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C:\Users\akhil717\AppData\Local\Microsoft\Windows\INetCache\Content.Outlook\1EK1QSKF\"/>
    </mc:Choice>
  </mc:AlternateContent>
  <xr:revisionPtr revIDLastSave="0" documentId="13_ncr:1_{9BFA6C69-91D6-48A3-BDC7-EABA54DD4B56}" xr6:coauthVersionLast="47" xr6:coauthVersionMax="47" xr10:uidLastSave="{00000000-0000-0000-0000-000000000000}"/>
  <bookViews>
    <workbookView xWindow="-108" yWindow="-108" windowWidth="23256" windowHeight="12456" tabRatio="864" activeTab="1" xr2:uid="{E7E17706-BF1F-48A0-BF9B-4E10977D2934}"/>
  </bookViews>
  <sheets>
    <sheet name="ReadMe" sheetId="48" r:id="rId1"/>
    <sheet name="Intro " sheetId="50" r:id="rId2"/>
    <sheet name="Additional_Information" sheetId="74" r:id="rId3"/>
    <sheet name="Input" sheetId="92" r:id="rId4"/>
    <sheet name="Market Consistent Balance Sheet" sheetId="41" r:id="rId5"/>
    <sheet name="Note 1 Government Securities" sheetId="75" r:id="rId6"/>
    <sheet name="Note 2 Debt securities" sheetId="76" r:id="rId7"/>
    <sheet name="Note 3 Ordinary shares" sheetId="77" r:id="rId8"/>
    <sheet name="Note 4 Corporate Debts" sheetId="78" r:id="rId9"/>
    <sheet name="Note 5 Deposits" sheetId="79" r:id="rId10"/>
    <sheet name="Note 6 Freehold - Occupied" sheetId="80" r:id="rId11"/>
    <sheet name="Note 7 Free Hold - Investment" sheetId="86" r:id="rId12"/>
    <sheet name="Note 8 Inv - Related parties" sheetId="81" r:id="rId13"/>
    <sheet name="Note 9 Unlis shar &amp; Cor deb inv" sheetId="82" r:id="rId14"/>
    <sheet name="Note 10 Unrated Corporate Debt " sheetId="88" r:id="rId15"/>
    <sheet name="Note 11 Unit Trust and MF" sheetId="83" r:id="rId16"/>
    <sheet name="Note 12 Gold" sheetId="84" r:id="rId17"/>
    <sheet name="Note 13 Leasehold Property " sheetId="102" r:id="rId18"/>
    <sheet name="Note14 Other inadmissible asset" sheetId="107" r:id="rId19"/>
    <sheet name="Note 15 Inadmissible Prop,Plant" sheetId="108" r:id="rId20"/>
    <sheet name="Note 16 Inadmissible L&amp;A" sheetId="93" r:id="rId21"/>
    <sheet name="Note 17 Inadmissible shares" sheetId="94" r:id="rId22"/>
    <sheet name="Note 18 Inadmissible Inv Rel" sheetId="95" r:id="rId23"/>
    <sheet name="Table 1A - Unit Trusts" sheetId="67" r:id="rId24"/>
    <sheet name="Table 2A - Liability Breakdown" sheetId="65" r:id="rId25"/>
    <sheet name="Table 2B - Reinsurance" sheetId="66" r:id="rId26"/>
    <sheet name="Table 2C - Reinsurance Details" sheetId="73" r:id="rId27"/>
    <sheet name="Table 2D - Coinsurance" sheetId="98" r:id="rId28"/>
    <sheet name="Table 2E - Coinsurance Details" sheetId="97" r:id="rId29"/>
    <sheet name="Table 4 Asset Cashflows" sheetId="104" r:id="rId30"/>
    <sheet name="Table 5 Liability Cash flows" sheetId="68" r:id="rId31"/>
    <sheet name="Table 6 Stressed BEL cfs" sheetId="69" r:id="rId32"/>
    <sheet name="Detail of Insurance claim" sheetId="87" r:id="rId33"/>
    <sheet name="ZC Curve" sheetId="55" r:id="rId34"/>
    <sheet name="I Solvency" sheetId="52" r:id="rId35"/>
    <sheet name="II TAC" sheetId="53" r:id="rId36"/>
    <sheet name="III RCR" sheetId="54" r:id="rId37"/>
    <sheet name="1 Credit Risk" sheetId="56" r:id="rId38"/>
    <sheet name="2 Concentration Risk" sheetId="70" r:id="rId39"/>
    <sheet name="3 Market Risk" sheetId="57" r:id="rId40"/>
    <sheet name="3.1 Asset_Liability Shocks" sheetId="62" r:id="rId41"/>
    <sheet name="4 Reinsurance&amp;Coinsurance Risk" sheetId="71" r:id="rId42"/>
    <sheet name="5 Liability Risk Charge" sheetId="99" r:id="rId43"/>
    <sheet name="6 Operational Risk" sheetId="60" r:id="rId44"/>
    <sheet name="7 Catastrophe Risk" sheetId="100" r:id="rId45"/>
    <sheet name="Comments" sheetId="72" r:id="rId46"/>
    <sheet name="Additional Calc -&gt;" sheetId="113" r:id="rId47"/>
    <sheet name="Risk Margin_Template3" sheetId="112" r:id="rId48"/>
    <sheet name="RiskMargin _CF__Template3" sheetId="114" r:id="rId49"/>
    <sheet name="Risk Margin_Template4" sheetId="115" r:id="rId50"/>
    <sheet name="RiskMargin _CF__Template4" sheetId="116" r:id="rId51"/>
  </sheets>
  <definedNames>
    <definedName name="LOCAL_MYSQL_DATE_FORMAT" localSheetId="4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7" i="50" l="1"/>
  <c r="A56" i="50"/>
  <c r="E42" i="41"/>
  <c r="X17" i="116"/>
  <c r="X18" i="116" s="1"/>
  <c r="X19" i="116" s="1"/>
  <c r="X20" i="116" s="1"/>
  <c r="X21" i="116" s="1"/>
  <c r="X22" i="116" s="1"/>
  <c r="X23" i="116" s="1"/>
  <c r="X24" i="116" s="1"/>
  <c r="X25" i="116" s="1"/>
  <c r="X26" i="116" s="1"/>
  <c r="X27" i="116" s="1"/>
  <c r="X28" i="116" s="1"/>
  <c r="X29" i="116" s="1"/>
  <c r="X30" i="116" s="1"/>
  <c r="X31" i="116" s="1"/>
  <c r="X32" i="116" s="1"/>
  <c r="X33" i="116" s="1"/>
  <c r="X34" i="116" s="1"/>
  <c r="X35" i="116" s="1"/>
  <c r="X36" i="116" s="1"/>
  <c r="X37" i="116" s="1"/>
  <c r="X38" i="116" s="1"/>
  <c r="X39" i="116" s="1"/>
  <c r="X40" i="116" s="1"/>
  <c r="X41" i="116" s="1"/>
  <c r="X42" i="116" s="1"/>
  <c r="X43" i="116" s="1"/>
  <c r="X44" i="116" s="1"/>
  <c r="X45" i="116" s="1"/>
  <c r="X46" i="116" s="1"/>
  <c r="X47" i="116" s="1"/>
  <c r="X48" i="116" s="1"/>
  <c r="X49" i="116" s="1"/>
  <c r="X50" i="116" s="1"/>
  <c r="X51" i="116" s="1"/>
  <c r="X52" i="116" s="1"/>
  <c r="X53" i="116" s="1"/>
  <c r="X54" i="116" s="1"/>
  <c r="X55" i="116" s="1"/>
  <c r="X56" i="116" s="1"/>
  <c r="X57" i="116" s="1"/>
  <c r="X58" i="116" s="1"/>
  <c r="X59" i="116" s="1"/>
  <c r="X60" i="116" s="1"/>
  <c r="X61" i="116" s="1"/>
  <c r="X62" i="116" s="1"/>
  <c r="X63" i="116" s="1"/>
  <c r="X64" i="116" s="1"/>
  <c r="X65" i="116" s="1"/>
  <c r="X66" i="116" s="1"/>
  <c r="X67" i="116" s="1"/>
  <c r="X68" i="116" s="1"/>
  <c r="X69" i="116" s="1"/>
  <c r="X70" i="116" s="1"/>
  <c r="X71" i="116" s="1"/>
  <c r="X72" i="116" s="1"/>
  <c r="X73" i="116" s="1"/>
  <c r="X74" i="116" s="1"/>
  <c r="X75" i="116" s="1"/>
  <c r="X76" i="116" s="1"/>
  <c r="X77" i="116" s="1"/>
  <c r="X78" i="116" s="1"/>
  <c r="X79" i="116" s="1"/>
  <c r="X80" i="116" s="1"/>
  <c r="X81" i="116" s="1"/>
  <c r="X82" i="116" s="1"/>
  <c r="X83" i="116" s="1"/>
  <c r="X84" i="116" s="1"/>
  <c r="X85" i="116" s="1"/>
  <c r="X86" i="116" s="1"/>
  <c r="X87" i="116" s="1"/>
  <c r="X88" i="116" s="1"/>
  <c r="X89" i="116" s="1"/>
  <c r="X90" i="116" s="1"/>
  <c r="X91" i="116" s="1"/>
  <c r="X92" i="116" s="1"/>
  <c r="X93" i="116" s="1"/>
  <c r="X94" i="116" s="1"/>
  <c r="X95" i="116" s="1"/>
  <c r="X96" i="116" s="1"/>
  <c r="X97" i="116" s="1"/>
  <c r="X98" i="116" s="1"/>
  <c r="X99" i="116" s="1"/>
  <c r="X100" i="116" s="1"/>
  <c r="X101" i="116" s="1"/>
  <c r="X102" i="116" s="1"/>
  <c r="X103" i="116" s="1"/>
  <c r="X104" i="116" s="1"/>
  <c r="X105" i="116" s="1"/>
  <c r="X106" i="116" s="1"/>
  <c r="X107" i="116" s="1"/>
  <c r="X108" i="116" s="1"/>
  <c r="X109" i="116" s="1"/>
  <c r="X110" i="116" s="1"/>
  <c r="X111" i="116" s="1"/>
  <c r="X112" i="116" s="1"/>
  <c r="X113" i="116" s="1"/>
  <c r="X114" i="116" s="1"/>
  <c r="X115" i="116" s="1"/>
  <c r="X116" i="116" s="1"/>
  <c r="X117" i="116" s="1"/>
  <c r="X118" i="116" s="1"/>
  <c r="X119" i="116" s="1"/>
  <c r="X120" i="116" s="1"/>
  <c r="X121" i="116" s="1"/>
  <c r="X122" i="116" s="1"/>
  <c r="X123" i="116" s="1"/>
  <c r="X124" i="116" s="1"/>
  <c r="X125" i="116" s="1"/>
  <c r="X126" i="116" s="1"/>
  <c r="X127" i="116" s="1"/>
  <c r="X128" i="116" s="1"/>
  <c r="X129" i="116" s="1"/>
  <c r="X130" i="116" s="1"/>
  <c r="X131" i="116" s="1"/>
  <c r="X132" i="116" s="1"/>
  <c r="X133" i="116" s="1"/>
  <c r="X134" i="116" s="1"/>
  <c r="X135" i="116" s="1"/>
  <c r="X136" i="116" s="1"/>
  <c r="X137" i="116" s="1"/>
  <c r="X138" i="116" s="1"/>
  <c r="X139" i="116" s="1"/>
  <c r="X140" i="116" s="1"/>
  <c r="X141" i="116" s="1"/>
  <c r="X142" i="116" s="1"/>
  <c r="X143" i="116" s="1"/>
  <c r="X144" i="116" s="1"/>
  <c r="X145" i="116" s="1"/>
  <c r="X146" i="116" s="1"/>
  <c r="X147" i="116" s="1"/>
  <c r="X148" i="116" s="1"/>
  <c r="X149" i="116" s="1"/>
  <c r="X150" i="116" s="1"/>
  <c r="X151" i="116" s="1"/>
  <c r="X152" i="116" s="1"/>
  <c r="X153" i="116" s="1"/>
  <c r="X154" i="116" s="1"/>
  <c r="X155" i="116" s="1"/>
  <c r="X156" i="116" s="1"/>
  <c r="X157" i="116" s="1"/>
  <c r="X158" i="116" s="1"/>
  <c r="X159" i="116" s="1"/>
  <c r="X160" i="116" s="1"/>
  <c r="X161" i="116" s="1"/>
  <c r="X162" i="116" s="1"/>
  <c r="X163" i="116" s="1"/>
  <c r="X164" i="116" s="1"/>
  <c r="X165" i="116" s="1"/>
  <c r="X166" i="116" s="1"/>
  <c r="X167" i="116" s="1"/>
  <c r="X168" i="116" s="1"/>
  <c r="X169" i="116" s="1"/>
  <c r="X170" i="116" s="1"/>
  <c r="X171" i="116" s="1"/>
  <c r="X172" i="116" s="1"/>
  <c r="X173" i="116" s="1"/>
  <c r="X174" i="116" s="1"/>
  <c r="X175" i="116" s="1"/>
  <c r="X176" i="116" s="1"/>
  <c r="X177" i="116" s="1"/>
  <c r="X178" i="116" s="1"/>
  <c r="X179" i="116" s="1"/>
  <c r="X180" i="116" s="1"/>
  <c r="X181" i="116" s="1"/>
  <c r="X182" i="116" s="1"/>
  <c r="X183" i="116" s="1"/>
  <c r="X184" i="116" s="1"/>
  <c r="X185" i="116" s="1"/>
  <c r="X186" i="116" s="1"/>
  <c r="X187" i="116" s="1"/>
  <c r="X188" i="116" s="1"/>
  <c r="X189" i="116" s="1"/>
  <c r="X190" i="116" s="1"/>
  <c r="X191" i="116" s="1"/>
  <c r="X192" i="116" s="1"/>
  <c r="X193" i="116" s="1"/>
  <c r="X194" i="116" s="1"/>
  <c r="X195" i="116" s="1"/>
  <c r="X196" i="116" s="1"/>
  <c r="X197" i="116" s="1"/>
  <c r="X198" i="116" s="1"/>
  <c r="X199" i="116" s="1"/>
  <c r="X200" i="116" s="1"/>
  <c r="X201" i="116" s="1"/>
  <c r="X202" i="116" s="1"/>
  <c r="X203" i="116" s="1"/>
  <c r="X204" i="116" s="1"/>
  <c r="X205" i="116" s="1"/>
  <c r="X206" i="116" s="1"/>
  <c r="X207" i="116" s="1"/>
  <c r="X208" i="116" s="1"/>
  <c r="X209" i="116" s="1"/>
  <c r="X210" i="116" s="1"/>
  <c r="X211" i="116" s="1"/>
  <c r="X212" i="116" s="1"/>
  <c r="X213" i="116" s="1"/>
  <c r="X214" i="116" s="1"/>
  <c r="X215" i="116" s="1"/>
  <c r="X216" i="116" s="1"/>
  <c r="X217" i="116" s="1"/>
  <c r="X218" i="116" s="1"/>
  <c r="X219" i="116" s="1"/>
  <c r="X220" i="116" s="1"/>
  <c r="X221" i="116" s="1"/>
  <c r="X222" i="116" s="1"/>
  <c r="X223" i="116" s="1"/>
  <c r="X224" i="116" s="1"/>
  <c r="X225" i="116" s="1"/>
  <c r="X226" i="116" s="1"/>
  <c r="X227" i="116" s="1"/>
  <c r="X228" i="116" s="1"/>
  <c r="X229" i="116" s="1"/>
  <c r="X230" i="116" s="1"/>
  <c r="X231" i="116" s="1"/>
  <c r="X232" i="116" s="1"/>
  <c r="X233" i="116" s="1"/>
  <c r="X234" i="116" s="1"/>
  <c r="X235" i="116" s="1"/>
  <c r="X236" i="116" s="1"/>
  <c r="X237" i="116" s="1"/>
  <c r="X238" i="116" s="1"/>
  <c r="X239" i="116" s="1"/>
  <c r="X240" i="116" s="1"/>
  <c r="X241" i="116" s="1"/>
  <c r="X242" i="116" s="1"/>
  <c r="X243" i="116" s="1"/>
  <c r="X244" i="116" s="1"/>
  <c r="X245" i="116" s="1"/>
  <c r="X246" i="116" s="1"/>
  <c r="X247" i="116" s="1"/>
  <c r="X248" i="116" s="1"/>
  <c r="X249" i="116" s="1"/>
  <c r="X250" i="116" s="1"/>
  <c r="X251" i="116" s="1"/>
  <c r="X252" i="116" s="1"/>
  <c r="X253" i="116" s="1"/>
  <c r="X254" i="116" s="1"/>
  <c r="X255" i="116" s="1"/>
  <c r="X256" i="116" s="1"/>
  <c r="X257" i="116" s="1"/>
  <c r="X258" i="116" s="1"/>
  <c r="X259" i="116" s="1"/>
  <c r="X260" i="116" s="1"/>
  <c r="X261" i="116" s="1"/>
  <c r="X262" i="116" s="1"/>
  <c r="X263" i="116" s="1"/>
  <c r="X264" i="116" s="1"/>
  <c r="X265" i="116" s="1"/>
  <c r="X266" i="116" s="1"/>
  <c r="X267" i="116" s="1"/>
  <c r="X268" i="116" s="1"/>
  <c r="X269" i="116" s="1"/>
  <c r="X270" i="116" s="1"/>
  <c r="X271" i="116" s="1"/>
  <c r="X272" i="116" s="1"/>
  <c r="X273" i="116" s="1"/>
  <c r="X274" i="116" s="1"/>
  <c r="X275" i="116" s="1"/>
  <c r="X276" i="116" s="1"/>
  <c r="X277" i="116" s="1"/>
  <c r="X278" i="116" s="1"/>
  <c r="X279" i="116" s="1"/>
  <c r="X280" i="116" s="1"/>
  <c r="X281" i="116" s="1"/>
  <c r="X282" i="116" s="1"/>
  <c r="X283" i="116" s="1"/>
  <c r="X284" i="116" s="1"/>
  <c r="X285" i="116" s="1"/>
  <c r="X286" i="116" s="1"/>
  <c r="X287" i="116" s="1"/>
  <c r="X288" i="116" s="1"/>
  <c r="X289" i="116" s="1"/>
  <c r="X290" i="116" s="1"/>
  <c r="X291" i="116" s="1"/>
  <c r="X292" i="116" s="1"/>
  <c r="X293" i="116" s="1"/>
  <c r="X294" i="116" s="1"/>
  <c r="X295" i="116" s="1"/>
  <c r="X296" i="116" s="1"/>
  <c r="X297" i="116" s="1"/>
  <c r="X298" i="116" s="1"/>
  <c r="X299" i="116" s="1"/>
  <c r="X300" i="116" s="1"/>
  <c r="X301" i="116" s="1"/>
  <c r="X302" i="116" s="1"/>
  <c r="X303" i="116" s="1"/>
  <c r="X304" i="116" s="1"/>
  <c r="X305" i="116" s="1"/>
  <c r="X306" i="116" s="1"/>
  <c r="X307" i="116" s="1"/>
  <c r="X308" i="116" s="1"/>
  <c r="X309" i="116" s="1"/>
  <c r="X310" i="116" s="1"/>
  <c r="X311" i="116" s="1"/>
  <c r="X312" i="116" s="1"/>
  <c r="X313" i="116" s="1"/>
  <c r="X314" i="116" s="1"/>
  <c r="X315" i="116" s="1"/>
  <c r="X316" i="116" s="1"/>
  <c r="X317" i="116" s="1"/>
  <c r="X318" i="116" s="1"/>
  <c r="X319" i="116" s="1"/>
  <c r="X320" i="116" s="1"/>
  <c r="X321" i="116" s="1"/>
  <c r="X322" i="116" s="1"/>
  <c r="X323" i="116" s="1"/>
  <c r="X324" i="116" s="1"/>
  <c r="X325" i="116" s="1"/>
  <c r="X326" i="116" s="1"/>
  <c r="X327" i="116" s="1"/>
  <c r="X328" i="116" s="1"/>
  <c r="X329" i="116" s="1"/>
  <c r="X330" i="116" s="1"/>
  <c r="X331" i="116" s="1"/>
  <c r="X332" i="116" s="1"/>
  <c r="X333" i="116" s="1"/>
  <c r="X334" i="116" s="1"/>
  <c r="X335" i="116" s="1"/>
  <c r="X336" i="116" s="1"/>
  <c r="X337" i="116" s="1"/>
  <c r="X338" i="116" s="1"/>
  <c r="X339" i="116" s="1"/>
  <c r="X340" i="116" s="1"/>
  <c r="X341" i="116" s="1"/>
  <c r="X342" i="116" s="1"/>
  <c r="X343" i="116" s="1"/>
  <c r="X344" i="116" s="1"/>
  <c r="X345" i="116" s="1"/>
  <c r="X346" i="116" s="1"/>
  <c r="X347" i="116" s="1"/>
  <c r="X348" i="116" s="1"/>
  <c r="X349" i="116" s="1"/>
  <c r="X350" i="116" s="1"/>
  <c r="X351" i="116" s="1"/>
  <c r="X352" i="116" s="1"/>
  <c r="X353" i="116" s="1"/>
  <c r="X354" i="116" s="1"/>
  <c r="X355" i="116" s="1"/>
  <c r="X356" i="116" s="1"/>
  <c r="X357" i="116" s="1"/>
  <c r="X358" i="116" s="1"/>
  <c r="X359" i="116" s="1"/>
  <c r="X360" i="116" s="1"/>
  <c r="X361" i="116" s="1"/>
  <c r="X362" i="116" s="1"/>
  <c r="X363" i="116" s="1"/>
  <c r="X364" i="116" s="1"/>
  <c r="X365" i="116" s="1"/>
  <c r="X366" i="116" s="1"/>
  <c r="X367" i="116" s="1"/>
  <c r="X368" i="116" s="1"/>
  <c r="X369" i="116" s="1"/>
  <c r="X370" i="116" s="1"/>
  <c r="X371" i="116" s="1"/>
  <c r="X372" i="116" s="1"/>
  <c r="X373" i="116" s="1"/>
  <c r="X374" i="116" s="1"/>
  <c r="X375" i="116" s="1"/>
  <c r="X376" i="116" s="1"/>
  <c r="X377" i="116" s="1"/>
  <c r="X378" i="116" s="1"/>
  <c r="X379" i="116" s="1"/>
  <c r="X380" i="116" s="1"/>
  <c r="X381" i="116" s="1"/>
  <c r="X382" i="116" s="1"/>
  <c r="X383" i="116" s="1"/>
  <c r="X384" i="116" s="1"/>
  <c r="X385" i="116" s="1"/>
  <c r="X386" i="116" s="1"/>
  <c r="X387" i="116" s="1"/>
  <c r="X388" i="116" s="1"/>
  <c r="X389" i="116" s="1"/>
  <c r="X390" i="116" s="1"/>
  <c r="X391" i="116" s="1"/>
  <c r="X392" i="116" s="1"/>
  <c r="X393" i="116" s="1"/>
  <c r="X394" i="116" s="1"/>
  <c r="X395" i="116" s="1"/>
  <c r="X396" i="116" s="1"/>
  <c r="X397" i="116" s="1"/>
  <c r="X398" i="116" s="1"/>
  <c r="X399" i="116" s="1"/>
  <c r="X400" i="116" s="1"/>
  <c r="X401" i="116" s="1"/>
  <c r="X402" i="116" s="1"/>
  <c r="X403" i="116" s="1"/>
  <c r="X404" i="116" s="1"/>
  <c r="X405" i="116" s="1"/>
  <c r="X406" i="116" s="1"/>
  <c r="X407" i="116" s="1"/>
  <c r="X408" i="116" s="1"/>
  <c r="X409" i="116" s="1"/>
  <c r="X410" i="116" s="1"/>
  <c r="X411" i="116" s="1"/>
  <c r="X412" i="116" s="1"/>
  <c r="X413" i="116" s="1"/>
  <c r="X414" i="116" s="1"/>
  <c r="X415" i="116" s="1"/>
  <c r="X416" i="116" s="1"/>
  <c r="X417" i="116" s="1"/>
  <c r="X418" i="116" s="1"/>
  <c r="X419" i="116" s="1"/>
  <c r="X420" i="116" s="1"/>
  <c r="X421" i="116" s="1"/>
  <c r="X422" i="116" s="1"/>
  <c r="X423" i="116" s="1"/>
  <c r="X424" i="116" s="1"/>
  <c r="X425" i="116" s="1"/>
  <c r="X426" i="116" s="1"/>
  <c r="X427" i="116" s="1"/>
  <c r="X428" i="116" s="1"/>
  <c r="X429" i="116" s="1"/>
  <c r="X430" i="116" s="1"/>
  <c r="X431" i="116" s="1"/>
  <c r="X432" i="116" s="1"/>
  <c r="X433" i="116" s="1"/>
  <c r="X434" i="116" s="1"/>
  <c r="X435" i="116" s="1"/>
  <c r="X436" i="116" s="1"/>
  <c r="X437" i="116" s="1"/>
  <c r="X438" i="116" s="1"/>
  <c r="X439" i="116" s="1"/>
  <c r="X440" i="116" s="1"/>
  <c r="X441" i="116" s="1"/>
  <c r="X442" i="116" s="1"/>
  <c r="X443" i="116" s="1"/>
  <c r="X444" i="116" s="1"/>
  <c r="X445" i="116" s="1"/>
  <c r="X446" i="116" s="1"/>
  <c r="X447" i="116" s="1"/>
  <c r="X448" i="116" s="1"/>
  <c r="X449" i="116" s="1"/>
  <c r="X450" i="116" s="1"/>
  <c r="X451" i="116" s="1"/>
  <c r="X452" i="116" s="1"/>
  <c r="X453" i="116" s="1"/>
  <c r="X454" i="116" s="1"/>
  <c r="X455" i="116" s="1"/>
  <c r="X456" i="116" s="1"/>
  <c r="X457" i="116" s="1"/>
  <c r="X458" i="116" s="1"/>
  <c r="X459" i="116" s="1"/>
  <c r="X460" i="116" s="1"/>
  <c r="X461" i="116" s="1"/>
  <c r="X462" i="116" s="1"/>
  <c r="X463" i="116" s="1"/>
  <c r="X464" i="116" s="1"/>
  <c r="X465" i="116" s="1"/>
  <c r="X466" i="116" s="1"/>
  <c r="X467" i="116" s="1"/>
  <c r="X468" i="116" s="1"/>
  <c r="X469" i="116" s="1"/>
  <c r="X470" i="116" s="1"/>
  <c r="X471" i="116" s="1"/>
  <c r="X472" i="116" s="1"/>
  <c r="X473" i="116" s="1"/>
  <c r="X474" i="116" s="1"/>
  <c r="X475" i="116" s="1"/>
  <c r="X476" i="116" s="1"/>
  <c r="X477" i="116" s="1"/>
  <c r="X478" i="116" s="1"/>
  <c r="X479" i="116" s="1"/>
  <c r="X480" i="116" s="1"/>
  <c r="X481" i="116" s="1"/>
  <c r="X482" i="116" s="1"/>
  <c r="X483" i="116" s="1"/>
  <c r="X484" i="116" s="1"/>
  <c r="X485" i="116" s="1"/>
  <c r="X486" i="116" s="1"/>
  <c r="X487" i="116" s="1"/>
  <c r="X488" i="116" s="1"/>
  <c r="X489" i="116" s="1"/>
  <c r="X490" i="116" s="1"/>
  <c r="X491" i="116" s="1"/>
  <c r="X492" i="116" s="1"/>
  <c r="X493" i="116" s="1"/>
  <c r="X494" i="116" s="1"/>
  <c r="X495" i="116" s="1"/>
  <c r="X496" i="116" s="1"/>
  <c r="X497" i="116" s="1"/>
  <c r="X498" i="116" s="1"/>
  <c r="X499" i="116" s="1"/>
  <c r="X500" i="116" s="1"/>
  <c r="X501" i="116" s="1"/>
  <c r="X502" i="116" s="1"/>
  <c r="X503" i="116" s="1"/>
  <c r="X504" i="116" s="1"/>
  <c r="X505" i="116" s="1"/>
  <c r="X506" i="116" s="1"/>
  <c r="X507" i="116" s="1"/>
  <c r="X508" i="116" s="1"/>
  <c r="X509" i="116" s="1"/>
  <c r="X510" i="116" s="1"/>
  <c r="X511" i="116" s="1"/>
  <c r="X512" i="116" s="1"/>
  <c r="X513" i="116" s="1"/>
  <c r="X514" i="116" s="1"/>
  <c r="X515" i="116" s="1"/>
  <c r="X516" i="116" s="1"/>
  <c r="X517" i="116" s="1"/>
  <c r="X518" i="116" s="1"/>
  <c r="X519" i="116" s="1"/>
  <c r="X520" i="116" s="1"/>
  <c r="X521" i="116" s="1"/>
  <c r="X522" i="116" s="1"/>
  <c r="X523" i="116" s="1"/>
  <c r="X524" i="116" s="1"/>
  <c r="X525" i="116" s="1"/>
  <c r="X526" i="116" s="1"/>
  <c r="X527" i="116" s="1"/>
  <c r="X528" i="116" s="1"/>
  <c r="X529" i="116" s="1"/>
  <c r="X530" i="116" s="1"/>
  <c r="X531" i="116" s="1"/>
  <c r="X532" i="116" s="1"/>
  <c r="X533" i="116" s="1"/>
  <c r="X534" i="116" s="1"/>
  <c r="X535" i="116" s="1"/>
  <c r="X536" i="116" s="1"/>
  <c r="X537" i="116" s="1"/>
  <c r="X538" i="116" s="1"/>
  <c r="X539" i="116" s="1"/>
  <c r="X540" i="116" s="1"/>
  <c r="X541" i="116" s="1"/>
  <c r="X542" i="116" s="1"/>
  <c r="X543" i="116" s="1"/>
  <c r="X544" i="116" s="1"/>
  <c r="X545" i="116" s="1"/>
  <c r="X546" i="116" s="1"/>
  <c r="X547" i="116" s="1"/>
  <c r="X548" i="116" s="1"/>
  <c r="X549" i="116" s="1"/>
  <c r="X550" i="116" s="1"/>
  <c r="X551" i="116" s="1"/>
  <c r="X552" i="116" s="1"/>
  <c r="X553" i="116" s="1"/>
  <c r="X554" i="116" s="1"/>
  <c r="X555" i="116" s="1"/>
  <c r="X556" i="116" s="1"/>
  <c r="X557" i="116" s="1"/>
  <c r="X558" i="116" s="1"/>
  <c r="X559" i="116" s="1"/>
  <c r="X560" i="116" s="1"/>
  <c r="X561" i="116" s="1"/>
  <c r="X562" i="116" s="1"/>
  <c r="X563" i="116" s="1"/>
  <c r="X564" i="116" s="1"/>
  <c r="X565" i="116" s="1"/>
  <c r="X566" i="116" s="1"/>
  <c r="X567" i="116" s="1"/>
  <c r="X568" i="116" s="1"/>
  <c r="X569" i="116" s="1"/>
  <c r="X570" i="116" s="1"/>
  <c r="X571" i="116" s="1"/>
  <c r="X572" i="116" s="1"/>
  <c r="X573" i="116" s="1"/>
  <c r="X574" i="116" s="1"/>
  <c r="X575" i="116" s="1"/>
  <c r="X576" i="116" s="1"/>
  <c r="X577" i="116" s="1"/>
  <c r="X578" i="116" s="1"/>
  <c r="X579" i="116" s="1"/>
  <c r="X580" i="116" s="1"/>
  <c r="X581" i="116" s="1"/>
  <c r="X582" i="116" s="1"/>
  <c r="X583" i="116" s="1"/>
  <c r="X584" i="116" s="1"/>
  <c r="X585" i="116" s="1"/>
  <c r="X586" i="116" s="1"/>
  <c r="X587" i="116" s="1"/>
  <c r="X588" i="116" s="1"/>
  <c r="X589" i="116" s="1"/>
  <c r="X590" i="116" s="1"/>
  <c r="X591" i="116" s="1"/>
  <c r="X592" i="116" s="1"/>
  <c r="X593" i="116" s="1"/>
  <c r="X594" i="116" s="1"/>
  <c r="X595" i="116" s="1"/>
  <c r="X596" i="116" s="1"/>
  <c r="X597" i="116" s="1"/>
  <c r="X598" i="116" s="1"/>
  <c r="X599" i="116" s="1"/>
  <c r="X600" i="116" s="1"/>
  <c r="X601" i="116" s="1"/>
  <c r="X602" i="116" s="1"/>
  <c r="X603" i="116" s="1"/>
  <c r="X604" i="116" s="1"/>
  <c r="X605" i="116" s="1"/>
  <c r="X606" i="116" s="1"/>
  <c r="X607" i="116" s="1"/>
  <c r="X608" i="116" s="1"/>
  <c r="X609" i="116" s="1"/>
  <c r="X610" i="116" s="1"/>
  <c r="X611" i="116" s="1"/>
  <c r="X612" i="116" s="1"/>
  <c r="X613" i="116" s="1"/>
  <c r="X614" i="116" s="1"/>
  <c r="X615" i="116" s="1"/>
  <c r="X616" i="116" s="1"/>
  <c r="X617" i="116" s="1"/>
  <c r="X618" i="116" s="1"/>
  <c r="X619" i="116" s="1"/>
  <c r="X620" i="116" s="1"/>
  <c r="X621" i="116" s="1"/>
  <c r="X622" i="116" s="1"/>
  <c r="X623" i="116" s="1"/>
  <c r="X624" i="116" s="1"/>
  <c r="X625" i="116" s="1"/>
  <c r="X626" i="116" s="1"/>
  <c r="X627" i="116" s="1"/>
  <c r="X628" i="116" s="1"/>
  <c r="X629" i="116" s="1"/>
  <c r="X630" i="116" s="1"/>
  <c r="X631" i="116" s="1"/>
  <c r="X632" i="116" s="1"/>
  <c r="X633" i="116" s="1"/>
  <c r="X634" i="116" s="1"/>
  <c r="X635" i="116" s="1"/>
  <c r="X636" i="116" s="1"/>
  <c r="X637" i="116" s="1"/>
  <c r="X638" i="116" s="1"/>
  <c r="X639" i="116" s="1"/>
  <c r="X640" i="116" s="1"/>
  <c r="X641" i="116" s="1"/>
  <c r="X642" i="116" s="1"/>
  <c r="X643" i="116" s="1"/>
  <c r="X644" i="116" s="1"/>
  <c r="X645" i="116" s="1"/>
  <c r="X646" i="116" s="1"/>
  <c r="X647" i="116" s="1"/>
  <c r="X648" i="116" s="1"/>
  <c r="X649" i="116" s="1"/>
  <c r="X650" i="116" s="1"/>
  <c r="X651" i="116" s="1"/>
  <c r="X652" i="116" s="1"/>
  <c r="X653" i="116" s="1"/>
  <c r="X654" i="116" s="1"/>
  <c r="X655" i="116" s="1"/>
  <c r="X656" i="116" s="1"/>
  <c r="X657" i="116" s="1"/>
  <c r="X658" i="116" s="1"/>
  <c r="X659" i="116" s="1"/>
  <c r="X660" i="116" s="1"/>
  <c r="X661" i="116" s="1"/>
  <c r="X662" i="116" s="1"/>
  <c r="X663" i="116" s="1"/>
  <c r="X664" i="116" s="1"/>
  <c r="X665" i="116" s="1"/>
  <c r="X666" i="116" s="1"/>
  <c r="X667" i="116" s="1"/>
  <c r="X668" i="116" s="1"/>
  <c r="X669" i="116" s="1"/>
  <c r="X670" i="116" s="1"/>
  <c r="X671" i="116" s="1"/>
  <c r="X672" i="116" s="1"/>
  <c r="X673" i="116" s="1"/>
  <c r="X674" i="116" s="1"/>
  <c r="X675" i="116" s="1"/>
  <c r="X676" i="116" s="1"/>
  <c r="X677" i="116" s="1"/>
  <c r="X678" i="116" s="1"/>
  <c r="X679" i="116" s="1"/>
  <c r="X680" i="116" s="1"/>
  <c r="X681" i="116" s="1"/>
  <c r="X682" i="116" s="1"/>
  <c r="X683" i="116" s="1"/>
  <c r="X684" i="116" s="1"/>
  <c r="X685" i="116" s="1"/>
  <c r="X686" i="116" s="1"/>
  <c r="X687" i="116" s="1"/>
  <c r="X688" i="116" s="1"/>
  <c r="X689" i="116" s="1"/>
  <c r="X690" i="116" s="1"/>
  <c r="X691" i="116" s="1"/>
  <c r="X692" i="116" s="1"/>
  <c r="X693" i="116" s="1"/>
  <c r="X694" i="116" s="1"/>
  <c r="X695" i="116" s="1"/>
  <c r="X696" i="116" s="1"/>
  <c r="X697" i="116" s="1"/>
  <c r="X698" i="116" s="1"/>
  <c r="X699" i="116" s="1"/>
  <c r="X700" i="116" s="1"/>
  <c r="X701" i="116" s="1"/>
  <c r="X702" i="116" s="1"/>
  <c r="X703" i="116" s="1"/>
  <c r="X704" i="116" s="1"/>
  <c r="X705" i="116" s="1"/>
  <c r="X706" i="116" s="1"/>
  <c r="X707" i="116" s="1"/>
  <c r="X708" i="116" s="1"/>
  <c r="X709" i="116" s="1"/>
  <c r="X710" i="116" s="1"/>
  <c r="X711" i="116" s="1"/>
  <c r="X712" i="116" s="1"/>
  <c r="X713" i="116" s="1"/>
  <c r="X714" i="116" s="1"/>
  <c r="X715" i="116" s="1"/>
  <c r="X716" i="116" s="1"/>
  <c r="X717" i="116" s="1"/>
  <c r="X718" i="116" s="1"/>
  <c r="X719" i="116" s="1"/>
  <c r="X720" i="116" s="1"/>
  <c r="X721" i="116" s="1"/>
  <c r="X722" i="116" s="1"/>
  <c r="X723" i="116" s="1"/>
  <c r="X724" i="116" s="1"/>
  <c r="X725" i="116" s="1"/>
  <c r="X726" i="116" s="1"/>
  <c r="X727" i="116" s="1"/>
  <c r="X728" i="116" s="1"/>
  <c r="X729" i="116" s="1"/>
  <c r="X730" i="116" s="1"/>
  <c r="X731" i="116" s="1"/>
  <c r="X732" i="116" s="1"/>
  <c r="X733" i="116" s="1"/>
  <c r="X734" i="116" s="1"/>
  <c r="X735" i="116" s="1"/>
  <c r="X736" i="116" s="1"/>
  <c r="X737" i="116" s="1"/>
  <c r="X738" i="116" s="1"/>
  <c r="X739" i="116" s="1"/>
  <c r="X740" i="116" s="1"/>
  <c r="X741" i="116" s="1"/>
  <c r="X742" i="116" s="1"/>
  <c r="X743" i="116" s="1"/>
  <c r="X744" i="116" s="1"/>
  <c r="X745" i="116" s="1"/>
  <c r="X746" i="116" s="1"/>
  <c r="X747" i="116" s="1"/>
  <c r="X748" i="116" s="1"/>
  <c r="X749" i="116" s="1"/>
  <c r="X750" i="116" s="1"/>
  <c r="X751" i="116" s="1"/>
  <c r="X752" i="116" s="1"/>
  <c r="X753" i="116" s="1"/>
  <c r="X754" i="116" s="1"/>
  <c r="X755" i="116" s="1"/>
  <c r="X756" i="116" s="1"/>
  <c r="X757" i="116" s="1"/>
  <c r="X758" i="116" s="1"/>
  <c r="X759" i="116" s="1"/>
  <c r="X760" i="116" s="1"/>
  <c r="X761" i="116" s="1"/>
  <c r="X762" i="116" s="1"/>
  <c r="X763" i="116" s="1"/>
  <c r="X764" i="116" s="1"/>
  <c r="X765" i="116" s="1"/>
  <c r="X766" i="116" s="1"/>
  <c r="X767" i="116" s="1"/>
  <c r="X768" i="116" s="1"/>
  <c r="X769" i="116" s="1"/>
  <c r="X770" i="116" s="1"/>
  <c r="X771" i="116" s="1"/>
  <c r="X772" i="116" s="1"/>
  <c r="X773" i="116" s="1"/>
  <c r="X774" i="116" s="1"/>
  <c r="X775" i="116" s="1"/>
  <c r="X776" i="116" s="1"/>
  <c r="X777" i="116" s="1"/>
  <c r="X778" i="116" s="1"/>
  <c r="X779" i="116" s="1"/>
  <c r="X780" i="116" s="1"/>
  <c r="X781" i="116" s="1"/>
  <c r="X782" i="116" s="1"/>
  <c r="X783" i="116" s="1"/>
  <c r="X784" i="116" s="1"/>
  <c r="X785" i="116" s="1"/>
  <c r="X786" i="116" s="1"/>
  <c r="X787" i="116" s="1"/>
  <c r="X788" i="116" s="1"/>
  <c r="X789" i="116" s="1"/>
  <c r="X790" i="116" s="1"/>
  <c r="X791" i="116" s="1"/>
  <c r="X792" i="116" s="1"/>
  <c r="X793" i="116" s="1"/>
  <c r="X794" i="116" s="1"/>
  <c r="X795" i="116" s="1"/>
  <c r="X796" i="116" s="1"/>
  <c r="X797" i="116" s="1"/>
  <c r="X798" i="116" s="1"/>
  <c r="X799" i="116" s="1"/>
  <c r="X800" i="116" s="1"/>
  <c r="X801" i="116" s="1"/>
  <c r="X802" i="116" s="1"/>
  <c r="X803" i="116" s="1"/>
  <c r="X804" i="116" s="1"/>
  <c r="X805" i="116" s="1"/>
  <c r="X806" i="116" s="1"/>
  <c r="X807" i="116" s="1"/>
  <c r="X808" i="116" s="1"/>
  <c r="X809" i="116" s="1"/>
  <c r="X810" i="116" s="1"/>
  <c r="X811" i="116" s="1"/>
  <c r="X812" i="116" s="1"/>
  <c r="X813" i="116" s="1"/>
  <c r="X814" i="116" s="1"/>
  <c r="X815" i="116" s="1"/>
  <c r="X816" i="116" s="1"/>
  <c r="X817" i="116" s="1"/>
  <c r="X818" i="116" s="1"/>
  <c r="X819" i="116" s="1"/>
  <c r="X820" i="116" s="1"/>
  <c r="X821" i="116" s="1"/>
  <c r="X822" i="116" s="1"/>
  <c r="X823" i="116" s="1"/>
  <c r="X824" i="116" s="1"/>
  <c r="X825" i="116" s="1"/>
  <c r="X826" i="116" s="1"/>
  <c r="X827" i="116" s="1"/>
  <c r="X828" i="116" s="1"/>
  <c r="X829" i="116" s="1"/>
  <c r="X830" i="116" s="1"/>
  <c r="X831" i="116" s="1"/>
  <c r="X832" i="116" s="1"/>
  <c r="X833" i="116" s="1"/>
  <c r="X834" i="116" s="1"/>
  <c r="X835" i="116" s="1"/>
  <c r="X836" i="116" s="1"/>
  <c r="X837" i="116" s="1"/>
  <c r="X838" i="116" s="1"/>
  <c r="X839" i="116" s="1"/>
  <c r="X840" i="116" s="1"/>
  <c r="X841" i="116" s="1"/>
  <c r="X842" i="116" s="1"/>
  <c r="X843" i="116" s="1"/>
  <c r="X844" i="116" s="1"/>
  <c r="X845" i="116" s="1"/>
  <c r="X846" i="116" s="1"/>
  <c r="X847" i="116" s="1"/>
  <c r="X848" i="116" s="1"/>
  <c r="X849" i="116" s="1"/>
  <c r="X850" i="116" s="1"/>
  <c r="X851" i="116" s="1"/>
  <c r="X852" i="116" s="1"/>
  <c r="X853" i="116" s="1"/>
  <c r="X854" i="116" s="1"/>
  <c r="X855" i="116" s="1"/>
  <c r="X856" i="116" s="1"/>
  <c r="X857" i="116" s="1"/>
  <c r="X858" i="116" s="1"/>
  <c r="X859" i="116" s="1"/>
  <c r="X860" i="116" s="1"/>
  <c r="X861" i="116" s="1"/>
  <c r="X862" i="116" s="1"/>
  <c r="X863" i="116" s="1"/>
  <c r="X864" i="116" s="1"/>
  <c r="X865" i="116" s="1"/>
  <c r="X866" i="116" s="1"/>
  <c r="X867" i="116" s="1"/>
  <c r="X868" i="116" s="1"/>
  <c r="X869" i="116" s="1"/>
  <c r="X870" i="116" s="1"/>
  <c r="X871" i="116" s="1"/>
  <c r="X872" i="116" s="1"/>
  <c r="X873" i="116" s="1"/>
  <c r="X874" i="116" s="1"/>
  <c r="X875" i="116" s="1"/>
  <c r="X876" i="116" s="1"/>
  <c r="X877" i="116" s="1"/>
  <c r="X878" i="116" s="1"/>
  <c r="X879" i="116" s="1"/>
  <c r="X880" i="116" s="1"/>
  <c r="X881" i="116" s="1"/>
  <c r="X882" i="116" s="1"/>
  <c r="X883" i="116" s="1"/>
  <c r="X884" i="116" s="1"/>
  <c r="X885" i="116" s="1"/>
  <c r="X886" i="116" s="1"/>
  <c r="X887" i="116" s="1"/>
  <c r="X888" i="116" s="1"/>
  <c r="X889" i="116" s="1"/>
  <c r="X890" i="116" s="1"/>
  <c r="X891" i="116" s="1"/>
  <c r="X892" i="116" s="1"/>
  <c r="X893" i="116" s="1"/>
  <c r="X894" i="116" s="1"/>
  <c r="X895" i="116" s="1"/>
  <c r="X896" i="116" s="1"/>
  <c r="X897" i="116" s="1"/>
  <c r="X898" i="116" s="1"/>
  <c r="X899" i="116" s="1"/>
  <c r="X900" i="116" s="1"/>
  <c r="X901" i="116" s="1"/>
  <c r="X902" i="116" s="1"/>
  <c r="X903" i="116" s="1"/>
  <c r="X904" i="116" s="1"/>
  <c r="X905" i="116" s="1"/>
  <c r="X906" i="116" s="1"/>
  <c r="X907" i="116" s="1"/>
  <c r="X908" i="116" s="1"/>
  <c r="X909" i="116" s="1"/>
  <c r="X910" i="116" s="1"/>
  <c r="X911" i="116" s="1"/>
  <c r="X912" i="116" s="1"/>
  <c r="X913" i="116" s="1"/>
  <c r="X914" i="116" s="1"/>
  <c r="X915" i="116" s="1"/>
  <c r="X916" i="116" s="1"/>
  <c r="X917" i="116" s="1"/>
  <c r="X918" i="116" s="1"/>
  <c r="X919" i="116" s="1"/>
  <c r="X920" i="116" s="1"/>
  <c r="X921" i="116" s="1"/>
  <c r="X922" i="116" s="1"/>
  <c r="X923" i="116" s="1"/>
  <c r="X924" i="116" s="1"/>
  <c r="X925" i="116" s="1"/>
  <c r="X926" i="116" s="1"/>
  <c r="X927" i="116" s="1"/>
  <c r="X928" i="116" s="1"/>
  <c r="X929" i="116" s="1"/>
  <c r="X930" i="116" s="1"/>
  <c r="X931" i="116" s="1"/>
  <c r="X932" i="116" s="1"/>
  <c r="X933" i="116" s="1"/>
  <c r="X934" i="116" s="1"/>
  <c r="X935" i="116" s="1"/>
  <c r="X936" i="116" s="1"/>
  <c r="X937" i="116" s="1"/>
  <c r="X938" i="116" s="1"/>
  <c r="X939" i="116" s="1"/>
  <c r="X940" i="116" s="1"/>
  <c r="X941" i="116" s="1"/>
  <c r="X942" i="116" s="1"/>
  <c r="X943" i="116" s="1"/>
  <c r="X944" i="116" s="1"/>
  <c r="X945" i="116" s="1"/>
  <c r="X946" i="116" s="1"/>
  <c r="X947" i="116" s="1"/>
  <c r="X948" i="116" s="1"/>
  <c r="X949" i="116" s="1"/>
  <c r="X950" i="116" s="1"/>
  <c r="X951" i="116" s="1"/>
  <c r="X952" i="116" s="1"/>
  <c r="X953" i="116" s="1"/>
  <c r="X954" i="116" s="1"/>
  <c r="X955" i="116" s="1"/>
  <c r="X956" i="116" s="1"/>
  <c r="X957" i="116" s="1"/>
  <c r="X958" i="116" s="1"/>
  <c r="X959" i="116" s="1"/>
  <c r="X960" i="116" s="1"/>
  <c r="X961" i="116" s="1"/>
  <c r="X962" i="116" s="1"/>
  <c r="X963" i="116" s="1"/>
  <c r="X964" i="116" s="1"/>
  <c r="X965" i="116" s="1"/>
  <c r="X966" i="116" s="1"/>
  <c r="X967" i="116" s="1"/>
  <c r="X968" i="116" s="1"/>
  <c r="X969" i="116" s="1"/>
  <c r="X970" i="116" s="1"/>
  <c r="X971" i="116" s="1"/>
  <c r="X972" i="116" s="1"/>
  <c r="X973" i="116" s="1"/>
  <c r="X974" i="116" s="1"/>
  <c r="X975" i="116" s="1"/>
  <c r="X976" i="116" s="1"/>
  <c r="X977" i="116" s="1"/>
  <c r="X978" i="116" s="1"/>
  <c r="X979" i="116" s="1"/>
  <c r="X980" i="116" s="1"/>
  <c r="X981" i="116" s="1"/>
  <c r="X982" i="116" s="1"/>
  <c r="X983" i="116" s="1"/>
  <c r="X984" i="116" s="1"/>
  <c r="X985" i="116" s="1"/>
  <c r="X986" i="116" s="1"/>
  <c r="X987" i="116" s="1"/>
  <c r="X988" i="116" s="1"/>
  <c r="X989" i="116" s="1"/>
  <c r="X990" i="116" s="1"/>
  <c r="X991" i="116" s="1"/>
  <c r="X992" i="116" s="1"/>
  <c r="X993" i="116" s="1"/>
  <c r="X994" i="116" s="1"/>
  <c r="X995" i="116" s="1"/>
  <c r="X996" i="116" s="1"/>
  <c r="X997" i="116" s="1"/>
  <c r="X998" i="116" s="1"/>
  <c r="X999" i="116" s="1"/>
  <c r="X1000" i="116" s="1"/>
  <c r="X1001" i="116" s="1"/>
  <c r="X1002" i="116" s="1"/>
  <c r="X1003" i="116" s="1"/>
  <c r="X1004" i="116" s="1"/>
  <c r="X1005" i="116" s="1"/>
  <c r="X1006" i="116" s="1"/>
  <c r="X1007" i="116" s="1"/>
  <c r="X1008" i="116" s="1"/>
  <c r="X1009" i="116" s="1"/>
  <c r="X1010" i="116" s="1"/>
  <c r="X1011" i="116" s="1"/>
  <c r="X1012" i="116" s="1"/>
  <c r="X1013" i="116" s="1"/>
  <c r="X1014" i="116" s="1"/>
  <c r="X1015" i="116" s="1"/>
  <c r="X1016" i="116" s="1"/>
  <c r="X1017" i="116" s="1"/>
  <c r="X1018" i="116" s="1"/>
  <c r="X1019" i="116" s="1"/>
  <c r="X1020" i="116" s="1"/>
  <c r="X1021" i="116" s="1"/>
  <c r="X1022" i="116" s="1"/>
  <c r="X1023" i="116" s="1"/>
  <c r="X1024" i="116" s="1"/>
  <c r="X1025" i="116" s="1"/>
  <c r="X1026" i="116" s="1"/>
  <c r="X1027" i="116" s="1"/>
  <c r="X1028" i="116" s="1"/>
  <c r="X1029" i="116" s="1"/>
  <c r="X1030" i="116" s="1"/>
  <c r="X1031" i="116" s="1"/>
  <c r="X1032" i="116" s="1"/>
  <c r="X1033" i="116" s="1"/>
  <c r="X1034" i="116" s="1"/>
  <c r="X1035" i="116" s="1"/>
  <c r="X1036" i="116" s="1"/>
  <c r="X1037" i="116" s="1"/>
  <c r="X1038" i="116" s="1"/>
  <c r="X1039" i="116" s="1"/>
  <c r="X1040" i="116" s="1"/>
  <c r="X1041" i="116" s="1"/>
  <c r="X1042" i="116" s="1"/>
  <c r="X1043" i="116" s="1"/>
  <c r="X1044" i="116" s="1"/>
  <c r="X1045" i="116" s="1"/>
  <c r="X1046" i="116" s="1"/>
  <c r="X1047" i="116" s="1"/>
  <c r="X1048" i="116" s="1"/>
  <c r="X1049" i="116" s="1"/>
  <c r="X1050" i="116" s="1"/>
  <c r="X1051" i="116" s="1"/>
  <c r="X1052" i="116" s="1"/>
  <c r="X1053" i="116" s="1"/>
  <c r="X1054" i="116" s="1"/>
  <c r="X1055" i="116" s="1"/>
  <c r="X1056" i="116" s="1"/>
  <c r="X1057" i="116" s="1"/>
  <c r="X1058" i="116" s="1"/>
  <c r="X1059" i="116" s="1"/>
  <c r="X1060" i="116" s="1"/>
  <c r="X1061" i="116" s="1"/>
  <c r="X1062" i="116" s="1"/>
  <c r="X1063" i="116" s="1"/>
  <c r="X1064" i="116" s="1"/>
  <c r="X1065" i="116" s="1"/>
  <c r="X1066" i="116" s="1"/>
  <c r="X1067" i="116" s="1"/>
  <c r="X1068" i="116" s="1"/>
  <c r="X1069" i="116" s="1"/>
  <c r="X1070" i="116" s="1"/>
  <c r="X1071" i="116" s="1"/>
  <c r="X1072" i="116" s="1"/>
  <c r="X1073" i="116" s="1"/>
  <c r="X1074" i="116" s="1"/>
  <c r="X1075" i="116" s="1"/>
  <c r="X1076" i="116" s="1"/>
  <c r="X1077" i="116" s="1"/>
  <c r="X1078" i="116" s="1"/>
  <c r="X1079" i="116" s="1"/>
  <c r="X1080" i="116" s="1"/>
  <c r="X1081" i="116" s="1"/>
  <c r="X1082" i="116" s="1"/>
  <c r="X1083" i="116" s="1"/>
  <c r="X1084" i="116" s="1"/>
  <c r="X1085" i="116" s="1"/>
  <c r="X1086" i="116" s="1"/>
  <c r="X1087" i="116" s="1"/>
  <c r="X1088" i="116" s="1"/>
  <c r="X1089" i="116" s="1"/>
  <c r="X1090" i="116" s="1"/>
  <c r="X1091" i="116" s="1"/>
  <c r="X1092" i="116" s="1"/>
  <c r="X1093" i="116" s="1"/>
  <c r="X1094" i="116" s="1"/>
  <c r="X1095" i="116" s="1"/>
  <c r="X1096" i="116" s="1"/>
  <c r="X1097" i="116" s="1"/>
  <c r="X1098" i="116" s="1"/>
  <c r="X1099" i="116" s="1"/>
  <c r="X1100" i="116" s="1"/>
  <c r="X1101" i="116" s="1"/>
  <c r="X1102" i="116" s="1"/>
  <c r="X1103" i="116" s="1"/>
  <c r="X1104" i="116" s="1"/>
  <c r="X1105" i="116" s="1"/>
  <c r="X1106" i="116" s="1"/>
  <c r="X1107" i="116" s="1"/>
  <c r="X1108" i="116" s="1"/>
  <c r="X1109" i="116" s="1"/>
  <c r="X1110" i="116" s="1"/>
  <c r="X1111" i="116" s="1"/>
  <c r="X1112" i="116" s="1"/>
  <c r="X1113" i="116" s="1"/>
  <c r="X1114" i="116" s="1"/>
  <c r="X1115" i="116" s="1"/>
  <c r="X1116" i="116" s="1"/>
  <c r="X1117" i="116" s="1"/>
  <c r="X1118" i="116" s="1"/>
  <c r="X1119" i="116" s="1"/>
  <c r="X1120" i="116" s="1"/>
  <c r="X1121" i="116" s="1"/>
  <c r="X1122" i="116" s="1"/>
  <c r="X1123" i="116" s="1"/>
  <c r="X1124" i="116" s="1"/>
  <c r="X1125" i="116" s="1"/>
  <c r="X1126" i="116" s="1"/>
  <c r="X1127" i="116" s="1"/>
  <c r="X1128" i="116" s="1"/>
  <c r="X1129" i="116" s="1"/>
  <c r="X1130" i="116" s="1"/>
  <c r="X1131" i="116" s="1"/>
  <c r="X1132" i="116" s="1"/>
  <c r="X1133" i="116" s="1"/>
  <c r="X1134" i="116" s="1"/>
  <c r="X1135" i="116" s="1"/>
  <c r="X1136" i="116" s="1"/>
  <c r="X1137" i="116" s="1"/>
  <c r="X1138" i="116" s="1"/>
  <c r="X1139" i="116" s="1"/>
  <c r="X1140" i="116" s="1"/>
  <c r="X1141" i="116" s="1"/>
  <c r="X1142" i="116" s="1"/>
  <c r="X1143" i="116" s="1"/>
  <c r="X1144" i="116" s="1"/>
  <c r="X1145" i="116" s="1"/>
  <c r="X1146" i="116" s="1"/>
  <c r="X1147" i="116" s="1"/>
  <c r="X1148" i="116" s="1"/>
  <c r="X1149" i="116" s="1"/>
  <c r="X1150" i="116" s="1"/>
  <c r="X1151" i="116" s="1"/>
  <c r="X1152" i="116" s="1"/>
  <c r="X1153" i="116" s="1"/>
  <c r="X1154" i="116" s="1"/>
  <c r="X1155" i="116" s="1"/>
  <c r="X1156" i="116" s="1"/>
  <c r="X1157" i="116" s="1"/>
  <c r="X1158" i="116" s="1"/>
  <c r="X1159" i="116" s="1"/>
  <c r="X1160" i="116" s="1"/>
  <c r="X1161" i="116" s="1"/>
  <c r="X1162" i="116" s="1"/>
  <c r="X1163" i="116" s="1"/>
  <c r="X1164" i="116" s="1"/>
  <c r="X1165" i="116" s="1"/>
  <c r="X1166" i="116" s="1"/>
  <c r="X1167" i="116" s="1"/>
  <c r="X1168" i="116" s="1"/>
  <c r="X1169" i="116" s="1"/>
  <c r="X1170" i="116" s="1"/>
  <c r="X1171" i="116" s="1"/>
  <c r="X1172" i="116" s="1"/>
  <c r="X1173" i="116" s="1"/>
  <c r="X1174" i="116" s="1"/>
  <c r="X1175" i="116" s="1"/>
  <c r="X1176" i="116" s="1"/>
  <c r="X1177" i="116" s="1"/>
  <c r="X1178" i="116" s="1"/>
  <c r="X1179" i="116" s="1"/>
  <c r="X1180" i="116" s="1"/>
  <c r="X1181" i="116" s="1"/>
  <c r="X1182" i="116" s="1"/>
  <c r="X1183" i="116" s="1"/>
  <c r="X1184" i="116" s="1"/>
  <c r="X1185" i="116" s="1"/>
  <c r="X1186" i="116" s="1"/>
  <c r="X1187" i="116" s="1"/>
  <c r="X1188" i="116" s="1"/>
  <c r="X1189" i="116" s="1"/>
  <c r="X1190" i="116" s="1"/>
  <c r="X1191" i="116" s="1"/>
  <c r="X1192" i="116" s="1"/>
  <c r="X1193" i="116" s="1"/>
  <c r="X1194" i="116" s="1"/>
  <c r="X1195" i="116" s="1"/>
  <c r="X1196" i="116" s="1"/>
  <c r="X1197" i="116" s="1"/>
  <c r="X1198" i="116" s="1"/>
  <c r="X1199" i="116" s="1"/>
  <c r="X1200" i="116" s="1"/>
  <c r="X1201" i="116" s="1"/>
  <c r="X1202" i="116" s="1"/>
  <c r="X1203" i="116" s="1"/>
  <c r="X1204" i="116" s="1"/>
  <c r="X1205" i="116" s="1"/>
  <c r="X1206" i="116" s="1"/>
  <c r="X1207" i="116" s="1"/>
  <c r="X1208" i="116" s="1"/>
  <c r="X1209" i="116" s="1"/>
  <c r="X1210" i="116" s="1"/>
  <c r="X1211" i="116" s="1"/>
  <c r="X1212" i="116" s="1"/>
  <c r="X16" i="116"/>
  <c r="O16" i="116"/>
  <c r="O17" i="116" s="1"/>
  <c r="O18" i="116" s="1"/>
  <c r="O19" i="116" s="1"/>
  <c r="O20" i="116" s="1"/>
  <c r="O21" i="116" s="1"/>
  <c r="O22" i="116" s="1"/>
  <c r="O23" i="116" s="1"/>
  <c r="O24" i="116" s="1"/>
  <c r="O25" i="116" s="1"/>
  <c r="O26" i="116" s="1"/>
  <c r="O27" i="116" s="1"/>
  <c r="O28" i="116" s="1"/>
  <c r="O29" i="116" s="1"/>
  <c r="O30" i="116" s="1"/>
  <c r="O31" i="116" s="1"/>
  <c r="O32" i="116" s="1"/>
  <c r="O33" i="116" s="1"/>
  <c r="O34" i="116" s="1"/>
  <c r="O35" i="116" s="1"/>
  <c r="O36" i="116" s="1"/>
  <c r="O37" i="116" s="1"/>
  <c r="O38" i="116" s="1"/>
  <c r="O39" i="116" s="1"/>
  <c r="O40" i="116" s="1"/>
  <c r="O41" i="116" s="1"/>
  <c r="O42" i="116" s="1"/>
  <c r="O43" i="116" s="1"/>
  <c r="O44" i="116" s="1"/>
  <c r="O45" i="116" s="1"/>
  <c r="O46" i="116" s="1"/>
  <c r="O47" i="116" s="1"/>
  <c r="O48" i="116" s="1"/>
  <c r="O49" i="116" s="1"/>
  <c r="O50" i="116" s="1"/>
  <c r="O51" i="116" s="1"/>
  <c r="O52" i="116" s="1"/>
  <c r="O53" i="116" s="1"/>
  <c r="O54" i="116" s="1"/>
  <c r="O55" i="116" s="1"/>
  <c r="O56" i="116" s="1"/>
  <c r="O57" i="116" s="1"/>
  <c r="O58" i="116" s="1"/>
  <c r="O59" i="116" s="1"/>
  <c r="O60" i="116" s="1"/>
  <c r="O61" i="116" s="1"/>
  <c r="O62" i="116" s="1"/>
  <c r="O63" i="116" s="1"/>
  <c r="O64" i="116" s="1"/>
  <c r="O65" i="116" s="1"/>
  <c r="O66" i="116" s="1"/>
  <c r="O67" i="116" s="1"/>
  <c r="O68" i="116" s="1"/>
  <c r="O69" i="116" s="1"/>
  <c r="O70" i="116" s="1"/>
  <c r="O71" i="116" s="1"/>
  <c r="O72" i="116" s="1"/>
  <c r="O73" i="116" s="1"/>
  <c r="O74" i="116" s="1"/>
  <c r="O75" i="116" s="1"/>
  <c r="O76" i="116" s="1"/>
  <c r="O77" i="116" s="1"/>
  <c r="O78" i="116" s="1"/>
  <c r="O79" i="116" s="1"/>
  <c r="O80" i="116" s="1"/>
  <c r="O81" i="116" s="1"/>
  <c r="O82" i="116" s="1"/>
  <c r="O83" i="116" s="1"/>
  <c r="O84" i="116" s="1"/>
  <c r="O85" i="116" s="1"/>
  <c r="O86" i="116" s="1"/>
  <c r="O87" i="116" s="1"/>
  <c r="O88" i="116" s="1"/>
  <c r="O89" i="116" s="1"/>
  <c r="O90" i="116" s="1"/>
  <c r="O91" i="116" s="1"/>
  <c r="O92" i="116" s="1"/>
  <c r="O93" i="116" s="1"/>
  <c r="O94" i="116" s="1"/>
  <c r="O95" i="116" s="1"/>
  <c r="O96" i="116" s="1"/>
  <c r="O97" i="116" s="1"/>
  <c r="O98" i="116" s="1"/>
  <c r="O99" i="116" s="1"/>
  <c r="O100" i="116" s="1"/>
  <c r="O101" i="116" s="1"/>
  <c r="O102" i="116" s="1"/>
  <c r="O103" i="116" s="1"/>
  <c r="O104" i="116" s="1"/>
  <c r="O105" i="116" s="1"/>
  <c r="O106" i="116" s="1"/>
  <c r="O107" i="116" s="1"/>
  <c r="O108" i="116" s="1"/>
  <c r="O109" i="116" s="1"/>
  <c r="O110" i="116" s="1"/>
  <c r="O111" i="116" s="1"/>
  <c r="O112" i="116" s="1"/>
  <c r="O113" i="116" s="1"/>
  <c r="O114" i="116" s="1"/>
  <c r="O115" i="116" s="1"/>
  <c r="O116" i="116" s="1"/>
  <c r="O117" i="116" s="1"/>
  <c r="O118" i="116" s="1"/>
  <c r="O119" i="116" s="1"/>
  <c r="O120" i="116" s="1"/>
  <c r="O121" i="116" s="1"/>
  <c r="O122" i="116" s="1"/>
  <c r="O123" i="116" s="1"/>
  <c r="O124" i="116" s="1"/>
  <c r="O125" i="116" s="1"/>
  <c r="O126" i="116" s="1"/>
  <c r="O127" i="116" s="1"/>
  <c r="O128" i="116" s="1"/>
  <c r="O129" i="116" s="1"/>
  <c r="O130" i="116" s="1"/>
  <c r="O131" i="116" s="1"/>
  <c r="O132" i="116" s="1"/>
  <c r="O133" i="116" s="1"/>
  <c r="O134" i="116" s="1"/>
  <c r="O135" i="116" s="1"/>
  <c r="O136" i="116" s="1"/>
  <c r="O137" i="116" s="1"/>
  <c r="O138" i="116" s="1"/>
  <c r="O139" i="116" s="1"/>
  <c r="O140" i="116" s="1"/>
  <c r="O141" i="116" s="1"/>
  <c r="O142" i="116" s="1"/>
  <c r="O143" i="116" s="1"/>
  <c r="O144" i="116" s="1"/>
  <c r="O145" i="116" s="1"/>
  <c r="O146" i="116" s="1"/>
  <c r="O147" i="116" s="1"/>
  <c r="O148" i="116" s="1"/>
  <c r="O149" i="116" s="1"/>
  <c r="O150" i="116" s="1"/>
  <c r="O151" i="116" s="1"/>
  <c r="O152" i="116" s="1"/>
  <c r="O153" i="116" s="1"/>
  <c r="O154" i="116" s="1"/>
  <c r="O155" i="116" s="1"/>
  <c r="O156" i="116" s="1"/>
  <c r="O157" i="116" s="1"/>
  <c r="O158" i="116" s="1"/>
  <c r="O159" i="116" s="1"/>
  <c r="O160" i="116" s="1"/>
  <c r="O161" i="116" s="1"/>
  <c r="O162" i="116" s="1"/>
  <c r="O163" i="116" s="1"/>
  <c r="O164" i="116" s="1"/>
  <c r="O165" i="116" s="1"/>
  <c r="O166" i="116" s="1"/>
  <c r="O167" i="116" s="1"/>
  <c r="O168" i="116" s="1"/>
  <c r="O169" i="116" s="1"/>
  <c r="O170" i="116" s="1"/>
  <c r="O171" i="116" s="1"/>
  <c r="O172" i="116" s="1"/>
  <c r="O173" i="116" s="1"/>
  <c r="O174" i="116" s="1"/>
  <c r="O175" i="116" s="1"/>
  <c r="O176" i="116" s="1"/>
  <c r="O177" i="116" s="1"/>
  <c r="O178" i="116" s="1"/>
  <c r="O179" i="116" s="1"/>
  <c r="O180" i="116" s="1"/>
  <c r="O181" i="116" s="1"/>
  <c r="O182" i="116" s="1"/>
  <c r="O183" i="116" s="1"/>
  <c r="O184" i="116" s="1"/>
  <c r="O185" i="116" s="1"/>
  <c r="O186" i="116" s="1"/>
  <c r="O187" i="116" s="1"/>
  <c r="O188" i="116" s="1"/>
  <c r="O189" i="116" s="1"/>
  <c r="O190" i="116" s="1"/>
  <c r="O191" i="116" s="1"/>
  <c r="O192" i="116" s="1"/>
  <c r="O193" i="116" s="1"/>
  <c r="O194" i="116" s="1"/>
  <c r="O195" i="116" s="1"/>
  <c r="O196" i="116" s="1"/>
  <c r="O197" i="116" s="1"/>
  <c r="O198" i="116" s="1"/>
  <c r="O199" i="116" s="1"/>
  <c r="O200" i="116" s="1"/>
  <c r="O201" i="116" s="1"/>
  <c r="O202" i="116" s="1"/>
  <c r="O203" i="116" s="1"/>
  <c r="O204" i="116" s="1"/>
  <c r="O205" i="116" s="1"/>
  <c r="O206" i="116" s="1"/>
  <c r="O207" i="116" s="1"/>
  <c r="O208" i="116" s="1"/>
  <c r="O209" i="116" s="1"/>
  <c r="O210" i="116" s="1"/>
  <c r="O211" i="116" s="1"/>
  <c r="O212" i="116" s="1"/>
  <c r="O213" i="116" s="1"/>
  <c r="O214" i="116" s="1"/>
  <c r="O215" i="116" s="1"/>
  <c r="O216" i="116" s="1"/>
  <c r="O217" i="116" s="1"/>
  <c r="O218" i="116" s="1"/>
  <c r="O219" i="116" s="1"/>
  <c r="O220" i="116" s="1"/>
  <c r="O221" i="116" s="1"/>
  <c r="O222" i="116" s="1"/>
  <c r="O223" i="116" s="1"/>
  <c r="O224" i="116" s="1"/>
  <c r="O225" i="116" s="1"/>
  <c r="O226" i="116" s="1"/>
  <c r="O227" i="116" s="1"/>
  <c r="O228" i="116" s="1"/>
  <c r="O229" i="116" s="1"/>
  <c r="O230" i="116" s="1"/>
  <c r="O231" i="116" s="1"/>
  <c r="O232" i="116" s="1"/>
  <c r="O233" i="116" s="1"/>
  <c r="O234" i="116" s="1"/>
  <c r="O235" i="116" s="1"/>
  <c r="O236" i="116" s="1"/>
  <c r="O237" i="116" s="1"/>
  <c r="O238" i="116" s="1"/>
  <c r="O239" i="116" s="1"/>
  <c r="O240" i="116" s="1"/>
  <c r="O241" i="116" s="1"/>
  <c r="O242" i="116" s="1"/>
  <c r="O243" i="116" s="1"/>
  <c r="O244" i="116" s="1"/>
  <c r="O245" i="116" s="1"/>
  <c r="O246" i="116" s="1"/>
  <c r="O247" i="116" s="1"/>
  <c r="O248" i="116" s="1"/>
  <c r="O249" i="116" s="1"/>
  <c r="O250" i="116" s="1"/>
  <c r="O251" i="116" s="1"/>
  <c r="O252" i="116" s="1"/>
  <c r="O253" i="116" s="1"/>
  <c r="O254" i="116" s="1"/>
  <c r="O255" i="116" s="1"/>
  <c r="O256" i="116" s="1"/>
  <c r="O257" i="116" s="1"/>
  <c r="O258" i="116" s="1"/>
  <c r="O259" i="116" s="1"/>
  <c r="O260" i="116" s="1"/>
  <c r="O261" i="116" s="1"/>
  <c r="O262" i="116" s="1"/>
  <c r="O263" i="116" s="1"/>
  <c r="O264" i="116" s="1"/>
  <c r="O265" i="116" s="1"/>
  <c r="O266" i="116" s="1"/>
  <c r="O267" i="116" s="1"/>
  <c r="O268" i="116" s="1"/>
  <c r="O269" i="116" s="1"/>
  <c r="O270" i="116" s="1"/>
  <c r="O271" i="116" s="1"/>
  <c r="O272" i="116" s="1"/>
  <c r="O273" i="116" s="1"/>
  <c r="O274" i="116" s="1"/>
  <c r="O275" i="116" s="1"/>
  <c r="O276" i="116" s="1"/>
  <c r="O277" i="116" s="1"/>
  <c r="O278" i="116" s="1"/>
  <c r="O279" i="116" s="1"/>
  <c r="O280" i="116" s="1"/>
  <c r="O281" i="116" s="1"/>
  <c r="O282" i="116" s="1"/>
  <c r="O283" i="116" s="1"/>
  <c r="O284" i="116" s="1"/>
  <c r="O285" i="116" s="1"/>
  <c r="O286" i="116" s="1"/>
  <c r="O287" i="116" s="1"/>
  <c r="O288" i="116" s="1"/>
  <c r="O289" i="116" s="1"/>
  <c r="O290" i="116" s="1"/>
  <c r="O291" i="116" s="1"/>
  <c r="O292" i="116" s="1"/>
  <c r="O293" i="116" s="1"/>
  <c r="O294" i="116" s="1"/>
  <c r="O295" i="116" s="1"/>
  <c r="O296" i="116" s="1"/>
  <c r="O297" i="116" s="1"/>
  <c r="O298" i="116" s="1"/>
  <c r="O299" i="116" s="1"/>
  <c r="O300" i="116" s="1"/>
  <c r="O301" i="116" s="1"/>
  <c r="O302" i="116" s="1"/>
  <c r="O303" i="116" s="1"/>
  <c r="O304" i="116" s="1"/>
  <c r="O305" i="116" s="1"/>
  <c r="O306" i="116" s="1"/>
  <c r="O307" i="116" s="1"/>
  <c r="O308" i="116" s="1"/>
  <c r="O309" i="116" s="1"/>
  <c r="O310" i="116" s="1"/>
  <c r="O311" i="116" s="1"/>
  <c r="O312" i="116" s="1"/>
  <c r="O313" i="116" s="1"/>
  <c r="O314" i="116" s="1"/>
  <c r="O315" i="116" s="1"/>
  <c r="O316" i="116" s="1"/>
  <c r="O317" i="116" s="1"/>
  <c r="O318" i="116" s="1"/>
  <c r="O319" i="116" s="1"/>
  <c r="O320" i="116" s="1"/>
  <c r="O321" i="116" s="1"/>
  <c r="O322" i="116" s="1"/>
  <c r="O323" i="116" s="1"/>
  <c r="O324" i="116" s="1"/>
  <c r="O325" i="116" s="1"/>
  <c r="O326" i="116" s="1"/>
  <c r="O327" i="116" s="1"/>
  <c r="O328" i="116" s="1"/>
  <c r="O329" i="116" s="1"/>
  <c r="O330" i="116" s="1"/>
  <c r="O331" i="116" s="1"/>
  <c r="O332" i="116" s="1"/>
  <c r="O333" i="116" s="1"/>
  <c r="O334" i="116" s="1"/>
  <c r="O335" i="116" s="1"/>
  <c r="O336" i="116" s="1"/>
  <c r="O337" i="116" s="1"/>
  <c r="O338" i="116" s="1"/>
  <c r="O339" i="116" s="1"/>
  <c r="O340" i="116" s="1"/>
  <c r="O341" i="116" s="1"/>
  <c r="O342" i="116" s="1"/>
  <c r="O343" i="116" s="1"/>
  <c r="O344" i="116" s="1"/>
  <c r="O345" i="116" s="1"/>
  <c r="O346" i="116" s="1"/>
  <c r="O347" i="116" s="1"/>
  <c r="O348" i="116" s="1"/>
  <c r="O349" i="116" s="1"/>
  <c r="O350" i="116" s="1"/>
  <c r="O351" i="116" s="1"/>
  <c r="O352" i="116" s="1"/>
  <c r="O353" i="116" s="1"/>
  <c r="O354" i="116" s="1"/>
  <c r="O355" i="116" s="1"/>
  <c r="O356" i="116" s="1"/>
  <c r="O357" i="116" s="1"/>
  <c r="O358" i="116" s="1"/>
  <c r="O359" i="116" s="1"/>
  <c r="O360" i="116" s="1"/>
  <c r="O361" i="116" s="1"/>
  <c r="O362" i="116" s="1"/>
  <c r="O363" i="116" s="1"/>
  <c r="O364" i="116" s="1"/>
  <c r="O365" i="116" s="1"/>
  <c r="O366" i="116" s="1"/>
  <c r="O367" i="116" s="1"/>
  <c r="O368" i="116" s="1"/>
  <c r="O369" i="116" s="1"/>
  <c r="O370" i="116" s="1"/>
  <c r="O371" i="116" s="1"/>
  <c r="O372" i="116" s="1"/>
  <c r="O373" i="116" s="1"/>
  <c r="O374" i="116" s="1"/>
  <c r="O375" i="116" s="1"/>
  <c r="O376" i="116" s="1"/>
  <c r="O377" i="116" s="1"/>
  <c r="O378" i="116" s="1"/>
  <c r="O379" i="116" s="1"/>
  <c r="O380" i="116" s="1"/>
  <c r="O381" i="116" s="1"/>
  <c r="O382" i="116" s="1"/>
  <c r="O383" i="116" s="1"/>
  <c r="O384" i="116" s="1"/>
  <c r="O385" i="116" s="1"/>
  <c r="O386" i="116" s="1"/>
  <c r="O387" i="116" s="1"/>
  <c r="O388" i="116" s="1"/>
  <c r="O389" i="116" s="1"/>
  <c r="O390" i="116" s="1"/>
  <c r="O391" i="116" s="1"/>
  <c r="O392" i="116" s="1"/>
  <c r="O393" i="116" s="1"/>
  <c r="O394" i="116" s="1"/>
  <c r="O395" i="116" s="1"/>
  <c r="O396" i="116" s="1"/>
  <c r="O397" i="116" s="1"/>
  <c r="O398" i="116" s="1"/>
  <c r="O399" i="116" s="1"/>
  <c r="O400" i="116" s="1"/>
  <c r="O401" i="116" s="1"/>
  <c r="O402" i="116" s="1"/>
  <c r="O403" i="116" s="1"/>
  <c r="O404" i="116" s="1"/>
  <c r="O405" i="116" s="1"/>
  <c r="O406" i="116" s="1"/>
  <c r="O407" i="116" s="1"/>
  <c r="O408" i="116" s="1"/>
  <c r="O409" i="116" s="1"/>
  <c r="O410" i="116" s="1"/>
  <c r="O411" i="116" s="1"/>
  <c r="O412" i="116" s="1"/>
  <c r="O413" i="116" s="1"/>
  <c r="O414" i="116" s="1"/>
  <c r="O415" i="116" s="1"/>
  <c r="O416" i="116" s="1"/>
  <c r="O417" i="116" s="1"/>
  <c r="O418" i="116" s="1"/>
  <c r="O419" i="116" s="1"/>
  <c r="O420" i="116" s="1"/>
  <c r="O421" i="116" s="1"/>
  <c r="O422" i="116" s="1"/>
  <c r="O423" i="116" s="1"/>
  <c r="O424" i="116" s="1"/>
  <c r="O425" i="116" s="1"/>
  <c r="O426" i="116" s="1"/>
  <c r="O427" i="116" s="1"/>
  <c r="O428" i="116" s="1"/>
  <c r="O429" i="116" s="1"/>
  <c r="O430" i="116" s="1"/>
  <c r="O431" i="116" s="1"/>
  <c r="O432" i="116" s="1"/>
  <c r="O433" i="116" s="1"/>
  <c r="O434" i="116" s="1"/>
  <c r="O435" i="116" s="1"/>
  <c r="O436" i="116" s="1"/>
  <c r="O437" i="116" s="1"/>
  <c r="O438" i="116" s="1"/>
  <c r="O439" i="116" s="1"/>
  <c r="O440" i="116" s="1"/>
  <c r="O441" i="116" s="1"/>
  <c r="O442" i="116" s="1"/>
  <c r="O443" i="116" s="1"/>
  <c r="O444" i="116" s="1"/>
  <c r="O445" i="116" s="1"/>
  <c r="O446" i="116" s="1"/>
  <c r="O447" i="116" s="1"/>
  <c r="O448" i="116" s="1"/>
  <c r="O449" i="116" s="1"/>
  <c r="O450" i="116" s="1"/>
  <c r="O451" i="116" s="1"/>
  <c r="O452" i="116" s="1"/>
  <c r="O453" i="116" s="1"/>
  <c r="O454" i="116" s="1"/>
  <c r="O455" i="116" s="1"/>
  <c r="O456" i="116" s="1"/>
  <c r="O457" i="116" s="1"/>
  <c r="O458" i="116" s="1"/>
  <c r="O459" i="116" s="1"/>
  <c r="O460" i="116" s="1"/>
  <c r="O461" i="116" s="1"/>
  <c r="O462" i="116" s="1"/>
  <c r="O463" i="116" s="1"/>
  <c r="O464" i="116" s="1"/>
  <c r="O465" i="116" s="1"/>
  <c r="O466" i="116" s="1"/>
  <c r="O467" i="116" s="1"/>
  <c r="O468" i="116" s="1"/>
  <c r="O469" i="116" s="1"/>
  <c r="O470" i="116" s="1"/>
  <c r="O471" i="116" s="1"/>
  <c r="O472" i="116" s="1"/>
  <c r="O473" i="116" s="1"/>
  <c r="O474" i="116" s="1"/>
  <c r="O475" i="116" s="1"/>
  <c r="O476" i="116" s="1"/>
  <c r="O477" i="116" s="1"/>
  <c r="O478" i="116" s="1"/>
  <c r="O479" i="116" s="1"/>
  <c r="O480" i="116" s="1"/>
  <c r="O481" i="116" s="1"/>
  <c r="O482" i="116" s="1"/>
  <c r="O483" i="116" s="1"/>
  <c r="O484" i="116" s="1"/>
  <c r="O485" i="116" s="1"/>
  <c r="O486" i="116" s="1"/>
  <c r="O487" i="116" s="1"/>
  <c r="O488" i="116" s="1"/>
  <c r="O489" i="116" s="1"/>
  <c r="O490" i="116" s="1"/>
  <c r="O491" i="116" s="1"/>
  <c r="O492" i="116" s="1"/>
  <c r="O493" i="116" s="1"/>
  <c r="O494" i="116" s="1"/>
  <c r="O495" i="116" s="1"/>
  <c r="O496" i="116" s="1"/>
  <c r="O497" i="116" s="1"/>
  <c r="O498" i="116" s="1"/>
  <c r="O499" i="116" s="1"/>
  <c r="O500" i="116" s="1"/>
  <c r="O501" i="116" s="1"/>
  <c r="O502" i="116" s="1"/>
  <c r="O503" i="116" s="1"/>
  <c r="O504" i="116" s="1"/>
  <c r="O505" i="116" s="1"/>
  <c r="O506" i="116" s="1"/>
  <c r="O507" i="116" s="1"/>
  <c r="O508" i="116" s="1"/>
  <c r="O509" i="116" s="1"/>
  <c r="O510" i="116" s="1"/>
  <c r="O511" i="116" s="1"/>
  <c r="O512" i="116" s="1"/>
  <c r="O513" i="116" s="1"/>
  <c r="O514" i="116" s="1"/>
  <c r="O515" i="116" s="1"/>
  <c r="O516" i="116" s="1"/>
  <c r="O517" i="116" s="1"/>
  <c r="O518" i="116" s="1"/>
  <c r="O519" i="116" s="1"/>
  <c r="O520" i="116" s="1"/>
  <c r="O521" i="116" s="1"/>
  <c r="O522" i="116" s="1"/>
  <c r="O523" i="116" s="1"/>
  <c r="O524" i="116" s="1"/>
  <c r="O525" i="116" s="1"/>
  <c r="O526" i="116" s="1"/>
  <c r="O527" i="116" s="1"/>
  <c r="O528" i="116" s="1"/>
  <c r="O529" i="116" s="1"/>
  <c r="O530" i="116" s="1"/>
  <c r="O531" i="116" s="1"/>
  <c r="O532" i="116" s="1"/>
  <c r="O533" i="116" s="1"/>
  <c r="O534" i="116" s="1"/>
  <c r="O535" i="116" s="1"/>
  <c r="O536" i="116" s="1"/>
  <c r="O537" i="116" s="1"/>
  <c r="O538" i="116" s="1"/>
  <c r="O539" i="116" s="1"/>
  <c r="O540" i="116" s="1"/>
  <c r="O541" i="116" s="1"/>
  <c r="O542" i="116" s="1"/>
  <c r="O543" i="116" s="1"/>
  <c r="O544" i="116" s="1"/>
  <c r="O545" i="116" s="1"/>
  <c r="O546" i="116" s="1"/>
  <c r="O547" i="116" s="1"/>
  <c r="O548" i="116" s="1"/>
  <c r="O549" i="116" s="1"/>
  <c r="O550" i="116" s="1"/>
  <c r="O551" i="116" s="1"/>
  <c r="O552" i="116" s="1"/>
  <c r="O553" i="116" s="1"/>
  <c r="O554" i="116" s="1"/>
  <c r="O555" i="116" s="1"/>
  <c r="O556" i="116" s="1"/>
  <c r="O557" i="116" s="1"/>
  <c r="O558" i="116" s="1"/>
  <c r="O559" i="116" s="1"/>
  <c r="O560" i="116" s="1"/>
  <c r="O561" i="116" s="1"/>
  <c r="O562" i="116" s="1"/>
  <c r="O563" i="116" s="1"/>
  <c r="O564" i="116" s="1"/>
  <c r="O565" i="116" s="1"/>
  <c r="O566" i="116" s="1"/>
  <c r="O567" i="116" s="1"/>
  <c r="O568" i="116" s="1"/>
  <c r="O569" i="116" s="1"/>
  <c r="O570" i="116" s="1"/>
  <c r="O571" i="116" s="1"/>
  <c r="O572" i="116" s="1"/>
  <c r="O573" i="116" s="1"/>
  <c r="O574" i="116" s="1"/>
  <c r="O575" i="116" s="1"/>
  <c r="O576" i="116" s="1"/>
  <c r="O577" i="116" s="1"/>
  <c r="O578" i="116" s="1"/>
  <c r="O579" i="116" s="1"/>
  <c r="O580" i="116" s="1"/>
  <c r="O581" i="116" s="1"/>
  <c r="O582" i="116" s="1"/>
  <c r="O583" i="116" s="1"/>
  <c r="O584" i="116" s="1"/>
  <c r="O585" i="116" s="1"/>
  <c r="O586" i="116" s="1"/>
  <c r="O587" i="116" s="1"/>
  <c r="O588" i="116" s="1"/>
  <c r="O589" i="116" s="1"/>
  <c r="O590" i="116" s="1"/>
  <c r="O591" i="116" s="1"/>
  <c r="O592" i="116" s="1"/>
  <c r="O593" i="116" s="1"/>
  <c r="O594" i="116" s="1"/>
  <c r="O595" i="116" s="1"/>
  <c r="O596" i="116" s="1"/>
  <c r="O597" i="116" s="1"/>
  <c r="O598" i="116" s="1"/>
  <c r="O599" i="116" s="1"/>
  <c r="O600" i="116" s="1"/>
  <c r="O601" i="116" s="1"/>
  <c r="O602" i="116" s="1"/>
  <c r="O603" i="116" s="1"/>
  <c r="O604" i="116" s="1"/>
  <c r="O605" i="116" s="1"/>
  <c r="O606" i="116" s="1"/>
  <c r="O607" i="116" s="1"/>
  <c r="O608" i="116" s="1"/>
  <c r="O609" i="116" s="1"/>
  <c r="O610" i="116" s="1"/>
  <c r="O611" i="116" s="1"/>
  <c r="O612" i="116" s="1"/>
  <c r="O613" i="116" s="1"/>
  <c r="O614" i="116" s="1"/>
  <c r="O615" i="116" s="1"/>
  <c r="O616" i="116" s="1"/>
  <c r="O617" i="116" s="1"/>
  <c r="O618" i="116" s="1"/>
  <c r="O619" i="116" s="1"/>
  <c r="O620" i="116" s="1"/>
  <c r="O621" i="116" s="1"/>
  <c r="O622" i="116" s="1"/>
  <c r="O623" i="116" s="1"/>
  <c r="O624" i="116" s="1"/>
  <c r="O625" i="116" s="1"/>
  <c r="O626" i="116" s="1"/>
  <c r="O627" i="116" s="1"/>
  <c r="O628" i="116" s="1"/>
  <c r="O629" i="116" s="1"/>
  <c r="O630" i="116" s="1"/>
  <c r="O631" i="116" s="1"/>
  <c r="O632" i="116" s="1"/>
  <c r="O633" i="116" s="1"/>
  <c r="O634" i="116" s="1"/>
  <c r="O635" i="116" s="1"/>
  <c r="O636" i="116" s="1"/>
  <c r="O637" i="116" s="1"/>
  <c r="O638" i="116" s="1"/>
  <c r="O639" i="116" s="1"/>
  <c r="O640" i="116" s="1"/>
  <c r="O641" i="116" s="1"/>
  <c r="O642" i="116" s="1"/>
  <c r="O643" i="116" s="1"/>
  <c r="O644" i="116" s="1"/>
  <c r="O645" i="116" s="1"/>
  <c r="O646" i="116" s="1"/>
  <c r="O647" i="116" s="1"/>
  <c r="O648" i="116" s="1"/>
  <c r="O649" i="116" s="1"/>
  <c r="O650" i="116" s="1"/>
  <c r="O651" i="116" s="1"/>
  <c r="O652" i="116" s="1"/>
  <c r="O653" i="116" s="1"/>
  <c r="O654" i="116" s="1"/>
  <c r="O655" i="116" s="1"/>
  <c r="O656" i="116" s="1"/>
  <c r="O657" i="116" s="1"/>
  <c r="O658" i="116" s="1"/>
  <c r="O659" i="116" s="1"/>
  <c r="O660" i="116" s="1"/>
  <c r="O661" i="116" s="1"/>
  <c r="O662" i="116" s="1"/>
  <c r="O663" i="116" s="1"/>
  <c r="O664" i="116" s="1"/>
  <c r="O665" i="116" s="1"/>
  <c r="O666" i="116" s="1"/>
  <c r="O667" i="116" s="1"/>
  <c r="O668" i="116" s="1"/>
  <c r="O669" i="116" s="1"/>
  <c r="O670" i="116" s="1"/>
  <c r="O671" i="116" s="1"/>
  <c r="O672" i="116" s="1"/>
  <c r="O673" i="116" s="1"/>
  <c r="O674" i="116" s="1"/>
  <c r="O675" i="116" s="1"/>
  <c r="O676" i="116" s="1"/>
  <c r="O677" i="116" s="1"/>
  <c r="O678" i="116" s="1"/>
  <c r="O679" i="116" s="1"/>
  <c r="O680" i="116" s="1"/>
  <c r="O681" i="116" s="1"/>
  <c r="O682" i="116" s="1"/>
  <c r="O683" i="116" s="1"/>
  <c r="O684" i="116" s="1"/>
  <c r="O685" i="116" s="1"/>
  <c r="O686" i="116" s="1"/>
  <c r="O687" i="116" s="1"/>
  <c r="O688" i="116" s="1"/>
  <c r="O689" i="116" s="1"/>
  <c r="O690" i="116" s="1"/>
  <c r="O691" i="116" s="1"/>
  <c r="O692" i="116" s="1"/>
  <c r="O693" i="116" s="1"/>
  <c r="O694" i="116" s="1"/>
  <c r="O695" i="116" s="1"/>
  <c r="O696" i="116" s="1"/>
  <c r="O697" i="116" s="1"/>
  <c r="O698" i="116" s="1"/>
  <c r="O699" i="116" s="1"/>
  <c r="O700" i="116" s="1"/>
  <c r="O701" i="116" s="1"/>
  <c r="O702" i="116" s="1"/>
  <c r="O703" i="116" s="1"/>
  <c r="O704" i="116" s="1"/>
  <c r="O705" i="116" s="1"/>
  <c r="O706" i="116" s="1"/>
  <c r="O707" i="116" s="1"/>
  <c r="O708" i="116" s="1"/>
  <c r="O709" i="116" s="1"/>
  <c r="O710" i="116" s="1"/>
  <c r="O711" i="116" s="1"/>
  <c r="O712" i="116" s="1"/>
  <c r="O713" i="116" s="1"/>
  <c r="O714" i="116" s="1"/>
  <c r="O715" i="116" s="1"/>
  <c r="O716" i="116" s="1"/>
  <c r="O717" i="116" s="1"/>
  <c r="O718" i="116" s="1"/>
  <c r="O719" i="116" s="1"/>
  <c r="O720" i="116" s="1"/>
  <c r="O721" i="116" s="1"/>
  <c r="O722" i="116" s="1"/>
  <c r="O723" i="116" s="1"/>
  <c r="O724" i="116" s="1"/>
  <c r="O725" i="116" s="1"/>
  <c r="O726" i="116" s="1"/>
  <c r="O727" i="116" s="1"/>
  <c r="O728" i="116" s="1"/>
  <c r="O729" i="116" s="1"/>
  <c r="O730" i="116" s="1"/>
  <c r="O731" i="116" s="1"/>
  <c r="O732" i="116" s="1"/>
  <c r="O733" i="116" s="1"/>
  <c r="O734" i="116" s="1"/>
  <c r="O735" i="116" s="1"/>
  <c r="O736" i="116" s="1"/>
  <c r="O737" i="116" s="1"/>
  <c r="O738" i="116" s="1"/>
  <c r="O739" i="116" s="1"/>
  <c r="O740" i="116" s="1"/>
  <c r="O741" i="116" s="1"/>
  <c r="O742" i="116" s="1"/>
  <c r="O743" i="116" s="1"/>
  <c r="O744" i="116" s="1"/>
  <c r="O745" i="116" s="1"/>
  <c r="O746" i="116" s="1"/>
  <c r="O747" i="116" s="1"/>
  <c r="O748" i="116" s="1"/>
  <c r="O749" i="116" s="1"/>
  <c r="O750" i="116" s="1"/>
  <c r="O751" i="116" s="1"/>
  <c r="O752" i="116" s="1"/>
  <c r="O753" i="116" s="1"/>
  <c r="O754" i="116" s="1"/>
  <c r="O755" i="116" s="1"/>
  <c r="O756" i="116" s="1"/>
  <c r="O757" i="116" s="1"/>
  <c r="O758" i="116" s="1"/>
  <c r="O759" i="116" s="1"/>
  <c r="O760" i="116" s="1"/>
  <c r="O761" i="116" s="1"/>
  <c r="O762" i="116" s="1"/>
  <c r="O763" i="116" s="1"/>
  <c r="O764" i="116" s="1"/>
  <c r="O765" i="116" s="1"/>
  <c r="O766" i="116" s="1"/>
  <c r="O767" i="116" s="1"/>
  <c r="O768" i="116" s="1"/>
  <c r="O769" i="116" s="1"/>
  <c r="O770" i="116" s="1"/>
  <c r="O771" i="116" s="1"/>
  <c r="O772" i="116" s="1"/>
  <c r="O773" i="116" s="1"/>
  <c r="O774" i="116" s="1"/>
  <c r="O775" i="116" s="1"/>
  <c r="O776" i="116" s="1"/>
  <c r="O777" i="116" s="1"/>
  <c r="O778" i="116" s="1"/>
  <c r="O779" i="116" s="1"/>
  <c r="O780" i="116" s="1"/>
  <c r="O781" i="116" s="1"/>
  <c r="O782" i="116" s="1"/>
  <c r="O783" i="116" s="1"/>
  <c r="O784" i="116" s="1"/>
  <c r="O785" i="116" s="1"/>
  <c r="O786" i="116" s="1"/>
  <c r="O787" i="116" s="1"/>
  <c r="O788" i="116" s="1"/>
  <c r="O789" i="116" s="1"/>
  <c r="O790" i="116" s="1"/>
  <c r="O791" i="116" s="1"/>
  <c r="O792" i="116" s="1"/>
  <c r="O793" i="116" s="1"/>
  <c r="O794" i="116" s="1"/>
  <c r="O795" i="116" s="1"/>
  <c r="O796" i="116" s="1"/>
  <c r="O797" i="116" s="1"/>
  <c r="O798" i="116" s="1"/>
  <c r="O799" i="116" s="1"/>
  <c r="O800" i="116" s="1"/>
  <c r="O801" i="116" s="1"/>
  <c r="O802" i="116" s="1"/>
  <c r="O803" i="116" s="1"/>
  <c r="O804" i="116" s="1"/>
  <c r="O805" i="116" s="1"/>
  <c r="O806" i="116" s="1"/>
  <c r="O807" i="116" s="1"/>
  <c r="O808" i="116" s="1"/>
  <c r="O809" i="116" s="1"/>
  <c r="O810" i="116" s="1"/>
  <c r="O811" i="116" s="1"/>
  <c r="O812" i="116" s="1"/>
  <c r="O813" i="116" s="1"/>
  <c r="O814" i="116" s="1"/>
  <c r="O815" i="116" s="1"/>
  <c r="O816" i="116" s="1"/>
  <c r="O817" i="116" s="1"/>
  <c r="O818" i="116" s="1"/>
  <c r="O819" i="116" s="1"/>
  <c r="O820" i="116" s="1"/>
  <c r="O821" i="116" s="1"/>
  <c r="O822" i="116" s="1"/>
  <c r="O823" i="116" s="1"/>
  <c r="O824" i="116" s="1"/>
  <c r="O825" i="116" s="1"/>
  <c r="O826" i="116" s="1"/>
  <c r="O827" i="116" s="1"/>
  <c r="O828" i="116" s="1"/>
  <c r="O829" i="116" s="1"/>
  <c r="O830" i="116" s="1"/>
  <c r="O831" i="116" s="1"/>
  <c r="O832" i="116" s="1"/>
  <c r="O833" i="116" s="1"/>
  <c r="O834" i="116" s="1"/>
  <c r="O835" i="116" s="1"/>
  <c r="O836" i="116" s="1"/>
  <c r="O837" i="116" s="1"/>
  <c r="O838" i="116" s="1"/>
  <c r="O839" i="116" s="1"/>
  <c r="O840" i="116" s="1"/>
  <c r="O841" i="116" s="1"/>
  <c r="O842" i="116" s="1"/>
  <c r="O843" i="116" s="1"/>
  <c r="O844" i="116" s="1"/>
  <c r="O845" i="116" s="1"/>
  <c r="O846" i="116" s="1"/>
  <c r="O847" i="116" s="1"/>
  <c r="O848" i="116" s="1"/>
  <c r="O849" i="116" s="1"/>
  <c r="O850" i="116" s="1"/>
  <c r="O851" i="116" s="1"/>
  <c r="O852" i="116" s="1"/>
  <c r="O853" i="116" s="1"/>
  <c r="O854" i="116" s="1"/>
  <c r="O855" i="116" s="1"/>
  <c r="O856" i="116" s="1"/>
  <c r="O857" i="116" s="1"/>
  <c r="O858" i="116" s="1"/>
  <c r="O859" i="116" s="1"/>
  <c r="O860" i="116" s="1"/>
  <c r="O861" i="116" s="1"/>
  <c r="O862" i="116" s="1"/>
  <c r="O863" i="116" s="1"/>
  <c r="O864" i="116" s="1"/>
  <c r="O865" i="116" s="1"/>
  <c r="O866" i="116" s="1"/>
  <c r="O867" i="116" s="1"/>
  <c r="O868" i="116" s="1"/>
  <c r="O869" i="116" s="1"/>
  <c r="O870" i="116" s="1"/>
  <c r="O871" i="116" s="1"/>
  <c r="O872" i="116" s="1"/>
  <c r="O873" i="116" s="1"/>
  <c r="O874" i="116" s="1"/>
  <c r="O875" i="116" s="1"/>
  <c r="O876" i="116" s="1"/>
  <c r="O877" i="116" s="1"/>
  <c r="O878" i="116" s="1"/>
  <c r="O879" i="116" s="1"/>
  <c r="O880" i="116" s="1"/>
  <c r="O881" i="116" s="1"/>
  <c r="O882" i="116" s="1"/>
  <c r="O883" i="116" s="1"/>
  <c r="O884" i="116" s="1"/>
  <c r="O885" i="116" s="1"/>
  <c r="O886" i="116" s="1"/>
  <c r="O887" i="116" s="1"/>
  <c r="O888" i="116" s="1"/>
  <c r="O889" i="116" s="1"/>
  <c r="O890" i="116" s="1"/>
  <c r="O891" i="116" s="1"/>
  <c r="O892" i="116" s="1"/>
  <c r="O893" i="116" s="1"/>
  <c r="O894" i="116" s="1"/>
  <c r="O895" i="116" s="1"/>
  <c r="O896" i="116" s="1"/>
  <c r="O897" i="116" s="1"/>
  <c r="O898" i="116" s="1"/>
  <c r="O899" i="116" s="1"/>
  <c r="O900" i="116" s="1"/>
  <c r="O901" i="116" s="1"/>
  <c r="O902" i="116" s="1"/>
  <c r="O903" i="116" s="1"/>
  <c r="O904" i="116" s="1"/>
  <c r="O905" i="116" s="1"/>
  <c r="O906" i="116" s="1"/>
  <c r="O907" i="116" s="1"/>
  <c r="O908" i="116" s="1"/>
  <c r="O909" i="116" s="1"/>
  <c r="O910" i="116" s="1"/>
  <c r="O911" i="116" s="1"/>
  <c r="O912" i="116" s="1"/>
  <c r="O913" i="116" s="1"/>
  <c r="O914" i="116" s="1"/>
  <c r="O915" i="116" s="1"/>
  <c r="O916" i="116" s="1"/>
  <c r="O917" i="116" s="1"/>
  <c r="O918" i="116" s="1"/>
  <c r="O919" i="116" s="1"/>
  <c r="O920" i="116" s="1"/>
  <c r="O921" i="116" s="1"/>
  <c r="O922" i="116" s="1"/>
  <c r="O923" i="116" s="1"/>
  <c r="O924" i="116" s="1"/>
  <c r="O925" i="116" s="1"/>
  <c r="O926" i="116" s="1"/>
  <c r="O927" i="116" s="1"/>
  <c r="O928" i="116" s="1"/>
  <c r="O929" i="116" s="1"/>
  <c r="O930" i="116" s="1"/>
  <c r="O931" i="116" s="1"/>
  <c r="O932" i="116" s="1"/>
  <c r="O933" i="116" s="1"/>
  <c r="O934" i="116" s="1"/>
  <c r="O935" i="116" s="1"/>
  <c r="O936" i="116" s="1"/>
  <c r="O937" i="116" s="1"/>
  <c r="O938" i="116" s="1"/>
  <c r="O939" i="116" s="1"/>
  <c r="O940" i="116" s="1"/>
  <c r="O941" i="116" s="1"/>
  <c r="O942" i="116" s="1"/>
  <c r="O943" i="116" s="1"/>
  <c r="O944" i="116" s="1"/>
  <c r="O945" i="116" s="1"/>
  <c r="O946" i="116" s="1"/>
  <c r="O947" i="116" s="1"/>
  <c r="O948" i="116" s="1"/>
  <c r="O949" i="116" s="1"/>
  <c r="O950" i="116" s="1"/>
  <c r="O951" i="116" s="1"/>
  <c r="O952" i="116" s="1"/>
  <c r="O953" i="116" s="1"/>
  <c r="O954" i="116" s="1"/>
  <c r="O955" i="116" s="1"/>
  <c r="O956" i="116" s="1"/>
  <c r="O957" i="116" s="1"/>
  <c r="O958" i="116" s="1"/>
  <c r="O959" i="116" s="1"/>
  <c r="O960" i="116" s="1"/>
  <c r="O961" i="116" s="1"/>
  <c r="O962" i="116" s="1"/>
  <c r="O963" i="116" s="1"/>
  <c r="O964" i="116" s="1"/>
  <c r="O965" i="116" s="1"/>
  <c r="O966" i="116" s="1"/>
  <c r="O967" i="116" s="1"/>
  <c r="O968" i="116" s="1"/>
  <c r="O969" i="116" s="1"/>
  <c r="O970" i="116" s="1"/>
  <c r="O971" i="116" s="1"/>
  <c r="O972" i="116" s="1"/>
  <c r="O973" i="116" s="1"/>
  <c r="O974" i="116" s="1"/>
  <c r="O975" i="116" s="1"/>
  <c r="O976" i="116" s="1"/>
  <c r="O977" i="116" s="1"/>
  <c r="O978" i="116" s="1"/>
  <c r="O979" i="116" s="1"/>
  <c r="O980" i="116" s="1"/>
  <c r="O981" i="116" s="1"/>
  <c r="O982" i="116" s="1"/>
  <c r="O983" i="116" s="1"/>
  <c r="O984" i="116" s="1"/>
  <c r="O985" i="116" s="1"/>
  <c r="O986" i="116" s="1"/>
  <c r="O987" i="116" s="1"/>
  <c r="O988" i="116" s="1"/>
  <c r="O989" i="116" s="1"/>
  <c r="O990" i="116" s="1"/>
  <c r="O991" i="116" s="1"/>
  <c r="O992" i="116" s="1"/>
  <c r="O993" i="116" s="1"/>
  <c r="O994" i="116" s="1"/>
  <c r="O995" i="116" s="1"/>
  <c r="O996" i="116" s="1"/>
  <c r="O997" i="116" s="1"/>
  <c r="O998" i="116" s="1"/>
  <c r="O999" i="116" s="1"/>
  <c r="O1000" i="116" s="1"/>
  <c r="O1001" i="116" s="1"/>
  <c r="O1002" i="116" s="1"/>
  <c r="O1003" i="116" s="1"/>
  <c r="O1004" i="116" s="1"/>
  <c r="O1005" i="116" s="1"/>
  <c r="O1006" i="116" s="1"/>
  <c r="O1007" i="116" s="1"/>
  <c r="O1008" i="116" s="1"/>
  <c r="O1009" i="116" s="1"/>
  <c r="O1010" i="116" s="1"/>
  <c r="O1011" i="116" s="1"/>
  <c r="O1012" i="116" s="1"/>
  <c r="O1013" i="116" s="1"/>
  <c r="O1014" i="116" s="1"/>
  <c r="O1015" i="116" s="1"/>
  <c r="O1016" i="116" s="1"/>
  <c r="O1017" i="116" s="1"/>
  <c r="O1018" i="116" s="1"/>
  <c r="O1019" i="116" s="1"/>
  <c r="O1020" i="116" s="1"/>
  <c r="O1021" i="116" s="1"/>
  <c r="O1022" i="116" s="1"/>
  <c r="O1023" i="116" s="1"/>
  <c r="O1024" i="116" s="1"/>
  <c r="O1025" i="116" s="1"/>
  <c r="O1026" i="116" s="1"/>
  <c r="O1027" i="116" s="1"/>
  <c r="O1028" i="116" s="1"/>
  <c r="O1029" i="116" s="1"/>
  <c r="O1030" i="116" s="1"/>
  <c r="O1031" i="116" s="1"/>
  <c r="O1032" i="116" s="1"/>
  <c r="O1033" i="116" s="1"/>
  <c r="O1034" i="116" s="1"/>
  <c r="O1035" i="116" s="1"/>
  <c r="O1036" i="116" s="1"/>
  <c r="O1037" i="116" s="1"/>
  <c r="O1038" i="116" s="1"/>
  <c r="O1039" i="116" s="1"/>
  <c r="O1040" i="116" s="1"/>
  <c r="O1041" i="116" s="1"/>
  <c r="O1042" i="116" s="1"/>
  <c r="O1043" i="116" s="1"/>
  <c r="O1044" i="116" s="1"/>
  <c r="O1045" i="116" s="1"/>
  <c r="O1046" i="116" s="1"/>
  <c r="O1047" i="116" s="1"/>
  <c r="O1048" i="116" s="1"/>
  <c r="O1049" i="116" s="1"/>
  <c r="O1050" i="116" s="1"/>
  <c r="O1051" i="116" s="1"/>
  <c r="O1052" i="116" s="1"/>
  <c r="O1053" i="116" s="1"/>
  <c r="O1054" i="116" s="1"/>
  <c r="O1055" i="116" s="1"/>
  <c r="O1056" i="116" s="1"/>
  <c r="O1057" i="116" s="1"/>
  <c r="O1058" i="116" s="1"/>
  <c r="O1059" i="116" s="1"/>
  <c r="O1060" i="116" s="1"/>
  <c r="O1061" i="116" s="1"/>
  <c r="O1062" i="116" s="1"/>
  <c r="O1063" i="116" s="1"/>
  <c r="O1064" i="116" s="1"/>
  <c r="O1065" i="116" s="1"/>
  <c r="O1066" i="116" s="1"/>
  <c r="O1067" i="116" s="1"/>
  <c r="O1068" i="116" s="1"/>
  <c r="O1069" i="116" s="1"/>
  <c r="O1070" i="116" s="1"/>
  <c r="O1071" i="116" s="1"/>
  <c r="O1072" i="116" s="1"/>
  <c r="O1073" i="116" s="1"/>
  <c r="O1074" i="116" s="1"/>
  <c r="O1075" i="116" s="1"/>
  <c r="O1076" i="116" s="1"/>
  <c r="O1077" i="116" s="1"/>
  <c r="O1078" i="116" s="1"/>
  <c r="O1079" i="116" s="1"/>
  <c r="O1080" i="116" s="1"/>
  <c r="O1081" i="116" s="1"/>
  <c r="O1082" i="116" s="1"/>
  <c r="O1083" i="116" s="1"/>
  <c r="O1084" i="116" s="1"/>
  <c r="O1085" i="116" s="1"/>
  <c r="O1086" i="116" s="1"/>
  <c r="O1087" i="116" s="1"/>
  <c r="O1088" i="116" s="1"/>
  <c r="O1089" i="116" s="1"/>
  <c r="O1090" i="116" s="1"/>
  <c r="O1091" i="116" s="1"/>
  <c r="O1092" i="116" s="1"/>
  <c r="O1093" i="116" s="1"/>
  <c r="O1094" i="116" s="1"/>
  <c r="O1095" i="116" s="1"/>
  <c r="O1096" i="116" s="1"/>
  <c r="O1097" i="116" s="1"/>
  <c r="O1098" i="116" s="1"/>
  <c r="O1099" i="116" s="1"/>
  <c r="O1100" i="116" s="1"/>
  <c r="O1101" i="116" s="1"/>
  <c r="O1102" i="116" s="1"/>
  <c r="O1103" i="116" s="1"/>
  <c r="O1104" i="116" s="1"/>
  <c r="O1105" i="116" s="1"/>
  <c r="O1106" i="116" s="1"/>
  <c r="O1107" i="116" s="1"/>
  <c r="O1108" i="116" s="1"/>
  <c r="O1109" i="116" s="1"/>
  <c r="O1110" i="116" s="1"/>
  <c r="O1111" i="116" s="1"/>
  <c r="O1112" i="116" s="1"/>
  <c r="O1113" i="116" s="1"/>
  <c r="O1114" i="116" s="1"/>
  <c r="O1115" i="116" s="1"/>
  <c r="O1116" i="116" s="1"/>
  <c r="O1117" i="116" s="1"/>
  <c r="O1118" i="116" s="1"/>
  <c r="O1119" i="116" s="1"/>
  <c r="O1120" i="116" s="1"/>
  <c r="O1121" i="116" s="1"/>
  <c r="O1122" i="116" s="1"/>
  <c r="O1123" i="116" s="1"/>
  <c r="O1124" i="116" s="1"/>
  <c r="O1125" i="116" s="1"/>
  <c r="O1126" i="116" s="1"/>
  <c r="O1127" i="116" s="1"/>
  <c r="O1128" i="116" s="1"/>
  <c r="O1129" i="116" s="1"/>
  <c r="O1130" i="116" s="1"/>
  <c r="O1131" i="116" s="1"/>
  <c r="O1132" i="116" s="1"/>
  <c r="O1133" i="116" s="1"/>
  <c r="O1134" i="116" s="1"/>
  <c r="O1135" i="116" s="1"/>
  <c r="O1136" i="116" s="1"/>
  <c r="O1137" i="116" s="1"/>
  <c r="O1138" i="116" s="1"/>
  <c r="O1139" i="116" s="1"/>
  <c r="O1140" i="116" s="1"/>
  <c r="O1141" i="116" s="1"/>
  <c r="O1142" i="116" s="1"/>
  <c r="O1143" i="116" s="1"/>
  <c r="O1144" i="116" s="1"/>
  <c r="O1145" i="116" s="1"/>
  <c r="O1146" i="116" s="1"/>
  <c r="O1147" i="116" s="1"/>
  <c r="O1148" i="116" s="1"/>
  <c r="O1149" i="116" s="1"/>
  <c r="O1150" i="116" s="1"/>
  <c r="O1151" i="116" s="1"/>
  <c r="O1152" i="116" s="1"/>
  <c r="O1153" i="116" s="1"/>
  <c r="O1154" i="116" s="1"/>
  <c r="O1155" i="116" s="1"/>
  <c r="O1156" i="116" s="1"/>
  <c r="O1157" i="116" s="1"/>
  <c r="O1158" i="116" s="1"/>
  <c r="O1159" i="116" s="1"/>
  <c r="O1160" i="116" s="1"/>
  <c r="O1161" i="116" s="1"/>
  <c r="O1162" i="116" s="1"/>
  <c r="O1163" i="116" s="1"/>
  <c r="O1164" i="116" s="1"/>
  <c r="O1165" i="116" s="1"/>
  <c r="O1166" i="116" s="1"/>
  <c r="O1167" i="116" s="1"/>
  <c r="O1168" i="116" s="1"/>
  <c r="O1169" i="116" s="1"/>
  <c r="O1170" i="116" s="1"/>
  <c r="O1171" i="116" s="1"/>
  <c r="O1172" i="116" s="1"/>
  <c r="O1173" i="116" s="1"/>
  <c r="O1174" i="116" s="1"/>
  <c r="O1175" i="116" s="1"/>
  <c r="O1176" i="116" s="1"/>
  <c r="O1177" i="116" s="1"/>
  <c r="O1178" i="116" s="1"/>
  <c r="O1179" i="116" s="1"/>
  <c r="O1180" i="116" s="1"/>
  <c r="O1181" i="116" s="1"/>
  <c r="O1182" i="116" s="1"/>
  <c r="O1183" i="116" s="1"/>
  <c r="O1184" i="116" s="1"/>
  <c r="O1185" i="116" s="1"/>
  <c r="O1186" i="116" s="1"/>
  <c r="O1187" i="116" s="1"/>
  <c r="O1188" i="116" s="1"/>
  <c r="O1189" i="116" s="1"/>
  <c r="O1190" i="116" s="1"/>
  <c r="O1191" i="116" s="1"/>
  <c r="O1192" i="116" s="1"/>
  <c r="O1193" i="116" s="1"/>
  <c r="O1194" i="116" s="1"/>
  <c r="O1195" i="116" s="1"/>
  <c r="O1196" i="116" s="1"/>
  <c r="O1197" i="116" s="1"/>
  <c r="O1198" i="116" s="1"/>
  <c r="O1199" i="116" s="1"/>
  <c r="O1200" i="116" s="1"/>
  <c r="O1201" i="116" s="1"/>
  <c r="O1202" i="116" s="1"/>
  <c r="O1203" i="116" s="1"/>
  <c r="O1204" i="116" s="1"/>
  <c r="O1205" i="116" s="1"/>
  <c r="O1206" i="116" s="1"/>
  <c r="O1207" i="116" s="1"/>
  <c r="O1208" i="116" s="1"/>
  <c r="O1209" i="116" s="1"/>
  <c r="O1210" i="116" s="1"/>
  <c r="O1211" i="116" s="1"/>
  <c r="O1212" i="116" s="1"/>
  <c r="F15" i="116"/>
  <c r="F16" i="116" s="1"/>
  <c r="F17" i="116" s="1"/>
  <c r="F18" i="116" s="1"/>
  <c r="F19" i="116" s="1"/>
  <c r="F20" i="116" s="1"/>
  <c r="F21" i="116" s="1"/>
  <c r="F22" i="116" s="1"/>
  <c r="F23" i="116" s="1"/>
  <c r="F24" i="116" s="1"/>
  <c r="F25" i="116" s="1"/>
  <c r="F26" i="116" s="1"/>
  <c r="F27" i="116" s="1"/>
  <c r="F28" i="116" s="1"/>
  <c r="F29" i="116" s="1"/>
  <c r="F30" i="116" s="1"/>
  <c r="F31" i="116" s="1"/>
  <c r="F32" i="116" s="1"/>
  <c r="F33" i="116" s="1"/>
  <c r="F34" i="116" s="1"/>
  <c r="F35" i="116" s="1"/>
  <c r="F36" i="116" s="1"/>
  <c r="F37" i="116" s="1"/>
  <c r="F38" i="116" s="1"/>
  <c r="F39" i="116" s="1"/>
  <c r="F40" i="116" s="1"/>
  <c r="F41" i="116" s="1"/>
  <c r="F42" i="116" s="1"/>
  <c r="F43" i="116" s="1"/>
  <c r="F44" i="116" s="1"/>
  <c r="F45" i="116" s="1"/>
  <c r="F46" i="116" s="1"/>
  <c r="F47" i="116" s="1"/>
  <c r="F48" i="116" s="1"/>
  <c r="F49" i="116" s="1"/>
  <c r="F50" i="116" s="1"/>
  <c r="F51" i="116" s="1"/>
  <c r="F52" i="116" s="1"/>
  <c r="F53" i="116" s="1"/>
  <c r="F54" i="116" s="1"/>
  <c r="F55" i="116" s="1"/>
  <c r="F56" i="116" s="1"/>
  <c r="F57" i="116" s="1"/>
  <c r="F58" i="116" s="1"/>
  <c r="F59" i="116" s="1"/>
  <c r="F60" i="116" s="1"/>
  <c r="F61" i="116" s="1"/>
  <c r="F62" i="116" s="1"/>
  <c r="F63" i="116" s="1"/>
  <c r="F64" i="116" s="1"/>
  <c r="F65" i="116" s="1"/>
  <c r="F66" i="116" s="1"/>
  <c r="F67" i="116" s="1"/>
  <c r="F68" i="116" s="1"/>
  <c r="F69" i="116" s="1"/>
  <c r="F70" i="116" s="1"/>
  <c r="F71" i="116" s="1"/>
  <c r="F72" i="116" s="1"/>
  <c r="F73" i="116" s="1"/>
  <c r="F74" i="116" s="1"/>
  <c r="F75" i="116" s="1"/>
  <c r="F76" i="116" s="1"/>
  <c r="F77" i="116" s="1"/>
  <c r="F78" i="116" s="1"/>
  <c r="F79" i="116" s="1"/>
  <c r="F80" i="116" s="1"/>
  <c r="F81" i="116" s="1"/>
  <c r="F82" i="116" s="1"/>
  <c r="F83" i="116" s="1"/>
  <c r="F84" i="116" s="1"/>
  <c r="F85" i="116" s="1"/>
  <c r="F86" i="116" s="1"/>
  <c r="F87" i="116" s="1"/>
  <c r="F88" i="116" s="1"/>
  <c r="F89" i="116" s="1"/>
  <c r="F90" i="116" s="1"/>
  <c r="F91" i="116" s="1"/>
  <c r="F92" i="116" s="1"/>
  <c r="F93" i="116" s="1"/>
  <c r="F94" i="116" s="1"/>
  <c r="F95" i="116" s="1"/>
  <c r="F96" i="116" s="1"/>
  <c r="F97" i="116" s="1"/>
  <c r="F98" i="116" s="1"/>
  <c r="F99" i="116" s="1"/>
  <c r="F100" i="116" s="1"/>
  <c r="F101" i="116" s="1"/>
  <c r="F102" i="116" s="1"/>
  <c r="F103" i="116" s="1"/>
  <c r="F104" i="116" s="1"/>
  <c r="F105" i="116" s="1"/>
  <c r="F106" i="116" s="1"/>
  <c r="F107" i="116" s="1"/>
  <c r="F108" i="116" s="1"/>
  <c r="F109" i="116" s="1"/>
  <c r="F110" i="116" s="1"/>
  <c r="F111" i="116" s="1"/>
  <c r="F112" i="116" s="1"/>
  <c r="F113" i="116" s="1"/>
  <c r="F114" i="116" s="1"/>
  <c r="F115" i="116" s="1"/>
  <c r="F116" i="116" s="1"/>
  <c r="F117" i="116" s="1"/>
  <c r="F118" i="116" s="1"/>
  <c r="F119" i="116" s="1"/>
  <c r="F120" i="116" s="1"/>
  <c r="F121" i="116" s="1"/>
  <c r="F122" i="116" s="1"/>
  <c r="F123" i="116" s="1"/>
  <c r="F124" i="116" s="1"/>
  <c r="F125" i="116" s="1"/>
  <c r="F126" i="116" s="1"/>
  <c r="F127" i="116" s="1"/>
  <c r="F128" i="116" s="1"/>
  <c r="F129" i="116" s="1"/>
  <c r="F130" i="116" s="1"/>
  <c r="F131" i="116" s="1"/>
  <c r="F132" i="116" s="1"/>
  <c r="F133" i="116" s="1"/>
  <c r="F134" i="116" s="1"/>
  <c r="F135" i="116" s="1"/>
  <c r="F136" i="116" s="1"/>
  <c r="F137" i="116" s="1"/>
  <c r="F138" i="116" s="1"/>
  <c r="F139" i="116" s="1"/>
  <c r="F140" i="116" s="1"/>
  <c r="F141" i="116" s="1"/>
  <c r="F142" i="116" s="1"/>
  <c r="F143" i="116" s="1"/>
  <c r="F144" i="116" s="1"/>
  <c r="F145" i="116" s="1"/>
  <c r="F146" i="116" s="1"/>
  <c r="F147" i="116" s="1"/>
  <c r="F148" i="116" s="1"/>
  <c r="F149" i="116" s="1"/>
  <c r="F150" i="116" s="1"/>
  <c r="F151" i="116" s="1"/>
  <c r="F152" i="116" s="1"/>
  <c r="F153" i="116" s="1"/>
  <c r="F154" i="116" s="1"/>
  <c r="F155" i="116" s="1"/>
  <c r="F156" i="116" s="1"/>
  <c r="F157" i="116" s="1"/>
  <c r="F158" i="116" s="1"/>
  <c r="F159" i="116" s="1"/>
  <c r="F160" i="116" s="1"/>
  <c r="F161" i="116" s="1"/>
  <c r="F162" i="116" s="1"/>
  <c r="F163" i="116" s="1"/>
  <c r="F164" i="116" s="1"/>
  <c r="F165" i="116" s="1"/>
  <c r="F166" i="116" s="1"/>
  <c r="F167" i="116" s="1"/>
  <c r="F168" i="116" s="1"/>
  <c r="F169" i="116" s="1"/>
  <c r="F170" i="116" s="1"/>
  <c r="F171" i="116" s="1"/>
  <c r="F172" i="116" s="1"/>
  <c r="F173" i="116" s="1"/>
  <c r="F174" i="116" s="1"/>
  <c r="F175" i="116" s="1"/>
  <c r="F176" i="116" s="1"/>
  <c r="F177" i="116" s="1"/>
  <c r="F178" i="116" s="1"/>
  <c r="F179" i="116" s="1"/>
  <c r="F180" i="116" s="1"/>
  <c r="F181" i="116" s="1"/>
  <c r="F182" i="116" s="1"/>
  <c r="F183" i="116" s="1"/>
  <c r="F184" i="116" s="1"/>
  <c r="F185" i="116" s="1"/>
  <c r="F186" i="116" s="1"/>
  <c r="F187" i="116" s="1"/>
  <c r="F188" i="116" s="1"/>
  <c r="F189" i="116" s="1"/>
  <c r="F190" i="116" s="1"/>
  <c r="F191" i="116" s="1"/>
  <c r="F192" i="116" s="1"/>
  <c r="F193" i="116" s="1"/>
  <c r="F194" i="116" s="1"/>
  <c r="F195" i="116" s="1"/>
  <c r="F196" i="116" s="1"/>
  <c r="F197" i="116" s="1"/>
  <c r="F198" i="116" s="1"/>
  <c r="F199" i="116" s="1"/>
  <c r="F200" i="116" s="1"/>
  <c r="F201" i="116" s="1"/>
  <c r="F202" i="116" s="1"/>
  <c r="F203" i="116" s="1"/>
  <c r="F204" i="116" s="1"/>
  <c r="F205" i="116" s="1"/>
  <c r="F206" i="116" s="1"/>
  <c r="F207" i="116" s="1"/>
  <c r="F208" i="116" s="1"/>
  <c r="F209" i="116" s="1"/>
  <c r="F210" i="116" s="1"/>
  <c r="F211" i="116" s="1"/>
  <c r="F212" i="116" s="1"/>
  <c r="F213" i="116" s="1"/>
  <c r="F214" i="116" s="1"/>
  <c r="F215" i="116" s="1"/>
  <c r="F216" i="116" s="1"/>
  <c r="F217" i="116" s="1"/>
  <c r="F218" i="116" s="1"/>
  <c r="F219" i="116" s="1"/>
  <c r="F220" i="116" s="1"/>
  <c r="F221" i="116" s="1"/>
  <c r="F222" i="116" s="1"/>
  <c r="F223" i="116" s="1"/>
  <c r="F224" i="116" s="1"/>
  <c r="F225" i="116" s="1"/>
  <c r="F226" i="116" s="1"/>
  <c r="F227" i="116" s="1"/>
  <c r="F228" i="116" s="1"/>
  <c r="F229" i="116" s="1"/>
  <c r="F230" i="116" s="1"/>
  <c r="F231" i="116" s="1"/>
  <c r="F232" i="116" s="1"/>
  <c r="F233" i="116" s="1"/>
  <c r="F234" i="116" s="1"/>
  <c r="F235" i="116" s="1"/>
  <c r="F236" i="116" s="1"/>
  <c r="F237" i="116" s="1"/>
  <c r="F238" i="116" s="1"/>
  <c r="F239" i="116" s="1"/>
  <c r="F240" i="116" s="1"/>
  <c r="F241" i="116" s="1"/>
  <c r="F242" i="116" s="1"/>
  <c r="F243" i="116" s="1"/>
  <c r="F244" i="116" s="1"/>
  <c r="F245" i="116" s="1"/>
  <c r="F246" i="116" s="1"/>
  <c r="F247" i="116" s="1"/>
  <c r="F248" i="116" s="1"/>
  <c r="F249" i="116" s="1"/>
  <c r="F250" i="116" s="1"/>
  <c r="F251" i="116" s="1"/>
  <c r="F252" i="116" s="1"/>
  <c r="F253" i="116" s="1"/>
  <c r="F254" i="116" s="1"/>
  <c r="F255" i="116" s="1"/>
  <c r="F256" i="116" s="1"/>
  <c r="F257" i="116" s="1"/>
  <c r="F258" i="116" s="1"/>
  <c r="F259" i="116" s="1"/>
  <c r="F260" i="116" s="1"/>
  <c r="F261" i="116" s="1"/>
  <c r="F262" i="116" s="1"/>
  <c r="F263" i="116" s="1"/>
  <c r="F264" i="116" s="1"/>
  <c r="F265" i="116" s="1"/>
  <c r="F266" i="116" s="1"/>
  <c r="F267" i="116" s="1"/>
  <c r="F268" i="116" s="1"/>
  <c r="F269" i="116" s="1"/>
  <c r="F270" i="116" s="1"/>
  <c r="F271" i="116" s="1"/>
  <c r="F272" i="116" s="1"/>
  <c r="F273" i="116" s="1"/>
  <c r="F274" i="116" s="1"/>
  <c r="F275" i="116" s="1"/>
  <c r="F276" i="116" s="1"/>
  <c r="F277" i="116" s="1"/>
  <c r="F278" i="116" s="1"/>
  <c r="F279" i="116" s="1"/>
  <c r="F280" i="116" s="1"/>
  <c r="F281" i="116" s="1"/>
  <c r="F282" i="116" s="1"/>
  <c r="F283" i="116" s="1"/>
  <c r="F284" i="116" s="1"/>
  <c r="F285" i="116" s="1"/>
  <c r="F286" i="116" s="1"/>
  <c r="F287" i="116" s="1"/>
  <c r="F288" i="116" s="1"/>
  <c r="F289" i="116" s="1"/>
  <c r="F290" i="116" s="1"/>
  <c r="F291" i="116" s="1"/>
  <c r="F292" i="116" s="1"/>
  <c r="F293" i="116" s="1"/>
  <c r="F294" i="116" s="1"/>
  <c r="F295" i="116" s="1"/>
  <c r="F296" i="116" s="1"/>
  <c r="F297" i="116" s="1"/>
  <c r="F298" i="116" s="1"/>
  <c r="F299" i="116" s="1"/>
  <c r="F300" i="116" s="1"/>
  <c r="F301" i="116" s="1"/>
  <c r="F302" i="116" s="1"/>
  <c r="F303" i="116" s="1"/>
  <c r="F304" i="116" s="1"/>
  <c r="F305" i="116" s="1"/>
  <c r="F306" i="116" s="1"/>
  <c r="F307" i="116" s="1"/>
  <c r="F308" i="116" s="1"/>
  <c r="F309" i="116" s="1"/>
  <c r="F310" i="116" s="1"/>
  <c r="F311" i="116" s="1"/>
  <c r="F312" i="116" s="1"/>
  <c r="F313" i="116" s="1"/>
  <c r="F314" i="116" s="1"/>
  <c r="F315" i="116" s="1"/>
  <c r="F316" i="116" s="1"/>
  <c r="F317" i="116" s="1"/>
  <c r="F318" i="116" s="1"/>
  <c r="F319" i="116" s="1"/>
  <c r="F320" i="116" s="1"/>
  <c r="F321" i="116" s="1"/>
  <c r="F322" i="116" s="1"/>
  <c r="F323" i="116" s="1"/>
  <c r="F324" i="116" s="1"/>
  <c r="F325" i="116" s="1"/>
  <c r="F326" i="116" s="1"/>
  <c r="F327" i="116" s="1"/>
  <c r="F328" i="116" s="1"/>
  <c r="F329" i="116" s="1"/>
  <c r="F330" i="116" s="1"/>
  <c r="F331" i="116" s="1"/>
  <c r="F332" i="116" s="1"/>
  <c r="F333" i="116" s="1"/>
  <c r="F334" i="116" s="1"/>
  <c r="F335" i="116" s="1"/>
  <c r="F336" i="116" s="1"/>
  <c r="F337" i="116" s="1"/>
  <c r="F338" i="116" s="1"/>
  <c r="F339" i="116" s="1"/>
  <c r="F340" i="116" s="1"/>
  <c r="F341" i="116" s="1"/>
  <c r="F342" i="116" s="1"/>
  <c r="F343" i="116" s="1"/>
  <c r="F344" i="116" s="1"/>
  <c r="F345" i="116" s="1"/>
  <c r="F346" i="116" s="1"/>
  <c r="F347" i="116" s="1"/>
  <c r="F348" i="116" s="1"/>
  <c r="F349" i="116" s="1"/>
  <c r="F350" i="116" s="1"/>
  <c r="F351" i="116" s="1"/>
  <c r="F352" i="116" s="1"/>
  <c r="F353" i="116" s="1"/>
  <c r="F354" i="116" s="1"/>
  <c r="F355" i="116" s="1"/>
  <c r="F356" i="116" s="1"/>
  <c r="F357" i="116" s="1"/>
  <c r="F358" i="116" s="1"/>
  <c r="F359" i="116" s="1"/>
  <c r="F360" i="116" s="1"/>
  <c r="F361" i="116" s="1"/>
  <c r="F362" i="116" s="1"/>
  <c r="F363" i="116" s="1"/>
  <c r="F364" i="116" s="1"/>
  <c r="F365" i="116" s="1"/>
  <c r="F366" i="116" s="1"/>
  <c r="F367" i="116" s="1"/>
  <c r="F368" i="116" s="1"/>
  <c r="F369" i="116" s="1"/>
  <c r="F370" i="116" s="1"/>
  <c r="F371" i="116" s="1"/>
  <c r="F372" i="116" s="1"/>
  <c r="F373" i="116" s="1"/>
  <c r="F374" i="116" s="1"/>
  <c r="F375" i="116" s="1"/>
  <c r="F376" i="116" s="1"/>
  <c r="F377" i="116" s="1"/>
  <c r="F378" i="116" s="1"/>
  <c r="F379" i="116" s="1"/>
  <c r="F380" i="116" s="1"/>
  <c r="F381" i="116" s="1"/>
  <c r="F382" i="116" s="1"/>
  <c r="F383" i="116" s="1"/>
  <c r="F384" i="116" s="1"/>
  <c r="F385" i="116" s="1"/>
  <c r="F386" i="116" s="1"/>
  <c r="F387" i="116" s="1"/>
  <c r="F388" i="116" s="1"/>
  <c r="F389" i="116" s="1"/>
  <c r="F390" i="116" s="1"/>
  <c r="F391" i="116" s="1"/>
  <c r="F392" i="116" s="1"/>
  <c r="F393" i="116" s="1"/>
  <c r="F394" i="116" s="1"/>
  <c r="F395" i="116" s="1"/>
  <c r="F396" i="116" s="1"/>
  <c r="F397" i="116" s="1"/>
  <c r="F398" i="116" s="1"/>
  <c r="F399" i="116" s="1"/>
  <c r="F400" i="116" s="1"/>
  <c r="F401" i="116" s="1"/>
  <c r="F402" i="116" s="1"/>
  <c r="F403" i="116" s="1"/>
  <c r="F404" i="116" s="1"/>
  <c r="F405" i="116" s="1"/>
  <c r="F406" i="116" s="1"/>
  <c r="F407" i="116" s="1"/>
  <c r="F408" i="116" s="1"/>
  <c r="F409" i="116" s="1"/>
  <c r="F410" i="116" s="1"/>
  <c r="F411" i="116" s="1"/>
  <c r="F412" i="116" s="1"/>
  <c r="F413" i="116" s="1"/>
  <c r="F414" i="116" s="1"/>
  <c r="F415" i="116" s="1"/>
  <c r="F416" i="116" s="1"/>
  <c r="F417" i="116" s="1"/>
  <c r="F418" i="116" s="1"/>
  <c r="F419" i="116" s="1"/>
  <c r="F420" i="116" s="1"/>
  <c r="F421" i="116" s="1"/>
  <c r="F422" i="116" s="1"/>
  <c r="F423" i="116" s="1"/>
  <c r="F424" i="116" s="1"/>
  <c r="F425" i="116" s="1"/>
  <c r="F426" i="116" s="1"/>
  <c r="F427" i="116" s="1"/>
  <c r="F428" i="116" s="1"/>
  <c r="F429" i="116" s="1"/>
  <c r="F430" i="116" s="1"/>
  <c r="F431" i="116" s="1"/>
  <c r="F432" i="116" s="1"/>
  <c r="F433" i="116" s="1"/>
  <c r="F434" i="116" s="1"/>
  <c r="F435" i="116" s="1"/>
  <c r="F436" i="116" s="1"/>
  <c r="F437" i="116" s="1"/>
  <c r="F438" i="116" s="1"/>
  <c r="F439" i="116" s="1"/>
  <c r="F440" i="116" s="1"/>
  <c r="F441" i="116" s="1"/>
  <c r="F442" i="116" s="1"/>
  <c r="F443" i="116" s="1"/>
  <c r="F444" i="116" s="1"/>
  <c r="F445" i="116" s="1"/>
  <c r="F446" i="116" s="1"/>
  <c r="F447" i="116" s="1"/>
  <c r="F448" i="116" s="1"/>
  <c r="F449" i="116" s="1"/>
  <c r="F450" i="116" s="1"/>
  <c r="F451" i="116" s="1"/>
  <c r="F452" i="116" s="1"/>
  <c r="F453" i="116" s="1"/>
  <c r="F454" i="116" s="1"/>
  <c r="F455" i="116" s="1"/>
  <c r="F456" i="116" s="1"/>
  <c r="F457" i="116" s="1"/>
  <c r="F458" i="116" s="1"/>
  <c r="F459" i="116" s="1"/>
  <c r="F460" i="116" s="1"/>
  <c r="F461" i="116" s="1"/>
  <c r="F462" i="116" s="1"/>
  <c r="F463" i="116" s="1"/>
  <c r="F464" i="116" s="1"/>
  <c r="F465" i="116" s="1"/>
  <c r="F466" i="116" s="1"/>
  <c r="F467" i="116" s="1"/>
  <c r="F468" i="116" s="1"/>
  <c r="F469" i="116" s="1"/>
  <c r="F470" i="116" s="1"/>
  <c r="F471" i="116" s="1"/>
  <c r="F472" i="116" s="1"/>
  <c r="F473" i="116" s="1"/>
  <c r="F474" i="116" s="1"/>
  <c r="F475" i="116" s="1"/>
  <c r="F476" i="116" s="1"/>
  <c r="F477" i="116" s="1"/>
  <c r="F478" i="116" s="1"/>
  <c r="F479" i="116" s="1"/>
  <c r="F480" i="116" s="1"/>
  <c r="F481" i="116" s="1"/>
  <c r="F482" i="116" s="1"/>
  <c r="F483" i="116" s="1"/>
  <c r="F484" i="116" s="1"/>
  <c r="F485" i="116" s="1"/>
  <c r="F486" i="116" s="1"/>
  <c r="F487" i="116" s="1"/>
  <c r="F488" i="116" s="1"/>
  <c r="F489" i="116" s="1"/>
  <c r="F490" i="116" s="1"/>
  <c r="F491" i="116" s="1"/>
  <c r="F492" i="116" s="1"/>
  <c r="F493" i="116" s="1"/>
  <c r="F494" i="116" s="1"/>
  <c r="F495" i="116" s="1"/>
  <c r="F496" i="116" s="1"/>
  <c r="F497" i="116" s="1"/>
  <c r="F498" i="116" s="1"/>
  <c r="F499" i="116" s="1"/>
  <c r="F500" i="116" s="1"/>
  <c r="F501" i="116" s="1"/>
  <c r="F502" i="116" s="1"/>
  <c r="F503" i="116" s="1"/>
  <c r="F504" i="116" s="1"/>
  <c r="F505" i="116" s="1"/>
  <c r="F506" i="116" s="1"/>
  <c r="F507" i="116" s="1"/>
  <c r="F508" i="116" s="1"/>
  <c r="F509" i="116" s="1"/>
  <c r="F510" i="116" s="1"/>
  <c r="F511" i="116" s="1"/>
  <c r="F512" i="116" s="1"/>
  <c r="F513" i="116" s="1"/>
  <c r="F514" i="116" s="1"/>
  <c r="F515" i="116" s="1"/>
  <c r="F516" i="116" s="1"/>
  <c r="F517" i="116" s="1"/>
  <c r="F518" i="116" s="1"/>
  <c r="F519" i="116" s="1"/>
  <c r="F520" i="116" s="1"/>
  <c r="F521" i="116" s="1"/>
  <c r="F522" i="116" s="1"/>
  <c r="F523" i="116" s="1"/>
  <c r="F524" i="116" s="1"/>
  <c r="F525" i="116" s="1"/>
  <c r="F526" i="116" s="1"/>
  <c r="F527" i="116" s="1"/>
  <c r="F528" i="116" s="1"/>
  <c r="F529" i="116" s="1"/>
  <c r="F530" i="116" s="1"/>
  <c r="F531" i="116" s="1"/>
  <c r="F532" i="116" s="1"/>
  <c r="F533" i="116" s="1"/>
  <c r="F534" i="116" s="1"/>
  <c r="F535" i="116" s="1"/>
  <c r="F536" i="116" s="1"/>
  <c r="F537" i="116" s="1"/>
  <c r="F538" i="116" s="1"/>
  <c r="F539" i="116" s="1"/>
  <c r="F540" i="116" s="1"/>
  <c r="F541" i="116" s="1"/>
  <c r="F542" i="116" s="1"/>
  <c r="F543" i="116" s="1"/>
  <c r="F544" i="116" s="1"/>
  <c r="F545" i="116" s="1"/>
  <c r="F546" i="116" s="1"/>
  <c r="F547" i="116" s="1"/>
  <c r="F548" i="116" s="1"/>
  <c r="F549" i="116" s="1"/>
  <c r="F550" i="116" s="1"/>
  <c r="F551" i="116" s="1"/>
  <c r="F552" i="116" s="1"/>
  <c r="F553" i="116" s="1"/>
  <c r="F554" i="116" s="1"/>
  <c r="F555" i="116" s="1"/>
  <c r="F556" i="116" s="1"/>
  <c r="F557" i="116" s="1"/>
  <c r="F558" i="116" s="1"/>
  <c r="F559" i="116" s="1"/>
  <c r="F560" i="116" s="1"/>
  <c r="F561" i="116" s="1"/>
  <c r="F562" i="116" s="1"/>
  <c r="F563" i="116" s="1"/>
  <c r="F564" i="116" s="1"/>
  <c r="F565" i="116" s="1"/>
  <c r="F566" i="116" s="1"/>
  <c r="F567" i="116" s="1"/>
  <c r="F568" i="116" s="1"/>
  <c r="F569" i="116" s="1"/>
  <c r="F570" i="116" s="1"/>
  <c r="F571" i="116" s="1"/>
  <c r="F572" i="116" s="1"/>
  <c r="F573" i="116" s="1"/>
  <c r="F574" i="116" s="1"/>
  <c r="F575" i="116" s="1"/>
  <c r="F576" i="116" s="1"/>
  <c r="F577" i="116" s="1"/>
  <c r="F578" i="116" s="1"/>
  <c r="F579" i="116" s="1"/>
  <c r="F580" i="116" s="1"/>
  <c r="F581" i="116" s="1"/>
  <c r="F582" i="116" s="1"/>
  <c r="F583" i="116" s="1"/>
  <c r="F584" i="116" s="1"/>
  <c r="F585" i="116" s="1"/>
  <c r="F586" i="116" s="1"/>
  <c r="F587" i="116" s="1"/>
  <c r="F588" i="116" s="1"/>
  <c r="F589" i="116" s="1"/>
  <c r="F590" i="116" s="1"/>
  <c r="F591" i="116" s="1"/>
  <c r="F592" i="116" s="1"/>
  <c r="F593" i="116" s="1"/>
  <c r="F594" i="116" s="1"/>
  <c r="F595" i="116" s="1"/>
  <c r="F596" i="116" s="1"/>
  <c r="F597" i="116" s="1"/>
  <c r="F598" i="116" s="1"/>
  <c r="F599" i="116" s="1"/>
  <c r="F600" i="116" s="1"/>
  <c r="F601" i="116" s="1"/>
  <c r="F602" i="116" s="1"/>
  <c r="F603" i="116" s="1"/>
  <c r="F604" i="116" s="1"/>
  <c r="F605" i="116" s="1"/>
  <c r="F606" i="116" s="1"/>
  <c r="F607" i="116" s="1"/>
  <c r="F608" i="116" s="1"/>
  <c r="F609" i="116" s="1"/>
  <c r="F610" i="116" s="1"/>
  <c r="F611" i="116" s="1"/>
  <c r="F612" i="116" s="1"/>
  <c r="F613" i="116" s="1"/>
  <c r="F614" i="116" s="1"/>
  <c r="F615" i="116" s="1"/>
  <c r="F616" i="116" s="1"/>
  <c r="F617" i="116" s="1"/>
  <c r="F618" i="116" s="1"/>
  <c r="F619" i="116" s="1"/>
  <c r="F620" i="116" s="1"/>
  <c r="F621" i="116" s="1"/>
  <c r="F622" i="116" s="1"/>
  <c r="F623" i="116" s="1"/>
  <c r="F624" i="116" s="1"/>
  <c r="F625" i="116" s="1"/>
  <c r="F626" i="116" s="1"/>
  <c r="F627" i="116" s="1"/>
  <c r="F628" i="116" s="1"/>
  <c r="F629" i="116" s="1"/>
  <c r="F630" i="116" s="1"/>
  <c r="F631" i="116" s="1"/>
  <c r="F632" i="116" s="1"/>
  <c r="F633" i="116" s="1"/>
  <c r="F634" i="116" s="1"/>
  <c r="F635" i="116" s="1"/>
  <c r="F636" i="116" s="1"/>
  <c r="F637" i="116" s="1"/>
  <c r="F638" i="116" s="1"/>
  <c r="F639" i="116" s="1"/>
  <c r="F640" i="116" s="1"/>
  <c r="F641" i="116" s="1"/>
  <c r="F642" i="116" s="1"/>
  <c r="F643" i="116" s="1"/>
  <c r="F644" i="116" s="1"/>
  <c r="F645" i="116" s="1"/>
  <c r="F646" i="116" s="1"/>
  <c r="F647" i="116" s="1"/>
  <c r="F648" i="116" s="1"/>
  <c r="F649" i="116" s="1"/>
  <c r="F650" i="116" s="1"/>
  <c r="F651" i="116" s="1"/>
  <c r="F652" i="116" s="1"/>
  <c r="F653" i="116" s="1"/>
  <c r="F654" i="116" s="1"/>
  <c r="F655" i="116" s="1"/>
  <c r="F656" i="116" s="1"/>
  <c r="F657" i="116" s="1"/>
  <c r="F658" i="116" s="1"/>
  <c r="F659" i="116" s="1"/>
  <c r="F660" i="116" s="1"/>
  <c r="F661" i="116" s="1"/>
  <c r="F662" i="116" s="1"/>
  <c r="F663" i="116" s="1"/>
  <c r="F664" i="116" s="1"/>
  <c r="F665" i="116" s="1"/>
  <c r="F666" i="116" s="1"/>
  <c r="F667" i="116" s="1"/>
  <c r="F668" i="116" s="1"/>
  <c r="F669" i="116" s="1"/>
  <c r="F670" i="116" s="1"/>
  <c r="F671" i="116" s="1"/>
  <c r="F672" i="116" s="1"/>
  <c r="F673" i="116" s="1"/>
  <c r="F674" i="116" s="1"/>
  <c r="F675" i="116" s="1"/>
  <c r="F676" i="116" s="1"/>
  <c r="F677" i="116" s="1"/>
  <c r="F678" i="116" s="1"/>
  <c r="F679" i="116" s="1"/>
  <c r="F680" i="116" s="1"/>
  <c r="F681" i="116" s="1"/>
  <c r="F682" i="116" s="1"/>
  <c r="F683" i="116" s="1"/>
  <c r="F684" i="116" s="1"/>
  <c r="F685" i="116" s="1"/>
  <c r="F686" i="116" s="1"/>
  <c r="F687" i="116" s="1"/>
  <c r="F688" i="116" s="1"/>
  <c r="F689" i="116" s="1"/>
  <c r="F690" i="116" s="1"/>
  <c r="F691" i="116" s="1"/>
  <c r="F692" i="116" s="1"/>
  <c r="F693" i="116" s="1"/>
  <c r="F694" i="116" s="1"/>
  <c r="F695" i="116" s="1"/>
  <c r="F696" i="116" s="1"/>
  <c r="F697" i="116" s="1"/>
  <c r="F698" i="116" s="1"/>
  <c r="F699" i="116" s="1"/>
  <c r="F700" i="116" s="1"/>
  <c r="F701" i="116" s="1"/>
  <c r="F702" i="116" s="1"/>
  <c r="F703" i="116" s="1"/>
  <c r="F704" i="116" s="1"/>
  <c r="F705" i="116" s="1"/>
  <c r="F706" i="116" s="1"/>
  <c r="F707" i="116" s="1"/>
  <c r="F708" i="116" s="1"/>
  <c r="F709" i="116" s="1"/>
  <c r="F710" i="116" s="1"/>
  <c r="F711" i="116" s="1"/>
  <c r="F712" i="116" s="1"/>
  <c r="F713" i="116" s="1"/>
  <c r="F714" i="116" s="1"/>
  <c r="F715" i="116" s="1"/>
  <c r="F716" i="116" s="1"/>
  <c r="F717" i="116" s="1"/>
  <c r="F718" i="116" s="1"/>
  <c r="F719" i="116" s="1"/>
  <c r="F720" i="116" s="1"/>
  <c r="F721" i="116" s="1"/>
  <c r="F722" i="116" s="1"/>
  <c r="F723" i="116" s="1"/>
  <c r="F724" i="116" s="1"/>
  <c r="F725" i="116" s="1"/>
  <c r="F726" i="116" s="1"/>
  <c r="F727" i="116" s="1"/>
  <c r="F728" i="116" s="1"/>
  <c r="F729" i="116" s="1"/>
  <c r="F730" i="116" s="1"/>
  <c r="F731" i="116" s="1"/>
  <c r="F732" i="116" s="1"/>
  <c r="F733" i="116" s="1"/>
  <c r="F734" i="116" s="1"/>
  <c r="F735" i="116" s="1"/>
  <c r="F736" i="116" s="1"/>
  <c r="F737" i="116" s="1"/>
  <c r="F738" i="116" s="1"/>
  <c r="F739" i="116" s="1"/>
  <c r="F740" i="116" s="1"/>
  <c r="F741" i="116" s="1"/>
  <c r="F742" i="116" s="1"/>
  <c r="F743" i="116" s="1"/>
  <c r="F744" i="116" s="1"/>
  <c r="F745" i="116" s="1"/>
  <c r="F746" i="116" s="1"/>
  <c r="F747" i="116" s="1"/>
  <c r="F748" i="116" s="1"/>
  <c r="F749" i="116" s="1"/>
  <c r="F750" i="116" s="1"/>
  <c r="F751" i="116" s="1"/>
  <c r="F752" i="116" s="1"/>
  <c r="F753" i="116" s="1"/>
  <c r="F754" i="116" s="1"/>
  <c r="F755" i="116" s="1"/>
  <c r="F756" i="116" s="1"/>
  <c r="F757" i="116" s="1"/>
  <c r="F758" i="116" s="1"/>
  <c r="F759" i="116" s="1"/>
  <c r="F760" i="116" s="1"/>
  <c r="F761" i="116" s="1"/>
  <c r="F762" i="116" s="1"/>
  <c r="F763" i="116" s="1"/>
  <c r="F764" i="116" s="1"/>
  <c r="F765" i="116" s="1"/>
  <c r="F766" i="116" s="1"/>
  <c r="F767" i="116" s="1"/>
  <c r="F768" i="116" s="1"/>
  <c r="F769" i="116" s="1"/>
  <c r="F770" i="116" s="1"/>
  <c r="F771" i="116" s="1"/>
  <c r="F772" i="116" s="1"/>
  <c r="F773" i="116" s="1"/>
  <c r="F774" i="116" s="1"/>
  <c r="F775" i="116" s="1"/>
  <c r="F776" i="116" s="1"/>
  <c r="F777" i="116" s="1"/>
  <c r="F778" i="116" s="1"/>
  <c r="F779" i="116" s="1"/>
  <c r="F780" i="116" s="1"/>
  <c r="F781" i="116" s="1"/>
  <c r="F782" i="116" s="1"/>
  <c r="F783" i="116" s="1"/>
  <c r="F784" i="116" s="1"/>
  <c r="F785" i="116" s="1"/>
  <c r="F786" i="116" s="1"/>
  <c r="F787" i="116" s="1"/>
  <c r="F788" i="116" s="1"/>
  <c r="F789" i="116" s="1"/>
  <c r="F790" i="116" s="1"/>
  <c r="F791" i="116" s="1"/>
  <c r="F792" i="116" s="1"/>
  <c r="F793" i="116" s="1"/>
  <c r="F794" i="116" s="1"/>
  <c r="F795" i="116" s="1"/>
  <c r="F796" i="116" s="1"/>
  <c r="F797" i="116" s="1"/>
  <c r="F798" i="116" s="1"/>
  <c r="F799" i="116" s="1"/>
  <c r="F800" i="116" s="1"/>
  <c r="F801" i="116" s="1"/>
  <c r="F802" i="116" s="1"/>
  <c r="F803" i="116" s="1"/>
  <c r="F804" i="116" s="1"/>
  <c r="F805" i="116" s="1"/>
  <c r="F806" i="116" s="1"/>
  <c r="F807" i="116" s="1"/>
  <c r="F808" i="116" s="1"/>
  <c r="F809" i="116" s="1"/>
  <c r="F810" i="116" s="1"/>
  <c r="F811" i="116" s="1"/>
  <c r="F812" i="116" s="1"/>
  <c r="F813" i="116" s="1"/>
  <c r="F814" i="116" s="1"/>
  <c r="F815" i="116" s="1"/>
  <c r="F816" i="116" s="1"/>
  <c r="F817" i="116" s="1"/>
  <c r="F818" i="116" s="1"/>
  <c r="F819" i="116" s="1"/>
  <c r="F820" i="116" s="1"/>
  <c r="F821" i="116" s="1"/>
  <c r="F822" i="116" s="1"/>
  <c r="F823" i="116" s="1"/>
  <c r="F824" i="116" s="1"/>
  <c r="F825" i="116" s="1"/>
  <c r="F826" i="116" s="1"/>
  <c r="F827" i="116" s="1"/>
  <c r="F828" i="116" s="1"/>
  <c r="F829" i="116" s="1"/>
  <c r="F830" i="116" s="1"/>
  <c r="F831" i="116" s="1"/>
  <c r="F832" i="116" s="1"/>
  <c r="F833" i="116" s="1"/>
  <c r="F834" i="116" s="1"/>
  <c r="F835" i="116" s="1"/>
  <c r="F836" i="116" s="1"/>
  <c r="F837" i="116" s="1"/>
  <c r="F838" i="116" s="1"/>
  <c r="F839" i="116" s="1"/>
  <c r="F840" i="116" s="1"/>
  <c r="F841" i="116" s="1"/>
  <c r="F842" i="116" s="1"/>
  <c r="F843" i="116" s="1"/>
  <c r="F844" i="116" s="1"/>
  <c r="F845" i="116" s="1"/>
  <c r="F846" i="116" s="1"/>
  <c r="F847" i="116" s="1"/>
  <c r="F848" i="116" s="1"/>
  <c r="F849" i="116" s="1"/>
  <c r="F850" i="116" s="1"/>
  <c r="F851" i="116" s="1"/>
  <c r="F852" i="116" s="1"/>
  <c r="F853" i="116" s="1"/>
  <c r="F854" i="116" s="1"/>
  <c r="F855" i="116" s="1"/>
  <c r="F856" i="116" s="1"/>
  <c r="F857" i="116" s="1"/>
  <c r="F858" i="116" s="1"/>
  <c r="F859" i="116" s="1"/>
  <c r="F860" i="116" s="1"/>
  <c r="F861" i="116" s="1"/>
  <c r="F862" i="116" s="1"/>
  <c r="F863" i="116" s="1"/>
  <c r="F864" i="116" s="1"/>
  <c r="F865" i="116" s="1"/>
  <c r="F866" i="116" s="1"/>
  <c r="F867" i="116" s="1"/>
  <c r="F868" i="116" s="1"/>
  <c r="F869" i="116" s="1"/>
  <c r="F870" i="116" s="1"/>
  <c r="F871" i="116" s="1"/>
  <c r="F872" i="116" s="1"/>
  <c r="F873" i="116" s="1"/>
  <c r="F874" i="116" s="1"/>
  <c r="F875" i="116" s="1"/>
  <c r="F876" i="116" s="1"/>
  <c r="F877" i="116" s="1"/>
  <c r="F878" i="116" s="1"/>
  <c r="F879" i="116" s="1"/>
  <c r="F880" i="116" s="1"/>
  <c r="F881" i="116" s="1"/>
  <c r="F882" i="116" s="1"/>
  <c r="F883" i="116" s="1"/>
  <c r="F884" i="116" s="1"/>
  <c r="F885" i="116" s="1"/>
  <c r="F886" i="116" s="1"/>
  <c r="F887" i="116" s="1"/>
  <c r="F888" i="116" s="1"/>
  <c r="F889" i="116" s="1"/>
  <c r="F890" i="116" s="1"/>
  <c r="F891" i="116" s="1"/>
  <c r="F892" i="116" s="1"/>
  <c r="F893" i="116" s="1"/>
  <c r="F894" i="116" s="1"/>
  <c r="F895" i="116" s="1"/>
  <c r="F896" i="116" s="1"/>
  <c r="F897" i="116" s="1"/>
  <c r="F898" i="116" s="1"/>
  <c r="F899" i="116" s="1"/>
  <c r="F900" i="116" s="1"/>
  <c r="F901" i="116" s="1"/>
  <c r="F902" i="116" s="1"/>
  <c r="F903" i="116" s="1"/>
  <c r="F904" i="116" s="1"/>
  <c r="F905" i="116" s="1"/>
  <c r="F906" i="116" s="1"/>
  <c r="F907" i="116" s="1"/>
  <c r="F908" i="116" s="1"/>
  <c r="F909" i="116" s="1"/>
  <c r="F910" i="116" s="1"/>
  <c r="F911" i="116" s="1"/>
  <c r="F912" i="116" s="1"/>
  <c r="F913" i="116" s="1"/>
  <c r="F914" i="116" s="1"/>
  <c r="F915" i="116" s="1"/>
  <c r="F916" i="116" s="1"/>
  <c r="F917" i="116" s="1"/>
  <c r="F918" i="116" s="1"/>
  <c r="F919" i="116" s="1"/>
  <c r="F920" i="116" s="1"/>
  <c r="F921" i="116" s="1"/>
  <c r="F922" i="116" s="1"/>
  <c r="F923" i="116" s="1"/>
  <c r="F924" i="116" s="1"/>
  <c r="F925" i="116" s="1"/>
  <c r="F926" i="116" s="1"/>
  <c r="F927" i="116" s="1"/>
  <c r="F928" i="116" s="1"/>
  <c r="F929" i="116" s="1"/>
  <c r="F930" i="116" s="1"/>
  <c r="F931" i="116" s="1"/>
  <c r="F932" i="116" s="1"/>
  <c r="F933" i="116" s="1"/>
  <c r="F934" i="116" s="1"/>
  <c r="F935" i="116" s="1"/>
  <c r="F936" i="116" s="1"/>
  <c r="F937" i="116" s="1"/>
  <c r="F938" i="116" s="1"/>
  <c r="F939" i="116" s="1"/>
  <c r="F940" i="116" s="1"/>
  <c r="F941" i="116" s="1"/>
  <c r="F942" i="116" s="1"/>
  <c r="F943" i="116" s="1"/>
  <c r="F944" i="116" s="1"/>
  <c r="F945" i="116" s="1"/>
  <c r="F946" i="116" s="1"/>
  <c r="F947" i="116" s="1"/>
  <c r="F948" i="116" s="1"/>
  <c r="F949" i="116" s="1"/>
  <c r="F950" i="116" s="1"/>
  <c r="F951" i="116" s="1"/>
  <c r="F952" i="116" s="1"/>
  <c r="F953" i="116" s="1"/>
  <c r="F954" i="116" s="1"/>
  <c r="F955" i="116" s="1"/>
  <c r="F956" i="116" s="1"/>
  <c r="F957" i="116" s="1"/>
  <c r="F958" i="116" s="1"/>
  <c r="F959" i="116" s="1"/>
  <c r="F960" i="116" s="1"/>
  <c r="F961" i="116" s="1"/>
  <c r="F962" i="116" s="1"/>
  <c r="F963" i="116" s="1"/>
  <c r="F964" i="116" s="1"/>
  <c r="F965" i="116" s="1"/>
  <c r="F966" i="116" s="1"/>
  <c r="F967" i="116" s="1"/>
  <c r="F968" i="116" s="1"/>
  <c r="F969" i="116" s="1"/>
  <c r="F970" i="116" s="1"/>
  <c r="F971" i="116" s="1"/>
  <c r="F972" i="116" s="1"/>
  <c r="F973" i="116" s="1"/>
  <c r="F974" i="116" s="1"/>
  <c r="F975" i="116" s="1"/>
  <c r="F976" i="116" s="1"/>
  <c r="F977" i="116" s="1"/>
  <c r="F978" i="116" s="1"/>
  <c r="F979" i="116" s="1"/>
  <c r="F980" i="116" s="1"/>
  <c r="F981" i="116" s="1"/>
  <c r="F982" i="116" s="1"/>
  <c r="F983" i="116" s="1"/>
  <c r="F984" i="116" s="1"/>
  <c r="F985" i="116" s="1"/>
  <c r="F986" i="116" s="1"/>
  <c r="F987" i="116" s="1"/>
  <c r="F988" i="116" s="1"/>
  <c r="F989" i="116" s="1"/>
  <c r="F990" i="116" s="1"/>
  <c r="F991" i="116" s="1"/>
  <c r="F992" i="116" s="1"/>
  <c r="F993" i="116" s="1"/>
  <c r="F994" i="116" s="1"/>
  <c r="F995" i="116" s="1"/>
  <c r="F996" i="116" s="1"/>
  <c r="F997" i="116" s="1"/>
  <c r="F998" i="116" s="1"/>
  <c r="F999" i="116" s="1"/>
  <c r="F1000" i="116" s="1"/>
  <c r="F1001" i="116" s="1"/>
  <c r="F1002" i="116" s="1"/>
  <c r="F1003" i="116" s="1"/>
  <c r="F1004" i="116" s="1"/>
  <c r="F1005" i="116" s="1"/>
  <c r="F1006" i="116" s="1"/>
  <c r="F1007" i="116" s="1"/>
  <c r="F1008" i="116" s="1"/>
  <c r="F1009" i="116" s="1"/>
  <c r="F1010" i="116" s="1"/>
  <c r="F1011" i="116" s="1"/>
  <c r="F1012" i="116" s="1"/>
  <c r="F1013" i="116" s="1"/>
  <c r="F1014" i="116" s="1"/>
  <c r="F1015" i="116" s="1"/>
  <c r="F1016" i="116" s="1"/>
  <c r="F1017" i="116" s="1"/>
  <c r="F1018" i="116" s="1"/>
  <c r="F1019" i="116" s="1"/>
  <c r="F1020" i="116" s="1"/>
  <c r="F1021" i="116" s="1"/>
  <c r="F1022" i="116" s="1"/>
  <c r="F1023" i="116" s="1"/>
  <c r="F1024" i="116" s="1"/>
  <c r="F1025" i="116" s="1"/>
  <c r="F1026" i="116" s="1"/>
  <c r="F1027" i="116" s="1"/>
  <c r="F1028" i="116" s="1"/>
  <c r="F1029" i="116" s="1"/>
  <c r="F1030" i="116" s="1"/>
  <c r="F1031" i="116" s="1"/>
  <c r="F1032" i="116" s="1"/>
  <c r="F1033" i="116" s="1"/>
  <c r="F1034" i="116" s="1"/>
  <c r="F1035" i="116" s="1"/>
  <c r="F1036" i="116" s="1"/>
  <c r="F1037" i="116" s="1"/>
  <c r="F1038" i="116" s="1"/>
  <c r="F1039" i="116" s="1"/>
  <c r="F1040" i="116" s="1"/>
  <c r="F1041" i="116" s="1"/>
  <c r="F1042" i="116" s="1"/>
  <c r="F1043" i="116" s="1"/>
  <c r="F1044" i="116" s="1"/>
  <c r="F1045" i="116" s="1"/>
  <c r="F1046" i="116" s="1"/>
  <c r="F1047" i="116" s="1"/>
  <c r="F1048" i="116" s="1"/>
  <c r="F1049" i="116" s="1"/>
  <c r="F1050" i="116" s="1"/>
  <c r="F1051" i="116" s="1"/>
  <c r="F1052" i="116" s="1"/>
  <c r="F1053" i="116" s="1"/>
  <c r="F1054" i="116" s="1"/>
  <c r="F1055" i="116" s="1"/>
  <c r="F1056" i="116" s="1"/>
  <c r="F1057" i="116" s="1"/>
  <c r="F1058" i="116" s="1"/>
  <c r="F1059" i="116" s="1"/>
  <c r="F1060" i="116" s="1"/>
  <c r="F1061" i="116" s="1"/>
  <c r="F1062" i="116" s="1"/>
  <c r="F1063" i="116" s="1"/>
  <c r="F1064" i="116" s="1"/>
  <c r="F1065" i="116" s="1"/>
  <c r="F1066" i="116" s="1"/>
  <c r="F1067" i="116" s="1"/>
  <c r="F1068" i="116" s="1"/>
  <c r="F1069" i="116" s="1"/>
  <c r="F1070" i="116" s="1"/>
  <c r="F1071" i="116" s="1"/>
  <c r="F1072" i="116" s="1"/>
  <c r="F1073" i="116" s="1"/>
  <c r="F1074" i="116" s="1"/>
  <c r="F1075" i="116" s="1"/>
  <c r="F1076" i="116" s="1"/>
  <c r="F1077" i="116" s="1"/>
  <c r="F1078" i="116" s="1"/>
  <c r="F1079" i="116" s="1"/>
  <c r="F1080" i="116" s="1"/>
  <c r="F1081" i="116" s="1"/>
  <c r="F1082" i="116" s="1"/>
  <c r="F1083" i="116" s="1"/>
  <c r="F1084" i="116" s="1"/>
  <c r="F1085" i="116" s="1"/>
  <c r="F1086" i="116" s="1"/>
  <c r="F1087" i="116" s="1"/>
  <c r="F1088" i="116" s="1"/>
  <c r="F1089" i="116" s="1"/>
  <c r="F1090" i="116" s="1"/>
  <c r="F1091" i="116" s="1"/>
  <c r="F1092" i="116" s="1"/>
  <c r="F1093" i="116" s="1"/>
  <c r="F1094" i="116" s="1"/>
  <c r="F1095" i="116" s="1"/>
  <c r="F1096" i="116" s="1"/>
  <c r="F1097" i="116" s="1"/>
  <c r="F1098" i="116" s="1"/>
  <c r="F1099" i="116" s="1"/>
  <c r="F1100" i="116" s="1"/>
  <c r="F1101" i="116" s="1"/>
  <c r="F1102" i="116" s="1"/>
  <c r="F1103" i="116" s="1"/>
  <c r="F1104" i="116" s="1"/>
  <c r="F1105" i="116" s="1"/>
  <c r="F1106" i="116" s="1"/>
  <c r="F1107" i="116" s="1"/>
  <c r="F1108" i="116" s="1"/>
  <c r="F1109" i="116" s="1"/>
  <c r="F1110" i="116" s="1"/>
  <c r="F1111" i="116" s="1"/>
  <c r="F1112" i="116" s="1"/>
  <c r="F1113" i="116" s="1"/>
  <c r="F1114" i="116" s="1"/>
  <c r="F1115" i="116" s="1"/>
  <c r="F1116" i="116" s="1"/>
  <c r="F1117" i="116" s="1"/>
  <c r="F1118" i="116" s="1"/>
  <c r="F1119" i="116" s="1"/>
  <c r="F1120" i="116" s="1"/>
  <c r="F1121" i="116" s="1"/>
  <c r="F1122" i="116" s="1"/>
  <c r="F1123" i="116" s="1"/>
  <c r="F1124" i="116" s="1"/>
  <c r="F1125" i="116" s="1"/>
  <c r="F1126" i="116" s="1"/>
  <c r="F1127" i="116" s="1"/>
  <c r="F1128" i="116" s="1"/>
  <c r="F1129" i="116" s="1"/>
  <c r="F1130" i="116" s="1"/>
  <c r="F1131" i="116" s="1"/>
  <c r="F1132" i="116" s="1"/>
  <c r="F1133" i="116" s="1"/>
  <c r="F1134" i="116" s="1"/>
  <c r="F1135" i="116" s="1"/>
  <c r="F1136" i="116" s="1"/>
  <c r="F1137" i="116" s="1"/>
  <c r="F1138" i="116" s="1"/>
  <c r="F1139" i="116" s="1"/>
  <c r="F1140" i="116" s="1"/>
  <c r="F1141" i="116" s="1"/>
  <c r="F1142" i="116" s="1"/>
  <c r="F1143" i="116" s="1"/>
  <c r="F1144" i="116" s="1"/>
  <c r="F1145" i="116" s="1"/>
  <c r="F1146" i="116" s="1"/>
  <c r="F1147" i="116" s="1"/>
  <c r="F1148" i="116" s="1"/>
  <c r="F1149" i="116" s="1"/>
  <c r="F1150" i="116" s="1"/>
  <c r="F1151" i="116" s="1"/>
  <c r="F1152" i="116" s="1"/>
  <c r="F1153" i="116" s="1"/>
  <c r="F1154" i="116" s="1"/>
  <c r="F1155" i="116" s="1"/>
  <c r="F1156" i="116" s="1"/>
  <c r="F1157" i="116" s="1"/>
  <c r="F1158" i="116" s="1"/>
  <c r="F1159" i="116" s="1"/>
  <c r="F1160" i="116" s="1"/>
  <c r="F1161" i="116" s="1"/>
  <c r="F1162" i="116" s="1"/>
  <c r="F1163" i="116" s="1"/>
  <c r="F1164" i="116" s="1"/>
  <c r="F1165" i="116" s="1"/>
  <c r="F1166" i="116" s="1"/>
  <c r="F1167" i="116" s="1"/>
  <c r="F1168" i="116" s="1"/>
  <c r="F1169" i="116" s="1"/>
  <c r="F1170" i="116" s="1"/>
  <c r="F1171" i="116" s="1"/>
  <c r="F1172" i="116" s="1"/>
  <c r="F1173" i="116" s="1"/>
  <c r="F1174" i="116" s="1"/>
  <c r="F1175" i="116" s="1"/>
  <c r="F1176" i="116" s="1"/>
  <c r="F1177" i="116" s="1"/>
  <c r="F1178" i="116" s="1"/>
  <c r="F1179" i="116" s="1"/>
  <c r="F1180" i="116" s="1"/>
  <c r="F1181" i="116" s="1"/>
  <c r="F1182" i="116" s="1"/>
  <c r="F1183" i="116" s="1"/>
  <c r="F1184" i="116" s="1"/>
  <c r="F1185" i="116" s="1"/>
  <c r="F1186" i="116" s="1"/>
  <c r="F1187" i="116" s="1"/>
  <c r="F1188" i="116" s="1"/>
  <c r="F1189" i="116" s="1"/>
  <c r="F1190" i="116" s="1"/>
  <c r="F1191" i="116" s="1"/>
  <c r="F1192" i="116" s="1"/>
  <c r="F1193" i="116" s="1"/>
  <c r="F1194" i="116" s="1"/>
  <c r="F1195" i="116" s="1"/>
  <c r="F1196" i="116" s="1"/>
  <c r="F1197" i="116" s="1"/>
  <c r="F1198" i="116" s="1"/>
  <c r="F1199" i="116" s="1"/>
  <c r="F1200" i="116" s="1"/>
  <c r="F1201" i="116" s="1"/>
  <c r="F1202" i="116" s="1"/>
  <c r="F1203" i="116" s="1"/>
  <c r="F1204" i="116" s="1"/>
  <c r="F1205" i="116" s="1"/>
  <c r="F1206" i="116" s="1"/>
  <c r="F1207" i="116" s="1"/>
  <c r="F1208" i="116" s="1"/>
  <c r="F1209" i="116" s="1"/>
  <c r="F1210" i="116" s="1"/>
  <c r="F1211" i="116" s="1"/>
  <c r="F1212" i="116" s="1"/>
  <c r="AP14" i="116"/>
  <c r="AP15" i="116" s="1"/>
  <c r="AP16" i="116" s="1"/>
  <c r="AP17" i="116" s="1"/>
  <c r="AP18" i="116" s="1"/>
  <c r="AP19" i="116" s="1"/>
  <c r="AP20" i="116" s="1"/>
  <c r="AP21" i="116" s="1"/>
  <c r="AP22" i="116" s="1"/>
  <c r="AP23" i="116" s="1"/>
  <c r="AP24" i="116" s="1"/>
  <c r="AP25" i="116" s="1"/>
  <c r="AP26" i="116" s="1"/>
  <c r="AP27" i="116" s="1"/>
  <c r="AP28" i="116" s="1"/>
  <c r="AP29" i="116" s="1"/>
  <c r="AP30" i="116" s="1"/>
  <c r="AP31" i="116" s="1"/>
  <c r="AP32" i="116" s="1"/>
  <c r="AP33" i="116" s="1"/>
  <c r="AP34" i="116" s="1"/>
  <c r="AP35" i="116" s="1"/>
  <c r="AP36" i="116" s="1"/>
  <c r="AP37" i="116" s="1"/>
  <c r="AP38" i="116" s="1"/>
  <c r="AP39" i="116" s="1"/>
  <c r="AP40" i="116" s="1"/>
  <c r="AP41" i="116" s="1"/>
  <c r="AP42" i="116" s="1"/>
  <c r="AP43" i="116" s="1"/>
  <c r="AP44" i="116" s="1"/>
  <c r="AP45" i="116" s="1"/>
  <c r="AP46" i="116" s="1"/>
  <c r="AP47" i="116" s="1"/>
  <c r="AP48" i="116" s="1"/>
  <c r="AP49" i="116" s="1"/>
  <c r="AP50" i="116" s="1"/>
  <c r="AP51" i="116" s="1"/>
  <c r="AP52" i="116" s="1"/>
  <c r="AP53" i="116" s="1"/>
  <c r="AP54" i="116" s="1"/>
  <c r="AP55" i="116" s="1"/>
  <c r="AP56" i="116" s="1"/>
  <c r="AP57" i="116" s="1"/>
  <c r="AP58" i="116" s="1"/>
  <c r="AP59" i="116" s="1"/>
  <c r="AP60" i="116" s="1"/>
  <c r="AP61" i="116" s="1"/>
  <c r="AP62" i="116" s="1"/>
  <c r="AP63" i="116" s="1"/>
  <c r="AP64" i="116" s="1"/>
  <c r="AP65" i="116" s="1"/>
  <c r="AP66" i="116" s="1"/>
  <c r="AP67" i="116" s="1"/>
  <c r="AP68" i="116" s="1"/>
  <c r="AP69" i="116" s="1"/>
  <c r="AP70" i="116" s="1"/>
  <c r="AP71" i="116" s="1"/>
  <c r="AP72" i="116" s="1"/>
  <c r="AP73" i="116" s="1"/>
  <c r="AP74" i="116" s="1"/>
  <c r="AP75" i="116" s="1"/>
  <c r="AP76" i="116" s="1"/>
  <c r="AP77" i="116" s="1"/>
  <c r="AP78" i="116" s="1"/>
  <c r="AP79" i="116" s="1"/>
  <c r="AP80" i="116" s="1"/>
  <c r="AP81" i="116" s="1"/>
  <c r="AP82" i="116" s="1"/>
  <c r="AP83" i="116" s="1"/>
  <c r="AP84" i="116" s="1"/>
  <c r="AP85" i="116" s="1"/>
  <c r="AP86" i="116" s="1"/>
  <c r="AP87" i="116" s="1"/>
  <c r="AP88" i="116" s="1"/>
  <c r="AP89" i="116" s="1"/>
  <c r="AP90" i="116" s="1"/>
  <c r="AP91" i="116" s="1"/>
  <c r="AP92" i="116" s="1"/>
  <c r="AP93" i="116" s="1"/>
  <c r="AP94" i="116" s="1"/>
  <c r="AP95" i="116" s="1"/>
  <c r="AP96" i="116" s="1"/>
  <c r="AP97" i="116" s="1"/>
  <c r="AP98" i="116" s="1"/>
  <c r="AP99" i="116" s="1"/>
  <c r="AP100" i="116" s="1"/>
  <c r="AP101" i="116" s="1"/>
  <c r="AP102" i="116" s="1"/>
  <c r="AP103" i="116" s="1"/>
  <c r="AP104" i="116" s="1"/>
  <c r="AP105" i="116" s="1"/>
  <c r="AP106" i="116" s="1"/>
  <c r="AP107" i="116" s="1"/>
  <c r="AP108" i="116" s="1"/>
  <c r="AP109" i="116" s="1"/>
  <c r="AP110" i="116" s="1"/>
  <c r="AP111" i="116" s="1"/>
  <c r="AP112" i="116" s="1"/>
  <c r="AP113" i="116" s="1"/>
  <c r="AP114" i="116" s="1"/>
  <c r="AP115" i="116" s="1"/>
  <c r="AP116" i="116" s="1"/>
  <c r="AP117" i="116" s="1"/>
  <c r="AP118" i="116" s="1"/>
  <c r="AP119" i="116" s="1"/>
  <c r="AP120" i="116" s="1"/>
  <c r="AP121" i="116" s="1"/>
  <c r="AP122" i="116" s="1"/>
  <c r="AP123" i="116" s="1"/>
  <c r="AP124" i="116" s="1"/>
  <c r="AP125" i="116" s="1"/>
  <c r="AP126" i="116" s="1"/>
  <c r="AP127" i="116" s="1"/>
  <c r="AP128" i="116" s="1"/>
  <c r="AP129" i="116" s="1"/>
  <c r="AP130" i="116" s="1"/>
  <c r="AP131" i="116" s="1"/>
  <c r="AP132" i="116" s="1"/>
  <c r="AP133" i="116" s="1"/>
  <c r="AP134" i="116" s="1"/>
  <c r="AP135" i="116" s="1"/>
  <c r="AP136" i="116" s="1"/>
  <c r="AP137" i="116" s="1"/>
  <c r="AP138" i="116" s="1"/>
  <c r="AP139" i="116" s="1"/>
  <c r="AP140" i="116" s="1"/>
  <c r="AP141" i="116" s="1"/>
  <c r="AP142" i="116" s="1"/>
  <c r="AP143" i="116" s="1"/>
  <c r="AP144" i="116" s="1"/>
  <c r="AP145" i="116" s="1"/>
  <c r="AP146" i="116" s="1"/>
  <c r="AP147" i="116" s="1"/>
  <c r="AP148" i="116" s="1"/>
  <c r="AP149" i="116" s="1"/>
  <c r="AP150" i="116" s="1"/>
  <c r="AP151" i="116" s="1"/>
  <c r="AP152" i="116" s="1"/>
  <c r="AP153" i="116" s="1"/>
  <c r="AP154" i="116" s="1"/>
  <c r="AP155" i="116" s="1"/>
  <c r="AP156" i="116" s="1"/>
  <c r="AP157" i="116" s="1"/>
  <c r="AP158" i="116" s="1"/>
  <c r="AP159" i="116" s="1"/>
  <c r="AP160" i="116" s="1"/>
  <c r="AP161" i="116" s="1"/>
  <c r="AP162" i="116" s="1"/>
  <c r="AP163" i="116" s="1"/>
  <c r="AP164" i="116" s="1"/>
  <c r="AP165" i="116" s="1"/>
  <c r="AP166" i="116" s="1"/>
  <c r="AP167" i="116" s="1"/>
  <c r="AP168" i="116" s="1"/>
  <c r="AP169" i="116" s="1"/>
  <c r="AP170" i="116" s="1"/>
  <c r="AP171" i="116" s="1"/>
  <c r="AP172" i="116" s="1"/>
  <c r="AP173" i="116" s="1"/>
  <c r="AP174" i="116" s="1"/>
  <c r="AP175" i="116" s="1"/>
  <c r="AP176" i="116" s="1"/>
  <c r="AP177" i="116" s="1"/>
  <c r="AP178" i="116" s="1"/>
  <c r="AP179" i="116" s="1"/>
  <c r="AP180" i="116" s="1"/>
  <c r="AP181" i="116" s="1"/>
  <c r="AP182" i="116" s="1"/>
  <c r="AP183" i="116" s="1"/>
  <c r="AP184" i="116" s="1"/>
  <c r="AP185" i="116" s="1"/>
  <c r="AP186" i="116" s="1"/>
  <c r="AP187" i="116" s="1"/>
  <c r="AP188" i="116" s="1"/>
  <c r="AP189" i="116" s="1"/>
  <c r="AP190" i="116" s="1"/>
  <c r="AP191" i="116" s="1"/>
  <c r="AP192" i="116" s="1"/>
  <c r="AP193" i="116" s="1"/>
  <c r="AP194" i="116" s="1"/>
  <c r="AP195" i="116" s="1"/>
  <c r="AP196" i="116" s="1"/>
  <c r="AP197" i="116" s="1"/>
  <c r="AP198" i="116" s="1"/>
  <c r="AP199" i="116" s="1"/>
  <c r="AP200" i="116" s="1"/>
  <c r="AP201" i="116" s="1"/>
  <c r="AP202" i="116" s="1"/>
  <c r="AP203" i="116" s="1"/>
  <c r="AP204" i="116" s="1"/>
  <c r="AP205" i="116" s="1"/>
  <c r="AP206" i="116" s="1"/>
  <c r="AP207" i="116" s="1"/>
  <c r="AP208" i="116" s="1"/>
  <c r="AP209" i="116" s="1"/>
  <c r="AP210" i="116" s="1"/>
  <c r="AP211" i="116" s="1"/>
  <c r="AP212" i="116" s="1"/>
  <c r="AP213" i="116" s="1"/>
  <c r="AP214" i="116" s="1"/>
  <c r="AP215" i="116" s="1"/>
  <c r="AP216" i="116" s="1"/>
  <c r="AP217" i="116" s="1"/>
  <c r="AP218" i="116" s="1"/>
  <c r="AP219" i="116" s="1"/>
  <c r="AP220" i="116" s="1"/>
  <c r="AP221" i="116" s="1"/>
  <c r="AP222" i="116" s="1"/>
  <c r="AP223" i="116" s="1"/>
  <c r="AP224" i="116" s="1"/>
  <c r="AP225" i="116" s="1"/>
  <c r="AP226" i="116" s="1"/>
  <c r="AP227" i="116" s="1"/>
  <c r="AP228" i="116" s="1"/>
  <c r="AP229" i="116" s="1"/>
  <c r="AP230" i="116" s="1"/>
  <c r="AP231" i="116" s="1"/>
  <c r="AP232" i="116" s="1"/>
  <c r="AP233" i="116" s="1"/>
  <c r="AP234" i="116" s="1"/>
  <c r="AP235" i="116" s="1"/>
  <c r="AP236" i="116" s="1"/>
  <c r="AP237" i="116" s="1"/>
  <c r="AP238" i="116" s="1"/>
  <c r="AP239" i="116" s="1"/>
  <c r="AP240" i="116" s="1"/>
  <c r="AP241" i="116" s="1"/>
  <c r="AP242" i="116" s="1"/>
  <c r="AP243" i="116" s="1"/>
  <c r="AP244" i="116" s="1"/>
  <c r="AP245" i="116" s="1"/>
  <c r="AP246" i="116" s="1"/>
  <c r="AP247" i="116" s="1"/>
  <c r="AP248" i="116" s="1"/>
  <c r="AP249" i="116" s="1"/>
  <c r="AP250" i="116" s="1"/>
  <c r="AP251" i="116" s="1"/>
  <c r="AP252" i="116" s="1"/>
  <c r="AP253" i="116" s="1"/>
  <c r="AP254" i="116" s="1"/>
  <c r="AP255" i="116" s="1"/>
  <c r="AP256" i="116" s="1"/>
  <c r="AP257" i="116" s="1"/>
  <c r="AP258" i="116" s="1"/>
  <c r="AP259" i="116" s="1"/>
  <c r="AP260" i="116" s="1"/>
  <c r="AP261" i="116" s="1"/>
  <c r="AP262" i="116" s="1"/>
  <c r="AP263" i="116" s="1"/>
  <c r="AP264" i="116" s="1"/>
  <c r="AP265" i="116" s="1"/>
  <c r="AP266" i="116" s="1"/>
  <c r="AP267" i="116" s="1"/>
  <c r="AP268" i="116" s="1"/>
  <c r="AP269" i="116" s="1"/>
  <c r="AP270" i="116" s="1"/>
  <c r="AP271" i="116" s="1"/>
  <c r="AP272" i="116" s="1"/>
  <c r="AP273" i="116" s="1"/>
  <c r="AP274" i="116" s="1"/>
  <c r="AP275" i="116" s="1"/>
  <c r="AP276" i="116" s="1"/>
  <c r="AP277" i="116" s="1"/>
  <c r="AP278" i="116" s="1"/>
  <c r="AP279" i="116" s="1"/>
  <c r="AP280" i="116" s="1"/>
  <c r="AP281" i="116" s="1"/>
  <c r="AP282" i="116" s="1"/>
  <c r="AP283" i="116" s="1"/>
  <c r="AP284" i="116" s="1"/>
  <c r="AP285" i="116" s="1"/>
  <c r="AP286" i="116" s="1"/>
  <c r="AP287" i="116" s="1"/>
  <c r="AP288" i="116" s="1"/>
  <c r="AP289" i="116" s="1"/>
  <c r="AP290" i="116" s="1"/>
  <c r="AP291" i="116" s="1"/>
  <c r="AP292" i="116" s="1"/>
  <c r="AP293" i="116" s="1"/>
  <c r="AP294" i="116" s="1"/>
  <c r="AP295" i="116" s="1"/>
  <c r="AP296" i="116" s="1"/>
  <c r="AP297" i="116" s="1"/>
  <c r="AP298" i="116" s="1"/>
  <c r="AP299" i="116" s="1"/>
  <c r="AP300" i="116" s="1"/>
  <c r="AP301" i="116" s="1"/>
  <c r="AP302" i="116" s="1"/>
  <c r="AP303" i="116" s="1"/>
  <c r="AP304" i="116" s="1"/>
  <c r="AP305" i="116" s="1"/>
  <c r="AP306" i="116" s="1"/>
  <c r="AP307" i="116" s="1"/>
  <c r="AP308" i="116" s="1"/>
  <c r="AP309" i="116" s="1"/>
  <c r="AP310" i="116" s="1"/>
  <c r="AP311" i="116" s="1"/>
  <c r="AP312" i="116" s="1"/>
  <c r="AP313" i="116" s="1"/>
  <c r="AP314" i="116" s="1"/>
  <c r="AP315" i="116" s="1"/>
  <c r="AP316" i="116" s="1"/>
  <c r="AP317" i="116" s="1"/>
  <c r="AP318" i="116" s="1"/>
  <c r="AP319" i="116" s="1"/>
  <c r="AP320" i="116" s="1"/>
  <c r="AP321" i="116" s="1"/>
  <c r="AP322" i="116" s="1"/>
  <c r="AP323" i="116" s="1"/>
  <c r="AP324" i="116" s="1"/>
  <c r="AP325" i="116" s="1"/>
  <c r="AP326" i="116" s="1"/>
  <c r="AP327" i="116" s="1"/>
  <c r="AP328" i="116" s="1"/>
  <c r="AP329" i="116" s="1"/>
  <c r="AP330" i="116" s="1"/>
  <c r="AP331" i="116" s="1"/>
  <c r="AP332" i="116" s="1"/>
  <c r="AP333" i="116" s="1"/>
  <c r="AP334" i="116" s="1"/>
  <c r="AP335" i="116" s="1"/>
  <c r="AP336" i="116" s="1"/>
  <c r="AP337" i="116" s="1"/>
  <c r="AP338" i="116" s="1"/>
  <c r="AP339" i="116" s="1"/>
  <c r="AP340" i="116" s="1"/>
  <c r="AP341" i="116" s="1"/>
  <c r="AP342" i="116" s="1"/>
  <c r="AP343" i="116" s="1"/>
  <c r="AP344" i="116" s="1"/>
  <c r="AP345" i="116" s="1"/>
  <c r="AP346" i="116" s="1"/>
  <c r="AP347" i="116" s="1"/>
  <c r="AP348" i="116" s="1"/>
  <c r="AP349" i="116" s="1"/>
  <c r="AP350" i="116" s="1"/>
  <c r="AP351" i="116" s="1"/>
  <c r="AP352" i="116" s="1"/>
  <c r="AP353" i="116" s="1"/>
  <c r="AP354" i="116" s="1"/>
  <c r="AP355" i="116" s="1"/>
  <c r="AP356" i="116" s="1"/>
  <c r="AP357" i="116" s="1"/>
  <c r="AP358" i="116" s="1"/>
  <c r="AP359" i="116" s="1"/>
  <c r="AP360" i="116" s="1"/>
  <c r="AP361" i="116" s="1"/>
  <c r="AP362" i="116" s="1"/>
  <c r="AP363" i="116" s="1"/>
  <c r="AP364" i="116" s="1"/>
  <c r="AP365" i="116" s="1"/>
  <c r="AP366" i="116" s="1"/>
  <c r="AP367" i="116" s="1"/>
  <c r="AP368" i="116" s="1"/>
  <c r="AP369" i="116" s="1"/>
  <c r="AP370" i="116" s="1"/>
  <c r="AP371" i="116" s="1"/>
  <c r="AP372" i="116" s="1"/>
  <c r="AP373" i="116" s="1"/>
  <c r="AP374" i="116" s="1"/>
  <c r="AP375" i="116" s="1"/>
  <c r="AP376" i="116" s="1"/>
  <c r="AP377" i="116" s="1"/>
  <c r="AP378" i="116" s="1"/>
  <c r="AP379" i="116" s="1"/>
  <c r="AP380" i="116" s="1"/>
  <c r="AP381" i="116" s="1"/>
  <c r="AP382" i="116" s="1"/>
  <c r="AP383" i="116" s="1"/>
  <c r="AP384" i="116" s="1"/>
  <c r="AP385" i="116" s="1"/>
  <c r="AP386" i="116" s="1"/>
  <c r="AP387" i="116" s="1"/>
  <c r="AP388" i="116" s="1"/>
  <c r="AP389" i="116" s="1"/>
  <c r="AP390" i="116" s="1"/>
  <c r="AP391" i="116" s="1"/>
  <c r="AP392" i="116" s="1"/>
  <c r="AP393" i="116" s="1"/>
  <c r="AP394" i="116" s="1"/>
  <c r="AP395" i="116" s="1"/>
  <c r="AP396" i="116" s="1"/>
  <c r="AP397" i="116" s="1"/>
  <c r="AP398" i="116" s="1"/>
  <c r="AP399" i="116" s="1"/>
  <c r="AP400" i="116" s="1"/>
  <c r="AP401" i="116" s="1"/>
  <c r="AP402" i="116" s="1"/>
  <c r="AP403" i="116" s="1"/>
  <c r="AP404" i="116" s="1"/>
  <c r="AP405" i="116" s="1"/>
  <c r="AP406" i="116" s="1"/>
  <c r="AP407" i="116" s="1"/>
  <c r="AP408" i="116" s="1"/>
  <c r="AP409" i="116" s="1"/>
  <c r="AP410" i="116" s="1"/>
  <c r="AP411" i="116" s="1"/>
  <c r="AP412" i="116" s="1"/>
  <c r="AP413" i="116" s="1"/>
  <c r="AP414" i="116" s="1"/>
  <c r="AP415" i="116" s="1"/>
  <c r="AP416" i="116" s="1"/>
  <c r="AP417" i="116" s="1"/>
  <c r="AP418" i="116" s="1"/>
  <c r="AP419" i="116" s="1"/>
  <c r="AP420" i="116" s="1"/>
  <c r="AP421" i="116" s="1"/>
  <c r="AP422" i="116" s="1"/>
  <c r="AP423" i="116" s="1"/>
  <c r="AP424" i="116" s="1"/>
  <c r="AP425" i="116" s="1"/>
  <c r="AP426" i="116" s="1"/>
  <c r="AP427" i="116" s="1"/>
  <c r="AP428" i="116" s="1"/>
  <c r="AP429" i="116" s="1"/>
  <c r="AP430" i="116" s="1"/>
  <c r="AP431" i="116" s="1"/>
  <c r="AP432" i="116" s="1"/>
  <c r="AP433" i="116" s="1"/>
  <c r="AP434" i="116" s="1"/>
  <c r="AP435" i="116" s="1"/>
  <c r="AP436" i="116" s="1"/>
  <c r="AP437" i="116" s="1"/>
  <c r="AP438" i="116" s="1"/>
  <c r="AP439" i="116" s="1"/>
  <c r="AP440" i="116" s="1"/>
  <c r="AP441" i="116" s="1"/>
  <c r="AP442" i="116" s="1"/>
  <c r="AP443" i="116" s="1"/>
  <c r="AP444" i="116" s="1"/>
  <c r="AP445" i="116" s="1"/>
  <c r="AP446" i="116" s="1"/>
  <c r="AP447" i="116" s="1"/>
  <c r="AP448" i="116" s="1"/>
  <c r="AP449" i="116" s="1"/>
  <c r="AP450" i="116" s="1"/>
  <c r="AP451" i="116" s="1"/>
  <c r="AP452" i="116" s="1"/>
  <c r="AP453" i="116" s="1"/>
  <c r="AP454" i="116" s="1"/>
  <c r="AP455" i="116" s="1"/>
  <c r="AP456" i="116" s="1"/>
  <c r="AP457" i="116" s="1"/>
  <c r="AP458" i="116" s="1"/>
  <c r="AP459" i="116" s="1"/>
  <c r="AP460" i="116" s="1"/>
  <c r="AP461" i="116" s="1"/>
  <c r="AP462" i="116" s="1"/>
  <c r="AP463" i="116" s="1"/>
  <c r="AP464" i="116" s="1"/>
  <c r="AP465" i="116" s="1"/>
  <c r="AP466" i="116" s="1"/>
  <c r="AP467" i="116" s="1"/>
  <c r="AP468" i="116" s="1"/>
  <c r="AP469" i="116" s="1"/>
  <c r="AP470" i="116" s="1"/>
  <c r="AP471" i="116" s="1"/>
  <c r="AP472" i="116" s="1"/>
  <c r="AP473" i="116" s="1"/>
  <c r="AP474" i="116" s="1"/>
  <c r="AP475" i="116" s="1"/>
  <c r="AP476" i="116" s="1"/>
  <c r="AP477" i="116" s="1"/>
  <c r="AP478" i="116" s="1"/>
  <c r="AP479" i="116" s="1"/>
  <c r="AP480" i="116" s="1"/>
  <c r="AP481" i="116" s="1"/>
  <c r="AP482" i="116" s="1"/>
  <c r="AP483" i="116" s="1"/>
  <c r="AP484" i="116" s="1"/>
  <c r="AP485" i="116" s="1"/>
  <c r="AP486" i="116" s="1"/>
  <c r="AP487" i="116" s="1"/>
  <c r="AP488" i="116" s="1"/>
  <c r="AP489" i="116" s="1"/>
  <c r="AP490" i="116" s="1"/>
  <c r="AP491" i="116" s="1"/>
  <c r="AP492" i="116" s="1"/>
  <c r="AP493" i="116" s="1"/>
  <c r="AP494" i="116" s="1"/>
  <c r="AP495" i="116" s="1"/>
  <c r="AP496" i="116" s="1"/>
  <c r="AP497" i="116" s="1"/>
  <c r="AP498" i="116" s="1"/>
  <c r="AP499" i="116" s="1"/>
  <c r="AP500" i="116" s="1"/>
  <c r="AP501" i="116" s="1"/>
  <c r="AP502" i="116" s="1"/>
  <c r="AP503" i="116" s="1"/>
  <c r="AP504" i="116" s="1"/>
  <c r="AP505" i="116" s="1"/>
  <c r="AP506" i="116" s="1"/>
  <c r="AP507" i="116" s="1"/>
  <c r="AP508" i="116" s="1"/>
  <c r="AP509" i="116" s="1"/>
  <c r="AP510" i="116" s="1"/>
  <c r="AP511" i="116" s="1"/>
  <c r="AP512" i="116" s="1"/>
  <c r="AP513" i="116" s="1"/>
  <c r="AP514" i="116" s="1"/>
  <c r="AP515" i="116" s="1"/>
  <c r="AP516" i="116" s="1"/>
  <c r="AP517" i="116" s="1"/>
  <c r="AP518" i="116" s="1"/>
  <c r="AP519" i="116" s="1"/>
  <c r="AP520" i="116" s="1"/>
  <c r="AP521" i="116" s="1"/>
  <c r="AP522" i="116" s="1"/>
  <c r="AP523" i="116" s="1"/>
  <c r="AP524" i="116" s="1"/>
  <c r="AP525" i="116" s="1"/>
  <c r="AP526" i="116" s="1"/>
  <c r="AP527" i="116" s="1"/>
  <c r="AP528" i="116" s="1"/>
  <c r="AP529" i="116" s="1"/>
  <c r="AP530" i="116" s="1"/>
  <c r="AP531" i="116" s="1"/>
  <c r="AP532" i="116" s="1"/>
  <c r="AP533" i="116" s="1"/>
  <c r="AP534" i="116" s="1"/>
  <c r="AP535" i="116" s="1"/>
  <c r="AP536" i="116" s="1"/>
  <c r="AP537" i="116" s="1"/>
  <c r="AP538" i="116" s="1"/>
  <c r="AP539" i="116" s="1"/>
  <c r="AP540" i="116" s="1"/>
  <c r="AP541" i="116" s="1"/>
  <c r="AP542" i="116" s="1"/>
  <c r="AP543" i="116" s="1"/>
  <c r="AP544" i="116" s="1"/>
  <c r="AP545" i="116" s="1"/>
  <c r="AP546" i="116" s="1"/>
  <c r="AP547" i="116" s="1"/>
  <c r="AP548" i="116" s="1"/>
  <c r="AP549" i="116" s="1"/>
  <c r="AP550" i="116" s="1"/>
  <c r="AP551" i="116" s="1"/>
  <c r="AP552" i="116" s="1"/>
  <c r="AP553" i="116" s="1"/>
  <c r="AP554" i="116" s="1"/>
  <c r="AP555" i="116" s="1"/>
  <c r="AP556" i="116" s="1"/>
  <c r="AP557" i="116" s="1"/>
  <c r="AP558" i="116" s="1"/>
  <c r="AP559" i="116" s="1"/>
  <c r="AP560" i="116" s="1"/>
  <c r="AP561" i="116" s="1"/>
  <c r="AP562" i="116" s="1"/>
  <c r="AP563" i="116" s="1"/>
  <c r="AP564" i="116" s="1"/>
  <c r="AP565" i="116" s="1"/>
  <c r="AP566" i="116" s="1"/>
  <c r="AP567" i="116" s="1"/>
  <c r="AP568" i="116" s="1"/>
  <c r="AP569" i="116" s="1"/>
  <c r="AP570" i="116" s="1"/>
  <c r="AP571" i="116" s="1"/>
  <c r="AP572" i="116" s="1"/>
  <c r="AP573" i="116" s="1"/>
  <c r="AP574" i="116" s="1"/>
  <c r="AP575" i="116" s="1"/>
  <c r="AP576" i="116" s="1"/>
  <c r="AP577" i="116" s="1"/>
  <c r="AP578" i="116" s="1"/>
  <c r="AP579" i="116" s="1"/>
  <c r="AP580" i="116" s="1"/>
  <c r="AP581" i="116" s="1"/>
  <c r="AP582" i="116" s="1"/>
  <c r="AP583" i="116" s="1"/>
  <c r="AP584" i="116" s="1"/>
  <c r="AP585" i="116" s="1"/>
  <c r="AP586" i="116" s="1"/>
  <c r="AP587" i="116" s="1"/>
  <c r="AP588" i="116" s="1"/>
  <c r="AP589" i="116" s="1"/>
  <c r="AP590" i="116" s="1"/>
  <c r="AP591" i="116" s="1"/>
  <c r="AP592" i="116" s="1"/>
  <c r="AP593" i="116" s="1"/>
  <c r="AP594" i="116" s="1"/>
  <c r="AP595" i="116" s="1"/>
  <c r="AP596" i="116" s="1"/>
  <c r="AP597" i="116" s="1"/>
  <c r="AP598" i="116" s="1"/>
  <c r="AP599" i="116" s="1"/>
  <c r="AP600" i="116" s="1"/>
  <c r="AP601" i="116" s="1"/>
  <c r="AP602" i="116" s="1"/>
  <c r="AP603" i="116" s="1"/>
  <c r="AP604" i="116" s="1"/>
  <c r="AP605" i="116" s="1"/>
  <c r="AP606" i="116" s="1"/>
  <c r="AP607" i="116" s="1"/>
  <c r="AP608" i="116" s="1"/>
  <c r="AP609" i="116" s="1"/>
  <c r="AP610" i="116" s="1"/>
  <c r="AP611" i="116" s="1"/>
  <c r="AP612" i="116" s="1"/>
  <c r="AP613" i="116" s="1"/>
  <c r="AP614" i="116" s="1"/>
  <c r="AP615" i="116" s="1"/>
  <c r="AP616" i="116" s="1"/>
  <c r="AP617" i="116" s="1"/>
  <c r="AP618" i="116" s="1"/>
  <c r="AP619" i="116" s="1"/>
  <c r="AP620" i="116" s="1"/>
  <c r="AP621" i="116" s="1"/>
  <c r="AP622" i="116" s="1"/>
  <c r="AP623" i="116" s="1"/>
  <c r="AP624" i="116" s="1"/>
  <c r="AP625" i="116" s="1"/>
  <c r="AP626" i="116" s="1"/>
  <c r="AP627" i="116" s="1"/>
  <c r="AP628" i="116" s="1"/>
  <c r="AP629" i="116" s="1"/>
  <c r="AP630" i="116" s="1"/>
  <c r="AP631" i="116" s="1"/>
  <c r="AP632" i="116" s="1"/>
  <c r="AP633" i="116" s="1"/>
  <c r="AP634" i="116" s="1"/>
  <c r="AP635" i="116" s="1"/>
  <c r="AP636" i="116" s="1"/>
  <c r="AP637" i="116" s="1"/>
  <c r="AP638" i="116" s="1"/>
  <c r="AP639" i="116" s="1"/>
  <c r="AP640" i="116" s="1"/>
  <c r="AP641" i="116" s="1"/>
  <c r="AP642" i="116" s="1"/>
  <c r="AP643" i="116" s="1"/>
  <c r="AP644" i="116" s="1"/>
  <c r="AP645" i="116" s="1"/>
  <c r="AP646" i="116" s="1"/>
  <c r="AP647" i="116" s="1"/>
  <c r="AP648" i="116" s="1"/>
  <c r="AP649" i="116" s="1"/>
  <c r="AP650" i="116" s="1"/>
  <c r="AP651" i="116" s="1"/>
  <c r="AP652" i="116" s="1"/>
  <c r="AP653" i="116" s="1"/>
  <c r="AP654" i="116" s="1"/>
  <c r="AP655" i="116" s="1"/>
  <c r="AP656" i="116" s="1"/>
  <c r="AP657" i="116" s="1"/>
  <c r="AP658" i="116" s="1"/>
  <c r="AP659" i="116" s="1"/>
  <c r="AP660" i="116" s="1"/>
  <c r="AP661" i="116" s="1"/>
  <c r="AP662" i="116" s="1"/>
  <c r="AP663" i="116" s="1"/>
  <c r="AP664" i="116" s="1"/>
  <c r="AP665" i="116" s="1"/>
  <c r="AP666" i="116" s="1"/>
  <c r="AP667" i="116" s="1"/>
  <c r="AP668" i="116" s="1"/>
  <c r="AP669" i="116" s="1"/>
  <c r="AP670" i="116" s="1"/>
  <c r="AP671" i="116" s="1"/>
  <c r="AP672" i="116" s="1"/>
  <c r="AP673" i="116" s="1"/>
  <c r="AP674" i="116" s="1"/>
  <c r="AP675" i="116" s="1"/>
  <c r="AP676" i="116" s="1"/>
  <c r="AP677" i="116" s="1"/>
  <c r="AP678" i="116" s="1"/>
  <c r="AP679" i="116" s="1"/>
  <c r="AP680" i="116" s="1"/>
  <c r="AP681" i="116" s="1"/>
  <c r="AP682" i="116" s="1"/>
  <c r="AP683" i="116" s="1"/>
  <c r="AP684" i="116" s="1"/>
  <c r="AP685" i="116" s="1"/>
  <c r="AP686" i="116" s="1"/>
  <c r="AP687" i="116" s="1"/>
  <c r="AP688" i="116" s="1"/>
  <c r="AP689" i="116" s="1"/>
  <c r="AP690" i="116" s="1"/>
  <c r="AP691" i="116" s="1"/>
  <c r="AP692" i="116" s="1"/>
  <c r="AP693" i="116" s="1"/>
  <c r="AP694" i="116" s="1"/>
  <c r="AP695" i="116" s="1"/>
  <c r="AP696" i="116" s="1"/>
  <c r="AP697" i="116" s="1"/>
  <c r="AP698" i="116" s="1"/>
  <c r="AP699" i="116" s="1"/>
  <c r="AP700" i="116" s="1"/>
  <c r="AP701" i="116" s="1"/>
  <c r="AP702" i="116" s="1"/>
  <c r="AP703" i="116" s="1"/>
  <c r="AP704" i="116" s="1"/>
  <c r="AP705" i="116" s="1"/>
  <c r="AP706" i="116" s="1"/>
  <c r="AP707" i="116" s="1"/>
  <c r="AP708" i="116" s="1"/>
  <c r="AP709" i="116" s="1"/>
  <c r="AP710" i="116" s="1"/>
  <c r="AP711" i="116" s="1"/>
  <c r="AP712" i="116" s="1"/>
  <c r="AP713" i="116" s="1"/>
  <c r="AP714" i="116" s="1"/>
  <c r="AP715" i="116" s="1"/>
  <c r="AP716" i="116" s="1"/>
  <c r="AP717" i="116" s="1"/>
  <c r="AP718" i="116" s="1"/>
  <c r="AP719" i="116" s="1"/>
  <c r="AP720" i="116" s="1"/>
  <c r="AP721" i="116" s="1"/>
  <c r="AP722" i="116" s="1"/>
  <c r="AP723" i="116" s="1"/>
  <c r="AP724" i="116" s="1"/>
  <c r="AP725" i="116" s="1"/>
  <c r="AP726" i="116" s="1"/>
  <c r="AP727" i="116" s="1"/>
  <c r="AP728" i="116" s="1"/>
  <c r="AP729" i="116" s="1"/>
  <c r="AP730" i="116" s="1"/>
  <c r="AP731" i="116" s="1"/>
  <c r="AP732" i="116" s="1"/>
  <c r="AP733" i="116" s="1"/>
  <c r="AP734" i="116" s="1"/>
  <c r="AP735" i="116" s="1"/>
  <c r="AP736" i="116" s="1"/>
  <c r="AP737" i="116" s="1"/>
  <c r="AP738" i="116" s="1"/>
  <c r="AP739" i="116" s="1"/>
  <c r="AP740" i="116" s="1"/>
  <c r="AP741" i="116" s="1"/>
  <c r="AP742" i="116" s="1"/>
  <c r="AP743" i="116" s="1"/>
  <c r="AP744" i="116" s="1"/>
  <c r="AP745" i="116" s="1"/>
  <c r="AP746" i="116" s="1"/>
  <c r="AP747" i="116" s="1"/>
  <c r="AP748" i="116" s="1"/>
  <c r="AP749" i="116" s="1"/>
  <c r="AP750" i="116" s="1"/>
  <c r="AP751" i="116" s="1"/>
  <c r="AP752" i="116" s="1"/>
  <c r="AP753" i="116" s="1"/>
  <c r="AP754" i="116" s="1"/>
  <c r="AP755" i="116" s="1"/>
  <c r="AP756" i="116" s="1"/>
  <c r="AP757" i="116" s="1"/>
  <c r="AP758" i="116" s="1"/>
  <c r="AP759" i="116" s="1"/>
  <c r="AP760" i="116" s="1"/>
  <c r="AP761" i="116" s="1"/>
  <c r="AP762" i="116" s="1"/>
  <c r="AP763" i="116" s="1"/>
  <c r="AP764" i="116" s="1"/>
  <c r="AP765" i="116" s="1"/>
  <c r="AP766" i="116" s="1"/>
  <c r="AP767" i="116" s="1"/>
  <c r="AP768" i="116" s="1"/>
  <c r="AP769" i="116" s="1"/>
  <c r="AP770" i="116" s="1"/>
  <c r="AP771" i="116" s="1"/>
  <c r="AP772" i="116" s="1"/>
  <c r="AP773" i="116" s="1"/>
  <c r="AP774" i="116" s="1"/>
  <c r="AP775" i="116" s="1"/>
  <c r="AP776" i="116" s="1"/>
  <c r="AP777" i="116" s="1"/>
  <c r="AP778" i="116" s="1"/>
  <c r="AP779" i="116" s="1"/>
  <c r="AP780" i="116" s="1"/>
  <c r="AP781" i="116" s="1"/>
  <c r="AP782" i="116" s="1"/>
  <c r="AP783" i="116" s="1"/>
  <c r="AP784" i="116" s="1"/>
  <c r="AP785" i="116" s="1"/>
  <c r="AP786" i="116" s="1"/>
  <c r="AP787" i="116" s="1"/>
  <c r="AP788" i="116" s="1"/>
  <c r="AP789" i="116" s="1"/>
  <c r="AP790" i="116" s="1"/>
  <c r="AP791" i="116" s="1"/>
  <c r="AP792" i="116" s="1"/>
  <c r="AP793" i="116" s="1"/>
  <c r="AP794" i="116" s="1"/>
  <c r="AP795" i="116" s="1"/>
  <c r="AP796" i="116" s="1"/>
  <c r="AP797" i="116" s="1"/>
  <c r="AP798" i="116" s="1"/>
  <c r="AP799" i="116" s="1"/>
  <c r="AP800" i="116" s="1"/>
  <c r="AP801" i="116" s="1"/>
  <c r="AP802" i="116" s="1"/>
  <c r="AP803" i="116" s="1"/>
  <c r="AP804" i="116" s="1"/>
  <c r="AP805" i="116" s="1"/>
  <c r="AP806" i="116" s="1"/>
  <c r="AP807" i="116" s="1"/>
  <c r="AP808" i="116" s="1"/>
  <c r="AP809" i="116" s="1"/>
  <c r="AP810" i="116" s="1"/>
  <c r="AP811" i="116" s="1"/>
  <c r="AP812" i="116" s="1"/>
  <c r="AP813" i="116" s="1"/>
  <c r="AP814" i="116" s="1"/>
  <c r="AP815" i="116" s="1"/>
  <c r="AP816" i="116" s="1"/>
  <c r="AP817" i="116" s="1"/>
  <c r="AP818" i="116" s="1"/>
  <c r="AP819" i="116" s="1"/>
  <c r="AP820" i="116" s="1"/>
  <c r="AP821" i="116" s="1"/>
  <c r="AP822" i="116" s="1"/>
  <c r="AP823" i="116" s="1"/>
  <c r="AP824" i="116" s="1"/>
  <c r="AP825" i="116" s="1"/>
  <c r="AP826" i="116" s="1"/>
  <c r="AP827" i="116" s="1"/>
  <c r="AP828" i="116" s="1"/>
  <c r="AP829" i="116" s="1"/>
  <c r="AP830" i="116" s="1"/>
  <c r="AP831" i="116" s="1"/>
  <c r="AP832" i="116" s="1"/>
  <c r="AP833" i="116" s="1"/>
  <c r="AP834" i="116" s="1"/>
  <c r="AP835" i="116" s="1"/>
  <c r="AP836" i="116" s="1"/>
  <c r="AP837" i="116" s="1"/>
  <c r="AP838" i="116" s="1"/>
  <c r="AP839" i="116" s="1"/>
  <c r="AP840" i="116" s="1"/>
  <c r="AP841" i="116" s="1"/>
  <c r="AP842" i="116" s="1"/>
  <c r="AP843" i="116" s="1"/>
  <c r="AP844" i="116" s="1"/>
  <c r="AP845" i="116" s="1"/>
  <c r="AP846" i="116" s="1"/>
  <c r="AP847" i="116" s="1"/>
  <c r="AP848" i="116" s="1"/>
  <c r="AP849" i="116" s="1"/>
  <c r="AP850" i="116" s="1"/>
  <c r="AP851" i="116" s="1"/>
  <c r="AP852" i="116" s="1"/>
  <c r="AP853" i="116" s="1"/>
  <c r="AP854" i="116" s="1"/>
  <c r="AP855" i="116" s="1"/>
  <c r="AP856" i="116" s="1"/>
  <c r="AP857" i="116" s="1"/>
  <c r="AP858" i="116" s="1"/>
  <c r="AP859" i="116" s="1"/>
  <c r="AP860" i="116" s="1"/>
  <c r="AP861" i="116" s="1"/>
  <c r="AP862" i="116" s="1"/>
  <c r="AP863" i="116" s="1"/>
  <c r="AP864" i="116" s="1"/>
  <c r="AP865" i="116" s="1"/>
  <c r="AP866" i="116" s="1"/>
  <c r="AP867" i="116" s="1"/>
  <c r="AP868" i="116" s="1"/>
  <c r="AP869" i="116" s="1"/>
  <c r="AP870" i="116" s="1"/>
  <c r="AP871" i="116" s="1"/>
  <c r="AP872" i="116" s="1"/>
  <c r="AP873" i="116" s="1"/>
  <c r="AP874" i="116" s="1"/>
  <c r="AP875" i="116" s="1"/>
  <c r="AP876" i="116" s="1"/>
  <c r="AP877" i="116" s="1"/>
  <c r="AP878" i="116" s="1"/>
  <c r="AP879" i="116" s="1"/>
  <c r="AP880" i="116" s="1"/>
  <c r="AP881" i="116" s="1"/>
  <c r="AP882" i="116" s="1"/>
  <c r="AP883" i="116" s="1"/>
  <c r="AP884" i="116" s="1"/>
  <c r="AP885" i="116" s="1"/>
  <c r="AP886" i="116" s="1"/>
  <c r="AP887" i="116" s="1"/>
  <c r="AP888" i="116" s="1"/>
  <c r="AP889" i="116" s="1"/>
  <c r="AP890" i="116" s="1"/>
  <c r="AP891" i="116" s="1"/>
  <c r="AP892" i="116" s="1"/>
  <c r="AP893" i="116" s="1"/>
  <c r="AP894" i="116" s="1"/>
  <c r="AP895" i="116" s="1"/>
  <c r="AP896" i="116" s="1"/>
  <c r="AP897" i="116" s="1"/>
  <c r="AP898" i="116" s="1"/>
  <c r="AP899" i="116" s="1"/>
  <c r="AP900" i="116" s="1"/>
  <c r="AP901" i="116" s="1"/>
  <c r="AP902" i="116" s="1"/>
  <c r="AP903" i="116" s="1"/>
  <c r="AP904" i="116" s="1"/>
  <c r="AP905" i="116" s="1"/>
  <c r="AP906" i="116" s="1"/>
  <c r="AP907" i="116" s="1"/>
  <c r="AP908" i="116" s="1"/>
  <c r="AP909" i="116" s="1"/>
  <c r="AP910" i="116" s="1"/>
  <c r="AP911" i="116" s="1"/>
  <c r="AP912" i="116" s="1"/>
  <c r="AP913" i="116" s="1"/>
  <c r="AP914" i="116" s="1"/>
  <c r="AP915" i="116" s="1"/>
  <c r="AP916" i="116" s="1"/>
  <c r="AP917" i="116" s="1"/>
  <c r="AP918" i="116" s="1"/>
  <c r="AP919" i="116" s="1"/>
  <c r="AP920" i="116" s="1"/>
  <c r="AP921" i="116" s="1"/>
  <c r="AP922" i="116" s="1"/>
  <c r="AP923" i="116" s="1"/>
  <c r="AP924" i="116" s="1"/>
  <c r="AP925" i="116" s="1"/>
  <c r="AP926" i="116" s="1"/>
  <c r="AP927" i="116" s="1"/>
  <c r="AP928" i="116" s="1"/>
  <c r="AP929" i="116" s="1"/>
  <c r="AP930" i="116" s="1"/>
  <c r="AP931" i="116" s="1"/>
  <c r="AP932" i="116" s="1"/>
  <c r="AP933" i="116" s="1"/>
  <c r="AP934" i="116" s="1"/>
  <c r="AP935" i="116" s="1"/>
  <c r="AP936" i="116" s="1"/>
  <c r="AP937" i="116" s="1"/>
  <c r="AP938" i="116" s="1"/>
  <c r="AP939" i="116" s="1"/>
  <c r="AP940" i="116" s="1"/>
  <c r="AP941" i="116" s="1"/>
  <c r="AP942" i="116" s="1"/>
  <c r="AP943" i="116" s="1"/>
  <c r="AP944" i="116" s="1"/>
  <c r="AP945" i="116" s="1"/>
  <c r="AP946" i="116" s="1"/>
  <c r="AP947" i="116" s="1"/>
  <c r="AP948" i="116" s="1"/>
  <c r="AP949" i="116" s="1"/>
  <c r="AP950" i="116" s="1"/>
  <c r="AP951" i="116" s="1"/>
  <c r="AP952" i="116" s="1"/>
  <c r="AP953" i="116" s="1"/>
  <c r="AP954" i="116" s="1"/>
  <c r="AP955" i="116" s="1"/>
  <c r="AP956" i="116" s="1"/>
  <c r="AP957" i="116" s="1"/>
  <c r="AP958" i="116" s="1"/>
  <c r="AP959" i="116" s="1"/>
  <c r="AP960" i="116" s="1"/>
  <c r="AP961" i="116" s="1"/>
  <c r="AP962" i="116" s="1"/>
  <c r="AP963" i="116" s="1"/>
  <c r="AP964" i="116" s="1"/>
  <c r="AP965" i="116" s="1"/>
  <c r="AP966" i="116" s="1"/>
  <c r="AP967" i="116" s="1"/>
  <c r="AP968" i="116" s="1"/>
  <c r="AP969" i="116" s="1"/>
  <c r="AP970" i="116" s="1"/>
  <c r="AP971" i="116" s="1"/>
  <c r="AP972" i="116" s="1"/>
  <c r="AP973" i="116" s="1"/>
  <c r="AP974" i="116" s="1"/>
  <c r="AP975" i="116" s="1"/>
  <c r="AP976" i="116" s="1"/>
  <c r="AP977" i="116" s="1"/>
  <c r="AP978" i="116" s="1"/>
  <c r="AP979" i="116" s="1"/>
  <c r="AP980" i="116" s="1"/>
  <c r="AP981" i="116" s="1"/>
  <c r="AP982" i="116" s="1"/>
  <c r="AP983" i="116" s="1"/>
  <c r="AP984" i="116" s="1"/>
  <c r="AP985" i="116" s="1"/>
  <c r="AP986" i="116" s="1"/>
  <c r="AP987" i="116" s="1"/>
  <c r="AP988" i="116" s="1"/>
  <c r="AP989" i="116" s="1"/>
  <c r="AP990" i="116" s="1"/>
  <c r="AP991" i="116" s="1"/>
  <c r="AP992" i="116" s="1"/>
  <c r="AP993" i="116" s="1"/>
  <c r="AP994" i="116" s="1"/>
  <c r="AP995" i="116" s="1"/>
  <c r="AP996" i="116" s="1"/>
  <c r="AP997" i="116" s="1"/>
  <c r="AP998" i="116" s="1"/>
  <c r="AP999" i="116" s="1"/>
  <c r="AP1000" i="116" s="1"/>
  <c r="AP1001" i="116" s="1"/>
  <c r="AP1002" i="116" s="1"/>
  <c r="AP1003" i="116" s="1"/>
  <c r="AP1004" i="116" s="1"/>
  <c r="AP1005" i="116" s="1"/>
  <c r="AP1006" i="116" s="1"/>
  <c r="AP1007" i="116" s="1"/>
  <c r="AP1008" i="116" s="1"/>
  <c r="AP1009" i="116" s="1"/>
  <c r="AP1010" i="116" s="1"/>
  <c r="AP1011" i="116" s="1"/>
  <c r="AP1012" i="116" s="1"/>
  <c r="AP1013" i="116" s="1"/>
  <c r="AP1014" i="116" s="1"/>
  <c r="AP1015" i="116" s="1"/>
  <c r="AP1016" i="116" s="1"/>
  <c r="AP1017" i="116" s="1"/>
  <c r="AP1018" i="116" s="1"/>
  <c r="AP1019" i="116" s="1"/>
  <c r="AP1020" i="116" s="1"/>
  <c r="AP1021" i="116" s="1"/>
  <c r="AP1022" i="116" s="1"/>
  <c r="AP1023" i="116" s="1"/>
  <c r="AP1024" i="116" s="1"/>
  <c r="AP1025" i="116" s="1"/>
  <c r="AP1026" i="116" s="1"/>
  <c r="AP1027" i="116" s="1"/>
  <c r="AP1028" i="116" s="1"/>
  <c r="AP1029" i="116" s="1"/>
  <c r="AP1030" i="116" s="1"/>
  <c r="AP1031" i="116" s="1"/>
  <c r="AP1032" i="116" s="1"/>
  <c r="AP1033" i="116" s="1"/>
  <c r="AP1034" i="116" s="1"/>
  <c r="AP1035" i="116" s="1"/>
  <c r="AP1036" i="116" s="1"/>
  <c r="AP1037" i="116" s="1"/>
  <c r="AP1038" i="116" s="1"/>
  <c r="AP1039" i="116" s="1"/>
  <c r="AP1040" i="116" s="1"/>
  <c r="AP1041" i="116" s="1"/>
  <c r="AP1042" i="116" s="1"/>
  <c r="AP1043" i="116" s="1"/>
  <c r="AP1044" i="116" s="1"/>
  <c r="AP1045" i="116" s="1"/>
  <c r="AP1046" i="116" s="1"/>
  <c r="AP1047" i="116" s="1"/>
  <c r="AP1048" i="116" s="1"/>
  <c r="AP1049" i="116" s="1"/>
  <c r="AP1050" i="116" s="1"/>
  <c r="AP1051" i="116" s="1"/>
  <c r="AP1052" i="116" s="1"/>
  <c r="AP1053" i="116" s="1"/>
  <c r="AP1054" i="116" s="1"/>
  <c r="AP1055" i="116" s="1"/>
  <c r="AP1056" i="116" s="1"/>
  <c r="AP1057" i="116" s="1"/>
  <c r="AP1058" i="116" s="1"/>
  <c r="AP1059" i="116" s="1"/>
  <c r="AP1060" i="116" s="1"/>
  <c r="AP1061" i="116" s="1"/>
  <c r="AP1062" i="116" s="1"/>
  <c r="AP1063" i="116" s="1"/>
  <c r="AP1064" i="116" s="1"/>
  <c r="AP1065" i="116" s="1"/>
  <c r="AP1066" i="116" s="1"/>
  <c r="AP1067" i="116" s="1"/>
  <c r="AP1068" i="116" s="1"/>
  <c r="AP1069" i="116" s="1"/>
  <c r="AP1070" i="116" s="1"/>
  <c r="AP1071" i="116" s="1"/>
  <c r="AP1072" i="116" s="1"/>
  <c r="AP1073" i="116" s="1"/>
  <c r="AP1074" i="116" s="1"/>
  <c r="AP1075" i="116" s="1"/>
  <c r="AP1076" i="116" s="1"/>
  <c r="AP1077" i="116" s="1"/>
  <c r="AP1078" i="116" s="1"/>
  <c r="AP1079" i="116" s="1"/>
  <c r="AP1080" i="116" s="1"/>
  <c r="AP1081" i="116" s="1"/>
  <c r="AP1082" i="116" s="1"/>
  <c r="AP1083" i="116" s="1"/>
  <c r="AP1084" i="116" s="1"/>
  <c r="AP1085" i="116" s="1"/>
  <c r="AP1086" i="116" s="1"/>
  <c r="AP1087" i="116" s="1"/>
  <c r="AP1088" i="116" s="1"/>
  <c r="AP1089" i="116" s="1"/>
  <c r="AP1090" i="116" s="1"/>
  <c r="AP1091" i="116" s="1"/>
  <c r="AP1092" i="116" s="1"/>
  <c r="AP1093" i="116" s="1"/>
  <c r="AP1094" i="116" s="1"/>
  <c r="AP1095" i="116" s="1"/>
  <c r="AP1096" i="116" s="1"/>
  <c r="AP1097" i="116" s="1"/>
  <c r="AP1098" i="116" s="1"/>
  <c r="AP1099" i="116" s="1"/>
  <c r="AP1100" i="116" s="1"/>
  <c r="AP1101" i="116" s="1"/>
  <c r="AP1102" i="116" s="1"/>
  <c r="AP1103" i="116" s="1"/>
  <c r="AP1104" i="116" s="1"/>
  <c r="AP1105" i="116" s="1"/>
  <c r="AP1106" i="116" s="1"/>
  <c r="AP1107" i="116" s="1"/>
  <c r="AP1108" i="116" s="1"/>
  <c r="AP1109" i="116" s="1"/>
  <c r="AP1110" i="116" s="1"/>
  <c r="AP1111" i="116" s="1"/>
  <c r="AP1112" i="116" s="1"/>
  <c r="AP1113" i="116" s="1"/>
  <c r="AP1114" i="116" s="1"/>
  <c r="AP1115" i="116" s="1"/>
  <c r="AP1116" i="116" s="1"/>
  <c r="AP1117" i="116" s="1"/>
  <c r="AP1118" i="116" s="1"/>
  <c r="AP1119" i="116" s="1"/>
  <c r="AP1120" i="116" s="1"/>
  <c r="AP1121" i="116" s="1"/>
  <c r="AP1122" i="116" s="1"/>
  <c r="AP1123" i="116" s="1"/>
  <c r="AP1124" i="116" s="1"/>
  <c r="AP1125" i="116" s="1"/>
  <c r="AP1126" i="116" s="1"/>
  <c r="AP1127" i="116" s="1"/>
  <c r="AP1128" i="116" s="1"/>
  <c r="AP1129" i="116" s="1"/>
  <c r="AP1130" i="116" s="1"/>
  <c r="AP1131" i="116" s="1"/>
  <c r="AP1132" i="116" s="1"/>
  <c r="AP1133" i="116" s="1"/>
  <c r="AP1134" i="116" s="1"/>
  <c r="AP1135" i="116" s="1"/>
  <c r="AP1136" i="116" s="1"/>
  <c r="AP1137" i="116" s="1"/>
  <c r="AP1138" i="116" s="1"/>
  <c r="AP1139" i="116" s="1"/>
  <c r="AP1140" i="116" s="1"/>
  <c r="AP1141" i="116" s="1"/>
  <c r="AP1142" i="116" s="1"/>
  <c r="AP1143" i="116" s="1"/>
  <c r="AP1144" i="116" s="1"/>
  <c r="AP1145" i="116" s="1"/>
  <c r="AP1146" i="116" s="1"/>
  <c r="AP1147" i="116" s="1"/>
  <c r="AP1148" i="116" s="1"/>
  <c r="AP1149" i="116" s="1"/>
  <c r="AP1150" i="116" s="1"/>
  <c r="AP1151" i="116" s="1"/>
  <c r="AP1152" i="116" s="1"/>
  <c r="AP1153" i="116" s="1"/>
  <c r="AP1154" i="116" s="1"/>
  <c r="AP1155" i="116" s="1"/>
  <c r="AP1156" i="116" s="1"/>
  <c r="AP1157" i="116" s="1"/>
  <c r="AP1158" i="116" s="1"/>
  <c r="AP1159" i="116" s="1"/>
  <c r="AP1160" i="116" s="1"/>
  <c r="AP1161" i="116" s="1"/>
  <c r="AP1162" i="116" s="1"/>
  <c r="AP1163" i="116" s="1"/>
  <c r="AP1164" i="116" s="1"/>
  <c r="AP1165" i="116" s="1"/>
  <c r="AP1166" i="116" s="1"/>
  <c r="AP1167" i="116" s="1"/>
  <c r="AP1168" i="116" s="1"/>
  <c r="AP1169" i="116" s="1"/>
  <c r="AP1170" i="116" s="1"/>
  <c r="AP1171" i="116" s="1"/>
  <c r="AP1172" i="116" s="1"/>
  <c r="AP1173" i="116" s="1"/>
  <c r="AP1174" i="116" s="1"/>
  <c r="AP1175" i="116" s="1"/>
  <c r="AP1176" i="116" s="1"/>
  <c r="AP1177" i="116" s="1"/>
  <c r="AP1178" i="116" s="1"/>
  <c r="AP1179" i="116" s="1"/>
  <c r="AP1180" i="116" s="1"/>
  <c r="AP1181" i="116" s="1"/>
  <c r="AP1182" i="116" s="1"/>
  <c r="AP1183" i="116" s="1"/>
  <c r="AP1184" i="116" s="1"/>
  <c r="AP1185" i="116" s="1"/>
  <c r="AP1186" i="116" s="1"/>
  <c r="AP1187" i="116" s="1"/>
  <c r="AP1188" i="116" s="1"/>
  <c r="AP1189" i="116" s="1"/>
  <c r="AP1190" i="116" s="1"/>
  <c r="AP1191" i="116" s="1"/>
  <c r="AP1192" i="116" s="1"/>
  <c r="AP1193" i="116" s="1"/>
  <c r="AP1194" i="116" s="1"/>
  <c r="AP1195" i="116" s="1"/>
  <c r="AP1196" i="116" s="1"/>
  <c r="AP1197" i="116" s="1"/>
  <c r="AP1198" i="116" s="1"/>
  <c r="AP1199" i="116" s="1"/>
  <c r="AP1200" i="116" s="1"/>
  <c r="AP1201" i="116" s="1"/>
  <c r="AP1202" i="116" s="1"/>
  <c r="AP1203" i="116" s="1"/>
  <c r="AP1204" i="116" s="1"/>
  <c r="AP1205" i="116" s="1"/>
  <c r="AP1206" i="116" s="1"/>
  <c r="AP1207" i="116" s="1"/>
  <c r="AP1208" i="116" s="1"/>
  <c r="AP1209" i="116" s="1"/>
  <c r="AP1210" i="116" s="1"/>
  <c r="AP1211" i="116" s="1"/>
  <c r="AP1212" i="116" s="1"/>
  <c r="AG14" i="116"/>
  <c r="AG15" i="116" s="1"/>
  <c r="AG16" i="116" s="1"/>
  <c r="AG17" i="116" s="1"/>
  <c r="AG18" i="116" s="1"/>
  <c r="AG19" i="116" s="1"/>
  <c r="AG20" i="116" s="1"/>
  <c r="AG21" i="116" s="1"/>
  <c r="AG22" i="116" s="1"/>
  <c r="AG23" i="116" s="1"/>
  <c r="AG24" i="116" s="1"/>
  <c r="AG25" i="116" s="1"/>
  <c r="AG26" i="116" s="1"/>
  <c r="AG27" i="116" s="1"/>
  <c r="AG28" i="116" s="1"/>
  <c r="AG29" i="116" s="1"/>
  <c r="AG30" i="116" s="1"/>
  <c r="AG31" i="116" s="1"/>
  <c r="AG32" i="116" s="1"/>
  <c r="AG33" i="116" s="1"/>
  <c r="AG34" i="116" s="1"/>
  <c r="AG35" i="116" s="1"/>
  <c r="AG36" i="116" s="1"/>
  <c r="AG37" i="116" s="1"/>
  <c r="AG38" i="116" s="1"/>
  <c r="AG39" i="116" s="1"/>
  <c r="AG40" i="116" s="1"/>
  <c r="AG41" i="116" s="1"/>
  <c r="AG42" i="116" s="1"/>
  <c r="AG43" i="116" s="1"/>
  <c r="AG44" i="116" s="1"/>
  <c r="AG45" i="116" s="1"/>
  <c r="AG46" i="116" s="1"/>
  <c r="AG47" i="116" s="1"/>
  <c r="AG48" i="116" s="1"/>
  <c r="AG49" i="116" s="1"/>
  <c r="AG50" i="116" s="1"/>
  <c r="AG51" i="116" s="1"/>
  <c r="AG52" i="116" s="1"/>
  <c r="AG53" i="116" s="1"/>
  <c r="AG54" i="116" s="1"/>
  <c r="AG55" i="116" s="1"/>
  <c r="AG56" i="116" s="1"/>
  <c r="AG57" i="116" s="1"/>
  <c r="AG58" i="116" s="1"/>
  <c r="AG59" i="116" s="1"/>
  <c r="AG60" i="116" s="1"/>
  <c r="AG61" i="116" s="1"/>
  <c r="AG62" i="116" s="1"/>
  <c r="AG63" i="116" s="1"/>
  <c r="AG64" i="116" s="1"/>
  <c r="AG65" i="116" s="1"/>
  <c r="AG66" i="116" s="1"/>
  <c r="AG67" i="116" s="1"/>
  <c r="AG68" i="116" s="1"/>
  <c r="AG69" i="116" s="1"/>
  <c r="AG70" i="116" s="1"/>
  <c r="AG71" i="116" s="1"/>
  <c r="AG72" i="116" s="1"/>
  <c r="AG73" i="116" s="1"/>
  <c r="AG74" i="116" s="1"/>
  <c r="AG75" i="116" s="1"/>
  <c r="AG76" i="116" s="1"/>
  <c r="AG77" i="116" s="1"/>
  <c r="AG78" i="116" s="1"/>
  <c r="AG79" i="116" s="1"/>
  <c r="AG80" i="116" s="1"/>
  <c r="AG81" i="116" s="1"/>
  <c r="AG82" i="116" s="1"/>
  <c r="AG83" i="116" s="1"/>
  <c r="AG84" i="116" s="1"/>
  <c r="AG85" i="116" s="1"/>
  <c r="AG86" i="116" s="1"/>
  <c r="AG87" i="116" s="1"/>
  <c r="AG88" i="116" s="1"/>
  <c r="AG89" i="116" s="1"/>
  <c r="AG90" i="116" s="1"/>
  <c r="AG91" i="116" s="1"/>
  <c r="AG92" i="116" s="1"/>
  <c r="AG93" i="116" s="1"/>
  <c r="AG94" i="116" s="1"/>
  <c r="AG95" i="116" s="1"/>
  <c r="AG96" i="116" s="1"/>
  <c r="AG97" i="116" s="1"/>
  <c r="AG98" i="116" s="1"/>
  <c r="AG99" i="116" s="1"/>
  <c r="AG100" i="116" s="1"/>
  <c r="AG101" i="116" s="1"/>
  <c r="AG102" i="116" s="1"/>
  <c r="AG103" i="116" s="1"/>
  <c r="AG104" i="116" s="1"/>
  <c r="AG105" i="116" s="1"/>
  <c r="AG106" i="116" s="1"/>
  <c r="AG107" i="116" s="1"/>
  <c r="AG108" i="116" s="1"/>
  <c r="AG109" i="116" s="1"/>
  <c r="AG110" i="116" s="1"/>
  <c r="AG111" i="116" s="1"/>
  <c r="AG112" i="116" s="1"/>
  <c r="AG113" i="116" s="1"/>
  <c r="AG114" i="116" s="1"/>
  <c r="AG115" i="116" s="1"/>
  <c r="AG116" i="116" s="1"/>
  <c r="AG117" i="116" s="1"/>
  <c r="AG118" i="116" s="1"/>
  <c r="AG119" i="116" s="1"/>
  <c r="AG120" i="116" s="1"/>
  <c r="AG121" i="116" s="1"/>
  <c r="AG122" i="116" s="1"/>
  <c r="AG123" i="116" s="1"/>
  <c r="AG124" i="116" s="1"/>
  <c r="AG125" i="116" s="1"/>
  <c r="AG126" i="116" s="1"/>
  <c r="AG127" i="116" s="1"/>
  <c r="AG128" i="116" s="1"/>
  <c r="AG129" i="116" s="1"/>
  <c r="AG130" i="116" s="1"/>
  <c r="AG131" i="116" s="1"/>
  <c r="AG132" i="116" s="1"/>
  <c r="AG133" i="116" s="1"/>
  <c r="AG134" i="116" s="1"/>
  <c r="AG135" i="116" s="1"/>
  <c r="AG136" i="116" s="1"/>
  <c r="AG137" i="116" s="1"/>
  <c r="AG138" i="116" s="1"/>
  <c r="AG139" i="116" s="1"/>
  <c r="AG140" i="116" s="1"/>
  <c r="AG141" i="116" s="1"/>
  <c r="AG142" i="116" s="1"/>
  <c r="AG143" i="116" s="1"/>
  <c r="AG144" i="116" s="1"/>
  <c r="AG145" i="116" s="1"/>
  <c r="AG146" i="116" s="1"/>
  <c r="AG147" i="116" s="1"/>
  <c r="AG148" i="116" s="1"/>
  <c r="AG149" i="116" s="1"/>
  <c r="AG150" i="116" s="1"/>
  <c r="AG151" i="116" s="1"/>
  <c r="AG152" i="116" s="1"/>
  <c r="AG153" i="116" s="1"/>
  <c r="AG154" i="116" s="1"/>
  <c r="AG155" i="116" s="1"/>
  <c r="AG156" i="116" s="1"/>
  <c r="AG157" i="116" s="1"/>
  <c r="AG158" i="116" s="1"/>
  <c r="AG159" i="116" s="1"/>
  <c r="AG160" i="116" s="1"/>
  <c r="AG161" i="116" s="1"/>
  <c r="AG162" i="116" s="1"/>
  <c r="AG163" i="116" s="1"/>
  <c r="AG164" i="116" s="1"/>
  <c r="AG165" i="116" s="1"/>
  <c r="AG166" i="116" s="1"/>
  <c r="AG167" i="116" s="1"/>
  <c r="AG168" i="116" s="1"/>
  <c r="AG169" i="116" s="1"/>
  <c r="AG170" i="116" s="1"/>
  <c r="AG171" i="116" s="1"/>
  <c r="AG172" i="116" s="1"/>
  <c r="AG173" i="116" s="1"/>
  <c r="AG174" i="116" s="1"/>
  <c r="AG175" i="116" s="1"/>
  <c r="AG176" i="116" s="1"/>
  <c r="AG177" i="116" s="1"/>
  <c r="AG178" i="116" s="1"/>
  <c r="AG179" i="116" s="1"/>
  <c r="AG180" i="116" s="1"/>
  <c r="AG181" i="116" s="1"/>
  <c r="AG182" i="116" s="1"/>
  <c r="AG183" i="116" s="1"/>
  <c r="AG184" i="116" s="1"/>
  <c r="AG185" i="116" s="1"/>
  <c r="AG186" i="116" s="1"/>
  <c r="AG187" i="116" s="1"/>
  <c r="AG188" i="116" s="1"/>
  <c r="AG189" i="116" s="1"/>
  <c r="AG190" i="116" s="1"/>
  <c r="AG191" i="116" s="1"/>
  <c r="AG192" i="116" s="1"/>
  <c r="AG193" i="116" s="1"/>
  <c r="AG194" i="116" s="1"/>
  <c r="AG195" i="116" s="1"/>
  <c r="AG196" i="116" s="1"/>
  <c r="AG197" i="116" s="1"/>
  <c r="AG198" i="116" s="1"/>
  <c r="AG199" i="116" s="1"/>
  <c r="AG200" i="116" s="1"/>
  <c r="AG201" i="116" s="1"/>
  <c r="AG202" i="116" s="1"/>
  <c r="AG203" i="116" s="1"/>
  <c r="AG204" i="116" s="1"/>
  <c r="AG205" i="116" s="1"/>
  <c r="AG206" i="116" s="1"/>
  <c r="AG207" i="116" s="1"/>
  <c r="AG208" i="116" s="1"/>
  <c r="AG209" i="116" s="1"/>
  <c r="AG210" i="116" s="1"/>
  <c r="AG211" i="116" s="1"/>
  <c r="AG212" i="116" s="1"/>
  <c r="AG213" i="116" s="1"/>
  <c r="AG214" i="116" s="1"/>
  <c r="AG215" i="116" s="1"/>
  <c r="AG216" i="116" s="1"/>
  <c r="AG217" i="116" s="1"/>
  <c r="AG218" i="116" s="1"/>
  <c r="AG219" i="116" s="1"/>
  <c r="AG220" i="116" s="1"/>
  <c r="AG221" i="116" s="1"/>
  <c r="AG222" i="116" s="1"/>
  <c r="AG223" i="116" s="1"/>
  <c r="AG224" i="116" s="1"/>
  <c r="AG225" i="116" s="1"/>
  <c r="AG226" i="116" s="1"/>
  <c r="AG227" i="116" s="1"/>
  <c r="AG228" i="116" s="1"/>
  <c r="AG229" i="116" s="1"/>
  <c r="AG230" i="116" s="1"/>
  <c r="AG231" i="116" s="1"/>
  <c r="AG232" i="116" s="1"/>
  <c r="AG233" i="116" s="1"/>
  <c r="AG234" i="116" s="1"/>
  <c r="AG235" i="116" s="1"/>
  <c r="AG236" i="116" s="1"/>
  <c r="AG237" i="116" s="1"/>
  <c r="AG238" i="116" s="1"/>
  <c r="AG239" i="116" s="1"/>
  <c r="AG240" i="116" s="1"/>
  <c r="AG241" i="116" s="1"/>
  <c r="AG242" i="116" s="1"/>
  <c r="AG243" i="116" s="1"/>
  <c r="AG244" i="116" s="1"/>
  <c r="AG245" i="116" s="1"/>
  <c r="AG246" i="116" s="1"/>
  <c r="AG247" i="116" s="1"/>
  <c r="AG248" i="116" s="1"/>
  <c r="AG249" i="116" s="1"/>
  <c r="AG250" i="116" s="1"/>
  <c r="AG251" i="116" s="1"/>
  <c r="AG252" i="116" s="1"/>
  <c r="AG253" i="116" s="1"/>
  <c r="AG254" i="116" s="1"/>
  <c r="AG255" i="116" s="1"/>
  <c r="AG256" i="116" s="1"/>
  <c r="AG257" i="116" s="1"/>
  <c r="AG258" i="116" s="1"/>
  <c r="AG259" i="116" s="1"/>
  <c r="AG260" i="116" s="1"/>
  <c r="AG261" i="116" s="1"/>
  <c r="AG262" i="116" s="1"/>
  <c r="AG263" i="116" s="1"/>
  <c r="AG264" i="116" s="1"/>
  <c r="AG265" i="116" s="1"/>
  <c r="AG266" i="116" s="1"/>
  <c r="AG267" i="116" s="1"/>
  <c r="AG268" i="116" s="1"/>
  <c r="AG269" i="116" s="1"/>
  <c r="AG270" i="116" s="1"/>
  <c r="AG271" i="116" s="1"/>
  <c r="AG272" i="116" s="1"/>
  <c r="AG273" i="116" s="1"/>
  <c r="AG274" i="116" s="1"/>
  <c r="AG275" i="116" s="1"/>
  <c r="AG276" i="116" s="1"/>
  <c r="AG277" i="116" s="1"/>
  <c r="AG278" i="116" s="1"/>
  <c r="AG279" i="116" s="1"/>
  <c r="AG280" i="116" s="1"/>
  <c r="AG281" i="116" s="1"/>
  <c r="AG282" i="116" s="1"/>
  <c r="AG283" i="116" s="1"/>
  <c r="AG284" i="116" s="1"/>
  <c r="AG285" i="116" s="1"/>
  <c r="AG286" i="116" s="1"/>
  <c r="AG287" i="116" s="1"/>
  <c r="AG288" i="116" s="1"/>
  <c r="AG289" i="116" s="1"/>
  <c r="AG290" i="116" s="1"/>
  <c r="AG291" i="116" s="1"/>
  <c r="AG292" i="116" s="1"/>
  <c r="AG293" i="116" s="1"/>
  <c r="AG294" i="116" s="1"/>
  <c r="AG295" i="116" s="1"/>
  <c r="AG296" i="116" s="1"/>
  <c r="AG297" i="116" s="1"/>
  <c r="AG298" i="116" s="1"/>
  <c r="AG299" i="116" s="1"/>
  <c r="AG300" i="116" s="1"/>
  <c r="AG301" i="116" s="1"/>
  <c r="AG302" i="116" s="1"/>
  <c r="AG303" i="116" s="1"/>
  <c r="AG304" i="116" s="1"/>
  <c r="AG305" i="116" s="1"/>
  <c r="AG306" i="116" s="1"/>
  <c r="AG307" i="116" s="1"/>
  <c r="AG308" i="116" s="1"/>
  <c r="AG309" i="116" s="1"/>
  <c r="AG310" i="116" s="1"/>
  <c r="AG311" i="116" s="1"/>
  <c r="AG312" i="116" s="1"/>
  <c r="AG313" i="116" s="1"/>
  <c r="AG314" i="116" s="1"/>
  <c r="AG315" i="116" s="1"/>
  <c r="AG316" i="116" s="1"/>
  <c r="AG317" i="116" s="1"/>
  <c r="AG318" i="116" s="1"/>
  <c r="AG319" i="116" s="1"/>
  <c r="AG320" i="116" s="1"/>
  <c r="AG321" i="116" s="1"/>
  <c r="AG322" i="116" s="1"/>
  <c r="AG323" i="116" s="1"/>
  <c r="AG324" i="116" s="1"/>
  <c r="AG325" i="116" s="1"/>
  <c r="AG326" i="116" s="1"/>
  <c r="AG327" i="116" s="1"/>
  <c r="AG328" i="116" s="1"/>
  <c r="AG329" i="116" s="1"/>
  <c r="AG330" i="116" s="1"/>
  <c r="AG331" i="116" s="1"/>
  <c r="AG332" i="116" s="1"/>
  <c r="AG333" i="116" s="1"/>
  <c r="AG334" i="116" s="1"/>
  <c r="AG335" i="116" s="1"/>
  <c r="AG336" i="116" s="1"/>
  <c r="AG337" i="116" s="1"/>
  <c r="AG338" i="116" s="1"/>
  <c r="AG339" i="116" s="1"/>
  <c r="AG340" i="116" s="1"/>
  <c r="AG341" i="116" s="1"/>
  <c r="AG342" i="116" s="1"/>
  <c r="AG343" i="116" s="1"/>
  <c r="AG344" i="116" s="1"/>
  <c r="AG345" i="116" s="1"/>
  <c r="AG346" i="116" s="1"/>
  <c r="AG347" i="116" s="1"/>
  <c r="AG348" i="116" s="1"/>
  <c r="AG349" i="116" s="1"/>
  <c r="AG350" i="116" s="1"/>
  <c r="AG351" i="116" s="1"/>
  <c r="AG352" i="116" s="1"/>
  <c r="AG353" i="116" s="1"/>
  <c r="AG354" i="116" s="1"/>
  <c r="AG355" i="116" s="1"/>
  <c r="AG356" i="116" s="1"/>
  <c r="AG357" i="116" s="1"/>
  <c r="AG358" i="116" s="1"/>
  <c r="AG359" i="116" s="1"/>
  <c r="AG360" i="116" s="1"/>
  <c r="AG361" i="116" s="1"/>
  <c r="AG362" i="116" s="1"/>
  <c r="AG363" i="116" s="1"/>
  <c r="AG364" i="116" s="1"/>
  <c r="AG365" i="116" s="1"/>
  <c r="AG366" i="116" s="1"/>
  <c r="AG367" i="116" s="1"/>
  <c r="AG368" i="116" s="1"/>
  <c r="AG369" i="116" s="1"/>
  <c r="AG370" i="116" s="1"/>
  <c r="AG371" i="116" s="1"/>
  <c r="AG372" i="116" s="1"/>
  <c r="AG373" i="116" s="1"/>
  <c r="AG374" i="116" s="1"/>
  <c r="AG375" i="116" s="1"/>
  <c r="AG376" i="116" s="1"/>
  <c r="AG377" i="116" s="1"/>
  <c r="AG378" i="116" s="1"/>
  <c r="AG379" i="116" s="1"/>
  <c r="AG380" i="116" s="1"/>
  <c r="AG381" i="116" s="1"/>
  <c r="AG382" i="116" s="1"/>
  <c r="AG383" i="116" s="1"/>
  <c r="AG384" i="116" s="1"/>
  <c r="AG385" i="116" s="1"/>
  <c r="AG386" i="116" s="1"/>
  <c r="AG387" i="116" s="1"/>
  <c r="AG388" i="116" s="1"/>
  <c r="AG389" i="116" s="1"/>
  <c r="AG390" i="116" s="1"/>
  <c r="AG391" i="116" s="1"/>
  <c r="AG392" i="116" s="1"/>
  <c r="AG393" i="116" s="1"/>
  <c r="AG394" i="116" s="1"/>
  <c r="AG395" i="116" s="1"/>
  <c r="AG396" i="116" s="1"/>
  <c r="AG397" i="116" s="1"/>
  <c r="AG398" i="116" s="1"/>
  <c r="AG399" i="116" s="1"/>
  <c r="AG400" i="116" s="1"/>
  <c r="AG401" i="116" s="1"/>
  <c r="AG402" i="116" s="1"/>
  <c r="AG403" i="116" s="1"/>
  <c r="AG404" i="116" s="1"/>
  <c r="AG405" i="116" s="1"/>
  <c r="AG406" i="116" s="1"/>
  <c r="AG407" i="116" s="1"/>
  <c r="AG408" i="116" s="1"/>
  <c r="AG409" i="116" s="1"/>
  <c r="AG410" i="116" s="1"/>
  <c r="AG411" i="116" s="1"/>
  <c r="AG412" i="116" s="1"/>
  <c r="AG413" i="116" s="1"/>
  <c r="AG414" i="116" s="1"/>
  <c r="AG415" i="116" s="1"/>
  <c r="AG416" i="116" s="1"/>
  <c r="AG417" i="116" s="1"/>
  <c r="AG418" i="116" s="1"/>
  <c r="AG419" i="116" s="1"/>
  <c r="AG420" i="116" s="1"/>
  <c r="AG421" i="116" s="1"/>
  <c r="AG422" i="116" s="1"/>
  <c r="AG423" i="116" s="1"/>
  <c r="AG424" i="116" s="1"/>
  <c r="AG425" i="116" s="1"/>
  <c r="AG426" i="116" s="1"/>
  <c r="AG427" i="116" s="1"/>
  <c r="AG428" i="116" s="1"/>
  <c r="AG429" i="116" s="1"/>
  <c r="AG430" i="116" s="1"/>
  <c r="AG431" i="116" s="1"/>
  <c r="AG432" i="116" s="1"/>
  <c r="AG433" i="116" s="1"/>
  <c r="AG434" i="116" s="1"/>
  <c r="AG435" i="116" s="1"/>
  <c r="AG436" i="116" s="1"/>
  <c r="AG437" i="116" s="1"/>
  <c r="AG438" i="116" s="1"/>
  <c r="AG439" i="116" s="1"/>
  <c r="AG440" i="116" s="1"/>
  <c r="AG441" i="116" s="1"/>
  <c r="AG442" i="116" s="1"/>
  <c r="AG443" i="116" s="1"/>
  <c r="AG444" i="116" s="1"/>
  <c r="AG445" i="116" s="1"/>
  <c r="AG446" i="116" s="1"/>
  <c r="AG447" i="116" s="1"/>
  <c r="AG448" i="116" s="1"/>
  <c r="AG449" i="116" s="1"/>
  <c r="AG450" i="116" s="1"/>
  <c r="AG451" i="116" s="1"/>
  <c r="AG452" i="116" s="1"/>
  <c r="AG453" i="116" s="1"/>
  <c r="AG454" i="116" s="1"/>
  <c r="AG455" i="116" s="1"/>
  <c r="AG456" i="116" s="1"/>
  <c r="AG457" i="116" s="1"/>
  <c r="AG458" i="116" s="1"/>
  <c r="AG459" i="116" s="1"/>
  <c r="AG460" i="116" s="1"/>
  <c r="AG461" i="116" s="1"/>
  <c r="AG462" i="116" s="1"/>
  <c r="AG463" i="116" s="1"/>
  <c r="AG464" i="116" s="1"/>
  <c r="AG465" i="116" s="1"/>
  <c r="AG466" i="116" s="1"/>
  <c r="AG467" i="116" s="1"/>
  <c r="AG468" i="116" s="1"/>
  <c r="AG469" i="116" s="1"/>
  <c r="AG470" i="116" s="1"/>
  <c r="AG471" i="116" s="1"/>
  <c r="AG472" i="116" s="1"/>
  <c r="AG473" i="116" s="1"/>
  <c r="AG474" i="116" s="1"/>
  <c r="AG475" i="116" s="1"/>
  <c r="AG476" i="116" s="1"/>
  <c r="AG477" i="116" s="1"/>
  <c r="AG478" i="116" s="1"/>
  <c r="AG479" i="116" s="1"/>
  <c r="AG480" i="116" s="1"/>
  <c r="AG481" i="116" s="1"/>
  <c r="AG482" i="116" s="1"/>
  <c r="AG483" i="116" s="1"/>
  <c r="AG484" i="116" s="1"/>
  <c r="AG485" i="116" s="1"/>
  <c r="AG486" i="116" s="1"/>
  <c r="AG487" i="116" s="1"/>
  <c r="AG488" i="116" s="1"/>
  <c r="AG489" i="116" s="1"/>
  <c r="AG490" i="116" s="1"/>
  <c r="AG491" i="116" s="1"/>
  <c r="AG492" i="116" s="1"/>
  <c r="AG493" i="116" s="1"/>
  <c r="AG494" i="116" s="1"/>
  <c r="AG495" i="116" s="1"/>
  <c r="AG496" i="116" s="1"/>
  <c r="AG497" i="116" s="1"/>
  <c r="AG498" i="116" s="1"/>
  <c r="AG499" i="116" s="1"/>
  <c r="AG500" i="116" s="1"/>
  <c r="AG501" i="116" s="1"/>
  <c r="AG502" i="116" s="1"/>
  <c r="AG503" i="116" s="1"/>
  <c r="AG504" i="116" s="1"/>
  <c r="AG505" i="116" s="1"/>
  <c r="AG506" i="116" s="1"/>
  <c r="AG507" i="116" s="1"/>
  <c r="AG508" i="116" s="1"/>
  <c r="AG509" i="116" s="1"/>
  <c r="AG510" i="116" s="1"/>
  <c r="AG511" i="116" s="1"/>
  <c r="AG512" i="116" s="1"/>
  <c r="AG513" i="116" s="1"/>
  <c r="AG514" i="116" s="1"/>
  <c r="AG515" i="116" s="1"/>
  <c r="AG516" i="116" s="1"/>
  <c r="AG517" i="116" s="1"/>
  <c r="AG518" i="116" s="1"/>
  <c r="AG519" i="116" s="1"/>
  <c r="AG520" i="116" s="1"/>
  <c r="AG521" i="116" s="1"/>
  <c r="AG522" i="116" s="1"/>
  <c r="AG523" i="116" s="1"/>
  <c r="AG524" i="116" s="1"/>
  <c r="AG525" i="116" s="1"/>
  <c r="AG526" i="116" s="1"/>
  <c r="AG527" i="116" s="1"/>
  <c r="AG528" i="116" s="1"/>
  <c r="AG529" i="116" s="1"/>
  <c r="AG530" i="116" s="1"/>
  <c r="AG531" i="116" s="1"/>
  <c r="AG532" i="116" s="1"/>
  <c r="AG533" i="116" s="1"/>
  <c r="AG534" i="116" s="1"/>
  <c r="AG535" i="116" s="1"/>
  <c r="AG536" i="116" s="1"/>
  <c r="AG537" i="116" s="1"/>
  <c r="AG538" i="116" s="1"/>
  <c r="AG539" i="116" s="1"/>
  <c r="AG540" i="116" s="1"/>
  <c r="AG541" i="116" s="1"/>
  <c r="AG542" i="116" s="1"/>
  <c r="AG543" i="116" s="1"/>
  <c r="AG544" i="116" s="1"/>
  <c r="AG545" i="116" s="1"/>
  <c r="AG546" i="116" s="1"/>
  <c r="AG547" i="116" s="1"/>
  <c r="AG548" i="116" s="1"/>
  <c r="AG549" i="116" s="1"/>
  <c r="AG550" i="116" s="1"/>
  <c r="AG551" i="116" s="1"/>
  <c r="AG552" i="116" s="1"/>
  <c r="AG553" i="116" s="1"/>
  <c r="AG554" i="116" s="1"/>
  <c r="AG555" i="116" s="1"/>
  <c r="AG556" i="116" s="1"/>
  <c r="AG557" i="116" s="1"/>
  <c r="AG558" i="116" s="1"/>
  <c r="AG559" i="116" s="1"/>
  <c r="AG560" i="116" s="1"/>
  <c r="AG561" i="116" s="1"/>
  <c r="AG562" i="116" s="1"/>
  <c r="AG563" i="116" s="1"/>
  <c r="AG564" i="116" s="1"/>
  <c r="AG565" i="116" s="1"/>
  <c r="AG566" i="116" s="1"/>
  <c r="AG567" i="116" s="1"/>
  <c r="AG568" i="116" s="1"/>
  <c r="AG569" i="116" s="1"/>
  <c r="AG570" i="116" s="1"/>
  <c r="AG571" i="116" s="1"/>
  <c r="AG572" i="116" s="1"/>
  <c r="AG573" i="116" s="1"/>
  <c r="AG574" i="116" s="1"/>
  <c r="AG575" i="116" s="1"/>
  <c r="AG576" i="116" s="1"/>
  <c r="AG577" i="116" s="1"/>
  <c r="AG578" i="116" s="1"/>
  <c r="AG579" i="116" s="1"/>
  <c r="AG580" i="116" s="1"/>
  <c r="AG581" i="116" s="1"/>
  <c r="AG582" i="116" s="1"/>
  <c r="AG583" i="116" s="1"/>
  <c r="AG584" i="116" s="1"/>
  <c r="AG585" i="116" s="1"/>
  <c r="AG586" i="116" s="1"/>
  <c r="AG587" i="116" s="1"/>
  <c r="AG588" i="116" s="1"/>
  <c r="AG589" i="116" s="1"/>
  <c r="AG590" i="116" s="1"/>
  <c r="AG591" i="116" s="1"/>
  <c r="AG592" i="116" s="1"/>
  <c r="AG593" i="116" s="1"/>
  <c r="AG594" i="116" s="1"/>
  <c r="AG595" i="116" s="1"/>
  <c r="AG596" i="116" s="1"/>
  <c r="AG597" i="116" s="1"/>
  <c r="AG598" i="116" s="1"/>
  <c r="AG599" i="116" s="1"/>
  <c r="AG600" i="116" s="1"/>
  <c r="AG601" i="116" s="1"/>
  <c r="AG602" i="116" s="1"/>
  <c r="AG603" i="116" s="1"/>
  <c r="AG604" i="116" s="1"/>
  <c r="AG605" i="116" s="1"/>
  <c r="AG606" i="116" s="1"/>
  <c r="AG607" i="116" s="1"/>
  <c r="AG608" i="116" s="1"/>
  <c r="AG609" i="116" s="1"/>
  <c r="AG610" i="116" s="1"/>
  <c r="AG611" i="116" s="1"/>
  <c r="AG612" i="116" s="1"/>
  <c r="AG613" i="116" s="1"/>
  <c r="AG614" i="116" s="1"/>
  <c r="AG615" i="116" s="1"/>
  <c r="AG616" i="116" s="1"/>
  <c r="AG617" i="116" s="1"/>
  <c r="AG618" i="116" s="1"/>
  <c r="AG619" i="116" s="1"/>
  <c r="AG620" i="116" s="1"/>
  <c r="AG621" i="116" s="1"/>
  <c r="AG622" i="116" s="1"/>
  <c r="AG623" i="116" s="1"/>
  <c r="AG624" i="116" s="1"/>
  <c r="AG625" i="116" s="1"/>
  <c r="AG626" i="116" s="1"/>
  <c r="AG627" i="116" s="1"/>
  <c r="AG628" i="116" s="1"/>
  <c r="AG629" i="116" s="1"/>
  <c r="AG630" i="116" s="1"/>
  <c r="AG631" i="116" s="1"/>
  <c r="AG632" i="116" s="1"/>
  <c r="AG633" i="116" s="1"/>
  <c r="AG634" i="116" s="1"/>
  <c r="AG635" i="116" s="1"/>
  <c r="AG636" i="116" s="1"/>
  <c r="AG637" i="116" s="1"/>
  <c r="AG638" i="116" s="1"/>
  <c r="AG639" i="116" s="1"/>
  <c r="AG640" i="116" s="1"/>
  <c r="AG641" i="116" s="1"/>
  <c r="AG642" i="116" s="1"/>
  <c r="AG643" i="116" s="1"/>
  <c r="AG644" i="116" s="1"/>
  <c r="AG645" i="116" s="1"/>
  <c r="AG646" i="116" s="1"/>
  <c r="AG647" i="116" s="1"/>
  <c r="AG648" i="116" s="1"/>
  <c r="AG649" i="116" s="1"/>
  <c r="AG650" i="116" s="1"/>
  <c r="AG651" i="116" s="1"/>
  <c r="AG652" i="116" s="1"/>
  <c r="AG653" i="116" s="1"/>
  <c r="AG654" i="116" s="1"/>
  <c r="AG655" i="116" s="1"/>
  <c r="AG656" i="116" s="1"/>
  <c r="AG657" i="116" s="1"/>
  <c r="AG658" i="116" s="1"/>
  <c r="AG659" i="116" s="1"/>
  <c r="AG660" i="116" s="1"/>
  <c r="AG661" i="116" s="1"/>
  <c r="AG662" i="116" s="1"/>
  <c r="AG663" i="116" s="1"/>
  <c r="AG664" i="116" s="1"/>
  <c r="AG665" i="116" s="1"/>
  <c r="AG666" i="116" s="1"/>
  <c r="AG667" i="116" s="1"/>
  <c r="AG668" i="116" s="1"/>
  <c r="AG669" i="116" s="1"/>
  <c r="AG670" i="116" s="1"/>
  <c r="AG671" i="116" s="1"/>
  <c r="AG672" i="116" s="1"/>
  <c r="AG673" i="116" s="1"/>
  <c r="AG674" i="116" s="1"/>
  <c r="AG675" i="116" s="1"/>
  <c r="AG676" i="116" s="1"/>
  <c r="AG677" i="116" s="1"/>
  <c r="AG678" i="116" s="1"/>
  <c r="AG679" i="116" s="1"/>
  <c r="AG680" i="116" s="1"/>
  <c r="AG681" i="116" s="1"/>
  <c r="AG682" i="116" s="1"/>
  <c r="AG683" i="116" s="1"/>
  <c r="AG684" i="116" s="1"/>
  <c r="AG685" i="116" s="1"/>
  <c r="AG686" i="116" s="1"/>
  <c r="AG687" i="116" s="1"/>
  <c r="AG688" i="116" s="1"/>
  <c r="AG689" i="116" s="1"/>
  <c r="AG690" i="116" s="1"/>
  <c r="AG691" i="116" s="1"/>
  <c r="AG692" i="116" s="1"/>
  <c r="AG693" i="116" s="1"/>
  <c r="AG694" i="116" s="1"/>
  <c r="AG695" i="116" s="1"/>
  <c r="AG696" i="116" s="1"/>
  <c r="AG697" i="116" s="1"/>
  <c r="AG698" i="116" s="1"/>
  <c r="AG699" i="116" s="1"/>
  <c r="AG700" i="116" s="1"/>
  <c r="AG701" i="116" s="1"/>
  <c r="AG702" i="116" s="1"/>
  <c r="AG703" i="116" s="1"/>
  <c r="AG704" i="116" s="1"/>
  <c r="AG705" i="116" s="1"/>
  <c r="AG706" i="116" s="1"/>
  <c r="AG707" i="116" s="1"/>
  <c r="AG708" i="116" s="1"/>
  <c r="AG709" i="116" s="1"/>
  <c r="AG710" i="116" s="1"/>
  <c r="AG711" i="116" s="1"/>
  <c r="AG712" i="116" s="1"/>
  <c r="AG713" i="116" s="1"/>
  <c r="AG714" i="116" s="1"/>
  <c r="AG715" i="116" s="1"/>
  <c r="AG716" i="116" s="1"/>
  <c r="AG717" i="116" s="1"/>
  <c r="AG718" i="116" s="1"/>
  <c r="AG719" i="116" s="1"/>
  <c r="AG720" i="116" s="1"/>
  <c r="AG721" i="116" s="1"/>
  <c r="AG722" i="116" s="1"/>
  <c r="AG723" i="116" s="1"/>
  <c r="AG724" i="116" s="1"/>
  <c r="AG725" i="116" s="1"/>
  <c r="AG726" i="116" s="1"/>
  <c r="AG727" i="116" s="1"/>
  <c r="AG728" i="116" s="1"/>
  <c r="AG729" i="116" s="1"/>
  <c r="AG730" i="116" s="1"/>
  <c r="AG731" i="116" s="1"/>
  <c r="AG732" i="116" s="1"/>
  <c r="AG733" i="116" s="1"/>
  <c r="AG734" i="116" s="1"/>
  <c r="AG735" i="116" s="1"/>
  <c r="AG736" i="116" s="1"/>
  <c r="AG737" i="116" s="1"/>
  <c r="AG738" i="116" s="1"/>
  <c r="AG739" i="116" s="1"/>
  <c r="AG740" i="116" s="1"/>
  <c r="AG741" i="116" s="1"/>
  <c r="AG742" i="116" s="1"/>
  <c r="AG743" i="116" s="1"/>
  <c r="AG744" i="116" s="1"/>
  <c r="AG745" i="116" s="1"/>
  <c r="AG746" i="116" s="1"/>
  <c r="AG747" i="116" s="1"/>
  <c r="AG748" i="116" s="1"/>
  <c r="AG749" i="116" s="1"/>
  <c r="AG750" i="116" s="1"/>
  <c r="AG751" i="116" s="1"/>
  <c r="AG752" i="116" s="1"/>
  <c r="AG753" i="116" s="1"/>
  <c r="AG754" i="116" s="1"/>
  <c r="AG755" i="116" s="1"/>
  <c r="AG756" i="116" s="1"/>
  <c r="AG757" i="116" s="1"/>
  <c r="AG758" i="116" s="1"/>
  <c r="AG759" i="116" s="1"/>
  <c r="AG760" i="116" s="1"/>
  <c r="AG761" i="116" s="1"/>
  <c r="AG762" i="116" s="1"/>
  <c r="AG763" i="116" s="1"/>
  <c r="AG764" i="116" s="1"/>
  <c r="AG765" i="116" s="1"/>
  <c r="AG766" i="116" s="1"/>
  <c r="AG767" i="116" s="1"/>
  <c r="AG768" i="116" s="1"/>
  <c r="AG769" i="116" s="1"/>
  <c r="AG770" i="116" s="1"/>
  <c r="AG771" i="116" s="1"/>
  <c r="AG772" i="116" s="1"/>
  <c r="AG773" i="116" s="1"/>
  <c r="AG774" i="116" s="1"/>
  <c r="AG775" i="116" s="1"/>
  <c r="AG776" i="116" s="1"/>
  <c r="AG777" i="116" s="1"/>
  <c r="AG778" i="116" s="1"/>
  <c r="AG779" i="116" s="1"/>
  <c r="AG780" i="116" s="1"/>
  <c r="AG781" i="116" s="1"/>
  <c r="AG782" i="116" s="1"/>
  <c r="AG783" i="116" s="1"/>
  <c r="AG784" i="116" s="1"/>
  <c r="AG785" i="116" s="1"/>
  <c r="AG786" i="116" s="1"/>
  <c r="AG787" i="116" s="1"/>
  <c r="AG788" i="116" s="1"/>
  <c r="AG789" i="116" s="1"/>
  <c r="AG790" i="116" s="1"/>
  <c r="AG791" i="116" s="1"/>
  <c r="AG792" i="116" s="1"/>
  <c r="AG793" i="116" s="1"/>
  <c r="AG794" i="116" s="1"/>
  <c r="AG795" i="116" s="1"/>
  <c r="AG796" i="116" s="1"/>
  <c r="AG797" i="116" s="1"/>
  <c r="AG798" i="116" s="1"/>
  <c r="AG799" i="116" s="1"/>
  <c r="AG800" i="116" s="1"/>
  <c r="AG801" i="116" s="1"/>
  <c r="AG802" i="116" s="1"/>
  <c r="AG803" i="116" s="1"/>
  <c r="AG804" i="116" s="1"/>
  <c r="AG805" i="116" s="1"/>
  <c r="AG806" i="116" s="1"/>
  <c r="AG807" i="116" s="1"/>
  <c r="AG808" i="116" s="1"/>
  <c r="AG809" i="116" s="1"/>
  <c r="AG810" i="116" s="1"/>
  <c r="AG811" i="116" s="1"/>
  <c r="AG812" i="116" s="1"/>
  <c r="AG813" i="116" s="1"/>
  <c r="AG814" i="116" s="1"/>
  <c r="AG815" i="116" s="1"/>
  <c r="AG816" i="116" s="1"/>
  <c r="AG817" i="116" s="1"/>
  <c r="AG818" i="116" s="1"/>
  <c r="AG819" i="116" s="1"/>
  <c r="AG820" i="116" s="1"/>
  <c r="AG821" i="116" s="1"/>
  <c r="AG822" i="116" s="1"/>
  <c r="AG823" i="116" s="1"/>
  <c r="AG824" i="116" s="1"/>
  <c r="AG825" i="116" s="1"/>
  <c r="AG826" i="116" s="1"/>
  <c r="AG827" i="116" s="1"/>
  <c r="AG828" i="116" s="1"/>
  <c r="AG829" i="116" s="1"/>
  <c r="AG830" i="116" s="1"/>
  <c r="AG831" i="116" s="1"/>
  <c r="AG832" i="116" s="1"/>
  <c r="AG833" i="116" s="1"/>
  <c r="AG834" i="116" s="1"/>
  <c r="AG835" i="116" s="1"/>
  <c r="AG836" i="116" s="1"/>
  <c r="AG837" i="116" s="1"/>
  <c r="AG838" i="116" s="1"/>
  <c r="AG839" i="116" s="1"/>
  <c r="AG840" i="116" s="1"/>
  <c r="AG841" i="116" s="1"/>
  <c r="AG842" i="116" s="1"/>
  <c r="AG843" i="116" s="1"/>
  <c r="AG844" i="116" s="1"/>
  <c r="AG845" i="116" s="1"/>
  <c r="AG846" i="116" s="1"/>
  <c r="AG847" i="116" s="1"/>
  <c r="AG848" i="116" s="1"/>
  <c r="AG849" i="116" s="1"/>
  <c r="AG850" i="116" s="1"/>
  <c r="AG851" i="116" s="1"/>
  <c r="AG852" i="116" s="1"/>
  <c r="AG853" i="116" s="1"/>
  <c r="AG854" i="116" s="1"/>
  <c r="AG855" i="116" s="1"/>
  <c r="AG856" i="116" s="1"/>
  <c r="AG857" i="116" s="1"/>
  <c r="AG858" i="116" s="1"/>
  <c r="AG859" i="116" s="1"/>
  <c r="AG860" i="116" s="1"/>
  <c r="AG861" i="116" s="1"/>
  <c r="AG862" i="116" s="1"/>
  <c r="AG863" i="116" s="1"/>
  <c r="AG864" i="116" s="1"/>
  <c r="AG865" i="116" s="1"/>
  <c r="AG866" i="116" s="1"/>
  <c r="AG867" i="116" s="1"/>
  <c r="AG868" i="116" s="1"/>
  <c r="AG869" i="116" s="1"/>
  <c r="AG870" i="116" s="1"/>
  <c r="AG871" i="116" s="1"/>
  <c r="AG872" i="116" s="1"/>
  <c r="AG873" i="116" s="1"/>
  <c r="AG874" i="116" s="1"/>
  <c r="AG875" i="116" s="1"/>
  <c r="AG876" i="116" s="1"/>
  <c r="AG877" i="116" s="1"/>
  <c r="AG878" i="116" s="1"/>
  <c r="AG879" i="116" s="1"/>
  <c r="AG880" i="116" s="1"/>
  <c r="AG881" i="116" s="1"/>
  <c r="AG882" i="116" s="1"/>
  <c r="AG883" i="116" s="1"/>
  <c r="AG884" i="116" s="1"/>
  <c r="AG885" i="116" s="1"/>
  <c r="AG886" i="116" s="1"/>
  <c r="AG887" i="116" s="1"/>
  <c r="AG888" i="116" s="1"/>
  <c r="AG889" i="116" s="1"/>
  <c r="AG890" i="116" s="1"/>
  <c r="AG891" i="116" s="1"/>
  <c r="AG892" i="116" s="1"/>
  <c r="AG893" i="116" s="1"/>
  <c r="AG894" i="116" s="1"/>
  <c r="AG895" i="116" s="1"/>
  <c r="AG896" i="116" s="1"/>
  <c r="AG897" i="116" s="1"/>
  <c r="AG898" i="116" s="1"/>
  <c r="AG899" i="116" s="1"/>
  <c r="AG900" i="116" s="1"/>
  <c r="AG901" i="116" s="1"/>
  <c r="AG902" i="116" s="1"/>
  <c r="AG903" i="116" s="1"/>
  <c r="AG904" i="116" s="1"/>
  <c r="AG905" i="116" s="1"/>
  <c r="AG906" i="116" s="1"/>
  <c r="AG907" i="116" s="1"/>
  <c r="AG908" i="116" s="1"/>
  <c r="AG909" i="116" s="1"/>
  <c r="AG910" i="116" s="1"/>
  <c r="AG911" i="116" s="1"/>
  <c r="AG912" i="116" s="1"/>
  <c r="AG913" i="116" s="1"/>
  <c r="AG914" i="116" s="1"/>
  <c r="AG915" i="116" s="1"/>
  <c r="AG916" i="116" s="1"/>
  <c r="AG917" i="116" s="1"/>
  <c r="AG918" i="116" s="1"/>
  <c r="AG919" i="116" s="1"/>
  <c r="AG920" i="116" s="1"/>
  <c r="AG921" i="116" s="1"/>
  <c r="AG922" i="116" s="1"/>
  <c r="AG923" i="116" s="1"/>
  <c r="AG924" i="116" s="1"/>
  <c r="AG925" i="116" s="1"/>
  <c r="AG926" i="116" s="1"/>
  <c r="AG927" i="116" s="1"/>
  <c r="AG928" i="116" s="1"/>
  <c r="AG929" i="116" s="1"/>
  <c r="AG930" i="116" s="1"/>
  <c r="AG931" i="116" s="1"/>
  <c r="AG932" i="116" s="1"/>
  <c r="AG933" i="116" s="1"/>
  <c r="AG934" i="116" s="1"/>
  <c r="AG935" i="116" s="1"/>
  <c r="AG936" i="116" s="1"/>
  <c r="AG937" i="116" s="1"/>
  <c r="AG938" i="116" s="1"/>
  <c r="AG939" i="116" s="1"/>
  <c r="AG940" i="116" s="1"/>
  <c r="AG941" i="116" s="1"/>
  <c r="AG942" i="116" s="1"/>
  <c r="AG943" i="116" s="1"/>
  <c r="AG944" i="116" s="1"/>
  <c r="AG945" i="116" s="1"/>
  <c r="AG946" i="116" s="1"/>
  <c r="AG947" i="116" s="1"/>
  <c r="AG948" i="116" s="1"/>
  <c r="AG949" i="116" s="1"/>
  <c r="AG950" i="116" s="1"/>
  <c r="AG951" i="116" s="1"/>
  <c r="AG952" i="116" s="1"/>
  <c r="AG953" i="116" s="1"/>
  <c r="AG954" i="116" s="1"/>
  <c r="AG955" i="116" s="1"/>
  <c r="AG956" i="116" s="1"/>
  <c r="AG957" i="116" s="1"/>
  <c r="AG958" i="116" s="1"/>
  <c r="AG959" i="116" s="1"/>
  <c r="AG960" i="116" s="1"/>
  <c r="AG961" i="116" s="1"/>
  <c r="AG962" i="116" s="1"/>
  <c r="AG963" i="116" s="1"/>
  <c r="AG964" i="116" s="1"/>
  <c r="AG965" i="116" s="1"/>
  <c r="AG966" i="116" s="1"/>
  <c r="AG967" i="116" s="1"/>
  <c r="AG968" i="116" s="1"/>
  <c r="AG969" i="116" s="1"/>
  <c r="AG970" i="116" s="1"/>
  <c r="AG971" i="116" s="1"/>
  <c r="AG972" i="116" s="1"/>
  <c r="AG973" i="116" s="1"/>
  <c r="AG974" i="116" s="1"/>
  <c r="AG975" i="116" s="1"/>
  <c r="AG976" i="116" s="1"/>
  <c r="AG977" i="116" s="1"/>
  <c r="AG978" i="116" s="1"/>
  <c r="AG979" i="116" s="1"/>
  <c r="AG980" i="116" s="1"/>
  <c r="AG981" i="116" s="1"/>
  <c r="AG982" i="116" s="1"/>
  <c r="AG983" i="116" s="1"/>
  <c r="AG984" i="116" s="1"/>
  <c r="AG985" i="116" s="1"/>
  <c r="AG986" i="116" s="1"/>
  <c r="AG987" i="116" s="1"/>
  <c r="AG988" i="116" s="1"/>
  <c r="AG989" i="116" s="1"/>
  <c r="AG990" i="116" s="1"/>
  <c r="AG991" i="116" s="1"/>
  <c r="AG992" i="116" s="1"/>
  <c r="AG993" i="116" s="1"/>
  <c r="AG994" i="116" s="1"/>
  <c r="AG995" i="116" s="1"/>
  <c r="AG996" i="116" s="1"/>
  <c r="AG997" i="116" s="1"/>
  <c r="AG998" i="116" s="1"/>
  <c r="AG999" i="116" s="1"/>
  <c r="AG1000" i="116" s="1"/>
  <c r="AG1001" i="116" s="1"/>
  <c r="AG1002" i="116" s="1"/>
  <c r="AG1003" i="116" s="1"/>
  <c r="AG1004" i="116" s="1"/>
  <c r="AG1005" i="116" s="1"/>
  <c r="AG1006" i="116" s="1"/>
  <c r="AG1007" i="116" s="1"/>
  <c r="AG1008" i="116" s="1"/>
  <c r="AG1009" i="116" s="1"/>
  <c r="AG1010" i="116" s="1"/>
  <c r="AG1011" i="116" s="1"/>
  <c r="AG1012" i="116" s="1"/>
  <c r="AG1013" i="116" s="1"/>
  <c r="AG1014" i="116" s="1"/>
  <c r="AG1015" i="116" s="1"/>
  <c r="AG1016" i="116" s="1"/>
  <c r="AG1017" i="116" s="1"/>
  <c r="AG1018" i="116" s="1"/>
  <c r="AG1019" i="116" s="1"/>
  <c r="AG1020" i="116" s="1"/>
  <c r="AG1021" i="116" s="1"/>
  <c r="AG1022" i="116" s="1"/>
  <c r="AG1023" i="116" s="1"/>
  <c r="AG1024" i="116" s="1"/>
  <c r="AG1025" i="116" s="1"/>
  <c r="AG1026" i="116" s="1"/>
  <c r="AG1027" i="116" s="1"/>
  <c r="AG1028" i="116" s="1"/>
  <c r="AG1029" i="116" s="1"/>
  <c r="AG1030" i="116" s="1"/>
  <c r="AG1031" i="116" s="1"/>
  <c r="AG1032" i="116" s="1"/>
  <c r="AG1033" i="116" s="1"/>
  <c r="AG1034" i="116" s="1"/>
  <c r="AG1035" i="116" s="1"/>
  <c r="AG1036" i="116" s="1"/>
  <c r="AG1037" i="116" s="1"/>
  <c r="AG1038" i="116" s="1"/>
  <c r="AG1039" i="116" s="1"/>
  <c r="AG1040" i="116" s="1"/>
  <c r="AG1041" i="116" s="1"/>
  <c r="AG1042" i="116" s="1"/>
  <c r="AG1043" i="116" s="1"/>
  <c r="AG1044" i="116" s="1"/>
  <c r="AG1045" i="116" s="1"/>
  <c r="AG1046" i="116" s="1"/>
  <c r="AG1047" i="116" s="1"/>
  <c r="AG1048" i="116" s="1"/>
  <c r="AG1049" i="116" s="1"/>
  <c r="AG1050" i="116" s="1"/>
  <c r="AG1051" i="116" s="1"/>
  <c r="AG1052" i="116" s="1"/>
  <c r="AG1053" i="116" s="1"/>
  <c r="AG1054" i="116" s="1"/>
  <c r="AG1055" i="116" s="1"/>
  <c r="AG1056" i="116" s="1"/>
  <c r="AG1057" i="116" s="1"/>
  <c r="AG1058" i="116" s="1"/>
  <c r="AG1059" i="116" s="1"/>
  <c r="AG1060" i="116" s="1"/>
  <c r="AG1061" i="116" s="1"/>
  <c r="AG1062" i="116" s="1"/>
  <c r="AG1063" i="116" s="1"/>
  <c r="AG1064" i="116" s="1"/>
  <c r="AG1065" i="116" s="1"/>
  <c r="AG1066" i="116" s="1"/>
  <c r="AG1067" i="116" s="1"/>
  <c r="AG1068" i="116" s="1"/>
  <c r="AG1069" i="116" s="1"/>
  <c r="AG1070" i="116" s="1"/>
  <c r="AG1071" i="116" s="1"/>
  <c r="AG1072" i="116" s="1"/>
  <c r="AG1073" i="116" s="1"/>
  <c r="AG1074" i="116" s="1"/>
  <c r="AG1075" i="116" s="1"/>
  <c r="AG1076" i="116" s="1"/>
  <c r="AG1077" i="116" s="1"/>
  <c r="AG1078" i="116" s="1"/>
  <c r="AG1079" i="116" s="1"/>
  <c r="AG1080" i="116" s="1"/>
  <c r="AG1081" i="116" s="1"/>
  <c r="AG1082" i="116" s="1"/>
  <c r="AG1083" i="116" s="1"/>
  <c r="AG1084" i="116" s="1"/>
  <c r="AG1085" i="116" s="1"/>
  <c r="AG1086" i="116" s="1"/>
  <c r="AG1087" i="116" s="1"/>
  <c r="AG1088" i="116" s="1"/>
  <c r="AG1089" i="116" s="1"/>
  <c r="AG1090" i="116" s="1"/>
  <c r="AG1091" i="116" s="1"/>
  <c r="AG1092" i="116" s="1"/>
  <c r="AG1093" i="116" s="1"/>
  <c r="AG1094" i="116" s="1"/>
  <c r="AG1095" i="116" s="1"/>
  <c r="AG1096" i="116" s="1"/>
  <c r="AG1097" i="116" s="1"/>
  <c r="AG1098" i="116" s="1"/>
  <c r="AG1099" i="116" s="1"/>
  <c r="AG1100" i="116" s="1"/>
  <c r="AG1101" i="116" s="1"/>
  <c r="AG1102" i="116" s="1"/>
  <c r="AG1103" i="116" s="1"/>
  <c r="AG1104" i="116" s="1"/>
  <c r="AG1105" i="116" s="1"/>
  <c r="AG1106" i="116" s="1"/>
  <c r="AG1107" i="116" s="1"/>
  <c r="AG1108" i="116" s="1"/>
  <c r="AG1109" i="116" s="1"/>
  <c r="AG1110" i="116" s="1"/>
  <c r="AG1111" i="116" s="1"/>
  <c r="AG1112" i="116" s="1"/>
  <c r="AG1113" i="116" s="1"/>
  <c r="AG1114" i="116" s="1"/>
  <c r="AG1115" i="116" s="1"/>
  <c r="AG1116" i="116" s="1"/>
  <c r="AG1117" i="116" s="1"/>
  <c r="AG1118" i="116" s="1"/>
  <c r="AG1119" i="116" s="1"/>
  <c r="AG1120" i="116" s="1"/>
  <c r="AG1121" i="116" s="1"/>
  <c r="AG1122" i="116" s="1"/>
  <c r="AG1123" i="116" s="1"/>
  <c r="AG1124" i="116" s="1"/>
  <c r="AG1125" i="116" s="1"/>
  <c r="AG1126" i="116" s="1"/>
  <c r="AG1127" i="116" s="1"/>
  <c r="AG1128" i="116" s="1"/>
  <c r="AG1129" i="116" s="1"/>
  <c r="AG1130" i="116" s="1"/>
  <c r="AG1131" i="116" s="1"/>
  <c r="AG1132" i="116" s="1"/>
  <c r="AG1133" i="116" s="1"/>
  <c r="AG1134" i="116" s="1"/>
  <c r="AG1135" i="116" s="1"/>
  <c r="AG1136" i="116" s="1"/>
  <c r="AG1137" i="116" s="1"/>
  <c r="AG1138" i="116" s="1"/>
  <c r="AG1139" i="116" s="1"/>
  <c r="AG1140" i="116" s="1"/>
  <c r="AG1141" i="116" s="1"/>
  <c r="AG1142" i="116" s="1"/>
  <c r="AG1143" i="116" s="1"/>
  <c r="AG1144" i="116" s="1"/>
  <c r="AG1145" i="116" s="1"/>
  <c r="AG1146" i="116" s="1"/>
  <c r="AG1147" i="116" s="1"/>
  <c r="AG1148" i="116" s="1"/>
  <c r="AG1149" i="116" s="1"/>
  <c r="AG1150" i="116" s="1"/>
  <c r="AG1151" i="116" s="1"/>
  <c r="AG1152" i="116" s="1"/>
  <c r="AG1153" i="116" s="1"/>
  <c r="AG1154" i="116" s="1"/>
  <c r="AG1155" i="116" s="1"/>
  <c r="AG1156" i="116" s="1"/>
  <c r="AG1157" i="116" s="1"/>
  <c r="AG1158" i="116" s="1"/>
  <c r="AG1159" i="116" s="1"/>
  <c r="AG1160" i="116" s="1"/>
  <c r="AG1161" i="116" s="1"/>
  <c r="AG1162" i="116" s="1"/>
  <c r="AG1163" i="116" s="1"/>
  <c r="AG1164" i="116" s="1"/>
  <c r="AG1165" i="116" s="1"/>
  <c r="AG1166" i="116" s="1"/>
  <c r="AG1167" i="116" s="1"/>
  <c r="AG1168" i="116" s="1"/>
  <c r="AG1169" i="116" s="1"/>
  <c r="AG1170" i="116" s="1"/>
  <c r="AG1171" i="116" s="1"/>
  <c r="AG1172" i="116" s="1"/>
  <c r="AG1173" i="116" s="1"/>
  <c r="AG1174" i="116" s="1"/>
  <c r="AG1175" i="116" s="1"/>
  <c r="AG1176" i="116" s="1"/>
  <c r="AG1177" i="116" s="1"/>
  <c r="AG1178" i="116" s="1"/>
  <c r="AG1179" i="116" s="1"/>
  <c r="AG1180" i="116" s="1"/>
  <c r="AG1181" i="116" s="1"/>
  <c r="AG1182" i="116" s="1"/>
  <c r="AG1183" i="116" s="1"/>
  <c r="AG1184" i="116" s="1"/>
  <c r="AG1185" i="116" s="1"/>
  <c r="AG1186" i="116" s="1"/>
  <c r="AG1187" i="116" s="1"/>
  <c r="AG1188" i="116" s="1"/>
  <c r="AG1189" i="116" s="1"/>
  <c r="AG1190" i="116" s="1"/>
  <c r="AG1191" i="116" s="1"/>
  <c r="AG1192" i="116" s="1"/>
  <c r="AG1193" i="116" s="1"/>
  <c r="AG1194" i="116" s="1"/>
  <c r="AG1195" i="116" s="1"/>
  <c r="AG1196" i="116" s="1"/>
  <c r="AG1197" i="116" s="1"/>
  <c r="AG1198" i="116" s="1"/>
  <c r="AG1199" i="116" s="1"/>
  <c r="AG1200" i="116" s="1"/>
  <c r="AG1201" i="116" s="1"/>
  <c r="AG1202" i="116" s="1"/>
  <c r="AG1203" i="116" s="1"/>
  <c r="AG1204" i="116" s="1"/>
  <c r="AG1205" i="116" s="1"/>
  <c r="AG1206" i="116" s="1"/>
  <c r="AG1207" i="116" s="1"/>
  <c r="AG1208" i="116" s="1"/>
  <c r="AG1209" i="116" s="1"/>
  <c r="AG1210" i="116" s="1"/>
  <c r="AG1211" i="116" s="1"/>
  <c r="AG1212" i="116" s="1"/>
  <c r="X14" i="116"/>
  <c r="X15" i="116" s="1"/>
  <c r="O14" i="116"/>
  <c r="O15" i="116" s="1"/>
  <c r="F14" i="116"/>
  <c r="B13" i="116" a="1"/>
  <c r="B1204" i="116" s="1"/>
  <c r="C1204" i="116" s="1"/>
  <c r="AW9" i="116"/>
  <c r="AV9" i="116"/>
  <c r="AU9" i="116"/>
  <c r="AT9" i="116"/>
  <c r="AS9" i="116"/>
  <c r="AR9" i="116"/>
  <c r="AQ9" i="116"/>
  <c r="AN9" i="116"/>
  <c r="AM9" i="116"/>
  <c r="AL9" i="116"/>
  <c r="AK9" i="116"/>
  <c r="AJ9" i="116"/>
  <c r="AI9" i="116"/>
  <c r="AH9" i="116"/>
  <c r="AE9" i="116"/>
  <c r="AD9" i="116"/>
  <c r="AC9" i="116"/>
  <c r="AB9" i="116"/>
  <c r="AA9" i="116"/>
  <c r="Z9" i="116"/>
  <c r="Y9" i="116"/>
  <c r="V9" i="116"/>
  <c r="U9" i="116"/>
  <c r="T9" i="116"/>
  <c r="S9" i="116"/>
  <c r="R9" i="116"/>
  <c r="Q9" i="116"/>
  <c r="P9" i="116"/>
  <c r="M9" i="116"/>
  <c r="L9" i="116"/>
  <c r="K9" i="116"/>
  <c r="J9" i="116"/>
  <c r="I9" i="116"/>
  <c r="H9" i="116"/>
  <c r="G9" i="116"/>
  <c r="J129" i="115"/>
  <c r="K129" i="115" s="1"/>
  <c r="H129" i="115"/>
  <c r="F129" i="115"/>
  <c r="J128" i="115"/>
  <c r="H128" i="115"/>
  <c r="K128" i="115" s="1"/>
  <c r="F128" i="115"/>
  <c r="J127" i="115"/>
  <c r="K127" i="115" s="1"/>
  <c r="H127" i="115"/>
  <c r="F127" i="115"/>
  <c r="J126" i="115"/>
  <c r="K126" i="115" s="1"/>
  <c r="H126" i="115"/>
  <c r="F126" i="115"/>
  <c r="K125" i="115"/>
  <c r="J125" i="115"/>
  <c r="H125" i="115"/>
  <c r="F125" i="115"/>
  <c r="J124" i="115"/>
  <c r="K124" i="115" s="1"/>
  <c r="H124" i="115"/>
  <c r="F124" i="115"/>
  <c r="J123" i="115"/>
  <c r="K123" i="115" s="1"/>
  <c r="H123" i="115"/>
  <c r="F123" i="115"/>
  <c r="J122" i="115"/>
  <c r="K122" i="115" s="1"/>
  <c r="H122" i="115"/>
  <c r="F122" i="115"/>
  <c r="J121" i="115"/>
  <c r="H121" i="115"/>
  <c r="K121" i="115" s="1"/>
  <c r="F121" i="115"/>
  <c r="J120" i="115"/>
  <c r="K120" i="115" s="1"/>
  <c r="H120" i="115"/>
  <c r="F120" i="115"/>
  <c r="J119" i="115"/>
  <c r="K119" i="115" s="1"/>
  <c r="H119" i="115"/>
  <c r="F119" i="115"/>
  <c r="K118" i="115"/>
  <c r="J118" i="115"/>
  <c r="H118" i="115"/>
  <c r="F118" i="115"/>
  <c r="J117" i="115"/>
  <c r="K117" i="115" s="1"/>
  <c r="H117" i="115"/>
  <c r="F117" i="115"/>
  <c r="J116" i="115"/>
  <c r="K116" i="115" s="1"/>
  <c r="H116" i="115"/>
  <c r="F116" i="115"/>
  <c r="J115" i="115"/>
  <c r="H115" i="115"/>
  <c r="K115" i="115" s="1"/>
  <c r="F115" i="115"/>
  <c r="J114" i="115"/>
  <c r="H114" i="115"/>
  <c r="K114" i="115" s="1"/>
  <c r="F114" i="115"/>
  <c r="J113" i="115"/>
  <c r="K113" i="115" s="1"/>
  <c r="H113" i="115"/>
  <c r="F113" i="115"/>
  <c r="J112" i="115"/>
  <c r="K112" i="115" s="1"/>
  <c r="H112" i="115"/>
  <c r="F112" i="115"/>
  <c r="K111" i="115"/>
  <c r="J111" i="115"/>
  <c r="H111" i="115"/>
  <c r="F111" i="115"/>
  <c r="J110" i="115"/>
  <c r="K110" i="115" s="1"/>
  <c r="H110" i="115"/>
  <c r="F110" i="115"/>
  <c r="J109" i="115"/>
  <c r="K109" i="115" s="1"/>
  <c r="H109" i="115"/>
  <c r="F109" i="115"/>
  <c r="J108" i="115"/>
  <c r="H108" i="115"/>
  <c r="K108" i="115" s="1"/>
  <c r="F108" i="115"/>
  <c r="J107" i="115"/>
  <c r="H107" i="115"/>
  <c r="K107" i="115" s="1"/>
  <c r="F107" i="115"/>
  <c r="J106" i="115"/>
  <c r="K106" i="115" s="1"/>
  <c r="H106" i="115"/>
  <c r="F106" i="115"/>
  <c r="J105" i="115"/>
  <c r="K105" i="115" s="1"/>
  <c r="H105" i="115"/>
  <c r="F105" i="115"/>
  <c r="K104" i="115"/>
  <c r="J104" i="115"/>
  <c r="H104" i="115"/>
  <c r="F104" i="115"/>
  <c r="J103" i="115"/>
  <c r="K103" i="115" s="1"/>
  <c r="H103" i="115"/>
  <c r="F103" i="115"/>
  <c r="J102" i="115"/>
  <c r="K102" i="115" s="1"/>
  <c r="H102" i="115"/>
  <c r="F102" i="115"/>
  <c r="J101" i="115"/>
  <c r="H101" i="115"/>
  <c r="K101" i="115" s="1"/>
  <c r="F101" i="115"/>
  <c r="J100" i="115"/>
  <c r="H100" i="115"/>
  <c r="K100" i="115" s="1"/>
  <c r="F100" i="115"/>
  <c r="J99" i="115"/>
  <c r="K99" i="115" s="1"/>
  <c r="H99" i="115"/>
  <c r="F99" i="115"/>
  <c r="J98" i="115"/>
  <c r="K98" i="115" s="1"/>
  <c r="H98" i="115"/>
  <c r="F98" i="115"/>
  <c r="K97" i="115"/>
  <c r="J97" i="115"/>
  <c r="H97" i="115"/>
  <c r="F97" i="115"/>
  <c r="J96" i="115"/>
  <c r="K96" i="115" s="1"/>
  <c r="H96" i="115"/>
  <c r="F96" i="115"/>
  <c r="J95" i="115"/>
  <c r="K95" i="115" s="1"/>
  <c r="H95" i="115"/>
  <c r="F95" i="115"/>
  <c r="J94" i="115"/>
  <c r="K94" i="115" s="1"/>
  <c r="H94" i="115"/>
  <c r="F94" i="115"/>
  <c r="J93" i="115"/>
  <c r="H93" i="115"/>
  <c r="K93" i="115" s="1"/>
  <c r="F93" i="115"/>
  <c r="J92" i="115"/>
  <c r="K92" i="115" s="1"/>
  <c r="H92" i="115"/>
  <c r="F92" i="115"/>
  <c r="J91" i="115"/>
  <c r="K91" i="115" s="1"/>
  <c r="H91" i="115"/>
  <c r="F91" i="115"/>
  <c r="K90" i="115"/>
  <c r="J90" i="115"/>
  <c r="H90" i="115"/>
  <c r="F90" i="115"/>
  <c r="J89" i="115"/>
  <c r="K89" i="115" s="1"/>
  <c r="H89" i="115"/>
  <c r="F89" i="115"/>
  <c r="J88" i="115"/>
  <c r="K88" i="115" s="1"/>
  <c r="H88" i="115"/>
  <c r="F88" i="115"/>
  <c r="J87" i="115"/>
  <c r="H87" i="115"/>
  <c r="K87" i="115" s="1"/>
  <c r="F87" i="115"/>
  <c r="J86" i="115"/>
  <c r="H86" i="115"/>
  <c r="K86" i="115" s="1"/>
  <c r="F86" i="115"/>
  <c r="J85" i="115"/>
  <c r="K85" i="115" s="1"/>
  <c r="H85" i="115"/>
  <c r="F85" i="115"/>
  <c r="J84" i="115"/>
  <c r="K84" i="115" s="1"/>
  <c r="H84" i="115"/>
  <c r="F84" i="115"/>
  <c r="K83" i="115"/>
  <c r="J83" i="115"/>
  <c r="H83" i="115"/>
  <c r="F83" i="115"/>
  <c r="J82" i="115"/>
  <c r="K82" i="115" s="1"/>
  <c r="H82" i="115"/>
  <c r="F82" i="115"/>
  <c r="J81" i="115"/>
  <c r="K81" i="115" s="1"/>
  <c r="H81" i="115"/>
  <c r="F81" i="115"/>
  <c r="J80" i="115"/>
  <c r="K80" i="115" s="1"/>
  <c r="H80" i="115"/>
  <c r="F80" i="115"/>
  <c r="J79" i="115"/>
  <c r="H79" i="115"/>
  <c r="K79" i="115" s="1"/>
  <c r="F79" i="115"/>
  <c r="J78" i="115"/>
  <c r="K78" i="115" s="1"/>
  <c r="H78" i="115"/>
  <c r="F78" i="115"/>
  <c r="J77" i="115"/>
  <c r="K77" i="115" s="1"/>
  <c r="H77" i="115"/>
  <c r="F77" i="115"/>
  <c r="K76" i="115"/>
  <c r="J76" i="115"/>
  <c r="H76" i="115"/>
  <c r="F76" i="115"/>
  <c r="J75" i="115"/>
  <c r="K75" i="115" s="1"/>
  <c r="H75" i="115"/>
  <c r="F75" i="115"/>
  <c r="J74" i="115"/>
  <c r="K74" i="115" s="1"/>
  <c r="H74" i="115"/>
  <c r="F74" i="115"/>
  <c r="J73" i="115"/>
  <c r="H73" i="115"/>
  <c r="K73" i="115" s="1"/>
  <c r="F73" i="115"/>
  <c r="J72" i="115"/>
  <c r="H72" i="115"/>
  <c r="K72" i="115" s="1"/>
  <c r="F72" i="115"/>
  <c r="J71" i="115"/>
  <c r="K71" i="115" s="1"/>
  <c r="H71" i="115"/>
  <c r="F71" i="115"/>
  <c r="J70" i="115"/>
  <c r="K70" i="115" s="1"/>
  <c r="H70" i="115"/>
  <c r="F70" i="115"/>
  <c r="K69" i="115"/>
  <c r="J69" i="115"/>
  <c r="H69" i="115"/>
  <c r="F69" i="115"/>
  <c r="J68" i="115"/>
  <c r="K68" i="115" s="1"/>
  <c r="H68" i="115"/>
  <c r="F68" i="115"/>
  <c r="J67" i="115"/>
  <c r="K67" i="115" s="1"/>
  <c r="H67" i="115"/>
  <c r="F67" i="115"/>
  <c r="J66" i="115"/>
  <c r="K66" i="115" s="1"/>
  <c r="H66" i="115"/>
  <c r="F66" i="115"/>
  <c r="J65" i="115"/>
  <c r="H65" i="115"/>
  <c r="K65" i="115" s="1"/>
  <c r="F65" i="115"/>
  <c r="J64" i="115"/>
  <c r="K64" i="115" s="1"/>
  <c r="H64" i="115"/>
  <c r="F64" i="115"/>
  <c r="J63" i="115"/>
  <c r="K63" i="115" s="1"/>
  <c r="H63" i="115"/>
  <c r="F63" i="115"/>
  <c r="K62" i="115"/>
  <c r="J62" i="115"/>
  <c r="H62" i="115"/>
  <c r="F62" i="115"/>
  <c r="J61" i="115"/>
  <c r="K61" i="115" s="1"/>
  <c r="H61" i="115"/>
  <c r="F61" i="115"/>
  <c r="J60" i="115"/>
  <c r="K60" i="115" s="1"/>
  <c r="H60" i="115"/>
  <c r="F60" i="115"/>
  <c r="J59" i="115"/>
  <c r="K59" i="115" s="1"/>
  <c r="H59" i="115"/>
  <c r="F59" i="115"/>
  <c r="J58" i="115"/>
  <c r="H58" i="115"/>
  <c r="K58" i="115" s="1"/>
  <c r="F58" i="115"/>
  <c r="J57" i="115"/>
  <c r="K57" i="115" s="1"/>
  <c r="H57" i="115"/>
  <c r="F57" i="115"/>
  <c r="J56" i="115"/>
  <c r="K56" i="115" s="1"/>
  <c r="H56" i="115"/>
  <c r="F56" i="115"/>
  <c r="K55" i="115"/>
  <c r="J55" i="115"/>
  <c r="H55" i="115"/>
  <c r="F55" i="115"/>
  <c r="J54" i="115"/>
  <c r="K54" i="115" s="1"/>
  <c r="H54" i="115"/>
  <c r="F54" i="115"/>
  <c r="J53" i="115"/>
  <c r="K53" i="115" s="1"/>
  <c r="H53" i="115"/>
  <c r="F53" i="115"/>
  <c r="J52" i="115"/>
  <c r="K52" i="115" s="1"/>
  <c r="H52" i="115"/>
  <c r="F52" i="115"/>
  <c r="J51" i="115"/>
  <c r="H51" i="115"/>
  <c r="K51" i="115" s="1"/>
  <c r="F51" i="115"/>
  <c r="J50" i="115"/>
  <c r="K50" i="115" s="1"/>
  <c r="H50" i="115"/>
  <c r="F50" i="115"/>
  <c r="J49" i="115"/>
  <c r="K49" i="115" s="1"/>
  <c r="H49" i="115"/>
  <c r="F49" i="115"/>
  <c r="K48" i="115"/>
  <c r="J48" i="115"/>
  <c r="H48" i="115"/>
  <c r="F48" i="115"/>
  <c r="J47" i="115"/>
  <c r="K47" i="115" s="1"/>
  <c r="H47" i="115"/>
  <c r="F47" i="115"/>
  <c r="J46" i="115"/>
  <c r="K46" i="115" s="1"/>
  <c r="H46" i="115"/>
  <c r="F46" i="115"/>
  <c r="J45" i="115"/>
  <c r="K45" i="115" s="1"/>
  <c r="H45" i="115"/>
  <c r="F45" i="115"/>
  <c r="J44" i="115"/>
  <c r="H44" i="115"/>
  <c r="K44" i="115" s="1"/>
  <c r="F44" i="115"/>
  <c r="J43" i="115"/>
  <c r="K43" i="115" s="1"/>
  <c r="H43" i="115"/>
  <c r="F43" i="115"/>
  <c r="J42" i="115"/>
  <c r="K42" i="115" s="1"/>
  <c r="H42" i="115"/>
  <c r="F42" i="115"/>
  <c r="K41" i="115"/>
  <c r="J41" i="115"/>
  <c r="H41" i="115"/>
  <c r="F41" i="115"/>
  <c r="J40" i="115"/>
  <c r="K40" i="115" s="1"/>
  <c r="H40" i="115"/>
  <c r="F40" i="115"/>
  <c r="J39" i="115"/>
  <c r="K39" i="115" s="1"/>
  <c r="H39" i="115"/>
  <c r="F39" i="115"/>
  <c r="J38" i="115"/>
  <c r="H38" i="115"/>
  <c r="K38" i="115" s="1"/>
  <c r="F38" i="115"/>
  <c r="J37" i="115"/>
  <c r="H37" i="115"/>
  <c r="K37" i="115" s="1"/>
  <c r="F37" i="115"/>
  <c r="J36" i="115"/>
  <c r="K36" i="115" s="1"/>
  <c r="H36" i="115"/>
  <c r="F36" i="115"/>
  <c r="J35" i="115"/>
  <c r="K35" i="115" s="1"/>
  <c r="H35" i="115"/>
  <c r="F35" i="115"/>
  <c r="K34" i="115"/>
  <c r="J34" i="115"/>
  <c r="H34" i="115"/>
  <c r="F34" i="115"/>
  <c r="J33" i="115"/>
  <c r="K33" i="115" s="1"/>
  <c r="H33" i="115"/>
  <c r="F33" i="115"/>
  <c r="J32" i="115"/>
  <c r="K32" i="115" s="1"/>
  <c r="H32" i="115"/>
  <c r="F32" i="115"/>
  <c r="J31" i="115"/>
  <c r="K31" i="115" s="1"/>
  <c r="H31" i="115"/>
  <c r="F31" i="115"/>
  <c r="J30" i="115"/>
  <c r="H30" i="115"/>
  <c r="K30" i="115" s="1"/>
  <c r="F30" i="115"/>
  <c r="Q25" i="115"/>
  <c r="G13" i="115" s="1"/>
  <c r="N25" i="115"/>
  <c r="F13" i="115" s="1"/>
  <c r="K25" i="115"/>
  <c r="E13" i="115" s="1"/>
  <c r="H25" i="115"/>
  <c r="D13" i="115" s="1"/>
  <c r="E25" i="115"/>
  <c r="C13" i="115" s="1"/>
  <c r="Q24" i="115"/>
  <c r="G12" i="115" s="1"/>
  <c r="O24" i="115"/>
  <c r="P24" i="115" s="1"/>
  <c r="N24" i="115"/>
  <c r="L24" i="115"/>
  <c r="M24" i="115" s="1"/>
  <c r="K24" i="115"/>
  <c r="I24" i="115"/>
  <c r="J24" i="115" s="1"/>
  <c r="H24" i="115"/>
  <c r="F24" i="115"/>
  <c r="G24" i="115" s="1"/>
  <c r="E24" i="115"/>
  <c r="C12" i="115" s="1"/>
  <c r="C24" i="115"/>
  <c r="D24" i="115" s="1"/>
  <c r="Q23" i="115"/>
  <c r="N23" i="115"/>
  <c r="K23" i="115"/>
  <c r="E11" i="115" s="1"/>
  <c r="H23" i="115"/>
  <c r="E23" i="115"/>
  <c r="C11" i="115" s="1"/>
  <c r="Q22" i="115"/>
  <c r="G10" i="115" s="1"/>
  <c r="N22" i="115"/>
  <c r="F10" i="115" s="1"/>
  <c r="K22" i="115"/>
  <c r="E10" i="115" s="1"/>
  <c r="H22" i="115"/>
  <c r="D10" i="115" s="1"/>
  <c r="E22" i="115"/>
  <c r="C10" i="115" s="1"/>
  <c r="Q21" i="115"/>
  <c r="G9" i="115" s="1"/>
  <c r="N21" i="115"/>
  <c r="F9" i="115" s="1"/>
  <c r="K21" i="115"/>
  <c r="E9" i="115" s="1"/>
  <c r="H21" i="115"/>
  <c r="D9" i="115" s="1"/>
  <c r="E21" i="115"/>
  <c r="F12" i="115"/>
  <c r="E12" i="115"/>
  <c r="D12" i="115"/>
  <c r="G11" i="115"/>
  <c r="F11" i="115"/>
  <c r="D11" i="115"/>
  <c r="C9" i="115"/>
  <c r="G75" i="78"/>
  <c r="G83" i="78" s="1"/>
  <c r="F75" i="78"/>
  <c r="F83" i="78" s="1"/>
  <c r="I62" i="78"/>
  <c r="H62" i="78"/>
  <c r="G62" i="78"/>
  <c r="F62" i="78"/>
  <c r="D226" i="41"/>
  <c r="D224" i="41"/>
  <c r="D217" i="41"/>
  <c r="G43" i="41"/>
  <c r="G44" i="41"/>
  <c r="G45" i="41"/>
  <c r="G46" i="41"/>
  <c r="D42" i="41"/>
  <c r="G42" i="41" s="1"/>
  <c r="G72" i="41"/>
  <c r="F13" i="100"/>
  <c r="G13" i="100"/>
  <c r="H13" i="100"/>
  <c r="I13" i="100"/>
  <c r="J13" i="100"/>
  <c r="F19" i="100"/>
  <c r="G19" i="100"/>
  <c r="H19" i="100"/>
  <c r="I19" i="100"/>
  <c r="J19" i="100"/>
  <c r="I25" i="100"/>
  <c r="E19" i="100" s="1"/>
  <c r="I26" i="100"/>
  <c r="I27" i="100"/>
  <c r="I28" i="100"/>
  <c r="I29" i="100"/>
  <c r="I30" i="100"/>
  <c r="I31" i="100"/>
  <c r="I32" i="100"/>
  <c r="I33" i="100"/>
  <c r="I34" i="100"/>
  <c r="I35" i="100"/>
  <c r="I36" i="100"/>
  <c r="I37" i="100"/>
  <c r="I38" i="100"/>
  <c r="I39" i="100"/>
  <c r="I40" i="100"/>
  <c r="I41" i="100"/>
  <c r="I42" i="100"/>
  <c r="I43" i="100"/>
  <c r="I44" i="100"/>
  <c r="I45" i="100"/>
  <c r="I46" i="100"/>
  <c r="I47" i="100"/>
  <c r="I48" i="100"/>
  <c r="I49" i="100"/>
  <c r="I50" i="100"/>
  <c r="I51" i="100"/>
  <c r="I52" i="100"/>
  <c r="I53" i="100"/>
  <c r="I54" i="100"/>
  <c r="I55" i="100"/>
  <c r="I56" i="100"/>
  <c r="I57" i="100"/>
  <c r="I58" i="100"/>
  <c r="I59" i="100"/>
  <c r="I60" i="100"/>
  <c r="I61" i="100"/>
  <c r="I62" i="100"/>
  <c r="I63" i="100"/>
  <c r="I64" i="100"/>
  <c r="I65" i="100"/>
  <c r="I66" i="100"/>
  <c r="I67" i="100"/>
  <c r="I68" i="100"/>
  <c r="I69" i="100"/>
  <c r="I70" i="100"/>
  <c r="I71" i="100"/>
  <c r="I72" i="100"/>
  <c r="I73" i="100"/>
  <c r="I74" i="100"/>
  <c r="I75" i="100"/>
  <c r="I76" i="100"/>
  <c r="I77" i="100"/>
  <c r="I78" i="100"/>
  <c r="I79" i="100"/>
  <c r="I80" i="100"/>
  <c r="I81" i="100"/>
  <c r="I82" i="100"/>
  <c r="I83" i="100"/>
  <c r="I84" i="100"/>
  <c r="I85" i="100"/>
  <c r="I86" i="100"/>
  <c r="I87" i="100"/>
  <c r="I88" i="100"/>
  <c r="I89" i="100"/>
  <c r="I90" i="100"/>
  <c r="I91" i="100"/>
  <c r="I92" i="100"/>
  <c r="I93" i="100"/>
  <c r="I94" i="100"/>
  <c r="I95" i="100"/>
  <c r="I96" i="100"/>
  <c r="I97" i="100"/>
  <c r="I98" i="100"/>
  <c r="I99" i="100"/>
  <c r="I100" i="100"/>
  <c r="I101" i="100"/>
  <c r="I102" i="100"/>
  <c r="I103" i="100"/>
  <c r="I104" i="100"/>
  <c r="I105" i="100"/>
  <c r="I106" i="100"/>
  <c r="I107" i="100"/>
  <c r="I108" i="100"/>
  <c r="I109" i="100"/>
  <c r="I110" i="100"/>
  <c r="I111" i="100"/>
  <c r="I112" i="100"/>
  <c r="I113" i="100"/>
  <c r="I114" i="100"/>
  <c r="I115" i="100"/>
  <c r="I116" i="100"/>
  <c r="I117" i="100"/>
  <c r="I118" i="100"/>
  <c r="I119" i="100"/>
  <c r="I120" i="100"/>
  <c r="I121" i="100"/>
  <c r="I122" i="100"/>
  <c r="I123" i="100"/>
  <c r="I124" i="100"/>
  <c r="I6" i="100"/>
  <c r="J6" i="100"/>
  <c r="E7" i="100"/>
  <c r="A54" i="50"/>
  <c r="A55" i="50"/>
  <c r="G15" i="112"/>
  <c r="F15" i="112"/>
  <c r="E15" i="112"/>
  <c r="D15" i="112"/>
  <c r="C15" i="112"/>
  <c r="B19" i="116" l="1"/>
  <c r="C19" i="116" s="1"/>
  <c r="B34" i="116"/>
  <c r="C34" i="116" s="1"/>
  <c r="B49" i="116"/>
  <c r="C49" i="116" s="1"/>
  <c r="B64" i="116"/>
  <c r="C64" i="116" s="1"/>
  <c r="B79" i="116"/>
  <c r="C79" i="116" s="1"/>
  <c r="B94" i="116"/>
  <c r="C94" i="116" s="1"/>
  <c r="B109" i="116"/>
  <c r="C109" i="116" s="1"/>
  <c r="B124" i="116"/>
  <c r="C124" i="116" s="1"/>
  <c r="B139" i="116"/>
  <c r="C139" i="116" s="1"/>
  <c r="B154" i="116"/>
  <c r="C154" i="116" s="1"/>
  <c r="B169" i="116"/>
  <c r="C169" i="116" s="1"/>
  <c r="B185" i="116"/>
  <c r="C185" i="116" s="1"/>
  <c r="B200" i="116"/>
  <c r="C200" i="116" s="1"/>
  <c r="B215" i="116"/>
  <c r="C215" i="116" s="1"/>
  <c r="B230" i="116"/>
  <c r="C230" i="116" s="1"/>
  <c r="B245" i="116"/>
  <c r="C245" i="116" s="1"/>
  <c r="B260" i="116"/>
  <c r="C260" i="116" s="1"/>
  <c r="B275" i="116"/>
  <c r="C275" i="116" s="1"/>
  <c r="B290" i="116"/>
  <c r="C290" i="116" s="1"/>
  <c r="B306" i="116"/>
  <c r="C306" i="116" s="1"/>
  <c r="B322" i="116"/>
  <c r="C322" i="116" s="1"/>
  <c r="B339" i="116"/>
  <c r="C339" i="116" s="1"/>
  <c r="B356" i="116"/>
  <c r="C356" i="116" s="1"/>
  <c r="B372" i="116"/>
  <c r="C372" i="116" s="1"/>
  <c r="B388" i="116"/>
  <c r="C388" i="116" s="1"/>
  <c r="B405" i="116"/>
  <c r="C405" i="116" s="1"/>
  <c r="B423" i="116"/>
  <c r="C423" i="116" s="1"/>
  <c r="B442" i="116"/>
  <c r="C442" i="116" s="1"/>
  <c r="B459" i="116"/>
  <c r="C459" i="116" s="1"/>
  <c r="B476" i="116"/>
  <c r="C476" i="116" s="1"/>
  <c r="B495" i="116"/>
  <c r="C495" i="116" s="1"/>
  <c r="B514" i="116"/>
  <c r="C514" i="116" s="1"/>
  <c r="B532" i="116"/>
  <c r="C532" i="116" s="1"/>
  <c r="B555" i="116"/>
  <c r="C555" i="116" s="1"/>
  <c r="B575" i="116"/>
  <c r="C575" i="116" s="1"/>
  <c r="B599" i="116"/>
  <c r="C599" i="116" s="1"/>
  <c r="B621" i="116"/>
  <c r="C621" i="116" s="1"/>
  <c r="B648" i="116"/>
  <c r="C648" i="116" s="1"/>
  <c r="B675" i="116"/>
  <c r="C675" i="116" s="1"/>
  <c r="B703" i="116"/>
  <c r="C703" i="116" s="1"/>
  <c r="B727" i="116"/>
  <c r="C727" i="116" s="1"/>
  <c r="B754" i="116"/>
  <c r="C754" i="116" s="1"/>
  <c r="B781" i="116"/>
  <c r="C781" i="116" s="1"/>
  <c r="B809" i="116"/>
  <c r="C809" i="116" s="1"/>
  <c r="B832" i="116"/>
  <c r="C832" i="116" s="1"/>
  <c r="B859" i="116"/>
  <c r="C859" i="116" s="1"/>
  <c r="B886" i="116"/>
  <c r="C886" i="116" s="1"/>
  <c r="B915" i="116"/>
  <c r="C915" i="116" s="1"/>
  <c r="B946" i="116"/>
  <c r="C946" i="116" s="1"/>
  <c r="B977" i="116"/>
  <c r="C977" i="116" s="1"/>
  <c r="B1013" i="116"/>
  <c r="C1013" i="116" s="1"/>
  <c r="B1050" i="116"/>
  <c r="C1050" i="116" s="1"/>
  <c r="B1082" i="116"/>
  <c r="C1082" i="116" s="1"/>
  <c r="B1119" i="116"/>
  <c r="C1119" i="116" s="1"/>
  <c r="B1156" i="116"/>
  <c r="C1156" i="116" s="1"/>
  <c r="B1188" i="116"/>
  <c r="C1188" i="116" s="1"/>
  <c r="B20" i="116"/>
  <c r="C20" i="116" s="1"/>
  <c r="B35" i="116"/>
  <c r="C35" i="116" s="1"/>
  <c r="B50" i="116"/>
  <c r="C50" i="116" s="1"/>
  <c r="B65" i="116"/>
  <c r="C65" i="116" s="1"/>
  <c r="B80" i="116"/>
  <c r="C80" i="116" s="1"/>
  <c r="B95" i="116"/>
  <c r="C95" i="116" s="1"/>
  <c r="B110" i="116"/>
  <c r="C110" i="116" s="1"/>
  <c r="B125" i="116"/>
  <c r="C125" i="116" s="1"/>
  <c r="B140" i="116"/>
  <c r="C140" i="116" s="1"/>
  <c r="B155" i="116"/>
  <c r="C155" i="116" s="1"/>
  <c r="B171" i="116"/>
  <c r="C171" i="116" s="1"/>
  <c r="B186" i="116"/>
  <c r="C186" i="116" s="1"/>
  <c r="B201" i="116"/>
  <c r="C201" i="116" s="1"/>
  <c r="B216" i="116"/>
  <c r="C216" i="116" s="1"/>
  <c r="B231" i="116"/>
  <c r="C231" i="116" s="1"/>
  <c r="B246" i="116"/>
  <c r="C246" i="116" s="1"/>
  <c r="B261" i="116"/>
  <c r="C261" i="116" s="1"/>
  <c r="B276" i="116"/>
  <c r="C276" i="116" s="1"/>
  <c r="B291" i="116"/>
  <c r="C291" i="116" s="1"/>
  <c r="B307" i="116"/>
  <c r="C307" i="116" s="1"/>
  <c r="B323" i="116"/>
  <c r="C323" i="116" s="1"/>
  <c r="B341" i="116"/>
  <c r="C341" i="116" s="1"/>
  <c r="B357" i="116"/>
  <c r="C357" i="116" s="1"/>
  <c r="B373" i="116"/>
  <c r="C373" i="116" s="1"/>
  <c r="B389" i="116"/>
  <c r="C389" i="116" s="1"/>
  <c r="B406" i="116"/>
  <c r="C406" i="116" s="1"/>
  <c r="B425" i="116"/>
  <c r="C425" i="116" s="1"/>
  <c r="B443" i="116"/>
  <c r="C443" i="116" s="1"/>
  <c r="B460" i="116"/>
  <c r="C460" i="116" s="1"/>
  <c r="B477" i="116"/>
  <c r="C477" i="116" s="1"/>
  <c r="B497" i="116"/>
  <c r="C497" i="116" s="1"/>
  <c r="B515" i="116"/>
  <c r="C515" i="116" s="1"/>
  <c r="B533" i="116"/>
  <c r="C533" i="116" s="1"/>
  <c r="B556" i="116"/>
  <c r="C556" i="116" s="1"/>
  <c r="B577" i="116"/>
  <c r="C577" i="116" s="1"/>
  <c r="B600" i="116"/>
  <c r="C600" i="116" s="1"/>
  <c r="B627" i="116"/>
  <c r="C627" i="116" s="1"/>
  <c r="B649" i="116"/>
  <c r="C649" i="116" s="1"/>
  <c r="B676" i="116"/>
  <c r="C676" i="116" s="1"/>
  <c r="B704" i="116"/>
  <c r="C704" i="116" s="1"/>
  <c r="B732" i="116"/>
  <c r="C732" i="116" s="1"/>
  <c r="B755" i="116"/>
  <c r="C755" i="116" s="1"/>
  <c r="B782" i="116"/>
  <c r="C782" i="116" s="1"/>
  <c r="B810" i="116"/>
  <c r="C810" i="116" s="1"/>
  <c r="B838" i="116"/>
  <c r="C838" i="116" s="1"/>
  <c r="B860" i="116"/>
  <c r="C860" i="116" s="1"/>
  <c r="B887" i="116"/>
  <c r="C887" i="116" s="1"/>
  <c r="B916" i="116"/>
  <c r="C916" i="116" s="1"/>
  <c r="B947" i="116"/>
  <c r="C947" i="116" s="1"/>
  <c r="B978" i="116"/>
  <c r="C978" i="116" s="1"/>
  <c r="B1019" i="116"/>
  <c r="C1019" i="116" s="1"/>
  <c r="B1051" i="116"/>
  <c r="C1051" i="116" s="1"/>
  <c r="B1083" i="116"/>
  <c r="C1083" i="116" s="1"/>
  <c r="B1124" i="116"/>
  <c r="C1124" i="116" s="1"/>
  <c r="B1157" i="116"/>
  <c r="C1157" i="116" s="1"/>
  <c r="B1189" i="116"/>
  <c r="C1189" i="116" s="1"/>
  <c r="B21" i="116"/>
  <c r="C21" i="116" s="1"/>
  <c r="B36" i="116"/>
  <c r="C36" i="116" s="1"/>
  <c r="B51" i="116"/>
  <c r="C51" i="116" s="1"/>
  <c r="B66" i="116"/>
  <c r="C66" i="116" s="1"/>
  <c r="B81" i="116"/>
  <c r="C81" i="116" s="1"/>
  <c r="B96" i="116"/>
  <c r="C96" i="116" s="1"/>
  <c r="B111" i="116"/>
  <c r="C111" i="116" s="1"/>
  <c r="B126" i="116"/>
  <c r="C126" i="116" s="1"/>
  <c r="B141" i="116"/>
  <c r="C141" i="116" s="1"/>
  <c r="B157" i="116"/>
  <c r="C157" i="116" s="1"/>
  <c r="B172" i="116"/>
  <c r="C172" i="116" s="1"/>
  <c r="B187" i="116"/>
  <c r="C187" i="116" s="1"/>
  <c r="B202" i="116"/>
  <c r="C202" i="116" s="1"/>
  <c r="B217" i="116"/>
  <c r="C217" i="116" s="1"/>
  <c r="B232" i="116"/>
  <c r="C232" i="116" s="1"/>
  <c r="B247" i="116"/>
  <c r="C247" i="116" s="1"/>
  <c r="B262" i="116"/>
  <c r="C262" i="116" s="1"/>
  <c r="B277" i="116"/>
  <c r="C277" i="116" s="1"/>
  <c r="B292" i="116"/>
  <c r="C292" i="116" s="1"/>
  <c r="B308" i="116"/>
  <c r="C308" i="116" s="1"/>
  <c r="B325" i="116"/>
  <c r="C325" i="116" s="1"/>
  <c r="B342" i="116"/>
  <c r="C342" i="116" s="1"/>
  <c r="B358" i="116"/>
  <c r="C358" i="116" s="1"/>
  <c r="B374" i="116"/>
  <c r="C374" i="116" s="1"/>
  <c r="B390" i="116"/>
  <c r="C390" i="116" s="1"/>
  <c r="B407" i="116"/>
  <c r="C407" i="116" s="1"/>
  <c r="B427" i="116"/>
  <c r="C427" i="116" s="1"/>
  <c r="B444" i="116"/>
  <c r="C444" i="116" s="1"/>
  <c r="B461" i="116"/>
  <c r="C461" i="116" s="1"/>
  <c r="B479" i="116"/>
  <c r="C479" i="116" s="1"/>
  <c r="B498" i="116"/>
  <c r="C498" i="116" s="1"/>
  <c r="B516" i="116"/>
  <c r="C516" i="116" s="1"/>
  <c r="B535" i="116"/>
  <c r="C535" i="116" s="1"/>
  <c r="B557" i="116"/>
  <c r="C557" i="116" s="1"/>
  <c r="B581" i="116"/>
  <c r="C581" i="116" s="1"/>
  <c r="B601" i="116"/>
  <c r="C601" i="116" s="1"/>
  <c r="B628" i="116"/>
  <c r="C628" i="116" s="1"/>
  <c r="B652" i="116"/>
  <c r="C652" i="116" s="1"/>
  <c r="B678" i="116"/>
  <c r="C678" i="116" s="1"/>
  <c r="B705" i="116"/>
  <c r="C705" i="116" s="1"/>
  <c r="B733" i="116"/>
  <c r="C733" i="116" s="1"/>
  <c r="B757" i="116"/>
  <c r="C757" i="116" s="1"/>
  <c r="B784" i="116"/>
  <c r="C784" i="116" s="1"/>
  <c r="B811" i="116"/>
  <c r="C811" i="116" s="1"/>
  <c r="B839" i="116"/>
  <c r="C839" i="116" s="1"/>
  <c r="B863" i="116"/>
  <c r="C863" i="116" s="1"/>
  <c r="B890" i="116"/>
  <c r="C890" i="116" s="1"/>
  <c r="B918" i="116"/>
  <c r="C918" i="116" s="1"/>
  <c r="B948" i="116"/>
  <c r="C948" i="116" s="1"/>
  <c r="B983" i="116"/>
  <c r="C983" i="116" s="1"/>
  <c r="B1020" i="116"/>
  <c r="C1020" i="116" s="1"/>
  <c r="B1052" i="116"/>
  <c r="C1052" i="116" s="1"/>
  <c r="B1089" i="116"/>
  <c r="C1089" i="116" s="1"/>
  <c r="B1125" i="116"/>
  <c r="C1125" i="116" s="1"/>
  <c r="B1158" i="116"/>
  <c r="C1158" i="116" s="1"/>
  <c r="B1194" i="116"/>
  <c r="C1194" i="116" s="1"/>
  <c r="B22" i="116"/>
  <c r="C22" i="116" s="1"/>
  <c r="B37" i="116"/>
  <c r="C37" i="116" s="1"/>
  <c r="B52" i="116"/>
  <c r="C52" i="116" s="1"/>
  <c r="B67" i="116"/>
  <c r="C67" i="116" s="1"/>
  <c r="B82" i="116"/>
  <c r="C82" i="116" s="1"/>
  <c r="B97" i="116"/>
  <c r="C97" i="116" s="1"/>
  <c r="B112" i="116"/>
  <c r="C112" i="116" s="1"/>
  <c r="B127" i="116"/>
  <c r="C127" i="116" s="1"/>
  <c r="B143" i="116"/>
  <c r="C143" i="116" s="1"/>
  <c r="B158" i="116"/>
  <c r="C158" i="116" s="1"/>
  <c r="B173" i="116"/>
  <c r="C173" i="116" s="1"/>
  <c r="B188" i="116"/>
  <c r="C188" i="116" s="1"/>
  <c r="B203" i="116"/>
  <c r="C203" i="116" s="1"/>
  <c r="B218" i="116"/>
  <c r="C218" i="116" s="1"/>
  <c r="B233" i="116"/>
  <c r="C233" i="116" s="1"/>
  <c r="B248" i="116"/>
  <c r="C248" i="116" s="1"/>
  <c r="B263" i="116"/>
  <c r="C263" i="116" s="1"/>
  <c r="B278" i="116"/>
  <c r="C278" i="116" s="1"/>
  <c r="B293" i="116"/>
  <c r="C293" i="116" s="1"/>
  <c r="B309" i="116"/>
  <c r="C309" i="116" s="1"/>
  <c r="B327" i="116"/>
  <c r="C327" i="116" s="1"/>
  <c r="B343" i="116"/>
  <c r="C343" i="116" s="1"/>
  <c r="B359" i="116"/>
  <c r="C359" i="116" s="1"/>
  <c r="B375" i="116"/>
  <c r="C375" i="116" s="1"/>
  <c r="B391" i="116"/>
  <c r="C391" i="116" s="1"/>
  <c r="B409" i="116"/>
  <c r="C409" i="116" s="1"/>
  <c r="B428" i="116"/>
  <c r="C428" i="116" s="1"/>
  <c r="B445" i="116"/>
  <c r="C445" i="116" s="1"/>
  <c r="B462" i="116"/>
  <c r="C462" i="116" s="1"/>
  <c r="B481" i="116"/>
  <c r="C481" i="116" s="1"/>
  <c r="B499" i="116"/>
  <c r="C499" i="116" s="1"/>
  <c r="B517" i="116"/>
  <c r="C517" i="116" s="1"/>
  <c r="B539" i="116"/>
  <c r="C539" i="116" s="1"/>
  <c r="B558" i="116"/>
  <c r="C558" i="116" s="1"/>
  <c r="B582" i="116"/>
  <c r="C582" i="116" s="1"/>
  <c r="B603" i="116"/>
  <c r="C603" i="116" s="1"/>
  <c r="B629" i="116"/>
  <c r="C629" i="116" s="1"/>
  <c r="B657" i="116"/>
  <c r="C657" i="116" s="1"/>
  <c r="B680" i="116"/>
  <c r="C680" i="116" s="1"/>
  <c r="B706" i="116"/>
  <c r="C706" i="116" s="1"/>
  <c r="B734" i="116"/>
  <c r="C734" i="116" s="1"/>
  <c r="B762" i="116"/>
  <c r="C762" i="116" s="1"/>
  <c r="B785" i="116"/>
  <c r="C785" i="116" s="1"/>
  <c r="B812" i="116"/>
  <c r="C812" i="116" s="1"/>
  <c r="B840" i="116"/>
  <c r="C840" i="116" s="1"/>
  <c r="B868" i="116"/>
  <c r="C868" i="116" s="1"/>
  <c r="B891" i="116"/>
  <c r="C891" i="116" s="1"/>
  <c r="B920" i="116"/>
  <c r="C920" i="116" s="1"/>
  <c r="B950" i="116"/>
  <c r="C950" i="116" s="1"/>
  <c r="B989" i="116"/>
  <c r="C989" i="116" s="1"/>
  <c r="B1021" i="116"/>
  <c r="C1021" i="116" s="1"/>
  <c r="B1053" i="116"/>
  <c r="C1053" i="116" s="1"/>
  <c r="B1094" i="116"/>
  <c r="C1094" i="116" s="1"/>
  <c r="B1126" i="116"/>
  <c r="C1126" i="116" s="1"/>
  <c r="B1159" i="116"/>
  <c r="C1159" i="116" s="1"/>
  <c r="B1200" i="116"/>
  <c r="C1200" i="116" s="1"/>
  <c r="B23" i="116"/>
  <c r="C23" i="116" s="1"/>
  <c r="B38" i="116"/>
  <c r="C38" i="116" s="1"/>
  <c r="B53" i="116"/>
  <c r="C53" i="116" s="1"/>
  <c r="B68" i="116"/>
  <c r="C68" i="116" s="1"/>
  <c r="B83" i="116"/>
  <c r="C83" i="116" s="1"/>
  <c r="B98" i="116"/>
  <c r="C98" i="116" s="1"/>
  <c r="B113" i="116"/>
  <c r="C113" i="116" s="1"/>
  <c r="B129" i="116"/>
  <c r="C129" i="116" s="1"/>
  <c r="B144" i="116"/>
  <c r="C144" i="116" s="1"/>
  <c r="B159" i="116"/>
  <c r="C159" i="116" s="1"/>
  <c r="B174" i="116"/>
  <c r="C174" i="116" s="1"/>
  <c r="B189" i="116"/>
  <c r="C189" i="116" s="1"/>
  <c r="B204" i="116"/>
  <c r="C204" i="116" s="1"/>
  <c r="B219" i="116"/>
  <c r="C219" i="116" s="1"/>
  <c r="B234" i="116"/>
  <c r="C234" i="116" s="1"/>
  <c r="B249" i="116"/>
  <c r="C249" i="116" s="1"/>
  <c r="B264" i="116"/>
  <c r="C264" i="116" s="1"/>
  <c r="B279" i="116"/>
  <c r="C279" i="116" s="1"/>
  <c r="B294" i="116"/>
  <c r="C294" i="116" s="1"/>
  <c r="B311" i="116"/>
  <c r="C311" i="116" s="1"/>
  <c r="B328" i="116"/>
  <c r="C328" i="116" s="1"/>
  <c r="B344" i="116"/>
  <c r="C344" i="116" s="1"/>
  <c r="B360" i="116"/>
  <c r="C360" i="116" s="1"/>
  <c r="B376" i="116"/>
  <c r="C376" i="116" s="1"/>
  <c r="B392" i="116"/>
  <c r="C392" i="116" s="1"/>
  <c r="B411" i="116"/>
  <c r="C411" i="116" s="1"/>
  <c r="B429" i="116"/>
  <c r="C429" i="116" s="1"/>
  <c r="B446" i="116"/>
  <c r="C446" i="116" s="1"/>
  <c r="B463" i="116"/>
  <c r="C463" i="116" s="1"/>
  <c r="B483" i="116"/>
  <c r="C483" i="116" s="1"/>
  <c r="B500" i="116"/>
  <c r="C500" i="116" s="1"/>
  <c r="B518" i="116"/>
  <c r="C518" i="116" s="1"/>
  <c r="B540" i="116"/>
  <c r="C540" i="116" s="1"/>
  <c r="B560" i="116"/>
  <c r="C560" i="116" s="1"/>
  <c r="B583" i="116"/>
  <c r="C583" i="116" s="1"/>
  <c r="B604" i="116"/>
  <c r="C604" i="116" s="1"/>
  <c r="B630" i="116"/>
  <c r="C630" i="116" s="1"/>
  <c r="B658" i="116"/>
  <c r="C658" i="116" s="1"/>
  <c r="B682" i="116"/>
  <c r="C682" i="116" s="1"/>
  <c r="B709" i="116"/>
  <c r="C709" i="116" s="1"/>
  <c r="B736" i="116"/>
  <c r="C736" i="116" s="1"/>
  <c r="B764" i="116"/>
  <c r="C764" i="116" s="1"/>
  <c r="B787" i="116"/>
  <c r="C787" i="116" s="1"/>
  <c r="B814" i="116"/>
  <c r="C814" i="116" s="1"/>
  <c r="B841" i="116"/>
  <c r="C841" i="116" s="1"/>
  <c r="B869" i="116"/>
  <c r="C869" i="116" s="1"/>
  <c r="B893" i="116"/>
  <c r="C893" i="116" s="1"/>
  <c r="B923" i="116"/>
  <c r="C923" i="116" s="1"/>
  <c r="B953" i="116"/>
  <c r="C953" i="116" s="1"/>
  <c r="B990" i="116"/>
  <c r="C990" i="116" s="1"/>
  <c r="B1022" i="116"/>
  <c r="C1022" i="116" s="1"/>
  <c r="B1059" i="116"/>
  <c r="C1059" i="116" s="1"/>
  <c r="B1095" i="116"/>
  <c r="C1095" i="116" s="1"/>
  <c r="B1128" i="116"/>
  <c r="C1128" i="116" s="1"/>
  <c r="B1164" i="116"/>
  <c r="C1164" i="116" s="1"/>
  <c r="B1201" i="116"/>
  <c r="C1201" i="116" s="1"/>
  <c r="B24" i="116"/>
  <c r="C24" i="116" s="1"/>
  <c r="B39" i="116"/>
  <c r="C39" i="116" s="1"/>
  <c r="B54" i="116"/>
  <c r="C54" i="116" s="1"/>
  <c r="B69" i="116"/>
  <c r="C69" i="116" s="1"/>
  <c r="B84" i="116"/>
  <c r="C84" i="116" s="1"/>
  <c r="B99" i="116"/>
  <c r="C99" i="116" s="1"/>
  <c r="B115" i="116"/>
  <c r="C115" i="116" s="1"/>
  <c r="B130" i="116"/>
  <c r="C130" i="116" s="1"/>
  <c r="B145" i="116"/>
  <c r="C145" i="116" s="1"/>
  <c r="B160" i="116"/>
  <c r="C160" i="116" s="1"/>
  <c r="B175" i="116"/>
  <c r="C175" i="116" s="1"/>
  <c r="B190" i="116"/>
  <c r="C190" i="116" s="1"/>
  <c r="B205" i="116"/>
  <c r="C205" i="116" s="1"/>
  <c r="B220" i="116"/>
  <c r="C220" i="116" s="1"/>
  <c r="B235" i="116"/>
  <c r="C235" i="116" s="1"/>
  <c r="B250" i="116"/>
  <c r="C250" i="116" s="1"/>
  <c r="B265" i="116"/>
  <c r="C265" i="116" s="1"/>
  <c r="B280" i="116"/>
  <c r="C280" i="116" s="1"/>
  <c r="B295" i="116"/>
  <c r="C295" i="116" s="1"/>
  <c r="B313" i="116"/>
  <c r="C313" i="116" s="1"/>
  <c r="B329" i="116"/>
  <c r="C329" i="116" s="1"/>
  <c r="B345" i="116"/>
  <c r="C345" i="116" s="1"/>
  <c r="B361" i="116"/>
  <c r="C361" i="116" s="1"/>
  <c r="B377" i="116"/>
  <c r="C377" i="116" s="1"/>
  <c r="B393" i="116"/>
  <c r="C393" i="116" s="1"/>
  <c r="B413" i="116"/>
  <c r="C413" i="116" s="1"/>
  <c r="B430" i="116"/>
  <c r="C430" i="116" s="1"/>
  <c r="B447" i="116"/>
  <c r="C447" i="116" s="1"/>
  <c r="B465" i="116"/>
  <c r="C465" i="116" s="1"/>
  <c r="B484" i="116"/>
  <c r="C484" i="116" s="1"/>
  <c r="B501" i="116"/>
  <c r="C501" i="116" s="1"/>
  <c r="B519" i="116"/>
  <c r="C519" i="116" s="1"/>
  <c r="B541" i="116"/>
  <c r="C541" i="116" s="1"/>
  <c r="B561" i="116"/>
  <c r="C561" i="116" s="1"/>
  <c r="B584" i="116"/>
  <c r="C584" i="116" s="1"/>
  <c r="B606" i="116"/>
  <c r="C606" i="116" s="1"/>
  <c r="B631" i="116"/>
  <c r="C631" i="116" s="1"/>
  <c r="B659" i="116"/>
  <c r="C659" i="116" s="1"/>
  <c r="B687" i="116"/>
  <c r="C687" i="116" s="1"/>
  <c r="B710" i="116"/>
  <c r="C710" i="116" s="1"/>
  <c r="B737" i="116"/>
  <c r="C737" i="116" s="1"/>
  <c r="B765" i="116"/>
  <c r="C765" i="116" s="1"/>
  <c r="B793" i="116"/>
  <c r="C793" i="116" s="1"/>
  <c r="B815" i="116"/>
  <c r="C815" i="116" s="1"/>
  <c r="B842" i="116"/>
  <c r="C842" i="116" s="1"/>
  <c r="B870" i="116"/>
  <c r="C870" i="116" s="1"/>
  <c r="B898" i="116"/>
  <c r="C898" i="116" s="1"/>
  <c r="B928" i="116"/>
  <c r="C928" i="116" s="1"/>
  <c r="B958" i="116"/>
  <c r="C958" i="116" s="1"/>
  <c r="B991" i="116"/>
  <c r="C991" i="116" s="1"/>
  <c r="B1023" i="116"/>
  <c r="C1023" i="116" s="1"/>
  <c r="B1064" i="116"/>
  <c r="C1064" i="116" s="1"/>
  <c r="B1096" i="116"/>
  <c r="C1096" i="116" s="1"/>
  <c r="B1129" i="116"/>
  <c r="C1129" i="116" s="1"/>
  <c r="B1170" i="116"/>
  <c r="C1170" i="116" s="1"/>
  <c r="B1202" i="116"/>
  <c r="C1202" i="116" s="1"/>
  <c r="B25" i="116"/>
  <c r="C25" i="116" s="1"/>
  <c r="B40" i="116"/>
  <c r="C40" i="116" s="1"/>
  <c r="B55" i="116"/>
  <c r="C55" i="116" s="1"/>
  <c r="B70" i="116"/>
  <c r="C70" i="116" s="1"/>
  <c r="B85" i="116"/>
  <c r="C85" i="116" s="1"/>
  <c r="B101" i="116"/>
  <c r="C101" i="116" s="1"/>
  <c r="B116" i="116"/>
  <c r="C116" i="116" s="1"/>
  <c r="B131" i="116"/>
  <c r="C131" i="116" s="1"/>
  <c r="B146" i="116"/>
  <c r="C146" i="116" s="1"/>
  <c r="B161" i="116"/>
  <c r="C161" i="116" s="1"/>
  <c r="B176" i="116"/>
  <c r="C176" i="116" s="1"/>
  <c r="B191" i="116"/>
  <c r="C191" i="116" s="1"/>
  <c r="B206" i="116"/>
  <c r="C206" i="116" s="1"/>
  <c r="B221" i="116"/>
  <c r="C221" i="116" s="1"/>
  <c r="B236" i="116"/>
  <c r="C236" i="116" s="1"/>
  <c r="B251" i="116"/>
  <c r="C251" i="116" s="1"/>
  <c r="B266" i="116"/>
  <c r="C266" i="116" s="1"/>
  <c r="B281" i="116"/>
  <c r="C281" i="116" s="1"/>
  <c r="B297" i="116"/>
  <c r="C297" i="116" s="1"/>
  <c r="B314" i="116"/>
  <c r="C314" i="116" s="1"/>
  <c r="B330" i="116"/>
  <c r="C330" i="116" s="1"/>
  <c r="B346" i="116"/>
  <c r="C346" i="116" s="1"/>
  <c r="B362" i="116"/>
  <c r="C362" i="116" s="1"/>
  <c r="B378" i="116"/>
  <c r="C378" i="116" s="1"/>
  <c r="B395" i="116"/>
  <c r="C395" i="116" s="1"/>
  <c r="B414" i="116"/>
  <c r="C414" i="116" s="1"/>
  <c r="B431" i="116"/>
  <c r="C431" i="116" s="1"/>
  <c r="B448" i="116"/>
  <c r="C448" i="116" s="1"/>
  <c r="B467" i="116"/>
  <c r="C467" i="116" s="1"/>
  <c r="B485" i="116"/>
  <c r="C485" i="116" s="1"/>
  <c r="B502" i="116"/>
  <c r="C502" i="116" s="1"/>
  <c r="B521" i="116"/>
  <c r="C521" i="116" s="1"/>
  <c r="B542" i="116"/>
  <c r="C542" i="116" s="1"/>
  <c r="B563" i="116"/>
  <c r="C563" i="116" s="1"/>
  <c r="B585" i="116"/>
  <c r="C585" i="116" s="1"/>
  <c r="B611" i="116"/>
  <c r="C611" i="116" s="1"/>
  <c r="B633" i="116"/>
  <c r="C633" i="116" s="1"/>
  <c r="B660" i="116"/>
  <c r="C660" i="116" s="1"/>
  <c r="B688" i="116"/>
  <c r="C688" i="116" s="1"/>
  <c r="B712" i="116"/>
  <c r="C712" i="116" s="1"/>
  <c r="B739" i="116"/>
  <c r="C739" i="116" s="1"/>
  <c r="B766" i="116"/>
  <c r="C766" i="116" s="1"/>
  <c r="B794" i="116"/>
  <c r="C794" i="116" s="1"/>
  <c r="B817" i="116"/>
  <c r="C817" i="116" s="1"/>
  <c r="B844" i="116"/>
  <c r="C844" i="116" s="1"/>
  <c r="B871" i="116"/>
  <c r="C871" i="116" s="1"/>
  <c r="B899" i="116"/>
  <c r="C899" i="116" s="1"/>
  <c r="B929" i="116"/>
  <c r="C929" i="116" s="1"/>
  <c r="B960" i="116"/>
  <c r="C960" i="116" s="1"/>
  <c r="B992" i="116"/>
  <c r="C992" i="116" s="1"/>
  <c r="B1028" i="116"/>
  <c r="C1028" i="116" s="1"/>
  <c r="B1065" i="116"/>
  <c r="C1065" i="116" s="1"/>
  <c r="B1097" i="116"/>
  <c r="C1097" i="116" s="1"/>
  <c r="B1134" i="116"/>
  <c r="C1134" i="116" s="1"/>
  <c r="B1171" i="116"/>
  <c r="C1171" i="116" s="1"/>
  <c r="B1203" i="116"/>
  <c r="C1203" i="116" s="1"/>
  <c r="B26" i="116"/>
  <c r="C26" i="116" s="1"/>
  <c r="B41" i="116"/>
  <c r="C41" i="116" s="1"/>
  <c r="B56" i="116"/>
  <c r="C56" i="116" s="1"/>
  <c r="B71" i="116"/>
  <c r="C71" i="116" s="1"/>
  <c r="B87" i="116"/>
  <c r="C87" i="116" s="1"/>
  <c r="B102" i="116"/>
  <c r="C102" i="116" s="1"/>
  <c r="B117" i="116"/>
  <c r="C117" i="116" s="1"/>
  <c r="B132" i="116"/>
  <c r="C132" i="116" s="1"/>
  <c r="B147" i="116"/>
  <c r="C147" i="116" s="1"/>
  <c r="B162" i="116"/>
  <c r="C162" i="116" s="1"/>
  <c r="B177" i="116"/>
  <c r="C177" i="116" s="1"/>
  <c r="B192" i="116"/>
  <c r="C192" i="116" s="1"/>
  <c r="B207" i="116"/>
  <c r="C207" i="116" s="1"/>
  <c r="B222" i="116"/>
  <c r="C222" i="116" s="1"/>
  <c r="B237" i="116"/>
  <c r="C237" i="116" s="1"/>
  <c r="B252" i="116"/>
  <c r="C252" i="116" s="1"/>
  <c r="B267" i="116"/>
  <c r="C267" i="116" s="1"/>
  <c r="B283" i="116"/>
  <c r="C283" i="116" s="1"/>
  <c r="B299" i="116"/>
  <c r="C299" i="116" s="1"/>
  <c r="B315" i="116"/>
  <c r="C315" i="116" s="1"/>
  <c r="B331" i="116"/>
  <c r="C331" i="116" s="1"/>
  <c r="B347" i="116"/>
  <c r="C347" i="116" s="1"/>
  <c r="B363" i="116"/>
  <c r="C363" i="116" s="1"/>
  <c r="B379" i="116"/>
  <c r="C379" i="116" s="1"/>
  <c r="B397" i="116"/>
  <c r="C397" i="116" s="1"/>
  <c r="B415" i="116"/>
  <c r="C415" i="116" s="1"/>
  <c r="B432" i="116"/>
  <c r="C432" i="116" s="1"/>
  <c r="B449" i="116"/>
  <c r="C449" i="116" s="1"/>
  <c r="B469" i="116"/>
  <c r="C469" i="116" s="1"/>
  <c r="B486" i="116"/>
  <c r="C486" i="116" s="1"/>
  <c r="B503" i="116"/>
  <c r="C503" i="116" s="1"/>
  <c r="B525" i="116"/>
  <c r="C525" i="116" s="1"/>
  <c r="B543" i="116"/>
  <c r="C543" i="116" s="1"/>
  <c r="B567" i="116"/>
  <c r="C567" i="116" s="1"/>
  <c r="B586" i="116"/>
  <c r="C586" i="116" s="1"/>
  <c r="B612" i="116"/>
  <c r="C612" i="116" s="1"/>
  <c r="B634" i="116"/>
  <c r="C634" i="116" s="1"/>
  <c r="B661" i="116"/>
  <c r="C661" i="116" s="1"/>
  <c r="B689" i="116"/>
  <c r="C689" i="116" s="1"/>
  <c r="B717" i="116"/>
  <c r="C717" i="116" s="1"/>
  <c r="B740" i="116"/>
  <c r="C740" i="116" s="1"/>
  <c r="B767" i="116"/>
  <c r="C767" i="116" s="1"/>
  <c r="B795" i="116"/>
  <c r="C795" i="116" s="1"/>
  <c r="B823" i="116"/>
  <c r="C823" i="116" s="1"/>
  <c r="B845" i="116"/>
  <c r="C845" i="116" s="1"/>
  <c r="B872" i="116"/>
  <c r="C872" i="116" s="1"/>
  <c r="B900" i="116"/>
  <c r="C900" i="116" s="1"/>
  <c r="B930" i="116"/>
  <c r="C930" i="116" s="1"/>
  <c r="B961" i="116"/>
  <c r="C961" i="116" s="1"/>
  <c r="B993" i="116"/>
  <c r="C993" i="116" s="1"/>
  <c r="B1034" i="116"/>
  <c r="C1034" i="116" s="1"/>
  <c r="B1066" i="116"/>
  <c r="C1066" i="116" s="1"/>
  <c r="B1098" i="116"/>
  <c r="C1098" i="116" s="1"/>
  <c r="B1139" i="116"/>
  <c r="C1139" i="116" s="1"/>
  <c r="B1172" i="116"/>
  <c r="C1172" i="116" s="1"/>
  <c r="B1211" i="116"/>
  <c r="C1211" i="116" s="1"/>
  <c r="B1197" i="116"/>
  <c r="C1197" i="116" s="1"/>
  <c r="B1183" i="116"/>
  <c r="C1183" i="116" s="1"/>
  <c r="B1169" i="116"/>
  <c r="C1169" i="116" s="1"/>
  <c r="B1155" i="116"/>
  <c r="C1155" i="116" s="1"/>
  <c r="B1141" i="116"/>
  <c r="C1141" i="116" s="1"/>
  <c r="B1127" i="116"/>
  <c r="C1127" i="116" s="1"/>
  <c r="B1113" i="116"/>
  <c r="C1113" i="116" s="1"/>
  <c r="B1099" i="116"/>
  <c r="C1099" i="116" s="1"/>
  <c r="B1085" i="116"/>
  <c r="C1085" i="116" s="1"/>
  <c r="B1071" i="116"/>
  <c r="C1071" i="116" s="1"/>
  <c r="B1057" i="116"/>
  <c r="C1057" i="116" s="1"/>
  <c r="B1043" i="116"/>
  <c r="C1043" i="116" s="1"/>
  <c r="B1029" i="116"/>
  <c r="C1029" i="116" s="1"/>
  <c r="B1015" i="116"/>
  <c r="C1015" i="116" s="1"/>
  <c r="B1001" i="116"/>
  <c r="C1001" i="116" s="1"/>
  <c r="B987" i="116"/>
  <c r="C987" i="116" s="1"/>
  <c r="B973" i="116"/>
  <c r="C973" i="116" s="1"/>
  <c r="B959" i="116"/>
  <c r="C959" i="116" s="1"/>
  <c r="B945" i="116"/>
  <c r="C945" i="116" s="1"/>
  <c r="B931" i="116"/>
  <c r="C931" i="116" s="1"/>
  <c r="B917" i="116"/>
  <c r="C917" i="116" s="1"/>
  <c r="B903" i="116"/>
  <c r="C903" i="116" s="1"/>
  <c r="B889" i="116"/>
  <c r="C889" i="116" s="1"/>
  <c r="B875" i="116"/>
  <c r="C875" i="116" s="1"/>
  <c r="B861" i="116"/>
  <c r="C861" i="116" s="1"/>
  <c r="B847" i="116"/>
  <c r="C847" i="116" s="1"/>
  <c r="B833" i="116"/>
  <c r="C833" i="116" s="1"/>
  <c r="B819" i="116"/>
  <c r="C819" i="116" s="1"/>
  <c r="B805" i="116"/>
  <c r="C805" i="116" s="1"/>
  <c r="B791" i="116"/>
  <c r="C791" i="116" s="1"/>
  <c r="B777" i="116"/>
  <c r="C777" i="116" s="1"/>
  <c r="B763" i="116"/>
  <c r="C763" i="116" s="1"/>
  <c r="B749" i="116"/>
  <c r="C749" i="116" s="1"/>
  <c r="B735" i="116"/>
  <c r="C735" i="116" s="1"/>
  <c r="B721" i="116"/>
  <c r="C721" i="116" s="1"/>
  <c r="B707" i="116"/>
  <c r="C707" i="116" s="1"/>
  <c r="B693" i="116"/>
  <c r="C693" i="116" s="1"/>
  <c r="B679" i="116"/>
  <c r="C679" i="116" s="1"/>
  <c r="B665" i="116"/>
  <c r="C665" i="116" s="1"/>
  <c r="B651" i="116"/>
  <c r="C651" i="116" s="1"/>
  <c r="B637" i="116"/>
  <c r="C637" i="116" s="1"/>
  <c r="B623" i="116"/>
  <c r="C623" i="116" s="1"/>
  <c r="B609" i="116"/>
  <c r="C609" i="116" s="1"/>
  <c r="B595" i="116"/>
  <c r="C595" i="116" s="1"/>
  <c r="B1199" i="116"/>
  <c r="C1199" i="116" s="1"/>
  <c r="B1184" i="116"/>
  <c r="C1184" i="116" s="1"/>
  <c r="B1168" i="116"/>
  <c r="C1168" i="116" s="1"/>
  <c r="B1153" i="116"/>
  <c r="C1153" i="116" s="1"/>
  <c r="B1138" i="116"/>
  <c r="C1138" i="116" s="1"/>
  <c r="B1123" i="116"/>
  <c r="C1123" i="116" s="1"/>
  <c r="B1108" i="116"/>
  <c r="C1108" i="116" s="1"/>
  <c r="B1093" i="116"/>
  <c r="C1093" i="116" s="1"/>
  <c r="B1078" i="116"/>
  <c r="C1078" i="116" s="1"/>
  <c r="B1063" i="116"/>
  <c r="C1063" i="116" s="1"/>
  <c r="B1048" i="116"/>
  <c r="C1048" i="116" s="1"/>
  <c r="B1033" i="116"/>
  <c r="C1033" i="116" s="1"/>
  <c r="B1018" i="116"/>
  <c r="C1018" i="116" s="1"/>
  <c r="B1003" i="116"/>
  <c r="C1003" i="116" s="1"/>
  <c r="B988" i="116"/>
  <c r="C988" i="116" s="1"/>
  <c r="B972" i="116"/>
  <c r="C972" i="116" s="1"/>
  <c r="B957" i="116"/>
  <c r="C957" i="116" s="1"/>
  <c r="B942" i="116"/>
  <c r="C942" i="116" s="1"/>
  <c r="B927" i="116"/>
  <c r="C927" i="116" s="1"/>
  <c r="B912" i="116"/>
  <c r="C912" i="116" s="1"/>
  <c r="B897" i="116"/>
  <c r="C897" i="116" s="1"/>
  <c r="B882" i="116"/>
  <c r="C882" i="116" s="1"/>
  <c r="B867" i="116"/>
  <c r="C867" i="116" s="1"/>
  <c r="B852" i="116"/>
  <c r="C852" i="116" s="1"/>
  <c r="B837" i="116"/>
  <c r="C837" i="116" s="1"/>
  <c r="B822" i="116"/>
  <c r="C822" i="116" s="1"/>
  <c r="B807" i="116"/>
  <c r="C807" i="116" s="1"/>
  <c r="B792" i="116"/>
  <c r="C792" i="116" s="1"/>
  <c r="B776" i="116"/>
  <c r="C776" i="116" s="1"/>
  <c r="B761" i="116"/>
  <c r="C761" i="116" s="1"/>
  <c r="B746" i="116"/>
  <c r="C746" i="116" s="1"/>
  <c r="B731" i="116"/>
  <c r="C731" i="116" s="1"/>
  <c r="B716" i="116"/>
  <c r="C716" i="116" s="1"/>
  <c r="B701" i="116"/>
  <c r="C701" i="116" s="1"/>
  <c r="B686" i="116"/>
  <c r="C686" i="116" s="1"/>
  <c r="B671" i="116"/>
  <c r="C671" i="116" s="1"/>
  <c r="B656" i="116"/>
  <c r="C656" i="116" s="1"/>
  <c r="B641" i="116"/>
  <c r="C641" i="116" s="1"/>
  <c r="B626" i="116"/>
  <c r="C626" i="116" s="1"/>
  <c r="B1198" i="116"/>
  <c r="C1198" i="116" s="1"/>
  <c r="B1182" i="116"/>
  <c r="C1182" i="116" s="1"/>
  <c r="B1167" i="116"/>
  <c r="C1167" i="116" s="1"/>
  <c r="B1152" i="116"/>
  <c r="C1152" i="116" s="1"/>
  <c r="B1137" i="116"/>
  <c r="C1137" i="116" s="1"/>
  <c r="B1122" i="116"/>
  <c r="C1122" i="116" s="1"/>
  <c r="B1107" i="116"/>
  <c r="C1107" i="116" s="1"/>
  <c r="B1092" i="116"/>
  <c r="C1092" i="116" s="1"/>
  <c r="B1077" i="116"/>
  <c r="C1077" i="116" s="1"/>
  <c r="B1062" i="116"/>
  <c r="C1062" i="116" s="1"/>
  <c r="B1047" i="116"/>
  <c r="C1047" i="116" s="1"/>
  <c r="B1032" i="116"/>
  <c r="C1032" i="116" s="1"/>
  <c r="B1017" i="116"/>
  <c r="C1017" i="116" s="1"/>
  <c r="B1002" i="116"/>
  <c r="C1002" i="116" s="1"/>
  <c r="B986" i="116"/>
  <c r="C986" i="116" s="1"/>
  <c r="B971" i="116"/>
  <c r="C971" i="116" s="1"/>
  <c r="B956" i="116"/>
  <c r="C956" i="116" s="1"/>
  <c r="B941" i="116"/>
  <c r="C941" i="116" s="1"/>
  <c r="B926" i="116"/>
  <c r="C926" i="116" s="1"/>
  <c r="B911" i="116"/>
  <c r="C911" i="116" s="1"/>
  <c r="B896" i="116"/>
  <c r="C896" i="116" s="1"/>
  <c r="B881" i="116"/>
  <c r="C881" i="116" s="1"/>
  <c r="B866" i="116"/>
  <c r="C866" i="116" s="1"/>
  <c r="B851" i="116"/>
  <c r="C851" i="116" s="1"/>
  <c r="B836" i="116"/>
  <c r="C836" i="116" s="1"/>
  <c r="B821" i="116"/>
  <c r="C821" i="116" s="1"/>
  <c r="B806" i="116"/>
  <c r="C806" i="116" s="1"/>
  <c r="B790" i="116"/>
  <c r="C790" i="116" s="1"/>
  <c r="B775" i="116"/>
  <c r="C775" i="116" s="1"/>
  <c r="B760" i="116"/>
  <c r="C760" i="116" s="1"/>
  <c r="B745" i="116"/>
  <c r="C745" i="116" s="1"/>
  <c r="B730" i="116"/>
  <c r="C730" i="116" s="1"/>
  <c r="B715" i="116"/>
  <c r="C715" i="116" s="1"/>
  <c r="B700" i="116"/>
  <c r="C700" i="116" s="1"/>
  <c r="B685" i="116"/>
  <c r="C685" i="116" s="1"/>
  <c r="B670" i="116"/>
  <c r="C670" i="116" s="1"/>
  <c r="B655" i="116"/>
  <c r="C655" i="116" s="1"/>
  <c r="B640" i="116"/>
  <c r="C640" i="116" s="1"/>
  <c r="B625" i="116"/>
  <c r="C625" i="116" s="1"/>
  <c r="B610" i="116"/>
  <c r="C610" i="116" s="1"/>
  <c r="B594" i="116"/>
  <c r="C594" i="116" s="1"/>
  <c r="B580" i="116"/>
  <c r="C580" i="116" s="1"/>
  <c r="B566" i="116"/>
  <c r="C566" i="116" s="1"/>
  <c r="B552" i="116"/>
  <c r="C552" i="116" s="1"/>
  <c r="B538" i="116"/>
  <c r="C538" i="116" s="1"/>
  <c r="B524" i="116"/>
  <c r="C524" i="116" s="1"/>
  <c r="B510" i="116"/>
  <c r="C510" i="116" s="1"/>
  <c r="B496" i="116"/>
  <c r="C496" i="116" s="1"/>
  <c r="B482" i="116"/>
  <c r="C482" i="116" s="1"/>
  <c r="B468" i="116"/>
  <c r="C468" i="116" s="1"/>
  <c r="B454" i="116"/>
  <c r="C454" i="116" s="1"/>
  <c r="B440" i="116"/>
  <c r="C440" i="116" s="1"/>
  <c r="B426" i="116"/>
  <c r="C426" i="116" s="1"/>
  <c r="B412" i="116"/>
  <c r="C412" i="116" s="1"/>
  <c r="B398" i="116"/>
  <c r="C398" i="116" s="1"/>
  <c r="B1212" i="116"/>
  <c r="C1212" i="116" s="1"/>
  <c r="B1196" i="116"/>
  <c r="C1196" i="116" s="1"/>
  <c r="B1181" i="116"/>
  <c r="C1181" i="116" s="1"/>
  <c r="B1166" i="116"/>
  <c r="C1166" i="116" s="1"/>
  <c r="B1151" i="116"/>
  <c r="C1151" i="116" s="1"/>
  <c r="B1136" i="116"/>
  <c r="C1136" i="116" s="1"/>
  <c r="B1121" i="116"/>
  <c r="C1121" i="116" s="1"/>
  <c r="B1106" i="116"/>
  <c r="C1106" i="116" s="1"/>
  <c r="B1091" i="116"/>
  <c r="C1091" i="116" s="1"/>
  <c r="B1076" i="116"/>
  <c r="C1076" i="116" s="1"/>
  <c r="B1061" i="116"/>
  <c r="C1061" i="116" s="1"/>
  <c r="B1046" i="116"/>
  <c r="C1046" i="116" s="1"/>
  <c r="B1031" i="116"/>
  <c r="C1031" i="116" s="1"/>
  <c r="B1016" i="116"/>
  <c r="C1016" i="116" s="1"/>
  <c r="B1000" i="116"/>
  <c r="C1000" i="116" s="1"/>
  <c r="B985" i="116"/>
  <c r="C985" i="116" s="1"/>
  <c r="B970" i="116"/>
  <c r="C970" i="116" s="1"/>
  <c r="B955" i="116"/>
  <c r="C955" i="116" s="1"/>
  <c r="B940" i="116"/>
  <c r="C940" i="116" s="1"/>
  <c r="B925" i="116"/>
  <c r="C925" i="116" s="1"/>
  <c r="B910" i="116"/>
  <c r="C910" i="116" s="1"/>
  <c r="B895" i="116"/>
  <c r="C895" i="116" s="1"/>
  <c r="B880" i="116"/>
  <c r="C880" i="116" s="1"/>
  <c r="B865" i="116"/>
  <c r="C865" i="116" s="1"/>
  <c r="B850" i="116"/>
  <c r="C850" i="116" s="1"/>
  <c r="B835" i="116"/>
  <c r="C835" i="116" s="1"/>
  <c r="B820" i="116"/>
  <c r="C820" i="116" s="1"/>
  <c r="B804" i="116"/>
  <c r="C804" i="116" s="1"/>
  <c r="B789" i="116"/>
  <c r="C789" i="116" s="1"/>
  <c r="B774" i="116"/>
  <c r="C774" i="116" s="1"/>
  <c r="B759" i="116"/>
  <c r="C759" i="116" s="1"/>
  <c r="B744" i="116"/>
  <c r="C744" i="116" s="1"/>
  <c r="B729" i="116"/>
  <c r="C729" i="116" s="1"/>
  <c r="B714" i="116"/>
  <c r="C714" i="116" s="1"/>
  <c r="B699" i="116"/>
  <c r="C699" i="116" s="1"/>
  <c r="B684" i="116"/>
  <c r="C684" i="116" s="1"/>
  <c r="B669" i="116"/>
  <c r="C669" i="116" s="1"/>
  <c r="B654" i="116"/>
  <c r="C654" i="116" s="1"/>
  <c r="B639" i="116"/>
  <c r="C639" i="116" s="1"/>
  <c r="B624" i="116"/>
  <c r="C624" i="116" s="1"/>
  <c r="B608" i="116"/>
  <c r="C608" i="116" s="1"/>
  <c r="B593" i="116"/>
  <c r="C593" i="116" s="1"/>
  <c r="B579" i="116"/>
  <c r="C579" i="116" s="1"/>
  <c r="B565" i="116"/>
  <c r="C565" i="116" s="1"/>
  <c r="B551" i="116"/>
  <c r="C551" i="116" s="1"/>
  <c r="B537" i="116"/>
  <c r="C537" i="116" s="1"/>
  <c r="B523" i="116"/>
  <c r="C523" i="116" s="1"/>
  <c r="B509" i="116"/>
  <c r="C509" i="116" s="1"/>
  <c r="B1210" i="116"/>
  <c r="C1210" i="116" s="1"/>
  <c r="B1195" i="116"/>
  <c r="C1195" i="116" s="1"/>
  <c r="B1180" i="116"/>
  <c r="C1180" i="116" s="1"/>
  <c r="B1165" i="116"/>
  <c r="C1165" i="116" s="1"/>
  <c r="B1150" i="116"/>
  <c r="C1150" i="116" s="1"/>
  <c r="B1135" i="116"/>
  <c r="C1135" i="116" s="1"/>
  <c r="B1120" i="116"/>
  <c r="C1120" i="116" s="1"/>
  <c r="B1105" i="116"/>
  <c r="C1105" i="116" s="1"/>
  <c r="B1090" i="116"/>
  <c r="C1090" i="116" s="1"/>
  <c r="B1075" i="116"/>
  <c r="C1075" i="116" s="1"/>
  <c r="B1060" i="116"/>
  <c r="C1060" i="116" s="1"/>
  <c r="B1045" i="116"/>
  <c r="C1045" i="116" s="1"/>
  <c r="B1030" i="116"/>
  <c r="C1030" i="116" s="1"/>
  <c r="B1014" i="116"/>
  <c r="C1014" i="116" s="1"/>
  <c r="B999" i="116"/>
  <c r="C999" i="116" s="1"/>
  <c r="B984" i="116"/>
  <c r="C984" i="116" s="1"/>
  <c r="B969" i="116"/>
  <c r="C969" i="116" s="1"/>
  <c r="B954" i="116"/>
  <c r="C954" i="116" s="1"/>
  <c r="B939" i="116"/>
  <c r="C939" i="116" s="1"/>
  <c r="B924" i="116"/>
  <c r="C924" i="116" s="1"/>
  <c r="B909" i="116"/>
  <c r="C909" i="116" s="1"/>
  <c r="B894" i="116"/>
  <c r="C894" i="116" s="1"/>
  <c r="B879" i="116"/>
  <c r="C879" i="116" s="1"/>
  <c r="B864" i="116"/>
  <c r="C864" i="116" s="1"/>
  <c r="B849" i="116"/>
  <c r="C849" i="116" s="1"/>
  <c r="B834" i="116"/>
  <c r="C834" i="116" s="1"/>
  <c r="B818" i="116"/>
  <c r="C818" i="116" s="1"/>
  <c r="B803" i="116"/>
  <c r="C803" i="116" s="1"/>
  <c r="B788" i="116"/>
  <c r="C788" i="116" s="1"/>
  <c r="B773" i="116"/>
  <c r="C773" i="116" s="1"/>
  <c r="B758" i="116"/>
  <c r="C758" i="116" s="1"/>
  <c r="B743" i="116"/>
  <c r="C743" i="116" s="1"/>
  <c r="B728" i="116"/>
  <c r="C728" i="116" s="1"/>
  <c r="B713" i="116"/>
  <c r="C713" i="116" s="1"/>
  <c r="B698" i="116"/>
  <c r="C698" i="116" s="1"/>
  <c r="B683" i="116"/>
  <c r="C683" i="116" s="1"/>
  <c r="B668" i="116"/>
  <c r="C668" i="116" s="1"/>
  <c r="B653" i="116"/>
  <c r="C653" i="116" s="1"/>
  <c r="B638" i="116"/>
  <c r="C638" i="116" s="1"/>
  <c r="B622" i="116"/>
  <c r="C622" i="116" s="1"/>
  <c r="B607" i="116"/>
  <c r="C607" i="116" s="1"/>
  <c r="B592" i="116"/>
  <c r="C592" i="116" s="1"/>
  <c r="B578" i="116"/>
  <c r="C578" i="116" s="1"/>
  <c r="B564" i="116"/>
  <c r="C564" i="116" s="1"/>
  <c r="B550" i="116"/>
  <c r="C550" i="116" s="1"/>
  <c r="B536" i="116"/>
  <c r="C536" i="116" s="1"/>
  <c r="B522" i="116"/>
  <c r="C522" i="116" s="1"/>
  <c r="B508" i="116"/>
  <c r="C508" i="116" s="1"/>
  <c r="B494" i="116"/>
  <c r="C494" i="116" s="1"/>
  <c r="B480" i="116"/>
  <c r="C480" i="116" s="1"/>
  <c r="B466" i="116"/>
  <c r="C466" i="116" s="1"/>
  <c r="B452" i="116"/>
  <c r="C452" i="116" s="1"/>
  <c r="B438" i="116"/>
  <c r="C438" i="116" s="1"/>
  <c r="B424" i="116"/>
  <c r="C424" i="116" s="1"/>
  <c r="B410" i="116"/>
  <c r="C410" i="116" s="1"/>
  <c r="B396" i="116"/>
  <c r="C396" i="116" s="1"/>
  <c r="B382" i="116"/>
  <c r="C382" i="116" s="1"/>
  <c r="B368" i="116"/>
  <c r="C368" i="116" s="1"/>
  <c r="B354" i="116"/>
  <c r="C354" i="116" s="1"/>
  <c r="B340" i="116"/>
  <c r="C340" i="116" s="1"/>
  <c r="B326" i="116"/>
  <c r="C326" i="116" s="1"/>
  <c r="B312" i="116"/>
  <c r="C312" i="116" s="1"/>
  <c r="B298" i="116"/>
  <c r="C298" i="116" s="1"/>
  <c r="B1208" i="116"/>
  <c r="C1208" i="116" s="1"/>
  <c r="B1193" i="116"/>
  <c r="C1193" i="116" s="1"/>
  <c r="B1178" i="116"/>
  <c r="C1178" i="116" s="1"/>
  <c r="B1163" i="116"/>
  <c r="C1163" i="116" s="1"/>
  <c r="B1148" i="116"/>
  <c r="C1148" i="116" s="1"/>
  <c r="B1133" i="116"/>
  <c r="C1133" i="116" s="1"/>
  <c r="B1118" i="116"/>
  <c r="C1118" i="116" s="1"/>
  <c r="B1103" i="116"/>
  <c r="C1103" i="116" s="1"/>
  <c r="B1088" i="116"/>
  <c r="C1088" i="116" s="1"/>
  <c r="B1073" i="116"/>
  <c r="C1073" i="116" s="1"/>
  <c r="B1058" i="116"/>
  <c r="C1058" i="116" s="1"/>
  <c r="B1042" i="116"/>
  <c r="C1042" i="116" s="1"/>
  <c r="B1027" i="116"/>
  <c r="C1027" i="116" s="1"/>
  <c r="B1012" i="116"/>
  <c r="C1012" i="116" s="1"/>
  <c r="B997" i="116"/>
  <c r="C997" i="116" s="1"/>
  <c r="B982" i="116"/>
  <c r="C982" i="116" s="1"/>
  <c r="B967" i="116"/>
  <c r="C967" i="116" s="1"/>
  <c r="B952" i="116"/>
  <c r="C952" i="116" s="1"/>
  <c r="B937" i="116"/>
  <c r="C937" i="116" s="1"/>
  <c r="B922" i="116"/>
  <c r="C922" i="116" s="1"/>
  <c r="B907" i="116"/>
  <c r="C907" i="116" s="1"/>
  <c r="B892" i="116"/>
  <c r="C892" i="116" s="1"/>
  <c r="B877" i="116"/>
  <c r="C877" i="116" s="1"/>
  <c r="B862" i="116"/>
  <c r="C862" i="116" s="1"/>
  <c r="B846" i="116"/>
  <c r="C846" i="116" s="1"/>
  <c r="B831" i="116"/>
  <c r="C831" i="116" s="1"/>
  <c r="B816" i="116"/>
  <c r="C816" i="116" s="1"/>
  <c r="B801" i="116"/>
  <c r="C801" i="116" s="1"/>
  <c r="B786" i="116"/>
  <c r="C786" i="116" s="1"/>
  <c r="B771" i="116"/>
  <c r="C771" i="116" s="1"/>
  <c r="B756" i="116"/>
  <c r="C756" i="116" s="1"/>
  <c r="B741" i="116"/>
  <c r="C741" i="116" s="1"/>
  <c r="B726" i="116"/>
  <c r="C726" i="116" s="1"/>
  <c r="B711" i="116"/>
  <c r="C711" i="116" s="1"/>
  <c r="B696" i="116"/>
  <c r="C696" i="116" s="1"/>
  <c r="B681" i="116"/>
  <c r="C681" i="116" s="1"/>
  <c r="B666" i="116"/>
  <c r="C666" i="116" s="1"/>
  <c r="B650" i="116"/>
  <c r="C650" i="116" s="1"/>
  <c r="B635" i="116"/>
  <c r="C635" i="116" s="1"/>
  <c r="B620" i="116"/>
  <c r="C620" i="116" s="1"/>
  <c r="B605" i="116"/>
  <c r="C605" i="116" s="1"/>
  <c r="B590" i="116"/>
  <c r="C590" i="116" s="1"/>
  <c r="B576" i="116"/>
  <c r="C576" i="116" s="1"/>
  <c r="B562" i="116"/>
  <c r="C562" i="116" s="1"/>
  <c r="B548" i="116"/>
  <c r="C548" i="116" s="1"/>
  <c r="B534" i="116"/>
  <c r="C534" i="116" s="1"/>
  <c r="B520" i="116"/>
  <c r="C520" i="116" s="1"/>
  <c r="B506" i="116"/>
  <c r="C506" i="116" s="1"/>
  <c r="B492" i="116"/>
  <c r="C492" i="116" s="1"/>
  <c r="B478" i="116"/>
  <c r="C478" i="116" s="1"/>
  <c r="B464" i="116"/>
  <c r="C464" i="116" s="1"/>
  <c r="B450" i="116"/>
  <c r="C450" i="116" s="1"/>
  <c r="B436" i="116"/>
  <c r="C436" i="116" s="1"/>
  <c r="B422" i="116"/>
  <c r="C422" i="116" s="1"/>
  <c r="B408" i="116"/>
  <c r="C408" i="116" s="1"/>
  <c r="B394" i="116"/>
  <c r="C394" i="116" s="1"/>
  <c r="B380" i="116"/>
  <c r="C380" i="116" s="1"/>
  <c r="B366" i="116"/>
  <c r="C366" i="116" s="1"/>
  <c r="B352" i="116"/>
  <c r="C352" i="116" s="1"/>
  <c r="B338" i="116"/>
  <c r="C338" i="116" s="1"/>
  <c r="B324" i="116"/>
  <c r="C324" i="116" s="1"/>
  <c r="B310" i="116"/>
  <c r="C310" i="116" s="1"/>
  <c r="B296" i="116"/>
  <c r="C296" i="116" s="1"/>
  <c r="B282" i="116"/>
  <c r="C282" i="116" s="1"/>
  <c r="B268" i="116"/>
  <c r="C268" i="116" s="1"/>
  <c r="B254" i="116"/>
  <c r="C254" i="116" s="1"/>
  <c r="B240" i="116"/>
  <c r="C240" i="116" s="1"/>
  <c r="B226" i="116"/>
  <c r="C226" i="116" s="1"/>
  <c r="B212" i="116"/>
  <c r="C212" i="116" s="1"/>
  <c r="B198" i="116"/>
  <c r="C198" i="116" s="1"/>
  <c r="B184" i="116"/>
  <c r="C184" i="116" s="1"/>
  <c r="B170" i="116"/>
  <c r="C170" i="116" s="1"/>
  <c r="B156" i="116"/>
  <c r="C156" i="116" s="1"/>
  <c r="B142" i="116"/>
  <c r="C142" i="116" s="1"/>
  <c r="B128" i="116"/>
  <c r="C128" i="116" s="1"/>
  <c r="B114" i="116"/>
  <c r="C114" i="116" s="1"/>
  <c r="B100" i="116"/>
  <c r="C100" i="116" s="1"/>
  <c r="B86" i="116"/>
  <c r="C86" i="116" s="1"/>
  <c r="B72" i="116"/>
  <c r="C72" i="116" s="1"/>
  <c r="B58" i="116"/>
  <c r="C58" i="116" s="1"/>
  <c r="B44" i="116"/>
  <c r="C44" i="116" s="1"/>
  <c r="B30" i="116"/>
  <c r="C30" i="116" s="1"/>
  <c r="B16" i="116"/>
  <c r="C16" i="116" s="1"/>
  <c r="B1207" i="116"/>
  <c r="C1207" i="116" s="1"/>
  <c r="B1192" i="116"/>
  <c r="C1192" i="116" s="1"/>
  <c r="B1177" i="116"/>
  <c r="C1177" i="116" s="1"/>
  <c r="B1162" i="116"/>
  <c r="C1162" i="116" s="1"/>
  <c r="B1147" i="116"/>
  <c r="C1147" i="116" s="1"/>
  <c r="B1132" i="116"/>
  <c r="C1132" i="116" s="1"/>
  <c r="B1117" i="116"/>
  <c r="C1117" i="116" s="1"/>
  <c r="B1102" i="116"/>
  <c r="C1102" i="116" s="1"/>
  <c r="B1087" i="116"/>
  <c r="C1087" i="116" s="1"/>
  <c r="B1072" i="116"/>
  <c r="C1072" i="116" s="1"/>
  <c r="B1056" i="116"/>
  <c r="C1056" i="116" s="1"/>
  <c r="B1041" i="116"/>
  <c r="C1041" i="116" s="1"/>
  <c r="B1026" i="116"/>
  <c r="C1026" i="116" s="1"/>
  <c r="B1011" i="116"/>
  <c r="C1011" i="116" s="1"/>
  <c r="B996" i="116"/>
  <c r="C996" i="116" s="1"/>
  <c r="B981" i="116"/>
  <c r="C981" i="116" s="1"/>
  <c r="B966" i="116"/>
  <c r="C966" i="116" s="1"/>
  <c r="B951" i="116"/>
  <c r="C951" i="116" s="1"/>
  <c r="B936" i="116"/>
  <c r="C936" i="116" s="1"/>
  <c r="B921" i="116"/>
  <c r="C921" i="116" s="1"/>
  <c r="B906" i="116"/>
  <c r="C906" i="116" s="1"/>
  <c r="B1206" i="116"/>
  <c r="C1206" i="116" s="1"/>
  <c r="B1191" i="116"/>
  <c r="C1191" i="116" s="1"/>
  <c r="B1176" i="116"/>
  <c r="C1176" i="116" s="1"/>
  <c r="B1161" i="116"/>
  <c r="C1161" i="116" s="1"/>
  <c r="B1146" i="116"/>
  <c r="C1146" i="116" s="1"/>
  <c r="B1131" i="116"/>
  <c r="C1131" i="116" s="1"/>
  <c r="B1116" i="116"/>
  <c r="C1116" i="116" s="1"/>
  <c r="B1101" i="116"/>
  <c r="C1101" i="116" s="1"/>
  <c r="B1086" i="116"/>
  <c r="C1086" i="116" s="1"/>
  <c r="B1070" i="116"/>
  <c r="C1070" i="116" s="1"/>
  <c r="B1055" i="116"/>
  <c r="C1055" i="116" s="1"/>
  <c r="B1040" i="116"/>
  <c r="C1040" i="116" s="1"/>
  <c r="B1025" i="116"/>
  <c r="C1025" i="116" s="1"/>
  <c r="B1010" i="116"/>
  <c r="C1010" i="116" s="1"/>
  <c r="B995" i="116"/>
  <c r="C995" i="116" s="1"/>
  <c r="B980" i="116"/>
  <c r="C980" i="116" s="1"/>
  <c r="B965" i="116"/>
  <c r="C965" i="116" s="1"/>
  <c r="B1205" i="116"/>
  <c r="C1205" i="116" s="1"/>
  <c r="B1190" i="116"/>
  <c r="C1190" i="116" s="1"/>
  <c r="B1175" i="116"/>
  <c r="C1175" i="116" s="1"/>
  <c r="B1160" i="116"/>
  <c r="C1160" i="116" s="1"/>
  <c r="B1145" i="116"/>
  <c r="C1145" i="116" s="1"/>
  <c r="B1130" i="116"/>
  <c r="C1130" i="116" s="1"/>
  <c r="B1115" i="116"/>
  <c r="C1115" i="116" s="1"/>
  <c r="B1100" i="116"/>
  <c r="C1100" i="116" s="1"/>
  <c r="B1084" i="116"/>
  <c r="C1084" i="116" s="1"/>
  <c r="B1069" i="116"/>
  <c r="C1069" i="116" s="1"/>
  <c r="B1054" i="116"/>
  <c r="C1054" i="116" s="1"/>
  <c r="B1039" i="116"/>
  <c r="C1039" i="116" s="1"/>
  <c r="B1024" i="116"/>
  <c r="C1024" i="116" s="1"/>
  <c r="B1009" i="116"/>
  <c r="C1009" i="116" s="1"/>
  <c r="B994" i="116"/>
  <c r="C994" i="116" s="1"/>
  <c r="B979" i="116"/>
  <c r="C979" i="116" s="1"/>
  <c r="B964" i="116"/>
  <c r="C964" i="116" s="1"/>
  <c r="B949" i="116"/>
  <c r="C949" i="116" s="1"/>
  <c r="B934" i="116"/>
  <c r="C934" i="116" s="1"/>
  <c r="B919" i="116"/>
  <c r="C919" i="116" s="1"/>
  <c r="B904" i="116"/>
  <c r="C904" i="116" s="1"/>
  <c r="B888" i="116"/>
  <c r="C888" i="116" s="1"/>
  <c r="B873" i="116"/>
  <c r="C873" i="116" s="1"/>
  <c r="B858" i="116"/>
  <c r="C858" i="116" s="1"/>
  <c r="B843" i="116"/>
  <c r="C843" i="116" s="1"/>
  <c r="B828" i="116"/>
  <c r="C828" i="116" s="1"/>
  <c r="B813" i="116"/>
  <c r="C813" i="116" s="1"/>
  <c r="B798" i="116"/>
  <c r="C798" i="116" s="1"/>
  <c r="B783" i="116"/>
  <c r="C783" i="116" s="1"/>
  <c r="B768" i="116"/>
  <c r="C768" i="116" s="1"/>
  <c r="B753" i="116"/>
  <c r="C753" i="116" s="1"/>
  <c r="B738" i="116"/>
  <c r="C738" i="116" s="1"/>
  <c r="B723" i="116"/>
  <c r="C723" i="116" s="1"/>
  <c r="B708" i="116"/>
  <c r="C708" i="116" s="1"/>
  <c r="B692" i="116"/>
  <c r="C692" i="116" s="1"/>
  <c r="B677" i="116"/>
  <c r="C677" i="116" s="1"/>
  <c r="B662" i="116"/>
  <c r="C662" i="116" s="1"/>
  <c r="B647" i="116"/>
  <c r="C647" i="116" s="1"/>
  <c r="B632" i="116"/>
  <c r="C632" i="116" s="1"/>
  <c r="B617" i="116"/>
  <c r="C617" i="116" s="1"/>
  <c r="B602" i="116"/>
  <c r="C602" i="116" s="1"/>
  <c r="B587" i="116"/>
  <c r="C587" i="116" s="1"/>
  <c r="B573" i="116"/>
  <c r="C573" i="116" s="1"/>
  <c r="B559" i="116"/>
  <c r="C559" i="116" s="1"/>
  <c r="B545" i="116"/>
  <c r="C545" i="116" s="1"/>
  <c r="B27" i="116"/>
  <c r="C27" i="116" s="1"/>
  <c r="B42" i="116"/>
  <c r="C42" i="116" s="1"/>
  <c r="B57" i="116"/>
  <c r="C57" i="116" s="1"/>
  <c r="B73" i="116"/>
  <c r="C73" i="116" s="1"/>
  <c r="B88" i="116"/>
  <c r="C88" i="116" s="1"/>
  <c r="B103" i="116"/>
  <c r="C103" i="116" s="1"/>
  <c r="B118" i="116"/>
  <c r="C118" i="116" s="1"/>
  <c r="B133" i="116"/>
  <c r="C133" i="116" s="1"/>
  <c r="B148" i="116"/>
  <c r="C148" i="116" s="1"/>
  <c r="B163" i="116"/>
  <c r="C163" i="116" s="1"/>
  <c r="B178" i="116"/>
  <c r="C178" i="116" s="1"/>
  <c r="B193" i="116"/>
  <c r="C193" i="116" s="1"/>
  <c r="B208" i="116"/>
  <c r="C208" i="116" s="1"/>
  <c r="B223" i="116"/>
  <c r="C223" i="116" s="1"/>
  <c r="B238" i="116"/>
  <c r="C238" i="116" s="1"/>
  <c r="B253" i="116"/>
  <c r="C253" i="116" s="1"/>
  <c r="B269" i="116"/>
  <c r="C269" i="116" s="1"/>
  <c r="B284" i="116"/>
  <c r="C284" i="116" s="1"/>
  <c r="B300" i="116"/>
  <c r="C300" i="116" s="1"/>
  <c r="B316" i="116"/>
  <c r="C316" i="116" s="1"/>
  <c r="B332" i="116"/>
  <c r="C332" i="116" s="1"/>
  <c r="B348" i="116"/>
  <c r="C348" i="116" s="1"/>
  <c r="B364" i="116"/>
  <c r="C364" i="116" s="1"/>
  <c r="B381" i="116"/>
  <c r="C381" i="116" s="1"/>
  <c r="B399" i="116"/>
  <c r="C399" i="116" s="1"/>
  <c r="B416" i="116"/>
  <c r="C416" i="116" s="1"/>
  <c r="B433" i="116"/>
  <c r="C433" i="116" s="1"/>
  <c r="B451" i="116"/>
  <c r="C451" i="116" s="1"/>
  <c r="B470" i="116"/>
  <c r="C470" i="116" s="1"/>
  <c r="B487" i="116"/>
  <c r="C487" i="116" s="1"/>
  <c r="B504" i="116"/>
  <c r="C504" i="116" s="1"/>
  <c r="B526" i="116"/>
  <c r="C526" i="116" s="1"/>
  <c r="B544" i="116"/>
  <c r="C544" i="116" s="1"/>
  <c r="B568" i="116"/>
  <c r="C568" i="116" s="1"/>
  <c r="B588" i="116"/>
  <c r="C588" i="116" s="1"/>
  <c r="B613" i="116"/>
  <c r="C613" i="116" s="1"/>
  <c r="B636" i="116"/>
  <c r="C636" i="116" s="1"/>
  <c r="B663" i="116"/>
  <c r="C663" i="116" s="1"/>
  <c r="B690" i="116"/>
  <c r="C690" i="116" s="1"/>
  <c r="B718" i="116"/>
  <c r="C718" i="116" s="1"/>
  <c r="B742" i="116"/>
  <c r="C742" i="116" s="1"/>
  <c r="B769" i="116"/>
  <c r="C769" i="116" s="1"/>
  <c r="B796" i="116"/>
  <c r="C796" i="116" s="1"/>
  <c r="B824" i="116"/>
  <c r="C824" i="116" s="1"/>
  <c r="B848" i="116"/>
  <c r="C848" i="116" s="1"/>
  <c r="B874" i="116"/>
  <c r="C874" i="116" s="1"/>
  <c r="B901" i="116"/>
  <c r="C901" i="116" s="1"/>
  <c r="B932" i="116"/>
  <c r="C932" i="116" s="1"/>
  <c r="B962" i="116"/>
  <c r="C962" i="116" s="1"/>
  <c r="B998" i="116"/>
  <c r="C998" i="116" s="1"/>
  <c r="B1035" i="116"/>
  <c r="C1035" i="116" s="1"/>
  <c r="B1067" i="116"/>
  <c r="C1067" i="116" s="1"/>
  <c r="B1104" i="116"/>
  <c r="C1104" i="116" s="1"/>
  <c r="B1140" i="116"/>
  <c r="C1140" i="116" s="1"/>
  <c r="B1173" i="116"/>
  <c r="C1173" i="116" s="1"/>
  <c r="B1209" i="116"/>
  <c r="C1209" i="116" s="1"/>
  <c r="B13" i="116"/>
  <c r="C13" i="116" s="1"/>
  <c r="D13" i="116" s="1"/>
  <c r="B28" i="116"/>
  <c r="C28" i="116" s="1"/>
  <c r="B43" i="116"/>
  <c r="C43" i="116" s="1"/>
  <c r="B59" i="116"/>
  <c r="C59" i="116" s="1"/>
  <c r="B74" i="116"/>
  <c r="C74" i="116" s="1"/>
  <c r="B89" i="116"/>
  <c r="C89" i="116" s="1"/>
  <c r="B104" i="116"/>
  <c r="C104" i="116" s="1"/>
  <c r="B119" i="116"/>
  <c r="C119" i="116" s="1"/>
  <c r="B134" i="116"/>
  <c r="C134" i="116" s="1"/>
  <c r="B149" i="116"/>
  <c r="C149" i="116" s="1"/>
  <c r="B164" i="116"/>
  <c r="C164" i="116" s="1"/>
  <c r="B179" i="116"/>
  <c r="C179" i="116" s="1"/>
  <c r="B194" i="116"/>
  <c r="C194" i="116" s="1"/>
  <c r="B209" i="116"/>
  <c r="C209" i="116" s="1"/>
  <c r="B224" i="116"/>
  <c r="C224" i="116" s="1"/>
  <c r="B239" i="116"/>
  <c r="C239" i="116" s="1"/>
  <c r="B255" i="116"/>
  <c r="C255" i="116" s="1"/>
  <c r="B270" i="116"/>
  <c r="C270" i="116" s="1"/>
  <c r="B285" i="116"/>
  <c r="C285" i="116" s="1"/>
  <c r="B301" i="116"/>
  <c r="C301" i="116" s="1"/>
  <c r="B317" i="116"/>
  <c r="C317" i="116" s="1"/>
  <c r="B333" i="116"/>
  <c r="C333" i="116" s="1"/>
  <c r="B349" i="116"/>
  <c r="C349" i="116" s="1"/>
  <c r="B365" i="116"/>
  <c r="C365" i="116" s="1"/>
  <c r="B383" i="116"/>
  <c r="C383" i="116" s="1"/>
  <c r="B400" i="116"/>
  <c r="C400" i="116" s="1"/>
  <c r="B417" i="116"/>
  <c r="C417" i="116" s="1"/>
  <c r="B434" i="116"/>
  <c r="C434" i="116" s="1"/>
  <c r="B453" i="116"/>
  <c r="C453" i="116" s="1"/>
  <c r="B471" i="116"/>
  <c r="C471" i="116" s="1"/>
  <c r="B488" i="116"/>
  <c r="C488" i="116" s="1"/>
  <c r="B505" i="116"/>
  <c r="C505" i="116" s="1"/>
  <c r="B527" i="116"/>
  <c r="C527" i="116" s="1"/>
  <c r="B546" i="116"/>
  <c r="C546" i="116" s="1"/>
  <c r="B569" i="116"/>
  <c r="C569" i="116" s="1"/>
  <c r="B589" i="116"/>
  <c r="C589" i="116" s="1"/>
  <c r="B614" i="116"/>
  <c r="C614" i="116" s="1"/>
  <c r="B642" i="116"/>
  <c r="C642" i="116" s="1"/>
  <c r="B664" i="116"/>
  <c r="C664" i="116" s="1"/>
  <c r="B691" i="116"/>
  <c r="C691" i="116" s="1"/>
  <c r="B719" i="116"/>
  <c r="C719" i="116" s="1"/>
  <c r="B747" i="116"/>
  <c r="C747" i="116" s="1"/>
  <c r="B770" i="116"/>
  <c r="C770" i="116" s="1"/>
  <c r="B797" i="116"/>
  <c r="C797" i="116" s="1"/>
  <c r="B825" i="116"/>
  <c r="C825" i="116" s="1"/>
  <c r="B853" i="116"/>
  <c r="C853" i="116" s="1"/>
  <c r="B876" i="116"/>
  <c r="C876" i="116" s="1"/>
  <c r="B902" i="116"/>
  <c r="C902" i="116" s="1"/>
  <c r="B933" i="116"/>
  <c r="C933" i="116" s="1"/>
  <c r="B963" i="116"/>
  <c r="C963" i="116" s="1"/>
  <c r="B1004" i="116"/>
  <c r="C1004" i="116" s="1"/>
  <c r="B1036" i="116"/>
  <c r="C1036" i="116" s="1"/>
  <c r="B1068" i="116"/>
  <c r="C1068" i="116" s="1"/>
  <c r="B1109" i="116"/>
  <c r="C1109" i="116" s="1"/>
  <c r="B1142" i="116"/>
  <c r="C1142" i="116" s="1"/>
  <c r="B1174" i="116"/>
  <c r="C1174" i="116" s="1"/>
  <c r="B14" i="116"/>
  <c r="C14" i="116" s="1"/>
  <c r="B29" i="116"/>
  <c r="C29" i="116" s="1"/>
  <c r="B45" i="116"/>
  <c r="C45" i="116" s="1"/>
  <c r="B60" i="116"/>
  <c r="C60" i="116" s="1"/>
  <c r="B75" i="116"/>
  <c r="C75" i="116" s="1"/>
  <c r="B90" i="116"/>
  <c r="C90" i="116" s="1"/>
  <c r="B105" i="116"/>
  <c r="C105" i="116" s="1"/>
  <c r="B120" i="116"/>
  <c r="C120" i="116" s="1"/>
  <c r="B135" i="116"/>
  <c r="C135" i="116" s="1"/>
  <c r="B150" i="116"/>
  <c r="C150" i="116" s="1"/>
  <c r="B165" i="116"/>
  <c r="C165" i="116" s="1"/>
  <c r="B180" i="116"/>
  <c r="C180" i="116" s="1"/>
  <c r="B195" i="116"/>
  <c r="C195" i="116" s="1"/>
  <c r="B210" i="116"/>
  <c r="C210" i="116" s="1"/>
  <c r="B225" i="116"/>
  <c r="C225" i="116" s="1"/>
  <c r="B241" i="116"/>
  <c r="C241" i="116" s="1"/>
  <c r="B256" i="116"/>
  <c r="C256" i="116" s="1"/>
  <c r="B271" i="116"/>
  <c r="C271" i="116" s="1"/>
  <c r="B286" i="116"/>
  <c r="C286" i="116" s="1"/>
  <c r="B302" i="116"/>
  <c r="C302" i="116" s="1"/>
  <c r="B318" i="116"/>
  <c r="C318" i="116" s="1"/>
  <c r="B334" i="116"/>
  <c r="C334" i="116" s="1"/>
  <c r="B350" i="116"/>
  <c r="C350" i="116" s="1"/>
  <c r="B367" i="116"/>
  <c r="C367" i="116" s="1"/>
  <c r="B384" i="116"/>
  <c r="C384" i="116" s="1"/>
  <c r="B401" i="116"/>
  <c r="C401" i="116" s="1"/>
  <c r="B418" i="116"/>
  <c r="C418" i="116" s="1"/>
  <c r="B435" i="116"/>
  <c r="C435" i="116" s="1"/>
  <c r="B455" i="116"/>
  <c r="C455" i="116" s="1"/>
  <c r="B472" i="116"/>
  <c r="C472" i="116" s="1"/>
  <c r="B489" i="116"/>
  <c r="C489" i="116" s="1"/>
  <c r="B507" i="116"/>
  <c r="C507" i="116" s="1"/>
  <c r="B528" i="116"/>
  <c r="C528" i="116" s="1"/>
  <c r="B547" i="116"/>
  <c r="C547" i="116" s="1"/>
  <c r="B570" i="116"/>
  <c r="C570" i="116" s="1"/>
  <c r="B591" i="116"/>
  <c r="C591" i="116" s="1"/>
  <c r="B615" i="116"/>
  <c r="C615" i="116" s="1"/>
  <c r="B643" i="116"/>
  <c r="C643" i="116" s="1"/>
  <c r="B667" i="116"/>
  <c r="C667" i="116" s="1"/>
  <c r="B694" i="116"/>
  <c r="C694" i="116" s="1"/>
  <c r="B720" i="116"/>
  <c r="C720" i="116" s="1"/>
  <c r="B748" i="116"/>
  <c r="C748" i="116" s="1"/>
  <c r="B772" i="116"/>
  <c r="C772" i="116" s="1"/>
  <c r="B799" i="116"/>
  <c r="C799" i="116" s="1"/>
  <c r="B826" i="116"/>
  <c r="C826" i="116" s="1"/>
  <c r="B854" i="116"/>
  <c r="C854" i="116" s="1"/>
  <c r="B878" i="116"/>
  <c r="C878" i="116" s="1"/>
  <c r="B905" i="116"/>
  <c r="C905" i="116" s="1"/>
  <c r="B935" i="116"/>
  <c r="C935" i="116" s="1"/>
  <c r="B968" i="116"/>
  <c r="C968" i="116" s="1"/>
  <c r="B1005" i="116"/>
  <c r="C1005" i="116" s="1"/>
  <c r="B1037" i="116"/>
  <c r="C1037" i="116" s="1"/>
  <c r="B1074" i="116"/>
  <c r="C1074" i="116" s="1"/>
  <c r="B1110" i="116"/>
  <c r="C1110" i="116" s="1"/>
  <c r="B1143" i="116"/>
  <c r="C1143" i="116" s="1"/>
  <c r="B1179" i="116"/>
  <c r="C1179" i="116" s="1"/>
  <c r="B15" i="116"/>
  <c r="C15" i="116" s="1"/>
  <c r="B31" i="116"/>
  <c r="C31" i="116" s="1"/>
  <c r="B46" i="116"/>
  <c r="C46" i="116" s="1"/>
  <c r="B61" i="116"/>
  <c r="C61" i="116" s="1"/>
  <c r="B76" i="116"/>
  <c r="C76" i="116" s="1"/>
  <c r="B91" i="116"/>
  <c r="C91" i="116" s="1"/>
  <c r="B106" i="116"/>
  <c r="C106" i="116" s="1"/>
  <c r="B121" i="116"/>
  <c r="C121" i="116" s="1"/>
  <c r="B136" i="116"/>
  <c r="C136" i="116" s="1"/>
  <c r="B151" i="116"/>
  <c r="C151" i="116" s="1"/>
  <c r="B166" i="116"/>
  <c r="C166" i="116" s="1"/>
  <c r="B181" i="116"/>
  <c r="C181" i="116" s="1"/>
  <c r="B196" i="116"/>
  <c r="C196" i="116" s="1"/>
  <c r="B211" i="116"/>
  <c r="C211" i="116" s="1"/>
  <c r="B227" i="116"/>
  <c r="C227" i="116" s="1"/>
  <c r="B242" i="116"/>
  <c r="C242" i="116" s="1"/>
  <c r="B257" i="116"/>
  <c r="C257" i="116" s="1"/>
  <c r="B272" i="116"/>
  <c r="C272" i="116" s="1"/>
  <c r="B287" i="116"/>
  <c r="C287" i="116" s="1"/>
  <c r="B303" i="116"/>
  <c r="C303" i="116" s="1"/>
  <c r="B319" i="116"/>
  <c r="C319" i="116" s="1"/>
  <c r="B335" i="116"/>
  <c r="C335" i="116" s="1"/>
  <c r="B351" i="116"/>
  <c r="C351" i="116" s="1"/>
  <c r="B369" i="116"/>
  <c r="C369" i="116" s="1"/>
  <c r="B385" i="116"/>
  <c r="C385" i="116" s="1"/>
  <c r="B402" i="116"/>
  <c r="C402" i="116" s="1"/>
  <c r="B419" i="116"/>
  <c r="C419" i="116" s="1"/>
  <c r="B437" i="116"/>
  <c r="C437" i="116" s="1"/>
  <c r="B456" i="116"/>
  <c r="C456" i="116" s="1"/>
  <c r="B473" i="116"/>
  <c r="C473" i="116" s="1"/>
  <c r="B490" i="116"/>
  <c r="C490" i="116" s="1"/>
  <c r="B511" i="116"/>
  <c r="C511" i="116" s="1"/>
  <c r="B529" i="116"/>
  <c r="C529" i="116" s="1"/>
  <c r="B549" i="116"/>
  <c r="C549" i="116" s="1"/>
  <c r="B571" i="116"/>
  <c r="C571" i="116" s="1"/>
  <c r="B596" i="116"/>
  <c r="C596" i="116" s="1"/>
  <c r="B616" i="116"/>
  <c r="C616" i="116" s="1"/>
  <c r="B644" i="116"/>
  <c r="C644" i="116" s="1"/>
  <c r="B672" i="116"/>
  <c r="C672" i="116" s="1"/>
  <c r="B695" i="116"/>
  <c r="C695" i="116" s="1"/>
  <c r="B722" i="116"/>
  <c r="C722" i="116" s="1"/>
  <c r="B750" i="116"/>
  <c r="C750" i="116" s="1"/>
  <c r="B778" i="116"/>
  <c r="C778" i="116" s="1"/>
  <c r="B800" i="116"/>
  <c r="C800" i="116" s="1"/>
  <c r="B827" i="116"/>
  <c r="C827" i="116" s="1"/>
  <c r="B855" i="116"/>
  <c r="C855" i="116" s="1"/>
  <c r="B883" i="116"/>
  <c r="C883" i="116" s="1"/>
  <c r="B908" i="116"/>
  <c r="C908" i="116" s="1"/>
  <c r="B938" i="116"/>
  <c r="C938" i="116" s="1"/>
  <c r="B974" i="116"/>
  <c r="C974" i="116" s="1"/>
  <c r="B1006" i="116"/>
  <c r="C1006" i="116" s="1"/>
  <c r="B1038" i="116"/>
  <c r="C1038" i="116" s="1"/>
  <c r="B1079" i="116"/>
  <c r="C1079" i="116" s="1"/>
  <c r="B1111" i="116"/>
  <c r="C1111" i="116" s="1"/>
  <c r="B1144" i="116"/>
  <c r="C1144" i="116" s="1"/>
  <c r="B1185" i="116"/>
  <c r="C1185" i="116" s="1"/>
  <c r="B17" i="116"/>
  <c r="C17" i="116" s="1"/>
  <c r="B32" i="116"/>
  <c r="C32" i="116" s="1"/>
  <c r="B47" i="116"/>
  <c r="C47" i="116" s="1"/>
  <c r="B62" i="116"/>
  <c r="C62" i="116" s="1"/>
  <c r="B77" i="116"/>
  <c r="C77" i="116" s="1"/>
  <c r="B92" i="116"/>
  <c r="C92" i="116" s="1"/>
  <c r="B107" i="116"/>
  <c r="C107" i="116" s="1"/>
  <c r="B122" i="116"/>
  <c r="C122" i="116" s="1"/>
  <c r="B137" i="116"/>
  <c r="C137" i="116" s="1"/>
  <c r="B152" i="116"/>
  <c r="C152" i="116" s="1"/>
  <c r="B167" i="116"/>
  <c r="C167" i="116" s="1"/>
  <c r="B182" i="116"/>
  <c r="C182" i="116" s="1"/>
  <c r="B197" i="116"/>
  <c r="C197" i="116" s="1"/>
  <c r="B213" i="116"/>
  <c r="C213" i="116" s="1"/>
  <c r="B228" i="116"/>
  <c r="C228" i="116" s="1"/>
  <c r="B243" i="116"/>
  <c r="C243" i="116" s="1"/>
  <c r="B258" i="116"/>
  <c r="C258" i="116" s="1"/>
  <c r="B273" i="116"/>
  <c r="C273" i="116" s="1"/>
  <c r="B288" i="116"/>
  <c r="C288" i="116" s="1"/>
  <c r="B304" i="116"/>
  <c r="C304" i="116" s="1"/>
  <c r="B320" i="116"/>
  <c r="C320" i="116" s="1"/>
  <c r="B336" i="116"/>
  <c r="C336" i="116" s="1"/>
  <c r="B353" i="116"/>
  <c r="C353" i="116" s="1"/>
  <c r="B370" i="116"/>
  <c r="C370" i="116" s="1"/>
  <c r="B386" i="116"/>
  <c r="C386" i="116" s="1"/>
  <c r="B403" i="116"/>
  <c r="C403" i="116" s="1"/>
  <c r="B420" i="116"/>
  <c r="C420" i="116" s="1"/>
  <c r="B439" i="116"/>
  <c r="C439" i="116" s="1"/>
  <c r="B457" i="116"/>
  <c r="C457" i="116" s="1"/>
  <c r="B474" i="116"/>
  <c r="C474" i="116" s="1"/>
  <c r="B491" i="116"/>
  <c r="C491" i="116" s="1"/>
  <c r="B512" i="116"/>
  <c r="C512" i="116" s="1"/>
  <c r="B530" i="116"/>
  <c r="C530" i="116" s="1"/>
  <c r="B553" i="116"/>
  <c r="C553" i="116" s="1"/>
  <c r="B572" i="116"/>
  <c r="C572" i="116" s="1"/>
  <c r="B597" i="116"/>
  <c r="C597" i="116" s="1"/>
  <c r="B618" i="116"/>
  <c r="C618" i="116" s="1"/>
  <c r="B645" i="116"/>
  <c r="C645" i="116" s="1"/>
  <c r="B673" i="116"/>
  <c r="C673" i="116" s="1"/>
  <c r="B697" i="116"/>
  <c r="C697" i="116" s="1"/>
  <c r="B724" i="116"/>
  <c r="C724" i="116" s="1"/>
  <c r="B751" i="116"/>
  <c r="C751" i="116" s="1"/>
  <c r="B779" i="116"/>
  <c r="C779" i="116" s="1"/>
  <c r="B802" i="116"/>
  <c r="C802" i="116" s="1"/>
  <c r="B829" i="116"/>
  <c r="C829" i="116" s="1"/>
  <c r="B856" i="116"/>
  <c r="C856" i="116" s="1"/>
  <c r="B884" i="116"/>
  <c r="C884" i="116" s="1"/>
  <c r="B913" i="116"/>
  <c r="C913" i="116" s="1"/>
  <c r="B943" i="116"/>
  <c r="C943" i="116" s="1"/>
  <c r="B975" i="116"/>
  <c r="C975" i="116" s="1"/>
  <c r="B1007" i="116"/>
  <c r="C1007" i="116" s="1"/>
  <c r="B1044" i="116"/>
  <c r="C1044" i="116" s="1"/>
  <c r="B1080" i="116"/>
  <c r="C1080" i="116" s="1"/>
  <c r="B1112" i="116"/>
  <c r="C1112" i="116" s="1"/>
  <c r="B1149" i="116"/>
  <c r="C1149" i="116" s="1"/>
  <c r="B1186" i="116"/>
  <c r="C1186" i="116" s="1"/>
  <c r="B18" i="116"/>
  <c r="C18" i="116" s="1"/>
  <c r="B33" i="116"/>
  <c r="C33" i="116" s="1"/>
  <c r="B48" i="116"/>
  <c r="C48" i="116" s="1"/>
  <c r="B63" i="116"/>
  <c r="C63" i="116" s="1"/>
  <c r="B78" i="116"/>
  <c r="C78" i="116" s="1"/>
  <c r="B93" i="116"/>
  <c r="C93" i="116" s="1"/>
  <c r="B108" i="116"/>
  <c r="C108" i="116" s="1"/>
  <c r="B123" i="116"/>
  <c r="C123" i="116" s="1"/>
  <c r="B138" i="116"/>
  <c r="C138" i="116" s="1"/>
  <c r="B153" i="116"/>
  <c r="C153" i="116" s="1"/>
  <c r="B168" i="116"/>
  <c r="C168" i="116" s="1"/>
  <c r="B183" i="116"/>
  <c r="C183" i="116" s="1"/>
  <c r="B199" i="116"/>
  <c r="C199" i="116" s="1"/>
  <c r="B214" i="116"/>
  <c r="C214" i="116" s="1"/>
  <c r="B229" i="116"/>
  <c r="C229" i="116" s="1"/>
  <c r="B244" i="116"/>
  <c r="C244" i="116" s="1"/>
  <c r="B259" i="116"/>
  <c r="C259" i="116" s="1"/>
  <c r="B274" i="116"/>
  <c r="C274" i="116" s="1"/>
  <c r="B289" i="116"/>
  <c r="C289" i="116" s="1"/>
  <c r="B305" i="116"/>
  <c r="C305" i="116" s="1"/>
  <c r="B321" i="116"/>
  <c r="C321" i="116" s="1"/>
  <c r="B337" i="116"/>
  <c r="C337" i="116" s="1"/>
  <c r="B355" i="116"/>
  <c r="C355" i="116" s="1"/>
  <c r="B371" i="116"/>
  <c r="C371" i="116" s="1"/>
  <c r="B387" i="116"/>
  <c r="C387" i="116" s="1"/>
  <c r="B404" i="116"/>
  <c r="C404" i="116" s="1"/>
  <c r="B421" i="116"/>
  <c r="C421" i="116" s="1"/>
  <c r="B441" i="116"/>
  <c r="C441" i="116" s="1"/>
  <c r="B458" i="116"/>
  <c r="C458" i="116" s="1"/>
  <c r="B475" i="116"/>
  <c r="C475" i="116" s="1"/>
  <c r="B493" i="116"/>
  <c r="C493" i="116" s="1"/>
  <c r="B513" i="116"/>
  <c r="C513" i="116" s="1"/>
  <c r="B531" i="116"/>
  <c r="C531" i="116" s="1"/>
  <c r="B554" i="116"/>
  <c r="C554" i="116" s="1"/>
  <c r="B574" i="116"/>
  <c r="C574" i="116" s="1"/>
  <c r="B598" i="116"/>
  <c r="C598" i="116" s="1"/>
  <c r="B619" i="116"/>
  <c r="C619" i="116" s="1"/>
  <c r="B646" i="116"/>
  <c r="C646" i="116" s="1"/>
  <c r="B674" i="116"/>
  <c r="C674" i="116" s="1"/>
  <c r="B702" i="116"/>
  <c r="C702" i="116" s="1"/>
  <c r="B725" i="116"/>
  <c r="C725" i="116" s="1"/>
  <c r="B752" i="116"/>
  <c r="C752" i="116" s="1"/>
  <c r="B780" i="116"/>
  <c r="C780" i="116" s="1"/>
  <c r="B808" i="116"/>
  <c r="C808" i="116" s="1"/>
  <c r="B830" i="116"/>
  <c r="C830" i="116" s="1"/>
  <c r="B857" i="116"/>
  <c r="C857" i="116" s="1"/>
  <c r="B885" i="116"/>
  <c r="C885" i="116" s="1"/>
  <c r="B914" i="116"/>
  <c r="C914" i="116" s="1"/>
  <c r="B944" i="116"/>
  <c r="C944" i="116" s="1"/>
  <c r="B976" i="116"/>
  <c r="C976" i="116" s="1"/>
  <c r="B1008" i="116"/>
  <c r="C1008" i="116" s="1"/>
  <c r="B1049" i="116"/>
  <c r="C1049" i="116" s="1"/>
  <c r="B1081" i="116"/>
  <c r="C1081" i="116" s="1"/>
  <c r="B1114" i="116"/>
  <c r="C1114" i="116" s="1"/>
  <c r="B1154" i="116"/>
  <c r="C1154" i="116" s="1"/>
  <c r="B1187" i="116"/>
  <c r="C1187" i="116" s="1"/>
  <c r="D14" i="115"/>
  <c r="D15" i="115"/>
  <c r="D16" i="115" s="1"/>
  <c r="F14" i="115"/>
  <c r="F15" i="115"/>
  <c r="F16" i="115" s="1"/>
  <c r="G15" i="115"/>
  <c r="G14" i="115"/>
  <c r="E15" i="115"/>
  <c r="E16" i="115" s="1"/>
  <c r="E14" i="115"/>
  <c r="C14" i="115"/>
  <c r="C15" i="115"/>
  <c r="C16" i="115" s="1"/>
  <c r="E21" i="100"/>
  <c r="F20" i="100"/>
  <c r="G20" i="100"/>
  <c r="G21" i="100" s="1"/>
  <c r="H20" i="100"/>
  <c r="H21" i="100" s="1"/>
  <c r="I20" i="100"/>
  <c r="I21" i="100" s="1"/>
  <c r="J20" i="100"/>
  <c r="J21" i="100" s="1"/>
  <c r="F21" i="100"/>
  <c r="H6" i="100"/>
  <c r="G6" i="100"/>
  <c r="F6" i="100"/>
  <c r="AW9" i="114"/>
  <c r="AV9" i="114"/>
  <c r="AU9" i="114"/>
  <c r="AT9" i="114"/>
  <c r="AS9" i="114"/>
  <c r="AR9" i="114"/>
  <c r="AQ9" i="114"/>
  <c r="AN9" i="114"/>
  <c r="AM9" i="114"/>
  <c r="AL9" i="114"/>
  <c r="AK9" i="114"/>
  <c r="AJ9" i="114"/>
  <c r="AI9" i="114"/>
  <c r="AH9" i="114"/>
  <c r="AE9" i="114"/>
  <c r="AD9" i="114"/>
  <c r="AC9" i="114"/>
  <c r="AB9" i="114"/>
  <c r="AA9" i="114"/>
  <c r="Z9" i="114"/>
  <c r="Y9" i="114"/>
  <c r="V9" i="114"/>
  <c r="U9" i="114"/>
  <c r="T9" i="114"/>
  <c r="S9" i="114"/>
  <c r="R9" i="114"/>
  <c r="Q9" i="114"/>
  <c r="P9" i="114"/>
  <c r="M9" i="114"/>
  <c r="L9" i="114"/>
  <c r="K9" i="114"/>
  <c r="J9" i="114"/>
  <c r="I9" i="114"/>
  <c r="H9" i="114"/>
  <c r="G9" i="114"/>
  <c r="B13" i="114" a="1"/>
  <c r="B13" i="114" s="1"/>
  <c r="C13" i="114" s="1"/>
  <c r="D13" i="114" s="1"/>
  <c r="F14" i="114"/>
  <c r="F15" i="114" s="1"/>
  <c r="F16" i="114" s="1"/>
  <c r="F17" i="114" s="1"/>
  <c r="F18" i="114" s="1"/>
  <c r="F19" i="114" s="1"/>
  <c r="F20" i="114" s="1"/>
  <c r="F21" i="114" s="1"/>
  <c r="F22" i="114" s="1"/>
  <c r="F23" i="114" s="1"/>
  <c r="F24" i="114" s="1"/>
  <c r="F25" i="114" s="1"/>
  <c r="F26" i="114" s="1"/>
  <c r="F27" i="114" s="1"/>
  <c r="F28" i="114" s="1"/>
  <c r="F29" i="114" s="1"/>
  <c r="F30" i="114" s="1"/>
  <c r="F31" i="114" s="1"/>
  <c r="F32" i="114" s="1"/>
  <c r="F33" i="114" s="1"/>
  <c r="F34" i="114" s="1"/>
  <c r="F35" i="114" s="1"/>
  <c r="F36" i="114" s="1"/>
  <c r="F37" i="114" s="1"/>
  <c r="F38" i="114" s="1"/>
  <c r="F39" i="114" s="1"/>
  <c r="F40" i="114" s="1"/>
  <c r="F41" i="114" s="1"/>
  <c r="F42" i="114" s="1"/>
  <c r="F43" i="114" s="1"/>
  <c r="F44" i="114" s="1"/>
  <c r="F45" i="114" s="1"/>
  <c r="F46" i="114" s="1"/>
  <c r="F47" i="114" s="1"/>
  <c r="F48" i="114" s="1"/>
  <c r="F49" i="114" s="1"/>
  <c r="F50" i="114" s="1"/>
  <c r="F51" i="114" s="1"/>
  <c r="F52" i="114" s="1"/>
  <c r="F53" i="114" s="1"/>
  <c r="F54" i="114" s="1"/>
  <c r="F55" i="114" s="1"/>
  <c r="F56" i="114" s="1"/>
  <c r="F57" i="114" s="1"/>
  <c r="F58" i="114" s="1"/>
  <c r="F59" i="114" s="1"/>
  <c r="F60" i="114" s="1"/>
  <c r="F61" i="114" s="1"/>
  <c r="F62" i="114" s="1"/>
  <c r="F63" i="114" s="1"/>
  <c r="F64" i="114" s="1"/>
  <c r="F65" i="114" s="1"/>
  <c r="F66" i="114" s="1"/>
  <c r="F67" i="114" s="1"/>
  <c r="F68" i="114" s="1"/>
  <c r="F69" i="114" s="1"/>
  <c r="F70" i="114" s="1"/>
  <c r="F71" i="114" s="1"/>
  <c r="F72" i="114" s="1"/>
  <c r="F73" i="114" s="1"/>
  <c r="F74" i="114" s="1"/>
  <c r="F75" i="114" s="1"/>
  <c r="F76" i="114" s="1"/>
  <c r="F77" i="114" s="1"/>
  <c r="F78" i="114" s="1"/>
  <c r="F79" i="114" s="1"/>
  <c r="F80" i="114" s="1"/>
  <c r="F81" i="114" s="1"/>
  <c r="F82" i="114" s="1"/>
  <c r="F83" i="114" s="1"/>
  <c r="F84" i="114" s="1"/>
  <c r="F85" i="114" s="1"/>
  <c r="F86" i="114" s="1"/>
  <c r="F87" i="114" s="1"/>
  <c r="F88" i="114" s="1"/>
  <c r="F89" i="114" s="1"/>
  <c r="F90" i="114" s="1"/>
  <c r="F91" i="114" s="1"/>
  <c r="F92" i="114" s="1"/>
  <c r="F93" i="114" s="1"/>
  <c r="F94" i="114" s="1"/>
  <c r="F95" i="114" s="1"/>
  <c r="F96" i="114" s="1"/>
  <c r="F97" i="114" s="1"/>
  <c r="F98" i="114" s="1"/>
  <c r="F99" i="114" s="1"/>
  <c r="F100" i="114" s="1"/>
  <c r="F101" i="114" s="1"/>
  <c r="F102" i="114" s="1"/>
  <c r="F103" i="114" s="1"/>
  <c r="F104" i="114" s="1"/>
  <c r="F105" i="114" s="1"/>
  <c r="F106" i="114" s="1"/>
  <c r="F107" i="114" s="1"/>
  <c r="F108" i="114" s="1"/>
  <c r="F109" i="114" s="1"/>
  <c r="F110" i="114" s="1"/>
  <c r="F111" i="114" s="1"/>
  <c r="F112" i="114" s="1"/>
  <c r="F113" i="114" s="1"/>
  <c r="F114" i="114" s="1"/>
  <c r="F115" i="114" s="1"/>
  <c r="F116" i="114" s="1"/>
  <c r="F117" i="114" s="1"/>
  <c r="F118" i="114" s="1"/>
  <c r="F119" i="114" s="1"/>
  <c r="F120" i="114" s="1"/>
  <c r="F121" i="114" s="1"/>
  <c r="F122" i="114" s="1"/>
  <c r="F123" i="114" s="1"/>
  <c r="F124" i="114" s="1"/>
  <c r="F125" i="114" s="1"/>
  <c r="F126" i="114" s="1"/>
  <c r="F127" i="114" s="1"/>
  <c r="F128" i="114" s="1"/>
  <c r="F129" i="114" s="1"/>
  <c r="F130" i="114" s="1"/>
  <c r="F131" i="114" s="1"/>
  <c r="F132" i="114" s="1"/>
  <c r="F133" i="114" s="1"/>
  <c r="F134" i="114" s="1"/>
  <c r="F135" i="114" s="1"/>
  <c r="F136" i="114" s="1"/>
  <c r="F137" i="114" s="1"/>
  <c r="F138" i="114" s="1"/>
  <c r="F139" i="114" s="1"/>
  <c r="F140" i="114" s="1"/>
  <c r="F141" i="114" s="1"/>
  <c r="F142" i="114" s="1"/>
  <c r="F143" i="114" s="1"/>
  <c r="F144" i="114" s="1"/>
  <c r="F145" i="114" s="1"/>
  <c r="F146" i="114" s="1"/>
  <c r="F147" i="114" s="1"/>
  <c r="F148" i="114" s="1"/>
  <c r="F149" i="114" s="1"/>
  <c r="F150" i="114" s="1"/>
  <c r="F151" i="114" s="1"/>
  <c r="F152" i="114" s="1"/>
  <c r="F153" i="114" s="1"/>
  <c r="F154" i="114" s="1"/>
  <c r="F155" i="114" s="1"/>
  <c r="F156" i="114" s="1"/>
  <c r="F157" i="114" s="1"/>
  <c r="F158" i="114" s="1"/>
  <c r="F159" i="114" s="1"/>
  <c r="F160" i="114" s="1"/>
  <c r="F161" i="114" s="1"/>
  <c r="F162" i="114" s="1"/>
  <c r="F163" i="114" s="1"/>
  <c r="F164" i="114" s="1"/>
  <c r="F165" i="114" s="1"/>
  <c r="F166" i="114" s="1"/>
  <c r="F167" i="114" s="1"/>
  <c r="F168" i="114" s="1"/>
  <c r="F169" i="114" s="1"/>
  <c r="F170" i="114" s="1"/>
  <c r="F171" i="114" s="1"/>
  <c r="F172" i="114" s="1"/>
  <c r="F173" i="114" s="1"/>
  <c r="F174" i="114" s="1"/>
  <c r="F175" i="114" s="1"/>
  <c r="F176" i="114" s="1"/>
  <c r="F177" i="114" s="1"/>
  <c r="F178" i="114" s="1"/>
  <c r="F179" i="114" s="1"/>
  <c r="F180" i="114" s="1"/>
  <c r="F181" i="114" s="1"/>
  <c r="F182" i="114" s="1"/>
  <c r="F183" i="114" s="1"/>
  <c r="F184" i="114" s="1"/>
  <c r="F185" i="114" s="1"/>
  <c r="F186" i="114" s="1"/>
  <c r="F187" i="114" s="1"/>
  <c r="F188" i="114" s="1"/>
  <c r="F189" i="114" s="1"/>
  <c r="F190" i="114" s="1"/>
  <c r="F191" i="114" s="1"/>
  <c r="F192" i="114" s="1"/>
  <c r="F193" i="114" s="1"/>
  <c r="F194" i="114" s="1"/>
  <c r="F195" i="114" s="1"/>
  <c r="F196" i="114" s="1"/>
  <c r="F197" i="114" s="1"/>
  <c r="F198" i="114" s="1"/>
  <c r="F199" i="114" s="1"/>
  <c r="F200" i="114" s="1"/>
  <c r="F201" i="114" s="1"/>
  <c r="F202" i="114" s="1"/>
  <c r="F203" i="114" s="1"/>
  <c r="F204" i="114" s="1"/>
  <c r="F205" i="114" s="1"/>
  <c r="F206" i="114" s="1"/>
  <c r="F207" i="114" s="1"/>
  <c r="F208" i="114" s="1"/>
  <c r="F209" i="114" s="1"/>
  <c r="F210" i="114" s="1"/>
  <c r="F211" i="114" s="1"/>
  <c r="F212" i="114" s="1"/>
  <c r="F213" i="114" s="1"/>
  <c r="F214" i="114" s="1"/>
  <c r="F215" i="114" s="1"/>
  <c r="F216" i="114" s="1"/>
  <c r="F217" i="114" s="1"/>
  <c r="F218" i="114" s="1"/>
  <c r="F219" i="114" s="1"/>
  <c r="F220" i="114" s="1"/>
  <c r="F221" i="114" s="1"/>
  <c r="F222" i="114" s="1"/>
  <c r="F223" i="114" s="1"/>
  <c r="F224" i="114" s="1"/>
  <c r="F225" i="114" s="1"/>
  <c r="F226" i="114" s="1"/>
  <c r="F227" i="114" s="1"/>
  <c r="F228" i="114" s="1"/>
  <c r="F229" i="114" s="1"/>
  <c r="F230" i="114" s="1"/>
  <c r="F231" i="114" s="1"/>
  <c r="F232" i="114" s="1"/>
  <c r="F233" i="114" s="1"/>
  <c r="F234" i="114" s="1"/>
  <c r="F235" i="114" s="1"/>
  <c r="F236" i="114" s="1"/>
  <c r="F237" i="114" s="1"/>
  <c r="F238" i="114" s="1"/>
  <c r="F239" i="114" s="1"/>
  <c r="F240" i="114" s="1"/>
  <c r="F241" i="114" s="1"/>
  <c r="F242" i="114" s="1"/>
  <c r="F243" i="114" s="1"/>
  <c r="F244" i="114" s="1"/>
  <c r="F245" i="114" s="1"/>
  <c r="F246" i="114" s="1"/>
  <c r="F247" i="114" s="1"/>
  <c r="F248" i="114" s="1"/>
  <c r="F249" i="114" s="1"/>
  <c r="F250" i="114" s="1"/>
  <c r="F251" i="114" s="1"/>
  <c r="F252" i="114" s="1"/>
  <c r="F253" i="114" s="1"/>
  <c r="F254" i="114" s="1"/>
  <c r="F255" i="114" s="1"/>
  <c r="F256" i="114" s="1"/>
  <c r="F257" i="114" s="1"/>
  <c r="F258" i="114" s="1"/>
  <c r="F259" i="114" s="1"/>
  <c r="F260" i="114" s="1"/>
  <c r="F261" i="114" s="1"/>
  <c r="F262" i="114" s="1"/>
  <c r="F263" i="114" s="1"/>
  <c r="F264" i="114" s="1"/>
  <c r="F265" i="114" s="1"/>
  <c r="F266" i="114" s="1"/>
  <c r="F267" i="114" s="1"/>
  <c r="F268" i="114" s="1"/>
  <c r="F269" i="114" s="1"/>
  <c r="F270" i="114" s="1"/>
  <c r="F271" i="114" s="1"/>
  <c r="F272" i="114" s="1"/>
  <c r="F273" i="114" s="1"/>
  <c r="F274" i="114" s="1"/>
  <c r="F275" i="114" s="1"/>
  <c r="F276" i="114" s="1"/>
  <c r="F277" i="114" s="1"/>
  <c r="F278" i="114" s="1"/>
  <c r="F279" i="114" s="1"/>
  <c r="F280" i="114" s="1"/>
  <c r="F281" i="114" s="1"/>
  <c r="F282" i="114" s="1"/>
  <c r="F283" i="114" s="1"/>
  <c r="F284" i="114" s="1"/>
  <c r="F285" i="114" s="1"/>
  <c r="F286" i="114" s="1"/>
  <c r="F287" i="114" s="1"/>
  <c r="F288" i="114" s="1"/>
  <c r="F289" i="114" s="1"/>
  <c r="F290" i="114" s="1"/>
  <c r="F291" i="114" s="1"/>
  <c r="F292" i="114" s="1"/>
  <c r="F293" i="114" s="1"/>
  <c r="F294" i="114" s="1"/>
  <c r="F295" i="114" s="1"/>
  <c r="F296" i="114" s="1"/>
  <c r="F297" i="114" s="1"/>
  <c r="F298" i="114" s="1"/>
  <c r="F299" i="114" s="1"/>
  <c r="F300" i="114" s="1"/>
  <c r="F301" i="114" s="1"/>
  <c r="F302" i="114" s="1"/>
  <c r="F303" i="114" s="1"/>
  <c r="F304" i="114" s="1"/>
  <c r="F305" i="114" s="1"/>
  <c r="F306" i="114" s="1"/>
  <c r="F307" i="114" s="1"/>
  <c r="F308" i="114" s="1"/>
  <c r="F309" i="114" s="1"/>
  <c r="F310" i="114" s="1"/>
  <c r="F311" i="114" s="1"/>
  <c r="F312" i="114" s="1"/>
  <c r="F313" i="114" s="1"/>
  <c r="F314" i="114" s="1"/>
  <c r="F315" i="114" s="1"/>
  <c r="F316" i="114" s="1"/>
  <c r="F317" i="114" s="1"/>
  <c r="F318" i="114" s="1"/>
  <c r="F319" i="114" s="1"/>
  <c r="F320" i="114" s="1"/>
  <c r="F321" i="114" s="1"/>
  <c r="F322" i="114" s="1"/>
  <c r="F323" i="114" s="1"/>
  <c r="F324" i="114" s="1"/>
  <c r="F325" i="114" s="1"/>
  <c r="F326" i="114" s="1"/>
  <c r="F327" i="114" s="1"/>
  <c r="F328" i="114" s="1"/>
  <c r="F329" i="114" s="1"/>
  <c r="F330" i="114" s="1"/>
  <c r="F331" i="114" s="1"/>
  <c r="F332" i="114" s="1"/>
  <c r="F333" i="114" s="1"/>
  <c r="F334" i="114" s="1"/>
  <c r="F335" i="114" s="1"/>
  <c r="F336" i="114" s="1"/>
  <c r="F337" i="114" s="1"/>
  <c r="F338" i="114" s="1"/>
  <c r="F339" i="114" s="1"/>
  <c r="F340" i="114" s="1"/>
  <c r="F341" i="114" s="1"/>
  <c r="F342" i="114" s="1"/>
  <c r="F343" i="114" s="1"/>
  <c r="F344" i="114" s="1"/>
  <c r="F345" i="114" s="1"/>
  <c r="F346" i="114" s="1"/>
  <c r="F347" i="114" s="1"/>
  <c r="F348" i="114" s="1"/>
  <c r="F349" i="114" s="1"/>
  <c r="F350" i="114" s="1"/>
  <c r="F351" i="114" s="1"/>
  <c r="F352" i="114" s="1"/>
  <c r="F353" i="114" s="1"/>
  <c r="F354" i="114" s="1"/>
  <c r="F355" i="114" s="1"/>
  <c r="F356" i="114" s="1"/>
  <c r="F357" i="114" s="1"/>
  <c r="F358" i="114" s="1"/>
  <c r="F359" i="114" s="1"/>
  <c r="F360" i="114" s="1"/>
  <c r="F361" i="114" s="1"/>
  <c r="F362" i="114" s="1"/>
  <c r="F363" i="114" s="1"/>
  <c r="F364" i="114" s="1"/>
  <c r="F365" i="114" s="1"/>
  <c r="F366" i="114" s="1"/>
  <c r="F367" i="114" s="1"/>
  <c r="F368" i="114" s="1"/>
  <c r="F369" i="114" s="1"/>
  <c r="F370" i="114" s="1"/>
  <c r="F371" i="114" s="1"/>
  <c r="F372" i="114" s="1"/>
  <c r="F373" i="114" s="1"/>
  <c r="F374" i="114" s="1"/>
  <c r="F375" i="114" s="1"/>
  <c r="F376" i="114" s="1"/>
  <c r="F377" i="114" s="1"/>
  <c r="F378" i="114" s="1"/>
  <c r="F379" i="114" s="1"/>
  <c r="F380" i="114" s="1"/>
  <c r="F381" i="114" s="1"/>
  <c r="F382" i="114" s="1"/>
  <c r="F383" i="114" s="1"/>
  <c r="F384" i="114" s="1"/>
  <c r="F385" i="114" s="1"/>
  <c r="F386" i="114" s="1"/>
  <c r="F387" i="114" s="1"/>
  <c r="F388" i="114" s="1"/>
  <c r="F389" i="114" s="1"/>
  <c r="F390" i="114" s="1"/>
  <c r="F391" i="114" s="1"/>
  <c r="F392" i="114" s="1"/>
  <c r="F393" i="114" s="1"/>
  <c r="F394" i="114" s="1"/>
  <c r="F395" i="114" s="1"/>
  <c r="F396" i="114" s="1"/>
  <c r="F397" i="114" s="1"/>
  <c r="F398" i="114" s="1"/>
  <c r="F399" i="114" s="1"/>
  <c r="F400" i="114" s="1"/>
  <c r="F401" i="114" s="1"/>
  <c r="F402" i="114" s="1"/>
  <c r="F403" i="114" s="1"/>
  <c r="F404" i="114" s="1"/>
  <c r="F405" i="114" s="1"/>
  <c r="F406" i="114" s="1"/>
  <c r="F407" i="114" s="1"/>
  <c r="F408" i="114" s="1"/>
  <c r="F409" i="114" s="1"/>
  <c r="F410" i="114" s="1"/>
  <c r="F411" i="114" s="1"/>
  <c r="F412" i="114" s="1"/>
  <c r="F413" i="114" s="1"/>
  <c r="F414" i="114" s="1"/>
  <c r="F415" i="114" s="1"/>
  <c r="F416" i="114" s="1"/>
  <c r="F417" i="114" s="1"/>
  <c r="F418" i="114" s="1"/>
  <c r="F419" i="114" s="1"/>
  <c r="F420" i="114" s="1"/>
  <c r="F421" i="114" s="1"/>
  <c r="F422" i="114" s="1"/>
  <c r="F423" i="114" s="1"/>
  <c r="F424" i="114" s="1"/>
  <c r="F425" i="114" s="1"/>
  <c r="F426" i="114" s="1"/>
  <c r="F427" i="114" s="1"/>
  <c r="F428" i="114" s="1"/>
  <c r="F429" i="114" s="1"/>
  <c r="F430" i="114" s="1"/>
  <c r="F431" i="114" s="1"/>
  <c r="F432" i="114" s="1"/>
  <c r="F433" i="114" s="1"/>
  <c r="F434" i="114" s="1"/>
  <c r="F435" i="114" s="1"/>
  <c r="F436" i="114" s="1"/>
  <c r="F437" i="114" s="1"/>
  <c r="F438" i="114" s="1"/>
  <c r="F439" i="114" s="1"/>
  <c r="F440" i="114" s="1"/>
  <c r="F441" i="114" s="1"/>
  <c r="F442" i="114" s="1"/>
  <c r="F443" i="114" s="1"/>
  <c r="F444" i="114" s="1"/>
  <c r="F445" i="114" s="1"/>
  <c r="F446" i="114" s="1"/>
  <c r="F447" i="114" s="1"/>
  <c r="F448" i="114" s="1"/>
  <c r="F449" i="114" s="1"/>
  <c r="F450" i="114" s="1"/>
  <c r="F451" i="114" s="1"/>
  <c r="F452" i="114" s="1"/>
  <c r="F453" i="114" s="1"/>
  <c r="F454" i="114" s="1"/>
  <c r="F455" i="114" s="1"/>
  <c r="F456" i="114" s="1"/>
  <c r="F457" i="114" s="1"/>
  <c r="F458" i="114" s="1"/>
  <c r="F459" i="114" s="1"/>
  <c r="F460" i="114" s="1"/>
  <c r="F461" i="114" s="1"/>
  <c r="F462" i="114" s="1"/>
  <c r="F463" i="114" s="1"/>
  <c r="F464" i="114" s="1"/>
  <c r="F465" i="114" s="1"/>
  <c r="F466" i="114" s="1"/>
  <c r="F467" i="114" s="1"/>
  <c r="F468" i="114" s="1"/>
  <c r="F469" i="114" s="1"/>
  <c r="F470" i="114" s="1"/>
  <c r="F471" i="114" s="1"/>
  <c r="F472" i="114" s="1"/>
  <c r="F473" i="114" s="1"/>
  <c r="F474" i="114" s="1"/>
  <c r="F475" i="114" s="1"/>
  <c r="F476" i="114" s="1"/>
  <c r="F477" i="114" s="1"/>
  <c r="F478" i="114" s="1"/>
  <c r="F479" i="114" s="1"/>
  <c r="F480" i="114" s="1"/>
  <c r="F481" i="114" s="1"/>
  <c r="F482" i="114" s="1"/>
  <c r="F483" i="114" s="1"/>
  <c r="F484" i="114" s="1"/>
  <c r="F485" i="114" s="1"/>
  <c r="F486" i="114" s="1"/>
  <c r="F487" i="114" s="1"/>
  <c r="F488" i="114" s="1"/>
  <c r="F489" i="114" s="1"/>
  <c r="F490" i="114" s="1"/>
  <c r="F491" i="114" s="1"/>
  <c r="F492" i="114" s="1"/>
  <c r="F493" i="114" s="1"/>
  <c r="F494" i="114" s="1"/>
  <c r="F495" i="114" s="1"/>
  <c r="F496" i="114" s="1"/>
  <c r="F497" i="114" s="1"/>
  <c r="F498" i="114" s="1"/>
  <c r="F499" i="114" s="1"/>
  <c r="F500" i="114" s="1"/>
  <c r="F501" i="114" s="1"/>
  <c r="F502" i="114" s="1"/>
  <c r="F503" i="114" s="1"/>
  <c r="F504" i="114" s="1"/>
  <c r="F505" i="114" s="1"/>
  <c r="F506" i="114" s="1"/>
  <c r="F507" i="114" s="1"/>
  <c r="F508" i="114" s="1"/>
  <c r="F509" i="114" s="1"/>
  <c r="F510" i="114" s="1"/>
  <c r="F511" i="114" s="1"/>
  <c r="F512" i="114" s="1"/>
  <c r="F513" i="114" s="1"/>
  <c r="F514" i="114" s="1"/>
  <c r="F515" i="114" s="1"/>
  <c r="F516" i="114" s="1"/>
  <c r="F517" i="114" s="1"/>
  <c r="F518" i="114" s="1"/>
  <c r="F519" i="114" s="1"/>
  <c r="F520" i="114" s="1"/>
  <c r="F521" i="114" s="1"/>
  <c r="F522" i="114" s="1"/>
  <c r="F523" i="114" s="1"/>
  <c r="F524" i="114" s="1"/>
  <c r="F525" i="114" s="1"/>
  <c r="F526" i="114" s="1"/>
  <c r="F527" i="114" s="1"/>
  <c r="F528" i="114" s="1"/>
  <c r="F529" i="114" s="1"/>
  <c r="F530" i="114" s="1"/>
  <c r="F531" i="114" s="1"/>
  <c r="F532" i="114" s="1"/>
  <c r="F533" i="114" s="1"/>
  <c r="F534" i="114" s="1"/>
  <c r="F535" i="114" s="1"/>
  <c r="F536" i="114" s="1"/>
  <c r="F537" i="114" s="1"/>
  <c r="F538" i="114" s="1"/>
  <c r="F539" i="114" s="1"/>
  <c r="F540" i="114" s="1"/>
  <c r="F541" i="114" s="1"/>
  <c r="F542" i="114" s="1"/>
  <c r="F543" i="114" s="1"/>
  <c r="F544" i="114" s="1"/>
  <c r="F545" i="114" s="1"/>
  <c r="F546" i="114" s="1"/>
  <c r="F547" i="114" s="1"/>
  <c r="F548" i="114" s="1"/>
  <c r="F549" i="114" s="1"/>
  <c r="F550" i="114" s="1"/>
  <c r="F551" i="114" s="1"/>
  <c r="F552" i="114" s="1"/>
  <c r="F553" i="114" s="1"/>
  <c r="F554" i="114" s="1"/>
  <c r="F555" i="114" s="1"/>
  <c r="F556" i="114" s="1"/>
  <c r="F557" i="114" s="1"/>
  <c r="F558" i="114" s="1"/>
  <c r="F559" i="114" s="1"/>
  <c r="F560" i="114" s="1"/>
  <c r="F561" i="114" s="1"/>
  <c r="F562" i="114" s="1"/>
  <c r="F563" i="114" s="1"/>
  <c r="F564" i="114" s="1"/>
  <c r="F565" i="114" s="1"/>
  <c r="F566" i="114" s="1"/>
  <c r="F567" i="114" s="1"/>
  <c r="F568" i="114" s="1"/>
  <c r="F569" i="114" s="1"/>
  <c r="F570" i="114" s="1"/>
  <c r="F571" i="114" s="1"/>
  <c r="F572" i="114" s="1"/>
  <c r="F573" i="114" s="1"/>
  <c r="F574" i="114" s="1"/>
  <c r="F575" i="114" s="1"/>
  <c r="F576" i="114" s="1"/>
  <c r="F577" i="114" s="1"/>
  <c r="F578" i="114" s="1"/>
  <c r="F579" i="114" s="1"/>
  <c r="F580" i="114" s="1"/>
  <c r="F581" i="114" s="1"/>
  <c r="F582" i="114" s="1"/>
  <c r="F583" i="114" s="1"/>
  <c r="F584" i="114" s="1"/>
  <c r="F585" i="114" s="1"/>
  <c r="F586" i="114" s="1"/>
  <c r="F587" i="114" s="1"/>
  <c r="F588" i="114" s="1"/>
  <c r="F589" i="114" s="1"/>
  <c r="F590" i="114" s="1"/>
  <c r="F591" i="114" s="1"/>
  <c r="F592" i="114" s="1"/>
  <c r="F593" i="114" s="1"/>
  <c r="F594" i="114" s="1"/>
  <c r="F595" i="114" s="1"/>
  <c r="F596" i="114" s="1"/>
  <c r="F597" i="114" s="1"/>
  <c r="F598" i="114" s="1"/>
  <c r="F599" i="114" s="1"/>
  <c r="F600" i="114" s="1"/>
  <c r="F601" i="114" s="1"/>
  <c r="F602" i="114" s="1"/>
  <c r="F603" i="114" s="1"/>
  <c r="F604" i="114" s="1"/>
  <c r="F605" i="114" s="1"/>
  <c r="F606" i="114" s="1"/>
  <c r="F607" i="114" s="1"/>
  <c r="F608" i="114" s="1"/>
  <c r="F609" i="114" s="1"/>
  <c r="F610" i="114" s="1"/>
  <c r="F611" i="114" s="1"/>
  <c r="F612" i="114" s="1"/>
  <c r="F613" i="114" s="1"/>
  <c r="F614" i="114" s="1"/>
  <c r="F615" i="114" s="1"/>
  <c r="F616" i="114" s="1"/>
  <c r="F617" i="114" s="1"/>
  <c r="F618" i="114" s="1"/>
  <c r="F619" i="114" s="1"/>
  <c r="F620" i="114" s="1"/>
  <c r="F621" i="114" s="1"/>
  <c r="F622" i="114" s="1"/>
  <c r="F623" i="114" s="1"/>
  <c r="F624" i="114" s="1"/>
  <c r="F625" i="114" s="1"/>
  <c r="F626" i="114" s="1"/>
  <c r="F627" i="114" s="1"/>
  <c r="F628" i="114" s="1"/>
  <c r="F629" i="114" s="1"/>
  <c r="F630" i="114" s="1"/>
  <c r="F631" i="114" s="1"/>
  <c r="F632" i="114" s="1"/>
  <c r="F633" i="114" s="1"/>
  <c r="F634" i="114" s="1"/>
  <c r="F635" i="114" s="1"/>
  <c r="F636" i="114" s="1"/>
  <c r="F637" i="114" s="1"/>
  <c r="F638" i="114" s="1"/>
  <c r="F639" i="114" s="1"/>
  <c r="F640" i="114" s="1"/>
  <c r="F641" i="114" s="1"/>
  <c r="F642" i="114" s="1"/>
  <c r="F643" i="114" s="1"/>
  <c r="F644" i="114" s="1"/>
  <c r="F645" i="114" s="1"/>
  <c r="F646" i="114" s="1"/>
  <c r="F647" i="114" s="1"/>
  <c r="F648" i="114" s="1"/>
  <c r="F649" i="114" s="1"/>
  <c r="F650" i="114" s="1"/>
  <c r="F651" i="114" s="1"/>
  <c r="F652" i="114" s="1"/>
  <c r="F653" i="114" s="1"/>
  <c r="F654" i="114" s="1"/>
  <c r="F655" i="114" s="1"/>
  <c r="F656" i="114" s="1"/>
  <c r="F657" i="114" s="1"/>
  <c r="F658" i="114" s="1"/>
  <c r="F659" i="114" s="1"/>
  <c r="F660" i="114" s="1"/>
  <c r="F661" i="114" s="1"/>
  <c r="F662" i="114" s="1"/>
  <c r="F663" i="114" s="1"/>
  <c r="F664" i="114" s="1"/>
  <c r="F665" i="114" s="1"/>
  <c r="F666" i="114" s="1"/>
  <c r="F667" i="114" s="1"/>
  <c r="F668" i="114" s="1"/>
  <c r="F669" i="114" s="1"/>
  <c r="F670" i="114" s="1"/>
  <c r="F671" i="114" s="1"/>
  <c r="F672" i="114" s="1"/>
  <c r="F673" i="114" s="1"/>
  <c r="F674" i="114" s="1"/>
  <c r="F675" i="114" s="1"/>
  <c r="F676" i="114" s="1"/>
  <c r="F677" i="114" s="1"/>
  <c r="F678" i="114" s="1"/>
  <c r="F679" i="114" s="1"/>
  <c r="F680" i="114" s="1"/>
  <c r="F681" i="114" s="1"/>
  <c r="F682" i="114" s="1"/>
  <c r="F683" i="114" s="1"/>
  <c r="F684" i="114" s="1"/>
  <c r="F685" i="114" s="1"/>
  <c r="F686" i="114" s="1"/>
  <c r="F687" i="114" s="1"/>
  <c r="F688" i="114" s="1"/>
  <c r="F689" i="114" s="1"/>
  <c r="F690" i="114" s="1"/>
  <c r="F691" i="114" s="1"/>
  <c r="F692" i="114" s="1"/>
  <c r="F693" i="114" s="1"/>
  <c r="F694" i="114" s="1"/>
  <c r="F695" i="114" s="1"/>
  <c r="F696" i="114" s="1"/>
  <c r="F697" i="114" s="1"/>
  <c r="F698" i="114" s="1"/>
  <c r="F699" i="114" s="1"/>
  <c r="F700" i="114" s="1"/>
  <c r="F701" i="114" s="1"/>
  <c r="F702" i="114" s="1"/>
  <c r="F703" i="114" s="1"/>
  <c r="F704" i="114" s="1"/>
  <c r="F705" i="114" s="1"/>
  <c r="F706" i="114" s="1"/>
  <c r="F707" i="114" s="1"/>
  <c r="F708" i="114" s="1"/>
  <c r="F709" i="114" s="1"/>
  <c r="F710" i="114" s="1"/>
  <c r="F711" i="114" s="1"/>
  <c r="F712" i="114" s="1"/>
  <c r="F713" i="114" s="1"/>
  <c r="F714" i="114" s="1"/>
  <c r="F715" i="114" s="1"/>
  <c r="F716" i="114" s="1"/>
  <c r="F717" i="114" s="1"/>
  <c r="F718" i="114" s="1"/>
  <c r="F719" i="114" s="1"/>
  <c r="F720" i="114" s="1"/>
  <c r="F721" i="114" s="1"/>
  <c r="F722" i="114" s="1"/>
  <c r="F723" i="114" s="1"/>
  <c r="F724" i="114" s="1"/>
  <c r="F725" i="114" s="1"/>
  <c r="F726" i="114" s="1"/>
  <c r="F727" i="114" s="1"/>
  <c r="F728" i="114" s="1"/>
  <c r="F729" i="114" s="1"/>
  <c r="F730" i="114" s="1"/>
  <c r="F731" i="114" s="1"/>
  <c r="F732" i="114" s="1"/>
  <c r="F733" i="114" s="1"/>
  <c r="F734" i="114" s="1"/>
  <c r="F735" i="114" s="1"/>
  <c r="F736" i="114" s="1"/>
  <c r="F737" i="114" s="1"/>
  <c r="F738" i="114" s="1"/>
  <c r="F739" i="114" s="1"/>
  <c r="F740" i="114" s="1"/>
  <c r="F741" i="114" s="1"/>
  <c r="F742" i="114" s="1"/>
  <c r="F743" i="114" s="1"/>
  <c r="F744" i="114" s="1"/>
  <c r="F745" i="114" s="1"/>
  <c r="F746" i="114" s="1"/>
  <c r="F747" i="114" s="1"/>
  <c r="F748" i="114" s="1"/>
  <c r="F749" i="114" s="1"/>
  <c r="F750" i="114" s="1"/>
  <c r="F751" i="114" s="1"/>
  <c r="F752" i="114" s="1"/>
  <c r="F753" i="114" s="1"/>
  <c r="F754" i="114" s="1"/>
  <c r="F755" i="114" s="1"/>
  <c r="F756" i="114" s="1"/>
  <c r="F757" i="114" s="1"/>
  <c r="F758" i="114" s="1"/>
  <c r="F759" i="114" s="1"/>
  <c r="F760" i="114" s="1"/>
  <c r="F761" i="114" s="1"/>
  <c r="F762" i="114" s="1"/>
  <c r="F763" i="114" s="1"/>
  <c r="F764" i="114" s="1"/>
  <c r="F765" i="114" s="1"/>
  <c r="F766" i="114" s="1"/>
  <c r="F767" i="114" s="1"/>
  <c r="F768" i="114" s="1"/>
  <c r="F769" i="114" s="1"/>
  <c r="F770" i="114" s="1"/>
  <c r="F771" i="114" s="1"/>
  <c r="F772" i="114" s="1"/>
  <c r="F773" i="114" s="1"/>
  <c r="F774" i="114" s="1"/>
  <c r="F775" i="114" s="1"/>
  <c r="F776" i="114" s="1"/>
  <c r="F777" i="114" s="1"/>
  <c r="F778" i="114" s="1"/>
  <c r="F779" i="114" s="1"/>
  <c r="F780" i="114" s="1"/>
  <c r="F781" i="114" s="1"/>
  <c r="F782" i="114" s="1"/>
  <c r="F783" i="114" s="1"/>
  <c r="F784" i="114" s="1"/>
  <c r="F785" i="114" s="1"/>
  <c r="F786" i="114" s="1"/>
  <c r="F787" i="114" s="1"/>
  <c r="F788" i="114" s="1"/>
  <c r="F789" i="114" s="1"/>
  <c r="F790" i="114" s="1"/>
  <c r="F791" i="114" s="1"/>
  <c r="F792" i="114" s="1"/>
  <c r="F793" i="114" s="1"/>
  <c r="F794" i="114" s="1"/>
  <c r="F795" i="114" s="1"/>
  <c r="F796" i="114" s="1"/>
  <c r="F797" i="114" s="1"/>
  <c r="F798" i="114" s="1"/>
  <c r="F799" i="114" s="1"/>
  <c r="F800" i="114" s="1"/>
  <c r="F801" i="114" s="1"/>
  <c r="F802" i="114" s="1"/>
  <c r="F803" i="114" s="1"/>
  <c r="F804" i="114" s="1"/>
  <c r="F805" i="114" s="1"/>
  <c r="F806" i="114" s="1"/>
  <c r="F807" i="114" s="1"/>
  <c r="F808" i="114" s="1"/>
  <c r="F809" i="114" s="1"/>
  <c r="F810" i="114" s="1"/>
  <c r="F811" i="114" s="1"/>
  <c r="F812" i="114" s="1"/>
  <c r="F813" i="114" s="1"/>
  <c r="F814" i="114" s="1"/>
  <c r="F815" i="114" s="1"/>
  <c r="F816" i="114" s="1"/>
  <c r="F817" i="114" s="1"/>
  <c r="F818" i="114" s="1"/>
  <c r="F819" i="114" s="1"/>
  <c r="F820" i="114" s="1"/>
  <c r="F821" i="114" s="1"/>
  <c r="F822" i="114" s="1"/>
  <c r="F823" i="114" s="1"/>
  <c r="F824" i="114" s="1"/>
  <c r="F825" i="114" s="1"/>
  <c r="F826" i="114" s="1"/>
  <c r="F827" i="114" s="1"/>
  <c r="F828" i="114" s="1"/>
  <c r="F829" i="114" s="1"/>
  <c r="F830" i="114" s="1"/>
  <c r="F831" i="114" s="1"/>
  <c r="F832" i="114" s="1"/>
  <c r="F833" i="114" s="1"/>
  <c r="F834" i="114" s="1"/>
  <c r="F835" i="114" s="1"/>
  <c r="F836" i="114" s="1"/>
  <c r="F837" i="114" s="1"/>
  <c r="F838" i="114" s="1"/>
  <c r="F839" i="114" s="1"/>
  <c r="F840" i="114" s="1"/>
  <c r="F841" i="114" s="1"/>
  <c r="F842" i="114" s="1"/>
  <c r="F843" i="114" s="1"/>
  <c r="F844" i="114" s="1"/>
  <c r="F845" i="114" s="1"/>
  <c r="F846" i="114" s="1"/>
  <c r="F847" i="114" s="1"/>
  <c r="F848" i="114" s="1"/>
  <c r="F849" i="114" s="1"/>
  <c r="F850" i="114" s="1"/>
  <c r="F851" i="114" s="1"/>
  <c r="F852" i="114" s="1"/>
  <c r="F853" i="114" s="1"/>
  <c r="F854" i="114" s="1"/>
  <c r="F855" i="114" s="1"/>
  <c r="F856" i="114" s="1"/>
  <c r="F857" i="114" s="1"/>
  <c r="F858" i="114" s="1"/>
  <c r="F859" i="114" s="1"/>
  <c r="F860" i="114" s="1"/>
  <c r="F861" i="114" s="1"/>
  <c r="F862" i="114" s="1"/>
  <c r="F863" i="114" s="1"/>
  <c r="F864" i="114" s="1"/>
  <c r="F865" i="114" s="1"/>
  <c r="F866" i="114" s="1"/>
  <c r="F867" i="114" s="1"/>
  <c r="F868" i="114" s="1"/>
  <c r="F869" i="114" s="1"/>
  <c r="F870" i="114" s="1"/>
  <c r="F871" i="114" s="1"/>
  <c r="F872" i="114" s="1"/>
  <c r="F873" i="114" s="1"/>
  <c r="F874" i="114" s="1"/>
  <c r="F875" i="114" s="1"/>
  <c r="F876" i="114" s="1"/>
  <c r="F877" i="114" s="1"/>
  <c r="F878" i="114" s="1"/>
  <c r="F879" i="114" s="1"/>
  <c r="F880" i="114" s="1"/>
  <c r="F881" i="114" s="1"/>
  <c r="F882" i="114" s="1"/>
  <c r="F883" i="114" s="1"/>
  <c r="F884" i="114" s="1"/>
  <c r="F885" i="114" s="1"/>
  <c r="F886" i="114" s="1"/>
  <c r="F887" i="114" s="1"/>
  <c r="F888" i="114" s="1"/>
  <c r="F889" i="114" s="1"/>
  <c r="F890" i="114" s="1"/>
  <c r="F891" i="114" s="1"/>
  <c r="F892" i="114" s="1"/>
  <c r="F893" i="114" s="1"/>
  <c r="F894" i="114" s="1"/>
  <c r="F895" i="114" s="1"/>
  <c r="F896" i="114" s="1"/>
  <c r="F897" i="114" s="1"/>
  <c r="F898" i="114" s="1"/>
  <c r="F899" i="114" s="1"/>
  <c r="F900" i="114" s="1"/>
  <c r="F901" i="114" s="1"/>
  <c r="F902" i="114" s="1"/>
  <c r="F903" i="114" s="1"/>
  <c r="F904" i="114" s="1"/>
  <c r="F905" i="114" s="1"/>
  <c r="F906" i="114" s="1"/>
  <c r="F907" i="114" s="1"/>
  <c r="F908" i="114" s="1"/>
  <c r="F909" i="114" s="1"/>
  <c r="F910" i="114" s="1"/>
  <c r="F911" i="114" s="1"/>
  <c r="F912" i="114" s="1"/>
  <c r="F913" i="114" s="1"/>
  <c r="F914" i="114" s="1"/>
  <c r="F915" i="114" s="1"/>
  <c r="F916" i="114" s="1"/>
  <c r="F917" i="114" s="1"/>
  <c r="F918" i="114" s="1"/>
  <c r="F919" i="114" s="1"/>
  <c r="F920" i="114" s="1"/>
  <c r="F921" i="114" s="1"/>
  <c r="F922" i="114" s="1"/>
  <c r="F923" i="114" s="1"/>
  <c r="F924" i="114" s="1"/>
  <c r="F925" i="114" s="1"/>
  <c r="F926" i="114" s="1"/>
  <c r="F927" i="114" s="1"/>
  <c r="F928" i="114" s="1"/>
  <c r="F929" i="114" s="1"/>
  <c r="F930" i="114" s="1"/>
  <c r="F931" i="114" s="1"/>
  <c r="F932" i="114" s="1"/>
  <c r="F933" i="114" s="1"/>
  <c r="F934" i="114" s="1"/>
  <c r="F935" i="114" s="1"/>
  <c r="F936" i="114" s="1"/>
  <c r="F937" i="114" s="1"/>
  <c r="F938" i="114" s="1"/>
  <c r="F939" i="114" s="1"/>
  <c r="F940" i="114" s="1"/>
  <c r="F941" i="114" s="1"/>
  <c r="F942" i="114" s="1"/>
  <c r="F943" i="114" s="1"/>
  <c r="F944" i="114" s="1"/>
  <c r="F945" i="114" s="1"/>
  <c r="F946" i="114" s="1"/>
  <c r="F947" i="114" s="1"/>
  <c r="F948" i="114" s="1"/>
  <c r="F949" i="114" s="1"/>
  <c r="F950" i="114" s="1"/>
  <c r="F951" i="114" s="1"/>
  <c r="F952" i="114" s="1"/>
  <c r="F953" i="114" s="1"/>
  <c r="F954" i="114" s="1"/>
  <c r="F955" i="114" s="1"/>
  <c r="F956" i="114" s="1"/>
  <c r="F957" i="114" s="1"/>
  <c r="F958" i="114" s="1"/>
  <c r="F959" i="114" s="1"/>
  <c r="F960" i="114" s="1"/>
  <c r="F961" i="114" s="1"/>
  <c r="F962" i="114" s="1"/>
  <c r="F963" i="114" s="1"/>
  <c r="F964" i="114" s="1"/>
  <c r="F965" i="114" s="1"/>
  <c r="F966" i="114" s="1"/>
  <c r="F967" i="114" s="1"/>
  <c r="F968" i="114" s="1"/>
  <c r="F969" i="114" s="1"/>
  <c r="F970" i="114" s="1"/>
  <c r="F971" i="114" s="1"/>
  <c r="F972" i="114" s="1"/>
  <c r="F973" i="114" s="1"/>
  <c r="F974" i="114" s="1"/>
  <c r="F975" i="114" s="1"/>
  <c r="F976" i="114" s="1"/>
  <c r="F977" i="114" s="1"/>
  <c r="F978" i="114" s="1"/>
  <c r="F979" i="114" s="1"/>
  <c r="F980" i="114" s="1"/>
  <c r="F981" i="114" s="1"/>
  <c r="F982" i="114" s="1"/>
  <c r="F983" i="114" s="1"/>
  <c r="F984" i="114" s="1"/>
  <c r="F985" i="114" s="1"/>
  <c r="F986" i="114" s="1"/>
  <c r="F987" i="114" s="1"/>
  <c r="F988" i="114" s="1"/>
  <c r="F989" i="114" s="1"/>
  <c r="F990" i="114" s="1"/>
  <c r="F991" i="114" s="1"/>
  <c r="F992" i="114" s="1"/>
  <c r="F993" i="114" s="1"/>
  <c r="F994" i="114" s="1"/>
  <c r="F995" i="114" s="1"/>
  <c r="F996" i="114" s="1"/>
  <c r="F997" i="114" s="1"/>
  <c r="F998" i="114" s="1"/>
  <c r="F999" i="114" s="1"/>
  <c r="F1000" i="114" s="1"/>
  <c r="F1001" i="114" s="1"/>
  <c r="F1002" i="114" s="1"/>
  <c r="F1003" i="114" s="1"/>
  <c r="F1004" i="114" s="1"/>
  <c r="F1005" i="114" s="1"/>
  <c r="F1006" i="114" s="1"/>
  <c r="F1007" i="114" s="1"/>
  <c r="F1008" i="114" s="1"/>
  <c r="F1009" i="114" s="1"/>
  <c r="F1010" i="114" s="1"/>
  <c r="F1011" i="114" s="1"/>
  <c r="F1012" i="114" s="1"/>
  <c r="F1013" i="114" s="1"/>
  <c r="F1014" i="114" s="1"/>
  <c r="F1015" i="114" s="1"/>
  <c r="F1016" i="114" s="1"/>
  <c r="F1017" i="114" s="1"/>
  <c r="F1018" i="114" s="1"/>
  <c r="F1019" i="114" s="1"/>
  <c r="F1020" i="114" s="1"/>
  <c r="F1021" i="114" s="1"/>
  <c r="F1022" i="114" s="1"/>
  <c r="F1023" i="114" s="1"/>
  <c r="F1024" i="114" s="1"/>
  <c r="F1025" i="114" s="1"/>
  <c r="F1026" i="114" s="1"/>
  <c r="F1027" i="114" s="1"/>
  <c r="F1028" i="114" s="1"/>
  <c r="F1029" i="114" s="1"/>
  <c r="F1030" i="114" s="1"/>
  <c r="F1031" i="114" s="1"/>
  <c r="F1032" i="114" s="1"/>
  <c r="F1033" i="114" s="1"/>
  <c r="F1034" i="114" s="1"/>
  <c r="F1035" i="114" s="1"/>
  <c r="F1036" i="114" s="1"/>
  <c r="F1037" i="114" s="1"/>
  <c r="F1038" i="114" s="1"/>
  <c r="F1039" i="114" s="1"/>
  <c r="F1040" i="114" s="1"/>
  <c r="F1041" i="114" s="1"/>
  <c r="F1042" i="114" s="1"/>
  <c r="F1043" i="114" s="1"/>
  <c r="F1044" i="114" s="1"/>
  <c r="F1045" i="114" s="1"/>
  <c r="F1046" i="114" s="1"/>
  <c r="F1047" i="114" s="1"/>
  <c r="F1048" i="114" s="1"/>
  <c r="F1049" i="114" s="1"/>
  <c r="F1050" i="114" s="1"/>
  <c r="F1051" i="114" s="1"/>
  <c r="F1052" i="114" s="1"/>
  <c r="F1053" i="114" s="1"/>
  <c r="F1054" i="114" s="1"/>
  <c r="F1055" i="114" s="1"/>
  <c r="F1056" i="114" s="1"/>
  <c r="F1057" i="114" s="1"/>
  <c r="F1058" i="114" s="1"/>
  <c r="F1059" i="114" s="1"/>
  <c r="F1060" i="114" s="1"/>
  <c r="F1061" i="114" s="1"/>
  <c r="F1062" i="114" s="1"/>
  <c r="F1063" i="114" s="1"/>
  <c r="F1064" i="114" s="1"/>
  <c r="F1065" i="114" s="1"/>
  <c r="F1066" i="114" s="1"/>
  <c r="F1067" i="114" s="1"/>
  <c r="F1068" i="114" s="1"/>
  <c r="F1069" i="114" s="1"/>
  <c r="F1070" i="114" s="1"/>
  <c r="F1071" i="114" s="1"/>
  <c r="F1072" i="114" s="1"/>
  <c r="F1073" i="114" s="1"/>
  <c r="F1074" i="114" s="1"/>
  <c r="F1075" i="114" s="1"/>
  <c r="F1076" i="114" s="1"/>
  <c r="F1077" i="114" s="1"/>
  <c r="F1078" i="114" s="1"/>
  <c r="F1079" i="114" s="1"/>
  <c r="F1080" i="114" s="1"/>
  <c r="F1081" i="114" s="1"/>
  <c r="F1082" i="114" s="1"/>
  <c r="F1083" i="114" s="1"/>
  <c r="F1084" i="114" s="1"/>
  <c r="F1085" i="114" s="1"/>
  <c r="F1086" i="114" s="1"/>
  <c r="F1087" i="114" s="1"/>
  <c r="F1088" i="114" s="1"/>
  <c r="F1089" i="114" s="1"/>
  <c r="F1090" i="114" s="1"/>
  <c r="F1091" i="114" s="1"/>
  <c r="F1092" i="114" s="1"/>
  <c r="F1093" i="114" s="1"/>
  <c r="F1094" i="114" s="1"/>
  <c r="F1095" i="114" s="1"/>
  <c r="F1096" i="114" s="1"/>
  <c r="F1097" i="114" s="1"/>
  <c r="F1098" i="114" s="1"/>
  <c r="F1099" i="114" s="1"/>
  <c r="F1100" i="114" s="1"/>
  <c r="F1101" i="114" s="1"/>
  <c r="F1102" i="114" s="1"/>
  <c r="F1103" i="114" s="1"/>
  <c r="F1104" i="114" s="1"/>
  <c r="F1105" i="114" s="1"/>
  <c r="F1106" i="114" s="1"/>
  <c r="F1107" i="114" s="1"/>
  <c r="F1108" i="114" s="1"/>
  <c r="F1109" i="114" s="1"/>
  <c r="F1110" i="114" s="1"/>
  <c r="F1111" i="114" s="1"/>
  <c r="F1112" i="114" s="1"/>
  <c r="F1113" i="114" s="1"/>
  <c r="F1114" i="114" s="1"/>
  <c r="F1115" i="114" s="1"/>
  <c r="F1116" i="114" s="1"/>
  <c r="F1117" i="114" s="1"/>
  <c r="F1118" i="114" s="1"/>
  <c r="F1119" i="114" s="1"/>
  <c r="F1120" i="114" s="1"/>
  <c r="F1121" i="114" s="1"/>
  <c r="F1122" i="114" s="1"/>
  <c r="F1123" i="114" s="1"/>
  <c r="F1124" i="114" s="1"/>
  <c r="F1125" i="114" s="1"/>
  <c r="F1126" i="114" s="1"/>
  <c r="F1127" i="114" s="1"/>
  <c r="F1128" i="114" s="1"/>
  <c r="F1129" i="114" s="1"/>
  <c r="F1130" i="114" s="1"/>
  <c r="F1131" i="114" s="1"/>
  <c r="F1132" i="114" s="1"/>
  <c r="F1133" i="114" s="1"/>
  <c r="F1134" i="114" s="1"/>
  <c r="F1135" i="114" s="1"/>
  <c r="F1136" i="114" s="1"/>
  <c r="F1137" i="114" s="1"/>
  <c r="F1138" i="114" s="1"/>
  <c r="F1139" i="114" s="1"/>
  <c r="F1140" i="114" s="1"/>
  <c r="F1141" i="114" s="1"/>
  <c r="F1142" i="114" s="1"/>
  <c r="F1143" i="114" s="1"/>
  <c r="F1144" i="114" s="1"/>
  <c r="F1145" i="114" s="1"/>
  <c r="F1146" i="114" s="1"/>
  <c r="F1147" i="114" s="1"/>
  <c r="F1148" i="114" s="1"/>
  <c r="F1149" i="114" s="1"/>
  <c r="F1150" i="114" s="1"/>
  <c r="F1151" i="114" s="1"/>
  <c r="F1152" i="114" s="1"/>
  <c r="F1153" i="114" s="1"/>
  <c r="F1154" i="114" s="1"/>
  <c r="F1155" i="114" s="1"/>
  <c r="F1156" i="114" s="1"/>
  <c r="F1157" i="114" s="1"/>
  <c r="F1158" i="114" s="1"/>
  <c r="F1159" i="114" s="1"/>
  <c r="F1160" i="114" s="1"/>
  <c r="F1161" i="114" s="1"/>
  <c r="F1162" i="114" s="1"/>
  <c r="F1163" i="114" s="1"/>
  <c r="F1164" i="114" s="1"/>
  <c r="F1165" i="114" s="1"/>
  <c r="F1166" i="114" s="1"/>
  <c r="F1167" i="114" s="1"/>
  <c r="F1168" i="114" s="1"/>
  <c r="F1169" i="114" s="1"/>
  <c r="F1170" i="114" s="1"/>
  <c r="F1171" i="114" s="1"/>
  <c r="F1172" i="114" s="1"/>
  <c r="F1173" i="114" s="1"/>
  <c r="F1174" i="114" s="1"/>
  <c r="F1175" i="114" s="1"/>
  <c r="F1176" i="114" s="1"/>
  <c r="F1177" i="114" s="1"/>
  <c r="F1178" i="114" s="1"/>
  <c r="F1179" i="114" s="1"/>
  <c r="F1180" i="114" s="1"/>
  <c r="F1181" i="114" s="1"/>
  <c r="F1182" i="114" s="1"/>
  <c r="F1183" i="114" s="1"/>
  <c r="F1184" i="114" s="1"/>
  <c r="F1185" i="114" s="1"/>
  <c r="F1186" i="114" s="1"/>
  <c r="F1187" i="114" s="1"/>
  <c r="F1188" i="114" s="1"/>
  <c r="F1189" i="114" s="1"/>
  <c r="F1190" i="114" s="1"/>
  <c r="F1191" i="114" s="1"/>
  <c r="F1192" i="114" s="1"/>
  <c r="F1193" i="114" s="1"/>
  <c r="F1194" i="114" s="1"/>
  <c r="F1195" i="114" s="1"/>
  <c r="F1196" i="114" s="1"/>
  <c r="F1197" i="114" s="1"/>
  <c r="F1198" i="114" s="1"/>
  <c r="F1199" i="114" s="1"/>
  <c r="F1200" i="114" s="1"/>
  <c r="F1201" i="114" s="1"/>
  <c r="F1202" i="114" s="1"/>
  <c r="F1203" i="114" s="1"/>
  <c r="F1204" i="114" s="1"/>
  <c r="F1205" i="114" s="1"/>
  <c r="F1206" i="114" s="1"/>
  <c r="F1207" i="114" s="1"/>
  <c r="F1208" i="114" s="1"/>
  <c r="F1209" i="114" s="1"/>
  <c r="F1210" i="114" s="1"/>
  <c r="F1211" i="114" s="1"/>
  <c r="F1212" i="114" s="1"/>
  <c r="O14" i="114"/>
  <c r="X14" i="114"/>
  <c r="X15" i="114" s="1"/>
  <c r="X16" i="114" s="1"/>
  <c r="X17" i="114" s="1"/>
  <c r="X18" i="114" s="1"/>
  <c r="X19" i="114" s="1"/>
  <c r="X20" i="114" s="1"/>
  <c r="X21" i="114" s="1"/>
  <c r="X22" i="114" s="1"/>
  <c r="X23" i="114" s="1"/>
  <c r="X24" i="114" s="1"/>
  <c r="X25" i="114" s="1"/>
  <c r="X26" i="114" s="1"/>
  <c r="X27" i="114" s="1"/>
  <c r="X28" i="114" s="1"/>
  <c r="X29" i="114" s="1"/>
  <c r="X30" i="114" s="1"/>
  <c r="X31" i="114" s="1"/>
  <c r="X32" i="114" s="1"/>
  <c r="X33" i="114" s="1"/>
  <c r="X34" i="114" s="1"/>
  <c r="X35" i="114" s="1"/>
  <c r="X36" i="114" s="1"/>
  <c r="X37" i="114" s="1"/>
  <c r="X38" i="114" s="1"/>
  <c r="X39" i="114" s="1"/>
  <c r="X40" i="114" s="1"/>
  <c r="X41" i="114" s="1"/>
  <c r="X42" i="114" s="1"/>
  <c r="X43" i="114" s="1"/>
  <c r="X44" i="114" s="1"/>
  <c r="X45" i="114" s="1"/>
  <c r="X46" i="114" s="1"/>
  <c r="X47" i="114" s="1"/>
  <c r="X48" i="114" s="1"/>
  <c r="X49" i="114" s="1"/>
  <c r="X50" i="114" s="1"/>
  <c r="X51" i="114" s="1"/>
  <c r="X52" i="114" s="1"/>
  <c r="X53" i="114" s="1"/>
  <c r="X54" i="114" s="1"/>
  <c r="X55" i="114" s="1"/>
  <c r="X56" i="114" s="1"/>
  <c r="X57" i="114" s="1"/>
  <c r="X58" i="114" s="1"/>
  <c r="X59" i="114" s="1"/>
  <c r="X60" i="114" s="1"/>
  <c r="X61" i="114" s="1"/>
  <c r="X62" i="114" s="1"/>
  <c r="X63" i="114" s="1"/>
  <c r="X64" i="114" s="1"/>
  <c r="X65" i="114" s="1"/>
  <c r="X66" i="114" s="1"/>
  <c r="X67" i="114" s="1"/>
  <c r="X68" i="114" s="1"/>
  <c r="X69" i="114" s="1"/>
  <c r="X70" i="114" s="1"/>
  <c r="X71" i="114" s="1"/>
  <c r="X72" i="114" s="1"/>
  <c r="X73" i="114" s="1"/>
  <c r="X74" i="114" s="1"/>
  <c r="X75" i="114" s="1"/>
  <c r="X76" i="114" s="1"/>
  <c r="X77" i="114" s="1"/>
  <c r="X78" i="114" s="1"/>
  <c r="X79" i="114" s="1"/>
  <c r="X80" i="114" s="1"/>
  <c r="X81" i="114" s="1"/>
  <c r="X82" i="114" s="1"/>
  <c r="X83" i="114" s="1"/>
  <c r="X84" i="114" s="1"/>
  <c r="X85" i="114" s="1"/>
  <c r="X86" i="114" s="1"/>
  <c r="X87" i="114" s="1"/>
  <c r="X88" i="114" s="1"/>
  <c r="X89" i="114" s="1"/>
  <c r="X90" i="114" s="1"/>
  <c r="X91" i="114" s="1"/>
  <c r="X92" i="114" s="1"/>
  <c r="X93" i="114" s="1"/>
  <c r="X94" i="114" s="1"/>
  <c r="X95" i="114" s="1"/>
  <c r="X96" i="114" s="1"/>
  <c r="X97" i="114" s="1"/>
  <c r="X98" i="114" s="1"/>
  <c r="X99" i="114" s="1"/>
  <c r="X100" i="114" s="1"/>
  <c r="X101" i="114" s="1"/>
  <c r="X102" i="114" s="1"/>
  <c r="X103" i="114" s="1"/>
  <c r="X104" i="114" s="1"/>
  <c r="X105" i="114" s="1"/>
  <c r="X106" i="114" s="1"/>
  <c r="X107" i="114" s="1"/>
  <c r="X108" i="114" s="1"/>
  <c r="X109" i="114" s="1"/>
  <c r="X110" i="114" s="1"/>
  <c r="X111" i="114" s="1"/>
  <c r="X112" i="114" s="1"/>
  <c r="X113" i="114" s="1"/>
  <c r="X114" i="114" s="1"/>
  <c r="X115" i="114" s="1"/>
  <c r="X116" i="114" s="1"/>
  <c r="X117" i="114" s="1"/>
  <c r="X118" i="114" s="1"/>
  <c r="X119" i="114" s="1"/>
  <c r="X120" i="114" s="1"/>
  <c r="X121" i="114" s="1"/>
  <c r="X122" i="114" s="1"/>
  <c r="X123" i="114" s="1"/>
  <c r="X124" i="114" s="1"/>
  <c r="X125" i="114" s="1"/>
  <c r="X126" i="114" s="1"/>
  <c r="X127" i="114" s="1"/>
  <c r="X128" i="114" s="1"/>
  <c r="X129" i="114" s="1"/>
  <c r="X130" i="114" s="1"/>
  <c r="X131" i="114" s="1"/>
  <c r="X132" i="114" s="1"/>
  <c r="X133" i="114" s="1"/>
  <c r="X134" i="114" s="1"/>
  <c r="X135" i="114" s="1"/>
  <c r="X136" i="114" s="1"/>
  <c r="X137" i="114" s="1"/>
  <c r="X138" i="114" s="1"/>
  <c r="X139" i="114" s="1"/>
  <c r="X140" i="114" s="1"/>
  <c r="X141" i="114" s="1"/>
  <c r="X142" i="114" s="1"/>
  <c r="X143" i="114" s="1"/>
  <c r="X144" i="114" s="1"/>
  <c r="X145" i="114" s="1"/>
  <c r="X146" i="114" s="1"/>
  <c r="X147" i="114" s="1"/>
  <c r="X148" i="114" s="1"/>
  <c r="X149" i="114" s="1"/>
  <c r="X150" i="114" s="1"/>
  <c r="X151" i="114" s="1"/>
  <c r="X152" i="114" s="1"/>
  <c r="X153" i="114" s="1"/>
  <c r="X154" i="114" s="1"/>
  <c r="X155" i="114" s="1"/>
  <c r="X156" i="114" s="1"/>
  <c r="X157" i="114" s="1"/>
  <c r="X158" i="114" s="1"/>
  <c r="X159" i="114" s="1"/>
  <c r="X160" i="114" s="1"/>
  <c r="X161" i="114" s="1"/>
  <c r="X162" i="114" s="1"/>
  <c r="X163" i="114" s="1"/>
  <c r="X164" i="114" s="1"/>
  <c r="X165" i="114" s="1"/>
  <c r="X166" i="114" s="1"/>
  <c r="X167" i="114" s="1"/>
  <c r="X168" i="114" s="1"/>
  <c r="X169" i="114" s="1"/>
  <c r="X170" i="114" s="1"/>
  <c r="X171" i="114" s="1"/>
  <c r="X172" i="114" s="1"/>
  <c r="X173" i="114" s="1"/>
  <c r="X174" i="114" s="1"/>
  <c r="X175" i="114" s="1"/>
  <c r="X176" i="114" s="1"/>
  <c r="X177" i="114" s="1"/>
  <c r="X178" i="114" s="1"/>
  <c r="X179" i="114" s="1"/>
  <c r="X180" i="114" s="1"/>
  <c r="X181" i="114" s="1"/>
  <c r="X182" i="114" s="1"/>
  <c r="X183" i="114" s="1"/>
  <c r="X184" i="114" s="1"/>
  <c r="X185" i="114" s="1"/>
  <c r="X186" i="114" s="1"/>
  <c r="X187" i="114" s="1"/>
  <c r="X188" i="114" s="1"/>
  <c r="X189" i="114" s="1"/>
  <c r="X190" i="114" s="1"/>
  <c r="X191" i="114" s="1"/>
  <c r="X192" i="114" s="1"/>
  <c r="X193" i="114" s="1"/>
  <c r="X194" i="114" s="1"/>
  <c r="X195" i="114" s="1"/>
  <c r="X196" i="114" s="1"/>
  <c r="X197" i="114" s="1"/>
  <c r="X198" i="114" s="1"/>
  <c r="X199" i="114" s="1"/>
  <c r="X200" i="114" s="1"/>
  <c r="X201" i="114" s="1"/>
  <c r="X202" i="114" s="1"/>
  <c r="X203" i="114" s="1"/>
  <c r="X204" i="114" s="1"/>
  <c r="X205" i="114" s="1"/>
  <c r="X206" i="114" s="1"/>
  <c r="X207" i="114" s="1"/>
  <c r="X208" i="114" s="1"/>
  <c r="X209" i="114" s="1"/>
  <c r="X210" i="114" s="1"/>
  <c r="X211" i="114" s="1"/>
  <c r="X212" i="114" s="1"/>
  <c r="X213" i="114" s="1"/>
  <c r="X214" i="114" s="1"/>
  <c r="X215" i="114" s="1"/>
  <c r="X216" i="114" s="1"/>
  <c r="X217" i="114" s="1"/>
  <c r="X218" i="114" s="1"/>
  <c r="X219" i="114" s="1"/>
  <c r="X220" i="114" s="1"/>
  <c r="X221" i="114" s="1"/>
  <c r="X222" i="114" s="1"/>
  <c r="X223" i="114" s="1"/>
  <c r="X224" i="114" s="1"/>
  <c r="X225" i="114" s="1"/>
  <c r="X226" i="114" s="1"/>
  <c r="X227" i="114" s="1"/>
  <c r="X228" i="114" s="1"/>
  <c r="X229" i="114" s="1"/>
  <c r="X230" i="114" s="1"/>
  <c r="X231" i="114" s="1"/>
  <c r="X232" i="114" s="1"/>
  <c r="X233" i="114" s="1"/>
  <c r="X234" i="114" s="1"/>
  <c r="X235" i="114" s="1"/>
  <c r="X236" i="114" s="1"/>
  <c r="X237" i="114" s="1"/>
  <c r="X238" i="114" s="1"/>
  <c r="X239" i="114" s="1"/>
  <c r="X240" i="114" s="1"/>
  <c r="X241" i="114" s="1"/>
  <c r="X242" i="114" s="1"/>
  <c r="X243" i="114" s="1"/>
  <c r="X244" i="114" s="1"/>
  <c r="X245" i="114" s="1"/>
  <c r="X246" i="114" s="1"/>
  <c r="X247" i="114" s="1"/>
  <c r="X248" i="114" s="1"/>
  <c r="X249" i="114" s="1"/>
  <c r="X250" i="114" s="1"/>
  <c r="X251" i="114" s="1"/>
  <c r="X252" i="114" s="1"/>
  <c r="X253" i="114" s="1"/>
  <c r="X254" i="114" s="1"/>
  <c r="X255" i="114" s="1"/>
  <c r="X256" i="114" s="1"/>
  <c r="X257" i="114" s="1"/>
  <c r="X258" i="114" s="1"/>
  <c r="X259" i="114" s="1"/>
  <c r="X260" i="114" s="1"/>
  <c r="X261" i="114" s="1"/>
  <c r="X262" i="114" s="1"/>
  <c r="X263" i="114" s="1"/>
  <c r="X264" i="114" s="1"/>
  <c r="X265" i="114" s="1"/>
  <c r="X266" i="114" s="1"/>
  <c r="X267" i="114" s="1"/>
  <c r="X268" i="114" s="1"/>
  <c r="X269" i="114" s="1"/>
  <c r="X270" i="114" s="1"/>
  <c r="X271" i="114" s="1"/>
  <c r="X272" i="114" s="1"/>
  <c r="X273" i="114" s="1"/>
  <c r="X274" i="114" s="1"/>
  <c r="X275" i="114" s="1"/>
  <c r="X276" i="114" s="1"/>
  <c r="X277" i="114" s="1"/>
  <c r="X278" i="114" s="1"/>
  <c r="X279" i="114" s="1"/>
  <c r="X280" i="114" s="1"/>
  <c r="X281" i="114" s="1"/>
  <c r="X282" i="114" s="1"/>
  <c r="X283" i="114" s="1"/>
  <c r="X284" i="114" s="1"/>
  <c r="X285" i="114" s="1"/>
  <c r="X286" i="114" s="1"/>
  <c r="X287" i="114" s="1"/>
  <c r="X288" i="114" s="1"/>
  <c r="X289" i="114" s="1"/>
  <c r="X290" i="114" s="1"/>
  <c r="X291" i="114" s="1"/>
  <c r="X292" i="114" s="1"/>
  <c r="X293" i="114" s="1"/>
  <c r="X294" i="114" s="1"/>
  <c r="X295" i="114" s="1"/>
  <c r="X296" i="114" s="1"/>
  <c r="X297" i="114" s="1"/>
  <c r="X298" i="114" s="1"/>
  <c r="X299" i="114" s="1"/>
  <c r="X300" i="114" s="1"/>
  <c r="X301" i="114" s="1"/>
  <c r="X302" i="114" s="1"/>
  <c r="X303" i="114" s="1"/>
  <c r="X304" i="114" s="1"/>
  <c r="X305" i="114" s="1"/>
  <c r="X306" i="114" s="1"/>
  <c r="X307" i="114" s="1"/>
  <c r="X308" i="114" s="1"/>
  <c r="X309" i="114" s="1"/>
  <c r="X310" i="114" s="1"/>
  <c r="X311" i="114" s="1"/>
  <c r="X312" i="114" s="1"/>
  <c r="X313" i="114" s="1"/>
  <c r="X314" i="114" s="1"/>
  <c r="X315" i="114" s="1"/>
  <c r="X316" i="114" s="1"/>
  <c r="X317" i="114" s="1"/>
  <c r="X318" i="114" s="1"/>
  <c r="X319" i="114" s="1"/>
  <c r="X320" i="114" s="1"/>
  <c r="X321" i="114" s="1"/>
  <c r="X322" i="114" s="1"/>
  <c r="X323" i="114" s="1"/>
  <c r="X324" i="114" s="1"/>
  <c r="X325" i="114" s="1"/>
  <c r="X326" i="114" s="1"/>
  <c r="X327" i="114" s="1"/>
  <c r="X328" i="114" s="1"/>
  <c r="X329" i="114" s="1"/>
  <c r="X330" i="114" s="1"/>
  <c r="X331" i="114" s="1"/>
  <c r="X332" i="114" s="1"/>
  <c r="X333" i="114" s="1"/>
  <c r="X334" i="114" s="1"/>
  <c r="X335" i="114" s="1"/>
  <c r="X336" i="114" s="1"/>
  <c r="X337" i="114" s="1"/>
  <c r="X338" i="114" s="1"/>
  <c r="X339" i="114" s="1"/>
  <c r="X340" i="114" s="1"/>
  <c r="X341" i="114" s="1"/>
  <c r="X342" i="114" s="1"/>
  <c r="X343" i="114" s="1"/>
  <c r="X344" i="114" s="1"/>
  <c r="X345" i="114" s="1"/>
  <c r="X346" i="114" s="1"/>
  <c r="X347" i="114" s="1"/>
  <c r="X348" i="114" s="1"/>
  <c r="X349" i="114" s="1"/>
  <c r="X350" i="114" s="1"/>
  <c r="X351" i="114" s="1"/>
  <c r="X352" i="114" s="1"/>
  <c r="X353" i="114" s="1"/>
  <c r="X354" i="114" s="1"/>
  <c r="X355" i="114" s="1"/>
  <c r="X356" i="114" s="1"/>
  <c r="X357" i="114" s="1"/>
  <c r="X358" i="114" s="1"/>
  <c r="X359" i="114" s="1"/>
  <c r="X360" i="114" s="1"/>
  <c r="X361" i="114" s="1"/>
  <c r="X362" i="114" s="1"/>
  <c r="X363" i="114" s="1"/>
  <c r="X364" i="114" s="1"/>
  <c r="X365" i="114" s="1"/>
  <c r="X366" i="114" s="1"/>
  <c r="X367" i="114" s="1"/>
  <c r="X368" i="114" s="1"/>
  <c r="X369" i="114" s="1"/>
  <c r="X370" i="114" s="1"/>
  <c r="X371" i="114" s="1"/>
  <c r="X372" i="114" s="1"/>
  <c r="X373" i="114" s="1"/>
  <c r="X374" i="114" s="1"/>
  <c r="X375" i="114" s="1"/>
  <c r="X376" i="114" s="1"/>
  <c r="X377" i="114" s="1"/>
  <c r="X378" i="114" s="1"/>
  <c r="X379" i="114" s="1"/>
  <c r="X380" i="114" s="1"/>
  <c r="X381" i="114" s="1"/>
  <c r="X382" i="114" s="1"/>
  <c r="X383" i="114" s="1"/>
  <c r="X384" i="114" s="1"/>
  <c r="X385" i="114" s="1"/>
  <c r="X386" i="114" s="1"/>
  <c r="X387" i="114" s="1"/>
  <c r="X388" i="114" s="1"/>
  <c r="X389" i="114" s="1"/>
  <c r="X390" i="114" s="1"/>
  <c r="X391" i="114" s="1"/>
  <c r="X392" i="114" s="1"/>
  <c r="X393" i="114" s="1"/>
  <c r="X394" i="114" s="1"/>
  <c r="X395" i="114" s="1"/>
  <c r="X396" i="114" s="1"/>
  <c r="X397" i="114" s="1"/>
  <c r="X398" i="114" s="1"/>
  <c r="X399" i="114" s="1"/>
  <c r="X400" i="114" s="1"/>
  <c r="X401" i="114" s="1"/>
  <c r="X402" i="114" s="1"/>
  <c r="X403" i="114" s="1"/>
  <c r="X404" i="114" s="1"/>
  <c r="X405" i="114" s="1"/>
  <c r="X406" i="114" s="1"/>
  <c r="X407" i="114" s="1"/>
  <c r="X408" i="114" s="1"/>
  <c r="X409" i="114" s="1"/>
  <c r="X410" i="114" s="1"/>
  <c r="X411" i="114" s="1"/>
  <c r="X412" i="114" s="1"/>
  <c r="X413" i="114" s="1"/>
  <c r="X414" i="114" s="1"/>
  <c r="X415" i="114" s="1"/>
  <c r="X416" i="114" s="1"/>
  <c r="X417" i="114" s="1"/>
  <c r="X418" i="114" s="1"/>
  <c r="X419" i="114" s="1"/>
  <c r="X420" i="114" s="1"/>
  <c r="X421" i="114" s="1"/>
  <c r="X422" i="114" s="1"/>
  <c r="X423" i="114" s="1"/>
  <c r="X424" i="114" s="1"/>
  <c r="X425" i="114" s="1"/>
  <c r="X426" i="114" s="1"/>
  <c r="X427" i="114" s="1"/>
  <c r="X428" i="114" s="1"/>
  <c r="X429" i="114" s="1"/>
  <c r="X430" i="114" s="1"/>
  <c r="X431" i="114" s="1"/>
  <c r="X432" i="114" s="1"/>
  <c r="X433" i="114" s="1"/>
  <c r="X434" i="114" s="1"/>
  <c r="X435" i="114" s="1"/>
  <c r="X436" i="114" s="1"/>
  <c r="X437" i="114" s="1"/>
  <c r="X438" i="114" s="1"/>
  <c r="X439" i="114" s="1"/>
  <c r="X440" i="114" s="1"/>
  <c r="X441" i="114" s="1"/>
  <c r="X442" i="114" s="1"/>
  <c r="X443" i="114" s="1"/>
  <c r="X444" i="114" s="1"/>
  <c r="X445" i="114" s="1"/>
  <c r="X446" i="114" s="1"/>
  <c r="X447" i="114" s="1"/>
  <c r="X448" i="114" s="1"/>
  <c r="X449" i="114" s="1"/>
  <c r="X450" i="114" s="1"/>
  <c r="X451" i="114" s="1"/>
  <c r="X452" i="114" s="1"/>
  <c r="X453" i="114" s="1"/>
  <c r="X454" i="114" s="1"/>
  <c r="X455" i="114" s="1"/>
  <c r="X456" i="114" s="1"/>
  <c r="X457" i="114" s="1"/>
  <c r="X458" i="114" s="1"/>
  <c r="X459" i="114" s="1"/>
  <c r="X460" i="114" s="1"/>
  <c r="X461" i="114" s="1"/>
  <c r="X462" i="114" s="1"/>
  <c r="X463" i="114" s="1"/>
  <c r="X464" i="114" s="1"/>
  <c r="X465" i="114" s="1"/>
  <c r="X466" i="114" s="1"/>
  <c r="X467" i="114" s="1"/>
  <c r="X468" i="114" s="1"/>
  <c r="X469" i="114" s="1"/>
  <c r="X470" i="114" s="1"/>
  <c r="X471" i="114" s="1"/>
  <c r="X472" i="114" s="1"/>
  <c r="X473" i="114" s="1"/>
  <c r="X474" i="114" s="1"/>
  <c r="X475" i="114" s="1"/>
  <c r="X476" i="114" s="1"/>
  <c r="X477" i="114" s="1"/>
  <c r="X478" i="114" s="1"/>
  <c r="X479" i="114" s="1"/>
  <c r="X480" i="114" s="1"/>
  <c r="X481" i="114" s="1"/>
  <c r="X482" i="114" s="1"/>
  <c r="X483" i="114" s="1"/>
  <c r="X484" i="114" s="1"/>
  <c r="X485" i="114" s="1"/>
  <c r="X486" i="114" s="1"/>
  <c r="X487" i="114" s="1"/>
  <c r="X488" i="114" s="1"/>
  <c r="X489" i="114" s="1"/>
  <c r="X490" i="114" s="1"/>
  <c r="X491" i="114" s="1"/>
  <c r="X492" i="114" s="1"/>
  <c r="X493" i="114" s="1"/>
  <c r="X494" i="114" s="1"/>
  <c r="X495" i="114" s="1"/>
  <c r="X496" i="114" s="1"/>
  <c r="X497" i="114" s="1"/>
  <c r="X498" i="114" s="1"/>
  <c r="X499" i="114" s="1"/>
  <c r="X500" i="114" s="1"/>
  <c r="X501" i="114" s="1"/>
  <c r="X502" i="114" s="1"/>
  <c r="X503" i="114" s="1"/>
  <c r="X504" i="114" s="1"/>
  <c r="X505" i="114" s="1"/>
  <c r="X506" i="114" s="1"/>
  <c r="X507" i="114" s="1"/>
  <c r="X508" i="114" s="1"/>
  <c r="X509" i="114" s="1"/>
  <c r="X510" i="114" s="1"/>
  <c r="X511" i="114" s="1"/>
  <c r="X512" i="114" s="1"/>
  <c r="X513" i="114" s="1"/>
  <c r="X514" i="114" s="1"/>
  <c r="X515" i="114" s="1"/>
  <c r="X516" i="114" s="1"/>
  <c r="X517" i="114" s="1"/>
  <c r="X518" i="114" s="1"/>
  <c r="X519" i="114" s="1"/>
  <c r="X520" i="114" s="1"/>
  <c r="X521" i="114" s="1"/>
  <c r="X522" i="114" s="1"/>
  <c r="X523" i="114" s="1"/>
  <c r="X524" i="114" s="1"/>
  <c r="X525" i="114" s="1"/>
  <c r="X526" i="114" s="1"/>
  <c r="X527" i="114" s="1"/>
  <c r="X528" i="114" s="1"/>
  <c r="X529" i="114" s="1"/>
  <c r="X530" i="114" s="1"/>
  <c r="X531" i="114" s="1"/>
  <c r="X532" i="114" s="1"/>
  <c r="X533" i="114" s="1"/>
  <c r="X534" i="114" s="1"/>
  <c r="X535" i="114" s="1"/>
  <c r="X536" i="114" s="1"/>
  <c r="X537" i="114" s="1"/>
  <c r="X538" i="114" s="1"/>
  <c r="X539" i="114" s="1"/>
  <c r="X540" i="114" s="1"/>
  <c r="X541" i="114" s="1"/>
  <c r="X542" i="114" s="1"/>
  <c r="X543" i="114" s="1"/>
  <c r="X544" i="114" s="1"/>
  <c r="X545" i="114" s="1"/>
  <c r="X546" i="114" s="1"/>
  <c r="X547" i="114" s="1"/>
  <c r="X548" i="114" s="1"/>
  <c r="X549" i="114" s="1"/>
  <c r="X550" i="114" s="1"/>
  <c r="X551" i="114" s="1"/>
  <c r="X552" i="114" s="1"/>
  <c r="X553" i="114" s="1"/>
  <c r="X554" i="114" s="1"/>
  <c r="X555" i="114" s="1"/>
  <c r="X556" i="114" s="1"/>
  <c r="X557" i="114" s="1"/>
  <c r="X558" i="114" s="1"/>
  <c r="X559" i="114" s="1"/>
  <c r="X560" i="114" s="1"/>
  <c r="X561" i="114" s="1"/>
  <c r="X562" i="114" s="1"/>
  <c r="X563" i="114" s="1"/>
  <c r="X564" i="114" s="1"/>
  <c r="X565" i="114" s="1"/>
  <c r="X566" i="114" s="1"/>
  <c r="X567" i="114" s="1"/>
  <c r="X568" i="114" s="1"/>
  <c r="X569" i="114" s="1"/>
  <c r="X570" i="114" s="1"/>
  <c r="X571" i="114" s="1"/>
  <c r="X572" i="114" s="1"/>
  <c r="X573" i="114" s="1"/>
  <c r="X574" i="114" s="1"/>
  <c r="X575" i="114" s="1"/>
  <c r="X576" i="114" s="1"/>
  <c r="X577" i="114" s="1"/>
  <c r="X578" i="114" s="1"/>
  <c r="X579" i="114" s="1"/>
  <c r="X580" i="114" s="1"/>
  <c r="X581" i="114" s="1"/>
  <c r="X582" i="114" s="1"/>
  <c r="X583" i="114" s="1"/>
  <c r="X584" i="114" s="1"/>
  <c r="X585" i="114" s="1"/>
  <c r="X586" i="114" s="1"/>
  <c r="X587" i="114" s="1"/>
  <c r="X588" i="114" s="1"/>
  <c r="X589" i="114" s="1"/>
  <c r="X590" i="114" s="1"/>
  <c r="X591" i="114" s="1"/>
  <c r="X592" i="114" s="1"/>
  <c r="X593" i="114" s="1"/>
  <c r="X594" i="114" s="1"/>
  <c r="X595" i="114" s="1"/>
  <c r="X596" i="114" s="1"/>
  <c r="X597" i="114" s="1"/>
  <c r="X598" i="114" s="1"/>
  <c r="X599" i="114" s="1"/>
  <c r="X600" i="114" s="1"/>
  <c r="X601" i="114" s="1"/>
  <c r="X602" i="114" s="1"/>
  <c r="X603" i="114" s="1"/>
  <c r="X604" i="114" s="1"/>
  <c r="X605" i="114" s="1"/>
  <c r="X606" i="114" s="1"/>
  <c r="X607" i="114" s="1"/>
  <c r="X608" i="114" s="1"/>
  <c r="X609" i="114" s="1"/>
  <c r="X610" i="114" s="1"/>
  <c r="X611" i="114" s="1"/>
  <c r="X612" i="114" s="1"/>
  <c r="X613" i="114" s="1"/>
  <c r="X614" i="114" s="1"/>
  <c r="X615" i="114" s="1"/>
  <c r="X616" i="114" s="1"/>
  <c r="X617" i="114" s="1"/>
  <c r="X618" i="114" s="1"/>
  <c r="X619" i="114" s="1"/>
  <c r="X620" i="114" s="1"/>
  <c r="X621" i="114" s="1"/>
  <c r="X622" i="114" s="1"/>
  <c r="X623" i="114" s="1"/>
  <c r="X624" i="114" s="1"/>
  <c r="X625" i="114" s="1"/>
  <c r="X626" i="114" s="1"/>
  <c r="X627" i="114" s="1"/>
  <c r="X628" i="114" s="1"/>
  <c r="X629" i="114" s="1"/>
  <c r="X630" i="114" s="1"/>
  <c r="X631" i="114" s="1"/>
  <c r="X632" i="114" s="1"/>
  <c r="X633" i="114" s="1"/>
  <c r="X634" i="114" s="1"/>
  <c r="X635" i="114" s="1"/>
  <c r="X636" i="114" s="1"/>
  <c r="X637" i="114" s="1"/>
  <c r="X638" i="114" s="1"/>
  <c r="X639" i="114" s="1"/>
  <c r="X640" i="114" s="1"/>
  <c r="X641" i="114" s="1"/>
  <c r="X642" i="114" s="1"/>
  <c r="X643" i="114" s="1"/>
  <c r="X644" i="114" s="1"/>
  <c r="X645" i="114" s="1"/>
  <c r="X646" i="114" s="1"/>
  <c r="X647" i="114" s="1"/>
  <c r="X648" i="114" s="1"/>
  <c r="X649" i="114" s="1"/>
  <c r="X650" i="114" s="1"/>
  <c r="X651" i="114" s="1"/>
  <c r="X652" i="114" s="1"/>
  <c r="X653" i="114" s="1"/>
  <c r="X654" i="114" s="1"/>
  <c r="X655" i="114" s="1"/>
  <c r="X656" i="114" s="1"/>
  <c r="X657" i="114" s="1"/>
  <c r="X658" i="114" s="1"/>
  <c r="X659" i="114" s="1"/>
  <c r="X660" i="114" s="1"/>
  <c r="X661" i="114" s="1"/>
  <c r="X662" i="114" s="1"/>
  <c r="X663" i="114" s="1"/>
  <c r="X664" i="114" s="1"/>
  <c r="X665" i="114" s="1"/>
  <c r="X666" i="114" s="1"/>
  <c r="X667" i="114" s="1"/>
  <c r="X668" i="114" s="1"/>
  <c r="X669" i="114" s="1"/>
  <c r="X670" i="114" s="1"/>
  <c r="X671" i="114" s="1"/>
  <c r="X672" i="114" s="1"/>
  <c r="X673" i="114" s="1"/>
  <c r="X674" i="114" s="1"/>
  <c r="X675" i="114" s="1"/>
  <c r="X676" i="114" s="1"/>
  <c r="X677" i="114" s="1"/>
  <c r="X678" i="114" s="1"/>
  <c r="X679" i="114" s="1"/>
  <c r="X680" i="114" s="1"/>
  <c r="X681" i="114" s="1"/>
  <c r="X682" i="114" s="1"/>
  <c r="X683" i="114" s="1"/>
  <c r="X684" i="114" s="1"/>
  <c r="X685" i="114" s="1"/>
  <c r="X686" i="114" s="1"/>
  <c r="X687" i="114" s="1"/>
  <c r="X688" i="114" s="1"/>
  <c r="X689" i="114" s="1"/>
  <c r="X690" i="114" s="1"/>
  <c r="X691" i="114" s="1"/>
  <c r="X692" i="114" s="1"/>
  <c r="X693" i="114" s="1"/>
  <c r="X694" i="114" s="1"/>
  <c r="X695" i="114" s="1"/>
  <c r="X696" i="114" s="1"/>
  <c r="X697" i="114" s="1"/>
  <c r="X698" i="114" s="1"/>
  <c r="X699" i="114" s="1"/>
  <c r="X700" i="114" s="1"/>
  <c r="X701" i="114" s="1"/>
  <c r="X702" i="114" s="1"/>
  <c r="X703" i="114" s="1"/>
  <c r="X704" i="114" s="1"/>
  <c r="X705" i="114" s="1"/>
  <c r="X706" i="114" s="1"/>
  <c r="X707" i="114" s="1"/>
  <c r="X708" i="114" s="1"/>
  <c r="X709" i="114" s="1"/>
  <c r="X710" i="114" s="1"/>
  <c r="X711" i="114" s="1"/>
  <c r="X712" i="114" s="1"/>
  <c r="X713" i="114" s="1"/>
  <c r="X714" i="114" s="1"/>
  <c r="X715" i="114" s="1"/>
  <c r="X716" i="114" s="1"/>
  <c r="X717" i="114" s="1"/>
  <c r="X718" i="114" s="1"/>
  <c r="X719" i="114" s="1"/>
  <c r="X720" i="114" s="1"/>
  <c r="X721" i="114" s="1"/>
  <c r="X722" i="114" s="1"/>
  <c r="X723" i="114" s="1"/>
  <c r="X724" i="114" s="1"/>
  <c r="X725" i="114" s="1"/>
  <c r="X726" i="114" s="1"/>
  <c r="X727" i="114" s="1"/>
  <c r="X728" i="114" s="1"/>
  <c r="X729" i="114" s="1"/>
  <c r="X730" i="114" s="1"/>
  <c r="X731" i="114" s="1"/>
  <c r="X732" i="114" s="1"/>
  <c r="X733" i="114" s="1"/>
  <c r="X734" i="114" s="1"/>
  <c r="X735" i="114" s="1"/>
  <c r="X736" i="114" s="1"/>
  <c r="X737" i="114" s="1"/>
  <c r="X738" i="114" s="1"/>
  <c r="X739" i="114" s="1"/>
  <c r="X740" i="114" s="1"/>
  <c r="X741" i="114" s="1"/>
  <c r="X742" i="114" s="1"/>
  <c r="X743" i="114" s="1"/>
  <c r="X744" i="114" s="1"/>
  <c r="X745" i="114" s="1"/>
  <c r="X746" i="114" s="1"/>
  <c r="X747" i="114" s="1"/>
  <c r="X748" i="114" s="1"/>
  <c r="X749" i="114" s="1"/>
  <c r="X750" i="114" s="1"/>
  <c r="X751" i="114" s="1"/>
  <c r="X752" i="114" s="1"/>
  <c r="X753" i="114" s="1"/>
  <c r="X754" i="114" s="1"/>
  <c r="X755" i="114" s="1"/>
  <c r="X756" i="114" s="1"/>
  <c r="X757" i="114" s="1"/>
  <c r="X758" i="114" s="1"/>
  <c r="X759" i="114" s="1"/>
  <c r="X760" i="114" s="1"/>
  <c r="X761" i="114" s="1"/>
  <c r="X762" i="114" s="1"/>
  <c r="X763" i="114" s="1"/>
  <c r="X764" i="114" s="1"/>
  <c r="X765" i="114" s="1"/>
  <c r="X766" i="114" s="1"/>
  <c r="X767" i="114" s="1"/>
  <c r="X768" i="114" s="1"/>
  <c r="X769" i="114" s="1"/>
  <c r="X770" i="114" s="1"/>
  <c r="X771" i="114" s="1"/>
  <c r="X772" i="114" s="1"/>
  <c r="X773" i="114" s="1"/>
  <c r="X774" i="114" s="1"/>
  <c r="X775" i="114" s="1"/>
  <c r="X776" i="114" s="1"/>
  <c r="X777" i="114" s="1"/>
  <c r="X778" i="114" s="1"/>
  <c r="X779" i="114" s="1"/>
  <c r="X780" i="114" s="1"/>
  <c r="X781" i="114" s="1"/>
  <c r="X782" i="114" s="1"/>
  <c r="X783" i="114" s="1"/>
  <c r="X784" i="114" s="1"/>
  <c r="X785" i="114" s="1"/>
  <c r="X786" i="114" s="1"/>
  <c r="X787" i="114" s="1"/>
  <c r="X788" i="114" s="1"/>
  <c r="X789" i="114" s="1"/>
  <c r="X790" i="114" s="1"/>
  <c r="X791" i="114" s="1"/>
  <c r="X792" i="114" s="1"/>
  <c r="X793" i="114" s="1"/>
  <c r="X794" i="114" s="1"/>
  <c r="X795" i="114" s="1"/>
  <c r="X796" i="114" s="1"/>
  <c r="X797" i="114" s="1"/>
  <c r="X798" i="114" s="1"/>
  <c r="X799" i="114" s="1"/>
  <c r="X800" i="114" s="1"/>
  <c r="X801" i="114" s="1"/>
  <c r="X802" i="114" s="1"/>
  <c r="X803" i="114" s="1"/>
  <c r="X804" i="114" s="1"/>
  <c r="X805" i="114" s="1"/>
  <c r="X806" i="114" s="1"/>
  <c r="X807" i="114" s="1"/>
  <c r="X808" i="114" s="1"/>
  <c r="X809" i="114" s="1"/>
  <c r="X810" i="114" s="1"/>
  <c r="X811" i="114" s="1"/>
  <c r="X812" i="114" s="1"/>
  <c r="X813" i="114" s="1"/>
  <c r="X814" i="114" s="1"/>
  <c r="X815" i="114" s="1"/>
  <c r="X816" i="114" s="1"/>
  <c r="X817" i="114" s="1"/>
  <c r="X818" i="114" s="1"/>
  <c r="X819" i="114" s="1"/>
  <c r="X820" i="114" s="1"/>
  <c r="X821" i="114" s="1"/>
  <c r="X822" i="114" s="1"/>
  <c r="X823" i="114" s="1"/>
  <c r="X824" i="114" s="1"/>
  <c r="X825" i="114" s="1"/>
  <c r="X826" i="114" s="1"/>
  <c r="X827" i="114" s="1"/>
  <c r="X828" i="114" s="1"/>
  <c r="X829" i="114" s="1"/>
  <c r="X830" i="114" s="1"/>
  <c r="X831" i="114" s="1"/>
  <c r="X832" i="114" s="1"/>
  <c r="X833" i="114" s="1"/>
  <c r="X834" i="114" s="1"/>
  <c r="X835" i="114" s="1"/>
  <c r="X836" i="114" s="1"/>
  <c r="X837" i="114" s="1"/>
  <c r="X838" i="114" s="1"/>
  <c r="X839" i="114" s="1"/>
  <c r="X840" i="114" s="1"/>
  <c r="X841" i="114" s="1"/>
  <c r="X842" i="114" s="1"/>
  <c r="X843" i="114" s="1"/>
  <c r="X844" i="114" s="1"/>
  <c r="X845" i="114" s="1"/>
  <c r="X846" i="114" s="1"/>
  <c r="X847" i="114" s="1"/>
  <c r="X848" i="114" s="1"/>
  <c r="X849" i="114" s="1"/>
  <c r="X850" i="114" s="1"/>
  <c r="X851" i="114" s="1"/>
  <c r="X852" i="114" s="1"/>
  <c r="X853" i="114" s="1"/>
  <c r="X854" i="114" s="1"/>
  <c r="X855" i="114" s="1"/>
  <c r="X856" i="114" s="1"/>
  <c r="X857" i="114" s="1"/>
  <c r="X858" i="114" s="1"/>
  <c r="X859" i="114" s="1"/>
  <c r="X860" i="114" s="1"/>
  <c r="X861" i="114" s="1"/>
  <c r="X862" i="114" s="1"/>
  <c r="X863" i="114" s="1"/>
  <c r="X864" i="114" s="1"/>
  <c r="X865" i="114" s="1"/>
  <c r="X866" i="114" s="1"/>
  <c r="X867" i="114" s="1"/>
  <c r="X868" i="114" s="1"/>
  <c r="X869" i="114" s="1"/>
  <c r="X870" i="114" s="1"/>
  <c r="X871" i="114" s="1"/>
  <c r="X872" i="114" s="1"/>
  <c r="X873" i="114" s="1"/>
  <c r="X874" i="114" s="1"/>
  <c r="X875" i="114" s="1"/>
  <c r="X876" i="114" s="1"/>
  <c r="X877" i="114" s="1"/>
  <c r="X878" i="114" s="1"/>
  <c r="X879" i="114" s="1"/>
  <c r="X880" i="114" s="1"/>
  <c r="X881" i="114" s="1"/>
  <c r="X882" i="114" s="1"/>
  <c r="X883" i="114" s="1"/>
  <c r="X884" i="114" s="1"/>
  <c r="X885" i="114" s="1"/>
  <c r="X886" i="114" s="1"/>
  <c r="X887" i="114" s="1"/>
  <c r="X888" i="114" s="1"/>
  <c r="X889" i="114" s="1"/>
  <c r="X890" i="114" s="1"/>
  <c r="X891" i="114" s="1"/>
  <c r="X892" i="114" s="1"/>
  <c r="X893" i="114" s="1"/>
  <c r="X894" i="114" s="1"/>
  <c r="X895" i="114" s="1"/>
  <c r="X896" i="114" s="1"/>
  <c r="X897" i="114" s="1"/>
  <c r="X898" i="114" s="1"/>
  <c r="X899" i="114" s="1"/>
  <c r="X900" i="114" s="1"/>
  <c r="X901" i="114" s="1"/>
  <c r="X902" i="114" s="1"/>
  <c r="X903" i="114" s="1"/>
  <c r="X904" i="114" s="1"/>
  <c r="X905" i="114" s="1"/>
  <c r="X906" i="114" s="1"/>
  <c r="X907" i="114" s="1"/>
  <c r="X908" i="114" s="1"/>
  <c r="X909" i="114" s="1"/>
  <c r="X910" i="114" s="1"/>
  <c r="X911" i="114" s="1"/>
  <c r="X912" i="114" s="1"/>
  <c r="X913" i="114" s="1"/>
  <c r="X914" i="114" s="1"/>
  <c r="X915" i="114" s="1"/>
  <c r="X916" i="114" s="1"/>
  <c r="X917" i="114" s="1"/>
  <c r="X918" i="114" s="1"/>
  <c r="X919" i="114" s="1"/>
  <c r="X920" i="114" s="1"/>
  <c r="X921" i="114" s="1"/>
  <c r="X922" i="114" s="1"/>
  <c r="X923" i="114" s="1"/>
  <c r="X924" i="114" s="1"/>
  <c r="X925" i="114" s="1"/>
  <c r="X926" i="114" s="1"/>
  <c r="X927" i="114" s="1"/>
  <c r="X928" i="114" s="1"/>
  <c r="X929" i="114" s="1"/>
  <c r="X930" i="114" s="1"/>
  <c r="X931" i="114" s="1"/>
  <c r="X932" i="114" s="1"/>
  <c r="X933" i="114" s="1"/>
  <c r="X934" i="114" s="1"/>
  <c r="X935" i="114" s="1"/>
  <c r="X936" i="114" s="1"/>
  <c r="X937" i="114" s="1"/>
  <c r="X938" i="114" s="1"/>
  <c r="X939" i="114" s="1"/>
  <c r="X940" i="114" s="1"/>
  <c r="X941" i="114" s="1"/>
  <c r="X942" i="114" s="1"/>
  <c r="X943" i="114" s="1"/>
  <c r="X944" i="114" s="1"/>
  <c r="X945" i="114" s="1"/>
  <c r="X946" i="114" s="1"/>
  <c r="X947" i="114" s="1"/>
  <c r="X948" i="114" s="1"/>
  <c r="X949" i="114" s="1"/>
  <c r="X950" i="114" s="1"/>
  <c r="X951" i="114" s="1"/>
  <c r="X952" i="114" s="1"/>
  <c r="X953" i="114" s="1"/>
  <c r="X954" i="114" s="1"/>
  <c r="X955" i="114" s="1"/>
  <c r="X956" i="114" s="1"/>
  <c r="X957" i="114" s="1"/>
  <c r="X958" i="114" s="1"/>
  <c r="X959" i="114" s="1"/>
  <c r="X960" i="114" s="1"/>
  <c r="X961" i="114" s="1"/>
  <c r="X962" i="114" s="1"/>
  <c r="X963" i="114" s="1"/>
  <c r="X964" i="114" s="1"/>
  <c r="X965" i="114" s="1"/>
  <c r="X966" i="114" s="1"/>
  <c r="X967" i="114" s="1"/>
  <c r="X968" i="114" s="1"/>
  <c r="X969" i="114" s="1"/>
  <c r="X970" i="114" s="1"/>
  <c r="X971" i="114" s="1"/>
  <c r="X972" i="114" s="1"/>
  <c r="X973" i="114" s="1"/>
  <c r="X974" i="114" s="1"/>
  <c r="X975" i="114" s="1"/>
  <c r="X976" i="114" s="1"/>
  <c r="X977" i="114" s="1"/>
  <c r="X978" i="114" s="1"/>
  <c r="X979" i="114" s="1"/>
  <c r="X980" i="114" s="1"/>
  <c r="X981" i="114" s="1"/>
  <c r="X982" i="114" s="1"/>
  <c r="X983" i="114" s="1"/>
  <c r="X984" i="114" s="1"/>
  <c r="X985" i="114" s="1"/>
  <c r="X986" i="114" s="1"/>
  <c r="X987" i="114" s="1"/>
  <c r="X988" i="114" s="1"/>
  <c r="X989" i="114" s="1"/>
  <c r="X990" i="114" s="1"/>
  <c r="X991" i="114" s="1"/>
  <c r="X992" i="114" s="1"/>
  <c r="X993" i="114" s="1"/>
  <c r="X994" i="114" s="1"/>
  <c r="X995" i="114" s="1"/>
  <c r="X996" i="114" s="1"/>
  <c r="X997" i="114" s="1"/>
  <c r="X998" i="114" s="1"/>
  <c r="X999" i="114" s="1"/>
  <c r="X1000" i="114" s="1"/>
  <c r="X1001" i="114" s="1"/>
  <c r="X1002" i="114" s="1"/>
  <c r="X1003" i="114" s="1"/>
  <c r="X1004" i="114" s="1"/>
  <c r="X1005" i="114" s="1"/>
  <c r="X1006" i="114" s="1"/>
  <c r="X1007" i="114" s="1"/>
  <c r="X1008" i="114" s="1"/>
  <c r="X1009" i="114" s="1"/>
  <c r="X1010" i="114" s="1"/>
  <c r="X1011" i="114" s="1"/>
  <c r="X1012" i="114" s="1"/>
  <c r="X1013" i="114" s="1"/>
  <c r="X1014" i="114" s="1"/>
  <c r="X1015" i="114" s="1"/>
  <c r="X1016" i="114" s="1"/>
  <c r="X1017" i="114" s="1"/>
  <c r="X1018" i="114" s="1"/>
  <c r="X1019" i="114" s="1"/>
  <c r="X1020" i="114" s="1"/>
  <c r="X1021" i="114" s="1"/>
  <c r="X1022" i="114" s="1"/>
  <c r="X1023" i="114" s="1"/>
  <c r="X1024" i="114" s="1"/>
  <c r="X1025" i="114" s="1"/>
  <c r="X1026" i="114" s="1"/>
  <c r="X1027" i="114" s="1"/>
  <c r="X1028" i="114" s="1"/>
  <c r="X1029" i="114" s="1"/>
  <c r="X1030" i="114" s="1"/>
  <c r="X1031" i="114" s="1"/>
  <c r="X1032" i="114" s="1"/>
  <c r="X1033" i="114" s="1"/>
  <c r="X1034" i="114" s="1"/>
  <c r="X1035" i="114" s="1"/>
  <c r="X1036" i="114" s="1"/>
  <c r="X1037" i="114" s="1"/>
  <c r="X1038" i="114" s="1"/>
  <c r="X1039" i="114" s="1"/>
  <c r="X1040" i="114" s="1"/>
  <c r="X1041" i="114" s="1"/>
  <c r="X1042" i="114" s="1"/>
  <c r="X1043" i="114" s="1"/>
  <c r="X1044" i="114" s="1"/>
  <c r="X1045" i="114" s="1"/>
  <c r="X1046" i="114" s="1"/>
  <c r="X1047" i="114" s="1"/>
  <c r="X1048" i="114" s="1"/>
  <c r="X1049" i="114" s="1"/>
  <c r="X1050" i="114" s="1"/>
  <c r="X1051" i="114" s="1"/>
  <c r="X1052" i="114" s="1"/>
  <c r="X1053" i="114" s="1"/>
  <c r="X1054" i="114" s="1"/>
  <c r="X1055" i="114" s="1"/>
  <c r="X1056" i="114" s="1"/>
  <c r="X1057" i="114" s="1"/>
  <c r="X1058" i="114" s="1"/>
  <c r="X1059" i="114" s="1"/>
  <c r="X1060" i="114" s="1"/>
  <c r="X1061" i="114" s="1"/>
  <c r="X1062" i="114" s="1"/>
  <c r="X1063" i="114" s="1"/>
  <c r="X1064" i="114" s="1"/>
  <c r="X1065" i="114" s="1"/>
  <c r="X1066" i="114" s="1"/>
  <c r="X1067" i="114" s="1"/>
  <c r="X1068" i="114" s="1"/>
  <c r="X1069" i="114" s="1"/>
  <c r="X1070" i="114" s="1"/>
  <c r="X1071" i="114" s="1"/>
  <c r="X1072" i="114" s="1"/>
  <c r="X1073" i="114" s="1"/>
  <c r="X1074" i="114" s="1"/>
  <c r="X1075" i="114" s="1"/>
  <c r="X1076" i="114" s="1"/>
  <c r="X1077" i="114" s="1"/>
  <c r="X1078" i="114" s="1"/>
  <c r="X1079" i="114" s="1"/>
  <c r="X1080" i="114" s="1"/>
  <c r="X1081" i="114" s="1"/>
  <c r="X1082" i="114" s="1"/>
  <c r="X1083" i="114" s="1"/>
  <c r="X1084" i="114" s="1"/>
  <c r="X1085" i="114" s="1"/>
  <c r="X1086" i="114" s="1"/>
  <c r="X1087" i="114" s="1"/>
  <c r="X1088" i="114" s="1"/>
  <c r="X1089" i="114" s="1"/>
  <c r="X1090" i="114" s="1"/>
  <c r="X1091" i="114" s="1"/>
  <c r="X1092" i="114" s="1"/>
  <c r="X1093" i="114" s="1"/>
  <c r="X1094" i="114" s="1"/>
  <c r="X1095" i="114" s="1"/>
  <c r="X1096" i="114" s="1"/>
  <c r="X1097" i="114" s="1"/>
  <c r="X1098" i="114" s="1"/>
  <c r="X1099" i="114" s="1"/>
  <c r="X1100" i="114" s="1"/>
  <c r="X1101" i="114" s="1"/>
  <c r="X1102" i="114" s="1"/>
  <c r="X1103" i="114" s="1"/>
  <c r="X1104" i="114" s="1"/>
  <c r="X1105" i="114" s="1"/>
  <c r="X1106" i="114" s="1"/>
  <c r="X1107" i="114" s="1"/>
  <c r="X1108" i="114" s="1"/>
  <c r="X1109" i="114" s="1"/>
  <c r="X1110" i="114" s="1"/>
  <c r="X1111" i="114" s="1"/>
  <c r="X1112" i="114" s="1"/>
  <c r="X1113" i="114" s="1"/>
  <c r="X1114" i="114" s="1"/>
  <c r="X1115" i="114" s="1"/>
  <c r="X1116" i="114" s="1"/>
  <c r="X1117" i="114" s="1"/>
  <c r="X1118" i="114" s="1"/>
  <c r="X1119" i="114" s="1"/>
  <c r="X1120" i="114" s="1"/>
  <c r="X1121" i="114" s="1"/>
  <c r="X1122" i="114" s="1"/>
  <c r="X1123" i="114" s="1"/>
  <c r="X1124" i="114" s="1"/>
  <c r="X1125" i="114" s="1"/>
  <c r="X1126" i="114" s="1"/>
  <c r="X1127" i="114" s="1"/>
  <c r="X1128" i="114" s="1"/>
  <c r="X1129" i="114" s="1"/>
  <c r="X1130" i="114" s="1"/>
  <c r="X1131" i="114" s="1"/>
  <c r="X1132" i="114" s="1"/>
  <c r="X1133" i="114" s="1"/>
  <c r="X1134" i="114" s="1"/>
  <c r="X1135" i="114" s="1"/>
  <c r="X1136" i="114" s="1"/>
  <c r="X1137" i="114" s="1"/>
  <c r="X1138" i="114" s="1"/>
  <c r="X1139" i="114" s="1"/>
  <c r="X1140" i="114" s="1"/>
  <c r="X1141" i="114" s="1"/>
  <c r="X1142" i="114" s="1"/>
  <c r="X1143" i="114" s="1"/>
  <c r="X1144" i="114" s="1"/>
  <c r="X1145" i="114" s="1"/>
  <c r="X1146" i="114" s="1"/>
  <c r="X1147" i="114" s="1"/>
  <c r="X1148" i="114" s="1"/>
  <c r="X1149" i="114" s="1"/>
  <c r="X1150" i="114" s="1"/>
  <c r="X1151" i="114" s="1"/>
  <c r="X1152" i="114" s="1"/>
  <c r="X1153" i="114" s="1"/>
  <c r="X1154" i="114" s="1"/>
  <c r="X1155" i="114" s="1"/>
  <c r="X1156" i="114" s="1"/>
  <c r="X1157" i="114" s="1"/>
  <c r="X1158" i="114" s="1"/>
  <c r="X1159" i="114" s="1"/>
  <c r="X1160" i="114" s="1"/>
  <c r="X1161" i="114" s="1"/>
  <c r="X1162" i="114" s="1"/>
  <c r="X1163" i="114" s="1"/>
  <c r="X1164" i="114" s="1"/>
  <c r="X1165" i="114" s="1"/>
  <c r="X1166" i="114" s="1"/>
  <c r="X1167" i="114" s="1"/>
  <c r="X1168" i="114" s="1"/>
  <c r="X1169" i="114" s="1"/>
  <c r="X1170" i="114" s="1"/>
  <c r="X1171" i="114" s="1"/>
  <c r="X1172" i="114" s="1"/>
  <c r="X1173" i="114" s="1"/>
  <c r="X1174" i="114" s="1"/>
  <c r="X1175" i="114" s="1"/>
  <c r="X1176" i="114" s="1"/>
  <c r="X1177" i="114" s="1"/>
  <c r="X1178" i="114" s="1"/>
  <c r="X1179" i="114" s="1"/>
  <c r="X1180" i="114" s="1"/>
  <c r="X1181" i="114" s="1"/>
  <c r="X1182" i="114" s="1"/>
  <c r="X1183" i="114" s="1"/>
  <c r="X1184" i="114" s="1"/>
  <c r="X1185" i="114" s="1"/>
  <c r="X1186" i="114" s="1"/>
  <c r="X1187" i="114" s="1"/>
  <c r="X1188" i="114" s="1"/>
  <c r="X1189" i="114" s="1"/>
  <c r="X1190" i="114" s="1"/>
  <c r="X1191" i="114" s="1"/>
  <c r="X1192" i="114" s="1"/>
  <c r="X1193" i="114" s="1"/>
  <c r="X1194" i="114" s="1"/>
  <c r="X1195" i="114" s="1"/>
  <c r="X1196" i="114" s="1"/>
  <c r="X1197" i="114" s="1"/>
  <c r="X1198" i="114" s="1"/>
  <c r="X1199" i="114" s="1"/>
  <c r="X1200" i="114" s="1"/>
  <c r="X1201" i="114" s="1"/>
  <c r="X1202" i="114" s="1"/>
  <c r="X1203" i="114" s="1"/>
  <c r="X1204" i="114" s="1"/>
  <c r="X1205" i="114" s="1"/>
  <c r="X1206" i="114" s="1"/>
  <c r="X1207" i="114" s="1"/>
  <c r="X1208" i="114" s="1"/>
  <c r="X1209" i="114" s="1"/>
  <c r="X1210" i="114" s="1"/>
  <c r="X1211" i="114" s="1"/>
  <c r="X1212" i="114" s="1"/>
  <c r="AG14" i="114"/>
  <c r="AG15" i="114" s="1"/>
  <c r="AG16" i="114" s="1"/>
  <c r="AG17" i="114" s="1"/>
  <c r="AG18" i="114" s="1"/>
  <c r="AG19" i="114" s="1"/>
  <c r="AG20" i="114" s="1"/>
  <c r="AG21" i="114" s="1"/>
  <c r="AG22" i="114" s="1"/>
  <c r="AG23" i="114" s="1"/>
  <c r="AG24" i="114" s="1"/>
  <c r="AG25" i="114" s="1"/>
  <c r="AG26" i="114" s="1"/>
  <c r="AG27" i="114" s="1"/>
  <c r="AG28" i="114" s="1"/>
  <c r="AG29" i="114" s="1"/>
  <c r="AG30" i="114" s="1"/>
  <c r="AG31" i="114" s="1"/>
  <c r="AG32" i="114" s="1"/>
  <c r="AG33" i="114" s="1"/>
  <c r="AG34" i="114" s="1"/>
  <c r="AG35" i="114" s="1"/>
  <c r="AG36" i="114" s="1"/>
  <c r="AG37" i="114" s="1"/>
  <c r="AG38" i="114" s="1"/>
  <c r="AG39" i="114" s="1"/>
  <c r="AG40" i="114" s="1"/>
  <c r="AG41" i="114" s="1"/>
  <c r="AG42" i="114" s="1"/>
  <c r="AG43" i="114" s="1"/>
  <c r="AG44" i="114" s="1"/>
  <c r="AG45" i="114" s="1"/>
  <c r="AG46" i="114" s="1"/>
  <c r="AG47" i="114" s="1"/>
  <c r="AG48" i="114" s="1"/>
  <c r="AG49" i="114" s="1"/>
  <c r="AG50" i="114" s="1"/>
  <c r="AG51" i="114" s="1"/>
  <c r="AG52" i="114" s="1"/>
  <c r="AG53" i="114" s="1"/>
  <c r="AG54" i="114" s="1"/>
  <c r="AG55" i="114" s="1"/>
  <c r="AG56" i="114" s="1"/>
  <c r="AG57" i="114" s="1"/>
  <c r="AG58" i="114" s="1"/>
  <c r="AG59" i="114" s="1"/>
  <c r="AG60" i="114" s="1"/>
  <c r="AG61" i="114" s="1"/>
  <c r="AG62" i="114" s="1"/>
  <c r="AG63" i="114" s="1"/>
  <c r="AG64" i="114" s="1"/>
  <c r="AG65" i="114" s="1"/>
  <c r="AG66" i="114" s="1"/>
  <c r="AG67" i="114" s="1"/>
  <c r="AG68" i="114" s="1"/>
  <c r="AG69" i="114" s="1"/>
  <c r="AG70" i="114" s="1"/>
  <c r="AG71" i="114" s="1"/>
  <c r="AG72" i="114" s="1"/>
  <c r="AG73" i="114" s="1"/>
  <c r="AG74" i="114" s="1"/>
  <c r="AG75" i="114" s="1"/>
  <c r="AG76" i="114" s="1"/>
  <c r="AG77" i="114" s="1"/>
  <c r="AG78" i="114" s="1"/>
  <c r="AG79" i="114" s="1"/>
  <c r="AG80" i="114" s="1"/>
  <c r="AG81" i="114" s="1"/>
  <c r="AG82" i="114" s="1"/>
  <c r="AG83" i="114" s="1"/>
  <c r="AG84" i="114" s="1"/>
  <c r="AG85" i="114" s="1"/>
  <c r="AG86" i="114" s="1"/>
  <c r="AG87" i="114" s="1"/>
  <c r="AG88" i="114" s="1"/>
  <c r="AG89" i="114" s="1"/>
  <c r="AG90" i="114" s="1"/>
  <c r="AG91" i="114" s="1"/>
  <c r="AG92" i="114" s="1"/>
  <c r="AG93" i="114" s="1"/>
  <c r="AG94" i="114" s="1"/>
  <c r="AG95" i="114" s="1"/>
  <c r="AG96" i="114" s="1"/>
  <c r="AG97" i="114" s="1"/>
  <c r="AG98" i="114" s="1"/>
  <c r="AG99" i="114" s="1"/>
  <c r="AG100" i="114" s="1"/>
  <c r="AG101" i="114" s="1"/>
  <c r="AG102" i="114" s="1"/>
  <c r="AG103" i="114" s="1"/>
  <c r="AG104" i="114" s="1"/>
  <c r="AG105" i="114" s="1"/>
  <c r="AG106" i="114" s="1"/>
  <c r="AG107" i="114" s="1"/>
  <c r="AG108" i="114" s="1"/>
  <c r="AG109" i="114" s="1"/>
  <c r="AG110" i="114" s="1"/>
  <c r="AG111" i="114" s="1"/>
  <c r="AG112" i="114" s="1"/>
  <c r="AG113" i="114" s="1"/>
  <c r="AG114" i="114" s="1"/>
  <c r="AG115" i="114" s="1"/>
  <c r="AG116" i="114" s="1"/>
  <c r="AG117" i="114" s="1"/>
  <c r="AG118" i="114" s="1"/>
  <c r="AG119" i="114" s="1"/>
  <c r="AG120" i="114" s="1"/>
  <c r="AG121" i="114" s="1"/>
  <c r="AG122" i="114" s="1"/>
  <c r="AG123" i="114" s="1"/>
  <c r="AG124" i="114" s="1"/>
  <c r="AG125" i="114" s="1"/>
  <c r="AG126" i="114" s="1"/>
  <c r="AG127" i="114" s="1"/>
  <c r="AG128" i="114" s="1"/>
  <c r="AG129" i="114" s="1"/>
  <c r="AG130" i="114" s="1"/>
  <c r="AG131" i="114" s="1"/>
  <c r="AG132" i="114" s="1"/>
  <c r="AG133" i="114" s="1"/>
  <c r="AG134" i="114" s="1"/>
  <c r="AG135" i="114" s="1"/>
  <c r="AG136" i="114" s="1"/>
  <c r="AG137" i="114" s="1"/>
  <c r="AG138" i="114" s="1"/>
  <c r="AG139" i="114" s="1"/>
  <c r="AG140" i="114" s="1"/>
  <c r="AG141" i="114" s="1"/>
  <c r="AG142" i="114" s="1"/>
  <c r="AG143" i="114" s="1"/>
  <c r="AG144" i="114" s="1"/>
  <c r="AG145" i="114" s="1"/>
  <c r="AG146" i="114" s="1"/>
  <c r="AG147" i="114" s="1"/>
  <c r="AG148" i="114" s="1"/>
  <c r="AG149" i="114" s="1"/>
  <c r="AG150" i="114" s="1"/>
  <c r="AG151" i="114" s="1"/>
  <c r="AG152" i="114" s="1"/>
  <c r="AG153" i="114" s="1"/>
  <c r="AG154" i="114" s="1"/>
  <c r="AG155" i="114" s="1"/>
  <c r="AG156" i="114" s="1"/>
  <c r="AG157" i="114" s="1"/>
  <c r="AG158" i="114" s="1"/>
  <c r="AG159" i="114" s="1"/>
  <c r="AG160" i="114" s="1"/>
  <c r="AG161" i="114" s="1"/>
  <c r="AG162" i="114" s="1"/>
  <c r="AG163" i="114" s="1"/>
  <c r="AG164" i="114" s="1"/>
  <c r="AG165" i="114" s="1"/>
  <c r="AG166" i="114" s="1"/>
  <c r="AG167" i="114" s="1"/>
  <c r="AG168" i="114" s="1"/>
  <c r="AG169" i="114" s="1"/>
  <c r="AG170" i="114" s="1"/>
  <c r="AG171" i="114" s="1"/>
  <c r="AG172" i="114" s="1"/>
  <c r="AG173" i="114" s="1"/>
  <c r="AG174" i="114" s="1"/>
  <c r="AG175" i="114" s="1"/>
  <c r="AG176" i="114" s="1"/>
  <c r="AG177" i="114" s="1"/>
  <c r="AG178" i="114" s="1"/>
  <c r="AG179" i="114" s="1"/>
  <c r="AG180" i="114" s="1"/>
  <c r="AG181" i="114" s="1"/>
  <c r="AG182" i="114" s="1"/>
  <c r="AG183" i="114" s="1"/>
  <c r="AG184" i="114" s="1"/>
  <c r="AG185" i="114" s="1"/>
  <c r="AG186" i="114" s="1"/>
  <c r="AG187" i="114" s="1"/>
  <c r="AG188" i="114" s="1"/>
  <c r="AG189" i="114" s="1"/>
  <c r="AG190" i="114" s="1"/>
  <c r="AG191" i="114" s="1"/>
  <c r="AG192" i="114" s="1"/>
  <c r="AG193" i="114" s="1"/>
  <c r="AG194" i="114" s="1"/>
  <c r="AG195" i="114" s="1"/>
  <c r="AG196" i="114" s="1"/>
  <c r="AG197" i="114" s="1"/>
  <c r="AG198" i="114" s="1"/>
  <c r="AG199" i="114" s="1"/>
  <c r="AG200" i="114" s="1"/>
  <c r="AG201" i="114" s="1"/>
  <c r="AG202" i="114" s="1"/>
  <c r="AG203" i="114" s="1"/>
  <c r="AG204" i="114" s="1"/>
  <c r="AG205" i="114" s="1"/>
  <c r="AG206" i="114" s="1"/>
  <c r="AG207" i="114" s="1"/>
  <c r="AG208" i="114" s="1"/>
  <c r="AG209" i="114" s="1"/>
  <c r="AG210" i="114" s="1"/>
  <c r="AG211" i="114" s="1"/>
  <c r="AG212" i="114" s="1"/>
  <c r="AG213" i="114" s="1"/>
  <c r="AG214" i="114" s="1"/>
  <c r="AG215" i="114" s="1"/>
  <c r="AG216" i="114" s="1"/>
  <c r="AG217" i="114" s="1"/>
  <c r="AG218" i="114" s="1"/>
  <c r="AG219" i="114" s="1"/>
  <c r="AG220" i="114" s="1"/>
  <c r="AG221" i="114" s="1"/>
  <c r="AG222" i="114" s="1"/>
  <c r="AG223" i="114" s="1"/>
  <c r="AG224" i="114" s="1"/>
  <c r="AG225" i="114" s="1"/>
  <c r="AG226" i="114" s="1"/>
  <c r="AG227" i="114" s="1"/>
  <c r="AG228" i="114" s="1"/>
  <c r="AG229" i="114" s="1"/>
  <c r="AG230" i="114" s="1"/>
  <c r="AG231" i="114" s="1"/>
  <c r="AG232" i="114" s="1"/>
  <c r="AG233" i="114" s="1"/>
  <c r="AG234" i="114" s="1"/>
  <c r="AG235" i="114" s="1"/>
  <c r="AG236" i="114" s="1"/>
  <c r="AG237" i="114" s="1"/>
  <c r="AG238" i="114" s="1"/>
  <c r="AG239" i="114" s="1"/>
  <c r="AG240" i="114" s="1"/>
  <c r="AG241" i="114" s="1"/>
  <c r="AG242" i="114" s="1"/>
  <c r="AG243" i="114" s="1"/>
  <c r="AG244" i="114" s="1"/>
  <c r="AG245" i="114" s="1"/>
  <c r="AG246" i="114" s="1"/>
  <c r="AG247" i="114" s="1"/>
  <c r="AG248" i="114" s="1"/>
  <c r="AG249" i="114" s="1"/>
  <c r="AG250" i="114" s="1"/>
  <c r="AG251" i="114" s="1"/>
  <c r="AG252" i="114" s="1"/>
  <c r="AG253" i="114" s="1"/>
  <c r="AG254" i="114" s="1"/>
  <c r="AG255" i="114" s="1"/>
  <c r="AG256" i="114" s="1"/>
  <c r="AG257" i="114" s="1"/>
  <c r="AG258" i="114" s="1"/>
  <c r="AG259" i="114" s="1"/>
  <c r="AG260" i="114" s="1"/>
  <c r="AG261" i="114" s="1"/>
  <c r="AG262" i="114" s="1"/>
  <c r="AG263" i="114" s="1"/>
  <c r="AG264" i="114" s="1"/>
  <c r="AG265" i="114" s="1"/>
  <c r="AG266" i="114" s="1"/>
  <c r="AG267" i="114" s="1"/>
  <c r="AG268" i="114" s="1"/>
  <c r="AG269" i="114" s="1"/>
  <c r="AG270" i="114" s="1"/>
  <c r="AG271" i="114" s="1"/>
  <c r="AG272" i="114" s="1"/>
  <c r="AG273" i="114" s="1"/>
  <c r="AG274" i="114" s="1"/>
  <c r="AG275" i="114" s="1"/>
  <c r="AG276" i="114" s="1"/>
  <c r="AG277" i="114" s="1"/>
  <c r="AG278" i="114" s="1"/>
  <c r="AG279" i="114" s="1"/>
  <c r="AG280" i="114" s="1"/>
  <c r="AG281" i="114" s="1"/>
  <c r="AG282" i="114" s="1"/>
  <c r="AG283" i="114" s="1"/>
  <c r="AG284" i="114" s="1"/>
  <c r="AG285" i="114" s="1"/>
  <c r="AG286" i="114" s="1"/>
  <c r="AG287" i="114" s="1"/>
  <c r="AG288" i="114" s="1"/>
  <c r="AG289" i="114" s="1"/>
  <c r="AG290" i="114" s="1"/>
  <c r="AG291" i="114" s="1"/>
  <c r="AG292" i="114" s="1"/>
  <c r="AG293" i="114" s="1"/>
  <c r="AG294" i="114" s="1"/>
  <c r="AG295" i="114" s="1"/>
  <c r="AG296" i="114" s="1"/>
  <c r="AG297" i="114" s="1"/>
  <c r="AG298" i="114" s="1"/>
  <c r="AG299" i="114" s="1"/>
  <c r="AG300" i="114" s="1"/>
  <c r="AG301" i="114" s="1"/>
  <c r="AG302" i="114" s="1"/>
  <c r="AG303" i="114" s="1"/>
  <c r="AG304" i="114" s="1"/>
  <c r="AG305" i="114" s="1"/>
  <c r="AG306" i="114" s="1"/>
  <c r="AG307" i="114" s="1"/>
  <c r="AG308" i="114" s="1"/>
  <c r="AG309" i="114" s="1"/>
  <c r="AG310" i="114" s="1"/>
  <c r="AG311" i="114" s="1"/>
  <c r="AG312" i="114" s="1"/>
  <c r="AG313" i="114" s="1"/>
  <c r="AG314" i="114" s="1"/>
  <c r="AG315" i="114" s="1"/>
  <c r="AG316" i="114" s="1"/>
  <c r="AG317" i="114" s="1"/>
  <c r="AG318" i="114" s="1"/>
  <c r="AG319" i="114" s="1"/>
  <c r="AG320" i="114" s="1"/>
  <c r="AG321" i="114" s="1"/>
  <c r="AG322" i="114" s="1"/>
  <c r="AG323" i="114" s="1"/>
  <c r="AG324" i="114" s="1"/>
  <c r="AG325" i="114" s="1"/>
  <c r="AG326" i="114" s="1"/>
  <c r="AG327" i="114" s="1"/>
  <c r="AG328" i="114" s="1"/>
  <c r="AG329" i="114" s="1"/>
  <c r="AG330" i="114" s="1"/>
  <c r="AG331" i="114" s="1"/>
  <c r="AG332" i="114" s="1"/>
  <c r="AG333" i="114" s="1"/>
  <c r="AG334" i="114" s="1"/>
  <c r="AG335" i="114" s="1"/>
  <c r="AG336" i="114" s="1"/>
  <c r="AG337" i="114" s="1"/>
  <c r="AG338" i="114" s="1"/>
  <c r="AG339" i="114" s="1"/>
  <c r="AG340" i="114" s="1"/>
  <c r="AG341" i="114" s="1"/>
  <c r="AG342" i="114" s="1"/>
  <c r="AG343" i="114" s="1"/>
  <c r="AG344" i="114" s="1"/>
  <c r="AG345" i="114" s="1"/>
  <c r="AG346" i="114" s="1"/>
  <c r="AG347" i="114" s="1"/>
  <c r="AG348" i="114" s="1"/>
  <c r="AG349" i="114" s="1"/>
  <c r="AG350" i="114" s="1"/>
  <c r="AG351" i="114" s="1"/>
  <c r="AG352" i="114" s="1"/>
  <c r="AG353" i="114" s="1"/>
  <c r="AG354" i="114" s="1"/>
  <c r="AG355" i="114" s="1"/>
  <c r="AG356" i="114" s="1"/>
  <c r="AG357" i="114" s="1"/>
  <c r="AG358" i="114" s="1"/>
  <c r="AG359" i="114" s="1"/>
  <c r="AG360" i="114" s="1"/>
  <c r="AG361" i="114" s="1"/>
  <c r="AG362" i="114" s="1"/>
  <c r="AG363" i="114" s="1"/>
  <c r="AG364" i="114" s="1"/>
  <c r="AG365" i="114" s="1"/>
  <c r="AG366" i="114" s="1"/>
  <c r="AG367" i="114" s="1"/>
  <c r="AG368" i="114" s="1"/>
  <c r="AG369" i="114" s="1"/>
  <c r="AG370" i="114" s="1"/>
  <c r="AG371" i="114" s="1"/>
  <c r="AG372" i="114" s="1"/>
  <c r="AG373" i="114" s="1"/>
  <c r="AG374" i="114" s="1"/>
  <c r="AG375" i="114" s="1"/>
  <c r="AG376" i="114" s="1"/>
  <c r="AG377" i="114" s="1"/>
  <c r="AG378" i="114" s="1"/>
  <c r="AG379" i="114" s="1"/>
  <c r="AG380" i="114" s="1"/>
  <c r="AG381" i="114" s="1"/>
  <c r="AG382" i="114" s="1"/>
  <c r="AG383" i="114" s="1"/>
  <c r="AG384" i="114" s="1"/>
  <c r="AG385" i="114" s="1"/>
  <c r="AG386" i="114" s="1"/>
  <c r="AG387" i="114" s="1"/>
  <c r="AG388" i="114" s="1"/>
  <c r="AG389" i="114" s="1"/>
  <c r="AG390" i="114" s="1"/>
  <c r="AG391" i="114" s="1"/>
  <c r="AG392" i="114" s="1"/>
  <c r="AG393" i="114" s="1"/>
  <c r="AG394" i="114" s="1"/>
  <c r="AG395" i="114" s="1"/>
  <c r="AG396" i="114" s="1"/>
  <c r="AG397" i="114" s="1"/>
  <c r="AG398" i="114" s="1"/>
  <c r="AG399" i="114" s="1"/>
  <c r="AG400" i="114" s="1"/>
  <c r="AG401" i="114" s="1"/>
  <c r="AG402" i="114" s="1"/>
  <c r="AG403" i="114" s="1"/>
  <c r="AG404" i="114" s="1"/>
  <c r="AG405" i="114" s="1"/>
  <c r="AG406" i="114" s="1"/>
  <c r="AG407" i="114" s="1"/>
  <c r="AG408" i="114" s="1"/>
  <c r="AG409" i="114" s="1"/>
  <c r="AG410" i="114" s="1"/>
  <c r="AG411" i="114" s="1"/>
  <c r="AG412" i="114" s="1"/>
  <c r="AG413" i="114" s="1"/>
  <c r="AG414" i="114" s="1"/>
  <c r="AG415" i="114" s="1"/>
  <c r="AG416" i="114" s="1"/>
  <c r="AG417" i="114" s="1"/>
  <c r="AG418" i="114" s="1"/>
  <c r="AG419" i="114" s="1"/>
  <c r="AG420" i="114" s="1"/>
  <c r="AG421" i="114" s="1"/>
  <c r="AG422" i="114" s="1"/>
  <c r="AG423" i="114" s="1"/>
  <c r="AG424" i="114" s="1"/>
  <c r="AG425" i="114" s="1"/>
  <c r="AG426" i="114" s="1"/>
  <c r="AG427" i="114" s="1"/>
  <c r="AG428" i="114" s="1"/>
  <c r="AG429" i="114" s="1"/>
  <c r="AG430" i="114" s="1"/>
  <c r="AG431" i="114" s="1"/>
  <c r="AG432" i="114" s="1"/>
  <c r="AG433" i="114" s="1"/>
  <c r="AG434" i="114" s="1"/>
  <c r="AG435" i="114" s="1"/>
  <c r="AG436" i="114" s="1"/>
  <c r="AG437" i="114" s="1"/>
  <c r="AG438" i="114" s="1"/>
  <c r="AG439" i="114" s="1"/>
  <c r="AG440" i="114" s="1"/>
  <c r="AG441" i="114" s="1"/>
  <c r="AG442" i="114" s="1"/>
  <c r="AG443" i="114" s="1"/>
  <c r="AG444" i="114" s="1"/>
  <c r="AG445" i="114" s="1"/>
  <c r="AG446" i="114" s="1"/>
  <c r="AG447" i="114" s="1"/>
  <c r="AG448" i="114" s="1"/>
  <c r="AG449" i="114" s="1"/>
  <c r="AG450" i="114" s="1"/>
  <c r="AG451" i="114" s="1"/>
  <c r="AG452" i="114" s="1"/>
  <c r="AG453" i="114" s="1"/>
  <c r="AG454" i="114" s="1"/>
  <c r="AG455" i="114" s="1"/>
  <c r="AG456" i="114" s="1"/>
  <c r="AG457" i="114" s="1"/>
  <c r="AG458" i="114" s="1"/>
  <c r="AG459" i="114" s="1"/>
  <c r="AG460" i="114" s="1"/>
  <c r="AG461" i="114" s="1"/>
  <c r="AG462" i="114" s="1"/>
  <c r="AG463" i="114" s="1"/>
  <c r="AG464" i="114" s="1"/>
  <c r="AG465" i="114" s="1"/>
  <c r="AG466" i="114" s="1"/>
  <c r="AG467" i="114" s="1"/>
  <c r="AG468" i="114" s="1"/>
  <c r="AG469" i="114" s="1"/>
  <c r="AG470" i="114" s="1"/>
  <c r="AG471" i="114" s="1"/>
  <c r="AG472" i="114" s="1"/>
  <c r="AG473" i="114" s="1"/>
  <c r="AG474" i="114" s="1"/>
  <c r="AG475" i="114" s="1"/>
  <c r="AG476" i="114" s="1"/>
  <c r="AG477" i="114" s="1"/>
  <c r="AG478" i="114" s="1"/>
  <c r="AG479" i="114" s="1"/>
  <c r="AG480" i="114" s="1"/>
  <c r="AG481" i="114" s="1"/>
  <c r="AG482" i="114" s="1"/>
  <c r="AG483" i="114" s="1"/>
  <c r="AG484" i="114" s="1"/>
  <c r="AG485" i="114" s="1"/>
  <c r="AG486" i="114" s="1"/>
  <c r="AG487" i="114" s="1"/>
  <c r="AG488" i="114" s="1"/>
  <c r="AG489" i="114" s="1"/>
  <c r="AG490" i="114" s="1"/>
  <c r="AG491" i="114" s="1"/>
  <c r="AG492" i="114" s="1"/>
  <c r="AG493" i="114" s="1"/>
  <c r="AG494" i="114" s="1"/>
  <c r="AG495" i="114" s="1"/>
  <c r="AG496" i="114" s="1"/>
  <c r="AG497" i="114" s="1"/>
  <c r="AG498" i="114" s="1"/>
  <c r="AG499" i="114" s="1"/>
  <c r="AG500" i="114" s="1"/>
  <c r="AG501" i="114" s="1"/>
  <c r="AG502" i="114" s="1"/>
  <c r="AG503" i="114" s="1"/>
  <c r="AG504" i="114" s="1"/>
  <c r="AG505" i="114" s="1"/>
  <c r="AG506" i="114" s="1"/>
  <c r="AG507" i="114" s="1"/>
  <c r="AG508" i="114" s="1"/>
  <c r="AG509" i="114" s="1"/>
  <c r="AG510" i="114" s="1"/>
  <c r="AG511" i="114" s="1"/>
  <c r="AG512" i="114" s="1"/>
  <c r="AG513" i="114" s="1"/>
  <c r="AG514" i="114" s="1"/>
  <c r="AG515" i="114" s="1"/>
  <c r="AG516" i="114" s="1"/>
  <c r="AG517" i="114" s="1"/>
  <c r="AG518" i="114" s="1"/>
  <c r="AG519" i="114" s="1"/>
  <c r="AG520" i="114" s="1"/>
  <c r="AG521" i="114" s="1"/>
  <c r="AG522" i="114" s="1"/>
  <c r="AG523" i="114" s="1"/>
  <c r="AG524" i="114" s="1"/>
  <c r="AG525" i="114" s="1"/>
  <c r="AG526" i="114" s="1"/>
  <c r="AG527" i="114" s="1"/>
  <c r="AG528" i="114" s="1"/>
  <c r="AG529" i="114" s="1"/>
  <c r="AG530" i="114" s="1"/>
  <c r="AG531" i="114" s="1"/>
  <c r="AG532" i="114" s="1"/>
  <c r="AG533" i="114" s="1"/>
  <c r="AG534" i="114" s="1"/>
  <c r="AG535" i="114" s="1"/>
  <c r="AG536" i="114" s="1"/>
  <c r="AG537" i="114" s="1"/>
  <c r="AG538" i="114" s="1"/>
  <c r="AG539" i="114" s="1"/>
  <c r="AG540" i="114" s="1"/>
  <c r="AG541" i="114" s="1"/>
  <c r="AG542" i="114" s="1"/>
  <c r="AG543" i="114" s="1"/>
  <c r="AG544" i="114" s="1"/>
  <c r="AG545" i="114" s="1"/>
  <c r="AG546" i="114" s="1"/>
  <c r="AG547" i="114" s="1"/>
  <c r="AG548" i="114" s="1"/>
  <c r="AG549" i="114" s="1"/>
  <c r="AG550" i="114" s="1"/>
  <c r="AG551" i="114" s="1"/>
  <c r="AG552" i="114" s="1"/>
  <c r="AG553" i="114" s="1"/>
  <c r="AG554" i="114" s="1"/>
  <c r="AG555" i="114" s="1"/>
  <c r="AG556" i="114" s="1"/>
  <c r="AG557" i="114" s="1"/>
  <c r="AG558" i="114" s="1"/>
  <c r="AG559" i="114" s="1"/>
  <c r="AG560" i="114" s="1"/>
  <c r="AG561" i="114" s="1"/>
  <c r="AG562" i="114" s="1"/>
  <c r="AG563" i="114" s="1"/>
  <c r="AG564" i="114" s="1"/>
  <c r="AG565" i="114" s="1"/>
  <c r="AG566" i="114" s="1"/>
  <c r="AG567" i="114" s="1"/>
  <c r="AG568" i="114" s="1"/>
  <c r="AG569" i="114" s="1"/>
  <c r="AG570" i="114" s="1"/>
  <c r="AG571" i="114" s="1"/>
  <c r="AG572" i="114" s="1"/>
  <c r="AG573" i="114" s="1"/>
  <c r="AG574" i="114" s="1"/>
  <c r="AG575" i="114" s="1"/>
  <c r="AG576" i="114" s="1"/>
  <c r="AG577" i="114" s="1"/>
  <c r="AG578" i="114" s="1"/>
  <c r="AG579" i="114" s="1"/>
  <c r="AG580" i="114" s="1"/>
  <c r="AG581" i="114" s="1"/>
  <c r="AG582" i="114" s="1"/>
  <c r="AG583" i="114" s="1"/>
  <c r="AG584" i="114" s="1"/>
  <c r="AG585" i="114" s="1"/>
  <c r="AG586" i="114" s="1"/>
  <c r="AG587" i="114" s="1"/>
  <c r="AG588" i="114" s="1"/>
  <c r="AG589" i="114" s="1"/>
  <c r="AG590" i="114" s="1"/>
  <c r="AG591" i="114" s="1"/>
  <c r="AG592" i="114" s="1"/>
  <c r="AG593" i="114" s="1"/>
  <c r="AG594" i="114" s="1"/>
  <c r="AG595" i="114" s="1"/>
  <c r="AG596" i="114" s="1"/>
  <c r="AG597" i="114" s="1"/>
  <c r="AG598" i="114" s="1"/>
  <c r="AG599" i="114" s="1"/>
  <c r="AG600" i="114" s="1"/>
  <c r="AG601" i="114" s="1"/>
  <c r="AG602" i="114" s="1"/>
  <c r="AG603" i="114" s="1"/>
  <c r="AG604" i="114" s="1"/>
  <c r="AG605" i="114" s="1"/>
  <c r="AG606" i="114" s="1"/>
  <c r="AG607" i="114" s="1"/>
  <c r="AG608" i="114" s="1"/>
  <c r="AG609" i="114" s="1"/>
  <c r="AG610" i="114" s="1"/>
  <c r="AG611" i="114" s="1"/>
  <c r="AG612" i="114" s="1"/>
  <c r="AG613" i="114" s="1"/>
  <c r="AG614" i="114" s="1"/>
  <c r="AG615" i="114" s="1"/>
  <c r="AG616" i="114" s="1"/>
  <c r="AG617" i="114" s="1"/>
  <c r="AG618" i="114" s="1"/>
  <c r="AG619" i="114" s="1"/>
  <c r="AG620" i="114" s="1"/>
  <c r="AG621" i="114" s="1"/>
  <c r="AG622" i="114" s="1"/>
  <c r="AG623" i="114" s="1"/>
  <c r="AG624" i="114" s="1"/>
  <c r="AG625" i="114" s="1"/>
  <c r="AG626" i="114" s="1"/>
  <c r="AG627" i="114" s="1"/>
  <c r="AG628" i="114" s="1"/>
  <c r="AG629" i="114" s="1"/>
  <c r="AG630" i="114" s="1"/>
  <c r="AG631" i="114" s="1"/>
  <c r="AG632" i="114" s="1"/>
  <c r="AG633" i="114" s="1"/>
  <c r="AG634" i="114" s="1"/>
  <c r="AG635" i="114" s="1"/>
  <c r="AG636" i="114" s="1"/>
  <c r="AG637" i="114" s="1"/>
  <c r="AG638" i="114" s="1"/>
  <c r="AG639" i="114" s="1"/>
  <c r="AG640" i="114" s="1"/>
  <c r="AG641" i="114" s="1"/>
  <c r="AG642" i="114" s="1"/>
  <c r="AG643" i="114" s="1"/>
  <c r="AG644" i="114" s="1"/>
  <c r="AG645" i="114" s="1"/>
  <c r="AG646" i="114" s="1"/>
  <c r="AG647" i="114" s="1"/>
  <c r="AG648" i="114" s="1"/>
  <c r="AG649" i="114" s="1"/>
  <c r="AG650" i="114" s="1"/>
  <c r="AG651" i="114" s="1"/>
  <c r="AG652" i="114" s="1"/>
  <c r="AG653" i="114" s="1"/>
  <c r="AG654" i="114" s="1"/>
  <c r="AG655" i="114" s="1"/>
  <c r="AG656" i="114" s="1"/>
  <c r="AG657" i="114" s="1"/>
  <c r="AG658" i="114" s="1"/>
  <c r="AG659" i="114" s="1"/>
  <c r="AG660" i="114" s="1"/>
  <c r="AG661" i="114" s="1"/>
  <c r="AG662" i="114" s="1"/>
  <c r="AG663" i="114" s="1"/>
  <c r="AG664" i="114" s="1"/>
  <c r="AG665" i="114" s="1"/>
  <c r="AG666" i="114" s="1"/>
  <c r="AG667" i="114" s="1"/>
  <c r="AG668" i="114" s="1"/>
  <c r="AG669" i="114" s="1"/>
  <c r="AG670" i="114" s="1"/>
  <c r="AG671" i="114" s="1"/>
  <c r="AG672" i="114" s="1"/>
  <c r="AG673" i="114" s="1"/>
  <c r="AG674" i="114" s="1"/>
  <c r="AG675" i="114" s="1"/>
  <c r="AG676" i="114" s="1"/>
  <c r="AG677" i="114" s="1"/>
  <c r="AG678" i="114" s="1"/>
  <c r="AG679" i="114" s="1"/>
  <c r="AG680" i="114" s="1"/>
  <c r="AG681" i="114" s="1"/>
  <c r="AG682" i="114" s="1"/>
  <c r="AG683" i="114" s="1"/>
  <c r="AG684" i="114" s="1"/>
  <c r="AG685" i="114" s="1"/>
  <c r="AG686" i="114" s="1"/>
  <c r="AG687" i="114" s="1"/>
  <c r="AG688" i="114" s="1"/>
  <c r="AG689" i="114" s="1"/>
  <c r="AG690" i="114" s="1"/>
  <c r="AG691" i="114" s="1"/>
  <c r="AG692" i="114" s="1"/>
  <c r="AG693" i="114" s="1"/>
  <c r="AG694" i="114" s="1"/>
  <c r="AG695" i="114" s="1"/>
  <c r="AG696" i="114" s="1"/>
  <c r="AG697" i="114" s="1"/>
  <c r="AG698" i="114" s="1"/>
  <c r="AG699" i="114" s="1"/>
  <c r="AG700" i="114" s="1"/>
  <c r="AG701" i="114" s="1"/>
  <c r="AG702" i="114" s="1"/>
  <c r="AG703" i="114" s="1"/>
  <c r="AG704" i="114" s="1"/>
  <c r="AG705" i="114" s="1"/>
  <c r="AG706" i="114" s="1"/>
  <c r="AG707" i="114" s="1"/>
  <c r="AG708" i="114" s="1"/>
  <c r="AG709" i="114" s="1"/>
  <c r="AG710" i="114" s="1"/>
  <c r="AG711" i="114" s="1"/>
  <c r="AG712" i="114" s="1"/>
  <c r="AG713" i="114" s="1"/>
  <c r="AG714" i="114" s="1"/>
  <c r="AG715" i="114" s="1"/>
  <c r="AG716" i="114" s="1"/>
  <c r="AG717" i="114" s="1"/>
  <c r="AG718" i="114" s="1"/>
  <c r="AG719" i="114" s="1"/>
  <c r="AG720" i="114" s="1"/>
  <c r="AG721" i="114" s="1"/>
  <c r="AG722" i="114" s="1"/>
  <c r="AG723" i="114" s="1"/>
  <c r="AG724" i="114" s="1"/>
  <c r="AG725" i="114" s="1"/>
  <c r="AG726" i="114" s="1"/>
  <c r="AG727" i="114" s="1"/>
  <c r="AG728" i="114" s="1"/>
  <c r="AG729" i="114" s="1"/>
  <c r="AG730" i="114" s="1"/>
  <c r="AG731" i="114" s="1"/>
  <c r="AG732" i="114" s="1"/>
  <c r="AG733" i="114" s="1"/>
  <c r="AG734" i="114" s="1"/>
  <c r="AG735" i="114" s="1"/>
  <c r="AG736" i="114" s="1"/>
  <c r="AG737" i="114" s="1"/>
  <c r="AG738" i="114" s="1"/>
  <c r="AG739" i="114" s="1"/>
  <c r="AG740" i="114" s="1"/>
  <c r="AG741" i="114" s="1"/>
  <c r="AG742" i="114" s="1"/>
  <c r="AG743" i="114" s="1"/>
  <c r="AG744" i="114" s="1"/>
  <c r="AG745" i="114" s="1"/>
  <c r="AG746" i="114" s="1"/>
  <c r="AG747" i="114" s="1"/>
  <c r="AG748" i="114" s="1"/>
  <c r="AG749" i="114" s="1"/>
  <c r="AG750" i="114" s="1"/>
  <c r="AG751" i="114" s="1"/>
  <c r="AG752" i="114" s="1"/>
  <c r="AG753" i="114" s="1"/>
  <c r="AG754" i="114" s="1"/>
  <c r="AG755" i="114" s="1"/>
  <c r="AG756" i="114" s="1"/>
  <c r="AG757" i="114" s="1"/>
  <c r="AG758" i="114" s="1"/>
  <c r="AG759" i="114" s="1"/>
  <c r="AG760" i="114" s="1"/>
  <c r="AG761" i="114" s="1"/>
  <c r="AG762" i="114" s="1"/>
  <c r="AG763" i="114" s="1"/>
  <c r="AG764" i="114" s="1"/>
  <c r="AG765" i="114" s="1"/>
  <c r="AG766" i="114" s="1"/>
  <c r="AG767" i="114" s="1"/>
  <c r="AG768" i="114" s="1"/>
  <c r="AG769" i="114" s="1"/>
  <c r="AG770" i="114" s="1"/>
  <c r="AG771" i="114" s="1"/>
  <c r="AG772" i="114" s="1"/>
  <c r="AG773" i="114" s="1"/>
  <c r="AG774" i="114" s="1"/>
  <c r="AG775" i="114" s="1"/>
  <c r="AG776" i="114" s="1"/>
  <c r="AG777" i="114" s="1"/>
  <c r="AG778" i="114" s="1"/>
  <c r="AG779" i="114" s="1"/>
  <c r="AG780" i="114" s="1"/>
  <c r="AG781" i="114" s="1"/>
  <c r="AG782" i="114" s="1"/>
  <c r="AG783" i="114" s="1"/>
  <c r="AG784" i="114" s="1"/>
  <c r="AG785" i="114" s="1"/>
  <c r="AG786" i="114" s="1"/>
  <c r="AG787" i="114" s="1"/>
  <c r="AG788" i="114" s="1"/>
  <c r="AG789" i="114" s="1"/>
  <c r="AG790" i="114" s="1"/>
  <c r="AG791" i="114" s="1"/>
  <c r="AG792" i="114" s="1"/>
  <c r="AG793" i="114" s="1"/>
  <c r="AG794" i="114" s="1"/>
  <c r="AG795" i="114" s="1"/>
  <c r="AG796" i="114" s="1"/>
  <c r="AG797" i="114" s="1"/>
  <c r="AG798" i="114" s="1"/>
  <c r="AG799" i="114" s="1"/>
  <c r="AG800" i="114" s="1"/>
  <c r="AG801" i="114" s="1"/>
  <c r="AG802" i="114" s="1"/>
  <c r="AG803" i="114" s="1"/>
  <c r="AG804" i="114" s="1"/>
  <c r="AG805" i="114" s="1"/>
  <c r="AG806" i="114" s="1"/>
  <c r="AG807" i="114" s="1"/>
  <c r="AG808" i="114" s="1"/>
  <c r="AG809" i="114" s="1"/>
  <c r="AG810" i="114" s="1"/>
  <c r="AG811" i="114" s="1"/>
  <c r="AG812" i="114" s="1"/>
  <c r="AG813" i="114" s="1"/>
  <c r="AG814" i="114" s="1"/>
  <c r="AG815" i="114" s="1"/>
  <c r="AG816" i="114" s="1"/>
  <c r="AG817" i="114" s="1"/>
  <c r="AG818" i="114" s="1"/>
  <c r="AG819" i="114" s="1"/>
  <c r="AG820" i="114" s="1"/>
  <c r="AG821" i="114" s="1"/>
  <c r="AG822" i="114" s="1"/>
  <c r="AG823" i="114" s="1"/>
  <c r="AG824" i="114" s="1"/>
  <c r="AG825" i="114" s="1"/>
  <c r="AG826" i="114" s="1"/>
  <c r="AG827" i="114" s="1"/>
  <c r="AG828" i="114" s="1"/>
  <c r="AG829" i="114" s="1"/>
  <c r="AG830" i="114" s="1"/>
  <c r="AG831" i="114" s="1"/>
  <c r="AG832" i="114" s="1"/>
  <c r="AG833" i="114" s="1"/>
  <c r="AG834" i="114" s="1"/>
  <c r="AG835" i="114" s="1"/>
  <c r="AG836" i="114" s="1"/>
  <c r="AG837" i="114" s="1"/>
  <c r="AG838" i="114" s="1"/>
  <c r="AG839" i="114" s="1"/>
  <c r="AG840" i="114" s="1"/>
  <c r="AG841" i="114" s="1"/>
  <c r="AG842" i="114" s="1"/>
  <c r="AG843" i="114" s="1"/>
  <c r="AG844" i="114" s="1"/>
  <c r="AG845" i="114" s="1"/>
  <c r="AG846" i="114" s="1"/>
  <c r="AG847" i="114" s="1"/>
  <c r="AG848" i="114" s="1"/>
  <c r="AG849" i="114" s="1"/>
  <c r="AG850" i="114" s="1"/>
  <c r="AG851" i="114" s="1"/>
  <c r="AG852" i="114" s="1"/>
  <c r="AG853" i="114" s="1"/>
  <c r="AG854" i="114" s="1"/>
  <c r="AG855" i="114" s="1"/>
  <c r="AG856" i="114" s="1"/>
  <c r="AG857" i="114" s="1"/>
  <c r="AG858" i="114" s="1"/>
  <c r="AG859" i="114" s="1"/>
  <c r="AG860" i="114" s="1"/>
  <c r="AG861" i="114" s="1"/>
  <c r="AG862" i="114" s="1"/>
  <c r="AG863" i="114" s="1"/>
  <c r="AG864" i="114" s="1"/>
  <c r="AG865" i="114" s="1"/>
  <c r="AG866" i="114" s="1"/>
  <c r="AG867" i="114" s="1"/>
  <c r="AG868" i="114" s="1"/>
  <c r="AG869" i="114" s="1"/>
  <c r="AG870" i="114" s="1"/>
  <c r="AG871" i="114" s="1"/>
  <c r="AG872" i="114" s="1"/>
  <c r="AG873" i="114" s="1"/>
  <c r="AG874" i="114" s="1"/>
  <c r="AG875" i="114" s="1"/>
  <c r="AG876" i="114" s="1"/>
  <c r="AG877" i="114" s="1"/>
  <c r="AG878" i="114" s="1"/>
  <c r="AG879" i="114" s="1"/>
  <c r="AG880" i="114" s="1"/>
  <c r="AG881" i="114" s="1"/>
  <c r="AG882" i="114" s="1"/>
  <c r="AG883" i="114" s="1"/>
  <c r="AG884" i="114" s="1"/>
  <c r="AG885" i="114" s="1"/>
  <c r="AG886" i="114" s="1"/>
  <c r="AG887" i="114" s="1"/>
  <c r="AG888" i="114" s="1"/>
  <c r="AG889" i="114" s="1"/>
  <c r="AG890" i="114" s="1"/>
  <c r="AG891" i="114" s="1"/>
  <c r="AG892" i="114" s="1"/>
  <c r="AG893" i="114" s="1"/>
  <c r="AG894" i="114" s="1"/>
  <c r="AG895" i="114" s="1"/>
  <c r="AG896" i="114" s="1"/>
  <c r="AG897" i="114" s="1"/>
  <c r="AG898" i="114" s="1"/>
  <c r="AG899" i="114" s="1"/>
  <c r="AG900" i="114" s="1"/>
  <c r="AG901" i="114" s="1"/>
  <c r="AG902" i="114" s="1"/>
  <c r="AG903" i="114" s="1"/>
  <c r="AG904" i="114" s="1"/>
  <c r="AG905" i="114" s="1"/>
  <c r="AG906" i="114" s="1"/>
  <c r="AG907" i="114" s="1"/>
  <c r="AG908" i="114" s="1"/>
  <c r="AG909" i="114" s="1"/>
  <c r="AG910" i="114" s="1"/>
  <c r="AG911" i="114" s="1"/>
  <c r="AG912" i="114" s="1"/>
  <c r="AG913" i="114" s="1"/>
  <c r="AG914" i="114" s="1"/>
  <c r="AG915" i="114" s="1"/>
  <c r="AG916" i="114" s="1"/>
  <c r="AG917" i="114" s="1"/>
  <c r="AG918" i="114" s="1"/>
  <c r="AG919" i="114" s="1"/>
  <c r="AG920" i="114" s="1"/>
  <c r="AG921" i="114" s="1"/>
  <c r="AG922" i="114" s="1"/>
  <c r="AG923" i="114" s="1"/>
  <c r="AG924" i="114" s="1"/>
  <c r="AG925" i="114" s="1"/>
  <c r="AG926" i="114" s="1"/>
  <c r="AG927" i="114" s="1"/>
  <c r="AG928" i="114" s="1"/>
  <c r="AG929" i="114" s="1"/>
  <c r="AG930" i="114" s="1"/>
  <c r="AG931" i="114" s="1"/>
  <c r="AG932" i="114" s="1"/>
  <c r="AG933" i="114" s="1"/>
  <c r="AG934" i="114" s="1"/>
  <c r="AG935" i="114" s="1"/>
  <c r="AG936" i="114" s="1"/>
  <c r="AG937" i="114" s="1"/>
  <c r="AG938" i="114" s="1"/>
  <c r="AG939" i="114" s="1"/>
  <c r="AG940" i="114" s="1"/>
  <c r="AG941" i="114" s="1"/>
  <c r="AG942" i="114" s="1"/>
  <c r="AG943" i="114" s="1"/>
  <c r="AG944" i="114" s="1"/>
  <c r="AG945" i="114" s="1"/>
  <c r="AG946" i="114" s="1"/>
  <c r="AG947" i="114" s="1"/>
  <c r="AG948" i="114" s="1"/>
  <c r="AG949" i="114" s="1"/>
  <c r="AG950" i="114" s="1"/>
  <c r="AG951" i="114" s="1"/>
  <c r="AG952" i="114" s="1"/>
  <c r="AG953" i="114" s="1"/>
  <c r="AG954" i="114" s="1"/>
  <c r="AG955" i="114" s="1"/>
  <c r="AG956" i="114" s="1"/>
  <c r="AG957" i="114" s="1"/>
  <c r="AG958" i="114" s="1"/>
  <c r="AG959" i="114" s="1"/>
  <c r="AG960" i="114" s="1"/>
  <c r="AG961" i="114" s="1"/>
  <c r="AG962" i="114" s="1"/>
  <c r="AG963" i="114" s="1"/>
  <c r="AG964" i="114" s="1"/>
  <c r="AG965" i="114" s="1"/>
  <c r="AG966" i="114" s="1"/>
  <c r="AG967" i="114" s="1"/>
  <c r="AG968" i="114" s="1"/>
  <c r="AG969" i="114" s="1"/>
  <c r="AG970" i="114" s="1"/>
  <c r="AG971" i="114" s="1"/>
  <c r="AG972" i="114" s="1"/>
  <c r="AG973" i="114" s="1"/>
  <c r="AG974" i="114" s="1"/>
  <c r="AG975" i="114" s="1"/>
  <c r="AG976" i="114" s="1"/>
  <c r="AG977" i="114" s="1"/>
  <c r="AG978" i="114" s="1"/>
  <c r="AG979" i="114" s="1"/>
  <c r="AG980" i="114" s="1"/>
  <c r="AG981" i="114" s="1"/>
  <c r="AG982" i="114" s="1"/>
  <c r="AG983" i="114" s="1"/>
  <c r="AG984" i="114" s="1"/>
  <c r="AG985" i="114" s="1"/>
  <c r="AG986" i="114" s="1"/>
  <c r="AG987" i="114" s="1"/>
  <c r="AG988" i="114" s="1"/>
  <c r="AG989" i="114" s="1"/>
  <c r="AG990" i="114" s="1"/>
  <c r="AG991" i="114" s="1"/>
  <c r="AG992" i="114" s="1"/>
  <c r="AG993" i="114" s="1"/>
  <c r="AG994" i="114" s="1"/>
  <c r="AG995" i="114" s="1"/>
  <c r="AG996" i="114" s="1"/>
  <c r="AG997" i="114" s="1"/>
  <c r="AG998" i="114" s="1"/>
  <c r="AG999" i="114" s="1"/>
  <c r="AG1000" i="114" s="1"/>
  <c r="AG1001" i="114" s="1"/>
  <c r="AG1002" i="114" s="1"/>
  <c r="AG1003" i="114" s="1"/>
  <c r="AG1004" i="114" s="1"/>
  <c r="AG1005" i="114" s="1"/>
  <c r="AG1006" i="114" s="1"/>
  <c r="AG1007" i="114" s="1"/>
  <c r="AG1008" i="114" s="1"/>
  <c r="AG1009" i="114" s="1"/>
  <c r="AG1010" i="114" s="1"/>
  <c r="AG1011" i="114" s="1"/>
  <c r="AG1012" i="114" s="1"/>
  <c r="AG1013" i="114" s="1"/>
  <c r="AG1014" i="114" s="1"/>
  <c r="AG1015" i="114" s="1"/>
  <c r="AG1016" i="114" s="1"/>
  <c r="AG1017" i="114" s="1"/>
  <c r="AG1018" i="114" s="1"/>
  <c r="AG1019" i="114" s="1"/>
  <c r="AG1020" i="114" s="1"/>
  <c r="AG1021" i="114" s="1"/>
  <c r="AG1022" i="114" s="1"/>
  <c r="AG1023" i="114" s="1"/>
  <c r="AG1024" i="114" s="1"/>
  <c r="AG1025" i="114" s="1"/>
  <c r="AG1026" i="114" s="1"/>
  <c r="AG1027" i="114" s="1"/>
  <c r="AG1028" i="114" s="1"/>
  <c r="AG1029" i="114" s="1"/>
  <c r="AG1030" i="114" s="1"/>
  <c r="AG1031" i="114" s="1"/>
  <c r="AG1032" i="114" s="1"/>
  <c r="AG1033" i="114" s="1"/>
  <c r="AG1034" i="114" s="1"/>
  <c r="AG1035" i="114" s="1"/>
  <c r="AG1036" i="114" s="1"/>
  <c r="AG1037" i="114" s="1"/>
  <c r="AG1038" i="114" s="1"/>
  <c r="AG1039" i="114" s="1"/>
  <c r="AG1040" i="114" s="1"/>
  <c r="AG1041" i="114" s="1"/>
  <c r="AG1042" i="114" s="1"/>
  <c r="AG1043" i="114" s="1"/>
  <c r="AG1044" i="114" s="1"/>
  <c r="AG1045" i="114" s="1"/>
  <c r="AG1046" i="114" s="1"/>
  <c r="AG1047" i="114" s="1"/>
  <c r="AG1048" i="114" s="1"/>
  <c r="AG1049" i="114" s="1"/>
  <c r="AG1050" i="114" s="1"/>
  <c r="AG1051" i="114" s="1"/>
  <c r="AG1052" i="114" s="1"/>
  <c r="AG1053" i="114" s="1"/>
  <c r="AG1054" i="114" s="1"/>
  <c r="AG1055" i="114" s="1"/>
  <c r="AG1056" i="114" s="1"/>
  <c r="AG1057" i="114" s="1"/>
  <c r="AG1058" i="114" s="1"/>
  <c r="AG1059" i="114" s="1"/>
  <c r="AG1060" i="114" s="1"/>
  <c r="AG1061" i="114" s="1"/>
  <c r="AG1062" i="114" s="1"/>
  <c r="AG1063" i="114" s="1"/>
  <c r="AG1064" i="114" s="1"/>
  <c r="AG1065" i="114" s="1"/>
  <c r="AG1066" i="114" s="1"/>
  <c r="AG1067" i="114" s="1"/>
  <c r="AG1068" i="114" s="1"/>
  <c r="AG1069" i="114" s="1"/>
  <c r="AG1070" i="114" s="1"/>
  <c r="AG1071" i="114" s="1"/>
  <c r="AG1072" i="114" s="1"/>
  <c r="AG1073" i="114" s="1"/>
  <c r="AG1074" i="114" s="1"/>
  <c r="AG1075" i="114" s="1"/>
  <c r="AG1076" i="114" s="1"/>
  <c r="AG1077" i="114" s="1"/>
  <c r="AG1078" i="114" s="1"/>
  <c r="AG1079" i="114" s="1"/>
  <c r="AG1080" i="114" s="1"/>
  <c r="AG1081" i="114" s="1"/>
  <c r="AG1082" i="114" s="1"/>
  <c r="AG1083" i="114" s="1"/>
  <c r="AG1084" i="114" s="1"/>
  <c r="AG1085" i="114" s="1"/>
  <c r="AG1086" i="114" s="1"/>
  <c r="AG1087" i="114" s="1"/>
  <c r="AG1088" i="114" s="1"/>
  <c r="AG1089" i="114" s="1"/>
  <c r="AG1090" i="114" s="1"/>
  <c r="AG1091" i="114" s="1"/>
  <c r="AG1092" i="114" s="1"/>
  <c r="AG1093" i="114" s="1"/>
  <c r="AG1094" i="114" s="1"/>
  <c r="AG1095" i="114" s="1"/>
  <c r="AG1096" i="114" s="1"/>
  <c r="AG1097" i="114" s="1"/>
  <c r="AG1098" i="114" s="1"/>
  <c r="AG1099" i="114" s="1"/>
  <c r="AG1100" i="114" s="1"/>
  <c r="AG1101" i="114" s="1"/>
  <c r="AG1102" i="114" s="1"/>
  <c r="AG1103" i="114" s="1"/>
  <c r="AG1104" i="114" s="1"/>
  <c r="AG1105" i="114" s="1"/>
  <c r="AG1106" i="114" s="1"/>
  <c r="AG1107" i="114" s="1"/>
  <c r="AG1108" i="114" s="1"/>
  <c r="AG1109" i="114" s="1"/>
  <c r="AG1110" i="114" s="1"/>
  <c r="AG1111" i="114" s="1"/>
  <c r="AG1112" i="114" s="1"/>
  <c r="AG1113" i="114" s="1"/>
  <c r="AG1114" i="114" s="1"/>
  <c r="AG1115" i="114" s="1"/>
  <c r="AG1116" i="114" s="1"/>
  <c r="AG1117" i="114" s="1"/>
  <c r="AG1118" i="114" s="1"/>
  <c r="AG1119" i="114" s="1"/>
  <c r="AG1120" i="114" s="1"/>
  <c r="AG1121" i="114" s="1"/>
  <c r="AG1122" i="114" s="1"/>
  <c r="AG1123" i="114" s="1"/>
  <c r="AG1124" i="114" s="1"/>
  <c r="AG1125" i="114" s="1"/>
  <c r="AG1126" i="114" s="1"/>
  <c r="AG1127" i="114" s="1"/>
  <c r="AG1128" i="114" s="1"/>
  <c r="AG1129" i="114" s="1"/>
  <c r="AG1130" i="114" s="1"/>
  <c r="AG1131" i="114" s="1"/>
  <c r="AG1132" i="114" s="1"/>
  <c r="AG1133" i="114" s="1"/>
  <c r="AG1134" i="114" s="1"/>
  <c r="AG1135" i="114" s="1"/>
  <c r="AG1136" i="114" s="1"/>
  <c r="AG1137" i="114" s="1"/>
  <c r="AG1138" i="114" s="1"/>
  <c r="AG1139" i="114" s="1"/>
  <c r="AG1140" i="114" s="1"/>
  <c r="AG1141" i="114" s="1"/>
  <c r="AG1142" i="114" s="1"/>
  <c r="AG1143" i="114" s="1"/>
  <c r="AG1144" i="114" s="1"/>
  <c r="AG1145" i="114" s="1"/>
  <c r="AG1146" i="114" s="1"/>
  <c r="AG1147" i="114" s="1"/>
  <c r="AG1148" i="114" s="1"/>
  <c r="AG1149" i="114" s="1"/>
  <c r="AG1150" i="114" s="1"/>
  <c r="AG1151" i="114" s="1"/>
  <c r="AG1152" i="114" s="1"/>
  <c r="AG1153" i="114" s="1"/>
  <c r="AG1154" i="114" s="1"/>
  <c r="AG1155" i="114" s="1"/>
  <c r="AG1156" i="114" s="1"/>
  <c r="AG1157" i="114" s="1"/>
  <c r="AG1158" i="114" s="1"/>
  <c r="AG1159" i="114" s="1"/>
  <c r="AG1160" i="114" s="1"/>
  <c r="AG1161" i="114" s="1"/>
  <c r="AG1162" i="114" s="1"/>
  <c r="AG1163" i="114" s="1"/>
  <c r="AG1164" i="114" s="1"/>
  <c r="AG1165" i="114" s="1"/>
  <c r="AG1166" i="114" s="1"/>
  <c r="AG1167" i="114" s="1"/>
  <c r="AG1168" i="114" s="1"/>
  <c r="AG1169" i="114" s="1"/>
  <c r="AG1170" i="114" s="1"/>
  <c r="AG1171" i="114" s="1"/>
  <c r="AG1172" i="114" s="1"/>
  <c r="AG1173" i="114" s="1"/>
  <c r="AG1174" i="114" s="1"/>
  <c r="AG1175" i="114" s="1"/>
  <c r="AG1176" i="114" s="1"/>
  <c r="AG1177" i="114" s="1"/>
  <c r="AG1178" i="114" s="1"/>
  <c r="AG1179" i="114" s="1"/>
  <c r="AG1180" i="114" s="1"/>
  <c r="AG1181" i="114" s="1"/>
  <c r="AG1182" i="114" s="1"/>
  <c r="AG1183" i="114" s="1"/>
  <c r="AG1184" i="114" s="1"/>
  <c r="AG1185" i="114" s="1"/>
  <c r="AG1186" i="114" s="1"/>
  <c r="AG1187" i="114" s="1"/>
  <c r="AG1188" i="114" s="1"/>
  <c r="AG1189" i="114" s="1"/>
  <c r="AG1190" i="114" s="1"/>
  <c r="AG1191" i="114" s="1"/>
  <c r="AG1192" i="114" s="1"/>
  <c r="AG1193" i="114" s="1"/>
  <c r="AG1194" i="114" s="1"/>
  <c r="AG1195" i="114" s="1"/>
  <c r="AG1196" i="114" s="1"/>
  <c r="AG1197" i="114" s="1"/>
  <c r="AG1198" i="114" s="1"/>
  <c r="AG1199" i="114" s="1"/>
  <c r="AG1200" i="114" s="1"/>
  <c r="AG1201" i="114" s="1"/>
  <c r="AG1202" i="114" s="1"/>
  <c r="AG1203" i="114" s="1"/>
  <c r="AG1204" i="114" s="1"/>
  <c r="AG1205" i="114" s="1"/>
  <c r="AG1206" i="114" s="1"/>
  <c r="AG1207" i="114" s="1"/>
  <c r="AG1208" i="114" s="1"/>
  <c r="AG1209" i="114" s="1"/>
  <c r="AG1210" i="114" s="1"/>
  <c r="AG1211" i="114" s="1"/>
  <c r="AG1212" i="114" s="1"/>
  <c r="AP14" i="114"/>
  <c r="AP15" i="114" s="1"/>
  <c r="AP16" i="114" s="1"/>
  <c r="AP17" i="114" s="1"/>
  <c r="AP18" i="114" s="1"/>
  <c r="AP19" i="114" s="1"/>
  <c r="AP20" i="114" s="1"/>
  <c r="AP21" i="114" s="1"/>
  <c r="AP22" i="114" s="1"/>
  <c r="AP23" i="114" s="1"/>
  <c r="AP24" i="114" s="1"/>
  <c r="AP25" i="114" s="1"/>
  <c r="AP26" i="114" s="1"/>
  <c r="AP27" i="114" s="1"/>
  <c r="AP28" i="114" s="1"/>
  <c r="AP29" i="114" s="1"/>
  <c r="AP30" i="114" s="1"/>
  <c r="AP31" i="114" s="1"/>
  <c r="AP32" i="114" s="1"/>
  <c r="AP33" i="114" s="1"/>
  <c r="AP34" i="114" s="1"/>
  <c r="AP35" i="114" s="1"/>
  <c r="AP36" i="114" s="1"/>
  <c r="AP37" i="114" s="1"/>
  <c r="AP38" i="114" s="1"/>
  <c r="AP39" i="114" s="1"/>
  <c r="AP40" i="114" s="1"/>
  <c r="AP41" i="114" s="1"/>
  <c r="AP42" i="114" s="1"/>
  <c r="AP43" i="114" s="1"/>
  <c r="AP44" i="114" s="1"/>
  <c r="AP45" i="114" s="1"/>
  <c r="AP46" i="114" s="1"/>
  <c r="AP47" i="114" s="1"/>
  <c r="AP48" i="114" s="1"/>
  <c r="AP49" i="114" s="1"/>
  <c r="AP50" i="114" s="1"/>
  <c r="AP51" i="114" s="1"/>
  <c r="AP52" i="114" s="1"/>
  <c r="AP53" i="114" s="1"/>
  <c r="AP54" i="114" s="1"/>
  <c r="AP55" i="114" s="1"/>
  <c r="AP56" i="114" s="1"/>
  <c r="AP57" i="114" s="1"/>
  <c r="AP58" i="114" s="1"/>
  <c r="AP59" i="114" s="1"/>
  <c r="AP60" i="114" s="1"/>
  <c r="AP61" i="114" s="1"/>
  <c r="AP62" i="114" s="1"/>
  <c r="AP63" i="114" s="1"/>
  <c r="AP64" i="114" s="1"/>
  <c r="AP65" i="114" s="1"/>
  <c r="AP66" i="114" s="1"/>
  <c r="AP67" i="114" s="1"/>
  <c r="AP68" i="114" s="1"/>
  <c r="AP69" i="114" s="1"/>
  <c r="AP70" i="114" s="1"/>
  <c r="AP71" i="114" s="1"/>
  <c r="AP72" i="114" s="1"/>
  <c r="AP73" i="114" s="1"/>
  <c r="AP74" i="114" s="1"/>
  <c r="AP75" i="114" s="1"/>
  <c r="AP76" i="114" s="1"/>
  <c r="AP77" i="114" s="1"/>
  <c r="AP78" i="114" s="1"/>
  <c r="AP79" i="114" s="1"/>
  <c r="AP80" i="114" s="1"/>
  <c r="AP81" i="114" s="1"/>
  <c r="AP82" i="114" s="1"/>
  <c r="AP83" i="114" s="1"/>
  <c r="AP84" i="114" s="1"/>
  <c r="AP85" i="114" s="1"/>
  <c r="AP86" i="114" s="1"/>
  <c r="AP87" i="114" s="1"/>
  <c r="AP88" i="114" s="1"/>
  <c r="AP89" i="114" s="1"/>
  <c r="AP90" i="114" s="1"/>
  <c r="AP91" i="114" s="1"/>
  <c r="AP92" i="114" s="1"/>
  <c r="AP93" i="114" s="1"/>
  <c r="AP94" i="114" s="1"/>
  <c r="AP95" i="114" s="1"/>
  <c r="AP96" i="114" s="1"/>
  <c r="AP97" i="114" s="1"/>
  <c r="AP98" i="114" s="1"/>
  <c r="AP99" i="114" s="1"/>
  <c r="AP100" i="114" s="1"/>
  <c r="AP101" i="114" s="1"/>
  <c r="AP102" i="114" s="1"/>
  <c r="AP103" i="114" s="1"/>
  <c r="AP104" i="114" s="1"/>
  <c r="AP105" i="114" s="1"/>
  <c r="AP106" i="114" s="1"/>
  <c r="AP107" i="114" s="1"/>
  <c r="AP108" i="114" s="1"/>
  <c r="AP109" i="114" s="1"/>
  <c r="AP110" i="114" s="1"/>
  <c r="AP111" i="114" s="1"/>
  <c r="AP112" i="114" s="1"/>
  <c r="AP113" i="114" s="1"/>
  <c r="AP114" i="114" s="1"/>
  <c r="AP115" i="114" s="1"/>
  <c r="AP116" i="114" s="1"/>
  <c r="AP117" i="114" s="1"/>
  <c r="AP118" i="114" s="1"/>
  <c r="AP119" i="114" s="1"/>
  <c r="AP120" i="114" s="1"/>
  <c r="AP121" i="114" s="1"/>
  <c r="AP122" i="114" s="1"/>
  <c r="AP123" i="114" s="1"/>
  <c r="AP124" i="114" s="1"/>
  <c r="AP125" i="114" s="1"/>
  <c r="AP126" i="114" s="1"/>
  <c r="AP127" i="114" s="1"/>
  <c r="AP128" i="114" s="1"/>
  <c r="AP129" i="114" s="1"/>
  <c r="AP130" i="114" s="1"/>
  <c r="AP131" i="114" s="1"/>
  <c r="AP132" i="114" s="1"/>
  <c r="AP133" i="114" s="1"/>
  <c r="AP134" i="114" s="1"/>
  <c r="AP135" i="114" s="1"/>
  <c r="AP136" i="114" s="1"/>
  <c r="AP137" i="114" s="1"/>
  <c r="AP138" i="114" s="1"/>
  <c r="AP139" i="114" s="1"/>
  <c r="AP140" i="114" s="1"/>
  <c r="AP141" i="114" s="1"/>
  <c r="AP142" i="114" s="1"/>
  <c r="AP143" i="114" s="1"/>
  <c r="AP144" i="114" s="1"/>
  <c r="AP145" i="114" s="1"/>
  <c r="AP146" i="114" s="1"/>
  <c r="AP147" i="114" s="1"/>
  <c r="AP148" i="114" s="1"/>
  <c r="AP149" i="114" s="1"/>
  <c r="AP150" i="114" s="1"/>
  <c r="AP151" i="114" s="1"/>
  <c r="AP152" i="114" s="1"/>
  <c r="AP153" i="114" s="1"/>
  <c r="AP154" i="114" s="1"/>
  <c r="AP155" i="114" s="1"/>
  <c r="AP156" i="114" s="1"/>
  <c r="AP157" i="114" s="1"/>
  <c r="AP158" i="114" s="1"/>
  <c r="AP159" i="114" s="1"/>
  <c r="AP160" i="114" s="1"/>
  <c r="AP161" i="114" s="1"/>
  <c r="AP162" i="114" s="1"/>
  <c r="AP163" i="114" s="1"/>
  <c r="AP164" i="114" s="1"/>
  <c r="AP165" i="114" s="1"/>
  <c r="AP166" i="114" s="1"/>
  <c r="AP167" i="114" s="1"/>
  <c r="AP168" i="114" s="1"/>
  <c r="AP169" i="114" s="1"/>
  <c r="AP170" i="114" s="1"/>
  <c r="AP171" i="114" s="1"/>
  <c r="AP172" i="114" s="1"/>
  <c r="AP173" i="114" s="1"/>
  <c r="AP174" i="114" s="1"/>
  <c r="AP175" i="114" s="1"/>
  <c r="AP176" i="114" s="1"/>
  <c r="AP177" i="114" s="1"/>
  <c r="AP178" i="114" s="1"/>
  <c r="AP179" i="114" s="1"/>
  <c r="AP180" i="114" s="1"/>
  <c r="AP181" i="114" s="1"/>
  <c r="AP182" i="114" s="1"/>
  <c r="AP183" i="114" s="1"/>
  <c r="AP184" i="114" s="1"/>
  <c r="AP185" i="114" s="1"/>
  <c r="AP186" i="114" s="1"/>
  <c r="AP187" i="114" s="1"/>
  <c r="AP188" i="114" s="1"/>
  <c r="AP189" i="114" s="1"/>
  <c r="AP190" i="114" s="1"/>
  <c r="AP191" i="114" s="1"/>
  <c r="AP192" i="114" s="1"/>
  <c r="AP193" i="114" s="1"/>
  <c r="AP194" i="114" s="1"/>
  <c r="AP195" i="114" s="1"/>
  <c r="AP196" i="114" s="1"/>
  <c r="AP197" i="114" s="1"/>
  <c r="AP198" i="114" s="1"/>
  <c r="AP199" i="114" s="1"/>
  <c r="AP200" i="114" s="1"/>
  <c r="AP201" i="114" s="1"/>
  <c r="AP202" i="114" s="1"/>
  <c r="AP203" i="114" s="1"/>
  <c r="AP204" i="114" s="1"/>
  <c r="AP205" i="114" s="1"/>
  <c r="AP206" i="114" s="1"/>
  <c r="AP207" i="114" s="1"/>
  <c r="AP208" i="114" s="1"/>
  <c r="AP209" i="114" s="1"/>
  <c r="AP210" i="114" s="1"/>
  <c r="AP211" i="114" s="1"/>
  <c r="AP212" i="114" s="1"/>
  <c r="AP213" i="114" s="1"/>
  <c r="AP214" i="114" s="1"/>
  <c r="AP215" i="114" s="1"/>
  <c r="AP216" i="114" s="1"/>
  <c r="AP217" i="114" s="1"/>
  <c r="AP218" i="114" s="1"/>
  <c r="AP219" i="114" s="1"/>
  <c r="AP220" i="114" s="1"/>
  <c r="AP221" i="114" s="1"/>
  <c r="AP222" i="114" s="1"/>
  <c r="AP223" i="114" s="1"/>
  <c r="AP224" i="114" s="1"/>
  <c r="AP225" i="114" s="1"/>
  <c r="AP226" i="114" s="1"/>
  <c r="AP227" i="114" s="1"/>
  <c r="AP228" i="114" s="1"/>
  <c r="AP229" i="114" s="1"/>
  <c r="AP230" i="114" s="1"/>
  <c r="AP231" i="114" s="1"/>
  <c r="AP232" i="114" s="1"/>
  <c r="AP233" i="114" s="1"/>
  <c r="AP234" i="114" s="1"/>
  <c r="AP235" i="114" s="1"/>
  <c r="AP236" i="114" s="1"/>
  <c r="AP237" i="114" s="1"/>
  <c r="AP238" i="114" s="1"/>
  <c r="AP239" i="114" s="1"/>
  <c r="AP240" i="114" s="1"/>
  <c r="AP241" i="114" s="1"/>
  <c r="AP242" i="114" s="1"/>
  <c r="AP243" i="114" s="1"/>
  <c r="AP244" i="114" s="1"/>
  <c r="AP245" i="114" s="1"/>
  <c r="AP246" i="114" s="1"/>
  <c r="AP247" i="114" s="1"/>
  <c r="AP248" i="114" s="1"/>
  <c r="AP249" i="114" s="1"/>
  <c r="AP250" i="114" s="1"/>
  <c r="AP251" i="114" s="1"/>
  <c r="AP252" i="114" s="1"/>
  <c r="AP253" i="114" s="1"/>
  <c r="AP254" i="114" s="1"/>
  <c r="AP255" i="114" s="1"/>
  <c r="AP256" i="114" s="1"/>
  <c r="AP257" i="114" s="1"/>
  <c r="AP258" i="114" s="1"/>
  <c r="AP259" i="114" s="1"/>
  <c r="AP260" i="114" s="1"/>
  <c r="AP261" i="114" s="1"/>
  <c r="AP262" i="114" s="1"/>
  <c r="AP263" i="114" s="1"/>
  <c r="AP264" i="114" s="1"/>
  <c r="AP265" i="114" s="1"/>
  <c r="AP266" i="114" s="1"/>
  <c r="AP267" i="114" s="1"/>
  <c r="AP268" i="114" s="1"/>
  <c r="AP269" i="114" s="1"/>
  <c r="AP270" i="114" s="1"/>
  <c r="AP271" i="114" s="1"/>
  <c r="AP272" i="114" s="1"/>
  <c r="AP273" i="114" s="1"/>
  <c r="AP274" i="114" s="1"/>
  <c r="AP275" i="114" s="1"/>
  <c r="AP276" i="114" s="1"/>
  <c r="AP277" i="114" s="1"/>
  <c r="AP278" i="114" s="1"/>
  <c r="AP279" i="114" s="1"/>
  <c r="AP280" i="114" s="1"/>
  <c r="AP281" i="114" s="1"/>
  <c r="AP282" i="114" s="1"/>
  <c r="AP283" i="114" s="1"/>
  <c r="AP284" i="114" s="1"/>
  <c r="AP285" i="114" s="1"/>
  <c r="AP286" i="114" s="1"/>
  <c r="AP287" i="114" s="1"/>
  <c r="AP288" i="114" s="1"/>
  <c r="AP289" i="114" s="1"/>
  <c r="AP290" i="114" s="1"/>
  <c r="AP291" i="114" s="1"/>
  <c r="AP292" i="114" s="1"/>
  <c r="AP293" i="114" s="1"/>
  <c r="AP294" i="114" s="1"/>
  <c r="AP295" i="114" s="1"/>
  <c r="AP296" i="114" s="1"/>
  <c r="AP297" i="114" s="1"/>
  <c r="AP298" i="114" s="1"/>
  <c r="AP299" i="114" s="1"/>
  <c r="AP300" i="114" s="1"/>
  <c r="AP301" i="114" s="1"/>
  <c r="AP302" i="114" s="1"/>
  <c r="AP303" i="114" s="1"/>
  <c r="AP304" i="114" s="1"/>
  <c r="AP305" i="114" s="1"/>
  <c r="AP306" i="114" s="1"/>
  <c r="AP307" i="114" s="1"/>
  <c r="AP308" i="114" s="1"/>
  <c r="AP309" i="114" s="1"/>
  <c r="AP310" i="114" s="1"/>
  <c r="AP311" i="114" s="1"/>
  <c r="AP312" i="114" s="1"/>
  <c r="AP313" i="114" s="1"/>
  <c r="AP314" i="114" s="1"/>
  <c r="AP315" i="114" s="1"/>
  <c r="AP316" i="114" s="1"/>
  <c r="AP317" i="114" s="1"/>
  <c r="AP318" i="114" s="1"/>
  <c r="AP319" i="114" s="1"/>
  <c r="AP320" i="114" s="1"/>
  <c r="AP321" i="114" s="1"/>
  <c r="AP322" i="114" s="1"/>
  <c r="AP323" i="114" s="1"/>
  <c r="AP324" i="114" s="1"/>
  <c r="AP325" i="114" s="1"/>
  <c r="AP326" i="114" s="1"/>
  <c r="AP327" i="114" s="1"/>
  <c r="AP328" i="114" s="1"/>
  <c r="AP329" i="114" s="1"/>
  <c r="AP330" i="114" s="1"/>
  <c r="AP331" i="114" s="1"/>
  <c r="AP332" i="114" s="1"/>
  <c r="AP333" i="114" s="1"/>
  <c r="AP334" i="114" s="1"/>
  <c r="AP335" i="114" s="1"/>
  <c r="AP336" i="114" s="1"/>
  <c r="AP337" i="114" s="1"/>
  <c r="AP338" i="114" s="1"/>
  <c r="AP339" i="114" s="1"/>
  <c r="AP340" i="114" s="1"/>
  <c r="AP341" i="114" s="1"/>
  <c r="AP342" i="114" s="1"/>
  <c r="AP343" i="114" s="1"/>
  <c r="AP344" i="114" s="1"/>
  <c r="AP345" i="114" s="1"/>
  <c r="AP346" i="114" s="1"/>
  <c r="AP347" i="114" s="1"/>
  <c r="AP348" i="114" s="1"/>
  <c r="AP349" i="114" s="1"/>
  <c r="AP350" i="114" s="1"/>
  <c r="AP351" i="114" s="1"/>
  <c r="AP352" i="114" s="1"/>
  <c r="AP353" i="114" s="1"/>
  <c r="AP354" i="114" s="1"/>
  <c r="AP355" i="114" s="1"/>
  <c r="AP356" i="114" s="1"/>
  <c r="AP357" i="114" s="1"/>
  <c r="AP358" i="114" s="1"/>
  <c r="AP359" i="114" s="1"/>
  <c r="AP360" i="114" s="1"/>
  <c r="AP361" i="114" s="1"/>
  <c r="AP362" i="114" s="1"/>
  <c r="AP363" i="114" s="1"/>
  <c r="AP364" i="114" s="1"/>
  <c r="AP365" i="114" s="1"/>
  <c r="AP366" i="114" s="1"/>
  <c r="AP367" i="114" s="1"/>
  <c r="AP368" i="114" s="1"/>
  <c r="AP369" i="114" s="1"/>
  <c r="AP370" i="114" s="1"/>
  <c r="AP371" i="114" s="1"/>
  <c r="AP372" i="114" s="1"/>
  <c r="AP373" i="114" s="1"/>
  <c r="AP374" i="114" s="1"/>
  <c r="AP375" i="114" s="1"/>
  <c r="AP376" i="114" s="1"/>
  <c r="AP377" i="114" s="1"/>
  <c r="AP378" i="114" s="1"/>
  <c r="AP379" i="114" s="1"/>
  <c r="AP380" i="114" s="1"/>
  <c r="AP381" i="114" s="1"/>
  <c r="AP382" i="114" s="1"/>
  <c r="AP383" i="114" s="1"/>
  <c r="AP384" i="114" s="1"/>
  <c r="AP385" i="114" s="1"/>
  <c r="AP386" i="114" s="1"/>
  <c r="AP387" i="114" s="1"/>
  <c r="AP388" i="114" s="1"/>
  <c r="AP389" i="114" s="1"/>
  <c r="AP390" i="114" s="1"/>
  <c r="AP391" i="114" s="1"/>
  <c r="AP392" i="114" s="1"/>
  <c r="AP393" i="114" s="1"/>
  <c r="AP394" i="114" s="1"/>
  <c r="AP395" i="114" s="1"/>
  <c r="AP396" i="114" s="1"/>
  <c r="AP397" i="114" s="1"/>
  <c r="AP398" i="114" s="1"/>
  <c r="AP399" i="114" s="1"/>
  <c r="AP400" i="114" s="1"/>
  <c r="AP401" i="114" s="1"/>
  <c r="AP402" i="114" s="1"/>
  <c r="AP403" i="114" s="1"/>
  <c r="AP404" i="114" s="1"/>
  <c r="AP405" i="114" s="1"/>
  <c r="AP406" i="114" s="1"/>
  <c r="AP407" i="114" s="1"/>
  <c r="AP408" i="114" s="1"/>
  <c r="AP409" i="114" s="1"/>
  <c r="AP410" i="114" s="1"/>
  <c r="AP411" i="114" s="1"/>
  <c r="AP412" i="114" s="1"/>
  <c r="AP413" i="114" s="1"/>
  <c r="AP414" i="114" s="1"/>
  <c r="AP415" i="114" s="1"/>
  <c r="AP416" i="114" s="1"/>
  <c r="AP417" i="114" s="1"/>
  <c r="AP418" i="114" s="1"/>
  <c r="AP419" i="114" s="1"/>
  <c r="AP420" i="114" s="1"/>
  <c r="AP421" i="114" s="1"/>
  <c r="AP422" i="114" s="1"/>
  <c r="AP423" i="114" s="1"/>
  <c r="AP424" i="114" s="1"/>
  <c r="AP425" i="114" s="1"/>
  <c r="AP426" i="114" s="1"/>
  <c r="AP427" i="114" s="1"/>
  <c r="AP428" i="114" s="1"/>
  <c r="AP429" i="114" s="1"/>
  <c r="AP430" i="114" s="1"/>
  <c r="AP431" i="114" s="1"/>
  <c r="AP432" i="114" s="1"/>
  <c r="AP433" i="114" s="1"/>
  <c r="AP434" i="114" s="1"/>
  <c r="AP435" i="114" s="1"/>
  <c r="AP436" i="114" s="1"/>
  <c r="AP437" i="114" s="1"/>
  <c r="AP438" i="114" s="1"/>
  <c r="AP439" i="114" s="1"/>
  <c r="AP440" i="114" s="1"/>
  <c r="AP441" i="114" s="1"/>
  <c r="AP442" i="114" s="1"/>
  <c r="AP443" i="114" s="1"/>
  <c r="AP444" i="114" s="1"/>
  <c r="AP445" i="114" s="1"/>
  <c r="AP446" i="114" s="1"/>
  <c r="AP447" i="114" s="1"/>
  <c r="AP448" i="114" s="1"/>
  <c r="AP449" i="114" s="1"/>
  <c r="AP450" i="114" s="1"/>
  <c r="AP451" i="114" s="1"/>
  <c r="AP452" i="114" s="1"/>
  <c r="AP453" i="114" s="1"/>
  <c r="AP454" i="114" s="1"/>
  <c r="AP455" i="114" s="1"/>
  <c r="AP456" i="114" s="1"/>
  <c r="AP457" i="114" s="1"/>
  <c r="AP458" i="114" s="1"/>
  <c r="AP459" i="114" s="1"/>
  <c r="AP460" i="114" s="1"/>
  <c r="AP461" i="114" s="1"/>
  <c r="AP462" i="114" s="1"/>
  <c r="AP463" i="114" s="1"/>
  <c r="AP464" i="114" s="1"/>
  <c r="AP465" i="114" s="1"/>
  <c r="AP466" i="114" s="1"/>
  <c r="AP467" i="114" s="1"/>
  <c r="AP468" i="114" s="1"/>
  <c r="AP469" i="114" s="1"/>
  <c r="AP470" i="114" s="1"/>
  <c r="AP471" i="114" s="1"/>
  <c r="AP472" i="114" s="1"/>
  <c r="AP473" i="114" s="1"/>
  <c r="AP474" i="114" s="1"/>
  <c r="AP475" i="114" s="1"/>
  <c r="AP476" i="114" s="1"/>
  <c r="AP477" i="114" s="1"/>
  <c r="AP478" i="114" s="1"/>
  <c r="AP479" i="114" s="1"/>
  <c r="AP480" i="114" s="1"/>
  <c r="AP481" i="114" s="1"/>
  <c r="AP482" i="114" s="1"/>
  <c r="AP483" i="114" s="1"/>
  <c r="AP484" i="114" s="1"/>
  <c r="AP485" i="114" s="1"/>
  <c r="AP486" i="114" s="1"/>
  <c r="AP487" i="114" s="1"/>
  <c r="AP488" i="114" s="1"/>
  <c r="AP489" i="114" s="1"/>
  <c r="AP490" i="114" s="1"/>
  <c r="AP491" i="114" s="1"/>
  <c r="AP492" i="114" s="1"/>
  <c r="AP493" i="114" s="1"/>
  <c r="AP494" i="114" s="1"/>
  <c r="AP495" i="114" s="1"/>
  <c r="AP496" i="114" s="1"/>
  <c r="AP497" i="114" s="1"/>
  <c r="AP498" i="114" s="1"/>
  <c r="AP499" i="114" s="1"/>
  <c r="AP500" i="114" s="1"/>
  <c r="AP501" i="114" s="1"/>
  <c r="AP502" i="114" s="1"/>
  <c r="AP503" i="114" s="1"/>
  <c r="AP504" i="114" s="1"/>
  <c r="AP505" i="114" s="1"/>
  <c r="AP506" i="114" s="1"/>
  <c r="AP507" i="114" s="1"/>
  <c r="AP508" i="114" s="1"/>
  <c r="AP509" i="114" s="1"/>
  <c r="AP510" i="114" s="1"/>
  <c r="AP511" i="114" s="1"/>
  <c r="AP512" i="114" s="1"/>
  <c r="AP513" i="114" s="1"/>
  <c r="AP514" i="114" s="1"/>
  <c r="AP515" i="114" s="1"/>
  <c r="AP516" i="114" s="1"/>
  <c r="AP517" i="114" s="1"/>
  <c r="AP518" i="114" s="1"/>
  <c r="AP519" i="114" s="1"/>
  <c r="AP520" i="114" s="1"/>
  <c r="AP521" i="114" s="1"/>
  <c r="AP522" i="114" s="1"/>
  <c r="AP523" i="114" s="1"/>
  <c r="AP524" i="114" s="1"/>
  <c r="AP525" i="114" s="1"/>
  <c r="AP526" i="114" s="1"/>
  <c r="AP527" i="114" s="1"/>
  <c r="AP528" i="114" s="1"/>
  <c r="AP529" i="114" s="1"/>
  <c r="AP530" i="114" s="1"/>
  <c r="AP531" i="114" s="1"/>
  <c r="AP532" i="114" s="1"/>
  <c r="AP533" i="114" s="1"/>
  <c r="AP534" i="114" s="1"/>
  <c r="AP535" i="114" s="1"/>
  <c r="AP536" i="114" s="1"/>
  <c r="AP537" i="114" s="1"/>
  <c r="AP538" i="114" s="1"/>
  <c r="AP539" i="114" s="1"/>
  <c r="AP540" i="114" s="1"/>
  <c r="AP541" i="114" s="1"/>
  <c r="AP542" i="114" s="1"/>
  <c r="AP543" i="114" s="1"/>
  <c r="AP544" i="114" s="1"/>
  <c r="AP545" i="114" s="1"/>
  <c r="AP546" i="114" s="1"/>
  <c r="AP547" i="114" s="1"/>
  <c r="AP548" i="114" s="1"/>
  <c r="AP549" i="114" s="1"/>
  <c r="AP550" i="114" s="1"/>
  <c r="AP551" i="114" s="1"/>
  <c r="AP552" i="114" s="1"/>
  <c r="AP553" i="114" s="1"/>
  <c r="AP554" i="114" s="1"/>
  <c r="AP555" i="114" s="1"/>
  <c r="AP556" i="114" s="1"/>
  <c r="AP557" i="114" s="1"/>
  <c r="AP558" i="114" s="1"/>
  <c r="AP559" i="114" s="1"/>
  <c r="AP560" i="114" s="1"/>
  <c r="AP561" i="114" s="1"/>
  <c r="AP562" i="114" s="1"/>
  <c r="AP563" i="114" s="1"/>
  <c r="AP564" i="114" s="1"/>
  <c r="AP565" i="114" s="1"/>
  <c r="AP566" i="114" s="1"/>
  <c r="AP567" i="114" s="1"/>
  <c r="AP568" i="114" s="1"/>
  <c r="AP569" i="114" s="1"/>
  <c r="AP570" i="114" s="1"/>
  <c r="AP571" i="114" s="1"/>
  <c r="AP572" i="114" s="1"/>
  <c r="AP573" i="114" s="1"/>
  <c r="AP574" i="114" s="1"/>
  <c r="AP575" i="114" s="1"/>
  <c r="AP576" i="114" s="1"/>
  <c r="AP577" i="114" s="1"/>
  <c r="AP578" i="114" s="1"/>
  <c r="AP579" i="114" s="1"/>
  <c r="AP580" i="114" s="1"/>
  <c r="AP581" i="114" s="1"/>
  <c r="AP582" i="114" s="1"/>
  <c r="AP583" i="114" s="1"/>
  <c r="AP584" i="114" s="1"/>
  <c r="AP585" i="114" s="1"/>
  <c r="AP586" i="114" s="1"/>
  <c r="AP587" i="114" s="1"/>
  <c r="AP588" i="114" s="1"/>
  <c r="AP589" i="114" s="1"/>
  <c r="AP590" i="114" s="1"/>
  <c r="AP591" i="114" s="1"/>
  <c r="AP592" i="114" s="1"/>
  <c r="AP593" i="114" s="1"/>
  <c r="AP594" i="114" s="1"/>
  <c r="AP595" i="114" s="1"/>
  <c r="AP596" i="114" s="1"/>
  <c r="AP597" i="114" s="1"/>
  <c r="AP598" i="114" s="1"/>
  <c r="AP599" i="114" s="1"/>
  <c r="AP600" i="114" s="1"/>
  <c r="AP601" i="114" s="1"/>
  <c r="AP602" i="114" s="1"/>
  <c r="AP603" i="114" s="1"/>
  <c r="AP604" i="114" s="1"/>
  <c r="AP605" i="114" s="1"/>
  <c r="AP606" i="114" s="1"/>
  <c r="AP607" i="114" s="1"/>
  <c r="AP608" i="114" s="1"/>
  <c r="AP609" i="114" s="1"/>
  <c r="AP610" i="114" s="1"/>
  <c r="AP611" i="114" s="1"/>
  <c r="AP612" i="114" s="1"/>
  <c r="AP613" i="114" s="1"/>
  <c r="AP614" i="114" s="1"/>
  <c r="AP615" i="114" s="1"/>
  <c r="AP616" i="114" s="1"/>
  <c r="AP617" i="114" s="1"/>
  <c r="AP618" i="114" s="1"/>
  <c r="AP619" i="114" s="1"/>
  <c r="AP620" i="114" s="1"/>
  <c r="AP621" i="114" s="1"/>
  <c r="AP622" i="114" s="1"/>
  <c r="AP623" i="114" s="1"/>
  <c r="AP624" i="114" s="1"/>
  <c r="AP625" i="114" s="1"/>
  <c r="AP626" i="114" s="1"/>
  <c r="AP627" i="114" s="1"/>
  <c r="AP628" i="114" s="1"/>
  <c r="AP629" i="114" s="1"/>
  <c r="AP630" i="114" s="1"/>
  <c r="AP631" i="114" s="1"/>
  <c r="AP632" i="114" s="1"/>
  <c r="AP633" i="114" s="1"/>
  <c r="AP634" i="114" s="1"/>
  <c r="AP635" i="114" s="1"/>
  <c r="AP636" i="114" s="1"/>
  <c r="AP637" i="114" s="1"/>
  <c r="AP638" i="114" s="1"/>
  <c r="AP639" i="114" s="1"/>
  <c r="AP640" i="114" s="1"/>
  <c r="AP641" i="114" s="1"/>
  <c r="AP642" i="114" s="1"/>
  <c r="AP643" i="114" s="1"/>
  <c r="AP644" i="114" s="1"/>
  <c r="AP645" i="114" s="1"/>
  <c r="AP646" i="114" s="1"/>
  <c r="AP647" i="114" s="1"/>
  <c r="AP648" i="114" s="1"/>
  <c r="AP649" i="114" s="1"/>
  <c r="AP650" i="114" s="1"/>
  <c r="AP651" i="114" s="1"/>
  <c r="AP652" i="114" s="1"/>
  <c r="AP653" i="114" s="1"/>
  <c r="AP654" i="114" s="1"/>
  <c r="AP655" i="114" s="1"/>
  <c r="AP656" i="114" s="1"/>
  <c r="AP657" i="114" s="1"/>
  <c r="AP658" i="114" s="1"/>
  <c r="AP659" i="114" s="1"/>
  <c r="AP660" i="114" s="1"/>
  <c r="AP661" i="114" s="1"/>
  <c r="AP662" i="114" s="1"/>
  <c r="AP663" i="114" s="1"/>
  <c r="AP664" i="114" s="1"/>
  <c r="AP665" i="114" s="1"/>
  <c r="AP666" i="114" s="1"/>
  <c r="AP667" i="114" s="1"/>
  <c r="AP668" i="114" s="1"/>
  <c r="AP669" i="114" s="1"/>
  <c r="AP670" i="114" s="1"/>
  <c r="AP671" i="114" s="1"/>
  <c r="AP672" i="114" s="1"/>
  <c r="AP673" i="114" s="1"/>
  <c r="AP674" i="114" s="1"/>
  <c r="AP675" i="114" s="1"/>
  <c r="AP676" i="114" s="1"/>
  <c r="AP677" i="114" s="1"/>
  <c r="AP678" i="114" s="1"/>
  <c r="AP679" i="114" s="1"/>
  <c r="AP680" i="114" s="1"/>
  <c r="AP681" i="114" s="1"/>
  <c r="AP682" i="114" s="1"/>
  <c r="AP683" i="114" s="1"/>
  <c r="AP684" i="114" s="1"/>
  <c r="AP685" i="114" s="1"/>
  <c r="AP686" i="114" s="1"/>
  <c r="AP687" i="114" s="1"/>
  <c r="AP688" i="114" s="1"/>
  <c r="AP689" i="114" s="1"/>
  <c r="AP690" i="114" s="1"/>
  <c r="AP691" i="114" s="1"/>
  <c r="AP692" i="114" s="1"/>
  <c r="AP693" i="114" s="1"/>
  <c r="AP694" i="114" s="1"/>
  <c r="AP695" i="114" s="1"/>
  <c r="AP696" i="114" s="1"/>
  <c r="AP697" i="114" s="1"/>
  <c r="AP698" i="114" s="1"/>
  <c r="AP699" i="114" s="1"/>
  <c r="AP700" i="114" s="1"/>
  <c r="AP701" i="114" s="1"/>
  <c r="AP702" i="114" s="1"/>
  <c r="AP703" i="114" s="1"/>
  <c r="AP704" i="114" s="1"/>
  <c r="AP705" i="114" s="1"/>
  <c r="AP706" i="114" s="1"/>
  <c r="AP707" i="114" s="1"/>
  <c r="AP708" i="114" s="1"/>
  <c r="AP709" i="114" s="1"/>
  <c r="AP710" i="114" s="1"/>
  <c r="AP711" i="114" s="1"/>
  <c r="AP712" i="114" s="1"/>
  <c r="AP713" i="114" s="1"/>
  <c r="AP714" i="114" s="1"/>
  <c r="AP715" i="114" s="1"/>
  <c r="AP716" i="114" s="1"/>
  <c r="AP717" i="114" s="1"/>
  <c r="AP718" i="114" s="1"/>
  <c r="AP719" i="114" s="1"/>
  <c r="AP720" i="114" s="1"/>
  <c r="AP721" i="114" s="1"/>
  <c r="AP722" i="114" s="1"/>
  <c r="AP723" i="114" s="1"/>
  <c r="AP724" i="114" s="1"/>
  <c r="AP725" i="114" s="1"/>
  <c r="AP726" i="114" s="1"/>
  <c r="AP727" i="114" s="1"/>
  <c r="AP728" i="114" s="1"/>
  <c r="AP729" i="114" s="1"/>
  <c r="AP730" i="114" s="1"/>
  <c r="AP731" i="114" s="1"/>
  <c r="AP732" i="114" s="1"/>
  <c r="AP733" i="114" s="1"/>
  <c r="AP734" i="114" s="1"/>
  <c r="AP735" i="114" s="1"/>
  <c r="AP736" i="114" s="1"/>
  <c r="AP737" i="114" s="1"/>
  <c r="AP738" i="114" s="1"/>
  <c r="AP739" i="114" s="1"/>
  <c r="AP740" i="114" s="1"/>
  <c r="AP741" i="114" s="1"/>
  <c r="AP742" i="114" s="1"/>
  <c r="AP743" i="114" s="1"/>
  <c r="AP744" i="114" s="1"/>
  <c r="AP745" i="114" s="1"/>
  <c r="AP746" i="114" s="1"/>
  <c r="AP747" i="114" s="1"/>
  <c r="AP748" i="114" s="1"/>
  <c r="AP749" i="114" s="1"/>
  <c r="AP750" i="114" s="1"/>
  <c r="AP751" i="114" s="1"/>
  <c r="AP752" i="114" s="1"/>
  <c r="AP753" i="114" s="1"/>
  <c r="AP754" i="114" s="1"/>
  <c r="AP755" i="114" s="1"/>
  <c r="AP756" i="114" s="1"/>
  <c r="AP757" i="114" s="1"/>
  <c r="AP758" i="114" s="1"/>
  <c r="AP759" i="114" s="1"/>
  <c r="AP760" i="114" s="1"/>
  <c r="AP761" i="114" s="1"/>
  <c r="AP762" i="114" s="1"/>
  <c r="AP763" i="114" s="1"/>
  <c r="AP764" i="114" s="1"/>
  <c r="AP765" i="114" s="1"/>
  <c r="AP766" i="114" s="1"/>
  <c r="AP767" i="114" s="1"/>
  <c r="AP768" i="114" s="1"/>
  <c r="AP769" i="114" s="1"/>
  <c r="AP770" i="114" s="1"/>
  <c r="AP771" i="114" s="1"/>
  <c r="AP772" i="114" s="1"/>
  <c r="AP773" i="114" s="1"/>
  <c r="AP774" i="114" s="1"/>
  <c r="AP775" i="114" s="1"/>
  <c r="AP776" i="114" s="1"/>
  <c r="AP777" i="114" s="1"/>
  <c r="AP778" i="114" s="1"/>
  <c r="AP779" i="114" s="1"/>
  <c r="AP780" i="114" s="1"/>
  <c r="AP781" i="114" s="1"/>
  <c r="AP782" i="114" s="1"/>
  <c r="AP783" i="114" s="1"/>
  <c r="AP784" i="114" s="1"/>
  <c r="AP785" i="114" s="1"/>
  <c r="AP786" i="114" s="1"/>
  <c r="AP787" i="114" s="1"/>
  <c r="AP788" i="114" s="1"/>
  <c r="AP789" i="114" s="1"/>
  <c r="AP790" i="114" s="1"/>
  <c r="AP791" i="114" s="1"/>
  <c r="AP792" i="114" s="1"/>
  <c r="AP793" i="114" s="1"/>
  <c r="AP794" i="114" s="1"/>
  <c r="AP795" i="114" s="1"/>
  <c r="AP796" i="114" s="1"/>
  <c r="AP797" i="114" s="1"/>
  <c r="AP798" i="114" s="1"/>
  <c r="AP799" i="114" s="1"/>
  <c r="AP800" i="114" s="1"/>
  <c r="AP801" i="114" s="1"/>
  <c r="AP802" i="114" s="1"/>
  <c r="AP803" i="114" s="1"/>
  <c r="AP804" i="114" s="1"/>
  <c r="AP805" i="114" s="1"/>
  <c r="AP806" i="114" s="1"/>
  <c r="AP807" i="114" s="1"/>
  <c r="AP808" i="114" s="1"/>
  <c r="AP809" i="114" s="1"/>
  <c r="AP810" i="114" s="1"/>
  <c r="AP811" i="114" s="1"/>
  <c r="AP812" i="114" s="1"/>
  <c r="AP813" i="114" s="1"/>
  <c r="AP814" i="114" s="1"/>
  <c r="AP815" i="114" s="1"/>
  <c r="AP816" i="114" s="1"/>
  <c r="AP817" i="114" s="1"/>
  <c r="AP818" i="114" s="1"/>
  <c r="AP819" i="114" s="1"/>
  <c r="AP820" i="114" s="1"/>
  <c r="AP821" i="114" s="1"/>
  <c r="AP822" i="114" s="1"/>
  <c r="AP823" i="114" s="1"/>
  <c r="AP824" i="114" s="1"/>
  <c r="AP825" i="114" s="1"/>
  <c r="AP826" i="114" s="1"/>
  <c r="AP827" i="114" s="1"/>
  <c r="AP828" i="114" s="1"/>
  <c r="AP829" i="114" s="1"/>
  <c r="AP830" i="114" s="1"/>
  <c r="AP831" i="114" s="1"/>
  <c r="AP832" i="114" s="1"/>
  <c r="AP833" i="114" s="1"/>
  <c r="AP834" i="114" s="1"/>
  <c r="AP835" i="114" s="1"/>
  <c r="AP836" i="114" s="1"/>
  <c r="AP837" i="114" s="1"/>
  <c r="AP838" i="114" s="1"/>
  <c r="AP839" i="114" s="1"/>
  <c r="AP840" i="114" s="1"/>
  <c r="AP841" i="114" s="1"/>
  <c r="AP842" i="114" s="1"/>
  <c r="AP843" i="114" s="1"/>
  <c r="AP844" i="114" s="1"/>
  <c r="AP845" i="114" s="1"/>
  <c r="AP846" i="114" s="1"/>
  <c r="AP847" i="114" s="1"/>
  <c r="AP848" i="114" s="1"/>
  <c r="AP849" i="114" s="1"/>
  <c r="AP850" i="114" s="1"/>
  <c r="AP851" i="114" s="1"/>
  <c r="AP852" i="114" s="1"/>
  <c r="AP853" i="114" s="1"/>
  <c r="AP854" i="114" s="1"/>
  <c r="AP855" i="114" s="1"/>
  <c r="AP856" i="114" s="1"/>
  <c r="AP857" i="114" s="1"/>
  <c r="AP858" i="114" s="1"/>
  <c r="AP859" i="114" s="1"/>
  <c r="AP860" i="114" s="1"/>
  <c r="AP861" i="114" s="1"/>
  <c r="AP862" i="114" s="1"/>
  <c r="AP863" i="114" s="1"/>
  <c r="AP864" i="114" s="1"/>
  <c r="AP865" i="114" s="1"/>
  <c r="AP866" i="114" s="1"/>
  <c r="AP867" i="114" s="1"/>
  <c r="AP868" i="114" s="1"/>
  <c r="AP869" i="114" s="1"/>
  <c r="AP870" i="114" s="1"/>
  <c r="AP871" i="114" s="1"/>
  <c r="AP872" i="114" s="1"/>
  <c r="AP873" i="114" s="1"/>
  <c r="AP874" i="114" s="1"/>
  <c r="AP875" i="114" s="1"/>
  <c r="AP876" i="114" s="1"/>
  <c r="AP877" i="114" s="1"/>
  <c r="AP878" i="114" s="1"/>
  <c r="AP879" i="114" s="1"/>
  <c r="AP880" i="114" s="1"/>
  <c r="AP881" i="114" s="1"/>
  <c r="AP882" i="114" s="1"/>
  <c r="AP883" i="114" s="1"/>
  <c r="AP884" i="114" s="1"/>
  <c r="AP885" i="114" s="1"/>
  <c r="AP886" i="114" s="1"/>
  <c r="AP887" i="114" s="1"/>
  <c r="AP888" i="114" s="1"/>
  <c r="AP889" i="114" s="1"/>
  <c r="AP890" i="114" s="1"/>
  <c r="AP891" i="114" s="1"/>
  <c r="AP892" i="114" s="1"/>
  <c r="AP893" i="114" s="1"/>
  <c r="AP894" i="114" s="1"/>
  <c r="AP895" i="114" s="1"/>
  <c r="AP896" i="114" s="1"/>
  <c r="AP897" i="114" s="1"/>
  <c r="AP898" i="114" s="1"/>
  <c r="AP899" i="114" s="1"/>
  <c r="AP900" i="114" s="1"/>
  <c r="AP901" i="114" s="1"/>
  <c r="AP902" i="114" s="1"/>
  <c r="AP903" i="114" s="1"/>
  <c r="AP904" i="114" s="1"/>
  <c r="AP905" i="114" s="1"/>
  <c r="AP906" i="114" s="1"/>
  <c r="AP907" i="114" s="1"/>
  <c r="AP908" i="114" s="1"/>
  <c r="AP909" i="114" s="1"/>
  <c r="AP910" i="114" s="1"/>
  <c r="AP911" i="114" s="1"/>
  <c r="AP912" i="114" s="1"/>
  <c r="AP913" i="114" s="1"/>
  <c r="AP914" i="114" s="1"/>
  <c r="AP915" i="114" s="1"/>
  <c r="AP916" i="114" s="1"/>
  <c r="AP917" i="114" s="1"/>
  <c r="AP918" i="114" s="1"/>
  <c r="AP919" i="114" s="1"/>
  <c r="AP920" i="114" s="1"/>
  <c r="AP921" i="114" s="1"/>
  <c r="AP922" i="114" s="1"/>
  <c r="AP923" i="114" s="1"/>
  <c r="AP924" i="114" s="1"/>
  <c r="AP925" i="114" s="1"/>
  <c r="AP926" i="114" s="1"/>
  <c r="AP927" i="114" s="1"/>
  <c r="AP928" i="114" s="1"/>
  <c r="AP929" i="114" s="1"/>
  <c r="AP930" i="114" s="1"/>
  <c r="AP931" i="114" s="1"/>
  <c r="AP932" i="114" s="1"/>
  <c r="AP933" i="114" s="1"/>
  <c r="AP934" i="114" s="1"/>
  <c r="AP935" i="114" s="1"/>
  <c r="AP936" i="114" s="1"/>
  <c r="AP937" i="114" s="1"/>
  <c r="AP938" i="114" s="1"/>
  <c r="AP939" i="114" s="1"/>
  <c r="AP940" i="114" s="1"/>
  <c r="AP941" i="114" s="1"/>
  <c r="AP942" i="114" s="1"/>
  <c r="AP943" i="114" s="1"/>
  <c r="AP944" i="114" s="1"/>
  <c r="AP945" i="114" s="1"/>
  <c r="AP946" i="114" s="1"/>
  <c r="AP947" i="114" s="1"/>
  <c r="AP948" i="114" s="1"/>
  <c r="AP949" i="114" s="1"/>
  <c r="AP950" i="114" s="1"/>
  <c r="AP951" i="114" s="1"/>
  <c r="AP952" i="114" s="1"/>
  <c r="AP953" i="114" s="1"/>
  <c r="AP954" i="114" s="1"/>
  <c r="AP955" i="114" s="1"/>
  <c r="AP956" i="114" s="1"/>
  <c r="AP957" i="114" s="1"/>
  <c r="AP958" i="114" s="1"/>
  <c r="AP959" i="114" s="1"/>
  <c r="AP960" i="114" s="1"/>
  <c r="AP961" i="114" s="1"/>
  <c r="AP962" i="114" s="1"/>
  <c r="AP963" i="114" s="1"/>
  <c r="AP964" i="114" s="1"/>
  <c r="AP965" i="114" s="1"/>
  <c r="AP966" i="114" s="1"/>
  <c r="AP967" i="114" s="1"/>
  <c r="AP968" i="114" s="1"/>
  <c r="AP969" i="114" s="1"/>
  <c r="AP970" i="114" s="1"/>
  <c r="AP971" i="114" s="1"/>
  <c r="AP972" i="114" s="1"/>
  <c r="AP973" i="114" s="1"/>
  <c r="AP974" i="114" s="1"/>
  <c r="AP975" i="114" s="1"/>
  <c r="AP976" i="114" s="1"/>
  <c r="AP977" i="114" s="1"/>
  <c r="AP978" i="114" s="1"/>
  <c r="AP979" i="114" s="1"/>
  <c r="AP980" i="114" s="1"/>
  <c r="AP981" i="114" s="1"/>
  <c r="AP982" i="114" s="1"/>
  <c r="AP983" i="114" s="1"/>
  <c r="AP984" i="114" s="1"/>
  <c r="AP985" i="114" s="1"/>
  <c r="AP986" i="114" s="1"/>
  <c r="AP987" i="114" s="1"/>
  <c r="AP988" i="114" s="1"/>
  <c r="AP989" i="114" s="1"/>
  <c r="AP990" i="114" s="1"/>
  <c r="AP991" i="114" s="1"/>
  <c r="AP992" i="114" s="1"/>
  <c r="AP993" i="114" s="1"/>
  <c r="AP994" i="114" s="1"/>
  <c r="AP995" i="114" s="1"/>
  <c r="AP996" i="114" s="1"/>
  <c r="AP997" i="114" s="1"/>
  <c r="AP998" i="114" s="1"/>
  <c r="AP999" i="114" s="1"/>
  <c r="AP1000" i="114" s="1"/>
  <c r="AP1001" i="114" s="1"/>
  <c r="AP1002" i="114" s="1"/>
  <c r="AP1003" i="114" s="1"/>
  <c r="AP1004" i="114" s="1"/>
  <c r="AP1005" i="114" s="1"/>
  <c r="AP1006" i="114" s="1"/>
  <c r="AP1007" i="114" s="1"/>
  <c r="AP1008" i="114" s="1"/>
  <c r="AP1009" i="114" s="1"/>
  <c r="AP1010" i="114" s="1"/>
  <c r="AP1011" i="114" s="1"/>
  <c r="AP1012" i="114" s="1"/>
  <c r="AP1013" i="114" s="1"/>
  <c r="AP1014" i="114" s="1"/>
  <c r="AP1015" i="114" s="1"/>
  <c r="AP1016" i="114" s="1"/>
  <c r="AP1017" i="114" s="1"/>
  <c r="AP1018" i="114" s="1"/>
  <c r="AP1019" i="114" s="1"/>
  <c r="AP1020" i="114" s="1"/>
  <c r="AP1021" i="114" s="1"/>
  <c r="AP1022" i="114" s="1"/>
  <c r="AP1023" i="114" s="1"/>
  <c r="AP1024" i="114" s="1"/>
  <c r="AP1025" i="114" s="1"/>
  <c r="AP1026" i="114" s="1"/>
  <c r="AP1027" i="114" s="1"/>
  <c r="AP1028" i="114" s="1"/>
  <c r="AP1029" i="114" s="1"/>
  <c r="AP1030" i="114" s="1"/>
  <c r="AP1031" i="114" s="1"/>
  <c r="AP1032" i="114" s="1"/>
  <c r="AP1033" i="114" s="1"/>
  <c r="AP1034" i="114" s="1"/>
  <c r="AP1035" i="114" s="1"/>
  <c r="AP1036" i="114" s="1"/>
  <c r="AP1037" i="114" s="1"/>
  <c r="AP1038" i="114" s="1"/>
  <c r="AP1039" i="114" s="1"/>
  <c r="AP1040" i="114" s="1"/>
  <c r="AP1041" i="114" s="1"/>
  <c r="AP1042" i="114" s="1"/>
  <c r="AP1043" i="114" s="1"/>
  <c r="AP1044" i="114" s="1"/>
  <c r="AP1045" i="114" s="1"/>
  <c r="AP1046" i="114" s="1"/>
  <c r="AP1047" i="114" s="1"/>
  <c r="AP1048" i="114" s="1"/>
  <c r="AP1049" i="114" s="1"/>
  <c r="AP1050" i="114" s="1"/>
  <c r="AP1051" i="114" s="1"/>
  <c r="AP1052" i="114" s="1"/>
  <c r="AP1053" i="114" s="1"/>
  <c r="AP1054" i="114" s="1"/>
  <c r="AP1055" i="114" s="1"/>
  <c r="AP1056" i="114" s="1"/>
  <c r="AP1057" i="114" s="1"/>
  <c r="AP1058" i="114" s="1"/>
  <c r="AP1059" i="114" s="1"/>
  <c r="AP1060" i="114" s="1"/>
  <c r="AP1061" i="114" s="1"/>
  <c r="AP1062" i="114" s="1"/>
  <c r="AP1063" i="114" s="1"/>
  <c r="AP1064" i="114" s="1"/>
  <c r="AP1065" i="114" s="1"/>
  <c r="AP1066" i="114" s="1"/>
  <c r="AP1067" i="114" s="1"/>
  <c r="AP1068" i="114" s="1"/>
  <c r="AP1069" i="114" s="1"/>
  <c r="AP1070" i="114" s="1"/>
  <c r="AP1071" i="114" s="1"/>
  <c r="AP1072" i="114" s="1"/>
  <c r="AP1073" i="114" s="1"/>
  <c r="AP1074" i="114" s="1"/>
  <c r="AP1075" i="114" s="1"/>
  <c r="AP1076" i="114" s="1"/>
  <c r="AP1077" i="114" s="1"/>
  <c r="AP1078" i="114" s="1"/>
  <c r="AP1079" i="114" s="1"/>
  <c r="AP1080" i="114" s="1"/>
  <c r="AP1081" i="114" s="1"/>
  <c r="AP1082" i="114" s="1"/>
  <c r="AP1083" i="114" s="1"/>
  <c r="AP1084" i="114" s="1"/>
  <c r="AP1085" i="114" s="1"/>
  <c r="AP1086" i="114" s="1"/>
  <c r="AP1087" i="114" s="1"/>
  <c r="AP1088" i="114" s="1"/>
  <c r="AP1089" i="114" s="1"/>
  <c r="AP1090" i="114" s="1"/>
  <c r="AP1091" i="114" s="1"/>
  <c r="AP1092" i="114" s="1"/>
  <c r="AP1093" i="114" s="1"/>
  <c r="AP1094" i="114" s="1"/>
  <c r="AP1095" i="114" s="1"/>
  <c r="AP1096" i="114" s="1"/>
  <c r="AP1097" i="114" s="1"/>
  <c r="AP1098" i="114" s="1"/>
  <c r="AP1099" i="114" s="1"/>
  <c r="AP1100" i="114" s="1"/>
  <c r="AP1101" i="114" s="1"/>
  <c r="AP1102" i="114" s="1"/>
  <c r="AP1103" i="114" s="1"/>
  <c r="AP1104" i="114" s="1"/>
  <c r="AP1105" i="114" s="1"/>
  <c r="AP1106" i="114" s="1"/>
  <c r="AP1107" i="114" s="1"/>
  <c r="AP1108" i="114" s="1"/>
  <c r="AP1109" i="114" s="1"/>
  <c r="AP1110" i="114" s="1"/>
  <c r="AP1111" i="114" s="1"/>
  <c r="AP1112" i="114" s="1"/>
  <c r="AP1113" i="114" s="1"/>
  <c r="AP1114" i="114" s="1"/>
  <c r="AP1115" i="114" s="1"/>
  <c r="AP1116" i="114" s="1"/>
  <c r="AP1117" i="114" s="1"/>
  <c r="AP1118" i="114" s="1"/>
  <c r="AP1119" i="114" s="1"/>
  <c r="AP1120" i="114" s="1"/>
  <c r="AP1121" i="114" s="1"/>
  <c r="AP1122" i="114" s="1"/>
  <c r="AP1123" i="114" s="1"/>
  <c r="AP1124" i="114" s="1"/>
  <c r="AP1125" i="114" s="1"/>
  <c r="AP1126" i="114" s="1"/>
  <c r="AP1127" i="114" s="1"/>
  <c r="AP1128" i="114" s="1"/>
  <c r="AP1129" i="114" s="1"/>
  <c r="AP1130" i="114" s="1"/>
  <c r="AP1131" i="114" s="1"/>
  <c r="AP1132" i="114" s="1"/>
  <c r="AP1133" i="114" s="1"/>
  <c r="AP1134" i="114" s="1"/>
  <c r="AP1135" i="114" s="1"/>
  <c r="AP1136" i="114" s="1"/>
  <c r="AP1137" i="114" s="1"/>
  <c r="AP1138" i="114" s="1"/>
  <c r="AP1139" i="114" s="1"/>
  <c r="AP1140" i="114" s="1"/>
  <c r="AP1141" i="114" s="1"/>
  <c r="AP1142" i="114" s="1"/>
  <c r="AP1143" i="114" s="1"/>
  <c r="AP1144" i="114" s="1"/>
  <c r="AP1145" i="114" s="1"/>
  <c r="AP1146" i="114" s="1"/>
  <c r="AP1147" i="114" s="1"/>
  <c r="AP1148" i="114" s="1"/>
  <c r="AP1149" i="114" s="1"/>
  <c r="AP1150" i="114" s="1"/>
  <c r="AP1151" i="114" s="1"/>
  <c r="AP1152" i="114" s="1"/>
  <c r="AP1153" i="114" s="1"/>
  <c r="AP1154" i="114" s="1"/>
  <c r="AP1155" i="114" s="1"/>
  <c r="AP1156" i="114" s="1"/>
  <c r="AP1157" i="114" s="1"/>
  <c r="AP1158" i="114" s="1"/>
  <c r="AP1159" i="114" s="1"/>
  <c r="AP1160" i="114" s="1"/>
  <c r="AP1161" i="114" s="1"/>
  <c r="AP1162" i="114" s="1"/>
  <c r="AP1163" i="114" s="1"/>
  <c r="AP1164" i="114" s="1"/>
  <c r="AP1165" i="114" s="1"/>
  <c r="AP1166" i="114" s="1"/>
  <c r="AP1167" i="114" s="1"/>
  <c r="AP1168" i="114" s="1"/>
  <c r="AP1169" i="114" s="1"/>
  <c r="AP1170" i="114" s="1"/>
  <c r="AP1171" i="114" s="1"/>
  <c r="AP1172" i="114" s="1"/>
  <c r="AP1173" i="114" s="1"/>
  <c r="AP1174" i="114" s="1"/>
  <c r="AP1175" i="114" s="1"/>
  <c r="AP1176" i="114" s="1"/>
  <c r="AP1177" i="114" s="1"/>
  <c r="AP1178" i="114" s="1"/>
  <c r="AP1179" i="114" s="1"/>
  <c r="AP1180" i="114" s="1"/>
  <c r="AP1181" i="114" s="1"/>
  <c r="AP1182" i="114" s="1"/>
  <c r="AP1183" i="114" s="1"/>
  <c r="AP1184" i="114" s="1"/>
  <c r="AP1185" i="114" s="1"/>
  <c r="AP1186" i="114" s="1"/>
  <c r="AP1187" i="114" s="1"/>
  <c r="AP1188" i="114" s="1"/>
  <c r="AP1189" i="114" s="1"/>
  <c r="AP1190" i="114" s="1"/>
  <c r="AP1191" i="114" s="1"/>
  <c r="AP1192" i="114" s="1"/>
  <c r="AP1193" i="114" s="1"/>
  <c r="AP1194" i="114" s="1"/>
  <c r="AP1195" i="114" s="1"/>
  <c r="AP1196" i="114" s="1"/>
  <c r="AP1197" i="114" s="1"/>
  <c r="AP1198" i="114" s="1"/>
  <c r="AP1199" i="114" s="1"/>
  <c r="AP1200" i="114" s="1"/>
  <c r="AP1201" i="114" s="1"/>
  <c r="AP1202" i="114" s="1"/>
  <c r="AP1203" i="114" s="1"/>
  <c r="AP1204" i="114" s="1"/>
  <c r="AP1205" i="114" s="1"/>
  <c r="AP1206" i="114" s="1"/>
  <c r="AP1207" i="114" s="1"/>
  <c r="AP1208" i="114" s="1"/>
  <c r="AP1209" i="114" s="1"/>
  <c r="AP1210" i="114" s="1"/>
  <c r="AP1211" i="114" s="1"/>
  <c r="AP1212" i="114" s="1"/>
  <c r="O15" i="114"/>
  <c r="O16" i="114" s="1"/>
  <c r="O17" i="114" s="1"/>
  <c r="O18" i="114" s="1"/>
  <c r="O19" i="114" s="1"/>
  <c r="O20" i="114" s="1"/>
  <c r="O21" i="114" s="1"/>
  <c r="O22" i="114" s="1"/>
  <c r="O23" i="114" s="1"/>
  <c r="O24" i="114" s="1"/>
  <c r="O25" i="114" s="1"/>
  <c r="O26" i="114" s="1"/>
  <c r="O27" i="114" s="1"/>
  <c r="O28" i="114" s="1"/>
  <c r="O29" i="114" s="1"/>
  <c r="O30" i="114" s="1"/>
  <c r="O31" i="114" s="1"/>
  <c r="O32" i="114" s="1"/>
  <c r="O33" i="114" s="1"/>
  <c r="O34" i="114" s="1"/>
  <c r="O35" i="114" s="1"/>
  <c r="O36" i="114" s="1"/>
  <c r="O37" i="114" s="1"/>
  <c r="O38" i="114" s="1"/>
  <c r="O39" i="114" s="1"/>
  <c r="O40" i="114" s="1"/>
  <c r="O41" i="114" s="1"/>
  <c r="O42" i="114" s="1"/>
  <c r="O43" i="114" s="1"/>
  <c r="O44" i="114" s="1"/>
  <c r="O45" i="114" s="1"/>
  <c r="O46" i="114" s="1"/>
  <c r="O47" i="114" s="1"/>
  <c r="O48" i="114" s="1"/>
  <c r="O49" i="114" s="1"/>
  <c r="O50" i="114" s="1"/>
  <c r="O51" i="114" s="1"/>
  <c r="O52" i="114" s="1"/>
  <c r="O53" i="114" s="1"/>
  <c r="O54" i="114" s="1"/>
  <c r="O55" i="114" s="1"/>
  <c r="O56" i="114" s="1"/>
  <c r="O57" i="114" s="1"/>
  <c r="O58" i="114" s="1"/>
  <c r="O59" i="114" s="1"/>
  <c r="O60" i="114" s="1"/>
  <c r="O61" i="114" s="1"/>
  <c r="O62" i="114" s="1"/>
  <c r="O63" i="114" s="1"/>
  <c r="O64" i="114" s="1"/>
  <c r="O65" i="114" s="1"/>
  <c r="O66" i="114" s="1"/>
  <c r="O67" i="114" s="1"/>
  <c r="O68" i="114" s="1"/>
  <c r="O69" i="114" s="1"/>
  <c r="O70" i="114" s="1"/>
  <c r="O71" i="114" s="1"/>
  <c r="O72" i="114" s="1"/>
  <c r="O73" i="114" s="1"/>
  <c r="O74" i="114" s="1"/>
  <c r="O75" i="114" s="1"/>
  <c r="O76" i="114" s="1"/>
  <c r="O77" i="114" s="1"/>
  <c r="O78" i="114" s="1"/>
  <c r="O79" i="114" s="1"/>
  <c r="O80" i="114" s="1"/>
  <c r="O81" i="114" s="1"/>
  <c r="O82" i="114" s="1"/>
  <c r="O83" i="114" s="1"/>
  <c r="O84" i="114" s="1"/>
  <c r="O85" i="114" s="1"/>
  <c r="O86" i="114" s="1"/>
  <c r="O87" i="114" s="1"/>
  <c r="O88" i="114" s="1"/>
  <c r="O89" i="114" s="1"/>
  <c r="O90" i="114" s="1"/>
  <c r="O91" i="114" s="1"/>
  <c r="O92" i="114" s="1"/>
  <c r="O93" i="114" s="1"/>
  <c r="O94" i="114" s="1"/>
  <c r="O95" i="114" s="1"/>
  <c r="O96" i="114" s="1"/>
  <c r="O97" i="114" s="1"/>
  <c r="O98" i="114" s="1"/>
  <c r="O99" i="114" s="1"/>
  <c r="O100" i="114" s="1"/>
  <c r="O101" i="114" s="1"/>
  <c r="O102" i="114" s="1"/>
  <c r="O103" i="114" s="1"/>
  <c r="O104" i="114" s="1"/>
  <c r="O105" i="114" s="1"/>
  <c r="O106" i="114" s="1"/>
  <c r="O107" i="114" s="1"/>
  <c r="O108" i="114" s="1"/>
  <c r="O109" i="114" s="1"/>
  <c r="O110" i="114" s="1"/>
  <c r="O111" i="114" s="1"/>
  <c r="O112" i="114" s="1"/>
  <c r="O113" i="114" s="1"/>
  <c r="O114" i="114" s="1"/>
  <c r="O115" i="114" s="1"/>
  <c r="O116" i="114" s="1"/>
  <c r="O117" i="114" s="1"/>
  <c r="O118" i="114" s="1"/>
  <c r="O119" i="114" s="1"/>
  <c r="O120" i="114" s="1"/>
  <c r="O121" i="114" s="1"/>
  <c r="O122" i="114" s="1"/>
  <c r="O123" i="114" s="1"/>
  <c r="O124" i="114" s="1"/>
  <c r="O125" i="114" s="1"/>
  <c r="O126" i="114" s="1"/>
  <c r="O127" i="114" s="1"/>
  <c r="O128" i="114" s="1"/>
  <c r="O129" i="114" s="1"/>
  <c r="O130" i="114" s="1"/>
  <c r="O131" i="114" s="1"/>
  <c r="O132" i="114" s="1"/>
  <c r="O133" i="114" s="1"/>
  <c r="O134" i="114" s="1"/>
  <c r="O135" i="114" s="1"/>
  <c r="O136" i="114" s="1"/>
  <c r="O137" i="114" s="1"/>
  <c r="O138" i="114" s="1"/>
  <c r="O139" i="114" s="1"/>
  <c r="O140" i="114" s="1"/>
  <c r="O141" i="114" s="1"/>
  <c r="O142" i="114" s="1"/>
  <c r="O143" i="114" s="1"/>
  <c r="O144" i="114" s="1"/>
  <c r="O145" i="114" s="1"/>
  <c r="O146" i="114" s="1"/>
  <c r="O147" i="114" s="1"/>
  <c r="O148" i="114" s="1"/>
  <c r="O149" i="114" s="1"/>
  <c r="O150" i="114" s="1"/>
  <c r="O151" i="114" s="1"/>
  <c r="O152" i="114" s="1"/>
  <c r="O153" i="114" s="1"/>
  <c r="O154" i="114" s="1"/>
  <c r="O155" i="114" s="1"/>
  <c r="O156" i="114" s="1"/>
  <c r="O157" i="114" s="1"/>
  <c r="O158" i="114" s="1"/>
  <c r="O159" i="114" s="1"/>
  <c r="O160" i="114" s="1"/>
  <c r="O161" i="114" s="1"/>
  <c r="O162" i="114" s="1"/>
  <c r="O163" i="114" s="1"/>
  <c r="O164" i="114" s="1"/>
  <c r="O165" i="114" s="1"/>
  <c r="O166" i="114" s="1"/>
  <c r="O167" i="114" s="1"/>
  <c r="O168" i="114" s="1"/>
  <c r="O169" i="114" s="1"/>
  <c r="O170" i="114" s="1"/>
  <c r="O171" i="114" s="1"/>
  <c r="O172" i="114" s="1"/>
  <c r="O173" i="114" s="1"/>
  <c r="O174" i="114" s="1"/>
  <c r="O175" i="114" s="1"/>
  <c r="O176" i="114" s="1"/>
  <c r="O177" i="114" s="1"/>
  <c r="O178" i="114" s="1"/>
  <c r="O179" i="114" s="1"/>
  <c r="O180" i="114" s="1"/>
  <c r="O181" i="114" s="1"/>
  <c r="O182" i="114" s="1"/>
  <c r="O183" i="114" s="1"/>
  <c r="O184" i="114" s="1"/>
  <c r="O185" i="114" s="1"/>
  <c r="O186" i="114" s="1"/>
  <c r="O187" i="114" s="1"/>
  <c r="O188" i="114" s="1"/>
  <c r="O189" i="114" s="1"/>
  <c r="O190" i="114" s="1"/>
  <c r="O191" i="114" s="1"/>
  <c r="O192" i="114" s="1"/>
  <c r="O193" i="114" s="1"/>
  <c r="O194" i="114" s="1"/>
  <c r="O195" i="114" s="1"/>
  <c r="O196" i="114" s="1"/>
  <c r="O197" i="114" s="1"/>
  <c r="O198" i="114" s="1"/>
  <c r="O199" i="114" s="1"/>
  <c r="O200" i="114" s="1"/>
  <c r="O201" i="114" s="1"/>
  <c r="O202" i="114" s="1"/>
  <c r="O203" i="114" s="1"/>
  <c r="O204" i="114" s="1"/>
  <c r="O205" i="114" s="1"/>
  <c r="O206" i="114" s="1"/>
  <c r="O207" i="114" s="1"/>
  <c r="O208" i="114" s="1"/>
  <c r="O209" i="114" s="1"/>
  <c r="O210" i="114" s="1"/>
  <c r="O211" i="114" s="1"/>
  <c r="O212" i="114" s="1"/>
  <c r="O213" i="114" s="1"/>
  <c r="O214" i="114" s="1"/>
  <c r="O215" i="114" s="1"/>
  <c r="O216" i="114" s="1"/>
  <c r="O217" i="114" s="1"/>
  <c r="O218" i="114" s="1"/>
  <c r="O219" i="114" s="1"/>
  <c r="O220" i="114" s="1"/>
  <c r="O221" i="114" s="1"/>
  <c r="O222" i="114" s="1"/>
  <c r="O223" i="114" s="1"/>
  <c r="O224" i="114" s="1"/>
  <c r="O225" i="114" s="1"/>
  <c r="O226" i="114" s="1"/>
  <c r="O227" i="114" s="1"/>
  <c r="O228" i="114" s="1"/>
  <c r="O229" i="114" s="1"/>
  <c r="O230" i="114" s="1"/>
  <c r="O231" i="114" s="1"/>
  <c r="O232" i="114" s="1"/>
  <c r="O233" i="114" s="1"/>
  <c r="O234" i="114" s="1"/>
  <c r="O235" i="114" s="1"/>
  <c r="O236" i="114" s="1"/>
  <c r="O237" i="114" s="1"/>
  <c r="O238" i="114" s="1"/>
  <c r="O239" i="114" s="1"/>
  <c r="O240" i="114" s="1"/>
  <c r="O241" i="114" s="1"/>
  <c r="O242" i="114" s="1"/>
  <c r="O243" i="114" s="1"/>
  <c r="O244" i="114" s="1"/>
  <c r="O245" i="114" s="1"/>
  <c r="O246" i="114" s="1"/>
  <c r="O247" i="114" s="1"/>
  <c r="O248" i="114" s="1"/>
  <c r="O249" i="114" s="1"/>
  <c r="O250" i="114" s="1"/>
  <c r="O251" i="114" s="1"/>
  <c r="O252" i="114" s="1"/>
  <c r="O253" i="114" s="1"/>
  <c r="O254" i="114" s="1"/>
  <c r="O255" i="114" s="1"/>
  <c r="O256" i="114" s="1"/>
  <c r="O257" i="114" s="1"/>
  <c r="O258" i="114" s="1"/>
  <c r="O259" i="114" s="1"/>
  <c r="O260" i="114" s="1"/>
  <c r="O261" i="114" s="1"/>
  <c r="O262" i="114" s="1"/>
  <c r="O263" i="114" s="1"/>
  <c r="O264" i="114" s="1"/>
  <c r="O265" i="114" s="1"/>
  <c r="O266" i="114" s="1"/>
  <c r="O267" i="114" s="1"/>
  <c r="O268" i="114" s="1"/>
  <c r="O269" i="114" s="1"/>
  <c r="O270" i="114" s="1"/>
  <c r="O271" i="114" s="1"/>
  <c r="O272" i="114" s="1"/>
  <c r="O273" i="114" s="1"/>
  <c r="O274" i="114" s="1"/>
  <c r="O275" i="114" s="1"/>
  <c r="O276" i="114" s="1"/>
  <c r="O277" i="114" s="1"/>
  <c r="O278" i="114" s="1"/>
  <c r="O279" i="114" s="1"/>
  <c r="O280" i="114" s="1"/>
  <c r="O281" i="114" s="1"/>
  <c r="O282" i="114" s="1"/>
  <c r="O283" i="114" s="1"/>
  <c r="O284" i="114" s="1"/>
  <c r="O285" i="114" s="1"/>
  <c r="O286" i="114" s="1"/>
  <c r="O287" i="114" s="1"/>
  <c r="O288" i="114" s="1"/>
  <c r="O289" i="114" s="1"/>
  <c r="O290" i="114" s="1"/>
  <c r="O291" i="114" s="1"/>
  <c r="O292" i="114" s="1"/>
  <c r="O293" i="114" s="1"/>
  <c r="O294" i="114" s="1"/>
  <c r="O295" i="114" s="1"/>
  <c r="O296" i="114" s="1"/>
  <c r="O297" i="114" s="1"/>
  <c r="O298" i="114" s="1"/>
  <c r="O299" i="114" s="1"/>
  <c r="O300" i="114" s="1"/>
  <c r="O301" i="114" s="1"/>
  <c r="O302" i="114" s="1"/>
  <c r="O303" i="114" s="1"/>
  <c r="O304" i="114" s="1"/>
  <c r="O305" i="114" s="1"/>
  <c r="O306" i="114" s="1"/>
  <c r="O307" i="114" s="1"/>
  <c r="O308" i="114" s="1"/>
  <c r="O309" i="114" s="1"/>
  <c r="O310" i="114" s="1"/>
  <c r="O311" i="114" s="1"/>
  <c r="O312" i="114" s="1"/>
  <c r="O313" i="114" s="1"/>
  <c r="O314" i="114" s="1"/>
  <c r="O315" i="114" s="1"/>
  <c r="O316" i="114" s="1"/>
  <c r="O317" i="114" s="1"/>
  <c r="O318" i="114" s="1"/>
  <c r="O319" i="114" s="1"/>
  <c r="O320" i="114" s="1"/>
  <c r="O321" i="114" s="1"/>
  <c r="O322" i="114" s="1"/>
  <c r="O323" i="114" s="1"/>
  <c r="O324" i="114" s="1"/>
  <c r="O325" i="114" s="1"/>
  <c r="O326" i="114" s="1"/>
  <c r="O327" i="114" s="1"/>
  <c r="O328" i="114" s="1"/>
  <c r="O329" i="114" s="1"/>
  <c r="O330" i="114" s="1"/>
  <c r="O331" i="114" s="1"/>
  <c r="O332" i="114" s="1"/>
  <c r="O333" i="114" s="1"/>
  <c r="O334" i="114" s="1"/>
  <c r="O335" i="114" s="1"/>
  <c r="O336" i="114" s="1"/>
  <c r="O337" i="114" s="1"/>
  <c r="O338" i="114" s="1"/>
  <c r="O339" i="114" s="1"/>
  <c r="O340" i="114" s="1"/>
  <c r="O341" i="114" s="1"/>
  <c r="O342" i="114" s="1"/>
  <c r="O343" i="114" s="1"/>
  <c r="O344" i="114" s="1"/>
  <c r="O345" i="114" s="1"/>
  <c r="O346" i="114" s="1"/>
  <c r="O347" i="114" s="1"/>
  <c r="O348" i="114" s="1"/>
  <c r="O349" i="114" s="1"/>
  <c r="O350" i="114" s="1"/>
  <c r="O351" i="114" s="1"/>
  <c r="O352" i="114" s="1"/>
  <c r="O353" i="114" s="1"/>
  <c r="O354" i="114" s="1"/>
  <c r="O355" i="114" s="1"/>
  <c r="O356" i="114" s="1"/>
  <c r="O357" i="114" s="1"/>
  <c r="O358" i="114" s="1"/>
  <c r="O359" i="114" s="1"/>
  <c r="O360" i="114" s="1"/>
  <c r="O361" i="114" s="1"/>
  <c r="O362" i="114" s="1"/>
  <c r="O363" i="114" s="1"/>
  <c r="O364" i="114" s="1"/>
  <c r="O365" i="114" s="1"/>
  <c r="O366" i="114" s="1"/>
  <c r="O367" i="114" s="1"/>
  <c r="O368" i="114" s="1"/>
  <c r="O369" i="114" s="1"/>
  <c r="O370" i="114" s="1"/>
  <c r="O371" i="114" s="1"/>
  <c r="O372" i="114" s="1"/>
  <c r="O373" i="114" s="1"/>
  <c r="O374" i="114" s="1"/>
  <c r="O375" i="114" s="1"/>
  <c r="O376" i="114" s="1"/>
  <c r="O377" i="114" s="1"/>
  <c r="O378" i="114" s="1"/>
  <c r="O379" i="114" s="1"/>
  <c r="O380" i="114" s="1"/>
  <c r="O381" i="114" s="1"/>
  <c r="O382" i="114" s="1"/>
  <c r="O383" i="114" s="1"/>
  <c r="O384" i="114" s="1"/>
  <c r="O385" i="114" s="1"/>
  <c r="O386" i="114" s="1"/>
  <c r="O387" i="114" s="1"/>
  <c r="O388" i="114" s="1"/>
  <c r="O389" i="114" s="1"/>
  <c r="O390" i="114" s="1"/>
  <c r="O391" i="114" s="1"/>
  <c r="O392" i="114" s="1"/>
  <c r="O393" i="114" s="1"/>
  <c r="O394" i="114" s="1"/>
  <c r="O395" i="114" s="1"/>
  <c r="O396" i="114" s="1"/>
  <c r="O397" i="114" s="1"/>
  <c r="O398" i="114" s="1"/>
  <c r="O399" i="114" s="1"/>
  <c r="O400" i="114" s="1"/>
  <c r="O401" i="114" s="1"/>
  <c r="O402" i="114" s="1"/>
  <c r="O403" i="114" s="1"/>
  <c r="O404" i="114" s="1"/>
  <c r="O405" i="114" s="1"/>
  <c r="O406" i="114" s="1"/>
  <c r="O407" i="114" s="1"/>
  <c r="O408" i="114" s="1"/>
  <c r="O409" i="114" s="1"/>
  <c r="O410" i="114" s="1"/>
  <c r="O411" i="114" s="1"/>
  <c r="O412" i="114" s="1"/>
  <c r="O413" i="114" s="1"/>
  <c r="O414" i="114" s="1"/>
  <c r="O415" i="114" s="1"/>
  <c r="O416" i="114" s="1"/>
  <c r="O417" i="114" s="1"/>
  <c r="O418" i="114" s="1"/>
  <c r="O419" i="114" s="1"/>
  <c r="O420" i="114" s="1"/>
  <c r="O421" i="114" s="1"/>
  <c r="O422" i="114" s="1"/>
  <c r="O423" i="114" s="1"/>
  <c r="O424" i="114" s="1"/>
  <c r="O425" i="114" s="1"/>
  <c r="O426" i="114" s="1"/>
  <c r="O427" i="114" s="1"/>
  <c r="O428" i="114" s="1"/>
  <c r="O429" i="114" s="1"/>
  <c r="O430" i="114" s="1"/>
  <c r="O431" i="114" s="1"/>
  <c r="O432" i="114" s="1"/>
  <c r="O433" i="114" s="1"/>
  <c r="O434" i="114" s="1"/>
  <c r="O435" i="114" s="1"/>
  <c r="O436" i="114" s="1"/>
  <c r="O437" i="114" s="1"/>
  <c r="O438" i="114" s="1"/>
  <c r="O439" i="114" s="1"/>
  <c r="O440" i="114" s="1"/>
  <c r="O441" i="114" s="1"/>
  <c r="O442" i="114" s="1"/>
  <c r="O443" i="114" s="1"/>
  <c r="O444" i="114" s="1"/>
  <c r="O445" i="114" s="1"/>
  <c r="O446" i="114" s="1"/>
  <c r="O447" i="114" s="1"/>
  <c r="O448" i="114" s="1"/>
  <c r="O449" i="114" s="1"/>
  <c r="O450" i="114" s="1"/>
  <c r="O451" i="114" s="1"/>
  <c r="O452" i="114" s="1"/>
  <c r="O453" i="114" s="1"/>
  <c r="O454" i="114" s="1"/>
  <c r="O455" i="114" s="1"/>
  <c r="O456" i="114" s="1"/>
  <c r="O457" i="114" s="1"/>
  <c r="O458" i="114" s="1"/>
  <c r="O459" i="114" s="1"/>
  <c r="O460" i="114" s="1"/>
  <c r="O461" i="114" s="1"/>
  <c r="O462" i="114" s="1"/>
  <c r="O463" i="114" s="1"/>
  <c r="O464" i="114" s="1"/>
  <c r="O465" i="114" s="1"/>
  <c r="O466" i="114" s="1"/>
  <c r="O467" i="114" s="1"/>
  <c r="O468" i="114" s="1"/>
  <c r="O469" i="114" s="1"/>
  <c r="O470" i="114" s="1"/>
  <c r="O471" i="114" s="1"/>
  <c r="O472" i="114" s="1"/>
  <c r="O473" i="114" s="1"/>
  <c r="O474" i="114" s="1"/>
  <c r="O475" i="114" s="1"/>
  <c r="O476" i="114" s="1"/>
  <c r="O477" i="114" s="1"/>
  <c r="O478" i="114" s="1"/>
  <c r="O479" i="114" s="1"/>
  <c r="O480" i="114" s="1"/>
  <c r="O481" i="114" s="1"/>
  <c r="O482" i="114" s="1"/>
  <c r="O483" i="114" s="1"/>
  <c r="O484" i="114" s="1"/>
  <c r="O485" i="114" s="1"/>
  <c r="O486" i="114" s="1"/>
  <c r="O487" i="114" s="1"/>
  <c r="O488" i="114" s="1"/>
  <c r="O489" i="114" s="1"/>
  <c r="O490" i="114" s="1"/>
  <c r="O491" i="114" s="1"/>
  <c r="O492" i="114" s="1"/>
  <c r="O493" i="114" s="1"/>
  <c r="O494" i="114" s="1"/>
  <c r="O495" i="114" s="1"/>
  <c r="O496" i="114" s="1"/>
  <c r="O497" i="114" s="1"/>
  <c r="O498" i="114" s="1"/>
  <c r="O499" i="114" s="1"/>
  <c r="O500" i="114" s="1"/>
  <c r="O501" i="114" s="1"/>
  <c r="O502" i="114" s="1"/>
  <c r="O503" i="114" s="1"/>
  <c r="O504" i="114" s="1"/>
  <c r="O505" i="114" s="1"/>
  <c r="O506" i="114" s="1"/>
  <c r="O507" i="114" s="1"/>
  <c r="O508" i="114" s="1"/>
  <c r="O509" i="114" s="1"/>
  <c r="O510" i="114" s="1"/>
  <c r="O511" i="114" s="1"/>
  <c r="O512" i="114" s="1"/>
  <c r="O513" i="114" s="1"/>
  <c r="O514" i="114" s="1"/>
  <c r="O515" i="114" s="1"/>
  <c r="O516" i="114" s="1"/>
  <c r="O517" i="114" s="1"/>
  <c r="O518" i="114" s="1"/>
  <c r="O519" i="114" s="1"/>
  <c r="O520" i="114" s="1"/>
  <c r="O521" i="114" s="1"/>
  <c r="O522" i="114" s="1"/>
  <c r="O523" i="114" s="1"/>
  <c r="O524" i="114" s="1"/>
  <c r="O525" i="114" s="1"/>
  <c r="O526" i="114" s="1"/>
  <c r="O527" i="114" s="1"/>
  <c r="O528" i="114" s="1"/>
  <c r="O529" i="114" s="1"/>
  <c r="O530" i="114" s="1"/>
  <c r="O531" i="114" s="1"/>
  <c r="O532" i="114" s="1"/>
  <c r="O533" i="114" s="1"/>
  <c r="O534" i="114" s="1"/>
  <c r="O535" i="114" s="1"/>
  <c r="O536" i="114" s="1"/>
  <c r="O537" i="114" s="1"/>
  <c r="O538" i="114" s="1"/>
  <c r="O539" i="114" s="1"/>
  <c r="O540" i="114" s="1"/>
  <c r="O541" i="114" s="1"/>
  <c r="O542" i="114" s="1"/>
  <c r="O543" i="114" s="1"/>
  <c r="O544" i="114" s="1"/>
  <c r="O545" i="114" s="1"/>
  <c r="O546" i="114" s="1"/>
  <c r="O547" i="114" s="1"/>
  <c r="O548" i="114" s="1"/>
  <c r="O549" i="114" s="1"/>
  <c r="O550" i="114" s="1"/>
  <c r="O551" i="114" s="1"/>
  <c r="O552" i="114" s="1"/>
  <c r="O553" i="114" s="1"/>
  <c r="O554" i="114" s="1"/>
  <c r="O555" i="114" s="1"/>
  <c r="O556" i="114" s="1"/>
  <c r="O557" i="114" s="1"/>
  <c r="O558" i="114" s="1"/>
  <c r="O559" i="114" s="1"/>
  <c r="O560" i="114" s="1"/>
  <c r="O561" i="114" s="1"/>
  <c r="O562" i="114" s="1"/>
  <c r="O563" i="114" s="1"/>
  <c r="O564" i="114" s="1"/>
  <c r="O565" i="114" s="1"/>
  <c r="O566" i="114" s="1"/>
  <c r="O567" i="114" s="1"/>
  <c r="O568" i="114" s="1"/>
  <c r="O569" i="114" s="1"/>
  <c r="O570" i="114" s="1"/>
  <c r="O571" i="114" s="1"/>
  <c r="O572" i="114" s="1"/>
  <c r="O573" i="114" s="1"/>
  <c r="O574" i="114" s="1"/>
  <c r="O575" i="114" s="1"/>
  <c r="O576" i="114" s="1"/>
  <c r="O577" i="114" s="1"/>
  <c r="O578" i="114" s="1"/>
  <c r="O579" i="114" s="1"/>
  <c r="O580" i="114" s="1"/>
  <c r="O581" i="114" s="1"/>
  <c r="O582" i="114" s="1"/>
  <c r="O583" i="114" s="1"/>
  <c r="O584" i="114" s="1"/>
  <c r="O585" i="114" s="1"/>
  <c r="O586" i="114" s="1"/>
  <c r="O587" i="114" s="1"/>
  <c r="O588" i="114" s="1"/>
  <c r="O589" i="114" s="1"/>
  <c r="O590" i="114" s="1"/>
  <c r="O591" i="114" s="1"/>
  <c r="O592" i="114" s="1"/>
  <c r="O593" i="114" s="1"/>
  <c r="O594" i="114" s="1"/>
  <c r="O595" i="114" s="1"/>
  <c r="O596" i="114" s="1"/>
  <c r="O597" i="114" s="1"/>
  <c r="O598" i="114" s="1"/>
  <c r="O599" i="114" s="1"/>
  <c r="O600" i="114" s="1"/>
  <c r="O601" i="114" s="1"/>
  <c r="O602" i="114" s="1"/>
  <c r="O603" i="114" s="1"/>
  <c r="O604" i="114" s="1"/>
  <c r="O605" i="114" s="1"/>
  <c r="O606" i="114" s="1"/>
  <c r="O607" i="114" s="1"/>
  <c r="O608" i="114" s="1"/>
  <c r="O609" i="114" s="1"/>
  <c r="O610" i="114" s="1"/>
  <c r="O611" i="114" s="1"/>
  <c r="O612" i="114" s="1"/>
  <c r="O613" i="114" s="1"/>
  <c r="O614" i="114" s="1"/>
  <c r="O615" i="114" s="1"/>
  <c r="O616" i="114" s="1"/>
  <c r="O617" i="114" s="1"/>
  <c r="O618" i="114" s="1"/>
  <c r="O619" i="114" s="1"/>
  <c r="O620" i="114" s="1"/>
  <c r="O621" i="114" s="1"/>
  <c r="O622" i="114" s="1"/>
  <c r="O623" i="114" s="1"/>
  <c r="O624" i="114" s="1"/>
  <c r="O625" i="114" s="1"/>
  <c r="O626" i="114" s="1"/>
  <c r="O627" i="114" s="1"/>
  <c r="O628" i="114" s="1"/>
  <c r="O629" i="114" s="1"/>
  <c r="O630" i="114" s="1"/>
  <c r="O631" i="114" s="1"/>
  <c r="O632" i="114" s="1"/>
  <c r="O633" i="114" s="1"/>
  <c r="O634" i="114" s="1"/>
  <c r="O635" i="114" s="1"/>
  <c r="O636" i="114" s="1"/>
  <c r="O637" i="114" s="1"/>
  <c r="O638" i="114" s="1"/>
  <c r="O639" i="114" s="1"/>
  <c r="O640" i="114" s="1"/>
  <c r="O641" i="114" s="1"/>
  <c r="O642" i="114" s="1"/>
  <c r="O643" i="114" s="1"/>
  <c r="O644" i="114" s="1"/>
  <c r="O645" i="114" s="1"/>
  <c r="O646" i="114" s="1"/>
  <c r="O647" i="114" s="1"/>
  <c r="O648" i="114" s="1"/>
  <c r="O649" i="114" s="1"/>
  <c r="O650" i="114" s="1"/>
  <c r="O651" i="114" s="1"/>
  <c r="O652" i="114" s="1"/>
  <c r="O653" i="114" s="1"/>
  <c r="O654" i="114" s="1"/>
  <c r="O655" i="114" s="1"/>
  <c r="O656" i="114" s="1"/>
  <c r="O657" i="114" s="1"/>
  <c r="O658" i="114" s="1"/>
  <c r="O659" i="114" s="1"/>
  <c r="O660" i="114" s="1"/>
  <c r="O661" i="114" s="1"/>
  <c r="O662" i="114" s="1"/>
  <c r="O663" i="114" s="1"/>
  <c r="O664" i="114" s="1"/>
  <c r="O665" i="114" s="1"/>
  <c r="O666" i="114" s="1"/>
  <c r="O667" i="114" s="1"/>
  <c r="O668" i="114" s="1"/>
  <c r="O669" i="114" s="1"/>
  <c r="O670" i="114" s="1"/>
  <c r="O671" i="114" s="1"/>
  <c r="O672" i="114" s="1"/>
  <c r="O673" i="114" s="1"/>
  <c r="O674" i="114" s="1"/>
  <c r="O675" i="114" s="1"/>
  <c r="O676" i="114" s="1"/>
  <c r="O677" i="114" s="1"/>
  <c r="O678" i="114" s="1"/>
  <c r="O679" i="114" s="1"/>
  <c r="O680" i="114" s="1"/>
  <c r="O681" i="114" s="1"/>
  <c r="O682" i="114" s="1"/>
  <c r="O683" i="114" s="1"/>
  <c r="O684" i="114" s="1"/>
  <c r="O685" i="114" s="1"/>
  <c r="O686" i="114" s="1"/>
  <c r="O687" i="114" s="1"/>
  <c r="O688" i="114" s="1"/>
  <c r="O689" i="114" s="1"/>
  <c r="O690" i="114" s="1"/>
  <c r="O691" i="114" s="1"/>
  <c r="O692" i="114" s="1"/>
  <c r="O693" i="114" s="1"/>
  <c r="O694" i="114" s="1"/>
  <c r="O695" i="114" s="1"/>
  <c r="O696" i="114" s="1"/>
  <c r="O697" i="114" s="1"/>
  <c r="O698" i="114" s="1"/>
  <c r="O699" i="114" s="1"/>
  <c r="O700" i="114" s="1"/>
  <c r="O701" i="114" s="1"/>
  <c r="O702" i="114" s="1"/>
  <c r="O703" i="114" s="1"/>
  <c r="O704" i="114" s="1"/>
  <c r="O705" i="114" s="1"/>
  <c r="O706" i="114" s="1"/>
  <c r="O707" i="114" s="1"/>
  <c r="O708" i="114" s="1"/>
  <c r="O709" i="114" s="1"/>
  <c r="O710" i="114" s="1"/>
  <c r="O711" i="114" s="1"/>
  <c r="O712" i="114" s="1"/>
  <c r="O713" i="114" s="1"/>
  <c r="O714" i="114" s="1"/>
  <c r="O715" i="114" s="1"/>
  <c r="O716" i="114" s="1"/>
  <c r="O717" i="114" s="1"/>
  <c r="O718" i="114" s="1"/>
  <c r="O719" i="114" s="1"/>
  <c r="O720" i="114" s="1"/>
  <c r="O721" i="114" s="1"/>
  <c r="O722" i="114" s="1"/>
  <c r="O723" i="114" s="1"/>
  <c r="O724" i="114" s="1"/>
  <c r="O725" i="114" s="1"/>
  <c r="O726" i="114" s="1"/>
  <c r="O727" i="114" s="1"/>
  <c r="O728" i="114" s="1"/>
  <c r="O729" i="114" s="1"/>
  <c r="O730" i="114" s="1"/>
  <c r="O731" i="114" s="1"/>
  <c r="O732" i="114" s="1"/>
  <c r="O733" i="114" s="1"/>
  <c r="O734" i="114" s="1"/>
  <c r="O735" i="114" s="1"/>
  <c r="O736" i="114" s="1"/>
  <c r="O737" i="114" s="1"/>
  <c r="O738" i="114" s="1"/>
  <c r="O739" i="114" s="1"/>
  <c r="O740" i="114" s="1"/>
  <c r="O741" i="114" s="1"/>
  <c r="O742" i="114" s="1"/>
  <c r="O743" i="114" s="1"/>
  <c r="O744" i="114" s="1"/>
  <c r="O745" i="114" s="1"/>
  <c r="O746" i="114" s="1"/>
  <c r="O747" i="114" s="1"/>
  <c r="O748" i="114" s="1"/>
  <c r="O749" i="114" s="1"/>
  <c r="O750" i="114" s="1"/>
  <c r="O751" i="114" s="1"/>
  <c r="O752" i="114" s="1"/>
  <c r="O753" i="114" s="1"/>
  <c r="O754" i="114" s="1"/>
  <c r="O755" i="114" s="1"/>
  <c r="O756" i="114" s="1"/>
  <c r="O757" i="114" s="1"/>
  <c r="O758" i="114" s="1"/>
  <c r="O759" i="114" s="1"/>
  <c r="O760" i="114" s="1"/>
  <c r="O761" i="114" s="1"/>
  <c r="O762" i="114" s="1"/>
  <c r="O763" i="114" s="1"/>
  <c r="O764" i="114" s="1"/>
  <c r="O765" i="114" s="1"/>
  <c r="O766" i="114" s="1"/>
  <c r="O767" i="114" s="1"/>
  <c r="O768" i="114" s="1"/>
  <c r="O769" i="114" s="1"/>
  <c r="O770" i="114" s="1"/>
  <c r="O771" i="114" s="1"/>
  <c r="O772" i="114" s="1"/>
  <c r="O773" i="114" s="1"/>
  <c r="O774" i="114" s="1"/>
  <c r="O775" i="114" s="1"/>
  <c r="O776" i="114" s="1"/>
  <c r="O777" i="114" s="1"/>
  <c r="O778" i="114" s="1"/>
  <c r="O779" i="114" s="1"/>
  <c r="O780" i="114" s="1"/>
  <c r="O781" i="114" s="1"/>
  <c r="O782" i="114" s="1"/>
  <c r="O783" i="114" s="1"/>
  <c r="O784" i="114" s="1"/>
  <c r="O785" i="114" s="1"/>
  <c r="O786" i="114" s="1"/>
  <c r="O787" i="114" s="1"/>
  <c r="O788" i="114" s="1"/>
  <c r="O789" i="114" s="1"/>
  <c r="O790" i="114" s="1"/>
  <c r="O791" i="114" s="1"/>
  <c r="O792" i="114" s="1"/>
  <c r="O793" i="114" s="1"/>
  <c r="O794" i="114" s="1"/>
  <c r="O795" i="114" s="1"/>
  <c r="O796" i="114" s="1"/>
  <c r="O797" i="114" s="1"/>
  <c r="O798" i="114" s="1"/>
  <c r="O799" i="114" s="1"/>
  <c r="O800" i="114" s="1"/>
  <c r="O801" i="114" s="1"/>
  <c r="O802" i="114" s="1"/>
  <c r="O803" i="114" s="1"/>
  <c r="O804" i="114" s="1"/>
  <c r="O805" i="114" s="1"/>
  <c r="O806" i="114" s="1"/>
  <c r="O807" i="114" s="1"/>
  <c r="O808" i="114" s="1"/>
  <c r="O809" i="114" s="1"/>
  <c r="O810" i="114" s="1"/>
  <c r="O811" i="114" s="1"/>
  <c r="O812" i="114" s="1"/>
  <c r="O813" i="114" s="1"/>
  <c r="O814" i="114" s="1"/>
  <c r="O815" i="114" s="1"/>
  <c r="O816" i="114" s="1"/>
  <c r="O817" i="114" s="1"/>
  <c r="O818" i="114" s="1"/>
  <c r="O819" i="114" s="1"/>
  <c r="O820" i="114" s="1"/>
  <c r="O821" i="114" s="1"/>
  <c r="O822" i="114" s="1"/>
  <c r="O823" i="114" s="1"/>
  <c r="O824" i="114" s="1"/>
  <c r="O825" i="114" s="1"/>
  <c r="O826" i="114" s="1"/>
  <c r="O827" i="114" s="1"/>
  <c r="O828" i="114" s="1"/>
  <c r="O829" i="114" s="1"/>
  <c r="O830" i="114" s="1"/>
  <c r="O831" i="114" s="1"/>
  <c r="O832" i="114" s="1"/>
  <c r="O833" i="114" s="1"/>
  <c r="O834" i="114" s="1"/>
  <c r="O835" i="114" s="1"/>
  <c r="O836" i="114" s="1"/>
  <c r="O837" i="114" s="1"/>
  <c r="O838" i="114" s="1"/>
  <c r="O839" i="114" s="1"/>
  <c r="O840" i="114" s="1"/>
  <c r="O841" i="114" s="1"/>
  <c r="O842" i="114" s="1"/>
  <c r="O843" i="114" s="1"/>
  <c r="O844" i="114" s="1"/>
  <c r="O845" i="114" s="1"/>
  <c r="O846" i="114" s="1"/>
  <c r="O847" i="114" s="1"/>
  <c r="O848" i="114" s="1"/>
  <c r="O849" i="114" s="1"/>
  <c r="O850" i="114" s="1"/>
  <c r="O851" i="114" s="1"/>
  <c r="O852" i="114" s="1"/>
  <c r="O853" i="114" s="1"/>
  <c r="O854" i="114" s="1"/>
  <c r="O855" i="114" s="1"/>
  <c r="O856" i="114" s="1"/>
  <c r="O857" i="114" s="1"/>
  <c r="O858" i="114" s="1"/>
  <c r="O859" i="114" s="1"/>
  <c r="O860" i="114" s="1"/>
  <c r="O861" i="114" s="1"/>
  <c r="O862" i="114" s="1"/>
  <c r="O863" i="114" s="1"/>
  <c r="O864" i="114" s="1"/>
  <c r="O865" i="114" s="1"/>
  <c r="O866" i="114" s="1"/>
  <c r="O867" i="114" s="1"/>
  <c r="O868" i="114" s="1"/>
  <c r="O869" i="114" s="1"/>
  <c r="O870" i="114" s="1"/>
  <c r="O871" i="114" s="1"/>
  <c r="O872" i="114" s="1"/>
  <c r="O873" i="114" s="1"/>
  <c r="O874" i="114" s="1"/>
  <c r="O875" i="114" s="1"/>
  <c r="O876" i="114" s="1"/>
  <c r="O877" i="114" s="1"/>
  <c r="O878" i="114" s="1"/>
  <c r="O879" i="114" s="1"/>
  <c r="O880" i="114" s="1"/>
  <c r="O881" i="114" s="1"/>
  <c r="O882" i="114" s="1"/>
  <c r="O883" i="114" s="1"/>
  <c r="O884" i="114" s="1"/>
  <c r="O885" i="114" s="1"/>
  <c r="O886" i="114" s="1"/>
  <c r="O887" i="114" s="1"/>
  <c r="O888" i="114" s="1"/>
  <c r="O889" i="114" s="1"/>
  <c r="O890" i="114" s="1"/>
  <c r="O891" i="114" s="1"/>
  <c r="O892" i="114" s="1"/>
  <c r="O893" i="114" s="1"/>
  <c r="O894" i="114" s="1"/>
  <c r="O895" i="114" s="1"/>
  <c r="O896" i="114" s="1"/>
  <c r="O897" i="114" s="1"/>
  <c r="O898" i="114" s="1"/>
  <c r="O899" i="114" s="1"/>
  <c r="O900" i="114" s="1"/>
  <c r="O901" i="114" s="1"/>
  <c r="O902" i="114" s="1"/>
  <c r="O903" i="114" s="1"/>
  <c r="O904" i="114" s="1"/>
  <c r="O905" i="114" s="1"/>
  <c r="O906" i="114" s="1"/>
  <c r="O907" i="114" s="1"/>
  <c r="O908" i="114" s="1"/>
  <c r="O909" i="114" s="1"/>
  <c r="O910" i="114" s="1"/>
  <c r="O911" i="114" s="1"/>
  <c r="O912" i="114" s="1"/>
  <c r="O913" i="114" s="1"/>
  <c r="O914" i="114" s="1"/>
  <c r="O915" i="114" s="1"/>
  <c r="O916" i="114" s="1"/>
  <c r="O917" i="114" s="1"/>
  <c r="O918" i="114" s="1"/>
  <c r="O919" i="114" s="1"/>
  <c r="O920" i="114" s="1"/>
  <c r="O921" i="114" s="1"/>
  <c r="O922" i="114" s="1"/>
  <c r="O923" i="114" s="1"/>
  <c r="O924" i="114" s="1"/>
  <c r="O925" i="114" s="1"/>
  <c r="O926" i="114" s="1"/>
  <c r="O927" i="114" s="1"/>
  <c r="O928" i="114" s="1"/>
  <c r="O929" i="114" s="1"/>
  <c r="O930" i="114" s="1"/>
  <c r="O931" i="114" s="1"/>
  <c r="O932" i="114" s="1"/>
  <c r="O933" i="114" s="1"/>
  <c r="O934" i="114" s="1"/>
  <c r="O935" i="114" s="1"/>
  <c r="O936" i="114" s="1"/>
  <c r="O937" i="114" s="1"/>
  <c r="O938" i="114" s="1"/>
  <c r="O939" i="114" s="1"/>
  <c r="O940" i="114" s="1"/>
  <c r="O941" i="114" s="1"/>
  <c r="O942" i="114" s="1"/>
  <c r="O943" i="114" s="1"/>
  <c r="O944" i="114" s="1"/>
  <c r="O945" i="114" s="1"/>
  <c r="O946" i="114" s="1"/>
  <c r="O947" i="114" s="1"/>
  <c r="O948" i="114" s="1"/>
  <c r="O949" i="114" s="1"/>
  <c r="O950" i="114" s="1"/>
  <c r="O951" i="114" s="1"/>
  <c r="O952" i="114" s="1"/>
  <c r="O953" i="114" s="1"/>
  <c r="O954" i="114" s="1"/>
  <c r="O955" i="114" s="1"/>
  <c r="O956" i="114" s="1"/>
  <c r="O957" i="114" s="1"/>
  <c r="O958" i="114" s="1"/>
  <c r="O959" i="114" s="1"/>
  <c r="O960" i="114" s="1"/>
  <c r="O961" i="114" s="1"/>
  <c r="O962" i="114" s="1"/>
  <c r="O963" i="114" s="1"/>
  <c r="O964" i="114" s="1"/>
  <c r="O965" i="114" s="1"/>
  <c r="O966" i="114" s="1"/>
  <c r="O967" i="114" s="1"/>
  <c r="O968" i="114" s="1"/>
  <c r="O969" i="114" s="1"/>
  <c r="O970" i="114" s="1"/>
  <c r="O971" i="114" s="1"/>
  <c r="O972" i="114" s="1"/>
  <c r="O973" i="114" s="1"/>
  <c r="O974" i="114" s="1"/>
  <c r="O975" i="114" s="1"/>
  <c r="O976" i="114" s="1"/>
  <c r="O977" i="114" s="1"/>
  <c r="O978" i="114" s="1"/>
  <c r="O979" i="114" s="1"/>
  <c r="O980" i="114" s="1"/>
  <c r="O981" i="114" s="1"/>
  <c r="O982" i="114" s="1"/>
  <c r="O983" i="114" s="1"/>
  <c r="O984" i="114" s="1"/>
  <c r="O985" i="114" s="1"/>
  <c r="O986" i="114" s="1"/>
  <c r="O987" i="114" s="1"/>
  <c r="O988" i="114" s="1"/>
  <c r="O989" i="114" s="1"/>
  <c r="O990" i="114" s="1"/>
  <c r="O991" i="114" s="1"/>
  <c r="O992" i="114" s="1"/>
  <c r="O993" i="114" s="1"/>
  <c r="O994" i="114" s="1"/>
  <c r="O995" i="114" s="1"/>
  <c r="O996" i="114" s="1"/>
  <c r="O997" i="114" s="1"/>
  <c r="O998" i="114" s="1"/>
  <c r="O999" i="114" s="1"/>
  <c r="O1000" i="114" s="1"/>
  <c r="O1001" i="114" s="1"/>
  <c r="O1002" i="114" s="1"/>
  <c r="O1003" i="114" s="1"/>
  <c r="O1004" i="114" s="1"/>
  <c r="O1005" i="114" s="1"/>
  <c r="O1006" i="114" s="1"/>
  <c r="O1007" i="114" s="1"/>
  <c r="O1008" i="114" s="1"/>
  <c r="O1009" i="114" s="1"/>
  <c r="O1010" i="114" s="1"/>
  <c r="O1011" i="114" s="1"/>
  <c r="O1012" i="114" s="1"/>
  <c r="O1013" i="114" s="1"/>
  <c r="O1014" i="114" s="1"/>
  <c r="O1015" i="114" s="1"/>
  <c r="O1016" i="114" s="1"/>
  <c r="O1017" i="114" s="1"/>
  <c r="O1018" i="114" s="1"/>
  <c r="O1019" i="114" s="1"/>
  <c r="O1020" i="114" s="1"/>
  <c r="O1021" i="114" s="1"/>
  <c r="O1022" i="114" s="1"/>
  <c r="O1023" i="114" s="1"/>
  <c r="O1024" i="114" s="1"/>
  <c r="O1025" i="114" s="1"/>
  <c r="O1026" i="114" s="1"/>
  <c r="O1027" i="114" s="1"/>
  <c r="O1028" i="114" s="1"/>
  <c r="O1029" i="114" s="1"/>
  <c r="O1030" i="114" s="1"/>
  <c r="O1031" i="114" s="1"/>
  <c r="O1032" i="114" s="1"/>
  <c r="O1033" i="114" s="1"/>
  <c r="O1034" i="114" s="1"/>
  <c r="O1035" i="114" s="1"/>
  <c r="O1036" i="114" s="1"/>
  <c r="O1037" i="114" s="1"/>
  <c r="O1038" i="114" s="1"/>
  <c r="O1039" i="114" s="1"/>
  <c r="O1040" i="114" s="1"/>
  <c r="O1041" i="114" s="1"/>
  <c r="O1042" i="114" s="1"/>
  <c r="O1043" i="114" s="1"/>
  <c r="O1044" i="114" s="1"/>
  <c r="O1045" i="114" s="1"/>
  <c r="O1046" i="114" s="1"/>
  <c r="O1047" i="114" s="1"/>
  <c r="O1048" i="114" s="1"/>
  <c r="O1049" i="114" s="1"/>
  <c r="O1050" i="114" s="1"/>
  <c r="O1051" i="114" s="1"/>
  <c r="O1052" i="114" s="1"/>
  <c r="O1053" i="114" s="1"/>
  <c r="O1054" i="114" s="1"/>
  <c r="O1055" i="114" s="1"/>
  <c r="O1056" i="114" s="1"/>
  <c r="O1057" i="114" s="1"/>
  <c r="O1058" i="114" s="1"/>
  <c r="O1059" i="114" s="1"/>
  <c r="O1060" i="114" s="1"/>
  <c r="O1061" i="114" s="1"/>
  <c r="O1062" i="114" s="1"/>
  <c r="O1063" i="114" s="1"/>
  <c r="O1064" i="114" s="1"/>
  <c r="O1065" i="114" s="1"/>
  <c r="O1066" i="114" s="1"/>
  <c r="O1067" i="114" s="1"/>
  <c r="O1068" i="114" s="1"/>
  <c r="O1069" i="114" s="1"/>
  <c r="O1070" i="114" s="1"/>
  <c r="O1071" i="114" s="1"/>
  <c r="O1072" i="114" s="1"/>
  <c r="O1073" i="114" s="1"/>
  <c r="O1074" i="114" s="1"/>
  <c r="O1075" i="114" s="1"/>
  <c r="O1076" i="114" s="1"/>
  <c r="O1077" i="114" s="1"/>
  <c r="O1078" i="114" s="1"/>
  <c r="O1079" i="114" s="1"/>
  <c r="O1080" i="114" s="1"/>
  <c r="O1081" i="114" s="1"/>
  <c r="O1082" i="114" s="1"/>
  <c r="O1083" i="114" s="1"/>
  <c r="O1084" i="114" s="1"/>
  <c r="O1085" i="114" s="1"/>
  <c r="O1086" i="114" s="1"/>
  <c r="O1087" i="114" s="1"/>
  <c r="O1088" i="114" s="1"/>
  <c r="O1089" i="114" s="1"/>
  <c r="O1090" i="114" s="1"/>
  <c r="O1091" i="114" s="1"/>
  <c r="O1092" i="114" s="1"/>
  <c r="O1093" i="114" s="1"/>
  <c r="O1094" i="114" s="1"/>
  <c r="O1095" i="114" s="1"/>
  <c r="O1096" i="114" s="1"/>
  <c r="O1097" i="114" s="1"/>
  <c r="O1098" i="114" s="1"/>
  <c r="O1099" i="114" s="1"/>
  <c r="O1100" i="114" s="1"/>
  <c r="O1101" i="114" s="1"/>
  <c r="O1102" i="114" s="1"/>
  <c r="O1103" i="114" s="1"/>
  <c r="O1104" i="114" s="1"/>
  <c r="O1105" i="114" s="1"/>
  <c r="O1106" i="114" s="1"/>
  <c r="O1107" i="114" s="1"/>
  <c r="O1108" i="114" s="1"/>
  <c r="O1109" i="114" s="1"/>
  <c r="O1110" i="114" s="1"/>
  <c r="O1111" i="114" s="1"/>
  <c r="O1112" i="114" s="1"/>
  <c r="O1113" i="114" s="1"/>
  <c r="O1114" i="114" s="1"/>
  <c r="O1115" i="114" s="1"/>
  <c r="O1116" i="114" s="1"/>
  <c r="O1117" i="114" s="1"/>
  <c r="O1118" i="114" s="1"/>
  <c r="O1119" i="114" s="1"/>
  <c r="O1120" i="114" s="1"/>
  <c r="O1121" i="114" s="1"/>
  <c r="O1122" i="114" s="1"/>
  <c r="O1123" i="114" s="1"/>
  <c r="O1124" i="114" s="1"/>
  <c r="O1125" i="114" s="1"/>
  <c r="O1126" i="114" s="1"/>
  <c r="O1127" i="114" s="1"/>
  <c r="O1128" i="114" s="1"/>
  <c r="O1129" i="114" s="1"/>
  <c r="O1130" i="114" s="1"/>
  <c r="O1131" i="114" s="1"/>
  <c r="O1132" i="114" s="1"/>
  <c r="O1133" i="114" s="1"/>
  <c r="O1134" i="114" s="1"/>
  <c r="O1135" i="114" s="1"/>
  <c r="O1136" i="114" s="1"/>
  <c r="O1137" i="114" s="1"/>
  <c r="O1138" i="114" s="1"/>
  <c r="O1139" i="114" s="1"/>
  <c r="O1140" i="114" s="1"/>
  <c r="O1141" i="114" s="1"/>
  <c r="O1142" i="114" s="1"/>
  <c r="O1143" i="114" s="1"/>
  <c r="O1144" i="114" s="1"/>
  <c r="O1145" i="114" s="1"/>
  <c r="O1146" i="114" s="1"/>
  <c r="O1147" i="114" s="1"/>
  <c r="O1148" i="114" s="1"/>
  <c r="O1149" i="114" s="1"/>
  <c r="O1150" i="114" s="1"/>
  <c r="O1151" i="114" s="1"/>
  <c r="O1152" i="114" s="1"/>
  <c r="O1153" i="114" s="1"/>
  <c r="O1154" i="114" s="1"/>
  <c r="O1155" i="114" s="1"/>
  <c r="O1156" i="114" s="1"/>
  <c r="O1157" i="114" s="1"/>
  <c r="O1158" i="114" s="1"/>
  <c r="O1159" i="114" s="1"/>
  <c r="O1160" i="114" s="1"/>
  <c r="O1161" i="114" s="1"/>
  <c r="O1162" i="114" s="1"/>
  <c r="O1163" i="114" s="1"/>
  <c r="O1164" i="114" s="1"/>
  <c r="O1165" i="114" s="1"/>
  <c r="O1166" i="114" s="1"/>
  <c r="O1167" i="114" s="1"/>
  <c r="O1168" i="114" s="1"/>
  <c r="O1169" i="114" s="1"/>
  <c r="O1170" i="114" s="1"/>
  <c r="O1171" i="114" s="1"/>
  <c r="O1172" i="114" s="1"/>
  <c r="O1173" i="114" s="1"/>
  <c r="O1174" i="114" s="1"/>
  <c r="O1175" i="114" s="1"/>
  <c r="O1176" i="114" s="1"/>
  <c r="O1177" i="114" s="1"/>
  <c r="O1178" i="114" s="1"/>
  <c r="O1179" i="114" s="1"/>
  <c r="O1180" i="114" s="1"/>
  <c r="O1181" i="114" s="1"/>
  <c r="O1182" i="114" s="1"/>
  <c r="O1183" i="114" s="1"/>
  <c r="O1184" i="114" s="1"/>
  <c r="O1185" i="114" s="1"/>
  <c r="O1186" i="114" s="1"/>
  <c r="O1187" i="114" s="1"/>
  <c r="O1188" i="114" s="1"/>
  <c r="O1189" i="114" s="1"/>
  <c r="O1190" i="114" s="1"/>
  <c r="O1191" i="114" s="1"/>
  <c r="O1192" i="114" s="1"/>
  <c r="O1193" i="114" s="1"/>
  <c r="O1194" i="114" s="1"/>
  <c r="O1195" i="114" s="1"/>
  <c r="O1196" i="114" s="1"/>
  <c r="O1197" i="114" s="1"/>
  <c r="O1198" i="114" s="1"/>
  <c r="O1199" i="114" s="1"/>
  <c r="O1200" i="114" s="1"/>
  <c r="O1201" i="114" s="1"/>
  <c r="O1202" i="114" s="1"/>
  <c r="O1203" i="114" s="1"/>
  <c r="O1204" i="114" s="1"/>
  <c r="O1205" i="114" s="1"/>
  <c r="O1206" i="114" s="1"/>
  <c r="O1207" i="114" s="1"/>
  <c r="O1208" i="114" s="1"/>
  <c r="O1209" i="114" s="1"/>
  <c r="O1210" i="114" s="1"/>
  <c r="O1211" i="114" s="1"/>
  <c r="O1212" i="114" s="1"/>
  <c r="F30" i="112"/>
  <c r="H30" i="112"/>
  <c r="K30" i="112" s="1"/>
  <c r="J30" i="112"/>
  <c r="F31" i="112"/>
  <c r="H31" i="112"/>
  <c r="J31" i="112"/>
  <c r="K31" i="112"/>
  <c r="F32" i="112"/>
  <c r="H32" i="112"/>
  <c r="J32" i="112"/>
  <c r="K32" i="112"/>
  <c r="F33" i="112"/>
  <c r="H33" i="112"/>
  <c r="J33" i="112"/>
  <c r="K33" i="112"/>
  <c r="F34" i="112"/>
  <c r="H34" i="112"/>
  <c r="J34" i="112"/>
  <c r="K34" i="112" s="1"/>
  <c r="F35" i="112"/>
  <c r="H35" i="112"/>
  <c r="J35" i="112"/>
  <c r="K35" i="112"/>
  <c r="F36" i="112"/>
  <c r="H36" i="112"/>
  <c r="J36" i="112"/>
  <c r="K36" i="112" s="1"/>
  <c r="F37" i="112"/>
  <c r="H37" i="112"/>
  <c r="K37" i="112" s="1"/>
  <c r="J37" i="112"/>
  <c r="F38" i="112"/>
  <c r="H38" i="112"/>
  <c r="J38" i="112"/>
  <c r="K38" i="112"/>
  <c r="F39" i="112"/>
  <c r="H39" i="112"/>
  <c r="J39" i="112"/>
  <c r="K39" i="112"/>
  <c r="F40" i="112"/>
  <c r="H40" i="112"/>
  <c r="J40" i="112"/>
  <c r="K40" i="112"/>
  <c r="F41" i="112"/>
  <c r="H41" i="112"/>
  <c r="J41" i="112"/>
  <c r="K41" i="112" s="1"/>
  <c r="F42" i="112"/>
  <c r="H42" i="112"/>
  <c r="J42" i="112"/>
  <c r="K42" i="112" s="1"/>
  <c r="F43" i="112"/>
  <c r="H43" i="112"/>
  <c r="J43" i="112"/>
  <c r="K43" i="112" s="1"/>
  <c r="F44" i="112"/>
  <c r="H44" i="112"/>
  <c r="K44" i="112" s="1"/>
  <c r="J44" i="112"/>
  <c r="F45" i="112"/>
  <c r="H45" i="112"/>
  <c r="J45" i="112"/>
  <c r="K45" i="112"/>
  <c r="F46" i="112"/>
  <c r="H46" i="112"/>
  <c r="J46" i="112"/>
  <c r="K46" i="112" s="1"/>
  <c r="F47" i="112"/>
  <c r="H47" i="112"/>
  <c r="J47" i="112"/>
  <c r="K47" i="112"/>
  <c r="F48" i="112"/>
  <c r="H48" i="112"/>
  <c r="J48" i="112"/>
  <c r="K48" i="112" s="1"/>
  <c r="F49" i="112"/>
  <c r="H49" i="112"/>
  <c r="J49" i="112"/>
  <c r="K49" i="112" s="1"/>
  <c r="F50" i="112"/>
  <c r="H50" i="112"/>
  <c r="J50" i="112"/>
  <c r="F51" i="112"/>
  <c r="H51" i="112"/>
  <c r="K51" i="112" s="1"/>
  <c r="J51" i="112"/>
  <c r="F52" i="112"/>
  <c r="H52" i="112"/>
  <c r="J52" i="112"/>
  <c r="K52" i="112"/>
  <c r="F53" i="112"/>
  <c r="H53" i="112"/>
  <c r="J53" i="112"/>
  <c r="K53" i="112" s="1"/>
  <c r="F54" i="112"/>
  <c r="K54" i="112" s="1"/>
  <c r="H54" i="112"/>
  <c r="J54" i="112"/>
  <c r="F55" i="112"/>
  <c r="H55" i="112"/>
  <c r="J55" i="112"/>
  <c r="K55" i="112" s="1"/>
  <c r="F56" i="112"/>
  <c r="H56" i="112"/>
  <c r="J56" i="112"/>
  <c r="K56" i="112" s="1"/>
  <c r="F57" i="112"/>
  <c r="H57" i="112"/>
  <c r="J57" i="112"/>
  <c r="F58" i="112"/>
  <c r="H58" i="112"/>
  <c r="K58" i="112" s="1"/>
  <c r="J58" i="112"/>
  <c r="F59" i="112"/>
  <c r="H59" i="112"/>
  <c r="J59" i="112"/>
  <c r="K59" i="112"/>
  <c r="F60" i="112"/>
  <c r="H60" i="112"/>
  <c r="J60" i="112"/>
  <c r="K60" i="112" s="1"/>
  <c r="F61" i="112"/>
  <c r="H61" i="112"/>
  <c r="J61" i="112"/>
  <c r="K61" i="112"/>
  <c r="F62" i="112"/>
  <c r="H62" i="112"/>
  <c r="J62" i="112"/>
  <c r="K62" i="112" s="1"/>
  <c r="F63" i="112"/>
  <c r="H63" i="112"/>
  <c r="K63" i="112" s="1"/>
  <c r="J63" i="112"/>
  <c r="F64" i="112"/>
  <c r="H64" i="112"/>
  <c r="J64" i="112"/>
  <c r="F65" i="112"/>
  <c r="H65" i="112"/>
  <c r="K65" i="112" s="1"/>
  <c r="J65" i="112"/>
  <c r="F66" i="112"/>
  <c r="H66" i="112"/>
  <c r="J66" i="112"/>
  <c r="K66" i="112"/>
  <c r="F67" i="112"/>
  <c r="H67" i="112"/>
  <c r="K67" i="112" s="1"/>
  <c r="J67" i="112"/>
  <c r="F68" i="112"/>
  <c r="H68" i="112"/>
  <c r="J68" i="112"/>
  <c r="K68" i="112"/>
  <c r="F69" i="112"/>
  <c r="H69" i="112"/>
  <c r="J69" i="112"/>
  <c r="K69" i="112" s="1"/>
  <c r="F70" i="112"/>
  <c r="H70" i="112"/>
  <c r="J70" i="112"/>
  <c r="K70" i="112"/>
  <c r="F71" i="112"/>
  <c r="H71" i="112"/>
  <c r="J71" i="112"/>
  <c r="F72" i="112"/>
  <c r="H72" i="112"/>
  <c r="K72" i="112" s="1"/>
  <c r="J72" i="112"/>
  <c r="F73" i="112"/>
  <c r="H73" i="112"/>
  <c r="J73" i="112"/>
  <c r="K73" i="112"/>
  <c r="F74" i="112"/>
  <c r="K74" i="112" s="1"/>
  <c r="H74" i="112"/>
  <c r="J74" i="112"/>
  <c r="F75" i="112"/>
  <c r="H75" i="112"/>
  <c r="J75" i="112"/>
  <c r="K75" i="112"/>
  <c r="F76" i="112"/>
  <c r="H76" i="112"/>
  <c r="J76" i="112"/>
  <c r="K76" i="112" s="1"/>
  <c r="F77" i="112"/>
  <c r="H77" i="112"/>
  <c r="J77" i="112"/>
  <c r="K77" i="112"/>
  <c r="F78" i="112"/>
  <c r="H78" i="112"/>
  <c r="J78" i="112"/>
  <c r="K78" i="112" s="1"/>
  <c r="F79" i="112"/>
  <c r="H79" i="112"/>
  <c r="K79" i="112" s="1"/>
  <c r="J79" i="112"/>
  <c r="F80" i="112"/>
  <c r="H80" i="112"/>
  <c r="J80" i="112"/>
  <c r="K80" i="112"/>
  <c r="F81" i="112"/>
  <c r="H81" i="112"/>
  <c r="J81" i="112"/>
  <c r="K81" i="112"/>
  <c r="F82" i="112"/>
  <c r="H82" i="112"/>
  <c r="J82" i="112"/>
  <c r="K82" i="112"/>
  <c r="F83" i="112"/>
  <c r="H83" i="112"/>
  <c r="J83" i="112"/>
  <c r="K83" i="112" s="1"/>
  <c r="F84" i="112"/>
  <c r="H84" i="112"/>
  <c r="J84" i="112"/>
  <c r="K84" i="112"/>
  <c r="F85" i="112"/>
  <c r="H85" i="112"/>
  <c r="J85" i="112"/>
  <c r="K85" i="112" s="1"/>
  <c r="F86" i="112"/>
  <c r="H86" i="112"/>
  <c r="K86" i="112" s="1"/>
  <c r="J86" i="112"/>
  <c r="F87" i="112"/>
  <c r="H87" i="112"/>
  <c r="J87" i="112"/>
  <c r="K87" i="112"/>
  <c r="F88" i="112"/>
  <c r="H88" i="112"/>
  <c r="J88" i="112"/>
  <c r="K88" i="112"/>
  <c r="F89" i="112"/>
  <c r="K89" i="112" s="1"/>
  <c r="H89" i="112"/>
  <c r="J89" i="112"/>
  <c r="F90" i="112"/>
  <c r="H90" i="112"/>
  <c r="J90" i="112"/>
  <c r="K90" i="112" s="1"/>
  <c r="F91" i="112"/>
  <c r="H91" i="112"/>
  <c r="J91" i="112"/>
  <c r="K91" i="112"/>
  <c r="F92" i="112"/>
  <c r="H92" i="112"/>
  <c r="J92" i="112"/>
  <c r="K92" i="112" s="1"/>
  <c r="F93" i="112"/>
  <c r="H93" i="112"/>
  <c r="K93" i="112" s="1"/>
  <c r="J93" i="112"/>
  <c r="F94" i="112"/>
  <c r="H94" i="112"/>
  <c r="J94" i="112"/>
  <c r="K94" i="112"/>
  <c r="F95" i="112"/>
  <c r="H95" i="112"/>
  <c r="J95" i="112"/>
  <c r="K95" i="112"/>
  <c r="F96" i="112"/>
  <c r="H96" i="112"/>
  <c r="J96" i="112"/>
  <c r="K96" i="112"/>
  <c r="F97" i="112"/>
  <c r="H97" i="112"/>
  <c r="J97" i="112"/>
  <c r="K97" i="112" s="1"/>
  <c r="F98" i="112"/>
  <c r="H98" i="112"/>
  <c r="J98" i="112"/>
  <c r="K98" i="112" s="1"/>
  <c r="F99" i="112"/>
  <c r="H99" i="112"/>
  <c r="J99" i="112"/>
  <c r="K99" i="112" s="1"/>
  <c r="F100" i="112"/>
  <c r="H100" i="112"/>
  <c r="K100" i="112" s="1"/>
  <c r="J100" i="112"/>
  <c r="F101" i="112"/>
  <c r="H101" i="112"/>
  <c r="J101" i="112"/>
  <c r="K101" i="112"/>
  <c r="F102" i="112"/>
  <c r="H102" i="112"/>
  <c r="J102" i="112"/>
  <c r="K102" i="112" s="1"/>
  <c r="F103" i="112"/>
  <c r="H103" i="112"/>
  <c r="J103" i="112"/>
  <c r="K103" i="112"/>
  <c r="F104" i="112"/>
  <c r="H104" i="112"/>
  <c r="J104" i="112"/>
  <c r="K104" i="112" s="1"/>
  <c r="F105" i="112"/>
  <c r="H105" i="112"/>
  <c r="K105" i="112" s="1"/>
  <c r="J105" i="112"/>
  <c r="F106" i="112"/>
  <c r="H106" i="112"/>
  <c r="J106" i="112"/>
  <c r="F107" i="112"/>
  <c r="H107" i="112"/>
  <c r="K107" i="112" s="1"/>
  <c r="J107" i="112"/>
  <c r="F108" i="112"/>
  <c r="H108" i="112"/>
  <c r="J108" i="112"/>
  <c r="K108" i="112"/>
  <c r="F109" i="112"/>
  <c r="H109" i="112"/>
  <c r="K109" i="112" s="1"/>
  <c r="J109" i="112"/>
  <c r="F110" i="112"/>
  <c r="H110" i="112"/>
  <c r="J110" i="112"/>
  <c r="K110" i="112"/>
  <c r="F111" i="112"/>
  <c r="H111" i="112"/>
  <c r="J111" i="112"/>
  <c r="K111" i="112" s="1"/>
  <c r="F112" i="112"/>
  <c r="H112" i="112"/>
  <c r="J112" i="112"/>
  <c r="K112" i="112"/>
  <c r="F113" i="112"/>
  <c r="H113" i="112"/>
  <c r="J113" i="112"/>
  <c r="F114" i="112"/>
  <c r="H114" i="112"/>
  <c r="K114" i="112" s="1"/>
  <c r="J114" i="112"/>
  <c r="F115" i="112"/>
  <c r="H115" i="112"/>
  <c r="J115" i="112"/>
  <c r="K115" i="112"/>
  <c r="F116" i="112"/>
  <c r="H116" i="112"/>
  <c r="J116" i="112"/>
  <c r="K116" i="112"/>
  <c r="F117" i="112"/>
  <c r="K117" i="112" s="1"/>
  <c r="H117" i="112"/>
  <c r="J117" i="112"/>
  <c r="F118" i="112"/>
  <c r="H118" i="112"/>
  <c r="J118" i="112"/>
  <c r="K118" i="112" s="1"/>
  <c r="F119" i="112"/>
  <c r="H119" i="112"/>
  <c r="J119" i="112"/>
  <c r="K119" i="112"/>
  <c r="F120" i="112"/>
  <c r="H120" i="112"/>
  <c r="J120" i="112"/>
  <c r="K120" i="112" s="1"/>
  <c r="F121" i="112"/>
  <c r="H121" i="112"/>
  <c r="K121" i="112" s="1"/>
  <c r="J121" i="112"/>
  <c r="F122" i="112"/>
  <c r="H122" i="112"/>
  <c r="J122" i="112"/>
  <c r="K122" i="112"/>
  <c r="F123" i="112"/>
  <c r="H123" i="112"/>
  <c r="J123" i="112"/>
  <c r="K123" i="112"/>
  <c r="F124" i="112"/>
  <c r="H124" i="112"/>
  <c r="J124" i="112"/>
  <c r="K124" i="112"/>
  <c r="F125" i="112"/>
  <c r="H125" i="112"/>
  <c r="J125" i="112"/>
  <c r="K125" i="112" s="1"/>
  <c r="F126" i="112"/>
  <c r="H126" i="112"/>
  <c r="J126" i="112"/>
  <c r="K126" i="112"/>
  <c r="F127" i="112"/>
  <c r="H127" i="112"/>
  <c r="J127" i="112"/>
  <c r="K127" i="112" s="1"/>
  <c r="F128" i="112"/>
  <c r="H128" i="112"/>
  <c r="K128" i="112" s="1"/>
  <c r="J128" i="112"/>
  <c r="F129" i="112"/>
  <c r="H129" i="112"/>
  <c r="J129" i="112"/>
  <c r="K129" i="112"/>
  <c r="E21" i="112"/>
  <c r="H21" i="112"/>
  <c r="D9" i="112" s="1"/>
  <c r="K21" i="112"/>
  <c r="N21" i="112"/>
  <c r="F9" i="112" s="1"/>
  <c r="Q21" i="112"/>
  <c r="G9" i="112" s="1"/>
  <c r="E22" i="112"/>
  <c r="H22" i="112"/>
  <c r="K22" i="112"/>
  <c r="E10" i="112" s="1"/>
  <c r="N22" i="112"/>
  <c r="Q22" i="112"/>
  <c r="E23" i="112"/>
  <c r="H23" i="112"/>
  <c r="K23" i="112"/>
  <c r="E11" i="112" s="1"/>
  <c r="N23" i="112"/>
  <c r="F11" i="112" s="1"/>
  <c r="Q23" i="112"/>
  <c r="G11" i="112" s="1"/>
  <c r="C24" i="112"/>
  <c r="D24" i="112" s="1"/>
  <c r="E24" i="112"/>
  <c r="C12" i="112" s="1"/>
  <c r="F24" i="112"/>
  <c r="G24" i="112" s="1"/>
  <c r="H24" i="112"/>
  <c r="I24" i="112"/>
  <c r="J24" i="112" s="1"/>
  <c r="K24" i="112"/>
  <c r="E12" i="112" s="1"/>
  <c r="L24" i="112"/>
  <c r="M24" i="112" s="1"/>
  <c r="N24" i="112"/>
  <c r="F12" i="112" s="1"/>
  <c r="O24" i="112"/>
  <c r="P24" i="112" s="1"/>
  <c r="Q24" i="112"/>
  <c r="G12" i="112" s="1"/>
  <c r="E25" i="112"/>
  <c r="H25" i="112"/>
  <c r="D13" i="112" s="1"/>
  <c r="K25" i="112"/>
  <c r="N25" i="112"/>
  <c r="Q25" i="112"/>
  <c r="C9" i="112"/>
  <c r="E9" i="112"/>
  <c r="C10" i="112"/>
  <c r="D10" i="112"/>
  <c r="F10" i="112"/>
  <c r="F14" i="112" s="1"/>
  <c r="G10" i="112"/>
  <c r="C11" i="112"/>
  <c r="D11" i="112"/>
  <c r="D12" i="112"/>
  <c r="C13" i="112"/>
  <c r="E13" i="112"/>
  <c r="F13" i="112"/>
  <c r="G13" i="112"/>
  <c r="C14" i="112"/>
  <c r="C16" i="112"/>
  <c r="AB8" i="116" l="1"/>
  <c r="D14" i="116"/>
  <c r="D15" i="116" s="1"/>
  <c r="D16" i="116" s="1"/>
  <c r="D17" i="116" s="1"/>
  <c r="D18" i="116" s="1"/>
  <c r="D19" i="116" s="1"/>
  <c r="D20" i="116" s="1"/>
  <c r="D21" i="116" s="1"/>
  <c r="D22" i="116" s="1"/>
  <c r="D23" i="116" s="1"/>
  <c r="D24" i="116" s="1"/>
  <c r="D25" i="116" s="1"/>
  <c r="D26" i="116" s="1"/>
  <c r="D27" i="116" s="1"/>
  <c r="D28" i="116" s="1"/>
  <c r="D29" i="116" s="1"/>
  <c r="D30" i="116" s="1"/>
  <c r="D31" i="116" s="1"/>
  <c r="D32" i="116" s="1"/>
  <c r="D33" i="116" s="1"/>
  <c r="D34" i="116" s="1"/>
  <c r="D35" i="116" s="1"/>
  <c r="D36" i="116" s="1"/>
  <c r="D37" i="116" s="1"/>
  <c r="D38" i="116" s="1"/>
  <c r="D39" i="116" s="1"/>
  <c r="D40" i="116" s="1"/>
  <c r="D41" i="116" s="1"/>
  <c r="D42" i="116" s="1"/>
  <c r="D43" i="116" s="1"/>
  <c r="D44" i="116" s="1"/>
  <c r="D45" i="116" s="1"/>
  <c r="D46" i="116" s="1"/>
  <c r="D47" i="116" s="1"/>
  <c r="D48" i="116" s="1"/>
  <c r="D49" i="116" s="1"/>
  <c r="D50" i="116" s="1"/>
  <c r="D51" i="116" s="1"/>
  <c r="D52" i="116" s="1"/>
  <c r="D53" i="116" s="1"/>
  <c r="D54" i="116" s="1"/>
  <c r="D55" i="116" s="1"/>
  <c r="D56" i="116" s="1"/>
  <c r="D57" i="116" s="1"/>
  <c r="D58" i="116" s="1"/>
  <c r="D59" i="116" s="1"/>
  <c r="D60" i="116" s="1"/>
  <c r="D61" i="116" s="1"/>
  <c r="D62" i="116" s="1"/>
  <c r="D63" i="116" s="1"/>
  <c r="D64" i="116" s="1"/>
  <c r="D65" i="116" s="1"/>
  <c r="D66" i="116" s="1"/>
  <c r="D67" i="116" s="1"/>
  <c r="D68" i="116" s="1"/>
  <c r="D69" i="116" s="1"/>
  <c r="D70" i="116" s="1"/>
  <c r="D71" i="116" s="1"/>
  <c r="D72" i="116" s="1"/>
  <c r="D73" i="116" s="1"/>
  <c r="D74" i="116" s="1"/>
  <c r="D75" i="116" s="1"/>
  <c r="D76" i="116" s="1"/>
  <c r="D77" i="116" s="1"/>
  <c r="D78" i="116" s="1"/>
  <c r="D79" i="116" s="1"/>
  <c r="D80" i="116" s="1"/>
  <c r="D81" i="116" s="1"/>
  <c r="D82" i="116" s="1"/>
  <c r="D83" i="116" s="1"/>
  <c r="D84" i="116" s="1"/>
  <c r="D85" i="116" s="1"/>
  <c r="D86" i="116" s="1"/>
  <c r="D87" i="116" s="1"/>
  <c r="D88" i="116" s="1"/>
  <c r="D89" i="116" s="1"/>
  <c r="D90" i="116" s="1"/>
  <c r="D91" i="116" s="1"/>
  <c r="D92" i="116" s="1"/>
  <c r="D93" i="116" s="1"/>
  <c r="D94" i="116" s="1"/>
  <c r="D95" i="116" s="1"/>
  <c r="D96" i="116" s="1"/>
  <c r="D97" i="116" s="1"/>
  <c r="D98" i="116" s="1"/>
  <c r="D99" i="116" s="1"/>
  <c r="D100" i="116" s="1"/>
  <c r="D101" i="116" s="1"/>
  <c r="D102" i="116" s="1"/>
  <c r="D103" i="116" s="1"/>
  <c r="D104" i="116" s="1"/>
  <c r="D105" i="116" s="1"/>
  <c r="D106" i="116" s="1"/>
  <c r="D107" i="116" s="1"/>
  <c r="D108" i="116" s="1"/>
  <c r="D109" i="116" s="1"/>
  <c r="D110" i="116" s="1"/>
  <c r="D111" i="116" s="1"/>
  <c r="D112" i="116" s="1"/>
  <c r="D113" i="116" s="1"/>
  <c r="D114" i="116" s="1"/>
  <c r="D115" i="116" s="1"/>
  <c r="D116" i="116" s="1"/>
  <c r="D117" i="116" s="1"/>
  <c r="D118" i="116" s="1"/>
  <c r="D119" i="116" s="1"/>
  <c r="D120" i="116" s="1"/>
  <c r="D121" i="116" s="1"/>
  <c r="D122" i="116" s="1"/>
  <c r="D123" i="116" s="1"/>
  <c r="D124" i="116" s="1"/>
  <c r="D125" i="116" s="1"/>
  <c r="D126" i="116" s="1"/>
  <c r="D127" i="116" s="1"/>
  <c r="D128" i="116" s="1"/>
  <c r="D129" i="116" s="1"/>
  <c r="D130" i="116" s="1"/>
  <c r="D131" i="116" s="1"/>
  <c r="D132" i="116" s="1"/>
  <c r="D133" i="116" s="1"/>
  <c r="D134" i="116" s="1"/>
  <c r="D135" i="116" s="1"/>
  <c r="D136" i="116" s="1"/>
  <c r="D137" i="116" s="1"/>
  <c r="D138" i="116" s="1"/>
  <c r="D139" i="116" s="1"/>
  <c r="D140" i="116" s="1"/>
  <c r="D141" i="116" s="1"/>
  <c r="D142" i="116" s="1"/>
  <c r="D143" i="116" s="1"/>
  <c r="D144" i="116" s="1"/>
  <c r="D145" i="116" s="1"/>
  <c r="D146" i="116" s="1"/>
  <c r="D147" i="116" s="1"/>
  <c r="D148" i="116" s="1"/>
  <c r="D149" i="116" s="1"/>
  <c r="D150" i="116" s="1"/>
  <c r="D151" i="116" s="1"/>
  <c r="D152" i="116" s="1"/>
  <c r="D153" i="116" s="1"/>
  <c r="D154" i="116" s="1"/>
  <c r="D155" i="116" s="1"/>
  <c r="D156" i="116" s="1"/>
  <c r="D157" i="116" s="1"/>
  <c r="D158" i="116" s="1"/>
  <c r="D159" i="116" s="1"/>
  <c r="D160" i="116" s="1"/>
  <c r="D161" i="116" s="1"/>
  <c r="D162" i="116" s="1"/>
  <c r="D163" i="116" s="1"/>
  <c r="D164" i="116" s="1"/>
  <c r="D165" i="116" s="1"/>
  <c r="D166" i="116" s="1"/>
  <c r="D167" i="116" s="1"/>
  <c r="D168" i="116" s="1"/>
  <c r="D169" i="116" s="1"/>
  <c r="D170" i="116" s="1"/>
  <c r="D171" i="116" s="1"/>
  <c r="D172" i="116" s="1"/>
  <c r="D173" i="116" s="1"/>
  <c r="D174" i="116" s="1"/>
  <c r="D175" i="116" s="1"/>
  <c r="D176" i="116" s="1"/>
  <c r="D177" i="116" s="1"/>
  <c r="D178" i="116" s="1"/>
  <c r="D179" i="116" s="1"/>
  <c r="D180" i="116" s="1"/>
  <c r="D181" i="116" s="1"/>
  <c r="D182" i="116" s="1"/>
  <c r="D183" i="116" s="1"/>
  <c r="D184" i="116" s="1"/>
  <c r="D185" i="116" s="1"/>
  <c r="D186" i="116" s="1"/>
  <c r="D187" i="116" s="1"/>
  <c r="D188" i="116" s="1"/>
  <c r="D189" i="116" s="1"/>
  <c r="D190" i="116" s="1"/>
  <c r="D191" i="116" s="1"/>
  <c r="D192" i="116" s="1"/>
  <c r="D193" i="116" s="1"/>
  <c r="D194" i="116" s="1"/>
  <c r="D195" i="116" s="1"/>
  <c r="D196" i="116" s="1"/>
  <c r="D197" i="116" s="1"/>
  <c r="D198" i="116" s="1"/>
  <c r="D199" i="116" s="1"/>
  <c r="D200" i="116" s="1"/>
  <c r="D201" i="116" s="1"/>
  <c r="D202" i="116" s="1"/>
  <c r="D203" i="116" s="1"/>
  <c r="D204" i="116" s="1"/>
  <c r="D205" i="116" s="1"/>
  <c r="D206" i="116" s="1"/>
  <c r="D207" i="116" s="1"/>
  <c r="D208" i="116" s="1"/>
  <c r="D209" i="116" s="1"/>
  <c r="D210" i="116" s="1"/>
  <c r="D211" i="116" s="1"/>
  <c r="D212" i="116" s="1"/>
  <c r="D213" i="116" s="1"/>
  <c r="D214" i="116" s="1"/>
  <c r="D215" i="116" s="1"/>
  <c r="D216" i="116" s="1"/>
  <c r="D217" i="116" s="1"/>
  <c r="D218" i="116" s="1"/>
  <c r="D219" i="116" s="1"/>
  <c r="D220" i="116" s="1"/>
  <c r="D221" i="116" s="1"/>
  <c r="D222" i="116" s="1"/>
  <c r="D223" i="116" s="1"/>
  <c r="D224" i="116" s="1"/>
  <c r="D225" i="116" s="1"/>
  <c r="D226" i="116" s="1"/>
  <c r="D227" i="116" s="1"/>
  <c r="D228" i="116" s="1"/>
  <c r="D229" i="116" s="1"/>
  <c r="D230" i="116" s="1"/>
  <c r="D231" i="116" s="1"/>
  <c r="D232" i="116" s="1"/>
  <c r="D233" i="116" s="1"/>
  <c r="D234" i="116" s="1"/>
  <c r="D235" i="116" s="1"/>
  <c r="D236" i="116" s="1"/>
  <c r="D237" i="116" s="1"/>
  <c r="D238" i="116" s="1"/>
  <c r="D239" i="116" s="1"/>
  <c r="D240" i="116" s="1"/>
  <c r="D241" i="116" s="1"/>
  <c r="D242" i="116" s="1"/>
  <c r="D243" i="116" s="1"/>
  <c r="D244" i="116" s="1"/>
  <c r="D245" i="116" s="1"/>
  <c r="D246" i="116" s="1"/>
  <c r="D247" i="116" s="1"/>
  <c r="D248" i="116" s="1"/>
  <c r="D249" i="116" s="1"/>
  <c r="D250" i="116" s="1"/>
  <c r="D251" i="116" s="1"/>
  <c r="D252" i="116" s="1"/>
  <c r="D253" i="116" s="1"/>
  <c r="D254" i="116" s="1"/>
  <c r="D255" i="116" s="1"/>
  <c r="D256" i="116" s="1"/>
  <c r="D257" i="116" s="1"/>
  <c r="D258" i="116" s="1"/>
  <c r="D259" i="116" s="1"/>
  <c r="D260" i="116" s="1"/>
  <c r="D261" i="116" s="1"/>
  <c r="D262" i="116" s="1"/>
  <c r="D263" i="116" s="1"/>
  <c r="D264" i="116" s="1"/>
  <c r="D265" i="116" s="1"/>
  <c r="D266" i="116" s="1"/>
  <c r="D267" i="116" s="1"/>
  <c r="D268" i="116" s="1"/>
  <c r="D269" i="116" s="1"/>
  <c r="D270" i="116" s="1"/>
  <c r="D271" i="116" s="1"/>
  <c r="D272" i="116" s="1"/>
  <c r="D273" i="116" s="1"/>
  <c r="D274" i="116" s="1"/>
  <c r="D275" i="116" s="1"/>
  <c r="D276" i="116" s="1"/>
  <c r="D277" i="116" s="1"/>
  <c r="D278" i="116" s="1"/>
  <c r="D279" i="116" s="1"/>
  <c r="D280" i="116" s="1"/>
  <c r="D281" i="116" s="1"/>
  <c r="D282" i="116" s="1"/>
  <c r="D283" i="116" s="1"/>
  <c r="D284" i="116" s="1"/>
  <c r="D285" i="116" s="1"/>
  <c r="D286" i="116" s="1"/>
  <c r="D287" i="116" s="1"/>
  <c r="D288" i="116" s="1"/>
  <c r="D289" i="116" s="1"/>
  <c r="D290" i="116" s="1"/>
  <c r="D291" i="116" s="1"/>
  <c r="D292" i="116" s="1"/>
  <c r="D293" i="116" s="1"/>
  <c r="D294" i="116" s="1"/>
  <c r="D295" i="116" s="1"/>
  <c r="D296" i="116" s="1"/>
  <c r="D297" i="116" s="1"/>
  <c r="D298" i="116" s="1"/>
  <c r="D299" i="116" s="1"/>
  <c r="D300" i="116" s="1"/>
  <c r="D301" i="116" s="1"/>
  <c r="D302" i="116" s="1"/>
  <c r="D303" i="116" s="1"/>
  <c r="D304" i="116" s="1"/>
  <c r="D305" i="116" s="1"/>
  <c r="D306" i="116" s="1"/>
  <c r="D307" i="116" s="1"/>
  <c r="D308" i="116" s="1"/>
  <c r="D309" i="116" s="1"/>
  <c r="D310" i="116" s="1"/>
  <c r="D311" i="116" s="1"/>
  <c r="D312" i="116" s="1"/>
  <c r="D313" i="116" s="1"/>
  <c r="D314" i="116" s="1"/>
  <c r="D315" i="116" s="1"/>
  <c r="D316" i="116" s="1"/>
  <c r="D317" i="116" s="1"/>
  <c r="D318" i="116" s="1"/>
  <c r="D319" i="116" s="1"/>
  <c r="D320" i="116" s="1"/>
  <c r="D321" i="116" s="1"/>
  <c r="D322" i="116" s="1"/>
  <c r="D323" i="116" s="1"/>
  <c r="D324" i="116" s="1"/>
  <c r="D325" i="116" s="1"/>
  <c r="D326" i="116" s="1"/>
  <c r="D327" i="116" s="1"/>
  <c r="D328" i="116" s="1"/>
  <c r="D329" i="116" s="1"/>
  <c r="D330" i="116" s="1"/>
  <c r="D331" i="116" s="1"/>
  <c r="D332" i="116" s="1"/>
  <c r="D333" i="116" s="1"/>
  <c r="D334" i="116" s="1"/>
  <c r="D335" i="116" s="1"/>
  <c r="D336" i="116" s="1"/>
  <c r="D337" i="116" s="1"/>
  <c r="D338" i="116" s="1"/>
  <c r="D339" i="116" s="1"/>
  <c r="D340" i="116" s="1"/>
  <c r="D341" i="116" s="1"/>
  <c r="D342" i="116" s="1"/>
  <c r="D343" i="116" s="1"/>
  <c r="D344" i="116" s="1"/>
  <c r="D345" i="116" s="1"/>
  <c r="D346" i="116" s="1"/>
  <c r="D347" i="116" s="1"/>
  <c r="D348" i="116" s="1"/>
  <c r="D349" i="116" s="1"/>
  <c r="D350" i="116" s="1"/>
  <c r="D351" i="116" s="1"/>
  <c r="D352" i="116" s="1"/>
  <c r="D353" i="116" s="1"/>
  <c r="D354" i="116" s="1"/>
  <c r="D355" i="116" s="1"/>
  <c r="D356" i="116" s="1"/>
  <c r="D357" i="116" s="1"/>
  <c r="D358" i="116" s="1"/>
  <c r="D359" i="116" s="1"/>
  <c r="D360" i="116" s="1"/>
  <c r="D361" i="116" s="1"/>
  <c r="D362" i="116" s="1"/>
  <c r="D363" i="116" s="1"/>
  <c r="D364" i="116" s="1"/>
  <c r="D365" i="116" s="1"/>
  <c r="D366" i="116" s="1"/>
  <c r="D367" i="116" s="1"/>
  <c r="D368" i="116" s="1"/>
  <c r="D369" i="116" s="1"/>
  <c r="D370" i="116" s="1"/>
  <c r="D371" i="116" s="1"/>
  <c r="D372" i="116" s="1"/>
  <c r="D373" i="116" s="1"/>
  <c r="D374" i="116" s="1"/>
  <c r="D375" i="116" s="1"/>
  <c r="D376" i="116" s="1"/>
  <c r="D377" i="116" s="1"/>
  <c r="D378" i="116" s="1"/>
  <c r="D379" i="116" s="1"/>
  <c r="D380" i="116" s="1"/>
  <c r="D381" i="116" s="1"/>
  <c r="D382" i="116" s="1"/>
  <c r="D383" i="116" s="1"/>
  <c r="D384" i="116" s="1"/>
  <c r="D385" i="116" s="1"/>
  <c r="D386" i="116" s="1"/>
  <c r="D387" i="116" s="1"/>
  <c r="D388" i="116" s="1"/>
  <c r="D389" i="116" s="1"/>
  <c r="D390" i="116" s="1"/>
  <c r="D391" i="116" s="1"/>
  <c r="D392" i="116" s="1"/>
  <c r="D393" i="116" s="1"/>
  <c r="D394" i="116" s="1"/>
  <c r="D395" i="116" s="1"/>
  <c r="D396" i="116" s="1"/>
  <c r="D397" i="116" s="1"/>
  <c r="D398" i="116" s="1"/>
  <c r="D399" i="116" s="1"/>
  <c r="D400" i="116" s="1"/>
  <c r="D401" i="116" s="1"/>
  <c r="D402" i="116" s="1"/>
  <c r="D403" i="116" s="1"/>
  <c r="D404" i="116" s="1"/>
  <c r="D405" i="116" s="1"/>
  <c r="D406" i="116" s="1"/>
  <c r="D407" i="116" s="1"/>
  <c r="D408" i="116" s="1"/>
  <c r="D409" i="116" s="1"/>
  <c r="D410" i="116" s="1"/>
  <c r="D411" i="116" s="1"/>
  <c r="D412" i="116" s="1"/>
  <c r="D413" i="116" s="1"/>
  <c r="D414" i="116" s="1"/>
  <c r="D415" i="116" s="1"/>
  <c r="D416" i="116" s="1"/>
  <c r="D417" i="116" s="1"/>
  <c r="D418" i="116" s="1"/>
  <c r="D419" i="116" s="1"/>
  <c r="D420" i="116" s="1"/>
  <c r="D421" i="116" s="1"/>
  <c r="D422" i="116" s="1"/>
  <c r="D423" i="116" s="1"/>
  <c r="D424" i="116" s="1"/>
  <c r="D425" i="116" s="1"/>
  <c r="D426" i="116" s="1"/>
  <c r="D427" i="116" s="1"/>
  <c r="D428" i="116" s="1"/>
  <c r="D429" i="116" s="1"/>
  <c r="D430" i="116" s="1"/>
  <c r="D431" i="116" s="1"/>
  <c r="D432" i="116" s="1"/>
  <c r="D433" i="116" s="1"/>
  <c r="D434" i="116" s="1"/>
  <c r="D435" i="116" s="1"/>
  <c r="D436" i="116" s="1"/>
  <c r="D437" i="116" s="1"/>
  <c r="D438" i="116" s="1"/>
  <c r="D439" i="116" s="1"/>
  <c r="D440" i="116" s="1"/>
  <c r="D441" i="116" s="1"/>
  <c r="D442" i="116" s="1"/>
  <c r="D443" i="116" s="1"/>
  <c r="D444" i="116" s="1"/>
  <c r="D445" i="116" s="1"/>
  <c r="D446" i="116" s="1"/>
  <c r="D447" i="116" s="1"/>
  <c r="D448" i="116" s="1"/>
  <c r="D449" i="116" s="1"/>
  <c r="D450" i="116" s="1"/>
  <c r="D451" i="116" s="1"/>
  <c r="D452" i="116" s="1"/>
  <c r="D453" i="116" s="1"/>
  <c r="D454" i="116" s="1"/>
  <c r="D455" i="116" s="1"/>
  <c r="D456" i="116" s="1"/>
  <c r="D457" i="116" s="1"/>
  <c r="D458" i="116" s="1"/>
  <c r="D459" i="116" s="1"/>
  <c r="D460" i="116" s="1"/>
  <c r="D461" i="116" s="1"/>
  <c r="D462" i="116" s="1"/>
  <c r="D463" i="116" s="1"/>
  <c r="D464" i="116" s="1"/>
  <c r="D465" i="116" s="1"/>
  <c r="D466" i="116" s="1"/>
  <c r="D467" i="116" s="1"/>
  <c r="D468" i="116" s="1"/>
  <c r="D469" i="116" s="1"/>
  <c r="D470" i="116" s="1"/>
  <c r="D471" i="116" s="1"/>
  <c r="D472" i="116" s="1"/>
  <c r="D473" i="116" s="1"/>
  <c r="D474" i="116" s="1"/>
  <c r="D475" i="116" s="1"/>
  <c r="D476" i="116" s="1"/>
  <c r="D477" i="116" s="1"/>
  <c r="D478" i="116" s="1"/>
  <c r="D479" i="116" s="1"/>
  <c r="D480" i="116" s="1"/>
  <c r="D481" i="116" s="1"/>
  <c r="D482" i="116" s="1"/>
  <c r="D483" i="116" s="1"/>
  <c r="D484" i="116" s="1"/>
  <c r="D485" i="116" s="1"/>
  <c r="D486" i="116" s="1"/>
  <c r="D487" i="116" s="1"/>
  <c r="D488" i="116" s="1"/>
  <c r="D489" i="116" s="1"/>
  <c r="D490" i="116" s="1"/>
  <c r="D491" i="116" s="1"/>
  <c r="D492" i="116" s="1"/>
  <c r="D493" i="116" s="1"/>
  <c r="D494" i="116" s="1"/>
  <c r="D495" i="116" s="1"/>
  <c r="D496" i="116" s="1"/>
  <c r="D497" i="116" s="1"/>
  <c r="D498" i="116" s="1"/>
  <c r="D499" i="116" s="1"/>
  <c r="D500" i="116" s="1"/>
  <c r="D501" i="116" s="1"/>
  <c r="D502" i="116" s="1"/>
  <c r="D503" i="116" s="1"/>
  <c r="D504" i="116" s="1"/>
  <c r="D505" i="116" s="1"/>
  <c r="D506" i="116" s="1"/>
  <c r="D507" i="116" s="1"/>
  <c r="D508" i="116" s="1"/>
  <c r="D509" i="116" s="1"/>
  <c r="D510" i="116" s="1"/>
  <c r="D511" i="116" s="1"/>
  <c r="D512" i="116" s="1"/>
  <c r="D513" i="116" s="1"/>
  <c r="D514" i="116" s="1"/>
  <c r="D515" i="116" s="1"/>
  <c r="D516" i="116" s="1"/>
  <c r="D517" i="116" s="1"/>
  <c r="D518" i="116" s="1"/>
  <c r="D519" i="116" s="1"/>
  <c r="D520" i="116" s="1"/>
  <c r="D521" i="116" s="1"/>
  <c r="D522" i="116" s="1"/>
  <c r="D523" i="116" s="1"/>
  <c r="D524" i="116" s="1"/>
  <c r="D525" i="116" s="1"/>
  <c r="D526" i="116" s="1"/>
  <c r="D527" i="116" s="1"/>
  <c r="D528" i="116" s="1"/>
  <c r="D529" i="116" s="1"/>
  <c r="D530" i="116" s="1"/>
  <c r="D531" i="116" s="1"/>
  <c r="D532" i="116" s="1"/>
  <c r="D533" i="116" s="1"/>
  <c r="D534" i="116" s="1"/>
  <c r="D535" i="116" s="1"/>
  <c r="D536" i="116" s="1"/>
  <c r="D537" i="116" s="1"/>
  <c r="D538" i="116" s="1"/>
  <c r="D539" i="116" s="1"/>
  <c r="D540" i="116" s="1"/>
  <c r="D541" i="116" s="1"/>
  <c r="D542" i="116" s="1"/>
  <c r="D543" i="116" s="1"/>
  <c r="D544" i="116" s="1"/>
  <c r="D545" i="116" s="1"/>
  <c r="D546" i="116" s="1"/>
  <c r="D547" i="116" s="1"/>
  <c r="D548" i="116" s="1"/>
  <c r="D549" i="116" s="1"/>
  <c r="D550" i="116" s="1"/>
  <c r="D551" i="116" s="1"/>
  <c r="D552" i="116" s="1"/>
  <c r="D553" i="116" s="1"/>
  <c r="D554" i="116" s="1"/>
  <c r="D555" i="116" s="1"/>
  <c r="D556" i="116" s="1"/>
  <c r="D557" i="116" s="1"/>
  <c r="D558" i="116" s="1"/>
  <c r="D559" i="116" s="1"/>
  <c r="D560" i="116" s="1"/>
  <c r="D561" i="116" s="1"/>
  <c r="D562" i="116" s="1"/>
  <c r="D563" i="116" s="1"/>
  <c r="D564" i="116" s="1"/>
  <c r="D565" i="116" s="1"/>
  <c r="D566" i="116" s="1"/>
  <c r="D567" i="116" s="1"/>
  <c r="D568" i="116" s="1"/>
  <c r="D569" i="116" s="1"/>
  <c r="D570" i="116" s="1"/>
  <c r="D571" i="116" s="1"/>
  <c r="D572" i="116" s="1"/>
  <c r="D573" i="116" s="1"/>
  <c r="D574" i="116" s="1"/>
  <c r="D575" i="116" s="1"/>
  <c r="D576" i="116" s="1"/>
  <c r="D577" i="116" s="1"/>
  <c r="D578" i="116" s="1"/>
  <c r="D579" i="116" s="1"/>
  <c r="D580" i="116" s="1"/>
  <c r="D581" i="116" s="1"/>
  <c r="D582" i="116" s="1"/>
  <c r="D583" i="116" s="1"/>
  <c r="D584" i="116" s="1"/>
  <c r="D585" i="116" s="1"/>
  <c r="D586" i="116" s="1"/>
  <c r="D587" i="116" s="1"/>
  <c r="D588" i="116" s="1"/>
  <c r="D589" i="116" s="1"/>
  <c r="D590" i="116" s="1"/>
  <c r="D591" i="116" s="1"/>
  <c r="D592" i="116" s="1"/>
  <c r="D593" i="116" s="1"/>
  <c r="D594" i="116" s="1"/>
  <c r="D595" i="116" s="1"/>
  <c r="D596" i="116" s="1"/>
  <c r="D597" i="116" s="1"/>
  <c r="D598" i="116" s="1"/>
  <c r="D599" i="116" s="1"/>
  <c r="D600" i="116" s="1"/>
  <c r="D601" i="116" s="1"/>
  <c r="D602" i="116" s="1"/>
  <c r="D603" i="116" s="1"/>
  <c r="D604" i="116" s="1"/>
  <c r="D605" i="116" s="1"/>
  <c r="D606" i="116" s="1"/>
  <c r="D607" i="116" s="1"/>
  <c r="D608" i="116" s="1"/>
  <c r="D609" i="116" s="1"/>
  <c r="D610" i="116" s="1"/>
  <c r="D611" i="116" s="1"/>
  <c r="D612" i="116" s="1"/>
  <c r="D613" i="116" s="1"/>
  <c r="D614" i="116" s="1"/>
  <c r="D615" i="116" s="1"/>
  <c r="D616" i="116" s="1"/>
  <c r="D617" i="116" s="1"/>
  <c r="D618" i="116" s="1"/>
  <c r="D619" i="116" s="1"/>
  <c r="D620" i="116" s="1"/>
  <c r="D621" i="116" s="1"/>
  <c r="D622" i="116" s="1"/>
  <c r="D623" i="116" s="1"/>
  <c r="D624" i="116" s="1"/>
  <c r="D625" i="116" s="1"/>
  <c r="D626" i="116" s="1"/>
  <c r="D627" i="116" s="1"/>
  <c r="D628" i="116" s="1"/>
  <c r="D629" i="116" s="1"/>
  <c r="D630" i="116" s="1"/>
  <c r="D631" i="116" s="1"/>
  <c r="D632" i="116" s="1"/>
  <c r="D633" i="116" s="1"/>
  <c r="D634" i="116" s="1"/>
  <c r="D635" i="116" s="1"/>
  <c r="D636" i="116" s="1"/>
  <c r="D637" i="116" s="1"/>
  <c r="D638" i="116" s="1"/>
  <c r="D639" i="116" s="1"/>
  <c r="D640" i="116" s="1"/>
  <c r="D641" i="116" s="1"/>
  <c r="D642" i="116" s="1"/>
  <c r="D643" i="116" s="1"/>
  <c r="D644" i="116" s="1"/>
  <c r="D645" i="116" s="1"/>
  <c r="D646" i="116" s="1"/>
  <c r="D647" i="116" s="1"/>
  <c r="D648" i="116" s="1"/>
  <c r="D649" i="116" s="1"/>
  <c r="D650" i="116" s="1"/>
  <c r="D651" i="116" s="1"/>
  <c r="D652" i="116" s="1"/>
  <c r="D653" i="116" s="1"/>
  <c r="D654" i="116" s="1"/>
  <c r="D655" i="116" s="1"/>
  <c r="D656" i="116" s="1"/>
  <c r="D657" i="116" s="1"/>
  <c r="D658" i="116" s="1"/>
  <c r="D659" i="116" s="1"/>
  <c r="D660" i="116" s="1"/>
  <c r="D661" i="116" s="1"/>
  <c r="D662" i="116" s="1"/>
  <c r="D663" i="116" s="1"/>
  <c r="D664" i="116" s="1"/>
  <c r="D665" i="116" s="1"/>
  <c r="D666" i="116" s="1"/>
  <c r="D667" i="116" s="1"/>
  <c r="D668" i="116" s="1"/>
  <c r="D669" i="116" s="1"/>
  <c r="D670" i="116" s="1"/>
  <c r="D671" i="116" s="1"/>
  <c r="D672" i="116" s="1"/>
  <c r="D673" i="116" s="1"/>
  <c r="D674" i="116" s="1"/>
  <c r="D675" i="116" s="1"/>
  <c r="D676" i="116" s="1"/>
  <c r="D677" i="116" s="1"/>
  <c r="D678" i="116" s="1"/>
  <c r="D679" i="116" s="1"/>
  <c r="D680" i="116" s="1"/>
  <c r="D681" i="116" s="1"/>
  <c r="D682" i="116" s="1"/>
  <c r="D683" i="116" s="1"/>
  <c r="D684" i="116" s="1"/>
  <c r="D685" i="116" s="1"/>
  <c r="D686" i="116" s="1"/>
  <c r="D687" i="116" s="1"/>
  <c r="D688" i="116" s="1"/>
  <c r="D689" i="116" s="1"/>
  <c r="D690" i="116" s="1"/>
  <c r="D691" i="116" s="1"/>
  <c r="D692" i="116" s="1"/>
  <c r="D693" i="116" s="1"/>
  <c r="D694" i="116" s="1"/>
  <c r="D695" i="116" s="1"/>
  <c r="D696" i="116" s="1"/>
  <c r="D697" i="116" s="1"/>
  <c r="D698" i="116" s="1"/>
  <c r="D699" i="116" s="1"/>
  <c r="D700" i="116" s="1"/>
  <c r="D701" i="116" s="1"/>
  <c r="D702" i="116" s="1"/>
  <c r="D703" i="116" s="1"/>
  <c r="D704" i="116" s="1"/>
  <c r="D705" i="116" s="1"/>
  <c r="D706" i="116" s="1"/>
  <c r="D707" i="116" s="1"/>
  <c r="D708" i="116" s="1"/>
  <c r="D709" i="116" s="1"/>
  <c r="D710" i="116" s="1"/>
  <c r="D711" i="116" s="1"/>
  <c r="D712" i="116" s="1"/>
  <c r="D713" i="116" s="1"/>
  <c r="D714" i="116" s="1"/>
  <c r="D715" i="116" s="1"/>
  <c r="D716" i="116" s="1"/>
  <c r="D717" i="116" s="1"/>
  <c r="D718" i="116" s="1"/>
  <c r="D719" i="116" s="1"/>
  <c r="D720" i="116" s="1"/>
  <c r="D721" i="116" s="1"/>
  <c r="D722" i="116" s="1"/>
  <c r="D723" i="116" s="1"/>
  <c r="D724" i="116" s="1"/>
  <c r="D725" i="116" s="1"/>
  <c r="D726" i="116" s="1"/>
  <c r="D727" i="116" s="1"/>
  <c r="D728" i="116" s="1"/>
  <c r="D729" i="116" s="1"/>
  <c r="D730" i="116" s="1"/>
  <c r="D731" i="116" s="1"/>
  <c r="D732" i="116" s="1"/>
  <c r="D733" i="116" s="1"/>
  <c r="D734" i="116" s="1"/>
  <c r="D735" i="116" s="1"/>
  <c r="D736" i="116" s="1"/>
  <c r="D737" i="116" s="1"/>
  <c r="D738" i="116" s="1"/>
  <c r="D739" i="116" s="1"/>
  <c r="D740" i="116" s="1"/>
  <c r="D741" i="116" s="1"/>
  <c r="D742" i="116" s="1"/>
  <c r="D743" i="116" s="1"/>
  <c r="D744" i="116" s="1"/>
  <c r="D745" i="116" s="1"/>
  <c r="D746" i="116" s="1"/>
  <c r="D747" i="116" s="1"/>
  <c r="D748" i="116" s="1"/>
  <c r="D749" i="116" s="1"/>
  <c r="D750" i="116" s="1"/>
  <c r="D751" i="116" s="1"/>
  <c r="D752" i="116" s="1"/>
  <c r="D753" i="116" s="1"/>
  <c r="D754" i="116" s="1"/>
  <c r="D755" i="116" s="1"/>
  <c r="D756" i="116" s="1"/>
  <c r="D757" i="116" s="1"/>
  <c r="D758" i="116" s="1"/>
  <c r="D759" i="116" s="1"/>
  <c r="D760" i="116" s="1"/>
  <c r="D761" i="116" s="1"/>
  <c r="D762" i="116" s="1"/>
  <c r="D763" i="116" s="1"/>
  <c r="D764" i="116" s="1"/>
  <c r="D765" i="116" s="1"/>
  <c r="D766" i="116" s="1"/>
  <c r="D767" i="116" s="1"/>
  <c r="D768" i="116" s="1"/>
  <c r="D769" i="116" s="1"/>
  <c r="D770" i="116" s="1"/>
  <c r="D771" i="116" s="1"/>
  <c r="D772" i="116" s="1"/>
  <c r="D773" i="116" s="1"/>
  <c r="D774" i="116" s="1"/>
  <c r="D775" i="116" s="1"/>
  <c r="D776" i="116" s="1"/>
  <c r="D777" i="116" s="1"/>
  <c r="D778" i="116" s="1"/>
  <c r="D779" i="116" s="1"/>
  <c r="D780" i="116" s="1"/>
  <c r="D781" i="116" s="1"/>
  <c r="D782" i="116" s="1"/>
  <c r="D783" i="116" s="1"/>
  <c r="D784" i="116" s="1"/>
  <c r="D785" i="116" s="1"/>
  <c r="D786" i="116" s="1"/>
  <c r="D787" i="116" s="1"/>
  <c r="D788" i="116" s="1"/>
  <c r="D789" i="116" s="1"/>
  <c r="D790" i="116" s="1"/>
  <c r="D791" i="116" s="1"/>
  <c r="D792" i="116" s="1"/>
  <c r="D793" i="116" s="1"/>
  <c r="D794" i="116" s="1"/>
  <c r="D795" i="116" s="1"/>
  <c r="D796" i="116" s="1"/>
  <c r="D797" i="116" s="1"/>
  <c r="D798" i="116" s="1"/>
  <c r="D799" i="116" s="1"/>
  <c r="D800" i="116" s="1"/>
  <c r="D801" i="116" s="1"/>
  <c r="D802" i="116" s="1"/>
  <c r="D803" i="116" s="1"/>
  <c r="D804" i="116" s="1"/>
  <c r="D805" i="116" s="1"/>
  <c r="D806" i="116" s="1"/>
  <c r="D807" i="116" s="1"/>
  <c r="D808" i="116" s="1"/>
  <c r="D809" i="116" s="1"/>
  <c r="D810" i="116" s="1"/>
  <c r="D811" i="116" s="1"/>
  <c r="D812" i="116" s="1"/>
  <c r="D813" i="116" s="1"/>
  <c r="D814" i="116" s="1"/>
  <c r="D815" i="116" s="1"/>
  <c r="D816" i="116" s="1"/>
  <c r="D817" i="116" s="1"/>
  <c r="D818" i="116" s="1"/>
  <c r="D819" i="116" s="1"/>
  <c r="D820" i="116" s="1"/>
  <c r="D821" i="116" s="1"/>
  <c r="D822" i="116" s="1"/>
  <c r="D823" i="116" s="1"/>
  <c r="D824" i="116" s="1"/>
  <c r="D825" i="116" s="1"/>
  <c r="D826" i="116" s="1"/>
  <c r="D827" i="116" s="1"/>
  <c r="D828" i="116" s="1"/>
  <c r="D829" i="116" s="1"/>
  <c r="D830" i="116" s="1"/>
  <c r="D831" i="116" s="1"/>
  <c r="D832" i="116" s="1"/>
  <c r="D833" i="116" s="1"/>
  <c r="D834" i="116" s="1"/>
  <c r="D835" i="116" s="1"/>
  <c r="D836" i="116" s="1"/>
  <c r="D837" i="116" s="1"/>
  <c r="D838" i="116" s="1"/>
  <c r="D839" i="116" s="1"/>
  <c r="D840" i="116" s="1"/>
  <c r="D841" i="116" s="1"/>
  <c r="D842" i="116" s="1"/>
  <c r="D843" i="116" s="1"/>
  <c r="D844" i="116" s="1"/>
  <c r="D845" i="116" s="1"/>
  <c r="D846" i="116" s="1"/>
  <c r="D847" i="116" s="1"/>
  <c r="D848" i="116" s="1"/>
  <c r="D849" i="116" s="1"/>
  <c r="D850" i="116" s="1"/>
  <c r="D851" i="116" s="1"/>
  <c r="D852" i="116" s="1"/>
  <c r="D853" i="116" s="1"/>
  <c r="D854" i="116" s="1"/>
  <c r="D855" i="116" s="1"/>
  <c r="D856" i="116" s="1"/>
  <c r="D857" i="116" s="1"/>
  <c r="D858" i="116" s="1"/>
  <c r="D859" i="116" s="1"/>
  <c r="D860" i="116" s="1"/>
  <c r="D861" i="116" s="1"/>
  <c r="D862" i="116" s="1"/>
  <c r="D863" i="116" s="1"/>
  <c r="D864" i="116" s="1"/>
  <c r="D865" i="116" s="1"/>
  <c r="D866" i="116" s="1"/>
  <c r="D867" i="116" s="1"/>
  <c r="D868" i="116" s="1"/>
  <c r="D869" i="116" s="1"/>
  <c r="D870" i="116" s="1"/>
  <c r="D871" i="116" s="1"/>
  <c r="D872" i="116" s="1"/>
  <c r="D873" i="116" s="1"/>
  <c r="D874" i="116" s="1"/>
  <c r="D875" i="116" s="1"/>
  <c r="D876" i="116" s="1"/>
  <c r="D877" i="116" s="1"/>
  <c r="D878" i="116" s="1"/>
  <c r="D879" i="116" s="1"/>
  <c r="D880" i="116" s="1"/>
  <c r="D881" i="116" s="1"/>
  <c r="D882" i="116" s="1"/>
  <c r="D883" i="116" s="1"/>
  <c r="D884" i="116" s="1"/>
  <c r="D885" i="116" s="1"/>
  <c r="D886" i="116" s="1"/>
  <c r="D887" i="116" s="1"/>
  <c r="D888" i="116" s="1"/>
  <c r="D889" i="116" s="1"/>
  <c r="D890" i="116" s="1"/>
  <c r="D891" i="116" s="1"/>
  <c r="D892" i="116" s="1"/>
  <c r="D893" i="116" s="1"/>
  <c r="D894" i="116" s="1"/>
  <c r="D895" i="116" s="1"/>
  <c r="D896" i="116" s="1"/>
  <c r="D897" i="116" s="1"/>
  <c r="D898" i="116" s="1"/>
  <c r="D899" i="116" s="1"/>
  <c r="D900" i="116" s="1"/>
  <c r="D901" i="116" s="1"/>
  <c r="D902" i="116" s="1"/>
  <c r="D903" i="116" s="1"/>
  <c r="D904" i="116" s="1"/>
  <c r="D905" i="116" s="1"/>
  <c r="D906" i="116" s="1"/>
  <c r="D907" i="116" s="1"/>
  <c r="D908" i="116" s="1"/>
  <c r="D909" i="116" s="1"/>
  <c r="D910" i="116" s="1"/>
  <c r="D911" i="116" s="1"/>
  <c r="D912" i="116" s="1"/>
  <c r="D913" i="116" s="1"/>
  <c r="D914" i="116" s="1"/>
  <c r="D915" i="116" s="1"/>
  <c r="D916" i="116" s="1"/>
  <c r="D917" i="116" s="1"/>
  <c r="D918" i="116" s="1"/>
  <c r="D919" i="116" s="1"/>
  <c r="D920" i="116" s="1"/>
  <c r="D921" i="116" s="1"/>
  <c r="D922" i="116" s="1"/>
  <c r="D923" i="116" s="1"/>
  <c r="D924" i="116" s="1"/>
  <c r="D925" i="116" s="1"/>
  <c r="D926" i="116" s="1"/>
  <c r="D927" i="116" s="1"/>
  <c r="D928" i="116" s="1"/>
  <c r="D929" i="116" s="1"/>
  <c r="D930" i="116" s="1"/>
  <c r="D931" i="116" s="1"/>
  <c r="D932" i="116" s="1"/>
  <c r="D933" i="116" s="1"/>
  <c r="D934" i="116" s="1"/>
  <c r="D935" i="116" s="1"/>
  <c r="D936" i="116" s="1"/>
  <c r="D937" i="116" s="1"/>
  <c r="D938" i="116" s="1"/>
  <c r="D939" i="116" s="1"/>
  <c r="D940" i="116" s="1"/>
  <c r="D941" i="116" s="1"/>
  <c r="D942" i="116" s="1"/>
  <c r="D943" i="116" s="1"/>
  <c r="D944" i="116" s="1"/>
  <c r="D945" i="116" s="1"/>
  <c r="D946" i="116" s="1"/>
  <c r="D947" i="116" s="1"/>
  <c r="D948" i="116" s="1"/>
  <c r="D949" i="116" s="1"/>
  <c r="D950" i="116" s="1"/>
  <c r="D951" i="116" s="1"/>
  <c r="D952" i="116" s="1"/>
  <c r="D953" i="116" s="1"/>
  <c r="D954" i="116" s="1"/>
  <c r="D955" i="116" s="1"/>
  <c r="D956" i="116" s="1"/>
  <c r="D957" i="116" s="1"/>
  <c r="D958" i="116" s="1"/>
  <c r="D959" i="116" s="1"/>
  <c r="D960" i="116" s="1"/>
  <c r="D961" i="116" s="1"/>
  <c r="D962" i="116" s="1"/>
  <c r="D963" i="116" s="1"/>
  <c r="D964" i="116" s="1"/>
  <c r="D965" i="116" s="1"/>
  <c r="D966" i="116" s="1"/>
  <c r="D967" i="116" s="1"/>
  <c r="D968" i="116" s="1"/>
  <c r="D969" i="116" s="1"/>
  <c r="D970" i="116" s="1"/>
  <c r="D971" i="116" s="1"/>
  <c r="D972" i="116" s="1"/>
  <c r="D973" i="116" s="1"/>
  <c r="D974" i="116" s="1"/>
  <c r="D975" i="116" s="1"/>
  <c r="D976" i="116" s="1"/>
  <c r="D977" i="116" s="1"/>
  <c r="D978" i="116" s="1"/>
  <c r="D979" i="116" s="1"/>
  <c r="D980" i="116" s="1"/>
  <c r="D981" i="116" s="1"/>
  <c r="D982" i="116" s="1"/>
  <c r="D983" i="116" s="1"/>
  <c r="D984" i="116" s="1"/>
  <c r="D985" i="116" s="1"/>
  <c r="D986" i="116" s="1"/>
  <c r="D987" i="116" s="1"/>
  <c r="D988" i="116" s="1"/>
  <c r="D989" i="116" s="1"/>
  <c r="D990" i="116" s="1"/>
  <c r="D991" i="116" s="1"/>
  <c r="D992" i="116" s="1"/>
  <c r="D993" i="116" s="1"/>
  <c r="D994" i="116" s="1"/>
  <c r="D995" i="116" s="1"/>
  <c r="D996" i="116" s="1"/>
  <c r="D997" i="116" s="1"/>
  <c r="D998" i="116" s="1"/>
  <c r="D999" i="116" s="1"/>
  <c r="D1000" i="116" s="1"/>
  <c r="D1001" i="116" s="1"/>
  <c r="D1002" i="116" s="1"/>
  <c r="D1003" i="116" s="1"/>
  <c r="D1004" i="116" s="1"/>
  <c r="D1005" i="116" s="1"/>
  <c r="D1006" i="116" s="1"/>
  <c r="D1007" i="116" s="1"/>
  <c r="D1008" i="116" s="1"/>
  <c r="D1009" i="116" s="1"/>
  <c r="D1010" i="116" s="1"/>
  <c r="D1011" i="116" s="1"/>
  <c r="D1012" i="116" s="1"/>
  <c r="D1013" i="116" s="1"/>
  <c r="D1014" i="116" s="1"/>
  <c r="D1015" i="116" s="1"/>
  <c r="D1016" i="116" s="1"/>
  <c r="D1017" i="116" s="1"/>
  <c r="D1018" i="116" s="1"/>
  <c r="D1019" i="116" s="1"/>
  <c r="D1020" i="116" s="1"/>
  <c r="D1021" i="116" s="1"/>
  <c r="D1022" i="116" s="1"/>
  <c r="D1023" i="116" s="1"/>
  <c r="D1024" i="116" s="1"/>
  <c r="D1025" i="116" s="1"/>
  <c r="D1026" i="116" s="1"/>
  <c r="D1027" i="116" s="1"/>
  <c r="D1028" i="116" s="1"/>
  <c r="D1029" i="116" s="1"/>
  <c r="D1030" i="116" s="1"/>
  <c r="D1031" i="116" s="1"/>
  <c r="D1032" i="116" s="1"/>
  <c r="D1033" i="116" s="1"/>
  <c r="D1034" i="116" s="1"/>
  <c r="D1035" i="116" s="1"/>
  <c r="D1036" i="116" s="1"/>
  <c r="D1037" i="116" s="1"/>
  <c r="D1038" i="116" s="1"/>
  <c r="D1039" i="116" s="1"/>
  <c r="D1040" i="116" s="1"/>
  <c r="D1041" i="116" s="1"/>
  <c r="D1042" i="116" s="1"/>
  <c r="D1043" i="116" s="1"/>
  <c r="D1044" i="116" s="1"/>
  <c r="D1045" i="116" s="1"/>
  <c r="D1046" i="116" s="1"/>
  <c r="D1047" i="116" s="1"/>
  <c r="D1048" i="116" s="1"/>
  <c r="D1049" i="116" s="1"/>
  <c r="D1050" i="116" s="1"/>
  <c r="D1051" i="116" s="1"/>
  <c r="D1052" i="116" s="1"/>
  <c r="D1053" i="116" s="1"/>
  <c r="D1054" i="116" s="1"/>
  <c r="D1055" i="116" s="1"/>
  <c r="D1056" i="116" s="1"/>
  <c r="D1057" i="116" s="1"/>
  <c r="D1058" i="116" s="1"/>
  <c r="D1059" i="116" s="1"/>
  <c r="D1060" i="116" s="1"/>
  <c r="D1061" i="116" s="1"/>
  <c r="D1062" i="116" s="1"/>
  <c r="D1063" i="116" s="1"/>
  <c r="D1064" i="116" s="1"/>
  <c r="D1065" i="116" s="1"/>
  <c r="D1066" i="116" s="1"/>
  <c r="D1067" i="116" s="1"/>
  <c r="D1068" i="116" s="1"/>
  <c r="D1069" i="116" s="1"/>
  <c r="D1070" i="116" s="1"/>
  <c r="D1071" i="116" s="1"/>
  <c r="D1072" i="116" s="1"/>
  <c r="D1073" i="116" s="1"/>
  <c r="D1074" i="116" s="1"/>
  <c r="D1075" i="116" s="1"/>
  <c r="D1076" i="116" s="1"/>
  <c r="D1077" i="116" s="1"/>
  <c r="D1078" i="116" s="1"/>
  <c r="D1079" i="116" s="1"/>
  <c r="D1080" i="116" s="1"/>
  <c r="D1081" i="116" s="1"/>
  <c r="D1082" i="116" s="1"/>
  <c r="D1083" i="116" s="1"/>
  <c r="D1084" i="116" s="1"/>
  <c r="D1085" i="116" s="1"/>
  <c r="D1086" i="116" s="1"/>
  <c r="D1087" i="116" s="1"/>
  <c r="D1088" i="116" s="1"/>
  <c r="D1089" i="116" s="1"/>
  <c r="D1090" i="116" s="1"/>
  <c r="D1091" i="116" s="1"/>
  <c r="D1092" i="116" s="1"/>
  <c r="D1093" i="116" s="1"/>
  <c r="D1094" i="116" s="1"/>
  <c r="D1095" i="116" s="1"/>
  <c r="D1096" i="116" s="1"/>
  <c r="D1097" i="116" s="1"/>
  <c r="D1098" i="116" s="1"/>
  <c r="D1099" i="116" s="1"/>
  <c r="D1100" i="116" s="1"/>
  <c r="D1101" i="116" s="1"/>
  <c r="D1102" i="116" s="1"/>
  <c r="D1103" i="116" s="1"/>
  <c r="D1104" i="116" s="1"/>
  <c r="D1105" i="116" s="1"/>
  <c r="D1106" i="116" s="1"/>
  <c r="D1107" i="116" s="1"/>
  <c r="D1108" i="116" s="1"/>
  <c r="D1109" i="116" s="1"/>
  <c r="D1110" i="116" s="1"/>
  <c r="D1111" i="116" s="1"/>
  <c r="D1112" i="116" s="1"/>
  <c r="D1113" i="116" s="1"/>
  <c r="D1114" i="116" s="1"/>
  <c r="D1115" i="116" s="1"/>
  <c r="D1116" i="116" s="1"/>
  <c r="D1117" i="116" s="1"/>
  <c r="D1118" i="116" s="1"/>
  <c r="D1119" i="116" s="1"/>
  <c r="D1120" i="116" s="1"/>
  <c r="D1121" i="116" s="1"/>
  <c r="D1122" i="116" s="1"/>
  <c r="D1123" i="116" s="1"/>
  <c r="D1124" i="116" s="1"/>
  <c r="D1125" i="116" s="1"/>
  <c r="D1126" i="116" s="1"/>
  <c r="D1127" i="116" s="1"/>
  <c r="D1128" i="116" s="1"/>
  <c r="D1129" i="116" s="1"/>
  <c r="D1130" i="116" s="1"/>
  <c r="D1131" i="116" s="1"/>
  <c r="D1132" i="116" s="1"/>
  <c r="D1133" i="116" s="1"/>
  <c r="D1134" i="116" s="1"/>
  <c r="D1135" i="116" s="1"/>
  <c r="D1136" i="116" s="1"/>
  <c r="D1137" i="116" s="1"/>
  <c r="D1138" i="116" s="1"/>
  <c r="D1139" i="116" s="1"/>
  <c r="D1140" i="116" s="1"/>
  <c r="D1141" i="116" s="1"/>
  <c r="D1142" i="116" s="1"/>
  <c r="D1143" i="116" s="1"/>
  <c r="D1144" i="116" s="1"/>
  <c r="D1145" i="116" s="1"/>
  <c r="D1146" i="116" s="1"/>
  <c r="D1147" i="116" s="1"/>
  <c r="D1148" i="116" s="1"/>
  <c r="D1149" i="116" s="1"/>
  <c r="D1150" i="116" s="1"/>
  <c r="D1151" i="116" s="1"/>
  <c r="D1152" i="116" s="1"/>
  <c r="D1153" i="116" s="1"/>
  <c r="D1154" i="116" s="1"/>
  <c r="D1155" i="116" s="1"/>
  <c r="D1156" i="116" s="1"/>
  <c r="D1157" i="116" s="1"/>
  <c r="D1158" i="116" s="1"/>
  <c r="D1159" i="116" s="1"/>
  <c r="D1160" i="116" s="1"/>
  <c r="D1161" i="116" s="1"/>
  <c r="D1162" i="116" s="1"/>
  <c r="D1163" i="116" s="1"/>
  <c r="D1164" i="116" s="1"/>
  <c r="D1165" i="116" s="1"/>
  <c r="D1166" i="116" s="1"/>
  <c r="D1167" i="116" s="1"/>
  <c r="D1168" i="116" s="1"/>
  <c r="D1169" i="116" s="1"/>
  <c r="D1170" i="116" s="1"/>
  <c r="D1171" i="116" s="1"/>
  <c r="D1172" i="116" s="1"/>
  <c r="D1173" i="116" s="1"/>
  <c r="D1174" i="116" s="1"/>
  <c r="D1175" i="116" s="1"/>
  <c r="D1176" i="116" s="1"/>
  <c r="D1177" i="116" s="1"/>
  <c r="D1178" i="116" s="1"/>
  <c r="D1179" i="116" s="1"/>
  <c r="D1180" i="116" s="1"/>
  <c r="D1181" i="116" s="1"/>
  <c r="D1182" i="116" s="1"/>
  <c r="D1183" i="116" s="1"/>
  <c r="D1184" i="116" s="1"/>
  <c r="D1185" i="116" s="1"/>
  <c r="D1186" i="116" s="1"/>
  <c r="D1187" i="116" s="1"/>
  <c r="D1188" i="116" s="1"/>
  <c r="D1189" i="116" s="1"/>
  <c r="D1190" i="116" s="1"/>
  <c r="D1191" i="116" s="1"/>
  <c r="D1192" i="116" s="1"/>
  <c r="D1193" i="116" s="1"/>
  <c r="D1194" i="116" s="1"/>
  <c r="D1195" i="116" s="1"/>
  <c r="D1196" i="116" s="1"/>
  <c r="D1197" i="116" s="1"/>
  <c r="D1198" i="116" s="1"/>
  <c r="D1199" i="116" s="1"/>
  <c r="D1200" i="116" s="1"/>
  <c r="D1201" i="116" s="1"/>
  <c r="D1202" i="116" s="1"/>
  <c r="D1203" i="116" s="1"/>
  <c r="D1204" i="116" s="1"/>
  <c r="D1205" i="116" s="1"/>
  <c r="D1206" i="116" s="1"/>
  <c r="D1207" i="116" s="1"/>
  <c r="D1208" i="116" s="1"/>
  <c r="D1209" i="116" s="1"/>
  <c r="D1210" i="116" s="1"/>
  <c r="D1211" i="116" s="1"/>
  <c r="D1212" i="116" s="1"/>
  <c r="I8" i="116"/>
  <c r="AR8" i="116"/>
  <c r="Z8" i="116"/>
  <c r="V8" i="116"/>
  <c r="AQ8" i="116"/>
  <c r="AM8" i="116"/>
  <c r="U8" i="116"/>
  <c r="AL8" i="116"/>
  <c r="AK8" i="116"/>
  <c r="P8" i="116"/>
  <c r="AJ8" i="116"/>
  <c r="R8" i="116"/>
  <c r="Q8" i="116"/>
  <c r="K8" i="116"/>
  <c r="AI8" i="116"/>
  <c r="AH8" i="116"/>
  <c r="M8" i="116"/>
  <c r="AW8" i="116"/>
  <c r="AE8" i="116"/>
  <c r="Y8" i="116"/>
  <c r="G16" i="115"/>
  <c r="B1030" i="114"/>
  <c r="C1030" i="114" s="1"/>
  <c r="B655" i="114"/>
  <c r="C655" i="114" s="1"/>
  <c r="B344" i="114"/>
  <c r="C344" i="114" s="1"/>
  <c r="B34" i="114"/>
  <c r="C34" i="114" s="1"/>
  <c r="B1024" i="114"/>
  <c r="C1024" i="114" s="1"/>
  <c r="B648" i="114"/>
  <c r="C648" i="114" s="1"/>
  <c r="B338" i="114"/>
  <c r="C338" i="114" s="1"/>
  <c r="B1177" i="114"/>
  <c r="C1177" i="114" s="1"/>
  <c r="B801" i="114"/>
  <c r="C801" i="114" s="1"/>
  <c r="B491" i="114"/>
  <c r="C491" i="114" s="1"/>
  <c r="B116" i="114"/>
  <c r="C116" i="114" s="1"/>
  <c r="B1112" i="114"/>
  <c r="C1112" i="114" s="1"/>
  <c r="B796" i="114"/>
  <c r="C796" i="114" s="1"/>
  <c r="B426" i="114"/>
  <c r="C426" i="114" s="1"/>
  <c r="B115" i="114"/>
  <c r="C115" i="114" s="1"/>
  <c r="B1106" i="114"/>
  <c r="C1106" i="114" s="1"/>
  <c r="B730" i="114"/>
  <c r="C730" i="114" s="1"/>
  <c r="B420" i="114"/>
  <c r="C420" i="114" s="1"/>
  <c r="B110" i="114"/>
  <c r="C110" i="114" s="1"/>
  <c r="B950" i="114"/>
  <c r="C950" i="114" s="1"/>
  <c r="B638" i="114"/>
  <c r="C638" i="114" s="1"/>
  <c r="B264" i="114"/>
  <c r="C264" i="114" s="1"/>
  <c r="B949" i="114"/>
  <c r="C949" i="114" s="1"/>
  <c r="B574" i="114"/>
  <c r="C574" i="114" s="1"/>
  <c r="B263" i="114"/>
  <c r="C263" i="114" s="1"/>
  <c r="B1032" i="114"/>
  <c r="C1032" i="114" s="1"/>
  <c r="B720" i="114"/>
  <c r="C720" i="114" s="1"/>
  <c r="B346" i="114"/>
  <c r="C346" i="114" s="1"/>
  <c r="B35" i="114"/>
  <c r="C35" i="114" s="1"/>
  <c r="B1096" i="114"/>
  <c r="C1096" i="114" s="1"/>
  <c r="B721" i="114"/>
  <c r="C721" i="114" s="1"/>
  <c r="B410" i="114"/>
  <c r="C410" i="114" s="1"/>
  <c r="B44" i="114"/>
  <c r="C44" i="114" s="1"/>
  <c r="B959" i="114"/>
  <c r="C959" i="114" s="1"/>
  <c r="B640" i="114"/>
  <c r="C640" i="114" s="1"/>
  <c r="B273" i="114"/>
  <c r="C273" i="114" s="1"/>
  <c r="B883" i="114"/>
  <c r="C883" i="114" s="1"/>
  <c r="B573" i="114"/>
  <c r="C573" i="114" s="1"/>
  <c r="B197" i="114"/>
  <c r="C197" i="114" s="1"/>
  <c r="B192" i="114"/>
  <c r="C192" i="114" s="1"/>
  <c r="B878" i="114"/>
  <c r="C878" i="114" s="1"/>
  <c r="B567" i="114"/>
  <c r="C567" i="114" s="1"/>
  <c r="B1188" i="114"/>
  <c r="C1188" i="114" s="1"/>
  <c r="B868" i="114"/>
  <c r="C868" i="114" s="1"/>
  <c r="B502" i="114"/>
  <c r="C502" i="114" s="1"/>
  <c r="B182" i="114"/>
  <c r="C182" i="114" s="1"/>
  <c r="B1178" i="114"/>
  <c r="C1178" i="114" s="1"/>
  <c r="B802" i="114"/>
  <c r="C802" i="114" s="1"/>
  <c r="B492" i="114"/>
  <c r="C492" i="114" s="1"/>
  <c r="B181" i="114"/>
  <c r="C181" i="114" s="1"/>
  <c r="B1155" i="114"/>
  <c r="C1155" i="114" s="1"/>
  <c r="B1079" i="114"/>
  <c r="C1079" i="114" s="1"/>
  <c r="B998" i="114"/>
  <c r="C998" i="114" s="1"/>
  <c r="B926" i="114"/>
  <c r="C926" i="114" s="1"/>
  <c r="B851" i="114"/>
  <c r="C851" i="114" s="1"/>
  <c r="B770" i="114"/>
  <c r="C770" i="114" s="1"/>
  <c r="B698" i="114"/>
  <c r="C698" i="114" s="1"/>
  <c r="B622" i="114"/>
  <c r="C622" i="114" s="1"/>
  <c r="B542" i="114"/>
  <c r="C542" i="114" s="1"/>
  <c r="B469" i="114"/>
  <c r="C469" i="114" s="1"/>
  <c r="B393" i="114"/>
  <c r="C393" i="114" s="1"/>
  <c r="B312" i="114"/>
  <c r="C312" i="114" s="1"/>
  <c r="B240" i="114"/>
  <c r="C240" i="114" s="1"/>
  <c r="B165" i="114"/>
  <c r="C165" i="114" s="1"/>
  <c r="B84" i="114"/>
  <c r="C84" i="114" s="1"/>
  <c r="B1146" i="114"/>
  <c r="C1146" i="114" s="1"/>
  <c r="B1074" i="114"/>
  <c r="C1074" i="114" s="1"/>
  <c r="B997" i="114"/>
  <c r="C997" i="114" s="1"/>
  <c r="B917" i="114"/>
  <c r="C917" i="114" s="1"/>
  <c r="B844" i="114"/>
  <c r="C844" i="114" s="1"/>
  <c r="B769" i="114"/>
  <c r="C769" i="114" s="1"/>
  <c r="B688" i="114"/>
  <c r="C688" i="114" s="1"/>
  <c r="B616" i="114"/>
  <c r="C616" i="114" s="1"/>
  <c r="B540" i="114"/>
  <c r="C540" i="114" s="1"/>
  <c r="B460" i="114"/>
  <c r="C460" i="114" s="1"/>
  <c r="B388" i="114"/>
  <c r="C388" i="114" s="1"/>
  <c r="B311" i="114"/>
  <c r="C311" i="114" s="1"/>
  <c r="B231" i="114"/>
  <c r="C231" i="114" s="1"/>
  <c r="B158" i="114"/>
  <c r="C158" i="114" s="1"/>
  <c r="B83" i="114"/>
  <c r="C83" i="114" s="1"/>
  <c r="B1095" i="114"/>
  <c r="C1095" i="114" s="1"/>
  <c r="B942" i="114"/>
  <c r="C942" i="114" s="1"/>
  <c r="B786" i="114"/>
  <c r="C786" i="114" s="1"/>
  <c r="B714" i="114"/>
  <c r="C714" i="114" s="1"/>
  <c r="B486" i="114"/>
  <c r="C486" i="114" s="1"/>
  <c r="B409" i="114"/>
  <c r="C409" i="114" s="1"/>
  <c r="B256" i="114"/>
  <c r="C256" i="114" s="1"/>
  <c r="B28" i="114"/>
  <c r="C28" i="114" s="1"/>
  <c r="B1145" i="114"/>
  <c r="C1145" i="114" s="1"/>
  <c r="B1064" i="114"/>
  <c r="C1064" i="114" s="1"/>
  <c r="B992" i="114"/>
  <c r="C992" i="114" s="1"/>
  <c r="B916" i="114"/>
  <c r="C916" i="114" s="1"/>
  <c r="B836" i="114"/>
  <c r="C836" i="114" s="1"/>
  <c r="B763" i="114"/>
  <c r="C763" i="114" s="1"/>
  <c r="B687" i="114"/>
  <c r="C687" i="114" s="1"/>
  <c r="B606" i="114"/>
  <c r="C606" i="114" s="1"/>
  <c r="B534" i="114"/>
  <c r="C534" i="114" s="1"/>
  <c r="B459" i="114"/>
  <c r="C459" i="114" s="1"/>
  <c r="B378" i="114"/>
  <c r="C378" i="114" s="1"/>
  <c r="B306" i="114"/>
  <c r="C306" i="114" s="1"/>
  <c r="B230" i="114"/>
  <c r="C230" i="114" s="1"/>
  <c r="B150" i="114"/>
  <c r="C150" i="114" s="1"/>
  <c r="B77" i="114"/>
  <c r="C77" i="114" s="1"/>
  <c r="B1210" i="114"/>
  <c r="C1210" i="114" s="1"/>
  <c r="B1138" i="114"/>
  <c r="C1138" i="114" s="1"/>
  <c r="B1063" i="114"/>
  <c r="C1063" i="114" s="1"/>
  <c r="B982" i="114"/>
  <c r="C982" i="114" s="1"/>
  <c r="B910" i="114"/>
  <c r="C910" i="114" s="1"/>
  <c r="B834" i="114"/>
  <c r="C834" i="114" s="1"/>
  <c r="B754" i="114"/>
  <c r="C754" i="114" s="1"/>
  <c r="B682" i="114"/>
  <c r="C682" i="114" s="1"/>
  <c r="B605" i="114"/>
  <c r="C605" i="114" s="1"/>
  <c r="B525" i="114"/>
  <c r="C525" i="114" s="1"/>
  <c r="B452" i="114"/>
  <c r="C452" i="114" s="1"/>
  <c r="B377" i="114"/>
  <c r="C377" i="114" s="1"/>
  <c r="B296" i="114"/>
  <c r="C296" i="114" s="1"/>
  <c r="B224" i="114"/>
  <c r="C224" i="114" s="1"/>
  <c r="B148" i="114"/>
  <c r="C148" i="114" s="1"/>
  <c r="B68" i="114"/>
  <c r="C68" i="114" s="1"/>
  <c r="B329" i="114"/>
  <c r="C329" i="114" s="1"/>
  <c r="B1090" i="114"/>
  <c r="C1090" i="114" s="1"/>
  <c r="B934" i="114"/>
  <c r="C934" i="114" s="1"/>
  <c r="B704" i="114"/>
  <c r="C704" i="114" s="1"/>
  <c r="B557" i="114"/>
  <c r="C557" i="114" s="1"/>
  <c r="B476" i="114"/>
  <c r="C476" i="114" s="1"/>
  <c r="B404" i="114"/>
  <c r="C404" i="114" s="1"/>
  <c r="B248" i="114"/>
  <c r="C248" i="114" s="1"/>
  <c r="B175" i="114"/>
  <c r="C175" i="114" s="1"/>
  <c r="B99" i="114"/>
  <c r="C99" i="114" s="1"/>
  <c r="B1161" i="114"/>
  <c r="C1161" i="114" s="1"/>
  <c r="B932" i="114"/>
  <c r="C932" i="114" s="1"/>
  <c r="B550" i="114"/>
  <c r="C550" i="114" s="1"/>
  <c r="B1209" i="114"/>
  <c r="C1209" i="114" s="1"/>
  <c r="B1130" i="114"/>
  <c r="C1130" i="114" s="1"/>
  <c r="B1057" i="114"/>
  <c r="C1057" i="114" s="1"/>
  <c r="B981" i="114"/>
  <c r="C981" i="114" s="1"/>
  <c r="B900" i="114"/>
  <c r="C900" i="114" s="1"/>
  <c r="B828" i="114"/>
  <c r="C828" i="114" s="1"/>
  <c r="B753" i="114"/>
  <c r="C753" i="114" s="1"/>
  <c r="B672" i="114"/>
  <c r="C672" i="114" s="1"/>
  <c r="B600" i="114"/>
  <c r="C600" i="114" s="1"/>
  <c r="B524" i="114"/>
  <c r="C524" i="114" s="1"/>
  <c r="B444" i="114"/>
  <c r="C444" i="114" s="1"/>
  <c r="B371" i="114"/>
  <c r="C371" i="114" s="1"/>
  <c r="B295" i="114"/>
  <c r="C295" i="114" s="1"/>
  <c r="B214" i="114"/>
  <c r="C214" i="114" s="1"/>
  <c r="B142" i="114"/>
  <c r="C142" i="114" s="1"/>
  <c r="B67" i="114"/>
  <c r="C67" i="114" s="1"/>
  <c r="B1204" i="114"/>
  <c r="C1204" i="114" s="1"/>
  <c r="B1128" i="114"/>
  <c r="C1128" i="114" s="1"/>
  <c r="B1048" i="114"/>
  <c r="C1048" i="114" s="1"/>
  <c r="B976" i="114"/>
  <c r="C976" i="114" s="1"/>
  <c r="B899" i="114"/>
  <c r="C899" i="114" s="1"/>
  <c r="B819" i="114"/>
  <c r="C819" i="114" s="1"/>
  <c r="B746" i="114"/>
  <c r="C746" i="114" s="1"/>
  <c r="B671" i="114"/>
  <c r="C671" i="114" s="1"/>
  <c r="B590" i="114"/>
  <c r="C590" i="114" s="1"/>
  <c r="B518" i="114"/>
  <c r="C518" i="114" s="1"/>
  <c r="B442" i="114"/>
  <c r="C442" i="114" s="1"/>
  <c r="B362" i="114"/>
  <c r="C362" i="114" s="1"/>
  <c r="B290" i="114"/>
  <c r="C290" i="114" s="1"/>
  <c r="B213" i="114"/>
  <c r="C213" i="114" s="1"/>
  <c r="B133" i="114"/>
  <c r="C133" i="114" s="1"/>
  <c r="B60" i="114"/>
  <c r="C60" i="114" s="1"/>
  <c r="B1172" i="114"/>
  <c r="C1172" i="114" s="1"/>
  <c r="B1015" i="114"/>
  <c r="C1015" i="114" s="1"/>
  <c r="B867" i="114"/>
  <c r="C867" i="114" s="1"/>
  <c r="B558" i="114"/>
  <c r="C558" i="114" s="1"/>
  <c r="B100" i="114"/>
  <c r="C100" i="114" s="1"/>
  <c r="B1162" i="114"/>
  <c r="C1162" i="114" s="1"/>
  <c r="B1014" i="114"/>
  <c r="C1014" i="114" s="1"/>
  <c r="B861" i="114"/>
  <c r="C861" i="114" s="1"/>
  <c r="B785" i="114"/>
  <c r="C785" i="114" s="1"/>
  <c r="B632" i="114"/>
  <c r="C632" i="114" s="1"/>
  <c r="B328" i="114"/>
  <c r="C328" i="114" s="1"/>
  <c r="B18" i="114"/>
  <c r="C18" i="114" s="1"/>
  <c r="B1080" i="114"/>
  <c r="C1080" i="114" s="1"/>
  <c r="B852" i="114"/>
  <c r="C852" i="114" s="1"/>
  <c r="B703" i="114"/>
  <c r="C703" i="114" s="1"/>
  <c r="B623" i="114"/>
  <c r="C623" i="114" s="1"/>
  <c r="B475" i="114"/>
  <c r="C475" i="114" s="1"/>
  <c r="B322" i="114"/>
  <c r="C322" i="114" s="1"/>
  <c r="B246" i="114"/>
  <c r="C246" i="114" s="1"/>
  <c r="B166" i="114"/>
  <c r="C166" i="114" s="1"/>
  <c r="B94" i="114"/>
  <c r="C94" i="114" s="1"/>
  <c r="B1194" i="114"/>
  <c r="C1194" i="114" s="1"/>
  <c r="B1122" i="114"/>
  <c r="C1122" i="114" s="1"/>
  <c r="B1047" i="114"/>
  <c r="C1047" i="114" s="1"/>
  <c r="B966" i="114"/>
  <c r="C966" i="114" s="1"/>
  <c r="B894" i="114"/>
  <c r="C894" i="114" s="1"/>
  <c r="B818" i="114"/>
  <c r="C818" i="114" s="1"/>
  <c r="B738" i="114"/>
  <c r="C738" i="114" s="1"/>
  <c r="B665" i="114"/>
  <c r="C665" i="114" s="1"/>
  <c r="B589" i="114"/>
  <c r="C589" i="114" s="1"/>
  <c r="B508" i="114"/>
  <c r="C508" i="114" s="1"/>
  <c r="B436" i="114"/>
  <c r="C436" i="114" s="1"/>
  <c r="B361" i="114"/>
  <c r="C361" i="114" s="1"/>
  <c r="B280" i="114"/>
  <c r="C280" i="114" s="1"/>
  <c r="B208" i="114"/>
  <c r="C208" i="114" s="1"/>
  <c r="B132" i="114"/>
  <c r="C132" i="114" s="1"/>
  <c r="B52" i="114"/>
  <c r="C52" i="114" s="1"/>
  <c r="B1008" i="114"/>
  <c r="C1008" i="114" s="1"/>
  <c r="B780" i="114"/>
  <c r="C780" i="114" s="1"/>
  <c r="B394" i="114"/>
  <c r="C394" i="114" s="1"/>
  <c r="B17" i="114"/>
  <c r="C17" i="114" s="1"/>
  <c r="B1193" i="114"/>
  <c r="C1193" i="114" s="1"/>
  <c r="B1113" i="114"/>
  <c r="C1113" i="114" s="1"/>
  <c r="B1040" i="114"/>
  <c r="C1040" i="114" s="1"/>
  <c r="B965" i="114"/>
  <c r="C965" i="114" s="1"/>
  <c r="B884" i="114"/>
  <c r="C884" i="114" s="1"/>
  <c r="B812" i="114"/>
  <c r="C812" i="114" s="1"/>
  <c r="B736" i="114"/>
  <c r="C736" i="114" s="1"/>
  <c r="B656" i="114"/>
  <c r="C656" i="114" s="1"/>
  <c r="B584" i="114"/>
  <c r="C584" i="114" s="1"/>
  <c r="B507" i="114"/>
  <c r="C507" i="114" s="1"/>
  <c r="B427" i="114"/>
  <c r="C427" i="114" s="1"/>
  <c r="B354" i="114"/>
  <c r="C354" i="114" s="1"/>
  <c r="B279" i="114"/>
  <c r="C279" i="114" s="1"/>
  <c r="B198" i="114"/>
  <c r="C198" i="114" s="1"/>
  <c r="B126" i="114"/>
  <c r="C126" i="114" s="1"/>
  <c r="B50" i="114"/>
  <c r="C50" i="114" s="1"/>
  <c r="K57" i="112"/>
  <c r="E14" i="112"/>
  <c r="E16" i="112"/>
  <c r="K64" i="112"/>
  <c r="G14" i="112"/>
  <c r="F16" i="112"/>
  <c r="K71" i="112"/>
  <c r="D14" i="112"/>
  <c r="K106" i="112"/>
  <c r="K113" i="112"/>
  <c r="K50" i="112"/>
  <c r="B1208" i="114"/>
  <c r="C1208" i="114" s="1"/>
  <c r="B1192" i="114"/>
  <c r="C1192" i="114" s="1"/>
  <c r="B1176" i="114"/>
  <c r="C1176" i="114" s="1"/>
  <c r="B1160" i="114"/>
  <c r="C1160" i="114" s="1"/>
  <c r="B1144" i="114"/>
  <c r="C1144" i="114" s="1"/>
  <c r="B1127" i="114"/>
  <c r="C1127" i="114" s="1"/>
  <c r="B1110" i="114"/>
  <c r="C1110" i="114" s="1"/>
  <c r="B1094" i="114"/>
  <c r="C1094" i="114" s="1"/>
  <c r="B1078" i="114"/>
  <c r="C1078" i="114" s="1"/>
  <c r="B1062" i="114"/>
  <c r="C1062" i="114" s="1"/>
  <c r="B1046" i="114"/>
  <c r="C1046" i="114" s="1"/>
  <c r="B1029" i="114"/>
  <c r="C1029" i="114" s="1"/>
  <c r="B1012" i="114"/>
  <c r="C1012" i="114" s="1"/>
  <c r="B996" i="114"/>
  <c r="C996" i="114" s="1"/>
  <c r="B980" i="114"/>
  <c r="C980" i="114" s="1"/>
  <c r="B964" i="114"/>
  <c r="C964" i="114" s="1"/>
  <c r="B948" i="114"/>
  <c r="C948" i="114" s="1"/>
  <c r="B931" i="114"/>
  <c r="C931" i="114" s="1"/>
  <c r="B914" i="114"/>
  <c r="C914" i="114" s="1"/>
  <c r="B898" i="114"/>
  <c r="C898" i="114" s="1"/>
  <c r="B882" i="114"/>
  <c r="C882" i="114" s="1"/>
  <c r="B866" i="114"/>
  <c r="C866" i="114" s="1"/>
  <c r="B850" i="114"/>
  <c r="C850" i="114" s="1"/>
  <c r="B833" i="114"/>
  <c r="C833" i="114" s="1"/>
  <c r="B816" i="114"/>
  <c r="C816" i="114" s="1"/>
  <c r="B800" i="114"/>
  <c r="C800" i="114" s="1"/>
  <c r="B784" i="114"/>
  <c r="C784" i="114" s="1"/>
  <c r="B768" i="114"/>
  <c r="C768" i="114" s="1"/>
  <c r="B752" i="114"/>
  <c r="C752" i="114" s="1"/>
  <c r="B735" i="114"/>
  <c r="C735" i="114" s="1"/>
  <c r="B718" i="114"/>
  <c r="C718" i="114" s="1"/>
  <c r="B702" i="114"/>
  <c r="C702" i="114" s="1"/>
  <c r="B686" i="114"/>
  <c r="C686" i="114" s="1"/>
  <c r="B670" i="114"/>
  <c r="C670" i="114" s="1"/>
  <c r="B654" i="114"/>
  <c r="C654" i="114" s="1"/>
  <c r="B637" i="114"/>
  <c r="C637" i="114" s="1"/>
  <c r="B620" i="114"/>
  <c r="C620" i="114" s="1"/>
  <c r="B604" i="114"/>
  <c r="C604" i="114" s="1"/>
  <c r="B588" i="114"/>
  <c r="C588" i="114" s="1"/>
  <c r="B572" i="114"/>
  <c r="C572" i="114" s="1"/>
  <c r="B556" i="114"/>
  <c r="C556" i="114" s="1"/>
  <c r="B539" i="114"/>
  <c r="C539" i="114" s="1"/>
  <c r="B522" i="114"/>
  <c r="C522" i="114" s="1"/>
  <c r="B506" i="114"/>
  <c r="C506" i="114" s="1"/>
  <c r="B490" i="114"/>
  <c r="C490" i="114" s="1"/>
  <c r="B474" i="114"/>
  <c r="C474" i="114" s="1"/>
  <c r="B458" i="114"/>
  <c r="C458" i="114" s="1"/>
  <c r="B441" i="114"/>
  <c r="C441" i="114" s="1"/>
  <c r="B424" i="114"/>
  <c r="C424" i="114" s="1"/>
  <c r="B408" i="114"/>
  <c r="C408" i="114" s="1"/>
  <c r="B392" i="114"/>
  <c r="C392" i="114" s="1"/>
  <c r="B376" i="114"/>
  <c r="C376" i="114" s="1"/>
  <c r="B360" i="114"/>
  <c r="C360" i="114" s="1"/>
  <c r="B343" i="114"/>
  <c r="C343" i="114" s="1"/>
  <c r="B326" i="114"/>
  <c r="C326" i="114" s="1"/>
  <c r="B310" i="114"/>
  <c r="C310" i="114" s="1"/>
  <c r="B294" i="114"/>
  <c r="C294" i="114" s="1"/>
  <c r="B278" i="114"/>
  <c r="C278" i="114" s="1"/>
  <c r="B262" i="114"/>
  <c r="C262" i="114" s="1"/>
  <c r="B245" i="114"/>
  <c r="C245" i="114" s="1"/>
  <c r="B228" i="114"/>
  <c r="C228" i="114" s="1"/>
  <c r="B212" i="114"/>
  <c r="C212" i="114" s="1"/>
  <c r="B196" i="114"/>
  <c r="C196" i="114" s="1"/>
  <c r="B180" i="114"/>
  <c r="C180" i="114" s="1"/>
  <c r="B164" i="114"/>
  <c r="C164" i="114" s="1"/>
  <c r="B147" i="114"/>
  <c r="C147" i="114" s="1"/>
  <c r="B130" i="114"/>
  <c r="C130" i="114" s="1"/>
  <c r="B114" i="114"/>
  <c r="C114" i="114" s="1"/>
  <c r="B98" i="114"/>
  <c r="C98" i="114" s="1"/>
  <c r="B82" i="114"/>
  <c r="C82" i="114" s="1"/>
  <c r="B66" i="114"/>
  <c r="C66" i="114" s="1"/>
  <c r="B49" i="114"/>
  <c r="C49" i="114" s="1"/>
  <c r="B32" i="114"/>
  <c r="C32" i="114" s="1"/>
  <c r="B16" i="114"/>
  <c r="C16" i="114" s="1"/>
  <c r="B1207" i="114"/>
  <c r="C1207" i="114" s="1"/>
  <c r="B1191" i="114"/>
  <c r="C1191" i="114" s="1"/>
  <c r="B1175" i="114"/>
  <c r="C1175" i="114" s="1"/>
  <c r="B1159" i="114"/>
  <c r="C1159" i="114" s="1"/>
  <c r="B1142" i="114"/>
  <c r="C1142" i="114" s="1"/>
  <c r="B1126" i="114"/>
  <c r="C1126" i="114" s="1"/>
  <c r="B1109" i="114"/>
  <c r="C1109" i="114" s="1"/>
  <c r="B1093" i="114"/>
  <c r="C1093" i="114" s="1"/>
  <c r="B1077" i="114"/>
  <c r="C1077" i="114" s="1"/>
  <c r="B1061" i="114"/>
  <c r="C1061" i="114" s="1"/>
  <c r="B1044" i="114"/>
  <c r="C1044" i="114" s="1"/>
  <c r="B1028" i="114"/>
  <c r="C1028" i="114" s="1"/>
  <c r="B1011" i="114"/>
  <c r="C1011" i="114" s="1"/>
  <c r="B995" i="114"/>
  <c r="C995" i="114" s="1"/>
  <c r="B979" i="114"/>
  <c r="C979" i="114" s="1"/>
  <c r="B963" i="114"/>
  <c r="C963" i="114" s="1"/>
  <c r="B946" i="114"/>
  <c r="C946" i="114" s="1"/>
  <c r="B930" i="114"/>
  <c r="C930" i="114" s="1"/>
  <c r="B913" i="114"/>
  <c r="C913" i="114" s="1"/>
  <c r="B897" i="114"/>
  <c r="C897" i="114" s="1"/>
  <c r="B881" i="114"/>
  <c r="C881" i="114" s="1"/>
  <c r="B865" i="114"/>
  <c r="C865" i="114" s="1"/>
  <c r="B848" i="114"/>
  <c r="C848" i="114" s="1"/>
  <c r="B832" i="114"/>
  <c r="C832" i="114" s="1"/>
  <c r="B815" i="114"/>
  <c r="C815" i="114" s="1"/>
  <c r="B799" i="114"/>
  <c r="C799" i="114" s="1"/>
  <c r="B783" i="114"/>
  <c r="C783" i="114" s="1"/>
  <c r="B767" i="114"/>
  <c r="C767" i="114" s="1"/>
  <c r="B750" i="114"/>
  <c r="C750" i="114" s="1"/>
  <c r="B734" i="114"/>
  <c r="C734" i="114" s="1"/>
  <c r="B717" i="114"/>
  <c r="C717" i="114" s="1"/>
  <c r="B701" i="114"/>
  <c r="C701" i="114" s="1"/>
  <c r="B685" i="114"/>
  <c r="C685" i="114" s="1"/>
  <c r="B669" i="114"/>
  <c r="C669" i="114" s="1"/>
  <c r="B652" i="114"/>
  <c r="C652" i="114" s="1"/>
  <c r="B636" i="114"/>
  <c r="C636" i="114" s="1"/>
  <c r="B619" i="114"/>
  <c r="C619" i="114" s="1"/>
  <c r="B603" i="114"/>
  <c r="C603" i="114" s="1"/>
  <c r="B587" i="114"/>
  <c r="C587" i="114" s="1"/>
  <c r="B571" i="114"/>
  <c r="C571" i="114" s="1"/>
  <c r="B554" i="114"/>
  <c r="C554" i="114" s="1"/>
  <c r="B538" i="114"/>
  <c r="C538" i="114" s="1"/>
  <c r="B521" i="114"/>
  <c r="C521" i="114" s="1"/>
  <c r="B505" i="114"/>
  <c r="C505" i="114" s="1"/>
  <c r="B489" i="114"/>
  <c r="C489" i="114" s="1"/>
  <c r="B473" i="114"/>
  <c r="C473" i="114" s="1"/>
  <c r="B456" i="114"/>
  <c r="C456" i="114" s="1"/>
  <c r="B440" i="114"/>
  <c r="C440" i="114" s="1"/>
  <c r="B423" i="114"/>
  <c r="C423" i="114" s="1"/>
  <c r="B407" i="114"/>
  <c r="C407" i="114" s="1"/>
  <c r="B391" i="114"/>
  <c r="C391" i="114" s="1"/>
  <c r="B375" i="114"/>
  <c r="C375" i="114" s="1"/>
  <c r="B358" i="114"/>
  <c r="C358" i="114" s="1"/>
  <c r="B342" i="114"/>
  <c r="C342" i="114" s="1"/>
  <c r="B325" i="114"/>
  <c r="C325" i="114" s="1"/>
  <c r="B309" i="114"/>
  <c r="C309" i="114" s="1"/>
  <c r="B293" i="114"/>
  <c r="C293" i="114" s="1"/>
  <c r="B277" i="114"/>
  <c r="C277" i="114" s="1"/>
  <c r="B260" i="114"/>
  <c r="C260" i="114" s="1"/>
  <c r="B244" i="114"/>
  <c r="C244" i="114" s="1"/>
  <c r="B227" i="114"/>
  <c r="C227" i="114" s="1"/>
  <c r="B211" i="114"/>
  <c r="C211" i="114" s="1"/>
  <c r="B195" i="114"/>
  <c r="C195" i="114" s="1"/>
  <c r="B179" i="114"/>
  <c r="C179" i="114" s="1"/>
  <c r="B162" i="114"/>
  <c r="C162" i="114" s="1"/>
  <c r="B146" i="114"/>
  <c r="C146" i="114" s="1"/>
  <c r="B129" i="114"/>
  <c r="C129" i="114" s="1"/>
  <c r="B113" i="114"/>
  <c r="C113" i="114" s="1"/>
  <c r="B97" i="114"/>
  <c r="C97" i="114" s="1"/>
  <c r="B81" i="114"/>
  <c r="C81" i="114" s="1"/>
  <c r="B64" i="114"/>
  <c r="C64" i="114" s="1"/>
  <c r="B48" i="114"/>
  <c r="C48" i="114" s="1"/>
  <c r="B31" i="114"/>
  <c r="C31" i="114" s="1"/>
  <c r="B15" i="114"/>
  <c r="C15" i="114" s="1"/>
  <c r="B1206" i="114"/>
  <c r="C1206" i="114" s="1"/>
  <c r="B1190" i="114"/>
  <c r="C1190" i="114" s="1"/>
  <c r="B1174" i="114"/>
  <c r="C1174" i="114" s="1"/>
  <c r="B1158" i="114"/>
  <c r="C1158" i="114" s="1"/>
  <c r="B1141" i="114"/>
  <c r="C1141" i="114" s="1"/>
  <c r="B1124" i="114"/>
  <c r="C1124" i="114" s="1"/>
  <c r="B1108" i="114"/>
  <c r="C1108" i="114" s="1"/>
  <c r="B1092" i="114"/>
  <c r="C1092" i="114" s="1"/>
  <c r="B1076" i="114"/>
  <c r="C1076" i="114" s="1"/>
  <c r="B1060" i="114"/>
  <c r="C1060" i="114" s="1"/>
  <c r="B1043" i="114"/>
  <c r="C1043" i="114" s="1"/>
  <c r="B1026" i="114"/>
  <c r="C1026" i="114" s="1"/>
  <c r="B1010" i="114"/>
  <c r="C1010" i="114" s="1"/>
  <c r="B994" i="114"/>
  <c r="C994" i="114" s="1"/>
  <c r="B978" i="114"/>
  <c r="C978" i="114" s="1"/>
  <c r="B962" i="114"/>
  <c r="C962" i="114" s="1"/>
  <c r="B945" i="114"/>
  <c r="C945" i="114" s="1"/>
  <c r="B928" i="114"/>
  <c r="C928" i="114" s="1"/>
  <c r="B912" i="114"/>
  <c r="C912" i="114" s="1"/>
  <c r="B896" i="114"/>
  <c r="C896" i="114" s="1"/>
  <c r="B880" i="114"/>
  <c r="C880" i="114" s="1"/>
  <c r="B864" i="114"/>
  <c r="C864" i="114" s="1"/>
  <c r="B847" i="114"/>
  <c r="C847" i="114" s="1"/>
  <c r="B830" i="114"/>
  <c r="C830" i="114" s="1"/>
  <c r="B814" i="114"/>
  <c r="C814" i="114" s="1"/>
  <c r="B798" i="114"/>
  <c r="C798" i="114" s="1"/>
  <c r="B782" i="114"/>
  <c r="C782" i="114" s="1"/>
  <c r="B766" i="114"/>
  <c r="C766" i="114" s="1"/>
  <c r="B749" i="114"/>
  <c r="C749" i="114" s="1"/>
  <c r="B732" i="114"/>
  <c r="C732" i="114" s="1"/>
  <c r="B716" i="114"/>
  <c r="C716" i="114" s="1"/>
  <c r="B700" i="114"/>
  <c r="C700" i="114" s="1"/>
  <c r="B684" i="114"/>
  <c r="C684" i="114" s="1"/>
  <c r="B668" i="114"/>
  <c r="C668" i="114" s="1"/>
  <c r="B651" i="114"/>
  <c r="C651" i="114" s="1"/>
  <c r="B634" i="114"/>
  <c r="C634" i="114" s="1"/>
  <c r="B618" i="114"/>
  <c r="C618" i="114" s="1"/>
  <c r="B602" i="114"/>
  <c r="C602" i="114" s="1"/>
  <c r="B586" i="114"/>
  <c r="C586" i="114" s="1"/>
  <c r="B570" i="114"/>
  <c r="C570" i="114" s="1"/>
  <c r="B553" i="114"/>
  <c r="C553" i="114" s="1"/>
  <c r="B536" i="114"/>
  <c r="C536" i="114" s="1"/>
  <c r="B520" i="114"/>
  <c r="C520" i="114" s="1"/>
  <c r="B504" i="114"/>
  <c r="C504" i="114" s="1"/>
  <c r="B488" i="114"/>
  <c r="C488" i="114" s="1"/>
  <c r="B472" i="114"/>
  <c r="C472" i="114" s="1"/>
  <c r="B455" i="114"/>
  <c r="C455" i="114" s="1"/>
  <c r="B438" i="114"/>
  <c r="C438" i="114" s="1"/>
  <c r="B422" i="114"/>
  <c r="C422" i="114" s="1"/>
  <c r="B406" i="114"/>
  <c r="C406" i="114" s="1"/>
  <c r="B390" i="114"/>
  <c r="C390" i="114" s="1"/>
  <c r="B374" i="114"/>
  <c r="C374" i="114" s="1"/>
  <c r="B357" i="114"/>
  <c r="C357" i="114" s="1"/>
  <c r="B340" i="114"/>
  <c r="C340" i="114" s="1"/>
  <c r="B324" i="114"/>
  <c r="C324" i="114" s="1"/>
  <c r="B308" i="114"/>
  <c r="C308" i="114" s="1"/>
  <c r="B292" i="114"/>
  <c r="C292" i="114" s="1"/>
  <c r="B276" i="114"/>
  <c r="C276" i="114" s="1"/>
  <c r="B259" i="114"/>
  <c r="C259" i="114" s="1"/>
  <c r="B242" i="114"/>
  <c r="C242" i="114" s="1"/>
  <c r="B226" i="114"/>
  <c r="C226" i="114" s="1"/>
  <c r="B210" i="114"/>
  <c r="C210" i="114" s="1"/>
  <c r="B194" i="114"/>
  <c r="C194" i="114" s="1"/>
  <c r="B178" i="114"/>
  <c r="C178" i="114" s="1"/>
  <c r="B161" i="114"/>
  <c r="C161" i="114" s="1"/>
  <c r="B144" i="114"/>
  <c r="C144" i="114" s="1"/>
  <c r="B128" i="114"/>
  <c r="C128" i="114" s="1"/>
  <c r="B112" i="114"/>
  <c r="C112" i="114" s="1"/>
  <c r="B96" i="114"/>
  <c r="C96" i="114" s="1"/>
  <c r="B80" i="114"/>
  <c r="C80" i="114" s="1"/>
  <c r="B63" i="114"/>
  <c r="C63" i="114" s="1"/>
  <c r="B46" i="114"/>
  <c r="C46" i="114" s="1"/>
  <c r="B30" i="114"/>
  <c r="C30" i="114" s="1"/>
  <c r="B14" i="114"/>
  <c r="C14" i="114" s="1"/>
  <c r="D14" i="114" s="1"/>
  <c r="D15" i="114" s="1"/>
  <c r="B1205" i="114"/>
  <c r="C1205" i="114" s="1"/>
  <c r="B1189" i="114"/>
  <c r="C1189" i="114" s="1"/>
  <c r="B1173" i="114"/>
  <c r="C1173" i="114" s="1"/>
  <c r="B1156" i="114"/>
  <c r="C1156" i="114" s="1"/>
  <c r="B1140" i="114"/>
  <c r="C1140" i="114" s="1"/>
  <c r="B1123" i="114"/>
  <c r="C1123" i="114" s="1"/>
  <c r="B1107" i="114"/>
  <c r="C1107" i="114" s="1"/>
  <c r="B1091" i="114"/>
  <c r="C1091" i="114" s="1"/>
  <c r="B1075" i="114"/>
  <c r="C1075" i="114" s="1"/>
  <c r="B1058" i="114"/>
  <c r="C1058" i="114" s="1"/>
  <c r="B1042" i="114"/>
  <c r="C1042" i="114" s="1"/>
  <c r="B1025" i="114"/>
  <c r="C1025" i="114" s="1"/>
  <c r="B1009" i="114"/>
  <c r="C1009" i="114" s="1"/>
  <c r="B993" i="114"/>
  <c r="C993" i="114" s="1"/>
  <c r="B977" i="114"/>
  <c r="C977" i="114" s="1"/>
  <c r="B960" i="114"/>
  <c r="C960" i="114" s="1"/>
  <c r="B944" i="114"/>
  <c r="C944" i="114" s="1"/>
  <c r="B927" i="114"/>
  <c r="C927" i="114" s="1"/>
  <c r="B911" i="114"/>
  <c r="C911" i="114" s="1"/>
  <c r="B895" i="114"/>
  <c r="C895" i="114" s="1"/>
  <c r="B879" i="114"/>
  <c r="C879" i="114" s="1"/>
  <c r="B862" i="114"/>
  <c r="C862" i="114" s="1"/>
  <c r="B846" i="114"/>
  <c r="C846" i="114" s="1"/>
  <c r="B829" i="114"/>
  <c r="C829" i="114" s="1"/>
  <c r="B813" i="114"/>
  <c r="C813" i="114" s="1"/>
  <c r="B797" i="114"/>
  <c r="C797" i="114" s="1"/>
  <c r="B781" i="114"/>
  <c r="C781" i="114" s="1"/>
  <c r="B764" i="114"/>
  <c r="C764" i="114" s="1"/>
  <c r="B748" i="114"/>
  <c r="C748" i="114" s="1"/>
  <c r="B731" i="114"/>
  <c r="C731" i="114" s="1"/>
  <c r="B715" i="114"/>
  <c r="C715" i="114" s="1"/>
  <c r="B699" i="114"/>
  <c r="C699" i="114" s="1"/>
  <c r="B683" i="114"/>
  <c r="C683" i="114" s="1"/>
  <c r="B666" i="114"/>
  <c r="C666" i="114" s="1"/>
  <c r="B650" i="114"/>
  <c r="C650" i="114" s="1"/>
  <c r="B633" i="114"/>
  <c r="C633" i="114" s="1"/>
  <c r="B617" i="114"/>
  <c r="C617" i="114" s="1"/>
  <c r="B601" i="114"/>
  <c r="C601" i="114" s="1"/>
  <c r="B585" i="114"/>
  <c r="C585" i="114" s="1"/>
  <c r="B568" i="114"/>
  <c r="C568" i="114" s="1"/>
  <c r="B552" i="114"/>
  <c r="C552" i="114" s="1"/>
  <c r="B535" i="114"/>
  <c r="C535" i="114" s="1"/>
  <c r="B519" i="114"/>
  <c r="C519" i="114" s="1"/>
  <c r="B503" i="114"/>
  <c r="C503" i="114" s="1"/>
  <c r="B487" i="114"/>
  <c r="C487" i="114" s="1"/>
  <c r="B470" i="114"/>
  <c r="C470" i="114" s="1"/>
  <c r="B454" i="114"/>
  <c r="C454" i="114" s="1"/>
  <c r="B437" i="114"/>
  <c r="C437" i="114" s="1"/>
  <c r="B421" i="114"/>
  <c r="C421" i="114" s="1"/>
  <c r="B405" i="114"/>
  <c r="C405" i="114" s="1"/>
  <c r="B389" i="114"/>
  <c r="C389" i="114" s="1"/>
  <c r="B372" i="114"/>
  <c r="C372" i="114" s="1"/>
  <c r="B356" i="114"/>
  <c r="C356" i="114" s="1"/>
  <c r="B339" i="114"/>
  <c r="C339" i="114" s="1"/>
  <c r="B323" i="114"/>
  <c r="C323" i="114" s="1"/>
  <c r="B307" i="114"/>
  <c r="C307" i="114" s="1"/>
  <c r="B291" i="114"/>
  <c r="C291" i="114" s="1"/>
  <c r="B274" i="114"/>
  <c r="C274" i="114" s="1"/>
  <c r="B258" i="114"/>
  <c r="C258" i="114" s="1"/>
  <c r="B241" i="114"/>
  <c r="C241" i="114" s="1"/>
  <c r="B225" i="114"/>
  <c r="C225" i="114" s="1"/>
  <c r="B209" i="114"/>
  <c r="C209" i="114" s="1"/>
  <c r="B193" i="114"/>
  <c r="C193" i="114" s="1"/>
  <c r="B176" i="114"/>
  <c r="C176" i="114" s="1"/>
  <c r="B160" i="114"/>
  <c r="C160" i="114" s="1"/>
  <c r="B143" i="114"/>
  <c r="C143" i="114" s="1"/>
  <c r="B127" i="114"/>
  <c r="C127" i="114" s="1"/>
  <c r="B111" i="114"/>
  <c r="C111" i="114" s="1"/>
  <c r="B95" i="114"/>
  <c r="C95" i="114" s="1"/>
  <c r="B78" i="114"/>
  <c r="C78" i="114" s="1"/>
  <c r="B62" i="114"/>
  <c r="C62" i="114" s="1"/>
  <c r="B45" i="114"/>
  <c r="C45" i="114" s="1"/>
  <c r="B29" i="114"/>
  <c r="C29" i="114" s="1"/>
  <c r="B19" i="114"/>
  <c r="C19" i="114" s="1"/>
  <c r="B33" i="114"/>
  <c r="C33" i="114" s="1"/>
  <c r="B47" i="114"/>
  <c r="C47" i="114" s="1"/>
  <c r="B61" i="114"/>
  <c r="C61" i="114" s="1"/>
  <c r="B75" i="114"/>
  <c r="C75" i="114" s="1"/>
  <c r="B89" i="114"/>
  <c r="C89" i="114" s="1"/>
  <c r="B103" i="114"/>
  <c r="C103" i="114" s="1"/>
  <c r="B117" i="114"/>
  <c r="C117" i="114" s="1"/>
  <c r="B131" i="114"/>
  <c r="C131" i="114" s="1"/>
  <c r="B145" i="114"/>
  <c r="C145" i="114" s="1"/>
  <c r="B159" i="114"/>
  <c r="C159" i="114" s="1"/>
  <c r="B173" i="114"/>
  <c r="C173" i="114" s="1"/>
  <c r="B187" i="114"/>
  <c r="C187" i="114" s="1"/>
  <c r="B201" i="114"/>
  <c r="C201" i="114" s="1"/>
  <c r="B215" i="114"/>
  <c r="C215" i="114" s="1"/>
  <c r="B229" i="114"/>
  <c r="C229" i="114" s="1"/>
  <c r="B243" i="114"/>
  <c r="C243" i="114" s="1"/>
  <c r="B257" i="114"/>
  <c r="C257" i="114" s="1"/>
  <c r="B271" i="114"/>
  <c r="C271" i="114" s="1"/>
  <c r="B285" i="114"/>
  <c r="C285" i="114" s="1"/>
  <c r="B299" i="114"/>
  <c r="C299" i="114" s="1"/>
  <c r="B313" i="114"/>
  <c r="C313" i="114" s="1"/>
  <c r="B327" i="114"/>
  <c r="C327" i="114" s="1"/>
  <c r="B341" i="114"/>
  <c r="C341" i="114" s="1"/>
  <c r="B355" i="114"/>
  <c r="C355" i="114" s="1"/>
  <c r="B369" i="114"/>
  <c r="C369" i="114" s="1"/>
  <c r="B383" i="114"/>
  <c r="C383" i="114" s="1"/>
  <c r="B397" i="114"/>
  <c r="C397" i="114" s="1"/>
  <c r="B411" i="114"/>
  <c r="C411" i="114" s="1"/>
  <c r="B425" i="114"/>
  <c r="C425" i="114" s="1"/>
  <c r="B439" i="114"/>
  <c r="C439" i="114" s="1"/>
  <c r="B453" i="114"/>
  <c r="C453" i="114" s="1"/>
  <c r="B467" i="114"/>
  <c r="C467" i="114" s="1"/>
  <c r="B481" i="114"/>
  <c r="C481" i="114" s="1"/>
  <c r="B495" i="114"/>
  <c r="C495" i="114" s="1"/>
  <c r="B509" i="114"/>
  <c r="C509" i="114" s="1"/>
  <c r="B523" i="114"/>
  <c r="C523" i="114" s="1"/>
  <c r="B537" i="114"/>
  <c r="C537" i="114" s="1"/>
  <c r="B551" i="114"/>
  <c r="C551" i="114" s="1"/>
  <c r="B565" i="114"/>
  <c r="C565" i="114" s="1"/>
  <c r="B579" i="114"/>
  <c r="C579" i="114" s="1"/>
  <c r="B593" i="114"/>
  <c r="C593" i="114" s="1"/>
  <c r="B607" i="114"/>
  <c r="C607" i="114" s="1"/>
  <c r="B621" i="114"/>
  <c r="C621" i="114" s="1"/>
  <c r="B635" i="114"/>
  <c r="C635" i="114" s="1"/>
  <c r="B649" i="114"/>
  <c r="C649" i="114" s="1"/>
  <c r="B663" i="114"/>
  <c r="C663" i="114" s="1"/>
  <c r="B677" i="114"/>
  <c r="C677" i="114" s="1"/>
  <c r="B691" i="114"/>
  <c r="C691" i="114" s="1"/>
  <c r="B705" i="114"/>
  <c r="C705" i="114" s="1"/>
  <c r="B719" i="114"/>
  <c r="C719" i="114" s="1"/>
  <c r="B733" i="114"/>
  <c r="C733" i="114" s="1"/>
  <c r="B747" i="114"/>
  <c r="C747" i="114" s="1"/>
  <c r="B761" i="114"/>
  <c r="C761" i="114" s="1"/>
  <c r="B775" i="114"/>
  <c r="C775" i="114" s="1"/>
  <c r="B789" i="114"/>
  <c r="C789" i="114" s="1"/>
  <c r="B803" i="114"/>
  <c r="C803" i="114" s="1"/>
  <c r="B817" i="114"/>
  <c r="C817" i="114" s="1"/>
  <c r="B831" i="114"/>
  <c r="C831" i="114" s="1"/>
  <c r="B845" i="114"/>
  <c r="C845" i="114" s="1"/>
  <c r="B859" i="114"/>
  <c r="C859" i="114" s="1"/>
  <c r="B873" i="114"/>
  <c r="C873" i="114" s="1"/>
  <c r="B887" i="114"/>
  <c r="C887" i="114" s="1"/>
  <c r="B901" i="114"/>
  <c r="C901" i="114" s="1"/>
  <c r="B915" i="114"/>
  <c r="C915" i="114" s="1"/>
  <c r="B929" i="114"/>
  <c r="C929" i="114" s="1"/>
  <c r="B943" i="114"/>
  <c r="C943" i="114" s="1"/>
  <c r="B957" i="114"/>
  <c r="C957" i="114" s="1"/>
  <c r="B971" i="114"/>
  <c r="C971" i="114" s="1"/>
  <c r="B985" i="114"/>
  <c r="C985" i="114" s="1"/>
  <c r="B999" i="114"/>
  <c r="C999" i="114" s="1"/>
  <c r="B1013" i="114"/>
  <c r="C1013" i="114" s="1"/>
  <c r="B1027" i="114"/>
  <c r="C1027" i="114" s="1"/>
  <c r="B1041" i="114"/>
  <c r="C1041" i="114" s="1"/>
  <c r="B1055" i="114"/>
  <c r="C1055" i="114" s="1"/>
  <c r="B1069" i="114"/>
  <c r="C1069" i="114" s="1"/>
  <c r="B1083" i="114"/>
  <c r="C1083" i="114" s="1"/>
  <c r="B1097" i="114"/>
  <c r="C1097" i="114" s="1"/>
  <c r="B1111" i="114"/>
  <c r="C1111" i="114" s="1"/>
  <c r="B1125" i="114"/>
  <c r="C1125" i="114" s="1"/>
  <c r="B1139" i="114"/>
  <c r="C1139" i="114" s="1"/>
  <c r="B1153" i="114"/>
  <c r="C1153" i="114" s="1"/>
  <c r="B1167" i="114"/>
  <c r="C1167" i="114" s="1"/>
  <c r="B1181" i="114"/>
  <c r="C1181" i="114" s="1"/>
  <c r="B1195" i="114"/>
  <c r="C1195" i="114" s="1"/>
  <c r="B23" i="114"/>
  <c r="C23" i="114" s="1"/>
  <c r="B37" i="114"/>
  <c r="C37" i="114" s="1"/>
  <c r="B51" i="114"/>
  <c r="C51" i="114" s="1"/>
  <c r="B65" i="114"/>
  <c r="C65" i="114" s="1"/>
  <c r="B79" i="114"/>
  <c r="C79" i="114" s="1"/>
  <c r="B93" i="114"/>
  <c r="C93" i="114" s="1"/>
  <c r="B107" i="114"/>
  <c r="C107" i="114" s="1"/>
  <c r="B121" i="114"/>
  <c r="C121" i="114" s="1"/>
  <c r="B135" i="114"/>
  <c r="C135" i="114" s="1"/>
  <c r="B149" i="114"/>
  <c r="C149" i="114" s="1"/>
  <c r="B163" i="114"/>
  <c r="C163" i="114" s="1"/>
  <c r="B177" i="114"/>
  <c r="C177" i="114" s="1"/>
  <c r="B191" i="114"/>
  <c r="C191" i="114" s="1"/>
  <c r="B205" i="114"/>
  <c r="C205" i="114" s="1"/>
  <c r="B219" i="114"/>
  <c r="C219" i="114" s="1"/>
  <c r="B233" i="114"/>
  <c r="C233" i="114" s="1"/>
  <c r="B247" i="114"/>
  <c r="C247" i="114" s="1"/>
  <c r="B261" i="114"/>
  <c r="C261" i="114" s="1"/>
  <c r="B275" i="114"/>
  <c r="C275" i="114" s="1"/>
  <c r="B289" i="114"/>
  <c r="C289" i="114" s="1"/>
  <c r="B303" i="114"/>
  <c r="C303" i="114" s="1"/>
  <c r="B317" i="114"/>
  <c r="C317" i="114" s="1"/>
  <c r="B331" i="114"/>
  <c r="C331" i="114" s="1"/>
  <c r="B345" i="114"/>
  <c r="C345" i="114" s="1"/>
  <c r="B359" i="114"/>
  <c r="C359" i="114" s="1"/>
  <c r="B373" i="114"/>
  <c r="C373" i="114" s="1"/>
  <c r="B387" i="114"/>
  <c r="C387" i="114" s="1"/>
  <c r="B401" i="114"/>
  <c r="C401" i="114" s="1"/>
  <c r="B415" i="114"/>
  <c r="C415" i="114" s="1"/>
  <c r="B429" i="114"/>
  <c r="C429" i="114" s="1"/>
  <c r="B443" i="114"/>
  <c r="C443" i="114" s="1"/>
  <c r="B457" i="114"/>
  <c r="C457" i="114" s="1"/>
  <c r="B471" i="114"/>
  <c r="C471" i="114" s="1"/>
  <c r="B485" i="114"/>
  <c r="C485" i="114" s="1"/>
  <c r="B499" i="114"/>
  <c r="C499" i="114" s="1"/>
  <c r="B513" i="114"/>
  <c r="C513" i="114" s="1"/>
  <c r="B527" i="114"/>
  <c r="C527" i="114" s="1"/>
  <c r="B541" i="114"/>
  <c r="C541" i="114" s="1"/>
  <c r="B555" i="114"/>
  <c r="C555" i="114" s="1"/>
  <c r="B569" i="114"/>
  <c r="C569" i="114" s="1"/>
  <c r="B583" i="114"/>
  <c r="C583" i="114" s="1"/>
  <c r="B597" i="114"/>
  <c r="C597" i="114" s="1"/>
  <c r="B611" i="114"/>
  <c r="C611" i="114" s="1"/>
  <c r="B625" i="114"/>
  <c r="C625" i="114" s="1"/>
  <c r="B639" i="114"/>
  <c r="C639" i="114" s="1"/>
  <c r="B653" i="114"/>
  <c r="C653" i="114" s="1"/>
  <c r="B667" i="114"/>
  <c r="C667" i="114" s="1"/>
  <c r="B681" i="114"/>
  <c r="C681" i="114" s="1"/>
  <c r="B695" i="114"/>
  <c r="C695" i="114" s="1"/>
  <c r="B709" i="114"/>
  <c r="C709" i="114" s="1"/>
  <c r="B723" i="114"/>
  <c r="C723" i="114" s="1"/>
  <c r="B737" i="114"/>
  <c r="C737" i="114" s="1"/>
  <c r="B751" i="114"/>
  <c r="C751" i="114" s="1"/>
  <c r="B765" i="114"/>
  <c r="C765" i="114" s="1"/>
  <c r="B779" i="114"/>
  <c r="C779" i="114" s="1"/>
  <c r="B793" i="114"/>
  <c r="C793" i="114" s="1"/>
  <c r="B807" i="114"/>
  <c r="C807" i="114" s="1"/>
  <c r="B821" i="114"/>
  <c r="C821" i="114" s="1"/>
  <c r="B835" i="114"/>
  <c r="C835" i="114" s="1"/>
  <c r="B849" i="114"/>
  <c r="C849" i="114" s="1"/>
  <c r="B863" i="114"/>
  <c r="C863" i="114" s="1"/>
  <c r="B877" i="114"/>
  <c r="C877" i="114" s="1"/>
  <c r="B891" i="114"/>
  <c r="C891" i="114" s="1"/>
  <c r="B905" i="114"/>
  <c r="C905" i="114" s="1"/>
  <c r="B919" i="114"/>
  <c r="C919" i="114" s="1"/>
  <c r="B933" i="114"/>
  <c r="C933" i="114" s="1"/>
  <c r="B947" i="114"/>
  <c r="C947" i="114" s="1"/>
  <c r="B961" i="114"/>
  <c r="C961" i="114" s="1"/>
  <c r="B975" i="114"/>
  <c r="C975" i="114" s="1"/>
  <c r="B989" i="114"/>
  <c r="C989" i="114" s="1"/>
  <c r="B1003" i="114"/>
  <c r="C1003" i="114" s="1"/>
  <c r="B1017" i="114"/>
  <c r="C1017" i="114" s="1"/>
  <c r="B1031" i="114"/>
  <c r="C1031" i="114" s="1"/>
  <c r="B1045" i="114"/>
  <c r="C1045" i="114" s="1"/>
  <c r="B1059" i="114"/>
  <c r="C1059" i="114" s="1"/>
  <c r="B1073" i="114"/>
  <c r="C1073" i="114" s="1"/>
  <c r="B1087" i="114"/>
  <c r="C1087" i="114" s="1"/>
  <c r="B1101" i="114"/>
  <c r="C1101" i="114" s="1"/>
  <c r="B1115" i="114"/>
  <c r="C1115" i="114" s="1"/>
  <c r="B1129" i="114"/>
  <c r="C1129" i="114" s="1"/>
  <c r="B1143" i="114"/>
  <c r="C1143" i="114" s="1"/>
  <c r="B1157" i="114"/>
  <c r="C1157" i="114" s="1"/>
  <c r="B1171" i="114"/>
  <c r="C1171" i="114" s="1"/>
  <c r="B1185" i="114"/>
  <c r="C1185" i="114" s="1"/>
  <c r="B1199" i="114"/>
  <c r="C1199" i="114" s="1"/>
  <c r="B1203" i="114"/>
  <c r="C1203" i="114" s="1"/>
  <c r="B1187" i="114"/>
  <c r="C1187" i="114" s="1"/>
  <c r="B1170" i="114"/>
  <c r="C1170" i="114" s="1"/>
  <c r="B1154" i="114"/>
  <c r="C1154" i="114" s="1"/>
  <c r="B1137" i="114"/>
  <c r="C1137" i="114" s="1"/>
  <c r="B1121" i="114"/>
  <c r="C1121" i="114" s="1"/>
  <c r="B1105" i="114"/>
  <c r="C1105" i="114" s="1"/>
  <c r="B1089" i="114"/>
  <c r="C1089" i="114" s="1"/>
  <c r="B1072" i="114"/>
  <c r="C1072" i="114" s="1"/>
  <c r="B1056" i="114"/>
  <c r="C1056" i="114" s="1"/>
  <c r="B1039" i="114"/>
  <c r="C1039" i="114" s="1"/>
  <c r="B1023" i="114"/>
  <c r="C1023" i="114" s="1"/>
  <c r="B1007" i="114"/>
  <c r="C1007" i="114" s="1"/>
  <c r="B991" i="114"/>
  <c r="C991" i="114" s="1"/>
  <c r="B974" i="114"/>
  <c r="C974" i="114" s="1"/>
  <c r="B958" i="114"/>
  <c r="C958" i="114" s="1"/>
  <c r="B941" i="114"/>
  <c r="C941" i="114" s="1"/>
  <c r="B925" i="114"/>
  <c r="C925" i="114" s="1"/>
  <c r="B909" i="114"/>
  <c r="C909" i="114" s="1"/>
  <c r="B893" i="114"/>
  <c r="C893" i="114" s="1"/>
  <c r="B876" i="114"/>
  <c r="C876" i="114" s="1"/>
  <c r="B860" i="114"/>
  <c r="C860" i="114" s="1"/>
  <c r="B843" i="114"/>
  <c r="C843" i="114" s="1"/>
  <c r="B827" i="114"/>
  <c r="C827" i="114" s="1"/>
  <c r="B811" i="114"/>
  <c r="C811" i="114" s="1"/>
  <c r="B795" i="114"/>
  <c r="C795" i="114" s="1"/>
  <c r="B778" i="114"/>
  <c r="C778" i="114" s="1"/>
  <c r="B762" i="114"/>
  <c r="C762" i="114" s="1"/>
  <c r="B745" i="114"/>
  <c r="C745" i="114" s="1"/>
  <c r="B729" i="114"/>
  <c r="C729" i="114" s="1"/>
  <c r="B713" i="114"/>
  <c r="C713" i="114" s="1"/>
  <c r="B697" i="114"/>
  <c r="C697" i="114" s="1"/>
  <c r="B680" i="114"/>
  <c r="C680" i="114" s="1"/>
  <c r="B664" i="114"/>
  <c r="C664" i="114" s="1"/>
  <c r="B647" i="114"/>
  <c r="C647" i="114" s="1"/>
  <c r="B631" i="114"/>
  <c r="C631" i="114" s="1"/>
  <c r="B615" i="114"/>
  <c r="C615" i="114" s="1"/>
  <c r="B599" i="114"/>
  <c r="C599" i="114" s="1"/>
  <c r="B582" i="114"/>
  <c r="C582" i="114" s="1"/>
  <c r="B566" i="114"/>
  <c r="C566" i="114" s="1"/>
  <c r="B549" i="114"/>
  <c r="C549" i="114" s="1"/>
  <c r="B533" i="114"/>
  <c r="C533" i="114" s="1"/>
  <c r="B517" i="114"/>
  <c r="C517" i="114" s="1"/>
  <c r="B501" i="114"/>
  <c r="C501" i="114" s="1"/>
  <c r="B484" i="114"/>
  <c r="C484" i="114" s="1"/>
  <c r="B468" i="114"/>
  <c r="C468" i="114" s="1"/>
  <c r="B451" i="114"/>
  <c r="C451" i="114" s="1"/>
  <c r="B435" i="114"/>
  <c r="C435" i="114" s="1"/>
  <c r="B419" i="114"/>
  <c r="C419" i="114" s="1"/>
  <c r="B403" i="114"/>
  <c r="C403" i="114" s="1"/>
  <c r="B386" i="114"/>
  <c r="C386" i="114" s="1"/>
  <c r="B370" i="114"/>
  <c r="C370" i="114" s="1"/>
  <c r="B353" i="114"/>
  <c r="C353" i="114" s="1"/>
  <c r="B337" i="114"/>
  <c r="C337" i="114" s="1"/>
  <c r="B321" i="114"/>
  <c r="C321" i="114" s="1"/>
  <c r="B305" i="114"/>
  <c r="C305" i="114" s="1"/>
  <c r="B288" i="114"/>
  <c r="C288" i="114" s="1"/>
  <c r="B272" i="114"/>
  <c r="C272" i="114" s="1"/>
  <c r="B255" i="114"/>
  <c r="C255" i="114" s="1"/>
  <c r="B239" i="114"/>
  <c r="C239" i="114" s="1"/>
  <c r="B223" i="114"/>
  <c r="C223" i="114" s="1"/>
  <c r="B207" i="114"/>
  <c r="C207" i="114" s="1"/>
  <c r="B190" i="114"/>
  <c r="C190" i="114" s="1"/>
  <c r="B174" i="114"/>
  <c r="C174" i="114" s="1"/>
  <c r="B157" i="114"/>
  <c r="C157" i="114" s="1"/>
  <c r="B141" i="114"/>
  <c r="C141" i="114" s="1"/>
  <c r="B125" i="114"/>
  <c r="C125" i="114" s="1"/>
  <c r="B109" i="114"/>
  <c r="C109" i="114" s="1"/>
  <c r="B92" i="114"/>
  <c r="C92" i="114" s="1"/>
  <c r="B76" i="114"/>
  <c r="C76" i="114" s="1"/>
  <c r="B59" i="114"/>
  <c r="C59" i="114" s="1"/>
  <c r="B43" i="114"/>
  <c r="C43" i="114" s="1"/>
  <c r="B27" i="114"/>
  <c r="C27" i="114" s="1"/>
  <c r="B1202" i="114"/>
  <c r="C1202" i="114" s="1"/>
  <c r="B1186" i="114"/>
  <c r="C1186" i="114" s="1"/>
  <c r="B1169" i="114"/>
  <c r="C1169" i="114" s="1"/>
  <c r="B1152" i="114"/>
  <c r="C1152" i="114" s="1"/>
  <c r="B1136" i="114"/>
  <c r="C1136" i="114" s="1"/>
  <c r="B1120" i="114"/>
  <c r="C1120" i="114" s="1"/>
  <c r="B1104" i="114"/>
  <c r="C1104" i="114" s="1"/>
  <c r="B1088" i="114"/>
  <c r="C1088" i="114" s="1"/>
  <c r="B1071" i="114"/>
  <c r="C1071" i="114" s="1"/>
  <c r="B1054" i="114"/>
  <c r="C1054" i="114" s="1"/>
  <c r="B1038" i="114"/>
  <c r="C1038" i="114" s="1"/>
  <c r="B1022" i="114"/>
  <c r="C1022" i="114" s="1"/>
  <c r="B1006" i="114"/>
  <c r="C1006" i="114" s="1"/>
  <c r="B990" i="114"/>
  <c r="C990" i="114" s="1"/>
  <c r="B973" i="114"/>
  <c r="C973" i="114" s="1"/>
  <c r="B956" i="114"/>
  <c r="C956" i="114" s="1"/>
  <c r="B940" i="114"/>
  <c r="C940" i="114" s="1"/>
  <c r="B924" i="114"/>
  <c r="C924" i="114" s="1"/>
  <c r="B908" i="114"/>
  <c r="C908" i="114" s="1"/>
  <c r="B892" i="114"/>
  <c r="C892" i="114" s="1"/>
  <c r="B875" i="114"/>
  <c r="C875" i="114" s="1"/>
  <c r="B858" i="114"/>
  <c r="C858" i="114" s="1"/>
  <c r="B842" i="114"/>
  <c r="C842" i="114" s="1"/>
  <c r="B826" i="114"/>
  <c r="C826" i="114" s="1"/>
  <c r="B810" i="114"/>
  <c r="C810" i="114" s="1"/>
  <c r="B794" i="114"/>
  <c r="C794" i="114" s="1"/>
  <c r="B777" i="114"/>
  <c r="C777" i="114" s="1"/>
  <c r="B760" i="114"/>
  <c r="C760" i="114" s="1"/>
  <c r="B744" i="114"/>
  <c r="C744" i="114" s="1"/>
  <c r="B728" i="114"/>
  <c r="C728" i="114" s="1"/>
  <c r="B712" i="114"/>
  <c r="C712" i="114" s="1"/>
  <c r="B696" i="114"/>
  <c r="C696" i="114" s="1"/>
  <c r="B679" i="114"/>
  <c r="C679" i="114" s="1"/>
  <c r="B662" i="114"/>
  <c r="C662" i="114" s="1"/>
  <c r="B646" i="114"/>
  <c r="C646" i="114" s="1"/>
  <c r="B630" i="114"/>
  <c r="C630" i="114" s="1"/>
  <c r="B614" i="114"/>
  <c r="C614" i="114" s="1"/>
  <c r="B598" i="114"/>
  <c r="C598" i="114" s="1"/>
  <c r="B581" i="114"/>
  <c r="C581" i="114" s="1"/>
  <c r="B564" i="114"/>
  <c r="C564" i="114" s="1"/>
  <c r="B548" i="114"/>
  <c r="C548" i="114" s="1"/>
  <c r="B532" i="114"/>
  <c r="C532" i="114" s="1"/>
  <c r="B516" i="114"/>
  <c r="C516" i="114" s="1"/>
  <c r="B500" i="114"/>
  <c r="C500" i="114" s="1"/>
  <c r="B483" i="114"/>
  <c r="C483" i="114" s="1"/>
  <c r="B466" i="114"/>
  <c r="C466" i="114" s="1"/>
  <c r="B450" i="114"/>
  <c r="C450" i="114" s="1"/>
  <c r="B434" i="114"/>
  <c r="C434" i="114" s="1"/>
  <c r="B418" i="114"/>
  <c r="C418" i="114" s="1"/>
  <c r="B402" i="114"/>
  <c r="C402" i="114" s="1"/>
  <c r="B385" i="114"/>
  <c r="C385" i="114" s="1"/>
  <c r="B368" i="114"/>
  <c r="C368" i="114" s="1"/>
  <c r="B352" i="114"/>
  <c r="C352" i="114" s="1"/>
  <c r="B336" i="114"/>
  <c r="C336" i="114" s="1"/>
  <c r="B320" i="114"/>
  <c r="C320" i="114" s="1"/>
  <c r="B304" i="114"/>
  <c r="C304" i="114" s="1"/>
  <c r="B287" i="114"/>
  <c r="C287" i="114" s="1"/>
  <c r="B270" i="114"/>
  <c r="C270" i="114" s="1"/>
  <c r="B254" i="114"/>
  <c r="C254" i="114" s="1"/>
  <c r="B238" i="114"/>
  <c r="C238" i="114" s="1"/>
  <c r="B222" i="114"/>
  <c r="C222" i="114" s="1"/>
  <c r="B206" i="114"/>
  <c r="C206" i="114" s="1"/>
  <c r="B189" i="114"/>
  <c r="C189" i="114" s="1"/>
  <c r="B172" i="114"/>
  <c r="C172" i="114" s="1"/>
  <c r="B156" i="114"/>
  <c r="C156" i="114" s="1"/>
  <c r="B140" i="114"/>
  <c r="C140" i="114" s="1"/>
  <c r="B124" i="114"/>
  <c r="C124" i="114" s="1"/>
  <c r="B108" i="114"/>
  <c r="C108" i="114" s="1"/>
  <c r="B91" i="114"/>
  <c r="C91" i="114" s="1"/>
  <c r="B74" i="114"/>
  <c r="C74" i="114" s="1"/>
  <c r="B58" i="114"/>
  <c r="C58" i="114" s="1"/>
  <c r="B42" i="114"/>
  <c r="C42" i="114" s="1"/>
  <c r="B26" i="114"/>
  <c r="C26" i="114" s="1"/>
  <c r="B1201" i="114"/>
  <c r="C1201" i="114" s="1"/>
  <c r="B1184" i="114"/>
  <c r="C1184" i="114" s="1"/>
  <c r="B1168" i="114"/>
  <c r="C1168" i="114" s="1"/>
  <c r="B1151" i="114"/>
  <c r="C1151" i="114" s="1"/>
  <c r="B1135" i="114"/>
  <c r="C1135" i="114" s="1"/>
  <c r="B1119" i="114"/>
  <c r="C1119" i="114" s="1"/>
  <c r="B1103" i="114"/>
  <c r="C1103" i="114" s="1"/>
  <c r="B1086" i="114"/>
  <c r="C1086" i="114" s="1"/>
  <c r="B1070" i="114"/>
  <c r="C1070" i="114" s="1"/>
  <c r="B1053" i="114"/>
  <c r="C1053" i="114" s="1"/>
  <c r="B1037" i="114"/>
  <c r="C1037" i="114" s="1"/>
  <c r="B1021" i="114"/>
  <c r="C1021" i="114" s="1"/>
  <c r="B1005" i="114"/>
  <c r="C1005" i="114" s="1"/>
  <c r="B988" i="114"/>
  <c r="C988" i="114" s="1"/>
  <c r="B972" i="114"/>
  <c r="C972" i="114" s="1"/>
  <c r="B955" i="114"/>
  <c r="C955" i="114" s="1"/>
  <c r="B939" i="114"/>
  <c r="C939" i="114" s="1"/>
  <c r="B923" i="114"/>
  <c r="C923" i="114" s="1"/>
  <c r="B907" i="114"/>
  <c r="C907" i="114" s="1"/>
  <c r="B890" i="114"/>
  <c r="C890" i="114" s="1"/>
  <c r="B874" i="114"/>
  <c r="C874" i="114" s="1"/>
  <c r="B857" i="114"/>
  <c r="C857" i="114" s="1"/>
  <c r="B841" i="114"/>
  <c r="C841" i="114" s="1"/>
  <c r="B825" i="114"/>
  <c r="C825" i="114" s="1"/>
  <c r="B809" i="114"/>
  <c r="C809" i="114" s="1"/>
  <c r="B792" i="114"/>
  <c r="C792" i="114" s="1"/>
  <c r="B776" i="114"/>
  <c r="C776" i="114" s="1"/>
  <c r="B759" i="114"/>
  <c r="C759" i="114" s="1"/>
  <c r="B743" i="114"/>
  <c r="C743" i="114" s="1"/>
  <c r="B727" i="114"/>
  <c r="C727" i="114" s="1"/>
  <c r="B711" i="114"/>
  <c r="C711" i="114" s="1"/>
  <c r="B694" i="114"/>
  <c r="C694" i="114" s="1"/>
  <c r="B678" i="114"/>
  <c r="C678" i="114" s="1"/>
  <c r="B661" i="114"/>
  <c r="C661" i="114" s="1"/>
  <c r="B645" i="114"/>
  <c r="C645" i="114" s="1"/>
  <c r="B629" i="114"/>
  <c r="C629" i="114" s="1"/>
  <c r="B613" i="114"/>
  <c r="C613" i="114" s="1"/>
  <c r="B596" i="114"/>
  <c r="C596" i="114" s="1"/>
  <c r="B580" i="114"/>
  <c r="C580" i="114" s="1"/>
  <c r="B563" i="114"/>
  <c r="C563" i="114" s="1"/>
  <c r="B547" i="114"/>
  <c r="C547" i="114" s="1"/>
  <c r="B531" i="114"/>
  <c r="C531" i="114" s="1"/>
  <c r="B515" i="114"/>
  <c r="C515" i="114" s="1"/>
  <c r="B498" i="114"/>
  <c r="C498" i="114" s="1"/>
  <c r="B482" i="114"/>
  <c r="C482" i="114" s="1"/>
  <c r="B465" i="114"/>
  <c r="C465" i="114" s="1"/>
  <c r="B449" i="114"/>
  <c r="C449" i="114" s="1"/>
  <c r="B433" i="114"/>
  <c r="C433" i="114" s="1"/>
  <c r="B417" i="114"/>
  <c r="C417" i="114" s="1"/>
  <c r="B400" i="114"/>
  <c r="C400" i="114" s="1"/>
  <c r="B384" i="114"/>
  <c r="C384" i="114" s="1"/>
  <c r="B367" i="114"/>
  <c r="C367" i="114" s="1"/>
  <c r="B351" i="114"/>
  <c r="C351" i="114" s="1"/>
  <c r="B335" i="114"/>
  <c r="C335" i="114" s="1"/>
  <c r="B319" i="114"/>
  <c r="C319" i="114" s="1"/>
  <c r="B302" i="114"/>
  <c r="C302" i="114" s="1"/>
  <c r="B286" i="114"/>
  <c r="C286" i="114" s="1"/>
  <c r="B269" i="114"/>
  <c r="C269" i="114" s="1"/>
  <c r="B253" i="114"/>
  <c r="C253" i="114" s="1"/>
  <c r="B237" i="114"/>
  <c r="C237" i="114" s="1"/>
  <c r="B221" i="114"/>
  <c r="C221" i="114" s="1"/>
  <c r="B204" i="114"/>
  <c r="C204" i="114" s="1"/>
  <c r="B188" i="114"/>
  <c r="C188" i="114" s="1"/>
  <c r="B171" i="114"/>
  <c r="C171" i="114" s="1"/>
  <c r="B155" i="114"/>
  <c r="C155" i="114" s="1"/>
  <c r="B139" i="114"/>
  <c r="C139" i="114" s="1"/>
  <c r="B123" i="114"/>
  <c r="C123" i="114" s="1"/>
  <c r="B106" i="114"/>
  <c r="C106" i="114" s="1"/>
  <c r="B90" i="114"/>
  <c r="C90" i="114" s="1"/>
  <c r="B73" i="114"/>
  <c r="C73" i="114" s="1"/>
  <c r="B57" i="114"/>
  <c r="C57" i="114" s="1"/>
  <c r="B41" i="114"/>
  <c r="C41" i="114" s="1"/>
  <c r="B25" i="114"/>
  <c r="C25" i="114" s="1"/>
  <c r="B1200" i="114"/>
  <c r="C1200" i="114" s="1"/>
  <c r="B1183" i="114"/>
  <c r="C1183" i="114" s="1"/>
  <c r="B1166" i="114"/>
  <c r="C1166" i="114" s="1"/>
  <c r="B1150" i="114"/>
  <c r="C1150" i="114" s="1"/>
  <c r="B1134" i="114"/>
  <c r="C1134" i="114" s="1"/>
  <c r="B1118" i="114"/>
  <c r="C1118" i="114" s="1"/>
  <c r="B1102" i="114"/>
  <c r="C1102" i="114" s="1"/>
  <c r="B1085" i="114"/>
  <c r="C1085" i="114" s="1"/>
  <c r="B1068" i="114"/>
  <c r="C1068" i="114" s="1"/>
  <c r="B1052" i="114"/>
  <c r="C1052" i="114" s="1"/>
  <c r="B1036" i="114"/>
  <c r="C1036" i="114" s="1"/>
  <c r="B1020" i="114"/>
  <c r="C1020" i="114" s="1"/>
  <c r="B1004" i="114"/>
  <c r="C1004" i="114" s="1"/>
  <c r="B987" i="114"/>
  <c r="C987" i="114" s="1"/>
  <c r="B970" i="114"/>
  <c r="C970" i="114" s="1"/>
  <c r="B954" i="114"/>
  <c r="C954" i="114" s="1"/>
  <c r="B938" i="114"/>
  <c r="C938" i="114" s="1"/>
  <c r="B922" i="114"/>
  <c r="C922" i="114" s="1"/>
  <c r="B906" i="114"/>
  <c r="C906" i="114" s="1"/>
  <c r="B889" i="114"/>
  <c r="C889" i="114" s="1"/>
  <c r="B872" i="114"/>
  <c r="C872" i="114" s="1"/>
  <c r="B856" i="114"/>
  <c r="C856" i="114" s="1"/>
  <c r="B840" i="114"/>
  <c r="C840" i="114" s="1"/>
  <c r="B824" i="114"/>
  <c r="C824" i="114" s="1"/>
  <c r="B808" i="114"/>
  <c r="C808" i="114" s="1"/>
  <c r="B791" i="114"/>
  <c r="C791" i="114" s="1"/>
  <c r="B774" i="114"/>
  <c r="C774" i="114" s="1"/>
  <c r="B758" i="114"/>
  <c r="C758" i="114" s="1"/>
  <c r="B742" i="114"/>
  <c r="C742" i="114" s="1"/>
  <c r="B726" i="114"/>
  <c r="C726" i="114" s="1"/>
  <c r="B710" i="114"/>
  <c r="C710" i="114" s="1"/>
  <c r="B693" i="114"/>
  <c r="C693" i="114" s="1"/>
  <c r="B676" i="114"/>
  <c r="C676" i="114" s="1"/>
  <c r="B660" i="114"/>
  <c r="C660" i="114" s="1"/>
  <c r="B644" i="114"/>
  <c r="C644" i="114" s="1"/>
  <c r="B628" i="114"/>
  <c r="C628" i="114" s="1"/>
  <c r="B612" i="114"/>
  <c r="C612" i="114" s="1"/>
  <c r="B595" i="114"/>
  <c r="C595" i="114" s="1"/>
  <c r="B578" i="114"/>
  <c r="C578" i="114" s="1"/>
  <c r="B562" i="114"/>
  <c r="C562" i="114" s="1"/>
  <c r="B546" i="114"/>
  <c r="C546" i="114" s="1"/>
  <c r="B530" i="114"/>
  <c r="C530" i="114" s="1"/>
  <c r="B514" i="114"/>
  <c r="C514" i="114" s="1"/>
  <c r="B497" i="114"/>
  <c r="C497" i="114" s="1"/>
  <c r="B480" i="114"/>
  <c r="C480" i="114" s="1"/>
  <c r="B464" i="114"/>
  <c r="C464" i="114" s="1"/>
  <c r="B448" i="114"/>
  <c r="C448" i="114" s="1"/>
  <c r="B432" i="114"/>
  <c r="C432" i="114" s="1"/>
  <c r="B416" i="114"/>
  <c r="C416" i="114" s="1"/>
  <c r="B399" i="114"/>
  <c r="C399" i="114" s="1"/>
  <c r="B382" i="114"/>
  <c r="C382" i="114" s="1"/>
  <c r="B366" i="114"/>
  <c r="C366" i="114" s="1"/>
  <c r="B350" i="114"/>
  <c r="C350" i="114" s="1"/>
  <c r="B334" i="114"/>
  <c r="C334" i="114" s="1"/>
  <c r="B318" i="114"/>
  <c r="C318" i="114" s="1"/>
  <c r="B301" i="114"/>
  <c r="C301" i="114" s="1"/>
  <c r="B284" i="114"/>
  <c r="C284" i="114" s="1"/>
  <c r="B268" i="114"/>
  <c r="C268" i="114" s="1"/>
  <c r="B252" i="114"/>
  <c r="C252" i="114" s="1"/>
  <c r="B236" i="114"/>
  <c r="C236" i="114" s="1"/>
  <c r="B220" i="114"/>
  <c r="C220" i="114" s="1"/>
  <c r="B203" i="114"/>
  <c r="C203" i="114" s="1"/>
  <c r="B186" i="114"/>
  <c r="C186" i="114" s="1"/>
  <c r="B170" i="114"/>
  <c r="C170" i="114" s="1"/>
  <c r="B154" i="114"/>
  <c r="C154" i="114" s="1"/>
  <c r="B138" i="114"/>
  <c r="C138" i="114" s="1"/>
  <c r="B122" i="114"/>
  <c r="C122" i="114" s="1"/>
  <c r="B105" i="114"/>
  <c r="C105" i="114" s="1"/>
  <c r="B88" i="114"/>
  <c r="C88" i="114" s="1"/>
  <c r="B72" i="114"/>
  <c r="C72" i="114" s="1"/>
  <c r="B56" i="114"/>
  <c r="C56" i="114" s="1"/>
  <c r="B40" i="114"/>
  <c r="C40" i="114" s="1"/>
  <c r="B24" i="114"/>
  <c r="C24" i="114" s="1"/>
  <c r="B1198" i="114"/>
  <c r="C1198" i="114" s="1"/>
  <c r="B1182" i="114"/>
  <c r="C1182" i="114" s="1"/>
  <c r="B1165" i="114"/>
  <c r="C1165" i="114" s="1"/>
  <c r="B1149" i="114"/>
  <c r="C1149" i="114" s="1"/>
  <c r="B1133" i="114"/>
  <c r="C1133" i="114" s="1"/>
  <c r="B1117" i="114"/>
  <c r="C1117" i="114" s="1"/>
  <c r="B1100" i="114"/>
  <c r="C1100" i="114" s="1"/>
  <c r="B1084" i="114"/>
  <c r="C1084" i="114" s="1"/>
  <c r="B1067" i="114"/>
  <c r="C1067" i="114" s="1"/>
  <c r="B1051" i="114"/>
  <c r="C1051" i="114" s="1"/>
  <c r="B1035" i="114"/>
  <c r="C1035" i="114" s="1"/>
  <c r="B1019" i="114"/>
  <c r="C1019" i="114" s="1"/>
  <c r="B1002" i="114"/>
  <c r="C1002" i="114" s="1"/>
  <c r="B986" i="114"/>
  <c r="C986" i="114" s="1"/>
  <c r="B969" i="114"/>
  <c r="C969" i="114" s="1"/>
  <c r="B953" i="114"/>
  <c r="C953" i="114" s="1"/>
  <c r="B937" i="114"/>
  <c r="C937" i="114" s="1"/>
  <c r="B921" i="114"/>
  <c r="C921" i="114" s="1"/>
  <c r="B904" i="114"/>
  <c r="C904" i="114" s="1"/>
  <c r="B888" i="114"/>
  <c r="C888" i="114" s="1"/>
  <c r="B871" i="114"/>
  <c r="C871" i="114" s="1"/>
  <c r="B855" i="114"/>
  <c r="C855" i="114" s="1"/>
  <c r="B839" i="114"/>
  <c r="C839" i="114" s="1"/>
  <c r="B823" i="114"/>
  <c r="C823" i="114" s="1"/>
  <c r="B806" i="114"/>
  <c r="C806" i="114" s="1"/>
  <c r="B790" i="114"/>
  <c r="C790" i="114" s="1"/>
  <c r="B773" i="114"/>
  <c r="C773" i="114" s="1"/>
  <c r="B757" i="114"/>
  <c r="C757" i="114" s="1"/>
  <c r="B741" i="114"/>
  <c r="C741" i="114" s="1"/>
  <c r="B725" i="114"/>
  <c r="C725" i="114" s="1"/>
  <c r="B708" i="114"/>
  <c r="C708" i="114" s="1"/>
  <c r="B692" i="114"/>
  <c r="C692" i="114" s="1"/>
  <c r="B675" i="114"/>
  <c r="C675" i="114" s="1"/>
  <c r="B659" i="114"/>
  <c r="C659" i="114" s="1"/>
  <c r="B643" i="114"/>
  <c r="C643" i="114" s="1"/>
  <c r="B627" i="114"/>
  <c r="C627" i="114" s="1"/>
  <c r="B610" i="114"/>
  <c r="C610" i="114" s="1"/>
  <c r="B594" i="114"/>
  <c r="C594" i="114" s="1"/>
  <c r="B577" i="114"/>
  <c r="C577" i="114" s="1"/>
  <c r="B561" i="114"/>
  <c r="C561" i="114" s="1"/>
  <c r="B545" i="114"/>
  <c r="C545" i="114" s="1"/>
  <c r="B529" i="114"/>
  <c r="C529" i="114" s="1"/>
  <c r="B512" i="114"/>
  <c r="C512" i="114" s="1"/>
  <c r="B496" i="114"/>
  <c r="C496" i="114" s="1"/>
  <c r="B479" i="114"/>
  <c r="C479" i="114" s="1"/>
  <c r="B463" i="114"/>
  <c r="C463" i="114" s="1"/>
  <c r="B447" i="114"/>
  <c r="C447" i="114" s="1"/>
  <c r="B431" i="114"/>
  <c r="C431" i="114" s="1"/>
  <c r="B414" i="114"/>
  <c r="C414" i="114" s="1"/>
  <c r="B398" i="114"/>
  <c r="C398" i="114" s="1"/>
  <c r="B381" i="114"/>
  <c r="C381" i="114" s="1"/>
  <c r="B365" i="114"/>
  <c r="C365" i="114" s="1"/>
  <c r="B349" i="114"/>
  <c r="C349" i="114" s="1"/>
  <c r="B333" i="114"/>
  <c r="C333" i="114" s="1"/>
  <c r="B316" i="114"/>
  <c r="C316" i="114" s="1"/>
  <c r="B300" i="114"/>
  <c r="C300" i="114" s="1"/>
  <c r="B283" i="114"/>
  <c r="C283" i="114" s="1"/>
  <c r="B267" i="114"/>
  <c r="C267" i="114" s="1"/>
  <c r="B251" i="114"/>
  <c r="C251" i="114" s="1"/>
  <c r="B235" i="114"/>
  <c r="C235" i="114" s="1"/>
  <c r="B218" i="114"/>
  <c r="C218" i="114" s="1"/>
  <c r="B202" i="114"/>
  <c r="C202" i="114" s="1"/>
  <c r="B185" i="114"/>
  <c r="C185" i="114" s="1"/>
  <c r="B169" i="114"/>
  <c r="C169" i="114" s="1"/>
  <c r="B153" i="114"/>
  <c r="C153" i="114" s="1"/>
  <c r="B137" i="114"/>
  <c r="C137" i="114" s="1"/>
  <c r="B120" i="114"/>
  <c r="C120" i="114" s="1"/>
  <c r="B104" i="114"/>
  <c r="C104" i="114" s="1"/>
  <c r="B87" i="114"/>
  <c r="C87" i="114" s="1"/>
  <c r="B71" i="114"/>
  <c r="C71" i="114" s="1"/>
  <c r="B55" i="114"/>
  <c r="C55" i="114" s="1"/>
  <c r="B39" i="114"/>
  <c r="C39" i="114" s="1"/>
  <c r="B22" i="114"/>
  <c r="C22" i="114" s="1"/>
  <c r="B1212" i="114"/>
  <c r="C1212" i="114" s="1"/>
  <c r="B1197" i="114"/>
  <c r="C1197" i="114" s="1"/>
  <c r="B1180" i="114"/>
  <c r="C1180" i="114" s="1"/>
  <c r="B1164" i="114"/>
  <c r="C1164" i="114" s="1"/>
  <c r="B1148" i="114"/>
  <c r="C1148" i="114" s="1"/>
  <c r="B1132" i="114"/>
  <c r="C1132" i="114" s="1"/>
  <c r="B1116" i="114"/>
  <c r="C1116" i="114" s="1"/>
  <c r="B1099" i="114"/>
  <c r="C1099" i="114" s="1"/>
  <c r="B1082" i="114"/>
  <c r="C1082" i="114" s="1"/>
  <c r="B1066" i="114"/>
  <c r="C1066" i="114" s="1"/>
  <c r="B1050" i="114"/>
  <c r="C1050" i="114" s="1"/>
  <c r="B1034" i="114"/>
  <c r="C1034" i="114" s="1"/>
  <c r="B1018" i="114"/>
  <c r="C1018" i="114" s="1"/>
  <c r="B1001" i="114"/>
  <c r="C1001" i="114" s="1"/>
  <c r="B984" i="114"/>
  <c r="C984" i="114" s="1"/>
  <c r="B968" i="114"/>
  <c r="C968" i="114" s="1"/>
  <c r="B952" i="114"/>
  <c r="C952" i="114" s="1"/>
  <c r="B936" i="114"/>
  <c r="C936" i="114" s="1"/>
  <c r="B920" i="114"/>
  <c r="C920" i="114" s="1"/>
  <c r="B903" i="114"/>
  <c r="C903" i="114" s="1"/>
  <c r="B886" i="114"/>
  <c r="C886" i="114" s="1"/>
  <c r="B870" i="114"/>
  <c r="C870" i="114" s="1"/>
  <c r="B854" i="114"/>
  <c r="C854" i="114" s="1"/>
  <c r="B838" i="114"/>
  <c r="C838" i="114" s="1"/>
  <c r="B822" i="114"/>
  <c r="C822" i="114" s="1"/>
  <c r="B805" i="114"/>
  <c r="C805" i="114" s="1"/>
  <c r="B788" i="114"/>
  <c r="C788" i="114" s="1"/>
  <c r="B772" i="114"/>
  <c r="C772" i="114" s="1"/>
  <c r="B756" i="114"/>
  <c r="C756" i="114" s="1"/>
  <c r="B740" i="114"/>
  <c r="C740" i="114" s="1"/>
  <c r="B724" i="114"/>
  <c r="C724" i="114" s="1"/>
  <c r="B707" i="114"/>
  <c r="C707" i="114" s="1"/>
  <c r="B690" i="114"/>
  <c r="C690" i="114" s="1"/>
  <c r="B674" i="114"/>
  <c r="C674" i="114" s="1"/>
  <c r="B658" i="114"/>
  <c r="C658" i="114" s="1"/>
  <c r="B642" i="114"/>
  <c r="C642" i="114" s="1"/>
  <c r="B626" i="114"/>
  <c r="C626" i="114" s="1"/>
  <c r="B609" i="114"/>
  <c r="C609" i="114" s="1"/>
  <c r="B592" i="114"/>
  <c r="C592" i="114" s="1"/>
  <c r="B576" i="114"/>
  <c r="C576" i="114" s="1"/>
  <c r="B560" i="114"/>
  <c r="C560" i="114" s="1"/>
  <c r="B544" i="114"/>
  <c r="C544" i="114" s="1"/>
  <c r="B528" i="114"/>
  <c r="C528" i="114" s="1"/>
  <c r="B511" i="114"/>
  <c r="C511" i="114" s="1"/>
  <c r="B494" i="114"/>
  <c r="C494" i="114" s="1"/>
  <c r="B478" i="114"/>
  <c r="C478" i="114" s="1"/>
  <c r="B462" i="114"/>
  <c r="C462" i="114" s="1"/>
  <c r="B446" i="114"/>
  <c r="C446" i="114" s="1"/>
  <c r="B430" i="114"/>
  <c r="C430" i="114" s="1"/>
  <c r="B413" i="114"/>
  <c r="C413" i="114" s="1"/>
  <c r="B396" i="114"/>
  <c r="C396" i="114" s="1"/>
  <c r="B380" i="114"/>
  <c r="C380" i="114" s="1"/>
  <c r="B364" i="114"/>
  <c r="C364" i="114" s="1"/>
  <c r="B348" i="114"/>
  <c r="C348" i="114" s="1"/>
  <c r="B332" i="114"/>
  <c r="C332" i="114" s="1"/>
  <c r="B315" i="114"/>
  <c r="C315" i="114" s="1"/>
  <c r="B298" i="114"/>
  <c r="C298" i="114" s="1"/>
  <c r="B282" i="114"/>
  <c r="C282" i="114" s="1"/>
  <c r="B266" i="114"/>
  <c r="C266" i="114" s="1"/>
  <c r="B250" i="114"/>
  <c r="C250" i="114" s="1"/>
  <c r="B234" i="114"/>
  <c r="C234" i="114" s="1"/>
  <c r="B217" i="114"/>
  <c r="C217" i="114" s="1"/>
  <c r="B200" i="114"/>
  <c r="C200" i="114" s="1"/>
  <c r="B184" i="114"/>
  <c r="C184" i="114" s="1"/>
  <c r="B168" i="114"/>
  <c r="C168" i="114" s="1"/>
  <c r="B152" i="114"/>
  <c r="C152" i="114" s="1"/>
  <c r="B136" i="114"/>
  <c r="C136" i="114" s="1"/>
  <c r="B119" i="114"/>
  <c r="C119" i="114" s="1"/>
  <c r="B102" i="114"/>
  <c r="C102" i="114" s="1"/>
  <c r="B86" i="114"/>
  <c r="C86" i="114" s="1"/>
  <c r="B70" i="114"/>
  <c r="C70" i="114" s="1"/>
  <c r="B54" i="114"/>
  <c r="C54" i="114" s="1"/>
  <c r="B38" i="114"/>
  <c r="C38" i="114" s="1"/>
  <c r="B21" i="114"/>
  <c r="C21" i="114" s="1"/>
  <c r="B1211" i="114"/>
  <c r="C1211" i="114" s="1"/>
  <c r="B1196" i="114"/>
  <c r="C1196" i="114" s="1"/>
  <c r="B1179" i="114"/>
  <c r="C1179" i="114" s="1"/>
  <c r="B1163" i="114"/>
  <c r="C1163" i="114" s="1"/>
  <c r="B1147" i="114"/>
  <c r="C1147" i="114" s="1"/>
  <c r="B1131" i="114"/>
  <c r="C1131" i="114" s="1"/>
  <c r="B1114" i="114"/>
  <c r="C1114" i="114" s="1"/>
  <c r="B1098" i="114"/>
  <c r="C1098" i="114" s="1"/>
  <c r="B1081" i="114"/>
  <c r="C1081" i="114" s="1"/>
  <c r="B1065" i="114"/>
  <c r="C1065" i="114" s="1"/>
  <c r="B1049" i="114"/>
  <c r="C1049" i="114" s="1"/>
  <c r="B1033" i="114"/>
  <c r="C1033" i="114" s="1"/>
  <c r="B1016" i="114"/>
  <c r="C1016" i="114" s="1"/>
  <c r="B1000" i="114"/>
  <c r="C1000" i="114" s="1"/>
  <c r="B983" i="114"/>
  <c r="C983" i="114" s="1"/>
  <c r="B967" i="114"/>
  <c r="C967" i="114" s="1"/>
  <c r="B951" i="114"/>
  <c r="C951" i="114" s="1"/>
  <c r="B935" i="114"/>
  <c r="C935" i="114" s="1"/>
  <c r="B918" i="114"/>
  <c r="C918" i="114" s="1"/>
  <c r="B902" i="114"/>
  <c r="C902" i="114" s="1"/>
  <c r="B885" i="114"/>
  <c r="C885" i="114" s="1"/>
  <c r="B869" i="114"/>
  <c r="C869" i="114" s="1"/>
  <c r="B853" i="114"/>
  <c r="C853" i="114" s="1"/>
  <c r="B837" i="114"/>
  <c r="C837" i="114" s="1"/>
  <c r="B820" i="114"/>
  <c r="C820" i="114" s="1"/>
  <c r="B804" i="114"/>
  <c r="C804" i="114" s="1"/>
  <c r="B787" i="114"/>
  <c r="C787" i="114" s="1"/>
  <c r="B771" i="114"/>
  <c r="C771" i="114" s="1"/>
  <c r="B755" i="114"/>
  <c r="C755" i="114" s="1"/>
  <c r="B739" i="114"/>
  <c r="C739" i="114" s="1"/>
  <c r="B722" i="114"/>
  <c r="C722" i="114" s="1"/>
  <c r="B706" i="114"/>
  <c r="C706" i="114" s="1"/>
  <c r="B689" i="114"/>
  <c r="C689" i="114" s="1"/>
  <c r="B673" i="114"/>
  <c r="C673" i="114" s="1"/>
  <c r="B657" i="114"/>
  <c r="C657" i="114" s="1"/>
  <c r="B641" i="114"/>
  <c r="C641" i="114" s="1"/>
  <c r="B624" i="114"/>
  <c r="C624" i="114" s="1"/>
  <c r="B608" i="114"/>
  <c r="C608" i="114" s="1"/>
  <c r="B591" i="114"/>
  <c r="C591" i="114" s="1"/>
  <c r="B575" i="114"/>
  <c r="C575" i="114" s="1"/>
  <c r="B559" i="114"/>
  <c r="C559" i="114" s="1"/>
  <c r="B543" i="114"/>
  <c r="C543" i="114" s="1"/>
  <c r="B526" i="114"/>
  <c r="C526" i="114" s="1"/>
  <c r="B510" i="114"/>
  <c r="C510" i="114" s="1"/>
  <c r="B493" i="114"/>
  <c r="C493" i="114" s="1"/>
  <c r="B477" i="114"/>
  <c r="C477" i="114" s="1"/>
  <c r="B461" i="114"/>
  <c r="C461" i="114" s="1"/>
  <c r="B445" i="114"/>
  <c r="C445" i="114" s="1"/>
  <c r="B428" i="114"/>
  <c r="C428" i="114" s="1"/>
  <c r="B412" i="114"/>
  <c r="C412" i="114" s="1"/>
  <c r="B395" i="114"/>
  <c r="C395" i="114" s="1"/>
  <c r="B379" i="114"/>
  <c r="C379" i="114" s="1"/>
  <c r="B363" i="114"/>
  <c r="C363" i="114" s="1"/>
  <c r="B347" i="114"/>
  <c r="C347" i="114" s="1"/>
  <c r="B330" i="114"/>
  <c r="C330" i="114" s="1"/>
  <c r="B314" i="114"/>
  <c r="C314" i="114" s="1"/>
  <c r="B297" i="114"/>
  <c r="C297" i="114" s="1"/>
  <c r="B281" i="114"/>
  <c r="C281" i="114" s="1"/>
  <c r="B265" i="114"/>
  <c r="C265" i="114" s="1"/>
  <c r="B249" i="114"/>
  <c r="C249" i="114" s="1"/>
  <c r="B232" i="114"/>
  <c r="C232" i="114" s="1"/>
  <c r="B216" i="114"/>
  <c r="C216" i="114" s="1"/>
  <c r="B199" i="114"/>
  <c r="C199" i="114" s="1"/>
  <c r="B183" i="114"/>
  <c r="C183" i="114" s="1"/>
  <c r="B167" i="114"/>
  <c r="C167" i="114" s="1"/>
  <c r="B151" i="114"/>
  <c r="C151" i="114" s="1"/>
  <c r="B134" i="114"/>
  <c r="C134" i="114" s="1"/>
  <c r="B118" i="114"/>
  <c r="C118" i="114" s="1"/>
  <c r="B101" i="114"/>
  <c r="C101" i="114" s="1"/>
  <c r="B85" i="114"/>
  <c r="C85" i="114" s="1"/>
  <c r="B69" i="114"/>
  <c r="C69" i="114" s="1"/>
  <c r="B53" i="114"/>
  <c r="C53" i="114" s="1"/>
  <c r="B36" i="114"/>
  <c r="C36" i="114" s="1"/>
  <c r="B20" i="114"/>
  <c r="C20" i="114" s="1"/>
  <c r="G8" i="116" l="1"/>
  <c r="S8" i="116"/>
  <c r="AA8" i="116"/>
  <c r="AS8" i="116"/>
  <c r="H8" i="116"/>
  <c r="J8" i="116"/>
  <c r="AT8" i="116"/>
  <c r="AC8" i="116"/>
  <c r="T8" i="116"/>
  <c r="AU8" i="116"/>
  <c r="L8" i="116"/>
  <c r="AN8" i="116"/>
  <c r="AD8" i="116"/>
  <c r="AV8" i="116"/>
  <c r="D16" i="114"/>
  <c r="D17" i="114" s="1"/>
  <c r="D18" i="114" s="1"/>
  <c r="D19" i="114" s="1"/>
  <c r="D20" i="114" s="1"/>
  <c r="D21" i="114" s="1"/>
  <c r="D22" i="114" s="1"/>
  <c r="D23" i="114" s="1"/>
  <c r="D24" i="114" s="1"/>
  <c r="D25" i="114" s="1"/>
  <c r="D26" i="114" s="1"/>
  <c r="D16" i="112"/>
  <c r="G16" i="112"/>
  <c r="D27" i="114" l="1"/>
  <c r="D28" i="114" l="1"/>
  <c r="D29" i="114" l="1"/>
  <c r="D30" i="114" l="1"/>
  <c r="D31" i="114" l="1"/>
  <c r="D32" i="114" l="1"/>
  <c r="D33" i="114" l="1"/>
  <c r="D34" i="114" s="1"/>
  <c r="D35" i="114" s="1"/>
  <c r="D36" i="114" s="1"/>
  <c r="D37" i="114" s="1"/>
  <c r="D38" i="114" s="1"/>
  <c r="D39" i="114" s="1"/>
  <c r="D40" i="114" s="1"/>
  <c r="D41" i="114" s="1"/>
  <c r="D42" i="114" s="1"/>
  <c r="D43" i="114" s="1"/>
  <c r="D44" i="114" s="1"/>
  <c r="D45" i="114" s="1"/>
  <c r="D46" i="114" s="1"/>
  <c r="D47" i="114" s="1"/>
  <c r="D48" i="114" s="1"/>
  <c r="D49" i="114" s="1"/>
  <c r="D50" i="114" s="1"/>
  <c r="D51" i="114" s="1"/>
  <c r="D52" i="114" s="1"/>
  <c r="D53" i="114" s="1"/>
  <c r="D54" i="114" s="1"/>
  <c r="D55" i="114" s="1"/>
  <c r="D56" i="114" s="1"/>
  <c r="D57" i="114" s="1"/>
  <c r="D58" i="114" s="1"/>
  <c r="D59" i="114" s="1"/>
  <c r="D60" i="114" s="1"/>
  <c r="D61" i="114" s="1"/>
  <c r="D62" i="114" s="1"/>
  <c r="D63" i="114" s="1"/>
  <c r="D64" i="114" s="1"/>
  <c r="D65" i="114" s="1"/>
  <c r="D66" i="114" s="1"/>
  <c r="D67" i="114" s="1"/>
  <c r="D68" i="114" s="1"/>
  <c r="D69" i="114" s="1"/>
  <c r="D70" i="114" s="1"/>
  <c r="D71" i="114" s="1"/>
  <c r="D72" i="114" s="1"/>
  <c r="D73" i="114" s="1"/>
  <c r="D74" i="114" s="1"/>
  <c r="D75" i="114" s="1"/>
  <c r="D76" i="114" s="1"/>
  <c r="D77" i="114" s="1"/>
  <c r="D78" i="114" s="1"/>
  <c r="D79" i="114" s="1"/>
  <c r="D80" i="114" s="1"/>
  <c r="D81" i="114" s="1"/>
  <c r="D82" i="114" s="1"/>
  <c r="D83" i="114" s="1"/>
  <c r="D84" i="114" s="1"/>
  <c r="D85" i="114" s="1"/>
  <c r="D86" i="114" s="1"/>
  <c r="D87" i="114" s="1"/>
  <c r="D88" i="114" s="1"/>
  <c r="D89" i="114" s="1"/>
  <c r="D90" i="114" s="1"/>
  <c r="D91" i="114" s="1"/>
  <c r="D92" i="114" s="1"/>
  <c r="D93" i="114" s="1"/>
  <c r="D94" i="114" s="1"/>
  <c r="D95" i="114" s="1"/>
  <c r="D96" i="114" s="1"/>
  <c r="D97" i="114" s="1"/>
  <c r="D98" i="114" s="1"/>
  <c r="D99" i="114" s="1"/>
  <c r="D100" i="114" s="1"/>
  <c r="D101" i="114" s="1"/>
  <c r="D102" i="114" s="1"/>
  <c r="D103" i="114" s="1"/>
  <c r="D104" i="114" s="1"/>
  <c r="D105" i="114" s="1"/>
  <c r="D106" i="114" s="1"/>
  <c r="D107" i="114" s="1"/>
  <c r="D108" i="114" s="1"/>
  <c r="D109" i="114" s="1"/>
  <c r="D110" i="114" s="1"/>
  <c r="D111" i="114" s="1"/>
  <c r="D112" i="114" s="1"/>
  <c r="D113" i="114" s="1"/>
  <c r="D114" i="114" s="1"/>
  <c r="D115" i="114" s="1"/>
  <c r="D116" i="114" s="1"/>
  <c r="D117" i="114" s="1"/>
  <c r="D118" i="114" s="1"/>
  <c r="D119" i="114" s="1"/>
  <c r="D120" i="114" s="1"/>
  <c r="D121" i="114" s="1"/>
  <c r="D122" i="114" s="1"/>
  <c r="D123" i="114" s="1"/>
  <c r="D124" i="114" s="1"/>
  <c r="D125" i="114" s="1"/>
  <c r="D126" i="114" s="1"/>
  <c r="D127" i="114" s="1"/>
  <c r="D128" i="114" s="1"/>
  <c r="D129" i="114" s="1"/>
  <c r="D130" i="114" s="1"/>
  <c r="D131" i="114" s="1"/>
  <c r="D132" i="114" s="1"/>
  <c r="D133" i="114" s="1"/>
  <c r="D134" i="114" s="1"/>
  <c r="D135" i="114" s="1"/>
  <c r="D136" i="114" s="1"/>
  <c r="D137" i="114" s="1"/>
  <c r="D138" i="114" s="1"/>
  <c r="D139" i="114" s="1"/>
  <c r="D140" i="114" s="1"/>
  <c r="D141" i="114" s="1"/>
  <c r="D142" i="114" s="1"/>
  <c r="D143" i="114" s="1"/>
  <c r="D144" i="114" s="1"/>
  <c r="D145" i="114" s="1"/>
  <c r="D146" i="114" s="1"/>
  <c r="D147" i="114" s="1"/>
  <c r="D148" i="114" s="1"/>
  <c r="D149" i="114" s="1"/>
  <c r="D150" i="114" s="1"/>
  <c r="D151" i="114" s="1"/>
  <c r="D152" i="114" s="1"/>
  <c r="D153" i="114" s="1"/>
  <c r="D154" i="114" s="1"/>
  <c r="D155" i="114" s="1"/>
  <c r="D156" i="114" s="1"/>
  <c r="D157" i="114" s="1"/>
  <c r="D158" i="114" s="1"/>
  <c r="D159" i="114" s="1"/>
  <c r="D160" i="114" s="1"/>
  <c r="D161" i="114" s="1"/>
  <c r="D162" i="114" s="1"/>
  <c r="D163" i="114" s="1"/>
  <c r="D164" i="114" s="1"/>
  <c r="D165" i="114" s="1"/>
  <c r="D166" i="114" s="1"/>
  <c r="D167" i="114" s="1"/>
  <c r="D168" i="114" s="1"/>
  <c r="D169" i="114" s="1"/>
  <c r="D170" i="114" s="1"/>
  <c r="D171" i="114" s="1"/>
  <c r="D172" i="114" s="1"/>
  <c r="D173" i="114" s="1"/>
  <c r="D174" i="114" s="1"/>
  <c r="D175" i="114" s="1"/>
  <c r="D176" i="114" s="1"/>
  <c r="D177" i="114" s="1"/>
  <c r="D178" i="114" s="1"/>
  <c r="D179" i="114" s="1"/>
  <c r="D180" i="114" s="1"/>
  <c r="D181" i="114" s="1"/>
  <c r="D182" i="114" s="1"/>
  <c r="D183" i="114" s="1"/>
  <c r="D184" i="114" s="1"/>
  <c r="D185" i="114" s="1"/>
  <c r="D186" i="114" s="1"/>
  <c r="D187" i="114" s="1"/>
  <c r="D188" i="114" s="1"/>
  <c r="D189" i="114" s="1"/>
  <c r="D190" i="114" s="1"/>
  <c r="D191" i="114" s="1"/>
  <c r="D192" i="114" s="1"/>
  <c r="D193" i="114" s="1"/>
  <c r="D194" i="114" s="1"/>
  <c r="D195" i="114" s="1"/>
  <c r="D196" i="114" s="1"/>
  <c r="D197" i="114" s="1"/>
  <c r="D198" i="114" s="1"/>
  <c r="D199" i="114" s="1"/>
  <c r="D200" i="114" s="1"/>
  <c r="D201" i="114" s="1"/>
  <c r="D202" i="114" s="1"/>
  <c r="D203" i="114" s="1"/>
  <c r="D204" i="114" s="1"/>
  <c r="D205" i="114" s="1"/>
  <c r="D206" i="114" s="1"/>
  <c r="D207" i="114" s="1"/>
  <c r="D208" i="114" s="1"/>
  <c r="D209" i="114" s="1"/>
  <c r="D210" i="114" s="1"/>
  <c r="D211" i="114" s="1"/>
  <c r="D212" i="114" s="1"/>
  <c r="D213" i="114" s="1"/>
  <c r="D214" i="114" s="1"/>
  <c r="D215" i="114" s="1"/>
  <c r="D216" i="114" s="1"/>
  <c r="D217" i="114" s="1"/>
  <c r="D218" i="114" s="1"/>
  <c r="D219" i="114" s="1"/>
  <c r="D220" i="114" s="1"/>
  <c r="D221" i="114" s="1"/>
  <c r="D222" i="114" s="1"/>
  <c r="D223" i="114" s="1"/>
  <c r="D224" i="114" s="1"/>
  <c r="D225" i="114" s="1"/>
  <c r="D226" i="114" s="1"/>
  <c r="D227" i="114" s="1"/>
  <c r="D228" i="114" s="1"/>
  <c r="D229" i="114" s="1"/>
  <c r="D230" i="114" s="1"/>
  <c r="D231" i="114" s="1"/>
  <c r="D232" i="114" s="1"/>
  <c r="D233" i="114" s="1"/>
  <c r="D234" i="114" s="1"/>
  <c r="D235" i="114" s="1"/>
  <c r="D236" i="114" s="1"/>
  <c r="D237" i="114" s="1"/>
  <c r="D238" i="114" s="1"/>
  <c r="D239" i="114" s="1"/>
  <c r="D240" i="114" s="1"/>
  <c r="D241" i="114" s="1"/>
  <c r="D242" i="114" s="1"/>
  <c r="D243" i="114" s="1"/>
  <c r="D244" i="114" s="1"/>
  <c r="D245" i="114" s="1"/>
  <c r="D246" i="114" s="1"/>
  <c r="D247" i="114" s="1"/>
  <c r="D248" i="114" s="1"/>
  <c r="D249" i="114" s="1"/>
  <c r="D250" i="114" s="1"/>
  <c r="D251" i="114" s="1"/>
  <c r="D252" i="114" s="1"/>
  <c r="D253" i="114" s="1"/>
  <c r="D254" i="114" s="1"/>
  <c r="D255" i="114" s="1"/>
  <c r="D256" i="114" s="1"/>
  <c r="D257" i="114" s="1"/>
  <c r="D258" i="114" s="1"/>
  <c r="D259" i="114" s="1"/>
  <c r="D260" i="114" s="1"/>
  <c r="D261" i="114" s="1"/>
  <c r="D262" i="114" s="1"/>
  <c r="D263" i="114" s="1"/>
  <c r="D264" i="114" s="1"/>
  <c r="D265" i="114" s="1"/>
  <c r="D266" i="114" s="1"/>
  <c r="D267" i="114" s="1"/>
  <c r="D268" i="114" s="1"/>
  <c r="D269" i="114" s="1"/>
  <c r="D270" i="114" s="1"/>
  <c r="D271" i="114" s="1"/>
  <c r="D272" i="114" s="1"/>
  <c r="D273" i="114" s="1"/>
  <c r="D274" i="114" s="1"/>
  <c r="D275" i="114" s="1"/>
  <c r="D276" i="114" s="1"/>
  <c r="D277" i="114" s="1"/>
  <c r="D278" i="114" s="1"/>
  <c r="D279" i="114" s="1"/>
  <c r="D280" i="114" s="1"/>
  <c r="D281" i="114" s="1"/>
  <c r="D282" i="114" s="1"/>
  <c r="D283" i="114" s="1"/>
  <c r="D284" i="114" s="1"/>
  <c r="D285" i="114" s="1"/>
  <c r="D286" i="114" s="1"/>
  <c r="D287" i="114" s="1"/>
  <c r="D288" i="114" s="1"/>
  <c r="D289" i="114" s="1"/>
  <c r="D290" i="114" s="1"/>
  <c r="D291" i="114" s="1"/>
  <c r="D292" i="114" s="1"/>
  <c r="D293" i="114" s="1"/>
  <c r="D294" i="114" s="1"/>
  <c r="D295" i="114" s="1"/>
  <c r="D296" i="114" s="1"/>
  <c r="D297" i="114" s="1"/>
  <c r="D298" i="114" s="1"/>
  <c r="D299" i="114" s="1"/>
  <c r="D300" i="114" s="1"/>
  <c r="D301" i="114" s="1"/>
  <c r="D302" i="114" s="1"/>
  <c r="D303" i="114" s="1"/>
  <c r="D304" i="114" s="1"/>
  <c r="D305" i="114" s="1"/>
  <c r="D306" i="114" s="1"/>
  <c r="D307" i="114" s="1"/>
  <c r="D308" i="114" s="1"/>
  <c r="D309" i="114" s="1"/>
  <c r="D310" i="114" s="1"/>
  <c r="D311" i="114" s="1"/>
  <c r="D312" i="114" s="1"/>
  <c r="D313" i="114" s="1"/>
  <c r="D314" i="114" s="1"/>
  <c r="D315" i="114" s="1"/>
  <c r="D316" i="114" s="1"/>
  <c r="D317" i="114" s="1"/>
  <c r="D318" i="114" s="1"/>
  <c r="D319" i="114" s="1"/>
  <c r="D320" i="114" s="1"/>
  <c r="D321" i="114" s="1"/>
  <c r="D322" i="114" s="1"/>
  <c r="D323" i="114" s="1"/>
  <c r="D324" i="114" s="1"/>
  <c r="D325" i="114" s="1"/>
  <c r="D326" i="114" s="1"/>
  <c r="D327" i="114" s="1"/>
  <c r="D328" i="114" s="1"/>
  <c r="D329" i="114" s="1"/>
  <c r="D330" i="114" s="1"/>
  <c r="D331" i="114" s="1"/>
  <c r="D332" i="114" s="1"/>
  <c r="D333" i="114" s="1"/>
  <c r="D334" i="114" s="1"/>
  <c r="D335" i="114" s="1"/>
  <c r="D336" i="114" s="1"/>
  <c r="D337" i="114" s="1"/>
  <c r="D338" i="114" s="1"/>
  <c r="D339" i="114" s="1"/>
  <c r="D340" i="114" s="1"/>
  <c r="D341" i="114" s="1"/>
  <c r="D342" i="114" s="1"/>
  <c r="D343" i="114" s="1"/>
  <c r="D344" i="114" s="1"/>
  <c r="D345" i="114" s="1"/>
  <c r="D346" i="114" s="1"/>
  <c r="D347" i="114" s="1"/>
  <c r="D348" i="114" s="1"/>
  <c r="D349" i="114" s="1"/>
  <c r="D350" i="114" s="1"/>
  <c r="D351" i="114" s="1"/>
  <c r="D352" i="114" s="1"/>
  <c r="D353" i="114" s="1"/>
  <c r="D354" i="114" s="1"/>
  <c r="D355" i="114" s="1"/>
  <c r="D356" i="114" s="1"/>
  <c r="D357" i="114" s="1"/>
  <c r="D358" i="114" s="1"/>
  <c r="D359" i="114" s="1"/>
  <c r="D360" i="114" s="1"/>
  <c r="D361" i="114" s="1"/>
  <c r="D362" i="114" s="1"/>
  <c r="D363" i="114" s="1"/>
  <c r="D364" i="114" s="1"/>
  <c r="D365" i="114" s="1"/>
  <c r="D366" i="114" s="1"/>
  <c r="D367" i="114" s="1"/>
  <c r="D368" i="114" s="1"/>
  <c r="D369" i="114" s="1"/>
  <c r="D370" i="114" s="1"/>
  <c r="D371" i="114" s="1"/>
  <c r="D372" i="114" s="1"/>
  <c r="D373" i="114" s="1"/>
  <c r="D374" i="114" s="1"/>
  <c r="D375" i="114" s="1"/>
  <c r="D376" i="114" s="1"/>
  <c r="D377" i="114" s="1"/>
  <c r="D378" i="114" s="1"/>
  <c r="D379" i="114" s="1"/>
  <c r="D380" i="114" s="1"/>
  <c r="D381" i="114" s="1"/>
  <c r="D382" i="114" s="1"/>
  <c r="D383" i="114" s="1"/>
  <c r="D384" i="114" s="1"/>
  <c r="D385" i="114" s="1"/>
  <c r="D386" i="114" s="1"/>
  <c r="D387" i="114" s="1"/>
  <c r="D388" i="114" s="1"/>
  <c r="D389" i="114" s="1"/>
  <c r="D390" i="114" s="1"/>
  <c r="D391" i="114" s="1"/>
  <c r="D392" i="114" s="1"/>
  <c r="D393" i="114" s="1"/>
  <c r="D394" i="114" s="1"/>
  <c r="D395" i="114" s="1"/>
  <c r="D396" i="114" s="1"/>
  <c r="D397" i="114" s="1"/>
  <c r="D398" i="114" s="1"/>
  <c r="D399" i="114" s="1"/>
  <c r="D400" i="114" s="1"/>
  <c r="D401" i="114" s="1"/>
  <c r="D402" i="114" s="1"/>
  <c r="D403" i="114" s="1"/>
  <c r="D404" i="114" s="1"/>
  <c r="D405" i="114" s="1"/>
  <c r="D406" i="114" s="1"/>
  <c r="D407" i="114" s="1"/>
  <c r="D408" i="114" s="1"/>
  <c r="D409" i="114" s="1"/>
  <c r="D410" i="114" s="1"/>
  <c r="D411" i="114" s="1"/>
  <c r="D412" i="114" s="1"/>
  <c r="D413" i="114" s="1"/>
  <c r="D414" i="114" s="1"/>
  <c r="D415" i="114" s="1"/>
  <c r="D416" i="114" s="1"/>
  <c r="D417" i="114" s="1"/>
  <c r="D418" i="114" s="1"/>
  <c r="D419" i="114" s="1"/>
  <c r="D420" i="114" s="1"/>
  <c r="D421" i="114" s="1"/>
  <c r="D422" i="114" s="1"/>
  <c r="D423" i="114" s="1"/>
  <c r="D424" i="114" s="1"/>
  <c r="D425" i="114" s="1"/>
  <c r="D426" i="114" s="1"/>
  <c r="D427" i="114" s="1"/>
  <c r="D428" i="114" s="1"/>
  <c r="D429" i="114" s="1"/>
  <c r="D430" i="114" s="1"/>
  <c r="D431" i="114" s="1"/>
  <c r="D432" i="114" s="1"/>
  <c r="D433" i="114" s="1"/>
  <c r="D434" i="114" s="1"/>
  <c r="D435" i="114" s="1"/>
  <c r="D436" i="114" s="1"/>
  <c r="D437" i="114" s="1"/>
  <c r="D438" i="114" s="1"/>
  <c r="D439" i="114" s="1"/>
  <c r="D440" i="114" s="1"/>
  <c r="D441" i="114" s="1"/>
  <c r="D442" i="114" s="1"/>
  <c r="D443" i="114" s="1"/>
  <c r="D444" i="114" s="1"/>
  <c r="D445" i="114" s="1"/>
  <c r="D446" i="114" s="1"/>
  <c r="D447" i="114" s="1"/>
  <c r="D448" i="114" s="1"/>
  <c r="D449" i="114" s="1"/>
  <c r="D450" i="114" s="1"/>
  <c r="D451" i="114" s="1"/>
  <c r="D452" i="114" s="1"/>
  <c r="D453" i="114" s="1"/>
  <c r="D454" i="114" s="1"/>
  <c r="D455" i="114" s="1"/>
  <c r="D456" i="114" s="1"/>
  <c r="D457" i="114" s="1"/>
  <c r="D458" i="114" s="1"/>
  <c r="D459" i="114" s="1"/>
  <c r="D460" i="114" s="1"/>
  <c r="D461" i="114" s="1"/>
  <c r="D462" i="114" s="1"/>
  <c r="D463" i="114" s="1"/>
  <c r="D464" i="114" s="1"/>
  <c r="D465" i="114" s="1"/>
  <c r="D466" i="114" s="1"/>
  <c r="D467" i="114" s="1"/>
  <c r="D468" i="114" s="1"/>
  <c r="D469" i="114" s="1"/>
  <c r="D470" i="114" s="1"/>
  <c r="D471" i="114" s="1"/>
  <c r="D472" i="114" s="1"/>
  <c r="D473" i="114" s="1"/>
  <c r="D474" i="114" s="1"/>
  <c r="D475" i="114" s="1"/>
  <c r="D476" i="114" s="1"/>
  <c r="D477" i="114" s="1"/>
  <c r="D478" i="114" s="1"/>
  <c r="D479" i="114" s="1"/>
  <c r="D480" i="114" s="1"/>
  <c r="D481" i="114" s="1"/>
  <c r="D482" i="114" s="1"/>
  <c r="D483" i="114" s="1"/>
  <c r="D484" i="114" s="1"/>
  <c r="D485" i="114" s="1"/>
  <c r="D486" i="114" s="1"/>
  <c r="D487" i="114" s="1"/>
  <c r="D488" i="114" s="1"/>
  <c r="D489" i="114" s="1"/>
  <c r="D490" i="114" s="1"/>
  <c r="D491" i="114" s="1"/>
  <c r="D492" i="114" s="1"/>
  <c r="D493" i="114" s="1"/>
  <c r="D494" i="114" s="1"/>
  <c r="D495" i="114" s="1"/>
  <c r="D496" i="114" s="1"/>
  <c r="D497" i="114" s="1"/>
  <c r="D498" i="114" s="1"/>
  <c r="D499" i="114" s="1"/>
  <c r="D500" i="114" s="1"/>
  <c r="D501" i="114" s="1"/>
  <c r="D502" i="114" s="1"/>
  <c r="D503" i="114" s="1"/>
  <c r="D504" i="114" s="1"/>
  <c r="D505" i="114" s="1"/>
  <c r="D506" i="114" s="1"/>
  <c r="D507" i="114" s="1"/>
  <c r="D508" i="114" s="1"/>
  <c r="D509" i="114" s="1"/>
  <c r="D510" i="114" s="1"/>
  <c r="D511" i="114" s="1"/>
  <c r="D512" i="114" s="1"/>
  <c r="D513" i="114" s="1"/>
  <c r="D514" i="114" s="1"/>
  <c r="D515" i="114" s="1"/>
  <c r="D516" i="114" s="1"/>
  <c r="D517" i="114" s="1"/>
  <c r="D518" i="114" s="1"/>
  <c r="D519" i="114" s="1"/>
  <c r="D520" i="114" s="1"/>
  <c r="D521" i="114" s="1"/>
  <c r="D522" i="114" s="1"/>
  <c r="D523" i="114" s="1"/>
  <c r="D524" i="114" s="1"/>
  <c r="D525" i="114" s="1"/>
  <c r="D526" i="114" s="1"/>
  <c r="D527" i="114" s="1"/>
  <c r="D528" i="114" s="1"/>
  <c r="D529" i="114" s="1"/>
  <c r="D530" i="114" s="1"/>
  <c r="D531" i="114" s="1"/>
  <c r="D532" i="114" s="1"/>
  <c r="D533" i="114" s="1"/>
  <c r="D534" i="114" s="1"/>
  <c r="D535" i="114" s="1"/>
  <c r="D536" i="114" s="1"/>
  <c r="D537" i="114" s="1"/>
  <c r="D538" i="114" s="1"/>
  <c r="D539" i="114" s="1"/>
  <c r="D540" i="114" s="1"/>
  <c r="D541" i="114" s="1"/>
  <c r="D542" i="114" s="1"/>
  <c r="D543" i="114" s="1"/>
  <c r="D544" i="114" s="1"/>
  <c r="D545" i="114" s="1"/>
  <c r="D546" i="114" s="1"/>
  <c r="D547" i="114" s="1"/>
  <c r="D548" i="114" s="1"/>
  <c r="D549" i="114" s="1"/>
  <c r="D550" i="114" s="1"/>
  <c r="D551" i="114" s="1"/>
  <c r="D552" i="114" s="1"/>
  <c r="D553" i="114" s="1"/>
  <c r="D554" i="114" s="1"/>
  <c r="D555" i="114" s="1"/>
  <c r="D556" i="114" s="1"/>
  <c r="D557" i="114" s="1"/>
  <c r="D558" i="114" s="1"/>
  <c r="D559" i="114" s="1"/>
  <c r="D560" i="114" s="1"/>
  <c r="D561" i="114" s="1"/>
  <c r="D562" i="114" s="1"/>
  <c r="D563" i="114" s="1"/>
  <c r="D564" i="114" s="1"/>
  <c r="D565" i="114" s="1"/>
  <c r="D566" i="114" s="1"/>
  <c r="D567" i="114" s="1"/>
  <c r="D568" i="114" s="1"/>
  <c r="D569" i="114" s="1"/>
  <c r="D570" i="114" s="1"/>
  <c r="D571" i="114" s="1"/>
  <c r="D572" i="114" s="1"/>
  <c r="D573" i="114" s="1"/>
  <c r="D574" i="114" s="1"/>
  <c r="D575" i="114" s="1"/>
  <c r="D576" i="114" s="1"/>
  <c r="D577" i="114" s="1"/>
  <c r="D578" i="114" s="1"/>
  <c r="D579" i="114" s="1"/>
  <c r="D580" i="114" s="1"/>
  <c r="D581" i="114" s="1"/>
  <c r="D582" i="114" s="1"/>
  <c r="D583" i="114" s="1"/>
  <c r="D584" i="114" s="1"/>
  <c r="D585" i="114" s="1"/>
  <c r="D586" i="114" s="1"/>
  <c r="D587" i="114" s="1"/>
  <c r="D588" i="114" s="1"/>
  <c r="D589" i="114" s="1"/>
  <c r="D590" i="114" s="1"/>
  <c r="D591" i="114" s="1"/>
  <c r="D592" i="114" s="1"/>
  <c r="D593" i="114" s="1"/>
  <c r="D594" i="114" s="1"/>
  <c r="D595" i="114" s="1"/>
  <c r="D596" i="114" s="1"/>
  <c r="D597" i="114" s="1"/>
  <c r="D598" i="114" s="1"/>
  <c r="D599" i="114" s="1"/>
  <c r="D600" i="114" s="1"/>
  <c r="D601" i="114" s="1"/>
  <c r="D602" i="114" s="1"/>
  <c r="D603" i="114" s="1"/>
  <c r="D604" i="114" s="1"/>
  <c r="D605" i="114" s="1"/>
  <c r="D606" i="114" s="1"/>
  <c r="D607" i="114" s="1"/>
  <c r="D608" i="114" s="1"/>
  <c r="D609" i="114" s="1"/>
  <c r="D610" i="114" s="1"/>
  <c r="D611" i="114" s="1"/>
  <c r="D612" i="114" s="1"/>
  <c r="D613" i="114" s="1"/>
  <c r="D614" i="114" s="1"/>
  <c r="D615" i="114" s="1"/>
  <c r="D616" i="114" s="1"/>
  <c r="D617" i="114" s="1"/>
  <c r="D618" i="114" s="1"/>
  <c r="D619" i="114" s="1"/>
  <c r="D620" i="114" s="1"/>
  <c r="D621" i="114" s="1"/>
  <c r="D622" i="114" s="1"/>
  <c r="D623" i="114" s="1"/>
  <c r="D624" i="114" s="1"/>
  <c r="D625" i="114" s="1"/>
  <c r="D626" i="114" s="1"/>
  <c r="D627" i="114" s="1"/>
  <c r="D628" i="114" s="1"/>
  <c r="D629" i="114" s="1"/>
  <c r="D630" i="114" s="1"/>
  <c r="D631" i="114" s="1"/>
  <c r="D632" i="114" s="1"/>
  <c r="D633" i="114" s="1"/>
  <c r="D634" i="114" s="1"/>
  <c r="D635" i="114" s="1"/>
  <c r="D636" i="114" s="1"/>
  <c r="D637" i="114" s="1"/>
  <c r="D638" i="114" s="1"/>
  <c r="D639" i="114" s="1"/>
  <c r="D640" i="114" s="1"/>
  <c r="D641" i="114" s="1"/>
  <c r="D642" i="114" s="1"/>
  <c r="D643" i="114" s="1"/>
  <c r="D644" i="114" s="1"/>
  <c r="D645" i="114" s="1"/>
  <c r="D646" i="114" s="1"/>
  <c r="D647" i="114" s="1"/>
  <c r="D648" i="114" s="1"/>
  <c r="D649" i="114" s="1"/>
  <c r="D650" i="114" s="1"/>
  <c r="D651" i="114" s="1"/>
  <c r="D652" i="114" s="1"/>
  <c r="D653" i="114" s="1"/>
  <c r="D654" i="114" s="1"/>
  <c r="D655" i="114" s="1"/>
  <c r="D656" i="114" s="1"/>
  <c r="D657" i="114" s="1"/>
  <c r="D658" i="114" s="1"/>
  <c r="D659" i="114" s="1"/>
  <c r="D660" i="114" s="1"/>
  <c r="D661" i="114" s="1"/>
  <c r="D662" i="114" s="1"/>
  <c r="D663" i="114" s="1"/>
  <c r="D664" i="114" s="1"/>
  <c r="D665" i="114" s="1"/>
  <c r="D666" i="114" s="1"/>
  <c r="D667" i="114" s="1"/>
  <c r="D668" i="114" s="1"/>
  <c r="D669" i="114" s="1"/>
  <c r="D670" i="114" s="1"/>
  <c r="D671" i="114" s="1"/>
  <c r="D672" i="114" s="1"/>
  <c r="D673" i="114" s="1"/>
  <c r="D674" i="114" s="1"/>
  <c r="D675" i="114" s="1"/>
  <c r="D676" i="114" s="1"/>
  <c r="D677" i="114" s="1"/>
  <c r="D678" i="114" s="1"/>
  <c r="D679" i="114" s="1"/>
  <c r="D680" i="114" s="1"/>
  <c r="D681" i="114" s="1"/>
  <c r="D682" i="114" s="1"/>
  <c r="D683" i="114" s="1"/>
  <c r="D684" i="114" s="1"/>
  <c r="D685" i="114" s="1"/>
  <c r="D686" i="114" s="1"/>
  <c r="D687" i="114" s="1"/>
  <c r="D688" i="114" s="1"/>
  <c r="D689" i="114" s="1"/>
  <c r="D690" i="114" s="1"/>
  <c r="D691" i="114" s="1"/>
  <c r="D692" i="114" s="1"/>
  <c r="D693" i="114" s="1"/>
  <c r="D694" i="114" s="1"/>
  <c r="D695" i="114" s="1"/>
  <c r="D696" i="114" s="1"/>
  <c r="D697" i="114" s="1"/>
  <c r="D698" i="114" s="1"/>
  <c r="D699" i="114" s="1"/>
  <c r="D700" i="114" s="1"/>
  <c r="D701" i="114" s="1"/>
  <c r="D702" i="114" s="1"/>
  <c r="D703" i="114" s="1"/>
  <c r="D704" i="114" s="1"/>
  <c r="D705" i="114" s="1"/>
  <c r="D706" i="114" s="1"/>
  <c r="D707" i="114" s="1"/>
  <c r="D708" i="114" s="1"/>
  <c r="D709" i="114" s="1"/>
  <c r="D710" i="114" s="1"/>
  <c r="D711" i="114" s="1"/>
  <c r="D712" i="114" s="1"/>
  <c r="D713" i="114" s="1"/>
  <c r="D714" i="114" s="1"/>
  <c r="D715" i="114" s="1"/>
  <c r="D716" i="114" s="1"/>
  <c r="D717" i="114" s="1"/>
  <c r="D718" i="114" s="1"/>
  <c r="D719" i="114" s="1"/>
  <c r="D720" i="114" s="1"/>
  <c r="D721" i="114" s="1"/>
  <c r="D722" i="114" s="1"/>
  <c r="D723" i="114" s="1"/>
  <c r="D724" i="114" s="1"/>
  <c r="D725" i="114" s="1"/>
  <c r="D726" i="114" s="1"/>
  <c r="D727" i="114" s="1"/>
  <c r="D728" i="114" s="1"/>
  <c r="D729" i="114" s="1"/>
  <c r="D730" i="114" s="1"/>
  <c r="D731" i="114" s="1"/>
  <c r="D732" i="114" s="1"/>
  <c r="D733" i="114" s="1"/>
  <c r="D734" i="114" s="1"/>
  <c r="D735" i="114" s="1"/>
  <c r="D736" i="114" s="1"/>
  <c r="D737" i="114" s="1"/>
  <c r="D738" i="114" s="1"/>
  <c r="D739" i="114" s="1"/>
  <c r="D740" i="114" s="1"/>
  <c r="D741" i="114" s="1"/>
  <c r="D742" i="114" s="1"/>
  <c r="D743" i="114" s="1"/>
  <c r="D744" i="114" s="1"/>
  <c r="D745" i="114" s="1"/>
  <c r="D746" i="114" s="1"/>
  <c r="D747" i="114" s="1"/>
  <c r="D748" i="114" s="1"/>
  <c r="D749" i="114" s="1"/>
  <c r="D750" i="114" s="1"/>
  <c r="D751" i="114" s="1"/>
  <c r="D752" i="114" s="1"/>
  <c r="D753" i="114" s="1"/>
  <c r="D754" i="114" s="1"/>
  <c r="D755" i="114" s="1"/>
  <c r="D756" i="114" s="1"/>
  <c r="D757" i="114" s="1"/>
  <c r="D758" i="114" s="1"/>
  <c r="D759" i="114" s="1"/>
  <c r="D760" i="114" s="1"/>
  <c r="D761" i="114" s="1"/>
  <c r="D762" i="114" s="1"/>
  <c r="D763" i="114" s="1"/>
  <c r="D764" i="114" s="1"/>
  <c r="D765" i="114" s="1"/>
  <c r="D766" i="114" s="1"/>
  <c r="D767" i="114" s="1"/>
  <c r="D768" i="114" s="1"/>
  <c r="D769" i="114" s="1"/>
  <c r="D770" i="114" s="1"/>
  <c r="D771" i="114" s="1"/>
  <c r="D772" i="114" s="1"/>
  <c r="D773" i="114" s="1"/>
  <c r="D774" i="114" s="1"/>
  <c r="D775" i="114" s="1"/>
  <c r="D776" i="114" s="1"/>
  <c r="D777" i="114" s="1"/>
  <c r="D778" i="114" s="1"/>
  <c r="D779" i="114" s="1"/>
  <c r="D780" i="114" s="1"/>
  <c r="D781" i="114" s="1"/>
  <c r="D782" i="114" s="1"/>
  <c r="D783" i="114" s="1"/>
  <c r="D784" i="114" s="1"/>
  <c r="D785" i="114" s="1"/>
  <c r="D786" i="114" s="1"/>
  <c r="D787" i="114" s="1"/>
  <c r="D788" i="114" s="1"/>
  <c r="D789" i="114" s="1"/>
  <c r="D790" i="114" s="1"/>
  <c r="D791" i="114" s="1"/>
  <c r="D792" i="114" s="1"/>
  <c r="D793" i="114" s="1"/>
  <c r="D794" i="114" s="1"/>
  <c r="D795" i="114" s="1"/>
  <c r="D796" i="114" s="1"/>
  <c r="D797" i="114" s="1"/>
  <c r="D798" i="114" s="1"/>
  <c r="D799" i="114" s="1"/>
  <c r="D800" i="114" s="1"/>
  <c r="D801" i="114" s="1"/>
  <c r="D802" i="114" s="1"/>
  <c r="D803" i="114" s="1"/>
  <c r="D804" i="114" s="1"/>
  <c r="D805" i="114" s="1"/>
  <c r="D806" i="114" s="1"/>
  <c r="D807" i="114" s="1"/>
  <c r="D808" i="114" s="1"/>
  <c r="D809" i="114" s="1"/>
  <c r="D810" i="114" s="1"/>
  <c r="D811" i="114" s="1"/>
  <c r="D812" i="114" s="1"/>
  <c r="D813" i="114" s="1"/>
  <c r="D814" i="114" s="1"/>
  <c r="D815" i="114" s="1"/>
  <c r="D816" i="114" s="1"/>
  <c r="D817" i="114" s="1"/>
  <c r="D818" i="114" s="1"/>
  <c r="D819" i="114" s="1"/>
  <c r="D820" i="114" s="1"/>
  <c r="D821" i="114" s="1"/>
  <c r="D822" i="114" s="1"/>
  <c r="D823" i="114" s="1"/>
  <c r="D824" i="114" s="1"/>
  <c r="D825" i="114" s="1"/>
  <c r="D826" i="114" s="1"/>
  <c r="D827" i="114" s="1"/>
  <c r="D828" i="114" s="1"/>
  <c r="D829" i="114" s="1"/>
  <c r="D830" i="114" s="1"/>
  <c r="D831" i="114" s="1"/>
  <c r="D832" i="114" s="1"/>
  <c r="D833" i="114" s="1"/>
  <c r="D834" i="114" s="1"/>
  <c r="D835" i="114" s="1"/>
  <c r="D836" i="114" s="1"/>
  <c r="D837" i="114" s="1"/>
  <c r="D838" i="114" s="1"/>
  <c r="D839" i="114" s="1"/>
  <c r="D840" i="114" s="1"/>
  <c r="D841" i="114" s="1"/>
  <c r="D842" i="114" s="1"/>
  <c r="D843" i="114" s="1"/>
  <c r="D844" i="114" s="1"/>
  <c r="D845" i="114" s="1"/>
  <c r="D846" i="114" s="1"/>
  <c r="D847" i="114" s="1"/>
  <c r="D848" i="114" s="1"/>
  <c r="D849" i="114" s="1"/>
  <c r="D850" i="114" s="1"/>
  <c r="D851" i="114" s="1"/>
  <c r="D852" i="114" s="1"/>
  <c r="D853" i="114" s="1"/>
  <c r="D854" i="114" s="1"/>
  <c r="D855" i="114" s="1"/>
  <c r="D856" i="114" s="1"/>
  <c r="D857" i="114" s="1"/>
  <c r="D858" i="114" s="1"/>
  <c r="D859" i="114" s="1"/>
  <c r="D860" i="114" s="1"/>
  <c r="D861" i="114" s="1"/>
  <c r="D862" i="114" s="1"/>
  <c r="D863" i="114" s="1"/>
  <c r="D864" i="114" s="1"/>
  <c r="D865" i="114" s="1"/>
  <c r="D866" i="114" s="1"/>
  <c r="D867" i="114" s="1"/>
  <c r="D868" i="114" s="1"/>
  <c r="D869" i="114" s="1"/>
  <c r="D870" i="114" s="1"/>
  <c r="D871" i="114" s="1"/>
  <c r="D872" i="114" s="1"/>
  <c r="D873" i="114" s="1"/>
  <c r="D874" i="114" s="1"/>
  <c r="D875" i="114" s="1"/>
  <c r="D876" i="114" s="1"/>
  <c r="D877" i="114" s="1"/>
  <c r="D878" i="114" s="1"/>
  <c r="D879" i="114" s="1"/>
  <c r="D880" i="114" s="1"/>
  <c r="D881" i="114" s="1"/>
  <c r="D882" i="114" s="1"/>
  <c r="D883" i="114" s="1"/>
  <c r="D884" i="114" s="1"/>
  <c r="D885" i="114" s="1"/>
  <c r="D886" i="114" s="1"/>
  <c r="D887" i="114" s="1"/>
  <c r="D888" i="114" s="1"/>
  <c r="D889" i="114" s="1"/>
  <c r="D890" i="114" s="1"/>
  <c r="D891" i="114" s="1"/>
  <c r="D892" i="114" s="1"/>
  <c r="D893" i="114" s="1"/>
  <c r="D894" i="114" s="1"/>
  <c r="D895" i="114" s="1"/>
  <c r="D896" i="114" s="1"/>
  <c r="D897" i="114" s="1"/>
  <c r="D898" i="114" s="1"/>
  <c r="D899" i="114" s="1"/>
  <c r="D900" i="114" s="1"/>
  <c r="D901" i="114" s="1"/>
  <c r="D902" i="114" s="1"/>
  <c r="D903" i="114" s="1"/>
  <c r="D904" i="114" s="1"/>
  <c r="D905" i="114" s="1"/>
  <c r="D906" i="114" s="1"/>
  <c r="D907" i="114" s="1"/>
  <c r="D908" i="114" s="1"/>
  <c r="D909" i="114" s="1"/>
  <c r="D910" i="114" s="1"/>
  <c r="D911" i="114" s="1"/>
  <c r="D912" i="114" s="1"/>
  <c r="D913" i="114" s="1"/>
  <c r="D914" i="114" s="1"/>
  <c r="D915" i="114" s="1"/>
  <c r="D916" i="114" s="1"/>
  <c r="D917" i="114" s="1"/>
  <c r="D918" i="114" s="1"/>
  <c r="D919" i="114" s="1"/>
  <c r="D920" i="114" s="1"/>
  <c r="D921" i="114" s="1"/>
  <c r="D922" i="114" s="1"/>
  <c r="D923" i="114" s="1"/>
  <c r="D924" i="114" s="1"/>
  <c r="D925" i="114" s="1"/>
  <c r="D926" i="114" s="1"/>
  <c r="D927" i="114" s="1"/>
  <c r="D928" i="114" s="1"/>
  <c r="D929" i="114" s="1"/>
  <c r="D930" i="114" s="1"/>
  <c r="D931" i="114" s="1"/>
  <c r="D932" i="114" s="1"/>
  <c r="D933" i="114" s="1"/>
  <c r="D934" i="114" s="1"/>
  <c r="D935" i="114" s="1"/>
  <c r="D936" i="114" s="1"/>
  <c r="D937" i="114" s="1"/>
  <c r="D938" i="114" s="1"/>
  <c r="D939" i="114" s="1"/>
  <c r="D940" i="114" s="1"/>
  <c r="D941" i="114" s="1"/>
  <c r="D942" i="114" s="1"/>
  <c r="D943" i="114" s="1"/>
  <c r="D944" i="114" s="1"/>
  <c r="D945" i="114" s="1"/>
  <c r="D946" i="114" s="1"/>
  <c r="D947" i="114" s="1"/>
  <c r="D948" i="114" s="1"/>
  <c r="D949" i="114" s="1"/>
  <c r="D950" i="114" s="1"/>
  <c r="D951" i="114" s="1"/>
  <c r="D952" i="114" s="1"/>
  <c r="D953" i="114" s="1"/>
  <c r="D954" i="114" s="1"/>
  <c r="D955" i="114" s="1"/>
  <c r="D956" i="114" s="1"/>
  <c r="D957" i="114" s="1"/>
  <c r="D958" i="114" s="1"/>
  <c r="D959" i="114" s="1"/>
  <c r="D960" i="114" s="1"/>
  <c r="D961" i="114" s="1"/>
  <c r="D962" i="114" s="1"/>
  <c r="D963" i="114" s="1"/>
  <c r="D964" i="114" s="1"/>
  <c r="D965" i="114" s="1"/>
  <c r="D966" i="114" s="1"/>
  <c r="D967" i="114" s="1"/>
  <c r="D968" i="114" s="1"/>
  <c r="D969" i="114" s="1"/>
  <c r="D970" i="114" s="1"/>
  <c r="D971" i="114" s="1"/>
  <c r="D972" i="114" s="1"/>
  <c r="D973" i="114" s="1"/>
  <c r="D974" i="114" s="1"/>
  <c r="D975" i="114" s="1"/>
  <c r="D976" i="114" s="1"/>
  <c r="D977" i="114" s="1"/>
  <c r="D978" i="114" s="1"/>
  <c r="D979" i="114" s="1"/>
  <c r="D980" i="114" s="1"/>
  <c r="D981" i="114" s="1"/>
  <c r="D982" i="114" s="1"/>
  <c r="D983" i="114" s="1"/>
  <c r="D984" i="114" s="1"/>
  <c r="D985" i="114" s="1"/>
  <c r="D986" i="114" s="1"/>
  <c r="D987" i="114" s="1"/>
  <c r="D988" i="114" s="1"/>
  <c r="D989" i="114" s="1"/>
  <c r="D990" i="114" s="1"/>
  <c r="D991" i="114" s="1"/>
  <c r="D992" i="114" s="1"/>
  <c r="D993" i="114" s="1"/>
  <c r="D994" i="114" s="1"/>
  <c r="D995" i="114" s="1"/>
  <c r="D996" i="114" s="1"/>
  <c r="D997" i="114" s="1"/>
  <c r="D998" i="114" s="1"/>
  <c r="D999" i="114" s="1"/>
  <c r="D1000" i="114" s="1"/>
  <c r="D1001" i="114" s="1"/>
  <c r="D1002" i="114" s="1"/>
  <c r="D1003" i="114" s="1"/>
  <c r="D1004" i="114" s="1"/>
  <c r="D1005" i="114" s="1"/>
  <c r="D1006" i="114" s="1"/>
  <c r="D1007" i="114" s="1"/>
  <c r="D1008" i="114" s="1"/>
  <c r="D1009" i="114" s="1"/>
  <c r="D1010" i="114" s="1"/>
  <c r="D1011" i="114" s="1"/>
  <c r="D1012" i="114" s="1"/>
  <c r="D1013" i="114" s="1"/>
  <c r="D1014" i="114" s="1"/>
  <c r="D1015" i="114" s="1"/>
  <c r="D1016" i="114" s="1"/>
  <c r="D1017" i="114" s="1"/>
  <c r="D1018" i="114" s="1"/>
  <c r="D1019" i="114" s="1"/>
  <c r="D1020" i="114" s="1"/>
  <c r="D1021" i="114" s="1"/>
  <c r="D1022" i="114" s="1"/>
  <c r="D1023" i="114" s="1"/>
  <c r="D1024" i="114" s="1"/>
  <c r="D1025" i="114" s="1"/>
  <c r="D1026" i="114" s="1"/>
  <c r="D1027" i="114" s="1"/>
  <c r="D1028" i="114" s="1"/>
  <c r="D1029" i="114" s="1"/>
  <c r="D1030" i="114" s="1"/>
  <c r="D1031" i="114" s="1"/>
  <c r="D1032" i="114" s="1"/>
  <c r="D1033" i="114" s="1"/>
  <c r="D1034" i="114" s="1"/>
  <c r="D1035" i="114" s="1"/>
  <c r="D1036" i="114" s="1"/>
  <c r="D1037" i="114" s="1"/>
  <c r="D1038" i="114" s="1"/>
  <c r="D1039" i="114" s="1"/>
  <c r="D1040" i="114" s="1"/>
  <c r="D1041" i="114" s="1"/>
  <c r="D1042" i="114" s="1"/>
  <c r="D1043" i="114" s="1"/>
  <c r="D1044" i="114" s="1"/>
  <c r="D1045" i="114" s="1"/>
  <c r="D1046" i="114" s="1"/>
  <c r="D1047" i="114" s="1"/>
  <c r="D1048" i="114" s="1"/>
  <c r="D1049" i="114" s="1"/>
  <c r="D1050" i="114" s="1"/>
  <c r="D1051" i="114" s="1"/>
  <c r="D1052" i="114" s="1"/>
  <c r="D1053" i="114" s="1"/>
  <c r="D1054" i="114" s="1"/>
  <c r="D1055" i="114" s="1"/>
  <c r="D1056" i="114" s="1"/>
  <c r="D1057" i="114" s="1"/>
  <c r="D1058" i="114" s="1"/>
  <c r="D1059" i="114" s="1"/>
  <c r="D1060" i="114" s="1"/>
  <c r="D1061" i="114" s="1"/>
  <c r="D1062" i="114" s="1"/>
  <c r="D1063" i="114" s="1"/>
  <c r="D1064" i="114" s="1"/>
  <c r="D1065" i="114" s="1"/>
  <c r="D1066" i="114" s="1"/>
  <c r="D1067" i="114" s="1"/>
  <c r="D1068" i="114" s="1"/>
  <c r="D1069" i="114" s="1"/>
  <c r="D1070" i="114" s="1"/>
  <c r="D1071" i="114" s="1"/>
  <c r="D1072" i="114" s="1"/>
  <c r="D1073" i="114" s="1"/>
  <c r="D1074" i="114" s="1"/>
  <c r="D1075" i="114" s="1"/>
  <c r="D1076" i="114" s="1"/>
  <c r="D1077" i="114" s="1"/>
  <c r="D1078" i="114" s="1"/>
  <c r="D1079" i="114" s="1"/>
  <c r="D1080" i="114" s="1"/>
  <c r="D1081" i="114" s="1"/>
  <c r="D1082" i="114" s="1"/>
  <c r="D1083" i="114" s="1"/>
  <c r="D1084" i="114" s="1"/>
  <c r="D1085" i="114" s="1"/>
  <c r="D1086" i="114" s="1"/>
  <c r="D1087" i="114" s="1"/>
  <c r="D1088" i="114" s="1"/>
  <c r="D1089" i="114" s="1"/>
  <c r="D1090" i="114" s="1"/>
  <c r="D1091" i="114" s="1"/>
  <c r="D1092" i="114" s="1"/>
  <c r="D1093" i="114" s="1"/>
  <c r="D1094" i="114" s="1"/>
  <c r="D1095" i="114" s="1"/>
  <c r="D1096" i="114" s="1"/>
  <c r="D1097" i="114" s="1"/>
  <c r="D1098" i="114" s="1"/>
  <c r="D1099" i="114" s="1"/>
  <c r="D1100" i="114" s="1"/>
  <c r="D1101" i="114" s="1"/>
  <c r="D1102" i="114" s="1"/>
  <c r="D1103" i="114" s="1"/>
  <c r="D1104" i="114" s="1"/>
  <c r="D1105" i="114" s="1"/>
  <c r="D1106" i="114" s="1"/>
  <c r="D1107" i="114" s="1"/>
  <c r="D1108" i="114" s="1"/>
  <c r="D1109" i="114" s="1"/>
  <c r="D1110" i="114" s="1"/>
  <c r="D1111" i="114" s="1"/>
  <c r="D1112" i="114" s="1"/>
  <c r="D1113" i="114" s="1"/>
  <c r="D1114" i="114" s="1"/>
  <c r="D1115" i="114" s="1"/>
  <c r="D1116" i="114" s="1"/>
  <c r="D1117" i="114" s="1"/>
  <c r="D1118" i="114" s="1"/>
  <c r="D1119" i="114" s="1"/>
  <c r="D1120" i="114" s="1"/>
  <c r="D1121" i="114" s="1"/>
  <c r="D1122" i="114" s="1"/>
  <c r="D1123" i="114" s="1"/>
  <c r="D1124" i="114" s="1"/>
  <c r="D1125" i="114" s="1"/>
  <c r="D1126" i="114" s="1"/>
  <c r="D1127" i="114" s="1"/>
  <c r="D1128" i="114" s="1"/>
  <c r="D1129" i="114" s="1"/>
  <c r="D1130" i="114" s="1"/>
  <c r="D1131" i="114" s="1"/>
  <c r="D1132" i="114" s="1"/>
  <c r="D1133" i="114" s="1"/>
  <c r="D1134" i="114" s="1"/>
  <c r="D1135" i="114" s="1"/>
  <c r="D1136" i="114" s="1"/>
  <c r="D1137" i="114" s="1"/>
  <c r="D1138" i="114" s="1"/>
  <c r="D1139" i="114" s="1"/>
  <c r="D1140" i="114" s="1"/>
  <c r="D1141" i="114" s="1"/>
  <c r="D1142" i="114" s="1"/>
  <c r="D1143" i="114" s="1"/>
  <c r="D1144" i="114" s="1"/>
  <c r="D1145" i="114" s="1"/>
  <c r="D1146" i="114" s="1"/>
  <c r="D1147" i="114" s="1"/>
  <c r="D1148" i="114" s="1"/>
  <c r="D1149" i="114" s="1"/>
  <c r="D1150" i="114" s="1"/>
  <c r="D1151" i="114" s="1"/>
  <c r="D1152" i="114" s="1"/>
  <c r="D1153" i="114" s="1"/>
  <c r="D1154" i="114" s="1"/>
  <c r="D1155" i="114" s="1"/>
  <c r="D1156" i="114" s="1"/>
  <c r="D1157" i="114" s="1"/>
  <c r="D1158" i="114" s="1"/>
  <c r="D1159" i="114" s="1"/>
  <c r="D1160" i="114" s="1"/>
  <c r="D1161" i="114" s="1"/>
  <c r="D1162" i="114" s="1"/>
  <c r="D1163" i="114" s="1"/>
  <c r="D1164" i="114" s="1"/>
  <c r="D1165" i="114" s="1"/>
  <c r="D1166" i="114" s="1"/>
  <c r="D1167" i="114" s="1"/>
  <c r="D1168" i="114" s="1"/>
  <c r="D1169" i="114" s="1"/>
  <c r="D1170" i="114" s="1"/>
  <c r="D1171" i="114" s="1"/>
  <c r="D1172" i="114" s="1"/>
  <c r="D1173" i="114" s="1"/>
  <c r="D1174" i="114" s="1"/>
  <c r="D1175" i="114" s="1"/>
  <c r="D1176" i="114" s="1"/>
  <c r="D1177" i="114" s="1"/>
  <c r="D1178" i="114" s="1"/>
  <c r="D1179" i="114" s="1"/>
  <c r="D1180" i="114" s="1"/>
  <c r="D1181" i="114" s="1"/>
  <c r="D1182" i="114" s="1"/>
  <c r="D1183" i="114" s="1"/>
  <c r="D1184" i="114" s="1"/>
  <c r="D1185" i="114" s="1"/>
  <c r="D1186" i="114" s="1"/>
  <c r="D1187" i="114" s="1"/>
  <c r="D1188" i="114" s="1"/>
  <c r="D1189" i="114" s="1"/>
  <c r="D1190" i="114" s="1"/>
  <c r="D1191" i="114" s="1"/>
  <c r="D1192" i="114" s="1"/>
  <c r="D1193" i="114" s="1"/>
  <c r="D1194" i="114" s="1"/>
  <c r="D1195" i="114" s="1"/>
  <c r="D1196" i="114" s="1"/>
  <c r="D1197" i="114" s="1"/>
  <c r="D1198" i="114" s="1"/>
  <c r="D1199" i="114" s="1"/>
  <c r="D1200" i="114" s="1"/>
  <c r="D1201" i="114" s="1"/>
  <c r="D1202" i="114" s="1"/>
  <c r="D1203" i="114" s="1"/>
  <c r="D1204" i="114" s="1"/>
  <c r="D1205" i="114" s="1"/>
  <c r="D1206" i="114" s="1"/>
  <c r="D1207" i="114" s="1"/>
  <c r="D1208" i="114" s="1"/>
  <c r="D1209" i="114" s="1"/>
  <c r="D1210" i="114" s="1"/>
  <c r="D1211" i="114" s="1"/>
  <c r="D1212" i="114" s="1"/>
  <c r="AC8" i="114" s="1"/>
  <c r="P8" i="114" l="1"/>
  <c r="AA8" i="114"/>
  <c r="V8" i="114"/>
  <c r="AW8" i="114"/>
  <c r="K8" i="114"/>
  <c r="R8" i="114"/>
  <c r="AD8" i="114"/>
  <c r="AL8" i="114"/>
  <c r="AK8" i="114"/>
  <c r="AB8" i="114"/>
  <c r="AV8" i="114"/>
  <c r="M8" i="114"/>
  <c r="AU8" i="114"/>
  <c r="Y8" i="114"/>
  <c r="AS8" i="114"/>
  <c r="Q8" i="114"/>
  <c r="AT8" i="114"/>
  <c r="Z8" i="114"/>
  <c r="J8" i="114"/>
  <c r="AI8" i="114"/>
  <c r="AQ8" i="114"/>
  <c r="AR8" i="114"/>
  <c r="S8" i="114"/>
  <c r="AM8" i="114"/>
  <c r="T8" i="114"/>
  <c r="AE8" i="114"/>
  <c r="H8" i="114"/>
  <c r="L8" i="114"/>
  <c r="U8" i="114"/>
  <c r="AN8" i="114"/>
  <c r="AJ8" i="114"/>
  <c r="G8" i="114"/>
  <c r="I8" i="114"/>
  <c r="AH8" i="114"/>
  <c r="H59" i="97" l="1"/>
  <c r="H58" i="97"/>
  <c r="H57" i="97"/>
  <c r="H56" i="97"/>
  <c r="H55" i="97"/>
  <c r="H54" i="97"/>
  <c r="H53" i="97"/>
  <c r="H52" i="97"/>
  <c r="H51" i="97"/>
  <c r="H50" i="97"/>
  <c r="H49" i="97"/>
  <c r="H48" i="97"/>
  <c r="H47" i="97"/>
  <c r="H46" i="97"/>
  <c r="H45" i="97"/>
  <c r="H44" i="97"/>
  <c r="H43" i="97"/>
  <c r="H42" i="97"/>
  <c r="H41" i="97"/>
  <c r="H40" i="97"/>
  <c r="H39" i="97"/>
  <c r="H38" i="97"/>
  <c r="H37" i="97"/>
  <c r="H36" i="97"/>
  <c r="H35" i="97"/>
  <c r="H34" i="97"/>
  <c r="H33" i="97"/>
  <c r="H32" i="97"/>
  <c r="H31" i="97"/>
  <c r="H30" i="97"/>
  <c r="H29" i="97"/>
  <c r="H28" i="97"/>
  <c r="H27" i="97"/>
  <c r="H26" i="97"/>
  <c r="H25" i="97"/>
  <c r="H24" i="97"/>
  <c r="H23" i="97"/>
  <c r="H22" i="97"/>
  <c r="H21" i="97"/>
  <c r="H20" i="97"/>
  <c r="H19" i="97"/>
  <c r="H18" i="97"/>
  <c r="H17" i="97"/>
  <c r="H16" i="97"/>
  <c r="H15" i="97"/>
  <c r="H14" i="97"/>
  <c r="H13" i="97"/>
  <c r="H12" i="97"/>
  <c r="H11" i="97"/>
  <c r="H10" i="97"/>
  <c r="G59" i="97"/>
  <c r="G58" i="97"/>
  <c r="G57" i="97"/>
  <c r="G56" i="97"/>
  <c r="G55" i="97"/>
  <c r="G54" i="97"/>
  <c r="G53" i="97"/>
  <c r="G52" i="97"/>
  <c r="G51" i="97"/>
  <c r="G50" i="97"/>
  <c r="G49" i="97"/>
  <c r="G48" i="97"/>
  <c r="G47" i="97"/>
  <c r="G46" i="97"/>
  <c r="G45" i="97"/>
  <c r="G44" i="97"/>
  <c r="G43" i="97"/>
  <c r="G42" i="97"/>
  <c r="G41" i="97"/>
  <c r="G40" i="97"/>
  <c r="G39" i="97"/>
  <c r="G38" i="97"/>
  <c r="G37" i="97"/>
  <c r="G36" i="97"/>
  <c r="G35" i="97"/>
  <c r="G34" i="97"/>
  <c r="G33" i="97"/>
  <c r="G32" i="97"/>
  <c r="G31" i="97"/>
  <c r="G30" i="97"/>
  <c r="G29" i="97"/>
  <c r="G28" i="97"/>
  <c r="G27" i="97"/>
  <c r="G26" i="97"/>
  <c r="G25" i="97"/>
  <c r="G24" i="97"/>
  <c r="G23" i="97"/>
  <c r="G22" i="97"/>
  <c r="G21" i="97"/>
  <c r="G20" i="97"/>
  <c r="G19" i="97"/>
  <c r="G18" i="97"/>
  <c r="G17" i="97"/>
  <c r="G16" i="97"/>
  <c r="G15" i="97"/>
  <c r="G14" i="97"/>
  <c r="G13" i="97"/>
  <c r="G12" i="97"/>
  <c r="G11" i="97"/>
  <c r="G10" i="97"/>
  <c r="O130" i="92"/>
  <c r="O129" i="92"/>
  <c r="O128" i="92"/>
  <c r="O127" i="92"/>
  <c r="O126" i="92"/>
  <c r="O125" i="92"/>
  <c r="O124" i="92"/>
  <c r="O123" i="92"/>
  <c r="O122" i="92"/>
  <c r="O121" i="92"/>
  <c r="O120" i="92"/>
  <c r="O119" i="92"/>
  <c r="O118" i="92"/>
  <c r="O117" i="92"/>
  <c r="O116" i="92"/>
  <c r="O115" i="92"/>
  <c r="O114" i="92"/>
  <c r="O113" i="92"/>
  <c r="O112" i="92"/>
  <c r="O111" i="92"/>
  <c r="O110" i="92"/>
  <c r="O109" i="92"/>
  <c r="O108" i="92"/>
  <c r="O107" i="92"/>
  <c r="O106" i="92"/>
  <c r="O105" i="92"/>
  <c r="O104" i="92"/>
  <c r="O103" i="92"/>
  <c r="O102" i="92"/>
  <c r="O101" i="92"/>
  <c r="O100" i="92"/>
  <c r="O99" i="92"/>
  <c r="O98" i="92"/>
  <c r="O97" i="92"/>
  <c r="O96" i="92"/>
  <c r="O95" i="92"/>
  <c r="O94" i="92"/>
  <c r="O93" i="92"/>
  <c r="O92" i="92"/>
  <c r="O91" i="92"/>
  <c r="O90" i="92"/>
  <c r="O89" i="92"/>
  <c r="O88" i="92"/>
  <c r="O87" i="92"/>
  <c r="O86" i="92"/>
  <c r="O85" i="92"/>
  <c r="O84" i="92"/>
  <c r="O83" i="92"/>
  <c r="O82" i="92"/>
  <c r="O81" i="92"/>
  <c r="M510" i="62" l="1"/>
  <c r="M509" i="62"/>
  <c r="M508" i="62"/>
  <c r="M507" i="62"/>
  <c r="M506" i="62"/>
  <c r="M505" i="62"/>
  <c r="M504" i="62"/>
  <c r="M503" i="62"/>
  <c r="M502" i="62"/>
  <c r="M501" i="62"/>
  <c r="M500" i="62"/>
  <c r="M499" i="62"/>
  <c r="M498" i="62"/>
  <c r="M497" i="62"/>
  <c r="M496" i="62"/>
  <c r="M495" i="62"/>
  <c r="M494" i="62"/>
  <c r="M493" i="62"/>
  <c r="M492" i="62"/>
  <c r="M491" i="62"/>
  <c r="M490" i="62"/>
  <c r="M489" i="62"/>
  <c r="M488" i="62"/>
  <c r="M487" i="62"/>
  <c r="M486" i="62"/>
  <c r="M485" i="62"/>
  <c r="M484" i="62"/>
  <c r="M483" i="62"/>
  <c r="M482" i="62"/>
  <c r="M481" i="62"/>
  <c r="M480" i="62"/>
  <c r="M479" i="62"/>
  <c r="M478" i="62"/>
  <c r="M477" i="62"/>
  <c r="M476" i="62"/>
  <c r="M475" i="62"/>
  <c r="M474" i="62"/>
  <c r="M473" i="62"/>
  <c r="M472" i="62"/>
  <c r="M471" i="62"/>
  <c r="M470" i="62"/>
  <c r="M469" i="62"/>
  <c r="M468" i="62"/>
  <c r="M467" i="62"/>
  <c r="M466" i="62"/>
  <c r="M465" i="62"/>
  <c r="M464" i="62"/>
  <c r="M463" i="62"/>
  <c r="M462" i="62"/>
  <c r="M461" i="62"/>
  <c r="M460" i="62"/>
  <c r="M459" i="62"/>
  <c r="M458" i="62"/>
  <c r="M457" i="62"/>
  <c r="M456" i="62"/>
  <c r="M455" i="62"/>
  <c r="M454" i="62"/>
  <c r="M453" i="62"/>
  <c r="M452" i="62"/>
  <c r="M451" i="62"/>
  <c r="M450" i="62"/>
  <c r="M449" i="62"/>
  <c r="M448" i="62"/>
  <c r="M447" i="62"/>
  <c r="M446" i="62"/>
  <c r="M445" i="62"/>
  <c r="M444" i="62"/>
  <c r="M443" i="62"/>
  <c r="M442" i="62"/>
  <c r="M441" i="62"/>
  <c r="M440" i="62"/>
  <c r="M439" i="62"/>
  <c r="M438" i="62"/>
  <c r="M437" i="62"/>
  <c r="M436" i="62"/>
  <c r="M435" i="62"/>
  <c r="M434" i="62"/>
  <c r="M433" i="62"/>
  <c r="M432" i="62"/>
  <c r="M431" i="62"/>
  <c r="M430" i="62"/>
  <c r="M429" i="62"/>
  <c r="M428" i="62"/>
  <c r="M427" i="62"/>
  <c r="M426" i="62"/>
  <c r="M425" i="62"/>
  <c r="M424" i="62"/>
  <c r="M423" i="62"/>
  <c r="M422" i="62"/>
  <c r="M421" i="62"/>
  <c r="M420" i="62"/>
  <c r="M419" i="62"/>
  <c r="M418" i="62"/>
  <c r="M417" i="62"/>
  <c r="M416" i="62"/>
  <c r="M415" i="62"/>
  <c r="M414" i="62"/>
  <c r="M413" i="62"/>
  <c r="M412" i="62"/>
  <c r="M411" i="62"/>
  <c r="M410" i="62"/>
  <c r="M409" i="62"/>
  <c r="M408" i="62"/>
  <c r="M407" i="62"/>
  <c r="M406" i="62"/>
  <c r="M405" i="62"/>
  <c r="M404" i="62"/>
  <c r="M403" i="62"/>
  <c r="M402" i="62"/>
  <c r="M401" i="62"/>
  <c r="M400" i="62"/>
  <c r="M399" i="62"/>
  <c r="M398" i="62"/>
  <c r="M397" i="62"/>
  <c r="M396" i="62"/>
  <c r="M395" i="62"/>
  <c r="M394" i="62"/>
  <c r="M393" i="62"/>
  <c r="M392" i="62"/>
  <c r="M391" i="62"/>
  <c r="M390" i="62"/>
  <c r="M389" i="62"/>
  <c r="M388" i="62"/>
  <c r="M387" i="62"/>
  <c r="M386" i="62"/>
  <c r="M385" i="62"/>
  <c r="M384" i="62"/>
  <c r="M383" i="62"/>
  <c r="M382" i="62"/>
  <c r="M381" i="62"/>
  <c r="M380" i="62"/>
  <c r="M379" i="62"/>
  <c r="M378" i="62"/>
  <c r="M377" i="62"/>
  <c r="M376" i="62"/>
  <c r="M375" i="62"/>
  <c r="M374" i="62"/>
  <c r="M373" i="62"/>
  <c r="M372" i="62"/>
  <c r="M371" i="62"/>
  <c r="M370" i="62"/>
  <c r="M369" i="62"/>
  <c r="M368" i="62"/>
  <c r="M367" i="62"/>
  <c r="M366" i="62"/>
  <c r="M365" i="62"/>
  <c r="M364" i="62"/>
  <c r="M363" i="62"/>
  <c r="M362" i="62"/>
  <c r="M361" i="62"/>
  <c r="M360" i="62"/>
  <c r="M359" i="62"/>
  <c r="M358" i="62"/>
  <c r="M357" i="62"/>
  <c r="M356" i="62"/>
  <c r="M355" i="62"/>
  <c r="M354" i="62"/>
  <c r="M353" i="62"/>
  <c r="M352" i="62"/>
  <c r="M351" i="62"/>
  <c r="M350" i="62"/>
  <c r="M349" i="62"/>
  <c r="M348" i="62"/>
  <c r="M347" i="62"/>
  <c r="M346" i="62"/>
  <c r="M345" i="62"/>
  <c r="M344" i="62"/>
  <c r="M343" i="62"/>
  <c r="M342" i="62"/>
  <c r="M341" i="62"/>
  <c r="M340" i="62"/>
  <c r="M339" i="62"/>
  <c r="M338" i="62"/>
  <c r="M337" i="62"/>
  <c r="M336" i="62"/>
  <c r="M335" i="62"/>
  <c r="M334" i="62"/>
  <c r="M333" i="62"/>
  <c r="M332" i="62"/>
  <c r="M331" i="62"/>
  <c r="M330" i="62"/>
  <c r="M329" i="62"/>
  <c r="M328" i="62"/>
  <c r="M327" i="62"/>
  <c r="M326" i="62"/>
  <c r="M325" i="62"/>
  <c r="M324" i="62"/>
  <c r="M323" i="62"/>
  <c r="M322" i="62"/>
  <c r="M321" i="62"/>
  <c r="M320" i="62"/>
  <c r="M319" i="62"/>
  <c r="M318" i="62"/>
  <c r="M317" i="62"/>
  <c r="M316" i="62"/>
  <c r="M315" i="62"/>
  <c r="M314" i="62"/>
  <c r="M313" i="62"/>
  <c r="M312" i="62"/>
  <c r="M311" i="62"/>
  <c r="M310" i="62"/>
  <c r="M309" i="62"/>
  <c r="M308" i="62"/>
  <c r="M307" i="62"/>
  <c r="M306" i="62"/>
  <c r="M305" i="62"/>
  <c r="M304" i="62"/>
  <c r="M303" i="62"/>
  <c r="M302" i="62"/>
  <c r="M301" i="62"/>
  <c r="M300" i="62"/>
  <c r="M299" i="62"/>
  <c r="M298" i="62"/>
  <c r="M297" i="62"/>
  <c r="M296" i="62"/>
  <c r="M295" i="62"/>
  <c r="M294" i="62"/>
  <c r="M293" i="62"/>
  <c r="M292" i="62"/>
  <c r="M291" i="62"/>
  <c r="M290" i="62"/>
  <c r="M289" i="62"/>
  <c r="M288" i="62"/>
  <c r="M287" i="62"/>
  <c r="M286" i="62"/>
  <c r="M285" i="62"/>
  <c r="M284" i="62"/>
  <c r="M283" i="62"/>
  <c r="M282" i="62"/>
  <c r="M281" i="62"/>
  <c r="M280" i="62"/>
  <c r="M279" i="62"/>
  <c r="M278" i="62"/>
  <c r="M277" i="62"/>
  <c r="M276" i="62"/>
  <c r="M275" i="62"/>
  <c r="M274" i="62"/>
  <c r="M273" i="62"/>
  <c r="M272" i="62"/>
  <c r="M271" i="62"/>
  <c r="M270" i="62"/>
  <c r="M269" i="62"/>
  <c r="M268" i="62"/>
  <c r="M267" i="62"/>
  <c r="M266" i="62"/>
  <c r="M265" i="62"/>
  <c r="M264" i="62"/>
  <c r="M263" i="62"/>
  <c r="M262" i="62"/>
  <c r="M261" i="62"/>
  <c r="M260" i="62"/>
  <c r="M259" i="62"/>
  <c r="M258" i="62"/>
  <c r="M257" i="62"/>
  <c r="M256" i="62"/>
  <c r="M255" i="62"/>
  <c r="M254" i="62"/>
  <c r="M253" i="62"/>
  <c r="M252" i="62"/>
  <c r="M251" i="62"/>
  <c r="M250" i="62"/>
  <c r="M249" i="62"/>
  <c r="M248" i="62"/>
  <c r="M247" i="62"/>
  <c r="M246" i="62"/>
  <c r="M245" i="62"/>
  <c r="M244" i="62"/>
  <c r="M243" i="62"/>
  <c r="M242" i="62"/>
  <c r="M241" i="62"/>
  <c r="M240" i="62"/>
  <c r="M239" i="62"/>
  <c r="M238" i="62"/>
  <c r="M237" i="62"/>
  <c r="M236" i="62"/>
  <c r="M235" i="62"/>
  <c r="M234" i="62"/>
  <c r="M233" i="62"/>
  <c r="M232" i="62"/>
  <c r="M231" i="62"/>
  <c r="M230" i="62"/>
  <c r="M229" i="62"/>
  <c r="M228" i="62"/>
  <c r="M227" i="62"/>
  <c r="M226" i="62"/>
  <c r="M225" i="62"/>
  <c r="M224" i="62"/>
  <c r="M223" i="62"/>
  <c r="M222" i="62"/>
  <c r="M221" i="62"/>
  <c r="M220" i="62"/>
  <c r="M219" i="62"/>
  <c r="M218" i="62"/>
  <c r="M217" i="62"/>
  <c r="M216" i="62"/>
  <c r="M215" i="62"/>
  <c r="M214" i="62"/>
  <c r="M213" i="62"/>
  <c r="M212" i="62"/>
  <c r="M211" i="62"/>
  <c r="M210" i="62"/>
  <c r="M209" i="62"/>
  <c r="M208" i="62"/>
  <c r="M207" i="62"/>
  <c r="M206" i="62"/>
  <c r="M205" i="62"/>
  <c r="M204" i="62"/>
  <c r="M203" i="62"/>
  <c r="M202" i="62"/>
  <c r="M201" i="62"/>
  <c r="M200" i="62"/>
  <c r="M199" i="62"/>
  <c r="M198" i="62"/>
  <c r="M197" i="62"/>
  <c r="M196" i="62"/>
  <c r="M195" i="62"/>
  <c r="M194" i="62"/>
  <c r="M193" i="62"/>
  <c r="M192" i="62"/>
  <c r="M191" i="62"/>
  <c r="M190" i="62"/>
  <c r="M189" i="62"/>
  <c r="M188" i="62"/>
  <c r="M187" i="62"/>
  <c r="M186" i="62"/>
  <c r="M185" i="62"/>
  <c r="M184" i="62"/>
  <c r="M183" i="62"/>
  <c r="M182" i="62"/>
  <c r="M181" i="62"/>
  <c r="M180" i="62"/>
  <c r="M179" i="62"/>
  <c r="M178" i="62"/>
  <c r="M177" i="62"/>
  <c r="M176" i="62"/>
  <c r="M175" i="62"/>
  <c r="M174" i="62"/>
  <c r="M173" i="62"/>
  <c r="M172" i="62"/>
  <c r="M171" i="62"/>
  <c r="M170" i="62"/>
  <c r="M169" i="62"/>
  <c r="M168" i="62"/>
  <c r="M167" i="62"/>
  <c r="M166" i="62"/>
  <c r="M165" i="62"/>
  <c r="M164" i="62"/>
  <c r="M163" i="62"/>
  <c r="M162" i="62"/>
  <c r="M161" i="62"/>
  <c r="M160" i="62"/>
  <c r="M159" i="62"/>
  <c r="M158" i="62"/>
  <c r="M157" i="62"/>
  <c r="M156" i="62"/>
  <c r="M155" i="62"/>
  <c r="M154" i="62"/>
  <c r="M153" i="62"/>
  <c r="M152" i="62"/>
  <c r="M151" i="62"/>
  <c r="M150" i="62"/>
  <c r="M149" i="62"/>
  <c r="M148" i="62"/>
  <c r="M147" i="62"/>
  <c r="M146" i="62"/>
  <c r="M145" i="62"/>
  <c r="M144" i="62"/>
  <c r="M143" i="62"/>
  <c r="M142" i="62"/>
  <c r="M141" i="62"/>
  <c r="M140" i="62"/>
  <c r="M139" i="62"/>
  <c r="M138" i="62"/>
  <c r="M137" i="62"/>
  <c r="M136" i="62"/>
  <c r="M135" i="62"/>
  <c r="M134" i="62"/>
  <c r="M133" i="62"/>
  <c r="M132" i="62"/>
  <c r="M131" i="62"/>
  <c r="M130" i="62"/>
  <c r="M129" i="62"/>
  <c r="M128" i="62"/>
  <c r="M127" i="62"/>
  <c r="M126" i="62"/>
  <c r="M125" i="62"/>
  <c r="M124" i="62"/>
  <c r="M123" i="62"/>
  <c r="M122" i="62"/>
  <c r="M121" i="62"/>
  <c r="M120" i="62"/>
  <c r="M119" i="62"/>
  <c r="M118" i="62"/>
  <c r="M117" i="62"/>
  <c r="M116" i="62"/>
  <c r="M115" i="62"/>
  <c r="M114" i="62"/>
  <c r="M113" i="62"/>
  <c r="M112" i="62"/>
  <c r="M111" i="62"/>
  <c r="M110" i="62"/>
  <c r="M109" i="62"/>
  <c r="M108" i="62"/>
  <c r="M107" i="62"/>
  <c r="M106" i="62"/>
  <c r="M105" i="62"/>
  <c r="M104" i="62"/>
  <c r="M103" i="62"/>
  <c r="M102" i="62"/>
  <c r="M101" i="62"/>
  <c r="M100" i="62"/>
  <c r="M99" i="62"/>
  <c r="M98" i="62"/>
  <c r="M97" i="62"/>
  <c r="M96" i="62"/>
  <c r="M95" i="62"/>
  <c r="M94" i="62"/>
  <c r="M93" i="62"/>
  <c r="M92" i="62"/>
  <c r="M91" i="62"/>
  <c r="M90" i="62"/>
  <c r="M89" i="62"/>
  <c r="M88" i="62"/>
  <c r="M87" i="62"/>
  <c r="M86" i="62"/>
  <c r="M85" i="62"/>
  <c r="M84" i="62"/>
  <c r="M83" i="62"/>
  <c r="M82" i="62"/>
  <c r="M81" i="62"/>
  <c r="M80" i="62"/>
  <c r="M79" i="62"/>
  <c r="M78" i="62"/>
  <c r="M77" i="62"/>
  <c r="M76" i="62"/>
  <c r="M75" i="62"/>
  <c r="M74" i="62"/>
  <c r="M73" i="62"/>
  <c r="M72" i="62"/>
  <c r="M71" i="62"/>
  <c r="M70" i="62"/>
  <c r="M69" i="62"/>
  <c r="M68" i="62"/>
  <c r="M67" i="62"/>
  <c r="M66" i="62"/>
  <c r="M65" i="62"/>
  <c r="M64" i="62"/>
  <c r="M63" i="62"/>
  <c r="M62" i="62"/>
  <c r="M61" i="62"/>
  <c r="M60" i="62"/>
  <c r="M59" i="62"/>
  <c r="M58" i="62"/>
  <c r="M57" i="62"/>
  <c r="M56" i="62"/>
  <c r="M55" i="62"/>
  <c r="M54" i="62"/>
  <c r="M53" i="62"/>
  <c r="M52" i="62"/>
  <c r="M51" i="62"/>
  <c r="M50" i="62"/>
  <c r="M49" i="62"/>
  <c r="M48" i="62"/>
  <c r="M47" i="62"/>
  <c r="M46" i="62"/>
  <c r="M45" i="62"/>
  <c r="M44" i="62"/>
  <c r="M43" i="62"/>
  <c r="M42" i="62"/>
  <c r="M41" i="62"/>
  <c r="K57" i="57"/>
  <c r="J57" i="57"/>
  <c r="K37" i="57"/>
  <c r="J37" i="57"/>
  <c r="H49" i="73"/>
  <c r="H48" i="73"/>
  <c r="H47" i="73"/>
  <c r="H46" i="73"/>
  <c r="H45" i="73"/>
  <c r="H44" i="73"/>
  <c r="H43" i="73"/>
  <c r="H42" i="73"/>
  <c r="H41" i="73"/>
  <c r="H40" i="73"/>
  <c r="H39" i="73"/>
  <c r="H38" i="73"/>
  <c r="H37" i="73"/>
  <c r="H36" i="73"/>
  <c r="H35" i="73"/>
  <c r="H34" i="73"/>
  <c r="H33" i="73"/>
  <c r="H32" i="73"/>
  <c r="H31" i="73"/>
  <c r="H30" i="73"/>
  <c r="H29" i="73"/>
  <c r="H28" i="73"/>
  <c r="H27" i="73"/>
  <c r="H26" i="73"/>
  <c r="H25" i="73"/>
  <c r="H24" i="73"/>
  <c r="H23" i="73"/>
  <c r="H22" i="73"/>
  <c r="H21" i="73"/>
  <c r="H20" i="73"/>
  <c r="H19" i="73"/>
  <c r="H18" i="73"/>
  <c r="H17" i="73"/>
  <c r="H16" i="73"/>
  <c r="H15" i="73"/>
  <c r="H14" i="73"/>
  <c r="H13" i="73"/>
  <c r="H12" i="73"/>
  <c r="H11" i="73"/>
  <c r="H10" i="73"/>
  <c r="F22" i="93"/>
  <c r="F22" i="94"/>
  <c r="F22" i="95"/>
  <c r="F22" i="108"/>
  <c r="F22" i="107"/>
  <c r="H59" i="73"/>
  <c r="H58" i="73"/>
  <c r="H57" i="73"/>
  <c r="H56" i="73"/>
  <c r="H55" i="73"/>
  <c r="H54" i="73"/>
  <c r="H53" i="73"/>
  <c r="H52" i="73"/>
  <c r="H51" i="73"/>
  <c r="H50" i="73"/>
  <c r="BL9" i="69"/>
  <c r="BJ9" i="69"/>
  <c r="M520" i="62"/>
  <c r="M519" i="62"/>
  <c r="M518" i="62"/>
  <c r="M517" i="62"/>
  <c r="M516" i="62"/>
  <c r="M515" i="62"/>
  <c r="M514" i="62"/>
  <c r="M513" i="62"/>
  <c r="M512" i="62"/>
  <c r="M511" i="62"/>
  <c r="AG24" i="104"/>
  <c r="AH24" i="104"/>
  <c r="AI24" i="104"/>
  <c r="AI29" i="104"/>
  <c r="AH29" i="104"/>
  <c r="AG29" i="104"/>
  <c r="AI34" i="104"/>
  <c r="AH34" i="104"/>
  <c r="AG34" i="104"/>
  <c r="AI39" i="104"/>
  <c r="AH39" i="104"/>
  <c r="AG39" i="104"/>
  <c r="AI44" i="104"/>
  <c r="AH44" i="104"/>
  <c r="AG44" i="104"/>
  <c r="AI49" i="104"/>
  <c r="AH49" i="104"/>
  <c r="AG49" i="104"/>
  <c r="F13" i="74"/>
  <c r="E13" i="74"/>
  <c r="BZ9" i="69"/>
  <c r="BY9" i="69"/>
  <c r="BX9" i="69"/>
  <c r="BW9" i="69"/>
  <c r="BK9" i="69"/>
  <c r="BI9" i="69"/>
  <c r="AX9" i="69"/>
  <c r="AW9" i="69"/>
  <c r="AV9" i="69"/>
  <c r="AU9" i="69"/>
  <c r="AJ9" i="69"/>
  <c r="AI9" i="69"/>
  <c r="AH9" i="69"/>
  <c r="AG9" i="69"/>
  <c r="V9" i="69"/>
  <c r="U9" i="69"/>
  <c r="T9" i="69"/>
  <c r="S9" i="69"/>
  <c r="BQ9" i="69"/>
  <c r="BP9" i="69"/>
  <c r="BO9" i="69"/>
  <c r="BU9" i="69"/>
  <c r="BG9" i="69"/>
  <c r="BC9" i="69"/>
  <c r="BB9" i="69"/>
  <c r="BA9" i="69"/>
  <c r="AS9" i="69"/>
  <c r="AO9" i="69"/>
  <c r="AN9" i="69"/>
  <c r="AM9" i="69"/>
  <c r="D1008" i="62"/>
  <c r="D1007" i="62"/>
  <c r="D1006" i="62"/>
  <c r="D1005" i="62"/>
  <c r="D1004" i="62"/>
  <c r="D1003" i="62"/>
  <c r="D1002" i="62"/>
  <c r="D1001" i="62"/>
  <c r="D1000" i="62"/>
  <c r="D999" i="62"/>
  <c r="D998" i="62"/>
  <c r="D997" i="62"/>
  <c r="D996" i="62"/>
  <c r="D995" i="62"/>
  <c r="D994" i="62"/>
  <c r="D993" i="62"/>
  <c r="D992" i="62"/>
  <c r="D991" i="62"/>
  <c r="D990" i="62"/>
  <c r="D989" i="62"/>
  <c r="D988" i="62"/>
  <c r="D987" i="62"/>
  <c r="D986" i="62"/>
  <c r="D985" i="62"/>
  <c r="D984" i="62"/>
  <c r="D983" i="62"/>
  <c r="D982" i="62"/>
  <c r="D981" i="62"/>
  <c r="D980" i="62"/>
  <c r="D979" i="62"/>
  <c r="D978" i="62"/>
  <c r="D977" i="62"/>
  <c r="D976" i="62"/>
  <c r="D975" i="62"/>
  <c r="D974" i="62"/>
  <c r="D973" i="62"/>
  <c r="D972" i="62"/>
  <c r="D971" i="62"/>
  <c r="D970" i="62"/>
  <c r="D969" i="62"/>
  <c r="D968" i="62"/>
  <c r="D967" i="62"/>
  <c r="D966" i="62"/>
  <c r="D965" i="62"/>
  <c r="D964" i="62"/>
  <c r="D963" i="62"/>
  <c r="D962" i="62"/>
  <c r="D961" i="62"/>
  <c r="D960" i="62"/>
  <c r="D959" i="62"/>
  <c r="D958" i="62"/>
  <c r="D957" i="62"/>
  <c r="D956" i="62"/>
  <c r="D955" i="62"/>
  <c r="D954" i="62"/>
  <c r="D953" i="62"/>
  <c r="D952" i="62"/>
  <c r="D951" i="62"/>
  <c r="D950" i="62"/>
  <c r="D949" i="62"/>
  <c r="D948" i="62"/>
  <c r="D947" i="62"/>
  <c r="D946" i="62"/>
  <c r="D945" i="62"/>
  <c r="D944" i="62"/>
  <c r="D943" i="62"/>
  <c r="D942" i="62"/>
  <c r="D941" i="62"/>
  <c r="D940" i="62"/>
  <c r="D939" i="62"/>
  <c r="D938" i="62"/>
  <c r="D937" i="62"/>
  <c r="D936" i="62"/>
  <c r="D935" i="62"/>
  <c r="D934" i="62"/>
  <c r="D933" i="62"/>
  <c r="D932" i="62"/>
  <c r="D931" i="62"/>
  <c r="D930" i="62"/>
  <c r="D929" i="62"/>
  <c r="D928" i="62"/>
  <c r="D927" i="62"/>
  <c r="D926" i="62"/>
  <c r="D925" i="62"/>
  <c r="D924" i="62"/>
  <c r="D923" i="62"/>
  <c r="D922" i="62"/>
  <c r="D921" i="62"/>
  <c r="D920" i="62"/>
  <c r="D919" i="62"/>
  <c r="D918" i="62"/>
  <c r="D917" i="62"/>
  <c r="D916" i="62"/>
  <c r="D915" i="62"/>
  <c r="D914" i="62"/>
  <c r="D913" i="62"/>
  <c r="D912" i="62"/>
  <c r="D911" i="62"/>
  <c r="D910" i="62"/>
  <c r="D909" i="62"/>
  <c r="D908" i="62"/>
  <c r="D907" i="62"/>
  <c r="D906" i="62"/>
  <c r="D905" i="62"/>
  <c r="D904" i="62"/>
  <c r="D903" i="62"/>
  <c r="D902" i="62"/>
  <c r="D901" i="62"/>
  <c r="D900" i="62"/>
  <c r="D899" i="62"/>
  <c r="D898" i="62"/>
  <c r="D897" i="62"/>
  <c r="D896" i="62"/>
  <c r="D895" i="62"/>
  <c r="D894" i="62"/>
  <c r="D893" i="62"/>
  <c r="D892" i="62"/>
  <c r="D891" i="62"/>
  <c r="D890" i="62"/>
  <c r="D889" i="62"/>
  <c r="D888" i="62"/>
  <c r="D887" i="62"/>
  <c r="D886" i="62"/>
  <c r="D885" i="62"/>
  <c r="D884" i="62"/>
  <c r="D883" i="62"/>
  <c r="D882" i="62"/>
  <c r="D881" i="62"/>
  <c r="D880" i="62"/>
  <c r="D879" i="62"/>
  <c r="D878" i="62"/>
  <c r="D877" i="62"/>
  <c r="D876" i="62"/>
  <c r="D875" i="62"/>
  <c r="D874" i="62"/>
  <c r="D873" i="62"/>
  <c r="D872" i="62"/>
  <c r="D871" i="62"/>
  <c r="D870" i="62"/>
  <c r="D869" i="62"/>
  <c r="D868" i="62"/>
  <c r="D867" i="62"/>
  <c r="D866" i="62"/>
  <c r="D865" i="62"/>
  <c r="D864" i="62"/>
  <c r="D863" i="62"/>
  <c r="D862" i="62"/>
  <c r="D861" i="62"/>
  <c r="D860" i="62"/>
  <c r="D859" i="62"/>
  <c r="D858" i="62"/>
  <c r="D857" i="62"/>
  <c r="D856" i="62"/>
  <c r="D855" i="62"/>
  <c r="D854" i="62"/>
  <c r="D853" i="62"/>
  <c r="D852" i="62"/>
  <c r="D851" i="62"/>
  <c r="D850" i="62"/>
  <c r="D849" i="62"/>
  <c r="D848" i="62"/>
  <c r="D847" i="62"/>
  <c r="D846" i="62"/>
  <c r="D845" i="62"/>
  <c r="D844" i="62"/>
  <c r="D843" i="62"/>
  <c r="D842" i="62"/>
  <c r="D841" i="62"/>
  <c r="D840" i="62"/>
  <c r="D839" i="62"/>
  <c r="D838" i="62"/>
  <c r="D837" i="62"/>
  <c r="D836" i="62"/>
  <c r="D835" i="62"/>
  <c r="D834" i="62"/>
  <c r="D833" i="62"/>
  <c r="D832" i="62"/>
  <c r="D831" i="62"/>
  <c r="D830" i="62"/>
  <c r="D829" i="62"/>
  <c r="D828" i="62"/>
  <c r="D827" i="62"/>
  <c r="D826" i="62"/>
  <c r="D825" i="62"/>
  <c r="D824" i="62"/>
  <c r="D823" i="62"/>
  <c r="D822" i="62"/>
  <c r="D821" i="62"/>
  <c r="D820" i="62"/>
  <c r="D819" i="62"/>
  <c r="D818" i="62"/>
  <c r="D817" i="62"/>
  <c r="D816" i="62"/>
  <c r="D815" i="62"/>
  <c r="D814" i="62"/>
  <c r="D813" i="62"/>
  <c r="D812" i="62"/>
  <c r="D811" i="62"/>
  <c r="D810" i="62"/>
  <c r="D809" i="62"/>
  <c r="D808" i="62"/>
  <c r="D807" i="62"/>
  <c r="D806" i="62"/>
  <c r="D805" i="62"/>
  <c r="D804" i="62"/>
  <c r="D803" i="62"/>
  <c r="D802" i="62"/>
  <c r="D801" i="62"/>
  <c r="D800" i="62"/>
  <c r="D799" i="62"/>
  <c r="D798" i="62"/>
  <c r="D797" i="62"/>
  <c r="D796" i="62"/>
  <c r="D795" i="62"/>
  <c r="D794" i="62"/>
  <c r="D793" i="62"/>
  <c r="D792" i="62"/>
  <c r="D791" i="62"/>
  <c r="D790" i="62"/>
  <c r="D789" i="62"/>
  <c r="D788" i="62"/>
  <c r="D787" i="62"/>
  <c r="D786" i="62"/>
  <c r="D785" i="62"/>
  <c r="D784" i="62"/>
  <c r="D783" i="62"/>
  <c r="D782" i="62"/>
  <c r="D781" i="62"/>
  <c r="D780" i="62"/>
  <c r="D779" i="62"/>
  <c r="D778" i="62"/>
  <c r="D777" i="62"/>
  <c r="D776" i="62"/>
  <c r="D775" i="62"/>
  <c r="D774" i="62"/>
  <c r="D773" i="62"/>
  <c r="D772" i="62"/>
  <c r="D771" i="62"/>
  <c r="D770" i="62"/>
  <c r="D769" i="62"/>
  <c r="D768" i="62"/>
  <c r="D767" i="62"/>
  <c r="D766" i="62"/>
  <c r="D765" i="62"/>
  <c r="D764" i="62"/>
  <c r="D763" i="62"/>
  <c r="D762" i="62"/>
  <c r="D761" i="62"/>
  <c r="D760" i="62"/>
  <c r="D759" i="62"/>
  <c r="D758" i="62"/>
  <c r="D757" i="62"/>
  <c r="D756" i="62"/>
  <c r="D755" i="62"/>
  <c r="D754" i="62"/>
  <c r="D753" i="62"/>
  <c r="D752" i="62"/>
  <c r="D751" i="62"/>
  <c r="D750" i="62"/>
  <c r="D749" i="62"/>
  <c r="D748" i="62"/>
  <c r="D747" i="62"/>
  <c r="D746" i="62"/>
  <c r="D745" i="62"/>
  <c r="D744" i="62"/>
  <c r="D743" i="62"/>
  <c r="D742" i="62"/>
  <c r="D741" i="62"/>
  <c r="D740" i="62"/>
  <c r="D739" i="62"/>
  <c r="D738" i="62"/>
  <c r="D737" i="62"/>
  <c r="D736" i="62"/>
  <c r="D735" i="62"/>
  <c r="D734" i="62"/>
  <c r="D733" i="62"/>
  <c r="D732" i="62"/>
  <c r="D731" i="62"/>
  <c r="D730" i="62"/>
  <c r="D729" i="62"/>
  <c r="D728" i="62"/>
  <c r="D727" i="62"/>
  <c r="D726" i="62"/>
  <c r="D725" i="62"/>
  <c r="D724" i="62"/>
  <c r="D723" i="62"/>
  <c r="D722" i="62"/>
  <c r="D721" i="62"/>
  <c r="D720" i="62"/>
  <c r="D719" i="62"/>
  <c r="D718" i="62"/>
  <c r="D717" i="62"/>
  <c r="D716" i="62"/>
  <c r="D715" i="62"/>
  <c r="D714" i="62"/>
  <c r="D713" i="62"/>
  <c r="D712" i="62"/>
  <c r="D711" i="62"/>
  <c r="D710" i="62"/>
  <c r="D709" i="62"/>
  <c r="D708" i="62"/>
  <c r="D707" i="62"/>
  <c r="D706" i="62"/>
  <c r="D705" i="62"/>
  <c r="D704" i="62"/>
  <c r="D703" i="62"/>
  <c r="D702" i="62"/>
  <c r="D701" i="62"/>
  <c r="D700" i="62"/>
  <c r="D699" i="62"/>
  <c r="D698" i="62"/>
  <c r="D697" i="62"/>
  <c r="D696" i="62"/>
  <c r="D695" i="62"/>
  <c r="D694" i="62"/>
  <c r="D693" i="62"/>
  <c r="D692" i="62"/>
  <c r="D691" i="62"/>
  <c r="D690" i="62"/>
  <c r="D689" i="62"/>
  <c r="D688" i="62"/>
  <c r="D687" i="62"/>
  <c r="D686" i="62"/>
  <c r="D685" i="62"/>
  <c r="D684" i="62"/>
  <c r="D683" i="62"/>
  <c r="D682" i="62"/>
  <c r="D681" i="62"/>
  <c r="D680" i="62"/>
  <c r="D679" i="62"/>
  <c r="D678" i="62"/>
  <c r="D677" i="62"/>
  <c r="D676" i="62"/>
  <c r="D675" i="62"/>
  <c r="D674" i="62"/>
  <c r="D673" i="62"/>
  <c r="D672" i="62"/>
  <c r="D671" i="62"/>
  <c r="D670" i="62"/>
  <c r="D669" i="62"/>
  <c r="D668" i="62"/>
  <c r="D667" i="62"/>
  <c r="D666" i="62"/>
  <c r="D665" i="62"/>
  <c r="D664" i="62"/>
  <c r="D663" i="62"/>
  <c r="D662" i="62"/>
  <c r="D661" i="62"/>
  <c r="D660" i="62"/>
  <c r="D659" i="62"/>
  <c r="D658" i="62"/>
  <c r="D657" i="62"/>
  <c r="D656" i="62"/>
  <c r="D655" i="62"/>
  <c r="D654" i="62"/>
  <c r="D653" i="62"/>
  <c r="D652" i="62"/>
  <c r="D651" i="62"/>
  <c r="D650" i="62"/>
  <c r="D649" i="62"/>
  <c r="D648" i="62"/>
  <c r="D647" i="62"/>
  <c r="D646" i="62"/>
  <c r="D645" i="62"/>
  <c r="D644" i="62"/>
  <c r="D643" i="62"/>
  <c r="D642" i="62"/>
  <c r="D641" i="62"/>
  <c r="D640" i="62"/>
  <c r="D639" i="62"/>
  <c r="D638" i="62"/>
  <c r="D637" i="62"/>
  <c r="D636" i="62"/>
  <c r="D635" i="62"/>
  <c r="D634" i="62"/>
  <c r="D633" i="62"/>
  <c r="D632" i="62"/>
  <c r="D631" i="62"/>
  <c r="D630" i="62"/>
  <c r="D629" i="62"/>
  <c r="D628" i="62"/>
  <c r="D627" i="62"/>
  <c r="D626" i="62"/>
  <c r="D625" i="62"/>
  <c r="D624" i="62"/>
  <c r="D623" i="62"/>
  <c r="D622" i="62"/>
  <c r="D621" i="62"/>
  <c r="D620" i="62"/>
  <c r="D619" i="62"/>
  <c r="D618" i="62"/>
  <c r="D617" i="62"/>
  <c r="D616" i="62"/>
  <c r="D615" i="62"/>
  <c r="D614" i="62"/>
  <c r="D613" i="62"/>
  <c r="D612" i="62"/>
  <c r="D611" i="62"/>
  <c r="D610" i="62"/>
  <c r="D609" i="62"/>
  <c r="D608" i="62"/>
  <c r="D607" i="62"/>
  <c r="D606" i="62"/>
  <c r="D605" i="62"/>
  <c r="D604" i="62"/>
  <c r="D603" i="62"/>
  <c r="D602" i="62"/>
  <c r="D601" i="62"/>
  <c r="D600" i="62"/>
  <c r="D599" i="62"/>
  <c r="D598" i="62"/>
  <c r="D597" i="62"/>
  <c r="D596" i="62"/>
  <c r="D595" i="62"/>
  <c r="D594" i="62"/>
  <c r="D593" i="62"/>
  <c r="D592" i="62"/>
  <c r="D591" i="62"/>
  <c r="D590" i="62"/>
  <c r="D589" i="62"/>
  <c r="D588" i="62"/>
  <c r="D587" i="62"/>
  <c r="D586" i="62"/>
  <c r="D585" i="62"/>
  <c r="D584" i="62"/>
  <c r="D583" i="62"/>
  <c r="D582" i="62"/>
  <c r="D581" i="62"/>
  <c r="D580" i="62"/>
  <c r="D579" i="62"/>
  <c r="D578" i="62"/>
  <c r="D577" i="62"/>
  <c r="D576" i="62"/>
  <c r="D575" i="62"/>
  <c r="D574" i="62"/>
  <c r="D573" i="62"/>
  <c r="D572" i="62"/>
  <c r="D571" i="62"/>
  <c r="D570" i="62"/>
  <c r="D569" i="62"/>
  <c r="D568" i="62"/>
  <c r="D567" i="62"/>
  <c r="D566" i="62"/>
  <c r="D565" i="62"/>
  <c r="D564" i="62"/>
  <c r="D563" i="62"/>
  <c r="D562" i="62"/>
  <c r="D561" i="62"/>
  <c r="D560" i="62"/>
  <c r="D559" i="62"/>
  <c r="D558" i="62"/>
  <c r="D557" i="62"/>
  <c r="D556" i="62"/>
  <c r="D555" i="62"/>
  <c r="D554" i="62"/>
  <c r="D553" i="62"/>
  <c r="D552" i="62"/>
  <c r="D551" i="62"/>
  <c r="D550" i="62"/>
  <c r="D549" i="62"/>
  <c r="D548" i="62"/>
  <c r="D547" i="62"/>
  <c r="D546" i="62"/>
  <c r="D545" i="62"/>
  <c r="D544" i="62"/>
  <c r="D543" i="62"/>
  <c r="D542" i="62"/>
  <c r="D541" i="62"/>
  <c r="D540" i="62"/>
  <c r="D539" i="62"/>
  <c r="S520" i="62"/>
  <c r="S519" i="62"/>
  <c r="S518" i="62"/>
  <c r="S517" i="62"/>
  <c r="S516" i="62"/>
  <c r="S515" i="62"/>
  <c r="S514" i="62"/>
  <c r="S513" i="62"/>
  <c r="S512" i="62"/>
  <c r="S511" i="62"/>
  <c r="S510" i="62"/>
  <c r="S509" i="62"/>
  <c r="S508" i="62"/>
  <c r="S507" i="62"/>
  <c r="S506" i="62"/>
  <c r="S505" i="62"/>
  <c r="S504" i="62"/>
  <c r="S503" i="62"/>
  <c r="S502" i="62"/>
  <c r="S501" i="62"/>
  <c r="S500" i="62"/>
  <c r="S499" i="62"/>
  <c r="S498" i="62"/>
  <c r="S497" i="62"/>
  <c r="S496" i="62"/>
  <c r="S495" i="62"/>
  <c r="S494" i="62"/>
  <c r="S493" i="62"/>
  <c r="S492" i="62"/>
  <c r="S491" i="62"/>
  <c r="S490" i="62"/>
  <c r="S489" i="62"/>
  <c r="S488" i="62"/>
  <c r="S487" i="62"/>
  <c r="S486" i="62"/>
  <c r="S485" i="62"/>
  <c r="S484" i="62"/>
  <c r="S483" i="62"/>
  <c r="S482" i="62"/>
  <c r="S481" i="62"/>
  <c r="S480" i="62"/>
  <c r="S479" i="62"/>
  <c r="S478" i="62"/>
  <c r="S477" i="62"/>
  <c r="S476" i="62"/>
  <c r="S475" i="62"/>
  <c r="S474" i="62"/>
  <c r="S473" i="62"/>
  <c r="S472" i="62"/>
  <c r="S471" i="62"/>
  <c r="S470" i="62"/>
  <c r="S469" i="62"/>
  <c r="S468" i="62"/>
  <c r="S467" i="62"/>
  <c r="S466" i="62"/>
  <c r="S465" i="62"/>
  <c r="S464" i="62"/>
  <c r="S463" i="62"/>
  <c r="S462" i="62"/>
  <c r="S461" i="62"/>
  <c r="S460" i="62"/>
  <c r="S459" i="62"/>
  <c r="S458" i="62"/>
  <c r="S457" i="62"/>
  <c r="S456" i="62"/>
  <c r="S455" i="62"/>
  <c r="S454" i="62"/>
  <c r="S453" i="62"/>
  <c r="S452" i="62"/>
  <c r="S451" i="62"/>
  <c r="S450" i="62"/>
  <c r="S449" i="62"/>
  <c r="S448" i="62"/>
  <c r="S447" i="62"/>
  <c r="S446" i="62"/>
  <c r="S445" i="62"/>
  <c r="S444" i="62"/>
  <c r="S443" i="62"/>
  <c r="S442" i="62"/>
  <c r="S441" i="62"/>
  <c r="S440" i="62"/>
  <c r="S439" i="62"/>
  <c r="S438" i="62"/>
  <c r="S437" i="62"/>
  <c r="S436" i="62"/>
  <c r="S435" i="62"/>
  <c r="S434" i="62"/>
  <c r="S433" i="62"/>
  <c r="S432" i="62"/>
  <c r="S431" i="62"/>
  <c r="S430" i="62"/>
  <c r="S429" i="62"/>
  <c r="S428" i="62"/>
  <c r="S427" i="62"/>
  <c r="S426" i="62"/>
  <c r="S425" i="62"/>
  <c r="S424" i="62"/>
  <c r="S423" i="62"/>
  <c r="S422" i="62"/>
  <c r="S421" i="62"/>
  <c r="S420" i="62"/>
  <c r="S419" i="62"/>
  <c r="S418" i="62"/>
  <c r="S417" i="62"/>
  <c r="S416" i="62"/>
  <c r="S415" i="62"/>
  <c r="S414" i="62"/>
  <c r="S413" i="62"/>
  <c r="S412" i="62"/>
  <c r="S411" i="62"/>
  <c r="S410" i="62"/>
  <c r="S409" i="62"/>
  <c r="S408" i="62"/>
  <c r="S407" i="62"/>
  <c r="S406" i="62"/>
  <c r="S405" i="62"/>
  <c r="S404" i="62"/>
  <c r="S403" i="62"/>
  <c r="S402" i="62"/>
  <c r="S401" i="62"/>
  <c r="S400" i="62"/>
  <c r="S399" i="62"/>
  <c r="S398" i="62"/>
  <c r="S397" i="62"/>
  <c r="S396" i="62"/>
  <c r="S395" i="62"/>
  <c r="S394" i="62"/>
  <c r="S393" i="62"/>
  <c r="S392" i="62"/>
  <c r="S391" i="62"/>
  <c r="S390" i="62"/>
  <c r="S389" i="62"/>
  <c r="S388" i="62"/>
  <c r="S387" i="62"/>
  <c r="S386" i="62"/>
  <c r="S385" i="62"/>
  <c r="S384" i="62"/>
  <c r="S383" i="62"/>
  <c r="S382" i="62"/>
  <c r="S381" i="62"/>
  <c r="S380" i="62"/>
  <c r="S379" i="62"/>
  <c r="S378" i="62"/>
  <c r="S377" i="62"/>
  <c r="S376" i="62"/>
  <c r="S375" i="62"/>
  <c r="S374" i="62"/>
  <c r="S373" i="62"/>
  <c r="S372" i="62"/>
  <c r="S371" i="62"/>
  <c r="S370" i="62"/>
  <c r="S369" i="62"/>
  <c r="S368" i="62"/>
  <c r="S367" i="62"/>
  <c r="S366" i="62"/>
  <c r="S365" i="62"/>
  <c r="S364" i="62"/>
  <c r="S363" i="62"/>
  <c r="S362" i="62"/>
  <c r="S361" i="62"/>
  <c r="S360" i="62"/>
  <c r="S359" i="62"/>
  <c r="S358" i="62"/>
  <c r="S357" i="62"/>
  <c r="S356" i="62"/>
  <c r="S355" i="62"/>
  <c r="S354" i="62"/>
  <c r="S353" i="62"/>
  <c r="S352" i="62"/>
  <c r="S351" i="62"/>
  <c r="S350" i="62"/>
  <c r="S349" i="62"/>
  <c r="S348" i="62"/>
  <c r="S347" i="62"/>
  <c r="S346" i="62"/>
  <c r="S345" i="62"/>
  <c r="S344" i="62"/>
  <c r="S343" i="62"/>
  <c r="S342" i="62"/>
  <c r="S341" i="62"/>
  <c r="S340" i="62"/>
  <c r="S339" i="62"/>
  <c r="S338" i="62"/>
  <c r="S337" i="62"/>
  <c r="S336" i="62"/>
  <c r="S335" i="62"/>
  <c r="S334" i="62"/>
  <c r="S333" i="62"/>
  <c r="S332" i="62"/>
  <c r="S331" i="62"/>
  <c r="S330" i="62"/>
  <c r="S329" i="62"/>
  <c r="S328" i="62"/>
  <c r="S327" i="62"/>
  <c r="S326" i="62"/>
  <c r="S325" i="62"/>
  <c r="S324" i="62"/>
  <c r="S323" i="62"/>
  <c r="S322" i="62"/>
  <c r="S321" i="62"/>
  <c r="S320" i="62"/>
  <c r="S319" i="62"/>
  <c r="S318" i="62"/>
  <c r="S317" i="62"/>
  <c r="S316" i="62"/>
  <c r="S315" i="62"/>
  <c r="S314" i="62"/>
  <c r="S313" i="62"/>
  <c r="S312" i="62"/>
  <c r="S311" i="62"/>
  <c r="S310" i="62"/>
  <c r="S309" i="62"/>
  <c r="S308" i="62"/>
  <c r="S307" i="62"/>
  <c r="S306" i="62"/>
  <c r="S305" i="62"/>
  <c r="S304" i="62"/>
  <c r="S303" i="62"/>
  <c r="S302" i="62"/>
  <c r="S301" i="62"/>
  <c r="S300" i="62"/>
  <c r="S299" i="62"/>
  <c r="S298" i="62"/>
  <c r="S297" i="62"/>
  <c r="S296" i="62"/>
  <c r="S295" i="62"/>
  <c r="S294" i="62"/>
  <c r="S293" i="62"/>
  <c r="S292" i="62"/>
  <c r="S291" i="62"/>
  <c r="S290" i="62"/>
  <c r="S289" i="62"/>
  <c r="S288" i="62"/>
  <c r="S287" i="62"/>
  <c r="S286" i="62"/>
  <c r="S285" i="62"/>
  <c r="S284" i="62"/>
  <c r="S283" i="62"/>
  <c r="S282" i="62"/>
  <c r="S281" i="62"/>
  <c r="S280" i="62"/>
  <c r="S279" i="62"/>
  <c r="S278" i="62"/>
  <c r="S277" i="62"/>
  <c r="S276" i="62"/>
  <c r="S275" i="62"/>
  <c r="S274" i="62"/>
  <c r="S273" i="62"/>
  <c r="S272" i="62"/>
  <c r="S271" i="62"/>
  <c r="S270" i="62"/>
  <c r="S269" i="62"/>
  <c r="S268" i="62"/>
  <c r="S267" i="62"/>
  <c r="S266" i="62"/>
  <c r="S265" i="62"/>
  <c r="S264" i="62"/>
  <c r="S263" i="62"/>
  <c r="S262" i="62"/>
  <c r="S261" i="62"/>
  <c r="S260" i="62"/>
  <c r="S259" i="62"/>
  <c r="S258" i="62"/>
  <c r="S257" i="62"/>
  <c r="S256" i="62"/>
  <c r="S255" i="62"/>
  <c r="S254" i="62"/>
  <c r="S253" i="62"/>
  <c r="S252" i="62"/>
  <c r="S251" i="62"/>
  <c r="S250" i="62"/>
  <c r="S249" i="62"/>
  <c r="S248" i="62"/>
  <c r="S247" i="62"/>
  <c r="S246" i="62"/>
  <c r="S245" i="62"/>
  <c r="S244" i="62"/>
  <c r="S243" i="62"/>
  <c r="S242" i="62"/>
  <c r="S241" i="62"/>
  <c r="S240" i="62"/>
  <c r="S239" i="62"/>
  <c r="S238" i="62"/>
  <c r="S237" i="62"/>
  <c r="S236" i="62"/>
  <c r="S235" i="62"/>
  <c r="S234" i="62"/>
  <c r="S233" i="62"/>
  <c r="S232" i="62"/>
  <c r="S231" i="62"/>
  <c r="S230" i="62"/>
  <c r="S229" i="62"/>
  <c r="S228" i="62"/>
  <c r="S227" i="62"/>
  <c r="S226" i="62"/>
  <c r="S225" i="62"/>
  <c r="S224" i="62"/>
  <c r="S223" i="62"/>
  <c r="S222" i="62"/>
  <c r="S221" i="62"/>
  <c r="S220" i="62"/>
  <c r="S219" i="62"/>
  <c r="S218" i="62"/>
  <c r="S217" i="62"/>
  <c r="S216" i="62"/>
  <c r="S215" i="62"/>
  <c r="S214" i="62"/>
  <c r="S213" i="62"/>
  <c r="S212" i="62"/>
  <c r="S211" i="62"/>
  <c r="S210" i="62"/>
  <c r="S209" i="62"/>
  <c r="S208" i="62"/>
  <c r="S207" i="62"/>
  <c r="S206" i="62"/>
  <c r="S205" i="62"/>
  <c r="S204" i="62"/>
  <c r="S203" i="62"/>
  <c r="S202" i="62"/>
  <c r="S201" i="62"/>
  <c r="S200" i="62"/>
  <c r="S199" i="62"/>
  <c r="S198" i="62"/>
  <c r="S197" i="62"/>
  <c r="S196" i="62"/>
  <c r="S195" i="62"/>
  <c r="S194" i="62"/>
  <c r="S193" i="62"/>
  <c r="S192" i="62"/>
  <c r="S191" i="62"/>
  <c r="S190" i="62"/>
  <c r="S189" i="62"/>
  <c r="S188" i="62"/>
  <c r="S187" i="62"/>
  <c r="S186" i="62"/>
  <c r="S185" i="62"/>
  <c r="S184" i="62"/>
  <c r="S183" i="62"/>
  <c r="S182" i="62"/>
  <c r="S181" i="62"/>
  <c r="S180" i="62"/>
  <c r="S179" i="62"/>
  <c r="S178" i="62"/>
  <c r="S177" i="62"/>
  <c r="S176" i="62"/>
  <c r="S175" i="62"/>
  <c r="S174" i="62"/>
  <c r="S173" i="62"/>
  <c r="S172" i="62"/>
  <c r="S171" i="62"/>
  <c r="S170" i="62"/>
  <c r="S169" i="62"/>
  <c r="S168" i="62"/>
  <c r="S167" i="62"/>
  <c r="S166" i="62"/>
  <c r="S165" i="62"/>
  <c r="S164" i="62"/>
  <c r="S163" i="62"/>
  <c r="S162" i="62"/>
  <c r="S161" i="62"/>
  <c r="S160" i="62"/>
  <c r="S159" i="62"/>
  <c r="S158" i="62"/>
  <c r="S157" i="62"/>
  <c r="S156" i="62"/>
  <c r="S155" i="62"/>
  <c r="S154" i="62"/>
  <c r="S153" i="62"/>
  <c r="S152" i="62"/>
  <c r="S151" i="62"/>
  <c r="S150" i="62"/>
  <c r="S149" i="62"/>
  <c r="S148" i="62"/>
  <c r="S147" i="62"/>
  <c r="S146" i="62"/>
  <c r="S145" i="62"/>
  <c r="S144" i="62"/>
  <c r="S143" i="62"/>
  <c r="S142" i="62"/>
  <c r="S141" i="62"/>
  <c r="S140" i="62"/>
  <c r="S139" i="62"/>
  <c r="S138" i="62"/>
  <c r="S137" i="62"/>
  <c r="S136" i="62"/>
  <c r="S135" i="62"/>
  <c r="S134" i="62"/>
  <c r="S133" i="62"/>
  <c r="S132" i="62"/>
  <c r="S131" i="62"/>
  <c r="S130" i="62"/>
  <c r="S129" i="62"/>
  <c r="S128" i="62"/>
  <c r="S127" i="62"/>
  <c r="S126" i="62"/>
  <c r="S125" i="62"/>
  <c r="S124" i="62"/>
  <c r="S123" i="62"/>
  <c r="S122" i="62"/>
  <c r="S121" i="62"/>
  <c r="S120" i="62"/>
  <c r="S119" i="62"/>
  <c r="S118" i="62"/>
  <c r="S117" i="62"/>
  <c r="S116" i="62"/>
  <c r="S115" i="62"/>
  <c r="S114" i="62"/>
  <c r="S113" i="62"/>
  <c r="S112" i="62"/>
  <c r="S111" i="62"/>
  <c r="S110" i="62"/>
  <c r="S109" i="62"/>
  <c r="S108" i="62"/>
  <c r="S107" i="62"/>
  <c r="S106" i="62"/>
  <c r="S105" i="62"/>
  <c r="S104" i="62"/>
  <c r="S103" i="62"/>
  <c r="S102" i="62"/>
  <c r="S101" i="62"/>
  <c r="S100" i="62"/>
  <c r="S99" i="62"/>
  <c r="S98" i="62"/>
  <c r="S97" i="62"/>
  <c r="S96" i="62"/>
  <c r="S95" i="62"/>
  <c r="S94" i="62"/>
  <c r="S93" i="62"/>
  <c r="S92" i="62"/>
  <c r="S91" i="62"/>
  <c r="S90" i="62"/>
  <c r="S89" i="62"/>
  <c r="S88" i="62"/>
  <c r="S87" i="62"/>
  <c r="S86" i="62"/>
  <c r="S85" i="62"/>
  <c r="S84" i="62"/>
  <c r="S83" i="62"/>
  <c r="S82" i="62"/>
  <c r="S81" i="62"/>
  <c r="S80" i="62"/>
  <c r="S79" i="62"/>
  <c r="S78" i="62"/>
  <c r="S77" i="62"/>
  <c r="S76" i="62"/>
  <c r="S75" i="62"/>
  <c r="S74" i="62"/>
  <c r="S73" i="62"/>
  <c r="S72" i="62"/>
  <c r="S71" i="62"/>
  <c r="S70" i="62"/>
  <c r="S69" i="62"/>
  <c r="S68" i="62"/>
  <c r="S67" i="62"/>
  <c r="S66" i="62"/>
  <c r="S65" i="62"/>
  <c r="S64" i="62"/>
  <c r="S63" i="62"/>
  <c r="S62" i="62"/>
  <c r="S61" i="62"/>
  <c r="S60" i="62"/>
  <c r="S59" i="62"/>
  <c r="S58" i="62"/>
  <c r="S57" i="62"/>
  <c r="S56" i="62"/>
  <c r="S55" i="62"/>
  <c r="S54" i="62"/>
  <c r="S53" i="62"/>
  <c r="S52" i="62"/>
  <c r="S51" i="62"/>
  <c r="S50" i="62"/>
  <c r="S49" i="62"/>
  <c r="S48" i="62"/>
  <c r="S47" i="62"/>
  <c r="S46" i="62"/>
  <c r="S45" i="62"/>
  <c r="S44" i="62"/>
  <c r="S43" i="62"/>
  <c r="S42" i="62"/>
  <c r="S41" i="62"/>
  <c r="D1018" i="62"/>
  <c r="D1017" i="62"/>
  <c r="D1016" i="62"/>
  <c r="D1015" i="62"/>
  <c r="D1014" i="62"/>
  <c r="D1013" i="62"/>
  <c r="D1012" i="62"/>
  <c r="D1011" i="62"/>
  <c r="D1010" i="62"/>
  <c r="D1009" i="62"/>
  <c r="AE9" i="69"/>
  <c r="AA9" i="69"/>
  <c r="Z9" i="69"/>
  <c r="Y9" i="69"/>
  <c r="Q9" i="69"/>
  <c r="M9" i="69"/>
  <c r="L9" i="69"/>
  <c r="K9" i="69"/>
  <c r="BV9" i="69"/>
  <c r="BH9" i="69"/>
  <c r="AT9" i="69"/>
  <c r="AF9" i="69"/>
  <c r="R9" i="69"/>
  <c r="K49" i="54"/>
  <c r="I49" i="54"/>
  <c r="F49" i="54"/>
  <c r="E14" i="62"/>
  <c r="D14" i="62"/>
  <c r="E13" i="62"/>
  <c r="D13" i="62"/>
  <c r="D12" i="62"/>
  <c r="E12" i="62"/>
  <c r="E8" i="55"/>
  <c r="E174" i="41"/>
  <c r="E173" i="41"/>
  <c r="D173" i="41"/>
  <c r="E171" i="41"/>
  <c r="E170" i="41"/>
  <c r="D170" i="41"/>
  <c r="F170" i="41" s="1"/>
  <c r="F9" i="74"/>
  <c r="E9" i="74"/>
  <c r="F11" i="74"/>
  <c r="E11" i="74"/>
  <c r="G59" i="73"/>
  <c r="G58" i="73"/>
  <c r="G57" i="73"/>
  <c r="G56" i="73"/>
  <c r="G55" i="73"/>
  <c r="G54" i="73"/>
  <c r="G53" i="73"/>
  <c r="G52" i="73"/>
  <c r="G51" i="73"/>
  <c r="G50" i="73"/>
  <c r="G49" i="73"/>
  <c r="G48" i="73"/>
  <c r="G47" i="73"/>
  <c r="G46" i="73"/>
  <c r="G45" i="73"/>
  <c r="G44" i="73"/>
  <c r="G43" i="73"/>
  <c r="G42" i="73"/>
  <c r="G41" i="73"/>
  <c r="G40" i="73"/>
  <c r="G39" i="73"/>
  <c r="G38" i="73"/>
  <c r="G37" i="73"/>
  <c r="G36" i="73"/>
  <c r="G35" i="73"/>
  <c r="G34" i="73"/>
  <c r="G33" i="73"/>
  <c r="G32" i="73"/>
  <c r="G31" i="73"/>
  <c r="G30" i="73"/>
  <c r="G29" i="73"/>
  <c r="G28" i="73"/>
  <c r="G27" i="73"/>
  <c r="G26" i="73"/>
  <c r="G25" i="73"/>
  <c r="G24" i="73"/>
  <c r="G23" i="73"/>
  <c r="G22" i="73"/>
  <c r="G21" i="73"/>
  <c r="G20" i="73"/>
  <c r="G19" i="73"/>
  <c r="G18" i="73"/>
  <c r="G17" i="73"/>
  <c r="G16" i="73"/>
  <c r="G15" i="73"/>
  <c r="G14" i="73"/>
  <c r="G13" i="73"/>
  <c r="G12" i="73"/>
  <c r="G11" i="73"/>
  <c r="G10" i="73"/>
  <c r="I59" i="97"/>
  <c r="I58" i="97"/>
  <c r="I57" i="97"/>
  <c r="I56" i="97"/>
  <c r="I55" i="97"/>
  <c r="I54" i="97"/>
  <c r="I53" i="97"/>
  <c r="I52" i="97"/>
  <c r="I51" i="97"/>
  <c r="I50" i="97"/>
  <c r="I49" i="97"/>
  <c r="I48" i="97"/>
  <c r="I47" i="97"/>
  <c r="I46" i="97"/>
  <c r="I45" i="97"/>
  <c r="I44" i="97"/>
  <c r="I43" i="97"/>
  <c r="I42" i="97"/>
  <c r="I41" i="97"/>
  <c r="I40" i="97"/>
  <c r="I39" i="97"/>
  <c r="I38" i="97"/>
  <c r="I37" i="97"/>
  <c r="I36" i="97"/>
  <c r="I35" i="97"/>
  <c r="I34" i="97"/>
  <c r="I33" i="97"/>
  <c r="I32" i="97"/>
  <c r="I31" i="97"/>
  <c r="I30" i="97"/>
  <c r="I29" i="97"/>
  <c r="I28" i="97"/>
  <c r="I27" i="97"/>
  <c r="I26" i="97"/>
  <c r="I25" i="97"/>
  <c r="I24" i="97"/>
  <c r="I23" i="97"/>
  <c r="I22" i="97"/>
  <c r="I21" i="97"/>
  <c r="I20" i="97"/>
  <c r="I19" i="97"/>
  <c r="I18" i="97"/>
  <c r="I17" i="97"/>
  <c r="I16" i="97"/>
  <c r="I15" i="97"/>
  <c r="I14" i="97"/>
  <c r="I13" i="97"/>
  <c r="I12" i="97"/>
  <c r="I11" i="97"/>
  <c r="I10" i="97"/>
  <c r="I59" i="73"/>
  <c r="I58" i="73"/>
  <c r="I57" i="73"/>
  <c r="I56" i="73"/>
  <c r="I55" i="73"/>
  <c r="I54" i="73"/>
  <c r="I53" i="73"/>
  <c r="I52" i="73"/>
  <c r="I51" i="73"/>
  <c r="I50" i="73"/>
  <c r="I49" i="73"/>
  <c r="I48" i="73"/>
  <c r="I47" i="73"/>
  <c r="I46" i="73"/>
  <c r="I45" i="73"/>
  <c r="I44" i="73"/>
  <c r="I43" i="73"/>
  <c r="I42" i="73"/>
  <c r="I41" i="73"/>
  <c r="I40" i="73"/>
  <c r="I39" i="73"/>
  <c r="I38" i="73"/>
  <c r="I37" i="73"/>
  <c r="I36" i="73"/>
  <c r="I35" i="73"/>
  <c r="I34" i="73"/>
  <c r="I33" i="73"/>
  <c r="I32" i="73"/>
  <c r="I31" i="73"/>
  <c r="I30" i="73"/>
  <c r="I29" i="73"/>
  <c r="I28" i="73"/>
  <c r="I27" i="73"/>
  <c r="I26" i="73"/>
  <c r="I25" i="73"/>
  <c r="I24" i="73"/>
  <c r="I23" i="73"/>
  <c r="I22" i="73"/>
  <c r="I21" i="73"/>
  <c r="I20" i="73"/>
  <c r="I19" i="73"/>
  <c r="I18" i="73"/>
  <c r="I17" i="73"/>
  <c r="I16" i="73"/>
  <c r="I15" i="73"/>
  <c r="I14" i="73"/>
  <c r="I13" i="73"/>
  <c r="I12" i="73"/>
  <c r="I11" i="73"/>
  <c r="I10" i="73"/>
  <c r="BT9" i="69" l="1"/>
  <c r="BS9" i="69"/>
  <c r="BR9" i="69"/>
  <c r="BD9" i="69"/>
  <c r="BF9" i="69"/>
  <c r="BE9" i="69"/>
  <c r="AR9" i="69"/>
  <c r="AQ9" i="69"/>
  <c r="AP9" i="69"/>
  <c r="AD9" i="69"/>
  <c r="AC9" i="69"/>
  <c r="AB9" i="69"/>
  <c r="P9" i="69"/>
  <c r="O9" i="69"/>
  <c r="N9" i="69"/>
  <c r="B13" i="69" a="1"/>
  <c r="B1189" i="69" s="1"/>
  <c r="BN14" i="69"/>
  <c r="BN15" i="69" s="1"/>
  <c r="BN16" i="69" s="1"/>
  <c r="BN17" i="69" s="1"/>
  <c r="BN18" i="69" s="1"/>
  <c r="BN19" i="69" s="1"/>
  <c r="BN20" i="69" s="1"/>
  <c r="BN21" i="69" s="1"/>
  <c r="BN22" i="69" s="1"/>
  <c r="BN23" i="69" s="1"/>
  <c r="BN24" i="69" s="1"/>
  <c r="BN25" i="69" s="1"/>
  <c r="BN26" i="69" s="1"/>
  <c r="BN27" i="69" s="1"/>
  <c r="BN28" i="69" s="1"/>
  <c r="BN29" i="69" s="1"/>
  <c r="BN30" i="69" s="1"/>
  <c r="BN31" i="69" s="1"/>
  <c r="BN32" i="69" s="1"/>
  <c r="BN33" i="69" s="1"/>
  <c r="BN34" i="69" s="1"/>
  <c r="BN35" i="69" s="1"/>
  <c r="BN36" i="69" s="1"/>
  <c r="BN37" i="69" s="1"/>
  <c r="BN38" i="69" s="1"/>
  <c r="BN39" i="69" s="1"/>
  <c r="BN40" i="69" s="1"/>
  <c r="BN41" i="69" s="1"/>
  <c r="BN42" i="69" s="1"/>
  <c r="BN43" i="69" s="1"/>
  <c r="BN44" i="69" s="1"/>
  <c r="BN45" i="69" s="1"/>
  <c r="BN46" i="69" s="1"/>
  <c r="BN47" i="69" s="1"/>
  <c r="BN48" i="69" s="1"/>
  <c r="BN49" i="69" s="1"/>
  <c r="BN50" i="69" s="1"/>
  <c r="BN51" i="69" s="1"/>
  <c r="BN52" i="69" s="1"/>
  <c r="BN53" i="69" s="1"/>
  <c r="BN54" i="69" s="1"/>
  <c r="BN55" i="69" s="1"/>
  <c r="BN56" i="69" s="1"/>
  <c r="BN57" i="69" s="1"/>
  <c r="BN58" i="69" s="1"/>
  <c r="BN59" i="69" s="1"/>
  <c r="BN60" i="69" s="1"/>
  <c r="BN61" i="69" s="1"/>
  <c r="BN62" i="69" s="1"/>
  <c r="BN63" i="69" s="1"/>
  <c r="BN64" i="69" s="1"/>
  <c r="BN65" i="69" s="1"/>
  <c r="BN66" i="69" s="1"/>
  <c r="BN67" i="69" s="1"/>
  <c r="BN68" i="69" s="1"/>
  <c r="BN69" i="69" s="1"/>
  <c r="BN70" i="69" s="1"/>
  <c r="BN71" i="69" s="1"/>
  <c r="BN72" i="69" s="1"/>
  <c r="BN73" i="69" s="1"/>
  <c r="BN74" i="69" s="1"/>
  <c r="BN75" i="69" s="1"/>
  <c r="BN76" i="69" s="1"/>
  <c r="BN77" i="69" s="1"/>
  <c r="BN78" i="69" s="1"/>
  <c r="BN79" i="69" s="1"/>
  <c r="BN80" i="69" s="1"/>
  <c r="BN81" i="69" s="1"/>
  <c r="BN82" i="69" s="1"/>
  <c r="BN83" i="69" s="1"/>
  <c r="BN84" i="69" s="1"/>
  <c r="BN85" i="69" s="1"/>
  <c r="BN86" i="69" s="1"/>
  <c r="BN87" i="69" s="1"/>
  <c r="BN88" i="69" s="1"/>
  <c r="BN89" i="69" s="1"/>
  <c r="BN90" i="69" s="1"/>
  <c r="BN91" i="69" s="1"/>
  <c r="BN92" i="69" s="1"/>
  <c r="BN93" i="69" s="1"/>
  <c r="BN94" i="69" s="1"/>
  <c r="BN95" i="69" s="1"/>
  <c r="BN96" i="69" s="1"/>
  <c r="BN97" i="69" s="1"/>
  <c r="BN98" i="69" s="1"/>
  <c r="BN99" i="69" s="1"/>
  <c r="BN100" i="69" s="1"/>
  <c r="BN101" i="69" s="1"/>
  <c r="BN102" i="69" s="1"/>
  <c r="BN103" i="69" s="1"/>
  <c r="BN104" i="69" s="1"/>
  <c r="BN105" i="69" s="1"/>
  <c r="BN106" i="69" s="1"/>
  <c r="BN107" i="69" s="1"/>
  <c r="BN108" i="69" s="1"/>
  <c r="BN109" i="69" s="1"/>
  <c r="BN110" i="69" s="1"/>
  <c r="BN111" i="69" s="1"/>
  <c r="BN112" i="69" s="1"/>
  <c r="BN113" i="69" s="1"/>
  <c r="BN114" i="69" s="1"/>
  <c r="BN115" i="69" s="1"/>
  <c r="BN116" i="69" s="1"/>
  <c r="BN117" i="69" s="1"/>
  <c r="BN118" i="69" s="1"/>
  <c r="BN119" i="69" s="1"/>
  <c r="BN120" i="69" s="1"/>
  <c r="BN121" i="69" s="1"/>
  <c r="BN122" i="69" s="1"/>
  <c r="BN123" i="69" s="1"/>
  <c r="BN124" i="69" s="1"/>
  <c r="BN125" i="69" s="1"/>
  <c r="BN126" i="69" s="1"/>
  <c r="BN127" i="69" s="1"/>
  <c r="BN128" i="69" s="1"/>
  <c r="BN129" i="69" s="1"/>
  <c r="BN130" i="69" s="1"/>
  <c r="BN131" i="69" s="1"/>
  <c r="BN132" i="69" s="1"/>
  <c r="BN133" i="69" s="1"/>
  <c r="BN134" i="69" s="1"/>
  <c r="BN135" i="69" s="1"/>
  <c r="BN136" i="69" s="1"/>
  <c r="BN137" i="69" s="1"/>
  <c r="BN138" i="69" s="1"/>
  <c r="BN139" i="69" s="1"/>
  <c r="BN140" i="69" s="1"/>
  <c r="BN141" i="69" s="1"/>
  <c r="BN142" i="69" s="1"/>
  <c r="BN143" i="69" s="1"/>
  <c r="BN144" i="69" s="1"/>
  <c r="BN145" i="69" s="1"/>
  <c r="BN146" i="69" s="1"/>
  <c r="BN147" i="69" s="1"/>
  <c r="BN148" i="69" s="1"/>
  <c r="BN149" i="69" s="1"/>
  <c r="BN150" i="69" s="1"/>
  <c r="BN151" i="69" s="1"/>
  <c r="BN152" i="69" s="1"/>
  <c r="BN153" i="69" s="1"/>
  <c r="BN154" i="69" s="1"/>
  <c r="BN155" i="69" s="1"/>
  <c r="BN156" i="69" s="1"/>
  <c r="BN157" i="69" s="1"/>
  <c r="BN158" i="69" s="1"/>
  <c r="BN159" i="69" s="1"/>
  <c r="BN160" i="69" s="1"/>
  <c r="BN161" i="69" s="1"/>
  <c r="BN162" i="69" s="1"/>
  <c r="BN163" i="69" s="1"/>
  <c r="BN164" i="69" s="1"/>
  <c r="BN165" i="69" s="1"/>
  <c r="BN166" i="69" s="1"/>
  <c r="BN167" i="69" s="1"/>
  <c r="BN168" i="69" s="1"/>
  <c r="BN169" i="69" s="1"/>
  <c r="BN170" i="69" s="1"/>
  <c r="BN171" i="69" s="1"/>
  <c r="BN172" i="69" s="1"/>
  <c r="BN173" i="69" s="1"/>
  <c r="BN174" i="69" s="1"/>
  <c r="BN175" i="69" s="1"/>
  <c r="BN176" i="69" s="1"/>
  <c r="BN177" i="69" s="1"/>
  <c r="BN178" i="69" s="1"/>
  <c r="BN179" i="69" s="1"/>
  <c r="BN180" i="69" s="1"/>
  <c r="BN181" i="69" s="1"/>
  <c r="BN182" i="69" s="1"/>
  <c r="BN183" i="69" s="1"/>
  <c r="BN184" i="69" s="1"/>
  <c r="BN185" i="69" s="1"/>
  <c r="BN186" i="69" s="1"/>
  <c r="BN187" i="69" s="1"/>
  <c r="BN188" i="69" s="1"/>
  <c r="BN189" i="69" s="1"/>
  <c r="BN190" i="69" s="1"/>
  <c r="BN191" i="69" s="1"/>
  <c r="BN192" i="69" s="1"/>
  <c r="BN193" i="69" s="1"/>
  <c r="BN194" i="69" s="1"/>
  <c r="BN195" i="69" s="1"/>
  <c r="BN196" i="69" s="1"/>
  <c r="BN197" i="69" s="1"/>
  <c r="BN198" i="69" s="1"/>
  <c r="BN199" i="69" s="1"/>
  <c r="BN200" i="69" s="1"/>
  <c r="BN201" i="69" s="1"/>
  <c r="BN202" i="69" s="1"/>
  <c r="BN203" i="69" s="1"/>
  <c r="BN204" i="69" s="1"/>
  <c r="BN205" i="69" s="1"/>
  <c r="BN206" i="69" s="1"/>
  <c r="BN207" i="69" s="1"/>
  <c r="BN208" i="69" s="1"/>
  <c r="BN209" i="69" s="1"/>
  <c r="BN210" i="69" s="1"/>
  <c r="BN211" i="69" s="1"/>
  <c r="BN212" i="69" s="1"/>
  <c r="BN213" i="69" s="1"/>
  <c r="BN214" i="69" s="1"/>
  <c r="BN215" i="69" s="1"/>
  <c r="BN216" i="69" s="1"/>
  <c r="BN217" i="69" s="1"/>
  <c r="BN218" i="69" s="1"/>
  <c r="BN219" i="69" s="1"/>
  <c r="BN220" i="69" s="1"/>
  <c r="BN221" i="69" s="1"/>
  <c r="BN222" i="69" s="1"/>
  <c r="BN223" i="69" s="1"/>
  <c r="BN224" i="69" s="1"/>
  <c r="BN225" i="69" s="1"/>
  <c r="BN226" i="69" s="1"/>
  <c r="BN227" i="69" s="1"/>
  <c r="BN228" i="69" s="1"/>
  <c r="BN229" i="69" s="1"/>
  <c r="BN230" i="69" s="1"/>
  <c r="BN231" i="69" s="1"/>
  <c r="BN232" i="69" s="1"/>
  <c r="BN233" i="69" s="1"/>
  <c r="BN234" i="69" s="1"/>
  <c r="BN235" i="69" s="1"/>
  <c r="BN236" i="69" s="1"/>
  <c r="BN237" i="69" s="1"/>
  <c r="BN238" i="69" s="1"/>
  <c r="BN239" i="69" s="1"/>
  <c r="BN240" i="69" s="1"/>
  <c r="BN241" i="69" s="1"/>
  <c r="BN242" i="69" s="1"/>
  <c r="BN243" i="69" s="1"/>
  <c r="BN244" i="69" s="1"/>
  <c r="BN245" i="69" s="1"/>
  <c r="BN246" i="69" s="1"/>
  <c r="BN247" i="69" s="1"/>
  <c r="BN248" i="69" s="1"/>
  <c r="BN249" i="69" s="1"/>
  <c r="BN250" i="69" s="1"/>
  <c r="BN251" i="69" s="1"/>
  <c r="BN252" i="69" s="1"/>
  <c r="BN253" i="69" s="1"/>
  <c r="BN254" i="69" s="1"/>
  <c r="BN255" i="69" s="1"/>
  <c r="BN256" i="69" s="1"/>
  <c r="BN257" i="69" s="1"/>
  <c r="BN258" i="69" s="1"/>
  <c r="BN259" i="69" s="1"/>
  <c r="BN260" i="69" s="1"/>
  <c r="BN261" i="69" s="1"/>
  <c r="BN262" i="69" s="1"/>
  <c r="BN263" i="69" s="1"/>
  <c r="BN264" i="69" s="1"/>
  <c r="BN265" i="69" s="1"/>
  <c r="BN266" i="69" s="1"/>
  <c r="BN267" i="69" s="1"/>
  <c r="BN268" i="69" s="1"/>
  <c r="BN269" i="69" s="1"/>
  <c r="BN270" i="69" s="1"/>
  <c r="BN271" i="69" s="1"/>
  <c r="BN272" i="69" s="1"/>
  <c r="BN273" i="69" s="1"/>
  <c r="BN274" i="69" s="1"/>
  <c r="BN275" i="69" s="1"/>
  <c r="BN276" i="69" s="1"/>
  <c r="BN277" i="69" s="1"/>
  <c r="BN278" i="69" s="1"/>
  <c r="BN279" i="69" s="1"/>
  <c r="BN280" i="69" s="1"/>
  <c r="BN281" i="69" s="1"/>
  <c r="BN282" i="69" s="1"/>
  <c r="BN283" i="69" s="1"/>
  <c r="BN284" i="69" s="1"/>
  <c r="BN285" i="69" s="1"/>
  <c r="BN286" i="69" s="1"/>
  <c r="BN287" i="69" s="1"/>
  <c r="BN288" i="69" s="1"/>
  <c r="BN289" i="69" s="1"/>
  <c r="BN290" i="69" s="1"/>
  <c r="BN291" i="69" s="1"/>
  <c r="BN292" i="69" s="1"/>
  <c r="BN293" i="69" s="1"/>
  <c r="BN294" i="69" s="1"/>
  <c r="BN295" i="69" s="1"/>
  <c r="BN296" i="69" s="1"/>
  <c r="BN297" i="69" s="1"/>
  <c r="BN298" i="69" s="1"/>
  <c r="BN299" i="69" s="1"/>
  <c r="BN300" i="69" s="1"/>
  <c r="BN301" i="69" s="1"/>
  <c r="BN302" i="69" s="1"/>
  <c r="BN303" i="69" s="1"/>
  <c r="BN304" i="69" s="1"/>
  <c r="BN305" i="69" s="1"/>
  <c r="BN306" i="69" s="1"/>
  <c r="BN307" i="69" s="1"/>
  <c r="BN308" i="69" s="1"/>
  <c r="BN309" i="69" s="1"/>
  <c r="BN310" i="69" s="1"/>
  <c r="BN311" i="69" s="1"/>
  <c r="BN312" i="69" s="1"/>
  <c r="BN313" i="69" s="1"/>
  <c r="BN314" i="69" s="1"/>
  <c r="BN315" i="69" s="1"/>
  <c r="BN316" i="69" s="1"/>
  <c r="BN317" i="69" s="1"/>
  <c r="BN318" i="69" s="1"/>
  <c r="BN319" i="69" s="1"/>
  <c r="BN320" i="69" s="1"/>
  <c r="BN321" i="69" s="1"/>
  <c r="BN322" i="69" s="1"/>
  <c r="BN323" i="69" s="1"/>
  <c r="BN324" i="69" s="1"/>
  <c r="BN325" i="69" s="1"/>
  <c r="BN326" i="69" s="1"/>
  <c r="BN327" i="69" s="1"/>
  <c r="BN328" i="69" s="1"/>
  <c r="BN329" i="69" s="1"/>
  <c r="BN330" i="69" s="1"/>
  <c r="BN331" i="69" s="1"/>
  <c r="BN332" i="69" s="1"/>
  <c r="BN333" i="69" s="1"/>
  <c r="BN334" i="69" s="1"/>
  <c r="BN335" i="69" s="1"/>
  <c r="BN336" i="69" s="1"/>
  <c r="BN337" i="69" s="1"/>
  <c r="BN338" i="69" s="1"/>
  <c r="BN339" i="69" s="1"/>
  <c r="BN340" i="69" s="1"/>
  <c r="BN341" i="69" s="1"/>
  <c r="BN342" i="69" s="1"/>
  <c r="BN343" i="69" s="1"/>
  <c r="BN344" i="69" s="1"/>
  <c r="BN345" i="69" s="1"/>
  <c r="BN346" i="69" s="1"/>
  <c r="BN347" i="69" s="1"/>
  <c r="BN348" i="69" s="1"/>
  <c r="BN349" i="69" s="1"/>
  <c r="BN350" i="69" s="1"/>
  <c r="BN351" i="69" s="1"/>
  <c r="BN352" i="69" s="1"/>
  <c r="BN353" i="69" s="1"/>
  <c r="BN354" i="69" s="1"/>
  <c r="BN355" i="69" s="1"/>
  <c r="BN356" i="69" s="1"/>
  <c r="BN357" i="69" s="1"/>
  <c r="BN358" i="69" s="1"/>
  <c r="BN359" i="69" s="1"/>
  <c r="BN360" i="69" s="1"/>
  <c r="BN361" i="69" s="1"/>
  <c r="BN362" i="69" s="1"/>
  <c r="BN363" i="69" s="1"/>
  <c r="BN364" i="69" s="1"/>
  <c r="BN365" i="69" s="1"/>
  <c r="BN366" i="69" s="1"/>
  <c r="BN367" i="69" s="1"/>
  <c r="BN368" i="69" s="1"/>
  <c r="BN369" i="69" s="1"/>
  <c r="BN370" i="69" s="1"/>
  <c r="BN371" i="69" s="1"/>
  <c r="BN372" i="69" s="1"/>
  <c r="BN373" i="69" s="1"/>
  <c r="BN374" i="69" s="1"/>
  <c r="BN375" i="69" s="1"/>
  <c r="BN376" i="69" s="1"/>
  <c r="BN377" i="69" s="1"/>
  <c r="BN378" i="69" s="1"/>
  <c r="BN379" i="69" s="1"/>
  <c r="BN380" i="69" s="1"/>
  <c r="BN381" i="69" s="1"/>
  <c r="BN382" i="69" s="1"/>
  <c r="BN383" i="69" s="1"/>
  <c r="BN384" i="69" s="1"/>
  <c r="BN385" i="69" s="1"/>
  <c r="BN386" i="69" s="1"/>
  <c r="BN387" i="69" s="1"/>
  <c r="BN388" i="69" s="1"/>
  <c r="BN389" i="69" s="1"/>
  <c r="BN390" i="69" s="1"/>
  <c r="BN391" i="69" s="1"/>
  <c r="BN392" i="69" s="1"/>
  <c r="BN393" i="69" s="1"/>
  <c r="BN394" i="69" s="1"/>
  <c r="BN395" i="69" s="1"/>
  <c r="BN396" i="69" s="1"/>
  <c r="BN397" i="69" s="1"/>
  <c r="BN398" i="69" s="1"/>
  <c r="BN399" i="69" s="1"/>
  <c r="BN400" i="69" s="1"/>
  <c r="BN401" i="69" s="1"/>
  <c r="BN402" i="69" s="1"/>
  <c r="BN403" i="69" s="1"/>
  <c r="BN404" i="69" s="1"/>
  <c r="BN405" i="69" s="1"/>
  <c r="BN406" i="69" s="1"/>
  <c r="BN407" i="69" s="1"/>
  <c r="BN408" i="69" s="1"/>
  <c r="BN409" i="69" s="1"/>
  <c r="BN410" i="69" s="1"/>
  <c r="BN411" i="69" s="1"/>
  <c r="BN412" i="69" s="1"/>
  <c r="BN413" i="69" s="1"/>
  <c r="BN414" i="69" s="1"/>
  <c r="BN415" i="69" s="1"/>
  <c r="BN416" i="69" s="1"/>
  <c r="BN417" i="69" s="1"/>
  <c r="BN418" i="69" s="1"/>
  <c r="BN419" i="69" s="1"/>
  <c r="BN420" i="69" s="1"/>
  <c r="BN421" i="69" s="1"/>
  <c r="BN422" i="69" s="1"/>
  <c r="BN423" i="69" s="1"/>
  <c r="BN424" i="69" s="1"/>
  <c r="BN425" i="69" s="1"/>
  <c r="BN426" i="69" s="1"/>
  <c r="BN427" i="69" s="1"/>
  <c r="BN428" i="69" s="1"/>
  <c r="BN429" i="69" s="1"/>
  <c r="BN430" i="69" s="1"/>
  <c r="BN431" i="69" s="1"/>
  <c r="BN432" i="69" s="1"/>
  <c r="BN433" i="69" s="1"/>
  <c r="BN434" i="69" s="1"/>
  <c r="BN435" i="69" s="1"/>
  <c r="BN436" i="69" s="1"/>
  <c r="BN437" i="69" s="1"/>
  <c r="BN438" i="69" s="1"/>
  <c r="BN439" i="69" s="1"/>
  <c r="BN440" i="69" s="1"/>
  <c r="BN441" i="69" s="1"/>
  <c r="BN442" i="69" s="1"/>
  <c r="BN443" i="69" s="1"/>
  <c r="BN444" i="69" s="1"/>
  <c r="BN445" i="69" s="1"/>
  <c r="BN446" i="69" s="1"/>
  <c r="BN447" i="69" s="1"/>
  <c r="BN448" i="69" s="1"/>
  <c r="BN449" i="69" s="1"/>
  <c r="BN450" i="69" s="1"/>
  <c r="BN451" i="69" s="1"/>
  <c r="BN452" i="69" s="1"/>
  <c r="BN453" i="69" s="1"/>
  <c r="BN454" i="69" s="1"/>
  <c r="BN455" i="69" s="1"/>
  <c r="BN456" i="69" s="1"/>
  <c r="BN457" i="69" s="1"/>
  <c r="BN458" i="69" s="1"/>
  <c r="BN459" i="69" s="1"/>
  <c r="BN460" i="69" s="1"/>
  <c r="BN461" i="69" s="1"/>
  <c r="BN462" i="69" s="1"/>
  <c r="BN463" i="69" s="1"/>
  <c r="BN464" i="69" s="1"/>
  <c r="BN465" i="69" s="1"/>
  <c r="BN466" i="69" s="1"/>
  <c r="BN467" i="69" s="1"/>
  <c r="BN468" i="69" s="1"/>
  <c r="BN469" i="69" s="1"/>
  <c r="BN470" i="69" s="1"/>
  <c r="BN471" i="69" s="1"/>
  <c r="BN472" i="69" s="1"/>
  <c r="BN473" i="69" s="1"/>
  <c r="BN474" i="69" s="1"/>
  <c r="BN475" i="69" s="1"/>
  <c r="BN476" i="69" s="1"/>
  <c r="BN477" i="69" s="1"/>
  <c r="BN478" i="69" s="1"/>
  <c r="BN479" i="69" s="1"/>
  <c r="BN480" i="69" s="1"/>
  <c r="BN481" i="69" s="1"/>
  <c r="BN482" i="69" s="1"/>
  <c r="BN483" i="69" s="1"/>
  <c r="BN484" i="69" s="1"/>
  <c r="BN485" i="69" s="1"/>
  <c r="BN486" i="69" s="1"/>
  <c r="BN487" i="69" s="1"/>
  <c r="BN488" i="69" s="1"/>
  <c r="BN489" i="69" s="1"/>
  <c r="BN490" i="69" s="1"/>
  <c r="BN491" i="69" s="1"/>
  <c r="BN492" i="69" s="1"/>
  <c r="BN493" i="69" s="1"/>
  <c r="BN494" i="69" s="1"/>
  <c r="BN495" i="69" s="1"/>
  <c r="BN496" i="69" s="1"/>
  <c r="BN497" i="69" s="1"/>
  <c r="BN498" i="69" s="1"/>
  <c r="BN499" i="69" s="1"/>
  <c r="BN500" i="69" s="1"/>
  <c r="BN501" i="69" s="1"/>
  <c r="BN502" i="69" s="1"/>
  <c r="BN503" i="69" s="1"/>
  <c r="BN504" i="69" s="1"/>
  <c r="BN505" i="69" s="1"/>
  <c r="BN506" i="69" s="1"/>
  <c r="BN507" i="69" s="1"/>
  <c r="BN508" i="69" s="1"/>
  <c r="BN509" i="69" s="1"/>
  <c r="BN510" i="69" s="1"/>
  <c r="BN511" i="69" s="1"/>
  <c r="BN512" i="69" s="1"/>
  <c r="BN513" i="69" s="1"/>
  <c r="BN514" i="69" s="1"/>
  <c r="BN515" i="69" s="1"/>
  <c r="BN516" i="69" s="1"/>
  <c r="BN517" i="69" s="1"/>
  <c r="BN518" i="69" s="1"/>
  <c r="BN519" i="69" s="1"/>
  <c r="BN520" i="69" s="1"/>
  <c r="BN521" i="69" s="1"/>
  <c r="BN522" i="69" s="1"/>
  <c r="BN523" i="69" s="1"/>
  <c r="BN524" i="69" s="1"/>
  <c r="BN525" i="69" s="1"/>
  <c r="BN526" i="69" s="1"/>
  <c r="BN527" i="69" s="1"/>
  <c r="BN528" i="69" s="1"/>
  <c r="BN529" i="69" s="1"/>
  <c r="BN530" i="69" s="1"/>
  <c r="BN531" i="69" s="1"/>
  <c r="BN532" i="69" s="1"/>
  <c r="BN533" i="69" s="1"/>
  <c r="BN534" i="69" s="1"/>
  <c r="BN535" i="69" s="1"/>
  <c r="BN536" i="69" s="1"/>
  <c r="BN537" i="69" s="1"/>
  <c r="BN538" i="69" s="1"/>
  <c r="BN539" i="69" s="1"/>
  <c r="BN540" i="69" s="1"/>
  <c r="BN541" i="69" s="1"/>
  <c r="BN542" i="69" s="1"/>
  <c r="BN543" i="69" s="1"/>
  <c r="BN544" i="69" s="1"/>
  <c r="BN545" i="69" s="1"/>
  <c r="BN546" i="69" s="1"/>
  <c r="BN547" i="69" s="1"/>
  <c r="BN548" i="69" s="1"/>
  <c r="BN549" i="69" s="1"/>
  <c r="BN550" i="69" s="1"/>
  <c r="BN551" i="69" s="1"/>
  <c r="BN552" i="69" s="1"/>
  <c r="BN553" i="69" s="1"/>
  <c r="BN554" i="69" s="1"/>
  <c r="BN555" i="69" s="1"/>
  <c r="BN556" i="69" s="1"/>
  <c r="BN557" i="69" s="1"/>
  <c r="BN558" i="69" s="1"/>
  <c r="BN559" i="69" s="1"/>
  <c r="BN560" i="69" s="1"/>
  <c r="BN561" i="69" s="1"/>
  <c r="BN562" i="69" s="1"/>
  <c r="BN563" i="69" s="1"/>
  <c r="BN564" i="69" s="1"/>
  <c r="BN565" i="69" s="1"/>
  <c r="BN566" i="69" s="1"/>
  <c r="BN567" i="69" s="1"/>
  <c r="BN568" i="69" s="1"/>
  <c r="BN569" i="69" s="1"/>
  <c r="BN570" i="69" s="1"/>
  <c r="BN571" i="69" s="1"/>
  <c r="BN572" i="69" s="1"/>
  <c r="BN573" i="69" s="1"/>
  <c r="BN574" i="69" s="1"/>
  <c r="BN575" i="69" s="1"/>
  <c r="BN576" i="69" s="1"/>
  <c r="BN577" i="69" s="1"/>
  <c r="BN578" i="69" s="1"/>
  <c r="BN579" i="69" s="1"/>
  <c r="BN580" i="69" s="1"/>
  <c r="BN581" i="69" s="1"/>
  <c r="BN582" i="69" s="1"/>
  <c r="BN583" i="69" s="1"/>
  <c r="BN584" i="69" s="1"/>
  <c r="BN585" i="69" s="1"/>
  <c r="BN586" i="69" s="1"/>
  <c r="BN587" i="69" s="1"/>
  <c r="BN588" i="69" s="1"/>
  <c r="BN589" i="69" s="1"/>
  <c r="BN590" i="69" s="1"/>
  <c r="BN591" i="69" s="1"/>
  <c r="BN592" i="69" s="1"/>
  <c r="BN593" i="69" s="1"/>
  <c r="BN594" i="69" s="1"/>
  <c r="BN595" i="69" s="1"/>
  <c r="BN596" i="69" s="1"/>
  <c r="BN597" i="69" s="1"/>
  <c r="BN598" i="69" s="1"/>
  <c r="BN599" i="69" s="1"/>
  <c r="BN600" i="69" s="1"/>
  <c r="BN601" i="69" s="1"/>
  <c r="BN602" i="69" s="1"/>
  <c r="BN603" i="69" s="1"/>
  <c r="BN604" i="69" s="1"/>
  <c r="BN605" i="69" s="1"/>
  <c r="BN606" i="69" s="1"/>
  <c r="BN607" i="69" s="1"/>
  <c r="BN608" i="69" s="1"/>
  <c r="BN609" i="69" s="1"/>
  <c r="BN610" i="69" s="1"/>
  <c r="BN611" i="69" s="1"/>
  <c r="BN612" i="69" s="1"/>
  <c r="BN613" i="69" s="1"/>
  <c r="BN614" i="69" s="1"/>
  <c r="BN615" i="69" s="1"/>
  <c r="BN616" i="69" s="1"/>
  <c r="BN617" i="69" s="1"/>
  <c r="BN618" i="69" s="1"/>
  <c r="BN619" i="69" s="1"/>
  <c r="BN620" i="69" s="1"/>
  <c r="BN621" i="69" s="1"/>
  <c r="BN622" i="69" s="1"/>
  <c r="BN623" i="69" s="1"/>
  <c r="BN624" i="69" s="1"/>
  <c r="BN625" i="69" s="1"/>
  <c r="BN626" i="69" s="1"/>
  <c r="BN627" i="69" s="1"/>
  <c r="BN628" i="69" s="1"/>
  <c r="BN629" i="69" s="1"/>
  <c r="BN630" i="69" s="1"/>
  <c r="BN631" i="69" s="1"/>
  <c r="BN632" i="69" s="1"/>
  <c r="BN633" i="69" s="1"/>
  <c r="BN634" i="69" s="1"/>
  <c r="BN635" i="69" s="1"/>
  <c r="BN636" i="69" s="1"/>
  <c r="BN637" i="69" s="1"/>
  <c r="BN638" i="69" s="1"/>
  <c r="BN639" i="69" s="1"/>
  <c r="BN640" i="69" s="1"/>
  <c r="BN641" i="69" s="1"/>
  <c r="BN642" i="69" s="1"/>
  <c r="BN643" i="69" s="1"/>
  <c r="BN644" i="69" s="1"/>
  <c r="BN645" i="69" s="1"/>
  <c r="BN646" i="69" s="1"/>
  <c r="BN647" i="69" s="1"/>
  <c r="BN648" i="69" s="1"/>
  <c r="BN649" i="69" s="1"/>
  <c r="BN650" i="69" s="1"/>
  <c r="BN651" i="69" s="1"/>
  <c r="BN652" i="69" s="1"/>
  <c r="BN653" i="69" s="1"/>
  <c r="BN654" i="69" s="1"/>
  <c r="BN655" i="69" s="1"/>
  <c r="BN656" i="69" s="1"/>
  <c r="BN657" i="69" s="1"/>
  <c r="BN658" i="69" s="1"/>
  <c r="BN659" i="69" s="1"/>
  <c r="BN660" i="69" s="1"/>
  <c r="BN661" i="69" s="1"/>
  <c r="BN662" i="69" s="1"/>
  <c r="BN663" i="69" s="1"/>
  <c r="BN664" i="69" s="1"/>
  <c r="BN665" i="69" s="1"/>
  <c r="BN666" i="69" s="1"/>
  <c r="BN667" i="69" s="1"/>
  <c r="BN668" i="69" s="1"/>
  <c r="BN669" i="69" s="1"/>
  <c r="BN670" i="69" s="1"/>
  <c r="BN671" i="69" s="1"/>
  <c r="BN672" i="69" s="1"/>
  <c r="BN673" i="69" s="1"/>
  <c r="BN674" i="69" s="1"/>
  <c r="BN675" i="69" s="1"/>
  <c r="BN676" i="69" s="1"/>
  <c r="BN677" i="69" s="1"/>
  <c r="BN678" i="69" s="1"/>
  <c r="BN679" i="69" s="1"/>
  <c r="BN680" i="69" s="1"/>
  <c r="BN681" i="69" s="1"/>
  <c r="BN682" i="69" s="1"/>
  <c r="BN683" i="69" s="1"/>
  <c r="BN684" i="69" s="1"/>
  <c r="BN685" i="69" s="1"/>
  <c r="BN686" i="69" s="1"/>
  <c r="BN687" i="69" s="1"/>
  <c r="BN688" i="69" s="1"/>
  <c r="BN689" i="69" s="1"/>
  <c r="BN690" i="69" s="1"/>
  <c r="BN691" i="69" s="1"/>
  <c r="BN692" i="69" s="1"/>
  <c r="BN693" i="69" s="1"/>
  <c r="BN694" i="69" s="1"/>
  <c r="BN695" i="69" s="1"/>
  <c r="BN696" i="69" s="1"/>
  <c r="BN697" i="69" s="1"/>
  <c r="BN698" i="69" s="1"/>
  <c r="BN699" i="69" s="1"/>
  <c r="BN700" i="69" s="1"/>
  <c r="BN701" i="69" s="1"/>
  <c r="BN702" i="69" s="1"/>
  <c r="BN703" i="69" s="1"/>
  <c r="BN704" i="69" s="1"/>
  <c r="BN705" i="69" s="1"/>
  <c r="BN706" i="69" s="1"/>
  <c r="BN707" i="69" s="1"/>
  <c r="BN708" i="69" s="1"/>
  <c r="BN709" i="69" s="1"/>
  <c r="BN710" i="69" s="1"/>
  <c r="BN711" i="69" s="1"/>
  <c r="BN712" i="69" s="1"/>
  <c r="BN713" i="69" s="1"/>
  <c r="BN714" i="69" s="1"/>
  <c r="BN715" i="69" s="1"/>
  <c r="BN716" i="69" s="1"/>
  <c r="BN717" i="69" s="1"/>
  <c r="BN718" i="69" s="1"/>
  <c r="BN719" i="69" s="1"/>
  <c r="BN720" i="69" s="1"/>
  <c r="BN721" i="69" s="1"/>
  <c r="BN722" i="69" s="1"/>
  <c r="BN723" i="69" s="1"/>
  <c r="BN724" i="69" s="1"/>
  <c r="BN725" i="69" s="1"/>
  <c r="BN726" i="69" s="1"/>
  <c r="BN727" i="69" s="1"/>
  <c r="BN728" i="69" s="1"/>
  <c r="BN729" i="69" s="1"/>
  <c r="BN730" i="69" s="1"/>
  <c r="BN731" i="69" s="1"/>
  <c r="BN732" i="69" s="1"/>
  <c r="BN733" i="69" s="1"/>
  <c r="BN734" i="69" s="1"/>
  <c r="BN735" i="69" s="1"/>
  <c r="BN736" i="69" s="1"/>
  <c r="BN737" i="69" s="1"/>
  <c r="BN738" i="69" s="1"/>
  <c r="BN739" i="69" s="1"/>
  <c r="BN740" i="69" s="1"/>
  <c r="BN741" i="69" s="1"/>
  <c r="BN742" i="69" s="1"/>
  <c r="BN743" i="69" s="1"/>
  <c r="BN744" i="69" s="1"/>
  <c r="BN745" i="69" s="1"/>
  <c r="BN746" i="69" s="1"/>
  <c r="BN747" i="69" s="1"/>
  <c r="BN748" i="69" s="1"/>
  <c r="BN749" i="69" s="1"/>
  <c r="BN750" i="69" s="1"/>
  <c r="BN751" i="69" s="1"/>
  <c r="BN752" i="69" s="1"/>
  <c r="BN753" i="69" s="1"/>
  <c r="BN754" i="69" s="1"/>
  <c r="BN755" i="69" s="1"/>
  <c r="BN756" i="69" s="1"/>
  <c r="BN757" i="69" s="1"/>
  <c r="BN758" i="69" s="1"/>
  <c r="BN759" i="69" s="1"/>
  <c r="BN760" i="69" s="1"/>
  <c r="BN761" i="69" s="1"/>
  <c r="BN762" i="69" s="1"/>
  <c r="BN763" i="69" s="1"/>
  <c r="BN764" i="69" s="1"/>
  <c r="BN765" i="69" s="1"/>
  <c r="BN766" i="69" s="1"/>
  <c r="BN767" i="69" s="1"/>
  <c r="BN768" i="69" s="1"/>
  <c r="BN769" i="69" s="1"/>
  <c r="BN770" i="69" s="1"/>
  <c r="BN771" i="69" s="1"/>
  <c r="BN772" i="69" s="1"/>
  <c r="BN773" i="69" s="1"/>
  <c r="BN774" i="69" s="1"/>
  <c r="BN775" i="69" s="1"/>
  <c r="BN776" i="69" s="1"/>
  <c r="BN777" i="69" s="1"/>
  <c r="BN778" i="69" s="1"/>
  <c r="BN779" i="69" s="1"/>
  <c r="BN780" i="69" s="1"/>
  <c r="BN781" i="69" s="1"/>
  <c r="BN782" i="69" s="1"/>
  <c r="BN783" i="69" s="1"/>
  <c r="BN784" i="69" s="1"/>
  <c r="BN785" i="69" s="1"/>
  <c r="BN786" i="69" s="1"/>
  <c r="BN787" i="69" s="1"/>
  <c r="BN788" i="69" s="1"/>
  <c r="BN789" i="69" s="1"/>
  <c r="BN790" i="69" s="1"/>
  <c r="BN791" i="69" s="1"/>
  <c r="BN792" i="69" s="1"/>
  <c r="BN793" i="69" s="1"/>
  <c r="BN794" i="69" s="1"/>
  <c r="BN795" i="69" s="1"/>
  <c r="BN796" i="69" s="1"/>
  <c r="BN797" i="69" s="1"/>
  <c r="BN798" i="69" s="1"/>
  <c r="BN799" i="69" s="1"/>
  <c r="BN800" i="69" s="1"/>
  <c r="BN801" i="69" s="1"/>
  <c r="BN802" i="69" s="1"/>
  <c r="BN803" i="69" s="1"/>
  <c r="BN804" i="69" s="1"/>
  <c r="BN805" i="69" s="1"/>
  <c r="BN806" i="69" s="1"/>
  <c r="BN807" i="69" s="1"/>
  <c r="BN808" i="69" s="1"/>
  <c r="BN809" i="69" s="1"/>
  <c r="BN810" i="69" s="1"/>
  <c r="BN811" i="69" s="1"/>
  <c r="BN812" i="69" s="1"/>
  <c r="BN813" i="69" s="1"/>
  <c r="BN814" i="69" s="1"/>
  <c r="BN815" i="69" s="1"/>
  <c r="BN816" i="69" s="1"/>
  <c r="BN817" i="69" s="1"/>
  <c r="BN818" i="69" s="1"/>
  <c r="BN819" i="69" s="1"/>
  <c r="BN820" i="69" s="1"/>
  <c r="BN821" i="69" s="1"/>
  <c r="BN822" i="69" s="1"/>
  <c r="BN823" i="69" s="1"/>
  <c r="BN824" i="69" s="1"/>
  <c r="BN825" i="69" s="1"/>
  <c r="BN826" i="69" s="1"/>
  <c r="BN827" i="69" s="1"/>
  <c r="BN828" i="69" s="1"/>
  <c r="BN829" i="69" s="1"/>
  <c r="BN830" i="69" s="1"/>
  <c r="BN831" i="69" s="1"/>
  <c r="BN832" i="69" s="1"/>
  <c r="BN833" i="69" s="1"/>
  <c r="BN834" i="69" s="1"/>
  <c r="BN835" i="69" s="1"/>
  <c r="BN836" i="69" s="1"/>
  <c r="BN837" i="69" s="1"/>
  <c r="BN838" i="69" s="1"/>
  <c r="BN839" i="69" s="1"/>
  <c r="BN840" i="69" s="1"/>
  <c r="BN841" i="69" s="1"/>
  <c r="BN842" i="69" s="1"/>
  <c r="BN843" i="69" s="1"/>
  <c r="BN844" i="69" s="1"/>
  <c r="BN845" i="69" s="1"/>
  <c r="BN846" i="69" s="1"/>
  <c r="BN847" i="69" s="1"/>
  <c r="BN848" i="69" s="1"/>
  <c r="BN849" i="69" s="1"/>
  <c r="BN850" i="69" s="1"/>
  <c r="BN851" i="69" s="1"/>
  <c r="BN852" i="69" s="1"/>
  <c r="BN853" i="69" s="1"/>
  <c r="BN854" i="69" s="1"/>
  <c r="BN855" i="69" s="1"/>
  <c r="BN856" i="69" s="1"/>
  <c r="BN857" i="69" s="1"/>
  <c r="BN858" i="69" s="1"/>
  <c r="BN859" i="69" s="1"/>
  <c r="BN860" i="69" s="1"/>
  <c r="BN861" i="69" s="1"/>
  <c r="BN862" i="69" s="1"/>
  <c r="BN863" i="69" s="1"/>
  <c r="BN864" i="69" s="1"/>
  <c r="BN865" i="69" s="1"/>
  <c r="BN866" i="69" s="1"/>
  <c r="BN867" i="69" s="1"/>
  <c r="BN868" i="69" s="1"/>
  <c r="BN869" i="69" s="1"/>
  <c r="BN870" i="69" s="1"/>
  <c r="BN871" i="69" s="1"/>
  <c r="BN872" i="69" s="1"/>
  <c r="BN873" i="69" s="1"/>
  <c r="BN874" i="69" s="1"/>
  <c r="BN875" i="69" s="1"/>
  <c r="BN876" i="69" s="1"/>
  <c r="BN877" i="69" s="1"/>
  <c r="BN878" i="69" s="1"/>
  <c r="BN879" i="69" s="1"/>
  <c r="BN880" i="69" s="1"/>
  <c r="BN881" i="69" s="1"/>
  <c r="BN882" i="69" s="1"/>
  <c r="BN883" i="69" s="1"/>
  <c r="BN884" i="69" s="1"/>
  <c r="BN885" i="69" s="1"/>
  <c r="BN886" i="69" s="1"/>
  <c r="BN887" i="69" s="1"/>
  <c r="BN888" i="69" s="1"/>
  <c r="BN889" i="69" s="1"/>
  <c r="BN890" i="69" s="1"/>
  <c r="BN891" i="69" s="1"/>
  <c r="BN892" i="69" s="1"/>
  <c r="BN893" i="69" s="1"/>
  <c r="BN894" i="69" s="1"/>
  <c r="BN895" i="69" s="1"/>
  <c r="BN896" i="69" s="1"/>
  <c r="BN897" i="69" s="1"/>
  <c r="BN898" i="69" s="1"/>
  <c r="BN899" i="69" s="1"/>
  <c r="BN900" i="69" s="1"/>
  <c r="BN901" i="69" s="1"/>
  <c r="BN902" i="69" s="1"/>
  <c r="BN903" i="69" s="1"/>
  <c r="BN904" i="69" s="1"/>
  <c r="BN905" i="69" s="1"/>
  <c r="BN906" i="69" s="1"/>
  <c r="BN907" i="69" s="1"/>
  <c r="BN908" i="69" s="1"/>
  <c r="BN909" i="69" s="1"/>
  <c r="BN910" i="69" s="1"/>
  <c r="BN911" i="69" s="1"/>
  <c r="BN912" i="69" s="1"/>
  <c r="BN913" i="69" s="1"/>
  <c r="BN914" i="69" s="1"/>
  <c r="BN915" i="69" s="1"/>
  <c r="BN916" i="69" s="1"/>
  <c r="BN917" i="69" s="1"/>
  <c r="BN918" i="69" s="1"/>
  <c r="BN919" i="69" s="1"/>
  <c r="BN920" i="69" s="1"/>
  <c r="BN921" i="69" s="1"/>
  <c r="BN922" i="69" s="1"/>
  <c r="BN923" i="69" s="1"/>
  <c r="BN924" i="69" s="1"/>
  <c r="BN925" i="69" s="1"/>
  <c r="BN926" i="69" s="1"/>
  <c r="BN927" i="69" s="1"/>
  <c r="BN928" i="69" s="1"/>
  <c r="BN929" i="69" s="1"/>
  <c r="BN930" i="69" s="1"/>
  <c r="BN931" i="69" s="1"/>
  <c r="BN932" i="69" s="1"/>
  <c r="BN933" i="69" s="1"/>
  <c r="BN934" i="69" s="1"/>
  <c r="BN935" i="69" s="1"/>
  <c r="BN936" i="69" s="1"/>
  <c r="BN937" i="69" s="1"/>
  <c r="BN938" i="69" s="1"/>
  <c r="BN939" i="69" s="1"/>
  <c r="BN940" i="69" s="1"/>
  <c r="BN941" i="69" s="1"/>
  <c r="BN942" i="69" s="1"/>
  <c r="BN943" i="69" s="1"/>
  <c r="BN944" i="69" s="1"/>
  <c r="BN945" i="69" s="1"/>
  <c r="BN946" i="69" s="1"/>
  <c r="BN947" i="69" s="1"/>
  <c r="BN948" i="69" s="1"/>
  <c r="BN949" i="69" s="1"/>
  <c r="BN950" i="69" s="1"/>
  <c r="BN951" i="69" s="1"/>
  <c r="BN952" i="69" s="1"/>
  <c r="BN953" i="69" s="1"/>
  <c r="BN954" i="69" s="1"/>
  <c r="BN955" i="69" s="1"/>
  <c r="BN956" i="69" s="1"/>
  <c r="BN957" i="69" s="1"/>
  <c r="BN958" i="69" s="1"/>
  <c r="BN959" i="69" s="1"/>
  <c r="BN960" i="69" s="1"/>
  <c r="BN961" i="69" s="1"/>
  <c r="BN962" i="69" s="1"/>
  <c r="BN963" i="69" s="1"/>
  <c r="BN964" i="69" s="1"/>
  <c r="BN965" i="69" s="1"/>
  <c r="BN966" i="69" s="1"/>
  <c r="BN967" i="69" s="1"/>
  <c r="BN968" i="69" s="1"/>
  <c r="BN969" i="69" s="1"/>
  <c r="BN970" i="69" s="1"/>
  <c r="BN971" i="69" s="1"/>
  <c r="BN972" i="69" s="1"/>
  <c r="BN973" i="69" s="1"/>
  <c r="BN974" i="69" s="1"/>
  <c r="BN975" i="69" s="1"/>
  <c r="BN976" i="69" s="1"/>
  <c r="BN977" i="69" s="1"/>
  <c r="BN978" i="69" s="1"/>
  <c r="BN979" i="69" s="1"/>
  <c r="BN980" i="69" s="1"/>
  <c r="BN981" i="69" s="1"/>
  <c r="BN982" i="69" s="1"/>
  <c r="BN983" i="69" s="1"/>
  <c r="BN984" i="69" s="1"/>
  <c r="BN985" i="69" s="1"/>
  <c r="BN986" i="69" s="1"/>
  <c r="BN987" i="69" s="1"/>
  <c r="BN988" i="69" s="1"/>
  <c r="BN989" i="69" s="1"/>
  <c r="BN990" i="69" s="1"/>
  <c r="BN991" i="69" s="1"/>
  <c r="BN992" i="69" s="1"/>
  <c r="BN993" i="69" s="1"/>
  <c r="BN994" i="69" s="1"/>
  <c r="BN995" i="69" s="1"/>
  <c r="BN996" i="69" s="1"/>
  <c r="BN997" i="69" s="1"/>
  <c r="BN998" i="69" s="1"/>
  <c r="BN999" i="69" s="1"/>
  <c r="BN1000" i="69" s="1"/>
  <c r="BN1001" i="69" s="1"/>
  <c r="BN1002" i="69" s="1"/>
  <c r="BN1003" i="69" s="1"/>
  <c r="BN1004" i="69" s="1"/>
  <c r="BN1005" i="69" s="1"/>
  <c r="BN1006" i="69" s="1"/>
  <c r="BN1007" i="69" s="1"/>
  <c r="BN1008" i="69" s="1"/>
  <c r="BN1009" i="69" s="1"/>
  <c r="BN1010" i="69" s="1"/>
  <c r="BN1011" i="69" s="1"/>
  <c r="BN1012" i="69" s="1"/>
  <c r="BN1013" i="69" s="1"/>
  <c r="BN1014" i="69" s="1"/>
  <c r="BN1015" i="69" s="1"/>
  <c r="BN1016" i="69" s="1"/>
  <c r="BN1017" i="69" s="1"/>
  <c r="BN1018" i="69" s="1"/>
  <c r="BN1019" i="69" s="1"/>
  <c r="BN1020" i="69" s="1"/>
  <c r="BN1021" i="69" s="1"/>
  <c r="BN1022" i="69" s="1"/>
  <c r="BN1023" i="69" s="1"/>
  <c r="BN1024" i="69" s="1"/>
  <c r="BN1025" i="69" s="1"/>
  <c r="BN1026" i="69" s="1"/>
  <c r="BN1027" i="69" s="1"/>
  <c r="BN1028" i="69" s="1"/>
  <c r="BN1029" i="69" s="1"/>
  <c r="BN1030" i="69" s="1"/>
  <c r="BN1031" i="69" s="1"/>
  <c r="BN1032" i="69" s="1"/>
  <c r="BN1033" i="69" s="1"/>
  <c r="BN1034" i="69" s="1"/>
  <c r="BN1035" i="69" s="1"/>
  <c r="BN1036" i="69" s="1"/>
  <c r="BN1037" i="69" s="1"/>
  <c r="BN1038" i="69" s="1"/>
  <c r="BN1039" i="69" s="1"/>
  <c r="BN1040" i="69" s="1"/>
  <c r="BN1041" i="69" s="1"/>
  <c r="BN1042" i="69" s="1"/>
  <c r="BN1043" i="69" s="1"/>
  <c r="BN1044" i="69" s="1"/>
  <c r="BN1045" i="69" s="1"/>
  <c r="BN1046" i="69" s="1"/>
  <c r="BN1047" i="69" s="1"/>
  <c r="BN1048" i="69" s="1"/>
  <c r="BN1049" i="69" s="1"/>
  <c r="BN1050" i="69" s="1"/>
  <c r="BN1051" i="69" s="1"/>
  <c r="BN1052" i="69" s="1"/>
  <c r="BN1053" i="69" s="1"/>
  <c r="BN1054" i="69" s="1"/>
  <c r="BN1055" i="69" s="1"/>
  <c r="BN1056" i="69" s="1"/>
  <c r="BN1057" i="69" s="1"/>
  <c r="BN1058" i="69" s="1"/>
  <c r="BN1059" i="69" s="1"/>
  <c r="BN1060" i="69" s="1"/>
  <c r="BN1061" i="69" s="1"/>
  <c r="BN1062" i="69" s="1"/>
  <c r="BN1063" i="69" s="1"/>
  <c r="BN1064" i="69" s="1"/>
  <c r="BN1065" i="69" s="1"/>
  <c r="BN1066" i="69" s="1"/>
  <c r="BN1067" i="69" s="1"/>
  <c r="BN1068" i="69" s="1"/>
  <c r="BN1069" i="69" s="1"/>
  <c r="BN1070" i="69" s="1"/>
  <c r="BN1071" i="69" s="1"/>
  <c r="BN1072" i="69" s="1"/>
  <c r="BN1073" i="69" s="1"/>
  <c r="BN1074" i="69" s="1"/>
  <c r="BN1075" i="69" s="1"/>
  <c r="BN1076" i="69" s="1"/>
  <c r="BN1077" i="69" s="1"/>
  <c r="BN1078" i="69" s="1"/>
  <c r="BN1079" i="69" s="1"/>
  <c r="BN1080" i="69" s="1"/>
  <c r="BN1081" i="69" s="1"/>
  <c r="BN1082" i="69" s="1"/>
  <c r="BN1083" i="69" s="1"/>
  <c r="BN1084" i="69" s="1"/>
  <c r="BN1085" i="69" s="1"/>
  <c r="BN1086" i="69" s="1"/>
  <c r="BN1087" i="69" s="1"/>
  <c r="BN1088" i="69" s="1"/>
  <c r="BN1089" i="69" s="1"/>
  <c r="BN1090" i="69" s="1"/>
  <c r="BN1091" i="69" s="1"/>
  <c r="BN1092" i="69" s="1"/>
  <c r="BN1093" i="69" s="1"/>
  <c r="BN1094" i="69" s="1"/>
  <c r="BN1095" i="69" s="1"/>
  <c r="BN1096" i="69" s="1"/>
  <c r="BN1097" i="69" s="1"/>
  <c r="BN1098" i="69" s="1"/>
  <c r="BN1099" i="69" s="1"/>
  <c r="BN1100" i="69" s="1"/>
  <c r="BN1101" i="69" s="1"/>
  <c r="BN1102" i="69" s="1"/>
  <c r="BN1103" i="69" s="1"/>
  <c r="BN1104" i="69" s="1"/>
  <c r="BN1105" i="69" s="1"/>
  <c r="BN1106" i="69" s="1"/>
  <c r="BN1107" i="69" s="1"/>
  <c r="BN1108" i="69" s="1"/>
  <c r="BN1109" i="69" s="1"/>
  <c r="BN1110" i="69" s="1"/>
  <c r="BN1111" i="69" s="1"/>
  <c r="BN1112" i="69" s="1"/>
  <c r="BN1113" i="69" s="1"/>
  <c r="BN1114" i="69" s="1"/>
  <c r="BN1115" i="69" s="1"/>
  <c r="BN1116" i="69" s="1"/>
  <c r="BN1117" i="69" s="1"/>
  <c r="BN1118" i="69" s="1"/>
  <c r="BN1119" i="69" s="1"/>
  <c r="BN1120" i="69" s="1"/>
  <c r="BN1121" i="69" s="1"/>
  <c r="BN1122" i="69" s="1"/>
  <c r="BN1123" i="69" s="1"/>
  <c r="BN1124" i="69" s="1"/>
  <c r="BN1125" i="69" s="1"/>
  <c r="BN1126" i="69" s="1"/>
  <c r="BN1127" i="69" s="1"/>
  <c r="BN1128" i="69" s="1"/>
  <c r="BN1129" i="69" s="1"/>
  <c r="BN1130" i="69" s="1"/>
  <c r="BN1131" i="69" s="1"/>
  <c r="BN1132" i="69" s="1"/>
  <c r="BN1133" i="69" s="1"/>
  <c r="BN1134" i="69" s="1"/>
  <c r="BN1135" i="69" s="1"/>
  <c r="BN1136" i="69" s="1"/>
  <c r="BN1137" i="69" s="1"/>
  <c r="BN1138" i="69" s="1"/>
  <c r="BN1139" i="69" s="1"/>
  <c r="BN1140" i="69" s="1"/>
  <c r="BN1141" i="69" s="1"/>
  <c r="BN1142" i="69" s="1"/>
  <c r="BN1143" i="69" s="1"/>
  <c r="BN1144" i="69" s="1"/>
  <c r="BN1145" i="69" s="1"/>
  <c r="BN1146" i="69" s="1"/>
  <c r="BN1147" i="69" s="1"/>
  <c r="BN1148" i="69" s="1"/>
  <c r="BN1149" i="69" s="1"/>
  <c r="BN1150" i="69" s="1"/>
  <c r="BN1151" i="69" s="1"/>
  <c r="BN1152" i="69" s="1"/>
  <c r="BN1153" i="69" s="1"/>
  <c r="BN1154" i="69" s="1"/>
  <c r="BN1155" i="69" s="1"/>
  <c r="BN1156" i="69" s="1"/>
  <c r="BN1157" i="69" s="1"/>
  <c r="BN1158" i="69" s="1"/>
  <c r="BN1159" i="69" s="1"/>
  <c r="BN1160" i="69" s="1"/>
  <c r="BN1161" i="69" s="1"/>
  <c r="BN1162" i="69" s="1"/>
  <c r="BN1163" i="69" s="1"/>
  <c r="BN1164" i="69" s="1"/>
  <c r="BN1165" i="69" s="1"/>
  <c r="BN1166" i="69" s="1"/>
  <c r="BN1167" i="69" s="1"/>
  <c r="BN1168" i="69" s="1"/>
  <c r="BN1169" i="69" s="1"/>
  <c r="BN1170" i="69" s="1"/>
  <c r="BN1171" i="69" s="1"/>
  <c r="BN1172" i="69" s="1"/>
  <c r="BN1173" i="69" s="1"/>
  <c r="BN1174" i="69" s="1"/>
  <c r="BN1175" i="69" s="1"/>
  <c r="BN1176" i="69" s="1"/>
  <c r="BN1177" i="69" s="1"/>
  <c r="BN1178" i="69" s="1"/>
  <c r="BN1179" i="69" s="1"/>
  <c r="BN1180" i="69" s="1"/>
  <c r="BN1181" i="69" s="1"/>
  <c r="BN1182" i="69" s="1"/>
  <c r="BN1183" i="69" s="1"/>
  <c r="BN1184" i="69" s="1"/>
  <c r="BN1185" i="69" s="1"/>
  <c r="BN1186" i="69" s="1"/>
  <c r="BN1187" i="69" s="1"/>
  <c r="BN1188" i="69" s="1"/>
  <c r="BN1189" i="69" s="1"/>
  <c r="BN1190" i="69" s="1"/>
  <c r="BN1191" i="69" s="1"/>
  <c r="BN1192" i="69" s="1"/>
  <c r="BN1193" i="69" s="1"/>
  <c r="BN1194" i="69" s="1"/>
  <c r="BN1195" i="69" s="1"/>
  <c r="BN1196" i="69" s="1"/>
  <c r="BN1197" i="69" s="1"/>
  <c r="BN1198" i="69" s="1"/>
  <c r="BN1199" i="69" s="1"/>
  <c r="BN1200" i="69" s="1"/>
  <c r="BN1201" i="69" s="1"/>
  <c r="BN1202" i="69" s="1"/>
  <c r="BN1203" i="69" s="1"/>
  <c r="BN1204" i="69" s="1"/>
  <c r="BN1205" i="69" s="1"/>
  <c r="BN1206" i="69" s="1"/>
  <c r="BN1207" i="69" s="1"/>
  <c r="BN1208" i="69" s="1"/>
  <c r="BN1209" i="69" s="1"/>
  <c r="BN1210" i="69" s="1"/>
  <c r="BN1211" i="69" s="1"/>
  <c r="BN1212" i="69" s="1"/>
  <c r="AZ14" i="69"/>
  <c r="AZ15" i="69" s="1"/>
  <c r="AZ16" i="69" s="1"/>
  <c r="AZ17" i="69" s="1"/>
  <c r="AZ18" i="69" s="1"/>
  <c r="AZ19" i="69" s="1"/>
  <c r="AZ20" i="69" s="1"/>
  <c r="AZ21" i="69" s="1"/>
  <c r="AZ22" i="69" s="1"/>
  <c r="AZ23" i="69" s="1"/>
  <c r="AZ24" i="69" s="1"/>
  <c r="AZ25" i="69" s="1"/>
  <c r="AZ26" i="69" s="1"/>
  <c r="AZ27" i="69" s="1"/>
  <c r="AZ28" i="69" s="1"/>
  <c r="AZ29" i="69" s="1"/>
  <c r="AZ30" i="69" s="1"/>
  <c r="AZ31" i="69" s="1"/>
  <c r="AZ32" i="69" s="1"/>
  <c r="AZ33" i="69" s="1"/>
  <c r="AZ34" i="69" s="1"/>
  <c r="AZ35" i="69" s="1"/>
  <c r="AZ36" i="69" s="1"/>
  <c r="AZ37" i="69" s="1"/>
  <c r="AZ38" i="69" s="1"/>
  <c r="AZ39" i="69" s="1"/>
  <c r="AZ40" i="69" s="1"/>
  <c r="AZ41" i="69" s="1"/>
  <c r="AZ42" i="69" s="1"/>
  <c r="AZ43" i="69" s="1"/>
  <c r="AZ44" i="69" s="1"/>
  <c r="AZ45" i="69" s="1"/>
  <c r="AZ46" i="69" s="1"/>
  <c r="AZ47" i="69" s="1"/>
  <c r="AZ48" i="69" s="1"/>
  <c r="AZ49" i="69" s="1"/>
  <c r="AZ50" i="69" s="1"/>
  <c r="AZ51" i="69" s="1"/>
  <c r="AZ52" i="69" s="1"/>
  <c r="AZ53" i="69" s="1"/>
  <c r="AZ54" i="69" s="1"/>
  <c r="AZ55" i="69" s="1"/>
  <c r="AZ56" i="69" s="1"/>
  <c r="AZ57" i="69" s="1"/>
  <c r="AZ58" i="69" s="1"/>
  <c r="AZ59" i="69" s="1"/>
  <c r="AZ60" i="69" s="1"/>
  <c r="AZ61" i="69" s="1"/>
  <c r="AZ62" i="69" s="1"/>
  <c r="AZ63" i="69" s="1"/>
  <c r="AZ64" i="69" s="1"/>
  <c r="AZ65" i="69" s="1"/>
  <c r="AZ66" i="69" s="1"/>
  <c r="AZ67" i="69" s="1"/>
  <c r="AZ68" i="69" s="1"/>
  <c r="AZ69" i="69" s="1"/>
  <c r="AZ70" i="69" s="1"/>
  <c r="AZ71" i="69" s="1"/>
  <c r="AZ72" i="69" s="1"/>
  <c r="AZ73" i="69" s="1"/>
  <c r="AZ74" i="69" s="1"/>
  <c r="AZ75" i="69" s="1"/>
  <c r="AZ76" i="69" s="1"/>
  <c r="AZ77" i="69" s="1"/>
  <c r="AZ78" i="69" s="1"/>
  <c r="AZ79" i="69" s="1"/>
  <c r="AZ80" i="69" s="1"/>
  <c r="AZ81" i="69" s="1"/>
  <c r="AZ82" i="69" s="1"/>
  <c r="AZ83" i="69" s="1"/>
  <c r="AZ84" i="69" s="1"/>
  <c r="AZ85" i="69" s="1"/>
  <c r="AZ86" i="69" s="1"/>
  <c r="AZ87" i="69" s="1"/>
  <c r="AZ88" i="69" s="1"/>
  <c r="AZ89" i="69" s="1"/>
  <c r="AZ90" i="69" s="1"/>
  <c r="AZ91" i="69" s="1"/>
  <c r="AZ92" i="69" s="1"/>
  <c r="AZ93" i="69" s="1"/>
  <c r="AZ94" i="69" s="1"/>
  <c r="AZ95" i="69" s="1"/>
  <c r="AZ96" i="69" s="1"/>
  <c r="AZ97" i="69" s="1"/>
  <c r="AZ98" i="69" s="1"/>
  <c r="AZ99" i="69" s="1"/>
  <c r="AZ100" i="69" s="1"/>
  <c r="AZ101" i="69" s="1"/>
  <c r="AZ102" i="69" s="1"/>
  <c r="AZ103" i="69" s="1"/>
  <c r="AZ104" i="69" s="1"/>
  <c r="AZ105" i="69" s="1"/>
  <c r="AZ106" i="69" s="1"/>
  <c r="AZ107" i="69" s="1"/>
  <c r="AZ108" i="69" s="1"/>
  <c r="AZ109" i="69" s="1"/>
  <c r="AZ110" i="69" s="1"/>
  <c r="AZ111" i="69" s="1"/>
  <c r="AZ112" i="69" s="1"/>
  <c r="AZ113" i="69" s="1"/>
  <c r="AZ114" i="69" s="1"/>
  <c r="AZ115" i="69" s="1"/>
  <c r="AZ116" i="69" s="1"/>
  <c r="AZ117" i="69" s="1"/>
  <c r="AZ118" i="69" s="1"/>
  <c r="AZ119" i="69" s="1"/>
  <c r="AZ120" i="69" s="1"/>
  <c r="AZ121" i="69" s="1"/>
  <c r="AZ122" i="69" s="1"/>
  <c r="AZ123" i="69" s="1"/>
  <c r="AZ124" i="69" s="1"/>
  <c r="AZ125" i="69" s="1"/>
  <c r="AZ126" i="69" s="1"/>
  <c r="AZ127" i="69" s="1"/>
  <c r="AZ128" i="69" s="1"/>
  <c r="AZ129" i="69" s="1"/>
  <c r="AZ130" i="69" s="1"/>
  <c r="AZ131" i="69" s="1"/>
  <c r="AZ132" i="69" s="1"/>
  <c r="AZ133" i="69" s="1"/>
  <c r="AZ134" i="69" s="1"/>
  <c r="AZ135" i="69" s="1"/>
  <c r="AZ136" i="69" s="1"/>
  <c r="AZ137" i="69" s="1"/>
  <c r="AZ138" i="69" s="1"/>
  <c r="AZ139" i="69" s="1"/>
  <c r="AZ140" i="69" s="1"/>
  <c r="AZ141" i="69" s="1"/>
  <c r="AZ142" i="69" s="1"/>
  <c r="AZ143" i="69" s="1"/>
  <c r="AZ144" i="69" s="1"/>
  <c r="AZ145" i="69" s="1"/>
  <c r="AZ146" i="69" s="1"/>
  <c r="AZ147" i="69" s="1"/>
  <c r="AZ148" i="69" s="1"/>
  <c r="AZ149" i="69" s="1"/>
  <c r="AZ150" i="69" s="1"/>
  <c r="AZ151" i="69" s="1"/>
  <c r="AZ152" i="69" s="1"/>
  <c r="AZ153" i="69" s="1"/>
  <c r="AZ154" i="69" s="1"/>
  <c r="AZ155" i="69" s="1"/>
  <c r="AZ156" i="69" s="1"/>
  <c r="AZ157" i="69" s="1"/>
  <c r="AZ158" i="69" s="1"/>
  <c r="AZ159" i="69" s="1"/>
  <c r="AZ160" i="69" s="1"/>
  <c r="AZ161" i="69" s="1"/>
  <c r="AZ162" i="69" s="1"/>
  <c r="AZ163" i="69" s="1"/>
  <c r="AZ164" i="69" s="1"/>
  <c r="AZ165" i="69" s="1"/>
  <c r="AZ166" i="69" s="1"/>
  <c r="AZ167" i="69" s="1"/>
  <c r="AZ168" i="69" s="1"/>
  <c r="AZ169" i="69" s="1"/>
  <c r="AZ170" i="69" s="1"/>
  <c r="AZ171" i="69" s="1"/>
  <c r="AZ172" i="69" s="1"/>
  <c r="AZ173" i="69" s="1"/>
  <c r="AZ174" i="69" s="1"/>
  <c r="AZ175" i="69" s="1"/>
  <c r="AZ176" i="69" s="1"/>
  <c r="AZ177" i="69" s="1"/>
  <c r="AZ178" i="69" s="1"/>
  <c r="AZ179" i="69" s="1"/>
  <c r="AZ180" i="69" s="1"/>
  <c r="AZ181" i="69" s="1"/>
  <c r="AZ182" i="69" s="1"/>
  <c r="AZ183" i="69" s="1"/>
  <c r="AZ184" i="69" s="1"/>
  <c r="AZ185" i="69" s="1"/>
  <c r="AZ186" i="69" s="1"/>
  <c r="AZ187" i="69" s="1"/>
  <c r="AZ188" i="69" s="1"/>
  <c r="AZ189" i="69" s="1"/>
  <c r="AZ190" i="69" s="1"/>
  <c r="AZ191" i="69" s="1"/>
  <c r="AZ192" i="69" s="1"/>
  <c r="AZ193" i="69" s="1"/>
  <c r="AZ194" i="69" s="1"/>
  <c r="AZ195" i="69" s="1"/>
  <c r="AZ196" i="69" s="1"/>
  <c r="AZ197" i="69" s="1"/>
  <c r="AZ198" i="69" s="1"/>
  <c r="AZ199" i="69" s="1"/>
  <c r="AZ200" i="69" s="1"/>
  <c r="AZ201" i="69" s="1"/>
  <c r="AZ202" i="69" s="1"/>
  <c r="AZ203" i="69" s="1"/>
  <c r="AZ204" i="69" s="1"/>
  <c r="AZ205" i="69" s="1"/>
  <c r="AZ206" i="69" s="1"/>
  <c r="AZ207" i="69" s="1"/>
  <c r="AZ208" i="69" s="1"/>
  <c r="AZ209" i="69" s="1"/>
  <c r="AZ210" i="69" s="1"/>
  <c r="AZ211" i="69" s="1"/>
  <c r="AZ212" i="69" s="1"/>
  <c r="AZ213" i="69" s="1"/>
  <c r="AZ214" i="69" s="1"/>
  <c r="AZ215" i="69" s="1"/>
  <c r="AZ216" i="69" s="1"/>
  <c r="AZ217" i="69" s="1"/>
  <c r="AZ218" i="69" s="1"/>
  <c r="AZ219" i="69" s="1"/>
  <c r="AZ220" i="69" s="1"/>
  <c r="AZ221" i="69" s="1"/>
  <c r="AZ222" i="69" s="1"/>
  <c r="AZ223" i="69" s="1"/>
  <c r="AZ224" i="69" s="1"/>
  <c r="AZ225" i="69" s="1"/>
  <c r="AZ226" i="69" s="1"/>
  <c r="AZ227" i="69" s="1"/>
  <c r="AZ228" i="69" s="1"/>
  <c r="AZ229" i="69" s="1"/>
  <c r="AZ230" i="69" s="1"/>
  <c r="AZ231" i="69" s="1"/>
  <c r="AZ232" i="69" s="1"/>
  <c r="AZ233" i="69" s="1"/>
  <c r="AZ234" i="69" s="1"/>
  <c r="AZ235" i="69" s="1"/>
  <c r="AZ236" i="69" s="1"/>
  <c r="AZ237" i="69" s="1"/>
  <c r="AZ238" i="69" s="1"/>
  <c r="AZ239" i="69" s="1"/>
  <c r="AZ240" i="69" s="1"/>
  <c r="AZ241" i="69" s="1"/>
  <c r="AZ242" i="69" s="1"/>
  <c r="AZ243" i="69" s="1"/>
  <c r="AZ244" i="69" s="1"/>
  <c r="AZ245" i="69" s="1"/>
  <c r="AZ246" i="69" s="1"/>
  <c r="AZ247" i="69" s="1"/>
  <c r="AZ248" i="69" s="1"/>
  <c r="AZ249" i="69" s="1"/>
  <c r="AZ250" i="69" s="1"/>
  <c r="AZ251" i="69" s="1"/>
  <c r="AZ252" i="69" s="1"/>
  <c r="AZ253" i="69" s="1"/>
  <c r="AZ254" i="69" s="1"/>
  <c r="AZ255" i="69" s="1"/>
  <c r="AZ256" i="69" s="1"/>
  <c r="AZ257" i="69" s="1"/>
  <c r="AZ258" i="69" s="1"/>
  <c r="AZ259" i="69" s="1"/>
  <c r="AZ260" i="69" s="1"/>
  <c r="AZ261" i="69" s="1"/>
  <c r="AZ262" i="69" s="1"/>
  <c r="AZ263" i="69" s="1"/>
  <c r="AZ264" i="69" s="1"/>
  <c r="AZ265" i="69" s="1"/>
  <c r="AZ266" i="69" s="1"/>
  <c r="AZ267" i="69" s="1"/>
  <c r="AZ268" i="69" s="1"/>
  <c r="AZ269" i="69" s="1"/>
  <c r="AZ270" i="69" s="1"/>
  <c r="AZ271" i="69" s="1"/>
  <c r="AZ272" i="69" s="1"/>
  <c r="AZ273" i="69" s="1"/>
  <c r="AZ274" i="69" s="1"/>
  <c r="AZ275" i="69" s="1"/>
  <c r="AZ276" i="69" s="1"/>
  <c r="AZ277" i="69" s="1"/>
  <c r="AZ278" i="69" s="1"/>
  <c r="AZ279" i="69" s="1"/>
  <c r="AZ280" i="69" s="1"/>
  <c r="AZ281" i="69" s="1"/>
  <c r="AZ282" i="69" s="1"/>
  <c r="AZ283" i="69" s="1"/>
  <c r="AZ284" i="69" s="1"/>
  <c r="AZ285" i="69" s="1"/>
  <c r="AZ286" i="69" s="1"/>
  <c r="AZ287" i="69" s="1"/>
  <c r="AZ288" i="69" s="1"/>
  <c r="AZ289" i="69" s="1"/>
  <c r="AZ290" i="69" s="1"/>
  <c r="AZ291" i="69" s="1"/>
  <c r="AZ292" i="69" s="1"/>
  <c r="AZ293" i="69" s="1"/>
  <c r="AZ294" i="69" s="1"/>
  <c r="AZ295" i="69" s="1"/>
  <c r="AZ296" i="69" s="1"/>
  <c r="AZ297" i="69" s="1"/>
  <c r="AZ298" i="69" s="1"/>
  <c r="AZ299" i="69" s="1"/>
  <c r="AZ300" i="69" s="1"/>
  <c r="AZ301" i="69" s="1"/>
  <c r="AZ302" i="69" s="1"/>
  <c r="AZ303" i="69" s="1"/>
  <c r="AZ304" i="69" s="1"/>
  <c r="AZ305" i="69" s="1"/>
  <c r="AZ306" i="69" s="1"/>
  <c r="AZ307" i="69" s="1"/>
  <c r="AZ308" i="69" s="1"/>
  <c r="AZ309" i="69" s="1"/>
  <c r="AZ310" i="69" s="1"/>
  <c r="AZ311" i="69" s="1"/>
  <c r="AZ312" i="69" s="1"/>
  <c r="AZ313" i="69" s="1"/>
  <c r="AZ314" i="69" s="1"/>
  <c r="AZ315" i="69" s="1"/>
  <c r="AZ316" i="69" s="1"/>
  <c r="AZ317" i="69" s="1"/>
  <c r="AZ318" i="69" s="1"/>
  <c r="AZ319" i="69" s="1"/>
  <c r="AZ320" i="69" s="1"/>
  <c r="AZ321" i="69" s="1"/>
  <c r="AZ322" i="69" s="1"/>
  <c r="AZ323" i="69" s="1"/>
  <c r="AZ324" i="69" s="1"/>
  <c r="AZ325" i="69" s="1"/>
  <c r="AZ326" i="69" s="1"/>
  <c r="AZ327" i="69" s="1"/>
  <c r="AZ328" i="69" s="1"/>
  <c r="AZ329" i="69" s="1"/>
  <c r="AZ330" i="69" s="1"/>
  <c r="AZ331" i="69" s="1"/>
  <c r="AZ332" i="69" s="1"/>
  <c r="AZ333" i="69" s="1"/>
  <c r="AZ334" i="69" s="1"/>
  <c r="AZ335" i="69" s="1"/>
  <c r="AZ336" i="69" s="1"/>
  <c r="AZ337" i="69" s="1"/>
  <c r="AZ338" i="69" s="1"/>
  <c r="AZ339" i="69" s="1"/>
  <c r="AZ340" i="69" s="1"/>
  <c r="AZ341" i="69" s="1"/>
  <c r="AZ342" i="69" s="1"/>
  <c r="AZ343" i="69" s="1"/>
  <c r="AZ344" i="69" s="1"/>
  <c r="AZ345" i="69" s="1"/>
  <c r="AZ346" i="69" s="1"/>
  <c r="AZ347" i="69" s="1"/>
  <c r="AZ348" i="69" s="1"/>
  <c r="AZ349" i="69" s="1"/>
  <c r="AZ350" i="69" s="1"/>
  <c r="AZ351" i="69" s="1"/>
  <c r="AZ352" i="69" s="1"/>
  <c r="AZ353" i="69" s="1"/>
  <c r="AZ354" i="69" s="1"/>
  <c r="AZ355" i="69" s="1"/>
  <c r="AZ356" i="69" s="1"/>
  <c r="AZ357" i="69" s="1"/>
  <c r="AZ358" i="69" s="1"/>
  <c r="AZ359" i="69" s="1"/>
  <c r="AZ360" i="69" s="1"/>
  <c r="AZ361" i="69" s="1"/>
  <c r="AZ362" i="69" s="1"/>
  <c r="AZ363" i="69" s="1"/>
  <c r="AZ364" i="69" s="1"/>
  <c r="AZ365" i="69" s="1"/>
  <c r="AZ366" i="69" s="1"/>
  <c r="AZ367" i="69" s="1"/>
  <c r="AZ368" i="69" s="1"/>
  <c r="AZ369" i="69" s="1"/>
  <c r="AZ370" i="69" s="1"/>
  <c r="AZ371" i="69" s="1"/>
  <c r="AZ372" i="69" s="1"/>
  <c r="AZ373" i="69" s="1"/>
  <c r="AZ374" i="69" s="1"/>
  <c r="AZ375" i="69" s="1"/>
  <c r="AZ376" i="69" s="1"/>
  <c r="AZ377" i="69" s="1"/>
  <c r="AZ378" i="69" s="1"/>
  <c r="AZ379" i="69" s="1"/>
  <c r="AZ380" i="69" s="1"/>
  <c r="AZ381" i="69" s="1"/>
  <c r="AZ382" i="69" s="1"/>
  <c r="AZ383" i="69" s="1"/>
  <c r="AZ384" i="69" s="1"/>
  <c r="AZ385" i="69" s="1"/>
  <c r="AZ386" i="69" s="1"/>
  <c r="AZ387" i="69" s="1"/>
  <c r="AZ388" i="69" s="1"/>
  <c r="AZ389" i="69" s="1"/>
  <c r="AZ390" i="69" s="1"/>
  <c r="AZ391" i="69" s="1"/>
  <c r="AZ392" i="69" s="1"/>
  <c r="AZ393" i="69" s="1"/>
  <c r="AZ394" i="69" s="1"/>
  <c r="AZ395" i="69" s="1"/>
  <c r="AZ396" i="69" s="1"/>
  <c r="AZ397" i="69" s="1"/>
  <c r="AZ398" i="69" s="1"/>
  <c r="AZ399" i="69" s="1"/>
  <c r="AZ400" i="69" s="1"/>
  <c r="AZ401" i="69" s="1"/>
  <c r="AZ402" i="69" s="1"/>
  <c r="AZ403" i="69" s="1"/>
  <c r="AZ404" i="69" s="1"/>
  <c r="AZ405" i="69" s="1"/>
  <c r="AZ406" i="69" s="1"/>
  <c r="AZ407" i="69" s="1"/>
  <c r="AZ408" i="69" s="1"/>
  <c r="AZ409" i="69" s="1"/>
  <c r="AZ410" i="69" s="1"/>
  <c r="AZ411" i="69" s="1"/>
  <c r="AZ412" i="69" s="1"/>
  <c r="AZ413" i="69" s="1"/>
  <c r="AZ414" i="69" s="1"/>
  <c r="AZ415" i="69" s="1"/>
  <c r="AZ416" i="69" s="1"/>
  <c r="AZ417" i="69" s="1"/>
  <c r="AZ418" i="69" s="1"/>
  <c r="AZ419" i="69" s="1"/>
  <c r="AZ420" i="69" s="1"/>
  <c r="AZ421" i="69" s="1"/>
  <c r="AZ422" i="69" s="1"/>
  <c r="AZ423" i="69" s="1"/>
  <c r="AZ424" i="69" s="1"/>
  <c r="AZ425" i="69" s="1"/>
  <c r="AZ426" i="69" s="1"/>
  <c r="AZ427" i="69" s="1"/>
  <c r="AZ428" i="69" s="1"/>
  <c r="AZ429" i="69" s="1"/>
  <c r="AZ430" i="69" s="1"/>
  <c r="AZ431" i="69" s="1"/>
  <c r="AZ432" i="69" s="1"/>
  <c r="AZ433" i="69" s="1"/>
  <c r="AZ434" i="69" s="1"/>
  <c r="AZ435" i="69" s="1"/>
  <c r="AZ436" i="69" s="1"/>
  <c r="AZ437" i="69" s="1"/>
  <c r="AZ438" i="69" s="1"/>
  <c r="AZ439" i="69" s="1"/>
  <c r="AZ440" i="69" s="1"/>
  <c r="AZ441" i="69" s="1"/>
  <c r="AZ442" i="69" s="1"/>
  <c r="AZ443" i="69" s="1"/>
  <c r="AZ444" i="69" s="1"/>
  <c r="AZ445" i="69" s="1"/>
  <c r="AZ446" i="69" s="1"/>
  <c r="AZ447" i="69" s="1"/>
  <c r="AZ448" i="69" s="1"/>
  <c r="AZ449" i="69" s="1"/>
  <c r="AZ450" i="69" s="1"/>
  <c r="AZ451" i="69" s="1"/>
  <c r="AZ452" i="69" s="1"/>
  <c r="AZ453" i="69" s="1"/>
  <c r="AZ454" i="69" s="1"/>
  <c r="AZ455" i="69" s="1"/>
  <c r="AZ456" i="69" s="1"/>
  <c r="AZ457" i="69" s="1"/>
  <c r="AZ458" i="69" s="1"/>
  <c r="AZ459" i="69" s="1"/>
  <c r="AZ460" i="69" s="1"/>
  <c r="AZ461" i="69" s="1"/>
  <c r="AZ462" i="69" s="1"/>
  <c r="AZ463" i="69" s="1"/>
  <c r="AZ464" i="69" s="1"/>
  <c r="AZ465" i="69" s="1"/>
  <c r="AZ466" i="69" s="1"/>
  <c r="AZ467" i="69" s="1"/>
  <c r="AZ468" i="69" s="1"/>
  <c r="AZ469" i="69" s="1"/>
  <c r="AZ470" i="69" s="1"/>
  <c r="AZ471" i="69" s="1"/>
  <c r="AZ472" i="69" s="1"/>
  <c r="AZ473" i="69" s="1"/>
  <c r="AZ474" i="69" s="1"/>
  <c r="AZ475" i="69" s="1"/>
  <c r="AZ476" i="69" s="1"/>
  <c r="AZ477" i="69" s="1"/>
  <c r="AZ478" i="69" s="1"/>
  <c r="AZ479" i="69" s="1"/>
  <c r="AZ480" i="69" s="1"/>
  <c r="AZ481" i="69" s="1"/>
  <c r="AZ482" i="69" s="1"/>
  <c r="AZ483" i="69" s="1"/>
  <c r="AZ484" i="69" s="1"/>
  <c r="AZ485" i="69" s="1"/>
  <c r="AZ486" i="69" s="1"/>
  <c r="AZ487" i="69" s="1"/>
  <c r="AZ488" i="69" s="1"/>
  <c r="AZ489" i="69" s="1"/>
  <c r="AZ490" i="69" s="1"/>
  <c r="AZ491" i="69" s="1"/>
  <c r="AZ492" i="69" s="1"/>
  <c r="AZ493" i="69" s="1"/>
  <c r="AZ494" i="69" s="1"/>
  <c r="AZ495" i="69" s="1"/>
  <c r="AZ496" i="69" s="1"/>
  <c r="AZ497" i="69" s="1"/>
  <c r="AZ498" i="69" s="1"/>
  <c r="AZ499" i="69" s="1"/>
  <c r="AZ500" i="69" s="1"/>
  <c r="AZ501" i="69" s="1"/>
  <c r="AZ502" i="69" s="1"/>
  <c r="AZ503" i="69" s="1"/>
  <c r="AZ504" i="69" s="1"/>
  <c r="AZ505" i="69" s="1"/>
  <c r="AZ506" i="69" s="1"/>
  <c r="AZ507" i="69" s="1"/>
  <c r="AZ508" i="69" s="1"/>
  <c r="AZ509" i="69" s="1"/>
  <c r="AZ510" i="69" s="1"/>
  <c r="AZ511" i="69" s="1"/>
  <c r="AZ512" i="69" s="1"/>
  <c r="AZ513" i="69" s="1"/>
  <c r="AZ514" i="69" s="1"/>
  <c r="AZ515" i="69" s="1"/>
  <c r="AZ516" i="69" s="1"/>
  <c r="AZ517" i="69" s="1"/>
  <c r="AZ518" i="69" s="1"/>
  <c r="AZ519" i="69" s="1"/>
  <c r="AZ520" i="69" s="1"/>
  <c r="AZ521" i="69" s="1"/>
  <c r="AZ522" i="69" s="1"/>
  <c r="AZ523" i="69" s="1"/>
  <c r="AZ524" i="69" s="1"/>
  <c r="AZ525" i="69" s="1"/>
  <c r="AZ526" i="69" s="1"/>
  <c r="AZ527" i="69" s="1"/>
  <c r="AZ528" i="69" s="1"/>
  <c r="AZ529" i="69" s="1"/>
  <c r="AZ530" i="69" s="1"/>
  <c r="AZ531" i="69" s="1"/>
  <c r="AZ532" i="69" s="1"/>
  <c r="AZ533" i="69" s="1"/>
  <c r="AZ534" i="69" s="1"/>
  <c r="AZ535" i="69" s="1"/>
  <c r="AZ536" i="69" s="1"/>
  <c r="AZ537" i="69" s="1"/>
  <c r="AZ538" i="69" s="1"/>
  <c r="AZ539" i="69" s="1"/>
  <c r="AZ540" i="69" s="1"/>
  <c r="AZ541" i="69" s="1"/>
  <c r="AZ542" i="69" s="1"/>
  <c r="AZ543" i="69" s="1"/>
  <c r="AZ544" i="69" s="1"/>
  <c r="AZ545" i="69" s="1"/>
  <c r="AZ546" i="69" s="1"/>
  <c r="AZ547" i="69" s="1"/>
  <c r="AZ548" i="69" s="1"/>
  <c r="AZ549" i="69" s="1"/>
  <c r="AZ550" i="69" s="1"/>
  <c r="AZ551" i="69" s="1"/>
  <c r="AZ552" i="69" s="1"/>
  <c r="AZ553" i="69" s="1"/>
  <c r="AZ554" i="69" s="1"/>
  <c r="AZ555" i="69" s="1"/>
  <c r="AZ556" i="69" s="1"/>
  <c r="AZ557" i="69" s="1"/>
  <c r="AZ558" i="69" s="1"/>
  <c r="AZ559" i="69" s="1"/>
  <c r="AZ560" i="69" s="1"/>
  <c r="AZ561" i="69" s="1"/>
  <c r="AZ562" i="69" s="1"/>
  <c r="AZ563" i="69" s="1"/>
  <c r="AZ564" i="69" s="1"/>
  <c r="AZ565" i="69" s="1"/>
  <c r="AZ566" i="69" s="1"/>
  <c r="AZ567" i="69" s="1"/>
  <c r="AZ568" i="69" s="1"/>
  <c r="AZ569" i="69" s="1"/>
  <c r="AZ570" i="69" s="1"/>
  <c r="AZ571" i="69" s="1"/>
  <c r="AZ572" i="69" s="1"/>
  <c r="AZ573" i="69" s="1"/>
  <c r="AZ574" i="69" s="1"/>
  <c r="AZ575" i="69" s="1"/>
  <c r="AZ576" i="69" s="1"/>
  <c r="AZ577" i="69" s="1"/>
  <c r="AZ578" i="69" s="1"/>
  <c r="AZ579" i="69" s="1"/>
  <c r="AZ580" i="69" s="1"/>
  <c r="AZ581" i="69" s="1"/>
  <c r="AZ582" i="69" s="1"/>
  <c r="AZ583" i="69" s="1"/>
  <c r="AZ584" i="69" s="1"/>
  <c r="AZ585" i="69" s="1"/>
  <c r="AZ586" i="69" s="1"/>
  <c r="AZ587" i="69" s="1"/>
  <c r="AZ588" i="69" s="1"/>
  <c r="AZ589" i="69" s="1"/>
  <c r="AZ590" i="69" s="1"/>
  <c r="AZ591" i="69" s="1"/>
  <c r="AZ592" i="69" s="1"/>
  <c r="AZ593" i="69" s="1"/>
  <c r="AZ594" i="69" s="1"/>
  <c r="AZ595" i="69" s="1"/>
  <c r="AZ596" i="69" s="1"/>
  <c r="AZ597" i="69" s="1"/>
  <c r="AZ598" i="69" s="1"/>
  <c r="AZ599" i="69" s="1"/>
  <c r="AZ600" i="69" s="1"/>
  <c r="AZ601" i="69" s="1"/>
  <c r="AZ602" i="69" s="1"/>
  <c r="AZ603" i="69" s="1"/>
  <c r="AZ604" i="69" s="1"/>
  <c r="AZ605" i="69" s="1"/>
  <c r="AZ606" i="69" s="1"/>
  <c r="AZ607" i="69" s="1"/>
  <c r="AZ608" i="69" s="1"/>
  <c r="AZ609" i="69" s="1"/>
  <c r="AZ610" i="69" s="1"/>
  <c r="AZ611" i="69" s="1"/>
  <c r="AZ612" i="69" s="1"/>
  <c r="AZ613" i="69" s="1"/>
  <c r="AZ614" i="69" s="1"/>
  <c r="AZ615" i="69" s="1"/>
  <c r="AZ616" i="69" s="1"/>
  <c r="AZ617" i="69" s="1"/>
  <c r="AZ618" i="69" s="1"/>
  <c r="AZ619" i="69" s="1"/>
  <c r="AZ620" i="69" s="1"/>
  <c r="AZ621" i="69" s="1"/>
  <c r="AZ622" i="69" s="1"/>
  <c r="AZ623" i="69" s="1"/>
  <c r="AZ624" i="69" s="1"/>
  <c r="AZ625" i="69" s="1"/>
  <c r="AZ626" i="69" s="1"/>
  <c r="AZ627" i="69" s="1"/>
  <c r="AZ628" i="69" s="1"/>
  <c r="AZ629" i="69" s="1"/>
  <c r="AZ630" i="69" s="1"/>
  <c r="AZ631" i="69" s="1"/>
  <c r="AZ632" i="69" s="1"/>
  <c r="AZ633" i="69" s="1"/>
  <c r="AZ634" i="69" s="1"/>
  <c r="AZ635" i="69" s="1"/>
  <c r="AZ636" i="69" s="1"/>
  <c r="AZ637" i="69" s="1"/>
  <c r="AZ638" i="69" s="1"/>
  <c r="AZ639" i="69" s="1"/>
  <c r="AZ640" i="69" s="1"/>
  <c r="AZ641" i="69" s="1"/>
  <c r="AZ642" i="69" s="1"/>
  <c r="AZ643" i="69" s="1"/>
  <c r="AZ644" i="69" s="1"/>
  <c r="AZ645" i="69" s="1"/>
  <c r="AZ646" i="69" s="1"/>
  <c r="AZ647" i="69" s="1"/>
  <c r="AZ648" i="69" s="1"/>
  <c r="AZ649" i="69" s="1"/>
  <c r="AZ650" i="69" s="1"/>
  <c r="AZ651" i="69" s="1"/>
  <c r="AZ652" i="69" s="1"/>
  <c r="AZ653" i="69" s="1"/>
  <c r="AZ654" i="69" s="1"/>
  <c r="AZ655" i="69" s="1"/>
  <c r="AZ656" i="69" s="1"/>
  <c r="AZ657" i="69" s="1"/>
  <c r="AZ658" i="69" s="1"/>
  <c r="AZ659" i="69" s="1"/>
  <c r="AZ660" i="69" s="1"/>
  <c r="AZ661" i="69" s="1"/>
  <c r="AZ662" i="69" s="1"/>
  <c r="AZ663" i="69" s="1"/>
  <c r="AZ664" i="69" s="1"/>
  <c r="AZ665" i="69" s="1"/>
  <c r="AZ666" i="69" s="1"/>
  <c r="AZ667" i="69" s="1"/>
  <c r="AZ668" i="69" s="1"/>
  <c r="AZ669" i="69" s="1"/>
  <c r="AZ670" i="69" s="1"/>
  <c r="AZ671" i="69" s="1"/>
  <c r="AZ672" i="69" s="1"/>
  <c r="AZ673" i="69" s="1"/>
  <c r="AZ674" i="69" s="1"/>
  <c r="AZ675" i="69" s="1"/>
  <c r="AZ676" i="69" s="1"/>
  <c r="AZ677" i="69" s="1"/>
  <c r="AZ678" i="69" s="1"/>
  <c r="AZ679" i="69" s="1"/>
  <c r="AZ680" i="69" s="1"/>
  <c r="AZ681" i="69" s="1"/>
  <c r="AZ682" i="69" s="1"/>
  <c r="AZ683" i="69" s="1"/>
  <c r="AZ684" i="69" s="1"/>
  <c r="AZ685" i="69" s="1"/>
  <c r="AZ686" i="69" s="1"/>
  <c r="AZ687" i="69" s="1"/>
  <c r="AZ688" i="69" s="1"/>
  <c r="AZ689" i="69" s="1"/>
  <c r="AZ690" i="69" s="1"/>
  <c r="AZ691" i="69" s="1"/>
  <c r="AZ692" i="69" s="1"/>
  <c r="AZ693" i="69" s="1"/>
  <c r="AZ694" i="69" s="1"/>
  <c r="AZ695" i="69" s="1"/>
  <c r="AZ696" i="69" s="1"/>
  <c r="AZ697" i="69" s="1"/>
  <c r="AZ698" i="69" s="1"/>
  <c r="AZ699" i="69" s="1"/>
  <c r="AZ700" i="69" s="1"/>
  <c r="AZ701" i="69" s="1"/>
  <c r="AZ702" i="69" s="1"/>
  <c r="AZ703" i="69" s="1"/>
  <c r="AZ704" i="69" s="1"/>
  <c r="AZ705" i="69" s="1"/>
  <c r="AZ706" i="69" s="1"/>
  <c r="AZ707" i="69" s="1"/>
  <c r="AZ708" i="69" s="1"/>
  <c r="AZ709" i="69" s="1"/>
  <c r="AZ710" i="69" s="1"/>
  <c r="AZ711" i="69" s="1"/>
  <c r="AZ712" i="69" s="1"/>
  <c r="AZ713" i="69" s="1"/>
  <c r="AZ714" i="69" s="1"/>
  <c r="AZ715" i="69" s="1"/>
  <c r="AZ716" i="69" s="1"/>
  <c r="AZ717" i="69" s="1"/>
  <c r="AZ718" i="69" s="1"/>
  <c r="AZ719" i="69" s="1"/>
  <c r="AZ720" i="69" s="1"/>
  <c r="AZ721" i="69" s="1"/>
  <c r="AZ722" i="69" s="1"/>
  <c r="AZ723" i="69" s="1"/>
  <c r="AZ724" i="69" s="1"/>
  <c r="AZ725" i="69" s="1"/>
  <c r="AZ726" i="69" s="1"/>
  <c r="AZ727" i="69" s="1"/>
  <c r="AZ728" i="69" s="1"/>
  <c r="AZ729" i="69" s="1"/>
  <c r="AZ730" i="69" s="1"/>
  <c r="AZ731" i="69" s="1"/>
  <c r="AZ732" i="69" s="1"/>
  <c r="AZ733" i="69" s="1"/>
  <c r="AZ734" i="69" s="1"/>
  <c r="AZ735" i="69" s="1"/>
  <c r="AZ736" i="69" s="1"/>
  <c r="AZ737" i="69" s="1"/>
  <c r="AZ738" i="69" s="1"/>
  <c r="AZ739" i="69" s="1"/>
  <c r="AZ740" i="69" s="1"/>
  <c r="AZ741" i="69" s="1"/>
  <c r="AZ742" i="69" s="1"/>
  <c r="AZ743" i="69" s="1"/>
  <c r="AZ744" i="69" s="1"/>
  <c r="AZ745" i="69" s="1"/>
  <c r="AZ746" i="69" s="1"/>
  <c r="AZ747" i="69" s="1"/>
  <c r="AZ748" i="69" s="1"/>
  <c r="AZ749" i="69" s="1"/>
  <c r="AZ750" i="69" s="1"/>
  <c r="AZ751" i="69" s="1"/>
  <c r="AZ752" i="69" s="1"/>
  <c r="AZ753" i="69" s="1"/>
  <c r="AZ754" i="69" s="1"/>
  <c r="AZ755" i="69" s="1"/>
  <c r="AZ756" i="69" s="1"/>
  <c r="AZ757" i="69" s="1"/>
  <c r="AZ758" i="69" s="1"/>
  <c r="AZ759" i="69" s="1"/>
  <c r="AZ760" i="69" s="1"/>
  <c r="AZ761" i="69" s="1"/>
  <c r="AZ762" i="69" s="1"/>
  <c r="AZ763" i="69" s="1"/>
  <c r="AZ764" i="69" s="1"/>
  <c r="AZ765" i="69" s="1"/>
  <c r="AZ766" i="69" s="1"/>
  <c r="AZ767" i="69" s="1"/>
  <c r="AZ768" i="69" s="1"/>
  <c r="AZ769" i="69" s="1"/>
  <c r="AZ770" i="69" s="1"/>
  <c r="AZ771" i="69" s="1"/>
  <c r="AZ772" i="69" s="1"/>
  <c r="AZ773" i="69" s="1"/>
  <c r="AZ774" i="69" s="1"/>
  <c r="AZ775" i="69" s="1"/>
  <c r="AZ776" i="69" s="1"/>
  <c r="AZ777" i="69" s="1"/>
  <c r="AZ778" i="69" s="1"/>
  <c r="AZ779" i="69" s="1"/>
  <c r="AZ780" i="69" s="1"/>
  <c r="AZ781" i="69" s="1"/>
  <c r="AZ782" i="69" s="1"/>
  <c r="AZ783" i="69" s="1"/>
  <c r="AZ784" i="69" s="1"/>
  <c r="AZ785" i="69" s="1"/>
  <c r="AZ786" i="69" s="1"/>
  <c r="AZ787" i="69" s="1"/>
  <c r="AZ788" i="69" s="1"/>
  <c r="AZ789" i="69" s="1"/>
  <c r="AZ790" i="69" s="1"/>
  <c r="AZ791" i="69" s="1"/>
  <c r="AZ792" i="69" s="1"/>
  <c r="AZ793" i="69" s="1"/>
  <c r="AZ794" i="69" s="1"/>
  <c r="AZ795" i="69" s="1"/>
  <c r="AZ796" i="69" s="1"/>
  <c r="AZ797" i="69" s="1"/>
  <c r="AZ798" i="69" s="1"/>
  <c r="AZ799" i="69" s="1"/>
  <c r="AZ800" i="69" s="1"/>
  <c r="AZ801" i="69" s="1"/>
  <c r="AZ802" i="69" s="1"/>
  <c r="AZ803" i="69" s="1"/>
  <c r="AZ804" i="69" s="1"/>
  <c r="AZ805" i="69" s="1"/>
  <c r="AZ806" i="69" s="1"/>
  <c r="AZ807" i="69" s="1"/>
  <c r="AZ808" i="69" s="1"/>
  <c r="AZ809" i="69" s="1"/>
  <c r="AZ810" i="69" s="1"/>
  <c r="AZ811" i="69" s="1"/>
  <c r="AZ812" i="69" s="1"/>
  <c r="AZ813" i="69" s="1"/>
  <c r="AZ814" i="69" s="1"/>
  <c r="AZ815" i="69" s="1"/>
  <c r="AZ816" i="69" s="1"/>
  <c r="AZ817" i="69" s="1"/>
  <c r="AZ818" i="69" s="1"/>
  <c r="AZ819" i="69" s="1"/>
  <c r="AZ820" i="69" s="1"/>
  <c r="AZ821" i="69" s="1"/>
  <c r="AZ822" i="69" s="1"/>
  <c r="AZ823" i="69" s="1"/>
  <c r="AZ824" i="69" s="1"/>
  <c r="AZ825" i="69" s="1"/>
  <c r="AZ826" i="69" s="1"/>
  <c r="AZ827" i="69" s="1"/>
  <c r="AZ828" i="69" s="1"/>
  <c r="AZ829" i="69" s="1"/>
  <c r="AZ830" i="69" s="1"/>
  <c r="AZ831" i="69" s="1"/>
  <c r="AZ832" i="69" s="1"/>
  <c r="AZ833" i="69" s="1"/>
  <c r="AZ834" i="69" s="1"/>
  <c r="AZ835" i="69" s="1"/>
  <c r="AZ836" i="69" s="1"/>
  <c r="AZ837" i="69" s="1"/>
  <c r="AZ838" i="69" s="1"/>
  <c r="AZ839" i="69" s="1"/>
  <c r="AZ840" i="69" s="1"/>
  <c r="AZ841" i="69" s="1"/>
  <c r="AZ842" i="69" s="1"/>
  <c r="AZ843" i="69" s="1"/>
  <c r="AZ844" i="69" s="1"/>
  <c r="AZ845" i="69" s="1"/>
  <c r="AZ846" i="69" s="1"/>
  <c r="AZ847" i="69" s="1"/>
  <c r="AZ848" i="69" s="1"/>
  <c r="AZ849" i="69" s="1"/>
  <c r="AZ850" i="69" s="1"/>
  <c r="AZ851" i="69" s="1"/>
  <c r="AZ852" i="69" s="1"/>
  <c r="AZ853" i="69" s="1"/>
  <c r="AZ854" i="69" s="1"/>
  <c r="AZ855" i="69" s="1"/>
  <c r="AZ856" i="69" s="1"/>
  <c r="AZ857" i="69" s="1"/>
  <c r="AZ858" i="69" s="1"/>
  <c r="AZ859" i="69" s="1"/>
  <c r="AZ860" i="69" s="1"/>
  <c r="AZ861" i="69" s="1"/>
  <c r="AZ862" i="69" s="1"/>
  <c r="AZ863" i="69" s="1"/>
  <c r="AZ864" i="69" s="1"/>
  <c r="AZ865" i="69" s="1"/>
  <c r="AZ866" i="69" s="1"/>
  <c r="AZ867" i="69" s="1"/>
  <c r="AZ868" i="69" s="1"/>
  <c r="AZ869" i="69" s="1"/>
  <c r="AZ870" i="69" s="1"/>
  <c r="AZ871" i="69" s="1"/>
  <c r="AZ872" i="69" s="1"/>
  <c r="AZ873" i="69" s="1"/>
  <c r="AZ874" i="69" s="1"/>
  <c r="AZ875" i="69" s="1"/>
  <c r="AZ876" i="69" s="1"/>
  <c r="AZ877" i="69" s="1"/>
  <c r="AZ878" i="69" s="1"/>
  <c r="AZ879" i="69" s="1"/>
  <c r="AZ880" i="69" s="1"/>
  <c r="AZ881" i="69" s="1"/>
  <c r="AZ882" i="69" s="1"/>
  <c r="AZ883" i="69" s="1"/>
  <c r="AZ884" i="69" s="1"/>
  <c r="AZ885" i="69" s="1"/>
  <c r="AZ886" i="69" s="1"/>
  <c r="AZ887" i="69" s="1"/>
  <c r="AZ888" i="69" s="1"/>
  <c r="AZ889" i="69" s="1"/>
  <c r="AZ890" i="69" s="1"/>
  <c r="AZ891" i="69" s="1"/>
  <c r="AZ892" i="69" s="1"/>
  <c r="AZ893" i="69" s="1"/>
  <c r="AZ894" i="69" s="1"/>
  <c r="AZ895" i="69" s="1"/>
  <c r="AZ896" i="69" s="1"/>
  <c r="AZ897" i="69" s="1"/>
  <c r="AZ898" i="69" s="1"/>
  <c r="AZ899" i="69" s="1"/>
  <c r="AZ900" i="69" s="1"/>
  <c r="AZ901" i="69" s="1"/>
  <c r="AZ902" i="69" s="1"/>
  <c r="AZ903" i="69" s="1"/>
  <c r="AZ904" i="69" s="1"/>
  <c r="AZ905" i="69" s="1"/>
  <c r="AZ906" i="69" s="1"/>
  <c r="AZ907" i="69" s="1"/>
  <c r="AZ908" i="69" s="1"/>
  <c r="AZ909" i="69" s="1"/>
  <c r="AZ910" i="69" s="1"/>
  <c r="AZ911" i="69" s="1"/>
  <c r="AZ912" i="69" s="1"/>
  <c r="AZ913" i="69" s="1"/>
  <c r="AZ914" i="69" s="1"/>
  <c r="AZ915" i="69" s="1"/>
  <c r="AZ916" i="69" s="1"/>
  <c r="AZ917" i="69" s="1"/>
  <c r="AZ918" i="69" s="1"/>
  <c r="AZ919" i="69" s="1"/>
  <c r="AZ920" i="69" s="1"/>
  <c r="AZ921" i="69" s="1"/>
  <c r="AZ922" i="69" s="1"/>
  <c r="AZ923" i="69" s="1"/>
  <c r="AZ924" i="69" s="1"/>
  <c r="AZ925" i="69" s="1"/>
  <c r="AZ926" i="69" s="1"/>
  <c r="AZ927" i="69" s="1"/>
  <c r="AZ928" i="69" s="1"/>
  <c r="AZ929" i="69" s="1"/>
  <c r="AZ930" i="69" s="1"/>
  <c r="AZ931" i="69" s="1"/>
  <c r="AZ932" i="69" s="1"/>
  <c r="AZ933" i="69" s="1"/>
  <c r="AZ934" i="69" s="1"/>
  <c r="AZ935" i="69" s="1"/>
  <c r="AZ936" i="69" s="1"/>
  <c r="AZ937" i="69" s="1"/>
  <c r="AZ938" i="69" s="1"/>
  <c r="AZ939" i="69" s="1"/>
  <c r="AZ940" i="69" s="1"/>
  <c r="AZ941" i="69" s="1"/>
  <c r="AZ942" i="69" s="1"/>
  <c r="AZ943" i="69" s="1"/>
  <c r="AZ944" i="69" s="1"/>
  <c r="AZ945" i="69" s="1"/>
  <c r="AZ946" i="69" s="1"/>
  <c r="AZ947" i="69" s="1"/>
  <c r="AZ948" i="69" s="1"/>
  <c r="AZ949" i="69" s="1"/>
  <c r="AZ950" i="69" s="1"/>
  <c r="AZ951" i="69" s="1"/>
  <c r="AZ952" i="69" s="1"/>
  <c r="AZ953" i="69" s="1"/>
  <c r="AZ954" i="69" s="1"/>
  <c r="AZ955" i="69" s="1"/>
  <c r="AZ956" i="69" s="1"/>
  <c r="AZ957" i="69" s="1"/>
  <c r="AZ958" i="69" s="1"/>
  <c r="AZ959" i="69" s="1"/>
  <c r="AZ960" i="69" s="1"/>
  <c r="AZ961" i="69" s="1"/>
  <c r="AZ962" i="69" s="1"/>
  <c r="AZ963" i="69" s="1"/>
  <c r="AZ964" i="69" s="1"/>
  <c r="AZ965" i="69" s="1"/>
  <c r="AZ966" i="69" s="1"/>
  <c r="AZ967" i="69" s="1"/>
  <c r="AZ968" i="69" s="1"/>
  <c r="AZ969" i="69" s="1"/>
  <c r="AZ970" i="69" s="1"/>
  <c r="AZ971" i="69" s="1"/>
  <c r="AZ972" i="69" s="1"/>
  <c r="AZ973" i="69" s="1"/>
  <c r="AZ974" i="69" s="1"/>
  <c r="AZ975" i="69" s="1"/>
  <c r="AZ976" i="69" s="1"/>
  <c r="AZ977" i="69" s="1"/>
  <c r="AZ978" i="69" s="1"/>
  <c r="AZ979" i="69" s="1"/>
  <c r="AZ980" i="69" s="1"/>
  <c r="AZ981" i="69" s="1"/>
  <c r="AZ982" i="69" s="1"/>
  <c r="AZ983" i="69" s="1"/>
  <c r="AZ984" i="69" s="1"/>
  <c r="AZ985" i="69" s="1"/>
  <c r="AZ986" i="69" s="1"/>
  <c r="AZ987" i="69" s="1"/>
  <c r="AZ988" i="69" s="1"/>
  <c r="AZ989" i="69" s="1"/>
  <c r="AZ990" i="69" s="1"/>
  <c r="AZ991" i="69" s="1"/>
  <c r="AZ992" i="69" s="1"/>
  <c r="AZ993" i="69" s="1"/>
  <c r="AZ994" i="69" s="1"/>
  <c r="AZ995" i="69" s="1"/>
  <c r="AZ996" i="69" s="1"/>
  <c r="AZ997" i="69" s="1"/>
  <c r="AZ998" i="69" s="1"/>
  <c r="AZ999" i="69" s="1"/>
  <c r="AZ1000" i="69" s="1"/>
  <c r="AZ1001" i="69" s="1"/>
  <c r="AZ1002" i="69" s="1"/>
  <c r="AZ1003" i="69" s="1"/>
  <c r="AZ1004" i="69" s="1"/>
  <c r="AZ1005" i="69" s="1"/>
  <c r="AZ1006" i="69" s="1"/>
  <c r="AZ1007" i="69" s="1"/>
  <c r="AZ1008" i="69" s="1"/>
  <c r="AZ1009" i="69" s="1"/>
  <c r="AZ1010" i="69" s="1"/>
  <c r="AZ1011" i="69" s="1"/>
  <c r="AZ1012" i="69" s="1"/>
  <c r="AZ1013" i="69" s="1"/>
  <c r="AZ1014" i="69" s="1"/>
  <c r="AZ1015" i="69" s="1"/>
  <c r="AZ1016" i="69" s="1"/>
  <c r="AZ1017" i="69" s="1"/>
  <c r="AZ1018" i="69" s="1"/>
  <c r="AZ1019" i="69" s="1"/>
  <c r="AZ1020" i="69" s="1"/>
  <c r="AZ1021" i="69" s="1"/>
  <c r="AZ1022" i="69" s="1"/>
  <c r="AZ1023" i="69" s="1"/>
  <c r="AZ1024" i="69" s="1"/>
  <c r="AZ1025" i="69" s="1"/>
  <c r="AZ1026" i="69" s="1"/>
  <c r="AZ1027" i="69" s="1"/>
  <c r="AZ1028" i="69" s="1"/>
  <c r="AZ1029" i="69" s="1"/>
  <c r="AZ1030" i="69" s="1"/>
  <c r="AZ1031" i="69" s="1"/>
  <c r="AZ1032" i="69" s="1"/>
  <c r="AZ1033" i="69" s="1"/>
  <c r="AZ1034" i="69" s="1"/>
  <c r="AZ1035" i="69" s="1"/>
  <c r="AZ1036" i="69" s="1"/>
  <c r="AZ1037" i="69" s="1"/>
  <c r="AZ1038" i="69" s="1"/>
  <c r="AZ1039" i="69" s="1"/>
  <c r="AZ1040" i="69" s="1"/>
  <c r="AZ1041" i="69" s="1"/>
  <c r="AZ1042" i="69" s="1"/>
  <c r="AZ1043" i="69" s="1"/>
  <c r="AZ1044" i="69" s="1"/>
  <c r="AZ1045" i="69" s="1"/>
  <c r="AZ1046" i="69" s="1"/>
  <c r="AZ1047" i="69" s="1"/>
  <c r="AZ1048" i="69" s="1"/>
  <c r="AZ1049" i="69" s="1"/>
  <c r="AZ1050" i="69" s="1"/>
  <c r="AZ1051" i="69" s="1"/>
  <c r="AZ1052" i="69" s="1"/>
  <c r="AZ1053" i="69" s="1"/>
  <c r="AZ1054" i="69" s="1"/>
  <c r="AZ1055" i="69" s="1"/>
  <c r="AZ1056" i="69" s="1"/>
  <c r="AZ1057" i="69" s="1"/>
  <c r="AZ1058" i="69" s="1"/>
  <c r="AZ1059" i="69" s="1"/>
  <c r="AZ1060" i="69" s="1"/>
  <c r="AZ1061" i="69" s="1"/>
  <c r="AZ1062" i="69" s="1"/>
  <c r="AZ1063" i="69" s="1"/>
  <c r="AZ1064" i="69" s="1"/>
  <c r="AZ1065" i="69" s="1"/>
  <c r="AZ1066" i="69" s="1"/>
  <c r="AZ1067" i="69" s="1"/>
  <c r="AZ1068" i="69" s="1"/>
  <c r="AZ1069" i="69" s="1"/>
  <c r="AZ1070" i="69" s="1"/>
  <c r="AZ1071" i="69" s="1"/>
  <c r="AZ1072" i="69" s="1"/>
  <c r="AZ1073" i="69" s="1"/>
  <c r="AZ1074" i="69" s="1"/>
  <c r="AZ1075" i="69" s="1"/>
  <c r="AZ1076" i="69" s="1"/>
  <c r="AZ1077" i="69" s="1"/>
  <c r="AZ1078" i="69" s="1"/>
  <c r="AZ1079" i="69" s="1"/>
  <c r="AZ1080" i="69" s="1"/>
  <c r="AZ1081" i="69" s="1"/>
  <c r="AZ1082" i="69" s="1"/>
  <c r="AZ1083" i="69" s="1"/>
  <c r="AZ1084" i="69" s="1"/>
  <c r="AZ1085" i="69" s="1"/>
  <c r="AZ1086" i="69" s="1"/>
  <c r="AZ1087" i="69" s="1"/>
  <c r="AZ1088" i="69" s="1"/>
  <c r="AZ1089" i="69" s="1"/>
  <c r="AZ1090" i="69" s="1"/>
  <c r="AZ1091" i="69" s="1"/>
  <c r="AZ1092" i="69" s="1"/>
  <c r="AZ1093" i="69" s="1"/>
  <c r="AZ1094" i="69" s="1"/>
  <c r="AZ1095" i="69" s="1"/>
  <c r="AZ1096" i="69" s="1"/>
  <c r="AZ1097" i="69" s="1"/>
  <c r="AZ1098" i="69" s="1"/>
  <c r="AZ1099" i="69" s="1"/>
  <c r="AZ1100" i="69" s="1"/>
  <c r="AZ1101" i="69" s="1"/>
  <c r="AZ1102" i="69" s="1"/>
  <c r="AZ1103" i="69" s="1"/>
  <c r="AZ1104" i="69" s="1"/>
  <c r="AZ1105" i="69" s="1"/>
  <c r="AZ1106" i="69" s="1"/>
  <c r="AZ1107" i="69" s="1"/>
  <c r="AZ1108" i="69" s="1"/>
  <c r="AZ1109" i="69" s="1"/>
  <c r="AZ1110" i="69" s="1"/>
  <c r="AZ1111" i="69" s="1"/>
  <c r="AZ1112" i="69" s="1"/>
  <c r="AZ1113" i="69" s="1"/>
  <c r="AZ1114" i="69" s="1"/>
  <c r="AZ1115" i="69" s="1"/>
  <c r="AZ1116" i="69" s="1"/>
  <c r="AZ1117" i="69" s="1"/>
  <c r="AZ1118" i="69" s="1"/>
  <c r="AZ1119" i="69" s="1"/>
  <c r="AZ1120" i="69" s="1"/>
  <c r="AZ1121" i="69" s="1"/>
  <c r="AZ1122" i="69" s="1"/>
  <c r="AZ1123" i="69" s="1"/>
  <c r="AZ1124" i="69" s="1"/>
  <c r="AZ1125" i="69" s="1"/>
  <c r="AZ1126" i="69" s="1"/>
  <c r="AZ1127" i="69" s="1"/>
  <c r="AZ1128" i="69" s="1"/>
  <c r="AZ1129" i="69" s="1"/>
  <c r="AZ1130" i="69" s="1"/>
  <c r="AZ1131" i="69" s="1"/>
  <c r="AZ1132" i="69" s="1"/>
  <c r="AZ1133" i="69" s="1"/>
  <c r="AZ1134" i="69" s="1"/>
  <c r="AZ1135" i="69" s="1"/>
  <c r="AZ1136" i="69" s="1"/>
  <c r="AZ1137" i="69" s="1"/>
  <c r="AZ1138" i="69" s="1"/>
  <c r="AZ1139" i="69" s="1"/>
  <c r="AZ1140" i="69" s="1"/>
  <c r="AZ1141" i="69" s="1"/>
  <c r="AZ1142" i="69" s="1"/>
  <c r="AZ1143" i="69" s="1"/>
  <c r="AZ1144" i="69" s="1"/>
  <c r="AZ1145" i="69" s="1"/>
  <c r="AZ1146" i="69" s="1"/>
  <c r="AZ1147" i="69" s="1"/>
  <c r="AZ1148" i="69" s="1"/>
  <c r="AZ1149" i="69" s="1"/>
  <c r="AZ1150" i="69" s="1"/>
  <c r="AZ1151" i="69" s="1"/>
  <c r="AZ1152" i="69" s="1"/>
  <c r="AZ1153" i="69" s="1"/>
  <c r="AZ1154" i="69" s="1"/>
  <c r="AZ1155" i="69" s="1"/>
  <c r="AZ1156" i="69" s="1"/>
  <c r="AZ1157" i="69" s="1"/>
  <c r="AZ1158" i="69" s="1"/>
  <c r="AZ1159" i="69" s="1"/>
  <c r="AZ1160" i="69" s="1"/>
  <c r="AZ1161" i="69" s="1"/>
  <c r="AZ1162" i="69" s="1"/>
  <c r="AZ1163" i="69" s="1"/>
  <c r="AZ1164" i="69" s="1"/>
  <c r="AZ1165" i="69" s="1"/>
  <c r="AZ1166" i="69" s="1"/>
  <c r="AZ1167" i="69" s="1"/>
  <c r="AZ1168" i="69" s="1"/>
  <c r="AZ1169" i="69" s="1"/>
  <c r="AZ1170" i="69" s="1"/>
  <c r="AZ1171" i="69" s="1"/>
  <c r="AZ1172" i="69" s="1"/>
  <c r="AZ1173" i="69" s="1"/>
  <c r="AZ1174" i="69" s="1"/>
  <c r="AZ1175" i="69" s="1"/>
  <c r="AZ1176" i="69" s="1"/>
  <c r="AZ1177" i="69" s="1"/>
  <c r="AZ1178" i="69" s="1"/>
  <c r="AZ1179" i="69" s="1"/>
  <c r="AZ1180" i="69" s="1"/>
  <c r="AZ1181" i="69" s="1"/>
  <c r="AZ1182" i="69" s="1"/>
  <c r="AZ1183" i="69" s="1"/>
  <c r="AZ1184" i="69" s="1"/>
  <c r="AZ1185" i="69" s="1"/>
  <c r="AZ1186" i="69" s="1"/>
  <c r="AZ1187" i="69" s="1"/>
  <c r="AZ1188" i="69" s="1"/>
  <c r="AZ1189" i="69" s="1"/>
  <c r="AZ1190" i="69" s="1"/>
  <c r="AZ1191" i="69" s="1"/>
  <c r="AZ1192" i="69" s="1"/>
  <c r="AZ1193" i="69" s="1"/>
  <c r="AZ1194" i="69" s="1"/>
  <c r="AZ1195" i="69" s="1"/>
  <c r="AZ1196" i="69" s="1"/>
  <c r="AZ1197" i="69" s="1"/>
  <c r="AZ1198" i="69" s="1"/>
  <c r="AZ1199" i="69" s="1"/>
  <c r="AZ1200" i="69" s="1"/>
  <c r="AZ1201" i="69" s="1"/>
  <c r="AZ1202" i="69" s="1"/>
  <c r="AZ1203" i="69" s="1"/>
  <c r="AZ1204" i="69" s="1"/>
  <c r="AZ1205" i="69" s="1"/>
  <c r="AZ1206" i="69" s="1"/>
  <c r="AZ1207" i="69" s="1"/>
  <c r="AZ1208" i="69" s="1"/>
  <c r="AZ1209" i="69" s="1"/>
  <c r="AZ1210" i="69" s="1"/>
  <c r="AZ1211" i="69" s="1"/>
  <c r="AZ1212" i="69" s="1"/>
  <c r="AL14" i="69"/>
  <c r="AL15" i="69" s="1"/>
  <c r="AL16" i="69" s="1"/>
  <c r="AL17" i="69" s="1"/>
  <c r="AL18" i="69" s="1"/>
  <c r="AL19" i="69" s="1"/>
  <c r="AL20" i="69" s="1"/>
  <c r="AL21" i="69" s="1"/>
  <c r="AL22" i="69" s="1"/>
  <c r="AL23" i="69" s="1"/>
  <c r="AL24" i="69" s="1"/>
  <c r="AL25" i="69" s="1"/>
  <c r="AL26" i="69" s="1"/>
  <c r="AL27" i="69" s="1"/>
  <c r="AL28" i="69" s="1"/>
  <c r="AL29" i="69" s="1"/>
  <c r="AL30" i="69" s="1"/>
  <c r="AL31" i="69" s="1"/>
  <c r="AL32" i="69" s="1"/>
  <c r="AL33" i="69" s="1"/>
  <c r="AL34" i="69" s="1"/>
  <c r="AL35" i="69" s="1"/>
  <c r="AL36" i="69" s="1"/>
  <c r="AL37" i="69" s="1"/>
  <c r="AL38" i="69" s="1"/>
  <c r="AL39" i="69" s="1"/>
  <c r="AL40" i="69" s="1"/>
  <c r="AL41" i="69" s="1"/>
  <c r="AL42" i="69" s="1"/>
  <c r="AL43" i="69" s="1"/>
  <c r="AL44" i="69" s="1"/>
  <c r="AL45" i="69" s="1"/>
  <c r="AL46" i="69" s="1"/>
  <c r="AL47" i="69" s="1"/>
  <c r="AL48" i="69" s="1"/>
  <c r="AL49" i="69" s="1"/>
  <c r="AL50" i="69" s="1"/>
  <c r="AL51" i="69" s="1"/>
  <c r="AL52" i="69" s="1"/>
  <c r="AL53" i="69" s="1"/>
  <c r="AL54" i="69" s="1"/>
  <c r="AL55" i="69" s="1"/>
  <c r="AL56" i="69" s="1"/>
  <c r="AL57" i="69" s="1"/>
  <c r="AL58" i="69" s="1"/>
  <c r="AL59" i="69" s="1"/>
  <c r="AL60" i="69" s="1"/>
  <c r="AL61" i="69" s="1"/>
  <c r="AL62" i="69" s="1"/>
  <c r="AL63" i="69" s="1"/>
  <c r="AL64" i="69" s="1"/>
  <c r="AL65" i="69" s="1"/>
  <c r="AL66" i="69" s="1"/>
  <c r="AL67" i="69" s="1"/>
  <c r="AL68" i="69" s="1"/>
  <c r="AL69" i="69" s="1"/>
  <c r="AL70" i="69" s="1"/>
  <c r="AL71" i="69" s="1"/>
  <c r="AL72" i="69" s="1"/>
  <c r="AL73" i="69" s="1"/>
  <c r="AL74" i="69" s="1"/>
  <c r="AL75" i="69" s="1"/>
  <c r="AL76" i="69" s="1"/>
  <c r="AL77" i="69" s="1"/>
  <c r="AL78" i="69" s="1"/>
  <c r="AL79" i="69" s="1"/>
  <c r="AL80" i="69" s="1"/>
  <c r="AL81" i="69" s="1"/>
  <c r="AL82" i="69" s="1"/>
  <c r="AL83" i="69" s="1"/>
  <c r="AL84" i="69" s="1"/>
  <c r="AL85" i="69" s="1"/>
  <c r="AL86" i="69" s="1"/>
  <c r="AL87" i="69" s="1"/>
  <c r="AL88" i="69" s="1"/>
  <c r="AL89" i="69" s="1"/>
  <c r="AL90" i="69" s="1"/>
  <c r="AL91" i="69" s="1"/>
  <c r="AL92" i="69" s="1"/>
  <c r="AL93" i="69" s="1"/>
  <c r="AL94" i="69" s="1"/>
  <c r="AL95" i="69" s="1"/>
  <c r="AL96" i="69" s="1"/>
  <c r="AL97" i="69" s="1"/>
  <c r="AL98" i="69" s="1"/>
  <c r="AL99" i="69" s="1"/>
  <c r="AL100" i="69" s="1"/>
  <c r="AL101" i="69" s="1"/>
  <c r="AL102" i="69" s="1"/>
  <c r="AL103" i="69" s="1"/>
  <c r="AL104" i="69" s="1"/>
  <c r="AL105" i="69" s="1"/>
  <c r="AL106" i="69" s="1"/>
  <c r="AL107" i="69" s="1"/>
  <c r="AL108" i="69" s="1"/>
  <c r="AL109" i="69" s="1"/>
  <c r="AL110" i="69" s="1"/>
  <c r="AL111" i="69" s="1"/>
  <c r="AL112" i="69" s="1"/>
  <c r="AL113" i="69" s="1"/>
  <c r="AL114" i="69" s="1"/>
  <c r="AL115" i="69" s="1"/>
  <c r="AL116" i="69" s="1"/>
  <c r="AL117" i="69" s="1"/>
  <c r="AL118" i="69" s="1"/>
  <c r="AL119" i="69" s="1"/>
  <c r="AL120" i="69" s="1"/>
  <c r="AL121" i="69" s="1"/>
  <c r="AL122" i="69" s="1"/>
  <c r="AL123" i="69" s="1"/>
  <c r="AL124" i="69" s="1"/>
  <c r="AL125" i="69" s="1"/>
  <c r="AL126" i="69" s="1"/>
  <c r="AL127" i="69" s="1"/>
  <c r="AL128" i="69" s="1"/>
  <c r="AL129" i="69" s="1"/>
  <c r="AL130" i="69" s="1"/>
  <c r="AL131" i="69" s="1"/>
  <c r="AL132" i="69" s="1"/>
  <c r="AL133" i="69" s="1"/>
  <c r="AL134" i="69" s="1"/>
  <c r="AL135" i="69" s="1"/>
  <c r="AL136" i="69" s="1"/>
  <c r="AL137" i="69" s="1"/>
  <c r="AL138" i="69" s="1"/>
  <c r="AL139" i="69" s="1"/>
  <c r="AL140" i="69" s="1"/>
  <c r="AL141" i="69" s="1"/>
  <c r="AL142" i="69" s="1"/>
  <c r="AL143" i="69" s="1"/>
  <c r="AL144" i="69" s="1"/>
  <c r="AL145" i="69" s="1"/>
  <c r="AL146" i="69" s="1"/>
  <c r="AL147" i="69" s="1"/>
  <c r="AL148" i="69" s="1"/>
  <c r="AL149" i="69" s="1"/>
  <c r="AL150" i="69" s="1"/>
  <c r="AL151" i="69" s="1"/>
  <c r="AL152" i="69" s="1"/>
  <c r="AL153" i="69" s="1"/>
  <c r="AL154" i="69" s="1"/>
  <c r="AL155" i="69" s="1"/>
  <c r="AL156" i="69" s="1"/>
  <c r="AL157" i="69" s="1"/>
  <c r="AL158" i="69" s="1"/>
  <c r="AL159" i="69" s="1"/>
  <c r="AL160" i="69" s="1"/>
  <c r="AL161" i="69" s="1"/>
  <c r="AL162" i="69" s="1"/>
  <c r="AL163" i="69" s="1"/>
  <c r="AL164" i="69" s="1"/>
  <c r="AL165" i="69" s="1"/>
  <c r="AL166" i="69" s="1"/>
  <c r="AL167" i="69" s="1"/>
  <c r="AL168" i="69" s="1"/>
  <c r="AL169" i="69" s="1"/>
  <c r="AL170" i="69" s="1"/>
  <c r="AL171" i="69" s="1"/>
  <c r="AL172" i="69" s="1"/>
  <c r="AL173" i="69" s="1"/>
  <c r="AL174" i="69" s="1"/>
  <c r="AL175" i="69" s="1"/>
  <c r="AL176" i="69" s="1"/>
  <c r="AL177" i="69" s="1"/>
  <c r="AL178" i="69" s="1"/>
  <c r="AL179" i="69" s="1"/>
  <c r="AL180" i="69" s="1"/>
  <c r="AL181" i="69" s="1"/>
  <c r="AL182" i="69" s="1"/>
  <c r="AL183" i="69" s="1"/>
  <c r="AL184" i="69" s="1"/>
  <c r="AL185" i="69" s="1"/>
  <c r="AL186" i="69" s="1"/>
  <c r="AL187" i="69" s="1"/>
  <c r="AL188" i="69" s="1"/>
  <c r="AL189" i="69" s="1"/>
  <c r="AL190" i="69" s="1"/>
  <c r="AL191" i="69" s="1"/>
  <c r="AL192" i="69" s="1"/>
  <c r="AL193" i="69" s="1"/>
  <c r="AL194" i="69" s="1"/>
  <c r="AL195" i="69" s="1"/>
  <c r="AL196" i="69" s="1"/>
  <c r="AL197" i="69" s="1"/>
  <c r="AL198" i="69" s="1"/>
  <c r="AL199" i="69" s="1"/>
  <c r="AL200" i="69" s="1"/>
  <c r="AL201" i="69" s="1"/>
  <c r="AL202" i="69" s="1"/>
  <c r="AL203" i="69" s="1"/>
  <c r="AL204" i="69" s="1"/>
  <c r="AL205" i="69" s="1"/>
  <c r="AL206" i="69" s="1"/>
  <c r="AL207" i="69" s="1"/>
  <c r="AL208" i="69" s="1"/>
  <c r="AL209" i="69" s="1"/>
  <c r="AL210" i="69" s="1"/>
  <c r="AL211" i="69" s="1"/>
  <c r="AL212" i="69" s="1"/>
  <c r="AL213" i="69" s="1"/>
  <c r="AL214" i="69" s="1"/>
  <c r="AL215" i="69" s="1"/>
  <c r="AL216" i="69" s="1"/>
  <c r="AL217" i="69" s="1"/>
  <c r="AL218" i="69" s="1"/>
  <c r="AL219" i="69" s="1"/>
  <c r="AL220" i="69" s="1"/>
  <c r="AL221" i="69" s="1"/>
  <c r="AL222" i="69" s="1"/>
  <c r="AL223" i="69" s="1"/>
  <c r="AL224" i="69" s="1"/>
  <c r="AL225" i="69" s="1"/>
  <c r="AL226" i="69" s="1"/>
  <c r="AL227" i="69" s="1"/>
  <c r="AL228" i="69" s="1"/>
  <c r="AL229" i="69" s="1"/>
  <c r="AL230" i="69" s="1"/>
  <c r="AL231" i="69" s="1"/>
  <c r="AL232" i="69" s="1"/>
  <c r="AL233" i="69" s="1"/>
  <c r="AL234" i="69" s="1"/>
  <c r="AL235" i="69" s="1"/>
  <c r="AL236" i="69" s="1"/>
  <c r="AL237" i="69" s="1"/>
  <c r="AL238" i="69" s="1"/>
  <c r="AL239" i="69" s="1"/>
  <c r="AL240" i="69" s="1"/>
  <c r="AL241" i="69" s="1"/>
  <c r="AL242" i="69" s="1"/>
  <c r="AL243" i="69" s="1"/>
  <c r="AL244" i="69" s="1"/>
  <c r="AL245" i="69" s="1"/>
  <c r="AL246" i="69" s="1"/>
  <c r="AL247" i="69" s="1"/>
  <c r="AL248" i="69" s="1"/>
  <c r="AL249" i="69" s="1"/>
  <c r="AL250" i="69" s="1"/>
  <c r="AL251" i="69" s="1"/>
  <c r="AL252" i="69" s="1"/>
  <c r="AL253" i="69" s="1"/>
  <c r="AL254" i="69" s="1"/>
  <c r="AL255" i="69" s="1"/>
  <c r="AL256" i="69" s="1"/>
  <c r="AL257" i="69" s="1"/>
  <c r="AL258" i="69" s="1"/>
  <c r="AL259" i="69" s="1"/>
  <c r="AL260" i="69" s="1"/>
  <c r="AL261" i="69" s="1"/>
  <c r="AL262" i="69" s="1"/>
  <c r="AL263" i="69" s="1"/>
  <c r="AL264" i="69" s="1"/>
  <c r="AL265" i="69" s="1"/>
  <c r="AL266" i="69" s="1"/>
  <c r="AL267" i="69" s="1"/>
  <c r="AL268" i="69" s="1"/>
  <c r="AL269" i="69" s="1"/>
  <c r="AL270" i="69" s="1"/>
  <c r="AL271" i="69" s="1"/>
  <c r="AL272" i="69" s="1"/>
  <c r="AL273" i="69" s="1"/>
  <c r="AL274" i="69" s="1"/>
  <c r="AL275" i="69" s="1"/>
  <c r="AL276" i="69" s="1"/>
  <c r="AL277" i="69" s="1"/>
  <c r="AL278" i="69" s="1"/>
  <c r="AL279" i="69" s="1"/>
  <c r="AL280" i="69" s="1"/>
  <c r="AL281" i="69" s="1"/>
  <c r="AL282" i="69" s="1"/>
  <c r="AL283" i="69" s="1"/>
  <c r="AL284" i="69" s="1"/>
  <c r="AL285" i="69" s="1"/>
  <c r="AL286" i="69" s="1"/>
  <c r="AL287" i="69" s="1"/>
  <c r="AL288" i="69" s="1"/>
  <c r="AL289" i="69" s="1"/>
  <c r="AL290" i="69" s="1"/>
  <c r="AL291" i="69" s="1"/>
  <c r="AL292" i="69" s="1"/>
  <c r="AL293" i="69" s="1"/>
  <c r="AL294" i="69" s="1"/>
  <c r="AL295" i="69" s="1"/>
  <c r="AL296" i="69" s="1"/>
  <c r="AL297" i="69" s="1"/>
  <c r="AL298" i="69" s="1"/>
  <c r="AL299" i="69" s="1"/>
  <c r="AL300" i="69" s="1"/>
  <c r="AL301" i="69" s="1"/>
  <c r="AL302" i="69" s="1"/>
  <c r="AL303" i="69" s="1"/>
  <c r="AL304" i="69" s="1"/>
  <c r="AL305" i="69" s="1"/>
  <c r="AL306" i="69" s="1"/>
  <c r="AL307" i="69" s="1"/>
  <c r="AL308" i="69" s="1"/>
  <c r="AL309" i="69" s="1"/>
  <c r="AL310" i="69" s="1"/>
  <c r="AL311" i="69" s="1"/>
  <c r="AL312" i="69" s="1"/>
  <c r="AL313" i="69" s="1"/>
  <c r="AL314" i="69" s="1"/>
  <c r="AL315" i="69" s="1"/>
  <c r="AL316" i="69" s="1"/>
  <c r="AL317" i="69" s="1"/>
  <c r="AL318" i="69" s="1"/>
  <c r="AL319" i="69" s="1"/>
  <c r="AL320" i="69" s="1"/>
  <c r="AL321" i="69" s="1"/>
  <c r="AL322" i="69" s="1"/>
  <c r="AL323" i="69" s="1"/>
  <c r="AL324" i="69" s="1"/>
  <c r="AL325" i="69" s="1"/>
  <c r="AL326" i="69" s="1"/>
  <c r="AL327" i="69" s="1"/>
  <c r="AL328" i="69" s="1"/>
  <c r="AL329" i="69" s="1"/>
  <c r="AL330" i="69" s="1"/>
  <c r="AL331" i="69" s="1"/>
  <c r="AL332" i="69" s="1"/>
  <c r="AL333" i="69" s="1"/>
  <c r="AL334" i="69" s="1"/>
  <c r="AL335" i="69" s="1"/>
  <c r="AL336" i="69" s="1"/>
  <c r="AL337" i="69" s="1"/>
  <c r="AL338" i="69" s="1"/>
  <c r="AL339" i="69" s="1"/>
  <c r="AL340" i="69" s="1"/>
  <c r="AL341" i="69" s="1"/>
  <c r="AL342" i="69" s="1"/>
  <c r="AL343" i="69" s="1"/>
  <c r="AL344" i="69" s="1"/>
  <c r="AL345" i="69" s="1"/>
  <c r="AL346" i="69" s="1"/>
  <c r="AL347" i="69" s="1"/>
  <c r="AL348" i="69" s="1"/>
  <c r="AL349" i="69" s="1"/>
  <c r="AL350" i="69" s="1"/>
  <c r="AL351" i="69" s="1"/>
  <c r="AL352" i="69" s="1"/>
  <c r="AL353" i="69" s="1"/>
  <c r="AL354" i="69" s="1"/>
  <c r="AL355" i="69" s="1"/>
  <c r="AL356" i="69" s="1"/>
  <c r="AL357" i="69" s="1"/>
  <c r="AL358" i="69" s="1"/>
  <c r="AL359" i="69" s="1"/>
  <c r="AL360" i="69" s="1"/>
  <c r="AL361" i="69" s="1"/>
  <c r="AL362" i="69" s="1"/>
  <c r="AL363" i="69" s="1"/>
  <c r="AL364" i="69" s="1"/>
  <c r="AL365" i="69" s="1"/>
  <c r="AL366" i="69" s="1"/>
  <c r="AL367" i="69" s="1"/>
  <c r="AL368" i="69" s="1"/>
  <c r="AL369" i="69" s="1"/>
  <c r="AL370" i="69" s="1"/>
  <c r="AL371" i="69" s="1"/>
  <c r="AL372" i="69" s="1"/>
  <c r="AL373" i="69" s="1"/>
  <c r="AL374" i="69" s="1"/>
  <c r="AL375" i="69" s="1"/>
  <c r="AL376" i="69" s="1"/>
  <c r="AL377" i="69" s="1"/>
  <c r="AL378" i="69" s="1"/>
  <c r="AL379" i="69" s="1"/>
  <c r="AL380" i="69" s="1"/>
  <c r="AL381" i="69" s="1"/>
  <c r="AL382" i="69" s="1"/>
  <c r="AL383" i="69" s="1"/>
  <c r="AL384" i="69" s="1"/>
  <c r="AL385" i="69" s="1"/>
  <c r="AL386" i="69" s="1"/>
  <c r="AL387" i="69" s="1"/>
  <c r="AL388" i="69" s="1"/>
  <c r="AL389" i="69" s="1"/>
  <c r="AL390" i="69" s="1"/>
  <c r="AL391" i="69" s="1"/>
  <c r="AL392" i="69" s="1"/>
  <c r="AL393" i="69" s="1"/>
  <c r="AL394" i="69" s="1"/>
  <c r="AL395" i="69" s="1"/>
  <c r="AL396" i="69" s="1"/>
  <c r="AL397" i="69" s="1"/>
  <c r="AL398" i="69" s="1"/>
  <c r="AL399" i="69" s="1"/>
  <c r="AL400" i="69" s="1"/>
  <c r="AL401" i="69" s="1"/>
  <c r="AL402" i="69" s="1"/>
  <c r="AL403" i="69" s="1"/>
  <c r="AL404" i="69" s="1"/>
  <c r="AL405" i="69" s="1"/>
  <c r="AL406" i="69" s="1"/>
  <c r="AL407" i="69" s="1"/>
  <c r="AL408" i="69" s="1"/>
  <c r="AL409" i="69" s="1"/>
  <c r="AL410" i="69" s="1"/>
  <c r="AL411" i="69" s="1"/>
  <c r="AL412" i="69" s="1"/>
  <c r="AL413" i="69" s="1"/>
  <c r="AL414" i="69" s="1"/>
  <c r="AL415" i="69" s="1"/>
  <c r="AL416" i="69" s="1"/>
  <c r="AL417" i="69" s="1"/>
  <c r="AL418" i="69" s="1"/>
  <c r="AL419" i="69" s="1"/>
  <c r="AL420" i="69" s="1"/>
  <c r="AL421" i="69" s="1"/>
  <c r="AL422" i="69" s="1"/>
  <c r="AL423" i="69" s="1"/>
  <c r="AL424" i="69" s="1"/>
  <c r="AL425" i="69" s="1"/>
  <c r="AL426" i="69" s="1"/>
  <c r="AL427" i="69" s="1"/>
  <c r="AL428" i="69" s="1"/>
  <c r="AL429" i="69" s="1"/>
  <c r="AL430" i="69" s="1"/>
  <c r="AL431" i="69" s="1"/>
  <c r="AL432" i="69" s="1"/>
  <c r="AL433" i="69" s="1"/>
  <c r="AL434" i="69" s="1"/>
  <c r="AL435" i="69" s="1"/>
  <c r="AL436" i="69" s="1"/>
  <c r="AL437" i="69" s="1"/>
  <c r="AL438" i="69" s="1"/>
  <c r="AL439" i="69" s="1"/>
  <c r="AL440" i="69" s="1"/>
  <c r="AL441" i="69" s="1"/>
  <c r="AL442" i="69" s="1"/>
  <c r="AL443" i="69" s="1"/>
  <c r="AL444" i="69" s="1"/>
  <c r="AL445" i="69" s="1"/>
  <c r="AL446" i="69" s="1"/>
  <c r="AL447" i="69" s="1"/>
  <c r="AL448" i="69" s="1"/>
  <c r="AL449" i="69" s="1"/>
  <c r="AL450" i="69" s="1"/>
  <c r="AL451" i="69" s="1"/>
  <c r="AL452" i="69" s="1"/>
  <c r="AL453" i="69" s="1"/>
  <c r="AL454" i="69" s="1"/>
  <c r="AL455" i="69" s="1"/>
  <c r="AL456" i="69" s="1"/>
  <c r="AL457" i="69" s="1"/>
  <c r="AL458" i="69" s="1"/>
  <c r="AL459" i="69" s="1"/>
  <c r="AL460" i="69" s="1"/>
  <c r="AL461" i="69" s="1"/>
  <c r="AL462" i="69" s="1"/>
  <c r="AL463" i="69" s="1"/>
  <c r="AL464" i="69" s="1"/>
  <c r="AL465" i="69" s="1"/>
  <c r="AL466" i="69" s="1"/>
  <c r="AL467" i="69" s="1"/>
  <c r="AL468" i="69" s="1"/>
  <c r="AL469" i="69" s="1"/>
  <c r="AL470" i="69" s="1"/>
  <c r="AL471" i="69" s="1"/>
  <c r="AL472" i="69" s="1"/>
  <c r="AL473" i="69" s="1"/>
  <c r="AL474" i="69" s="1"/>
  <c r="AL475" i="69" s="1"/>
  <c r="AL476" i="69" s="1"/>
  <c r="AL477" i="69" s="1"/>
  <c r="AL478" i="69" s="1"/>
  <c r="AL479" i="69" s="1"/>
  <c r="AL480" i="69" s="1"/>
  <c r="AL481" i="69" s="1"/>
  <c r="AL482" i="69" s="1"/>
  <c r="AL483" i="69" s="1"/>
  <c r="AL484" i="69" s="1"/>
  <c r="AL485" i="69" s="1"/>
  <c r="AL486" i="69" s="1"/>
  <c r="AL487" i="69" s="1"/>
  <c r="AL488" i="69" s="1"/>
  <c r="AL489" i="69" s="1"/>
  <c r="AL490" i="69" s="1"/>
  <c r="AL491" i="69" s="1"/>
  <c r="AL492" i="69" s="1"/>
  <c r="AL493" i="69" s="1"/>
  <c r="AL494" i="69" s="1"/>
  <c r="AL495" i="69" s="1"/>
  <c r="AL496" i="69" s="1"/>
  <c r="AL497" i="69" s="1"/>
  <c r="AL498" i="69" s="1"/>
  <c r="AL499" i="69" s="1"/>
  <c r="AL500" i="69" s="1"/>
  <c r="AL501" i="69" s="1"/>
  <c r="AL502" i="69" s="1"/>
  <c r="AL503" i="69" s="1"/>
  <c r="AL504" i="69" s="1"/>
  <c r="AL505" i="69" s="1"/>
  <c r="AL506" i="69" s="1"/>
  <c r="AL507" i="69" s="1"/>
  <c r="AL508" i="69" s="1"/>
  <c r="AL509" i="69" s="1"/>
  <c r="AL510" i="69" s="1"/>
  <c r="AL511" i="69" s="1"/>
  <c r="AL512" i="69" s="1"/>
  <c r="AL513" i="69" s="1"/>
  <c r="AL514" i="69" s="1"/>
  <c r="AL515" i="69" s="1"/>
  <c r="AL516" i="69" s="1"/>
  <c r="AL517" i="69" s="1"/>
  <c r="AL518" i="69" s="1"/>
  <c r="AL519" i="69" s="1"/>
  <c r="AL520" i="69" s="1"/>
  <c r="AL521" i="69" s="1"/>
  <c r="AL522" i="69" s="1"/>
  <c r="AL523" i="69" s="1"/>
  <c r="AL524" i="69" s="1"/>
  <c r="AL525" i="69" s="1"/>
  <c r="AL526" i="69" s="1"/>
  <c r="AL527" i="69" s="1"/>
  <c r="AL528" i="69" s="1"/>
  <c r="AL529" i="69" s="1"/>
  <c r="AL530" i="69" s="1"/>
  <c r="AL531" i="69" s="1"/>
  <c r="AL532" i="69" s="1"/>
  <c r="AL533" i="69" s="1"/>
  <c r="AL534" i="69" s="1"/>
  <c r="AL535" i="69" s="1"/>
  <c r="AL536" i="69" s="1"/>
  <c r="AL537" i="69" s="1"/>
  <c r="AL538" i="69" s="1"/>
  <c r="AL539" i="69" s="1"/>
  <c r="AL540" i="69" s="1"/>
  <c r="AL541" i="69" s="1"/>
  <c r="AL542" i="69" s="1"/>
  <c r="AL543" i="69" s="1"/>
  <c r="AL544" i="69" s="1"/>
  <c r="AL545" i="69" s="1"/>
  <c r="AL546" i="69" s="1"/>
  <c r="AL547" i="69" s="1"/>
  <c r="AL548" i="69" s="1"/>
  <c r="AL549" i="69" s="1"/>
  <c r="AL550" i="69" s="1"/>
  <c r="AL551" i="69" s="1"/>
  <c r="AL552" i="69" s="1"/>
  <c r="AL553" i="69" s="1"/>
  <c r="AL554" i="69" s="1"/>
  <c r="AL555" i="69" s="1"/>
  <c r="AL556" i="69" s="1"/>
  <c r="AL557" i="69" s="1"/>
  <c r="AL558" i="69" s="1"/>
  <c r="AL559" i="69" s="1"/>
  <c r="AL560" i="69" s="1"/>
  <c r="AL561" i="69" s="1"/>
  <c r="AL562" i="69" s="1"/>
  <c r="AL563" i="69" s="1"/>
  <c r="AL564" i="69" s="1"/>
  <c r="AL565" i="69" s="1"/>
  <c r="AL566" i="69" s="1"/>
  <c r="AL567" i="69" s="1"/>
  <c r="AL568" i="69" s="1"/>
  <c r="AL569" i="69" s="1"/>
  <c r="AL570" i="69" s="1"/>
  <c r="AL571" i="69" s="1"/>
  <c r="AL572" i="69" s="1"/>
  <c r="AL573" i="69" s="1"/>
  <c r="AL574" i="69" s="1"/>
  <c r="AL575" i="69" s="1"/>
  <c r="AL576" i="69" s="1"/>
  <c r="AL577" i="69" s="1"/>
  <c r="AL578" i="69" s="1"/>
  <c r="AL579" i="69" s="1"/>
  <c r="AL580" i="69" s="1"/>
  <c r="AL581" i="69" s="1"/>
  <c r="AL582" i="69" s="1"/>
  <c r="AL583" i="69" s="1"/>
  <c r="AL584" i="69" s="1"/>
  <c r="AL585" i="69" s="1"/>
  <c r="AL586" i="69" s="1"/>
  <c r="AL587" i="69" s="1"/>
  <c r="AL588" i="69" s="1"/>
  <c r="AL589" i="69" s="1"/>
  <c r="AL590" i="69" s="1"/>
  <c r="AL591" i="69" s="1"/>
  <c r="AL592" i="69" s="1"/>
  <c r="AL593" i="69" s="1"/>
  <c r="AL594" i="69" s="1"/>
  <c r="AL595" i="69" s="1"/>
  <c r="AL596" i="69" s="1"/>
  <c r="AL597" i="69" s="1"/>
  <c r="AL598" i="69" s="1"/>
  <c r="AL599" i="69" s="1"/>
  <c r="AL600" i="69" s="1"/>
  <c r="AL601" i="69" s="1"/>
  <c r="AL602" i="69" s="1"/>
  <c r="AL603" i="69" s="1"/>
  <c r="AL604" i="69" s="1"/>
  <c r="AL605" i="69" s="1"/>
  <c r="AL606" i="69" s="1"/>
  <c r="AL607" i="69" s="1"/>
  <c r="AL608" i="69" s="1"/>
  <c r="AL609" i="69" s="1"/>
  <c r="AL610" i="69" s="1"/>
  <c r="AL611" i="69" s="1"/>
  <c r="AL612" i="69" s="1"/>
  <c r="AL613" i="69" s="1"/>
  <c r="AL614" i="69" s="1"/>
  <c r="AL615" i="69" s="1"/>
  <c r="AL616" i="69" s="1"/>
  <c r="AL617" i="69" s="1"/>
  <c r="AL618" i="69" s="1"/>
  <c r="AL619" i="69" s="1"/>
  <c r="AL620" i="69" s="1"/>
  <c r="AL621" i="69" s="1"/>
  <c r="AL622" i="69" s="1"/>
  <c r="AL623" i="69" s="1"/>
  <c r="AL624" i="69" s="1"/>
  <c r="AL625" i="69" s="1"/>
  <c r="AL626" i="69" s="1"/>
  <c r="AL627" i="69" s="1"/>
  <c r="AL628" i="69" s="1"/>
  <c r="AL629" i="69" s="1"/>
  <c r="AL630" i="69" s="1"/>
  <c r="AL631" i="69" s="1"/>
  <c r="AL632" i="69" s="1"/>
  <c r="AL633" i="69" s="1"/>
  <c r="AL634" i="69" s="1"/>
  <c r="AL635" i="69" s="1"/>
  <c r="AL636" i="69" s="1"/>
  <c r="AL637" i="69" s="1"/>
  <c r="AL638" i="69" s="1"/>
  <c r="AL639" i="69" s="1"/>
  <c r="AL640" i="69" s="1"/>
  <c r="AL641" i="69" s="1"/>
  <c r="AL642" i="69" s="1"/>
  <c r="AL643" i="69" s="1"/>
  <c r="AL644" i="69" s="1"/>
  <c r="AL645" i="69" s="1"/>
  <c r="AL646" i="69" s="1"/>
  <c r="AL647" i="69" s="1"/>
  <c r="AL648" i="69" s="1"/>
  <c r="AL649" i="69" s="1"/>
  <c r="AL650" i="69" s="1"/>
  <c r="AL651" i="69" s="1"/>
  <c r="AL652" i="69" s="1"/>
  <c r="AL653" i="69" s="1"/>
  <c r="AL654" i="69" s="1"/>
  <c r="AL655" i="69" s="1"/>
  <c r="AL656" i="69" s="1"/>
  <c r="AL657" i="69" s="1"/>
  <c r="AL658" i="69" s="1"/>
  <c r="AL659" i="69" s="1"/>
  <c r="AL660" i="69" s="1"/>
  <c r="AL661" i="69" s="1"/>
  <c r="AL662" i="69" s="1"/>
  <c r="AL663" i="69" s="1"/>
  <c r="AL664" i="69" s="1"/>
  <c r="AL665" i="69" s="1"/>
  <c r="AL666" i="69" s="1"/>
  <c r="AL667" i="69" s="1"/>
  <c r="AL668" i="69" s="1"/>
  <c r="AL669" i="69" s="1"/>
  <c r="AL670" i="69" s="1"/>
  <c r="AL671" i="69" s="1"/>
  <c r="AL672" i="69" s="1"/>
  <c r="AL673" i="69" s="1"/>
  <c r="AL674" i="69" s="1"/>
  <c r="AL675" i="69" s="1"/>
  <c r="AL676" i="69" s="1"/>
  <c r="AL677" i="69" s="1"/>
  <c r="AL678" i="69" s="1"/>
  <c r="AL679" i="69" s="1"/>
  <c r="AL680" i="69" s="1"/>
  <c r="AL681" i="69" s="1"/>
  <c r="AL682" i="69" s="1"/>
  <c r="AL683" i="69" s="1"/>
  <c r="AL684" i="69" s="1"/>
  <c r="AL685" i="69" s="1"/>
  <c r="AL686" i="69" s="1"/>
  <c r="AL687" i="69" s="1"/>
  <c r="AL688" i="69" s="1"/>
  <c r="AL689" i="69" s="1"/>
  <c r="AL690" i="69" s="1"/>
  <c r="AL691" i="69" s="1"/>
  <c r="AL692" i="69" s="1"/>
  <c r="AL693" i="69" s="1"/>
  <c r="AL694" i="69" s="1"/>
  <c r="AL695" i="69" s="1"/>
  <c r="AL696" i="69" s="1"/>
  <c r="AL697" i="69" s="1"/>
  <c r="AL698" i="69" s="1"/>
  <c r="AL699" i="69" s="1"/>
  <c r="AL700" i="69" s="1"/>
  <c r="AL701" i="69" s="1"/>
  <c r="AL702" i="69" s="1"/>
  <c r="AL703" i="69" s="1"/>
  <c r="AL704" i="69" s="1"/>
  <c r="AL705" i="69" s="1"/>
  <c r="AL706" i="69" s="1"/>
  <c r="AL707" i="69" s="1"/>
  <c r="AL708" i="69" s="1"/>
  <c r="AL709" i="69" s="1"/>
  <c r="AL710" i="69" s="1"/>
  <c r="AL711" i="69" s="1"/>
  <c r="AL712" i="69" s="1"/>
  <c r="AL713" i="69" s="1"/>
  <c r="AL714" i="69" s="1"/>
  <c r="AL715" i="69" s="1"/>
  <c r="AL716" i="69" s="1"/>
  <c r="AL717" i="69" s="1"/>
  <c r="AL718" i="69" s="1"/>
  <c r="AL719" i="69" s="1"/>
  <c r="AL720" i="69" s="1"/>
  <c r="AL721" i="69" s="1"/>
  <c r="AL722" i="69" s="1"/>
  <c r="AL723" i="69" s="1"/>
  <c r="AL724" i="69" s="1"/>
  <c r="AL725" i="69" s="1"/>
  <c r="AL726" i="69" s="1"/>
  <c r="AL727" i="69" s="1"/>
  <c r="AL728" i="69" s="1"/>
  <c r="AL729" i="69" s="1"/>
  <c r="AL730" i="69" s="1"/>
  <c r="AL731" i="69" s="1"/>
  <c r="AL732" i="69" s="1"/>
  <c r="AL733" i="69" s="1"/>
  <c r="AL734" i="69" s="1"/>
  <c r="AL735" i="69" s="1"/>
  <c r="AL736" i="69" s="1"/>
  <c r="AL737" i="69" s="1"/>
  <c r="AL738" i="69" s="1"/>
  <c r="AL739" i="69" s="1"/>
  <c r="AL740" i="69" s="1"/>
  <c r="AL741" i="69" s="1"/>
  <c r="AL742" i="69" s="1"/>
  <c r="AL743" i="69" s="1"/>
  <c r="AL744" i="69" s="1"/>
  <c r="AL745" i="69" s="1"/>
  <c r="AL746" i="69" s="1"/>
  <c r="AL747" i="69" s="1"/>
  <c r="AL748" i="69" s="1"/>
  <c r="AL749" i="69" s="1"/>
  <c r="AL750" i="69" s="1"/>
  <c r="AL751" i="69" s="1"/>
  <c r="AL752" i="69" s="1"/>
  <c r="AL753" i="69" s="1"/>
  <c r="AL754" i="69" s="1"/>
  <c r="AL755" i="69" s="1"/>
  <c r="AL756" i="69" s="1"/>
  <c r="AL757" i="69" s="1"/>
  <c r="AL758" i="69" s="1"/>
  <c r="AL759" i="69" s="1"/>
  <c r="AL760" i="69" s="1"/>
  <c r="AL761" i="69" s="1"/>
  <c r="AL762" i="69" s="1"/>
  <c r="AL763" i="69" s="1"/>
  <c r="AL764" i="69" s="1"/>
  <c r="AL765" i="69" s="1"/>
  <c r="AL766" i="69" s="1"/>
  <c r="AL767" i="69" s="1"/>
  <c r="AL768" i="69" s="1"/>
  <c r="AL769" i="69" s="1"/>
  <c r="AL770" i="69" s="1"/>
  <c r="AL771" i="69" s="1"/>
  <c r="AL772" i="69" s="1"/>
  <c r="AL773" i="69" s="1"/>
  <c r="AL774" i="69" s="1"/>
  <c r="AL775" i="69" s="1"/>
  <c r="AL776" i="69" s="1"/>
  <c r="AL777" i="69" s="1"/>
  <c r="AL778" i="69" s="1"/>
  <c r="AL779" i="69" s="1"/>
  <c r="AL780" i="69" s="1"/>
  <c r="AL781" i="69" s="1"/>
  <c r="AL782" i="69" s="1"/>
  <c r="AL783" i="69" s="1"/>
  <c r="AL784" i="69" s="1"/>
  <c r="AL785" i="69" s="1"/>
  <c r="AL786" i="69" s="1"/>
  <c r="AL787" i="69" s="1"/>
  <c r="AL788" i="69" s="1"/>
  <c r="AL789" i="69" s="1"/>
  <c r="AL790" i="69" s="1"/>
  <c r="AL791" i="69" s="1"/>
  <c r="AL792" i="69" s="1"/>
  <c r="AL793" i="69" s="1"/>
  <c r="AL794" i="69" s="1"/>
  <c r="AL795" i="69" s="1"/>
  <c r="AL796" i="69" s="1"/>
  <c r="AL797" i="69" s="1"/>
  <c r="AL798" i="69" s="1"/>
  <c r="AL799" i="69" s="1"/>
  <c r="AL800" i="69" s="1"/>
  <c r="AL801" i="69" s="1"/>
  <c r="AL802" i="69" s="1"/>
  <c r="AL803" i="69" s="1"/>
  <c r="AL804" i="69" s="1"/>
  <c r="AL805" i="69" s="1"/>
  <c r="AL806" i="69" s="1"/>
  <c r="AL807" i="69" s="1"/>
  <c r="AL808" i="69" s="1"/>
  <c r="AL809" i="69" s="1"/>
  <c r="AL810" i="69" s="1"/>
  <c r="AL811" i="69" s="1"/>
  <c r="AL812" i="69" s="1"/>
  <c r="AL813" i="69" s="1"/>
  <c r="AL814" i="69" s="1"/>
  <c r="AL815" i="69" s="1"/>
  <c r="AL816" i="69" s="1"/>
  <c r="AL817" i="69" s="1"/>
  <c r="AL818" i="69" s="1"/>
  <c r="AL819" i="69" s="1"/>
  <c r="AL820" i="69" s="1"/>
  <c r="AL821" i="69" s="1"/>
  <c r="AL822" i="69" s="1"/>
  <c r="AL823" i="69" s="1"/>
  <c r="AL824" i="69" s="1"/>
  <c r="AL825" i="69" s="1"/>
  <c r="AL826" i="69" s="1"/>
  <c r="AL827" i="69" s="1"/>
  <c r="AL828" i="69" s="1"/>
  <c r="AL829" i="69" s="1"/>
  <c r="AL830" i="69" s="1"/>
  <c r="AL831" i="69" s="1"/>
  <c r="AL832" i="69" s="1"/>
  <c r="AL833" i="69" s="1"/>
  <c r="AL834" i="69" s="1"/>
  <c r="AL835" i="69" s="1"/>
  <c r="AL836" i="69" s="1"/>
  <c r="AL837" i="69" s="1"/>
  <c r="AL838" i="69" s="1"/>
  <c r="AL839" i="69" s="1"/>
  <c r="AL840" i="69" s="1"/>
  <c r="AL841" i="69" s="1"/>
  <c r="AL842" i="69" s="1"/>
  <c r="AL843" i="69" s="1"/>
  <c r="AL844" i="69" s="1"/>
  <c r="AL845" i="69" s="1"/>
  <c r="AL846" i="69" s="1"/>
  <c r="AL847" i="69" s="1"/>
  <c r="AL848" i="69" s="1"/>
  <c r="AL849" i="69" s="1"/>
  <c r="AL850" i="69" s="1"/>
  <c r="AL851" i="69" s="1"/>
  <c r="AL852" i="69" s="1"/>
  <c r="AL853" i="69" s="1"/>
  <c r="AL854" i="69" s="1"/>
  <c r="AL855" i="69" s="1"/>
  <c r="AL856" i="69" s="1"/>
  <c r="AL857" i="69" s="1"/>
  <c r="AL858" i="69" s="1"/>
  <c r="AL859" i="69" s="1"/>
  <c r="AL860" i="69" s="1"/>
  <c r="AL861" i="69" s="1"/>
  <c r="AL862" i="69" s="1"/>
  <c r="AL863" i="69" s="1"/>
  <c r="AL864" i="69" s="1"/>
  <c r="AL865" i="69" s="1"/>
  <c r="AL866" i="69" s="1"/>
  <c r="AL867" i="69" s="1"/>
  <c r="AL868" i="69" s="1"/>
  <c r="AL869" i="69" s="1"/>
  <c r="AL870" i="69" s="1"/>
  <c r="AL871" i="69" s="1"/>
  <c r="AL872" i="69" s="1"/>
  <c r="AL873" i="69" s="1"/>
  <c r="AL874" i="69" s="1"/>
  <c r="AL875" i="69" s="1"/>
  <c r="AL876" i="69" s="1"/>
  <c r="AL877" i="69" s="1"/>
  <c r="AL878" i="69" s="1"/>
  <c r="AL879" i="69" s="1"/>
  <c r="AL880" i="69" s="1"/>
  <c r="AL881" i="69" s="1"/>
  <c r="AL882" i="69" s="1"/>
  <c r="AL883" i="69" s="1"/>
  <c r="AL884" i="69" s="1"/>
  <c r="AL885" i="69" s="1"/>
  <c r="AL886" i="69" s="1"/>
  <c r="AL887" i="69" s="1"/>
  <c r="AL888" i="69" s="1"/>
  <c r="AL889" i="69" s="1"/>
  <c r="AL890" i="69" s="1"/>
  <c r="AL891" i="69" s="1"/>
  <c r="AL892" i="69" s="1"/>
  <c r="AL893" i="69" s="1"/>
  <c r="AL894" i="69" s="1"/>
  <c r="AL895" i="69" s="1"/>
  <c r="AL896" i="69" s="1"/>
  <c r="AL897" i="69" s="1"/>
  <c r="AL898" i="69" s="1"/>
  <c r="AL899" i="69" s="1"/>
  <c r="AL900" i="69" s="1"/>
  <c r="AL901" i="69" s="1"/>
  <c r="AL902" i="69" s="1"/>
  <c r="AL903" i="69" s="1"/>
  <c r="AL904" i="69" s="1"/>
  <c r="AL905" i="69" s="1"/>
  <c r="AL906" i="69" s="1"/>
  <c r="AL907" i="69" s="1"/>
  <c r="AL908" i="69" s="1"/>
  <c r="AL909" i="69" s="1"/>
  <c r="AL910" i="69" s="1"/>
  <c r="AL911" i="69" s="1"/>
  <c r="AL912" i="69" s="1"/>
  <c r="AL913" i="69" s="1"/>
  <c r="AL914" i="69" s="1"/>
  <c r="AL915" i="69" s="1"/>
  <c r="AL916" i="69" s="1"/>
  <c r="AL917" i="69" s="1"/>
  <c r="AL918" i="69" s="1"/>
  <c r="AL919" i="69" s="1"/>
  <c r="AL920" i="69" s="1"/>
  <c r="AL921" i="69" s="1"/>
  <c r="AL922" i="69" s="1"/>
  <c r="AL923" i="69" s="1"/>
  <c r="AL924" i="69" s="1"/>
  <c r="AL925" i="69" s="1"/>
  <c r="AL926" i="69" s="1"/>
  <c r="AL927" i="69" s="1"/>
  <c r="AL928" i="69" s="1"/>
  <c r="AL929" i="69" s="1"/>
  <c r="AL930" i="69" s="1"/>
  <c r="AL931" i="69" s="1"/>
  <c r="AL932" i="69" s="1"/>
  <c r="AL933" i="69" s="1"/>
  <c r="AL934" i="69" s="1"/>
  <c r="AL935" i="69" s="1"/>
  <c r="AL936" i="69" s="1"/>
  <c r="AL937" i="69" s="1"/>
  <c r="AL938" i="69" s="1"/>
  <c r="AL939" i="69" s="1"/>
  <c r="AL940" i="69" s="1"/>
  <c r="AL941" i="69" s="1"/>
  <c r="AL942" i="69" s="1"/>
  <c r="AL943" i="69" s="1"/>
  <c r="AL944" i="69" s="1"/>
  <c r="AL945" i="69" s="1"/>
  <c r="AL946" i="69" s="1"/>
  <c r="AL947" i="69" s="1"/>
  <c r="AL948" i="69" s="1"/>
  <c r="AL949" i="69" s="1"/>
  <c r="AL950" i="69" s="1"/>
  <c r="AL951" i="69" s="1"/>
  <c r="AL952" i="69" s="1"/>
  <c r="AL953" i="69" s="1"/>
  <c r="AL954" i="69" s="1"/>
  <c r="AL955" i="69" s="1"/>
  <c r="AL956" i="69" s="1"/>
  <c r="AL957" i="69" s="1"/>
  <c r="AL958" i="69" s="1"/>
  <c r="AL959" i="69" s="1"/>
  <c r="AL960" i="69" s="1"/>
  <c r="AL961" i="69" s="1"/>
  <c r="AL962" i="69" s="1"/>
  <c r="AL963" i="69" s="1"/>
  <c r="AL964" i="69" s="1"/>
  <c r="AL965" i="69" s="1"/>
  <c r="AL966" i="69" s="1"/>
  <c r="AL967" i="69" s="1"/>
  <c r="AL968" i="69" s="1"/>
  <c r="AL969" i="69" s="1"/>
  <c r="AL970" i="69" s="1"/>
  <c r="AL971" i="69" s="1"/>
  <c r="AL972" i="69" s="1"/>
  <c r="AL973" i="69" s="1"/>
  <c r="AL974" i="69" s="1"/>
  <c r="AL975" i="69" s="1"/>
  <c r="AL976" i="69" s="1"/>
  <c r="AL977" i="69" s="1"/>
  <c r="AL978" i="69" s="1"/>
  <c r="AL979" i="69" s="1"/>
  <c r="AL980" i="69" s="1"/>
  <c r="AL981" i="69" s="1"/>
  <c r="AL982" i="69" s="1"/>
  <c r="AL983" i="69" s="1"/>
  <c r="AL984" i="69" s="1"/>
  <c r="AL985" i="69" s="1"/>
  <c r="AL986" i="69" s="1"/>
  <c r="AL987" i="69" s="1"/>
  <c r="AL988" i="69" s="1"/>
  <c r="AL989" i="69" s="1"/>
  <c r="AL990" i="69" s="1"/>
  <c r="AL991" i="69" s="1"/>
  <c r="AL992" i="69" s="1"/>
  <c r="AL993" i="69" s="1"/>
  <c r="AL994" i="69" s="1"/>
  <c r="AL995" i="69" s="1"/>
  <c r="AL996" i="69" s="1"/>
  <c r="AL997" i="69" s="1"/>
  <c r="AL998" i="69" s="1"/>
  <c r="AL999" i="69" s="1"/>
  <c r="AL1000" i="69" s="1"/>
  <c r="AL1001" i="69" s="1"/>
  <c r="AL1002" i="69" s="1"/>
  <c r="AL1003" i="69" s="1"/>
  <c r="AL1004" i="69" s="1"/>
  <c r="AL1005" i="69" s="1"/>
  <c r="AL1006" i="69" s="1"/>
  <c r="AL1007" i="69" s="1"/>
  <c r="AL1008" i="69" s="1"/>
  <c r="AL1009" i="69" s="1"/>
  <c r="AL1010" i="69" s="1"/>
  <c r="AL1011" i="69" s="1"/>
  <c r="AL1012" i="69" s="1"/>
  <c r="AL1013" i="69" s="1"/>
  <c r="AL1014" i="69" s="1"/>
  <c r="AL1015" i="69" s="1"/>
  <c r="AL1016" i="69" s="1"/>
  <c r="AL1017" i="69" s="1"/>
  <c r="AL1018" i="69" s="1"/>
  <c r="AL1019" i="69" s="1"/>
  <c r="AL1020" i="69" s="1"/>
  <c r="AL1021" i="69" s="1"/>
  <c r="AL1022" i="69" s="1"/>
  <c r="AL1023" i="69" s="1"/>
  <c r="AL1024" i="69" s="1"/>
  <c r="AL1025" i="69" s="1"/>
  <c r="AL1026" i="69" s="1"/>
  <c r="AL1027" i="69" s="1"/>
  <c r="AL1028" i="69" s="1"/>
  <c r="AL1029" i="69" s="1"/>
  <c r="AL1030" i="69" s="1"/>
  <c r="AL1031" i="69" s="1"/>
  <c r="AL1032" i="69" s="1"/>
  <c r="AL1033" i="69" s="1"/>
  <c r="AL1034" i="69" s="1"/>
  <c r="AL1035" i="69" s="1"/>
  <c r="AL1036" i="69" s="1"/>
  <c r="AL1037" i="69" s="1"/>
  <c r="AL1038" i="69" s="1"/>
  <c r="AL1039" i="69" s="1"/>
  <c r="AL1040" i="69" s="1"/>
  <c r="AL1041" i="69" s="1"/>
  <c r="AL1042" i="69" s="1"/>
  <c r="AL1043" i="69" s="1"/>
  <c r="AL1044" i="69" s="1"/>
  <c r="AL1045" i="69" s="1"/>
  <c r="AL1046" i="69" s="1"/>
  <c r="AL1047" i="69" s="1"/>
  <c r="AL1048" i="69" s="1"/>
  <c r="AL1049" i="69" s="1"/>
  <c r="AL1050" i="69" s="1"/>
  <c r="AL1051" i="69" s="1"/>
  <c r="AL1052" i="69" s="1"/>
  <c r="AL1053" i="69" s="1"/>
  <c r="AL1054" i="69" s="1"/>
  <c r="AL1055" i="69" s="1"/>
  <c r="AL1056" i="69" s="1"/>
  <c r="AL1057" i="69" s="1"/>
  <c r="AL1058" i="69" s="1"/>
  <c r="AL1059" i="69" s="1"/>
  <c r="AL1060" i="69" s="1"/>
  <c r="AL1061" i="69" s="1"/>
  <c r="AL1062" i="69" s="1"/>
  <c r="AL1063" i="69" s="1"/>
  <c r="AL1064" i="69" s="1"/>
  <c r="AL1065" i="69" s="1"/>
  <c r="AL1066" i="69" s="1"/>
  <c r="AL1067" i="69" s="1"/>
  <c r="AL1068" i="69" s="1"/>
  <c r="AL1069" i="69" s="1"/>
  <c r="AL1070" i="69" s="1"/>
  <c r="AL1071" i="69" s="1"/>
  <c r="AL1072" i="69" s="1"/>
  <c r="AL1073" i="69" s="1"/>
  <c r="AL1074" i="69" s="1"/>
  <c r="AL1075" i="69" s="1"/>
  <c r="AL1076" i="69" s="1"/>
  <c r="AL1077" i="69" s="1"/>
  <c r="AL1078" i="69" s="1"/>
  <c r="AL1079" i="69" s="1"/>
  <c r="AL1080" i="69" s="1"/>
  <c r="AL1081" i="69" s="1"/>
  <c r="AL1082" i="69" s="1"/>
  <c r="AL1083" i="69" s="1"/>
  <c r="AL1084" i="69" s="1"/>
  <c r="AL1085" i="69" s="1"/>
  <c r="AL1086" i="69" s="1"/>
  <c r="AL1087" i="69" s="1"/>
  <c r="AL1088" i="69" s="1"/>
  <c r="AL1089" i="69" s="1"/>
  <c r="AL1090" i="69" s="1"/>
  <c r="AL1091" i="69" s="1"/>
  <c r="AL1092" i="69" s="1"/>
  <c r="AL1093" i="69" s="1"/>
  <c r="AL1094" i="69" s="1"/>
  <c r="AL1095" i="69" s="1"/>
  <c r="AL1096" i="69" s="1"/>
  <c r="AL1097" i="69" s="1"/>
  <c r="AL1098" i="69" s="1"/>
  <c r="AL1099" i="69" s="1"/>
  <c r="AL1100" i="69" s="1"/>
  <c r="AL1101" i="69" s="1"/>
  <c r="AL1102" i="69" s="1"/>
  <c r="AL1103" i="69" s="1"/>
  <c r="AL1104" i="69" s="1"/>
  <c r="AL1105" i="69" s="1"/>
  <c r="AL1106" i="69" s="1"/>
  <c r="AL1107" i="69" s="1"/>
  <c r="AL1108" i="69" s="1"/>
  <c r="AL1109" i="69" s="1"/>
  <c r="AL1110" i="69" s="1"/>
  <c r="AL1111" i="69" s="1"/>
  <c r="AL1112" i="69" s="1"/>
  <c r="AL1113" i="69" s="1"/>
  <c r="AL1114" i="69" s="1"/>
  <c r="AL1115" i="69" s="1"/>
  <c r="AL1116" i="69" s="1"/>
  <c r="AL1117" i="69" s="1"/>
  <c r="AL1118" i="69" s="1"/>
  <c r="AL1119" i="69" s="1"/>
  <c r="AL1120" i="69" s="1"/>
  <c r="AL1121" i="69" s="1"/>
  <c r="AL1122" i="69" s="1"/>
  <c r="AL1123" i="69" s="1"/>
  <c r="AL1124" i="69" s="1"/>
  <c r="AL1125" i="69" s="1"/>
  <c r="AL1126" i="69" s="1"/>
  <c r="AL1127" i="69" s="1"/>
  <c r="AL1128" i="69" s="1"/>
  <c r="AL1129" i="69" s="1"/>
  <c r="AL1130" i="69" s="1"/>
  <c r="AL1131" i="69" s="1"/>
  <c r="AL1132" i="69" s="1"/>
  <c r="AL1133" i="69" s="1"/>
  <c r="AL1134" i="69" s="1"/>
  <c r="AL1135" i="69" s="1"/>
  <c r="AL1136" i="69" s="1"/>
  <c r="AL1137" i="69" s="1"/>
  <c r="AL1138" i="69" s="1"/>
  <c r="AL1139" i="69" s="1"/>
  <c r="AL1140" i="69" s="1"/>
  <c r="AL1141" i="69" s="1"/>
  <c r="AL1142" i="69" s="1"/>
  <c r="AL1143" i="69" s="1"/>
  <c r="AL1144" i="69" s="1"/>
  <c r="AL1145" i="69" s="1"/>
  <c r="AL1146" i="69" s="1"/>
  <c r="AL1147" i="69" s="1"/>
  <c r="AL1148" i="69" s="1"/>
  <c r="AL1149" i="69" s="1"/>
  <c r="AL1150" i="69" s="1"/>
  <c r="AL1151" i="69" s="1"/>
  <c r="AL1152" i="69" s="1"/>
  <c r="AL1153" i="69" s="1"/>
  <c r="AL1154" i="69" s="1"/>
  <c r="AL1155" i="69" s="1"/>
  <c r="AL1156" i="69" s="1"/>
  <c r="AL1157" i="69" s="1"/>
  <c r="AL1158" i="69" s="1"/>
  <c r="AL1159" i="69" s="1"/>
  <c r="AL1160" i="69" s="1"/>
  <c r="AL1161" i="69" s="1"/>
  <c r="AL1162" i="69" s="1"/>
  <c r="AL1163" i="69" s="1"/>
  <c r="AL1164" i="69" s="1"/>
  <c r="AL1165" i="69" s="1"/>
  <c r="AL1166" i="69" s="1"/>
  <c r="AL1167" i="69" s="1"/>
  <c r="AL1168" i="69" s="1"/>
  <c r="AL1169" i="69" s="1"/>
  <c r="AL1170" i="69" s="1"/>
  <c r="AL1171" i="69" s="1"/>
  <c r="AL1172" i="69" s="1"/>
  <c r="AL1173" i="69" s="1"/>
  <c r="AL1174" i="69" s="1"/>
  <c r="AL1175" i="69" s="1"/>
  <c r="AL1176" i="69" s="1"/>
  <c r="AL1177" i="69" s="1"/>
  <c r="AL1178" i="69" s="1"/>
  <c r="AL1179" i="69" s="1"/>
  <c r="AL1180" i="69" s="1"/>
  <c r="AL1181" i="69" s="1"/>
  <c r="AL1182" i="69" s="1"/>
  <c r="AL1183" i="69" s="1"/>
  <c r="AL1184" i="69" s="1"/>
  <c r="AL1185" i="69" s="1"/>
  <c r="AL1186" i="69" s="1"/>
  <c r="AL1187" i="69" s="1"/>
  <c r="AL1188" i="69" s="1"/>
  <c r="AL1189" i="69" s="1"/>
  <c r="AL1190" i="69" s="1"/>
  <c r="AL1191" i="69" s="1"/>
  <c r="AL1192" i="69" s="1"/>
  <c r="AL1193" i="69" s="1"/>
  <c r="AL1194" i="69" s="1"/>
  <c r="AL1195" i="69" s="1"/>
  <c r="AL1196" i="69" s="1"/>
  <c r="AL1197" i="69" s="1"/>
  <c r="AL1198" i="69" s="1"/>
  <c r="AL1199" i="69" s="1"/>
  <c r="AL1200" i="69" s="1"/>
  <c r="AL1201" i="69" s="1"/>
  <c r="AL1202" i="69" s="1"/>
  <c r="AL1203" i="69" s="1"/>
  <c r="AL1204" i="69" s="1"/>
  <c r="AL1205" i="69" s="1"/>
  <c r="AL1206" i="69" s="1"/>
  <c r="AL1207" i="69" s="1"/>
  <c r="AL1208" i="69" s="1"/>
  <c r="AL1209" i="69" s="1"/>
  <c r="AL1210" i="69" s="1"/>
  <c r="AL1211" i="69" s="1"/>
  <c r="AL1212" i="69" s="1"/>
  <c r="X14" i="69"/>
  <c r="X15" i="69" s="1"/>
  <c r="X16" i="69" s="1"/>
  <c r="X17" i="69" s="1"/>
  <c r="X18" i="69" s="1"/>
  <c r="X19" i="69" s="1"/>
  <c r="X20" i="69" s="1"/>
  <c r="X21" i="69" s="1"/>
  <c r="X22" i="69" s="1"/>
  <c r="X23" i="69" s="1"/>
  <c r="X24" i="69" s="1"/>
  <c r="X25" i="69" s="1"/>
  <c r="X26" i="69" s="1"/>
  <c r="X27" i="69" s="1"/>
  <c r="X28" i="69" s="1"/>
  <c r="X29" i="69" s="1"/>
  <c r="X30" i="69" s="1"/>
  <c r="X31" i="69" s="1"/>
  <c r="X32" i="69" s="1"/>
  <c r="X33" i="69" s="1"/>
  <c r="X34" i="69" s="1"/>
  <c r="X35" i="69" s="1"/>
  <c r="X36" i="69" s="1"/>
  <c r="X37" i="69" s="1"/>
  <c r="X38" i="69" s="1"/>
  <c r="X39" i="69" s="1"/>
  <c r="X40" i="69" s="1"/>
  <c r="X41" i="69" s="1"/>
  <c r="X42" i="69" s="1"/>
  <c r="X43" i="69" s="1"/>
  <c r="X44" i="69" s="1"/>
  <c r="X45" i="69" s="1"/>
  <c r="X46" i="69" s="1"/>
  <c r="X47" i="69" s="1"/>
  <c r="X48" i="69" s="1"/>
  <c r="X49" i="69" s="1"/>
  <c r="X50" i="69" s="1"/>
  <c r="X51" i="69" s="1"/>
  <c r="X52" i="69" s="1"/>
  <c r="X53" i="69" s="1"/>
  <c r="X54" i="69" s="1"/>
  <c r="X55" i="69" s="1"/>
  <c r="X56" i="69" s="1"/>
  <c r="X57" i="69" s="1"/>
  <c r="X58" i="69" s="1"/>
  <c r="X59" i="69" s="1"/>
  <c r="X60" i="69" s="1"/>
  <c r="X61" i="69" s="1"/>
  <c r="X62" i="69" s="1"/>
  <c r="X63" i="69" s="1"/>
  <c r="X64" i="69" s="1"/>
  <c r="X65" i="69" s="1"/>
  <c r="X66" i="69" s="1"/>
  <c r="X67" i="69" s="1"/>
  <c r="X68" i="69" s="1"/>
  <c r="X69" i="69" s="1"/>
  <c r="X70" i="69" s="1"/>
  <c r="X71" i="69" s="1"/>
  <c r="X72" i="69" s="1"/>
  <c r="X73" i="69" s="1"/>
  <c r="X74" i="69" s="1"/>
  <c r="X75" i="69" s="1"/>
  <c r="X76" i="69" s="1"/>
  <c r="X77" i="69" s="1"/>
  <c r="X78" i="69" s="1"/>
  <c r="X79" i="69" s="1"/>
  <c r="X80" i="69" s="1"/>
  <c r="X81" i="69" s="1"/>
  <c r="X82" i="69" s="1"/>
  <c r="X83" i="69" s="1"/>
  <c r="X84" i="69" s="1"/>
  <c r="X85" i="69" s="1"/>
  <c r="X86" i="69" s="1"/>
  <c r="X87" i="69" s="1"/>
  <c r="X88" i="69" s="1"/>
  <c r="X89" i="69" s="1"/>
  <c r="X90" i="69" s="1"/>
  <c r="X91" i="69" s="1"/>
  <c r="X92" i="69" s="1"/>
  <c r="X93" i="69" s="1"/>
  <c r="X94" i="69" s="1"/>
  <c r="X95" i="69" s="1"/>
  <c r="X96" i="69" s="1"/>
  <c r="X97" i="69" s="1"/>
  <c r="X98" i="69" s="1"/>
  <c r="X99" i="69" s="1"/>
  <c r="X100" i="69" s="1"/>
  <c r="X101" i="69" s="1"/>
  <c r="X102" i="69" s="1"/>
  <c r="X103" i="69" s="1"/>
  <c r="X104" i="69" s="1"/>
  <c r="X105" i="69" s="1"/>
  <c r="X106" i="69" s="1"/>
  <c r="X107" i="69" s="1"/>
  <c r="X108" i="69" s="1"/>
  <c r="X109" i="69" s="1"/>
  <c r="X110" i="69" s="1"/>
  <c r="X111" i="69" s="1"/>
  <c r="X112" i="69" s="1"/>
  <c r="X113" i="69" s="1"/>
  <c r="X114" i="69" s="1"/>
  <c r="X115" i="69" s="1"/>
  <c r="X116" i="69" s="1"/>
  <c r="X117" i="69" s="1"/>
  <c r="X118" i="69" s="1"/>
  <c r="X119" i="69" s="1"/>
  <c r="X120" i="69" s="1"/>
  <c r="X121" i="69" s="1"/>
  <c r="X122" i="69" s="1"/>
  <c r="X123" i="69" s="1"/>
  <c r="X124" i="69" s="1"/>
  <c r="X125" i="69" s="1"/>
  <c r="X126" i="69" s="1"/>
  <c r="X127" i="69" s="1"/>
  <c r="X128" i="69" s="1"/>
  <c r="X129" i="69" s="1"/>
  <c r="X130" i="69" s="1"/>
  <c r="X131" i="69" s="1"/>
  <c r="X132" i="69" s="1"/>
  <c r="X133" i="69" s="1"/>
  <c r="X134" i="69" s="1"/>
  <c r="X135" i="69" s="1"/>
  <c r="X136" i="69" s="1"/>
  <c r="X137" i="69" s="1"/>
  <c r="X138" i="69" s="1"/>
  <c r="X139" i="69" s="1"/>
  <c r="X140" i="69" s="1"/>
  <c r="X141" i="69" s="1"/>
  <c r="X142" i="69" s="1"/>
  <c r="X143" i="69" s="1"/>
  <c r="X144" i="69" s="1"/>
  <c r="X145" i="69" s="1"/>
  <c r="X146" i="69" s="1"/>
  <c r="X147" i="69" s="1"/>
  <c r="X148" i="69" s="1"/>
  <c r="X149" i="69" s="1"/>
  <c r="X150" i="69" s="1"/>
  <c r="X151" i="69" s="1"/>
  <c r="X152" i="69" s="1"/>
  <c r="X153" i="69" s="1"/>
  <c r="X154" i="69" s="1"/>
  <c r="X155" i="69" s="1"/>
  <c r="X156" i="69" s="1"/>
  <c r="X157" i="69" s="1"/>
  <c r="X158" i="69" s="1"/>
  <c r="X159" i="69" s="1"/>
  <c r="X160" i="69" s="1"/>
  <c r="X161" i="69" s="1"/>
  <c r="X162" i="69" s="1"/>
  <c r="X163" i="69" s="1"/>
  <c r="X164" i="69" s="1"/>
  <c r="X165" i="69" s="1"/>
  <c r="X166" i="69" s="1"/>
  <c r="X167" i="69" s="1"/>
  <c r="X168" i="69" s="1"/>
  <c r="X169" i="69" s="1"/>
  <c r="X170" i="69" s="1"/>
  <c r="X171" i="69" s="1"/>
  <c r="X172" i="69" s="1"/>
  <c r="X173" i="69" s="1"/>
  <c r="X174" i="69" s="1"/>
  <c r="X175" i="69" s="1"/>
  <c r="X176" i="69" s="1"/>
  <c r="X177" i="69" s="1"/>
  <c r="X178" i="69" s="1"/>
  <c r="X179" i="69" s="1"/>
  <c r="X180" i="69" s="1"/>
  <c r="X181" i="69" s="1"/>
  <c r="X182" i="69" s="1"/>
  <c r="X183" i="69" s="1"/>
  <c r="X184" i="69" s="1"/>
  <c r="X185" i="69" s="1"/>
  <c r="X186" i="69" s="1"/>
  <c r="X187" i="69" s="1"/>
  <c r="X188" i="69" s="1"/>
  <c r="X189" i="69" s="1"/>
  <c r="X190" i="69" s="1"/>
  <c r="X191" i="69" s="1"/>
  <c r="X192" i="69" s="1"/>
  <c r="X193" i="69" s="1"/>
  <c r="X194" i="69" s="1"/>
  <c r="X195" i="69" s="1"/>
  <c r="X196" i="69" s="1"/>
  <c r="X197" i="69" s="1"/>
  <c r="X198" i="69" s="1"/>
  <c r="X199" i="69" s="1"/>
  <c r="X200" i="69" s="1"/>
  <c r="X201" i="69" s="1"/>
  <c r="X202" i="69" s="1"/>
  <c r="X203" i="69" s="1"/>
  <c r="X204" i="69" s="1"/>
  <c r="X205" i="69" s="1"/>
  <c r="X206" i="69" s="1"/>
  <c r="X207" i="69" s="1"/>
  <c r="X208" i="69" s="1"/>
  <c r="X209" i="69" s="1"/>
  <c r="X210" i="69" s="1"/>
  <c r="X211" i="69" s="1"/>
  <c r="X212" i="69" s="1"/>
  <c r="X213" i="69" s="1"/>
  <c r="X214" i="69" s="1"/>
  <c r="X215" i="69" s="1"/>
  <c r="X216" i="69" s="1"/>
  <c r="X217" i="69" s="1"/>
  <c r="X218" i="69" s="1"/>
  <c r="X219" i="69" s="1"/>
  <c r="X220" i="69" s="1"/>
  <c r="X221" i="69" s="1"/>
  <c r="X222" i="69" s="1"/>
  <c r="X223" i="69" s="1"/>
  <c r="X224" i="69" s="1"/>
  <c r="X225" i="69" s="1"/>
  <c r="X226" i="69" s="1"/>
  <c r="X227" i="69" s="1"/>
  <c r="X228" i="69" s="1"/>
  <c r="X229" i="69" s="1"/>
  <c r="X230" i="69" s="1"/>
  <c r="X231" i="69" s="1"/>
  <c r="X232" i="69" s="1"/>
  <c r="X233" i="69" s="1"/>
  <c r="X234" i="69" s="1"/>
  <c r="X235" i="69" s="1"/>
  <c r="X236" i="69" s="1"/>
  <c r="X237" i="69" s="1"/>
  <c r="X238" i="69" s="1"/>
  <c r="X239" i="69" s="1"/>
  <c r="X240" i="69" s="1"/>
  <c r="X241" i="69" s="1"/>
  <c r="X242" i="69" s="1"/>
  <c r="X243" i="69" s="1"/>
  <c r="X244" i="69" s="1"/>
  <c r="X245" i="69" s="1"/>
  <c r="X246" i="69" s="1"/>
  <c r="X247" i="69" s="1"/>
  <c r="X248" i="69" s="1"/>
  <c r="X249" i="69" s="1"/>
  <c r="X250" i="69" s="1"/>
  <c r="X251" i="69" s="1"/>
  <c r="X252" i="69" s="1"/>
  <c r="X253" i="69" s="1"/>
  <c r="X254" i="69" s="1"/>
  <c r="X255" i="69" s="1"/>
  <c r="X256" i="69" s="1"/>
  <c r="X257" i="69" s="1"/>
  <c r="X258" i="69" s="1"/>
  <c r="X259" i="69" s="1"/>
  <c r="X260" i="69" s="1"/>
  <c r="X261" i="69" s="1"/>
  <c r="X262" i="69" s="1"/>
  <c r="X263" i="69" s="1"/>
  <c r="X264" i="69" s="1"/>
  <c r="X265" i="69" s="1"/>
  <c r="X266" i="69" s="1"/>
  <c r="X267" i="69" s="1"/>
  <c r="X268" i="69" s="1"/>
  <c r="X269" i="69" s="1"/>
  <c r="X270" i="69" s="1"/>
  <c r="X271" i="69" s="1"/>
  <c r="X272" i="69" s="1"/>
  <c r="X273" i="69" s="1"/>
  <c r="X274" i="69" s="1"/>
  <c r="X275" i="69" s="1"/>
  <c r="X276" i="69" s="1"/>
  <c r="X277" i="69" s="1"/>
  <c r="X278" i="69" s="1"/>
  <c r="X279" i="69" s="1"/>
  <c r="X280" i="69" s="1"/>
  <c r="X281" i="69" s="1"/>
  <c r="X282" i="69" s="1"/>
  <c r="X283" i="69" s="1"/>
  <c r="X284" i="69" s="1"/>
  <c r="X285" i="69" s="1"/>
  <c r="X286" i="69" s="1"/>
  <c r="X287" i="69" s="1"/>
  <c r="X288" i="69" s="1"/>
  <c r="X289" i="69" s="1"/>
  <c r="X290" i="69" s="1"/>
  <c r="X291" i="69" s="1"/>
  <c r="X292" i="69" s="1"/>
  <c r="X293" i="69" s="1"/>
  <c r="X294" i="69" s="1"/>
  <c r="X295" i="69" s="1"/>
  <c r="X296" i="69" s="1"/>
  <c r="X297" i="69" s="1"/>
  <c r="X298" i="69" s="1"/>
  <c r="X299" i="69" s="1"/>
  <c r="X300" i="69" s="1"/>
  <c r="X301" i="69" s="1"/>
  <c r="X302" i="69" s="1"/>
  <c r="X303" i="69" s="1"/>
  <c r="X304" i="69" s="1"/>
  <c r="X305" i="69" s="1"/>
  <c r="X306" i="69" s="1"/>
  <c r="X307" i="69" s="1"/>
  <c r="X308" i="69" s="1"/>
  <c r="X309" i="69" s="1"/>
  <c r="X310" i="69" s="1"/>
  <c r="X311" i="69" s="1"/>
  <c r="X312" i="69" s="1"/>
  <c r="X313" i="69" s="1"/>
  <c r="X314" i="69" s="1"/>
  <c r="X315" i="69" s="1"/>
  <c r="X316" i="69" s="1"/>
  <c r="X317" i="69" s="1"/>
  <c r="X318" i="69" s="1"/>
  <c r="X319" i="69" s="1"/>
  <c r="X320" i="69" s="1"/>
  <c r="X321" i="69" s="1"/>
  <c r="X322" i="69" s="1"/>
  <c r="X323" i="69" s="1"/>
  <c r="X324" i="69" s="1"/>
  <c r="X325" i="69" s="1"/>
  <c r="X326" i="69" s="1"/>
  <c r="X327" i="69" s="1"/>
  <c r="X328" i="69" s="1"/>
  <c r="X329" i="69" s="1"/>
  <c r="X330" i="69" s="1"/>
  <c r="X331" i="69" s="1"/>
  <c r="X332" i="69" s="1"/>
  <c r="X333" i="69" s="1"/>
  <c r="X334" i="69" s="1"/>
  <c r="X335" i="69" s="1"/>
  <c r="X336" i="69" s="1"/>
  <c r="X337" i="69" s="1"/>
  <c r="X338" i="69" s="1"/>
  <c r="X339" i="69" s="1"/>
  <c r="X340" i="69" s="1"/>
  <c r="X341" i="69" s="1"/>
  <c r="X342" i="69" s="1"/>
  <c r="X343" i="69" s="1"/>
  <c r="X344" i="69" s="1"/>
  <c r="X345" i="69" s="1"/>
  <c r="X346" i="69" s="1"/>
  <c r="X347" i="69" s="1"/>
  <c r="X348" i="69" s="1"/>
  <c r="X349" i="69" s="1"/>
  <c r="X350" i="69" s="1"/>
  <c r="X351" i="69" s="1"/>
  <c r="X352" i="69" s="1"/>
  <c r="X353" i="69" s="1"/>
  <c r="X354" i="69" s="1"/>
  <c r="X355" i="69" s="1"/>
  <c r="X356" i="69" s="1"/>
  <c r="X357" i="69" s="1"/>
  <c r="X358" i="69" s="1"/>
  <c r="X359" i="69" s="1"/>
  <c r="X360" i="69" s="1"/>
  <c r="X361" i="69" s="1"/>
  <c r="X362" i="69" s="1"/>
  <c r="X363" i="69" s="1"/>
  <c r="X364" i="69" s="1"/>
  <c r="X365" i="69" s="1"/>
  <c r="X366" i="69" s="1"/>
  <c r="X367" i="69" s="1"/>
  <c r="X368" i="69" s="1"/>
  <c r="X369" i="69" s="1"/>
  <c r="X370" i="69" s="1"/>
  <c r="X371" i="69" s="1"/>
  <c r="X372" i="69" s="1"/>
  <c r="X373" i="69" s="1"/>
  <c r="X374" i="69" s="1"/>
  <c r="X375" i="69" s="1"/>
  <c r="X376" i="69" s="1"/>
  <c r="X377" i="69" s="1"/>
  <c r="X378" i="69" s="1"/>
  <c r="X379" i="69" s="1"/>
  <c r="X380" i="69" s="1"/>
  <c r="X381" i="69" s="1"/>
  <c r="X382" i="69" s="1"/>
  <c r="X383" i="69" s="1"/>
  <c r="X384" i="69" s="1"/>
  <c r="X385" i="69" s="1"/>
  <c r="X386" i="69" s="1"/>
  <c r="X387" i="69" s="1"/>
  <c r="X388" i="69" s="1"/>
  <c r="X389" i="69" s="1"/>
  <c r="X390" i="69" s="1"/>
  <c r="X391" i="69" s="1"/>
  <c r="X392" i="69" s="1"/>
  <c r="X393" i="69" s="1"/>
  <c r="X394" i="69" s="1"/>
  <c r="X395" i="69" s="1"/>
  <c r="X396" i="69" s="1"/>
  <c r="X397" i="69" s="1"/>
  <c r="X398" i="69" s="1"/>
  <c r="X399" i="69" s="1"/>
  <c r="X400" i="69" s="1"/>
  <c r="X401" i="69" s="1"/>
  <c r="X402" i="69" s="1"/>
  <c r="X403" i="69" s="1"/>
  <c r="X404" i="69" s="1"/>
  <c r="X405" i="69" s="1"/>
  <c r="X406" i="69" s="1"/>
  <c r="X407" i="69" s="1"/>
  <c r="X408" i="69" s="1"/>
  <c r="X409" i="69" s="1"/>
  <c r="X410" i="69" s="1"/>
  <c r="X411" i="69" s="1"/>
  <c r="X412" i="69" s="1"/>
  <c r="X413" i="69" s="1"/>
  <c r="X414" i="69" s="1"/>
  <c r="X415" i="69" s="1"/>
  <c r="X416" i="69" s="1"/>
  <c r="X417" i="69" s="1"/>
  <c r="X418" i="69" s="1"/>
  <c r="X419" i="69" s="1"/>
  <c r="X420" i="69" s="1"/>
  <c r="X421" i="69" s="1"/>
  <c r="X422" i="69" s="1"/>
  <c r="X423" i="69" s="1"/>
  <c r="X424" i="69" s="1"/>
  <c r="X425" i="69" s="1"/>
  <c r="X426" i="69" s="1"/>
  <c r="X427" i="69" s="1"/>
  <c r="X428" i="69" s="1"/>
  <c r="X429" i="69" s="1"/>
  <c r="X430" i="69" s="1"/>
  <c r="X431" i="69" s="1"/>
  <c r="X432" i="69" s="1"/>
  <c r="X433" i="69" s="1"/>
  <c r="X434" i="69" s="1"/>
  <c r="X435" i="69" s="1"/>
  <c r="X436" i="69" s="1"/>
  <c r="X437" i="69" s="1"/>
  <c r="X438" i="69" s="1"/>
  <c r="X439" i="69" s="1"/>
  <c r="X440" i="69" s="1"/>
  <c r="X441" i="69" s="1"/>
  <c r="X442" i="69" s="1"/>
  <c r="X443" i="69" s="1"/>
  <c r="X444" i="69" s="1"/>
  <c r="X445" i="69" s="1"/>
  <c r="X446" i="69" s="1"/>
  <c r="X447" i="69" s="1"/>
  <c r="X448" i="69" s="1"/>
  <c r="X449" i="69" s="1"/>
  <c r="X450" i="69" s="1"/>
  <c r="X451" i="69" s="1"/>
  <c r="X452" i="69" s="1"/>
  <c r="X453" i="69" s="1"/>
  <c r="X454" i="69" s="1"/>
  <c r="X455" i="69" s="1"/>
  <c r="X456" i="69" s="1"/>
  <c r="X457" i="69" s="1"/>
  <c r="X458" i="69" s="1"/>
  <c r="X459" i="69" s="1"/>
  <c r="X460" i="69" s="1"/>
  <c r="X461" i="69" s="1"/>
  <c r="X462" i="69" s="1"/>
  <c r="X463" i="69" s="1"/>
  <c r="X464" i="69" s="1"/>
  <c r="X465" i="69" s="1"/>
  <c r="X466" i="69" s="1"/>
  <c r="X467" i="69" s="1"/>
  <c r="X468" i="69" s="1"/>
  <c r="X469" i="69" s="1"/>
  <c r="X470" i="69" s="1"/>
  <c r="X471" i="69" s="1"/>
  <c r="X472" i="69" s="1"/>
  <c r="X473" i="69" s="1"/>
  <c r="X474" i="69" s="1"/>
  <c r="X475" i="69" s="1"/>
  <c r="X476" i="69" s="1"/>
  <c r="X477" i="69" s="1"/>
  <c r="X478" i="69" s="1"/>
  <c r="X479" i="69" s="1"/>
  <c r="X480" i="69" s="1"/>
  <c r="X481" i="69" s="1"/>
  <c r="X482" i="69" s="1"/>
  <c r="X483" i="69" s="1"/>
  <c r="X484" i="69" s="1"/>
  <c r="X485" i="69" s="1"/>
  <c r="X486" i="69" s="1"/>
  <c r="X487" i="69" s="1"/>
  <c r="X488" i="69" s="1"/>
  <c r="X489" i="69" s="1"/>
  <c r="X490" i="69" s="1"/>
  <c r="X491" i="69" s="1"/>
  <c r="X492" i="69" s="1"/>
  <c r="X493" i="69" s="1"/>
  <c r="X494" i="69" s="1"/>
  <c r="X495" i="69" s="1"/>
  <c r="X496" i="69" s="1"/>
  <c r="X497" i="69" s="1"/>
  <c r="X498" i="69" s="1"/>
  <c r="X499" i="69" s="1"/>
  <c r="X500" i="69" s="1"/>
  <c r="X501" i="69" s="1"/>
  <c r="X502" i="69" s="1"/>
  <c r="X503" i="69" s="1"/>
  <c r="X504" i="69" s="1"/>
  <c r="X505" i="69" s="1"/>
  <c r="X506" i="69" s="1"/>
  <c r="X507" i="69" s="1"/>
  <c r="X508" i="69" s="1"/>
  <c r="X509" i="69" s="1"/>
  <c r="X510" i="69" s="1"/>
  <c r="X511" i="69" s="1"/>
  <c r="X512" i="69" s="1"/>
  <c r="X513" i="69" s="1"/>
  <c r="X514" i="69" s="1"/>
  <c r="X515" i="69" s="1"/>
  <c r="X516" i="69" s="1"/>
  <c r="X517" i="69" s="1"/>
  <c r="X518" i="69" s="1"/>
  <c r="X519" i="69" s="1"/>
  <c r="X520" i="69" s="1"/>
  <c r="X521" i="69" s="1"/>
  <c r="X522" i="69" s="1"/>
  <c r="X523" i="69" s="1"/>
  <c r="X524" i="69" s="1"/>
  <c r="X525" i="69" s="1"/>
  <c r="X526" i="69" s="1"/>
  <c r="X527" i="69" s="1"/>
  <c r="X528" i="69" s="1"/>
  <c r="X529" i="69" s="1"/>
  <c r="X530" i="69" s="1"/>
  <c r="X531" i="69" s="1"/>
  <c r="X532" i="69" s="1"/>
  <c r="X533" i="69" s="1"/>
  <c r="X534" i="69" s="1"/>
  <c r="X535" i="69" s="1"/>
  <c r="X536" i="69" s="1"/>
  <c r="X537" i="69" s="1"/>
  <c r="X538" i="69" s="1"/>
  <c r="X539" i="69" s="1"/>
  <c r="X540" i="69" s="1"/>
  <c r="X541" i="69" s="1"/>
  <c r="X542" i="69" s="1"/>
  <c r="X543" i="69" s="1"/>
  <c r="X544" i="69" s="1"/>
  <c r="X545" i="69" s="1"/>
  <c r="X546" i="69" s="1"/>
  <c r="X547" i="69" s="1"/>
  <c r="X548" i="69" s="1"/>
  <c r="X549" i="69" s="1"/>
  <c r="X550" i="69" s="1"/>
  <c r="X551" i="69" s="1"/>
  <c r="X552" i="69" s="1"/>
  <c r="X553" i="69" s="1"/>
  <c r="X554" i="69" s="1"/>
  <c r="X555" i="69" s="1"/>
  <c r="X556" i="69" s="1"/>
  <c r="X557" i="69" s="1"/>
  <c r="X558" i="69" s="1"/>
  <c r="X559" i="69" s="1"/>
  <c r="X560" i="69" s="1"/>
  <c r="X561" i="69" s="1"/>
  <c r="X562" i="69" s="1"/>
  <c r="X563" i="69" s="1"/>
  <c r="X564" i="69" s="1"/>
  <c r="X565" i="69" s="1"/>
  <c r="X566" i="69" s="1"/>
  <c r="X567" i="69" s="1"/>
  <c r="X568" i="69" s="1"/>
  <c r="X569" i="69" s="1"/>
  <c r="X570" i="69" s="1"/>
  <c r="X571" i="69" s="1"/>
  <c r="X572" i="69" s="1"/>
  <c r="X573" i="69" s="1"/>
  <c r="X574" i="69" s="1"/>
  <c r="X575" i="69" s="1"/>
  <c r="X576" i="69" s="1"/>
  <c r="X577" i="69" s="1"/>
  <c r="X578" i="69" s="1"/>
  <c r="X579" i="69" s="1"/>
  <c r="X580" i="69" s="1"/>
  <c r="X581" i="69" s="1"/>
  <c r="X582" i="69" s="1"/>
  <c r="X583" i="69" s="1"/>
  <c r="X584" i="69" s="1"/>
  <c r="X585" i="69" s="1"/>
  <c r="X586" i="69" s="1"/>
  <c r="X587" i="69" s="1"/>
  <c r="X588" i="69" s="1"/>
  <c r="X589" i="69" s="1"/>
  <c r="X590" i="69" s="1"/>
  <c r="X591" i="69" s="1"/>
  <c r="X592" i="69" s="1"/>
  <c r="X593" i="69" s="1"/>
  <c r="X594" i="69" s="1"/>
  <c r="X595" i="69" s="1"/>
  <c r="X596" i="69" s="1"/>
  <c r="X597" i="69" s="1"/>
  <c r="X598" i="69" s="1"/>
  <c r="X599" i="69" s="1"/>
  <c r="X600" i="69" s="1"/>
  <c r="X601" i="69" s="1"/>
  <c r="X602" i="69" s="1"/>
  <c r="X603" i="69" s="1"/>
  <c r="X604" i="69" s="1"/>
  <c r="X605" i="69" s="1"/>
  <c r="X606" i="69" s="1"/>
  <c r="X607" i="69" s="1"/>
  <c r="X608" i="69" s="1"/>
  <c r="X609" i="69" s="1"/>
  <c r="X610" i="69" s="1"/>
  <c r="X611" i="69" s="1"/>
  <c r="X612" i="69" s="1"/>
  <c r="X613" i="69" s="1"/>
  <c r="X614" i="69" s="1"/>
  <c r="X615" i="69" s="1"/>
  <c r="X616" i="69" s="1"/>
  <c r="X617" i="69" s="1"/>
  <c r="X618" i="69" s="1"/>
  <c r="X619" i="69" s="1"/>
  <c r="X620" i="69" s="1"/>
  <c r="X621" i="69" s="1"/>
  <c r="X622" i="69" s="1"/>
  <c r="X623" i="69" s="1"/>
  <c r="X624" i="69" s="1"/>
  <c r="X625" i="69" s="1"/>
  <c r="X626" i="69" s="1"/>
  <c r="X627" i="69" s="1"/>
  <c r="X628" i="69" s="1"/>
  <c r="X629" i="69" s="1"/>
  <c r="X630" i="69" s="1"/>
  <c r="X631" i="69" s="1"/>
  <c r="X632" i="69" s="1"/>
  <c r="X633" i="69" s="1"/>
  <c r="X634" i="69" s="1"/>
  <c r="X635" i="69" s="1"/>
  <c r="X636" i="69" s="1"/>
  <c r="X637" i="69" s="1"/>
  <c r="X638" i="69" s="1"/>
  <c r="X639" i="69" s="1"/>
  <c r="X640" i="69" s="1"/>
  <c r="X641" i="69" s="1"/>
  <c r="X642" i="69" s="1"/>
  <c r="X643" i="69" s="1"/>
  <c r="X644" i="69" s="1"/>
  <c r="X645" i="69" s="1"/>
  <c r="X646" i="69" s="1"/>
  <c r="X647" i="69" s="1"/>
  <c r="X648" i="69" s="1"/>
  <c r="X649" i="69" s="1"/>
  <c r="X650" i="69" s="1"/>
  <c r="X651" i="69" s="1"/>
  <c r="X652" i="69" s="1"/>
  <c r="X653" i="69" s="1"/>
  <c r="X654" i="69" s="1"/>
  <c r="X655" i="69" s="1"/>
  <c r="X656" i="69" s="1"/>
  <c r="X657" i="69" s="1"/>
  <c r="X658" i="69" s="1"/>
  <c r="X659" i="69" s="1"/>
  <c r="X660" i="69" s="1"/>
  <c r="X661" i="69" s="1"/>
  <c r="X662" i="69" s="1"/>
  <c r="X663" i="69" s="1"/>
  <c r="X664" i="69" s="1"/>
  <c r="X665" i="69" s="1"/>
  <c r="X666" i="69" s="1"/>
  <c r="X667" i="69" s="1"/>
  <c r="X668" i="69" s="1"/>
  <c r="X669" i="69" s="1"/>
  <c r="X670" i="69" s="1"/>
  <c r="X671" i="69" s="1"/>
  <c r="X672" i="69" s="1"/>
  <c r="X673" i="69" s="1"/>
  <c r="X674" i="69" s="1"/>
  <c r="X675" i="69" s="1"/>
  <c r="X676" i="69" s="1"/>
  <c r="X677" i="69" s="1"/>
  <c r="X678" i="69" s="1"/>
  <c r="X679" i="69" s="1"/>
  <c r="X680" i="69" s="1"/>
  <c r="X681" i="69" s="1"/>
  <c r="X682" i="69" s="1"/>
  <c r="X683" i="69" s="1"/>
  <c r="X684" i="69" s="1"/>
  <c r="X685" i="69" s="1"/>
  <c r="X686" i="69" s="1"/>
  <c r="X687" i="69" s="1"/>
  <c r="X688" i="69" s="1"/>
  <c r="X689" i="69" s="1"/>
  <c r="X690" i="69" s="1"/>
  <c r="X691" i="69" s="1"/>
  <c r="X692" i="69" s="1"/>
  <c r="X693" i="69" s="1"/>
  <c r="X694" i="69" s="1"/>
  <c r="X695" i="69" s="1"/>
  <c r="X696" i="69" s="1"/>
  <c r="X697" i="69" s="1"/>
  <c r="X698" i="69" s="1"/>
  <c r="X699" i="69" s="1"/>
  <c r="X700" i="69" s="1"/>
  <c r="X701" i="69" s="1"/>
  <c r="X702" i="69" s="1"/>
  <c r="X703" i="69" s="1"/>
  <c r="X704" i="69" s="1"/>
  <c r="X705" i="69" s="1"/>
  <c r="X706" i="69" s="1"/>
  <c r="X707" i="69" s="1"/>
  <c r="X708" i="69" s="1"/>
  <c r="X709" i="69" s="1"/>
  <c r="X710" i="69" s="1"/>
  <c r="X711" i="69" s="1"/>
  <c r="X712" i="69" s="1"/>
  <c r="X713" i="69" s="1"/>
  <c r="X714" i="69" s="1"/>
  <c r="X715" i="69" s="1"/>
  <c r="X716" i="69" s="1"/>
  <c r="X717" i="69" s="1"/>
  <c r="X718" i="69" s="1"/>
  <c r="X719" i="69" s="1"/>
  <c r="X720" i="69" s="1"/>
  <c r="X721" i="69" s="1"/>
  <c r="X722" i="69" s="1"/>
  <c r="X723" i="69" s="1"/>
  <c r="X724" i="69" s="1"/>
  <c r="X725" i="69" s="1"/>
  <c r="X726" i="69" s="1"/>
  <c r="X727" i="69" s="1"/>
  <c r="X728" i="69" s="1"/>
  <c r="X729" i="69" s="1"/>
  <c r="X730" i="69" s="1"/>
  <c r="X731" i="69" s="1"/>
  <c r="X732" i="69" s="1"/>
  <c r="X733" i="69" s="1"/>
  <c r="X734" i="69" s="1"/>
  <c r="X735" i="69" s="1"/>
  <c r="X736" i="69" s="1"/>
  <c r="X737" i="69" s="1"/>
  <c r="X738" i="69" s="1"/>
  <c r="X739" i="69" s="1"/>
  <c r="X740" i="69" s="1"/>
  <c r="X741" i="69" s="1"/>
  <c r="X742" i="69" s="1"/>
  <c r="X743" i="69" s="1"/>
  <c r="X744" i="69" s="1"/>
  <c r="X745" i="69" s="1"/>
  <c r="X746" i="69" s="1"/>
  <c r="X747" i="69" s="1"/>
  <c r="X748" i="69" s="1"/>
  <c r="X749" i="69" s="1"/>
  <c r="X750" i="69" s="1"/>
  <c r="X751" i="69" s="1"/>
  <c r="X752" i="69" s="1"/>
  <c r="X753" i="69" s="1"/>
  <c r="X754" i="69" s="1"/>
  <c r="X755" i="69" s="1"/>
  <c r="X756" i="69" s="1"/>
  <c r="X757" i="69" s="1"/>
  <c r="X758" i="69" s="1"/>
  <c r="X759" i="69" s="1"/>
  <c r="X760" i="69" s="1"/>
  <c r="X761" i="69" s="1"/>
  <c r="X762" i="69" s="1"/>
  <c r="X763" i="69" s="1"/>
  <c r="X764" i="69" s="1"/>
  <c r="X765" i="69" s="1"/>
  <c r="X766" i="69" s="1"/>
  <c r="X767" i="69" s="1"/>
  <c r="X768" i="69" s="1"/>
  <c r="X769" i="69" s="1"/>
  <c r="X770" i="69" s="1"/>
  <c r="X771" i="69" s="1"/>
  <c r="X772" i="69" s="1"/>
  <c r="X773" i="69" s="1"/>
  <c r="X774" i="69" s="1"/>
  <c r="X775" i="69" s="1"/>
  <c r="X776" i="69" s="1"/>
  <c r="X777" i="69" s="1"/>
  <c r="X778" i="69" s="1"/>
  <c r="X779" i="69" s="1"/>
  <c r="X780" i="69" s="1"/>
  <c r="X781" i="69" s="1"/>
  <c r="X782" i="69" s="1"/>
  <c r="X783" i="69" s="1"/>
  <c r="X784" i="69" s="1"/>
  <c r="X785" i="69" s="1"/>
  <c r="X786" i="69" s="1"/>
  <c r="X787" i="69" s="1"/>
  <c r="X788" i="69" s="1"/>
  <c r="X789" i="69" s="1"/>
  <c r="X790" i="69" s="1"/>
  <c r="X791" i="69" s="1"/>
  <c r="X792" i="69" s="1"/>
  <c r="X793" i="69" s="1"/>
  <c r="X794" i="69" s="1"/>
  <c r="X795" i="69" s="1"/>
  <c r="X796" i="69" s="1"/>
  <c r="X797" i="69" s="1"/>
  <c r="X798" i="69" s="1"/>
  <c r="X799" i="69" s="1"/>
  <c r="X800" i="69" s="1"/>
  <c r="X801" i="69" s="1"/>
  <c r="X802" i="69" s="1"/>
  <c r="X803" i="69" s="1"/>
  <c r="X804" i="69" s="1"/>
  <c r="X805" i="69" s="1"/>
  <c r="X806" i="69" s="1"/>
  <c r="X807" i="69" s="1"/>
  <c r="X808" i="69" s="1"/>
  <c r="X809" i="69" s="1"/>
  <c r="X810" i="69" s="1"/>
  <c r="X811" i="69" s="1"/>
  <c r="X812" i="69" s="1"/>
  <c r="X813" i="69" s="1"/>
  <c r="X814" i="69" s="1"/>
  <c r="X815" i="69" s="1"/>
  <c r="X816" i="69" s="1"/>
  <c r="X817" i="69" s="1"/>
  <c r="X818" i="69" s="1"/>
  <c r="X819" i="69" s="1"/>
  <c r="X820" i="69" s="1"/>
  <c r="X821" i="69" s="1"/>
  <c r="X822" i="69" s="1"/>
  <c r="X823" i="69" s="1"/>
  <c r="X824" i="69" s="1"/>
  <c r="X825" i="69" s="1"/>
  <c r="X826" i="69" s="1"/>
  <c r="X827" i="69" s="1"/>
  <c r="X828" i="69" s="1"/>
  <c r="X829" i="69" s="1"/>
  <c r="X830" i="69" s="1"/>
  <c r="X831" i="69" s="1"/>
  <c r="X832" i="69" s="1"/>
  <c r="X833" i="69" s="1"/>
  <c r="X834" i="69" s="1"/>
  <c r="X835" i="69" s="1"/>
  <c r="X836" i="69" s="1"/>
  <c r="X837" i="69" s="1"/>
  <c r="X838" i="69" s="1"/>
  <c r="X839" i="69" s="1"/>
  <c r="X840" i="69" s="1"/>
  <c r="X841" i="69" s="1"/>
  <c r="X842" i="69" s="1"/>
  <c r="X843" i="69" s="1"/>
  <c r="X844" i="69" s="1"/>
  <c r="X845" i="69" s="1"/>
  <c r="X846" i="69" s="1"/>
  <c r="X847" i="69" s="1"/>
  <c r="X848" i="69" s="1"/>
  <c r="X849" i="69" s="1"/>
  <c r="X850" i="69" s="1"/>
  <c r="X851" i="69" s="1"/>
  <c r="X852" i="69" s="1"/>
  <c r="X853" i="69" s="1"/>
  <c r="X854" i="69" s="1"/>
  <c r="X855" i="69" s="1"/>
  <c r="X856" i="69" s="1"/>
  <c r="X857" i="69" s="1"/>
  <c r="X858" i="69" s="1"/>
  <c r="X859" i="69" s="1"/>
  <c r="X860" i="69" s="1"/>
  <c r="X861" i="69" s="1"/>
  <c r="X862" i="69" s="1"/>
  <c r="X863" i="69" s="1"/>
  <c r="X864" i="69" s="1"/>
  <c r="X865" i="69" s="1"/>
  <c r="X866" i="69" s="1"/>
  <c r="X867" i="69" s="1"/>
  <c r="X868" i="69" s="1"/>
  <c r="X869" i="69" s="1"/>
  <c r="X870" i="69" s="1"/>
  <c r="X871" i="69" s="1"/>
  <c r="X872" i="69" s="1"/>
  <c r="X873" i="69" s="1"/>
  <c r="X874" i="69" s="1"/>
  <c r="X875" i="69" s="1"/>
  <c r="X876" i="69" s="1"/>
  <c r="X877" i="69" s="1"/>
  <c r="X878" i="69" s="1"/>
  <c r="X879" i="69" s="1"/>
  <c r="X880" i="69" s="1"/>
  <c r="X881" i="69" s="1"/>
  <c r="X882" i="69" s="1"/>
  <c r="X883" i="69" s="1"/>
  <c r="X884" i="69" s="1"/>
  <c r="X885" i="69" s="1"/>
  <c r="X886" i="69" s="1"/>
  <c r="X887" i="69" s="1"/>
  <c r="X888" i="69" s="1"/>
  <c r="X889" i="69" s="1"/>
  <c r="X890" i="69" s="1"/>
  <c r="X891" i="69" s="1"/>
  <c r="X892" i="69" s="1"/>
  <c r="X893" i="69" s="1"/>
  <c r="X894" i="69" s="1"/>
  <c r="X895" i="69" s="1"/>
  <c r="X896" i="69" s="1"/>
  <c r="X897" i="69" s="1"/>
  <c r="X898" i="69" s="1"/>
  <c r="X899" i="69" s="1"/>
  <c r="X900" i="69" s="1"/>
  <c r="X901" i="69" s="1"/>
  <c r="X902" i="69" s="1"/>
  <c r="X903" i="69" s="1"/>
  <c r="X904" i="69" s="1"/>
  <c r="X905" i="69" s="1"/>
  <c r="X906" i="69" s="1"/>
  <c r="X907" i="69" s="1"/>
  <c r="X908" i="69" s="1"/>
  <c r="X909" i="69" s="1"/>
  <c r="X910" i="69" s="1"/>
  <c r="X911" i="69" s="1"/>
  <c r="X912" i="69" s="1"/>
  <c r="X913" i="69" s="1"/>
  <c r="X914" i="69" s="1"/>
  <c r="X915" i="69" s="1"/>
  <c r="X916" i="69" s="1"/>
  <c r="X917" i="69" s="1"/>
  <c r="X918" i="69" s="1"/>
  <c r="X919" i="69" s="1"/>
  <c r="X920" i="69" s="1"/>
  <c r="X921" i="69" s="1"/>
  <c r="X922" i="69" s="1"/>
  <c r="X923" i="69" s="1"/>
  <c r="X924" i="69" s="1"/>
  <c r="X925" i="69" s="1"/>
  <c r="X926" i="69" s="1"/>
  <c r="X927" i="69" s="1"/>
  <c r="X928" i="69" s="1"/>
  <c r="X929" i="69" s="1"/>
  <c r="X930" i="69" s="1"/>
  <c r="X931" i="69" s="1"/>
  <c r="X932" i="69" s="1"/>
  <c r="X933" i="69" s="1"/>
  <c r="X934" i="69" s="1"/>
  <c r="X935" i="69" s="1"/>
  <c r="X936" i="69" s="1"/>
  <c r="X937" i="69" s="1"/>
  <c r="X938" i="69" s="1"/>
  <c r="X939" i="69" s="1"/>
  <c r="X940" i="69" s="1"/>
  <c r="X941" i="69" s="1"/>
  <c r="X942" i="69" s="1"/>
  <c r="X943" i="69" s="1"/>
  <c r="X944" i="69" s="1"/>
  <c r="X945" i="69" s="1"/>
  <c r="X946" i="69" s="1"/>
  <c r="X947" i="69" s="1"/>
  <c r="X948" i="69" s="1"/>
  <c r="X949" i="69" s="1"/>
  <c r="X950" i="69" s="1"/>
  <c r="X951" i="69" s="1"/>
  <c r="X952" i="69" s="1"/>
  <c r="X953" i="69" s="1"/>
  <c r="X954" i="69" s="1"/>
  <c r="X955" i="69" s="1"/>
  <c r="X956" i="69" s="1"/>
  <c r="X957" i="69" s="1"/>
  <c r="X958" i="69" s="1"/>
  <c r="X959" i="69" s="1"/>
  <c r="X960" i="69" s="1"/>
  <c r="X961" i="69" s="1"/>
  <c r="X962" i="69" s="1"/>
  <c r="X963" i="69" s="1"/>
  <c r="X964" i="69" s="1"/>
  <c r="X965" i="69" s="1"/>
  <c r="X966" i="69" s="1"/>
  <c r="X967" i="69" s="1"/>
  <c r="X968" i="69" s="1"/>
  <c r="X969" i="69" s="1"/>
  <c r="X970" i="69" s="1"/>
  <c r="X971" i="69" s="1"/>
  <c r="X972" i="69" s="1"/>
  <c r="X973" i="69" s="1"/>
  <c r="X974" i="69" s="1"/>
  <c r="X975" i="69" s="1"/>
  <c r="X976" i="69" s="1"/>
  <c r="X977" i="69" s="1"/>
  <c r="X978" i="69" s="1"/>
  <c r="X979" i="69" s="1"/>
  <c r="X980" i="69" s="1"/>
  <c r="X981" i="69" s="1"/>
  <c r="X982" i="69" s="1"/>
  <c r="X983" i="69" s="1"/>
  <c r="X984" i="69" s="1"/>
  <c r="X985" i="69" s="1"/>
  <c r="X986" i="69" s="1"/>
  <c r="X987" i="69" s="1"/>
  <c r="X988" i="69" s="1"/>
  <c r="X989" i="69" s="1"/>
  <c r="X990" i="69" s="1"/>
  <c r="X991" i="69" s="1"/>
  <c r="X992" i="69" s="1"/>
  <c r="X993" i="69" s="1"/>
  <c r="X994" i="69" s="1"/>
  <c r="X995" i="69" s="1"/>
  <c r="X996" i="69" s="1"/>
  <c r="X997" i="69" s="1"/>
  <c r="X998" i="69" s="1"/>
  <c r="X999" i="69" s="1"/>
  <c r="X1000" i="69" s="1"/>
  <c r="X1001" i="69" s="1"/>
  <c r="X1002" i="69" s="1"/>
  <c r="X1003" i="69" s="1"/>
  <c r="X1004" i="69" s="1"/>
  <c r="X1005" i="69" s="1"/>
  <c r="X1006" i="69" s="1"/>
  <c r="X1007" i="69" s="1"/>
  <c r="X1008" i="69" s="1"/>
  <c r="X1009" i="69" s="1"/>
  <c r="X1010" i="69" s="1"/>
  <c r="X1011" i="69" s="1"/>
  <c r="X1012" i="69" s="1"/>
  <c r="X1013" i="69" s="1"/>
  <c r="X1014" i="69" s="1"/>
  <c r="X1015" i="69" s="1"/>
  <c r="X1016" i="69" s="1"/>
  <c r="X1017" i="69" s="1"/>
  <c r="X1018" i="69" s="1"/>
  <c r="X1019" i="69" s="1"/>
  <c r="X1020" i="69" s="1"/>
  <c r="X1021" i="69" s="1"/>
  <c r="X1022" i="69" s="1"/>
  <c r="X1023" i="69" s="1"/>
  <c r="X1024" i="69" s="1"/>
  <c r="X1025" i="69" s="1"/>
  <c r="X1026" i="69" s="1"/>
  <c r="X1027" i="69" s="1"/>
  <c r="X1028" i="69" s="1"/>
  <c r="X1029" i="69" s="1"/>
  <c r="X1030" i="69" s="1"/>
  <c r="X1031" i="69" s="1"/>
  <c r="X1032" i="69" s="1"/>
  <c r="X1033" i="69" s="1"/>
  <c r="X1034" i="69" s="1"/>
  <c r="X1035" i="69" s="1"/>
  <c r="X1036" i="69" s="1"/>
  <c r="X1037" i="69" s="1"/>
  <c r="X1038" i="69" s="1"/>
  <c r="X1039" i="69" s="1"/>
  <c r="X1040" i="69" s="1"/>
  <c r="X1041" i="69" s="1"/>
  <c r="X1042" i="69" s="1"/>
  <c r="X1043" i="69" s="1"/>
  <c r="X1044" i="69" s="1"/>
  <c r="X1045" i="69" s="1"/>
  <c r="X1046" i="69" s="1"/>
  <c r="X1047" i="69" s="1"/>
  <c r="X1048" i="69" s="1"/>
  <c r="X1049" i="69" s="1"/>
  <c r="X1050" i="69" s="1"/>
  <c r="X1051" i="69" s="1"/>
  <c r="X1052" i="69" s="1"/>
  <c r="X1053" i="69" s="1"/>
  <c r="X1054" i="69" s="1"/>
  <c r="X1055" i="69" s="1"/>
  <c r="X1056" i="69" s="1"/>
  <c r="X1057" i="69" s="1"/>
  <c r="X1058" i="69" s="1"/>
  <c r="X1059" i="69" s="1"/>
  <c r="X1060" i="69" s="1"/>
  <c r="X1061" i="69" s="1"/>
  <c r="X1062" i="69" s="1"/>
  <c r="X1063" i="69" s="1"/>
  <c r="X1064" i="69" s="1"/>
  <c r="X1065" i="69" s="1"/>
  <c r="X1066" i="69" s="1"/>
  <c r="X1067" i="69" s="1"/>
  <c r="X1068" i="69" s="1"/>
  <c r="X1069" i="69" s="1"/>
  <c r="X1070" i="69" s="1"/>
  <c r="X1071" i="69" s="1"/>
  <c r="X1072" i="69" s="1"/>
  <c r="X1073" i="69" s="1"/>
  <c r="X1074" i="69" s="1"/>
  <c r="X1075" i="69" s="1"/>
  <c r="X1076" i="69" s="1"/>
  <c r="X1077" i="69" s="1"/>
  <c r="X1078" i="69" s="1"/>
  <c r="X1079" i="69" s="1"/>
  <c r="X1080" i="69" s="1"/>
  <c r="X1081" i="69" s="1"/>
  <c r="X1082" i="69" s="1"/>
  <c r="X1083" i="69" s="1"/>
  <c r="X1084" i="69" s="1"/>
  <c r="X1085" i="69" s="1"/>
  <c r="X1086" i="69" s="1"/>
  <c r="X1087" i="69" s="1"/>
  <c r="X1088" i="69" s="1"/>
  <c r="X1089" i="69" s="1"/>
  <c r="X1090" i="69" s="1"/>
  <c r="X1091" i="69" s="1"/>
  <c r="X1092" i="69" s="1"/>
  <c r="X1093" i="69" s="1"/>
  <c r="X1094" i="69" s="1"/>
  <c r="X1095" i="69" s="1"/>
  <c r="X1096" i="69" s="1"/>
  <c r="X1097" i="69" s="1"/>
  <c r="X1098" i="69" s="1"/>
  <c r="X1099" i="69" s="1"/>
  <c r="X1100" i="69" s="1"/>
  <c r="X1101" i="69" s="1"/>
  <c r="X1102" i="69" s="1"/>
  <c r="X1103" i="69" s="1"/>
  <c r="X1104" i="69" s="1"/>
  <c r="X1105" i="69" s="1"/>
  <c r="X1106" i="69" s="1"/>
  <c r="X1107" i="69" s="1"/>
  <c r="X1108" i="69" s="1"/>
  <c r="X1109" i="69" s="1"/>
  <c r="X1110" i="69" s="1"/>
  <c r="X1111" i="69" s="1"/>
  <c r="X1112" i="69" s="1"/>
  <c r="X1113" i="69" s="1"/>
  <c r="X1114" i="69" s="1"/>
  <c r="X1115" i="69" s="1"/>
  <c r="X1116" i="69" s="1"/>
  <c r="X1117" i="69" s="1"/>
  <c r="X1118" i="69" s="1"/>
  <c r="X1119" i="69" s="1"/>
  <c r="X1120" i="69" s="1"/>
  <c r="X1121" i="69" s="1"/>
  <c r="X1122" i="69" s="1"/>
  <c r="X1123" i="69" s="1"/>
  <c r="X1124" i="69" s="1"/>
  <c r="X1125" i="69" s="1"/>
  <c r="X1126" i="69" s="1"/>
  <c r="X1127" i="69" s="1"/>
  <c r="X1128" i="69" s="1"/>
  <c r="X1129" i="69" s="1"/>
  <c r="X1130" i="69" s="1"/>
  <c r="X1131" i="69" s="1"/>
  <c r="X1132" i="69" s="1"/>
  <c r="X1133" i="69" s="1"/>
  <c r="X1134" i="69" s="1"/>
  <c r="X1135" i="69" s="1"/>
  <c r="X1136" i="69" s="1"/>
  <c r="X1137" i="69" s="1"/>
  <c r="X1138" i="69" s="1"/>
  <c r="X1139" i="69" s="1"/>
  <c r="X1140" i="69" s="1"/>
  <c r="X1141" i="69" s="1"/>
  <c r="X1142" i="69" s="1"/>
  <c r="X1143" i="69" s="1"/>
  <c r="X1144" i="69" s="1"/>
  <c r="X1145" i="69" s="1"/>
  <c r="X1146" i="69" s="1"/>
  <c r="X1147" i="69" s="1"/>
  <c r="X1148" i="69" s="1"/>
  <c r="X1149" i="69" s="1"/>
  <c r="X1150" i="69" s="1"/>
  <c r="X1151" i="69" s="1"/>
  <c r="X1152" i="69" s="1"/>
  <c r="X1153" i="69" s="1"/>
  <c r="X1154" i="69" s="1"/>
  <c r="X1155" i="69" s="1"/>
  <c r="X1156" i="69" s="1"/>
  <c r="X1157" i="69" s="1"/>
  <c r="X1158" i="69" s="1"/>
  <c r="X1159" i="69" s="1"/>
  <c r="X1160" i="69" s="1"/>
  <c r="X1161" i="69" s="1"/>
  <c r="X1162" i="69" s="1"/>
  <c r="X1163" i="69" s="1"/>
  <c r="X1164" i="69" s="1"/>
  <c r="X1165" i="69" s="1"/>
  <c r="X1166" i="69" s="1"/>
  <c r="X1167" i="69" s="1"/>
  <c r="X1168" i="69" s="1"/>
  <c r="X1169" i="69" s="1"/>
  <c r="X1170" i="69" s="1"/>
  <c r="X1171" i="69" s="1"/>
  <c r="X1172" i="69" s="1"/>
  <c r="X1173" i="69" s="1"/>
  <c r="X1174" i="69" s="1"/>
  <c r="X1175" i="69" s="1"/>
  <c r="X1176" i="69" s="1"/>
  <c r="X1177" i="69" s="1"/>
  <c r="X1178" i="69" s="1"/>
  <c r="X1179" i="69" s="1"/>
  <c r="X1180" i="69" s="1"/>
  <c r="X1181" i="69" s="1"/>
  <c r="X1182" i="69" s="1"/>
  <c r="X1183" i="69" s="1"/>
  <c r="X1184" i="69" s="1"/>
  <c r="X1185" i="69" s="1"/>
  <c r="X1186" i="69" s="1"/>
  <c r="X1187" i="69" s="1"/>
  <c r="X1188" i="69" s="1"/>
  <c r="X1189" i="69" s="1"/>
  <c r="X1190" i="69" s="1"/>
  <c r="X1191" i="69" s="1"/>
  <c r="X1192" i="69" s="1"/>
  <c r="X1193" i="69" s="1"/>
  <c r="X1194" i="69" s="1"/>
  <c r="X1195" i="69" s="1"/>
  <c r="X1196" i="69" s="1"/>
  <c r="X1197" i="69" s="1"/>
  <c r="X1198" i="69" s="1"/>
  <c r="X1199" i="69" s="1"/>
  <c r="X1200" i="69" s="1"/>
  <c r="X1201" i="69" s="1"/>
  <c r="X1202" i="69" s="1"/>
  <c r="X1203" i="69" s="1"/>
  <c r="X1204" i="69" s="1"/>
  <c r="X1205" i="69" s="1"/>
  <c r="X1206" i="69" s="1"/>
  <c r="X1207" i="69" s="1"/>
  <c r="X1208" i="69" s="1"/>
  <c r="X1209" i="69" s="1"/>
  <c r="X1210" i="69" s="1"/>
  <c r="X1211" i="69" s="1"/>
  <c r="X1212" i="69" s="1"/>
  <c r="J14" i="69"/>
  <c r="J15" i="69" s="1"/>
  <c r="J16" i="69" s="1"/>
  <c r="J17" i="69" s="1"/>
  <c r="J18" i="69" s="1"/>
  <c r="J19" i="69" s="1"/>
  <c r="J20" i="69" s="1"/>
  <c r="J21" i="69" s="1"/>
  <c r="J22" i="69" s="1"/>
  <c r="J23" i="69" s="1"/>
  <c r="J24" i="69" s="1"/>
  <c r="J25" i="69" s="1"/>
  <c r="J26" i="69" s="1"/>
  <c r="J27" i="69" s="1"/>
  <c r="J28" i="69" s="1"/>
  <c r="J29" i="69" s="1"/>
  <c r="J30" i="69" s="1"/>
  <c r="J31" i="69" s="1"/>
  <c r="J32" i="69" s="1"/>
  <c r="J33" i="69" s="1"/>
  <c r="J34" i="69" s="1"/>
  <c r="J35" i="69" s="1"/>
  <c r="J36" i="69" s="1"/>
  <c r="J37" i="69" s="1"/>
  <c r="J38" i="69" s="1"/>
  <c r="J39" i="69" s="1"/>
  <c r="J40" i="69" s="1"/>
  <c r="J41" i="69" s="1"/>
  <c r="J42" i="69" s="1"/>
  <c r="J43" i="69" s="1"/>
  <c r="J44" i="69" s="1"/>
  <c r="J45" i="69" s="1"/>
  <c r="J46" i="69" s="1"/>
  <c r="J47" i="69" s="1"/>
  <c r="J48" i="69" s="1"/>
  <c r="J49" i="69" s="1"/>
  <c r="J50" i="69" s="1"/>
  <c r="J51" i="69" s="1"/>
  <c r="J52" i="69" s="1"/>
  <c r="J53" i="69" s="1"/>
  <c r="J54" i="69" s="1"/>
  <c r="J55" i="69" s="1"/>
  <c r="J56" i="69" s="1"/>
  <c r="J57" i="69" s="1"/>
  <c r="J58" i="69" s="1"/>
  <c r="J59" i="69" s="1"/>
  <c r="J60" i="69" s="1"/>
  <c r="J61" i="69" s="1"/>
  <c r="J62" i="69" s="1"/>
  <c r="J63" i="69" s="1"/>
  <c r="J64" i="69" s="1"/>
  <c r="J65" i="69" s="1"/>
  <c r="J66" i="69" s="1"/>
  <c r="J67" i="69" s="1"/>
  <c r="J68" i="69" s="1"/>
  <c r="J69" i="69" s="1"/>
  <c r="J70" i="69" s="1"/>
  <c r="J71" i="69" s="1"/>
  <c r="J72" i="69" s="1"/>
  <c r="J73" i="69" s="1"/>
  <c r="J74" i="69" s="1"/>
  <c r="J75" i="69" s="1"/>
  <c r="J76" i="69" s="1"/>
  <c r="J77" i="69" s="1"/>
  <c r="J78" i="69" s="1"/>
  <c r="J79" i="69" s="1"/>
  <c r="J80" i="69" s="1"/>
  <c r="J81" i="69" s="1"/>
  <c r="J82" i="69" s="1"/>
  <c r="J83" i="69" s="1"/>
  <c r="J84" i="69" s="1"/>
  <c r="J85" i="69" s="1"/>
  <c r="J86" i="69" s="1"/>
  <c r="J87" i="69" s="1"/>
  <c r="J88" i="69" s="1"/>
  <c r="J89" i="69" s="1"/>
  <c r="J90" i="69" s="1"/>
  <c r="J91" i="69" s="1"/>
  <c r="J92" i="69" s="1"/>
  <c r="J93" i="69" s="1"/>
  <c r="J94" i="69" s="1"/>
  <c r="J95" i="69" s="1"/>
  <c r="J96" i="69" s="1"/>
  <c r="J97" i="69" s="1"/>
  <c r="J98" i="69" s="1"/>
  <c r="J99" i="69" s="1"/>
  <c r="J100" i="69" s="1"/>
  <c r="J101" i="69" s="1"/>
  <c r="J102" i="69" s="1"/>
  <c r="J103" i="69" s="1"/>
  <c r="J104" i="69" s="1"/>
  <c r="J105" i="69" s="1"/>
  <c r="J106" i="69" s="1"/>
  <c r="J107" i="69" s="1"/>
  <c r="J108" i="69" s="1"/>
  <c r="J109" i="69" s="1"/>
  <c r="J110" i="69" s="1"/>
  <c r="J111" i="69" s="1"/>
  <c r="J112" i="69" s="1"/>
  <c r="J113" i="69" s="1"/>
  <c r="J114" i="69" s="1"/>
  <c r="J115" i="69" s="1"/>
  <c r="J116" i="69" s="1"/>
  <c r="J117" i="69" s="1"/>
  <c r="J118" i="69" s="1"/>
  <c r="J119" i="69" s="1"/>
  <c r="J120" i="69" s="1"/>
  <c r="J121" i="69" s="1"/>
  <c r="J122" i="69" s="1"/>
  <c r="J123" i="69" s="1"/>
  <c r="J124" i="69" s="1"/>
  <c r="J125" i="69" s="1"/>
  <c r="J126" i="69" s="1"/>
  <c r="J127" i="69" s="1"/>
  <c r="J128" i="69" s="1"/>
  <c r="J129" i="69" s="1"/>
  <c r="J130" i="69" s="1"/>
  <c r="J131" i="69" s="1"/>
  <c r="J132" i="69" s="1"/>
  <c r="J133" i="69" s="1"/>
  <c r="J134" i="69" s="1"/>
  <c r="J135" i="69" s="1"/>
  <c r="J136" i="69" s="1"/>
  <c r="J137" i="69" s="1"/>
  <c r="J138" i="69" s="1"/>
  <c r="J139" i="69" s="1"/>
  <c r="J140" i="69" s="1"/>
  <c r="J141" i="69" s="1"/>
  <c r="J142" i="69" s="1"/>
  <c r="J143" i="69" s="1"/>
  <c r="J144" i="69" s="1"/>
  <c r="J145" i="69" s="1"/>
  <c r="J146" i="69" s="1"/>
  <c r="J147" i="69" s="1"/>
  <c r="J148" i="69" s="1"/>
  <c r="J149" i="69" s="1"/>
  <c r="J150" i="69" s="1"/>
  <c r="J151" i="69" s="1"/>
  <c r="J152" i="69" s="1"/>
  <c r="J153" i="69" s="1"/>
  <c r="J154" i="69" s="1"/>
  <c r="J155" i="69" s="1"/>
  <c r="J156" i="69" s="1"/>
  <c r="J157" i="69" s="1"/>
  <c r="J158" i="69" s="1"/>
  <c r="J159" i="69" s="1"/>
  <c r="J160" i="69" s="1"/>
  <c r="J161" i="69" s="1"/>
  <c r="J162" i="69" s="1"/>
  <c r="J163" i="69" s="1"/>
  <c r="J164" i="69" s="1"/>
  <c r="J165" i="69" s="1"/>
  <c r="J166" i="69" s="1"/>
  <c r="J167" i="69" s="1"/>
  <c r="J168" i="69" s="1"/>
  <c r="J169" i="69" s="1"/>
  <c r="J170" i="69" s="1"/>
  <c r="J171" i="69" s="1"/>
  <c r="J172" i="69" s="1"/>
  <c r="J173" i="69" s="1"/>
  <c r="J174" i="69" s="1"/>
  <c r="J175" i="69" s="1"/>
  <c r="J176" i="69" s="1"/>
  <c r="J177" i="69" s="1"/>
  <c r="J178" i="69" s="1"/>
  <c r="J179" i="69" s="1"/>
  <c r="J180" i="69" s="1"/>
  <c r="J181" i="69" s="1"/>
  <c r="J182" i="69" s="1"/>
  <c r="J183" i="69" s="1"/>
  <c r="J184" i="69" s="1"/>
  <c r="J185" i="69" s="1"/>
  <c r="J186" i="69" s="1"/>
  <c r="J187" i="69" s="1"/>
  <c r="J188" i="69" s="1"/>
  <c r="J189" i="69" s="1"/>
  <c r="J190" i="69" s="1"/>
  <c r="J191" i="69" s="1"/>
  <c r="J192" i="69" s="1"/>
  <c r="J193" i="69" s="1"/>
  <c r="J194" i="69" s="1"/>
  <c r="J195" i="69" s="1"/>
  <c r="J196" i="69" s="1"/>
  <c r="J197" i="69" s="1"/>
  <c r="J198" i="69" s="1"/>
  <c r="J199" i="69" s="1"/>
  <c r="J200" i="69" s="1"/>
  <c r="J201" i="69" s="1"/>
  <c r="J202" i="69" s="1"/>
  <c r="J203" i="69" s="1"/>
  <c r="J204" i="69" s="1"/>
  <c r="J205" i="69" s="1"/>
  <c r="J206" i="69" s="1"/>
  <c r="J207" i="69" s="1"/>
  <c r="J208" i="69" s="1"/>
  <c r="J209" i="69" s="1"/>
  <c r="J210" i="69" s="1"/>
  <c r="J211" i="69" s="1"/>
  <c r="J212" i="69" s="1"/>
  <c r="J213" i="69" s="1"/>
  <c r="J214" i="69" s="1"/>
  <c r="J215" i="69" s="1"/>
  <c r="J216" i="69" s="1"/>
  <c r="J217" i="69" s="1"/>
  <c r="J218" i="69" s="1"/>
  <c r="J219" i="69" s="1"/>
  <c r="J220" i="69" s="1"/>
  <c r="J221" i="69" s="1"/>
  <c r="J222" i="69" s="1"/>
  <c r="J223" i="69" s="1"/>
  <c r="J224" i="69" s="1"/>
  <c r="J225" i="69" s="1"/>
  <c r="J226" i="69" s="1"/>
  <c r="J227" i="69" s="1"/>
  <c r="J228" i="69" s="1"/>
  <c r="J229" i="69" s="1"/>
  <c r="J230" i="69" s="1"/>
  <c r="J231" i="69" s="1"/>
  <c r="J232" i="69" s="1"/>
  <c r="J233" i="69" s="1"/>
  <c r="J234" i="69" s="1"/>
  <c r="J235" i="69" s="1"/>
  <c r="J236" i="69" s="1"/>
  <c r="J237" i="69" s="1"/>
  <c r="J238" i="69" s="1"/>
  <c r="J239" i="69" s="1"/>
  <c r="J240" i="69" s="1"/>
  <c r="J241" i="69" s="1"/>
  <c r="J242" i="69" s="1"/>
  <c r="J243" i="69" s="1"/>
  <c r="J244" i="69" s="1"/>
  <c r="J245" i="69" s="1"/>
  <c r="J246" i="69" s="1"/>
  <c r="J247" i="69" s="1"/>
  <c r="J248" i="69" s="1"/>
  <c r="J249" i="69" s="1"/>
  <c r="J250" i="69" s="1"/>
  <c r="J251" i="69" s="1"/>
  <c r="J252" i="69" s="1"/>
  <c r="J253" i="69" s="1"/>
  <c r="J254" i="69" s="1"/>
  <c r="J255" i="69" s="1"/>
  <c r="J256" i="69" s="1"/>
  <c r="J257" i="69" s="1"/>
  <c r="J258" i="69" s="1"/>
  <c r="J259" i="69" s="1"/>
  <c r="J260" i="69" s="1"/>
  <c r="J261" i="69" s="1"/>
  <c r="J262" i="69" s="1"/>
  <c r="J263" i="69" s="1"/>
  <c r="J264" i="69" s="1"/>
  <c r="J265" i="69" s="1"/>
  <c r="J266" i="69" s="1"/>
  <c r="J267" i="69" s="1"/>
  <c r="J268" i="69" s="1"/>
  <c r="J269" i="69" s="1"/>
  <c r="J270" i="69" s="1"/>
  <c r="J271" i="69" s="1"/>
  <c r="J272" i="69" s="1"/>
  <c r="J273" i="69" s="1"/>
  <c r="J274" i="69" s="1"/>
  <c r="J275" i="69" s="1"/>
  <c r="J276" i="69" s="1"/>
  <c r="J277" i="69" s="1"/>
  <c r="J278" i="69" s="1"/>
  <c r="J279" i="69" s="1"/>
  <c r="J280" i="69" s="1"/>
  <c r="J281" i="69" s="1"/>
  <c r="J282" i="69" s="1"/>
  <c r="J283" i="69" s="1"/>
  <c r="J284" i="69" s="1"/>
  <c r="J285" i="69" s="1"/>
  <c r="J286" i="69" s="1"/>
  <c r="J287" i="69" s="1"/>
  <c r="J288" i="69" s="1"/>
  <c r="J289" i="69" s="1"/>
  <c r="J290" i="69" s="1"/>
  <c r="J291" i="69" s="1"/>
  <c r="J292" i="69" s="1"/>
  <c r="J293" i="69" s="1"/>
  <c r="J294" i="69" s="1"/>
  <c r="J295" i="69" s="1"/>
  <c r="J296" i="69" s="1"/>
  <c r="J297" i="69" s="1"/>
  <c r="J298" i="69" s="1"/>
  <c r="J299" i="69" s="1"/>
  <c r="J300" i="69" s="1"/>
  <c r="J301" i="69" s="1"/>
  <c r="J302" i="69" s="1"/>
  <c r="J303" i="69" s="1"/>
  <c r="J304" i="69" s="1"/>
  <c r="J305" i="69" s="1"/>
  <c r="J306" i="69" s="1"/>
  <c r="J307" i="69" s="1"/>
  <c r="J308" i="69" s="1"/>
  <c r="J309" i="69" s="1"/>
  <c r="J310" i="69" s="1"/>
  <c r="J311" i="69" s="1"/>
  <c r="J312" i="69" s="1"/>
  <c r="J313" i="69" s="1"/>
  <c r="J314" i="69" s="1"/>
  <c r="J315" i="69" s="1"/>
  <c r="J316" i="69" s="1"/>
  <c r="J317" i="69" s="1"/>
  <c r="J318" i="69" s="1"/>
  <c r="J319" i="69" s="1"/>
  <c r="J320" i="69" s="1"/>
  <c r="J321" i="69" s="1"/>
  <c r="J322" i="69" s="1"/>
  <c r="J323" i="69" s="1"/>
  <c r="J324" i="69" s="1"/>
  <c r="J325" i="69" s="1"/>
  <c r="J326" i="69" s="1"/>
  <c r="J327" i="69" s="1"/>
  <c r="J328" i="69" s="1"/>
  <c r="J329" i="69" s="1"/>
  <c r="J330" i="69" s="1"/>
  <c r="J331" i="69" s="1"/>
  <c r="J332" i="69" s="1"/>
  <c r="J333" i="69" s="1"/>
  <c r="J334" i="69" s="1"/>
  <c r="J335" i="69" s="1"/>
  <c r="J336" i="69" s="1"/>
  <c r="J337" i="69" s="1"/>
  <c r="J338" i="69" s="1"/>
  <c r="J339" i="69" s="1"/>
  <c r="J340" i="69" s="1"/>
  <c r="J341" i="69" s="1"/>
  <c r="J342" i="69" s="1"/>
  <c r="J343" i="69" s="1"/>
  <c r="J344" i="69" s="1"/>
  <c r="J345" i="69" s="1"/>
  <c r="J346" i="69" s="1"/>
  <c r="J347" i="69" s="1"/>
  <c r="J348" i="69" s="1"/>
  <c r="J349" i="69" s="1"/>
  <c r="J350" i="69" s="1"/>
  <c r="J351" i="69" s="1"/>
  <c r="J352" i="69" s="1"/>
  <c r="J353" i="69" s="1"/>
  <c r="J354" i="69" s="1"/>
  <c r="J355" i="69" s="1"/>
  <c r="J356" i="69" s="1"/>
  <c r="J357" i="69" s="1"/>
  <c r="J358" i="69" s="1"/>
  <c r="J359" i="69" s="1"/>
  <c r="J360" i="69" s="1"/>
  <c r="J361" i="69" s="1"/>
  <c r="J362" i="69" s="1"/>
  <c r="J363" i="69" s="1"/>
  <c r="J364" i="69" s="1"/>
  <c r="J365" i="69" s="1"/>
  <c r="J366" i="69" s="1"/>
  <c r="J367" i="69" s="1"/>
  <c r="J368" i="69" s="1"/>
  <c r="J369" i="69" s="1"/>
  <c r="J370" i="69" s="1"/>
  <c r="J371" i="69" s="1"/>
  <c r="J372" i="69" s="1"/>
  <c r="J373" i="69" s="1"/>
  <c r="J374" i="69" s="1"/>
  <c r="J375" i="69" s="1"/>
  <c r="J376" i="69" s="1"/>
  <c r="J377" i="69" s="1"/>
  <c r="J378" i="69" s="1"/>
  <c r="J379" i="69" s="1"/>
  <c r="J380" i="69" s="1"/>
  <c r="J381" i="69" s="1"/>
  <c r="J382" i="69" s="1"/>
  <c r="J383" i="69" s="1"/>
  <c r="J384" i="69" s="1"/>
  <c r="J385" i="69" s="1"/>
  <c r="J386" i="69" s="1"/>
  <c r="J387" i="69" s="1"/>
  <c r="J388" i="69" s="1"/>
  <c r="J389" i="69" s="1"/>
  <c r="J390" i="69" s="1"/>
  <c r="J391" i="69" s="1"/>
  <c r="J392" i="69" s="1"/>
  <c r="J393" i="69" s="1"/>
  <c r="J394" i="69" s="1"/>
  <c r="J395" i="69" s="1"/>
  <c r="J396" i="69" s="1"/>
  <c r="J397" i="69" s="1"/>
  <c r="J398" i="69" s="1"/>
  <c r="J399" i="69" s="1"/>
  <c r="J400" i="69" s="1"/>
  <c r="J401" i="69" s="1"/>
  <c r="J402" i="69" s="1"/>
  <c r="J403" i="69" s="1"/>
  <c r="J404" i="69" s="1"/>
  <c r="J405" i="69" s="1"/>
  <c r="J406" i="69" s="1"/>
  <c r="J407" i="69" s="1"/>
  <c r="J408" i="69" s="1"/>
  <c r="J409" i="69" s="1"/>
  <c r="J410" i="69" s="1"/>
  <c r="J411" i="69" s="1"/>
  <c r="J412" i="69" s="1"/>
  <c r="J413" i="69" s="1"/>
  <c r="J414" i="69" s="1"/>
  <c r="J415" i="69" s="1"/>
  <c r="J416" i="69" s="1"/>
  <c r="J417" i="69" s="1"/>
  <c r="J418" i="69" s="1"/>
  <c r="J419" i="69" s="1"/>
  <c r="J420" i="69" s="1"/>
  <c r="J421" i="69" s="1"/>
  <c r="J422" i="69" s="1"/>
  <c r="J423" i="69" s="1"/>
  <c r="J424" i="69" s="1"/>
  <c r="J425" i="69" s="1"/>
  <c r="J426" i="69" s="1"/>
  <c r="J427" i="69" s="1"/>
  <c r="J428" i="69" s="1"/>
  <c r="J429" i="69" s="1"/>
  <c r="J430" i="69" s="1"/>
  <c r="J431" i="69" s="1"/>
  <c r="J432" i="69" s="1"/>
  <c r="J433" i="69" s="1"/>
  <c r="J434" i="69" s="1"/>
  <c r="J435" i="69" s="1"/>
  <c r="J436" i="69" s="1"/>
  <c r="J437" i="69" s="1"/>
  <c r="J438" i="69" s="1"/>
  <c r="J439" i="69" s="1"/>
  <c r="J440" i="69" s="1"/>
  <c r="J441" i="69" s="1"/>
  <c r="J442" i="69" s="1"/>
  <c r="J443" i="69" s="1"/>
  <c r="J444" i="69" s="1"/>
  <c r="J445" i="69" s="1"/>
  <c r="J446" i="69" s="1"/>
  <c r="J447" i="69" s="1"/>
  <c r="J448" i="69" s="1"/>
  <c r="J449" i="69" s="1"/>
  <c r="J450" i="69" s="1"/>
  <c r="J451" i="69" s="1"/>
  <c r="J452" i="69" s="1"/>
  <c r="J453" i="69" s="1"/>
  <c r="J454" i="69" s="1"/>
  <c r="J455" i="69" s="1"/>
  <c r="J456" i="69" s="1"/>
  <c r="J457" i="69" s="1"/>
  <c r="J458" i="69" s="1"/>
  <c r="J459" i="69" s="1"/>
  <c r="J460" i="69" s="1"/>
  <c r="J461" i="69" s="1"/>
  <c r="J462" i="69" s="1"/>
  <c r="J463" i="69" s="1"/>
  <c r="J464" i="69" s="1"/>
  <c r="J465" i="69" s="1"/>
  <c r="J466" i="69" s="1"/>
  <c r="J467" i="69" s="1"/>
  <c r="J468" i="69" s="1"/>
  <c r="J469" i="69" s="1"/>
  <c r="J470" i="69" s="1"/>
  <c r="J471" i="69" s="1"/>
  <c r="J472" i="69" s="1"/>
  <c r="J473" i="69" s="1"/>
  <c r="J474" i="69" s="1"/>
  <c r="J475" i="69" s="1"/>
  <c r="J476" i="69" s="1"/>
  <c r="J477" i="69" s="1"/>
  <c r="J478" i="69" s="1"/>
  <c r="J479" i="69" s="1"/>
  <c r="J480" i="69" s="1"/>
  <c r="J481" i="69" s="1"/>
  <c r="J482" i="69" s="1"/>
  <c r="J483" i="69" s="1"/>
  <c r="J484" i="69" s="1"/>
  <c r="J485" i="69" s="1"/>
  <c r="J486" i="69" s="1"/>
  <c r="J487" i="69" s="1"/>
  <c r="J488" i="69" s="1"/>
  <c r="J489" i="69" s="1"/>
  <c r="J490" i="69" s="1"/>
  <c r="J491" i="69" s="1"/>
  <c r="J492" i="69" s="1"/>
  <c r="J493" i="69" s="1"/>
  <c r="J494" i="69" s="1"/>
  <c r="J495" i="69" s="1"/>
  <c r="J496" i="69" s="1"/>
  <c r="J497" i="69" s="1"/>
  <c r="J498" i="69" s="1"/>
  <c r="J499" i="69" s="1"/>
  <c r="J500" i="69" s="1"/>
  <c r="J501" i="69" s="1"/>
  <c r="J502" i="69" s="1"/>
  <c r="J503" i="69" s="1"/>
  <c r="J504" i="69" s="1"/>
  <c r="J505" i="69" s="1"/>
  <c r="J506" i="69" s="1"/>
  <c r="J507" i="69" s="1"/>
  <c r="J508" i="69" s="1"/>
  <c r="J509" i="69" s="1"/>
  <c r="J510" i="69" s="1"/>
  <c r="J511" i="69" s="1"/>
  <c r="J512" i="69" s="1"/>
  <c r="J513" i="69" s="1"/>
  <c r="J514" i="69" s="1"/>
  <c r="J515" i="69" s="1"/>
  <c r="J516" i="69" s="1"/>
  <c r="J517" i="69" s="1"/>
  <c r="J518" i="69" s="1"/>
  <c r="J519" i="69" s="1"/>
  <c r="J520" i="69" s="1"/>
  <c r="J521" i="69" s="1"/>
  <c r="J522" i="69" s="1"/>
  <c r="J523" i="69" s="1"/>
  <c r="J524" i="69" s="1"/>
  <c r="J525" i="69" s="1"/>
  <c r="J526" i="69" s="1"/>
  <c r="J527" i="69" s="1"/>
  <c r="J528" i="69" s="1"/>
  <c r="J529" i="69" s="1"/>
  <c r="J530" i="69" s="1"/>
  <c r="J531" i="69" s="1"/>
  <c r="J532" i="69" s="1"/>
  <c r="J533" i="69" s="1"/>
  <c r="J534" i="69" s="1"/>
  <c r="J535" i="69" s="1"/>
  <c r="J536" i="69" s="1"/>
  <c r="J537" i="69" s="1"/>
  <c r="J538" i="69" s="1"/>
  <c r="J539" i="69" s="1"/>
  <c r="J540" i="69" s="1"/>
  <c r="J541" i="69" s="1"/>
  <c r="J542" i="69" s="1"/>
  <c r="J543" i="69" s="1"/>
  <c r="J544" i="69" s="1"/>
  <c r="J545" i="69" s="1"/>
  <c r="J546" i="69" s="1"/>
  <c r="J547" i="69" s="1"/>
  <c r="J548" i="69" s="1"/>
  <c r="J549" i="69" s="1"/>
  <c r="J550" i="69" s="1"/>
  <c r="J551" i="69" s="1"/>
  <c r="J552" i="69" s="1"/>
  <c r="J553" i="69" s="1"/>
  <c r="J554" i="69" s="1"/>
  <c r="J555" i="69" s="1"/>
  <c r="J556" i="69" s="1"/>
  <c r="J557" i="69" s="1"/>
  <c r="J558" i="69" s="1"/>
  <c r="J559" i="69" s="1"/>
  <c r="J560" i="69" s="1"/>
  <c r="J561" i="69" s="1"/>
  <c r="J562" i="69" s="1"/>
  <c r="J563" i="69" s="1"/>
  <c r="J564" i="69" s="1"/>
  <c r="J565" i="69" s="1"/>
  <c r="J566" i="69" s="1"/>
  <c r="J567" i="69" s="1"/>
  <c r="J568" i="69" s="1"/>
  <c r="J569" i="69" s="1"/>
  <c r="J570" i="69" s="1"/>
  <c r="J571" i="69" s="1"/>
  <c r="J572" i="69" s="1"/>
  <c r="J573" i="69" s="1"/>
  <c r="J574" i="69" s="1"/>
  <c r="J575" i="69" s="1"/>
  <c r="J576" i="69" s="1"/>
  <c r="J577" i="69" s="1"/>
  <c r="J578" i="69" s="1"/>
  <c r="J579" i="69" s="1"/>
  <c r="J580" i="69" s="1"/>
  <c r="J581" i="69" s="1"/>
  <c r="J582" i="69" s="1"/>
  <c r="J583" i="69" s="1"/>
  <c r="J584" i="69" s="1"/>
  <c r="J585" i="69" s="1"/>
  <c r="J586" i="69" s="1"/>
  <c r="J587" i="69" s="1"/>
  <c r="J588" i="69" s="1"/>
  <c r="J589" i="69" s="1"/>
  <c r="J590" i="69" s="1"/>
  <c r="J591" i="69" s="1"/>
  <c r="J592" i="69" s="1"/>
  <c r="J593" i="69" s="1"/>
  <c r="J594" i="69" s="1"/>
  <c r="J595" i="69" s="1"/>
  <c r="J596" i="69" s="1"/>
  <c r="J597" i="69" s="1"/>
  <c r="J598" i="69" s="1"/>
  <c r="J599" i="69" s="1"/>
  <c r="J600" i="69" s="1"/>
  <c r="J601" i="69" s="1"/>
  <c r="J602" i="69" s="1"/>
  <c r="J603" i="69" s="1"/>
  <c r="J604" i="69" s="1"/>
  <c r="J605" i="69" s="1"/>
  <c r="J606" i="69" s="1"/>
  <c r="J607" i="69" s="1"/>
  <c r="J608" i="69" s="1"/>
  <c r="J609" i="69" s="1"/>
  <c r="J610" i="69" s="1"/>
  <c r="J611" i="69" s="1"/>
  <c r="J612" i="69" s="1"/>
  <c r="J613" i="69" s="1"/>
  <c r="J614" i="69" s="1"/>
  <c r="J615" i="69" s="1"/>
  <c r="J616" i="69" s="1"/>
  <c r="J617" i="69" s="1"/>
  <c r="J618" i="69" s="1"/>
  <c r="J619" i="69" s="1"/>
  <c r="J620" i="69" s="1"/>
  <c r="J621" i="69" s="1"/>
  <c r="J622" i="69" s="1"/>
  <c r="J623" i="69" s="1"/>
  <c r="J624" i="69" s="1"/>
  <c r="J625" i="69" s="1"/>
  <c r="J626" i="69" s="1"/>
  <c r="J627" i="69" s="1"/>
  <c r="J628" i="69" s="1"/>
  <c r="J629" i="69" s="1"/>
  <c r="J630" i="69" s="1"/>
  <c r="J631" i="69" s="1"/>
  <c r="J632" i="69" s="1"/>
  <c r="J633" i="69" s="1"/>
  <c r="J634" i="69" s="1"/>
  <c r="J635" i="69" s="1"/>
  <c r="J636" i="69" s="1"/>
  <c r="J637" i="69" s="1"/>
  <c r="J638" i="69" s="1"/>
  <c r="J639" i="69" s="1"/>
  <c r="J640" i="69" s="1"/>
  <c r="J641" i="69" s="1"/>
  <c r="J642" i="69" s="1"/>
  <c r="J643" i="69" s="1"/>
  <c r="J644" i="69" s="1"/>
  <c r="J645" i="69" s="1"/>
  <c r="J646" i="69" s="1"/>
  <c r="J647" i="69" s="1"/>
  <c r="J648" i="69" s="1"/>
  <c r="J649" i="69" s="1"/>
  <c r="J650" i="69" s="1"/>
  <c r="J651" i="69" s="1"/>
  <c r="J652" i="69" s="1"/>
  <c r="J653" i="69" s="1"/>
  <c r="J654" i="69" s="1"/>
  <c r="J655" i="69" s="1"/>
  <c r="J656" i="69" s="1"/>
  <c r="J657" i="69" s="1"/>
  <c r="J658" i="69" s="1"/>
  <c r="J659" i="69" s="1"/>
  <c r="J660" i="69" s="1"/>
  <c r="J661" i="69" s="1"/>
  <c r="J662" i="69" s="1"/>
  <c r="J663" i="69" s="1"/>
  <c r="J664" i="69" s="1"/>
  <c r="J665" i="69" s="1"/>
  <c r="J666" i="69" s="1"/>
  <c r="J667" i="69" s="1"/>
  <c r="J668" i="69" s="1"/>
  <c r="J669" i="69" s="1"/>
  <c r="J670" i="69" s="1"/>
  <c r="J671" i="69" s="1"/>
  <c r="J672" i="69" s="1"/>
  <c r="J673" i="69" s="1"/>
  <c r="J674" i="69" s="1"/>
  <c r="J675" i="69" s="1"/>
  <c r="J676" i="69" s="1"/>
  <c r="J677" i="69" s="1"/>
  <c r="J678" i="69" s="1"/>
  <c r="J679" i="69" s="1"/>
  <c r="J680" i="69" s="1"/>
  <c r="J681" i="69" s="1"/>
  <c r="J682" i="69" s="1"/>
  <c r="J683" i="69" s="1"/>
  <c r="J684" i="69" s="1"/>
  <c r="J685" i="69" s="1"/>
  <c r="J686" i="69" s="1"/>
  <c r="J687" i="69" s="1"/>
  <c r="J688" i="69" s="1"/>
  <c r="J689" i="69" s="1"/>
  <c r="J690" i="69" s="1"/>
  <c r="J691" i="69" s="1"/>
  <c r="J692" i="69" s="1"/>
  <c r="J693" i="69" s="1"/>
  <c r="J694" i="69" s="1"/>
  <c r="J695" i="69" s="1"/>
  <c r="J696" i="69" s="1"/>
  <c r="J697" i="69" s="1"/>
  <c r="J698" i="69" s="1"/>
  <c r="J699" i="69" s="1"/>
  <c r="J700" i="69" s="1"/>
  <c r="J701" i="69" s="1"/>
  <c r="J702" i="69" s="1"/>
  <c r="J703" i="69" s="1"/>
  <c r="J704" i="69" s="1"/>
  <c r="J705" i="69" s="1"/>
  <c r="J706" i="69" s="1"/>
  <c r="J707" i="69" s="1"/>
  <c r="J708" i="69" s="1"/>
  <c r="J709" i="69" s="1"/>
  <c r="J710" i="69" s="1"/>
  <c r="J711" i="69" s="1"/>
  <c r="J712" i="69" s="1"/>
  <c r="J713" i="69" s="1"/>
  <c r="J714" i="69" s="1"/>
  <c r="J715" i="69" s="1"/>
  <c r="J716" i="69" s="1"/>
  <c r="J717" i="69" s="1"/>
  <c r="J718" i="69" s="1"/>
  <c r="J719" i="69" s="1"/>
  <c r="J720" i="69" s="1"/>
  <c r="J721" i="69" s="1"/>
  <c r="J722" i="69" s="1"/>
  <c r="J723" i="69" s="1"/>
  <c r="J724" i="69" s="1"/>
  <c r="J725" i="69" s="1"/>
  <c r="J726" i="69" s="1"/>
  <c r="J727" i="69" s="1"/>
  <c r="J728" i="69" s="1"/>
  <c r="J729" i="69" s="1"/>
  <c r="J730" i="69" s="1"/>
  <c r="J731" i="69" s="1"/>
  <c r="J732" i="69" s="1"/>
  <c r="J733" i="69" s="1"/>
  <c r="J734" i="69" s="1"/>
  <c r="J735" i="69" s="1"/>
  <c r="J736" i="69" s="1"/>
  <c r="J737" i="69" s="1"/>
  <c r="J738" i="69" s="1"/>
  <c r="J739" i="69" s="1"/>
  <c r="J740" i="69" s="1"/>
  <c r="J741" i="69" s="1"/>
  <c r="J742" i="69" s="1"/>
  <c r="J743" i="69" s="1"/>
  <c r="J744" i="69" s="1"/>
  <c r="J745" i="69" s="1"/>
  <c r="J746" i="69" s="1"/>
  <c r="J747" i="69" s="1"/>
  <c r="J748" i="69" s="1"/>
  <c r="J749" i="69" s="1"/>
  <c r="J750" i="69" s="1"/>
  <c r="J751" i="69" s="1"/>
  <c r="J752" i="69" s="1"/>
  <c r="J753" i="69" s="1"/>
  <c r="J754" i="69" s="1"/>
  <c r="J755" i="69" s="1"/>
  <c r="J756" i="69" s="1"/>
  <c r="J757" i="69" s="1"/>
  <c r="J758" i="69" s="1"/>
  <c r="J759" i="69" s="1"/>
  <c r="J760" i="69" s="1"/>
  <c r="J761" i="69" s="1"/>
  <c r="J762" i="69" s="1"/>
  <c r="J763" i="69" s="1"/>
  <c r="J764" i="69" s="1"/>
  <c r="J765" i="69" s="1"/>
  <c r="J766" i="69" s="1"/>
  <c r="J767" i="69" s="1"/>
  <c r="J768" i="69" s="1"/>
  <c r="J769" i="69" s="1"/>
  <c r="J770" i="69" s="1"/>
  <c r="J771" i="69" s="1"/>
  <c r="J772" i="69" s="1"/>
  <c r="J773" i="69" s="1"/>
  <c r="J774" i="69" s="1"/>
  <c r="J775" i="69" s="1"/>
  <c r="J776" i="69" s="1"/>
  <c r="J777" i="69" s="1"/>
  <c r="J778" i="69" s="1"/>
  <c r="J779" i="69" s="1"/>
  <c r="J780" i="69" s="1"/>
  <c r="J781" i="69" s="1"/>
  <c r="J782" i="69" s="1"/>
  <c r="J783" i="69" s="1"/>
  <c r="J784" i="69" s="1"/>
  <c r="J785" i="69" s="1"/>
  <c r="J786" i="69" s="1"/>
  <c r="J787" i="69" s="1"/>
  <c r="J788" i="69" s="1"/>
  <c r="J789" i="69" s="1"/>
  <c r="J790" i="69" s="1"/>
  <c r="J791" i="69" s="1"/>
  <c r="J792" i="69" s="1"/>
  <c r="J793" i="69" s="1"/>
  <c r="J794" i="69" s="1"/>
  <c r="J795" i="69" s="1"/>
  <c r="J796" i="69" s="1"/>
  <c r="J797" i="69" s="1"/>
  <c r="J798" i="69" s="1"/>
  <c r="J799" i="69" s="1"/>
  <c r="J800" i="69" s="1"/>
  <c r="J801" i="69" s="1"/>
  <c r="J802" i="69" s="1"/>
  <c r="J803" i="69" s="1"/>
  <c r="J804" i="69" s="1"/>
  <c r="J805" i="69" s="1"/>
  <c r="J806" i="69" s="1"/>
  <c r="J807" i="69" s="1"/>
  <c r="J808" i="69" s="1"/>
  <c r="J809" i="69" s="1"/>
  <c r="J810" i="69" s="1"/>
  <c r="J811" i="69" s="1"/>
  <c r="J812" i="69" s="1"/>
  <c r="J813" i="69" s="1"/>
  <c r="J814" i="69" s="1"/>
  <c r="J815" i="69" s="1"/>
  <c r="J816" i="69" s="1"/>
  <c r="J817" i="69" s="1"/>
  <c r="J818" i="69" s="1"/>
  <c r="J819" i="69" s="1"/>
  <c r="J820" i="69" s="1"/>
  <c r="J821" i="69" s="1"/>
  <c r="J822" i="69" s="1"/>
  <c r="J823" i="69" s="1"/>
  <c r="J824" i="69" s="1"/>
  <c r="J825" i="69" s="1"/>
  <c r="J826" i="69" s="1"/>
  <c r="J827" i="69" s="1"/>
  <c r="J828" i="69" s="1"/>
  <c r="J829" i="69" s="1"/>
  <c r="J830" i="69" s="1"/>
  <c r="J831" i="69" s="1"/>
  <c r="J832" i="69" s="1"/>
  <c r="J833" i="69" s="1"/>
  <c r="J834" i="69" s="1"/>
  <c r="J835" i="69" s="1"/>
  <c r="J836" i="69" s="1"/>
  <c r="J837" i="69" s="1"/>
  <c r="J838" i="69" s="1"/>
  <c r="J839" i="69" s="1"/>
  <c r="J840" i="69" s="1"/>
  <c r="J841" i="69" s="1"/>
  <c r="J842" i="69" s="1"/>
  <c r="J843" i="69" s="1"/>
  <c r="J844" i="69" s="1"/>
  <c r="J845" i="69" s="1"/>
  <c r="J846" i="69" s="1"/>
  <c r="J847" i="69" s="1"/>
  <c r="J848" i="69" s="1"/>
  <c r="J849" i="69" s="1"/>
  <c r="J850" i="69" s="1"/>
  <c r="J851" i="69" s="1"/>
  <c r="J852" i="69" s="1"/>
  <c r="J853" i="69" s="1"/>
  <c r="J854" i="69" s="1"/>
  <c r="J855" i="69" s="1"/>
  <c r="J856" i="69" s="1"/>
  <c r="J857" i="69" s="1"/>
  <c r="J858" i="69" s="1"/>
  <c r="J859" i="69" s="1"/>
  <c r="J860" i="69" s="1"/>
  <c r="J861" i="69" s="1"/>
  <c r="J862" i="69" s="1"/>
  <c r="J863" i="69" s="1"/>
  <c r="J864" i="69" s="1"/>
  <c r="J865" i="69" s="1"/>
  <c r="J866" i="69" s="1"/>
  <c r="J867" i="69" s="1"/>
  <c r="J868" i="69" s="1"/>
  <c r="J869" i="69" s="1"/>
  <c r="J870" i="69" s="1"/>
  <c r="J871" i="69" s="1"/>
  <c r="J872" i="69" s="1"/>
  <c r="J873" i="69" s="1"/>
  <c r="J874" i="69" s="1"/>
  <c r="J875" i="69" s="1"/>
  <c r="J876" i="69" s="1"/>
  <c r="J877" i="69" s="1"/>
  <c r="J878" i="69" s="1"/>
  <c r="J879" i="69" s="1"/>
  <c r="J880" i="69" s="1"/>
  <c r="J881" i="69" s="1"/>
  <c r="J882" i="69" s="1"/>
  <c r="J883" i="69" s="1"/>
  <c r="J884" i="69" s="1"/>
  <c r="J885" i="69" s="1"/>
  <c r="J886" i="69" s="1"/>
  <c r="J887" i="69" s="1"/>
  <c r="J888" i="69" s="1"/>
  <c r="J889" i="69" s="1"/>
  <c r="J890" i="69" s="1"/>
  <c r="J891" i="69" s="1"/>
  <c r="J892" i="69" s="1"/>
  <c r="J893" i="69" s="1"/>
  <c r="J894" i="69" s="1"/>
  <c r="J895" i="69" s="1"/>
  <c r="J896" i="69" s="1"/>
  <c r="J897" i="69" s="1"/>
  <c r="J898" i="69" s="1"/>
  <c r="J899" i="69" s="1"/>
  <c r="J900" i="69" s="1"/>
  <c r="J901" i="69" s="1"/>
  <c r="J902" i="69" s="1"/>
  <c r="J903" i="69" s="1"/>
  <c r="J904" i="69" s="1"/>
  <c r="J905" i="69" s="1"/>
  <c r="J906" i="69" s="1"/>
  <c r="J907" i="69" s="1"/>
  <c r="J908" i="69" s="1"/>
  <c r="J909" i="69" s="1"/>
  <c r="J910" i="69" s="1"/>
  <c r="J911" i="69" s="1"/>
  <c r="J912" i="69" s="1"/>
  <c r="J913" i="69" s="1"/>
  <c r="J914" i="69" s="1"/>
  <c r="J915" i="69" s="1"/>
  <c r="J916" i="69" s="1"/>
  <c r="J917" i="69" s="1"/>
  <c r="J918" i="69" s="1"/>
  <c r="J919" i="69" s="1"/>
  <c r="J920" i="69" s="1"/>
  <c r="J921" i="69" s="1"/>
  <c r="J922" i="69" s="1"/>
  <c r="J923" i="69" s="1"/>
  <c r="J924" i="69" s="1"/>
  <c r="J925" i="69" s="1"/>
  <c r="J926" i="69" s="1"/>
  <c r="J927" i="69" s="1"/>
  <c r="J928" i="69" s="1"/>
  <c r="J929" i="69" s="1"/>
  <c r="J930" i="69" s="1"/>
  <c r="J931" i="69" s="1"/>
  <c r="J932" i="69" s="1"/>
  <c r="J933" i="69" s="1"/>
  <c r="J934" i="69" s="1"/>
  <c r="J935" i="69" s="1"/>
  <c r="J936" i="69" s="1"/>
  <c r="J937" i="69" s="1"/>
  <c r="J938" i="69" s="1"/>
  <c r="J939" i="69" s="1"/>
  <c r="J940" i="69" s="1"/>
  <c r="J941" i="69" s="1"/>
  <c r="J942" i="69" s="1"/>
  <c r="J943" i="69" s="1"/>
  <c r="J944" i="69" s="1"/>
  <c r="J945" i="69" s="1"/>
  <c r="J946" i="69" s="1"/>
  <c r="J947" i="69" s="1"/>
  <c r="J948" i="69" s="1"/>
  <c r="J949" i="69" s="1"/>
  <c r="J950" i="69" s="1"/>
  <c r="J951" i="69" s="1"/>
  <c r="J952" i="69" s="1"/>
  <c r="J953" i="69" s="1"/>
  <c r="J954" i="69" s="1"/>
  <c r="J955" i="69" s="1"/>
  <c r="J956" i="69" s="1"/>
  <c r="J957" i="69" s="1"/>
  <c r="J958" i="69" s="1"/>
  <c r="J959" i="69" s="1"/>
  <c r="J960" i="69" s="1"/>
  <c r="J961" i="69" s="1"/>
  <c r="J962" i="69" s="1"/>
  <c r="J963" i="69" s="1"/>
  <c r="J964" i="69" s="1"/>
  <c r="J965" i="69" s="1"/>
  <c r="J966" i="69" s="1"/>
  <c r="J967" i="69" s="1"/>
  <c r="J968" i="69" s="1"/>
  <c r="J969" i="69" s="1"/>
  <c r="J970" i="69" s="1"/>
  <c r="J971" i="69" s="1"/>
  <c r="J972" i="69" s="1"/>
  <c r="J973" i="69" s="1"/>
  <c r="J974" i="69" s="1"/>
  <c r="J975" i="69" s="1"/>
  <c r="J976" i="69" s="1"/>
  <c r="J977" i="69" s="1"/>
  <c r="J978" i="69" s="1"/>
  <c r="J979" i="69" s="1"/>
  <c r="J980" i="69" s="1"/>
  <c r="J981" i="69" s="1"/>
  <c r="J982" i="69" s="1"/>
  <c r="J983" i="69" s="1"/>
  <c r="J984" i="69" s="1"/>
  <c r="J985" i="69" s="1"/>
  <c r="J986" i="69" s="1"/>
  <c r="J987" i="69" s="1"/>
  <c r="J988" i="69" s="1"/>
  <c r="J989" i="69" s="1"/>
  <c r="J990" i="69" s="1"/>
  <c r="J991" i="69" s="1"/>
  <c r="J992" i="69" s="1"/>
  <c r="J993" i="69" s="1"/>
  <c r="J994" i="69" s="1"/>
  <c r="J995" i="69" s="1"/>
  <c r="J996" i="69" s="1"/>
  <c r="J997" i="69" s="1"/>
  <c r="J998" i="69" s="1"/>
  <c r="J999" i="69" s="1"/>
  <c r="J1000" i="69" s="1"/>
  <c r="J1001" i="69" s="1"/>
  <c r="J1002" i="69" s="1"/>
  <c r="J1003" i="69" s="1"/>
  <c r="J1004" i="69" s="1"/>
  <c r="J1005" i="69" s="1"/>
  <c r="J1006" i="69" s="1"/>
  <c r="J1007" i="69" s="1"/>
  <c r="J1008" i="69" s="1"/>
  <c r="J1009" i="69" s="1"/>
  <c r="J1010" i="69" s="1"/>
  <c r="J1011" i="69" s="1"/>
  <c r="J1012" i="69" s="1"/>
  <c r="J1013" i="69" s="1"/>
  <c r="J1014" i="69" s="1"/>
  <c r="J1015" i="69" s="1"/>
  <c r="J1016" i="69" s="1"/>
  <c r="J1017" i="69" s="1"/>
  <c r="J1018" i="69" s="1"/>
  <c r="J1019" i="69" s="1"/>
  <c r="J1020" i="69" s="1"/>
  <c r="J1021" i="69" s="1"/>
  <c r="J1022" i="69" s="1"/>
  <c r="J1023" i="69" s="1"/>
  <c r="J1024" i="69" s="1"/>
  <c r="J1025" i="69" s="1"/>
  <c r="J1026" i="69" s="1"/>
  <c r="J1027" i="69" s="1"/>
  <c r="J1028" i="69" s="1"/>
  <c r="J1029" i="69" s="1"/>
  <c r="J1030" i="69" s="1"/>
  <c r="J1031" i="69" s="1"/>
  <c r="J1032" i="69" s="1"/>
  <c r="J1033" i="69" s="1"/>
  <c r="J1034" i="69" s="1"/>
  <c r="J1035" i="69" s="1"/>
  <c r="J1036" i="69" s="1"/>
  <c r="J1037" i="69" s="1"/>
  <c r="J1038" i="69" s="1"/>
  <c r="J1039" i="69" s="1"/>
  <c r="J1040" i="69" s="1"/>
  <c r="J1041" i="69" s="1"/>
  <c r="J1042" i="69" s="1"/>
  <c r="J1043" i="69" s="1"/>
  <c r="J1044" i="69" s="1"/>
  <c r="J1045" i="69" s="1"/>
  <c r="J1046" i="69" s="1"/>
  <c r="J1047" i="69" s="1"/>
  <c r="J1048" i="69" s="1"/>
  <c r="J1049" i="69" s="1"/>
  <c r="J1050" i="69" s="1"/>
  <c r="J1051" i="69" s="1"/>
  <c r="J1052" i="69" s="1"/>
  <c r="J1053" i="69" s="1"/>
  <c r="J1054" i="69" s="1"/>
  <c r="J1055" i="69" s="1"/>
  <c r="J1056" i="69" s="1"/>
  <c r="J1057" i="69" s="1"/>
  <c r="J1058" i="69" s="1"/>
  <c r="J1059" i="69" s="1"/>
  <c r="J1060" i="69" s="1"/>
  <c r="J1061" i="69" s="1"/>
  <c r="J1062" i="69" s="1"/>
  <c r="J1063" i="69" s="1"/>
  <c r="J1064" i="69" s="1"/>
  <c r="J1065" i="69" s="1"/>
  <c r="J1066" i="69" s="1"/>
  <c r="J1067" i="69" s="1"/>
  <c r="J1068" i="69" s="1"/>
  <c r="J1069" i="69" s="1"/>
  <c r="J1070" i="69" s="1"/>
  <c r="J1071" i="69" s="1"/>
  <c r="J1072" i="69" s="1"/>
  <c r="J1073" i="69" s="1"/>
  <c r="J1074" i="69" s="1"/>
  <c r="J1075" i="69" s="1"/>
  <c r="J1076" i="69" s="1"/>
  <c r="J1077" i="69" s="1"/>
  <c r="J1078" i="69" s="1"/>
  <c r="J1079" i="69" s="1"/>
  <c r="J1080" i="69" s="1"/>
  <c r="J1081" i="69" s="1"/>
  <c r="J1082" i="69" s="1"/>
  <c r="J1083" i="69" s="1"/>
  <c r="J1084" i="69" s="1"/>
  <c r="J1085" i="69" s="1"/>
  <c r="J1086" i="69" s="1"/>
  <c r="J1087" i="69" s="1"/>
  <c r="J1088" i="69" s="1"/>
  <c r="J1089" i="69" s="1"/>
  <c r="J1090" i="69" s="1"/>
  <c r="J1091" i="69" s="1"/>
  <c r="J1092" i="69" s="1"/>
  <c r="J1093" i="69" s="1"/>
  <c r="J1094" i="69" s="1"/>
  <c r="J1095" i="69" s="1"/>
  <c r="J1096" i="69" s="1"/>
  <c r="J1097" i="69" s="1"/>
  <c r="J1098" i="69" s="1"/>
  <c r="J1099" i="69" s="1"/>
  <c r="J1100" i="69" s="1"/>
  <c r="J1101" i="69" s="1"/>
  <c r="J1102" i="69" s="1"/>
  <c r="J1103" i="69" s="1"/>
  <c r="J1104" i="69" s="1"/>
  <c r="J1105" i="69" s="1"/>
  <c r="J1106" i="69" s="1"/>
  <c r="J1107" i="69" s="1"/>
  <c r="J1108" i="69" s="1"/>
  <c r="J1109" i="69" s="1"/>
  <c r="J1110" i="69" s="1"/>
  <c r="J1111" i="69" s="1"/>
  <c r="J1112" i="69" s="1"/>
  <c r="J1113" i="69" s="1"/>
  <c r="J1114" i="69" s="1"/>
  <c r="J1115" i="69" s="1"/>
  <c r="J1116" i="69" s="1"/>
  <c r="J1117" i="69" s="1"/>
  <c r="J1118" i="69" s="1"/>
  <c r="J1119" i="69" s="1"/>
  <c r="J1120" i="69" s="1"/>
  <c r="J1121" i="69" s="1"/>
  <c r="J1122" i="69" s="1"/>
  <c r="J1123" i="69" s="1"/>
  <c r="J1124" i="69" s="1"/>
  <c r="J1125" i="69" s="1"/>
  <c r="J1126" i="69" s="1"/>
  <c r="J1127" i="69" s="1"/>
  <c r="J1128" i="69" s="1"/>
  <c r="J1129" i="69" s="1"/>
  <c r="J1130" i="69" s="1"/>
  <c r="J1131" i="69" s="1"/>
  <c r="J1132" i="69" s="1"/>
  <c r="J1133" i="69" s="1"/>
  <c r="J1134" i="69" s="1"/>
  <c r="J1135" i="69" s="1"/>
  <c r="J1136" i="69" s="1"/>
  <c r="J1137" i="69" s="1"/>
  <c r="J1138" i="69" s="1"/>
  <c r="J1139" i="69" s="1"/>
  <c r="J1140" i="69" s="1"/>
  <c r="J1141" i="69" s="1"/>
  <c r="J1142" i="69" s="1"/>
  <c r="J1143" i="69" s="1"/>
  <c r="J1144" i="69" s="1"/>
  <c r="J1145" i="69" s="1"/>
  <c r="J1146" i="69" s="1"/>
  <c r="J1147" i="69" s="1"/>
  <c r="J1148" i="69" s="1"/>
  <c r="J1149" i="69" s="1"/>
  <c r="J1150" i="69" s="1"/>
  <c r="J1151" i="69" s="1"/>
  <c r="J1152" i="69" s="1"/>
  <c r="J1153" i="69" s="1"/>
  <c r="J1154" i="69" s="1"/>
  <c r="J1155" i="69" s="1"/>
  <c r="J1156" i="69" s="1"/>
  <c r="J1157" i="69" s="1"/>
  <c r="J1158" i="69" s="1"/>
  <c r="J1159" i="69" s="1"/>
  <c r="J1160" i="69" s="1"/>
  <c r="J1161" i="69" s="1"/>
  <c r="J1162" i="69" s="1"/>
  <c r="J1163" i="69" s="1"/>
  <c r="J1164" i="69" s="1"/>
  <c r="J1165" i="69" s="1"/>
  <c r="J1166" i="69" s="1"/>
  <c r="J1167" i="69" s="1"/>
  <c r="J1168" i="69" s="1"/>
  <c r="J1169" i="69" s="1"/>
  <c r="J1170" i="69" s="1"/>
  <c r="J1171" i="69" s="1"/>
  <c r="J1172" i="69" s="1"/>
  <c r="J1173" i="69" s="1"/>
  <c r="J1174" i="69" s="1"/>
  <c r="J1175" i="69" s="1"/>
  <c r="J1176" i="69" s="1"/>
  <c r="J1177" i="69" s="1"/>
  <c r="J1178" i="69" s="1"/>
  <c r="J1179" i="69" s="1"/>
  <c r="J1180" i="69" s="1"/>
  <c r="J1181" i="69" s="1"/>
  <c r="J1182" i="69" s="1"/>
  <c r="J1183" i="69" s="1"/>
  <c r="J1184" i="69" s="1"/>
  <c r="J1185" i="69" s="1"/>
  <c r="J1186" i="69" s="1"/>
  <c r="J1187" i="69" s="1"/>
  <c r="J1188" i="69" s="1"/>
  <c r="J1189" i="69" s="1"/>
  <c r="J1190" i="69" s="1"/>
  <c r="J1191" i="69" s="1"/>
  <c r="J1192" i="69" s="1"/>
  <c r="J1193" i="69" s="1"/>
  <c r="J1194" i="69" s="1"/>
  <c r="J1195" i="69" s="1"/>
  <c r="J1196" i="69" s="1"/>
  <c r="J1197" i="69" s="1"/>
  <c r="J1198" i="69" s="1"/>
  <c r="J1199" i="69" s="1"/>
  <c r="J1200" i="69" s="1"/>
  <c r="J1201" i="69" s="1"/>
  <c r="J1202" i="69" s="1"/>
  <c r="J1203" i="69" s="1"/>
  <c r="J1204" i="69" s="1"/>
  <c r="J1205" i="69" s="1"/>
  <c r="J1206" i="69" s="1"/>
  <c r="J1207" i="69" s="1"/>
  <c r="J1208" i="69" s="1"/>
  <c r="J1209" i="69" s="1"/>
  <c r="J1210" i="69" s="1"/>
  <c r="J1211" i="69" s="1"/>
  <c r="J1212" i="69" s="1"/>
  <c r="DJ1216" i="68"/>
  <c r="DE1216" i="68"/>
  <c r="CW1216" i="68"/>
  <c r="CL1216" i="68"/>
  <c r="CK1216" i="68"/>
  <c r="CJ1216" i="68"/>
  <c r="CI1216" i="68"/>
  <c r="CH1216" i="68"/>
  <c r="CG1216" i="68"/>
  <c r="CF1216" i="68"/>
  <c r="CC1216" i="68"/>
  <c r="BS1216" i="68"/>
  <c r="BE1216" i="68"/>
  <c r="AZ1216" i="68"/>
  <c r="AR1216" i="68"/>
  <c r="AG1216" i="68"/>
  <c r="AF1216" i="68"/>
  <c r="AE1216" i="68"/>
  <c r="AD1216" i="68"/>
  <c r="AC1216" i="68"/>
  <c r="AB1216" i="68"/>
  <c r="AA1216" i="68"/>
  <c r="X1216" i="68"/>
  <c r="N1216" i="68"/>
  <c r="DJ1215" i="68"/>
  <c r="DE1215" i="68"/>
  <c r="CW1215" i="68"/>
  <c r="CL1215" i="68"/>
  <c r="CK1215" i="68"/>
  <c r="CJ1215" i="68"/>
  <c r="CI1215" i="68"/>
  <c r="CH1215" i="68"/>
  <c r="CG1215" i="68"/>
  <c r="CF1215" i="68"/>
  <c r="CC1215" i="68"/>
  <c r="BS1215" i="68"/>
  <c r="BE1215" i="68"/>
  <c r="AZ1215" i="68"/>
  <c r="AR1215" i="68"/>
  <c r="AG1215" i="68"/>
  <c r="AF1215" i="68"/>
  <c r="AE1215" i="68"/>
  <c r="AD1215" i="68"/>
  <c r="AC1215" i="68"/>
  <c r="AB1215" i="68"/>
  <c r="AA1215" i="68"/>
  <c r="X1215" i="68"/>
  <c r="N1215" i="68"/>
  <c r="DJ1214" i="68"/>
  <c r="DE1214" i="68"/>
  <c r="CW1214" i="68"/>
  <c r="CL1214" i="68"/>
  <c r="CK1214" i="68"/>
  <c r="CJ1214" i="68"/>
  <c r="CI1214" i="68"/>
  <c r="CH1214" i="68"/>
  <c r="CG1214" i="68"/>
  <c r="CF1214" i="68"/>
  <c r="CC1214" i="68"/>
  <c r="BS1214" i="68"/>
  <c r="BE1214" i="68"/>
  <c r="AZ1214" i="68"/>
  <c r="AR1214" i="68"/>
  <c r="AG1214" i="68"/>
  <c r="AF1214" i="68"/>
  <c r="AE1214" i="68"/>
  <c r="AD1214" i="68"/>
  <c r="AC1214" i="68"/>
  <c r="AB1214" i="68"/>
  <c r="AA1214" i="68"/>
  <c r="X1214" i="68"/>
  <c r="N1214" i="68"/>
  <c r="DJ1213" i="68"/>
  <c r="DK1213" i="68" s="1"/>
  <c r="DE1213" i="68"/>
  <c r="CW1213" i="68"/>
  <c r="CL1213" i="68"/>
  <c r="CK1213" i="68"/>
  <c r="CJ1213" i="68"/>
  <c r="CI1213" i="68"/>
  <c r="CH1213" i="68"/>
  <c r="CG1213" i="68"/>
  <c r="CF1213" i="68"/>
  <c r="CC1213" i="68"/>
  <c r="BS1213" i="68"/>
  <c r="BE1213" i="68"/>
  <c r="AZ1213" i="68"/>
  <c r="AR1213" i="68"/>
  <c r="AG1213" i="68"/>
  <c r="AF1213" i="68"/>
  <c r="AE1213" i="68"/>
  <c r="AD1213" i="68"/>
  <c r="AC1213" i="68"/>
  <c r="AB1213" i="68"/>
  <c r="AA1213" i="68"/>
  <c r="X1213" i="68"/>
  <c r="N1213" i="68"/>
  <c r="DJ1212" i="68"/>
  <c r="DE1212" i="68"/>
  <c r="CW1212" i="68"/>
  <c r="CL1212" i="68"/>
  <c r="CK1212" i="68"/>
  <c r="CJ1212" i="68"/>
  <c r="CI1212" i="68"/>
  <c r="CH1212" i="68"/>
  <c r="CG1212" i="68"/>
  <c r="CF1212" i="68"/>
  <c r="CC1212" i="68"/>
  <c r="BS1212" i="68"/>
  <c r="BE1212" i="68"/>
  <c r="BF1212" i="68" s="1"/>
  <c r="AZ1212" i="68"/>
  <c r="AR1212" i="68"/>
  <c r="AG1212" i="68"/>
  <c r="AF1212" i="68"/>
  <c r="AE1212" i="68"/>
  <c r="AD1212" i="68"/>
  <c r="AC1212" i="68"/>
  <c r="AB1212" i="68"/>
  <c r="AA1212" i="68"/>
  <c r="X1212" i="68"/>
  <c r="N1212" i="68"/>
  <c r="DJ1211" i="68"/>
  <c r="DE1211" i="68"/>
  <c r="CW1211" i="68"/>
  <c r="CL1211" i="68"/>
  <c r="CK1211" i="68"/>
  <c r="CJ1211" i="68"/>
  <c r="CI1211" i="68"/>
  <c r="CH1211" i="68"/>
  <c r="CG1211" i="68"/>
  <c r="CF1211" i="68"/>
  <c r="CC1211" i="68"/>
  <c r="BS1211" i="68"/>
  <c r="BE1211" i="68"/>
  <c r="BF1211" i="68" s="1"/>
  <c r="AZ1211" i="68"/>
  <c r="AR1211" i="68"/>
  <c r="AG1211" i="68"/>
  <c r="AF1211" i="68"/>
  <c r="AE1211" i="68"/>
  <c r="AD1211" i="68"/>
  <c r="AC1211" i="68"/>
  <c r="AB1211" i="68"/>
  <c r="AA1211" i="68"/>
  <c r="X1211" i="68"/>
  <c r="N1211" i="68"/>
  <c r="DJ1210" i="68"/>
  <c r="DE1210" i="68"/>
  <c r="CW1210" i="68"/>
  <c r="CL1210" i="68"/>
  <c r="CK1210" i="68"/>
  <c r="CJ1210" i="68"/>
  <c r="CI1210" i="68"/>
  <c r="CH1210" i="68"/>
  <c r="CG1210" i="68"/>
  <c r="CF1210" i="68"/>
  <c r="CC1210" i="68"/>
  <c r="BS1210" i="68"/>
  <c r="BE1210" i="68"/>
  <c r="AZ1210" i="68"/>
  <c r="AR1210" i="68"/>
  <c r="AG1210" i="68"/>
  <c r="AF1210" i="68"/>
  <c r="AE1210" i="68"/>
  <c r="AD1210" i="68"/>
  <c r="AC1210" i="68"/>
  <c r="AB1210" i="68"/>
  <c r="AA1210" i="68"/>
  <c r="X1210" i="68"/>
  <c r="N1210" i="68"/>
  <c r="DJ1209" i="68"/>
  <c r="DE1209" i="68"/>
  <c r="CW1209" i="68"/>
  <c r="CL1209" i="68"/>
  <c r="CK1209" i="68"/>
  <c r="CJ1209" i="68"/>
  <c r="CI1209" i="68"/>
  <c r="CH1209" i="68"/>
  <c r="CG1209" i="68"/>
  <c r="CF1209" i="68"/>
  <c r="CC1209" i="68"/>
  <c r="BS1209" i="68"/>
  <c r="BE1209" i="68"/>
  <c r="AZ1209" i="68"/>
  <c r="AR1209" i="68"/>
  <c r="AG1209" i="68"/>
  <c r="AF1209" i="68"/>
  <c r="AE1209" i="68"/>
  <c r="AD1209" i="68"/>
  <c r="AC1209" i="68"/>
  <c r="AB1209" i="68"/>
  <c r="AA1209" i="68"/>
  <c r="X1209" i="68"/>
  <c r="N1209" i="68"/>
  <c r="DJ1208" i="68"/>
  <c r="DE1208" i="68"/>
  <c r="CW1208" i="68"/>
  <c r="CL1208" i="68"/>
  <c r="CK1208" i="68"/>
  <c r="CJ1208" i="68"/>
  <c r="CI1208" i="68"/>
  <c r="CH1208" i="68"/>
  <c r="CG1208" i="68"/>
  <c r="CF1208" i="68"/>
  <c r="CC1208" i="68"/>
  <c r="BS1208" i="68"/>
  <c r="BE1208" i="68"/>
  <c r="BF1208" i="68" s="1"/>
  <c r="AZ1208" i="68"/>
  <c r="AR1208" i="68"/>
  <c r="AG1208" i="68"/>
  <c r="AF1208" i="68"/>
  <c r="AE1208" i="68"/>
  <c r="AD1208" i="68"/>
  <c r="AC1208" i="68"/>
  <c r="AB1208" i="68"/>
  <c r="AA1208" i="68"/>
  <c r="X1208" i="68"/>
  <c r="N1208" i="68"/>
  <c r="DJ1207" i="68"/>
  <c r="DE1207" i="68"/>
  <c r="CW1207" i="68"/>
  <c r="CL1207" i="68"/>
  <c r="CK1207" i="68"/>
  <c r="CJ1207" i="68"/>
  <c r="CI1207" i="68"/>
  <c r="CH1207" i="68"/>
  <c r="CG1207" i="68"/>
  <c r="CF1207" i="68"/>
  <c r="CC1207" i="68"/>
  <c r="BS1207" i="68"/>
  <c r="BE1207" i="68"/>
  <c r="AZ1207" i="68"/>
  <c r="AR1207" i="68"/>
  <c r="AG1207" i="68"/>
  <c r="AF1207" i="68"/>
  <c r="AE1207" i="68"/>
  <c r="AD1207" i="68"/>
  <c r="AC1207" i="68"/>
  <c r="AB1207" i="68"/>
  <c r="AA1207" i="68"/>
  <c r="X1207" i="68"/>
  <c r="N1207" i="68"/>
  <c r="DJ1206" i="68"/>
  <c r="DE1206" i="68"/>
  <c r="CW1206" i="68"/>
  <c r="CL1206" i="68"/>
  <c r="CK1206" i="68"/>
  <c r="CJ1206" i="68"/>
  <c r="CI1206" i="68"/>
  <c r="CH1206" i="68"/>
  <c r="CG1206" i="68"/>
  <c r="CF1206" i="68"/>
  <c r="CC1206" i="68"/>
  <c r="BS1206" i="68"/>
  <c r="BE1206" i="68"/>
  <c r="AZ1206" i="68"/>
  <c r="AR1206" i="68"/>
  <c r="AG1206" i="68"/>
  <c r="AF1206" i="68"/>
  <c r="AE1206" i="68"/>
  <c r="AD1206" i="68"/>
  <c r="AC1206" i="68"/>
  <c r="AB1206" i="68"/>
  <c r="AA1206" i="68"/>
  <c r="X1206" i="68"/>
  <c r="N1206" i="68"/>
  <c r="DJ1205" i="68"/>
  <c r="DE1205" i="68"/>
  <c r="CW1205" i="68"/>
  <c r="CL1205" i="68"/>
  <c r="CK1205" i="68"/>
  <c r="CJ1205" i="68"/>
  <c r="CI1205" i="68"/>
  <c r="CH1205" i="68"/>
  <c r="CG1205" i="68"/>
  <c r="CF1205" i="68"/>
  <c r="CC1205" i="68"/>
  <c r="BS1205" i="68"/>
  <c r="BE1205" i="68"/>
  <c r="AZ1205" i="68"/>
  <c r="AR1205" i="68"/>
  <c r="AG1205" i="68"/>
  <c r="AF1205" i="68"/>
  <c r="AE1205" i="68"/>
  <c r="AD1205" i="68"/>
  <c r="AC1205" i="68"/>
  <c r="AB1205" i="68"/>
  <c r="AA1205" i="68"/>
  <c r="X1205" i="68"/>
  <c r="N1205" i="68"/>
  <c r="DJ1204" i="68"/>
  <c r="DE1204" i="68"/>
  <c r="CW1204" i="68"/>
  <c r="CL1204" i="68"/>
  <c r="CK1204" i="68"/>
  <c r="CJ1204" i="68"/>
  <c r="CI1204" i="68"/>
  <c r="CH1204" i="68"/>
  <c r="CG1204" i="68"/>
  <c r="CF1204" i="68"/>
  <c r="CC1204" i="68"/>
  <c r="BS1204" i="68"/>
  <c r="BE1204" i="68"/>
  <c r="AZ1204" i="68"/>
  <c r="AR1204" i="68"/>
  <c r="AG1204" i="68"/>
  <c r="AF1204" i="68"/>
  <c r="AE1204" i="68"/>
  <c r="AD1204" i="68"/>
  <c r="AC1204" i="68"/>
  <c r="AB1204" i="68"/>
  <c r="AA1204" i="68"/>
  <c r="X1204" i="68"/>
  <c r="N1204" i="68"/>
  <c r="DJ1203" i="68"/>
  <c r="DE1203" i="68"/>
  <c r="CW1203" i="68"/>
  <c r="CL1203" i="68"/>
  <c r="CK1203" i="68"/>
  <c r="CJ1203" i="68"/>
  <c r="CI1203" i="68"/>
  <c r="CH1203" i="68"/>
  <c r="CG1203" i="68"/>
  <c r="CF1203" i="68"/>
  <c r="CC1203" i="68"/>
  <c r="BS1203" i="68"/>
  <c r="BE1203" i="68"/>
  <c r="AZ1203" i="68"/>
  <c r="AR1203" i="68"/>
  <c r="AG1203" i="68"/>
  <c r="AF1203" i="68"/>
  <c r="AE1203" i="68"/>
  <c r="AD1203" i="68"/>
  <c r="AC1203" i="68"/>
  <c r="AB1203" i="68"/>
  <c r="AA1203" i="68"/>
  <c r="X1203" i="68"/>
  <c r="N1203" i="68"/>
  <c r="DJ1202" i="68"/>
  <c r="DE1202" i="68"/>
  <c r="DK1202" i="68" s="1"/>
  <c r="CW1202" i="68"/>
  <c r="CL1202" i="68"/>
  <c r="CK1202" i="68"/>
  <c r="CJ1202" i="68"/>
  <c r="CI1202" i="68"/>
  <c r="CH1202" i="68"/>
  <c r="CG1202" i="68"/>
  <c r="CF1202" i="68"/>
  <c r="CC1202" i="68"/>
  <c r="BS1202" i="68"/>
  <c r="BE1202" i="68"/>
  <c r="AZ1202" i="68"/>
  <c r="AR1202" i="68"/>
  <c r="AG1202" i="68"/>
  <c r="AF1202" i="68"/>
  <c r="AE1202" i="68"/>
  <c r="AD1202" i="68"/>
  <c r="AC1202" i="68"/>
  <c r="AB1202" i="68"/>
  <c r="AA1202" i="68"/>
  <c r="X1202" i="68"/>
  <c r="N1202" i="68"/>
  <c r="DJ1201" i="68"/>
  <c r="DE1201" i="68"/>
  <c r="CW1201" i="68"/>
  <c r="CL1201" i="68"/>
  <c r="CK1201" i="68"/>
  <c r="CJ1201" i="68"/>
  <c r="CI1201" i="68"/>
  <c r="CH1201" i="68"/>
  <c r="CG1201" i="68"/>
  <c r="CF1201" i="68"/>
  <c r="CC1201" i="68"/>
  <c r="BS1201" i="68"/>
  <c r="BE1201" i="68"/>
  <c r="AZ1201" i="68"/>
  <c r="BF1201" i="68" s="1"/>
  <c r="AR1201" i="68"/>
  <c r="AG1201" i="68"/>
  <c r="AF1201" i="68"/>
  <c r="AE1201" i="68"/>
  <c r="AD1201" i="68"/>
  <c r="AC1201" i="68"/>
  <c r="AB1201" i="68"/>
  <c r="AA1201" i="68"/>
  <c r="X1201" i="68"/>
  <c r="N1201" i="68"/>
  <c r="DJ1200" i="68"/>
  <c r="DE1200" i="68"/>
  <c r="CW1200" i="68"/>
  <c r="CL1200" i="68"/>
  <c r="CK1200" i="68"/>
  <c r="CJ1200" i="68"/>
  <c r="CI1200" i="68"/>
  <c r="CH1200" i="68"/>
  <c r="CG1200" i="68"/>
  <c r="CF1200" i="68"/>
  <c r="CC1200" i="68"/>
  <c r="BS1200" i="68"/>
  <c r="BE1200" i="68"/>
  <c r="AZ1200" i="68"/>
  <c r="BF1200" i="68" s="1"/>
  <c r="AR1200" i="68"/>
  <c r="AG1200" i="68"/>
  <c r="AF1200" i="68"/>
  <c r="AE1200" i="68"/>
  <c r="AD1200" i="68"/>
  <c r="AC1200" i="68"/>
  <c r="AB1200" i="68"/>
  <c r="AA1200" i="68"/>
  <c r="X1200" i="68"/>
  <c r="N1200" i="68"/>
  <c r="DJ1199" i="68"/>
  <c r="DE1199" i="68"/>
  <c r="CW1199" i="68"/>
  <c r="CL1199" i="68"/>
  <c r="CK1199" i="68"/>
  <c r="CJ1199" i="68"/>
  <c r="CI1199" i="68"/>
  <c r="CH1199" i="68"/>
  <c r="CG1199" i="68"/>
  <c r="CF1199" i="68"/>
  <c r="CC1199" i="68"/>
  <c r="BS1199" i="68"/>
  <c r="BE1199" i="68"/>
  <c r="AZ1199" i="68"/>
  <c r="AR1199" i="68"/>
  <c r="AG1199" i="68"/>
  <c r="AF1199" i="68"/>
  <c r="AE1199" i="68"/>
  <c r="AD1199" i="68"/>
  <c r="AC1199" i="68"/>
  <c r="AB1199" i="68"/>
  <c r="AA1199" i="68"/>
  <c r="X1199" i="68"/>
  <c r="N1199" i="68"/>
  <c r="DJ1198" i="68"/>
  <c r="DE1198" i="68"/>
  <c r="CW1198" i="68"/>
  <c r="CL1198" i="68"/>
  <c r="CK1198" i="68"/>
  <c r="CJ1198" i="68"/>
  <c r="CI1198" i="68"/>
  <c r="CH1198" i="68"/>
  <c r="CG1198" i="68"/>
  <c r="CF1198" i="68"/>
  <c r="CC1198" i="68"/>
  <c r="BS1198" i="68"/>
  <c r="BE1198" i="68"/>
  <c r="AZ1198" i="68"/>
  <c r="AR1198" i="68"/>
  <c r="AG1198" i="68"/>
  <c r="AF1198" i="68"/>
  <c r="AE1198" i="68"/>
  <c r="AD1198" i="68"/>
  <c r="AC1198" i="68"/>
  <c r="AB1198" i="68"/>
  <c r="AA1198" i="68"/>
  <c r="X1198" i="68"/>
  <c r="N1198" i="68"/>
  <c r="DJ1197" i="68"/>
  <c r="DE1197" i="68"/>
  <c r="CW1197" i="68"/>
  <c r="CL1197" i="68"/>
  <c r="CK1197" i="68"/>
  <c r="CJ1197" i="68"/>
  <c r="CI1197" i="68"/>
  <c r="CH1197" i="68"/>
  <c r="CG1197" i="68"/>
  <c r="CF1197" i="68"/>
  <c r="CC1197" i="68"/>
  <c r="BS1197" i="68"/>
  <c r="BE1197" i="68"/>
  <c r="BF1197" i="68" s="1"/>
  <c r="AZ1197" i="68"/>
  <c r="AR1197" i="68"/>
  <c r="AG1197" i="68"/>
  <c r="AF1197" i="68"/>
  <c r="AE1197" i="68"/>
  <c r="AD1197" i="68"/>
  <c r="AC1197" i="68"/>
  <c r="AB1197" i="68"/>
  <c r="AA1197" i="68"/>
  <c r="X1197" i="68"/>
  <c r="N1197" i="68"/>
  <c r="DJ1196" i="68"/>
  <c r="DE1196" i="68"/>
  <c r="CW1196" i="68"/>
  <c r="CL1196" i="68"/>
  <c r="CK1196" i="68"/>
  <c r="CJ1196" i="68"/>
  <c r="CI1196" i="68"/>
  <c r="CH1196" i="68"/>
  <c r="CG1196" i="68"/>
  <c r="CF1196" i="68"/>
  <c r="CC1196" i="68"/>
  <c r="BS1196" i="68"/>
  <c r="BE1196" i="68"/>
  <c r="AZ1196" i="68"/>
  <c r="AR1196" i="68"/>
  <c r="AG1196" i="68"/>
  <c r="AF1196" i="68"/>
  <c r="AE1196" i="68"/>
  <c r="AD1196" i="68"/>
  <c r="AC1196" i="68"/>
  <c r="AB1196" i="68"/>
  <c r="AA1196" i="68"/>
  <c r="X1196" i="68"/>
  <c r="N1196" i="68"/>
  <c r="DJ1195" i="68"/>
  <c r="DE1195" i="68"/>
  <c r="CW1195" i="68"/>
  <c r="CL1195" i="68"/>
  <c r="CK1195" i="68"/>
  <c r="CJ1195" i="68"/>
  <c r="CI1195" i="68"/>
  <c r="CH1195" i="68"/>
  <c r="CG1195" i="68"/>
  <c r="CF1195" i="68"/>
  <c r="CC1195" i="68"/>
  <c r="BS1195" i="68"/>
  <c r="BE1195" i="68"/>
  <c r="AZ1195" i="68"/>
  <c r="AR1195" i="68"/>
  <c r="AG1195" i="68"/>
  <c r="AF1195" i="68"/>
  <c r="AE1195" i="68"/>
  <c r="AD1195" i="68"/>
  <c r="AC1195" i="68"/>
  <c r="AB1195" i="68"/>
  <c r="AA1195" i="68"/>
  <c r="X1195" i="68"/>
  <c r="N1195" i="68"/>
  <c r="DJ1194" i="68"/>
  <c r="DE1194" i="68"/>
  <c r="CW1194" i="68"/>
  <c r="CL1194" i="68"/>
  <c r="CK1194" i="68"/>
  <c r="CJ1194" i="68"/>
  <c r="CI1194" i="68"/>
  <c r="CH1194" i="68"/>
  <c r="CG1194" i="68"/>
  <c r="CF1194" i="68"/>
  <c r="CC1194" i="68"/>
  <c r="BS1194" i="68"/>
  <c r="BE1194" i="68"/>
  <c r="AZ1194" i="68"/>
  <c r="AR1194" i="68"/>
  <c r="AG1194" i="68"/>
  <c r="AF1194" i="68"/>
  <c r="AE1194" i="68"/>
  <c r="AD1194" i="68"/>
  <c r="AC1194" i="68"/>
  <c r="AB1194" i="68"/>
  <c r="AA1194" i="68"/>
  <c r="X1194" i="68"/>
  <c r="N1194" i="68"/>
  <c r="DJ1193" i="68"/>
  <c r="DE1193" i="68"/>
  <c r="CW1193" i="68"/>
  <c r="CL1193" i="68"/>
  <c r="CK1193" i="68"/>
  <c r="CJ1193" i="68"/>
  <c r="CI1193" i="68"/>
  <c r="CH1193" i="68"/>
  <c r="CG1193" i="68"/>
  <c r="CF1193" i="68"/>
  <c r="CC1193" i="68"/>
  <c r="BS1193" i="68"/>
  <c r="BE1193" i="68"/>
  <c r="AZ1193" i="68"/>
  <c r="AR1193" i="68"/>
  <c r="AG1193" i="68"/>
  <c r="AF1193" i="68"/>
  <c r="AE1193" i="68"/>
  <c r="AD1193" i="68"/>
  <c r="AC1193" i="68"/>
  <c r="AB1193" i="68"/>
  <c r="AA1193" i="68"/>
  <c r="X1193" i="68"/>
  <c r="N1193" i="68"/>
  <c r="DJ1192" i="68"/>
  <c r="DE1192" i="68"/>
  <c r="CW1192" i="68"/>
  <c r="CL1192" i="68"/>
  <c r="CK1192" i="68"/>
  <c r="CJ1192" i="68"/>
  <c r="CI1192" i="68"/>
  <c r="CH1192" i="68"/>
  <c r="CG1192" i="68"/>
  <c r="CF1192" i="68"/>
  <c r="CC1192" i="68"/>
  <c r="BS1192" i="68"/>
  <c r="BE1192" i="68"/>
  <c r="AZ1192" i="68"/>
  <c r="BF1192" i="68" s="1"/>
  <c r="AR1192" i="68"/>
  <c r="AG1192" i="68"/>
  <c r="AF1192" i="68"/>
  <c r="AE1192" i="68"/>
  <c r="AD1192" i="68"/>
  <c r="AC1192" i="68"/>
  <c r="AB1192" i="68"/>
  <c r="AA1192" i="68"/>
  <c r="X1192" i="68"/>
  <c r="N1192" i="68"/>
  <c r="DJ1191" i="68"/>
  <c r="DE1191" i="68"/>
  <c r="CW1191" i="68"/>
  <c r="CL1191" i="68"/>
  <c r="CK1191" i="68"/>
  <c r="CJ1191" i="68"/>
  <c r="CI1191" i="68"/>
  <c r="CH1191" i="68"/>
  <c r="CG1191" i="68"/>
  <c r="CF1191" i="68"/>
  <c r="CC1191" i="68"/>
  <c r="BS1191" i="68"/>
  <c r="BE1191" i="68"/>
  <c r="AZ1191" i="68"/>
  <c r="AR1191" i="68"/>
  <c r="AG1191" i="68"/>
  <c r="AF1191" i="68"/>
  <c r="AE1191" i="68"/>
  <c r="AD1191" i="68"/>
  <c r="AC1191" i="68"/>
  <c r="AB1191" i="68"/>
  <c r="AA1191" i="68"/>
  <c r="X1191" i="68"/>
  <c r="N1191" i="68"/>
  <c r="DJ1190" i="68"/>
  <c r="DE1190" i="68"/>
  <c r="CW1190" i="68"/>
  <c r="CL1190" i="68"/>
  <c r="CK1190" i="68"/>
  <c r="CJ1190" i="68"/>
  <c r="CI1190" i="68"/>
  <c r="CH1190" i="68"/>
  <c r="CG1190" i="68"/>
  <c r="CF1190" i="68"/>
  <c r="CC1190" i="68"/>
  <c r="BS1190" i="68"/>
  <c r="BE1190" i="68"/>
  <c r="AZ1190" i="68"/>
  <c r="AR1190" i="68"/>
  <c r="AG1190" i="68"/>
  <c r="AF1190" i="68"/>
  <c r="AE1190" i="68"/>
  <c r="AD1190" i="68"/>
  <c r="AC1190" i="68"/>
  <c r="AB1190" i="68"/>
  <c r="AA1190" i="68"/>
  <c r="X1190" i="68"/>
  <c r="N1190" i="68"/>
  <c r="DJ1189" i="68"/>
  <c r="DE1189" i="68"/>
  <c r="CW1189" i="68"/>
  <c r="CL1189" i="68"/>
  <c r="CK1189" i="68"/>
  <c r="CJ1189" i="68"/>
  <c r="CI1189" i="68"/>
  <c r="CH1189" i="68"/>
  <c r="CG1189" i="68"/>
  <c r="CF1189" i="68"/>
  <c r="CC1189" i="68"/>
  <c r="BS1189" i="68"/>
  <c r="BE1189" i="68"/>
  <c r="AZ1189" i="68"/>
  <c r="AR1189" i="68"/>
  <c r="AG1189" i="68"/>
  <c r="AF1189" i="68"/>
  <c r="AE1189" i="68"/>
  <c r="AD1189" i="68"/>
  <c r="AC1189" i="68"/>
  <c r="AB1189" i="68"/>
  <c r="AA1189" i="68"/>
  <c r="X1189" i="68"/>
  <c r="N1189" i="68"/>
  <c r="DJ1188" i="68"/>
  <c r="DE1188" i="68"/>
  <c r="CW1188" i="68"/>
  <c r="CL1188" i="68"/>
  <c r="CK1188" i="68"/>
  <c r="CJ1188" i="68"/>
  <c r="CI1188" i="68"/>
  <c r="CH1188" i="68"/>
  <c r="CG1188" i="68"/>
  <c r="CF1188" i="68"/>
  <c r="CC1188" i="68"/>
  <c r="BS1188" i="68"/>
  <c r="BE1188" i="68"/>
  <c r="AZ1188" i="68"/>
  <c r="AR1188" i="68"/>
  <c r="AG1188" i="68"/>
  <c r="AF1188" i="68"/>
  <c r="AE1188" i="68"/>
  <c r="AD1188" i="68"/>
  <c r="AC1188" i="68"/>
  <c r="AB1188" i="68"/>
  <c r="AA1188" i="68"/>
  <c r="X1188" i="68"/>
  <c r="N1188" i="68"/>
  <c r="DJ1187" i="68"/>
  <c r="DE1187" i="68"/>
  <c r="CW1187" i="68"/>
  <c r="CL1187" i="68"/>
  <c r="CK1187" i="68"/>
  <c r="CJ1187" i="68"/>
  <c r="CI1187" i="68"/>
  <c r="CH1187" i="68"/>
  <c r="CG1187" i="68"/>
  <c r="CF1187" i="68"/>
  <c r="CC1187" i="68"/>
  <c r="BS1187" i="68"/>
  <c r="BE1187" i="68"/>
  <c r="AZ1187" i="68"/>
  <c r="AR1187" i="68"/>
  <c r="AG1187" i="68"/>
  <c r="AF1187" i="68"/>
  <c r="AE1187" i="68"/>
  <c r="AD1187" i="68"/>
  <c r="AC1187" i="68"/>
  <c r="AB1187" i="68"/>
  <c r="AA1187" i="68"/>
  <c r="X1187" i="68"/>
  <c r="N1187" i="68"/>
  <c r="DJ1186" i="68"/>
  <c r="DE1186" i="68"/>
  <c r="CW1186" i="68"/>
  <c r="CL1186" i="68"/>
  <c r="CK1186" i="68"/>
  <c r="CJ1186" i="68"/>
  <c r="CI1186" i="68"/>
  <c r="CH1186" i="68"/>
  <c r="CG1186" i="68"/>
  <c r="CF1186" i="68"/>
  <c r="CC1186" i="68"/>
  <c r="BS1186" i="68"/>
  <c r="BE1186" i="68"/>
  <c r="AZ1186" i="68"/>
  <c r="AR1186" i="68"/>
  <c r="AG1186" i="68"/>
  <c r="AF1186" i="68"/>
  <c r="AE1186" i="68"/>
  <c r="AD1186" i="68"/>
  <c r="AC1186" i="68"/>
  <c r="AB1186" i="68"/>
  <c r="AA1186" i="68"/>
  <c r="X1186" i="68"/>
  <c r="N1186" i="68"/>
  <c r="DJ1185" i="68"/>
  <c r="DK1185" i="68" s="1"/>
  <c r="DE1185" i="68"/>
  <c r="CW1185" i="68"/>
  <c r="CL1185" i="68"/>
  <c r="CK1185" i="68"/>
  <c r="CJ1185" i="68"/>
  <c r="CI1185" i="68"/>
  <c r="CH1185" i="68"/>
  <c r="CG1185" i="68"/>
  <c r="CF1185" i="68"/>
  <c r="CC1185" i="68"/>
  <c r="BS1185" i="68"/>
  <c r="BE1185" i="68"/>
  <c r="AZ1185" i="68"/>
  <c r="AR1185" i="68"/>
  <c r="AG1185" i="68"/>
  <c r="AF1185" i="68"/>
  <c r="AE1185" i="68"/>
  <c r="AD1185" i="68"/>
  <c r="AC1185" i="68"/>
  <c r="AB1185" i="68"/>
  <c r="AA1185" i="68"/>
  <c r="X1185" i="68"/>
  <c r="N1185" i="68"/>
  <c r="DJ1184" i="68"/>
  <c r="DE1184" i="68"/>
  <c r="CW1184" i="68"/>
  <c r="CL1184" i="68"/>
  <c r="CK1184" i="68"/>
  <c r="CJ1184" i="68"/>
  <c r="CI1184" i="68"/>
  <c r="CH1184" i="68"/>
  <c r="CG1184" i="68"/>
  <c r="CF1184" i="68"/>
  <c r="CC1184" i="68"/>
  <c r="BS1184" i="68"/>
  <c r="BE1184" i="68"/>
  <c r="AZ1184" i="68"/>
  <c r="AR1184" i="68"/>
  <c r="AG1184" i="68"/>
  <c r="AF1184" i="68"/>
  <c r="AE1184" i="68"/>
  <c r="AD1184" i="68"/>
  <c r="AC1184" i="68"/>
  <c r="AB1184" i="68"/>
  <c r="AA1184" i="68"/>
  <c r="X1184" i="68"/>
  <c r="N1184" i="68"/>
  <c r="DJ1183" i="68"/>
  <c r="DE1183" i="68"/>
  <c r="DK1183" i="68" s="1"/>
  <c r="CW1183" i="68"/>
  <c r="CL1183" i="68"/>
  <c r="CK1183" i="68"/>
  <c r="CJ1183" i="68"/>
  <c r="CI1183" i="68"/>
  <c r="CH1183" i="68"/>
  <c r="CG1183" i="68"/>
  <c r="CF1183" i="68"/>
  <c r="CC1183" i="68"/>
  <c r="BS1183" i="68"/>
  <c r="BE1183" i="68"/>
  <c r="AZ1183" i="68"/>
  <c r="AR1183" i="68"/>
  <c r="AG1183" i="68"/>
  <c r="AF1183" i="68"/>
  <c r="AE1183" i="68"/>
  <c r="AD1183" i="68"/>
  <c r="AC1183" i="68"/>
  <c r="AB1183" i="68"/>
  <c r="AA1183" i="68"/>
  <c r="X1183" i="68"/>
  <c r="N1183" i="68"/>
  <c r="DJ1182" i="68"/>
  <c r="DE1182" i="68"/>
  <c r="CW1182" i="68"/>
  <c r="CL1182" i="68"/>
  <c r="CK1182" i="68"/>
  <c r="CJ1182" i="68"/>
  <c r="CI1182" i="68"/>
  <c r="CH1182" i="68"/>
  <c r="CG1182" i="68"/>
  <c r="CF1182" i="68"/>
  <c r="CC1182" i="68"/>
  <c r="BS1182" i="68"/>
  <c r="BE1182" i="68"/>
  <c r="AZ1182" i="68"/>
  <c r="AR1182" i="68"/>
  <c r="AG1182" i="68"/>
  <c r="AF1182" i="68"/>
  <c r="AE1182" i="68"/>
  <c r="AD1182" i="68"/>
  <c r="AC1182" i="68"/>
  <c r="AB1182" i="68"/>
  <c r="AA1182" i="68"/>
  <c r="X1182" i="68"/>
  <c r="N1182" i="68"/>
  <c r="DJ1181" i="68"/>
  <c r="DE1181" i="68"/>
  <c r="CW1181" i="68"/>
  <c r="CL1181" i="68"/>
  <c r="CK1181" i="68"/>
  <c r="CJ1181" i="68"/>
  <c r="CI1181" i="68"/>
  <c r="CH1181" i="68"/>
  <c r="CG1181" i="68"/>
  <c r="CF1181" i="68"/>
  <c r="CC1181" i="68"/>
  <c r="BS1181" i="68"/>
  <c r="BE1181" i="68"/>
  <c r="AZ1181" i="68"/>
  <c r="BF1181" i="68" s="1"/>
  <c r="AR1181" i="68"/>
  <c r="AG1181" i="68"/>
  <c r="AF1181" i="68"/>
  <c r="AE1181" i="68"/>
  <c r="AD1181" i="68"/>
  <c r="AC1181" i="68"/>
  <c r="AB1181" i="68"/>
  <c r="AA1181" i="68"/>
  <c r="X1181" i="68"/>
  <c r="N1181" i="68"/>
  <c r="DJ1180" i="68"/>
  <c r="DE1180" i="68"/>
  <c r="CW1180" i="68"/>
  <c r="CL1180" i="68"/>
  <c r="CK1180" i="68"/>
  <c r="CJ1180" i="68"/>
  <c r="CI1180" i="68"/>
  <c r="CH1180" i="68"/>
  <c r="CG1180" i="68"/>
  <c r="CF1180" i="68"/>
  <c r="CC1180" i="68"/>
  <c r="BS1180" i="68"/>
  <c r="BE1180" i="68"/>
  <c r="AZ1180" i="68"/>
  <c r="AR1180" i="68"/>
  <c r="AG1180" i="68"/>
  <c r="AF1180" i="68"/>
  <c r="AE1180" i="68"/>
  <c r="AD1180" i="68"/>
  <c r="AC1180" i="68"/>
  <c r="AB1180" i="68"/>
  <c r="AA1180" i="68"/>
  <c r="X1180" i="68"/>
  <c r="N1180" i="68"/>
  <c r="DJ1179" i="68"/>
  <c r="DK1179" i="68" s="1"/>
  <c r="DE1179" i="68"/>
  <c r="CW1179" i="68"/>
  <c r="CL1179" i="68"/>
  <c r="CK1179" i="68"/>
  <c r="CJ1179" i="68"/>
  <c r="CI1179" i="68"/>
  <c r="CH1179" i="68"/>
  <c r="CG1179" i="68"/>
  <c r="CF1179" i="68"/>
  <c r="CC1179" i="68"/>
  <c r="BS1179" i="68"/>
  <c r="BE1179" i="68"/>
  <c r="AZ1179" i="68"/>
  <c r="AR1179" i="68"/>
  <c r="AG1179" i="68"/>
  <c r="AF1179" i="68"/>
  <c r="AE1179" i="68"/>
  <c r="AD1179" i="68"/>
  <c r="AC1179" i="68"/>
  <c r="AB1179" i="68"/>
  <c r="AA1179" i="68"/>
  <c r="X1179" i="68"/>
  <c r="N1179" i="68"/>
  <c r="DJ1178" i="68"/>
  <c r="DE1178" i="68"/>
  <c r="CW1178" i="68"/>
  <c r="CL1178" i="68"/>
  <c r="CK1178" i="68"/>
  <c r="CJ1178" i="68"/>
  <c r="CI1178" i="68"/>
  <c r="CH1178" i="68"/>
  <c r="CG1178" i="68"/>
  <c r="CF1178" i="68"/>
  <c r="CC1178" i="68"/>
  <c r="BS1178" i="68"/>
  <c r="BE1178" i="68"/>
  <c r="AZ1178" i="68"/>
  <c r="AR1178" i="68"/>
  <c r="AG1178" i="68"/>
  <c r="AF1178" i="68"/>
  <c r="AE1178" i="68"/>
  <c r="AD1178" i="68"/>
  <c r="AC1178" i="68"/>
  <c r="AB1178" i="68"/>
  <c r="AA1178" i="68"/>
  <c r="X1178" i="68"/>
  <c r="N1178" i="68"/>
  <c r="DJ1177" i="68"/>
  <c r="DE1177" i="68"/>
  <c r="CW1177" i="68"/>
  <c r="CL1177" i="68"/>
  <c r="CK1177" i="68"/>
  <c r="CJ1177" i="68"/>
  <c r="CI1177" i="68"/>
  <c r="CH1177" i="68"/>
  <c r="CG1177" i="68"/>
  <c r="CF1177" i="68"/>
  <c r="CC1177" i="68"/>
  <c r="BS1177" i="68"/>
  <c r="BE1177" i="68"/>
  <c r="AZ1177" i="68"/>
  <c r="AR1177" i="68"/>
  <c r="AG1177" i="68"/>
  <c r="AF1177" i="68"/>
  <c r="AE1177" i="68"/>
  <c r="AD1177" i="68"/>
  <c r="AC1177" i="68"/>
  <c r="AB1177" i="68"/>
  <c r="AA1177" i="68"/>
  <c r="X1177" i="68"/>
  <c r="N1177" i="68"/>
  <c r="DJ1176" i="68"/>
  <c r="DE1176" i="68"/>
  <c r="CW1176" i="68"/>
  <c r="CL1176" i="68"/>
  <c r="CK1176" i="68"/>
  <c r="CJ1176" i="68"/>
  <c r="CI1176" i="68"/>
  <c r="CH1176" i="68"/>
  <c r="CG1176" i="68"/>
  <c r="CF1176" i="68"/>
  <c r="CC1176" i="68"/>
  <c r="BS1176" i="68"/>
  <c r="BE1176" i="68"/>
  <c r="AZ1176" i="68"/>
  <c r="AR1176" i="68"/>
  <c r="AG1176" i="68"/>
  <c r="AF1176" i="68"/>
  <c r="AE1176" i="68"/>
  <c r="AD1176" i="68"/>
  <c r="AC1176" i="68"/>
  <c r="AB1176" i="68"/>
  <c r="AA1176" i="68"/>
  <c r="X1176" i="68"/>
  <c r="N1176" i="68"/>
  <c r="DJ1175" i="68"/>
  <c r="DE1175" i="68"/>
  <c r="CW1175" i="68"/>
  <c r="CL1175" i="68"/>
  <c r="CK1175" i="68"/>
  <c r="CJ1175" i="68"/>
  <c r="CI1175" i="68"/>
  <c r="CH1175" i="68"/>
  <c r="CG1175" i="68"/>
  <c r="CF1175" i="68"/>
  <c r="CC1175" i="68"/>
  <c r="BS1175" i="68"/>
  <c r="BE1175" i="68"/>
  <c r="AZ1175" i="68"/>
  <c r="AR1175" i="68"/>
  <c r="AG1175" i="68"/>
  <c r="AF1175" i="68"/>
  <c r="AE1175" i="68"/>
  <c r="AD1175" i="68"/>
  <c r="AC1175" i="68"/>
  <c r="AB1175" i="68"/>
  <c r="AA1175" i="68"/>
  <c r="X1175" i="68"/>
  <c r="N1175" i="68"/>
  <c r="DJ1174" i="68"/>
  <c r="DE1174" i="68"/>
  <c r="CW1174" i="68"/>
  <c r="CL1174" i="68"/>
  <c r="CK1174" i="68"/>
  <c r="CJ1174" i="68"/>
  <c r="CI1174" i="68"/>
  <c r="CH1174" i="68"/>
  <c r="CG1174" i="68"/>
  <c r="CF1174" i="68"/>
  <c r="CC1174" i="68"/>
  <c r="BS1174" i="68"/>
  <c r="BE1174" i="68"/>
  <c r="AZ1174" i="68"/>
  <c r="AR1174" i="68"/>
  <c r="AG1174" i="68"/>
  <c r="AF1174" i="68"/>
  <c r="AE1174" i="68"/>
  <c r="AD1174" i="68"/>
  <c r="AC1174" i="68"/>
  <c r="AB1174" i="68"/>
  <c r="AA1174" i="68"/>
  <c r="X1174" i="68"/>
  <c r="N1174" i="68"/>
  <c r="DJ1173" i="68"/>
  <c r="DE1173" i="68"/>
  <c r="DK1173" i="68" s="1"/>
  <c r="CW1173" i="68"/>
  <c r="CL1173" i="68"/>
  <c r="CK1173" i="68"/>
  <c r="CJ1173" i="68"/>
  <c r="CI1173" i="68"/>
  <c r="CH1173" i="68"/>
  <c r="CG1173" i="68"/>
  <c r="CF1173" i="68"/>
  <c r="CC1173" i="68"/>
  <c r="BS1173" i="68"/>
  <c r="BE1173" i="68"/>
  <c r="AZ1173" i="68"/>
  <c r="BF1173" i="68" s="1"/>
  <c r="AR1173" i="68"/>
  <c r="AG1173" i="68"/>
  <c r="AF1173" i="68"/>
  <c r="AE1173" i="68"/>
  <c r="AD1173" i="68"/>
  <c r="AC1173" i="68"/>
  <c r="AB1173" i="68"/>
  <c r="AA1173" i="68"/>
  <c r="X1173" i="68"/>
  <c r="N1173" i="68"/>
  <c r="DJ1172" i="68"/>
  <c r="DE1172" i="68"/>
  <c r="CW1172" i="68"/>
  <c r="CL1172" i="68"/>
  <c r="CK1172" i="68"/>
  <c r="CJ1172" i="68"/>
  <c r="CI1172" i="68"/>
  <c r="CH1172" i="68"/>
  <c r="CG1172" i="68"/>
  <c r="CF1172" i="68"/>
  <c r="CC1172" i="68"/>
  <c r="BS1172" i="68"/>
  <c r="BE1172" i="68"/>
  <c r="AZ1172" i="68"/>
  <c r="AR1172" i="68"/>
  <c r="AG1172" i="68"/>
  <c r="AF1172" i="68"/>
  <c r="AE1172" i="68"/>
  <c r="AD1172" i="68"/>
  <c r="AC1172" i="68"/>
  <c r="AB1172" i="68"/>
  <c r="AA1172" i="68"/>
  <c r="X1172" i="68"/>
  <c r="N1172" i="68"/>
  <c r="DJ1171" i="68"/>
  <c r="DE1171" i="68"/>
  <c r="CW1171" i="68"/>
  <c r="CL1171" i="68"/>
  <c r="CK1171" i="68"/>
  <c r="CJ1171" i="68"/>
  <c r="CI1171" i="68"/>
  <c r="CH1171" i="68"/>
  <c r="CG1171" i="68"/>
  <c r="CF1171" i="68"/>
  <c r="CC1171" i="68"/>
  <c r="BS1171" i="68"/>
  <c r="BE1171" i="68"/>
  <c r="AZ1171" i="68"/>
  <c r="AR1171" i="68"/>
  <c r="AG1171" i="68"/>
  <c r="AF1171" i="68"/>
  <c r="AE1171" i="68"/>
  <c r="AD1171" i="68"/>
  <c r="AC1171" i="68"/>
  <c r="AB1171" i="68"/>
  <c r="AA1171" i="68"/>
  <c r="X1171" i="68"/>
  <c r="N1171" i="68"/>
  <c r="DJ1170" i="68"/>
  <c r="DE1170" i="68"/>
  <c r="CW1170" i="68"/>
  <c r="CL1170" i="68"/>
  <c r="CK1170" i="68"/>
  <c r="CJ1170" i="68"/>
  <c r="CI1170" i="68"/>
  <c r="CH1170" i="68"/>
  <c r="CG1170" i="68"/>
  <c r="CF1170" i="68"/>
  <c r="CC1170" i="68"/>
  <c r="BS1170" i="68"/>
  <c r="BE1170" i="68"/>
  <c r="AZ1170" i="68"/>
  <c r="AR1170" i="68"/>
  <c r="AG1170" i="68"/>
  <c r="AF1170" i="68"/>
  <c r="AE1170" i="68"/>
  <c r="AD1170" i="68"/>
  <c r="AC1170" i="68"/>
  <c r="AB1170" i="68"/>
  <c r="AA1170" i="68"/>
  <c r="X1170" i="68"/>
  <c r="N1170" i="68"/>
  <c r="DJ1169" i="68"/>
  <c r="DE1169" i="68"/>
  <c r="CW1169" i="68"/>
  <c r="CL1169" i="68"/>
  <c r="CK1169" i="68"/>
  <c r="CJ1169" i="68"/>
  <c r="CI1169" i="68"/>
  <c r="CH1169" i="68"/>
  <c r="CG1169" i="68"/>
  <c r="CF1169" i="68"/>
  <c r="CC1169" i="68"/>
  <c r="BS1169" i="68"/>
  <c r="BE1169" i="68"/>
  <c r="AZ1169" i="68"/>
  <c r="AR1169" i="68"/>
  <c r="AG1169" i="68"/>
  <c r="AF1169" i="68"/>
  <c r="AE1169" i="68"/>
  <c r="AD1169" i="68"/>
  <c r="AC1169" i="68"/>
  <c r="AB1169" i="68"/>
  <c r="AA1169" i="68"/>
  <c r="X1169" i="68"/>
  <c r="N1169" i="68"/>
  <c r="DJ1168" i="68"/>
  <c r="DE1168" i="68"/>
  <c r="CW1168" i="68"/>
  <c r="CL1168" i="68"/>
  <c r="CK1168" i="68"/>
  <c r="CJ1168" i="68"/>
  <c r="CI1168" i="68"/>
  <c r="CH1168" i="68"/>
  <c r="CG1168" i="68"/>
  <c r="CF1168" i="68"/>
  <c r="CC1168" i="68"/>
  <c r="BS1168" i="68"/>
  <c r="BE1168" i="68"/>
  <c r="AZ1168" i="68"/>
  <c r="AR1168" i="68"/>
  <c r="AG1168" i="68"/>
  <c r="AF1168" i="68"/>
  <c r="AE1168" i="68"/>
  <c r="AD1168" i="68"/>
  <c r="AC1168" i="68"/>
  <c r="AB1168" i="68"/>
  <c r="AA1168" i="68"/>
  <c r="X1168" i="68"/>
  <c r="N1168" i="68"/>
  <c r="DJ1167" i="68"/>
  <c r="DE1167" i="68"/>
  <c r="CW1167" i="68"/>
  <c r="CL1167" i="68"/>
  <c r="CK1167" i="68"/>
  <c r="CJ1167" i="68"/>
  <c r="CI1167" i="68"/>
  <c r="CH1167" i="68"/>
  <c r="CG1167" i="68"/>
  <c r="CF1167" i="68"/>
  <c r="CC1167" i="68"/>
  <c r="BS1167" i="68"/>
  <c r="BE1167" i="68"/>
  <c r="AZ1167" i="68"/>
  <c r="AR1167" i="68"/>
  <c r="AG1167" i="68"/>
  <c r="AF1167" i="68"/>
  <c r="AE1167" i="68"/>
  <c r="AD1167" i="68"/>
  <c r="AC1167" i="68"/>
  <c r="AB1167" i="68"/>
  <c r="AA1167" i="68"/>
  <c r="X1167" i="68"/>
  <c r="N1167" i="68"/>
  <c r="DJ1166" i="68"/>
  <c r="DE1166" i="68"/>
  <c r="CW1166" i="68"/>
  <c r="CL1166" i="68"/>
  <c r="CK1166" i="68"/>
  <c r="CJ1166" i="68"/>
  <c r="CI1166" i="68"/>
  <c r="CH1166" i="68"/>
  <c r="CG1166" i="68"/>
  <c r="CF1166" i="68"/>
  <c r="CC1166" i="68"/>
  <c r="BS1166" i="68"/>
  <c r="BE1166" i="68"/>
  <c r="AZ1166" i="68"/>
  <c r="AR1166" i="68"/>
  <c r="AG1166" i="68"/>
  <c r="AF1166" i="68"/>
  <c r="AE1166" i="68"/>
  <c r="AD1166" i="68"/>
  <c r="AC1166" i="68"/>
  <c r="AB1166" i="68"/>
  <c r="AA1166" i="68"/>
  <c r="X1166" i="68"/>
  <c r="N1166" i="68"/>
  <c r="DJ1165" i="68"/>
  <c r="DK1165" i="68" s="1"/>
  <c r="DE1165" i="68"/>
  <c r="CW1165" i="68"/>
  <c r="CL1165" i="68"/>
  <c r="CK1165" i="68"/>
  <c r="CJ1165" i="68"/>
  <c r="CI1165" i="68"/>
  <c r="CH1165" i="68"/>
  <c r="CG1165" i="68"/>
  <c r="CF1165" i="68"/>
  <c r="CC1165" i="68"/>
  <c r="BS1165" i="68"/>
  <c r="BE1165" i="68"/>
  <c r="AZ1165" i="68"/>
  <c r="AR1165" i="68"/>
  <c r="AG1165" i="68"/>
  <c r="AF1165" i="68"/>
  <c r="AE1165" i="68"/>
  <c r="AD1165" i="68"/>
  <c r="AC1165" i="68"/>
  <c r="AB1165" i="68"/>
  <c r="AA1165" i="68"/>
  <c r="X1165" i="68"/>
  <c r="N1165" i="68"/>
  <c r="DJ1164" i="68"/>
  <c r="DE1164" i="68"/>
  <c r="CW1164" i="68"/>
  <c r="CL1164" i="68"/>
  <c r="CK1164" i="68"/>
  <c r="CJ1164" i="68"/>
  <c r="CI1164" i="68"/>
  <c r="CH1164" i="68"/>
  <c r="CG1164" i="68"/>
  <c r="CF1164" i="68"/>
  <c r="CC1164" i="68"/>
  <c r="BS1164" i="68"/>
  <c r="BE1164" i="68"/>
  <c r="AZ1164" i="68"/>
  <c r="AR1164" i="68"/>
  <c r="AG1164" i="68"/>
  <c r="AF1164" i="68"/>
  <c r="AE1164" i="68"/>
  <c r="AD1164" i="68"/>
  <c r="AC1164" i="68"/>
  <c r="AB1164" i="68"/>
  <c r="AA1164" i="68"/>
  <c r="X1164" i="68"/>
  <c r="N1164" i="68"/>
  <c r="DJ1163" i="68"/>
  <c r="DE1163" i="68"/>
  <c r="CW1163" i="68"/>
  <c r="CL1163" i="68"/>
  <c r="CK1163" i="68"/>
  <c r="CJ1163" i="68"/>
  <c r="CI1163" i="68"/>
  <c r="CH1163" i="68"/>
  <c r="CG1163" i="68"/>
  <c r="CF1163" i="68"/>
  <c r="CC1163" i="68"/>
  <c r="BS1163" i="68"/>
  <c r="BE1163" i="68"/>
  <c r="AZ1163" i="68"/>
  <c r="BF1163" i="68" s="1"/>
  <c r="AR1163" i="68"/>
  <c r="AG1163" i="68"/>
  <c r="AF1163" i="68"/>
  <c r="AE1163" i="68"/>
  <c r="AD1163" i="68"/>
  <c r="AC1163" i="68"/>
  <c r="AB1163" i="68"/>
  <c r="AA1163" i="68"/>
  <c r="X1163" i="68"/>
  <c r="N1163" i="68"/>
  <c r="DJ1162" i="68"/>
  <c r="DE1162" i="68"/>
  <c r="CW1162" i="68"/>
  <c r="CL1162" i="68"/>
  <c r="CK1162" i="68"/>
  <c r="CJ1162" i="68"/>
  <c r="CI1162" i="68"/>
  <c r="CH1162" i="68"/>
  <c r="CG1162" i="68"/>
  <c r="CF1162" i="68"/>
  <c r="CC1162" i="68"/>
  <c r="BS1162" i="68"/>
  <c r="BE1162" i="68"/>
  <c r="AZ1162" i="68"/>
  <c r="AR1162" i="68"/>
  <c r="AG1162" i="68"/>
  <c r="AF1162" i="68"/>
  <c r="AE1162" i="68"/>
  <c r="AD1162" i="68"/>
  <c r="AC1162" i="68"/>
  <c r="AB1162" i="68"/>
  <c r="AA1162" i="68"/>
  <c r="X1162" i="68"/>
  <c r="N1162" i="68"/>
  <c r="DJ1161" i="68"/>
  <c r="DE1161" i="68"/>
  <c r="CW1161" i="68"/>
  <c r="CL1161" i="68"/>
  <c r="CK1161" i="68"/>
  <c r="CJ1161" i="68"/>
  <c r="CI1161" i="68"/>
  <c r="CH1161" i="68"/>
  <c r="CG1161" i="68"/>
  <c r="CF1161" i="68"/>
  <c r="CC1161" i="68"/>
  <c r="BS1161" i="68"/>
  <c r="BE1161" i="68"/>
  <c r="AZ1161" i="68"/>
  <c r="AR1161" i="68"/>
  <c r="AG1161" i="68"/>
  <c r="AF1161" i="68"/>
  <c r="AE1161" i="68"/>
  <c r="AD1161" i="68"/>
  <c r="AC1161" i="68"/>
  <c r="AB1161" i="68"/>
  <c r="AA1161" i="68"/>
  <c r="X1161" i="68"/>
  <c r="N1161" i="68"/>
  <c r="DJ1160" i="68"/>
  <c r="DE1160" i="68"/>
  <c r="CW1160" i="68"/>
  <c r="CL1160" i="68"/>
  <c r="CK1160" i="68"/>
  <c r="CJ1160" i="68"/>
  <c r="CI1160" i="68"/>
  <c r="CH1160" i="68"/>
  <c r="CG1160" i="68"/>
  <c r="CF1160" i="68"/>
  <c r="CC1160" i="68"/>
  <c r="BS1160" i="68"/>
  <c r="BE1160" i="68"/>
  <c r="AZ1160" i="68"/>
  <c r="AR1160" i="68"/>
  <c r="AG1160" i="68"/>
  <c r="AF1160" i="68"/>
  <c r="AE1160" i="68"/>
  <c r="AD1160" i="68"/>
  <c r="AC1160" i="68"/>
  <c r="AB1160" i="68"/>
  <c r="AA1160" i="68"/>
  <c r="X1160" i="68"/>
  <c r="N1160" i="68"/>
  <c r="DJ1159" i="68"/>
  <c r="DK1159" i="68" s="1"/>
  <c r="DE1159" i="68"/>
  <c r="CW1159" i="68"/>
  <c r="CL1159" i="68"/>
  <c r="CK1159" i="68"/>
  <c r="CJ1159" i="68"/>
  <c r="CI1159" i="68"/>
  <c r="CH1159" i="68"/>
  <c r="CG1159" i="68"/>
  <c r="CF1159" i="68"/>
  <c r="CC1159" i="68"/>
  <c r="BS1159" i="68"/>
  <c r="BE1159" i="68"/>
  <c r="AZ1159" i="68"/>
  <c r="AR1159" i="68"/>
  <c r="AG1159" i="68"/>
  <c r="AF1159" i="68"/>
  <c r="AE1159" i="68"/>
  <c r="AD1159" i="68"/>
  <c r="AC1159" i="68"/>
  <c r="AB1159" i="68"/>
  <c r="AA1159" i="68"/>
  <c r="X1159" i="68"/>
  <c r="N1159" i="68"/>
  <c r="DJ1158" i="68"/>
  <c r="DE1158" i="68"/>
  <c r="CW1158" i="68"/>
  <c r="CL1158" i="68"/>
  <c r="CK1158" i="68"/>
  <c r="CJ1158" i="68"/>
  <c r="CI1158" i="68"/>
  <c r="CH1158" i="68"/>
  <c r="CG1158" i="68"/>
  <c r="CF1158" i="68"/>
  <c r="CC1158" i="68"/>
  <c r="BS1158" i="68"/>
  <c r="BE1158" i="68"/>
  <c r="AZ1158" i="68"/>
  <c r="AR1158" i="68"/>
  <c r="AG1158" i="68"/>
  <c r="AF1158" i="68"/>
  <c r="AE1158" i="68"/>
  <c r="AD1158" i="68"/>
  <c r="AC1158" i="68"/>
  <c r="AB1158" i="68"/>
  <c r="AA1158" i="68"/>
  <c r="X1158" i="68"/>
  <c r="N1158" i="68"/>
  <c r="DJ1157" i="68"/>
  <c r="DE1157" i="68"/>
  <c r="CW1157" i="68"/>
  <c r="CL1157" i="68"/>
  <c r="CK1157" i="68"/>
  <c r="CJ1157" i="68"/>
  <c r="CI1157" i="68"/>
  <c r="CH1157" i="68"/>
  <c r="CG1157" i="68"/>
  <c r="CF1157" i="68"/>
  <c r="CC1157" i="68"/>
  <c r="BS1157" i="68"/>
  <c r="BE1157" i="68"/>
  <c r="AZ1157" i="68"/>
  <c r="AR1157" i="68"/>
  <c r="AG1157" i="68"/>
  <c r="AF1157" i="68"/>
  <c r="AE1157" i="68"/>
  <c r="AD1157" i="68"/>
  <c r="AC1157" i="68"/>
  <c r="AB1157" i="68"/>
  <c r="AA1157" i="68"/>
  <c r="X1157" i="68"/>
  <c r="N1157" i="68"/>
  <c r="DJ1156" i="68"/>
  <c r="DE1156" i="68"/>
  <c r="CW1156" i="68"/>
  <c r="CL1156" i="68"/>
  <c r="CK1156" i="68"/>
  <c r="CJ1156" i="68"/>
  <c r="CI1156" i="68"/>
  <c r="CH1156" i="68"/>
  <c r="CG1156" i="68"/>
  <c r="CF1156" i="68"/>
  <c r="CC1156" i="68"/>
  <c r="BS1156" i="68"/>
  <c r="BE1156" i="68"/>
  <c r="BF1156" i="68" s="1"/>
  <c r="AZ1156" i="68"/>
  <c r="AR1156" i="68"/>
  <c r="AG1156" i="68"/>
  <c r="AF1156" i="68"/>
  <c r="AE1156" i="68"/>
  <c r="AD1156" i="68"/>
  <c r="AC1156" i="68"/>
  <c r="AB1156" i="68"/>
  <c r="AA1156" i="68"/>
  <c r="X1156" i="68"/>
  <c r="N1156" i="68"/>
  <c r="DJ1155" i="68"/>
  <c r="DE1155" i="68"/>
  <c r="CW1155" i="68"/>
  <c r="CL1155" i="68"/>
  <c r="CK1155" i="68"/>
  <c r="CJ1155" i="68"/>
  <c r="CI1155" i="68"/>
  <c r="CH1155" i="68"/>
  <c r="CG1155" i="68"/>
  <c r="CF1155" i="68"/>
  <c r="CC1155" i="68"/>
  <c r="BS1155" i="68"/>
  <c r="BE1155" i="68"/>
  <c r="AZ1155" i="68"/>
  <c r="AR1155" i="68"/>
  <c r="AG1155" i="68"/>
  <c r="AF1155" i="68"/>
  <c r="AE1155" i="68"/>
  <c r="AD1155" i="68"/>
  <c r="AC1155" i="68"/>
  <c r="AB1155" i="68"/>
  <c r="AA1155" i="68"/>
  <c r="X1155" i="68"/>
  <c r="N1155" i="68"/>
  <c r="DJ1154" i="68"/>
  <c r="DE1154" i="68"/>
  <c r="CW1154" i="68"/>
  <c r="CL1154" i="68"/>
  <c r="CK1154" i="68"/>
  <c r="CJ1154" i="68"/>
  <c r="CI1154" i="68"/>
  <c r="CH1154" i="68"/>
  <c r="CG1154" i="68"/>
  <c r="CF1154" i="68"/>
  <c r="CC1154" i="68"/>
  <c r="BS1154" i="68"/>
  <c r="BE1154" i="68"/>
  <c r="BF1154" i="68" s="1"/>
  <c r="AZ1154" i="68"/>
  <c r="AR1154" i="68"/>
  <c r="AG1154" i="68"/>
  <c r="AF1154" i="68"/>
  <c r="AE1154" i="68"/>
  <c r="AD1154" i="68"/>
  <c r="AC1154" i="68"/>
  <c r="AB1154" i="68"/>
  <c r="AA1154" i="68"/>
  <c r="X1154" i="68"/>
  <c r="N1154" i="68"/>
  <c r="DJ1153" i="68"/>
  <c r="DK1153" i="68" s="1"/>
  <c r="DE1153" i="68"/>
  <c r="CW1153" i="68"/>
  <c r="CL1153" i="68"/>
  <c r="CK1153" i="68"/>
  <c r="CJ1153" i="68"/>
  <c r="CI1153" i="68"/>
  <c r="CH1153" i="68"/>
  <c r="CG1153" i="68"/>
  <c r="CF1153" i="68"/>
  <c r="CC1153" i="68"/>
  <c r="BS1153" i="68"/>
  <c r="BE1153" i="68"/>
  <c r="AZ1153" i="68"/>
  <c r="AR1153" i="68"/>
  <c r="AG1153" i="68"/>
  <c r="AF1153" i="68"/>
  <c r="AE1153" i="68"/>
  <c r="AD1153" i="68"/>
  <c r="AC1153" i="68"/>
  <c r="AB1153" i="68"/>
  <c r="AA1153" i="68"/>
  <c r="X1153" i="68"/>
  <c r="N1153" i="68"/>
  <c r="DJ1152" i="68"/>
  <c r="DE1152" i="68"/>
  <c r="CW1152" i="68"/>
  <c r="CL1152" i="68"/>
  <c r="CK1152" i="68"/>
  <c r="CJ1152" i="68"/>
  <c r="CI1152" i="68"/>
  <c r="CH1152" i="68"/>
  <c r="CG1152" i="68"/>
  <c r="CF1152" i="68"/>
  <c r="CC1152" i="68"/>
  <c r="BS1152" i="68"/>
  <c r="BE1152" i="68"/>
  <c r="AZ1152" i="68"/>
  <c r="AR1152" i="68"/>
  <c r="AG1152" i="68"/>
  <c r="AF1152" i="68"/>
  <c r="AE1152" i="68"/>
  <c r="AD1152" i="68"/>
  <c r="AC1152" i="68"/>
  <c r="AB1152" i="68"/>
  <c r="AA1152" i="68"/>
  <c r="X1152" i="68"/>
  <c r="N1152" i="68"/>
  <c r="DJ1151" i="68"/>
  <c r="DE1151" i="68"/>
  <c r="CW1151" i="68"/>
  <c r="CL1151" i="68"/>
  <c r="CK1151" i="68"/>
  <c r="CJ1151" i="68"/>
  <c r="CI1151" i="68"/>
  <c r="CH1151" i="68"/>
  <c r="CG1151" i="68"/>
  <c r="CF1151" i="68"/>
  <c r="CC1151" i="68"/>
  <c r="BS1151" i="68"/>
  <c r="BE1151" i="68"/>
  <c r="AZ1151" i="68"/>
  <c r="AR1151" i="68"/>
  <c r="AG1151" i="68"/>
  <c r="AF1151" i="68"/>
  <c r="AE1151" i="68"/>
  <c r="AD1151" i="68"/>
  <c r="AC1151" i="68"/>
  <c r="AB1151" i="68"/>
  <c r="AA1151" i="68"/>
  <c r="X1151" i="68"/>
  <c r="N1151" i="68"/>
  <c r="DJ1150" i="68"/>
  <c r="DE1150" i="68"/>
  <c r="CW1150" i="68"/>
  <c r="CL1150" i="68"/>
  <c r="CK1150" i="68"/>
  <c r="CJ1150" i="68"/>
  <c r="CI1150" i="68"/>
  <c r="CH1150" i="68"/>
  <c r="CG1150" i="68"/>
  <c r="CF1150" i="68"/>
  <c r="CC1150" i="68"/>
  <c r="BS1150" i="68"/>
  <c r="BF1150" i="68"/>
  <c r="BE1150" i="68"/>
  <c r="AZ1150" i="68"/>
  <c r="AR1150" i="68"/>
  <c r="AG1150" i="68"/>
  <c r="AF1150" i="68"/>
  <c r="AE1150" i="68"/>
  <c r="AD1150" i="68"/>
  <c r="AC1150" i="68"/>
  <c r="AB1150" i="68"/>
  <c r="AA1150" i="68"/>
  <c r="X1150" i="68"/>
  <c r="N1150" i="68"/>
  <c r="DJ1149" i="68"/>
  <c r="DE1149" i="68"/>
  <c r="CW1149" i="68"/>
  <c r="CL1149" i="68"/>
  <c r="CK1149" i="68"/>
  <c r="CJ1149" i="68"/>
  <c r="CI1149" i="68"/>
  <c r="CH1149" i="68"/>
  <c r="CG1149" i="68"/>
  <c r="CF1149" i="68"/>
  <c r="CC1149" i="68"/>
  <c r="BS1149" i="68"/>
  <c r="BE1149" i="68"/>
  <c r="AZ1149" i="68"/>
  <c r="AR1149" i="68"/>
  <c r="AG1149" i="68"/>
  <c r="AF1149" i="68"/>
  <c r="AE1149" i="68"/>
  <c r="AD1149" i="68"/>
  <c r="AC1149" i="68"/>
  <c r="AB1149" i="68"/>
  <c r="AA1149" i="68"/>
  <c r="X1149" i="68"/>
  <c r="N1149" i="68"/>
  <c r="DJ1148" i="68"/>
  <c r="DE1148" i="68"/>
  <c r="CW1148" i="68"/>
  <c r="CL1148" i="68"/>
  <c r="CK1148" i="68"/>
  <c r="CJ1148" i="68"/>
  <c r="CI1148" i="68"/>
  <c r="CH1148" i="68"/>
  <c r="CG1148" i="68"/>
  <c r="CF1148" i="68"/>
  <c r="CC1148" i="68"/>
  <c r="BS1148" i="68"/>
  <c r="BE1148" i="68"/>
  <c r="AZ1148" i="68"/>
  <c r="AR1148" i="68"/>
  <c r="AG1148" i="68"/>
  <c r="AF1148" i="68"/>
  <c r="AE1148" i="68"/>
  <c r="AD1148" i="68"/>
  <c r="AC1148" i="68"/>
  <c r="AB1148" i="68"/>
  <c r="AA1148" i="68"/>
  <c r="X1148" i="68"/>
  <c r="N1148" i="68"/>
  <c r="DJ1147" i="68"/>
  <c r="DK1147" i="68" s="1"/>
  <c r="DE1147" i="68"/>
  <c r="CW1147" i="68"/>
  <c r="CL1147" i="68"/>
  <c r="CK1147" i="68"/>
  <c r="CJ1147" i="68"/>
  <c r="CI1147" i="68"/>
  <c r="CH1147" i="68"/>
  <c r="CG1147" i="68"/>
  <c r="CF1147" i="68"/>
  <c r="CC1147" i="68"/>
  <c r="BS1147" i="68"/>
  <c r="BE1147" i="68"/>
  <c r="AZ1147" i="68"/>
  <c r="AR1147" i="68"/>
  <c r="AG1147" i="68"/>
  <c r="AF1147" i="68"/>
  <c r="AE1147" i="68"/>
  <c r="AD1147" i="68"/>
  <c r="AC1147" i="68"/>
  <c r="AB1147" i="68"/>
  <c r="AA1147" i="68"/>
  <c r="X1147" i="68"/>
  <c r="N1147" i="68"/>
  <c r="DJ1146" i="68"/>
  <c r="DE1146" i="68"/>
  <c r="CW1146" i="68"/>
  <c r="CL1146" i="68"/>
  <c r="CK1146" i="68"/>
  <c r="CJ1146" i="68"/>
  <c r="CI1146" i="68"/>
  <c r="CH1146" i="68"/>
  <c r="CG1146" i="68"/>
  <c r="CF1146" i="68"/>
  <c r="CC1146" i="68"/>
  <c r="BS1146" i="68"/>
  <c r="BE1146" i="68"/>
  <c r="BF1146" i="68" s="1"/>
  <c r="AZ1146" i="68"/>
  <c r="AR1146" i="68"/>
  <c r="AG1146" i="68"/>
  <c r="AF1146" i="68"/>
  <c r="AE1146" i="68"/>
  <c r="AD1146" i="68"/>
  <c r="AC1146" i="68"/>
  <c r="AB1146" i="68"/>
  <c r="AA1146" i="68"/>
  <c r="X1146" i="68"/>
  <c r="N1146" i="68"/>
  <c r="DJ1145" i="68"/>
  <c r="DE1145" i="68"/>
  <c r="CW1145" i="68"/>
  <c r="CL1145" i="68"/>
  <c r="CK1145" i="68"/>
  <c r="CJ1145" i="68"/>
  <c r="CI1145" i="68"/>
  <c r="CH1145" i="68"/>
  <c r="CG1145" i="68"/>
  <c r="CF1145" i="68"/>
  <c r="CC1145" i="68"/>
  <c r="BS1145" i="68"/>
  <c r="BE1145" i="68"/>
  <c r="BF1145" i="68" s="1"/>
  <c r="AZ1145" i="68"/>
  <c r="AR1145" i="68"/>
  <c r="AG1145" i="68"/>
  <c r="AF1145" i="68"/>
  <c r="AE1145" i="68"/>
  <c r="AD1145" i="68"/>
  <c r="AC1145" i="68"/>
  <c r="AB1145" i="68"/>
  <c r="AA1145" i="68"/>
  <c r="X1145" i="68"/>
  <c r="N1145" i="68"/>
  <c r="DJ1144" i="68"/>
  <c r="DK1144" i="68" s="1"/>
  <c r="DE1144" i="68"/>
  <c r="CW1144" i="68"/>
  <c r="CL1144" i="68"/>
  <c r="CK1144" i="68"/>
  <c r="CJ1144" i="68"/>
  <c r="CI1144" i="68"/>
  <c r="CH1144" i="68"/>
  <c r="CG1144" i="68"/>
  <c r="CF1144" i="68"/>
  <c r="CC1144" i="68"/>
  <c r="BS1144" i="68"/>
  <c r="BE1144" i="68"/>
  <c r="AZ1144" i="68"/>
  <c r="AR1144" i="68"/>
  <c r="AG1144" i="68"/>
  <c r="AF1144" i="68"/>
  <c r="AE1144" i="68"/>
  <c r="AD1144" i="68"/>
  <c r="AC1144" i="68"/>
  <c r="AB1144" i="68"/>
  <c r="AA1144" i="68"/>
  <c r="X1144" i="68"/>
  <c r="N1144" i="68"/>
  <c r="DJ1143" i="68"/>
  <c r="DE1143" i="68"/>
  <c r="CW1143" i="68"/>
  <c r="CL1143" i="68"/>
  <c r="CK1143" i="68"/>
  <c r="CJ1143" i="68"/>
  <c r="CI1143" i="68"/>
  <c r="CH1143" i="68"/>
  <c r="CG1143" i="68"/>
  <c r="CF1143" i="68"/>
  <c r="CC1143" i="68"/>
  <c r="BS1143" i="68"/>
  <c r="BE1143" i="68"/>
  <c r="AZ1143" i="68"/>
  <c r="AR1143" i="68"/>
  <c r="AG1143" i="68"/>
  <c r="AF1143" i="68"/>
  <c r="AE1143" i="68"/>
  <c r="AD1143" i="68"/>
  <c r="AC1143" i="68"/>
  <c r="AB1143" i="68"/>
  <c r="AA1143" i="68"/>
  <c r="X1143" i="68"/>
  <c r="N1143" i="68"/>
  <c r="DJ1142" i="68"/>
  <c r="DE1142" i="68"/>
  <c r="CW1142" i="68"/>
  <c r="CL1142" i="68"/>
  <c r="CK1142" i="68"/>
  <c r="CJ1142" i="68"/>
  <c r="CI1142" i="68"/>
  <c r="CH1142" i="68"/>
  <c r="CG1142" i="68"/>
  <c r="CF1142" i="68"/>
  <c r="CC1142" i="68"/>
  <c r="BS1142" i="68"/>
  <c r="BE1142" i="68"/>
  <c r="AZ1142" i="68"/>
  <c r="AR1142" i="68"/>
  <c r="AG1142" i="68"/>
  <c r="AF1142" i="68"/>
  <c r="AE1142" i="68"/>
  <c r="AD1142" i="68"/>
  <c r="AC1142" i="68"/>
  <c r="AB1142" i="68"/>
  <c r="AA1142" i="68"/>
  <c r="X1142" i="68"/>
  <c r="N1142" i="68"/>
  <c r="DJ1141" i="68"/>
  <c r="DK1141" i="68" s="1"/>
  <c r="DE1141" i="68"/>
  <c r="CW1141" i="68"/>
  <c r="CL1141" i="68"/>
  <c r="CK1141" i="68"/>
  <c r="CJ1141" i="68"/>
  <c r="CI1141" i="68"/>
  <c r="CH1141" i="68"/>
  <c r="CG1141" i="68"/>
  <c r="CF1141" i="68"/>
  <c r="CC1141" i="68"/>
  <c r="BS1141" i="68"/>
  <c r="BE1141" i="68"/>
  <c r="AZ1141" i="68"/>
  <c r="AR1141" i="68"/>
  <c r="AG1141" i="68"/>
  <c r="AF1141" i="68"/>
  <c r="AE1141" i="68"/>
  <c r="AD1141" i="68"/>
  <c r="AC1141" i="68"/>
  <c r="AB1141" i="68"/>
  <c r="AA1141" i="68"/>
  <c r="X1141" i="68"/>
  <c r="N1141" i="68"/>
  <c r="DJ1140" i="68"/>
  <c r="DE1140" i="68"/>
  <c r="CW1140" i="68"/>
  <c r="CL1140" i="68"/>
  <c r="CK1140" i="68"/>
  <c r="CJ1140" i="68"/>
  <c r="CI1140" i="68"/>
  <c r="CH1140" i="68"/>
  <c r="CG1140" i="68"/>
  <c r="CF1140" i="68"/>
  <c r="CC1140" i="68"/>
  <c r="BS1140" i="68"/>
  <c r="BE1140" i="68"/>
  <c r="AZ1140" i="68"/>
  <c r="AR1140" i="68"/>
  <c r="AG1140" i="68"/>
  <c r="AF1140" i="68"/>
  <c r="AE1140" i="68"/>
  <c r="AD1140" i="68"/>
  <c r="AC1140" i="68"/>
  <c r="AB1140" i="68"/>
  <c r="AA1140" i="68"/>
  <c r="X1140" i="68"/>
  <c r="N1140" i="68"/>
  <c r="DJ1139" i="68"/>
  <c r="DE1139" i="68"/>
  <c r="CW1139" i="68"/>
  <c r="CL1139" i="68"/>
  <c r="CK1139" i="68"/>
  <c r="CJ1139" i="68"/>
  <c r="CI1139" i="68"/>
  <c r="CH1139" i="68"/>
  <c r="CG1139" i="68"/>
  <c r="CF1139" i="68"/>
  <c r="CC1139" i="68"/>
  <c r="BS1139" i="68"/>
  <c r="BE1139" i="68"/>
  <c r="AZ1139" i="68"/>
  <c r="AR1139" i="68"/>
  <c r="AG1139" i="68"/>
  <c r="AF1139" i="68"/>
  <c r="AE1139" i="68"/>
  <c r="AD1139" i="68"/>
  <c r="AC1139" i="68"/>
  <c r="AB1139" i="68"/>
  <c r="AA1139" i="68"/>
  <c r="X1139" i="68"/>
  <c r="N1139" i="68"/>
  <c r="DJ1138" i="68"/>
  <c r="DE1138" i="68"/>
  <c r="CW1138" i="68"/>
  <c r="CL1138" i="68"/>
  <c r="CK1138" i="68"/>
  <c r="CJ1138" i="68"/>
  <c r="CI1138" i="68"/>
  <c r="CH1138" i="68"/>
  <c r="CG1138" i="68"/>
  <c r="CF1138" i="68"/>
  <c r="CC1138" i="68"/>
  <c r="BS1138" i="68"/>
  <c r="BE1138" i="68"/>
  <c r="AZ1138" i="68"/>
  <c r="AR1138" i="68"/>
  <c r="AG1138" i="68"/>
  <c r="AF1138" i="68"/>
  <c r="AE1138" i="68"/>
  <c r="AD1138" i="68"/>
  <c r="AC1138" i="68"/>
  <c r="AB1138" i="68"/>
  <c r="AA1138" i="68"/>
  <c r="X1138" i="68"/>
  <c r="N1138" i="68"/>
  <c r="DJ1137" i="68"/>
  <c r="DE1137" i="68"/>
  <c r="CW1137" i="68"/>
  <c r="CL1137" i="68"/>
  <c r="CK1137" i="68"/>
  <c r="CJ1137" i="68"/>
  <c r="CI1137" i="68"/>
  <c r="CH1137" i="68"/>
  <c r="CG1137" i="68"/>
  <c r="CF1137" i="68"/>
  <c r="CC1137" i="68"/>
  <c r="BS1137" i="68"/>
  <c r="BE1137" i="68"/>
  <c r="AZ1137" i="68"/>
  <c r="AR1137" i="68"/>
  <c r="AG1137" i="68"/>
  <c r="AF1137" i="68"/>
  <c r="AE1137" i="68"/>
  <c r="AD1137" i="68"/>
  <c r="AC1137" i="68"/>
  <c r="AB1137" i="68"/>
  <c r="AA1137" i="68"/>
  <c r="X1137" i="68"/>
  <c r="N1137" i="68"/>
  <c r="DJ1136" i="68"/>
  <c r="DE1136" i="68"/>
  <c r="CW1136" i="68"/>
  <c r="CL1136" i="68"/>
  <c r="CK1136" i="68"/>
  <c r="CJ1136" i="68"/>
  <c r="CI1136" i="68"/>
  <c r="CH1136" i="68"/>
  <c r="CG1136" i="68"/>
  <c r="CF1136" i="68"/>
  <c r="CC1136" i="68"/>
  <c r="BS1136" i="68"/>
  <c r="BE1136" i="68"/>
  <c r="AZ1136" i="68"/>
  <c r="AR1136" i="68"/>
  <c r="AG1136" i="68"/>
  <c r="AF1136" i="68"/>
  <c r="AE1136" i="68"/>
  <c r="AD1136" i="68"/>
  <c r="AC1136" i="68"/>
  <c r="AB1136" i="68"/>
  <c r="AA1136" i="68"/>
  <c r="X1136" i="68"/>
  <c r="N1136" i="68"/>
  <c r="DJ1135" i="68"/>
  <c r="DE1135" i="68"/>
  <c r="CW1135" i="68"/>
  <c r="CL1135" i="68"/>
  <c r="CK1135" i="68"/>
  <c r="CJ1135" i="68"/>
  <c r="CI1135" i="68"/>
  <c r="CH1135" i="68"/>
  <c r="CG1135" i="68"/>
  <c r="CF1135" i="68"/>
  <c r="CC1135" i="68"/>
  <c r="BS1135" i="68"/>
  <c r="BE1135" i="68"/>
  <c r="AZ1135" i="68"/>
  <c r="AR1135" i="68"/>
  <c r="AG1135" i="68"/>
  <c r="AF1135" i="68"/>
  <c r="AE1135" i="68"/>
  <c r="AD1135" i="68"/>
  <c r="AC1135" i="68"/>
  <c r="AB1135" i="68"/>
  <c r="AA1135" i="68"/>
  <c r="X1135" i="68"/>
  <c r="N1135" i="68"/>
  <c r="DJ1134" i="68"/>
  <c r="DE1134" i="68"/>
  <c r="CW1134" i="68"/>
  <c r="CL1134" i="68"/>
  <c r="CK1134" i="68"/>
  <c r="CJ1134" i="68"/>
  <c r="CI1134" i="68"/>
  <c r="CH1134" i="68"/>
  <c r="CG1134" i="68"/>
  <c r="CF1134" i="68"/>
  <c r="CC1134" i="68"/>
  <c r="BS1134" i="68"/>
  <c r="BE1134" i="68"/>
  <c r="AZ1134" i="68"/>
  <c r="AR1134" i="68"/>
  <c r="AG1134" i="68"/>
  <c r="AF1134" i="68"/>
  <c r="AE1134" i="68"/>
  <c r="AD1134" i="68"/>
  <c r="AC1134" i="68"/>
  <c r="AB1134" i="68"/>
  <c r="AA1134" i="68"/>
  <c r="X1134" i="68"/>
  <c r="N1134" i="68"/>
  <c r="DJ1133" i="68"/>
  <c r="DE1133" i="68"/>
  <c r="CW1133" i="68"/>
  <c r="CL1133" i="68"/>
  <c r="CK1133" i="68"/>
  <c r="CJ1133" i="68"/>
  <c r="CI1133" i="68"/>
  <c r="CH1133" i="68"/>
  <c r="CG1133" i="68"/>
  <c r="CF1133" i="68"/>
  <c r="CC1133" i="68"/>
  <c r="BS1133" i="68"/>
  <c r="BE1133" i="68"/>
  <c r="AZ1133" i="68"/>
  <c r="AR1133" i="68"/>
  <c r="AG1133" i="68"/>
  <c r="AF1133" i="68"/>
  <c r="AE1133" i="68"/>
  <c r="AD1133" i="68"/>
  <c r="AC1133" i="68"/>
  <c r="AB1133" i="68"/>
  <c r="AA1133" i="68"/>
  <c r="X1133" i="68"/>
  <c r="N1133" i="68"/>
  <c r="DJ1132" i="68"/>
  <c r="DE1132" i="68"/>
  <c r="CW1132" i="68"/>
  <c r="CL1132" i="68"/>
  <c r="CK1132" i="68"/>
  <c r="CJ1132" i="68"/>
  <c r="CI1132" i="68"/>
  <c r="CH1132" i="68"/>
  <c r="CG1132" i="68"/>
  <c r="CF1132" i="68"/>
  <c r="CC1132" i="68"/>
  <c r="BS1132" i="68"/>
  <c r="BE1132" i="68"/>
  <c r="AZ1132" i="68"/>
  <c r="AR1132" i="68"/>
  <c r="AG1132" i="68"/>
  <c r="AF1132" i="68"/>
  <c r="AE1132" i="68"/>
  <c r="AD1132" i="68"/>
  <c r="AC1132" i="68"/>
  <c r="AB1132" i="68"/>
  <c r="AA1132" i="68"/>
  <c r="X1132" i="68"/>
  <c r="N1132" i="68"/>
  <c r="DJ1131" i="68"/>
  <c r="DE1131" i="68"/>
  <c r="CW1131" i="68"/>
  <c r="CL1131" i="68"/>
  <c r="CK1131" i="68"/>
  <c r="CJ1131" i="68"/>
  <c r="CI1131" i="68"/>
  <c r="CH1131" i="68"/>
  <c r="CG1131" i="68"/>
  <c r="CF1131" i="68"/>
  <c r="CC1131" i="68"/>
  <c r="BS1131" i="68"/>
  <c r="BE1131" i="68"/>
  <c r="BF1131" i="68" s="1"/>
  <c r="AZ1131" i="68"/>
  <c r="AR1131" i="68"/>
  <c r="AG1131" i="68"/>
  <c r="AF1131" i="68"/>
  <c r="AE1131" i="68"/>
  <c r="AD1131" i="68"/>
  <c r="AC1131" i="68"/>
  <c r="AB1131" i="68"/>
  <c r="AA1131" i="68"/>
  <c r="X1131" i="68"/>
  <c r="N1131" i="68"/>
  <c r="DJ1130" i="68"/>
  <c r="DE1130" i="68"/>
  <c r="CW1130" i="68"/>
  <c r="CL1130" i="68"/>
  <c r="CK1130" i="68"/>
  <c r="CJ1130" i="68"/>
  <c r="CI1130" i="68"/>
  <c r="CH1130" i="68"/>
  <c r="CG1130" i="68"/>
  <c r="CF1130" i="68"/>
  <c r="CC1130" i="68"/>
  <c r="BS1130" i="68"/>
  <c r="BE1130" i="68"/>
  <c r="AZ1130" i="68"/>
  <c r="BF1130" i="68" s="1"/>
  <c r="AR1130" i="68"/>
  <c r="AG1130" i="68"/>
  <c r="AF1130" i="68"/>
  <c r="AE1130" i="68"/>
  <c r="AD1130" i="68"/>
  <c r="AC1130" i="68"/>
  <c r="AB1130" i="68"/>
  <c r="AA1130" i="68"/>
  <c r="X1130" i="68"/>
  <c r="N1130" i="68"/>
  <c r="DJ1129" i="68"/>
  <c r="DE1129" i="68"/>
  <c r="DK1129" i="68" s="1"/>
  <c r="CW1129" i="68"/>
  <c r="CL1129" i="68"/>
  <c r="CK1129" i="68"/>
  <c r="CJ1129" i="68"/>
  <c r="CI1129" i="68"/>
  <c r="CH1129" i="68"/>
  <c r="CG1129" i="68"/>
  <c r="CF1129" i="68"/>
  <c r="CC1129" i="68"/>
  <c r="BS1129" i="68"/>
  <c r="BE1129" i="68"/>
  <c r="AZ1129" i="68"/>
  <c r="AR1129" i="68"/>
  <c r="AG1129" i="68"/>
  <c r="AF1129" i="68"/>
  <c r="AE1129" i="68"/>
  <c r="AD1129" i="68"/>
  <c r="AC1129" i="68"/>
  <c r="AB1129" i="68"/>
  <c r="AA1129" i="68"/>
  <c r="X1129" i="68"/>
  <c r="N1129" i="68"/>
  <c r="DJ1128" i="68"/>
  <c r="DE1128" i="68"/>
  <c r="CW1128" i="68"/>
  <c r="CL1128" i="68"/>
  <c r="CK1128" i="68"/>
  <c r="CJ1128" i="68"/>
  <c r="CI1128" i="68"/>
  <c r="CH1128" i="68"/>
  <c r="CG1128" i="68"/>
  <c r="CF1128" i="68"/>
  <c r="CC1128" i="68"/>
  <c r="BS1128" i="68"/>
  <c r="BE1128" i="68"/>
  <c r="AZ1128" i="68"/>
  <c r="AR1128" i="68"/>
  <c r="AG1128" i="68"/>
  <c r="AF1128" i="68"/>
  <c r="AE1128" i="68"/>
  <c r="AD1128" i="68"/>
  <c r="AC1128" i="68"/>
  <c r="AB1128" i="68"/>
  <c r="AA1128" i="68"/>
  <c r="X1128" i="68"/>
  <c r="N1128" i="68"/>
  <c r="DJ1127" i="68"/>
  <c r="DE1127" i="68"/>
  <c r="CW1127" i="68"/>
  <c r="CL1127" i="68"/>
  <c r="CK1127" i="68"/>
  <c r="CJ1127" i="68"/>
  <c r="CI1127" i="68"/>
  <c r="CH1127" i="68"/>
  <c r="CG1127" i="68"/>
  <c r="CF1127" i="68"/>
  <c r="CC1127" i="68"/>
  <c r="BS1127" i="68"/>
  <c r="BE1127" i="68"/>
  <c r="AZ1127" i="68"/>
  <c r="AR1127" i="68"/>
  <c r="AG1127" i="68"/>
  <c r="AF1127" i="68"/>
  <c r="AE1127" i="68"/>
  <c r="AD1127" i="68"/>
  <c r="AC1127" i="68"/>
  <c r="AB1127" i="68"/>
  <c r="AA1127" i="68"/>
  <c r="X1127" i="68"/>
  <c r="N1127" i="68"/>
  <c r="DJ1126" i="68"/>
  <c r="DE1126" i="68"/>
  <c r="CW1126" i="68"/>
  <c r="CL1126" i="68"/>
  <c r="CK1126" i="68"/>
  <c r="CJ1126" i="68"/>
  <c r="CI1126" i="68"/>
  <c r="CH1126" i="68"/>
  <c r="CG1126" i="68"/>
  <c r="CF1126" i="68"/>
  <c r="CC1126" i="68"/>
  <c r="BS1126" i="68"/>
  <c r="BE1126" i="68"/>
  <c r="AZ1126" i="68"/>
  <c r="AR1126" i="68"/>
  <c r="AG1126" i="68"/>
  <c r="AF1126" i="68"/>
  <c r="AE1126" i="68"/>
  <c r="AD1126" i="68"/>
  <c r="AC1126" i="68"/>
  <c r="AB1126" i="68"/>
  <c r="AA1126" i="68"/>
  <c r="X1126" i="68"/>
  <c r="N1126" i="68"/>
  <c r="DJ1125" i="68"/>
  <c r="DE1125" i="68"/>
  <c r="CW1125" i="68"/>
  <c r="CL1125" i="68"/>
  <c r="CK1125" i="68"/>
  <c r="CJ1125" i="68"/>
  <c r="CI1125" i="68"/>
  <c r="CH1125" i="68"/>
  <c r="CG1125" i="68"/>
  <c r="CF1125" i="68"/>
  <c r="CC1125" i="68"/>
  <c r="BS1125" i="68"/>
  <c r="BE1125" i="68"/>
  <c r="AZ1125" i="68"/>
  <c r="AR1125" i="68"/>
  <c r="AG1125" i="68"/>
  <c r="AF1125" i="68"/>
  <c r="AE1125" i="68"/>
  <c r="AD1125" i="68"/>
  <c r="AC1125" i="68"/>
  <c r="AB1125" i="68"/>
  <c r="AA1125" i="68"/>
  <c r="X1125" i="68"/>
  <c r="N1125" i="68"/>
  <c r="DJ1124" i="68"/>
  <c r="DK1124" i="68" s="1"/>
  <c r="DE1124" i="68"/>
  <c r="CW1124" i="68"/>
  <c r="CL1124" i="68"/>
  <c r="CK1124" i="68"/>
  <c r="CJ1124" i="68"/>
  <c r="CI1124" i="68"/>
  <c r="CH1124" i="68"/>
  <c r="CG1124" i="68"/>
  <c r="CF1124" i="68"/>
  <c r="CC1124" i="68"/>
  <c r="BS1124" i="68"/>
  <c r="BE1124" i="68"/>
  <c r="AZ1124" i="68"/>
  <c r="AR1124" i="68"/>
  <c r="AG1124" i="68"/>
  <c r="AF1124" i="68"/>
  <c r="AE1124" i="68"/>
  <c r="AD1124" i="68"/>
  <c r="AC1124" i="68"/>
  <c r="AB1124" i="68"/>
  <c r="AA1124" i="68"/>
  <c r="X1124" i="68"/>
  <c r="N1124" i="68"/>
  <c r="DJ1123" i="68"/>
  <c r="DE1123" i="68"/>
  <c r="CW1123" i="68"/>
  <c r="CL1123" i="68"/>
  <c r="CK1123" i="68"/>
  <c r="CJ1123" i="68"/>
  <c r="CI1123" i="68"/>
  <c r="CH1123" i="68"/>
  <c r="CG1123" i="68"/>
  <c r="CF1123" i="68"/>
  <c r="CC1123" i="68"/>
  <c r="BS1123" i="68"/>
  <c r="BE1123" i="68"/>
  <c r="AZ1123" i="68"/>
  <c r="BF1123" i="68" s="1"/>
  <c r="AR1123" i="68"/>
  <c r="AG1123" i="68"/>
  <c r="AF1123" i="68"/>
  <c r="AE1123" i="68"/>
  <c r="AD1123" i="68"/>
  <c r="AC1123" i="68"/>
  <c r="AB1123" i="68"/>
  <c r="AA1123" i="68"/>
  <c r="X1123" i="68"/>
  <c r="N1123" i="68"/>
  <c r="DJ1122" i="68"/>
  <c r="DE1122" i="68"/>
  <c r="CW1122" i="68"/>
  <c r="CL1122" i="68"/>
  <c r="CK1122" i="68"/>
  <c r="CJ1122" i="68"/>
  <c r="CI1122" i="68"/>
  <c r="CH1122" i="68"/>
  <c r="CG1122" i="68"/>
  <c r="CF1122" i="68"/>
  <c r="CC1122" i="68"/>
  <c r="BS1122" i="68"/>
  <c r="BE1122" i="68"/>
  <c r="AZ1122" i="68"/>
  <c r="AR1122" i="68"/>
  <c r="AG1122" i="68"/>
  <c r="AF1122" i="68"/>
  <c r="AE1122" i="68"/>
  <c r="AD1122" i="68"/>
  <c r="AC1122" i="68"/>
  <c r="AB1122" i="68"/>
  <c r="AA1122" i="68"/>
  <c r="X1122" i="68"/>
  <c r="N1122" i="68"/>
  <c r="DJ1121" i="68"/>
  <c r="DE1121" i="68"/>
  <c r="CW1121" i="68"/>
  <c r="CL1121" i="68"/>
  <c r="CK1121" i="68"/>
  <c r="CJ1121" i="68"/>
  <c r="CI1121" i="68"/>
  <c r="CH1121" i="68"/>
  <c r="CG1121" i="68"/>
  <c r="CF1121" i="68"/>
  <c r="CC1121" i="68"/>
  <c r="BS1121" i="68"/>
  <c r="BF1121" i="68"/>
  <c r="BE1121" i="68"/>
  <c r="AZ1121" i="68"/>
  <c r="AR1121" i="68"/>
  <c r="AG1121" i="68"/>
  <c r="AF1121" i="68"/>
  <c r="AE1121" i="68"/>
  <c r="AD1121" i="68"/>
  <c r="AC1121" i="68"/>
  <c r="AB1121" i="68"/>
  <c r="AA1121" i="68"/>
  <c r="X1121" i="68"/>
  <c r="N1121" i="68"/>
  <c r="DJ1120" i="68"/>
  <c r="DE1120" i="68"/>
  <c r="CW1120" i="68"/>
  <c r="CL1120" i="68"/>
  <c r="CK1120" i="68"/>
  <c r="CJ1120" i="68"/>
  <c r="CI1120" i="68"/>
  <c r="CH1120" i="68"/>
  <c r="CG1120" i="68"/>
  <c r="CF1120" i="68"/>
  <c r="CC1120" i="68"/>
  <c r="BS1120" i="68"/>
  <c r="BE1120" i="68"/>
  <c r="AZ1120" i="68"/>
  <c r="AR1120" i="68"/>
  <c r="AG1120" i="68"/>
  <c r="AF1120" i="68"/>
  <c r="AE1120" i="68"/>
  <c r="AD1120" i="68"/>
  <c r="AC1120" i="68"/>
  <c r="AB1120" i="68"/>
  <c r="AA1120" i="68"/>
  <c r="X1120" i="68"/>
  <c r="N1120" i="68"/>
  <c r="DJ1119" i="68"/>
  <c r="DE1119" i="68"/>
  <c r="CW1119" i="68"/>
  <c r="CL1119" i="68"/>
  <c r="CK1119" i="68"/>
  <c r="CJ1119" i="68"/>
  <c r="CI1119" i="68"/>
  <c r="CH1119" i="68"/>
  <c r="CG1119" i="68"/>
  <c r="CF1119" i="68"/>
  <c r="CC1119" i="68"/>
  <c r="BS1119" i="68"/>
  <c r="BE1119" i="68"/>
  <c r="AZ1119" i="68"/>
  <c r="AR1119" i="68"/>
  <c r="AG1119" i="68"/>
  <c r="AF1119" i="68"/>
  <c r="AE1119" i="68"/>
  <c r="AD1119" i="68"/>
  <c r="AC1119" i="68"/>
  <c r="AB1119" i="68"/>
  <c r="AA1119" i="68"/>
  <c r="X1119" i="68"/>
  <c r="N1119" i="68"/>
  <c r="DJ1118" i="68"/>
  <c r="DE1118" i="68"/>
  <c r="CW1118" i="68"/>
  <c r="CL1118" i="68"/>
  <c r="CK1118" i="68"/>
  <c r="CJ1118" i="68"/>
  <c r="CI1118" i="68"/>
  <c r="CH1118" i="68"/>
  <c r="CG1118" i="68"/>
  <c r="CF1118" i="68"/>
  <c r="CC1118" i="68"/>
  <c r="BS1118" i="68"/>
  <c r="BE1118" i="68"/>
  <c r="AZ1118" i="68"/>
  <c r="AR1118" i="68"/>
  <c r="AG1118" i="68"/>
  <c r="AF1118" i="68"/>
  <c r="AE1118" i="68"/>
  <c r="AD1118" i="68"/>
  <c r="AC1118" i="68"/>
  <c r="AB1118" i="68"/>
  <c r="AA1118" i="68"/>
  <c r="X1118" i="68"/>
  <c r="N1118" i="68"/>
  <c r="DJ1117" i="68"/>
  <c r="DE1117" i="68"/>
  <c r="CW1117" i="68"/>
  <c r="CL1117" i="68"/>
  <c r="CK1117" i="68"/>
  <c r="CJ1117" i="68"/>
  <c r="CI1117" i="68"/>
  <c r="CH1117" i="68"/>
  <c r="CG1117" i="68"/>
  <c r="CF1117" i="68"/>
  <c r="CC1117" i="68"/>
  <c r="BS1117" i="68"/>
  <c r="BE1117" i="68"/>
  <c r="AZ1117" i="68"/>
  <c r="AR1117" i="68"/>
  <c r="AG1117" i="68"/>
  <c r="AF1117" i="68"/>
  <c r="AE1117" i="68"/>
  <c r="AD1117" i="68"/>
  <c r="AC1117" i="68"/>
  <c r="AB1117" i="68"/>
  <c r="AA1117" i="68"/>
  <c r="X1117" i="68"/>
  <c r="N1117" i="68"/>
  <c r="DJ1116" i="68"/>
  <c r="DE1116" i="68"/>
  <c r="CW1116" i="68"/>
  <c r="CL1116" i="68"/>
  <c r="CK1116" i="68"/>
  <c r="CJ1116" i="68"/>
  <c r="CI1116" i="68"/>
  <c r="CH1116" i="68"/>
  <c r="CG1116" i="68"/>
  <c r="CF1116" i="68"/>
  <c r="CC1116" i="68"/>
  <c r="BS1116" i="68"/>
  <c r="BE1116" i="68"/>
  <c r="AZ1116" i="68"/>
  <c r="AR1116" i="68"/>
  <c r="AG1116" i="68"/>
  <c r="AF1116" i="68"/>
  <c r="AE1116" i="68"/>
  <c r="AD1116" i="68"/>
  <c r="AC1116" i="68"/>
  <c r="AB1116" i="68"/>
  <c r="AA1116" i="68"/>
  <c r="X1116" i="68"/>
  <c r="N1116" i="68"/>
  <c r="DJ1115" i="68"/>
  <c r="DE1115" i="68"/>
  <c r="CW1115" i="68"/>
  <c r="CL1115" i="68"/>
  <c r="CK1115" i="68"/>
  <c r="CJ1115" i="68"/>
  <c r="CI1115" i="68"/>
  <c r="CH1115" i="68"/>
  <c r="CG1115" i="68"/>
  <c r="CF1115" i="68"/>
  <c r="CC1115" i="68"/>
  <c r="BS1115" i="68"/>
  <c r="BE1115" i="68"/>
  <c r="AZ1115" i="68"/>
  <c r="AR1115" i="68"/>
  <c r="AG1115" i="68"/>
  <c r="AF1115" i="68"/>
  <c r="AE1115" i="68"/>
  <c r="AD1115" i="68"/>
  <c r="AC1115" i="68"/>
  <c r="AB1115" i="68"/>
  <c r="AA1115" i="68"/>
  <c r="X1115" i="68"/>
  <c r="N1115" i="68"/>
  <c r="DJ1114" i="68"/>
  <c r="DE1114" i="68"/>
  <c r="CW1114" i="68"/>
  <c r="CL1114" i="68"/>
  <c r="CK1114" i="68"/>
  <c r="CJ1114" i="68"/>
  <c r="CI1114" i="68"/>
  <c r="CH1114" i="68"/>
  <c r="CG1114" i="68"/>
  <c r="CF1114" i="68"/>
  <c r="CC1114" i="68"/>
  <c r="BS1114" i="68"/>
  <c r="BE1114" i="68"/>
  <c r="AZ1114" i="68"/>
  <c r="BF1114" i="68" s="1"/>
  <c r="AR1114" i="68"/>
  <c r="AG1114" i="68"/>
  <c r="AF1114" i="68"/>
  <c r="AE1114" i="68"/>
  <c r="AD1114" i="68"/>
  <c r="AC1114" i="68"/>
  <c r="AB1114" i="68"/>
  <c r="AA1114" i="68"/>
  <c r="X1114" i="68"/>
  <c r="N1114" i="68"/>
  <c r="DJ1113" i="68"/>
  <c r="DE1113" i="68"/>
  <c r="DK1113" i="68" s="1"/>
  <c r="CW1113" i="68"/>
  <c r="CL1113" i="68"/>
  <c r="CK1113" i="68"/>
  <c r="CJ1113" i="68"/>
  <c r="CI1113" i="68"/>
  <c r="CH1113" i="68"/>
  <c r="CG1113" i="68"/>
  <c r="CF1113" i="68"/>
  <c r="CC1113" i="68"/>
  <c r="BS1113" i="68"/>
  <c r="BE1113" i="68"/>
  <c r="AZ1113" i="68"/>
  <c r="BF1113" i="68" s="1"/>
  <c r="AR1113" i="68"/>
  <c r="AG1113" i="68"/>
  <c r="AF1113" i="68"/>
  <c r="AE1113" i="68"/>
  <c r="AD1113" i="68"/>
  <c r="AC1113" i="68"/>
  <c r="AB1113" i="68"/>
  <c r="AA1113" i="68"/>
  <c r="X1113" i="68"/>
  <c r="N1113" i="68"/>
  <c r="DJ1112" i="68"/>
  <c r="DE1112" i="68"/>
  <c r="CW1112" i="68"/>
  <c r="CL1112" i="68"/>
  <c r="CK1112" i="68"/>
  <c r="CJ1112" i="68"/>
  <c r="CI1112" i="68"/>
  <c r="CH1112" i="68"/>
  <c r="CG1112" i="68"/>
  <c r="CF1112" i="68"/>
  <c r="CC1112" i="68"/>
  <c r="BS1112" i="68"/>
  <c r="BE1112" i="68"/>
  <c r="AZ1112" i="68"/>
  <c r="AR1112" i="68"/>
  <c r="AG1112" i="68"/>
  <c r="AF1112" i="68"/>
  <c r="AE1112" i="68"/>
  <c r="AD1112" i="68"/>
  <c r="AC1112" i="68"/>
  <c r="AB1112" i="68"/>
  <c r="AA1112" i="68"/>
  <c r="X1112" i="68"/>
  <c r="N1112" i="68"/>
  <c r="DJ1111" i="68"/>
  <c r="DE1111" i="68"/>
  <c r="CW1111" i="68"/>
  <c r="CL1111" i="68"/>
  <c r="CK1111" i="68"/>
  <c r="CJ1111" i="68"/>
  <c r="CI1111" i="68"/>
  <c r="CH1111" i="68"/>
  <c r="CG1111" i="68"/>
  <c r="CF1111" i="68"/>
  <c r="CC1111" i="68"/>
  <c r="BS1111" i="68"/>
  <c r="BE1111" i="68"/>
  <c r="AZ1111" i="68"/>
  <c r="AR1111" i="68"/>
  <c r="AG1111" i="68"/>
  <c r="AF1111" i="68"/>
  <c r="AE1111" i="68"/>
  <c r="AD1111" i="68"/>
  <c r="AC1111" i="68"/>
  <c r="AB1111" i="68"/>
  <c r="AA1111" i="68"/>
  <c r="X1111" i="68"/>
  <c r="N1111" i="68"/>
  <c r="DJ1110" i="68"/>
  <c r="DE1110" i="68"/>
  <c r="CW1110" i="68"/>
  <c r="CL1110" i="68"/>
  <c r="CK1110" i="68"/>
  <c r="CJ1110" i="68"/>
  <c r="CI1110" i="68"/>
  <c r="CH1110" i="68"/>
  <c r="CG1110" i="68"/>
  <c r="CF1110" i="68"/>
  <c r="CC1110" i="68"/>
  <c r="BS1110" i="68"/>
  <c r="BE1110" i="68"/>
  <c r="AZ1110" i="68"/>
  <c r="AR1110" i="68"/>
  <c r="AG1110" i="68"/>
  <c r="AF1110" i="68"/>
  <c r="AE1110" i="68"/>
  <c r="AD1110" i="68"/>
  <c r="AC1110" i="68"/>
  <c r="AB1110" i="68"/>
  <c r="AA1110" i="68"/>
  <c r="X1110" i="68"/>
  <c r="N1110" i="68"/>
  <c r="DJ1109" i="68"/>
  <c r="DE1109" i="68"/>
  <c r="CW1109" i="68"/>
  <c r="CL1109" i="68"/>
  <c r="CK1109" i="68"/>
  <c r="CJ1109" i="68"/>
  <c r="CI1109" i="68"/>
  <c r="CH1109" i="68"/>
  <c r="CG1109" i="68"/>
  <c r="CF1109" i="68"/>
  <c r="CC1109" i="68"/>
  <c r="BS1109" i="68"/>
  <c r="BE1109" i="68"/>
  <c r="AZ1109" i="68"/>
  <c r="AR1109" i="68"/>
  <c r="AG1109" i="68"/>
  <c r="AF1109" i="68"/>
  <c r="AE1109" i="68"/>
  <c r="AD1109" i="68"/>
  <c r="AC1109" i="68"/>
  <c r="AB1109" i="68"/>
  <c r="AA1109" i="68"/>
  <c r="X1109" i="68"/>
  <c r="N1109" i="68"/>
  <c r="DJ1108" i="68"/>
  <c r="DE1108" i="68"/>
  <c r="CW1108" i="68"/>
  <c r="CL1108" i="68"/>
  <c r="CK1108" i="68"/>
  <c r="CJ1108" i="68"/>
  <c r="CI1108" i="68"/>
  <c r="CH1108" i="68"/>
  <c r="CG1108" i="68"/>
  <c r="CF1108" i="68"/>
  <c r="CC1108" i="68"/>
  <c r="BS1108" i="68"/>
  <c r="BE1108" i="68"/>
  <c r="AZ1108" i="68"/>
  <c r="AR1108" i="68"/>
  <c r="AG1108" i="68"/>
  <c r="AF1108" i="68"/>
  <c r="AE1108" i="68"/>
  <c r="AD1108" i="68"/>
  <c r="AC1108" i="68"/>
  <c r="AB1108" i="68"/>
  <c r="AA1108" i="68"/>
  <c r="X1108" i="68"/>
  <c r="N1108" i="68"/>
  <c r="DJ1107" i="68"/>
  <c r="DE1107" i="68"/>
  <c r="DK1107" i="68" s="1"/>
  <c r="CW1107" i="68"/>
  <c r="CL1107" i="68"/>
  <c r="CK1107" i="68"/>
  <c r="CJ1107" i="68"/>
  <c r="CI1107" i="68"/>
  <c r="CH1107" i="68"/>
  <c r="CG1107" i="68"/>
  <c r="CF1107" i="68"/>
  <c r="CC1107" i="68"/>
  <c r="BS1107" i="68"/>
  <c r="BE1107" i="68"/>
  <c r="AZ1107" i="68"/>
  <c r="AR1107" i="68"/>
  <c r="AG1107" i="68"/>
  <c r="AF1107" i="68"/>
  <c r="AE1107" i="68"/>
  <c r="AD1107" i="68"/>
  <c r="AC1107" i="68"/>
  <c r="AB1107" i="68"/>
  <c r="AA1107" i="68"/>
  <c r="X1107" i="68"/>
  <c r="N1107" i="68"/>
  <c r="DJ1106" i="68"/>
  <c r="DE1106" i="68"/>
  <c r="CW1106" i="68"/>
  <c r="CL1106" i="68"/>
  <c r="CK1106" i="68"/>
  <c r="CJ1106" i="68"/>
  <c r="CI1106" i="68"/>
  <c r="CH1106" i="68"/>
  <c r="CG1106" i="68"/>
  <c r="CF1106" i="68"/>
  <c r="CC1106" i="68"/>
  <c r="BS1106" i="68"/>
  <c r="BE1106" i="68"/>
  <c r="AZ1106" i="68"/>
  <c r="AR1106" i="68"/>
  <c r="AG1106" i="68"/>
  <c r="AF1106" i="68"/>
  <c r="AE1106" i="68"/>
  <c r="AD1106" i="68"/>
  <c r="AC1106" i="68"/>
  <c r="AB1106" i="68"/>
  <c r="AA1106" i="68"/>
  <c r="X1106" i="68"/>
  <c r="N1106" i="68"/>
  <c r="DJ1105" i="68"/>
  <c r="DE1105" i="68"/>
  <c r="CW1105" i="68"/>
  <c r="CL1105" i="68"/>
  <c r="CK1105" i="68"/>
  <c r="CJ1105" i="68"/>
  <c r="CI1105" i="68"/>
  <c r="CH1105" i="68"/>
  <c r="CG1105" i="68"/>
  <c r="CF1105" i="68"/>
  <c r="CC1105" i="68"/>
  <c r="BS1105" i="68"/>
  <c r="BF1105" i="68"/>
  <c r="BE1105" i="68"/>
  <c r="AZ1105" i="68"/>
  <c r="AR1105" i="68"/>
  <c r="AG1105" i="68"/>
  <c r="AF1105" i="68"/>
  <c r="AE1105" i="68"/>
  <c r="AD1105" i="68"/>
  <c r="AC1105" i="68"/>
  <c r="AB1105" i="68"/>
  <c r="AA1105" i="68"/>
  <c r="X1105" i="68"/>
  <c r="N1105" i="68"/>
  <c r="DJ1104" i="68"/>
  <c r="DE1104" i="68"/>
  <c r="CW1104" i="68"/>
  <c r="CL1104" i="68"/>
  <c r="CK1104" i="68"/>
  <c r="CJ1104" i="68"/>
  <c r="CI1104" i="68"/>
  <c r="CH1104" i="68"/>
  <c r="CG1104" i="68"/>
  <c r="CF1104" i="68"/>
  <c r="CC1104" i="68"/>
  <c r="BS1104" i="68"/>
  <c r="BE1104" i="68"/>
  <c r="AZ1104" i="68"/>
  <c r="AR1104" i="68"/>
  <c r="AG1104" i="68"/>
  <c r="AF1104" i="68"/>
  <c r="AE1104" i="68"/>
  <c r="AD1104" i="68"/>
  <c r="AC1104" i="68"/>
  <c r="AB1104" i="68"/>
  <c r="AA1104" i="68"/>
  <c r="X1104" i="68"/>
  <c r="N1104" i="68"/>
  <c r="DJ1103" i="68"/>
  <c r="DK1103" i="68" s="1"/>
  <c r="DE1103" i="68"/>
  <c r="CW1103" i="68"/>
  <c r="CL1103" i="68"/>
  <c r="CK1103" i="68"/>
  <c r="CJ1103" i="68"/>
  <c r="CI1103" i="68"/>
  <c r="CH1103" i="68"/>
  <c r="CG1103" i="68"/>
  <c r="CF1103" i="68"/>
  <c r="CC1103" i="68"/>
  <c r="BS1103" i="68"/>
  <c r="BE1103" i="68"/>
  <c r="AZ1103" i="68"/>
  <c r="AR1103" i="68"/>
  <c r="AG1103" i="68"/>
  <c r="AF1103" i="68"/>
  <c r="AE1103" i="68"/>
  <c r="AD1103" i="68"/>
  <c r="AC1103" i="68"/>
  <c r="AB1103" i="68"/>
  <c r="AA1103" i="68"/>
  <c r="X1103" i="68"/>
  <c r="N1103" i="68"/>
  <c r="DJ1102" i="68"/>
  <c r="DE1102" i="68"/>
  <c r="CW1102" i="68"/>
  <c r="CL1102" i="68"/>
  <c r="CK1102" i="68"/>
  <c r="CJ1102" i="68"/>
  <c r="CI1102" i="68"/>
  <c r="CH1102" i="68"/>
  <c r="CG1102" i="68"/>
  <c r="CF1102" i="68"/>
  <c r="CC1102" i="68"/>
  <c r="BS1102" i="68"/>
  <c r="BE1102" i="68"/>
  <c r="AZ1102" i="68"/>
  <c r="AR1102" i="68"/>
  <c r="AG1102" i="68"/>
  <c r="AF1102" i="68"/>
  <c r="AE1102" i="68"/>
  <c r="AD1102" i="68"/>
  <c r="AC1102" i="68"/>
  <c r="AB1102" i="68"/>
  <c r="AA1102" i="68"/>
  <c r="X1102" i="68"/>
  <c r="N1102" i="68"/>
  <c r="DJ1101" i="68"/>
  <c r="DE1101" i="68"/>
  <c r="DK1101" i="68" s="1"/>
  <c r="CW1101" i="68"/>
  <c r="CL1101" i="68"/>
  <c r="CK1101" i="68"/>
  <c r="CJ1101" i="68"/>
  <c r="CI1101" i="68"/>
  <c r="CH1101" i="68"/>
  <c r="CG1101" i="68"/>
  <c r="CF1101" i="68"/>
  <c r="CC1101" i="68"/>
  <c r="BS1101" i="68"/>
  <c r="BE1101" i="68"/>
  <c r="BF1101" i="68" s="1"/>
  <c r="AZ1101" i="68"/>
  <c r="AR1101" i="68"/>
  <c r="AG1101" i="68"/>
  <c r="AF1101" i="68"/>
  <c r="AE1101" i="68"/>
  <c r="AD1101" i="68"/>
  <c r="AC1101" i="68"/>
  <c r="AB1101" i="68"/>
  <c r="AA1101" i="68"/>
  <c r="X1101" i="68"/>
  <c r="N1101" i="68"/>
  <c r="DJ1100" i="68"/>
  <c r="DE1100" i="68"/>
  <c r="CW1100" i="68"/>
  <c r="CL1100" i="68"/>
  <c r="CK1100" i="68"/>
  <c r="CJ1100" i="68"/>
  <c r="CI1100" i="68"/>
  <c r="CH1100" i="68"/>
  <c r="CG1100" i="68"/>
  <c r="CF1100" i="68"/>
  <c r="CC1100" i="68"/>
  <c r="BS1100" i="68"/>
  <c r="BE1100" i="68"/>
  <c r="AZ1100" i="68"/>
  <c r="AR1100" i="68"/>
  <c r="AG1100" i="68"/>
  <c r="AF1100" i="68"/>
  <c r="AE1100" i="68"/>
  <c r="AD1100" i="68"/>
  <c r="AC1100" i="68"/>
  <c r="AB1100" i="68"/>
  <c r="AA1100" i="68"/>
  <c r="X1100" i="68"/>
  <c r="N1100" i="68"/>
  <c r="DJ1099" i="68"/>
  <c r="DE1099" i="68"/>
  <c r="CW1099" i="68"/>
  <c r="CL1099" i="68"/>
  <c r="CK1099" i="68"/>
  <c r="CJ1099" i="68"/>
  <c r="CI1099" i="68"/>
  <c r="CH1099" i="68"/>
  <c r="CG1099" i="68"/>
  <c r="CF1099" i="68"/>
  <c r="CC1099" i="68"/>
  <c r="BS1099" i="68"/>
  <c r="BE1099" i="68"/>
  <c r="AZ1099" i="68"/>
  <c r="AR1099" i="68"/>
  <c r="AG1099" i="68"/>
  <c r="AF1099" i="68"/>
  <c r="AE1099" i="68"/>
  <c r="AD1099" i="68"/>
  <c r="AC1099" i="68"/>
  <c r="AB1099" i="68"/>
  <c r="AA1099" i="68"/>
  <c r="X1099" i="68"/>
  <c r="N1099" i="68"/>
  <c r="DJ1098" i="68"/>
  <c r="DE1098" i="68"/>
  <c r="CW1098" i="68"/>
  <c r="CL1098" i="68"/>
  <c r="CK1098" i="68"/>
  <c r="CJ1098" i="68"/>
  <c r="CI1098" i="68"/>
  <c r="CH1098" i="68"/>
  <c r="CG1098" i="68"/>
  <c r="CF1098" i="68"/>
  <c r="CC1098" i="68"/>
  <c r="BS1098" i="68"/>
  <c r="BE1098" i="68"/>
  <c r="AZ1098" i="68"/>
  <c r="AR1098" i="68"/>
  <c r="AG1098" i="68"/>
  <c r="AF1098" i="68"/>
  <c r="AE1098" i="68"/>
  <c r="AD1098" i="68"/>
  <c r="AC1098" i="68"/>
  <c r="AB1098" i="68"/>
  <c r="AA1098" i="68"/>
  <c r="X1098" i="68"/>
  <c r="N1098" i="68"/>
  <c r="DK1097" i="68"/>
  <c r="DJ1097" i="68"/>
  <c r="DE1097" i="68"/>
  <c r="CW1097" i="68"/>
  <c r="CL1097" i="68"/>
  <c r="CK1097" i="68"/>
  <c r="CJ1097" i="68"/>
  <c r="CI1097" i="68"/>
  <c r="CH1097" i="68"/>
  <c r="CG1097" i="68"/>
  <c r="CF1097" i="68"/>
  <c r="CC1097" i="68"/>
  <c r="BS1097" i="68"/>
  <c r="BE1097" i="68"/>
  <c r="AZ1097" i="68"/>
  <c r="AR1097" i="68"/>
  <c r="AG1097" i="68"/>
  <c r="AF1097" i="68"/>
  <c r="AE1097" i="68"/>
  <c r="AD1097" i="68"/>
  <c r="AC1097" i="68"/>
  <c r="AB1097" i="68"/>
  <c r="AA1097" i="68"/>
  <c r="X1097" i="68"/>
  <c r="N1097" i="68"/>
  <c r="DJ1096" i="68"/>
  <c r="DE1096" i="68"/>
  <c r="CW1096" i="68"/>
  <c r="CL1096" i="68"/>
  <c r="CK1096" i="68"/>
  <c r="CJ1096" i="68"/>
  <c r="CI1096" i="68"/>
  <c r="CH1096" i="68"/>
  <c r="CG1096" i="68"/>
  <c r="CF1096" i="68"/>
  <c r="CC1096" i="68"/>
  <c r="BS1096" i="68"/>
  <c r="BE1096" i="68"/>
  <c r="AZ1096" i="68"/>
  <c r="AR1096" i="68"/>
  <c r="AG1096" i="68"/>
  <c r="AF1096" i="68"/>
  <c r="AE1096" i="68"/>
  <c r="AD1096" i="68"/>
  <c r="AC1096" i="68"/>
  <c r="AB1096" i="68"/>
  <c r="AA1096" i="68"/>
  <c r="X1096" i="68"/>
  <c r="N1096" i="68"/>
  <c r="DJ1095" i="68"/>
  <c r="DE1095" i="68"/>
  <c r="CW1095" i="68"/>
  <c r="CL1095" i="68"/>
  <c r="CK1095" i="68"/>
  <c r="CJ1095" i="68"/>
  <c r="CI1095" i="68"/>
  <c r="CH1095" i="68"/>
  <c r="CG1095" i="68"/>
  <c r="CF1095" i="68"/>
  <c r="CC1095" i="68"/>
  <c r="BS1095" i="68"/>
  <c r="BE1095" i="68"/>
  <c r="AZ1095" i="68"/>
  <c r="AR1095" i="68"/>
  <c r="AG1095" i="68"/>
  <c r="AF1095" i="68"/>
  <c r="AE1095" i="68"/>
  <c r="AD1095" i="68"/>
  <c r="AC1095" i="68"/>
  <c r="AB1095" i="68"/>
  <c r="AA1095" i="68"/>
  <c r="X1095" i="68"/>
  <c r="N1095" i="68"/>
  <c r="DJ1094" i="68"/>
  <c r="DK1094" i="68" s="1"/>
  <c r="DE1094" i="68"/>
  <c r="CW1094" i="68"/>
  <c r="CL1094" i="68"/>
  <c r="CK1094" i="68"/>
  <c r="CJ1094" i="68"/>
  <c r="CI1094" i="68"/>
  <c r="CH1094" i="68"/>
  <c r="CG1094" i="68"/>
  <c r="CF1094" i="68"/>
  <c r="CC1094" i="68"/>
  <c r="BS1094" i="68"/>
  <c r="BE1094" i="68"/>
  <c r="AZ1094" i="68"/>
  <c r="AR1094" i="68"/>
  <c r="AG1094" i="68"/>
  <c r="AF1094" i="68"/>
  <c r="AE1094" i="68"/>
  <c r="AD1094" i="68"/>
  <c r="AC1094" i="68"/>
  <c r="AB1094" i="68"/>
  <c r="AA1094" i="68"/>
  <c r="X1094" i="68"/>
  <c r="N1094" i="68"/>
  <c r="DJ1093" i="68"/>
  <c r="DK1093" i="68" s="1"/>
  <c r="DE1093" i="68"/>
  <c r="CW1093" i="68"/>
  <c r="CL1093" i="68"/>
  <c r="CK1093" i="68"/>
  <c r="CJ1093" i="68"/>
  <c r="CI1093" i="68"/>
  <c r="CH1093" i="68"/>
  <c r="CG1093" i="68"/>
  <c r="CF1093" i="68"/>
  <c r="CC1093" i="68"/>
  <c r="BS1093" i="68"/>
  <c r="BE1093" i="68"/>
  <c r="AZ1093" i="68"/>
  <c r="AR1093" i="68"/>
  <c r="AG1093" i="68"/>
  <c r="AF1093" i="68"/>
  <c r="AE1093" i="68"/>
  <c r="AD1093" i="68"/>
  <c r="AC1093" i="68"/>
  <c r="AB1093" i="68"/>
  <c r="AA1093" i="68"/>
  <c r="X1093" i="68"/>
  <c r="N1093" i="68"/>
  <c r="DJ1092" i="68"/>
  <c r="DE1092" i="68"/>
  <c r="CW1092" i="68"/>
  <c r="CL1092" i="68"/>
  <c r="CK1092" i="68"/>
  <c r="CJ1092" i="68"/>
  <c r="CI1092" i="68"/>
  <c r="CH1092" i="68"/>
  <c r="CG1092" i="68"/>
  <c r="CF1092" i="68"/>
  <c r="CC1092" i="68"/>
  <c r="BS1092" i="68"/>
  <c r="BE1092" i="68"/>
  <c r="AZ1092" i="68"/>
  <c r="AR1092" i="68"/>
  <c r="AG1092" i="68"/>
  <c r="AF1092" i="68"/>
  <c r="AE1092" i="68"/>
  <c r="AD1092" i="68"/>
  <c r="AC1092" i="68"/>
  <c r="AB1092" i="68"/>
  <c r="AA1092" i="68"/>
  <c r="X1092" i="68"/>
  <c r="N1092" i="68"/>
  <c r="DJ1091" i="68"/>
  <c r="DE1091" i="68"/>
  <c r="CW1091" i="68"/>
  <c r="CL1091" i="68"/>
  <c r="CK1091" i="68"/>
  <c r="CJ1091" i="68"/>
  <c r="CI1091" i="68"/>
  <c r="CH1091" i="68"/>
  <c r="CG1091" i="68"/>
  <c r="CF1091" i="68"/>
  <c r="CC1091" i="68"/>
  <c r="BS1091" i="68"/>
  <c r="BE1091" i="68"/>
  <c r="AZ1091" i="68"/>
  <c r="AR1091" i="68"/>
  <c r="AG1091" i="68"/>
  <c r="AF1091" i="68"/>
  <c r="AE1091" i="68"/>
  <c r="AD1091" i="68"/>
  <c r="AC1091" i="68"/>
  <c r="AB1091" i="68"/>
  <c r="AA1091" i="68"/>
  <c r="X1091" i="68"/>
  <c r="N1091" i="68"/>
  <c r="DJ1090" i="68"/>
  <c r="DE1090" i="68"/>
  <c r="CW1090" i="68"/>
  <c r="CL1090" i="68"/>
  <c r="CK1090" i="68"/>
  <c r="CJ1090" i="68"/>
  <c r="CI1090" i="68"/>
  <c r="CH1090" i="68"/>
  <c r="CG1090" i="68"/>
  <c r="CF1090" i="68"/>
  <c r="CC1090" i="68"/>
  <c r="BS1090" i="68"/>
  <c r="BE1090" i="68"/>
  <c r="BF1090" i="68" s="1"/>
  <c r="AZ1090" i="68"/>
  <c r="AR1090" i="68"/>
  <c r="AG1090" i="68"/>
  <c r="AF1090" i="68"/>
  <c r="AE1090" i="68"/>
  <c r="AD1090" i="68"/>
  <c r="AC1090" i="68"/>
  <c r="AB1090" i="68"/>
  <c r="AA1090" i="68"/>
  <c r="X1090" i="68"/>
  <c r="N1090" i="68"/>
  <c r="DJ1089" i="68"/>
  <c r="DE1089" i="68"/>
  <c r="CW1089" i="68"/>
  <c r="CL1089" i="68"/>
  <c r="CK1089" i="68"/>
  <c r="CJ1089" i="68"/>
  <c r="CI1089" i="68"/>
  <c r="CH1089" i="68"/>
  <c r="CG1089" i="68"/>
  <c r="CF1089" i="68"/>
  <c r="CC1089" i="68"/>
  <c r="BS1089" i="68"/>
  <c r="BE1089" i="68"/>
  <c r="AZ1089" i="68"/>
  <c r="AR1089" i="68"/>
  <c r="AG1089" i="68"/>
  <c r="AF1089" i="68"/>
  <c r="AE1089" i="68"/>
  <c r="AD1089" i="68"/>
  <c r="AC1089" i="68"/>
  <c r="AB1089" i="68"/>
  <c r="AA1089" i="68"/>
  <c r="X1089" i="68"/>
  <c r="N1089" i="68"/>
  <c r="DJ1088" i="68"/>
  <c r="DE1088" i="68"/>
  <c r="CW1088" i="68"/>
  <c r="CL1088" i="68"/>
  <c r="CK1088" i="68"/>
  <c r="CJ1088" i="68"/>
  <c r="CI1088" i="68"/>
  <c r="CH1088" i="68"/>
  <c r="CG1088" i="68"/>
  <c r="CF1088" i="68"/>
  <c r="CC1088" i="68"/>
  <c r="BS1088" i="68"/>
  <c r="BE1088" i="68"/>
  <c r="BF1088" i="68" s="1"/>
  <c r="AZ1088" i="68"/>
  <c r="AR1088" i="68"/>
  <c r="AG1088" i="68"/>
  <c r="AF1088" i="68"/>
  <c r="AE1088" i="68"/>
  <c r="AD1088" i="68"/>
  <c r="AC1088" i="68"/>
  <c r="AB1088" i="68"/>
  <c r="AA1088" i="68"/>
  <c r="X1088" i="68"/>
  <c r="N1088" i="68"/>
  <c r="DJ1087" i="68"/>
  <c r="DK1087" i="68" s="1"/>
  <c r="DE1087" i="68"/>
  <c r="CW1087" i="68"/>
  <c r="CL1087" i="68"/>
  <c r="CK1087" i="68"/>
  <c r="CJ1087" i="68"/>
  <c r="CI1087" i="68"/>
  <c r="CH1087" i="68"/>
  <c r="CG1087" i="68"/>
  <c r="CF1087" i="68"/>
  <c r="CC1087" i="68"/>
  <c r="BS1087" i="68"/>
  <c r="BE1087" i="68"/>
  <c r="BF1087" i="68" s="1"/>
  <c r="AZ1087" i="68"/>
  <c r="AR1087" i="68"/>
  <c r="AG1087" i="68"/>
  <c r="AF1087" i="68"/>
  <c r="AE1087" i="68"/>
  <c r="AD1087" i="68"/>
  <c r="AC1087" i="68"/>
  <c r="AB1087" i="68"/>
  <c r="AA1087" i="68"/>
  <c r="X1087" i="68"/>
  <c r="N1087" i="68"/>
  <c r="DJ1086" i="68"/>
  <c r="DK1086" i="68" s="1"/>
  <c r="DE1086" i="68"/>
  <c r="CW1086" i="68"/>
  <c r="CL1086" i="68"/>
  <c r="CK1086" i="68"/>
  <c r="CJ1086" i="68"/>
  <c r="CI1086" i="68"/>
  <c r="CH1086" i="68"/>
  <c r="CG1086" i="68"/>
  <c r="CF1086" i="68"/>
  <c r="CC1086" i="68"/>
  <c r="BS1086" i="68"/>
  <c r="BE1086" i="68"/>
  <c r="AZ1086" i="68"/>
  <c r="BF1086" i="68" s="1"/>
  <c r="AR1086" i="68"/>
  <c r="AG1086" i="68"/>
  <c r="AF1086" i="68"/>
  <c r="AE1086" i="68"/>
  <c r="AD1086" i="68"/>
  <c r="AC1086" i="68"/>
  <c r="AB1086" i="68"/>
  <c r="AA1086" i="68"/>
  <c r="X1086" i="68"/>
  <c r="N1086" i="68"/>
  <c r="DJ1085" i="68"/>
  <c r="DE1085" i="68"/>
  <c r="CW1085" i="68"/>
  <c r="CL1085" i="68"/>
  <c r="CK1085" i="68"/>
  <c r="CJ1085" i="68"/>
  <c r="CI1085" i="68"/>
  <c r="CH1085" i="68"/>
  <c r="CG1085" i="68"/>
  <c r="CF1085" i="68"/>
  <c r="CC1085" i="68"/>
  <c r="BS1085" i="68"/>
  <c r="BE1085" i="68"/>
  <c r="AZ1085" i="68"/>
  <c r="BF1085" i="68" s="1"/>
  <c r="AR1085" i="68"/>
  <c r="AG1085" i="68"/>
  <c r="AF1085" i="68"/>
  <c r="AE1085" i="68"/>
  <c r="AD1085" i="68"/>
  <c r="AC1085" i="68"/>
  <c r="AB1085" i="68"/>
  <c r="AA1085" i="68"/>
  <c r="X1085" i="68"/>
  <c r="N1085" i="68"/>
  <c r="DJ1084" i="68"/>
  <c r="DE1084" i="68"/>
  <c r="CW1084" i="68"/>
  <c r="CL1084" i="68"/>
  <c r="CK1084" i="68"/>
  <c r="CJ1084" i="68"/>
  <c r="CI1084" i="68"/>
  <c r="CH1084" i="68"/>
  <c r="CG1084" i="68"/>
  <c r="CF1084" i="68"/>
  <c r="CC1084" i="68"/>
  <c r="BS1084" i="68"/>
  <c r="BE1084" i="68"/>
  <c r="AZ1084" i="68"/>
  <c r="AR1084" i="68"/>
  <c r="AG1084" i="68"/>
  <c r="AF1084" i="68"/>
  <c r="AE1084" i="68"/>
  <c r="AD1084" i="68"/>
  <c r="AC1084" i="68"/>
  <c r="AB1084" i="68"/>
  <c r="AA1084" i="68"/>
  <c r="X1084" i="68"/>
  <c r="N1084" i="68"/>
  <c r="DJ1083" i="68"/>
  <c r="DE1083" i="68"/>
  <c r="CW1083" i="68"/>
  <c r="CL1083" i="68"/>
  <c r="CK1083" i="68"/>
  <c r="CJ1083" i="68"/>
  <c r="CI1083" i="68"/>
  <c r="CH1083" i="68"/>
  <c r="CG1083" i="68"/>
  <c r="CF1083" i="68"/>
  <c r="CC1083" i="68"/>
  <c r="BS1083" i="68"/>
  <c r="BE1083" i="68"/>
  <c r="AZ1083" i="68"/>
  <c r="AR1083" i="68"/>
  <c r="AG1083" i="68"/>
  <c r="AF1083" i="68"/>
  <c r="AE1083" i="68"/>
  <c r="AD1083" i="68"/>
  <c r="AC1083" i="68"/>
  <c r="AB1083" i="68"/>
  <c r="AA1083" i="68"/>
  <c r="X1083" i="68"/>
  <c r="N1083" i="68"/>
  <c r="DJ1082" i="68"/>
  <c r="DE1082" i="68"/>
  <c r="CW1082" i="68"/>
  <c r="CL1082" i="68"/>
  <c r="CK1082" i="68"/>
  <c r="CJ1082" i="68"/>
  <c r="CI1082" i="68"/>
  <c r="CH1082" i="68"/>
  <c r="CG1082" i="68"/>
  <c r="CF1082" i="68"/>
  <c r="CC1082" i="68"/>
  <c r="BS1082" i="68"/>
  <c r="BE1082" i="68"/>
  <c r="AZ1082" i="68"/>
  <c r="AR1082" i="68"/>
  <c r="AG1082" i="68"/>
  <c r="AF1082" i="68"/>
  <c r="AE1082" i="68"/>
  <c r="AD1082" i="68"/>
  <c r="AC1082" i="68"/>
  <c r="AB1082" i="68"/>
  <c r="AA1082" i="68"/>
  <c r="X1082" i="68"/>
  <c r="N1082" i="68"/>
  <c r="DJ1081" i="68"/>
  <c r="DE1081" i="68"/>
  <c r="CW1081" i="68"/>
  <c r="CL1081" i="68"/>
  <c r="CK1081" i="68"/>
  <c r="CJ1081" i="68"/>
  <c r="CI1081" i="68"/>
  <c r="CH1081" i="68"/>
  <c r="CG1081" i="68"/>
  <c r="CF1081" i="68"/>
  <c r="CC1081" i="68"/>
  <c r="BS1081" i="68"/>
  <c r="BE1081" i="68"/>
  <c r="AZ1081" i="68"/>
  <c r="AR1081" i="68"/>
  <c r="AG1081" i="68"/>
  <c r="AF1081" i="68"/>
  <c r="AE1081" i="68"/>
  <c r="AD1081" i="68"/>
  <c r="AC1081" i="68"/>
  <c r="AB1081" i="68"/>
  <c r="AA1081" i="68"/>
  <c r="X1081" i="68"/>
  <c r="N1081" i="68"/>
  <c r="DJ1080" i="68"/>
  <c r="DE1080" i="68"/>
  <c r="CW1080" i="68"/>
  <c r="CL1080" i="68"/>
  <c r="CK1080" i="68"/>
  <c r="CJ1080" i="68"/>
  <c r="CI1080" i="68"/>
  <c r="CH1080" i="68"/>
  <c r="CG1080" i="68"/>
  <c r="CF1080" i="68"/>
  <c r="CC1080" i="68"/>
  <c r="BS1080" i="68"/>
  <c r="BE1080" i="68"/>
  <c r="AZ1080" i="68"/>
  <c r="AR1080" i="68"/>
  <c r="AG1080" i="68"/>
  <c r="AF1080" i="68"/>
  <c r="AE1080" i="68"/>
  <c r="AD1080" i="68"/>
  <c r="AC1080" i="68"/>
  <c r="AB1080" i="68"/>
  <c r="AA1080" i="68"/>
  <c r="X1080" i="68"/>
  <c r="N1080" i="68"/>
  <c r="DJ1079" i="68"/>
  <c r="DE1079" i="68"/>
  <c r="CW1079" i="68"/>
  <c r="CL1079" i="68"/>
  <c r="CK1079" i="68"/>
  <c r="CJ1079" i="68"/>
  <c r="CI1079" i="68"/>
  <c r="CH1079" i="68"/>
  <c r="CG1079" i="68"/>
  <c r="CF1079" i="68"/>
  <c r="CC1079" i="68"/>
  <c r="BS1079" i="68"/>
  <c r="BE1079" i="68"/>
  <c r="AZ1079" i="68"/>
  <c r="AR1079" i="68"/>
  <c r="AG1079" i="68"/>
  <c r="AF1079" i="68"/>
  <c r="AE1079" i="68"/>
  <c r="AD1079" i="68"/>
  <c r="AC1079" i="68"/>
  <c r="AB1079" i="68"/>
  <c r="AA1079" i="68"/>
  <c r="X1079" i="68"/>
  <c r="N1079" i="68"/>
  <c r="DJ1078" i="68"/>
  <c r="DE1078" i="68"/>
  <c r="CW1078" i="68"/>
  <c r="CL1078" i="68"/>
  <c r="CK1078" i="68"/>
  <c r="CJ1078" i="68"/>
  <c r="CI1078" i="68"/>
  <c r="CH1078" i="68"/>
  <c r="CG1078" i="68"/>
  <c r="CF1078" i="68"/>
  <c r="CC1078" i="68"/>
  <c r="BS1078" i="68"/>
  <c r="BE1078" i="68"/>
  <c r="AZ1078" i="68"/>
  <c r="AR1078" i="68"/>
  <c r="AG1078" i="68"/>
  <c r="AF1078" i="68"/>
  <c r="AE1078" i="68"/>
  <c r="AD1078" i="68"/>
  <c r="AC1078" i="68"/>
  <c r="AB1078" i="68"/>
  <c r="AA1078" i="68"/>
  <c r="X1078" i="68"/>
  <c r="N1078" i="68"/>
  <c r="DJ1077" i="68"/>
  <c r="DE1077" i="68"/>
  <c r="CW1077" i="68"/>
  <c r="CL1077" i="68"/>
  <c r="CK1077" i="68"/>
  <c r="CJ1077" i="68"/>
  <c r="CI1077" i="68"/>
  <c r="CH1077" i="68"/>
  <c r="CG1077" i="68"/>
  <c r="CF1077" i="68"/>
  <c r="CC1077" i="68"/>
  <c r="BS1077" i="68"/>
  <c r="BE1077" i="68"/>
  <c r="AZ1077" i="68"/>
  <c r="AR1077" i="68"/>
  <c r="AG1077" i="68"/>
  <c r="AF1077" i="68"/>
  <c r="AE1077" i="68"/>
  <c r="AD1077" i="68"/>
  <c r="AC1077" i="68"/>
  <c r="AB1077" i="68"/>
  <c r="AA1077" i="68"/>
  <c r="X1077" i="68"/>
  <c r="N1077" i="68"/>
  <c r="DJ1076" i="68"/>
  <c r="DE1076" i="68"/>
  <c r="CW1076" i="68"/>
  <c r="CL1076" i="68"/>
  <c r="CK1076" i="68"/>
  <c r="CJ1076" i="68"/>
  <c r="CI1076" i="68"/>
  <c r="CH1076" i="68"/>
  <c r="CG1076" i="68"/>
  <c r="CF1076" i="68"/>
  <c r="CC1076" i="68"/>
  <c r="BS1076" i="68"/>
  <c r="BE1076" i="68"/>
  <c r="AZ1076" i="68"/>
  <c r="AR1076" i="68"/>
  <c r="AG1076" i="68"/>
  <c r="AF1076" i="68"/>
  <c r="AE1076" i="68"/>
  <c r="AD1076" i="68"/>
  <c r="AC1076" i="68"/>
  <c r="AB1076" i="68"/>
  <c r="AA1076" i="68"/>
  <c r="X1076" i="68"/>
  <c r="N1076" i="68"/>
  <c r="DJ1075" i="68"/>
  <c r="DE1075" i="68"/>
  <c r="CW1075" i="68"/>
  <c r="CL1075" i="68"/>
  <c r="CK1075" i="68"/>
  <c r="CJ1075" i="68"/>
  <c r="CI1075" i="68"/>
  <c r="CH1075" i="68"/>
  <c r="CG1075" i="68"/>
  <c r="CF1075" i="68"/>
  <c r="CC1075" i="68"/>
  <c r="BS1075" i="68"/>
  <c r="BE1075" i="68"/>
  <c r="AZ1075" i="68"/>
  <c r="AR1075" i="68"/>
  <c r="AG1075" i="68"/>
  <c r="AF1075" i="68"/>
  <c r="AE1075" i="68"/>
  <c r="AD1075" i="68"/>
  <c r="AC1075" i="68"/>
  <c r="AB1075" i="68"/>
  <c r="AA1075" i="68"/>
  <c r="X1075" i="68"/>
  <c r="N1075" i="68"/>
  <c r="DJ1074" i="68"/>
  <c r="DE1074" i="68"/>
  <c r="CW1074" i="68"/>
  <c r="CL1074" i="68"/>
  <c r="CK1074" i="68"/>
  <c r="CJ1074" i="68"/>
  <c r="CI1074" i="68"/>
  <c r="CH1074" i="68"/>
  <c r="CG1074" i="68"/>
  <c r="CF1074" i="68"/>
  <c r="CC1074" i="68"/>
  <c r="BS1074" i="68"/>
  <c r="BE1074" i="68"/>
  <c r="AZ1074" i="68"/>
  <c r="AR1074" i="68"/>
  <c r="AG1074" i="68"/>
  <c r="AF1074" i="68"/>
  <c r="AE1074" i="68"/>
  <c r="AD1074" i="68"/>
  <c r="AC1074" i="68"/>
  <c r="AB1074" i="68"/>
  <c r="AA1074" i="68"/>
  <c r="X1074" i="68"/>
  <c r="N1074" i="68"/>
  <c r="DJ1073" i="68"/>
  <c r="DE1073" i="68"/>
  <c r="CW1073" i="68"/>
  <c r="CL1073" i="68"/>
  <c r="CK1073" i="68"/>
  <c r="CJ1073" i="68"/>
  <c r="CI1073" i="68"/>
  <c r="CH1073" i="68"/>
  <c r="CG1073" i="68"/>
  <c r="CF1073" i="68"/>
  <c r="CC1073" i="68"/>
  <c r="BS1073" i="68"/>
  <c r="BE1073" i="68"/>
  <c r="AZ1073" i="68"/>
  <c r="AR1073" i="68"/>
  <c r="AG1073" i="68"/>
  <c r="AF1073" i="68"/>
  <c r="AE1073" i="68"/>
  <c r="AD1073" i="68"/>
  <c r="AC1073" i="68"/>
  <c r="AB1073" i="68"/>
  <c r="AA1073" i="68"/>
  <c r="X1073" i="68"/>
  <c r="N1073" i="68"/>
  <c r="DJ1072" i="68"/>
  <c r="DK1072" i="68" s="1"/>
  <c r="DE1072" i="68"/>
  <c r="CW1072" i="68"/>
  <c r="CL1072" i="68"/>
  <c r="CK1072" i="68"/>
  <c r="CJ1072" i="68"/>
  <c r="CI1072" i="68"/>
  <c r="CH1072" i="68"/>
  <c r="CG1072" i="68"/>
  <c r="CF1072" i="68"/>
  <c r="CC1072" i="68"/>
  <c r="BS1072" i="68"/>
  <c r="BE1072" i="68"/>
  <c r="AZ1072" i="68"/>
  <c r="AR1072" i="68"/>
  <c r="AG1072" i="68"/>
  <c r="AF1072" i="68"/>
  <c r="AE1072" i="68"/>
  <c r="AD1072" i="68"/>
  <c r="AC1072" i="68"/>
  <c r="AB1072" i="68"/>
  <c r="AA1072" i="68"/>
  <c r="X1072" i="68"/>
  <c r="N1072" i="68"/>
  <c r="DJ1071" i="68"/>
  <c r="DE1071" i="68"/>
  <c r="CW1071" i="68"/>
  <c r="CL1071" i="68"/>
  <c r="CK1071" i="68"/>
  <c r="CJ1071" i="68"/>
  <c r="CI1071" i="68"/>
  <c r="CH1071" i="68"/>
  <c r="CG1071" i="68"/>
  <c r="CF1071" i="68"/>
  <c r="CC1071" i="68"/>
  <c r="BS1071" i="68"/>
  <c r="BE1071" i="68"/>
  <c r="AZ1071" i="68"/>
  <c r="AR1071" i="68"/>
  <c r="AG1071" i="68"/>
  <c r="AF1071" i="68"/>
  <c r="AE1071" i="68"/>
  <c r="AD1071" i="68"/>
  <c r="AC1071" i="68"/>
  <c r="AB1071" i="68"/>
  <c r="AA1071" i="68"/>
  <c r="X1071" i="68"/>
  <c r="N1071" i="68"/>
  <c r="DJ1070" i="68"/>
  <c r="DE1070" i="68"/>
  <c r="DK1070" i="68" s="1"/>
  <c r="CW1070" i="68"/>
  <c r="CL1070" i="68"/>
  <c r="CK1070" i="68"/>
  <c r="CJ1070" i="68"/>
  <c r="CI1070" i="68"/>
  <c r="CH1070" i="68"/>
  <c r="CG1070" i="68"/>
  <c r="CF1070" i="68"/>
  <c r="CC1070" i="68"/>
  <c r="BS1070" i="68"/>
  <c r="BE1070" i="68"/>
  <c r="AZ1070" i="68"/>
  <c r="AR1070" i="68"/>
  <c r="AG1070" i="68"/>
  <c r="AF1070" i="68"/>
  <c r="AE1070" i="68"/>
  <c r="AD1070" i="68"/>
  <c r="AC1070" i="68"/>
  <c r="AB1070" i="68"/>
  <c r="AA1070" i="68"/>
  <c r="X1070" i="68"/>
  <c r="N1070" i="68"/>
  <c r="DJ1069" i="68"/>
  <c r="DE1069" i="68"/>
  <c r="CW1069" i="68"/>
  <c r="CL1069" i="68"/>
  <c r="CK1069" i="68"/>
  <c r="CJ1069" i="68"/>
  <c r="CI1069" i="68"/>
  <c r="CH1069" i="68"/>
  <c r="CG1069" i="68"/>
  <c r="CF1069" i="68"/>
  <c r="CC1069" i="68"/>
  <c r="BS1069" i="68"/>
  <c r="BE1069" i="68"/>
  <c r="BF1069" i="68" s="1"/>
  <c r="AZ1069" i="68"/>
  <c r="AR1069" i="68"/>
  <c r="AG1069" i="68"/>
  <c r="AF1069" i="68"/>
  <c r="AE1069" i="68"/>
  <c r="AD1069" i="68"/>
  <c r="AC1069" i="68"/>
  <c r="AB1069" i="68"/>
  <c r="AA1069" i="68"/>
  <c r="X1069" i="68"/>
  <c r="N1069" i="68"/>
  <c r="DJ1068" i="68"/>
  <c r="DE1068" i="68"/>
  <c r="CW1068" i="68"/>
  <c r="CL1068" i="68"/>
  <c r="CK1068" i="68"/>
  <c r="CJ1068" i="68"/>
  <c r="CI1068" i="68"/>
  <c r="CH1068" i="68"/>
  <c r="CG1068" i="68"/>
  <c r="CF1068" i="68"/>
  <c r="CC1068" i="68"/>
  <c r="BS1068" i="68"/>
  <c r="BE1068" i="68"/>
  <c r="AZ1068" i="68"/>
  <c r="AR1068" i="68"/>
  <c r="AG1068" i="68"/>
  <c r="AF1068" i="68"/>
  <c r="AE1068" i="68"/>
  <c r="AD1068" i="68"/>
  <c r="AC1068" i="68"/>
  <c r="AB1068" i="68"/>
  <c r="AA1068" i="68"/>
  <c r="X1068" i="68"/>
  <c r="N1068" i="68"/>
  <c r="DJ1067" i="68"/>
  <c r="DE1067" i="68"/>
  <c r="CW1067" i="68"/>
  <c r="CL1067" i="68"/>
  <c r="CK1067" i="68"/>
  <c r="CJ1067" i="68"/>
  <c r="CI1067" i="68"/>
  <c r="CH1067" i="68"/>
  <c r="CG1067" i="68"/>
  <c r="CF1067" i="68"/>
  <c r="CC1067" i="68"/>
  <c r="BS1067" i="68"/>
  <c r="BE1067" i="68"/>
  <c r="AZ1067" i="68"/>
  <c r="AR1067" i="68"/>
  <c r="AG1067" i="68"/>
  <c r="AF1067" i="68"/>
  <c r="AE1067" i="68"/>
  <c r="AD1067" i="68"/>
  <c r="AC1067" i="68"/>
  <c r="AB1067" i="68"/>
  <c r="AA1067" i="68"/>
  <c r="X1067" i="68"/>
  <c r="N1067" i="68"/>
  <c r="DJ1066" i="68"/>
  <c r="DE1066" i="68"/>
  <c r="CW1066" i="68"/>
  <c r="CL1066" i="68"/>
  <c r="CK1066" i="68"/>
  <c r="CJ1066" i="68"/>
  <c r="CI1066" i="68"/>
  <c r="CH1066" i="68"/>
  <c r="CG1066" i="68"/>
  <c r="CF1066" i="68"/>
  <c r="CC1066" i="68"/>
  <c r="BS1066" i="68"/>
  <c r="BE1066" i="68"/>
  <c r="AZ1066" i="68"/>
  <c r="AR1066" i="68"/>
  <c r="AG1066" i="68"/>
  <c r="AF1066" i="68"/>
  <c r="AE1066" i="68"/>
  <c r="AD1066" i="68"/>
  <c r="AC1066" i="68"/>
  <c r="AB1066" i="68"/>
  <c r="AA1066" i="68"/>
  <c r="X1066" i="68"/>
  <c r="N1066" i="68"/>
  <c r="DJ1065" i="68"/>
  <c r="DK1065" i="68" s="1"/>
  <c r="DE1065" i="68"/>
  <c r="CW1065" i="68"/>
  <c r="CL1065" i="68"/>
  <c r="CK1065" i="68"/>
  <c r="CJ1065" i="68"/>
  <c r="CI1065" i="68"/>
  <c r="CH1065" i="68"/>
  <c r="CG1065" i="68"/>
  <c r="CF1065" i="68"/>
  <c r="CC1065" i="68"/>
  <c r="BS1065" i="68"/>
  <c r="BE1065" i="68"/>
  <c r="AZ1065" i="68"/>
  <c r="AR1065" i="68"/>
  <c r="AG1065" i="68"/>
  <c r="AF1065" i="68"/>
  <c r="AE1065" i="68"/>
  <c r="AD1065" i="68"/>
  <c r="AC1065" i="68"/>
  <c r="AB1065" i="68"/>
  <c r="AA1065" i="68"/>
  <c r="X1065" i="68"/>
  <c r="N1065" i="68"/>
  <c r="DJ1064" i="68"/>
  <c r="DE1064" i="68"/>
  <c r="CW1064" i="68"/>
  <c r="CL1064" i="68"/>
  <c r="CK1064" i="68"/>
  <c r="CJ1064" i="68"/>
  <c r="CI1064" i="68"/>
  <c r="CH1064" i="68"/>
  <c r="CG1064" i="68"/>
  <c r="CF1064" i="68"/>
  <c r="CC1064" i="68"/>
  <c r="BS1064" i="68"/>
  <c r="BE1064" i="68"/>
  <c r="AZ1064" i="68"/>
  <c r="AR1064" i="68"/>
  <c r="AG1064" i="68"/>
  <c r="AF1064" i="68"/>
  <c r="AE1064" i="68"/>
  <c r="AD1064" i="68"/>
  <c r="AC1064" i="68"/>
  <c r="AB1064" i="68"/>
  <c r="AA1064" i="68"/>
  <c r="X1064" i="68"/>
  <c r="N1064" i="68"/>
  <c r="DJ1063" i="68"/>
  <c r="DE1063" i="68"/>
  <c r="CW1063" i="68"/>
  <c r="CL1063" i="68"/>
  <c r="CK1063" i="68"/>
  <c r="CJ1063" i="68"/>
  <c r="CI1063" i="68"/>
  <c r="CH1063" i="68"/>
  <c r="CG1063" i="68"/>
  <c r="CF1063" i="68"/>
  <c r="CC1063" i="68"/>
  <c r="BS1063" i="68"/>
  <c r="BE1063" i="68"/>
  <c r="BF1063" i="68" s="1"/>
  <c r="AZ1063" i="68"/>
  <c r="AR1063" i="68"/>
  <c r="AG1063" i="68"/>
  <c r="AF1063" i="68"/>
  <c r="AE1063" i="68"/>
  <c r="AD1063" i="68"/>
  <c r="AC1063" i="68"/>
  <c r="AB1063" i="68"/>
  <c r="AA1063" i="68"/>
  <c r="X1063" i="68"/>
  <c r="N1063" i="68"/>
  <c r="DJ1062" i="68"/>
  <c r="DE1062" i="68"/>
  <c r="CW1062" i="68"/>
  <c r="CL1062" i="68"/>
  <c r="CK1062" i="68"/>
  <c r="CJ1062" i="68"/>
  <c r="CI1062" i="68"/>
  <c r="CH1062" i="68"/>
  <c r="CG1062" i="68"/>
  <c r="CF1062" i="68"/>
  <c r="CC1062" i="68"/>
  <c r="BS1062" i="68"/>
  <c r="BE1062" i="68"/>
  <c r="AZ1062" i="68"/>
  <c r="AR1062" i="68"/>
  <c r="AG1062" i="68"/>
  <c r="AF1062" i="68"/>
  <c r="AE1062" i="68"/>
  <c r="AD1062" i="68"/>
  <c r="AC1062" i="68"/>
  <c r="AB1062" i="68"/>
  <c r="AA1062" i="68"/>
  <c r="X1062" i="68"/>
  <c r="N1062" i="68"/>
  <c r="DJ1061" i="68"/>
  <c r="DE1061" i="68"/>
  <c r="CW1061" i="68"/>
  <c r="CL1061" i="68"/>
  <c r="CK1061" i="68"/>
  <c r="CJ1061" i="68"/>
  <c r="CI1061" i="68"/>
  <c r="CH1061" i="68"/>
  <c r="CG1061" i="68"/>
  <c r="CF1061" i="68"/>
  <c r="CC1061" i="68"/>
  <c r="BS1061" i="68"/>
  <c r="BE1061" i="68"/>
  <c r="AZ1061" i="68"/>
  <c r="AR1061" i="68"/>
  <c r="AG1061" i="68"/>
  <c r="AF1061" i="68"/>
  <c r="AE1061" i="68"/>
  <c r="AD1061" i="68"/>
  <c r="AC1061" i="68"/>
  <c r="AB1061" i="68"/>
  <c r="AA1061" i="68"/>
  <c r="X1061" i="68"/>
  <c r="N1061" i="68"/>
  <c r="DJ1060" i="68"/>
  <c r="DE1060" i="68"/>
  <c r="CW1060" i="68"/>
  <c r="CL1060" i="68"/>
  <c r="CK1060" i="68"/>
  <c r="CJ1060" i="68"/>
  <c r="CI1060" i="68"/>
  <c r="CH1060" i="68"/>
  <c r="CG1060" i="68"/>
  <c r="CF1060" i="68"/>
  <c r="CC1060" i="68"/>
  <c r="BS1060" i="68"/>
  <c r="BE1060" i="68"/>
  <c r="AZ1060" i="68"/>
  <c r="AR1060" i="68"/>
  <c r="AG1060" i="68"/>
  <c r="AF1060" i="68"/>
  <c r="AE1060" i="68"/>
  <c r="AD1060" i="68"/>
  <c r="AC1060" i="68"/>
  <c r="AB1060" i="68"/>
  <c r="AA1060" i="68"/>
  <c r="X1060" i="68"/>
  <c r="N1060" i="68"/>
  <c r="DJ1059" i="68"/>
  <c r="DE1059" i="68"/>
  <c r="CW1059" i="68"/>
  <c r="CL1059" i="68"/>
  <c r="CK1059" i="68"/>
  <c r="CJ1059" i="68"/>
  <c r="CI1059" i="68"/>
  <c r="CH1059" i="68"/>
  <c r="CG1059" i="68"/>
  <c r="CF1059" i="68"/>
  <c r="CC1059" i="68"/>
  <c r="BS1059" i="68"/>
  <c r="BE1059" i="68"/>
  <c r="BF1059" i="68" s="1"/>
  <c r="AZ1059" i="68"/>
  <c r="AR1059" i="68"/>
  <c r="AG1059" i="68"/>
  <c r="AF1059" i="68"/>
  <c r="AE1059" i="68"/>
  <c r="AD1059" i="68"/>
  <c r="AC1059" i="68"/>
  <c r="AB1059" i="68"/>
  <c r="AA1059" i="68"/>
  <c r="X1059" i="68"/>
  <c r="N1059" i="68"/>
  <c r="DJ1058" i="68"/>
  <c r="DE1058" i="68"/>
  <c r="CW1058" i="68"/>
  <c r="CL1058" i="68"/>
  <c r="CK1058" i="68"/>
  <c r="CJ1058" i="68"/>
  <c r="CI1058" i="68"/>
  <c r="CH1058" i="68"/>
  <c r="CG1058" i="68"/>
  <c r="CF1058" i="68"/>
  <c r="CC1058" i="68"/>
  <c r="BS1058" i="68"/>
  <c r="BE1058" i="68"/>
  <c r="AZ1058" i="68"/>
  <c r="AR1058" i="68"/>
  <c r="AG1058" i="68"/>
  <c r="AF1058" i="68"/>
  <c r="AE1058" i="68"/>
  <c r="AD1058" i="68"/>
  <c r="AC1058" i="68"/>
  <c r="AB1058" i="68"/>
  <c r="AA1058" i="68"/>
  <c r="X1058" i="68"/>
  <c r="N1058" i="68"/>
  <c r="DJ1057" i="68"/>
  <c r="DE1057" i="68"/>
  <c r="CW1057" i="68"/>
  <c r="CL1057" i="68"/>
  <c r="CK1057" i="68"/>
  <c r="CJ1057" i="68"/>
  <c r="CI1057" i="68"/>
  <c r="CH1057" i="68"/>
  <c r="CG1057" i="68"/>
  <c r="CF1057" i="68"/>
  <c r="CC1057" i="68"/>
  <c r="BS1057" i="68"/>
  <c r="BE1057" i="68"/>
  <c r="AZ1057" i="68"/>
  <c r="AR1057" i="68"/>
  <c r="AG1057" i="68"/>
  <c r="AF1057" i="68"/>
  <c r="AE1057" i="68"/>
  <c r="AD1057" i="68"/>
  <c r="AC1057" i="68"/>
  <c r="AB1057" i="68"/>
  <c r="AA1057" i="68"/>
  <c r="X1057" i="68"/>
  <c r="N1057" i="68"/>
  <c r="DJ1056" i="68"/>
  <c r="DE1056" i="68"/>
  <c r="CW1056" i="68"/>
  <c r="CL1056" i="68"/>
  <c r="CK1056" i="68"/>
  <c r="CJ1056" i="68"/>
  <c r="CI1056" i="68"/>
  <c r="CH1056" i="68"/>
  <c r="CG1056" i="68"/>
  <c r="CF1056" i="68"/>
  <c r="CC1056" i="68"/>
  <c r="BS1056" i="68"/>
  <c r="BE1056" i="68"/>
  <c r="AZ1056" i="68"/>
  <c r="BF1056" i="68" s="1"/>
  <c r="AR1056" i="68"/>
  <c r="AG1056" i="68"/>
  <c r="AF1056" i="68"/>
  <c r="AE1056" i="68"/>
  <c r="AD1056" i="68"/>
  <c r="AC1056" i="68"/>
  <c r="AB1056" i="68"/>
  <c r="AA1056" i="68"/>
  <c r="X1056" i="68"/>
  <c r="N1056" i="68"/>
  <c r="DJ1055" i="68"/>
  <c r="DE1055" i="68"/>
  <c r="CW1055" i="68"/>
  <c r="CL1055" i="68"/>
  <c r="CK1055" i="68"/>
  <c r="CJ1055" i="68"/>
  <c r="CI1055" i="68"/>
  <c r="CH1055" i="68"/>
  <c r="CG1055" i="68"/>
  <c r="CF1055" i="68"/>
  <c r="CC1055" i="68"/>
  <c r="BS1055" i="68"/>
  <c r="BE1055" i="68"/>
  <c r="AZ1055" i="68"/>
  <c r="AR1055" i="68"/>
  <c r="AG1055" i="68"/>
  <c r="AF1055" i="68"/>
  <c r="AE1055" i="68"/>
  <c r="AD1055" i="68"/>
  <c r="AC1055" i="68"/>
  <c r="AB1055" i="68"/>
  <c r="AA1055" i="68"/>
  <c r="X1055" i="68"/>
  <c r="N1055" i="68"/>
  <c r="DJ1054" i="68"/>
  <c r="DE1054" i="68"/>
  <c r="CW1054" i="68"/>
  <c r="CL1054" i="68"/>
  <c r="CK1054" i="68"/>
  <c r="CJ1054" i="68"/>
  <c r="CI1054" i="68"/>
  <c r="CH1054" i="68"/>
  <c r="CG1054" i="68"/>
  <c r="CF1054" i="68"/>
  <c r="CC1054" i="68"/>
  <c r="BS1054" i="68"/>
  <c r="BE1054" i="68"/>
  <c r="AZ1054" i="68"/>
  <c r="AR1054" i="68"/>
  <c r="AG1054" i="68"/>
  <c r="AF1054" i="68"/>
  <c r="AE1054" i="68"/>
  <c r="AD1054" i="68"/>
  <c r="AC1054" i="68"/>
  <c r="AB1054" i="68"/>
  <c r="AA1054" i="68"/>
  <c r="X1054" i="68"/>
  <c r="N1054" i="68"/>
  <c r="DJ1053" i="68"/>
  <c r="DE1053" i="68"/>
  <c r="CW1053" i="68"/>
  <c r="CL1053" i="68"/>
  <c r="CK1053" i="68"/>
  <c r="CJ1053" i="68"/>
  <c r="CI1053" i="68"/>
  <c r="CH1053" i="68"/>
  <c r="CG1053" i="68"/>
  <c r="CF1053" i="68"/>
  <c r="CC1053" i="68"/>
  <c r="BS1053" i="68"/>
  <c r="BE1053" i="68"/>
  <c r="AZ1053" i="68"/>
  <c r="AR1053" i="68"/>
  <c r="AG1053" i="68"/>
  <c r="AF1053" i="68"/>
  <c r="AE1053" i="68"/>
  <c r="AD1053" i="68"/>
  <c r="AC1053" i="68"/>
  <c r="AB1053" i="68"/>
  <c r="AA1053" i="68"/>
  <c r="X1053" i="68"/>
  <c r="N1053" i="68"/>
  <c r="DJ1052" i="68"/>
  <c r="DE1052" i="68"/>
  <c r="CW1052" i="68"/>
  <c r="CL1052" i="68"/>
  <c r="CK1052" i="68"/>
  <c r="CJ1052" i="68"/>
  <c r="CI1052" i="68"/>
  <c r="CH1052" i="68"/>
  <c r="CG1052" i="68"/>
  <c r="CF1052" i="68"/>
  <c r="CC1052" i="68"/>
  <c r="BS1052" i="68"/>
  <c r="BE1052" i="68"/>
  <c r="AZ1052" i="68"/>
  <c r="AR1052" i="68"/>
  <c r="AG1052" i="68"/>
  <c r="AF1052" i="68"/>
  <c r="AE1052" i="68"/>
  <c r="AD1052" i="68"/>
  <c r="AC1052" i="68"/>
  <c r="AB1052" i="68"/>
  <c r="AA1052" i="68"/>
  <c r="X1052" i="68"/>
  <c r="N1052" i="68"/>
  <c r="DJ1051" i="68"/>
  <c r="DE1051" i="68"/>
  <c r="CW1051" i="68"/>
  <c r="CL1051" i="68"/>
  <c r="CK1051" i="68"/>
  <c r="CJ1051" i="68"/>
  <c r="CI1051" i="68"/>
  <c r="CH1051" i="68"/>
  <c r="CG1051" i="68"/>
  <c r="CF1051" i="68"/>
  <c r="CC1051" i="68"/>
  <c r="BS1051" i="68"/>
  <c r="BE1051" i="68"/>
  <c r="BF1051" i="68" s="1"/>
  <c r="AZ1051" i="68"/>
  <c r="AR1051" i="68"/>
  <c r="AG1051" i="68"/>
  <c r="AF1051" i="68"/>
  <c r="AE1051" i="68"/>
  <c r="AD1051" i="68"/>
  <c r="AC1051" i="68"/>
  <c r="AB1051" i="68"/>
  <c r="AA1051" i="68"/>
  <c r="X1051" i="68"/>
  <c r="N1051" i="68"/>
  <c r="DJ1050" i="68"/>
  <c r="DE1050" i="68"/>
  <c r="CW1050" i="68"/>
  <c r="CL1050" i="68"/>
  <c r="CK1050" i="68"/>
  <c r="CJ1050" i="68"/>
  <c r="CI1050" i="68"/>
  <c r="CH1050" i="68"/>
  <c r="CG1050" i="68"/>
  <c r="CF1050" i="68"/>
  <c r="CC1050" i="68"/>
  <c r="BS1050" i="68"/>
  <c r="BE1050" i="68"/>
  <c r="AZ1050" i="68"/>
  <c r="AR1050" i="68"/>
  <c r="AG1050" i="68"/>
  <c r="AF1050" i="68"/>
  <c r="AE1050" i="68"/>
  <c r="AD1050" i="68"/>
  <c r="AC1050" i="68"/>
  <c r="AB1050" i="68"/>
  <c r="AA1050" i="68"/>
  <c r="X1050" i="68"/>
  <c r="N1050" i="68"/>
  <c r="DJ1049" i="68"/>
  <c r="DE1049" i="68"/>
  <c r="CW1049" i="68"/>
  <c r="CL1049" i="68"/>
  <c r="CK1049" i="68"/>
  <c r="CJ1049" i="68"/>
  <c r="CI1049" i="68"/>
  <c r="CH1049" i="68"/>
  <c r="CG1049" i="68"/>
  <c r="CF1049" i="68"/>
  <c r="CC1049" i="68"/>
  <c r="BS1049" i="68"/>
  <c r="BE1049" i="68"/>
  <c r="AZ1049" i="68"/>
  <c r="AR1049" i="68"/>
  <c r="AG1049" i="68"/>
  <c r="AF1049" i="68"/>
  <c r="AE1049" i="68"/>
  <c r="AD1049" i="68"/>
  <c r="AC1049" i="68"/>
  <c r="AB1049" i="68"/>
  <c r="AA1049" i="68"/>
  <c r="X1049" i="68"/>
  <c r="N1049" i="68"/>
  <c r="DJ1048" i="68"/>
  <c r="DE1048" i="68"/>
  <c r="CW1048" i="68"/>
  <c r="CL1048" i="68"/>
  <c r="CK1048" i="68"/>
  <c r="CJ1048" i="68"/>
  <c r="CI1048" i="68"/>
  <c r="CH1048" i="68"/>
  <c r="CG1048" i="68"/>
  <c r="CF1048" i="68"/>
  <c r="CC1048" i="68"/>
  <c r="BS1048" i="68"/>
  <c r="BE1048" i="68"/>
  <c r="AZ1048" i="68"/>
  <c r="AR1048" i="68"/>
  <c r="AG1048" i="68"/>
  <c r="AF1048" i="68"/>
  <c r="AE1048" i="68"/>
  <c r="AD1048" i="68"/>
  <c r="AC1048" i="68"/>
  <c r="AB1048" i="68"/>
  <c r="AA1048" i="68"/>
  <c r="X1048" i="68"/>
  <c r="N1048" i="68"/>
  <c r="DK1047" i="68"/>
  <c r="DJ1047" i="68"/>
  <c r="DE1047" i="68"/>
  <c r="CW1047" i="68"/>
  <c r="CL1047" i="68"/>
  <c r="CK1047" i="68"/>
  <c r="CJ1047" i="68"/>
  <c r="CI1047" i="68"/>
  <c r="CH1047" i="68"/>
  <c r="CG1047" i="68"/>
  <c r="CF1047" i="68"/>
  <c r="CC1047" i="68"/>
  <c r="BS1047" i="68"/>
  <c r="BE1047" i="68"/>
  <c r="AZ1047" i="68"/>
  <c r="AR1047" i="68"/>
  <c r="AG1047" i="68"/>
  <c r="AF1047" i="68"/>
  <c r="AE1047" i="68"/>
  <c r="AD1047" i="68"/>
  <c r="AC1047" i="68"/>
  <c r="AB1047" i="68"/>
  <c r="AA1047" i="68"/>
  <c r="X1047" i="68"/>
  <c r="N1047" i="68"/>
  <c r="DJ1046" i="68"/>
  <c r="DE1046" i="68"/>
  <c r="CW1046" i="68"/>
  <c r="CL1046" i="68"/>
  <c r="CK1046" i="68"/>
  <c r="CJ1046" i="68"/>
  <c r="CI1046" i="68"/>
  <c r="CH1046" i="68"/>
  <c r="CG1046" i="68"/>
  <c r="CF1046" i="68"/>
  <c r="CC1046" i="68"/>
  <c r="BS1046" i="68"/>
  <c r="BF1046" i="68"/>
  <c r="BE1046" i="68"/>
  <c r="AZ1046" i="68"/>
  <c r="AR1046" i="68"/>
  <c r="AG1046" i="68"/>
  <c r="AF1046" i="68"/>
  <c r="AE1046" i="68"/>
  <c r="AD1046" i="68"/>
  <c r="AC1046" i="68"/>
  <c r="AB1046" i="68"/>
  <c r="AA1046" i="68"/>
  <c r="X1046" i="68"/>
  <c r="N1046" i="68"/>
  <c r="DJ1045" i="68"/>
  <c r="DE1045" i="68"/>
  <c r="CW1045" i="68"/>
  <c r="CL1045" i="68"/>
  <c r="CK1045" i="68"/>
  <c r="CJ1045" i="68"/>
  <c r="CI1045" i="68"/>
  <c r="CH1045" i="68"/>
  <c r="CG1045" i="68"/>
  <c r="CF1045" i="68"/>
  <c r="CC1045" i="68"/>
  <c r="BS1045" i="68"/>
  <c r="BE1045" i="68"/>
  <c r="AZ1045" i="68"/>
  <c r="AR1045" i="68"/>
  <c r="AG1045" i="68"/>
  <c r="AF1045" i="68"/>
  <c r="AE1045" i="68"/>
  <c r="AD1045" i="68"/>
  <c r="AC1045" i="68"/>
  <c r="AB1045" i="68"/>
  <c r="AA1045" i="68"/>
  <c r="X1045" i="68"/>
  <c r="N1045" i="68"/>
  <c r="DJ1044" i="68"/>
  <c r="DE1044" i="68"/>
  <c r="CW1044" i="68"/>
  <c r="CL1044" i="68"/>
  <c r="CK1044" i="68"/>
  <c r="CJ1044" i="68"/>
  <c r="CI1044" i="68"/>
  <c r="CH1044" i="68"/>
  <c r="CG1044" i="68"/>
  <c r="CF1044" i="68"/>
  <c r="CC1044" i="68"/>
  <c r="BS1044" i="68"/>
  <c r="BE1044" i="68"/>
  <c r="AZ1044" i="68"/>
  <c r="AR1044" i="68"/>
  <c r="AG1044" i="68"/>
  <c r="AF1044" i="68"/>
  <c r="AE1044" i="68"/>
  <c r="AD1044" i="68"/>
  <c r="AC1044" i="68"/>
  <c r="AB1044" i="68"/>
  <c r="AA1044" i="68"/>
  <c r="X1044" i="68"/>
  <c r="N1044" i="68"/>
  <c r="DJ1043" i="68"/>
  <c r="DK1043" i="68" s="1"/>
  <c r="DE1043" i="68"/>
  <c r="CW1043" i="68"/>
  <c r="CL1043" i="68"/>
  <c r="CK1043" i="68"/>
  <c r="CJ1043" i="68"/>
  <c r="CI1043" i="68"/>
  <c r="CH1043" i="68"/>
  <c r="CG1043" i="68"/>
  <c r="CF1043" i="68"/>
  <c r="CC1043" i="68"/>
  <c r="BS1043" i="68"/>
  <c r="BE1043" i="68"/>
  <c r="AZ1043" i="68"/>
  <c r="AR1043" i="68"/>
  <c r="AG1043" i="68"/>
  <c r="AF1043" i="68"/>
  <c r="AE1043" i="68"/>
  <c r="AD1043" i="68"/>
  <c r="AC1043" i="68"/>
  <c r="AB1043" i="68"/>
  <c r="AA1043" i="68"/>
  <c r="X1043" i="68"/>
  <c r="N1043" i="68"/>
  <c r="DJ1042" i="68"/>
  <c r="DE1042" i="68"/>
  <c r="CW1042" i="68"/>
  <c r="CL1042" i="68"/>
  <c r="CK1042" i="68"/>
  <c r="CJ1042" i="68"/>
  <c r="CI1042" i="68"/>
  <c r="CH1042" i="68"/>
  <c r="CG1042" i="68"/>
  <c r="CF1042" i="68"/>
  <c r="CC1042" i="68"/>
  <c r="BS1042" i="68"/>
  <c r="BE1042" i="68"/>
  <c r="AZ1042" i="68"/>
  <c r="AR1042" i="68"/>
  <c r="AG1042" i="68"/>
  <c r="AF1042" i="68"/>
  <c r="AE1042" i="68"/>
  <c r="AD1042" i="68"/>
  <c r="AC1042" i="68"/>
  <c r="AB1042" i="68"/>
  <c r="AA1042" i="68"/>
  <c r="X1042" i="68"/>
  <c r="N1042" i="68"/>
  <c r="DJ1041" i="68"/>
  <c r="DE1041" i="68"/>
  <c r="CW1041" i="68"/>
  <c r="CL1041" i="68"/>
  <c r="CK1041" i="68"/>
  <c r="CJ1041" i="68"/>
  <c r="CI1041" i="68"/>
  <c r="CH1041" i="68"/>
  <c r="CG1041" i="68"/>
  <c r="CF1041" i="68"/>
  <c r="CC1041" i="68"/>
  <c r="BS1041" i="68"/>
  <c r="BE1041" i="68"/>
  <c r="AZ1041" i="68"/>
  <c r="AR1041" i="68"/>
  <c r="AG1041" i="68"/>
  <c r="AF1041" i="68"/>
  <c r="AE1041" i="68"/>
  <c r="AD1041" i="68"/>
  <c r="AC1041" i="68"/>
  <c r="AB1041" i="68"/>
  <c r="AA1041" i="68"/>
  <c r="X1041" i="68"/>
  <c r="N1041" i="68"/>
  <c r="DJ1040" i="68"/>
  <c r="DE1040" i="68"/>
  <c r="CW1040" i="68"/>
  <c r="CL1040" i="68"/>
  <c r="CK1040" i="68"/>
  <c r="CJ1040" i="68"/>
  <c r="CI1040" i="68"/>
  <c r="CH1040" i="68"/>
  <c r="CG1040" i="68"/>
  <c r="CF1040" i="68"/>
  <c r="CC1040" i="68"/>
  <c r="BS1040" i="68"/>
  <c r="BE1040" i="68"/>
  <c r="AZ1040" i="68"/>
  <c r="AR1040" i="68"/>
  <c r="AG1040" i="68"/>
  <c r="AF1040" i="68"/>
  <c r="AE1040" i="68"/>
  <c r="AD1040" i="68"/>
  <c r="AC1040" i="68"/>
  <c r="AB1040" i="68"/>
  <c r="AA1040" i="68"/>
  <c r="X1040" i="68"/>
  <c r="N1040" i="68"/>
  <c r="DJ1039" i="68"/>
  <c r="DE1039" i="68"/>
  <c r="CW1039" i="68"/>
  <c r="CL1039" i="68"/>
  <c r="CK1039" i="68"/>
  <c r="CJ1039" i="68"/>
  <c r="CI1039" i="68"/>
  <c r="CH1039" i="68"/>
  <c r="CG1039" i="68"/>
  <c r="CF1039" i="68"/>
  <c r="CC1039" i="68"/>
  <c r="BS1039" i="68"/>
  <c r="BE1039" i="68"/>
  <c r="AZ1039" i="68"/>
  <c r="BF1039" i="68" s="1"/>
  <c r="AR1039" i="68"/>
  <c r="AG1039" i="68"/>
  <c r="AF1039" i="68"/>
  <c r="AE1039" i="68"/>
  <c r="AD1039" i="68"/>
  <c r="AC1039" i="68"/>
  <c r="AB1039" i="68"/>
  <c r="AA1039" i="68"/>
  <c r="X1039" i="68"/>
  <c r="N1039" i="68"/>
  <c r="DJ1038" i="68"/>
  <c r="DE1038" i="68"/>
  <c r="CW1038" i="68"/>
  <c r="CL1038" i="68"/>
  <c r="CK1038" i="68"/>
  <c r="CJ1038" i="68"/>
  <c r="CI1038" i="68"/>
  <c r="CH1038" i="68"/>
  <c r="CG1038" i="68"/>
  <c r="CF1038" i="68"/>
  <c r="CC1038" i="68"/>
  <c r="BS1038" i="68"/>
  <c r="BE1038" i="68"/>
  <c r="AZ1038" i="68"/>
  <c r="AR1038" i="68"/>
  <c r="AG1038" i="68"/>
  <c r="AF1038" i="68"/>
  <c r="AE1038" i="68"/>
  <c r="AD1038" i="68"/>
  <c r="AC1038" i="68"/>
  <c r="AB1038" i="68"/>
  <c r="AA1038" i="68"/>
  <c r="X1038" i="68"/>
  <c r="N1038" i="68"/>
  <c r="DJ1037" i="68"/>
  <c r="DK1037" i="68" s="1"/>
  <c r="DE1037" i="68"/>
  <c r="CW1037" i="68"/>
  <c r="CL1037" i="68"/>
  <c r="CK1037" i="68"/>
  <c r="CJ1037" i="68"/>
  <c r="CI1037" i="68"/>
  <c r="CH1037" i="68"/>
  <c r="CG1037" i="68"/>
  <c r="CF1037" i="68"/>
  <c r="CC1037" i="68"/>
  <c r="BS1037" i="68"/>
  <c r="BE1037" i="68"/>
  <c r="AZ1037" i="68"/>
  <c r="AR1037" i="68"/>
  <c r="AG1037" i="68"/>
  <c r="AF1037" i="68"/>
  <c r="AE1037" i="68"/>
  <c r="AD1037" i="68"/>
  <c r="AC1037" i="68"/>
  <c r="AB1037" i="68"/>
  <c r="AA1037" i="68"/>
  <c r="X1037" i="68"/>
  <c r="N1037" i="68"/>
  <c r="DJ1036" i="68"/>
  <c r="DE1036" i="68"/>
  <c r="CW1036" i="68"/>
  <c r="CL1036" i="68"/>
  <c r="CK1036" i="68"/>
  <c r="CJ1036" i="68"/>
  <c r="CI1036" i="68"/>
  <c r="CH1036" i="68"/>
  <c r="CG1036" i="68"/>
  <c r="CF1036" i="68"/>
  <c r="CC1036" i="68"/>
  <c r="BS1036" i="68"/>
  <c r="BE1036" i="68"/>
  <c r="AZ1036" i="68"/>
  <c r="AR1036" i="68"/>
  <c r="AG1036" i="68"/>
  <c r="AF1036" i="68"/>
  <c r="AE1036" i="68"/>
  <c r="AD1036" i="68"/>
  <c r="AC1036" i="68"/>
  <c r="AB1036" i="68"/>
  <c r="AA1036" i="68"/>
  <c r="X1036" i="68"/>
  <c r="N1036" i="68"/>
  <c r="DJ1035" i="68"/>
  <c r="DE1035" i="68"/>
  <c r="CW1035" i="68"/>
  <c r="CL1035" i="68"/>
  <c r="CK1035" i="68"/>
  <c r="CJ1035" i="68"/>
  <c r="CI1035" i="68"/>
  <c r="CH1035" i="68"/>
  <c r="CG1035" i="68"/>
  <c r="CF1035" i="68"/>
  <c r="CC1035" i="68"/>
  <c r="BS1035" i="68"/>
  <c r="BE1035" i="68"/>
  <c r="BF1035" i="68" s="1"/>
  <c r="AZ1035" i="68"/>
  <c r="AR1035" i="68"/>
  <c r="AG1035" i="68"/>
  <c r="AF1035" i="68"/>
  <c r="AE1035" i="68"/>
  <c r="AD1035" i="68"/>
  <c r="AC1035" i="68"/>
  <c r="AB1035" i="68"/>
  <c r="AA1035" i="68"/>
  <c r="X1035" i="68"/>
  <c r="N1035" i="68"/>
  <c r="DJ1034" i="68"/>
  <c r="DE1034" i="68"/>
  <c r="CW1034" i="68"/>
  <c r="CL1034" i="68"/>
  <c r="CK1034" i="68"/>
  <c r="CJ1034" i="68"/>
  <c r="CI1034" i="68"/>
  <c r="CH1034" i="68"/>
  <c r="CG1034" i="68"/>
  <c r="CF1034" i="68"/>
  <c r="CC1034" i="68"/>
  <c r="BS1034" i="68"/>
  <c r="BE1034" i="68"/>
  <c r="BF1034" i="68" s="1"/>
  <c r="AZ1034" i="68"/>
  <c r="AR1034" i="68"/>
  <c r="AG1034" i="68"/>
  <c r="AF1034" i="68"/>
  <c r="AE1034" i="68"/>
  <c r="AD1034" i="68"/>
  <c r="AC1034" i="68"/>
  <c r="AB1034" i="68"/>
  <c r="AA1034" i="68"/>
  <c r="X1034" i="68"/>
  <c r="N1034" i="68"/>
  <c r="DJ1033" i="68"/>
  <c r="DK1033" i="68" s="1"/>
  <c r="DE1033" i="68"/>
  <c r="CW1033" i="68"/>
  <c r="CL1033" i="68"/>
  <c r="CK1033" i="68"/>
  <c r="CJ1033" i="68"/>
  <c r="CI1033" i="68"/>
  <c r="CH1033" i="68"/>
  <c r="CG1033" i="68"/>
  <c r="CF1033" i="68"/>
  <c r="CC1033" i="68"/>
  <c r="BS1033" i="68"/>
  <c r="BE1033" i="68"/>
  <c r="AZ1033" i="68"/>
  <c r="AR1033" i="68"/>
  <c r="AG1033" i="68"/>
  <c r="AF1033" i="68"/>
  <c r="AE1033" i="68"/>
  <c r="AD1033" i="68"/>
  <c r="AC1033" i="68"/>
  <c r="AB1033" i="68"/>
  <c r="AA1033" i="68"/>
  <c r="X1033" i="68"/>
  <c r="N1033" i="68"/>
  <c r="DJ1032" i="68"/>
  <c r="DE1032" i="68"/>
  <c r="CW1032" i="68"/>
  <c r="CL1032" i="68"/>
  <c r="CK1032" i="68"/>
  <c r="CJ1032" i="68"/>
  <c r="CI1032" i="68"/>
  <c r="CH1032" i="68"/>
  <c r="CG1032" i="68"/>
  <c r="CF1032" i="68"/>
  <c r="CC1032" i="68"/>
  <c r="BS1032" i="68"/>
  <c r="BE1032" i="68"/>
  <c r="BF1032" i="68" s="1"/>
  <c r="AZ1032" i="68"/>
  <c r="AR1032" i="68"/>
  <c r="AG1032" i="68"/>
  <c r="AF1032" i="68"/>
  <c r="AE1032" i="68"/>
  <c r="AD1032" i="68"/>
  <c r="AC1032" i="68"/>
  <c r="AB1032" i="68"/>
  <c r="AA1032" i="68"/>
  <c r="X1032" i="68"/>
  <c r="N1032" i="68"/>
  <c r="DJ1031" i="68"/>
  <c r="DE1031" i="68"/>
  <c r="CW1031" i="68"/>
  <c r="CL1031" i="68"/>
  <c r="CK1031" i="68"/>
  <c r="CJ1031" i="68"/>
  <c r="CI1031" i="68"/>
  <c r="CH1031" i="68"/>
  <c r="CG1031" i="68"/>
  <c r="CF1031" i="68"/>
  <c r="CC1031" i="68"/>
  <c r="BS1031" i="68"/>
  <c r="BE1031" i="68"/>
  <c r="AZ1031" i="68"/>
  <c r="BF1031" i="68" s="1"/>
  <c r="AR1031" i="68"/>
  <c r="AG1031" i="68"/>
  <c r="AF1031" i="68"/>
  <c r="AE1031" i="68"/>
  <c r="AD1031" i="68"/>
  <c r="AC1031" i="68"/>
  <c r="AB1031" i="68"/>
  <c r="AA1031" i="68"/>
  <c r="X1031" i="68"/>
  <c r="N1031" i="68"/>
  <c r="DJ1030" i="68"/>
  <c r="DK1030" i="68" s="1"/>
  <c r="DE1030" i="68"/>
  <c r="CW1030" i="68"/>
  <c r="CL1030" i="68"/>
  <c r="CK1030" i="68"/>
  <c r="CJ1030" i="68"/>
  <c r="CI1030" i="68"/>
  <c r="CH1030" i="68"/>
  <c r="CG1030" i="68"/>
  <c r="CF1030" i="68"/>
  <c r="CC1030" i="68"/>
  <c r="BS1030" i="68"/>
  <c r="BE1030" i="68"/>
  <c r="AZ1030" i="68"/>
  <c r="AR1030" i="68"/>
  <c r="AG1030" i="68"/>
  <c r="AF1030" i="68"/>
  <c r="AE1030" i="68"/>
  <c r="AD1030" i="68"/>
  <c r="AC1030" i="68"/>
  <c r="AB1030" i="68"/>
  <c r="AA1030" i="68"/>
  <c r="X1030" i="68"/>
  <c r="N1030" i="68"/>
  <c r="DJ1029" i="68"/>
  <c r="DE1029" i="68"/>
  <c r="CW1029" i="68"/>
  <c r="CL1029" i="68"/>
  <c r="CK1029" i="68"/>
  <c r="CJ1029" i="68"/>
  <c r="CI1029" i="68"/>
  <c r="CH1029" i="68"/>
  <c r="CG1029" i="68"/>
  <c r="CF1029" i="68"/>
  <c r="CC1029" i="68"/>
  <c r="BS1029" i="68"/>
  <c r="BE1029" i="68"/>
  <c r="AZ1029" i="68"/>
  <c r="AR1029" i="68"/>
  <c r="AG1029" i="68"/>
  <c r="AF1029" i="68"/>
  <c r="AE1029" i="68"/>
  <c r="AD1029" i="68"/>
  <c r="AC1029" i="68"/>
  <c r="AB1029" i="68"/>
  <c r="AA1029" i="68"/>
  <c r="X1029" i="68"/>
  <c r="N1029" i="68"/>
  <c r="DJ1028" i="68"/>
  <c r="DK1028" i="68" s="1"/>
  <c r="DE1028" i="68"/>
  <c r="CW1028" i="68"/>
  <c r="CL1028" i="68"/>
  <c r="CK1028" i="68"/>
  <c r="CJ1028" i="68"/>
  <c r="CI1028" i="68"/>
  <c r="CH1028" i="68"/>
  <c r="CG1028" i="68"/>
  <c r="CF1028" i="68"/>
  <c r="CC1028" i="68"/>
  <c r="BS1028" i="68"/>
  <c r="BE1028" i="68"/>
  <c r="AZ1028" i="68"/>
  <c r="AR1028" i="68"/>
  <c r="AG1028" i="68"/>
  <c r="AF1028" i="68"/>
  <c r="AE1028" i="68"/>
  <c r="AD1028" i="68"/>
  <c r="AC1028" i="68"/>
  <c r="AB1028" i="68"/>
  <c r="AA1028" i="68"/>
  <c r="X1028" i="68"/>
  <c r="N1028" i="68"/>
  <c r="DJ1027" i="68"/>
  <c r="DE1027" i="68"/>
  <c r="CW1027" i="68"/>
  <c r="CL1027" i="68"/>
  <c r="CK1027" i="68"/>
  <c r="CJ1027" i="68"/>
  <c r="CI1027" i="68"/>
  <c r="CH1027" i="68"/>
  <c r="CG1027" i="68"/>
  <c r="CF1027" i="68"/>
  <c r="CC1027" i="68"/>
  <c r="BS1027" i="68"/>
  <c r="BE1027" i="68"/>
  <c r="AZ1027" i="68"/>
  <c r="AR1027" i="68"/>
  <c r="AG1027" i="68"/>
  <c r="AF1027" i="68"/>
  <c r="AE1027" i="68"/>
  <c r="AD1027" i="68"/>
  <c r="AC1027" i="68"/>
  <c r="AB1027" i="68"/>
  <c r="AA1027" i="68"/>
  <c r="X1027" i="68"/>
  <c r="N1027" i="68"/>
  <c r="DJ1026" i="68"/>
  <c r="DE1026" i="68"/>
  <c r="CW1026" i="68"/>
  <c r="CL1026" i="68"/>
  <c r="CK1026" i="68"/>
  <c r="CJ1026" i="68"/>
  <c r="CI1026" i="68"/>
  <c r="CH1026" i="68"/>
  <c r="CG1026" i="68"/>
  <c r="CF1026" i="68"/>
  <c r="CC1026" i="68"/>
  <c r="BS1026" i="68"/>
  <c r="BE1026" i="68"/>
  <c r="AZ1026" i="68"/>
  <c r="AR1026" i="68"/>
  <c r="AG1026" i="68"/>
  <c r="AF1026" i="68"/>
  <c r="AE1026" i="68"/>
  <c r="AD1026" i="68"/>
  <c r="AC1026" i="68"/>
  <c r="AB1026" i="68"/>
  <c r="AA1026" i="68"/>
  <c r="X1026" i="68"/>
  <c r="N1026" i="68"/>
  <c r="DJ1025" i="68"/>
  <c r="DE1025" i="68"/>
  <c r="CW1025" i="68"/>
  <c r="CL1025" i="68"/>
  <c r="CK1025" i="68"/>
  <c r="CJ1025" i="68"/>
  <c r="CI1025" i="68"/>
  <c r="CH1025" i="68"/>
  <c r="CG1025" i="68"/>
  <c r="CF1025" i="68"/>
  <c r="CC1025" i="68"/>
  <c r="BS1025" i="68"/>
  <c r="BE1025" i="68"/>
  <c r="BF1025" i="68" s="1"/>
  <c r="AZ1025" i="68"/>
  <c r="AR1025" i="68"/>
  <c r="AG1025" i="68"/>
  <c r="AF1025" i="68"/>
  <c r="AE1025" i="68"/>
  <c r="AD1025" i="68"/>
  <c r="AC1025" i="68"/>
  <c r="AB1025" i="68"/>
  <c r="AA1025" i="68"/>
  <c r="AH1025" i="68" s="1"/>
  <c r="X1025" i="68"/>
  <c r="N1025" i="68"/>
  <c r="DJ1024" i="68"/>
  <c r="DE1024" i="68"/>
  <c r="CW1024" i="68"/>
  <c r="CL1024" i="68"/>
  <c r="CK1024" i="68"/>
  <c r="CJ1024" i="68"/>
  <c r="CI1024" i="68"/>
  <c r="CH1024" i="68"/>
  <c r="CG1024" i="68"/>
  <c r="CF1024" i="68"/>
  <c r="CC1024" i="68"/>
  <c r="BS1024" i="68"/>
  <c r="BE1024" i="68"/>
  <c r="AZ1024" i="68"/>
  <c r="AR1024" i="68"/>
  <c r="AG1024" i="68"/>
  <c r="AF1024" i="68"/>
  <c r="AE1024" i="68"/>
  <c r="AD1024" i="68"/>
  <c r="AC1024" i="68"/>
  <c r="AB1024" i="68"/>
  <c r="AA1024" i="68"/>
  <c r="X1024" i="68"/>
  <c r="N1024" i="68"/>
  <c r="DJ1023" i="68"/>
  <c r="DE1023" i="68"/>
  <c r="CW1023" i="68"/>
  <c r="CL1023" i="68"/>
  <c r="CK1023" i="68"/>
  <c r="CJ1023" i="68"/>
  <c r="CI1023" i="68"/>
  <c r="CH1023" i="68"/>
  <c r="CG1023" i="68"/>
  <c r="CF1023" i="68"/>
  <c r="CC1023" i="68"/>
  <c r="BS1023" i="68"/>
  <c r="BE1023" i="68"/>
  <c r="AZ1023" i="68"/>
  <c r="AR1023" i="68"/>
  <c r="AG1023" i="68"/>
  <c r="AF1023" i="68"/>
  <c r="AE1023" i="68"/>
  <c r="AD1023" i="68"/>
  <c r="AC1023" i="68"/>
  <c r="AB1023" i="68"/>
  <c r="AA1023" i="68"/>
  <c r="X1023" i="68"/>
  <c r="N1023" i="68"/>
  <c r="DJ1022" i="68"/>
  <c r="DE1022" i="68"/>
  <c r="CW1022" i="68"/>
  <c r="CL1022" i="68"/>
  <c r="CK1022" i="68"/>
  <c r="CJ1022" i="68"/>
  <c r="CI1022" i="68"/>
  <c r="CH1022" i="68"/>
  <c r="CG1022" i="68"/>
  <c r="CF1022" i="68"/>
  <c r="CC1022" i="68"/>
  <c r="BS1022" i="68"/>
  <c r="BE1022" i="68"/>
  <c r="BF1022" i="68" s="1"/>
  <c r="AZ1022" i="68"/>
  <c r="AR1022" i="68"/>
  <c r="AG1022" i="68"/>
  <c r="AF1022" i="68"/>
  <c r="AE1022" i="68"/>
  <c r="AD1022" i="68"/>
  <c r="AC1022" i="68"/>
  <c r="AB1022" i="68"/>
  <c r="AA1022" i="68"/>
  <c r="X1022" i="68"/>
  <c r="N1022" i="68"/>
  <c r="DJ1021" i="68"/>
  <c r="DE1021" i="68"/>
  <c r="DK1021" i="68" s="1"/>
  <c r="CW1021" i="68"/>
  <c r="CL1021" i="68"/>
  <c r="CK1021" i="68"/>
  <c r="CJ1021" i="68"/>
  <c r="CI1021" i="68"/>
  <c r="CH1021" i="68"/>
  <c r="CG1021" i="68"/>
  <c r="CF1021" i="68"/>
  <c r="CC1021" i="68"/>
  <c r="BS1021" i="68"/>
  <c r="BE1021" i="68"/>
  <c r="AZ1021" i="68"/>
  <c r="AR1021" i="68"/>
  <c r="AG1021" i="68"/>
  <c r="AF1021" i="68"/>
  <c r="AE1021" i="68"/>
  <c r="AD1021" i="68"/>
  <c r="AC1021" i="68"/>
  <c r="AB1021" i="68"/>
  <c r="AA1021" i="68"/>
  <c r="X1021" i="68"/>
  <c r="N1021" i="68"/>
  <c r="DJ1020" i="68"/>
  <c r="DE1020" i="68"/>
  <c r="CW1020" i="68"/>
  <c r="CL1020" i="68"/>
  <c r="CK1020" i="68"/>
  <c r="CJ1020" i="68"/>
  <c r="CI1020" i="68"/>
  <c r="CH1020" i="68"/>
  <c r="CG1020" i="68"/>
  <c r="CF1020" i="68"/>
  <c r="CC1020" i="68"/>
  <c r="BS1020" i="68"/>
  <c r="BE1020" i="68"/>
  <c r="AZ1020" i="68"/>
  <c r="AR1020" i="68"/>
  <c r="AG1020" i="68"/>
  <c r="AF1020" i="68"/>
  <c r="AE1020" i="68"/>
  <c r="AD1020" i="68"/>
  <c r="AC1020" i="68"/>
  <c r="AB1020" i="68"/>
  <c r="AA1020" i="68"/>
  <c r="X1020" i="68"/>
  <c r="N1020" i="68"/>
  <c r="DJ1019" i="68"/>
  <c r="DE1019" i="68"/>
  <c r="CW1019" i="68"/>
  <c r="CL1019" i="68"/>
  <c r="CK1019" i="68"/>
  <c r="CJ1019" i="68"/>
  <c r="CI1019" i="68"/>
  <c r="CH1019" i="68"/>
  <c r="CG1019" i="68"/>
  <c r="CF1019" i="68"/>
  <c r="CC1019" i="68"/>
  <c r="BS1019" i="68"/>
  <c r="BE1019" i="68"/>
  <c r="AZ1019" i="68"/>
  <c r="AR1019" i="68"/>
  <c r="AG1019" i="68"/>
  <c r="AF1019" i="68"/>
  <c r="AE1019" i="68"/>
  <c r="AD1019" i="68"/>
  <c r="AC1019" i="68"/>
  <c r="AB1019" i="68"/>
  <c r="AA1019" i="68"/>
  <c r="X1019" i="68"/>
  <c r="N1019" i="68"/>
  <c r="DK1018" i="68"/>
  <c r="DJ1018" i="68"/>
  <c r="DE1018" i="68"/>
  <c r="CW1018" i="68"/>
  <c r="CL1018" i="68"/>
  <c r="CK1018" i="68"/>
  <c r="CJ1018" i="68"/>
  <c r="CI1018" i="68"/>
  <c r="CH1018" i="68"/>
  <c r="CG1018" i="68"/>
  <c r="CF1018" i="68"/>
  <c r="CC1018" i="68"/>
  <c r="BS1018" i="68"/>
  <c r="BE1018" i="68"/>
  <c r="AZ1018" i="68"/>
  <c r="AR1018" i="68"/>
  <c r="AG1018" i="68"/>
  <c r="AF1018" i="68"/>
  <c r="AE1018" i="68"/>
  <c r="AD1018" i="68"/>
  <c r="AC1018" i="68"/>
  <c r="AB1018" i="68"/>
  <c r="AA1018" i="68"/>
  <c r="X1018" i="68"/>
  <c r="N1018" i="68"/>
  <c r="DJ1017" i="68"/>
  <c r="DE1017" i="68"/>
  <c r="CW1017" i="68"/>
  <c r="CL1017" i="68"/>
  <c r="CK1017" i="68"/>
  <c r="CJ1017" i="68"/>
  <c r="CI1017" i="68"/>
  <c r="CH1017" i="68"/>
  <c r="CG1017" i="68"/>
  <c r="CF1017" i="68"/>
  <c r="CC1017" i="68"/>
  <c r="BS1017" i="68"/>
  <c r="BE1017" i="68"/>
  <c r="AZ1017" i="68"/>
  <c r="AR1017" i="68"/>
  <c r="AG1017" i="68"/>
  <c r="AF1017" i="68"/>
  <c r="AE1017" i="68"/>
  <c r="AD1017" i="68"/>
  <c r="AC1017" i="68"/>
  <c r="AB1017" i="68"/>
  <c r="AA1017" i="68"/>
  <c r="X1017" i="68"/>
  <c r="N1017" i="68"/>
  <c r="DJ1016" i="68"/>
  <c r="DE1016" i="68"/>
  <c r="CW1016" i="68"/>
  <c r="CL1016" i="68"/>
  <c r="CK1016" i="68"/>
  <c r="CJ1016" i="68"/>
  <c r="CI1016" i="68"/>
  <c r="CH1016" i="68"/>
  <c r="CG1016" i="68"/>
  <c r="CF1016" i="68"/>
  <c r="CC1016" i="68"/>
  <c r="BS1016" i="68"/>
  <c r="BE1016" i="68"/>
  <c r="BF1016" i="68" s="1"/>
  <c r="AZ1016" i="68"/>
  <c r="AR1016" i="68"/>
  <c r="AG1016" i="68"/>
  <c r="AF1016" i="68"/>
  <c r="AE1016" i="68"/>
  <c r="AD1016" i="68"/>
  <c r="AC1016" i="68"/>
  <c r="AB1016" i="68"/>
  <c r="AA1016" i="68"/>
  <c r="X1016" i="68"/>
  <c r="N1016" i="68"/>
  <c r="DJ1015" i="68"/>
  <c r="DK1015" i="68" s="1"/>
  <c r="DE1015" i="68"/>
  <c r="CW1015" i="68"/>
  <c r="CL1015" i="68"/>
  <c r="CK1015" i="68"/>
  <c r="CJ1015" i="68"/>
  <c r="CI1015" i="68"/>
  <c r="CH1015" i="68"/>
  <c r="CG1015" i="68"/>
  <c r="CF1015" i="68"/>
  <c r="CC1015" i="68"/>
  <c r="BS1015" i="68"/>
  <c r="BE1015" i="68"/>
  <c r="AZ1015" i="68"/>
  <c r="BF1015" i="68" s="1"/>
  <c r="AR1015" i="68"/>
  <c r="AG1015" i="68"/>
  <c r="AF1015" i="68"/>
  <c r="AE1015" i="68"/>
  <c r="AD1015" i="68"/>
  <c r="AC1015" i="68"/>
  <c r="AB1015" i="68"/>
  <c r="AA1015" i="68"/>
  <c r="X1015" i="68"/>
  <c r="N1015" i="68"/>
  <c r="DJ1014" i="68"/>
  <c r="DE1014" i="68"/>
  <c r="CW1014" i="68"/>
  <c r="CL1014" i="68"/>
  <c r="CK1014" i="68"/>
  <c r="CJ1014" i="68"/>
  <c r="CI1014" i="68"/>
  <c r="CH1014" i="68"/>
  <c r="CG1014" i="68"/>
  <c r="CF1014" i="68"/>
  <c r="CC1014" i="68"/>
  <c r="BS1014" i="68"/>
  <c r="BE1014" i="68"/>
  <c r="AZ1014" i="68"/>
  <c r="AR1014" i="68"/>
  <c r="AG1014" i="68"/>
  <c r="AF1014" i="68"/>
  <c r="AE1014" i="68"/>
  <c r="AD1014" i="68"/>
  <c r="AC1014" i="68"/>
  <c r="AB1014" i="68"/>
  <c r="AA1014" i="68"/>
  <c r="X1014" i="68"/>
  <c r="N1014" i="68"/>
  <c r="DJ1013" i="68"/>
  <c r="DE1013" i="68"/>
  <c r="CW1013" i="68"/>
  <c r="CL1013" i="68"/>
  <c r="CK1013" i="68"/>
  <c r="CJ1013" i="68"/>
  <c r="CI1013" i="68"/>
  <c r="CH1013" i="68"/>
  <c r="CG1013" i="68"/>
  <c r="CF1013" i="68"/>
  <c r="CC1013" i="68"/>
  <c r="BS1013" i="68"/>
  <c r="BE1013" i="68"/>
  <c r="AZ1013" i="68"/>
  <c r="AR1013" i="68"/>
  <c r="AG1013" i="68"/>
  <c r="AF1013" i="68"/>
  <c r="AE1013" i="68"/>
  <c r="AD1013" i="68"/>
  <c r="AC1013" i="68"/>
  <c r="AB1013" i="68"/>
  <c r="AA1013" i="68"/>
  <c r="X1013" i="68"/>
  <c r="N1013" i="68"/>
  <c r="DJ1012" i="68"/>
  <c r="DE1012" i="68"/>
  <c r="CW1012" i="68"/>
  <c r="CL1012" i="68"/>
  <c r="CK1012" i="68"/>
  <c r="CJ1012" i="68"/>
  <c r="CI1012" i="68"/>
  <c r="CH1012" i="68"/>
  <c r="CG1012" i="68"/>
  <c r="CF1012" i="68"/>
  <c r="CC1012" i="68"/>
  <c r="BS1012" i="68"/>
  <c r="BE1012" i="68"/>
  <c r="BF1012" i="68" s="1"/>
  <c r="AZ1012" i="68"/>
  <c r="AR1012" i="68"/>
  <c r="AG1012" i="68"/>
  <c r="AF1012" i="68"/>
  <c r="AE1012" i="68"/>
  <c r="AD1012" i="68"/>
  <c r="AC1012" i="68"/>
  <c r="AB1012" i="68"/>
  <c r="AA1012" i="68"/>
  <c r="X1012" i="68"/>
  <c r="N1012" i="68"/>
  <c r="DJ1011" i="68"/>
  <c r="DE1011" i="68"/>
  <c r="CW1011" i="68"/>
  <c r="CL1011" i="68"/>
  <c r="CK1011" i="68"/>
  <c r="CJ1011" i="68"/>
  <c r="CI1011" i="68"/>
  <c r="CH1011" i="68"/>
  <c r="CG1011" i="68"/>
  <c r="CF1011" i="68"/>
  <c r="CC1011" i="68"/>
  <c r="BS1011" i="68"/>
  <c r="BE1011" i="68"/>
  <c r="AZ1011" i="68"/>
  <c r="AR1011" i="68"/>
  <c r="AG1011" i="68"/>
  <c r="AF1011" i="68"/>
  <c r="AE1011" i="68"/>
  <c r="AD1011" i="68"/>
  <c r="AC1011" i="68"/>
  <c r="AB1011" i="68"/>
  <c r="AA1011" i="68"/>
  <c r="X1011" i="68"/>
  <c r="N1011" i="68"/>
  <c r="DJ1010" i="68"/>
  <c r="DE1010" i="68"/>
  <c r="CW1010" i="68"/>
  <c r="CL1010" i="68"/>
  <c r="CK1010" i="68"/>
  <c r="CJ1010" i="68"/>
  <c r="CI1010" i="68"/>
  <c r="CH1010" i="68"/>
  <c r="CG1010" i="68"/>
  <c r="CF1010" i="68"/>
  <c r="CC1010" i="68"/>
  <c r="BS1010" i="68"/>
  <c r="BE1010" i="68"/>
  <c r="BF1010" i="68" s="1"/>
  <c r="AZ1010" i="68"/>
  <c r="AR1010" i="68"/>
  <c r="AG1010" i="68"/>
  <c r="AF1010" i="68"/>
  <c r="AE1010" i="68"/>
  <c r="AD1010" i="68"/>
  <c r="AC1010" i="68"/>
  <c r="AB1010" i="68"/>
  <c r="AA1010" i="68"/>
  <c r="X1010" i="68"/>
  <c r="N1010" i="68"/>
  <c r="DJ1009" i="68"/>
  <c r="DE1009" i="68"/>
  <c r="CW1009" i="68"/>
  <c r="CL1009" i="68"/>
  <c r="CK1009" i="68"/>
  <c r="CJ1009" i="68"/>
  <c r="CI1009" i="68"/>
  <c r="CH1009" i="68"/>
  <c r="CG1009" i="68"/>
  <c r="CF1009" i="68"/>
  <c r="CC1009" i="68"/>
  <c r="BS1009" i="68"/>
  <c r="BE1009" i="68"/>
  <c r="AZ1009" i="68"/>
  <c r="AR1009" i="68"/>
  <c r="AG1009" i="68"/>
  <c r="AF1009" i="68"/>
  <c r="AE1009" i="68"/>
  <c r="AD1009" i="68"/>
  <c r="AC1009" i="68"/>
  <c r="AB1009" i="68"/>
  <c r="AA1009" i="68"/>
  <c r="X1009" i="68"/>
  <c r="N1009" i="68"/>
  <c r="DJ1008" i="68"/>
  <c r="DE1008" i="68"/>
  <c r="CW1008" i="68"/>
  <c r="CL1008" i="68"/>
  <c r="CK1008" i="68"/>
  <c r="CJ1008" i="68"/>
  <c r="CI1008" i="68"/>
  <c r="CH1008" i="68"/>
  <c r="CG1008" i="68"/>
  <c r="CF1008" i="68"/>
  <c r="CC1008" i="68"/>
  <c r="BS1008" i="68"/>
  <c r="BE1008" i="68"/>
  <c r="AZ1008" i="68"/>
  <c r="AR1008" i="68"/>
  <c r="AG1008" i="68"/>
  <c r="AF1008" i="68"/>
  <c r="AE1008" i="68"/>
  <c r="AD1008" i="68"/>
  <c r="AC1008" i="68"/>
  <c r="AB1008" i="68"/>
  <c r="AA1008" i="68"/>
  <c r="X1008" i="68"/>
  <c r="N1008" i="68"/>
  <c r="DJ1007" i="68"/>
  <c r="DE1007" i="68"/>
  <c r="CW1007" i="68"/>
  <c r="CL1007" i="68"/>
  <c r="CK1007" i="68"/>
  <c r="CJ1007" i="68"/>
  <c r="CI1007" i="68"/>
  <c r="CH1007" i="68"/>
  <c r="CG1007" i="68"/>
  <c r="CF1007" i="68"/>
  <c r="CC1007" i="68"/>
  <c r="BS1007" i="68"/>
  <c r="BE1007" i="68"/>
  <c r="BF1007" i="68" s="1"/>
  <c r="AZ1007" i="68"/>
  <c r="AR1007" i="68"/>
  <c r="AG1007" i="68"/>
  <c r="AF1007" i="68"/>
  <c r="AE1007" i="68"/>
  <c r="AD1007" i="68"/>
  <c r="AC1007" i="68"/>
  <c r="AB1007" i="68"/>
  <c r="AA1007" i="68"/>
  <c r="X1007" i="68"/>
  <c r="N1007" i="68"/>
  <c r="DJ1006" i="68"/>
  <c r="DE1006" i="68"/>
  <c r="CW1006" i="68"/>
  <c r="CL1006" i="68"/>
  <c r="CK1006" i="68"/>
  <c r="CJ1006" i="68"/>
  <c r="CI1006" i="68"/>
  <c r="CH1006" i="68"/>
  <c r="CG1006" i="68"/>
  <c r="CF1006" i="68"/>
  <c r="CC1006" i="68"/>
  <c r="BS1006" i="68"/>
  <c r="BE1006" i="68"/>
  <c r="AZ1006" i="68"/>
  <c r="AR1006" i="68"/>
  <c r="AG1006" i="68"/>
  <c r="AF1006" i="68"/>
  <c r="AE1006" i="68"/>
  <c r="AD1006" i="68"/>
  <c r="AC1006" i="68"/>
  <c r="AB1006" i="68"/>
  <c r="AA1006" i="68"/>
  <c r="X1006" i="68"/>
  <c r="N1006" i="68"/>
  <c r="DJ1005" i="68"/>
  <c r="DE1005" i="68"/>
  <c r="CW1005" i="68"/>
  <c r="CL1005" i="68"/>
  <c r="CK1005" i="68"/>
  <c r="CJ1005" i="68"/>
  <c r="CI1005" i="68"/>
  <c r="CH1005" i="68"/>
  <c r="CG1005" i="68"/>
  <c r="CF1005" i="68"/>
  <c r="CC1005" i="68"/>
  <c r="BS1005" i="68"/>
  <c r="BE1005" i="68"/>
  <c r="AZ1005" i="68"/>
  <c r="AR1005" i="68"/>
  <c r="AG1005" i="68"/>
  <c r="AF1005" i="68"/>
  <c r="AE1005" i="68"/>
  <c r="AD1005" i="68"/>
  <c r="AC1005" i="68"/>
  <c r="AB1005" i="68"/>
  <c r="AA1005" i="68"/>
  <c r="X1005" i="68"/>
  <c r="N1005" i="68"/>
  <c r="DJ1004" i="68"/>
  <c r="DE1004" i="68"/>
  <c r="CW1004" i="68"/>
  <c r="CL1004" i="68"/>
  <c r="CK1004" i="68"/>
  <c r="CJ1004" i="68"/>
  <c r="CI1004" i="68"/>
  <c r="CH1004" i="68"/>
  <c r="CG1004" i="68"/>
  <c r="CF1004" i="68"/>
  <c r="CC1004" i="68"/>
  <c r="BS1004" i="68"/>
  <c r="BE1004" i="68"/>
  <c r="AZ1004" i="68"/>
  <c r="AR1004" i="68"/>
  <c r="AG1004" i="68"/>
  <c r="AF1004" i="68"/>
  <c r="AE1004" i="68"/>
  <c r="AD1004" i="68"/>
  <c r="AC1004" i="68"/>
  <c r="AB1004" i="68"/>
  <c r="AA1004" i="68"/>
  <c r="X1004" i="68"/>
  <c r="N1004" i="68"/>
  <c r="DJ1003" i="68"/>
  <c r="DE1003" i="68"/>
  <c r="CW1003" i="68"/>
  <c r="CL1003" i="68"/>
  <c r="CK1003" i="68"/>
  <c r="CJ1003" i="68"/>
  <c r="CI1003" i="68"/>
  <c r="CH1003" i="68"/>
  <c r="CG1003" i="68"/>
  <c r="CF1003" i="68"/>
  <c r="CC1003" i="68"/>
  <c r="BS1003" i="68"/>
  <c r="BE1003" i="68"/>
  <c r="AZ1003" i="68"/>
  <c r="AR1003" i="68"/>
  <c r="AG1003" i="68"/>
  <c r="AF1003" i="68"/>
  <c r="AE1003" i="68"/>
  <c r="AD1003" i="68"/>
  <c r="AC1003" i="68"/>
  <c r="AB1003" i="68"/>
  <c r="AA1003" i="68"/>
  <c r="X1003" i="68"/>
  <c r="N1003" i="68"/>
  <c r="DJ1002" i="68"/>
  <c r="DE1002" i="68"/>
  <c r="CW1002" i="68"/>
  <c r="CL1002" i="68"/>
  <c r="CK1002" i="68"/>
  <c r="CJ1002" i="68"/>
  <c r="CI1002" i="68"/>
  <c r="CH1002" i="68"/>
  <c r="CG1002" i="68"/>
  <c r="CF1002" i="68"/>
  <c r="CC1002" i="68"/>
  <c r="BS1002" i="68"/>
  <c r="BE1002" i="68"/>
  <c r="AZ1002" i="68"/>
  <c r="AR1002" i="68"/>
  <c r="AG1002" i="68"/>
  <c r="AF1002" i="68"/>
  <c r="AE1002" i="68"/>
  <c r="AD1002" i="68"/>
  <c r="AC1002" i="68"/>
  <c r="AB1002" i="68"/>
  <c r="AA1002" i="68"/>
  <c r="X1002" i="68"/>
  <c r="N1002" i="68"/>
  <c r="DJ1001" i="68"/>
  <c r="DE1001" i="68"/>
  <c r="CW1001" i="68"/>
  <c r="CL1001" i="68"/>
  <c r="CK1001" i="68"/>
  <c r="CJ1001" i="68"/>
  <c r="CI1001" i="68"/>
  <c r="CH1001" i="68"/>
  <c r="CG1001" i="68"/>
  <c r="CF1001" i="68"/>
  <c r="CC1001" i="68"/>
  <c r="BS1001" i="68"/>
  <c r="BE1001" i="68"/>
  <c r="AZ1001" i="68"/>
  <c r="AR1001" i="68"/>
  <c r="AG1001" i="68"/>
  <c r="AF1001" i="68"/>
  <c r="AE1001" i="68"/>
  <c r="AD1001" i="68"/>
  <c r="AC1001" i="68"/>
  <c r="AB1001" i="68"/>
  <c r="AA1001" i="68"/>
  <c r="X1001" i="68"/>
  <c r="N1001" i="68"/>
  <c r="DJ1000" i="68"/>
  <c r="DK1000" i="68" s="1"/>
  <c r="DE1000" i="68"/>
  <c r="CW1000" i="68"/>
  <c r="CL1000" i="68"/>
  <c r="CK1000" i="68"/>
  <c r="CJ1000" i="68"/>
  <c r="CI1000" i="68"/>
  <c r="CH1000" i="68"/>
  <c r="CG1000" i="68"/>
  <c r="CF1000" i="68"/>
  <c r="CC1000" i="68"/>
  <c r="BS1000" i="68"/>
  <c r="BE1000" i="68"/>
  <c r="AZ1000" i="68"/>
  <c r="AR1000" i="68"/>
  <c r="AG1000" i="68"/>
  <c r="AF1000" i="68"/>
  <c r="AE1000" i="68"/>
  <c r="AD1000" i="68"/>
  <c r="AC1000" i="68"/>
  <c r="AB1000" i="68"/>
  <c r="AA1000" i="68"/>
  <c r="X1000" i="68"/>
  <c r="N1000" i="68"/>
  <c r="DJ999" i="68"/>
  <c r="DK999" i="68" s="1"/>
  <c r="DE999" i="68"/>
  <c r="CW999" i="68"/>
  <c r="CL999" i="68"/>
  <c r="CK999" i="68"/>
  <c r="CJ999" i="68"/>
  <c r="CI999" i="68"/>
  <c r="CH999" i="68"/>
  <c r="CG999" i="68"/>
  <c r="CF999" i="68"/>
  <c r="CC999" i="68"/>
  <c r="BS999" i="68"/>
  <c r="BE999" i="68"/>
  <c r="AZ999" i="68"/>
  <c r="AR999" i="68"/>
  <c r="AG999" i="68"/>
  <c r="AF999" i="68"/>
  <c r="AE999" i="68"/>
  <c r="AD999" i="68"/>
  <c r="AC999" i="68"/>
  <c r="AB999" i="68"/>
  <c r="AA999" i="68"/>
  <c r="X999" i="68"/>
  <c r="N999" i="68"/>
  <c r="DJ998" i="68"/>
  <c r="DE998" i="68"/>
  <c r="CW998" i="68"/>
  <c r="CL998" i="68"/>
  <c r="CK998" i="68"/>
  <c r="CJ998" i="68"/>
  <c r="CI998" i="68"/>
  <c r="CH998" i="68"/>
  <c r="CG998" i="68"/>
  <c r="CF998" i="68"/>
  <c r="CC998" i="68"/>
  <c r="BS998" i="68"/>
  <c r="BE998" i="68"/>
  <c r="BF998" i="68" s="1"/>
  <c r="AZ998" i="68"/>
  <c r="AR998" i="68"/>
  <c r="AG998" i="68"/>
  <c r="AF998" i="68"/>
  <c r="AE998" i="68"/>
  <c r="AD998" i="68"/>
  <c r="AC998" i="68"/>
  <c r="AB998" i="68"/>
  <c r="AA998" i="68"/>
  <c r="X998" i="68"/>
  <c r="N998" i="68"/>
  <c r="DJ997" i="68"/>
  <c r="DE997" i="68"/>
  <c r="CW997" i="68"/>
  <c r="CL997" i="68"/>
  <c r="CK997" i="68"/>
  <c r="CJ997" i="68"/>
  <c r="CI997" i="68"/>
  <c r="CH997" i="68"/>
  <c r="CG997" i="68"/>
  <c r="CF997" i="68"/>
  <c r="CC997" i="68"/>
  <c r="BS997" i="68"/>
  <c r="BE997" i="68"/>
  <c r="BF997" i="68" s="1"/>
  <c r="AZ997" i="68"/>
  <c r="AR997" i="68"/>
  <c r="AG997" i="68"/>
  <c r="AF997" i="68"/>
  <c r="AE997" i="68"/>
  <c r="AD997" i="68"/>
  <c r="AC997" i="68"/>
  <c r="AB997" i="68"/>
  <c r="AA997" i="68"/>
  <c r="X997" i="68"/>
  <c r="N997" i="68"/>
  <c r="DJ996" i="68"/>
  <c r="DE996" i="68"/>
  <c r="CW996" i="68"/>
  <c r="CL996" i="68"/>
  <c r="CK996" i="68"/>
  <c r="CJ996" i="68"/>
  <c r="CI996" i="68"/>
  <c r="CH996" i="68"/>
  <c r="CG996" i="68"/>
  <c r="CF996" i="68"/>
  <c r="CC996" i="68"/>
  <c r="BS996" i="68"/>
  <c r="BE996" i="68"/>
  <c r="BF996" i="68" s="1"/>
  <c r="AZ996" i="68"/>
  <c r="AR996" i="68"/>
  <c r="AG996" i="68"/>
  <c r="AF996" i="68"/>
  <c r="AE996" i="68"/>
  <c r="AD996" i="68"/>
  <c r="AC996" i="68"/>
  <c r="AB996" i="68"/>
  <c r="AA996" i="68"/>
  <c r="X996" i="68"/>
  <c r="N996" i="68"/>
  <c r="DJ995" i="68"/>
  <c r="DE995" i="68"/>
  <c r="CW995" i="68"/>
  <c r="CL995" i="68"/>
  <c r="CK995" i="68"/>
  <c r="CJ995" i="68"/>
  <c r="CI995" i="68"/>
  <c r="CH995" i="68"/>
  <c r="CG995" i="68"/>
  <c r="CF995" i="68"/>
  <c r="CC995" i="68"/>
  <c r="BS995" i="68"/>
  <c r="BE995" i="68"/>
  <c r="AZ995" i="68"/>
  <c r="AR995" i="68"/>
  <c r="AG995" i="68"/>
  <c r="AF995" i="68"/>
  <c r="AE995" i="68"/>
  <c r="AD995" i="68"/>
  <c r="AC995" i="68"/>
  <c r="AB995" i="68"/>
  <c r="AA995" i="68"/>
  <c r="X995" i="68"/>
  <c r="N995" i="68"/>
  <c r="DJ994" i="68"/>
  <c r="DK994" i="68" s="1"/>
  <c r="DE994" i="68"/>
  <c r="CW994" i="68"/>
  <c r="CL994" i="68"/>
  <c r="CK994" i="68"/>
  <c r="CJ994" i="68"/>
  <c r="CI994" i="68"/>
  <c r="CH994" i="68"/>
  <c r="CG994" i="68"/>
  <c r="CF994" i="68"/>
  <c r="CC994" i="68"/>
  <c r="BS994" i="68"/>
  <c r="BE994" i="68"/>
  <c r="AZ994" i="68"/>
  <c r="AR994" i="68"/>
  <c r="AG994" i="68"/>
  <c r="AF994" i="68"/>
  <c r="AE994" i="68"/>
  <c r="AD994" i="68"/>
  <c r="AC994" i="68"/>
  <c r="AB994" i="68"/>
  <c r="AA994" i="68"/>
  <c r="X994" i="68"/>
  <c r="N994" i="68"/>
  <c r="DJ993" i="68"/>
  <c r="DE993" i="68"/>
  <c r="CW993" i="68"/>
  <c r="CL993" i="68"/>
  <c r="CK993" i="68"/>
  <c r="CJ993" i="68"/>
  <c r="CI993" i="68"/>
  <c r="CH993" i="68"/>
  <c r="CG993" i="68"/>
  <c r="CF993" i="68"/>
  <c r="CC993" i="68"/>
  <c r="BS993" i="68"/>
  <c r="BE993" i="68"/>
  <c r="BF993" i="68" s="1"/>
  <c r="AZ993" i="68"/>
  <c r="AR993" i="68"/>
  <c r="AG993" i="68"/>
  <c r="AF993" i="68"/>
  <c r="AE993" i="68"/>
  <c r="AD993" i="68"/>
  <c r="AC993" i="68"/>
  <c r="AB993" i="68"/>
  <c r="AA993" i="68"/>
  <c r="X993" i="68"/>
  <c r="N993" i="68"/>
  <c r="DJ992" i="68"/>
  <c r="DK992" i="68" s="1"/>
  <c r="DE992" i="68"/>
  <c r="CW992" i="68"/>
  <c r="CL992" i="68"/>
  <c r="CK992" i="68"/>
  <c r="CJ992" i="68"/>
  <c r="CI992" i="68"/>
  <c r="CH992" i="68"/>
  <c r="CG992" i="68"/>
  <c r="CF992" i="68"/>
  <c r="CC992" i="68"/>
  <c r="BS992" i="68"/>
  <c r="BE992" i="68"/>
  <c r="AZ992" i="68"/>
  <c r="AR992" i="68"/>
  <c r="AG992" i="68"/>
  <c r="AF992" i="68"/>
  <c r="AE992" i="68"/>
  <c r="AD992" i="68"/>
  <c r="AC992" i="68"/>
  <c r="AB992" i="68"/>
  <c r="AA992" i="68"/>
  <c r="X992" i="68"/>
  <c r="N992" i="68"/>
  <c r="DJ991" i="68"/>
  <c r="DE991" i="68"/>
  <c r="DK991" i="68" s="1"/>
  <c r="CW991" i="68"/>
  <c r="CL991" i="68"/>
  <c r="CK991" i="68"/>
  <c r="CJ991" i="68"/>
  <c r="CI991" i="68"/>
  <c r="CH991" i="68"/>
  <c r="CG991" i="68"/>
  <c r="CF991" i="68"/>
  <c r="CC991" i="68"/>
  <c r="BS991" i="68"/>
  <c r="BE991" i="68"/>
  <c r="AZ991" i="68"/>
  <c r="AR991" i="68"/>
  <c r="AG991" i="68"/>
  <c r="AF991" i="68"/>
  <c r="AE991" i="68"/>
  <c r="AD991" i="68"/>
  <c r="AC991" i="68"/>
  <c r="AB991" i="68"/>
  <c r="AA991" i="68"/>
  <c r="X991" i="68"/>
  <c r="N991" i="68"/>
  <c r="DJ990" i="68"/>
  <c r="DE990" i="68"/>
  <c r="CW990" i="68"/>
  <c r="CL990" i="68"/>
  <c r="CK990" i="68"/>
  <c r="CJ990" i="68"/>
  <c r="CI990" i="68"/>
  <c r="CH990" i="68"/>
  <c r="CG990" i="68"/>
  <c r="CF990" i="68"/>
  <c r="CC990" i="68"/>
  <c r="BS990" i="68"/>
  <c r="BE990" i="68"/>
  <c r="BF990" i="68" s="1"/>
  <c r="AZ990" i="68"/>
  <c r="AR990" i="68"/>
  <c r="AG990" i="68"/>
  <c r="AF990" i="68"/>
  <c r="AE990" i="68"/>
  <c r="AD990" i="68"/>
  <c r="AC990" i="68"/>
  <c r="AB990" i="68"/>
  <c r="AA990" i="68"/>
  <c r="X990" i="68"/>
  <c r="N990" i="68"/>
  <c r="DJ989" i="68"/>
  <c r="DE989" i="68"/>
  <c r="DK989" i="68" s="1"/>
  <c r="CW989" i="68"/>
  <c r="CL989" i="68"/>
  <c r="CK989" i="68"/>
  <c r="CJ989" i="68"/>
  <c r="CI989" i="68"/>
  <c r="CH989" i="68"/>
  <c r="CG989" i="68"/>
  <c r="CF989" i="68"/>
  <c r="CC989" i="68"/>
  <c r="BS989" i="68"/>
  <c r="BE989" i="68"/>
  <c r="AZ989" i="68"/>
  <c r="BF989" i="68" s="1"/>
  <c r="AR989" i="68"/>
  <c r="AG989" i="68"/>
  <c r="AF989" i="68"/>
  <c r="AE989" i="68"/>
  <c r="AD989" i="68"/>
  <c r="AC989" i="68"/>
  <c r="AB989" i="68"/>
  <c r="AA989" i="68"/>
  <c r="X989" i="68"/>
  <c r="N989" i="68"/>
  <c r="DJ988" i="68"/>
  <c r="DE988" i="68"/>
  <c r="CW988" i="68"/>
  <c r="CL988" i="68"/>
  <c r="CK988" i="68"/>
  <c r="CJ988" i="68"/>
  <c r="CI988" i="68"/>
  <c r="CH988" i="68"/>
  <c r="CG988" i="68"/>
  <c r="CF988" i="68"/>
  <c r="CC988" i="68"/>
  <c r="BS988" i="68"/>
  <c r="BE988" i="68"/>
  <c r="AZ988" i="68"/>
  <c r="AR988" i="68"/>
  <c r="AG988" i="68"/>
  <c r="AF988" i="68"/>
  <c r="AE988" i="68"/>
  <c r="AD988" i="68"/>
  <c r="AC988" i="68"/>
  <c r="AB988" i="68"/>
  <c r="AA988" i="68"/>
  <c r="X988" i="68"/>
  <c r="N988" i="68"/>
  <c r="DJ987" i="68"/>
  <c r="DE987" i="68"/>
  <c r="CW987" i="68"/>
  <c r="CL987" i="68"/>
  <c r="CK987" i="68"/>
  <c r="CJ987" i="68"/>
  <c r="CI987" i="68"/>
  <c r="CH987" i="68"/>
  <c r="CG987" i="68"/>
  <c r="CF987" i="68"/>
  <c r="CC987" i="68"/>
  <c r="BS987" i="68"/>
  <c r="BE987" i="68"/>
  <c r="AZ987" i="68"/>
  <c r="AR987" i="68"/>
  <c r="AG987" i="68"/>
  <c r="AF987" i="68"/>
  <c r="AE987" i="68"/>
  <c r="AD987" i="68"/>
  <c r="AC987" i="68"/>
  <c r="AB987" i="68"/>
  <c r="AA987" i="68"/>
  <c r="X987" i="68"/>
  <c r="N987" i="68"/>
  <c r="DJ986" i="68"/>
  <c r="DE986" i="68"/>
  <c r="CW986" i="68"/>
  <c r="CL986" i="68"/>
  <c r="CK986" i="68"/>
  <c r="CJ986" i="68"/>
  <c r="CI986" i="68"/>
  <c r="CH986" i="68"/>
  <c r="CM986" i="68" s="1"/>
  <c r="CG986" i="68"/>
  <c r="CF986" i="68"/>
  <c r="CC986" i="68"/>
  <c r="BS986" i="68"/>
  <c r="BE986" i="68"/>
  <c r="AZ986" i="68"/>
  <c r="AR986" i="68"/>
  <c r="AG986" i="68"/>
  <c r="AF986" i="68"/>
  <c r="AE986" i="68"/>
  <c r="AD986" i="68"/>
  <c r="AC986" i="68"/>
  <c r="AB986" i="68"/>
  <c r="AA986" i="68"/>
  <c r="X986" i="68"/>
  <c r="N986" i="68"/>
  <c r="DJ985" i="68"/>
  <c r="DE985" i="68"/>
  <c r="CW985" i="68"/>
  <c r="CL985" i="68"/>
  <c r="CK985" i="68"/>
  <c r="CJ985" i="68"/>
  <c r="CI985" i="68"/>
  <c r="CH985" i="68"/>
  <c r="CG985" i="68"/>
  <c r="CF985" i="68"/>
  <c r="CC985" i="68"/>
  <c r="BS985" i="68"/>
  <c r="BE985" i="68"/>
  <c r="AZ985" i="68"/>
  <c r="AR985" i="68"/>
  <c r="AG985" i="68"/>
  <c r="AF985" i="68"/>
  <c r="AE985" i="68"/>
  <c r="AD985" i="68"/>
  <c r="AC985" i="68"/>
  <c r="AB985" i="68"/>
  <c r="AA985" i="68"/>
  <c r="X985" i="68"/>
  <c r="N985" i="68"/>
  <c r="DJ984" i="68"/>
  <c r="DE984" i="68"/>
  <c r="CW984" i="68"/>
  <c r="CL984" i="68"/>
  <c r="CK984" i="68"/>
  <c r="CJ984" i="68"/>
  <c r="CI984" i="68"/>
  <c r="CH984" i="68"/>
  <c r="CG984" i="68"/>
  <c r="CF984" i="68"/>
  <c r="CC984" i="68"/>
  <c r="BS984" i="68"/>
  <c r="BE984" i="68"/>
  <c r="AZ984" i="68"/>
  <c r="AR984" i="68"/>
  <c r="AG984" i="68"/>
  <c r="AF984" i="68"/>
  <c r="AE984" i="68"/>
  <c r="AD984" i="68"/>
  <c r="AC984" i="68"/>
  <c r="AB984" i="68"/>
  <c r="AA984" i="68"/>
  <c r="X984" i="68"/>
  <c r="N984" i="68"/>
  <c r="DJ983" i="68"/>
  <c r="DE983" i="68"/>
  <c r="CW983" i="68"/>
  <c r="CL983" i="68"/>
  <c r="CK983" i="68"/>
  <c r="CJ983" i="68"/>
  <c r="CI983" i="68"/>
  <c r="CH983" i="68"/>
  <c r="CG983" i="68"/>
  <c r="CF983" i="68"/>
  <c r="CC983" i="68"/>
  <c r="BS983" i="68"/>
  <c r="BE983" i="68"/>
  <c r="AZ983" i="68"/>
  <c r="AR983" i="68"/>
  <c r="AG983" i="68"/>
  <c r="AF983" i="68"/>
  <c r="AE983" i="68"/>
  <c r="AD983" i="68"/>
  <c r="AC983" i="68"/>
  <c r="AB983" i="68"/>
  <c r="AA983" i="68"/>
  <c r="X983" i="68"/>
  <c r="N983" i="68"/>
  <c r="DJ982" i="68"/>
  <c r="DE982" i="68"/>
  <c r="CW982" i="68"/>
  <c r="CL982" i="68"/>
  <c r="CK982" i="68"/>
  <c r="CJ982" i="68"/>
  <c r="CI982" i="68"/>
  <c r="CH982" i="68"/>
  <c r="CG982" i="68"/>
  <c r="CF982" i="68"/>
  <c r="CC982" i="68"/>
  <c r="BS982" i="68"/>
  <c r="BE982" i="68"/>
  <c r="AZ982" i="68"/>
  <c r="AR982" i="68"/>
  <c r="AG982" i="68"/>
  <c r="AF982" i="68"/>
  <c r="AE982" i="68"/>
  <c r="AD982" i="68"/>
  <c r="AC982" i="68"/>
  <c r="AB982" i="68"/>
  <c r="AA982" i="68"/>
  <c r="X982" i="68"/>
  <c r="N982" i="68"/>
  <c r="DJ981" i="68"/>
  <c r="DE981" i="68"/>
  <c r="DK981" i="68" s="1"/>
  <c r="CW981" i="68"/>
  <c r="CL981" i="68"/>
  <c r="CK981" i="68"/>
  <c r="CJ981" i="68"/>
  <c r="CI981" i="68"/>
  <c r="CH981" i="68"/>
  <c r="CG981" i="68"/>
  <c r="CF981" i="68"/>
  <c r="CC981" i="68"/>
  <c r="BS981" i="68"/>
  <c r="BE981" i="68"/>
  <c r="AZ981" i="68"/>
  <c r="BF981" i="68" s="1"/>
  <c r="AR981" i="68"/>
  <c r="AG981" i="68"/>
  <c r="AF981" i="68"/>
  <c r="AE981" i="68"/>
  <c r="AD981" i="68"/>
  <c r="AC981" i="68"/>
  <c r="AB981" i="68"/>
  <c r="AA981" i="68"/>
  <c r="X981" i="68"/>
  <c r="N981" i="68"/>
  <c r="DJ980" i="68"/>
  <c r="DE980" i="68"/>
  <c r="CW980" i="68"/>
  <c r="CL980" i="68"/>
  <c r="CK980" i="68"/>
  <c r="CJ980" i="68"/>
  <c r="CI980" i="68"/>
  <c r="CH980" i="68"/>
  <c r="CG980" i="68"/>
  <c r="CF980" i="68"/>
  <c r="CC980" i="68"/>
  <c r="BS980" i="68"/>
  <c r="BE980" i="68"/>
  <c r="AZ980" i="68"/>
  <c r="BF980" i="68" s="1"/>
  <c r="AR980" i="68"/>
  <c r="AG980" i="68"/>
  <c r="AF980" i="68"/>
  <c r="AE980" i="68"/>
  <c r="AD980" i="68"/>
  <c r="AC980" i="68"/>
  <c r="AB980" i="68"/>
  <c r="AA980" i="68"/>
  <c r="X980" i="68"/>
  <c r="N980" i="68"/>
  <c r="DJ979" i="68"/>
  <c r="DE979" i="68"/>
  <c r="CW979" i="68"/>
  <c r="CL979" i="68"/>
  <c r="CK979" i="68"/>
  <c r="CJ979" i="68"/>
  <c r="CI979" i="68"/>
  <c r="CH979" i="68"/>
  <c r="CG979" i="68"/>
  <c r="CF979" i="68"/>
  <c r="CC979" i="68"/>
  <c r="BS979" i="68"/>
  <c r="BE979" i="68"/>
  <c r="AZ979" i="68"/>
  <c r="AR979" i="68"/>
  <c r="AG979" i="68"/>
  <c r="AF979" i="68"/>
  <c r="AE979" i="68"/>
  <c r="AD979" i="68"/>
  <c r="AC979" i="68"/>
  <c r="AB979" i="68"/>
  <c r="AA979" i="68"/>
  <c r="X979" i="68"/>
  <c r="N979" i="68"/>
  <c r="DJ978" i="68"/>
  <c r="DE978" i="68"/>
  <c r="CW978" i="68"/>
  <c r="CL978" i="68"/>
  <c r="CK978" i="68"/>
  <c r="CJ978" i="68"/>
  <c r="CI978" i="68"/>
  <c r="CH978" i="68"/>
  <c r="CG978" i="68"/>
  <c r="CF978" i="68"/>
  <c r="CC978" i="68"/>
  <c r="BS978" i="68"/>
  <c r="BE978" i="68"/>
  <c r="AZ978" i="68"/>
  <c r="AR978" i="68"/>
  <c r="AG978" i="68"/>
  <c r="AF978" i="68"/>
  <c r="AE978" i="68"/>
  <c r="AD978" i="68"/>
  <c r="AC978" i="68"/>
  <c r="AB978" i="68"/>
  <c r="AA978" i="68"/>
  <c r="X978" i="68"/>
  <c r="N978" i="68"/>
  <c r="DJ977" i="68"/>
  <c r="DE977" i="68"/>
  <c r="CW977" i="68"/>
  <c r="CL977" i="68"/>
  <c r="CK977" i="68"/>
  <c r="CJ977" i="68"/>
  <c r="CI977" i="68"/>
  <c r="CH977" i="68"/>
  <c r="CG977" i="68"/>
  <c r="CF977" i="68"/>
  <c r="CC977" i="68"/>
  <c r="BS977" i="68"/>
  <c r="BE977" i="68"/>
  <c r="AZ977" i="68"/>
  <c r="AR977" i="68"/>
  <c r="AG977" i="68"/>
  <c r="AF977" i="68"/>
  <c r="AE977" i="68"/>
  <c r="AD977" i="68"/>
  <c r="AC977" i="68"/>
  <c r="AB977" i="68"/>
  <c r="AA977" i="68"/>
  <c r="X977" i="68"/>
  <c r="N977" i="68"/>
  <c r="DJ976" i="68"/>
  <c r="DE976" i="68"/>
  <c r="CW976" i="68"/>
  <c r="CL976" i="68"/>
  <c r="CK976" i="68"/>
  <c r="CJ976" i="68"/>
  <c r="CI976" i="68"/>
  <c r="CH976" i="68"/>
  <c r="CG976" i="68"/>
  <c r="CF976" i="68"/>
  <c r="CC976" i="68"/>
  <c r="BS976" i="68"/>
  <c r="BE976" i="68"/>
  <c r="AZ976" i="68"/>
  <c r="AR976" i="68"/>
  <c r="AG976" i="68"/>
  <c r="AF976" i="68"/>
  <c r="AE976" i="68"/>
  <c r="AD976" i="68"/>
  <c r="AC976" i="68"/>
  <c r="AB976" i="68"/>
  <c r="AA976" i="68"/>
  <c r="X976" i="68"/>
  <c r="N976" i="68"/>
  <c r="DJ975" i="68"/>
  <c r="DE975" i="68"/>
  <c r="CW975" i="68"/>
  <c r="CL975" i="68"/>
  <c r="CK975" i="68"/>
  <c r="CJ975" i="68"/>
  <c r="CI975" i="68"/>
  <c r="CH975" i="68"/>
  <c r="CG975" i="68"/>
  <c r="CF975" i="68"/>
  <c r="CC975" i="68"/>
  <c r="BS975" i="68"/>
  <c r="BE975" i="68"/>
  <c r="AZ975" i="68"/>
  <c r="AR975" i="68"/>
  <c r="AG975" i="68"/>
  <c r="AF975" i="68"/>
  <c r="AE975" i="68"/>
  <c r="AD975" i="68"/>
  <c r="AC975" i="68"/>
  <c r="AB975" i="68"/>
  <c r="AA975" i="68"/>
  <c r="X975" i="68"/>
  <c r="N975" i="68"/>
  <c r="DJ974" i="68"/>
  <c r="DE974" i="68"/>
  <c r="CW974" i="68"/>
  <c r="CL974" i="68"/>
  <c r="CK974" i="68"/>
  <c r="CJ974" i="68"/>
  <c r="CI974" i="68"/>
  <c r="CH974" i="68"/>
  <c r="CG974" i="68"/>
  <c r="CF974" i="68"/>
  <c r="CC974" i="68"/>
  <c r="BS974" i="68"/>
  <c r="BE974" i="68"/>
  <c r="AZ974" i="68"/>
  <c r="AR974" i="68"/>
  <c r="AG974" i="68"/>
  <c r="AF974" i="68"/>
  <c r="AE974" i="68"/>
  <c r="AD974" i="68"/>
  <c r="AC974" i="68"/>
  <c r="AB974" i="68"/>
  <c r="AA974" i="68"/>
  <c r="X974" i="68"/>
  <c r="N974" i="68"/>
  <c r="DJ973" i="68"/>
  <c r="DE973" i="68"/>
  <c r="CW973" i="68"/>
  <c r="CL973" i="68"/>
  <c r="CK973" i="68"/>
  <c r="CJ973" i="68"/>
  <c r="CI973" i="68"/>
  <c r="CH973" i="68"/>
  <c r="CG973" i="68"/>
  <c r="CF973" i="68"/>
  <c r="CC973" i="68"/>
  <c r="BS973" i="68"/>
  <c r="BE973" i="68"/>
  <c r="AZ973" i="68"/>
  <c r="AR973" i="68"/>
  <c r="AG973" i="68"/>
  <c r="AF973" i="68"/>
  <c r="AE973" i="68"/>
  <c r="AD973" i="68"/>
  <c r="AC973" i="68"/>
  <c r="AB973" i="68"/>
  <c r="AA973" i="68"/>
  <c r="X973" i="68"/>
  <c r="N973" i="68"/>
  <c r="DJ972" i="68"/>
  <c r="DE972" i="68"/>
  <c r="CW972" i="68"/>
  <c r="CL972" i="68"/>
  <c r="CK972" i="68"/>
  <c r="CJ972" i="68"/>
  <c r="CI972" i="68"/>
  <c r="CH972" i="68"/>
  <c r="CG972" i="68"/>
  <c r="CF972" i="68"/>
  <c r="CC972" i="68"/>
  <c r="BS972" i="68"/>
  <c r="BE972" i="68"/>
  <c r="AZ972" i="68"/>
  <c r="AR972" i="68"/>
  <c r="AG972" i="68"/>
  <c r="AF972" i="68"/>
  <c r="AE972" i="68"/>
  <c r="AD972" i="68"/>
  <c r="AC972" i="68"/>
  <c r="AB972" i="68"/>
  <c r="AA972" i="68"/>
  <c r="X972" i="68"/>
  <c r="N972" i="68"/>
  <c r="DJ971" i="68"/>
  <c r="DE971" i="68"/>
  <c r="DK971" i="68" s="1"/>
  <c r="CW971" i="68"/>
  <c r="CL971" i="68"/>
  <c r="CK971" i="68"/>
  <c r="CJ971" i="68"/>
  <c r="CI971" i="68"/>
  <c r="CH971" i="68"/>
  <c r="CG971" i="68"/>
  <c r="CF971" i="68"/>
  <c r="CC971" i="68"/>
  <c r="BS971" i="68"/>
  <c r="BE971" i="68"/>
  <c r="AZ971" i="68"/>
  <c r="BF971" i="68" s="1"/>
  <c r="AR971" i="68"/>
  <c r="AG971" i="68"/>
  <c r="AF971" i="68"/>
  <c r="AE971" i="68"/>
  <c r="AD971" i="68"/>
  <c r="AC971" i="68"/>
  <c r="AB971" i="68"/>
  <c r="AA971" i="68"/>
  <c r="X971" i="68"/>
  <c r="N971" i="68"/>
  <c r="DJ970" i="68"/>
  <c r="DE970" i="68"/>
  <c r="CW970" i="68"/>
  <c r="CL970" i="68"/>
  <c r="CK970" i="68"/>
  <c r="CJ970" i="68"/>
  <c r="CI970" i="68"/>
  <c r="CH970" i="68"/>
  <c r="CG970" i="68"/>
  <c r="CF970" i="68"/>
  <c r="CC970" i="68"/>
  <c r="BS970" i="68"/>
  <c r="BE970" i="68"/>
  <c r="AZ970" i="68"/>
  <c r="AR970" i="68"/>
  <c r="AG970" i="68"/>
  <c r="AF970" i="68"/>
  <c r="AE970" i="68"/>
  <c r="AD970" i="68"/>
  <c r="AC970" i="68"/>
  <c r="AB970" i="68"/>
  <c r="AA970" i="68"/>
  <c r="X970" i="68"/>
  <c r="N970" i="68"/>
  <c r="DJ969" i="68"/>
  <c r="DE969" i="68"/>
  <c r="CW969" i="68"/>
  <c r="CL969" i="68"/>
  <c r="CK969" i="68"/>
  <c r="CJ969" i="68"/>
  <c r="CI969" i="68"/>
  <c r="CH969" i="68"/>
  <c r="CG969" i="68"/>
  <c r="CF969" i="68"/>
  <c r="CC969" i="68"/>
  <c r="BS969" i="68"/>
  <c r="BE969" i="68"/>
  <c r="BF969" i="68" s="1"/>
  <c r="AZ969" i="68"/>
  <c r="AR969" i="68"/>
  <c r="AG969" i="68"/>
  <c r="AF969" i="68"/>
  <c r="AE969" i="68"/>
  <c r="AD969" i="68"/>
  <c r="AC969" i="68"/>
  <c r="AB969" i="68"/>
  <c r="AA969" i="68"/>
  <c r="X969" i="68"/>
  <c r="N969" i="68"/>
  <c r="DJ968" i="68"/>
  <c r="DE968" i="68"/>
  <c r="CW968" i="68"/>
  <c r="CL968" i="68"/>
  <c r="CK968" i="68"/>
  <c r="CJ968" i="68"/>
  <c r="CI968" i="68"/>
  <c r="CH968" i="68"/>
  <c r="CG968" i="68"/>
  <c r="CF968" i="68"/>
  <c r="CC968" i="68"/>
  <c r="BS968" i="68"/>
  <c r="BE968" i="68"/>
  <c r="AZ968" i="68"/>
  <c r="AR968" i="68"/>
  <c r="AG968" i="68"/>
  <c r="AF968" i="68"/>
  <c r="AE968" i="68"/>
  <c r="AD968" i="68"/>
  <c r="AC968" i="68"/>
  <c r="AB968" i="68"/>
  <c r="AA968" i="68"/>
  <c r="X968" i="68"/>
  <c r="N968" i="68"/>
  <c r="DJ967" i="68"/>
  <c r="DK967" i="68" s="1"/>
  <c r="DE967" i="68"/>
  <c r="CW967" i="68"/>
  <c r="CL967" i="68"/>
  <c r="CK967" i="68"/>
  <c r="CJ967" i="68"/>
  <c r="CI967" i="68"/>
  <c r="CH967" i="68"/>
  <c r="CG967" i="68"/>
  <c r="CF967" i="68"/>
  <c r="CC967" i="68"/>
  <c r="BS967" i="68"/>
  <c r="BE967" i="68"/>
  <c r="AZ967" i="68"/>
  <c r="AR967" i="68"/>
  <c r="AG967" i="68"/>
  <c r="AF967" i="68"/>
  <c r="AE967" i="68"/>
  <c r="AD967" i="68"/>
  <c r="AC967" i="68"/>
  <c r="AB967" i="68"/>
  <c r="AA967" i="68"/>
  <c r="X967" i="68"/>
  <c r="N967" i="68"/>
  <c r="DJ966" i="68"/>
  <c r="DK966" i="68" s="1"/>
  <c r="DE966" i="68"/>
  <c r="CW966" i="68"/>
  <c r="CL966" i="68"/>
  <c r="CK966" i="68"/>
  <c r="CJ966" i="68"/>
  <c r="CI966" i="68"/>
  <c r="CH966" i="68"/>
  <c r="CG966" i="68"/>
  <c r="CF966" i="68"/>
  <c r="CC966" i="68"/>
  <c r="BS966" i="68"/>
  <c r="BE966" i="68"/>
  <c r="AZ966" i="68"/>
  <c r="AR966" i="68"/>
  <c r="AG966" i="68"/>
  <c r="AF966" i="68"/>
  <c r="AE966" i="68"/>
  <c r="AD966" i="68"/>
  <c r="AC966" i="68"/>
  <c r="AB966" i="68"/>
  <c r="AA966" i="68"/>
  <c r="X966" i="68"/>
  <c r="N966" i="68"/>
  <c r="DJ965" i="68"/>
  <c r="DE965" i="68"/>
  <c r="DK965" i="68" s="1"/>
  <c r="CW965" i="68"/>
  <c r="CL965" i="68"/>
  <c r="CK965" i="68"/>
  <c r="CJ965" i="68"/>
  <c r="CI965" i="68"/>
  <c r="CH965" i="68"/>
  <c r="CG965" i="68"/>
  <c r="CF965" i="68"/>
  <c r="CC965" i="68"/>
  <c r="BS965" i="68"/>
  <c r="BE965" i="68"/>
  <c r="AZ965" i="68"/>
  <c r="AR965" i="68"/>
  <c r="AG965" i="68"/>
  <c r="AF965" i="68"/>
  <c r="AE965" i="68"/>
  <c r="AD965" i="68"/>
  <c r="AC965" i="68"/>
  <c r="AB965" i="68"/>
  <c r="AA965" i="68"/>
  <c r="X965" i="68"/>
  <c r="N965" i="68"/>
  <c r="DJ964" i="68"/>
  <c r="DK964" i="68" s="1"/>
  <c r="DE964" i="68"/>
  <c r="CW964" i="68"/>
  <c r="CL964" i="68"/>
  <c r="CK964" i="68"/>
  <c r="CJ964" i="68"/>
  <c r="CI964" i="68"/>
  <c r="CH964" i="68"/>
  <c r="CG964" i="68"/>
  <c r="CF964" i="68"/>
  <c r="CC964" i="68"/>
  <c r="BS964" i="68"/>
  <c r="BE964" i="68"/>
  <c r="AZ964" i="68"/>
  <c r="AR964" i="68"/>
  <c r="AG964" i="68"/>
  <c r="AF964" i="68"/>
  <c r="AE964" i="68"/>
  <c r="AD964" i="68"/>
  <c r="AC964" i="68"/>
  <c r="AB964" i="68"/>
  <c r="AA964" i="68"/>
  <c r="X964" i="68"/>
  <c r="N964" i="68"/>
  <c r="DJ963" i="68"/>
  <c r="DE963" i="68"/>
  <c r="CW963" i="68"/>
  <c r="CL963" i="68"/>
  <c r="CK963" i="68"/>
  <c r="CJ963" i="68"/>
  <c r="CI963" i="68"/>
  <c r="CH963" i="68"/>
  <c r="CG963" i="68"/>
  <c r="CF963" i="68"/>
  <c r="CC963" i="68"/>
  <c r="BS963" i="68"/>
  <c r="BE963" i="68"/>
  <c r="AZ963" i="68"/>
  <c r="AR963" i="68"/>
  <c r="AG963" i="68"/>
  <c r="AF963" i="68"/>
  <c r="AE963" i="68"/>
  <c r="AD963" i="68"/>
  <c r="AC963" i="68"/>
  <c r="AB963" i="68"/>
  <c r="AA963" i="68"/>
  <c r="X963" i="68"/>
  <c r="N963" i="68"/>
  <c r="DJ962" i="68"/>
  <c r="DK962" i="68" s="1"/>
  <c r="DE962" i="68"/>
  <c r="CW962" i="68"/>
  <c r="CL962" i="68"/>
  <c r="CK962" i="68"/>
  <c r="CJ962" i="68"/>
  <c r="CI962" i="68"/>
  <c r="CH962" i="68"/>
  <c r="CG962" i="68"/>
  <c r="CF962" i="68"/>
  <c r="CC962" i="68"/>
  <c r="BS962" i="68"/>
  <c r="BE962" i="68"/>
  <c r="AZ962" i="68"/>
  <c r="AR962" i="68"/>
  <c r="AG962" i="68"/>
  <c r="AF962" i="68"/>
  <c r="AE962" i="68"/>
  <c r="AD962" i="68"/>
  <c r="AC962" i="68"/>
  <c r="AB962" i="68"/>
  <c r="AA962" i="68"/>
  <c r="X962" i="68"/>
  <c r="N962" i="68"/>
  <c r="DJ961" i="68"/>
  <c r="DE961" i="68"/>
  <c r="CW961" i="68"/>
  <c r="CL961" i="68"/>
  <c r="CK961" i="68"/>
  <c r="CJ961" i="68"/>
  <c r="CI961" i="68"/>
  <c r="CH961" i="68"/>
  <c r="CG961" i="68"/>
  <c r="CF961" i="68"/>
  <c r="CC961" i="68"/>
  <c r="BS961" i="68"/>
  <c r="BE961" i="68"/>
  <c r="BF961" i="68" s="1"/>
  <c r="AZ961" i="68"/>
  <c r="AR961" i="68"/>
  <c r="AG961" i="68"/>
  <c r="AF961" i="68"/>
  <c r="AE961" i="68"/>
  <c r="AD961" i="68"/>
  <c r="AC961" i="68"/>
  <c r="AB961" i="68"/>
  <c r="AA961" i="68"/>
  <c r="X961" i="68"/>
  <c r="N961" i="68"/>
  <c r="DJ960" i="68"/>
  <c r="DK960" i="68" s="1"/>
  <c r="DE960" i="68"/>
  <c r="CW960" i="68"/>
  <c r="CL960" i="68"/>
  <c r="CK960" i="68"/>
  <c r="CJ960" i="68"/>
  <c r="CI960" i="68"/>
  <c r="CH960" i="68"/>
  <c r="CG960" i="68"/>
  <c r="CF960" i="68"/>
  <c r="CC960" i="68"/>
  <c r="BS960" i="68"/>
  <c r="BE960" i="68"/>
  <c r="AZ960" i="68"/>
  <c r="AR960" i="68"/>
  <c r="AG960" i="68"/>
  <c r="AF960" i="68"/>
  <c r="AE960" i="68"/>
  <c r="AD960" i="68"/>
  <c r="AC960" i="68"/>
  <c r="AB960" i="68"/>
  <c r="AA960" i="68"/>
  <c r="X960" i="68"/>
  <c r="N960" i="68"/>
  <c r="DJ959" i="68"/>
  <c r="DE959" i="68"/>
  <c r="CW959" i="68"/>
  <c r="CL959" i="68"/>
  <c r="CK959" i="68"/>
  <c r="CJ959" i="68"/>
  <c r="CI959" i="68"/>
  <c r="CH959" i="68"/>
  <c r="CG959" i="68"/>
  <c r="CF959" i="68"/>
  <c r="CC959" i="68"/>
  <c r="BS959" i="68"/>
  <c r="BE959" i="68"/>
  <c r="AZ959" i="68"/>
  <c r="AR959" i="68"/>
  <c r="AG959" i="68"/>
  <c r="AF959" i="68"/>
  <c r="AE959" i="68"/>
  <c r="AD959" i="68"/>
  <c r="AC959" i="68"/>
  <c r="AB959" i="68"/>
  <c r="AA959" i="68"/>
  <c r="X959" i="68"/>
  <c r="N959" i="68"/>
  <c r="DJ958" i="68"/>
  <c r="DE958" i="68"/>
  <c r="CW958" i="68"/>
  <c r="CL958" i="68"/>
  <c r="CK958" i="68"/>
  <c r="CJ958" i="68"/>
  <c r="CI958" i="68"/>
  <c r="CH958" i="68"/>
  <c r="CG958" i="68"/>
  <c r="CF958" i="68"/>
  <c r="CC958" i="68"/>
  <c r="BS958" i="68"/>
  <c r="BE958" i="68"/>
  <c r="AZ958" i="68"/>
  <c r="AR958" i="68"/>
  <c r="AG958" i="68"/>
  <c r="AF958" i="68"/>
  <c r="AE958" i="68"/>
  <c r="AD958" i="68"/>
  <c r="AC958" i="68"/>
  <c r="AB958" i="68"/>
  <c r="AA958" i="68"/>
  <c r="X958" i="68"/>
  <c r="N958" i="68"/>
  <c r="DJ957" i="68"/>
  <c r="DE957" i="68"/>
  <c r="CW957" i="68"/>
  <c r="CL957" i="68"/>
  <c r="CK957" i="68"/>
  <c r="CJ957" i="68"/>
  <c r="CI957" i="68"/>
  <c r="CH957" i="68"/>
  <c r="CG957" i="68"/>
  <c r="CF957" i="68"/>
  <c r="CC957" i="68"/>
  <c r="BS957" i="68"/>
  <c r="BE957" i="68"/>
  <c r="AZ957" i="68"/>
  <c r="AR957" i="68"/>
  <c r="AG957" i="68"/>
  <c r="AF957" i="68"/>
  <c r="AE957" i="68"/>
  <c r="AD957" i="68"/>
  <c r="AC957" i="68"/>
  <c r="AB957" i="68"/>
  <c r="AA957" i="68"/>
  <c r="X957" i="68"/>
  <c r="N957" i="68"/>
  <c r="DJ956" i="68"/>
  <c r="DE956" i="68"/>
  <c r="CW956" i="68"/>
  <c r="CL956" i="68"/>
  <c r="CK956" i="68"/>
  <c r="CJ956" i="68"/>
  <c r="CI956" i="68"/>
  <c r="CH956" i="68"/>
  <c r="CG956" i="68"/>
  <c r="CF956" i="68"/>
  <c r="CC956" i="68"/>
  <c r="BS956" i="68"/>
  <c r="BE956" i="68"/>
  <c r="AZ956" i="68"/>
  <c r="AR956" i="68"/>
  <c r="AG956" i="68"/>
  <c r="AF956" i="68"/>
  <c r="AE956" i="68"/>
  <c r="AD956" i="68"/>
  <c r="AC956" i="68"/>
  <c r="AB956" i="68"/>
  <c r="AA956" i="68"/>
  <c r="X956" i="68"/>
  <c r="N956" i="68"/>
  <c r="DJ955" i="68"/>
  <c r="DE955" i="68"/>
  <c r="CW955" i="68"/>
  <c r="CL955" i="68"/>
  <c r="CK955" i="68"/>
  <c r="CJ955" i="68"/>
  <c r="CI955" i="68"/>
  <c r="CH955" i="68"/>
  <c r="CG955" i="68"/>
  <c r="CF955" i="68"/>
  <c r="CC955" i="68"/>
  <c r="BS955" i="68"/>
  <c r="BE955" i="68"/>
  <c r="AZ955" i="68"/>
  <c r="AR955" i="68"/>
  <c r="AG955" i="68"/>
  <c r="AF955" i="68"/>
  <c r="AE955" i="68"/>
  <c r="AD955" i="68"/>
  <c r="AC955" i="68"/>
  <c r="AB955" i="68"/>
  <c r="AA955" i="68"/>
  <c r="X955" i="68"/>
  <c r="N955" i="68"/>
  <c r="DJ954" i="68"/>
  <c r="DE954" i="68"/>
  <c r="CW954" i="68"/>
  <c r="CL954" i="68"/>
  <c r="CK954" i="68"/>
  <c r="CJ954" i="68"/>
  <c r="CI954" i="68"/>
  <c r="CH954" i="68"/>
  <c r="CG954" i="68"/>
  <c r="CF954" i="68"/>
  <c r="CC954" i="68"/>
  <c r="BS954" i="68"/>
  <c r="BE954" i="68"/>
  <c r="AZ954" i="68"/>
  <c r="AR954" i="68"/>
  <c r="AG954" i="68"/>
  <c r="AF954" i="68"/>
  <c r="AE954" i="68"/>
  <c r="AD954" i="68"/>
  <c r="AC954" i="68"/>
  <c r="AB954" i="68"/>
  <c r="AA954" i="68"/>
  <c r="X954" i="68"/>
  <c r="N954" i="68"/>
  <c r="DJ953" i="68"/>
  <c r="DE953" i="68"/>
  <c r="CW953" i="68"/>
  <c r="CL953" i="68"/>
  <c r="CK953" i="68"/>
  <c r="CJ953" i="68"/>
  <c r="CI953" i="68"/>
  <c r="CH953" i="68"/>
  <c r="CG953" i="68"/>
  <c r="CF953" i="68"/>
  <c r="CC953" i="68"/>
  <c r="BS953" i="68"/>
  <c r="BE953" i="68"/>
  <c r="AZ953" i="68"/>
  <c r="AR953" i="68"/>
  <c r="AG953" i="68"/>
  <c r="AF953" i="68"/>
  <c r="AE953" i="68"/>
  <c r="AD953" i="68"/>
  <c r="AC953" i="68"/>
  <c r="AB953" i="68"/>
  <c r="AA953" i="68"/>
  <c r="X953" i="68"/>
  <c r="N953" i="68"/>
  <c r="DJ952" i="68"/>
  <c r="DE952" i="68"/>
  <c r="CW952" i="68"/>
  <c r="CL952" i="68"/>
  <c r="CK952" i="68"/>
  <c r="CJ952" i="68"/>
  <c r="CI952" i="68"/>
  <c r="CH952" i="68"/>
  <c r="CG952" i="68"/>
  <c r="CF952" i="68"/>
  <c r="CC952" i="68"/>
  <c r="BS952" i="68"/>
  <c r="BE952" i="68"/>
  <c r="AZ952" i="68"/>
  <c r="AR952" i="68"/>
  <c r="AG952" i="68"/>
  <c r="AF952" i="68"/>
  <c r="AE952" i="68"/>
  <c r="AD952" i="68"/>
  <c r="AC952" i="68"/>
  <c r="AB952" i="68"/>
  <c r="AA952" i="68"/>
  <c r="X952" i="68"/>
  <c r="N952" i="68"/>
  <c r="DJ951" i="68"/>
  <c r="DE951" i="68"/>
  <c r="CW951" i="68"/>
  <c r="CL951" i="68"/>
  <c r="CK951" i="68"/>
  <c r="CJ951" i="68"/>
  <c r="CI951" i="68"/>
  <c r="CH951" i="68"/>
  <c r="CG951" i="68"/>
  <c r="CF951" i="68"/>
  <c r="CC951" i="68"/>
  <c r="BS951" i="68"/>
  <c r="BE951" i="68"/>
  <c r="AZ951" i="68"/>
  <c r="AR951" i="68"/>
  <c r="AG951" i="68"/>
  <c r="AF951" i="68"/>
  <c r="AE951" i="68"/>
  <c r="AD951" i="68"/>
  <c r="AC951" i="68"/>
  <c r="AB951" i="68"/>
  <c r="AA951" i="68"/>
  <c r="X951" i="68"/>
  <c r="N951" i="68"/>
  <c r="DJ950" i="68"/>
  <c r="DE950" i="68"/>
  <c r="CW950" i="68"/>
  <c r="CL950" i="68"/>
  <c r="CK950" i="68"/>
  <c r="CJ950" i="68"/>
  <c r="CI950" i="68"/>
  <c r="CH950" i="68"/>
  <c r="CG950" i="68"/>
  <c r="CF950" i="68"/>
  <c r="CC950" i="68"/>
  <c r="BS950" i="68"/>
  <c r="BF950" i="68"/>
  <c r="BE950" i="68"/>
  <c r="AZ950" i="68"/>
  <c r="AR950" i="68"/>
  <c r="AG950" i="68"/>
  <c r="AF950" i="68"/>
  <c r="AE950" i="68"/>
  <c r="AD950" i="68"/>
  <c r="AC950" i="68"/>
  <c r="AB950" i="68"/>
  <c r="AA950" i="68"/>
  <c r="X950" i="68"/>
  <c r="N950" i="68"/>
  <c r="DJ949" i="68"/>
  <c r="DE949" i="68"/>
  <c r="DK949" i="68" s="1"/>
  <c r="CW949" i="68"/>
  <c r="CL949" i="68"/>
  <c r="CK949" i="68"/>
  <c r="CJ949" i="68"/>
  <c r="CI949" i="68"/>
  <c r="CH949" i="68"/>
  <c r="CG949" i="68"/>
  <c r="CF949" i="68"/>
  <c r="CC949" i="68"/>
  <c r="BS949" i="68"/>
  <c r="BE949" i="68"/>
  <c r="AZ949" i="68"/>
  <c r="AR949" i="68"/>
  <c r="AG949" i="68"/>
  <c r="AF949" i="68"/>
  <c r="AE949" i="68"/>
  <c r="AD949" i="68"/>
  <c r="AC949" i="68"/>
  <c r="AB949" i="68"/>
  <c r="AA949" i="68"/>
  <c r="X949" i="68"/>
  <c r="N949" i="68"/>
  <c r="DJ948" i="68"/>
  <c r="DE948" i="68"/>
  <c r="CW948" i="68"/>
  <c r="CL948" i="68"/>
  <c r="CK948" i="68"/>
  <c r="CJ948" i="68"/>
  <c r="CI948" i="68"/>
  <c r="CH948" i="68"/>
  <c r="CG948" i="68"/>
  <c r="CF948" i="68"/>
  <c r="CC948" i="68"/>
  <c r="BS948" i="68"/>
  <c r="BE948" i="68"/>
  <c r="AZ948" i="68"/>
  <c r="AR948" i="68"/>
  <c r="AG948" i="68"/>
  <c r="AF948" i="68"/>
  <c r="AE948" i="68"/>
  <c r="AD948" i="68"/>
  <c r="AC948" i="68"/>
  <c r="AB948" i="68"/>
  <c r="AA948" i="68"/>
  <c r="X948" i="68"/>
  <c r="N948" i="68"/>
  <c r="DJ947" i="68"/>
  <c r="DE947" i="68"/>
  <c r="CW947" i="68"/>
  <c r="CL947" i="68"/>
  <c r="CK947" i="68"/>
  <c r="CJ947" i="68"/>
  <c r="CI947" i="68"/>
  <c r="CH947" i="68"/>
  <c r="CG947" i="68"/>
  <c r="CF947" i="68"/>
  <c r="CC947" i="68"/>
  <c r="BS947" i="68"/>
  <c r="BE947" i="68"/>
  <c r="BF947" i="68" s="1"/>
  <c r="AZ947" i="68"/>
  <c r="AR947" i="68"/>
  <c r="AG947" i="68"/>
  <c r="AF947" i="68"/>
  <c r="AE947" i="68"/>
  <c r="AD947" i="68"/>
  <c r="AC947" i="68"/>
  <c r="AB947" i="68"/>
  <c r="AA947" i="68"/>
  <c r="X947" i="68"/>
  <c r="N947" i="68"/>
  <c r="DJ946" i="68"/>
  <c r="DE946" i="68"/>
  <c r="CW946" i="68"/>
  <c r="CL946" i="68"/>
  <c r="CK946" i="68"/>
  <c r="CJ946" i="68"/>
  <c r="CI946" i="68"/>
  <c r="CH946" i="68"/>
  <c r="CG946" i="68"/>
  <c r="CF946" i="68"/>
  <c r="CC946" i="68"/>
  <c r="BS946" i="68"/>
  <c r="BE946" i="68"/>
  <c r="AZ946" i="68"/>
  <c r="AR946" i="68"/>
  <c r="AG946" i="68"/>
  <c r="AF946" i="68"/>
  <c r="AE946" i="68"/>
  <c r="AD946" i="68"/>
  <c r="AC946" i="68"/>
  <c r="AB946" i="68"/>
  <c r="AA946" i="68"/>
  <c r="X946" i="68"/>
  <c r="N946" i="68"/>
  <c r="DJ945" i="68"/>
  <c r="DE945" i="68"/>
  <c r="CW945" i="68"/>
  <c r="CL945" i="68"/>
  <c r="CK945" i="68"/>
  <c r="CJ945" i="68"/>
  <c r="CI945" i="68"/>
  <c r="CH945" i="68"/>
  <c r="CG945" i="68"/>
  <c r="CF945" i="68"/>
  <c r="CC945" i="68"/>
  <c r="BS945" i="68"/>
  <c r="BE945" i="68"/>
  <c r="AZ945" i="68"/>
  <c r="AR945" i="68"/>
  <c r="AG945" i="68"/>
  <c r="AF945" i="68"/>
  <c r="AE945" i="68"/>
  <c r="AD945" i="68"/>
  <c r="AC945" i="68"/>
  <c r="AB945" i="68"/>
  <c r="AA945" i="68"/>
  <c r="X945" i="68"/>
  <c r="N945" i="68"/>
  <c r="DJ944" i="68"/>
  <c r="DE944" i="68"/>
  <c r="CW944" i="68"/>
  <c r="CL944" i="68"/>
  <c r="CK944" i="68"/>
  <c r="CJ944" i="68"/>
  <c r="CI944" i="68"/>
  <c r="CH944" i="68"/>
  <c r="CG944" i="68"/>
  <c r="CF944" i="68"/>
  <c r="CC944" i="68"/>
  <c r="BS944" i="68"/>
  <c r="BE944" i="68"/>
  <c r="AZ944" i="68"/>
  <c r="AR944" i="68"/>
  <c r="AG944" i="68"/>
  <c r="AF944" i="68"/>
  <c r="AE944" i="68"/>
  <c r="AD944" i="68"/>
  <c r="AC944" i="68"/>
  <c r="AB944" i="68"/>
  <c r="AA944" i="68"/>
  <c r="X944" i="68"/>
  <c r="N944" i="68"/>
  <c r="DJ943" i="68"/>
  <c r="DE943" i="68"/>
  <c r="CW943" i="68"/>
  <c r="CL943" i="68"/>
  <c r="CK943" i="68"/>
  <c r="CJ943" i="68"/>
  <c r="CI943" i="68"/>
  <c r="CH943" i="68"/>
  <c r="CG943" i="68"/>
  <c r="CF943" i="68"/>
  <c r="CC943" i="68"/>
  <c r="BS943" i="68"/>
  <c r="BE943" i="68"/>
  <c r="AZ943" i="68"/>
  <c r="AR943" i="68"/>
  <c r="AG943" i="68"/>
  <c r="AF943" i="68"/>
  <c r="AE943" i="68"/>
  <c r="AD943" i="68"/>
  <c r="AC943" i="68"/>
  <c r="AB943" i="68"/>
  <c r="AA943" i="68"/>
  <c r="X943" i="68"/>
  <c r="N943" i="68"/>
  <c r="DJ942" i="68"/>
  <c r="DE942" i="68"/>
  <c r="CW942" i="68"/>
  <c r="CL942" i="68"/>
  <c r="CK942" i="68"/>
  <c r="CJ942" i="68"/>
  <c r="CI942" i="68"/>
  <c r="CH942" i="68"/>
  <c r="CG942" i="68"/>
  <c r="CF942" i="68"/>
  <c r="CC942" i="68"/>
  <c r="BS942" i="68"/>
  <c r="BE942" i="68"/>
  <c r="AZ942" i="68"/>
  <c r="AR942" i="68"/>
  <c r="AG942" i="68"/>
  <c r="AF942" i="68"/>
  <c r="AE942" i="68"/>
  <c r="AD942" i="68"/>
  <c r="AC942" i="68"/>
  <c r="AB942" i="68"/>
  <c r="AA942" i="68"/>
  <c r="X942" i="68"/>
  <c r="N942" i="68"/>
  <c r="DJ941" i="68"/>
  <c r="DE941" i="68"/>
  <c r="CW941" i="68"/>
  <c r="CL941" i="68"/>
  <c r="CK941" i="68"/>
  <c r="CJ941" i="68"/>
  <c r="CI941" i="68"/>
  <c r="CH941" i="68"/>
  <c r="CG941" i="68"/>
  <c r="CF941" i="68"/>
  <c r="CC941" i="68"/>
  <c r="BS941" i="68"/>
  <c r="BE941" i="68"/>
  <c r="AZ941" i="68"/>
  <c r="AR941" i="68"/>
  <c r="AG941" i="68"/>
  <c r="AF941" i="68"/>
  <c r="AE941" i="68"/>
  <c r="AD941" i="68"/>
  <c r="AC941" i="68"/>
  <c r="AB941" i="68"/>
  <c r="AA941" i="68"/>
  <c r="X941" i="68"/>
  <c r="N941" i="68"/>
  <c r="DJ940" i="68"/>
  <c r="DE940" i="68"/>
  <c r="CW940" i="68"/>
  <c r="CL940" i="68"/>
  <c r="CK940" i="68"/>
  <c r="CJ940" i="68"/>
  <c r="CI940" i="68"/>
  <c r="CH940" i="68"/>
  <c r="CG940" i="68"/>
  <c r="CF940" i="68"/>
  <c r="CC940" i="68"/>
  <c r="BS940" i="68"/>
  <c r="BE940" i="68"/>
  <c r="AZ940" i="68"/>
  <c r="AR940" i="68"/>
  <c r="AG940" i="68"/>
  <c r="AF940" i="68"/>
  <c r="AE940" i="68"/>
  <c r="AD940" i="68"/>
  <c r="AC940" i="68"/>
  <c r="AB940" i="68"/>
  <c r="AA940" i="68"/>
  <c r="X940" i="68"/>
  <c r="N940" i="68"/>
  <c r="DJ939" i="68"/>
  <c r="DE939" i="68"/>
  <c r="CW939" i="68"/>
  <c r="CL939" i="68"/>
  <c r="CK939" i="68"/>
  <c r="CJ939" i="68"/>
  <c r="CI939" i="68"/>
  <c r="CH939" i="68"/>
  <c r="CG939" i="68"/>
  <c r="CF939" i="68"/>
  <c r="CC939" i="68"/>
  <c r="BS939" i="68"/>
  <c r="BE939" i="68"/>
  <c r="AZ939" i="68"/>
  <c r="AR939" i="68"/>
  <c r="AG939" i="68"/>
  <c r="AF939" i="68"/>
  <c r="AE939" i="68"/>
  <c r="AD939" i="68"/>
  <c r="AC939" i="68"/>
  <c r="AB939" i="68"/>
  <c r="AA939" i="68"/>
  <c r="X939" i="68"/>
  <c r="N939" i="68"/>
  <c r="DJ938" i="68"/>
  <c r="DE938" i="68"/>
  <c r="CW938" i="68"/>
  <c r="CL938" i="68"/>
  <c r="CK938" i="68"/>
  <c r="CJ938" i="68"/>
  <c r="CI938" i="68"/>
  <c r="CH938" i="68"/>
  <c r="CG938" i="68"/>
  <c r="CF938" i="68"/>
  <c r="CC938" i="68"/>
  <c r="BS938" i="68"/>
  <c r="BE938" i="68"/>
  <c r="AZ938" i="68"/>
  <c r="AR938" i="68"/>
  <c r="AG938" i="68"/>
  <c r="AF938" i="68"/>
  <c r="AE938" i="68"/>
  <c r="AD938" i="68"/>
  <c r="AC938" i="68"/>
  <c r="AB938" i="68"/>
  <c r="AA938" i="68"/>
  <c r="X938" i="68"/>
  <c r="N938" i="68"/>
  <c r="DJ937" i="68"/>
  <c r="DK937" i="68" s="1"/>
  <c r="DE937" i="68"/>
  <c r="CW937" i="68"/>
  <c r="CL937" i="68"/>
  <c r="CK937" i="68"/>
  <c r="CJ937" i="68"/>
  <c r="CI937" i="68"/>
  <c r="CH937" i="68"/>
  <c r="CG937" i="68"/>
  <c r="CF937" i="68"/>
  <c r="CC937" i="68"/>
  <c r="BS937" i="68"/>
  <c r="BE937" i="68"/>
  <c r="AZ937" i="68"/>
  <c r="AR937" i="68"/>
  <c r="AG937" i="68"/>
  <c r="AF937" i="68"/>
  <c r="AE937" i="68"/>
  <c r="AD937" i="68"/>
  <c r="AC937" i="68"/>
  <c r="AB937" i="68"/>
  <c r="AA937" i="68"/>
  <c r="X937" i="68"/>
  <c r="N937" i="68"/>
  <c r="DJ936" i="68"/>
  <c r="DE936" i="68"/>
  <c r="CW936" i="68"/>
  <c r="CL936" i="68"/>
  <c r="CK936" i="68"/>
  <c r="CJ936" i="68"/>
  <c r="CI936" i="68"/>
  <c r="CH936" i="68"/>
  <c r="CG936" i="68"/>
  <c r="CF936" i="68"/>
  <c r="CC936" i="68"/>
  <c r="BS936" i="68"/>
  <c r="BE936" i="68"/>
  <c r="BF936" i="68" s="1"/>
  <c r="AZ936" i="68"/>
  <c r="AR936" i="68"/>
  <c r="AG936" i="68"/>
  <c r="AF936" i="68"/>
  <c r="AE936" i="68"/>
  <c r="AD936" i="68"/>
  <c r="AC936" i="68"/>
  <c r="AB936" i="68"/>
  <c r="AA936" i="68"/>
  <c r="X936" i="68"/>
  <c r="N936" i="68"/>
  <c r="DJ935" i="68"/>
  <c r="DE935" i="68"/>
  <c r="CW935" i="68"/>
  <c r="CL935" i="68"/>
  <c r="CK935" i="68"/>
  <c r="CJ935" i="68"/>
  <c r="CI935" i="68"/>
  <c r="CH935" i="68"/>
  <c r="CG935" i="68"/>
  <c r="CF935" i="68"/>
  <c r="CC935" i="68"/>
  <c r="BS935" i="68"/>
  <c r="BE935" i="68"/>
  <c r="AZ935" i="68"/>
  <c r="AR935" i="68"/>
  <c r="AG935" i="68"/>
  <c r="AF935" i="68"/>
  <c r="AE935" i="68"/>
  <c r="AD935" i="68"/>
  <c r="AC935" i="68"/>
  <c r="AB935" i="68"/>
  <c r="AA935" i="68"/>
  <c r="X935" i="68"/>
  <c r="N935" i="68"/>
  <c r="DJ934" i="68"/>
  <c r="DK934" i="68" s="1"/>
  <c r="DE934" i="68"/>
  <c r="CW934" i="68"/>
  <c r="CL934" i="68"/>
  <c r="CK934" i="68"/>
  <c r="CJ934" i="68"/>
  <c r="CI934" i="68"/>
  <c r="CH934" i="68"/>
  <c r="CG934" i="68"/>
  <c r="CF934" i="68"/>
  <c r="CC934" i="68"/>
  <c r="BS934" i="68"/>
  <c r="BE934" i="68"/>
  <c r="AZ934" i="68"/>
  <c r="AR934" i="68"/>
  <c r="AG934" i="68"/>
  <c r="AF934" i="68"/>
  <c r="AE934" i="68"/>
  <c r="AD934" i="68"/>
  <c r="AC934" i="68"/>
  <c r="AB934" i="68"/>
  <c r="AA934" i="68"/>
  <c r="X934" i="68"/>
  <c r="N934" i="68"/>
  <c r="DJ933" i="68"/>
  <c r="DE933" i="68"/>
  <c r="CW933" i="68"/>
  <c r="CL933" i="68"/>
  <c r="CK933" i="68"/>
  <c r="CJ933" i="68"/>
  <c r="CI933" i="68"/>
  <c r="CH933" i="68"/>
  <c r="CG933" i="68"/>
  <c r="CF933" i="68"/>
  <c r="CC933" i="68"/>
  <c r="BS933" i="68"/>
  <c r="BE933" i="68"/>
  <c r="AZ933" i="68"/>
  <c r="AR933" i="68"/>
  <c r="AG933" i="68"/>
  <c r="AF933" i="68"/>
  <c r="AE933" i="68"/>
  <c r="AD933" i="68"/>
  <c r="AC933" i="68"/>
  <c r="AB933" i="68"/>
  <c r="AA933" i="68"/>
  <c r="AH933" i="68" s="1"/>
  <c r="X933" i="68"/>
  <c r="N933" i="68"/>
  <c r="DJ932" i="68"/>
  <c r="DE932" i="68"/>
  <c r="CW932" i="68"/>
  <c r="CL932" i="68"/>
  <c r="CK932" i="68"/>
  <c r="CJ932" i="68"/>
  <c r="CI932" i="68"/>
  <c r="CH932" i="68"/>
  <c r="CG932" i="68"/>
  <c r="CF932" i="68"/>
  <c r="CC932" i="68"/>
  <c r="BS932" i="68"/>
  <c r="BE932" i="68"/>
  <c r="AZ932" i="68"/>
  <c r="AR932" i="68"/>
  <c r="AG932" i="68"/>
  <c r="AF932" i="68"/>
  <c r="AE932" i="68"/>
  <c r="AD932" i="68"/>
  <c r="AC932" i="68"/>
  <c r="AB932" i="68"/>
  <c r="AA932" i="68"/>
  <c r="X932" i="68"/>
  <c r="N932" i="68"/>
  <c r="DJ931" i="68"/>
  <c r="DE931" i="68"/>
  <c r="DK931" i="68" s="1"/>
  <c r="CW931" i="68"/>
  <c r="CL931" i="68"/>
  <c r="CK931" i="68"/>
  <c r="CJ931" i="68"/>
  <c r="CI931" i="68"/>
  <c r="CH931" i="68"/>
  <c r="CG931" i="68"/>
  <c r="CF931" i="68"/>
  <c r="CC931" i="68"/>
  <c r="BS931" i="68"/>
  <c r="BE931" i="68"/>
  <c r="BF931" i="68" s="1"/>
  <c r="AZ931" i="68"/>
  <c r="AR931" i="68"/>
  <c r="AG931" i="68"/>
  <c r="AF931" i="68"/>
  <c r="AE931" i="68"/>
  <c r="AD931" i="68"/>
  <c r="AC931" i="68"/>
  <c r="AB931" i="68"/>
  <c r="AA931" i="68"/>
  <c r="X931" i="68"/>
  <c r="N931" i="68"/>
  <c r="DJ930" i="68"/>
  <c r="DE930" i="68"/>
  <c r="CW930" i="68"/>
  <c r="CL930" i="68"/>
  <c r="CK930" i="68"/>
  <c r="CJ930" i="68"/>
  <c r="CI930" i="68"/>
  <c r="CH930" i="68"/>
  <c r="CG930" i="68"/>
  <c r="CF930" i="68"/>
  <c r="CC930" i="68"/>
  <c r="BS930" i="68"/>
  <c r="BE930" i="68"/>
  <c r="AZ930" i="68"/>
  <c r="BF930" i="68" s="1"/>
  <c r="AR930" i="68"/>
  <c r="AG930" i="68"/>
  <c r="AF930" i="68"/>
  <c r="AE930" i="68"/>
  <c r="AD930" i="68"/>
  <c r="AC930" i="68"/>
  <c r="AB930" i="68"/>
  <c r="AA930" i="68"/>
  <c r="X930" i="68"/>
  <c r="N930" i="68"/>
  <c r="DJ929" i="68"/>
  <c r="DE929" i="68"/>
  <c r="CW929" i="68"/>
  <c r="CL929" i="68"/>
  <c r="CK929" i="68"/>
  <c r="CJ929" i="68"/>
  <c r="CI929" i="68"/>
  <c r="CH929" i="68"/>
  <c r="CG929" i="68"/>
  <c r="CF929" i="68"/>
  <c r="CC929" i="68"/>
  <c r="BS929" i="68"/>
  <c r="BE929" i="68"/>
  <c r="AZ929" i="68"/>
  <c r="AR929" i="68"/>
  <c r="AG929" i="68"/>
  <c r="AF929" i="68"/>
  <c r="AE929" i="68"/>
  <c r="AD929" i="68"/>
  <c r="AC929" i="68"/>
  <c r="AB929" i="68"/>
  <c r="AA929" i="68"/>
  <c r="X929" i="68"/>
  <c r="N929" i="68"/>
  <c r="DJ928" i="68"/>
  <c r="DE928" i="68"/>
  <c r="CW928" i="68"/>
  <c r="CL928" i="68"/>
  <c r="CK928" i="68"/>
  <c r="CJ928" i="68"/>
  <c r="CI928" i="68"/>
  <c r="CH928" i="68"/>
  <c r="CG928" i="68"/>
  <c r="CF928" i="68"/>
  <c r="CC928" i="68"/>
  <c r="BS928" i="68"/>
  <c r="BE928" i="68"/>
  <c r="AZ928" i="68"/>
  <c r="AR928" i="68"/>
  <c r="AG928" i="68"/>
  <c r="AF928" i="68"/>
  <c r="AE928" i="68"/>
  <c r="AD928" i="68"/>
  <c r="AC928" i="68"/>
  <c r="AB928" i="68"/>
  <c r="AA928" i="68"/>
  <c r="X928" i="68"/>
  <c r="N928" i="68"/>
  <c r="DJ927" i="68"/>
  <c r="DK927" i="68" s="1"/>
  <c r="DE927" i="68"/>
  <c r="CW927" i="68"/>
  <c r="CL927" i="68"/>
  <c r="CK927" i="68"/>
  <c r="CJ927" i="68"/>
  <c r="CI927" i="68"/>
  <c r="CH927" i="68"/>
  <c r="CG927" i="68"/>
  <c r="CF927" i="68"/>
  <c r="CC927" i="68"/>
  <c r="BS927" i="68"/>
  <c r="BE927" i="68"/>
  <c r="AZ927" i="68"/>
  <c r="AR927" i="68"/>
  <c r="AG927" i="68"/>
  <c r="AF927" i="68"/>
  <c r="AE927" i="68"/>
  <c r="AD927" i="68"/>
  <c r="AC927" i="68"/>
  <c r="AB927" i="68"/>
  <c r="AA927" i="68"/>
  <c r="X927" i="68"/>
  <c r="N927" i="68"/>
  <c r="DJ926" i="68"/>
  <c r="DE926" i="68"/>
  <c r="CW926" i="68"/>
  <c r="CL926" i="68"/>
  <c r="CK926" i="68"/>
  <c r="CJ926" i="68"/>
  <c r="CI926" i="68"/>
  <c r="CH926" i="68"/>
  <c r="CG926" i="68"/>
  <c r="CF926" i="68"/>
  <c r="CC926" i="68"/>
  <c r="BS926" i="68"/>
  <c r="BE926" i="68"/>
  <c r="BF926" i="68" s="1"/>
  <c r="AZ926" i="68"/>
  <c r="AR926" i="68"/>
  <c r="AG926" i="68"/>
  <c r="AF926" i="68"/>
  <c r="AE926" i="68"/>
  <c r="AD926" i="68"/>
  <c r="AC926" i="68"/>
  <c r="AB926" i="68"/>
  <c r="AA926" i="68"/>
  <c r="X926" i="68"/>
  <c r="N926" i="68"/>
  <c r="DJ925" i="68"/>
  <c r="DE925" i="68"/>
  <c r="DK925" i="68" s="1"/>
  <c r="CW925" i="68"/>
  <c r="CL925" i="68"/>
  <c r="CK925" i="68"/>
  <c r="CJ925" i="68"/>
  <c r="CI925" i="68"/>
  <c r="CH925" i="68"/>
  <c r="CG925" i="68"/>
  <c r="CF925" i="68"/>
  <c r="CC925" i="68"/>
  <c r="BS925" i="68"/>
  <c r="BE925" i="68"/>
  <c r="AZ925" i="68"/>
  <c r="BF925" i="68" s="1"/>
  <c r="AR925" i="68"/>
  <c r="AG925" i="68"/>
  <c r="AF925" i="68"/>
  <c r="AE925" i="68"/>
  <c r="AD925" i="68"/>
  <c r="AC925" i="68"/>
  <c r="AB925" i="68"/>
  <c r="AA925" i="68"/>
  <c r="X925" i="68"/>
  <c r="N925" i="68"/>
  <c r="DJ924" i="68"/>
  <c r="DE924" i="68"/>
  <c r="CW924" i="68"/>
  <c r="CL924" i="68"/>
  <c r="CK924" i="68"/>
  <c r="CJ924" i="68"/>
  <c r="CI924" i="68"/>
  <c r="CH924" i="68"/>
  <c r="CG924" i="68"/>
  <c r="CF924" i="68"/>
  <c r="CC924" i="68"/>
  <c r="BS924" i="68"/>
  <c r="BE924" i="68"/>
  <c r="AZ924" i="68"/>
  <c r="BF924" i="68" s="1"/>
  <c r="AR924" i="68"/>
  <c r="AG924" i="68"/>
  <c r="AF924" i="68"/>
  <c r="AE924" i="68"/>
  <c r="AD924" i="68"/>
  <c r="AC924" i="68"/>
  <c r="AB924" i="68"/>
  <c r="AA924" i="68"/>
  <c r="X924" i="68"/>
  <c r="N924" i="68"/>
  <c r="DJ923" i="68"/>
  <c r="DE923" i="68"/>
  <c r="CW923" i="68"/>
  <c r="CL923" i="68"/>
  <c r="CK923" i="68"/>
  <c r="CJ923" i="68"/>
  <c r="CI923" i="68"/>
  <c r="CH923" i="68"/>
  <c r="CG923" i="68"/>
  <c r="CF923" i="68"/>
  <c r="CC923" i="68"/>
  <c r="BS923" i="68"/>
  <c r="BE923" i="68"/>
  <c r="AZ923" i="68"/>
  <c r="AR923" i="68"/>
  <c r="AG923" i="68"/>
  <c r="AF923" i="68"/>
  <c r="AE923" i="68"/>
  <c r="AD923" i="68"/>
  <c r="AC923" i="68"/>
  <c r="AB923" i="68"/>
  <c r="AA923" i="68"/>
  <c r="X923" i="68"/>
  <c r="N923" i="68"/>
  <c r="DJ922" i="68"/>
  <c r="DE922" i="68"/>
  <c r="CW922" i="68"/>
  <c r="CL922" i="68"/>
  <c r="CK922" i="68"/>
  <c r="CJ922" i="68"/>
  <c r="CI922" i="68"/>
  <c r="CH922" i="68"/>
  <c r="CG922" i="68"/>
  <c r="CF922" i="68"/>
  <c r="CC922" i="68"/>
  <c r="BS922" i="68"/>
  <c r="BE922" i="68"/>
  <c r="AZ922" i="68"/>
  <c r="BF922" i="68" s="1"/>
  <c r="AR922" i="68"/>
  <c r="AG922" i="68"/>
  <c r="AF922" i="68"/>
  <c r="AE922" i="68"/>
  <c r="AD922" i="68"/>
  <c r="AC922" i="68"/>
  <c r="AB922" i="68"/>
  <c r="AA922" i="68"/>
  <c r="X922" i="68"/>
  <c r="N922" i="68"/>
  <c r="DJ921" i="68"/>
  <c r="DE921" i="68"/>
  <c r="CW921" i="68"/>
  <c r="CL921" i="68"/>
  <c r="CK921" i="68"/>
  <c r="CJ921" i="68"/>
  <c r="CI921" i="68"/>
  <c r="CH921" i="68"/>
  <c r="CG921" i="68"/>
  <c r="CF921" i="68"/>
  <c r="CC921" i="68"/>
  <c r="BS921" i="68"/>
  <c r="BE921" i="68"/>
  <c r="AZ921" i="68"/>
  <c r="AR921" i="68"/>
  <c r="AG921" i="68"/>
  <c r="AF921" i="68"/>
  <c r="AE921" i="68"/>
  <c r="AD921" i="68"/>
  <c r="AC921" i="68"/>
  <c r="AB921" i="68"/>
  <c r="AA921" i="68"/>
  <c r="X921" i="68"/>
  <c r="N921" i="68"/>
  <c r="DJ920" i="68"/>
  <c r="DE920" i="68"/>
  <c r="CW920" i="68"/>
  <c r="CL920" i="68"/>
  <c r="CK920" i="68"/>
  <c r="CJ920" i="68"/>
  <c r="CI920" i="68"/>
  <c r="CH920" i="68"/>
  <c r="CG920" i="68"/>
  <c r="CF920" i="68"/>
  <c r="CC920" i="68"/>
  <c r="BS920" i="68"/>
  <c r="BE920" i="68"/>
  <c r="AZ920" i="68"/>
  <c r="AR920" i="68"/>
  <c r="AG920" i="68"/>
  <c r="AF920" i="68"/>
  <c r="AE920" i="68"/>
  <c r="AD920" i="68"/>
  <c r="AC920" i="68"/>
  <c r="AB920" i="68"/>
  <c r="AA920" i="68"/>
  <c r="X920" i="68"/>
  <c r="N920" i="68"/>
  <c r="DJ919" i="68"/>
  <c r="DE919" i="68"/>
  <c r="CW919" i="68"/>
  <c r="CL919" i="68"/>
  <c r="CK919" i="68"/>
  <c r="CJ919" i="68"/>
  <c r="CI919" i="68"/>
  <c r="CH919" i="68"/>
  <c r="CG919" i="68"/>
  <c r="CF919" i="68"/>
  <c r="CC919" i="68"/>
  <c r="BS919" i="68"/>
  <c r="BE919" i="68"/>
  <c r="AZ919" i="68"/>
  <c r="AR919" i="68"/>
  <c r="AG919" i="68"/>
  <c r="AF919" i="68"/>
  <c r="AE919" i="68"/>
  <c r="AD919" i="68"/>
  <c r="AC919" i="68"/>
  <c r="AB919" i="68"/>
  <c r="AA919" i="68"/>
  <c r="X919" i="68"/>
  <c r="N919" i="68"/>
  <c r="DJ918" i="68"/>
  <c r="DE918" i="68"/>
  <c r="CW918" i="68"/>
  <c r="CL918" i="68"/>
  <c r="CK918" i="68"/>
  <c r="CJ918" i="68"/>
  <c r="CI918" i="68"/>
  <c r="CH918" i="68"/>
  <c r="CG918" i="68"/>
  <c r="CF918" i="68"/>
  <c r="CC918" i="68"/>
  <c r="BS918" i="68"/>
  <c r="BE918" i="68"/>
  <c r="AZ918" i="68"/>
  <c r="AR918" i="68"/>
  <c r="AG918" i="68"/>
  <c r="AF918" i="68"/>
  <c r="AE918" i="68"/>
  <c r="AD918" i="68"/>
  <c r="AC918" i="68"/>
  <c r="AB918" i="68"/>
  <c r="AA918" i="68"/>
  <c r="X918" i="68"/>
  <c r="N918" i="68"/>
  <c r="DJ917" i="68"/>
  <c r="DE917" i="68"/>
  <c r="CW917" i="68"/>
  <c r="CL917" i="68"/>
  <c r="CK917" i="68"/>
  <c r="CJ917" i="68"/>
  <c r="CI917" i="68"/>
  <c r="CH917" i="68"/>
  <c r="CG917" i="68"/>
  <c r="CF917" i="68"/>
  <c r="CC917" i="68"/>
  <c r="BS917" i="68"/>
  <c r="BE917" i="68"/>
  <c r="AZ917" i="68"/>
  <c r="AR917" i="68"/>
  <c r="AG917" i="68"/>
  <c r="AF917" i="68"/>
  <c r="AE917" i="68"/>
  <c r="AD917" i="68"/>
  <c r="AC917" i="68"/>
  <c r="AB917" i="68"/>
  <c r="AA917" i="68"/>
  <c r="X917" i="68"/>
  <c r="N917" i="68"/>
  <c r="DJ916" i="68"/>
  <c r="DE916" i="68"/>
  <c r="CW916" i="68"/>
  <c r="CL916" i="68"/>
  <c r="CK916" i="68"/>
  <c r="CJ916" i="68"/>
  <c r="CI916" i="68"/>
  <c r="CH916" i="68"/>
  <c r="CG916" i="68"/>
  <c r="CF916" i="68"/>
  <c r="CC916" i="68"/>
  <c r="BS916" i="68"/>
  <c r="BE916" i="68"/>
  <c r="AZ916" i="68"/>
  <c r="AR916" i="68"/>
  <c r="AG916" i="68"/>
  <c r="AF916" i="68"/>
  <c r="AE916" i="68"/>
  <c r="AD916" i="68"/>
  <c r="AC916" i="68"/>
  <c r="AB916" i="68"/>
  <c r="AA916" i="68"/>
  <c r="X916" i="68"/>
  <c r="N916" i="68"/>
  <c r="DJ915" i="68"/>
  <c r="DE915" i="68"/>
  <c r="CW915" i="68"/>
  <c r="CL915" i="68"/>
  <c r="CK915" i="68"/>
  <c r="CJ915" i="68"/>
  <c r="CI915" i="68"/>
  <c r="CH915" i="68"/>
  <c r="CG915" i="68"/>
  <c r="CF915" i="68"/>
  <c r="CC915" i="68"/>
  <c r="BS915" i="68"/>
  <c r="BE915" i="68"/>
  <c r="AZ915" i="68"/>
  <c r="AR915" i="68"/>
  <c r="AG915" i="68"/>
  <c r="AF915" i="68"/>
  <c r="AE915" i="68"/>
  <c r="AD915" i="68"/>
  <c r="AC915" i="68"/>
  <c r="AB915" i="68"/>
  <c r="AA915" i="68"/>
  <c r="X915" i="68"/>
  <c r="N915" i="68"/>
  <c r="DJ914" i="68"/>
  <c r="DE914" i="68"/>
  <c r="CW914" i="68"/>
  <c r="CL914" i="68"/>
  <c r="CK914" i="68"/>
  <c r="CJ914" i="68"/>
  <c r="CI914" i="68"/>
  <c r="CH914" i="68"/>
  <c r="CG914" i="68"/>
  <c r="CF914" i="68"/>
  <c r="CC914" i="68"/>
  <c r="BS914" i="68"/>
  <c r="BE914" i="68"/>
  <c r="AZ914" i="68"/>
  <c r="BF914" i="68" s="1"/>
  <c r="AR914" i="68"/>
  <c r="AG914" i="68"/>
  <c r="AF914" i="68"/>
  <c r="AE914" i="68"/>
  <c r="AD914" i="68"/>
  <c r="AC914" i="68"/>
  <c r="AB914" i="68"/>
  <c r="AA914" i="68"/>
  <c r="X914" i="68"/>
  <c r="N914" i="68"/>
  <c r="DJ913" i="68"/>
  <c r="DE913" i="68"/>
  <c r="DK913" i="68" s="1"/>
  <c r="CW913" i="68"/>
  <c r="CL913" i="68"/>
  <c r="CK913" i="68"/>
  <c r="CJ913" i="68"/>
  <c r="CI913" i="68"/>
  <c r="CH913" i="68"/>
  <c r="CG913" i="68"/>
  <c r="CF913" i="68"/>
  <c r="CC913" i="68"/>
  <c r="BS913" i="68"/>
  <c r="BE913" i="68"/>
  <c r="AZ913" i="68"/>
  <c r="AR913" i="68"/>
  <c r="AG913" i="68"/>
  <c r="AF913" i="68"/>
  <c r="AE913" i="68"/>
  <c r="AD913" i="68"/>
  <c r="AC913" i="68"/>
  <c r="AB913" i="68"/>
  <c r="AA913" i="68"/>
  <c r="X913" i="68"/>
  <c r="N913" i="68"/>
  <c r="DJ912" i="68"/>
  <c r="DE912" i="68"/>
  <c r="CW912" i="68"/>
  <c r="CL912" i="68"/>
  <c r="CK912" i="68"/>
  <c r="CJ912" i="68"/>
  <c r="CI912" i="68"/>
  <c r="CH912" i="68"/>
  <c r="CG912" i="68"/>
  <c r="CF912" i="68"/>
  <c r="CC912" i="68"/>
  <c r="BS912" i="68"/>
  <c r="BE912" i="68"/>
  <c r="AZ912" i="68"/>
  <c r="AR912" i="68"/>
  <c r="AG912" i="68"/>
  <c r="AF912" i="68"/>
  <c r="AE912" i="68"/>
  <c r="AD912" i="68"/>
  <c r="AC912" i="68"/>
  <c r="AB912" i="68"/>
  <c r="AA912" i="68"/>
  <c r="X912" i="68"/>
  <c r="N912" i="68"/>
  <c r="DJ911" i="68"/>
  <c r="DE911" i="68"/>
  <c r="CW911" i="68"/>
  <c r="CL911" i="68"/>
  <c r="CK911" i="68"/>
  <c r="CJ911" i="68"/>
  <c r="CI911" i="68"/>
  <c r="CH911" i="68"/>
  <c r="CG911" i="68"/>
  <c r="CF911" i="68"/>
  <c r="CC911" i="68"/>
  <c r="BS911" i="68"/>
  <c r="BE911" i="68"/>
  <c r="AZ911" i="68"/>
  <c r="AR911" i="68"/>
  <c r="AG911" i="68"/>
  <c r="AF911" i="68"/>
  <c r="AE911" i="68"/>
  <c r="AD911" i="68"/>
  <c r="AC911" i="68"/>
  <c r="AB911" i="68"/>
  <c r="AA911" i="68"/>
  <c r="X911" i="68"/>
  <c r="N911" i="68"/>
  <c r="DJ910" i="68"/>
  <c r="DE910" i="68"/>
  <c r="CW910" i="68"/>
  <c r="CL910" i="68"/>
  <c r="CK910" i="68"/>
  <c r="CJ910" i="68"/>
  <c r="CI910" i="68"/>
  <c r="CH910" i="68"/>
  <c r="CG910" i="68"/>
  <c r="CF910" i="68"/>
  <c r="CC910" i="68"/>
  <c r="BS910" i="68"/>
  <c r="BE910" i="68"/>
  <c r="AZ910" i="68"/>
  <c r="AR910" i="68"/>
  <c r="AG910" i="68"/>
  <c r="AF910" i="68"/>
  <c r="AE910" i="68"/>
  <c r="AD910" i="68"/>
  <c r="AC910" i="68"/>
  <c r="AB910" i="68"/>
  <c r="AA910" i="68"/>
  <c r="X910" i="68"/>
  <c r="N910" i="68"/>
  <c r="DJ909" i="68"/>
  <c r="DE909" i="68"/>
  <c r="CW909" i="68"/>
  <c r="CL909" i="68"/>
  <c r="CK909" i="68"/>
  <c r="CJ909" i="68"/>
  <c r="CI909" i="68"/>
  <c r="CH909" i="68"/>
  <c r="CG909" i="68"/>
  <c r="CF909" i="68"/>
  <c r="CC909" i="68"/>
  <c r="BS909" i="68"/>
  <c r="BE909" i="68"/>
  <c r="BF909" i="68" s="1"/>
  <c r="AZ909" i="68"/>
  <c r="AR909" i="68"/>
  <c r="AG909" i="68"/>
  <c r="AF909" i="68"/>
  <c r="AE909" i="68"/>
  <c r="AD909" i="68"/>
  <c r="AC909" i="68"/>
  <c r="AB909" i="68"/>
  <c r="AA909" i="68"/>
  <c r="X909" i="68"/>
  <c r="N909" i="68"/>
  <c r="DJ908" i="68"/>
  <c r="DE908" i="68"/>
  <c r="CW908" i="68"/>
  <c r="CL908" i="68"/>
  <c r="CK908" i="68"/>
  <c r="CJ908" i="68"/>
  <c r="CI908" i="68"/>
  <c r="CH908" i="68"/>
  <c r="CG908" i="68"/>
  <c r="CF908" i="68"/>
  <c r="CC908" i="68"/>
  <c r="BS908" i="68"/>
  <c r="BE908" i="68"/>
  <c r="AZ908" i="68"/>
  <c r="AR908" i="68"/>
  <c r="AG908" i="68"/>
  <c r="AF908" i="68"/>
  <c r="AE908" i="68"/>
  <c r="AD908" i="68"/>
  <c r="AC908" i="68"/>
  <c r="AB908" i="68"/>
  <c r="AA908" i="68"/>
  <c r="X908" i="68"/>
  <c r="N908" i="68"/>
  <c r="DJ907" i="68"/>
  <c r="DE907" i="68"/>
  <c r="CW907" i="68"/>
  <c r="CL907" i="68"/>
  <c r="CK907" i="68"/>
  <c r="CJ907" i="68"/>
  <c r="CI907" i="68"/>
  <c r="CH907" i="68"/>
  <c r="CG907" i="68"/>
  <c r="CF907" i="68"/>
  <c r="CC907" i="68"/>
  <c r="BS907" i="68"/>
  <c r="BE907" i="68"/>
  <c r="AZ907" i="68"/>
  <c r="AR907" i="68"/>
  <c r="AG907" i="68"/>
  <c r="AF907" i="68"/>
  <c r="AE907" i="68"/>
  <c r="AD907" i="68"/>
  <c r="AC907" i="68"/>
  <c r="AB907" i="68"/>
  <c r="AA907" i="68"/>
  <c r="X907" i="68"/>
  <c r="N907" i="68"/>
  <c r="DJ906" i="68"/>
  <c r="DE906" i="68"/>
  <c r="CW906" i="68"/>
  <c r="CL906" i="68"/>
  <c r="CK906" i="68"/>
  <c r="CJ906" i="68"/>
  <c r="CI906" i="68"/>
  <c r="CH906" i="68"/>
  <c r="CG906" i="68"/>
  <c r="CF906" i="68"/>
  <c r="CC906" i="68"/>
  <c r="BS906" i="68"/>
  <c r="BE906" i="68"/>
  <c r="AZ906" i="68"/>
  <c r="AR906" i="68"/>
  <c r="AG906" i="68"/>
  <c r="AF906" i="68"/>
  <c r="AE906" i="68"/>
  <c r="AD906" i="68"/>
  <c r="AC906" i="68"/>
  <c r="AB906" i="68"/>
  <c r="AA906" i="68"/>
  <c r="X906" i="68"/>
  <c r="N906" i="68"/>
  <c r="DJ905" i="68"/>
  <c r="DK905" i="68" s="1"/>
  <c r="DE905" i="68"/>
  <c r="CW905" i="68"/>
  <c r="CL905" i="68"/>
  <c r="CK905" i="68"/>
  <c r="CJ905" i="68"/>
  <c r="CI905" i="68"/>
  <c r="CH905" i="68"/>
  <c r="CG905" i="68"/>
  <c r="CF905" i="68"/>
  <c r="CC905" i="68"/>
  <c r="BS905" i="68"/>
  <c r="BE905" i="68"/>
  <c r="AZ905" i="68"/>
  <c r="AR905" i="68"/>
  <c r="AG905" i="68"/>
  <c r="AF905" i="68"/>
  <c r="AE905" i="68"/>
  <c r="AD905" i="68"/>
  <c r="AC905" i="68"/>
  <c r="AB905" i="68"/>
  <c r="AA905" i="68"/>
  <c r="X905" i="68"/>
  <c r="N905" i="68"/>
  <c r="DJ904" i="68"/>
  <c r="DE904" i="68"/>
  <c r="CW904" i="68"/>
  <c r="CL904" i="68"/>
  <c r="CK904" i="68"/>
  <c r="CJ904" i="68"/>
  <c r="CI904" i="68"/>
  <c r="CH904" i="68"/>
  <c r="CG904" i="68"/>
  <c r="CF904" i="68"/>
  <c r="CC904" i="68"/>
  <c r="BS904" i="68"/>
  <c r="BE904" i="68"/>
  <c r="AZ904" i="68"/>
  <c r="AR904" i="68"/>
  <c r="AG904" i="68"/>
  <c r="AF904" i="68"/>
  <c r="AE904" i="68"/>
  <c r="AD904" i="68"/>
  <c r="AC904" i="68"/>
  <c r="AB904" i="68"/>
  <c r="AA904" i="68"/>
  <c r="X904" i="68"/>
  <c r="N904" i="68"/>
  <c r="DJ903" i="68"/>
  <c r="DE903" i="68"/>
  <c r="CW903" i="68"/>
  <c r="CL903" i="68"/>
  <c r="CK903" i="68"/>
  <c r="CJ903" i="68"/>
  <c r="CI903" i="68"/>
  <c r="CH903" i="68"/>
  <c r="CG903" i="68"/>
  <c r="CF903" i="68"/>
  <c r="CC903" i="68"/>
  <c r="BS903" i="68"/>
  <c r="BE903" i="68"/>
  <c r="AZ903" i="68"/>
  <c r="AR903" i="68"/>
  <c r="AG903" i="68"/>
  <c r="AF903" i="68"/>
  <c r="AE903" i="68"/>
  <c r="AD903" i="68"/>
  <c r="AC903" i="68"/>
  <c r="AB903" i="68"/>
  <c r="AA903" i="68"/>
  <c r="X903" i="68"/>
  <c r="N903" i="68"/>
  <c r="DJ902" i="68"/>
  <c r="DE902" i="68"/>
  <c r="CW902" i="68"/>
  <c r="CL902" i="68"/>
  <c r="CK902" i="68"/>
  <c r="CJ902" i="68"/>
  <c r="CI902" i="68"/>
  <c r="CH902" i="68"/>
  <c r="CG902" i="68"/>
  <c r="CF902" i="68"/>
  <c r="CC902" i="68"/>
  <c r="BS902" i="68"/>
  <c r="BE902" i="68"/>
  <c r="AZ902" i="68"/>
  <c r="AR902" i="68"/>
  <c r="AG902" i="68"/>
  <c r="AF902" i="68"/>
  <c r="AE902" i="68"/>
  <c r="AD902" i="68"/>
  <c r="AC902" i="68"/>
  <c r="AB902" i="68"/>
  <c r="AA902" i="68"/>
  <c r="X902" i="68"/>
  <c r="N902" i="68"/>
  <c r="DJ901" i="68"/>
  <c r="DE901" i="68"/>
  <c r="DK901" i="68" s="1"/>
  <c r="CW901" i="68"/>
  <c r="CL901" i="68"/>
  <c r="CK901" i="68"/>
  <c r="CJ901" i="68"/>
  <c r="CI901" i="68"/>
  <c r="CH901" i="68"/>
  <c r="CG901" i="68"/>
  <c r="CF901" i="68"/>
  <c r="CC901" i="68"/>
  <c r="BS901" i="68"/>
  <c r="BE901" i="68"/>
  <c r="AZ901" i="68"/>
  <c r="BF901" i="68" s="1"/>
  <c r="AR901" i="68"/>
  <c r="AG901" i="68"/>
  <c r="AF901" i="68"/>
  <c r="AE901" i="68"/>
  <c r="AD901" i="68"/>
  <c r="AC901" i="68"/>
  <c r="AB901" i="68"/>
  <c r="AA901" i="68"/>
  <c r="X901" i="68"/>
  <c r="N901" i="68"/>
  <c r="DJ900" i="68"/>
  <c r="DK900" i="68" s="1"/>
  <c r="DE900" i="68"/>
  <c r="CW900" i="68"/>
  <c r="CL900" i="68"/>
  <c r="CK900" i="68"/>
  <c r="CJ900" i="68"/>
  <c r="CI900" i="68"/>
  <c r="CH900" i="68"/>
  <c r="CG900" i="68"/>
  <c r="CF900" i="68"/>
  <c r="CC900" i="68"/>
  <c r="BS900" i="68"/>
  <c r="BE900" i="68"/>
  <c r="AZ900" i="68"/>
  <c r="AR900" i="68"/>
  <c r="AG900" i="68"/>
  <c r="AF900" i="68"/>
  <c r="AE900" i="68"/>
  <c r="AD900" i="68"/>
  <c r="AC900" i="68"/>
  <c r="AB900" i="68"/>
  <c r="AA900" i="68"/>
  <c r="X900" i="68"/>
  <c r="N900" i="68"/>
  <c r="DJ899" i="68"/>
  <c r="DE899" i="68"/>
  <c r="DK899" i="68" s="1"/>
  <c r="CW899" i="68"/>
  <c r="CL899" i="68"/>
  <c r="CK899" i="68"/>
  <c r="CJ899" i="68"/>
  <c r="CI899" i="68"/>
  <c r="CH899" i="68"/>
  <c r="CG899" i="68"/>
  <c r="CF899" i="68"/>
  <c r="CC899" i="68"/>
  <c r="BS899" i="68"/>
  <c r="BE899" i="68"/>
  <c r="BF899" i="68" s="1"/>
  <c r="AZ899" i="68"/>
  <c r="AR899" i="68"/>
  <c r="AG899" i="68"/>
  <c r="AF899" i="68"/>
  <c r="AE899" i="68"/>
  <c r="AD899" i="68"/>
  <c r="AC899" i="68"/>
  <c r="AB899" i="68"/>
  <c r="AA899" i="68"/>
  <c r="X899" i="68"/>
  <c r="N899" i="68"/>
  <c r="DJ898" i="68"/>
  <c r="DE898" i="68"/>
  <c r="CW898" i="68"/>
  <c r="CL898" i="68"/>
  <c r="CK898" i="68"/>
  <c r="CJ898" i="68"/>
  <c r="CI898" i="68"/>
  <c r="CH898" i="68"/>
  <c r="CG898" i="68"/>
  <c r="CF898" i="68"/>
  <c r="CC898" i="68"/>
  <c r="BS898" i="68"/>
  <c r="BE898" i="68"/>
  <c r="AZ898" i="68"/>
  <c r="AR898" i="68"/>
  <c r="AG898" i="68"/>
  <c r="AF898" i="68"/>
  <c r="AE898" i="68"/>
  <c r="AD898" i="68"/>
  <c r="AC898" i="68"/>
  <c r="AB898" i="68"/>
  <c r="AA898" i="68"/>
  <c r="X898" i="68"/>
  <c r="N898" i="68"/>
  <c r="DJ897" i="68"/>
  <c r="DE897" i="68"/>
  <c r="CW897" i="68"/>
  <c r="CL897" i="68"/>
  <c r="CK897" i="68"/>
  <c r="CJ897" i="68"/>
  <c r="CI897" i="68"/>
  <c r="CH897" i="68"/>
  <c r="CG897" i="68"/>
  <c r="CF897" i="68"/>
  <c r="CC897" i="68"/>
  <c r="BS897" i="68"/>
  <c r="BE897" i="68"/>
  <c r="BF897" i="68" s="1"/>
  <c r="AZ897" i="68"/>
  <c r="AR897" i="68"/>
  <c r="AG897" i="68"/>
  <c r="AF897" i="68"/>
  <c r="AE897" i="68"/>
  <c r="AD897" i="68"/>
  <c r="AC897" i="68"/>
  <c r="AB897" i="68"/>
  <c r="AA897" i="68"/>
  <c r="X897" i="68"/>
  <c r="N897" i="68"/>
  <c r="DJ896" i="68"/>
  <c r="DK896" i="68" s="1"/>
  <c r="DE896" i="68"/>
  <c r="CW896" i="68"/>
  <c r="CL896" i="68"/>
  <c r="CK896" i="68"/>
  <c r="CJ896" i="68"/>
  <c r="CI896" i="68"/>
  <c r="CH896" i="68"/>
  <c r="CG896" i="68"/>
  <c r="CF896" i="68"/>
  <c r="CC896" i="68"/>
  <c r="BS896" i="68"/>
  <c r="BE896" i="68"/>
  <c r="AZ896" i="68"/>
  <c r="AR896" i="68"/>
  <c r="AG896" i="68"/>
  <c r="AF896" i="68"/>
  <c r="AE896" i="68"/>
  <c r="AD896" i="68"/>
  <c r="AC896" i="68"/>
  <c r="AB896" i="68"/>
  <c r="AA896" i="68"/>
  <c r="X896" i="68"/>
  <c r="N896" i="68"/>
  <c r="DJ895" i="68"/>
  <c r="DK895" i="68" s="1"/>
  <c r="DE895" i="68"/>
  <c r="CW895" i="68"/>
  <c r="CL895" i="68"/>
  <c r="CK895" i="68"/>
  <c r="CJ895" i="68"/>
  <c r="CI895" i="68"/>
  <c r="CH895" i="68"/>
  <c r="CG895" i="68"/>
  <c r="CF895" i="68"/>
  <c r="CC895" i="68"/>
  <c r="BS895" i="68"/>
  <c r="BE895" i="68"/>
  <c r="AZ895" i="68"/>
  <c r="AR895" i="68"/>
  <c r="AG895" i="68"/>
  <c r="AF895" i="68"/>
  <c r="AE895" i="68"/>
  <c r="AD895" i="68"/>
  <c r="AC895" i="68"/>
  <c r="AB895" i="68"/>
  <c r="AA895" i="68"/>
  <c r="X895" i="68"/>
  <c r="N895" i="68"/>
  <c r="DJ894" i="68"/>
  <c r="DE894" i="68"/>
  <c r="CW894" i="68"/>
  <c r="CL894" i="68"/>
  <c r="CK894" i="68"/>
  <c r="CJ894" i="68"/>
  <c r="CI894" i="68"/>
  <c r="CH894" i="68"/>
  <c r="CG894" i="68"/>
  <c r="CF894" i="68"/>
  <c r="CC894" i="68"/>
  <c r="BS894" i="68"/>
  <c r="BE894" i="68"/>
  <c r="AZ894" i="68"/>
  <c r="BF894" i="68" s="1"/>
  <c r="AR894" i="68"/>
  <c r="AG894" i="68"/>
  <c r="AF894" i="68"/>
  <c r="AE894" i="68"/>
  <c r="AD894" i="68"/>
  <c r="AC894" i="68"/>
  <c r="AB894" i="68"/>
  <c r="AA894" i="68"/>
  <c r="X894" i="68"/>
  <c r="N894" i="68"/>
  <c r="DJ893" i="68"/>
  <c r="DE893" i="68"/>
  <c r="CW893" i="68"/>
  <c r="CL893" i="68"/>
  <c r="CK893" i="68"/>
  <c r="CJ893" i="68"/>
  <c r="CI893" i="68"/>
  <c r="CH893" i="68"/>
  <c r="CG893" i="68"/>
  <c r="CF893" i="68"/>
  <c r="CC893" i="68"/>
  <c r="BS893" i="68"/>
  <c r="BE893" i="68"/>
  <c r="AZ893" i="68"/>
  <c r="AR893" i="68"/>
  <c r="AG893" i="68"/>
  <c r="AF893" i="68"/>
  <c r="AE893" i="68"/>
  <c r="AD893" i="68"/>
  <c r="AC893" i="68"/>
  <c r="AB893" i="68"/>
  <c r="AA893" i="68"/>
  <c r="X893" i="68"/>
  <c r="N893" i="68"/>
  <c r="DJ892" i="68"/>
  <c r="DE892" i="68"/>
  <c r="CW892" i="68"/>
  <c r="CL892" i="68"/>
  <c r="CK892" i="68"/>
  <c r="CJ892" i="68"/>
  <c r="CI892" i="68"/>
  <c r="CH892" i="68"/>
  <c r="CG892" i="68"/>
  <c r="CF892" i="68"/>
  <c r="CC892" i="68"/>
  <c r="BS892" i="68"/>
  <c r="BE892" i="68"/>
  <c r="AZ892" i="68"/>
  <c r="AR892" i="68"/>
  <c r="AG892" i="68"/>
  <c r="AF892" i="68"/>
  <c r="AE892" i="68"/>
  <c r="AD892" i="68"/>
  <c r="AC892" i="68"/>
  <c r="AB892" i="68"/>
  <c r="AA892" i="68"/>
  <c r="X892" i="68"/>
  <c r="N892" i="68"/>
  <c r="DJ891" i="68"/>
  <c r="DE891" i="68"/>
  <c r="CW891" i="68"/>
  <c r="CL891" i="68"/>
  <c r="CK891" i="68"/>
  <c r="CJ891" i="68"/>
  <c r="CI891" i="68"/>
  <c r="CH891" i="68"/>
  <c r="CG891" i="68"/>
  <c r="CF891" i="68"/>
  <c r="CC891" i="68"/>
  <c r="BS891" i="68"/>
  <c r="BE891" i="68"/>
  <c r="AZ891" i="68"/>
  <c r="AR891" i="68"/>
  <c r="AG891" i="68"/>
  <c r="AF891" i="68"/>
  <c r="AE891" i="68"/>
  <c r="AD891" i="68"/>
  <c r="AC891" i="68"/>
  <c r="AB891" i="68"/>
  <c r="AA891" i="68"/>
  <c r="X891" i="68"/>
  <c r="N891" i="68"/>
  <c r="DJ890" i="68"/>
  <c r="DE890" i="68"/>
  <c r="CW890" i="68"/>
  <c r="CL890" i="68"/>
  <c r="CK890" i="68"/>
  <c r="CJ890" i="68"/>
  <c r="CI890" i="68"/>
  <c r="CH890" i="68"/>
  <c r="CG890" i="68"/>
  <c r="CF890" i="68"/>
  <c r="CC890" i="68"/>
  <c r="BS890" i="68"/>
  <c r="BE890" i="68"/>
  <c r="AZ890" i="68"/>
  <c r="AR890" i="68"/>
  <c r="AG890" i="68"/>
  <c r="AF890" i="68"/>
  <c r="AE890" i="68"/>
  <c r="AD890" i="68"/>
  <c r="AC890" i="68"/>
  <c r="AB890" i="68"/>
  <c r="AA890" i="68"/>
  <c r="X890" i="68"/>
  <c r="N890" i="68"/>
  <c r="DJ889" i="68"/>
  <c r="DE889" i="68"/>
  <c r="CW889" i="68"/>
  <c r="CL889" i="68"/>
  <c r="CK889" i="68"/>
  <c r="CJ889" i="68"/>
  <c r="CI889" i="68"/>
  <c r="CH889" i="68"/>
  <c r="CG889" i="68"/>
  <c r="CF889" i="68"/>
  <c r="CC889" i="68"/>
  <c r="BS889" i="68"/>
  <c r="BE889" i="68"/>
  <c r="AZ889" i="68"/>
  <c r="AR889" i="68"/>
  <c r="AG889" i="68"/>
  <c r="AF889" i="68"/>
  <c r="AE889" i="68"/>
  <c r="AD889" i="68"/>
  <c r="AC889" i="68"/>
  <c r="AB889" i="68"/>
  <c r="AA889" i="68"/>
  <c r="X889" i="68"/>
  <c r="N889" i="68"/>
  <c r="DJ888" i="68"/>
  <c r="DE888" i="68"/>
  <c r="CW888" i="68"/>
  <c r="CL888" i="68"/>
  <c r="CK888" i="68"/>
  <c r="CJ888" i="68"/>
  <c r="CI888" i="68"/>
  <c r="CH888" i="68"/>
  <c r="CG888" i="68"/>
  <c r="CF888" i="68"/>
  <c r="CC888" i="68"/>
  <c r="BS888" i="68"/>
  <c r="BE888" i="68"/>
  <c r="BF888" i="68" s="1"/>
  <c r="AZ888" i="68"/>
  <c r="AR888" i="68"/>
  <c r="AG888" i="68"/>
  <c r="AF888" i="68"/>
  <c r="AE888" i="68"/>
  <c r="AD888" i="68"/>
  <c r="AC888" i="68"/>
  <c r="AB888" i="68"/>
  <c r="AA888" i="68"/>
  <c r="X888" i="68"/>
  <c r="N888" i="68"/>
  <c r="DJ887" i="68"/>
  <c r="DE887" i="68"/>
  <c r="CW887" i="68"/>
  <c r="CL887" i="68"/>
  <c r="CK887" i="68"/>
  <c r="CJ887" i="68"/>
  <c r="CI887" i="68"/>
  <c r="CH887" i="68"/>
  <c r="CG887" i="68"/>
  <c r="CF887" i="68"/>
  <c r="CC887" i="68"/>
  <c r="BS887" i="68"/>
  <c r="BE887" i="68"/>
  <c r="AZ887" i="68"/>
  <c r="AR887" i="68"/>
  <c r="AG887" i="68"/>
  <c r="AF887" i="68"/>
  <c r="AE887" i="68"/>
  <c r="AD887" i="68"/>
  <c r="AC887" i="68"/>
  <c r="AB887" i="68"/>
  <c r="AA887" i="68"/>
  <c r="X887" i="68"/>
  <c r="N887" i="68"/>
  <c r="DJ886" i="68"/>
  <c r="DK886" i="68" s="1"/>
  <c r="DE886" i="68"/>
  <c r="CW886" i="68"/>
  <c r="CL886" i="68"/>
  <c r="CK886" i="68"/>
  <c r="CJ886" i="68"/>
  <c r="CI886" i="68"/>
  <c r="CH886" i="68"/>
  <c r="CG886" i="68"/>
  <c r="CF886" i="68"/>
  <c r="CC886" i="68"/>
  <c r="BS886" i="68"/>
  <c r="BE886" i="68"/>
  <c r="AZ886" i="68"/>
  <c r="AR886" i="68"/>
  <c r="AG886" i="68"/>
  <c r="AF886" i="68"/>
  <c r="AE886" i="68"/>
  <c r="AD886" i="68"/>
  <c r="AC886" i="68"/>
  <c r="AB886" i="68"/>
  <c r="AA886" i="68"/>
  <c r="X886" i="68"/>
  <c r="N886" i="68"/>
  <c r="DJ885" i="68"/>
  <c r="DE885" i="68"/>
  <c r="DK885" i="68" s="1"/>
  <c r="CW885" i="68"/>
  <c r="CL885" i="68"/>
  <c r="CK885" i="68"/>
  <c r="CJ885" i="68"/>
  <c r="CI885" i="68"/>
  <c r="CH885" i="68"/>
  <c r="CG885" i="68"/>
  <c r="CF885" i="68"/>
  <c r="CC885" i="68"/>
  <c r="BS885" i="68"/>
  <c r="BE885" i="68"/>
  <c r="BF885" i="68" s="1"/>
  <c r="AZ885" i="68"/>
  <c r="AR885" i="68"/>
  <c r="AG885" i="68"/>
  <c r="AF885" i="68"/>
  <c r="AE885" i="68"/>
  <c r="AD885" i="68"/>
  <c r="AC885" i="68"/>
  <c r="AB885" i="68"/>
  <c r="AA885" i="68"/>
  <c r="X885" i="68"/>
  <c r="N885" i="68"/>
  <c r="DJ884" i="68"/>
  <c r="DE884" i="68"/>
  <c r="CW884" i="68"/>
  <c r="CL884" i="68"/>
  <c r="CK884" i="68"/>
  <c r="CJ884" i="68"/>
  <c r="CI884" i="68"/>
  <c r="CH884" i="68"/>
  <c r="CG884" i="68"/>
  <c r="CF884" i="68"/>
  <c r="CC884" i="68"/>
  <c r="BS884" i="68"/>
  <c r="BE884" i="68"/>
  <c r="AZ884" i="68"/>
  <c r="AR884" i="68"/>
  <c r="AG884" i="68"/>
  <c r="AF884" i="68"/>
  <c r="AE884" i="68"/>
  <c r="AD884" i="68"/>
  <c r="AC884" i="68"/>
  <c r="AB884" i="68"/>
  <c r="AA884" i="68"/>
  <c r="X884" i="68"/>
  <c r="N884" i="68"/>
  <c r="DJ883" i="68"/>
  <c r="DE883" i="68"/>
  <c r="DK883" i="68" s="1"/>
  <c r="CW883" i="68"/>
  <c r="CL883" i="68"/>
  <c r="CK883" i="68"/>
  <c r="CJ883" i="68"/>
  <c r="CI883" i="68"/>
  <c r="CH883" i="68"/>
  <c r="CG883" i="68"/>
  <c r="CF883" i="68"/>
  <c r="CC883" i="68"/>
  <c r="BS883" i="68"/>
  <c r="BE883" i="68"/>
  <c r="AZ883" i="68"/>
  <c r="AR883" i="68"/>
  <c r="AG883" i="68"/>
  <c r="AF883" i="68"/>
  <c r="AE883" i="68"/>
  <c r="AD883" i="68"/>
  <c r="AC883" i="68"/>
  <c r="AB883" i="68"/>
  <c r="AA883" i="68"/>
  <c r="X883" i="68"/>
  <c r="N883" i="68"/>
  <c r="DJ882" i="68"/>
  <c r="DE882" i="68"/>
  <c r="CW882" i="68"/>
  <c r="CL882" i="68"/>
  <c r="CK882" i="68"/>
  <c r="CJ882" i="68"/>
  <c r="CI882" i="68"/>
  <c r="CH882" i="68"/>
  <c r="CG882" i="68"/>
  <c r="CF882" i="68"/>
  <c r="CC882" i="68"/>
  <c r="BS882" i="68"/>
  <c r="BE882" i="68"/>
  <c r="AZ882" i="68"/>
  <c r="AR882" i="68"/>
  <c r="AG882" i="68"/>
  <c r="AF882" i="68"/>
  <c r="AE882" i="68"/>
  <c r="AD882" i="68"/>
  <c r="AC882" i="68"/>
  <c r="AB882" i="68"/>
  <c r="AA882" i="68"/>
  <c r="X882" i="68"/>
  <c r="N882" i="68"/>
  <c r="DJ881" i="68"/>
  <c r="DK881" i="68" s="1"/>
  <c r="DE881" i="68"/>
  <c r="CW881" i="68"/>
  <c r="CL881" i="68"/>
  <c r="CK881" i="68"/>
  <c r="CJ881" i="68"/>
  <c r="CI881" i="68"/>
  <c r="CH881" i="68"/>
  <c r="CG881" i="68"/>
  <c r="CF881" i="68"/>
  <c r="CC881" i="68"/>
  <c r="BS881" i="68"/>
  <c r="BE881" i="68"/>
  <c r="AZ881" i="68"/>
  <c r="AR881" i="68"/>
  <c r="AG881" i="68"/>
  <c r="AF881" i="68"/>
  <c r="AE881" i="68"/>
  <c r="AD881" i="68"/>
  <c r="AC881" i="68"/>
  <c r="AB881" i="68"/>
  <c r="AA881" i="68"/>
  <c r="X881" i="68"/>
  <c r="N881" i="68"/>
  <c r="DJ880" i="68"/>
  <c r="DE880" i="68"/>
  <c r="CW880" i="68"/>
  <c r="CL880" i="68"/>
  <c r="CK880" i="68"/>
  <c r="CJ880" i="68"/>
  <c r="CI880" i="68"/>
  <c r="CH880" i="68"/>
  <c r="CG880" i="68"/>
  <c r="CF880" i="68"/>
  <c r="CC880" i="68"/>
  <c r="BS880" i="68"/>
  <c r="BE880" i="68"/>
  <c r="AZ880" i="68"/>
  <c r="AR880" i="68"/>
  <c r="AG880" i="68"/>
  <c r="AF880" i="68"/>
  <c r="AE880" i="68"/>
  <c r="AD880" i="68"/>
  <c r="AC880" i="68"/>
  <c r="AB880" i="68"/>
  <c r="AA880" i="68"/>
  <c r="X880" i="68"/>
  <c r="N880" i="68"/>
  <c r="DJ879" i="68"/>
  <c r="DE879" i="68"/>
  <c r="CW879" i="68"/>
  <c r="CL879" i="68"/>
  <c r="CK879" i="68"/>
  <c r="CJ879" i="68"/>
  <c r="CI879" i="68"/>
  <c r="CH879" i="68"/>
  <c r="CG879" i="68"/>
  <c r="CF879" i="68"/>
  <c r="CC879" i="68"/>
  <c r="BS879" i="68"/>
  <c r="BE879" i="68"/>
  <c r="AZ879" i="68"/>
  <c r="AR879" i="68"/>
  <c r="AG879" i="68"/>
  <c r="AF879" i="68"/>
  <c r="AE879" i="68"/>
  <c r="AD879" i="68"/>
  <c r="AC879" i="68"/>
  <c r="AB879" i="68"/>
  <c r="AA879" i="68"/>
  <c r="X879" i="68"/>
  <c r="N879" i="68"/>
  <c r="DJ878" i="68"/>
  <c r="DE878" i="68"/>
  <c r="CW878" i="68"/>
  <c r="CL878" i="68"/>
  <c r="CK878" i="68"/>
  <c r="CJ878" i="68"/>
  <c r="CI878" i="68"/>
  <c r="CH878" i="68"/>
  <c r="CG878" i="68"/>
  <c r="CF878" i="68"/>
  <c r="CC878" i="68"/>
  <c r="BS878" i="68"/>
  <c r="BE878" i="68"/>
  <c r="AZ878" i="68"/>
  <c r="AR878" i="68"/>
  <c r="AG878" i="68"/>
  <c r="AF878" i="68"/>
  <c r="AE878" i="68"/>
  <c r="AD878" i="68"/>
  <c r="AC878" i="68"/>
  <c r="AB878" i="68"/>
  <c r="AA878" i="68"/>
  <c r="X878" i="68"/>
  <c r="N878" i="68"/>
  <c r="DJ877" i="68"/>
  <c r="DE877" i="68"/>
  <c r="CW877" i="68"/>
  <c r="CL877" i="68"/>
  <c r="CK877" i="68"/>
  <c r="CJ877" i="68"/>
  <c r="CI877" i="68"/>
  <c r="CH877" i="68"/>
  <c r="CG877" i="68"/>
  <c r="CF877" i="68"/>
  <c r="CC877" i="68"/>
  <c r="BS877" i="68"/>
  <c r="BE877" i="68"/>
  <c r="AZ877" i="68"/>
  <c r="AR877" i="68"/>
  <c r="AG877" i="68"/>
  <c r="AF877" i="68"/>
  <c r="AE877" i="68"/>
  <c r="AD877" i="68"/>
  <c r="AC877" i="68"/>
  <c r="AB877" i="68"/>
  <c r="AA877" i="68"/>
  <c r="X877" i="68"/>
  <c r="N877" i="68"/>
  <c r="DJ876" i="68"/>
  <c r="DE876" i="68"/>
  <c r="CW876" i="68"/>
  <c r="CL876" i="68"/>
  <c r="CK876" i="68"/>
  <c r="CJ876" i="68"/>
  <c r="CI876" i="68"/>
  <c r="CH876" i="68"/>
  <c r="CG876" i="68"/>
  <c r="CF876" i="68"/>
  <c r="CC876" i="68"/>
  <c r="BS876" i="68"/>
  <c r="BE876" i="68"/>
  <c r="AZ876" i="68"/>
  <c r="AR876" i="68"/>
  <c r="AG876" i="68"/>
  <c r="AF876" i="68"/>
  <c r="AE876" i="68"/>
  <c r="AD876" i="68"/>
  <c r="AC876" i="68"/>
  <c r="AB876" i="68"/>
  <c r="AA876" i="68"/>
  <c r="X876" i="68"/>
  <c r="N876" i="68"/>
  <c r="DJ875" i="68"/>
  <c r="DE875" i="68"/>
  <c r="CW875" i="68"/>
  <c r="CL875" i="68"/>
  <c r="CK875" i="68"/>
  <c r="CJ875" i="68"/>
  <c r="CI875" i="68"/>
  <c r="CH875" i="68"/>
  <c r="CG875" i="68"/>
  <c r="CF875" i="68"/>
  <c r="CC875" i="68"/>
  <c r="BS875" i="68"/>
  <c r="BE875" i="68"/>
  <c r="AZ875" i="68"/>
  <c r="BF875" i="68" s="1"/>
  <c r="AR875" i="68"/>
  <c r="AG875" i="68"/>
  <c r="AF875" i="68"/>
  <c r="AE875" i="68"/>
  <c r="AD875" i="68"/>
  <c r="AC875" i="68"/>
  <c r="AB875" i="68"/>
  <c r="AA875" i="68"/>
  <c r="X875" i="68"/>
  <c r="N875" i="68"/>
  <c r="DJ874" i="68"/>
  <c r="DE874" i="68"/>
  <c r="CW874" i="68"/>
  <c r="CL874" i="68"/>
  <c r="CK874" i="68"/>
  <c r="CJ874" i="68"/>
  <c r="CI874" i="68"/>
  <c r="CH874" i="68"/>
  <c r="CG874" i="68"/>
  <c r="CF874" i="68"/>
  <c r="CC874" i="68"/>
  <c r="BS874" i="68"/>
  <c r="BE874" i="68"/>
  <c r="AZ874" i="68"/>
  <c r="AR874" i="68"/>
  <c r="AG874" i="68"/>
  <c r="AF874" i="68"/>
  <c r="AE874" i="68"/>
  <c r="AD874" i="68"/>
  <c r="AC874" i="68"/>
  <c r="AB874" i="68"/>
  <c r="AA874" i="68"/>
  <c r="X874" i="68"/>
  <c r="N874" i="68"/>
  <c r="DJ873" i="68"/>
  <c r="DE873" i="68"/>
  <c r="CW873" i="68"/>
  <c r="CL873" i="68"/>
  <c r="CK873" i="68"/>
  <c r="CJ873" i="68"/>
  <c r="CI873" i="68"/>
  <c r="CH873" i="68"/>
  <c r="CG873" i="68"/>
  <c r="CF873" i="68"/>
  <c r="CC873" i="68"/>
  <c r="BS873" i="68"/>
  <c r="BE873" i="68"/>
  <c r="AZ873" i="68"/>
  <c r="AR873" i="68"/>
  <c r="AG873" i="68"/>
  <c r="AF873" i="68"/>
  <c r="AE873" i="68"/>
  <c r="AD873" i="68"/>
  <c r="AC873" i="68"/>
  <c r="AB873" i="68"/>
  <c r="AA873" i="68"/>
  <c r="X873" i="68"/>
  <c r="N873" i="68"/>
  <c r="DJ872" i="68"/>
  <c r="DE872" i="68"/>
  <c r="CW872" i="68"/>
  <c r="CL872" i="68"/>
  <c r="CK872" i="68"/>
  <c r="CJ872" i="68"/>
  <c r="CI872" i="68"/>
  <c r="CH872" i="68"/>
  <c r="CG872" i="68"/>
  <c r="CF872" i="68"/>
  <c r="CC872" i="68"/>
  <c r="BS872" i="68"/>
  <c r="BE872" i="68"/>
  <c r="AZ872" i="68"/>
  <c r="AR872" i="68"/>
  <c r="AG872" i="68"/>
  <c r="AF872" i="68"/>
  <c r="AE872" i="68"/>
  <c r="AD872" i="68"/>
  <c r="AC872" i="68"/>
  <c r="AB872" i="68"/>
  <c r="AA872" i="68"/>
  <c r="X872" i="68"/>
  <c r="N872" i="68"/>
  <c r="DJ871" i="68"/>
  <c r="DE871" i="68"/>
  <c r="CW871" i="68"/>
  <c r="CL871" i="68"/>
  <c r="CK871" i="68"/>
  <c r="CJ871" i="68"/>
  <c r="CI871" i="68"/>
  <c r="CH871" i="68"/>
  <c r="CG871" i="68"/>
  <c r="CF871" i="68"/>
  <c r="CC871" i="68"/>
  <c r="BS871" i="68"/>
  <c r="BE871" i="68"/>
  <c r="AZ871" i="68"/>
  <c r="AR871" i="68"/>
  <c r="AG871" i="68"/>
  <c r="AF871" i="68"/>
  <c r="AE871" i="68"/>
  <c r="AD871" i="68"/>
  <c r="AC871" i="68"/>
  <c r="AB871" i="68"/>
  <c r="AA871" i="68"/>
  <c r="X871" i="68"/>
  <c r="N871" i="68"/>
  <c r="DJ870" i="68"/>
  <c r="DE870" i="68"/>
  <c r="CW870" i="68"/>
  <c r="CL870" i="68"/>
  <c r="CK870" i="68"/>
  <c r="CJ870" i="68"/>
  <c r="CI870" i="68"/>
  <c r="CH870" i="68"/>
  <c r="CG870" i="68"/>
  <c r="CF870" i="68"/>
  <c r="CC870" i="68"/>
  <c r="BS870" i="68"/>
  <c r="BE870" i="68"/>
  <c r="AZ870" i="68"/>
  <c r="AR870" i="68"/>
  <c r="AG870" i="68"/>
  <c r="AF870" i="68"/>
  <c r="AE870" i="68"/>
  <c r="AD870" i="68"/>
  <c r="AC870" i="68"/>
  <c r="AB870" i="68"/>
  <c r="AA870" i="68"/>
  <c r="X870" i="68"/>
  <c r="N870" i="68"/>
  <c r="DJ869" i="68"/>
  <c r="DE869" i="68"/>
  <c r="DK869" i="68" s="1"/>
  <c r="CW869" i="68"/>
  <c r="CL869" i="68"/>
  <c r="CK869" i="68"/>
  <c r="CJ869" i="68"/>
  <c r="CI869" i="68"/>
  <c r="CH869" i="68"/>
  <c r="CG869" i="68"/>
  <c r="CF869" i="68"/>
  <c r="CC869" i="68"/>
  <c r="BS869" i="68"/>
  <c r="BE869" i="68"/>
  <c r="AZ869" i="68"/>
  <c r="AR869" i="68"/>
  <c r="AG869" i="68"/>
  <c r="AF869" i="68"/>
  <c r="AE869" i="68"/>
  <c r="AD869" i="68"/>
  <c r="AC869" i="68"/>
  <c r="AB869" i="68"/>
  <c r="AA869" i="68"/>
  <c r="X869" i="68"/>
  <c r="N869" i="68"/>
  <c r="DJ868" i="68"/>
  <c r="DK868" i="68" s="1"/>
  <c r="DE868" i="68"/>
  <c r="CW868" i="68"/>
  <c r="CL868" i="68"/>
  <c r="CK868" i="68"/>
  <c r="CJ868" i="68"/>
  <c r="CI868" i="68"/>
  <c r="CH868" i="68"/>
  <c r="CG868" i="68"/>
  <c r="CF868" i="68"/>
  <c r="CC868" i="68"/>
  <c r="BS868" i="68"/>
  <c r="BE868" i="68"/>
  <c r="AZ868" i="68"/>
  <c r="AR868" i="68"/>
  <c r="AG868" i="68"/>
  <c r="AF868" i="68"/>
  <c r="AE868" i="68"/>
  <c r="AD868" i="68"/>
  <c r="AC868" i="68"/>
  <c r="AB868" i="68"/>
  <c r="AA868" i="68"/>
  <c r="X868" i="68"/>
  <c r="N868" i="68"/>
  <c r="DJ867" i="68"/>
  <c r="DE867" i="68"/>
  <c r="CW867" i="68"/>
  <c r="CL867" i="68"/>
  <c r="CK867" i="68"/>
  <c r="CJ867" i="68"/>
  <c r="CI867" i="68"/>
  <c r="CH867" i="68"/>
  <c r="CG867" i="68"/>
  <c r="CF867" i="68"/>
  <c r="CC867" i="68"/>
  <c r="BS867" i="68"/>
  <c r="BE867" i="68"/>
  <c r="BF867" i="68" s="1"/>
  <c r="AZ867" i="68"/>
  <c r="AR867" i="68"/>
  <c r="AG867" i="68"/>
  <c r="AF867" i="68"/>
  <c r="AE867" i="68"/>
  <c r="AD867" i="68"/>
  <c r="AC867" i="68"/>
  <c r="AB867" i="68"/>
  <c r="AA867" i="68"/>
  <c r="X867" i="68"/>
  <c r="N867" i="68"/>
  <c r="DJ866" i="68"/>
  <c r="DE866" i="68"/>
  <c r="CW866" i="68"/>
  <c r="CL866" i="68"/>
  <c r="CK866" i="68"/>
  <c r="CJ866" i="68"/>
  <c r="CI866" i="68"/>
  <c r="CH866" i="68"/>
  <c r="CG866" i="68"/>
  <c r="CF866" i="68"/>
  <c r="CC866" i="68"/>
  <c r="BS866" i="68"/>
  <c r="BE866" i="68"/>
  <c r="AZ866" i="68"/>
  <c r="BF866" i="68" s="1"/>
  <c r="AR866" i="68"/>
  <c r="AG866" i="68"/>
  <c r="AF866" i="68"/>
  <c r="AE866" i="68"/>
  <c r="AD866" i="68"/>
  <c r="AC866" i="68"/>
  <c r="AB866" i="68"/>
  <c r="AA866" i="68"/>
  <c r="X866" i="68"/>
  <c r="N866" i="68"/>
  <c r="DJ865" i="68"/>
  <c r="DK865" i="68" s="1"/>
  <c r="DE865" i="68"/>
  <c r="CW865" i="68"/>
  <c r="CL865" i="68"/>
  <c r="CK865" i="68"/>
  <c r="CJ865" i="68"/>
  <c r="CI865" i="68"/>
  <c r="CH865" i="68"/>
  <c r="CG865" i="68"/>
  <c r="CF865" i="68"/>
  <c r="CC865" i="68"/>
  <c r="BS865" i="68"/>
  <c r="BE865" i="68"/>
  <c r="AZ865" i="68"/>
  <c r="AR865" i="68"/>
  <c r="AG865" i="68"/>
  <c r="AF865" i="68"/>
  <c r="AE865" i="68"/>
  <c r="AD865" i="68"/>
  <c r="AC865" i="68"/>
  <c r="AB865" i="68"/>
  <c r="AA865" i="68"/>
  <c r="X865" i="68"/>
  <c r="N865" i="68"/>
  <c r="DJ864" i="68"/>
  <c r="DE864" i="68"/>
  <c r="CW864" i="68"/>
  <c r="CL864" i="68"/>
  <c r="CK864" i="68"/>
  <c r="CJ864" i="68"/>
  <c r="CI864" i="68"/>
  <c r="CH864" i="68"/>
  <c r="CG864" i="68"/>
  <c r="CF864" i="68"/>
  <c r="CC864" i="68"/>
  <c r="BS864" i="68"/>
  <c r="BE864" i="68"/>
  <c r="AZ864" i="68"/>
  <c r="AR864" i="68"/>
  <c r="AG864" i="68"/>
  <c r="AF864" i="68"/>
  <c r="AE864" i="68"/>
  <c r="AD864" i="68"/>
  <c r="AC864" i="68"/>
  <c r="AB864" i="68"/>
  <c r="AA864" i="68"/>
  <c r="X864" i="68"/>
  <c r="N864" i="68"/>
  <c r="DJ863" i="68"/>
  <c r="DE863" i="68"/>
  <c r="CW863" i="68"/>
  <c r="CL863" i="68"/>
  <c r="CK863" i="68"/>
  <c r="CJ863" i="68"/>
  <c r="CI863" i="68"/>
  <c r="CH863" i="68"/>
  <c r="CG863" i="68"/>
  <c r="CF863" i="68"/>
  <c r="CC863" i="68"/>
  <c r="BS863" i="68"/>
  <c r="BE863" i="68"/>
  <c r="AZ863" i="68"/>
  <c r="AR863" i="68"/>
  <c r="AG863" i="68"/>
  <c r="AF863" i="68"/>
  <c r="AE863" i="68"/>
  <c r="AD863" i="68"/>
  <c r="AC863" i="68"/>
  <c r="AB863" i="68"/>
  <c r="AA863" i="68"/>
  <c r="X863" i="68"/>
  <c r="N863" i="68"/>
  <c r="DJ862" i="68"/>
  <c r="DE862" i="68"/>
  <c r="CW862" i="68"/>
  <c r="CL862" i="68"/>
  <c r="CK862" i="68"/>
  <c r="CJ862" i="68"/>
  <c r="CI862" i="68"/>
  <c r="CH862" i="68"/>
  <c r="CG862" i="68"/>
  <c r="CF862" i="68"/>
  <c r="CC862" i="68"/>
  <c r="BS862" i="68"/>
  <c r="BE862" i="68"/>
  <c r="BF862" i="68" s="1"/>
  <c r="AZ862" i="68"/>
  <c r="AR862" i="68"/>
  <c r="AG862" i="68"/>
  <c r="AF862" i="68"/>
  <c r="AE862" i="68"/>
  <c r="AD862" i="68"/>
  <c r="AC862" i="68"/>
  <c r="AB862" i="68"/>
  <c r="AA862" i="68"/>
  <c r="X862" i="68"/>
  <c r="N862" i="68"/>
  <c r="DJ861" i="68"/>
  <c r="DE861" i="68"/>
  <c r="CW861" i="68"/>
  <c r="CL861" i="68"/>
  <c r="CK861" i="68"/>
  <c r="CJ861" i="68"/>
  <c r="CI861" i="68"/>
  <c r="CH861" i="68"/>
  <c r="CG861" i="68"/>
  <c r="CF861" i="68"/>
  <c r="CC861" i="68"/>
  <c r="BS861" i="68"/>
  <c r="BE861" i="68"/>
  <c r="AZ861" i="68"/>
  <c r="AR861" i="68"/>
  <c r="AG861" i="68"/>
  <c r="AF861" i="68"/>
  <c r="AE861" i="68"/>
  <c r="AD861" i="68"/>
  <c r="AC861" i="68"/>
  <c r="AB861" i="68"/>
  <c r="AA861" i="68"/>
  <c r="X861" i="68"/>
  <c r="N861" i="68"/>
  <c r="DJ860" i="68"/>
  <c r="DE860" i="68"/>
  <c r="CW860" i="68"/>
  <c r="CL860" i="68"/>
  <c r="CK860" i="68"/>
  <c r="CJ860" i="68"/>
  <c r="CI860" i="68"/>
  <c r="CH860" i="68"/>
  <c r="CG860" i="68"/>
  <c r="CF860" i="68"/>
  <c r="CC860" i="68"/>
  <c r="BS860" i="68"/>
  <c r="BE860" i="68"/>
  <c r="AZ860" i="68"/>
  <c r="AR860" i="68"/>
  <c r="AG860" i="68"/>
  <c r="AF860" i="68"/>
  <c r="AE860" i="68"/>
  <c r="AD860" i="68"/>
  <c r="AC860" i="68"/>
  <c r="AB860" i="68"/>
  <c r="AA860" i="68"/>
  <c r="X860" i="68"/>
  <c r="N860" i="68"/>
  <c r="DJ859" i="68"/>
  <c r="DE859" i="68"/>
  <c r="CW859" i="68"/>
  <c r="CL859" i="68"/>
  <c r="CK859" i="68"/>
  <c r="CJ859" i="68"/>
  <c r="CI859" i="68"/>
  <c r="CH859" i="68"/>
  <c r="CG859" i="68"/>
  <c r="CF859" i="68"/>
  <c r="CC859" i="68"/>
  <c r="BS859" i="68"/>
  <c r="BE859" i="68"/>
  <c r="AZ859" i="68"/>
  <c r="AR859" i="68"/>
  <c r="AG859" i="68"/>
  <c r="AF859" i="68"/>
  <c r="AE859" i="68"/>
  <c r="AD859" i="68"/>
  <c r="AC859" i="68"/>
  <c r="AB859" i="68"/>
  <c r="AA859" i="68"/>
  <c r="X859" i="68"/>
  <c r="N859" i="68"/>
  <c r="DJ858" i="68"/>
  <c r="DE858" i="68"/>
  <c r="CW858" i="68"/>
  <c r="CL858" i="68"/>
  <c r="CK858" i="68"/>
  <c r="CJ858" i="68"/>
  <c r="CI858" i="68"/>
  <c r="CH858" i="68"/>
  <c r="CG858" i="68"/>
  <c r="CF858" i="68"/>
  <c r="CC858" i="68"/>
  <c r="BS858" i="68"/>
  <c r="BE858" i="68"/>
  <c r="AZ858" i="68"/>
  <c r="AR858" i="68"/>
  <c r="AG858" i="68"/>
  <c r="AF858" i="68"/>
  <c r="AE858" i="68"/>
  <c r="AD858" i="68"/>
  <c r="AC858" i="68"/>
  <c r="AB858" i="68"/>
  <c r="AA858" i="68"/>
  <c r="X858" i="68"/>
  <c r="N858" i="68"/>
  <c r="DJ857" i="68"/>
  <c r="DE857" i="68"/>
  <c r="CW857" i="68"/>
  <c r="CL857" i="68"/>
  <c r="CK857" i="68"/>
  <c r="CJ857" i="68"/>
  <c r="CI857" i="68"/>
  <c r="CH857" i="68"/>
  <c r="CG857" i="68"/>
  <c r="CF857" i="68"/>
  <c r="CC857" i="68"/>
  <c r="BS857" i="68"/>
  <c r="BE857" i="68"/>
  <c r="AZ857" i="68"/>
  <c r="AR857" i="68"/>
  <c r="AG857" i="68"/>
  <c r="AF857" i="68"/>
  <c r="AE857" i="68"/>
  <c r="AD857" i="68"/>
  <c r="AC857" i="68"/>
  <c r="AB857" i="68"/>
  <c r="AA857" i="68"/>
  <c r="X857" i="68"/>
  <c r="N857" i="68"/>
  <c r="DJ856" i="68"/>
  <c r="DK856" i="68" s="1"/>
  <c r="DE856" i="68"/>
  <c r="CW856" i="68"/>
  <c r="CL856" i="68"/>
  <c r="CK856" i="68"/>
  <c r="CJ856" i="68"/>
  <c r="CI856" i="68"/>
  <c r="CH856" i="68"/>
  <c r="CG856" i="68"/>
  <c r="CF856" i="68"/>
  <c r="CC856" i="68"/>
  <c r="BS856" i="68"/>
  <c r="BE856" i="68"/>
  <c r="AZ856" i="68"/>
  <c r="BF856" i="68" s="1"/>
  <c r="AR856" i="68"/>
  <c r="AG856" i="68"/>
  <c r="AF856" i="68"/>
  <c r="AE856" i="68"/>
  <c r="AD856" i="68"/>
  <c r="AC856" i="68"/>
  <c r="AB856" i="68"/>
  <c r="AA856" i="68"/>
  <c r="X856" i="68"/>
  <c r="N856" i="68"/>
  <c r="DJ855" i="68"/>
  <c r="DE855" i="68"/>
  <c r="CW855" i="68"/>
  <c r="CL855" i="68"/>
  <c r="CK855" i="68"/>
  <c r="CJ855" i="68"/>
  <c r="CI855" i="68"/>
  <c r="CH855" i="68"/>
  <c r="CG855" i="68"/>
  <c r="CF855" i="68"/>
  <c r="CC855" i="68"/>
  <c r="BS855" i="68"/>
  <c r="BE855" i="68"/>
  <c r="BF855" i="68" s="1"/>
  <c r="AZ855" i="68"/>
  <c r="AR855" i="68"/>
  <c r="AG855" i="68"/>
  <c r="AF855" i="68"/>
  <c r="AE855" i="68"/>
  <c r="AD855" i="68"/>
  <c r="AC855" i="68"/>
  <c r="AB855" i="68"/>
  <c r="AA855" i="68"/>
  <c r="X855" i="68"/>
  <c r="N855" i="68"/>
  <c r="DJ854" i="68"/>
  <c r="DE854" i="68"/>
  <c r="CW854" i="68"/>
  <c r="CL854" i="68"/>
  <c r="CK854" i="68"/>
  <c r="CJ854" i="68"/>
  <c r="CI854" i="68"/>
  <c r="CH854" i="68"/>
  <c r="CG854" i="68"/>
  <c r="CF854" i="68"/>
  <c r="CC854" i="68"/>
  <c r="BS854" i="68"/>
  <c r="BE854" i="68"/>
  <c r="AZ854" i="68"/>
  <c r="AR854" i="68"/>
  <c r="AG854" i="68"/>
  <c r="AF854" i="68"/>
  <c r="AE854" i="68"/>
  <c r="AD854" i="68"/>
  <c r="AC854" i="68"/>
  <c r="AB854" i="68"/>
  <c r="AA854" i="68"/>
  <c r="X854" i="68"/>
  <c r="N854" i="68"/>
  <c r="DJ853" i="68"/>
  <c r="DE853" i="68"/>
  <c r="CW853" i="68"/>
  <c r="CL853" i="68"/>
  <c r="CK853" i="68"/>
  <c r="CJ853" i="68"/>
  <c r="CI853" i="68"/>
  <c r="CH853" i="68"/>
  <c r="CG853" i="68"/>
  <c r="CF853" i="68"/>
  <c r="CC853" i="68"/>
  <c r="BS853" i="68"/>
  <c r="BE853" i="68"/>
  <c r="BF853" i="68" s="1"/>
  <c r="AZ853" i="68"/>
  <c r="AR853" i="68"/>
  <c r="AG853" i="68"/>
  <c r="AF853" i="68"/>
  <c r="AE853" i="68"/>
  <c r="AD853" i="68"/>
  <c r="AC853" i="68"/>
  <c r="AB853" i="68"/>
  <c r="AA853" i="68"/>
  <c r="X853" i="68"/>
  <c r="N853" i="68"/>
  <c r="DJ852" i="68"/>
  <c r="DE852" i="68"/>
  <c r="CW852" i="68"/>
  <c r="CL852" i="68"/>
  <c r="CK852" i="68"/>
  <c r="CJ852" i="68"/>
  <c r="CI852" i="68"/>
  <c r="CH852" i="68"/>
  <c r="CG852" i="68"/>
  <c r="CF852" i="68"/>
  <c r="CC852" i="68"/>
  <c r="BS852" i="68"/>
  <c r="BE852" i="68"/>
  <c r="AZ852" i="68"/>
  <c r="AR852" i="68"/>
  <c r="AG852" i="68"/>
  <c r="AF852" i="68"/>
  <c r="AE852" i="68"/>
  <c r="AD852" i="68"/>
  <c r="AC852" i="68"/>
  <c r="AB852" i="68"/>
  <c r="AA852" i="68"/>
  <c r="X852" i="68"/>
  <c r="N852" i="68"/>
  <c r="DJ851" i="68"/>
  <c r="DE851" i="68"/>
  <c r="CW851" i="68"/>
  <c r="CL851" i="68"/>
  <c r="CK851" i="68"/>
  <c r="CJ851" i="68"/>
  <c r="CI851" i="68"/>
  <c r="CH851" i="68"/>
  <c r="CG851" i="68"/>
  <c r="CF851" i="68"/>
  <c r="CC851" i="68"/>
  <c r="BS851" i="68"/>
  <c r="BE851" i="68"/>
  <c r="AZ851" i="68"/>
  <c r="AR851" i="68"/>
  <c r="AG851" i="68"/>
  <c r="AF851" i="68"/>
  <c r="AE851" i="68"/>
  <c r="AD851" i="68"/>
  <c r="AC851" i="68"/>
  <c r="AB851" i="68"/>
  <c r="AA851" i="68"/>
  <c r="X851" i="68"/>
  <c r="N851" i="68"/>
  <c r="DJ850" i="68"/>
  <c r="DE850" i="68"/>
  <c r="CW850" i="68"/>
  <c r="CL850" i="68"/>
  <c r="CK850" i="68"/>
  <c r="CJ850" i="68"/>
  <c r="CI850" i="68"/>
  <c r="CH850" i="68"/>
  <c r="CG850" i="68"/>
  <c r="CF850" i="68"/>
  <c r="CC850" i="68"/>
  <c r="BS850" i="68"/>
  <c r="BE850" i="68"/>
  <c r="AZ850" i="68"/>
  <c r="AR850" i="68"/>
  <c r="AG850" i="68"/>
  <c r="AF850" i="68"/>
  <c r="AE850" i="68"/>
  <c r="AD850" i="68"/>
  <c r="AC850" i="68"/>
  <c r="AB850" i="68"/>
  <c r="AA850" i="68"/>
  <c r="X850" i="68"/>
  <c r="N850" i="68"/>
  <c r="DJ849" i="68"/>
  <c r="DE849" i="68"/>
  <c r="CW849" i="68"/>
  <c r="CL849" i="68"/>
  <c r="CK849" i="68"/>
  <c r="CJ849" i="68"/>
  <c r="CI849" i="68"/>
  <c r="CH849" i="68"/>
  <c r="CG849" i="68"/>
  <c r="CF849" i="68"/>
  <c r="CC849" i="68"/>
  <c r="BS849" i="68"/>
  <c r="BE849" i="68"/>
  <c r="AZ849" i="68"/>
  <c r="AR849" i="68"/>
  <c r="AG849" i="68"/>
  <c r="AF849" i="68"/>
  <c r="AE849" i="68"/>
  <c r="AD849" i="68"/>
  <c r="AC849" i="68"/>
  <c r="AB849" i="68"/>
  <c r="AA849" i="68"/>
  <c r="X849" i="68"/>
  <c r="N849" i="68"/>
  <c r="DJ848" i="68"/>
  <c r="DE848" i="68"/>
  <c r="CW848" i="68"/>
  <c r="CL848" i="68"/>
  <c r="CK848" i="68"/>
  <c r="CJ848" i="68"/>
  <c r="CI848" i="68"/>
  <c r="CH848" i="68"/>
  <c r="CG848" i="68"/>
  <c r="CF848" i="68"/>
  <c r="CC848" i="68"/>
  <c r="BS848" i="68"/>
  <c r="BE848" i="68"/>
  <c r="AZ848" i="68"/>
  <c r="AR848" i="68"/>
  <c r="AG848" i="68"/>
  <c r="AF848" i="68"/>
  <c r="AE848" i="68"/>
  <c r="AD848" i="68"/>
  <c r="AC848" i="68"/>
  <c r="AB848" i="68"/>
  <c r="AA848" i="68"/>
  <c r="X848" i="68"/>
  <c r="N848" i="68"/>
  <c r="DJ847" i="68"/>
  <c r="DK847" i="68" s="1"/>
  <c r="DE847" i="68"/>
  <c r="CW847" i="68"/>
  <c r="CL847" i="68"/>
  <c r="CK847" i="68"/>
  <c r="CJ847" i="68"/>
  <c r="CI847" i="68"/>
  <c r="CH847" i="68"/>
  <c r="CG847" i="68"/>
  <c r="CF847" i="68"/>
  <c r="CC847" i="68"/>
  <c r="BS847" i="68"/>
  <c r="BE847" i="68"/>
  <c r="AZ847" i="68"/>
  <c r="AR847" i="68"/>
  <c r="AG847" i="68"/>
  <c r="AF847" i="68"/>
  <c r="AE847" i="68"/>
  <c r="AD847" i="68"/>
  <c r="AC847" i="68"/>
  <c r="AB847" i="68"/>
  <c r="AA847" i="68"/>
  <c r="X847" i="68"/>
  <c r="N847" i="68"/>
  <c r="DJ846" i="68"/>
  <c r="DE846" i="68"/>
  <c r="CW846" i="68"/>
  <c r="CL846" i="68"/>
  <c r="CK846" i="68"/>
  <c r="CJ846" i="68"/>
  <c r="CI846" i="68"/>
  <c r="CH846" i="68"/>
  <c r="CG846" i="68"/>
  <c r="CF846" i="68"/>
  <c r="CC846" i="68"/>
  <c r="BS846" i="68"/>
  <c r="BE846" i="68"/>
  <c r="BF846" i="68" s="1"/>
  <c r="AZ846" i="68"/>
  <c r="AR846" i="68"/>
  <c r="AG846" i="68"/>
  <c r="AF846" i="68"/>
  <c r="AE846" i="68"/>
  <c r="AD846" i="68"/>
  <c r="AC846" i="68"/>
  <c r="AB846" i="68"/>
  <c r="AA846" i="68"/>
  <c r="X846" i="68"/>
  <c r="N846" i="68"/>
  <c r="DJ845" i="68"/>
  <c r="DE845" i="68"/>
  <c r="CW845" i="68"/>
  <c r="CL845" i="68"/>
  <c r="CK845" i="68"/>
  <c r="CJ845" i="68"/>
  <c r="CI845" i="68"/>
  <c r="CH845" i="68"/>
  <c r="CG845" i="68"/>
  <c r="CF845" i="68"/>
  <c r="CC845" i="68"/>
  <c r="BS845" i="68"/>
  <c r="BE845" i="68"/>
  <c r="AZ845" i="68"/>
  <c r="BF845" i="68" s="1"/>
  <c r="AR845" i="68"/>
  <c r="AG845" i="68"/>
  <c r="AF845" i="68"/>
  <c r="AE845" i="68"/>
  <c r="AD845" i="68"/>
  <c r="AC845" i="68"/>
  <c r="AB845" i="68"/>
  <c r="AA845" i="68"/>
  <c r="X845" i="68"/>
  <c r="N845" i="68"/>
  <c r="DJ844" i="68"/>
  <c r="DE844" i="68"/>
  <c r="CW844" i="68"/>
  <c r="CL844" i="68"/>
  <c r="CK844" i="68"/>
  <c r="CJ844" i="68"/>
  <c r="CI844" i="68"/>
  <c r="CH844" i="68"/>
  <c r="CG844" i="68"/>
  <c r="CF844" i="68"/>
  <c r="CC844" i="68"/>
  <c r="BS844" i="68"/>
  <c r="BF844" i="68"/>
  <c r="BE844" i="68"/>
  <c r="AZ844" i="68"/>
  <c r="AR844" i="68"/>
  <c r="AG844" i="68"/>
  <c r="AF844" i="68"/>
  <c r="AE844" i="68"/>
  <c r="AD844" i="68"/>
  <c r="AC844" i="68"/>
  <c r="AB844" i="68"/>
  <c r="AA844" i="68"/>
  <c r="X844" i="68"/>
  <c r="N844" i="68"/>
  <c r="DJ843" i="68"/>
  <c r="DE843" i="68"/>
  <c r="CW843" i="68"/>
  <c r="CL843" i="68"/>
  <c r="CK843" i="68"/>
  <c r="CJ843" i="68"/>
  <c r="CI843" i="68"/>
  <c r="CH843" i="68"/>
  <c r="CG843" i="68"/>
  <c r="CF843" i="68"/>
  <c r="CC843" i="68"/>
  <c r="BS843" i="68"/>
  <c r="BE843" i="68"/>
  <c r="AZ843" i="68"/>
  <c r="AR843" i="68"/>
  <c r="AG843" i="68"/>
  <c r="AF843" i="68"/>
  <c r="AE843" i="68"/>
  <c r="AD843" i="68"/>
  <c r="AC843" i="68"/>
  <c r="AB843" i="68"/>
  <c r="AA843" i="68"/>
  <c r="X843" i="68"/>
  <c r="N843" i="68"/>
  <c r="DJ842" i="68"/>
  <c r="DE842" i="68"/>
  <c r="CW842" i="68"/>
  <c r="CL842" i="68"/>
  <c r="CK842" i="68"/>
  <c r="CJ842" i="68"/>
  <c r="CI842" i="68"/>
  <c r="CH842" i="68"/>
  <c r="CG842" i="68"/>
  <c r="CF842" i="68"/>
  <c r="CC842" i="68"/>
  <c r="BS842" i="68"/>
  <c r="BE842" i="68"/>
  <c r="AZ842" i="68"/>
  <c r="BF842" i="68" s="1"/>
  <c r="AR842" i="68"/>
  <c r="AG842" i="68"/>
  <c r="AF842" i="68"/>
  <c r="AE842" i="68"/>
  <c r="AD842" i="68"/>
  <c r="AC842" i="68"/>
  <c r="AB842" i="68"/>
  <c r="AA842" i="68"/>
  <c r="X842" i="68"/>
  <c r="N842" i="68"/>
  <c r="DJ841" i="68"/>
  <c r="DE841" i="68"/>
  <c r="CW841" i="68"/>
  <c r="CL841" i="68"/>
  <c r="CK841" i="68"/>
  <c r="CJ841" i="68"/>
  <c r="CI841" i="68"/>
  <c r="CH841" i="68"/>
  <c r="CG841" i="68"/>
  <c r="CF841" i="68"/>
  <c r="CC841" i="68"/>
  <c r="BS841" i="68"/>
  <c r="BE841" i="68"/>
  <c r="AZ841" i="68"/>
  <c r="AR841" i="68"/>
  <c r="AG841" i="68"/>
  <c r="AF841" i="68"/>
  <c r="AE841" i="68"/>
  <c r="AD841" i="68"/>
  <c r="AC841" i="68"/>
  <c r="AB841" i="68"/>
  <c r="AA841" i="68"/>
  <c r="X841" i="68"/>
  <c r="N841" i="68"/>
  <c r="DJ840" i="68"/>
  <c r="DE840" i="68"/>
  <c r="CW840" i="68"/>
  <c r="CL840" i="68"/>
  <c r="CK840" i="68"/>
  <c r="CJ840" i="68"/>
  <c r="CI840" i="68"/>
  <c r="CH840" i="68"/>
  <c r="CG840" i="68"/>
  <c r="CF840" i="68"/>
  <c r="CC840" i="68"/>
  <c r="BS840" i="68"/>
  <c r="BE840" i="68"/>
  <c r="AZ840" i="68"/>
  <c r="AR840" i="68"/>
  <c r="AG840" i="68"/>
  <c r="AF840" i="68"/>
  <c r="AE840" i="68"/>
  <c r="AD840" i="68"/>
  <c r="AC840" i="68"/>
  <c r="AB840" i="68"/>
  <c r="AA840" i="68"/>
  <c r="X840" i="68"/>
  <c r="N840" i="68"/>
  <c r="DJ839" i="68"/>
  <c r="DE839" i="68"/>
  <c r="CW839" i="68"/>
  <c r="CL839" i="68"/>
  <c r="CK839" i="68"/>
  <c r="CJ839" i="68"/>
  <c r="CI839" i="68"/>
  <c r="CH839" i="68"/>
  <c r="CG839" i="68"/>
  <c r="CF839" i="68"/>
  <c r="CC839" i="68"/>
  <c r="BS839" i="68"/>
  <c r="BE839" i="68"/>
  <c r="AZ839" i="68"/>
  <c r="AR839" i="68"/>
  <c r="AG839" i="68"/>
  <c r="AF839" i="68"/>
  <c r="AE839" i="68"/>
  <c r="AD839" i="68"/>
  <c r="AC839" i="68"/>
  <c r="AB839" i="68"/>
  <c r="AA839" i="68"/>
  <c r="X839" i="68"/>
  <c r="N839" i="68"/>
  <c r="DJ838" i="68"/>
  <c r="DE838" i="68"/>
  <c r="CW838" i="68"/>
  <c r="CL838" i="68"/>
  <c r="CK838" i="68"/>
  <c r="CJ838" i="68"/>
  <c r="CI838" i="68"/>
  <c r="CH838" i="68"/>
  <c r="CG838" i="68"/>
  <c r="CF838" i="68"/>
  <c r="CC838" i="68"/>
  <c r="BS838" i="68"/>
  <c r="BE838" i="68"/>
  <c r="AZ838" i="68"/>
  <c r="AR838" i="68"/>
  <c r="AG838" i="68"/>
  <c r="AF838" i="68"/>
  <c r="AE838" i="68"/>
  <c r="AD838" i="68"/>
  <c r="AC838" i="68"/>
  <c r="AB838" i="68"/>
  <c r="AA838" i="68"/>
  <c r="X838" i="68"/>
  <c r="N838" i="68"/>
  <c r="DJ837" i="68"/>
  <c r="DE837" i="68"/>
  <c r="DK837" i="68" s="1"/>
  <c r="CW837" i="68"/>
  <c r="CL837" i="68"/>
  <c r="CK837" i="68"/>
  <c r="CJ837" i="68"/>
  <c r="CI837" i="68"/>
  <c r="CH837" i="68"/>
  <c r="CG837" i="68"/>
  <c r="CF837" i="68"/>
  <c r="CC837" i="68"/>
  <c r="BS837" i="68"/>
  <c r="BE837" i="68"/>
  <c r="AZ837" i="68"/>
  <c r="AR837" i="68"/>
  <c r="AG837" i="68"/>
  <c r="AF837" i="68"/>
  <c r="AE837" i="68"/>
  <c r="AD837" i="68"/>
  <c r="AC837" i="68"/>
  <c r="AB837" i="68"/>
  <c r="AA837" i="68"/>
  <c r="X837" i="68"/>
  <c r="N837" i="68"/>
  <c r="DJ836" i="68"/>
  <c r="DK836" i="68" s="1"/>
  <c r="DE836" i="68"/>
  <c r="CW836" i="68"/>
  <c r="CL836" i="68"/>
  <c r="CK836" i="68"/>
  <c r="CJ836" i="68"/>
  <c r="CI836" i="68"/>
  <c r="CH836" i="68"/>
  <c r="CG836" i="68"/>
  <c r="CF836" i="68"/>
  <c r="CC836" i="68"/>
  <c r="BS836" i="68"/>
  <c r="BE836" i="68"/>
  <c r="AZ836" i="68"/>
  <c r="AR836" i="68"/>
  <c r="AG836" i="68"/>
  <c r="AF836" i="68"/>
  <c r="AE836" i="68"/>
  <c r="AD836" i="68"/>
  <c r="AC836" i="68"/>
  <c r="AB836" i="68"/>
  <c r="AA836" i="68"/>
  <c r="X836" i="68"/>
  <c r="N836" i="68"/>
  <c r="DJ835" i="68"/>
  <c r="DK835" i="68" s="1"/>
  <c r="DE835" i="68"/>
  <c r="CW835" i="68"/>
  <c r="CL835" i="68"/>
  <c r="CK835" i="68"/>
  <c r="CJ835" i="68"/>
  <c r="CI835" i="68"/>
  <c r="CH835" i="68"/>
  <c r="CG835" i="68"/>
  <c r="CF835" i="68"/>
  <c r="CC835" i="68"/>
  <c r="BS835" i="68"/>
  <c r="BE835" i="68"/>
  <c r="BF835" i="68" s="1"/>
  <c r="AZ835" i="68"/>
  <c r="AR835" i="68"/>
  <c r="AG835" i="68"/>
  <c r="AF835" i="68"/>
  <c r="AE835" i="68"/>
  <c r="AD835" i="68"/>
  <c r="AC835" i="68"/>
  <c r="AB835" i="68"/>
  <c r="AA835" i="68"/>
  <c r="X835" i="68"/>
  <c r="N835" i="68"/>
  <c r="DJ834" i="68"/>
  <c r="DE834" i="68"/>
  <c r="CW834" i="68"/>
  <c r="CL834" i="68"/>
  <c r="CK834" i="68"/>
  <c r="CJ834" i="68"/>
  <c r="CI834" i="68"/>
  <c r="CH834" i="68"/>
  <c r="CG834" i="68"/>
  <c r="CF834" i="68"/>
  <c r="CC834" i="68"/>
  <c r="BS834" i="68"/>
  <c r="BE834" i="68"/>
  <c r="AZ834" i="68"/>
  <c r="AR834" i="68"/>
  <c r="AG834" i="68"/>
  <c r="AF834" i="68"/>
  <c r="AE834" i="68"/>
  <c r="AD834" i="68"/>
  <c r="AC834" i="68"/>
  <c r="AB834" i="68"/>
  <c r="AA834" i="68"/>
  <c r="X834" i="68"/>
  <c r="N834" i="68"/>
  <c r="DJ833" i="68"/>
  <c r="DE833" i="68"/>
  <c r="CW833" i="68"/>
  <c r="CL833" i="68"/>
  <c r="CK833" i="68"/>
  <c r="CJ833" i="68"/>
  <c r="CI833" i="68"/>
  <c r="CH833" i="68"/>
  <c r="CG833" i="68"/>
  <c r="CF833" i="68"/>
  <c r="CC833" i="68"/>
  <c r="BS833" i="68"/>
  <c r="BE833" i="68"/>
  <c r="AZ833" i="68"/>
  <c r="AR833" i="68"/>
  <c r="AG833" i="68"/>
  <c r="AF833" i="68"/>
  <c r="AE833" i="68"/>
  <c r="AD833" i="68"/>
  <c r="AC833" i="68"/>
  <c r="AB833" i="68"/>
  <c r="AA833" i="68"/>
  <c r="X833" i="68"/>
  <c r="N833" i="68"/>
  <c r="DJ832" i="68"/>
  <c r="DE832" i="68"/>
  <c r="CW832" i="68"/>
  <c r="CL832" i="68"/>
  <c r="CK832" i="68"/>
  <c r="CJ832" i="68"/>
  <c r="CI832" i="68"/>
  <c r="CH832" i="68"/>
  <c r="CG832" i="68"/>
  <c r="CF832" i="68"/>
  <c r="CC832" i="68"/>
  <c r="BS832" i="68"/>
  <c r="BE832" i="68"/>
  <c r="AZ832" i="68"/>
  <c r="AR832" i="68"/>
  <c r="AG832" i="68"/>
  <c r="AF832" i="68"/>
  <c r="AE832" i="68"/>
  <c r="AD832" i="68"/>
  <c r="AC832" i="68"/>
  <c r="AB832" i="68"/>
  <c r="AA832" i="68"/>
  <c r="X832" i="68"/>
  <c r="N832" i="68"/>
  <c r="DJ831" i="68"/>
  <c r="DE831" i="68"/>
  <c r="CW831" i="68"/>
  <c r="CL831" i="68"/>
  <c r="CK831" i="68"/>
  <c r="CJ831" i="68"/>
  <c r="CI831" i="68"/>
  <c r="CH831" i="68"/>
  <c r="CG831" i="68"/>
  <c r="CF831" i="68"/>
  <c r="CC831" i="68"/>
  <c r="BS831" i="68"/>
  <c r="BE831" i="68"/>
  <c r="AZ831" i="68"/>
  <c r="AR831" i="68"/>
  <c r="AG831" i="68"/>
  <c r="AF831" i="68"/>
  <c r="AE831" i="68"/>
  <c r="AD831" i="68"/>
  <c r="AC831" i="68"/>
  <c r="AB831" i="68"/>
  <c r="AA831" i="68"/>
  <c r="X831" i="68"/>
  <c r="N831" i="68"/>
  <c r="DJ830" i="68"/>
  <c r="DE830" i="68"/>
  <c r="CW830" i="68"/>
  <c r="CL830" i="68"/>
  <c r="CK830" i="68"/>
  <c r="CJ830" i="68"/>
  <c r="CI830" i="68"/>
  <c r="CH830" i="68"/>
  <c r="CG830" i="68"/>
  <c r="CF830" i="68"/>
  <c r="CC830" i="68"/>
  <c r="BS830" i="68"/>
  <c r="BE830" i="68"/>
  <c r="AZ830" i="68"/>
  <c r="BF830" i="68" s="1"/>
  <c r="AR830" i="68"/>
  <c r="AG830" i="68"/>
  <c r="AF830" i="68"/>
  <c r="AE830" i="68"/>
  <c r="AD830" i="68"/>
  <c r="AC830" i="68"/>
  <c r="AB830" i="68"/>
  <c r="AA830" i="68"/>
  <c r="X830" i="68"/>
  <c r="N830" i="68"/>
  <c r="DJ829" i="68"/>
  <c r="DE829" i="68"/>
  <c r="CW829" i="68"/>
  <c r="CL829" i="68"/>
  <c r="CK829" i="68"/>
  <c r="CJ829" i="68"/>
  <c r="CI829" i="68"/>
  <c r="CH829" i="68"/>
  <c r="CG829" i="68"/>
  <c r="CF829" i="68"/>
  <c r="CC829" i="68"/>
  <c r="BS829" i="68"/>
  <c r="BE829" i="68"/>
  <c r="AZ829" i="68"/>
  <c r="BF829" i="68" s="1"/>
  <c r="AR829" i="68"/>
  <c r="AG829" i="68"/>
  <c r="AF829" i="68"/>
  <c r="AE829" i="68"/>
  <c r="AD829" i="68"/>
  <c r="AC829" i="68"/>
  <c r="AB829" i="68"/>
  <c r="AA829" i="68"/>
  <c r="X829" i="68"/>
  <c r="N829" i="68"/>
  <c r="DJ828" i="68"/>
  <c r="DE828" i="68"/>
  <c r="CW828" i="68"/>
  <c r="CL828" i="68"/>
  <c r="CK828" i="68"/>
  <c r="CJ828" i="68"/>
  <c r="CI828" i="68"/>
  <c r="CH828" i="68"/>
  <c r="CG828" i="68"/>
  <c r="CF828" i="68"/>
  <c r="CC828" i="68"/>
  <c r="BS828" i="68"/>
  <c r="BE828" i="68"/>
  <c r="AZ828" i="68"/>
  <c r="AR828" i="68"/>
  <c r="AG828" i="68"/>
  <c r="AF828" i="68"/>
  <c r="AE828" i="68"/>
  <c r="AD828" i="68"/>
  <c r="AC828" i="68"/>
  <c r="AB828" i="68"/>
  <c r="AA828" i="68"/>
  <c r="X828" i="68"/>
  <c r="N828" i="68"/>
  <c r="DJ827" i="68"/>
  <c r="DE827" i="68"/>
  <c r="CW827" i="68"/>
  <c r="CL827" i="68"/>
  <c r="CK827" i="68"/>
  <c r="CJ827" i="68"/>
  <c r="CI827" i="68"/>
  <c r="CH827" i="68"/>
  <c r="CG827" i="68"/>
  <c r="CF827" i="68"/>
  <c r="CC827" i="68"/>
  <c r="BS827" i="68"/>
  <c r="BE827" i="68"/>
  <c r="BF827" i="68" s="1"/>
  <c r="AZ827" i="68"/>
  <c r="AR827" i="68"/>
  <c r="AG827" i="68"/>
  <c r="AF827" i="68"/>
  <c r="AE827" i="68"/>
  <c r="AD827" i="68"/>
  <c r="AC827" i="68"/>
  <c r="AB827" i="68"/>
  <c r="AA827" i="68"/>
  <c r="X827" i="68"/>
  <c r="N827" i="68"/>
  <c r="DJ826" i="68"/>
  <c r="DE826" i="68"/>
  <c r="CW826" i="68"/>
  <c r="CL826" i="68"/>
  <c r="CK826" i="68"/>
  <c r="CJ826" i="68"/>
  <c r="CI826" i="68"/>
  <c r="CH826" i="68"/>
  <c r="CG826" i="68"/>
  <c r="CF826" i="68"/>
  <c r="CC826" i="68"/>
  <c r="BS826" i="68"/>
  <c r="BE826" i="68"/>
  <c r="AZ826" i="68"/>
  <c r="AR826" i="68"/>
  <c r="AG826" i="68"/>
  <c r="AF826" i="68"/>
  <c r="AE826" i="68"/>
  <c r="AD826" i="68"/>
  <c r="AC826" i="68"/>
  <c r="AB826" i="68"/>
  <c r="AA826" i="68"/>
  <c r="X826" i="68"/>
  <c r="N826" i="68"/>
  <c r="DJ825" i="68"/>
  <c r="DE825" i="68"/>
  <c r="CW825" i="68"/>
  <c r="CL825" i="68"/>
  <c r="CK825" i="68"/>
  <c r="CJ825" i="68"/>
  <c r="CI825" i="68"/>
  <c r="CH825" i="68"/>
  <c r="CG825" i="68"/>
  <c r="CF825" i="68"/>
  <c r="CC825" i="68"/>
  <c r="BS825" i="68"/>
  <c r="BE825" i="68"/>
  <c r="AZ825" i="68"/>
  <c r="AR825" i="68"/>
  <c r="AG825" i="68"/>
  <c r="AF825" i="68"/>
  <c r="AE825" i="68"/>
  <c r="AD825" i="68"/>
  <c r="AC825" i="68"/>
  <c r="AB825" i="68"/>
  <c r="AA825" i="68"/>
  <c r="X825" i="68"/>
  <c r="N825" i="68"/>
  <c r="DJ824" i="68"/>
  <c r="DE824" i="68"/>
  <c r="CW824" i="68"/>
  <c r="CL824" i="68"/>
  <c r="CK824" i="68"/>
  <c r="CJ824" i="68"/>
  <c r="CI824" i="68"/>
  <c r="CH824" i="68"/>
  <c r="CG824" i="68"/>
  <c r="CF824" i="68"/>
  <c r="CC824" i="68"/>
  <c r="BS824" i="68"/>
  <c r="BE824" i="68"/>
  <c r="AZ824" i="68"/>
  <c r="BF824" i="68" s="1"/>
  <c r="AR824" i="68"/>
  <c r="AG824" i="68"/>
  <c r="AF824" i="68"/>
  <c r="AE824" i="68"/>
  <c r="AD824" i="68"/>
  <c r="AC824" i="68"/>
  <c r="AB824" i="68"/>
  <c r="AA824" i="68"/>
  <c r="X824" i="68"/>
  <c r="N824" i="68"/>
  <c r="DJ823" i="68"/>
  <c r="DE823" i="68"/>
  <c r="CW823" i="68"/>
  <c r="CL823" i="68"/>
  <c r="CK823" i="68"/>
  <c r="CJ823" i="68"/>
  <c r="CI823" i="68"/>
  <c r="CH823" i="68"/>
  <c r="CG823" i="68"/>
  <c r="CF823" i="68"/>
  <c r="CC823" i="68"/>
  <c r="BS823" i="68"/>
  <c r="BE823" i="68"/>
  <c r="BF823" i="68" s="1"/>
  <c r="AZ823" i="68"/>
  <c r="AR823" i="68"/>
  <c r="AG823" i="68"/>
  <c r="AF823" i="68"/>
  <c r="AE823" i="68"/>
  <c r="AD823" i="68"/>
  <c r="AC823" i="68"/>
  <c r="AB823" i="68"/>
  <c r="AA823" i="68"/>
  <c r="X823" i="68"/>
  <c r="N823" i="68"/>
  <c r="DJ822" i="68"/>
  <c r="DE822" i="68"/>
  <c r="CW822" i="68"/>
  <c r="CL822" i="68"/>
  <c r="CK822" i="68"/>
  <c r="CJ822" i="68"/>
  <c r="CI822" i="68"/>
  <c r="CH822" i="68"/>
  <c r="CG822" i="68"/>
  <c r="CF822" i="68"/>
  <c r="CC822" i="68"/>
  <c r="BS822" i="68"/>
  <c r="BE822" i="68"/>
  <c r="AZ822" i="68"/>
  <c r="AR822" i="68"/>
  <c r="AG822" i="68"/>
  <c r="AF822" i="68"/>
  <c r="AE822" i="68"/>
  <c r="AD822" i="68"/>
  <c r="AC822" i="68"/>
  <c r="AB822" i="68"/>
  <c r="AA822" i="68"/>
  <c r="X822" i="68"/>
  <c r="N822" i="68"/>
  <c r="DJ821" i="68"/>
  <c r="DE821" i="68"/>
  <c r="CW821" i="68"/>
  <c r="CL821" i="68"/>
  <c r="CK821" i="68"/>
  <c r="CJ821" i="68"/>
  <c r="CI821" i="68"/>
  <c r="CH821" i="68"/>
  <c r="CG821" i="68"/>
  <c r="CF821" i="68"/>
  <c r="CC821" i="68"/>
  <c r="BS821" i="68"/>
  <c r="BE821" i="68"/>
  <c r="AZ821" i="68"/>
  <c r="AR821" i="68"/>
  <c r="AG821" i="68"/>
  <c r="AF821" i="68"/>
  <c r="AE821" i="68"/>
  <c r="AD821" i="68"/>
  <c r="AC821" i="68"/>
  <c r="AB821" i="68"/>
  <c r="AA821" i="68"/>
  <c r="X821" i="68"/>
  <c r="N821" i="68"/>
  <c r="DJ820" i="68"/>
  <c r="DK820" i="68" s="1"/>
  <c r="DE820" i="68"/>
  <c r="CW820" i="68"/>
  <c r="CL820" i="68"/>
  <c r="CK820" i="68"/>
  <c r="CJ820" i="68"/>
  <c r="CI820" i="68"/>
  <c r="CH820" i="68"/>
  <c r="CG820" i="68"/>
  <c r="CF820" i="68"/>
  <c r="CC820" i="68"/>
  <c r="BS820" i="68"/>
  <c r="BE820" i="68"/>
  <c r="AZ820" i="68"/>
  <c r="AR820" i="68"/>
  <c r="AG820" i="68"/>
  <c r="AF820" i="68"/>
  <c r="AE820" i="68"/>
  <c r="AD820" i="68"/>
  <c r="AC820" i="68"/>
  <c r="AB820" i="68"/>
  <c r="AA820" i="68"/>
  <c r="X820" i="68"/>
  <c r="N820" i="68"/>
  <c r="DJ819" i="68"/>
  <c r="DE819" i="68"/>
  <c r="CW819" i="68"/>
  <c r="CL819" i="68"/>
  <c r="CK819" i="68"/>
  <c r="CJ819" i="68"/>
  <c r="CI819" i="68"/>
  <c r="CH819" i="68"/>
  <c r="CG819" i="68"/>
  <c r="CF819" i="68"/>
  <c r="CC819" i="68"/>
  <c r="BS819" i="68"/>
  <c r="BE819" i="68"/>
  <c r="AZ819" i="68"/>
  <c r="AR819" i="68"/>
  <c r="AG819" i="68"/>
  <c r="AF819" i="68"/>
  <c r="AE819" i="68"/>
  <c r="AD819" i="68"/>
  <c r="AC819" i="68"/>
  <c r="AB819" i="68"/>
  <c r="AA819" i="68"/>
  <c r="X819" i="68"/>
  <c r="N819" i="68"/>
  <c r="DJ818" i="68"/>
  <c r="DE818" i="68"/>
  <c r="CW818" i="68"/>
  <c r="CL818" i="68"/>
  <c r="CK818" i="68"/>
  <c r="CJ818" i="68"/>
  <c r="CI818" i="68"/>
  <c r="CH818" i="68"/>
  <c r="CG818" i="68"/>
  <c r="CF818" i="68"/>
  <c r="CC818" i="68"/>
  <c r="BS818" i="68"/>
  <c r="BE818" i="68"/>
  <c r="AZ818" i="68"/>
  <c r="AR818" i="68"/>
  <c r="AG818" i="68"/>
  <c r="AF818" i="68"/>
  <c r="AE818" i="68"/>
  <c r="AD818" i="68"/>
  <c r="AC818" i="68"/>
  <c r="AB818" i="68"/>
  <c r="AA818" i="68"/>
  <c r="X818" i="68"/>
  <c r="N818" i="68"/>
  <c r="DJ817" i="68"/>
  <c r="DE817" i="68"/>
  <c r="CW817" i="68"/>
  <c r="CL817" i="68"/>
  <c r="CK817" i="68"/>
  <c r="CJ817" i="68"/>
  <c r="CI817" i="68"/>
  <c r="CH817" i="68"/>
  <c r="CG817" i="68"/>
  <c r="CF817" i="68"/>
  <c r="CC817" i="68"/>
  <c r="BS817" i="68"/>
  <c r="BE817" i="68"/>
  <c r="AZ817" i="68"/>
  <c r="AR817" i="68"/>
  <c r="AG817" i="68"/>
  <c r="AF817" i="68"/>
  <c r="AE817" i="68"/>
  <c r="AD817" i="68"/>
  <c r="AC817" i="68"/>
  <c r="AB817" i="68"/>
  <c r="AA817" i="68"/>
  <c r="X817" i="68"/>
  <c r="N817" i="68"/>
  <c r="DJ816" i="68"/>
  <c r="DE816" i="68"/>
  <c r="CW816" i="68"/>
  <c r="CL816" i="68"/>
  <c r="CK816" i="68"/>
  <c r="CJ816" i="68"/>
  <c r="CI816" i="68"/>
  <c r="CH816" i="68"/>
  <c r="CG816" i="68"/>
  <c r="CF816" i="68"/>
  <c r="CC816" i="68"/>
  <c r="BS816" i="68"/>
  <c r="BE816" i="68"/>
  <c r="AZ816" i="68"/>
  <c r="AR816" i="68"/>
  <c r="AG816" i="68"/>
  <c r="AF816" i="68"/>
  <c r="AE816" i="68"/>
  <c r="AD816" i="68"/>
  <c r="AC816" i="68"/>
  <c r="AB816" i="68"/>
  <c r="AA816" i="68"/>
  <c r="X816" i="68"/>
  <c r="N816" i="68"/>
  <c r="DJ815" i="68"/>
  <c r="DK815" i="68" s="1"/>
  <c r="DE815" i="68"/>
  <c r="CW815" i="68"/>
  <c r="CL815" i="68"/>
  <c r="CK815" i="68"/>
  <c r="CJ815" i="68"/>
  <c r="CI815" i="68"/>
  <c r="CH815" i="68"/>
  <c r="CG815" i="68"/>
  <c r="CF815" i="68"/>
  <c r="CC815" i="68"/>
  <c r="BS815" i="68"/>
  <c r="BE815" i="68"/>
  <c r="BF815" i="68" s="1"/>
  <c r="AZ815" i="68"/>
  <c r="AR815" i="68"/>
  <c r="AG815" i="68"/>
  <c r="AF815" i="68"/>
  <c r="AE815" i="68"/>
  <c r="AD815" i="68"/>
  <c r="AC815" i="68"/>
  <c r="AB815" i="68"/>
  <c r="AA815" i="68"/>
  <c r="X815" i="68"/>
  <c r="N815" i="68"/>
  <c r="DJ814" i="68"/>
  <c r="DE814" i="68"/>
  <c r="CW814" i="68"/>
  <c r="CL814" i="68"/>
  <c r="CK814" i="68"/>
  <c r="CJ814" i="68"/>
  <c r="CI814" i="68"/>
  <c r="CH814" i="68"/>
  <c r="CG814" i="68"/>
  <c r="CF814" i="68"/>
  <c r="CC814" i="68"/>
  <c r="BS814" i="68"/>
  <c r="BE814" i="68"/>
  <c r="AZ814" i="68"/>
  <c r="AR814" i="68"/>
  <c r="AG814" i="68"/>
  <c r="AF814" i="68"/>
  <c r="AE814" i="68"/>
  <c r="AD814" i="68"/>
  <c r="AC814" i="68"/>
  <c r="AB814" i="68"/>
  <c r="AA814" i="68"/>
  <c r="X814" i="68"/>
  <c r="N814" i="68"/>
  <c r="DJ813" i="68"/>
  <c r="DE813" i="68"/>
  <c r="CW813" i="68"/>
  <c r="CL813" i="68"/>
  <c r="CK813" i="68"/>
  <c r="CJ813" i="68"/>
  <c r="CI813" i="68"/>
  <c r="CH813" i="68"/>
  <c r="CG813" i="68"/>
  <c r="CF813" i="68"/>
  <c r="CC813" i="68"/>
  <c r="BS813" i="68"/>
  <c r="BE813" i="68"/>
  <c r="AZ813" i="68"/>
  <c r="AR813" i="68"/>
  <c r="AG813" i="68"/>
  <c r="AF813" i="68"/>
  <c r="AE813" i="68"/>
  <c r="AD813" i="68"/>
  <c r="AC813" i="68"/>
  <c r="AB813" i="68"/>
  <c r="AA813" i="68"/>
  <c r="X813" i="68"/>
  <c r="N813" i="68"/>
  <c r="DJ812" i="68"/>
  <c r="DE812" i="68"/>
  <c r="CW812" i="68"/>
  <c r="CL812" i="68"/>
  <c r="CK812" i="68"/>
  <c r="CJ812" i="68"/>
  <c r="CI812" i="68"/>
  <c r="CH812" i="68"/>
  <c r="CG812" i="68"/>
  <c r="CF812" i="68"/>
  <c r="CC812" i="68"/>
  <c r="BS812" i="68"/>
  <c r="BE812" i="68"/>
  <c r="AZ812" i="68"/>
  <c r="AR812" i="68"/>
  <c r="AG812" i="68"/>
  <c r="AF812" i="68"/>
  <c r="AE812" i="68"/>
  <c r="AD812" i="68"/>
  <c r="AC812" i="68"/>
  <c r="AB812" i="68"/>
  <c r="AA812" i="68"/>
  <c r="X812" i="68"/>
  <c r="N812" i="68"/>
  <c r="DJ811" i="68"/>
  <c r="DE811" i="68"/>
  <c r="CW811" i="68"/>
  <c r="CL811" i="68"/>
  <c r="CK811" i="68"/>
  <c r="CJ811" i="68"/>
  <c r="CI811" i="68"/>
  <c r="CH811" i="68"/>
  <c r="CG811" i="68"/>
  <c r="CF811" i="68"/>
  <c r="CC811" i="68"/>
  <c r="BS811" i="68"/>
  <c r="BE811" i="68"/>
  <c r="AZ811" i="68"/>
  <c r="AR811" i="68"/>
  <c r="AG811" i="68"/>
  <c r="AF811" i="68"/>
  <c r="AE811" i="68"/>
  <c r="AD811" i="68"/>
  <c r="AC811" i="68"/>
  <c r="AB811" i="68"/>
  <c r="AA811" i="68"/>
  <c r="X811" i="68"/>
  <c r="N811" i="68"/>
  <c r="DJ810" i="68"/>
  <c r="DE810" i="68"/>
  <c r="CW810" i="68"/>
  <c r="CL810" i="68"/>
  <c r="CK810" i="68"/>
  <c r="CJ810" i="68"/>
  <c r="CI810" i="68"/>
  <c r="CH810" i="68"/>
  <c r="CG810" i="68"/>
  <c r="CF810" i="68"/>
  <c r="CC810" i="68"/>
  <c r="BS810" i="68"/>
  <c r="BE810" i="68"/>
  <c r="AZ810" i="68"/>
  <c r="AR810" i="68"/>
  <c r="AG810" i="68"/>
  <c r="AF810" i="68"/>
  <c r="AE810" i="68"/>
  <c r="AD810" i="68"/>
  <c r="AC810" i="68"/>
  <c r="AB810" i="68"/>
  <c r="AA810" i="68"/>
  <c r="X810" i="68"/>
  <c r="N810" i="68"/>
  <c r="DJ809" i="68"/>
  <c r="DE809" i="68"/>
  <c r="CW809" i="68"/>
  <c r="CL809" i="68"/>
  <c r="CK809" i="68"/>
  <c r="CJ809" i="68"/>
  <c r="CI809" i="68"/>
  <c r="CH809" i="68"/>
  <c r="CG809" i="68"/>
  <c r="CF809" i="68"/>
  <c r="CC809" i="68"/>
  <c r="BS809" i="68"/>
  <c r="BE809" i="68"/>
  <c r="AZ809" i="68"/>
  <c r="AR809" i="68"/>
  <c r="AG809" i="68"/>
  <c r="AF809" i="68"/>
  <c r="AE809" i="68"/>
  <c r="AD809" i="68"/>
  <c r="AC809" i="68"/>
  <c r="AB809" i="68"/>
  <c r="AA809" i="68"/>
  <c r="X809" i="68"/>
  <c r="N809" i="68"/>
  <c r="DJ808" i="68"/>
  <c r="DE808" i="68"/>
  <c r="CW808" i="68"/>
  <c r="CL808" i="68"/>
  <c r="CK808" i="68"/>
  <c r="CJ808" i="68"/>
  <c r="CI808" i="68"/>
  <c r="CH808" i="68"/>
  <c r="CG808" i="68"/>
  <c r="CF808" i="68"/>
  <c r="CC808" i="68"/>
  <c r="BS808" i="68"/>
  <c r="BF808" i="68"/>
  <c r="BE808" i="68"/>
  <c r="AZ808" i="68"/>
  <c r="AR808" i="68"/>
  <c r="AG808" i="68"/>
  <c r="AF808" i="68"/>
  <c r="AE808" i="68"/>
  <c r="AD808" i="68"/>
  <c r="AC808" i="68"/>
  <c r="AB808" i="68"/>
  <c r="AA808" i="68"/>
  <c r="X808" i="68"/>
  <c r="N808" i="68"/>
  <c r="DJ807" i="68"/>
  <c r="DE807" i="68"/>
  <c r="CW807" i="68"/>
  <c r="CL807" i="68"/>
  <c r="CK807" i="68"/>
  <c r="CJ807" i="68"/>
  <c r="CI807" i="68"/>
  <c r="CH807" i="68"/>
  <c r="CG807" i="68"/>
  <c r="CF807" i="68"/>
  <c r="CC807" i="68"/>
  <c r="BS807" i="68"/>
  <c r="BE807" i="68"/>
  <c r="AZ807" i="68"/>
  <c r="AR807" i="68"/>
  <c r="AG807" i="68"/>
  <c r="AF807" i="68"/>
  <c r="AE807" i="68"/>
  <c r="AD807" i="68"/>
  <c r="AC807" i="68"/>
  <c r="AB807" i="68"/>
  <c r="AA807" i="68"/>
  <c r="X807" i="68"/>
  <c r="N807" i="68"/>
  <c r="DJ806" i="68"/>
  <c r="DE806" i="68"/>
  <c r="CW806" i="68"/>
  <c r="CL806" i="68"/>
  <c r="CK806" i="68"/>
  <c r="CJ806" i="68"/>
  <c r="CI806" i="68"/>
  <c r="CH806" i="68"/>
  <c r="CG806" i="68"/>
  <c r="CF806" i="68"/>
  <c r="CC806" i="68"/>
  <c r="BS806" i="68"/>
  <c r="BE806" i="68"/>
  <c r="AZ806" i="68"/>
  <c r="AR806" i="68"/>
  <c r="AG806" i="68"/>
  <c r="AF806" i="68"/>
  <c r="AE806" i="68"/>
  <c r="AD806" i="68"/>
  <c r="AC806" i="68"/>
  <c r="AB806" i="68"/>
  <c r="AA806" i="68"/>
  <c r="X806" i="68"/>
  <c r="N806" i="68"/>
  <c r="DJ805" i="68"/>
  <c r="DE805" i="68"/>
  <c r="CW805" i="68"/>
  <c r="CL805" i="68"/>
  <c r="CK805" i="68"/>
  <c r="CJ805" i="68"/>
  <c r="CI805" i="68"/>
  <c r="CH805" i="68"/>
  <c r="CG805" i="68"/>
  <c r="CF805" i="68"/>
  <c r="CC805" i="68"/>
  <c r="BS805" i="68"/>
  <c r="BE805" i="68"/>
  <c r="AZ805" i="68"/>
  <c r="AR805" i="68"/>
  <c r="AG805" i="68"/>
  <c r="AF805" i="68"/>
  <c r="AE805" i="68"/>
  <c r="AD805" i="68"/>
  <c r="AC805" i="68"/>
  <c r="AB805" i="68"/>
  <c r="AA805" i="68"/>
  <c r="X805" i="68"/>
  <c r="N805" i="68"/>
  <c r="DJ804" i="68"/>
  <c r="DE804" i="68"/>
  <c r="CW804" i="68"/>
  <c r="CL804" i="68"/>
  <c r="CK804" i="68"/>
  <c r="CJ804" i="68"/>
  <c r="CI804" i="68"/>
  <c r="CH804" i="68"/>
  <c r="CG804" i="68"/>
  <c r="CF804" i="68"/>
  <c r="CC804" i="68"/>
  <c r="BS804" i="68"/>
  <c r="BE804" i="68"/>
  <c r="AZ804" i="68"/>
  <c r="AR804" i="68"/>
  <c r="AG804" i="68"/>
  <c r="AF804" i="68"/>
  <c r="AE804" i="68"/>
  <c r="AD804" i="68"/>
  <c r="AC804" i="68"/>
  <c r="AB804" i="68"/>
  <c r="AA804" i="68"/>
  <c r="X804" i="68"/>
  <c r="N804" i="68"/>
  <c r="DJ803" i="68"/>
  <c r="DE803" i="68"/>
  <c r="CW803" i="68"/>
  <c r="CL803" i="68"/>
  <c r="CK803" i="68"/>
  <c r="CJ803" i="68"/>
  <c r="CI803" i="68"/>
  <c r="CH803" i="68"/>
  <c r="CG803" i="68"/>
  <c r="CF803" i="68"/>
  <c r="CC803" i="68"/>
  <c r="BS803" i="68"/>
  <c r="BE803" i="68"/>
  <c r="AZ803" i="68"/>
  <c r="AR803" i="68"/>
  <c r="AG803" i="68"/>
  <c r="AF803" i="68"/>
  <c r="AE803" i="68"/>
  <c r="AD803" i="68"/>
  <c r="AC803" i="68"/>
  <c r="AB803" i="68"/>
  <c r="AA803" i="68"/>
  <c r="X803" i="68"/>
  <c r="N803" i="68"/>
  <c r="DJ802" i="68"/>
  <c r="DE802" i="68"/>
  <c r="DK802" i="68" s="1"/>
  <c r="CW802" i="68"/>
  <c r="CL802" i="68"/>
  <c r="CK802" i="68"/>
  <c r="CJ802" i="68"/>
  <c r="CI802" i="68"/>
  <c r="CH802" i="68"/>
  <c r="CG802" i="68"/>
  <c r="CF802" i="68"/>
  <c r="CC802" i="68"/>
  <c r="BS802" i="68"/>
  <c r="BE802" i="68"/>
  <c r="AZ802" i="68"/>
  <c r="AR802" i="68"/>
  <c r="AG802" i="68"/>
  <c r="AF802" i="68"/>
  <c r="AE802" i="68"/>
  <c r="AD802" i="68"/>
  <c r="AC802" i="68"/>
  <c r="AB802" i="68"/>
  <c r="AA802" i="68"/>
  <c r="X802" i="68"/>
  <c r="N802" i="68"/>
  <c r="DJ801" i="68"/>
  <c r="DE801" i="68"/>
  <c r="CW801" i="68"/>
  <c r="CL801" i="68"/>
  <c r="CK801" i="68"/>
  <c r="CJ801" i="68"/>
  <c r="CI801" i="68"/>
  <c r="CH801" i="68"/>
  <c r="CG801" i="68"/>
  <c r="CF801" i="68"/>
  <c r="CC801" i="68"/>
  <c r="BS801" i="68"/>
  <c r="BE801" i="68"/>
  <c r="AZ801" i="68"/>
  <c r="AR801" i="68"/>
  <c r="AG801" i="68"/>
  <c r="AF801" i="68"/>
  <c r="AE801" i="68"/>
  <c r="AD801" i="68"/>
  <c r="AC801" i="68"/>
  <c r="AB801" i="68"/>
  <c r="AA801" i="68"/>
  <c r="X801" i="68"/>
  <c r="N801" i="68"/>
  <c r="DJ800" i="68"/>
  <c r="DE800" i="68"/>
  <c r="CW800" i="68"/>
  <c r="CL800" i="68"/>
  <c r="CK800" i="68"/>
  <c r="CJ800" i="68"/>
  <c r="CI800" i="68"/>
  <c r="CH800" i="68"/>
  <c r="CG800" i="68"/>
  <c r="CF800" i="68"/>
  <c r="CC800" i="68"/>
  <c r="BS800" i="68"/>
  <c r="BE800" i="68"/>
  <c r="AZ800" i="68"/>
  <c r="AR800" i="68"/>
  <c r="AG800" i="68"/>
  <c r="AF800" i="68"/>
  <c r="AE800" i="68"/>
  <c r="AD800" i="68"/>
  <c r="AC800" i="68"/>
  <c r="AB800" i="68"/>
  <c r="AA800" i="68"/>
  <c r="X800" i="68"/>
  <c r="N800" i="68"/>
  <c r="DJ799" i="68"/>
  <c r="DE799" i="68"/>
  <c r="CW799" i="68"/>
  <c r="CL799" i="68"/>
  <c r="CK799" i="68"/>
  <c r="CJ799" i="68"/>
  <c r="CI799" i="68"/>
  <c r="CH799" i="68"/>
  <c r="CG799" i="68"/>
  <c r="CF799" i="68"/>
  <c r="CC799" i="68"/>
  <c r="BS799" i="68"/>
  <c r="BE799" i="68"/>
  <c r="AZ799" i="68"/>
  <c r="AR799" i="68"/>
  <c r="AG799" i="68"/>
  <c r="AF799" i="68"/>
  <c r="AE799" i="68"/>
  <c r="AD799" i="68"/>
  <c r="AC799" i="68"/>
  <c r="AB799" i="68"/>
  <c r="AA799" i="68"/>
  <c r="X799" i="68"/>
  <c r="N799" i="68"/>
  <c r="DJ798" i="68"/>
  <c r="DK798" i="68" s="1"/>
  <c r="DE798" i="68"/>
  <c r="CW798" i="68"/>
  <c r="CL798" i="68"/>
  <c r="CK798" i="68"/>
  <c r="CJ798" i="68"/>
  <c r="CI798" i="68"/>
  <c r="CH798" i="68"/>
  <c r="CG798" i="68"/>
  <c r="CF798" i="68"/>
  <c r="CC798" i="68"/>
  <c r="BS798" i="68"/>
  <c r="BE798" i="68"/>
  <c r="AZ798" i="68"/>
  <c r="AR798" i="68"/>
  <c r="AG798" i="68"/>
  <c r="AF798" i="68"/>
  <c r="AE798" i="68"/>
  <c r="AD798" i="68"/>
  <c r="AC798" i="68"/>
  <c r="AB798" i="68"/>
  <c r="AA798" i="68"/>
  <c r="X798" i="68"/>
  <c r="N798" i="68"/>
  <c r="DJ797" i="68"/>
  <c r="DE797" i="68"/>
  <c r="CW797" i="68"/>
  <c r="CL797" i="68"/>
  <c r="CK797" i="68"/>
  <c r="CJ797" i="68"/>
  <c r="CI797" i="68"/>
  <c r="CH797" i="68"/>
  <c r="CG797" i="68"/>
  <c r="CF797" i="68"/>
  <c r="CC797" i="68"/>
  <c r="BS797" i="68"/>
  <c r="BE797" i="68"/>
  <c r="AZ797" i="68"/>
  <c r="AR797" i="68"/>
  <c r="AG797" i="68"/>
  <c r="AF797" i="68"/>
  <c r="AE797" i="68"/>
  <c r="AD797" i="68"/>
  <c r="AC797" i="68"/>
  <c r="AB797" i="68"/>
  <c r="AA797" i="68"/>
  <c r="X797" i="68"/>
  <c r="N797" i="68"/>
  <c r="DJ796" i="68"/>
  <c r="DE796" i="68"/>
  <c r="CW796" i="68"/>
  <c r="CM796" i="68"/>
  <c r="CL796" i="68"/>
  <c r="CK796" i="68"/>
  <c r="CJ796" i="68"/>
  <c r="CI796" i="68"/>
  <c r="CH796" i="68"/>
  <c r="CG796" i="68"/>
  <c r="CF796" i="68"/>
  <c r="CC796" i="68"/>
  <c r="BS796" i="68"/>
  <c r="BE796" i="68"/>
  <c r="AZ796" i="68"/>
  <c r="AR796" i="68"/>
  <c r="AG796" i="68"/>
  <c r="AF796" i="68"/>
  <c r="AE796" i="68"/>
  <c r="AD796" i="68"/>
  <c r="AC796" i="68"/>
  <c r="AB796" i="68"/>
  <c r="AA796" i="68"/>
  <c r="X796" i="68"/>
  <c r="N796" i="68"/>
  <c r="DJ795" i="68"/>
  <c r="DE795" i="68"/>
  <c r="CW795" i="68"/>
  <c r="CL795" i="68"/>
  <c r="CK795" i="68"/>
  <c r="CJ795" i="68"/>
  <c r="CI795" i="68"/>
  <c r="CH795" i="68"/>
  <c r="CG795" i="68"/>
  <c r="CF795" i="68"/>
  <c r="CC795" i="68"/>
  <c r="BS795" i="68"/>
  <c r="BE795" i="68"/>
  <c r="AZ795" i="68"/>
  <c r="AR795" i="68"/>
  <c r="AG795" i="68"/>
  <c r="AF795" i="68"/>
  <c r="AE795" i="68"/>
  <c r="AD795" i="68"/>
  <c r="AC795" i="68"/>
  <c r="AB795" i="68"/>
  <c r="AA795" i="68"/>
  <c r="X795" i="68"/>
  <c r="N795" i="68"/>
  <c r="DJ794" i="68"/>
  <c r="DE794" i="68"/>
  <c r="DK794" i="68" s="1"/>
  <c r="CW794" i="68"/>
  <c r="CL794" i="68"/>
  <c r="CK794" i="68"/>
  <c r="CJ794" i="68"/>
  <c r="CI794" i="68"/>
  <c r="CH794" i="68"/>
  <c r="CG794" i="68"/>
  <c r="CF794" i="68"/>
  <c r="CC794" i="68"/>
  <c r="BS794" i="68"/>
  <c r="BE794" i="68"/>
  <c r="AZ794" i="68"/>
  <c r="AR794" i="68"/>
  <c r="AG794" i="68"/>
  <c r="AF794" i="68"/>
  <c r="AE794" i="68"/>
  <c r="AD794" i="68"/>
  <c r="AC794" i="68"/>
  <c r="AB794" i="68"/>
  <c r="AA794" i="68"/>
  <c r="X794" i="68"/>
  <c r="N794" i="68"/>
  <c r="DJ793" i="68"/>
  <c r="DK793" i="68" s="1"/>
  <c r="DE793" i="68"/>
  <c r="CW793" i="68"/>
  <c r="CL793" i="68"/>
  <c r="CK793" i="68"/>
  <c r="CJ793" i="68"/>
  <c r="CI793" i="68"/>
  <c r="CH793" i="68"/>
  <c r="CG793" i="68"/>
  <c r="CF793" i="68"/>
  <c r="CC793" i="68"/>
  <c r="BS793" i="68"/>
  <c r="BE793" i="68"/>
  <c r="AZ793" i="68"/>
  <c r="AR793" i="68"/>
  <c r="AG793" i="68"/>
  <c r="AF793" i="68"/>
  <c r="AE793" i="68"/>
  <c r="AD793" i="68"/>
  <c r="AC793" i="68"/>
  <c r="AB793" i="68"/>
  <c r="AA793" i="68"/>
  <c r="X793" i="68"/>
  <c r="N793" i="68"/>
  <c r="DJ792" i="68"/>
  <c r="DE792" i="68"/>
  <c r="CW792" i="68"/>
  <c r="CL792" i="68"/>
  <c r="CK792" i="68"/>
  <c r="CJ792" i="68"/>
  <c r="CI792" i="68"/>
  <c r="CH792" i="68"/>
  <c r="CG792" i="68"/>
  <c r="CF792" i="68"/>
  <c r="CC792" i="68"/>
  <c r="BS792" i="68"/>
  <c r="BE792" i="68"/>
  <c r="AZ792" i="68"/>
  <c r="AR792" i="68"/>
  <c r="AG792" i="68"/>
  <c r="AF792" i="68"/>
  <c r="AE792" i="68"/>
  <c r="AD792" i="68"/>
  <c r="AC792" i="68"/>
  <c r="AB792" i="68"/>
  <c r="AA792" i="68"/>
  <c r="X792" i="68"/>
  <c r="N792" i="68"/>
  <c r="DJ791" i="68"/>
  <c r="DE791" i="68"/>
  <c r="CW791" i="68"/>
  <c r="CL791" i="68"/>
  <c r="CK791" i="68"/>
  <c r="CJ791" i="68"/>
  <c r="CI791" i="68"/>
  <c r="CH791" i="68"/>
  <c r="CG791" i="68"/>
  <c r="CF791" i="68"/>
  <c r="CC791" i="68"/>
  <c r="BS791" i="68"/>
  <c r="BE791" i="68"/>
  <c r="AZ791" i="68"/>
  <c r="AR791" i="68"/>
  <c r="AG791" i="68"/>
  <c r="AF791" i="68"/>
  <c r="AE791" i="68"/>
  <c r="AD791" i="68"/>
  <c r="AC791" i="68"/>
  <c r="AB791" i="68"/>
  <c r="AA791" i="68"/>
  <c r="X791" i="68"/>
  <c r="N791" i="68"/>
  <c r="DJ790" i="68"/>
  <c r="DE790" i="68"/>
  <c r="CW790" i="68"/>
  <c r="CL790" i="68"/>
  <c r="CK790" i="68"/>
  <c r="CJ790" i="68"/>
  <c r="CI790" i="68"/>
  <c r="CH790" i="68"/>
  <c r="CG790" i="68"/>
  <c r="CF790" i="68"/>
  <c r="CC790" i="68"/>
  <c r="BS790" i="68"/>
  <c r="BF790" i="68"/>
  <c r="BE790" i="68"/>
  <c r="AZ790" i="68"/>
  <c r="AR790" i="68"/>
  <c r="AG790" i="68"/>
  <c r="AF790" i="68"/>
  <c r="AE790" i="68"/>
  <c r="AD790" i="68"/>
  <c r="AC790" i="68"/>
  <c r="AB790" i="68"/>
  <c r="AA790" i="68"/>
  <c r="X790" i="68"/>
  <c r="N790" i="68"/>
  <c r="DJ789" i="68"/>
  <c r="DE789" i="68"/>
  <c r="CW789" i="68"/>
  <c r="CL789" i="68"/>
  <c r="CK789" i="68"/>
  <c r="CJ789" i="68"/>
  <c r="CI789" i="68"/>
  <c r="CH789" i="68"/>
  <c r="CG789" i="68"/>
  <c r="CF789" i="68"/>
  <c r="CC789" i="68"/>
  <c r="BS789" i="68"/>
  <c r="BE789" i="68"/>
  <c r="AZ789" i="68"/>
  <c r="AR789" i="68"/>
  <c r="AG789" i="68"/>
  <c r="AF789" i="68"/>
  <c r="AE789" i="68"/>
  <c r="AD789" i="68"/>
  <c r="AC789" i="68"/>
  <c r="AB789" i="68"/>
  <c r="AA789" i="68"/>
  <c r="X789" i="68"/>
  <c r="N789" i="68"/>
  <c r="DJ788" i="68"/>
  <c r="DE788" i="68"/>
  <c r="CW788" i="68"/>
  <c r="CL788" i="68"/>
  <c r="CK788" i="68"/>
  <c r="CJ788" i="68"/>
  <c r="CI788" i="68"/>
  <c r="CH788" i="68"/>
  <c r="CG788" i="68"/>
  <c r="CF788" i="68"/>
  <c r="CC788" i="68"/>
  <c r="BS788" i="68"/>
  <c r="BE788" i="68"/>
  <c r="AZ788" i="68"/>
  <c r="AR788" i="68"/>
  <c r="AG788" i="68"/>
  <c r="AF788" i="68"/>
  <c r="AE788" i="68"/>
  <c r="AD788" i="68"/>
  <c r="AC788" i="68"/>
  <c r="AB788" i="68"/>
  <c r="AA788" i="68"/>
  <c r="X788" i="68"/>
  <c r="N788" i="68"/>
  <c r="DJ787" i="68"/>
  <c r="DE787" i="68"/>
  <c r="CW787" i="68"/>
  <c r="CL787" i="68"/>
  <c r="CK787" i="68"/>
  <c r="CJ787" i="68"/>
  <c r="CI787" i="68"/>
  <c r="CH787" i="68"/>
  <c r="CG787" i="68"/>
  <c r="CF787" i="68"/>
  <c r="CC787" i="68"/>
  <c r="BS787" i="68"/>
  <c r="BE787" i="68"/>
  <c r="AZ787" i="68"/>
  <c r="AR787" i="68"/>
  <c r="AG787" i="68"/>
  <c r="AF787" i="68"/>
  <c r="AE787" i="68"/>
  <c r="AD787" i="68"/>
  <c r="AC787" i="68"/>
  <c r="AB787" i="68"/>
  <c r="AA787" i="68"/>
  <c r="X787" i="68"/>
  <c r="N787" i="68"/>
  <c r="DJ786" i="68"/>
  <c r="DE786" i="68"/>
  <c r="CW786" i="68"/>
  <c r="CL786" i="68"/>
  <c r="CK786" i="68"/>
  <c r="CJ786" i="68"/>
  <c r="CI786" i="68"/>
  <c r="CH786" i="68"/>
  <c r="CG786" i="68"/>
  <c r="CF786" i="68"/>
  <c r="CC786" i="68"/>
  <c r="BS786" i="68"/>
  <c r="BE786" i="68"/>
  <c r="AZ786" i="68"/>
  <c r="AR786" i="68"/>
  <c r="AG786" i="68"/>
  <c r="AF786" i="68"/>
  <c r="AE786" i="68"/>
  <c r="AD786" i="68"/>
  <c r="AC786" i="68"/>
  <c r="AB786" i="68"/>
  <c r="AA786" i="68"/>
  <c r="X786" i="68"/>
  <c r="N786" i="68"/>
  <c r="DJ785" i="68"/>
  <c r="DE785" i="68"/>
  <c r="CW785" i="68"/>
  <c r="CL785" i="68"/>
  <c r="CK785" i="68"/>
  <c r="CJ785" i="68"/>
  <c r="CI785" i="68"/>
  <c r="CH785" i="68"/>
  <c r="CG785" i="68"/>
  <c r="CF785" i="68"/>
  <c r="CC785" i="68"/>
  <c r="BS785" i="68"/>
  <c r="BE785" i="68"/>
  <c r="AZ785" i="68"/>
  <c r="AR785" i="68"/>
  <c r="AG785" i="68"/>
  <c r="AF785" i="68"/>
  <c r="AE785" i="68"/>
  <c r="AD785" i="68"/>
  <c r="AC785" i="68"/>
  <c r="AB785" i="68"/>
  <c r="AA785" i="68"/>
  <c r="X785" i="68"/>
  <c r="N785" i="68"/>
  <c r="DJ784" i="68"/>
  <c r="DE784" i="68"/>
  <c r="CW784" i="68"/>
  <c r="CL784" i="68"/>
  <c r="CK784" i="68"/>
  <c r="CJ784" i="68"/>
  <c r="CI784" i="68"/>
  <c r="CH784" i="68"/>
  <c r="CG784" i="68"/>
  <c r="CF784" i="68"/>
  <c r="CC784" i="68"/>
  <c r="BS784" i="68"/>
  <c r="BE784" i="68"/>
  <c r="AZ784" i="68"/>
  <c r="AR784" i="68"/>
  <c r="AG784" i="68"/>
  <c r="AF784" i="68"/>
  <c r="AE784" i="68"/>
  <c r="AD784" i="68"/>
  <c r="AC784" i="68"/>
  <c r="AB784" i="68"/>
  <c r="AA784" i="68"/>
  <c r="X784" i="68"/>
  <c r="N784" i="68"/>
  <c r="DJ783" i="68"/>
  <c r="DE783" i="68"/>
  <c r="CW783" i="68"/>
  <c r="CL783" i="68"/>
  <c r="CK783" i="68"/>
  <c r="CJ783" i="68"/>
  <c r="CI783" i="68"/>
  <c r="CH783" i="68"/>
  <c r="CG783" i="68"/>
  <c r="CF783" i="68"/>
  <c r="CC783" i="68"/>
  <c r="BS783" i="68"/>
  <c r="BE783" i="68"/>
  <c r="AZ783" i="68"/>
  <c r="AR783" i="68"/>
  <c r="AG783" i="68"/>
  <c r="AF783" i="68"/>
  <c r="AE783" i="68"/>
  <c r="AD783" i="68"/>
  <c r="AC783" i="68"/>
  <c r="AB783" i="68"/>
  <c r="AA783" i="68"/>
  <c r="X783" i="68"/>
  <c r="N783" i="68"/>
  <c r="DJ782" i="68"/>
  <c r="DE782" i="68"/>
  <c r="CW782" i="68"/>
  <c r="CL782" i="68"/>
  <c r="CK782" i="68"/>
  <c r="CJ782" i="68"/>
  <c r="CI782" i="68"/>
  <c r="CH782" i="68"/>
  <c r="CG782" i="68"/>
  <c r="CF782" i="68"/>
  <c r="CC782" i="68"/>
  <c r="BS782" i="68"/>
  <c r="BE782" i="68"/>
  <c r="AZ782" i="68"/>
  <c r="AR782" i="68"/>
  <c r="AG782" i="68"/>
  <c r="AF782" i="68"/>
  <c r="AE782" i="68"/>
  <c r="AD782" i="68"/>
  <c r="AC782" i="68"/>
  <c r="AB782" i="68"/>
  <c r="AA782" i="68"/>
  <c r="X782" i="68"/>
  <c r="N782" i="68"/>
  <c r="DJ781" i="68"/>
  <c r="DE781" i="68"/>
  <c r="CW781" i="68"/>
  <c r="CL781" i="68"/>
  <c r="CK781" i="68"/>
  <c r="CJ781" i="68"/>
  <c r="CI781" i="68"/>
  <c r="CH781" i="68"/>
  <c r="CG781" i="68"/>
  <c r="CF781" i="68"/>
  <c r="CC781" i="68"/>
  <c r="BS781" i="68"/>
  <c r="BE781" i="68"/>
  <c r="AZ781" i="68"/>
  <c r="AR781" i="68"/>
  <c r="AG781" i="68"/>
  <c r="AF781" i="68"/>
  <c r="AE781" i="68"/>
  <c r="AD781" i="68"/>
  <c r="AC781" i="68"/>
  <c r="AB781" i="68"/>
  <c r="AA781" i="68"/>
  <c r="X781" i="68"/>
  <c r="N781" i="68"/>
  <c r="DJ780" i="68"/>
  <c r="DK780" i="68" s="1"/>
  <c r="DE780" i="68"/>
  <c r="CW780" i="68"/>
  <c r="CL780" i="68"/>
  <c r="CK780" i="68"/>
  <c r="CJ780" i="68"/>
  <c r="CI780" i="68"/>
  <c r="CH780" i="68"/>
  <c r="CG780" i="68"/>
  <c r="CF780" i="68"/>
  <c r="CC780" i="68"/>
  <c r="BS780" i="68"/>
  <c r="BE780" i="68"/>
  <c r="AZ780" i="68"/>
  <c r="AR780" i="68"/>
  <c r="AG780" i="68"/>
  <c r="AF780" i="68"/>
  <c r="AE780" i="68"/>
  <c r="AD780" i="68"/>
  <c r="AC780" i="68"/>
  <c r="AB780" i="68"/>
  <c r="AA780" i="68"/>
  <c r="X780" i="68"/>
  <c r="N780" i="68"/>
  <c r="DJ779" i="68"/>
  <c r="DE779" i="68"/>
  <c r="CW779" i="68"/>
  <c r="CL779" i="68"/>
  <c r="CK779" i="68"/>
  <c r="CJ779" i="68"/>
  <c r="CI779" i="68"/>
  <c r="CH779" i="68"/>
  <c r="CG779" i="68"/>
  <c r="CF779" i="68"/>
  <c r="CC779" i="68"/>
  <c r="BS779" i="68"/>
  <c r="BE779" i="68"/>
  <c r="AZ779" i="68"/>
  <c r="AR779" i="68"/>
  <c r="AG779" i="68"/>
  <c r="AF779" i="68"/>
  <c r="AE779" i="68"/>
  <c r="AD779" i="68"/>
  <c r="AC779" i="68"/>
  <c r="AB779" i="68"/>
  <c r="AA779" i="68"/>
  <c r="X779" i="68"/>
  <c r="N779" i="68"/>
  <c r="DJ778" i="68"/>
  <c r="DE778" i="68"/>
  <c r="DK778" i="68" s="1"/>
  <c r="CW778" i="68"/>
  <c r="CL778" i="68"/>
  <c r="CK778" i="68"/>
  <c r="CJ778" i="68"/>
  <c r="CI778" i="68"/>
  <c r="CH778" i="68"/>
  <c r="CG778" i="68"/>
  <c r="CF778" i="68"/>
  <c r="CC778" i="68"/>
  <c r="BS778" i="68"/>
  <c r="BE778" i="68"/>
  <c r="AZ778" i="68"/>
  <c r="BF778" i="68" s="1"/>
  <c r="AR778" i="68"/>
  <c r="AG778" i="68"/>
  <c r="AF778" i="68"/>
  <c r="AE778" i="68"/>
  <c r="AD778" i="68"/>
  <c r="AC778" i="68"/>
  <c r="AB778" i="68"/>
  <c r="AA778" i="68"/>
  <c r="X778" i="68"/>
  <c r="N778" i="68"/>
  <c r="DJ777" i="68"/>
  <c r="DE777" i="68"/>
  <c r="DK777" i="68" s="1"/>
  <c r="CW777" i="68"/>
  <c r="CL777" i="68"/>
  <c r="CK777" i="68"/>
  <c r="CJ777" i="68"/>
  <c r="CI777" i="68"/>
  <c r="CH777" i="68"/>
  <c r="CG777" i="68"/>
  <c r="CF777" i="68"/>
  <c r="CC777" i="68"/>
  <c r="BS777" i="68"/>
  <c r="BE777" i="68"/>
  <c r="BF777" i="68" s="1"/>
  <c r="AZ777" i="68"/>
  <c r="AR777" i="68"/>
  <c r="AG777" i="68"/>
  <c r="AF777" i="68"/>
  <c r="AE777" i="68"/>
  <c r="AD777" i="68"/>
  <c r="AC777" i="68"/>
  <c r="AB777" i="68"/>
  <c r="AA777" i="68"/>
  <c r="X777" i="68"/>
  <c r="N777" i="68"/>
  <c r="DJ776" i="68"/>
  <c r="DE776" i="68"/>
  <c r="CW776" i="68"/>
  <c r="CL776" i="68"/>
  <c r="CK776" i="68"/>
  <c r="CJ776" i="68"/>
  <c r="CI776" i="68"/>
  <c r="CH776" i="68"/>
  <c r="CG776" i="68"/>
  <c r="CF776" i="68"/>
  <c r="CC776" i="68"/>
  <c r="BS776" i="68"/>
  <c r="BE776" i="68"/>
  <c r="AZ776" i="68"/>
  <c r="BF776" i="68" s="1"/>
  <c r="AR776" i="68"/>
  <c r="AG776" i="68"/>
  <c r="AF776" i="68"/>
  <c r="AE776" i="68"/>
  <c r="AD776" i="68"/>
  <c r="AC776" i="68"/>
  <c r="AB776" i="68"/>
  <c r="AA776" i="68"/>
  <c r="X776" i="68"/>
  <c r="N776" i="68"/>
  <c r="DJ775" i="68"/>
  <c r="DE775" i="68"/>
  <c r="CW775" i="68"/>
  <c r="CL775" i="68"/>
  <c r="CK775" i="68"/>
  <c r="CJ775" i="68"/>
  <c r="CI775" i="68"/>
  <c r="CH775" i="68"/>
  <c r="CG775" i="68"/>
  <c r="CF775" i="68"/>
  <c r="CC775" i="68"/>
  <c r="BS775" i="68"/>
  <c r="BE775" i="68"/>
  <c r="AZ775" i="68"/>
  <c r="AR775" i="68"/>
  <c r="AG775" i="68"/>
  <c r="AF775" i="68"/>
  <c r="AE775" i="68"/>
  <c r="AD775" i="68"/>
  <c r="AC775" i="68"/>
  <c r="AB775" i="68"/>
  <c r="AA775" i="68"/>
  <c r="X775" i="68"/>
  <c r="N775" i="68"/>
  <c r="DJ774" i="68"/>
  <c r="DE774" i="68"/>
  <c r="CW774" i="68"/>
  <c r="CL774" i="68"/>
  <c r="CK774" i="68"/>
  <c r="CJ774" i="68"/>
  <c r="CI774" i="68"/>
  <c r="CH774" i="68"/>
  <c r="CG774" i="68"/>
  <c r="CF774" i="68"/>
  <c r="CC774" i="68"/>
  <c r="BS774" i="68"/>
  <c r="BE774" i="68"/>
  <c r="AZ774" i="68"/>
  <c r="AR774" i="68"/>
  <c r="AG774" i="68"/>
  <c r="AF774" i="68"/>
  <c r="AE774" i="68"/>
  <c r="AD774" i="68"/>
  <c r="AC774" i="68"/>
  <c r="AB774" i="68"/>
  <c r="AA774" i="68"/>
  <c r="X774" i="68"/>
  <c r="N774" i="68"/>
  <c r="DJ773" i="68"/>
  <c r="DE773" i="68"/>
  <c r="CW773" i="68"/>
  <c r="CL773" i="68"/>
  <c r="CK773" i="68"/>
  <c r="CJ773" i="68"/>
  <c r="CI773" i="68"/>
  <c r="CH773" i="68"/>
  <c r="CG773" i="68"/>
  <c r="CF773" i="68"/>
  <c r="CC773" i="68"/>
  <c r="BS773" i="68"/>
  <c r="BE773" i="68"/>
  <c r="AZ773" i="68"/>
  <c r="AR773" i="68"/>
  <c r="AG773" i="68"/>
  <c r="AF773" i="68"/>
  <c r="AE773" i="68"/>
  <c r="AD773" i="68"/>
  <c r="AC773" i="68"/>
  <c r="AB773" i="68"/>
  <c r="AA773" i="68"/>
  <c r="X773" i="68"/>
  <c r="N773" i="68"/>
  <c r="DJ772" i="68"/>
  <c r="DE772" i="68"/>
  <c r="CW772" i="68"/>
  <c r="CL772" i="68"/>
  <c r="CK772" i="68"/>
  <c r="CJ772" i="68"/>
  <c r="CI772" i="68"/>
  <c r="CH772" i="68"/>
  <c r="CG772" i="68"/>
  <c r="CF772" i="68"/>
  <c r="CC772" i="68"/>
  <c r="BS772" i="68"/>
  <c r="BE772" i="68"/>
  <c r="AZ772" i="68"/>
  <c r="AR772" i="68"/>
  <c r="AG772" i="68"/>
  <c r="AF772" i="68"/>
  <c r="AE772" i="68"/>
  <c r="AD772" i="68"/>
  <c r="AC772" i="68"/>
  <c r="AB772" i="68"/>
  <c r="AA772" i="68"/>
  <c r="X772" i="68"/>
  <c r="N772" i="68"/>
  <c r="DJ771" i="68"/>
  <c r="DE771" i="68"/>
  <c r="CW771" i="68"/>
  <c r="CL771" i="68"/>
  <c r="CK771" i="68"/>
  <c r="CJ771" i="68"/>
  <c r="CI771" i="68"/>
  <c r="CH771" i="68"/>
  <c r="CG771" i="68"/>
  <c r="CF771" i="68"/>
  <c r="CC771" i="68"/>
  <c r="BS771" i="68"/>
  <c r="BE771" i="68"/>
  <c r="AZ771" i="68"/>
  <c r="BF771" i="68" s="1"/>
  <c r="AR771" i="68"/>
  <c r="AG771" i="68"/>
  <c r="AF771" i="68"/>
  <c r="AE771" i="68"/>
  <c r="AD771" i="68"/>
  <c r="AC771" i="68"/>
  <c r="AB771" i="68"/>
  <c r="AA771" i="68"/>
  <c r="X771" i="68"/>
  <c r="N771" i="68"/>
  <c r="DJ770" i="68"/>
  <c r="DE770" i="68"/>
  <c r="CW770" i="68"/>
  <c r="CL770" i="68"/>
  <c r="CK770" i="68"/>
  <c r="CJ770" i="68"/>
  <c r="CI770" i="68"/>
  <c r="CH770" i="68"/>
  <c r="CG770" i="68"/>
  <c r="CF770" i="68"/>
  <c r="CC770" i="68"/>
  <c r="BS770" i="68"/>
  <c r="BE770" i="68"/>
  <c r="AZ770" i="68"/>
  <c r="AR770" i="68"/>
  <c r="AG770" i="68"/>
  <c r="AF770" i="68"/>
  <c r="AE770" i="68"/>
  <c r="AD770" i="68"/>
  <c r="AC770" i="68"/>
  <c r="AB770" i="68"/>
  <c r="AA770" i="68"/>
  <c r="X770" i="68"/>
  <c r="N770" i="68"/>
  <c r="DJ769" i="68"/>
  <c r="DE769" i="68"/>
  <c r="CW769" i="68"/>
  <c r="CL769" i="68"/>
  <c r="CK769" i="68"/>
  <c r="CJ769" i="68"/>
  <c r="CI769" i="68"/>
  <c r="CH769" i="68"/>
  <c r="CG769" i="68"/>
  <c r="CF769" i="68"/>
  <c r="CC769" i="68"/>
  <c r="BS769" i="68"/>
  <c r="BE769" i="68"/>
  <c r="AZ769" i="68"/>
  <c r="AR769" i="68"/>
  <c r="AG769" i="68"/>
  <c r="AF769" i="68"/>
  <c r="AE769" i="68"/>
  <c r="AD769" i="68"/>
  <c r="AC769" i="68"/>
  <c r="AB769" i="68"/>
  <c r="AA769" i="68"/>
  <c r="X769" i="68"/>
  <c r="N769" i="68"/>
  <c r="DJ768" i="68"/>
  <c r="DE768" i="68"/>
  <c r="CW768" i="68"/>
  <c r="CL768" i="68"/>
  <c r="CK768" i="68"/>
  <c r="CJ768" i="68"/>
  <c r="CI768" i="68"/>
  <c r="CH768" i="68"/>
  <c r="CG768" i="68"/>
  <c r="CF768" i="68"/>
  <c r="CC768" i="68"/>
  <c r="BS768" i="68"/>
  <c r="BE768" i="68"/>
  <c r="AZ768" i="68"/>
  <c r="AR768" i="68"/>
  <c r="AG768" i="68"/>
  <c r="AF768" i="68"/>
  <c r="AE768" i="68"/>
  <c r="AD768" i="68"/>
  <c r="AC768" i="68"/>
  <c r="AB768" i="68"/>
  <c r="AA768" i="68"/>
  <c r="X768" i="68"/>
  <c r="N768" i="68"/>
  <c r="DJ767" i="68"/>
  <c r="DE767" i="68"/>
  <c r="CW767" i="68"/>
  <c r="CL767" i="68"/>
  <c r="CK767" i="68"/>
  <c r="CJ767" i="68"/>
  <c r="CI767" i="68"/>
  <c r="CH767" i="68"/>
  <c r="CG767" i="68"/>
  <c r="CF767" i="68"/>
  <c r="CC767" i="68"/>
  <c r="BS767" i="68"/>
  <c r="BE767" i="68"/>
  <c r="AZ767" i="68"/>
  <c r="AR767" i="68"/>
  <c r="AG767" i="68"/>
  <c r="AF767" i="68"/>
  <c r="AE767" i="68"/>
  <c r="AD767" i="68"/>
  <c r="AC767" i="68"/>
  <c r="AB767" i="68"/>
  <c r="AA767" i="68"/>
  <c r="X767" i="68"/>
  <c r="N767" i="68"/>
  <c r="DJ766" i="68"/>
  <c r="DE766" i="68"/>
  <c r="CW766" i="68"/>
  <c r="CL766" i="68"/>
  <c r="CK766" i="68"/>
  <c r="CJ766" i="68"/>
  <c r="CI766" i="68"/>
  <c r="CH766" i="68"/>
  <c r="CG766" i="68"/>
  <c r="CF766" i="68"/>
  <c r="CC766" i="68"/>
  <c r="BS766" i="68"/>
  <c r="BE766" i="68"/>
  <c r="AZ766" i="68"/>
  <c r="AR766" i="68"/>
  <c r="AG766" i="68"/>
  <c r="AF766" i="68"/>
  <c r="AE766" i="68"/>
  <c r="AD766" i="68"/>
  <c r="AC766" i="68"/>
  <c r="AB766" i="68"/>
  <c r="AA766" i="68"/>
  <c r="X766" i="68"/>
  <c r="N766" i="68"/>
  <c r="DJ765" i="68"/>
  <c r="DE765" i="68"/>
  <c r="CW765" i="68"/>
  <c r="CL765" i="68"/>
  <c r="CK765" i="68"/>
  <c r="CJ765" i="68"/>
  <c r="CI765" i="68"/>
  <c r="CH765" i="68"/>
  <c r="CG765" i="68"/>
  <c r="CF765" i="68"/>
  <c r="CC765" i="68"/>
  <c r="BS765" i="68"/>
  <c r="BE765" i="68"/>
  <c r="AZ765" i="68"/>
  <c r="AR765" i="68"/>
  <c r="AG765" i="68"/>
  <c r="AF765" i="68"/>
  <c r="AE765" i="68"/>
  <c r="AD765" i="68"/>
  <c r="AC765" i="68"/>
  <c r="AB765" i="68"/>
  <c r="AA765" i="68"/>
  <c r="AH765" i="68" s="1"/>
  <c r="X765" i="68"/>
  <c r="N765" i="68"/>
  <c r="DJ764" i="68"/>
  <c r="DE764" i="68"/>
  <c r="CW764" i="68"/>
  <c r="CL764" i="68"/>
  <c r="CK764" i="68"/>
  <c r="CJ764" i="68"/>
  <c r="CI764" i="68"/>
  <c r="CH764" i="68"/>
  <c r="CG764" i="68"/>
  <c r="CF764" i="68"/>
  <c r="CC764" i="68"/>
  <c r="BS764" i="68"/>
  <c r="BE764" i="68"/>
  <c r="AZ764" i="68"/>
  <c r="AR764" i="68"/>
  <c r="AG764" i="68"/>
  <c r="AF764" i="68"/>
  <c r="AE764" i="68"/>
  <c r="AD764" i="68"/>
  <c r="AC764" i="68"/>
  <c r="AB764" i="68"/>
  <c r="AA764" i="68"/>
  <c r="X764" i="68"/>
  <c r="N764" i="68"/>
  <c r="DJ763" i="68"/>
  <c r="DE763" i="68"/>
  <c r="DK763" i="68" s="1"/>
  <c r="CW763" i="68"/>
  <c r="CL763" i="68"/>
  <c r="CK763" i="68"/>
  <c r="CJ763" i="68"/>
  <c r="CI763" i="68"/>
  <c r="CH763" i="68"/>
  <c r="CG763" i="68"/>
  <c r="CF763" i="68"/>
  <c r="CC763" i="68"/>
  <c r="BS763" i="68"/>
  <c r="BE763" i="68"/>
  <c r="AZ763" i="68"/>
  <c r="AR763" i="68"/>
  <c r="AG763" i="68"/>
  <c r="AF763" i="68"/>
  <c r="AE763" i="68"/>
  <c r="AD763" i="68"/>
  <c r="AC763" i="68"/>
  <c r="AB763" i="68"/>
  <c r="AA763" i="68"/>
  <c r="X763" i="68"/>
  <c r="N763" i="68"/>
  <c r="DJ762" i="68"/>
  <c r="DE762" i="68"/>
  <c r="CW762" i="68"/>
  <c r="CL762" i="68"/>
  <c r="CK762" i="68"/>
  <c r="CJ762" i="68"/>
  <c r="CI762" i="68"/>
  <c r="CH762" i="68"/>
  <c r="CG762" i="68"/>
  <c r="CF762" i="68"/>
  <c r="CC762" i="68"/>
  <c r="BS762" i="68"/>
  <c r="BE762" i="68"/>
  <c r="AZ762" i="68"/>
  <c r="AR762" i="68"/>
  <c r="AG762" i="68"/>
  <c r="AF762" i="68"/>
  <c r="AE762" i="68"/>
  <c r="AD762" i="68"/>
  <c r="AC762" i="68"/>
  <c r="AB762" i="68"/>
  <c r="AA762" i="68"/>
  <c r="X762" i="68"/>
  <c r="N762" i="68"/>
  <c r="DJ761" i="68"/>
  <c r="DE761" i="68"/>
  <c r="DK761" i="68" s="1"/>
  <c r="CW761" i="68"/>
  <c r="CL761" i="68"/>
  <c r="CK761" i="68"/>
  <c r="CJ761" i="68"/>
  <c r="CI761" i="68"/>
  <c r="CH761" i="68"/>
  <c r="CG761" i="68"/>
  <c r="CF761" i="68"/>
  <c r="CC761" i="68"/>
  <c r="BS761" i="68"/>
  <c r="BE761" i="68"/>
  <c r="AZ761" i="68"/>
  <c r="AR761" i="68"/>
  <c r="AG761" i="68"/>
  <c r="AF761" i="68"/>
  <c r="AE761" i="68"/>
  <c r="AD761" i="68"/>
  <c r="AC761" i="68"/>
  <c r="AB761" i="68"/>
  <c r="AA761" i="68"/>
  <c r="X761" i="68"/>
  <c r="N761" i="68"/>
  <c r="DJ760" i="68"/>
  <c r="DE760" i="68"/>
  <c r="CW760" i="68"/>
  <c r="CL760" i="68"/>
  <c r="CK760" i="68"/>
  <c r="CJ760" i="68"/>
  <c r="CI760" i="68"/>
  <c r="CH760" i="68"/>
  <c r="CG760" i="68"/>
  <c r="CF760" i="68"/>
  <c r="CC760" i="68"/>
  <c r="BS760" i="68"/>
  <c r="BE760" i="68"/>
  <c r="AZ760" i="68"/>
  <c r="BF760" i="68" s="1"/>
  <c r="AR760" i="68"/>
  <c r="AG760" i="68"/>
  <c r="AF760" i="68"/>
  <c r="AE760" i="68"/>
  <c r="AD760" i="68"/>
  <c r="AC760" i="68"/>
  <c r="AB760" i="68"/>
  <c r="AA760" i="68"/>
  <c r="X760" i="68"/>
  <c r="N760" i="68"/>
  <c r="DJ759" i="68"/>
  <c r="DE759" i="68"/>
  <c r="CW759" i="68"/>
  <c r="CL759" i="68"/>
  <c r="CK759" i="68"/>
  <c r="CJ759" i="68"/>
  <c r="CI759" i="68"/>
  <c r="CH759" i="68"/>
  <c r="CG759" i="68"/>
  <c r="CF759" i="68"/>
  <c r="CC759" i="68"/>
  <c r="BS759" i="68"/>
  <c r="BE759" i="68"/>
  <c r="AZ759" i="68"/>
  <c r="AR759" i="68"/>
  <c r="AG759" i="68"/>
  <c r="AF759" i="68"/>
  <c r="AE759" i="68"/>
  <c r="AD759" i="68"/>
  <c r="AC759" i="68"/>
  <c r="AB759" i="68"/>
  <c r="AA759" i="68"/>
  <c r="X759" i="68"/>
  <c r="N759" i="68"/>
  <c r="DJ758" i="68"/>
  <c r="DE758" i="68"/>
  <c r="CW758" i="68"/>
  <c r="CL758" i="68"/>
  <c r="CK758" i="68"/>
  <c r="CJ758" i="68"/>
  <c r="CI758" i="68"/>
  <c r="CH758" i="68"/>
  <c r="CG758" i="68"/>
  <c r="CF758" i="68"/>
  <c r="CC758" i="68"/>
  <c r="BS758" i="68"/>
  <c r="BE758" i="68"/>
  <c r="AZ758" i="68"/>
  <c r="AR758" i="68"/>
  <c r="AG758" i="68"/>
  <c r="AF758" i="68"/>
  <c r="AE758" i="68"/>
  <c r="AD758" i="68"/>
  <c r="AC758" i="68"/>
  <c r="AB758" i="68"/>
  <c r="AA758" i="68"/>
  <c r="X758" i="68"/>
  <c r="N758" i="68"/>
  <c r="DJ757" i="68"/>
  <c r="DE757" i="68"/>
  <c r="CW757" i="68"/>
  <c r="CL757" i="68"/>
  <c r="CK757" i="68"/>
  <c r="CJ757" i="68"/>
  <c r="CI757" i="68"/>
  <c r="CH757" i="68"/>
  <c r="CG757" i="68"/>
  <c r="CF757" i="68"/>
  <c r="CC757" i="68"/>
  <c r="BS757" i="68"/>
  <c r="BE757" i="68"/>
  <c r="AZ757" i="68"/>
  <c r="AR757" i="68"/>
  <c r="AG757" i="68"/>
  <c r="AF757" i="68"/>
  <c r="AE757" i="68"/>
  <c r="AD757" i="68"/>
  <c r="AC757" i="68"/>
  <c r="AB757" i="68"/>
  <c r="AA757" i="68"/>
  <c r="X757" i="68"/>
  <c r="N757" i="68"/>
  <c r="DJ756" i="68"/>
  <c r="DE756" i="68"/>
  <c r="CW756" i="68"/>
  <c r="CL756" i="68"/>
  <c r="CK756" i="68"/>
  <c r="CJ756" i="68"/>
  <c r="CI756" i="68"/>
  <c r="CH756" i="68"/>
  <c r="CG756" i="68"/>
  <c r="CF756" i="68"/>
  <c r="CC756" i="68"/>
  <c r="BS756" i="68"/>
  <c r="BE756" i="68"/>
  <c r="AZ756" i="68"/>
  <c r="AR756" i="68"/>
  <c r="AG756" i="68"/>
  <c r="AF756" i="68"/>
  <c r="AE756" i="68"/>
  <c r="AD756" i="68"/>
  <c r="AC756" i="68"/>
  <c r="AB756" i="68"/>
  <c r="AA756" i="68"/>
  <c r="X756" i="68"/>
  <c r="N756" i="68"/>
  <c r="DJ755" i="68"/>
  <c r="DE755" i="68"/>
  <c r="CW755" i="68"/>
  <c r="CL755" i="68"/>
  <c r="CK755" i="68"/>
  <c r="CJ755" i="68"/>
  <c r="CI755" i="68"/>
  <c r="CH755" i="68"/>
  <c r="CG755" i="68"/>
  <c r="CF755" i="68"/>
  <c r="CC755" i="68"/>
  <c r="BS755" i="68"/>
  <c r="BE755" i="68"/>
  <c r="AZ755" i="68"/>
  <c r="AR755" i="68"/>
  <c r="AG755" i="68"/>
  <c r="AF755" i="68"/>
  <c r="AE755" i="68"/>
  <c r="AD755" i="68"/>
  <c r="AC755" i="68"/>
  <c r="AB755" i="68"/>
  <c r="AA755" i="68"/>
  <c r="X755" i="68"/>
  <c r="N755" i="68"/>
  <c r="DJ754" i="68"/>
  <c r="DE754" i="68"/>
  <c r="CW754" i="68"/>
  <c r="CL754" i="68"/>
  <c r="CK754" i="68"/>
  <c r="CJ754" i="68"/>
  <c r="CI754" i="68"/>
  <c r="CH754" i="68"/>
  <c r="CG754" i="68"/>
  <c r="CF754" i="68"/>
  <c r="CC754" i="68"/>
  <c r="BS754" i="68"/>
  <c r="BE754" i="68"/>
  <c r="AZ754" i="68"/>
  <c r="BF754" i="68" s="1"/>
  <c r="AR754" i="68"/>
  <c r="AG754" i="68"/>
  <c r="AF754" i="68"/>
  <c r="AE754" i="68"/>
  <c r="AD754" i="68"/>
  <c r="AC754" i="68"/>
  <c r="AB754" i="68"/>
  <c r="AA754" i="68"/>
  <c r="X754" i="68"/>
  <c r="N754" i="68"/>
  <c r="DJ753" i="68"/>
  <c r="DE753" i="68"/>
  <c r="CW753" i="68"/>
  <c r="CL753" i="68"/>
  <c r="CK753" i="68"/>
  <c r="CJ753" i="68"/>
  <c r="CI753" i="68"/>
  <c r="CH753" i="68"/>
  <c r="CG753" i="68"/>
  <c r="CF753" i="68"/>
  <c r="CC753" i="68"/>
  <c r="BS753" i="68"/>
  <c r="BE753" i="68"/>
  <c r="AZ753" i="68"/>
  <c r="AR753" i="68"/>
  <c r="AG753" i="68"/>
  <c r="AF753" i="68"/>
  <c r="AE753" i="68"/>
  <c r="AD753" i="68"/>
  <c r="AC753" i="68"/>
  <c r="AB753" i="68"/>
  <c r="AA753" i="68"/>
  <c r="X753" i="68"/>
  <c r="N753" i="68"/>
  <c r="DJ752" i="68"/>
  <c r="DE752" i="68"/>
  <c r="CW752" i="68"/>
  <c r="CL752" i="68"/>
  <c r="CK752" i="68"/>
  <c r="CJ752" i="68"/>
  <c r="CI752" i="68"/>
  <c r="CH752" i="68"/>
  <c r="CG752" i="68"/>
  <c r="CF752" i="68"/>
  <c r="CC752" i="68"/>
  <c r="BS752" i="68"/>
  <c r="BE752" i="68"/>
  <c r="AZ752" i="68"/>
  <c r="AR752" i="68"/>
  <c r="AG752" i="68"/>
  <c r="AF752" i="68"/>
  <c r="AE752" i="68"/>
  <c r="AD752" i="68"/>
  <c r="AC752" i="68"/>
  <c r="AB752" i="68"/>
  <c r="AA752" i="68"/>
  <c r="X752" i="68"/>
  <c r="N752" i="68"/>
  <c r="DJ751" i="68"/>
  <c r="DE751" i="68"/>
  <c r="CW751" i="68"/>
  <c r="CL751" i="68"/>
  <c r="CK751" i="68"/>
  <c r="CJ751" i="68"/>
  <c r="CI751" i="68"/>
  <c r="CH751" i="68"/>
  <c r="CG751" i="68"/>
  <c r="CF751" i="68"/>
  <c r="CC751" i="68"/>
  <c r="BS751" i="68"/>
  <c r="BE751" i="68"/>
  <c r="AZ751" i="68"/>
  <c r="AR751" i="68"/>
  <c r="AG751" i="68"/>
  <c r="AF751" i="68"/>
  <c r="AE751" i="68"/>
  <c r="AD751" i="68"/>
  <c r="AC751" i="68"/>
  <c r="AB751" i="68"/>
  <c r="AA751" i="68"/>
  <c r="X751" i="68"/>
  <c r="N751" i="68"/>
  <c r="DJ750" i="68"/>
  <c r="DE750" i="68"/>
  <c r="CW750" i="68"/>
  <c r="CL750" i="68"/>
  <c r="CK750" i="68"/>
  <c r="CJ750" i="68"/>
  <c r="CI750" i="68"/>
  <c r="CH750" i="68"/>
  <c r="CG750" i="68"/>
  <c r="CF750" i="68"/>
  <c r="CC750" i="68"/>
  <c r="BS750" i="68"/>
  <c r="BE750" i="68"/>
  <c r="AZ750" i="68"/>
  <c r="AR750" i="68"/>
  <c r="AG750" i="68"/>
  <c r="AF750" i="68"/>
  <c r="AE750" i="68"/>
  <c r="AD750" i="68"/>
  <c r="AC750" i="68"/>
  <c r="AB750" i="68"/>
  <c r="AA750" i="68"/>
  <c r="X750" i="68"/>
  <c r="N750" i="68"/>
  <c r="DJ749" i="68"/>
  <c r="DE749" i="68"/>
  <c r="CW749" i="68"/>
  <c r="CL749" i="68"/>
  <c r="CK749" i="68"/>
  <c r="CJ749" i="68"/>
  <c r="CI749" i="68"/>
  <c r="CH749" i="68"/>
  <c r="CG749" i="68"/>
  <c r="CF749" i="68"/>
  <c r="CC749" i="68"/>
  <c r="BS749" i="68"/>
  <c r="BE749" i="68"/>
  <c r="BF749" i="68" s="1"/>
  <c r="AZ749" i="68"/>
  <c r="AR749" i="68"/>
  <c r="AG749" i="68"/>
  <c r="AF749" i="68"/>
  <c r="AE749" i="68"/>
  <c r="AD749" i="68"/>
  <c r="AC749" i="68"/>
  <c r="AB749" i="68"/>
  <c r="AA749" i="68"/>
  <c r="X749" i="68"/>
  <c r="N749" i="68"/>
  <c r="DJ748" i="68"/>
  <c r="DE748" i="68"/>
  <c r="CW748" i="68"/>
  <c r="CL748" i="68"/>
  <c r="CK748" i="68"/>
  <c r="CJ748" i="68"/>
  <c r="CI748" i="68"/>
  <c r="CH748" i="68"/>
  <c r="CG748" i="68"/>
  <c r="CF748" i="68"/>
  <c r="CC748" i="68"/>
  <c r="BS748" i="68"/>
  <c r="BE748" i="68"/>
  <c r="AZ748" i="68"/>
  <c r="AR748" i="68"/>
  <c r="AG748" i="68"/>
  <c r="AF748" i="68"/>
  <c r="AE748" i="68"/>
  <c r="AD748" i="68"/>
  <c r="AC748" i="68"/>
  <c r="AB748" i="68"/>
  <c r="AA748" i="68"/>
  <c r="X748" i="68"/>
  <c r="N748" i="68"/>
  <c r="DJ747" i="68"/>
  <c r="DE747" i="68"/>
  <c r="CW747" i="68"/>
  <c r="CL747" i="68"/>
  <c r="CK747" i="68"/>
  <c r="CJ747" i="68"/>
  <c r="CI747" i="68"/>
  <c r="CH747" i="68"/>
  <c r="CG747" i="68"/>
  <c r="CF747" i="68"/>
  <c r="CC747" i="68"/>
  <c r="BS747" i="68"/>
  <c r="BE747" i="68"/>
  <c r="AZ747" i="68"/>
  <c r="AR747" i="68"/>
  <c r="AG747" i="68"/>
  <c r="AF747" i="68"/>
  <c r="AE747" i="68"/>
  <c r="AD747" i="68"/>
  <c r="AC747" i="68"/>
  <c r="AB747" i="68"/>
  <c r="AA747" i="68"/>
  <c r="X747" i="68"/>
  <c r="N747" i="68"/>
  <c r="DJ746" i="68"/>
  <c r="DE746" i="68"/>
  <c r="CW746" i="68"/>
  <c r="CL746" i="68"/>
  <c r="CK746" i="68"/>
  <c r="CJ746" i="68"/>
  <c r="CI746" i="68"/>
  <c r="CH746" i="68"/>
  <c r="CG746" i="68"/>
  <c r="CF746" i="68"/>
  <c r="CC746" i="68"/>
  <c r="BS746" i="68"/>
  <c r="BE746" i="68"/>
  <c r="AZ746" i="68"/>
  <c r="AR746" i="68"/>
  <c r="AG746" i="68"/>
  <c r="AF746" i="68"/>
  <c r="AE746" i="68"/>
  <c r="AD746" i="68"/>
  <c r="AC746" i="68"/>
  <c r="AB746" i="68"/>
  <c r="AA746" i="68"/>
  <c r="X746" i="68"/>
  <c r="N746" i="68"/>
  <c r="DJ745" i="68"/>
  <c r="DE745" i="68"/>
  <c r="CW745" i="68"/>
  <c r="CL745" i="68"/>
  <c r="CK745" i="68"/>
  <c r="CJ745" i="68"/>
  <c r="CI745" i="68"/>
  <c r="CH745" i="68"/>
  <c r="CG745" i="68"/>
  <c r="CF745" i="68"/>
  <c r="CC745" i="68"/>
  <c r="BS745" i="68"/>
  <c r="BE745" i="68"/>
  <c r="AZ745" i="68"/>
  <c r="AR745" i="68"/>
  <c r="AG745" i="68"/>
  <c r="AF745" i="68"/>
  <c r="AE745" i="68"/>
  <c r="AD745" i="68"/>
  <c r="AC745" i="68"/>
  <c r="AB745" i="68"/>
  <c r="AA745" i="68"/>
  <c r="X745" i="68"/>
  <c r="N745" i="68"/>
  <c r="DJ744" i="68"/>
  <c r="DE744" i="68"/>
  <c r="CW744" i="68"/>
  <c r="CL744" i="68"/>
  <c r="CK744" i="68"/>
  <c r="CJ744" i="68"/>
  <c r="CI744" i="68"/>
  <c r="CH744" i="68"/>
  <c r="CG744" i="68"/>
  <c r="CF744" i="68"/>
  <c r="CC744" i="68"/>
  <c r="BS744" i="68"/>
  <c r="BE744" i="68"/>
  <c r="AZ744" i="68"/>
  <c r="AR744" i="68"/>
  <c r="AG744" i="68"/>
  <c r="AF744" i="68"/>
  <c r="AE744" i="68"/>
  <c r="AD744" i="68"/>
  <c r="AC744" i="68"/>
  <c r="AB744" i="68"/>
  <c r="AA744" i="68"/>
  <c r="X744" i="68"/>
  <c r="N744" i="68"/>
  <c r="DJ743" i="68"/>
  <c r="DE743" i="68"/>
  <c r="CW743" i="68"/>
  <c r="CL743" i="68"/>
  <c r="CK743" i="68"/>
  <c r="CJ743" i="68"/>
  <c r="CI743" i="68"/>
  <c r="CH743" i="68"/>
  <c r="CG743" i="68"/>
  <c r="CF743" i="68"/>
  <c r="CC743" i="68"/>
  <c r="BS743" i="68"/>
  <c r="BE743" i="68"/>
  <c r="AZ743" i="68"/>
  <c r="AR743" i="68"/>
  <c r="AG743" i="68"/>
  <c r="AF743" i="68"/>
  <c r="AE743" i="68"/>
  <c r="AD743" i="68"/>
  <c r="AC743" i="68"/>
  <c r="AB743" i="68"/>
  <c r="AA743" i="68"/>
  <c r="X743" i="68"/>
  <c r="N743" i="68"/>
  <c r="DJ742" i="68"/>
  <c r="DE742" i="68"/>
  <c r="CW742" i="68"/>
  <c r="CL742" i="68"/>
  <c r="CK742" i="68"/>
  <c r="CJ742" i="68"/>
  <c r="CI742" i="68"/>
  <c r="CH742" i="68"/>
  <c r="CG742" i="68"/>
  <c r="CF742" i="68"/>
  <c r="CC742" i="68"/>
  <c r="BS742" i="68"/>
  <c r="BE742" i="68"/>
  <c r="AZ742" i="68"/>
  <c r="AR742" i="68"/>
  <c r="AG742" i="68"/>
  <c r="AF742" i="68"/>
  <c r="AE742" i="68"/>
  <c r="AD742" i="68"/>
  <c r="AC742" i="68"/>
  <c r="AB742" i="68"/>
  <c r="AA742" i="68"/>
  <c r="X742" i="68"/>
  <c r="N742" i="68"/>
  <c r="DJ741" i="68"/>
  <c r="DE741" i="68"/>
  <c r="CW741" i="68"/>
  <c r="CL741" i="68"/>
  <c r="CK741" i="68"/>
  <c r="CJ741" i="68"/>
  <c r="CI741" i="68"/>
  <c r="CH741" i="68"/>
  <c r="CG741" i="68"/>
  <c r="CF741" i="68"/>
  <c r="CC741" i="68"/>
  <c r="BS741" i="68"/>
  <c r="BE741" i="68"/>
  <c r="AZ741" i="68"/>
  <c r="AR741" i="68"/>
  <c r="AG741" i="68"/>
  <c r="AF741" i="68"/>
  <c r="AE741" i="68"/>
  <c r="AD741" i="68"/>
  <c r="AC741" i="68"/>
  <c r="AB741" i="68"/>
  <c r="AA741" i="68"/>
  <c r="X741" i="68"/>
  <c r="N741" i="68"/>
  <c r="DJ740" i="68"/>
  <c r="DE740" i="68"/>
  <c r="CW740" i="68"/>
  <c r="CL740" i="68"/>
  <c r="CK740" i="68"/>
  <c r="CJ740" i="68"/>
  <c r="CI740" i="68"/>
  <c r="CH740" i="68"/>
  <c r="CG740" i="68"/>
  <c r="CF740" i="68"/>
  <c r="CC740" i="68"/>
  <c r="BS740" i="68"/>
  <c r="BE740" i="68"/>
  <c r="AZ740" i="68"/>
  <c r="AR740" i="68"/>
  <c r="AG740" i="68"/>
  <c r="AF740" i="68"/>
  <c r="AE740" i="68"/>
  <c r="AD740" i="68"/>
  <c r="AC740" i="68"/>
  <c r="AB740" i="68"/>
  <c r="AA740" i="68"/>
  <c r="X740" i="68"/>
  <c r="N740" i="68"/>
  <c r="DJ739" i="68"/>
  <c r="DE739" i="68"/>
  <c r="CW739" i="68"/>
  <c r="CL739" i="68"/>
  <c r="CK739" i="68"/>
  <c r="CJ739" i="68"/>
  <c r="CI739" i="68"/>
  <c r="CH739" i="68"/>
  <c r="CG739" i="68"/>
  <c r="CF739" i="68"/>
  <c r="CC739" i="68"/>
  <c r="BS739" i="68"/>
  <c r="BE739" i="68"/>
  <c r="AZ739" i="68"/>
  <c r="AR739" i="68"/>
  <c r="AG739" i="68"/>
  <c r="AF739" i="68"/>
  <c r="AE739" i="68"/>
  <c r="AD739" i="68"/>
  <c r="AC739" i="68"/>
  <c r="AB739" i="68"/>
  <c r="AA739" i="68"/>
  <c r="X739" i="68"/>
  <c r="N739" i="68"/>
  <c r="DJ738" i="68"/>
  <c r="DE738" i="68"/>
  <c r="CW738" i="68"/>
  <c r="CL738" i="68"/>
  <c r="CK738" i="68"/>
  <c r="CJ738" i="68"/>
  <c r="CI738" i="68"/>
  <c r="CH738" i="68"/>
  <c r="CG738" i="68"/>
  <c r="CF738" i="68"/>
  <c r="CC738" i="68"/>
  <c r="BS738" i="68"/>
  <c r="BE738" i="68"/>
  <c r="AZ738" i="68"/>
  <c r="AR738" i="68"/>
  <c r="AG738" i="68"/>
  <c r="AF738" i="68"/>
  <c r="AE738" i="68"/>
  <c r="AD738" i="68"/>
  <c r="AC738" i="68"/>
  <c r="AB738" i="68"/>
  <c r="AA738" i="68"/>
  <c r="X738" i="68"/>
  <c r="N738" i="68"/>
  <c r="DJ737" i="68"/>
  <c r="DE737" i="68"/>
  <c r="CW737" i="68"/>
  <c r="CL737" i="68"/>
  <c r="CK737" i="68"/>
  <c r="CJ737" i="68"/>
  <c r="CI737" i="68"/>
  <c r="CH737" i="68"/>
  <c r="CG737" i="68"/>
  <c r="CF737" i="68"/>
  <c r="CC737" i="68"/>
  <c r="BS737" i="68"/>
  <c r="BE737" i="68"/>
  <c r="AZ737" i="68"/>
  <c r="AR737" i="68"/>
  <c r="AG737" i="68"/>
  <c r="AF737" i="68"/>
  <c r="AE737" i="68"/>
  <c r="AD737" i="68"/>
  <c r="AC737" i="68"/>
  <c r="AB737" i="68"/>
  <c r="AA737" i="68"/>
  <c r="X737" i="68"/>
  <c r="N737" i="68"/>
  <c r="DJ736" i="68"/>
  <c r="DE736" i="68"/>
  <c r="CW736" i="68"/>
  <c r="CL736" i="68"/>
  <c r="CK736" i="68"/>
  <c r="CJ736" i="68"/>
  <c r="CI736" i="68"/>
  <c r="CH736" i="68"/>
  <c r="CG736" i="68"/>
  <c r="CF736" i="68"/>
  <c r="CC736" i="68"/>
  <c r="BS736" i="68"/>
  <c r="BE736" i="68"/>
  <c r="AZ736" i="68"/>
  <c r="BF736" i="68" s="1"/>
  <c r="AR736" i="68"/>
  <c r="AG736" i="68"/>
  <c r="AF736" i="68"/>
  <c r="AE736" i="68"/>
  <c r="AD736" i="68"/>
  <c r="AC736" i="68"/>
  <c r="AB736" i="68"/>
  <c r="AA736" i="68"/>
  <c r="X736" i="68"/>
  <c r="N736" i="68"/>
  <c r="DJ735" i="68"/>
  <c r="DE735" i="68"/>
  <c r="CW735" i="68"/>
  <c r="CL735" i="68"/>
  <c r="CK735" i="68"/>
  <c r="CJ735" i="68"/>
  <c r="CI735" i="68"/>
  <c r="CH735" i="68"/>
  <c r="CG735" i="68"/>
  <c r="CF735" i="68"/>
  <c r="CC735" i="68"/>
  <c r="BS735" i="68"/>
  <c r="BE735" i="68"/>
  <c r="AZ735" i="68"/>
  <c r="AR735" i="68"/>
  <c r="AG735" i="68"/>
  <c r="AF735" i="68"/>
  <c r="AE735" i="68"/>
  <c r="AD735" i="68"/>
  <c r="AC735" i="68"/>
  <c r="AB735" i="68"/>
  <c r="AA735" i="68"/>
  <c r="X735" i="68"/>
  <c r="N735" i="68"/>
  <c r="DJ734" i="68"/>
  <c r="DE734" i="68"/>
  <c r="CW734" i="68"/>
  <c r="CL734" i="68"/>
  <c r="CK734" i="68"/>
  <c r="CJ734" i="68"/>
  <c r="CI734" i="68"/>
  <c r="CH734" i="68"/>
  <c r="CG734" i="68"/>
  <c r="CF734" i="68"/>
  <c r="CC734" i="68"/>
  <c r="BS734" i="68"/>
  <c r="BE734" i="68"/>
  <c r="AZ734" i="68"/>
  <c r="BF734" i="68" s="1"/>
  <c r="AR734" i="68"/>
  <c r="AG734" i="68"/>
  <c r="AF734" i="68"/>
  <c r="AE734" i="68"/>
  <c r="AD734" i="68"/>
  <c r="AC734" i="68"/>
  <c r="AB734" i="68"/>
  <c r="AA734" i="68"/>
  <c r="X734" i="68"/>
  <c r="N734" i="68"/>
  <c r="DJ733" i="68"/>
  <c r="DE733" i="68"/>
  <c r="CW733" i="68"/>
  <c r="CL733" i="68"/>
  <c r="CK733" i="68"/>
  <c r="CJ733" i="68"/>
  <c r="CI733" i="68"/>
  <c r="CH733" i="68"/>
  <c r="CG733" i="68"/>
  <c r="CF733" i="68"/>
  <c r="CC733" i="68"/>
  <c r="BS733" i="68"/>
  <c r="BE733" i="68"/>
  <c r="AZ733" i="68"/>
  <c r="AR733" i="68"/>
  <c r="AG733" i="68"/>
  <c r="AF733" i="68"/>
  <c r="AE733" i="68"/>
  <c r="AD733" i="68"/>
  <c r="AC733" i="68"/>
  <c r="AB733" i="68"/>
  <c r="AA733" i="68"/>
  <c r="X733" i="68"/>
  <c r="N733" i="68"/>
  <c r="DJ732" i="68"/>
  <c r="DE732" i="68"/>
  <c r="CW732" i="68"/>
  <c r="CL732" i="68"/>
  <c r="CK732" i="68"/>
  <c r="CJ732" i="68"/>
  <c r="CI732" i="68"/>
  <c r="CH732" i="68"/>
  <c r="CG732" i="68"/>
  <c r="CF732" i="68"/>
  <c r="CC732" i="68"/>
  <c r="BS732" i="68"/>
  <c r="BE732" i="68"/>
  <c r="AZ732" i="68"/>
  <c r="AR732" i="68"/>
  <c r="AG732" i="68"/>
  <c r="AF732" i="68"/>
  <c r="AE732" i="68"/>
  <c r="AD732" i="68"/>
  <c r="AC732" i="68"/>
  <c r="AB732" i="68"/>
  <c r="AA732" i="68"/>
  <c r="X732" i="68"/>
  <c r="N732" i="68"/>
  <c r="DJ731" i="68"/>
  <c r="DE731" i="68"/>
  <c r="CW731" i="68"/>
  <c r="CL731" i="68"/>
  <c r="CK731" i="68"/>
  <c r="CJ731" i="68"/>
  <c r="CI731" i="68"/>
  <c r="CH731" i="68"/>
  <c r="CG731" i="68"/>
  <c r="CF731" i="68"/>
  <c r="CC731" i="68"/>
  <c r="BS731" i="68"/>
  <c r="BE731" i="68"/>
  <c r="AZ731" i="68"/>
  <c r="AR731" i="68"/>
  <c r="AG731" i="68"/>
  <c r="AF731" i="68"/>
  <c r="AE731" i="68"/>
  <c r="AD731" i="68"/>
  <c r="AC731" i="68"/>
  <c r="AB731" i="68"/>
  <c r="AA731" i="68"/>
  <c r="X731" i="68"/>
  <c r="N731" i="68"/>
  <c r="DJ730" i="68"/>
  <c r="DE730" i="68"/>
  <c r="CW730" i="68"/>
  <c r="CL730" i="68"/>
  <c r="CK730" i="68"/>
  <c r="CJ730" i="68"/>
  <c r="CI730" i="68"/>
  <c r="CH730" i="68"/>
  <c r="CG730" i="68"/>
  <c r="CF730" i="68"/>
  <c r="CC730" i="68"/>
  <c r="BS730" i="68"/>
  <c r="BE730" i="68"/>
  <c r="AZ730" i="68"/>
  <c r="AR730" i="68"/>
  <c r="AG730" i="68"/>
  <c r="AF730" i="68"/>
  <c r="AE730" i="68"/>
  <c r="AD730" i="68"/>
  <c r="AC730" i="68"/>
  <c r="AB730" i="68"/>
  <c r="AA730" i="68"/>
  <c r="X730" i="68"/>
  <c r="N730" i="68"/>
  <c r="DJ729" i="68"/>
  <c r="DE729" i="68"/>
  <c r="CW729" i="68"/>
  <c r="CL729" i="68"/>
  <c r="CK729" i="68"/>
  <c r="CJ729" i="68"/>
  <c r="CI729" i="68"/>
  <c r="CH729" i="68"/>
  <c r="CG729" i="68"/>
  <c r="CF729" i="68"/>
  <c r="CC729" i="68"/>
  <c r="BS729" i="68"/>
  <c r="BE729" i="68"/>
  <c r="AZ729" i="68"/>
  <c r="AR729" i="68"/>
  <c r="AG729" i="68"/>
  <c r="AF729" i="68"/>
  <c r="AE729" i="68"/>
  <c r="AD729" i="68"/>
  <c r="AC729" i="68"/>
  <c r="AB729" i="68"/>
  <c r="AA729" i="68"/>
  <c r="X729" i="68"/>
  <c r="N729" i="68"/>
  <c r="DJ728" i="68"/>
  <c r="DE728" i="68"/>
  <c r="CW728" i="68"/>
  <c r="CL728" i="68"/>
  <c r="CK728" i="68"/>
  <c r="CJ728" i="68"/>
  <c r="CI728" i="68"/>
  <c r="CH728" i="68"/>
  <c r="CG728" i="68"/>
  <c r="CF728" i="68"/>
  <c r="CC728" i="68"/>
  <c r="BS728" i="68"/>
  <c r="BE728" i="68"/>
  <c r="BF728" i="68" s="1"/>
  <c r="AZ728" i="68"/>
  <c r="AR728" i="68"/>
  <c r="AG728" i="68"/>
  <c r="AF728" i="68"/>
  <c r="AE728" i="68"/>
  <c r="AD728" i="68"/>
  <c r="AC728" i="68"/>
  <c r="AB728" i="68"/>
  <c r="AA728" i="68"/>
  <c r="X728" i="68"/>
  <c r="N728" i="68"/>
  <c r="DJ727" i="68"/>
  <c r="DE727" i="68"/>
  <c r="DK727" i="68" s="1"/>
  <c r="CW727" i="68"/>
  <c r="CL727" i="68"/>
  <c r="CK727" i="68"/>
  <c r="CJ727" i="68"/>
  <c r="CI727" i="68"/>
  <c r="CH727" i="68"/>
  <c r="CG727" i="68"/>
  <c r="CF727" i="68"/>
  <c r="CC727" i="68"/>
  <c r="BS727" i="68"/>
  <c r="BE727" i="68"/>
  <c r="AZ727" i="68"/>
  <c r="AR727" i="68"/>
  <c r="AG727" i="68"/>
  <c r="AF727" i="68"/>
  <c r="AE727" i="68"/>
  <c r="AD727" i="68"/>
  <c r="AC727" i="68"/>
  <c r="AB727" i="68"/>
  <c r="AA727" i="68"/>
  <c r="X727" i="68"/>
  <c r="N727" i="68"/>
  <c r="DJ726" i="68"/>
  <c r="DE726" i="68"/>
  <c r="CW726" i="68"/>
  <c r="CL726" i="68"/>
  <c r="CK726" i="68"/>
  <c r="CJ726" i="68"/>
  <c r="CI726" i="68"/>
  <c r="CH726" i="68"/>
  <c r="CG726" i="68"/>
  <c r="CF726" i="68"/>
  <c r="CC726" i="68"/>
  <c r="BS726" i="68"/>
  <c r="BE726" i="68"/>
  <c r="AZ726" i="68"/>
  <c r="BF726" i="68" s="1"/>
  <c r="AR726" i="68"/>
  <c r="AG726" i="68"/>
  <c r="AF726" i="68"/>
  <c r="AE726" i="68"/>
  <c r="AD726" i="68"/>
  <c r="AC726" i="68"/>
  <c r="AB726" i="68"/>
  <c r="AA726" i="68"/>
  <c r="X726" i="68"/>
  <c r="N726" i="68"/>
  <c r="DJ725" i="68"/>
  <c r="DE725" i="68"/>
  <c r="CW725" i="68"/>
  <c r="CL725" i="68"/>
  <c r="CK725" i="68"/>
  <c r="CJ725" i="68"/>
  <c r="CI725" i="68"/>
  <c r="CH725" i="68"/>
  <c r="CG725" i="68"/>
  <c r="CF725" i="68"/>
  <c r="CC725" i="68"/>
  <c r="BS725" i="68"/>
  <c r="BE725" i="68"/>
  <c r="AZ725" i="68"/>
  <c r="AR725" i="68"/>
  <c r="AG725" i="68"/>
  <c r="AF725" i="68"/>
  <c r="AE725" i="68"/>
  <c r="AD725" i="68"/>
  <c r="AC725" i="68"/>
  <c r="AB725" i="68"/>
  <c r="AA725" i="68"/>
  <c r="X725" i="68"/>
  <c r="N725" i="68"/>
  <c r="DK724" i="68"/>
  <c r="DJ724" i="68"/>
  <c r="DE724" i="68"/>
  <c r="CW724" i="68"/>
  <c r="CL724" i="68"/>
  <c r="CK724" i="68"/>
  <c r="CJ724" i="68"/>
  <c r="CI724" i="68"/>
  <c r="CH724" i="68"/>
  <c r="CG724" i="68"/>
  <c r="CF724" i="68"/>
  <c r="CC724" i="68"/>
  <c r="BS724" i="68"/>
  <c r="BE724" i="68"/>
  <c r="AZ724" i="68"/>
  <c r="AR724" i="68"/>
  <c r="AG724" i="68"/>
  <c r="AF724" i="68"/>
  <c r="AE724" i="68"/>
  <c r="AD724" i="68"/>
  <c r="AC724" i="68"/>
  <c r="AB724" i="68"/>
  <c r="AA724" i="68"/>
  <c r="X724" i="68"/>
  <c r="N724" i="68"/>
  <c r="DJ723" i="68"/>
  <c r="DK723" i="68" s="1"/>
  <c r="DE723" i="68"/>
  <c r="CW723" i="68"/>
  <c r="CL723" i="68"/>
  <c r="CK723" i="68"/>
  <c r="CJ723" i="68"/>
  <c r="CI723" i="68"/>
  <c r="CH723" i="68"/>
  <c r="CG723" i="68"/>
  <c r="CF723" i="68"/>
  <c r="CC723" i="68"/>
  <c r="BS723" i="68"/>
  <c r="BE723" i="68"/>
  <c r="AZ723" i="68"/>
  <c r="AR723" i="68"/>
  <c r="AG723" i="68"/>
  <c r="AF723" i="68"/>
  <c r="AE723" i="68"/>
  <c r="AD723" i="68"/>
  <c r="AC723" i="68"/>
  <c r="AB723" i="68"/>
  <c r="AA723" i="68"/>
  <c r="X723" i="68"/>
  <c r="N723" i="68"/>
  <c r="DJ722" i="68"/>
  <c r="DE722" i="68"/>
  <c r="CW722" i="68"/>
  <c r="CL722" i="68"/>
  <c r="CK722" i="68"/>
  <c r="CJ722" i="68"/>
  <c r="CI722" i="68"/>
  <c r="CH722" i="68"/>
  <c r="CG722" i="68"/>
  <c r="CF722" i="68"/>
  <c r="CC722" i="68"/>
  <c r="BS722" i="68"/>
  <c r="BE722" i="68"/>
  <c r="BF722" i="68" s="1"/>
  <c r="AZ722" i="68"/>
  <c r="AR722" i="68"/>
  <c r="AG722" i="68"/>
  <c r="AF722" i="68"/>
  <c r="AE722" i="68"/>
  <c r="AD722" i="68"/>
  <c r="AC722" i="68"/>
  <c r="AB722" i="68"/>
  <c r="AA722" i="68"/>
  <c r="X722" i="68"/>
  <c r="N722" i="68"/>
  <c r="DJ721" i="68"/>
  <c r="DK721" i="68" s="1"/>
  <c r="DE721" i="68"/>
  <c r="CW721" i="68"/>
  <c r="CL721" i="68"/>
  <c r="CK721" i="68"/>
  <c r="CJ721" i="68"/>
  <c r="CI721" i="68"/>
  <c r="CH721" i="68"/>
  <c r="CG721" i="68"/>
  <c r="CF721" i="68"/>
  <c r="CC721" i="68"/>
  <c r="BS721" i="68"/>
  <c r="BE721" i="68"/>
  <c r="AZ721" i="68"/>
  <c r="BF721" i="68" s="1"/>
  <c r="AR721" i="68"/>
  <c r="AG721" i="68"/>
  <c r="AF721" i="68"/>
  <c r="AE721" i="68"/>
  <c r="AD721" i="68"/>
  <c r="AC721" i="68"/>
  <c r="AB721" i="68"/>
  <c r="AA721" i="68"/>
  <c r="X721" i="68"/>
  <c r="N721" i="68"/>
  <c r="DJ720" i="68"/>
  <c r="DE720" i="68"/>
  <c r="DK720" i="68" s="1"/>
  <c r="CW720" i="68"/>
  <c r="CL720" i="68"/>
  <c r="CK720" i="68"/>
  <c r="CJ720" i="68"/>
  <c r="CI720" i="68"/>
  <c r="CH720" i="68"/>
  <c r="CG720" i="68"/>
  <c r="CF720" i="68"/>
  <c r="CC720" i="68"/>
  <c r="BS720" i="68"/>
  <c r="BE720" i="68"/>
  <c r="BF720" i="68" s="1"/>
  <c r="AZ720" i="68"/>
  <c r="AR720" i="68"/>
  <c r="AG720" i="68"/>
  <c r="AF720" i="68"/>
  <c r="AE720" i="68"/>
  <c r="AD720" i="68"/>
  <c r="AC720" i="68"/>
  <c r="AB720" i="68"/>
  <c r="AA720" i="68"/>
  <c r="X720" i="68"/>
  <c r="N720" i="68"/>
  <c r="DJ719" i="68"/>
  <c r="DE719" i="68"/>
  <c r="CW719" i="68"/>
  <c r="CL719" i="68"/>
  <c r="CK719" i="68"/>
  <c r="CJ719" i="68"/>
  <c r="CI719" i="68"/>
  <c r="CH719" i="68"/>
  <c r="CG719" i="68"/>
  <c r="CF719" i="68"/>
  <c r="CC719" i="68"/>
  <c r="BS719" i="68"/>
  <c r="BE719" i="68"/>
  <c r="AZ719" i="68"/>
  <c r="AR719" i="68"/>
  <c r="AG719" i="68"/>
  <c r="AF719" i="68"/>
  <c r="AE719" i="68"/>
  <c r="AD719" i="68"/>
  <c r="AC719" i="68"/>
  <c r="AB719" i="68"/>
  <c r="AA719" i="68"/>
  <c r="X719" i="68"/>
  <c r="N719" i="68"/>
  <c r="DJ718" i="68"/>
  <c r="DE718" i="68"/>
  <c r="CW718" i="68"/>
  <c r="CL718" i="68"/>
  <c r="CK718" i="68"/>
  <c r="CJ718" i="68"/>
  <c r="CI718" i="68"/>
  <c r="CH718" i="68"/>
  <c r="CG718" i="68"/>
  <c r="CF718" i="68"/>
  <c r="CC718" i="68"/>
  <c r="BS718" i="68"/>
  <c r="BE718" i="68"/>
  <c r="AZ718" i="68"/>
  <c r="AR718" i="68"/>
  <c r="AG718" i="68"/>
  <c r="AF718" i="68"/>
  <c r="AE718" i="68"/>
  <c r="AD718" i="68"/>
  <c r="AC718" i="68"/>
  <c r="AB718" i="68"/>
  <c r="AA718" i="68"/>
  <c r="X718" i="68"/>
  <c r="N718" i="68"/>
  <c r="DJ717" i="68"/>
  <c r="DE717" i="68"/>
  <c r="CW717" i="68"/>
  <c r="CL717" i="68"/>
  <c r="CK717" i="68"/>
  <c r="CJ717" i="68"/>
  <c r="CI717" i="68"/>
  <c r="CH717" i="68"/>
  <c r="CG717" i="68"/>
  <c r="CF717" i="68"/>
  <c r="CC717" i="68"/>
  <c r="BS717" i="68"/>
  <c r="BE717" i="68"/>
  <c r="AZ717" i="68"/>
  <c r="AR717" i="68"/>
  <c r="AG717" i="68"/>
  <c r="AF717" i="68"/>
  <c r="AE717" i="68"/>
  <c r="AD717" i="68"/>
  <c r="AC717" i="68"/>
  <c r="AB717" i="68"/>
  <c r="AA717" i="68"/>
  <c r="X717" i="68"/>
  <c r="N717" i="68"/>
  <c r="DK716" i="68"/>
  <c r="DJ716" i="68"/>
  <c r="DE716" i="68"/>
  <c r="CW716" i="68"/>
  <c r="CL716" i="68"/>
  <c r="CK716" i="68"/>
  <c r="CJ716" i="68"/>
  <c r="CI716" i="68"/>
  <c r="CH716" i="68"/>
  <c r="CG716" i="68"/>
  <c r="CF716" i="68"/>
  <c r="CC716" i="68"/>
  <c r="BS716" i="68"/>
  <c r="BE716" i="68"/>
  <c r="AZ716" i="68"/>
  <c r="AR716" i="68"/>
  <c r="AG716" i="68"/>
  <c r="AF716" i="68"/>
  <c r="AE716" i="68"/>
  <c r="AD716" i="68"/>
  <c r="AC716" i="68"/>
  <c r="AB716" i="68"/>
  <c r="AA716" i="68"/>
  <c r="X716" i="68"/>
  <c r="N716" i="68"/>
  <c r="DJ715" i="68"/>
  <c r="DE715" i="68"/>
  <c r="CW715" i="68"/>
  <c r="CL715" i="68"/>
  <c r="CK715" i="68"/>
  <c r="CJ715" i="68"/>
  <c r="CI715" i="68"/>
  <c r="CH715" i="68"/>
  <c r="CG715" i="68"/>
  <c r="CF715" i="68"/>
  <c r="CC715" i="68"/>
  <c r="BS715" i="68"/>
  <c r="BE715" i="68"/>
  <c r="AZ715" i="68"/>
  <c r="AR715" i="68"/>
  <c r="AG715" i="68"/>
  <c r="AF715" i="68"/>
  <c r="AE715" i="68"/>
  <c r="AD715" i="68"/>
  <c r="AC715" i="68"/>
  <c r="AB715" i="68"/>
  <c r="AA715" i="68"/>
  <c r="X715" i="68"/>
  <c r="N715" i="68"/>
  <c r="DJ714" i="68"/>
  <c r="DE714" i="68"/>
  <c r="CW714" i="68"/>
  <c r="CL714" i="68"/>
  <c r="CK714" i="68"/>
  <c r="CJ714" i="68"/>
  <c r="CI714" i="68"/>
  <c r="CH714" i="68"/>
  <c r="CG714" i="68"/>
  <c r="CF714" i="68"/>
  <c r="CC714" i="68"/>
  <c r="BS714" i="68"/>
  <c r="BE714" i="68"/>
  <c r="AZ714" i="68"/>
  <c r="AR714" i="68"/>
  <c r="AG714" i="68"/>
  <c r="AF714" i="68"/>
  <c r="AE714" i="68"/>
  <c r="AD714" i="68"/>
  <c r="AC714" i="68"/>
  <c r="AB714" i="68"/>
  <c r="AA714" i="68"/>
  <c r="X714" i="68"/>
  <c r="N714" i="68"/>
  <c r="DJ713" i="68"/>
  <c r="DK713" i="68" s="1"/>
  <c r="DE713" i="68"/>
  <c r="CW713" i="68"/>
  <c r="CL713" i="68"/>
  <c r="CK713" i="68"/>
  <c r="CJ713" i="68"/>
  <c r="CI713" i="68"/>
  <c r="CH713" i="68"/>
  <c r="CG713" i="68"/>
  <c r="CF713" i="68"/>
  <c r="CC713" i="68"/>
  <c r="BS713" i="68"/>
  <c r="BE713" i="68"/>
  <c r="AZ713" i="68"/>
  <c r="AR713" i="68"/>
  <c r="AG713" i="68"/>
  <c r="AF713" i="68"/>
  <c r="AE713" i="68"/>
  <c r="AD713" i="68"/>
  <c r="AC713" i="68"/>
  <c r="AB713" i="68"/>
  <c r="AA713" i="68"/>
  <c r="X713" i="68"/>
  <c r="N713" i="68"/>
  <c r="DJ712" i="68"/>
  <c r="DE712" i="68"/>
  <c r="CW712" i="68"/>
  <c r="CL712" i="68"/>
  <c r="CK712" i="68"/>
  <c r="CJ712" i="68"/>
  <c r="CI712" i="68"/>
  <c r="CH712" i="68"/>
  <c r="CG712" i="68"/>
  <c r="CF712" i="68"/>
  <c r="CC712" i="68"/>
  <c r="BS712" i="68"/>
  <c r="BE712" i="68"/>
  <c r="AZ712" i="68"/>
  <c r="AR712" i="68"/>
  <c r="AG712" i="68"/>
  <c r="AF712" i="68"/>
  <c r="AE712" i="68"/>
  <c r="AD712" i="68"/>
  <c r="AC712" i="68"/>
  <c r="AB712" i="68"/>
  <c r="AA712" i="68"/>
  <c r="AH712" i="68" s="1"/>
  <c r="X712" i="68"/>
  <c r="N712" i="68"/>
  <c r="DJ711" i="68"/>
  <c r="DE711" i="68"/>
  <c r="DK711" i="68" s="1"/>
  <c r="CW711" i="68"/>
  <c r="CL711" i="68"/>
  <c r="CK711" i="68"/>
  <c r="CJ711" i="68"/>
  <c r="CI711" i="68"/>
  <c r="CH711" i="68"/>
  <c r="CG711" i="68"/>
  <c r="CF711" i="68"/>
  <c r="CC711" i="68"/>
  <c r="BS711" i="68"/>
  <c r="BE711" i="68"/>
  <c r="AZ711" i="68"/>
  <c r="AR711" i="68"/>
  <c r="AG711" i="68"/>
  <c r="AF711" i="68"/>
  <c r="AE711" i="68"/>
  <c r="AD711" i="68"/>
  <c r="AC711" i="68"/>
  <c r="AB711" i="68"/>
  <c r="AA711" i="68"/>
  <c r="X711" i="68"/>
  <c r="N711" i="68"/>
  <c r="DJ710" i="68"/>
  <c r="DE710" i="68"/>
  <c r="CW710" i="68"/>
  <c r="CL710" i="68"/>
  <c r="CK710" i="68"/>
  <c r="CJ710" i="68"/>
  <c r="CI710" i="68"/>
  <c r="CH710" i="68"/>
  <c r="CG710" i="68"/>
  <c r="CF710" i="68"/>
  <c r="CC710" i="68"/>
  <c r="BS710" i="68"/>
  <c r="BE710" i="68"/>
  <c r="AZ710" i="68"/>
  <c r="AR710" i="68"/>
  <c r="AG710" i="68"/>
  <c r="AF710" i="68"/>
  <c r="AE710" i="68"/>
  <c r="AD710" i="68"/>
  <c r="AC710" i="68"/>
  <c r="AB710" i="68"/>
  <c r="AA710" i="68"/>
  <c r="X710" i="68"/>
  <c r="N710" i="68"/>
  <c r="DJ709" i="68"/>
  <c r="DE709" i="68"/>
  <c r="CW709" i="68"/>
  <c r="CL709" i="68"/>
  <c r="CK709" i="68"/>
  <c r="CJ709" i="68"/>
  <c r="CI709" i="68"/>
  <c r="CH709" i="68"/>
  <c r="CG709" i="68"/>
  <c r="CF709" i="68"/>
  <c r="CC709" i="68"/>
  <c r="BS709" i="68"/>
  <c r="BE709" i="68"/>
  <c r="BF709" i="68" s="1"/>
  <c r="AZ709" i="68"/>
  <c r="AR709" i="68"/>
  <c r="AG709" i="68"/>
  <c r="AF709" i="68"/>
  <c r="AE709" i="68"/>
  <c r="AD709" i="68"/>
  <c r="AC709" i="68"/>
  <c r="AB709" i="68"/>
  <c r="AA709" i="68"/>
  <c r="X709" i="68"/>
  <c r="N709" i="68"/>
  <c r="DJ708" i="68"/>
  <c r="DK708" i="68" s="1"/>
  <c r="DE708" i="68"/>
  <c r="CW708" i="68"/>
  <c r="CL708" i="68"/>
  <c r="CK708" i="68"/>
  <c r="CJ708" i="68"/>
  <c r="CI708" i="68"/>
  <c r="CH708" i="68"/>
  <c r="CG708" i="68"/>
  <c r="CF708" i="68"/>
  <c r="CC708" i="68"/>
  <c r="BS708" i="68"/>
  <c r="BE708" i="68"/>
  <c r="AZ708" i="68"/>
  <c r="AR708" i="68"/>
  <c r="AG708" i="68"/>
  <c r="AF708" i="68"/>
  <c r="AE708" i="68"/>
  <c r="AD708" i="68"/>
  <c r="AC708" i="68"/>
  <c r="AB708" i="68"/>
  <c r="AA708" i="68"/>
  <c r="X708" i="68"/>
  <c r="N708" i="68"/>
  <c r="DJ707" i="68"/>
  <c r="DE707" i="68"/>
  <c r="CW707" i="68"/>
  <c r="CL707" i="68"/>
  <c r="CK707" i="68"/>
  <c r="CJ707" i="68"/>
  <c r="CI707" i="68"/>
  <c r="CH707" i="68"/>
  <c r="CG707" i="68"/>
  <c r="CF707" i="68"/>
  <c r="CC707" i="68"/>
  <c r="BS707" i="68"/>
  <c r="BE707" i="68"/>
  <c r="BF707" i="68" s="1"/>
  <c r="AZ707" i="68"/>
  <c r="AR707" i="68"/>
  <c r="AG707" i="68"/>
  <c r="AF707" i="68"/>
  <c r="AE707" i="68"/>
  <c r="AD707" i="68"/>
  <c r="AC707" i="68"/>
  <c r="AB707" i="68"/>
  <c r="AA707" i="68"/>
  <c r="X707" i="68"/>
  <c r="N707" i="68"/>
  <c r="DJ706" i="68"/>
  <c r="DE706" i="68"/>
  <c r="DK706" i="68" s="1"/>
  <c r="CW706" i="68"/>
  <c r="CL706" i="68"/>
  <c r="CK706" i="68"/>
  <c r="CJ706" i="68"/>
  <c r="CI706" i="68"/>
  <c r="CH706" i="68"/>
  <c r="CG706" i="68"/>
  <c r="CF706" i="68"/>
  <c r="CC706" i="68"/>
  <c r="BS706" i="68"/>
  <c r="BE706" i="68"/>
  <c r="AZ706" i="68"/>
  <c r="AR706" i="68"/>
  <c r="AG706" i="68"/>
  <c r="AF706" i="68"/>
  <c r="AE706" i="68"/>
  <c r="AD706" i="68"/>
  <c r="AC706" i="68"/>
  <c r="AB706" i="68"/>
  <c r="AA706" i="68"/>
  <c r="X706" i="68"/>
  <c r="N706" i="68"/>
  <c r="DJ705" i="68"/>
  <c r="DK705" i="68" s="1"/>
  <c r="DE705" i="68"/>
  <c r="CW705" i="68"/>
  <c r="CL705" i="68"/>
  <c r="CK705" i="68"/>
  <c r="CJ705" i="68"/>
  <c r="CI705" i="68"/>
  <c r="CH705" i="68"/>
  <c r="CG705" i="68"/>
  <c r="CF705" i="68"/>
  <c r="CC705" i="68"/>
  <c r="BS705" i="68"/>
  <c r="BE705" i="68"/>
  <c r="BF705" i="68" s="1"/>
  <c r="AZ705" i="68"/>
  <c r="AR705" i="68"/>
  <c r="AG705" i="68"/>
  <c r="AF705" i="68"/>
  <c r="AE705" i="68"/>
  <c r="AD705" i="68"/>
  <c r="AC705" i="68"/>
  <c r="AB705" i="68"/>
  <c r="AA705" i="68"/>
  <c r="X705" i="68"/>
  <c r="N705" i="68"/>
  <c r="DJ704" i="68"/>
  <c r="DE704" i="68"/>
  <c r="CW704" i="68"/>
  <c r="CL704" i="68"/>
  <c r="CK704" i="68"/>
  <c r="CJ704" i="68"/>
  <c r="CI704" i="68"/>
  <c r="CH704" i="68"/>
  <c r="CG704" i="68"/>
  <c r="CF704" i="68"/>
  <c r="CC704" i="68"/>
  <c r="BS704" i="68"/>
  <c r="BE704" i="68"/>
  <c r="AZ704" i="68"/>
  <c r="AR704" i="68"/>
  <c r="AG704" i="68"/>
  <c r="AF704" i="68"/>
  <c r="AE704" i="68"/>
  <c r="AD704" i="68"/>
  <c r="AC704" i="68"/>
  <c r="AB704" i="68"/>
  <c r="AA704" i="68"/>
  <c r="X704" i="68"/>
  <c r="N704" i="68"/>
  <c r="DJ703" i="68"/>
  <c r="DK703" i="68" s="1"/>
  <c r="DE703" i="68"/>
  <c r="CW703" i="68"/>
  <c r="CL703" i="68"/>
  <c r="CK703" i="68"/>
  <c r="CJ703" i="68"/>
  <c r="CI703" i="68"/>
  <c r="CH703" i="68"/>
  <c r="CG703" i="68"/>
  <c r="CF703" i="68"/>
  <c r="CC703" i="68"/>
  <c r="BS703" i="68"/>
  <c r="BE703" i="68"/>
  <c r="AZ703" i="68"/>
  <c r="BF703" i="68" s="1"/>
  <c r="AR703" i="68"/>
  <c r="AG703" i="68"/>
  <c r="AF703" i="68"/>
  <c r="AE703" i="68"/>
  <c r="AD703" i="68"/>
  <c r="AC703" i="68"/>
  <c r="AB703" i="68"/>
  <c r="AA703" i="68"/>
  <c r="X703" i="68"/>
  <c r="N703" i="68"/>
  <c r="DJ702" i="68"/>
  <c r="DE702" i="68"/>
  <c r="CW702" i="68"/>
  <c r="CL702" i="68"/>
  <c r="CK702" i="68"/>
  <c r="CJ702" i="68"/>
  <c r="CI702" i="68"/>
  <c r="CH702" i="68"/>
  <c r="CG702" i="68"/>
  <c r="CF702" i="68"/>
  <c r="CC702" i="68"/>
  <c r="BS702" i="68"/>
  <c r="BE702" i="68"/>
  <c r="AZ702" i="68"/>
  <c r="AR702" i="68"/>
  <c r="AG702" i="68"/>
  <c r="AF702" i="68"/>
  <c r="AE702" i="68"/>
  <c r="AD702" i="68"/>
  <c r="AC702" i="68"/>
  <c r="AB702" i="68"/>
  <c r="AA702" i="68"/>
  <c r="X702" i="68"/>
  <c r="N702" i="68"/>
  <c r="DJ701" i="68"/>
  <c r="DE701" i="68"/>
  <c r="CW701" i="68"/>
  <c r="CL701" i="68"/>
  <c r="CK701" i="68"/>
  <c r="CJ701" i="68"/>
  <c r="CI701" i="68"/>
  <c r="CH701" i="68"/>
  <c r="CG701" i="68"/>
  <c r="CF701" i="68"/>
  <c r="CC701" i="68"/>
  <c r="BS701" i="68"/>
  <c r="BE701" i="68"/>
  <c r="AZ701" i="68"/>
  <c r="AR701" i="68"/>
  <c r="AG701" i="68"/>
  <c r="AF701" i="68"/>
  <c r="AE701" i="68"/>
  <c r="AD701" i="68"/>
  <c r="AC701" i="68"/>
  <c r="AB701" i="68"/>
  <c r="AA701" i="68"/>
  <c r="X701" i="68"/>
  <c r="N701" i="68"/>
  <c r="DJ700" i="68"/>
  <c r="DE700" i="68"/>
  <c r="CW700" i="68"/>
  <c r="CL700" i="68"/>
  <c r="CK700" i="68"/>
  <c r="CJ700" i="68"/>
  <c r="CI700" i="68"/>
  <c r="CH700" i="68"/>
  <c r="CG700" i="68"/>
  <c r="CF700" i="68"/>
  <c r="CC700" i="68"/>
  <c r="BS700" i="68"/>
  <c r="BE700" i="68"/>
  <c r="BF700" i="68" s="1"/>
  <c r="AZ700" i="68"/>
  <c r="AR700" i="68"/>
  <c r="AG700" i="68"/>
  <c r="AF700" i="68"/>
  <c r="AE700" i="68"/>
  <c r="AD700" i="68"/>
  <c r="AC700" i="68"/>
  <c r="AB700" i="68"/>
  <c r="AA700" i="68"/>
  <c r="X700" i="68"/>
  <c r="N700" i="68"/>
  <c r="DJ699" i="68"/>
  <c r="DE699" i="68"/>
  <c r="CW699" i="68"/>
  <c r="CL699" i="68"/>
  <c r="CK699" i="68"/>
  <c r="CJ699" i="68"/>
  <c r="CI699" i="68"/>
  <c r="CH699" i="68"/>
  <c r="CG699" i="68"/>
  <c r="CF699" i="68"/>
  <c r="CC699" i="68"/>
  <c r="BS699" i="68"/>
  <c r="BE699" i="68"/>
  <c r="AZ699" i="68"/>
  <c r="AR699" i="68"/>
  <c r="AG699" i="68"/>
  <c r="AF699" i="68"/>
  <c r="AE699" i="68"/>
  <c r="AD699" i="68"/>
  <c r="AC699" i="68"/>
  <c r="AB699" i="68"/>
  <c r="AA699" i="68"/>
  <c r="X699" i="68"/>
  <c r="N699" i="68"/>
  <c r="DJ698" i="68"/>
  <c r="DE698" i="68"/>
  <c r="CW698" i="68"/>
  <c r="CL698" i="68"/>
  <c r="CK698" i="68"/>
  <c r="CJ698" i="68"/>
  <c r="CI698" i="68"/>
  <c r="CH698" i="68"/>
  <c r="CG698" i="68"/>
  <c r="CF698" i="68"/>
  <c r="CC698" i="68"/>
  <c r="BS698" i="68"/>
  <c r="BE698" i="68"/>
  <c r="AZ698" i="68"/>
  <c r="AR698" i="68"/>
  <c r="AG698" i="68"/>
  <c r="AF698" i="68"/>
  <c r="AE698" i="68"/>
  <c r="AD698" i="68"/>
  <c r="AC698" i="68"/>
  <c r="AB698" i="68"/>
  <c r="AA698" i="68"/>
  <c r="X698" i="68"/>
  <c r="N698" i="68"/>
  <c r="DJ697" i="68"/>
  <c r="DE697" i="68"/>
  <c r="CW697" i="68"/>
  <c r="CL697" i="68"/>
  <c r="CK697" i="68"/>
  <c r="CJ697" i="68"/>
  <c r="CI697" i="68"/>
  <c r="CH697" i="68"/>
  <c r="CG697" i="68"/>
  <c r="CF697" i="68"/>
  <c r="CC697" i="68"/>
  <c r="BS697" i="68"/>
  <c r="BE697" i="68"/>
  <c r="AZ697" i="68"/>
  <c r="AR697" i="68"/>
  <c r="AG697" i="68"/>
  <c r="AF697" i="68"/>
  <c r="AE697" i="68"/>
  <c r="AD697" i="68"/>
  <c r="AC697" i="68"/>
  <c r="AB697" i="68"/>
  <c r="AA697" i="68"/>
  <c r="X697" i="68"/>
  <c r="N697" i="68"/>
  <c r="DJ696" i="68"/>
  <c r="DE696" i="68"/>
  <c r="CW696" i="68"/>
  <c r="CL696" i="68"/>
  <c r="CK696" i="68"/>
  <c r="CJ696" i="68"/>
  <c r="CI696" i="68"/>
  <c r="CH696" i="68"/>
  <c r="CG696" i="68"/>
  <c r="CF696" i="68"/>
  <c r="CC696" i="68"/>
  <c r="BS696" i="68"/>
  <c r="BE696" i="68"/>
  <c r="AZ696" i="68"/>
  <c r="AR696" i="68"/>
  <c r="AG696" i="68"/>
  <c r="AF696" i="68"/>
  <c r="AE696" i="68"/>
  <c r="AD696" i="68"/>
  <c r="AC696" i="68"/>
  <c r="AB696" i="68"/>
  <c r="AA696" i="68"/>
  <c r="X696" i="68"/>
  <c r="N696" i="68"/>
  <c r="DJ695" i="68"/>
  <c r="DE695" i="68"/>
  <c r="CW695" i="68"/>
  <c r="CL695" i="68"/>
  <c r="CK695" i="68"/>
  <c r="CJ695" i="68"/>
  <c r="CI695" i="68"/>
  <c r="CH695" i="68"/>
  <c r="CG695" i="68"/>
  <c r="CF695" i="68"/>
  <c r="CC695" i="68"/>
  <c r="BS695" i="68"/>
  <c r="BE695" i="68"/>
  <c r="AZ695" i="68"/>
  <c r="AR695" i="68"/>
  <c r="AG695" i="68"/>
  <c r="AF695" i="68"/>
  <c r="AE695" i="68"/>
  <c r="AD695" i="68"/>
  <c r="AC695" i="68"/>
  <c r="AB695" i="68"/>
  <c r="AA695" i="68"/>
  <c r="X695" i="68"/>
  <c r="N695" i="68"/>
  <c r="DJ694" i="68"/>
  <c r="DK694" i="68" s="1"/>
  <c r="DE694" i="68"/>
  <c r="CW694" i="68"/>
  <c r="CL694" i="68"/>
  <c r="CK694" i="68"/>
  <c r="CJ694" i="68"/>
  <c r="CI694" i="68"/>
  <c r="CH694" i="68"/>
  <c r="CG694" i="68"/>
  <c r="CF694" i="68"/>
  <c r="CC694" i="68"/>
  <c r="BS694" i="68"/>
  <c r="BE694" i="68"/>
  <c r="AZ694" i="68"/>
  <c r="AR694" i="68"/>
  <c r="AG694" i="68"/>
  <c r="AF694" i="68"/>
  <c r="AE694" i="68"/>
  <c r="AD694" i="68"/>
  <c r="AC694" i="68"/>
  <c r="AB694" i="68"/>
  <c r="AA694" i="68"/>
  <c r="X694" i="68"/>
  <c r="N694" i="68"/>
  <c r="DJ693" i="68"/>
  <c r="DE693" i="68"/>
  <c r="CW693" i="68"/>
  <c r="CL693" i="68"/>
  <c r="CK693" i="68"/>
  <c r="CJ693" i="68"/>
  <c r="CI693" i="68"/>
  <c r="CH693" i="68"/>
  <c r="CG693" i="68"/>
  <c r="CF693" i="68"/>
  <c r="CC693" i="68"/>
  <c r="BS693" i="68"/>
  <c r="BE693" i="68"/>
  <c r="AZ693" i="68"/>
  <c r="AR693" i="68"/>
  <c r="AG693" i="68"/>
  <c r="AF693" i="68"/>
  <c r="AE693" i="68"/>
  <c r="AD693" i="68"/>
  <c r="AC693" i="68"/>
  <c r="AB693" i="68"/>
  <c r="AA693" i="68"/>
  <c r="X693" i="68"/>
  <c r="N693" i="68"/>
  <c r="DJ692" i="68"/>
  <c r="DE692" i="68"/>
  <c r="CW692" i="68"/>
  <c r="CL692" i="68"/>
  <c r="CK692" i="68"/>
  <c r="CJ692" i="68"/>
  <c r="CI692" i="68"/>
  <c r="CH692" i="68"/>
  <c r="CG692" i="68"/>
  <c r="CF692" i="68"/>
  <c r="CC692" i="68"/>
  <c r="BS692" i="68"/>
  <c r="BE692" i="68"/>
  <c r="AZ692" i="68"/>
  <c r="AR692" i="68"/>
  <c r="AG692" i="68"/>
  <c r="AF692" i="68"/>
  <c r="AE692" i="68"/>
  <c r="AD692" i="68"/>
  <c r="AC692" i="68"/>
  <c r="AB692" i="68"/>
  <c r="AA692" i="68"/>
  <c r="X692" i="68"/>
  <c r="N692" i="68"/>
  <c r="DJ691" i="68"/>
  <c r="DK691" i="68" s="1"/>
  <c r="DE691" i="68"/>
  <c r="CW691" i="68"/>
  <c r="CL691" i="68"/>
  <c r="CK691" i="68"/>
  <c r="CJ691" i="68"/>
  <c r="CI691" i="68"/>
  <c r="CH691" i="68"/>
  <c r="CG691" i="68"/>
  <c r="CF691" i="68"/>
  <c r="CC691" i="68"/>
  <c r="BS691" i="68"/>
  <c r="BE691" i="68"/>
  <c r="BF691" i="68" s="1"/>
  <c r="AZ691" i="68"/>
  <c r="AR691" i="68"/>
  <c r="AG691" i="68"/>
  <c r="AF691" i="68"/>
  <c r="AE691" i="68"/>
  <c r="AD691" i="68"/>
  <c r="AC691" i="68"/>
  <c r="AB691" i="68"/>
  <c r="AA691" i="68"/>
  <c r="X691" i="68"/>
  <c r="N691" i="68"/>
  <c r="DJ690" i="68"/>
  <c r="DE690" i="68"/>
  <c r="CW690" i="68"/>
  <c r="CL690" i="68"/>
  <c r="CK690" i="68"/>
  <c r="CJ690" i="68"/>
  <c r="CI690" i="68"/>
  <c r="CH690" i="68"/>
  <c r="CG690" i="68"/>
  <c r="CF690" i="68"/>
  <c r="CC690" i="68"/>
  <c r="BS690" i="68"/>
  <c r="BE690" i="68"/>
  <c r="AZ690" i="68"/>
  <c r="AR690" i="68"/>
  <c r="AG690" i="68"/>
  <c r="AF690" i="68"/>
  <c r="AE690" i="68"/>
  <c r="AD690" i="68"/>
  <c r="AC690" i="68"/>
  <c r="AB690" i="68"/>
  <c r="AA690" i="68"/>
  <c r="X690" i="68"/>
  <c r="N690" i="68"/>
  <c r="DJ689" i="68"/>
  <c r="DE689" i="68"/>
  <c r="CW689" i="68"/>
  <c r="CL689" i="68"/>
  <c r="CK689" i="68"/>
  <c r="CJ689" i="68"/>
  <c r="CI689" i="68"/>
  <c r="CH689" i="68"/>
  <c r="CG689" i="68"/>
  <c r="CF689" i="68"/>
  <c r="CC689" i="68"/>
  <c r="BS689" i="68"/>
  <c r="BE689" i="68"/>
  <c r="AZ689" i="68"/>
  <c r="AR689" i="68"/>
  <c r="AG689" i="68"/>
  <c r="AF689" i="68"/>
  <c r="AE689" i="68"/>
  <c r="AD689" i="68"/>
  <c r="AC689" i="68"/>
  <c r="AB689" i="68"/>
  <c r="AA689" i="68"/>
  <c r="X689" i="68"/>
  <c r="N689" i="68"/>
  <c r="DJ688" i="68"/>
  <c r="DE688" i="68"/>
  <c r="CW688" i="68"/>
  <c r="CL688" i="68"/>
  <c r="CK688" i="68"/>
  <c r="CJ688" i="68"/>
  <c r="CI688" i="68"/>
  <c r="CH688" i="68"/>
  <c r="CG688" i="68"/>
  <c r="CF688" i="68"/>
  <c r="CC688" i="68"/>
  <c r="BS688" i="68"/>
  <c r="BE688" i="68"/>
  <c r="AZ688" i="68"/>
  <c r="AR688" i="68"/>
  <c r="AG688" i="68"/>
  <c r="AF688" i="68"/>
  <c r="AE688" i="68"/>
  <c r="AD688" i="68"/>
  <c r="AC688" i="68"/>
  <c r="AB688" i="68"/>
  <c r="AA688" i="68"/>
  <c r="X688" i="68"/>
  <c r="N688" i="68"/>
  <c r="DJ687" i="68"/>
  <c r="DE687" i="68"/>
  <c r="CW687" i="68"/>
  <c r="CL687" i="68"/>
  <c r="CK687" i="68"/>
  <c r="CJ687" i="68"/>
  <c r="CI687" i="68"/>
  <c r="CH687" i="68"/>
  <c r="CG687" i="68"/>
  <c r="CF687" i="68"/>
  <c r="CC687" i="68"/>
  <c r="BS687" i="68"/>
  <c r="BE687" i="68"/>
  <c r="AZ687" i="68"/>
  <c r="AR687" i="68"/>
  <c r="AG687" i="68"/>
  <c r="AF687" i="68"/>
  <c r="AE687" i="68"/>
  <c r="AD687" i="68"/>
  <c r="AC687" i="68"/>
  <c r="AB687" i="68"/>
  <c r="AA687" i="68"/>
  <c r="X687" i="68"/>
  <c r="N687" i="68"/>
  <c r="DJ686" i="68"/>
  <c r="DE686" i="68"/>
  <c r="CW686" i="68"/>
  <c r="CL686" i="68"/>
  <c r="CK686" i="68"/>
  <c r="CJ686" i="68"/>
  <c r="CI686" i="68"/>
  <c r="CH686" i="68"/>
  <c r="CG686" i="68"/>
  <c r="CF686" i="68"/>
  <c r="CC686" i="68"/>
  <c r="BS686" i="68"/>
  <c r="BE686" i="68"/>
  <c r="AZ686" i="68"/>
  <c r="AR686" i="68"/>
  <c r="AG686" i="68"/>
  <c r="AF686" i="68"/>
  <c r="AE686" i="68"/>
  <c r="AD686" i="68"/>
  <c r="AC686" i="68"/>
  <c r="AB686" i="68"/>
  <c r="AA686" i="68"/>
  <c r="X686" i="68"/>
  <c r="N686" i="68"/>
  <c r="DJ685" i="68"/>
  <c r="DE685" i="68"/>
  <c r="CW685" i="68"/>
  <c r="CL685" i="68"/>
  <c r="CK685" i="68"/>
  <c r="CJ685" i="68"/>
  <c r="CI685" i="68"/>
  <c r="CH685" i="68"/>
  <c r="CG685" i="68"/>
  <c r="CF685" i="68"/>
  <c r="CC685" i="68"/>
  <c r="BS685" i="68"/>
  <c r="BE685" i="68"/>
  <c r="AZ685" i="68"/>
  <c r="AR685" i="68"/>
  <c r="AG685" i="68"/>
  <c r="AF685" i="68"/>
  <c r="AE685" i="68"/>
  <c r="AD685" i="68"/>
  <c r="AC685" i="68"/>
  <c r="AB685" i="68"/>
  <c r="AA685" i="68"/>
  <c r="X685" i="68"/>
  <c r="N685" i="68"/>
  <c r="DJ684" i="68"/>
  <c r="DK684" i="68" s="1"/>
  <c r="DE684" i="68"/>
  <c r="CW684" i="68"/>
  <c r="CL684" i="68"/>
  <c r="CK684" i="68"/>
  <c r="CJ684" i="68"/>
  <c r="CI684" i="68"/>
  <c r="CH684" i="68"/>
  <c r="CG684" i="68"/>
  <c r="CF684" i="68"/>
  <c r="CC684" i="68"/>
  <c r="BS684" i="68"/>
  <c r="BE684" i="68"/>
  <c r="AZ684" i="68"/>
  <c r="AR684" i="68"/>
  <c r="AG684" i="68"/>
  <c r="AF684" i="68"/>
  <c r="AE684" i="68"/>
  <c r="AD684" i="68"/>
  <c r="AC684" i="68"/>
  <c r="AB684" i="68"/>
  <c r="AA684" i="68"/>
  <c r="X684" i="68"/>
  <c r="N684" i="68"/>
  <c r="DJ683" i="68"/>
  <c r="DE683" i="68"/>
  <c r="CW683" i="68"/>
  <c r="CL683" i="68"/>
  <c r="CK683" i="68"/>
  <c r="CJ683" i="68"/>
  <c r="CI683" i="68"/>
  <c r="CH683" i="68"/>
  <c r="CG683" i="68"/>
  <c r="CF683" i="68"/>
  <c r="CC683" i="68"/>
  <c r="BS683" i="68"/>
  <c r="BE683" i="68"/>
  <c r="AZ683" i="68"/>
  <c r="AR683" i="68"/>
  <c r="AG683" i="68"/>
  <c r="AF683" i="68"/>
  <c r="AE683" i="68"/>
  <c r="AD683" i="68"/>
  <c r="AC683" i="68"/>
  <c r="AB683" i="68"/>
  <c r="AA683" i="68"/>
  <c r="X683" i="68"/>
  <c r="N683" i="68"/>
  <c r="DJ682" i="68"/>
  <c r="DK682" i="68" s="1"/>
  <c r="DE682" i="68"/>
  <c r="CW682" i="68"/>
  <c r="CL682" i="68"/>
  <c r="CK682" i="68"/>
  <c r="CJ682" i="68"/>
  <c r="CI682" i="68"/>
  <c r="CH682" i="68"/>
  <c r="CG682" i="68"/>
  <c r="CF682" i="68"/>
  <c r="CC682" i="68"/>
  <c r="BS682" i="68"/>
  <c r="BE682" i="68"/>
  <c r="AZ682" i="68"/>
  <c r="AR682" i="68"/>
  <c r="AG682" i="68"/>
  <c r="AF682" i="68"/>
  <c r="AE682" i="68"/>
  <c r="AD682" i="68"/>
  <c r="AC682" i="68"/>
  <c r="AB682" i="68"/>
  <c r="AA682" i="68"/>
  <c r="X682" i="68"/>
  <c r="N682" i="68"/>
  <c r="DJ681" i="68"/>
  <c r="DE681" i="68"/>
  <c r="CW681" i="68"/>
  <c r="CL681" i="68"/>
  <c r="CK681" i="68"/>
  <c r="CJ681" i="68"/>
  <c r="CI681" i="68"/>
  <c r="CH681" i="68"/>
  <c r="CG681" i="68"/>
  <c r="CF681" i="68"/>
  <c r="CM681" i="68" s="1"/>
  <c r="CC681" i="68"/>
  <c r="BS681" i="68"/>
  <c r="BE681" i="68"/>
  <c r="AZ681" i="68"/>
  <c r="AR681" i="68"/>
  <c r="AG681" i="68"/>
  <c r="AF681" i="68"/>
  <c r="AE681" i="68"/>
  <c r="AD681" i="68"/>
  <c r="AC681" i="68"/>
  <c r="AB681" i="68"/>
  <c r="AA681" i="68"/>
  <c r="X681" i="68"/>
  <c r="N681" i="68"/>
  <c r="DJ680" i="68"/>
  <c r="DE680" i="68"/>
  <c r="CW680" i="68"/>
  <c r="CL680" i="68"/>
  <c r="CK680" i="68"/>
  <c r="CJ680" i="68"/>
  <c r="CI680" i="68"/>
  <c r="CH680" i="68"/>
  <c r="CG680" i="68"/>
  <c r="CF680" i="68"/>
  <c r="CC680" i="68"/>
  <c r="BS680" i="68"/>
  <c r="BE680" i="68"/>
  <c r="AZ680" i="68"/>
  <c r="AR680" i="68"/>
  <c r="AG680" i="68"/>
  <c r="AF680" i="68"/>
  <c r="AE680" i="68"/>
  <c r="AD680" i="68"/>
  <c r="AC680" i="68"/>
  <c r="AB680" i="68"/>
  <c r="AA680" i="68"/>
  <c r="X680" i="68"/>
  <c r="N680" i="68"/>
  <c r="DJ679" i="68"/>
  <c r="DK679" i="68" s="1"/>
  <c r="DE679" i="68"/>
  <c r="CW679" i="68"/>
  <c r="CL679" i="68"/>
  <c r="CK679" i="68"/>
  <c r="CJ679" i="68"/>
  <c r="CI679" i="68"/>
  <c r="CH679" i="68"/>
  <c r="CG679" i="68"/>
  <c r="CF679" i="68"/>
  <c r="CC679" i="68"/>
  <c r="BS679" i="68"/>
  <c r="BE679" i="68"/>
  <c r="AZ679" i="68"/>
  <c r="AR679" i="68"/>
  <c r="AG679" i="68"/>
  <c r="AF679" i="68"/>
  <c r="AE679" i="68"/>
  <c r="AD679" i="68"/>
  <c r="AC679" i="68"/>
  <c r="AB679" i="68"/>
  <c r="AA679" i="68"/>
  <c r="X679" i="68"/>
  <c r="N679" i="68"/>
  <c r="DJ678" i="68"/>
  <c r="DE678" i="68"/>
  <c r="CW678" i="68"/>
  <c r="CL678" i="68"/>
  <c r="CK678" i="68"/>
  <c r="CJ678" i="68"/>
  <c r="CI678" i="68"/>
  <c r="CH678" i="68"/>
  <c r="CG678" i="68"/>
  <c r="CF678" i="68"/>
  <c r="CC678" i="68"/>
  <c r="BS678" i="68"/>
  <c r="BE678" i="68"/>
  <c r="AZ678" i="68"/>
  <c r="AR678" i="68"/>
  <c r="AG678" i="68"/>
  <c r="AF678" i="68"/>
  <c r="AE678" i="68"/>
  <c r="AD678" i="68"/>
  <c r="AC678" i="68"/>
  <c r="AB678" i="68"/>
  <c r="AA678" i="68"/>
  <c r="X678" i="68"/>
  <c r="N678" i="68"/>
  <c r="DJ677" i="68"/>
  <c r="DK677" i="68" s="1"/>
  <c r="DE677" i="68"/>
  <c r="CW677" i="68"/>
  <c r="CL677" i="68"/>
  <c r="CK677" i="68"/>
  <c r="CJ677" i="68"/>
  <c r="CI677" i="68"/>
  <c r="CH677" i="68"/>
  <c r="CG677" i="68"/>
  <c r="CF677" i="68"/>
  <c r="CC677" i="68"/>
  <c r="BS677" i="68"/>
  <c r="BE677" i="68"/>
  <c r="AZ677" i="68"/>
  <c r="AR677" i="68"/>
  <c r="AG677" i="68"/>
  <c r="AF677" i="68"/>
  <c r="AE677" i="68"/>
  <c r="AD677" i="68"/>
  <c r="AC677" i="68"/>
  <c r="AB677" i="68"/>
  <c r="AA677" i="68"/>
  <c r="X677" i="68"/>
  <c r="N677" i="68"/>
  <c r="DJ676" i="68"/>
  <c r="DE676" i="68"/>
  <c r="CW676" i="68"/>
  <c r="CL676" i="68"/>
  <c r="CK676" i="68"/>
  <c r="CJ676" i="68"/>
  <c r="CI676" i="68"/>
  <c r="CH676" i="68"/>
  <c r="CG676" i="68"/>
  <c r="CF676" i="68"/>
  <c r="CC676" i="68"/>
  <c r="BS676" i="68"/>
  <c r="BE676" i="68"/>
  <c r="AZ676" i="68"/>
  <c r="AR676" i="68"/>
  <c r="AG676" i="68"/>
  <c r="AF676" i="68"/>
  <c r="AE676" i="68"/>
  <c r="AD676" i="68"/>
  <c r="AC676" i="68"/>
  <c r="AB676" i="68"/>
  <c r="AA676" i="68"/>
  <c r="X676" i="68"/>
  <c r="N676" i="68"/>
  <c r="DJ675" i="68"/>
  <c r="DK675" i="68" s="1"/>
  <c r="DE675" i="68"/>
  <c r="CW675" i="68"/>
  <c r="CL675" i="68"/>
  <c r="CK675" i="68"/>
  <c r="CJ675" i="68"/>
  <c r="CI675" i="68"/>
  <c r="CH675" i="68"/>
  <c r="CG675" i="68"/>
  <c r="CF675" i="68"/>
  <c r="CC675" i="68"/>
  <c r="BS675" i="68"/>
  <c r="BE675" i="68"/>
  <c r="AZ675" i="68"/>
  <c r="AR675" i="68"/>
  <c r="AG675" i="68"/>
  <c r="AF675" i="68"/>
  <c r="AE675" i="68"/>
  <c r="AD675" i="68"/>
  <c r="AC675" i="68"/>
  <c r="AB675" i="68"/>
  <c r="AA675" i="68"/>
  <c r="X675" i="68"/>
  <c r="N675" i="68"/>
  <c r="DJ674" i="68"/>
  <c r="DE674" i="68"/>
  <c r="CW674" i="68"/>
  <c r="CL674" i="68"/>
  <c r="CK674" i="68"/>
  <c r="CJ674" i="68"/>
  <c r="CI674" i="68"/>
  <c r="CH674" i="68"/>
  <c r="CG674" i="68"/>
  <c r="CF674" i="68"/>
  <c r="CC674" i="68"/>
  <c r="BS674" i="68"/>
  <c r="BE674" i="68"/>
  <c r="AZ674" i="68"/>
  <c r="AR674" i="68"/>
  <c r="AG674" i="68"/>
  <c r="AF674" i="68"/>
  <c r="AE674" i="68"/>
  <c r="AD674" i="68"/>
  <c r="AC674" i="68"/>
  <c r="AB674" i="68"/>
  <c r="AA674" i="68"/>
  <c r="X674" i="68"/>
  <c r="N674" i="68"/>
  <c r="DJ673" i="68"/>
  <c r="DK673" i="68" s="1"/>
  <c r="DE673" i="68"/>
  <c r="CW673" i="68"/>
  <c r="CL673" i="68"/>
  <c r="CK673" i="68"/>
  <c r="CJ673" i="68"/>
  <c r="CI673" i="68"/>
  <c r="CH673" i="68"/>
  <c r="CG673" i="68"/>
  <c r="CF673" i="68"/>
  <c r="CC673" i="68"/>
  <c r="BS673" i="68"/>
  <c r="BE673" i="68"/>
  <c r="AZ673" i="68"/>
  <c r="AR673" i="68"/>
  <c r="AG673" i="68"/>
  <c r="AF673" i="68"/>
  <c r="AE673" i="68"/>
  <c r="AD673" i="68"/>
  <c r="AC673" i="68"/>
  <c r="AB673" i="68"/>
  <c r="AA673" i="68"/>
  <c r="X673" i="68"/>
  <c r="N673" i="68"/>
  <c r="DJ672" i="68"/>
  <c r="DK672" i="68" s="1"/>
  <c r="DE672" i="68"/>
  <c r="CW672" i="68"/>
  <c r="CL672" i="68"/>
  <c r="CK672" i="68"/>
  <c r="CJ672" i="68"/>
  <c r="CI672" i="68"/>
  <c r="CH672" i="68"/>
  <c r="CG672" i="68"/>
  <c r="CF672" i="68"/>
  <c r="CC672" i="68"/>
  <c r="BS672" i="68"/>
  <c r="BE672" i="68"/>
  <c r="BF672" i="68" s="1"/>
  <c r="AZ672" i="68"/>
  <c r="AR672" i="68"/>
  <c r="AG672" i="68"/>
  <c r="AF672" i="68"/>
  <c r="AE672" i="68"/>
  <c r="AD672" i="68"/>
  <c r="AC672" i="68"/>
  <c r="AB672" i="68"/>
  <c r="AA672" i="68"/>
  <c r="X672" i="68"/>
  <c r="N672" i="68"/>
  <c r="DJ671" i="68"/>
  <c r="DE671" i="68"/>
  <c r="CW671" i="68"/>
  <c r="CL671" i="68"/>
  <c r="CK671" i="68"/>
  <c r="CJ671" i="68"/>
  <c r="CI671" i="68"/>
  <c r="CH671" i="68"/>
  <c r="CG671" i="68"/>
  <c r="CF671" i="68"/>
  <c r="CC671" i="68"/>
  <c r="BS671" i="68"/>
  <c r="BE671" i="68"/>
  <c r="BF671" i="68" s="1"/>
  <c r="AZ671" i="68"/>
  <c r="AR671" i="68"/>
  <c r="AG671" i="68"/>
  <c r="AF671" i="68"/>
  <c r="AE671" i="68"/>
  <c r="AD671" i="68"/>
  <c r="AC671" i="68"/>
  <c r="AB671" i="68"/>
  <c r="AA671" i="68"/>
  <c r="X671" i="68"/>
  <c r="N671" i="68"/>
  <c r="DJ670" i="68"/>
  <c r="DE670" i="68"/>
  <c r="DK670" i="68" s="1"/>
  <c r="CW670" i="68"/>
  <c r="CL670" i="68"/>
  <c r="CK670" i="68"/>
  <c r="CJ670" i="68"/>
  <c r="CI670" i="68"/>
  <c r="CH670" i="68"/>
  <c r="CG670" i="68"/>
  <c r="CF670" i="68"/>
  <c r="CC670" i="68"/>
  <c r="BS670" i="68"/>
  <c r="BE670" i="68"/>
  <c r="AZ670" i="68"/>
  <c r="AR670" i="68"/>
  <c r="AG670" i="68"/>
  <c r="AF670" i="68"/>
  <c r="AE670" i="68"/>
  <c r="AD670" i="68"/>
  <c r="AC670" i="68"/>
  <c r="AB670" i="68"/>
  <c r="AA670" i="68"/>
  <c r="X670" i="68"/>
  <c r="N670" i="68"/>
  <c r="DJ669" i="68"/>
  <c r="DE669" i="68"/>
  <c r="CW669" i="68"/>
  <c r="CL669" i="68"/>
  <c r="CK669" i="68"/>
  <c r="CJ669" i="68"/>
  <c r="CI669" i="68"/>
  <c r="CH669" i="68"/>
  <c r="CG669" i="68"/>
  <c r="CF669" i="68"/>
  <c r="CC669" i="68"/>
  <c r="BS669" i="68"/>
  <c r="BE669" i="68"/>
  <c r="AZ669" i="68"/>
  <c r="AR669" i="68"/>
  <c r="AG669" i="68"/>
  <c r="AF669" i="68"/>
  <c r="AE669" i="68"/>
  <c r="AD669" i="68"/>
  <c r="AC669" i="68"/>
  <c r="AB669" i="68"/>
  <c r="AA669" i="68"/>
  <c r="X669" i="68"/>
  <c r="N669" i="68"/>
  <c r="DJ668" i="68"/>
  <c r="DE668" i="68"/>
  <c r="CW668" i="68"/>
  <c r="CL668" i="68"/>
  <c r="CK668" i="68"/>
  <c r="CJ668" i="68"/>
  <c r="CI668" i="68"/>
  <c r="CH668" i="68"/>
  <c r="CG668" i="68"/>
  <c r="CF668" i="68"/>
  <c r="CC668" i="68"/>
  <c r="BS668" i="68"/>
  <c r="BE668" i="68"/>
  <c r="AZ668" i="68"/>
  <c r="AR668" i="68"/>
  <c r="AG668" i="68"/>
  <c r="AF668" i="68"/>
  <c r="AE668" i="68"/>
  <c r="AD668" i="68"/>
  <c r="AC668" i="68"/>
  <c r="AB668" i="68"/>
  <c r="AA668" i="68"/>
  <c r="X668" i="68"/>
  <c r="N668" i="68"/>
  <c r="DJ667" i="68"/>
  <c r="DE667" i="68"/>
  <c r="CW667" i="68"/>
  <c r="CL667" i="68"/>
  <c r="CK667" i="68"/>
  <c r="CJ667" i="68"/>
  <c r="CI667" i="68"/>
  <c r="CH667" i="68"/>
  <c r="CG667" i="68"/>
  <c r="CF667" i="68"/>
  <c r="CC667" i="68"/>
  <c r="BS667" i="68"/>
  <c r="BE667" i="68"/>
  <c r="AZ667" i="68"/>
  <c r="AR667" i="68"/>
  <c r="AG667" i="68"/>
  <c r="AF667" i="68"/>
  <c r="AE667" i="68"/>
  <c r="AD667" i="68"/>
  <c r="AC667" i="68"/>
  <c r="AB667" i="68"/>
  <c r="AA667" i="68"/>
  <c r="X667" i="68"/>
  <c r="N667" i="68"/>
  <c r="DJ666" i="68"/>
  <c r="DE666" i="68"/>
  <c r="CW666" i="68"/>
  <c r="CL666" i="68"/>
  <c r="CK666" i="68"/>
  <c r="CJ666" i="68"/>
  <c r="CI666" i="68"/>
  <c r="CH666" i="68"/>
  <c r="CG666" i="68"/>
  <c r="CF666" i="68"/>
  <c r="CC666" i="68"/>
  <c r="BS666" i="68"/>
  <c r="BE666" i="68"/>
  <c r="AZ666" i="68"/>
  <c r="AR666" i="68"/>
  <c r="AG666" i="68"/>
  <c r="AF666" i="68"/>
  <c r="AE666" i="68"/>
  <c r="AD666" i="68"/>
  <c r="AC666" i="68"/>
  <c r="AB666" i="68"/>
  <c r="AA666" i="68"/>
  <c r="X666" i="68"/>
  <c r="N666" i="68"/>
  <c r="DJ665" i="68"/>
  <c r="DE665" i="68"/>
  <c r="CW665" i="68"/>
  <c r="CL665" i="68"/>
  <c r="CK665" i="68"/>
  <c r="CJ665" i="68"/>
  <c r="CI665" i="68"/>
  <c r="CH665" i="68"/>
  <c r="CG665" i="68"/>
  <c r="CF665" i="68"/>
  <c r="CC665" i="68"/>
  <c r="BS665" i="68"/>
  <c r="BE665" i="68"/>
  <c r="AZ665" i="68"/>
  <c r="AR665" i="68"/>
  <c r="AG665" i="68"/>
  <c r="AF665" i="68"/>
  <c r="AE665" i="68"/>
  <c r="AD665" i="68"/>
  <c r="AC665" i="68"/>
  <c r="AB665" i="68"/>
  <c r="AA665" i="68"/>
  <c r="X665" i="68"/>
  <c r="N665" i="68"/>
  <c r="DJ664" i="68"/>
  <c r="DE664" i="68"/>
  <c r="CW664" i="68"/>
  <c r="CL664" i="68"/>
  <c r="CK664" i="68"/>
  <c r="CJ664" i="68"/>
  <c r="CI664" i="68"/>
  <c r="CH664" i="68"/>
  <c r="CG664" i="68"/>
  <c r="CF664" i="68"/>
  <c r="CC664" i="68"/>
  <c r="BS664" i="68"/>
  <c r="BE664" i="68"/>
  <c r="AZ664" i="68"/>
  <c r="AR664" i="68"/>
  <c r="AG664" i="68"/>
  <c r="AF664" i="68"/>
  <c r="AE664" i="68"/>
  <c r="AD664" i="68"/>
  <c r="AC664" i="68"/>
  <c r="AB664" i="68"/>
  <c r="AA664" i="68"/>
  <c r="X664" i="68"/>
  <c r="N664" i="68"/>
  <c r="DJ663" i="68"/>
  <c r="DE663" i="68"/>
  <c r="CW663" i="68"/>
  <c r="CL663" i="68"/>
  <c r="CK663" i="68"/>
  <c r="CJ663" i="68"/>
  <c r="CI663" i="68"/>
  <c r="CH663" i="68"/>
  <c r="CG663" i="68"/>
  <c r="CF663" i="68"/>
  <c r="CC663" i="68"/>
  <c r="BS663" i="68"/>
  <c r="BE663" i="68"/>
  <c r="AZ663" i="68"/>
  <c r="AR663" i="68"/>
  <c r="AG663" i="68"/>
  <c r="AF663" i="68"/>
  <c r="AE663" i="68"/>
  <c r="AD663" i="68"/>
  <c r="AC663" i="68"/>
  <c r="AB663" i="68"/>
  <c r="AA663" i="68"/>
  <c r="X663" i="68"/>
  <c r="N663" i="68"/>
  <c r="DJ662" i="68"/>
  <c r="DE662" i="68"/>
  <c r="CW662" i="68"/>
  <c r="CL662" i="68"/>
  <c r="CK662" i="68"/>
  <c r="CJ662" i="68"/>
  <c r="CI662" i="68"/>
  <c r="CH662" i="68"/>
  <c r="CG662" i="68"/>
  <c r="CF662" i="68"/>
  <c r="CC662" i="68"/>
  <c r="BS662" i="68"/>
  <c r="BE662" i="68"/>
  <c r="AZ662" i="68"/>
  <c r="AR662" i="68"/>
  <c r="AG662" i="68"/>
  <c r="AF662" i="68"/>
  <c r="AE662" i="68"/>
  <c r="AD662" i="68"/>
  <c r="AC662" i="68"/>
  <c r="AB662" i="68"/>
  <c r="AA662" i="68"/>
  <c r="X662" i="68"/>
  <c r="N662" i="68"/>
  <c r="DJ661" i="68"/>
  <c r="DE661" i="68"/>
  <c r="CW661" i="68"/>
  <c r="CL661" i="68"/>
  <c r="CK661" i="68"/>
  <c r="CJ661" i="68"/>
  <c r="CI661" i="68"/>
  <c r="CH661" i="68"/>
  <c r="CG661" i="68"/>
  <c r="CF661" i="68"/>
  <c r="CC661" i="68"/>
  <c r="BS661" i="68"/>
  <c r="BE661" i="68"/>
  <c r="AZ661" i="68"/>
  <c r="AR661" i="68"/>
  <c r="AG661" i="68"/>
  <c r="AF661" i="68"/>
  <c r="AE661" i="68"/>
  <c r="AD661" i="68"/>
  <c r="AC661" i="68"/>
  <c r="AB661" i="68"/>
  <c r="AA661" i="68"/>
  <c r="X661" i="68"/>
  <c r="N661" i="68"/>
  <c r="DJ660" i="68"/>
  <c r="DK660" i="68" s="1"/>
  <c r="DE660" i="68"/>
  <c r="CW660" i="68"/>
  <c r="CL660" i="68"/>
  <c r="CK660" i="68"/>
  <c r="CJ660" i="68"/>
  <c r="CI660" i="68"/>
  <c r="CH660" i="68"/>
  <c r="CG660" i="68"/>
  <c r="CF660" i="68"/>
  <c r="CC660" i="68"/>
  <c r="BS660" i="68"/>
  <c r="BE660" i="68"/>
  <c r="AZ660" i="68"/>
  <c r="AR660" i="68"/>
  <c r="AG660" i="68"/>
  <c r="AF660" i="68"/>
  <c r="AE660" i="68"/>
  <c r="AD660" i="68"/>
  <c r="AC660" i="68"/>
  <c r="AB660" i="68"/>
  <c r="AA660" i="68"/>
  <c r="X660" i="68"/>
  <c r="N660" i="68"/>
  <c r="DJ659" i="68"/>
  <c r="DE659" i="68"/>
  <c r="CW659" i="68"/>
  <c r="CL659" i="68"/>
  <c r="CK659" i="68"/>
  <c r="CJ659" i="68"/>
  <c r="CI659" i="68"/>
  <c r="CH659" i="68"/>
  <c r="CG659" i="68"/>
  <c r="CF659" i="68"/>
  <c r="CC659" i="68"/>
  <c r="BS659" i="68"/>
  <c r="BE659" i="68"/>
  <c r="AZ659" i="68"/>
  <c r="AR659" i="68"/>
  <c r="AG659" i="68"/>
  <c r="AF659" i="68"/>
  <c r="AE659" i="68"/>
  <c r="AD659" i="68"/>
  <c r="AC659" i="68"/>
  <c r="AB659" i="68"/>
  <c r="AA659" i="68"/>
  <c r="X659" i="68"/>
  <c r="N659" i="68"/>
  <c r="DJ658" i="68"/>
  <c r="DE658" i="68"/>
  <c r="CW658" i="68"/>
  <c r="CL658" i="68"/>
  <c r="CK658" i="68"/>
  <c r="CJ658" i="68"/>
  <c r="CI658" i="68"/>
  <c r="CH658" i="68"/>
  <c r="CG658" i="68"/>
  <c r="CF658" i="68"/>
  <c r="CC658" i="68"/>
  <c r="BS658" i="68"/>
  <c r="BE658" i="68"/>
  <c r="AZ658" i="68"/>
  <c r="AR658" i="68"/>
  <c r="AG658" i="68"/>
  <c r="AF658" i="68"/>
  <c r="AE658" i="68"/>
  <c r="AD658" i="68"/>
  <c r="AC658" i="68"/>
  <c r="AB658" i="68"/>
  <c r="AA658" i="68"/>
  <c r="X658" i="68"/>
  <c r="N658" i="68"/>
  <c r="DJ657" i="68"/>
  <c r="DE657" i="68"/>
  <c r="CW657" i="68"/>
  <c r="CL657" i="68"/>
  <c r="CK657" i="68"/>
  <c r="CJ657" i="68"/>
  <c r="CI657" i="68"/>
  <c r="CH657" i="68"/>
  <c r="CG657" i="68"/>
  <c r="CF657" i="68"/>
  <c r="CC657" i="68"/>
  <c r="BS657" i="68"/>
  <c r="BE657" i="68"/>
  <c r="BF657" i="68" s="1"/>
  <c r="AZ657" i="68"/>
  <c r="AR657" i="68"/>
  <c r="AG657" i="68"/>
  <c r="AF657" i="68"/>
  <c r="AE657" i="68"/>
  <c r="AD657" i="68"/>
  <c r="AC657" i="68"/>
  <c r="AB657" i="68"/>
  <c r="AA657" i="68"/>
  <c r="X657" i="68"/>
  <c r="N657" i="68"/>
  <c r="DJ656" i="68"/>
  <c r="DE656" i="68"/>
  <c r="CW656" i="68"/>
  <c r="CL656" i="68"/>
  <c r="CK656" i="68"/>
  <c r="CJ656" i="68"/>
  <c r="CI656" i="68"/>
  <c r="CH656" i="68"/>
  <c r="CG656" i="68"/>
  <c r="CF656" i="68"/>
  <c r="CC656" i="68"/>
  <c r="BS656" i="68"/>
  <c r="BE656" i="68"/>
  <c r="AZ656" i="68"/>
  <c r="AR656" i="68"/>
  <c r="AG656" i="68"/>
  <c r="AF656" i="68"/>
  <c r="AE656" i="68"/>
  <c r="AD656" i="68"/>
  <c r="AC656" i="68"/>
  <c r="AB656" i="68"/>
  <c r="AA656" i="68"/>
  <c r="X656" i="68"/>
  <c r="N656" i="68"/>
  <c r="DJ655" i="68"/>
  <c r="DE655" i="68"/>
  <c r="CW655" i="68"/>
  <c r="CL655" i="68"/>
  <c r="CK655" i="68"/>
  <c r="CJ655" i="68"/>
  <c r="CI655" i="68"/>
  <c r="CH655" i="68"/>
  <c r="CG655" i="68"/>
  <c r="CF655" i="68"/>
  <c r="CC655" i="68"/>
  <c r="BS655" i="68"/>
  <c r="BE655" i="68"/>
  <c r="AZ655" i="68"/>
  <c r="AR655" i="68"/>
  <c r="AG655" i="68"/>
  <c r="AF655" i="68"/>
  <c r="AE655" i="68"/>
  <c r="AD655" i="68"/>
  <c r="AC655" i="68"/>
  <c r="AB655" i="68"/>
  <c r="AA655" i="68"/>
  <c r="X655" i="68"/>
  <c r="N655" i="68"/>
  <c r="DJ654" i="68"/>
  <c r="DE654" i="68"/>
  <c r="CW654" i="68"/>
  <c r="CL654" i="68"/>
  <c r="CK654" i="68"/>
  <c r="CJ654" i="68"/>
  <c r="CI654" i="68"/>
  <c r="CH654" i="68"/>
  <c r="CG654" i="68"/>
  <c r="CF654" i="68"/>
  <c r="CC654" i="68"/>
  <c r="BS654" i="68"/>
  <c r="BE654" i="68"/>
  <c r="AZ654" i="68"/>
  <c r="AR654" i="68"/>
  <c r="AG654" i="68"/>
  <c r="AF654" i="68"/>
  <c r="AE654" i="68"/>
  <c r="AD654" i="68"/>
  <c r="AC654" i="68"/>
  <c r="AB654" i="68"/>
  <c r="AA654" i="68"/>
  <c r="X654" i="68"/>
  <c r="N654" i="68"/>
  <c r="DJ653" i="68"/>
  <c r="DE653" i="68"/>
  <c r="CW653" i="68"/>
  <c r="CL653" i="68"/>
  <c r="CK653" i="68"/>
  <c r="CJ653" i="68"/>
  <c r="CI653" i="68"/>
  <c r="CH653" i="68"/>
  <c r="CG653" i="68"/>
  <c r="CF653" i="68"/>
  <c r="CC653" i="68"/>
  <c r="BS653" i="68"/>
  <c r="BE653" i="68"/>
  <c r="AZ653" i="68"/>
  <c r="AR653" i="68"/>
  <c r="AG653" i="68"/>
  <c r="AF653" i="68"/>
  <c r="AE653" i="68"/>
  <c r="AD653" i="68"/>
  <c r="AC653" i="68"/>
  <c r="AB653" i="68"/>
  <c r="AA653" i="68"/>
  <c r="X653" i="68"/>
  <c r="N653" i="68"/>
  <c r="DJ652" i="68"/>
  <c r="DE652" i="68"/>
  <c r="CW652" i="68"/>
  <c r="CL652" i="68"/>
  <c r="CK652" i="68"/>
  <c r="CJ652" i="68"/>
  <c r="CI652" i="68"/>
  <c r="CH652" i="68"/>
  <c r="CG652" i="68"/>
  <c r="CF652" i="68"/>
  <c r="CC652" i="68"/>
  <c r="BS652" i="68"/>
  <c r="BE652" i="68"/>
  <c r="AZ652" i="68"/>
  <c r="AR652" i="68"/>
  <c r="AG652" i="68"/>
  <c r="AF652" i="68"/>
  <c r="AE652" i="68"/>
  <c r="AD652" i="68"/>
  <c r="AC652" i="68"/>
  <c r="AB652" i="68"/>
  <c r="AA652" i="68"/>
  <c r="X652" i="68"/>
  <c r="N652" i="68"/>
  <c r="DJ651" i="68"/>
  <c r="DE651" i="68"/>
  <c r="DK651" i="68" s="1"/>
  <c r="CW651" i="68"/>
  <c r="CL651" i="68"/>
  <c r="CK651" i="68"/>
  <c r="CJ651" i="68"/>
  <c r="CI651" i="68"/>
  <c r="CH651" i="68"/>
  <c r="CG651" i="68"/>
  <c r="CF651" i="68"/>
  <c r="CC651" i="68"/>
  <c r="BS651" i="68"/>
  <c r="BE651" i="68"/>
  <c r="AZ651" i="68"/>
  <c r="AR651" i="68"/>
  <c r="AG651" i="68"/>
  <c r="AF651" i="68"/>
  <c r="AE651" i="68"/>
  <c r="AD651" i="68"/>
  <c r="AC651" i="68"/>
  <c r="AB651" i="68"/>
  <c r="AA651" i="68"/>
  <c r="X651" i="68"/>
  <c r="N651" i="68"/>
  <c r="DJ650" i="68"/>
  <c r="DE650" i="68"/>
  <c r="CW650" i="68"/>
  <c r="CL650" i="68"/>
  <c r="CK650" i="68"/>
  <c r="CJ650" i="68"/>
  <c r="CI650" i="68"/>
  <c r="CH650" i="68"/>
  <c r="CG650" i="68"/>
  <c r="CF650" i="68"/>
  <c r="CC650" i="68"/>
  <c r="BS650" i="68"/>
  <c r="BE650" i="68"/>
  <c r="AZ650" i="68"/>
  <c r="AR650" i="68"/>
  <c r="AG650" i="68"/>
  <c r="AF650" i="68"/>
  <c r="AE650" i="68"/>
  <c r="AD650" i="68"/>
  <c r="AC650" i="68"/>
  <c r="AB650" i="68"/>
  <c r="AA650" i="68"/>
  <c r="X650" i="68"/>
  <c r="N650" i="68"/>
  <c r="DJ649" i="68"/>
  <c r="DE649" i="68"/>
  <c r="CW649" i="68"/>
  <c r="CL649" i="68"/>
  <c r="CK649" i="68"/>
  <c r="CJ649" i="68"/>
  <c r="CI649" i="68"/>
  <c r="CH649" i="68"/>
  <c r="CG649" i="68"/>
  <c r="CF649" i="68"/>
  <c r="CC649" i="68"/>
  <c r="BS649" i="68"/>
  <c r="BE649" i="68"/>
  <c r="AZ649" i="68"/>
  <c r="AR649" i="68"/>
  <c r="AG649" i="68"/>
  <c r="AF649" i="68"/>
  <c r="AE649" i="68"/>
  <c r="AD649" i="68"/>
  <c r="AC649" i="68"/>
  <c r="AB649" i="68"/>
  <c r="AA649" i="68"/>
  <c r="X649" i="68"/>
  <c r="N649" i="68"/>
  <c r="DJ648" i="68"/>
  <c r="DE648" i="68"/>
  <c r="DK648" i="68" s="1"/>
  <c r="CW648" i="68"/>
  <c r="CL648" i="68"/>
  <c r="CK648" i="68"/>
  <c r="CJ648" i="68"/>
  <c r="CI648" i="68"/>
  <c r="CH648" i="68"/>
  <c r="CG648" i="68"/>
  <c r="CF648" i="68"/>
  <c r="CC648" i="68"/>
  <c r="BS648" i="68"/>
  <c r="BE648" i="68"/>
  <c r="AZ648" i="68"/>
  <c r="BF648" i="68" s="1"/>
  <c r="AR648" i="68"/>
  <c r="AG648" i="68"/>
  <c r="AF648" i="68"/>
  <c r="AE648" i="68"/>
  <c r="AD648" i="68"/>
  <c r="AC648" i="68"/>
  <c r="AB648" i="68"/>
  <c r="AA648" i="68"/>
  <c r="X648" i="68"/>
  <c r="N648" i="68"/>
  <c r="DJ647" i="68"/>
  <c r="DE647" i="68"/>
  <c r="CW647" i="68"/>
  <c r="CL647" i="68"/>
  <c r="CK647" i="68"/>
  <c r="CJ647" i="68"/>
  <c r="CI647" i="68"/>
  <c r="CH647" i="68"/>
  <c r="CG647" i="68"/>
  <c r="CF647" i="68"/>
  <c r="CC647" i="68"/>
  <c r="BS647" i="68"/>
  <c r="BE647" i="68"/>
  <c r="AZ647" i="68"/>
  <c r="BF647" i="68" s="1"/>
  <c r="AR647" i="68"/>
  <c r="AG647" i="68"/>
  <c r="AF647" i="68"/>
  <c r="AE647" i="68"/>
  <c r="AD647" i="68"/>
  <c r="AC647" i="68"/>
  <c r="AB647" i="68"/>
  <c r="AA647" i="68"/>
  <c r="X647" i="68"/>
  <c r="N647" i="68"/>
  <c r="DJ646" i="68"/>
  <c r="DE646" i="68"/>
  <c r="CW646" i="68"/>
  <c r="CL646" i="68"/>
  <c r="CK646" i="68"/>
  <c r="CJ646" i="68"/>
  <c r="CI646" i="68"/>
  <c r="CH646" i="68"/>
  <c r="CG646" i="68"/>
  <c r="CF646" i="68"/>
  <c r="CC646" i="68"/>
  <c r="BS646" i="68"/>
  <c r="BE646" i="68"/>
  <c r="AZ646" i="68"/>
  <c r="AR646" i="68"/>
  <c r="AG646" i="68"/>
  <c r="AF646" i="68"/>
  <c r="AE646" i="68"/>
  <c r="AD646" i="68"/>
  <c r="AC646" i="68"/>
  <c r="AB646" i="68"/>
  <c r="AA646" i="68"/>
  <c r="X646" i="68"/>
  <c r="N646" i="68"/>
  <c r="DJ645" i="68"/>
  <c r="DE645" i="68"/>
  <c r="CW645" i="68"/>
  <c r="CL645" i="68"/>
  <c r="CK645" i="68"/>
  <c r="CJ645" i="68"/>
  <c r="CI645" i="68"/>
  <c r="CH645" i="68"/>
  <c r="CG645" i="68"/>
  <c r="CF645" i="68"/>
  <c r="CC645" i="68"/>
  <c r="BS645" i="68"/>
  <c r="BE645" i="68"/>
  <c r="AZ645" i="68"/>
  <c r="AR645" i="68"/>
  <c r="AG645" i="68"/>
  <c r="AF645" i="68"/>
  <c r="AE645" i="68"/>
  <c r="AD645" i="68"/>
  <c r="AC645" i="68"/>
  <c r="AB645" i="68"/>
  <c r="AA645" i="68"/>
  <c r="X645" i="68"/>
  <c r="N645" i="68"/>
  <c r="DJ644" i="68"/>
  <c r="DE644" i="68"/>
  <c r="CW644" i="68"/>
  <c r="CL644" i="68"/>
  <c r="CK644" i="68"/>
  <c r="CJ644" i="68"/>
  <c r="CI644" i="68"/>
  <c r="CH644" i="68"/>
  <c r="CG644" i="68"/>
  <c r="CF644" i="68"/>
  <c r="CC644" i="68"/>
  <c r="BS644" i="68"/>
  <c r="BE644" i="68"/>
  <c r="AZ644" i="68"/>
  <c r="AR644" i="68"/>
  <c r="AG644" i="68"/>
  <c r="AF644" i="68"/>
  <c r="AE644" i="68"/>
  <c r="AD644" i="68"/>
  <c r="AC644" i="68"/>
  <c r="AB644" i="68"/>
  <c r="AA644" i="68"/>
  <c r="X644" i="68"/>
  <c r="N644" i="68"/>
  <c r="DJ643" i="68"/>
  <c r="DE643" i="68"/>
  <c r="CW643" i="68"/>
  <c r="CL643" i="68"/>
  <c r="CK643" i="68"/>
  <c r="CJ643" i="68"/>
  <c r="CI643" i="68"/>
  <c r="CH643" i="68"/>
  <c r="CG643" i="68"/>
  <c r="CF643" i="68"/>
  <c r="CC643" i="68"/>
  <c r="BS643" i="68"/>
  <c r="BE643" i="68"/>
  <c r="BF643" i="68" s="1"/>
  <c r="AZ643" i="68"/>
  <c r="AR643" i="68"/>
  <c r="AG643" i="68"/>
  <c r="AF643" i="68"/>
  <c r="AE643" i="68"/>
  <c r="AD643" i="68"/>
  <c r="AC643" i="68"/>
  <c r="AB643" i="68"/>
  <c r="AA643" i="68"/>
  <c r="X643" i="68"/>
  <c r="N643" i="68"/>
  <c r="DJ642" i="68"/>
  <c r="DE642" i="68"/>
  <c r="CW642" i="68"/>
  <c r="CL642" i="68"/>
  <c r="CK642" i="68"/>
  <c r="CJ642" i="68"/>
  <c r="CI642" i="68"/>
  <c r="CH642" i="68"/>
  <c r="CG642" i="68"/>
  <c r="CF642" i="68"/>
  <c r="CC642" i="68"/>
  <c r="BS642" i="68"/>
  <c r="BE642" i="68"/>
  <c r="AZ642" i="68"/>
  <c r="AR642" i="68"/>
  <c r="AG642" i="68"/>
  <c r="AF642" i="68"/>
  <c r="AE642" i="68"/>
  <c r="AD642" i="68"/>
  <c r="AC642" i="68"/>
  <c r="AB642" i="68"/>
  <c r="AA642" i="68"/>
  <c r="X642" i="68"/>
  <c r="N642" i="68"/>
  <c r="DJ641" i="68"/>
  <c r="DE641" i="68"/>
  <c r="CW641" i="68"/>
  <c r="CL641" i="68"/>
  <c r="CK641" i="68"/>
  <c r="CJ641" i="68"/>
  <c r="CI641" i="68"/>
  <c r="CH641" i="68"/>
  <c r="CG641" i="68"/>
  <c r="CF641" i="68"/>
  <c r="CC641" i="68"/>
  <c r="BS641" i="68"/>
  <c r="BE641" i="68"/>
  <c r="AZ641" i="68"/>
  <c r="AR641" i="68"/>
  <c r="AG641" i="68"/>
  <c r="AF641" i="68"/>
  <c r="AE641" i="68"/>
  <c r="AD641" i="68"/>
  <c r="AC641" i="68"/>
  <c r="AB641" i="68"/>
  <c r="AA641" i="68"/>
  <c r="X641" i="68"/>
  <c r="N641" i="68"/>
  <c r="DJ640" i="68"/>
  <c r="DE640" i="68"/>
  <c r="CW640" i="68"/>
  <c r="CL640" i="68"/>
  <c r="CK640" i="68"/>
  <c r="CJ640" i="68"/>
  <c r="CI640" i="68"/>
  <c r="CH640" i="68"/>
  <c r="CG640" i="68"/>
  <c r="CF640" i="68"/>
  <c r="CC640" i="68"/>
  <c r="BS640" i="68"/>
  <c r="BE640" i="68"/>
  <c r="AZ640" i="68"/>
  <c r="AR640" i="68"/>
  <c r="AG640" i="68"/>
  <c r="AF640" i="68"/>
  <c r="AE640" i="68"/>
  <c r="AD640" i="68"/>
  <c r="AC640" i="68"/>
  <c r="AB640" i="68"/>
  <c r="AA640" i="68"/>
  <c r="X640" i="68"/>
  <c r="N640" i="68"/>
  <c r="DJ639" i="68"/>
  <c r="DE639" i="68"/>
  <c r="CW639" i="68"/>
  <c r="CL639" i="68"/>
  <c r="CK639" i="68"/>
  <c r="CJ639" i="68"/>
  <c r="CI639" i="68"/>
  <c r="CH639" i="68"/>
  <c r="CG639" i="68"/>
  <c r="CF639" i="68"/>
  <c r="CC639" i="68"/>
  <c r="BS639" i="68"/>
  <c r="BE639" i="68"/>
  <c r="AZ639" i="68"/>
  <c r="AR639" i="68"/>
  <c r="AG639" i="68"/>
  <c r="AF639" i="68"/>
  <c r="AE639" i="68"/>
  <c r="AD639" i="68"/>
  <c r="AC639" i="68"/>
  <c r="AB639" i="68"/>
  <c r="AA639" i="68"/>
  <c r="X639" i="68"/>
  <c r="N639" i="68"/>
  <c r="DJ638" i="68"/>
  <c r="DE638" i="68"/>
  <c r="CW638" i="68"/>
  <c r="CL638" i="68"/>
  <c r="CK638" i="68"/>
  <c r="CJ638" i="68"/>
  <c r="CI638" i="68"/>
  <c r="CH638" i="68"/>
  <c r="CG638" i="68"/>
  <c r="CF638" i="68"/>
  <c r="CC638" i="68"/>
  <c r="BS638" i="68"/>
  <c r="BE638" i="68"/>
  <c r="AZ638" i="68"/>
  <c r="AR638" i="68"/>
  <c r="AG638" i="68"/>
  <c r="AF638" i="68"/>
  <c r="AE638" i="68"/>
  <c r="AD638" i="68"/>
  <c r="AC638" i="68"/>
  <c r="AB638" i="68"/>
  <c r="AA638" i="68"/>
  <c r="X638" i="68"/>
  <c r="N638" i="68"/>
  <c r="DJ637" i="68"/>
  <c r="DE637" i="68"/>
  <c r="CW637" i="68"/>
  <c r="CL637" i="68"/>
  <c r="CK637" i="68"/>
  <c r="CJ637" i="68"/>
  <c r="CI637" i="68"/>
  <c r="CH637" i="68"/>
  <c r="CG637" i="68"/>
  <c r="CF637" i="68"/>
  <c r="CC637" i="68"/>
  <c r="BS637" i="68"/>
  <c r="BE637" i="68"/>
  <c r="AZ637" i="68"/>
  <c r="AR637" i="68"/>
  <c r="AG637" i="68"/>
  <c r="AF637" i="68"/>
  <c r="AE637" i="68"/>
  <c r="AD637" i="68"/>
  <c r="AC637" i="68"/>
  <c r="AB637" i="68"/>
  <c r="AA637" i="68"/>
  <c r="X637" i="68"/>
  <c r="N637" i="68"/>
  <c r="DJ636" i="68"/>
  <c r="DE636" i="68"/>
  <c r="CW636" i="68"/>
  <c r="CL636" i="68"/>
  <c r="CK636" i="68"/>
  <c r="CJ636" i="68"/>
  <c r="CI636" i="68"/>
  <c r="CH636" i="68"/>
  <c r="CG636" i="68"/>
  <c r="CF636" i="68"/>
  <c r="CC636" i="68"/>
  <c r="BS636" i="68"/>
  <c r="BE636" i="68"/>
  <c r="AZ636" i="68"/>
  <c r="AR636" i="68"/>
  <c r="AG636" i="68"/>
  <c r="AF636" i="68"/>
  <c r="AE636" i="68"/>
  <c r="AD636" i="68"/>
  <c r="AC636" i="68"/>
  <c r="AB636" i="68"/>
  <c r="AA636" i="68"/>
  <c r="X636" i="68"/>
  <c r="N636" i="68"/>
  <c r="DJ635" i="68"/>
  <c r="DE635" i="68"/>
  <c r="CW635" i="68"/>
  <c r="CL635" i="68"/>
  <c r="CK635" i="68"/>
  <c r="CJ635" i="68"/>
  <c r="CI635" i="68"/>
  <c r="CH635" i="68"/>
  <c r="CG635" i="68"/>
  <c r="CF635" i="68"/>
  <c r="CC635" i="68"/>
  <c r="BS635" i="68"/>
  <c r="BE635" i="68"/>
  <c r="AZ635" i="68"/>
  <c r="AR635" i="68"/>
  <c r="AG635" i="68"/>
  <c r="AF635" i="68"/>
  <c r="AE635" i="68"/>
  <c r="AD635" i="68"/>
  <c r="AC635" i="68"/>
  <c r="AB635" i="68"/>
  <c r="AA635" i="68"/>
  <c r="X635" i="68"/>
  <c r="N635" i="68"/>
  <c r="DJ634" i="68"/>
  <c r="DE634" i="68"/>
  <c r="CW634" i="68"/>
  <c r="CL634" i="68"/>
  <c r="CK634" i="68"/>
  <c r="CJ634" i="68"/>
  <c r="CI634" i="68"/>
  <c r="CH634" i="68"/>
  <c r="CG634" i="68"/>
  <c r="CF634" i="68"/>
  <c r="CC634" i="68"/>
  <c r="BS634" i="68"/>
  <c r="BE634" i="68"/>
  <c r="AZ634" i="68"/>
  <c r="AR634" i="68"/>
  <c r="AG634" i="68"/>
  <c r="AF634" i="68"/>
  <c r="AE634" i="68"/>
  <c r="AD634" i="68"/>
  <c r="AC634" i="68"/>
  <c r="AB634" i="68"/>
  <c r="AA634" i="68"/>
  <c r="X634" i="68"/>
  <c r="N634" i="68"/>
  <c r="DJ633" i="68"/>
  <c r="DE633" i="68"/>
  <c r="CW633" i="68"/>
  <c r="CL633" i="68"/>
  <c r="CK633" i="68"/>
  <c r="CJ633" i="68"/>
  <c r="CI633" i="68"/>
  <c r="CH633" i="68"/>
  <c r="CG633" i="68"/>
  <c r="CF633" i="68"/>
  <c r="CC633" i="68"/>
  <c r="BS633" i="68"/>
  <c r="BE633" i="68"/>
  <c r="AZ633" i="68"/>
  <c r="AR633" i="68"/>
  <c r="AG633" i="68"/>
  <c r="AF633" i="68"/>
  <c r="AE633" i="68"/>
  <c r="AD633" i="68"/>
  <c r="AC633" i="68"/>
  <c r="AB633" i="68"/>
  <c r="AA633" i="68"/>
  <c r="X633" i="68"/>
  <c r="N633" i="68"/>
  <c r="DJ632" i="68"/>
  <c r="DK632" i="68" s="1"/>
  <c r="DE632" i="68"/>
  <c r="CW632" i="68"/>
  <c r="CL632" i="68"/>
  <c r="CK632" i="68"/>
  <c r="CJ632" i="68"/>
  <c r="CI632" i="68"/>
  <c r="CH632" i="68"/>
  <c r="CG632" i="68"/>
  <c r="CF632" i="68"/>
  <c r="CC632" i="68"/>
  <c r="BS632" i="68"/>
  <c r="BE632" i="68"/>
  <c r="AZ632" i="68"/>
  <c r="AR632" i="68"/>
  <c r="AG632" i="68"/>
  <c r="AF632" i="68"/>
  <c r="AE632" i="68"/>
  <c r="AD632" i="68"/>
  <c r="AC632" i="68"/>
  <c r="AB632" i="68"/>
  <c r="AA632" i="68"/>
  <c r="X632" i="68"/>
  <c r="N632" i="68"/>
  <c r="DJ631" i="68"/>
  <c r="DE631" i="68"/>
  <c r="CW631" i="68"/>
  <c r="CL631" i="68"/>
  <c r="CK631" i="68"/>
  <c r="CJ631" i="68"/>
  <c r="CI631" i="68"/>
  <c r="CH631" i="68"/>
  <c r="CG631" i="68"/>
  <c r="CF631" i="68"/>
  <c r="CC631" i="68"/>
  <c r="BS631" i="68"/>
  <c r="BE631" i="68"/>
  <c r="AZ631" i="68"/>
  <c r="AR631" i="68"/>
  <c r="AG631" i="68"/>
  <c r="AF631" i="68"/>
  <c r="AE631" i="68"/>
  <c r="AD631" i="68"/>
  <c r="AC631" i="68"/>
  <c r="AB631" i="68"/>
  <c r="AA631" i="68"/>
  <c r="X631" i="68"/>
  <c r="N631" i="68"/>
  <c r="DJ630" i="68"/>
  <c r="DE630" i="68"/>
  <c r="CW630" i="68"/>
  <c r="CL630" i="68"/>
  <c r="CK630" i="68"/>
  <c r="CJ630" i="68"/>
  <c r="CI630" i="68"/>
  <c r="CH630" i="68"/>
  <c r="CG630" i="68"/>
  <c r="CF630" i="68"/>
  <c r="CC630" i="68"/>
  <c r="BS630" i="68"/>
  <c r="BE630" i="68"/>
  <c r="AZ630" i="68"/>
  <c r="AR630" i="68"/>
  <c r="AG630" i="68"/>
  <c r="AF630" i="68"/>
  <c r="AE630" i="68"/>
  <c r="AD630" i="68"/>
  <c r="AC630" i="68"/>
  <c r="AB630" i="68"/>
  <c r="AA630" i="68"/>
  <c r="X630" i="68"/>
  <c r="N630" i="68"/>
  <c r="DJ629" i="68"/>
  <c r="DE629" i="68"/>
  <c r="CW629" i="68"/>
  <c r="CL629" i="68"/>
  <c r="CK629" i="68"/>
  <c r="CJ629" i="68"/>
  <c r="CI629" i="68"/>
  <c r="CH629" i="68"/>
  <c r="CG629" i="68"/>
  <c r="CF629" i="68"/>
  <c r="CC629" i="68"/>
  <c r="BS629" i="68"/>
  <c r="BE629" i="68"/>
  <c r="AZ629" i="68"/>
  <c r="AR629" i="68"/>
  <c r="AG629" i="68"/>
  <c r="AF629" i="68"/>
  <c r="AE629" i="68"/>
  <c r="AD629" i="68"/>
  <c r="AC629" i="68"/>
  <c r="AB629" i="68"/>
  <c r="AA629" i="68"/>
  <c r="X629" i="68"/>
  <c r="N629" i="68"/>
  <c r="DJ628" i="68"/>
  <c r="DE628" i="68"/>
  <c r="CW628" i="68"/>
  <c r="CL628" i="68"/>
  <c r="CK628" i="68"/>
  <c r="CJ628" i="68"/>
  <c r="CI628" i="68"/>
  <c r="CH628" i="68"/>
  <c r="CG628" i="68"/>
  <c r="CF628" i="68"/>
  <c r="CC628" i="68"/>
  <c r="BS628" i="68"/>
  <c r="BE628" i="68"/>
  <c r="AZ628" i="68"/>
  <c r="AR628" i="68"/>
  <c r="AG628" i="68"/>
  <c r="AF628" i="68"/>
  <c r="AE628" i="68"/>
  <c r="AD628" i="68"/>
  <c r="AC628" i="68"/>
  <c r="AB628" i="68"/>
  <c r="AA628" i="68"/>
  <c r="X628" i="68"/>
  <c r="N628" i="68"/>
  <c r="DJ627" i="68"/>
  <c r="DE627" i="68"/>
  <c r="CW627" i="68"/>
  <c r="CL627" i="68"/>
  <c r="CK627" i="68"/>
  <c r="CJ627" i="68"/>
  <c r="CI627" i="68"/>
  <c r="CH627" i="68"/>
  <c r="CG627" i="68"/>
  <c r="CF627" i="68"/>
  <c r="CC627" i="68"/>
  <c r="BS627" i="68"/>
  <c r="BE627" i="68"/>
  <c r="AZ627" i="68"/>
  <c r="AR627" i="68"/>
  <c r="AG627" i="68"/>
  <c r="AF627" i="68"/>
  <c r="AE627" i="68"/>
  <c r="AD627" i="68"/>
  <c r="AC627" i="68"/>
  <c r="AB627" i="68"/>
  <c r="AA627" i="68"/>
  <c r="X627" i="68"/>
  <c r="N627" i="68"/>
  <c r="DJ626" i="68"/>
  <c r="DE626" i="68"/>
  <c r="CW626" i="68"/>
  <c r="CL626" i="68"/>
  <c r="CK626" i="68"/>
  <c r="CJ626" i="68"/>
  <c r="CI626" i="68"/>
  <c r="CH626" i="68"/>
  <c r="CG626" i="68"/>
  <c r="CF626" i="68"/>
  <c r="CC626" i="68"/>
  <c r="BS626" i="68"/>
  <c r="BE626" i="68"/>
  <c r="AZ626" i="68"/>
  <c r="AR626" i="68"/>
  <c r="AG626" i="68"/>
  <c r="AF626" i="68"/>
  <c r="AE626" i="68"/>
  <c r="AD626" i="68"/>
  <c r="AC626" i="68"/>
  <c r="AB626" i="68"/>
  <c r="AA626" i="68"/>
  <c r="X626" i="68"/>
  <c r="N626" i="68"/>
  <c r="DJ625" i="68"/>
  <c r="DK625" i="68" s="1"/>
  <c r="DE625" i="68"/>
  <c r="CW625" i="68"/>
  <c r="CL625" i="68"/>
  <c r="CK625" i="68"/>
  <c r="CJ625" i="68"/>
  <c r="CI625" i="68"/>
  <c r="CH625" i="68"/>
  <c r="CG625" i="68"/>
  <c r="CF625" i="68"/>
  <c r="CC625" i="68"/>
  <c r="BS625" i="68"/>
  <c r="BE625" i="68"/>
  <c r="AZ625" i="68"/>
  <c r="AR625" i="68"/>
  <c r="AG625" i="68"/>
  <c r="AF625" i="68"/>
  <c r="AE625" i="68"/>
  <c r="AD625" i="68"/>
  <c r="AC625" i="68"/>
  <c r="AB625" i="68"/>
  <c r="AA625" i="68"/>
  <c r="X625" i="68"/>
  <c r="N625" i="68"/>
  <c r="DJ624" i="68"/>
  <c r="DK624" i="68" s="1"/>
  <c r="DE624" i="68"/>
  <c r="CW624" i="68"/>
  <c r="CL624" i="68"/>
  <c r="CK624" i="68"/>
  <c r="CJ624" i="68"/>
  <c r="CI624" i="68"/>
  <c r="CH624" i="68"/>
  <c r="CG624" i="68"/>
  <c r="CF624" i="68"/>
  <c r="CC624" i="68"/>
  <c r="BS624" i="68"/>
  <c r="BE624" i="68"/>
  <c r="AZ624" i="68"/>
  <c r="AR624" i="68"/>
  <c r="AG624" i="68"/>
  <c r="AF624" i="68"/>
  <c r="AE624" i="68"/>
  <c r="AD624" i="68"/>
  <c r="AC624" i="68"/>
  <c r="AB624" i="68"/>
  <c r="AA624" i="68"/>
  <c r="X624" i="68"/>
  <c r="N624" i="68"/>
  <c r="DJ623" i="68"/>
  <c r="DE623" i="68"/>
  <c r="CW623" i="68"/>
  <c r="CL623" i="68"/>
  <c r="CK623" i="68"/>
  <c r="CJ623" i="68"/>
  <c r="CI623" i="68"/>
  <c r="CH623" i="68"/>
  <c r="CG623" i="68"/>
  <c r="CF623" i="68"/>
  <c r="CC623" i="68"/>
  <c r="BS623" i="68"/>
  <c r="BE623" i="68"/>
  <c r="AZ623" i="68"/>
  <c r="AR623" i="68"/>
  <c r="AG623" i="68"/>
  <c r="AF623" i="68"/>
  <c r="AE623" i="68"/>
  <c r="AD623" i="68"/>
  <c r="AC623" i="68"/>
  <c r="AB623" i="68"/>
  <c r="AA623" i="68"/>
  <c r="X623" i="68"/>
  <c r="N623" i="68"/>
  <c r="DJ622" i="68"/>
  <c r="DE622" i="68"/>
  <c r="CW622" i="68"/>
  <c r="CL622" i="68"/>
  <c r="CK622" i="68"/>
  <c r="CJ622" i="68"/>
  <c r="CI622" i="68"/>
  <c r="CH622" i="68"/>
  <c r="CG622" i="68"/>
  <c r="CF622" i="68"/>
  <c r="CC622" i="68"/>
  <c r="BS622" i="68"/>
  <c r="BE622" i="68"/>
  <c r="AZ622" i="68"/>
  <c r="AR622" i="68"/>
  <c r="AG622" i="68"/>
  <c r="AF622" i="68"/>
  <c r="AE622" i="68"/>
  <c r="AD622" i="68"/>
  <c r="AC622" i="68"/>
  <c r="AB622" i="68"/>
  <c r="AA622" i="68"/>
  <c r="X622" i="68"/>
  <c r="N622" i="68"/>
  <c r="DJ621" i="68"/>
  <c r="DE621" i="68"/>
  <c r="CW621" i="68"/>
  <c r="CL621" i="68"/>
  <c r="CK621" i="68"/>
  <c r="CJ621" i="68"/>
  <c r="CI621" i="68"/>
  <c r="CH621" i="68"/>
  <c r="CG621" i="68"/>
  <c r="CF621" i="68"/>
  <c r="CC621" i="68"/>
  <c r="BS621" i="68"/>
  <c r="BE621" i="68"/>
  <c r="AZ621" i="68"/>
  <c r="AR621" i="68"/>
  <c r="AG621" i="68"/>
  <c r="AF621" i="68"/>
  <c r="AE621" i="68"/>
  <c r="AD621" i="68"/>
  <c r="AC621" i="68"/>
  <c r="AB621" i="68"/>
  <c r="AA621" i="68"/>
  <c r="X621" i="68"/>
  <c r="N621" i="68"/>
  <c r="DJ620" i="68"/>
  <c r="DE620" i="68"/>
  <c r="CW620" i="68"/>
  <c r="CL620" i="68"/>
  <c r="CK620" i="68"/>
  <c r="CJ620" i="68"/>
  <c r="CI620" i="68"/>
  <c r="CH620" i="68"/>
  <c r="CG620" i="68"/>
  <c r="CF620" i="68"/>
  <c r="CC620" i="68"/>
  <c r="BS620" i="68"/>
  <c r="BE620" i="68"/>
  <c r="AZ620" i="68"/>
  <c r="AR620" i="68"/>
  <c r="AG620" i="68"/>
  <c r="AF620" i="68"/>
  <c r="AE620" i="68"/>
  <c r="AD620" i="68"/>
  <c r="AC620" i="68"/>
  <c r="AB620" i="68"/>
  <c r="AA620" i="68"/>
  <c r="X620" i="68"/>
  <c r="N620" i="68"/>
  <c r="DJ619" i="68"/>
  <c r="DE619" i="68"/>
  <c r="CW619" i="68"/>
  <c r="CL619" i="68"/>
  <c r="CK619" i="68"/>
  <c r="CJ619" i="68"/>
  <c r="CI619" i="68"/>
  <c r="CH619" i="68"/>
  <c r="CG619" i="68"/>
  <c r="CF619" i="68"/>
  <c r="CC619" i="68"/>
  <c r="BS619" i="68"/>
  <c r="BE619" i="68"/>
  <c r="AZ619" i="68"/>
  <c r="AR619" i="68"/>
  <c r="AG619" i="68"/>
  <c r="AF619" i="68"/>
  <c r="AE619" i="68"/>
  <c r="AD619" i="68"/>
  <c r="AC619" i="68"/>
  <c r="AB619" i="68"/>
  <c r="AA619" i="68"/>
  <c r="X619" i="68"/>
  <c r="N619" i="68"/>
  <c r="DJ618" i="68"/>
  <c r="DE618" i="68"/>
  <c r="CW618" i="68"/>
  <c r="CL618" i="68"/>
  <c r="CK618" i="68"/>
  <c r="CJ618" i="68"/>
  <c r="CI618" i="68"/>
  <c r="CH618" i="68"/>
  <c r="CG618" i="68"/>
  <c r="CF618" i="68"/>
  <c r="CC618" i="68"/>
  <c r="BS618" i="68"/>
  <c r="BE618" i="68"/>
  <c r="AZ618" i="68"/>
  <c r="AR618" i="68"/>
  <c r="AG618" i="68"/>
  <c r="AF618" i="68"/>
  <c r="AE618" i="68"/>
  <c r="AD618" i="68"/>
  <c r="AC618" i="68"/>
  <c r="AB618" i="68"/>
  <c r="AA618" i="68"/>
  <c r="X618" i="68"/>
  <c r="N618" i="68"/>
  <c r="DJ617" i="68"/>
  <c r="DE617" i="68"/>
  <c r="CW617" i="68"/>
  <c r="CL617" i="68"/>
  <c r="CK617" i="68"/>
  <c r="CJ617" i="68"/>
  <c r="CI617" i="68"/>
  <c r="CH617" i="68"/>
  <c r="CG617" i="68"/>
  <c r="CF617" i="68"/>
  <c r="CC617" i="68"/>
  <c r="BS617" i="68"/>
  <c r="BE617" i="68"/>
  <c r="AZ617" i="68"/>
  <c r="AR617" i="68"/>
  <c r="AG617" i="68"/>
  <c r="AF617" i="68"/>
  <c r="AE617" i="68"/>
  <c r="AD617" i="68"/>
  <c r="AC617" i="68"/>
  <c r="AB617" i="68"/>
  <c r="AA617" i="68"/>
  <c r="X617" i="68"/>
  <c r="N617" i="68"/>
  <c r="DJ616" i="68"/>
  <c r="DK616" i="68" s="1"/>
  <c r="DE616" i="68"/>
  <c r="CW616" i="68"/>
  <c r="CL616" i="68"/>
  <c r="CK616" i="68"/>
  <c r="CJ616" i="68"/>
  <c r="CI616" i="68"/>
  <c r="CH616" i="68"/>
  <c r="CG616" i="68"/>
  <c r="CF616" i="68"/>
  <c r="CC616" i="68"/>
  <c r="BS616" i="68"/>
  <c r="BE616" i="68"/>
  <c r="AZ616" i="68"/>
  <c r="AR616" i="68"/>
  <c r="AG616" i="68"/>
  <c r="AF616" i="68"/>
  <c r="AE616" i="68"/>
  <c r="AD616" i="68"/>
  <c r="AC616" i="68"/>
  <c r="AB616" i="68"/>
  <c r="AA616" i="68"/>
  <c r="X616" i="68"/>
  <c r="N616" i="68"/>
  <c r="DJ615" i="68"/>
  <c r="DE615" i="68"/>
  <c r="CW615" i="68"/>
  <c r="CL615" i="68"/>
  <c r="CK615" i="68"/>
  <c r="CJ615" i="68"/>
  <c r="CI615" i="68"/>
  <c r="CH615" i="68"/>
  <c r="CG615" i="68"/>
  <c r="CF615" i="68"/>
  <c r="CC615" i="68"/>
  <c r="BS615" i="68"/>
  <c r="BE615" i="68"/>
  <c r="AZ615" i="68"/>
  <c r="AR615" i="68"/>
  <c r="AG615" i="68"/>
  <c r="AF615" i="68"/>
  <c r="AE615" i="68"/>
  <c r="AD615" i="68"/>
  <c r="AC615" i="68"/>
  <c r="AB615" i="68"/>
  <c r="AA615" i="68"/>
  <c r="X615" i="68"/>
  <c r="N615" i="68"/>
  <c r="DJ614" i="68"/>
  <c r="DE614" i="68"/>
  <c r="CW614" i="68"/>
  <c r="CL614" i="68"/>
  <c r="CK614" i="68"/>
  <c r="CJ614" i="68"/>
  <c r="CI614" i="68"/>
  <c r="CH614" i="68"/>
  <c r="CG614" i="68"/>
  <c r="CF614" i="68"/>
  <c r="CC614" i="68"/>
  <c r="BS614" i="68"/>
  <c r="BE614" i="68"/>
  <c r="AZ614" i="68"/>
  <c r="AR614" i="68"/>
  <c r="AG614" i="68"/>
  <c r="AF614" i="68"/>
  <c r="AE614" i="68"/>
  <c r="AD614" i="68"/>
  <c r="AC614" i="68"/>
  <c r="AB614" i="68"/>
  <c r="AA614" i="68"/>
  <c r="X614" i="68"/>
  <c r="N614" i="68"/>
  <c r="DJ613" i="68"/>
  <c r="DE613" i="68"/>
  <c r="CW613" i="68"/>
  <c r="CL613" i="68"/>
  <c r="CK613" i="68"/>
  <c r="CJ613" i="68"/>
  <c r="CI613" i="68"/>
  <c r="CH613" i="68"/>
  <c r="CG613" i="68"/>
  <c r="CF613" i="68"/>
  <c r="CC613" i="68"/>
  <c r="BS613" i="68"/>
  <c r="BE613" i="68"/>
  <c r="AZ613" i="68"/>
  <c r="AR613" i="68"/>
  <c r="AG613" i="68"/>
  <c r="AF613" i="68"/>
  <c r="AE613" i="68"/>
  <c r="AD613" i="68"/>
  <c r="AC613" i="68"/>
  <c r="AB613" i="68"/>
  <c r="AA613" i="68"/>
  <c r="X613" i="68"/>
  <c r="N613" i="68"/>
  <c r="DJ612" i="68"/>
  <c r="DE612" i="68"/>
  <c r="CW612" i="68"/>
  <c r="CL612" i="68"/>
  <c r="CK612" i="68"/>
  <c r="CJ612" i="68"/>
  <c r="CI612" i="68"/>
  <c r="CH612" i="68"/>
  <c r="CG612" i="68"/>
  <c r="CF612" i="68"/>
  <c r="CC612" i="68"/>
  <c r="BS612" i="68"/>
  <c r="BE612" i="68"/>
  <c r="AZ612" i="68"/>
  <c r="AR612" i="68"/>
  <c r="AG612" i="68"/>
  <c r="AF612" i="68"/>
  <c r="AE612" i="68"/>
  <c r="AD612" i="68"/>
  <c r="AC612" i="68"/>
  <c r="AB612" i="68"/>
  <c r="AA612" i="68"/>
  <c r="X612" i="68"/>
  <c r="N612" i="68"/>
  <c r="DJ611" i="68"/>
  <c r="DE611" i="68"/>
  <c r="DK611" i="68" s="1"/>
  <c r="CW611" i="68"/>
  <c r="CL611" i="68"/>
  <c r="CK611" i="68"/>
  <c r="CJ611" i="68"/>
  <c r="CI611" i="68"/>
  <c r="CH611" i="68"/>
  <c r="CG611" i="68"/>
  <c r="CF611" i="68"/>
  <c r="CC611" i="68"/>
  <c r="BS611" i="68"/>
  <c r="BE611" i="68"/>
  <c r="AZ611" i="68"/>
  <c r="AR611" i="68"/>
  <c r="AG611" i="68"/>
  <c r="AF611" i="68"/>
  <c r="AE611" i="68"/>
  <c r="AD611" i="68"/>
  <c r="AC611" i="68"/>
  <c r="AB611" i="68"/>
  <c r="AA611" i="68"/>
  <c r="X611" i="68"/>
  <c r="N611" i="68"/>
  <c r="DJ610" i="68"/>
  <c r="DE610" i="68"/>
  <c r="CW610" i="68"/>
  <c r="CL610" i="68"/>
  <c r="CK610" i="68"/>
  <c r="CJ610" i="68"/>
  <c r="CI610" i="68"/>
  <c r="CH610" i="68"/>
  <c r="CG610" i="68"/>
  <c r="CF610" i="68"/>
  <c r="CC610" i="68"/>
  <c r="BS610" i="68"/>
  <c r="BE610" i="68"/>
  <c r="AZ610" i="68"/>
  <c r="AR610" i="68"/>
  <c r="AG610" i="68"/>
  <c r="AF610" i="68"/>
  <c r="AE610" i="68"/>
  <c r="AD610" i="68"/>
  <c r="AC610" i="68"/>
  <c r="AB610" i="68"/>
  <c r="AA610" i="68"/>
  <c r="X610" i="68"/>
  <c r="N610" i="68"/>
  <c r="DJ609" i="68"/>
  <c r="DE609" i="68"/>
  <c r="CW609" i="68"/>
  <c r="CL609" i="68"/>
  <c r="CK609" i="68"/>
  <c r="CJ609" i="68"/>
  <c r="CI609" i="68"/>
  <c r="CH609" i="68"/>
  <c r="CG609" i="68"/>
  <c r="CF609" i="68"/>
  <c r="CC609" i="68"/>
  <c r="BS609" i="68"/>
  <c r="BE609" i="68"/>
  <c r="AZ609" i="68"/>
  <c r="AR609" i="68"/>
  <c r="AG609" i="68"/>
  <c r="AF609" i="68"/>
  <c r="AE609" i="68"/>
  <c r="AD609" i="68"/>
  <c r="AC609" i="68"/>
  <c r="AB609" i="68"/>
  <c r="AA609" i="68"/>
  <c r="X609" i="68"/>
  <c r="N609" i="68"/>
  <c r="DJ608" i="68"/>
  <c r="DE608" i="68"/>
  <c r="CW608" i="68"/>
  <c r="CL608" i="68"/>
  <c r="CK608" i="68"/>
  <c r="CJ608" i="68"/>
  <c r="CI608" i="68"/>
  <c r="CH608" i="68"/>
  <c r="CG608" i="68"/>
  <c r="CF608" i="68"/>
  <c r="CC608" i="68"/>
  <c r="BS608" i="68"/>
  <c r="BE608" i="68"/>
  <c r="AZ608" i="68"/>
  <c r="AR608" i="68"/>
  <c r="AG608" i="68"/>
  <c r="AF608" i="68"/>
  <c r="AE608" i="68"/>
  <c r="AD608" i="68"/>
  <c r="AC608" i="68"/>
  <c r="AB608" i="68"/>
  <c r="AA608" i="68"/>
  <c r="X608" i="68"/>
  <c r="N608" i="68"/>
  <c r="DJ607" i="68"/>
  <c r="DE607" i="68"/>
  <c r="CW607" i="68"/>
  <c r="CL607" i="68"/>
  <c r="CK607" i="68"/>
  <c r="CJ607" i="68"/>
  <c r="CI607" i="68"/>
  <c r="CH607" i="68"/>
  <c r="CG607" i="68"/>
  <c r="CF607" i="68"/>
  <c r="CC607" i="68"/>
  <c r="BS607" i="68"/>
  <c r="BE607" i="68"/>
  <c r="AZ607" i="68"/>
  <c r="AR607" i="68"/>
  <c r="AG607" i="68"/>
  <c r="AF607" i="68"/>
  <c r="AE607" i="68"/>
  <c r="AD607" i="68"/>
  <c r="AC607" i="68"/>
  <c r="AB607" i="68"/>
  <c r="AA607" i="68"/>
  <c r="X607" i="68"/>
  <c r="N607" i="68"/>
  <c r="DJ606" i="68"/>
  <c r="DE606" i="68"/>
  <c r="CW606" i="68"/>
  <c r="CL606" i="68"/>
  <c r="CK606" i="68"/>
  <c r="CJ606" i="68"/>
  <c r="CI606" i="68"/>
  <c r="CH606" i="68"/>
  <c r="CG606" i="68"/>
  <c r="CF606" i="68"/>
  <c r="CC606" i="68"/>
  <c r="BS606" i="68"/>
  <c r="BE606" i="68"/>
  <c r="AZ606" i="68"/>
  <c r="AR606" i="68"/>
  <c r="AG606" i="68"/>
  <c r="AF606" i="68"/>
  <c r="AE606" i="68"/>
  <c r="AD606" i="68"/>
  <c r="AC606" i="68"/>
  <c r="AB606" i="68"/>
  <c r="AA606" i="68"/>
  <c r="X606" i="68"/>
  <c r="N606" i="68"/>
  <c r="DJ605" i="68"/>
  <c r="DE605" i="68"/>
  <c r="CW605" i="68"/>
  <c r="CL605" i="68"/>
  <c r="CK605" i="68"/>
  <c r="CJ605" i="68"/>
  <c r="CI605" i="68"/>
  <c r="CH605" i="68"/>
  <c r="CG605" i="68"/>
  <c r="CF605" i="68"/>
  <c r="CC605" i="68"/>
  <c r="BS605" i="68"/>
  <c r="BE605" i="68"/>
  <c r="AZ605" i="68"/>
  <c r="AR605" i="68"/>
  <c r="AG605" i="68"/>
  <c r="AF605" i="68"/>
  <c r="AE605" i="68"/>
  <c r="AD605" i="68"/>
  <c r="AC605" i="68"/>
  <c r="AB605" i="68"/>
  <c r="AA605" i="68"/>
  <c r="X605" i="68"/>
  <c r="N605" i="68"/>
  <c r="DJ604" i="68"/>
  <c r="DE604" i="68"/>
  <c r="CW604" i="68"/>
  <c r="CL604" i="68"/>
  <c r="CK604" i="68"/>
  <c r="CJ604" i="68"/>
  <c r="CI604" i="68"/>
  <c r="CH604" i="68"/>
  <c r="CG604" i="68"/>
  <c r="CF604" i="68"/>
  <c r="CC604" i="68"/>
  <c r="BS604" i="68"/>
  <c r="BE604" i="68"/>
  <c r="AZ604" i="68"/>
  <c r="AR604" i="68"/>
  <c r="AG604" i="68"/>
  <c r="AF604" i="68"/>
  <c r="AE604" i="68"/>
  <c r="AD604" i="68"/>
  <c r="AC604" i="68"/>
  <c r="AB604" i="68"/>
  <c r="AA604" i="68"/>
  <c r="X604" i="68"/>
  <c r="N604" i="68"/>
  <c r="DJ603" i="68"/>
  <c r="DE603" i="68"/>
  <c r="CW603" i="68"/>
  <c r="CL603" i="68"/>
  <c r="CK603" i="68"/>
  <c r="CJ603" i="68"/>
  <c r="CI603" i="68"/>
  <c r="CH603" i="68"/>
  <c r="CG603" i="68"/>
  <c r="CF603" i="68"/>
  <c r="CC603" i="68"/>
  <c r="BS603" i="68"/>
  <c r="BE603" i="68"/>
  <c r="AZ603" i="68"/>
  <c r="AR603" i="68"/>
  <c r="AG603" i="68"/>
  <c r="AF603" i="68"/>
  <c r="AE603" i="68"/>
  <c r="AD603" i="68"/>
  <c r="AC603" i="68"/>
  <c r="AB603" i="68"/>
  <c r="AA603" i="68"/>
  <c r="X603" i="68"/>
  <c r="N603" i="68"/>
  <c r="DJ602" i="68"/>
  <c r="DE602" i="68"/>
  <c r="CW602" i="68"/>
  <c r="CL602" i="68"/>
  <c r="CK602" i="68"/>
  <c r="CJ602" i="68"/>
  <c r="CI602" i="68"/>
  <c r="CH602" i="68"/>
  <c r="CG602" i="68"/>
  <c r="CF602" i="68"/>
  <c r="CC602" i="68"/>
  <c r="BS602" i="68"/>
  <c r="BE602" i="68"/>
  <c r="AZ602" i="68"/>
  <c r="AR602" i="68"/>
  <c r="AG602" i="68"/>
  <c r="AF602" i="68"/>
  <c r="AE602" i="68"/>
  <c r="AD602" i="68"/>
  <c r="AC602" i="68"/>
  <c r="AB602" i="68"/>
  <c r="AA602" i="68"/>
  <c r="X602" i="68"/>
  <c r="N602" i="68"/>
  <c r="DJ601" i="68"/>
  <c r="DE601" i="68"/>
  <c r="CW601" i="68"/>
  <c r="CL601" i="68"/>
  <c r="CK601" i="68"/>
  <c r="CJ601" i="68"/>
  <c r="CI601" i="68"/>
  <c r="CH601" i="68"/>
  <c r="CG601" i="68"/>
  <c r="CF601" i="68"/>
  <c r="CC601" i="68"/>
  <c r="BS601" i="68"/>
  <c r="BE601" i="68"/>
  <c r="AZ601" i="68"/>
  <c r="AR601" i="68"/>
  <c r="AG601" i="68"/>
  <c r="AF601" i="68"/>
  <c r="AE601" i="68"/>
  <c r="AD601" i="68"/>
  <c r="AC601" i="68"/>
  <c r="AB601" i="68"/>
  <c r="AA601" i="68"/>
  <c r="X601" i="68"/>
  <c r="N601" i="68"/>
  <c r="DJ600" i="68"/>
  <c r="DK600" i="68" s="1"/>
  <c r="DE600" i="68"/>
  <c r="CW600" i="68"/>
  <c r="CL600" i="68"/>
  <c r="CK600" i="68"/>
  <c r="CJ600" i="68"/>
  <c r="CI600" i="68"/>
  <c r="CH600" i="68"/>
  <c r="CG600" i="68"/>
  <c r="CF600" i="68"/>
  <c r="CC600" i="68"/>
  <c r="BS600" i="68"/>
  <c r="BE600" i="68"/>
  <c r="AZ600" i="68"/>
  <c r="AR600" i="68"/>
  <c r="AG600" i="68"/>
  <c r="AF600" i="68"/>
  <c r="AE600" i="68"/>
  <c r="AD600" i="68"/>
  <c r="AC600" i="68"/>
  <c r="AB600" i="68"/>
  <c r="AA600" i="68"/>
  <c r="X600" i="68"/>
  <c r="N600" i="68"/>
  <c r="DJ599" i="68"/>
  <c r="DE599" i="68"/>
  <c r="CW599" i="68"/>
  <c r="CL599" i="68"/>
  <c r="CK599" i="68"/>
  <c r="CJ599" i="68"/>
  <c r="CI599" i="68"/>
  <c r="CH599" i="68"/>
  <c r="CG599" i="68"/>
  <c r="CF599" i="68"/>
  <c r="CC599" i="68"/>
  <c r="BS599" i="68"/>
  <c r="BE599" i="68"/>
  <c r="BF599" i="68" s="1"/>
  <c r="AZ599" i="68"/>
  <c r="AR599" i="68"/>
  <c r="AG599" i="68"/>
  <c r="AF599" i="68"/>
  <c r="AE599" i="68"/>
  <c r="AD599" i="68"/>
  <c r="AC599" i="68"/>
  <c r="AB599" i="68"/>
  <c r="AA599" i="68"/>
  <c r="X599" i="68"/>
  <c r="N599" i="68"/>
  <c r="DJ598" i="68"/>
  <c r="DE598" i="68"/>
  <c r="CW598" i="68"/>
  <c r="CL598" i="68"/>
  <c r="CK598" i="68"/>
  <c r="CJ598" i="68"/>
  <c r="CI598" i="68"/>
  <c r="CH598" i="68"/>
  <c r="CG598" i="68"/>
  <c r="CF598" i="68"/>
  <c r="CC598" i="68"/>
  <c r="BS598" i="68"/>
  <c r="BE598" i="68"/>
  <c r="AZ598" i="68"/>
  <c r="AR598" i="68"/>
  <c r="AG598" i="68"/>
  <c r="AF598" i="68"/>
  <c r="AE598" i="68"/>
  <c r="AD598" i="68"/>
  <c r="AC598" i="68"/>
  <c r="AB598" i="68"/>
  <c r="AA598" i="68"/>
  <c r="X598" i="68"/>
  <c r="N598" i="68"/>
  <c r="DJ597" i="68"/>
  <c r="DE597" i="68"/>
  <c r="CW597" i="68"/>
  <c r="CL597" i="68"/>
  <c r="CK597" i="68"/>
  <c r="CJ597" i="68"/>
  <c r="CI597" i="68"/>
  <c r="CH597" i="68"/>
  <c r="CG597" i="68"/>
  <c r="CF597" i="68"/>
  <c r="CC597" i="68"/>
  <c r="BS597" i="68"/>
  <c r="BE597" i="68"/>
  <c r="AZ597" i="68"/>
  <c r="AR597" i="68"/>
  <c r="AG597" i="68"/>
  <c r="AF597" i="68"/>
  <c r="AE597" i="68"/>
  <c r="AD597" i="68"/>
  <c r="AC597" i="68"/>
  <c r="AB597" i="68"/>
  <c r="AA597" i="68"/>
  <c r="X597" i="68"/>
  <c r="N597" i="68"/>
  <c r="DJ596" i="68"/>
  <c r="DE596" i="68"/>
  <c r="CW596" i="68"/>
  <c r="CL596" i="68"/>
  <c r="CK596" i="68"/>
  <c r="CJ596" i="68"/>
  <c r="CI596" i="68"/>
  <c r="CH596" i="68"/>
  <c r="CG596" i="68"/>
  <c r="CF596" i="68"/>
  <c r="CC596" i="68"/>
  <c r="BS596" i="68"/>
  <c r="BE596" i="68"/>
  <c r="AZ596" i="68"/>
  <c r="AR596" i="68"/>
  <c r="AG596" i="68"/>
  <c r="AF596" i="68"/>
  <c r="AE596" i="68"/>
  <c r="AD596" i="68"/>
  <c r="AC596" i="68"/>
  <c r="AB596" i="68"/>
  <c r="AA596" i="68"/>
  <c r="X596" i="68"/>
  <c r="N596" i="68"/>
  <c r="DJ595" i="68"/>
  <c r="DK595" i="68" s="1"/>
  <c r="DE595" i="68"/>
  <c r="CW595" i="68"/>
  <c r="CL595" i="68"/>
  <c r="CK595" i="68"/>
  <c r="CJ595" i="68"/>
  <c r="CI595" i="68"/>
  <c r="CH595" i="68"/>
  <c r="CG595" i="68"/>
  <c r="CF595" i="68"/>
  <c r="CC595" i="68"/>
  <c r="BS595" i="68"/>
  <c r="BE595" i="68"/>
  <c r="AZ595" i="68"/>
  <c r="AR595" i="68"/>
  <c r="AG595" i="68"/>
  <c r="AF595" i="68"/>
  <c r="AE595" i="68"/>
  <c r="AD595" i="68"/>
  <c r="AC595" i="68"/>
  <c r="AB595" i="68"/>
  <c r="AA595" i="68"/>
  <c r="X595" i="68"/>
  <c r="N595" i="68"/>
  <c r="DJ594" i="68"/>
  <c r="DE594" i="68"/>
  <c r="CW594" i="68"/>
  <c r="CL594" i="68"/>
  <c r="CK594" i="68"/>
  <c r="CJ594" i="68"/>
  <c r="CI594" i="68"/>
  <c r="CH594" i="68"/>
  <c r="CG594" i="68"/>
  <c r="CF594" i="68"/>
  <c r="CC594" i="68"/>
  <c r="BS594" i="68"/>
  <c r="BE594" i="68"/>
  <c r="AZ594" i="68"/>
  <c r="AR594" i="68"/>
  <c r="AG594" i="68"/>
  <c r="AF594" i="68"/>
  <c r="AE594" i="68"/>
  <c r="AD594" i="68"/>
  <c r="AC594" i="68"/>
  <c r="AB594" i="68"/>
  <c r="AA594" i="68"/>
  <c r="X594" i="68"/>
  <c r="N594" i="68"/>
  <c r="DJ593" i="68"/>
  <c r="DE593" i="68"/>
  <c r="CW593" i="68"/>
  <c r="CL593" i="68"/>
  <c r="CK593" i="68"/>
  <c r="CJ593" i="68"/>
  <c r="CI593" i="68"/>
  <c r="CH593" i="68"/>
  <c r="CG593" i="68"/>
  <c r="CF593" i="68"/>
  <c r="CC593" i="68"/>
  <c r="BS593" i="68"/>
  <c r="BE593" i="68"/>
  <c r="AZ593" i="68"/>
  <c r="AR593" i="68"/>
  <c r="AG593" i="68"/>
  <c r="AF593" i="68"/>
  <c r="AE593" i="68"/>
  <c r="AD593" i="68"/>
  <c r="AC593" i="68"/>
  <c r="AB593" i="68"/>
  <c r="AA593" i="68"/>
  <c r="X593" i="68"/>
  <c r="N593" i="68"/>
  <c r="DJ592" i="68"/>
  <c r="DE592" i="68"/>
  <c r="CW592" i="68"/>
  <c r="CL592" i="68"/>
  <c r="CK592" i="68"/>
  <c r="CJ592" i="68"/>
  <c r="CI592" i="68"/>
  <c r="CH592" i="68"/>
  <c r="CG592" i="68"/>
  <c r="CF592" i="68"/>
  <c r="CC592" i="68"/>
  <c r="BS592" i="68"/>
  <c r="BE592" i="68"/>
  <c r="AZ592" i="68"/>
  <c r="AR592" i="68"/>
  <c r="AG592" i="68"/>
  <c r="AF592" i="68"/>
  <c r="AE592" i="68"/>
  <c r="AD592" i="68"/>
  <c r="AC592" i="68"/>
  <c r="AB592" i="68"/>
  <c r="AA592" i="68"/>
  <c r="X592" i="68"/>
  <c r="N592" i="68"/>
  <c r="DJ591" i="68"/>
  <c r="DE591" i="68"/>
  <c r="CW591" i="68"/>
  <c r="CL591" i="68"/>
  <c r="CK591" i="68"/>
  <c r="CJ591" i="68"/>
  <c r="CI591" i="68"/>
  <c r="CH591" i="68"/>
  <c r="CG591" i="68"/>
  <c r="CF591" i="68"/>
  <c r="CC591" i="68"/>
  <c r="BS591" i="68"/>
  <c r="BE591" i="68"/>
  <c r="AZ591" i="68"/>
  <c r="AR591" i="68"/>
  <c r="AG591" i="68"/>
  <c r="AF591" i="68"/>
  <c r="AE591" i="68"/>
  <c r="AD591" i="68"/>
  <c r="AC591" i="68"/>
  <c r="AB591" i="68"/>
  <c r="AA591" i="68"/>
  <c r="X591" i="68"/>
  <c r="N591" i="68"/>
  <c r="DJ590" i="68"/>
  <c r="DE590" i="68"/>
  <c r="CW590" i="68"/>
  <c r="CL590" i="68"/>
  <c r="CK590" i="68"/>
  <c r="CJ590" i="68"/>
  <c r="CI590" i="68"/>
  <c r="CH590" i="68"/>
  <c r="CG590" i="68"/>
  <c r="CF590" i="68"/>
  <c r="CC590" i="68"/>
  <c r="BS590" i="68"/>
  <c r="BE590" i="68"/>
  <c r="AZ590" i="68"/>
  <c r="AR590" i="68"/>
  <c r="AG590" i="68"/>
  <c r="AF590" i="68"/>
  <c r="AE590" i="68"/>
  <c r="AD590" i="68"/>
  <c r="AC590" i="68"/>
  <c r="AB590" i="68"/>
  <c r="AA590" i="68"/>
  <c r="X590" i="68"/>
  <c r="N590" i="68"/>
  <c r="DJ589" i="68"/>
  <c r="DE589" i="68"/>
  <c r="CW589" i="68"/>
  <c r="CL589" i="68"/>
  <c r="CK589" i="68"/>
  <c r="CJ589" i="68"/>
  <c r="CI589" i="68"/>
  <c r="CH589" i="68"/>
  <c r="CG589" i="68"/>
  <c r="CF589" i="68"/>
  <c r="CC589" i="68"/>
  <c r="BS589" i="68"/>
  <c r="BE589" i="68"/>
  <c r="AZ589" i="68"/>
  <c r="AR589" i="68"/>
  <c r="AG589" i="68"/>
  <c r="AF589" i="68"/>
  <c r="AE589" i="68"/>
  <c r="AD589" i="68"/>
  <c r="AC589" i="68"/>
  <c r="AB589" i="68"/>
  <c r="AA589" i="68"/>
  <c r="X589" i="68"/>
  <c r="N589" i="68"/>
  <c r="DJ588" i="68"/>
  <c r="DE588" i="68"/>
  <c r="CW588" i="68"/>
  <c r="CL588" i="68"/>
  <c r="CK588" i="68"/>
  <c r="CJ588" i="68"/>
  <c r="CI588" i="68"/>
  <c r="CH588" i="68"/>
  <c r="CG588" i="68"/>
  <c r="CF588" i="68"/>
  <c r="CC588" i="68"/>
  <c r="BS588" i="68"/>
  <c r="BE588" i="68"/>
  <c r="AZ588" i="68"/>
  <c r="AR588" i="68"/>
  <c r="AG588" i="68"/>
  <c r="AF588" i="68"/>
  <c r="AE588" i="68"/>
  <c r="AD588" i="68"/>
  <c r="AC588" i="68"/>
  <c r="AB588" i="68"/>
  <c r="AA588" i="68"/>
  <c r="X588" i="68"/>
  <c r="N588" i="68"/>
  <c r="DJ587" i="68"/>
  <c r="DE587" i="68"/>
  <c r="CW587" i="68"/>
  <c r="CL587" i="68"/>
  <c r="CK587" i="68"/>
  <c r="CJ587" i="68"/>
  <c r="CI587" i="68"/>
  <c r="CH587" i="68"/>
  <c r="CG587" i="68"/>
  <c r="CF587" i="68"/>
  <c r="CC587" i="68"/>
  <c r="BS587" i="68"/>
  <c r="BE587" i="68"/>
  <c r="AZ587" i="68"/>
  <c r="AR587" i="68"/>
  <c r="AG587" i="68"/>
  <c r="AF587" i="68"/>
  <c r="AE587" i="68"/>
  <c r="AD587" i="68"/>
  <c r="AC587" i="68"/>
  <c r="AB587" i="68"/>
  <c r="AA587" i="68"/>
  <c r="X587" i="68"/>
  <c r="N587" i="68"/>
  <c r="DJ586" i="68"/>
  <c r="DK586" i="68" s="1"/>
  <c r="DE586" i="68"/>
  <c r="CW586" i="68"/>
  <c r="CL586" i="68"/>
  <c r="CK586" i="68"/>
  <c r="CJ586" i="68"/>
  <c r="CI586" i="68"/>
  <c r="CH586" i="68"/>
  <c r="CG586" i="68"/>
  <c r="CF586" i="68"/>
  <c r="CC586" i="68"/>
  <c r="BS586" i="68"/>
  <c r="BE586" i="68"/>
  <c r="AZ586" i="68"/>
  <c r="AR586" i="68"/>
  <c r="AG586" i="68"/>
  <c r="AF586" i="68"/>
  <c r="AE586" i="68"/>
  <c r="AD586" i="68"/>
  <c r="AC586" i="68"/>
  <c r="AB586" i="68"/>
  <c r="AA586" i="68"/>
  <c r="X586" i="68"/>
  <c r="N586" i="68"/>
  <c r="DJ585" i="68"/>
  <c r="DE585" i="68"/>
  <c r="CW585" i="68"/>
  <c r="CL585" i="68"/>
  <c r="CK585" i="68"/>
  <c r="CJ585" i="68"/>
  <c r="CI585" i="68"/>
  <c r="CH585" i="68"/>
  <c r="CG585" i="68"/>
  <c r="CF585" i="68"/>
  <c r="CC585" i="68"/>
  <c r="BS585" i="68"/>
  <c r="BE585" i="68"/>
  <c r="AZ585" i="68"/>
  <c r="AR585" i="68"/>
  <c r="AG585" i="68"/>
  <c r="AF585" i="68"/>
  <c r="AE585" i="68"/>
  <c r="AD585" i="68"/>
  <c r="AC585" i="68"/>
  <c r="AB585" i="68"/>
  <c r="AA585" i="68"/>
  <c r="X585" i="68"/>
  <c r="N585" i="68"/>
  <c r="DJ584" i="68"/>
  <c r="DE584" i="68"/>
  <c r="CW584" i="68"/>
  <c r="CL584" i="68"/>
  <c r="CK584" i="68"/>
  <c r="CJ584" i="68"/>
  <c r="CI584" i="68"/>
  <c r="CH584" i="68"/>
  <c r="CG584" i="68"/>
  <c r="CF584" i="68"/>
  <c r="CC584" i="68"/>
  <c r="BS584" i="68"/>
  <c r="BE584" i="68"/>
  <c r="AZ584" i="68"/>
  <c r="BF584" i="68" s="1"/>
  <c r="AR584" i="68"/>
  <c r="AG584" i="68"/>
  <c r="AF584" i="68"/>
  <c r="AE584" i="68"/>
  <c r="AD584" i="68"/>
  <c r="AC584" i="68"/>
  <c r="AB584" i="68"/>
  <c r="AA584" i="68"/>
  <c r="X584" i="68"/>
  <c r="N584" i="68"/>
  <c r="DJ583" i="68"/>
  <c r="DE583" i="68"/>
  <c r="CW583" i="68"/>
  <c r="CL583" i="68"/>
  <c r="CK583" i="68"/>
  <c r="CJ583" i="68"/>
  <c r="CI583" i="68"/>
  <c r="CH583" i="68"/>
  <c r="CG583" i="68"/>
  <c r="CF583" i="68"/>
  <c r="CC583" i="68"/>
  <c r="BS583" i="68"/>
  <c r="BE583" i="68"/>
  <c r="AZ583" i="68"/>
  <c r="AR583" i="68"/>
  <c r="AG583" i="68"/>
  <c r="AF583" i="68"/>
  <c r="AE583" i="68"/>
  <c r="AD583" i="68"/>
  <c r="AC583" i="68"/>
  <c r="AB583" i="68"/>
  <c r="AA583" i="68"/>
  <c r="X583" i="68"/>
  <c r="N583" i="68"/>
  <c r="DJ582" i="68"/>
  <c r="DE582" i="68"/>
  <c r="CW582" i="68"/>
  <c r="CL582" i="68"/>
  <c r="CK582" i="68"/>
  <c r="CJ582" i="68"/>
  <c r="CI582" i="68"/>
  <c r="CH582" i="68"/>
  <c r="CG582" i="68"/>
  <c r="CF582" i="68"/>
  <c r="CC582" i="68"/>
  <c r="BS582" i="68"/>
  <c r="BE582" i="68"/>
  <c r="AZ582" i="68"/>
  <c r="AR582" i="68"/>
  <c r="AG582" i="68"/>
  <c r="AF582" i="68"/>
  <c r="AE582" i="68"/>
  <c r="AD582" i="68"/>
  <c r="AC582" i="68"/>
  <c r="AB582" i="68"/>
  <c r="AA582" i="68"/>
  <c r="X582" i="68"/>
  <c r="N582" i="68"/>
  <c r="DJ581" i="68"/>
  <c r="DE581" i="68"/>
  <c r="CW581" i="68"/>
  <c r="CL581" i="68"/>
  <c r="CK581" i="68"/>
  <c r="CJ581" i="68"/>
  <c r="CI581" i="68"/>
  <c r="CH581" i="68"/>
  <c r="CG581" i="68"/>
  <c r="CF581" i="68"/>
  <c r="CC581" i="68"/>
  <c r="BS581" i="68"/>
  <c r="BE581" i="68"/>
  <c r="AZ581" i="68"/>
  <c r="AR581" i="68"/>
  <c r="AG581" i="68"/>
  <c r="AF581" i="68"/>
  <c r="AE581" i="68"/>
  <c r="AD581" i="68"/>
  <c r="AC581" i="68"/>
  <c r="AB581" i="68"/>
  <c r="AA581" i="68"/>
  <c r="X581" i="68"/>
  <c r="N581" i="68"/>
  <c r="DJ580" i="68"/>
  <c r="DE580" i="68"/>
  <c r="CW580" i="68"/>
  <c r="CL580" i="68"/>
  <c r="CK580" i="68"/>
  <c r="CJ580" i="68"/>
  <c r="CI580" i="68"/>
  <c r="CH580" i="68"/>
  <c r="CG580" i="68"/>
  <c r="CF580" i="68"/>
  <c r="CC580" i="68"/>
  <c r="BS580" i="68"/>
  <c r="BE580" i="68"/>
  <c r="AZ580" i="68"/>
  <c r="BF580" i="68" s="1"/>
  <c r="AR580" i="68"/>
  <c r="AG580" i="68"/>
  <c r="AF580" i="68"/>
  <c r="AE580" i="68"/>
  <c r="AD580" i="68"/>
  <c r="AC580" i="68"/>
  <c r="AB580" i="68"/>
  <c r="AA580" i="68"/>
  <c r="X580" i="68"/>
  <c r="N580" i="68"/>
  <c r="DJ579" i="68"/>
  <c r="DE579" i="68"/>
  <c r="CW579" i="68"/>
  <c r="CL579" i="68"/>
  <c r="CK579" i="68"/>
  <c r="CJ579" i="68"/>
  <c r="CI579" i="68"/>
  <c r="CH579" i="68"/>
  <c r="CG579" i="68"/>
  <c r="CF579" i="68"/>
  <c r="CC579" i="68"/>
  <c r="BS579" i="68"/>
  <c r="BE579" i="68"/>
  <c r="AZ579" i="68"/>
  <c r="AR579" i="68"/>
  <c r="AG579" i="68"/>
  <c r="AF579" i="68"/>
  <c r="AE579" i="68"/>
  <c r="AD579" i="68"/>
  <c r="AC579" i="68"/>
  <c r="AB579" i="68"/>
  <c r="AA579" i="68"/>
  <c r="X579" i="68"/>
  <c r="N579" i="68"/>
  <c r="DJ578" i="68"/>
  <c r="DE578" i="68"/>
  <c r="CW578" i="68"/>
  <c r="CL578" i="68"/>
  <c r="CK578" i="68"/>
  <c r="CJ578" i="68"/>
  <c r="CI578" i="68"/>
  <c r="CH578" i="68"/>
  <c r="CG578" i="68"/>
  <c r="CF578" i="68"/>
  <c r="CC578" i="68"/>
  <c r="BS578" i="68"/>
  <c r="BE578" i="68"/>
  <c r="AZ578" i="68"/>
  <c r="AR578" i="68"/>
  <c r="AG578" i="68"/>
  <c r="AF578" i="68"/>
  <c r="AE578" i="68"/>
  <c r="AD578" i="68"/>
  <c r="AC578" i="68"/>
  <c r="AB578" i="68"/>
  <c r="AA578" i="68"/>
  <c r="X578" i="68"/>
  <c r="N578" i="68"/>
  <c r="DJ577" i="68"/>
  <c r="DE577" i="68"/>
  <c r="CW577" i="68"/>
  <c r="CL577" i="68"/>
  <c r="CK577" i="68"/>
  <c r="CJ577" i="68"/>
  <c r="CI577" i="68"/>
  <c r="CH577" i="68"/>
  <c r="CG577" i="68"/>
  <c r="CF577" i="68"/>
  <c r="CC577" i="68"/>
  <c r="BS577" i="68"/>
  <c r="BE577" i="68"/>
  <c r="AZ577" i="68"/>
  <c r="AR577" i="68"/>
  <c r="AG577" i="68"/>
  <c r="AF577" i="68"/>
  <c r="AE577" i="68"/>
  <c r="AD577" i="68"/>
  <c r="AC577" i="68"/>
  <c r="AB577" i="68"/>
  <c r="AA577" i="68"/>
  <c r="X577" i="68"/>
  <c r="N577" i="68"/>
  <c r="DJ576" i="68"/>
  <c r="DE576" i="68"/>
  <c r="CW576" i="68"/>
  <c r="CL576" i="68"/>
  <c r="CK576" i="68"/>
  <c r="CJ576" i="68"/>
  <c r="CI576" i="68"/>
  <c r="CH576" i="68"/>
  <c r="CG576" i="68"/>
  <c r="CF576" i="68"/>
  <c r="CC576" i="68"/>
  <c r="BS576" i="68"/>
  <c r="BE576" i="68"/>
  <c r="AZ576" i="68"/>
  <c r="AR576" i="68"/>
  <c r="AG576" i="68"/>
  <c r="AF576" i="68"/>
  <c r="AE576" i="68"/>
  <c r="AD576" i="68"/>
  <c r="AC576" i="68"/>
  <c r="AB576" i="68"/>
  <c r="AA576" i="68"/>
  <c r="X576" i="68"/>
  <c r="N576" i="68"/>
  <c r="DJ575" i="68"/>
  <c r="DE575" i="68"/>
  <c r="CW575" i="68"/>
  <c r="CL575" i="68"/>
  <c r="CK575" i="68"/>
  <c r="CJ575" i="68"/>
  <c r="CI575" i="68"/>
  <c r="CH575" i="68"/>
  <c r="CG575" i="68"/>
  <c r="CF575" i="68"/>
  <c r="CC575" i="68"/>
  <c r="BS575" i="68"/>
  <c r="BE575" i="68"/>
  <c r="AZ575" i="68"/>
  <c r="AR575" i="68"/>
  <c r="AG575" i="68"/>
  <c r="AF575" i="68"/>
  <c r="AE575" i="68"/>
  <c r="AD575" i="68"/>
  <c r="AC575" i="68"/>
  <c r="AB575" i="68"/>
  <c r="AA575" i="68"/>
  <c r="X575" i="68"/>
  <c r="N575" i="68"/>
  <c r="DJ574" i="68"/>
  <c r="DE574" i="68"/>
  <c r="CW574" i="68"/>
  <c r="CL574" i="68"/>
  <c r="CK574" i="68"/>
  <c r="CJ574" i="68"/>
  <c r="CI574" i="68"/>
  <c r="CH574" i="68"/>
  <c r="CG574" i="68"/>
  <c r="CF574" i="68"/>
  <c r="CC574" i="68"/>
  <c r="BS574" i="68"/>
  <c r="BE574" i="68"/>
  <c r="AZ574" i="68"/>
  <c r="AR574" i="68"/>
  <c r="AG574" i="68"/>
  <c r="AF574" i="68"/>
  <c r="AE574" i="68"/>
  <c r="AD574" i="68"/>
  <c r="AC574" i="68"/>
  <c r="AB574" i="68"/>
  <c r="AA574" i="68"/>
  <c r="X574" i="68"/>
  <c r="N574" i="68"/>
  <c r="DJ573" i="68"/>
  <c r="DE573" i="68"/>
  <c r="CW573" i="68"/>
  <c r="CL573" i="68"/>
  <c r="CK573" i="68"/>
  <c r="CJ573" i="68"/>
  <c r="CI573" i="68"/>
  <c r="CH573" i="68"/>
  <c r="CG573" i="68"/>
  <c r="CF573" i="68"/>
  <c r="CC573" i="68"/>
  <c r="BS573" i="68"/>
  <c r="BE573" i="68"/>
  <c r="AZ573" i="68"/>
  <c r="AR573" i="68"/>
  <c r="AG573" i="68"/>
  <c r="AF573" i="68"/>
  <c r="AE573" i="68"/>
  <c r="AD573" i="68"/>
  <c r="AC573" i="68"/>
  <c r="AB573" i="68"/>
  <c r="AA573" i="68"/>
  <c r="X573" i="68"/>
  <c r="N573" i="68"/>
  <c r="DJ572" i="68"/>
  <c r="DE572" i="68"/>
  <c r="CW572" i="68"/>
  <c r="CL572" i="68"/>
  <c r="CK572" i="68"/>
  <c r="CJ572" i="68"/>
  <c r="CI572" i="68"/>
  <c r="CH572" i="68"/>
  <c r="CG572" i="68"/>
  <c r="CF572" i="68"/>
  <c r="CC572" i="68"/>
  <c r="BS572" i="68"/>
  <c r="BE572" i="68"/>
  <c r="AZ572" i="68"/>
  <c r="AR572" i="68"/>
  <c r="AG572" i="68"/>
  <c r="AF572" i="68"/>
  <c r="AE572" i="68"/>
  <c r="AD572" i="68"/>
  <c r="AC572" i="68"/>
  <c r="AB572" i="68"/>
  <c r="AA572" i="68"/>
  <c r="X572" i="68"/>
  <c r="N572" i="68"/>
  <c r="DJ571" i="68"/>
  <c r="DE571" i="68"/>
  <c r="CW571" i="68"/>
  <c r="CL571" i="68"/>
  <c r="CK571" i="68"/>
  <c r="CJ571" i="68"/>
  <c r="CI571" i="68"/>
  <c r="CH571" i="68"/>
  <c r="CG571" i="68"/>
  <c r="CF571" i="68"/>
  <c r="CC571" i="68"/>
  <c r="BS571" i="68"/>
  <c r="BE571" i="68"/>
  <c r="AZ571" i="68"/>
  <c r="AR571" i="68"/>
  <c r="AG571" i="68"/>
  <c r="AF571" i="68"/>
  <c r="AE571" i="68"/>
  <c r="AD571" i="68"/>
  <c r="AC571" i="68"/>
  <c r="AB571" i="68"/>
  <c r="AA571" i="68"/>
  <c r="X571" i="68"/>
  <c r="N571" i="68"/>
  <c r="DJ570" i="68"/>
  <c r="DE570" i="68"/>
  <c r="CW570" i="68"/>
  <c r="CL570" i="68"/>
  <c r="CK570" i="68"/>
  <c r="CJ570" i="68"/>
  <c r="CI570" i="68"/>
  <c r="CH570" i="68"/>
  <c r="CG570" i="68"/>
  <c r="CF570" i="68"/>
  <c r="CC570" i="68"/>
  <c r="BS570" i="68"/>
  <c r="BE570" i="68"/>
  <c r="AZ570" i="68"/>
  <c r="AR570" i="68"/>
  <c r="AG570" i="68"/>
  <c r="AF570" i="68"/>
  <c r="AE570" i="68"/>
  <c r="AD570" i="68"/>
  <c r="AC570" i="68"/>
  <c r="AB570" i="68"/>
  <c r="AA570" i="68"/>
  <c r="X570" i="68"/>
  <c r="N570" i="68"/>
  <c r="DJ569" i="68"/>
  <c r="DE569" i="68"/>
  <c r="CW569" i="68"/>
  <c r="CL569" i="68"/>
  <c r="CK569" i="68"/>
  <c r="CJ569" i="68"/>
  <c r="CI569" i="68"/>
  <c r="CH569" i="68"/>
  <c r="CG569" i="68"/>
  <c r="CF569" i="68"/>
  <c r="CC569" i="68"/>
  <c r="BS569" i="68"/>
  <c r="BE569" i="68"/>
  <c r="AZ569" i="68"/>
  <c r="AR569" i="68"/>
  <c r="AG569" i="68"/>
  <c r="AF569" i="68"/>
  <c r="AE569" i="68"/>
  <c r="AD569" i="68"/>
  <c r="AC569" i="68"/>
  <c r="AB569" i="68"/>
  <c r="AA569" i="68"/>
  <c r="X569" i="68"/>
  <c r="N569" i="68"/>
  <c r="DJ568" i="68"/>
  <c r="DE568" i="68"/>
  <c r="CW568" i="68"/>
  <c r="CL568" i="68"/>
  <c r="CK568" i="68"/>
  <c r="CJ568" i="68"/>
  <c r="CI568" i="68"/>
  <c r="CH568" i="68"/>
  <c r="CG568" i="68"/>
  <c r="CF568" i="68"/>
  <c r="CC568" i="68"/>
  <c r="BS568" i="68"/>
  <c r="BE568" i="68"/>
  <c r="AZ568" i="68"/>
  <c r="AR568" i="68"/>
  <c r="AG568" i="68"/>
  <c r="AF568" i="68"/>
  <c r="AE568" i="68"/>
  <c r="AD568" i="68"/>
  <c r="AC568" i="68"/>
  <c r="AB568" i="68"/>
  <c r="AA568" i="68"/>
  <c r="X568" i="68"/>
  <c r="N568" i="68"/>
  <c r="DJ567" i="68"/>
  <c r="DE567" i="68"/>
  <c r="CW567" i="68"/>
  <c r="CL567" i="68"/>
  <c r="CK567" i="68"/>
  <c r="CJ567" i="68"/>
  <c r="CI567" i="68"/>
  <c r="CH567" i="68"/>
  <c r="CG567" i="68"/>
  <c r="CF567" i="68"/>
  <c r="CC567" i="68"/>
  <c r="BS567" i="68"/>
  <c r="BE567" i="68"/>
  <c r="AZ567" i="68"/>
  <c r="AR567" i="68"/>
  <c r="AG567" i="68"/>
  <c r="AF567" i="68"/>
  <c r="AE567" i="68"/>
  <c r="AD567" i="68"/>
  <c r="AC567" i="68"/>
  <c r="AB567" i="68"/>
  <c r="AA567" i="68"/>
  <c r="X567" i="68"/>
  <c r="N567" i="68"/>
  <c r="DJ566" i="68"/>
  <c r="DE566" i="68"/>
  <c r="CW566" i="68"/>
  <c r="CL566" i="68"/>
  <c r="CK566" i="68"/>
  <c r="CJ566" i="68"/>
  <c r="CI566" i="68"/>
  <c r="CH566" i="68"/>
  <c r="CG566" i="68"/>
  <c r="CF566" i="68"/>
  <c r="CC566" i="68"/>
  <c r="BS566" i="68"/>
  <c r="BE566" i="68"/>
  <c r="AZ566" i="68"/>
  <c r="AR566" i="68"/>
  <c r="AG566" i="68"/>
  <c r="AF566" i="68"/>
  <c r="AE566" i="68"/>
  <c r="AD566" i="68"/>
  <c r="AC566" i="68"/>
  <c r="AB566" i="68"/>
  <c r="AA566" i="68"/>
  <c r="X566" i="68"/>
  <c r="N566" i="68"/>
  <c r="DJ565" i="68"/>
  <c r="DE565" i="68"/>
  <c r="CW565" i="68"/>
  <c r="CL565" i="68"/>
  <c r="CK565" i="68"/>
  <c r="CJ565" i="68"/>
  <c r="CI565" i="68"/>
  <c r="CH565" i="68"/>
  <c r="CG565" i="68"/>
  <c r="CF565" i="68"/>
  <c r="CC565" i="68"/>
  <c r="BS565" i="68"/>
  <c r="BE565" i="68"/>
  <c r="AZ565" i="68"/>
  <c r="BF565" i="68" s="1"/>
  <c r="AR565" i="68"/>
  <c r="AG565" i="68"/>
  <c r="AF565" i="68"/>
  <c r="AE565" i="68"/>
  <c r="AD565" i="68"/>
  <c r="AC565" i="68"/>
  <c r="AB565" i="68"/>
  <c r="AA565" i="68"/>
  <c r="X565" i="68"/>
  <c r="N565" i="68"/>
  <c r="DJ564" i="68"/>
  <c r="DE564" i="68"/>
  <c r="CW564" i="68"/>
  <c r="CL564" i="68"/>
  <c r="CK564" i="68"/>
  <c r="CJ564" i="68"/>
  <c r="CI564" i="68"/>
  <c r="CH564" i="68"/>
  <c r="CG564" i="68"/>
  <c r="CF564" i="68"/>
  <c r="CC564" i="68"/>
  <c r="BS564" i="68"/>
  <c r="BE564" i="68"/>
  <c r="AZ564" i="68"/>
  <c r="AR564" i="68"/>
  <c r="AG564" i="68"/>
  <c r="AF564" i="68"/>
  <c r="AE564" i="68"/>
  <c r="AD564" i="68"/>
  <c r="AC564" i="68"/>
  <c r="AB564" i="68"/>
  <c r="AA564" i="68"/>
  <c r="X564" i="68"/>
  <c r="N564" i="68"/>
  <c r="DJ563" i="68"/>
  <c r="DE563" i="68"/>
  <c r="CW563" i="68"/>
  <c r="CL563" i="68"/>
  <c r="CK563" i="68"/>
  <c r="CJ563" i="68"/>
  <c r="CI563" i="68"/>
  <c r="CH563" i="68"/>
  <c r="CG563" i="68"/>
  <c r="CF563" i="68"/>
  <c r="CC563" i="68"/>
  <c r="BS563" i="68"/>
  <c r="BE563" i="68"/>
  <c r="AZ563" i="68"/>
  <c r="AR563" i="68"/>
  <c r="AG563" i="68"/>
  <c r="AF563" i="68"/>
  <c r="AE563" i="68"/>
  <c r="AD563" i="68"/>
  <c r="AC563" i="68"/>
  <c r="AB563" i="68"/>
  <c r="AA563" i="68"/>
  <c r="X563" i="68"/>
  <c r="N563" i="68"/>
  <c r="DJ562" i="68"/>
  <c r="DE562" i="68"/>
  <c r="CW562" i="68"/>
  <c r="CL562" i="68"/>
  <c r="CK562" i="68"/>
  <c r="CJ562" i="68"/>
  <c r="CI562" i="68"/>
  <c r="CH562" i="68"/>
  <c r="CG562" i="68"/>
  <c r="CF562" i="68"/>
  <c r="CC562" i="68"/>
  <c r="BS562" i="68"/>
  <c r="BE562" i="68"/>
  <c r="AZ562" i="68"/>
  <c r="AR562" i="68"/>
  <c r="AG562" i="68"/>
  <c r="AF562" i="68"/>
  <c r="AE562" i="68"/>
  <c r="AD562" i="68"/>
  <c r="AC562" i="68"/>
  <c r="AB562" i="68"/>
  <c r="AA562" i="68"/>
  <c r="X562" i="68"/>
  <c r="N562" i="68"/>
  <c r="DJ561" i="68"/>
  <c r="DE561" i="68"/>
  <c r="CW561" i="68"/>
  <c r="CL561" i="68"/>
  <c r="CK561" i="68"/>
  <c r="CJ561" i="68"/>
  <c r="CI561" i="68"/>
  <c r="CH561" i="68"/>
  <c r="CG561" i="68"/>
  <c r="CF561" i="68"/>
  <c r="CC561" i="68"/>
  <c r="BS561" i="68"/>
  <c r="BE561" i="68"/>
  <c r="AZ561" i="68"/>
  <c r="BF561" i="68" s="1"/>
  <c r="AR561" i="68"/>
  <c r="AG561" i="68"/>
  <c r="AF561" i="68"/>
  <c r="AE561" i="68"/>
  <c r="AD561" i="68"/>
  <c r="AC561" i="68"/>
  <c r="AB561" i="68"/>
  <c r="AA561" i="68"/>
  <c r="X561" i="68"/>
  <c r="N561" i="68"/>
  <c r="DJ560" i="68"/>
  <c r="DE560" i="68"/>
  <c r="CW560" i="68"/>
  <c r="CL560" i="68"/>
  <c r="CK560" i="68"/>
  <c r="CJ560" i="68"/>
  <c r="CI560" i="68"/>
  <c r="CH560" i="68"/>
  <c r="CG560" i="68"/>
  <c r="CF560" i="68"/>
  <c r="CC560" i="68"/>
  <c r="BS560" i="68"/>
  <c r="BE560" i="68"/>
  <c r="AZ560" i="68"/>
  <c r="AR560" i="68"/>
  <c r="AG560" i="68"/>
  <c r="AF560" i="68"/>
  <c r="AE560" i="68"/>
  <c r="AD560" i="68"/>
  <c r="AC560" i="68"/>
  <c r="AB560" i="68"/>
  <c r="AA560" i="68"/>
  <c r="X560" i="68"/>
  <c r="N560" i="68"/>
  <c r="DJ559" i="68"/>
  <c r="DE559" i="68"/>
  <c r="CW559" i="68"/>
  <c r="CL559" i="68"/>
  <c r="CK559" i="68"/>
  <c r="CJ559" i="68"/>
  <c r="CI559" i="68"/>
  <c r="CH559" i="68"/>
  <c r="CG559" i="68"/>
  <c r="CF559" i="68"/>
  <c r="CC559" i="68"/>
  <c r="BS559" i="68"/>
  <c r="BE559" i="68"/>
  <c r="AZ559" i="68"/>
  <c r="AR559" i="68"/>
  <c r="AG559" i="68"/>
  <c r="AF559" i="68"/>
  <c r="AE559" i="68"/>
  <c r="AD559" i="68"/>
  <c r="AC559" i="68"/>
  <c r="AB559" i="68"/>
  <c r="AA559" i="68"/>
  <c r="X559" i="68"/>
  <c r="N559" i="68"/>
  <c r="DJ558" i="68"/>
  <c r="DE558" i="68"/>
  <c r="CW558" i="68"/>
  <c r="CL558" i="68"/>
  <c r="CK558" i="68"/>
  <c r="CJ558" i="68"/>
  <c r="CI558" i="68"/>
  <c r="CH558" i="68"/>
  <c r="CG558" i="68"/>
  <c r="CF558" i="68"/>
  <c r="CC558" i="68"/>
  <c r="BS558" i="68"/>
  <c r="BE558" i="68"/>
  <c r="AZ558" i="68"/>
  <c r="AR558" i="68"/>
  <c r="AG558" i="68"/>
  <c r="AF558" i="68"/>
  <c r="AE558" i="68"/>
  <c r="AD558" i="68"/>
  <c r="AC558" i="68"/>
  <c r="AB558" i="68"/>
  <c r="AA558" i="68"/>
  <c r="X558" i="68"/>
  <c r="N558" i="68"/>
  <c r="DJ557" i="68"/>
  <c r="DE557" i="68"/>
  <c r="CW557" i="68"/>
  <c r="CL557" i="68"/>
  <c r="CK557" i="68"/>
  <c r="CJ557" i="68"/>
  <c r="CI557" i="68"/>
  <c r="CH557" i="68"/>
  <c r="CG557" i="68"/>
  <c r="CF557" i="68"/>
  <c r="CC557" i="68"/>
  <c r="BS557" i="68"/>
  <c r="BE557" i="68"/>
  <c r="AZ557" i="68"/>
  <c r="AR557" i="68"/>
  <c r="AG557" i="68"/>
  <c r="AF557" i="68"/>
  <c r="AE557" i="68"/>
  <c r="AD557" i="68"/>
  <c r="AC557" i="68"/>
  <c r="AB557" i="68"/>
  <c r="AA557" i="68"/>
  <c r="X557" i="68"/>
  <c r="N557" i="68"/>
  <c r="DJ556" i="68"/>
  <c r="DE556" i="68"/>
  <c r="CW556" i="68"/>
  <c r="CL556" i="68"/>
  <c r="CK556" i="68"/>
  <c r="CJ556" i="68"/>
  <c r="CI556" i="68"/>
  <c r="CH556" i="68"/>
  <c r="CG556" i="68"/>
  <c r="CF556" i="68"/>
  <c r="CC556" i="68"/>
  <c r="BS556" i="68"/>
  <c r="BE556" i="68"/>
  <c r="AZ556" i="68"/>
  <c r="AR556" i="68"/>
  <c r="AG556" i="68"/>
  <c r="AF556" i="68"/>
  <c r="AE556" i="68"/>
  <c r="AD556" i="68"/>
  <c r="AC556" i="68"/>
  <c r="AB556" i="68"/>
  <c r="AA556" i="68"/>
  <c r="X556" i="68"/>
  <c r="N556" i="68"/>
  <c r="DJ555" i="68"/>
  <c r="DE555" i="68"/>
  <c r="DK555" i="68" s="1"/>
  <c r="CW555" i="68"/>
  <c r="CL555" i="68"/>
  <c r="CK555" i="68"/>
  <c r="CJ555" i="68"/>
  <c r="CI555" i="68"/>
  <c r="CH555" i="68"/>
  <c r="CG555" i="68"/>
  <c r="CF555" i="68"/>
  <c r="CC555" i="68"/>
  <c r="BS555" i="68"/>
  <c r="BE555" i="68"/>
  <c r="BF555" i="68" s="1"/>
  <c r="AZ555" i="68"/>
  <c r="AR555" i="68"/>
  <c r="AG555" i="68"/>
  <c r="AF555" i="68"/>
  <c r="AE555" i="68"/>
  <c r="AD555" i="68"/>
  <c r="AC555" i="68"/>
  <c r="AB555" i="68"/>
  <c r="AA555" i="68"/>
  <c r="X555" i="68"/>
  <c r="N555" i="68"/>
  <c r="DJ554" i="68"/>
  <c r="DE554" i="68"/>
  <c r="CW554" i="68"/>
  <c r="CL554" i="68"/>
  <c r="CK554" i="68"/>
  <c r="CJ554" i="68"/>
  <c r="CI554" i="68"/>
  <c r="CH554" i="68"/>
  <c r="CG554" i="68"/>
  <c r="CF554" i="68"/>
  <c r="CC554" i="68"/>
  <c r="BS554" i="68"/>
  <c r="BE554" i="68"/>
  <c r="AZ554" i="68"/>
  <c r="AR554" i="68"/>
  <c r="AG554" i="68"/>
  <c r="AF554" i="68"/>
  <c r="AE554" i="68"/>
  <c r="AD554" i="68"/>
  <c r="AC554" i="68"/>
  <c r="AB554" i="68"/>
  <c r="AA554" i="68"/>
  <c r="X554" i="68"/>
  <c r="N554" i="68"/>
  <c r="DJ553" i="68"/>
  <c r="DE553" i="68"/>
  <c r="CW553" i="68"/>
  <c r="CL553" i="68"/>
  <c r="CK553" i="68"/>
  <c r="CJ553" i="68"/>
  <c r="CI553" i="68"/>
  <c r="CH553" i="68"/>
  <c r="CG553" i="68"/>
  <c r="CF553" i="68"/>
  <c r="CC553" i="68"/>
  <c r="BS553" i="68"/>
  <c r="BE553" i="68"/>
  <c r="AZ553" i="68"/>
  <c r="AR553" i="68"/>
  <c r="AG553" i="68"/>
  <c r="AF553" i="68"/>
  <c r="AE553" i="68"/>
  <c r="AD553" i="68"/>
  <c r="AC553" i="68"/>
  <c r="AB553" i="68"/>
  <c r="AA553" i="68"/>
  <c r="X553" i="68"/>
  <c r="N553" i="68"/>
  <c r="DJ552" i="68"/>
  <c r="DE552" i="68"/>
  <c r="CW552" i="68"/>
  <c r="CL552" i="68"/>
  <c r="CK552" i="68"/>
  <c r="CJ552" i="68"/>
  <c r="CI552" i="68"/>
  <c r="CH552" i="68"/>
  <c r="CG552" i="68"/>
  <c r="CF552" i="68"/>
  <c r="CC552" i="68"/>
  <c r="BS552" i="68"/>
  <c r="BE552" i="68"/>
  <c r="AZ552" i="68"/>
  <c r="AR552" i="68"/>
  <c r="AG552" i="68"/>
  <c r="AF552" i="68"/>
  <c r="AE552" i="68"/>
  <c r="AD552" i="68"/>
  <c r="AC552" i="68"/>
  <c r="AB552" i="68"/>
  <c r="AA552" i="68"/>
  <c r="X552" i="68"/>
  <c r="N552" i="68"/>
  <c r="DJ551" i="68"/>
  <c r="DE551" i="68"/>
  <c r="CW551" i="68"/>
  <c r="CL551" i="68"/>
  <c r="CK551" i="68"/>
  <c r="CJ551" i="68"/>
  <c r="CI551" i="68"/>
  <c r="CH551" i="68"/>
  <c r="CG551" i="68"/>
  <c r="CF551" i="68"/>
  <c r="CC551" i="68"/>
  <c r="BS551" i="68"/>
  <c r="BE551" i="68"/>
  <c r="AZ551" i="68"/>
  <c r="AR551" i="68"/>
  <c r="AG551" i="68"/>
  <c r="AF551" i="68"/>
  <c r="AE551" i="68"/>
  <c r="AD551" i="68"/>
  <c r="AC551" i="68"/>
  <c r="AB551" i="68"/>
  <c r="AA551" i="68"/>
  <c r="X551" i="68"/>
  <c r="N551" i="68"/>
  <c r="DJ550" i="68"/>
  <c r="DE550" i="68"/>
  <c r="CW550" i="68"/>
  <c r="CL550" i="68"/>
  <c r="CK550" i="68"/>
  <c r="CJ550" i="68"/>
  <c r="CI550" i="68"/>
  <c r="CH550" i="68"/>
  <c r="CG550" i="68"/>
  <c r="CF550" i="68"/>
  <c r="CC550" i="68"/>
  <c r="BS550" i="68"/>
  <c r="BE550" i="68"/>
  <c r="AZ550" i="68"/>
  <c r="AR550" i="68"/>
  <c r="AG550" i="68"/>
  <c r="AF550" i="68"/>
  <c r="AE550" i="68"/>
  <c r="AD550" i="68"/>
  <c r="AC550" i="68"/>
  <c r="AB550" i="68"/>
  <c r="AA550" i="68"/>
  <c r="X550" i="68"/>
  <c r="N550" i="68"/>
  <c r="DJ549" i="68"/>
  <c r="DE549" i="68"/>
  <c r="CW549" i="68"/>
  <c r="CL549" i="68"/>
  <c r="CK549" i="68"/>
  <c r="CJ549" i="68"/>
  <c r="CI549" i="68"/>
  <c r="CH549" i="68"/>
  <c r="CG549" i="68"/>
  <c r="CF549" i="68"/>
  <c r="CC549" i="68"/>
  <c r="BS549" i="68"/>
  <c r="BE549" i="68"/>
  <c r="AZ549" i="68"/>
  <c r="AR549" i="68"/>
  <c r="AG549" i="68"/>
  <c r="AF549" i="68"/>
  <c r="AE549" i="68"/>
  <c r="AD549" i="68"/>
  <c r="AC549" i="68"/>
  <c r="AB549" i="68"/>
  <c r="AA549" i="68"/>
  <c r="X549" i="68"/>
  <c r="N549" i="68"/>
  <c r="DJ548" i="68"/>
  <c r="DK548" i="68" s="1"/>
  <c r="DE548" i="68"/>
  <c r="CW548" i="68"/>
  <c r="CL548" i="68"/>
  <c r="CK548" i="68"/>
  <c r="CJ548" i="68"/>
  <c r="CI548" i="68"/>
  <c r="CH548" i="68"/>
  <c r="CG548" i="68"/>
  <c r="CF548" i="68"/>
  <c r="CC548" i="68"/>
  <c r="BS548" i="68"/>
  <c r="BE548" i="68"/>
  <c r="AZ548" i="68"/>
  <c r="AR548" i="68"/>
  <c r="AG548" i="68"/>
  <c r="AF548" i="68"/>
  <c r="AE548" i="68"/>
  <c r="AD548" i="68"/>
  <c r="AC548" i="68"/>
  <c r="AB548" i="68"/>
  <c r="AA548" i="68"/>
  <c r="X548" i="68"/>
  <c r="N548" i="68"/>
  <c r="DJ547" i="68"/>
  <c r="DE547" i="68"/>
  <c r="CW547" i="68"/>
  <c r="CL547" i="68"/>
  <c r="CK547" i="68"/>
  <c r="CJ547" i="68"/>
  <c r="CI547" i="68"/>
  <c r="CH547" i="68"/>
  <c r="CG547" i="68"/>
  <c r="CF547" i="68"/>
  <c r="CC547" i="68"/>
  <c r="BS547" i="68"/>
  <c r="BE547" i="68"/>
  <c r="AZ547" i="68"/>
  <c r="AR547" i="68"/>
  <c r="AG547" i="68"/>
  <c r="AF547" i="68"/>
  <c r="AE547" i="68"/>
  <c r="AD547" i="68"/>
  <c r="AC547" i="68"/>
  <c r="AB547" i="68"/>
  <c r="AA547" i="68"/>
  <c r="X547" i="68"/>
  <c r="N547" i="68"/>
  <c r="DJ546" i="68"/>
  <c r="DE546" i="68"/>
  <c r="CW546" i="68"/>
  <c r="CL546" i="68"/>
  <c r="CK546" i="68"/>
  <c r="CJ546" i="68"/>
  <c r="CI546" i="68"/>
  <c r="CH546" i="68"/>
  <c r="CG546" i="68"/>
  <c r="CF546" i="68"/>
  <c r="CC546" i="68"/>
  <c r="BS546" i="68"/>
  <c r="BE546" i="68"/>
  <c r="AZ546" i="68"/>
  <c r="AR546" i="68"/>
  <c r="AG546" i="68"/>
  <c r="AF546" i="68"/>
  <c r="AE546" i="68"/>
  <c r="AD546" i="68"/>
  <c r="AC546" i="68"/>
  <c r="AB546" i="68"/>
  <c r="AA546" i="68"/>
  <c r="X546" i="68"/>
  <c r="N546" i="68"/>
  <c r="DJ545" i="68"/>
  <c r="DK545" i="68" s="1"/>
  <c r="DE545" i="68"/>
  <c r="CW545" i="68"/>
  <c r="CL545" i="68"/>
  <c r="CK545" i="68"/>
  <c r="CJ545" i="68"/>
  <c r="CI545" i="68"/>
  <c r="CH545" i="68"/>
  <c r="CG545" i="68"/>
  <c r="CF545" i="68"/>
  <c r="CC545" i="68"/>
  <c r="BS545" i="68"/>
  <c r="BE545" i="68"/>
  <c r="AZ545" i="68"/>
  <c r="AR545" i="68"/>
  <c r="AG545" i="68"/>
  <c r="AF545" i="68"/>
  <c r="AE545" i="68"/>
  <c r="AD545" i="68"/>
  <c r="AC545" i="68"/>
  <c r="AB545" i="68"/>
  <c r="AA545" i="68"/>
  <c r="X545" i="68"/>
  <c r="N545" i="68"/>
  <c r="DJ544" i="68"/>
  <c r="DE544" i="68"/>
  <c r="CW544" i="68"/>
  <c r="CL544" i="68"/>
  <c r="CK544" i="68"/>
  <c r="CJ544" i="68"/>
  <c r="CI544" i="68"/>
  <c r="CH544" i="68"/>
  <c r="CG544" i="68"/>
  <c r="CF544" i="68"/>
  <c r="CC544" i="68"/>
  <c r="BS544" i="68"/>
  <c r="BE544" i="68"/>
  <c r="AZ544" i="68"/>
  <c r="AR544" i="68"/>
  <c r="AG544" i="68"/>
  <c r="AF544" i="68"/>
  <c r="AE544" i="68"/>
  <c r="AD544" i="68"/>
  <c r="AC544" i="68"/>
  <c r="AB544" i="68"/>
  <c r="AA544" i="68"/>
  <c r="X544" i="68"/>
  <c r="N544" i="68"/>
  <c r="DJ543" i="68"/>
  <c r="DE543" i="68"/>
  <c r="CW543" i="68"/>
  <c r="CL543" i="68"/>
  <c r="CK543" i="68"/>
  <c r="CJ543" i="68"/>
  <c r="CI543" i="68"/>
  <c r="CH543" i="68"/>
  <c r="CG543" i="68"/>
  <c r="CF543" i="68"/>
  <c r="CC543" i="68"/>
  <c r="BS543" i="68"/>
  <c r="BE543" i="68"/>
  <c r="AZ543" i="68"/>
  <c r="AR543" i="68"/>
  <c r="AG543" i="68"/>
  <c r="AF543" i="68"/>
  <c r="AE543" i="68"/>
  <c r="AD543" i="68"/>
  <c r="AC543" i="68"/>
  <c r="AB543" i="68"/>
  <c r="AA543" i="68"/>
  <c r="X543" i="68"/>
  <c r="N543" i="68"/>
  <c r="DJ542" i="68"/>
  <c r="DE542" i="68"/>
  <c r="CW542" i="68"/>
  <c r="CL542" i="68"/>
  <c r="CK542" i="68"/>
  <c r="CJ542" i="68"/>
  <c r="CI542" i="68"/>
  <c r="CH542" i="68"/>
  <c r="CG542" i="68"/>
  <c r="CF542" i="68"/>
  <c r="CC542" i="68"/>
  <c r="BS542" i="68"/>
  <c r="BE542" i="68"/>
  <c r="AZ542" i="68"/>
  <c r="AR542" i="68"/>
  <c r="AG542" i="68"/>
  <c r="AF542" i="68"/>
  <c r="AE542" i="68"/>
  <c r="AD542" i="68"/>
  <c r="AC542" i="68"/>
  <c r="AB542" i="68"/>
  <c r="AA542" i="68"/>
  <c r="X542" i="68"/>
  <c r="N542" i="68"/>
  <c r="DJ541" i="68"/>
  <c r="DE541" i="68"/>
  <c r="CW541" i="68"/>
  <c r="CL541" i="68"/>
  <c r="CK541" i="68"/>
  <c r="CJ541" i="68"/>
  <c r="CI541" i="68"/>
  <c r="CH541" i="68"/>
  <c r="CG541" i="68"/>
  <c r="CF541" i="68"/>
  <c r="CC541" i="68"/>
  <c r="BS541" i="68"/>
  <c r="BE541" i="68"/>
  <c r="AZ541" i="68"/>
  <c r="AR541" i="68"/>
  <c r="AG541" i="68"/>
  <c r="AF541" i="68"/>
  <c r="AE541" i="68"/>
  <c r="AD541" i="68"/>
  <c r="AC541" i="68"/>
  <c r="AB541" i="68"/>
  <c r="AA541" i="68"/>
  <c r="X541" i="68"/>
  <c r="N541" i="68"/>
  <c r="DJ540" i="68"/>
  <c r="DE540" i="68"/>
  <c r="CW540" i="68"/>
  <c r="CL540" i="68"/>
  <c r="CK540" i="68"/>
  <c r="CJ540" i="68"/>
  <c r="CI540" i="68"/>
  <c r="CH540" i="68"/>
  <c r="CG540" i="68"/>
  <c r="CF540" i="68"/>
  <c r="CC540" i="68"/>
  <c r="BS540" i="68"/>
  <c r="BE540" i="68"/>
  <c r="AZ540" i="68"/>
  <c r="AR540" i="68"/>
  <c r="AG540" i="68"/>
  <c r="AF540" i="68"/>
  <c r="AE540" i="68"/>
  <c r="AD540" i="68"/>
  <c r="AC540" i="68"/>
  <c r="AB540" i="68"/>
  <c r="AA540" i="68"/>
  <c r="X540" i="68"/>
  <c r="N540" i="68"/>
  <c r="DJ539" i="68"/>
  <c r="DE539" i="68"/>
  <c r="CW539" i="68"/>
  <c r="CL539" i="68"/>
  <c r="CK539" i="68"/>
  <c r="CJ539" i="68"/>
  <c r="CI539" i="68"/>
  <c r="CH539" i="68"/>
  <c r="CG539" i="68"/>
  <c r="CF539" i="68"/>
  <c r="CC539" i="68"/>
  <c r="BS539" i="68"/>
  <c r="BE539" i="68"/>
  <c r="AZ539" i="68"/>
  <c r="AR539" i="68"/>
  <c r="AG539" i="68"/>
  <c r="AF539" i="68"/>
  <c r="AE539" i="68"/>
  <c r="AD539" i="68"/>
  <c r="AC539" i="68"/>
  <c r="AB539" i="68"/>
  <c r="AA539" i="68"/>
  <c r="X539" i="68"/>
  <c r="N539" i="68"/>
  <c r="DJ538" i="68"/>
  <c r="DE538" i="68"/>
  <c r="CW538" i="68"/>
  <c r="CL538" i="68"/>
  <c r="CK538" i="68"/>
  <c r="CJ538" i="68"/>
  <c r="CI538" i="68"/>
  <c r="CH538" i="68"/>
  <c r="CG538" i="68"/>
  <c r="CF538" i="68"/>
  <c r="CC538" i="68"/>
  <c r="BS538" i="68"/>
  <c r="BE538" i="68"/>
  <c r="AZ538" i="68"/>
  <c r="AR538" i="68"/>
  <c r="AG538" i="68"/>
  <c r="AF538" i="68"/>
  <c r="AE538" i="68"/>
  <c r="AD538" i="68"/>
  <c r="AC538" i="68"/>
  <c r="AB538" i="68"/>
  <c r="AA538" i="68"/>
  <c r="X538" i="68"/>
  <c r="N538" i="68"/>
  <c r="DJ537" i="68"/>
  <c r="DE537" i="68"/>
  <c r="CW537" i="68"/>
  <c r="CL537" i="68"/>
  <c r="CK537" i="68"/>
  <c r="CJ537" i="68"/>
  <c r="CI537" i="68"/>
  <c r="CH537" i="68"/>
  <c r="CG537" i="68"/>
  <c r="CF537" i="68"/>
  <c r="CC537" i="68"/>
  <c r="BS537" i="68"/>
  <c r="BE537" i="68"/>
  <c r="AZ537" i="68"/>
  <c r="AR537" i="68"/>
  <c r="AG537" i="68"/>
  <c r="AF537" i="68"/>
  <c r="AE537" i="68"/>
  <c r="AD537" i="68"/>
  <c r="AC537" i="68"/>
  <c r="AB537" i="68"/>
  <c r="AA537" i="68"/>
  <c r="X537" i="68"/>
  <c r="N537" i="68"/>
  <c r="DJ536" i="68"/>
  <c r="DK536" i="68" s="1"/>
  <c r="DE536" i="68"/>
  <c r="CW536" i="68"/>
  <c r="CL536" i="68"/>
  <c r="CK536" i="68"/>
  <c r="CJ536" i="68"/>
  <c r="CI536" i="68"/>
  <c r="CH536" i="68"/>
  <c r="CG536" i="68"/>
  <c r="CF536" i="68"/>
  <c r="CC536" i="68"/>
  <c r="BS536" i="68"/>
  <c r="BE536" i="68"/>
  <c r="AZ536" i="68"/>
  <c r="AR536" i="68"/>
  <c r="AG536" i="68"/>
  <c r="AF536" i="68"/>
  <c r="AE536" i="68"/>
  <c r="AD536" i="68"/>
  <c r="AC536" i="68"/>
  <c r="AB536" i="68"/>
  <c r="AA536" i="68"/>
  <c r="X536" i="68"/>
  <c r="N536" i="68"/>
  <c r="DJ535" i="68"/>
  <c r="DE535" i="68"/>
  <c r="CW535" i="68"/>
  <c r="CL535" i="68"/>
  <c r="CK535" i="68"/>
  <c r="CJ535" i="68"/>
  <c r="CI535" i="68"/>
  <c r="CH535" i="68"/>
  <c r="CG535" i="68"/>
  <c r="CF535" i="68"/>
  <c r="CC535" i="68"/>
  <c r="BS535" i="68"/>
  <c r="BE535" i="68"/>
  <c r="AZ535" i="68"/>
  <c r="AR535" i="68"/>
  <c r="AG535" i="68"/>
  <c r="AF535" i="68"/>
  <c r="AE535" i="68"/>
  <c r="AD535" i="68"/>
  <c r="AC535" i="68"/>
  <c r="AB535" i="68"/>
  <c r="AA535" i="68"/>
  <c r="X535" i="68"/>
  <c r="N535" i="68"/>
  <c r="DJ534" i="68"/>
  <c r="DE534" i="68"/>
  <c r="CW534" i="68"/>
  <c r="CL534" i="68"/>
  <c r="CK534" i="68"/>
  <c r="CJ534" i="68"/>
  <c r="CI534" i="68"/>
  <c r="CH534" i="68"/>
  <c r="CG534" i="68"/>
  <c r="CF534" i="68"/>
  <c r="CC534" i="68"/>
  <c r="BS534" i="68"/>
  <c r="BE534" i="68"/>
  <c r="AZ534" i="68"/>
  <c r="AR534" i="68"/>
  <c r="AG534" i="68"/>
  <c r="AF534" i="68"/>
  <c r="AE534" i="68"/>
  <c r="AD534" i="68"/>
  <c r="AC534" i="68"/>
  <c r="AB534" i="68"/>
  <c r="AA534" i="68"/>
  <c r="X534" i="68"/>
  <c r="N534" i="68"/>
  <c r="DJ533" i="68"/>
  <c r="DE533" i="68"/>
  <c r="CW533" i="68"/>
  <c r="CL533" i="68"/>
  <c r="CK533" i="68"/>
  <c r="CJ533" i="68"/>
  <c r="CI533" i="68"/>
  <c r="CH533" i="68"/>
  <c r="CG533" i="68"/>
  <c r="CF533" i="68"/>
  <c r="CC533" i="68"/>
  <c r="BS533" i="68"/>
  <c r="BE533" i="68"/>
  <c r="AZ533" i="68"/>
  <c r="AR533" i="68"/>
  <c r="AG533" i="68"/>
  <c r="AF533" i="68"/>
  <c r="AE533" i="68"/>
  <c r="AD533" i="68"/>
  <c r="AC533" i="68"/>
  <c r="AB533" i="68"/>
  <c r="AA533" i="68"/>
  <c r="X533" i="68"/>
  <c r="N533" i="68"/>
  <c r="DJ532" i="68"/>
  <c r="DE532" i="68"/>
  <c r="CW532" i="68"/>
  <c r="CL532" i="68"/>
  <c r="CK532" i="68"/>
  <c r="CJ532" i="68"/>
  <c r="CI532" i="68"/>
  <c r="CH532" i="68"/>
  <c r="CG532" i="68"/>
  <c r="CF532" i="68"/>
  <c r="CC532" i="68"/>
  <c r="BS532" i="68"/>
  <c r="BE532" i="68"/>
  <c r="AZ532" i="68"/>
  <c r="AR532" i="68"/>
  <c r="AG532" i="68"/>
  <c r="AF532" i="68"/>
  <c r="AE532" i="68"/>
  <c r="AD532" i="68"/>
  <c r="AC532" i="68"/>
  <c r="AB532" i="68"/>
  <c r="AA532" i="68"/>
  <c r="X532" i="68"/>
  <c r="N532" i="68"/>
  <c r="DJ531" i="68"/>
  <c r="DK531" i="68" s="1"/>
  <c r="DE531" i="68"/>
  <c r="CW531" i="68"/>
  <c r="CL531" i="68"/>
  <c r="CK531" i="68"/>
  <c r="CJ531" i="68"/>
  <c r="CI531" i="68"/>
  <c r="CH531" i="68"/>
  <c r="CG531" i="68"/>
  <c r="CF531" i="68"/>
  <c r="CC531" i="68"/>
  <c r="BS531" i="68"/>
  <c r="BE531" i="68"/>
  <c r="AZ531" i="68"/>
  <c r="AR531" i="68"/>
  <c r="AG531" i="68"/>
  <c r="AF531" i="68"/>
  <c r="AE531" i="68"/>
  <c r="AD531" i="68"/>
  <c r="AC531" i="68"/>
  <c r="AB531" i="68"/>
  <c r="AA531" i="68"/>
  <c r="X531" i="68"/>
  <c r="N531" i="68"/>
  <c r="DJ530" i="68"/>
  <c r="DE530" i="68"/>
  <c r="CW530" i="68"/>
  <c r="CL530" i="68"/>
  <c r="CK530" i="68"/>
  <c r="CJ530" i="68"/>
  <c r="CI530" i="68"/>
  <c r="CH530" i="68"/>
  <c r="CG530" i="68"/>
  <c r="CF530" i="68"/>
  <c r="CC530" i="68"/>
  <c r="BS530" i="68"/>
  <c r="BE530" i="68"/>
  <c r="AZ530" i="68"/>
  <c r="AR530" i="68"/>
  <c r="AG530" i="68"/>
  <c r="AF530" i="68"/>
  <c r="AE530" i="68"/>
  <c r="AD530" i="68"/>
  <c r="AC530" i="68"/>
  <c r="AB530" i="68"/>
  <c r="AA530" i="68"/>
  <c r="X530" i="68"/>
  <c r="N530" i="68"/>
  <c r="DJ529" i="68"/>
  <c r="DE529" i="68"/>
  <c r="CW529" i="68"/>
  <c r="CL529" i="68"/>
  <c r="CK529" i="68"/>
  <c r="CJ529" i="68"/>
  <c r="CI529" i="68"/>
  <c r="CH529" i="68"/>
  <c r="CG529" i="68"/>
  <c r="CF529" i="68"/>
  <c r="CC529" i="68"/>
  <c r="BS529" i="68"/>
  <c r="BE529" i="68"/>
  <c r="AZ529" i="68"/>
  <c r="AR529" i="68"/>
  <c r="AG529" i="68"/>
  <c r="AF529" i="68"/>
  <c r="AE529" i="68"/>
  <c r="AD529" i="68"/>
  <c r="AC529" i="68"/>
  <c r="AB529" i="68"/>
  <c r="AA529" i="68"/>
  <c r="X529" i="68"/>
  <c r="N529" i="68"/>
  <c r="DJ528" i="68"/>
  <c r="DE528" i="68"/>
  <c r="CW528" i="68"/>
  <c r="CL528" i="68"/>
  <c r="CK528" i="68"/>
  <c r="CJ528" i="68"/>
  <c r="CI528" i="68"/>
  <c r="CH528" i="68"/>
  <c r="CG528" i="68"/>
  <c r="CF528" i="68"/>
  <c r="CC528" i="68"/>
  <c r="BS528" i="68"/>
  <c r="BE528" i="68"/>
  <c r="BF528" i="68" s="1"/>
  <c r="AZ528" i="68"/>
  <c r="AR528" i="68"/>
  <c r="AG528" i="68"/>
  <c r="AF528" i="68"/>
  <c r="AE528" i="68"/>
  <c r="AD528" i="68"/>
  <c r="AC528" i="68"/>
  <c r="AB528" i="68"/>
  <c r="AA528" i="68"/>
  <c r="X528" i="68"/>
  <c r="N528" i="68"/>
  <c r="DJ527" i="68"/>
  <c r="DE527" i="68"/>
  <c r="CW527" i="68"/>
  <c r="CL527" i="68"/>
  <c r="CK527" i="68"/>
  <c r="CJ527" i="68"/>
  <c r="CI527" i="68"/>
  <c r="CH527" i="68"/>
  <c r="CG527" i="68"/>
  <c r="CF527" i="68"/>
  <c r="CC527" i="68"/>
  <c r="BS527" i="68"/>
  <c r="BE527" i="68"/>
  <c r="AZ527" i="68"/>
  <c r="AR527" i="68"/>
  <c r="AG527" i="68"/>
  <c r="AF527" i="68"/>
  <c r="AE527" i="68"/>
  <c r="AD527" i="68"/>
  <c r="AC527" i="68"/>
  <c r="AB527" i="68"/>
  <c r="AA527" i="68"/>
  <c r="X527" i="68"/>
  <c r="N527" i="68"/>
  <c r="DJ526" i="68"/>
  <c r="DE526" i="68"/>
  <c r="CW526" i="68"/>
  <c r="CL526" i="68"/>
  <c r="CK526" i="68"/>
  <c r="CJ526" i="68"/>
  <c r="CI526" i="68"/>
  <c r="CH526" i="68"/>
  <c r="CG526" i="68"/>
  <c r="CF526" i="68"/>
  <c r="CC526" i="68"/>
  <c r="BS526" i="68"/>
  <c r="BE526" i="68"/>
  <c r="AZ526" i="68"/>
  <c r="AR526" i="68"/>
  <c r="AG526" i="68"/>
  <c r="AF526" i="68"/>
  <c r="AE526" i="68"/>
  <c r="AD526" i="68"/>
  <c r="AC526" i="68"/>
  <c r="AB526" i="68"/>
  <c r="AA526" i="68"/>
  <c r="X526" i="68"/>
  <c r="N526" i="68"/>
  <c r="DJ525" i="68"/>
  <c r="DE525" i="68"/>
  <c r="CW525" i="68"/>
  <c r="CL525" i="68"/>
  <c r="CK525" i="68"/>
  <c r="CJ525" i="68"/>
  <c r="CI525" i="68"/>
  <c r="CH525" i="68"/>
  <c r="CG525" i="68"/>
  <c r="CF525" i="68"/>
  <c r="CC525" i="68"/>
  <c r="BS525" i="68"/>
  <c r="BE525" i="68"/>
  <c r="AZ525" i="68"/>
  <c r="AR525" i="68"/>
  <c r="AG525" i="68"/>
  <c r="AF525" i="68"/>
  <c r="AE525" i="68"/>
  <c r="AD525" i="68"/>
  <c r="AC525" i="68"/>
  <c r="AB525" i="68"/>
  <c r="AA525" i="68"/>
  <c r="X525" i="68"/>
  <c r="N525" i="68"/>
  <c r="DJ524" i="68"/>
  <c r="DK524" i="68" s="1"/>
  <c r="DE524" i="68"/>
  <c r="CW524" i="68"/>
  <c r="CL524" i="68"/>
  <c r="CK524" i="68"/>
  <c r="CJ524" i="68"/>
  <c r="CI524" i="68"/>
  <c r="CH524" i="68"/>
  <c r="CG524" i="68"/>
  <c r="CF524" i="68"/>
  <c r="CC524" i="68"/>
  <c r="BS524" i="68"/>
  <c r="BE524" i="68"/>
  <c r="AZ524" i="68"/>
  <c r="AR524" i="68"/>
  <c r="AG524" i="68"/>
  <c r="AF524" i="68"/>
  <c r="AE524" i="68"/>
  <c r="AD524" i="68"/>
  <c r="AC524" i="68"/>
  <c r="AB524" i="68"/>
  <c r="AA524" i="68"/>
  <c r="X524" i="68"/>
  <c r="N524" i="68"/>
  <c r="DJ523" i="68"/>
  <c r="DK523" i="68" s="1"/>
  <c r="DE523" i="68"/>
  <c r="CW523" i="68"/>
  <c r="CL523" i="68"/>
  <c r="CK523" i="68"/>
  <c r="CJ523" i="68"/>
  <c r="CI523" i="68"/>
  <c r="CH523" i="68"/>
  <c r="CG523" i="68"/>
  <c r="CF523" i="68"/>
  <c r="CC523" i="68"/>
  <c r="BS523" i="68"/>
  <c r="BE523" i="68"/>
  <c r="BF523" i="68" s="1"/>
  <c r="AZ523" i="68"/>
  <c r="AR523" i="68"/>
  <c r="AG523" i="68"/>
  <c r="AF523" i="68"/>
  <c r="AE523" i="68"/>
  <c r="AD523" i="68"/>
  <c r="AC523" i="68"/>
  <c r="AB523" i="68"/>
  <c r="AA523" i="68"/>
  <c r="X523" i="68"/>
  <c r="N523" i="68"/>
  <c r="DJ522" i="68"/>
  <c r="DE522" i="68"/>
  <c r="CW522" i="68"/>
  <c r="CL522" i="68"/>
  <c r="CK522" i="68"/>
  <c r="CJ522" i="68"/>
  <c r="CI522" i="68"/>
  <c r="CH522" i="68"/>
  <c r="CG522" i="68"/>
  <c r="CF522" i="68"/>
  <c r="CC522" i="68"/>
  <c r="BS522" i="68"/>
  <c r="BE522" i="68"/>
  <c r="AZ522" i="68"/>
  <c r="AR522" i="68"/>
  <c r="AG522" i="68"/>
  <c r="AF522" i="68"/>
  <c r="AE522" i="68"/>
  <c r="AD522" i="68"/>
  <c r="AC522" i="68"/>
  <c r="AB522" i="68"/>
  <c r="AA522" i="68"/>
  <c r="X522" i="68"/>
  <c r="N522" i="68"/>
  <c r="DJ521" i="68"/>
  <c r="DE521" i="68"/>
  <c r="CW521" i="68"/>
  <c r="CL521" i="68"/>
  <c r="CK521" i="68"/>
  <c r="CJ521" i="68"/>
  <c r="CI521" i="68"/>
  <c r="CH521" i="68"/>
  <c r="CG521" i="68"/>
  <c r="CF521" i="68"/>
  <c r="CC521" i="68"/>
  <c r="BS521" i="68"/>
  <c r="BE521" i="68"/>
  <c r="AZ521" i="68"/>
  <c r="AR521" i="68"/>
  <c r="AG521" i="68"/>
  <c r="AF521" i="68"/>
  <c r="AE521" i="68"/>
  <c r="AD521" i="68"/>
  <c r="AC521" i="68"/>
  <c r="AB521" i="68"/>
  <c r="AA521" i="68"/>
  <c r="X521" i="68"/>
  <c r="N521" i="68"/>
  <c r="DJ520" i="68"/>
  <c r="DE520" i="68"/>
  <c r="CW520" i="68"/>
  <c r="CL520" i="68"/>
  <c r="CK520" i="68"/>
  <c r="CJ520" i="68"/>
  <c r="CI520" i="68"/>
  <c r="CH520" i="68"/>
  <c r="CG520" i="68"/>
  <c r="CF520" i="68"/>
  <c r="CC520" i="68"/>
  <c r="BS520" i="68"/>
  <c r="BE520" i="68"/>
  <c r="AZ520" i="68"/>
  <c r="AR520" i="68"/>
  <c r="AG520" i="68"/>
  <c r="AF520" i="68"/>
  <c r="AE520" i="68"/>
  <c r="AD520" i="68"/>
  <c r="AC520" i="68"/>
  <c r="AB520" i="68"/>
  <c r="AA520" i="68"/>
  <c r="X520" i="68"/>
  <c r="N520" i="68"/>
  <c r="DK519" i="68"/>
  <c r="DJ519" i="68"/>
  <c r="DE519" i="68"/>
  <c r="CW519" i="68"/>
  <c r="CL519" i="68"/>
  <c r="CK519" i="68"/>
  <c r="CJ519" i="68"/>
  <c r="CI519" i="68"/>
  <c r="CH519" i="68"/>
  <c r="CG519" i="68"/>
  <c r="CF519" i="68"/>
  <c r="CC519" i="68"/>
  <c r="BS519" i="68"/>
  <c r="BE519" i="68"/>
  <c r="AZ519" i="68"/>
  <c r="AR519" i="68"/>
  <c r="AG519" i="68"/>
  <c r="AF519" i="68"/>
  <c r="AE519" i="68"/>
  <c r="AD519" i="68"/>
  <c r="AC519" i="68"/>
  <c r="AB519" i="68"/>
  <c r="AA519" i="68"/>
  <c r="X519" i="68"/>
  <c r="N519" i="68"/>
  <c r="DJ518" i="68"/>
  <c r="DE518" i="68"/>
  <c r="CW518" i="68"/>
  <c r="CL518" i="68"/>
  <c r="CK518" i="68"/>
  <c r="CJ518" i="68"/>
  <c r="CI518" i="68"/>
  <c r="CH518" i="68"/>
  <c r="CG518" i="68"/>
  <c r="CF518" i="68"/>
  <c r="CC518" i="68"/>
  <c r="BS518" i="68"/>
  <c r="BE518" i="68"/>
  <c r="AZ518" i="68"/>
  <c r="AR518" i="68"/>
  <c r="AG518" i="68"/>
  <c r="AF518" i="68"/>
  <c r="AE518" i="68"/>
  <c r="AD518" i="68"/>
  <c r="AC518" i="68"/>
  <c r="AB518" i="68"/>
  <c r="AA518" i="68"/>
  <c r="X518" i="68"/>
  <c r="N518" i="68"/>
  <c r="DJ517" i="68"/>
  <c r="DE517" i="68"/>
  <c r="CW517" i="68"/>
  <c r="CL517" i="68"/>
  <c r="CK517" i="68"/>
  <c r="CJ517" i="68"/>
  <c r="CI517" i="68"/>
  <c r="CH517" i="68"/>
  <c r="CG517" i="68"/>
  <c r="CF517" i="68"/>
  <c r="CC517" i="68"/>
  <c r="BS517" i="68"/>
  <c r="BE517" i="68"/>
  <c r="AZ517" i="68"/>
  <c r="AR517" i="68"/>
  <c r="AG517" i="68"/>
  <c r="AF517" i="68"/>
  <c r="AE517" i="68"/>
  <c r="AD517" i="68"/>
  <c r="AC517" i="68"/>
  <c r="AB517" i="68"/>
  <c r="AA517" i="68"/>
  <c r="X517" i="68"/>
  <c r="N517" i="68"/>
  <c r="DJ516" i="68"/>
  <c r="DE516" i="68"/>
  <c r="DK516" i="68" s="1"/>
  <c r="CW516" i="68"/>
  <c r="CL516" i="68"/>
  <c r="CK516" i="68"/>
  <c r="CJ516" i="68"/>
  <c r="CI516" i="68"/>
  <c r="CH516" i="68"/>
  <c r="CG516" i="68"/>
  <c r="CF516" i="68"/>
  <c r="CC516" i="68"/>
  <c r="BS516" i="68"/>
  <c r="BE516" i="68"/>
  <c r="AZ516" i="68"/>
  <c r="AR516" i="68"/>
  <c r="AG516" i="68"/>
  <c r="AF516" i="68"/>
  <c r="AE516" i="68"/>
  <c r="AD516" i="68"/>
  <c r="AC516" i="68"/>
  <c r="AB516" i="68"/>
  <c r="AA516" i="68"/>
  <c r="X516" i="68"/>
  <c r="N516" i="68"/>
  <c r="DJ515" i="68"/>
  <c r="DE515" i="68"/>
  <c r="CW515" i="68"/>
  <c r="CL515" i="68"/>
  <c r="CK515" i="68"/>
  <c r="CJ515" i="68"/>
  <c r="CI515" i="68"/>
  <c r="CH515" i="68"/>
  <c r="CG515" i="68"/>
  <c r="CF515" i="68"/>
  <c r="CC515" i="68"/>
  <c r="BS515" i="68"/>
  <c r="BE515" i="68"/>
  <c r="BF515" i="68" s="1"/>
  <c r="AZ515" i="68"/>
  <c r="AR515" i="68"/>
  <c r="AG515" i="68"/>
  <c r="AF515" i="68"/>
  <c r="AE515" i="68"/>
  <c r="AD515" i="68"/>
  <c r="AC515" i="68"/>
  <c r="AB515" i="68"/>
  <c r="AA515" i="68"/>
  <c r="X515" i="68"/>
  <c r="N515" i="68"/>
  <c r="DJ514" i="68"/>
  <c r="DK514" i="68" s="1"/>
  <c r="DE514" i="68"/>
  <c r="CW514" i="68"/>
  <c r="CL514" i="68"/>
  <c r="CK514" i="68"/>
  <c r="CJ514" i="68"/>
  <c r="CI514" i="68"/>
  <c r="CH514" i="68"/>
  <c r="CG514" i="68"/>
  <c r="CF514" i="68"/>
  <c r="CC514" i="68"/>
  <c r="BS514" i="68"/>
  <c r="BE514" i="68"/>
  <c r="AZ514" i="68"/>
  <c r="AR514" i="68"/>
  <c r="AG514" i="68"/>
  <c r="AF514" i="68"/>
  <c r="AE514" i="68"/>
  <c r="AD514" i="68"/>
  <c r="AC514" i="68"/>
  <c r="AB514" i="68"/>
  <c r="AA514" i="68"/>
  <c r="X514" i="68"/>
  <c r="N514" i="68"/>
  <c r="DJ513" i="68"/>
  <c r="DK513" i="68" s="1"/>
  <c r="DE513" i="68"/>
  <c r="CW513" i="68"/>
  <c r="CL513" i="68"/>
  <c r="CK513" i="68"/>
  <c r="CJ513" i="68"/>
  <c r="CI513" i="68"/>
  <c r="CH513" i="68"/>
  <c r="CG513" i="68"/>
  <c r="CF513" i="68"/>
  <c r="CC513" i="68"/>
  <c r="BS513" i="68"/>
  <c r="BE513" i="68"/>
  <c r="AZ513" i="68"/>
  <c r="AR513" i="68"/>
  <c r="AG513" i="68"/>
  <c r="AF513" i="68"/>
  <c r="AE513" i="68"/>
  <c r="AD513" i="68"/>
  <c r="AC513" i="68"/>
  <c r="AB513" i="68"/>
  <c r="AA513" i="68"/>
  <c r="X513" i="68"/>
  <c r="N513" i="68"/>
  <c r="DJ512" i="68"/>
  <c r="DE512" i="68"/>
  <c r="CW512" i="68"/>
  <c r="CL512" i="68"/>
  <c r="CK512" i="68"/>
  <c r="CJ512" i="68"/>
  <c r="CI512" i="68"/>
  <c r="CH512" i="68"/>
  <c r="CG512" i="68"/>
  <c r="CF512" i="68"/>
  <c r="CC512" i="68"/>
  <c r="BS512" i="68"/>
  <c r="BE512" i="68"/>
  <c r="AZ512" i="68"/>
  <c r="AR512" i="68"/>
  <c r="AG512" i="68"/>
  <c r="AF512" i="68"/>
  <c r="AE512" i="68"/>
  <c r="AD512" i="68"/>
  <c r="AC512" i="68"/>
  <c r="AB512" i="68"/>
  <c r="AA512" i="68"/>
  <c r="X512" i="68"/>
  <c r="N512" i="68"/>
  <c r="DJ511" i="68"/>
  <c r="DE511" i="68"/>
  <c r="CW511" i="68"/>
  <c r="CL511" i="68"/>
  <c r="CK511" i="68"/>
  <c r="CJ511" i="68"/>
  <c r="CI511" i="68"/>
  <c r="CH511" i="68"/>
  <c r="CG511" i="68"/>
  <c r="CF511" i="68"/>
  <c r="CC511" i="68"/>
  <c r="BS511" i="68"/>
  <c r="BE511" i="68"/>
  <c r="AZ511" i="68"/>
  <c r="AR511" i="68"/>
  <c r="AG511" i="68"/>
  <c r="AF511" i="68"/>
  <c r="AE511" i="68"/>
  <c r="AD511" i="68"/>
  <c r="AC511" i="68"/>
  <c r="AB511" i="68"/>
  <c r="AA511" i="68"/>
  <c r="X511" i="68"/>
  <c r="N511" i="68"/>
  <c r="DJ510" i="68"/>
  <c r="DE510" i="68"/>
  <c r="CW510" i="68"/>
  <c r="CL510" i="68"/>
  <c r="CK510" i="68"/>
  <c r="CJ510" i="68"/>
  <c r="CI510" i="68"/>
  <c r="CH510" i="68"/>
  <c r="CG510" i="68"/>
  <c r="CF510" i="68"/>
  <c r="CC510" i="68"/>
  <c r="BS510" i="68"/>
  <c r="BE510" i="68"/>
  <c r="AZ510" i="68"/>
  <c r="AR510" i="68"/>
  <c r="AG510" i="68"/>
  <c r="AF510" i="68"/>
  <c r="AE510" i="68"/>
  <c r="AD510" i="68"/>
  <c r="AC510" i="68"/>
  <c r="AB510" i="68"/>
  <c r="AA510" i="68"/>
  <c r="X510" i="68"/>
  <c r="N510" i="68"/>
  <c r="DJ509" i="68"/>
  <c r="DE509" i="68"/>
  <c r="CW509" i="68"/>
  <c r="CL509" i="68"/>
  <c r="CK509" i="68"/>
  <c r="CJ509" i="68"/>
  <c r="CI509" i="68"/>
  <c r="CH509" i="68"/>
  <c r="CG509" i="68"/>
  <c r="CF509" i="68"/>
  <c r="CM509" i="68" s="1"/>
  <c r="CC509" i="68"/>
  <c r="BS509" i="68"/>
  <c r="BE509" i="68"/>
  <c r="AZ509" i="68"/>
  <c r="AR509" i="68"/>
  <c r="AG509" i="68"/>
  <c r="AF509" i="68"/>
  <c r="AE509" i="68"/>
  <c r="AD509" i="68"/>
  <c r="AC509" i="68"/>
  <c r="AB509" i="68"/>
  <c r="AA509" i="68"/>
  <c r="X509" i="68"/>
  <c r="N509" i="68"/>
  <c r="DJ508" i="68"/>
  <c r="DK508" i="68" s="1"/>
  <c r="DE508" i="68"/>
  <c r="CW508" i="68"/>
  <c r="CL508" i="68"/>
  <c r="CK508" i="68"/>
  <c r="CJ508" i="68"/>
  <c r="CI508" i="68"/>
  <c r="CH508" i="68"/>
  <c r="CG508" i="68"/>
  <c r="CF508" i="68"/>
  <c r="CC508" i="68"/>
  <c r="BS508" i="68"/>
  <c r="BE508" i="68"/>
  <c r="AZ508" i="68"/>
  <c r="AR508" i="68"/>
  <c r="AG508" i="68"/>
  <c r="AF508" i="68"/>
  <c r="AE508" i="68"/>
  <c r="AD508" i="68"/>
  <c r="AC508" i="68"/>
  <c r="AB508" i="68"/>
  <c r="AA508" i="68"/>
  <c r="X508" i="68"/>
  <c r="N508" i="68"/>
  <c r="DJ507" i="68"/>
  <c r="DE507" i="68"/>
  <c r="CW507" i="68"/>
  <c r="CL507" i="68"/>
  <c r="CK507" i="68"/>
  <c r="CJ507" i="68"/>
  <c r="CI507" i="68"/>
  <c r="CH507" i="68"/>
  <c r="CG507" i="68"/>
  <c r="CF507" i="68"/>
  <c r="CC507" i="68"/>
  <c r="BS507" i="68"/>
  <c r="BE507" i="68"/>
  <c r="AZ507" i="68"/>
  <c r="AR507" i="68"/>
  <c r="AG507" i="68"/>
  <c r="AF507" i="68"/>
  <c r="AE507" i="68"/>
  <c r="AD507" i="68"/>
  <c r="AC507" i="68"/>
  <c r="AB507" i="68"/>
  <c r="AA507" i="68"/>
  <c r="X507" i="68"/>
  <c r="N507" i="68"/>
  <c r="DJ506" i="68"/>
  <c r="DE506" i="68"/>
  <c r="CW506" i="68"/>
  <c r="CL506" i="68"/>
  <c r="CK506" i="68"/>
  <c r="CJ506" i="68"/>
  <c r="CI506" i="68"/>
  <c r="CH506" i="68"/>
  <c r="CG506" i="68"/>
  <c r="CF506" i="68"/>
  <c r="CC506" i="68"/>
  <c r="BS506" i="68"/>
  <c r="BE506" i="68"/>
  <c r="AZ506" i="68"/>
  <c r="AR506" i="68"/>
  <c r="AG506" i="68"/>
  <c r="AF506" i="68"/>
  <c r="AE506" i="68"/>
  <c r="AD506" i="68"/>
  <c r="AC506" i="68"/>
  <c r="AB506" i="68"/>
  <c r="AA506" i="68"/>
  <c r="X506" i="68"/>
  <c r="N506" i="68"/>
  <c r="DJ505" i="68"/>
  <c r="DE505" i="68"/>
  <c r="CW505" i="68"/>
  <c r="CL505" i="68"/>
  <c r="CK505" i="68"/>
  <c r="CJ505" i="68"/>
  <c r="CI505" i="68"/>
  <c r="CH505" i="68"/>
  <c r="CG505" i="68"/>
  <c r="CF505" i="68"/>
  <c r="CC505" i="68"/>
  <c r="BS505" i="68"/>
  <c r="BE505" i="68"/>
  <c r="AZ505" i="68"/>
  <c r="AR505" i="68"/>
  <c r="AG505" i="68"/>
  <c r="AF505" i="68"/>
  <c r="AE505" i="68"/>
  <c r="AD505" i="68"/>
  <c r="AC505" i="68"/>
  <c r="AB505" i="68"/>
  <c r="AA505" i="68"/>
  <c r="X505" i="68"/>
  <c r="N505" i="68"/>
  <c r="DJ504" i="68"/>
  <c r="DE504" i="68"/>
  <c r="CW504" i="68"/>
  <c r="CL504" i="68"/>
  <c r="CK504" i="68"/>
  <c r="CJ504" i="68"/>
  <c r="CI504" i="68"/>
  <c r="CH504" i="68"/>
  <c r="CG504" i="68"/>
  <c r="CF504" i="68"/>
  <c r="CC504" i="68"/>
  <c r="BS504" i="68"/>
  <c r="BE504" i="68"/>
  <c r="AZ504" i="68"/>
  <c r="AR504" i="68"/>
  <c r="AG504" i="68"/>
  <c r="AF504" i="68"/>
  <c r="AE504" i="68"/>
  <c r="AD504" i="68"/>
  <c r="AC504" i="68"/>
  <c r="AB504" i="68"/>
  <c r="AA504" i="68"/>
  <c r="X504" i="68"/>
  <c r="N504" i="68"/>
  <c r="DJ503" i="68"/>
  <c r="DE503" i="68"/>
  <c r="CW503" i="68"/>
  <c r="CL503" i="68"/>
  <c r="CK503" i="68"/>
  <c r="CJ503" i="68"/>
  <c r="CI503" i="68"/>
  <c r="CH503" i="68"/>
  <c r="CG503" i="68"/>
  <c r="CF503" i="68"/>
  <c r="CC503" i="68"/>
  <c r="BS503" i="68"/>
  <c r="BE503" i="68"/>
  <c r="AZ503" i="68"/>
  <c r="AR503" i="68"/>
  <c r="AG503" i="68"/>
  <c r="AF503" i="68"/>
  <c r="AE503" i="68"/>
  <c r="AD503" i="68"/>
  <c r="AC503" i="68"/>
  <c r="AB503" i="68"/>
  <c r="AA503" i="68"/>
  <c r="X503" i="68"/>
  <c r="N503" i="68"/>
  <c r="DJ502" i="68"/>
  <c r="DE502" i="68"/>
  <c r="CW502" i="68"/>
  <c r="CL502" i="68"/>
  <c r="CK502" i="68"/>
  <c r="CJ502" i="68"/>
  <c r="CI502" i="68"/>
  <c r="CH502" i="68"/>
  <c r="CG502" i="68"/>
  <c r="CF502" i="68"/>
  <c r="CC502" i="68"/>
  <c r="BS502" i="68"/>
  <c r="BE502" i="68"/>
  <c r="AZ502" i="68"/>
  <c r="AR502" i="68"/>
  <c r="AG502" i="68"/>
  <c r="AF502" i="68"/>
  <c r="AE502" i="68"/>
  <c r="AD502" i="68"/>
  <c r="AC502" i="68"/>
  <c r="AB502" i="68"/>
  <c r="AA502" i="68"/>
  <c r="X502" i="68"/>
  <c r="N502" i="68"/>
  <c r="DJ501" i="68"/>
  <c r="DE501" i="68"/>
  <c r="CW501" i="68"/>
  <c r="CL501" i="68"/>
  <c r="CK501" i="68"/>
  <c r="CJ501" i="68"/>
  <c r="CI501" i="68"/>
  <c r="CH501" i="68"/>
  <c r="CG501" i="68"/>
  <c r="CF501" i="68"/>
  <c r="CC501" i="68"/>
  <c r="BS501" i="68"/>
  <c r="BE501" i="68"/>
  <c r="AZ501" i="68"/>
  <c r="AR501" i="68"/>
  <c r="AG501" i="68"/>
  <c r="AF501" i="68"/>
  <c r="AE501" i="68"/>
  <c r="AD501" i="68"/>
  <c r="AC501" i="68"/>
  <c r="AB501" i="68"/>
  <c r="AA501" i="68"/>
  <c r="X501" i="68"/>
  <c r="N501" i="68"/>
  <c r="DJ500" i="68"/>
  <c r="DE500" i="68"/>
  <c r="CW500" i="68"/>
  <c r="CL500" i="68"/>
  <c r="CK500" i="68"/>
  <c r="CJ500" i="68"/>
  <c r="CI500" i="68"/>
  <c r="CH500" i="68"/>
  <c r="CG500" i="68"/>
  <c r="CF500" i="68"/>
  <c r="CC500" i="68"/>
  <c r="BS500" i="68"/>
  <c r="BE500" i="68"/>
  <c r="AZ500" i="68"/>
  <c r="AR500" i="68"/>
  <c r="AG500" i="68"/>
  <c r="AF500" i="68"/>
  <c r="AE500" i="68"/>
  <c r="AD500" i="68"/>
  <c r="AC500" i="68"/>
  <c r="AB500" i="68"/>
  <c r="AA500" i="68"/>
  <c r="X500" i="68"/>
  <c r="N500" i="68"/>
  <c r="DJ499" i="68"/>
  <c r="DE499" i="68"/>
  <c r="CW499" i="68"/>
  <c r="CL499" i="68"/>
  <c r="CK499" i="68"/>
  <c r="CJ499" i="68"/>
  <c r="CI499" i="68"/>
  <c r="CH499" i="68"/>
  <c r="CG499" i="68"/>
  <c r="CF499" i="68"/>
  <c r="CC499" i="68"/>
  <c r="BS499" i="68"/>
  <c r="BE499" i="68"/>
  <c r="AZ499" i="68"/>
  <c r="BF499" i="68" s="1"/>
  <c r="AR499" i="68"/>
  <c r="AG499" i="68"/>
  <c r="AF499" i="68"/>
  <c r="AE499" i="68"/>
  <c r="AD499" i="68"/>
  <c r="AC499" i="68"/>
  <c r="AB499" i="68"/>
  <c r="AA499" i="68"/>
  <c r="X499" i="68"/>
  <c r="N499" i="68"/>
  <c r="DJ498" i="68"/>
  <c r="DE498" i="68"/>
  <c r="CW498" i="68"/>
  <c r="CL498" i="68"/>
  <c r="CK498" i="68"/>
  <c r="CJ498" i="68"/>
  <c r="CI498" i="68"/>
  <c r="CH498" i="68"/>
  <c r="CG498" i="68"/>
  <c r="CF498" i="68"/>
  <c r="CC498" i="68"/>
  <c r="BS498" i="68"/>
  <c r="BE498" i="68"/>
  <c r="AZ498" i="68"/>
  <c r="AR498" i="68"/>
  <c r="AG498" i="68"/>
  <c r="AF498" i="68"/>
  <c r="AE498" i="68"/>
  <c r="AD498" i="68"/>
  <c r="AC498" i="68"/>
  <c r="AB498" i="68"/>
  <c r="AA498" i="68"/>
  <c r="X498" i="68"/>
  <c r="N498" i="68"/>
  <c r="DJ497" i="68"/>
  <c r="DE497" i="68"/>
  <c r="CW497" i="68"/>
  <c r="CL497" i="68"/>
  <c r="CK497" i="68"/>
  <c r="CJ497" i="68"/>
  <c r="CI497" i="68"/>
  <c r="CH497" i="68"/>
  <c r="CG497" i="68"/>
  <c r="CF497" i="68"/>
  <c r="CC497" i="68"/>
  <c r="BS497" i="68"/>
  <c r="BE497" i="68"/>
  <c r="AZ497" i="68"/>
  <c r="AR497" i="68"/>
  <c r="AG497" i="68"/>
  <c r="AF497" i="68"/>
  <c r="AE497" i="68"/>
  <c r="AD497" i="68"/>
  <c r="AC497" i="68"/>
  <c r="AB497" i="68"/>
  <c r="AA497" i="68"/>
  <c r="X497" i="68"/>
  <c r="N497" i="68"/>
  <c r="DJ496" i="68"/>
  <c r="DE496" i="68"/>
  <c r="CW496" i="68"/>
  <c r="CL496" i="68"/>
  <c r="CK496" i="68"/>
  <c r="CJ496" i="68"/>
  <c r="CI496" i="68"/>
  <c r="CH496" i="68"/>
  <c r="CG496" i="68"/>
  <c r="CF496" i="68"/>
  <c r="CC496" i="68"/>
  <c r="BS496" i="68"/>
  <c r="BE496" i="68"/>
  <c r="AZ496" i="68"/>
  <c r="AR496" i="68"/>
  <c r="AG496" i="68"/>
  <c r="AF496" i="68"/>
  <c r="AE496" i="68"/>
  <c r="AD496" i="68"/>
  <c r="AC496" i="68"/>
  <c r="AB496" i="68"/>
  <c r="AA496" i="68"/>
  <c r="X496" i="68"/>
  <c r="N496" i="68"/>
  <c r="DJ495" i="68"/>
  <c r="DE495" i="68"/>
  <c r="DK495" i="68" s="1"/>
  <c r="CW495" i="68"/>
  <c r="CL495" i="68"/>
  <c r="CK495" i="68"/>
  <c r="CJ495" i="68"/>
  <c r="CI495" i="68"/>
  <c r="CH495" i="68"/>
  <c r="CG495" i="68"/>
  <c r="CF495" i="68"/>
  <c r="CC495" i="68"/>
  <c r="BS495" i="68"/>
  <c r="BE495" i="68"/>
  <c r="AZ495" i="68"/>
  <c r="AR495" i="68"/>
  <c r="AG495" i="68"/>
  <c r="AF495" i="68"/>
  <c r="AE495" i="68"/>
  <c r="AD495" i="68"/>
  <c r="AC495" i="68"/>
  <c r="AB495" i="68"/>
  <c r="AA495" i="68"/>
  <c r="X495" i="68"/>
  <c r="N495" i="68"/>
  <c r="DJ494" i="68"/>
  <c r="DE494" i="68"/>
  <c r="CW494" i="68"/>
  <c r="CL494" i="68"/>
  <c r="CK494" i="68"/>
  <c r="CJ494" i="68"/>
  <c r="CI494" i="68"/>
  <c r="CH494" i="68"/>
  <c r="CG494" i="68"/>
  <c r="CF494" i="68"/>
  <c r="CC494" i="68"/>
  <c r="BS494" i="68"/>
  <c r="BE494" i="68"/>
  <c r="AZ494" i="68"/>
  <c r="AR494" i="68"/>
  <c r="AG494" i="68"/>
  <c r="AF494" i="68"/>
  <c r="AE494" i="68"/>
  <c r="AD494" i="68"/>
  <c r="AC494" i="68"/>
  <c r="AB494" i="68"/>
  <c r="AA494" i="68"/>
  <c r="X494" i="68"/>
  <c r="N494" i="68"/>
  <c r="DJ493" i="68"/>
  <c r="DE493" i="68"/>
  <c r="CW493" i="68"/>
  <c r="CL493" i="68"/>
  <c r="CK493" i="68"/>
  <c r="CJ493" i="68"/>
  <c r="CI493" i="68"/>
  <c r="CH493" i="68"/>
  <c r="CG493" i="68"/>
  <c r="CF493" i="68"/>
  <c r="CC493" i="68"/>
  <c r="BS493" i="68"/>
  <c r="BE493" i="68"/>
  <c r="AZ493" i="68"/>
  <c r="AR493" i="68"/>
  <c r="AG493" i="68"/>
  <c r="AF493" i="68"/>
  <c r="AE493" i="68"/>
  <c r="AD493" i="68"/>
  <c r="AC493" i="68"/>
  <c r="AB493" i="68"/>
  <c r="AA493" i="68"/>
  <c r="X493" i="68"/>
  <c r="N493" i="68"/>
  <c r="DJ492" i="68"/>
  <c r="DE492" i="68"/>
  <c r="DK492" i="68" s="1"/>
  <c r="CW492" i="68"/>
  <c r="CL492" i="68"/>
  <c r="CK492" i="68"/>
  <c r="CJ492" i="68"/>
  <c r="CI492" i="68"/>
  <c r="CH492" i="68"/>
  <c r="CG492" i="68"/>
  <c r="CF492" i="68"/>
  <c r="CC492" i="68"/>
  <c r="BS492" i="68"/>
  <c r="BE492" i="68"/>
  <c r="AZ492" i="68"/>
  <c r="AR492" i="68"/>
  <c r="AG492" i="68"/>
  <c r="AF492" i="68"/>
  <c r="AE492" i="68"/>
  <c r="AD492" i="68"/>
  <c r="AC492" i="68"/>
  <c r="AB492" i="68"/>
  <c r="AA492" i="68"/>
  <c r="X492" i="68"/>
  <c r="N492" i="68"/>
  <c r="DJ491" i="68"/>
  <c r="DE491" i="68"/>
  <c r="CW491" i="68"/>
  <c r="CL491" i="68"/>
  <c r="CK491" i="68"/>
  <c r="CJ491" i="68"/>
  <c r="CI491" i="68"/>
  <c r="CH491" i="68"/>
  <c r="CG491" i="68"/>
  <c r="CF491" i="68"/>
  <c r="CC491" i="68"/>
  <c r="BS491" i="68"/>
  <c r="BE491" i="68"/>
  <c r="AZ491" i="68"/>
  <c r="AR491" i="68"/>
  <c r="AG491" i="68"/>
  <c r="AF491" i="68"/>
  <c r="AE491" i="68"/>
  <c r="AD491" i="68"/>
  <c r="AC491" i="68"/>
  <c r="AB491" i="68"/>
  <c r="AA491" i="68"/>
  <c r="X491" i="68"/>
  <c r="N491" i="68"/>
  <c r="DJ490" i="68"/>
  <c r="DE490" i="68"/>
  <c r="CW490" i="68"/>
  <c r="CL490" i="68"/>
  <c r="CK490" i="68"/>
  <c r="CJ490" i="68"/>
  <c r="CI490" i="68"/>
  <c r="CH490" i="68"/>
  <c r="CG490" i="68"/>
  <c r="CF490" i="68"/>
  <c r="CC490" i="68"/>
  <c r="BS490" i="68"/>
  <c r="BE490" i="68"/>
  <c r="AZ490" i="68"/>
  <c r="AR490" i="68"/>
  <c r="AG490" i="68"/>
  <c r="AF490" i="68"/>
  <c r="AE490" i="68"/>
  <c r="AD490" i="68"/>
  <c r="AC490" i="68"/>
  <c r="AB490" i="68"/>
  <c r="AA490" i="68"/>
  <c r="X490" i="68"/>
  <c r="N490" i="68"/>
  <c r="DJ489" i="68"/>
  <c r="DE489" i="68"/>
  <c r="CW489" i="68"/>
  <c r="CL489" i="68"/>
  <c r="CK489" i="68"/>
  <c r="CJ489" i="68"/>
  <c r="CI489" i="68"/>
  <c r="CH489" i="68"/>
  <c r="CG489" i="68"/>
  <c r="CF489" i="68"/>
  <c r="CC489" i="68"/>
  <c r="BS489" i="68"/>
  <c r="BE489" i="68"/>
  <c r="AZ489" i="68"/>
  <c r="BF489" i="68" s="1"/>
  <c r="AR489" i="68"/>
  <c r="AG489" i="68"/>
  <c r="AF489" i="68"/>
  <c r="AE489" i="68"/>
  <c r="AD489" i="68"/>
  <c r="AC489" i="68"/>
  <c r="AB489" i="68"/>
  <c r="AA489" i="68"/>
  <c r="X489" i="68"/>
  <c r="N489" i="68"/>
  <c r="DJ488" i="68"/>
  <c r="DE488" i="68"/>
  <c r="CW488" i="68"/>
  <c r="CL488" i="68"/>
  <c r="CK488" i="68"/>
  <c r="CJ488" i="68"/>
  <c r="CI488" i="68"/>
  <c r="CH488" i="68"/>
  <c r="CG488" i="68"/>
  <c r="CF488" i="68"/>
  <c r="CC488" i="68"/>
  <c r="BS488" i="68"/>
  <c r="BE488" i="68"/>
  <c r="AZ488" i="68"/>
  <c r="AR488" i="68"/>
  <c r="AG488" i="68"/>
  <c r="AF488" i="68"/>
  <c r="AE488" i="68"/>
  <c r="AD488" i="68"/>
  <c r="AC488" i="68"/>
  <c r="AB488" i="68"/>
  <c r="AA488" i="68"/>
  <c r="X488" i="68"/>
  <c r="N488" i="68"/>
  <c r="DJ487" i="68"/>
  <c r="DE487" i="68"/>
  <c r="CW487" i="68"/>
  <c r="CL487" i="68"/>
  <c r="CK487" i="68"/>
  <c r="CJ487" i="68"/>
  <c r="CI487" i="68"/>
  <c r="CH487" i="68"/>
  <c r="CG487" i="68"/>
  <c r="CF487" i="68"/>
  <c r="CC487" i="68"/>
  <c r="BS487" i="68"/>
  <c r="BE487" i="68"/>
  <c r="AZ487" i="68"/>
  <c r="AR487" i="68"/>
  <c r="AG487" i="68"/>
  <c r="AF487" i="68"/>
  <c r="AE487" i="68"/>
  <c r="AD487" i="68"/>
  <c r="AC487" i="68"/>
  <c r="AB487" i="68"/>
  <c r="AA487" i="68"/>
  <c r="X487" i="68"/>
  <c r="N487" i="68"/>
  <c r="DJ486" i="68"/>
  <c r="DE486" i="68"/>
  <c r="CW486" i="68"/>
  <c r="CL486" i="68"/>
  <c r="CK486" i="68"/>
  <c r="CJ486" i="68"/>
  <c r="CI486" i="68"/>
  <c r="CH486" i="68"/>
  <c r="CG486" i="68"/>
  <c r="CF486" i="68"/>
  <c r="CC486" i="68"/>
  <c r="BS486" i="68"/>
  <c r="BE486" i="68"/>
  <c r="AZ486" i="68"/>
  <c r="AR486" i="68"/>
  <c r="AG486" i="68"/>
  <c r="AF486" i="68"/>
  <c r="AE486" i="68"/>
  <c r="AD486" i="68"/>
  <c r="AC486" i="68"/>
  <c r="AB486" i="68"/>
  <c r="AA486" i="68"/>
  <c r="X486" i="68"/>
  <c r="N486" i="68"/>
  <c r="DJ485" i="68"/>
  <c r="DE485" i="68"/>
  <c r="CW485" i="68"/>
  <c r="CL485" i="68"/>
  <c r="CK485" i="68"/>
  <c r="CJ485" i="68"/>
  <c r="CI485" i="68"/>
  <c r="CH485" i="68"/>
  <c r="CG485" i="68"/>
  <c r="CF485" i="68"/>
  <c r="CC485" i="68"/>
  <c r="BS485" i="68"/>
  <c r="BE485" i="68"/>
  <c r="AZ485" i="68"/>
  <c r="AR485" i="68"/>
  <c r="AG485" i="68"/>
  <c r="AF485" i="68"/>
  <c r="AE485" i="68"/>
  <c r="AD485" i="68"/>
  <c r="AC485" i="68"/>
  <c r="AB485" i="68"/>
  <c r="AA485" i="68"/>
  <c r="X485" i="68"/>
  <c r="N485" i="68"/>
  <c r="DJ484" i="68"/>
  <c r="DE484" i="68"/>
  <c r="CW484" i="68"/>
  <c r="CL484" i="68"/>
  <c r="CK484" i="68"/>
  <c r="CJ484" i="68"/>
  <c r="CI484" i="68"/>
  <c r="CH484" i="68"/>
  <c r="CG484" i="68"/>
  <c r="CF484" i="68"/>
  <c r="CC484" i="68"/>
  <c r="BS484" i="68"/>
  <c r="BE484" i="68"/>
  <c r="AZ484" i="68"/>
  <c r="AR484" i="68"/>
  <c r="AG484" i="68"/>
  <c r="AF484" i="68"/>
  <c r="AE484" i="68"/>
  <c r="AD484" i="68"/>
  <c r="AC484" i="68"/>
  <c r="AB484" i="68"/>
  <c r="AA484" i="68"/>
  <c r="X484" i="68"/>
  <c r="N484" i="68"/>
  <c r="DJ483" i="68"/>
  <c r="DE483" i="68"/>
  <c r="CW483" i="68"/>
  <c r="CL483" i="68"/>
  <c r="CK483" i="68"/>
  <c r="CJ483" i="68"/>
  <c r="CI483" i="68"/>
  <c r="CH483" i="68"/>
  <c r="CG483" i="68"/>
  <c r="CF483" i="68"/>
  <c r="CC483" i="68"/>
  <c r="BS483" i="68"/>
  <c r="BE483" i="68"/>
  <c r="AZ483" i="68"/>
  <c r="AR483" i="68"/>
  <c r="AG483" i="68"/>
  <c r="AF483" i="68"/>
  <c r="AE483" i="68"/>
  <c r="AD483" i="68"/>
  <c r="AC483" i="68"/>
  <c r="AB483" i="68"/>
  <c r="AA483" i="68"/>
  <c r="X483" i="68"/>
  <c r="N483" i="68"/>
  <c r="DJ482" i="68"/>
  <c r="DK482" i="68" s="1"/>
  <c r="DE482" i="68"/>
  <c r="CW482" i="68"/>
  <c r="CL482" i="68"/>
  <c r="CK482" i="68"/>
  <c r="CJ482" i="68"/>
  <c r="CI482" i="68"/>
  <c r="CH482" i="68"/>
  <c r="CG482" i="68"/>
  <c r="CF482" i="68"/>
  <c r="CC482" i="68"/>
  <c r="BS482" i="68"/>
  <c r="BE482" i="68"/>
  <c r="AZ482" i="68"/>
  <c r="AR482" i="68"/>
  <c r="AG482" i="68"/>
  <c r="AF482" i="68"/>
  <c r="AE482" i="68"/>
  <c r="AD482" i="68"/>
  <c r="AC482" i="68"/>
  <c r="AB482" i="68"/>
  <c r="AA482" i="68"/>
  <c r="X482" i="68"/>
  <c r="N482" i="68"/>
  <c r="DJ481" i="68"/>
  <c r="DE481" i="68"/>
  <c r="CW481" i="68"/>
  <c r="CL481" i="68"/>
  <c r="CK481" i="68"/>
  <c r="CJ481" i="68"/>
  <c r="CI481" i="68"/>
  <c r="CH481" i="68"/>
  <c r="CG481" i="68"/>
  <c r="CF481" i="68"/>
  <c r="CC481" i="68"/>
  <c r="BS481" i="68"/>
  <c r="BE481" i="68"/>
  <c r="AZ481" i="68"/>
  <c r="AR481" i="68"/>
  <c r="AG481" i="68"/>
  <c r="AF481" i="68"/>
  <c r="AE481" i="68"/>
  <c r="AD481" i="68"/>
  <c r="AC481" i="68"/>
  <c r="AB481" i="68"/>
  <c r="AA481" i="68"/>
  <c r="X481" i="68"/>
  <c r="N481" i="68"/>
  <c r="DJ480" i="68"/>
  <c r="DE480" i="68"/>
  <c r="CW480" i="68"/>
  <c r="CL480" i="68"/>
  <c r="CK480" i="68"/>
  <c r="CJ480" i="68"/>
  <c r="CI480" i="68"/>
  <c r="CH480" i="68"/>
  <c r="CG480" i="68"/>
  <c r="CF480" i="68"/>
  <c r="CC480" i="68"/>
  <c r="BS480" i="68"/>
  <c r="BE480" i="68"/>
  <c r="AZ480" i="68"/>
  <c r="AR480" i="68"/>
  <c r="AG480" i="68"/>
  <c r="AF480" i="68"/>
  <c r="AE480" i="68"/>
  <c r="AD480" i="68"/>
  <c r="AC480" i="68"/>
  <c r="AB480" i="68"/>
  <c r="AA480" i="68"/>
  <c r="X480" i="68"/>
  <c r="N480" i="68"/>
  <c r="DJ479" i="68"/>
  <c r="DE479" i="68"/>
  <c r="CW479" i="68"/>
  <c r="CL479" i="68"/>
  <c r="CK479" i="68"/>
  <c r="CJ479" i="68"/>
  <c r="CI479" i="68"/>
  <c r="CH479" i="68"/>
  <c r="CG479" i="68"/>
  <c r="CF479" i="68"/>
  <c r="CC479" i="68"/>
  <c r="BS479" i="68"/>
  <c r="BE479" i="68"/>
  <c r="BF479" i="68" s="1"/>
  <c r="AZ479" i="68"/>
  <c r="AR479" i="68"/>
  <c r="AG479" i="68"/>
  <c r="AF479" i="68"/>
  <c r="AE479" i="68"/>
  <c r="AD479" i="68"/>
  <c r="AC479" i="68"/>
  <c r="AB479" i="68"/>
  <c r="AA479" i="68"/>
  <c r="X479" i="68"/>
  <c r="N479" i="68"/>
  <c r="DJ478" i="68"/>
  <c r="DE478" i="68"/>
  <c r="CW478" i="68"/>
  <c r="CL478" i="68"/>
  <c r="CK478" i="68"/>
  <c r="CJ478" i="68"/>
  <c r="CI478" i="68"/>
  <c r="CH478" i="68"/>
  <c r="CG478" i="68"/>
  <c r="CF478" i="68"/>
  <c r="CC478" i="68"/>
  <c r="BS478" i="68"/>
  <c r="BE478" i="68"/>
  <c r="BF478" i="68" s="1"/>
  <c r="AZ478" i="68"/>
  <c r="AR478" i="68"/>
  <c r="AG478" i="68"/>
  <c r="AF478" i="68"/>
  <c r="AE478" i="68"/>
  <c r="AD478" i="68"/>
  <c r="AC478" i="68"/>
  <c r="AB478" i="68"/>
  <c r="AA478" i="68"/>
  <c r="X478" i="68"/>
  <c r="N478" i="68"/>
  <c r="DJ477" i="68"/>
  <c r="DE477" i="68"/>
  <c r="CW477" i="68"/>
  <c r="CL477" i="68"/>
  <c r="CK477" i="68"/>
  <c r="CJ477" i="68"/>
  <c r="CI477" i="68"/>
  <c r="CH477" i="68"/>
  <c r="CG477" i="68"/>
  <c r="CF477" i="68"/>
  <c r="CC477" i="68"/>
  <c r="BS477" i="68"/>
  <c r="BE477" i="68"/>
  <c r="AZ477" i="68"/>
  <c r="AR477" i="68"/>
  <c r="AG477" i="68"/>
  <c r="AF477" i="68"/>
  <c r="AE477" i="68"/>
  <c r="AD477" i="68"/>
  <c r="AC477" i="68"/>
  <c r="AB477" i="68"/>
  <c r="AA477" i="68"/>
  <c r="X477" i="68"/>
  <c r="N477" i="68"/>
  <c r="DJ476" i="68"/>
  <c r="DE476" i="68"/>
  <c r="CW476" i="68"/>
  <c r="CL476" i="68"/>
  <c r="CK476" i="68"/>
  <c r="CJ476" i="68"/>
  <c r="CI476" i="68"/>
  <c r="CH476" i="68"/>
  <c r="CG476" i="68"/>
  <c r="CF476" i="68"/>
  <c r="CC476" i="68"/>
  <c r="BS476" i="68"/>
  <c r="BE476" i="68"/>
  <c r="AZ476" i="68"/>
  <c r="AR476" i="68"/>
  <c r="AG476" i="68"/>
  <c r="AF476" i="68"/>
  <c r="AE476" i="68"/>
  <c r="AD476" i="68"/>
  <c r="AC476" i="68"/>
  <c r="AB476" i="68"/>
  <c r="AA476" i="68"/>
  <c r="X476" i="68"/>
  <c r="N476" i="68"/>
  <c r="DJ475" i="68"/>
  <c r="DK475" i="68" s="1"/>
  <c r="DE475" i="68"/>
  <c r="CW475" i="68"/>
  <c r="CL475" i="68"/>
  <c r="CK475" i="68"/>
  <c r="CJ475" i="68"/>
  <c r="CI475" i="68"/>
  <c r="CH475" i="68"/>
  <c r="CG475" i="68"/>
  <c r="CF475" i="68"/>
  <c r="CC475" i="68"/>
  <c r="BS475" i="68"/>
  <c r="BE475" i="68"/>
  <c r="AZ475" i="68"/>
  <c r="AR475" i="68"/>
  <c r="AG475" i="68"/>
  <c r="AF475" i="68"/>
  <c r="AE475" i="68"/>
  <c r="AD475" i="68"/>
  <c r="AC475" i="68"/>
  <c r="AB475" i="68"/>
  <c r="AA475" i="68"/>
  <c r="X475" i="68"/>
  <c r="N475" i="68"/>
  <c r="DJ474" i="68"/>
  <c r="DE474" i="68"/>
  <c r="CW474" i="68"/>
  <c r="CL474" i="68"/>
  <c r="CK474" i="68"/>
  <c r="CJ474" i="68"/>
  <c r="CI474" i="68"/>
  <c r="CH474" i="68"/>
  <c r="CG474" i="68"/>
  <c r="CF474" i="68"/>
  <c r="CC474" i="68"/>
  <c r="BS474" i="68"/>
  <c r="BE474" i="68"/>
  <c r="AZ474" i="68"/>
  <c r="AR474" i="68"/>
  <c r="AG474" i="68"/>
  <c r="AF474" i="68"/>
  <c r="AE474" i="68"/>
  <c r="AD474" i="68"/>
  <c r="AC474" i="68"/>
  <c r="AB474" i="68"/>
  <c r="AA474" i="68"/>
  <c r="X474" i="68"/>
  <c r="N474" i="68"/>
  <c r="DJ473" i="68"/>
  <c r="DE473" i="68"/>
  <c r="CW473" i="68"/>
  <c r="CL473" i="68"/>
  <c r="CK473" i="68"/>
  <c r="CJ473" i="68"/>
  <c r="CI473" i="68"/>
  <c r="CH473" i="68"/>
  <c r="CG473" i="68"/>
  <c r="CF473" i="68"/>
  <c r="CC473" i="68"/>
  <c r="BS473" i="68"/>
  <c r="BE473" i="68"/>
  <c r="AZ473" i="68"/>
  <c r="AR473" i="68"/>
  <c r="AG473" i="68"/>
  <c r="AF473" i="68"/>
  <c r="AE473" i="68"/>
  <c r="AD473" i="68"/>
  <c r="AC473" i="68"/>
  <c r="AB473" i="68"/>
  <c r="AA473" i="68"/>
  <c r="X473" i="68"/>
  <c r="N473" i="68"/>
  <c r="DJ472" i="68"/>
  <c r="DE472" i="68"/>
  <c r="CW472" i="68"/>
  <c r="CL472" i="68"/>
  <c r="CK472" i="68"/>
  <c r="CJ472" i="68"/>
  <c r="CI472" i="68"/>
  <c r="CH472" i="68"/>
  <c r="CG472" i="68"/>
  <c r="CF472" i="68"/>
  <c r="CC472" i="68"/>
  <c r="BS472" i="68"/>
  <c r="BE472" i="68"/>
  <c r="AZ472" i="68"/>
  <c r="AR472" i="68"/>
  <c r="AG472" i="68"/>
  <c r="AF472" i="68"/>
  <c r="AE472" i="68"/>
  <c r="AD472" i="68"/>
  <c r="AC472" i="68"/>
  <c r="AB472" i="68"/>
  <c r="AA472" i="68"/>
  <c r="X472" i="68"/>
  <c r="N472" i="68"/>
  <c r="DJ471" i="68"/>
  <c r="DE471" i="68"/>
  <c r="CW471" i="68"/>
  <c r="CL471" i="68"/>
  <c r="CK471" i="68"/>
  <c r="CJ471" i="68"/>
  <c r="CI471" i="68"/>
  <c r="CH471" i="68"/>
  <c r="CG471" i="68"/>
  <c r="CF471" i="68"/>
  <c r="CC471" i="68"/>
  <c r="BS471" i="68"/>
  <c r="BE471" i="68"/>
  <c r="AZ471" i="68"/>
  <c r="AR471" i="68"/>
  <c r="AG471" i="68"/>
  <c r="AF471" i="68"/>
  <c r="AE471" i="68"/>
  <c r="AD471" i="68"/>
  <c r="AC471" i="68"/>
  <c r="AB471" i="68"/>
  <c r="AA471" i="68"/>
  <c r="X471" i="68"/>
  <c r="N471" i="68"/>
  <c r="DJ470" i="68"/>
  <c r="DE470" i="68"/>
  <c r="CW470" i="68"/>
  <c r="CL470" i="68"/>
  <c r="CK470" i="68"/>
  <c r="CJ470" i="68"/>
  <c r="CI470" i="68"/>
  <c r="CH470" i="68"/>
  <c r="CG470" i="68"/>
  <c r="CF470" i="68"/>
  <c r="CC470" i="68"/>
  <c r="BS470" i="68"/>
  <c r="BE470" i="68"/>
  <c r="AZ470" i="68"/>
  <c r="AR470" i="68"/>
  <c r="AG470" i="68"/>
  <c r="AF470" i="68"/>
  <c r="AE470" i="68"/>
  <c r="AD470" i="68"/>
  <c r="AC470" i="68"/>
  <c r="AB470" i="68"/>
  <c r="AA470" i="68"/>
  <c r="X470" i="68"/>
  <c r="N470" i="68"/>
  <c r="DJ469" i="68"/>
  <c r="DE469" i="68"/>
  <c r="CW469" i="68"/>
  <c r="CL469" i="68"/>
  <c r="CK469" i="68"/>
  <c r="CJ469" i="68"/>
  <c r="CI469" i="68"/>
  <c r="CH469" i="68"/>
  <c r="CG469" i="68"/>
  <c r="CF469" i="68"/>
  <c r="CC469" i="68"/>
  <c r="BS469" i="68"/>
  <c r="BE469" i="68"/>
  <c r="AZ469" i="68"/>
  <c r="AR469" i="68"/>
  <c r="AG469" i="68"/>
  <c r="AF469" i="68"/>
  <c r="AE469" i="68"/>
  <c r="AD469" i="68"/>
  <c r="AC469" i="68"/>
  <c r="AB469" i="68"/>
  <c r="AA469" i="68"/>
  <c r="X469" i="68"/>
  <c r="N469" i="68"/>
  <c r="DJ468" i="68"/>
  <c r="DE468" i="68"/>
  <c r="CW468" i="68"/>
  <c r="CL468" i="68"/>
  <c r="CK468" i="68"/>
  <c r="CJ468" i="68"/>
  <c r="CI468" i="68"/>
  <c r="CH468" i="68"/>
  <c r="CG468" i="68"/>
  <c r="CF468" i="68"/>
  <c r="CC468" i="68"/>
  <c r="BS468" i="68"/>
  <c r="BE468" i="68"/>
  <c r="AZ468" i="68"/>
  <c r="AR468" i="68"/>
  <c r="AG468" i="68"/>
  <c r="AF468" i="68"/>
  <c r="AE468" i="68"/>
  <c r="AD468" i="68"/>
  <c r="AC468" i="68"/>
  <c r="AB468" i="68"/>
  <c r="AA468" i="68"/>
  <c r="X468" i="68"/>
  <c r="N468" i="68"/>
  <c r="DJ467" i="68"/>
  <c r="DE467" i="68"/>
  <c r="CW467" i="68"/>
  <c r="CL467" i="68"/>
  <c r="CK467" i="68"/>
  <c r="CJ467" i="68"/>
  <c r="CI467" i="68"/>
  <c r="CH467" i="68"/>
  <c r="CG467" i="68"/>
  <c r="CF467" i="68"/>
  <c r="CC467" i="68"/>
  <c r="BS467" i="68"/>
  <c r="BE467" i="68"/>
  <c r="AZ467" i="68"/>
  <c r="AR467" i="68"/>
  <c r="AG467" i="68"/>
  <c r="AF467" i="68"/>
  <c r="AE467" i="68"/>
  <c r="AD467" i="68"/>
  <c r="AC467" i="68"/>
  <c r="AB467" i="68"/>
  <c r="AA467" i="68"/>
  <c r="X467" i="68"/>
  <c r="N467" i="68"/>
  <c r="DJ466" i="68"/>
  <c r="DE466" i="68"/>
  <c r="CW466" i="68"/>
  <c r="CL466" i="68"/>
  <c r="CK466" i="68"/>
  <c r="CJ466" i="68"/>
  <c r="CI466" i="68"/>
  <c r="CH466" i="68"/>
  <c r="CG466" i="68"/>
  <c r="CF466" i="68"/>
  <c r="CC466" i="68"/>
  <c r="BS466" i="68"/>
  <c r="BE466" i="68"/>
  <c r="AZ466" i="68"/>
  <c r="AR466" i="68"/>
  <c r="AG466" i="68"/>
  <c r="AF466" i="68"/>
  <c r="AE466" i="68"/>
  <c r="AD466" i="68"/>
  <c r="AC466" i="68"/>
  <c r="AB466" i="68"/>
  <c r="AA466" i="68"/>
  <c r="X466" i="68"/>
  <c r="N466" i="68"/>
  <c r="DJ465" i="68"/>
  <c r="DE465" i="68"/>
  <c r="CW465" i="68"/>
  <c r="CL465" i="68"/>
  <c r="CK465" i="68"/>
  <c r="CJ465" i="68"/>
  <c r="CI465" i="68"/>
  <c r="CH465" i="68"/>
  <c r="CG465" i="68"/>
  <c r="CF465" i="68"/>
  <c r="CC465" i="68"/>
  <c r="BS465" i="68"/>
  <c r="BE465" i="68"/>
  <c r="AZ465" i="68"/>
  <c r="BF465" i="68" s="1"/>
  <c r="AR465" i="68"/>
  <c r="AG465" i="68"/>
  <c r="AF465" i="68"/>
  <c r="AE465" i="68"/>
  <c r="AD465" i="68"/>
  <c r="AC465" i="68"/>
  <c r="AB465" i="68"/>
  <c r="AA465" i="68"/>
  <c r="X465" i="68"/>
  <c r="N465" i="68"/>
  <c r="DJ464" i="68"/>
  <c r="DE464" i="68"/>
  <c r="CW464" i="68"/>
  <c r="CL464" i="68"/>
  <c r="CK464" i="68"/>
  <c r="CJ464" i="68"/>
  <c r="CI464" i="68"/>
  <c r="CH464" i="68"/>
  <c r="CG464" i="68"/>
  <c r="CF464" i="68"/>
  <c r="CC464" i="68"/>
  <c r="BS464" i="68"/>
  <c r="BE464" i="68"/>
  <c r="AZ464" i="68"/>
  <c r="AR464" i="68"/>
  <c r="AG464" i="68"/>
  <c r="AF464" i="68"/>
  <c r="AE464" i="68"/>
  <c r="AD464" i="68"/>
  <c r="AC464" i="68"/>
  <c r="AB464" i="68"/>
  <c r="AA464" i="68"/>
  <c r="X464" i="68"/>
  <c r="N464" i="68"/>
  <c r="DJ463" i="68"/>
  <c r="DE463" i="68"/>
  <c r="CW463" i="68"/>
  <c r="CL463" i="68"/>
  <c r="CK463" i="68"/>
  <c r="CJ463" i="68"/>
  <c r="CI463" i="68"/>
  <c r="CH463" i="68"/>
  <c r="CG463" i="68"/>
  <c r="CF463" i="68"/>
  <c r="CC463" i="68"/>
  <c r="BS463" i="68"/>
  <c r="BE463" i="68"/>
  <c r="AZ463" i="68"/>
  <c r="AR463" i="68"/>
  <c r="AG463" i="68"/>
  <c r="AF463" i="68"/>
  <c r="AE463" i="68"/>
  <c r="AD463" i="68"/>
  <c r="AC463" i="68"/>
  <c r="AB463" i="68"/>
  <c r="AA463" i="68"/>
  <c r="X463" i="68"/>
  <c r="N463" i="68"/>
  <c r="DJ462" i="68"/>
  <c r="DE462" i="68"/>
  <c r="CW462" i="68"/>
  <c r="CL462" i="68"/>
  <c r="CK462" i="68"/>
  <c r="CJ462" i="68"/>
  <c r="CI462" i="68"/>
  <c r="CH462" i="68"/>
  <c r="CG462" i="68"/>
  <c r="CF462" i="68"/>
  <c r="CC462" i="68"/>
  <c r="BS462" i="68"/>
  <c r="BE462" i="68"/>
  <c r="AZ462" i="68"/>
  <c r="AR462" i="68"/>
  <c r="AG462" i="68"/>
  <c r="AF462" i="68"/>
  <c r="AE462" i="68"/>
  <c r="AD462" i="68"/>
  <c r="AC462" i="68"/>
  <c r="AB462" i="68"/>
  <c r="AA462" i="68"/>
  <c r="X462" i="68"/>
  <c r="N462" i="68"/>
  <c r="DJ461" i="68"/>
  <c r="DE461" i="68"/>
  <c r="CW461" i="68"/>
  <c r="CL461" i="68"/>
  <c r="CK461" i="68"/>
  <c r="CJ461" i="68"/>
  <c r="CI461" i="68"/>
  <c r="CH461" i="68"/>
  <c r="CG461" i="68"/>
  <c r="CF461" i="68"/>
  <c r="CC461" i="68"/>
  <c r="BS461" i="68"/>
  <c r="BE461" i="68"/>
  <c r="AZ461" i="68"/>
  <c r="AR461" i="68"/>
  <c r="AG461" i="68"/>
  <c r="AF461" i="68"/>
  <c r="AE461" i="68"/>
  <c r="AD461" i="68"/>
  <c r="AC461" i="68"/>
  <c r="AB461" i="68"/>
  <c r="AA461" i="68"/>
  <c r="X461" i="68"/>
  <c r="N461" i="68"/>
  <c r="DJ460" i="68"/>
  <c r="DE460" i="68"/>
  <c r="CW460" i="68"/>
  <c r="CL460" i="68"/>
  <c r="CK460" i="68"/>
  <c r="CJ460" i="68"/>
  <c r="CI460" i="68"/>
  <c r="CH460" i="68"/>
  <c r="CG460" i="68"/>
  <c r="CF460" i="68"/>
  <c r="CC460" i="68"/>
  <c r="BS460" i="68"/>
  <c r="BE460" i="68"/>
  <c r="AZ460" i="68"/>
  <c r="AR460" i="68"/>
  <c r="AG460" i="68"/>
  <c r="AF460" i="68"/>
  <c r="AE460" i="68"/>
  <c r="AD460" i="68"/>
  <c r="AC460" i="68"/>
  <c r="AB460" i="68"/>
  <c r="AA460" i="68"/>
  <c r="X460" i="68"/>
  <c r="N460" i="68"/>
  <c r="DJ459" i="68"/>
  <c r="DE459" i="68"/>
  <c r="CW459" i="68"/>
  <c r="CL459" i="68"/>
  <c r="CK459" i="68"/>
  <c r="CJ459" i="68"/>
  <c r="CI459" i="68"/>
  <c r="CH459" i="68"/>
  <c r="CG459" i="68"/>
  <c r="CF459" i="68"/>
  <c r="CC459" i="68"/>
  <c r="BS459" i="68"/>
  <c r="BE459" i="68"/>
  <c r="BF459" i="68" s="1"/>
  <c r="AZ459" i="68"/>
  <c r="AR459" i="68"/>
  <c r="AG459" i="68"/>
  <c r="AF459" i="68"/>
  <c r="AE459" i="68"/>
  <c r="AD459" i="68"/>
  <c r="AC459" i="68"/>
  <c r="AB459" i="68"/>
  <c r="AA459" i="68"/>
  <c r="X459" i="68"/>
  <c r="N459" i="68"/>
  <c r="DJ458" i="68"/>
  <c r="DE458" i="68"/>
  <c r="CW458" i="68"/>
  <c r="CL458" i="68"/>
  <c r="CK458" i="68"/>
  <c r="CJ458" i="68"/>
  <c r="CI458" i="68"/>
  <c r="CH458" i="68"/>
  <c r="CG458" i="68"/>
  <c r="CF458" i="68"/>
  <c r="CC458" i="68"/>
  <c r="BS458" i="68"/>
  <c r="BE458" i="68"/>
  <c r="AZ458" i="68"/>
  <c r="AR458" i="68"/>
  <c r="AG458" i="68"/>
  <c r="AF458" i="68"/>
  <c r="AE458" i="68"/>
  <c r="AD458" i="68"/>
  <c r="AC458" i="68"/>
  <c r="AB458" i="68"/>
  <c r="AA458" i="68"/>
  <c r="X458" i="68"/>
  <c r="N458" i="68"/>
  <c r="DJ457" i="68"/>
  <c r="DE457" i="68"/>
  <c r="CW457" i="68"/>
  <c r="CL457" i="68"/>
  <c r="CK457" i="68"/>
  <c r="CJ457" i="68"/>
  <c r="CI457" i="68"/>
  <c r="CH457" i="68"/>
  <c r="CG457" i="68"/>
  <c r="CF457" i="68"/>
  <c r="CC457" i="68"/>
  <c r="BS457" i="68"/>
  <c r="BE457" i="68"/>
  <c r="AZ457" i="68"/>
  <c r="BF457" i="68" s="1"/>
  <c r="AR457" i="68"/>
  <c r="AG457" i="68"/>
  <c r="AF457" i="68"/>
  <c r="AE457" i="68"/>
  <c r="AD457" i="68"/>
  <c r="AC457" i="68"/>
  <c r="AB457" i="68"/>
  <c r="AA457" i="68"/>
  <c r="X457" i="68"/>
  <c r="N457" i="68"/>
  <c r="DJ456" i="68"/>
  <c r="DE456" i="68"/>
  <c r="CW456" i="68"/>
  <c r="CL456" i="68"/>
  <c r="CK456" i="68"/>
  <c r="CJ456" i="68"/>
  <c r="CI456" i="68"/>
  <c r="CH456" i="68"/>
  <c r="CG456" i="68"/>
  <c r="CF456" i="68"/>
  <c r="CC456" i="68"/>
  <c r="BS456" i="68"/>
  <c r="BE456" i="68"/>
  <c r="AZ456" i="68"/>
  <c r="AR456" i="68"/>
  <c r="AG456" i="68"/>
  <c r="AF456" i="68"/>
  <c r="AE456" i="68"/>
  <c r="AD456" i="68"/>
  <c r="AC456" i="68"/>
  <c r="AB456" i="68"/>
  <c r="AA456" i="68"/>
  <c r="X456" i="68"/>
  <c r="N456" i="68"/>
  <c r="DJ455" i="68"/>
  <c r="DE455" i="68"/>
  <c r="CW455" i="68"/>
  <c r="CL455" i="68"/>
  <c r="CK455" i="68"/>
  <c r="CJ455" i="68"/>
  <c r="CI455" i="68"/>
  <c r="CH455" i="68"/>
  <c r="CG455" i="68"/>
  <c r="CF455" i="68"/>
  <c r="CC455" i="68"/>
  <c r="BS455" i="68"/>
  <c r="BE455" i="68"/>
  <c r="AZ455" i="68"/>
  <c r="AR455" i="68"/>
  <c r="AG455" i="68"/>
  <c r="AF455" i="68"/>
  <c r="AE455" i="68"/>
  <c r="AD455" i="68"/>
  <c r="AC455" i="68"/>
  <c r="AB455" i="68"/>
  <c r="AA455" i="68"/>
  <c r="X455" i="68"/>
  <c r="N455" i="68"/>
  <c r="DJ454" i="68"/>
  <c r="DE454" i="68"/>
  <c r="CW454" i="68"/>
  <c r="CL454" i="68"/>
  <c r="CK454" i="68"/>
  <c r="CJ454" i="68"/>
  <c r="CI454" i="68"/>
  <c r="CH454" i="68"/>
  <c r="CG454" i="68"/>
  <c r="CF454" i="68"/>
  <c r="CC454" i="68"/>
  <c r="BS454" i="68"/>
  <c r="BE454" i="68"/>
  <c r="AZ454" i="68"/>
  <c r="AR454" i="68"/>
  <c r="AG454" i="68"/>
  <c r="AF454" i="68"/>
  <c r="AE454" i="68"/>
  <c r="AD454" i="68"/>
  <c r="AC454" i="68"/>
  <c r="AB454" i="68"/>
  <c r="AA454" i="68"/>
  <c r="X454" i="68"/>
  <c r="N454" i="68"/>
  <c r="DJ453" i="68"/>
  <c r="DE453" i="68"/>
  <c r="CW453" i="68"/>
  <c r="CL453" i="68"/>
  <c r="CK453" i="68"/>
  <c r="CJ453" i="68"/>
  <c r="CI453" i="68"/>
  <c r="CH453" i="68"/>
  <c r="CG453" i="68"/>
  <c r="CF453" i="68"/>
  <c r="CC453" i="68"/>
  <c r="BS453" i="68"/>
  <c r="BE453" i="68"/>
  <c r="AZ453" i="68"/>
  <c r="AR453" i="68"/>
  <c r="AG453" i="68"/>
  <c r="AF453" i="68"/>
  <c r="AE453" i="68"/>
  <c r="AD453" i="68"/>
  <c r="AC453" i="68"/>
  <c r="AB453" i="68"/>
  <c r="AA453" i="68"/>
  <c r="X453" i="68"/>
  <c r="N453" i="68"/>
  <c r="DJ452" i="68"/>
  <c r="DE452" i="68"/>
  <c r="CW452" i="68"/>
  <c r="CL452" i="68"/>
  <c r="CK452" i="68"/>
  <c r="CJ452" i="68"/>
  <c r="CI452" i="68"/>
  <c r="CH452" i="68"/>
  <c r="CG452" i="68"/>
  <c r="CF452" i="68"/>
  <c r="CC452" i="68"/>
  <c r="BS452" i="68"/>
  <c r="BE452" i="68"/>
  <c r="AZ452" i="68"/>
  <c r="AR452" i="68"/>
  <c r="AG452" i="68"/>
  <c r="AF452" i="68"/>
  <c r="AE452" i="68"/>
  <c r="AD452" i="68"/>
  <c r="AC452" i="68"/>
  <c r="AB452" i="68"/>
  <c r="AA452" i="68"/>
  <c r="X452" i="68"/>
  <c r="N452" i="68"/>
  <c r="DJ451" i="68"/>
  <c r="DE451" i="68"/>
  <c r="CW451" i="68"/>
  <c r="CL451" i="68"/>
  <c r="CK451" i="68"/>
  <c r="CJ451" i="68"/>
  <c r="CI451" i="68"/>
  <c r="CH451" i="68"/>
  <c r="CG451" i="68"/>
  <c r="CF451" i="68"/>
  <c r="CC451" i="68"/>
  <c r="BS451" i="68"/>
  <c r="BE451" i="68"/>
  <c r="AZ451" i="68"/>
  <c r="AR451" i="68"/>
  <c r="AG451" i="68"/>
  <c r="AF451" i="68"/>
  <c r="AE451" i="68"/>
  <c r="AD451" i="68"/>
  <c r="AC451" i="68"/>
  <c r="AB451" i="68"/>
  <c r="AA451" i="68"/>
  <c r="X451" i="68"/>
  <c r="N451" i="68"/>
  <c r="DJ450" i="68"/>
  <c r="DE450" i="68"/>
  <c r="CW450" i="68"/>
  <c r="CL450" i="68"/>
  <c r="CK450" i="68"/>
  <c r="CJ450" i="68"/>
  <c r="CI450" i="68"/>
  <c r="CH450" i="68"/>
  <c r="CG450" i="68"/>
  <c r="CF450" i="68"/>
  <c r="CC450" i="68"/>
  <c r="BS450" i="68"/>
  <c r="BE450" i="68"/>
  <c r="AZ450" i="68"/>
  <c r="AR450" i="68"/>
  <c r="AG450" i="68"/>
  <c r="AF450" i="68"/>
  <c r="AE450" i="68"/>
  <c r="AD450" i="68"/>
  <c r="AC450" i="68"/>
  <c r="AB450" i="68"/>
  <c r="AA450" i="68"/>
  <c r="X450" i="68"/>
  <c r="N450" i="68"/>
  <c r="DJ449" i="68"/>
  <c r="DE449" i="68"/>
  <c r="CW449" i="68"/>
  <c r="CL449" i="68"/>
  <c r="CK449" i="68"/>
  <c r="CJ449" i="68"/>
  <c r="CI449" i="68"/>
  <c r="CH449" i="68"/>
  <c r="CG449" i="68"/>
  <c r="CF449" i="68"/>
  <c r="CC449" i="68"/>
  <c r="BS449" i="68"/>
  <c r="BE449" i="68"/>
  <c r="AZ449" i="68"/>
  <c r="AR449" i="68"/>
  <c r="AG449" i="68"/>
  <c r="AF449" i="68"/>
  <c r="AE449" i="68"/>
  <c r="AD449" i="68"/>
  <c r="AC449" i="68"/>
  <c r="AB449" i="68"/>
  <c r="AA449" i="68"/>
  <c r="X449" i="68"/>
  <c r="N449" i="68"/>
  <c r="DJ448" i="68"/>
  <c r="DK448" i="68" s="1"/>
  <c r="DE448" i="68"/>
  <c r="CW448" i="68"/>
  <c r="CL448" i="68"/>
  <c r="CK448" i="68"/>
  <c r="CJ448" i="68"/>
  <c r="CI448" i="68"/>
  <c r="CH448" i="68"/>
  <c r="CG448" i="68"/>
  <c r="CF448" i="68"/>
  <c r="CC448" i="68"/>
  <c r="BS448" i="68"/>
  <c r="BE448" i="68"/>
  <c r="AZ448" i="68"/>
  <c r="BF448" i="68" s="1"/>
  <c r="AR448" i="68"/>
  <c r="AG448" i="68"/>
  <c r="AF448" i="68"/>
  <c r="AE448" i="68"/>
  <c r="AD448" i="68"/>
  <c r="AC448" i="68"/>
  <c r="AB448" i="68"/>
  <c r="AA448" i="68"/>
  <c r="X448" i="68"/>
  <c r="N448" i="68"/>
  <c r="DJ447" i="68"/>
  <c r="DE447" i="68"/>
  <c r="CW447" i="68"/>
  <c r="CL447" i="68"/>
  <c r="CK447" i="68"/>
  <c r="CJ447" i="68"/>
  <c r="CI447" i="68"/>
  <c r="CH447" i="68"/>
  <c r="CG447" i="68"/>
  <c r="CF447" i="68"/>
  <c r="CC447" i="68"/>
  <c r="BS447" i="68"/>
  <c r="BE447" i="68"/>
  <c r="AZ447" i="68"/>
  <c r="AR447" i="68"/>
  <c r="AG447" i="68"/>
  <c r="AF447" i="68"/>
  <c r="AE447" i="68"/>
  <c r="AD447" i="68"/>
  <c r="AC447" i="68"/>
  <c r="AB447" i="68"/>
  <c r="AA447" i="68"/>
  <c r="X447" i="68"/>
  <c r="N447" i="68"/>
  <c r="DJ446" i="68"/>
  <c r="DE446" i="68"/>
  <c r="CW446" i="68"/>
  <c r="CL446" i="68"/>
  <c r="CK446" i="68"/>
  <c r="CJ446" i="68"/>
  <c r="CI446" i="68"/>
  <c r="CH446" i="68"/>
  <c r="CG446" i="68"/>
  <c r="CF446" i="68"/>
  <c r="CC446" i="68"/>
  <c r="BS446" i="68"/>
  <c r="BE446" i="68"/>
  <c r="AZ446" i="68"/>
  <c r="AR446" i="68"/>
  <c r="AG446" i="68"/>
  <c r="AF446" i="68"/>
  <c r="AE446" i="68"/>
  <c r="AD446" i="68"/>
  <c r="AC446" i="68"/>
  <c r="AB446" i="68"/>
  <c r="AA446" i="68"/>
  <c r="X446" i="68"/>
  <c r="N446" i="68"/>
  <c r="DJ445" i="68"/>
  <c r="DE445" i="68"/>
  <c r="DK445" i="68" s="1"/>
  <c r="CW445" i="68"/>
  <c r="CL445" i="68"/>
  <c r="CK445" i="68"/>
  <c r="CJ445" i="68"/>
  <c r="CI445" i="68"/>
  <c r="CH445" i="68"/>
  <c r="CG445" i="68"/>
  <c r="CF445" i="68"/>
  <c r="CC445" i="68"/>
  <c r="BS445" i="68"/>
  <c r="BE445" i="68"/>
  <c r="AZ445" i="68"/>
  <c r="AR445" i="68"/>
  <c r="AG445" i="68"/>
  <c r="AF445" i="68"/>
  <c r="AE445" i="68"/>
  <c r="AD445" i="68"/>
  <c r="AC445" i="68"/>
  <c r="AB445" i="68"/>
  <c r="AA445" i="68"/>
  <c r="X445" i="68"/>
  <c r="N445" i="68"/>
  <c r="DJ444" i="68"/>
  <c r="DE444" i="68"/>
  <c r="CW444" i="68"/>
  <c r="CL444" i="68"/>
  <c r="CK444" i="68"/>
  <c r="CJ444" i="68"/>
  <c r="CI444" i="68"/>
  <c r="CH444" i="68"/>
  <c r="CG444" i="68"/>
  <c r="CF444" i="68"/>
  <c r="CC444" i="68"/>
  <c r="BS444" i="68"/>
  <c r="BE444" i="68"/>
  <c r="AZ444" i="68"/>
  <c r="AR444" i="68"/>
  <c r="AG444" i="68"/>
  <c r="AF444" i="68"/>
  <c r="AE444" i="68"/>
  <c r="AD444" i="68"/>
  <c r="AC444" i="68"/>
  <c r="AB444" i="68"/>
  <c r="AA444" i="68"/>
  <c r="X444" i="68"/>
  <c r="N444" i="68"/>
  <c r="DJ443" i="68"/>
  <c r="DE443" i="68"/>
  <c r="CW443" i="68"/>
  <c r="CL443" i="68"/>
  <c r="CK443" i="68"/>
  <c r="CJ443" i="68"/>
  <c r="CI443" i="68"/>
  <c r="CH443" i="68"/>
  <c r="CG443" i="68"/>
  <c r="CF443" i="68"/>
  <c r="CC443" i="68"/>
  <c r="BS443" i="68"/>
  <c r="BE443" i="68"/>
  <c r="AZ443" i="68"/>
  <c r="AR443" i="68"/>
  <c r="AG443" i="68"/>
  <c r="AF443" i="68"/>
  <c r="AE443" i="68"/>
  <c r="AD443" i="68"/>
  <c r="AC443" i="68"/>
  <c r="AB443" i="68"/>
  <c r="AA443" i="68"/>
  <c r="X443" i="68"/>
  <c r="N443" i="68"/>
  <c r="DJ442" i="68"/>
  <c r="DE442" i="68"/>
  <c r="CW442" i="68"/>
  <c r="CL442" i="68"/>
  <c r="CK442" i="68"/>
  <c r="CJ442" i="68"/>
  <c r="CI442" i="68"/>
  <c r="CH442" i="68"/>
  <c r="CG442" i="68"/>
  <c r="CF442" i="68"/>
  <c r="CC442" i="68"/>
  <c r="BS442" i="68"/>
  <c r="BE442" i="68"/>
  <c r="AZ442" i="68"/>
  <c r="AR442" i="68"/>
  <c r="AG442" i="68"/>
  <c r="AF442" i="68"/>
  <c r="AE442" i="68"/>
  <c r="AD442" i="68"/>
  <c r="AC442" i="68"/>
  <c r="AB442" i="68"/>
  <c r="AA442" i="68"/>
  <c r="X442" i="68"/>
  <c r="N442" i="68"/>
  <c r="DJ441" i="68"/>
  <c r="DE441" i="68"/>
  <c r="CW441" i="68"/>
  <c r="CL441" i="68"/>
  <c r="CK441" i="68"/>
  <c r="CJ441" i="68"/>
  <c r="CI441" i="68"/>
  <c r="CH441" i="68"/>
  <c r="CG441" i="68"/>
  <c r="CF441" i="68"/>
  <c r="CC441" i="68"/>
  <c r="BS441" i="68"/>
  <c r="BE441" i="68"/>
  <c r="AZ441" i="68"/>
  <c r="AR441" i="68"/>
  <c r="AG441" i="68"/>
  <c r="AF441" i="68"/>
  <c r="AE441" i="68"/>
  <c r="AD441" i="68"/>
  <c r="AC441" i="68"/>
  <c r="AB441" i="68"/>
  <c r="AA441" i="68"/>
  <c r="X441" i="68"/>
  <c r="N441" i="68"/>
  <c r="DJ440" i="68"/>
  <c r="DE440" i="68"/>
  <c r="CW440" i="68"/>
  <c r="CL440" i="68"/>
  <c r="CK440" i="68"/>
  <c r="CJ440" i="68"/>
  <c r="CI440" i="68"/>
  <c r="CH440" i="68"/>
  <c r="CG440" i="68"/>
  <c r="CF440" i="68"/>
  <c r="CC440" i="68"/>
  <c r="BS440" i="68"/>
  <c r="BE440" i="68"/>
  <c r="AZ440" i="68"/>
  <c r="BF440" i="68" s="1"/>
  <c r="AR440" i="68"/>
  <c r="AG440" i="68"/>
  <c r="AF440" i="68"/>
  <c r="AE440" i="68"/>
  <c r="AD440" i="68"/>
  <c r="AC440" i="68"/>
  <c r="AB440" i="68"/>
  <c r="AA440" i="68"/>
  <c r="X440" i="68"/>
  <c r="N440" i="68"/>
  <c r="DJ439" i="68"/>
  <c r="DE439" i="68"/>
  <c r="CW439" i="68"/>
  <c r="CL439" i="68"/>
  <c r="CK439" i="68"/>
  <c r="CJ439" i="68"/>
  <c r="CI439" i="68"/>
  <c r="CH439" i="68"/>
  <c r="CG439" i="68"/>
  <c r="CF439" i="68"/>
  <c r="CC439" i="68"/>
  <c r="BS439" i="68"/>
  <c r="BE439" i="68"/>
  <c r="AZ439" i="68"/>
  <c r="AR439" i="68"/>
  <c r="AG439" i="68"/>
  <c r="AF439" i="68"/>
  <c r="AE439" i="68"/>
  <c r="AD439" i="68"/>
  <c r="AC439" i="68"/>
  <c r="AB439" i="68"/>
  <c r="AA439" i="68"/>
  <c r="X439" i="68"/>
  <c r="N439" i="68"/>
  <c r="DJ438" i="68"/>
  <c r="DE438" i="68"/>
  <c r="CW438" i="68"/>
  <c r="CL438" i="68"/>
  <c r="CK438" i="68"/>
  <c r="CJ438" i="68"/>
  <c r="CI438" i="68"/>
  <c r="CH438" i="68"/>
  <c r="CG438" i="68"/>
  <c r="CF438" i="68"/>
  <c r="CC438" i="68"/>
  <c r="BS438" i="68"/>
  <c r="BE438" i="68"/>
  <c r="AZ438" i="68"/>
  <c r="AR438" i="68"/>
  <c r="AG438" i="68"/>
  <c r="AF438" i="68"/>
  <c r="AE438" i="68"/>
  <c r="AD438" i="68"/>
  <c r="AC438" i="68"/>
  <c r="AB438" i="68"/>
  <c r="AA438" i="68"/>
  <c r="X438" i="68"/>
  <c r="N438" i="68"/>
  <c r="DJ437" i="68"/>
  <c r="DE437" i="68"/>
  <c r="CW437" i="68"/>
  <c r="CL437" i="68"/>
  <c r="CK437" i="68"/>
  <c r="CJ437" i="68"/>
  <c r="CI437" i="68"/>
  <c r="CH437" i="68"/>
  <c r="CG437" i="68"/>
  <c r="CF437" i="68"/>
  <c r="CC437" i="68"/>
  <c r="BS437" i="68"/>
  <c r="BE437" i="68"/>
  <c r="AZ437" i="68"/>
  <c r="AR437" i="68"/>
  <c r="AG437" i="68"/>
  <c r="AF437" i="68"/>
  <c r="AE437" i="68"/>
  <c r="AD437" i="68"/>
  <c r="AC437" i="68"/>
  <c r="AB437" i="68"/>
  <c r="AA437" i="68"/>
  <c r="X437" i="68"/>
  <c r="N437" i="68"/>
  <c r="DJ436" i="68"/>
  <c r="DE436" i="68"/>
  <c r="CW436" i="68"/>
  <c r="CL436" i="68"/>
  <c r="CK436" i="68"/>
  <c r="CJ436" i="68"/>
  <c r="CI436" i="68"/>
  <c r="CH436" i="68"/>
  <c r="CG436" i="68"/>
  <c r="CF436" i="68"/>
  <c r="CC436" i="68"/>
  <c r="BS436" i="68"/>
  <c r="BE436" i="68"/>
  <c r="AZ436" i="68"/>
  <c r="AR436" i="68"/>
  <c r="AG436" i="68"/>
  <c r="AF436" i="68"/>
  <c r="AE436" i="68"/>
  <c r="AD436" i="68"/>
  <c r="AC436" i="68"/>
  <c r="AB436" i="68"/>
  <c r="AA436" i="68"/>
  <c r="X436" i="68"/>
  <c r="N436" i="68"/>
  <c r="DJ435" i="68"/>
  <c r="DK435" i="68" s="1"/>
  <c r="DE435" i="68"/>
  <c r="CW435" i="68"/>
  <c r="CL435" i="68"/>
  <c r="CK435" i="68"/>
  <c r="CJ435" i="68"/>
  <c r="CI435" i="68"/>
  <c r="CH435" i="68"/>
  <c r="CG435" i="68"/>
  <c r="CF435" i="68"/>
  <c r="CC435" i="68"/>
  <c r="BS435" i="68"/>
  <c r="BE435" i="68"/>
  <c r="AZ435" i="68"/>
  <c r="AR435" i="68"/>
  <c r="AG435" i="68"/>
  <c r="AF435" i="68"/>
  <c r="AE435" i="68"/>
  <c r="AD435" i="68"/>
  <c r="AC435" i="68"/>
  <c r="AB435" i="68"/>
  <c r="AA435" i="68"/>
  <c r="X435" i="68"/>
  <c r="N435" i="68"/>
  <c r="DJ434" i="68"/>
  <c r="DE434" i="68"/>
  <c r="CW434" i="68"/>
  <c r="CL434" i="68"/>
  <c r="CK434" i="68"/>
  <c r="CJ434" i="68"/>
  <c r="CI434" i="68"/>
  <c r="CH434" i="68"/>
  <c r="CG434" i="68"/>
  <c r="CF434" i="68"/>
  <c r="CC434" i="68"/>
  <c r="BS434" i="68"/>
  <c r="BE434" i="68"/>
  <c r="AZ434" i="68"/>
  <c r="AR434" i="68"/>
  <c r="AG434" i="68"/>
  <c r="AF434" i="68"/>
  <c r="AE434" i="68"/>
  <c r="AD434" i="68"/>
  <c r="AC434" i="68"/>
  <c r="AB434" i="68"/>
  <c r="AA434" i="68"/>
  <c r="X434" i="68"/>
  <c r="N434" i="68"/>
  <c r="DJ433" i="68"/>
  <c r="DE433" i="68"/>
  <c r="CW433" i="68"/>
  <c r="CL433" i="68"/>
  <c r="CK433" i="68"/>
  <c r="CJ433" i="68"/>
  <c r="CI433" i="68"/>
  <c r="CH433" i="68"/>
  <c r="CG433" i="68"/>
  <c r="CF433" i="68"/>
  <c r="CC433" i="68"/>
  <c r="BS433" i="68"/>
  <c r="BE433" i="68"/>
  <c r="AZ433" i="68"/>
  <c r="AR433" i="68"/>
  <c r="AG433" i="68"/>
  <c r="AF433" i="68"/>
  <c r="AE433" i="68"/>
  <c r="AD433" i="68"/>
  <c r="AC433" i="68"/>
  <c r="AB433" i="68"/>
  <c r="AA433" i="68"/>
  <c r="X433" i="68"/>
  <c r="N433" i="68"/>
  <c r="DJ432" i="68"/>
  <c r="DE432" i="68"/>
  <c r="CW432" i="68"/>
  <c r="CL432" i="68"/>
  <c r="CK432" i="68"/>
  <c r="CJ432" i="68"/>
  <c r="CI432" i="68"/>
  <c r="CH432" i="68"/>
  <c r="CG432" i="68"/>
  <c r="CF432" i="68"/>
  <c r="CC432" i="68"/>
  <c r="BS432" i="68"/>
  <c r="BE432" i="68"/>
  <c r="AZ432" i="68"/>
  <c r="AR432" i="68"/>
  <c r="AG432" i="68"/>
  <c r="AF432" i="68"/>
  <c r="AE432" i="68"/>
  <c r="AD432" i="68"/>
  <c r="AC432" i="68"/>
  <c r="AB432" i="68"/>
  <c r="AA432" i="68"/>
  <c r="X432" i="68"/>
  <c r="N432" i="68"/>
  <c r="DJ431" i="68"/>
  <c r="DE431" i="68"/>
  <c r="CW431" i="68"/>
  <c r="CL431" i="68"/>
  <c r="CK431" i="68"/>
  <c r="CJ431" i="68"/>
  <c r="CI431" i="68"/>
  <c r="CH431" i="68"/>
  <c r="CG431" i="68"/>
  <c r="CF431" i="68"/>
  <c r="CC431" i="68"/>
  <c r="BS431" i="68"/>
  <c r="BE431" i="68"/>
  <c r="AZ431" i="68"/>
  <c r="AR431" i="68"/>
  <c r="AG431" i="68"/>
  <c r="AF431" i="68"/>
  <c r="AE431" i="68"/>
  <c r="AD431" i="68"/>
  <c r="AC431" i="68"/>
  <c r="AB431" i="68"/>
  <c r="AA431" i="68"/>
  <c r="X431" i="68"/>
  <c r="N431" i="68"/>
  <c r="DJ430" i="68"/>
  <c r="DE430" i="68"/>
  <c r="CW430" i="68"/>
  <c r="CL430" i="68"/>
  <c r="CK430" i="68"/>
  <c r="CJ430" i="68"/>
  <c r="CI430" i="68"/>
  <c r="CH430" i="68"/>
  <c r="CG430" i="68"/>
  <c r="CF430" i="68"/>
  <c r="CC430" i="68"/>
  <c r="BS430" i="68"/>
  <c r="BE430" i="68"/>
  <c r="AZ430" i="68"/>
  <c r="AR430" i="68"/>
  <c r="AG430" i="68"/>
  <c r="AF430" i="68"/>
  <c r="AE430" i="68"/>
  <c r="AD430" i="68"/>
  <c r="AC430" i="68"/>
  <c r="AB430" i="68"/>
  <c r="AA430" i="68"/>
  <c r="X430" i="68"/>
  <c r="N430" i="68"/>
  <c r="DJ429" i="68"/>
  <c r="DK429" i="68" s="1"/>
  <c r="DE429" i="68"/>
  <c r="CW429" i="68"/>
  <c r="CL429" i="68"/>
  <c r="CK429" i="68"/>
  <c r="CJ429" i="68"/>
  <c r="CI429" i="68"/>
  <c r="CH429" i="68"/>
  <c r="CG429" i="68"/>
  <c r="CF429" i="68"/>
  <c r="CC429" i="68"/>
  <c r="BS429" i="68"/>
  <c r="BE429" i="68"/>
  <c r="AZ429" i="68"/>
  <c r="AR429" i="68"/>
  <c r="AG429" i="68"/>
  <c r="AF429" i="68"/>
  <c r="AE429" i="68"/>
  <c r="AD429" i="68"/>
  <c r="AC429" i="68"/>
  <c r="AB429" i="68"/>
  <c r="AA429" i="68"/>
  <c r="X429" i="68"/>
  <c r="N429" i="68"/>
  <c r="DJ428" i="68"/>
  <c r="DE428" i="68"/>
  <c r="CW428" i="68"/>
  <c r="CL428" i="68"/>
  <c r="CK428" i="68"/>
  <c r="CJ428" i="68"/>
  <c r="CI428" i="68"/>
  <c r="CH428" i="68"/>
  <c r="CG428" i="68"/>
  <c r="CF428" i="68"/>
  <c r="CC428" i="68"/>
  <c r="BS428" i="68"/>
  <c r="BE428" i="68"/>
  <c r="AZ428" i="68"/>
  <c r="AR428" i="68"/>
  <c r="AG428" i="68"/>
  <c r="AF428" i="68"/>
  <c r="AE428" i="68"/>
  <c r="AD428" i="68"/>
  <c r="AC428" i="68"/>
  <c r="AB428" i="68"/>
  <c r="AA428" i="68"/>
  <c r="X428" i="68"/>
  <c r="N428" i="68"/>
  <c r="DJ427" i="68"/>
  <c r="DE427" i="68"/>
  <c r="CW427" i="68"/>
  <c r="CL427" i="68"/>
  <c r="CK427" i="68"/>
  <c r="CJ427" i="68"/>
  <c r="CI427" i="68"/>
  <c r="CH427" i="68"/>
  <c r="CG427" i="68"/>
  <c r="CF427" i="68"/>
  <c r="CC427" i="68"/>
  <c r="BS427" i="68"/>
  <c r="BE427" i="68"/>
  <c r="AZ427" i="68"/>
  <c r="AR427" i="68"/>
  <c r="AG427" i="68"/>
  <c r="AF427" i="68"/>
  <c r="AE427" i="68"/>
  <c r="AD427" i="68"/>
  <c r="AC427" i="68"/>
  <c r="AB427" i="68"/>
  <c r="AA427" i="68"/>
  <c r="X427" i="68"/>
  <c r="N427" i="68"/>
  <c r="DJ426" i="68"/>
  <c r="DE426" i="68"/>
  <c r="CW426" i="68"/>
  <c r="CL426" i="68"/>
  <c r="CK426" i="68"/>
  <c r="CJ426" i="68"/>
  <c r="CI426" i="68"/>
  <c r="CH426" i="68"/>
  <c r="CG426" i="68"/>
  <c r="CF426" i="68"/>
  <c r="CC426" i="68"/>
  <c r="BS426" i="68"/>
  <c r="BF426" i="68"/>
  <c r="BE426" i="68"/>
  <c r="AZ426" i="68"/>
  <c r="AR426" i="68"/>
  <c r="AG426" i="68"/>
  <c r="AF426" i="68"/>
  <c r="AE426" i="68"/>
  <c r="AD426" i="68"/>
  <c r="AC426" i="68"/>
  <c r="AB426" i="68"/>
  <c r="AA426" i="68"/>
  <c r="X426" i="68"/>
  <c r="N426" i="68"/>
  <c r="DJ425" i="68"/>
  <c r="DE425" i="68"/>
  <c r="CW425" i="68"/>
  <c r="CL425" i="68"/>
  <c r="CK425" i="68"/>
  <c r="CJ425" i="68"/>
  <c r="CI425" i="68"/>
  <c r="CH425" i="68"/>
  <c r="CG425" i="68"/>
  <c r="CF425" i="68"/>
  <c r="CC425" i="68"/>
  <c r="BS425" i="68"/>
  <c r="BE425" i="68"/>
  <c r="AZ425" i="68"/>
  <c r="AR425" i="68"/>
  <c r="AG425" i="68"/>
  <c r="AF425" i="68"/>
  <c r="AE425" i="68"/>
  <c r="AD425" i="68"/>
  <c r="AC425" i="68"/>
  <c r="AB425" i="68"/>
  <c r="AA425" i="68"/>
  <c r="X425" i="68"/>
  <c r="N425" i="68"/>
  <c r="DJ424" i="68"/>
  <c r="DE424" i="68"/>
  <c r="CW424" i="68"/>
  <c r="CL424" i="68"/>
  <c r="CK424" i="68"/>
  <c r="CJ424" i="68"/>
  <c r="CI424" i="68"/>
  <c r="CH424" i="68"/>
  <c r="CG424" i="68"/>
  <c r="CF424" i="68"/>
  <c r="CC424" i="68"/>
  <c r="BS424" i="68"/>
  <c r="BE424" i="68"/>
  <c r="BF424" i="68" s="1"/>
  <c r="AZ424" i="68"/>
  <c r="AR424" i="68"/>
  <c r="AG424" i="68"/>
  <c r="AF424" i="68"/>
  <c r="AE424" i="68"/>
  <c r="AD424" i="68"/>
  <c r="AC424" i="68"/>
  <c r="AB424" i="68"/>
  <c r="AA424" i="68"/>
  <c r="X424" i="68"/>
  <c r="N424" i="68"/>
  <c r="DJ423" i="68"/>
  <c r="DE423" i="68"/>
  <c r="DK423" i="68" s="1"/>
  <c r="CW423" i="68"/>
  <c r="CL423" i="68"/>
  <c r="CK423" i="68"/>
  <c r="CJ423" i="68"/>
  <c r="CI423" i="68"/>
  <c r="CH423" i="68"/>
  <c r="CG423" i="68"/>
  <c r="CF423" i="68"/>
  <c r="CC423" i="68"/>
  <c r="BS423" i="68"/>
  <c r="BE423" i="68"/>
  <c r="AZ423" i="68"/>
  <c r="AR423" i="68"/>
  <c r="AG423" i="68"/>
  <c r="AF423" i="68"/>
  <c r="AE423" i="68"/>
  <c r="AD423" i="68"/>
  <c r="AC423" i="68"/>
  <c r="AB423" i="68"/>
  <c r="AA423" i="68"/>
  <c r="X423" i="68"/>
  <c r="N423" i="68"/>
  <c r="DJ422" i="68"/>
  <c r="DE422" i="68"/>
  <c r="CW422" i="68"/>
  <c r="CL422" i="68"/>
  <c r="CK422" i="68"/>
  <c r="CJ422" i="68"/>
  <c r="CI422" i="68"/>
  <c r="CH422" i="68"/>
  <c r="CG422" i="68"/>
  <c r="CF422" i="68"/>
  <c r="CC422" i="68"/>
  <c r="BS422" i="68"/>
  <c r="BE422" i="68"/>
  <c r="AZ422" i="68"/>
  <c r="AR422" i="68"/>
  <c r="AG422" i="68"/>
  <c r="AF422" i="68"/>
  <c r="AE422" i="68"/>
  <c r="AD422" i="68"/>
  <c r="AC422" i="68"/>
  <c r="AB422" i="68"/>
  <c r="AA422" i="68"/>
  <c r="X422" i="68"/>
  <c r="N422" i="68"/>
  <c r="DJ421" i="68"/>
  <c r="DE421" i="68"/>
  <c r="CW421" i="68"/>
  <c r="CL421" i="68"/>
  <c r="CK421" i="68"/>
  <c r="CJ421" i="68"/>
  <c r="CI421" i="68"/>
  <c r="CH421" i="68"/>
  <c r="CG421" i="68"/>
  <c r="CF421" i="68"/>
  <c r="CC421" i="68"/>
  <c r="BS421" i="68"/>
  <c r="BE421" i="68"/>
  <c r="AZ421" i="68"/>
  <c r="AR421" i="68"/>
  <c r="AG421" i="68"/>
  <c r="AF421" i="68"/>
  <c r="AE421" i="68"/>
  <c r="AD421" i="68"/>
  <c r="AC421" i="68"/>
  <c r="AB421" i="68"/>
  <c r="AA421" i="68"/>
  <c r="X421" i="68"/>
  <c r="N421" i="68"/>
  <c r="DJ420" i="68"/>
  <c r="DE420" i="68"/>
  <c r="CW420" i="68"/>
  <c r="CL420" i="68"/>
  <c r="CK420" i="68"/>
  <c r="CJ420" i="68"/>
  <c r="CI420" i="68"/>
  <c r="CH420" i="68"/>
  <c r="CG420" i="68"/>
  <c r="CF420" i="68"/>
  <c r="CC420" i="68"/>
  <c r="BS420" i="68"/>
  <c r="BE420" i="68"/>
  <c r="AZ420" i="68"/>
  <c r="AR420" i="68"/>
  <c r="AG420" i="68"/>
  <c r="AF420" i="68"/>
  <c r="AE420" i="68"/>
  <c r="AD420" i="68"/>
  <c r="AC420" i="68"/>
  <c r="AB420" i="68"/>
  <c r="AA420" i="68"/>
  <c r="X420" i="68"/>
  <c r="N420" i="68"/>
  <c r="DJ419" i="68"/>
  <c r="DE419" i="68"/>
  <c r="CW419" i="68"/>
  <c r="CL419" i="68"/>
  <c r="CK419" i="68"/>
  <c r="CJ419" i="68"/>
  <c r="CI419" i="68"/>
  <c r="CH419" i="68"/>
  <c r="CG419" i="68"/>
  <c r="CM419" i="68" s="1"/>
  <c r="CF419" i="68"/>
  <c r="CC419" i="68"/>
  <c r="BS419" i="68"/>
  <c r="BE419" i="68"/>
  <c r="AZ419" i="68"/>
  <c r="AR419" i="68"/>
  <c r="AG419" i="68"/>
  <c r="AF419" i="68"/>
  <c r="AE419" i="68"/>
  <c r="AD419" i="68"/>
  <c r="AC419" i="68"/>
  <c r="AB419" i="68"/>
  <c r="AA419" i="68"/>
  <c r="X419" i="68"/>
  <c r="N419" i="68"/>
  <c r="DJ418" i="68"/>
  <c r="DE418" i="68"/>
  <c r="CW418" i="68"/>
  <c r="CL418" i="68"/>
  <c r="CK418" i="68"/>
  <c r="CJ418" i="68"/>
  <c r="CI418" i="68"/>
  <c r="CH418" i="68"/>
  <c r="CG418" i="68"/>
  <c r="CF418" i="68"/>
  <c r="CC418" i="68"/>
  <c r="BS418" i="68"/>
  <c r="BE418" i="68"/>
  <c r="AZ418" i="68"/>
  <c r="AR418" i="68"/>
  <c r="AG418" i="68"/>
  <c r="AF418" i="68"/>
  <c r="AE418" i="68"/>
  <c r="AD418" i="68"/>
  <c r="AC418" i="68"/>
  <c r="AB418" i="68"/>
  <c r="AA418" i="68"/>
  <c r="X418" i="68"/>
  <c r="N418" i="68"/>
  <c r="DJ417" i="68"/>
  <c r="DK417" i="68" s="1"/>
  <c r="DE417" i="68"/>
  <c r="CW417" i="68"/>
  <c r="CL417" i="68"/>
  <c r="CK417" i="68"/>
  <c r="CJ417" i="68"/>
  <c r="CI417" i="68"/>
  <c r="CH417" i="68"/>
  <c r="CG417" i="68"/>
  <c r="CF417" i="68"/>
  <c r="CC417" i="68"/>
  <c r="BS417" i="68"/>
  <c r="BE417" i="68"/>
  <c r="AZ417" i="68"/>
  <c r="AR417" i="68"/>
  <c r="AG417" i="68"/>
  <c r="AF417" i="68"/>
  <c r="AE417" i="68"/>
  <c r="AD417" i="68"/>
  <c r="AC417" i="68"/>
  <c r="AB417" i="68"/>
  <c r="AA417" i="68"/>
  <c r="X417" i="68"/>
  <c r="N417" i="68"/>
  <c r="DJ416" i="68"/>
  <c r="DE416" i="68"/>
  <c r="CW416" i="68"/>
  <c r="CL416" i="68"/>
  <c r="CK416" i="68"/>
  <c r="CJ416" i="68"/>
  <c r="CI416" i="68"/>
  <c r="CH416" i="68"/>
  <c r="CG416" i="68"/>
  <c r="CF416" i="68"/>
  <c r="CC416" i="68"/>
  <c r="BS416" i="68"/>
  <c r="BE416" i="68"/>
  <c r="AZ416" i="68"/>
  <c r="AR416" i="68"/>
  <c r="AG416" i="68"/>
  <c r="AF416" i="68"/>
  <c r="AE416" i="68"/>
  <c r="AD416" i="68"/>
  <c r="AC416" i="68"/>
  <c r="AB416" i="68"/>
  <c r="AA416" i="68"/>
  <c r="X416" i="68"/>
  <c r="N416" i="68"/>
  <c r="DJ415" i="68"/>
  <c r="DE415" i="68"/>
  <c r="CW415" i="68"/>
  <c r="CL415" i="68"/>
  <c r="CK415" i="68"/>
  <c r="CJ415" i="68"/>
  <c r="CI415" i="68"/>
  <c r="CH415" i="68"/>
  <c r="CG415" i="68"/>
  <c r="CF415" i="68"/>
  <c r="CC415" i="68"/>
  <c r="BS415" i="68"/>
  <c r="BE415" i="68"/>
  <c r="AZ415" i="68"/>
  <c r="AR415" i="68"/>
  <c r="AG415" i="68"/>
  <c r="AF415" i="68"/>
  <c r="AE415" i="68"/>
  <c r="AD415" i="68"/>
  <c r="AC415" i="68"/>
  <c r="AB415" i="68"/>
  <c r="AA415" i="68"/>
  <c r="X415" i="68"/>
  <c r="N415" i="68"/>
  <c r="DJ414" i="68"/>
  <c r="DE414" i="68"/>
  <c r="CW414" i="68"/>
  <c r="CL414" i="68"/>
  <c r="CK414" i="68"/>
  <c r="CJ414" i="68"/>
  <c r="CI414" i="68"/>
  <c r="CH414" i="68"/>
  <c r="CG414" i="68"/>
  <c r="CF414" i="68"/>
  <c r="CC414" i="68"/>
  <c r="BS414" i="68"/>
  <c r="BE414" i="68"/>
  <c r="AZ414" i="68"/>
  <c r="AR414" i="68"/>
  <c r="AG414" i="68"/>
  <c r="AF414" i="68"/>
  <c r="AE414" i="68"/>
  <c r="AD414" i="68"/>
  <c r="AC414" i="68"/>
  <c r="AB414" i="68"/>
  <c r="AA414" i="68"/>
  <c r="X414" i="68"/>
  <c r="N414" i="68"/>
  <c r="DJ413" i="68"/>
  <c r="DE413" i="68"/>
  <c r="CW413" i="68"/>
  <c r="CL413" i="68"/>
  <c r="CK413" i="68"/>
  <c r="CJ413" i="68"/>
  <c r="CI413" i="68"/>
  <c r="CH413" i="68"/>
  <c r="CG413" i="68"/>
  <c r="CF413" i="68"/>
  <c r="CC413" i="68"/>
  <c r="BS413" i="68"/>
  <c r="BE413" i="68"/>
  <c r="AZ413" i="68"/>
  <c r="AR413" i="68"/>
  <c r="AG413" i="68"/>
  <c r="AF413" i="68"/>
  <c r="AE413" i="68"/>
  <c r="AD413" i="68"/>
  <c r="AC413" i="68"/>
  <c r="AB413" i="68"/>
  <c r="AA413" i="68"/>
  <c r="X413" i="68"/>
  <c r="N413" i="68"/>
  <c r="DJ412" i="68"/>
  <c r="DE412" i="68"/>
  <c r="CW412" i="68"/>
  <c r="CL412" i="68"/>
  <c r="CK412" i="68"/>
  <c r="CJ412" i="68"/>
  <c r="CI412" i="68"/>
  <c r="CH412" i="68"/>
  <c r="CG412" i="68"/>
  <c r="CF412" i="68"/>
  <c r="CC412" i="68"/>
  <c r="BS412" i="68"/>
  <c r="BE412" i="68"/>
  <c r="BF412" i="68" s="1"/>
  <c r="AZ412" i="68"/>
  <c r="AR412" i="68"/>
  <c r="AG412" i="68"/>
  <c r="AF412" i="68"/>
  <c r="AE412" i="68"/>
  <c r="AD412" i="68"/>
  <c r="AC412" i="68"/>
  <c r="AB412" i="68"/>
  <c r="AA412" i="68"/>
  <c r="X412" i="68"/>
  <c r="N412" i="68"/>
  <c r="DJ411" i="68"/>
  <c r="DE411" i="68"/>
  <c r="CW411" i="68"/>
  <c r="CL411" i="68"/>
  <c r="CK411" i="68"/>
  <c r="CJ411" i="68"/>
  <c r="CI411" i="68"/>
  <c r="CH411" i="68"/>
  <c r="CG411" i="68"/>
  <c r="CF411" i="68"/>
  <c r="CC411" i="68"/>
  <c r="BS411" i="68"/>
  <c r="BE411" i="68"/>
  <c r="AZ411" i="68"/>
  <c r="AR411" i="68"/>
  <c r="AG411" i="68"/>
  <c r="AF411" i="68"/>
  <c r="AE411" i="68"/>
  <c r="AD411" i="68"/>
  <c r="AC411" i="68"/>
  <c r="AB411" i="68"/>
  <c r="AA411" i="68"/>
  <c r="X411" i="68"/>
  <c r="N411" i="68"/>
  <c r="DJ410" i="68"/>
  <c r="DE410" i="68"/>
  <c r="CW410" i="68"/>
  <c r="CL410" i="68"/>
  <c r="CK410" i="68"/>
  <c r="CJ410" i="68"/>
  <c r="CI410" i="68"/>
  <c r="CH410" i="68"/>
  <c r="CG410" i="68"/>
  <c r="CF410" i="68"/>
  <c r="CC410" i="68"/>
  <c r="BS410" i="68"/>
  <c r="BE410" i="68"/>
  <c r="AZ410" i="68"/>
  <c r="AR410" i="68"/>
  <c r="AG410" i="68"/>
  <c r="AF410" i="68"/>
  <c r="AE410" i="68"/>
  <c r="AD410" i="68"/>
  <c r="AC410" i="68"/>
  <c r="AB410" i="68"/>
  <c r="AA410" i="68"/>
  <c r="X410" i="68"/>
  <c r="N410" i="68"/>
  <c r="DJ409" i="68"/>
  <c r="DE409" i="68"/>
  <c r="CW409" i="68"/>
  <c r="CL409" i="68"/>
  <c r="CK409" i="68"/>
  <c r="CJ409" i="68"/>
  <c r="CI409" i="68"/>
  <c r="CH409" i="68"/>
  <c r="CG409" i="68"/>
  <c r="CF409" i="68"/>
  <c r="CC409" i="68"/>
  <c r="BS409" i="68"/>
  <c r="BE409" i="68"/>
  <c r="AZ409" i="68"/>
  <c r="AR409" i="68"/>
  <c r="AG409" i="68"/>
  <c r="AF409" i="68"/>
  <c r="AE409" i="68"/>
  <c r="AD409" i="68"/>
  <c r="AC409" i="68"/>
  <c r="AB409" i="68"/>
  <c r="AA409" i="68"/>
  <c r="X409" i="68"/>
  <c r="N409" i="68"/>
  <c r="DJ408" i="68"/>
  <c r="DE408" i="68"/>
  <c r="CW408" i="68"/>
  <c r="CL408" i="68"/>
  <c r="CK408" i="68"/>
  <c r="CJ408" i="68"/>
  <c r="CI408" i="68"/>
  <c r="CH408" i="68"/>
  <c r="CG408" i="68"/>
  <c r="CF408" i="68"/>
  <c r="CC408" i="68"/>
  <c r="BS408" i="68"/>
  <c r="BE408" i="68"/>
  <c r="BF408" i="68" s="1"/>
  <c r="AZ408" i="68"/>
  <c r="AR408" i="68"/>
  <c r="AG408" i="68"/>
  <c r="AF408" i="68"/>
  <c r="AE408" i="68"/>
  <c r="AD408" i="68"/>
  <c r="AC408" i="68"/>
  <c r="AB408" i="68"/>
  <c r="AA408" i="68"/>
  <c r="X408" i="68"/>
  <c r="N408" i="68"/>
  <c r="DJ407" i="68"/>
  <c r="DE407" i="68"/>
  <c r="CW407" i="68"/>
  <c r="CL407" i="68"/>
  <c r="CK407" i="68"/>
  <c r="CJ407" i="68"/>
  <c r="CI407" i="68"/>
  <c r="CH407" i="68"/>
  <c r="CG407" i="68"/>
  <c r="CF407" i="68"/>
  <c r="CC407" i="68"/>
  <c r="BS407" i="68"/>
  <c r="BE407" i="68"/>
  <c r="BF407" i="68" s="1"/>
  <c r="AZ407" i="68"/>
  <c r="AR407" i="68"/>
  <c r="AG407" i="68"/>
  <c r="AF407" i="68"/>
  <c r="AE407" i="68"/>
  <c r="AD407" i="68"/>
  <c r="AC407" i="68"/>
  <c r="AB407" i="68"/>
  <c r="AA407" i="68"/>
  <c r="X407" i="68"/>
  <c r="N407" i="68"/>
  <c r="DJ406" i="68"/>
  <c r="DE406" i="68"/>
  <c r="CW406" i="68"/>
  <c r="CL406" i="68"/>
  <c r="CK406" i="68"/>
  <c r="CJ406" i="68"/>
  <c r="CI406" i="68"/>
  <c r="CH406" i="68"/>
  <c r="CG406" i="68"/>
  <c r="CF406" i="68"/>
  <c r="CC406" i="68"/>
  <c r="BS406" i="68"/>
  <c r="BE406" i="68"/>
  <c r="AZ406" i="68"/>
  <c r="AR406" i="68"/>
  <c r="AG406" i="68"/>
  <c r="AF406" i="68"/>
  <c r="AE406" i="68"/>
  <c r="AD406" i="68"/>
  <c r="AC406" i="68"/>
  <c r="AB406" i="68"/>
  <c r="AA406" i="68"/>
  <c r="X406" i="68"/>
  <c r="N406" i="68"/>
  <c r="DJ405" i="68"/>
  <c r="DK405" i="68" s="1"/>
  <c r="DE405" i="68"/>
  <c r="CW405" i="68"/>
  <c r="CL405" i="68"/>
  <c r="CK405" i="68"/>
  <c r="CJ405" i="68"/>
  <c r="CI405" i="68"/>
  <c r="CH405" i="68"/>
  <c r="CG405" i="68"/>
  <c r="CF405" i="68"/>
  <c r="CC405" i="68"/>
  <c r="BS405" i="68"/>
  <c r="BE405" i="68"/>
  <c r="AZ405" i="68"/>
  <c r="AR405" i="68"/>
  <c r="AG405" i="68"/>
  <c r="AF405" i="68"/>
  <c r="AE405" i="68"/>
  <c r="AD405" i="68"/>
  <c r="AC405" i="68"/>
  <c r="AB405" i="68"/>
  <c r="AA405" i="68"/>
  <c r="X405" i="68"/>
  <c r="N405" i="68"/>
  <c r="DJ404" i="68"/>
  <c r="DE404" i="68"/>
  <c r="CW404" i="68"/>
  <c r="CL404" i="68"/>
  <c r="CK404" i="68"/>
  <c r="CJ404" i="68"/>
  <c r="CI404" i="68"/>
  <c r="CH404" i="68"/>
  <c r="CG404" i="68"/>
  <c r="CF404" i="68"/>
  <c r="CC404" i="68"/>
  <c r="BS404" i="68"/>
  <c r="BE404" i="68"/>
  <c r="AZ404" i="68"/>
  <c r="AR404" i="68"/>
  <c r="AG404" i="68"/>
  <c r="AF404" i="68"/>
  <c r="AE404" i="68"/>
  <c r="AD404" i="68"/>
  <c r="AC404" i="68"/>
  <c r="AB404" i="68"/>
  <c r="AA404" i="68"/>
  <c r="X404" i="68"/>
  <c r="N404" i="68"/>
  <c r="DJ403" i="68"/>
  <c r="DE403" i="68"/>
  <c r="DK403" i="68" s="1"/>
  <c r="CW403" i="68"/>
  <c r="CL403" i="68"/>
  <c r="CK403" i="68"/>
  <c r="CJ403" i="68"/>
  <c r="CI403" i="68"/>
  <c r="CH403" i="68"/>
  <c r="CG403" i="68"/>
  <c r="CF403" i="68"/>
  <c r="CC403" i="68"/>
  <c r="BS403" i="68"/>
  <c r="BE403" i="68"/>
  <c r="AZ403" i="68"/>
  <c r="AR403" i="68"/>
  <c r="AG403" i="68"/>
  <c r="AF403" i="68"/>
  <c r="AE403" i="68"/>
  <c r="AD403" i="68"/>
  <c r="AC403" i="68"/>
  <c r="AB403" i="68"/>
  <c r="AA403" i="68"/>
  <c r="X403" i="68"/>
  <c r="N403" i="68"/>
  <c r="DJ402" i="68"/>
  <c r="DE402" i="68"/>
  <c r="DK402" i="68" s="1"/>
  <c r="CW402" i="68"/>
  <c r="CL402" i="68"/>
  <c r="CK402" i="68"/>
  <c r="CJ402" i="68"/>
  <c r="CI402" i="68"/>
  <c r="CH402" i="68"/>
  <c r="CG402" i="68"/>
  <c r="CF402" i="68"/>
  <c r="CC402" i="68"/>
  <c r="BS402" i="68"/>
  <c r="BE402" i="68"/>
  <c r="AZ402" i="68"/>
  <c r="AR402" i="68"/>
  <c r="AG402" i="68"/>
  <c r="AF402" i="68"/>
  <c r="AE402" i="68"/>
  <c r="AD402" i="68"/>
  <c r="AC402" i="68"/>
  <c r="AB402" i="68"/>
  <c r="AA402" i="68"/>
  <c r="X402" i="68"/>
  <c r="N402" i="68"/>
  <c r="DJ401" i="68"/>
  <c r="DK401" i="68" s="1"/>
  <c r="DE401" i="68"/>
  <c r="CW401" i="68"/>
  <c r="CL401" i="68"/>
  <c r="CK401" i="68"/>
  <c r="CJ401" i="68"/>
  <c r="CI401" i="68"/>
  <c r="CH401" i="68"/>
  <c r="CG401" i="68"/>
  <c r="CF401" i="68"/>
  <c r="CC401" i="68"/>
  <c r="BS401" i="68"/>
  <c r="BE401" i="68"/>
  <c r="AZ401" i="68"/>
  <c r="AR401" i="68"/>
  <c r="AG401" i="68"/>
  <c r="AF401" i="68"/>
  <c r="AE401" i="68"/>
  <c r="AD401" i="68"/>
  <c r="AC401" i="68"/>
  <c r="AB401" i="68"/>
  <c r="AA401" i="68"/>
  <c r="X401" i="68"/>
  <c r="N401" i="68"/>
  <c r="DJ400" i="68"/>
  <c r="DE400" i="68"/>
  <c r="CW400" i="68"/>
  <c r="CL400" i="68"/>
  <c r="CK400" i="68"/>
  <c r="CJ400" i="68"/>
  <c r="CI400" i="68"/>
  <c r="CH400" i="68"/>
  <c r="CG400" i="68"/>
  <c r="CF400" i="68"/>
  <c r="CC400" i="68"/>
  <c r="BS400" i="68"/>
  <c r="BE400" i="68"/>
  <c r="BF400" i="68" s="1"/>
  <c r="AZ400" i="68"/>
  <c r="AR400" i="68"/>
  <c r="AG400" i="68"/>
  <c r="AF400" i="68"/>
  <c r="AE400" i="68"/>
  <c r="AD400" i="68"/>
  <c r="AC400" i="68"/>
  <c r="AB400" i="68"/>
  <c r="AA400" i="68"/>
  <c r="X400" i="68"/>
  <c r="N400" i="68"/>
  <c r="DJ399" i="68"/>
  <c r="DE399" i="68"/>
  <c r="CW399" i="68"/>
  <c r="CL399" i="68"/>
  <c r="CK399" i="68"/>
  <c r="CJ399" i="68"/>
  <c r="CI399" i="68"/>
  <c r="CH399" i="68"/>
  <c r="CG399" i="68"/>
  <c r="CF399" i="68"/>
  <c r="CC399" i="68"/>
  <c r="BS399" i="68"/>
  <c r="BE399" i="68"/>
  <c r="AZ399" i="68"/>
  <c r="AR399" i="68"/>
  <c r="AG399" i="68"/>
  <c r="AF399" i="68"/>
  <c r="AE399" i="68"/>
  <c r="AD399" i="68"/>
  <c r="AC399" i="68"/>
  <c r="AB399" i="68"/>
  <c r="AA399" i="68"/>
  <c r="X399" i="68"/>
  <c r="N399" i="68"/>
  <c r="DJ398" i="68"/>
  <c r="DE398" i="68"/>
  <c r="CW398" i="68"/>
  <c r="CL398" i="68"/>
  <c r="CK398" i="68"/>
  <c r="CJ398" i="68"/>
  <c r="CI398" i="68"/>
  <c r="CH398" i="68"/>
  <c r="CG398" i="68"/>
  <c r="CF398" i="68"/>
  <c r="CC398" i="68"/>
  <c r="BS398" i="68"/>
  <c r="BE398" i="68"/>
  <c r="AZ398" i="68"/>
  <c r="AR398" i="68"/>
  <c r="AG398" i="68"/>
  <c r="AF398" i="68"/>
  <c r="AE398" i="68"/>
  <c r="AD398" i="68"/>
  <c r="AC398" i="68"/>
  <c r="AB398" i="68"/>
  <c r="AA398" i="68"/>
  <c r="X398" i="68"/>
  <c r="N398" i="68"/>
  <c r="DK397" i="68"/>
  <c r="DJ397" i="68"/>
  <c r="DE397" i="68"/>
  <c r="CW397" i="68"/>
  <c r="CL397" i="68"/>
  <c r="CK397" i="68"/>
  <c r="CJ397" i="68"/>
  <c r="CI397" i="68"/>
  <c r="CH397" i="68"/>
  <c r="CG397" i="68"/>
  <c r="CF397" i="68"/>
  <c r="CC397" i="68"/>
  <c r="BS397" i="68"/>
  <c r="BE397" i="68"/>
  <c r="AZ397" i="68"/>
  <c r="AR397" i="68"/>
  <c r="AG397" i="68"/>
  <c r="AF397" i="68"/>
  <c r="AE397" i="68"/>
  <c r="AD397" i="68"/>
  <c r="AC397" i="68"/>
  <c r="AB397" i="68"/>
  <c r="AA397" i="68"/>
  <c r="X397" i="68"/>
  <c r="N397" i="68"/>
  <c r="DJ396" i="68"/>
  <c r="DK396" i="68" s="1"/>
  <c r="DE396" i="68"/>
  <c r="CW396" i="68"/>
  <c r="CL396" i="68"/>
  <c r="CK396" i="68"/>
  <c r="CJ396" i="68"/>
  <c r="CI396" i="68"/>
  <c r="CH396" i="68"/>
  <c r="CG396" i="68"/>
  <c r="CF396" i="68"/>
  <c r="CC396" i="68"/>
  <c r="BS396" i="68"/>
  <c r="BE396" i="68"/>
  <c r="AZ396" i="68"/>
  <c r="AR396" i="68"/>
  <c r="AG396" i="68"/>
  <c r="AF396" i="68"/>
  <c r="AE396" i="68"/>
  <c r="AD396" i="68"/>
  <c r="AC396" i="68"/>
  <c r="AB396" i="68"/>
  <c r="AA396" i="68"/>
  <c r="X396" i="68"/>
  <c r="N396" i="68"/>
  <c r="DJ395" i="68"/>
  <c r="DE395" i="68"/>
  <c r="CW395" i="68"/>
  <c r="CL395" i="68"/>
  <c r="CK395" i="68"/>
  <c r="CJ395" i="68"/>
  <c r="CI395" i="68"/>
  <c r="CH395" i="68"/>
  <c r="CG395" i="68"/>
  <c r="CF395" i="68"/>
  <c r="CC395" i="68"/>
  <c r="BS395" i="68"/>
  <c r="BE395" i="68"/>
  <c r="AZ395" i="68"/>
  <c r="AR395" i="68"/>
  <c r="AG395" i="68"/>
  <c r="AF395" i="68"/>
  <c r="AE395" i="68"/>
  <c r="AD395" i="68"/>
  <c r="AC395" i="68"/>
  <c r="AB395" i="68"/>
  <c r="AA395" i="68"/>
  <c r="X395" i="68"/>
  <c r="N395" i="68"/>
  <c r="DJ394" i="68"/>
  <c r="DE394" i="68"/>
  <c r="CW394" i="68"/>
  <c r="CL394" i="68"/>
  <c r="CK394" i="68"/>
  <c r="CJ394" i="68"/>
  <c r="CI394" i="68"/>
  <c r="CH394" i="68"/>
  <c r="CG394" i="68"/>
  <c r="CF394" i="68"/>
  <c r="CC394" i="68"/>
  <c r="BS394" i="68"/>
  <c r="BE394" i="68"/>
  <c r="AZ394" i="68"/>
  <c r="BF394" i="68" s="1"/>
  <c r="AR394" i="68"/>
  <c r="AG394" i="68"/>
  <c r="AF394" i="68"/>
  <c r="AE394" i="68"/>
  <c r="AD394" i="68"/>
  <c r="AC394" i="68"/>
  <c r="AB394" i="68"/>
  <c r="AA394" i="68"/>
  <c r="X394" i="68"/>
  <c r="N394" i="68"/>
  <c r="DJ393" i="68"/>
  <c r="DK393" i="68" s="1"/>
  <c r="DE393" i="68"/>
  <c r="CW393" i="68"/>
  <c r="CL393" i="68"/>
  <c r="CK393" i="68"/>
  <c r="CJ393" i="68"/>
  <c r="CI393" i="68"/>
  <c r="CH393" i="68"/>
  <c r="CG393" i="68"/>
  <c r="CF393" i="68"/>
  <c r="CC393" i="68"/>
  <c r="BS393" i="68"/>
  <c r="BE393" i="68"/>
  <c r="AZ393" i="68"/>
  <c r="AR393" i="68"/>
  <c r="AG393" i="68"/>
  <c r="AF393" i="68"/>
  <c r="AE393" i="68"/>
  <c r="AD393" i="68"/>
  <c r="AC393" i="68"/>
  <c r="AB393" i="68"/>
  <c r="AA393" i="68"/>
  <c r="X393" i="68"/>
  <c r="N393" i="68"/>
  <c r="DJ392" i="68"/>
  <c r="DE392" i="68"/>
  <c r="CW392" i="68"/>
  <c r="CL392" i="68"/>
  <c r="CK392" i="68"/>
  <c r="CJ392" i="68"/>
  <c r="CI392" i="68"/>
  <c r="CH392" i="68"/>
  <c r="CG392" i="68"/>
  <c r="CF392" i="68"/>
  <c r="CC392" i="68"/>
  <c r="BS392" i="68"/>
  <c r="BE392" i="68"/>
  <c r="BF392" i="68" s="1"/>
  <c r="AZ392" i="68"/>
  <c r="AR392" i="68"/>
  <c r="AG392" i="68"/>
  <c r="AF392" i="68"/>
  <c r="AE392" i="68"/>
  <c r="AD392" i="68"/>
  <c r="AC392" i="68"/>
  <c r="AB392" i="68"/>
  <c r="AA392" i="68"/>
  <c r="X392" i="68"/>
  <c r="N392" i="68"/>
  <c r="DJ391" i="68"/>
  <c r="DE391" i="68"/>
  <c r="CW391" i="68"/>
  <c r="CL391" i="68"/>
  <c r="CK391" i="68"/>
  <c r="CJ391" i="68"/>
  <c r="CI391" i="68"/>
  <c r="CH391" i="68"/>
  <c r="CG391" i="68"/>
  <c r="CF391" i="68"/>
  <c r="CC391" i="68"/>
  <c r="BS391" i="68"/>
  <c r="BE391" i="68"/>
  <c r="AZ391" i="68"/>
  <c r="AR391" i="68"/>
  <c r="AG391" i="68"/>
  <c r="AF391" i="68"/>
  <c r="AE391" i="68"/>
  <c r="AD391" i="68"/>
  <c r="AC391" i="68"/>
  <c r="AB391" i="68"/>
  <c r="AA391" i="68"/>
  <c r="X391" i="68"/>
  <c r="N391" i="68"/>
  <c r="DJ390" i="68"/>
  <c r="DE390" i="68"/>
  <c r="CW390" i="68"/>
  <c r="CL390" i="68"/>
  <c r="CK390" i="68"/>
  <c r="CJ390" i="68"/>
  <c r="CI390" i="68"/>
  <c r="CH390" i="68"/>
  <c r="CG390" i="68"/>
  <c r="CF390" i="68"/>
  <c r="CC390" i="68"/>
  <c r="BS390" i="68"/>
  <c r="BE390" i="68"/>
  <c r="AZ390" i="68"/>
  <c r="AR390" i="68"/>
  <c r="AG390" i="68"/>
  <c r="AF390" i="68"/>
  <c r="AE390" i="68"/>
  <c r="AD390" i="68"/>
  <c r="AC390" i="68"/>
  <c r="AB390" i="68"/>
  <c r="AA390" i="68"/>
  <c r="X390" i="68"/>
  <c r="N390" i="68"/>
  <c r="DK389" i="68"/>
  <c r="DJ389" i="68"/>
  <c r="DE389" i="68"/>
  <c r="CW389" i="68"/>
  <c r="CL389" i="68"/>
  <c r="CK389" i="68"/>
  <c r="CJ389" i="68"/>
  <c r="CI389" i="68"/>
  <c r="CH389" i="68"/>
  <c r="CG389" i="68"/>
  <c r="CF389" i="68"/>
  <c r="CC389" i="68"/>
  <c r="BS389" i="68"/>
  <c r="BE389" i="68"/>
  <c r="AZ389" i="68"/>
  <c r="AR389" i="68"/>
  <c r="AG389" i="68"/>
  <c r="AF389" i="68"/>
  <c r="AE389" i="68"/>
  <c r="AD389" i="68"/>
  <c r="AC389" i="68"/>
  <c r="AB389" i="68"/>
  <c r="AA389" i="68"/>
  <c r="X389" i="68"/>
  <c r="N389" i="68"/>
  <c r="DJ388" i="68"/>
  <c r="DE388" i="68"/>
  <c r="CW388" i="68"/>
  <c r="CL388" i="68"/>
  <c r="CK388" i="68"/>
  <c r="CJ388" i="68"/>
  <c r="CI388" i="68"/>
  <c r="CH388" i="68"/>
  <c r="CG388" i="68"/>
  <c r="CF388" i="68"/>
  <c r="CC388" i="68"/>
  <c r="BS388" i="68"/>
  <c r="BE388" i="68"/>
  <c r="AZ388" i="68"/>
  <c r="AR388" i="68"/>
  <c r="AG388" i="68"/>
  <c r="AF388" i="68"/>
  <c r="AE388" i="68"/>
  <c r="AD388" i="68"/>
  <c r="AC388" i="68"/>
  <c r="AB388" i="68"/>
  <c r="AA388" i="68"/>
  <c r="X388" i="68"/>
  <c r="N388" i="68"/>
  <c r="DJ387" i="68"/>
  <c r="DE387" i="68"/>
  <c r="CW387" i="68"/>
  <c r="CL387" i="68"/>
  <c r="CK387" i="68"/>
  <c r="CJ387" i="68"/>
  <c r="CI387" i="68"/>
  <c r="CH387" i="68"/>
  <c r="CG387" i="68"/>
  <c r="CF387" i="68"/>
  <c r="CC387" i="68"/>
  <c r="BS387" i="68"/>
  <c r="BE387" i="68"/>
  <c r="AZ387" i="68"/>
  <c r="AR387" i="68"/>
  <c r="AG387" i="68"/>
  <c r="AF387" i="68"/>
  <c r="AE387" i="68"/>
  <c r="AD387" i="68"/>
  <c r="AC387" i="68"/>
  <c r="AB387" i="68"/>
  <c r="AA387" i="68"/>
  <c r="X387" i="68"/>
  <c r="N387" i="68"/>
  <c r="DJ386" i="68"/>
  <c r="DE386" i="68"/>
  <c r="CW386" i="68"/>
  <c r="CL386" i="68"/>
  <c r="CK386" i="68"/>
  <c r="CJ386" i="68"/>
  <c r="CI386" i="68"/>
  <c r="CH386" i="68"/>
  <c r="CG386" i="68"/>
  <c r="CF386" i="68"/>
  <c r="CC386" i="68"/>
  <c r="BS386" i="68"/>
  <c r="BE386" i="68"/>
  <c r="AZ386" i="68"/>
  <c r="AR386" i="68"/>
  <c r="AG386" i="68"/>
  <c r="AF386" i="68"/>
  <c r="AE386" i="68"/>
  <c r="AD386" i="68"/>
  <c r="AC386" i="68"/>
  <c r="AB386" i="68"/>
  <c r="AA386" i="68"/>
  <c r="X386" i="68"/>
  <c r="N386" i="68"/>
  <c r="DJ385" i="68"/>
  <c r="DE385" i="68"/>
  <c r="CW385" i="68"/>
  <c r="CL385" i="68"/>
  <c r="CK385" i="68"/>
  <c r="CJ385" i="68"/>
  <c r="CI385" i="68"/>
  <c r="CH385" i="68"/>
  <c r="CG385" i="68"/>
  <c r="CF385" i="68"/>
  <c r="CC385" i="68"/>
  <c r="BS385" i="68"/>
  <c r="BE385" i="68"/>
  <c r="AZ385" i="68"/>
  <c r="AR385" i="68"/>
  <c r="AG385" i="68"/>
  <c r="AF385" i="68"/>
  <c r="AE385" i="68"/>
  <c r="AD385" i="68"/>
  <c r="AC385" i="68"/>
  <c r="AB385" i="68"/>
  <c r="AA385" i="68"/>
  <c r="X385" i="68"/>
  <c r="N385" i="68"/>
  <c r="DJ384" i="68"/>
  <c r="DE384" i="68"/>
  <c r="CW384" i="68"/>
  <c r="CL384" i="68"/>
  <c r="CK384" i="68"/>
  <c r="CJ384" i="68"/>
  <c r="CI384" i="68"/>
  <c r="CH384" i="68"/>
  <c r="CG384" i="68"/>
  <c r="CF384" i="68"/>
  <c r="CC384" i="68"/>
  <c r="BS384" i="68"/>
  <c r="BE384" i="68"/>
  <c r="AZ384" i="68"/>
  <c r="AR384" i="68"/>
  <c r="AG384" i="68"/>
  <c r="AF384" i="68"/>
  <c r="AE384" i="68"/>
  <c r="AD384" i="68"/>
  <c r="AC384" i="68"/>
  <c r="AB384" i="68"/>
  <c r="AA384" i="68"/>
  <c r="X384" i="68"/>
  <c r="N384" i="68"/>
  <c r="DJ383" i="68"/>
  <c r="DE383" i="68"/>
  <c r="CW383" i="68"/>
  <c r="CL383" i="68"/>
  <c r="CK383" i="68"/>
  <c r="CJ383" i="68"/>
  <c r="CI383" i="68"/>
  <c r="CH383" i="68"/>
  <c r="CG383" i="68"/>
  <c r="CF383" i="68"/>
  <c r="CC383" i="68"/>
  <c r="BS383" i="68"/>
  <c r="BE383" i="68"/>
  <c r="AZ383" i="68"/>
  <c r="AR383" i="68"/>
  <c r="AG383" i="68"/>
  <c r="AF383" i="68"/>
  <c r="AE383" i="68"/>
  <c r="AD383" i="68"/>
  <c r="AC383" i="68"/>
  <c r="AB383" i="68"/>
  <c r="AA383" i="68"/>
  <c r="X383" i="68"/>
  <c r="N383" i="68"/>
  <c r="DJ382" i="68"/>
  <c r="DE382" i="68"/>
  <c r="DK382" i="68" s="1"/>
  <c r="CW382" i="68"/>
  <c r="CL382" i="68"/>
  <c r="CK382" i="68"/>
  <c r="CJ382" i="68"/>
  <c r="CI382" i="68"/>
  <c r="CH382" i="68"/>
  <c r="CG382" i="68"/>
  <c r="CF382" i="68"/>
  <c r="CC382" i="68"/>
  <c r="BS382" i="68"/>
  <c r="BE382" i="68"/>
  <c r="AZ382" i="68"/>
  <c r="AR382" i="68"/>
  <c r="AG382" i="68"/>
  <c r="AF382" i="68"/>
  <c r="AE382" i="68"/>
  <c r="AD382" i="68"/>
  <c r="AC382" i="68"/>
  <c r="AB382" i="68"/>
  <c r="AA382" i="68"/>
  <c r="X382" i="68"/>
  <c r="N382" i="68"/>
  <c r="DJ381" i="68"/>
  <c r="DE381" i="68"/>
  <c r="CW381" i="68"/>
  <c r="CL381" i="68"/>
  <c r="CK381" i="68"/>
  <c r="CJ381" i="68"/>
  <c r="CI381" i="68"/>
  <c r="CH381" i="68"/>
  <c r="CG381" i="68"/>
  <c r="CF381" i="68"/>
  <c r="CC381" i="68"/>
  <c r="BS381" i="68"/>
  <c r="BE381" i="68"/>
  <c r="AZ381" i="68"/>
  <c r="AR381" i="68"/>
  <c r="AG381" i="68"/>
  <c r="AF381" i="68"/>
  <c r="AE381" i="68"/>
  <c r="AD381" i="68"/>
  <c r="AC381" i="68"/>
  <c r="AB381" i="68"/>
  <c r="AA381" i="68"/>
  <c r="X381" i="68"/>
  <c r="N381" i="68"/>
  <c r="DJ380" i="68"/>
  <c r="DE380" i="68"/>
  <c r="CW380" i="68"/>
  <c r="CL380" i="68"/>
  <c r="CK380" i="68"/>
  <c r="CJ380" i="68"/>
  <c r="CI380" i="68"/>
  <c r="CH380" i="68"/>
  <c r="CG380" i="68"/>
  <c r="CF380" i="68"/>
  <c r="CC380" i="68"/>
  <c r="BS380" i="68"/>
  <c r="BE380" i="68"/>
  <c r="AZ380" i="68"/>
  <c r="AR380" i="68"/>
  <c r="AG380" i="68"/>
  <c r="AF380" i="68"/>
  <c r="AE380" i="68"/>
  <c r="AD380" i="68"/>
  <c r="AC380" i="68"/>
  <c r="AB380" i="68"/>
  <c r="AA380" i="68"/>
  <c r="X380" i="68"/>
  <c r="N380" i="68"/>
  <c r="DJ379" i="68"/>
  <c r="DE379" i="68"/>
  <c r="CW379" i="68"/>
  <c r="CL379" i="68"/>
  <c r="CK379" i="68"/>
  <c r="CJ379" i="68"/>
  <c r="CI379" i="68"/>
  <c r="CH379" i="68"/>
  <c r="CG379" i="68"/>
  <c r="CF379" i="68"/>
  <c r="CC379" i="68"/>
  <c r="BS379" i="68"/>
  <c r="BE379" i="68"/>
  <c r="AZ379" i="68"/>
  <c r="AR379" i="68"/>
  <c r="AG379" i="68"/>
  <c r="AF379" i="68"/>
  <c r="AE379" i="68"/>
  <c r="AD379" i="68"/>
  <c r="AC379" i="68"/>
  <c r="AB379" i="68"/>
  <c r="AA379" i="68"/>
  <c r="X379" i="68"/>
  <c r="N379" i="68"/>
  <c r="DJ378" i="68"/>
  <c r="DE378" i="68"/>
  <c r="CW378" i="68"/>
  <c r="CL378" i="68"/>
  <c r="CK378" i="68"/>
  <c r="CJ378" i="68"/>
  <c r="CI378" i="68"/>
  <c r="CH378" i="68"/>
  <c r="CG378" i="68"/>
  <c r="CF378" i="68"/>
  <c r="CC378" i="68"/>
  <c r="BS378" i="68"/>
  <c r="BE378" i="68"/>
  <c r="AZ378" i="68"/>
  <c r="AR378" i="68"/>
  <c r="AG378" i="68"/>
  <c r="AF378" i="68"/>
  <c r="AE378" i="68"/>
  <c r="AD378" i="68"/>
  <c r="AC378" i="68"/>
  <c r="AB378" i="68"/>
  <c r="AA378" i="68"/>
  <c r="X378" i="68"/>
  <c r="N378" i="68"/>
  <c r="DJ377" i="68"/>
  <c r="DE377" i="68"/>
  <c r="DK377" i="68" s="1"/>
  <c r="CW377" i="68"/>
  <c r="CL377" i="68"/>
  <c r="CK377" i="68"/>
  <c r="CJ377" i="68"/>
  <c r="CI377" i="68"/>
  <c r="CH377" i="68"/>
  <c r="CG377" i="68"/>
  <c r="CF377" i="68"/>
  <c r="CC377" i="68"/>
  <c r="BS377" i="68"/>
  <c r="BE377" i="68"/>
  <c r="AZ377" i="68"/>
  <c r="AR377" i="68"/>
  <c r="AG377" i="68"/>
  <c r="AF377" i="68"/>
  <c r="AE377" i="68"/>
  <c r="AD377" i="68"/>
  <c r="AC377" i="68"/>
  <c r="AB377" i="68"/>
  <c r="AA377" i="68"/>
  <c r="X377" i="68"/>
  <c r="N377" i="68"/>
  <c r="DJ376" i="68"/>
  <c r="DE376" i="68"/>
  <c r="CW376" i="68"/>
  <c r="CL376" i="68"/>
  <c r="CK376" i="68"/>
  <c r="CJ376" i="68"/>
  <c r="CI376" i="68"/>
  <c r="CH376" i="68"/>
  <c r="CG376" i="68"/>
  <c r="CF376" i="68"/>
  <c r="CC376" i="68"/>
  <c r="BS376" i="68"/>
  <c r="BE376" i="68"/>
  <c r="AZ376" i="68"/>
  <c r="AR376" i="68"/>
  <c r="AG376" i="68"/>
  <c r="AF376" i="68"/>
  <c r="AE376" i="68"/>
  <c r="AD376" i="68"/>
  <c r="AC376" i="68"/>
  <c r="AB376" i="68"/>
  <c r="AA376" i="68"/>
  <c r="X376" i="68"/>
  <c r="N376" i="68"/>
  <c r="DJ375" i="68"/>
  <c r="DE375" i="68"/>
  <c r="CW375" i="68"/>
  <c r="CL375" i="68"/>
  <c r="CK375" i="68"/>
  <c r="CJ375" i="68"/>
  <c r="CI375" i="68"/>
  <c r="CH375" i="68"/>
  <c r="CG375" i="68"/>
  <c r="CF375" i="68"/>
  <c r="CC375" i="68"/>
  <c r="BS375" i="68"/>
  <c r="BE375" i="68"/>
  <c r="AZ375" i="68"/>
  <c r="AR375" i="68"/>
  <c r="AG375" i="68"/>
  <c r="AF375" i="68"/>
  <c r="AE375" i="68"/>
  <c r="AD375" i="68"/>
  <c r="AC375" i="68"/>
  <c r="AB375" i="68"/>
  <c r="AA375" i="68"/>
  <c r="X375" i="68"/>
  <c r="N375" i="68"/>
  <c r="DJ374" i="68"/>
  <c r="DE374" i="68"/>
  <c r="CW374" i="68"/>
  <c r="CL374" i="68"/>
  <c r="CK374" i="68"/>
  <c r="CJ374" i="68"/>
  <c r="CI374" i="68"/>
  <c r="CH374" i="68"/>
  <c r="CG374" i="68"/>
  <c r="CF374" i="68"/>
  <c r="CC374" i="68"/>
  <c r="BS374" i="68"/>
  <c r="BE374" i="68"/>
  <c r="AZ374" i="68"/>
  <c r="AR374" i="68"/>
  <c r="AG374" i="68"/>
  <c r="AF374" i="68"/>
  <c r="AE374" i="68"/>
  <c r="AD374" i="68"/>
  <c r="AC374" i="68"/>
  <c r="AB374" i="68"/>
  <c r="AA374" i="68"/>
  <c r="X374" i="68"/>
  <c r="N374" i="68"/>
  <c r="DJ373" i="68"/>
  <c r="DE373" i="68"/>
  <c r="CW373" i="68"/>
  <c r="CL373" i="68"/>
  <c r="CK373" i="68"/>
  <c r="CJ373" i="68"/>
  <c r="CI373" i="68"/>
  <c r="CH373" i="68"/>
  <c r="CG373" i="68"/>
  <c r="CF373" i="68"/>
  <c r="CC373" i="68"/>
  <c r="BS373" i="68"/>
  <c r="BE373" i="68"/>
  <c r="BF373" i="68" s="1"/>
  <c r="AZ373" i="68"/>
  <c r="AR373" i="68"/>
  <c r="AG373" i="68"/>
  <c r="AF373" i="68"/>
  <c r="AE373" i="68"/>
  <c r="AD373" i="68"/>
  <c r="AC373" i="68"/>
  <c r="AB373" i="68"/>
  <c r="AA373" i="68"/>
  <c r="X373" i="68"/>
  <c r="N373" i="68"/>
  <c r="DJ372" i="68"/>
  <c r="DE372" i="68"/>
  <c r="CW372" i="68"/>
  <c r="CL372" i="68"/>
  <c r="CK372" i="68"/>
  <c r="CJ372" i="68"/>
  <c r="CI372" i="68"/>
  <c r="CH372" i="68"/>
  <c r="CG372" i="68"/>
  <c r="CF372" i="68"/>
  <c r="CC372" i="68"/>
  <c r="BS372" i="68"/>
  <c r="BE372" i="68"/>
  <c r="AZ372" i="68"/>
  <c r="AR372" i="68"/>
  <c r="AG372" i="68"/>
  <c r="AF372" i="68"/>
  <c r="AE372" i="68"/>
  <c r="AD372" i="68"/>
  <c r="AC372" i="68"/>
  <c r="AB372" i="68"/>
  <c r="AA372" i="68"/>
  <c r="X372" i="68"/>
  <c r="N372" i="68"/>
  <c r="DJ371" i="68"/>
  <c r="DE371" i="68"/>
  <c r="CW371" i="68"/>
  <c r="CL371" i="68"/>
  <c r="CK371" i="68"/>
  <c r="CJ371" i="68"/>
  <c r="CI371" i="68"/>
  <c r="CH371" i="68"/>
  <c r="CG371" i="68"/>
  <c r="CF371" i="68"/>
  <c r="CC371" i="68"/>
  <c r="BS371" i="68"/>
  <c r="BE371" i="68"/>
  <c r="AZ371" i="68"/>
  <c r="AR371" i="68"/>
  <c r="AG371" i="68"/>
  <c r="AF371" i="68"/>
  <c r="AE371" i="68"/>
  <c r="AD371" i="68"/>
  <c r="AC371" i="68"/>
  <c r="AB371" i="68"/>
  <c r="AA371" i="68"/>
  <c r="X371" i="68"/>
  <c r="N371" i="68"/>
  <c r="DJ370" i="68"/>
  <c r="DE370" i="68"/>
  <c r="CW370" i="68"/>
  <c r="CL370" i="68"/>
  <c r="CK370" i="68"/>
  <c r="CJ370" i="68"/>
  <c r="CI370" i="68"/>
  <c r="CH370" i="68"/>
  <c r="CG370" i="68"/>
  <c r="CF370" i="68"/>
  <c r="CC370" i="68"/>
  <c r="BS370" i="68"/>
  <c r="BE370" i="68"/>
  <c r="AZ370" i="68"/>
  <c r="AR370" i="68"/>
  <c r="AG370" i="68"/>
  <c r="AF370" i="68"/>
  <c r="AE370" i="68"/>
  <c r="AD370" i="68"/>
  <c r="AC370" i="68"/>
  <c r="AB370" i="68"/>
  <c r="AA370" i="68"/>
  <c r="X370" i="68"/>
  <c r="N370" i="68"/>
  <c r="DK369" i="68"/>
  <c r="DJ369" i="68"/>
  <c r="DE369" i="68"/>
  <c r="CW369" i="68"/>
  <c r="CL369" i="68"/>
  <c r="CK369" i="68"/>
  <c r="CJ369" i="68"/>
  <c r="CI369" i="68"/>
  <c r="CH369" i="68"/>
  <c r="CG369" i="68"/>
  <c r="CF369" i="68"/>
  <c r="CC369" i="68"/>
  <c r="BS369" i="68"/>
  <c r="BE369" i="68"/>
  <c r="AZ369" i="68"/>
  <c r="BF369" i="68" s="1"/>
  <c r="AR369" i="68"/>
  <c r="AG369" i="68"/>
  <c r="AF369" i="68"/>
  <c r="AE369" i="68"/>
  <c r="AD369" i="68"/>
  <c r="AC369" i="68"/>
  <c r="AB369" i="68"/>
  <c r="AA369" i="68"/>
  <c r="X369" i="68"/>
  <c r="N369" i="68"/>
  <c r="DJ368" i="68"/>
  <c r="DE368" i="68"/>
  <c r="CW368" i="68"/>
  <c r="CL368" i="68"/>
  <c r="CK368" i="68"/>
  <c r="CJ368" i="68"/>
  <c r="CI368" i="68"/>
  <c r="CH368" i="68"/>
  <c r="CG368" i="68"/>
  <c r="CF368" i="68"/>
  <c r="CC368" i="68"/>
  <c r="BS368" i="68"/>
  <c r="BE368" i="68"/>
  <c r="AZ368" i="68"/>
  <c r="AR368" i="68"/>
  <c r="AG368" i="68"/>
  <c r="AF368" i="68"/>
  <c r="AE368" i="68"/>
  <c r="AD368" i="68"/>
  <c r="AC368" i="68"/>
  <c r="AB368" i="68"/>
  <c r="AA368" i="68"/>
  <c r="X368" i="68"/>
  <c r="N368" i="68"/>
  <c r="DJ367" i="68"/>
  <c r="DE367" i="68"/>
  <c r="CW367" i="68"/>
  <c r="CL367" i="68"/>
  <c r="CK367" i="68"/>
  <c r="CJ367" i="68"/>
  <c r="CI367" i="68"/>
  <c r="CH367" i="68"/>
  <c r="CG367" i="68"/>
  <c r="CF367" i="68"/>
  <c r="CC367" i="68"/>
  <c r="BS367" i="68"/>
  <c r="BE367" i="68"/>
  <c r="BF367" i="68" s="1"/>
  <c r="AZ367" i="68"/>
  <c r="AR367" i="68"/>
  <c r="AG367" i="68"/>
  <c r="AF367" i="68"/>
  <c r="AE367" i="68"/>
  <c r="AD367" i="68"/>
  <c r="AC367" i="68"/>
  <c r="AB367" i="68"/>
  <c r="AA367" i="68"/>
  <c r="X367" i="68"/>
  <c r="N367" i="68"/>
  <c r="DJ366" i="68"/>
  <c r="DE366" i="68"/>
  <c r="CW366" i="68"/>
  <c r="CL366" i="68"/>
  <c r="CK366" i="68"/>
  <c r="CJ366" i="68"/>
  <c r="CI366" i="68"/>
  <c r="CH366" i="68"/>
  <c r="CG366" i="68"/>
  <c r="CF366" i="68"/>
  <c r="CC366" i="68"/>
  <c r="BS366" i="68"/>
  <c r="BE366" i="68"/>
  <c r="AZ366" i="68"/>
  <c r="AR366" i="68"/>
  <c r="AG366" i="68"/>
  <c r="AF366" i="68"/>
  <c r="AE366" i="68"/>
  <c r="AD366" i="68"/>
  <c r="AC366" i="68"/>
  <c r="AB366" i="68"/>
  <c r="AA366" i="68"/>
  <c r="X366" i="68"/>
  <c r="N366" i="68"/>
  <c r="DJ365" i="68"/>
  <c r="DE365" i="68"/>
  <c r="CW365" i="68"/>
  <c r="CL365" i="68"/>
  <c r="CK365" i="68"/>
  <c r="CJ365" i="68"/>
  <c r="CI365" i="68"/>
  <c r="CH365" i="68"/>
  <c r="CG365" i="68"/>
  <c r="CF365" i="68"/>
  <c r="CC365" i="68"/>
  <c r="BS365" i="68"/>
  <c r="BE365" i="68"/>
  <c r="BF365" i="68" s="1"/>
  <c r="AZ365" i="68"/>
  <c r="AR365" i="68"/>
  <c r="AG365" i="68"/>
  <c r="AF365" i="68"/>
  <c r="AE365" i="68"/>
  <c r="AD365" i="68"/>
  <c r="AC365" i="68"/>
  <c r="AB365" i="68"/>
  <c r="AA365" i="68"/>
  <c r="X365" i="68"/>
  <c r="N365" i="68"/>
  <c r="DJ364" i="68"/>
  <c r="DK364" i="68" s="1"/>
  <c r="DE364" i="68"/>
  <c r="CW364" i="68"/>
  <c r="CL364" i="68"/>
  <c r="CK364" i="68"/>
  <c r="CJ364" i="68"/>
  <c r="CI364" i="68"/>
  <c r="CH364" i="68"/>
  <c r="CG364" i="68"/>
  <c r="CF364" i="68"/>
  <c r="CC364" i="68"/>
  <c r="BS364" i="68"/>
  <c r="BE364" i="68"/>
  <c r="AZ364" i="68"/>
  <c r="AR364" i="68"/>
  <c r="AG364" i="68"/>
  <c r="AF364" i="68"/>
  <c r="AE364" i="68"/>
  <c r="AD364" i="68"/>
  <c r="AC364" i="68"/>
  <c r="AB364" i="68"/>
  <c r="AA364" i="68"/>
  <c r="X364" i="68"/>
  <c r="N364" i="68"/>
  <c r="DJ363" i="68"/>
  <c r="DE363" i="68"/>
  <c r="CW363" i="68"/>
  <c r="CL363" i="68"/>
  <c r="CK363" i="68"/>
  <c r="CJ363" i="68"/>
  <c r="CI363" i="68"/>
  <c r="CH363" i="68"/>
  <c r="CG363" i="68"/>
  <c r="CF363" i="68"/>
  <c r="CC363" i="68"/>
  <c r="BS363" i="68"/>
  <c r="BE363" i="68"/>
  <c r="AZ363" i="68"/>
  <c r="AR363" i="68"/>
  <c r="AG363" i="68"/>
  <c r="AF363" i="68"/>
  <c r="AE363" i="68"/>
  <c r="AD363" i="68"/>
  <c r="AC363" i="68"/>
  <c r="AB363" i="68"/>
  <c r="AA363" i="68"/>
  <c r="X363" i="68"/>
  <c r="N363" i="68"/>
  <c r="DJ362" i="68"/>
  <c r="DE362" i="68"/>
  <c r="CW362" i="68"/>
  <c r="CL362" i="68"/>
  <c r="CK362" i="68"/>
  <c r="CJ362" i="68"/>
  <c r="CI362" i="68"/>
  <c r="CH362" i="68"/>
  <c r="CG362" i="68"/>
  <c r="CF362" i="68"/>
  <c r="CC362" i="68"/>
  <c r="BS362" i="68"/>
  <c r="BE362" i="68"/>
  <c r="AZ362" i="68"/>
  <c r="BF362" i="68" s="1"/>
  <c r="AR362" i="68"/>
  <c r="AG362" i="68"/>
  <c r="AF362" i="68"/>
  <c r="AE362" i="68"/>
  <c r="AD362" i="68"/>
  <c r="AC362" i="68"/>
  <c r="AB362" i="68"/>
  <c r="AA362" i="68"/>
  <c r="X362" i="68"/>
  <c r="N362" i="68"/>
  <c r="DJ361" i="68"/>
  <c r="DK361" i="68" s="1"/>
  <c r="DE361" i="68"/>
  <c r="CW361" i="68"/>
  <c r="CL361" i="68"/>
  <c r="CK361" i="68"/>
  <c r="CJ361" i="68"/>
  <c r="CI361" i="68"/>
  <c r="CH361" i="68"/>
  <c r="CG361" i="68"/>
  <c r="CF361" i="68"/>
  <c r="CC361" i="68"/>
  <c r="BS361" i="68"/>
  <c r="BE361" i="68"/>
  <c r="AZ361" i="68"/>
  <c r="AR361" i="68"/>
  <c r="AG361" i="68"/>
  <c r="AF361" i="68"/>
  <c r="AE361" i="68"/>
  <c r="AD361" i="68"/>
  <c r="AC361" i="68"/>
  <c r="AB361" i="68"/>
  <c r="AA361" i="68"/>
  <c r="X361" i="68"/>
  <c r="N361" i="68"/>
  <c r="DJ360" i="68"/>
  <c r="DE360" i="68"/>
  <c r="CW360" i="68"/>
  <c r="CL360" i="68"/>
  <c r="CK360" i="68"/>
  <c r="CJ360" i="68"/>
  <c r="CI360" i="68"/>
  <c r="CH360" i="68"/>
  <c r="CG360" i="68"/>
  <c r="CF360" i="68"/>
  <c r="CC360" i="68"/>
  <c r="BS360" i="68"/>
  <c r="BE360" i="68"/>
  <c r="AZ360" i="68"/>
  <c r="AR360" i="68"/>
  <c r="AG360" i="68"/>
  <c r="AF360" i="68"/>
  <c r="AE360" i="68"/>
  <c r="AD360" i="68"/>
  <c r="AC360" i="68"/>
  <c r="AB360" i="68"/>
  <c r="AA360" i="68"/>
  <c r="X360" i="68"/>
  <c r="N360" i="68"/>
  <c r="DJ359" i="68"/>
  <c r="DE359" i="68"/>
  <c r="CW359" i="68"/>
  <c r="CL359" i="68"/>
  <c r="CK359" i="68"/>
  <c r="CJ359" i="68"/>
  <c r="CI359" i="68"/>
  <c r="CH359" i="68"/>
  <c r="CG359" i="68"/>
  <c r="CF359" i="68"/>
  <c r="CC359" i="68"/>
  <c r="BS359" i="68"/>
  <c r="BE359" i="68"/>
  <c r="AZ359" i="68"/>
  <c r="AR359" i="68"/>
  <c r="AG359" i="68"/>
  <c r="AF359" i="68"/>
  <c r="AE359" i="68"/>
  <c r="AD359" i="68"/>
  <c r="AC359" i="68"/>
  <c r="AB359" i="68"/>
  <c r="AA359" i="68"/>
  <c r="X359" i="68"/>
  <c r="N359" i="68"/>
  <c r="DJ358" i="68"/>
  <c r="DE358" i="68"/>
  <c r="CW358" i="68"/>
  <c r="CL358" i="68"/>
  <c r="CK358" i="68"/>
  <c r="CJ358" i="68"/>
  <c r="CI358" i="68"/>
  <c r="CH358" i="68"/>
  <c r="CG358" i="68"/>
  <c r="CM358" i="68" s="1"/>
  <c r="CF358" i="68"/>
  <c r="CC358" i="68"/>
  <c r="BS358" i="68"/>
  <c r="BE358" i="68"/>
  <c r="AZ358" i="68"/>
  <c r="AR358" i="68"/>
  <c r="AG358" i="68"/>
  <c r="AF358" i="68"/>
  <c r="AE358" i="68"/>
  <c r="AD358" i="68"/>
  <c r="AC358" i="68"/>
  <c r="AB358" i="68"/>
  <c r="AA358" i="68"/>
  <c r="X358" i="68"/>
  <c r="N358" i="68"/>
  <c r="DJ357" i="68"/>
  <c r="DK357" i="68" s="1"/>
  <c r="DE357" i="68"/>
  <c r="CW357" i="68"/>
  <c r="CL357" i="68"/>
  <c r="CK357" i="68"/>
  <c r="CJ357" i="68"/>
  <c r="CI357" i="68"/>
  <c r="CH357" i="68"/>
  <c r="CG357" i="68"/>
  <c r="CF357" i="68"/>
  <c r="CC357" i="68"/>
  <c r="BS357" i="68"/>
  <c r="BE357" i="68"/>
  <c r="AZ357" i="68"/>
  <c r="BF357" i="68" s="1"/>
  <c r="AR357" i="68"/>
  <c r="AG357" i="68"/>
  <c r="AF357" i="68"/>
  <c r="AE357" i="68"/>
  <c r="AD357" i="68"/>
  <c r="AC357" i="68"/>
  <c r="AB357" i="68"/>
  <c r="AA357" i="68"/>
  <c r="X357" i="68"/>
  <c r="N357" i="68"/>
  <c r="DJ356" i="68"/>
  <c r="DE356" i="68"/>
  <c r="CW356" i="68"/>
  <c r="CL356" i="68"/>
  <c r="CK356" i="68"/>
  <c r="CJ356" i="68"/>
  <c r="CI356" i="68"/>
  <c r="CH356" i="68"/>
  <c r="CG356" i="68"/>
  <c r="CF356" i="68"/>
  <c r="CC356" i="68"/>
  <c r="BS356" i="68"/>
  <c r="BE356" i="68"/>
  <c r="AZ356" i="68"/>
  <c r="AR356" i="68"/>
  <c r="AG356" i="68"/>
  <c r="AF356" i="68"/>
  <c r="AE356" i="68"/>
  <c r="AD356" i="68"/>
  <c r="AC356" i="68"/>
  <c r="AB356" i="68"/>
  <c r="AA356" i="68"/>
  <c r="X356" i="68"/>
  <c r="N356" i="68"/>
  <c r="DJ355" i="68"/>
  <c r="DE355" i="68"/>
  <c r="DK355" i="68" s="1"/>
  <c r="CW355" i="68"/>
  <c r="CL355" i="68"/>
  <c r="CK355" i="68"/>
  <c r="CJ355" i="68"/>
  <c r="CI355" i="68"/>
  <c r="CH355" i="68"/>
  <c r="CG355" i="68"/>
  <c r="CF355" i="68"/>
  <c r="CC355" i="68"/>
  <c r="BS355" i="68"/>
  <c r="BF355" i="68"/>
  <c r="BE355" i="68"/>
  <c r="AZ355" i="68"/>
  <c r="AR355" i="68"/>
  <c r="AG355" i="68"/>
  <c r="AF355" i="68"/>
  <c r="AE355" i="68"/>
  <c r="AD355" i="68"/>
  <c r="AC355" i="68"/>
  <c r="AB355" i="68"/>
  <c r="AA355" i="68"/>
  <c r="X355" i="68"/>
  <c r="N355" i="68"/>
  <c r="DJ354" i="68"/>
  <c r="DE354" i="68"/>
  <c r="CW354" i="68"/>
  <c r="CL354" i="68"/>
  <c r="CK354" i="68"/>
  <c r="CJ354" i="68"/>
  <c r="CI354" i="68"/>
  <c r="CH354" i="68"/>
  <c r="CG354" i="68"/>
  <c r="CF354" i="68"/>
  <c r="CC354" i="68"/>
  <c r="BS354" i="68"/>
  <c r="BE354" i="68"/>
  <c r="AZ354" i="68"/>
  <c r="AR354" i="68"/>
  <c r="AG354" i="68"/>
  <c r="AF354" i="68"/>
  <c r="AE354" i="68"/>
  <c r="AD354" i="68"/>
  <c r="AC354" i="68"/>
  <c r="AB354" i="68"/>
  <c r="AA354" i="68"/>
  <c r="X354" i="68"/>
  <c r="N354" i="68"/>
  <c r="DJ353" i="68"/>
  <c r="DE353" i="68"/>
  <c r="CW353" i="68"/>
  <c r="CL353" i="68"/>
  <c r="CK353" i="68"/>
  <c r="CJ353" i="68"/>
  <c r="CI353" i="68"/>
  <c r="CH353" i="68"/>
  <c r="CG353" i="68"/>
  <c r="CF353" i="68"/>
  <c r="CC353" i="68"/>
  <c r="BS353" i="68"/>
  <c r="BE353" i="68"/>
  <c r="AZ353" i="68"/>
  <c r="AR353" i="68"/>
  <c r="AG353" i="68"/>
  <c r="AF353" i="68"/>
  <c r="AE353" i="68"/>
  <c r="AD353" i="68"/>
  <c r="AC353" i="68"/>
  <c r="AB353" i="68"/>
  <c r="AA353" i="68"/>
  <c r="X353" i="68"/>
  <c r="N353" i="68"/>
  <c r="DJ352" i="68"/>
  <c r="DE352" i="68"/>
  <c r="CW352" i="68"/>
  <c r="CL352" i="68"/>
  <c r="CK352" i="68"/>
  <c r="CJ352" i="68"/>
  <c r="CI352" i="68"/>
  <c r="CH352" i="68"/>
  <c r="CG352" i="68"/>
  <c r="CF352" i="68"/>
  <c r="CC352" i="68"/>
  <c r="BS352" i="68"/>
  <c r="BE352" i="68"/>
  <c r="AZ352" i="68"/>
  <c r="AR352" i="68"/>
  <c r="AG352" i="68"/>
  <c r="AF352" i="68"/>
  <c r="AE352" i="68"/>
  <c r="AD352" i="68"/>
  <c r="AC352" i="68"/>
  <c r="AB352" i="68"/>
  <c r="AA352" i="68"/>
  <c r="X352" i="68"/>
  <c r="N352" i="68"/>
  <c r="DJ351" i="68"/>
  <c r="DE351" i="68"/>
  <c r="CW351" i="68"/>
  <c r="CL351" i="68"/>
  <c r="CK351" i="68"/>
  <c r="CJ351" i="68"/>
  <c r="CI351" i="68"/>
  <c r="CH351" i="68"/>
  <c r="CG351" i="68"/>
  <c r="CF351" i="68"/>
  <c r="CC351" i="68"/>
  <c r="BS351" i="68"/>
  <c r="BE351" i="68"/>
  <c r="AZ351" i="68"/>
  <c r="AR351" i="68"/>
  <c r="AG351" i="68"/>
  <c r="AF351" i="68"/>
  <c r="AE351" i="68"/>
  <c r="AD351" i="68"/>
  <c r="AC351" i="68"/>
  <c r="AB351" i="68"/>
  <c r="AA351" i="68"/>
  <c r="X351" i="68"/>
  <c r="N351" i="68"/>
  <c r="DJ350" i="68"/>
  <c r="DE350" i="68"/>
  <c r="CW350" i="68"/>
  <c r="CL350" i="68"/>
  <c r="CK350" i="68"/>
  <c r="CJ350" i="68"/>
  <c r="CI350" i="68"/>
  <c r="CH350" i="68"/>
  <c r="CG350" i="68"/>
  <c r="CF350" i="68"/>
  <c r="CC350" i="68"/>
  <c r="BS350" i="68"/>
  <c r="BE350" i="68"/>
  <c r="AZ350" i="68"/>
  <c r="AR350" i="68"/>
  <c r="AG350" i="68"/>
  <c r="AF350" i="68"/>
  <c r="AE350" i="68"/>
  <c r="AD350" i="68"/>
  <c r="AC350" i="68"/>
  <c r="AB350" i="68"/>
  <c r="AA350" i="68"/>
  <c r="X350" i="68"/>
  <c r="N350" i="68"/>
  <c r="DJ349" i="68"/>
  <c r="DK349" i="68" s="1"/>
  <c r="DE349" i="68"/>
  <c r="CW349" i="68"/>
  <c r="CL349" i="68"/>
  <c r="CK349" i="68"/>
  <c r="CJ349" i="68"/>
  <c r="CI349" i="68"/>
  <c r="CH349" i="68"/>
  <c r="CG349" i="68"/>
  <c r="CF349" i="68"/>
  <c r="CC349" i="68"/>
  <c r="BS349" i="68"/>
  <c r="BE349" i="68"/>
  <c r="AZ349" i="68"/>
  <c r="AR349" i="68"/>
  <c r="AG349" i="68"/>
  <c r="AF349" i="68"/>
  <c r="AE349" i="68"/>
  <c r="AD349" i="68"/>
  <c r="AC349" i="68"/>
  <c r="AB349" i="68"/>
  <c r="AA349" i="68"/>
  <c r="X349" i="68"/>
  <c r="N349" i="68"/>
  <c r="DJ348" i="68"/>
  <c r="DE348" i="68"/>
  <c r="CW348" i="68"/>
  <c r="CL348" i="68"/>
  <c r="CK348" i="68"/>
  <c r="CJ348" i="68"/>
  <c r="CI348" i="68"/>
  <c r="CH348" i="68"/>
  <c r="CG348" i="68"/>
  <c r="CF348" i="68"/>
  <c r="CC348" i="68"/>
  <c r="BS348" i="68"/>
  <c r="BE348" i="68"/>
  <c r="AZ348" i="68"/>
  <c r="AR348" i="68"/>
  <c r="AG348" i="68"/>
  <c r="AF348" i="68"/>
  <c r="AE348" i="68"/>
  <c r="AD348" i="68"/>
  <c r="AC348" i="68"/>
  <c r="AB348" i="68"/>
  <c r="AA348" i="68"/>
  <c r="X348" i="68"/>
  <c r="N348" i="68"/>
  <c r="DJ347" i="68"/>
  <c r="DE347" i="68"/>
  <c r="CW347" i="68"/>
  <c r="CL347" i="68"/>
  <c r="CK347" i="68"/>
  <c r="CJ347" i="68"/>
  <c r="CI347" i="68"/>
  <c r="CH347" i="68"/>
  <c r="CG347" i="68"/>
  <c r="CF347" i="68"/>
  <c r="CC347" i="68"/>
  <c r="BS347" i="68"/>
  <c r="BE347" i="68"/>
  <c r="BF347" i="68" s="1"/>
  <c r="AZ347" i="68"/>
  <c r="AR347" i="68"/>
  <c r="AG347" i="68"/>
  <c r="AF347" i="68"/>
  <c r="AE347" i="68"/>
  <c r="AD347" i="68"/>
  <c r="AC347" i="68"/>
  <c r="AB347" i="68"/>
  <c r="AA347" i="68"/>
  <c r="X347" i="68"/>
  <c r="N347" i="68"/>
  <c r="DJ346" i="68"/>
  <c r="DE346" i="68"/>
  <c r="CW346" i="68"/>
  <c r="CL346" i="68"/>
  <c r="CK346" i="68"/>
  <c r="CJ346" i="68"/>
  <c r="CI346" i="68"/>
  <c r="CH346" i="68"/>
  <c r="CG346" i="68"/>
  <c r="CF346" i="68"/>
  <c r="CC346" i="68"/>
  <c r="BS346" i="68"/>
  <c r="BE346" i="68"/>
  <c r="AZ346" i="68"/>
  <c r="AR346" i="68"/>
  <c r="AG346" i="68"/>
  <c r="AF346" i="68"/>
  <c r="AE346" i="68"/>
  <c r="AD346" i="68"/>
  <c r="AC346" i="68"/>
  <c r="AB346" i="68"/>
  <c r="AA346" i="68"/>
  <c r="X346" i="68"/>
  <c r="N346" i="68"/>
  <c r="DJ345" i="68"/>
  <c r="DE345" i="68"/>
  <c r="CW345" i="68"/>
  <c r="CL345" i="68"/>
  <c r="CK345" i="68"/>
  <c r="CJ345" i="68"/>
  <c r="CI345" i="68"/>
  <c r="CH345" i="68"/>
  <c r="CG345" i="68"/>
  <c r="CF345" i="68"/>
  <c r="CC345" i="68"/>
  <c r="BS345" i="68"/>
  <c r="BE345" i="68"/>
  <c r="AZ345" i="68"/>
  <c r="AR345" i="68"/>
  <c r="AG345" i="68"/>
  <c r="AF345" i="68"/>
  <c r="AE345" i="68"/>
  <c r="AD345" i="68"/>
  <c r="AC345" i="68"/>
  <c r="AB345" i="68"/>
  <c r="AA345" i="68"/>
  <c r="X345" i="68"/>
  <c r="N345" i="68"/>
  <c r="DJ344" i="68"/>
  <c r="DE344" i="68"/>
  <c r="CW344" i="68"/>
  <c r="CL344" i="68"/>
  <c r="CK344" i="68"/>
  <c r="CJ344" i="68"/>
  <c r="CI344" i="68"/>
  <c r="CH344" i="68"/>
  <c r="CG344" i="68"/>
  <c r="CF344" i="68"/>
  <c r="CC344" i="68"/>
  <c r="BS344" i="68"/>
  <c r="BE344" i="68"/>
  <c r="AZ344" i="68"/>
  <c r="BF344" i="68" s="1"/>
  <c r="AR344" i="68"/>
  <c r="AG344" i="68"/>
  <c r="AF344" i="68"/>
  <c r="AE344" i="68"/>
  <c r="AD344" i="68"/>
  <c r="AC344" i="68"/>
  <c r="AB344" i="68"/>
  <c r="AA344" i="68"/>
  <c r="X344" i="68"/>
  <c r="N344" i="68"/>
  <c r="DJ343" i="68"/>
  <c r="DK343" i="68" s="1"/>
  <c r="DE343" i="68"/>
  <c r="CW343" i="68"/>
  <c r="CL343" i="68"/>
  <c r="CK343" i="68"/>
  <c r="CJ343" i="68"/>
  <c r="CI343" i="68"/>
  <c r="CH343" i="68"/>
  <c r="CG343" i="68"/>
  <c r="CF343" i="68"/>
  <c r="CC343" i="68"/>
  <c r="BS343" i="68"/>
  <c r="BE343" i="68"/>
  <c r="AZ343" i="68"/>
  <c r="AR343" i="68"/>
  <c r="AG343" i="68"/>
  <c r="AF343" i="68"/>
  <c r="AE343" i="68"/>
  <c r="AD343" i="68"/>
  <c r="AC343" i="68"/>
  <c r="AB343" i="68"/>
  <c r="AA343" i="68"/>
  <c r="X343" i="68"/>
  <c r="N343" i="68"/>
  <c r="DJ342" i="68"/>
  <c r="DE342" i="68"/>
  <c r="CW342" i="68"/>
  <c r="CL342" i="68"/>
  <c r="CK342" i="68"/>
  <c r="CJ342" i="68"/>
  <c r="CI342" i="68"/>
  <c r="CH342" i="68"/>
  <c r="CG342" i="68"/>
  <c r="CF342" i="68"/>
  <c r="CC342" i="68"/>
  <c r="BS342" i="68"/>
  <c r="BE342" i="68"/>
  <c r="AZ342" i="68"/>
  <c r="AR342" i="68"/>
  <c r="AG342" i="68"/>
  <c r="AF342" i="68"/>
  <c r="AE342" i="68"/>
  <c r="AD342" i="68"/>
  <c r="AC342" i="68"/>
  <c r="AB342" i="68"/>
  <c r="AA342" i="68"/>
  <c r="X342" i="68"/>
  <c r="N342" i="68"/>
  <c r="DJ341" i="68"/>
  <c r="DE341" i="68"/>
  <c r="CW341" i="68"/>
  <c r="CL341" i="68"/>
  <c r="CK341" i="68"/>
  <c r="CJ341" i="68"/>
  <c r="CI341" i="68"/>
  <c r="CH341" i="68"/>
  <c r="CG341" i="68"/>
  <c r="CF341" i="68"/>
  <c r="CC341" i="68"/>
  <c r="BS341" i="68"/>
  <c r="BE341" i="68"/>
  <c r="AZ341" i="68"/>
  <c r="AR341" i="68"/>
  <c r="AG341" i="68"/>
  <c r="AF341" i="68"/>
  <c r="AE341" i="68"/>
  <c r="AD341" i="68"/>
  <c r="AC341" i="68"/>
  <c r="AB341" i="68"/>
  <c r="AA341" i="68"/>
  <c r="X341" i="68"/>
  <c r="N341" i="68"/>
  <c r="DJ340" i="68"/>
  <c r="DE340" i="68"/>
  <c r="CW340" i="68"/>
  <c r="CL340" i="68"/>
  <c r="CK340" i="68"/>
  <c r="CJ340" i="68"/>
  <c r="CI340" i="68"/>
  <c r="CH340" i="68"/>
  <c r="CG340" i="68"/>
  <c r="CF340" i="68"/>
  <c r="CC340" i="68"/>
  <c r="BS340" i="68"/>
  <c r="BE340" i="68"/>
  <c r="AZ340" i="68"/>
  <c r="AR340" i="68"/>
  <c r="AG340" i="68"/>
  <c r="AF340" i="68"/>
  <c r="AE340" i="68"/>
  <c r="AD340" i="68"/>
  <c r="AC340" i="68"/>
  <c r="AB340" i="68"/>
  <c r="AA340" i="68"/>
  <c r="X340" i="68"/>
  <c r="N340" i="68"/>
  <c r="DJ339" i="68"/>
  <c r="DE339" i="68"/>
  <c r="CW339" i="68"/>
  <c r="CL339" i="68"/>
  <c r="CK339" i="68"/>
  <c r="CJ339" i="68"/>
  <c r="CI339" i="68"/>
  <c r="CH339" i="68"/>
  <c r="CG339" i="68"/>
  <c r="CF339" i="68"/>
  <c r="CC339" i="68"/>
  <c r="BS339" i="68"/>
  <c r="BE339" i="68"/>
  <c r="AZ339" i="68"/>
  <c r="AR339" i="68"/>
  <c r="AG339" i="68"/>
  <c r="AF339" i="68"/>
  <c r="AE339" i="68"/>
  <c r="AD339" i="68"/>
  <c r="AC339" i="68"/>
  <c r="AB339" i="68"/>
  <c r="AA339" i="68"/>
  <c r="X339" i="68"/>
  <c r="N339" i="68"/>
  <c r="DJ338" i="68"/>
  <c r="DE338" i="68"/>
  <c r="CW338" i="68"/>
  <c r="CL338" i="68"/>
  <c r="CK338" i="68"/>
  <c r="CJ338" i="68"/>
  <c r="CI338" i="68"/>
  <c r="CH338" i="68"/>
  <c r="CG338" i="68"/>
  <c r="CF338" i="68"/>
  <c r="CC338" i="68"/>
  <c r="BS338" i="68"/>
  <c r="BE338" i="68"/>
  <c r="AZ338" i="68"/>
  <c r="AR338" i="68"/>
  <c r="AG338" i="68"/>
  <c r="AF338" i="68"/>
  <c r="AE338" i="68"/>
  <c r="AD338" i="68"/>
  <c r="AC338" i="68"/>
  <c r="AB338" i="68"/>
  <c r="AA338" i="68"/>
  <c r="X338" i="68"/>
  <c r="N338" i="68"/>
  <c r="DJ337" i="68"/>
  <c r="DE337" i="68"/>
  <c r="CW337" i="68"/>
  <c r="CL337" i="68"/>
  <c r="CK337" i="68"/>
  <c r="CJ337" i="68"/>
  <c r="CI337" i="68"/>
  <c r="CH337" i="68"/>
  <c r="CG337" i="68"/>
  <c r="CF337" i="68"/>
  <c r="CC337" i="68"/>
  <c r="BS337" i="68"/>
  <c r="BE337" i="68"/>
  <c r="AZ337" i="68"/>
  <c r="AR337" i="68"/>
  <c r="AG337" i="68"/>
  <c r="AF337" i="68"/>
  <c r="AE337" i="68"/>
  <c r="AD337" i="68"/>
  <c r="AC337" i="68"/>
  <c r="AB337" i="68"/>
  <c r="AA337" i="68"/>
  <c r="X337" i="68"/>
  <c r="N337" i="68"/>
  <c r="DJ336" i="68"/>
  <c r="DK336" i="68" s="1"/>
  <c r="DE336" i="68"/>
  <c r="CW336" i="68"/>
  <c r="CL336" i="68"/>
  <c r="CK336" i="68"/>
  <c r="CJ336" i="68"/>
  <c r="CI336" i="68"/>
  <c r="CH336" i="68"/>
  <c r="CG336" i="68"/>
  <c r="CF336" i="68"/>
  <c r="CC336" i="68"/>
  <c r="BS336" i="68"/>
  <c r="BE336" i="68"/>
  <c r="AZ336" i="68"/>
  <c r="AR336" i="68"/>
  <c r="AG336" i="68"/>
  <c r="AF336" i="68"/>
  <c r="AE336" i="68"/>
  <c r="AD336" i="68"/>
  <c r="AC336" i="68"/>
  <c r="AB336" i="68"/>
  <c r="AA336" i="68"/>
  <c r="X336" i="68"/>
  <c r="N336" i="68"/>
  <c r="DJ335" i="68"/>
  <c r="DE335" i="68"/>
  <c r="CW335" i="68"/>
  <c r="CL335" i="68"/>
  <c r="CK335" i="68"/>
  <c r="CJ335" i="68"/>
  <c r="CI335" i="68"/>
  <c r="CH335" i="68"/>
  <c r="CG335" i="68"/>
  <c r="CF335" i="68"/>
  <c r="CC335" i="68"/>
  <c r="BS335" i="68"/>
  <c r="BE335" i="68"/>
  <c r="AZ335" i="68"/>
  <c r="AR335" i="68"/>
  <c r="AG335" i="68"/>
  <c r="AF335" i="68"/>
  <c r="AE335" i="68"/>
  <c r="AD335" i="68"/>
  <c r="AC335" i="68"/>
  <c r="AB335" i="68"/>
  <c r="AA335" i="68"/>
  <c r="X335" i="68"/>
  <c r="N335" i="68"/>
  <c r="DJ334" i="68"/>
  <c r="DE334" i="68"/>
  <c r="CW334" i="68"/>
  <c r="CL334" i="68"/>
  <c r="CK334" i="68"/>
  <c r="CJ334" i="68"/>
  <c r="CI334" i="68"/>
  <c r="CH334" i="68"/>
  <c r="CG334" i="68"/>
  <c r="CF334" i="68"/>
  <c r="CC334" i="68"/>
  <c r="BS334" i="68"/>
  <c r="BE334" i="68"/>
  <c r="AZ334" i="68"/>
  <c r="AR334" i="68"/>
  <c r="AG334" i="68"/>
  <c r="AF334" i="68"/>
  <c r="AE334" i="68"/>
  <c r="AD334" i="68"/>
  <c r="AC334" i="68"/>
  <c r="AB334" i="68"/>
  <c r="AA334" i="68"/>
  <c r="X334" i="68"/>
  <c r="N334" i="68"/>
  <c r="DJ333" i="68"/>
  <c r="DE333" i="68"/>
  <c r="CW333" i="68"/>
  <c r="CL333" i="68"/>
  <c r="CK333" i="68"/>
  <c r="CJ333" i="68"/>
  <c r="CI333" i="68"/>
  <c r="CH333" i="68"/>
  <c r="CG333" i="68"/>
  <c r="CF333" i="68"/>
  <c r="CC333" i="68"/>
  <c r="BS333" i="68"/>
  <c r="BE333" i="68"/>
  <c r="AZ333" i="68"/>
  <c r="AR333" i="68"/>
  <c r="AG333" i="68"/>
  <c r="AF333" i="68"/>
  <c r="AE333" i="68"/>
  <c r="AD333" i="68"/>
  <c r="AC333" i="68"/>
  <c r="AH333" i="68" s="1"/>
  <c r="AB333" i="68"/>
  <c r="AA333" i="68"/>
  <c r="X333" i="68"/>
  <c r="N333" i="68"/>
  <c r="DJ332" i="68"/>
  <c r="DE332" i="68"/>
  <c r="CW332" i="68"/>
  <c r="CL332" i="68"/>
  <c r="CK332" i="68"/>
  <c r="CJ332" i="68"/>
  <c r="CI332" i="68"/>
  <c r="CH332" i="68"/>
  <c r="CG332" i="68"/>
  <c r="CF332" i="68"/>
  <c r="CC332" i="68"/>
  <c r="BS332" i="68"/>
  <c r="BE332" i="68"/>
  <c r="AZ332" i="68"/>
  <c r="BF332" i="68" s="1"/>
  <c r="AR332" i="68"/>
  <c r="AG332" i="68"/>
  <c r="AF332" i="68"/>
  <c r="AE332" i="68"/>
  <c r="AD332" i="68"/>
  <c r="AC332" i="68"/>
  <c r="AB332" i="68"/>
  <c r="AA332" i="68"/>
  <c r="X332" i="68"/>
  <c r="N332" i="68"/>
  <c r="DJ331" i="68"/>
  <c r="DE331" i="68"/>
  <c r="CW331" i="68"/>
  <c r="CL331" i="68"/>
  <c r="CK331" i="68"/>
  <c r="CJ331" i="68"/>
  <c r="CI331" i="68"/>
  <c r="CH331" i="68"/>
  <c r="CG331" i="68"/>
  <c r="CF331" i="68"/>
  <c r="CC331" i="68"/>
  <c r="BS331" i="68"/>
  <c r="BE331" i="68"/>
  <c r="AZ331" i="68"/>
  <c r="AR331" i="68"/>
  <c r="AG331" i="68"/>
  <c r="AF331" i="68"/>
  <c r="AE331" i="68"/>
  <c r="AD331" i="68"/>
  <c r="AC331" i="68"/>
  <c r="AB331" i="68"/>
  <c r="AA331" i="68"/>
  <c r="X331" i="68"/>
  <c r="N331" i="68"/>
  <c r="DJ330" i="68"/>
  <c r="DK330" i="68" s="1"/>
  <c r="DE330" i="68"/>
  <c r="CW330" i="68"/>
  <c r="CL330" i="68"/>
  <c r="CK330" i="68"/>
  <c r="CJ330" i="68"/>
  <c r="CI330" i="68"/>
  <c r="CH330" i="68"/>
  <c r="CG330" i="68"/>
  <c r="CF330" i="68"/>
  <c r="CC330" i="68"/>
  <c r="BS330" i="68"/>
  <c r="BE330" i="68"/>
  <c r="AZ330" i="68"/>
  <c r="AR330" i="68"/>
  <c r="AG330" i="68"/>
  <c r="AF330" i="68"/>
  <c r="AE330" i="68"/>
  <c r="AD330" i="68"/>
  <c r="AC330" i="68"/>
  <c r="AB330" i="68"/>
  <c r="AA330" i="68"/>
  <c r="X330" i="68"/>
  <c r="N330" i="68"/>
  <c r="DJ329" i="68"/>
  <c r="DE329" i="68"/>
  <c r="CW329" i="68"/>
  <c r="CL329" i="68"/>
  <c r="CK329" i="68"/>
  <c r="CJ329" i="68"/>
  <c r="CI329" i="68"/>
  <c r="CH329" i="68"/>
  <c r="CG329" i="68"/>
  <c r="CF329" i="68"/>
  <c r="CC329" i="68"/>
  <c r="BS329" i="68"/>
  <c r="BE329" i="68"/>
  <c r="BF329" i="68" s="1"/>
  <c r="AZ329" i="68"/>
  <c r="AR329" i="68"/>
  <c r="AG329" i="68"/>
  <c r="AF329" i="68"/>
  <c r="AE329" i="68"/>
  <c r="AD329" i="68"/>
  <c r="AC329" i="68"/>
  <c r="AB329" i="68"/>
  <c r="AA329" i="68"/>
  <c r="X329" i="68"/>
  <c r="N329" i="68"/>
  <c r="DJ328" i="68"/>
  <c r="DE328" i="68"/>
  <c r="CW328" i="68"/>
  <c r="CL328" i="68"/>
  <c r="CK328" i="68"/>
  <c r="CJ328" i="68"/>
  <c r="CI328" i="68"/>
  <c r="CH328" i="68"/>
  <c r="CG328" i="68"/>
  <c r="CF328" i="68"/>
  <c r="CC328" i="68"/>
  <c r="BS328" i="68"/>
  <c r="BE328" i="68"/>
  <c r="AZ328" i="68"/>
  <c r="AR328" i="68"/>
  <c r="AG328" i="68"/>
  <c r="AF328" i="68"/>
  <c r="AE328" i="68"/>
  <c r="AD328" i="68"/>
  <c r="AC328" i="68"/>
  <c r="AB328" i="68"/>
  <c r="AA328" i="68"/>
  <c r="X328" i="68"/>
  <c r="N328" i="68"/>
  <c r="DJ327" i="68"/>
  <c r="DE327" i="68"/>
  <c r="CW327" i="68"/>
  <c r="CL327" i="68"/>
  <c r="CK327" i="68"/>
  <c r="CJ327" i="68"/>
  <c r="CI327" i="68"/>
  <c r="CH327" i="68"/>
  <c r="CG327" i="68"/>
  <c r="CF327" i="68"/>
  <c r="CC327" i="68"/>
  <c r="BS327" i="68"/>
  <c r="BE327" i="68"/>
  <c r="AZ327" i="68"/>
  <c r="AR327" i="68"/>
  <c r="AG327" i="68"/>
  <c r="AF327" i="68"/>
  <c r="AE327" i="68"/>
  <c r="AD327" i="68"/>
  <c r="AC327" i="68"/>
  <c r="AB327" i="68"/>
  <c r="AA327" i="68"/>
  <c r="X327" i="68"/>
  <c r="N327" i="68"/>
  <c r="DJ326" i="68"/>
  <c r="DE326" i="68"/>
  <c r="CW326" i="68"/>
  <c r="CL326" i="68"/>
  <c r="CK326" i="68"/>
  <c r="CJ326" i="68"/>
  <c r="CI326" i="68"/>
  <c r="CH326" i="68"/>
  <c r="CG326" i="68"/>
  <c r="CF326" i="68"/>
  <c r="CC326" i="68"/>
  <c r="BS326" i="68"/>
  <c r="BE326" i="68"/>
  <c r="AZ326" i="68"/>
  <c r="AR326" i="68"/>
  <c r="AG326" i="68"/>
  <c r="AF326" i="68"/>
  <c r="AE326" i="68"/>
  <c r="AD326" i="68"/>
  <c r="AC326" i="68"/>
  <c r="AB326" i="68"/>
  <c r="AA326" i="68"/>
  <c r="X326" i="68"/>
  <c r="N326" i="68"/>
  <c r="DJ325" i="68"/>
  <c r="DE325" i="68"/>
  <c r="CW325" i="68"/>
  <c r="CL325" i="68"/>
  <c r="CK325" i="68"/>
  <c r="CJ325" i="68"/>
  <c r="CI325" i="68"/>
  <c r="CH325" i="68"/>
  <c r="CG325" i="68"/>
  <c r="CF325" i="68"/>
  <c r="CC325" i="68"/>
  <c r="BS325" i="68"/>
  <c r="BE325" i="68"/>
  <c r="AZ325" i="68"/>
  <c r="AR325" i="68"/>
  <c r="AG325" i="68"/>
  <c r="AF325" i="68"/>
  <c r="AE325" i="68"/>
  <c r="AD325" i="68"/>
  <c r="AC325" i="68"/>
  <c r="AB325" i="68"/>
  <c r="AA325" i="68"/>
  <c r="X325" i="68"/>
  <c r="N325" i="68"/>
  <c r="DJ324" i="68"/>
  <c r="DE324" i="68"/>
  <c r="CW324" i="68"/>
  <c r="CL324" i="68"/>
  <c r="CK324" i="68"/>
  <c r="CJ324" i="68"/>
  <c r="CI324" i="68"/>
  <c r="CH324" i="68"/>
  <c r="CG324" i="68"/>
  <c r="CF324" i="68"/>
  <c r="CC324" i="68"/>
  <c r="BS324" i="68"/>
  <c r="BE324" i="68"/>
  <c r="AZ324" i="68"/>
  <c r="BF324" i="68" s="1"/>
  <c r="AR324" i="68"/>
  <c r="AG324" i="68"/>
  <c r="AF324" i="68"/>
  <c r="AE324" i="68"/>
  <c r="AD324" i="68"/>
  <c r="AC324" i="68"/>
  <c r="AB324" i="68"/>
  <c r="AA324" i="68"/>
  <c r="X324" i="68"/>
  <c r="N324" i="68"/>
  <c r="DJ323" i="68"/>
  <c r="DE323" i="68"/>
  <c r="CW323" i="68"/>
  <c r="CL323" i="68"/>
  <c r="CK323" i="68"/>
  <c r="CJ323" i="68"/>
  <c r="CI323" i="68"/>
  <c r="CH323" i="68"/>
  <c r="CG323" i="68"/>
  <c r="CF323" i="68"/>
  <c r="CC323" i="68"/>
  <c r="BS323" i="68"/>
  <c r="BE323" i="68"/>
  <c r="AZ323" i="68"/>
  <c r="AR323" i="68"/>
  <c r="AG323" i="68"/>
  <c r="AF323" i="68"/>
  <c r="AE323" i="68"/>
  <c r="AD323" i="68"/>
  <c r="AC323" i="68"/>
  <c r="AB323" i="68"/>
  <c r="AA323" i="68"/>
  <c r="X323" i="68"/>
  <c r="N323" i="68"/>
  <c r="DK322" i="68"/>
  <c r="DJ322" i="68"/>
  <c r="DE322" i="68"/>
  <c r="CW322" i="68"/>
  <c r="CL322" i="68"/>
  <c r="CK322" i="68"/>
  <c r="CJ322" i="68"/>
  <c r="CI322" i="68"/>
  <c r="CH322" i="68"/>
  <c r="CG322" i="68"/>
  <c r="CF322" i="68"/>
  <c r="CC322" i="68"/>
  <c r="BS322" i="68"/>
  <c r="BE322" i="68"/>
  <c r="AZ322" i="68"/>
  <c r="AR322" i="68"/>
  <c r="AG322" i="68"/>
  <c r="AF322" i="68"/>
  <c r="AE322" i="68"/>
  <c r="AD322" i="68"/>
  <c r="AC322" i="68"/>
  <c r="AB322" i="68"/>
  <c r="AA322" i="68"/>
  <c r="X322" i="68"/>
  <c r="N322" i="68"/>
  <c r="DJ321" i="68"/>
  <c r="DK321" i="68" s="1"/>
  <c r="DE321" i="68"/>
  <c r="CW321" i="68"/>
  <c r="CL321" i="68"/>
  <c r="CK321" i="68"/>
  <c r="CJ321" i="68"/>
  <c r="CI321" i="68"/>
  <c r="CH321" i="68"/>
  <c r="CG321" i="68"/>
  <c r="CF321" i="68"/>
  <c r="CC321" i="68"/>
  <c r="BS321" i="68"/>
  <c r="BE321" i="68"/>
  <c r="AZ321" i="68"/>
  <c r="AR321" i="68"/>
  <c r="AG321" i="68"/>
  <c r="AF321" i="68"/>
  <c r="AE321" i="68"/>
  <c r="AD321" i="68"/>
  <c r="AC321" i="68"/>
  <c r="AB321" i="68"/>
  <c r="AA321" i="68"/>
  <c r="X321" i="68"/>
  <c r="N321" i="68"/>
  <c r="DJ320" i="68"/>
  <c r="DE320" i="68"/>
  <c r="CW320" i="68"/>
  <c r="CL320" i="68"/>
  <c r="CK320" i="68"/>
  <c r="CJ320" i="68"/>
  <c r="CI320" i="68"/>
  <c r="CH320" i="68"/>
  <c r="CG320" i="68"/>
  <c r="CF320" i="68"/>
  <c r="CC320" i="68"/>
  <c r="BS320" i="68"/>
  <c r="BE320" i="68"/>
  <c r="AZ320" i="68"/>
  <c r="AR320" i="68"/>
  <c r="AG320" i="68"/>
  <c r="AF320" i="68"/>
  <c r="AE320" i="68"/>
  <c r="AD320" i="68"/>
  <c r="AC320" i="68"/>
  <c r="AB320" i="68"/>
  <c r="AA320" i="68"/>
  <c r="X320" i="68"/>
  <c r="N320" i="68"/>
  <c r="DJ319" i="68"/>
  <c r="DE319" i="68"/>
  <c r="CW319" i="68"/>
  <c r="CL319" i="68"/>
  <c r="CK319" i="68"/>
  <c r="CJ319" i="68"/>
  <c r="CI319" i="68"/>
  <c r="CH319" i="68"/>
  <c r="CG319" i="68"/>
  <c r="CF319" i="68"/>
  <c r="CC319" i="68"/>
  <c r="BS319" i="68"/>
  <c r="BE319" i="68"/>
  <c r="AZ319" i="68"/>
  <c r="AR319" i="68"/>
  <c r="AG319" i="68"/>
  <c r="AF319" i="68"/>
  <c r="AE319" i="68"/>
  <c r="AD319" i="68"/>
  <c r="AC319" i="68"/>
  <c r="AB319" i="68"/>
  <c r="AA319" i="68"/>
  <c r="X319" i="68"/>
  <c r="N319" i="68"/>
  <c r="DJ318" i="68"/>
  <c r="DE318" i="68"/>
  <c r="CW318" i="68"/>
  <c r="CL318" i="68"/>
  <c r="CK318" i="68"/>
  <c r="CJ318" i="68"/>
  <c r="CI318" i="68"/>
  <c r="CH318" i="68"/>
  <c r="CG318" i="68"/>
  <c r="CF318" i="68"/>
  <c r="CC318" i="68"/>
  <c r="BS318" i="68"/>
  <c r="BE318" i="68"/>
  <c r="AZ318" i="68"/>
  <c r="AR318" i="68"/>
  <c r="AG318" i="68"/>
  <c r="AF318" i="68"/>
  <c r="AE318" i="68"/>
  <c r="AD318" i="68"/>
  <c r="AC318" i="68"/>
  <c r="AB318" i="68"/>
  <c r="AA318" i="68"/>
  <c r="X318" i="68"/>
  <c r="N318" i="68"/>
  <c r="DJ317" i="68"/>
  <c r="DE317" i="68"/>
  <c r="CW317" i="68"/>
  <c r="CL317" i="68"/>
  <c r="CK317" i="68"/>
  <c r="CJ317" i="68"/>
  <c r="CI317" i="68"/>
  <c r="CH317" i="68"/>
  <c r="CG317" i="68"/>
  <c r="CF317" i="68"/>
  <c r="CC317" i="68"/>
  <c r="BS317" i="68"/>
  <c r="BE317" i="68"/>
  <c r="AZ317" i="68"/>
  <c r="AR317" i="68"/>
  <c r="AG317" i="68"/>
  <c r="AF317" i="68"/>
  <c r="AE317" i="68"/>
  <c r="AD317" i="68"/>
  <c r="AC317" i="68"/>
  <c r="AB317" i="68"/>
  <c r="AA317" i="68"/>
  <c r="X317" i="68"/>
  <c r="N317" i="68"/>
  <c r="DJ316" i="68"/>
  <c r="DE316" i="68"/>
  <c r="CW316" i="68"/>
  <c r="CL316" i="68"/>
  <c r="CK316" i="68"/>
  <c r="CJ316" i="68"/>
  <c r="CI316" i="68"/>
  <c r="CH316" i="68"/>
  <c r="CG316" i="68"/>
  <c r="CF316" i="68"/>
  <c r="CC316" i="68"/>
  <c r="BS316" i="68"/>
  <c r="BE316" i="68"/>
  <c r="BF316" i="68" s="1"/>
  <c r="AZ316" i="68"/>
  <c r="AR316" i="68"/>
  <c r="AG316" i="68"/>
  <c r="AF316" i="68"/>
  <c r="AE316" i="68"/>
  <c r="AD316" i="68"/>
  <c r="AC316" i="68"/>
  <c r="AB316" i="68"/>
  <c r="AA316" i="68"/>
  <c r="X316" i="68"/>
  <c r="N316" i="68"/>
  <c r="DJ315" i="68"/>
  <c r="DE315" i="68"/>
  <c r="CW315" i="68"/>
  <c r="CL315" i="68"/>
  <c r="CK315" i="68"/>
  <c r="CJ315" i="68"/>
  <c r="CI315" i="68"/>
  <c r="CH315" i="68"/>
  <c r="CG315" i="68"/>
  <c r="CF315" i="68"/>
  <c r="CC315" i="68"/>
  <c r="BS315" i="68"/>
  <c r="BE315" i="68"/>
  <c r="AZ315" i="68"/>
  <c r="AR315" i="68"/>
  <c r="AG315" i="68"/>
  <c r="AF315" i="68"/>
  <c r="AE315" i="68"/>
  <c r="AD315" i="68"/>
  <c r="AC315" i="68"/>
  <c r="AB315" i="68"/>
  <c r="AA315" i="68"/>
  <c r="X315" i="68"/>
  <c r="N315" i="68"/>
  <c r="DJ314" i="68"/>
  <c r="DE314" i="68"/>
  <c r="CW314" i="68"/>
  <c r="CL314" i="68"/>
  <c r="CK314" i="68"/>
  <c r="CJ314" i="68"/>
  <c r="CI314" i="68"/>
  <c r="CH314" i="68"/>
  <c r="CG314" i="68"/>
  <c r="CF314" i="68"/>
  <c r="CC314" i="68"/>
  <c r="BS314" i="68"/>
  <c r="BE314" i="68"/>
  <c r="BF314" i="68" s="1"/>
  <c r="AZ314" i="68"/>
  <c r="AR314" i="68"/>
  <c r="AG314" i="68"/>
  <c r="AF314" i="68"/>
  <c r="AE314" i="68"/>
  <c r="AD314" i="68"/>
  <c r="AC314" i="68"/>
  <c r="AB314" i="68"/>
  <c r="AA314" i="68"/>
  <c r="X314" i="68"/>
  <c r="N314" i="68"/>
  <c r="DJ313" i="68"/>
  <c r="DE313" i="68"/>
  <c r="CW313" i="68"/>
  <c r="CL313" i="68"/>
  <c r="CK313" i="68"/>
  <c r="CJ313" i="68"/>
  <c r="CI313" i="68"/>
  <c r="CH313" i="68"/>
  <c r="CG313" i="68"/>
  <c r="CF313" i="68"/>
  <c r="CC313" i="68"/>
  <c r="BS313" i="68"/>
  <c r="BE313" i="68"/>
  <c r="AZ313" i="68"/>
  <c r="AR313" i="68"/>
  <c r="AG313" i="68"/>
  <c r="AF313" i="68"/>
  <c r="AE313" i="68"/>
  <c r="AD313" i="68"/>
  <c r="AC313" i="68"/>
  <c r="AB313" i="68"/>
  <c r="AA313" i="68"/>
  <c r="X313" i="68"/>
  <c r="N313" i="68"/>
  <c r="DJ312" i="68"/>
  <c r="DE312" i="68"/>
  <c r="CW312" i="68"/>
  <c r="CL312" i="68"/>
  <c r="CK312" i="68"/>
  <c r="CJ312" i="68"/>
  <c r="CI312" i="68"/>
  <c r="CH312" i="68"/>
  <c r="CG312" i="68"/>
  <c r="CF312" i="68"/>
  <c r="CC312" i="68"/>
  <c r="BS312" i="68"/>
  <c r="BE312" i="68"/>
  <c r="AZ312" i="68"/>
  <c r="AR312" i="68"/>
  <c r="AG312" i="68"/>
  <c r="AF312" i="68"/>
  <c r="AE312" i="68"/>
  <c r="AD312" i="68"/>
  <c r="AC312" i="68"/>
  <c r="AB312" i="68"/>
  <c r="AA312" i="68"/>
  <c r="X312" i="68"/>
  <c r="N312" i="68"/>
  <c r="DJ311" i="68"/>
  <c r="DE311" i="68"/>
  <c r="CW311" i="68"/>
  <c r="CL311" i="68"/>
  <c r="CK311" i="68"/>
  <c r="CJ311" i="68"/>
  <c r="CI311" i="68"/>
  <c r="CH311" i="68"/>
  <c r="CG311" i="68"/>
  <c r="CF311" i="68"/>
  <c r="CC311" i="68"/>
  <c r="BS311" i="68"/>
  <c r="BE311" i="68"/>
  <c r="BF311" i="68" s="1"/>
  <c r="AZ311" i="68"/>
  <c r="AR311" i="68"/>
  <c r="AG311" i="68"/>
  <c r="AF311" i="68"/>
  <c r="AE311" i="68"/>
  <c r="AD311" i="68"/>
  <c r="AC311" i="68"/>
  <c r="AB311" i="68"/>
  <c r="AA311" i="68"/>
  <c r="X311" i="68"/>
  <c r="N311" i="68"/>
  <c r="DJ310" i="68"/>
  <c r="DE310" i="68"/>
  <c r="CW310" i="68"/>
  <c r="CL310" i="68"/>
  <c r="CK310" i="68"/>
  <c r="CJ310" i="68"/>
  <c r="CI310" i="68"/>
  <c r="CH310" i="68"/>
  <c r="CG310" i="68"/>
  <c r="CF310" i="68"/>
  <c r="CC310" i="68"/>
  <c r="BS310" i="68"/>
  <c r="BE310" i="68"/>
  <c r="AZ310" i="68"/>
  <c r="AR310" i="68"/>
  <c r="AG310" i="68"/>
  <c r="AF310" i="68"/>
  <c r="AE310" i="68"/>
  <c r="AD310" i="68"/>
  <c r="AC310" i="68"/>
  <c r="AB310" i="68"/>
  <c r="AA310" i="68"/>
  <c r="X310" i="68"/>
  <c r="N310" i="68"/>
  <c r="DJ309" i="68"/>
  <c r="DE309" i="68"/>
  <c r="DK309" i="68" s="1"/>
  <c r="CW309" i="68"/>
  <c r="CL309" i="68"/>
  <c r="CK309" i="68"/>
  <c r="CJ309" i="68"/>
  <c r="CI309" i="68"/>
  <c r="CH309" i="68"/>
  <c r="CG309" i="68"/>
  <c r="CF309" i="68"/>
  <c r="CC309" i="68"/>
  <c r="BS309" i="68"/>
  <c r="BE309" i="68"/>
  <c r="AZ309" i="68"/>
  <c r="AR309" i="68"/>
  <c r="AG309" i="68"/>
  <c r="AF309" i="68"/>
  <c r="AE309" i="68"/>
  <c r="AD309" i="68"/>
  <c r="AC309" i="68"/>
  <c r="AB309" i="68"/>
  <c r="AA309" i="68"/>
  <c r="X309" i="68"/>
  <c r="N309" i="68"/>
  <c r="DJ308" i="68"/>
  <c r="DE308" i="68"/>
  <c r="CW308" i="68"/>
  <c r="CL308" i="68"/>
  <c r="CK308" i="68"/>
  <c r="CJ308" i="68"/>
  <c r="CI308" i="68"/>
  <c r="CH308" i="68"/>
  <c r="CG308" i="68"/>
  <c r="CF308" i="68"/>
  <c r="CC308" i="68"/>
  <c r="BS308" i="68"/>
  <c r="BE308" i="68"/>
  <c r="AZ308" i="68"/>
  <c r="AR308" i="68"/>
  <c r="AG308" i="68"/>
  <c r="AF308" i="68"/>
  <c r="AE308" i="68"/>
  <c r="AD308" i="68"/>
  <c r="AC308" i="68"/>
  <c r="AB308" i="68"/>
  <c r="AA308" i="68"/>
  <c r="X308" i="68"/>
  <c r="N308" i="68"/>
  <c r="DJ307" i="68"/>
  <c r="DE307" i="68"/>
  <c r="CW307" i="68"/>
  <c r="CL307" i="68"/>
  <c r="CK307" i="68"/>
  <c r="CJ307" i="68"/>
  <c r="CI307" i="68"/>
  <c r="CH307" i="68"/>
  <c r="CG307" i="68"/>
  <c r="CF307" i="68"/>
  <c r="CC307" i="68"/>
  <c r="BS307" i="68"/>
  <c r="BE307" i="68"/>
  <c r="AZ307" i="68"/>
  <c r="AR307" i="68"/>
  <c r="AG307" i="68"/>
  <c r="AF307" i="68"/>
  <c r="AE307" i="68"/>
  <c r="AD307" i="68"/>
  <c r="AC307" i="68"/>
  <c r="AB307" i="68"/>
  <c r="AA307" i="68"/>
  <c r="X307" i="68"/>
  <c r="N307" i="68"/>
  <c r="DJ306" i="68"/>
  <c r="DK306" i="68" s="1"/>
  <c r="DE306" i="68"/>
  <c r="CW306" i="68"/>
  <c r="CL306" i="68"/>
  <c r="CK306" i="68"/>
  <c r="CJ306" i="68"/>
  <c r="CI306" i="68"/>
  <c r="CH306" i="68"/>
  <c r="CG306" i="68"/>
  <c r="CF306" i="68"/>
  <c r="CC306" i="68"/>
  <c r="BS306" i="68"/>
  <c r="BE306" i="68"/>
  <c r="AZ306" i="68"/>
  <c r="AR306" i="68"/>
  <c r="AG306" i="68"/>
  <c r="AF306" i="68"/>
  <c r="AE306" i="68"/>
  <c r="AD306" i="68"/>
  <c r="AC306" i="68"/>
  <c r="AB306" i="68"/>
  <c r="AA306" i="68"/>
  <c r="X306" i="68"/>
  <c r="N306" i="68"/>
  <c r="DJ305" i="68"/>
  <c r="DK305" i="68" s="1"/>
  <c r="DE305" i="68"/>
  <c r="CW305" i="68"/>
  <c r="CL305" i="68"/>
  <c r="CK305" i="68"/>
  <c r="CJ305" i="68"/>
  <c r="CI305" i="68"/>
  <c r="CH305" i="68"/>
  <c r="CG305" i="68"/>
  <c r="CF305" i="68"/>
  <c r="CC305" i="68"/>
  <c r="BS305" i="68"/>
  <c r="BE305" i="68"/>
  <c r="AZ305" i="68"/>
  <c r="AR305" i="68"/>
  <c r="AG305" i="68"/>
  <c r="AF305" i="68"/>
  <c r="AE305" i="68"/>
  <c r="AD305" i="68"/>
  <c r="AC305" i="68"/>
  <c r="AB305" i="68"/>
  <c r="AA305" i="68"/>
  <c r="X305" i="68"/>
  <c r="N305" i="68"/>
  <c r="DJ304" i="68"/>
  <c r="DE304" i="68"/>
  <c r="CW304" i="68"/>
  <c r="CL304" i="68"/>
  <c r="CK304" i="68"/>
  <c r="CJ304" i="68"/>
  <c r="CI304" i="68"/>
  <c r="CH304" i="68"/>
  <c r="CG304" i="68"/>
  <c r="CF304" i="68"/>
  <c r="CC304" i="68"/>
  <c r="BS304" i="68"/>
  <c r="BE304" i="68"/>
  <c r="AZ304" i="68"/>
  <c r="AR304" i="68"/>
  <c r="AG304" i="68"/>
  <c r="AF304" i="68"/>
  <c r="AE304" i="68"/>
  <c r="AD304" i="68"/>
  <c r="AC304" i="68"/>
  <c r="AB304" i="68"/>
  <c r="AA304" i="68"/>
  <c r="X304" i="68"/>
  <c r="N304" i="68"/>
  <c r="DJ303" i="68"/>
  <c r="DE303" i="68"/>
  <c r="CW303" i="68"/>
  <c r="CL303" i="68"/>
  <c r="CK303" i="68"/>
  <c r="CJ303" i="68"/>
  <c r="CI303" i="68"/>
  <c r="CH303" i="68"/>
  <c r="CG303" i="68"/>
  <c r="CF303" i="68"/>
  <c r="CC303" i="68"/>
  <c r="BS303" i="68"/>
  <c r="BE303" i="68"/>
  <c r="AZ303" i="68"/>
  <c r="AR303" i="68"/>
  <c r="AG303" i="68"/>
  <c r="AF303" i="68"/>
  <c r="AE303" i="68"/>
  <c r="AD303" i="68"/>
  <c r="AC303" i="68"/>
  <c r="AB303" i="68"/>
  <c r="AA303" i="68"/>
  <c r="X303" i="68"/>
  <c r="N303" i="68"/>
  <c r="DJ302" i="68"/>
  <c r="DE302" i="68"/>
  <c r="DK302" i="68" s="1"/>
  <c r="CW302" i="68"/>
  <c r="CL302" i="68"/>
  <c r="CK302" i="68"/>
  <c r="CJ302" i="68"/>
  <c r="CI302" i="68"/>
  <c r="CH302" i="68"/>
  <c r="CG302" i="68"/>
  <c r="CF302" i="68"/>
  <c r="CC302" i="68"/>
  <c r="BS302" i="68"/>
  <c r="BE302" i="68"/>
  <c r="BF302" i="68" s="1"/>
  <c r="AZ302" i="68"/>
  <c r="AR302" i="68"/>
  <c r="AG302" i="68"/>
  <c r="AF302" i="68"/>
  <c r="AE302" i="68"/>
  <c r="AD302" i="68"/>
  <c r="AC302" i="68"/>
  <c r="AB302" i="68"/>
  <c r="AA302" i="68"/>
  <c r="X302" i="68"/>
  <c r="N302" i="68"/>
  <c r="DJ301" i="68"/>
  <c r="DK301" i="68" s="1"/>
  <c r="DE301" i="68"/>
  <c r="CW301" i="68"/>
  <c r="CL301" i="68"/>
  <c r="CK301" i="68"/>
  <c r="CJ301" i="68"/>
  <c r="CI301" i="68"/>
  <c r="CH301" i="68"/>
  <c r="CG301" i="68"/>
  <c r="CF301" i="68"/>
  <c r="CC301" i="68"/>
  <c r="BS301" i="68"/>
  <c r="BE301" i="68"/>
  <c r="AZ301" i="68"/>
  <c r="AR301" i="68"/>
  <c r="AG301" i="68"/>
  <c r="AF301" i="68"/>
  <c r="AE301" i="68"/>
  <c r="AD301" i="68"/>
  <c r="AC301" i="68"/>
  <c r="AB301" i="68"/>
  <c r="AA301" i="68"/>
  <c r="X301" i="68"/>
  <c r="N301" i="68"/>
  <c r="DJ300" i="68"/>
  <c r="DE300" i="68"/>
  <c r="CW300" i="68"/>
  <c r="CL300" i="68"/>
  <c r="CK300" i="68"/>
  <c r="CJ300" i="68"/>
  <c r="CI300" i="68"/>
  <c r="CH300" i="68"/>
  <c r="CG300" i="68"/>
  <c r="CF300" i="68"/>
  <c r="CC300" i="68"/>
  <c r="BS300" i="68"/>
  <c r="BE300" i="68"/>
  <c r="AZ300" i="68"/>
  <c r="AR300" i="68"/>
  <c r="AG300" i="68"/>
  <c r="AF300" i="68"/>
  <c r="AE300" i="68"/>
  <c r="AD300" i="68"/>
  <c r="AC300" i="68"/>
  <c r="AB300" i="68"/>
  <c r="AA300" i="68"/>
  <c r="X300" i="68"/>
  <c r="N300" i="68"/>
  <c r="DJ299" i="68"/>
  <c r="DE299" i="68"/>
  <c r="CW299" i="68"/>
  <c r="CL299" i="68"/>
  <c r="CK299" i="68"/>
  <c r="CJ299" i="68"/>
  <c r="CI299" i="68"/>
  <c r="CH299" i="68"/>
  <c r="CG299" i="68"/>
  <c r="CF299" i="68"/>
  <c r="CC299" i="68"/>
  <c r="BS299" i="68"/>
  <c r="BE299" i="68"/>
  <c r="AZ299" i="68"/>
  <c r="AR299" i="68"/>
  <c r="AG299" i="68"/>
  <c r="AF299" i="68"/>
  <c r="AE299" i="68"/>
  <c r="AD299" i="68"/>
  <c r="AC299" i="68"/>
  <c r="AB299" i="68"/>
  <c r="AA299" i="68"/>
  <c r="X299" i="68"/>
  <c r="N299" i="68"/>
  <c r="DJ298" i="68"/>
  <c r="DE298" i="68"/>
  <c r="CW298" i="68"/>
  <c r="CL298" i="68"/>
  <c r="CK298" i="68"/>
  <c r="CJ298" i="68"/>
  <c r="CI298" i="68"/>
  <c r="CH298" i="68"/>
  <c r="CG298" i="68"/>
  <c r="CF298" i="68"/>
  <c r="CC298" i="68"/>
  <c r="BS298" i="68"/>
  <c r="BE298" i="68"/>
  <c r="AZ298" i="68"/>
  <c r="AR298" i="68"/>
  <c r="AG298" i="68"/>
  <c r="AF298" i="68"/>
  <c r="AE298" i="68"/>
  <c r="AD298" i="68"/>
  <c r="AC298" i="68"/>
  <c r="AB298" i="68"/>
  <c r="AA298" i="68"/>
  <c r="X298" i="68"/>
  <c r="N298" i="68"/>
  <c r="DJ297" i="68"/>
  <c r="DE297" i="68"/>
  <c r="CW297" i="68"/>
  <c r="CL297" i="68"/>
  <c r="CK297" i="68"/>
  <c r="CJ297" i="68"/>
  <c r="CI297" i="68"/>
  <c r="CH297" i="68"/>
  <c r="CG297" i="68"/>
  <c r="CF297" i="68"/>
  <c r="CC297" i="68"/>
  <c r="BS297" i="68"/>
  <c r="BE297" i="68"/>
  <c r="AZ297" i="68"/>
  <c r="AR297" i="68"/>
  <c r="AG297" i="68"/>
  <c r="AF297" i="68"/>
  <c r="AE297" i="68"/>
  <c r="AD297" i="68"/>
  <c r="AC297" i="68"/>
  <c r="AB297" i="68"/>
  <c r="AA297" i="68"/>
  <c r="X297" i="68"/>
  <c r="N297" i="68"/>
  <c r="DJ296" i="68"/>
  <c r="DE296" i="68"/>
  <c r="CW296" i="68"/>
  <c r="CL296" i="68"/>
  <c r="CK296" i="68"/>
  <c r="CJ296" i="68"/>
  <c r="CI296" i="68"/>
  <c r="CH296" i="68"/>
  <c r="CG296" i="68"/>
  <c r="CF296" i="68"/>
  <c r="CC296" i="68"/>
  <c r="BS296" i="68"/>
  <c r="BE296" i="68"/>
  <c r="AZ296" i="68"/>
  <c r="AR296" i="68"/>
  <c r="AG296" i="68"/>
  <c r="AF296" i="68"/>
  <c r="AE296" i="68"/>
  <c r="AD296" i="68"/>
  <c r="AC296" i="68"/>
  <c r="AB296" i="68"/>
  <c r="AA296" i="68"/>
  <c r="X296" i="68"/>
  <c r="N296" i="68"/>
  <c r="DJ295" i="68"/>
  <c r="DE295" i="68"/>
  <c r="CW295" i="68"/>
  <c r="CL295" i="68"/>
  <c r="CK295" i="68"/>
  <c r="CJ295" i="68"/>
  <c r="CI295" i="68"/>
  <c r="CH295" i="68"/>
  <c r="CG295" i="68"/>
  <c r="CF295" i="68"/>
  <c r="CC295" i="68"/>
  <c r="BS295" i="68"/>
  <c r="BE295" i="68"/>
  <c r="AZ295" i="68"/>
  <c r="AR295" i="68"/>
  <c r="AG295" i="68"/>
  <c r="AF295" i="68"/>
  <c r="AE295" i="68"/>
  <c r="AD295" i="68"/>
  <c r="AC295" i="68"/>
  <c r="AB295" i="68"/>
  <c r="AA295" i="68"/>
  <c r="X295" i="68"/>
  <c r="N295" i="68"/>
  <c r="DJ294" i="68"/>
  <c r="DE294" i="68"/>
  <c r="CW294" i="68"/>
  <c r="CL294" i="68"/>
  <c r="CK294" i="68"/>
  <c r="CJ294" i="68"/>
  <c r="CI294" i="68"/>
  <c r="CH294" i="68"/>
  <c r="CG294" i="68"/>
  <c r="CF294" i="68"/>
  <c r="CC294" i="68"/>
  <c r="BS294" i="68"/>
  <c r="BE294" i="68"/>
  <c r="AZ294" i="68"/>
  <c r="AR294" i="68"/>
  <c r="AG294" i="68"/>
  <c r="AF294" i="68"/>
  <c r="AE294" i="68"/>
  <c r="AD294" i="68"/>
  <c r="AC294" i="68"/>
  <c r="AB294" i="68"/>
  <c r="AA294" i="68"/>
  <c r="X294" i="68"/>
  <c r="N294" i="68"/>
  <c r="DJ293" i="68"/>
  <c r="DE293" i="68"/>
  <c r="CW293" i="68"/>
  <c r="CL293" i="68"/>
  <c r="CK293" i="68"/>
  <c r="CJ293" i="68"/>
  <c r="CI293" i="68"/>
  <c r="CH293" i="68"/>
  <c r="CG293" i="68"/>
  <c r="CF293" i="68"/>
  <c r="CC293" i="68"/>
  <c r="BS293" i="68"/>
  <c r="BE293" i="68"/>
  <c r="AZ293" i="68"/>
  <c r="AR293" i="68"/>
  <c r="AG293" i="68"/>
  <c r="AF293" i="68"/>
  <c r="AE293" i="68"/>
  <c r="AD293" i="68"/>
  <c r="AC293" i="68"/>
  <c r="AB293" i="68"/>
  <c r="AA293" i="68"/>
  <c r="X293" i="68"/>
  <c r="N293" i="68"/>
  <c r="DJ292" i="68"/>
  <c r="DE292" i="68"/>
  <c r="CW292" i="68"/>
  <c r="CL292" i="68"/>
  <c r="CK292" i="68"/>
  <c r="CJ292" i="68"/>
  <c r="CI292" i="68"/>
  <c r="CH292" i="68"/>
  <c r="CG292" i="68"/>
  <c r="CF292" i="68"/>
  <c r="CC292" i="68"/>
  <c r="BS292" i="68"/>
  <c r="BE292" i="68"/>
  <c r="AZ292" i="68"/>
  <c r="AR292" i="68"/>
  <c r="AG292" i="68"/>
  <c r="AF292" i="68"/>
  <c r="AE292" i="68"/>
  <c r="AD292" i="68"/>
  <c r="AC292" i="68"/>
  <c r="AB292" i="68"/>
  <c r="AA292" i="68"/>
  <c r="X292" i="68"/>
  <c r="N292" i="68"/>
  <c r="DJ291" i="68"/>
  <c r="DE291" i="68"/>
  <c r="CW291" i="68"/>
  <c r="CL291" i="68"/>
  <c r="CK291" i="68"/>
  <c r="CJ291" i="68"/>
  <c r="CI291" i="68"/>
  <c r="CH291" i="68"/>
  <c r="CG291" i="68"/>
  <c r="CF291" i="68"/>
  <c r="CC291" i="68"/>
  <c r="BS291" i="68"/>
  <c r="BE291" i="68"/>
  <c r="AZ291" i="68"/>
  <c r="AR291" i="68"/>
  <c r="AG291" i="68"/>
  <c r="AF291" i="68"/>
  <c r="AE291" i="68"/>
  <c r="AD291" i="68"/>
  <c r="AC291" i="68"/>
  <c r="AB291" i="68"/>
  <c r="AA291" i="68"/>
  <c r="X291" i="68"/>
  <c r="N291" i="68"/>
  <c r="DJ290" i="68"/>
  <c r="DE290" i="68"/>
  <c r="CW290" i="68"/>
  <c r="CL290" i="68"/>
  <c r="CK290" i="68"/>
  <c r="CJ290" i="68"/>
  <c r="CI290" i="68"/>
  <c r="CH290" i="68"/>
  <c r="CG290" i="68"/>
  <c r="CF290" i="68"/>
  <c r="CC290" i="68"/>
  <c r="BS290" i="68"/>
  <c r="BE290" i="68"/>
  <c r="AZ290" i="68"/>
  <c r="AR290" i="68"/>
  <c r="AG290" i="68"/>
  <c r="AF290" i="68"/>
  <c r="AE290" i="68"/>
  <c r="AD290" i="68"/>
  <c r="AC290" i="68"/>
  <c r="AB290" i="68"/>
  <c r="AA290" i="68"/>
  <c r="X290" i="68"/>
  <c r="N290" i="68"/>
  <c r="DJ289" i="68"/>
  <c r="DE289" i="68"/>
  <c r="CW289" i="68"/>
  <c r="CL289" i="68"/>
  <c r="CK289" i="68"/>
  <c r="CJ289" i="68"/>
  <c r="CI289" i="68"/>
  <c r="CH289" i="68"/>
  <c r="CG289" i="68"/>
  <c r="CF289" i="68"/>
  <c r="CC289" i="68"/>
  <c r="BS289" i="68"/>
  <c r="BE289" i="68"/>
  <c r="AZ289" i="68"/>
  <c r="AR289" i="68"/>
  <c r="AG289" i="68"/>
  <c r="AF289" i="68"/>
  <c r="AE289" i="68"/>
  <c r="AD289" i="68"/>
  <c r="AC289" i="68"/>
  <c r="AB289" i="68"/>
  <c r="AA289" i="68"/>
  <c r="X289" i="68"/>
  <c r="N289" i="68"/>
  <c r="DJ288" i="68"/>
  <c r="DE288" i="68"/>
  <c r="CW288" i="68"/>
  <c r="CL288" i="68"/>
  <c r="CK288" i="68"/>
  <c r="CJ288" i="68"/>
  <c r="CI288" i="68"/>
  <c r="CH288" i="68"/>
  <c r="CG288" i="68"/>
  <c r="CF288" i="68"/>
  <c r="CC288" i="68"/>
  <c r="BS288" i="68"/>
  <c r="BE288" i="68"/>
  <c r="BF288" i="68" s="1"/>
  <c r="AZ288" i="68"/>
  <c r="AR288" i="68"/>
  <c r="AG288" i="68"/>
  <c r="AF288" i="68"/>
  <c r="AE288" i="68"/>
  <c r="AD288" i="68"/>
  <c r="AC288" i="68"/>
  <c r="AB288" i="68"/>
  <c r="AA288" i="68"/>
  <c r="X288" i="68"/>
  <c r="N288" i="68"/>
  <c r="DJ287" i="68"/>
  <c r="DE287" i="68"/>
  <c r="CW287" i="68"/>
  <c r="CL287" i="68"/>
  <c r="CK287" i="68"/>
  <c r="CJ287" i="68"/>
  <c r="CI287" i="68"/>
  <c r="CH287" i="68"/>
  <c r="CG287" i="68"/>
  <c r="CF287" i="68"/>
  <c r="CC287" i="68"/>
  <c r="BS287" i="68"/>
  <c r="BE287" i="68"/>
  <c r="AZ287" i="68"/>
  <c r="AR287" i="68"/>
  <c r="AG287" i="68"/>
  <c r="AF287" i="68"/>
  <c r="AE287" i="68"/>
  <c r="AD287" i="68"/>
  <c r="AC287" i="68"/>
  <c r="AB287" i="68"/>
  <c r="AA287" i="68"/>
  <c r="X287" i="68"/>
  <c r="N287" i="68"/>
  <c r="DJ286" i="68"/>
  <c r="DE286" i="68"/>
  <c r="DK286" i="68" s="1"/>
  <c r="CW286" i="68"/>
  <c r="CL286" i="68"/>
  <c r="CK286" i="68"/>
  <c r="CJ286" i="68"/>
  <c r="CI286" i="68"/>
  <c r="CH286" i="68"/>
  <c r="CG286" i="68"/>
  <c r="CF286" i="68"/>
  <c r="CC286" i="68"/>
  <c r="BS286" i="68"/>
  <c r="BE286" i="68"/>
  <c r="AZ286" i="68"/>
  <c r="AR286" i="68"/>
  <c r="AG286" i="68"/>
  <c r="AF286" i="68"/>
  <c r="AE286" i="68"/>
  <c r="AD286" i="68"/>
  <c r="AC286" i="68"/>
  <c r="AB286" i="68"/>
  <c r="AA286" i="68"/>
  <c r="X286" i="68"/>
  <c r="N286" i="68"/>
  <c r="DJ285" i="68"/>
  <c r="DK285" i="68" s="1"/>
  <c r="DE285" i="68"/>
  <c r="CW285" i="68"/>
  <c r="CL285" i="68"/>
  <c r="CK285" i="68"/>
  <c r="CJ285" i="68"/>
  <c r="CI285" i="68"/>
  <c r="CH285" i="68"/>
  <c r="CG285" i="68"/>
  <c r="CF285" i="68"/>
  <c r="CC285" i="68"/>
  <c r="BS285" i="68"/>
  <c r="BE285" i="68"/>
  <c r="AZ285" i="68"/>
  <c r="BF285" i="68" s="1"/>
  <c r="AR285" i="68"/>
  <c r="AG285" i="68"/>
  <c r="AF285" i="68"/>
  <c r="AE285" i="68"/>
  <c r="AD285" i="68"/>
  <c r="AC285" i="68"/>
  <c r="AB285" i="68"/>
  <c r="AA285" i="68"/>
  <c r="X285" i="68"/>
  <c r="N285" i="68"/>
  <c r="DJ284" i="68"/>
  <c r="DE284" i="68"/>
  <c r="CW284" i="68"/>
  <c r="CL284" i="68"/>
  <c r="CK284" i="68"/>
  <c r="CJ284" i="68"/>
  <c r="CI284" i="68"/>
  <c r="CH284" i="68"/>
  <c r="CG284" i="68"/>
  <c r="CF284" i="68"/>
  <c r="CC284" i="68"/>
  <c r="BS284" i="68"/>
  <c r="BE284" i="68"/>
  <c r="AZ284" i="68"/>
  <c r="AR284" i="68"/>
  <c r="AG284" i="68"/>
  <c r="AF284" i="68"/>
  <c r="AE284" i="68"/>
  <c r="AD284" i="68"/>
  <c r="AC284" i="68"/>
  <c r="AB284" i="68"/>
  <c r="AA284" i="68"/>
  <c r="X284" i="68"/>
  <c r="N284" i="68"/>
  <c r="DJ283" i="68"/>
  <c r="DE283" i="68"/>
  <c r="CW283" i="68"/>
  <c r="CL283" i="68"/>
  <c r="CK283" i="68"/>
  <c r="CJ283" i="68"/>
  <c r="CI283" i="68"/>
  <c r="CH283" i="68"/>
  <c r="CG283" i="68"/>
  <c r="CF283" i="68"/>
  <c r="CC283" i="68"/>
  <c r="BS283" i="68"/>
  <c r="BE283" i="68"/>
  <c r="AZ283" i="68"/>
  <c r="AR283" i="68"/>
  <c r="AG283" i="68"/>
  <c r="AF283" i="68"/>
  <c r="AE283" i="68"/>
  <c r="AD283" i="68"/>
  <c r="AC283" i="68"/>
  <c r="AB283" i="68"/>
  <c r="AA283" i="68"/>
  <c r="X283" i="68"/>
  <c r="N283" i="68"/>
  <c r="DJ282" i="68"/>
  <c r="DE282" i="68"/>
  <c r="CW282" i="68"/>
  <c r="CL282" i="68"/>
  <c r="CK282" i="68"/>
  <c r="CJ282" i="68"/>
  <c r="CI282" i="68"/>
  <c r="CH282" i="68"/>
  <c r="CG282" i="68"/>
  <c r="CF282" i="68"/>
  <c r="CC282" i="68"/>
  <c r="BS282" i="68"/>
  <c r="BE282" i="68"/>
  <c r="AZ282" i="68"/>
  <c r="AR282" i="68"/>
  <c r="AG282" i="68"/>
  <c r="AF282" i="68"/>
  <c r="AE282" i="68"/>
  <c r="AD282" i="68"/>
  <c r="AC282" i="68"/>
  <c r="AB282" i="68"/>
  <c r="AA282" i="68"/>
  <c r="X282" i="68"/>
  <c r="N282" i="68"/>
  <c r="DJ281" i="68"/>
  <c r="DE281" i="68"/>
  <c r="CW281" i="68"/>
  <c r="CL281" i="68"/>
  <c r="CK281" i="68"/>
  <c r="CJ281" i="68"/>
  <c r="CI281" i="68"/>
  <c r="CH281" i="68"/>
  <c r="CG281" i="68"/>
  <c r="CF281" i="68"/>
  <c r="CC281" i="68"/>
  <c r="BS281" i="68"/>
  <c r="BE281" i="68"/>
  <c r="AZ281" i="68"/>
  <c r="AR281" i="68"/>
  <c r="AG281" i="68"/>
  <c r="AF281" i="68"/>
  <c r="AE281" i="68"/>
  <c r="AD281" i="68"/>
  <c r="AC281" i="68"/>
  <c r="AB281" i="68"/>
  <c r="AA281" i="68"/>
  <c r="X281" i="68"/>
  <c r="N281" i="68"/>
  <c r="DJ280" i="68"/>
  <c r="DE280" i="68"/>
  <c r="CW280" i="68"/>
  <c r="CL280" i="68"/>
  <c r="CK280" i="68"/>
  <c r="CJ280" i="68"/>
  <c r="CI280" i="68"/>
  <c r="CH280" i="68"/>
  <c r="CG280" i="68"/>
  <c r="CF280" i="68"/>
  <c r="CC280" i="68"/>
  <c r="BS280" i="68"/>
  <c r="BE280" i="68"/>
  <c r="AZ280" i="68"/>
  <c r="AR280" i="68"/>
  <c r="AG280" i="68"/>
  <c r="AF280" i="68"/>
  <c r="AE280" i="68"/>
  <c r="AD280" i="68"/>
  <c r="AC280" i="68"/>
  <c r="AB280" i="68"/>
  <c r="AA280" i="68"/>
  <c r="X280" i="68"/>
  <c r="N280" i="68"/>
  <c r="DJ279" i="68"/>
  <c r="DE279" i="68"/>
  <c r="CW279" i="68"/>
  <c r="CL279" i="68"/>
  <c r="CK279" i="68"/>
  <c r="CJ279" i="68"/>
  <c r="CI279" i="68"/>
  <c r="CH279" i="68"/>
  <c r="CG279" i="68"/>
  <c r="CF279" i="68"/>
  <c r="CC279" i="68"/>
  <c r="BS279" i="68"/>
  <c r="BE279" i="68"/>
  <c r="AZ279" i="68"/>
  <c r="AR279" i="68"/>
  <c r="AG279" i="68"/>
  <c r="AF279" i="68"/>
  <c r="AE279" i="68"/>
  <c r="AD279" i="68"/>
  <c r="AC279" i="68"/>
  <c r="AB279" i="68"/>
  <c r="AA279" i="68"/>
  <c r="X279" i="68"/>
  <c r="N279" i="68"/>
  <c r="DJ278" i="68"/>
  <c r="DE278" i="68"/>
  <c r="CW278" i="68"/>
  <c r="CL278" i="68"/>
  <c r="CK278" i="68"/>
  <c r="CJ278" i="68"/>
  <c r="CI278" i="68"/>
  <c r="CH278" i="68"/>
  <c r="CG278" i="68"/>
  <c r="CF278" i="68"/>
  <c r="CC278" i="68"/>
  <c r="BS278" i="68"/>
  <c r="BE278" i="68"/>
  <c r="AZ278" i="68"/>
  <c r="AR278" i="68"/>
  <c r="AG278" i="68"/>
  <c r="AF278" i="68"/>
  <c r="AE278" i="68"/>
  <c r="AD278" i="68"/>
  <c r="AC278" i="68"/>
  <c r="AB278" i="68"/>
  <c r="AA278" i="68"/>
  <c r="X278" i="68"/>
  <c r="N278" i="68"/>
  <c r="DJ277" i="68"/>
  <c r="DE277" i="68"/>
  <c r="CW277" i="68"/>
  <c r="CL277" i="68"/>
  <c r="CK277" i="68"/>
  <c r="CJ277" i="68"/>
  <c r="CI277" i="68"/>
  <c r="CH277" i="68"/>
  <c r="CG277" i="68"/>
  <c r="CF277" i="68"/>
  <c r="CC277" i="68"/>
  <c r="BS277" i="68"/>
  <c r="BE277" i="68"/>
  <c r="AZ277" i="68"/>
  <c r="AR277" i="68"/>
  <c r="AG277" i="68"/>
  <c r="AF277" i="68"/>
  <c r="AE277" i="68"/>
  <c r="AD277" i="68"/>
  <c r="AC277" i="68"/>
  <c r="AB277" i="68"/>
  <c r="AA277" i="68"/>
  <c r="X277" i="68"/>
  <c r="N277" i="68"/>
  <c r="DJ276" i="68"/>
  <c r="DE276" i="68"/>
  <c r="DK276" i="68" s="1"/>
  <c r="CW276" i="68"/>
  <c r="CL276" i="68"/>
  <c r="CK276" i="68"/>
  <c r="CJ276" i="68"/>
  <c r="CI276" i="68"/>
  <c r="CH276" i="68"/>
  <c r="CG276" i="68"/>
  <c r="CF276" i="68"/>
  <c r="CC276" i="68"/>
  <c r="BS276" i="68"/>
  <c r="BE276" i="68"/>
  <c r="AZ276" i="68"/>
  <c r="AR276" i="68"/>
  <c r="AG276" i="68"/>
  <c r="AF276" i="68"/>
  <c r="AE276" i="68"/>
  <c r="AD276" i="68"/>
  <c r="AC276" i="68"/>
  <c r="AB276" i="68"/>
  <c r="AA276" i="68"/>
  <c r="X276" i="68"/>
  <c r="N276" i="68"/>
  <c r="DJ275" i="68"/>
  <c r="DE275" i="68"/>
  <c r="CW275" i="68"/>
  <c r="CL275" i="68"/>
  <c r="CK275" i="68"/>
  <c r="CJ275" i="68"/>
  <c r="CI275" i="68"/>
  <c r="CH275" i="68"/>
  <c r="CG275" i="68"/>
  <c r="CF275" i="68"/>
  <c r="CC275" i="68"/>
  <c r="BS275" i="68"/>
  <c r="BE275" i="68"/>
  <c r="AZ275" i="68"/>
  <c r="AR275" i="68"/>
  <c r="AG275" i="68"/>
  <c r="AF275" i="68"/>
  <c r="AE275" i="68"/>
  <c r="AD275" i="68"/>
  <c r="AC275" i="68"/>
  <c r="AB275" i="68"/>
  <c r="AA275" i="68"/>
  <c r="X275" i="68"/>
  <c r="N275" i="68"/>
  <c r="DJ274" i="68"/>
  <c r="DE274" i="68"/>
  <c r="CW274" i="68"/>
  <c r="CL274" i="68"/>
  <c r="CK274" i="68"/>
  <c r="CJ274" i="68"/>
  <c r="CI274" i="68"/>
  <c r="CH274" i="68"/>
  <c r="CG274" i="68"/>
  <c r="CF274" i="68"/>
  <c r="CC274" i="68"/>
  <c r="BS274" i="68"/>
  <c r="BE274" i="68"/>
  <c r="AZ274" i="68"/>
  <c r="AR274" i="68"/>
  <c r="AG274" i="68"/>
  <c r="AF274" i="68"/>
  <c r="AE274" i="68"/>
  <c r="AD274" i="68"/>
  <c r="AC274" i="68"/>
  <c r="AB274" i="68"/>
  <c r="AA274" i="68"/>
  <c r="X274" i="68"/>
  <c r="N274" i="68"/>
  <c r="DJ273" i="68"/>
  <c r="DE273" i="68"/>
  <c r="CW273" i="68"/>
  <c r="CL273" i="68"/>
  <c r="CK273" i="68"/>
  <c r="CJ273" i="68"/>
  <c r="CI273" i="68"/>
  <c r="CH273" i="68"/>
  <c r="CG273" i="68"/>
  <c r="CF273" i="68"/>
  <c r="CC273" i="68"/>
  <c r="BS273" i="68"/>
  <c r="BE273" i="68"/>
  <c r="AZ273" i="68"/>
  <c r="AR273" i="68"/>
  <c r="AG273" i="68"/>
  <c r="AF273" i="68"/>
  <c r="AE273" i="68"/>
  <c r="AD273" i="68"/>
  <c r="AC273" i="68"/>
  <c r="AB273" i="68"/>
  <c r="AA273" i="68"/>
  <c r="X273" i="68"/>
  <c r="N273" i="68"/>
  <c r="DJ272" i="68"/>
  <c r="DE272" i="68"/>
  <c r="CW272" i="68"/>
  <c r="CL272" i="68"/>
  <c r="CK272" i="68"/>
  <c r="CJ272" i="68"/>
  <c r="CI272" i="68"/>
  <c r="CH272" i="68"/>
  <c r="CG272" i="68"/>
  <c r="CF272" i="68"/>
  <c r="CC272" i="68"/>
  <c r="BS272" i="68"/>
  <c r="BE272" i="68"/>
  <c r="AZ272" i="68"/>
  <c r="AR272" i="68"/>
  <c r="AG272" i="68"/>
  <c r="AF272" i="68"/>
  <c r="AE272" i="68"/>
  <c r="AD272" i="68"/>
  <c r="AC272" i="68"/>
  <c r="AB272" i="68"/>
  <c r="AA272" i="68"/>
  <c r="X272" i="68"/>
  <c r="N272" i="68"/>
  <c r="DJ271" i="68"/>
  <c r="DE271" i="68"/>
  <c r="CW271" i="68"/>
  <c r="CL271" i="68"/>
  <c r="CK271" i="68"/>
  <c r="CJ271" i="68"/>
  <c r="CI271" i="68"/>
  <c r="CH271" i="68"/>
  <c r="CG271" i="68"/>
  <c r="CF271" i="68"/>
  <c r="CC271" i="68"/>
  <c r="BS271" i="68"/>
  <c r="BE271" i="68"/>
  <c r="AZ271" i="68"/>
  <c r="AR271" i="68"/>
  <c r="AG271" i="68"/>
  <c r="AF271" i="68"/>
  <c r="AE271" i="68"/>
  <c r="AD271" i="68"/>
  <c r="AC271" i="68"/>
  <c r="AB271" i="68"/>
  <c r="AA271" i="68"/>
  <c r="X271" i="68"/>
  <c r="N271" i="68"/>
  <c r="DJ270" i="68"/>
  <c r="DK270" i="68" s="1"/>
  <c r="DE270" i="68"/>
  <c r="CW270" i="68"/>
  <c r="CL270" i="68"/>
  <c r="CK270" i="68"/>
  <c r="CJ270" i="68"/>
  <c r="CI270" i="68"/>
  <c r="CH270" i="68"/>
  <c r="CG270" i="68"/>
  <c r="CF270" i="68"/>
  <c r="CC270" i="68"/>
  <c r="BS270" i="68"/>
  <c r="BE270" i="68"/>
  <c r="AZ270" i="68"/>
  <c r="BF270" i="68" s="1"/>
  <c r="AR270" i="68"/>
  <c r="AG270" i="68"/>
  <c r="AF270" i="68"/>
  <c r="AE270" i="68"/>
  <c r="AD270" i="68"/>
  <c r="AC270" i="68"/>
  <c r="AB270" i="68"/>
  <c r="AA270" i="68"/>
  <c r="X270" i="68"/>
  <c r="N270" i="68"/>
  <c r="DJ269" i="68"/>
  <c r="DE269" i="68"/>
  <c r="CW269" i="68"/>
  <c r="CL269" i="68"/>
  <c r="CK269" i="68"/>
  <c r="CJ269" i="68"/>
  <c r="CI269" i="68"/>
  <c r="CH269" i="68"/>
  <c r="CG269" i="68"/>
  <c r="CF269" i="68"/>
  <c r="CC269" i="68"/>
  <c r="BS269" i="68"/>
  <c r="BE269" i="68"/>
  <c r="AZ269" i="68"/>
  <c r="AR269" i="68"/>
  <c r="AG269" i="68"/>
  <c r="AF269" i="68"/>
  <c r="AE269" i="68"/>
  <c r="AD269" i="68"/>
  <c r="AC269" i="68"/>
  <c r="AB269" i="68"/>
  <c r="AA269" i="68"/>
  <c r="X269" i="68"/>
  <c r="N269" i="68"/>
  <c r="DJ268" i="68"/>
  <c r="DE268" i="68"/>
  <c r="CW268" i="68"/>
  <c r="CL268" i="68"/>
  <c r="CK268" i="68"/>
  <c r="CJ268" i="68"/>
  <c r="CI268" i="68"/>
  <c r="CH268" i="68"/>
  <c r="CG268" i="68"/>
  <c r="CF268" i="68"/>
  <c r="CC268" i="68"/>
  <c r="BS268" i="68"/>
  <c r="BE268" i="68"/>
  <c r="AZ268" i="68"/>
  <c r="BF268" i="68" s="1"/>
  <c r="AR268" i="68"/>
  <c r="AG268" i="68"/>
  <c r="AF268" i="68"/>
  <c r="AE268" i="68"/>
  <c r="AD268" i="68"/>
  <c r="AC268" i="68"/>
  <c r="AB268" i="68"/>
  <c r="AA268" i="68"/>
  <c r="X268" i="68"/>
  <c r="N268" i="68"/>
  <c r="DJ267" i="68"/>
  <c r="DE267" i="68"/>
  <c r="CW267" i="68"/>
  <c r="CL267" i="68"/>
  <c r="CK267" i="68"/>
  <c r="CJ267" i="68"/>
  <c r="CI267" i="68"/>
  <c r="CH267" i="68"/>
  <c r="CG267" i="68"/>
  <c r="CF267" i="68"/>
  <c r="CC267" i="68"/>
  <c r="BS267" i="68"/>
  <c r="BF267" i="68"/>
  <c r="BE267" i="68"/>
  <c r="AZ267" i="68"/>
  <c r="AR267" i="68"/>
  <c r="AG267" i="68"/>
  <c r="AF267" i="68"/>
  <c r="AE267" i="68"/>
  <c r="AD267" i="68"/>
  <c r="AC267" i="68"/>
  <c r="AB267" i="68"/>
  <c r="AA267" i="68"/>
  <c r="X267" i="68"/>
  <c r="N267" i="68"/>
  <c r="DJ266" i="68"/>
  <c r="DE266" i="68"/>
  <c r="CW266" i="68"/>
  <c r="CL266" i="68"/>
  <c r="CK266" i="68"/>
  <c r="CJ266" i="68"/>
  <c r="CI266" i="68"/>
  <c r="CH266" i="68"/>
  <c r="CG266" i="68"/>
  <c r="CF266" i="68"/>
  <c r="CC266" i="68"/>
  <c r="BS266" i="68"/>
  <c r="BE266" i="68"/>
  <c r="BF266" i="68" s="1"/>
  <c r="AZ266" i="68"/>
  <c r="AR266" i="68"/>
  <c r="AG266" i="68"/>
  <c r="AF266" i="68"/>
  <c r="AE266" i="68"/>
  <c r="AD266" i="68"/>
  <c r="AC266" i="68"/>
  <c r="AB266" i="68"/>
  <c r="AA266" i="68"/>
  <c r="X266" i="68"/>
  <c r="N266" i="68"/>
  <c r="DJ265" i="68"/>
  <c r="DE265" i="68"/>
  <c r="CW265" i="68"/>
  <c r="CL265" i="68"/>
  <c r="CK265" i="68"/>
  <c r="CJ265" i="68"/>
  <c r="CI265" i="68"/>
  <c r="CH265" i="68"/>
  <c r="CG265" i="68"/>
  <c r="CF265" i="68"/>
  <c r="CC265" i="68"/>
  <c r="BS265" i="68"/>
  <c r="BE265" i="68"/>
  <c r="AZ265" i="68"/>
  <c r="AR265" i="68"/>
  <c r="AG265" i="68"/>
  <c r="AF265" i="68"/>
  <c r="AE265" i="68"/>
  <c r="AD265" i="68"/>
  <c r="AC265" i="68"/>
  <c r="AB265" i="68"/>
  <c r="AA265" i="68"/>
  <c r="X265" i="68"/>
  <c r="N265" i="68"/>
  <c r="DJ264" i="68"/>
  <c r="DE264" i="68"/>
  <c r="CW264" i="68"/>
  <c r="CL264" i="68"/>
  <c r="CK264" i="68"/>
  <c r="CJ264" i="68"/>
  <c r="CI264" i="68"/>
  <c r="CH264" i="68"/>
  <c r="CG264" i="68"/>
  <c r="CF264" i="68"/>
  <c r="CC264" i="68"/>
  <c r="BS264" i="68"/>
  <c r="BE264" i="68"/>
  <c r="AZ264" i="68"/>
  <c r="AR264" i="68"/>
  <c r="AG264" i="68"/>
  <c r="AF264" i="68"/>
  <c r="AE264" i="68"/>
  <c r="AD264" i="68"/>
  <c r="AC264" i="68"/>
  <c r="AB264" i="68"/>
  <c r="AA264" i="68"/>
  <c r="X264" i="68"/>
  <c r="N264" i="68"/>
  <c r="DJ263" i="68"/>
  <c r="DE263" i="68"/>
  <c r="CW263" i="68"/>
  <c r="CL263" i="68"/>
  <c r="CK263" i="68"/>
  <c r="CJ263" i="68"/>
  <c r="CI263" i="68"/>
  <c r="CH263" i="68"/>
  <c r="CG263" i="68"/>
  <c r="CF263" i="68"/>
  <c r="CC263" i="68"/>
  <c r="BS263" i="68"/>
  <c r="BE263" i="68"/>
  <c r="AZ263" i="68"/>
  <c r="AR263" i="68"/>
  <c r="AG263" i="68"/>
  <c r="AF263" i="68"/>
  <c r="AE263" i="68"/>
  <c r="AD263" i="68"/>
  <c r="AC263" i="68"/>
  <c r="AB263" i="68"/>
  <c r="AA263" i="68"/>
  <c r="X263" i="68"/>
  <c r="N263" i="68"/>
  <c r="DJ262" i="68"/>
  <c r="DE262" i="68"/>
  <c r="CW262" i="68"/>
  <c r="CL262" i="68"/>
  <c r="CK262" i="68"/>
  <c r="CJ262" i="68"/>
  <c r="CI262" i="68"/>
  <c r="CH262" i="68"/>
  <c r="CG262" i="68"/>
  <c r="CF262" i="68"/>
  <c r="CC262" i="68"/>
  <c r="BS262" i="68"/>
  <c r="BE262" i="68"/>
  <c r="AZ262" i="68"/>
  <c r="AR262" i="68"/>
  <c r="AG262" i="68"/>
  <c r="AF262" i="68"/>
  <c r="AE262" i="68"/>
  <c r="AD262" i="68"/>
  <c r="AC262" i="68"/>
  <c r="AB262" i="68"/>
  <c r="AA262" i="68"/>
  <c r="X262" i="68"/>
  <c r="N262" i="68"/>
  <c r="DJ261" i="68"/>
  <c r="DE261" i="68"/>
  <c r="CW261" i="68"/>
  <c r="CL261" i="68"/>
  <c r="CK261" i="68"/>
  <c r="CJ261" i="68"/>
  <c r="CI261" i="68"/>
  <c r="CH261" i="68"/>
  <c r="CG261" i="68"/>
  <c r="CF261" i="68"/>
  <c r="CC261" i="68"/>
  <c r="BS261" i="68"/>
  <c r="BE261" i="68"/>
  <c r="AZ261" i="68"/>
  <c r="AR261" i="68"/>
  <c r="AG261" i="68"/>
  <c r="AF261" i="68"/>
  <c r="AE261" i="68"/>
  <c r="AD261" i="68"/>
  <c r="AC261" i="68"/>
  <c r="AB261" i="68"/>
  <c r="AA261" i="68"/>
  <c r="X261" i="68"/>
  <c r="N261" i="68"/>
  <c r="DJ260" i="68"/>
  <c r="DE260" i="68"/>
  <c r="CW260" i="68"/>
  <c r="CL260" i="68"/>
  <c r="CK260" i="68"/>
  <c r="CJ260" i="68"/>
  <c r="CI260" i="68"/>
  <c r="CH260" i="68"/>
  <c r="CG260" i="68"/>
  <c r="CF260" i="68"/>
  <c r="CC260" i="68"/>
  <c r="BS260" i="68"/>
  <c r="BE260" i="68"/>
  <c r="AZ260" i="68"/>
  <c r="AR260" i="68"/>
  <c r="AG260" i="68"/>
  <c r="AF260" i="68"/>
  <c r="AE260" i="68"/>
  <c r="AD260" i="68"/>
  <c r="AC260" i="68"/>
  <c r="AB260" i="68"/>
  <c r="AA260" i="68"/>
  <c r="X260" i="68"/>
  <c r="N260" i="68"/>
  <c r="DJ259" i="68"/>
  <c r="DE259" i="68"/>
  <c r="CW259" i="68"/>
  <c r="CL259" i="68"/>
  <c r="CK259" i="68"/>
  <c r="CJ259" i="68"/>
  <c r="CI259" i="68"/>
  <c r="CH259" i="68"/>
  <c r="CG259" i="68"/>
  <c r="CF259" i="68"/>
  <c r="CC259" i="68"/>
  <c r="BS259" i="68"/>
  <c r="BE259" i="68"/>
  <c r="BF259" i="68" s="1"/>
  <c r="AZ259" i="68"/>
  <c r="AR259" i="68"/>
  <c r="AG259" i="68"/>
  <c r="AF259" i="68"/>
  <c r="AE259" i="68"/>
  <c r="AD259" i="68"/>
  <c r="AC259" i="68"/>
  <c r="AB259" i="68"/>
  <c r="AA259" i="68"/>
  <c r="X259" i="68"/>
  <c r="N259" i="68"/>
  <c r="DJ258" i="68"/>
  <c r="DE258" i="68"/>
  <c r="CW258" i="68"/>
  <c r="CL258" i="68"/>
  <c r="CK258" i="68"/>
  <c r="CJ258" i="68"/>
  <c r="CI258" i="68"/>
  <c r="CH258" i="68"/>
  <c r="CG258" i="68"/>
  <c r="CF258" i="68"/>
  <c r="CC258" i="68"/>
  <c r="BS258" i="68"/>
  <c r="BE258" i="68"/>
  <c r="AZ258" i="68"/>
  <c r="AR258" i="68"/>
  <c r="AG258" i="68"/>
  <c r="AF258" i="68"/>
  <c r="AE258" i="68"/>
  <c r="AD258" i="68"/>
  <c r="AC258" i="68"/>
  <c r="AB258" i="68"/>
  <c r="AA258" i="68"/>
  <c r="X258" i="68"/>
  <c r="N258" i="68"/>
  <c r="DJ257" i="68"/>
  <c r="DE257" i="68"/>
  <c r="CW257" i="68"/>
  <c r="CL257" i="68"/>
  <c r="CK257" i="68"/>
  <c r="CJ257" i="68"/>
  <c r="CI257" i="68"/>
  <c r="CH257" i="68"/>
  <c r="CG257" i="68"/>
  <c r="CF257" i="68"/>
  <c r="CC257" i="68"/>
  <c r="BS257" i="68"/>
  <c r="BE257" i="68"/>
  <c r="AZ257" i="68"/>
  <c r="AR257" i="68"/>
  <c r="AG257" i="68"/>
  <c r="AF257" i="68"/>
  <c r="AE257" i="68"/>
  <c r="AD257" i="68"/>
  <c r="AC257" i="68"/>
  <c r="AB257" i="68"/>
  <c r="AA257" i="68"/>
  <c r="X257" i="68"/>
  <c r="N257" i="68"/>
  <c r="DJ256" i="68"/>
  <c r="DE256" i="68"/>
  <c r="CW256" i="68"/>
  <c r="CL256" i="68"/>
  <c r="CK256" i="68"/>
  <c r="CJ256" i="68"/>
  <c r="CI256" i="68"/>
  <c r="CH256" i="68"/>
  <c r="CG256" i="68"/>
  <c r="CF256" i="68"/>
  <c r="CC256" i="68"/>
  <c r="BS256" i="68"/>
  <c r="BE256" i="68"/>
  <c r="AZ256" i="68"/>
  <c r="AR256" i="68"/>
  <c r="AG256" i="68"/>
  <c r="AF256" i="68"/>
  <c r="AE256" i="68"/>
  <c r="AD256" i="68"/>
  <c r="AC256" i="68"/>
  <c r="AB256" i="68"/>
  <c r="AA256" i="68"/>
  <c r="X256" i="68"/>
  <c r="N256" i="68"/>
  <c r="DJ255" i="68"/>
  <c r="DK255" i="68" s="1"/>
  <c r="DE255" i="68"/>
  <c r="CW255" i="68"/>
  <c r="CL255" i="68"/>
  <c r="CK255" i="68"/>
  <c r="CJ255" i="68"/>
  <c r="CI255" i="68"/>
  <c r="CH255" i="68"/>
  <c r="CG255" i="68"/>
  <c r="CF255" i="68"/>
  <c r="CC255" i="68"/>
  <c r="BS255" i="68"/>
  <c r="BE255" i="68"/>
  <c r="AZ255" i="68"/>
  <c r="AR255" i="68"/>
  <c r="AG255" i="68"/>
  <c r="AF255" i="68"/>
  <c r="AE255" i="68"/>
  <c r="AD255" i="68"/>
  <c r="AC255" i="68"/>
  <c r="AB255" i="68"/>
  <c r="AA255" i="68"/>
  <c r="X255" i="68"/>
  <c r="N255" i="68"/>
  <c r="DJ254" i="68"/>
  <c r="DE254" i="68"/>
  <c r="CW254" i="68"/>
  <c r="CL254" i="68"/>
  <c r="CK254" i="68"/>
  <c r="CJ254" i="68"/>
  <c r="CI254" i="68"/>
  <c r="CH254" i="68"/>
  <c r="CG254" i="68"/>
  <c r="CF254" i="68"/>
  <c r="CC254" i="68"/>
  <c r="BS254" i="68"/>
  <c r="BE254" i="68"/>
  <c r="BF254" i="68" s="1"/>
  <c r="AZ254" i="68"/>
  <c r="AR254" i="68"/>
  <c r="AG254" i="68"/>
  <c r="AF254" i="68"/>
  <c r="AE254" i="68"/>
  <c r="AD254" i="68"/>
  <c r="AC254" i="68"/>
  <c r="AB254" i="68"/>
  <c r="AA254" i="68"/>
  <c r="X254" i="68"/>
  <c r="N254" i="68"/>
  <c r="DJ253" i="68"/>
  <c r="DE253" i="68"/>
  <c r="CW253" i="68"/>
  <c r="CL253" i="68"/>
  <c r="CK253" i="68"/>
  <c r="CJ253" i="68"/>
  <c r="CI253" i="68"/>
  <c r="CH253" i="68"/>
  <c r="CG253" i="68"/>
  <c r="CF253" i="68"/>
  <c r="CC253" i="68"/>
  <c r="BS253" i="68"/>
  <c r="BE253" i="68"/>
  <c r="AZ253" i="68"/>
  <c r="AR253" i="68"/>
  <c r="AG253" i="68"/>
  <c r="AF253" i="68"/>
  <c r="AE253" i="68"/>
  <c r="AD253" i="68"/>
  <c r="AC253" i="68"/>
  <c r="AB253" i="68"/>
  <c r="AA253" i="68"/>
  <c r="X253" i="68"/>
  <c r="N253" i="68"/>
  <c r="DJ252" i="68"/>
  <c r="DE252" i="68"/>
  <c r="DK252" i="68" s="1"/>
  <c r="CW252" i="68"/>
  <c r="CL252" i="68"/>
  <c r="CK252" i="68"/>
  <c r="CJ252" i="68"/>
  <c r="CI252" i="68"/>
  <c r="CH252" i="68"/>
  <c r="CG252" i="68"/>
  <c r="CF252" i="68"/>
  <c r="CC252" i="68"/>
  <c r="BS252" i="68"/>
  <c r="BE252" i="68"/>
  <c r="AZ252" i="68"/>
  <c r="BF252" i="68" s="1"/>
  <c r="AR252" i="68"/>
  <c r="AG252" i="68"/>
  <c r="AH252" i="68" s="1"/>
  <c r="AF252" i="68"/>
  <c r="AE252" i="68"/>
  <c r="AD252" i="68"/>
  <c r="AC252" i="68"/>
  <c r="AB252" i="68"/>
  <c r="AA252" i="68"/>
  <c r="X252" i="68"/>
  <c r="N252" i="68"/>
  <c r="DJ251" i="68"/>
  <c r="DE251" i="68"/>
  <c r="CW251" i="68"/>
  <c r="CL251" i="68"/>
  <c r="CK251" i="68"/>
  <c r="CJ251" i="68"/>
  <c r="CI251" i="68"/>
  <c r="CH251" i="68"/>
  <c r="CG251" i="68"/>
  <c r="CF251" i="68"/>
  <c r="CC251" i="68"/>
  <c r="BS251" i="68"/>
  <c r="BE251" i="68"/>
  <c r="AZ251" i="68"/>
  <c r="AR251" i="68"/>
  <c r="AG251" i="68"/>
  <c r="AF251" i="68"/>
  <c r="AE251" i="68"/>
  <c r="AD251" i="68"/>
  <c r="AC251" i="68"/>
  <c r="AB251" i="68"/>
  <c r="AA251" i="68"/>
  <c r="X251" i="68"/>
  <c r="N251" i="68"/>
  <c r="DJ250" i="68"/>
  <c r="DE250" i="68"/>
  <c r="CW250" i="68"/>
  <c r="CL250" i="68"/>
  <c r="CK250" i="68"/>
  <c r="CJ250" i="68"/>
  <c r="CI250" i="68"/>
  <c r="CH250" i="68"/>
  <c r="CG250" i="68"/>
  <c r="CF250" i="68"/>
  <c r="CC250" i="68"/>
  <c r="BS250" i="68"/>
  <c r="BE250" i="68"/>
  <c r="AZ250" i="68"/>
  <c r="AR250" i="68"/>
  <c r="AG250" i="68"/>
  <c r="AF250" i="68"/>
  <c r="AE250" i="68"/>
  <c r="AD250" i="68"/>
  <c r="AC250" i="68"/>
  <c r="AB250" i="68"/>
  <c r="AA250" i="68"/>
  <c r="AH250" i="68" s="1"/>
  <c r="X250" i="68"/>
  <c r="N250" i="68"/>
  <c r="DJ249" i="68"/>
  <c r="DE249" i="68"/>
  <c r="CW249" i="68"/>
  <c r="CL249" i="68"/>
  <c r="CK249" i="68"/>
  <c r="CJ249" i="68"/>
  <c r="CI249" i="68"/>
  <c r="CH249" i="68"/>
  <c r="CG249" i="68"/>
  <c r="CF249" i="68"/>
  <c r="CC249" i="68"/>
  <c r="BS249" i="68"/>
  <c r="BE249" i="68"/>
  <c r="AZ249" i="68"/>
  <c r="AR249" i="68"/>
  <c r="AG249" i="68"/>
  <c r="AF249" i="68"/>
  <c r="AE249" i="68"/>
  <c r="AD249" i="68"/>
  <c r="AC249" i="68"/>
  <c r="AB249" i="68"/>
  <c r="AA249" i="68"/>
  <c r="X249" i="68"/>
  <c r="N249" i="68"/>
  <c r="DJ248" i="68"/>
  <c r="DE248" i="68"/>
  <c r="CW248" i="68"/>
  <c r="CL248" i="68"/>
  <c r="CK248" i="68"/>
  <c r="CJ248" i="68"/>
  <c r="CI248" i="68"/>
  <c r="CH248" i="68"/>
  <c r="CG248" i="68"/>
  <c r="CF248" i="68"/>
  <c r="CC248" i="68"/>
  <c r="BS248" i="68"/>
  <c r="BE248" i="68"/>
  <c r="AZ248" i="68"/>
  <c r="AR248" i="68"/>
  <c r="AG248" i="68"/>
  <c r="AF248" i="68"/>
  <c r="AE248" i="68"/>
  <c r="AD248" i="68"/>
  <c r="AC248" i="68"/>
  <c r="AB248" i="68"/>
  <c r="AA248" i="68"/>
  <c r="X248" i="68"/>
  <c r="N248" i="68"/>
  <c r="DJ247" i="68"/>
  <c r="DE247" i="68"/>
  <c r="CW247" i="68"/>
  <c r="CL247" i="68"/>
  <c r="CK247" i="68"/>
  <c r="CJ247" i="68"/>
  <c r="CI247" i="68"/>
  <c r="CH247" i="68"/>
  <c r="CG247" i="68"/>
  <c r="CF247" i="68"/>
  <c r="CC247" i="68"/>
  <c r="BS247" i="68"/>
  <c r="BE247" i="68"/>
  <c r="BF247" i="68" s="1"/>
  <c r="AZ247" i="68"/>
  <c r="AR247" i="68"/>
  <c r="AG247" i="68"/>
  <c r="AF247" i="68"/>
  <c r="AE247" i="68"/>
  <c r="AD247" i="68"/>
  <c r="AC247" i="68"/>
  <c r="AB247" i="68"/>
  <c r="AA247" i="68"/>
  <c r="X247" i="68"/>
  <c r="N247" i="68"/>
  <c r="DJ246" i="68"/>
  <c r="DE246" i="68"/>
  <c r="CW246" i="68"/>
  <c r="CL246" i="68"/>
  <c r="CK246" i="68"/>
  <c r="CJ246" i="68"/>
  <c r="CI246" i="68"/>
  <c r="CH246" i="68"/>
  <c r="CG246" i="68"/>
  <c r="CF246" i="68"/>
  <c r="CC246" i="68"/>
  <c r="BS246" i="68"/>
  <c r="BE246" i="68"/>
  <c r="BF246" i="68" s="1"/>
  <c r="AZ246" i="68"/>
  <c r="AR246" i="68"/>
  <c r="AG246" i="68"/>
  <c r="AF246" i="68"/>
  <c r="AE246" i="68"/>
  <c r="AD246" i="68"/>
  <c r="AC246" i="68"/>
  <c r="AB246" i="68"/>
  <c r="AA246" i="68"/>
  <c r="X246" i="68"/>
  <c r="N246" i="68"/>
  <c r="DJ245" i="68"/>
  <c r="DK245" i="68" s="1"/>
  <c r="DE245" i="68"/>
  <c r="CW245" i="68"/>
  <c r="CL245" i="68"/>
  <c r="CK245" i="68"/>
  <c r="CJ245" i="68"/>
  <c r="CI245" i="68"/>
  <c r="CH245" i="68"/>
  <c r="CG245" i="68"/>
  <c r="CF245" i="68"/>
  <c r="CC245" i="68"/>
  <c r="BS245" i="68"/>
  <c r="BE245" i="68"/>
  <c r="AZ245" i="68"/>
  <c r="AR245" i="68"/>
  <c r="AG245" i="68"/>
  <c r="AF245" i="68"/>
  <c r="AE245" i="68"/>
  <c r="AD245" i="68"/>
  <c r="AC245" i="68"/>
  <c r="AB245" i="68"/>
  <c r="AA245" i="68"/>
  <c r="X245" i="68"/>
  <c r="N245" i="68"/>
  <c r="DJ244" i="68"/>
  <c r="DK244" i="68" s="1"/>
  <c r="DE244" i="68"/>
  <c r="CW244" i="68"/>
  <c r="CL244" i="68"/>
  <c r="CK244" i="68"/>
  <c r="CJ244" i="68"/>
  <c r="CI244" i="68"/>
  <c r="CH244" i="68"/>
  <c r="CG244" i="68"/>
  <c r="CF244" i="68"/>
  <c r="CC244" i="68"/>
  <c r="BS244" i="68"/>
  <c r="BE244" i="68"/>
  <c r="AZ244" i="68"/>
  <c r="BF244" i="68" s="1"/>
  <c r="AR244" i="68"/>
  <c r="AG244" i="68"/>
  <c r="AF244" i="68"/>
  <c r="AE244" i="68"/>
  <c r="AD244" i="68"/>
  <c r="AC244" i="68"/>
  <c r="AB244" i="68"/>
  <c r="AA244" i="68"/>
  <c r="X244" i="68"/>
  <c r="N244" i="68"/>
  <c r="DJ243" i="68"/>
  <c r="DE243" i="68"/>
  <c r="DK243" i="68" s="1"/>
  <c r="CW243" i="68"/>
  <c r="CL243" i="68"/>
  <c r="CK243" i="68"/>
  <c r="CJ243" i="68"/>
  <c r="CI243" i="68"/>
  <c r="CH243" i="68"/>
  <c r="CG243" i="68"/>
  <c r="CF243" i="68"/>
  <c r="CC243" i="68"/>
  <c r="BS243" i="68"/>
  <c r="BE243" i="68"/>
  <c r="AZ243" i="68"/>
  <c r="BF243" i="68" s="1"/>
  <c r="AR243" i="68"/>
  <c r="AG243" i="68"/>
  <c r="AF243" i="68"/>
  <c r="AE243" i="68"/>
  <c r="AD243" i="68"/>
  <c r="AC243" i="68"/>
  <c r="AB243" i="68"/>
  <c r="AA243" i="68"/>
  <c r="X243" i="68"/>
  <c r="N243" i="68"/>
  <c r="DJ242" i="68"/>
  <c r="DE242" i="68"/>
  <c r="CW242" i="68"/>
  <c r="CL242" i="68"/>
  <c r="CK242" i="68"/>
  <c r="CJ242" i="68"/>
  <c r="CI242" i="68"/>
  <c r="CH242" i="68"/>
  <c r="CG242" i="68"/>
  <c r="CF242" i="68"/>
  <c r="CC242" i="68"/>
  <c r="BS242" i="68"/>
  <c r="BE242" i="68"/>
  <c r="AZ242" i="68"/>
  <c r="AR242" i="68"/>
  <c r="AG242" i="68"/>
  <c r="AF242" i="68"/>
  <c r="AE242" i="68"/>
  <c r="AD242" i="68"/>
  <c r="AC242" i="68"/>
  <c r="AB242" i="68"/>
  <c r="AA242" i="68"/>
  <c r="X242" i="68"/>
  <c r="N242" i="68"/>
  <c r="DJ241" i="68"/>
  <c r="DE241" i="68"/>
  <c r="CW241" i="68"/>
  <c r="CL241" i="68"/>
  <c r="CK241" i="68"/>
  <c r="CJ241" i="68"/>
  <c r="CI241" i="68"/>
  <c r="CH241" i="68"/>
  <c r="CG241" i="68"/>
  <c r="CF241" i="68"/>
  <c r="CC241" i="68"/>
  <c r="BS241" i="68"/>
  <c r="BE241" i="68"/>
  <c r="AZ241" i="68"/>
  <c r="AR241" i="68"/>
  <c r="AG241" i="68"/>
  <c r="AF241" i="68"/>
  <c r="AE241" i="68"/>
  <c r="AD241" i="68"/>
  <c r="AC241" i="68"/>
  <c r="AB241" i="68"/>
  <c r="AA241" i="68"/>
  <c r="X241" i="68"/>
  <c r="N241" i="68"/>
  <c r="DJ240" i="68"/>
  <c r="DE240" i="68"/>
  <c r="CW240" i="68"/>
  <c r="CL240" i="68"/>
  <c r="CK240" i="68"/>
  <c r="CJ240" i="68"/>
  <c r="CI240" i="68"/>
  <c r="CH240" i="68"/>
  <c r="CG240" i="68"/>
  <c r="CF240" i="68"/>
  <c r="CC240" i="68"/>
  <c r="BS240" i="68"/>
  <c r="BE240" i="68"/>
  <c r="AZ240" i="68"/>
  <c r="AR240" i="68"/>
  <c r="AG240" i="68"/>
  <c r="AF240" i="68"/>
  <c r="AE240" i="68"/>
  <c r="AD240" i="68"/>
  <c r="AC240" i="68"/>
  <c r="AB240" i="68"/>
  <c r="AA240" i="68"/>
  <c r="X240" i="68"/>
  <c r="N240" i="68"/>
  <c r="DJ239" i="68"/>
  <c r="DE239" i="68"/>
  <c r="CW239" i="68"/>
  <c r="CL239" i="68"/>
  <c r="CK239" i="68"/>
  <c r="CJ239" i="68"/>
  <c r="CI239" i="68"/>
  <c r="CH239" i="68"/>
  <c r="CG239" i="68"/>
  <c r="CF239" i="68"/>
  <c r="CC239" i="68"/>
  <c r="BS239" i="68"/>
  <c r="BE239" i="68"/>
  <c r="AZ239" i="68"/>
  <c r="AR239" i="68"/>
  <c r="AG239" i="68"/>
  <c r="AF239" i="68"/>
  <c r="AE239" i="68"/>
  <c r="AD239" i="68"/>
  <c r="AC239" i="68"/>
  <c r="AB239" i="68"/>
  <c r="AA239" i="68"/>
  <c r="X239" i="68"/>
  <c r="N239" i="68"/>
  <c r="DJ238" i="68"/>
  <c r="DE238" i="68"/>
  <c r="CW238" i="68"/>
  <c r="CL238" i="68"/>
  <c r="CK238" i="68"/>
  <c r="CJ238" i="68"/>
  <c r="CI238" i="68"/>
  <c r="CH238" i="68"/>
  <c r="CG238" i="68"/>
  <c r="CF238" i="68"/>
  <c r="CC238" i="68"/>
  <c r="BS238" i="68"/>
  <c r="BE238" i="68"/>
  <c r="AZ238" i="68"/>
  <c r="AR238" i="68"/>
  <c r="AG238" i="68"/>
  <c r="AF238" i="68"/>
  <c r="AE238" i="68"/>
  <c r="AD238" i="68"/>
  <c r="AC238" i="68"/>
  <c r="AB238" i="68"/>
  <c r="AA238" i="68"/>
  <c r="X238" i="68"/>
  <c r="N238" i="68"/>
  <c r="DJ237" i="68"/>
  <c r="DE237" i="68"/>
  <c r="CW237" i="68"/>
  <c r="CL237" i="68"/>
  <c r="CK237" i="68"/>
  <c r="CJ237" i="68"/>
  <c r="CI237" i="68"/>
  <c r="CH237" i="68"/>
  <c r="CG237" i="68"/>
  <c r="CF237" i="68"/>
  <c r="CC237" i="68"/>
  <c r="BS237" i="68"/>
  <c r="BE237" i="68"/>
  <c r="BF237" i="68" s="1"/>
  <c r="AZ237" i="68"/>
  <c r="AR237" i="68"/>
  <c r="AG237" i="68"/>
  <c r="AF237" i="68"/>
  <c r="AE237" i="68"/>
  <c r="AD237" i="68"/>
  <c r="AC237" i="68"/>
  <c r="AB237" i="68"/>
  <c r="AA237" i="68"/>
  <c r="X237" i="68"/>
  <c r="N237" i="68"/>
  <c r="DJ236" i="68"/>
  <c r="DE236" i="68"/>
  <c r="CW236" i="68"/>
  <c r="CL236" i="68"/>
  <c r="CK236" i="68"/>
  <c r="CJ236" i="68"/>
  <c r="CI236" i="68"/>
  <c r="CH236" i="68"/>
  <c r="CG236" i="68"/>
  <c r="CF236" i="68"/>
  <c r="CC236" i="68"/>
  <c r="BS236" i="68"/>
  <c r="BE236" i="68"/>
  <c r="AZ236" i="68"/>
  <c r="AR236" i="68"/>
  <c r="AG236" i="68"/>
  <c r="AF236" i="68"/>
  <c r="AE236" i="68"/>
  <c r="AD236" i="68"/>
  <c r="AC236" i="68"/>
  <c r="AB236" i="68"/>
  <c r="AA236" i="68"/>
  <c r="X236" i="68"/>
  <c r="N236" i="68"/>
  <c r="DJ235" i="68"/>
  <c r="DE235" i="68"/>
  <c r="CW235" i="68"/>
  <c r="CL235" i="68"/>
  <c r="CK235" i="68"/>
  <c r="CJ235" i="68"/>
  <c r="CI235" i="68"/>
  <c r="CH235" i="68"/>
  <c r="CG235" i="68"/>
  <c r="CF235" i="68"/>
  <c r="CC235" i="68"/>
  <c r="BS235" i="68"/>
  <c r="BE235" i="68"/>
  <c r="AZ235" i="68"/>
  <c r="AR235" i="68"/>
  <c r="AG235" i="68"/>
  <c r="AF235" i="68"/>
  <c r="AE235" i="68"/>
  <c r="AD235" i="68"/>
  <c r="AC235" i="68"/>
  <c r="AB235" i="68"/>
  <c r="AA235" i="68"/>
  <c r="X235" i="68"/>
  <c r="N235" i="68"/>
  <c r="DJ234" i="68"/>
  <c r="DE234" i="68"/>
  <c r="CW234" i="68"/>
  <c r="CL234" i="68"/>
  <c r="CK234" i="68"/>
  <c r="CJ234" i="68"/>
  <c r="CI234" i="68"/>
  <c r="CH234" i="68"/>
  <c r="CG234" i="68"/>
  <c r="CF234" i="68"/>
  <c r="CC234" i="68"/>
  <c r="BS234" i="68"/>
  <c r="BE234" i="68"/>
  <c r="AZ234" i="68"/>
  <c r="AR234" i="68"/>
  <c r="AG234" i="68"/>
  <c r="AF234" i="68"/>
  <c r="AE234" i="68"/>
  <c r="AD234" i="68"/>
  <c r="AC234" i="68"/>
  <c r="AB234" i="68"/>
  <c r="AA234" i="68"/>
  <c r="X234" i="68"/>
  <c r="N234" i="68"/>
  <c r="DJ233" i="68"/>
  <c r="DE233" i="68"/>
  <c r="CW233" i="68"/>
  <c r="CL233" i="68"/>
  <c r="CK233" i="68"/>
  <c r="CJ233" i="68"/>
  <c r="CI233" i="68"/>
  <c r="CH233" i="68"/>
  <c r="CG233" i="68"/>
  <c r="CF233" i="68"/>
  <c r="CC233" i="68"/>
  <c r="BS233" i="68"/>
  <c r="BE233" i="68"/>
  <c r="AZ233" i="68"/>
  <c r="AR233" i="68"/>
  <c r="AG233" i="68"/>
  <c r="AF233" i="68"/>
  <c r="AE233" i="68"/>
  <c r="AD233" i="68"/>
  <c r="AC233" i="68"/>
  <c r="AB233" i="68"/>
  <c r="AA233" i="68"/>
  <c r="X233" i="68"/>
  <c r="N233" i="68"/>
  <c r="DJ232" i="68"/>
  <c r="DE232" i="68"/>
  <c r="CW232" i="68"/>
  <c r="CL232" i="68"/>
  <c r="CK232" i="68"/>
  <c r="CJ232" i="68"/>
  <c r="CI232" i="68"/>
  <c r="CH232" i="68"/>
  <c r="CG232" i="68"/>
  <c r="CF232" i="68"/>
  <c r="CC232" i="68"/>
  <c r="BS232" i="68"/>
  <c r="BE232" i="68"/>
  <c r="AZ232" i="68"/>
  <c r="AR232" i="68"/>
  <c r="AG232" i="68"/>
  <c r="AF232" i="68"/>
  <c r="AE232" i="68"/>
  <c r="AD232" i="68"/>
  <c r="AC232" i="68"/>
  <c r="AB232" i="68"/>
  <c r="AA232" i="68"/>
  <c r="X232" i="68"/>
  <c r="N232" i="68"/>
  <c r="DJ231" i="68"/>
  <c r="DE231" i="68"/>
  <c r="CW231" i="68"/>
  <c r="CL231" i="68"/>
  <c r="CK231" i="68"/>
  <c r="CJ231" i="68"/>
  <c r="CI231" i="68"/>
  <c r="CH231" i="68"/>
  <c r="CG231" i="68"/>
  <c r="CF231" i="68"/>
  <c r="CC231" i="68"/>
  <c r="BS231" i="68"/>
  <c r="BE231" i="68"/>
  <c r="BF231" i="68" s="1"/>
  <c r="AZ231" i="68"/>
  <c r="AR231" i="68"/>
  <c r="AG231" i="68"/>
  <c r="AF231" i="68"/>
  <c r="AE231" i="68"/>
  <c r="AD231" i="68"/>
  <c r="AC231" i="68"/>
  <c r="AB231" i="68"/>
  <c r="AA231" i="68"/>
  <c r="X231" i="68"/>
  <c r="N231" i="68"/>
  <c r="DJ230" i="68"/>
  <c r="DE230" i="68"/>
  <c r="CW230" i="68"/>
  <c r="CL230" i="68"/>
  <c r="CK230" i="68"/>
  <c r="CJ230" i="68"/>
  <c r="CI230" i="68"/>
  <c r="CH230" i="68"/>
  <c r="CG230" i="68"/>
  <c r="CF230" i="68"/>
  <c r="CC230" i="68"/>
  <c r="BS230" i="68"/>
  <c r="BE230" i="68"/>
  <c r="BF230" i="68" s="1"/>
  <c r="AZ230" i="68"/>
  <c r="AR230" i="68"/>
  <c r="AG230" i="68"/>
  <c r="AF230" i="68"/>
  <c r="AE230" i="68"/>
  <c r="AD230" i="68"/>
  <c r="AC230" i="68"/>
  <c r="AB230" i="68"/>
  <c r="AA230" i="68"/>
  <c r="X230" i="68"/>
  <c r="N230" i="68"/>
  <c r="DJ229" i="68"/>
  <c r="DK229" i="68" s="1"/>
  <c r="DE229" i="68"/>
  <c r="CW229" i="68"/>
  <c r="CL229" i="68"/>
  <c r="CK229" i="68"/>
  <c r="CJ229" i="68"/>
  <c r="CI229" i="68"/>
  <c r="CH229" i="68"/>
  <c r="CG229" i="68"/>
  <c r="CF229" i="68"/>
  <c r="CC229" i="68"/>
  <c r="BS229" i="68"/>
  <c r="BE229" i="68"/>
  <c r="AZ229" i="68"/>
  <c r="AR229" i="68"/>
  <c r="AG229" i="68"/>
  <c r="AF229" i="68"/>
  <c r="AE229" i="68"/>
  <c r="AD229" i="68"/>
  <c r="AC229" i="68"/>
  <c r="AB229" i="68"/>
  <c r="AA229" i="68"/>
  <c r="X229" i="68"/>
  <c r="N229" i="68"/>
  <c r="DJ228" i="68"/>
  <c r="DE228" i="68"/>
  <c r="CW228" i="68"/>
  <c r="CL228" i="68"/>
  <c r="CK228" i="68"/>
  <c r="CJ228" i="68"/>
  <c r="CI228" i="68"/>
  <c r="CH228" i="68"/>
  <c r="CG228" i="68"/>
  <c r="CF228" i="68"/>
  <c r="CC228" i="68"/>
  <c r="BS228" i="68"/>
  <c r="BE228" i="68"/>
  <c r="AZ228" i="68"/>
  <c r="AR228" i="68"/>
  <c r="AG228" i="68"/>
  <c r="AF228" i="68"/>
  <c r="AE228" i="68"/>
  <c r="AD228" i="68"/>
  <c r="AC228" i="68"/>
  <c r="AB228" i="68"/>
  <c r="AA228" i="68"/>
  <c r="X228" i="68"/>
  <c r="N228" i="68"/>
  <c r="DJ227" i="68"/>
  <c r="DK227" i="68" s="1"/>
  <c r="DE227" i="68"/>
  <c r="CW227" i="68"/>
  <c r="CL227" i="68"/>
  <c r="CK227" i="68"/>
  <c r="CJ227" i="68"/>
  <c r="CI227" i="68"/>
  <c r="CH227" i="68"/>
  <c r="CG227" i="68"/>
  <c r="CF227" i="68"/>
  <c r="CC227" i="68"/>
  <c r="BS227" i="68"/>
  <c r="BE227" i="68"/>
  <c r="AZ227" i="68"/>
  <c r="AR227" i="68"/>
  <c r="AG227" i="68"/>
  <c r="AF227" i="68"/>
  <c r="AE227" i="68"/>
  <c r="AD227" i="68"/>
  <c r="AC227" i="68"/>
  <c r="AB227" i="68"/>
  <c r="AA227" i="68"/>
  <c r="X227" i="68"/>
  <c r="N227" i="68"/>
  <c r="DJ226" i="68"/>
  <c r="DK226" i="68" s="1"/>
  <c r="DE226" i="68"/>
  <c r="CW226" i="68"/>
  <c r="CL226" i="68"/>
  <c r="CK226" i="68"/>
  <c r="CJ226" i="68"/>
  <c r="CI226" i="68"/>
  <c r="CH226" i="68"/>
  <c r="CG226" i="68"/>
  <c r="CF226" i="68"/>
  <c r="CC226" i="68"/>
  <c r="BS226" i="68"/>
  <c r="BE226" i="68"/>
  <c r="BF226" i="68" s="1"/>
  <c r="AZ226" i="68"/>
  <c r="AR226" i="68"/>
  <c r="AG226" i="68"/>
  <c r="AF226" i="68"/>
  <c r="AE226" i="68"/>
  <c r="AD226" i="68"/>
  <c r="AC226" i="68"/>
  <c r="AB226" i="68"/>
  <c r="AA226" i="68"/>
  <c r="X226" i="68"/>
  <c r="N226" i="68"/>
  <c r="DJ225" i="68"/>
  <c r="DE225" i="68"/>
  <c r="CW225" i="68"/>
  <c r="CL225" i="68"/>
  <c r="CK225" i="68"/>
  <c r="CJ225" i="68"/>
  <c r="CI225" i="68"/>
  <c r="CH225" i="68"/>
  <c r="CG225" i="68"/>
  <c r="CF225" i="68"/>
  <c r="CC225" i="68"/>
  <c r="BS225" i="68"/>
  <c r="BE225" i="68"/>
  <c r="AZ225" i="68"/>
  <c r="AR225" i="68"/>
  <c r="AG225" i="68"/>
  <c r="AF225" i="68"/>
  <c r="AE225" i="68"/>
  <c r="AD225" i="68"/>
  <c r="AC225" i="68"/>
  <c r="AB225" i="68"/>
  <c r="AA225" i="68"/>
  <c r="X225" i="68"/>
  <c r="N225" i="68"/>
  <c r="DJ224" i="68"/>
  <c r="DE224" i="68"/>
  <c r="CW224" i="68"/>
  <c r="CL224" i="68"/>
  <c r="CK224" i="68"/>
  <c r="CJ224" i="68"/>
  <c r="CI224" i="68"/>
  <c r="CH224" i="68"/>
  <c r="CG224" i="68"/>
  <c r="CF224" i="68"/>
  <c r="CC224" i="68"/>
  <c r="BS224" i="68"/>
  <c r="BE224" i="68"/>
  <c r="AZ224" i="68"/>
  <c r="AR224" i="68"/>
  <c r="AG224" i="68"/>
  <c r="AF224" i="68"/>
  <c r="AE224" i="68"/>
  <c r="AD224" i="68"/>
  <c r="AC224" i="68"/>
  <c r="AB224" i="68"/>
  <c r="AH224" i="68" s="1"/>
  <c r="AA224" i="68"/>
  <c r="X224" i="68"/>
  <c r="N224" i="68"/>
  <c r="DJ223" i="68"/>
  <c r="DE223" i="68"/>
  <c r="CW223" i="68"/>
  <c r="CL223" i="68"/>
  <c r="CK223" i="68"/>
  <c r="CJ223" i="68"/>
  <c r="CI223" i="68"/>
  <c r="CH223" i="68"/>
  <c r="CG223" i="68"/>
  <c r="CF223" i="68"/>
  <c r="CC223" i="68"/>
  <c r="BS223" i="68"/>
  <c r="BE223" i="68"/>
  <c r="BF223" i="68" s="1"/>
  <c r="AZ223" i="68"/>
  <c r="AR223" i="68"/>
  <c r="AG223" i="68"/>
  <c r="AF223" i="68"/>
  <c r="AE223" i="68"/>
  <c r="AD223" i="68"/>
  <c r="AC223" i="68"/>
  <c r="AB223" i="68"/>
  <c r="AA223" i="68"/>
  <c r="X223" i="68"/>
  <c r="N223" i="68"/>
  <c r="DJ222" i="68"/>
  <c r="DK222" i="68" s="1"/>
  <c r="DE222" i="68"/>
  <c r="CW222" i="68"/>
  <c r="CL222" i="68"/>
  <c r="CK222" i="68"/>
  <c r="CJ222" i="68"/>
  <c r="CI222" i="68"/>
  <c r="CH222" i="68"/>
  <c r="CG222" i="68"/>
  <c r="CF222" i="68"/>
  <c r="CC222" i="68"/>
  <c r="BS222" i="68"/>
  <c r="BE222" i="68"/>
  <c r="AZ222" i="68"/>
  <c r="AR222" i="68"/>
  <c r="AG222" i="68"/>
  <c r="AF222" i="68"/>
  <c r="AE222" i="68"/>
  <c r="AD222" i="68"/>
  <c r="AC222" i="68"/>
  <c r="AB222" i="68"/>
  <c r="AA222" i="68"/>
  <c r="X222" i="68"/>
  <c r="N222" i="68"/>
  <c r="DJ221" i="68"/>
  <c r="DE221" i="68"/>
  <c r="CW221" i="68"/>
  <c r="CL221" i="68"/>
  <c r="CK221" i="68"/>
  <c r="CJ221" i="68"/>
  <c r="CI221" i="68"/>
  <c r="CH221" i="68"/>
  <c r="CG221" i="68"/>
  <c r="CF221" i="68"/>
  <c r="CC221" i="68"/>
  <c r="BS221" i="68"/>
  <c r="BE221" i="68"/>
  <c r="AZ221" i="68"/>
  <c r="AR221" i="68"/>
  <c r="AG221" i="68"/>
  <c r="AF221" i="68"/>
  <c r="AE221" i="68"/>
  <c r="AD221" i="68"/>
  <c r="AC221" i="68"/>
  <c r="AB221" i="68"/>
  <c r="AA221" i="68"/>
  <c r="X221" i="68"/>
  <c r="N221" i="68"/>
  <c r="DJ220" i="68"/>
  <c r="DE220" i="68"/>
  <c r="CW220" i="68"/>
  <c r="CL220" i="68"/>
  <c r="CK220" i="68"/>
  <c r="CJ220" i="68"/>
  <c r="CI220" i="68"/>
  <c r="CH220" i="68"/>
  <c r="CG220" i="68"/>
  <c r="CF220" i="68"/>
  <c r="CC220" i="68"/>
  <c r="BS220" i="68"/>
  <c r="BE220" i="68"/>
  <c r="AZ220" i="68"/>
  <c r="AR220" i="68"/>
  <c r="AG220" i="68"/>
  <c r="AF220" i="68"/>
  <c r="AE220" i="68"/>
  <c r="AD220" i="68"/>
  <c r="AC220" i="68"/>
  <c r="AB220" i="68"/>
  <c r="AA220" i="68"/>
  <c r="X220" i="68"/>
  <c r="N220" i="68"/>
  <c r="DJ219" i="68"/>
  <c r="DK219" i="68" s="1"/>
  <c r="DE219" i="68"/>
  <c r="CW219" i="68"/>
  <c r="CL219" i="68"/>
  <c r="CK219" i="68"/>
  <c r="CJ219" i="68"/>
  <c r="CI219" i="68"/>
  <c r="CH219" i="68"/>
  <c r="CG219" i="68"/>
  <c r="CF219" i="68"/>
  <c r="CC219" i="68"/>
  <c r="BS219" i="68"/>
  <c r="BE219" i="68"/>
  <c r="AZ219" i="68"/>
  <c r="AR219" i="68"/>
  <c r="AG219" i="68"/>
  <c r="AF219" i="68"/>
  <c r="AE219" i="68"/>
  <c r="AD219" i="68"/>
  <c r="AC219" i="68"/>
  <c r="AB219" i="68"/>
  <c r="AA219" i="68"/>
  <c r="X219" i="68"/>
  <c r="N219" i="68"/>
  <c r="DJ218" i="68"/>
  <c r="DE218" i="68"/>
  <c r="CW218" i="68"/>
  <c r="CL218" i="68"/>
  <c r="CK218" i="68"/>
  <c r="CJ218" i="68"/>
  <c r="CI218" i="68"/>
  <c r="CH218" i="68"/>
  <c r="CG218" i="68"/>
  <c r="CF218" i="68"/>
  <c r="CC218" i="68"/>
  <c r="BS218" i="68"/>
  <c r="BE218" i="68"/>
  <c r="AZ218" i="68"/>
  <c r="AR218" i="68"/>
  <c r="AG218" i="68"/>
  <c r="AF218" i="68"/>
  <c r="AE218" i="68"/>
  <c r="AD218" i="68"/>
  <c r="AC218" i="68"/>
  <c r="AB218" i="68"/>
  <c r="AA218" i="68"/>
  <c r="X218" i="68"/>
  <c r="N218" i="68"/>
  <c r="DJ217" i="68"/>
  <c r="DK217" i="68" s="1"/>
  <c r="DE217" i="68"/>
  <c r="CW217" i="68"/>
  <c r="CL217" i="68"/>
  <c r="CK217" i="68"/>
  <c r="CJ217" i="68"/>
  <c r="CI217" i="68"/>
  <c r="CH217" i="68"/>
  <c r="CG217" i="68"/>
  <c r="CF217" i="68"/>
  <c r="CC217" i="68"/>
  <c r="BS217" i="68"/>
  <c r="BF217" i="68"/>
  <c r="BE217" i="68"/>
  <c r="AZ217" i="68"/>
  <c r="AR217" i="68"/>
  <c r="AG217" i="68"/>
  <c r="AF217" i="68"/>
  <c r="AE217" i="68"/>
  <c r="AD217" i="68"/>
  <c r="AC217" i="68"/>
  <c r="AB217" i="68"/>
  <c r="AA217" i="68"/>
  <c r="X217" i="68"/>
  <c r="N217" i="68"/>
  <c r="DJ216" i="68"/>
  <c r="DE216" i="68"/>
  <c r="CW216" i="68"/>
  <c r="CL216" i="68"/>
  <c r="CK216" i="68"/>
  <c r="CJ216" i="68"/>
  <c r="CI216" i="68"/>
  <c r="CH216" i="68"/>
  <c r="CG216" i="68"/>
  <c r="CF216" i="68"/>
  <c r="CC216" i="68"/>
  <c r="BS216" i="68"/>
  <c r="BE216" i="68"/>
  <c r="AZ216" i="68"/>
  <c r="AR216" i="68"/>
  <c r="AG216" i="68"/>
  <c r="AF216" i="68"/>
  <c r="AE216" i="68"/>
  <c r="AD216" i="68"/>
  <c r="AC216" i="68"/>
  <c r="AB216" i="68"/>
  <c r="AA216" i="68"/>
  <c r="X216" i="68"/>
  <c r="N216" i="68"/>
  <c r="DJ215" i="68"/>
  <c r="DE215" i="68"/>
  <c r="CW215" i="68"/>
  <c r="CL215" i="68"/>
  <c r="CK215" i="68"/>
  <c r="CJ215" i="68"/>
  <c r="CI215" i="68"/>
  <c r="CH215" i="68"/>
  <c r="CG215" i="68"/>
  <c r="CF215" i="68"/>
  <c r="CC215" i="68"/>
  <c r="BS215" i="68"/>
  <c r="BE215" i="68"/>
  <c r="AZ215" i="68"/>
  <c r="AR215" i="68"/>
  <c r="AG215" i="68"/>
  <c r="AF215" i="68"/>
  <c r="AE215" i="68"/>
  <c r="AD215" i="68"/>
  <c r="AC215" i="68"/>
  <c r="AB215" i="68"/>
  <c r="AA215" i="68"/>
  <c r="X215" i="68"/>
  <c r="N215" i="68"/>
  <c r="DJ214" i="68"/>
  <c r="DE214" i="68"/>
  <c r="CW214" i="68"/>
  <c r="CL214" i="68"/>
  <c r="CK214" i="68"/>
  <c r="CJ214" i="68"/>
  <c r="CI214" i="68"/>
  <c r="CH214" i="68"/>
  <c r="CG214" i="68"/>
  <c r="CF214" i="68"/>
  <c r="CC214" i="68"/>
  <c r="BS214" i="68"/>
  <c r="BE214" i="68"/>
  <c r="AZ214" i="68"/>
  <c r="AR214" i="68"/>
  <c r="AG214" i="68"/>
  <c r="AF214" i="68"/>
  <c r="AE214" i="68"/>
  <c r="AD214" i="68"/>
  <c r="AC214" i="68"/>
  <c r="AB214" i="68"/>
  <c r="AA214" i="68"/>
  <c r="X214" i="68"/>
  <c r="N214" i="68"/>
  <c r="DJ213" i="68"/>
  <c r="DE213" i="68"/>
  <c r="CW213" i="68"/>
  <c r="CL213" i="68"/>
  <c r="CK213" i="68"/>
  <c r="CJ213" i="68"/>
  <c r="CI213" i="68"/>
  <c r="CH213" i="68"/>
  <c r="CG213" i="68"/>
  <c r="CF213" i="68"/>
  <c r="CC213" i="68"/>
  <c r="BS213" i="68"/>
  <c r="BE213" i="68"/>
  <c r="AZ213" i="68"/>
  <c r="AR213" i="68"/>
  <c r="AG213" i="68"/>
  <c r="AF213" i="68"/>
  <c r="AE213" i="68"/>
  <c r="AD213" i="68"/>
  <c r="AC213" i="68"/>
  <c r="AB213" i="68"/>
  <c r="AA213" i="68"/>
  <c r="X213" i="68"/>
  <c r="N213" i="68"/>
  <c r="DJ212" i="68"/>
  <c r="DE212" i="68"/>
  <c r="CW212" i="68"/>
  <c r="CL212" i="68"/>
  <c r="CK212" i="68"/>
  <c r="CJ212" i="68"/>
  <c r="CI212" i="68"/>
  <c r="CH212" i="68"/>
  <c r="CG212" i="68"/>
  <c r="CF212" i="68"/>
  <c r="CC212" i="68"/>
  <c r="BS212" i="68"/>
  <c r="BE212" i="68"/>
  <c r="AZ212" i="68"/>
  <c r="AR212" i="68"/>
  <c r="AG212" i="68"/>
  <c r="AF212" i="68"/>
  <c r="AE212" i="68"/>
  <c r="AD212" i="68"/>
  <c r="AC212" i="68"/>
  <c r="AB212" i="68"/>
  <c r="AA212" i="68"/>
  <c r="X212" i="68"/>
  <c r="N212" i="68"/>
  <c r="DJ211" i="68"/>
  <c r="DE211" i="68"/>
  <c r="CW211" i="68"/>
  <c r="CL211" i="68"/>
  <c r="CK211" i="68"/>
  <c r="CJ211" i="68"/>
  <c r="CI211" i="68"/>
  <c r="CH211" i="68"/>
  <c r="CG211" i="68"/>
  <c r="CF211" i="68"/>
  <c r="CC211" i="68"/>
  <c r="BS211" i="68"/>
  <c r="BE211" i="68"/>
  <c r="AZ211" i="68"/>
  <c r="AR211" i="68"/>
  <c r="AG211" i="68"/>
  <c r="AF211" i="68"/>
  <c r="AE211" i="68"/>
  <c r="AD211" i="68"/>
  <c r="AC211" i="68"/>
  <c r="AB211" i="68"/>
  <c r="AA211" i="68"/>
  <c r="X211" i="68"/>
  <c r="N211" i="68"/>
  <c r="DJ210" i="68"/>
  <c r="DE210" i="68"/>
  <c r="CW210" i="68"/>
  <c r="CL210" i="68"/>
  <c r="CK210" i="68"/>
  <c r="CJ210" i="68"/>
  <c r="CI210" i="68"/>
  <c r="CH210" i="68"/>
  <c r="CG210" i="68"/>
  <c r="CF210" i="68"/>
  <c r="CC210" i="68"/>
  <c r="BS210" i="68"/>
  <c r="BE210" i="68"/>
  <c r="AZ210" i="68"/>
  <c r="AR210" i="68"/>
  <c r="AG210" i="68"/>
  <c r="AF210" i="68"/>
  <c r="AE210" i="68"/>
  <c r="AD210" i="68"/>
  <c r="AC210" i="68"/>
  <c r="AB210" i="68"/>
  <c r="AA210" i="68"/>
  <c r="X210" i="68"/>
  <c r="N210" i="68"/>
  <c r="DJ209" i="68"/>
  <c r="DE209" i="68"/>
  <c r="CW209" i="68"/>
  <c r="CL209" i="68"/>
  <c r="CK209" i="68"/>
  <c r="CJ209" i="68"/>
  <c r="CI209" i="68"/>
  <c r="CH209" i="68"/>
  <c r="CG209" i="68"/>
  <c r="CF209" i="68"/>
  <c r="CC209" i="68"/>
  <c r="BS209" i="68"/>
  <c r="BE209" i="68"/>
  <c r="AZ209" i="68"/>
  <c r="AR209" i="68"/>
  <c r="AG209" i="68"/>
  <c r="AF209" i="68"/>
  <c r="AE209" i="68"/>
  <c r="AD209" i="68"/>
  <c r="AC209" i="68"/>
  <c r="AB209" i="68"/>
  <c r="AA209" i="68"/>
  <c r="X209" i="68"/>
  <c r="N209" i="68"/>
  <c r="DJ208" i="68"/>
  <c r="DE208" i="68"/>
  <c r="CW208" i="68"/>
  <c r="CL208" i="68"/>
  <c r="CK208" i="68"/>
  <c r="CJ208" i="68"/>
  <c r="CI208" i="68"/>
  <c r="CH208" i="68"/>
  <c r="CG208" i="68"/>
  <c r="CF208" i="68"/>
  <c r="CC208" i="68"/>
  <c r="BS208" i="68"/>
  <c r="BE208" i="68"/>
  <c r="AZ208" i="68"/>
  <c r="AR208" i="68"/>
  <c r="AG208" i="68"/>
  <c r="AF208" i="68"/>
  <c r="AE208" i="68"/>
  <c r="AD208" i="68"/>
  <c r="AC208" i="68"/>
  <c r="AB208" i="68"/>
  <c r="AA208" i="68"/>
  <c r="X208" i="68"/>
  <c r="N208" i="68"/>
  <c r="DK207" i="68"/>
  <c r="DJ207" i="68"/>
  <c r="DE207" i="68"/>
  <c r="CW207" i="68"/>
  <c r="CL207" i="68"/>
  <c r="CK207" i="68"/>
  <c r="CJ207" i="68"/>
  <c r="CI207" i="68"/>
  <c r="CH207" i="68"/>
  <c r="CG207" i="68"/>
  <c r="CF207" i="68"/>
  <c r="CC207" i="68"/>
  <c r="BS207" i="68"/>
  <c r="BE207" i="68"/>
  <c r="AZ207" i="68"/>
  <c r="AR207" i="68"/>
  <c r="AG207" i="68"/>
  <c r="AF207" i="68"/>
  <c r="AE207" i="68"/>
  <c r="AD207" i="68"/>
  <c r="AC207" i="68"/>
  <c r="AB207" i="68"/>
  <c r="AA207" i="68"/>
  <c r="X207" i="68"/>
  <c r="N207" i="68"/>
  <c r="DJ206" i="68"/>
  <c r="DE206" i="68"/>
  <c r="CW206" i="68"/>
  <c r="CL206" i="68"/>
  <c r="CK206" i="68"/>
  <c r="CJ206" i="68"/>
  <c r="CI206" i="68"/>
  <c r="CH206" i="68"/>
  <c r="CG206" i="68"/>
  <c r="CF206" i="68"/>
  <c r="CC206" i="68"/>
  <c r="BS206" i="68"/>
  <c r="BE206" i="68"/>
  <c r="AZ206" i="68"/>
  <c r="AR206" i="68"/>
  <c r="AG206" i="68"/>
  <c r="AF206" i="68"/>
  <c r="AE206" i="68"/>
  <c r="AD206" i="68"/>
  <c r="AC206" i="68"/>
  <c r="AB206" i="68"/>
  <c r="AA206" i="68"/>
  <c r="X206" i="68"/>
  <c r="N206" i="68"/>
  <c r="DJ205" i="68"/>
  <c r="DE205" i="68"/>
  <c r="CW205" i="68"/>
  <c r="CL205" i="68"/>
  <c r="CK205" i="68"/>
  <c r="CJ205" i="68"/>
  <c r="CI205" i="68"/>
  <c r="CH205" i="68"/>
  <c r="CG205" i="68"/>
  <c r="CF205" i="68"/>
  <c r="CC205" i="68"/>
  <c r="BS205" i="68"/>
  <c r="BE205" i="68"/>
  <c r="AZ205" i="68"/>
  <c r="AR205" i="68"/>
  <c r="AG205" i="68"/>
  <c r="AF205" i="68"/>
  <c r="AE205" i="68"/>
  <c r="AD205" i="68"/>
  <c r="AC205" i="68"/>
  <c r="AB205" i="68"/>
  <c r="AA205" i="68"/>
  <c r="X205" i="68"/>
  <c r="N205" i="68"/>
  <c r="DJ204" i="68"/>
  <c r="DE204" i="68"/>
  <c r="CW204" i="68"/>
  <c r="CL204" i="68"/>
  <c r="CK204" i="68"/>
  <c r="CJ204" i="68"/>
  <c r="CI204" i="68"/>
  <c r="CH204" i="68"/>
  <c r="CG204" i="68"/>
  <c r="CF204" i="68"/>
  <c r="CC204" i="68"/>
  <c r="BS204" i="68"/>
  <c r="BE204" i="68"/>
  <c r="AZ204" i="68"/>
  <c r="AR204" i="68"/>
  <c r="AG204" i="68"/>
  <c r="AF204" i="68"/>
  <c r="AE204" i="68"/>
  <c r="AD204" i="68"/>
  <c r="AC204" i="68"/>
  <c r="AB204" i="68"/>
  <c r="AA204" i="68"/>
  <c r="X204" i="68"/>
  <c r="N204" i="68"/>
  <c r="DJ203" i="68"/>
  <c r="DE203" i="68"/>
  <c r="CW203" i="68"/>
  <c r="CL203" i="68"/>
  <c r="CK203" i="68"/>
  <c r="CJ203" i="68"/>
  <c r="CI203" i="68"/>
  <c r="CH203" i="68"/>
  <c r="CG203" i="68"/>
  <c r="CF203" i="68"/>
  <c r="CC203" i="68"/>
  <c r="BS203" i="68"/>
  <c r="BE203" i="68"/>
  <c r="AZ203" i="68"/>
  <c r="AR203" i="68"/>
  <c r="AG203" i="68"/>
  <c r="AF203" i="68"/>
  <c r="AE203" i="68"/>
  <c r="AD203" i="68"/>
  <c r="AC203" i="68"/>
  <c r="AB203" i="68"/>
  <c r="AA203" i="68"/>
  <c r="X203" i="68"/>
  <c r="N203" i="68"/>
  <c r="DJ202" i="68"/>
  <c r="DE202" i="68"/>
  <c r="CW202" i="68"/>
  <c r="CL202" i="68"/>
  <c r="CK202" i="68"/>
  <c r="CJ202" i="68"/>
  <c r="CI202" i="68"/>
  <c r="CH202" i="68"/>
  <c r="CG202" i="68"/>
  <c r="CF202" i="68"/>
  <c r="CC202" i="68"/>
  <c r="BS202" i="68"/>
  <c r="BE202" i="68"/>
  <c r="AZ202" i="68"/>
  <c r="BF202" i="68" s="1"/>
  <c r="AR202" i="68"/>
  <c r="AG202" i="68"/>
  <c r="AF202" i="68"/>
  <c r="AE202" i="68"/>
  <c r="AD202" i="68"/>
  <c r="AC202" i="68"/>
  <c r="AB202" i="68"/>
  <c r="AA202" i="68"/>
  <c r="X202" i="68"/>
  <c r="N202" i="68"/>
  <c r="DJ201" i="68"/>
  <c r="DE201" i="68"/>
  <c r="CW201" i="68"/>
  <c r="CL201" i="68"/>
  <c r="CK201" i="68"/>
  <c r="CJ201" i="68"/>
  <c r="CI201" i="68"/>
  <c r="CH201" i="68"/>
  <c r="CG201" i="68"/>
  <c r="CF201" i="68"/>
  <c r="CC201" i="68"/>
  <c r="BS201" i="68"/>
  <c r="BE201" i="68"/>
  <c r="BF201" i="68" s="1"/>
  <c r="AZ201" i="68"/>
  <c r="AR201" i="68"/>
  <c r="AG201" i="68"/>
  <c r="AF201" i="68"/>
  <c r="AE201" i="68"/>
  <c r="AD201" i="68"/>
  <c r="AC201" i="68"/>
  <c r="AB201" i="68"/>
  <c r="AA201" i="68"/>
  <c r="X201" i="68"/>
  <c r="N201" i="68"/>
  <c r="DJ200" i="68"/>
  <c r="DE200" i="68"/>
  <c r="CW200" i="68"/>
  <c r="CL200" i="68"/>
  <c r="CK200" i="68"/>
  <c r="CJ200" i="68"/>
  <c r="CI200" i="68"/>
  <c r="CH200" i="68"/>
  <c r="CG200" i="68"/>
  <c r="CF200" i="68"/>
  <c r="CC200" i="68"/>
  <c r="BS200" i="68"/>
  <c r="BE200" i="68"/>
  <c r="AZ200" i="68"/>
  <c r="AR200" i="68"/>
  <c r="AG200" i="68"/>
  <c r="AF200" i="68"/>
  <c r="AE200" i="68"/>
  <c r="AD200" i="68"/>
  <c r="AC200" i="68"/>
  <c r="AB200" i="68"/>
  <c r="AA200" i="68"/>
  <c r="X200" i="68"/>
  <c r="N200" i="68"/>
  <c r="DJ199" i="68"/>
  <c r="DE199" i="68"/>
  <c r="CW199" i="68"/>
  <c r="CL199" i="68"/>
  <c r="CK199" i="68"/>
  <c r="CJ199" i="68"/>
  <c r="CI199" i="68"/>
  <c r="CH199" i="68"/>
  <c r="CG199" i="68"/>
  <c r="CF199" i="68"/>
  <c r="CC199" i="68"/>
  <c r="BS199" i="68"/>
  <c r="BE199" i="68"/>
  <c r="BF199" i="68" s="1"/>
  <c r="AZ199" i="68"/>
  <c r="AR199" i="68"/>
  <c r="AG199" i="68"/>
  <c r="AF199" i="68"/>
  <c r="AE199" i="68"/>
  <c r="AD199" i="68"/>
  <c r="AC199" i="68"/>
  <c r="AB199" i="68"/>
  <c r="AA199" i="68"/>
  <c r="X199" i="68"/>
  <c r="N199" i="68"/>
  <c r="DJ198" i="68"/>
  <c r="DE198" i="68"/>
  <c r="CW198" i="68"/>
  <c r="CL198" i="68"/>
  <c r="CK198" i="68"/>
  <c r="CJ198" i="68"/>
  <c r="CI198" i="68"/>
  <c r="CH198" i="68"/>
  <c r="CG198" i="68"/>
  <c r="CF198" i="68"/>
  <c r="CC198" i="68"/>
  <c r="BS198" i="68"/>
  <c r="BE198" i="68"/>
  <c r="AZ198" i="68"/>
  <c r="AR198" i="68"/>
  <c r="AG198" i="68"/>
  <c r="AF198" i="68"/>
  <c r="AE198" i="68"/>
  <c r="AD198" i="68"/>
  <c r="AC198" i="68"/>
  <c r="AB198" i="68"/>
  <c r="AA198" i="68"/>
  <c r="X198" i="68"/>
  <c r="N198" i="68"/>
  <c r="DJ197" i="68"/>
  <c r="DE197" i="68"/>
  <c r="CW197" i="68"/>
  <c r="CL197" i="68"/>
  <c r="CK197" i="68"/>
  <c r="CJ197" i="68"/>
  <c r="CI197" i="68"/>
  <c r="CH197" i="68"/>
  <c r="CG197" i="68"/>
  <c r="CF197" i="68"/>
  <c r="CC197" i="68"/>
  <c r="BS197" i="68"/>
  <c r="BE197" i="68"/>
  <c r="AZ197" i="68"/>
  <c r="AR197" i="68"/>
  <c r="AG197" i="68"/>
  <c r="AF197" i="68"/>
  <c r="AE197" i="68"/>
  <c r="AD197" i="68"/>
  <c r="AC197" i="68"/>
  <c r="AB197" i="68"/>
  <c r="AA197" i="68"/>
  <c r="X197" i="68"/>
  <c r="N197" i="68"/>
  <c r="DJ196" i="68"/>
  <c r="DE196" i="68"/>
  <c r="CW196" i="68"/>
  <c r="CL196" i="68"/>
  <c r="CK196" i="68"/>
  <c r="CJ196" i="68"/>
  <c r="CI196" i="68"/>
  <c r="CH196" i="68"/>
  <c r="CG196" i="68"/>
  <c r="CF196" i="68"/>
  <c r="CC196" i="68"/>
  <c r="BS196" i="68"/>
  <c r="BE196" i="68"/>
  <c r="AZ196" i="68"/>
  <c r="AR196" i="68"/>
  <c r="AG196" i="68"/>
  <c r="AF196" i="68"/>
  <c r="AE196" i="68"/>
  <c r="AD196" i="68"/>
  <c r="AC196" i="68"/>
  <c r="AB196" i="68"/>
  <c r="AA196" i="68"/>
  <c r="X196" i="68"/>
  <c r="N196" i="68"/>
  <c r="DJ195" i="68"/>
  <c r="DK195" i="68" s="1"/>
  <c r="DE195" i="68"/>
  <c r="CW195" i="68"/>
  <c r="CL195" i="68"/>
  <c r="CK195" i="68"/>
  <c r="CJ195" i="68"/>
  <c r="CI195" i="68"/>
  <c r="CH195" i="68"/>
  <c r="CG195" i="68"/>
  <c r="CF195" i="68"/>
  <c r="CC195" i="68"/>
  <c r="BS195" i="68"/>
  <c r="BE195" i="68"/>
  <c r="AZ195" i="68"/>
  <c r="AR195" i="68"/>
  <c r="AG195" i="68"/>
  <c r="AF195" i="68"/>
  <c r="AE195" i="68"/>
  <c r="AD195" i="68"/>
  <c r="AC195" i="68"/>
  <c r="AB195" i="68"/>
  <c r="AA195" i="68"/>
  <c r="X195" i="68"/>
  <c r="N195" i="68"/>
  <c r="DJ194" i="68"/>
  <c r="DE194" i="68"/>
  <c r="CW194" i="68"/>
  <c r="CL194" i="68"/>
  <c r="CK194" i="68"/>
  <c r="CJ194" i="68"/>
  <c r="CI194" i="68"/>
  <c r="CH194" i="68"/>
  <c r="CG194" i="68"/>
  <c r="CF194" i="68"/>
  <c r="CC194" i="68"/>
  <c r="BS194" i="68"/>
  <c r="BE194" i="68"/>
  <c r="AZ194" i="68"/>
  <c r="AR194" i="68"/>
  <c r="AG194" i="68"/>
  <c r="AF194" i="68"/>
  <c r="AE194" i="68"/>
  <c r="AD194" i="68"/>
  <c r="AC194" i="68"/>
  <c r="AB194" i="68"/>
  <c r="AA194" i="68"/>
  <c r="X194" i="68"/>
  <c r="N194" i="68"/>
  <c r="DJ193" i="68"/>
  <c r="DE193" i="68"/>
  <c r="CW193" i="68"/>
  <c r="CL193" i="68"/>
  <c r="CK193" i="68"/>
  <c r="CJ193" i="68"/>
  <c r="CI193" i="68"/>
  <c r="CH193" i="68"/>
  <c r="CG193" i="68"/>
  <c r="CF193" i="68"/>
  <c r="CC193" i="68"/>
  <c r="BS193" i="68"/>
  <c r="BE193" i="68"/>
  <c r="AZ193" i="68"/>
  <c r="AR193" i="68"/>
  <c r="AG193" i="68"/>
  <c r="AF193" i="68"/>
  <c r="AE193" i="68"/>
  <c r="AD193" i="68"/>
  <c r="AC193" i="68"/>
  <c r="AB193" i="68"/>
  <c r="AA193" i="68"/>
  <c r="X193" i="68"/>
  <c r="N193" i="68"/>
  <c r="DJ192" i="68"/>
  <c r="DK192" i="68" s="1"/>
  <c r="DE192" i="68"/>
  <c r="CW192" i="68"/>
  <c r="CL192" i="68"/>
  <c r="CK192" i="68"/>
  <c r="CJ192" i="68"/>
  <c r="CI192" i="68"/>
  <c r="CH192" i="68"/>
  <c r="CG192" i="68"/>
  <c r="CF192" i="68"/>
  <c r="CC192" i="68"/>
  <c r="BS192" i="68"/>
  <c r="BE192" i="68"/>
  <c r="AZ192" i="68"/>
  <c r="AR192" i="68"/>
  <c r="AG192" i="68"/>
  <c r="AF192" i="68"/>
  <c r="AE192" i="68"/>
  <c r="AD192" i="68"/>
  <c r="AC192" i="68"/>
  <c r="AB192" i="68"/>
  <c r="AA192" i="68"/>
  <c r="X192" i="68"/>
  <c r="N192" i="68"/>
  <c r="DJ191" i="68"/>
  <c r="DE191" i="68"/>
  <c r="CW191" i="68"/>
  <c r="CL191" i="68"/>
  <c r="CK191" i="68"/>
  <c r="CJ191" i="68"/>
  <c r="CI191" i="68"/>
  <c r="CH191" i="68"/>
  <c r="CG191" i="68"/>
  <c r="CF191" i="68"/>
  <c r="CC191" i="68"/>
  <c r="BS191" i="68"/>
  <c r="BE191" i="68"/>
  <c r="AZ191" i="68"/>
  <c r="AR191" i="68"/>
  <c r="AG191" i="68"/>
  <c r="AF191" i="68"/>
  <c r="AE191" i="68"/>
  <c r="AD191" i="68"/>
  <c r="AC191" i="68"/>
  <c r="AB191" i="68"/>
  <c r="AA191" i="68"/>
  <c r="X191" i="68"/>
  <c r="N191" i="68"/>
  <c r="DJ190" i="68"/>
  <c r="DE190" i="68"/>
  <c r="CW190" i="68"/>
  <c r="CL190" i="68"/>
  <c r="CK190" i="68"/>
  <c r="CJ190" i="68"/>
  <c r="CI190" i="68"/>
  <c r="CH190" i="68"/>
  <c r="CG190" i="68"/>
  <c r="CF190" i="68"/>
  <c r="CC190" i="68"/>
  <c r="BS190" i="68"/>
  <c r="BE190" i="68"/>
  <c r="AZ190" i="68"/>
  <c r="AR190" i="68"/>
  <c r="AG190" i="68"/>
  <c r="AF190" i="68"/>
  <c r="AE190" i="68"/>
  <c r="AD190" i="68"/>
  <c r="AC190" i="68"/>
  <c r="AB190" i="68"/>
  <c r="AA190" i="68"/>
  <c r="X190" i="68"/>
  <c r="N190" i="68"/>
  <c r="DJ189" i="68"/>
  <c r="DE189" i="68"/>
  <c r="CW189" i="68"/>
  <c r="CL189" i="68"/>
  <c r="CK189" i="68"/>
  <c r="CJ189" i="68"/>
  <c r="CI189" i="68"/>
  <c r="CH189" i="68"/>
  <c r="CG189" i="68"/>
  <c r="CF189" i="68"/>
  <c r="CC189" i="68"/>
  <c r="BS189" i="68"/>
  <c r="BE189" i="68"/>
  <c r="AZ189" i="68"/>
  <c r="AR189" i="68"/>
  <c r="AG189" i="68"/>
  <c r="AF189" i="68"/>
  <c r="AE189" i="68"/>
  <c r="AD189" i="68"/>
  <c r="AC189" i="68"/>
  <c r="AB189" i="68"/>
  <c r="AA189" i="68"/>
  <c r="X189" i="68"/>
  <c r="N189" i="68"/>
  <c r="DJ188" i="68"/>
  <c r="DE188" i="68"/>
  <c r="CW188" i="68"/>
  <c r="CL188" i="68"/>
  <c r="CK188" i="68"/>
  <c r="CJ188" i="68"/>
  <c r="CI188" i="68"/>
  <c r="CH188" i="68"/>
  <c r="CG188" i="68"/>
  <c r="CF188" i="68"/>
  <c r="CC188" i="68"/>
  <c r="BS188" i="68"/>
  <c r="BE188" i="68"/>
  <c r="AZ188" i="68"/>
  <c r="AR188" i="68"/>
  <c r="AG188" i="68"/>
  <c r="AF188" i="68"/>
  <c r="AE188" i="68"/>
  <c r="AD188" i="68"/>
  <c r="AC188" i="68"/>
  <c r="AB188" i="68"/>
  <c r="AA188" i="68"/>
  <c r="X188" i="68"/>
  <c r="N188" i="68"/>
  <c r="DJ187" i="68"/>
  <c r="DE187" i="68"/>
  <c r="CW187" i="68"/>
  <c r="CL187" i="68"/>
  <c r="CK187" i="68"/>
  <c r="CJ187" i="68"/>
  <c r="CI187" i="68"/>
  <c r="CH187" i="68"/>
  <c r="CG187" i="68"/>
  <c r="CF187" i="68"/>
  <c r="CC187" i="68"/>
  <c r="BS187" i="68"/>
  <c r="BE187" i="68"/>
  <c r="AZ187" i="68"/>
  <c r="BF187" i="68" s="1"/>
  <c r="AR187" i="68"/>
  <c r="AG187" i="68"/>
  <c r="AF187" i="68"/>
  <c r="AE187" i="68"/>
  <c r="AD187" i="68"/>
  <c r="AC187" i="68"/>
  <c r="AB187" i="68"/>
  <c r="AA187" i="68"/>
  <c r="X187" i="68"/>
  <c r="N187" i="68"/>
  <c r="DJ186" i="68"/>
  <c r="DK186" i="68" s="1"/>
  <c r="DE186" i="68"/>
  <c r="CW186" i="68"/>
  <c r="CL186" i="68"/>
  <c r="CK186" i="68"/>
  <c r="CJ186" i="68"/>
  <c r="CI186" i="68"/>
  <c r="CH186" i="68"/>
  <c r="CG186" i="68"/>
  <c r="CF186" i="68"/>
  <c r="CC186" i="68"/>
  <c r="BS186" i="68"/>
  <c r="BE186" i="68"/>
  <c r="AZ186" i="68"/>
  <c r="AR186" i="68"/>
  <c r="AG186" i="68"/>
  <c r="AF186" i="68"/>
  <c r="AE186" i="68"/>
  <c r="AD186" i="68"/>
  <c r="AC186" i="68"/>
  <c r="AB186" i="68"/>
  <c r="AA186" i="68"/>
  <c r="X186" i="68"/>
  <c r="N186" i="68"/>
  <c r="DJ185" i="68"/>
  <c r="DE185" i="68"/>
  <c r="CW185" i="68"/>
  <c r="CL185" i="68"/>
  <c r="CK185" i="68"/>
  <c r="CJ185" i="68"/>
  <c r="CI185" i="68"/>
  <c r="CH185" i="68"/>
  <c r="CG185" i="68"/>
  <c r="CF185" i="68"/>
  <c r="CC185" i="68"/>
  <c r="BS185" i="68"/>
  <c r="BE185" i="68"/>
  <c r="AZ185" i="68"/>
  <c r="AR185" i="68"/>
  <c r="AG185" i="68"/>
  <c r="AF185" i="68"/>
  <c r="AE185" i="68"/>
  <c r="AD185" i="68"/>
  <c r="AC185" i="68"/>
  <c r="AB185" i="68"/>
  <c r="AA185" i="68"/>
  <c r="X185" i="68"/>
  <c r="N185" i="68"/>
  <c r="DJ184" i="68"/>
  <c r="DE184" i="68"/>
  <c r="CW184" i="68"/>
  <c r="CL184" i="68"/>
  <c r="CK184" i="68"/>
  <c r="CJ184" i="68"/>
  <c r="CI184" i="68"/>
  <c r="CH184" i="68"/>
  <c r="CG184" i="68"/>
  <c r="CF184" i="68"/>
  <c r="CC184" i="68"/>
  <c r="BS184" i="68"/>
  <c r="BE184" i="68"/>
  <c r="AZ184" i="68"/>
  <c r="AR184" i="68"/>
  <c r="AG184" i="68"/>
  <c r="AF184" i="68"/>
  <c r="AE184" i="68"/>
  <c r="AD184" i="68"/>
  <c r="AC184" i="68"/>
  <c r="AB184" i="68"/>
  <c r="AA184" i="68"/>
  <c r="X184" i="68"/>
  <c r="N184" i="68"/>
  <c r="DJ183" i="68"/>
  <c r="DE183" i="68"/>
  <c r="CW183" i="68"/>
  <c r="CL183" i="68"/>
  <c r="CK183" i="68"/>
  <c r="CJ183" i="68"/>
  <c r="CI183" i="68"/>
  <c r="CH183" i="68"/>
  <c r="CG183" i="68"/>
  <c r="CF183" i="68"/>
  <c r="CC183" i="68"/>
  <c r="BS183" i="68"/>
  <c r="BE183" i="68"/>
  <c r="BF183" i="68" s="1"/>
  <c r="AZ183" i="68"/>
  <c r="AR183" i="68"/>
  <c r="AG183" i="68"/>
  <c r="AF183" i="68"/>
  <c r="AE183" i="68"/>
  <c r="AD183" i="68"/>
  <c r="AC183" i="68"/>
  <c r="AB183" i="68"/>
  <c r="AA183" i="68"/>
  <c r="X183" i="68"/>
  <c r="N183" i="68"/>
  <c r="DJ182" i="68"/>
  <c r="DE182" i="68"/>
  <c r="CW182" i="68"/>
  <c r="CL182" i="68"/>
  <c r="CK182" i="68"/>
  <c r="CJ182" i="68"/>
  <c r="CI182" i="68"/>
  <c r="CH182" i="68"/>
  <c r="CG182" i="68"/>
  <c r="CF182" i="68"/>
  <c r="CC182" i="68"/>
  <c r="BS182" i="68"/>
  <c r="BE182" i="68"/>
  <c r="AZ182" i="68"/>
  <c r="AR182" i="68"/>
  <c r="AG182" i="68"/>
  <c r="AF182" i="68"/>
  <c r="AE182" i="68"/>
  <c r="AD182" i="68"/>
  <c r="AC182" i="68"/>
  <c r="AB182" i="68"/>
  <c r="AA182" i="68"/>
  <c r="X182" i="68"/>
  <c r="N182" i="68"/>
  <c r="DJ181" i="68"/>
  <c r="DK181" i="68" s="1"/>
  <c r="DE181" i="68"/>
  <c r="CW181" i="68"/>
  <c r="CL181" i="68"/>
  <c r="CK181" i="68"/>
  <c r="CJ181" i="68"/>
  <c r="CI181" i="68"/>
  <c r="CH181" i="68"/>
  <c r="CG181" i="68"/>
  <c r="CF181" i="68"/>
  <c r="CC181" i="68"/>
  <c r="BS181" i="68"/>
  <c r="BE181" i="68"/>
  <c r="AZ181" i="68"/>
  <c r="AR181" i="68"/>
  <c r="AG181" i="68"/>
  <c r="AF181" i="68"/>
  <c r="AE181" i="68"/>
  <c r="AD181" i="68"/>
  <c r="AC181" i="68"/>
  <c r="AB181" i="68"/>
  <c r="AA181" i="68"/>
  <c r="X181" i="68"/>
  <c r="N181" i="68"/>
  <c r="DJ180" i="68"/>
  <c r="DE180" i="68"/>
  <c r="CW180" i="68"/>
  <c r="CL180" i="68"/>
  <c r="CK180" i="68"/>
  <c r="CJ180" i="68"/>
  <c r="CI180" i="68"/>
  <c r="CH180" i="68"/>
  <c r="CG180" i="68"/>
  <c r="CF180" i="68"/>
  <c r="CC180" i="68"/>
  <c r="BS180" i="68"/>
  <c r="BE180" i="68"/>
  <c r="AZ180" i="68"/>
  <c r="AR180" i="68"/>
  <c r="AG180" i="68"/>
  <c r="AF180" i="68"/>
  <c r="AE180" i="68"/>
  <c r="AD180" i="68"/>
  <c r="AC180" i="68"/>
  <c r="AB180" i="68"/>
  <c r="AA180" i="68"/>
  <c r="X180" i="68"/>
  <c r="N180" i="68"/>
  <c r="DJ179" i="68"/>
  <c r="DE179" i="68"/>
  <c r="CW179" i="68"/>
  <c r="CL179" i="68"/>
  <c r="CK179" i="68"/>
  <c r="CJ179" i="68"/>
  <c r="CI179" i="68"/>
  <c r="CH179" i="68"/>
  <c r="CG179" i="68"/>
  <c r="CF179" i="68"/>
  <c r="CC179" i="68"/>
  <c r="BS179" i="68"/>
  <c r="BE179" i="68"/>
  <c r="AZ179" i="68"/>
  <c r="AR179" i="68"/>
  <c r="AG179" i="68"/>
  <c r="AF179" i="68"/>
  <c r="AE179" i="68"/>
  <c r="AD179" i="68"/>
  <c r="AC179" i="68"/>
  <c r="AB179" i="68"/>
  <c r="AA179" i="68"/>
  <c r="X179" i="68"/>
  <c r="N179" i="68"/>
  <c r="DJ178" i="68"/>
  <c r="DE178" i="68"/>
  <c r="CW178" i="68"/>
  <c r="CL178" i="68"/>
  <c r="CK178" i="68"/>
  <c r="CJ178" i="68"/>
  <c r="CI178" i="68"/>
  <c r="CH178" i="68"/>
  <c r="CG178" i="68"/>
  <c r="CF178" i="68"/>
  <c r="CC178" i="68"/>
  <c r="BS178" i="68"/>
  <c r="BE178" i="68"/>
  <c r="AZ178" i="68"/>
  <c r="AR178" i="68"/>
  <c r="AG178" i="68"/>
  <c r="AF178" i="68"/>
  <c r="AE178" i="68"/>
  <c r="AD178" i="68"/>
  <c r="AC178" i="68"/>
  <c r="AB178" i="68"/>
  <c r="AA178" i="68"/>
  <c r="X178" i="68"/>
  <c r="N178" i="68"/>
  <c r="DJ177" i="68"/>
  <c r="DE177" i="68"/>
  <c r="CW177" i="68"/>
  <c r="CL177" i="68"/>
  <c r="CK177" i="68"/>
  <c r="CJ177" i="68"/>
  <c r="CI177" i="68"/>
  <c r="CH177" i="68"/>
  <c r="CG177" i="68"/>
  <c r="CF177" i="68"/>
  <c r="CC177" i="68"/>
  <c r="BS177" i="68"/>
  <c r="BE177" i="68"/>
  <c r="AZ177" i="68"/>
  <c r="BF177" i="68" s="1"/>
  <c r="AR177" i="68"/>
  <c r="AG177" i="68"/>
  <c r="AF177" i="68"/>
  <c r="AE177" i="68"/>
  <c r="AD177" i="68"/>
  <c r="AC177" i="68"/>
  <c r="AB177" i="68"/>
  <c r="AA177" i="68"/>
  <c r="X177" i="68"/>
  <c r="N177" i="68"/>
  <c r="DJ176" i="68"/>
  <c r="DK176" i="68" s="1"/>
  <c r="DE176" i="68"/>
  <c r="CW176" i="68"/>
  <c r="CL176" i="68"/>
  <c r="CK176" i="68"/>
  <c r="CJ176" i="68"/>
  <c r="CI176" i="68"/>
  <c r="CH176" i="68"/>
  <c r="CG176" i="68"/>
  <c r="CF176" i="68"/>
  <c r="CC176" i="68"/>
  <c r="BS176" i="68"/>
  <c r="BE176" i="68"/>
  <c r="AZ176" i="68"/>
  <c r="AR176" i="68"/>
  <c r="AG176" i="68"/>
  <c r="AF176" i="68"/>
  <c r="AE176" i="68"/>
  <c r="AD176" i="68"/>
  <c r="AC176" i="68"/>
  <c r="AB176" i="68"/>
  <c r="AA176" i="68"/>
  <c r="X176" i="68"/>
  <c r="N176" i="68"/>
  <c r="DJ175" i="68"/>
  <c r="DE175" i="68"/>
  <c r="CW175" i="68"/>
  <c r="CL175" i="68"/>
  <c r="CK175" i="68"/>
  <c r="CJ175" i="68"/>
  <c r="CI175" i="68"/>
  <c r="CH175" i="68"/>
  <c r="CG175" i="68"/>
  <c r="CF175" i="68"/>
  <c r="CC175" i="68"/>
  <c r="BS175" i="68"/>
  <c r="BE175" i="68"/>
  <c r="AZ175" i="68"/>
  <c r="AR175" i="68"/>
  <c r="AG175" i="68"/>
  <c r="AF175" i="68"/>
  <c r="AE175" i="68"/>
  <c r="AD175" i="68"/>
  <c r="AC175" i="68"/>
  <c r="AB175" i="68"/>
  <c r="AA175" i="68"/>
  <c r="X175" i="68"/>
  <c r="N175" i="68"/>
  <c r="DJ174" i="68"/>
  <c r="DE174" i="68"/>
  <c r="CW174" i="68"/>
  <c r="CL174" i="68"/>
  <c r="CK174" i="68"/>
  <c r="CJ174" i="68"/>
  <c r="CI174" i="68"/>
  <c r="CH174" i="68"/>
  <c r="CG174" i="68"/>
  <c r="CF174" i="68"/>
  <c r="CC174" i="68"/>
  <c r="BS174" i="68"/>
  <c r="BE174" i="68"/>
  <c r="AZ174" i="68"/>
  <c r="BF174" i="68" s="1"/>
  <c r="AR174" i="68"/>
  <c r="AG174" i="68"/>
  <c r="AF174" i="68"/>
  <c r="AE174" i="68"/>
  <c r="AD174" i="68"/>
  <c r="AC174" i="68"/>
  <c r="AB174" i="68"/>
  <c r="AA174" i="68"/>
  <c r="X174" i="68"/>
  <c r="N174" i="68"/>
  <c r="DJ173" i="68"/>
  <c r="DE173" i="68"/>
  <c r="CW173" i="68"/>
  <c r="CL173" i="68"/>
  <c r="CK173" i="68"/>
  <c r="CJ173" i="68"/>
  <c r="CI173" i="68"/>
  <c r="CH173" i="68"/>
  <c r="CG173" i="68"/>
  <c r="CF173" i="68"/>
  <c r="CC173" i="68"/>
  <c r="BS173" i="68"/>
  <c r="BE173" i="68"/>
  <c r="AZ173" i="68"/>
  <c r="AR173" i="68"/>
  <c r="AG173" i="68"/>
  <c r="AF173" i="68"/>
  <c r="AE173" i="68"/>
  <c r="AD173" i="68"/>
  <c r="AC173" i="68"/>
  <c r="AB173" i="68"/>
  <c r="AA173" i="68"/>
  <c r="X173" i="68"/>
  <c r="N173" i="68"/>
  <c r="DJ172" i="68"/>
  <c r="DE172" i="68"/>
  <c r="CW172" i="68"/>
  <c r="CL172" i="68"/>
  <c r="CK172" i="68"/>
  <c r="CJ172" i="68"/>
  <c r="CI172" i="68"/>
  <c r="CH172" i="68"/>
  <c r="CG172" i="68"/>
  <c r="CF172" i="68"/>
  <c r="CC172" i="68"/>
  <c r="BS172" i="68"/>
  <c r="BE172" i="68"/>
  <c r="AZ172" i="68"/>
  <c r="AR172" i="68"/>
  <c r="AG172" i="68"/>
  <c r="AF172" i="68"/>
  <c r="AE172" i="68"/>
  <c r="AD172" i="68"/>
  <c r="AC172" i="68"/>
  <c r="AB172" i="68"/>
  <c r="AA172" i="68"/>
  <c r="X172" i="68"/>
  <c r="N172" i="68"/>
  <c r="DJ171" i="68"/>
  <c r="DE171" i="68"/>
  <c r="CW171" i="68"/>
  <c r="CL171" i="68"/>
  <c r="CK171" i="68"/>
  <c r="CJ171" i="68"/>
  <c r="CI171" i="68"/>
  <c r="CH171" i="68"/>
  <c r="CG171" i="68"/>
  <c r="CF171" i="68"/>
  <c r="CC171" i="68"/>
  <c r="BS171" i="68"/>
  <c r="BE171" i="68"/>
  <c r="AZ171" i="68"/>
  <c r="AR171" i="68"/>
  <c r="AG171" i="68"/>
  <c r="AF171" i="68"/>
  <c r="AE171" i="68"/>
  <c r="AD171" i="68"/>
  <c r="AC171" i="68"/>
  <c r="AB171" i="68"/>
  <c r="AA171" i="68"/>
  <c r="X171" i="68"/>
  <c r="N171" i="68"/>
  <c r="DJ170" i="68"/>
  <c r="DE170" i="68"/>
  <c r="CW170" i="68"/>
  <c r="CL170" i="68"/>
  <c r="CK170" i="68"/>
  <c r="CJ170" i="68"/>
  <c r="CI170" i="68"/>
  <c r="CH170" i="68"/>
  <c r="CG170" i="68"/>
  <c r="CF170" i="68"/>
  <c r="CC170" i="68"/>
  <c r="BS170" i="68"/>
  <c r="BE170" i="68"/>
  <c r="AZ170" i="68"/>
  <c r="AR170" i="68"/>
  <c r="AG170" i="68"/>
  <c r="AF170" i="68"/>
  <c r="AE170" i="68"/>
  <c r="AD170" i="68"/>
  <c r="AC170" i="68"/>
  <c r="AB170" i="68"/>
  <c r="AA170" i="68"/>
  <c r="X170" i="68"/>
  <c r="N170" i="68"/>
  <c r="DJ169" i="68"/>
  <c r="DE169" i="68"/>
  <c r="CW169" i="68"/>
  <c r="CL169" i="68"/>
  <c r="CK169" i="68"/>
  <c r="CJ169" i="68"/>
  <c r="CI169" i="68"/>
  <c r="CH169" i="68"/>
  <c r="CG169" i="68"/>
  <c r="CF169" i="68"/>
  <c r="CC169" i="68"/>
  <c r="BS169" i="68"/>
  <c r="BE169" i="68"/>
  <c r="AZ169" i="68"/>
  <c r="AR169" i="68"/>
  <c r="AG169" i="68"/>
  <c r="AF169" i="68"/>
  <c r="AE169" i="68"/>
  <c r="AD169" i="68"/>
  <c r="AC169" i="68"/>
  <c r="AB169" i="68"/>
  <c r="AA169" i="68"/>
  <c r="X169" i="68"/>
  <c r="N169" i="68"/>
  <c r="DJ168" i="68"/>
  <c r="DE168" i="68"/>
  <c r="CW168" i="68"/>
  <c r="CL168" i="68"/>
  <c r="CK168" i="68"/>
  <c r="CJ168" i="68"/>
  <c r="CI168" i="68"/>
  <c r="CH168" i="68"/>
  <c r="CG168" i="68"/>
  <c r="CF168" i="68"/>
  <c r="CC168" i="68"/>
  <c r="BS168" i="68"/>
  <c r="BE168" i="68"/>
  <c r="AZ168" i="68"/>
  <c r="AR168" i="68"/>
  <c r="AG168" i="68"/>
  <c r="AF168" i="68"/>
  <c r="AE168" i="68"/>
  <c r="AD168" i="68"/>
  <c r="AC168" i="68"/>
  <c r="AB168" i="68"/>
  <c r="AA168" i="68"/>
  <c r="X168" i="68"/>
  <c r="N168" i="68"/>
  <c r="DJ167" i="68"/>
  <c r="DE167" i="68"/>
  <c r="CW167" i="68"/>
  <c r="CL167" i="68"/>
  <c r="CK167" i="68"/>
  <c r="CJ167" i="68"/>
  <c r="CI167" i="68"/>
  <c r="CH167" i="68"/>
  <c r="CG167" i="68"/>
  <c r="CF167" i="68"/>
  <c r="CC167" i="68"/>
  <c r="BS167" i="68"/>
  <c r="BE167" i="68"/>
  <c r="AZ167" i="68"/>
  <c r="AR167" i="68"/>
  <c r="AG167" i="68"/>
  <c r="AF167" i="68"/>
  <c r="AE167" i="68"/>
  <c r="AD167" i="68"/>
  <c r="AC167" i="68"/>
  <c r="AB167" i="68"/>
  <c r="AA167" i="68"/>
  <c r="X167" i="68"/>
  <c r="N167" i="68"/>
  <c r="DJ166" i="68"/>
  <c r="DE166" i="68"/>
  <c r="CW166" i="68"/>
  <c r="CL166" i="68"/>
  <c r="CK166" i="68"/>
  <c r="CJ166" i="68"/>
  <c r="CI166" i="68"/>
  <c r="CH166" i="68"/>
  <c r="CG166" i="68"/>
  <c r="CF166" i="68"/>
  <c r="CC166" i="68"/>
  <c r="BS166" i="68"/>
  <c r="BE166" i="68"/>
  <c r="AZ166" i="68"/>
  <c r="AR166" i="68"/>
  <c r="AG166" i="68"/>
  <c r="AF166" i="68"/>
  <c r="AE166" i="68"/>
  <c r="AD166" i="68"/>
  <c r="AC166" i="68"/>
  <c r="AB166" i="68"/>
  <c r="AA166" i="68"/>
  <c r="X166" i="68"/>
  <c r="N166" i="68"/>
  <c r="DJ165" i="68"/>
  <c r="DE165" i="68"/>
  <c r="CW165" i="68"/>
  <c r="CL165" i="68"/>
  <c r="CK165" i="68"/>
  <c r="CJ165" i="68"/>
  <c r="CI165" i="68"/>
  <c r="CH165" i="68"/>
  <c r="CG165" i="68"/>
  <c r="CF165" i="68"/>
  <c r="CC165" i="68"/>
  <c r="BS165" i="68"/>
  <c r="BE165" i="68"/>
  <c r="AZ165" i="68"/>
  <c r="AR165" i="68"/>
  <c r="AG165" i="68"/>
  <c r="AF165" i="68"/>
  <c r="AE165" i="68"/>
  <c r="AD165" i="68"/>
  <c r="AC165" i="68"/>
  <c r="AB165" i="68"/>
  <c r="AA165" i="68"/>
  <c r="X165" i="68"/>
  <c r="N165" i="68"/>
  <c r="DJ164" i="68"/>
  <c r="DE164" i="68"/>
  <c r="DK164" i="68" s="1"/>
  <c r="CW164" i="68"/>
  <c r="CL164" i="68"/>
  <c r="CK164" i="68"/>
  <c r="CJ164" i="68"/>
  <c r="CI164" i="68"/>
  <c r="CH164" i="68"/>
  <c r="CG164" i="68"/>
  <c r="CF164" i="68"/>
  <c r="CC164" i="68"/>
  <c r="BS164" i="68"/>
  <c r="BE164" i="68"/>
  <c r="AZ164" i="68"/>
  <c r="AR164" i="68"/>
  <c r="AG164" i="68"/>
  <c r="AF164" i="68"/>
  <c r="AE164" i="68"/>
  <c r="AD164" i="68"/>
  <c r="AC164" i="68"/>
  <c r="AB164" i="68"/>
  <c r="AA164" i="68"/>
  <c r="X164" i="68"/>
  <c r="N164" i="68"/>
  <c r="DJ163" i="68"/>
  <c r="DK163" i="68" s="1"/>
  <c r="DE163" i="68"/>
  <c r="CW163" i="68"/>
  <c r="CL163" i="68"/>
  <c r="CK163" i="68"/>
  <c r="CJ163" i="68"/>
  <c r="CI163" i="68"/>
  <c r="CH163" i="68"/>
  <c r="CG163" i="68"/>
  <c r="CF163" i="68"/>
  <c r="CC163" i="68"/>
  <c r="BS163" i="68"/>
  <c r="BE163" i="68"/>
  <c r="AZ163" i="68"/>
  <c r="AR163" i="68"/>
  <c r="AG163" i="68"/>
  <c r="AF163" i="68"/>
  <c r="AE163" i="68"/>
  <c r="AD163" i="68"/>
  <c r="AC163" i="68"/>
  <c r="AB163" i="68"/>
  <c r="AA163" i="68"/>
  <c r="X163" i="68"/>
  <c r="N163" i="68"/>
  <c r="DJ162" i="68"/>
  <c r="DE162" i="68"/>
  <c r="CW162" i="68"/>
  <c r="CL162" i="68"/>
  <c r="CK162" i="68"/>
  <c r="CJ162" i="68"/>
  <c r="CI162" i="68"/>
  <c r="CH162" i="68"/>
  <c r="CG162" i="68"/>
  <c r="CF162" i="68"/>
  <c r="CC162" i="68"/>
  <c r="BS162" i="68"/>
  <c r="BE162" i="68"/>
  <c r="AZ162" i="68"/>
  <c r="BF162" i="68" s="1"/>
  <c r="AR162" i="68"/>
  <c r="AG162" i="68"/>
  <c r="AF162" i="68"/>
  <c r="AE162" i="68"/>
  <c r="AD162" i="68"/>
  <c r="AC162" i="68"/>
  <c r="AB162" i="68"/>
  <c r="AA162" i="68"/>
  <c r="X162" i="68"/>
  <c r="N162" i="68"/>
  <c r="DJ161" i="68"/>
  <c r="DK161" i="68" s="1"/>
  <c r="DE161" i="68"/>
  <c r="CW161" i="68"/>
  <c r="CL161" i="68"/>
  <c r="CK161" i="68"/>
  <c r="CJ161" i="68"/>
  <c r="CI161" i="68"/>
  <c r="CH161" i="68"/>
  <c r="CG161" i="68"/>
  <c r="CF161" i="68"/>
  <c r="CC161" i="68"/>
  <c r="BS161" i="68"/>
  <c r="BF161" i="68"/>
  <c r="BE161" i="68"/>
  <c r="AZ161" i="68"/>
  <c r="AR161" i="68"/>
  <c r="AG161" i="68"/>
  <c r="AF161" i="68"/>
  <c r="AE161" i="68"/>
  <c r="AD161" i="68"/>
  <c r="AC161" i="68"/>
  <c r="AB161" i="68"/>
  <c r="AA161" i="68"/>
  <c r="X161" i="68"/>
  <c r="N161" i="68"/>
  <c r="DJ160" i="68"/>
  <c r="DE160" i="68"/>
  <c r="CW160" i="68"/>
  <c r="CL160" i="68"/>
  <c r="CK160" i="68"/>
  <c r="CJ160" i="68"/>
  <c r="CI160" i="68"/>
  <c r="CH160" i="68"/>
  <c r="CG160" i="68"/>
  <c r="CF160" i="68"/>
  <c r="CC160" i="68"/>
  <c r="BS160" i="68"/>
  <c r="BE160" i="68"/>
  <c r="AZ160" i="68"/>
  <c r="AR160" i="68"/>
  <c r="AG160" i="68"/>
  <c r="AF160" i="68"/>
  <c r="AE160" i="68"/>
  <c r="AD160" i="68"/>
  <c r="AC160" i="68"/>
  <c r="AB160" i="68"/>
  <c r="AA160" i="68"/>
  <c r="X160" i="68"/>
  <c r="N160" i="68"/>
  <c r="DJ159" i="68"/>
  <c r="DE159" i="68"/>
  <c r="CW159" i="68"/>
  <c r="CL159" i="68"/>
  <c r="CK159" i="68"/>
  <c r="CJ159" i="68"/>
  <c r="CI159" i="68"/>
  <c r="CH159" i="68"/>
  <c r="CG159" i="68"/>
  <c r="CF159" i="68"/>
  <c r="CC159" i="68"/>
  <c r="BS159" i="68"/>
  <c r="BE159" i="68"/>
  <c r="AZ159" i="68"/>
  <c r="AR159" i="68"/>
  <c r="AG159" i="68"/>
  <c r="AF159" i="68"/>
  <c r="AE159" i="68"/>
  <c r="AD159" i="68"/>
  <c r="AC159" i="68"/>
  <c r="AB159" i="68"/>
  <c r="AA159" i="68"/>
  <c r="X159" i="68"/>
  <c r="N159" i="68"/>
  <c r="DJ158" i="68"/>
  <c r="DE158" i="68"/>
  <c r="CW158" i="68"/>
  <c r="CL158" i="68"/>
  <c r="CK158" i="68"/>
  <c r="CJ158" i="68"/>
  <c r="CI158" i="68"/>
  <c r="CH158" i="68"/>
  <c r="CG158" i="68"/>
  <c r="CF158" i="68"/>
  <c r="CC158" i="68"/>
  <c r="BS158" i="68"/>
  <c r="BE158" i="68"/>
  <c r="AZ158" i="68"/>
  <c r="AR158" i="68"/>
  <c r="AG158" i="68"/>
  <c r="AF158" i="68"/>
  <c r="AE158" i="68"/>
  <c r="AD158" i="68"/>
  <c r="AC158" i="68"/>
  <c r="AB158" i="68"/>
  <c r="AA158" i="68"/>
  <c r="X158" i="68"/>
  <c r="N158" i="68"/>
  <c r="DJ157" i="68"/>
  <c r="DE157" i="68"/>
  <c r="CW157" i="68"/>
  <c r="CL157" i="68"/>
  <c r="CK157" i="68"/>
  <c r="CJ157" i="68"/>
  <c r="CI157" i="68"/>
  <c r="CH157" i="68"/>
  <c r="CG157" i="68"/>
  <c r="CF157" i="68"/>
  <c r="CC157" i="68"/>
  <c r="BS157" i="68"/>
  <c r="BE157" i="68"/>
  <c r="AZ157" i="68"/>
  <c r="AR157" i="68"/>
  <c r="AG157" i="68"/>
  <c r="AF157" i="68"/>
  <c r="AE157" i="68"/>
  <c r="AD157" i="68"/>
  <c r="AC157" i="68"/>
  <c r="AB157" i="68"/>
  <c r="AA157" i="68"/>
  <c r="X157" i="68"/>
  <c r="N157" i="68"/>
  <c r="DJ156" i="68"/>
  <c r="DE156" i="68"/>
  <c r="CW156" i="68"/>
  <c r="CL156" i="68"/>
  <c r="CK156" i="68"/>
  <c r="CJ156" i="68"/>
  <c r="CI156" i="68"/>
  <c r="CH156" i="68"/>
  <c r="CG156" i="68"/>
  <c r="CF156" i="68"/>
  <c r="CC156" i="68"/>
  <c r="BS156" i="68"/>
  <c r="BE156" i="68"/>
  <c r="AZ156" i="68"/>
  <c r="AR156" i="68"/>
  <c r="AG156" i="68"/>
  <c r="AF156" i="68"/>
  <c r="AE156" i="68"/>
  <c r="AD156" i="68"/>
  <c r="AC156" i="68"/>
  <c r="AB156" i="68"/>
  <c r="AA156" i="68"/>
  <c r="X156" i="68"/>
  <c r="N156" i="68"/>
  <c r="DJ155" i="68"/>
  <c r="DE155" i="68"/>
  <c r="CW155" i="68"/>
  <c r="CL155" i="68"/>
  <c r="CK155" i="68"/>
  <c r="CJ155" i="68"/>
  <c r="CI155" i="68"/>
  <c r="CH155" i="68"/>
  <c r="CG155" i="68"/>
  <c r="CF155" i="68"/>
  <c r="CC155" i="68"/>
  <c r="BS155" i="68"/>
  <c r="BE155" i="68"/>
  <c r="AZ155" i="68"/>
  <c r="AR155" i="68"/>
  <c r="AG155" i="68"/>
  <c r="AF155" i="68"/>
  <c r="AE155" i="68"/>
  <c r="AD155" i="68"/>
  <c r="AC155" i="68"/>
  <c r="AB155" i="68"/>
  <c r="AA155" i="68"/>
  <c r="X155" i="68"/>
  <c r="N155" i="68"/>
  <c r="DJ154" i="68"/>
  <c r="DE154" i="68"/>
  <c r="CW154" i="68"/>
  <c r="CL154" i="68"/>
  <c r="CK154" i="68"/>
  <c r="CJ154" i="68"/>
  <c r="CI154" i="68"/>
  <c r="CH154" i="68"/>
  <c r="CG154" i="68"/>
  <c r="CF154" i="68"/>
  <c r="CC154" i="68"/>
  <c r="BS154" i="68"/>
  <c r="BE154" i="68"/>
  <c r="AZ154" i="68"/>
  <c r="AR154" i="68"/>
  <c r="AG154" i="68"/>
  <c r="AF154" i="68"/>
  <c r="AE154" i="68"/>
  <c r="AD154" i="68"/>
  <c r="AC154" i="68"/>
  <c r="AB154" i="68"/>
  <c r="AA154" i="68"/>
  <c r="X154" i="68"/>
  <c r="N154" i="68"/>
  <c r="DJ153" i="68"/>
  <c r="DE153" i="68"/>
  <c r="CW153" i="68"/>
  <c r="CL153" i="68"/>
  <c r="CK153" i="68"/>
  <c r="CJ153" i="68"/>
  <c r="CI153" i="68"/>
  <c r="CH153" i="68"/>
  <c r="CG153" i="68"/>
  <c r="CF153" i="68"/>
  <c r="CC153" i="68"/>
  <c r="BS153" i="68"/>
  <c r="BE153" i="68"/>
  <c r="AZ153" i="68"/>
  <c r="AR153" i="68"/>
  <c r="AG153" i="68"/>
  <c r="AF153" i="68"/>
  <c r="AE153" i="68"/>
  <c r="AD153" i="68"/>
  <c r="AC153" i="68"/>
  <c r="AB153" i="68"/>
  <c r="AA153" i="68"/>
  <c r="X153" i="68"/>
  <c r="N153" i="68"/>
  <c r="DJ152" i="68"/>
  <c r="DE152" i="68"/>
  <c r="CW152" i="68"/>
  <c r="CL152" i="68"/>
  <c r="CK152" i="68"/>
  <c r="CJ152" i="68"/>
  <c r="CI152" i="68"/>
  <c r="CH152" i="68"/>
  <c r="CG152" i="68"/>
  <c r="CF152" i="68"/>
  <c r="CC152" i="68"/>
  <c r="BS152" i="68"/>
  <c r="BE152" i="68"/>
  <c r="AZ152" i="68"/>
  <c r="AR152" i="68"/>
  <c r="AG152" i="68"/>
  <c r="AF152" i="68"/>
  <c r="AE152" i="68"/>
  <c r="AD152" i="68"/>
  <c r="AC152" i="68"/>
  <c r="AB152" i="68"/>
  <c r="AA152" i="68"/>
  <c r="X152" i="68"/>
  <c r="N152" i="68"/>
  <c r="DJ151" i="68"/>
  <c r="DK151" i="68" s="1"/>
  <c r="DE151" i="68"/>
  <c r="CW151" i="68"/>
  <c r="CL151" i="68"/>
  <c r="CK151" i="68"/>
  <c r="CJ151" i="68"/>
  <c r="CI151" i="68"/>
  <c r="CH151" i="68"/>
  <c r="CG151" i="68"/>
  <c r="CF151" i="68"/>
  <c r="CC151" i="68"/>
  <c r="BS151" i="68"/>
  <c r="BE151" i="68"/>
  <c r="AZ151" i="68"/>
  <c r="AR151" i="68"/>
  <c r="AG151" i="68"/>
  <c r="AF151" i="68"/>
  <c r="AE151" i="68"/>
  <c r="AD151" i="68"/>
  <c r="AC151" i="68"/>
  <c r="AB151" i="68"/>
  <c r="AA151" i="68"/>
  <c r="X151" i="68"/>
  <c r="N151" i="68"/>
  <c r="DJ150" i="68"/>
  <c r="DK150" i="68" s="1"/>
  <c r="DE150" i="68"/>
  <c r="CW150" i="68"/>
  <c r="CL150" i="68"/>
  <c r="CK150" i="68"/>
  <c r="CJ150" i="68"/>
  <c r="CI150" i="68"/>
  <c r="CH150" i="68"/>
  <c r="CG150" i="68"/>
  <c r="CF150" i="68"/>
  <c r="CC150" i="68"/>
  <c r="BS150" i="68"/>
  <c r="BE150" i="68"/>
  <c r="AZ150" i="68"/>
  <c r="AR150" i="68"/>
  <c r="AG150" i="68"/>
  <c r="AF150" i="68"/>
  <c r="AE150" i="68"/>
  <c r="AD150" i="68"/>
  <c r="AC150" i="68"/>
  <c r="AB150" i="68"/>
  <c r="AA150" i="68"/>
  <c r="X150" i="68"/>
  <c r="N150" i="68"/>
  <c r="DJ149" i="68"/>
  <c r="DE149" i="68"/>
  <c r="CW149" i="68"/>
  <c r="CL149" i="68"/>
  <c r="CK149" i="68"/>
  <c r="CJ149" i="68"/>
  <c r="CI149" i="68"/>
  <c r="CH149" i="68"/>
  <c r="CG149" i="68"/>
  <c r="CF149" i="68"/>
  <c r="CC149" i="68"/>
  <c r="BS149" i="68"/>
  <c r="BE149" i="68"/>
  <c r="AZ149" i="68"/>
  <c r="AR149" i="68"/>
  <c r="AG149" i="68"/>
  <c r="AF149" i="68"/>
  <c r="AE149" i="68"/>
  <c r="AD149" i="68"/>
  <c r="AC149" i="68"/>
  <c r="AB149" i="68"/>
  <c r="AA149" i="68"/>
  <c r="X149" i="68"/>
  <c r="N149" i="68"/>
  <c r="DJ148" i="68"/>
  <c r="DE148" i="68"/>
  <c r="CW148" i="68"/>
  <c r="CL148" i="68"/>
  <c r="CK148" i="68"/>
  <c r="CJ148" i="68"/>
  <c r="CI148" i="68"/>
  <c r="CH148" i="68"/>
  <c r="CG148" i="68"/>
  <c r="CF148" i="68"/>
  <c r="CC148" i="68"/>
  <c r="BS148" i="68"/>
  <c r="BE148" i="68"/>
  <c r="AZ148" i="68"/>
  <c r="AR148" i="68"/>
  <c r="AG148" i="68"/>
  <c r="AF148" i="68"/>
  <c r="AE148" i="68"/>
  <c r="AD148" i="68"/>
  <c r="AC148" i="68"/>
  <c r="AB148" i="68"/>
  <c r="AA148" i="68"/>
  <c r="X148" i="68"/>
  <c r="N148" i="68"/>
  <c r="DJ147" i="68"/>
  <c r="DE147" i="68"/>
  <c r="CW147" i="68"/>
  <c r="CL147" i="68"/>
  <c r="CK147" i="68"/>
  <c r="CJ147" i="68"/>
  <c r="CI147" i="68"/>
  <c r="CH147" i="68"/>
  <c r="CG147" i="68"/>
  <c r="CF147" i="68"/>
  <c r="CC147" i="68"/>
  <c r="BS147" i="68"/>
  <c r="BF147" i="68"/>
  <c r="BE147" i="68"/>
  <c r="AZ147" i="68"/>
  <c r="AR147" i="68"/>
  <c r="AG147" i="68"/>
  <c r="AF147" i="68"/>
  <c r="AE147" i="68"/>
  <c r="AD147" i="68"/>
  <c r="AC147" i="68"/>
  <c r="AB147" i="68"/>
  <c r="AA147" i="68"/>
  <c r="X147" i="68"/>
  <c r="N147" i="68"/>
  <c r="DJ146" i="68"/>
  <c r="DE146" i="68"/>
  <c r="CW146" i="68"/>
  <c r="CL146" i="68"/>
  <c r="CK146" i="68"/>
  <c r="CJ146" i="68"/>
  <c r="CI146" i="68"/>
  <c r="CH146" i="68"/>
  <c r="CG146" i="68"/>
  <c r="CF146" i="68"/>
  <c r="CC146" i="68"/>
  <c r="BS146" i="68"/>
  <c r="BE146" i="68"/>
  <c r="AZ146" i="68"/>
  <c r="AR146" i="68"/>
  <c r="AG146" i="68"/>
  <c r="AF146" i="68"/>
  <c r="AE146" i="68"/>
  <c r="AD146" i="68"/>
  <c r="AC146" i="68"/>
  <c r="AB146" i="68"/>
  <c r="AA146" i="68"/>
  <c r="X146" i="68"/>
  <c r="N146" i="68"/>
  <c r="DJ145" i="68"/>
  <c r="DE145" i="68"/>
  <c r="CW145" i="68"/>
  <c r="CL145" i="68"/>
  <c r="CK145" i="68"/>
  <c r="CJ145" i="68"/>
  <c r="CI145" i="68"/>
  <c r="CH145" i="68"/>
  <c r="CG145" i="68"/>
  <c r="CF145" i="68"/>
  <c r="CC145" i="68"/>
  <c r="BS145" i="68"/>
  <c r="BE145" i="68"/>
  <c r="AZ145" i="68"/>
  <c r="AR145" i="68"/>
  <c r="AG145" i="68"/>
  <c r="AF145" i="68"/>
  <c r="AE145" i="68"/>
  <c r="AD145" i="68"/>
  <c r="AC145" i="68"/>
  <c r="AB145" i="68"/>
  <c r="AA145" i="68"/>
  <c r="X145" i="68"/>
  <c r="N145" i="68"/>
  <c r="DJ144" i="68"/>
  <c r="DE144" i="68"/>
  <c r="CW144" i="68"/>
  <c r="CL144" i="68"/>
  <c r="CK144" i="68"/>
  <c r="CJ144" i="68"/>
  <c r="CI144" i="68"/>
  <c r="CH144" i="68"/>
  <c r="CG144" i="68"/>
  <c r="CF144" i="68"/>
  <c r="CC144" i="68"/>
  <c r="BS144" i="68"/>
  <c r="BE144" i="68"/>
  <c r="AZ144" i="68"/>
  <c r="AR144" i="68"/>
  <c r="AG144" i="68"/>
  <c r="AF144" i="68"/>
  <c r="AE144" i="68"/>
  <c r="AD144" i="68"/>
  <c r="AC144" i="68"/>
  <c r="AB144" i="68"/>
  <c r="AA144" i="68"/>
  <c r="X144" i="68"/>
  <c r="N144" i="68"/>
  <c r="DJ143" i="68"/>
  <c r="DE143" i="68"/>
  <c r="CW143" i="68"/>
  <c r="CL143" i="68"/>
  <c r="CK143" i="68"/>
  <c r="CJ143" i="68"/>
  <c r="CI143" i="68"/>
  <c r="CH143" i="68"/>
  <c r="CG143" i="68"/>
  <c r="CF143" i="68"/>
  <c r="CC143" i="68"/>
  <c r="BS143" i="68"/>
  <c r="BF143" i="68"/>
  <c r="BE143" i="68"/>
  <c r="AZ143" i="68"/>
  <c r="AR143" i="68"/>
  <c r="AG143" i="68"/>
  <c r="AF143" i="68"/>
  <c r="AE143" i="68"/>
  <c r="AD143" i="68"/>
  <c r="AC143" i="68"/>
  <c r="AB143" i="68"/>
  <c r="AA143" i="68"/>
  <c r="X143" i="68"/>
  <c r="N143" i="68"/>
  <c r="DJ142" i="68"/>
  <c r="DE142" i="68"/>
  <c r="CW142" i="68"/>
  <c r="CL142" i="68"/>
  <c r="CK142" i="68"/>
  <c r="CJ142" i="68"/>
  <c r="CI142" i="68"/>
  <c r="CH142" i="68"/>
  <c r="CG142" i="68"/>
  <c r="CF142" i="68"/>
  <c r="CC142" i="68"/>
  <c r="BS142" i="68"/>
  <c r="BE142" i="68"/>
  <c r="AZ142" i="68"/>
  <c r="AR142" i="68"/>
  <c r="AG142" i="68"/>
  <c r="AF142" i="68"/>
  <c r="AE142" i="68"/>
  <c r="AD142" i="68"/>
  <c r="AC142" i="68"/>
  <c r="AB142" i="68"/>
  <c r="AA142" i="68"/>
  <c r="X142" i="68"/>
  <c r="N142" i="68"/>
  <c r="DJ141" i="68"/>
  <c r="DE141" i="68"/>
  <c r="CW141" i="68"/>
  <c r="CL141" i="68"/>
  <c r="CK141" i="68"/>
  <c r="CJ141" i="68"/>
  <c r="CI141" i="68"/>
  <c r="CH141" i="68"/>
  <c r="CG141" i="68"/>
  <c r="CF141" i="68"/>
  <c r="CC141" i="68"/>
  <c r="BS141" i="68"/>
  <c r="BE141" i="68"/>
  <c r="AZ141" i="68"/>
  <c r="AR141" i="68"/>
  <c r="AG141" i="68"/>
  <c r="AF141" i="68"/>
  <c r="AE141" i="68"/>
  <c r="AD141" i="68"/>
  <c r="AC141" i="68"/>
  <c r="AB141" i="68"/>
  <c r="AA141" i="68"/>
  <c r="X141" i="68"/>
  <c r="N141" i="68"/>
  <c r="DJ140" i="68"/>
  <c r="DE140" i="68"/>
  <c r="CW140" i="68"/>
  <c r="CL140" i="68"/>
  <c r="CK140" i="68"/>
  <c r="CJ140" i="68"/>
  <c r="CI140" i="68"/>
  <c r="CH140" i="68"/>
  <c r="CG140" i="68"/>
  <c r="CF140" i="68"/>
  <c r="CC140" i="68"/>
  <c r="BS140" i="68"/>
  <c r="BE140" i="68"/>
  <c r="AZ140" i="68"/>
  <c r="AR140" i="68"/>
  <c r="AG140" i="68"/>
  <c r="AF140" i="68"/>
  <c r="AE140" i="68"/>
  <c r="AD140" i="68"/>
  <c r="AC140" i="68"/>
  <c r="AB140" i="68"/>
  <c r="AA140" i="68"/>
  <c r="X140" i="68"/>
  <c r="N140" i="68"/>
  <c r="DJ139" i="68"/>
  <c r="DE139" i="68"/>
  <c r="CW139" i="68"/>
  <c r="CL139" i="68"/>
  <c r="CK139" i="68"/>
  <c r="CJ139" i="68"/>
  <c r="CI139" i="68"/>
  <c r="CH139" i="68"/>
  <c r="CG139" i="68"/>
  <c r="CF139" i="68"/>
  <c r="CC139" i="68"/>
  <c r="BS139" i="68"/>
  <c r="BE139" i="68"/>
  <c r="AZ139" i="68"/>
  <c r="AR139" i="68"/>
  <c r="AG139" i="68"/>
  <c r="AF139" i="68"/>
  <c r="AE139" i="68"/>
  <c r="AD139" i="68"/>
  <c r="AC139" i="68"/>
  <c r="AB139" i="68"/>
  <c r="AA139" i="68"/>
  <c r="X139" i="68"/>
  <c r="N139" i="68"/>
  <c r="DJ138" i="68"/>
  <c r="DE138" i="68"/>
  <c r="CW138" i="68"/>
  <c r="CL138" i="68"/>
  <c r="CK138" i="68"/>
  <c r="CJ138" i="68"/>
  <c r="CI138" i="68"/>
  <c r="CH138" i="68"/>
  <c r="CG138" i="68"/>
  <c r="CF138" i="68"/>
  <c r="CC138" i="68"/>
  <c r="BS138" i="68"/>
  <c r="BE138" i="68"/>
  <c r="AZ138" i="68"/>
  <c r="AR138" i="68"/>
  <c r="AG138" i="68"/>
  <c r="AF138" i="68"/>
  <c r="AE138" i="68"/>
  <c r="AD138" i="68"/>
  <c r="AC138" i="68"/>
  <c r="AB138" i="68"/>
  <c r="AA138" i="68"/>
  <c r="X138" i="68"/>
  <c r="N138" i="68"/>
  <c r="DJ137" i="68"/>
  <c r="DE137" i="68"/>
  <c r="CW137" i="68"/>
  <c r="CL137" i="68"/>
  <c r="CK137" i="68"/>
  <c r="CJ137" i="68"/>
  <c r="CI137" i="68"/>
  <c r="CH137" i="68"/>
  <c r="CG137" i="68"/>
  <c r="CF137" i="68"/>
  <c r="CC137" i="68"/>
  <c r="BS137" i="68"/>
  <c r="BE137" i="68"/>
  <c r="AZ137" i="68"/>
  <c r="AR137" i="68"/>
  <c r="AG137" i="68"/>
  <c r="AF137" i="68"/>
  <c r="AE137" i="68"/>
  <c r="AD137" i="68"/>
  <c r="AC137" i="68"/>
  <c r="AB137" i="68"/>
  <c r="AA137" i="68"/>
  <c r="X137" i="68"/>
  <c r="N137" i="68"/>
  <c r="DJ136" i="68"/>
  <c r="DE136" i="68"/>
  <c r="CW136" i="68"/>
  <c r="CL136" i="68"/>
  <c r="CK136" i="68"/>
  <c r="CJ136" i="68"/>
  <c r="CI136" i="68"/>
  <c r="CH136" i="68"/>
  <c r="CG136" i="68"/>
  <c r="CF136" i="68"/>
  <c r="CC136" i="68"/>
  <c r="BS136" i="68"/>
  <c r="BE136" i="68"/>
  <c r="AZ136" i="68"/>
  <c r="AR136" i="68"/>
  <c r="AG136" i="68"/>
  <c r="AF136" i="68"/>
  <c r="AE136" i="68"/>
  <c r="AD136" i="68"/>
  <c r="AC136" i="68"/>
  <c r="AB136" i="68"/>
  <c r="AA136" i="68"/>
  <c r="X136" i="68"/>
  <c r="N136" i="68"/>
  <c r="DJ135" i="68"/>
  <c r="DE135" i="68"/>
  <c r="CW135" i="68"/>
  <c r="CL135" i="68"/>
  <c r="CK135" i="68"/>
  <c r="CJ135" i="68"/>
  <c r="CI135" i="68"/>
  <c r="CH135" i="68"/>
  <c r="CG135" i="68"/>
  <c r="CF135" i="68"/>
  <c r="CC135" i="68"/>
  <c r="BS135" i="68"/>
  <c r="BE135" i="68"/>
  <c r="AZ135" i="68"/>
  <c r="AR135" i="68"/>
  <c r="AG135" i="68"/>
  <c r="AF135" i="68"/>
  <c r="AE135" i="68"/>
  <c r="AD135" i="68"/>
  <c r="AC135" i="68"/>
  <c r="AB135" i="68"/>
  <c r="AA135" i="68"/>
  <c r="X135" i="68"/>
  <c r="N135" i="68"/>
  <c r="DJ134" i="68"/>
  <c r="DE134" i="68"/>
  <c r="CW134" i="68"/>
  <c r="CL134" i="68"/>
  <c r="CK134" i="68"/>
  <c r="CJ134" i="68"/>
  <c r="CI134" i="68"/>
  <c r="CH134" i="68"/>
  <c r="CG134" i="68"/>
  <c r="CF134" i="68"/>
  <c r="CC134" i="68"/>
  <c r="BS134" i="68"/>
  <c r="BE134" i="68"/>
  <c r="AZ134" i="68"/>
  <c r="AR134" i="68"/>
  <c r="AG134" i="68"/>
  <c r="AF134" i="68"/>
  <c r="AE134" i="68"/>
  <c r="AD134" i="68"/>
  <c r="AC134" i="68"/>
  <c r="AB134" i="68"/>
  <c r="AA134" i="68"/>
  <c r="X134" i="68"/>
  <c r="N134" i="68"/>
  <c r="DJ133" i="68"/>
  <c r="DE133" i="68"/>
  <c r="CW133" i="68"/>
  <c r="CL133" i="68"/>
  <c r="CK133" i="68"/>
  <c r="CJ133" i="68"/>
  <c r="CI133" i="68"/>
  <c r="CH133" i="68"/>
  <c r="CG133" i="68"/>
  <c r="CF133" i="68"/>
  <c r="CC133" i="68"/>
  <c r="BS133" i="68"/>
  <c r="BE133" i="68"/>
  <c r="AZ133" i="68"/>
  <c r="AR133" i="68"/>
  <c r="AG133" i="68"/>
  <c r="AF133" i="68"/>
  <c r="AE133" i="68"/>
  <c r="AD133" i="68"/>
  <c r="AC133" i="68"/>
  <c r="AB133" i="68"/>
  <c r="AA133" i="68"/>
  <c r="X133" i="68"/>
  <c r="N133" i="68"/>
  <c r="DJ132" i="68"/>
  <c r="DE132" i="68"/>
  <c r="CW132" i="68"/>
  <c r="CL132" i="68"/>
  <c r="CK132" i="68"/>
  <c r="CJ132" i="68"/>
  <c r="CI132" i="68"/>
  <c r="CH132" i="68"/>
  <c r="CG132" i="68"/>
  <c r="CF132" i="68"/>
  <c r="CC132" i="68"/>
  <c r="BS132" i="68"/>
  <c r="BE132" i="68"/>
  <c r="AZ132" i="68"/>
  <c r="AR132" i="68"/>
  <c r="AG132" i="68"/>
  <c r="AF132" i="68"/>
  <c r="AE132" i="68"/>
  <c r="AD132" i="68"/>
  <c r="AC132" i="68"/>
  <c r="AB132" i="68"/>
  <c r="AA132" i="68"/>
  <c r="X132" i="68"/>
  <c r="N132" i="68"/>
  <c r="DJ131" i="68"/>
  <c r="DE131" i="68"/>
  <c r="CW131" i="68"/>
  <c r="CL131" i="68"/>
  <c r="CK131" i="68"/>
  <c r="CJ131" i="68"/>
  <c r="CI131" i="68"/>
  <c r="CH131" i="68"/>
  <c r="CG131" i="68"/>
  <c r="CF131" i="68"/>
  <c r="CC131" i="68"/>
  <c r="BS131" i="68"/>
  <c r="BE131" i="68"/>
  <c r="AZ131" i="68"/>
  <c r="BF131" i="68" s="1"/>
  <c r="AR131" i="68"/>
  <c r="AG131" i="68"/>
  <c r="AF131" i="68"/>
  <c r="AE131" i="68"/>
  <c r="AD131" i="68"/>
  <c r="AC131" i="68"/>
  <c r="AB131" i="68"/>
  <c r="AA131" i="68"/>
  <c r="X131" i="68"/>
  <c r="N131" i="68"/>
  <c r="DJ130" i="68"/>
  <c r="DE130" i="68"/>
  <c r="CW130" i="68"/>
  <c r="CL130" i="68"/>
  <c r="CK130" i="68"/>
  <c r="CJ130" i="68"/>
  <c r="CI130" i="68"/>
  <c r="CH130" i="68"/>
  <c r="CG130" i="68"/>
  <c r="CF130" i="68"/>
  <c r="CC130" i="68"/>
  <c r="BS130" i="68"/>
  <c r="BE130" i="68"/>
  <c r="AZ130" i="68"/>
  <c r="AR130" i="68"/>
  <c r="AG130" i="68"/>
  <c r="AF130" i="68"/>
  <c r="AE130" i="68"/>
  <c r="AD130" i="68"/>
  <c r="AC130" i="68"/>
  <c r="AB130" i="68"/>
  <c r="AA130" i="68"/>
  <c r="X130" i="68"/>
  <c r="N130" i="68"/>
  <c r="DJ129" i="68"/>
  <c r="DE129" i="68"/>
  <c r="CW129" i="68"/>
  <c r="CL129" i="68"/>
  <c r="CK129" i="68"/>
  <c r="CJ129" i="68"/>
  <c r="CI129" i="68"/>
  <c r="CH129" i="68"/>
  <c r="CG129" i="68"/>
  <c r="CF129" i="68"/>
  <c r="CC129" i="68"/>
  <c r="BS129" i="68"/>
  <c r="BE129" i="68"/>
  <c r="BF129" i="68" s="1"/>
  <c r="AZ129" i="68"/>
  <c r="AR129" i="68"/>
  <c r="AG129" i="68"/>
  <c r="AF129" i="68"/>
  <c r="AE129" i="68"/>
  <c r="AD129" i="68"/>
  <c r="AC129" i="68"/>
  <c r="AB129" i="68"/>
  <c r="AA129" i="68"/>
  <c r="X129" i="68"/>
  <c r="N129" i="68"/>
  <c r="DJ128" i="68"/>
  <c r="DE128" i="68"/>
  <c r="CW128" i="68"/>
  <c r="CL128" i="68"/>
  <c r="CK128" i="68"/>
  <c r="CJ128" i="68"/>
  <c r="CI128" i="68"/>
  <c r="CH128" i="68"/>
  <c r="CG128" i="68"/>
  <c r="CF128" i="68"/>
  <c r="CC128" i="68"/>
  <c r="BS128" i="68"/>
  <c r="BE128" i="68"/>
  <c r="BF128" i="68" s="1"/>
  <c r="AZ128" i="68"/>
  <c r="AR128" i="68"/>
  <c r="AG128" i="68"/>
  <c r="AF128" i="68"/>
  <c r="AE128" i="68"/>
  <c r="AD128" i="68"/>
  <c r="AC128" i="68"/>
  <c r="AB128" i="68"/>
  <c r="AA128" i="68"/>
  <c r="X128" i="68"/>
  <c r="N128" i="68"/>
  <c r="DJ127" i="68"/>
  <c r="DE127" i="68"/>
  <c r="CW127" i="68"/>
  <c r="CL127" i="68"/>
  <c r="CK127" i="68"/>
  <c r="CJ127" i="68"/>
  <c r="CI127" i="68"/>
  <c r="CH127" i="68"/>
  <c r="CG127" i="68"/>
  <c r="CF127" i="68"/>
  <c r="CC127" i="68"/>
  <c r="BS127" i="68"/>
  <c r="BE127" i="68"/>
  <c r="AZ127" i="68"/>
  <c r="BF127" i="68" s="1"/>
  <c r="AR127" i="68"/>
  <c r="AG127" i="68"/>
  <c r="AF127" i="68"/>
  <c r="AE127" i="68"/>
  <c r="AD127" i="68"/>
  <c r="AC127" i="68"/>
  <c r="AB127" i="68"/>
  <c r="AA127" i="68"/>
  <c r="X127" i="68"/>
  <c r="N127" i="68"/>
  <c r="DJ126" i="68"/>
  <c r="DE126" i="68"/>
  <c r="CW126" i="68"/>
  <c r="CL126" i="68"/>
  <c r="CK126" i="68"/>
  <c r="CJ126" i="68"/>
  <c r="CI126" i="68"/>
  <c r="CH126" i="68"/>
  <c r="CG126" i="68"/>
  <c r="CF126" i="68"/>
  <c r="CC126" i="68"/>
  <c r="BS126" i="68"/>
  <c r="BE126" i="68"/>
  <c r="AZ126" i="68"/>
  <c r="AR126" i="68"/>
  <c r="AG126" i="68"/>
  <c r="AF126" i="68"/>
  <c r="AE126" i="68"/>
  <c r="AD126" i="68"/>
  <c r="AC126" i="68"/>
  <c r="AB126" i="68"/>
  <c r="AA126" i="68"/>
  <c r="X126" i="68"/>
  <c r="N126" i="68"/>
  <c r="DJ125" i="68"/>
  <c r="DE125" i="68"/>
  <c r="CW125" i="68"/>
  <c r="CL125" i="68"/>
  <c r="CK125" i="68"/>
  <c r="CJ125" i="68"/>
  <c r="CI125" i="68"/>
  <c r="CH125" i="68"/>
  <c r="CG125" i="68"/>
  <c r="CF125" i="68"/>
  <c r="CC125" i="68"/>
  <c r="BS125" i="68"/>
  <c r="BE125" i="68"/>
  <c r="AZ125" i="68"/>
  <c r="AR125" i="68"/>
  <c r="AG125" i="68"/>
  <c r="AF125" i="68"/>
  <c r="AE125" i="68"/>
  <c r="AD125" i="68"/>
  <c r="AC125" i="68"/>
  <c r="AB125" i="68"/>
  <c r="AA125" i="68"/>
  <c r="X125" i="68"/>
  <c r="N125" i="68"/>
  <c r="DJ124" i="68"/>
  <c r="DK124" i="68" s="1"/>
  <c r="DE124" i="68"/>
  <c r="CW124" i="68"/>
  <c r="CL124" i="68"/>
  <c r="CK124" i="68"/>
  <c r="CJ124" i="68"/>
  <c r="CI124" i="68"/>
  <c r="CH124" i="68"/>
  <c r="CG124" i="68"/>
  <c r="CF124" i="68"/>
  <c r="CC124" i="68"/>
  <c r="BS124" i="68"/>
  <c r="BE124" i="68"/>
  <c r="AZ124" i="68"/>
  <c r="AR124" i="68"/>
  <c r="AG124" i="68"/>
  <c r="AF124" i="68"/>
  <c r="AE124" i="68"/>
  <c r="AD124" i="68"/>
  <c r="AC124" i="68"/>
  <c r="AB124" i="68"/>
  <c r="AA124" i="68"/>
  <c r="X124" i="68"/>
  <c r="N124" i="68"/>
  <c r="DJ123" i="68"/>
  <c r="DE123" i="68"/>
  <c r="CW123" i="68"/>
  <c r="CL123" i="68"/>
  <c r="CK123" i="68"/>
  <c r="CJ123" i="68"/>
  <c r="CI123" i="68"/>
  <c r="CH123" i="68"/>
  <c r="CG123" i="68"/>
  <c r="CF123" i="68"/>
  <c r="CC123" i="68"/>
  <c r="BS123" i="68"/>
  <c r="BE123" i="68"/>
  <c r="BF123" i="68" s="1"/>
  <c r="AZ123" i="68"/>
  <c r="AR123" i="68"/>
  <c r="AG123" i="68"/>
  <c r="AF123" i="68"/>
  <c r="AE123" i="68"/>
  <c r="AD123" i="68"/>
  <c r="AC123" i="68"/>
  <c r="AB123" i="68"/>
  <c r="AA123" i="68"/>
  <c r="X123" i="68"/>
  <c r="N123" i="68"/>
  <c r="DJ122" i="68"/>
  <c r="DE122" i="68"/>
  <c r="CW122" i="68"/>
  <c r="CL122" i="68"/>
  <c r="CK122" i="68"/>
  <c r="CJ122" i="68"/>
  <c r="CI122" i="68"/>
  <c r="CH122" i="68"/>
  <c r="CG122" i="68"/>
  <c r="CF122" i="68"/>
  <c r="CC122" i="68"/>
  <c r="BS122" i="68"/>
  <c r="BE122" i="68"/>
  <c r="AZ122" i="68"/>
  <c r="AR122" i="68"/>
  <c r="AG122" i="68"/>
  <c r="AF122" i="68"/>
  <c r="AE122" i="68"/>
  <c r="AD122" i="68"/>
  <c r="AC122" i="68"/>
  <c r="AB122" i="68"/>
  <c r="AA122" i="68"/>
  <c r="X122" i="68"/>
  <c r="N122" i="68"/>
  <c r="DJ121" i="68"/>
  <c r="DE121" i="68"/>
  <c r="CW121" i="68"/>
  <c r="CL121" i="68"/>
  <c r="CK121" i="68"/>
  <c r="CJ121" i="68"/>
  <c r="CI121" i="68"/>
  <c r="CH121" i="68"/>
  <c r="CG121" i="68"/>
  <c r="CF121" i="68"/>
  <c r="CC121" i="68"/>
  <c r="BS121" i="68"/>
  <c r="BE121" i="68"/>
  <c r="AZ121" i="68"/>
  <c r="AR121" i="68"/>
  <c r="AG121" i="68"/>
  <c r="AF121" i="68"/>
  <c r="AE121" i="68"/>
  <c r="AD121" i="68"/>
  <c r="AC121" i="68"/>
  <c r="AB121" i="68"/>
  <c r="AA121" i="68"/>
  <c r="X121" i="68"/>
  <c r="N121" i="68"/>
  <c r="DJ120" i="68"/>
  <c r="DE120" i="68"/>
  <c r="CW120" i="68"/>
  <c r="CL120" i="68"/>
  <c r="CK120" i="68"/>
  <c r="CJ120" i="68"/>
  <c r="CI120" i="68"/>
  <c r="CH120" i="68"/>
  <c r="CG120" i="68"/>
  <c r="CF120" i="68"/>
  <c r="CC120" i="68"/>
  <c r="BS120" i="68"/>
  <c r="BE120" i="68"/>
  <c r="AZ120" i="68"/>
  <c r="AR120" i="68"/>
  <c r="AG120" i="68"/>
  <c r="AF120" i="68"/>
  <c r="AE120" i="68"/>
  <c r="AD120" i="68"/>
  <c r="AC120" i="68"/>
  <c r="AB120" i="68"/>
  <c r="AA120" i="68"/>
  <c r="X120" i="68"/>
  <c r="N120" i="68"/>
  <c r="DJ119" i="68"/>
  <c r="DE119" i="68"/>
  <c r="CW119" i="68"/>
  <c r="CL119" i="68"/>
  <c r="CK119" i="68"/>
  <c r="CJ119" i="68"/>
  <c r="CI119" i="68"/>
  <c r="CH119" i="68"/>
  <c r="CG119" i="68"/>
  <c r="CF119" i="68"/>
  <c r="CC119" i="68"/>
  <c r="BS119" i="68"/>
  <c r="BE119" i="68"/>
  <c r="BF119" i="68" s="1"/>
  <c r="AZ119" i="68"/>
  <c r="AR119" i="68"/>
  <c r="AG119" i="68"/>
  <c r="AF119" i="68"/>
  <c r="AE119" i="68"/>
  <c r="AD119" i="68"/>
  <c r="AC119" i="68"/>
  <c r="AB119" i="68"/>
  <c r="AA119" i="68"/>
  <c r="X119" i="68"/>
  <c r="N119" i="68"/>
  <c r="DJ118" i="68"/>
  <c r="DE118" i="68"/>
  <c r="CW118" i="68"/>
  <c r="CL118" i="68"/>
  <c r="CK118" i="68"/>
  <c r="CJ118" i="68"/>
  <c r="CI118" i="68"/>
  <c r="CH118" i="68"/>
  <c r="CG118" i="68"/>
  <c r="CF118" i="68"/>
  <c r="CC118" i="68"/>
  <c r="BS118" i="68"/>
  <c r="BE118" i="68"/>
  <c r="BF118" i="68" s="1"/>
  <c r="AZ118" i="68"/>
  <c r="AR118" i="68"/>
  <c r="AG118" i="68"/>
  <c r="AF118" i="68"/>
  <c r="AE118" i="68"/>
  <c r="AD118" i="68"/>
  <c r="AC118" i="68"/>
  <c r="AB118" i="68"/>
  <c r="AA118" i="68"/>
  <c r="X118" i="68"/>
  <c r="N118" i="68"/>
  <c r="DJ117" i="68"/>
  <c r="DE117" i="68"/>
  <c r="DK117" i="68" s="1"/>
  <c r="CW117" i="68"/>
  <c r="CL117" i="68"/>
  <c r="CK117" i="68"/>
  <c r="CJ117" i="68"/>
  <c r="CI117" i="68"/>
  <c r="CH117" i="68"/>
  <c r="CG117" i="68"/>
  <c r="CF117" i="68"/>
  <c r="CC117" i="68"/>
  <c r="BS117" i="68"/>
  <c r="BE117" i="68"/>
  <c r="AZ117" i="68"/>
  <c r="AR117" i="68"/>
  <c r="AG117" i="68"/>
  <c r="AF117" i="68"/>
  <c r="AE117" i="68"/>
  <c r="AD117" i="68"/>
  <c r="AC117" i="68"/>
  <c r="AB117" i="68"/>
  <c r="AA117" i="68"/>
  <c r="X117" i="68"/>
  <c r="N117" i="68"/>
  <c r="DJ116" i="68"/>
  <c r="DE116" i="68"/>
  <c r="CW116" i="68"/>
  <c r="CL116" i="68"/>
  <c r="CK116" i="68"/>
  <c r="CJ116" i="68"/>
  <c r="CI116" i="68"/>
  <c r="CH116" i="68"/>
  <c r="CG116" i="68"/>
  <c r="CF116" i="68"/>
  <c r="CC116" i="68"/>
  <c r="BS116" i="68"/>
  <c r="BE116" i="68"/>
  <c r="AZ116" i="68"/>
  <c r="AR116" i="68"/>
  <c r="AG116" i="68"/>
  <c r="AF116" i="68"/>
  <c r="AE116" i="68"/>
  <c r="AD116" i="68"/>
  <c r="AC116" i="68"/>
  <c r="AB116" i="68"/>
  <c r="AA116" i="68"/>
  <c r="X116" i="68"/>
  <c r="N116" i="68"/>
  <c r="DJ115" i="68"/>
  <c r="DE115" i="68"/>
  <c r="CW115" i="68"/>
  <c r="CL115" i="68"/>
  <c r="CK115" i="68"/>
  <c r="CJ115" i="68"/>
  <c r="CI115" i="68"/>
  <c r="CH115" i="68"/>
  <c r="CG115" i="68"/>
  <c r="CF115" i="68"/>
  <c r="CC115" i="68"/>
  <c r="BS115" i="68"/>
  <c r="BE115" i="68"/>
  <c r="AZ115" i="68"/>
  <c r="AR115" i="68"/>
  <c r="AG115" i="68"/>
  <c r="AF115" i="68"/>
  <c r="AE115" i="68"/>
  <c r="AD115" i="68"/>
  <c r="AC115" i="68"/>
  <c r="AB115" i="68"/>
  <c r="AA115" i="68"/>
  <c r="X115" i="68"/>
  <c r="N115" i="68"/>
  <c r="DJ114" i="68"/>
  <c r="DE114" i="68"/>
  <c r="CW114" i="68"/>
  <c r="CL114" i="68"/>
  <c r="CK114" i="68"/>
  <c r="CJ114" i="68"/>
  <c r="CI114" i="68"/>
  <c r="CH114" i="68"/>
  <c r="CG114" i="68"/>
  <c r="CF114" i="68"/>
  <c r="CC114" i="68"/>
  <c r="BS114" i="68"/>
  <c r="BE114" i="68"/>
  <c r="AZ114" i="68"/>
  <c r="AR114" i="68"/>
  <c r="AG114" i="68"/>
  <c r="AF114" i="68"/>
  <c r="AE114" i="68"/>
  <c r="AD114" i="68"/>
  <c r="AC114" i="68"/>
  <c r="AB114" i="68"/>
  <c r="AA114" i="68"/>
  <c r="X114" i="68"/>
  <c r="N114" i="68"/>
  <c r="DJ113" i="68"/>
  <c r="DE113" i="68"/>
  <c r="CW113" i="68"/>
  <c r="CL113" i="68"/>
  <c r="CK113" i="68"/>
  <c r="CJ113" i="68"/>
  <c r="CI113" i="68"/>
  <c r="CH113" i="68"/>
  <c r="CG113" i="68"/>
  <c r="CF113" i="68"/>
  <c r="CC113" i="68"/>
  <c r="BS113" i="68"/>
  <c r="BF113" i="68"/>
  <c r="BE113" i="68"/>
  <c r="AZ113" i="68"/>
  <c r="AR113" i="68"/>
  <c r="AG113" i="68"/>
  <c r="AF113" i="68"/>
  <c r="AE113" i="68"/>
  <c r="AD113" i="68"/>
  <c r="AC113" i="68"/>
  <c r="AB113" i="68"/>
  <c r="AA113" i="68"/>
  <c r="X113" i="68"/>
  <c r="N113" i="68"/>
  <c r="DJ112" i="68"/>
  <c r="DE112" i="68"/>
  <c r="CW112" i="68"/>
  <c r="CL112" i="68"/>
  <c r="CK112" i="68"/>
  <c r="CJ112" i="68"/>
  <c r="CI112" i="68"/>
  <c r="CH112" i="68"/>
  <c r="CG112" i="68"/>
  <c r="CF112" i="68"/>
  <c r="CC112" i="68"/>
  <c r="BS112" i="68"/>
  <c r="BE112" i="68"/>
  <c r="AZ112" i="68"/>
  <c r="AR112" i="68"/>
  <c r="AG112" i="68"/>
  <c r="AF112" i="68"/>
  <c r="AE112" i="68"/>
  <c r="AD112" i="68"/>
  <c r="AC112" i="68"/>
  <c r="AB112" i="68"/>
  <c r="AA112" i="68"/>
  <c r="X112" i="68"/>
  <c r="N112" i="68"/>
  <c r="DJ111" i="68"/>
  <c r="DE111" i="68"/>
  <c r="CW111" i="68"/>
  <c r="CL111" i="68"/>
  <c r="CK111" i="68"/>
  <c r="CJ111" i="68"/>
  <c r="CI111" i="68"/>
  <c r="CH111" i="68"/>
  <c r="CG111" i="68"/>
  <c r="CF111" i="68"/>
  <c r="CC111" i="68"/>
  <c r="BS111" i="68"/>
  <c r="BE111" i="68"/>
  <c r="AZ111" i="68"/>
  <c r="BF111" i="68" s="1"/>
  <c r="AR111" i="68"/>
  <c r="AG111" i="68"/>
  <c r="AF111" i="68"/>
  <c r="AE111" i="68"/>
  <c r="AD111" i="68"/>
  <c r="AC111" i="68"/>
  <c r="AB111" i="68"/>
  <c r="AA111" i="68"/>
  <c r="X111" i="68"/>
  <c r="N111" i="68"/>
  <c r="DJ110" i="68"/>
  <c r="DK110" i="68" s="1"/>
  <c r="DE110" i="68"/>
  <c r="CW110" i="68"/>
  <c r="CL110" i="68"/>
  <c r="CK110" i="68"/>
  <c r="CJ110" i="68"/>
  <c r="CI110" i="68"/>
  <c r="CH110" i="68"/>
  <c r="CG110" i="68"/>
  <c r="CF110" i="68"/>
  <c r="CC110" i="68"/>
  <c r="BS110" i="68"/>
  <c r="BE110" i="68"/>
  <c r="AZ110" i="68"/>
  <c r="AR110" i="68"/>
  <c r="AG110" i="68"/>
  <c r="AF110" i="68"/>
  <c r="AE110" i="68"/>
  <c r="AD110" i="68"/>
  <c r="AC110" i="68"/>
  <c r="AB110" i="68"/>
  <c r="AA110" i="68"/>
  <c r="X110" i="68"/>
  <c r="N110" i="68"/>
  <c r="DJ109" i="68"/>
  <c r="DE109" i="68"/>
  <c r="CW109" i="68"/>
  <c r="CL109" i="68"/>
  <c r="CK109" i="68"/>
  <c r="CJ109" i="68"/>
  <c r="CI109" i="68"/>
  <c r="CH109" i="68"/>
  <c r="CG109" i="68"/>
  <c r="CF109" i="68"/>
  <c r="CC109" i="68"/>
  <c r="BS109" i="68"/>
  <c r="BE109" i="68"/>
  <c r="AZ109" i="68"/>
  <c r="AR109" i="68"/>
  <c r="AG109" i="68"/>
  <c r="AF109" i="68"/>
  <c r="AE109" i="68"/>
  <c r="AD109" i="68"/>
  <c r="AC109" i="68"/>
  <c r="AB109" i="68"/>
  <c r="AA109" i="68"/>
  <c r="X109" i="68"/>
  <c r="N109" i="68"/>
  <c r="DJ108" i="68"/>
  <c r="DE108" i="68"/>
  <c r="CW108" i="68"/>
  <c r="CL108" i="68"/>
  <c r="CK108" i="68"/>
  <c r="CJ108" i="68"/>
  <c r="CI108" i="68"/>
  <c r="CH108" i="68"/>
  <c r="CG108" i="68"/>
  <c r="CF108" i="68"/>
  <c r="CC108" i="68"/>
  <c r="BS108" i="68"/>
  <c r="BE108" i="68"/>
  <c r="AZ108" i="68"/>
  <c r="AR108" i="68"/>
  <c r="AG108" i="68"/>
  <c r="AF108" i="68"/>
  <c r="AE108" i="68"/>
  <c r="AD108" i="68"/>
  <c r="AC108" i="68"/>
  <c r="AB108" i="68"/>
  <c r="AA108" i="68"/>
  <c r="X108" i="68"/>
  <c r="N108" i="68"/>
  <c r="DJ107" i="68"/>
  <c r="DE107" i="68"/>
  <c r="CW107" i="68"/>
  <c r="CL107" i="68"/>
  <c r="CK107" i="68"/>
  <c r="CJ107" i="68"/>
  <c r="CI107" i="68"/>
  <c r="CH107" i="68"/>
  <c r="CG107" i="68"/>
  <c r="CF107" i="68"/>
  <c r="CC107" i="68"/>
  <c r="BS107" i="68"/>
  <c r="BE107" i="68"/>
  <c r="BF107" i="68" s="1"/>
  <c r="AZ107" i="68"/>
  <c r="AR107" i="68"/>
  <c r="AG107" i="68"/>
  <c r="AF107" i="68"/>
  <c r="AE107" i="68"/>
  <c r="AD107" i="68"/>
  <c r="AC107" i="68"/>
  <c r="AB107" i="68"/>
  <c r="AA107" i="68"/>
  <c r="X107" i="68"/>
  <c r="N107" i="68"/>
  <c r="DJ106" i="68"/>
  <c r="DE106" i="68"/>
  <c r="CW106" i="68"/>
  <c r="CL106" i="68"/>
  <c r="CK106" i="68"/>
  <c r="CJ106" i="68"/>
  <c r="CI106" i="68"/>
  <c r="CH106" i="68"/>
  <c r="CG106" i="68"/>
  <c r="CF106" i="68"/>
  <c r="CC106" i="68"/>
  <c r="BS106" i="68"/>
  <c r="BE106" i="68"/>
  <c r="AZ106" i="68"/>
  <c r="AR106" i="68"/>
  <c r="AG106" i="68"/>
  <c r="AF106" i="68"/>
  <c r="AE106" i="68"/>
  <c r="AD106" i="68"/>
  <c r="AC106" i="68"/>
  <c r="AB106" i="68"/>
  <c r="AA106" i="68"/>
  <c r="X106" i="68"/>
  <c r="N106" i="68"/>
  <c r="DJ105" i="68"/>
  <c r="DE105" i="68"/>
  <c r="CW105" i="68"/>
  <c r="CL105" i="68"/>
  <c r="CK105" i="68"/>
  <c r="CJ105" i="68"/>
  <c r="CI105" i="68"/>
  <c r="CH105" i="68"/>
  <c r="CG105" i="68"/>
  <c r="CF105" i="68"/>
  <c r="CC105" i="68"/>
  <c r="BS105" i="68"/>
  <c r="BE105" i="68"/>
  <c r="AZ105" i="68"/>
  <c r="AR105" i="68"/>
  <c r="AG105" i="68"/>
  <c r="AF105" i="68"/>
  <c r="AE105" i="68"/>
  <c r="AD105" i="68"/>
  <c r="AC105" i="68"/>
  <c r="AB105" i="68"/>
  <c r="AA105" i="68"/>
  <c r="X105" i="68"/>
  <c r="N105" i="68"/>
  <c r="DJ104" i="68"/>
  <c r="DE104" i="68"/>
  <c r="CW104" i="68"/>
  <c r="CL104" i="68"/>
  <c r="CK104" i="68"/>
  <c r="CJ104" i="68"/>
  <c r="CI104" i="68"/>
  <c r="CH104" i="68"/>
  <c r="CG104" i="68"/>
  <c r="CF104" i="68"/>
  <c r="CC104" i="68"/>
  <c r="BS104" i="68"/>
  <c r="BE104" i="68"/>
  <c r="AZ104" i="68"/>
  <c r="AR104" i="68"/>
  <c r="AG104" i="68"/>
  <c r="AF104" i="68"/>
  <c r="AE104" i="68"/>
  <c r="AD104" i="68"/>
  <c r="AC104" i="68"/>
  <c r="AB104" i="68"/>
  <c r="AA104" i="68"/>
  <c r="X104" i="68"/>
  <c r="N104" i="68"/>
  <c r="DJ103" i="68"/>
  <c r="DE103" i="68"/>
  <c r="CW103" i="68"/>
  <c r="CL103" i="68"/>
  <c r="CK103" i="68"/>
  <c r="CJ103" i="68"/>
  <c r="CI103" i="68"/>
  <c r="CH103" i="68"/>
  <c r="CG103" i="68"/>
  <c r="CF103" i="68"/>
  <c r="CC103" i="68"/>
  <c r="BS103" i="68"/>
  <c r="BE103" i="68"/>
  <c r="AZ103" i="68"/>
  <c r="AR103" i="68"/>
  <c r="AG103" i="68"/>
  <c r="AF103" i="68"/>
  <c r="AE103" i="68"/>
  <c r="AD103" i="68"/>
  <c r="AC103" i="68"/>
  <c r="AB103" i="68"/>
  <c r="AA103" i="68"/>
  <c r="X103" i="68"/>
  <c r="N103" i="68"/>
  <c r="DJ102" i="68"/>
  <c r="DE102" i="68"/>
  <c r="CW102" i="68"/>
  <c r="CL102" i="68"/>
  <c r="CK102" i="68"/>
  <c r="CJ102" i="68"/>
  <c r="CI102" i="68"/>
  <c r="CH102" i="68"/>
  <c r="CG102" i="68"/>
  <c r="CF102" i="68"/>
  <c r="CC102" i="68"/>
  <c r="BS102" i="68"/>
  <c r="BE102" i="68"/>
  <c r="AZ102" i="68"/>
  <c r="AR102" i="68"/>
  <c r="AG102" i="68"/>
  <c r="AF102" i="68"/>
  <c r="AE102" i="68"/>
  <c r="AD102" i="68"/>
  <c r="AC102" i="68"/>
  <c r="AB102" i="68"/>
  <c r="AA102" i="68"/>
  <c r="X102" i="68"/>
  <c r="N102" i="68"/>
  <c r="DJ101" i="68"/>
  <c r="DE101" i="68"/>
  <c r="CW101" i="68"/>
  <c r="CL101" i="68"/>
  <c r="CK101" i="68"/>
  <c r="CJ101" i="68"/>
  <c r="CI101" i="68"/>
  <c r="CH101" i="68"/>
  <c r="CG101" i="68"/>
  <c r="CF101" i="68"/>
  <c r="CC101" i="68"/>
  <c r="BS101" i="68"/>
  <c r="BE101" i="68"/>
  <c r="AZ101" i="68"/>
  <c r="AR101" i="68"/>
  <c r="AG101" i="68"/>
  <c r="AF101" i="68"/>
  <c r="AE101" i="68"/>
  <c r="AD101" i="68"/>
  <c r="AC101" i="68"/>
  <c r="AB101" i="68"/>
  <c r="AA101" i="68"/>
  <c r="X101" i="68"/>
  <c r="N101" i="68"/>
  <c r="DJ100" i="68"/>
  <c r="DK100" i="68" s="1"/>
  <c r="DE100" i="68"/>
  <c r="CW100" i="68"/>
  <c r="CL100" i="68"/>
  <c r="CK100" i="68"/>
  <c r="CJ100" i="68"/>
  <c r="CI100" i="68"/>
  <c r="CH100" i="68"/>
  <c r="CG100" i="68"/>
  <c r="CF100" i="68"/>
  <c r="CC100" i="68"/>
  <c r="BS100" i="68"/>
  <c r="BE100" i="68"/>
  <c r="AZ100" i="68"/>
  <c r="AR100" i="68"/>
  <c r="AG100" i="68"/>
  <c r="AF100" i="68"/>
  <c r="AE100" i="68"/>
  <c r="AD100" i="68"/>
  <c r="AC100" i="68"/>
  <c r="AB100" i="68"/>
  <c r="AA100" i="68"/>
  <c r="X100" i="68"/>
  <c r="N100" i="68"/>
  <c r="DJ99" i="68"/>
  <c r="DE99" i="68"/>
  <c r="CW99" i="68"/>
  <c r="CL99" i="68"/>
  <c r="CK99" i="68"/>
  <c r="CJ99" i="68"/>
  <c r="CI99" i="68"/>
  <c r="CH99" i="68"/>
  <c r="CG99" i="68"/>
  <c r="CF99" i="68"/>
  <c r="CC99" i="68"/>
  <c r="BS99" i="68"/>
  <c r="BE99" i="68"/>
  <c r="AZ99" i="68"/>
  <c r="BF99" i="68" s="1"/>
  <c r="AR99" i="68"/>
  <c r="AG99" i="68"/>
  <c r="AF99" i="68"/>
  <c r="AE99" i="68"/>
  <c r="AD99" i="68"/>
  <c r="AC99" i="68"/>
  <c r="AB99" i="68"/>
  <c r="AA99" i="68"/>
  <c r="X99" i="68"/>
  <c r="N99" i="68"/>
  <c r="DJ98" i="68"/>
  <c r="DE98" i="68"/>
  <c r="CW98" i="68"/>
  <c r="CL98" i="68"/>
  <c r="CK98" i="68"/>
  <c r="CJ98" i="68"/>
  <c r="CI98" i="68"/>
  <c r="CH98" i="68"/>
  <c r="CG98" i="68"/>
  <c r="CF98" i="68"/>
  <c r="CC98" i="68"/>
  <c r="BS98" i="68"/>
  <c r="BE98" i="68"/>
  <c r="AZ98" i="68"/>
  <c r="AR98" i="68"/>
  <c r="AG98" i="68"/>
  <c r="AF98" i="68"/>
  <c r="AE98" i="68"/>
  <c r="AD98" i="68"/>
  <c r="AC98" i="68"/>
  <c r="AB98" i="68"/>
  <c r="AA98" i="68"/>
  <c r="X98" i="68"/>
  <c r="N98" i="68"/>
  <c r="DJ97" i="68"/>
  <c r="DE97" i="68"/>
  <c r="CW97" i="68"/>
  <c r="CL97" i="68"/>
  <c r="CK97" i="68"/>
  <c r="CJ97" i="68"/>
  <c r="CI97" i="68"/>
  <c r="CH97" i="68"/>
  <c r="CG97" i="68"/>
  <c r="CF97" i="68"/>
  <c r="CC97" i="68"/>
  <c r="BS97" i="68"/>
  <c r="BE97" i="68"/>
  <c r="AZ97" i="68"/>
  <c r="AR97" i="68"/>
  <c r="AG97" i="68"/>
  <c r="AF97" i="68"/>
  <c r="AE97" i="68"/>
  <c r="AD97" i="68"/>
  <c r="AC97" i="68"/>
  <c r="AB97" i="68"/>
  <c r="AA97" i="68"/>
  <c r="X97" i="68"/>
  <c r="N97" i="68"/>
  <c r="DJ96" i="68"/>
  <c r="DE96" i="68"/>
  <c r="CW96" i="68"/>
  <c r="CL96" i="68"/>
  <c r="CK96" i="68"/>
  <c r="CJ96" i="68"/>
  <c r="CI96" i="68"/>
  <c r="CH96" i="68"/>
  <c r="CG96" i="68"/>
  <c r="CF96" i="68"/>
  <c r="CC96" i="68"/>
  <c r="BS96" i="68"/>
  <c r="BE96" i="68"/>
  <c r="AZ96" i="68"/>
  <c r="AR96" i="68"/>
  <c r="AG96" i="68"/>
  <c r="AF96" i="68"/>
  <c r="AE96" i="68"/>
  <c r="AD96" i="68"/>
  <c r="AC96" i="68"/>
  <c r="AB96" i="68"/>
  <c r="AA96" i="68"/>
  <c r="X96" i="68"/>
  <c r="N96" i="68"/>
  <c r="DJ95" i="68"/>
  <c r="DE95" i="68"/>
  <c r="CW95" i="68"/>
  <c r="CL95" i="68"/>
  <c r="CK95" i="68"/>
  <c r="CJ95" i="68"/>
  <c r="CI95" i="68"/>
  <c r="CH95" i="68"/>
  <c r="CG95" i="68"/>
  <c r="CF95" i="68"/>
  <c r="CC95" i="68"/>
  <c r="BS95" i="68"/>
  <c r="BE95" i="68"/>
  <c r="AZ95" i="68"/>
  <c r="AR95" i="68"/>
  <c r="AG95" i="68"/>
  <c r="AF95" i="68"/>
  <c r="AE95" i="68"/>
  <c r="AD95" i="68"/>
  <c r="AC95" i="68"/>
  <c r="AB95" i="68"/>
  <c r="AA95" i="68"/>
  <c r="X95" i="68"/>
  <c r="N95" i="68"/>
  <c r="DJ94" i="68"/>
  <c r="DE94" i="68"/>
  <c r="CW94" i="68"/>
  <c r="CL94" i="68"/>
  <c r="CK94" i="68"/>
  <c r="CJ94" i="68"/>
  <c r="CI94" i="68"/>
  <c r="CH94" i="68"/>
  <c r="CG94" i="68"/>
  <c r="CM94" i="68" s="1"/>
  <c r="CF94" i="68"/>
  <c r="CC94" i="68"/>
  <c r="BS94" i="68"/>
  <c r="BE94" i="68"/>
  <c r="BF94" i="68" s="1"/>
  <c r="AZ94" i="68"/>
  <c r="AR94" i="68"/>
  <c r="AG94" i="68"/>
  <c r="AF94" i="68"/>
  <c r="AE94" i="68"/>
  <c r="AD94" i="68"/>
  <c r="AC94" i="68"/>
  <c r="AB94" i="68"/>
  <c r="AA94" i="68"/>
  <c r="X94" i="68"/>
  <c r="N94" i="68"/>
  <c r="DJ93" i="68"/>
  <c r="DE93" i="68"/>
  <c r="CW93" i="68"/>
  <c r="CL93" i="68"/>
  <c r="CK93" i="68"/>
  <c r="CJ93" i="68"/>
  <c r="CI93" i="68"/>
  <c r="CH93" i="68"/>
  <c r="CG93" i="68"/>
  <c r="CF93" i="68"/>
  <c r="CC93" i="68"/>
  <c r="BS93" i="68"/>
  <c r="BE93" i="68"/>
  <c r="AZ93" i="68"/>
  <c r="AR93" i="68"/>
  <c r="AG93" i="68"/>
  <c r="AF93" i="68"/>
  <c r="AE93" i="68"/>
  <c r="AD93" i="68"/>
  <c r="AC93" i="68"/>
  <c r="AB93" i="68"/>
  <c r="AA93" i="68"/>
  <c r="X93" i="68"/>
  <c r="N93" i="68"/>
  <c r="DJ92" i="68"/>
  <c r="DE92" i="68"/>
  <c r="CW92" i="68"/>
  <c r="CL92" i="68"/>
  <c r="CK92" i="68"/>
  <c r="CJ92" i="68"/>
  <c r="CI92" i="68"/>
  <c r="CH92" i="68"/>
  <c r="CG92" i="68"/>
  <c r="CF92" i="68"/>
  <c r="CC92" i="68"/>
  <c r="BS92" i="68"/>
  <c r="BE92" i="68"/>
  <c r="AZ92" i="68"/>
  <c r="AR92" i="68"/>
  <c r="AG92" i="68"/>
  <c r="AF92" i="68"/>
  <c r="AE92" i="68"/>
  <c r="AD92" i="68"/>
  <c r="AC92" i="68"/>
  <c r="AB92" i="68"/>
  <c r="AA92" i="68"/>
  <c r="X92" i="68"/>
  <c r="N92" i="68"/>
  <c r="DJ91" i="68"/>
  <c r="DE91" i="68"/>
  <c r="CW91" i="68"/>
  <c r="CL91" i="68"/>
  <c r="CK91" i="68"/>
  <c r="CJ91" i="68"/>
  <c r="CI91" i="68"/>
  <c r="CH91" i="68"/>
  <c r="CG91" i="68"/>
  <c r="CF91" i="68"/>
  <c r="CC91" i="68"/>
  <c r="BS91" i="68"/>
  <c r="BE91" i="68"/>
  <c r="AZ91" i="68"/>
  <c r="AR91" i="68"/>
  <c r="AG91" i="68"/>
  <c r="AF91" i="68"/>
  <c r="AE91" i="68"/>
  <c r="AD91" i="68"/>
  <c r="AC91" i="68"/>
  <c r="AB91" i="68"/>
  <c r="AA91" i="68"/>
  <c r="X91" i="68"/>
  <c r="N91" i="68"/>
  <c r="DJ90" i="68"/>
  <c r="DK90" i="68" s="1"/>
  <c r="DE90" i="68"/>
  <c r="CW90" i="68"/>
  <c r="CL90" i="68"/>
  <c r="CK90" i="68"/>
  <c r="CJ90" i="68"/>
  <c r="CI90" i="68"/>
  <c r="CH90" i="68"/>
  <c r="CG90" i="68"/>
  <c r="CF90" i="68"/>
  <c r="CC90" i="68"/>
  <c r="BS90" i="68"/>
  <c r="BE90" i="68"/>
  <c r="AZ90" i="68"/>
  <c r="AR90" i="68"/>
  <c r="AG90" i="68"/>
  <c r="AF90" i="68"/>
  <c r="AE90" i="68"/>
  <c r="AD90" i="68"/>
  <c r="AC90" i="68"/>
  <c r="AB90" i="68"/>
  <c r="AA90" i="68"/>
  <c r="X90" i="68"/>
  <c r="N90" i="68"/>
  <c r="DJ89" i="68"/>
  <c r="DE89" i="68"/>
  <c r="CW89" i="68"/>
  <c r="CL89" i="68"/>
  <c r="CK89" i="68"/>
  <c r="CJ89" i="68"/>
  <c r="CI89" i="68"/>
  <c r="CH89" i="68"/>
  <c r="CG89" i="68"/>
  <c r="CF89" i="68"/>
  <c r="CC89" i="68"/>
  <c r="BS89" i="68"/>
  <c r="BE89" i="68"/>
  <c r="AZ89" i="68"/>
  <c r="AR89" i="68"/>
  <c r="AG89" i="68"/>
  <c r="AF89" i="68"/>
  <c r="AE89" i="68"/>
  <c r="AD89" i="68"/>
  <c r="AC89" i="68"/>
  <c r="AB89" i="68"/>
  <c r="AA89" i="68"/>
  <c r="X89" i="68"/>
  <c r="N89" i="68"/>
  <c r="DJ88" i="68"/>
  <c r="DE88" i="68"/>
  <c r="CW88" i="68"/>
  <c r="CL88" i="68"/>
  <c r="CK88" i="68"/>
  <c r="CJ88" i="68"/>
  <c r="CI88" i="68"/>
  <c r="CH88" i="68"/>
  <c r="CG88" i="68"/>
  <c r="CF88" i="68"/>
  <c r="CC88" i="68"/>
  <c r="BS88" i="68"/>
  <c r="BE88" i="68"/>
  <c r="AZ88" i="68"/>
  <c r="AR88" i="68"/>
  <c r="AG88" i="68"/>
  <c r="AF88" i="68"/>
  <c r="AE88" i="68"/>
  <c r="AD88" i="68"/>
  <c r="AC88" i="68"/>
  <c r="AB88" i="68"/>
  <c r="AA88" i="68"/>
  <c r="X88" i="68"/>
  <c r="N88" i="68"/>
  <c r="DJ87" i="68"/>
  <c r="DE87" i="68"/>
  <c r="CW87" i="68"/>
  <c r="CL87" i="68"/>
  <c r="CK87" i="68"/>
  <c r="CJ87" i="68"/>
  <c r="CI87" i="68"/>
  <c r="CH87" i="68"/>
  <c r="CG87" i="68"/>
  <c r="CF87" i="68"/>
  <c r="CC87" i="68"/>
  <c r="BS87" i="68"/>
  <c r="BE87" i="68"/>
  <c r="AZ87" i="68"/>
  <c r="AR87" i="68"/>
  <c r="AG87" i="68"/>
  <c r="AF87" i="68"/>
  <c r="AE87" i="68"/>
  <c r="AD87" i="68"/>
  <c r="AC87" i="68"/>
  <c r="AB87" i="68"/>
  <c r="AA87" i="68"/>
  <c r="X87" i="68"/>
  <c r="N87" i="68"/>
  <c r="DJ86" i="68"/>
  <c r="DK86" i="68" s="1"/>
  <c r="DE86" i="68"/>
  <c r="CW86" i="68"/>
  <c r="CL86" i="68"/>
  <c r="CK86" i="68"/>
  <c r="CJ86" i="68"/>
  <c r="CI86" i="68"/>
  <c r="CH86" i="68"/>
  <c r="CG86" i="68"/>
  <c r="CF86" i="68"/>
  <c r="CC86" i="68"/>
  <c r="BS86" i="68"/>
  <c r="BE86" i="68"/>
  <c r="AZ86" i="68"/>
  <c r="AR86" i="68"/>
  <c r="AG86" i="68"/>
  <c r="AF86" i="68"/>
  <c r="AE86" i="68"/>
  <c r="AD86" i="68"/>
  <c r="AC86" i="68"/>
  <c r="AB86" i="68"/>
  <c r="AA86" i="68"/>
  <c r="X86" i="68"/>
  <c r="N86" i="68"/>
  <c r="DJ85" i="68"/>
  <c r="DE85" i="68"/>
  <c r="CW85" i="68"/>
  <c r="CL85" i="68"/>
  <c r="CK85" i="68"/>
  <c r="CJ85" i="68"/>
  <c r="CI85" i="68"/>
  <c r="CH85" i="68"/>
  <c r="CG85" i="68"/>
  <c r="CF85" i="68"/>
  <c r="CC85" i="68"/>
  <c r="BS85" i="68"/>
  <c r="BE85" i="68"/>
  <c r="AZ85" i="68"/>
  <c r="AR85" i="68"/>
  <c r="AG85" i="68"/>
  <c r="AF85" i="68"/>
  <c r="AE85" i="68"/>
  <c r="AD85" i="68"/>
  <c r="AC85" i="68"/>
  <c r="AB85" i="68"/>
  <c r="AA85" i="68"/>
  <c r="X85" i="68"/>
  <c r="N85" i="68"/>
  <c r="DJ84" i="68"/>
  <c r="DE84" i="68"/>
  <c r="CW84" i="68"/>
  <c r="CL84" i="68"/>
  <c r="CK84" i="68"/>
  <c r="CJ84" i="68"/>
  <c r="CI84" i="68"/>
  <c r="CH84" i="68"/>
  <c r="CG84" i="68"/>
  <c r="CF84" i="68"/>
  <c r="CC84" i="68"/>
  <c r="BS84" i="68"/>
  <c r="BE84" i="68"/>
  <c r="AZ84" i="68"/>
  <c r="AR84" i="68"/>
  <c r="AG84" i="68"/>
  <c r="AF84" i="68"/>
  <c r="AE84" i="68"/>
  <c r="AD84" i="68"/>
  <c r="AC84" i="68"/>
  <c r="AB84" i="68"/>
  <c r="AA84" i="68"/>
  <c r="X84" i="68"/>
  <c r="N84" i="68"/>
  <c r="DJ83" i="68"/>
  <c r="DE83" i="68"/>
  <c r="CW83" i="68"/>
  <c r="CL83" i="68"/>
  <c r="CK83" i="68"/>
  <c r="CJ83" i="68"/>
  <c r="CI83" i="68"/>
  <c r="CH83" i="68"/>
  <c r="CG83" i="68"/>
  <c r="CF83" i="68"/>
  <c r="CC83" i="68"/>
  <c r="BS83" i="68"/>
  <c r="BE83" i="68"/>
  <c r="AZ83" i="68"/>
  <c r="AR83" i="68"/>
  <c r="AG83" i="68"/>
  <c r="AF83" i="68"/>
  <c r="AE83" i="68"/>
  <c r="AD83" i="68"/>
  <c r="AC83" i="68"/>
  <c r="AB83" i="68"/>
  <c r="AA83" i="68"/>
  <c r="X83" i="68"/>
  <c r="N83" i="68"/>
  <c r="DJ82" i="68"/>
  <c r="DE82" i="68"/>
  <c r="CW82" i="68"/>
  <c r="CL82" i="68"/>
  <c r="CK82" i="68"/>
  <c r="CJ82" i="68"/>
  <c r="CI82" i="68"/>
  <c r="CH82" i="68"/>
  <c r="CG82" i="68"/>
  <c r="CF82" i="68"/>
  <c r="CC82" i="68"/>
  <c r="BS82" i="68"/>
  <c r="BE82" i="68"/>
  <c r="AZ82" i="68"/>
  <c r="AR82" i="68"/>
  <c r="AG82" i="68"/>
  <c r="AF82" i="68"/>
  <c r="AE82" i="68"/>
  <c r="AD82" i="68"/>
  <c r="AC82" i="68"/>
  <c r="AB82" i="68"/>
  <c r="AA82" i="68"/>
  <c r="X82" i="68"/>
  <c r="N82" i="68"/>
  <c r="DJ81" i="68"/>
  <c r="DE81" i="68"/>
  <c r="CW81" i="68"/>
  <c r="CL81" i="68"/>
  <c r="CK81" i="68"/>
  <c r="CJ81" i="68"/>
  <c r="CI81" i="68"/>
  <c r="CH81" i="68"/>
  <c r="CG81" i="68"/>
  <c r="CF81" i="68"/>
  <c r="CC81" i="68"/>
  <c r="BS81" i="68"/>
  <c r="BE81" i="68"/>
  <c r="AZ81" i="68"/>
  <c r="AR81" i="68"/>
  <c r="AG81" i="68"/>
  <c r="AF81" i="68"/>
  <c r="AE81" i="68"/>
  <c r="AD81" i="68"/>
  <c r="AC81" i="68"/>
  <c r="AB81" i="68"/>
  <c r="AA81" i="68"/>
  <c r="X81" i="68"/>
  <c r="N81" i="68"/>
  <c r="DJ80" i="68"/>
  <c r="DE80" i="68"/>
  <c r="CW80" i="68"/>
  <c r="CL80" i="68"/>
  <c r="CK80" i="68"/>
  <c r="CJ80" i="68"/>
  <c r="CI80" i="68"/>
  <c r="CH80" i="68"/>
  <c r="CG80" i="68"/>
  <c r="CF80" i="68"/>
  <c r="CC80" i="68"/>
  <c r="BS80" i="68"/>
  <c r="BE80" i="68"/>
  <c r="AZ80" i="68"/>
  <c r="AR80" i="68"/>
  <c r="AG80" i="68"/>
  <c r="AF80" i="68"/>
  <c r="AE80" i="68"/>
  <c r="AD80" i="68"/>
  <c r="AC80" i="68"/>
  <c r="AB80" i="68"/>
  <c r="AA80" i="68"/>
  <c r="X80" i="68"/>
  <c r="N80" i="68"/>
  <c r="DJ79" i="68"/>
  <c r="DE79" i="68"/>
  <c r="CW79" i="68"/>
  <c r="CL79" i="68"/>
  <c r="CK79" i="68"/>
  <c r="CJ79" i="68"/>
  <c r="CI79" i="68"/>
  <c r="CH79" i="68"/>
  <c r="CG79" i="68"/>
  <c r="CF79" i="68"/>
  <c r="CC79" i="68"/>
  <c r="BS79" i="68"/>
  <c r="BE79" i="68"/>
  <c r="AZ79" i="68"/>
  <c r="AR79" i="68"/>
  <c r="AG79" i="68"/>
  <c r="AF79" i="68"/>
  <c r="AE79" i="68"/>
  <c r="AD79" i="68"/>
  <c r="AC79" i="68"/>
  <c r="AB79" i="68"/>
  <c r="AA79" i="68"/>
  <c r="X79" i="68"/>
  <c r="N79" i="68"/>
  <c r="DJ78" i="68"/>
  <c r="DE78" i="68"/>
  <c r="CW78" i="68"/>
  <c r="CL78" i="68"/>
  <c r="CK78" i="68"/>
  <c r="CJ78" i="68"/>
  <c r="CI78" i="68"/>
  <c r="CH78" i="68"/>
  <c r="CG78" i="68"/>
  <c r="CF78" i="68"/>
  <c r="CC78" i="68"/>
  <c r="BS78" i="68"/>
  <c r="BE78" i="68"/>
  <c r="BF78" i="68" s="1"/>
  <c r="AZ78" i="68"/>
  <c r="AR78" i="68"/>
  <c r="AG78" i="68"/>
  <c r="AF78" i="68"/>
  <c r="AE78" i="68"/>
  <c r="AD78" i="68"/>
  <c r="AC78" i="68"/>
  <c r="AB78" i="68"/>
  <c r="AA78" i="68"/>
  <c r="X78" i="68"/>
  <c r="N78" i="68"/>
  <c r="DJ77" i="68"/>
  <c r="DE77" i="68"/>
  <c r="DK77" i="68" s="1"/>
  <c r="CW77" i="68"/>
  <c r="CL77" i="68"/>
  <c r="CK77" i="68"/>
  <c r="CJ77" i="68"/>
  <c r="CI77" i="68"/>
  <c r="CH77" i="68"/>
  <c r="CG77" i="68"/>
  <c r="CF77" i="68"/>
  <c r="CC77" i="68"/>
  <c r="BS77" i="68"/>
  <c r="BE77" i="68"/>
  <c r="AZ77" i="68"/>
  <c r="AR77" i="68"/>
  <c r="AG77" i="68"/>
  <c r="AF77" i="68"/>
  <c r="AE77" i="68"/>
  <c r="AD77" i="68"/>
  <c r="AC77" i="68"/>
  <c r="AB77" i="68"/>
  <c r="AA77" i="68"/>
  <c r="X77" i="68"/>
  <c r="N77" i="68"/>
  <c r="DJ76" i="68"/>
  <c r="DE76" i="68"/>
  <c r="CW76" i="68"/>
  <c r="CL76" i="68"/>
  <c r="CK76" i="68"/>
  <c r="CJ76" i="68"/>
  <c r="CI76" i="68"/>
  <c r="CH76" i="68"/>
  <c r="CG76" i="68"/>
  <c r="CF76" i="68"/>
  <c r="CC76" i="68"/>
  <c r="BS76" i="68"/>
  <c r="BE76" i="68"/>
  <c r="AZ76" i="68"/>
  <c r="AR76" i="68"/>
  <c r="AG76" i="68"/>
  <c r="AF76" i="68"/>
  <c r="AE76" i="68"/>
  <c r="AD76" i="68"/>
  <c r="AC76" i="68"/>
  <c r="AB76" i="68"/>
  <c r="AA76" i="68"/>
  <c r="X76" i="68"/>
  <c r="N76" i="68"/>
  <c r="DJ75" i="68"/>
  <c r="DE75" i="68"/>
  <c r="CW75" i="68"/>
  <c r="CL75" i="68"/>
  <c r="CK75" i="68"/>
  <c r="CJ75" i="68"/>
  <c r="CI75" i="68"/>
  <c r="CH75" i="68"/>
  <c r="CG75" i="68"/>
  <c r="CF75" i="68"/>
  <c r="CC75" i="68"/>
  <c r="BS75" i="68"/>
  <c r="BE75" i="68"/>
  <c r="AZ75" i="68"/>
  <c r="AR75" i="68"/>
  <c r="AG75" i="68"/>
  <c r="AF75" i="68"/>
  <c r="AE75" i="68"/>
  <c r="AD75" i="68"/>
  <c r="AC75" i="68"/>
  <c r="AB75" i="68"/>
  <c r="AA75" i="68"/>
  <c r="X75" i="68"/>
  <c r="N75" i="68"/>
  <c r="DJ74" i="68"/>
  <c r="DE74" i="68"/>
  <c r="CW74" i="68"/>
  <c r="CL74" i="68"/>
  <c r="CK74" i="68"/>
  <c r="CJ74" i="68"/>
  <c r="CI74" i="68"/>
  <c r="CH74" i="68"/>
  <c r="CG74" i="68"/>
  <c r="CF74" i="68"/>
  <c r="CC74" i="68"/>
  <c r="BS74" i="68"/>
  <c r="BE74" i="68"/>
  <c r="BF74" i="68" s="1"/>
  <c r="AZ74" i="68"/>
  <c r="AR74" i="68"/>
  <c r="AG74" i="68"/>
  <c r="AF74" i="68"/>
  <c r="AE74" i="68"/>
  <c r="AD74" i="68"/>
  <c r="AC74" i="68"/>
  <c r="AB74" i="68"/>
  <c r="AA74" i="68"/>
  <c r="X74" i="68"/>
  <c r="N74" i="68"/>
  <c r="DJ73" i="68"/>
  <c r="DE73" i="68"/>
  <c r="CW73" i="68"/>
  <c r="CL73" i="68"/>
  <c r="CK73" i="68"/>
  <c r="CJ73" i="68"/>
  <c r="CI73" i="68"/>
  <c r="CH73" i="68"/>
  <c r="CG73" i="68"/>
  <c r="CF73" i="68"/>
  <c r="CC73" i="68"/>
  <c r="BS73" i="68"/>
  <c r="BE73" i="68"/>
  <c r="AZ73" i="68"/>
  <c r="AR73" i="68"/>
  <c r="AG73" i="68"/>
  <c r="AF73" i="68"/>
  <c r="AE73" i="68"/>
  <c r="AD73" i="68"/>
  <c r="AC73" i="68"/>
  <c r="AB73" i="68"/>
  <c r="AA73" i="68"/>
  <c r="X73" i="68"/>
  <c r="N73" i="68"/>
  <c r="DJ72" i="68"/>
  <c r="DE72" i="68"/>
  <c r="CW72" i="68"/>
  <c r="CL72" i="68"/>
  <c r="CK72" i="68"/>
  <c r="CJ72" i="68"/>
  <c r="CI72" i="68"/>
  <c r="CH72" i="68"/>
  <c r="CG72" i="68"/>
  <c r="CF72" i="68"/>
  <c r="CC72" i="68"/>
  <c r="BS72" i="68"/>
  <c r="BE72" i="68"/>
  <c r="AZ72" i="68"/>
  <c r="AR72" i="68"/>
  <c r="AG72" i="68"/>
  <c r="AF72" i="68"/>
  <c r="AE72" i="68"/>
  <c r="AD72" i="68"/>
  <c r="AC72" i="68"/>
  <c r="AB72" i="68"/>
  <c r="AA72" i="68"/>
  <c r="X72" i="68"/>
  <c r="N72" i="68"/>
  <c r="DJ71" i="68"/>
  <c r="DE71" i="68"/>
  <c r="CW71" i="68"/>
  <c r="CL71" i="68"/>
  <c r="CK71" i="68"/>
  <c r="CJ71" i="68"/>
  <c r="CI71" i="68"/>
  <c r="CH71" i="68"/>
  <c r="CG71" i="68"/>
  <c r="CF71" i="68"/>
  <c r="CC71" i="68"/>
  <c r="BS71" i="68"/>
  <c r="BE71" i="68"/>
  <c r="AZ71" i="68"/>
  <c r="AR71" i="68"/>
  <c r="AG71" i="68"/>
  <c r="AF71" i="68"/>
  <c r="AE71" i="68"/>
  <c r="AD71" i="68"/>
  <c r="AC71" i="68"/>
  <c r="AB71" i="68"/>
  <c r="AA71" i="68"/>
  <c r="X71" i="68"/>
  <c r="N71" i="68"/>
  <c r="DJ70" i="68"/>
  <c r="DE70" i="68"/>
  <c r="CW70" i="68"/>
  <c r="CL70" i="68"/>
  <c r="CK70" i="68"/>
  <c r="CJ70" i="68"/>
  <c r="CI70" i="68"/>
  <c r="CH70" i="68"/>
  <c r="CG70" i="68"/>
  <c r="CF70" i="68"/>
  <c r="CC70" i="68"/>
  <c r="BS70" i="68"/>
  <c r="BE70" i="68"/>
  <c r="AZ70" i="68"/>
  <c r="AR70" i="68"/>
  <c r="AG70" i="68"/>
  <c r="AF70" i="68"/>
  <c r="AE70" i="68"/>
  <c r="AD70" i="68"/>
  <c r="AC70" i="68"/>
  <c r="AB70" i="68"/>
  <c r="AA70" i="68"/>
  <c r="X70" i="68"/>
  <c r="N70" i="68"/>
  <c r="DJ69" i="68"/>
  <c r="DE69" i="68"/>
  <c r="CW69" i="68"/>
  <c r="CL69" i="68"/>
  <c r="CK69" i="68"/>
  <c r="CJ69" i="68"/>
  <c r="CI69" i="68"/>
  <c r="CH69" i="68"/>
  <c r="CG69" i="68"/>
  <c r="CF69" i="68"/>
  <c r="CC69" i="68"/>
  <c r="BS69" i="68"/>
  <c r="BE69" i="68"/>
  <c r="AZ69" i="68"/>
  <c r="AR69" i="68"/>
  <c r="AG69" i="68"/>
  <c r="AF69" i="68"/>
  <c r="AE69" i="68"/>
  <c r="AD69" i="68"/>
  <c r="AC69" i="68"/>
  <c r="AB69" i="68"/>
  <c r="AA69" i="68"/>
  <c r="X69" i="68"/>
  <c r="N69" i="68"/>
  <c r="DJ68" i="68"/>
  <c r="DE68" i="68"/>
  <c r="CW68" i="68"/>
  <c r="CL68" i="68"/>
  <c r="CK68" i="68"/>
  <c r="CJ68" i="68"/>
  <c r="CI68" i="68"/>
  <c r="CH68" i="68"/>
  <c r="CG68" i="68"/>
  <c r="CF68" i="68"/>
  <c r="CC68" i="68"/>
  <c r="BS68" i="68"/>
  <c r="BE68" i="68"/>
  <c r="AZ68" i="68"/>
  <c r="AR68" i="68"/>
  <c r="AG68" i="68"/>
  <c r="AF68" i="68"/>
  <c r="AE68" i="68"/>
  <c r="AD68" i="68"/>
  <c r="AC68" i="68"/>
  <c r="AB68" i="68"/>
  <c r="AA68" i="68"/>
  <c r="X68" i="68"/>
  <c r="N68" i="68"/>
  <c r="DJ67" i="68"/>
  <c r="DE67" i="68"/>
  <c r="CW67" i="68"/>
  <c r="CL67" i="68"/>
  <c r="CK67" i="68"/>
  <c r="CJ67" i="68"/>
  <c r="CI67" i="68"/>
  <c r="CH67" i="68"/>
  <c r="CG67" i="68"/>
  <c r="CF67" i="68"/>
  <c r="CC67" i="68"/>
  <c r="BS67" i="68"/>
  <c r="BE67" i="68"/>
  <c r="AZ67" i="68"/>
  <c r="AR67" i="68"/>
  <c r="AG67" i="68"/>
  <c r="AF67" i="68"/>
  <c r="AE67" i="68"/>
  <c r="AD67" i="68"/>
  <c r="AC67" i="68"/>
  <c r="AB67" i="68"/>
  <c r="AA67" i="68"/>
  <c r="X67" i="68"/>
  <c r="N67" i="68"/>
  <c r="DJ66" i="68"/>
  <c r="DE66" i="68"/>
  <c r="CW66" i="68"/>
  <c r="CL66" i="68"/>
  <c r="CK66" i="68"/>
  <c r="CJ66" i="68"/>
  <c r="CI66" i="68"/>
  <c r="CH66" i="68"/>
  <c r="CG66" i="68"/>
  <c r="CF66" i="68"/>
  <c r="CC66" i="68"/>
  <c r="BS66" i="68"/>
  <c r="BE66" i="68"/>
  <c r="AZ66" i="68"/>
  <c r="AR66" i="68"/>
  <c r="AG66" i="68"/>
  <c r="AF66" i="68"/>
  <c r="AE66" i="68"/>
  <c r="AD66" i="68"/>
  <c r="AC66" i="68"/>
  <c r="AB66" i="68"/>
  <c r="AA66" i="68"/>
  <c r="X66" i="68"/>
  <c r="N66" i="68"/>
  <c r="DJ65" i="68"/>
  <c r="DE65" i="68"/>
  <c r="CW65" i="68"/>
  <c r="CL65" i="68"/>
  <c r="CK65" i="68"/>
  <c r="CJ65" i="68"/>
  <c r="CI65" i="68"/>
  <c r="CH65" i="68"/>
  <c r="CG65" i="68"/>
  <c r="CF65" i="68"/>
  <c r="CC65" i="68"/>
  <c r="BS65" i="68"/>
  <c r="BE65" i="68"/>
  <c r="AZ65" i="68"/>
  <c r="AR65" i="68"/>
  <c r="AG65" i="68"/>
  <c r="AF65" i="68"/>
  <c r="AE65" i="68"/>
  <c r="AD65" i="68"/>
  <c r="AC65" i="68"/>
  <c r="AB65" i="68"/>
  <c r="AA65" i="68"/>
  <c r="X65" i="68"/>
  <c r="N65" i="68"/>
  <c r="DJ64" i="68"/>
  <c r="DE64" i="68"/>
  <c r="CW64" i="68"/>
  <c r="CL64" i="68"/>
  <c r="CK64" i="68"/>
  <c r="CJ64" i="68"/>
  <c r="CI64" i="68"/>
  <c r="CH64" i="68"/>
  <c r="CG64" i="68"/>
  <c r="CF64" i="68"/>
  <c r="CC64" i="68"/>
  <c r="BS64" i="68"/>
  <c r="BE64" i="68"/>
  <c r="AZ64" i="68"/>
  <c r="AR64" i="68"/>
  <c r="AG64" i="68"/>
  <c r="AF64" i="68"/>
  <c r="AE64" i="68"/>
  <c r="AD64" i="68"/>
  <c r="AC64" i="68"/>
  <c r="AB64" i="68"/>
  <c r="AA64" i="68"/>
  <c r="X64" i="68"/>
  <c r="N64" i="68"/>
  <c r="DJ63" i="68"/>
  <c r="DE63" i="68"/>
  <c r="CW63" i="68"/>
  <c r="CL63" i="68"/>
  <c r="CK63" i="68"/>
  <c r="CJ63" i="68"/>
  <c r="CI63" i="68"/>
  <c r="CH63" i="68"/>
  <c r="CG63" i="68"/>
  <c r="CF63" i="68"/>
  <c r="CC63" i="68"/>
  <c r="BS63" i="68"/>
  <c r="BE63" i="68"/>
  <c r="BF63" i="68" s="1"/>
  <c r="AZ63" i="68"/>
  <c r="AR63" i="68"/>
  <c r="AG63" i="68"/>
  <c r="AF63" i="68"/>
  <c r="AE63" i="68"/>
  <c r="AD63" i="68"/>
  <c r="AC63" i="68"/>
  <c r="AB63" i="68"/>
  <c r="AA63" i="68"/>
  <c r="X63" i="68"/>
  <c r="N63" i="68"/>
  <c r="DJ62" i="68"/>
  <c r="DE62" i="68"/>
  <c r="CW62" i="68"/>
  <c r="CL62" i="68"/>
  <c r="CK62" i="68"/>
  <c r="CJ62" i="68"/>
  <c r="CI62" i="68"/>
  <c r="CH62" i="68"/>
  <c r="CG62" i="68"/>
  <c r="CF62" i="68"/>
  <c r="CC62" i="68"/>
  <c r="BS62" i="68"/>
  <c r="BE62" i="68"/>
  <c r="AZ62" i="68"/>
  <c r="AR62" i="68"/>
  <c r="AG62" i="68"/>
  <c r="AF62" i="68"/>
  <c r="AE62" i="68"/>
  <c r="AD62" i="68"/>
  <c r="AC62" i="68"/>
  <c r="AB62" i="68"/>
  <c r="AA62" i="68"/>
  <c r="X62" i="68"/>
  <c r="N62" i="68"/>
  <c r="DJ61" i="68"/>
  <c r="DE61" i="68"/>
  <c r="CW61" i="68"/>
  <c r="CL61" i="68"/>
  <c r="CK61" i="68"/>
  <c r="CJ61" i="68"/>
  <c r="CI61" i="68"/>
  <c r="CH61" i="68"/>
  <c r="CG61" i="68"/>
  <c r="CF61" i="68"/>
  <c r="CC61" i="68"/>
  <c r="BS61" i="68"/>
  <c r="BE61" i="68"/>
  <c r="AZ61" i="68"/>
  <c r="AR61" i="68"/>
  <c r="AG61" i="68"/>
  <c r="AF61" i="68"/>
  <c r="AE61" i="68"/>
  <c r="AD61" i="68"/>
  <c r="AC61" i="68"/>
  <c r="AB61" i="68"/>
  <c r="AA61" i="68"/>
  <c r="X61" i="68"/>
  <c r="N61" i="68"/>
  <c r="DJ60" i="68"/>
  <c r="DE60" i="68"/>
  <c r="CW60" i="68"/>
  <c r="CL60" i="68"/>
  <c r="CK60" i="68"/>
  <c r="CJ60" i="68"/>
  <c r="CI60" i="68"/>
  <c r="CH60" i="68"/>
  <c r="CG60" i="68"/>
  <c r="CF60" i="68"/>
  <c r="CC60" i="68"/>
  <c r="BS60" i="68"/>
  <c r="BE60" i="68"/>
  <c r="BF60" i="68" s="1"/>
  <c r="AZ60" i="68"/>
  <c r="AR60" i="68"/>
  <c r="AG60" i="68"/>
  <c r="AF60" i="68"/>
  <c r="AE60" i="68"/>
  <c r="AD60" i="68"/>
  <c r="AC60" i="68"/>
  <c r="AB60" i="68"/>
  <c r="AA60" i="68"/>
  <c r="X60" i="68"/>
  <c r="N60" i="68"/>
  <c r="DJ59" i="68"/>
  <c r="DE59" i="68"/>
  <c r="CW59" i="68"/>
  <c r="CL59" i="68"/>
  <c r="CK59" i="68"/>
  <c r="CJ59" i="68"/>
  <c r="CI59" i="68"/>
  <c r="CH59" i="68"/>
  <c r="CG59" i="68"/>
  <c r="CF59" i="68"/>
  <c r="CC59" i="68"/>
  <c r="BS59" i="68"/>
  <c r="BE59" i="68"/>
  <c r="AZ59" i="68"/>
  <c r="AR59" i="68"/>
  <c r="AG59" i="68"/>
  <c r="AF59" i="68"/>
  <c r="AE59" i="68"/>
  <c r="AD59" i="68"/>
  <c r="AC59" i="68"/>
  <c r="AB59" i="68"/>
  <c r="AA59" i="68"/>
  <c r="X59" i="68"/>
  <c r="N59" i="68"/>
  <c r="DJ58" i="68"/>
  <c r="DK58" i="68" s="1"/>
  <c r="DE58" i="68"/>
  <c r="CW58" i="68"/>
  <c r="CL58" i="68"/>
  <c r="CK58" i="68"/>
  <c r="CJ58" i="68"/>
  <c r="CI58" i="68"/>
  <c r="CH58" i="68"/>
  <c r="CG58" i="68"/>
  <c r="CF58" i="68"/>
  <c r="CC58" i="68"/>
  <c r="BS58" i="68"/>
  <c r="BE58" i="68"/>
  <c r="AZ58" i="68"/>
  <c r="AR58" i="68"/>
  <c r="AG58" i="68"/>
  <c r="AF58" i="68"/>
  <c r="AE58" i="68"/>
  <c r="AD58" i="68"/>
  <c r="AC58" i="68"/>
  <c r="AB58" i="68"/>
  <c r="AA58" i="68"/>
  <c r="X58" i="68"/>
  <c r="N58" i="68"/>
  <c r="DJ57" i="68"/>
  <c r="DE57" i="68"/>
  <c r="CW57" i="68"/>
  <c r="CL57" i="68"/>
  <c r="CK57" i="68"/>
  <c r="CJ57" i="68"/>
  <c r="CI57" i="68"/>
  <c r="CH57" i="68"/>
  <c r="CG57" i="68"/>
  <c r="CF57" i="68"/>
  <c r="CC57" i="68"/>
  <c r="BS57" i="68"/>
  <c r="BE57" i="68"/>
  <c r="AZ57" i="68"/>
  <c r="AR57" i="68"/>
  <c r="AG57" i="68"/>
  <c r="AF57" i="68"/>
  <c r="AE57" i="68"/>
  <c r="AD57" i="68"/>
  <c r="AC57" i="68"/>
  <c r="AB57" i="68"/>
  <c r="AA57" i="68"/>
  <c r="X57" i="68"/>
  <c r="N57" i="68"/>
  <c r="DJ56" i="68"/>
  <c r="DE56" i="68"/>
  <c r="CW56" i="68"/>
  <c r="CL56" i="68"/>
  <c r="CK56" i="68"/>
  <c r="CJ56" i="68"/>
  <c r="CI56" i="68"/>
  <c r="CH56" i="68"/>
  <c r="CG56" i="68"/>
  <c r="CF56" i="68"/>
  <c r="CC56" i="68"/>
  <c r="BS56" i="68"/>
  <c r="BE56" i="68"/>
  <c r="AZ56" i="68"/>
  <c r="AR56" i="68"/>
  <c r="AG56" i="68"/>
  <c r="AF56" i="68"/>
  <c r="AE56" i="68"/>
  <c r="AD56" i="68"/>
  <c r="AC56" i="68"/>
  <c r="AB56" i="68"/>
  <c r="AA56" i="68"/>
  <c r="X56" i="68"/>
  <c r="N56" i="68"/>
  <c r="DJ55" i="68"/>
  <c r="DE55" i="68"/>
  <c r="CW55" i="68"/>
  <c r="CL55" i="68"/>
  <c r="CK55" i="68"/>
  <c r="CJ55" i="68"/>
  <c r="CI55" i="68"/>
  <c r="CH55" i="68"/>
  <c r="CG55" i="68"/>
  <c r="CF55" i="68"/>
  <c r="CC55" i="68"/>
  <c r="BS55" i="68"/>
  <c r="BE55" i="68"/>
  <c r="AZ55" i="68"/>
  <c r="AR55" i="68"/>
  <c r="AG55" i="68"/>
  <c r="AF55" i="68"/>
  <c r="AE55" i="68"/>
  <c r="AD55" i="68"/>
  <c r="AC55" i="68"/>
  <c r="AB55" i="68"/>
  <c r="AA55" i="68"/>
  <c r="X55" i="68"/>
  <c r="N55" i="68"/>
  <c r="DJ54" i="68"/>
  <c r="DE54" i="68"/>
  <c r="CW54" i="68"/>
  <c r="CL54" i="68"/>
  <c r="CK54" i="68"/>
  <c r="CJ54" i="68"/>
  <c r="CI54" i="68"/>
  <c r="CH54" i="68"/>
  <c r="CG54" i="68"/>
  <c r="CF54" i="68"/>
  <c r="CC54" i="68"/>
  <c r="BS54" i="68"/>
  <c r="BE54" i="68"/>
  <c r="AZ54" i="68"/>
  <c r="AR54" i="68"/>
  <c r="AG54" i="68"/>
  <c r="AF54" i="68"/>
  <c r="AE54" i="68"/>
  <c r="AD54" i="68"/>
  <c r="AC54" i="68"/>
  <c r="AB54" i="68"/>
  <c r="AA54" i="68"/>
  <c r="X54" i="68"/>
  <c r="N54" i="68"/>
  <c r="DJ53" i="68"/>
  <c r="DE53" i="68"/>
  <c r="DK53" i="68" s="1"/>
  <c r="CW53" i="68"/>
  <c r="CL53" i="68"/>
  <c r="CK53" i="68"/>
  <c r="CJ53" i="68"/>
  <c r="CI53" i="68"/>
  <c r="CH53" i="68"/>
  <c r="CG53" i="68"/>
  <c r="CF53" i="68"/>
  <c r="CC53" i="68"/>
  <c r="BS53" i="68"/>
  <c r="BE53" i="68"/>
  <c r="AZ53" i="68"/>
  <c r="AR53" i="68"/>
  <c r="AG53" i="68"/>
  <c r="AF53" i="68"/>
  <c r="AE53" i="68"/>
  <c r="AD53" i="68"/>
  <c r="AC53" i="68"/>
  <c r="AB53" i="68"/>
  <c r="AA53" i="68"/>
  <c r="X53" i="68"/>
  <c r="N53" i="68"/>
  <c r="DJ52" i="68"/>
  <c r="DE52" i="68"/>
  <c r="CW52" i="68"/>
  <c r="CL52" i="68"/>
  <c r="CK52" i="68"/>
  <c r="CJ52" i="68"/>
  <c r="CI52" i="68"/>
  <c r="CH52" i="68"/>
  <c r="CG52" i="68"/>
  <c r="CF52" i="68"/>
  <c r="CC52" i="68"/>
  <c r="BS52" i="68"/>
  <c r="BE52" i="68"/>
  <c r="BF52" i="68" s="1"/>
  <c r="AZ52" i="68"/>
  <c r="AR52" i="68"/>
  <c r="AG52" i="68"/>
  <c r="AF52" i="68"/>
  <c r="AE52" i="68"/>
  <c r="AD52" i="68"/>
  <c r="AC52" i="68"/>
  <c r="AB52" i="68"/>
  <c r="AA52" i="68"/>
  <c r="X52" i="68"/>
  <c r="N52" i="68"/>
  <c r="DJ51" i="68"/>
  <c r="DE51" i="68"/>
  <c r="CW51" i="68"/>
  <c r="CL51" i="68"/>
  <c r="CK51" i="68"/>
  <c r="CJ51" i="68"/>
  <c r="CI51" i="68"/>
  <c r="CH51" i="68"/>
  <c r="CG51" i="68"/>
  <c r="CF51" i="68"/>
  <c r="CC51" i="68"/>
  <c r="BS51" i="68"/>
  <c r="BE51" i="68"/>
  <c r="AZ51" i="68"/>
  <c r="AR51" i="68"/>
  <c r="AG51" i="68"/>
  <c r="AF51" i="68"/>
  <c r="AE51" i="68"/>
  <c r="AD51" i="68"/>
  <c r="AC51" i="68"/>
  <c r="AB51" i="68"/>
  <c r="AA51" i="68"/>
  <c r="X51" i="68"/>
  <c r="N51" i="68"/>
  <c r="DJ50" i="68"/>
  <c r="DE50" i="68"/>
  <c r="CW50" i="68"/>
  <c r="CL50" i="68"/>
  <c r="CK50" i="68"/>
  <c r="CJ50" i="68"/>
  <c r="CI50" i="68"/>
  <c r="CH50" i="68"/>
  <c r="CG50" i="68"/>
  <c r="CF50" i="68"/>
  <c r="CC50" i="68"/>
  <c r="BS50" i="68"/>
  <c r="BE50" i="68"/>
  <c r="AZ50" i="68"/>
  <c r="AR50" i="68"/>
  <c r="AG50" i="68"/>
  <c r="AF50" i="68"/>
  <c r="AE50" i="68"/>
  <c r="AD50" i="68"/>
  <c r="AC50" i="68"/>
  <c r="AB50" i="68"/>
  <c r="AA50" i="68"/>
  <c r="X50" i="68"/>
  <c r="N50" i="68"/>
  <c r="DJ49" i="68"/>
  <c r="DE49" i="68"/>
  <c r="CW49" i="68"/>
  <c r="CL49" i="68"/>
  <c r="CK49" i="68"/>
  <c r="CJ49" i="68"/>
  <c r="CI49" i="68"/>
  <c r="CH49" i="68"/>
  <c r="CG49" i="68"/>
  <c r="CF49" i="68"/>
  <c r="CC49" i="68"/>
  <c r="BS49" i="68"/>
  <c r="BE49" i="68"/>
  <c r="AZ49" i="68"/>
  <c r="AR49" i="68"/>
  <c r="AG49" i="68"/>
  <c r="AF49" i="68"/>
  <c r="AE49" i="68"/>
  <c r="AD49" i="68"/>
  <c r="AC49" i="68"/>
  <c r="AB49" i="68"/>
  <c r="AA49" i="68"/>
  <c r="X49" i="68"/>
  <c r="N49" i="68"/>
  <c r="DJ48" i="68"/>
  <c r="DE48" i="68"/>
  <c r="CW48" i="68"/>
  <c r="CL48" i="68"/>
  <c r="CK48" i="68"/>
  <c r="CJ48" i="68"/>
  <c r="CI48" i="68"/>
  <c r="CH48" i="68"/>
  <c r="CG48" i="68"/>
  <c r="CF48" i="68"/>
  <c r="CC48" i="68"/>
  <c r="BS48" i="68"/>
  <c r="BE48" i="68"/>
  <c r="AZ48" i="68"/>
  <c r="AR48" i="68"/>
  <c r="AG48" i="68"/>
  <c r="AF48" i="68"/>
  <c r="AE48" i="68"/>
  <c r="AD48" i="68"/>
  <c r="AC48" i="68"/>
  <c r="AB48" i="68"/>
  <c r="AA48" i="68"/>
  <c r="X48" i="68"/>
  <c r="N48" i="68"/>
  <c r="DJ47" i="68"/>
  <c r="DE47" i="68"/>
  <c r="CW47" i="68"/>
  <c r="CL47" i="68"/>
  <c r="CK47" i="68"/>
  <c r="CJ47" i="68"/>
  <c r="CI47" i="68"/>
  <c r="CH47" i="68"/>
  <c r="CG47" i="68"/>
  <c r="CF47" i="68"/>
  <c r="CC47" i="68"/>
  <c r="BS47" i="68"/>
  <c r="BE47" i="68"/>
  <c r="AZ47" i="68"/>
  <c r="AR47" i="68"/>
  <c r="AG47" i="68"/>
  <c r="AF47" i="68"/>
  <c r="AE47" i="68"/>
  <c r="AD47" i="68"/>
  <c r="AC47" i="68"/>
  <c r="AB47" i="68"/>
  <c r="AA47" i="68"/>
  <c r="X47" i="68"/>
  <c r="N47" i="68"/>
  <c r="DJ46" i="68"/>
  <c r="DE46" i="68"/>
  <c r="CW46" i="68"/>
  <c r="CL46" i="68"/>
  <c r="CK46" i="68"/>
  <c r="CJ46" i="68"/>
  <c r="CI46" i="68"/>
  <c r="CH46" i="68"/>
  <c r="CG46" i="68"/>
  <c r="CF46" i="68"/>
  <c r="CC46" i="68"/>
  <c r="BS46" i="68"/>
  <c r="BE46" i="68"/>
  <c r="AZ46" i="68"/>
  <c r="AR46" i="68"/>
  <c r="AG46" i="68"/>
  <c r="AF46" i="68"/>
  <c r="AE46" i="68"/>
  <c r="AD46" i="68"/>
  <c r="AC46" i="68"/>
  <c r="AB46" i="68"/>
  <c r="AA46" i="68"/>
  <c r="X46" i="68"/>
  <c r="N46" i="68"/>
  <c r="DJ45" i="68"/>
  <c r="DE45" i="68"/>
  <c r="DK45" i="68" s="1"/>
  <c r="CW45" i="68"/>
  <c r="CL45" i="68"/>
  <c r="CK45" i="68"/>
  <c r="CJ45" i="68"/>
  <c r="CI45" i="68"/>
  <c r="CH45" i="68"/>
  <c r="CG45" i="68"/>
  <c r="CF45" i="68"/>
  <c r="CC45" i="68"/>
  <c r="BS45" i="68"/>
  <c r="BE45" i="68"/>
  <c r="AZ45" i="68"/>
  <c r="AR45" i="68"/>
  <c r="AG45" i="68"/>
  <c r="AF45" i="68"/>
  <c r="AE45" i="68"/>
  <c r="AD45" i="68"/>
  <c r="AC45" i="68"/>
  <c r="AB45" i="68"/>
  <c r="AA45" i="68"/>
  <c r="X45" i="68"/>
  <c r="N45" i="68"/>
  <c r="DJ44" i="68"/>
  <c r="DE44" i="68"/>
  <c r="CW44" i="68"/>
  <c r="CL44" i="68"/>
  <c r="CK44" i="68"/>
  <c r="CJ44" i="68"/>
  <c r="CI44" i="68"/>
  <c r="CH44" i="68"/>
  <c r="CG44" i="68"/>
  <c r="CF44" i="68"/>
  <c r="CC44" i="68"/>
  <c r="BS44" i="68"/>
  <c r="BE44" i="68"/>
  <c r="AZ44" i="68"/>
  <c r="AR44" i="68"/>
  <c r="AG44" i="68"/>
  <c r="AF44" i="68"/>
  <c r="AE44" i="68"/>
  <c r="AD44" i="68"/>
  <c r="AC44" i="68"/>
  <c r="AB44" i="68"/>
  <c r="AA44" i="68"/>
  <c r="X44" i="68"/>
  <c r="N44" i="68"/>
  <c r="DJ43" i="68"/>
  <c r="DE43" i="68"/>
  <c r="CW43" i="68"/>
  <c r="CL43" i="68"/>
  <c r="CK43" i="68"/>
  <c r="CJ43" i="68"/>
  <c r="CI43" i="68"/>
  <c r="CH43" i="68"/>
  <c r="CG43" i="68"/>
  <c r="CF43" i="68"/>
  <c r="CC43" i="68"/>
  <c r="BS43" i="68"/>
  <c r="BE43" i="68"/>
  <c r="AZ43" i="68"/>
  <c r="AR43" i="68"/>
  <c r="AG43" i="68"/>
  <c r="AF43" i="68"/>
  <c r="AE43" i="68"/>
  <c r="AD43" i="68"/>
  <c r="AC43" i="68"/>
  <c r="AB43" i="68"/>
  <c r="AA43" i="68"/>
  <c r="X43" i="68"/>
  <c r="N43" i="68"/>
  <c r="DJ42" i="68"/>
  <c r="DE42" i="68"/>
  <c r="CW42" i="68"/>
  <c r="CL42" i="68"/>
  <c r="CK42" i="68"/>
  <c r="CJ42" i="68"/>
  <c r="CI42" i="68"/>
  <c r="CH42" i="68"/>
  <c r="CG42" i="68"/>
  <c r="CF42" i="68"/>
  <c r="CC42" i="68"/>
  <c r="BS42" i="68"/>
  <c r="BE42" i="68"/>
  <c r="BF42" i="68" s="1"/>
  <c r="AZ42" i="68"/>
  <c r="AR42" i="68"/>
  <c r="AG42" i="68"/>
  <c r="AF42" i="68"/>
  <c r="AE42" i="68"/>
  <c r="AD42" i="68"/>
  <c r="AC42" i="68"/>
  <c r="AB42" i="68"/>
  <c r="AA42" i="68"/>
  <c r="X42" i="68"/>
  <c r="N42" i="68"/>
  <c r="DJ41" i="68"/>
  <c r="DE41" i="68"/>
  <c r="DK41" i="68" s="1"/>
  <c r="CW41" i="68"/>
  <c r="CL41" i="68"/>
  <c r="CK41" i="68"/>
  <c r="CJ41" i="68"/>
  <c r="CI41" i="68"/>
  <c r="CH41" i="68"/>
  <c r="CG41" i="68"/>
  <c r="CF41" i="68"/>
  <c r="CC41" i="68"/>
  <c r="BS41" i="68"/>
  <c r="BE41" i="68"/>
  <c r="AZ41" i="68"/>
  <c r="AR41" i="68"/>
  <c r="AG41" i="68"/>
  <c r="AF41" i="68"/>
  <c r="AE41" i="68"/>
  <c r="AD41" i="68"/>
  <c r="AC41" i="68"/>
  <c r="AB41" i="68"/>
  <c r="AA41" i="68"/>
  <c r="X41" i="68"/>
  <c r="N41" i="68"/>
  <c r="DJ40" i="68"/>
  <c r="DE40" i="68"/>
  <c r="CW40" i="68"/>
  <c r="CL40" i="68"/>
  <c r="CK40" i="68"/>
  <c r="CJ40" i="68"/>
  <c r="CI40" i="68"/>
  <c r="CH40" i="68"/>
  <c r="CG40" i="68"/>
  <c r="CF40" i="68"/>
  <c r="CC40" i="68"/>
  <c r="BS40" i="68"/>
  <c r="BE40" i="68"/>
  <c r="AZ40" i="68"/>
  <c r="AR40" i="68"/>
  <c r="AG40" i="68"/>
  <c r="AF40" i="68"/>
  <c r="AE40" i="68"/>
  <c r="AD40" i="68"/>
  <c r="AC40" i="68"/>
  <c r="AB40" i="68"/>
  <c r="AA40" i="68"/>
  <c r="X40" i="68"/>
  <c r="N40" i="68"/>
  <c r="DJ39" i="68"/>
  <c r="DE39" i="68"/>
  <c r="CW39" i="68"/>
  <c r="CL39" i="68"/>
  <c r="CK39" i="68"/>
  <c r="CJ39" i="68"/>
  <c r="CI39" i="68"/>
  <c r="CH39" i="68"/>
  <c r="CG39" i="68"/>
  <c r="CF39" i="68"/>
  <c r="CC39" i="68"/>
  <c r="BS39" i="68"/>
  <c r="BE39" i="68"/>
  <c r="AZ39" i="68"/>
  <c r="AR39" i="68"/>
  <c r="AG39" i="68"/>
  <c r="AF39" i="68"/>
  <c r="AE39" i="68"/>
  <c r="AD39" i="68"/>
  <c r="AC39" i="68"/>
  <c r="AB39" i="68"/>
  <c r="AA39" i="68"/>
  <c r="X39" i="68"/>
  <c r="N39" i="68"/>
  <c r="DJ38" i="68"/>
  <c r="DE38" i="68"/>
  <c r="CW38" i="68"/>
  <c r="CL38" i="68"/>
  <c r="CK38" i="68"/>
  <c r="CJ38" i="68"/>
  <c r="CI38" i="68"/>
  <c r="CH38" i="68"/>
  <c r="CG38" i="68"/>
  <c r="CF38" i="68"/>
  <c r="CC38" i="68"/>
  <c r="BS38" i="68"/>
  <c r="BE38" i="68"/>
  <c r="AZ38" i="68"/>
  <c r="AR38" i="68"/>
  <c r="AG38" i="68"/>
  <c r="AF38" i="68"/>
  <c r="AE38" i="68"/>
  <c r="AD38" i="68"/>
  <c r="AC38" i="68"/>
  <c r="AB38" i="68"/>
  <c r="AA38" i="68"/>
  <c r="X38" i="68"/>
  <c r="N38" i="68"/>
  <c r="DJ37" i="68"/>
  <c r="DE37" i="68"/>
  <c r="CW37" i="68"/>
  <c r="CL37" i="68"/>
  <c r="CK37" i="68"/>
  <c r="CJ37" i="68"/>
  <c r="CI37" i="68"/>
  <c r="CH37" i="68"/>
  <c r="CG37" i="68"/>
  <c r="CF37" i="68"/>
  <c r="CC37" i="68"/>
  <c r="BS37" i="68"/>
  <c r="BE37" i="68"/>
  <c r="AZ37" i="68"/>
  <c r="AR37" i="68"/>
  <c r="AG37" i="68"/>
  <c r="AF37" i="68"/>
  <c r="AE37" i="68"/>
  <c r="AD37" i="68"/>
  <c r="AC37" i="68"/>
  <c r="AB37" i="68"/>
  <c r="AA37" i="68"/>
  <c r="X37" i="68"/>
  <c r="N37" i="68"/>
  <c r="DJ36" i="68"/>
  <c r="DE36" i="68"/>
  <c r="CW36" i="68"/>
  <c r="CL36" i="68"/>
  <c r="CK36" i="68"/>
  <c r="CJ36" i="68"/>
  <c r="CI36" i="68"/>
  <c r="CH36" i="68"/>
  <c r="CG36" i="68"/>
  <c r="CF36" i="68"/>
  <c r="CC36" i="68"/>
  <c r="BS36" i="68"/>
  <c r="BE36" i="68"/>
  <c r="AZ36" i="68"/>
  <c r="AR36" i="68"/>
  <c r="AG36" i="68"/>
  <c r="AF36" i="68"/>
  <c r="AE36" i="68"/>
  <c r="AD36" i="68"/>
  <c r="AC36" i="68"/>
  <c r="AB36" i="68"/>
  <c r="AA36" i="68"/>
  <c r="X36" i="68"/>
  <c r="N36" i="68"/>
  <c r="DJ35" i="68"/>
  <c r="DE35" i="68"/>
  <c r="CW35" i="68"/>
  <c r="CL35" i="68"/>
  <c r="CK35" i="68"/>
  <c r="CJ35" i="68"/>
  <c r="CI35" i="68"/>
  <c r="CH35" i="68"/>
  <c r="CG35" i="68"/>
  <c r="CF35" i="68"/>
  <c r="CC35" i="68"/>
  <c r="BS35" i="68"/>
  <c r="BE35" i="68"/>
  <c r="BF35" i="68" s="1"/>
  <c r="AZ35" i="68"/>
  <c r="AR35" i="68"/>
  <c r="AJ35" i="68"/>
  <c r="AG35" i="68"/>
  <c r="AF35" i="68"/>
  <c r="AE35" i="68"/>
  <c r="AD35" i="68"/>
  <c r="AC35" i="68"/>
  <c r="AB35" i="68"/>
  <c r="AA35" i="68"/>
  <c r="X35" i="68"/>
  <c r="N35" i="68"/>
  <c r="DJ34" i="68"/>
  <c r="DE34" i="68"/>
  <c r="CW34" i="68"/>
  <c r="CL34" i="68"/>
  <c r="CK34" i="68"/>
  <c r="CJ34" i="68"/>
  <c r="CI34" i="68"/>
  <c r="CH34" i="68"/>
  <c r="CG34" i="68"/>
  <c r="CF34" i="68"/>
  <c r="CC34" i="68"/>
  <c r="BS34" i="68"/>
  <c r="BE34" i="68"/>
  <c r="AZ34" i="68"/>
  <c r="AR34" i="68"/>
  <c r="AG34" i="68"/>
  <c r="AF34" i="68"/>
  <c r="AE34" i="68"/>
  <c r="AD34" i="68"/>
  <c r="AC34" i="68"/>
  <c r="AB34" i="68"/>
  <c r="AA34" i="68"/>
  <c r="X34" i="68"/>
  <c r="N34" i="68"/>
  <c r="DJ33" i="68"/>
  <c r="DE33" i="68"/>
  <c r="CW33" i="68"/>
  <c r="CL33" i="68"/>
  <c r="CK33" i="68"/>
  <c r="CJ33" i="68"/>
  <c r="CI33" i="68"/>
  <c r="CH33" i="68"/>
  <c r="CG33" i="68"/>
  <c r="CF33" i="68"/>
  <c r="CC33" i="68"/>
  <c r="BS33" i="68"/>
  <c r="BE33" i="68"/>
  <c r="AZ33" i="68"/>
  <c r="AR33" i="68"/>
  <c r="AG33" i="68"/>
  <c r="AF33" i="68"/>
  <c r="AE33" i="68"/>
  <c r="AD33" i="68"/>
  <c r="AC33" i="68"/>
  <c r="AB33" i="68"/>
  <c r="AA33" i="68"/>
  <c r="X33" i="68"/>
  <c r="N33" i="68"/>
  <c r="DJ32" i="68"/>
  <c r="DE32" i="68"/>
  <c r="CW32" i="68"/>
  <c r="CL32" i="68"/>
  <c r="CK32" i="68"/>
  <c r="CJ32" i="68"/>
  <c r="CI32" i="68"/>
  <c r="CH32" i="68"/>
  <c r="CG32" i="68"/>
  <c r="CF32" i="68"/>
  <c r="CC32" i="68"/>
  <c r="BS32" i="68"/>
  <c r="BE32" i="68"/>
  <c r="AZ32" i="68"/>
  <c r="AR32" i="68"/>
  <c r="AG32" i="68"/>
  <c r="AF32" i="68"/>
  <c r="AE32" i="68"/>
  <c r="AD32" i="68"/>
  <c r="AC32" i="68"/>
  <c r="AB32" i="68"/>
  <c r="AA32" i="68"/>
  <c r="X32" i="68"/>
  <c r="N32" i="68"/>
  <c r="DJ31" i="68"/>
  <c r="DE31" i="68"/>
  <c r="CW31" i="68"/>
  <c r="CL31" i="68"/>
  <c r="CK31" i="68"/>
  <c r="CJ31" i="68"/>
  <c r="CI31" i="68"/>
  <c r="CH31" i="68"/>
  <c r="CG31" i="68"/>
  <c r="CF31" i="68"/>
  <c r="CC31" i="68"/>
  <c r="BS31" i="68"/>
  <c r="BE31" i="68"/>
  <c r="AZ31" i="68"/>
  <c r="BF31" i="68" s="1"/>
  <c r="AR31" i="68"/>
  <c r="AG31" i="68"/>
  <c r="AF31" i="68"/>
  <c r="AE31" i="68"/>
  <c r="AD31" i="68"/>
  <c r="AC31" i="68"/>
  <c r="AB31" i="68"/>
  <c r="AA31" i="68"/>
  <c r="X31" i="68"/>
  <c r="N31" i="68"/>
  <c r="DJ30" i="68"/>
  <c r="DE30" i="68"/>
  <c r="CW30" i="68"/>
  <c r="CL30" i="68"/>
  <c r="CK30" i="68"/>
  <c r="CJ30" i="68"/>
  <c r="CI30" i="68"/>
  <c r="CH30" i="68"/>
  <c r="CG30" i="68"/>
  <c r="CF30" i="68"/>
  <c r="CC30" i="68"/>
  <c r="BS30" i="68"/>
  <c r="BE30" i="68"/>
  <c r="AZ30" i="68"/>
  <c r="AR30" i="68"/>
  <c r="AG30" i="68"/>
  <c r="AF30" i="68"/>
  <c r="AE30" i="68"/>
  <c r="AD30" i="68"/>
  <c r="AC30" i="68"/>
  <c r="AB30" i="68"/>
  <c r="AA30" i="68"/>
  <c r="X30" i="68"/>
  <c r="N30" i="68"/>
  <c r="DJ29" i="68"/>
  <c r="DE29" i="68"/>
  <c r="CW29" i="68"/>
  <c r="CL29" i="68"/>
  <c r="CK29" i="68"/>
  <c r="CJ29" i="68"/>
  <c r="CI29" i="68"/>
  <c r="CH29" i="68"/>
  <c r="CG29" i="68"/>
  <c r="CF29" i="68"/>
  <c r="CC29" i="68"/>
  <c r="BS29" i="68"/>
  <c r="BE29" i="68"/>
  <c r="AZ29" i="68"/>
  <c r="AR29" i="68"/>
  <c r="AG29" i="68"/>
  <c r="AF29" i="68"/>
  <c r="AE29" i="68"/>
  <c r="AD29" i="68"/>
  <c r="AC29" i="68"/>
  <c r="AB29" i="68"/>
  <c r="AA29" i="68"/>
  <c r="X29" i="68"/>
  <c r="N29" i="68"/>
  <c r="DJ28" i="68"/>
  <c r="DE28" i="68"/>
  <c r="CW28" i="68"/>
  <c r="CL28" i="68"/>
  <c r="CK28" i="68"/>
  <c r="CJ28" i="68"/>
  <c r="CI28" i="68"/>
  <c r="CH28" i="68"/>
  <c r="CG28" i="68"/>
  <c r="CF28" i="68"/>
  <c r="CC28" i="68"/>
  <c r="BS28" i="68"/>
  <c r="BE28" i="68"/>
  <c r="AZ28" i="68"/>
  <c r="AR28" i="68"/>
  <c r="AG28" i="68"/>
  <c r="AF28" i="68"/>
  <c r="AE28" i="68"/>
  <c r="AD28" i="68"/>
  <c r="AC28" i="68"/>
  <c r="AB28" i="68"/>
  <c r="AA28" i="68"/>
  <c r="X28" i="68"/>
  <c r="N28" i="68"/>
  <c r="DJ27" i="68"/>
  <c r="DE27" i="68"/>
  <c r="CW27" i="68"/>
  <c r="CL27" i="68"/>
  <c r="CK27" i="68"/>
  <c r="CJ27" i="68"/>
  <c r="CI27" i="68"/>
  <c r="CH27" i="68"/>
  <c r="CG27" i="68"/>
  <c r="CF27" i="68"/>
  <c r="CC27" i="68"/>
  <c r="BS27" i="68"/>
  <c r="BE27" i="68"/>
  <c r="AZ27" i="68"/>
  <c r="AR27" i="68"/>
  <c r="AG27" i="68"/>
  <c r="AF27" i="68"/>
  <c r="AE27" i="68"/>
  <c r="AD27" i="68"/>
  <c r="AC27" i="68"/>
  <c r="AB27" i="68"/>
  <c r="AA27" i="68"/>
  <c r="X27" i="68"/>
  <c r="N27" i="68"/>
  <c r="DJ26" i="68"/>
  <c r="DE26" i="68"/>
  <c r="CW26" i="68"/>
  <c r="CL26" i="68"/>
  <c r="CK26" i="68"/>
  <c r="CJ26" i="68"/>
  <c r="CI26" i="68"/>
  <c r="CH26" i="68"/>
  <c r="CG26" i="68"/>
  <c r="CF26" i="68"/>
  <c r="CC26" i="68"/>
  <c r="BS26" i="68"/>
  <c r="BE26" i="68"/>
  <c r="AZ26" i="68"/>
  <c r="AR26" i="68"/>
  <c r="AG26" i="68"/>
  <c r="AF26" i="68"/>
  <c r="AE26" i="68"/>
  <c r="AD26" i="68"/>
  <c r="AC26" i="68"/>
  <c r="AB26" i="68"/>
  <c r="AA26" i="68"/>
  <c r="X26" i="68"/>
  <c r="N26" i="68"/>
  <c r="DJ25" i="68"/>
  <c r="DE25" i="68"/>
  <c r="CW25" i="68"/>
  <c r="CL25" i="68"/>
  <c r="CK25" i="68"/>
  <c r="CJ25" i="68"/>
  <c r="CI25" i="68"/>
  <c r="CH25" i="68"/>
  <c r="CG25" i="68"/>
  <c r="CF25" i="68"/>
  <c r="CC25" i="68"/>
  <c r="BS25" i="68"/>
  <c r="BE25" i="68"/>
  <c r="AZ25" i="68"/>
  <c r="AR25" i="68"/>
  <c r="AG25" i="68"/>
  <c r="AF25" i="68"/>
  <c r="AE25" i="68"/>
  <c r="AD25" i="68"/>
  <c r="AC25" i="68"/>
  <c r="AB25" i="68"/>
  <c r="AA25" i="68"/>
  <c r="X25" i="68"/>
  <c r="N25" i="68"/>
  <c r="DJ24" i="68"/>
  <c r="DE24" i="68"/>
  <c r="CW24" i="68"/>
  <c r="CL24" i="68"/>
  <c r="CK24" i="68"/>
  <c r="CJ24" i="68"/>
  <c r="CI24" i="68"/>
  <c r="CH24" i="68"/>
  <c r="CG24" i="68"/>
  <c r="CF24" i="68"/>
  <c r="CC24" i="68"/>
  <c r="BS24" i="68"/>
  <c r="BE24" i="68"/>
  <c r="BF24" i="68" s="1"/>
  <c r="AZ24" i="68"/>
  <c r="AR24" i="68"/>
  <c r="AG24" i="68"/>
  <c r="AF24" i="68"/>
  <c r="AE24" i="68"/>
  <c r="AD24" i="68"/>
  <c r="AC24" i="68"/>
  <c r="AB24" i="68"/>
  <c r="AA24" i="68"/>
  <c r="X24" i="68"/>
  <c r="N24" i="68"/>
  <c r="DJ23" i="68"/>
  <c r="DE23" i="68"/>
  <c r="CW23" i="68"/>
  <c r="CL23" i="68"/>
  <c r="CK23" i="68"/>
  <c r="CJ23" i="68"/>
  <c r="CI23" i="68"/>
  <c r="CH23" i="68"/>
  <c r="CG23" i="68"/>
  <c r="CF23" i="68"/>
  <c r="CC23" i="68"/>
  <c r="BS23" i="68"/>
  <c r="BE23" i="68"/>
  <c r="AZ23" i="68"/>
  <c r="AR23" i="68"/>
  <c r="AG23" i="68"/>
  <c r="AF23" i="68"/>
  <c r="AE23" i="68"/>
  <c r="AD23" i="68"/>
  <c r="AC23" i="68"/>
  <c r="AB23" i="68"/>
  <c r="AA23" i="68"/>
  <c r="X23" i="68"/>
  <c r="N23" i="68"/>
  <c r="DJ22" i="68"/>
  <c r="DE22" i="68"/>
  <c r="CW22" i="68"/>
  <c r="CL22" i="68"/>
  <c r="CK22" i="68"/>
  <c r="CJ22" i="68"/>
  <c r="CI22" i="68"/>
  <c r="CH22" i="68"/>
  <c r="CG22" i="68"/>
  <c r="CF22" i="68"/>
  <c r="CC22" i="68"/>
  <c r="BS22" i="68"/>
  <c r="BE22" i="68"/>
  <c r="AZ22" i="68"/>
  <c r="AR22" i="68"/>
  <c r="AG22" i="68"/>
  <c r="AF22" i="68"/>
  <c r="AE22" i="68"/>
  <c r="AD22" i="68"/>
  <c r="AC22" i="68"/>
  <c r="AB22" i="68"/>
  <c r="AA22" i="68"/>
  <c r="X22" i="68"/>
  <c r="N22" i="68"/>
  <c r="DJ21" i="68"/>
  <c r="DE21" i="68"/>
  <c r="CW21" i="68"/>
  <c r="CL21" i="68"/>
  <c r="CK21" i="68"/>
  <c r="CJ21" i="68"/>
  <c r="CI21" i="68"/>
  <c r="CH21" i="68"/>
  <c r="CG21" i="68"/>
  <c r="CF21" i="68"/>
  <c r="CC21" i="68"/>
  <c r="BS21" i="68"/>
  <c r="BE21" i="68"/>
  <c r="AZ21" i="68"/>
  <c r="AR21" i="68"/>
  <c r="AG21" i="68"/>
  <c r="AF21" i="68"/>
  <c r="AE21" i="68"/>
  <c r="AD21" i="68"/>
  <c r="AC21" i="68"/>
  <c r="AB21" i="68"/>
  <c r="AA21" i="68"/>
  <c r="X21" i="68"/>
  <c r="N21" i="68"/>
  <c r="DJ20" i="68"/>
  <c r="DE20" i="68"/>
  <c r="CW20" i="68"/>
  <c r="CL20" i="68"/>
  <c r="CK20" i="68"/>
  <c r="CJ20" i="68"/>
  <c r="CI20" i="68"/>
  <c r="CH20" i="68"/>
  <c r="CG20" i="68"/>
  <c r="CF20" i="68"/>
  <c r="CC20" i="68"/>
  <c r="BS20" i="68"/>
  <c r="BE20" i="68"/>
  <c r="AZ20" i="68"/>
  <c r="AR20" i="68"/>
  <c r="AG20" i="68"/>
  <c r="AF20" i="68"/>
  <c r="AE20" i="68"/>
  <c r="AD20" i="68"/>
  <c r="AC20" i="68"/>
  <c r="AB20" i="68"/>
  <c r="AA20" i="68"/>
  <c r="X20" i="68"/>
  <c r="N20" i="68"/>
  <c r="DJ19" i="68"/>
  <c r="DE19" i="68"/>
  <c r="CW19" i="68"/>
  <c r="CL19" i="68"/>
  <c r="CK19" i="68"/>
  <c r="CJ19" i="68"/>
  <c r="CI19" i="68"/>
  <c r="CH19" i="68"/>
  <c r="CG19" i="68"/>
  <c r="CF19" i="68"/>
  <c r="CC19" i="68"/>
  <c r="BS19" i="68"/>
  <c r="BE19" i="68"/>
  <c r="BF19" i="68" s="1"/>
  <c r="AZ19" i="68"/>
  <c r="AR19" i="68"/>
  <c r="AG19" i="68"/>
  <c r="AF19" i="68"/>
  <c r="AE19" i="68"/>
  <c r="AD19" i="68"/>
  <c r="AC19" i="68"/>
  <c r="AB19" i="68"/>
  <c r="AA19" i="68"/>
  <c r="X19" i="68"/>
  <c r="N19" i="68"/>
  <c r="DJ18" i="68"/>
  <c r="DE18" i="68"/>
  <c r="CW18" i="68"/>
  <c r="CL18" i="68"/>
  <c r="CK18" i="68"/>
  <c r="CJ18" i="68"/>
  <c r="CI18" i="68"/>
  <c r="CH18" i="68"/>
  <c r="CG18" i="68"/>
  <c r="CF18" i="68"/>
  <c r="CC18" i="68"/>
  <c r="BS18" i="68"/>
  <c r="BE18" i="68"/>
  <c r="AZ18" i="68"/>
  <c r="AR18" i="68"/>
  <c r="AG18" i="68"/>
  <c r="AF18" i="68"/>
  <c r="AE18" i="68"/>
  <c r="AD18" i="68"/>
  <c r="AC18" i="68"/>
  <c r="AB18" i="68"/>
  <c r="AA18" i="68"/>
  <c r="X18" i="68"/>
  <c r="N18" i="68"/>
  <c r="DJ17" i="68"/>
  <c r="DE17" i="68"/>
  <c r="DK17" i="68" s="1"/>
  <c r="CW17" i="68"/>
  <c r="CL17" i="68"/>
  <c r="CK17" i="68"/>
  <c r="CJ17" i="68"/>
  <c r="CI17" i="68"/>
  <c r="CH17" i="68"/>
  <c r="CG17" i="68"/>
  <c r="CF17" i="68"/>
  <c r="CC17" i="68"/>
  <c r="BS17" i="68"/>
  <c r="BE17" i="68"/>
  <c r="BF17" i="68" s="1"/>
  <c r="AZ17" i="68"/>
  <c r="AR17" i="68"/>
  <c r="AG17" i="68"/>
  <c r="AF17" i="68"/>
  <c r="AE17" i="68"/>
  <c r="AD17" i="68"/>
  <c r="AC17" i="68"/>
  <c r="AB17" i="68"/>
  <c r="AA17" i="68"/>
  <c r="X17" i="68"/>
  <c r="N17" i="68"/>
  <c r="F1204" i="68"/>
  <c r="F1196" i="68"/>
  <c r="F1179" i="68"/>
  <c r="F1172" i="68"/>
  <c r="F1163" i="68"/>
  <c r="F1132" i="68"/>
  <c r="F1131" i="68"/>
  <c r="F1107" i="68"/>
  <c r="F1100" i="68"/>
  <c r="F1092" i="68"/>
  <c r="F1060" i="68"/>
  <c r="F1059" i="68"/>
  <c r="F1036" i="68"/>
  <c r="F1028" i="68"/>
  <c r="F1020" i="68"/>
  <c r="F988" i="68"/>
  <c r="F987" i="68"/>
  <c r="F964" i="68"/>
  <c r="F963" i="68"/>
  <c r="F948" i="68"/>
  <c r="F916" i="68"/>
  <c r="F915" i="68"/>
  <c r="F892" i="68"/>
  <c r="F891" i="68"/>
  <c r="F876" i="68"/>
  <c r="F851" i="68"/>
  <c r="F843" i="68"/>
  <c r="F820" i="68"/>
  <c r="F819" i="68"/>
  <c r="F804" i="68"/>
  <c r="F779" i="68"/>
  <c r="F771" i="68"/>
  <c r="F748" i="68"/>
  <c r="F747" i="68"/>
  <c r="F739" i="68"/>
  <c r="F707" i="68"/>
  <c r="F700" i="68"/>
  <c r="F683" i="68"/>
  <c r="F675" i="68"/>
  <c r="F667" i="68"/>
  <c r="F635" i="68"/>
  <c r="F628" i="68"/>
  <c r="F611" i="68"/>
  <c r="F603" i="68"/>
  <c r="F595" i="68"/>
  <c r="F563" i="68"/>
  <c r="F556" i="68"/>
  <c r="F539" i="68"/>
  <c r="F532" i="68"/>
  <c r="F523" i="68"/>
  <c r="F491" i="68"/>
  <c r="F484" i="68"/>
  <c r="F467" i="68"/>
  <c r="F460" i="68"/>
  <c r="F451" i="68"/>
  <c r="F420" i="68"/>
  <c r="F412" i="68"/>
  <c r="F395" i="68"/>
  <c r="F388" i="68"/>
  <c r="F379" i="68"/>
  <c r="F348" i="68"/>
  <c r="F347" i="68"/>
  <c r="F323" i="68"/>
  <c r="F316" i="68"/>
  <c r="F308" i="68"/>
  <c r="F276" i="68"/>
  <c r="F275" i="68"/>
  <c r="BU275" i="68" s="1"/>
  <c r="F259" i="68"/>
  <c r="F252" i="68"/>
  <c r="F244" i="68"/>
  <c r="F220" i="68"/>
  <c r="F219" i="68"/>
  <c r="F203" i="68"/>
  <c r="AT203" i="68" s="1"/>
  <c r="F196" i="68"/>
  <c r="F188" i="68"/>
  <c r="F164" i="68"/>
  <c r="F163" i="68"/>
  <c r="F147" i="68"/>
  <c r="CY147" i="68" s="1"/>
  <c r="F140" i="68"/>
  <c r="DM140" i="68" s="1"/>
  <c r="F132" i="68"/>
  <c r="F108" i="68"/>
  <c r="BH108" i="68" s="1"/>
  <c r="F107" i="68"/>
  <c r="F91" i="68"/>
  <c r="F84" i="68"/>
  <c r="P84" i="68" s="1"/>
  <c r="Z84" i="68" s="1"/>
  <c r="F76" i="68"/>
  <c r="P76" i="68" s="1"/>
  <c r="Z76" i="68" s="1"/>
  <c r="F52" i="68"/>
  <c r="F51" i="68"/>
  <c r="AJ51" i="68" s="1"/>
  <c r="F35" i="68"/>
  <c r="F28" i="68"/>
  <c r="P28" i="68" s="1"/>
  <c r="Z28" i="68" s="1"/>
  <c r="F20" i="68"/>
  <c r="P20" i="68" s="1"/>
  <c r="Z20" i="68" s="1"/>
  <c r="F17" i="68" a="1"/>
  <c r="F1148" i="68" s="1"/>
  <c r="B1206" i="68"/>
  <c r="B1199" i="68"/>
  <c r="B1174" i="68"/>
  <c r="B1150" i="68"/>
  <c r="B1143" i="68"/>
  <c r="B1127" i="68"/>
  <c r="B1118" i="68"/>
  <c r="B1110" i="68"/>
  <c r="B1094" i="68"/>
  <c r="B1087" i="68"/>
  <c r="B1071" i="68"/>
  <c r="B1070" i="68"/>
  <c r="B1039" i="68"/>
  <c r="B1038" i="68"/>
  <c r="B1022" i="68"/>
  <c r="B1015" i="68"/>
  <c r="B1007" i="68"/>
  <c r="B983" i="68"/>
  <c r="B982" i="68"/>
  <c r="B966" i="68"/>
  <c r="B959" i="68"/>
  <c r="B951" i="68"/>
  <c r="B943" i="68"/>
  <c r="B910" i="68"/>
  <c r="B903" i="68"/>
  <c r="B895" i="68"/>
  <c r="B887" i="68"/>
  <c r="B871" i="68"/>
  <c r="B854" i="68"/>
  <c r="B847" i="68"/>
  <c r="B839" i="68"/>
  <c r="B831" i="68"/>
  <c r="B815" i="68"/>
  <c r="B814" i="68"/>
  <c r="B790" i="68"/>
  <c r="B782" i="68"/>
  <c r="B766" i="68"/>
  <c r="B759" i="68"/>
  <c r="B743" i="68"/>
  <c r="B734" i="68"/>
  <c r="B726" i="68"/>
  <c r="B710" i="68"/>
  <c r="B703" i="68"/>
  <c r="B687" i="68"/>
  <c r="B686" i="68"/>
  <c r="B654" i="68"/>
  <c r="B647" i="68"/>
  <c r="B631" i="68"/>
  <c r="B630" i="68"/>
  <c r="B622" i="68"/>
  <c r="B598" i="68"/>
  <c r="B591" i="68"/>
  <c r="B575" i="68"/>
  <c r="B574" i="68"/>
  <c r="B566" i="68"/>
  <c r="B558" i="68"/>
  <c r="B519" i="68"/>
  <c r="B518" i="68"/>
  <c r="B510" i="68"/>
  <c r="B502" i="68"/>
  <c r="B486" i="68"/>
  <c r="B463" i="68"/>
  <c r="B462" i="68"/>
  <c r="B454" i="68"/>
  <c r="B446" i="68"/>
  <c r="B430" i="68"/>
  <c r="B423" i="68"/>
  <c r="B398" i="68"/>
  <c r="B390" i="68"/>
  <c r="B374" i="68"/>
  <c r="B367" i="68"/>
  <c r="B359" i="68"/>
  <c r="B350" i="68"/>
  <c r="B342" i="68"/>
  <c r="B334" i="68"/>
  <c r="B318" i="68"/>
  <c r="B311" i="68"/>
  <c r="B303" i="68"/>
  <c r="B286" i="68"/>
  <c r="B278" i="68"/>
  <c r="B262" i="68"/>
  <c r="B255" i="68"/>
  <c r="B247" i="68"/>
  <c r="B238" i="68"/>
  <c r="B230" i="68"/>
  <c r="B222" i="68"/>
  <c r="B206" i="68"/>
  <c r="B199" i="68"/>
  <c r="B191" i="68"/>
  <c r="B174" i="68"/>
  <c r="B166" i="68"/>
  <c r="B150" i="68"/>
  <c r="B143" i="68"/>
  <c r="B135" i="68"/>
  <c r="B126" i="68"/>
  <c r="B118" i="68"/>
  <c r="B110" i="68"/>
  <c r="B94" i="68"/>
  <c r="B87" i="68"/>
  <c r="B79" i="68"/>
  <c r="B62" i="68"/>
  <c r="B54" i="68"/>
  <c r="B38" i="68"/>
  <c r="B31" i="68"/>
  <c r="B23" i="68"/>
  <c r="B17" i="68" a="1"/>
  <c r="DK12" i="68"/>
  <c r="CW12" i="68"/>
  <c r="CM12" i="68"/>
  <c r="CC12" i="68"/>
  <c r="BS12" i="68"/>
  <c r="J45" i="54"/>
  <c r="H45" i="54"/>
  <c r="G45" i="54"/>
  <c r="D33" i="87"/>
  <c r="C33" i="87"/>
  <c r="F107" i="55"/>
  <c r="E107" i="55"/>
  <c r="F106" i="55"/>
  <c r="E106" i="55"/>
  <c r="F105" i="55"/>
  <c r="E105" i="55"/>
  <c r="F104" i="55"/>
  <c r="E104" i="55"/>
  <c r="F103" i="55"/>
  <c r="E103" i="55"/>
  <c r="F102" i="55"/>
  <c r="E102" i="55"/>
  <c r="F101" i="55"/>
  <c r="E101" i="55"/>
  <c r="F100" i="55"/>
  <c r="E100" i="55"/>
  <c r="F99" i="55"/>
  <c r="E99" i="55"/>
  <c r="F98" i="55"/>
  <c r="E98" i="55"/>
  <c r="F97" i="55"/>
  <c r="E97" i="55"/>
  <c r="F96" i="55"/>
  <c r="E96" i="55"/>
  <c r="F95" i="55"/>
  <c r="E95" i="55"/>
  <c r="F94" i="55"/>
  <c r="E94" i="55"/>
  <c r="F93" i="55"/>
  <c r="E93" i="55"/>
  <c r="F92" i="55"/>
  <c r="E92" i="55"/>
  <c r="F91" i="55"/>
  <c r="E91" i="55"/>
  <c r="F90" i="55"/>
  <c r="E90" i="55"/>
  <c r="F89" i="55"/>
  <c r="E89" i="55"/>
  <c r="F88" i="55"/>
  <c r="E88" i="55"/>
  <c r="F87" i="55"/>
  <c r="E87" i="55"/>
  <c r="F86" i="55"/>
  <c r="E86" i="55"/>
  <c r="F85" i="55"/>
  <c r="E85" i="55"/>
  <c r="F84" i="55"/>
  <c r="E84" i="55"/>
  <c r="F83" i="55"/>
  <c r="E83" i="55"/>
  <c r="F82" i="55"/>
  <c r="E82" i="55"/>
  <c r="F81" i="55"/>
  <c r="E81" i="55"/>
  <c r="F80" i="55"/>
  <c r="E80" i="55"/>
  <c r="F79" i="55"/>
  <c r="E79" i="55"/>
  <c r="F78" i="55"/>
  <c r="E78" i="55"/>
  <c r="F77" i="55"/>
  <c r="E77" i="55"/>
  <c r="F76" i="55"/>
  <c r="E76" i="55"/>
  <c r="F75" i="55"/>
  <c r="E75" i="55"/>
  <c r="F74" i="55"/>
  <c r="E74" i="55"/>
  <c r="F73" i="55"/>
  <c r="E73" i="55"/>
  <c r="F72" i="55"/>
  <c r="E72" i="55"/>
  <c r="F71" i="55"/>
  <c r="E71" i="55"/>
  <c r="F70" i="55"/>
  <c r="E70" i="55"/>
  <c r="F69" i="55"/>
  <c r="E69" i="55"/>
  <c r="F68" i="55"/>
  <c r="E68" i="55"/>
  <c r="F67" i="55"/>
  <c r="E67" i="55"/>
  <c r="F66" i="55"/>
  <c r="E66" i="55"/>
  <c r="F65" i="55"/>
  <c r="E65" i="55"/>
  <c r="F64" i="55"/>
  <c r="E64" i="55"/>
  <c r="F63" i="55"/>
  <c r="E63" i="55"/>
  <c r="F62" i="55"/>
  <c r="E62" i="55"/>
  <c r="F61" i="55"/>
  <c r="E61" i="55"/>
  <c r="F60" i="55"/>
  <c r="E60" i="55"/>
  <c r="F59" i="55"/>
  <c r="E59" i="55"/>
  <c r="F58" i="55"/>
  <c r="E58" i="55"/>
  <c r="F57" i="55"/>
  <c r="E57" i="55"/>
  <c r="F56" i="55"/>
  <c r="E56" i="55"/>
  <c r="F55" i="55"/>
  <c r="E55" i="55"/>
  <c r="F54" i="55"/>
  <c r="E54" i="55"/>
  <c r="F53" i="55"/>
  <c r="E53" i="55"/>
  <c r="F52" i="55"/>
  <c r="E52" i="55"/>
  <c r="F51" i="55"/>
  <c r="E51" i="55"/>
  <c r="F50" i="55"/>
  <c r="E50" i="55"/>
  <c r="F49" i="55"/>
  <c r="E49" i="55"/>
  <c r="F48" i="55"/>
  <c r="E48" i="55"/>
  <c r="F47" i="55"/>
  <c r="E47" i="55"/>
  <c r="F46" i="55"/>
  <c r="E46" i="55"/>
  <c r="F45" i="55"/>
  <c r="E45" i="55"/>
  <c r="F44" i="55"/>
  <c r="E44" i="55"/>
  <c r="F43" i="55"/>
  <c r="E43" i="55"/>
  <c r="F42" i="55"/>
  <c r="E42" i="55"/>
  <c r="F41" i="55"/>
  <c r="E41" i="55"/>
  <c r="F40" i="55"/>
  <c r="E40" i="55"/>
  <c r="F39" i="55"/>
  <c r="E39" i="55"/>
  <c r="F38" i="55"/>
  <c r="E38" i="55"/>
  <c r="F37" i="55"/>
  <c r="E37" i="55"/>
  <c r="F36" i="55"/>
  <c r="E36" i="55"/>
  <c r="F35" i="55"/>
  <c r="E35" i="55"/>
  <c r="F34" i="55"/>
  <c r="E34" i="55"/>
  <c r="F33" i="55"/>
  <c r="E33" i="55"/>
  <c r="F32" i="55"/>
  <c r="E32" i="55"/>
  <c r="F31" i="55"/>
  <c r="E31" i="55"/>
  <c r="F30" i="55"/>
  <c r="E30" i="55"/>
  <c r="F29" i="55"/>
  <c r="E29" i="55"/>
  <c r="F28" i="55"/>
  <c r="E28" i="55"/>
  <c r="F27" i="55"/>
  <c r="E27" i="55"/>
  <c r="F26" i="55"/>
  <c r="E26" i="55"/>
  <c r="F25" i="55"/>
  <c r="E25" i="55"/>
  <c r="F24" i="55"/>
  <c r="E24" i="55"/>
  <c r="F23" i="55"/>
  <c r="E23" i="55"/>
  <c r="F22" i="55"/>
  <c r="E22" i="55"/>
  <c r="F21" i="55"/>
  <c r="E21" i="55"/>
  <c r="F20" i="55"/>
  <c r="E20" i="55"/>
  <c r="F19" i="55"/>
  <c r="E19" i="55"/>
  <c r="F18" i="55"/>
  <c r="E18" i="55"/>
  <c r="F17" i="55"/>
  <c r="E17" i="55"/>
  <c r="F16" i="55"/>
  <c r="E16" i="55"/>
  <c r="F15" i="55"/>
  <c r="E15" i="55"/>
  <c r="F14" i="55"/>
  <c r="E14" i="55"/>
  <c r="F13" i="55"/>
  <c r="E13" i="55"/>
  <c r="F12" i="55"/>
  <c r="E12" i="55"/>
  <c r="F11" i="55"/>
  <c r="E11" i="55"/>
  <c r="F10" i="55"/>
  <c r="E10" i="55"/>
  <c r="F9" i="55"/>
  <c r="E9" i="55"/>
  <c r="F8" i="55"/>
  <c r="A22" i="70"/>
  <c r="A21" i="70"/>
  <c r="A20" i="70"/>
  <c r="D145" i="57"/>
  <c r="D144" i="57"/>
  <c r="D143" i="57"/>
  <c r="D142" i="57"/>
  <c r="D141" i="57"/>
  <c r="D140" i="57"/>
  <c r="D121" i="57"/>
  <c r="D120" i="57"/>
  <c r="D119" i="57"/>
  <c r="D118" i="57"/>
  <c r="D117" i="57"/>
  <c r="D116" i="57"/>
  <c r="D20" i="62"/>
  <c r="D19" i="62"/>
  <c r="D18" i="62"/>
  <c r="P17" i="62"/>
  <c r="O17" i="62"/>
  <c r="N17" i="62"/>
  <c r="L17" i="62"/>
  <c r="K17" i="62"/>
  <c r="J17" i="62"/>
  <c r="I17" i="62"/>
  <c r="H17" i="62"/>
  <c r="F17" i="62"/>
  <c r="E17" i="62"/>
  <c r="D17" i="62"/>
  <c r="P16" i="62"/>
  <c r="O16" i="62"/>
  <c r="N16" i="62"/>
  <c r="L16" i="62"/>
  <c r="K16" i="62"/>
  <c r="J16" i="62"/>
  <c r="I16" i="62"/>
  <c r="H16" i="62"/>
  <c r="F16" i="62"/>
  <c r="E16" i="62"/>
  <c r="D16" i="62"/>
  <c r="Q14" i="62"/>
  <c r="M14" i="62"/>
  <c r="Q13" i="62"/>
  <c r="M13" i="62"/>
  <c r="Q12" i="62"/>
  <c r="M12" i="62"/>
  <c r="H1018" i="62"/>
  <c r="H1017" i="62"/>
  <c r="H1016" i="62"/>
  <c r="H1015" i="62"/>
  <c r="H1014" i="62"/>
  <c r="H1013" i="62"/>
  <c r="H1012" i="62"/>
  <c r="H1011" i="62"/>
  <c r="H1010" i="62"/>
  <c r="H1009" i="62"/>
  <c r="H1008" i="62"/>
  <c r="H1007" i="62"/>
  <c r="H1006" i="62"/>
  <c r="H1005" i="62"/>
  <c r="H1004" i="62"/>
  <c r="H1003" i="62"/>
  <c r="H1002" i="62"/>
  <c r="H1001" i="62"/>
  <c r="H1000" i="62"/>
  <c r="H999" i="62"/>
  <c r="H998" i="62"/>
  <c r="H997" i="62"/>
  <c r="H996" i="62"/>
  <c r="H995" i="62"/>
  <c r="H994" i="62"/>
  <c r="H993" i="62"/>
  <c r="H992" i="62"/>
  <c r="H991" i="62"/>
  <c r="H990" i="62"/>
  <c r="H989" i="62"/>
  <c r="H988" i="62"/>
  <c r="H987" i="62"/>
  <c r="H986" i="62"/>
  <c r="H985" i="62"/>
  <c r="H984" i="62"/>
  <c r="H983" i="62"/>
  <c r="H982" i="62"/>
  <c r="H981" i="62"/>
  <c r="H980" i="62"/>
  <c r="H979" i="62"/>
  <c r="H978" i="62"/>
  <c r="H977" i="62"/>
  <c r="H976" i="62"/>
  <c r="H975" i="62"/>
  <c r="H974" i="62"/>
  <c r="H973" i="62"/>
  <c r="H972" i="62"/>
  <c r="H971" i="62"/>
  <c r="H970" i="62"/>
  <c r="H969" i="62"/>
  <c r="H968" i="62"/>
  <c r="H967" i="62"/>
  <c r="H966" i="62"/>
  <c r="H965" i="62"/>
  <c r="H964" i="62"/>
  <c r="H963" i="62"/>
  <c r="H962" i="62"/>
  <c r="H961" i="62"/>
  <c r="H960" i="62"/>
  <c r="H959" i="62"/>
  <c r="H958" i="62"/>
  <c r="H957" i="62"/>
  <c r="H956" i="62"/>
  <c r="H955" i="62"/>
  <c r="H954" i="62"/>
  <c r="H953" i="62"/>
  <c r="H952" i="62"/>
  <c r="H951" i="62"/>
  <c r="H950" i="62"/>
  <c r="H949" i="62"/>
  <c r="H948" i="62"/>
  <c r="H947" i="62"/>
  <c r="H946" i="62"/>
  <c r="H945" i="62"/>
  <c r="H944" i="62"/>
  <c r="H943" i="62"/>
  <c r="H942" i="62"/>
  <c r="H941" i="62"/>
  <c r="H940" i="62"/>
  <c r="H939" i="62"/>
  <c r="H938" i="62"/>
  <c r="H937" i="62"/>
  <c r="H936" i="62"/>
  <c r="H935" i="62"/>
  <c r="H934" i="62"/>
  <c r="H933" i="62"/>
  <c r="H932" i="62"/>
  <c r="H931" i="62"/>
  <c r="H930" i="62"/>
  <c r="H929" i="62"/>
  <c r="H928" i="62"/>
  <c r="H927" i="62"/>
  <c r="H926" i="62"/>
  <c r="H925" i="62"/>
  <c r="H924" i="62"/>
  <c r="H923" i="62"/>
  <c r="H922" i="62"/>
  <c r="H921" i="62"/>
  <c r="H920" i="62"/>
  <c r="H919" i="62"/>
  <c r="H918" i="62"/>
  <c r="H917" i="62"/>
  <c r="H916" i="62"/>
  <c r="H915" i="62"/>
  <c r="H914" i="62"/>
  <c r="H913" i="62"/>
  <c r="H912" i="62"/>
  <c r="H911" i="62"/>
  <c r="H910" i="62"/>
  <c r="H909" i="62"/>
  <c r="H908" i="62"/>
  <c r="H907" i="62"/>
  <c r="H906" i="62"/>
  <c r="H905" i="62"/>
  <c r="H904" i="62"/>
  <c r="H903" i="62"/>
  <c r="H902" i="62"/>
  <c r="H901" i="62"/>
  <c r="H900" i="62"/>
  <c r="H899" i="62"/>
  <c r="H898" i="62"/>
  <c r="H897" i="62"/>
  <c r="H896" i="62"/>
  <c r="H895" i="62"/>
  <c r="H894" i="62"/>
  <c r="H893" i="62"/>
  <c r="H892" i="62"/>
  <c r="H891" i="62"/>
  <c r="H890" i="62"/>
  <c r="H889" i="62"/>
  <c r="H888" i="62"/>
  <c r="H887" i="62"/>
  <c r="H886" i="62"/>
  <c r="H885" i="62"/>
  <c r="H884" i="62"/>
  <c r="H883" i="62"/>
  <c r="H882" i="62"/>
  <c r="H881" i="62"/>
  <c r="H880" i="62"/>
  <c r="H879" i="62"/>
  <c r="H878" i="62"/>
  <c r="H877" i="62"/>
  <c r="H876" i="62"/>
  <c r="H875" i="62"/>
  <c r="H874" i="62"/>
  <c r="H873" i="62"/>
  <c r="H872" i="62"/>
  <c r="H871" i="62"/>
  <c r="H870" i="62"/>
  <c r="H869" i="62"/>
  <c r="H868" i="62"/>
  <c r="H867" i="62"/>
  <c r="H866" i="62"/>
  <c r="H865" i="62"/>
  <c r="H864" i="62"/>
  <c r="H863" i="62"/>
  <c r="H862" i="62"/>
  <c r="H861" i="62"/>
  <c r="H860" i="62"/>
  <c r="H859" i="62"/>
  <c r="H858" i="62"/>
  <c r="H857" i="62"/>
  <c r="H856" i="62"/>
  <c r="H855" i="62"/>
  <c r="H854" i="62"/>
  <c r="H853" i="62"/>
  <c r="H852" i="62"/>
  <c r="H851" i="62"/>
  <c r="H850" i="62"/>
  <c r="H849" i="62"/>
  <c r="H848" i="62"/>
  <c r="H847" i="62"/>
  <c r="H846" i="62"/>
  <c r="H845" i="62"/>
  <c r="H844" i="62"/>
  <c r="H843" i="62"/>
  <c r="H842" i="62"/>
  <c r="H841" i="62"/>
  <c r="H840" i="62"/>
  <c r="H839" i="62"/>
  <c r="H838" i="62"/>
  <c r="H837" i="62"/>
  <c r="H836" i="62"/>
  <c r="H835" i="62"/>
  <c r="H834" i="62"/>
  <c r="H833" i="62"/>
  <c r="H832" i="62"/>
  <c r="H831" i="62"/>
  <c r="H830" i="62"/>
  <c r="H829" i="62"/>
  <c r="H828" i="62"/>
  <c r="H827" i="62"/>
  <c r="H826" i="62"/>
  <c r="H825" i="62"/>
  <c r="H824" i="62"/>
  <c r="H823" i="62"/>
  <c r="H822" i="62"/>
  <c r="H821" i="62"/>
  <c r="H820" i="62"/>
  <c r="H819" i="62"/>
  <c r="H818" i="62"/>
  <c r="H817" i="62"/>
  <c r="H816" i="62"/>
  <c r="H815" i="62"/>
  <c r="H814" i="62"/>
  <c r="H813" i="62"/>
  <c r="H812" i="62"/>
  <c r="H811" i="62"/>
  <c r="H810" i="62"/>
  <c r="H809" i="62"/>
  <c r="H808" i="62"/>
  <c r="H807" i="62"/>
  <c r="H806" i="62"/>
  <c r="H805" i="62"/>
  <c r="H804" i="62"/>
  <c r="H803" i="62"/>
  <c r="H802" i="62"/>
  <c r="H801" i="62"/>
  <c r="H800" i="62"/>
  <c r="H799" i="62"/>
  <c r="H798" i="62"/>
  <c r="H797" i="62"/>
  <c r="H796" i="62"/>
  <c r="H795" i="62"/>
  <c r="H794" i="62"/>
  <c r="H793" i="62"/>
  <c r="H792" i="62"/>
  <c r="H791" i="62"/>
  <c r="H790" i="62"/>
  <c r="H789" i="62"/>
  <c r="H788" i="62"/>
  <c r="H787" i="62"/>
  <c r="H786" i="62"/>
  <c r="H785" i="62"/>
  <c r="H784" i="62"/>
  <c r="H783" i="62"/>
  <c r="H782" i="62"/>
  <c r="H781" i="62"/>
  <c r="H780" i="62"/>
  <c r="H779" i="62"/>
  <c r="H778" i="62"/>
  <c r="H777" i="62"/>
  <c r="H776" i="62"/>
  <c r="H775" i="62"/>
  <c r="H774" i="62"/>
  <c r="H773" i="62"/>
  <c r="H772" i="62"/>
  <c r="H771" i="62"/>
  <c r="H770" i="62"/>
  <c r="H769" i="62"/>
  <c r="H768" i="62"/>
  <c r="H767" i="62"/>
  <c r="H766" i="62"/>
  <c r="H765" i="62"/>
  <c r="H764" i="62"/>
  <c r="H763" i="62"/>
  <c r="H762" i="62"/>
  <c r="H761" i="62"/>
  <c r="H760" i="62"/>
  <c r="H759" i="62"/>
  <c r="H758" i="62"/>
  <c r="H757" i="62"/>
  <c r="H756" i="62"/>
  <c r="H755" i="62"/>
  <c r="H754" i="62"/>
  <c r="H753" i="62"/>
  <c r="H752" i="62"/>
  <c r="H751" i="62"/>
  <c r="H750" i="62"/>
  <c r="H749" i="62"/>
  <c r="H748" i="62"/>
  <c r="H747" i="62"/>
  <c r="H746" i="62"/>
  <c r="H745" i="62"/>
  <c r="H744" i="62"/>
  <c r="H743" i="62"/>
  <c r="H742" i="62"/>
  <c r="H741" i="62"/>
  <c r="H740" i="62"/>
  <c r="H739" i="62"/>
  <c r="H738" i="62"/>
  <c r="H737" i="62"/>
  <c r="H736" i="62"/>
  <c r="H735" i="62"/>
  <c r="H734" i="62"/>
  <c r="H733" i="62"/>
  <c r="H732" i="62"/>
  <c r="H731" i="62"/>
  <c r="H730" i="62"/>
  <c r="H729" i="62"/>
  <c r="H728" i="62"/>
  <c r="H727" i="62"/>
  <c r="H726" i="62"/>
  <c r="H725" i="62"/>
  <c r="H724" i="62"/>
  <c r="H723" i="62"/>
  <c r="H722" i="62"/>
  <c r="H721" i="62"/>
  <c r="H720" i="62"/>
  <c r="H719" i="62"/>
  <c r="H718" i="62"/>
  <c r="H717" i="62"/>
  <c r="H716" i="62"/>
  <c r="H715" i="62"/>
  <c r="H714" i="62"/>
  <c r="H713" i="62"/>
  <c r="H712" i="62"/>
  <c r="H711" i="62"/>
  <c r="H710" i="62"/>
  <c r="H709" i="62"/>
  <c r="H708" i="62"/>
  <c r="H707" i="62"/>
  <c r="H706" i="62"/>
  <c r="H705" i="62"/>
  <c r="H704" i="62"/>
  <c r="H703" i="62"/>
  <c r="H702" i="62"/>
  <c r="H701" i="62"/>
  <c r="H700" i="62"/>
  <c r="H699" i="62"/>
  <c r="H698" i="62"/>
  <c r="H697" i="62"/>
  <c r="H696" i="62"/>
  <c r="H695" i="62"/>
  <c r="H694" i="62"/>
  <c r="H693" i="62"/>
  <c r="H692" i="62"/>
  <c r="H691" i="62"/>
  <c r="H690" i="62"/>
  <c r="H689" i="62"/>
  <c r="H688" i="62"/>
  <c r="H687" i="62"/>
  <c r="H686" i="62"/>
  <c r="H685" i="62"/>
  <c r="H684" i="62"/>
  <c r="H683" i="62"/>
  <c r="H682" i="62"/>
  <c r="H681" i="62"/>
  <c r="H680" i="62"/>
  <c r="H679" i="62"/>
  <c r="H678" i="62"/>
  <c r="H677" i="62"/>
  <c r="H676" i="62"/>
  <c r="H675" i="62"/>
  <c r="H674" i="62"/>
  <c r="H673" i="62"/>
  <c r="H672" i="62"/>
  <c r="H671" i="62"/>
  <c r="H670" i="62"/>
  <c r="H669" i="62"/>
  <c r="H668" i="62"/>
  <c r="H667" i="62"/>
  <c r="H666" i="62"/>
  <c r="H665" i="62"/>
  <c r="H664" i="62"/>
  <c r="H663" i="62"/>
  <c r="H662" i="62"/>
  <c r="H661" i="62"/>
  <c r="H660" i="62"/>
  <c r="H659" i="62"/>
  <c r="H658" i="62"/>
  <c r="H657" i="62"/>
  <c r="H656" i="62"/>
  <c r="H655" i="62"/>
  <c r="H654" i="62"/>
  <c r="H653" i="62"/>
  <c r="H652" i="62"/>
  <c r="H651" i="62"/>
  <c r="H650" i="62"/>
  <c r="H649" i="62"/>
  <c r="H648" i="62"/>
  <c r="H647" i="62"/>
  <c r="H646" i="62"/>
  <c r="H645" i="62"/>
  <c r="H644" i="62"/>
  <c r="H643" i="62"/>
  <c r="H642" i="62"/>
  <c r="H641" i="62"/>
  <c r="H640" i="62"/>
  <c r="H639" i="62"/>
  <c r="H638" i="62"/>
  <c r="H637" i="62"/>
  <c r="H636" i="62"/>
  <c r="H635" i="62"/>
  <c r="H634" i="62"/>
  <c r="H633" i="62"/>
  <c r="H632" i="62"/>
  <c r="H631" i="62"/>
  <c r="H630" i="62"/>
  <c r="H629" i="62"/>
  <c r="H628" i="62"/>
  <c r="H627" i="62"/>
  <c r="H626" i="62"/>
  <c r="H625" i="62"/>
  <c r="H624" i="62"/>
  <c r="H623" i="62"/>
  <c r="H622" i="62"/>
  <c r="H621" i="62"/>
  <c r="H620" i="62"/>
  <c r="H619" i="62"/>
  <c r="H618" i="62"/>
  <c r="H617" i="62"/>
  <c r="H616" i="62"/>
  <c r="H615" i="62"/>
  <c r="H614" i="62"/>
  <c r="H613" i="62"/>
  <c r="H612" i="62"/>
  <c r="H611" i="62"/>
  <c r="H610" i="62"/>
  <c r="H609" i="62"/>
  <c r="H608" i="62"/>
  <c r="H607" i="62"/>
  <c r="H606" i="62"/>
  <c r="H605" i="62"/>
  <c r="H604" i="62"/>
  <c r="H603" i="62"/>
  <c r="H602" i="62"/>
  <c r="H601" i="62"/>
  <c r="H600" i="62"/>
  <c r="H599" i="62"/>
  <c r="H598" i="62"/>
  <c r="H597" i="62"/>
  <c r="H596" i="62"/>
  <c r="H595" i="62"/>
  <c r="H594" i="62"/>
  <c r="H593" i="62"/>
  <c r="H592" i="62"/>
  <c r="H591" i="62"/>
  <c r="H590" i="62"/>
  <c r="H589" i="62"/>
  <c r="H588" i="62"/>
  <c r="H587" i="62"/>
  <c r="H586" i="62"/>
  <c r="H585" i="62"/>
  <c r="H584" i="62"/>
  <c r="H583" i="62"/>
  <c r="H582" i="62"/>
  <c r="H581" i="62"/>
  <c r="H580" i="62"/>
  <c r="H579" i="62"/>
  <c r="H578" i="62"/>
  <c r="H577" i="62"/>
  <c r="H576" i="62"/>
  <c r="H575" i="62"/>
  <c r="H574" i="62"/>
  <c r="H573" i="62"/>
  <c r="H572" i="62"/>
  <c r="H571" i="62"/>
  <c r="H570" i="62"/>
  <c r="H569" i="62"/>
  <c r="H568" i="62"/>
  <c r="H567" i="62"/>
  <c r="H566" i="62"/>
  <c r="H565" i="62"/>
  <c r="H564" i="62"/>
  <c r="H563" i="62"/>
  <c r="H562" i="62"/>
  <c r="H561" i="62"/>
  <c r="H560" i="62"/>
  <c r="H559" i="62"/>
  <c r="H558" i="62"/>
  <c r="H557" i="62"/>
  <c r="H556" i="62"/>
  <c r="H555" i="62"/>
  <c r="H554" i="62"/>
  <c r="H553" i="62"/>
  <c r="H552" i="62"/>
  <c r="H551" i="62"/>
  <c r="H550" i="62"/>
  <c r="H549" i="62"/>
  <c r="H548" i="62"/>
  <c r="H547" i="62"/>
  <c r="H546" i="62"/>
  <c r="H545" i="62"/>
  <c r="H544" i="62"/>
  <c r="H543" i="62"/>
  <c r="H542" i="62"/>
  <c r="H541" i="62"/>
  <c r="H540" i="62"/>
  <c r="H539" i="62"/>
  <c r="N1018" i="62"/>
  <c r="M1018" i="62"/>
  <c r="L1018" i="62"/>
  <c r="K1018" i="62"/>
  <c r="J1018" i="62"/>
  <c r="I1018" i="62"/>
  <c r="N1017" i="62"/>
  <c r="M1017" i="62"/>
  <c r="L1017" i="62"/>
  <c r="K1017" i="62"/>
  <c r="J1017" i="62"/>
  <c r="I1017" i="62"/>
  <c r="N1016" i="62"/>
  <c r="M1016" i="62"/>
  <c r="L1016" i="62"/>
  <c r="K1016" i="62"/>
  <c r="J1016" i="62"/>
  <c r="I1016" i="62"/>
  <c r="N1015" i="62"/>
  <c r="M1015" i="62"/>
  <c r="L1015" i="62"/>
  <c r="K1015" i="62"/>
  <c r="J1015" i="62"/>
  <c r="I1015" i="62"/>
  <c r="N1014" i="62"/>
  <c r="M1014" i="62"/>
  <c r="L1014" i="62"/>
  <c r="K1014" i="62"/>
  <c r="J1014" i="62"/>
  <c r="I1014" i="62"/>
  <c r="N1013" i="62"/>
  <c r="M1013" i="62"/>
  <c r="L1013" i="62"/>
  <c r="K1013" i="62"/>
  <c r="J1013" i="62"/>
  <c r="I1013" i="62"/>
  <c r="N1012" i="62"/>
  <c r="M1012" i="62"/>
  <c r="L1012" i="62"/>
  <c r="K1012" i="62"/>
  <c r="J1012" i="62"/>
  <c r="I1012" i="62"/>
  <c r="N1011" i="62"/>
  <c r="M1011" i="62"/>
  <c r="L1011" i="62"/>
  <c r="K1011" i="62"/>
  <c r="J1011" i="62"/>
  <c r="I1011" i="62"/>
  <c r="N1010" i="62"/>
  <c r="M1010" i="62"/>
  <c r="L1010" i="62"/>
  <c r="K1010" i="62"/>
  <c r="J1010" i="62"/>
  <c r="I1010" i="62"/>
  <c r="N1009" i="62"/>
  <c r="M1009" i="62"/>
  <c r="L1009" i="62"/>
  <c r="K1009" i="62"/>
  <c r="J1009" i="62"/>
  <c r="I1009" i="62"/>
  <c r="N1008" i="62"/>
  <c r="M1008" i="62"/>
  <c r="L1008" i="62"/>
  <c r="K1008" i="62"/>
  <c r="J1008" i="62"/>
  <c r="I1008" i="62"/>
  <c r="N1007" i="62"/>
  <c r="M1007" i="62"/>
  <c r="L1007" i="62"/>
  <c r="K1007" i="62"/>
  <c r="J1007" i="62"/>
  <c r="I1007" i="62"/>
  <c r="N1006" i="62"/>
  <c r="M1006" i="62"/>
  <c r="L1006" i="62"/>
  <c r="K1006" i="62"/>
  <c r="J1006" i="62"/>
  <c r="I1006" i="62"/>
  <c r="N1005" i="62"/>
  <c r="M1005" i="62"/>
  <c r="L1005" i="62"/>
  <c r="K1005" i="62"/>
  <c r="J1005" i="62"/>
  <c r="I1005" i="62"/>
  <c r="N1004" i="62"/>
  <c r="M1004" i="62"/>
  <c r="L1004" i="62"/>
  <c r="K1004" i="62"/>
  <c r="J1004" i="62"/>
  <c r="I1004" i="62"/>
  <c r="N1003" i="62"/>
  <c r="M1003" i="62"/>
  <c r="L1003" i="62"/>
  <c r="K1003" i="62"/>
  <c r="J1003" i="62"/>
  <c r="I1003" i="62"/>
  <c r="N1002" i="62"/>
  <c r="M1002" i="62"/>
  <c r="L1002" i="62"/>
  <c r="K1002" i="62"/>
  <c r="J1002" i="62"/>
  <c r="I1002" i="62"/>
  <c r="N1001" i="62"/>
  <c r="M1001" i="62"/>
  <c r="L1001" i="62"/>
  <c r="K1001" i="62"/>
  <c r="J1001" i="62"/>
  <c r="I1001" i="62"/>
  <c r="N1000" i="62"/>
  <c r="M1000" i="62"/>
  <c r="L1000" i="62"/>
  <c r="K1000" i="62"/>
  <c r="J1000" i="62"/>
  <c r="I1000" i="62"/>
  <c r="N999" i="62"/>
  <c r="M999" i="62"/>
  <c r="L999" i="62"/>
  <c r="K999" i="62"/>
  <c r="J999" i="62"/>
  <c r="I999" i="62"/>
  <c r="N998" i="62"/>
  <c r="M998" i="62"/>
  <c r="L998" i="62"/>
  <c r="K998" i="62"/>
  <c r="J998" i="62"/>
  <c r="I998" i="62"/>
  <c r="N997" i="62"/>
  <c r="M997" i="62"/>
  <c r="L997" i="62"/>
  <c r="K997" i="62"/>
  <c r="J997" i="62"/>
  <c r="I997" i="62"/>
  <c r="N996" i="62"/>
  <c r="M996" i="62"/>
  <c r="L996" i="62"/>
  <c r="K996" i="62"/>
  <c r="J996" i="62"/>
  <c r="I996" i="62"/>
  <c r="N995" i="62"/>
  <c r="M995" i="62"/>
  <c r="L995" i="62"/>
  <c r="K995" i="62"/>
  <c r="J995" i="62"/>
  <c r="I995" i="62"/>
  <c r="N994" i="62"/>
  <c r="M994" i="62"/>
  <c r="L994" i="62"/>
  <c r="K994" i="62"/>
  <c r="J994" i="62"/>
  <c r="I994" i="62"/>
  <c r="N993" i="62"/>
  <c r="M993" i="62"/>
  <c r="L993" i="62"/>
  <c r="K993" i="62"/>
  <c r="J993" i="62"/>
  <c r="I993" i="62"/>
  <c r="N992" i="62"/>
  <c r="M992" i="62"/>
  <c r="L992" i="62"/>
  <c r="K992" i="62"/>
  <c r="J992" i="62"/>
  <c r="I992" i="62"/>
  <c r="N991" i="62"/>
  <c r="M991" i="62"/>
  <c r="L991" i="62"/>
  <c r="K991" i="62"/>
  <c r="J991" i="62"/>
  <c r="I991" i="62"/>
  <c r="N990" i="62"/>
  <c r="M990" i="62"/>
  <c r="L990" i="62"/>
  <c r="K990" i="62"/>
  <c r="J990" i="62"/>
  <c r="I990" i="62"/>
  <c r="N989" i="62"/>
  <c r="M989" i="62"/>
  <c r="L989" i="62"/>
  <c r="K989" i="62"/>
  <c r="J989" i="62"/>
  <c r="I989" i="62"/>
  <c r="N988" i="62"/>
  <c r="M988" i="62"/>
  <c r="L988" i="62"/>
  <c r="K988" i="62"/>
  <c r="J988" i="62"/>
  <c r="I988" i="62"/>
  <c r="N987" i="62"/>
  <c r="M987" i="62"/>
  <c r="L987" i="62"/>
  <c r="K987" i="62"/>
  <c r="J987" i="62"/>
  <c r="I987" i="62"/>
  <c r="N986" i="62"/>
  <c r="M986" i="62"/>
  <c r="L986" i="62"/>
  <c r="K986" i="62"/>
  <c r="J986" i="62"/>
  <c r="I986" i="62"/>
  <c r="N985" i="62"/>
  <c r="M985" i="62"/>
  <c r="L985" i="62"/>
  <c r="K985" i="62"/>
  <c r="J985" i="62"/>
  <c r="I985" i="62"/>
  <c r="N984" i="62"/>
  <c r="M984" i="62"/>
  <c r="L984" i="62"/>
  <c r="K984" i="62"/>
  <c r="J984" i="62"/>
  <c r="I984" i="62"/>
  <c r="N983" i="62"/>
  <c r="M983" i="62"/>
  <c r="L983" i="62"/>
  <c r="K983" i="62"/>
  <c r="J983" i="62"/>
  <c r="I983" i="62"/>
  <c r="N982" i="62"/>
  <c r="M982" i="62"/>
  <c r="L982" i="62"/>
  <c r="K982" i="62"/>
  <c r="J982" i="62"/>
  <c r="I982" i="62"/>
  <c r="N981" i="62"/>
  <c r="M981" i="62"/>
  <c r="L981" i="62"/>
  <c r="K981" i="62"/>
  <c r="J981" i="62"/>
  <c r="I981" i="62"/>
  <c r="N980" i="62"/>
  <c r="M980" i="62"/>
  <c r="L980" i="62"/>
  <c r="K980" i="62"/>
  <c r="J980" i="62"/>
  <c r="I980" i="62"/>
  <c r="N979" i="62"/>
  <c r="M979" i="62"/>
  <c r="L979" i="62"/>
  <c r="K979" i="62"/>
  <c r="J979" i="62"/>
  <c r="I979" i="62"/>
  <c r="N978" i="62"/>
  <c r="M978" i="62"/>
  <c r="L978" i="62"/>
  <c r="K978" i="62"/>
  <c r="J978" i="62"/>
  <c r="I978" i="62"/>
  <c r="N977" i="62"/>
  <c r="M977" i="62"/>
  <c r="L977" i="62"/>
  <c r="K977" i="62"/>
  <c r="J977" i="62"/>
  <c r="I977" i="62"/>
  <c r="N976" i="62"/>
  <c r="M976" i="62"/>
  <c r="L976" i="62"/>
  <c r="K976" i="62"/>
  <c r="J976" i="62"/>
  <c r="I976" i="62"/>
  <c r="N975" i="62"/>
  <c r="M975" i="62"/>
  <c r="L975" i="62"/>
  <c r="K975" i="62"/>
  <c r="J975" i="62"/>
  <c r="I975" i="62"/>
  <c r="N974" i="62"/>
  <c r="M974" i="62"/>
  <c r="L974" i="62"/>
  <c r="K974" i="62"/>
  <c r="J974" i="62"/>
  <c r="I974" i="62"/>
  <c r="N973" i="62"/>
  <c r="M973" i="62"/>
  <c r="L973" i="62"/>
  <c r="K973" i="62"/>
  <c r="J973" i="62"/>
  <c r="I973" i="62"/>
  <c r="N972" i="62"/>
  <c r="M972" i="62"/>
  <c r="L972" i="62"/>
  <c r="K972" i="62"/>
  <c r="J972" i="62"/>
  <c r="I972" i="62"/>
  <c r="N971" i="62"/>
  <c r="M971" i="62"/>
  <c r="L971" i="62"/>
  <c r="K971" i="62"/>
  <c r="J971" i="62"/>
  <c r="I971" i="62"/>
  <c r="N970" i="62"/>
  <c r="M970" i="62"/>
  <c r="L970" i="62"/>
  <c r="K970" i="62"/>
  <c r="J970" i="62"/>
  <c r="I970" i="62"/>
  <c r="N969" i="62"/>
  <c r="M969" i="62"/>
  <c r="L969" i="62"/>
  <c r="K969" i="62"/>
  <c r="J969" i="62"/>
  <c r="I969" i="62"/>
  <c r="N968" i="62"/>
  <c r="M968" i="62"/>
  <c r="L968" i="62"/>
  <c r="K968" i="62"/>
  <c r="J968" i="62"/>
  <c r="I968" i="62"/>
  <c r="N967" i="62"/>
  <c r="M967" i="62"/>
  <c r="L967" i="62"/>
  <c r="K967" i="62"/>
  <c r="J967" i="62"/>
  <c r="I967" i="62"/>
  <c r="N966" i="62"/>
  <c r="M966" i="62"/>
  <c r="L966" i="62"/>
  <c r="K966" i="62"/>
  <c r="J966" i="62"/>
  <c r="I966" i="62"/>
  <c r="N965" i="62"/>
  <c r="M965" i="62"/>
  <c r="L965" i="62"/>
  <c r="K965" i="62"/>
  <c r="J965" i="62"/>
  <c r="I965" i="62"/>
  <c r="N964" i="62"/>
  <c r="M964" i="62"/>
  <c r="L964" i="62"/>
  <c r="K964" i="62"/>
  <c r="J964" i="62"/>
  <c r="I964" i="62"/>
  <c r="N963" i="62"/>
  <c r="M963" i="62"/>
  <c r="L963" i="62"/>
  <c r="K963" i="62"/>
  <c r="J963" i="62"/>
  <c r="I963" i="62"/>
  <c r="N962" i="62"/>
  <c r="M962" i="62"/>
  <c r="L962" i="62"/>
  <c r="K962" i="62"/>
  <c r="J962" i="62"/>
  <c r="I962" i="62"/>
  <c r="N961" i="62"/>
  <c r="M961" i="62"/>
  <c r="L961" i="62"/>
  <c r="K961" i="62"/>
  <c r="J961" i="62"/>
  <c r="I961" i="62"/>
  <c r="N960" i="62"/>
  <c r="M960" i="62"/>
  <c r="L960" i="62"/>
  <c r="K960" i="62"/>
  <c r="J960" i="62"/>
  <c r="I960" i="62"/>
  <c r="N959" i="62"/>
  <c r="M959" i="62"/>
  <c r="L959" i="62"/>
  <c r="K959" i="62"/>
  <c r="J959" i="62"/>
  <c r="I959" i="62"/>
  <c r="N958" i="62"/>
  <c r="M958" i="62"/>
  <c r="L958" i="62"/>
  <c r="K958" i="62"/>
  <c r="J958" i="62"/>
  <c r="I958" i="62"/>
  <c r="N957" i="62"/>
  <c r="M957" i="62"/>
  <c r="L957" i="62"/>
  <c r="K957" i="62"/>
  <c r="J957" i="62"/>
  <c r="I957" i="62"/>
  <c r="N956" i="62"/>
  <c r="M956" i="62"/>
  <c r="L956" i="62"/>
  <c r="K956" i="62"/>
  <c r="J956" i="62"/>
  <c r="I956" i="62"/>
  <c r="N955" i="62"/>
  <c r="M955" i="62"/>
  <c r="L955" i="62"/>
  <c r="K955" i="62"/>
  <c r="J955" i="62"/>
  <c r="I955" i="62"/>
  <c r="N954" i="62"/>
  <c r="M954" i="62"/>
  <c r="L954" i="62"/>
  <c r="K954" i="62"/>
  <c r="J954" i="62"/>
  <c r="I954" i="62"/>
  <c r="N953" i="62"/>
  <c r="M953" i="62"/>
  <c r="L953" i="62"/>
  <c r="K953" i="62"/>
  <c r="J953" i="62"/>
  <c r="I953" i="62"/>
  <c r="N952" i="62"/>
  <c r="M952" i="62"/>
  <c r="L952" i="62"/>
  <c r="K952" i="62"/>
  <c r="J952" i="62"/>
  <c r="I952" i="62"/>
  <c r="N951" i="62"/>
  <c r="M951" i="62"/>
  <c r="L951" i="62"/>
  <c r="K951" i="62"/>
  <c r="J951" i="62"/>
  <c r="I951" i="62"/>
  <c r="N950" i="62"/>
  <c r="M950" i="62"/>
  <c r="L950" i="62"/>
  <c r="K950" i="62"/>
  <c r="J950" i="62"/>
  <c r="I950" i="62"/>
  <c r="N949" i="62"/>
  <c r="M949" i="62"/>
  <c r="L949" i="62"/>
  <c r="K949" i="62"/>
  <c r="J949" i="62"/>
  <c r="I949" i="62"/>
  <c r="N948" i="62"/>
  <c r="M948" i="62"/>
  <c r="L948" i="62"/>
  <c r="K948" i="62"/>
  <c r="J948" i="62"/>
  <c r="I948" i="62"/>
  <c r="N947" i="62"/>
  <c r="M947" i="62"/>
  <c r="L947" i="62"/>
  <c r="K947" i="62"/>
  <c r="J947" i="62"/>
  <c r="I947" i="62"/>
  <c r="N946" i="62"/>
  <c r="M946" i="62"/>
  <c r="L946" i="62"/>
  <c r="K946" i="62"/>
  <c r="J946" i="62"/>
  <c r="I946" i="62"/>
  <c r="N945" i="62"/>
  <c r="M945" i="62"/>
  <c r="L945" i="62"/>
  <c r="K945" i="62"/>
  <c r="J945" i="62"/>
  <c r="I945" i="62"/>
  <c r="N944" i="62"/>
  <c r="M944" i="62"/>
  <c r="L944" i="62"/>
  <c r="K944" i="62"/>
  <c r="J944" i="62"/>
  <c r="I944" i="62"/>
  <c r="N943" i="62"/>
  <c r="M943" i="62"/>
  <c r="L943" i="62"/>
  <c r="K943" i="62"/>
  <c r="J943" i="62"/>
  <c r="I943" i="62"/>
  <c r="N942" i="62"/>
  <c r="M942" i="62"/>
  <c r="L942" i="62"/>
  <c r="K942" i="62"/>
  <c r="J942" i="62"/>
  <c r="I942" i="62"/>
  <c r="N941" i="62"/>
  <c r="M941" i="62"/>
  <c r="L941" i="62"/>
  <c r="K941" i="62"/>
  <c r="J941" i="62"/>
  <c r="I941" i="62"/>
  <c r="N940" i="62"/>
  <c r="M940" i="62"/>
  <c r="L940" i="62"/>
  <c r="K940" i="62"/>
  <c r="J940" i="62"/>
  <c r="I940" i="62"/>
  <c r="N939" i="62"/>
  <c r="M939" i="62"/>
  <c r="L939" i="62"/>
  <c r="K939" i="62"/>
  <c r="J939" i="62"/>
  <c r="I939" i="62"/>
  <c r="N938" i="62"/>
  <c r="M938" i="62"/>
  <c r="L938" i="62"/>
  <c r="K938" i="62"/>
  <c r="J938" i="62"/>
  <c r="I938" i="62"/>
  <c r="N937" i="62"/>
  <c r="M937" i="62"/>
  <c r="L937" i="62"/>
  <c r="K937" i="62"/>
  <c r="J937" i="62"/>
  <c r="I937" i="62"/>
  <c r="N936" i="62"/>
  <c r="M936" i="62"/>
  <c r="L936" i="62"/>
  <c r="K936" i="62"/>
  <c r="J936" i="62"/>
  <c r="I936" i="62"/>
  <c r="N935" i="62"/>
  <c r="M935" i="62"/>
  <c r="L935" i="62"/>
  <c r="K935" i="62"/>
  <c r="J935" i="62"/>
  <c r="I935" i="62"/>
  <c r="N934" i="62"/>
  <c r="M934" i="62"/>
  <c r="L934" i="62"/>
  <c r="K934" i="62"/>
  <c r="J934" i="62"/>
  <c r="I934" i="62"/>
  <c r="N933" i="62"/>
  <c r="M933" i="62"/>
  <c r="L933" i="62"/>
  <c r="K933" i="62"/>
  <c r="J933" i="62"/>
  <c r="I933" i="62"/>
  <c r="N932" i="62"/>
  <c r="M932" i="62"/>
  <c r="L932" i="62"/>
  <c r="K932" i="62"/>
  <c r="J932" i="62"/>
  <c r="I932" i="62"/>
  <c r="N931" i="62"/>
  <c r="M931" i="62"/>
  <c r="L931" i="62"/>
  <c r="K931" i="62"/>
  <c r="J931" i="62"/>
  <c r="I931" i="62"/>
  <c r="N930" i="62"/>
  <c r="M930" i="62"/>
  <c r="L930" i="62"/>
  <c r="K930" i="62"/>
  <c r="J930" i="62"/>
  <c r="I930" i="62"/>
  <c r="N929" i="62"/>
  <c r="M929" i="62"/>
  <c r="L929" i="62"/>
  <c r="K929" i="62"/>
  <c r="J929" i="62"/>
  <c r="I929" i="62"/>
  <c r="N928" i="62"/>
  <c r="M928" i="62"/>
  <c r="L928" i="62"/>
  <c r="K928" i="62"/>
  <c r="J928" i="62"/>
  <c r="I928" i="62"/>
  <c r="N927" i="62"/>
  <c r="M927" i="62"/>
  <c r="L927" i="62"/>
  <c r="K927" i="62"/>
  <c r="J927" i="62"/>
  <c r="I927" i="62"/>
  <c r="N926" i="62"/>
  <c r="M926" i="62"/>
  <c r="L926" i="62"/>
  <c r="K926" i="62"/>
  <c r="J926" i="62"/>
  <c r="I926" i="62"/>
  <c r="N925" i="62"/>
  <c r="M925" i="62"/>
  <c r="L925" i="62"/>
  <c r="K925" i="62"/>
  <c r="J925" i="62"/>
  <c r="I925" i="62"/>
  <c r="N924" i="62"/>
  <c r="M924" i="62"/>
  <c r="L924" i="62"/>
  <c r="K924" i="62"/>
  <c r="J924" i="62"/>
  <c r="I924" i="62"/>
  <c r="N923" i="62"/>
  <c r="M923" i="62"/>
  <c r="L923" i="62"/>
  <c r="K923" i="62"/>
  <c r="J923" i="62"/>
  <c r="I923" i="62"/>
  <c r="N922" i="62"/>
  <c r="M922" i="62"/>
  <c r="L922" i="62"/>
  <c r="K922" i="62"/>
  <c r="J922" i="62"/>
  <c r="I922" i="62"/>
  <c r="N921" i="62"/>
  <c r="M921" i="62"/>
  <c r="L921" i="62"/>
  <c r="K921" i="62"/>
  <c r="J921" i="62"/>
  <c r="I921" i="62"/>
  <c r="N920" i="62"/>
  <c r="M920" i="62"/>
  <c r="L920" i="62"/>
  <c r="K920" i="62"/>
  <c r="J920" i="62"/>
  <c r="I920" i="62"/>
  <c r="N919" i="62"/>
  <c r="M919" i="62"/>
  <c r="L919" i="62"/>
  <c r="K919" i="62"/>
  <c r="J919" i="62"/>
  <c r="I919" i="62"/>
  <c r="N918" i="62"/>
  <c r="M918" i="62"/>
  <c r="L918" i="62"/>
  <c r="K918" i="62"/>
  <c r="J918" i="62"/>
  <c r="I918" i="62"/>
  <c r="N917" i="62"/>
  <c r="M917" i="62"/>
  <c r="L917" i="62"/>
  <c r="K917" i="62"/>
  <c r="J917" i="62"/>
  <c r="I917" i="62"/>
  <c r="N916" i="62"/>
  <c r="M916" i="62"/>
  <c r="L916" i="62"/>
  <c r="K916" i="62"/>
  <c r="J916" i="62"/>
  <c r="I916" i="62"/>
  <c r="N915" i="62"/>
  <c r="M915" i="62"/>
  <c r="L915" i="62"/>
  <c r="K915" i="62"/>
  <c r="J915" i="62"/>
  <c r="I915" i="62"/>
  <c r="N914" i="62"/>
  <c r="M914" i="62"/>
  <c r="L914" i="62"/>
  <c r="K914" i="62"/>
  <c r="J914" i="62"/>
  <c r="I914" i="62"/>
  <c r="N913" i="62"/>
  <c r="M913" i="62"/>
  <c r="L913" i="62"/>
  <c r="K913" i="62"/>
  <c r="J913" i="62"/>
  <c r="I913" i="62"/>
  <c r="N912" i="62"/>
  <c r="M912" i="62"/>
  <c r="L912" i="62"/>
  <c r="K912" i="62"/>
  <c r="J912" i="62"/>
  <c r="I912" i="62"/>
  <c r="N911" i="62"/>
  <c r="M911" i="62"/>
  <c r="L911" i="62"/>
  <c r="K911" i="62"/>
  <c r="J911" i="62"/>
  <c r="I911" i="62"/>
  <c r="N910" i="62"/>
  <c r="M910" i="62"/>
  <c r="L910" i="62"/>
  <c r="K910" i="62"/>
  <c r="J910" i="62"/>
  <c r="I910" i="62"/>
  <c r="N909" i="62"/>
  <c r="M909" i="62"/>
  <c r="L909" i="62"/>
  <c r="K909" i="62"/>
  <c r="J909" i="62"/>
  <c r="I909" i="62"/>
  <c r="N908" i="62"/>
  <c r="M908" i="62"/>
  <c r="L908" i="62"/>
  <c r="K908" i="62"/>
  <c r="J908" i="62"/>
  <c r="I908" i="62"/>
  <c r="N907" i="62"/>
  <c r="M907" i="62"/>
  <c r="L907" i="62"/>
  <c r="K907" i="62"/>
  <c r="J907" i="62"/>
  <c r="I907" i="62"/>
  <c r="N906" i="62"/>
  <c r="M906" i="62"/>
  <c r="L906" i="62"/>
  <c r="K906" i="62"/>
  <c r="J906" i="62"/>
  <c r="I906" i="62"/>
  <c r="N905" i="62"/>
  <c r="M905" i="62"/>
  <c r="L905" i="62"/>
  <c r="K905" i="62"/>
  <c r="J905" i="62"/>
  <c r="I905" i="62"/>
  <c r="N904" i="62"/>
  <c r="M904" i="62"/>
  <c r="L904" i="62"/>
  <c r="K904" i="62"/>
  <c r="J904" i="62"/>
  <c r="I904" i="62"/>
  <c r="N903" i="62"/>
  <c r="M903" i="62"/>
  <c r="L903" i="62"/>
  <c r="K903" i="62"/>
  <c r="J903" i="62"/>
  <c r="I903" i="62"/>
  <c r="N902" i="62"/>
  <c r="M902" i="62"/>
  <c r="L902" i="62"/>
  <c r="K902" i="62"/>
  <c r="J902" i="62"/>
  <c r="I902" i="62"/>
  <c r="N901" i="62"/>
  <c r="M901" i="62"/>
  <c r="L901" i="62"/>
  <c r="K901" i="62"/>
  <c r="J901" i="62"/>
  <c r="I901" i="62"/>
  <c r="N900" i="62"/>
  <c r="M900" i="62"/>
  <c r="L900" i="62"/>
  <c r="K900" i="62"/>
  <c r="J900" i="62"/>
  <c r="I900" i="62"/>
  <c r="N899" i="62"/>
  <c r="M899" i="62"/>
  <c r="L899" i="62"/>
  <c r="K899" i="62"/>
  <c r="J899" i="62"/>
  <c r="I899" i="62"/>
  <c r="N898" i="62"/>
  <c r="M898" i="62"/>
  <c r="L898" i="62"/>
  <c r="K898" i="62"/>
  <c r="J898" i="62"/>
  <c r="I898" i="62"/>
  <c r="N897" i="62"/>
  <c r="M897" i="62"/>
  <c r="L897" i="62"/>
  <c r="K897" i="62"/>
  <c r="J897" i="62"/>
  <c r="I897" i="62"/>
  <c r="N896" i="62"/>
  <c r="M896" i="62"/>
  <c r="L896" i="62"/>
  <c r="K896" i="62"/>
  <c r="J896" i="62"/>
  <c r="I896" i="62"/>
  <c r="N895" i="62"/>
  <c r="M895" i="62"/>
  <c r="L895" i="62"/>
  <c r="K895" i="62"/>
  <c r="J895" i="62"/>
  <c r="I895" i="62"/>
  <c r="N894" i="62"/>
  <c r="M894" i="62"/>
  <c r="L894" i="62"/>
  <c r="K894" i="62"/>
  <c r="J894" i="62"/>
  <c r="I894" i="62"/>
  <c r="N893" i="62"/>
  <c r="M893" i="62"/>
  <c r="L893" i="62"/>
  <c r="K893" i="62"/>
  <c r="J893" i="62"/>
  <c r="I893" i="62"/>
  <c r="N892" i="62"/>
  <c r="M892" i="62"/>
  <c r="L892" i="62"/>
  <c r="K892" i="62"/>
  <c r="J892" i="62"/>
  <c r="I892" i="62"/>
  <c r="N891" i="62"/>
  <c r="M891" i="62"/>
  <c r="L891" i="62"/>
  <c r="K891" i="62"/>
  <c r="J891" i="62"/>
  <c r="I891" i="62"/>
  <c r="N890" i="62"/>
  <c r="M890" i="62"/>
  <c r="L890" i="62"/>
  <c r="K890" i="62"/>
  <c r="J890" i="62"/>
  <c r="I890" i="62"/>
  <c r="N889" i="62"/>
  <c r="M889" i="62"/>
  <c r="L889" i="62"/>
  <c r="K889" i="62"/>
  <c r="J889" i="62"/>
  <c r="I889" i="62"/>
  <c r="N888" i="62"/>
  <c r="M888" i="62"/>
  <c r="L888" i="62"/>
  <c r="K888" i="62"/>
  <c r="J888" i="62"/>
  <c r="I888" i="62"/>
  <c r="N887" i="62"/>
  <c r="M887" i="62"/>
  <c r="L887" i="62"/>
  <c r="K887" i="62"/>
  <c r="J887" i="62"/>
  <c r="I887" i="62"/>
  <c r="N886" i="62"/>
  <c r="M886" i="62"/>
  <c r="L886" i="62"/>
  <c r="K886" i="62"/>
  <c r="J886" i="62"/>
  <c r="I886" i="62"/>
  <c r="N885" i="62"/>
  <c r="M885" i="62"/>
  <c r="L885" i="62"/>
  <c r="K885" i="62"/>
  <c r="J885" i="62"/>
  <c r="I885" i="62"/>
  <c r="N884" i="62"/>
  <c r="M884" i="62"/>
  <c r="L884" i="62"/>
  <c r="K884" i="62"/>
  <c r="J884" i="62"/>
  <c r="I884" i="62"/>
  <c r="N883" i="62"/>
  <c r="M883" i="62"/>
  <c r="L883" i="62"/>
  <c r="K883" i="62"/>
  <c r="J883" i="62"/>
  <c r="I883" i="62"/>
  <c r="N882" i="62"/>
  <c r="M882" i="62"/>
  <c r="L882" i="62"/>
  <c r="K882" i="62"/>
  <c r="J882" i="62"/>
  <c r="I882" i="62"/>
  <c r="N881" i="62"/>
  <c r="M881" i="62"/>
  <c r="L881" i="62"/>
  <c r="K881" i="62"/>
  <c r="J881" i="62"/>
  <c r="I881" i="62"/>
  <c r="N880" i="62"/>
  <c r="M880" i="62"/>
  <c r="L880" i="62"/>
  <c r="K880" i="62"/>
  <c r="J880" i="62"/>
  <c r="I880" i="62"/>
  <c r="N879" i="62"/>
  <c r="M879" i="62"/>
  <c r="L879" i="62"/>
  <c r="K879" i="62"/>
  <c r="J879" i="62"/>
  <c r="I879" i="62"/>
  <c r="N878" i="62"/>
  <c r="M878" i="62"/>
  <c r="L878" i="62"/>
  <c r="K878" i="62"/>
  <c r="J878" i="62"/>
  <c r="I878" i="62"/>
  <c r="N877" i="62"/>
  <c r="M877" i="62"/>
  <c r="L877" i="62"/>
  <c r="K877" i="62"/>
  <c r="J877" i="62"/>
  <c r="I877" i="62"/>
  <c r="N876" i="62"/>
  <c r="M876" i="62"/>
  <c r="L876" i="62"/>
  <c r="K876" i="62"/>
  <c r="J876" i="62"/>
  <c r="I876" i="62"/>
  <c r="N875" i="62"/>
  <c r="M875" i="62"/>
  <c r="L875" i="62"/>
  <c r="K875" i="62"/>
  <c r="J875" i="62"/>
  <c r="I875" i="62"/>
  <c r="N874" i="62"/>
  <c r="M874" i="62"/>
  <c r="L874" i="62"/>
  <c r="K874" i="62"/>
  <c r="J874" i="62"/>
  <c r="I874" i="62"/>
  <c r="N873" i="62"/>
  <c r="M873" i="62"/>
  <c r="L873" i="62"/>
  <c r="K873" i="62"/>
  <c r="J873" i="62"/>
  <c r="I873" i="62"/>
  <c r="N872" i="62"/>
  <c r="M872" i="62"/>
  <c r="L872" i="62"/>
  <c r="K872" i="62"/>
  <c r="J872" i="62"/>
  <c r="I872" i="62"/>
  <c r="N871" i="62"/>
  <c r="M871" i="62"/>
  <c r="L871" i="62"/>
  <c r="K871" i="62"/>
  <c r="J871" i="62"/>
  <c r="I871" i="62"/>
  <c r="N870" i="62"/>
  <c r="M870" i="62"/>
  <c r="L870" i="62"/>
  <c r="K870" i="62"/>
  <c r="J870" i="62"/>
  <c r="I870" i="62"/>
  <c r="N869" i="62"/>
  <c r="M869" i="62"/>
  <c r="L869" i="62"/>
  <c r="K869" i="62"/>
  <c r="J869" i="62"/>
  <c r="I869" i="62"/>
  <c r="N868" i="62"/>
  <c r="M868" i="62"/>
  <c r="L868" i="62"/>
  <c r="K868" i="62"/>
  <c r="J868" i="62"/>
  <c r="I868" i="62"/>
  <c r="N867" i="62"/>
  <c r="M867" i="62"/>
  <c r="L867" i="62"/>
  <c r="K867" i="62"/>
  <c r="J867" i="62"/>
  <c r="I867" i="62"/>
  <c r="N866" i="62"/>
  <c r="M866" i="62"/>
  <c r="L866" i="62"/>
  <c r="K866" i="62"/>
  <c r="J866" i="62"/>
  <c r="I866" i="62"/>
  <c r="N865" i="62"/>
  <c r="M865" i="62"/>
  <c r="L865" i="62"/>
  <c r="K865" i="62"/>
  <c r="J865" i="62"/>
  <c r="I865" i="62"/>
  <c r="N864" i="62"/>
  <c r="M864" i="62"/>
  <c r="L864" i="62"/>
  <c r="K864" i="62"/>
  <c r="J864" i="62"/>
  <c r="I864" i="62"/>
  <c r="N863" i="62"/>
  <c r="M863" i="62"/>
  <c r="L863" i="62"/>
  <c r="K863" i="62"/>
  <c r="J863" i="62"/>
  <c r="I863" i="62"/>
  <c r="N862" i="62"/>
  <c r="M862" i="62"/>
  <c r="L862" i="62"/>
  <c r="K862" i="62"/>
  <c r="J862" i="62"/>
  <c r="I862" i="62"/>
  <c r="N861" i="62"/>
  <c r="M861" i="62"/>
  <c r="L861" i="62"/>
  <c r="K861" i="62"/>
  <c r="J861" i="62"/>
  <c r="I861" i="62"/>
  <c r="N860" i="62"/>
  <c r="M860" i="62"/>
  <c r="L860" i="62"/>
  <c r="K860" i="62"/>
  <c r="J860" i="62"/>
  <c r="I860" i="62"/>
  <c r="N859" i="62"/>
  <c r="M859" i="62"/>
  <c r="L859" i="62"/>
  <c r="K859" i="62"/>
  <c r="J859" i="62"/>
  <c r="I859" i="62"/>
  <c r="N858" i="62"/>
  <c r="M858" i="62"/>
  <c r="L858" i="62"/>
  <c r="K858" i="62"/>
  <c r="J858" i="62"/>
  <c r="I858" i="62"/>
  <c r="N857" i="62"/>
  <c r="M857" i="62"/>
  <c r="L857" i="62"/>
  <c r="K857" i="62"/>
  <c r="J857" i="62"/>
  <c r="I857" i="62"/>
  <c r="N856" i="62"/>
  <c r="M856" i="62"/>
  <c r="L856" i="62"/>
  <c r="K856" i="62"/>
  <c r="J856" i="62"/>
  <c r="I856" i="62"/>
  <c r="N855" i="62"/>
  <c r="M855" i="62"/>
  <c r="L855" i="62"/>
  <c r="K855" i="62"/>
  <c r="J855" i="62"/>
  <c r="I855" i="62"/>
  <c r="N854" i="62"/>
  <c r="M854" i="62"/>
  <c r="L854" i="62"/>
  <c r="K854" i="62"/>
  <c r="J854" i="62"/>
  <c r="I854" i="62"/>
  <c r="N853" i="62"/>
  <c r="M853" i="62"/>
  <c r="L853" i="62"/>
  <c r="K853" i="62"/>
  <c r="J853" i="62"/>
  <c r="I853" i="62"/>
  <c r="N852" i="62"/>
  <c r="M852" i="62"/>
  <c r="L852" i="62"/>
  <c r="K852" i="62"/>
  <c r="J852" i="62"/>
  <c r="I852" i="62"/>
  <c r="N851" i="62"/>
  <c r="M851" i="62"/>
  <c r="L851" i="62"/>
  <c r="K851" i="62"/>
  <c r="J851" i="62"/>
  <c r="I851" i="62"/>
  <c r="N850" i="62"/>
  <c r="M850" i="62"/>
  <c r="L850" i="62"/>
  <c r="K850" i="62"/>
  <c r="J850" i="62"/>
  <c r="I850" i="62"/>
  <c r="N849" i="62"/>
  <c r="M849" i="62"/>
  <c r="L849" i="62"/>
  <c r="K849" i="62"/>
  <c r="J849" i="62"/>
  <c r="I849" i="62"/>
  <c r="N848" i="62"/>
  <c r="M848" i="62"/>
  <c r="L848" i="62"/>
  <c r="K848" i="62"/>
  <c r="J848" i="62"/>
  <c r="I848" i="62"/>
  <c r="N847" i="62"/>
  <c r="M847" i="62"/>
  <c r="L847" i="62"/>
  <c r="K847" i="62"/>
  <c r="J847" i="62"/>
  <c r="I847" i="62"/>
  <c r="N846" i="62"/>
  <c r="M846" i="62"/>
  <c r="L846" i="62"/>
  <c r="K846" i="62"/>
  <c r="J846" i="62"/>
  <c r="I846" i="62"/>
  <c r="N845" i="62"/>
  <c r="M845" i="62"/>
  <c r="L845" i="62"/>
  <c r="K845" i="62"/>
  <c r="J845" i="62"/>
  <c r="I845" i="62"/>
  <c r="N844" i="62"/>
  <c r="M844" i="62"/>
  <c r="L844" i="62"/>
  <c r="K844" i="62"/>
  <c r="J844" i="62"/>
  <c r="I844" i="62"/>
  <c r="N843" i="62"/>
  <c r="M843" i="62"/>
  <c r="L843" i="62"/>
  <c r="K843" i="62"/>
  <c r="J843" i="62"/>
  <c r="I843" i="62"/>
  <c r="N842" i="62"/>
  <c r="M842" i="62"/>
  <c r="L842" i="62"/>
  <c r="K842" i="62"/>
  <c r="J842" i="62"/>
  <c r="I842" i="62"/>
  <c r="N841" i="62"/>
  <c r="M841" i="62"/>
  <c r="L841" i="62"/>
  <c r="K841" i="62"/>
  <c r="J841" i="62"/>
  <c r="I841" i="62"/>
  <c r="N840" i="62"/>
  <c r="M840" i="62"/>
  <c r="L840" i="62"/>
  <c r="K840" i="62"/>
  <c r="J840" i="62"/>
  <c r="I840" i="62"/>
  <c r="N839" i="62"/>
  <c r="M839" i="62"/>
  <c r="L839" i="62"/>
  <c r="K839" i="62"/>
  <c r="J839" i="62"/>
  <c r="I839" i="62"/>
  <c r="N838" i="62"/>
  <c r="M838" i="62"/>
  <c r="L838" i="62"/>
  <c r="K838" i="62"/>
  <c r="J838" i="62"/>
  <c r="I838" i="62"/>
  <c r="N837" i="62"/>
  <c r="M837" i="62"/>
  <c r="L837" i="62"/>
  <c r="K837" i="62"/>
  <c r="J837" i="62"/>
  <c r="I837" i="62"/>
  <c r="N836" i="62"/>
  <c r="M836" i="62"/>
  <c r="L836" i="62"/>
  <c r="K836" i="62"/>
  <c r="J836" i="62"/>
  <c r="I836" i="62"/>
  <c r="N835" i="62"/>
  <c r="M835" i="62"/>
  <c r="L835" i="62"/>
  <c r="K835" i="62"/>
  <c r="J835" i="62"/>
  <c r="I835" i="62"/>
  <c r="N834" i="62"/>
  <c r="M834" i="62"/>
  <c r="L834" i="62"/>
  <c r="K834" i="62"/>
  <c r="J834" i="62"/>
  <c r="I834" i="62"/>
  <c r="N833" i="62"/>
  <c r="M833" i="62"/>
  <c r="L833" i="62"/>
  <c r="K833" i="62"/>
  <c r="J833" i="62"/>
  <c r="I833" i="62"/>
  <c r="N832" i="62"/>
  <c r="M832" i="62"/>
  <c r="L832" i="62"/>
  <c r="K832" i="62"/>
  <c r="J832" i="62"/>
  <c r="I832" i="62"/>
  <c r="N831" i="62"/>
  <c r="M831" i="62"/>
  <c r="L831" i="62"/>
  <c r="K831" i="62"/>
  <c r="J831" i="62"/>
  <c r="I831" i="62"/>
  <c r="N830" i="62"/>
  <c r="M830" i="62"/>
  <c r="L830" i="62"/>
  <c r="K830" i="62"/>
  <c r="J830" i="62"/>
  <c r="I830" i="62"/>
  <c r="N829" i="62"/>
  <c r="M829" i="62"/>
  <c r="L829" i="62"/>
  <c r="K829" i="62"/>
  <c r="J829" i="62"/>
  <c r="I829" i="62"/>
  <c r="N828" i="62"/>
  <c r="M828" i="62"/>
  <c r="L828" i="62"/>
  <c r="K828" i="62"/>
  <c r="J828" i="62"/>
  <c r="I828" i="62"/>
  <c r="N827" i="62"/>
  <c r="M827" i="62"/>
  <c r="L827" i="62"/>
  <c r="K827" i="62"/>
  <c r="J827" i="62"/>
  <c r="I827" i="62"/>
  <c r="N826" i="62"/>
  <c r="M826" i="62"/>
  <c r="L826" i="62"/>
  <c r="K826" i="62"/>
  <c r="J826" i="62"/>
  <c r="I826" i="62"/>
  <c r="N825" i="62"/>
  <c r="M825" i="62"/>
  <c r="L825" i="62"/>
  <c r="K825" i="62"/>
  <c r="J825" i="62"/>
  <c r="I825" i="62"/>
  <c r="N824" i="62"/>
  <c r="M824" i="62"/>
  <c r="L824" i="62"/>
  <c r="K824" i="62"/>
  <c r="J824" i="62"/>
  <c r="I824" i="62"/>
  <c r="N823" i="62"/>
  <c r="M823" i="62"/>
  <c r="L823" i="62"/>
  <c r="K823" i="62"/>
  <c r="J823" i="62"/>
  <c r="I823" i="62"/>
  <c r="N822" i="62"/>
  <c r="M822" i="62"/>
  <c r="L822" i="62"/>
  <c r="K822" i="62"/>
  <c r="J822" i="62"/>
  <c r="I822" i="62"/>
  <c r="N821" i="62"/>
  <c r="M821" i="62"/>
  <c r="L821" i="62"/>
  <c r="K821" i="62"/>
  <c r="J821" i="62"/>
  <c r="I821" i="62"/>
  <c r="N820" i="62"/>
  <c r="M820" i="62"/>
  <c r="L820" i="62"/>
  <c r="K820" i="62"/>
  <c r="J820" i="62"/>
  <c r="I820" i="62"/>
  <c r="N819" i="62"/>
  <c r="M819" i="62"/>
  <c r="L819" i="62"/>
  <c r="K819" i="62"/>
  <c r="J819" i="62"/>
  <c r="I819" i="62"/>
  <c r="N818" i="62"/>
  <c r="M818" i="62"/>
  <c r="L818" i="62"/>
  <c r="K818" i="62"/>
  <c r="J818" i="62"/>
  <c r="I818" i="62"/>
  <c r="N817" i="62"/>
  <c r="M817" i="62"/>
  <c r="L817" i="62"/>
  <c r="K817" i="62"/>
  <c r="J817" i="62"/>
  <c r="I817" i="62"/>
  <c r="N816" i="62"/>
  <c r="M816" i="62"/>
  <c r="L816" i="62"/>
  <c r="K816" i="62"/>
  <c r="J816" i="62"/>
  <c r="I816" i="62"/>
  <c r="N815" i="62"/>
  <c r="M815" i="62"/>
  <c r="L815" i="62"/>
  <c r="K815" i="62"/>
  <c r="J815" i="62"/>
  <c r="I815" i="62"/>
  <c r="N814" i="62"/>
  <c r="M814" i="62"/>
  <c r="L814" i="62"/>
  <c r="K814" i="62"/>
  <c r="J814" i="62"/>
  <c r="I814" i="62"/>
  <c r="N813" i="62"/>
  <c r="M813" i="62"/>
  <c r="L813" i="62"/>
  <c r="K813" i="62"/>
  <c r="J813" i="62"/>
  <c r="I813" i="62"/>
  <c r="N812" i="62"/>
  <c r="M812" i="62"/>
  <c r="L812" i="62"/>
  <c r="K812" i="62"/>
  <c r="J812" i="62"/>
  <c r="I812" i="62"/>
  <c r="N811" i="62"/>
  <c r="M811" i="62"/>
  <c r="L811" i="62"/>
  <c r="K811" i="62"/>
  <c r="J811" i="62"/>
  <c r="I811" i="62"/>
  <c r="N810" i="62"/>
  <c r="M810" i="62"/>
  <c r="L810" i="62"/>
  <c r="K810" i="62"/>
  <c r="J810" i="62"/>
  <c r="I810" i="62"/>
  <c r="N809" i="62"/>
  <c r="M809" i="62"/>
  <c r="L809" i="62"/>
  <c r="K809" i="62"/>
  <c r="J809" i="62"/>
  <c r="I809" i="62"/>
  <c r="N808" i="62"/>
  <c r="M808" i="62"/>
  <c r="L808" i="62"/>
  <c r="K808" i="62"/>
  <c r="J808" i="62"/>
  <c r="I808" i="62"/>
  <c r="N807" i="62"/>
  <c r="M807" i="62"/>
  <c r="L807" i="62"/>
  <c r="K807" i="62"/>
  <c r="J807" i="62"/>
  <c r="I807" i="62"/>
  <c r="N806" i="62"/>
  <c r="M806" i="62"/>
  <c r="L806" i="62"/>
  <c r="K806" i="62"/>
  <c r="J806" i="62"/>
  <c r="I806" i="62"/>
  <c r="N805" i="62"/>
  <c r="M805" i="62"/>
  <c r="L805" i="62"/>
  <c r="K805" i="62"/>
  <c r="J805" i="62"/>
  <c r="I805" i="62"/>
  <c r="N804" i="62"/>
  <c r="M804" i="62"/>
  <c r="L804" i="62"/>
  <c r="K804" i="62"/>
  <c r="J804" i="62"/>
  <c r="I804" i="62"/>
  <c r="N803" i="62"/>
  <c r="M803" i="62"/>
  <c r="L803" i="62"/>
  <c r="K803" i="62"/>
  <c r="J803" i="62"/>
  <c r="I803" i="62"/>
  <c r="N802" i="62"/>
  <c r="M802" i="62"/>
  <c r="L802" i="62"/>
  <c r="K802" i="62"/>
  <c r="J802" i="62"/>
  <c r="I802" i="62"/>
  <c r="N801" i="62"/>
  <c r="M801" i="62"/>
  <c r="L801" i="62"/>
  <c r="K801" i="62"/>
  <c r="J801" i="62"/>
  <c r="I801" i="62"/>
  <c r="N800" i="62"/>
  <c r="M800" i="62"/>
  <c r="L800" i="62"/>
  <c r="K800" i="62"/>
  <c r="J800" i="62"/>
  <c r="I800" i="62"/>
  <c r="N799" i="62"/>
  <c r="M799" i="62"/>
  <c r="L799" i="62"/>
  <c r="K799" i="62"/>
  <c r="J799" i="62"/>
  <c r="I799" i="62"/>
  <c r="N798" i="62"/>
  <c r="M798" i="62"/>
  <c r="L798" i="62"/>
  <c r="K798" i="62"/>
  <c r="J798" i="62"/>
  <c r="I798" i="62"/>
  <c r="N797" i="62"/>
  <c r="M797" i="62"/>
  <c r="L797" i="62"/>
  <c r="K797" i="62"/>
  <c r="J797" i="62"/>
  <c r="I797" i="62"/>
  <c r="N796" i="62"/>
  <c r="M796" i="62"/>
  <c r="L796" i="62"/>
  <c r="K796" i="62"/>
  <c r="J796" i="62"/>
  <c r="I796" i="62"/>
  <c r="N795" i="62"/>
  <c r="M795" i="62"/>
  <c r="L795" i="62"/>
  <c r="K795" i="62"/>
  <c r="J795" i="62"/>
  <c r="I795" i="62"/>
  <c r="N794" i="62"/>
  <c r="M794" i="62"/>
  <c r="L794" i="62"/>
  <c r="K794" i="62"/>
  <c r="J794" i="62"/>
  <c r="I794" i="62"/>
  <c r="N793" i="62"/>
  <c r="M793" i="62"/>
  <c r="L793" i="62"/>
  <c r="K793" i="62"/>
  <c r="J793" i="62"/>
  <c r="I793" i="62"/>
  <c r="N792" i="62"/>
  <c r="M792" i="62"/>
  <c r="L792" i="62"/>
  <c r="K792" i="62"/>
  <c r="J792" i="62"/>
  <c r="I792" i="62"/>
  <c r="N791" i="62"/>
  <c r="M791" i="62"/>
  <c r="L791" i="62"/>
  <c r="K791" i="62"/>
  <c r="J791" i="62"/>
  <c r="I791" i="62"/>
  <c r="N790" i="62"/>
  <c r="M790" i="62"/>
  <c r="L790" i="62"/>
  <c r="K790" i="62"/>
  <c r="J790" i="62"/>
  <c r="I790" i="62"/>
  <c r="N789" i="62"/>
  <c r="M789" i="62"/>
  <c r="L789" i="62"/>
  <c r="K789" i="62"/>
  <c r="J789" i="62"/>
  <c r="I789" i="62"/>
  <c r="N788" i="62"/>
  <c r="M788" i="62"/>
  <c r="L788" i="62"/>
  <c r="K788" i="62"/>
  <c r="J788" i="62"/>
  <c r="I788" i="62"/>
  <c r="N787" i="62"/>
  <c r="M787" i="62"/>
  <c r="L787" i="62"/>
  <c r="K787" i="62"/>
  <c r="J787" i="62"/>
  <c r="I787" i="62"/>
  <c r="N786" i="62"/>
  <c r="M786" i="62"/>
  <c r="L786" i="62"/>
  <c r="K786" i="62"/>
  <c r="J786" i="62"/>
  <c r="I786" i="62"/>
  <c r="N785" i="62"/>
  <c r="M785" i="62"/>
  <c r="L785" i="62"/>
  <c r="K785" i="62"/>
  <c r="J785" i="62"/>
  <c r="I785" i="62"/>
  <c r="N784" i="62"/>
  <c r="M784" i="62"/>
  <c r="L784" i="62"/>
  <c r="K784" i="62"/>
  <c r="J784" i="62"/>
  <c r="I784" i="62"/>
  <c r="N783" i="62"/>
  <c r="M783" i="62"/>
  <c r="L783" i="62"/>
  <c r="K783" i="62"/>
  <c r="J783" i="62"/>
  <c r="I783" i="62"/>
  <c r="N782" i="62"/>
  <c r="M782" i="62"/>
  <c r="L782" i="62"/>
  <c r="K782" i="62"/>
  <c r="J782" i="62"/>
  <c r="I782" i="62"/>
  <c r="N781" i="62"/>
  <c r="M781" i="62"/>
  <c r="L781" i="62"/>
  <c r="K781" i="62"/>
  <c r="J781" i="62"/>
  <c r="I781" i="62"/>
  <c r="N780" i="62"/>
  <c r="M780" i="62"/>
  <c r="L780" i="62"/>
  <c r="K780" i="62"/>
  <c r="J780" i="62"/>
  <c r="I780" i="62"/>
  <c r="N779" i="62"/>
  <c r="M779" i="62"/>
  <c r="L779" i="62"/>
  <c r="K779" i="62"/>
  <c r="J779" i="62"/>
  <c r="I779" i="62"/>
  <c r="N778" i="62"/>
  <c r="M778" i="62"/>
  <c r="L778" i="62"/>
  <c r="K778" i="62"/>
  <c r="J778" i="62"/>
  <c r="I778" i="62"/>
  <c r="N777" i="62"/>
  <c r="M777" i="62"/>
  <c r="L777" i="62"/>
  <c r="K777" i="62"/>
  <c r="J777" i="62"/>
  <c r="I777" i="62"/>
  <c r="N776" i="62"/>
  <c r="M776" i="62"/>
  <c r="L776" i="62"/>
  <c r="K776" i="62"/>
  <c r="J776" i="62"/>
  <c r="I776" i="62"/>
  <c r="N775" i="62"/>
  <c r="M775" i="62"/>
  <c r="L775" i="62"/>
  <c r="K775" i="62"/>
  <c r="J775" i="62"/>
  <c r="I775" i="62"/>
  <c r="N774" i="62"/>
  <c r="M774" i="62"/>
  <c r="L774" i="62"/>
  <c r="K774" i="62"/>
  <c r="J774" i="62"/>
  <c r="I774" i="62"/>
  <c r="N773" i="62"/>
  <c r="M773" i="62"/>
  <c r="L773" i="62"/>
  <c r="K773" i="62"/>
  <c r="J773" i="62"/>
  <c r="I773" i="62"/>
  <c r="N772" i="62"/>
  <c r="M772" i="62"/>
  <c r="L772" i="62"/>
  <c r="K772" i="62"/>
  <c r="J772" i="62"/>
  <c r="I772" i="62"/>
  <c r="N771" i="62"/>
  <c r="M771" i="62"/>
  <c r="L771" i="62"/>
  <c r="K771" i="62"/>
  <c r="J771" i="62"/>
  <c r="I771" i="62"/>
  <c r="N770" i="62"/>
  <c r="M770" i="62"/>
  <c r="L770" i="62"/>
  <c r="K770" i="62"/>
  <c r="J770" i="62"/>
  <c r="I770" i="62"/>
  <c r="N769" i="62"/>
  <c r="M769" i="62"/>
  <c r="L769" i="62"/>
  <c r="K769" i="62"/>
  <c r="J769" i="62"/>
  <c r="I769" i="62"/>
  <c r="N768" i="62"/>
  <c r="M768" i="62"/>
  <c r="L768" i="62"/>
  <c r="K768" i="62"/>
  <c r="J768" i="62"/>
  <c r="I768" i="62"/>
  <c r="N767" i="62"/>
  <c r="M767" i="62"/>
  <c r="L767" i="62"/>
  <c r="K767" i="62"/>
  <c r="J767" i="62"/>
  <c r="I767" i="62"/>
  <c r="N766" i="62"/>
  <c r="M766" i="62"/>
  <c r="L766" i="62"/>
  <c r="K766" i="62"/>
  <c r="J766" i="62"/>
  <c r="I766" i="62"/>
  <c r="N765" i="62"/>
  <c r="M765" i="62"/>
  <c r="L765" i="62"/>
  <c r="K765" i="62"/>
  <c r="J765" i="62"/>
  <c r="I765" i="62"/>
  <c r="N764" i="62"/>
  <c r="M764" i="62"/>
  <c r="L764" i="62"/>
  <c r="K764" i="62"/>
  <c r="J764" i="62"/>
  <c r="I764" i="62"/>
  <c r="N763" i="62"/>
  <c r="M763" i="62"/>
  <c r="L763" i="62"/>
  <c r="K763" i="62"/>
  <c r="J763" i="62"/>
  <c r="I763" i="62"/>
  <c r="N762" i="62"/>
  <c r="M762" i="62"/>
  <c r="L762" i="62"/>
  <c r="K762" i="62"/>
  <c r="J762" i="62"/>
  <c r="I762" i="62"/>
  <c r="N761" i="62"/>
  <c r="M761" i="62"/>
  <c r="L761" i="62"/>
  <c r="K761" i="62"/>
  <c r="J761" i="62"/>
  <c r="I761" i="62"/>
  <c r="N760" i="62"/>
  <c r="M760" i="62"/>
  <c r="L760" i="62"/>
  <c r="K760" i="62"/>
  <c r="J760" i="62"/>
  <c r="I760" i="62"/>
  <c r="N759" i="62"/>
  <c r="M759" i="62"/>
  <c r="L759" i="62"/>
  <c r="K759" i="62"/>
  <c r="J759" i="62"/>
  <c r="I759" i="62"/>
  <c r="N758" i="62"/>
  <c r="M758" i="62"/>
  <c r="L758" i="62"/>
  <c r="K758" i="62"/>
  <c r="J758" i="62"/>
  <c r="I758" i="62"/>
  <c r="N757" i="62"/>
  <c r="M757" i="62"/>
  <c r="L757" i="62"/>
  <c r="K757" i="62"/>
  <c r="J757" i="62"/>
  <c r="I757" i="62"/>
  <c r="N756" i="62"/>
  <c r="M756" i="62"/>
  <c r="L756" i="62"/>
  <c r="K756" i="62"/>
  <c r="J756" i="62"/>
  <c r="I756" i="62"/>
  <c r="N755" i="62"/>
  <c r="M755" i="62"/>
  <c r="L755" i="62"/>
  <c r="K755" i="62"/>
  <c r="J755" i="62"/>
  <c r="I755" i="62"/>
  <c r="N754" i="62"/>
  <c r="M754" i="62"/>
  <c r="L754" i="62"/>
  <c r="K754" i="62"/>
  <c r="J754" i="62"/>
  <c r="I754" i="62"/>
  <c r="N753" i="62"/>
  <c r="M753" i="62"/>
  <c r="L753" i="62"/>
  <c r="K753" i="62"/>
  <c r="J753" i="62"/>
  <c r="I753" i="62"/>
  <c r="N752" i="62"/>
  <c r="M752" i="62"/>
  <c r="L752" i="62"/>
  <c r="K752" i="62"/>
  <c r="J752" i="62"/>
  <c r="I752" i="62"/>
  <c r="N751" i="62"/>
  <c r="M751" i="62"/>
  <c r="L751" i="62"/>
  <c r="K751" i="62"/>
  <c r="J751" i="62"/>
  <c r="I751" i="62"/>
  <c r="N750" i="62"/>
  <c r="M750" i="62"/>
  <c r="L750" i="62"/>
  <c r="K750" i="62"/>
  <c r="J750" i="62"/>
  <c r="I750" i="62"/>
  <c r="N749" i="62"/>
  <c r="M749" i="62"/>
  <c r="L749" i="62"/>
  <c r="K749" i="62"/>
  <c r="J749" i="62"/>
  <c r="I749" i="62"/>
  <c r="N748" i="62"/>
  <c r="M748" i="62"/>
  <c r="L748" i="62"/>
  <c r="K748" i="62"/>
  <c r="J748" i="62"/>
  <c r="I748" i="62"/>
  <c r="N747" i="62"/>
  <c r="M747" i="62"/>
  <c r="L747" i="62"/>
  <c r="K747" i="62"/>
  <c r="J747" i="62"/>
  <c r="I747" i="62"/>
  <c r="N746" i="62"/>
  <c r="M746" i="62"/>
  <c r="L746" i="62"/>
  <c r="K746" i="62"/>
  <c r="J746" i="62"/>
  <c r="I746" i="62"/>
  <c r="N745" i="62"/>
  <c r="M745" i="62"/>
  <c r="L745" i="62"/>
  <c r="K745" i="62"/>
  <c r="J745" i="62"/>
  <c r="I745" i="62"/>
  <c r="N744" i="62"/>
  <c r="M744" i="62"/>
  <c r="L744" i="62"/>
  <c r="K744" i="62"/>
  <c r="J744" i="62"/>
  <c r="I744" i="62"/>
  <c r="N743" i="62"/>
  <c r="M743" i="62"/>
  <c r="L743" i="62"/>
  <c r="K743" i="62"/>
  <c r="J743" i="62"/>
  <c r="I743" i="62"/>
  <c r="N742" i="62"/>
  <c r="M742" i="62"/>
  <c r="L742" i="62"/>
  <c r="K742" i="62"/>
  <c r="J742" i="62"/>
  <c r="I742" i="62"/>
  <c r="N741" i="62"/>
  <c r="M741" i="62"/>
  <c r="L741" i="62"/>
  <c r="K741" i="62"/>
  <c r="J741" i="62"/>
  <c r="I741" i="62"/>
  <c r="N740" i="62"/>
  <c r="M740" i="62"/>
  <c r="L740" i="62"/>
  <c r="K740" i="62"/>
  <c r="J740" i="62"/>
  <c r="I740" i="62"/>
  <c r="N739" i="62"/>
  <c r="M739" i="62"/>
  <c r="L739" i="62"/>
  <c r="K739" i="62"/>
  <c r="J739" i="62"/>
  <c r="I739" i="62"/>
  <c r="N738" i="62"/>
  <c r="M738" i="62"/>
  <c r="L738" i="62"/>
  <c r="K738" i="62"/>
  <c r="J738" i="62"/>
  <c r="I738" i="62"/>
  <c r="N737" i="62"/>
  <c r="M737" i="62"/>
  <c r="L737" i="62"/>
  <c r="K737" i="62"/>
  <c r="J737" i="62"/>
  <c r="I737" i="62"/>
  <c r="N736" i="62"/>
  <c r="M736" i="62"/>
  <c r="L736" i="62"/>
  <c r="K736" i="62"/>
  <c r="J736" i="62"/>
  <c r="I736" i="62"/>
  <c r="N735" i="62"/>
  <c r="M735" i="62"/>
  <c r="L735" i="62"/>
  <c r="K735" i="62"/>
  <c r="J735" i="62"/>
  <c r="I735" i="62"/>
  <c r="N734" i="62"/>
  <c r="M734" i="62"/>
  <c r="L734" i="62"/>
  <c r="K734" i="62"/>
  <c r="J734" i="62"/>
  <c r="I734" i="62"/>
  <c r="N733" i="62"/>
  <c r="M733" i="62"/>
  <c r="L733" i="62"/>
  <c r="K733" i="62"/>
  <c r="J733" i="62"/>
  <c r="I733" i="62"/>
  <c r="N732" i="62"/>
  <c r="M732" i="62"/>
  <c r="L732" i="62"/>
  <c r="K732" i="62"/>
  <c r="J732" i="62"/>
  <c r="I732" i="62"/>
  <c r="N731" i="62"/>
  <c r="M731" i="62"/>
  <c r="L731" i="62"/>
  <c r="K731" i="62"/>
  <c r="J731" i="62"/>
  <c r="I731" i="62"/>
  <c r="N730" i="62"/>
  <c r="M730" i="62"/>
  <c r="L730" i="62"/>
  <c r="K730" i="62"/>
  <c r="J730" i="62"/>
  <c r="I730" i="62"/>
  <c r="N729" i="62"/>
  <c r="M729" i="62"/>
  <c r="L729" i="62"/>
  <c r="K729" i="62"/>
  <c r="J729" i="62"/>
  <c r="I729" i="62"/>
  <c r="N728" i="62"/>
  <c r="M728" i="62"/>
  <c r="L728" i="62"/>
  <c r="K728" i="62"/>
  <c r="J728" i="62"/>
  <c r="I728" i="62"/>
  <c r="N727" i="62"/>
  <c r="M727" i="62"/>
  <c r="L727" i="62"/>
  <c r="K727" i="62"/>
  <c r="J727" i="62"/>
  <c r="I727" i="62"/>
  <c r="N726" i="62"/>
  <c r="M726" i="62"/>
  <c r="L726" i="62"/>
  <c r="K726" i="62"/>
  <c r="J726" i="62"/>
  <c r="I726" i="62"/>
  <c r="N725" i="62"/>
  <c r="M725" i="62"/>
  <c r="L725" i="62"/>
  <c r="K725" i="62"/>
  <c r="J725" i="62"/>
  <c r="I725" i="62"/>
  <c r="N724" i="62"/>
  <c r="M724" i="62"/>
  <c r="L724" i="62"/>
  <c r="K724" i="62"/>
  <c r="J724" i="62"/>
  <c r="I724" i="62"/>
  <c r="N723" i="62"/>
  <c r="M723" i="62"/>
  <c r="L723" i="62"/>
  <c r="K723" i="62"/>
  <c r="J723" i="62"/>
  <c r="I723" i="62"/>
  <c r="N722" i="62"/>
  <c r="M722" i="62"/>
  <c r="L722" i="62"/>
  <c r="K722" i="62"/>
  <c r="J722" i="62"/>
  <c r="I722" i="62"/>
  <c r="N721" i="62"/>
  <c r="M721" i="62"/>
  <c r="L721" i="62"/>
  <c r="K721" i="62"/>
  <c r="J721" i="62"/>
  <c r="I721" i="62"/>
  <c r="N720" i="62"/>
  <c r="M720" i="62"/>
  <c r="L720" i="62"/>
  <c r="K720" i="62"/>
  <c r="J720" i="62"/>
  <c r="I720" i="62"/>
  <c r="N719" i="62"/>
  <c r="M719" i="62"/>
  <c r="L719" i="62"/>
  <c r="K719" i="62"/>
  <c r="J719" i="62"/>
  <c r="I719" i="62"/>
  <c r="N718" i="62"/>
  <c r="M718" i="62"/>
  <c r="L718" i="62"/>
  <c r="K718" i="62"/>
  <c r="J718" i="62"/>
  <c r="I718" i="62"/>
  <c r="N717" i="62"/>
  <c r="M717" i="62"/>
  <c r="L717" i="62"/>
  <c r="K717" i="62"/>
  <c r="J717" i="62"/>
  <c r="I717" i="62"/>
  <c r="N716" i="62"/>
  <c r="M716" i="62"/>
  <c r="L716" i="62"/>
  <c r="K716" i="62"/>
  <c r="J716" i="62"/>
  <c r="I716" i="62"/>
  <c r="N715" i="62"/>
  <c r="M715" i="62"/>
  <c r="L715" i="62"/>
  <c r="K715" i="62"/>
  <c r="J715" i="62"/>
  <c r="I715" i="62"/>
  <c r="N714" i="62"/>
  <c r="M714" i="62"/>
  <c r="L714" i="62"/>
  <c r="K714" i="62"/>
  <c r="J714" i="62"/>
  <c r="I714" i="62"/>
  <c r="N713" i="62"/>
  <c r="M713" i="62"/>
  <c r="L713" i="62"/>
  <c r="K713" i="62"/>
  <c r="J713" i="62"/>
  <c r="I713" i="62"/>
  <c r="N712" i="62"/>
  <c r="M712" i="62"/>
  <c r="L712" i="62"/>
  <c r="K712" i="62"/>
  <c r="J712" i="62"/>
  <c r="I712" i="62"/>
  <c r="N711" i="62"/>
  <c r="M711" i="62"/>
  <c r="L711" i="62"/>
  <c r="K711" i="62"/>
  <c r="J711" i="62"/>
  <c r="I711" i="62"/>
  <c r="N710" i="62"/>
  <c r="M710" i="62"/>
  <c r="L710" i="62"/>
  <c r="K710" i="62"/>
  <c r="J710" i="62"/>
  <c r="I710" i="62"/>
  <c r="N709" i="62"/>
  <c r="M709" i="62"/>
  <c r="L709" i="62"/>
  <c r="K709" i="62"/>
  <c r="J709" i="62"/>
  <c r="I709" i="62"/>
  <c r="N708" i="62"/>
  <c r="M708" i="62"/>
  <c r="L708" i="62"/>
  <c r="K708" i="62"/>
  <c r="J708" i="62"/>
  <c r="I708" i="62"/>
  <c r="N707" i="62"/>
  <c r="M707" i="62"/>
  <c r="L707" i="62"/>
  <c r="K707" i="62"/>
  <c r="J707" i="62"/>
  <c r="I707" i="62"/>
  <c r="N706" i="62"/>
  <c r="M706" i="62"/>
  <c r="L706" i="62"/>
  <c r="K706" i="62"/>
  <c r="J706" i="62"/>
  <c r="I706" i="62"/>
  <c r="N705" i="62"/>
  <c r="M705" i="62"/>
  <c r="L705" i="62"/>
  <c r="K705" i="62"/>
  <c r="J705" i="62"/>
  <c r="I705" i="62"/>
  <c r="N704" i="62"/>
  <c r="M704" i="62"/>
  <c r="L704" i="62"/>
  <c r="K704" i="62"/>
  <c r="J704" i="62"/>
  <c r="I704" i="62"/>
  <c r="N703" i="62"/>
  <c r="M703" i="62"/>
  <c r="L703" i="62"/>
  <c r="K703" i="62"/>
  <c r="J703" i="62"/>
  <c r="I703" i="62"/>
  <c r="N702" i="62"/>
  <c r="M702" i="62"/>
  <c r="L702" i="62"/>
  <c r="K702" i="62"/>
  <c r="J702" i="62"/>
  <c r="I702" i="62"/>
  <c r="N701" i="62"/>
  <c r="M701" i="62"/>
  <c r="L701" i="62"/>
  <c r="K701" i="62"/>
  <c r="J701" i="62"/>
  <c r="I701" i="62"/>
  <c r="N700" i="62"/>
  <c r="M700" i="62"/>
  <c r="L700" i="62"/>
  <c r="K700" i="62"/>
  <c r="J700" i="62"/>
  <c r="I700" i="62"/>
  <c r="N699" i="62"/>
  <c r="M699" i="62"/>
  <c r="L699" i="62"/>
  <c r="K699" i="62"/>
  <c r="J699" i="62"/>
  <c r="I699" i="62"/>
  <c r="N698" i="62"/>
  <c r="M698" i="62"/>
  <c r="L698" i="62"/>
  <c r="K698" i="62"/>
  <c r="J698" i="62"/>
  <c r="I698" i="62"/>
  <c r="N697" i="62"/>
  <c r="M697" i="62"/>
  <c r="L697" i="62"/>
  <c r="K697" i="62"/>
  <c r="J697" i="62"/>
  <c r="I697" i="62"/>
  <c r="N696" i="62"/>
  <c r="M696" i="62"/>
  <c r="L696" i="62"/>
  <c r="K696" i="62"/>
  <c r="J696" i="62"/>
  <c r="I696" i="62"/>
  <c r="N695" i="62"/>
  <c r="M695" i="62"/>
  <c r="L695" i="62"/>
  <c r="K695" i="62"/>
  <c r="J695" i="62"/>
  <c r="I695" i="62"/>
  <c r="N694" i="62"/>
  <c r="M694" i="62"/>
  <c r="L694" i="62"/>
  <c r="K694" i="62"/>
  <c r="J694" i="62"/>
  <c r="I694" i="62"/>
  <c r="N693" i="62"/>
  <c r="M693" i="62"/>
  <c r="L693" i="62"/>
  <c r="K693" i="62"/>
  <c r="J693" i="62"/>
  <c r="I693" i="62"/>
  <c r="N692" i="62"/>
  <c r="M692" i="62"/>
  <c r="L692" i="62"/>
  <c r="K692" i="62"/>
  <c r="J692" i="62"/>
  <c r="I692" i="62"/>
  <c r="N691" i="62"/>
  <c r="M691" i="62"/>
  <c r="L691" i="62"/>
  <c r="K691" i="62"/>
  <c r="J691" i="62"/>
  <c r="I691" i="62"/>
  <c r="N690" i="62"/>
  <c r="M690" i="62"/>
  <c r="L690" i="62"/>
  <c r="K690" i="62"/>
  <c r="J690" i="62"/>
  <c r="I690" i="62"/>
  <c r="N689" i="62"/>
  <c r="M689" i="62"/>
  <c r="L689" i="62"/>
  <c r="K689" i="62"/>
  <c r="J689" i="62"/>
  <c r="I689" i="62"/>
  <c r="N688" i="62"/>
  <c r="M688" i="62"/>
  <c r="L688" i="62"/>
  <c r="K688" i="62"/>
  <c r="J688" i="62"/>
  <c r="I688" i="62"/>
  <c r="N687" i="62"/>
  <c r="M687" i="62"/>
  <c r="L687" i="62"/>
  <c r="K687" i="62"/>
  <c r="J687" i="62"/>
  <c r="I687" i="62"/>
  <c r="N686" i="62"/>
  <c r="M686" i="62"/>
  <c r="L686" i="62"/>
  <c r="K686" i="62"/>
  <c r="J686" i="62"/>
  <c r="I686" i="62"/>
  <c r="N685" i="62"/>
  <c r="M685" i="62"/>
  <c r="L685" i="62"/>
  <c r="K685" i="62"/>
  <c r="J685" i="62"/>
  <c r="I685" i="62"/>
  <c r="N684" i="62"/>
  <c r="M684" i="62"/>
  <c r="L684" i="62"/>
  <c r="K684" i="62"/>
  <c r="J684" i="62"/>
  <c r="I684" i="62"/>
  <c r="N683" i="62"/>
  <c r="M683" i="62"/>
  <c r="L683" i="62"/>
  <c r="K683" i="62"/>
  <c r="J683" i="62"/>
  <c r="I683" i="62"/>
  <c r="N682" i="62"/>
  <c r="M682" i="62"/>
  <c r="L682" i="62"/>
  <c r="K682" i="62"/>
  <c r="J682" i="62"/>
  <c r="I682" i="62"/>
  <c r="N681" i="62"/>
  <c r="M681" i="62"/>
  <c r="L681" i="62"/>
  <c r="K681" i="62"/>
  <c r="J681" i="62"/>
  <c r="I681" i="62"/>
  <c r="N680" i="62"/>
  <c r="M680" i="62"/>
  <c r="L680" i="62"/>
  <c r="K680" i="62"/>
  <c r="J680" i="62"/>
  <c r="I680" i="62"/>
  <c r="N679" i="62"/>
  <c r="M679" i="62"/>
  <c r="L679" i="62"/>
  <c r="K679" i="62"/>
  <c r="J679" i="62"/>
  <c r="I679" i="62"/>
  <c r="N678" i="62"/>
  <c r="M678" i="62"/>
  <c r="L678" i="62"/>
  <c r="K678" i="62"/>
  <c r="J678" i="62"/>
  <c r="I678" i="62"/>
  <c r="N677" i="62"/>
  <c r="M677" i="62"/>
  <c r="L677" i="62"/>
  <c r="K677" i="62"/>
  <c r="J677" i="62"/>
  <c r="I677" i="62"/>
  <c r="N676" i="62"/>
  <c r="M676" i="62"/>
  <c r="L676" i="62"/>
  <c r="K676" i="62"/>
  <c r="J676" i="62"/>
  <c r="I676" i="62"/>
  <c r="N675" i="62"/>
  <c r="M675" i="62"/>
  <c r="L675" i="62"/>
  <c r="K675" i="62"/>
  <c r="J675" i="62"/>
  <c r="I675" i="62"/>
  <c r="N674" i="62"/>
  <c r="M674" i="62"/>
  <c r="L674" i="62"/>
  <c r="K674" i="62"/>
  <c r="J674" i="62"/>
  <c r="I674" i="62"/>
  <c r="N673" i="62"/>
  <c r="M673" i="62"/>
  <c r="L673" i="62"/>
  <c r="K673" i="62"/>
  <c r="J673" i="62"/>
  <c r="I673" i="62"/>
  <c r="N672" i="62"/>
  <c r="M672" i="62"/>
  <c r="L672" i="62"/>
  <c r="K672" i="62"/>
  <c r="J672" i="62"/>
  <c r="I672" i="62"/>
  <c r="N671" i="62"/>
  <c r="M671" i="62"/>
  <c r="L671" i="62"/>
  <c r="K671" i="62"/>
  <c r="J671" i="62"/>
  <c r="I671" i="62"/>
  <c r="N670" i="62"/>
  <c r="M670" i="62"/>
  <c r="L670" i="62"/>
  <c r="K670" i="62"/>
  <c r="J670" i="62"/>
  <c r="I670" i="62"/>
  <c r="N669" i="62"/>
  <c r="M669" i="62"/>
  <c r="L669" i="62"/>
  <c r="K669" i="62"/>
  <c r="J669" i="62"/>
  <c r="I669" i="62"/>
  <c r="N668" i="62"/>
  <c r="M668" i="62"/>
  <c r="L668" i="62"/>
  <c r="K668" i="62"/>
  <c r="J668" i="62"/>
  <c r="I668" i="62"/>
  <c r="N667" i="62"/>
  <c r="M667" i="62"/>
  <c r="L667" i="62"/>
  <c r="K667" i="62"/>
  <c r="J667" i="62"/>
  <c r="I667" i="62"/>
  <c r="N666" i="62"/>
  <c r="M666" i="62"/>
  <c r="L666" i="62"/>
  <c r="K666" i="62"/>
  <c r="J666" i="62"/>
  <c r="I666" i="62"/>
  <c r="N665" i="62"/>
  <c r="M665" i="62"/>
  <c r="L665" i="62"/>
  <c r="K665" i="62"/>
  <c r="J665" i="62"/>
  <c r="I665" i="62"/>
  <c r="N664" i="62"/>
  <c r="M664" i="62"/>
  <c r="L664" i="62"/>
  <c r="K664" i="62"/>
  <c r="J664" i="62"/>
  <c r="I664" i="62"/>
  <c r="N663" i="62"/>
  <c r="M663" i="62"/>
  <c r="L663" i="62"/>
  <c r="K663" i="62"/>
  <c r="J663" i="62"/>
  <c r="I663" i="62"/>
  <c r="N662" i="62"/>
  <c r="M662" i="62"/>
  <c r="L662" i="62"/>
  <c r="K662" i="62"/>
  <c r="J662" i="62"/>
  <c r="I662" i="62"/>
  <c r="N661" i="62"/>
  <c r="M661" i="62"/>
  <c r="L661" i="62"/>
  <c r="K661" i="62"/>
  <c r="J661" i="62"/>
  <c r="I661" i="62"/>
  <c r="N660" i="62"/>
  <c r="M660" i="62"/>
  <c r="L660" i="62"/>
  <c r="K660" i="62"/>
  <c r="J660" i="62"/>
  <c r="I660" i="62"/>
  <c r="N659" i="62"/>
  <c r="M659" i="62"/>
  <c r="L659" i="62"/>
  <c r="K659" i="62"/>
  <c r="J659" i="62"/>
  <c r="I659" i="62"/>
  <c r="N658" i="62"/>
  <c r="M658" i="62"/>
  <c r="L658" i="62"/>
  <c r="K658" i="62"/>
  <c r="J658" i="62"/>
  <c r="I658" i="62"/>
  <c r="N657" i="62"/>
  <c r="M657" i="62"/>
  <c r="L657" i="62"/>
  <c r="K657" i="62"/>
  <c r="J657" i="62"/>
  <c r="I657" i="62"/>
  <c r="N656" i="62"/>
  <c r="M656" i="62"/>
  <c r="L656" i="62"/>
  <c r="K656" i="62"/>
  <c r="J656" i="62"/>
  <c r="I656" i="62"/>
  <c r="N655" i="62"/>
  <c r="M655" i="62"/>
  <c r="L655" i="62"/>
  <c r="K655" i="62"/>
  <c r="J655" i="62"/>
  <c r="I655" i="62"/>
  <c r="N654" i="62"/>
  <c r="M654" i="62"/>
  <c r="L654" i="62"/>
  <c r="K654" i="62"/>
  <c r="J654" i="62"/>
  <c r="I654" i="62"/>
  <c r="N653" i="62"/>
  <c r="M653" i="62"/>
  <c r="L653" i="62"/>
  <c r="K653" i="62"/>
  <c r="J653" i="62"/>
  <c r="I653" i="62"/>
  <c r="N652" i="62"/>
  <c r="M652" i="62"/>
  <c r="L652" i="62"/>
  <c r="K652" i="62"/>
  <c r="J652" i="62"/>
  <c r="I652" i="62"/>
  <c r="N651" i="62"/>
  <c r="M651" i="62"/>
  <c r="L651" i="62"/>
  <c r="K651" i="62"/>
  <c r="J651" i="62"/>
  <c r="I651" i="62"/>
  <c r="N650" i="62"/>
  <c r="M650" i="62"/>
  <c r="L650" i="62"/>
  <c r="K650" i="62"/>
  <c r="J650" i="62"/>
  <c r="I650" i="62"/>
  <c r="N649" i="62"/>
  <c r="M649" i="62"/>
  <c r="L649" i="62"/>
  <c r="K649" i="62"/>
  <c r="J649" i="62"/>
  <c r="I649" i="62"/>
  <c r="N648" i="62"/>
  <c r="M648" i="62"/>
  <c r="L648" i="62"/>
  <c r="K648" i="62"/>
  <c r="J648" i="62"/>
  <c r="I648" i="62"/>
  <c r="N647" i="62"/>
  <c r="M647" i="62"/>
  <c r="L647" i="62"/>
  <c r="K647" i="62"/>
  <c r="J647" i="62"/>
  <c r="I647" i="62"/>
  <c r="N646" i="62"/>
  <c r="M646" i="62"/>
  <c r="L646" i="62"/>
  <c r="K646" i="62"/>
  <c r="J646" i="62"/>
  <c r="I646" i="62"/>
  <c r="N645" i="62"/>
  <c r="M645" i="62"/>
  <c r="L645" i="62"/>
  <c r="K645" i="62"/>
  <c r="J645" i="62"/>
  <c r="I645" i="62"/>
  <c r="N644" i="62"/>
  <c r="M644" i="62"/>
  <c r="L644" i="62"/>
  <c r="K644" i="62"/>
  <c r="J644" i="62"/>
  <c r="I644" i="62"/>
  <c r="N643" i="62"/>
  <c r="M643" i="62"/>
  <c r="L643" i="62"/>
  <c r="K643" i="62"/>
  <c r="J643" i="62"/>
  <c r="I643" i="62"/>
  <c r="N642" i="62"/>
  <c r="M642" i="62"/>
  <c r="L642" i="62"/>
  <c r="K642" i="62"/>
  <c r="J642" i="62"/>
  <c r="I642" i="62"/>
  <c r="N641" i="62"/>
  <c r="M641" i="62"/>
  <c r="L641" i="62"/>
  <c r="K641" i="62"/>
  <c r="J641" i="62"/>
  <c r="I641" i="62"/>
  <c r="N640" i="62"/>
  <c r="M640" i="62"/>
  <c r="L640" i="62"/>
  <c r="K640" i="62"/>
  <c r="J640" i="62"/>
  <c r="I640" i="62"/>
  <c r="N639" i="62"/>
  <c r="M639" i="62"/>
  <c r="L639" i="62"/>
  <c r="K639" i="62"/>
  <c r="J639" i="62"/>
  <c r="I639" i="62"/>
  <c r="N638" i="62"/>
  <c r="M638" i="62"/>
  <c r="L638" i="62"/>
  <c r="K638" i="62"/>
  <c r="J638" i="62"/>
  <c r="I638" i="62"/>
  <c r="N637" i="62"/>
  <c r="M637" i="62"/>
  <c r="L637" i="62"/>
  <c r="K637" i="62"/>
  <c r="J637" i="62"/>
  <c r="I637" i="62"/>
  <c r="N636" i="62"/>
  <c r="M636" i="62"/>
  <c r="L636" i="62"/>
  <c r="K636" i="62"/>
  <c r="J636" i="62"/>
  <c r="I636" i="62"/>
  <c r="N635" i="62"/>
  <c r="M635" i="62"/>
  <c r="L635" i="62"/>
  <c r="K635" i="62"/>
  <c r="J635" i="62"/>
  <c r="I635" i="62"/>
  <c r="N634" i="62"/>
  <c r="M634" i="62"/>
  <c r="L634" i="62"/>
  <c r="K634" i="62"/>
  <c r="J634" i="62"/>
  <c r="I634" i="62"/>
  <c r="N633" i="62"/>
  <c r="M633" i="62"/>
  <c r="L633" i="62"/>
  <c r="K633" i="62"/>
  <c r="J633" i="62"/>
  <c r="I633" i="62"/>
  <c r="N632" i="62"/>
  <c r="M632" i="62"/>
  <c r="L632" i="62"/>
  <c r="K632" i="62"/>
  <c r="J632" i="62"/>
  <c r="I632" i="62"/>
  <c r="N631" i="62"/>
  <c r="M631" i="62"/>
  <c r="L631" i="62"/>
  <c r="K631" i="62"/>
  <c r="J631" i="62"/>
  <c r="I631" i="62"/>
  <c r="N630" i="62"/>
  <c r="M630" i="62"/>
  <c r="L630" i="62"/>
  <c r="K630" i="62"/>
  <c r="J630" i="62"/>
  <c r="I630" i="62"/>
  <c r="N629" i="62"/>
  <c r="M629" i="62"/>
  <c r="L629" i="62"/>
  <c r="K629" i="62"/>
  <c r="J629" i="62"/>
  <c r="I629" i="62"/>
  <c r="N628" i="62"/>
  <c r="M628" i="62"/>
  <c r="L628" i="62"/>
  <c r="K628" i="62"/>
  <c r="J628" i="62"/>
  <c r="I628" i="62"/>
  <c r="N627" i="62"/>
  <c r="M627" i="62"/>
  <c r="L627" i="62"/>
  <c r="K627" i="62"/>
  <c r="J627" i="62"/>
  <c r="I627" i="62"/>
  <c r="N626" i="62"/>
  <c r="M626" i="62"/>
  <c r="L626" i="62"/>
  <c r="K626" i="62"/>
  <c r="J626" i="62"/>
  <c r="I626" i="62"/>
  <c r="N625" i="62"/>
  <c r="M625" i="62"/>
  <c r="L625" i="62"/>
  <c r="K625" i="62"/>
  <c r="J625" i="62"/>
  <c r="I625" i="62"/>
  <c r="N624" i="62"/>
  <c r="M624" i="62"/>
  <c r="L624" i="62"/>
  <c r="K624" i="62"/>
  <c r="J624" i="62"/>
  <c r="I624" i="62"/>
  <c r="N623" i="62"/>
  <c r="M623" i="62"/>
  <c r="L623" i="62"/>
  <c r="K623" i="62"/>
  <c r="J623" i="62"/>
  <c r="I623" i="62"/>
  <c r="N622" i="62"/>
  <c r="M622" i="62"/>
  <c r="L622" i="62"/>
  <c r="K622" i="62"/>
  <c r="J622" i="62"/>
  <c r="I622" i="62"/>
  <c r="N621" i="62"/>
  <c r="M621" i="62"/>
  <c r="L621" i="62"/>
  <c r="K621" i="62"/>
  <c r="J621" i="62"/>
  <c r="I621" i="62"/>
  <c r="N620" i="62"/>
  <c r="M620" i="62"/>
  <c r="L620" i="62"/>
  <c r="K620" i="62"/>
  <c r="J620" i="62"/>
  <c r="I620" i="62"/>
  <c r="N619" i="62"/>
  <c r="M619" i="62"/>
  <c r="L619" i="62"/>
  <c r="K619" i="62"/>
  <c r="J619" i="62"/>
  <c r="I619" i="62"/>
  <c r="N618" i="62"/>
  <c r="M618" i="62"/>
  <c r="L618" i="62"/>
  <c r="K618" i="62"/>
  <c r="J618" i="62"/>
  <c r="I618" i="62"/>
  <c r="N617" i="62"/>
  <c r="M617" i="62"/>
  <c r="L617" i="62"/>
  <c r="K617" i="62"/>
  <c r="J617" i="62"/>
  <c r="I617" i="62"/>
  <c r="N616" i="62"/>
  <c r="M616" i="62"/>
  <c r="L616" i="62"/>
  <c r="K616" i="62"/>
  <c r="J616" i="62"/>
  <c r="I616" i="62"/>
  <c r="N615" i="62"/>
  <c r="M615" i="62"/>
  <c r="L615" i="62"/>
  <c r="K615" i="62"/>
  <c r="J615" i="62"/>
  <c r="I615" i="62"/>
  <c r="N614" i="62"/>
  <c r="M614" i="62"/>
  <c r="L614" i="62"/>
  <c r="K614" i="62"/>
  <c r="J614" i="62"/>
  <c r="I614" i="62"/>
  <c r="N613" i="62"/>
  <c r="M613" i="62"/>
  <c r="L613" i="62"/>
  <c r="K613" i="62"/>
  <c r="J613" i="62"/>
  <c r="I613" i="62"/>
  <c r="N612" i="62"/>
  <c r="M612" i="62"/>
  <c r="L612" i="62"/>
  <c r="K612" i="62"/>
  <c r="J612" i="62"/>
  <c r="I612" i="62"/>
  <c r="N611" i="62"/>
  <c r="M611" i="62"/>
  <c r="L611" i="62"/>
  <c r="K611" i="62"/>
  <c r="J611" i="62"/>
  <c r="I611" i="62"/>
  <c r="N610" i="62"/>
  <c r="M610" i="62"/>
  <c r="L610" i="62"/>
  <c r="K610" i="62"/>
  <c r="J610" i="62"/>
  <c r="I610" i="62"/>
  <c r="N609" i="62"/>
  <c r="M609" i="62"/>
  <c r="L609" i="62"/>
  <c r="K609" i="62"/>
  <c r="J609" i="62"/>
  <c r="I609" i="62"/>
  <c r="N608" i="62"/>
  <c r="M608" i="62"/>
  <c r="L608" i="62"/>
  <c r="K608" i="62"/>
  <c r="J608" i="62"/>
  <c r="I608" i="62"/>
  <c r="N607" i="62"/>
  <c r="M607" i="62"/>
  <c r="L607" i="62"/>
  <c r="K607" i="62"/>
  <c r="J607" i="62"/>
  <c r="I607" i="62"/>
  <c r="N606" i="62"/>
  <c r="M606" i="62"/>
  <c r="L606" i="62"/>
  <c r="K606" i="62"/>
  <c r="J606" i="62"/>
  <c r="I606" i="62"/>
  <c r="N605" i="62"/>
  <c r="M605" i="62"/>
  <c r="L605" i="62"/>
  <c r="K605" i="62"/>
  <c r="J605" i="62"/>
  <c r="I605" i="62"/>
  <c r="N604" i="62"/>
  <c r="M604" i="62"/>
  <c r="L604" i="62"/>
  <c r="K604" i="62"/>
  <c r="J604" i="62"/>
  <c r="I604" i="62"/>
  <c r="N603" i="62"/>
  <c r="M603" i="62"/>
  <c r="L603" i="62"/>
  <c r="K603" i="62"/>
  <c r="J603" i="62"/>
  <c r="I603" i="62"/>
  <c r="N602" i="62"/>
  <c r="M602" i="62"/>
  <c r="L602" i="62"/>
  <c r="K602" i="62"/>
  <c r="J602" i="62"/>
  <c r="I602" i="62"/>
  <c r="N601" i="62"/>
  <c r="M601" i="62"/>
  <c r="L601" i="62"/>
  <c r="K601" i="62"/>
  <c r="J601" i="62"/>
  <c r="I601" i="62"/>
  <c r="N600" i="62"/>
  <c r="M600" i="62"/>
  <c r="L600" i="62"/>
  <c r="K600" i="62"/>
  <c r="J600" i="62"/>
  <c r="I600" i="62"/>
  <c r="N599" i="62"/>
  <c r="M599" i="62"/>
  <c r="L599" i="62"/>
  <c r="K599" i="62"/>
  <c r="J599" i="62"/>
  <c r="I599" i="62"/>
  <c r="N598" i="62"/>
  <c r="M598" i="62"/>
  <c r="L598" i="62"/>
  <c r="K598" i="62"/>
  <c r="J598" i="62"/>
  <c r="I598" i="62"/>
  <c r="N597" i="62"/>
  <c r="M597" i="62"/>
  <c r="L597" i="62"/>
  <c r="K597" i="62"/>
  <c r="J597" i="62"/>
  <c r="I597" i="62"/>
  <c r="N596" i="62"/>
  <c r="M596" i="62"/>
  <c r="L596" i="62"/>
  <c r="K596" i="62"/>
  <c r="J596" i="62"/>
  <c r="I596" i="62"/>
  <c r="N595" i="62"/>
  <c r="M595" i="62"/>
  <c r="L595" i="62"/>
  <c r="K595" i="62"/>
  <c r="J595" i="62"/>
  <c r="I595" i="62"/>
  <c r="N594" i="62"/>
  <c r="M594" i="62"/>
  <c r="L594" i="62"/>
  <c r="K594" i="62"/>
  <c r="J594" i="62"/>
  <c r="I594" i="62"/>
  <c r="N593" i="62"/>
  <c r="M593" i="62"/>
  <c r="L593" i="62"/>
  <c r="K593" i="62"/>
  <c r="J593" i="62"/>
  <c r="I593" i="62"/>
  <c r="N592" i="62"/>
  <c r="M592" i="62"/>
  <c r="L592" i="62"/>
  <c r="K592" i="62"/>
  <c r="J592" i="62"/>
  <c r="I592" i="62"/>
  <c r="N591" i="62"/>
  <c r="M591" i="62"/>
  <c r="L591" i="62"/>
  <c r="K591" i="62"/>
  <c r="J591" i="62"/>
  <c r="I591" i="62"/>
  <c r="N590" i="62"/>
  <c r="M590" i="62"/>
  <c r="L590" i="62"/>
  <c r="K590" i="62"/>
  <c r="J590" i="62"/>
  <c r="I590" i="62"/>
  <c r="N589" i="62"/>
  <c r="M589" i="62"/>
  <c r="L589" i="62"/>
  <c r="K589" i="62"/>
  <c r="J589" i="62"/>
  <c r="I589" i="62"/>
  <c r="N588" i="62"/>
  <c r="M588" i="62"/>
  <c r="L588" i="62"/>
  <c r="K588" i="62"/>
  <c r="J588" i="62"/>
  <c r="I588" i="62"/>
  <c r="N587" i="62"/>
  <c r="M587" i="62"/>
  <c r="L587" i="62"/>
  <c r="K587" i="62"/>
  <c r="J587" i="62"/>
  <c r="I587" i="62"/>
  <c r="N586" i="62"/>
  <c r="M586" i="62"/>
  <c r="L586" i="62"/>
  <c r="K586" i="62"/>
  <c r="J586" i="62"/>
  <c r="I586" i="62"/>
  <c r="N585" i="62"/>
  <c r="M585" i="62"/>
  <c r="L585" i="62"/>
  <c r="K585" i="62"/>
  <c r="J585" i="62"/>
  <c r="I585" i="62"/>
  <c r="N584" i="62"/>
  <c r="M584" i="62"/>
  <c r="L584" i="62"/>
  <c r="K584" i="62"/>
  <c r="J584" i="62"/>
  <c r="I584" i="62"/>
  <c r="N583" i="62"/>
  <c r="M583" i="62"/>
  <c r="L583" i="62"/>
  <c r="K583" i="62"/>
  <c r="J583" i="62"/>
  <c r="I583" i="62"/>
  <c r="N582" i="62"/>
  <c r="M582" i="62"/>
  <c r="L582" i="62"/>
  <c r="K582" i="62"/>
  <c r="J582" i="62"/>
  <c r="I582" i="62"/>
  <c r="N581" i="62"/>
  <c r="M581" i="62"/>
  <c r="L581" i="62"/>
  <c r="K581" i="62"/>
  <c r="J581" i="62"/>
  <c r="I581" i="62"/>
  <c r="N580" i="62"/>
  <c r="M580" i="62"/>
  <c r="L580" i="62"/>
  <c r="K580" i="62"/>
  <c r="J580" i="62"/>
  <c r="I580" i="62"/>
  <c r="N579" i="62"/>
  <c r="M579" i="62"/>
  <c r="L579" i="62"/>
  <c r="K579" i="62"/>
  <c r="J579" i="62"/>
  <c r="I579" i="62"/>
  <c r="N578" i="62"/>
  <c r="M578" i="62"/>
  <c r="L578" i="62"/>
  <c r="K578" i="62"/>
  <c r="J578" i="62"/>
  <c r="I578" i="62"/>
  <c r="N577" i="62"/>
  <c r="M577" i="62"/>
  <c r="L577" i="62"/>
  <c r="K577" i="62"/>
  <c r="J577" i="62"/>
  <c r="I577" i="62"/>
  <c r="N576" i="62"/>
  <c r="M576" i="62"/>
  <c r="L576" i="62"/>
  <c r="K576" i="62"/>
  <c r="J576" i="62"/>
  <c r="I576" i="62"/>
  <c r="N575" i="62"/>
  <c r="M575" i="62"/>
  <c r="L575" i="62"/>
  <c r="K575" i="62"/>
  <c r="J575" i="62"/>
  <c r="I575" i="62"/>
  <c r="N574" i="62"/>
  <c r="M574" i="62"/>
  <c r="L574" i="62"/>
  <c r="K574" i="62"/>
  <c r="J574" i="62"/>
  <c r="I574" i="62"/>
  <c r="N573" i="62"/>
  <c r="M573" i="62"/>
  <c r="L573" i="62"/>
  <c r="K573" i="62"/>
  <c r="J573" i="62"/>
  <c r="I573" i="62"/>
  <c r="N572" i="62"/>
  <c r="M572" i="62"/>
  <c r="L572" i="62"/>
  <c r="K572" i="62"/>
  <c r="J572" i="62"/>
  <c r="I572" i="62"/>
  <c r="N571" i="62"/>
  <c r="M571" i="62"/>
  <c r="L571" i="62"/>
  <c r="K571" i="62"/>
  <c r="J571" i="62"/>
  <c r="I571" i="62"/>
  <c r="N570" i="62"/>
  <c r="M570" i="62"/>
  <c r="L570" i="62"/>
  <c r="K570" i="62"/>
  <c r="J570" i="62"/>
  <c r="I570" i="62"/>
  <c r="N569" i="62"/>
  <c r="M569" i="62"/>
  <c r="L569" i="62"/>
  <c r="K569" i="62"/>
  <c r="J569" i="62"/>
  <c r="I569" i="62"/>
  <c r="N568" i="62"/>
  <c r="M568" i="62"/>
  <c r="L568" i="62"/>
  <c r="K568" i="62"/>
  <c r="J568" i="62"/>
  <c r="I568" i="62"/>
  <c r="N567" i="62"/>
  <c r="M567" i="62"/>
  <c r="L567" i="62"/>
  <c r="K567" i="62"/>
  <c r="J567" i="62"/>
  <c r="I567" i="62"/>
  <c r="N566" i="62"/>
  <c r="M566" i="62"/>
  <c r="L566" i="62"/>
  <c r="K566" i="62"/>
  <c r="J566" i="62"/>
  <c r="I566" i="62"/>
  <c r="N565" i="62"/>
  <c r="M565" i="62"/>
  <c r="L565" i="62"/>
  <c r="K565" i="62"/>
  <c r="J565" i="62"/>
  <c r="I565" i="62"/>
  <c r="N564" i="62"/>
  <c r="M564" i="62"/>
  <c r="L564" i="62"/>
  <c r="K564" i="62"/>
  <c r="J564" i="62"/>
  <c r="I564" i="62"/>
  <c r="N563" i="62"/>
  <c r="M563" i="62"/>
  <c r="L563" i="62"/>
  <c r="K563" i="62"/>
  <c r="J563" i="62"/>
  <c r="I563" i="62"/>
  <c r="N562" i="62"/>
  <c r="M562" i="62"/>
  <c r="L562" i="62"/>
  <c r="K562" i="62"/>
  <c r="J562" i="62"/>
  <c r="I562" i="62"/>
  <c r="N561" i="62"/>
  <c r="M561" i="62"/>
  <c r="L561" i="62"/>
  <c r="K561" i="62"/>
  <c r="J561" i="62"/>
  <c r="I561" i="62"/>
  <c r="N560" i="62"/>
  <c r="M560" i="62"/>
  <c r="L560" i="62"/>
  <c r="K560" i="62"/>
  <c r="J560" i="62"/>
  <c r="I560" i="62"/>
  <c r="N559" i="62"/>
  <c r="M559" i="62"/>
  <c r="L559" i="62"/>
  <c r="K559" i="62"/>
  <c r="J559" i="62"/>
  <c r="I559" i="62"/>
  <c r="N558" i="62"/>
  <c r="M558" i="62"/>
  <c r="L558" i="62"/>
  <c r="K558" i="62"/>
  <c r="J558" i="62"/>
  <c r="I558" i="62"/>
  <c r="N557" i="62"/>
  <c r="M557" i="62"/>
  <c r="L557" i="62"/>
  <c r="K557" i="62"/>
  <c r="J557" i="62"/>
  <c r="I557" i="62"/>
  <c r="N556" i="62"/>
  <c r="M556" i="62"/>
  <c r="L556" i="62"/>
  <c r="K556" i="62"/>
  <c r="J556" i="62"/>
  <c r="I556" i="62"/>
  <c r="N555" i="62"/>
  <c r="M555" i="62"/>
  <c r="L555" i="62"/>
  <c r="K555" i="62"/>
  <c r="J555" i="62"/>
  <c r="I555" i="62"/>
  <c r="N554" i="62"/>
  <c r="M554" i="62"/>
  <c r="L554" i="62"/>
  <c r="K554" i="62"/>
  <c r="J554" i="62"/>
  <c r="I554" i="62"/>
  <c r="N553" i="62"/>
  <c r="M553" i="62"/>
  <c r="L553" i="62"/>
  <c r="K553" i="62"/>
  <c r="J553" i="62"/>
  <c r="I553" i="62"/>
  <c r="N552" i="62"/>
  <c r="M552" i="62"/>
  <c r="L552" i="62"/>
  <c r="K552" i="62"/>
  <c r="J552" i="62"/>
  <c r="I552" i="62"/>
  <c r="N551" i="62"/>
  <c r="M551" i="62"/>
  <c r="L551" i="62"/>
  <c r="K551" i="62"/>
  <c r="J551" i="62"/>
  <c r="I551" i="62"/>
  <c r="N550" i="62"/>
  <c r="M550" i="62"/>
  <c r="L550" i="62"/>
  <c r="K550" i="62"/>
  <c r="J550" i="62"/>
  <c r="I550" i="62"/>
  <c r="N549" i="62"/>
  <c r="M549" i="62"/>
  <c r="L549" i="62"/>
  <c r="K549" i="62"/>
  <c r="J549" i="62"/>
  <c r="I549" i="62"/>
  <c r="N548" i="62"/>
  <c r="M548" i="62"/>
  <c r="L548" i="62"/>
  <c r="K548" i="62"/>
  <c r="J548" i="62"/>
  <c r="I548" i="62"/>
  <c r="N547" i="62"/>
  <c r="M547" i="62"/>
  <c r="L547" i="62"/>
  <c r="K547" i="62"/>
  <c r="J547" i="62"/>
  <c r="I547" i="62"/>
  <c r="N546" i="62"/>
  <c r="M546" i="62"/>
  <c r="L546" i="62"/>
  <c r="K546" i="62"/>
  <c r="J546" i="62"/>
  <c r="I546" i="62"/>
  <c r="N545" i="62"/>
  <c r="M545" i="62"/>
  <c r="L545" i="62"/>
  <c r="K545" i="62"/>
  <c r="J545" i="62"/>
  <c r="I545" i="62"/>
  <c r="N544" i="62"/>
  <c r="M544" i="62"/>
  <c r="L544" i="62"/>
  <c r="K544" i="62"/>
  <c r="J544" i="62"/>
  <c r="I544" i="62"/>
  <c r="N543" i="62"/>
  <c r="M543" i="62"/>
  <c r="L543" i="62"/>
  <c r="K543" i="62"/>
  <c r="J543" i="62"/>
  <c r="I543" i="62"/>
  <c r="N542" i="62"/>
  <c r="M542" i="62"/>
  <c r="L542" i="62"/>
  <c r="K542" i="62"/>
  <c r="J542" i="62"/>
  <c r="I542" i="62"/>
  <c r="N541" i="62"/>
  <c r="M541" i="62"/>
  <c r="L541" i="62"/>
  <c r="K541" i="62"/>
  <c r="J541" i="62"/>
  <c r="I541" i="62"/>
  <c r="N540" i="62"/>
  <c r="M540" i="62"/>
  <c r="L540" i="62"/>
  <c r="K540" i="62"/>
  <c r="J540" i="62"/>
  <c r="I540" i="62"/>
  <c r="N539" i="62"/>
  <c r="M539" i="62"/>
  <c r="L539" i="62"/>
  <c r="K539" i="62"/>
  <c r="J539" i="62"/>
  <c r="I539" i="62"/>
  <c r="U520" i="62"/>
  <c r="T520" i="62"/>
  <c r="R520" i="62"/>
  <c r="Q520" i="62"/>
  <c r="P520" i="62"/>
  <c r="O520" i="62"/>
  <c r="N520" i="62"/>
  <c r="L520" i="62"/>
  <c r="K520" i="62"/>
  <c r="J520" i="62"/>
  <c r="I520" i="62"/>
  <c r="H520" i="62"/>
  <c r="U519" i="62"/>
  <c r="T519" i="62"/>
  <c r="R519" i="62"/>
  <c r="Q519" i="62"/>
  <c r="P519" i="62"/>
  <c r="O519" i="62"/>
  <c r="N519" i="62"/>
  <c r="L519" i="62"/>
  <c r="K519" i="62"/>
  <c r="J519" i="62"/>
  <c r="I519" i="62"/>
  <c r="H519" i="62"/>
  <c r="U518" i="62"/>
  <c r="T518" i="62"/>
  <c r="R518" i="62"/>
  <c r="Q518" i="62"/>
  <c r="P518" i="62"/>
  <c r="O518" i="62"/>
  <c r="N518" i="62"/>
  <c r="L518" i="62"/>
  <c r="K518" i="62"/>
  <c r="J518" i="62"/>
  <c r="I518" i="62"/>
  <c r="H518" i="62"/>
  <c r="U517" i="62"/>
  <c r="T517" i="62"/>
  <c r="R517" i="62"/>
  <c r="Q517" i="62"/>
  <c r="P517" i="62"/>
  <c r="O517" i="62"/>
  <c r="N517" i="62"/>
  <c r="L517" i="62"/>
  <c r="K517" i="62"/>
  <c r="J517" i="62"/>
  <c r="I517" i="62"/>
  <c r="H517" i="62"/>
  <c r="U516" i="62"/>
  <c r="T516" i="62"/>
  <c r="R516" i="62"/>
  <c r="Q516" i="62"/>
  <c r="P516" i="62"/>
  <c r="O516" i="62"/>
  <c r="N516" i="62"/>
  <c r="L516" i="62"/>
  <c r="K516" i="62"/>
  <c r="J516" i="62"/>
  <c r="I516" i="62"/>
  <c r="H516" i="62"/>
  <c r="U515" i="62"/>
  <c r="T515" i="62"/>
  <c r="R515" i="62"/>
  <c r="Q515" i="62"/>
  <c r="P515" i="62"/>
  <c r="O515" i="62"/>
  <c r="N515" i="62"/>
  <c r="L515" i="62"/>
  <c r="K515" i="62"/>
  <c r="J515" i="62"/>
  <c r="I515" i="62"/>
  <c r="H515" i="62"/>
  <c r="U514" i="62"/>
  <c r="T514" i="62"/>
  <c r="R514" i="62"/>
  <c r="Q514" i="62"/>
  <c r="P514" i="62"/>
  <c r="O514" i="62"/>
  <c r="N514" i="62"/>
  <c r="L514" i="62"/>
  <c r="K514" i="62"/>
  <c r="J514" i="62"/>
  <c r="I514" i="62"/>
  <c r="H514" i="62"/>
  <c r="U513" i="62"/>
  <c r="T513" i="62"/>
  <c r="R513" i="62"/>
  <c r="Q513" i="62"/>
  <c r="P513" i="62"/>
  <c r="O513" i="62"/>
  <c r="N513" i="62"/>
  <c r="L513" i="62"/>
  <c r="K513" i="62"/>
  <c r="J513" i="62"/>
  <c r="I513" i="62"/>
  <c r="H513" i="62"/>
  <c r="U512" i="62"/>
  <c r="T512" i="62"/>
  <c r="R512" i="62"/>
  <c r="Q512" i="62"/>
  <c r="P512" i="62"/>
  <c r="O512" i="62"/>
  <c r="N512" i="62"/>
  <c r="L512" i="62"/>
  <c r="K512" i="62"/>
  <c r="J512" i="62"/>
  <c r="I512" i="62"/>
  <c r="H512" i="62"/>
  <c r="U511" i="62"/>
  <c r="T511" i="62"/>
  <c r="R511" i="62"/>
  <c r="Q511" i="62"/>
  <c r="P511" i="62"/>
  <c r="O511" i="62"/>
  <c r="N511" i="62"/>
  <c r="L511" i="62"/>
  <c r="K511" i="62"/>
  <c r="J511" i="62"/>
  <c r="I511" i="62"/>
  <c r="H511" i="62"/>
  <c r="U510" i="62"/>
  <c r="T510" i="62"/>
  <c r="R510" i="62"/>
  <c r="Q510" i="62"/>
  <c r="P510" i="62"/>
  <c r="O510" i="62"/>
  <c r="N510" i="62"/>
  <c r="L510" i="62"/>
  <c r="K510" i="62"/>
  <c r="J510" i="62"/>
  <c r="I510" i="62"/>
  <c r="H510" i="62"/>
  <c r="U509" i="62"/>
  <c r="T509" i="62"/>
  <c r="R509" i="62"/>
  <c r="Q509" i="62"/>
  <c r="P509" i="62"/>
  <c r="O509" i="62"/>
  <c r="N509" i="62"/>
  <c r="L509" i="62"/>
  <c r="K509" i="62"/>
  <c r="J509" i="62"/>
  <c r="I509" i="62"/>
  <c r="H509" i="62"/>
  <c r="U508" i="62"/>
  <c r="T508" i="62"/>
  <c r="R508" i="62"/>
  <c r="Q508" i="62"/>
  <c r="P508" i="62"/>
  <c r="O508" i="62"/>
  <c r="N508" i="62"/>
  <c r="L508" i="62"/>
  <c r="K508" i="62"/>
  <c r="J508" i="62"/>
  <c r="I508" i="62"/>
  <c r="H508" i="62"/>
  <c r="U507" i="62"/>
  <c r="T507" i="62"/>
  <c r="R507" i="62"/>
  <c r="Q507" i="62"/>
  <c r="P507" i="62"/>
  <c r="O507" i="62"/>
  <c r="N507" i="62"/>
  <c r="L507" i="62"/>
  <c r="K507" i="62"/>
  <c r="J507" i="62"/>
  <c r="I507" i="62"/>
  <c r="H507" i="62"/>
  <c r="U506" i="62"/>
  <c r="T506" i="62"/>
  <c r="R506" i="62"/>
  <c r="Q506" i="62"/>
  <c r="P506" i="62"/>
  <c r="O506" i="62"/>
  <c r="N506" i="62"/>
  <c r="L506" i="62"/>
  <c r="K506" i="62"/>
  <c r="J506" i="62"/>
  <c r="I506" i="62"/>
  <c r="H506" i="62"/>
  <c r="U505" i="62"/>
  <c r="T505" i="62"/>
  <c r="R505" i="62"/>
  <c r="Q505" i="62"/>
  <c r="P505" i="62"/>
  <c r="O505" i="62"/>
  <c r="N505" i="62"/>
  <c r="L505" i="62"/>
  <c r="K505" i="62"/>
  <c r="J505" i="62"/>
  <c r="I505" i="62"/>
  <c r="H505" i="62"/>
  <c r="U504" i="62"/>
  <c r="T504" i="62"/>
  <c r="R504" i="62"/>
  <c r="Q504" i="62"/>
  <c r="P504" i="62"/>
  <c r="O504" i="62"/>
  <c r="N504" i="62"/>
  <c r="L504" i="62"/>
  <c r="K504" i="62"/>
  <c r="J504" i="62"/>
  <c r="I504" i="62"/>
  <c r="H504" i="62"/>
  <c r="U503" i="62"/>
  <c r="T503" i="62"/>
  <c r="R503" i="62"/>
  <c r="Q503" i="62"/>
  <c r="P503" i="62"/>
  <c r="O503" i="62"/>
  <c r="N503" i="62"/>
  <c r="L503" i="62"/>
  <c r="K503" i="62"/>
  <c r="J503" i="62"/>
  <c r="I503" i="62"/>
  <c r="H503" i="62"/>
  <c r="U502" i="62"/>
  <c r="T502" i="62"/>
  <c r="R502" i="62"/>
  <c r="Q502" i="62"/>
  <c r="P502" i="62"/>
  <c r="O502" i="62"/>
  <c r="N502" i="62"/>
  <c r="L502" i="62"/>
  <c r="K502" i="62"/>
  <c r="J502" i="62"/>
  <c r="I502" i="62"/>
  <c r="H502" i="62"/>
  <c r="U501" i="62"/>
  <c r="T501" i="62"/>
  <c r="R501" i="62"/>
  <c r="Q501" i="62"/>
  <c r="P501" i="62"/>
  <c r="O501" i="62"/>
  <c r="N501" i="62"/>
  <c r="L501" i="62"/>
  <c r="K501" i="62"/>
  <c r="J501" i="62"/>
  <c r="I501" i="62"/>
  <c r="H501" i="62"/>
  <c r="U500" i="62"/>
  <c r="T500" i="62"/>
  <c r="R500" i="62"/>
  <c r="Q500" i="62"/>
  <c r="P500" i="62"/>
  <c r="O500" i="62"/>
  <c r="N500" i="62"/>
  <c r="L500" i="62"/>
  <c r="K500" i="62"/>
  <c r="J500" i="62"/>
  <c r="I500" i="62"/>
  <c r="H500" i="62"/>
  <c r="U499" i="62"/>
  <c r="T499" i="62"/>
  <c r="R499" i="62"/>
  <c r="Q499" i="62"/>
  <c r="P499" i="62"/>
  <c r="O499" i="62"/>
  <c r="N499" i="62"/>
  <c r="L499" i="62"/>
  <c r="K499" i="62"/>
  <c r="J499" i="62"/>
  <c r="I499" i="62"/>
  <c r="H499" i="62"/>
  <c r="U498" i="62"/>
  <c r="T498" i="62"/>
  <c r="R498" i="62"/>
  <c r="Q498" i="62"/>
  <c r="P498" i="62"/>
  <c r="O498" i="62"/>
  <c r="N498" i="62"/>
  <c r="L498" i="62"/>
  <c r="K498" i="62"/>
  <c r="J498" i="62"/>
  <c r="I498" i="62"/>
  <c r="H498" i="62"/>
  <c r="U497" i="62"/>
  <c r="T497" i="62"/>
  <c r="R497" i="62"/>
  <c r="Q497" i="62"/>
  <c r="P497" i="62"/>
  <c r="O497" i="62"/>
  <c r="N497" i="62"/>
  <c r="L497" i="62"/>
  <c r="K497" i="62"/>
  <c r="J497" i="62"/>
  <c r="I497" i="62"/>
  <c r="H497" i="62"/>
  <c r="U496" i="62"/>
  <c r="T496" i="62"/>
  <c r="R496" i="62"/>
  <c r="Q496" i="62"/>
  <c r="P496" i="62"/>
  <c r="O496" i="62"/>
  <c r="N496" i="62"/>
  <c r="L496" i="62"/>
  <c r="K496" i="62"/>
  <c r="J496" i="62"/>
  <c r="I496" i="62"/>
  <c r="H496" i="62"/>
  <c r="U495" i="62"/>
  <c r="T495" i="62"/>
  <c r="R495" i="62"/>
  <c r="Q495" i="62"/>
  <c r="P495" i="62"/>
  <c r="O495" i="62"/>
  <c r="N495" i="62"/>
  <c r="L495" i="62"/>
  <c r="K495" i="62"/>
  <c r="J495" i="62"/>
  <c r="I495" i="62"/>
  <c r="H495" i="62"/>
  <c r="U494" i="62"/>
  <c r="T494" i="62"/>
  <c r="R494" i="62"/>
  <c r="Q494" i="62"/>
  <c r="P494" i="62"/>
  <c r="O494" i="62"/>
  <c r="N494" i="62"/>
  <c r="L494" i="62"/>
  <c r="K494" i="62"/>
  <c r="J494" i="62"/>
  <c r="I494" i="62"/>
  <c r="H494" i="62"/>
  <c r="U493" i="62"/>
  <c r="T493" i="62"/>
  <c r="R493" i="62"/>
  <c r="Q493" i="62"/>
  <c r="P493" i="62"/>
  <c r="O493" i="62"/>
  <c r="N493" i="62"/>
  <c r="L493" i="62"/>
  <c r="K493" i="62"/>
  <c r="J493" i="62"/>
  <c r="I493" i="62"/>
  <c r="H493" i="62"/>
  <c r="U492" i="62"/>
  <c r="T492" i="62"/>
  <c r="R492" i="62"/>
  <c r="Q492" i="62"/>
  <c r="P492" i="62"/>
  <c r="O492" i="62"/>
  <c r="N492" i="62"/>
  <c r="L492" i="62"/>
  <c r="K492" i="62"/>
  <c r="J492" i="62"/>
  <c r="I492" i="62"/>
  <c r="H492" i="62"/>
  <c r="U491" i="62"/>
  <c r="T491" i="62"/>
  <c r="R491" i="62"/>
  <c r="Q491" i="62"/>
  <c r="P491" i="62"/>
  <c r="O491" i="62"/>
  <c r="N491" i="62"/>
  <c r="L491" i="62"/>
  <c r="K491" i="62"/>
  <c r="J491" i="62"/>
  <c r="I491" i="62"/>
  <c r="H491" i="62"/>
  <c r="U490" i="62"/>
  <c r="T490" i="62"/>
  <c r="R490" i="62"/>
  <c r="Q490" i="62"/>
  <c r="P490" i="62"/>
  <c r="O490" i="62"/>
  <c r="N490" i="62"/>
  <c r="L490" i="62"/>
  <c r="K490" i="62"/>
  <c r="J490" i="62"/>
  <c r="I490" i="62"/>
  <c r="H490" i="62"/>
  <c r="U489" i="62"/>
  <c r="T489" i="62"/>
  <c r="R489" i="62"/>
  <c r="Q489" i="62"/>
  <c r="P489" i="62"/>
  <c r="O489" i="62"/>
  <c r="N489" i="62"/>
  <c r="L489" i="62"/>
  <c r="K489" i="62"/>
  <c r="J489" i="62"/>
  <c r="I489" i="62"/>
  <c r="H489" i="62"/>
  <c r="U488" i="62"/>
  <c r="T488" i="62"/>
  <c r="R488" i="62"/>
  <c r="Q488" i="62"/>
  <c r="P488" i="62"/>
  <c r="O488" i="62"/>
  <c r="N488" i="62"/>
  <c r="L488" i="62"/>
  <c r="K488" i="62"/>
  <c r="J488" i="62"/>
  <c r="I488" i="62"/>
  <c r="H488" i="62"/>
  <c r="U487" i="62"/>
  <c r="T487" i="62"/>
  <c r="R487" i="62"/>
  <c r="Q487" i="62"/>
  <c r="P487" i="62"/>
  <c r="O487" i="62"/>
  <c r="N487" i="62"/>
  <c r="L487" i="62"/>
  <c r="K487" i="62"/>
  <c r="J487" i="62"/>
  <c r="I487" i="62"/>
  <c r="H487" i="62"/>
  <c r="U486" i="62"/>
  <c r="T486" i="62"/>
  <c r="R486" i="62"/>
  <c r="Q486" i="62"/>
  <c r="P486" i="62"/>
  <c r="O486" i="62"/>
  <c r="N486" i="62"/>
  <c r="L486" i="62"/>
  <c r="K486" i="62"/>
  <c r="J486" i="62"/>
  <c r="I486" i="62"/>
  <c r="H486" i="62"/>
  <c r="U485" i="62"/>
  <c r="T485" i="62"/>
  <c r="R485" i="62"/>
  <c r="Q485" i="62"/>
  <c r="P485" i="62"/>
  <c r="O485" i="62"/>
  <c r="N485" i="62"/>
  <c r="L485" i="62"/>
  <c r="K485" i="62"/>
  <c r="J485" i="62"/>
  <c r="I485" i="62"/>
  <c r="H485" i="62"/>
  <c r="U484" i="62"/>
  <c r="T484" i="62"/>
  <c r="R484" i="62"/>
  <c r="Q484" i="62"/>
  <c r="P484" i="62"/>
  <c r="O484" i="62"/>
  <c r="N484" i="62"/>
  <c r="L484" i="62"/>
  <c r="K484" i="62"/>
  <c r="J484" i="62"/>
  <c r="I484" i="62"/>
  <c r="H484" i="62"/>
  <c r="U483" i="62"/>
  <c r="T483" i="62"/>
  <c r="R483" i="62"/>
  <c r="Q483" i="62"/>
  <c r="P483" i="62"/>
  <c r="O483" i="62"/>
  <c r="N483" i="62"/>
  <c r="L483" i="62"/>
  <c r="K483" i="62"/>
  <c r="J483" i="62"/>
  <c r="I483" i="62"/>
  <c r="H483" i="62"/>
  <c r="U482" i="62"/>
  <c r="T482" i="62"/>
  <c r="R482" i="62"/>
  <c r="Q482" i="62"/>
  <c r="P482" i="62"/>
  <c r="O482" i="62"/>
  <c r="N482" i="62"/>
  <c r="L482" i="62"/>
  <c r="K482" i="62"/>
  <c r="J482" i="62"/>
  <c r="I482" i="62"/>
  <c r="H482" i="62"/>
  <c r="U481" i="62"/>
  <c r="T481" i="62"/>
  <c r="R481" i="62"/>
  <c r="Q481" i="62"/>
  <c r="P481" i="62"/>
  <c r="O481" i="62"/>
  <c r="N481" i="62"/>
  <c r="L481" i="62"/>
  <c r="K481" i="62"/>
  <c r="J481" i="62"/>
  <c r="I481" i="62"/>
  <c r="H481" i="62"/>
  <c r="U480" i="62"/>
  <c r="T480" i="62"/>
  <c r="R480" i="62"/>
  <c r="Q480" i="62"/>
  <c r="P480" i="62"/>
  <c r="O480" i="62"/>
  <c r="N480" i="62"/>
  <c r="L480" i="62"/>
  <c r="K480" i="62"/>
  <c r="J480" i="62"/>
  <c r="I480" i="62"/>
  <c r="H480" i="62"/>
  <c r="U479" i="62"/>
  <c r="T479" i="62"/>
  <c r="R479" i="62"/>
  <c r="Q479" i="62"/>
  <c r="P479" i="62"/>
  <c r="O479" i="62"/>
  <c r="N479" i="62"/>
  <c r="L479" i="62"/>
  <c r="K479" i="62"/>
  <c r="J479" i="62"/>
  <c r="I479" i="62"/>
  <c r="H479" i="62"/>
  <c r="U478" i="62"/>
  <c r="T478" i="62"/>
  <c r="R478" i="62"/>
  <c r="Q478" i="62"/>
  <c r="P478" i="62"/>
  <c r="O478" i="62"/>
  <c r="N478" i="62"/>
  <c r="L478" i="62"/>
  <c r="K478" i="62"/>
  <c r="J478" i="62"/>
  <c r="I478" i="62"/>
  <c r="H478" i="62"/>
  <c r="U477" i="62"/>
  <c r="T477" i="62"/>
  <c r="R477" i="62"/>
  <c r="Q477" i="62"/>
  <c r="P477" i="62"/>
  <c r="O477" i="62"/>
  <c r="N477" i="62"/>
  <c r="L477" i="62"/>
  <c r="K477" i="62"/>
  <c r="J477" i="62"/>
  <c r="I477" i="62"/>
  <c r="H477" i="62"/>
  <c r="U476" i="62"/>
  <c r="T476" i="62"/>
  <c r="R476" i="62"/>
  <c r="Q476" i="62"/>
  <c r="P476" i="62"/>
  <c r="O476" i="62"/>
  <c r="N476" i="62"/>
  <c r="L476" i="62"/>
  <c r="K476" i="62"/>
  <c r="J476" i="62"/>
  <c r="I476" i="62"/>
  <c r="H476" i="62"/>
  <c r="U475" i="62"/>
  <c r="T475" i="62"/>
  <c r="R475" i="62"/>
  <c r="Q475" i="62"/>
  <c r="P475" i="62"/>
  <c r="O475" i="62"/>
  <c r="N475" i="62"/>
  <c r="L475" i="62"/>
  <c r="K475" i="62"/>
  <c r="J475" i="62"/>
  <c r="I475" i="62"/>
  <c r="H475" i="62"/>
  <c r="U474" i="62"/>
  <c r="T474" i="62"/>
  <c r="R474" i="62"/>
  <c r="Q474" i="62"/>
  <c r="P474" i="62"/>
  <c r="O474" i="62"/>
  <c r="N474" i="62"/>
  <c r="L474" i="62"/>
  <c r="K474" i="62"/>
  <c r="J474" i="62"/>
  <c r="I474" i="62"/>
  <c r="H474" i="62"/>
  <c r="U473" i="62"/>
  <c r="T473" i="62"/>
  <c r="R473" i="62"/>
  <c r="Q473" i="62"/>
  <c r="P473" i="62"/>
  <c r="O473" i="62"/>
  <c r="N473" i="62"/>
  <c r="L473" i="62"/>
  <c r="K473" i="62"/>
  <c r="J473" i="62"/>
  <c r="I473" i="62"/>
  <c r="H473" i="62"/>
  <c r="U472" i="62"/>
  <c r="T472" i="62"/>
  <c r="R472" i="62"/>
  <c r="Q472" i="62"/>
  <c r="P472" i="62"/>
  <c r="O472" i="62"/>
  <c r="N472" i="62"/>
  <c r="L472" i="62"/>
  <c r="K472" i="62"/>
  <c r="J472" i="62"/>
  <c r="I472" i="62"/>
  <c r="H472" i="62"/>
  <c r="U471" i="62"/>
  <c r="T471" i="62"/>
  <c r="R471" i="62"/>
  <c r="Q471" i="62"/>
  <c r="P471" i="62"/>
  <c r="O471" i="62"/>
  <c r="N471" i="62"/>
  <c r="L471" i="62"/>
  <c r="K471" i="62"/>
  <c r="J471" i="62"/>
  <c r="I471" i="62"/>
  <c r="H471" i="62"/>
  <c r="U470" i="62"/>
  <c r="T470" i="62"/>
  <c r="R470" i="62"/>
  <c r="Q470" i="62"/>
  <c r="P470" i="62"/>
  <c r="O470" i="62"/>
  <c r="N470" i="62"/>
  <c r="L470" i="62"/>
  <c r="K470" i="62"/>
  <c r="J470" i="62"/>
  <c r="I470" i="62"/>
  <c r="H470" i="62"/>
  <c r="U469" i="62"/>
  <c r="T469" i="62"/>
  <c r="R469" i="62"/>
  <c r="Q469" i="62"/>
  <c r="P469" i="62"/>
  <c r="O469" i="62"/>
  <c r="N469" i="62"/>
  <c r="L469" i="62"/>
  <c r="K469" i="62"/>
  <c r="J469" i="62"/>
  <c r="I469" i="62"/>
  <c r="H469" i="62"/>
  <c r="U468" i="62"/>
  <c r="T468" i="62"/>
  <c r="R468" i="62"/>
  <c r="Q468" i="62"/>
  <c r="P468" i="62"/>
  <c r="O468" i="62"/>
  <c r="N468" i="62"/>
  <c r="L468" i="62"/>
  <c r="K468" i="62"/>
  <c r="J468" i="62"/>
  <c r="I468" i="62"/>
  <c r="H468" i="62"/>
  <c r="U467" i="62"/>
  <c r="T467" i="62"/>
  <c r="R467" i="62"/>
  <c r="Q467" i="62"/>
  <c r="P467" i="62"/>
  <c r="O467" i="62"/>
  <c r="N467" i="62"/>
  <c r="L467" i="62"/>
  <c r="K467" i="62"/>
  <c r="J467" i="62"/>
  <c r="I467" i="62"/>
  <c r="H467" i="62"/>
  <c r="U466" i="62"/>
  <c r="T466" i="62"/>
  <c r="R466" i="62"/>
  <c r="Q466" i="62"/>
  <c r="P466" i="62"/>
  <c r="O466" i="62"/>
  <c r="N466" i="62"/>
  <c r="L466" i="62"/>
  <c r="K466" i="62"/>
  <c r="J466" i="62"/>
  <c r="I466" i="62"/>
  <c r="H466" i="62"/>
  <c r="U465" i="62"/>
  <c r="T465" i="62"/>
  <c r="R465" i="62"/>
  <c r="Q465" i="62"/>
  <c r="P465" i="62"/>
  <c r="O465" i="62"/>
  <c r="N465" i="62"/>
  <c r="L465" i="62"/>
  <c r="K465" i="62"/>
  <c r="J465" i="62"/>
  <c r="I465" i="62"/>
  <c r="H465" i="62"/>
  <c r="U464" i="62"/>
  <c r="T464" i="62"/>
  <c r="R464" i="62"/>
  <c r="Q464" i="62"/>
  <c r="P464" i="62"/>
  <c r="O464" i="62"/>
  <c r="N464" i="62"/>
  <c r="L464" i="62"/>
  <c r="K464" i="62"/>
  <c r="J464" i="62"/>
  <c r="I464" i="62"/>
  <c r="H464" i="62"/>
  <c r="U463" i="62"/>
  <c r="T463" i="62"/>
  <c r="R463" i="62"/>
  <c r="Q463" i="62"/>
  <c r="P463" i="62"/>
  <c r="O463" i="62"/>
  <c r="N463" i="62"/>
  <c r="L463" i="62"/>
  <c r="K463" i="62"/>
  <c r="J463" i="62"/>
  <c r="I463" i="62"/>
  <c r="H463" i="62"/>
  <c r="U462" i="62"/>
  <c r="T462" i="62"/>
  <c r="R462" i="62"/>
  <c r="Q462" i="62"/>
  <c r="P462" i="62"/>
  <c r="O462" i="62"/>
  <c r="N462" i="62"/>
  <c r="L462" i="62"/>
  <c r="K462" i="62"/>
  <c r="J462" i="62"/>
  <c r="I462" i="62"/>
  <c r="H462" i="62"/>
  <c r="U461" i="62"/>
  <c r="T461" i="62"/>
  <c r="R461" i="62"/>
  <c r="Q461" i="62"/>
  <c r="P461" i="62"/>
  <c r="O461" i="62"/>
  <c r="N461" i="62"/>
  <c r="L461" i="62"/>
  <c r="K461" i="62"/>
  <c r="J461" i="62"/>
  <c r="I461" i="62"/>
  <c r="H461" i="62"/>
  <c r="U460" i="62"/>
  <c r="T460" i="62"/>
  <c r="R460" i="62"/>
  <c r="Q460" i="62"/>
  <c r="P460" i="62"/>
  <c r="O460" i="62"/>
  <c r="N460" i="62"/>
  <c r="L460" i="62"/>
  <c r="K460" i="62"/>
  <c r="J460" i="62"/>
  <c r="I460" i="62"/>
  <c r="H460" i="62"/>
  <c r="U459" i="62"/>
  <c r="T459" i="62"/>
  <c r="R459" i="62"/>
  <c r="Q459" i="62"/>
  <c r="P459" i="62"/>
  <c r="O459" i="62"/>
  <c r="N459" i="62"/>
  <c r="L459" i="62"/>
  <c r="K459" i="62"/>
  <c r="J459" i="62"/>
  <c r="I459" i="62"/>
  <c r="H459" i="62"/>
  <c r="U458" i="62"/>
  <c r="T458" i="62"/>
  <c r="R458" i="62"/>
  <c r="Q458" i="62"/>
  <c r="P458" i="62"/>
  <c r="O458" i="62"/>
  <c r="N458" i="62"/>
  <c r="L458" i="62"/>
  <c r="K458" i="62"/>
  <c r="J458" i="62"/>
  <c r="I458" i="62"/>
  <c r="H458" i="62"/>
  <c r="U457" i="62"/>
  <c r="T457" i="62"/>
  <c r="R457" i="62"/>
  <c r="Q457" i="62"/>
  <c r="P457" i="62"/>
  <c r="O457" i="62"/>
  <c r="N457" i="62"/>
  <c r="L457" i="62"/>
  <c r="K457" i="62"/>
  <c r="J457" i="62"/>
  <c r="I457" i="62"/>
  <c r="H457" i="62"/>
  <c r="U456" i="62"/>
  <c r="T456" i="62"/>
  <c r="R456" i="62"/>
  <c r="Q456" i="62"/>
  <c r="P456" i="62"/>
  <c r="O456" i="62"/>
  <c r="N456" i="62"/>
  <c r="L456" i="62"/>
  <c r="K456" i="62"/>
  <c r="J456" i="62"/>
  <c r="I456" i="62"/>
  <c r="H456" i="62"/>
  <c r="U455" i="62"/>
  <c r="T455" i="62"/>
  <c r="R455" i="62"/>
  <c r="Q455" i="62"/>
  <c r="P455" i="62"/>
  <c r="O455" i="62"/>
  <c r="N455" i="62"/>
  <c r="L455" i="62"/>
  <c r="K455" i="62"/>
  <c r="J455" i="62"/>
  <c r="I455" i="62"/>
  <c r="H455" i="62"/>
  <c r="U454" i="62"/>
  <c r="T454" i="62"/>
  <c r="R454" i="62"/>
  <c r="Q454" i="62"/>
  <c r="P454" i="62"/>
  <c r="O454" i="62"/>
  <c r="N454" i="62"/>
  <c r="L454" i="62"/>
  <c r="K454" i="62"/>
  <c r="J454" i="62"/>
  <c r="I454" i="62"/>
  <c r="H454" i="62"/>
  <c r="U453" i="62"/>
  <c r="T453" i="62"/>
  <c r="R453" i="62"/>
  <c r="Q453" i="62"/>
  <c r="P453" i="62"/>
  <c r="O453" i="62"/>
  <c r="N453" i="62"/>
  <c r="L453" i="62"/>
  <c r="K453" i="62"/>
  <c r="J453" i="62"/>
  <c r="I453" i="62"/>
  <c r="H453" i="62"/>
  <c r="U452" i="62"/>
  <c r="T452" i="62"/>
  <c r="R452" i="62"/>
  <c r="Q452" i="62"/>
  <c r="P452" i="62"/>
  <c r="O452" i="62"/>
  <c r="N452" i="62"/>
  <c r="L452" i="62"/>
  <c r="K452" i="62"/>
  <c r="J452" i="62"/>
  <c r="I452" i="62"/>
  <c r="H452" i="62"/>
  <c r="U451" i="62"/>
  <c r="T451" i="62"/>
  <c r="R451" i="62"/>
  <c r="Q451" i="62"/>
  <c r="P451" i="62"/>
  <c r="O451" i="62"/>
  <c r="N451" i="62"/>
  <c r="L451" i="62"/>
  <c r="K451" i="62"/>
  <c r="J451" i="62"/>
  <c r="I451" i="62"/>
  <c r="H451" i="62"/>
  <c r="U450" i="62"/>
  <c r="T450" i="62"/>
  <c r="R450" i="62"/>
  <c r="Q450" i="62"/>
  <c r="P450" i="62"/>
  <c r="O450" i="62"/>
  <c r="N450" i="62"/>
  <c r="L450" i="62"/>
  <c r="K450" i="62"/>
  <c r="J450" i="62"/>
  <c r="I450" i="62"/>
  <c r="H450" i="62"/>
  <c r="U449" i="62"/>
  <c r="T449" i="62"/>
  <c r="R449" i="62"/>
  <c r="Q449" i="62"/>
  <c r="P449" i="62"/>
  <c r="O449" i="62"/>
  <c r="N449" i="62"/>
  <c r="L449" i="62"/>
  <c r="K449" i="62"/>
  <c r="J449" i="62"/>
  <c r="I449" i="62"/>
  <c r="H449" i="62"/>
  <c r="U448" i="62"/>
  <c r="T448" i="62"/>
  <c r="R448" i="62"/>
  <c r="Q448" i="62"/>
  <c r="P448" i="62"/>
  <c r="O448" i="62"/>
  <c r="N448" i="62"/>
  <c r="L448" i="62"/>
  <c r="K448" i="62"/>
  <c r="J448" i="62"/>
  <c r="I448" i="62"/>
  <c r="H448" i="62"/>
  <c r="U447" i="62"/>
  <c r="T447" i="62"/>
  <c r="R447" i="62"/>
  <c r="Q447" i="62"/>
  <c r="P447" i="62"/>
  <c r="O447" i="62"/>
  <c r="N447" i="62"/>
  <c r="L447" i="62"/>
  <c r="K447" i="62"/>
  <c r="J447" i="62"/>
  <c r="I447" i="62"/>
  <c r="H447" i="62"/>
  <c r="U446" i="62"/>
  <c r="T446" i="62"/>
  <c r="R446" i="62"/>
  <c r="Q446" i="62"/>
  <c r="P446" i="62"/>
  <c r="O446" i="62"/>
  <c r="N446" i="62"/>
  <c r="L446" i="62"/>
  <c r="K446" i="62"/>
  <c r="J446" i="62"/>
  <c r="I446" i="62"/>
  <c r="H446" i="62"/>
  <c r="U445" i="62"/>
  <c r="T445" i="62"/>
  <c r="R445" i="62"/>
  <c r="Q445" i="62"/>
  <c r="P445" i="62"/>
  <c r="O445" i="62"/>
  <c r="N445" i="62"/>
  <c r="L445" i="62"/>
  <c r="K445" i="62"/>
  <c r="J445" i="62"/>
  <c r="I445" i="62"/>
  <c r="H445" i="62"/>
  <c r="U444" i="62"/>
  <c r="T444" i="62"/>
  <c r="R444" i="62"/>
  <c r="Q444" i="62"/>
  <c r="P444" i="62"/>
  <c r="O444" i="62"/>
  <c r="N444" i="62"/>
  <c r="L444" i="62"/>
  <c r="K444" i="62"/>
  <c r="J444" i="62"/>
  <c r="I444" i="62"/>
  <c r="H444" i="62"/>
  <c r="U443" i="62"/>
  <c r="T443" i="62"/>
  <c r="R443" i="62"/>
  <c r="Q443" i="62"/>
  <c r="P443" i="62"/>
  <c r="O443" i="62"/>
  <c r="N443" i="62"/>
  <c r="L443" i="62"/>
  <c r="K443" i="62"/>
  <c r="J443" i="62"/>
  <c r="I443" i="62"/>
  <c r="H443" i="62"/>
  <c r="U442" i="62"/>
  <c r="T442" i="62"/>
  <c r="R442" i="62"/>
  <c r="Q442" i="62"/>
  <c r="P442" i="62"/>
  <c r="O442" i="62"/>
  <c r="N442" i="62"/>
  <c r="L442" i="62"/>
  <c r="K442" i="62"/>
  <c r="J442" i="62"/>
  <c r="I442" i="62"/>
  <c r="H442" i="62"/>
  <c r="U441" i="62"/>
  <c r="T441" i="62"/>
  <c r="R441" i="62"/>
  <c r="Q441" i="62"/>
  <c r="P441" i="62"/>
  <c r="O441" i="62"/>
  <c r="N441" i="62"/>
  <c r="L441" i="62"/>
  <c r="K441" i="62"/>
  <c r="J441" i="62"/>
  <c r="I441" i="62"/>
  <c r="H441" i="62"/>
  <c r="U440" i="62"/>
  <c r="T440" i="62"/>
  <c r="R440" i="62"/>
  <c r="Q440" i="62"/>
  <c r="P440" i="62"/>
  <c r="O440" i="62"/>
  <c r="N440" i="62"/>
  <c r="L440" i="62"/>
  <c r="K440" i="62"/>
  <c r="J440" i="62"/>
  <c r="I440" i="62"/>
  <c r="H440" i="62"/>
  <c r="U439" i="62"/>
  <c r="T439" i="62"/>
  <c r="R439" i="62"/>
  <c r="Q439" i="62"/>
  <c r="P439" i="62"/>
  <c r="O439" i="62"/>
  <c r="N439" i="62"/>
  <c r="L439" i="62"/>
  <c r="K439" i="62"/>
  <c r="J439" i="62"/>
  <c r="I439" i="62"/>
  <c r="H439" i="62"/>
  <c r="U438" i="62"/>
  <c r="T438" i="62"/>
  <c r="R438" i="62"/>
  <c r="Q438" i="62"/>
  <c r="P438" i="62"/>
  <c r="O438" i="62"/>
  <c r="N438" i="62"/>
  <c r="L438" i="62"/>
  <c r="K438" i="62"/>
  <c r="J438" i="62"/>
  <c r="I438" i="62"/>
  <c r="H438" i="62"/>
  <c r="U437" i="62"/>
  <c r="T437" i="62"/>
  <c r="R437" i="62"/>
  <c r="Q437" i="62"/>
  <c r="P437" i="62"/>
  <c r="O437" i="62"/>
  <c r="N437" i="62"/>
  <c r="L437" i="62"/>
  <c r="K437" i="62"/>
  <c r="J437" i="62"/>
  <c r="I437" i="62"/>
  <c r="H437" i="62"/>
  <c r="U436" i="62"/>
  <c r="T436" i="62"/>
  <c r="R436" i="62"/>
  <c r="Q436" i="62"/>
  <c r="P436" i="62"/>
  <c r="O436" i="62"/>
  <c r="N436" i="62"/>
  <c r="L436" i="62"/>
  <c r="K436" i="62"/>
  <c r="J436" i="62"/>
  <c r="I436" i="62"/>
  <c r="H436" i="62"/>
  <c r="U435" i="62"/>
  <c r="T435" i="62"/>
  <c r="R435" i="62"/>
  <c r="Q435" i="62"/>
  <c r="P435" i="62"/>
  <c r="O435" i="62"/>
  <c r="N435" i="62"/>
  <c r="L435" i="62"/>
  <c r="K435" i="62"/>
  <c r="J435" i="62"/>
  <c r="I435" i="62"/>
  <c r="H435" i="62"/>
  <c r="U434" i="62"/>
  <c r="T434" i="62"/>
  <c r="R434" i="62"/>
  <c r="Q434" i="62"/>
  <c r="P434" i="62"/>
  <c r="O434" i="62"/>
  <c r="N434" i="62"/>
  <c r="L434" i="62"/>
  <c r="K434" i="62"/>
  <c r="J434" i="62"/>
  <c r="I434" i="62"/>
  <c r="H434" i="62"/>
  <c r="U433" i="62"/>
  <c r="T433" i="62"/>
  <c r="R433" i="62"/>
  <c r="Q433" i="62"/>
  <c r="P433" i="62"/>
  <c r="O433" i="62"/>
  <c r="N433" i="62"/>
  <c r="L433" i="62"/>
  <c r="K433" i="62"/>
  <c r="J433" i="62"/>
  <c r="I433" i="62"/>
  <c r="H433" i="62"/>
  <c r="U432" i="62"/>
  <c r="T432" i="62"/>
  <c r="R432" i="62"/>
  <c r="Q432" i="62"/>
  <c r="P432" i="62"/>
  <c r="O432" i="62"/>
  <c r="N432" i="62"/>
  <c r="L432" i="62"/>
  <c r="K432" i="62"/>
  <c r="J432" i="62"/>
  <c r="I432" i="62"/>
  <c r="H432" i="62"/>
  <c r="U431" i="62"/>
  <c r="T431" i="62"/>
  <c r="R431" i="62"/>
  <c r="Q431" i="62"/>
  <c r="P431" i="62"/>
  <c r="O431" i="62"/>
  <c r="N431" i="62"/>
  <c r="L431" i="62"/>
  <c r="K431" i="62"/>
  <c r="J431" i="62"/>
  <c r="I431" i="62"/>
  <c r="H431" i="62"/>
  <c r="U430" i="62"/>
  <c r="T430" i="62"/>
  <c r="R430" i="62"/>
  <c r="Q430" i="62"/>
  <c r="P430" i="62"/>
  <c r="O430" i="62"/>
  <c r="N430" i="62"/>
  <c r="L430" i="62"/>
  <c r="K430" i="62"/>
  <c r="J430" i="62"/>
  <c r="I430" i="62"/>
  <c r="H430" i="62"/>
  <c r="U429" i="62"/>
  <c r="T429" i="62"/>
  <c r="R429" i="62"/>
  <c r="Q429" i="62"/>
  <c r="P429" i="62"/>
  <c r="O429" i="62"/>
  <c r="N429" i="62"/>
  <c r="L429" i="62"/>
  <c r="K429" i="62"/>
  <c r="J429" i="62"/>
  <c r="I429" i="62"/>
  <c r="H429" i="62"/>
  <c r="U428" i="62"/>
  <c r="T428" i="62"/>
  <c r="R428" i="62"/>
  <c r="Q428" i="62"/>
  <c r="P428" i="62"/>
  <c r="O428" i="62"/>
  <c r="N428" i="62"/>
  <c r="L428" i="62"/>
  <c r="K428" i="62"/>
  <c r="J428" i="62"/>
  <c r="I428" i="62"/>
  <c r="H428" i="62"/>
  <c r="U427" i="62"/>
  <c r="T427" i="62"/>
  <c r="R427" i="62"/>
  <c r="Q427" i="62"/>
  <c r="P427" i="62"/>
  <c r="O427" i="62"/>
  <c r="N427" i="62"/>
  <c r="L427" i="62"/>
  <c r="K427" i="62"/>
  <c r="J427" i="62"/>
  <c r="I427" i="62"/>
  <c r="H427" i="62"/>
  <c r="U426" i="62"/>
  <c r="T426" i="62"/>
  <c r="R426" i="62"/>
  <c r="Q426" i="62"/>
  <c r="P426" i="62"/>
  <c r="O426" i="62"/>
  <c r="N426" i="62"/>
  <c r="L426" i="62"/>
  <c r="K426" i="62"/>
  <c r="J426" i="62"/>
  <c r="I426" i="62"/>
  <c r="H426" i="62"/>
  <c r="U425" i="62"/>
  <c r="T425" i="62"/>
  <c r="R425" i="62"/>
  <c r="Q425" i="62"/>
  <c r="P425" i="62"/>
  <c r="O425" i="62"/>
  <c r="N425" i="62"/>
  <c r="L425" i="62"/>
  <c r="K425" i="62"/>
  <c r="J425" i="62"/>
  <c r="I425" i="62"/>
  <c r="H425" i="62"/>
  <c r="U424" i="62"/>
  <c r="T424" i="62"/>
  <c r="R424" i="62"/>
  <c r="Q424" i="62"/>
  <c r="P424" i="62"/>
  <c r="O424" i="62"/>
  <c r="N424" i="62"/>
  <c r="L424" i="62"/>
  <c r="K424" i="62"/>
  <c r="J424" i="62"/>
  <c r="I424" i="62"/>
  <c r="H424" i="62"/>
  <c r="U423" i="62"/>
  <c r="T423" i="62"/>
  <c r="R423" i="62"/>
  <c r="Q423" i="62"/>
  <c r="P423" i="62"/>
  <c r="O423" i="62"/>
  <c r="N423" i="62"/>
  <c r="L423" i="62"/>
  <c r="K423" i="62"/>
  <c r="J423" i="62"/>
  <c r="I423" i="62"/>
  <c r="H423" i="62"/>
  <c r="U422" i="62"/>
  <c r="T422" i="62"/>
  <c r="R422" i="62"/>
  <c r="Q422" i="62"/>
  <c r="P422" i="62"/>
  <c r="O422" i="62"/>
  <c r="N422" i="62"/>
  <c r="L422" i="62"/>
  <c r="K422" i="62"/>
  <c r="J422" i="62"/>
  <c r="I422" i="62"/>
  <c r="H422" i="62"/>
  <c r="U421" i="62"/>
  <c r="T421" i="62"/>
  <c r="R421" i="62"/>
  <c r="Q421" i="62"/>
  <c r="P421" i="62"/>
  <c r="O421" i="62"/>
  <c r="N421" i="62"/>
  <c r="L421" i="62"/>
  <c r="K421" i="62"/>
  <c r="J421" i="62"/>
  <c r="I421" i="62"/>
  <c r="H421" i="62"/>
  <c r="U420" i="62"/>
  <c r="T420" i="62"/>
  <c r="R420" i="62"/>
  <c r="Q420" i="62"/>
  <c r="P420" i="62"/>
  <c r="O420" i="62"/>
  <c r="N420" i="62"/>
  <c r="L420" i="62"/>
  <c r="K420" i="62"/>
  <c r="J420" i="62"/>
  <c r="I420" i="62"/>
  <c r="H420" i="62"/>
  <c r="U419" i="62"/>
  <c r="T419" i="62"/>
  <c r="R419" i="62"/>
  <c r="Q419" i="62"/>
  <c r="P419" i="62"/>
  <c r="O419" i="62"/>
  <c r="N419" i="62"/>
  <c r="L419" i="62"/>
  <c r="K419" i="62"/>
  <c r="J419" i="62"/>
  <c r="I419" i="62"/>
  <c r="H419" i="62"/>
  <c r="U418" i="62"/>
  <c r="T418" i="62"/>
  <c r="R418" i="62"/>
  <c r="Q418" i="62"/>
  <c r="P418" i="62"/>
  <c r="O418" i="62"/>
  <c r="N418" i="62"/>
  <c r="L418" i="62"/>
  <c r="K418" i="62"/>
  <c r="J418" i="62"/>
  <c r="I418" i="62"/>
  <c r="H418" i="62"/>
  <c r="U417" i="62"/>
  <c r="T417" i="62"/>
  <c r="R417" i="62"/>
  <c r="Q417" i="62"/>
  <c r="P417" i="62"/>
  <c r="O417" i="62"/>
  <c r="N417" i="62"/>
  <c r="L417" i="62"/>
  <c r="K417" i="62"/>
  <c r="J417" i="62"/>
  <c r="I417" i="62"/>
  <c r="H417" i="62"/>
  <c r="U416" i="62"/>
  <c r="T416" i="62"/>
  <c r="R416" i="62"/>
  <c r="Q416" i="62"/>
  <c r="P416" i="62"/>
  <c r="O416" i="62"/>
  <c r="N416" i="62"/>
  <c r="L416" i="62"/>
  <c r="K416" i="62"/>
  <c r="J416" i="62"/>
  <c r="I416" i="62"/>
  <c r="H416" i="62"/>
  <c r="U415" i="62"/>
  <c r="T415" i="62"/>
  <c r="R415" i="62"/>
  <c r="Q415" i="62"/>
  <c r="P415" i="62"/>
  <c r="O415" i="62"/>
  <c r="N415" i="62"/>
  <c r="L415" i="62"/>
  <c r="K415" i="62"/>
  <c r="J415" i="62"/>
  <c r="I415" i="62"/>
  <c r="H415" i="62"/>
  <c r="U414" i="62"/>
  <c r="T414" i="62"/>
  <c r="R414" i="62"/>
  <c r="Q414" i="62"/>
  <c r="P414" i="62"/>
  <c r="O414" i="62"/>
  <c r="N414" i="62"/>
  <c r="L414" i="62"/>
  <c r="K414" i="62"/>
  <c r="J414" i="62"/>
  <c r="I414" i="62"/>
  <c r="H414" i="62"/>
  <c r="U413" i="62"/>
  <c r="T413" i="62"/>
  <c r="R413" i="62"/>
  <c r="Q413" i="62"/>
  <c r="P413" i="62"/>
  <c r="O413" i="62"/>
  <c r="N413" i="62"/>
  <c r="L413" i="62"/>
  <c r="K413" i="62"/>
  <c r="J413" i="62"/>
  <c r="I413" i="62"/>
  <c r="H413" i="62"/>
  <c r="U412" i="62"/>
  <c r="T412" i="62"/>
  <c r="R412" i="62"/>
  <c r="Q412" i="62"/>
  <c r="P412" i="62"/>
  <c r="O412" i="62"/>
  <c r="N412" i="62"/>
  <c r="L412" i="62"/>
  <c r="K412" i="62"/>
  <c r="J412" i="62"/>
  <c r="I412" i="62"/>
  <c r="H412" i="62"/>
  <c r="U411" i="62"/>
  <c r="T411" i="62"/>
  <c r="R411" i="62"/>
  <c r="Q411" i="62"/>
  <c r="P411" i="62"/>
  <c r="O411" i="62"/>
  <c r="N411" i="62"/>
  <c r="L411" i="62"/>
  <c r="K411" i="62"/>
  <c r="J411" i="62"/>
  <c r="I411" i="62"/>
  <c r="H411" i="62"/>
  <c r="U410" i="62"/>
  <c r="T410" i="62"/>
  <c r="R410" i="62"/>
  <c r="Q410" i="62"/>
  <c r="P410" i="62"/>
  <c r="O410" i="62"/>
  <c r="N410" i="62"/>
  <c r="L410" i="62"/>
  <c r="K410" i="62"/>
  <c r="J410" i="62"/>
  <c r="I410" i="62"/>
  <c r="H410" i="62"/>
  <c r="U409" i="62"/>
  <c r="T409" i="62"/>
  <c r="R409" i="62"/>
  <c r="Q409" i="62"/>
  <c r="P409" i="62"/>
  <c r="O409" i="62"/>
  <c r="N409" i="62"/>
  <c r="L409" i="62"/>
  <c r="K409" i="62"/>
  <c r="J409" i="62"/>
  <c r="I409" i="62"/>
  <c r="H409" i="62"/>
  <c r="U408" i="62"/>
  <c r="T408" i="62"/>
  <c r="R408" i="62"/>
  <c r="Q408" i="62"/>
  <c r="P408" i="62"/>
  <c r="O408" i="62"/>
  <c r="N408" i="62"/>
  <c r="L408" i="62"/>
  <c r="K408" i="62"/>
  <c r="J408" i="62"/>
  <c r="I408" i="62"/>
  <c r="H408" i="62"/>
  <c r="U407" i="62"/>
  <c r="T407" i="62"/>
  <c r="R407" i="62"/>
  <c r="Q407" i="62"/>
  <c r="P407" i="62"/>
  <c r="O407" i="62"/>
  <c r="N407" i="62"/>
  <c r="L407" i="62"/>
  <c r="K407" i="62"/>
  <c r="J407" i="62"/>
  <c r="I407" i="62"/>
  <c r="H407" i="62"/>
  <c r="U406" i="62"/>
  <c r="T406" i="62"/>
  <c r="R406" i="62"/>
  <c r="Q406" i="62"/>
  <c r="P406" i="62"/>
  <c r="O406" i="62"/>
  <c r="N406" i="62"/>
  <c r="L406" i="62"/>
  <c r="K406" i="62"/>
  <c r="J406" i="62"/>
  <c r="I406" i="62"/>
  <c r="H406" i="62"/>
  <c r="U405" i="62"/>
  <c r="T405" i="62"/>
  <c r="R405" i="62"/>
  <c r="Q405" i="62"/>
  <c r="P405" i="62"/>
  <c r="O405" i="62"/>
  <c r="N405" i="62"/>
  <c r="L405" i="62"/>
  <c r="K405" i="62"/>
  <c r="J405" i="62"/>
  <c r="I405" i="62"/>
  <c r="H405" i="62"/>
  <c r="U404" i="62"/>
  <c r="T404" i="62"/>
  <c r="R404" i="62"/>
  <c r="Q404" i="62"/>
  <c r="P404" i="62"/>
  <c r="O404" i="62"/>
  <c r="N404" i="62"/>
  <c r="L404" i="62"/>
  <c r="K404" i="62"/>
  <c r="J404" i="62"/>
  <c r="I404" i="62"/>
  <c r="H404" i="62"/>
  <c r="U403" i="62"/>
  <c r="T403" i="62"/>
  <c r="R403" i="62"/>
  <c r="Q403" i="62"/>
  <c r="P403" i="62"/>
  <c r="O403" i="62"/>
  <c r="N403" i="62"/>
  <c r="L403" i="62"/>
  <c r="K403" i="62"/>
  <c r="J403" i="62"/>
  <c r="I403" i="62"/>
  <c r="H403" i="62"/>
  <c r="U402" i="62"/>
  <c r="T402" i="62"/>
  <c r="R402" i="62"/>
  <c r="Q402" i="62"/>
  <c r="P402" i="62"/>
  <c r="O402" i="62"/>
  <c r="N402" i="62"/>
  <c r="L402" i="62"/>
  <c r="K402" i="62"/>
  <c r="J402" i="62"/>
  <c r="I402" i="62"/>
  <c r="H402" i="62"/>
  <c r="U401" i="62"/>
  <c r="T401" i="62"/>
  <c r="R401" i="62"/>
  <c r="Q401" i="62"/>
  <c r="P401" i="62"/>
  <c r="O401" i="62"/>
  <c r="N401" i="62"/>
  <c r="L401" i="62"/>
  <c r="K401" i="62"/>
  <c r="J401" i="62"/>
  <c r="I401" i="62"/>
  <c r="H401" i="62"/>
  <c r="U400" i="62"/>
  <c r="T400" i="62"/>
  <c r="R400" i="62"/>
  <c r="Q400" i="62"/>
  <c r="P400" i="62"/>
  <c r="O400" i="62"/>
  <c r="N400" i="62"/>
  <c r="L400" i="62"/>
  <c r="K400" i="62"/>
  <c r="J400" i="62"/>
  <c r="I400" i="62"/>
  <c r="H400" i="62"/>
  <c r="U399" i="62"/>
  <c r="T399" i="62"/>
  <c r="R399" i="62"/>
  <c r="Q399" i="62"/>
  <c r="P399" i="62"/>
  <c r="O399" i="62"/>
  <c r="N399" i="62"/>
  <c r="L399" i="62"/>
  <c r="K399" i="62"/>
  <c r="J399" i="62"/>
  <c r="I399" i="62"/>
  <c r="H399" i="62"/>
  <c r="U398" i="62"/>
  <c r="T398" i="62"/>
  <c r="R398" i="62"/>
  <c r="Q398" i="62"/>
  <c r="P398" i="62"/>
  <c r="O398" i="62"/>
  <c r="N398" i="62"/>
  <c r="L398" i="62"/>
  <c r="K398" i="62"/>
  <c r="J398" i="62"/>
  <c r="I398" i="62"/>
  <c r="H398" i="62"/>
  <c r="U397" i="62"/>
  <c r="T397" i="62"/>
  <c r="R397" i="62"/>
  <c r="Q397" i="62"/>
  <c r="P397" i="62"/>
  <c r="O397" i="62"/>
  <c r="N397" i="62"/>
  <c r="L397" i="62"/>
  <c r="K397" i="62"/>
  <c r="J397" i="62"/>
  <c r="I397" i="62"/>
  <c r="H397" i="62"/>
  <c r="U396" i="62"/>
  <c r="T396" i="62"/>
  <c r="R396" i="62"/>
  <c r="Q396" i="62"/>
  <c r="P396" i="62"/>
  <c r="O396" i="62"/>
  <c r="N396" i="62"/>
  <c r="L396" i="62"/>
  <c r="K396" i="62"/>
  <c r="J396" i="62"/>
  <c r="I396" i="62"/>
  <c r="H396" i="62"/>
  <c r="U395" i="62"/>
  <c r="T395" i="62"/>
  <c r="R395" i="62"/>
  <c r="Q395" i="62"/>
  <c r="P395" i="62"/>
  <c r="O395" i="62"/>
  <c r="N395" i="62"/>
  <c r="L395" i="62"/>
  <c r="K395" i="62"/>
  <c r="J395" i="62"/>
  <c r="I395" i="62"/>
  <c r="H395" i="62"/>
  <c r="U394" i="62"/>
  <c r="T394" i="62"/>
  <c r="R394" i="62"/>
  <c r="Q394" i="62"/>
  <c r="P394" i="62"/>
  <c r="O394" i="62"/>
  <c r="N394" i="62"/>
  <c r="L394" i="62"/>
  <c r="K394" i="62"/>
  <c r="J394" i="62"/>
  <c r="I394" i="62"/>
  <c r="H394" i="62"/>
  <c r="U393" i="62"/>
  <c r="T393" i="62"/>
  <c r="R393" i="62"/>
  <c r="Q393" i="62"/>
  <c r="P393" i="62"/>
  <c r="O393" i="62"/>
  <c r="N393" i="62"/>
  <c r="L393" i="62"/>
  <c r="K393" i="62"/>
  <c r="J393" i="62"/>
  <c r="I393" i="62"/>
  <c r="H393" i="62"/>
  <c r="U392" i="62"/>
  <c r="T392" i="62"/>
  <c r="R392" i="62"/>
  <c r="Q392" i="62"/>
  <c r="P392" i="62"/>
  <c r="O392" i="62"/>
  <c r="N392" i="62"/>
  <c r="L392" i="62"/>
  <c r="K392" i="62"/>
  <c r="J392" i="62"/>
  <c r="I392" i="62"/>
  <c r="H392" i="62"/>
  <c r="U391" i="62"/>
  <c r="T391" i="62"/>
  <c r="R391" i="62"/>
  <c r="Q391" i="62"/>
  <c r="P391" i="62"/>
  <c r="O391" i="62"/>
  <c r="N391" i="62"/>
  <c r="L391" i="62"/>
  <c r="K391" i="62"/>
  <c r="J391" i="62"/>
  <c r="I391" i="62"/>
  <c r="H391" i="62"/>
  <c r="U390" i="62"/>
  <c r="T390" i="62"/>
  <c r="R390" i="62"/>
  <c r="Q390" i="62"/>
  <c r="P390" i="62"/>
  <c r="O390" i="62"/>
  <c r="N390" i="62"/>
  <c r="L390" i="62"/>
  <c r="K390" i="62"/>
  <c r="J390" i="62"/>
  <c r="I390" i="62"/>
  <c r="H390" i="62"/>
  <c r="U389" i="62"/>
  <c r="T389" i="62"/>
  <c r="R389" i="62"/>
  <c r="Q389" i="62"/>
  <c r="P389" i="62"/>
  <c r="O389" i="62"/>
  <c r="N389" i="62"/>
  <c r="L389" i="62"/>
  <c r="K389" i="62"/>
  <c r="J389" i="62"/>
  <c r="I389" i="62"/>
  <c r="H389" i="62"/>
  <c r="U388" i="62"/>
  <c r="T388" i="62"/>
  <c r="R388" i="62"/>
  <c r="Q388" i="62"/>
  <c r="P388" i="62"/>
  <c r="O388" i="62"/>
  <c r="N388" i="62"/>
  <c r="L388" i="62"/>
  <c r="K388" i="62"/>
  <c r="J388" i="62"/>
  <c r="I388" i="62"/>
  <c r="H388" i="62"/>
  <c r="U387" i="62"/>
  <c r="T387" i="62"/>
  <c r="R387" i="62"/>
  <c r="Q387" i="62"/>
  <c r="P387" i="62"/>
  <c r="O387" i="62"/>
  <c r="N387" i="62"/>
  <c r="L387" i="62"/>
  <c r="K387" i="62"/>
  <c r="J387" i="62"/>
  <c r="I387" i="62"/>
  <c r="H387" i="62"/>
  <c r="U386" i="62"/>
  <c r="T386" i="62"/>
  <c r="R386" i="62"/>
  <c r="Q386" i="62"/>
  <c r="P386" i="62"/>
  <c r="O386" i="62"/>
  <c r="N386" i="62"/>
  <c r="L386" i="62"/>
  <c r="K386" i="62"/>
  <c r="J386" i="62"/>
  <c r="I386" i="62"/>
  <c r="H386" i="62"/>
  <c r="U385" i="62"/>
  <c r="T385" i="62"/>
  <c r="R385" i="62"/>
  <c r="Q385" i="62"/>
  <c r="P385" i="62"/>
  <c r="O385" i="62"/>
  <c r="N385" i="62"/>
  <c r="L385" i="62"/>
  <c r="K385" i="62"/>
  <c r="J385" i="62"/>
  <c r="I385" i="62"/>
  <c r="H385" i="62"/>
  <c r="U384" i="62"/>
  <c r="T384" i="62"/>
  <c r="R384" i="62"/>
  <c r="Q384" i="62"/>
  <c r="P384" i="62"/>
  <c r="O384" i="62"/>
  <c r="N384" i="62"/>
  <c r="L384" i="62"/>
  <c r="K384" i="62"/>
  <c r="J384" i="62"/>
  <c r="I384" i="62"/>
  <c r="H384" i="62"/>
  <c r="U383" i="62"/>
  <c r="T383" i="62"/>
  <c r="R383" i="62"/>
  <c r="Q383" i="62"/>
  <c r="P383" i="62"/>
  <c r="O383" i="62"/>
  <c r="N383" i="62"/>
  <c r="L383" i="62"/>
  <c r="K383" i="62"/>
  <c r="J383" i="62"/>
  <c r="I383" i="62"/>
  <c r="H383" i="62"/>
  <c r="U382" i="62"/>
  <c r="T382" i="62"/>
  <c r="R382" i="62"/>
  <c r="Q382" i="62"/>
  <c r="P382" i="62"/>
  <c r="O382" i="62"/>
  <c r="N382" i="62"/>
  <c r="L382" i="62"/>
  <c r="K382" i="62"/>
  <c r="J382" i="62"/>
  <c r="I382" i="62"/>
  <c r="H382" i="62"/>
  <c r="U381" i="62"/>
  <c r="T381" i="62"/>
  <c r="R381" i="62"/>
  <c r="Q381" i="62"/>
  <c r="P381" i="62"/>
  <c r="O381" i="62"/>
  <c r="N381" i="62"/>
  <c r="L381" i="62"/>
  <c r="K381" i="62"/>
  <c r="J381" i="62"/>
  <c r="I381" i="62"/>
  <c r="H381" i="62"/>
  <c r="U380" i="62"/>
  <c r="T380" i="62"/>
  <c r="R380" i="62"/>
  <c r="Q380" i="62"/>
  <c r="P380" i="62"/>
  <c r="O380" i="62"/>
  <c r="N380" i="62"/>
  <c r="L380" i="62"/>
  <c r="K380" i="62"/>
  <c r="J380" i="62"/>
  <c r="I380" i="62"/>
  <c r="H380" i="62"/>
  <c r="U379" i="62"/>
  <c r="T379" i="62"/>
  <c r="R379" i="62"/>
  <c r="Q379" i="62"/>
  <c r="P379" i="62"/>
  <c r="O379" i="62"/>
  <c r="N379" i="62"/>
  <c r="L379" i="62"/>
  <c r="K379" i="62"/>
  <c r="J379" i="62"/>
  <c r="I379" i="62"/>
  <c r="H379" i="62"/>
  <c r="U378" i="62"/>
  <c r="T378" i="62"/>
  <c r="R378" i="62"/>
  <c r="Q378" i="62"/>
  <c r="P378" i="62"/>
  <c r="O378" i="62"/>
  <c r="N378" i="62"/>
  <c r="L378" i="62"/>
  <c r="K378" i="62"/>
  <c r="J378" i="62"/>
  <c r="I378" i="62"/>
  <c r="H378" i="62"/>
  <c r="U377" i="62"/>
  <c r="T377" i="62"/>
  <c r="R377" i="62"/>
  <c r="Q377" i="62"/>
  <c r="P377" i="62"/>
  <c r="O377" i="62"/>
  <c r="N377" i="62"/>
  <c r="L377" i="62"/>
  <c r="K377" i="62"/>
  <c r="J377" i="62"/>
  <c r="I377" i="62"/>
  <c r="H377" i="62"/>
  <c r="U376" i="62"/>
  <c r="T376" i="62"/>
  <c r="R376" i="62"/>
  <c r="Q376" i="62"/>
  <c r="P376" i="62"/>
  <c r="O376" i="62"/>
  <c r="N376" i="62"/>
  <c r="L376" i="62"/>
  <c r="K376" i="62"/>
  <c r="J376" i="62"/>
  <c r="I376" i="62"/>
  <c r="H376" i="62"/>
  <c r="U375" i="62"/>
  <c r="T375" i="62"/>
  <c r="R375" i="62"/>
  <c r="Q375" i="62"/>
  <c r="P375" i="62"/>
  <c r="O375" i="62"/>
  <c r="N375" i="62"/>
  <c r="L375" i="62"/>
  <c r="K375" i="62"/>
  <c r="J375" i="62"/>
  <c r="I375" i="62"/>
  <c r="H375" i="62"/>
  <c r="U374" i="62"/>
  <c r="T374" i="62"/>
  <c r="R374" i="62"/>
  <c r="Q374" i="62"/>
  <c r="P374" i="62"/>
  <c r="O374" i="62"/>
  <c r="N374" i="62"/>
  <c r="L374" i="62"/>
  <c r="K374" i="62"/>
  <c r="J374" i="62"/>
  <c r="I374" i="62"/>
  <c r="H374" i="62"/>
  <c r="U373" i="62"/>
  <c r="T373" i="62"/>
  <c r="R373" i="62"/>
  <c r="Q373" i="62"/>
  <c r="P373" i="62"/>
  <c r="O373" i="62"/>
  <c r="N373" i="62"/>
  <c r="L373" i="62"/>
  <c r="K373" i="62"/>
  <c r="J373" i="62"/>
  <c r="I373" i="62"/>
  <c r="H373" i="62"/>
  <c r="U372" i="62"/>
  <c r="T372" i="62"/>
  <c r="R372" i="62"/>
  <c r="Q372" i="62"/>
  <c r="P372" i="62"/>
  <c r="O372" i="62"/>
  <c r="N372" i="62"/>
  <c r="L372" i="62"/>
  <c r="K372" i="62"/>
  <c r="J372" i="62"/>
  <c r="I372" i="62"/>
  <c r="H372" i="62"/>
  <c r="U371" i="62"/>
  <c r="T371" i="62"/>
  <c r="R371" i="62"/>
  <c r="Q371" i="62"/>
  <c r="P371" i="62"/>
  <c r="O371" i="62"/>
  <c r="N371" i="62"/>
  <c r="L371" i="62"/>
  <c r="K371" i="62"/>
  <c r="J371" i="62"/>
  <c r="I371" i="62"/>
  <c r="H371" i="62"/>
  <c r="U370" i="62"/>
  <c r="T370" i="62"/>
  <c r="R370" i="62"/>
  <c r="Q370" i="62"/>
  <c r="P370" i="62"/>
  <c r="O370" i="62"/>
  <c r="N370" i="62"/>
  <c r="L370" i="62"/>
  <c r="K370" i="62"/>
  <c r="J370" i="62"/>
  <c r="I370" i="62"/>
  <c r="H370" i="62"/>
  <c r="U369" i="62"/>
  <c r="T369" i="62"/>
  <c r="R369" i="62"/>
  <c r="Q369" i="62"/>
  <c r="P369" i="62"/>
  <c r="O369" i="62"/>
  <c r="N369" i="62"/>
  <c r="L369" i="62"/>
  <c r="K369" i="62"/>
  <c r="J369" i="62"/>
  <c r="I369" i="62"/>
  <c r="H369" i="62"/>
  <c r="U368" i="62"/>
  <c r="T368" i="62"/>
  <c r="R368" i="62"/>
  <c r="Q368" i="62"/>
  <c r="P368" i="62"/>
  <c r="O368" i="62"/>
  <c r="N368" i="62"/>
  <c r="L368" i="62"/>
  <c r="K368" i="62"/>
  <c r="J368" i="62"/>
  <c r="I368" i="62"/>
  <c r="H368" i="62"/>
  <c r="U367" i="62"/>
  <c r="T367" i="62"/>
  <c r="R367" i="62"/>
  <c r="Q367" i="62"/>
  <c r="P367" i="62"/>
  <c r="O367" i="62"/>
  <c r="N367" i="62"/>
  <c r="L367" i="62"/>
  <c r="K367" i="62"/>
  <c r="J367" i="62"/>
  <c r="I367" i="62"/>
  <c r="H367" i="62"/>
  <c r="U366" i="62"/>
  <c r="T366" i="62"/>
  <c r="R366" i="62"/>
  <c r="Q366" i="62"/>
  <c r="P366" i="62"/>
  <c r="O366" i="62"/>
  <c r="N366" i="62"/>
  <c r="L366" i="62"/>
  <c r="K366" i="62"/>
  <c r="J366" i="62"/>
  <c r="I366" i="62"/>
  <c r="H366" i="62"/>
  <c r="U365" i="62"/>
  <c r="T365" i="62"/>
  <c r="R365" i="62"/>
  <c r="Q365" i="62"/>
  <c r="P365" i="62"/>
  <c r="O365" i="62"/>
  <c r="N365" i="62"/>
  <c r="L365" i="62"/>
  <c r="K365" i="62"/>
  <c r="J365" i="62"/>
  <c r="I365" i="62"/>
  <c r="H365" i="62"/>
  <c r="U364" i="62"/>
  <c r="T364" i="62"/>
  <c r="R364" i="62"/>
  <c r="Q364" i="62"/>
  <c r="P364" i="62"/>
  <c r="O364" i="62"/>
  <c r="N364" i="62"/>
  <c r="L364" i="62"/>
  <c r="K364" i="62"/>
  <c r="J364" i="62"/>
  <c r="I364" i="62"/>
  <c r="H364" i="62"/>
  <c r="U363" i="62"/>
  <c r="T363" i="62"/>
  <c r="R363" i="62"/>
  <c r="Q363" i="62"/>
  <c r="P363" i="62"/>
  <c r="O363" i="62"/>
  <c r="N363" i="62"/>
  <c r="L363" i="62"/>
  <c r="K363" i="62"/>
  <c r="J363" i="62"/>
  <c r="I363" i="62"/>
  <c r="H363" i="62"/>
  <c r="U362" i="62"/>
  <c r="T362" i="62"/>
  <c r="R362" i="62"/>
  <c r="Q362" i="62"/>
  <c r="P362" i="62"/>
  <c r="O362" i="62"/>
  <c r="N362" i="62"/>
  <c r="L362" i="62"/>
  <c r="K362" i="62"/>
  <c r="J362" i="62"/>
  <c r="I362" i="62"/>
  <c r="H362" i="62"/>
  <c r="U361" i="62"/>
  <c r="T361" i="62"/>
  <c r="R361" i="62"/>
  <c r="Q361" i="62"/>
  <c r="P361" i="62"/>
  <c r="O361" i="62"/>
  <c r="N361" i="62"/>
  <c r="L361" i="62"/>
  <c r="K361" i="62"/>
  <c r="J361" i="62"/>
  <c r="I361" i="62"/>
  <c r="H361" i="62"/>
  <c r="U360" i="62"/>
  <c r="T360" i="62"/>
  <c r="R360" i="62"/>
  <c r="Q360" i="62"/>
  <c r="P360" i="62"/>
  <c r="O360" i="62"/>
  <c r="N360" i="62"/>
  <c r="L360" i="62"/>
  <c r="K360" i="62"/>
  <c r="J360" i="62"/>
  <c r="I360" i="62"/>
  <c r="H360" i="62"/>
  <c r="U359" i="62"/>
  <c r="T359" i="62"/>
  <c r="R359" i="62"/>
  <c r="Q359" i="62"/>
  <c r="P359" i="62"/>
  <c r="O359" i="62"/>
  <c r="N359" i="62"/>
  <c r="L359" i="62"/>
  <c r="K359" i="62"/>
  <c r="J359" i="62"/>
  <c r="I359" i="62"/>
  <c r="H359" i="62"/>
  <c r="U358" i="62"/>
  <c r="T358" i="62"/>
  <c r="R358" i="62"/>
  <c r="Q358" i="62"/>
  <c r="P358" i="62"/>
  <c r="O358" i="62"/>
  <c r="N358" i="62"/>
  <c r="L358" i="62"/>
  <c r="K358" i="62"/>
  <c r="J358" i="62"/>
  <c r="I358" i="62"/>
  <c r="H358" i="62"/>
  <c r="U357" i="62"/>
  <c r="T357" i="62"/>
  <c r="R357" i="62"/>
  <c r="Q357" i="62"/>
  <c r="P357" i="62"/>
  <c r="O357" i="62"/>
  <c r="N357" i="62"/>
  <c r="L357" i="62"/>
  <c r="K357" i="62"/>
  <c r="J357" i="62"/>
  <c r="I357" i="62"/>
  <c r="H357" i="62"/>
  <c r="U356" i="62"/>
  <c r="T356" i="62"/>
  <c r="R356" i="62"/>
  <c r="Q356" i="62"/>
  <c r="P356" i="62"/>
  <c r="O356" i="62"/>
  <c r="N356" i="62"/>
  <c r="L356" i="62"/>
  <c r="K356" i="62"/>
  <c r="J356" i="62"/>
  <c r="I356" i="62"/>
  <c r="H356" i="62"/>
  <c r="U355" i="62"/>
  <c r="T355" i="62"/>
  <c r="R355" i="62"/>
  <c r="Q355" i="62"/>
  <c r="P355" i="62"/>
  <c r="O355" i="62"/>
  <c r="N355" i="62"/>
  <c r="L355" i="62"/>
  <c r="K355" i="62"/>
  <c r="J355" i="62"/>
  <c r="I355" i="62"/>
  <c r="H355" i="62"/>
  <c r="U354" i="62"/>
  <c r="T354" i="62"/>
  <c r="R354" i="62"/>
  <c r="Q354" i="62"/>
  <c r="P354" i="62"/>
  <c r="O354" i="62"/>
  <c r="N354" i="62"/>
  <c r="L354" i="62"/>
  <c r="K354" i="62"/>
  <c r="J354" i="62"/>
  <c r="I354" i="62"/>
  <c r="H354" i="62"/>
  <c r="U353" i="62"/>
  <c r="T353" i="62"/>
  <c r="R353" i="62"/>
  <c r="Q353" i="62"/>
  <c r="P353" i="62"/>
  <c r="O353" i="62"/>
  <c r="N353" i="62"/>
  <c r="L353" i="62"/>
  <c r="K353" i="62"/>
  <c r="J353" i="62"/>
  <c r="I353" i="62"/>
  <c r="H353" i="62"/>
  <c r="U352" i="62"/>
  <c r="T352" i="62"/>
  <c r="R352" i="62"/>
  <c r="Q352" i="62"/>
  <c r="P352" i="62"/>
  <c r="O352" i="62"/>
  <c r="N352" i="62"/>
  <c r="L352" i="62"/>
  <c r="K352" i="62"/>
  <c r="J352" i="62"/>
  <c r="I352" i="62"/>
  <c r="H352" i="62"/>
  <c r="U351" i="62"/>
  <c r="T351" i="62"/>
  <c r="R351" i="62"/>
  <c r="Q351" i="62"/>
  <c r="P351" i="62"/>
  <c r="O351" i="62"/>
  <c r="N351" i="62"/>
  <c r="L351" i="62"/>
  <c r="K351" i="62"/>
  <c r="J351" i="62"/>
  <c r="I351" i="62"/>
  <c r="H351" i="62"/>
  <c r="U350" i="62"/>
  <c r="T350" i="62"/>
  <c r="R350" i="62"/>
  <c r="Q350" i="62"/>
  <c r="P350" i="62"/>
  <c r="O350" i="62"/>
  <c r="N350" i="62"/>
  <c r="L350" i="62"/>
  <c r="K350" i="62"/>
  <c r="J350" i="62"/>
  <c r="I350" i="62"/>
  <c r="H350" i="62"/>
  <c r="U349" i="62"/>
  <c r="T349" i="62"/>
  <c r="R349" i="62"/>
  <c r="Q349" i="62"/>
  <c r="P349" i="62"/>
  <c r="O349" i="62"/>
  <c r="N349" i="62"/>
  <c r="L349" i="62"/>
  <c r="K349" i="62"/>
  <c r="J349" i="62"/>
  <c r="I349" i="62"/>
  <c r="H349" i="62"/>
  <c r="U348" i="62"/>
  <c r="T348" i="62"/>
  <c r="R348" i="62"/>
  <c r="Q348" i="62"/>
  <c r="P348" i="62"/>
  <c r="O348" i="62"/>
  <c r="N348" i="62"/>
  <c r="L348" i="62"/>
  <c r="K348" i="62"/>
  <c r="J348" i="62"/>
  <c r="I348" i="62"/>
  <c r="H348" i="62"/>
  <c r="U347" i="62"/>
  <c r="T347" i="62"/>
  <c r="R347" i="62"/>
  <c r="Q347" i="62"/>
  <c r="P347" i="62"/>
  <c r="O347" i="62"/>
  <c r="N347" i="62"/>
  <c r="L347" i="62"/>
  <c r="K347" i="62"/>
  <c r="J347" i="62"/>
  <c r="I347" i="62"/>
  <c r="H347" i="62"/>
  <c r="U346" i="62"/>
  <c r="T346" i="62"/>
  <c r="R346" i="62"/>
  <c r="Q346" i="62"/>
  <c r="P346" i="62"/>
  <c r="O346" i="62"/>
  <c r="N346" i="62"/>
  <c r="L346" i="62"/>
  <c r="K346" i="62"/>
  <c r="J346" i="62"/>
  <c r="I346" i="62"/>
  <c r="H346" i="62"/>
  <c r="U345" i="62"/>
  <c r="T345" i="62"/>
  <c r="R345" i="62"/>
  <c r="Q345" i="62"/>
  <c r="P345" i="62"/>
  <c r="O345" i="62"/>
  <c r="N345" i="62"/>
  <c r="L345" i="62"/>
  <c r="K345" i="62"/>
  <c r="J345" i="62"/>
  <c r="I345" i="62"/>
  <c r="H345" i="62"/>
  <c r="U344" i="62"/>
  <c r="T344" i="62"/>
  <c r="R344" i="62"/>
  <c r="Q344" i="62"/>
  <c r="P344" i="62"/>
  <c r="O344" i="62"/>
  <c r="N344" i="62"/>
  <c r="L344" i="62"/>
  <c r="K344" i="62"/>
  <c r="J344" i="62"/>
  <c r="I344" i="62"/>
  <c r="H344" i="62"/>
  <c r="U343" i="62"/>
  <c r="T343" i="62"/>
  <c r="R343" i="62"/>
  <c r="Q343" i="62"/>
  <c r="P343" i="62"/>
  <c r="O343" i="62"/>
  <c r="N343" i="62"/>
  <c r="L343" i="62"/>
  <c r="K343" i="62"/>
  <c r="J343" i="62"/>
  <c r="I343" i="62"/>
  <c r="H343" i="62"/>
  <c r="U342" i="62"/>
  <c r="T342" i="62"/>
  <c r="R342" i="62"/>
  <c r="Q342" i="62"/>
  <c r="P342" i="62"/>
  <c r="O342" i="62"/>
  <c r="N342" i="62"/>
  <c r="L342" i="62"/>
  <c r="K342" i="62"/>
  <c r="J342" i="62"/>
  <c r="I342" i="62"/>
  <c r="H342" i="62"/>
  <c r="U341" i="62"/>
  <c r="T341" i="62"/>
  <c r="R341" i="62"/>
  <c r="Q341" i="62"/>
  <c r="P341" i="62"/>
  <c r="O341" i="62"/>
  <c r="N341" i="62"/>
  <c r="L341" i="62"/>
  <c r="K341" i="62"/>
  <c r="J341" i="62"/>
  <c r="I341" i="62"/>
  <c r="H341" i="62"/>
  <c r="U340" i="62"/>
  <c r="T340" i="62"/>
  <c r="R340" i="62"/>
  <c r="Q340" i="62"/>
  <c r="P340" i="62"/>
  <c r="O340" i="62"/>
  <c r="N340" i="62"/>
  <c r="L340" i="62"/>
  <c r="K340" i="62"/>
  <c r="J340" i="62"/>
  <c r="I340" i="62"/>
  <c r="H340" i="62"/>
  <c r="U339" i="62"/>
  <c r="T339" i="62"/>
  <c r="R339" i="62"/>
  <c r="Q339" i="62"/>
  <c r="P339" i="62"/>
  <c r="O339" i="62"/>
  <c r="N339" i="62"/>
  <c r="L339" i="62"/>
  <c r="K339" i="62"/>
  <c r="J339" i="62"/>
  <c r="I339" i="62"/>
  <c r="H339" i="62"/>
  <c r="U338" i="62"/>
  <c r="T338" i="62"/>
  <c r="R338" i="62"/>
  <c r="Q338" i="62"/>
  <c r="P338" i="62"/>
  <c r="O338" i="62"/>
  <c r="N338" i="62"/>
  <c r="L338" i="62"/>
  <c r="K338" i="62"/>
  <c r="J338" i="62"/>
  <c r="I338" i="62"/>
  <c r="H338" i="62"/>
  <c r="U337" i="62"/>
  <c r="T337" i="62"/>
  <c r="R337" i="62"/>
  <c r="Q337" i="62"/>
  <c r="P337" i="62"/>
  <c r="O337" i="62"/>
  <c r="N337" i="62"/>
  <c r="L337" i="62"/>
  <c r="K337" i="62"/>
  <c r="J337" i="62"/>
  <c r="I337" i="62"/>
  <c r="H337" i="62"/>
  <c r="U336" i="62"/>
  <c r="T336" i="62"/>
  <c r="R336" i="62"/>
  <c r="Q336" i="62"/>
  <c r="P336" i="62"/>
  <c r="O336" i="62"/>
  <c r="N336" i="62"/>
  <c r="L336" i="62"/>
  <c r="K336" i="62"/>
  <c r="J336" i="62"/>
  <c r="I336" i="62"/>
  <c r="H336" i="62"/>
  <c r="U335" i="62"/>
  <c r="T335" i="62"/>
  <c r="R335" i="62"/>
  <c r="Q335" i="62"/>
  <c r="P335" i="62"/>
  <c r="O335" i="62"/>
  <c r="N335" i="62"/>
  <c r="L335" i="62"/>
  <c r="K335" i="62"/>
  <c r="J335" i="62"/>
  <c r="I335" i="62"/>
  <c r="H335" i="62"/>
  <c r="U334" i="62"/>
  <c r="T334" i="62"/>
  <c r="R334" i="62"/>
  <c r="Q334" i="62"/>
  <c r="P334" i="62"/>
  <c r="O334" i="62"/>
  <c r="N334" i="62"/>
  <c r="L334" i="62"/>
  <c r="K334" i="62"/>
  <c r="J334" i="62"/>
  <c r="I334" i="62"/>
  <c r="H334" i="62"/>
  <c r="U333" i="62"/>
  <c r="T333" i="62"/>
  <c r="R333" i="62"/>
  <c r="Q333" i="62"/>
  <c r="P333" i="62"/>
  <c r="O333" i="62"/>
  <c r="N333" i="62"/>
  <c r="L333" i="62"/>
  <c r="K333" i="62"/>
  <c r="J333" i="62"/>
  <c r="I333" i="62"/>
  <c r="H333" i="62"/>
  <c r="U332" i="62"/>
  <c r="T332" i="62"/>
  <c r="R332" i="62"/>
  <c r="Q332" i="62"/>
  <c r="P332" i="62"/>
  <c r="O332" i="62"/>
  <c r="N332" i="62"/>
  <c r="L332" i="62"/>
  <c r="K332" i="62"/>
  <c r="J332" i="62"/>
  <c r="I332" i="62"/>
  <c r="H332" i="62"/>
  <c r="U331" i="62"/>
  <c r="T331" i="62"/>
  <c r="R331" i="62"/>
  <c r="Q331" i="62"/>
  <c r="P331" i="62"/>
  <c r="O331" i="62"/>
  <c r="N331" i="62"/>
  <c r="L331" i="62"/>
  <c r="K331" i="62"/>
  <c r="J331" i="62"/>
  <c r="I331" i="62"/>
  <c r="H331" i="62"/>
  <c r="U330" i="62"/>
  <c r="T330" i="62"/>
  <c r="R330" i="62"/>
  <c r="Q330" i="62"/>
  <c r="P330" i="62"/>
  <c r="O330" i="62"/>
  <c r="N330" i="62"/>
  <c r="L330" i="62"/>
  <c r="K330" i="62"/>
  <c r="J330" i="62"/>
  <c r="I330" i="62"/>
  <c r="H330" i="62"/>
  <c r="U329" i="62"/>
  <c r="T329" i="62"/>
  <c r="R329" i="62"/>
  <c r="Q329" i="62"/>
  <c r="P329" i="62"/>
  <c r="O329" i="62"/>
  <c r="N329" i="62"/>
  <c r="L329" i="62"/>
  <c r="K329" i="62"/>
  <c r="J329" i="62"/>
  <c r="I329" i="62"/>
  <c r="H329" i="62"/>
  <c r="U328" i="62"/>
  <c r="T328" i="62"/>
  <c r="R328" i="62"/>
  <c r="Q328" i="62"/>
  <c r="P328" i="62"/>
  <c r="O328" i="62"/>
  <c r="N328" i="62"/>
  <c r="L328" i="62"/>
  <c r="K328" i="62"/>
  <c r="J328" i="62"/>
  <c r="I328" i="62"/>
  <c r="H328" i="62"/>
  <c r="U327" i="62"/>
  <c r="T327" i="62"/>
  <c r="R327" i="62"/>
  <c r="Q327" i="62"/>
  <c r="P327" i="62"/>
  <c r="O327" i="62"/>
  <c r="N327" i="62"/>
  <c r="L327" i="62"/>
  <c r="K327" i="62"/>
  <c r="J327" i="62"/>
  <c r="I327" i="62"/>
  <c r="H327" i="62"/>
  <c r="U326" i="62"/>
  <c r="T326" i="62"/>
  <c r="R326" i="62"/>
  <c r="Q326" i="62"/>
  <c r="P326" i="62"/>
  <c r="O326" i="62"/>
  <c r="N326" i="62"/>
  <c r="L326" i="62"/>
  <c r="K326" i="62"/>
  <c r="J326" i="62"/>
  <c r="I326" i="62"/>
  <c r="H326" i="62"/>
  <c r="U325" i="62"/>
  <c r="T325" i="62"/>
  <c r="R325" i="62"/>
  <c r="Q325" i="62"/>
  <c r="P325" i="62"/>
  <c r="O325" i="62"/>
  <c r="N325" i="62"/>
  <c r="L325" i="62"/>
  <c r="K325" i="62"/>
  <c r="J325" i="62"/>
  <c r="I325" i="62"/>
  <c r="H325" i="62"/>
  <c r="U324" i="62"/>
  <c r="T324" i="62"/>
  <c r="R324" i="62"/>
  <c r="Q324" i="62"/>
  <c r="P324" i="62"/>
  <c r="O324" i="62"/>
  <c r="N324" i="62"/>
  <c r="L324" i="62"/>
  <c r="K324" i="62"/>
  <c r="J324" i="62"/>
  <c r="I324" i="62"/>
  <c r="H324" i="62"/>
  <c r="U323" i="62"/>
  <c r="T323" i="62"/>
  <c r="R323" i="62"/>
  <c r="Q323" i="62"/>
  <c r="P323" i="62"/>
  <c r="O323" i="62"/>
  <c r="N323" i="62"/>
  <c r="L323" i="62"/>
  <c r="K323" i="62"/>
  <c r="J323" i="62"/>
  <c r="I323" i="62"/>
  <c r="H323" i="62"/>
  <c r="U322" i="62"/>
  <c r="T322" i="62"/>
  <c r="R322" i="62"/>
  <c r="Q322" i="62"/>
  <c r="P322" i="62"/>
  <c r="O322" i="62"/>
  <c r="N322" i="62"/>
  <c r="L322" i="62"/>
  <c r="K322" i="62"/>
  <c r="J322" i="62"/>
  <c r="I322" i="62"/>
  <c r="H322" i="62"/>
  <c r="U321" i="62"/>
  <c r="T321" i="62"/>
  <c r="R321" i="62"/>
  <c r="Q321" i="62"/>
  <c r="P321" i="62"/>
  <c r="O321" i="62"/>
  <c r="N321" i="62"/>
  <c r="L321" i="62"/>
  <c r="K321" i="62"/>
  <c r="J321" i="62"/>
  <c r="I321" i="62"/>
  <c r="H321" i="62"/>
  <c r="U320" i="62"/>
  <c r="T320" i="62"/>
  <c r="R320" i="62"/>
  <c r="Q320" i="62"/>
  <c r="P320" i="62"/>
  <c r="O320" i="62"/>
  <c r="N320" i="62"/>
  <c r="L320" i="62"/>
  <c r="K320" i="62"/>
  <c r="J320" i="62"/>
  <c r="I320" i="62"/>
  <c r="H320" i="62"/>
  <c r="U319" i="62"/>
  <c r="T319" i="62"/>
  <c r="R319" i="62"/>
  <c r="Q319" i="62"/>
  <c r="P319" i="62"/>
  <c r="O319" i="62"/>
  <c r="N319" i="62"/>
  <c r="L319" i="62"/>
  <c r="K319" i="62"/>
  <c r="J319" i="62"/>
  <c r="I319" i="62"/>
  <c r="H319" i="62"/>
  <c r="U318" i="62"/>
  <c r="T318" i="62"/>
  <c r="R318" i="62"/>
  <c r="Q318" i="62"/>
  <c r="P318" i="62"/>
  <c r="O318" i="62"/>
  <c r="N318" i="62"/>
  <c r="L318" i="62"/>
  <c r="K318" i="62"/>
  <c r="J318" i="62"/>
  <c r="I318" i="62"/>
  <c r="H318" i="62"/>
  <c r="U317" i="62"/>
  <c r="T317" i="62"/>
  <c r="R317" i="62"/>
  <c r="Q317" i="62"/>
  <c r="P317" i="62"/>
  <c r="O317" i="62"/>
  <c r="N317" i="62"/>
  <c r="L317" i="62"/>
  <c r="K317" i="62"/>
  <c r="J317" i="62"/>
  <c r="I317" i="62"/>
  <c r="H317" i="62"/>
  <c r="U316" i="62"/>
  <c r="T316" i="62"/>
  <c r="R316" i="62"/>
  <c r="Q316" i="62"/>
  <c r="P316" i="62"/>
  <c r="O316" i="62"/>
  <c r="N316" i="62"/>
  <c r="L316" i="62"/>
  <c r="K316" i="62"/>
  <c r="J316" i="62"/>
  <c r="I316" i="62"/>
  <c r="H316" i="62"/>
  <c r="U315" i="62"/>
  <c r="T315" i="62"/>
  <c r="R315" i="62"/>
  <c r="Q315" i="62"/>
  <c r="P315" i="62"/>
  <c r="O315" i="62"/>
  <c r="N315" i="62"/>
  <c r="L315" i="62"/>
  <c r="K315" i="62"/>
  <c r="J315" i="62"/>
  <c r="I315" i="62"/>
  <c r="H315" i="62"/>
  <c r="U314" i="62"/>
  <c r="T314" i="62"/>
  <c r="R314" i="62"/>
  <c r="Q314" i="62"/>
  <c r="P314" i="62"/>
  <c r="O314" i="62"/>
  <c r="N314" i="62"/>
  <c r="L314" i="62"/>
  <c r="K314" i="62"/>
  <c r="J314" i="62"/>
  <c r="I314" i="62"/>
  <c r="H314" i="62"/>
  <c r="U313" i="62"/>
  <c r="T313" i="62"/>
  <c r="R313" i="62"/>
  <c r="Q313" i="62"/>
  <c r="P313" i="62"/>
  <c r="O313" i="62"/>
  <c r="N313" i="62"/>
  <c r="L313" i="62"/>
  <c r="K313" i="62"/>
  <c r="J313" i="62"/>
  <c r="I313" i="62"/>
  <c r="H313" i="62"/>
  <c r="U312" i="62"/>
  <c r="T312" i="62"/>
  <c r="R312" i="62"/>
  <c r="Q312" i="62"/>
  <c r="P312" i="62"/>
  <c r="O312" i="62"/>
  <c r="N312" i="62"/>
  <c r="L312" i="62"/>
  <c r="K312" i="62"/>
  <c r="J312" i="62"/>
  <c r="I312" i="62"/>
  <c r="H312" i="62"/>
  <c r="U311" i="62"/>
  <c r="T311" i="62"/>
  <c r="R311" i="62"/>
  <c r="Q311" i="62"/>
  <c r="P311" i="62"/>
  <c r="O311" i="62"/>
  <c r="N311" i="62"/>
  <c r="L311" i="62"/>
  <c r="K311" i="62"/>
  <c r="J311" i="62"/>
  <c r="I311" i="62"/>
  <c r="H311" i="62"/>
  <c r="U310" i="62"/>
  <c r="T310" i="62"/>
  <c r="R310" i="62"/>
  <c r="Q310" i="62"/>
  <c r="P310" i="62"/>
  <c r="O310" i="62"/>
  <c r="N310" i="62"/>
  <c r="L310" i="62"/>
  <c r="K310" i="62"/>
  <c r="J310" i="62"/>
  <c r="I310" i="62"/>
  <c r="H310" i="62"/>
  <c r="U309" i="62"/>
  <c r="T309" i="62"/>
  <c r="R309" i="62"/>
  <c r="Q309" i="62"/>
  <c r="P309" i="62"/>
  <c r="O309" i="62"/>
  <c r="N309" i="62"/>
  <c r="L309" i="62"/>
  <c r="K309" i="62"/>
  <c r="J309" i="62"/>
  <c r="I309" i="62"/>
  <c r="H309" i="62"/>
  <c r="U308" i="62"/>
  <c r="T308" i="62"/>
  <c r="R308" i="62"/>
  <c r="Q308" i="62"/>
  <c r="P308" i="62"/>
  <c r="O308" i="62"/>
  <c r="N308" i="62"/>
  <c r="L308" i="62"/>
  <c r="K308" i="62"/>
  <c r="J308" i="62"/>
  <c r="I308" i="62"/>
  <c r="H308" i="62"/>
  <c r="U307" i="62"/>
  <c r="T307" i="62"/>
  <c r="R307" i="62"/>
  <c r="Q307" i="62"/>
  <c r="P307" i="62"/>
  <c r="O307" i="62"/>
  <c r="N307" i="62"/>
  <c r="L307" i="62"/>
  <c r="K307" i="62"/>
  <c r="J307" i="62"/>
  <c r="I307" i="62"/>
  <c r="H307" i="62"/>
  <c r="U306" i="62"/>
  <c r="T306" i="62"/>
  <c r="R306" i="62"/>
  <c r="Q306" i="62"/>
  <c r="P306" i="62"/>
  <c r="O306" i="62"/>
  <c r="N306" i="62"/>
  <c r="L306" i="62"/>
  <c r="K306" i="62"/>
  <c r="J306" i="62"/>
  <c r="I306" i="62"/>
  <c r="H306" i="62"/>
  <c r="U305" i="62"/>
  <c r="T305" i="62"/>
  <c r="R305" i="62"/>
  <c r="Q305" i="62"/>
  <c r="P305" i="62"/>
  <c r="O305" i="62"/>
  <c r="N305" i="62"/>
  <c r="L305" i="62"/>
  <c r="K305" i="62"/>
  <c r="J305" i="62"/>
  <c r="I305" i="62"/>
  <c r="H305" i="62"/>
  <c r="U304" i="62"/>
  <c r="T304" i="62"/>
  <c r="R304" i="62"/>
  <c r="Q304" i="62"/>
  <c r="P304" i="62"/>
  <c r="O304" i="62"/>
  <c r="N304" i="62"/>
  <c r="L304" i="62"/>
  <c r="K304" i="62"/>
  <c r="J304" i="62"/>
  <c r="I304" i="62"/>
  <c r="H304" i="62"/>
  <c r="U303" i="62"/>
  <c r="T303" i="62"/>
  <c r="R303" i="62"/>
  <c r="Q303" i="62"/>
  <c r="P303" i="62"/>
  <c r="O303" i="62"/>
  <c r="N303" i="62"/>
  <c r="L303" i="62"/>
  <c r="K303" i="62"/>
  <c r="J303" i="62"/>
  <c r="I303" i="62"/>
  <c r="H303" i="62"/>
  <c r="U302" i="62"/>
  <c r="T302" i="62"/>
  <c r="R302" i="62"/>
  <c r="Q302" i="62"/>
  <c r="P302" i="62"/>
  <c r="O302" i="62"/>
  <c r="N302" i="62"/>
  <c r="L302" i="62"/>
  <c r="K302" i="62"/>
  <c r="J302" i="62"/>
  <c r="I302" i="62"/>
  <c r="H302" i="62"/>
  <c r="U301" i="62"/>
  <c r="T301" i="62"/>
  <c r="R301" i="62"/>
  <c r="Q301" i="62"/>
  <c r="P301" i="62"/>
  <c r="O301" i="62"/>
  <c r="N301" i="62"/>
  <c r="L301" i="62"/>
  <c r="K301" i="62"/>
  <c r="J301" i="62"/>
  <c r="I301" i="62"/>
  <c r="H301" i="62"/>
  <c r="U300" i="62"/>
  <c r="T300" i="62"/>
  <c r="R300" i="62"/>
  <c r="Q300" i="62"/>
  <c r="P300" i="62"/>
  <c r="O300" i="62"/>
  <c r="N300" i="62"/>
  <c r="L300" i="62"/>
  <c r="K300" i="62"/>
  <c r="J300" i="62"/>
  <c r="I300" i="62"/>
  <c r="H300" i="62"/>
  <c r="U299" i="62"/>
  <c r="T299" i="62"/>
  <c r="R299" i="62"/>
  <c r="Q299" i="62"/>
  <c r="P299" i="62"/>
  <c r="O299" i="62"/>
  <c r="N299" i="62"/>
  <c r="L299" i="62"/>
  <c r="K299" i="62"/>
  <c r="J299" i="62"/>
  <c r="I299" i="62"/>
  <c r="H299" i="62"/>
  <c r="U298" i="62"/>
  <c r="T298" i="62"/>
  <c r="R298" i="62"/>
  <c r="Q298" i="62"/>
  <c r="P298" i="62"/>
  <c r="O298" i="62"/>
  <c r="N298" i="62"/>
  <c r="L298" i="62"/>
  <c r="K298" i="62"/>
  <c r="J298" i="62"/>
  <c r="I298" i="62"/>
  <c r="H298" i="62"/>
  <c r="U297" i="62"/>
  <c r="T297" i="62"/>
  <c r="R297" i="62"/>
  <c r="Q297" i="62"/>
  <c r="P297" i="62"/>
  <c r="O297" i="62"/>
  <c r="N297" i="62"/>
  <c r="L297" i="62"/>
  <c r="K297" i="62"/>
  <c r="J297" i="62"/>
  <c r="I297" i="62"/>
  <c r="H297" i="62"/>
  <c r="U296" i="62"/>
  <c r="T296" i="62"/>
  <c r="R296" i="62"/>
  <c r="Q296" i="62"/>
  <c r="P296" i="62"/>
  <c r="O296" i="62"/>
  <c r="N296" i="62"/>
  <c r="L296" i="62"/>
  <c r="K296" i="62"/>
  <c r="J296" i="62"/>
  <c r="I296" i="62"/>
  <c r="H296" i="62"/>
  <c r="U295" i="62"/>
  <c r="T295" i="62"/>
  <c r="R295" i="62"/>
  <c r="Q295" i="62"/>
  <c r="P295" i="62"/>
  <c r="O295" i="62"/>
  <c r="N295" i="62"/>
  <c r="L295" i="62"/>
  <c r="K295" i="62"/>
  <c r="J295" i="62"/>
  <c r="I295" i="62"/>
  <c r="H295" i="62"/>
  <c r="U294" i="62"/>
  <c r="T294" i="62"/>
  <c r="R294" i="62"/>
  <c r="Q294" i="62"/>
  <c r="P294" i="62"/>
  <c r="O294" i="62"/>
  <c r="N294" i="62"/>
  <c r="L294" i="62"/>
  <c r="K294" i="62"/>
  <c r="J294" i="62"/>
  <c r="I294" i="62"/>
  <c r="H294" i="62"/>
  <c r="U293" i="62"/>
  <c r="T293" i="62"/>
  <c r="R293" i="62"/>
  <c r="Q293" i="62"/>
  <c r="P293" i="62"/>
  <c r="O293" i="62"/>
  <c r="N293" i="62"/>
  <c r="L293" i="62"/>
  <c r="K293" i="62"/>
  <c r="J293" i="62"/>
  <c r="I293" i="62"/>
  <c r="H293" i="62"/>
  <c r="U292" i="62"/>
  <c r="T292" i="62"/>
  <c r="R292" i="62"/>
  <c r="Q292" i="62"/>
  <c r="P292" i="62"/>
  <c r="O292" i="62"/>
  <c r="N292" i="62"/>
  <c r="L292" i="62"/>
  <c r="K292" i="62"/>
  <c r="J292" i="62"/>
  <c r="I292" i="62"/>
  <c r="H292" i="62"/>
  <c r="U291" i="62"/>
  <c r="T291" i="62"/>
  <c r="R291" i="62"/>
  <c r="Q291" i="62"/>
  <c r="P291" i="62"/>
  <c r="O291" i="62"/>
  <c r="N291" i="62"/>
  <c r="L291" i="62"/>
  <c r="K291" i="62"/>
  <c r="J291" i="62"/>
  <c r="I291" i="62"/>
  <c r="H291" i="62"/>
  <c r="U290" i="62"/>
  <c r="T290" i="62"/>
  <c r="R290" i="62"/>
  <c r="Q290" i="62"/>
  <c r="P290" i="62"/>
  <c r="O290" i="62"/>
  <c r="N290" i="62"/>
  <c r="L290" i="62"/>
  <c r="K290" i="62"/>
  <c r="J290" i="62"/>
  <c r="I290" i="62"/>
  <c r="H290" i="62"/>
  <c r="U289" i="62"/>
  <c r="T289" i="62"/>
  <c r="R289" i="62"/>
  <c r="Q289" i="62"/>
  <c r="P289" i="62"/>
  <c r="O289" i="62"/>
  <c r="N289" i="62"/>
  <c r="L289" i="62"/>
  <c r="K289" i="62"/>
  <c r="J289" i="62"/>
  <c r="I289" i="62"/>
  <c r="H289" i="62"/>
  <c r="U288" i="62"/>
  <c r="T288" i="62"/>
  <c r="R288" i="62"/>
  <c r="Q288" i="62"/>
  <c r="P288" i="62"/>
  <c r="O288" i="62"/>
  <c r="N288" i="62"/>
  <c r="L288" i="62"/>
  <c r="K288" i="62"/>
  <c r="J288" i="62"/>
  <c r="I288" i="62"/>
  <c r="H288" i="62"/>
  <c r="U287" i="62"/>
  <c r="T287" i="62"/>
  <c r="R287" i="62"/>
  <c r="Q287" i="62"/>
  <c r="P287" i="62"/>
  <c r="O287" i="62"/>
  <c r="N287" i="62"/>
  <c r="L287" i="62"/>
  <c r="K287" i="62"/>
  <c r="J287" i="62"/>
  <c r="I287" i="62"/>
  <c r="H287" i="62"/>
  <c r="U286" i="62"/>
  <c r="T286" i="62"/>
  <c r="R286" i="62"/>
  <c r="Q286" i="62"/>
  <c r="P286" i="62"/>
  <c r="O286" i="62"/>
  <c r="N286" i="62"/>
  <c r="L286" i="62"/>
  <c r="K286" i="62"/>
  <c r="J286" i="62"/>
  <c r="I286" i="62"/>
  <c r="H286" i="62"/>
  <c r="U285" i="62"/>
  <c r="T285" i="62"/>
  <c r="R285" i="62"/>
  <c r="Q285" i="62"/>
  <c r="P285" i="62"/>
  <c r="O285" i="62"/>
  <c r="N285" i="62"/>
  <c r="L285" i="62"/>
  <c r="K285" i="62"/>
  <c r="J285" i="62"/>
  <c r="I285" i="62"/>
  <c r="H285" i="62"/>
  <c r="U284" i="62"/>
  <c r="T284" i="62"/>
  <c r="R284" i="62"/>
  <c r="Q284" i="62"/>
  <c r="P284" i="62"/>
  <c r="O284" i="62"/>
  <c r="N284" i="62"/>
  <c r="L284" i="62"/>
  <c r="K284" i="62"/>
  <c r="J284" i="62"/>
  <c r="I284" i="62"/>
  <c r="H284" i="62"/>
  <c r="U283" i="62"/>
  <c r="T283" i="62"/>
  <c r="R283" i="62"/>
  <c r="Q283" i="62"/>
  <c r="P283" i="62"/>
  <c r="O283" i="62"/>
  <c r="N283" i="62"/>
  <c r="L283" i="62"/>
  <c r="K283" i="62"/>
  <c r="J283" i="62"/>
  <c r="I283" i="62"/>
  <c r="H283" i="62"/>
  <c r="U282" i="62"/>
  <c r="T282" i="62"/>
  <c r="R282" i="62"/>
  <c r="Q282" i="62"/>
  <c r="P282" i="62"/>
  <c r="O282" i="62"/>
  <c r="N282" i="62"/>
  <c r="L282" i="62"/>
  <c r="K282" i="62"/>
  <c r="J282" i="62"/>
  <c r="I282" i="62"/>
  <c r="H282" i="62"/>
  <c r="U281" i="62"/>
  <c r="T281" i="62"/>
  <c r="R281" i="62"/>
  <c r="Q281" i="62"/>
  <c r="P281" i="62"/>
  <c r="O281" i="62"/>
  <c r="N281" i="62"/>
  <c r="L281" i="62"/>
  <c r="K281" i="62"/>
  <c r="J281" i="62"/>
  <c r="I281" i="62"/>
  <c r="H281" i="62"/>
  <c r="U280" i="62"/>
  <c r="T280" i="62"/>
  <c r="R280" i="62"/>
  <c r="Q280" i="62"/>
  <c r="P280" i="62"/>
  <c r="O280" i="62"/>
  <c r="N280" i="62"/>
  <c r="L280" i="62"/>
  <c r="K280" i="62"/>
  <c r="J280" i="62"/>
  <c r="I280" i="62"/>
  <c r="H280" i="62"/>
  <c r="U279" i="62"/>
  <c r="T279" i="62"/>
  <c r="R279" i="62"/>
  <c r="Q279" i="62"/>
  <c r="P279" i="62"/>
  <c r="O279" i="62"/>
  <c r="N279" i="62"/>
  <c r="L279" i="62"/>
  <c r="K279" i="62"/>
  <c r="J279" i="62"/>
  <c r="I279" i="62"/>
  <c r="H279" i="62"/>
  <c r="U278" i="62"/>
  <c r="T278" i="62"/>
  <c r="R278" i="62"/>
  <c r="Q278" i="62"/>
  <c r="P278" i="62"/>
  <c r="O278" i="62"/>
  <c r="N278" i="62"/>
  <c r="L278" i="62"/>
  <c r="K278" i="62"/>
  <c r="J278" i="62"/>
  <c r="I278" i="62"/>
  <c r="H278" i="62"/>
  <c r="U277" i="62"/>
  <c r="T277" i="62"/>
  <c r="R277" i="62"/>
  <c r="Q277" i="62"/>
  <c r="P277" i="62"/>
  <c r="O277" i="62"/>
  <c r="N277" i="62"/>
  <c r="L277" i="62"/>
  <c r="K277" i="62"/>
  <c r="J277" i="62"/>
  <c r="I277" i="62"/>
  <c r="H277" i="62"/>
  <c r="U276" i="62"/>
  <c r="T276" i="62"/>
  <c r="R276" i="62"/>
  <c r="Q276" i="62"/>
  <c r="P276" i="62"/>
  <c r="O276" i="62"/>
  <c r="N276" i="62"/>
  <c r="L276" i="62"/>
  <c r="K276" i="62"/>
  <c r="J276" i="62"/>
  <c r="I276" i="62"/>
  <c r="H276" i="62"/>
  <c r="U275" i="62"/>
  <c r="T275" i="62"/>
  <c r="R275" i="62"/>
  <c r="Q275" i="62"/>
  <c r="P275" i="62"/>
  <c r="O275" i="62"/>
  <c r="N275" i="62"/>
  <c r="L275" i="62"/>
  <c r="K275" i="62"/>
  <c r="J275" i="62"/>
  <c r="I275" i="62"/>
  <c r="H275" i="62"/>
  <c r="U274" i="62"/>
  <c r="T274" i="62"/>
  <c r="R274" i="62"/>
  <c r="Q274" i="62"/>
  <c r="P274" i="62"/>
  <c r="O274" i="62"/>
  <c r="N274" i="62"/>
  <c r="L274" i="62"/>
  <c r="K274" i="62"/>
  <c r="J274" i="62"/>
  <c r="I274" i="62"/>
  <c r="H274" i="62"/>
  <c r="U273" i="62"/>
  <c r="T273" i="62"/>
  <c r="R273" i="62"/>
  <c r="Q273" i="62"/>
  <c r="P273" i="62"/>
  <c r="O273" i="62"/>
  <c r="N273" i="62"/>
  <c r="L273" i="62"/>
  <c r="K273" i="62"/>
  <c r="J273" i="62"/>
  <c r="I273" i="62"/>
  <c r="H273" i="62"/>
  <c r="U272" i="62"/>
  <c r="T272" i="62"/>
  <c r="R272" i="62"/>
  <c r="Q272" i="62"/>
  <c r="P272" i="62"/>
  <c r="O272" i="62"/>
  <c r="N272" i="62"/>
  <c r="L272" i="62"/>
  <c r="K272" i="62"/>
  <c r="J272" i="62"/>
  <c r="I272" i="62"/>
  <c r="H272" i="62"/>
  <c r="U271" i="62"/>
  <c r="T271" i="62"/>
  <c r="R271" i="62"/>
  <c r="Q271" i="62"/>
  <c r="P271" i="62"/>
  <c r="O271" i="62"/>
  <c r="N271" i="62"/>
  <c r="L271" i="62"/>
  <c r="K271" i="62"/>
  <c r="J271" i="62"/>
  <c r="I271" i="62"/>
  <c r="H271" i="62"/>
  <c r="U270" i="62"/>
  <c r="T270" i="62"/>
  <c r="R270" i="62"/>
  <c r="Q270" i="62"/>
  <c r="P270" i="62"/>
  <c r="O270" i="62"/>
  <c r="N270" i="62"/>
  <c r="L270" i="62"/>
  <c r="K270" i="62"/>
  <c r="J270" i="62"/>
  <c r="I270" i="62"/>
  <c r="H270" i="62"/>
  <c r="U269" i="62"/>
  <c r="T269" i="62"/>
  <c r="R269" i="62"/>
  <c r="Q269" i="62"/>
  <c r="P269" i="62"/>
  <c r="O269" i="62"/>
  <c r="N269" i="62"/>
  <c r="L269" i="62"/>
  <c r="K269" i="62"/>
  <c r="J269" i="62"/>
  <c r="I269" i="62"/>
  <c r="H269" i="62"/>
  <c r="U268" i="62"/>
  <c r="T268" i="62"/>
  <c r="R268" i="62"/>
  <c r="Q268" i="62"/>
  <c r="P268" i="62"/>
  <c r="O268" i="62"/>
  <c r="N268" i="62"/>
  <c r="L268" i="62"/>
  <c r="K268" i="62"/>
  <c r="J268" i="62"/>
  <c r="I268" i="62"/>
  <c r="H268" i="62"/>
  <c r="U267" i="62"/>
  <c r="T267" i="62"/>
  <c r="R267" i="62"/>
  <c r="Q267" i="62"/>
  <c r="P267" i="62"/>
  <c r="O267" i="62"/>
  <c r="N267" i="62"/>
  <c r="L267" i="62"/>
  <c r="K267" i="62"/>
  <c r="J267" i="62"/>
  <c r="I267" i="62"/>
  <c r="H267" i="62"/>
  <c r="U266" i="62"/>
  <c r="T266" i="62"/>
  <c r="R266" i="62"/>
  <c r="Q266" i="62"/>
  <c r="P266" i="62"/>
  <c r="O266" i="62"/>
  <c r="N266" i="62"/>
  <c r="L266" i="62"/>
  <c r="K266" i="62"/>
  <c r="J266" i="62"/>
  <c r="I266" i="62"/>
  <c r="H266" i="62"/>
  <c r="U265" i="62"/>
  <c r="T265" i="62"/>
  <c r="R265" i="62"/>
  <c r="Q265" i="62"/>
  <c r="P265" i="62"/>
  <c r="O265" i="62"/>
  <c r="N265" i="62"/>
  <c r="L265" i="62"/>
  <c r="K265" i="62"/>
  <c r="J265" i="62"/>
  <c r="I265" i="62"/>
  <c r="H265" i="62"/>
  <c r="U264" i="62"/>
  <c r="T264" i="62"/>
  <c r="R264" i="62"/>
  <c r="Q264" i="62"/>
  <c r="P264" i="62"/>
  <c r="O264" i="62"/>
  <c r="N264" i="62"/>
  <c r="L264" i="62"/>
  <c r="K264" i="62"/>
  <c r="J264" i="62"/>
  <c r="I264" i="62"/>
  <c r="H264" i="62"/>
  <c r="U263" i="62"/>
  <c r="T263" i="62"/>
  <c r="R263" i="62"/>
  <c r="Q263" i="62"/>
  <c r="P263" i="62"/>
  <c r="O263" i="62"/>
  <c r="N263" i="62"/>
  <c r="L263" i="62"/>
  <c r="K263" i="62"/>
  <c r="J263" i="62"/>
  <c r="I263" i="62"/>
  <c r="H263" i="62"/>
  <c r="U262" i="62"/>
  <c r="T262" i="62"/>
  <c r="R262" i="62"/>
  <c r="Q262" i="62"/>
  <c r="P262" i="62"/>
  <c r="O262" i="62"/>
  <c r="N262" i="62"/>
  <c r="L262" i="62"/>
  <c r="K262" i="62"/>
  <c r="J262" i="62"/>
  <c r="I262" i="62"/>
  <c r="H262" i="62"/>
  <c r="U261" i="62"/>
  <c r="T261" i="62"/>
  <c r="R261" i="62"/>
  <c r="Q261" i="62"/>
  <c r="P261" i="62"/>
  <c r="O261" i="62"/>
  <c r="N261" i="62"/>
  <c r="L261" i="62"/>
  <c r="K261" i="62"/>
  <c r="J261" i="62"/>
  <c r="I261" i="62"/>
  <c r="H261" i="62"/>
  <c r="U260" i="62"/>
  <c r="T260" i="62"/>
  <c r="R260" i="62"/>
  <c r="Q260" i="62"/>
  <c r="P260" i="62"/>
  <c r="O260" i="62"/>
  <c r="N260" i="62"/>
  <c r="L260" i="62"/>
  <c r="K260" i="62"/>
  <c r="J260" i="62"/>
  <c r="I260" i="62"/>
  <c r="H260" i="62"/>
  <c r="U259" i="62"/>
  <c r="T259" i="62"/>
  <c r="R259" i="62"/>
  <c r="Q259" i="62"/>
  <c r="P259" i="62"/>
  <c r="O259" i="62"/>
  <c r="N259" i="62"/>
  <c r="L259" i="62"/>
  <c r="K259" i="62"/>
  <c r="J259" i="62"/>
  <c r="I259" i="62"/>
  <c r="H259" i="62"/>
  <c r="U258" i="62"/>
  <c r="T258" i="62"/>
  <c r="R258" i="62"/>
  <c r="Q258" i="62"/>
  <c r="P258" i="62"/>
  <c r="O258" i="62"/>
  <c r="N258" i="62"/>
  <c r="L258" i="62"/>
  <c r="K258" i="62"/>
  <c r="J258" i="62"/>
  <c r="I258" i="62"/>
  <c r="H258" i="62"/>
  <c r="U257" i="62"/>
  <c r="T257" i="62"/>
  <c r="R257" i="62"/>
  <c r="Q257" i="62"/>
  <c r="P257" i="62"/>
  <c r="O257" i="62"/>
  <c r="N257" i="62"/>
  <c r="L257" i="62"/>
  <c r="K257" i="62"/>
  <c r="J257" i="62"/>
  <c r="I257" i="62"/>
  <c r="H257" i="62"/>
  <c r="U256" i="62"/>
  <c r="T256" i="62"/>
  <c r="R256" i="62"/>
  <c r="Q256" i="62"/>
  <c r="P256" i="62"/>
  <c r="O256" i="62"/>
  <c r="N256" i="62"/>
  <c r="L256" i="62"/>
  <c r="K256" i="62"/>
  <c r="J256" i="62"/>
  <c r="I256" i="62"/>
  <c r="H256" i="62"/>
  <c r="U255" i="62"/>
  <c r="T255" i="62"/>
  <c r="R255" i="62"/>
  <c r="Q255" i="62"/>
  <c r="P255" i="62"/>
  <c r="O255" i="62"/>
  <c r="N255" i="62"/>
  <c r="L255" i="62"/>
  <c r="K255" i="62"/>
  <c r="J255" i="62"/>
  <c r="I255" i="62"/>
  <c r="H255" i="62"/>
  <c r="U254" i="62"/>
  <c r="T254" i="62"/>
  <c r="R254" i="62"/>
  <c r="Q254" i="62"/>
  <c r="P254" i="62"/>
  <c r="O254" i="62"/>
  <c r="N254" i="62"/>
  <c r="L254" i="62"/>
  <c r="K254" i="62"/>
  <c r="J254" i="62"/>
  <c r="I254" i="62"/>
  <c r="H254" i="62"/>
  <c r="U253" i="62"/>
  <c r="T253" i="62"/>
  <c r="R253" i="62"/>
  <c r="Q253" i="62"/>
  <c r="P253" i="62"/>
  <c r="O253" i="62"/>
  <c r="N253" i="62"/>
  <c r="L253" i="62"/>
  <c r="K253" i="62"/>
  <c r="J253" i="62"/>
  <c r="I253" i="62"/>
  <c r="H253" i="62"/>
  <c r="U252" i="62"/>
  <c r="T252" i="62"/>
  <c r="R252" i="62"/>
  <c r="Q252" i="62"/>
  <c r="P252" i="62"/>
  <c r="O252" i="62"/>
  <c r="N252" i="62"/>
  <c r="L252" i="62"/>
  <c r="K252" i="62"/>
  <c r="J252" i="62"/>
  <c r="I252" i="62"/>
  <c r="H252" i="62"/>
  <c r="U251" i="62"/>
  <c r="T251" i="62"/>
  <c r="R251" i="62"/>
  <c r="Q251" i="62"/>
  <c r="P251" i="62"/>
  <c r="O251" i="62"/>
  <c r="N251" i="62"/>
  <c r="L251" i="62"/>
  <c r="K251" i="62"/>
  <c r="J251" i="62"/>
  <c r="I251" i="62"/>
  <c r="H251" i="62"/>
  <c r="U250" i="62"/>
  <c r="T250" i="62"/>
  <c r="R250" i="62"/>
  <c r="Q250" i="62"/>
  <c r="P250" i="62"/>
  <c r="O250" i="62"/>
  <c r="N250" i="62"/>
  <c r="L250" i="62"/>
  <c r="K250" i="62"/>
  <c r="J250" i="62"/>
  <c r="I250" i="62"/>
  <c r="H250" i="62"/>
  <c r="U249" i="62"/>
  <c r="T249" i="62"/>
  <c r="R249" i="62"/>
  <c r="Q249" i="62"/>
  <c r="P249" i="62"/>
  <c r="O249" i="62"/>
  <c r="N249" i="62"/>
  <c r="L249" i="62"/>
  <c r="K249" i="62"/>
  <c r="J249" i="62"/>
  <c r="I249" i="62"/>
  <c r="H249" i="62"/>
  <c r="U248" i="62"/>
  <c r="T248" i="62"/>
  <c r="R248" i="62"/>
  <c r="Q248" i="62"/>
  <c r="P248" i="62"/>
  <c r="O248" i="62"/>
  <c r="N248" i="62"/>
  <c r="L248" i="62"/>
  <c r="K248" i="62"/>
  <c r="J248" i="62"/>
  <c r="I248" i="62"/>
  <c r="H248" i="62"/>
  <c r="U247" i="62"/>
  <c r="T247" i="62"/>
  <c r="R247" i="62"/>
  <c r="Q247" i="62"/>
  <c r="P247" i="62"/>
  <c r="O247" i="62"/>
  <c r="N247" i="62"/>
  <c r="L247" i="62"/>
  <c r="K247" i="62"/>
  <c r="J247" i="62"/>
  <c r="I247" i="62"/>
  <c r="H247" i="62"/>
  <c r="U246" i="62"/>
  <c r="T246" i="62"/>
  <c r="R246" i="62"/>
  <c r="Q246" i="62"/>
  <c r="P246" i="62"/>
  <c r="O246" i="62"/>
  <c r="N246" i="62"/>
  <c r="L246" i="62"/>
  <c r="K246" i="62"/>
  <c r="J246" i="62"/>
  <c r="I246" i="62"/>
  <c r="H246" i="62"/>
  <c r="U245" i="62"/>
  <c r="T245" i="62"/>
  <c r="R245" i="62"/>
  <c r="Q245" i="62"/>
  <c r="P245" i="62"/>
  <c r="O245" i="62"/>
  <c r="N245" i="62"/>
  <c r="L245" i="62"/>
  <c r="K245" i="62"/>
  <c r="J245" i="62"/>
  <c r="I245" i="62"/>
  <c r="H245" i="62"/>
  <c r="U244" i="62"/>
  <c r="T244" i="62"/>
  <c r="R244" i="62"/>
  <c r="Q244" i="62"/>
  <c r="P244" i="62"/>
  <c r="O244" i="62"/>
  <c r="N244" i="62"/>
  <c r="L244" i="62"/>
  <c r="K244" i="62"/>
  <c r="J244" i="62"/>
  <c r="I244" i="62"/>
  <c r="H244" i="62"/>
  <c r="U243" i="62"/>
  <c r="T243" i="62"/>
  <c r="R243" i="62"/>
  <c r="Q243" i="62"/>
  <c r="P243" i="62"/>
  <c r="O243" i="62"/>
  <c r="N243" i="62"/>
  <c r="L243" i="62"/>
  <c r="K243" i="62"/>
  <c r="J243" i="62"/>
  <c r="I243" i="62"/>
  <c r="H243" i="62"/>
  <c r="U242" i="62"/>
  <c r="T242" i="62"/>
  <c r="R242" i="62"/>
  <c r="Q242" i="62"/>
  <c r="P242" i="62"/>
  <c r="O242" i="62"/>
  <c r="N242" i="62"/>
  <c r="L242" i="62"/>
  <c r="K242" i="62"/>
  <c r="J242" i="62"/>
  <c r="I242" i="62"/>
  <c r="H242" i="62"/>
  <c r="U241" i="62"/>
  <c r="T241" i="62"/>
  <c r="R241" i="62"/>
  <c r="Q241" i="62"/>
  <c r="P241" i="62"/>
  <c r="O241" i="62"/>
  <c r="N241" i="62"/>
  <c r="L241" i="62"/>
  <c r="K241" i="62"/>
  <c r="J241" i="62"/>
  <c r="I241" i="62"/>
  <c r="H241" i="62"/>
  <c r="U240" i="62"/>
  <c r="T240" i="62"/>
  <c r="R240" i="62"/>
  <c r="Q240" i="62"/>
  <c r="P240" i="62"/>
  <c r="O240" i="62"/>
  <c r="N240" i="62"/>
  <c r="L240" i="62"/>
  <c r="K240" i="62"/>
  <c r="J240" i="62"/>
  <c r="I240" i="62"/>
  <c r="H240" i="62"/>
  <c r="U239" i="62"/>
  <c r="T239" i="62"/>
  <c r="R239" i="62"/>
  <c r="Q239" i="62"/>
  <c r="P239" i="62"/>
  <c r="O239" i="62"/>
  <c r="N239" i="62"/>
  <c r="L239" i="62"/>
  <c r="K239" i="62"/>
  <c r="J239" i="62"/>
  <c r="I239" i="62"/>
  <c r="H239" i="62"/>
  <c r="U238" i="62"/>
  <c r="T238" i="62"/>
  <c r="R238" i="62"/>
  <c r="Q238" i="62"/>
  <c r="P238" i="62"/>
  <c r="O238" i="62"/>
  <c r="N238" i="62"/>
  <c r="L238" i="62"/>
  <c r="K238" i="62"/>
  <c r="J238" i="62"/>
  <c r="I238" i="62"/>
  <c r="H238" i="62"/>
  <c r="U237" i="62"/>
  <c r="T237" i="62"/>
  <c r="R237" i="62"/>
  <c r="Q237" i="62"/>
  <c r="P237" i="62"/>
  <c r="O237" i="62"/>
  <c r="N237" i="62"/>
  <c r="L237" i="62"/>
  <c r="K237" i="62"/>
  <c r="J237" i="62"/>
  <c r="I237" i="62"/>
  <c r="H237" i="62"/>
  <c r="U236" i="62"/>
  <c r="T236" i="62"/>
  <c r="R236" i="62"/>
  <c r="Q236" i="62"/>
  <c r="P236" i="62"/>
  <c r="O236" i="62"/>
  <c r="N236" i="62"/>
  <c r="L236" i="62"/>
  <c r="K236" i="62"/>
  <c r="J236" i="62"/>
  <c r="I236" i="62"/>
  <c r="H236" i="62"/>
  <c r="U235" i="62"/>
  <c r="T235" i="62"/>
  <c r="R235" i="62"/>
  <c r="Q235" i="62"/>
  <c r="P235" i="62"/>
  <c r="O235" i="62"/>
  <c r="N235" i="62"/>
  <c r="L235" i="62"/>
  <c r="K235" i="62"/>
  <c r="J235" i="62"/>
  <c r="I235" i="62"/>
  <c r="H235" i="62"/>
  <c r="U234" i="62"/>
  <c r="T234" i="62"/>
  <c r="R234" i="62"/>
  <c r="Q234" i="62"/>
  <c r="P234" i="62"/>
  <c r="O234" i="62"/>
  <c r="N234" i="62"/>
  <c r="L234" i="62"/>
  <c r="K234" i="62"/>
  <c r="J234" i="62"/>
  <c r="I234" i="62"/>
  <c r="H234" i="62"/>
  <c r="U233" i="62"/>
  <c r="T233" i="62"/>
  <c r="R233" i="62"/>
  <c r="Q233" i="62"/>
  <c r="P233" i="62"/>
  <c r="O233" i="62"/>
  <c r="N233" i="62"/>
  <c r="L233" i="62"/>
  <c r="K233" i="62"/>
  <c r="J233" i="62"/>
  <c r="I233" i="62"/>
  <c r="H233" i="62"/>
  <c r="U232" i="62"/>
  <c r="T232" i="62"/>
  <c r="R232" i="62"/>
  <c r="Q232" i="62"/>
  <c r="P232" i="62"/>
  <c r="O232" i="62"/>
  <c r="N232" i="62"/>
  <c r="L232" i="62"/>
  <c r="K232" i="62"/>
  <c r="J232" i="62"/>
  <c r="I232" i="62"/>
  <c r="H232" i="62"/>
  <c r="U231" i="62"/>
  <c r="T231" i="62"/>
  <c r="R231" i="62"/>
  <c r="Q231" i="62"/>
  <c r="P231" i="62"/>
  <c r="O231" i="62"/>
  <c r="N231" i="62"/>
  <c r="L231" i="62"/>
  <c r="K231" i="62"/>
  <c r="J231" i="62"/>
  <c r="I231" i="62"/>
  <c r="H231" i="62"/>
  <c r="U230" i="62"/>
  <c r="T230" i="62"/>
  <c r="R230" i="62"/>
  <c r="Q230" i="62"/>
  <c r="P230" i="62"/>
  <c r="O230" i="62"/>
  <c r="N230" i="62"/>
  <c r="L230" i="62"/>
  <c r="K230" i="62"/>
  <c r="J230" i="62"/>
  <c r="I230" i="62"/>
  <c r="H230" i="62"/>
  <c r="U229" i="62"/>
  <c r="T229" i="62"/>
  <c r="R229" i="62"/>
  <c r="Q229" i="62"/>
  <c r="P229" i="62"/>
  <c r="O229" i="62"/>
  <c r="N229" i="62"/>
  <c r="L229" i="62"/>
  <c r="K229" i="62"/>
  <c r="J229" i="62"/>
  <c r="I229" i="62"/>
  <c r="H229" i="62"/>
  <c r="U228" i="62"/>
  <c r="T228" i="62"/>
  <c r="R228" i="62"/>
  <c r="Q228" i="62"/>
  <c r="P228" i="62"/>
  <c r="O228" i="62"/>
  <c r="N228" i="62"/>
  <c r="L228" i="62"/>
  <c r="K228" i="62"/>
  <c r="J228" i="62"/>
  <c r="I228" i="62"/>
  <c r="H228" i="62"/>
  <c r="U227" i="62"/>
  <c r="T227" i="62"/>
  <c r="R227" i="62"/>
  <c r="Q227" i="62"/>
  <c r="P227" i="62"/>
  <c r="O227" i="62"/>
  <c r="N227" i="62"/>
  <c r="L227" i="62"/>
  <c r="K227" i="62"/>
  <c r="J227" i="62"/>
  <c r="I227" i="62"/>
  <c r="H227" i="62"/>
  <c r="U226" i="62"/>
  <c r="T226" i="62"/>
  <c r="R226" i="62"/>
  <c r="Q226" i="62"/>
  <c r="P226" i="62"/>
  <c r="O226" i="62"/>
  <c r="N226" i="62"/>
  <c r="L226" i="62"/>
  <c r="K226" i="62"/>
  <c r="J226" i="62"/>
  <c r="I226" i="62"/>
  <c r="H226" i="62"/>
  <c r="U225" i="62"/>
  <c r="T225" i="62"/>
  <c r="R225" i="62"/>
  <c r="Q225" i="62"/>
  <c r="P225" i="62"/>
  <c r="O225" i="62"/>
  <c r="N225" i="62"/>
  <c r="L225" i="62"/>
  <c r="K225" i="62"/>
  <c r="J225" i="62"/>
  <c r="I225" i="62"/>
  <c r="H225" i="62"/>
  <c r="U224" i="62"/>
  <c r="T224" i="62"/>
  <c r="R224" i="62"/>
  <c r="Q224" i="62"/>
  <c r="P224" i="62"/>
  <c r="O224" i="62"/>
  <c r="N224" i="62"/>
  <c r="L224" i="62"/>
  <c r="K224" i="62"/>
  <c r="J224" i="62"/>
  <c r="I224" i="62"/>
  <c r="H224" i="62"/>
  <c r="U223" i="62"/>
  <c r="T223" i="62"/>
  <c r="R223" i="62"/>
  <c r="Q223" i="62"/>
  <c r="P223" i="62"/>
  <c r="O223" i="62"/>
  <c r="N223" i="62"/>
  <c r="L223" i="62"/>
  <c r="K223" i="62"/>
  <c r="J223" i="62"/>
  <c r="I223" i="62"/>
  <c r="H223" i="62"/>
  <c r="U222" i="62"/>
  <c r="T222" i="62"/>
  <c r="R222" i="62"/>
  <c r="Q222" i="62"/>
  <c r="P222" i="62"/>
  <c r="O222" i="62"/>
  <c r="N222" i="62"/>
  <c r="L222" i="62"/>
  <c r="K222" i="62"/>
  <c r="J222" i="62"/>
  <c r="I222" i="62"/>
  <c r="H222" i="62"/>
  <c r="U221" i="62"/>
  <c r="T221" i="62"/>
  <c r="R221" i="62"/>
  <c r="Q221" i="62"/>
  <c r="P221" i="62"/>
  <c r="O221" i="62"/>
  <c r="N221" i="62"/>
  <c r="L221" i="62"/>
  <c r="K221" i="62"/>
  <c r="J221" i="62"/>
  <c r="I221" i="62"/>
  <c r="H221" i="62"/>
  <c r="U220" i="62"/>
  <c r="T220" i="62"/>
  <c r="R220" i="62"/>
  <c r="Q220" i="62"/>
  <c r="P220" i="62"/>
  <c r="O220" i="62"/>
  <c r="N220" i="62"/>
  <c r="L220" i="62"/>
  <c r="K220" i="62"/>
  <c r="J220" i="62"/>
  <c r="I220" i="62"/>
  <c r="H220" i="62"/>
  <c r="U219" i="62"/>
  <c r="T219" i="62"/>
  <c r="R219" i="62"/>
  <c r="Q219" i="62"/>
  <c r="P219" i="62"/>
  <c r="O219" i="62"/>
  <c r="N219" i="62"/>
  <c r="L219" i="62"/>
  <c r="K219" i="62"/>
  <c r="J219" i="62"/>
  <c r="I219" i="62"/>
  <c r="H219" i="62"/>
  <c r="U218" i="62"/>
  <c r="T218" i="62"/>
  <c r="R218" i="62"/>
  <c r="Q218" i="62"/>
  <c r="P218" i="62"/>
  <c r="O218" i="62"/>
  <c r="N218" i="62"/>
  <c r="L218" i="62"/>
  <c r="K218" i="62"/>
  <c r="J218" i="62"/>
  <c r="I218" i="62"/>
  <c r="H218" i="62"/>
  <c r="U217" i="62"/>
  <c r="T217" i="62"/>
  <c r="R217" i="62"/>
  <c r="Q217" i="62"/>
  <c r="P217" i="62"/>
  <c r="O217" i="62"/>
  <c r="N217" i="62"/>
  <c r="L217" i="62"/>
  <c r="K217" i="62"/>
  <c r="J217" i="62"/>
  <c r="I217" i="62"/>
  <c r="H217" i="62"/>
  <c r="U216" i="62"/>
  <c r="T216" i="62"/>
  <c r="R216" i="62"/>
  <c r="Q216" i="62"/>
  <c r="P216" i="62"/>
  <c r="O216" i="62"/>
  <c r="N216" i="62"/>
  <c r="L216" i="62"/>
  <c r="K216" i="62"/>
  <c r="J216" i="62"/>
  <c r="I216" i="62"/>
  <c r="H216" i="62"/>
  <c r="U215" i="62"/>
  <c r="T215" i="62"/>
  <c r="R215" i="62"/>
  <c r="Q215" i="62"/>
  <c r="P215" i="62"/>
  <c r="O215" i="62"/>
  <c r="N215" i="62"/>
  <c r="L215" i="62"/>
  <c r="K215" i="62"/>
  <c r="J215" i="62"/>
  <c r="I215" i="62"/>
  <c r="H215" i="62"/>
  <c r="U214" i="62"/>
  <c r="T214" i="62"/>
  <c r="R214" i="62"/>
  <c r="Q214" i="62"/>
  <c r="P214" i="62"/>
  <c r="O214" i="62"/>
  <c r="N214" i="62"/>
  <c r="L214" i="62"/>
  <c r="K214" i="62"/>
  <c r="J214" i="62"/>
  <c r="I214" i="62"/>
  <c r="H214" i="62"/>
  <c r="U213" i="62"/>
  <c r="T213" i="62"/>
  <c r="R213" i="62"/>
  <c r="Q213" i="62"/>
  <c r="P213" i="62"/>
  <c r="O213" i="62"/>
  <c r="N213" i="62"/>
  <c r="L213" i="62"/>
  <c r="K213" i="62"/>
  <c r="J213" i="62"/>
  <c r="I213" i="62"/>
  <c r="H213" i="62"/>
  <c r="U212" i="62"/>
  <c r="T212" i="62"/>
  <c r="R212" i="62"/>
  <c r="Q212" i="62"/>
  <c r="P212" i="62"/>
  <c r="O212" i="62"/>
  <c r="N212" i="62"/>
  <c r="L212" i="62"/>
  <c r="K212" i="62"/>
  <c r="J212" i="62"/>
  <c r="I212" i="62"/>
  <c r="H212" i="62"/>
  <c r="U211" i="62"/>
  <c r="T211" i="62"/>
  <c r="R211" i="62"/>
  <c r="Q211" i="62"/>
  <c r="P211" i="62"/>
  <c r="O211" i="62"/>
  <c r="N211" i="62"/>
  <c r="L211" i="62"/>
  <c r="K211" i="62"/>
  <c r="J211" i="62"/>
  <c r="I211" i="62"/>
  <c r="H211" i="62"/>
  <c r="U210" i="62"/>
  <c r="T210" i="62"/>
  <c r="R210" i="62"/>
  <c r="Q210" i="62"/>
  <c r="P210" i="62"/>
  <c r="O210" i="62"/>
  <c r="N210" i="62"/>
  <c r="L210" i="62"/>
  <c r="K210" i="62"/>
  <c r="J210" i="62"/>
  <c r="I210" i="62"/>
  <c r="H210" i="62"/>
  <c r="U209" i="62"/>
  <c r="T209" i="62"/>
  <c r="R209" i="62"/>
  <c r="Q209" i="62"/>
  <c r="P209" i="62"/>
  <c r="O209" i="62"/>
  <c r="N209" i="62"/>
  <c r="L209" i="62"/>
  <c r="K209" i="62"/>
  <c r="J209" i="62"/>
  <c r="I209" i="62"/>
  <c r="H209" i="62"/>
  <c r="U208" i="62"/>
  <c r="T208" i="62"/>
  <c r="R208" i="62"/>
  <c r="Q208" i="62"/>
  <c r="P208" i="62"/>
  <c r="O208" i="62"/>
  <c r="N208" i="62"/>
  <c r="L208" i="62"/>
  <c r="K208" i="62"/>
  <c r="J208" i="62"/>
  <c r="I208" i="62"/>
  <c r="H208" i="62"/>
  <c r="U207" i="62"/>
  <c r="T207" i="62"/>
  <c r="R207" i="62"/>
  <c r="Q207" i="62"/>
  <c r="P207" i="62"/>
  <c r="O207" i="62"/>
  <c r="N207" i="62"/>
  <c r="L207" i="62"/>
  <c r="K207" i="62"/>
  <c r="J207" i="62"/>
  <c r="I207" i="62"/>
  <c r="H207" i="62"/>
  <c r="U206" i="62"/>
  <c r="T206" i="62"/>
  <c r="R206" i="62"/>
  <c r="Q206" i="62"/>
  <c r="P206" i="62"/>
  <c r="O206" i="62"/>
  <c r="N206" i="62"/>
  <c r="L206" i="62"/>
  <c r="K206" i="62"/>
  <c r="J206" i="62"/>
  <c r="I206" i="62"/>
  <c r="H206" i="62"/>
  <c r="U205" i="62"/>
  <c r="T205" i="62"/>
  <c r="R205" i="62"/>
  <c r="Q205" i="62"/>
  <c r="P205" i="62"/>
  <c r="O205" i="62"/>
  <c r="N205" i="62"/>
  <c r="L205" i="62"/>
  <c r="K205" i="62"/>
  <c r="J205" i="62"/>
  <c r="I205" i="62"/>
  <c r="H205" i="62"/>
  <c r="U204" i="62"/>
  <c r="T204" i="62"/>
  <c r="R204" i="62"/>
  <c r="Q204" i="62"/>
  <c r="P204" i="62"/>
  <c r="O204" i="62"/>
  <c r="N204" i="62"/>
  <c r="L204" i="62"/>
  <c r="K204" i="62"/>
  <c r="J204" i="62"/>
  <c r="I204" i="62"/>
  <c r="H204" i="62"/>
  <c r="U203" i="62"/>
  <c r="T203" i="62"/>
  <c r="R203" i="62"/>
  <c r="Q203" i="62"/>
  <c r="P203" i="62"/>
  <c r="O203" i="62"/>
  <c r="N203" i="62"/>
  <c r="L203" i="62"/>
  <c r="K203" i="62"/>
  <c r="J203" i="62"/>
  <c r="I203" i="62"/>
  <c r="H203" i="62"/>
  <c r="U202" i="62"/>
  <c r="T202" i="62"/>
  <c r="R202" i="62"/>
  <c r="Q202" i="62"/>
  <c r="P202" i="62"/>
  <c r="O202" i="62"/>
  <c r="N202" i="62"/>
  <c r="L202" i="62"/>
  <c r="K202" i="62"/>
  <c r="J202" i="62"/>
  <c r="I202" i="62"/>
  <c r="H202" i="62"/>
  <c r="U201" i="62"/>
  <c r="T201" i="62"/>
  <c r="R201" i="62"/>
  <c r="Q201" i="62"/>
  <c r="P201" i="62"/>
  <c r="O201" i="62"/>
  <c r="N201" i="62"/>
  <c r="L201" i="62"/>
  <c r="K201" i="62"/>
  <c r="J201" i="62"/>
  <c r="I201" i="62"/>
  <c r="H201" i="62"/>
  <c r="U200" i="62"/>
  <c r="T200" i="62"/>
  <c r="R200" i="62"/>
  <c r="Q200" i="62"/>
  <c r="P200" i="62"/>
  <c r="O200" i="62"/>
  <c r="N200" i="62"/>
  <c r="L200" i="62"/>
  <c r="K200" i="62"/>
  <c r="J200" i="62"/>
  <c r="I200" i="62"/>
  <c r="H200" i="62"/>
  <c r="U199" i="62"/>
  <c r="T199" i="62"/>
  <c r="R199" i="62"/>
  <c r="Q199" i="62"/>
  <c r="P199" i="62"/>
  <c r="O199" i="62"/>
  <c r="N199" i="62"/>
  <c r="L199" i="62"/>
  <c r="K199" i="62"/>
  <c r="J199" i="62"/>
  <c r="I199" i="62"/>
  <c r="H199" i="62"/>
  <c r="U198" i="62"/>
  <c r="T198" i="62"/>
  <c r="R198" i="62"/>
  <c r="Q198" i="62"/>
  <c r="P198" i="62"/>
  <c r="O198" i="62"/>
  <c r="N198" i="62"/>
  <c r="L198" i="62"/>
  <c r="K198" i="62"/>
  <c r="J198" i="62"/>
  <c r="I198" i="62"/>
  <c r="H198" i="62"/>
  <c r="U197" i="62"/>
  <c r="T197" i="62"/>
  <c r="R197" i="62"/>
  <c r="Q197" i="62"/>
  <c r="P197" i="62"/>
  <c r="O197" i="62"/>
  <c r="N197" i="62"/>
  <c r="L197" i="62"/>
  <c r="K197" i="62"/>
  <c r="J197" i="62"/>
  <c r="I197" i="62"/>
  <c r="H197" i="62"/>
  <c r="U196" i="62"/>
  <c r="T196" i="62"/>
  <c r="R196" i="62"/>
  <c r="Q196" i="62"/>
  <c r="P196" i="62"/>
  <c r="O196" i="62"/>
  <c r="N196" i="62"/>
  <c r="L196" i="62"/>
  <c r="K196" i="62"/>
  <c r="J196" i="62"/>
  <c r="I196" i="62"/>
  <c r="H196" i="62"/>
  <c r="U195" i="62"/>
  <c r="T195" i="62"/>
  <c r="R195" i="62"/>
  <c r="Q195" i="62"/>
  <c r="P195" i="62"/>
  <c r="O195" i="62"/>
  <c r="N195" i="62"/>
  <c r="L195" i="62"/>
  <c r="K195" i="62"/>
  <c r="J195" i="62"/>
  <c r="I195" i="62"/>
  <c r="H195" i="62"/>
  <c r="U194" i="62"/>
  <c r="T194" i="62"/>
  <c r="R194" i="62"/>
  <c r="Q194" i="62"/>
  <c r="P194" i="62"/>
  <c r="O194" i="62"/>
  <c r="N194" i="62"/>
  <c r="L194" i="62"/>
  <c r="K194" i="62"/>
  <c r="J194" i="62"/>
  <c r="I194" i="62"/>
  <c r="H194" i="62"/>
  <c r="U193" i="62"/>
  <c r="T193" i="62"/>
  <c r="R193" i="62"/>
  <c r="Q193" i="62"/>
  <c r="P193" i="62"/>
  <c r="O193" i="62"/>
  <c r="N193" i="62"/>
  <c r="L193" i="62"/>
  <c r="K193" i="62"/>
  <c r="J193" i="62"/>
  <c r="I193" i="62"/>
  <c r="H193" i="62"/>
  <c r="U192" i="62"/>
  <c r="T192" i="62"/>
  <c r="R192" i="62"/>
  <c r="Q192" i="62"/>
  <c r="P192" i="62"/>
  <c r="O192" i="62"/>
  <c r="N192" i="62"/>
  <c r="L192" i="62"/>
  <c r="K192" i="62"/>
  <c r="J192" i="62"/>
  <c r="I192" i="62"/>
  <c r="H192" i="62"/>
  <c r="U191" i="62"/>
  <c r="T191" i="62"/>
  <c r="R191" i="62"/>
  <c r="Q191" i="62"/>
  <c r="P191" i="62"/>
  <c r="O191" i="62"/>
  <c r="N191" i="62"/>
  <c r="L191" i="62"/>
  <c r="K191" i="62"/>
  <c r="J191" i="62"/>
  <c r="I191" i="62"/>
  <c r="H191" i="62"/>
  <c r="U190" i="62"/>
  <c r="T190" i="62"/>
  <c r="R190" i="62"/>
  <c r="Q190" i="62"/>
  <c r="P190" i="62"/>
  <c r="O190" i="62"/>
  <c r="N190" i="62"/>
  <c r="L190" i="62"/>
  <c r="K190" i="62"/>
  <c r="J190" i="62"/>
  <c r="I190" i="62"/>
  <c r="H190" i="62"/>
  <c r="U189" i="62"/>
  <c r="T189" i="62"/>
  <c r="R189" i="62"/>
  <c r="Q189" i="62"/>
  <c r="P189" i="62"/>
  <c r="O189" i="62"/>
  <c r="N189" i="62"/>
  <c r="L189" i="62"/>
  <c r="K189" i="62"/>
  <c r="J189" i="62"/>
  <c r="I189" i="62"/>
  <c r="H189" i="62"/>
  <c r="U188" i="62"/>
  <c r="T188" i="62"/>
  <c r="R188" i="62"/>
  <c r="Q188" i="62"/>
  <c r="P188" i="62"/>
  <c r="O188" i="62"/>
  <c r="N188" i="62"/>
  <c r="L188" i="62"/>
  <c r="K188" i="62"/>
  <c r="J188" i="62"/>
  <c r="I188" i="62"/>
  <c r="H188" i="62"/>
  <c r="U187" i="62"/>
  <c r="T187" i="62"/>
  <c r="R187" i="62"/>
  <c r="Q187" i="62"/>
  <c r="P187" i="62"/>
  <c r="O187" i="62"/>
  <c r="N187" i="62"/>
  <c r="L187" i="62"/>
  <c r="K187" i="62"/>
  <c r="J187" i="62"/>
  <c r="I187" i="62"/>
  <c r="H187" i="62"/>
  <c r="U186" i="62"/>
  <c r="T186" i="62"/>
  <c r="R186" i="62"/>
  <c r="Q186" i="62"/>
  <c r="P186" i="62"/>
  <c r="O186" i="62"/>
  <c r="N186" i="62"/>
  <c r="L186" i="62"/>
  <c r="K186" i="62"/>
  <c r="J186" i="62"/>
  <c r="I186" i="62"/>
  <c r="H186" i="62"/>
  <c r="U185" i="62"/>
  <c r="T185" i="62"/>
  <c r="R185" i="62"/>
  <c r="Q185" i="62"/>
  <c r="P185" i="62"/>
  <c r="O185" i="62"/>
  <c r="N185" i="62"/>
  <c r="L185" i="62"/>
  <c r="K185" i="62"/>
  <c r="J185" i="62"/>
  <c r="I185" i="62"/>
  <c r="H185" i="62"/>
  <c r="U184" i="62"/>
  <c r="T184" i="62"/>
  <c r="R184" i="62"/>
  <c r="Q184" i="62"/>
  <c r="P184" i="62"/>
  <c r="O184" i="62"/>
  <c r="N184" i="62"/>
  <c r="L184" i="62"/>
  <c r="K184" i="62"/>
  <c r="J184" i="62"/>
  <c r="I184" i="62"/>
  <c r="H184" i="62"/>
  <c r="U183" i="62"/>
  <c r="T183" i="62"/>
  <c r="R183" i="62"/>
  <c r="Q183" i="62"/>
  <c r="P183" i="62"/>
  <c r="O183" i="62"/>
  <c r="N183" i="62"/>
  <c r="L183" i="62"/>
  <c r="K183" i="62"/>
  <c r="J183" i="62"/>
  <c r="I183" i="62"/>
  <c r="H183" i="62"/>
  <c r="U182" i="62"/>
  <c r="T182" i="62"/>
  <c r="R182" i="62"/>
  <c r="Q182" i="62"/>
  <c r="P182" i="62"/>
  <c r="O182" i="62"/>
  <c r="N182" i="62"/>
  <c r="L182" i="62"/>
  <c r="K182" i="62"/>
  <c r="J182" i="62"/>
  <c r="I182" i="62"/>
  <c r="H182" i="62"/>
  <c r="U181" i="62"/>
  <c r="T181" i="62"/>
  <c r="R181" i="62"/>
  <c r="Q181" i="62"/>
  <c r="P181" i="62"/>
  <c r="O181" i="62"/>
  <c r="N181" i="62"/>
  <c r="L181" i="62"/>
  <c r="K181" i="62"/>
  <c r="J181" i="62"/>
  <c r="I181" i="62"/>
  <c r="H181" i="62"/>
  <c r="U180" i="62"/>
  <c r="T180" i="62"/>
  <c r="R180" i="62"/>
  <c r="Q180" i="62"/>
  <c r="P180" i="62"/>
  <c r="O180" i="62"/>
  <c r="N180" i="62"/>
  <c r="L180" i="62"/>
  <c r="K180" i="62"/>
  <c r="J180" i="62"/>
  <c r="I180" i="62"/>
  <c r="H180" i="62"/>
  <c r="U179" i="62"/>
  <c r="T179" i="62"/>
  <c r="R179" i="62"/>
  <c r="Q179" i="62"/>
  <c r="P179" i="62"/>
  <c r="O179" i="62"/>
  <c r="N179" i="62"/>
  <c r="L179" i="62"/>
  <c r="K179" i="62"/>
  <c r="J179" i="62"/>
  <c r="I179" i="62"/>
  <c r="H179" i="62"/>
  <c r="U178" i="62"/>
  <c r="T178" i="62"/>
  <c r="R178" i="62"/>
  <c r="Q178" i="62"/>
  <c r="P178" i="62"/>
  <c r="O178" i="62"/>
  <c r="N178" i="62"/>
  <c r="L178" i="62"/>
  <c r="K178" i="62"/>
  <c r="J178" i="62"/>
  <c r="I178" i="62"/>
  <c r="H178" i="62"/>
  <c r="U177" i="62"/>
  <c r="T177" i="62"/>
  <c r="R177" i="62"/>
  <c r="Q177" i="62"/>
  <c r="P177" i="62"/>
  <c r="O177" i="62"/>
  <c r="N177" i="62"/>
  <c r="L177" i="62"/>
  <c r="K177" i="62"/>
  <c r="J177" i="62"/>
  <c r="I177" i="62"/>
  <c r="H177" i="62"/>
  <c r="U176" i="62"/>
  <c r="T176" i="62"/>
  <c r="R176" i="62"/>
  <c r="Q176" i="62"/>
  <c r="P176" i="62"/>
  <c r="O176" i="62"/>
  <c r="N176" i="62"/>
  <c r="L176" i="62"/>
  <c r="K176" i="62"/>
  <c r="J176" i="62"/>
  <c r="I176" i="62"/>
  <c r="H176" i="62"/>
  <c r="U175" i="62"/>
  <c r="T175" i="62"/>
  <c r="R175" i="62"/>
  <c r="Q175" i="62"/>
  <c r="P175" i="62"/>
  <c r="O175" i="62"/>
  <c r="N175" i="62"/>
  <c r="L175" i="62"/>
  <c r="K175" i="62"/>
  <c r="J175" i="62"/>
  <c r="I175" i="62"/>
  <c r="H175" i="62"/>
  <c r="U174" i="62"/>
  <c r="T174" i="62"/>
  <c r="R174" i="62"/>
  <c r="Q174" i="62"/>
  <c r="P174" i="62"/>
  <c r="O174" i="62"/>
  <c r="N174" i="62"/>
  <c r="L174" i="62"/>
  <c r="K174" i="62"/>
  <c r="J174" i="62"/>
  <c r="I174" i="62"/>
  <c r="H174" i="62"/>
  <c r="U173" i="62"/>
  <c r="T173" i="62"/>
  <c r="R173" i="62"/>
  <c r="Q173" i="62"/>
  <c r="P173" i="62"/>
  <c r="O173" i="62"/>
  <c r="N173" i="62"/>
  <c r="L173" i="62"/>
  <c r="K173" i="62"/>
  <c r="J173" i="62"/>
  <c r="I173" i="62"/>
  <c r="H173" i="62"/>
  <c r="U172" i="62"/>
  <c r="T172" i="62"/>
  <c r="R172" i="62"/>
  <c r="Q172" i="62"/>
  <c r="P172" i="62"/>
  <c r="O172" i="62"/>
  <c r="N172" i="62"/>
  <c r="L172" i="62"/>
  <c r="K172" i="62"/>
  <c r="J172" i="62"/>
  <c r="I172" i="62"/>
  <c r="H172" i="62"/>
  <c r="U171" i="62"/>
  <c r="T171" i="62"/>
  <c r="R171" i="62"/>
  <c r="Q171" i="62"/>
  <c r="P171" i="62"/>
  <c r="O171" i="62"/>
  <c r="N171" i="62"/>
  <c r="L171" i="62"/>
  <c r="K171" i="62"/>
  <c r="J171" i="62"/>
  <c r="I171" i="62"/>
  <c r="H171" i="62"/>
  <c r="U170" i="62"/>
  <c r="T170" i="62"/>
  <c r="R170" i="62"/>
  <c r="Q170" i="62"/>
  <c r="P170" i="62"/>
  <c r="O170" i="62"/>
  <c r="N170" i="62"/>
  <c r="L170" i="62"/>
  <c r="K170" i="62"/>
  <c r="J170" i="62"/>
  <c r="I170" i="62"/>
  <c r="H170" i="62"/>
  <c r="U169" i="62"/>
  <c r="T169" i="62"/>
  <c r="R169" i="62"/>
  <c r="Q169" i="62"/>
  <c r="P169" i="62"/>
  <c r="O169" i="62"/>
  <c r="N169" i="62"/>
  <c r="L169" i="62"/>
  <c r="K169" i="62"/>
  <c r="J169" i="62"/>
  <c r="I169" i="62"/>
  <c r="H169" i="62"/>
  <c r="U168" i="62"/>
  <c r="T168" i="62"/>
  <c r="R168" i="62"/>
  <c r="Q168" i="62"/>
  <c r="P168" i="62"/>
  <c r="O168" i="62"/>
  <c r="N168" i="62"/>
  <c r="L168" i="62"/>
  <c r="K168" i="62"/>
  <c r="J168" i="62"/>
  <c r="I168" i="62"/>
  <c r="H168" i="62"/>
  <c r="U167" i="62"/>
  <c r="T167" i="62"/>
  <c r="R167" i="62"/>
  <c r="Q167" i="62"/>
  <c r="P167" i="62"/>
  <c r="O167" i="62"/>
  <c r="N167" i="62"/>
  <c r="L167" i="62"/>
  <c r="K167" i="62"/>
  <c r="J167" i="62"/>
  <c r="I167" i="62"/>
  <c r="H167" i="62"/>
  <c r="U166" i="62"/>
  <c r="T166" i="62"/>
  <c r="R166" i="62"/>
  <c r="Q166" i="62"/>
  <c r="P166" i="62"/>
  <c r="O166" i="62"/>
  <c r="N166" i="62"/>
  <c r="L166" i="62"/>
  <c r="K166" i="62"/>
  <c r="J166" i="62"/>
  <c r="I166" i="62"/>
  <c r="H166" i="62"/>
  <c r="U165" i="62"/>
  <c r="T165" i="62"/>
  <c r="R165" i="62"/>
  <c r="Q165" i="62"/>
  <c r="P165" i="62"/>
  <c r="O165" i="62"/>
  <c r="N165" i="62"/>
  <c r="L165" i="62"/>
  <c r="K165" i="62"/>
  <c r="J165" i="62"/>
  <c r="I165" i="62"/>
  <c r="H165" i="62"/>
  <c r="U164" i="62"/>
  <c r="T164" i="62"/>
  <c r="R164" i="62"/>
  <c r="Q164" i="62"/>
  <c r="P164" i="62"/>
  <c r="O164" i="62"/>
  <c r="N164" i="62"/>
  <c r="L164" i="62"/>
  <c r="K164" i="62"/>
  <c r="J164" i="62"/>
  <c r="I164" i="62"/>
  <c r="H164" i="62"/>
  <c r="U163" i="62"/>
  <c r="T163" i="62"/>
  <c r="R163" i="62"/>
  <c r="Q163" i="62"/>
  <c r="P163" i="62"/>
  <c r="O163" i="62"/>
  <c r="N163" i="62"/>
  <c r="L163" i="62"/>
  <c r="K163" i="62"/>
  <c r="J163" i="62"/>
  <c r="I163" i="62"/>
  <c r="H163" i="62"/>
  <c r="U162" i="62"/>
  <c r="T162" i="62"/>
  <c r="R162" i="62"/>
  <c r="Q162" i="62"/>
  <c r="P162" i="62"/>
  <c r="O162" i="62"/>
  <c r="N162" i="62"/>
  <c r="L162" i="62"/>
  <c r="K162" i="62"/>
  <c r="J162" i="62"/>
  <c r="I162" i="62"/>
  <c r="H162" i="62"/>
  <c r="U161" i="62"/>
  <c r="T161" i="62"/>
  <c r="R161" i="62"/>
  <c r="Q161" i="62"/>
  <c r="P161" i="62"/>
  <c r="O161" i="62"/>
  <c r="N161" i="62"/>
  <c r="L161" i="62"/>
  <c r="K161" i="62"/>
  <c r="J161" i="62"/>
  <c r="I161" i="62"/>
  <c r="H161" i="62"/>
  <c r="U160" i="62"/>
  <c r="T160" i="62"/>
  <c r="R160" i="62"/>
  <c r="Q160" i="62"/>
  <c r="P160" i="62"/>
  <c r="O160" i="62"/>
  <c r="N160" i="62"/>
  <c r="L160" i="62"/>
  <c r="K160" i="62"/>
  <c r="J160" i="62"/>
  <c r="I160" i="62"/>
  <c r="H160" i="62"/>
  <c r="U159" i="62"/>
  <c r="T159" i="62"/>
  <c r="R159" i="62"/>
  <c r="Q159" i="62"/>
  <c r="P159" i="62"/>
  <c r="O159" i="62"/>
  <c r="N159" i="62"/>
  <c r="L159" i="62"/>
  <c r="K159" i="62"/>
  <c r="J159" i="62"/>
  <c r="I159" i="62"/>
  <c r="H159" i="62"/>
  <c r="U158" i="62"/>
  <c r="T158" i="62"/>
  <c r="R158" i="62"/>
  <c r="Q158" i="62"/>
  <c r="P158" i="62"/>
  <c r="O158" i="62"/>
  <c r="N158" i="62"/>
  <c r="L158" i="62"/>
  <c r="K158" i="62"/>
  <c r="J158" i="62"/>
  <c r="I158" i="62"/>
  <c r="H158" i="62"/>
  <c r="U157" i="62"/>
  <c r="T157" i="62"/>
  <c r="R157" i="62"/>
  <c r="Q157" i="62"/>
  <c r="P157" i="62"/>
  <c r="O157" i="62"/>
  <c r="N157" i="62"/>
  <c r="L157" i="62"/>
  <c r="K157" i="62"/>
  <c r="J157" i="62"/>
  <c r="I157" i="62"/>
  <c r="H157" i="62"/>
  <c r="U156" i="62"/>
  <c r="T156" i="62"/>
  <c r="R156" i="62"/>
  <c r="Q156" i="62"/>
  <c r="P156" i="62"/>
  <c r="O156" i="62"/>
  <c r="N156" i="62"/>
  <c r="L156" i="62"/>
  <c r="K156" i="62"/>
  <c r="J156" i="62"/>
  <c r="I156" i="62"/>
  <c r="H156" i="62"/>
  <c r="U155" i="62"/>
  <c r="T155" i="62"/>
  <c r="R155" i="62"/>
  <c r="Q155" i="62"/>
  <c r="P155" i="62"/>
  <c r="O155" i="62"/>
  <c r="N155" i="62"/>
  <c r="L155" i="62"/>
  <c r="K155" i="62"/>
  <c r="J155" i="62"/>
  <c r="I155" i="62"/>
  <c r="H155" i="62"/>
  <c r="U154" i="62"/>
  <c r="T154" i="62"/>
  <c r="R154" i="62"/>
  <c r="Q154" i="62"/>
  <c r="P154" i="62"/>
  <c r="O154" i="62"/>
  <c r="N154" i="62"/>
  <c r="L154" i="62"/>
  <c r="K154" i="62"/>
  <c r="J154" i="62"/>
  <c r="I154" i="62"/>
  <c r="H154" i="62"/>
  <c r="U153" i="62"/>
  <c r="T153" i="62"/>
  <c r="R153" i="62"/>
  <c r="Q153" i="62"/>
  <c r="P153" i="62"/>
  <c r="O153" i="62"/>
  <c r="N153" i="62"/>
  <c r="L153" i="62"/>
  <c r="K153" i="62"/>
  <c r="J153" i="62"/>
  <c r="I153" i="62"/>
  <c r="H153" i="62"/>
  <c r="U152" i="62"/>
  <c r="T152" i="62"/>
  <c r="R152" i="62"/>
  <c r="Q152" i="62"/>
  <c r="P152" i="62"/>
  <c r="O152" i="62"/>
  <c r="N152" i="62"/>
  <c r="L152" i="62"/>
  <c r="K152" i="62"/>
  <c r="J152" i="62"/>
  <c r="I152" i="62"/>
  <c r="H152" i="62"/>
  <c r="U151" i="62"/>
  <c r="T151" i="62"/>
  <c r="R151" i="62"/>
  <c r="Q151" i="62"/>
  <c r="P151" i="62"/>
  <c r="O151" i="62"/>
  <c r="N151" i="62"/>
  <c r="L151" i="62"/>
  <c r="K151" i="62"/>
  <c r="J151" i="62"/>
  <c r="I151" i="62"/>
  <c r="H151" i="62"/>
  <c r="U150" i="62"/>
  <c r="T150" i="62"/>
  <c r="R150" i="62"/>
  <c r="Q150" i="62"/>
  <c r="P150" i="62"/>
  <c r="O150" i="62"/>
  <c r="N150" i="62"/>
  <c r="L150" i="62"/>
  <c r="K150" i="62"/>
  <c r="J150" i="62"/>
  <c r="I150" i="62"/>
  <c r="H150" i="62"/>
  <c r="U149" i="62"/>
  <c r="T149" i="62"/>
  <c r="R149" i="62"/>
  <c r="Q149" i="62"/>
  <c r="P149" i="62"/>
  <c r="O149" i="62"/>
  <c r="N149" i="62"/>
  <c r="L149" i="62"/>
  <c r="K149" i="62"/>
  <c r="J149" i="62"/>
  <c r="I149" i="62"/>
  <c r="H149" i="62"/>
  <c r="U148" i="62"/>
  <c r="T148" i="62"/>
  <c r="R148" i="62"/>
  <c r="Q148" i="62"/>
  <c r="P148" i="62"/>
  <c r="O148" i="62"/>
  <c r="N148" i="62"/>
  <c r="L148" i="62"/>
  <c r="K148" i="62"/>
  <c r="J148" i="62"/>
  <c r="I148" i="62"/>
  <c r="H148" i="62"/>
  <c r="U147" i="62"/>
  <c r="T147" i="62"/>
  <c r="R147" i="62"/>
  <c r="Q147" i="62"/>
  <c r="P147" i="62"/>
  <c r="O147" i="62"/>
  <c r="N147" i="62"/>
  <c r="L147" i="62"/>
  <c r="K147" i="62"/>
  <c r="J147" i="62"/>
  <c r="I147" i="62"/>
  <c r="H147" i="62"/>
  <c r="U146" i="62"/>
  <c r="T146" i="62"/>
  <c r="R146" i="62"/>
  <c r="Q146" i="62"/>
  <c r="P146" i="62"/>
  <c r="O146" i="62"/>
  <c r="N146" i="62"/>
  <c r="L146" i="62"/>
  <c r="K146" i="62"/>
  <c r="J146" i="62"/>
  <c r="I146" i="62"/>
  <c r="H146" i="62"/>
  <c r="U145" i="62"/>
  <c r="T145" i="62"/>
  <c r="R145" i="62"/>
  <c r="Q145" i="62"/>
  <c r="P145" i="62"/>
  <c r="O145" i="62"/>
  <c r="N145" i="62"/>
  <c r="L145" i="62"/>
  <c r="K145" i="62"/>
  <c r="J145" i="62"/>
  <c r="I145" i="62"/>
  <c r="H145" i="62"/>
  <c r="U144" i="62"/>
  <c r="T144" i="62"/>
  <c r="R144" i="62"/>
  <c r="Q144" i="62"/>
  <c r="P144" i="62"/>
  <c r="O144" i="62"/>
  <c r="N144" i="62"/>
  <c r="L144" i="62"/>
  <c r="K144" i="62"/>
  <c r="J144" i="62"/>
  <c r="I144" i="62"/>
  <c r="H144" i="62"/>
  <c r="U143" i="62"/>
  <c r="T143" i="62"/>
  <c r="R143" i="62"/>
  <c r="Q143" i="62"/>
  <c r="P143" i="62"/>
  <c r="O143" i="62"/>
  <c r="N143" i="62"/>
  <c r="L143" i="62"/>
  <c r="K143" i="62"/>
  <c r="J143" i="62"/>
  <c r="I143" i="62"/>
  <c r="H143" i="62"/>
  <c r="U142" i="62"/>
  <c r="T142" i="62"/>
  <c r="R142" i="62"/>
  <c r="Q142" i="62"/>
  <c r="P142" i="62"/>
  <c r="O142" i="62"/>
  <c r="N142" i="62"/>
  <c r="L142" i="62"/>
  <c r="K142" i="62"/>
  <c r="J142" i="62"/>
  <c r="I142" i="62"/>
  <c r="H142" i="62"/>
  <c r="U141" i="62"/>
  <c r="T141" i="62"/>
  <c r="R141" i="62"/>
  <c r="Q141" i="62"/>
  <c r="P141" i="62"/>
  <c r="O141" i="62"/>
  <c r="N141" i="62"/>
  <c r="L141" i="62"/>
  <c r="K141" i="62"/>
  <c r="J141" i="62"/>
  <c r="I141" i="62"/>
  <c r="H141" i="62"/>
  <c r="U140" i="62"/>
  <c r="T140" i="62"/>
  <c r="R140" i="62"/>
  <c r="Q140" i="62"/>
  <c r="P140" i="62"/>
  <c r="O140" i="62"/>
  <c r="N140" i="62"/>
  <c r="L140" i="62"/>
  <c r="K140" i="62"/>
  <c r="J140" i="62"/>
  <c r="I140" i="62"/>
  <c r="H140" i="62"/>
  <c r="U139" i="62"/>
  <c r="T139" i="62"/>
  <c r="R139" i="62"/>
  <c r="Q139" i="62"/>
  <c r="P139" i="62"/>
  <c r="O139" i="62"/>
  <c r="N139" i="62"/>
  <c r="L139" i="62"/>
  <c r="K139" i="62"/>
  <c r="J139" i="62"/>
  <c r="I139" i="62"/>
  <c r="H139" i="62"/>
  <c r="U138" i="62"/>
  <c r="T138" i="62"/>
  <c r="R138" i="62"/>
  <c r="Q138" i="62"/>
  <c r="P138" i="62"/>
  <c r="O138" i="62"/>
  <c r="N138" i="62"/>
  <c r="L138" i="62"/>
  <c r="K138" i="62"/>
  <c r="J138" i="62"/>
  <c r="I138" i="62"/>
  <c r="H138" i="62"/>
  <c r="U137" i="62"/>
  <c r="T137" i="62"/>
  <c r="R137" i="62"/>
  <c r="Q137" i="62"/>
  <c r="P137" i="62"/>
  <c r="O137" i="62"/>
  <c r="N137" i="62"/>
  <c r="L137" i="62"/>
  <c r="K137" i="62"/>
  <c r="J137" i="62"/>
  <c r="I137" i="62"/>
  <c r="H137" i="62"/>
  <c r="U136" i="62"/>
  <c r="T136" i="62"/>
  <c r="R136" i="62"/>
  <c r="Q136" i="62"/>
  <c r="P136" i="62"/>
  <c r="O136" i="62"/>
  <c r="N136" i="62"/>
  <c r="L136" i="62"/>
  <c r="K136" i="62"/>
  <c r="J136" i="62"/>
  <c r="I136" i="62"/>
  <c r="H136" i="62"/>
  <c r="U135" i="62"/>
  <c r="T135" i="62"/>
  <c r="R135" i="62"/>
  <c r="Q135" i="62"/>
  <c r="P135" i="62"/>
  <c r="O135" i="62"/>
  <c r="N135" i="62"/>
  <c r="L135" i="62"/>
  <c r="K135" i="62"/>
  <c r="J135" i="62"/>
  <c r="I135" i="62"/>
  <c r="H135" i="62"/>
  <c r="U134" i="62"/>
  <c r="T134" i="62"/>
  <c r="R134" i="62"/>
  <c r="Q134" i="62"/>
  <c r="P134" i="62"/>
  <c r="O134" i="62"/>
  <c r="N134" i="62"/>
  <c r="L134" i="62"/>
  <c r="K134" i="62"/>
  <c r="J134" i="62"/>
  <c r="I134" i="62"/>
  <c r="H134" i="62"/>
  <c r="U133" i="62"/>
  <c r="T133" i="62"/>
  <c r="R133" i="62"/>
  <c r="Q133" i="62"/>
  <c r="P133" i="62"/>
  <c r="O133" i="62"/>
  <c r="N133" i="62"/>
  <c r="L133" i="62"/>
  <c r="K133" i="62"/>
  <c r="J133" i="62"/>
  <c r="I133" i="62"/>
  <c r="H133" i="62"/>
  <c r="U132" i="62"/>
  <c r="T132" i="62"/>
  <c r="R132" i="62"/>
  <c r="Q132" i="62"/>
  <c r="P132" i="62"/>
  <c r="O132" i="62"/>
  <c r="N132" i="62"/>
  <c r="L132" i="62"/>
  <c r="K132" i="62"/>
  <c r="J132" i="62"/>
  <c r="I132" i="62"/>
  <c r="H132" i="62"/>
  <c r="U131" i="62"/>
  <c r="T131" i="62"/>
  <c r="R131" i="62"/>
  <c r="Q131" i="62"/>
  <c r="P131" i="62"/>
  <c r="O131" i="62"/>
  <c r="N131" i="62"/>
  <c r="L131" i="62"/>
  <c r="K131" i="62"/>
  <c r="J131" i="62"/>
  <c r="I131" i="62"/>
  <c r="H131" i="62"/>
  <c r="U130" i="62"/>
  <c r="T130" i="62"/>
  <c r="R130" i="62"/>
  <c r="Q130" i="62"/>
  <c r="P130" i="62"/>
  <c r="O130" i="62"/>
  <c r="N130" i="62"/>
  <c r="L130" i="62"/>
  <c r="K130" i="62"/>
  <c r="J130" i="62"/>
  <c r="I130" i="62"/>
  <c r="H130" i="62"/>
  <c r="U129" i="62"/>
  <c r="T129" i="62"/>
  <c r="R129" i="62"/>
  <c r="Q129" i="62"/>
  <c r="P129" i="62"/>
  <c r="O129" i="62"/>
  <c r="N129" i="62"/>
  <c r="L129" i="62"/>
  <c r="K129" i="62"/>
  <c r="J129" i="62"/>
  <c r="I129" i="62"/>
  <c r="H129" i="62"/>
  <c r="U128" i="62"/>
  <c r="T128" i="62"/>
  <c r="R128" i="62"/>
  <c r="Q128" i="62"/>
  <c r="P128" i="62"/>
  <c r="O128" i="62"/>
  <c r="N128" i="62"/>
  <c r="L128" i="62"/>
  <c r="K128" i="62"/>
  <c r="J128" i="62"/>
  <c r="I128" i="62"/>
  <c r="H128" i="62"/>
  <c r="U127" i="62"/>
  <c r="T127" i="62"/>
  <c r="R127" i="62"/>
  <c r="Q127" i="62"/>
  <c r="P127" i="62"/>
  <c r="O127" i="62"/>
  <c r="N127" i="62"/>
  <c r="L127" i="62"/>
  <c r="K127" i="62"/>
  <c r="J127" i="62"/>
  <c r="I127" i="62"/>
  <c r="H127" i="62"/>
  <c r="U126" i="62"/>
  <c r="T126" i="62"/>
  <c r="R126" i="62"/>
  <c r="Q126" i="62"/>
  <c r="P126" i="62"/>
  <c r="O126" i="62"/>
  <c r="N126" i="62"/>
  <c r="L126" i="62"/>
  <c r="K126" i="62"/>
  <c r="J126" i="62"/>
  <c r="I126" i="62"/>
  <c r="H126" i="62"/>
  <c r="U125" i="62"/>
  <c r="T125" i="62"/>
  <c r="R125" i="62"/>
  <c r="Q125" i="62"/>
  <c r="P125" i="62"/>
  <c r="O125" i="62"/>
  <c r="N125" i="62"/>
  <c r="L125" i="62"/>
  <c r="K125" i="62"/>
  <c r="J125" i="62"/>
  <c r="I125" i="62"/>
  <c r="H125" i="62"/>
  <c r="U124" i="62"/>
  <c r="T124" i="62"/>
  <c r="R124" i="62"/>
  <c r="Q124" i="62"/>
  <c r="P124" i="62"/>
  <c r="O124" i="62"/>
  <c r="N124" i="62"/>
  <c r="L124" i="62"/>
  <c r="K124" i="62"/>
  <c r="J124" i="62"/>
  <c r="I124" i="62"/>
  <c r="H124" i="62"/>
  <c r="U123" i="62"/>
  <c r="T123" i="62"/>
  <c r="R123" i="62"/>
  <c r="Q123" i="62"/>
  <c r="P123" i="62"/>
  <c r="O123" i="62"/>
  <c r="N123" i="62"/>
  <c r="L123" i="62"/>
  <c r="K123" i="62"/>
  <c r="J123" i="62"/>
  <c r="I123" i="62"/>
  <c r="H123" i="62"/>
  <c r="U122" i="62"/>
  <c r="T122" i="62"/>
  <c r="R122" i="62"/>
  <c r="Q122" i="62"/>
  <c r="P122" i="62"/>
  <c r="O122" i="62"/>
  <c r="N122" i="62"/>
  <c r="L122" i="62"/>
  <c r="K122" i="62"/>
  <c r="J122" i="62"/>
  <c r="I122" i="62"/>
  <c r="H122" i="62"/>
  <c r="U121" i="62"/>
  <c r="T121" i="62"/>
  <c r="R121" i="62"/>
  <c r="Q121" i="62"/>
  <c r="P121" i="62"/>
  <c r="O121" i="62"/>
  <c r="N121" i="62"/>
  <c r="L121" i="62"/>
  <c r="K121" i="62"/>
  <c r="J121" i="62"/>
  <c r="I121" i="62"/>
  <c r="H121" i="62"/>
  <c r="U120" i="62"/>
  <c r="T120" i="62"/>
  <c r="R120" i="62"/>
  <c r="Q120" i="62"/>
  <c r="P120" i="62"/>
  <c r="O120" i="62"/>
  <c r="N120" i="62"/>
  <c r="L120" i="62"/>
  <c r="K120" i="62"/>
  <c r="J120" i="62"/>
  <c r="I120" i="62"/>
  <c r="H120" i="62"/>
  <c r="U119" i="62"/>
  <c r="T119" i="62"/>
  <c r="R119" i="62"/>
  <c r="Q119" i="62"/>
  <c r="P119" i="62"/>
  <c r="O119" i="62"/>
  <c r="N119" i="62"/>
  <c r="L119" i="62"/>
  <c r="K119" i="62"/>
  <c r="J119" i="62"/>
  <c r="I119" i="62"/>
  <c r="H119" i="62"/>
  <c r="U118" i="62"/>
  <c r="T118" i="62"/>
  <c r="R118" i="62"/>
  <c r="Q118" i="62"/>
  <c r="P118" i="62"/>
  <c r="O118" i="62"/>
  <c r="N118" i="62"/>
  <c r="L118" i="62"/>
  <c r="K118" i="62"/>
  <c r="J118" i="62"/>
  <c r="I118" i="62"/>
  <c r="H118" i="62"/>
  <c r="U117" i="62"/>
  <c r="T117" i="62"/>
  <c r="R117" i="62"/>
  <c r="Q117" i="62"/>
  <c r="P117" i="62"/>
  <c r="O117" i="62"/>
  <c r="N117" i="62"/>
  <c r="L117" i="62"/>
  <c r="K117" i="62"/>
  <c r="J117" i="62"/>
  <c r="I117" i="62"/>
  <c r="H117" i="62"/>
  <c r="U116" i="62"/>
  <c r="T116" i="62"/>
  <c r="R116" i="62"/>
  <c r="Q116" i="62"/>
  <c r="P116" i="62"/>
  <c r="O116" i="62"/>
  <c r="N116" i="62"/>
  <c r="L116" i="62"/>
  <c r="K116" i="62"/>
  <c r="J116" i="62"/>
  <c r="I116" i="62"/>
  <c r="H116" i="62"/>
  <c r="U115" i="62"/>
  <c r="T115" i="62"/>
  <c r="R115" i="62"/>
  <c r="Q115" i="62"/>
  <c r="P115" i="62"/>
  <c r="O115" i="62"/>
  <c r="N115" i="62"/>
  <c r="L115" i="62"/>
  <c r="K115" i="62"/>
  <c r="J115" i="62"/>
  <c r="I115" i="62"/>
  <c r="H115" i="62"/>
  <c r="U114" i="62"/>
  <c r="T114" i="62"/>
  <c r="R114" i="62"/>
  <c r="Q114" i="62"/>
  <c r="P114" i="62"/>
  <c r="O114" i="62"/>
  <c r="N114" i="62"/>
  <c r="L114" i="62"/>
  <c r="K114" i="62"/>
  <c r="J114" i="62"/>
  <c r="I114" i="62"/>
  <c r="H114" i="62"/>
  <c r="U113" i="62"/>
  <c r="T113" i="62"/>
  <c r="R113" i="62"/>
  <c r="Q113" i="62"/>
  <c r="P113" i="62"/>
  <c r="O113" i="62"/>
  <c r="N113" i="62"/>
  <c r="L113" i="62"/>
  <c r="K113" i="62"/>
  <c r="J113" i="62"/>
  <c r="I113" i="62"/>
  <c r="H113" i="62"/>
  <c r="U112" i="62"/>
  <c r="T112" i="62"/>
  <c r="R112" i="62"/>
  <c r="Q112" i="62"/>
  <c r="P112" i="62"/>
  <c r="O112" i="62"/>
  <c r="N112" i="62"/>
  <c r="L112" i="62"/>
  <c r="K112" i="62"/>
  <c r="J112" i="62"/>
  <c r="I112" i="62"/>
  <c r="H112" i="62"/>
  <c r="U111" i="62"/>
  <c r="T111" i="62"/>
  <c r="R111" i="62"/>
  <c r="Q111" i="62"/>
  <c r="P111" i="62"/>
  <c r="O111" i="62"/>
  <c r="N111" i="62"/>
  <c r="L111" i="62"/>
  <c r="K111" i="62"/>
  <c r="J111" i="62"/>
  <c r="I111" i="62"/>
  <c r="H111" i="62"/>
  <c r="U110" i="62"/>
  <c r="T110" i="62"/>
  <c r="R110" i="62"/>
  <c r="Q110" i="62"/>
  <c r="P110" i="62"/>
  <c r="O110" i="62"/>
  <c r="N110" i="62"/>
  <c r="L110" i="62"/>
  <c r="K110" i="62"/>
  <c r="J110" i="62"/>
  <c r="I110" i="62"/>
  <c r="H110" i="62"/>
  <c r="U109" i="62"/>
  <c r="T109" i="62"/>
  <c r="R109" i="62"/>
  <c r="Q109" i="62"/>
  <c r="P109" i="62"/>
  <c r="O109" i="62"/>
  <c r="N109" i="62"/>
  <c r="L109" i="62"/>
  <c r="K109" i="62"/>
  <c r="J109" i="62"/>
  <c r="I109" i="62"/>
  <c r="H109" i="62"/>
  <c r="U108" i="62"/>
  <c r="T108" i="62"/>
  <c r="R108" i="62"/>
  <c r="Q108" i="62"/>
  <c r="P108" i="62"/>
  <c r="O108" i="62"/>
  <c r="N108" i="62"/>
  <c r="L108" i="62"/>
  <c r="K108" i="62"/>
  <c r="J108" i="62"/>
  <c r="I108" i="62"/>
  <c r="H108" i="62"/>
  <c r="U107" i="62"/>
  <c r="T107" i="62"/>
  <c r="R107" i="62"/>
  <c r="Q107" i="62"/>
  <c r="P107" i="62"/>
  <c r="O107" i="62"/>
  <c r="N107" i="62"/>
  <c r="L107" i="62"/>
  <c r="K107" i="62"/>
  <c r="J107" i="62"/>
  <c r="I107" i="62"/>
  <c r="H107" i="62"/>
  <c r="U106" i="62"/>
  <c r="T106" i="62"/>
  <c r="R106" i="62"/>
  <c r="Q106" i="62"/>
  <c r="P106" i="62"/>
  <c r="O106" i="62"/>
  <c r="N106" i="62"/>
  <c r="L106" i="62"/>
  <c r="K106" i="62"/>
  <c r="J106" i="62"/>
  <c r="I106" i="62"/>
  <c r="H106" i="62"/>
  <c r="U105" i="62"/>
  <c r="T105" i="62"/>
  <c r="R105" i="62"/>
  <c r="Q105" i="62"/>
  <c r="P105" i="62"/>
  <c r="O105" i="62"/>
  <c r="N105" i="62"/>
  <c r="L105" i="62"/>
  <c r="K105" i="62"/>
  <c r="J105" i="62"/>
  <c r="I105" i="62"/>
  <c r="H105" i="62"/>
  <c r="U104" i="62"/>
  <c r="T104" i="62"/>
  <c r="R104" i="62"/>
  <c r="Q104" i="62"/>
  <c r="P104" i="62"/>
  <c r="O104" i="62"/>
  <c r="N104" i="62"/>
  <c r="L104" i="62"/>
  <c r="K104" i="62"/>
  <c r="J104" i="62"/>
  <c r="I104" i="62"/>
  <c r="H104" i="62"/>
  <c r="U103" i="62"/>
  <c r="T103" i="62"/>
  <c r="R103" i="62"/>
  <c r="Q103" i="62"/>
  <c r="P103" i="62"/>
  <c r="O103" i="62"/>
  <c r="N103" i="62"/>
  <c r="L103" i="62"/>
  <c r="K103" i="62"/>
  <c r="J103" i="62"/>
  <c r="I103" i="62"/>
  <c r="H103" i="62"/>
  <c r="U102" i="62"/>
  <c r="T102" i="62"/>
  <c r="R102" i="62"/>
  <c r="Q102" i="62"/>
  <c r="P102" i="62"/>
  <c r="O102" i="62"/>
  <c r="N102" i="62"/>
  <c r="L102" i="62"/>
  <c r="K102" i="62"/>
  <c r="J102" i="62"/>
  <c r="I102" i="62"/>
  <c r="H102" i="62"/>
  <c r="U101" i="62"/>
  <c r="T101" i="62"/>
  <c r="R101" i="62"/>
  <c r="Q101" i="62"/>
  <c r="P101" i="62"/>
  <c r="O101" i="62"/>
  <c r="N101" i="62"/>
  <c r="L101" i="62"/>
  <c r="K101" i="62"/>
  <c r="J101" i="62"/>
  <c r="I101" i="62"/>
  <c r="H101" i="62"/>
  <c r="U100" i="62"/>
  <c r="T100" i="62"/>
  <c r="R100" i="62"/>
  <c r="Q100" i="62"/>
  <c r="P100" i="62"/>
  <c r="O100" i="62"/>
  <c r="N100" i="62"/>
  <c r="L100" i="62"/>
  <c r="K100" i="62"/>
  <c r="J100" i="62"/>
  <c r="I100" i="62"/>
  <c r="H100" i="62"/>
  <c r="U99" i="62"/>
  <c r="T99" i="62"/>
  <c r="R99" i="62"/>
  <c r="Q99" i="62"/>
  <c r="P99" i="62"/>
  <c r="O99" i="62"/>
  <c r="N99" i="62"/>
  <c r="L99" i="62"/>
  <c r="K99" i="62"/>
  <c r="J99" i="62"/>
  <c r="I99" i="62"/>
  <c r="H99" i="62"/>
  <c r="U98" i="62"/>
  <c r="T98" i="62"/>
  <c r="R98" i="62"/>
  <c r="Q98" i="62"/>
  <c r="P98" i="62"/>
  <c r="O98" i="62"/>
  <c r="N98" i="62"/>
  <c r="L98" i="62"/>
  <c r="K98" i="62"/>
  <c r="J98" i="62"/>
  <c r="I98" i="62"/>
  <c r="H98" i="62"/>
  <c r="U97" i="62"/>
  <c r="T97" i="62"/>
  <c r="R97" i="62"/>
  <c r="Q97" i="62"/>
  <c r="P97" i="62"/>
  <c r="O97" i="62"/>
  <c r="N97" i="62"/>
  <c r="L97" i="62"/>
  <c r="K97" i="62"/>
  <c r="J97" i="62"/>
  <c r="I97" i="62"/>
  <c r="H97" i="62"/>
  <c r="U96" i="62"/>
  <c r="T96" i="62"/>
  <c r="R96" i="62"/>
  <c r="Q96" i="62"/>
  <c r="P96" i="62"/>
  <c r="O96" i="62"/>
  <c r="N96" i="62"/>
  <c r="L96" i="62"/>
  <c r="K96" i="62"/>
  <c r="J96" i="62"/>
  <c r="I96" i="62"/>
  <c r="H96" i="62"/>
  <c r="U95" i="62"/>
  <c r="T95" i="62"/>
  <c r="R95" i="62"/>
  <c r="Q95" i="62"/>
  <c r="P95" i="62"/>
  <c r="O95" i="62"/>
  <c r="N95" i="62"/>
  <c r="L95" i="62"/>
  <c r="K95" i="62"/>
  <c r="J95" i="62"/>
  <c r="I95" i="62"/>
  <c r="H95" i="62"/>
  <c r="U94" i="62"/>
  <c r="T94" i="62"/>
  <c r="R94" i="62"/>
  <c r="Q94" i="62"/>
  <c r="P94" i="62"/>
  <c r="O94" i="62"/>
  <c r="N94" i="62"/>
  <c r="L94" i="62"/>
  <c r="K94" i="62"/>
  <c r="J94" i="62"/>
  <c r="I94" i="62"/>
  <c r="H94" i="62"/>
  <c r="U93" i="62"/>
  <c r="T93" i="62"/>
  <c r="R93" i="62"/>
  <c r="Q93" i="62"/>
  <c r="P93" i="62"/>
  <c r="O93" i="62"/>
  <c r="N93" i="62"/>
  <c r="L93" i="62"/>
  <c r="K93" i="62"/>
  <c r="J93" i="62"/>
  <c r="I93" i="62"/>
  <c r="H93" i="62"/>
  <c r="U92" i="62"/>
  <c r="T92" i="62"/>
  <c r="R92" i="62"/>
  <c r="Q92" i="62"/>
  <c r="P92" i="62"/>
  <c r="O92" i="62"/>
  <c r="N92" i="62"/>
  <c r="L92" i="62"/>
  <c r="K92" i="62"/>
  <c r="J92" i="62"/>
  <c r="I92" i="62"/>
  <c r="H92" i="62"/>
  <c r="U91" i="62"/>
  <c r="T91" i="62"/>
  <c r="R91" i="62"/>
  <c r="Q91" i="62"/>
  <c r="P91" i="62"/>
  <c r="O91" i="62"/>
  <c r="N91" i="62"/>
  <c r="L91" i="62"/>
  <c r="K91" i="62"/>
  <c r="J91" i="62"/>
  <c r="I91" i="62"/>
  <c r="H91" i="62"/>
  <c r="U90" i="62"/>
  <c r="T90" i="62"/>
  <c r="R90" i="62"/>
  <c r="Q90" i="62"/>
  <c r="P90" i="62"/>
  <c r="O90" i="62"/>
  <c r="N90" i="62"/>
  <c r="L90" i="62"/>
  <c r="K90" i="62"/>
  <c r="J90" i="62"/>
  <c r="I90" i="62"/>
  <c r="H90" i="62"/>
  <c r="U89" i="62"/>
  <c r="T89" i="62"/>
  <c r="R89" i="62"/>
  <c r="Q89" i="62"/>
  <c r="P89" i="62"/>
  <c r="O89" i="62"/>
  <c r="N89" i="62"/>
  <c r="L89" i="62"/>
  <c r="K89" i="62"/>
  <c r="J89" i="62"/>
  <c r="I89" i="62"/>
  <c r="H89" i="62"/>
  <c r="U88" i="62"/>
  <c r="T88" i="62"/>
  <c r="R88" i="62"/>
  <c r="Q88" i="62"/>
  <c r="P88" i="62"/>
  <c r="O88" i="62"/>
  <c r="N88" i="62"/>
  <c r="L88" i="62"/>
  <c r="K88" i="62"/>
  <c r="J88" i="62"/>
  <c r="I88" i="62"/>
  <c r="H88" i="62"/>
  <c r="U87" i="62"/>
  <c r="T87" i="62"/>
  <c r="R87" i="62"/>
  <c r="Q87" i="62"/>
  <c r="P87" i="62"/>
  <c r="O87" i="62"/>
  <c r="N87" i="62"/>
  <c r="L87" i="62"/>
  <c r="K87" i="62"/>
  <c r="J87" i="62"/>
  <c r="I87" i="62"/>
  <c r="H87" i="62"/>
  <c r="U86" i="62"/>
  <c r="T86" i="62"/>
  <c r="R86" i="62"/>
  <c r="Q86" i="62"/>
  <c r="P86" i="62"/>
  <c r="O86" i="62"/>
  <c r="N86" i="62"/>
  <c r="L86" i="62"/>
  <c r="K86" i="62"/>
  <c r="J86" i="62"/>
  <c r="I86" i="62"/>
  <c r="H86" i="62"/>
  <c r="U85" i="62"/>
  <c r="T85" i="62"/>
  <c r="R85" i="62"/>
  <c r="Q85" i="62"/>
  <c r="P85" i="62"/>
  <c r="O85" i="62"/>
  <c r="N85" i="62"/>
  <c r="L85" i="62"/>
  <c r="K85" i="62"/>
  <c r="J85" i="62"/>
  <c r="I85" i="62"/>
  <c r="H85" i="62"/>
  <c r="U84" i="62"/>
  <c r="T84" i="62"/>
  <c r="R84" i="62"/>
  <c r="Q84" i="62"/>
  <c r="P84" i="62"/>
  <c r="O84" i="62"/>
  <c r="N84" i="62"/>
  <c r="L84" i="62"/>
  <c r="K84" i="62"/>
  <c r="J84" i="62"/>
  <c r="I84" i="62"/>
  <c r="H84" i="62"/>
  <c r="U83" i="62"/>
  <c r="T83" i="62"/>
  <c r="R83" i="62"/>
  <c r="Q83" i="62"/>
  <c r="P83" i="62"/>
  <c r="O83" i="62"/>
  <c r="N83" i="62"/>
  <c r="L83" i="62"/>
  <c r="K83" i="62"/>
  <c r="J83" i="62"/>
  <c r="I83" i="62"/>
  <c r="H83" i="62"/>
  <c r="U82" i="62"/>
  <c r="T82" i="62"/>
  <c r="R82" i="62"/>
  <c r="Q82" i="62"/>
  <c r="P82" i="62"/>
  <c r="O82" i="62"/>
  <c r="N82" i="62"/>
  <c r="L82" i="62"/>
  <c r="K82" i="62"/>
  <c r="J82" i="62"/>
  <c r="I82" i="62"/>
  <c r="H82" i="62"/>
  <c r="U81" i="62"/>
  <c r="T81" i="62"/>
  <c r="R81" i="62"/>
  <c r="Q81" i="62"/>
  <c r="P81" i="62"/>
  <c r="O81" i="62"/>
  <c r="N81" i="62"/>
  <c r="L81" i="62"/>
  <c r="K81" i="62"/>
  <c r="J81" i="62"/>
  <c r="I81" i="62"/>
  <c r="H81" i="62"/>
  <c r="U80" i="62"/>
  <c r="T80" i="62"/>
  <c r="R80" i="62"/>
  <c r="Q80" i="62"/>
  <c r="P80" i="62"/>
  <c r="O80" i="62"/>
  <c r="N80" i="62"/>
  <c r="L80" i="62"/>
  <c r="K80" i="62"/>
  <c r="J80" i="62"/>
  <c r="I80" i="62"/>
  <c r="H80" i="62"/>
  <c r="U79" i="62"/>
  <c r="T79" i="62"/>
  <c r="R79" i="62"/>
  <c r="Q79" i="62"/>
  <c r="P79" i="62"/>
  <c r="O79" i="62"/>
  <c r="N79" i="62"/>
  <c r="L79" i="62"/>
  <c r="K79" i="62"/>
  <c r="J79" i="62"/>
  <c r="I79" i="62"/>
  <c r="H79" i="62"/>
  <c r="U78" i="62"/>
  <c r="T78" i="62"/>
  <c r="R78" i="62"/>
  <c r="Q78" i="62"/>
  <c r="P78" i="62"/>
  <c r="O78" i="62"/>
  <c r="N78" i="62"/>
  <c r="L78" i="62"/>
  <c r="K78" i="62"/>
  <c r="J78" i="62"/>
  <c r="I78" i="62"/>
  <c r="H78" i="62"/>
  <c r="U77" i="62"/>
  <c r="T77" i="62"/>
  <c r="R77" i="62"/>
  <c r="Q77" i="62"/>
  <c r="P77" i="62"/>
  <c r="O77" i="62"/>
  <c r="N77" i="62"/>
  <c r="L77" i="62"/>
  <c r="K77" i="62"/>
  <c r="J77" i="62"/>
  <c r="I77" i="62"/>
  <c r="H77" i="62"/>
  <c r="U76" i="62"/>
  <c r="T76" i="62"/>
  <c r="R76" i="62"/>
  <c r="Q76" i="62"/>
  <c r="P76" i="62"/>
  <c r="O76" i="62"/>
  <c r="N76" i="62"/>
  <c r="L76" i="62"/>
  <c r="K76" i="62"/>
  <c r="J76" i="62"/>
  <c r="I76" i="62"/>
  <c r="H76" i="62"/>
  <c r="U75" i="62"/>
  <c r="T75" i="62"/>
  <c r="R75" i="62"/>
  <c r="Q75" i="62"/>
  <c r="P75" i="62"/>
  <c r="O75" i="62"/>
  <c r="N75" i="62"/>
  <c r="L75" i="62"/>
  <c r="K75" i="62"/>
  <c r="J75" i="62"/>
  <c r="I75" i="62"/>
  <c r="H75" i="62"/>
  <c r="U74" i="62"/>
  <c r="T74" i="62"/>
  <c r="R74" i="62"/>
  <c r="Q74" i="62"/>
  <c r="P74" i="62"/>
  <c r="O74" i="62"/>
  <c r="N74" i="62"/>
  <c r="L74" i="62"/>
  <c r="K74" i="62"/>
  <c r="J74" i="62"/>
  <c r="I74" i="62"/>
  <c r="H74" i="62"/>
  <c r="U73" i="62"/>
  <c r="T73" i="62"/>
  <c r="R73" i="62"/>
  <c r="Q73" i="62"/>
  <c r="P73" i="62"/>
  <c r="O73" i="62"/>
  <c r="N73" i="62"/>
  <c r="L73" i="62"/>
  <c r="K73" i="62"/>
  <c r="J73" i="62"/>
  <c r="I73" i="62"/>
  <c r="H73" i="62"/>
  <c r="U72" i="62"/>
  <c r="T72" i="62"/>
  <c r="R72" i="62"/>
  <c r="Q72" i="62"/>
  <c r="P72" i="62"/>
  <c r="O72" i="62"/>
  <c r="N72" i="62"/>
  <c r="L72" i="62"/>
  <c r="K72" i="62"/>
  <c r="J72" i="62"/>
  <c r="I72" i="62"/>
  <c r="H72" i="62"/>
  <c r="U71" i="62"/>
  <c r="T71" i="62"/>
  <c r="R71" i="62"/>
  <c r="Q71" i="62"/>
  <c r="P71" i="62"/>
  <c r="O71" i="62"/>
  <c r="N71" i="62"/>
  <c r="L71" i="62"/>
  <c r="K71" i="62"/>
  <c r="J71" i="62"/>
  <c r="I71" i="62"/>
  <c r="H71" i="62"/>
  <c r="U70" i="62"/>
  <c r="T70" i="62"/>
  <c r="R70" i="62"/>
  <c r="Q70" i="62"/>
  <c r="P70" i="62"/>
  <c r="O70" i="62"/>
  <c r="N70" i="62"/>
  <c r="L70" i="62"/>
  <c r="K70" i="62"/>
  <c r="J70" i="62"/>
  <c r="I70" i="62"/>
  <c r="H70" i="62"/>
  <c r="U69" i="62"/>
  <c r="T69" i="62"/>
  <c r="R69" i="62"/>
  <c r="Q69" i="62"/>
  <c r="P69" i="62"/>
  <c r="O69" i="62"/>
  <c r="N69" i="62"/>
  <c r="L69" i="62"/>
  <c r="K69" i="62"/>
  <c r="J69" i="62"/>
  <c r="I69" i="62"/>
  <c r="H69" i="62"/>
  <c r="U68" i="62"/>
  <c r="T68" i="62"/>
  <c r="R68" i="62"/>
  <c r="Q68" i="62"/>
  <c r="P68" i="62"/>
  <c r="O68" i="62"/>
  <c r="N68" i="62"/>
  <c r="L68" i="62"/>
  <c r="K68" i="62"/>
  <c r="J68" i="62"/>
  <c r="I68" i="62"/>
  <c r="H68" i="62"/>
  <c r="U67" i="62"/>
  <c r="T67" i="62"/>
  <c r="R67" i="62"/>
  <c r="Q67" i="62"/>
  <c r="P67" i="62"/>
  <c r="O67" i="62"/>
  <c r="N67" i="62"/>
  <c r="L67" i="62"/>
  <c r="K67" i="62"/>
  <c r="J67" i="62"/>
  <c r="I67" i="62"/>
  <c r="H67" i="62"/>
  <c r="U66" i="62"/>
  <c r="T66" i="62"/>
  <c r="R66" i="62"/>
  <c r="Q66" i="62"/>
  <c r="P66" i="62"/>
  <c r="O66" i="62"/>
  <c r="N66" i="62"/>
  <c r="L66" i="62"/>
  <c r="K66" i="62"/>
  <c r="J66" i="62"/>
  <c r="I66" i="62"/>
  <c r="H66" i="62"/>
  <c r="U65" i="62"/>
  <c r="T65" i="62"/>
  <c r="R65" i="62"/>
  <c r="Q65" i="62"/>
  <c r="P65" i="62"/>
  <c r="O65" i="62"/>
  <c r="N65" i="62"/>
  <c r="L65" i="62"/>
  <c r="K65" i="62"/>
  <c r="J65" i="62"/>
  <c r="I65" i="62"/>
  <c r="H65" i="62"/>
  <c r="U64" i="62"/>
  <c r="T64" i="62"/>
  <c r="R64" i="62"/>
  <c r="Q64" i="62"/>
  <c r="P64" i="62"/>
  <c r="O64" i="62"/>
  <c r="N64" i="62"/>
  <c r="L64" i="62"/>
  <c r="K64" i="62"/>
  <c r="J64" i="62"/>
  <c r="I64" i="62"/>
  <c r="H64" i="62"/>
  <c r="U63" i="62"/>
  <c r="T63" i="62"/>
  <c r="R63" i="62"/>
  <c r="Q63" i="62"/>
  <c r="P63" i="62"/>
  <c r="O63" i="62"/>
  <c r="N63" i="62"/>
  <c r="L63" i="62"/>
  <c r="K63" i="62"/>
  <c r="J63" i="62"/>
  <c r="I63" i="62"/>
  <c r="H63" i="62"/>
  <c r="U62" i="62"/>
  <c r="T62" i="62"/>
  <c r="R62" i="62"/>
  <c r="Q62" i="62"/>
  <c r="P62" i="62"/>
  <c r="O62" i="62"/>
  <c r="N62" i="62"/>
  <c r="L62" i="62"/>
  <c r="K62" i="62"/>
  <c r="J62" i="62"/>
  <c r="I62" i="62"/>
  <c r="H62" i="62"/>
  <c r="U61" i="62"/>
  <c r="T61" i="62"/>
  <c r="R61" i="62"/>
  <c r="Q61" i="62"/>
  <c r="P61" i="62"/>
  <c r="O61" i="62"/>
  <c r="N61" i="62"/>
  <c r="L61" i="62"/>
  <c r="K61" i="62"/>
  <c r="J61" i="62"/>
  <c r="I61" i="62"/>
  <c r="H61" i="62"/>
  <c r="U60" i="62"/>
  <c r="T60" i="62"/>
  <c r="R60" i="62"/>
  <c r="Q60" i="62"/>
  <c r="P60" i="62"/>
  <c r="O60" i="62"/>
  <c r="N60" i="62"/>
  <c r="L60" i="62"/>
  <c r="K60" i="62"/>
  <c r="J60" i="62"/>
  <c r="I60" i="62"/>
  <c r="H60" i="62"/>
  <c r="U59" i="62"/>
  <c r="T59" i="62"/>
  <c r="R59" i="62"/>
  <c r="Q59" i="62"/>
  <c r="P59" i="62"/>
  <c r="O59" i="62"/>
  <c r="N59" i="62"/>
  <c r="L59" i="62"/>
  <c r="K59" i="62"/>
  <c r="J59" i="62"/>
  <c r="I59" i="62"/>
  <c r="H59" i="62"/>
  <c r="U58" i="62"/>
  <c r="T58" i="62"/>
  <c r="R58" i="62"/>
  <c r="Q58" i="62"/>
  <c r="P58" i="62"/>
  <c r="O58" i="62"/>
  <c r="N58" i="62"/>
  <c r="L58" i="62"/>
  <c r="K58" i="62"/>
  <c r="J58" i="62"/>
  <c r="I58" i="62"/>
  <c r="H58" i="62"/>
  <c r="U57" i="62"/>
  <c r="T57" i="62"/>
  <c r="R57" i="62"/>
  <c r="Q57" i="62"/>
  <c r="P57" i="62"/>
  <c r="O57" i="62"/>
  <c r="N57" i="62"/>
  <c r="L57" i="62"/>
  <c r="K57" i="62"/>
  <c r="J57" i="62"/>
  <c r="I57" i="62"/>
  <c r="H57" i="62"/>
  <c r="U56" i="62"/>
  <c r="T56" i="62"/>
  <c r="R56" i="62"/>
  <c r="Q56" i="62"/>
  <c r="P56" i="62"/>
  <c r="O56" i="62"/>
  <c r="N56" i="62"/>
  <c r="L56" i="62"/>
  <c r="K56" i="62"/>
  <c r="J56" i="62"/>
  <c r="I56" i="62"/>
  <c r="H56" i="62"/>
  <c r="U55" i="62"/>
  <c r="T55" i="62"/>
  <c r="R55" i="62"/>
  <c r="Q55" i="62"/>
  <c r="P55" i="62"/>
  <c r="O55" i="62"/>
  <c r="N55" i="62"/>
  <c r="L55" i="62"/>
  <c r="K55" i="62"/>
  <c r="J55" i="62"/>
  <c r="I55" i="62"/>
  <c r="H55" i="62"/>
  <c r="U54" i="62"/>
  <c r="T54" i="62"/>
  <c r="R54" i="62"/>
  <c r="Q54" i="62"/>
  <c r="P54" i="62"/>
  <c r="O54" i="62"/>
  <c r="N54" i="62"/>
  <c r="L54" i="62"/>
  <c r="K54" i="62"/>
  <c r="J54" i="62"/>
  <c r="I54" i="62"/>
  <c r="H54" i="62"/>
  <c r="U53" i="62"/>
  <c r="T53" i="62"/>
  <c r="R53" i="62"/>
  <c r="Q53" i="62"/>
  <c r="P53" i="62"/>
  <c r="O53" i="62"/>
  <c r="N53" i="62"/>
  <c r="L53" i="62"/>
  <c r="K53" i="62"/>
  <c r="J53" i="62"/>
  <c r="I53" i="62"/>
  <c r="H53" i="62"/>
  <c r="U52" i="62"/>
  <c r="T52" i="62"/>
  <c r="R52" i="62"/>
  <c r="Q52" i="62"/>
  <c r="P52" i="62"/>
  <c r="O52" i="62"/>
  <c r="N52" i="62"/>
  <c r="L52" i="62"/>
  <c r="K52" i="62"/>
  <c r="J52" i="62"/>
  <c r="I52" i="62"/>
  <c r="H52" i="62"/>
  <c r="U51" i="62"/>
  <c r="T51" i="62"/>
  <c r="R51" i="62"/>
  <c r="Q51" i="62"/>
  <c r="P51" i="62"/>
  <c r="O51" i="62"/>
  <c r="N51" i="62"/>
  <c r="L51" i="62"/>
  <c r="K51" i="62"/>
  <c r="J51" i="62"/>
  <c r="I51" i="62"/>
  <c r="H51" i="62"/>
  <c r="U50" i="62"/>
  <c r="T50" i="62"/>
  <c r="R50" i="62"/>
  <c r="Q50" i="62"/>
  <c r="P50" i="62"/>
  <c r="O50" i="62"/>
  <c r="N50" i="62"/>
  <c r="L50" i="62"/>
  <c r="K50" i="62"/>
  <c r="J50" i="62"/>
  <c r="I50" i="62"/>
  <c r="H50" i="62"/>
  <c r="U49" i="62"/>
  <c r="T49" i="62"/>
  <c r="R49" i="62"/>
  <c r="Q49" i="62"/>
  <c r="P49" i="62"/>
  <c r="O49" i="62"/>
  <c r="N49" i="62"/>
  <c r="L49" i="62"/>
  <c r="K49" i="62"/>
  <c r="J49" i="62"/>
  <c r="I49" i="62"/>
  <c r="H49" i="62"/>
  <c r="U48" i="62"/>
  <c r="T48" i="62"/>
  <c r="R48" i="62"/>
  <c r="Q48" i="62"/>
  <c r="P48" i="62"/>
  <c r="O48" i="62"/>
  <c r="N48" i="62"/>
  <c r="L48" i="62"/>
  <c r="K48" i="62"/>
  <c r="J48" i="62"/>
  <c r="I48" i="62"/>
  <c r="H48" i="62"/>
  <c r="U47" i="62"/>
  <c r="T47" i="62"/>
  <c r="R47" i="62"/>
  <c r="Q47" i="62"/>
  <c r="P47" i="62"/>
  <c r="O47" i="62"/>
  <c r="N47" i="62"/>
  <c r="L47" i="62"/>
  <c r="K47" i="62"/>
  <c r="J47" i="62"/>
  <c r="I47" i="62"/>
  <c r="H47" i="62"/>
  <c r="U46" i="62"/>
  <c r="T46" i="62"/>
  <c r="R46" i="62"/>
  <c r="Q46" i="62"/>
  <c r="P46" i="62"/>
  <c r="O46" i="62"/>
  <c r="N46" i="62"/>
  <c r="L46" i="62"/>
  <c r="K46" i="62"/>
  <c r="J46" i="62"/>
  <c r="I46" i="62"/>
  <c r="H46" i="62"/>
  <c r="U45" i="62"/>
  <c r="T45" i="62"/>
  <c r="R45" i="62"/>
  <c r="Q45" i="62"/>
  <c r="P45" i="62"/>
  <c r="O45" i="62"/>
  <c r="N45" i="62"/>
  <c r="L45" i="62"/>
  <c r="K45" i="62"/>
  <c r="J45" i="62"/>
  <c r="I45" i="62"/>
  <c r="H45" i="62"/>
  <c r="U44" i="62"/>
  <c r="T44" i="62"/>
  <c r="R44" i="62"/>
  <c r="Q44" i="62"/>
  <c r="P44" i="62"/>
  <c r="O44" i="62"/>
  <c r="N44" i="62"/>
  <c r="L44" i="62"/>
  <c r="K44" i="62"/>
  <c r="J44" i="62"/>
  <c r="I44" i="62"/>
  <c r="H44" i="62"/>
  <c r="U43" i="62"/>
  <c r="T43" i="62"/>
  <c r="R43" i="62"/>
  <c r="Q43" i="62"/>
  <c r="P43" i="62"/>
  <c r="O43" i="62"/>
  <c r="N43" i="62"/>
  <c r="L43" i="62"/>
  <c r="K43" i="62"/>
  <c r="J43" i="62"/>
  <c r="I43" i="62"/>
  <c r="H43" i="62"/>
  <c r="U42" i="62"/>
  <c r="T42" i="62"/>
  <c r="R42" i="62"/>
  <c r="Q42" i="62"/>
  <c r="P42" i="62"/>
  <c r="O42" i="62"/>
  <c r="N42" i="62"/>
  <c r="L42" i="62"/>
  <c r="K42" i="62"/>
  <c r="J42" i="62"/>
  <c r="I42" i="62"/>
  <c r="H42" i="62"/>
  <c r="T41" i="62"/>
  <c r="U41" i="62"/>
  <c r="R41" i="62"/>
  <c r="P41" i="62"/>
  <c r="Q41" i="62"/>
  <c r="N41" i="62"/>
  <c r="O41" i="62"/>
  <c r="L41" i="62"/>
  <c r="K41" i="62"/>
  <c r="J41" i="62"/>
  <c r="I41" i="62"/>
  <c r="H41" i="62"/>
  <c r="E1189" i="69" l="1"/>
  <c r="C1189" i="69"/>
  <c r="G1189" i="69"/>
  <c r="CO28" i="68"/>
  <c r="DK832" i="68"/>
  <c r="BF847" i="68"/>
  <c r="CM883" i="68"/>
  <c r="BF889" i="68"/>
  <c r="DK31" i="68"/>
  <c r="B1213" i="68"/>
  <c r="B1167" i="68"/>
  <c r="B1111" i="68"/>
  <c r="B1055" i="68"/>
  <c r="B1006" i="68"/>
  <c r="B950" i="68"/>
  <c r="B894" i="68"/>
  <c r="B838" i="68"/>
  <c r="B783" i="68"/>
  <c r="B727" i="68"/>
  <c r="B671" i="68"/>
  <c r="B615" i="68"/>
  <c r="B559" i="68"/>
  <c r="B503" i="68"/>
  <c r="B447" i="68"/>
  <c r="B391" i="68"/>
  <c r="B335" i="68"/>
  <c r="B279" i="68"/>
  <c r="B223" i="68"/>
  <c r="B167" i="68"/>
  <c r="B111" i="68"/>
  <c r="B55" i="68"/>
  <c r="B1215" i="68"/>
  <c r="B1159" i="68"/>
  <c r="B1103" i="68"/>
  <c r="B1051" i="68"/>
  <c r="B998" i="68"/>
  <c r="B942" i="68"/>
  <c r="B886" i="68"/>
  <c r="B830" i="68"/>
  <c r="B775" i="68"/>
  <c r="B719" i="68"/>
  <c r="B663" i="68"/>
  <c r="B607" i="68"/>
  <c r="B551" i="68"/>
  <c r="B495" i="68"/>
  <c r="B439" i="68"/>
  <c r="B383" i="68"/>
  <c r="B327" i="68"/>
  <c r="B271" i="68"/>
  <c r="B215" i="68"/>
  <c r="B159" i="68"/>
  <c r="B103" i="68"/>
  <c r="B47" i="68"/>
  <c r="B1214" i="68"/>
  <c r="B1158" i="68"/>
  <c r="B1102" i="68"/>
  <c r="B1047" i="68"/>
  <c r="B991" i="68"/>
  <c r="B935" i="68"/>
  <c r="B879" i="68"/>
  <c r="B823" i="68"/>
  <c r="B774" i="68"/>
  <c r="B718" i="68"/>
  <c r="B662" i="68"/>
  <c r="B606" i="68"/>
  <c r="B550" i="68"/>
  <c r="B494" i="68"/>
  <c r="B438" i="68"/>
  <c r="B382" i="68"/>
  <c r="B326" i="68"/>
  <c r="B270" i="68"/>
  <c r="B214" i="68"/>
  <c r="B158" i="68"/>
  <c r="B102" i="68"/>
  <c r="B46" i="68"/>
  <c r="B1207" i="68"/>
  <c r="B1151" i="68"/>
  <c r="B1095" i="68"/>
  <c r="B1046" i="68"/>
  <c r="B990" i="68"/>
  <c r="B934" i="68"/>
  <c r="B878" i="68"/>
  <c r="B822" i="68"/>
  <c r="B767" i="68"/>
  <c r="B711" i="68"/>
  <c r="B655" i="68"/>
  <c r="B599" i="68"/>
  <c r="B543" i="68"/>
  <c r="B487" i="68"/>
  <c r="B431" i="68"/>
  <c r="B375" i="68"/>
  <c r="B319" i="68"/>
  <c r="B263" i="68"/>
  <c r="B207" i="68"/>
  <c r="B151" i="68"/>
  <c r="B95" i="68"/>
  <c r="B39" i="68"/>
  <c r="B1198" i="68"/>
  <c r="B1142" i="68"/>
  <c r="B1086" i="68"/>
  <c r="B1031" i="68"/>
  <c r="B975" i="68"/>
  <c r="B919" i="68"/>
  <c r="B863" i="68"/>
  <c r="B811" i="68"/>
  <c r="B758" i="68"/>
  <c r="B702" i="68"/>
  <c r="B646" i="68"/>
  <c r="B590" i="68"/>
  <c r="B534" i="68"/>
  <c r="B478" i="68"/>
  <c r="B422" i="68"/>
  <c r="B366" i="68"/>
  <c r="B310" i="68"/>
  <c r="B254" i="68"/>
  <c r="B198" i="68"/>
  <c r="B142" i="68"/>
  <c r="B86" i="68"/>
  <c r="B30" i="68"/>
  <c r="B1191" i="68"/>
  <c r="B1079" i="68"/>
  <c r="B1030" i="68"/>
  <c r="B918" i="68"/>
  <c r="B862" i="68"/>
  <c r="B807" i="68"/>
  <c r="B695" i="68"/>
  <c r="B639" i="68"/>
  <c r="B527" i="68"/>
  <c r="B471" i="68"/>
  <c r="B1135" i="68"/>
  <c r="B974" i="68"/>
  <c r="B751" i="68"/>
  <c r="B583" i="68"/>
  <c r="B415" i="68"/>
  <c r="B1190" i="68"/>
  <c r="B1134" i="68"/>
  <c r="B1078" i="68"/>
  <c r="B1023" i="68"/>
  <c r="B967" i="68"/>
  <c r="B911" i="68"/>
  <c r="B855" i="68"/>
  <c r="B806" i="68"/>
  <c r="B750" i="68"/>
  <c r="B694" i="68"/>
  <c r="B638" i="68"/>
  <c r="B582" i="68"/>
  <c r="B526" i="68"/>
  <c r="B470" i="68"/>
  <c r="B414" i="68"/>
  <c r="B358" i="68"/>
  <c r="B302" i="68"/>
  <c r="B246" i="68"/>
  <c r="B190" i="68"/>
  <c r="B134" i="68"/>
  <c r="B78" i="68"/>
  <c r="B22" i="68"/>
  <c r="B1175" i="68"/>
  <c r="B1119" i="68"/>
  <c r="B1063" i="68"/>
  <c r="B1014" i="68"/>
  <c r="B958" i="68"/>
  <c r="B902" i="68"/>
  <c r="B846" i="68"/>
  <c r="B791" i="68"/>
  <c r="B735" i="68"/>
  <c r="B679" i="68"/>
  <c r="B623" i="68"/>
  <c r="B567" i="68"/>
  <c r="B511" i="68"/>
  <c r="B455" i="68"/>
  <c r="B399" i="68"/>
  <c r="B343" i="68"/>
  <c r="B287" i="68"/>
  <c r="B231" i="68"/>
  <c r="B175" i="68"/>
  <c r="B119" i="68"/>
  <c r="B63" i="68"/>
  <c r="B127" i="68"/>
  <c r="B239" i="68"/>
  <c r="B351" i="68"/>
  <c r="B479" i="68"/>
  <c r="B614" i="68"/>
  <c r="B742" i="68"/>
  <c r="B870" i="68"/>
  <c r="B999" i="68"/>
  <c r="B1126" i="68"/>
  <c r="DK116" i="68"/>
  <c r="DK324" i="68"/>
  <c r="CO76" i="68"/>
  <c r="BF317" i="68"/>
  <c r="DK320" i="68"/>
  <c r="B1166" i="68"/>
  <c r="B70" i="68"/>
  <c r="B182" i="68"/>
  <c r="B294" i="68"/>
  <c r="B406" i="68"/>
  <c r="B535" i="68"/>
  <c r="B670" i="68"/>
  <c r="B798" i="68"/>
  <c r="B926" i="68"/>
  <c r="B1054" i="68"/>
  <c r="B1182" i="68"/>
  <c r="DK182" i="68"/>
  <c r="BF186" i="68"/>
  <c r="BF854" i="68"/>
  <c r="DK857" i="68"/>
  <c r="DK864" i="68"/>
  <c r="DK871" i="68"/>
  <c r="B71" i="68"/>
  <c r="B183" i="68"/>
  <c r="B295" i="68"/>
  <c r="B407" i="68"/>
  <c r="B542" i="68"/>
  <c r="B678" i="68"/>
  <c r="B799" i="68"/>
  <c r="B927" i="68"/>
  <c r="B1062" i="68"/>
  <c r="B1183" i="68"/>
  <c r="F27" i="68"/>
  <c r="BK27" i="68" s="1"/>
  <c r="F83" i="68"/>
  <c r="F139" i="68"/>
  <c r="CO139" i="68" s="1"/>
  <c r="F195" i="68"/>
  <c r="AT195" i="68" s="1"/>
  <c r="F251" i="68"/>
  <c r="BK251" i="68" s="1"/>
  <c r="F315" i="68"/>
  <c r="AJ315" i="68" s="1"/>
  <c r="F387" i="68"/>
  <c r="F459" i="68"/>
  <c r="F524" i="68"/>
  <c r="F596" i="68"/>
  <c r="F668" i="68"/>
  <c r="F740" i="68"/>
  <c r="F812" i="68"/>
  <c r="F883" i="68"/>
  <c r="F955" i="68"/>
  <c r="F1027" i="68"/>
  <c r="F1099" i="68"/>
  <c r="F1171" i="68"/>
  <c r="BF49" i="68"/>
  <c r="BI49" i="68" s="1"/>
  <c r="DK52" i="68"/>
  <c r="DN52" i="68" s="1"/>
  <c r="DK125" i="68"/>
  <c r="BF154" i="68"/>
  <c r="DK175" i="68"/>
  <c r="BF339" i="68"/>
  <c r="BF382" i="68"/>
  <c r="DK385" i="68"/>
  <c r="CM395" i="68"/>
  <c r="DK843" i="68"/>
  <c r="DK945" i="68"/>
  <c r="F36" i="68"/>
  <c r="F92" i="68"/>
  <c r="F148" i="68"/>
  <c r="P148" i="68" s="1"/>
  <c r="Z148" i="68" s="1"/>
  <c r="F204" i="68"/>
  <c r="CE204" i="68" s="1"/>
  <c r="F260" i="68"/>
  <c r="BH260" i="68" s="1"/>
  <c r="F331" i="68"/>
  <c r="F403" i="68"/>
  <c r="F468" i="68"/>
  <c r="F540" i="68"/>
  <c r="F612" i="68"/>
  <c r="F684" i="68"/>
  <c r="F756" i="68"/>
  <c r="F827" i="68"/>
  <c r="F899" i="68"/>
  <c r="F971" i="68"/>
  <c r="F1043" i="68"/>
  <c r="F1115" i="68"/>
  <c r="F1187" i="68"/>
  <c r="CE1187" i="68" s="1"/>
  <c r="DK21" i="68"/>
  <c r="DN21" i="68" s="1"/>
  <c r="BF25" i="68"/>
  <c r="DK37" i="68"/>
  <c r="BF48" i="68"/>
  <c r="BF55" i="68"/>
  <c r="DK66" i="68"/>
  <c r="AH83" i="68"/>
  <c r="BF89" i="68"/>
  <c r="DK99" i="68"/>
  <c r="CM261" i="68"/>
  <c r="DN261" i="68" s="1"/>
  <c r="CM282" i="68"/>
  <c r="BF712" i="68"/>
  <c r="DK715" i="68"/>
  <c r="BF719" i="68"/>
  <c r="BI719" i="68" s="1"/>
  <c r="DK722" i="68"/>
  <c r="DK775" i="68"/>
  <c r="DK782" i="68"/>
  <c r="DK789" i="68"/>
  <c r="DK1181" i="68"/>
  <c r="DK1209" i="68"/>
  <c r="CM1214" i="68"/>
  <c r="F99" i="68"/>
  <c r="F267" i="68"/>
  <c r="F404" i="68"/>
  <c r="F619" i="68"/>
  <c r="F907" i="68"/>
  <c r="F1116" i="68"/>
  <c r="CM780" i="68"/>
  <c r="DN780" i="68" s="1"/>
  <c r="AH1137" i="68"/>
  <c r="BI1137" i="68" s="1"/>
  <c r="F43" i="68"/>
  <c r="BK43" i="68" s="1"/>
  <c r="F155" i="68"/>
  <c r="F211" i="68"/>
  <c r="F332" i="68"/>
  <c r="F476" i="68"/>
  <c r="F547" i="68"/>
  <c r="F691" i="68"/>
  <c r="F763" i="68"/>
  <c r="F835" i="68"/>
  <c r="F972" i="68"/>
  <c r="F1044" i="68"/>
  <c r="F1188" i="68"/>
  <c r="AH97" i="68"/>
  <c r="F44" i="68"/>
  <c r="CO44" i="68" s="1"/>
  <c r="F100" i="68"/>
  <c r="DM100" i="68" s="1"/>
  <c r="F156" i="68"/>
  <c r="F212" i="68"/>
  <c r="F268" i="68"/>
  <c r="F339" i="68"/>
  <c r="F411" i="68"/>
  <c r="F483" i="68"/>
  <c r="F555" i="68"/>
  <c r="F627" i="68"/>
  <c r="F692" i="68"/>
  <c r="F764" i="68"/>
  <c r="F836" i="68"/>
  <c r="F908" i="68"/>
  <c r="AT908" i="68" s="1"/>
  <c r="F980" i="68"/>
  <c r="DM980" i="68" s="1"/>
  <c r="F1051" i="68"/>
  <c r="F1123" i="68"/>
  <c r="F1195" i="68"/>
  <c r="BF66" i="68"/>
  <c r="DK88" i="68"/>
  <c r="CM165" i="68"/>
  <c r="DK188" i="68"/>
  <c r="DK199" i="68"/>
  <c r="DK259" i="68"/>
  <c r="DK280" i="68"/>
  <c r="BF309" i="68"/>
  <c r="BF327" i="68"/>
  <c r="BF338" i="68"/>
  <c r="AH467" i="68"/>
  <c r="CM586" i="68"/>
  <c r="BF592" i="68"/>
  <c r="DK627" i="68"/>
  <c r="DK669" i="68"/>
  <c r="DK697" i="68"/>
  <c r="BF1107" i="68"/>
  <c r="BF1153" i="68"/>
  <c r="DK1156" i="68"/>
  <c r="BF1160" i="68"/>
  <c r="BF124" i="68"/>
  <c r="DK159" i="68"/>
  <c r="BF238" i="68"/>
  <c r="BF245" i="68"/>
  <c r="BF620" i="68"/>
  <c r="BF1064" i="68"/>
  <c r="BF1071" i="68"/>
  <c r="F59" i="68"/>
  <c r="F115" i="68"/>
  <c r="F171" i="68"/>
  <c r="BU171" i="68" s="1"/>
  <c r="F227" i="68"/>
  <c r="F283" i="68"/>
  <c r="F355" i="68"/>
  <c r="F427" i="68"/>
  <c r="F499" i="68"/>
  <c r="F571" i="68"/>
  <c r="F636" i="68"/>
  <c r="F708" i="68"/>
  <c r="BK708" i="68" s="1"/>
  <c r="F780" i="68"/>
  <c r="AT780" i="68" s="1"/>
  <c r="F852" i="68"/>
  <c r="F924" i="68"/>
  <c r="F995" i="68"/>
  <c r="F1067" i="68"/>
  <c r="F1139" i="68"/>
  <c r="F1211" i="68"/>
  <c r="DK50" i="68"/>
  <c r="BF54" i="68"/>
  <c r="DK57" i="68"/>
  <c r="DK61" i="68"/>
  <c r="BF188" i="68"/>
  <c r="BF213" i="68"/>
  <c r="CM253" i="68"/>
  <c r="DN253" i="68" s="1"/>
  <c r="BF280" i="68"/>
  <c r="F60" i="68"/>
  <c r="F116" i="68"/>
  <c r="F172" i="68"/>
  <c r="CY172" i="68" s="1"/>
  <c r="F228" i="68"/>
  <c r="F291" i="68"/>
  <c r="F356" i="68"/>
  <c r="F428" i="68"/>
  <c r="F500" i="68"/>
  <c r="F572" i="68"/>
  <c r="F644" i="68"/>
  <c r="F715" i="68"/>
  <c r="F787" i="68"/>
  <c r="F859" i="68"/>
  <c r="CY859" i="68" s="1"/>
  <c r="F931" i="68"/>
  <c r="CY931" i="68" s="1"/>
  <c r="F1003" i="68"/>
  <c r="F1075" i="68"/>
  <c r="F1140" i="68"/>
  <c r="F1212" i="68"/>
  <c r="BF27" i="68"/>
  <c r="BF84" i="68"/>
  <c r="BF98" i="68"/>
  <c r="DK101" i="68"/>
  <c r="DK108" i="68"/>
  <c r="BF220" i="68"/>
  <c r="DK237" i="68"/>
  <c r="AH488" i="68"/>
  <c r="CM494" i="68"/>
  <c r="DN494" i="68" s="1"/>
  <c r="F67" i="68"/>
  <c r="AJ67" i="68" s="1"/>
  <c r="F123" i="68"/>
  <c r="CY123" i="68" s="1"/>
  <c r="F179" i="68"/>
  <c r="F235" i="68"/>
  <c r="F292" i="68"/>
  <c r="F364" i="68"/>
  <c r="F435" i="68"/>
  <c r="F507" i="68"/>
  <c r="F579" i="68"/>
  <c r="F651" i="68"/>
  <c r="F723" i="68"/>
  <c r="F795" i="68"/>
  <c r="F860" i="68"/>
  <c r="F932" i="68"/>
  <c r="CY932" i="68" s="1"/>
  <c r="F1004" i="68"/>
  <c r="CO1004" i="68" s="1"/>
  <c r="F1076" i="68"/>
  <c r="AH25" i="68"/>
  <c r="DK76" i="68"/>
  <c r="BF137" i="68"/>
  <c r="CM138" i="68"/>
  <c r="DK140" i="68"/>
  <c r="BF155" i="68"/>
  <c r="BF191" i="68"/>
  <c r="BF468" i="68"/>
  <c r="DK471" i="68"/>
  <c r="BF482" i="68"/>
  <c r="F1210" i="68"/>
  <c r="F1203" i="68"/>
  <c r="CO1203" i="68" s="1"/>
  <c r="F1147" i="68"/>
  <c r="CY1147" i="68" s="1"/>
  <c r="F1091" i="68"/>
  <c r="F1035" i="68"/>
  <c r="F979" i="68"/>
  <c r="F923" i="68"/>
  <c r="F867" i="68"/>
  <c r="F811" i="68"/>
  <c r="F755" i="68"/>
  <c r="F699" i="68"/>
  <c r="F643" i="68"/>
  <c r="F587" i="68"/>
  <c r="F531" i="68"/>
  <c r="F475" i="68"/>
  <c r="F419" i="68"/>
  <c r="BU419" i="68" s="1"/>
  <c r="F363" i="68"/>
  <c r="DM363" i="68" s="1"/>
  <c r="F307" i="68"/>
  <c r="F1180" i="68"/>
  <c r="F1124" i="68"/>
  <c r="F1068" i="68"/>
  <c r="F1012" i="68"/>
  <c r="F956" i="68"/>
  <c r="F900" i="68"/>
  <c r="F844" i="68"/>
  <c r="F788" i="68"/>
  <c r="F732" i="68"/>
  <c r="F676" i="68"/>
  <c r="F620" i="68"/>
  <c r="F564" i="68"/>
  <c r="CY564" i="68" s="1"/>
  <c r="F508" i="68"/>
  <c r="BK508" i="68" s="1"/>
  <c r="F452" i="68"/>
  <c r="F396" i="68"/>
  <c r="F340" i="68"/>
  <c r="F284" i="68"/>
  <c r="F1164" i="68"/>
  <c r="F1108" i="68"/>
  <c r="F1052" i="68"/>
  <c r="F996" i="68"/>
  <c r="F940" i="68"/>
  <c r="F884" i="68"/>
  <c r="F828" i="68"/>
  <c r="F772" i="68"/>
  <c r="F716" i="68"/>
  <c r="BK716" i="68" s="1"/>
  <c r="F660" i="68"/>
  <c r="DM660" i="68" s="1"/>
  <c r="F604" i="68"/>
  <c r="F548" i="68"/>
  <c r="F492" i="68"/>
  <c r="F436" i="68"/>
  <c r="F380" i="68"/>
  <c r="F324" i="68"/>
  <c r="F68" i="68"/>
  <c r="F124" i="68"/>
  <c r="F180" i="68"/>
  <c r="F236" i="68"/>
  <c r="F299" i="68"/>
  <c r="F371" i="68"/>
  <c r="F443" i="68"/>
  <c r="AJ443" i="68" s="1"/>
  <c r="F515" i="68"/>
  <c r="P515" i="68" s="1"/>
  <c r="Z515" i="68" s="1"/>
  <c r="F580" i="68"/>
  <c r="F652" i="68"/>
  <c r="F724" i="68"/>
  <c r="F796" i="68"/>
  <c r="F868" i="68"/>
  <c r="F939" i="68"/>
  <c r="F1011" i="68"/>
  <c r="F1083" i="68"/>
  <c r="F1155" i="68"/>
  <c r="DK240" i="68"/>
  <c r="BF1024" i="68"/>
  <c r="BF1038" i="68"/>
  <c r="F19" i="68"/>
  <c r="BK19" i="68" s="1"/>
  <c r="F75" i="68"/>
  <c r="P75" i="68" s="1"/>
  <c r="Z75" i="68" s="1"/>
  <c r="F131" i="68"/>
  <c r="F187" i="68"/>
  <c r="F243" i="68"/>
  <c r="AT243" i="68" s="1"/>
  <c r="F300" i="68"/>
  <c r="F372" i="68"/>
  <c r="F444" i="68"/>
  <c r="F516" i="68"/>
  <c r="F588" i="68"/>
  <c r="F659" i="68"/>
  <c r="F731" i="68"/>
  <c r="F803" i="68"/>
  <c r="F875" i="68"/>
  <c r="F947" i="68"/>
  <c r="AJ947" i="68" s="1"/>
  <c r="F1019" i="68"/>
  <c r="AJ1019" i="68" s="1"/>
  <c r="F1084" i="68"/>
  <c r="F1156" i="68"/>
  <c r="CM96" i="68"/>
  <c r="BF144" i="68"/>
  <c r="CM202" i="68"/>
  <c r="BF212" i="68"/>
  <c r="BF418" i="68"/>
  <c r="CM355" i="68"/>
  <c r="CM590" i="68"/>
  <c r="AH746" i="68"/>
  <c r="CM912" i="68"/>
  <c r="CM1098" i="68"/>
  <c r="DK1164" i="68"/>
  <c r="BF1182" i="68"/>
  <c r="CM1187" i="68"/>
  <c r="BF23" i="68"/>
  <c r="DK30" i="68"/>
  <c r="BF39" i="68"/>
  <c r="BF116" i="68"/>
  <c r="DK130" i="68"/>
  <c r="DK137" i="68"/>
  <c r="BF141" i="68"/>
  <c r="DK166" i="68"/>
  <c r="BF170" i="68"/>
  <c r="DK213" i="68"/>
  <c r="DK220" i="68"/>
  <c r="DK238" i="68"/>
  <c r="DN238" i="68" s="1"/>
  <c r="BF242" i="68"/>
  <c r="BF260" i="68"/>
  <c r="BF271" i="68"/>
  <c r="DK274" i="68"/>
  <c r="BF278" i="68"/>
  <c r="AH355" i="68"/>
  <c r="BF393" i="68"/>
  <c r="BF397" i="68"/>
  <c r="DK404" i="68"/>
  <c r="BF433" i="68"/>
  <c r="BF451" i="68"/>
  <c r="DK461" i="68"/>
  <c r="DK486" i="68"/>
  <c r="BF497" i="68"/>
  <c r="BF504" i="68"/>
  <c r="DK507" i="68"/>
  <c r="BF522" i="68"/>
  <c r="DK550" i="68"/>
  <c r="DK571" i="68"/>
  <c r="DK613" i="68"/>
  <c r="BF624" i="68"/>
  <c r="BF628" i="68"/>
  <c r="DK638" i="68"/>
  <c r="DK659" i="68"/>
  <c r="BF723" i="68"/>
  <c r="DK730" i="68"/>
  <c r="DK737" i="68"/>
  <c r="DK751" i="68"/>
  <c r="BF755" i="68"/>
  <c r="DK772" i="68"/>
  <c r="DK797" i="68"/>
  <c r="DK804" i="68"/>
  <c r="AH820" i="68"/>
  <c r="DK861" i="68"/>
  <c r="DK875" i="68"/>
  <c r="AH905" i="68"/>
  <c r="BF907" i="68"/>
  <c r="BF918" i="68"/>
  <c r="DK921" i="68"/>
  <c r="AH942" i="68"/>
  <c r="BF957" i="68"/>
  <c r="BF1021" i="68"/>
  <c r="DK1024" i="68"/>
  <c r="DK1031" i="68"/>
  <c r="DK1042" i="68"/>
  <c r="DK1060" i="68"/>
  <c r="DK1064" i="68"/>
  <c r="DK1096" i="68"/>
  <c r="BF1111" i="68"/>
  <c r="DK1121" i="68"/>
  <c r="CM1176" i="68"/>
  <c r="BF1196" i="68"/>
  <c r="DK63" i="68"/>
  <c r="BF75" i="68"/>
  <c r="BF86" i="68"/>
  <c r="DK154" i="68"/>
  <c r="DN154" i="68" s="1"/>
  <c r="BF169" i="68"/>
  <c r="BI169" i="68" s="1"/>
  <c r="CM206" i="68"/>
  <c r="BF209" i="68"/>
  <c r="BF216" i="68"/>
  <c r="BF320" i="68"/>
  <c r="DK356" i="68"/>
  <c r="DK363" i="68"/>
  <c r="DK381" i="68"/>
  <c r="BF450" i="68"/>
  <c r="DK460" i="68"/>
  <c r="BF464" i="68"/>
  <c r="DK467" i="68"/>
  <c r="DK549" i="68"/>
  <c r="DK556" i="68"/>
  <c r="DK584" i="68"/>
  <c r="CM589" i="68"/>
  <c r="AH593" i="68"/>
  <c r="BF595" i="68"/>
  <c r="DK605" i="68"/>
  <c r="BF623" i="68"/>
  <c r="BF641" i="68"/>
  <c r="DK665" i="68"/>
  <c r="BF669" i="68"/>
  <c r="DK700" i="68"/>
  <c r="BF715" i="68"/>
  <c r="DK729" i="68"/>
  <c r="BF740" i="68"/>
  <c r="BF747" i="68"/>
  <c r="DK757" i="68"/>
  <c r="BF789" i="68"/>
  <c r="AH794" i="68"/>
  <c r="BF796" i="68"/>
  <c r="DK828" i="68"/>
  <c r="BF832" i="68"/>
  <c r="BF843" i="68"/>
  <c r="DK853" i="68"/>
  <c r="DK867" i="68"/>
  <c r="DK902" i="68"/>
  <c r="BF906" i="68"/>
  <c r="BF910" i="68"/>
  <c r="BF974" i="68"/>
  <c r="DK1041" i="68"/>
  <c r="DK1145" i="68"/>
  <c r="BF1149" i="68"/>
  <c r="DK1170" i="68"/>
  <c r="DK1177" i="68"/>
  <c r="DK1184" i="68"/>
  <c r="AH509" i="68"/>
  <c r="AH922" i="68"/>
  <c r="AH1109" i="68"/>
  <c r="AH365" i="68"/>
  <c r="BI365" i="68" s="1"/>
  <c r="CM557" i="68"/>
  <c r="DK566" i="68"/>
  <c r="BF570" i="68"/>
  <c r="DK580" i="68"/>
  <c r="BF591" i="68"/>
  <c r="BI591" i="68" s="1"/>
  <c r="DK615" i="68"/>
  <c r="DN615" i="68" s="1"/>
  <c r="DK633" i="68"/>
  <c r="BF651" i="68"/>
  <c r="DK661" i="68"/>
  <c r="DK696" i="68"/>
  <c r="DK725" i="68"/>
  <c r="DK806" i="68"/>
  <c r="BF860" i="68"/>
  <c r="DK955" i="68"/>
  <c r="BF977" i="68"/>
  <c r="DK980" i="68"/>
  <c r="BF984" i="68"/>
  <c r="DK987" i="68"/>
  <c r="BF1070" i="68"/>
  <c r="BF1077" i="68"/>
  <c r="DK1080" i="68"/>
  <c r="BF1084" i="68"/>
  <c r="BF1106" i="68"/>
  <c r="BF1120" i="68"/>
  <c r="DK1148" i="68"/>
  <c r="DK1166" i="68"/>
  <c r="DK1201" i="68"/>
  <c r="DK359" i="68"/>
  <c r="DK366" i="68"/>
  <c r="DK420" i="68"/>
  <c r="BF428" i="68"/>
  <c r="BF435" i="68"/>
  <c r="BF474" i="68"/>
  <c r="DK477" i="68"/>
  <c r="AH912" i="68"/>
  <c r="AH162" i="68"/>
  <c r="AH180" i="68"/>
  <c r="BF193" i="68"/>
  <c r="DK211" i="68"/>
  <c r="BF215" i="68"/>
  <c r="CM221" i="68"/>
  <c r="BF251" i="68"/>
  <c r="DK272" i="68"/>
  <c r="DK308" i="68"/>
  <c r="BF323" i="68"/>
  <c r="DK373" i="68"/>
  <c r="BF449" i="68"/>
  <c r="DK491" i="68"/>
  <c r="DN491" i="68" s="1"/>
  <c r="DK505" i="68"/>
  <c r="BF559" i="68"/>
  <c r="DK569" i="68"/>
  <c r="DK597" i="68"/>
  <c r="BF601" i="68"/>
  <c r="DK604" i="68"/>
  <c r="DK629" i="68"/>
  <c r="DK664" i="68"/>
  <c r="BF714" i="68"/>
  <c r="CM741" i="68"/>
  <c r="DK742" i="68"/>
  <c r="BF746" i="68"/>
  <c r="BF781" i="68"/>
  <c r="BI781" i="68" s="1"/>
  <c r="BF806" i="68"/>
  <c r="BF923" i="68"/>
  <c r="BF948" i="68"/>
  <c r="DK976" i="68"/>
  <c r="DK983" i="68"/>
  <c r="BF1019" i="68"/>
  <c r="DK1022" i="68"/>
  <c r="CM1042" i="68"/>
  <c r="DK1051" i="68"/>
  <c r="CM1056" i="68"/>
  <c r="CM1089" i="68"/>
  <c r="BF1109" i="68"/>
  <c r="CM1143" i="68"/>
  <c r="DK1176" i="68"/>
  <c r="DN1176" i="68" s="1"/>
  <c r="CM18" i="68"/>
  <c r="AH67" i="68"/>
  <c r="CM71" i="68"/>
  <c r="BF92" i="68"/>
  <c r="DK95" i="68"/>
  <c r="BF106" i="68"/>
  <c r="DK109" i="68"/>
  <c r="BF135" i="68"/>
  <c r="BF153" i="68"/>
  <c r="DK178" i="68"/>
  <c r="DK261" i="68"/>
  <c r="BF276" i="68"/>
  <c r="DK279" i="68"/>
  <c r="BF301" i="68"/>
  <c r="BF319" i="68"/>
  <c r="CM320" i="68"/>
  <c r="CM342" i="68"/>
  <c r="BF348" i="68"/>
  <c r="BF387" i="68"/>
  <c r="DK398" i="68"/>
  <c r="BF431" i="68"/>
  <c r="DK434" i="68"/>
  <c r="BF470" i="68"/>
  <c r="CM478" i="68"/>
  <c r="BF498" i="68"/>
  <c r="BF527" i="68"/>
  <c r="BF541" i="68"/>
  <c r="DK544" i="68"/>
  <c r="BF569" i="68"/>
  <c r="BF583" i="68"/>
  <c r="BF636" i="68"/>
  <c r="BF675" i="68"/>
  <c r="DK678" i="68"/>
  <c r="BF696" i="68"/>
  <c r="AH740" i="68"/>
  <c r="DK745" i="68"/>
  <c r="BF770" i="68"/>
  <c r="DK791" i="68"/>
  <c r="BF795" i="68"/>
  <c r="DK805" i="68"/>
  <c r="BF813" i="68"/>
  <c r="CM839" i="68"/>
  <c r="DK852" i="68"/>
  <c r="BF863" i="68"/>
  <c r="DK866" i="68"/>
  <c r="BF870" i="68"/>
  <c r="BF891" i="68"/>
  <c r="BF937" i="68"/>
  <c r="DK951" i="68"/>
  <c r="DK958" i="68"/>
  <c r="BF983" i="68"/>
  <c r="DK997" i="68"/>
  <c r="BF1033" i="68"/>
  <c r="BF1062" i="68"/>
  <c r="CM1088" i="68"/>
  <c r="BF1112" i="68"/>
  <c r="DK1133" i="68"/>
  <c r="DN1133" i="68" s="1"/>
  <c r="BF1137" i="68"/>
  <c r="AH1143" i="68"/>
  <c r="DK1158" i="68"/>
  <c r="DK1186" i="68"/>
  <c r="DK1211" i="68"/>
  <c r="CM291" i="68"/>
  <c r="CM453" i="68"/>
  <c r="AH634" i="68"/>
  <c r="AH641" i="68"/>
  <c r="AH722" i="68"/>
  <c r="DK1025" i="68"/>
  <c r="DK1200" i="68"/>
  <c r="DK203" i="68"/>
  <c r="DK275" i="68"/>
  <c r="DN275" i="68" s="1"/>
  <c r="BF304" i="68"/>
  <c r="AH313" i="68"/>
  <c r="DK358" i="68"/>
  <c r="DN358" i="68" s="1"/>
  <c r="DK365" i="68"/>
  <c r="DK390" i="68"/>
  <c r="DK412" i="68"/>
  <c r="BF416" i="68"/>
  <c r="DK469" i="68"/>
  <c r="BF473" i="68"/>
  <c r="DK476" i="68"/>
  <c r="AH478" i="68"/>
  <c r="CM513" i="68"/>
  <c r="DK515" i="68"/>
  <c r="DN515" i="68" s="1"/>
  <c r="BF519" i="68"/>
  <c r="BI519" i="68" s="1"/>
  <c r="DK526" i="68"/>
  <c r="DK540" i="68"/>
  <c r="DK547" i="68"/>
  <c r="CM613" i="68"/>
  <c r="AH677" i="68"/>
  <c r="DK681" i="68"/>
  <c r="BF699" i="68"/>
  <c r="BF717" i="68"/>
  <c r="AH743" i="68"/>
  <c r="CM767" i="68"/>
  <c r="DK819" i="68"/>
  <c r="DK848" i="68"/>
  <c r="DK862" i="68"/>
  <c r="BF880" i="68"/>
  <c r="BI880" i="68" s="1"/>
  <c r="DK904" i="68"/>
  <c r="DK929" i="68"/>
  <c r="CM948" i="68"/>
  <c r="BF951" i="68"/>
  <c r="CM953" i="68"/>
  <c r="BF965" i="68"/>
  <c r="DK1143" i="68"/>
  <c r="DK1154" i="68"/>
  <c r="CM236" i="68"/>
  <c r="DK253" i="68"/>
  <c r="DK289" i="68"/>
  <c r="BF293" i="68"/>
  <c r="DK314" i="68"/>
  <c r="BF376" i="68"/>
  <c r="BF401" i="68"/>
  <c r="BF405" i="68"/>
  <c r="BF430" i="68"/>
  <c r="AH446" i="68"/>
  <c r="BF476" i="68"/>
  <c r="DK504" i="68"/>
  <c r="BF508" i="68"/>
  <c r="DK518" i="68"/>
  <c r="BF533" i="68"/>
  <c r="DK575" i="68"/>
  <c r="BF579" i="68"/>
  <c r="BF586" i="68"/>
  <c r="BF593" i="68"/>
  <c r="BI593" i="68" s="1"/>
  <c r="DK596" i="68"/>
  <c r="DN596" i="68" s="1"/>
  <c r="BF607" i="68"/>
  <c r="DK617" i="68"/>
  <c r="DK635" i="68"/>
  <c r="DK656" i="68"/>
  <c r="DK663" i="68"/>
  <c r="BF688" i="68"/>
  <c r="BF695" i="68"/>
  <c r="BF713" i="68"/>
  <c r="CM721" i="68"/>
  <c r="BF731" i="68"/>
  <c r="DK748" i="68"/>
  <c r="BF773" i="68"/>
  <c r="BF787" i="68"/>
  <c r="BI787" i="68" s="1"/>
  <c r="BF805" i="68"/>
  <c r="DK833" i="68"/>
  <c r="BF876" i="68"/>
  <c r="BF883" i="68"/>
  <c r="CM905" i="68"/>
  <c r="BF915" i="68"/>
  <c r="DK932" i="68"/>
  <c r="BF954" i="68"/>
  <c r="AH970" i="68"/>
  <c r="DK975" i="68"/>
  <c r="DK1039" i="68"/>
  <c r="DK1050" i="68"/>
  <c r="BF1061" i="68"/>
  <c r="BF1093" i="68"/>
  <c r="BF1108" i="68"/>
  <c r="BF1115" i="68"/>
  <c r="DK1118" i="68"/>
  <c r="BF1129" i="68"/>
  <c r="AH1134" i="68"/>
  <c r="BF1147" i="68"/>
  <c r="DK1161" i="68"/>
  <c r="BF1179" i="68"/>
  <c r="BF1186" i="68"/>
  <c r="BF26" i="68"/>
  <c r="CM31" i="68"/>
  <c r="BF34" i="68"/>
  <c r="DK49" i="68"/>
  <c r="DK65" i="68"/>
  <c r="DK69" i="68"/>
  <c r="DK85" i="68"/>
  <c r="AH87" i="68"/>
  <c r="AH107" i="68"/>
  <c r="BI107" i="68" s="1"/>
  <c r="DK111" i="68"/>
  <c r="DK115" i="68"/>
  <c r="DK123" i="68"/>
  <c r="AH134" i="68"/>
  <c r="DK145" i="68"/>
  <c r="DK156" i="68"/>
  <c r="BF164" i="68"/>
  <c r="BF172" i="68"/>
  <c r="DK179" i="68"/>
  <c r="BF194" i="68"/>
  <c r="BF198" i="68"/>
  <c r="BF206" i="68"/>
  <c r="BF214" i="68"/>
  <c r="BF222" i="68"/>
  <c r="DK267" i="68"/>
  <c r="DK278" i="68"/>
  <c r="CM280" i="68"/>
  <c r="AH284" i="68"/>
  <c r="BF286" i="68"/>
  <c r="DK293" i="68"/>
  <c r="BF297" i="68"/>
  <c r="BF308" i="68"/>
  <c r="BI308" i="68" s="1"/>
  <c r="DK315" i="68"/>
  <c r="DN315" i="68" s="1"/>
  <c r="DK342" i="68"/>
  <c r="AH349" i="68"/>
  <c r="DK353" i="68"/>
  <c r="BF370" i="68"/>
  <c r="CM371" i="68"/>
  <c r="BF381" i="68"/>
  <c r="DK384" i="68"/>
  <c r="CM387" i="68"/>
  <c r="DK395" i="68"/>
  <c r="DN395" i="68" s="1"/>
  <c r="BF404" i="68"/>
  <c r="BF415" i="68"/>
  <c r="DK452" i="68"/>
  <c r="BF456" i="68"/>
  <c r="BI456" i="68" s="1"/>
  <c r="DK463" i="68"/>
  <c r="BF467" i="68"/>
  <c r="BI467" i="68" s="1"/>
  <c r="BF575" i="68"/>
  <c r="DK585" i="68"/>
  <c r="DK592" i="68"/>
  <c r="BF603" i="68"/>
  <c r="AH700" i="68"/>
  <c r="CM39" i="68"/>
  <c r="CM144" i="68"/>
  <c r="CM216" i="68"/>
  <c r="CM237" i="68"/>
  <c r="DN237" i="68" s="1"/>
  <c r="AH239" i="68"/>
  <c r="AH241" i="68"/>
  <c r="BI252" i="68"/>
  <c r="AH298" i="68"/>
  <c r="AH310" i="68"/>
  <c r="AH397" i="68"/>
  <c r="BI397" i="68" s="1"/>
  <c r="AH450" i="68"/>
  <c r="CM541" i="68"/>
  <c r="DK560" i="68"/>
  <c r="DK567" i="68"/>
  <c r="BF571" i="68"/>
  <c r="BF1094" i="68"/>
  <c r="BF1152" i="68"/>
  <c r="BF396" i="68"/>
  <c r="AH426" i="68"/>
  <c r="BI426" i="68" s="1"/>
  <c r="AH496" i="68"/>
  <c r="DK564" i="68"/>
  <c r="DK830" i="68"/>
  <c r="BF1048" i="68"/>
  <c r="BF1102" i="68"/>
  <c r="DK29" i="68"/>
  <c r="DK33" i="68"/>
  <c r="CM58" i="68"/>
  <c r="DN58" i="68" s="1"/>
  <c r="BF73" i="68"/>
  <c r="BF81" i="68"/>
  <c r="DK114" i="68"/>
  <c r="CM120" i="68"/>
  <c r="BF156" i="68"/>
  <c r="DK167" i="68"/>
  <c r="DK171" i="68"/>
  <c r="BF175" i="68"/>
  <c r="BF190" i="68"/>
  <c r="DK197" i="68"/>
  <c r="DK205" i="68"/>
  <c r="DK235" i="68"/>
  <c r="DK251" i="68"/>
  <c r="BF274" i="68"/>
  <c r="AH276" i="68"/>
  <c r="BI276" i="68" s="1"/>
  <c r="DK296" i="68"/>
  <c r="BF300" i="68"/>
  <c r="DK318" i="68"/>
  <c r="AH324" i="68"/>
  <c r="BI324" i="68" s="1"/>
  <c r="DK326" i="68"/>
  <c r="DN326" i="68" s="1"/>
  <c r="CM339" i="68"/>
  <c r="DK341" i="68"/>
  <c r="DK345" i="68"/>
  <c r="BF361" i="68"/>
  <c r="DK380" i="68"/>
  <c r="DK387" i="68"/>
  <c r="BF395" i="68"/>
  <c r="CM406" i="68"/>
  <c r="BF411" i="68"/>
  <c r="DK414" i="68"/>
  <c r="DK418" i="68"/>
  <c r="BF422" i="68"/>
  <c r="DK433" i="68"/>
  <c r="DN433" i="68" s="1"/>
  <c r="DK444" i="68"/>
  <c r="DN444" i="68" s="1"/>
  <c r="CM447" i="68"/>
  <c r="BF452" i="68"/>
  <c r="DK517" i="68"/>
  <c r="BF525" i="68"/>
  <c r="DK528" i="68"/>
  <c r="DK535" i="68"/>
  <c r="BF539" i="68"/>
  <c r="BF546" i="68"/>
  <c r="CM565" i="68"/>
  <c r="DK574" i="68"/>
  <c r="BF585" i="68"/>
  <c r="BF819" i="68"/>
  <c r="BF1018" i="68"/>
  <c r="BI1018" i="68" s="1"/>
  <c r="BF1205" i="68"/>
  <c r="DK46" i="68"/>
  <c r="AH81" i="68"/>
  <c r="CM83" i="68"/>
  <c r="BF93" i="68"/>
  <c r="DK194" i="68"/>
  <c r="BF210" i="68"/>
  <c r="AH212" i="68"/>
  <c r="BI212" i="68" s="1"/>
  <c r="DK271" i="68"/>
  <c r="DK331" i="68"/>
  <c r="DK335" i="68"/>
  <c r="DK392" i="68"/>
  <c r="DK400" i="68"/>
  <c r="CM414" i="68"/>
  <c r="CM428" i="68"/>
  <c r="DK557" i="68"/>
  <c r="BF618" i="68"/>
  <c r="CM1168" i="68"/>
  <c r="CM26" i="68"/>
  <c r="CM34" i="68"/>
  <c r="CM43" i="68"/>
  <c r="AH314" i="68"/>
  <c r="BI314" i="68" s="1"/>
  <c r="CM398" i="68"/>
  <c r="DN398" i="68" s="1"/>
  <c r="AH410" i="68"/>
  <c r="CM487" i="68"/>
  <c r="BF510" i="68"/>
  <c r="CM533" i="68"/>
  <c r="CM534" i="68"/>
  <c r="AH682" i="68"/>
  <c r="BF797" i="68"/>
  <c r="CM1008" i="68"/>
  <c r="BF1140" i="68"/>
  <c r="BF1194" i="68"/>
  <c r="BF126" i="68"/>
  <c r="CM136" i="68"/>
  <c r="DN136" i="68" s="1"/>
  <c r="DK144" i="68"/>
  <c r="DK174" i="68"/>
  <c r="DK189" i="68"/>
  <c r="DK224" i="68"/>
  <c r="BF228" i="68"/>
  <c r="DK231" i="68"/>
  <c r="BF239" i="68"/>
  <c r="BI239" i="68" s="1"/>
  <c r="BF263" i="68"/>
  <c r="BI263" i="68" s="1"/>
  <c r="DK277" i="68"/>
  <c r="DK281" i="68"/>
  <c r="BF289" i="68"/>
  <c r="DK292" i="68"/>
  <c r="BF296" i="68"/>
  <c r="DK299" i="68"/>
  <c r="DN299" i="68" s="1"/>
  <c r="BF330" i="68"/>
  <c r="BF380" i="68"/>
  <c r="DK383" i="68"/>
  <c r="BF403" i="68"/>
  <c r="BF414" i="68"/>
  <c r="BF437" i="68"/>
  <c r="DK484" i="68"/>
  <c r="DN484" i="68" s="1"/>
  <c r="DK502" i="68"/>
  <c r="DN502" i="68" s="1"/>
  <c r="DK48" i="68"/>
  <c r="DK68" i="68"/>
  <c r="BF76" i="68"/>
  <c r="BF114" i="68"/>
  <c r="BF122" i="68"/>
  <c r="AH127" i="68"/>
  <c r="DK155" i="68"/>
  <c r="BF178" i="68"/>
  <c r="BF182" i="68"/>
  <c r="AH196" i="68"/>
  <c r="DK196" i="68"/>
  <c r="AH236" i="68"/>
  <c r="DK242" i="68"/>
  <c r="DN242" i="68" s="1"/>
  <c r="BF255" i="68"/>
  <c r="DK258" i="68"/>
  <c r="AH260" i="68"/>
  <c r="BI260" i="68" s="1"/>
  <c r="CM283" i="68"/>
  <c r="BF292" i="68"/>
  <c r="DK310" i="68"/>
  <c r="BF341" i="68"/>
  <c r="DK348" i="68"/>
  <c r="AH350" i="68"/>
  <c r="BF356" i="68"/>
  <c r="DK360" i="68"/>
  <c r="DK372" i="68"/>
  <c r="DK406" i="68"/>
  <c r="BF429" i="68"/>
  <c r="BF506" i="68"/>
  <c r="DK1071" i="68"/>
  <c r="BF1136" i="68"/>
  <c r="DK1193" i="68"/>
  <c r="DK44" i="68"/>
  <c r="DK55" i="68"/>
  <c r="BF64" i="68"/>
  <c r="BF68" i="68"/>
  <c r="CM69" i="68"/>
  <c r="BF80" i="68"/>
  <c r="BF110" i="68"/>
  <c r="CM119" i="68"/>
  <c r="CM245" i="68"/>
  <c r="CM267" i="68"/>
  <c r="DN267" i="68" s="1"/>
  <c r="BF281" i="68"/>
  <c r="AH323" i="68"/>
  <c r="DK325" i="68"/>
  <c r="AH335" i="68"/>
  <c r="CM336" i="68"/>
  <c r="DN336" i="68" s="1"/>
  <c r="DK344" i="68"/>
  <c r="BF352" i="68"/>
  <c r="BF364" i="68"/>
  <c r="DK368" i="68"/>
  <c r="AH389" i="68"/>
  <c r="BI389" i="68" s="1"/>
  <c r="DK413" i="68"/>
  <c r="BF480" i="68"/>
  <c r="BF484" i="68"/>
  <c r="BF491" i="68"/>
  <c r="BI491" i="68" s="1"/>
  <c r="AH554" i="68"/>
  <c r="BI554" i="68" s="1"/>
  <c r="CM642" i="68"/>
  <c r="BF655" i="68"/>
  <c r="BF20" i="68"/>
  <c r="BF28" i="68"/>
  <c r="CM103" i="68"/>
  <c r="BF133" i="68"/>
  <c r="DK136" i="68"/>
  <c r="BF140" i="68"/>
  <c r="DK177" i="68"/>
  <c r="BF185" i="68"/>
  <c r="CM213" i="68"/>
  <c r="DK254" i="68"/>
  <c r="AH256" i="68"/>
  <c r="BI256" i="68" s="1"/>
  <c r="BF258" i="68"/>
  <c r="DK269" i="68"/>
  <c r="DK284" i="68"/>
  <c r="AH290" i="68"/>
  <c r="DK317" i="68"/>
  <c r="DK340" i="68"/>
  <c r="BF360" i="68"/>
  <c r="BF372" i="68"/>
  <c r="AH405" i="68"/>
  <c r="BF417" i="68"/>
  <c r="DK454" i="68"/>
  <c r="BF469" i="68"/>
  <c r="BF509" i="68"/>
  <c r="BI509" i="68" s="1"/>
  <c r="CM873" i="68"/>
  <c r="DN873" i="68" s="1"/>
  <c r="DK878" i="68"/>
  <c r="BF50" i="68"/>
  <c r="CM67" i="68"/>
  <c r="BF108" i="68"/>
  <c r="DK149" i="68"/>
  <c r="DK183" i="68"/>
  <c r="CM197" i="68"/>
  <c r="DK256" i="68"/>
  <c r="DK260" i="68"/>
  <c r="BF275" i="68"/>
  <c r="BF312" i="68"/>
  <c r="BF374" i="68"/>
  <c r="DK388" i="68"/>
  <c r="DK419" i="68"/>
  <c r="DN419" i="68" s="1"/>
  <c r="BF427" i="68"/>
  <c r="BF493" i="68"/>
  <c r="CM581" i="68"/>
  <c r="DK621" i="68"/>
  <c r="BF32" i="68"/>
  <c r="BF36" i="68"/>
  <c r="AH65" i="68"/>
  <c r="DK71" i="68"/>
  <c r="BF87" i="68"/>
  <c r="DK94" i="68"/>
  <c r="DN94" i="68" s="1"/>
  <c r="BF102" i="68"/>
  <c r="BF125" i="68"/>
  <c r="DK139" i="68"/>
  <c r="DK143" i="68"/>
  <c r="DN143" i="68" s="1"/>
  <c r="BF166" i="68"/>
  <c r="BI166" i="68" s="1"/>
  <c r="DK173" i="68"/>
  <c r="BF181" i="68"/>
  <c r="AH190" i="68"/>
  <c r="BF192" i="68"/>
  <c r="BF204" i="68"/>
  <c r="BF211" i="68"/>
  <c r="DK215" i="68"/>
  <c r="BF219" i="68"/>
  <c r="DK223" i="68"/>
  <c r="DN223" i="68" s="1"/>
  <c r="BF234" i="68"/>
  <c r="BF250" i="68"/>
  <c r="BF262" i="68"/>
  <c r="DK287" i="68"/>
  <c r="BF295" i="68"/>
  <c r="BI295" i="68" s="1"/>
  <c r="DK298" i="68"/>
  <c r="BF306" i="68"/>
  <c r="AH311" i="68"/>
  <c r="BF325" i="68"/>
  <c r="DK328" i="68"/>
  <c r="AH338" i="68"/>
  <c r="BF368" i="68"/>
  <c r="DK371" i="68"/>
  <c r="CM374" i="68"/>
  <c r="DK409" i="68"/>
  <c r="BF443" i="68"/>
  <c r="DK450" i="68"/>
  <c r="CM455" i="68"/>
  <c r="DK457" i="68"/>
  <c r="BF472" i="68"/>
  <c r="DK479" i="68"/>
  <c r="CM765" i="68"/>
  <c r="AH766" i="68"/>
  <c r="AH855" i="68"/>
  <c r="BI855" i="68" s="1"/>
  <c r="BF857" i="68"/>
  <c r="DK984" i="68"/>
  <c r="BF988" i="68"/>
  <c r="AH17" i="68"/>
  <c r="BI17" i="68" s="1"/>
  <c r="AH49" i="68"/>
  <c r="DK62" i="68"/>
  <c r="CM64" i="68"/>
  <c r="CM122" i="68"/>
  <c r="DK165" i="68"/>
  <c r="CM189" i="68"/>
  <c r="AH193" i="68"/>
  <c r="AH228" i="68"/>
  <c r="BI228" i="68" s="1"/>
  <c r="CM229" i="68"/>
  <c r="DN229" i="68" s="1"/>
  <c r="CM255" i="68"/>
  <c r="DK294" i="68"/>
  <c r="CM299" i="68"/>
  <c r="AH307" i="68"/>
  <c r="CM350" i="68"/>
  <c r="BF351" i="68"/>
  <c r="AH354" i="68"/>
  <c r="DK354" i="68"/>
  <c r="BI355" i="68"/>
  <c r="BF363" i="68"/>
  <c r="CM376" i="68"/>
  <c r="DK431" i="68"/>
  <c r="CM433" i="68"/>
  <c r="DK442" i="68"/>
  <c r="AH444" i="68"/>
  <c r="CM452" i="68"/>
  <c r="BF626" i="68"/>
  <c r="CM841" i="68"/>
  <c r="DK916" i="68"/>
  <c r="CM20" i="68"/>
  <c r="CM160" i="68"/>
  <c r="CM258" i="68"/>
  <c r="DN258" i="68" s="1"/>
  <c r="AH303" i="68"/>
  <c r="BI303" i="68" s="1"/>
  <c r="AH391" i="68"/>
  <c r="CM391" i="68"/>
  <c r="BF1117" i="68"/>
  <c r="DK22" i="68"/>
  <c r="CM32" i="68"/>
  <c r="CM85" i="68"/>
  <c r="BF90" i="68"/>
  <c r="DK93" i="68"/>
  <c r="CM95" i="68"/>
  <c r="DN95" i="68" s="1"/>
  <c r="AH129" i="68"/>
  <c r="BI129" i="68" s="1"/>
  <c r="BF132" i="68"/>
  <c r="DK135" i="68"/>
  <c r="AH137" i="68"/>
  <c r="BI137" i="68" s="1"/>
  <c r="DK157" i="68"/>
  <c r="CM162" i="68"/>
  <c r="BF165" i="68"/>
  <c r="CM181" i="68"/>
  <c r="DN181" i="68" s="1"/>
  <c r="DK187" i="68"/>
  <c r="BF203" i="68"/>
  <c r="DK210" i="68"/>
  <c r="DK218" i="68"/>
  <c r="AH220" i="68"/>
  <c r="CM227" i="68"/>
  <c r="DK236" i="68"/>
  <c r="CM248" i="68"/>
  <c r="BF257" i="68"/>
  <c r="DK268" i="68"/>
  <c r="AH270" i="68"/>
  <c r="BI270" i="68" s="1"/>
  <c r="BF287" i="68"/>
  <c r="CM288" i="68"/>
  <c r="DK297" i="68"/>
  <c r="BF328" i="68"/>
  <c r="DK339" i="68"/>
  <c r="AH341" i="68"/>
  <c r="BF354" i="68"/>
  <c r="BF371" i="68"/>
  <c r="DK374" i="68"/>
  <c r="BF378" i="68"/>
  <c r="BF385" i="68"/>
  <c r="BF389" i="68"/>
  <c r="BF420" i="68"/>
  <c r="DK427" i="68"/>
  <c r="AH625" i="68"/>
  <c r="AH628" i="68"/>
  <c r="BI628" i="68" s="1"/>
  <c r="AH649" i="68"/>
  <c r="DK676" i="68"/>
  <c r="BF680" i="68"/>
  <c r="DK683" i="68"/>
  <c r="CM686" i="68"/>
  <c r="BF687" i="68"/>
  <c r="AH715" i="68"/>
  <c r="BI715" i="68" s="1"/>
  <c r="DK738" i="68"/>
  <c r="BF753" i="68"/>
  <c r="DK756" i="68"/>
  <c r="CM758" i="68"/>
  <c r="DK807" i="68"/>
  <c r="BF826" i="68"/>
  <c r="DK834" i="68"/>
  <c r="DK838" i="68"/>
  <c r="BF871" i="68"/>
  <c r="CM872" i="68"/>
  <c r="AH880" i="68"/>
  <c r="AH893" i="68"/>
  <c r="AH904" i="68"/>
  <c r="BF908" i="68"/>
  <c r="BF916" i="68"/>
  <c r="AH921" i="68"/>
  <c r="CM921" i="68"/>
  <c r="DN921" i="68" s="1"/>
  <c r="BF935" i="68"/>
  <c r="BI935" i="68" s="1"/>
  <c r="DK942" i="68"/>
  <c r="DK950" i="68"/>
  <c r="BF958" i="68"/>
  <c r="CM963" i="68"/>
  <c r="BF973" i="68"/>
  <c r="BF992" i="68"/>
  <c r="DK1032" i="68"/>
  <c r="DK1078" i="68"/>
  <c r="AH1080" i="68"/>
  <c r="DK1105" i="68"/>
  <c r="DN1105" i="68" s="1"/>
  <c r="BF1132" i="68"/>
  <c r="CM1141" i="68"/>
  <c r="DN1141" i="68" s="1"/>
  <c r="BF1144" i="68"/>
  <c r="BF1159" i="68"/>
  <c r="BF1167" i="68"/>
  <c r="BI1167" i="68" s="1"/>
  <c r="CM1188" i="68"/>
  <c r="DK1197" i="68"/>
  <c r="DK1212" i="68"/>
  <c r="AH672" i="68"/>
  <c r="BI672" i="68" s="1"/>
  <c r="CM713" i="68"/>
  <c r="DN713" i="68" s="1"/>
  <c r="AH725" i="68"/>
  <c r="BF727" i="68"/>
  <c r="AH729" i="68"/>
  <c r="DK734" i="68"/>
  <c r="BF800" i="68"/>
  <c r="AH843" i="68"/>
  <c r="DK870" i="68"/>
  <c r="BF878" i="68"/>
  <c r="DK889" i="68"/>
  <c r="DK919" i="68"/>
  <c r="AH938" i="68"/>
  <c r="BF942" i="68"/>
  <c r="BI942" i="68" s="1"/>
  <c r="DK1017" i="68"/>
  <c r="CM1033" i="68"/>
  <c r="BI1109" i="68"/>
  <c r="BF1128" i="68"/>
  <c r="AH1147" i="68"/>
  <c r="BI1147" i="68" s="1"/>
  <c r="DK1151" i="68"/>
  <c r="DK1189" i="68"/>
  <c r="BF1193" i="68"/>
  <c r="AH1210" i="68"/>
  <c r="BF1216" i="68"/>
  <c r="AH678" i="68"/>
  <c r="CM689" i="68"/>
  <c r="AH704" i="68"/>
  <c r="AH733" i="68"/>
  <c r="DK752" i="68"/>
  <c r="BF785" i="68"/>
  <c r="DK825" i="68"/>
  <c r="BF834" i="68"/>
  <c r="CM937" i="68"/>
  <c r="AH1066" i="68"/>
  <c r="AH1115" i="68"/>
  <c r="BI1115" i="68" s="1"/>
  <c r="DK430" i="68"/>
  <c r="BF434" i="68"/>
  <c r="AH436" i="68"/>
  <c r="BI436" i="68" s="1"/>
  <c r="BF442" i="68"/>
  <c r="BF446" i="68"/>
  <c r="DK449" i="68"/>
  <c r="DK453" i="68"/>
  <c r="DN453" i="68" s="1"/>
  <c r="BF475" i="68"/>
  <c r="DK490" i="68"/>
  <c r="BF494" i="68"/>
  <c r="DK494" i="68"/>
  <c r="DK512" i="68"/>
  <c r="AH514" i="68"/>
  <c r="BF538" i="68"/>
  <c r="BF549" i="68"/>
  <c r="DK563" i="68"/>
  <c r="BF567" i="68"/>
  <c r="DK577" i="68"/>
  <c r="BF588" i="68"/>
  <c r="BF610" i="68"/>
  <c r="DK628" i="68"/>
  <c r="AH630" i="68"/>
  <c r="BF632" i="68"/>
  <c r="DK657" i="68"/>
  <c r="DK668" i="68"/>
  <c r="DK686" i="68"/>
  <c r="CM716" i="68"/>
  <c r="DN716" i="68" s="1"/>
  <c r="CM732" i="68"/>
  <c r="AH739" i="68"/>
  <c r="BF745" i="68"/>
  <c r="AH747" i="68"/>
  <c r="BI747" i="68" s="1"/>
  <c r="BF752" i="68"/>
  <c r="DK755" i="68"/>
  <c r="DK759" i="68"/>
  <c r="BF763" i="68"/>
  <c r="DK773" i="68"/>
  <c r="AH784" i="68"/>
  <c r="DK788" i="68"/>
  <c r="DK795" i="68"/>
  <c r="DK799" i="68"/>
  <c r="BF803" i="68"/>
  <c r="AH808" i="68"/>
  <c r="DK810" i="68"/>
  <c r="BF814" i="68"/>
  <c r="BF818" i="68"/>
  <c r="BF852" i="68"/>
  <c r="BF893" i="68"/>
  <c r="BI893" i="68" s="1"/>
  <c r="BF927" i="68"/>
  <c r="BF938" i="68"/>
  <c r="CM939" i="68"/>
  <c r="DK953" i="68"/>
  <c r="CM958" i="68"/>
  <c r="BF964" i="68"/>
  <c r="DK1009" i="68"/>
  <c r="BF1017" i="68"/>
  <c r="BF1028" i="68"/>
  <c r="CM1049" i="68"/>
  <c r="DK1062" i="68"/>
  <c r="DK1074" i="68"/>
  <c r="BF1078" i="68"/>
  <c r="DK1089" i="68"/>
  <c r="DN1089" i="68" s="1"/>
  <c r="BF1097" i="68"/>
  <c r="DK1100" i="68"/>
  <c r="CM1133" i="68"/>
  <c r="BF1135" i="68"/>
  <c r="BF1143" i="68"/>
  <c r="BF1151" i="68"/>
  <c r="DK1162" i="68"/>
  <c r="BF1204" i="68"/>
  <c r="CM1205" i="68"/>
  <c r="DK1215" i="68"/>
  <c r="AH443" i="68"/>
  <c r="BI479" i="68"/>
  <c r="BF483" i="68"/>
  <c r="BI483" i="68" s="1"/>
  <c r="CM502" i="68"/>
  <c r="CM528" i="68"/>
  <c r="DK530" i="68"/>
  <c r="BF563" i="68"/>
  <c r="BF639" i="68"/>
  <c r="DK653" i="68"/>
  <c r="BI746" i="68"/>
  <c r="BF1185" i="68"/>
  <c r="DK537" i="68"/>
  <c r="BI570" i="68"/>
  <c r="AH589" i="68"/>
  <c r="AH594" i="68"/>
  <c r="CM594" i="68"/>
  <c r="CM619" i="68"/>
  <c r="BF693" i="68"/>
  <c r="CM694" i="68"/>
  <c r="BF704" i="68"/>
  <c r="DK707" i="68"/>
  <c r="AH714" i="68"/>
  <c r="AH716" i="68"/>
  <c r="DK744" i="68"/>
  <c r="BF748" i="68"/>
  <c r="BF759" i="68"/>
  <c r="CM783" i="68"/>
  <c r="BF784" i="68"/>
  <c r="BF799" i="68"/>
  <c r="DK817" i="68"/>
  <c r="CM838" i="68"/>
  <c r="DK855" i="68"/>
  <c r="BF859" i="68"/>
  <c r="BI859" i="68" s="1"/>
  <c r="CM865" i="68"/>
  <c r="DN865" i="68" s="1"/>
  <c r="CM867" i="68"/>
  <c r="DN867" i="68" s="1"/>
  <c r="AH871" i="68"/>
  <c r="DK873" i="68"/>
  <c r="BF877" i="68"/>
  <c r="AH888" i="68"/>
  <c r="DK903" i="68"/>
  <c r="BF911" i="68"/>
  <c r="DK918" i="68"/>
  <c r="DK926" i="68"/>
  <c r="AH935" i="68"/>
  <c r="DK956" i="68"/>
  <c r="BF968" i="68"/>
  <c r="DK982" i="68"/>
  <c r="DK998" i="68"/>
  <c r="BF1002" i="68"/>
  <c r="DK1005" i="68"/>
  <c r="BF1009" i="68"/>
  <c r="DK1016" i="68"/>
  <c r="AH1040" i="68"/>
  <c r="CM1055" i="68"/>
  <c r="BF1058" i="68"/>
  <c r="DK1077" i="68"/>
  <c r="BF1081" i="68"/>
  <c r="BF1089" i="68"/>
  <c r="CM1101" i="68"/>
  <c r="DN1101" i="68" s="1"/>
  <c r="DK1130" i="68"/>
  <c r="DK1169" i="68"/>
  <c r="DK1188" i="68"/>
  <c r="DK1203" i="68"/>
  <c r="BF1207" i="68"/>
  <c r="DK562" i="68"/>
  <c r="DK649" i="68"/>
  <c r="BF664" i="68"/>
  <c r="AH687" i="68"/>
  <c r="DK692" i="68"/>
  <c r="DK710" i="68"/>
  <c r="BF718" i="68"/>
  <c r="DK740" i="68"/>
  <c r="DN740" i="68" s="1"/>
  <c r="BF762" i="68"/>
  <c r="BI762" i="68" s="1"/>
  <c r="CM763" i="68"/>
  <c r="BF780" i="68"/>
  <c r="DK787" i="68"/>
  <c r="CM801" i="68"/>
  <c r="BF802" i="68"/>
  <c r="DK824" i="68"/>
  <c r="CM834" i="68"/>
  <c r="BF848" i="68"/>
  <c r="DK884" i="68"/>
  <c r="BF892" i="68"/>
  <c r="CM904" i="68"/>
  <c r="BF941" i="68"/>
  <c r="BF956" i="68"/>
  <c r="BI956" i="68" s="1"/>
  <c r="BF975" i="68"/>
  <c r="BF982" i="68"/>
  <c r="DK986" i="68"/>
  <c r="CM1000" i="68"/>
  <c r="BF1005" i="68"/>
  <c r="CM1026" i="68"/>
  <c r="DK1034" i="68"/>
  <c r="BF1042" i="68"/>
  <c r="BF1054" i="68"/>
  <c r="DK1088" i="68"/>
  <c r="BF1100" i="68"/>
  <c r="DK1122" i="68"/>
  <c r="AH1182" i="68"/>
  <c r="AH522" i="68"/>
  <c r="BI522" i="68" s="1"/>
  <c r="AH535" i="68"/>
  <c r="BI535" i="68" s="1"/>
  <c r="CM536" i="68"/>
  <c r="BF537" i="68"/>
  <c r="BF631" i="68"/>
  <c r="CM658" i="68"/>
  <c r="DK674" i="68"/>
  <c r="DK736" i="68"/>
  <c r="CM822" i="68"/>
  <c r="AH834" i="68"/>
  <c r="CM835" i="68"/>
  <c r="DN835" i="68" s="1"/>
  <c r="BF884" i="68"/>
  <c r="AH923" i="68"/>
  <c r="CM934" i="68"/>
  <c r="DN934" i="68" s="1"/>
  <c r="CM1025" i="68"/>
  <c r="DN1025" i="68" s="1"/>
  <c r="CM1085" i="68"/>
  <c r="AH1095" i="68"/>
  <c r="AH1101" i="68"/>
  <c r="BI1101" i="68" s="1"/>
  <c r="AH1168" i="68"/>
  <c r="BF1188" i="68"/>
  <c r="DK1206" i="68"/>
  <c r="AH505" i="68"/>
  <c r="AH524" i="68"/>
  <c r="CM568" i="68"/>
  <c r="DK601" i="68"/>
  <c r="BF616" i="68"/>
  <c r="BF729" i="68"/>
  <c r="AH816" i="68"/>
  <c r="CM859" i="68"/>
  <c r="DN859" i="68" s="1"/>
  <c r="AH861" i="68"/>
  <c r="BF869" i="68"/>
  <c r="CM889" i="68"/>
  <c r="AH919" i="68"/>
  <c r="BF944" i="68"/>
  <c r="BF952" i="68"/>
  <c r="AH983" i="68"/>
  <c r="CM1002" i="68"/>
  <c r="CM1058" i="68"/>
  <c r="AH1114" i="68"/>
  <c r="BF1157" i="68"/>
  <c r="CM1171" i="68"/>
  <c r="CM1173" i="68"/>
  <c r="DN1173" i="68" s="1"/>
  <c r="BF1176" i="68"/>
  <c r="BF1184" i="68"/>
  <c r="DK436" i="68"/>
  <c r="BF444" i="68"/>
  <c r="BF463" i="68"/>
  <c r="DK466" i="68"/>
  <c r="AH479" i="68"/>
  <c r="DK485" i="68"/>
  <c r="DK496" i="68"/>
  <c r="DK503" i="68"/>
  <c r="DK529" i="68"/>
  <c r="BF551" i="68"/>
  <c r="BF562" i="68"/>
  <c r="BF576" i="68"/>
  <c r="DK590" i="68"/>
  <c r="DN590" i="68" s="1"/>
  <c r="DK608" i="68"/>
  <c r="BF612" i="68"/>
  <c r="DK619" i="68"/>
  <c r="DK641" i="68"/>
  <c r="DK645" i="68"/>
  <c r="DK652" i="68"/>
  <c r="BF656" i="68"/>
  <c r="BF685" i="68"/>
  <c r="DK688" i="68"/>
  <c r="BF692" i="68"/>
  <c r="DK695" i="68"/>
  <c r="CM726" i="68"/>
  <c r="AH730" i="68"/>
  <c r="DK732" i="68"/>
  <c r="DN732" i="68" s="1"/>
  <c r="DK743" i="68"/>
  <c r="BF758" i="68"/>
  <c r="DK768" i="68"/>
  <c r="AH781" i="68"/>
  <c r="BF794" i="68"/>
  <c r="DK801" i="68"/>
  <c r="DK816" i="68"/>
  <c r="BF820" i="68"/>
  <c r="DK872" i="68"/>
  <c r="DN883" i="68"/>
  <c r="AH885" i="68"/>
  <c r="CM896" i="68"/>
  <c r="DN896" i="68" s="1"/>
  <c r="DK909" i="68"/>
  <c r="BF921" i="68"/>
  <c r="BF940" i="68"/>
  <c r="AH951" i="68"/>
  <c r="BI951" i="68" s="1"/>
  <c r="DK1011" i="68"/>
  <c r="DK1026" i="68"/>
  <c r="BF1030" i="68"/>
  <c r="BF1073" i="68"/>
  <c r="DK1076" i="68"/>
  <c r="BF1080" i="68"/>
  <c r="DK1083" i="68"/>
  <c r="DK1091" i="68"/>
  <c r="BF1095" i="68"/>
  <c r="DK1106" i="68"/>
  <c r="DK1110" i="68"/>
  <c r="CM1124" i="68"/>
  <c r="DN1124" i="68" s="1"/>
  <c r="BF1126" i="68"/>
  <c r="BI1126" i="68" s="1"/>
  <c r="BF1133" i="68"/>
  <c r="AH1166" i="68"/>
  <c r="DK1168" i="68"/>
  <c r="DN1168" i="68" s="1"/>
  <c r="BF1172" i="68"/>
  <c r="AH501" i="68"/>
  <c r="AH570" i="68"/>
  <c r="AH668" i="68"/>
  <c r="AH759" i="68"/>
  <c r="DK808" i="68"/>
  <c r="BF831" i="68"/>
  <c r="BI843" i="68"/>
  <c r="AH859" i="68"/>
  <c r="BF861" i="68"/>
  <c r="BI861" i="68" s="1"/>
  <c r="BF872" i="68"/>
  <c r="BI872" i="68" s="1"/>
  <c r="AH877" i="68"/>
  <c r="BI877" i="68" s="1"/>
  <c r="CM969" i="68"/>
  <c r="AH979" i="68"/>
  <c r="AH1014" i="68"/>
  <c r="CM1116" i="68"/>
  <c r="AH1139" i="68"/>
  <c r="AH1205" i="68"/>
  <c r="AH1215" i="68"/>
  <c r="BF432" i="68"/>
  <c r="BF436" i="68"/>
  <c r="DK458" i="68"/>
  <c r="DK462" i="68"/>
  <c r="CM467" i="68"/>
  <c r="DN467" i="68" s="1"/>
  <c r="BF481" i="68"/>
  <c r="DK488" i="68"/>
  <c r="DK499" i="68"/>
  <c r="DK510" i="68"/>
  <c r="BF514" i="68"/>
  <c r="BF518" i="68"/>
  <c r="DK521" i="68"/>
  <c r="DK532" i="68"/>
  <c r="DK539" i="68"/>
  <c r="DK546" i="68"/>
  <c r="BF554" i="68"/>
  <c r="DK561" i="68"/>
  <c r="DK593" i="68"/>
  <c r="BF604" i="68"/>
  <c r="BF608" i="68"/>
  <c r="CM614" i="68"/>
  <c r="BF615" i="68"/>
  <c r="BF619" i="68"/>
  <c r="BF634" i="68"/>
  <c r="DK637" i="68"/>
  <c r="CM653" i="68"/>
  <c r="DK702" i="68"/>
  <c r="BF706" i="68"/>
  <c r="DK709" i="68"/>
  <c r="BF739" i="68"/>
  <c r="DK746" i="68"/>
  <c r="DK753" i="68"/>
  <c r="AH773" i="68"/>
  <c r="BI773" i="68" s="1"/>
  <c r="CM776" i="68"/>
  <c r="DK846" i="68"/>
  <c r="BF850" i="68"/>
  <c r="CM851" i="68"/>
  <c r="BF898" i="68"/>
  <c r="BF913" i="68"/>
  <c r="BF917" i="68"/>
  <c r="DK920" i="68"/>
  <c r="DK928" i="68"/>
  <c r="BF970" i="68"/>
  <c r="BI970" i="68" s="1"/>
  <c r="CM971" i="68"/>
  <c r="AH973" i="68"/>
  <c r="BF1004" i="68"/>
  <c r="DK1007" i="68"/>
  <c r="CM1020" i="68"/>
  <c r="BF1026" i="68"/>
  <c r="DK1056" i="68"/>
  <c r="BF1068" i="68"/>
  <c r="BF1083" i="68"/>
  <c r="BF1091" i="68"/>
  <c r="AH1098" i="68"/>
  <c r="DK1125" i="68"/>
  <c r="DK1140" i="68"/>
  <c r="CM1157" i="68"/>
  <c r="AH1158" i="68"/>
  <c r="BF1164" i="68"/>
  <c r="AH1167" i="68"/>
  <c r="DK1167" i="68"/>
  <c r="DK1194" i="68"/>
  <c r="BF1202" i="68"/>
  <c r="CM23" i="68"/>
  <c r="CM29" i="68"/>
  <c r="DN31" i="68"/>
  <c r="AH102" i="68"/>
  <c r="CM109" i="68"/>
  <c r="DN109" i="68" s="1"/>
  <c r="BI127" i="68"/>
  <c r="DK160" i="68"/>
  <c r="DN160" i="68" s="1"/>
  <c r="AH204" i="68"/>
  <c r="DK25" i="68"/>
  <c r="AH103" i="68"/>
  <c r="DK221" i="68"/>
  <c r="DN221" i="68" s="1"/>
  <c r="DN37" i="68"/>
  <c r="BF41" i="68"/>
  <c r="AH70" i="68"/>
  <c r="AH268" i="68"/>
  <c r="BI268" i="68" s="1"/>
  <c r="CM79" i="68"/>
  <c r="CM66" i="68"/>
  <c r="DN66" i="68" s="1"/>
  <c r="DK67" i="68"/>
  <c r="DN67" i="68" s="1"/>
  <c r="CM134" i="68"/>
  <c r="AH33" i="68"/>
  <c r="DN71" i="68"/>
  <c r="AH89" i="68"/>
  <c r="BI89" i="68" s="1"/>
  <c r="BI102" i="68"/>
  <c r="AH131" i="68"/>
  <c r="BI131" i="68" s="1"/>
  <c r="AH191" i="68"/>
  <c r="DK239" i="68"/>
  <c r="BF253" i="68"/>
  <c r="DK20" i="68"/>
  <c r="AH22" i="68"/>
  <c r="AH27" i="68"/>
  <c r="BF30" i="68"/>
  <c r="DK36" i="68"/>
  <c r="AH38" i="68"/>
  <c r="AH44" i="68"/>
  <c r="CM51" i="68"/>
  <c r="DN85" i="68"/>
  <c r="DK103" i="68"/>
  <c r="DK112" i="68"/>
  <c r="CM123" i="68"/>
  <c r="AH124" i="68"/>
  <c r="BF148" i="68"/>
  <c r="AH153" i="68"/>
  <c r="BI153" i="68" s="1"/>
  <c r="CM157" i="68"/>
  <c r="AH158" i="68"/>
  <c r="CM168" i="68"/>
  <c r="CM175" i="68"/>
  <c r="DK191" i="68"/>
  <c r="BF196" i="68"/>
  <c r="BI196" i="68" s="1"/>
  <c r="BF221" i="68"/>
  <c r="CM223" i="68"/>
  <c r="AH227" i="68"/>
  <c r="CM263" i="68"/>
  <c r="DN263" i="68" s="1"/>
  <c r="AH275" i="68"/>
  <c r="CM281" i="68"/>
  <c r="DN281" i="68" s="1"/>
  <c r="DK282" i="68"/>
  <c r="DN282" i="68" s="1"/>
  <c r="AH636" i="68"/>
  <c r="BI636" i="68" s="1"/>
  <c r="CM21" i="68"/>
  <c r="BI25" i="68"/>
  <c r="CM27" i="68"/>
  <c r="AH46" i="68"/>
  <c r="AH52" i="68"/>
  <c r="AH59" i="68"/>
  <c r="AH78" i="68"/>
  <c r="BI78" i="68" s="1"/>
  <c r="BI81" i="68"/>
  <c r="AH91" i="68"/>
  <c r="CM133" i="68"/>
  <c r="DN133" i="68" s="1"/>
  <c r="CM188" i="68"/>
  <c r="AH215" i="68"/>
  <c r="BI215" i="68" s="1"/>
  <c r="CM217" i="68"/>
  <c r="DN217" i="68" s="1"/>
  <c r="CM224" i="68"/>
  <c r="AH232" i="68"/>
  <c r="CM249" i="68"/>
  <c r="CM254" i="68"/>
  <c r="CM279" i="68"/>
  <c r="DN279" i="68" s="1"/>
  <c r="CM307" i="68"/>
  <c r="CM303" i="68"/>
  <c r="DK24" i="68"/>
  <c r="BF57" i="68"/>
  <c r="BF62" i="68"/>
  <c r="CM63" i="68"/>
  <c r="DN63" i="68" s="1"/>
  <c r="CM68" i="68"/>
  <c r="DN68" i="68" s="1"/>
  <c r="BF72" i="68"/>
  <c r="CM73" i="68"/>
  <c r="DK89" i="68"/>
  <c r="DK98" i="68"/>
  <c r="BF103" i="68"/>
  <c r="CM113" i="68"/>
  <c r="CM118" i="68"/>
  <c r="DN118" i="68" s="1"/>
  <c r="CM135" i="68"/>
  <c r="CM149" i="68"/>
  <c r="BI155" i="68"/>
  <c r="AH157" i="68"/>
  <c r="AH161" i="68"/>
  <c r="CM170" i="68"/>
  <c r="CM176" i="68"/>
  <c r="DN176" i="68" s="1"/>
  <c r="AH188" i="68"/>
  <c r="BI188" i="68" s="1"/>
  <c r="CM207" i="68"/>
  <c r="DN207" i="68" s="1"/>
  <c r="CM212" i="68"/>
  <c r="AH217" i="68"/>
  <c r="BI217" i="68" s="1"/>
  <c r="BF225" i="68"/>
  <c r="BI225" i="68" s="1"/>
  <c r="CM226" i="68"/>
  <c r="DN226" i="68" s="1"/>
  <c r="CM231" i="68"/>
  <c r="CM244" i="68"/>
  <c r="DN244" i="68" s="1"/>
  <c r="AH247" i="68"/>
  <c r="BI247" i="68" s="1"/>
  <c r="AH249" i="68"/>
  <c r="CM272" i="68"/>
  <c r="AH306" i="68"/>
  <c r="BI306" i="68" s="1"/>
  <c r="DK19" i="68"/>
  <c r="AH21" i="68"/>
  <c r="DK34" i="68"/>
  <c r="AH37" i="68"/>
  <c r="BF40" i="68"/>
  <c r="BF44" i="68"/>
  <c r="DK47" i="68"/>
  <c r="DN47" i="68" s="1"/>
  <c r="AH54" i="68"/>
  <c r="BI54" i="68" s="1"/>
  <c r="BF71" i="68"/>
  <c r="CM74" i="68"/>
  <c r="DK75" i="68"/>
  <c r="DN75" i="68" s="1"/>
  <c r="DK80" i="68"/>
  <c r="DK84" i="68"/>
  <c r="DK92" i="68"/>
  <c r="CM99" i="68"/>
  <c r="DN99" i="68" s="1"/>
  <c r="BF121" i="68"/>
  <c r="CM148" i="68"/>
  <c r="AH150" i="68"/>
  <c r="DK168" i="68"/>
  <c r="DN168" i="68" s="1"/>
  <c r="CM178" i="68"/>
  <c r="CM183" i="68"/>
  <c r="AH201" i="68"/>
  <c r="BI201" i="68" s="1"/>
  <c r="BF205" i="68"/>
  <c r="CM211" i="68"/>
  <c r="BF229" i="68"/>
  <c r="AH244" i="68"/>
  <c r="BI244" i="68" s="1"/>
  <c r="DK247" i="68"/>
  <c r="AH254" i="68"/>
  <c r="BI254" i="68" s="1"/>
  <c r="AH266" i="68"/>
  <c r="BI266" i="68" s="1"/>
  <c r="BF269" i="68"/>
  <c r="BF277" i="68"/>
  <c r="BF388" i="68"/>
  <c r="DK23" i="68"/>
  <c r="CM55" i="68"/>
  <c r="DN55" i="68" s="1"/>
  <c r="AH77" i="68"/>
  <c r="AH94" i="68"/>
  <c r="BI94" i="68" s="1"/>
  <c r="CM114" i="68"/>
  <c r="DN114" i="68" s="1"/>
  <c r="BF139" i="68"/>
  <c r="CM140" i="68"/>
  <c r="DN140" i="68" s="1"/>
  <c r="AH152" i="68"/>
  <c r="BF163" i="68"/>
  <c r="AH166" i="68"/>
  <c r="DK172" i="68"/>
  <c r="DK204" i="68"/>
  <c r="CM208" i="68"/>
  <c r="BI220" i="68"/>
  <c r="CM232" i="68"/>
  <c r="DN255" i="68"/>
  <c r="CM42" i="68"/>
  <c r="CM76" i="68"/>
  <c r="CM81" i="68"/>
  <c r="CM100" i="68"/>
  <c r="DN100" i="68" s="1"/>
  <c r="AH105" i="68"/>
  <c r="AH142" i="68"/>
  <c r="BI142" i="68" s="1"/>
  <c r="AH156" i="68"/>
  <c r="AH174" i="68"/>
  <c r="AH178" i="68"/>
  <c r="AH221" i="68"/>
  <c r="AH222" i="68"/>
  <c r="BI222" i="68" s="1"/>
  <c r="CM239" i="68"/>
  <c r="AH243" i="68"/>
  <c r="DK28" i="68"/>
  <c r="AH30" i="68"/>
  <c r="BI30" i="68" s="1"/>
  <c r="AH35" i="68"/>
  <c r="CM40" i="68"/>
  <c r="BF43" i="68"/>
  <c r="CM44" i="68"/>
  <c r="DN44" i="68" s="1"/>
  <c r="BF47" i="68"/>
  <c r="BF56" i="68"/>
  <c r="CM57" i="68"/>
  <c r="DK74" i="68"/>
  <c r="DK79" i="68"/>
  <c r="BI92" i="68"/>
  <c r="BF115" i="68"/>
  <c r="AH117" i="68"/>
  <c r="CM121" i="68"/>
  <c r="BF130" i="68"/>
  <c r="AH132" i="68"/>
  <c r="BI132" i="68" s="1"/>
  <c r="DK142" i="68"/>
  <c r="AH144" i="68"/>
  <c r="BI144" i="68" s="1"/>
  <c r="BF150" i="68"/>
  <c r="CM155" i="68"/>
  <c r="DK158" i="68"/>
  <c r="AH169" i="68"/>
  <c r="CM173" i="68"/>
  <c r="DN173" i="68" s="1"/>
  <c r="CM186" i="68"/>
  <c r="CM205" i="68"/>
  <c r="DN205" i="68" s="1"/>
  <c r="CM210" i="68"/>
  <c r="CM240" i="68"/>
  <c r="CM265" i="68"/>
  <c r="CM269" i="68"/>
  <c r="DN269" i="68" s="1"/>
  <c r="AH278" i="68"/>
  <c r="CM293" i="68"/>
  <c r="DN293" i="68" s="1"/>
  <c r="DK18" i="68"/>
  <c r="DN18" i="68" s="1"/>
  <c r="CM24" i="68"/>
  <c r="DK27" i="68"/>
  <c r="BF33" i="68"/>
  <c r="BI33" i="68" s="1"/>
  <c r="CM37" i="68"/>
  <c r="CM50" i="68"/>
  <c r="DN50" i="68" s="1"/>
  <c r="AH57" i="68"/>
  <c r="DK60" i="68"/>
  <c r="AH62" i="68"/>
  <c r="BF65" i="68"/>
  <c r="BI65" i="68" s="1"/>
  <c r="BF70" i="68"/>
  <c r="AH112" i="68"/>
  <c r="CM116" i="68"/>
  <c r="DN116" i="68" s="1"/>
  <c r="CM128" i="68"/>
  <c r="DK134" i="68"/>
  <c r="DN134" i="68" s="1"/>
  <c r="DK138" i="68"/>
  <c r="DN138" i="68" s="1"/>
  <c r="CM141" i="68"/>
  <c r="BF146" i="68"/>
  <c r="DK162" i="68"/>
  <c r="DN162" i="68" s="1"/>
  <c r="AH164" i="68"/>
  <c r="AH175" i="68"/>
  <c r="BF176" i="68"/>
  <c r="AH195" i="68"/>
  <c r="DK198" i="68"/>
  <c r="AH200" i="68"/>
  <c r="AH225" i="68"/>
  <c r="AH263" i="68"/>
  <c r="AH265" i="68"/>
  <c r="CM277" i="68"/>
  <c r="DN277" i="68" s="1"/>
  <c r="DK337" i="68"/>
  <c r="BF18" i="68"/>
  <c r="BF22" i="68"/>
  <c r="DK32" i="68"/>
  <c r="DN32" i="68" s="1"/>
  <c r="AH48" i="68"/>
  <c r="BI48" i="68" s="1"/>
  <c r="BF51" i="68"/>
  <c r="CM52" i="68"/>
  <c r="CM61" i="68"/>
  <c r="DN61" i="68" s="1"/>
  <c r="CM77" i="68"/>
  <c r="DN77" i="68" s="1"/>
  <c r="DK78" i="68"/>
  <c r="BF83" i="68"/>
  <c r="CM84" i="68"/>
  <c r="DK87" i="68"/>
  <c r="DK91" i="68"/>
  <c r="BF105" i="68"/>
  <c r="DK119" i="68"/>
  <c r="CM126" i="68"/>
  <c r="BF134" i="68"/>
  <c r="CM137" i="68"/>
  <c r="DN137" i="68" s="1"/>
  <c r="BF142" i="68"/>
  <c r="DK153" i="68"/>
  <c r="BF158" i="68"/>
  <c r="CM163" i="68"/>
  <c r="BF167" i="68"/>
  <c r="BF171" i="68"/>
  <c r="BF180" i="68"/>
  <c r="BI180" i="68" s="1"/>
  <c r="DK202" i="68"/>
  <c r="DN202" i="68" s="1"/>
  <c r="CM215" i="68"/>
  <c r="DN215" i="68" s="1"/>
  <c r="BF218" i="68"/>
  <c r="DN231" i="68"/>
  <c r="BF236" i="68"/>
  <c r="BI236" i="68" s="1"/>
  <c r="DK263" i="68"/>
  <c r="AH271" i="68"/>
  <c r="AH273" i="68"/>
  <c r="BF284" i="68"/>
  <c r="AH286" i="68"/>
  <c r="BI286" i="68" s="1"/>
  <c r="DK291" i="68"/>
  <c r="DN291" i="68" s="1"/>
  <c r="CM296" i="68"/>
  <c r="AH300" i="68"/>
  <c r="AH24" i="68"/>
  <c r="AH29" i="68"/>
  <c r="AH40" i="68"/>
  <c r="BF46" i="68"/>
  <c r="CM47" i="68"/>
  <c r="CM56" i="68"/>
  <c r="AH73" i="68"/>
  <c r="AH75" i="68"/>
  <c r="CM75" i="68"/>
  <c r="DK96" i="68"/>
  <c r="DN96" i="68" s="1"/>
  <c r="AH108" i="68"/>
  <c r="BI124" i="68"/>
  <c r="AH126" i="68"/>
  <c r="AH128" i="68"/>
  <c r="BI128" i="68" s="1"/>
  <c r="CM130" i="68"/>
  <c r="AH136" i="68"/>
  <c r="CM190" i="68"/>
  <c r="CM194" i="68"/>
  <c r="AH207" i="68"/>
  <c r="BI207" i="68" s="1"/>
  <c r="CM209" i="68"/>
  <c r="DN213" i="68"/>
  <c r="AH231" i="68"/>
  <c r="BI231" i="68" s="1"/>
  <c r="CM247" i="68"/>
  <c r="AH315" i="68"/>
  <c r="AH19" i="68"/>
  <c r="CM28" i="68"/>
  <c r="AH41" i="68"/>
  <c r="AH116" i="68"/>
  <c r="BI116" i="68" s="1"/>
  <c r="CM154" i="68"/>
  <c r="DN165" i="68"/>
  <c r="AH168" i="68"/>
  <c r="AH185" i="68"/>
  <c r="BI185" i="68" s="1"/>
  <c r="CM204" i="68"/>
  <c r="CM228" i="68"/>
  <c r="AH233" i="68"/>
  <c r="AH237" i="68"/>
  <c r="AH238" i="68"/>
  <c r="BI238" i="68" s="1"/>
  <c r="DN245" i="68"/>
  <c r="CM259" i="68"/>
  <c r="CM19" i="68"/>
  <c r="BF21" i="68"/>
  <c r="BI21" i="68" s="1"/>
  <c r="DK26" i="68"/>
  <c r="DN26" i="68" s="1"/>
  <c r="CM60" i="68"/>
  <c r="DN60" i="68" s="1"/>
  <c r="BF82" i="68"/>
  <c r="AH88" i="68"/>
  <c r="AH92" i="68"/>
  <c r="CM97" i="68"/>
  <c r="DK118" i="68"/>
  <c r="AH130" i="68"/>
  <c r="BF145" i="68"/>
  <c r="DK148" i="68"/>
  <c r="DK170" i="68"/>
  <c r="AH172" i="68"/>
  <c r="CM180" i="68"/>
  <c r="CM200" i="68"/>
  <c r="CM218" i="68"/>
  <c r="BF235" i="68"/>
  <c r="BI235" i="68" s="1"/>
  <c r="CM241" i="68"/>
  <c r="CM36" i="68"/>
  <c r="DK39" i="68"/>
  <c r="AH42" i="68"/>
  <c r="DK43" i="68"/>
  <c r="BF58" i="68"/>
  <c r="DK73" i="68"/>
  <c r="DK82" i="68"/>
  <c r="BF91" i="68"/>
  <c r="CM93" i="68"/>
  <c r="DN93" i="68" s="1"/>
  <c r="CM98" i="68"/>
  <c r="AH100" i="68"/>
  <c r="BF101" i="68"/>
  <c r="AH113" i="68"/>
  <c r="BI113" i="68" s="1"/>
  <c r="BF117" i="68"/>
  <c r="BI117" i="68" s="1"/>
  <c r="DK121" i="68"/>
  <c r="DK127" i="68"/>
  <c r="DK132" i="68"/>
  <c r="BF149" i="68"/>
  <c r="AH155" i="68"/>
  <c r="BF159" i="68"/>
  <c r="AH171" i="68"/>
  <c r="BI174" i="68"/>
  <c r="BF179" i="68"/>
  <c r="AH182" i="68"/>
  <c r="DK184" i="68"/>
  <c r="DK190" i="68"/>
  <c r="DN190" i="68" s="1"/>
  <c r="BF195" i="68"/>
  <c r="BI195" i="68" s="1"/>
  <c r="CM198" i="68"/>
  <c r="AH203" i="68"/>
  <c r="AH209" i="68"/>
  <c r="BI209" i="68" s="1"/>
  <c r="DK212" i="68"/>
  <c r="CM219" i="68"/>
  <c r="AH223" i="68"/>
  <c r="BI223" i="68" s="1"/>
  <c r="CM225" i="68"/>
  <c r="DK228" i="68"/>
  <c r="AH235" i="68"/>
  <c r="AH251" i="68"/>
  <c r="BI251" i="68" s="1"/>
  <c r="AH255" i="68"/>
  <c r="BF256" i="68"/>
  <c r="CM257" i="68"/>
  <c r="BF261" i="68"/>
  <c r="AH267" i="68"/>
  <c r="BI267" i="68" s="1"/>
  <c r="BF282" i="68"/>
  <c r="BF291" i="68"/>
  <c r="AH294" i="68"/>
  <c r="DK295" i="68"/>
  <c r="DK300" i="68"/>
  <c r="BF305" i="68"/>
  <c r="BF313" i="68"/>
  <c r="BI313" i="68" s="1"/>
  <c r="CM314" i="68"/>
  <c r="BF321" i="68"/>
  <c r="CM330" i="68"/>
  <c r="DN330" i="68" s="1"/>
  <c r="AH331" i="68"/>
  <c r="BI341" i="68"/>
  <c r="BF384" i="68"/>
  <c r="BI450" i="68"/>
  <c r="DN613" i="68"/>
  <c r="AH257" i="68"/>
  <c r="CM264" i="68"/>
  <c r="CM278" i="68"/>
  <c r="CM292" i="68"/>
  <c r="DN292" i="68" s="1"/>
  <c r="AH346" i="68"/>
  <c r="BI346" i="68" s="1"/>
  <c r="AH451" i="68"/>
  <c r="BI451" i="68" s="1"/>
  <c r="AH617" i="68"/>
  <c r="AH170" i="68"/>
  <c r="BI170" i="68" s="1"/>
  <c r="AH183" i="68"/>
  <c r="BI183" i="68" s="1"/>
  <c r="BF189" i="68"/>
  <c r="CM191" i="68"/>
  <c r="AH197" i="68"/>
  <c r="AH198" i="68"/>
  <c r="BI198" i="68" s="1"/>
  <c r="DK200" i="68"/>
  <c r="BF207" i="68"/>
  <c r="CM214" i="68"/>
  <c r="AH219" i="68"/>
  <c r="BI219" i="68" s="1"/>
  <c r="BF227" i="68"/>
  <c r="CM230" i="68"/>
  <c r="BF233" i="68"/>
  <c r="CM234" i="68"/>
  <c r="CM246" i="68"/>
  <c r="BF249" i="68"/>
  <c r="BI249" i="68" s="1"/>
  <c r="CM250" i="68"/>
  <c r="BF265" i="68"/>
  <c r="CM266" i="68"/>
  <c r="AH283" i="68"/>
  <c r="DK290" i="68"/>
  <c r="AH292" i="68"/>
  <c r="CM301" i="68"/>
  <c r="DK304" i="68"/>
  <c r="DK312" i="68"/>
  <c r="DK316" i="68"/>
  <c r="BF333" i="68"/>
  <c r="AH378" i="68"/>
  <c r="BI378" i="68" s="1"/>
  <c r="AH604" i="68"/>
  <c r="BI604" i="68" s="1"/>
  <c r="CM769" i="68"/>
  <c r="CM298" i="68"/>
  <c r="CM325" i="68"/>
  <c r="AH362" i="68"/>
  <c r="BF38" i="68"/>
  <c r="DK42" i="68"/>
  <c r="DN42" i="68" s="1"/>
  <c r="CM48" i="68"/>
  <c r="AH50" i="68"/>
  <c r="DK51" i="68"/>
  <c r="DK56" i="68"/>
  <c r="BF67" i="68"/>
  <c r="AH69" i="68"/>
  <c r="DK72" i="68"/>
  <c r="DK81" i="68"/>
  <c r="DN81" i="68" s="1"/>
  <c r="CM87" i="68"/>
  <c r="AH93" i="68"/>
  <c r="BI93" i="68" s="1"/>
  <c r="AH99" i="68"/>
  <c r="BI99" i="68" s="1"/>
  <c r="DK104" i="68"/>
  <c r="DK120" i="68"/>
  <c r="DN120" i="68" s="1"/>
  <c r="DK131" i="68"/>
  <c r="BF136" i="68"/>
  <c r="AH141" i="68"/>
  <c r="AH145" i="68"/>
  <c r="CM145" i="68"/>
  <c r="DN145" i="68" s="1"/>
  <c r="DK147" i="68"/>
  <c r="CM153" i="68"/>
  <c r="BF157" i="68"/>
  <c r="CM159" i="68"/>
  <c r="DN159" i="68" s="1"/>
  <c r="AH167" i="68"/>
  <c r="CM169" i="68"/>
  <c r="BF173" i="68"/>
  <c r="CM192" i="68"/>
  <c r="DK193" i="68"/>
  <c r="CM196" i="68"/>
  <c r="DN196" i="68" s="1"/>
  <c r="AH199" i="68"/>
  <c r="CM201" i="68"/>
  <c r="DK206" i="68"/>
  <c r="DN206" i="68" s="1"/>
  <c r="AH208" i="68"/>
  <c r="AH213" i="68"/>
  <c r="BI213" i="68" s="1"/>
  <c r="AH214" i="68"/>
  <c r="BI214" i="68" s="1"/>
  <c r="DK216" i="68"/>
  <c r="DN216" i="68" s="1"/>
  <c r="AH229" i="68"/>
  <c r="AH230" i="68"/>
  <c r="BI230" i="68" s="1"/>
  <c r="DK232" i="68"/>
  <c r="AH240" i="68"/>
  <c r="AH245" i="68"/>
  <c r="AH246" i="68"/>
  <c r="BI246" i="68" s="1"/>
  <c r="DK248" i="68"/>
  <c r="AH262" i="68"/>
  <c r="DK264" i="68"/>
  <c r="AH287" i="68"/>
  <c r="BI287" i="68" s="1"/>
  <c r="BF290" i="68"/>
  <c r="BF299" i="68"/>
  <c r="AH302" i="68"/>
  <c r="DK303" i="68"/>
  <c r="DN303" i="68" s="1"/>
  <c r="CM305" i="68"/>
  <c r="DN305" i="68" s="1"/>
  <c r="CM334" i="68"/>
  <c r="CM341" i="68"/>
  <c r="DN523" i="68"/>
  <c r="DK609" i="68"/>
  <c r="CM271" i="68"/>
  <c r="AH279" i="68"/>
  <c r="AH282" i="68"/>
  <c r="CM286" i="68"/>
  <c r="CM287" i="68"/>
  <c r="BF294" i="68"/>
  <c r="BI482" i="68"/>
  <c r="BF303" i="68"/>
  <c r="CM304" i="68"/>
  <c r="DK307" i="68"/>
  <c r="CM310" i="68"/>
  <c r="BI323" i="68"/>
  <c r="BF343" i="68"/>
  <c r="AH352" i="68"/>
  <c r="BF375" i="68"/>
  <c r="BF413" i="68"/>
  <c r="CM460" i="68"/>
  <c r="AH674" i="68"/>
  <c r="CM238" i="68"/>
  <c r="BF241" i="68"/>
  <c r="BI241" i="68" s="1"/>
  <c r="CM242" i="68"/>
  <c r="AH259" i="68"/>
  <c r="BI259" i="68" s="1"/>
  <c r="BF273" i="68"/>
  <c r="BI273" i="68" s="1"/>
  <c r="CM274" i="68"/>
  <c r="DN274" i="68" s="1"/>
  <c r="BF279" i="68"/>
  <c r="CM285" i="68"/>
  <c r="DN285" i="68" s="1"/>
  <c r="DK288" i="68"/>
  <c r="DN288" i="68" s="1"/>
  <c r="AH295" i="68"/>
  <c r="BF298" i="68"/>
  <c r="BF307" i="68"/>
  <c r="CM308" i="68"/>
  <c r="AH316" i="68"/>
  <c r="BI316" i="68" s="1"/>
  <c r="DK451" i="68"/>
  <c r="AH699" i="68"/>
  <c r="BI699" i="68" s="1"/>
  <c r="CM256" i="68"/>
  <c r="DN256" i="68" s="1"/>
  <c r="AH274" i="68"/>
  <c r="AH285" i="68"/>
  <c r="CM295" i="68"/>
  <c r="AH304" i="68"/>
  <c r="AH334" i="68"/>
  <c r="CM347" i="68"/>
  <c r="DN355" i="68"/>
  <c r="CM368" i="68"/>
  <c r="CM417" i="68"/>
  <c r="AH516" i="68"/>
  <c r="CM635" i="68"/>
  <c r="DN635" i="68" s="1"/>
  <c r="CM315" i="68"/>
  <c r="CM319" i="68"/>
  <c r="CM463" i="68"/>
  <c r="DK40" i="68"/>
  <c r="BF59" i="68"/>
  <c r="AH61" i="68"/>
  <c r="DK64" i="68"/>
  <c r="BF79" i="68"/>
  <c r="CM82" i="68"/>
  <c r="DN82" i="68" s="1"/>
  <c r="DK83" i="68"/>
  <c r="DN83" i="68" s="1"/>
  <c r="AH85" i="68"/>
  <c r="AH104" i="68"/>
  <c r="DK106" i="68"/>
  <c r="CM124" i="68"/>
  <c r="DN124" i="68" s="1"/>
  <c r="DK133" i="68"/>
  <c r="CM143" i="68"/>
  <c r="AH147" i="68"/>
  <c r="BI147" i="68" s="1"/>
  <c r="CM151" i="68"/>
  <c r="DN151" i="68" s="1"/>
  <c r="AH159" i="68"/>
  <c r="BF160" i="68"/>
  <c r="CM167" i="68"/>
  <c r="CM172" i="68"/>
  <c r="DN172" i="68" s="1"/>
  <c r="AH177" i="68"/>
  <c r="BI177" i="68" s="1"/>
  <c r="DK180" i="68"/>
  <c r="CM184" i="68"/>
  <c r="BF197" i="68"/>
  <c r="CM199" i="68"/>
  <c r="DN199" i="68" s="1"/>
  <c r="AH205" i="68"/>
  <c r="BI205" i="68" s="1"/>
  <c r="AH206" i="68"/>
  <c r="DK208" i="68"/>
  <c r="DK214" i="68"/>
  <c r="AH216" i="68"/>
  <c r="BI216" i="68" s="1"/>
  <c r="DK230" i="68"/>
  <c r="DK234" i="68"/>
  <c r="DK246" i="68"/>
  <c r="DK250" i="68"/>
  <c r="AH258" i="68"/>
  <c r="DK262" i="68"/>
  <c r="DK266" i="68"/>
  <c r="BF283" i="68"/>
  <c r="AH305" i="68"/>
  <c r="BI305" i="68" s="1"/>
  <c r="AH351" i="68"/>
  <c r="BI351" i="68" s="1"/>
  <c r="CM363" i="68"/>
  <c r="DN363" i="68" s="1"/>
  <c r="CM382" i="68"/>
  <c r="DN382" i="68" s="1"/>
  <c r="AH402" i="68"/>
  <c r="CM459" i="68"/>
  <c r="DK465" i="68"/>
  <c r="AH517" i="68"/>
  <c r="AH657" i="68"/>
  <c r="BI657" i="68" s="1"/>
  <c r="DN691" i="68"/>
  <c r="CM311" i="68"/>
  <c r="DK313" i="68"/>
  <c r="AH322" i="68"/>
  <c r="CM326" i="68"/>
  <c r="DK333" i="68"/>
  <c r="AH368" i="68"/>
  <c r="DK370" i="68"/>
  <c r="AH372" i="68"/>
  <c r="DK375" i="68"/>
  <c r="DK379" i="68"/>
  <c r="BF391" i="68"/>
  <c r="AH403" i="68"/>
  <c r="BI403" i="68" s="1"/>
  <c r="BF406" i="68"/>
  <c r="DK410" i="68"/>
  <c r="AH412" i="68"/>
  <c r="BI412" i="68" s="1"/>
  <c r="DK415" i="68"/>
  <c r="DK428" i="68"/>
  <c r="AH431" i="68"/>
  <c r="BI431" i="68" s="1"/>
  <c r="CM445" i="68"/>
  <c r="DN445" i="68" s="1"/>
  <c r="AH453" i="68"/>
  <c r="CM464" i="68"/>
  <c r="CM473" i="68"/>
  <c r="DK483" i="68"/>
  <c r="CM485" i="68"/>
  <c r="AH486" i="68"/>
  <c r="BF501" i="68"/>
  <c r="AH504" i="68"/>
  <c r="CM520" i="68"/>
  <c r="DN520" i="68" s="1"/>
  <c r="AH532" i="68"/>
  <c r="BF535" i="68"/>
  <c r="DK538" i="68"/>
  <c r="BF543" i="68"/>
  <c r="CM592" i="68"/>
  <c r="DN592" i="68" s="1"/>
  <c r="CM596" i="68"/>
  <c r="DK602" i="68"/>
  <c r="CM644" i="68"/>
  <c r="CM648" i="68"/>
  <c r="BF660" i="68"/>
  <c r="CM661" i="68"/>
  <c r="BF668" i="68"/>
  <c r="BI668" i="68" s="1"/>
  <c r="CM675" i="68"/>
  <c r="CM679" i="68"/>
  <c r="DN679" i="68" s="1"/>
  <c r="AH681" i="68"/>
  <c r="BF690" i="68"/>
  <c r="CM691" i="68"/>
  <c r="BF730" i="68"/>
  <c r="BI730" i="68" s="1"/>
  <c r="BF742" i="68"/>
  <c r="BI742" i="68" s="1"/>
  <c r="AH748" i="68"/>
  <c r="BI748" i="68" s="1"/>
  <c r="CM782" i="68"/>
  <c r="CM794" i="68"/>
  <c r="CM798" i="68"/>
  <c r="DN798" i="68" s="1"/>
  <c r="BF801" i="68"/>
  <c r="CM821" i="68"/>
  <c r="AH823" i="68"/>
  <c r="BI823" i="68" s="1"/>
  <c r="AH382" i="68"/>
  <c r="BI382" i="68" s="1"/>
  <c r="AH392" i="68"/>
  <c r="BI392" i="68" s="1"/>
  <c r="DK394" i="68"/>
  <c r="CM444" i="68"/>
  <c r="AH455" i="68"/>
  <c r="BF458" i="68"/>
  <c r="AH464" i="68"/>
  <c r="BI464" i="68" s="1"/>
  <c r="DK474" i="68"/>
  <c r="AH498" i="68"/>
  <c r="BI498" i="68" s="1"/>
  <c r="CM521" i="68"/>
  <c r="DN521" i="68" s="1"/>
  <c r="CM531" i="68"/>
  <c r="DN531" i="68" s="1"/>
  <c r="AH536" i="68"/>
  <c r="CM547" i="68"/>
  <c r="DN547" i="68" s="1"/>
  <c r="CM563" i="68"/>
  <c r="DN563" i="68" s="1"/>
  <c r="DK581" i="68"/>
  <c r="DN581" i="68" s="1"/>
  <c r="DN586" i="68"/>
  <c r="CM627" i="68"/>
  <c r="CM666" i="68"/>
  <c r="BI729" i="68"/>
  <c r="BI820" i="68"/>
  <c r="AH386" i="68"/>
  <c r="BI386" i="68" s="1"/>
  <c r="CM411" i="68"/>
  <c r="BI415" i="68"/>
  <c r="AH421" i="68"/>
  <c r="AH427" i="68"/>
  <c r="AH460" i="68"/>
  <c r="AH511" i="68"/>
  <c r="DN513" i="68"/>
  <c r="BF530" i="68"/>
  <c r="DN566" i="68"/>
  <c r="CM575" i="68"/>
  <c r="AH576" i="68"/>
  <c r="BI576" i="68" s="1"/>
  <c r="AH579" i="68"/>
  <c r="AH596" i="68"/>
  <c r="CM612" i="68"/>
  <c r="DN612" i="68" s="1"/>
  <c r="CM626" i="68"/>
  <c r="BI634" i="68"/>
  <c r="CM637" i="68"/>
  <c r="AH644" i="68"/>
  <c r="CM645" i="68"/>
  <c r="AH650" i="68"/>
  <c r="CM662" i="68"/>
  <c r="AH667" i="68"/>
  <c r="AH675" i="68"/>
  <c r="AH679" i="68"/>
  <c r="CM710" i="68"/>
  <c r="AH782" i="68"/>
  <c r="BF322" i="68"/>
  <c r="BI322" i="68" s="1"/>
  <c r="DK332" i="68"/>
  <c r="DN332" i="68" s="1"/>
  <c r="BF337" i="68"/>
  <c r="BF349" i="68"/>
  <c r="BI349" i="68" s="1"/>
  <c r="AH373" i="68"/>
  <c r="BI373" i="68" s="1"/>
  <c r="BF379" i="68"/>
  <c r="CM396" i="68"/>
  <c r="BF410" i="68"/>
  <c r="AH413" i="68"/>
  <c r="BF419" i="68"/>
  <c r="CM429" i="68"/>
  <c r="DN429" i="68" s="1"/>
  <c r="AH430" i="68"/>
  <c r="BI430" i="68" s="1"/>
  <c r="DK438" i="68"/>
  <c r="DK470" i="68"/>
  <c r="AH472" i="68"/>
  <c r="BI472" i="68" s="1"/>
  <c r="DK487" i="68"/>
  <c r="DN487" i="68" s="1"/>
  <c r="BF492" i="68"/>
  <c r="BF496" i="68"/>
  <c r="BI496" i="68" s="1"/>
  <c r="CM501" i="68"/>
  <c r="BF513" i="68"/>
  <c r="CM523" i="68"/>
  <c r="AH549" i="68"/>
  <c r="BF574" i="68"/>
  <c r="CM579" i="68"/>
  <c r="CM591" i="68"/>
  <c r="DK594" i="68"/>
  <c r="AH605" i="68"/>
  <c r="CM616" i="68"/>
  <c r="DN616" i="68" s="1"/>
  <c r="BF629" i="68"/>
  <c r="DK642" i="68"/>
  <c r="DN642" i="68" s="1"/>
  <c r="AH658" i="68"/>
  <c r="CM665" i="68"/>
  <c r="DN665" i="68" s="1"/>
  <c r="CM702" i="68"/>
  <c r="BF725" i="68"/>
  <c r="BI725" i="68" s="1"/>
  <c r="DK784" i="68"/>
  <c r="DK792" i="68"/>
  <c r="CM849" i="68"/>
  <c r="DK888" i="68"/>
  <c r="CM344" i="68"/>
  <c r="BF353" i="68"/>
  <c r="AH371" i="68"/>
  <c r="BI371" i="68" s="1"/>
  <c r="DK378" i="68"/>
  <c r="AH380" i="68"/>
  <c r="BF409" i="68"/>
  <c r="BF423" i="68"/>
  <c r="AH459" i="68"/>
  <c r="BI459" i="68" s="1"/>
  <c r="BF466" i="68"/>
  <c r="AH468" i="68"/>
  <c r="AH484" i="68"/>
  <c r="BI484" i="68" s="1"/>
  <c r="CM488" i="68"/>
  <c r="AH493" i="68"/>
  <c r="BI493" i="68" s="1"/>
  <c r="AH497" i="68"/>
  <c r="AH565" i="68"/>
  <c r="DK573" i="68"/>
  <c r="CM578" i="68"/>
  <c r="AH580" i="68"/>
  <c r="BI580" i="68" s="1"/>
  <c r="DK589" i="68"/>
  <c r="AH591" i="68"/>
  <c r="BF594" i="68"/>
  <c r="BI594" i="68" s="1"/>
  <c r="AH618" i="68"/>
  <c r="BI618" i="68" s="1"/>
  <c r="CM620" i="68"/>
  <c r="CM624" i="68"/>
  <c r="BF633" i="68"/>
  <c r="BF638" i="68"/>
  <c r="BF642" i="68"/>
  <c r="DK650" i="68"/>
  <c r="DK654" i="68"/>
  <c r="BF659" i="68"/>
  <c r="AH662" i="68"/>
  <c r="BI662" i="68" s="1"/>
  <c r="CM664" i="68"/>
  <c r="DN664" i="68" s="1"/>
  <c r="DK671" i="68"/>
  <c r="CM683" i="68"/>
  <c r="CM714" i="68"/>
  <c r="CM734" i="68"/>
  <c r="BF737" i="68"/>
  <c r="BF772" i="68"/>
  <c r="DK779" i="68"/>
  <c r="AH787" i="68"/>
  <c r="BF788" i="68"/>
  <c r="CM810" i="68"/>
  <c r="DN810" i="68" s="1"/>
  <c r="AH850" i="68"/>
  <c r="DN937" i="68"/>
  <c r="DK1058" i="68"/>
  <c r="DN1058" i="68" s="1"/>
  <c r="DK1066" i="68"/>
  <c r="CM318" i="68"/>
  <c r="BF336" i="68"/>
  <c r="BF342" i="68"/>
  <c r="DK347" i="68"/>
  <c r="CM379" i="68"/>
  <c r="CM405" i="68"/>
  <c r="DK422" i="68"/>
  <c r="DK446" i="68"/>
  <c r="BF461" i="68"/>
  <c r="AH469" i="68"/>
  <c r="CM476" i="68"/>
  <c r="DN476" i="68" s="1"/>
  <c r="DK481" i="68"/>
  <c r="CM483" i="68"/>
  <c r="DN483" i="68" s="1"/>
  <c r="BF495" i="68"/>
  <c r="CM496" i="68"/>
  <c r="CM511" i="68"/>
  <c r="CM526" i="68"/>
  <c r="DN526" i="68" s="1"/>
  <c r="AH527" i="68"/>
  <c r="AH528" i="68"/>
  <c r="BF557" i="68"/>
  <c r="DK565" i="68"/>
  <c r="BF589" i="68"/>
  <c r="DK618" i="68"/>
  <c r="CM621" i="68"/>
  <c r="DN621" i="68" s="1"/>
  <c r="AH626" i="68"/>
  <c r="BI626" i="68" s="1"/>
  <c r="BF650" i="68"/>
  <c r="BI650" i="68" s="1"/>
  <c r="AH707" i="68"/>
  <c r="BI707" i="68" s="1"/>
  <c r="BF708" i="68"/>
  <c r="BF716" i="68"/>
  <c r="CM759" i="68"/>
  <c r="CM878" i="68"/>
  <c r="DK879" i="68"/>
  <c r="AH308" i="68"/>
  <c r="AH318" i="68"/>
  <c r="CM323" i="68"/>
  <c r="DN323" i="68" s="1"/>
  <c r="BF326" i="68"/>
  <c r="BF331" i="68"/>
  <c r="DK346" i="68"/>
  <c r="DK352" i="68"/>
  <c r="BF359" i="68"/>
  <c r="BI359" i="68" s="1"/>
  <c r="AH381" i="68"/>
  <c r="BI381" i="68" s="1"/>
  <c r="BF383" i="68"/>
  <c r="BF399" i="68"/>
  <c r="CM400" i="68"/>
  <c r="DK408" i="68"/>
  <c r="AH415" i="68"/>
  <c r="DK437" i="68"/>
  <c r="BF441" i="68"/>
  <c r="AH445" i="68"/>
  <c r="BF477" i="68"/>
  <c r="AH483" i="68"/>
  <c r="BF486" i="68"/>
  <c r="BF490" i="68"/>
  <c r="BI490" i="68" s="1"/>
  <c r="BF503" i="68"/>
  <c r="AH538" i="68"/>
  <c r="CM539" i="68"/>
  <c r="AH546" i="68"/>
  <c r="DK552" i="68"/>
  <c r="AH562" i="68"/>
  <c r="CM566" i="68"/>
  <c r="DK576" i="68"/>
  <c r="AH586" i="68"/>
  <c r="BI586" i="68" s="1"/>
  <c r="CM587" i="68"/>
  <c r="DN587" i="68" s="1"/>
  <c r="DK588" i="68"/>
  <c r="CM602" i="68"/>
  <c r="CM603" i="68"/>
  <c r="BF609" i="68"/>
  <c r="CM615" i="68"/>
  <c r="BF627" i="68"/>
  <c r="BF637" i="68"/>
  <c r="CM697" i="68"/>
  <c r="AH698" i="68"/>
  <c r="BF711" i="68"/>
  <c r="DK719" i="68"/>
  <c r="CM737" i="68"/>
  <c r="DN737" i="68" s="1"/>
  <c r="CM772" i="68"/>
  <c r="DN772" i="68" s="1"/>
  <c r="BF779" i="68"/>
  <c r="BI779" i="68" s="1"/>
  <c r="BI795" i="68"/>
  <c r="AH874" i="68"/>
  <c r="CM999" i="68"/>
  <c r="DN999" i="68" s="1"/>
  <c r="AH1032" i="68"/>
  <c r="BI1032" i="68" s="1"/>
  <c r="CM327" i="68"/>
  <c r="CM353" i="68"/>
  <c r="CM354" i="68"/>
  <c r="AH357" i="68"/>
  <c r="BI357" i="68" s="1"/>
  <c r="DK362" i="68"/>
  <c r="CM365" i="68"/>
  <c r="AH370" i="68"/>
  <c r="BI370" i="68" s="1"/>
  <c r="BF377" i="68"/>
  <c r="DK386" i="68"/>
  <c r="DK421" i="68"/>
  <c r="BI446" i="68"/>
  <c r="CM553" i="68"/>
  <c r="CM555" i="68"/>
  <c r="DN555" i="68" s="1"/>
  <c r="CM571" i="68"/>
  <c r="AH572" i="68"/>
  <c r="CM595" i="68"/>
  <c r="DN595" i="68" s="1"/>
  <c r="AH615" i="68"/>
  <c r="AH640" i="68"/>
  <c r="BI641" i="68"/>
  <c r="CM643" i="68"/>
  <c r="AH663" i="68"/>
  <c r="CM667" i="68"/>
  <c r="CM693" i="68"/>
  <c r="CM728" i="68"/>
  <c r="AH750" i="68"/>
  <c r="DK770" i="68"/>
  <c r="DN794" i="68"/>
  <c r="AH804" i="68"/>
  <c r="CM918" i="68"/>
  <c r="AH327" i="68"/>
  <c r="AH394" i="68"/>
  <c r="AH423" i="68"/>
  <c r="AH442" i="68"/>
  <c r="CM454" i="68"/>
  <c r="DN454" i="68" s="1"/>
  <c r="AH458" i="68"/>
  <c r="AH482" i="68"/>
  <c r="AH500" i="68"/>
  <c r="CM504" i="68"/>
  <c r="DN504" i="68" s="1"/>
  <c r="CM505" i="68"/>
  <c r="DN505" i="68" s="1"/>
  <c r="CM517" i="68"/>
  <c r="CM518" i="68"/>
  <c r="BF532" i="68"/>
  <c r="CM537" i="68"/>
  <c r="BF548" i="68"/>
  <c r="BF552" i="68"/>
  <c r="BF564" i="68"/>
  <c r="BI564" i="68" s="1"/>
  <c r="DK568" i="68"/>
  <c r="DN568" i="68" s="1"/>
  <c r="DK572" i="68"/>
  <c r="CM582" i="68"/>
  <c r="CM605" i="68"/>
  <c r="CM610" i="68"/>
  <c r="CM611" i="68"/>
  <c r="DN611" i="68" s="1"/>
  <c r="DK626" i="68"/>
  <c r="DK631" i="68"/>
  <c r="DK636" i="68"/>
  <c r="DK640" i="68"/>
  <c r="AH659" i="68"/>
  <c r="AH701" i="68"/>
  <c r="DN710" i="68"/>
  <c r="AH713" i="68"/>
  <c r="BI713" i="68" s="1"/>
  <c r="AH741" i="68"/>
  <c r="AH757" i="68"/>
  <c r="BI808" i="68"/>
  <c r="AH309" i="68"/>
  <c r="BI309" i="68" s="1"/>
  <c r="BF315" i="68"/>
  <c r="BI315" i="68" s="1"/>
  <c r="CM331" i="68"/>
  <c r="BF335" i="68"/>
  <c r="BF340" i="68"/>
  <c r="BF346" i="68"/>
  <c r="DK351" i="68"/>
  <c r="DN371" i="68"/>
  <c r="CM373" i="68"/>
  <c r="DN373" i="68" s="1"/>
  <c r="AH390" i="68"/>
  <c r="DK407" i="68"/>
  <c r="CM418" i="68"/>
  <c r="DN418" i="68" s="1"/>
  <c r="DK425" i="68"/>
  <c r="DK440" i="68"/>
  <c r="BF445" i="68"/>
  <c r="BF455" i="68"/>
  <c r="BI455" i="68" s="1"/>
  <c r="BF460" i="68"/>
  <c r="AH466" i="68"/>
  <c r="CM471" i="68"/>
  <c r="DK472" i="68"/>
  <c r="DK480" i="68"/>
  <c r="CM484" i="68"/>
  <c r="CM486" i="68"/>
  <c r="DN486" i="68" s="1"/>
  <c r="DK489" i="68"/>
  <c r="CM507" i="68"/>
  <c r="AH508" i="68"/>
  <c r="BI508" i="68" s="1"/>
  <c r="CM512" i="68"/>
  <c r="BF536" i="68"/>
  <c r="BF540" i="68"/>
  <c r="BI540" i="68" s="1"/>
  <c r="BF544" i="68"/>
  <c r="AH553" i="68"/>
  <c r="BF556" i="68"/>
  <c r="BF560" i="68"/>
  <c r="BF568" i="68"/>
  <c r="CM569" i="68"/>
  <c r="DN569" i="68" s="1"/>
  <c r="CM682" i="68"/>
  <c r="DK699" i="68"/>
  <c r="DN699" i="68" s="1"/>
  <c r="AH705" i="68"/>
  <c r="CM753" i="68"/>
  <c r="DN753" i="68" s="1"/>
  <c r="DK766" i="68"/>
  <c r="CM795" i="68"/>
  <c r="AH809" i="68"/>
  <c r="DK908" i="68"/>
  <c r="CM1010" i="68"/>
  <c r="CM316" i="68"/>
  <c r="DN316" i="68" s="1"/>
  <c r="CM328" i="68"/>
  <c r="DN328" i="68" s="1"/>
  <c r="DK329" i="68"/>
  <c r="DK334" i="68"/>
  <c r="AH336" i="68"/>
  <c r="BF345" i="68"/>
  <c r="CM366" i="68"/>
  <c r="DN366" i="68" s="1"/>
  <c r="DK376" i="68"/>
  <c r="BF386" i="68"/>
  <c r="BF402" i="68"/>
  <c r="BI402" i="68" s="1"/>
  <c r="DK411" i="68"/>
  <c r="AH414" i="68"/>
  <c r="DK416" i="68"/>
  <c r="BF421" i="68"/>
  <c r="CM422" i="68"/>
  <c r="BF425" i="68"/>
  <c r="CM441" i="68"/>
  <c r="CM446" i="68"/>
  <c r="CM451" i="68"/>
  <c r="AH452" i="68"/>
  <c r="AH454" i="68"/>
  <c r="CM456" i="68"/>
  <c r="DK459" i="68"/>
  <c r="AH462" i="68"/>
  <c r="DK468" i="68"/>
  <c r="AH470" i="68"/>
  <c r="BF485" i="68"/>
  <c r="DK527" i="68"/>
  <c r="BF531" i="68"/>
  <c r="AH537" i="68"/>
  <c r="AH541" i="68"/>
  <c r="BI541" i="68" s="1"/>
  <c r="AH543" i="68"/>
  <c r="AH557" i="68"/>
  <c r="AH559" i="68"/>
  <c r="BI559" i="68" s="1"/>
  <c r="AH601" i="68"/>
  <c r="BI601" i="68" s="1"/>
  <c r="DK603" i="68"/>
  <c r="DN603" i="68" s="1"/>
  <c r="DK607" i="68"/>
  <c r="DK612" i="68"/>
  <c r="CM618" i="68"/>
  <c r="AH633" i="68"/>
  <c r="CM650" i="68"/>
  <c r="AH654" i="68"/>
  <c r="BI654" i="68" s="1"/>
  <c r="CM659" i="68"/>
  <c r="DN659" i="68" s="1"/>
  <c r="BF683" i="68"/>
  <c r="CM696" i="68"/>
  <c r="AH697" i="68"/>
  <c r="CM711" i="68"/>
  <c r="DN711" i="68" s="1"/>
  <c r="AH749" i="68"/>
  <c r="CM749" i="68"/>
  <c r="CM756" i="68"/>
  <c r="DN756" i="68" s="1"/>
  <c r="BF798" i="68"/>
  <c r="AH906" i="68"/>
  <c r="DK912" i="68"/>
  <c r="DN912" i="68" s="1"/>
  <c r="AH944" i="68"/>
  <c r="DK946" i="68"/>
  <c r="DK969" i="68"/>
  <c r="DN969" i="68" s="1"/>
  <c r="DK323" i="68"/>
  <c r="AH326" i="68"/>
  <c r="AH337" i="68"/>
  <c r="DK338" i="68"/>
  <c r="DK350" i="68"/>
  <c r="AH359" i="68"/>
  <c r="CM359" i="68"/>
  <c r="DN359" i="68" s="1"/>
  <c r="AH383" i="68"/>
  <c r="CM390" i="68"/>
  <c r="DN390" i="68" s="1"/>
  <c r="CM403" i="68"/>
  <c r="CM408" i="68"/>
  <c r="DK443" i="68"/>
  <c r="AH456" i="68"/>
  <c r="CM462" i="68"/>
  <c r="DN462" i="68" s="1"/>
  <c r="AH525" i="68"/>
  <c r="CM542" i="68"/>
  <c r="CM549" i="68"/>
  <c r="DN549" i="68" s="1"/>
  <c r="CM550" i="68"/>
  <c r="CM558" i="68"/>
  <c r="CM588" i="68"/>
  <c r="AH602" i="68"/>
  <c r="BF652" i="68"/>
  <c r="AH688" i="68"/>
  <c r="AH696" i="68"/>
  <c r="AH732" i="68"/>
  <c r="AH795" i="68"/>
  <c r="AH803" i="68"/>
  <c r="AH831" i="68"/>
  <c r="DK823" i="68"/>
  <c r="AH837" i="68"/>
  <c r="CM843" i="68"/>
  <c r="DK850" i="68"/>
  <c r="DK854" i="68"/>
  <c r="BF879" i="68"/>
  <c r="CM880" i="68"/>
  <c r="BI888" i="68"/>
  <c r="CM901" i="68"/>
  <c r="AH902" i="68"/>
  <c r="DK933" i="68"/>
  <c r="CM966" i="68"/>
  <c r="DN966" i="68" s="1"/>
  <c r="CM968" i="68"/>
  <c r="DN968" i="68" s="1"/>
  <c r="BF1001" i="68"/>
  <c r="DK1004" i="68"/>
  <c r="AH1106" i="68"/>
  <c r="AH848" i="68"/>
  <c r="CM881" i="68"/>
  <c r="DN881" i="68" s="1"/>
  <c r="AH882" i="68"/>
  <c r="AH903" i="68"/>
  <c r="AH939" i="68"/>
  <c r="AH943" i="68"/>
  <c r="BI943" i="68" s="1"/>
  <c r="DN1015" i="68"/>
  <c r="DN1042" i="68"/>
  <c r="DK814" i="68"/>
  <c r="DK822" i="68"/>
  <c r="DN822" i="68" s="1"/>
  <c r="BF837" i="68"/>
  <c r="BI837" i="68" s="1"/>
  <c r="AH840" i="68"/>
  <c r="BF841" i="68"/>
  <c r="DK845" i="68"/>
  <c r="CM910" i="68"/>
  <c r="BF933" i="68"/>
  <c r="AH936" i="68"/>
  <c r="BI936" i="68" s="1"/>
  <c r="BF1011" i="68"/>
  <c r="DK1014" i="68"/>
  <c r="DK1210" i="68"/>
  <c r="BF766" i="68"/>
  <c r="CM781" i="68"/>
  <c r="CM790" i="68"/>
  <c r="CM791" i="68"/>
  <c r="DK796" i="68"/>
  <c r="DN796" i="68" s="1"/>
  <c r="CM847" i="68"/>
  <c r="DN847" i="68" s="1"/>
  <c r="CM871" i="68"/>
  <c r="CM894" i="68"/>
  <c r="CM897" i="68"/>
  <c r="AH898" i="68"/>
  <c r="BF903" i="68"/>
  <c r="BF928" i="68"/>
  <c r="CM931" i="68"/>
  <c r="DN931" i="68" s="1"/>
  <c r="BF949" i="68"/>
  <c r="CM1179" i="68"/>
  <c r="BF1203" i="68"/>
  <c r="DK432" i="68"/>
  <c r="AH434" i="68"/>
  <c r="BI434" i="68" s="1"/>
  <c r="BF438" i="68"/>
  <c r="CM439" i="68"/>
  <c r="DK441" i="68"/>
  <c r="BF453" i="68"/>
  <c r="BF471" i="68"/>
  <c r="CM490" i="68"/>
  <c r="BF512" i="68"/>
  <c r="CM515" i="68"/>
  <c r="BF517" i="68"/>
  <c r="BF526" i="68"/>
  <c r="DK534" i="68"/>
  <c r="AH540" i="68"/>
  <c r="DK542" i="68"/>
  <c r="AH552" i="68"/>
  <c r="DK554" i="68"/>
  <c r="DN554" i="68" s="1"/>
  <c r="BF572" i="68"/>
  <c r="BI572" i="68" s="1"/>
  <c r="BF602" i="68"/>
  <c r="AH609" i="68"/>
  <c r="AH610" i="68"/>
  <c r="BF617" i="68"/>
  <c r="BI617" i="68" s="1"/>
  <c r="AH620" i="68"/>
  <c r="BF640" i="68"/>
  <c r="AH653" i="68"/>
  <c r="DN653" i="68"/>
  <c r="BF654" i="68"/>
  <c r="DK658" i="68"/>
  <c r="DK662" i="68"/>
  <c r="BF667" i="68"/>
  <c r="CM673" i="68"/>
  <c r="DN673" i="68" s="1"/>
  <c r="AH676" i="68"/>
  <c r="BF677" i="68"/>
  <c r="BI677" i="68" s="1"/>
  <c r="AH680" i="68"/>
  <c r="BF681" i="68"/>
  <c r="DK689" i="68"/>
  <c r="DN689" i="68" s="1"/>
  <c r="CM699" i="68"/>
  <c r="AH711" i="68"/>
  <c r="DK718" i="68"/>
  <c r="BF733" i="68"/>
  <c r="CM740" i="68"/>
  <c r="DK741" i="68"/>
  <c r="DN741" i="68" s="1"/>
  <c r="CM748" i="68"/>
  <c r="DN748" i="68" s="1"/>
  <c r="AH756" i="68"/>
  <c r="DK758" i="68"/>
  <c r="DN758" i="68" s="1"/>
  <c r="DK769" i="68"/>
  <c r="DK774" i="68"/>
  <c r="DK783" i="68"/>
  <c r="BF792" i="68"/>
  <c r="CM806" i="68"/>
  <c r="DK809" i="68"/>
  <c r="CM817" i="68"/>
  <c r="DK818" i="68"/>
  <c r="BF822" i="68"/>
  <c r="BF836" i="68"/>
  <c r="DK840" i="68"/>
  <c r="CM854" i="68"/>
  <c r="CM870" i="68"/>
  <c r="DN870" i="68" s="1"/>
  <c r="BF895" i="68"/>
  <c r="BI895" i="68" s="1"/>
  <c r="DK898" i="68"/>
  <c r="DN898" i="68" s="1"/>
  <c r="BF932" i="68"/>
  <c r="DK936" i="68"/>
  <c r="BF960" i="68"/>
  <c r="AH993" i="68"/>
  <c r="BI993" i="68" s="1"/>
  <c r="AH997" i="68"/>
  <c r="BF1180" i="68"/>
  <c r="CM1190" i="68"/>
  <c r="DK1195" i="68"/>
  <c r="CM692" i="68"/>
  <c r="CM700" i="68"/>
  <c r="CM708" i="68"/>
  <c r="DN708" i="68" s="1"/>
  <c r="CM715" i="68"/>
  <c r="DN715" i="68" s="1"/>
  <c r="AH763" i="68"/>
  <c r="CM797" i="68"/>
  <c r="DN797" i="68" s="1"/>
  <c r="AH815" i="68"/>
  <c r="BI815" i="68" s="1"/>
  <c r="CM832" i="68"/>
  <c r="DN832" i="68" s="1"/>
  <c r="CM837" i="68"/>
  <c r="AH838" i="68"/>
  <c r="AH934" i="68"/>
  <c r="AH965" i="68"/>
  <c r="BI965" i="68" s="1"/>
  <c r="AH490" i="68"/>
  <c r="DK493" i="68"/>
  <c r="CM499" i="68"/>
  <c r="BF502" i="68"/>
  <c r="DK511" i="68"/>
  <c r="CM519" i="68"/>
  <c r="DN519" i="68" s="1"/>
  <c r="DK520" i="68"/>
  <c r="BF529" i="68"/>
  <c r="AH548" i="68"/>
  <c r="DK558" i="68"/>
  <c r="DN558" i="68" s="1"/>
  <c r="AH564" i="68"/>
  <c r="AH573" i="68"/>
  <c r="CM573" i="68"/>
  <c r="CM574" i="68"/>
  <c r="CM576" i="68"/>
  <c r="AH577" i="68"/>
  <c r="AH585" i="68"/>
  <c r="DK587" i="68"/>
  <c r="BF611" i="68"/>
  <c r="BI611" i="68" s="1"/>
  <c r="DK620" i="68"/>
  <c r="AH622" i="68"/>
  <c r="BF625" i="68"/>
  <c r="BI625" i="68" s="1"/>
  <c r="CM629" i="68"/>
  <c r="BF635" i="68"/>
  <c r="BF644" i="68"/>
  <c r="BI644" i="68" s="1"/>
  <c r="DK644" i="68"/>
  <c r="BF649" i="68"/>
  <c r="BF658" i="68"/>
  <c r="AH661" i="68"/>
  <c r="BF662" i="68"/>
  <c r="DK666" i="68"/>
  <c r="DN666" i="68" s="1"/>
  <c r="BF676" i="68"/>
  <c r="DK680" i="68"/>
  <c r="AH686" i="68"/>
  <c r="BF697" i="68"/>
  <c r="AH738" i="68"/>
  <c r="DK749" i="68"/>
  <c r="BF765" i="68"/>
  <c r="CM766" i="68"/>
  <c r="BF769" i="68"/>
  <c r="BF774" i="68"/>
  <c r="DK786" i="68"/>
  <c r="CM788" i="68"/>
  <c r="DN788" i="68" s="1"/>
  <c r="CM805" i="68"/>
  <c r="BF809" i="68"/>
  <c r="BI809" i="68" s="1"/>
  <c r="CM812" i="68"/>
  <c r="DN812" i="68" s="1"/>
  <c r="DK813" i="68"/>
  <c r="DK821" i="68"/>
  <c r="CM827" i="68"/>
  <c r="DN827" i="68" s="1"/>
  <c r="AH832" i="68"/>
  <c r="BI832" i="68" s="1"/>
  <c r="BF881" i="68"/>
  <c r="BF886" i="68"/>
  <c r="BF890" i="68"/>
  <c r="DK894" i="68"/>
  <c r="CM926" i="68"/>
  <c r="CM928" i="68"/>
  <c r="AH957" i="68"/>
  <c r="AH985" i="68"/>
  <c r="DN986" i="68"/>
  <c r="BF991" i="68"/>
  <c r="BI991" i="68" s="1"/>
  <c r="CM762" i="68"/>
  <c r="AH775" i="68"/>
  <c r="CM779" i="68"/>
  <c r="AH805" i="68"/>
  <c r="CM814" i="68"/>
  <c r="CM816" i="68"/>
  <c r="DN816" i="68" s="1"/>
  <c r="AH858" i="68"/>
  <c r="BI923" i="68"/>
  <c r="DK478" i="68"/>
  <c r="AH480" i="68"/>
  <c r="BI480" i="68" s="1"/>
  <c r="CM491" i="68"/>
  <c r="DK497" i="68"/>
  <c r="AH503" i="68"/>
  <c r="BF511" i="68"/>
  <c r="BI511" i="68" s="1"/>
  <c r="AH519" i="68"/>
  <c r="BF520" i="68"/>
  <c r="AH530" i="68"/>
  <c r="BI530" i="68" s="1"/>
  <c r="DK533" i="68"/>
  <c r="DN533" i="68" s="1"/>
  <c r="DK541" i="68"/>
  <c r="CM544" i="68"/>
  <c r="BF545" i="68"/>
  <c r="AH551" i="68"/>
  <c r="CM552" i="68"/>
  <c r="BF553" i="68"/>
  <c r="CM577" i="68"/>
  <c r="BF582" i="68"/>
  <c r="BF587" i="68"/>
  <c r="DK591" i="68"/>
  <c r="BF596" i="68"/>
  <c r="BF600" i="68"/>
  <c r="DK610" i="68"/>
  <c r="BF630" i="68"/>
  <c r="DK634" i="68"/>
  <c r="CM640" i="68"/>
  <c r="DK643" i="68"/>
  <c r="CM651" i="68"/>
  <c r="AH652" i="68"/>
  <c r="BF670" i="68"/>
  <c r="CM671" i="68"/>
  <c r="AH673" i="68"/>
  <c r="AH683" i="68"/>
  <c r="BF684" i="68"/>
  <c r="AH691" i="68"/>
  <c r="BI691" i="68" s="1"/>
  <c r="CM723" i="68"/>
  <c r="DK726" i="68"/>
  <c r="DN726" i="68" s="1"/>
  <c r="AH728" i="68"/>
  <c r="DK731" i="68"/>
  <c r="DK735" i="68"/>
  <c r="BF744" i="68"/>
  <c r="BF757" i="68"/>
  <c r="BF761" i="68"/>
  <c r="DK764" i="68"/>
  <c r="AH779" i="68"/>
  <c r="BF782" i="68"/>
  <c r="BI782" i="68" s="1"/>
  <c r="CM785" i="68"/>
  <c r="BF786" i="68"/>
  <c r="AH790" i="68"/>
  <c r="BI790" i="68" s="1"/>
  <c r="CM804" i="68"/>
  <c r="DN804" i="68" s="1"/>
  <c r="DK812" i="68"/>
  <c r="BF821" i="68"/>
  <c r="AH824" i="68"/>
  <c r="BI824" i="68" s="1"/>
  <c r="CM826" i="68"/>
  <c r="DK829" i="68"/>
  <c r="CM831" i="68"/>
  <c r="CM833" i="68"/>
  <c r="DN833" i="68" s="1"/>
  <c r="CM853" i="68"/>
  <c r="AH854" i="68"/>
  <c r="BI854" i="68" s="1"/>
  <c r="CM857" i="68"/>
  <c r="DN857" i="68" s="1"/>
  <c r="DK880" i="68"/>
  <c r="DK893" i="68"/>
  <c r="DN893" i="68" s="1"/>
  <c r="DK897" i="68"/>
  <c r="CM915" i="68"/>
  <c r="DK917" i="68"/>
  <c r="AH930" i="68"/>
  <c r="CM949" i="68"/>
  <c r="BF955" i="68"/>
  <c r="DK974" i="68"/>
  <c r="DK978" i="68"/>
  <c r="AH988" i="68"/>
  <c r="BI988" i="68" s="1"/>
  <c r="DK990" i="68"/>
  <c r="BF1006" i="68"/>
  <c r="BF1079" i="68"/>
  <c r="CM1107" i="68"/>
  <c r="AH1111" i="68"/>
  <c r="BI1111" i="68" s="1"/>
  <c r="BI1156" i="68"/>
  <c r="AH702" i="68"/>
  <c r="AH720" i="68"/>
  <c r="BI720" i="68" s="1"/>
  <c r="DN721" i="68"/>
  <c r="AH723" i="68"/>
  <c r="BI723" i="68" s="1"/>
  <c r="CM729" i="68"/>
  <c r="DN729" i="68" s="1"/>
  <c r="BF735" i="68"/>
  <c r="DK739" i="68"/>
  <c r="CM750" i="68"/>
  <c r="CM751" i="68"/>
  <c r="AH752" i="68"/>
  <c r="AH762" i="68"/>
  <c r="BF768" i="68"/>
  <c r="CM778" i="68"/>
  <c r="DN778" i="68" s="1"/>
  <c r="AH792" i="68"/>
  <c r="AH798" i="68"/>
  <c r="CM800" i="68"/>
  <c r="AH806" i="68"/>
  <c r="CM811" i="68"/>
  <c r="CM818" i="68"/>
  <c r="DK851" i="68"/>
  <c r="DN851" i="68" s="1"/>
  <c r="CM886" i="68"/>
  <c r="DN886" i="68" s="1"/>
  <c r="DN905" i="68"/>
  <c r="AH976" i="68"/>
  <c r="CM984" i="68"/>
  <c r="DN984" i="68" s="1"/>
  <c r="AH1007" i="68"/>
  <c r="BI1007" i="68" s="1"/>
  <c r="AH1107" i="68"/>
  <c r="BI1107" i="68" s="1"/>
  <c r="BF995" i="68"/>
  <c r="CM996" i="68"/>
  <c r="AH1018" i="68"/>
  <c r="AH1019" i="68"/>
  <c r="BF1041" i="68"/>
  <c r="CM1073" i="68"/>
  <c r="BI1095" i="68"/>
  <c r="CM1097" i="68"/>
  <c r="DN1097" i="68" s="1"/>
  <c r="DK1175" i="68"/>
  <c r="DK1187" i="68"/>
  <c r="BF1210" i="68"/>
  <c r="BI1210" i="68" s="1"/>
  <c r="BI957" i="68"/>
  <c r="AH962" i="68"/>
  <c r="AH967" i="68"/>
  <c r="AH968" i="68"/>
  <c r="BI968" i="68" s="1"/>
  <c r="DK973" i="68"/>
  <c r="CM983" i="68"/>
  <c r="DN983" i="68" s="1"/>
  <c r="BF986" i="68"/>
  <c r="DK1006" i="68"/>
  <c r="DK1010" i="68"/>
  <c r="BF1014" i="68"/>
  <c r="BI1014" i="68" s="1"/>
  <c r="DK1036" i="68"/>
  <c r="AH1043" i="68"/>
  <c r="DK1049" i="68"/>
  <c r="CM1060" i="68"/>
  <c r="DN1060" i="68" s="1"/>
  <c r="DK1061" i="68"/>
  <c r="CM1067" i="68"/>
  <c r="DK1095" i="68"/>
  <c r="CM1105" i="68"/>
  <c r="AH1145" i="68"/>
  <c r="BI1145" i="68" s="1"/>
  <c r="CM1160" i="68"/>
  <c r="DK1163" i="68"/>
  <c r="DN1033" i="68"/>
  <c r="AH1090" i="68"/>
  <c r="BI1090" i="68" s="1"/>
  <c r="AH1160" i="68"/>
  <c r="CM1170" i="68"/>
  <c r="DN1170" i="68" s="1"/>
  <c r="CM1184" i="68"/>
  <c r="DN1184" i="68" s="1"/>
  <c r="CM1203" i="68"/>
  <c r="DK952" i="68"/>
  <c r="AH954" i="68"/>
  <c r="BI954" i="68" s="1"/>
  <c r="CM992" i="68"/>
  <c r="DN992" i="68" s="1"/>
  <c r="CM1007" i="68"/>
  <c r="DN1007" i="68" s="1"/>
  <c r="DK1013" i="68"/>
  <c r="DK1027" i="68"/>
  <c r="AH1033" i="68"/>
  <c r="BI1033" i="68" s="1"/>
  <c r="CM1034" i="68"/>
  <c r="DN1034" i="68" s="1"/>
  <c r="BF1057" i="68"/>
  <c r="AH1064" i="68"/>
  <c r="BI1064" i="68" s="1"/>
  <c r="DK1069" i="68"/>
  <c r="AH1087" i="68"/>
  <c r="BI1087" i="68" s="1"/>
  <c r="CM1100" i="68"/>
  <c r="DK1138" i="68"/>
  <c r="DK1142" i="68"/>
  <c r="CM1159" i="68"/>
  <c r="CM1204" i="68"/>
  <c r="DN1204" i="68" s="1"/>
  <c r="DK1205" i="68"/>
  <c r="DN1205" i="68" s="1"/>
  <c r="BF694" i="68"/>
  <c r="BF698" i="68"/>
  <c r="BF702" i="68"/>
  <c r="BF710" i="68"/>
  <c r="DK714" i="68"/>
  <c r="AH721" i="68"/>
  <c r="BI721" i="68" s="1"/>
  <c r="BF724" i="68"/>
  <c r="DK728" i="68"/>
  <c r="BF738" i="68"/>
  <c r="AH742" i="68"/>
  <c r="DK747" i="68"/>
  <c r="BF756" i="68"/>
  <c r="DK760" i="68"/>
  <c r="DN760" i="68" s="1"/>
  <c r="BF764" i="68"/>
  <c r="BI764" i="68" s="1"/>
  <c r="AH768" i="68"/>
  <c r="AH789" i="68"/>
  <c r="BI789" i="68" s="1"/>
  <c r="AH793" i="68"/>
  <c r="AH800" i="68"/>
  <c r="BI800" i="68" s="1"/>
  <c r="DK811" i="68"/>
  <c r="BF825" i="68"/>
  <c r="AH828" i="68"/>
  <c r="DK860" i="68"/>
  <c r="AH864" i="68"/>
  <c r="BI864" i="68" s="1"/>
  <c r="BF904" i="68"/>
  <c r="BI904" i="68" s="1"/>
  <c r="DK907" i="68"/>
  <c r="AH909" i="68"/>
  <c r="BI909" i="68" s="1"/>
  <c r="BF912" i="68"/>
  <c r="BI912" i="68" s="1"/>
  <c r="CM913" i="68"/>
  <c r="DN913" i="68" s="1"/>
  <c r="DK947" i="68"/>
  <c r="DK959" i="68"/>
  <c r="DK963" i="68"/>
  <c r="DN963" i="68" s="1"/>
  <c r="DK968" i="68"/>
  <c r="DK972" i="68"/>
  <c r="AH1000" i="68"/>
  <c r="AH1009" i="68"/>
  <c r="BI1009" i="68" s="1"/>
  <c r="AH1022" i="68"/>
  <c r="BI1022" i="68" s="1"/>
  <c r="AH1035" i="68"/>
  <c r="BI1035" i="68" s="1"/>
  <c r="BF1040" i="68"/>
  <c r="BI1040" i="68" s="1"/>
  <c r="DK1052" i="68"/>
  <c r="BF1065" i="68"/>
  <c r="CM1086" i="68"/>
  <c r="DN1086" i="68" s="1"/>
  <c r="BF1099" i="68"/>
  <c r="AH1126" i="68"/>
  <c r="AH1141" i="68"/>
  <c r="BF1158" i="68"/>
  <c r="AH1203" i="68"/>
  <c r="CM1206" i="68"/>
  <c r="DN1206" i="68" s="1"/>
  <c r="DN1088" i="68"/>
  <c r="CM1131" i="68"/>
  <c r="CM1155" i="68"/>
  <c r="CM1175" i="68"/>
  <c r="CM1183" i="68"/>
  <c r="DN1183" i="68" s="1"/>
  <c r="BF943" i="68"/>
  <c r="CM944" i="68"/>
  <c r="BF963" i="68"/>
  <c r="DK1001" i="68"/>
  <c r="CM1029" i="68"/>
  <c r="CM1031" i="68"/>
  <c r="DN1031" i="68" s="1"/>
  <c r="AH1045" i="68"/>
  <c r="CM1091" i="68"/>
  <c r="AH1116" i="68"/>
  <c r="BI1116" i="68" s="1"/>
  <c r="BF1122" i="68"/>
  <c r="AH1015" i="68"/>
  <c r="BI1015" i="68" s="1"/>
  <c r="CM1019" i="68"/>
  <c r="BF1047" i="68"/>
  <c r="AH1049" i="68"/>
  <c r="BF1055" i="68"/>
  <c r="AH1059" i="68"/>
  <c r="BI1059" i="68" s="1"/>
  <c r="BI1106" i="68"/>
  <c r="BI1114" i="68"/>
  <c r="CM1123" i="68"/>
  <c r="AH1131" i="68"/>
  <c r="BI1131" i="68" s="1"/>
  <c r="AH1149" i="68"/>
  <c r="BI1149" i="68" s="1"/>
  <c r="AH1153" i="68"/>
  <c r="BI1153" i="68" s="1"/>
  <c r="AH1155" i="68"/>
  <c r="AH1175" i="68"/>
  <c r="AH1183" i="68"/>
  <c r="DN1187" i="68"/>
  <c r="DK687" i="68"/>
  <c r="CM698" i="68"/>
  <c r="BF701" i="68"/>
  <c r="DK704" i="68"/>
  <c r="DK712" i="68"/>
  <c r="DN712" i="68" s="1"/>
  <c r="AH717" i="68"/>
  <c r="BI717" i="68" s="1"/>
  <c r="AH731" i="68"/>
  <c r="BI731" i="68" s="1"/>
  <c r="BF732" i="68"/>
  <c r="BF741" i="68"/>
  <c r="DK750" i="68"/>
  <c r="DK754" i="68"/>
  <c r="CM760" i="68"/>
  <c r="DK762" i="68"/>
  <c r="DK767" i="68"/>
  <c r="DN767" i="68" s="1"/>
  <c r="DK771" i="68"/>
  <c r="CM774" i="68"/>
  <c r="DK785" i="68"/>
  <c r="DK790" i="68"/>
  <c r="DK803" i="68"/>
  <c r="DN803" i="68" s="1"/>
  <c r="BF810" i="68"/>
  <c r="AH825" i="68"/>
  <c r="DK827" i="68"/>
  <c r="AH829" i="68"/>
  <c r="BI829" i="68" s="1"/>
  <c r="BF838" i="68"/>
  <c r="CM848" i="68"/>
  <c r="DN848" i="68" s="1"/>
  <c r="BF851" i="68"/>
  <c r="AH887" i="68"/>
  <c r="CM887" i="68"/>
  <c r="AH891" i="68"/>
  <c r="BI891" i="68" s="1"/>
  <c r="CM899" i="68"/>
  <c r="DN899" i="68" s="1"/>
  <c r="DK910" i="68"/>
  <c r="BF919" i="68"/>
  <c r="BI919" i="68" s="1"/>
  <c r="CM920" i="68"/>
  <c r="DN920" i="68" s="1"/>
  <c r="DK923" i="68"/>
  <c r="DK941" i="68"/>
  <c r="BF946" i="68"/>
  <c r="AH991" i="68"/>
  <c r="DK996" i="68"/>
  <c r="DK1008" i="68"/>
  <c r="DN1008" i="68" s="1"/>
  <c r="AH1024" i="68"/>
  <c r="BI1024" i="68" s="1"/>
  <c r="AH1041" i="68"/>
  <c r="BF1043" i="68"/>
  <c r="CM1048" i="68"/>
  <c r="AH1056" i="68"/>
  <c r="AH1057" i="68"/>
  <c r="DK1063" i="68"/>
  <c r="AH1074" i="68"/>
  <c r="CM1075" i="68"/>
  <c r="CM1081" i="68"/>
  <c r="AH1085" i="68"/>
  <c r="DK1109" i="68"/>
  <c r="CM1115" i="68"/>
  <c r="CM1130" i="68"/>
  <c r="AH1156" i="68"/>
  <c r="CM1174" i="68"/>
  <c r="AH1194" i="68"/>
  <c r="BI1194" i="68" s="1"/>
  <c r="DK1196" i="68"/>
  <c r="CM947" i="68"/>
  <c r="AH977" i="68"/>
  <c r="BI977" i="68" s="1"/>
  <c r="AH998" i="68"/>
  <c r="BI998" i="68" s="1"/>
  <c r="DN1000" i="68"/>
  <c r="AH1006" i="68"/>
  <c r="AH1013" i="68"/>
  <c r="CM1028" i="68"/>
  <c r="DN1028" i="68" s="1"/>
  <c r="DK1079" i="68"/>
  <c r="BI1080" i="68"/>
  <c r="CM1110" i="68"/>
  <c r="CM1118" i="68"/>
  <c r="CM1122" i="68"/>
  <c r="DN1122" i="68" s="1"/>
  <c r="CM1150" i="68"/>
  <c r="DN1150" i="68" s="1"/>
  <c r="DN1188" i="68"/>
  <c r="AH1195" i="68"/>
  <c r="AH1202" i="68"/>
  <c r="AH1213" i="68"/>
  <c r="CM1197" i="68"/>
  <c r="DN1197" i="68" s="1"/>
  <c r="CM1211" i="68"/>
  <c r="DN1211" i="68" s="1"/>
  <c r="DK1214" i="68"/>
  <c r="DN1214" i="68" s="1"/>
  <c r="AH1100" i="68"/>
  <c r="DK1108" i="68"/>
  <c r="DK1120" i="68"/>
  <c r="BF1125" i="68"/>
  <c r="AH1132" i="68"/>
  <c r="DK1137" i="68"/>
  <c r="AH1140" i="68"/>
  <c r="BI1140" i="68" s="1"/>
  <c r="BF1142" i="68"/>
  <c r="AH1150" i="68"/>
  <c r="CM1158" i="68"/>
  <c r="BF1162" i="68"/>
  <c r="BF1168" i="68"/>
  <c r="BF1177" i="68"/>
  <c r="CM1178" i="68"/>
  <c r="AH1190" i="68"/>
  <c r="CM1198" i="68"/>
  <c r="DK1204" i="68"/>
  <c r="CM856" i="68"/>
  <c r="DK859" i="68"/>
  <c r="BF864" i="68"/>
  <c r="BF868" i="68"/>
  <c r="BF874" i="68"/>
  <c r="BI874" i="68" s="1"/>
  <c r="CM875" i="68"/>
  <c r="AH886" i="68"/>
  <c r="AH890" i="68"/>
  <c r="DK892" i="68"/>
  <c r="BF902" i="68"/>
  <c r="CM923" i="68"/>
  <c r="AH925" i="68"/>
  <c r="BI925" i="68" s="1"/>
  <c r="DK930" i="68"/>
  <c r="DK940" i="68"/>
  <c r="BF945" i="68"/>
  <c r="BF959" i="68"/>
  <c r="CM960" i="68"/>
  <c r="DN960" i="68" s="1"/>
  <c r="BF972" i="68"/>
  <c r="CM976" i="68"/>
  <c r="DN976" i="68" s="1"/>
  <c r="CM978" i="68"/>
  <c r="DN978" i="68" s="1"/>
  <c r="DK985" i="68"/>
  <c r="CM991" i="68"/>
  <c r="DN991" i="68" s="1"/>
  <c r="BF1000" i="68"/>
  <c r="BF1013" i="68"/>
  <c r="AH1017" i="68"/>
  <c r="BF1020" i="68"/>
  <c r="DK1020" i="68"/>
  <c r="BF1036" i="68"/>
  <c r="DK1040" i="68"/>
  <c r="CM1044" i="68"/>
  <c r="DK1059" i="68"/>
  <c r="AH1071" i="68"/>
  <c r="BI1071" i="68" s="1"/>
  <c r="BF1074" i="68"/>
  <c r="BI1074" i="68" s="1"/>
  <c r="CM1080" i="68"/>
  <c r="DN1080" i="68" s="1"/>
  <c r="DK1098" i="68"/>
  <c r="BF1103" i="68"/>
  <c r="DK1116" i="68"/>
  <c r="DN1116" i="68" s="1"/>
  <c r="AH1123" i="68"/>
  <c r="BI1123" i="68" s="1"/>
  <c r="DK1128" i="68"/>
  <c r="CM1169" i="68"/>
  <c r="AH1173" i="68"/>
  <c r="DK1190" i="68"/>
  <c r="BF1195" i="68"/>
  <c r="BF1199" i="68"/>
  <c r="CM1209" i="68"/>
  <c r="CM1212" i="68"/>
  <c r="DN1212" i="68" s="1"/>
  <c r="AH839" i="68"/>
  <c r="BF840" i="68"/>
  <c r="DK844" i="68"/>
  <c r="CM846" i="68"/>
  <c r="DK849" i="68"/>
  <c r="DN849" i="68" s="1"/>
  <c r="CM862" i="68"/>
  <c r="AH870" i="68"/>
  <c r="BI870" i="68" s="1"/>
  <c r="AH872" i="68"/>
  <c r="BF873" i="68"/>
  <c r="AH875" i="68"/>
  <c r="BI875" i="68" s="1"/>
  <c r="DK877" i="68"/>
  <c r="DK882" i="68"/>
  <c r="AH889" i="68"/>
  <c r="AH896" i="68"/>
  <c r="BI896" i="68" s="1"/>
  <c r="CM907" i="68"/>
  <c r="DN907" i="68" s="1"/>
  <c r="DK915" i="68"/>
  <c r="DK935" i="68"/>
  <c r="AH937" i="68"/>
  <c r="CM941" i="68"/>
  <c r="DK944" i="68"/>
  <c r="BF962" i="68"/>
  <c r="BI962" i="68" s="1"/>
  <c r="BF967" i="68"/>
  <c r="AH969" i="68"/>
  <c r="CM981" i="68"/>
  <c r="DN981" i="68" s="1"/>
  <c r="BF985" i="68"/>
  <c r="CM1015" i="68"/>
  <c r="AH1027" i="68"/>
  <c r="DK1035" i="68"/>
  <c r="AH1046" i="68"/>
  <c r="BI1046" i="68" s="1"/>
  <c r="BF1050" i="68"/>
  <c r="CM1057" i="68"/>
  <c r="DK1068" i="68"/>
  <c r="AH1072" i="68"/>
  <c r="DK1073" i="68"/>
  <c r="AH1082" i="68"/>
  <c r="DK1092" i="68"/>
  <c r="AH1096" i="68"/>
  <c r="BF1098" i="68"/>
  <c r="DK1102" i="68"/>
  <c r="DK1111" i="68"/>
  <c r="BF1116" i="68"/>
  <c r="BF1124" i="68"/>
  <c r="AH1130" i="68"/>
  <c r="BI1130" i="68" s="1"/>
  <c r="CM1148" i="68"/>
  <c r="DN1148" i="68" s="1"/>
  <c r="BF1161" i="68"/>
  <c r="AH1169" i="68"/>
  <c r="BF1171" i="68"/>
  <c r="CM1172" i="68"/>
  <c r="CM1181" i="68"/>
  <c r="AH1189" i="68"/>
  <c r="BF1190" i="68"/>
  <c r="DK1198" i="68"/>
  <c r="DK1207" i="68"/>
  <c r="CM864" i="68"/>
  <c r="DN864" i="68" s="1"/>
  <c r="BF882" i="68"/>
  <c r="DK887" i="68"/>
  <c r="DK891" i="68"/>
  <c r="DN891" i="68" s="1"/>
  <c r="CM902" i="68"/>
  <c r="DN902" i="68" s="1"/>
  <c r="AH918" i="68"/>
  <c r="DK939" i="68"/>
  <c r="AH941" i="68"/>
  <c r="BI941" i="68" s="1"/>
  <c r="DK948" i="68"/>
  <c r="DN948" i="68" s="1"/>
  <c r="DK957" i="68"/>
  <c r="AH975" i="68"/>
  <c r="CM990" i="68"/>
  <c r="BF999" i="68"/>
  <c r="BF1008" i="68"/>
  <c r="DK1019" i="68"/>
  <c r="DK1023" i="68"/>
  <c r="BF1029" i="68"/>
  <c r="CM1030" i="68"/>
  <c r="DN1030" i="68" s="1"/>
  <c r="CM1041" i="68"/>
  <c r="DK1044" i="68"/>
  <c r="DK1048" i="68"/>
  <c r="BF1049" i="68"/>
  <c r="CM1051" i="68"/>
  <c r="DK1082" i="68"/>
  <c r="DK1115" i="68"/>
  <c r="DK1123" i="68"/>
  <c r="DK1131" i="68"/>
  <c r="CM1154" i="68"/>
  <c r="AH1157" i="68"/>
  <c r="BF1166" i="68"/>
  <c r="AH1172" i="68"/>
  <c r="BI1172" i="68" s="1"/>
  <c r="DK1174" i="68"/>
  <c r="DN1174" i="68" s="1"/>
  <c r="BF1175" i="68"/>
  <c r="AH1191" i="68"/>
  <c r="CM1199" i="68"/>
  <c r="AH1211" i="68"/>
  <c r="BI1211" i="68" s="1"/>
  <c r="BF1213" i="68"/>
  <c r="AH879" i="68"/>
  <c r="AH907" i="68"/>
  <c r="BI907" i="68" s="1"/>
  <c r="AH914" i="68"/>
  <c r="BI914" i="68" s="1"/>
  <c r="AH917" i="68"/>
  <c r="BI917" i="68" s="1"/>
  <c r="CM952" i="68"/>
  <c r="AH990" i="68"/>
  <c r="BI990" i="68" s="1"/>
  <c r="CM1013" i="68"/>
  <c r="DN1013" i="68" s="1"/>
  <c r="CM1016" i="68"/>
  <c r="DN1016" i="68" s="1"/>
  <c r="AH1030" i="68"/>
  <c r="CM1036" i="68"/>
  <c r="CM1052" i="68"/>
  <c r="AH1067" i="68"/>
  <c r="CM1069" i="68"/>
  <c r="AH1079" i="68"/>
  <c r="BI1079" i="68" s="1"/>
  <c r="CM1108" i="68"/>
  <c r="AH1110" i="68"/>
  <c r="AH1117" i="68"/>
  <c r="CM1126" i="68"/>
  <c r="AH1138" i="68"/>
  <c r="CM1156" i="68"/>
  <c r="DN1156" i="68" s="1"/>
  <c r="AH1181" i="68"/>
  <c r="BI1181" i="68" s="1"/>
  <c r="CM1196" i="68"/>
  <c r="DK831" i="68"/>
  <c r="DN831" i="68" s="1"/>
  <c r="BF833" i="68"/>
  <c r="BF839" i="68"/>
  <c r="AH845" i="68"/>
  <c r="BI845" i="68" s="1"/>
  <c r="AH846" i="68"/>
  <c r="BI846" i="68" s="1"/>
  <c r="BF858" i="68"/>
  <c r="AH866" i="68"/>
  <c r="BI866" i="68" s="1"/>
  <c r="DK876" i="68"/>
  <c r="BF887" i="68"/>
  <c r="BF896" i="68"/>
  <c r="BF900" i="68"/>
  <c r="BF905" i="68"/>
  <c r="DK914" i="68"/>
  <c r="BF920" i="68"/>
  <c r="DK924" i="68"/>
  <c r="AH928" i="68"/>
  <c r="BF929" i="68"/>
  <c r="BF934" i="68"/>
  <c r="BF939" i="68"/>
  <c r="DK943" i="68"/>
  <c r="AH952" i="68"/>
  <c r="BI952" i="68" s="1"/>
  <c r="BF953" i="68"/>
  <c r="AH959" i="68"/>
  <c r="AH960" i="68"/>
  <c r="DK961" i="68"/>
  <c r="BF966" i="68"/>
  <c r="AH974" i="68"/>
  <c r="BI974" i="68" s="1"/>
  <c r="CM977" i="68"/>
  <c r="DK979" i="68"/>
  <c r="AH982" i="68"/>
  <c r="BI982" i="68" s="1"/>
  <c r="DK993" i="68"/>
  <c r="DK1002" i="68"/>
  <c r="DK1038" i="68"/>
  <c r="BF1044" i="68"/>
  <c r="BF1053" i="68"/>
  <c r="DK1057" i="68"/>
  <c r="CM1064" i="68"/>
  <c r="DN1064" i="68" s="1"/>
  <c r="DK1067" i="68"/>
  <c r="BF1082" i="68"/>
  <c r="AH1091" i="68"/>
  <c r="BI1091" i="68" s="1"/>
  <c r="CM1138" i="68"/>
  <c r="DK1139" i="68"/>
  <c r="DK1150" i="68"/>
  <c r="AH1152" i="68"/>
  <c r="BF1155" i="68"/>
  <c r="AH1164" i="68"/>
  <c r="BF1165" i="68"/>
  <c r="BF1174" i="68"/>
  <c r="CM1182" i="68"/>
  <c r="CM1185" i="68"/>
  <c r="DN1185" i="68" s="1"/>
  <c r="BF1189" i="68"/>
  <c r="CM1195" i="68"/>
  <c r="AH1197" i="68"/>
  <c r="AH1199" i="68"/>
  <c r="BI1199" i="68" s="1"/>
  <c r="DN1159" i="68"/>
  <c r="AH1178" i="68"/>
  <c r="CM1180" i="68"/>
  <c r="AH1185" i="68"/>
  <c r="BF1072" i="68"/>
  <c r="DK1081" i="68"/>
  <c r="CM1084" i="68"/>
  <c r="DK1085" i="68"/>
  <c r="BF1096" i="68"/>
  <c r="CM1099" i="68"/>
  <c r="DK1114" i="68"/>
  <c r="DK1126" i="68"/>
  <c r="DK1134" i="68"/>
  <c r="DK1178" i="68"/>
  <c r="DK1192" i="68"/>
  <c r="BF1027" i="68"/>
  <c r="CM1045" i="68"/>
  <c r="AH1051" i="68"/>
  <c r="BI1051" i="68" s="1"/>
  <c r="DK1055" i="68"/>
  <c r="BF1066" i="68"/>
  <c r="AH1073" i="68"/>
  <c r="DK1075" i="68"/>
  <c r="CM1083" i="68"/>
  <c r="DN1083" i="68" s="1"/>
  <c r="DK1090" i="68"/>
  <c r="DK1099" i="68"/>
  <c r="BF1104" i="68"/>
  <c r="DK1117" i="68"/>
  <c r="AH1125" i="68"/>
  <c r="BI1125" i="68" s="1"/>
  <c r="AH1127" i="68"/>
  <c r="AH1142" i="68"/>
  <c r="BF1169" i="68"/>
  <c r="AH1177" i="68"/>
  <c r="BF1187" i="68"/>
  <c r="BF1209" i="68"/>
  <c r="BF1215" i="68"/>
  <c r="B183" i="69"/>
  <c r="B184" i="69"/>
  <c r="B283" i="69"/>
  <c r="B433" i="69"/>
  <c r="B435" i="69"/>
  <c r="B556" i="69"/>
  <c r="B40" i="69"/>
  <c r="B636" i="69"/>
  <c r="B137" i="69"/>
  <c r="B638" i="69"/>
  <c r="B284" i="69"/>
  <c r="B828" i="69"/>
  <c r="B37" i="69"/>
  <c r="B329" i="69"/>
  <c r="B830" i="69"/>
  <c r="B38" i="69"/>
  <c r="B432" i="69"/>
  <c r="B934" i="69"/>
  <c r="B86" i="69"/>
  <c r="B187" i="69"/>
  <c r="B331" i="69"/>
  <c r="B488" i="69"/>
  <c r="B641" i="69"/>
  <c r="B937" i="69"/>
  <c r="B87" i="69"/>
  <c r="B232" i="69"/>
  <c r="B333" i="69"/>
  <c r="B489" i="69"/>
  <c r="B721" i="69"/>
  <c r="B955" i="69"/>
  <c r="B89" i="69"/>
  <c r="B233" i="69"/>
  <c r="B379" i="69"/>
  <c r="B492" i="69"/>
  <c r="B724" i="69"/>
  <c r="B1073" i="69"/>
  <c r="B135" i="69"/>
  <c r="B236" i="69"/>
  <c r="B380" i="69"/>
  <c r="B550" i="69"/>
  <c r="B726" i="69"/>
  <c r="B1094" i="69"/>
  <c r="B136" i="69"/>
  <c r="B281" i="69"/>
  <c r="B382" i="69"/>
  <c r="B553" i="69"/>
  <c r="B827" i="69"/>
  <c r="B1097" i="69"/>
  <c r="B47" i="69"/>
  <c r="B145" i="69"/>
  <c r="B243" i="69"/>
  <c r="B340" i="69"/>
  <c r="B444" i="69"/>
  <c r="B571" i="69"/>
  <c r="B1104" i="69"/>
  <c r="B13" i="69"/>
  <c r="B62" i="69"/>
  <c r="B110" i="69"/>
  <c r="B159" i="69"/>
  <c r="B208" i="69"/>
  <c r="B256" i="69"/>
  <c r="B305" i="69"/>
  <c r="B355" i="69"/>
  <c r="B403" i="69"/>
  <c r="B460" i="69"/>
  <c r="B517" i="69"/>
  <c r="B593" i="69"/>
  <c r="B678" i="69"/>
  <c r="B764" i="69"/>
  <c r="B873" i="69"/>
  <c r="B1009" i="69"/>
  <c r="B1136" i="69"/>
  <c r="B96" i="69"/>
  <c r="B193" i="69"/>
  <c r="B292" i="69"/>
  <c r="B389" i="69"/>
  <c r="B500" i="69"/>
  <c r="B656" i="69"/>
  <c r="B956" i="69"/>
  <c r="B14" i="69"/>
  <c r="B63" i="69"/>
  <c r="B111" i="69"/>
  <c r="B160" i="69"/>
  <c r="B209" i="69"/>
  <c r="B257" i="69"/>
  <c r="B307" i="69"/>
  <c r="B356" i="69"/>
  <c r="B404" i="69"/>
  <c r="B461" i="69"/>
  <c r="B518" i="69"/>
  <c r="B596" i="69"/>
  <c r="B681" i="69"/>
  <c r="B766" i="69"/>
  <c r="B891" i="69"/>
  <c r="B1012" i="69"/>
  <c r="B1150" i="69"/>
  <c r="B741" i="69"/>
  <c r="B16" i="69"/>
  <c r="B64" i="69"/>
  <c r="B113" i="69"/>
  <c r="B163" i="69"/>
  <c r="B211" i="69"/>
  <c r="B260" i="69"/>
  <c r="B309" i="69"/>
  <c r="B357" i="69"/>
  <c r="B406" i="69"/>
  <c r="B464" i="69"/>
  <c r="B520" i="69"/>
  <c r="B598" i="69"/>
  <c r="B684" i="69"/>
  <c r="B784" i="69"/>
  <c r="B892" i="69"/>
  <c r="B1019" i="69"/>
  <c r="B1157" i="69"/>
  <c r="B848" i="69"/>
  <c r="B23" i="69"/>
  <c r="B72" i="69"/>
  <c r="B120" i="69"/>
  <c r="B169" i="69"/>
  <c r="B219" i="69"/>
  <c r="B267" i="69"/>
  <c r="B316" i="69"/>
  <c r="B365" i="69"/>
  <c r="B414" i="69"/>
  <c r="B472" i="69"/>
  <c r="B529" i="69"/>
  <c r="B613" i="69"/>
  <c r="B699" i="69"/>
  <c r="B785" i="69"/>
  <c r="B894" i="69"/>
  <c r="B1040" i="69"/>
  <c r="B1158" i="69"/>
  <c r="B25" i="69"/>
  <c r="B49" i="69"/>
  <c r="B73" i="69"/>
  <c r="B99" i="69"/>
  <c r="B123" i="69"/>
  <c r="B147" i="69"/>
  <c r="B172" i="69"/>
  <c r="B196" i="69"/>
  <c r="B220" i="69"/>
  <c r="B245" i="69"/>
  <c r="B269" i="69"/>
  <c r="B293" i="69"/>
  <c r="B318" i="69"/>
  <c r="B342" i="69"/>
  <c r="B366" i="69"/>
  <c r="B391" i="69"/>
  <c r="B417" i="69"/>
  <c r="B445" i="69"/>
  <c r="B475" i="69"/>
  <c r="B502" i="69"/>
  <c r="B531" i="69"/>
  <c r="B572" i="69"/>
  <c r="B614" i="69"/>
  <c r="B657" i="69"/>
  <c r="B700" i="69"/>
  <c r="B742" i="69"/>
  <c r="B788" i="69"/>
  <c r="B849" i="69"/>
  <c r="B912" i="69"/>
  <c r="B958" i="69"/>
  <c r="B1041" i="69"/>
  <c r="B1105" i="69"/>
  <c r="B1180" i="69"/>
  <c r="B27" i="69"/>
  <c r="B51" i="69"/>
  <c r="B75" i="69"/>
  <c r="B100" i="69"/>
  <c r="B124" i="69"/>
  <c r="B148" i="69"/>
  <c r="B173" i="69"/>
  <c r="B197" i="69"/>
  <c r="B221" i="69"/>
  <c r="B246" i="69"/>
  <c r="B270" i="69"/>
  <c r="B294" i="69"/>
  <c r="B319" i="69"/>
  <c r="B343" i="69"/>
  <c r="B367" i="69"/>
  <c r="B392" i="69"/>
  <c r="B419" i="69"/>
  <c r="B446" i="69"/>
  <c r="B476" i="69"/>
  <c r="B504" i="69"/>
  <c r="B532" i="69"/>
  <c r="B574" i="69"/>
  <c r="B617" i="69"/>
  <c r="B660" i="69"/>
  <c r="B702" i="69"/>
  <c r="B745" i="69"/>
  <c r="B805" i="69"/>
  <c r="B852" i="69"/>
  <c r="B913" i="69"/>
  <c r="B980" i="69"/>
  <c r="B1044" i="69"/>
  <c r="B1125" i="69"/>
  <c r="B1182" i="69"/>
  <c r="B28" i="69"/>
  <c r="B53" i="69"/>
  <c r="B77" i="69"/>
  <c r="B101" i="69"/>
  <c r="B126" i="69"/>
  <c r="B150" i="69"/>
  <c r="B174" i="69"/>
  <c r="B199" i="69"/>
  <c r="B223" i="69"/>
  <c r="B247" i="69"/>
  <c r="B272" i="69"/>
  <c r="B296" i="69"/>
  <c r="B320" i="69"/>
  <c r="B345" i="69"/>
  <c r="B369" i="69"/>
  <c r="B393" i="69"/>
  <c r="B421" i="69"/>
  <c r="B449" i="69"/>
  <c r="B477" i="69"/>
  <c r="B507" i="69"/>
  <c r="B534" i="69"/>
  <c r="B577" i="69"/>
  <c r="B620" i="69"/>
  <c r="B662" i="69"/>
  <c r="B705" i="69"/>
  <c r="B748" i="69"/>
  <c r="B806" i="69"/>
  <c r="B869" i="69"/>
  <c r="B916" i="69"/>
  <c r="B987" i="69"/>
  <c r="B1065" i="69"/>
  <c r="B1126" i="69"/>
  <c r="B1204" i="69"/>
  <c r="B1205" i="69"/>
  <c r="B1179" i="69"/>
  <c r="B1148" i="69"/>
  <c r="B1118" i="69"/>
  <c r="B1093" i="69"/>
  <c r="B1062" i="69"/>
  <c r="B1033" i="69"/>
  <c r="B1008" i="69"/>
  <c r="B977" i="69"/>
  <c r="B950" i="69"/>
  <c r="B929" i="69"/>
  <c r="B908" i="69"/>
  <c r="B886" i="69"/>
  <c r="B865" i="69"/>
  <c r="B844" i="69"/>
  <c r="B822" i="69"/>
  <c r="B801" i="69"/>
  <c r="B780" i="69"/>
  <c r="B758" i="69"/>
  <c r="B737" i="69"/>
  <c r="B716" i="69"/>
  <c r="B694" i="69"/>
  <c r="B673" i="69"/>
  <c r="B652" i="69"/>
  <c r="B630" i="69"/>
  <c r="B609" i="69"/>
  <c r="B588" i="69"/>
  <c r="B566" i="69"/>
  <c r="B545" i="69"/>
  <c r="B528" i="69"/>
  <c r="B513" i="69"/>
  <c r="B499" i="69"/>
  <c r="B485" i="69"/>
  <c r="B470" i="69"/>
  <c r="B456" i="69"/>
  <c r="B443" i="69"/>
  <c r="B428" i="69"/>
  <c r="B413" i="69"/>
  <c r="B400" i="69"/>
  <c r="B388" i="69"/>
  <c r="B375" i="69"/>
  <c r="B364" i="69"/>
  <c r="B351" i="69"/>
  <c r="B339" i="69"/>
  <c r="B327" i="69"/>
  <c r="B315" i="69"/>
  <c r="B302" i="69"/>
  <c r="B291" i="69"/>
  <c r="B278" i="69"/>
  <c r="B265" i="69"/>
  <c r="B254" i="69"/>
  <c r="B241" i="69"/>
  <c r="B229" i="69"/>
  <c r="B217" i="69"/>
  <c r="B205" i="69"/>
  <c r="B192" i="69"/>
  <c r="B181" i="69"/>
  <c r="B168" i="69"/>
  <c r="B156" i="69"/>
  <c r="B144" i="69"/>
  <c r="B132" i="69"/>
  <c r="B119" i="69"/>
  <c r="B108" i="69"/>
  <c r="B95" i="69"/>
  <c r="B83" i="69"/>
  <c r="B71" i="69"/>
  <c r="B59" i="69"/>
  <c r="B46" i="69"/>
  <c r="B35" i="69"/>
  <c r="B22" i="69"/>
  <c r="B1203" i="69"/>
  <c r="B1172" i="69"/>
  <c r="B1147" i="69"/>
  <c r="B1116" i="69"/>
  <c r="B1086" i="69"/>
  <c r="B1061" i="69"/>
  <c r="B1030" i="69"/>
  <c r="B1001" i="69"/>
  <c r="B976" i="69"/>
  <c r="B948" i="69"/>
  <c r="B926" i="69"/>
  <c r="B905" i="69"/>
  <c r="B884" i="69"/>
  <c r="B862" i="69"/>
  <c r="B841" i="69"/>
  <c r="B820" i="69"/>
  <c r="B798" i="69"/>
  <c r="B777" i="69"/>
  <c r="B756" i="69"/>
  <c r="B734" i="69"/>
  <c r="B713" i="69"/>
  <c r="B692" i="69"/>
  <c r="B670" i="69"/>
  <c r="B649" i="69"/>
  <c r="B628" i="69"/>
  <c r="B606" i="69"/>
  <c r="B585" i="69"/>
  <c r="B564" i="69"/>
  <c r="B542" i="69"/>
  <c r="B525" i="69"/>
  <c r="B510" i="69"/>
  <c r="B497" i="69"/>
  <c r="B483" i="69"/>
  <c r="B468" i="69"/>
  <c r="B454" i="69"/>
  <c r="B440" i="69"/>
  <c r="B425" i="69"/>
  <c r="B412" i="69"/>
  <c r="B398" i="69"/>
  <c r="B385" i="69"/>
  <c r="B374" i="69"/>
  <c r="B361" i="69"/>
  <c r="B349" i="69"/>
  <c r="B337" i="69"/>
  <c r="B325" i="69"/>
  <c r="B312" i="69"/>
  <c r="B301" i="69"/>
  <c r="B288" i="69"/>
  <c r="B276" i="69"/>
  <c r="B264" i="69"/>
  <c r="B252" i="69"/>
  <c r="B239" i="69"/>
  <c r="B228" i="69"/>
  <c r="B215" i="69"/>
  <c r="B203" i="69"/>
  <c r="B191" i="69"/>
  <c r="B179" i="69"/>
  <c r="B166" i="69"/>
  <c r="B155" i="69"/>
  <c r="B142" i="69"/>
  <c r="B129" i="69"/>
  <c r="B118" i="69"/>
  <c r="B105" i="69"/>
  <c r="B93" i="69"/>
  <c r="B81" i="69"/>
  <c r="B69" i="69"/>
  <c r="B56" i="69"/>
  <c r="B45" i="69"/>
  <c r="B32" i="69"/>
  <c r="B20" i="69"/>
  <c r="B1201" i="69"/>
  <c r="B1169" i="69"/>
  <c r="B1140" i="69"/>
  <c r="B1115" i="69"/>
  <c r="B1084" i="69"/>
  <c r="B1054" i="69"/>
  <c r="B1029" i="69"/>
  <c r="B998" i="69"/>
  <c r="B969" i="69"/>
  <c r="B945" i="69"/>
  <c r="B924" i="69"/>
  <c r="B902" i="69"/>
  <c r="B881" i="69"/>
  <c r="B860" i="69"/>
  <c r="B838" i="69"/>
  <c r="B817" i="69"/>
  <c r="B796" i="69"/>
  <c r="B774" i="69"/>
  <c r="B753" i="69"/>
  <c r="B732" i="69"/>
  <c r="B710" i="69"/>
  <c r="B689" i="69"/>
  <c r="B668" i="69"/>
  <c r="B646" i="69"/>
  <c r="B625" i="69"/>
  <c r="B604" i="69"/>
  <c r="B582" i="69"/>
  <c r="B561" i="69"/>
  <c r="B540" i="69"/>
  <c r="B524" i="69"/>
  <c r="B509" i="69"/>
  <c r="B496" i="69"/>
  <c r="B481" i="69"/>
  <c r="B467" i="69"/>
  <c r="B453" i="69"/>
  <c r="B438" i="69"/>
  <c r="B424" i="69"/>
  <c r="B411" i="69"/>
  <c r="B397" i="69"/>
  <c r="B384" i="69"/>
  <c r="B373" i="69"/>
  <c r="B360" i="69"/>
  <c r="B348" i="69"/>
  <c r="B336" i="69"/>
  <c r="B324" i="69"/>
  <c r="B311" i="69"/>
  <c r="B300" i="69"/>
  <c r="B287" i="69"/>
  <c r="B275" i="69"/>
  <c r="B263" i="69"/>
  <c r="B251" i="69"/>
  <c r="B238" i="69"/>
  <c r="B227" i="69"/>
  <c r="B214" i="69"/>
  <c r="B201" i="69"/>
  <c r="B190" i="69"/>
  <c r="B177" i="69"/>
  <c r="B165" i="69"/>
  <c r="B153" i="69"/>
  <c r="B141" i="69"/>
  <c r="B128" i="69"/>
  <c r="B117" i="69"/>
  <c r="B104" i="69"/>
  <c r="B92" i="69"/>
  <c r="B80" i="69"/>
  <c r="B68" i="69"/>
  <c r="B55" i="69"/>
  <c r="B44" i="69"/>
  <c r="B31" i="69"/>
  <c r="B19" i="69"/>
  <c r="B1161" i="69"/>
  <c r="B1076" i="69"/>
  <c r="B1051" i="69"/>
  <c r="B1020" i="69"/>
  <c r="B990" i="69"/>
  <c r="B965" i="69"/>
  <c r="B940" i="69"/>
  <c r="B918" i="69"/>
  <c r="B897" i="69"/>
  <c r="B876" i="69"/>
  <c r="B854" i="69"/>
  <c r="B833" i="69"/>
  <c r="B812" i="69"/>
  <c r="B790" i="69"/>
  <c r="B769" i="69"/>
  <c r="B1193" i="69"/>
  <c r="B1168" i="69"/>
  <c r="B1137" i="69"/>
  <c r="B1108" i="69"/>
  <c r="B1083" i="69"/>
  <c r="B1052" i="69"/>
  <c r="B1022" i="69"/>
  <c r="B997" i="69"/>
  <c r="B966" i="69"/>
  <c r="B944" i="69"/>
  <c r="B923" i="69"/>
  <c r="B901" i="69"/>
  <c r="B880" i="69"/>
  <c r="B859" i="69"/>
  <c r="B837" i="69"/>
  <c r="B816" i="69"/>
  <c r="B795" i="69"/>
  <c r="B773" i="69"/>
  <c r="B752" i="69"/>
  <c r="B731" i="69"/>
  <c r="B709" i="69"/>
  <c r="B688" i="69"/>
  <c r="B667" i="69"/>
  <c r="B645" i="69"/>
  <c r="B624" i="69"/>
  <c r="B603" i="69"/>
  <c r="B581" i="69"/>
  <c r="B560" i="69"/>
  <c r="B539" i="69"/>
  <c r="B521" i="69"/>
  <c r="B508" i="69"/>
  <c r="B493" i="69"/>
  <c r="B478" i="69"/>
  <c r="B465" i="69"/>
  <c r="B451" i="69"/>
  <c r="B436" i="69"/>
  <c r="B422" i="69"/>
  <c r="B408" i="69"/>
  <c r="B395" i="69"/>
  <c r="B383" i="69"/>
  <c r="B371" i="69"/>
  <c r="B358" i="69"/>
  <c r="B347" i="69"/>
  <c r="B334" i="69"/>
  <c r="B321" i="69"/>
  <c r="B310" i="69"/>
  <c r="B297" i="69"/>
  <c r="B285" i="69"/>
  <c r="B273" i="69"/>
  <c r="B261" i="69"/>
  <c r="B248" i="69"/>
  <c r="B237" i="69"/>
  <c r="B224" i="69"/>
  <c r="B212" i="69"/>
  <c r="B200" i="69"/>
  <c r="B188" i="69"/>
  <c r="B175" i="69"/>
  <c r="B164" i="69"/>
  <c r="B151" i="69"/>
  <c r="B139" i="69"/>
  <c r="B127" i="69"/>
  <c r="B115" i="69"/>
  <c r="B102" i="69"/>
  <c r="B91" i="69"/>
  <c r="B78" i="69"/>
  <c r="B65" i="69"/>
  <c r="B54" i="69"/>
  <c r="B41" i="69"/>
  <c r="B29" i="69"/>
  <c r="B17" i="69"/>
  <c r="B36" i="69"/>
  <c r="B60" i="69"/>
  <c r="B84" i="69"/>
  <c r="B109" i="69"/>
  <c r="B133" i="69"/>
  <c r="B157" i="69"/>
  <c r="B182" i="69"/>
  <c r="B206" i="69"/>
  <c r="B230" i="69"/>
  <c r="B255" i="69"/>
  <c r="B279" i="69"/>
  <c r="B303" i="69"/>
  <c r="B328" i="69"/>
  <c r="B352" i="69"/>
  <c r="B376" i="69"/>
  <c r="B401" i="69"/>
  <c r="B429" i="69"/>
  <c r="B457" i="69"/>
  <c r="B486" i="69"/>
  <c r="B515" i="69"/>
  <c r="B549" i="69"/>
  <c r="B592" i="69"/>
  <c r="B635" i="69"/>
  <c r="B677" i="69"/>
  <c r="B720" i="69"/>
  <c r="B763" i="69"/>
  <c r="B809" i="69"/>
  <c r="B870" i="69"/>
  <c r="B933" i="69"/>
  <c r="B988" i="69"/>
  <c r="B1072" i="69"/>
  <c r="B1129" i="69"/>
  <c r="B1190" i="69"/>
  <c r="B541" i="69"/>
  <c r="B552" i="69"/>
  <c r="B563" i="69"/>
  <c r="B573" i="69"/>
  <c r="B584" i="69"/>
  <c r="B595" i="69"/>
  <c r="B605" i="69"/>
  <c r="B616" i="69"/>
  <c r="B627" i="69"/>
  <c r="B637" i="69"/>
  <c r="B648" i="69"/>
  <c r="B659" i="69"/>
  <c r="B669" i="69"/>
  <c r="B680" i="69"/>
  <c r="B691" i="69"/>
  <c r="B701" i="69"/>
  <c r="B712" i="69"/>
  <c r="B723" i="69"/>
  <c r="B733" i="69"/>
  <c r="B744" i="69"/>
  <c r="B755" i="69"/>
  <c r="B765" i="69"/>
  <c r="B776" i="69"/>
  <c r="B787" i="69"/>
  <c r="B797" i="69"/>
  <c r="B808" i="69"/>
  <c r="B819" i="69"/>
  <c r="B829" i="69"/>
  <c r="B840" i="69"/>
  <c r="B851" i="69"/>
  <c r="B861" i="69"/>
  <c r="B872" i="69"/>
  <c r="B883" i="69"/>
  <c r="B893" i="69"/>
  <c r="B904" i="69"/>
  <c r="B915" i="69"/>
  <c r="B925" i="69"/>
  <c r="B936" i="69"/>
  <c r="B947" i="69"/>
  <c r="B957" i="69"/>
  <c r="B968" i="69"/>
  <c r="B979" i="69"/>
  <c r="B989" i="69"/>
  <c r="B1000" i="69"/>
  <c r="B1011" i="69"/>
  <c r="B1021" i="69"/>
  <c r="B1032" i="69"/>
  <c r="B1043" i="69"/>
  <c r="B1053" i="69"/>
  <c r="B1064" i="69"/>
  <c r="B1075" i="69"/>
  <c r="B1085" i="69"/>
  <c r="B1096" i="69"/>
  <c r="B1107" i="69"/>
  <c r="B1117" i="69"/>
  <c r="B1128" i="69"/>
  <c r="B1139" i="69"/>
  <c r="B1149" i="69"/>
  <c r="B1160" i="69"/>
  <c r="B1171" i="69"/>
  <c r="B1181" i="69"/>
  <c r="B1192" i="69"/>
  <c r="B1207" i="69"/>
  <c r="B1212" i="69"/>
  <c r="B1211" i="69"/>
  <c r="B1202" i="69"/>
  <c r="B1194" i="69"/>
  <c r="B1186" i="69"/>
  <c r="B1178" i="69"/>
  <c r="B1170" i="69"/>
  <c r="B1162" i="69"/>
  <c r="B1154" i="69"/>
  <c r="B1146" i="69"/>
  <c r="B1138" i="69"/>
  <c r="B1130" i="69"/>
  <c r="B1122" i="69"/>
  <c r="B1114" i="69"/>
  <c r="B1106" i="69"/>
  <c r="B1098" i="69"/>
  <c r="B1090" i="69"/>
  <c r="B1082" i="69"/>
  <c r="B1074" i="69"/>
  <c r="B1066" i="69"/>
  <c r="B1058" i="69"/>
  <c r="B1050" i="69"/>
  <c r="B1042" i="69"/>
  <c r="B1034" i="69"/>
  <c r="B1026" i="69"/>
  <c r="B1018" i="69"/>
  <c r="B1010" i="69"/>
  <c r="B1002" i="69"/>
  <c r="B994" i="69"/>
  <c r="B986" i="69"/>
  <c r="B978" i="69"/>
  <c r="B970" i="69"/>
  <c r="B962" i="69"/>
  <c r="B954" i="69"/>
  <c r="B946" i="69"/>
  <c r="B938" i="69"/>
  <c r="B930" i="69"/>
  <c r="B922" i="69"/>
  <c r="B914" i="69"/>
  <c r="B906" i="69"/>
  <c r="B898" i="69"/>
  <c r="B890" i="69"/>
  <c r="B882" i="69"/>
  <c r="B874" i="69"/>
  <c r="B866" i="69"/>
  <c r="B858" i="69"/>
  <c r="B850" i="69"/>
  <c r="B842" i="69"/>
  <c r="B834" i="69"/>
  <c r="B826" i="69"/>
  <c r="B818" i="69"/>
  <c r="B810" i="69"/>
  <c r="B802" i="69"/>
  <c r="B794" i="69"/>
  <c r="B786" i="69"/>
  <c r="B778" i="69"/>
  <c r="B770" i="69"/>
  <c r="B762" i="69"/>
  <c r="B754" i="69"/>
  <c r="B746" i="69"/>
  <c r="B738" i="69"/>
  <c r="B730" i="69"/>
  <c r="B722" i="69"/>
  <c r="B714" i="69"/>
  <c r="B706" i="69"/>
  <c r="B698" i="69"/>
  <c r="B690" i="69"/>
  <c r="B682" i="69"/>
  <c r="B674" i="69"/>
  <c r="B666" i="69"/>
  <c r="B658" i="69"/>
  <c r="B650" i="69"/>
  <c r="B642" i="69"/>
  <c r="B634" i="69"/>
  <c r="B626" i="69"/>
  <c r="B618" i="69"/>
  <c r="B610" i="69"/>
  <c r="B602" i="69"/>
  <c r="B594" i="69"/>
  <c r="B586" i="69"/>
  <c r="B578" i="69"/>
  <c r="B570" i="69"/>
  <c r="B562" i="69"/>
  <c r="B554" i="69"/>
  <c r="B546" i="69"/>
  <c r="B538" i="69"/>
  <c r="B530" i="69"/>
  <c r="B522" i="69"/>
  <c r="B514" i="69"/>
  <c r="B506" i="69"/>
  <c r="B498" i="69"/>
  <c r="B490" i="69"/>
  <c r="B482" i="69"/>
  <c r="B474" i="69"/>
  <c r="B466" i="69"/>
  <c r="B458" i="69"/>
  <c r="B450" i="69"/>
  <c r="B442" i="69"/>
  <c r="B434" i="69"/>
  <c r="B426" i="69"/>
  <c r="B418" i="69"/>
  <c r="B410" i="69"/>
  <c r="B402" i="69"/>
  <c r="B394" i="69"/>
  <c r="B386" i="69"/>
  <c r="B378" i="69"/>
  <c r="B370" i="69"/>
  <c r="B362" i="69"/>
  <c r="B354" i="69"/>
  <c r="B346" i="69"/>
  <c r="B338" i="69"/>
  <c r="B330" i="69"/>
  <c r="B322" i="69"/>
  <c r="B314" i="69"/>
  <c r="B306" i="69"/>
  <c r="B298" i="69"/>
  <c r="B290" i="69"/>
  <c r="B282" i="69"/>
  <c r="B274" i="69"/>
  <c r="B266" i="69"/>
  <c r="B258" i="69"/>
  <c r="B250" i="69"/>
  <c r="B242" i="69"/>
  <c r="B234" i="69"/>
  <c r="B226" i="69"/>
  <c r="B218" i="69"/>
  <c r="B210" i="69"/>
  <c r="B202" i="69"/>
  <c r="B194" i="69"/>
  <c r="B186" i="69"/>
  <c r="B178" i="69"/>
  <c r="B170" i="69"/>
  <c r="B162" i="69"/>
  <c r="B154" i="69"/>
  <c r="B146" i="69"/>
  <c r="B138" i="69"/>
  <c r="B130" i="69"/>
  <c r="B122" i="69"/>
  <c r="B114" i="69"/>
  <c r="B106" i="69"/>
  <c r="B98" i="69"/>
  <c r="B90" i="69"/>
  <c r="B82" i="69"/>
  <c r="B74" i="69"/>
  <c r="B66" i="69"/>
  <c r="B58" i="69"/>
  <c r="B50" i="69"/>
  <c r="B42" i="69"/>
  <c r="B34" i="69"/>
  <c r="B26" i="69"/>
  <c r="B18" i="69"/>
  <c r="B1209" i="69"/>
  <c r="B1200" i="69"/>
  <c r="B1208" i="69"/>
  <c r="B1199" i="69"/>
  <c r="B1191" i="69"/>
  <c r="B1183" i="69"/>
  <c r="B1175" i="69"/>
  <c r="B1167" i="69"/>
  <c r="B1159" i="69"/>
  <c r="B1151" i="69"/>
  <c r="B1143" i="69"/>
  <c r="B1135" i="69"/>
  <c r="B1127" i="69"/>
  <c r="B1119" i="69"/>
  <c r="B1111" i="69"/>
  <c r="B1103" i="69"/>
  <c r="B1095" i="69"/>
  <c r="B1087" i="69"/>
  <c r="B1079" i="69"/>
  <c r="B1071" i="69"/>
  <c r="B1063" i="69"/>
  <c r="B1055" i="69"/>
  <c r="B1047" i="69"/>
  <c r="B1039" i="69"/>
  <c r="B1031" i="69"/>
  <c r="B1023" i="69"/>
  <c r="B1015" i="69"/>
  <c r="B1007" i="69"/>
  <c r="B999" i="69"/>
  <c r="B991" i="69"/>
  <c r="B983" i="69"/>
  <c r="B975" i="69"/>
  <c r="B967" i="69"/>
  <c r="B959" i="69"/>
  <c r="B951" i="69"/>
  <c r="B943" i="69"/>
  <c r="B935" i="69"/>
  <c r="B927" i="69"/>
  <c r="B919" i="69"/>
  <c r="B911" i="69"/>
  <c r="B903" i="69"/>
  <c r="B895" i="69"/>
  <c r="B887" i="69"/>
  <c r="B879" i="69"/>
  <c r="B871" i="69"/>
  <c r="B863" i="69"/>
  <c r="B855" i="69"/>
  <c r="B847" i="69"/>
  <c r="B839" i="69"/>
  <c r="B831" i="69"/>
  <c r="B823" i="69"/>
  <c r="B815" i="69"/>
  <c r="B807" i="69"/>
  <c r="B799" i="69"/>
  <c r="B791" i="69"/>
  <c r="B783" i="69"/>
  <c r="B775" i="69"/>
  <c r="B767" i="69"/>
  <c r="B759" i="69"/>
  <c r="B751" i="69"/>
  <c r="B743" i="69"/>
  <c r="B735" i="69"/>
  <c r="B727" i="69"/>
  <c r="B719" i="69"/>
  <c r="B711" i="69"/>
  <c r="B703" i="69"/>
  <c r="B695" i="69"/>
  <c r="B687" i="69"/>
  <c r="B679" i="69"/>
  <c r="B671" i="69"/>
  <c r="B663" i="69"/>
  <c r="B655" i="69"/>
  <c r="B647" i="69"/>
  <c r="B639" i="69"/>
  <c r="B631" i="69"/>
  <c r="B623" i="69"/>
  <c r="B615" i="69"/>
  <c r="B607" i="69"/>
  <c r="B599" i="69"/>
  <c r="B591" i="69"/>
  <c r="B583" i="69"/>
  <c r="B575" i="69"/>
  <c r="B567" i="69"/>
  <c r="B559" i="69"/>
  <c r="B551" i="69"/>
  <c r="B543" i="69"/>
  <c r="B535" i="69"/>
  <c r="B527" i="69"/>
  <c r="B519" i="69"/>
  <c r="B511" i="69"/>
  <c r="B503" i="69"/>
  <c r="B495" i="69"/>
  <c r="B487" i="69"/>
  <c r="B479" i="69"/>
  <c r="B471" i="69"/>
  <c r="B463" i="69"/>
  <c r="B455" i="69"/>
  <c r="B447" i="69"/>
  <c r="B439" i="69"/>
  <c r="B431" i="69"/>
  <c r="B423" i="69"/>
  <c r="B415" i="69"/>
  <c r="B407" i="69"/>
  <c r="B21" i="69"/>
  <c r="B30" i="69"/>
  <c r="B39" i="69"/>
  <c r="B48" i="69"/>
  <c r="B57" i="69"/>
  <c r="B67" i="69"/>
  <c r="B76" i="69"/>
  <c r="B85" i="69"/>
  <c r="B94" i="69"/>
  <c r="B103" i="69"/>
  <c r="B112" i="69"/>
  <c r="B121" i="69"/>
  <c r="B131" i="69"/>
  <c r="B140" i="69"/>
  <c r="B149" i="69"/>
  <c r="B158" i="69"/>
  <c r="B167" i="69"/>
  <c r="B176" i="69"/>
  <c r="B185" i="69"/>
  <c r="B195" i="69"/>
  <c r="B204" i="69"/>
  <c r="B213" i="69"/>
  <c r="B222" i="69"/>
  <c r="B231" i="69"/>
  <c r="B240" i="69"/>
  <c r="B249" i="69"/>
  <c r="B259" i="69"/>
  <c r="B268" i="69"/>
  <c r="B277" i="69"/>
  <c r="B286" i="69"/>
  <c r="B295" i="69"/>
  <c r="B304" i="69"/>
  <c r="B313" i="69"/>
  <c r="B323" i="69"/>
  <c r="B332" i="69"/>
  <c r="B341" i="69"/>
  <c r="B350" i="69"/>
  <c r="B359" i="69"/>
  <c r="B368" i="69"/>
  <c r="B377" i="69"/>
  <c r="B387" i="69"/>
  <c r="B396" i="69"/>
  <c r="B405" i="69"/>
  <c r="B416" i="69"/>
  <c r="B427" i="69"/>
  <c r="B437" i="69"/>
  <c r="B448" i="69"/>
  <c r="B459" i="69"/>
  <c r="B469" i="69"/>
  <c r="B480" i="69"/>
  <c r="B491" i="69"/>
  <c r="B501" i="69"/>
  <c r="B512" i="69"/>
  <c r="B523" i="69"/>
  <c r="B533" i="69"/>
  <c r="B544" i="69"/>
  <c r="B555" i="69"/>
  <c r="B565" i="69"/>
  <c r="B576" i="69"/>
  <c r="B587" i="69"/>
  <c r="B597" i="69"/>
  <c r="B608" i="69"/>
  <c r="B619" i="69"/>
  <c r="B629" i="69"/>
  <c r="B640" i="69"/>
  <c r="B651" i="69"/>
  <c r="B661" i="69"/>
  <c r="B672" i="69"/>
  <c r="B683" i="69"/>
  <c r="B693" i="69"/>
  <c r="B704" i="69"/>
  <c r="B715" i="69"/>
  <c r="B725" i="69"/>
  <c r="B736" i="69"/>
  <c r="B747" i="69"/>
  <c r="B757" i="69"/>
  <c r="B768" i="69"/>
  <c r="B779" i="69"/>
  <c r="B789" i="69"/>
  <c r="B800" i="69"/>
  <c r="B811" i="69"/>
  <c r="B821" i="69"/>
  <c r="B832" i="69"/>
  <c r="B843" i="69"/>
  <c r="B853" i="69"/>
  <c r="B864" i="69"/>
  <c r="B875" i="69"/>
  <c r="B885" i="69"/>
  <c r="B896" i="69"/>
  <c r="B907" i="69"/>
  <c r="B917" i="69"/>
  <c r="B928" i="69"/>
  <c r="B939" i="69"/>
  <c r="B949" i="69"/>
  <c r="B960" i="69"/>
  <c r="B971" i="69"/>
  <c r="B981" i="69"/>
  <c r="B992" i="69"/>
  <c r="B1003" i="69"/>
  <c r="B1013" i="69"/>
  <c r="B1024" i="69"/>
  <c r="B1035" i="69"/>
  <c r="B1045" i="69"/>
  <c r="B1056" i="69"/>
  <c r="B1067" i="69"/>
  <c r="B1077" i="69"/>
  <c r="B1088" i="69"/>
  <c r="B1099" i="69"/>
  <c r="B1109" i="69"/>
  <c r="B1120" i="69"/>
  <c r="B1131" i="69"/>
  <c r="B1141" i="69"/>
  <c r="B1152" i="69"/>
  <c r="B1163" i="69"/>
  <c r="B1173" i="69"/>
  <c r="B1184" i="69"/>
  <c r="B1195" i="69"/>
  <c r="B1206" i="69"/>
  <c r="B961" i="69"/>
  <c r="B972" i="69"/>
  <c r="B982" i="69"/>
  <c r="B993" i="69"/>
  <c r="B1004" i="69"/>
  <c r="B1014" i="69"/>
  <c r="B1025" i="69"/>
  <c r="B1036" i="69"/>
  <c r="B1046" i="69"/>
  <c r="B1057" i="69"/>
  <c r="B1068" i="69"/>
  <c r="B1078" i="69"/>
  <c r="B1089" i="69"/>
  <c r="B1100" i="69"/>
  <c r="B1110" i="69"/>
  <c r="B1121" i="69"/>
  <c r="B1132" i="69"/>
  <c r="B1142" i="69"/>
  <c r="B1153" i="69"/>
  <c r="B1164" i="69"/>
  <c r="B1174" i="69"/>
  <c r="B1185" i="69"/>
  <c r="B1196" i="69"/>
  <c r="B1210" i="69"/>
  <c r="B536" i="69"/>
  <c r="B547" i="69"/>
  <c r="B557" i="69"/>
  <c r="B568" i="69"/>
  <c r="B579" i="69"/>
  <c r="B589" i="69"/>
  <c r="B600" i="69"/>
  <c r="B611" i="69"/>
  <c r="B621" i="69"/>
  <c r="B632" i="69"/>
  <c r="B643" i="69"/>
  <c r="B653" i="69"/>
  <c r="B664" i="69"/>
  <c r="B675" i="69"/>
  <c r="B685" i="69"/>
  <c r="B696" i="69"/>
  <c r="B707" i="69"/>
  <c r="B717" i="69"/>
  <c r="B728" i="69"/>
  <c r="B739" i="69"/>
  <c r="B749" i="69"/>
  <c r="B760" i="69"/>
  <c r="B771" i="69"/>
  <c r="B781" i="69"/>
  <c r="B792" i="69"/>
  <c r="B803" i="69"/>
  <c r="B813" i="69"/>
  <c r="B824" i="69"/>
  <c r="B835" i="69"/>
  <c r="B845" i="69"/>
  <c r="B856" i="69"/>
  <c r="B867" i="69"/>
  <c r="B877" i="69"/>
  <c r="B888" i="69"/>
  <c r="B899" i="69"/>
  <c r="B909" i="69"/>
  <c r="B920" i="69"/>
  <c r="B931" i="69"/>
  <c r="B941" i="69"/>
  <c r="B952" i="69"/>
  <c r="B963" i="69"/>
  <c r="B973" i="69"/>
  <c r="B984" i="69"/>
  <c r="B995" i="69"/>
  <c r="B1005" i="69"/>
  <c r="B1016" i="69"/>
  <c r="B1027" i="69"/>
  <c r="B1037" i="69"/>
  <c r="B1048" i="69"/>
  <c r="B1059" i="69"/>
  <c r="B1069" i="69"/>
  <c r="B1080" i="69"/>
  <c r="B1091" i="69"/>
  <c r="B1101" i="69"/>
  <c r="B1112" i="69"/>
  <c r="B1123" i="69"/>
  <c r="B1133" i="69"/>
  <c r="B1144" i="69"/>
  <c r="B1155" i="69"/>
  <c r="B1165" i="69"/>
  <c r="B1176" i="69"/>
  <c r="B1187" i="69"/>
  <c r="B1197" i="69"/>
  <c r="B15" i="69"/>
  <c r="B24" i="69"/>
  <c r="B33" i="69"/>
  <c r="B43" i="69"/>
  <c r="B52" i="69"/>
  <c r="B61" i="69"/>
  <c r="B70" i="69"/>
  <c r="B79" i="69"/>
  <c r="B88" i="69"/>
  <c r="B97" i="69"/>
  <c r="B107" i="69"/>
  <c r="B116" i="69"/>
  <c r="B125" i="69"/>
  <c r="B134" i="69"/>
  <c r="B143" i="69"/>
  <c r="B152" i="69"/>
  <c r="B161" i="69"/>
  <c r="B171" i="69"/>
  <c r="B180" i="69"/>
  <c r="B189" i="69"/>
  <c r="B198" i="69"/>
  <c r="B207" i="69"/>
  <c r="B216" i="69"/>
  <c r="B225" i="69"/>
  <c r="B235" i="69"/>
  <c r="B244" i="69"/>
  <c r="B253" i="69"/>
  <c r="B262" i="69"/>
  <c r="B271" i="69"/>
  <c r="B280" i="69"/>
  <c r="B289" i="69"/>
  <c r="B299" i="69"/>
  <c r="B308" i="69"/>
  <c r="B317" i="69"/>
  <c r="B326" i="69"/>
  <c r="B335" i="69"/>
  <c r="B344" i="69"/>
  <c r="B353" i="69"/>
  <c r="B363" i="69"/>
  <c r="B372" i="69"/>
  <c r="B381" i="69"/>
  <c r="B390" i="69"/>
  <c r="B399" i="69"/>
  <c r="B409" i="69"/>
  <c r="B420" i="69"/>
  <c r="B430" i="69"/>
  <c r="B441" i="69"/>
  <c r="B452" i="69"/>
  <c r="B462" i="69"/>
  <c r="B473" i="69"/>
  <c r="B484" i="69"/>
  <c r="B494" i="69"/>
  <c r="B505" i="69"/>
  <c r="B516" i="69"/>
  <c r="B526" i="69"/>
  <c r="B537" i="69"/>
  <c r="B548" i="69"/>
  <c r="B558" i="69"/>
  <c r="B569" i="69"/>
  <c r="B580" i="69"/>
  <c r="B590" i="69"/>
  <c r="B601" i="69"/>
  <c r="B612" i="69"/>
  <c r="B622" i="69"/>
  <c r="B633" i="69"/>
  <c r="B644" i="69"/>
  <c r="B654" i="69"/>
  <c r="B665" i="69"/>
  <c r="B676" i="69"/>
  <c r="B686" i="69"/>
  <c r="B697" i="69"/>
  <c r="B708" i="69"/>
  <c r="B718" i="69"/>
  <c r="B729" i="69"/>
  <c r="B740" i="69"/>
  <c r="B750" i="69"/>
  <c r="B761" i="69"/>
  <c r="B772" i="69"/>
  <c r="B782" i="69"/>
  <c r="B793" i="69"/>
  <c r="B804" i="69"/>
  <c r="B814" i="69"/>
  <c r="B825" i="69"/>
  <c r="B836" i="69"/>
  <c r="B846" i="69"/>
  <c r="B857" i="69"/>
  <c r="B868" i="69"/>
  <c r="B878" i="69"/>
  <c r="B889" i="69"/>
  <c r="B900" i="69"/>
  <c r="B910" i="69"/>
  <c r="B921" i="69"/>
  <c r="B932" i="69"/>
  <c r="B942" i="69"/>
  <c r="B953" i="69"/>
  <c r="B964" i="69"/>
  <c r="B974" i="69"/>
  <c r="B985" i="69"/>
  <c r="B996" i="69"/>
  <c r="B1006" i="69"/>
  <c r="B1017" i="69"/>
  <c r="B1028" i="69"/>
  <c r="B1038" i="69"/>
  <c r="B1049" i="69"/>
  <c r="B1060" i="69"/>
  <c r="B1070" i="69"/>
  <c r="B1081" i="69"/>
  <c r="B1092" i="69"/>
  <c r="B1102" i="69"/>
  <c r="B1113" i="69"/>
  <c r="B1124" i="69"/>
  <c r="B1134" i="69"/>
  <c r="B1145" i="69"/>
  <c r="B1156" i="69"/>
  <c r="B1166" i="69"/>
  <c r="B1177" i="69"/>
  <c r="B1188" i="69"/>
  <c r="B1198" i="69"/>
  <c r="CO820" i="68"/>
  <c r="P820" i="68"/>
  <c r="Z820" i="68" s="1"/>
  <c r="CE820" i="68"/>
  <c r="BH820" i="68"/>
  <c r="CY820" i="68"/>
  <c r="DM820" i="68"/>
  <c r="AT820" i="68"/>
  <c r="AJ820" i="68"/>
  <c r="BU820" i="68"/>
  <c r="BK820" i="68"/>
  <c r="CY59" i="68"/>
  <c r="BH59" i="68"/>
  <c r="CO59" i="68"/>
  <c r="P59" i="68"/>
  <c r="Z59" i="68" s="1"/>
  <c r="CE59" i="68"/>
  <c r="DM59" i="68"/>
  <c r="BU59" i="68"/>
  <c r="AT59" i="68"/>
  <c r="DM283" i="68"/>
  <c r="BU283" i="68"/>
  <c r="AT283" i="68"/>
  <c r="CY283" i="68"/>
  <c r="BH283" i="68"/>
  <c r="CO283" i="68"/>
  <c r="P283" i="68"/>
  <c r="Z283" i="68" s="1"/>
  <c r="AJ283" i="68"/>
  <c r="CE283" i="68"/>
  <c r="BK283" i="68"/>
  <c r="BK507" i="68"/>
  <c r="AJ507" i="68"/>
  <c r="CY507" i="68"/>
  <c r="CE507" i="68"/>
  <c r="AT507" i="68"/>
  <c r="DM507" i="68"/>
  <c r="BU507" i="68"/>
  <c r="P507" i="68"/>
  <c r="Z507" i="68" s="1"/>
  <c r="BH507" i="68"/>
  <c r="CO507" i="68"/>
  <c r="DM731" i="68"/>
  <c r="BU731" i="68"/>
  <c r="AT731" i="68"/>
  <c r="BK731" i="68"/>
  <c r="AJ731" i="68"/>
  <c r="CE731" i="68"/>
  <c r="P731" i="68"/>
  <c r="Z731" i="68" s="1"/>
  <c r="BH731" i="68"/>
  <c r="CO731" i="68"/>
  <c r="CY731" i="68"/>
  <c r="CY987" i="68"/>
  <c r="BH987" i="68"/>
  <c r="CO987" i="68"/>
  <c r="P987" i="68"/>
  <c r="Z987" i="68" s="1"/>
  <c r="CE987" i="68"/>
  <c r="BU987" i="68"/>
  <c r="AT987" i="68"/>
  <c r="BK987" i="68"/>
  <c r="DM987" i="68"/>
  <c r="AJ987" i="68"/>
  <c r="CO148" i="68"/>
  <c r="CE91" i="68"/>
  <c r="BH91" i="68"/>
  <c r="CY91" i="68"/>
  <c r="P91" i="68"/>
  <c r="Z91" i="68" s="1"/>
  <c r="CO91" i="68"/>
  <c r="BU91" i="68"/>
  <c r="AT91" i="68"/>
  <c r="DM315" i="68"/>
  <c r="BK539" i="68"/>
  <c r="AJ539" i="68"/>
  <c r="CY539" i="68"/>
  <c r="BH539" i="68"/>
  <c r="CO539" i="68"/>
  <c r="AT539" i="68"/>
  <c r="CE539" i="68"/>
  <c r="P539" i="68"/>
  <c r="Z539" i="68" s="1"/>
  <c r="DM539" i="68"/>
  <c r="BU539" i="68"/>
  <c r="CE763" i="68"/>
  <c r="DM763" i="68"/>
  <c r="BU763" i="68"/>
  <c r="AT763" i="68"/>
  <c r="BH763" i="68"/>
  <c r="P763" i="68"/>
  <c r="Z763" i="68" s="1"/>
  <c r="CY763" i="68"/>
  <c r="AJ763" i="68"/>
  <c r="CO763" i="68"/>
  <c r="BK763" i="68"/>
  <c r="BU955" i="68"/>
  <c r="AT955" i="68"/>
  <c r="BK955" i="68"/>
  <c r="AJ955" i="68"/>
  <c r="CY955" i="68"/>
  <c r="DM955" i="68"/>
  <c r="BH955" i="68"/>
  <c r="CO955" i="68"/>
  <c r="CE955" i="68"/>
  <c r="P955" i="68"/>
  <c r="Z955" i="68" s="1"/>
  <c r="CY1179" i="68"/>
  <c r="BH1179" i="68"/>
  <c r="CO1179" i="68"/>
  <c r="P1179" i="68"/>
  <c r="Z1179" i="68" s="1"/>
  <c r="CE1179" i="68"/>
  <c r="BU1179" i="68"/>
  <c r="AT1179" i="68"/>
  <c r="DM1179" i="68"/>
  <c r="AJ1179" i="68"/>
  <c r="BK1179" i="68"/>
  <c r="BF53" i="68"/>
  <c r="DK70" i="68"/>
  <c r="DN73" i="68"/>
  <c r="CE28" i="68"/>
  <c r="DM28" i="68"/>
  <c r="BU28" i="68"/>
  <c r="AT28" i="68"/>
  <c r="BK28" i="68"/>
  <c r="AJ28" i="68"/>
  <c r="CY28" i="68"/>
  <c r="CE60" i="68"/>
  <c r="DM60" i="68"/>
  <c r="BU60" i="68"/>
  <c r="AT60" i="68"/>
  <c r="BK60" i="68"/>
  <c r="AJ60" i="68"/>
  <c r="CY60" i="68"/>
  <c r="CY92" i="68"/>
  <c r="BH92" i="68"/>
  <c r="CO92" i="68"/>
  <c r="P92" i="68"/>
  <c r="Z92" i="68" s="1"/>
  <c r="CE92" i="68"/>
  <c r="DM92" i="68"/>
  <c r="BU92" i="68"/>
  <c r="AT92" i="68"/>
  <c r="DM124" i="68"/>
  <c r="BU124" i="68"/>
  <c r="AT124" i="68"/>
  <c r="BK124" i="68"/>
  <c r="AJ124" i="68"/>
  <c r="CY124" i="68"/>
  <c r="BH124" i="68"/>
  <c r="BH156" i="68"/>
  <c r="CO156" i="68"/>
  <c r="P156" i="68"/>
  <c r="Z156" i="68" s="1"/>
  <c r="CE156" i="68"/>
  <c r="DM156" i="68"/>
  <c r="BU156" i="68"/>
  <c r="AT156" i="68"/>
  <c r="BK156" i="68"/>
  <c r="AJ156" i="68"/>
  <c r="CY156" i="68"/>
  <c r="BH188" i="68"/>
  <c r="CO188" i="68"/>
  <c r="P188" i="68"/>
  <c r="Z188" i="68" s="1"/>
  <c r="CE188" i="68"/>
  <c r="DM188" i="68"/>
  <c r="BU188" i="68"/>
  <c r="AT188" i="68"/>
  <c r="BK188" i="68"/>
  <c r="AJ188" i="68"/>
  <c r="CY188" i="68"/>
  <c r="BH220" i="68"/>
  <c r="CO220" i="68"/>
  <c r="P220" i="68"/>
  <c r="Z220" i="68" s="1"/>
  <c r="CE220" i="68"/>
  <c r="DM220" i="68"/>
  <c r="BU220" i="68"/>
  <c r="AT220" i="68"/>
  <c r="BK220" i="68"/>
  <c r="AJ220" i="68"/>
  <c r="CY220" i="68"/>
  <c r="BH252" i="68"/>
  <c r="CO252" i="68"/>
  <c r="P252" i="68"/>
  <c r="Z252" i="68" s="1"/>
  <c r="CE252" i="68"/>
  <c r="DM252" i="68"/>
  <c r="BU252" i="68"/>
  <c r="AT252" i="68"/>
  <c r="BK252" i="68"/>
  <c r="AJ252" i="68"/>
  <c r="CY252" i="68"/>
  <c r="BK284" i="68"/>
  <c r="AJ284" i="68"/>
  <c r="CY284" i="68"/>
  <c r="BH284" i="68"/>
  <c r="CE284" i="68"/>
  <c r="DM284" i="68"/>
  <c r="BU284" i="68"/>
  <c r="AT284" i="68"/>
  <c r="P284" i="68"/>
  <c r="Z284" i="68" s="1"/>
  <c r="CO284" i="68"/>
  <c r="DM316" i="68"/>
  <c r="BU316" i="68"/>
  <c r="AT316" i="68"/>
  <c r="BK316" i="68"/>
  <c r="AJ316" i="68"/>
  <c r="CY316" i="68"/>
  <c r="BH316" i="68"/>
  <c r="CO316" i="68"/>
  <c r="P316" i="68"/>
  <c r="Z316" i="68" s="1"/>
  <c r="CE316" i="68"/>
  <c r="BK348" i="68"/>
  <c r="AJ348" i="68"/>
  <c r="CY348" i="68"/>
  <c r="BH348" i="68"/>
  <c r="CO348" i="68"/>
  <c r="P348" i="68"/>
  <c r="Z348" i="68" s="1"/>
  <c r="CE348" i="68"/>
  <c r="DM348" i="68"/>
  <c r="AT348" i="68"/>
  <c r="BU348" i="68"/>
  <c r="BK380" i="68"/>
  <c r="AJ380" i="68"/>
  <c r="CY380" i="68"/>
  <c r="BH380" i="68"/>
  <c r="CO380" i="68"/>
  <c r="P380" i="68"/>
  <c r="Z380" i="68" s="1"/>
  <c r="CE380" i="68"/>
  <c r="DM380" i="68"/>
  <c r="BU380" i="68"/>
  <c r="AT380" i="68"/>
  <c r="BK412" i="68"/>
  <c r="AJ412" i="68"/>
  <c r="CY412" i="68"/>
  <c r="BH412" i="68"/>
  <c r="CO412" i="68"/>
  <c r="P412" i="68"/>
  <c r="Z412" i="68" s="1"/>
  <c r="CE412" i="68"/>
  <c r="DM412" i="68"/>
  <c r="BU412" i="68"/>
  <c r="AT412" i="68"/>
  <c r="DM444" i="68"/>
  <c r="BK444" i="68"/>
  <c r="AJ444" i="68"/>
  <c r="BH444" i="68"/>
  <c r="P444" i="68"/>
  <c r="Z444" i="68" s="1"/>
  <c r="CY444" i="68"/>
  <c r="CO444" i="68"/>
  <c r="CE444" i="68"/>
  <c r="AT444" i="68"/>
  <c r="BU444" i="68"/>
  <c r="BH476" i="68"/>
  <c r="BU476" i="68"/>
  <c r="AJ476" i="68"/>
  <c r="BK476" i="68"/>
  <c r="CY476" i="68"/>
  <c r="P476" i="68"/>
  <c r="Z476" i="68" s="1"/>
  <c r="CO476" i="68"/>
  <c r="CE476" i="68"/>
  <c r="AT476" i="68"/>
  <c r="DM476" i="68"/>
  <c r="BU508" i="68"/>
  <c r="BH540" i="68"/>
  <c r="CO540" i="68"/>
  <c r="P540" i="68"/>
  <c r="Z540" i="68" s="1"/>
  <c r="CE540" i="68"/>
  <c r="DM540" i="68"/>
  <c r="BU540" i="68"/>
  <c r="AJ540" i="68"/>
  <c r="BK540" i="68"/>
  <c r="CY540" i="68"/>
  <c r="AT540" i="68"/>
  <c r="CE572" i="68"/>
  <c r="BK572" i="68"/>
  <c r="AJ572" i="68"/>
  <c r="DM572" i="68"/>
  <c r="BH572" i="68"/>
  <c r="P572" i="68"/>
  <c r="Z572" i="68" s="1"/>
  <c r="BU572" i="68"/>
  <c r="AT572" i="68"/>
  <c r="CY572" i="68"/>
  <c r="CO572" i="68"/>
  <c r="CO604" i="68"/>
  <c r="P604" i="68"/>
  <c r="Z604" i="68" s="1"/>
  <c r="CE604" i="68"/>
  <c r="DM604" i="68"/>
  <c r="BU604" i="68"/>
  <c r="AT604" i="68"/>
  <c r="BK604" i="68"/>
  <c r="AJ604" i="68"/>
  <c r="CY604" i="68"/>
  <c r="BH604" i="68"/>
  <c r="CO636" i="68"/>
  <c r="P636" i="68"/>
  <c r="Z636" i="68" s="1"/>
  <c r="CE636" i="68"/>
  <c r="DM636" i="68"/>
  <c r="BU636" i="68"/>
  <c r="AT636" i="68"/>
  <c r="BK636" i="68"/>
  <c r="AJ636" i="68"/>
  <c r="BH636" i="68"/>
  <c r="CY636" i="68"/>
  <c r="BK668" i="68"/>
  <c r="AJ668" i="68"/>
  <c r="CY668" i="68"/>
  <c r="BH668" i="68"/>
  <c r="CE668" i="68"/>
  <c r="P668" i="68"/>
  <c r="Z668" i="68" s="1"/>
  <c r="CO668" i="68"/>
  <c r="BU668" i="68"/>
  <c r="DM668" i="68"/>
  <c r="AT668" i="68"/>
  <c r="BK700" i="68"/>
  <c r="AJ700" i="68"/>
  <c r="CY700" i="68"/>
  <c r="BH700" i="68"/>
  <c r="CO700" i="68"/>
  <c r="P700" i="68"/>
  <c r="Z700" i="68" s="1"/>
  <c r="DM700" i="68"/>
  <c r="BU700" i="68"/>
  <c r="AT700" i="68"/>
  <c r="CE700" i="68"/>
  <c r="BK732" i="68"/>
  <c r="AJ732" i="68"/>
  <c r="CY732" i="68"/>
  <c r="BH732" i="68"/>
  <c r="CO732" i="68"/>
  <c r="P732" i="68"/>
  <c r="Z732" i="68" s="1"/>
  <c r="BU732" i="68"/>
  <c r="DM732" i="68"/>
  <c r="AT732" i="68"/>
  <c r="CE732" i="68"/>
  <c r="BK764" i="68"/>
  <c r="AJ764" i="68"/>
  <c r="CY764" i="68"/>
  <c r="BH764" i="68"/>
  <c r="CO764" i="68"/>
  <c r="AT764" i="68"/>
  <c r="DM764" i="68"/>
  <c r="P764" i="68"/>
  <c r="Z764" i="68" s="1"/>
  <c r="CE764" i="68"/>
  <c r="BU764" i="68"/>
  <c r="BK796" i="68"/>
  <c r="AJ796" i="68"/>
  <c r="CY796" i="68"/>
  <c r="BH796" i="68"/>
  <c r="CO796" i="68"/>
  <c r="AT796" i="68"/>
  <c r="P796" i="68"/>
  <c r="Z796" i="68" s="1"/>
  <c r="CE796" i="68"/>
  <c r="BU796" i="68"/>
  <c r="DM796" i="68"/>
  <c r="CO828" i="68"/>
  <c r="P828" i="68"/>
  <c r="Z828" i="68" s="1"/>
  <c r="CE828" i="68"/>
  <c r="CY828" i="68"/>
  <c r="AT828" i="68"/>
  <c r="BU828" i="68"/>
  <c r="AJ828" i="68"/>
  <c r="BH828" i="68"/>
  <c r="DM828" i="68"/>
  <c r="BK828" i="68"/>
  <c r="CY860" i="68"/>
  <c r="BH860" i="68"/>
  <c r="CO860" i="68"/>
  <c r="P860" i="68"/>
  <c r="Z860" i="68" s="1"/>
  <c r="CE860" i="68"/>
  <c r="BK860" i="68"/>
  <c r="DM860" i="68"/>
  <c r="AT860" i="68"/>
  <c r="AJ860" i="68"/>
  <c r="BU860" i="68"/>
  <c r="CY892" i="68"/>
  <c r="BH892" i="68"/>
  <c r="CO892" i="68"/>
  <c r="P892" i="68"/>
  <c r="Z892" i="68" s="1"/>
  <c r="CE892" i="68"/>
  <c r="BK892" i="68"/>
  <c r="DM892" i="68"/>
  <c r="BU892" i="68"/>
  <c r="AT892" i="68"/>
  <c r="AJ892" i="68"/>
  <c r="CY924" i="68"/>
  <c r="BH924" i="68"/>
  <c r="CO924" i="68"/>
  <c r="P924" i="68"/>
  <c r="Z924" i="68" s="1"/>
  <c r="CE924" i="68"/>
  <c r="BK924" i="68"/>
  <c r="DM924" i="68"/>
  <c r="AJ924" i="68"/>
  <c r="BU924" i="68"/>
  <c r="AT924" i="68"/>
  <c r="CY956" i="68"/>
  <c r="BH956" i="68"/>
  <c r="CO956" i="68"/>
  <c r="P956" i="68"/>
  <c r="Z956" i="68" s="1"/>
  <c r="CE956" i="68"/>
  <c r="DM956" i="68"/>
  <c r="AT956" i="68"/>
  <c r="BU956" i="68"/>
  <c r="BK956" i="68"/>
  <c r="AJ956" i="68"/>
  <c r="CE988" i="68"/>
  <c r="DM988" i="68"/>
  <c r="BU988" i="68"/>
  <c r="AT988" i="68"/>
  <c r="CY988" i="68"/>
  <c r="CO988" i="68"/>
  <c r="AJ988" i="68"/>
  <c r="P988" i="68"/>
  <c r="Z988" i="68" s="1"/>
  <c r="BK988" i="68"/>
  <c r="BH988" i="68"/>
  <c r="BK1020" i="68"/>
  <c r="AJ1020" i="68"/>
  <c r="CY1020" i="68"/>
  <c r="DM1020" i="68"/>
  <c r="BU1020" i="68"/>
  <c r="P1020" i="68"/>
  <c r="Z1020" i="68" s="1"/>
  <c r="BH1020" i="68"/>
  <c r="AT1020" i="68"/>
  <c r="CO1020" i="68"/>
  <c r="CE1020" i="68"/>
  <c r="BU1052" i="68"/>
  <c r="AT1052" i="68"/>
  <c r="BK1052" i="68"/>
  <c r="AJ1052" i="68"/>
  <c r="CY1052" i="68"/>
  <c r="CO1052" i="68"/>
  <c r="P1052" i="68"/>
  <c r="Z1052" i="68" s="1"/>
  <c r="CE1052" i="68"/>
  <c r="BH1052" i="68"/>
  <c r="DM1052" i="68"/>
  <c r="CY1084" i="68"/>
  <c r="BH1084" i="68"/>
  <c r="CO1084" i="68"/>
  <c r="P1084" i="68"/>
  <c r="Z1084" i="68" s="1"/>
  <c r="CE1084" i="68"/>
  <c r="BU1084" i="68"/>
  <c r="AT1084" i="68"/>
  <c r="DM1084" i="68"/>
  <c r="AJ1084" i="68"/>
  <c r="BK1084" i="68"/>
  <c r="BK1116" i="68"/>
  <c r="AJ1116" i="68"/>
  <c r="CY1116" i="68"/>
  <c r="BH1116" i="68"/>
  <c r="CO1116" i="68"/>
  <c r="P1116" i="68"/>
  <c r="Z1116" i="68" s="1"/>
  <c r="DM1116" i="68"/>
  <c r="CE1116" i="68"/>
  <c r="BU1116" i="68"/>
  <c r="AT1116" i="68"/>
  <c r="BK1148" i="68"/>
  <c r="AJ1148" i="68"/>
  <c r="CY1148" i="68"/>
  <c r="BH1148" i="68"/>
  <c r="P1148" i="68"/>
  <c r="Z1148" i="68" s="1"/>
  <c r="DM1148" i="68"/>
  <c r="BU1148" i="68"/>
  <c r="CE1148" i="68"/>
  <c r="AT1148" i="68"/>
  <c r="CO1148" i="68"/>
  <c r="CE1180" i="68"/>
  <c r="DM1180" i="68"/>
  <c r="BU1180" i="68"/>
  <c r="AT1180" i="68"/>
  <c r="CY1180" i="68"/>
  <c r="BK1180" i="68"/>
  <c r="BH1180" i="68"/>
  <c r="AJ1180" i="68"/>
  <c r="P1180" i="68"/>
  <c r="Z1180" i="68" s="1"/>
  <c r="CO1180" i="68"/>
  <c r="BK1212" i="68"/>
  <c r="AJ1212" i="68"/>
  <c r="CY1212" i="68"/>
  <c r="BH1212" i="68"/>
  <c r="CO1212" i="68"/>
  <c r="P1212" i="68"/>
  <c r="Z1212" i="68" s="1"/>
  <c r="DM1212" i="68"/>
  <c r="AT1212" i="68"/>
  <c r="CE1212" i="68"/>
  <c r="BU1212" i="68"/>
  <c r="BI19" i="68"/>
  <c r="BI27" i="68"/>
  <c r="BF29" i="68"/>
  <c r="BI35" i="68"/>
  <c r="BF37" i="68"/>
  <c r="BI37" i="68" s="1"/>
  <c r="AH47" i="68"/>
  <c r="BI47" i="68" s="1"/>
  <c r="BK51" i="68"/>
  <c r="BF61" i="68"/>
  <c r="BI61" i="68" s="1"/>
  <c r="AH68" i="68"/>
  <c r="BI68" i="68" s="1"/>
  <c r="AH76" i="68"/>
  <c r="AH84" i="68"/>
  <c r="BI84" i="68" s="1"/>
  <c r="CM89" i="68"/>
  <c r="AJ91" i="68"/>
  <c r="BK92" i="68"/>
  <c r="CM110" i="68"/>
  <c r="DN110" i="68" s="1"/>
  <c r="AH118" i="68"/>
  <c r="BI118" i="68" s="1"/>
  <c r="DK126" i="68"/>
  <c r="DK128" i="68"/>
  <c r="DN128" i="68" s="1"/>
  <c r="DN130" i="68"/>
  <c r="BF138" i="68"/>
  <c r="BU139" i="68"/>
  <c r="DK201" i="68"/>
  <c r="DN201" i="68" s="1"/>
  <c r="BK219" i="68"/>
  <c r="AJ219" i="68"/>
  <c r="CY219" i="68"/>
  <c r="BH219" i="68"/>
  <c r="CO219" i="68"/>
  <c r="P219" i="68"/>
  <c r="Z219" i="68" s="1"/>
  <c r="CE219" i="68"/>
  <c r="DM219" i="68"/>
  <c r="BU219" i="68"/>
  <c r="AT219" i="68"/>
  <c r="CE443" i="68"/>
  <c r="AT443" i="68"/>
  <c r="DM667" i="68"/>
  <c r="BU667" i="68"/>
  <c r="AT667" i="68"/>
  <c r="CE667" i="68"/>
  <c r="AJ667" i="68"/>
  <c r="P667" i="68"/>
  <c r="Z667" i="68" s="1"/>
  <c r="BH667" i="68"/>
  <c r="CY667" i="68"/>
  <c r="CO667" i="68"/>
  <c r="BK667" i="68"/>
  <c r="BU891" i="68"/>
  <c r="AT891" i="68"/>
  <c r="BK891" i="68"/>
  <c r="AJ891" i="68"/>
  <c r="CY891" i="68"/>
  <c r="CE891" i="68"/>
  <c r="P891" i="68"/>
  <c r="Z891" i="68" s="1"/>
  <c r="DM891" i="68"/>
  <c r="BH891" i="68"/>
  <c r="CO891" i="68"/>
  <c r="CE1147" i="68"/>
  <c r="AH28" i="68"/>
  <c r="BI28" i="68" s="1"/>
  <c r="BF45" i="68"/>
  <c r="CY35" i="68"/>
  <c r="BH35" i="68"/>
  <c r="CO35" i="68"/>
  <c r="P35" i="68"/>
  <c r="Z35" i="68" s="1"/>
  <c r="CE35" i="68"/>
  <c r="DM35" i="68"/>
  <c r="BU35" i="68"/>
  <c r="AT35" i="68"/>
  <c r="CE99" i="68"/>
  <c r="BU99" i="68"/>
  <c r="AT99" i="68"/>
  <c r="DM99" i="68"/>
  <c r="BK99" i="68"/>
  <c r="AJ99" i="68"/>
  <c r="BH99" i="68"/>
  <c r="CY99" i="68"/>
  <c r="P99" i="68"/>
  <c r="Z99" i="68" s="1"/>
  <c r="CE131" i="68"/>
  <c r="BH131" i="68"/>
  <c r="CY131" i="68"/>
  <c r="P131" i="68"/>
  <c r="Z131" i="68" s="1"/>
  <c r="CO131" i="68"/>
  <c r="BU131" i="68"/>
  <c r="AT131" i="68"/>
  <c r="DM131" i="68"/>
  <c r="BK163" i="68"/>
  <c r="AJ163" i="68"/>
  <c r="CY163" i="68"/>
  <c r="BH163" i="68"/>
  <c r="CO163" i="68"/>
  <c r="P163" i="68"/>
  <c r="Z163" i="68" s="1"/>
  <c r="CE163" i="68"/>
  <c r="DM163" i="68"/>
  <c r="AT163" i="68"/>
  <c r="BK195" i="68"/>
  <c r="AJ195" i="68"/>
  <c r="CY195" i="68"/>
  <c r="BH195" i="68"/>
  <c r="CO195" i="68"/>
  <c r="P195" i="68"/>
  <c r="Z195" i="68" s="1"/>
  <c r="CE195" i="68"/>
  <c r="DM195" i="68"/>
  <c r="BU195" i="68"/>
  <c r="BK227" i="68"/>
  <c r="AJ227" i="68"/>
  <c r="CY227" i="68"/>
  <c r="BH227" i="68"/>
  <c r="CO227" i="68"/>
  <c r="P227" i="68"/>
  <c r="Z227" i="68" s="1"/>
  <c r="CE227" i="68"/>
  <c r="DM227" i="68"/>
  <c r="BU227" i="68"/>
  <c r="AT227" i="68"/>
  <c r="BK259" i="68"/>
  <c r="AJ259" i="68"/>
  <c r="CY259" i="68"/>
  <c r="BH259" i="68"/>
  <c r="CO259" i="68"/>
  <c r="P259" i="68"/>
  <c r="Z259" i="68" s="1"/>
  <c r="CE259" i="68"/>
  <c r="DM259" i="68"/>
  <c r="AT259" i="68"/>
  <c r="BU259" i="68"/>
  <c r="DM291" i="68"/>
  <c r="BU291" i="68"/>
  <c r="AT291" i="68"/>
  <c r="BK291" i="68"/>
  <c r="AJ291" i="68"/>
  <c r="CY291" i="68"/>
  <c r="BH291" i="68"/>
  <c r="CO291" i="68"/>
  <c r="P291" i="68"/>
  <c r="Z291" i="68" s="1"/>
  <c r="CE291" i="68"/>
  <c r="BH323" i="68"/>
  <c r="CY323" i="68"/>
  <c r="P323" i="68"/>
  <c r="Z323" i="68" s="1"/>
  <c r="CO323" i="68"/>
  <c r="CE323" i="68"/>
  <c r="DM323" i="68"/>
  <c r="AT323" i="68"/>
  <c r="BU323" i="68"/>
  <c r="AJ323" i="68"/>
  <c r="BK323" i="68"/>
  <c r="DM355" i="68"/>
  <c r="BU355" i="68"/>
  <c r="AT355" i="68"/>
  <c r="BK355" i="68"/>
  <c r="AJ355" i="68"/>
  <c r="CY355" i="68"/>
  <c r="BH355" i="68"/>
  <c r="CO355" i="68"/>
  <c r="P355" i="68"/>
  <c r="Z355" i="68" s="1"/>
  <c r="CE355" i="68"/>
  <c r="DM387" i="68"/>
  <c r="BU387" i="68"/>
  <c r="AT387" i="68"/>
  <c r="BK387" i="68"/>
  <c r="AJ387" i="68"/>
  <c r="CY387" i="68"/>
  <c r="BH387" i="68"/>
  <c r="CO387" i="68"/>
  <c r="P387" i="68"/>
  <c r="Z387" i="68" s="1"/>
  <c r="CE387" i="68"/>
  <c r="CO419" i="68"/>
  <c r="P419" i="68"/>
  <c r="Z419" i="68" s="1"/>
  <c r="BH451" i="68"/>
  <c r="DM451" i="68"/>
  <c r="BK451" i="68"/>
  <c r="CY451" i="68"/>
  <c r="P451" i="68"/>
  <c r="Z451" i="68" s="1"/>
  <c r="CO451" i="68"/>
  <c r="CE451" i="68"/>
  <c r="AT451" i="68"/>
  <c r="AJ451" i="68"/>
  <c r="BU451" i="68"/>
  <c r="CY483" i="68"/>
  <c r="BH483" i="68"/>
  <c r="CO483" i="68"/>
  <c r="P483" i="68"/>
  <c r="Z483" i="68" s="1"/>
  <c r="CE483" i="68"/>
  <c r="DM483" i="68"/>
  <c r="BU483" i="68"/>
  <c r="AT483" i="68"/>
  <c r="BK483" i="68"/>
  <c r="AJ483" i="68"/>
  <c r="AT515" i="68"/>
  <c r="BK547" i="68"/>
  <c r="AJ547" i="68"/>
  <c r="CY547" i="68"/>
  <c r="BH547" i="68"/>
  <c r="CE547" i="68"/>
  <c r="P547" i="68"/>
  <c r="Z547" i="68" s="1"/>
  <c r="DM547" i="68"/>
  <c r="BU547" i="68"/>
  <c r="CO547" i="68"/>
  <c r="AT547" i="68"/>
  <c r="CY579" i="68"/>
  <c r="DM579" i="68"/>
  <c r="CO579" i="68"/>
  <c r="CE579" i="68"/>
  <c r="AT579" i="68"/>
  <c r="AJ579" i="68"/>
  <c r="P579" i="68"/>
  <c r="Z579" i="68" s="1"/>
  <c r="BU579" i="68"/>
  <c r="BK579" i="68"/>
  <c r="BH579" i="68"/>
  <c r="BK611" i="68"/>
  <c r="AJ611" i="68"/>
  <c r="CY611" i="68"/>
  <c r="BH611" i="68"/>
  <c r="CO611" i="68"/>
  <c r="P611" i="68"/>
  <c r="Z611" i="68" s="1"/>
  <c r="DM611" i="68"/>
  <c r="CE611" i="68"/>
  <c r="BU611" i="68"/>
  <c r="AT611" i="68"/>
  <c r="BK643" i="68"/>
  <c r="AJ643" i="68"/>
  <c r="CY643" i="68"/>
  <c r="BH643" i="68"/>
  <c r="CO643" i="68"/>
  <c r="P643" i="68"/>
  <c r="Z643" i="68" s="1"/>
  <c r="DM643" i="68"/>
  <c r="AT643" i="68"/>
  <c r="CE643" i="68"/>
  <c r="BU643" i="68"/>
  <c r="DM675" i="68"/>
  <c r="BU675" i="68"/>
  <c r="AT675" i="68"/>
  <c r="AJ675" i="68"/>
  <c r="BK675" i="68"/>
  <c r="P675" i="68"/>
  <c r="Z675" i="68" s="1"/>
  <c r="BH675" i="68"/>
  <c r="CY675" i="68"/>
  <c r="CO675" i="68"/>
  <c r="CE675" i="68"/>
  <c r="DM707" i="68"/>
  <c r="BU707" i="68"/>
  <c r="AT707" i="68"/>
  <c r="BK707" i="68"/>
  <c r="AJ707" i="68"/>
  <c r="CE707" i="68"/>
  <c r="CO707" i="68"/>
  <c r="P707" i="68"/>
  <c r="Z707" i="68" s="1"/>
  <c r="CY707" i="68"/>
  <c r="BH707" i="68"/>
  <c r="DM739" i="68"/>
  <c r="CY739" i="68"/>
  <c r="BH739" i="68"/>
  <c r="CO739" i="68"/>
  <c r="P739" i="68"/>
  <c r="Z739" i="68" s="1"/>
  <c r="CE739" i="68"/>
  <c r="BK739" i="68"/>
  <c r="AT739" i="68"/>
  <c r="AJ739" i="68"/>
  <c r="BU739" i="68"/>
  <c r="CE771" i="68"/>
  <c r="DM771" i="68"/>
  <c r="BU771" i="68"/>
  <c r="AT771" i="68"/>
  <c r="CO771" i="68"/>
  <c r="AJ771" i="68"/>
  <c r="BK771" i="68"/>
  <c r="BH771" i="68"/>
  <c r="P771" i="68"/>
  <c r="Z771" i="68" s="1"/>
  <c r="CY771" i="68"/>
  <c r="CE803" i="68"/>
  <c r="DM803" i="68"/>
  <c r="BU803" i="68"/>
  <c r="AT803" i="68"/>
  <c r="AJ803" i="68"/>
  <c r="BK803" i="68"/>
  <c r="BH803" i="68"/>
  <c r="P803" i="68"/>
  <c r="Z803" i="68" s="1"/>
  <c r="CY803" i="68"/>
  <c r="CO803" i="68"/>
  <c r="CY835" i="68"/>
  <c r="DM835" i="68"/>
  <c r="BU835" i="68"/>
  <c r="AT835" i="68"/>
  <c r="BK835" i="68"/>
  <c r="AJ835" i="68"/>
  <c r="CO835" i="68"/>
  <c r="P835" i="68"/>
  <c r="Z835" i="68" s="1"/>
  <c r="CE835" i="68"/>
  <c r="BH835" i="68"/>
  <c r="BU867" i="68"/>
  <c r="AT867" i="68"/>
  <c r="BK867" i="68"/>
  <c r="AJ867" i="68"/>
  <c r="CY867" i="68"/>
  <c r="CO867" i="68"/>
  <c r="BH867" i="68"/>
  <c r="DM867" i="68"/>
  <c r="P867" i="68"/>
  <c r="Z867" i="68" s="1"/>
  <c r="CE867" i="68"/>
  <c r="BU899" i="68"/>
  <c r="AT899" i="68"/>
  <c r="BK899" i="68"/>
  <c r="AJ899" i="68"/>
  <c r="CY899" i="68"/>
  <c r="CO899" i="68"/>
  <c r="BH899" i="68"/>
  <c r="DM899" i="68"/>
  <c r="P899" i="68"/>
  <c r="Z899" i="68" s="1"/>
  <c r="CE899" i="68"/>
  <c r="AT931" i="68"/>
  <c r="BU963" i="68"/>
  <c r="AT963" i="68"/>
  <c r="BK963" i="68"/>
  <c r="AJ963" i="68"/>
  <c r="CY963" i="68"/>
  <c r="CO963" i="68"/>
  <c r="CE963" i="68"/>
  <c r="P963" i="68"/>
  <c r="Z963" i="68" s="1"/>
  <c r="BH963" i="68"/>
  <c r="DM963" i="68"/>
  <c r="CY995" i="68"/>
  <c r="BH995" i="68"/>
  <c r="CO995" i="68"/>
  <c r="P995" i="68"/>
  <c r="Z995" i="68" s="1"/>
  <c r="CE995" i="68"/>
  <c r="BU995" i="68"/>
  <c r="AT995" i="68"/>
  <c r="DM995" i="68"/>
  <c r="AJ995" i="68"/>
  <c r="BK995" i="68"/>
  <c r="CO1027" i="68"/>
  <c r="P1027" i="68"/>
  <c r="Z1027" i="68" s="1"/>
  <c r="CE1027" i="68"/>
  <c r="DM1027" i="68"/>
  <c r="BU1027" i="68"/>
  <c r="AT1027" i="68"/>
  <c r="BK1027" i="68"/>
  <c r="AJ1027" i="68"/>
  <c r="BH1027" i="68"/>
  <c r="CY1027" i="68"/>
  <c r="BU1059" i="68"/>
  <c r="AT1059" i="68"/>
  <c r="BK1059" i="68"/>
  <c r="AJ1059" i="68"/>
  <c r="CO1059" i="68"/>
  <c r="CE1059" i="68"/>
  <c r="P1059" i="68"/>
  <c r="Z1059" i="68" s="1"/>
  <c r="BH1059" i="68"/>
  <c r="DM1059" i="68"/>
  <c r="CY1059" i="68"/>
  <c r="BU1091" i="68"/>
  <c r="AT1091" i="68"/>
  <c r="BK1091" i="68"/>
  <c r="AJ1091" i="68"/>
  <c r="CY1091" i="68"/>
  <c r="CO1091" i="68"/>
  <c r="P1091" i="68"/>
  <c r="Z1091" i="68" s="1"/>
  <c r="CE1091" i="68"/>
  <c r="BH1091" i="68"/>
  <c r="DM1091" i="68"/>
  <c r="DM1123" i="68"/>
  <c r="BU1123" i="68"/>
  <c r="AT1123" i="68"/>
  <c r="BK1123" i="68"/>
  <c r="AJ1123" i="68"/>
  <c r="BH1123" i="68"/>
  <c r="CE1123" i="68"/>
  <c r="P1123" i="68"/>
  <c r="Z1123" i="68" s="1"/>
  <c r="CY1123" i="68"/>
  <c r="CO1123" i="68"/>
  <c r="CO1155" i="68"/>
  <c r="P1155" i="68"/>
  <c r="Z1155" i="68" s="1"/>
  <c r="CE1155" i="68"/>
  <c r="DM1155" i="68"/>
  <c r="BU1155" i="68"/>
  <c r="AT1155" i="68"/>
  <c r="BH1155" i="68"/>
  <c r="BK1155" i="68"/>
  <c r="AJ1155" i="68"/>
  <c r="CY1155" i="68"/>
  <c r="AJ1187" i="68"/>
  <c r="BH1187" i="68"/>
  <c r="AH20" i="68"/>
  <c r="BI20" i="68" s="1"/>
  <c r="DN20" i="68"/>
  <c r="AH23" i="68"/>
  <c r="BI23" i="68" s="1"/>
  <c r="DN28" i="68"/>
  <c r="AH31" i="68"/>
  <c r="BI31" i="68" s="1"/>
  <c r="AH32" i="68"/>
  <c r="BK35" i="68"/>
  <c r="DN36" i="68"/>
  <c r="AH39" i="68"/>
  <c r="BI39" i="68" s="1"/>
  <c r="BI40" i="68"/>
  <c r="CM45" i="68"/>
  <c r="DN45" i="68" s="1"/>
  <c r="CM53" i="68"/>
  <c r="AH55" i="68"/>
  <c r="BI55" i="68" s="1"/>
  <c r="AH56" i="68"/>
  <c r="BI56" i="68" s="1"/>
  <c r="BK59" i="68"/>
  <c r="BI67" i="68"/>
  <c r="BF69" i="68"/>
  <c r="BI75" i="68"/>
  <c r="BF77" i="68"/>
  <c r="BI83" i="68"/>
  <c r="BF85" i="68"/>
  <c r="BI85" i="68" s="1"/>
  <c r="CM88" i="68"/>
  <c r="DN88" i="68" s="1"/>
  <c r="CM90" i="68"/>
  <c r="DN90" i="68" s="1"/>
  <c r="CM92" i="68"/>
  <c r="AH95" i="68"/>
  <c r="AH96" i="68"/>
  <c r="CO99" i="68"/>
  <c r="BF100" i="68"/>
  <c r="BI100" i="68" s="1"/>
  <c r="DK107" i="68"/>
  <c r="AH110" i="68"/>
  <c r="AT115" i="68"/>
  <c r="AH120" i="68"/>
  <c r="BF120" i="68"/>
  <c r="AH123" i="68"/>
  <c r="CM127" i="68"/>
  <c r="DN127" i="68" s="1"/>
  <c r="BI136" i="68"/>
  <c r="AH140" i="68"/>
  <c r="BI140" i="68" s="1"/>
  <c r="AT140" i="68"/>
  <c r="BI145" i="68"/>
  <c r="CM146" i="68"/>
  <c r="BH147" i="68"/>
  <c r="DN148" i="68"/>
  <c r="CE123" i="68"/>
  <c r="CO123" i="68"/>
  <c r="BU123" i="68"/>
  <c r="AT123" i="68"/>
  <c r="DM123" i="68"/>
  <c r="BK123" i="68"/>
  <c r="AJ123" i="68"/>
  <c r="BH123" i="68"/>
  <c r="DM347" i="68"/>
  <c r="BU347" i="68"/>
  <c r="AT347" i="68"/>
  <c r="BK347" i="68"/>
  <c r="AJ347" i="68"/>
  <c r="CY347" i="68"/>
  <c r="BH347" i="68"/>
  <c r="CO347" i="68"/>
  <c r="P347" i="68"/>
  <c r="Z347" i="68" s="1"/>
  <c r="CE347" i="68"/>
  <c r="CY571" i="68"/>
  <c r="DM571" i="68"/>
  <c r="BK571" i="68"/>
  <c r="P571" i="68"/>
  <c r="Z571" i="68" s="1"/>
  <c r="BH571" i="68"/>
  <c r="CO571" i="68"/>
  <c r="AT571" i="68"/>
  <c r="CE571" i="68"/>
  <c r="AJ571" i="68"/>
  <c r="BU571" i="68"/>
  <c r="CE795" i="68"/>
  <c r="DM795" i="68"/>
  <c r="BU795" i="68"/>
  <c r="AT795" i="68"/>
  <c r="BH795" i="68"/>
  <c r="P795" i="68"/>
  <c r="Z795" i="68" s="1"/>
  <c r="CY795" i="68"/>
  <c r="CO795" i="68"/>
  <c r="AJ795" i="68"/>
  <c r="BK795" i="68"/>
  <c r="CO1051" i="68"/>
  <c r="P1051" i="68"/>
  <c r="Z1051" i="68" s="1"/>
  <c r="CE1051" i="68"/>
  <c r="DM1051" i="68"/>
  <c r="BU1051" i="68"/>
  <c r="AT1051" i="68"/>
  <c r="BK1051" i="68"/>
  <c r="AJ1051" i="68"/>
  <c r="BH1051" i="68"/>
  <c r="CY1051" i="68"/>
  <c r="AH60" i="68"/>
  <c r="BI60" i="68" s="1"/>
  <c r="DK141" i="68"/>
  <c r="CE36" i="68"/>
  <c r="DM36" i="68"/>
  <c r="BU36" i="68"/>
  <c r="AT36" i="68"/>
  <c r="BK36" i="68"/>
  <c r="AJ36" i="68"/>
  <c r="CY36" i="68"/>
  <c r="CE68" i="68"/>
  <c r="DM68" i="68"/>
  <c r="BU68" i="68"/>
  <c r="AT68" i="68"/>
  <c r="BK68" i="68"/>
  <c r="AJ68" i="68"/>
  <c r="CY68" i="68"/>
  <c r="BU100" i="68"/>
  <c r="AT100" i="68"/>
  <c r="BK100" i="68"/>
  <c r="AJ100" i="68"/>
  <c r="CY100" i="68"/>
  <c r="BH100" i="68"/>
  <c r="CO100" i="68"/>
  <c r="P100" i="68"/>
  <c r="Z100" i="68" s="1"/>
  <c r="BH132" i="68"/>
  <c r="CO132" i="68"/>
  <c r="P132" i="68"/>
  <c r="Z132" i="68" s="1"/>
  <c r="CE132" i="68"/>
  <c r="DM132" i="68"/>
  <c r="BU132" i="68"/>
  <c r="AT132" i="68"/>
  <c r="BH164" i="68"/>
  <c r="CO164" i="68"/>
  <c r="P164" i="68"/>
  <c r="Z164" i="68" s="1"/>
  <c r="CE164" i="68"/>
  <c r="DM164" i="68"/>
  <c r="BU164" i="68"/>
  <c r="AT164" i="68"/>
  <c r="BK164" i="68"/>
  <c r="AJ164" i="68"/>
  <c r="CY164" i="68"/>
  <c r="BH196" i="68"/>
  <c r="CO196" i="68"/>
  <c r="P196" i="68"/>
  <c r="Z196" i="68" s="1"/>
  <c r="CE196" i="68"/>
  <c r="DM196" i="68"/>
  <c r="BU196" i="68"/>
  <c r="AT196" i="68"/>
  <c r="BK196" i="68"/>
  <c r="AJ196" i="68"/>
  <c r="CY196" i="68"/>
  <c r="BH228" i="68"/>
  <c r="CO228" i="68"/>
  <c r="P228" i="68"/>
  <c r="Z228" i="68" s="1"/>
  <c r="CE228" i="68"/>
  <c r="DM228" i="68"/>
  <c r="BU228" i="68"/>
  <c r="AT228" i="68"/>
  <c r="BK228" i="68"/>
  <c r="AJ228" i="68"/>
  <c r="CY228" i="68"/>
  <c r="BK292" i="68"/>
  <c r="AJ292" i="68"/>
  <c r="CY292" i="68"/>
  <c r="BH292" i="68"/>
  <c r="CO292" i="68"/>
  <c r="P292" i="68"/>
  <c r="Z292" i="68" s="1"/>
  <c r="CE292" i="68"/>
  <c r="DM292" i="68"/>
  <c r="BU292" i="68"/>
  <c r="AT292" i="68"/>
  <c r="DM324" i="68"/>
  <c r="CO324" i="68"/>
  <c r="P324" i="68"/>
  <c r="Z324" i="68" s="1"/>
  <c r="CE324" i="68"/>
  <c r="BU324" i="68"/>
  <c r="AT324" i="68"/>
  <c r="BK324" i="68"/>
  <c r="AJ324" i="68"/>
  <c r="CY324" i="68"/>
  <c r="BH324" i="68"/>
  <c r="BK356" i="68"/>
  <c r="AJ356" i="68"/>
  <c r="CY356" i="68"/>
  <c r="BH356" i="68"/>
  <c r="CO356" i="68"/>
  <c r="P356" i="68"/>
  <c r="Z356" i="68" s="1"/>
  <c r="CE356" i="68"/>
  <c r="DM356" i="68"/>
  <c r="BU356" i="68"/>
  <c r="AT356" i="68"/>
  <c r="BK388" i="68"/>
  <c r="AJ388" i="68"/>
  <c r="CY388" i="68"/>
  <c r="BH388" i="68"/>
  <c r="CO388" i="68"/>
  <c r="P388" i="68"/>
  <c r="Z388" i="68" s="1"/>
  <c r="CE388" i="68"/>
  <c r="DM388" i="68"/>
  <c r="BU388" i="68"/>
  <c r="AT388" i="68"/>
  <c r="BH420" i="68"/>
  <c r="BK420" i="68"/>
  <c r="CY420" i="68"/>
  <c r="P420" i="68"/>
  <c r="Z420" i="68" s="1"/>
  <c r="CO420" i="68"/>
  <c r="CE420" i="68"/>
  <c r="DM420" i="68"/>
  <c r="AT420" i="68"/>
  <c r="AJ420" i="68"/>
  <c r="BU420" i="68"/>
  <c r="DM452" i="68"/>
  <c r="BU452" i="68"/>
  <c r="BK452" i="68"/>
  <c r="AJ452" i="68"/>
  <c r="BH452" i="68"/>
  <c r="P452" i="68"/>
  <c r="Z452" i="68" s="1"/>
  <c r="CY452" i="68"/>
  <c r="AT452" i="68"/>
  <c r="CO452" i="68"/>
  <c r="CE452" i="68"/>
  <c r="BH484" i="68"/>
  <c r="CO484" i="68"/>
  <c r="CE484" i="68"/>
  <c r="DM484" i="68"/>
  <c r="AT484" i="68"/>
  <c r="BU484" i="68"/>
  <c r="AJ484" i="68"/>
  <c r="BK484" i="68"/>
  <c r="CY484" i="68"/>
  <c r="P484" i="68"/>
  <c r="Z484" i="68" s="1"/>
  <c r="BH516" i="68"/>
  <c r="CO516" i="68"/>
  <c r="P516" i="68"/>
  <c r="Z516" i="68" s="1"/>
  <c r="CE516" i="68"/>
  <c r="CY516" i="68"/>
  <c r="AT516" i="68"/>
  <c r="BU516" i="68"/>
  <c r="AJ516" i="68"/>
  <c r="BK516" i="68"/>
  <c r="DM516" i="68"/>
  <c r="BH548" i="68"/>
  <c r="CO548" i="68"/>
  <c r="P548" i="68"/>
  <c r="Z548" i="68" s="1"/>
  <c r="CE548" i="68"/>
  <c r="DM548" i="68"/>
  <c r="CY548" i="68"/>
  <c r="AT548" i="68"/>
  <c r="BU548" i="68"/>
  <c r="AJ548" i="68"/>
  <c r="BK548" i="68"/>
  <c r="CE580" i="68"/>
  <c r="DM580" i="68"/>
  <c r="BK580" i="68"/>
  <c r="AJ580" i="68"/>
  <c r="BH580" i="68"/>
  <c r="P580" i="68"/>
  <c r="Z580" i="68" s="1"/>
  <c r="CY580" i="68"/>
  <c r="BU580" i="68"/>
  <c r="AT580" i="68"/>
  <c r="CO580" i="68"/>
  <c r="CO612" i="68"/>
  <c r="P612" i="68"/>
  <c r="Z612" i="68" s="1"/>
  <c r="CE612" i="68"/>
  <c r="DM612" i="68"/>
  <c r="BU612" i="68"/>
  <c r="AT612" i="68"/>
  <c r="BK612" i="68"/>
  <c r="AJ612" i="68"/>
  <c r="BH612" i="68"/>
  <c r="CY612" i="68"/>
  <c r="CO644" i="68"/>
  <c r="P644" i="68"/>
  <c r="Z644" i="68" s="1"/>
  <c r="CE644" i="68"/>
  <c r="DM644" i="68"/>
  <c r="BU644" i="68"/>
  <c r="AT644" i="68"/>
  <c r="BK644" i="68"/>
  <c r="AJ644" i="68"/>
  <c r="BH644" i="68"/>
  <c r="CY644" i="68"/>
  <c r="BK676" i="68"/>
  <c r="AJ676" i="68"/>
  <c r="CY676" i="68"/>
  <c r="CE676" i="68"/>
  <c r="AT676" i="68"/>
  <c r="DM676" i="68"/>
  <c r="BH676" i="68"/>
  <c r="CO676" i="68"/>
  <c r="BU676" i="68"/>
  <c r="P676" i="68"/>
  <c r="Z676" i="68" s="1"/>
  <c r="BK740" i="68"/>
  <c r="AJ740" i="68"/>
  <c r="BH740" i="68"/>
  <c r="P740" i="68"/>
  <c r="Z740" i="68" s="1"/>
  <c r="CY740" i="68"/>
  <c r="CO740" i="68"/>
  <c r="BU740" i="68"/>
  <c r="DM740" i="68"/>
  <c r="AT740" i="68"/>
  <c r="CE740" i="68"/>
  <c r="BK772" i="68"/>
  <c r="AJ772" i="68"/>
  <c r="CY772" i="68"/>
  <c r="BH772" i="68"/>
  <c r="CE772" i="68"/>
  <c r="P772" i="68"/>
  <c r="Z772" i="68" s="1"/>
  <c r="DM772" i="68"/>
  <c r="BU772" i="68"/>
  <c r="AT772" i="68"/>
  <c r="CO772" i="68"/>
  <c r="BK804" i="68"/>
  <c r="AJ804" i="68"/>
  <c r="CY804" i="68"/>
  <c r="BH804" i="68"/>
  <c r="DM804" i="68"/>
  <c r="BU804" i="68"/>
  <c r="CO804" i="68"/>
  <c r="AT804" i="68"/>
  <c r="P804" i="68"/>
  <c r="Z804" i="68" s="1"/>
  <c r="CE804" i="68"/>
  <c r="BH836" i="68"/>
  <c r="CE836" i="68"/>
  <c r="DM836" i="68"/>
  <c r="AJ836" i="68"/>
  <c r="BK836" i="68"/>
  <c r="P836" i="68"/>
  <c r="Z836" i="68" s="1"/>
  <c r="AT836" i="68"/>
  <c r="CY836" i="68"/>
  <c r="CO836" i="68"/>
  <c r="BU836" i="68"/>
  <c r="CY868" i="68"/>
  <c r="BH868" i="68"/>
  <c r="CO868" i="68"/>
  <c r="P868" i="68"/>
  <c r="Z868" i="68" s="1"/>
  <c r="CE868" i="68"/>
  <c r="AT868" i="68"/>
  <c r="AJ868" i="68"/>
  <c r="BU868" i="68"/>
  <c r="BK868" i="68"/>
  <c r="DM868" i="68"/>
  <c r="CY900" i="68"/>
  <c r="BH900" i="68"/>
  <c r="CO900" i="68"/>
  <c r="P900" i="68"/>
  <c r="Z900" i="68" s="1"/>
  <c r="CE900" i="68"/>
  <c r="AT900" i="68"/>
  <c r="AJ900" i="68"/>
  <c r="BU900" i="68"/>
  <c r="BK900" i="68"/>
  <c r="DM900" i="68"/>
  <c r="CY964" i="68"/>
  <c r="BH964" i="68"/>
  <c r="CO964" i="68"/>
  <c r="P964" i="68"/>
  <c r="Z964" i="68" s="1"/>
  <c r="CE964" i="68"/>
  <c r="AJ964" i="68"/>
  <c r="BU964" i="68"/>
  <c r="BK964" i="68"/>
  <c r="DM964" i="68"/>
  <c r="AT964" i="68"/>
  <c r="CE996" i="68"/>
  <c r="DM996" i="68"/>
  <c r="BU996" i="68"/>
  <c r="AT996" i="68"/>
  <c r="CY996" i="68"/>
  <c r="BH996" i="68"/>
  <c r="CO996" i="68"/>
  <c r="AJ996" i="68"/>
  <c r="BK996" i="68"/>
  <c r="P996" i="68"/>
  <c r="Z996" i="68" s="1"/>
  <c r="BU1028" i="68"/>
  <c r="AT1028" i="68"/>
  <c r="BK1028" i="68"/>
  <c r="AJ1028" i="68"/>
  <c r="CY1028" i="68"/>
  <c r="CO1028" i="68"/>
  <c r="P1028" i="68"/>
  <c r="Z1028" i="68" s="1"/>
  <c r="CE1028" i="68"/>
  <c r="DM1028" i="68"/>
  <c r="BH1028" i="68"/>
  <c r="CY1060" i="68"/>
  <c r="CO1060" i="68"/>
  <c r="P1060" i="68"/>
  <c r="Z1060" i="68" s="1"/>
  <c r="DM1060" i="68"/>
  <c r="BK1060" i="68"/>
  <c r="BH1060" i="68"/>
  <c r="CE1060" i="68"/>
  <c r="AT1060" i="68"/>
  <c r="AJ1060" i="68"/>
  <c r="BU1060" i="68"/>
  <c r="CY1092" i="68"/>
  <c r="BH1092" i="68"/>
  <c r="CO1092" i="68"/>
  <c r="P1092" i="68"/>
  <c r="Z1092" i="68" s="1"/>
  <c r="CE1092" i="68"/>
  <c r="BU1092" i="68"/>
  <c r="AT1092" i="68"/>
  <c r="AJ1092" i="68"/>
  <c r="DM1092" i="68"/>
  <c r="BK1092" i="68"/>
  <c r="BK1124" i="68"/>
  <c r="AJ1124" i="68"/>
  <c r="CY1124" i="68"/>
  <c r="BH1124" i="68"/>
  <c r="CO1124" i="68"/>
  <c r="P1124" i="68"/>
  <c r="Z1124" i="68" s="1"/>
  <c r="DM1124" i="68"/>
  <c r="CE1124" i="68"/>
  <c r="BU1124" i="68"/>
  <c r="AT1124" i="68"/>
  <c r="BU1156" i="68"/>
  <c r="AT1156" i="68"/>
  <c r="BK1156" i="68"/>
  <c r="AJ1156" i="68"/>
  <c r="CY1156" i="68"/>
  <c r="BH1156" i="68"/>
  <c r="CE1156" i="68"/>
  <c r="DM1156" i="68"/>
  <c r="P1156" i="68"/>
  <c r="Z1156" i="68" s="1"/>
  <c r="CO1156" i="68"/>
  <c r="BK1188" i="68"/>
  <c r="AJ1188" i="68"/>
  <c r="CY1188" i="68"/>
  <c r="BH1188" i="68"/>
  <c r="CO1188" i="68"/>
  <c r="P1188" i="68"/>
  <c r="Z1188" i="68" s="1"/>
  <c r="DM1188" i="68"/>
  <c r="AT1188" i="68"/>
  <c r="CE1188" i="68"/>
  <c r="BU1188" i="68"/>
  <c r="BI24" i="68"/>
  <c r="BI42" i="68"/>
  <c r="CM46" i="68"/>
  <c r="BI50" i="68"/>
  <c r="BI52" i="68"/>
  <c r="AH63" i="68"/>
  <c r="BI63" i="68" s="1"/>
  <c r="AH64" i="68"/>
  <c r="BI64" i="68" s="1"/>
  <c r="CM72" i="68"/>
  <c r="DN76" i="68"/>
  <c r="CM80" i="68"/>
  <c r="DN84" i="68"/>
  <c r="CM86" i="68"/>
  <c r="DN86" i="68" s="1"/>
  <c r="BI87" i="68"/>
  <c r="DM91" i="68"/>
  <c r="DN98" i="68"/>
  <c r="CM102" i="68"/>
  <c r="CM104" i="68"/>
  <c r="AH115" i="68"/>
  <c r="BI115" i="68" s="1"/>
  <c r="CM117" i="68"/>
  <c r="CE124" i="68"/>
  <c r="CM129" i="68"/>
  <c r="BI130" i="68"/>
  <c r="BK132" i="68"/>
  <c r="BI141" i="68"/>
  <c r="AH143" i="68"/>
  <c r="BI143" i="68" s="1"/>
  <c r="DK146" i="68"/>
  <c r="AH148" i="68"/>
  <c r="BF200" i="68"/>
  <c r="BI200" i="68" s="1"/>
  <c r="CE20" i="68"/>
  <c r="DM20" i="68"/>
  <c r="BU20" i="68"/>
  <c r="AT20" i="68"/>
  <c r="BK20" i="68"/>
  <c r="AJ20" i="68"/>
  <c r="CY20" i="68"/>
  <c r="CE52" i="68"/>
  <c r="DM52" i="68"/>
  <c r="BU52" i="68"/>
  <c r="AT52" i="68"/>
  <c r="BK52" i="68"/>
  <c r="AJ52" i="68"/>
  <c r="CY52" i="68"/>
  <c r="CE84" i="68"/>
  <c r="DM84" i="68"/>
  <c r="BU84" i="68"/>
  <c r="AT84" i="68"/>
  <c r="BK84" i="68"/>
  <c r="AJ84" i="68"/>
  <c r="CY84" i="68"/>
  <c r="BK116" i="68"/>
  <c r="AJ116" i="68"/>
  <c r="CY116" i="68"/>
  <c r="BH116" i="68"/>
  <c r="CO116" i="68"/>
  <c r="P116" i="68"/>
  <c r="Z116" i="68" s="1"/>
  <c r="CE116" i="68"/>
  <c r="DM116" i="68"/>
  <c r="CE148" i="68"/>
  <c r="DM148" i="68"/>
  <c r="BU148" i="68"/>
  <c r="AT148" i="68"/>
  <c r="BK148" i="68"/>
  <c r="AJ148" i="68"/>
  <c r="CY148" i="68"/>
  <c r="BH180" i="68"/>
  <c r="CO180" i="68"/>
  <c r="P180" i="68"/>
  <c r="Z180" i="68" s="1"/>
  <c r="CE180" i="68"/>
  <c r="DM180" i="68"/>
  <c r="BU180" i="68"/>
  <c r="AT180" i="68"/>
  <c r="BK180" i="68"/>
  <c r="AJ180" i="68"/>
  <c r="BH212" i="68"/>
  <c r="CO212" i="68"/>
  <c r="P212" i="68"/>
  <c r="Z212" i="68" s="1"/>
  <c r="CE212" i="68"/>
  <c r="DM212" i="68"/>
  <c r="BU212" i="68"/>
  <c r="AT212" i="68"/>
  <c r="BK212" i="68"/>
  <c r="AJ212" i="68"/>
  <c r="CY212" i="68"/>
  <c r="BH244" i="68"/>
  <c r="CO244" i="68"/>
  <c r="P244" i="68"/>
  <c r="Z244" i="68" s="1"/>
  <c r="CE244" i="68"/>
  <c r="DM244" i="68"/>
  <c r="BU244" i="68"/>
  <c r="AT244" i="68"/>
  <c r="BK244" i="68"/>
  <c r="AJ244" i="68"/>
  <c r="CY244" i="68"/>
  <c r="BH276" i="68"/>
  <c r="CO276" i="68"/>
  <c r="P276" i="68"/>
  <c r="Z276" i="68" s="1"/>
  <c r="CE276" i="68"/>
  <c r="DM276" i="68"/>
  <c r="BU276" i="68"/>
  <c r="AT276" i="68"/>
  <c r="BK276" i="68"/>
  <c r="AJ276" i="68"/>
  <c r="CY276" i="68"/>
  <c r="BK308" i="68"/>
  <c r="AJ308" i="68"/>
  <c r="CY308" i="68"/>
  <c r="BH308" i="68"/>
  <c r="CO308" i="68"/>
  <c r="P308" i="68"/>
  <c r="Z308" i="68" s="1"/>
  <c r="CE308" i="68"/>
  <c r="DM308" i="68"/>
  <c r="BU308" i="68"/>
  <c r="AT308" i="68"/>
  <c r="BK340" i="68"/>
  <c r="AJ340" i="68"/>
  <c r="CY340" i="68"/>
  <c r="BH340" i="68"/>
  <c r="CO340" i="68"/>
  <c r="P340" i="68"/>
  <c r="Z340" i="68" s="1"/>
  <c r="CE340" i="68"/>
  <c r="DM340" i="68"/>
  <c r="AT340" i="68"/>
  <c r="BU340" i="68"/>
  <c r="BK372" i="68"/>
  <c r="AJ372" i="68"/>
  <c r="CY372" i="68"/>
  <c r="BH372" i="68"/>
  <c r="CO372" i="68"/>
  <c r="P372" i="68"/>
  <c r="Z372" i="68" s="1"/>
  <c r="CE372" i="68"/>
  <c r="DM372" i="68"/>
  <c r="AT372" i="68"/>
  <c r="BU372" i="68"/>
  <c r="BK404" i="68"/>
  <c r="AJ404" i="68"/>
  <c r="CY404" i="68"/>
  <c r="BH404" i="68"/>
  <c r="CO404" i="68"/>
  <c r="P404" i="68"/>
  <c r="Z404" i="68" s="1"/>
  <c r="CE404" i="68"/>
  <c r="DM404" i="68"/>
  <c r="AT404" i="68"/>
  <c r="BU404" i="68"/>
  <c r="BH436" i="68"/>
  <c r="P436" i="68"/>
  <c r="Z436" i="68" s="1"/>
  <c r="CO436" i="68"/>
  <c r="CE436" i="68"/>
  <c r="DM436" i="68"/>
  <c r="AT436" i="68"/>
  <c r="BU436" i="68"/>
  <c r="AJ436" i="68"/>
  <c r="CY436" i="68"/>
  <c r="BK436" i="68"/>
  <c r="BH468" i="68"/>
  <c r="CY468" i="68"/>
  <c r="P468" i="68"/>
  <c r="Z468" i="68" s="1"/>
  <c r="CO468" i="68"/>
  <c r="CE468" i="68"/>
  <c r="DM468" i="68"/>
  <c r="AT468" i="68"/>
  <c r="BU468" i="68"/>
  <c r="AJ468" i="68"/>
  <c r="BK468" i="68"/>
  <c r="BH500" i="68"/>
  <c r="CO500" i="68"/>
  <c r="P500" i="68"/>
  <c r="Z500" i="68" s="1"/>
  <c r="CE500" i="68"/>
  <c r="CY500" i="68"/>
  <c r="AT500" i="68"/>
  <c r="BU500" i="68"/>
  <c r="AJ500" i="68"/>
  <c r="DM500" i="68"/>
  <c r="BK500" i="68"/>
  <c r="BH532" i="68"/>
  <c r="CO532" i="68"/>
  <c r="P532" i="68"/>
  <c r="Z532" i="68" s="1"/>
  <c r="CE532" i="68"/>
  <c r="DM532" i="68"/>
  <c r="CY532" i="68"/>
  <c r="AT532" i="68"/>
  <c r="BU532" i="68"/>
  <c r="AJ532" i="68"/>
  <c r="BK532" i="68"/>
  <c r="CO564" i="68"/>
  <c r="P564" i="68"/>
  <c r="Z564" i="68" s="1"/>
  <c r="CO596" i="68"/>
  <c r="P596" i="68"/>
  <c r="Z596" i="68" s="1"/>
  <c r="CE596" i="68"/>
  <c r="DM596" i="68"/>
  <c r="BU596" i="68"/>
  <c r="AT596" i="68"/>
  <c r="BK596" i="68"/>
  <c r="AJ596" i="68"/>
  <c r="BH596" i="68"/>
  <c r="CY596" i="68"/>
  <c r="CO628" i="68"/>
  <c r="P628" i="68"/>
  <c r="Z628" i="68" s="1"/>
  <c r="CE628" i="68"/>
  <c r="DM628" i="68"/>
  <c r="BU628" i="68"/>
  <c r="AT628" i="68"/>
  <c r="BK628" i="68"/>
  <c r="AJ628" i="68"/>
  <c r="CY628" i="68"/>
  <c r="BH628" i="68"/>
  <c r="CO660" i="68"/>
  <c r="BK692" i="68"/>
  <c r="AJ692" i="68"/>
  <c r="CY692" i="68"/>
  <c r="CO692" i="68"/>
  <c r="P692" i="68"/>
  <c r="Z692" i="68" s="1"/>
  <c r="CE692" i="68"/>
  <c r="AT692" i="68"/>
  <c r="BH692" i="68"/>
  <c r="DM692" i="68"/>
  <c r="BU692" i="68"/>
  <c r="BK756" i="68"/>
  <c r="AJ756" i="68"/>
  <c r="CY756" i="68"/>
  <c r="BH756" i="68"/>
  <c r="CE756" i="68"/>
  <c r="P756" i="68"/>
  <c r="Z756" i="68" s="1"/>
  <c r="DM756" i="68"/>
  <c r="BU756" i="68"/>
  <c r="CO756" i="68"/>
  <c r="AT756" i="68"/>
  <c r="CY852" i="68"/>
  <c r="BH852" i="68"/>
  <c r="CO852" i="68"/>
  <c r="P852" i="68"/>
  <c r="Z852" i="68" s="1"/>
  <c r="CE852" i="68"/>
  <c r="AT852" i="68"/>
  <c r="AJ852" i="68"/>
  <c r="BU852" i="68"/>
  <c r="BK852" i="68"/>
  <c r="DM852" i="68"/>
  <c r="CY916" i="68"/>
  <c r="BH916" i="68"/>
  <c r="CO916" i="68"/>
  <c r="P916" i="68"/>
  <c r="Z916" i="68" s="1"/>
  <c r="CE916" i="68"/>
  <c r="AT916" i="68"/>
  <c r="AJ916" i="68"/>
  <c r="BU916" i="68"/>
  <c r="BK916" i="68"/>
  <c r="DM916" i="68"/>
  <c r="P980" i="68"/>
  <c r="Z980" i="68" s="1"/>
  <c r="BU1044" i="68"/>
  <c r="AT1044" i="68"/>
  <c r="BK1044" i="68"/>
  <c r="AJ1044" i="68"/>
  <c r="CY1044" i="68"/>
  <c r="CO1044" i="68"/>
  <c r="P1044" i="68"/>
  <c r="Z1044" i="68" s="1"/>
  <c r="BH1044" i="68"/>
  <c r="DM1044" i="68"/>
  <c r="CE1044" i="68"/>
  <c r="BK1108" i="68"/>
  <c r="AJ1108" i="68"/>
  <c r="CY1108" i="68"/>
  <c r="BH1108" i="68"/>
  <c r="DM1108" i="68"/>
  <c r="CE1108" i="68"/>
  <c r="CO1108" i="68"/>
  <c r="P1108" i="68"/>
  <c r="Z1108" i="68" s="1"/>
  <c r="BU1108" i="68"/>
  <c r="AT1108" i="68"/>
  <c r="CE1172" i="68"/>
  <c r="DM1172" i="68"/>
  <c r="BU1172" i="68"/>
  <c r="AT1172" i="68"/>
  <c r="CY1172" i="68"/>
  <c r="CO1172" i="68"/>
  <c r="AJ1172" i="68"/>
  <c r="P1172" i="68"/>
  <c r="Z1172" i="68" s="1"/>
  <c r="BK1172" i="68"/>
  <c r="BH1172" i="68"/>
  <c r="CO20" i="68"/>
  <c r="P52" i="68"/>
  <c r="Z52" i="68" s="1"/>
  <c r="AT116" i="68"/>
  <c r="CY180" i="68"/>
  <c r="CY27" i="68"/>
  <c r="BH27" i="68"/>
  <c r="CO27" i="68"/>
  <c r="P27" i="68"/>
  <c r="Z27" i="68" s="1"/>
  <c r="CE27" i="68"/>
  <c r="DM27" i="68"/>
  <c r="BU27" i="68"/>
  <c r="AT27" i="68"/>
  <c r="CE475" i="68"/>
  <c r="DM475" i="68"/>
  <c r="BU475" i="68"/>
  <c r="AT475" i="68"/>
  <c r="BK475" i="68"/>
  <c r="AJ475" i="68"/>
  <c r="CY475" i="68"/>
  <c r="CO475" i="68"/>
  <c r="BH475" i="68"/>
  <c r="P475" i="68"/>
  <c r="Z475" i="68" s="1"/>
  <c r="DM699" i="68"/>
  <c r="BU699" i="68"/>
  <c r="AT699" i="68"/>
  <c r="BK699" i="68"/>
  <c r="AJ699" i="68"/>
  <c r="BH699" i="68"/>
  <c r="P699" i="68"/>
  <c r="Z699" i="68" s="1"/>
  <c r="CY699" i="68"/>
  <c r="CO699" i="68"/>
  <c r="CE699" i="68"/>
  <c r="BU923" i="68"/>
  <c r="AT923" i="68"/>
  <c r="BK923" i="68"/>
  <c r="AJ923" i="68"/>
  <c r="CY923" i="68"/>
  <c r="CE923" i="68"/>
  <c r="P923" i="68"/>
  <c r="Z923" i="68" s="1"/>
  <c r="DM923" i="68"/>
  <c r="BH923" i="68"/>
  <c r="CO923" i="68"/>
  <c r="DM1115" i="68"/>
  <c r="BU1115" i="68"/>
  <c r="AT1115" i="68"/>
  <c r="BK1115" i="68"/>
  <c r="AJ1115" i="68"/>
  <c r="BH1115" i="68"/>
  <c r="CO1115" i="68"/>
  <c r="CE1115" i="68"/>
  <c r="P1115" i="68"/>
  <c r="Z1115" i="68" s="1"/>
  <c r="CY1115" i="68"/>
  <c r="CO84" i="68"/>
  <c r="BI150" i="68"/>
  <c r="CY43" i="68"/>
  <c r="BH43" i="68"/>
  <c r="CO43" i="68"/>
  <c r="P43" i="68"/>
  <c r="Z43" i="68" s="1"/>
  <c r="CE43" i="68"/>
  <c r="DM43" i="68"/>
  <c r="BU43" i="68"/>
  <c r="AT43" i="68"/>
  <c r="DM75" i="68"/>
  <c r="CE107" i="68"/>
  <c r="CY107" i="68"/>
  <c r="P107" i="68"/>
  <c r="Z107" i="68" s="1"/>
  <c r="CO107" i="68"/>
  <c r="BU107" i="68"/>
  <c r="AT107" i="68"/>
  <c r="DM107" i="68"/>
  <c r="BK107" i="68"/>
  <c r="AJ107" i="68"/>
  <c r="CE139" i="68"/>
  <c r="DM139" i="68"/>
  <c r="BK139" i="68"/>
  <c r="AJ139" i="68"/>
  <c r="BH139" i="68"/>
  <c r="CY139" i="68"/>
  <c r="P139" i="68"/>
  <c r="Z139" i="68" s="1"/>
  <c r="BK171" i="68"/>
  <c r="AJ171" i="68"/>
  <c r="CY171" i="68"/>
  <c r="BH171" i="68"/>
  <c r="CO171" i="68"/>
  <c r="P171" i="68"/>
  <c r="Z171" i="68" s="1"/>
  <c r="CE171" i="68"/>
  <c r="DM171" i="68"/>
  <c r="AT171" i="68"/>
  <c r="BK203" i="68"/>
  <c r="AJ203" i="68"/>
  <c r="CY203" i="68"/>
  <c r="BH203" i="68"/>
  <c r="CO203" i="68"/>
  <c r="P203" i="68"/>
  <c r="Z203" i="68" s="1"/>
  <c r="CE203" i="68"/>
  <c r="DM203" i="68"/>
  <c r="BU203" i="68"/>
  <c r="BK235" i="68"/>
  <c r="AJ235" i="68"/>
  <c r="CY235" i="68"/>
  <c r="BH235" i="68"/>
  <c r="CO235" i="68"/>
  <c r="P235" i="68"/>
  <c r="Z235" i="68" s="1"/>
  <c r="CE235" i="68"/>
  <c r="DM235" i="68"/>
  <c r="BU235" i="68"/>
  <c r="BK267" i="68"/>
  <c r="AJ267" i="68"/>
  <c r="CY267" i="68"/>
  <c r="BH267" i="68"/>
  <c r="CO267" i="68"/>
  <c r="P267" i="68"/>
  <c r="Z267" i="68" s="1"/>
  <c r="CE267" i="68"/>
  <c r="DM267" i="68"/>
  <c r="BU267" i="68"/>
  <c r="AT267" i="68"/>
  <c r="DM299" i="68"/>
  <c r="BU299" i="68"/>
  <c r="AT299" i="68"/>
  <c r="BK299" i="68"/>
  <c r="AJ299" i="68"/>
  <c r="CY299" i="68"/>
  <c r="BH299" i="68"/>
  <c r="CO299" i="68"/>
  <c r="P299" i="68"/>
  <c r="Z299" i="68" s="1"/>
  <c r="CE299" i="68"/>
  <c r="BH331" i="68"/>
  <c r="BU331" i="68"/>
  <c r="AJ331" i="68"/>
  <c r="BK331" i="68"/>
  <c r="CY331" i="68"/>
  <c r="P331" i="68"/>
  <c r="Z331" i="68" s="1"/>
  <c r="CO331" i="68"/>
  <c r="CE331" i="68"/>
  <c r="DM331" i="68"/>
  <c r="AT331" i="68"/>
  <c r="P363" i="68"/>
  <c r="Z363" i="68" s="1"/>
  <c r="DM395" i="68"/>
  <c r="BU395" i="68"/>
  <c r="AT395" i="68"/>
  <c r="BK395" i="68"/>
  <c r="AJ395" i="68"/>
  <c r="CY395" i="68"/>
  <c r="BH395" i="68"/>
  <c r="CO395" i="68"/>
  <c r="P395" i="68"/>
  <c r="Z395" i="68" s="1"/>
  <c r="CE395" i="68"/>
  <c r="CO427" i="68"/>
  <c r="P427" i="68"/>
  <c r="Z427" i="68" s="1"/>
  <c r="CE427" i="68"/>
  <c r="DM427" i="68"/>
  <c r="BU427" i="68"/>
  <c r="AT427" i="68"/>
  <c r="BK427" i="68"/>
  <c r="AJ427" i="68"/>
  <c r="CY427" i="68"/>
  <c r="BH427" i="68"/>
  <c r="BH459" i="68"/>
  <c r="CO459" i="68"/>
  <c r="P459" i="68"/>
  <c r="Z459" i="68" s="1"/>
  <c r="DM459" i="68"/>
  <c r="BU459" i="68"/>
  <c r="AT459" i="68"/>
  <c r="CE459" i="68"/>
  <c r="AJ459" i="68"/>
  <c r="BK459" i="68"/>
  <c r="CY459" i="68"/>
  <c r="BK491" i="68"/>
  <c r="AJ491" i="68"/>
  <c r="CO491" i="68"/>
  <c r="CE491" i="68"/>
  <c r="DM491" i="68"/>
  <c r="AT491" i="68"/>
  <c r="BU491" i="68"/>
  <c r="BH491" i="68"/>
  <c r="CY491" i="68"/>
  <c r="P491" i="68"/>
  <c r="Z491" i="68" s="1"/>
  <c r="BK523" i="68"/>
  <c r="AJ523" i="68"/>
  <c r="CY523" i="68"/>
  <c r="CO523" i="68"/>
  <c r="CE523" i="68"/>
  <c r="AT523" i="68"/>
  <c r="DM523" i="68"/>
  <c r="BU523" i="68"/>
  <c r="P523" i="68"/>
  <c r="Z523" i="68" s="1"/>
  <c r="BH523" i="68"/>
  <c r="BK555" i="68"/>
  <c r="AJ555" i="68"/>
  <c r="CY555" i="68"/>
  <c r="BH555" i="68"/>
  <c r="CO555" i="68"/>
  <c r="AT555" i="68"/>
  <c r="CE555" i="68"/>
  <c r="P555" i="68"/>
  <c r="Z555" i="68" s="1"/>
  <c r="DM555" i="68"/>
  <c r="BU555" i="68"/>
  <c r="BK587" i="68"/>
  <c r="AJ587" i="68"/>
  <c r="CY587" i="68"/>
  <c r="BH587" i="68"/>
  <c r="DM587" i="68"/>
  <c r="CO587" i="68"/>
  <c r="AT587" i="68"/>
  <c r="CE587" i="68"/>
  <c r="P587" i="68"/>
  <c r="Z587" i="68" s="1"/>
  <c r="BU587" i="68"/>
  <c r="BK619" i="68"/>
  <c r="AJ619" i="68"/>
  <c r="CY619" i="68"/>
  <c r="BH619" i="68"/>
  <c r="CO619" i="68"/>
  <c r="P619" i="68"/>
  <c r="Z619" i="68" s="1"/>
  <c r="DM619" i="68"/>
  <c r="AT619" i="68"/>
  <c r="CE619" i="68"/>
  <c r="BU619" i="68"/>
  <c r="BK651" i="68"/>
  <c r="AJ651" i="68"/>
  <c r="CY651" i="68"/>
  <c r="BH651" i="68"/>
  <c r="CO651" i="68"/>
  <c r="P651" i="68"/>
  <c r="Z651" i="68" s="1"/>
  <c r="DM651" i="68"/>
  <c r="AT651" i="68"/>
  <c r="CE651" i="68"/>
  <c r="BU651" i="68"/>
  <c r="DM683" i="68"/>
  <c r="BU683" i="68"/>
  <c r="AT683" i="68"/>
  <c r="CY683" i="68"/>
  <c r="CO683" i="68"/>
  <c r="CE683" i="68"/>
  <c r="AJ683" i="68"/>
  <c r="P683" i="68"/>
  <c r="Z683" i="68" s="1"/>
  <c r="BK683" i="68"/>
  <c r="BH683" i="68"/>
  <c r="DM715" i="68"/>
  <c r="BU715" i="68"/>
  <c r="AT715" i="68"/>
  <c r="BK715" i="68"/>
  <c r="AJ715" i="68"/>
  <c r="CE715" i="68"/>
  <c r="BH715" i="68"/>
  <c r="CY715" i="68"/>
  <c r="CO715" i="68"/>
  <c r="P715" i="68"/>
  <c r="Z715" i="68" s="1"/>
  <c r="DM747" i="68"/>
  <c r="CO747" i="68"/>
  <c r="P747" i="68"/>
  <c r="Z747" i="68" s="1"/>
  <c r="CE747" i="68"/>
  <c r="BU747" i="68"/>
  <c r="AT747" i="68"/>
  <c r="BH747" i="68"/>
  <c r="CY747" i="68"/>
  <c r="AJ747" i="68"/>
  <c r="BK747" i="68"/>
  <c r="CE779" i="68"/>
  <c r="DM779" i="68"/>
  <c r="BU779" i="68"/>
  <c r="AT779" i="68"/>
  <c r="BH779" i="68"/>
  <c r="P779" i="68"/>
  <c r="Z779" i="68" s="1"/>
  <c r="CY779" i="68"/>
  <c r="AJ779" i="68"/>
  <c r="CO779" i="68"/>
  <c r="BK779" i="68"/>
  <c r="BK811" i="68"/>
  <c r="AJ811" i="68"/>
  <c r="BU811" i="68"/>
  <c r="CY811" i="68"/>
  <c r="BH811" i="68"/>
  <c r="P811" i="68"/>
  <c r="Z811" i="68" s="1"/>
  <c r="AT811" i="68"/>
  <c r="CO811" i="68"/>
  <c r="CE811" i="68"/>
  <c r="DM811" i="68"/>
  <c r="BU843" i="68"/>
  <c r="AT843" i="68"/>
  <c r="CY843" i="68"/>
  <c r="P843" i="68"/>
  <c r="Z843" i="68" s="1"/>
  <c r="DM843" i="68"/>
  <c r="BK843" i="68"/>
  <c r="BH843" i="68"/>
  <c r="CO843" i="68"/>
  <c r="AJ843" i="68"/>
  <c r="CE843" i="68"/>
  <c r="BU875" i="68"/>
  <c r="AT875" i="68"/>
  <c r="BK875" i="68"/>
  <c r="AJ875" i="68"/>
  <c r="CY875" i="68"/>
  <c r="CE875" i="68"/>
  <c r="P875" i="68"/>
  <c r="Z875" i="68" s="1"/>
  <c r="DM875" i="68"/>
  <c r="BH875" i="68"/>
  <c r="CO875" i="68"/>
  <c r="BU907" i="68"/>
  <c r="AT907" i="68"/>
  <c r="BK907" i="68"/>
  <c r="AJ907" i="68"/>
  <c r="CY907" i="68"/>
  <c r="CE907" i="68"/>
  <c r="P907" i="68"/>
  <c r="Z907" i="68" s="1"/>
  <c r="DM907" i="68"/>
  <c r="BH907" i="68"/>
  <c r="CO907" i="68"/>
  <c r="BU939" i="68"/>
  <c r="AT939" i="68"/>
  <c r="BK939" i="68"/>
  <c r="AJ939" i="68"/>
  <c r="CY939" i="68"/>
  <c r="CE939" i="68"/>
  <c r="P939" i="68"/>
  <c r="Z939" i="68" s="1"/>
  <c r="DM939" i="68"/>
  <c r="BH939" i="68"/>
  <c r="CO939" i="68"/>
  <c r="BU971" i="68"/>
  <c r="AT971" i="68"/>
  <c r="BK971" i="68"/>
  <c r="AJ971" i="68"/>
  <c r="CY971" i="68"/>
  <c r="DM971" i="68"/>
  <c r="BH971" i="68"/>
  <c r="P971" i="68"/>
  <c r="Z971" i="68" s="1"/>
  <c r="CE971" i="68"/>
  <c r="CO971" i="68"/>
  <c r="CY1003" i="68"/>
  <c r="BH1003" i="68"/>
  <c r="CO1003" i="68"/>
  <c r="P1003" i="68"/>
  <c r="Z1003" i="68" s="1"/>
  <c r="CE1003" i="68"/>
  <c r="BU1003" i="68"/>
  <c r="AT1003" i="68"/>
  <c r="BK1003" i="68"/>
  <c r="DM1003" i="68"/>
  <c r="AJ1003" i="68"/>
  <c r="CO1035" i="68"/>
  <c r="P1035" i="68"/>
  <c r="Z1035" i="68" s="1"/>
  <c r="CE1035" i="68"/>
  <c r="DM1035" i="68"/>
  <c r="BU1035" i="68"/>
  <c r="AT1035" i="68"/>
  <c r="BK1035" i="68"/>
  <c r="AJ1035" i="68"/>
  <c r="CY1035" i="68"/>
  <c r="BH1035" i="68"/>
  <c r="BU1067" i="68"/>
  <c r="AT1067" i="68"/>
  <c r="BK1067" i="68"/>
  <c r="AJ1067" i="68"/>
  <c r="CY1067" i="68"/>
  <c r="CO1067" i="68"/>
  <c r="P1067" i="68"/>
  <c r="Z1067" i="68" s="1"/>
  <c r="CE1067" i="68"/>
  <c r="DM1067" i="68"/>
  <c r="BH1067" i="68"/>
  <c r="BU1099" i="68"/>
  <c r="AT1099" i="68"/>
  <c r="BK1099" i="68"/>
  <c r="AJ1099" i="68"/>
  <c r="CY1099" i="68"/>
  <c r="CO1099" i="68"/>
  <c r="P1099" i="68"/>
  <c r="Z1099" i="68" s="1"/>
  <c r="BH1099" i="68"/>
  <c r="DM1099" i="68"/>
  <c r="CE1099" i="68"/>
  <c r="DM1131" i="68"/>
  <c r="BU1131" i="68"/>
  <c r="AT1131" i="68"/>
  <c r="BK1131" i="68"/>
  <c r="AJ1131" i="68"/>
  <c r="BH1131" i="68"/>
  <c r="P1131" i="68"/>
  <c r="Z1131" i="68" s="1"/>
  <c r="CY1131" i="68"/>
  <c r="CO1131" i="68"/>
  <c r="CE1131" i="68"/>
  <c r="CY1163" i="68"/>
  <c r="BH1163" i="68"/>
  <c r="P1163" i="68"/>
  <c r="Z1163" i="68" s="1"/>
  <c r="CO1163" i="68"/>
  <c r="CE1163" i="68"/>
  <c r="AT1163" i="68"/>
  <c r="AJ1163" i="68"/>
  <c r="BU1163" i="68"/>
  <c r="BK1163" i="68"/>
  <c r="DM1163" i="68"/>
  <c r="DM1195" i="68"/>
  <c r="BU1195" i="68"/>
  <c r="AT1195" i="68"/>
  <c r="BK1195" i="68"/>
  <c r="AJ1195" i="68"/>
  <c r="BH1195" i="68"/>
  <c r="CO1195" i="68"/>
  <c r="CE1195" i="68"/>
  <c r="P1195" i="68"/>
  <c r="Z1195" i="68" s="1"/>
  <c r="CY1195" i="68"/>
  <c r="CM22" i="68"/>
  <c r="DN22" i="68" s="1"/>
  <c r="CM30" i="68"/>
  <c r="AH34" i="68"/>
  <c r="BI34" i="68" s="1"/>
  <c r="CM38" i="68"/>
  <c r="CM41" i="68"/>
  <c r="DN41" i="68" s="1"/>
  <c r="CM49" i="68"/>
  <c r="BH52" i="68"/>
  <c r="CM54" i="68"/>
  <c r="AH58" i="68"/>
  <c r="BI58" i="68" s="1"/>
  <c r="AH72" i="68"/>
  <c r="BI72" i="68" s="1"/>
  <c r="AH80" i="68"/>
  <c r="DN92" i="68"/>
  <c r="CM101" i="68"/>
  <c r="DN101" i="68" s="1"/>
  <c r="DN104" i="68"/>
  <c r="CM106" i="68"/>
  <c r="CM112" i="68"/>
  <c r="BU116" i="68"/>
  <c r="DN117" i="68"/>
  <c r="BI123" i="68"/>
  <c r="P124" i="68"/>
  <c r="Z124" i="68" s="1"/>
  <c r="CO124" i="68"/>
  <c r="CM125" i="68"/>
  <c r="DN125" i="68" s="1"/>
  <c r="BK131" i="68"/>
  <c r="AH135" i="68"/>
  <c r="BI135" i="68" s="1"/>
  <c r="CM142" i="68"/>
  <c r="DN142" i="68" s="1"/>
  <c r="DN144" i="68"/>
  <c r="BU163" i="68"/>
  <c r="AT235" i="68"/>
  <c r="BK155" i="68"/>
  <c r="AJ155" i="68"/>
  <c r="CY155" i="68"/>
  <c r="BH155" i="68"/>
  <c r="CO155" i="68"/>
  <c r="P155" i="68"/>
  <c r="Z155" i="68" s="1"/>
  <c r="CE155" i="68"/>
  <c r="DM155" i="68"/>
  <c r="BU155" i="68"/>
  <c r="AT155" i="68"/>
  <c r="DM379" i="68"/>
  <c r="BU379" i="68"/>
  <c r="AT379" i="68"/>
  <c r="BK379" i="68"/>
  <c r="AJ379" i="68"/>
  <c r="CY379" i="68"/>
  <c r="BH379" i="68"/>
  <c r="CE379" i="68"/>
  <c r="CO379" i="68"/>
  <c r="P379" i="68"/>
  <c r="Z379" i="68" s="1"/>
  <c r="BK603" i="68"/>
  <c r="AJ603" i="68"/>
  <c r="CY603" i="68"/>
  <c r="BH603" i="68"/>
  <c r="CO603" i="68"/>
  <c r="P603" i="68"/>
  <c r="Z603" i="68" s="1"/>
  <c r="DM603" i="68"/>
  <c r="AT603" i="68"/>
  <c r="CE603" i="68"/>
  <c r="BU603" i="68"/>
  <c r="BK827" i="68"/>
  <c r="AJ827" i="68"/>
  <c r="CY827" i="68"/>
  <c r="CO827" i="68"/>
  <c r="CE827" i="68"/>
  <c r="AT827" i="68"/>
  <c r="DM827" i="68"/>
  <c r="BU827" i="68"/>
  <c r="P827" i="68"/>
  <c r="Z827" i="68" s="1"/>
  <c r="BH827" i="68"/>
  <c r="BU1083" i="68"/>
  <c r="AT1083" i="68"/>
  <c r="BK1083" i="68"/>
  <c r="AJ1083" i="68"/>
  <c r="CY1083" i="68"/>
  <c r="CO1083" i="68"/>
  <c r="P1083" i="68"/>
  <c r="Z1083" i="68" s="1"/>
  <c r="CE1083" i="68"/>
  <c r="BH1083" i="68"/>
  <c r="DM1083" i="68"/>
  <c r="BF97" i="68"/>
  <c r="P123" i="68"/>
  <c r="Z123" i="68" s="1"/>
  <c r="BH1210" i="68"/>
  <c r="CO1210" i="68"/>
  <c r="P1210" i="68"/>
  <c r="Z1210" i="68" s="1"/>
  <c r="CE1210" i="68"/>
  <c r="DM1210" i="68"/>
  <c r="CY1210" i="68"/>
  <c r="AT1210" i="68"/>
  <c r="AJ1210" i="68"/>
  <c r="BU1210" i="68"/>
  <c r="BK1210" i="68"/>
  <c r="CE76" i="68"/>
  <c r="DM76" i="68"/>
  <c r="BU76" i="68"/>
  <c r="AT76" i="68"/>
  <c r="BK76" i="68"/>
  <c r="AJ76" i="68"/>
  <c r="CY76" i="68"/>
  <c r="CO108" i="68"/>
  <c r="P108" i="68"/>
  <c r="Z108" i="68" s="1"/>
  <c r="CE108" i="68"/>
  <c r="DM108" i="68"/>
  <c r="BU108" i="68"/>
  <c r="AT108" i="68"/>
  <c r="BK108" i="68"/>
  <c r="AJ108" i="68"/>
  <c r="BK140" i="68"/>
  <c r="AJ140" i="68"/>
  <c r="CY140" i="68"/>
  <c r="BH140" i="68"/>
  <c r="CO140" i="68"/>
  <c r="P140" i="68"/>
  <c r="Z140" i="68" s="1"/>
  <c r="CE140" i="68"/>
  <c r="BH172" i="68"/>
  <c r="CO172" i="68"/>
  <c r="P172" i="68"/>
  <c r="Z172" i="68" s="1"/>
  <c r="CE172" i="68"/>
  <c r="DM172" i="68"/>
  <c r="BU172" i="68"/>
  <c r="AT172" i="68"/>
  <c r="BK172" i="68"/>
  <c r="AJ172" i="68"/>
  <c r="BH204" i="68"/>
  <c r="BH236" i="68"/>
  <c r="CO236" i="68"/>
  <c r="P236" i="68"/>
  <c r="Z236" i="68" s="1"/>
  <c r="CE236" i="68"/>
  <c r="DM236" i="68"/>
  <c r="BU236" i="68"/>
  <c r="AT236" i="68"/>
  <c r="BK236" i="68"/>
  <c r="AJ236" i="68"/>
  <c r="CY236" i="68"/>
  <c r="BH268" i="68"/>
  <c r="CO268" i="68"/>
  <c r="P268" i="68"/>
  <c r="Z268" i="68" s="1"/>
  <c r="CE268" i="68"/>
  <c r="DM268" i="68"/>
  <c r="BU268" i="68"/>
  <c r="AT268" i="68"/>
  <c r="BK268" i="68"/>
  <c r="AJ268" i="68"/>
  <c r="CY268" i="68"/>
  <c r="BK300" i="68"/>
  <c r="AJ300" i="68"/>
  <c r="CY300" i="68"/>
  <c r="BH300" i="68"/>
  <c r="CO300" i="68"/>
  <c r="P300" i="68"/>
  <c r="Z300" i="68" s="1"/>
  <c r="CE300" i="68"/>
  <c r="DM300" i="68"/>
  <c r="BU300" i="68"/>
  <c r="AT300" i="68"/>
  <c r="DM332" i="68"/>
  <c r="BK332" i="68"/>
  <c r="AJ332" i="68"/>
  <c r="CY332" i="68"/>
  <c r="BH332" i="68"/>
  <c r="CO332" i="68"/>
  <c r="P332" i="68"/>
  <c r="Z332" i="68" s="1"/>
  <c r="CE332" i="68"/>
  <c r="BU332" i="68"/>
  <c r="AT332" i="68"/>
  <c r="BK364" i="68"/>
  <c r="AJ364" i="68"/>
  <c r="CY364" i="68"/>
  <c r="BH364" i="68"/>
  <c r="CO364" i="68"/>
  <c r="P364" i="68"/>
  <c r="Z364" i="68" s="1"/>
  <c r="CE364" i="68"/>
  <c r="DM364" i="68"/>
  <c r="AT364" i="68"/>
  <c r="BU364" i="68"/>
  <c r="BK396" i="68"/>
  <c r="AJ396" i="68"/>
  <c r="CY396" i="68"/>
  <c r="BH396" i="68"/>
  <c r="CO396" i="68"/>
  <c r="P396" i="68"/>
  <c r="Z396" i="68" s="1"/>
  <c r="CE396" i="68"/>
  <c r="DM396" i="68"/>
  <c r="AT396" i="68"/>
  <c r="BU396" i="68"/>
  <c r="BH428" i="68"/>
  <c r="DM428" i="68"/>
  <c r="AT428" i="68"/>
  <c r="BU428" i="68"/>
  <c r="AJ428" i="68"/>
  <c r="BK428" i="68"/>
  <c r="CY428" i="68"/>
  <c r="P428" i="68"/>
  <c r="Z428" i="68" s="1"/>
  <c r="CO428" i="68"/>
  <c r="CE428" i="68"/>
  <c r="DM460" i="68"/>
  <c r="BU460" i="68"/>
  <c r="AT460" i="68"/>
  <c r="BK460" i="68"/>
  <c r="AJ460" i="68"/>
  <c r="CY460" i="68"/>
  <c r="BH460" i="68"/>
  <c r="CO460" i="68"/>
  <c r="P460" i="68"/>
  <c r="Z460" i="68" s="1"/>
  <c r="CE460" i="68"/>
  <c r="BH492" i="68"/>
  <c r="CO492" i="68"/>
  <c r="P492" i="68"/>
  <c r="Z492" i="68" s="1"/>
  <c r="CE492" i="68"/>
  <c r="AT492" i="68"/>
  <c r="DM492" i="68"/>
  <c r="BU492" i="68"/>
  <c r="AJ492" i="68"/>
  <c r="BK492" i="68"/>
  <c r="CY492" i="68"/>
  <c r="BH524" i="68"/>
  <c r="CO524" i="68"/>
  <c r="P524" i="68"/>
  <c r="Z524" i="68" s="1"/>
  <c r="CE524" i="68"/>
  <c r="CY524" i="68"/>
  <c r="AT524" i="68"/>
  <c r="BU524" i="68"/>
  <c r="AJ524" i="68"/>
  <c r="DM524" i="68"/>
  <c r="BK524" i="68"/>
  <c r="BH556" i="68"/>
  <c r="CO556" i="68"/>
  <c r="P556" i="68"/>
  <c r="Z556" i="68" s="1"/>
  <c r="CE556" i="68"/>
  <c r="DM556" i="68"/>
  <c r="BU556" i="68"/>
  <c r="AJ556" i="68"/>
  <c r="BK556" i="68"/>
  <c r="CY556" i="68"/>
  <c r="AT556" i="68"/>
  <c r="CO588" i="68"/>
  <c r="P588" i="68"/>
  <c r="Z588" i="68" s="1"/>
  <c r="CE588" i="68"/>
  <c r="DM588" i="68"/>
  <c r="BK588" i="68"/>
  <c r="AJ588" i="68"/>
  <c r="BU588" i="68"/>
  <c r="BH588" i="68"/>
  <c r="CY588" i="68"/>
  <c r="AT588" i="68"/>
  <c r="CO620" i="68"/>
  <c r="P620" i="68"/>
  <c r="Z620" i="68" s="1"/>
  <c r="CE620" i="68"/>
  <c r="DM620" i="68"/>
  <c r="BU620" i="68"/>
  <c r="AT620" i="68"/>
  <c r="BK620" i="68"/>
  <c r="AJ620" i="68"/>
  <c r="BH620" i="68"/>
  <c r="CY620" i="68"/>
  <c r="CO652" i="68"/>
  <c r="P652" i="68"/>
  <c r="Z652" i="68" s="1"/>
  <c r="CE652" i="68"/>
  <c r="DM652" i="68"/>
  <c r="BU652" i="68"/>
  <c r="AT652" i="68"/>
  <c r="BK652" i="68"/>
  <c r="AJ652" i="68"/>
  <c r="CY652" i="68"/>
  <c r="BH652" i="68"/>
  <c r="BK684" i="68"/>
  <c r="AJ684" i="68"/>
  <c r="CY684" i="68"/>
  <c r="CE684" i="68"/>
  <c r="AT684" i="68"/>
  <c r="DM684" i="68"/>
  <c r="BU684" i="68"/>
  <c r="P684" i="68"/>
  <c r="Z684" i="68" s="1"/>
  <c r="CO684" i="68"/>
  <c r="BH684" i="68"/>
  <c r="DM716" i="68"/>
  <c r="CE716" i="68"/>
  <c r="BK748" i="68"/>
  <c r="AJ748" i="68"/>
  <c r="BH748" i="68"/>
  <c r="CO748" i="68"/>
  <c r="CE748" i="68"/>
  <c r="AT748" i="68"/>
  <c r="DM748" i="68"/>
  <c r="P748" i="68"/>
  <c r="Z748" i="68" s="1"/>
  <c r="BU748" i="68"/>
  <c r="CY748" i="68"/>
  <c r="CY780" i="68"/>
  <c r="CO812" i="68"/>
  <c r="P812" i="68"/>
  <c r="Z812" i="68" s="1"/>
  <c r="CE812" i="68"/>
  <c r="AJ812" i="68"/>
  <c r="DM812" i="68"/>
  <c r="BK812" i="68"/>
  <c r="BH812" i="68"/>
  <c r="CY812" i="68"/>
  <c r="BU812" i="68"/>
  <c r="AT812" i="68"/>
  <c r="CY844" i="68"/>
  <c r="BH844" i="68"/>
  <c r="CE844" i="68"/>
  <c r="AT844" i="68"/>
  <c r="CO844" i="68"/>
  <c r="BU844" i="68"/>
  <c r="AJ844" i="68"/>
  <c r="DM844" i="68"/>
  <c r="BK844" i="68"/>
  <c r="P844" i="68"/>
  <c r="Z844" i="68" s="1"/>
  <c r="CY876" i="68"/>
  <c r="BH876" i="68"/>
  <c r="CO876" i="68"/>
  <c r="P876" i="68"/>
  <c r="Z876" i="68" s="1"/>
  <c r="CE876" i="68"/>
  <c r="BK876" i="68"/>
  <c r="DM876" i="68"/>
  <c r="AJ876" i="68"/>
  <c r="BU876" i="68"/>
  <c r="AT876" i="68"/>
  <c r="P908" i="68"/>
  <c r="Z908" i="68" s="1"/>
  <c r="CE908" i="68"/>
  <c r="CY940" i="68"/>
  <c r="BH940" i="68"/>
  <c r="CO940" i="68"/>
  <c r="P940" i="68"/>
  <c r="Z940" i="68" s="1"/>
  <c r="CE940" i="68"/>
  <c r="BK940" i="68"/>
  <c r="DM940" i="68"/>
  <c r="AT940" i="68"/>
  <c r="BU940" i="68"/>
  <c r="AJ940" i="68"/>
  <c r="CY972" i="68"/>
  <c r="BH972" i="68"/>
  <c r="CO972" i="68"/>
  <c r="P972" i="68"/>
  <c r="Z972" i="68" s="1"/>
  <c r="CE972" i="68"/>
  <c r="DM972" i="68"/>
  <c r="AT972" i="68"/>
  <c r="BK972" i="68"/>
  <c r="AJ972" i="68"/>
  <c r="BU972" i="68"/>
  <c r="BU1004" i="68"/>
  <c r="BU1036" i="68"/>
  <c r="AT1036" i="68"/>
  <c r="BK1036" i="68"/>
  <c r="AJ1036" i="68"/>
  <c r="CY1036" i="68"/>
  <c r="CO1036" i="68"/>
  <c r="P1036" i="68"/>
  <c r="Z1036" i="68" s="1"/>
  <c r="CE1036" i="68"/>
  <c r="BH1036" i="68"/>
  <c r="DM1036" i="68"/>
  <c r="CY1068" i="68"/>
  <c r="BH1068" i="68"/>
  <c r="CO1068" i="68"/>
  <c r="P1068" i="68"/>
  <c r="Z1068" i="68" s="1"/>
  <c r="CE1068" i="68"/>
  <c r="BU1068" i="68"/>
  <c r="AT1068" i="68"/>
  <c r="DM1068" i="68"/>
  <c r="AJ1068" i="68"/>
  <c r="BK1068" i="68"/>
  <c r="BK1100" i="68"/>
  <c r="CY1100" i="68"/>
  <c r="BH1100" i="68"/>
  <c r="P1100" i="68"/>
  <c r="Z1100" i="68" s="1"/>
  <c r="CO1100" i="68"/>
  <c r="DM1100" i="68"/>
  <c r="AT1100" i="68"/>
  <c r="BU1100" i="68"/>
  <c r="AJ1100" i="68"/>
  <c r="CE1100" i="68"/>
  <c r="DM1132" i="68"/>
  <c r="BU1132" i="68"/>
  <c r="AT1132" i="68"/>
  <c r="CE1132" i="68"/>
  <c r="AJ1132" i="68"/>
  <c r="BK1132" i="68"/>
  <c r="CY1132" i="68"/>
  <c r="BH1132" i="68"/>
  <c r="P1132" i="68"/>
  <c r="Z1132" i="68" s="1"/>
  <c r="CO1132" i="68"/>
  <c r="CE1164" i="68"/>
  <c r="CY1164" i="68"/>
  <c r="P1164" i="68"/>
  <c r="Z1164" i="68" s="1"/>
  <c r="CO1164" i="68"/>
  <c r="AT1164" i="68"/>
  <c r="BU1164" i="68"/>
  <c r="AJ1164" i="68"/>
  <c r="BH1164" i="68"/>
  <c r="BK1164" i="68"/>
  <c r="DM1164" i="68"/>
  <c r="BK1196" i="68"/>
  <c r="AJ1196" i="68"/>
  <c r="CY1196" i="68"/>
  <c r="BH1196" i="68"/>
  <c r="CO1196" i="68"/>
  <c r="P1196" i="68"/>
  <c r="Z1196" i="68" s="1"/>
  <c r="DM1196" i="68"/>
  <c r="CE1196" i="68"/>
  <c r="BU1196" i="68"/>
  <c r="AT1196" i="68"/>
  <c r="CM17" i="68"/>
  <c r="DN17" i="68" s="1"/>
  <c r="BH20" i="68"/>
  <c r="CM25" i="68"/>
  <c r="DN25" i="68" s="1"/>
  <c r="BH28" i="68"/>
  <c r="CM33" i="68"/>
  <c r="DN33" i="68" s="1"/>
  <c r="AJ43" i="68"/>
  <c r="DN46" i="68"/>
  <c r="BH60" i="68"/>
  <c r="CM62" i="68"/>
  <c r="DN62" i="68" s="1"/>
  <c r="AH66" i="68"/>
  <c r="BI66" i="68" s="1"/>
  <c r="AH74" i="68"/>
  <c r="BI74" i="68" s="1"/>
  <c r="BI80" i="68"/>
  <c r="AH82" i="68"/>
  <c r="BI82" i="68" s="1"/>
  <c r="BK91" i="68"/>
  <c r="AJ92" i="68"/>
  <c r="BF95" i="68"/>
  <c r="CE100" i="68"/>
  <c r="DK102" i="68"/>
  <c r="BH107" i="68"/>
  <c r="CY108" i="68"/>
  <c r="AH109" i="68"/>
  <c r="BF109" i="68"/>
  <c r="BI110" i="68"/>
  <c r="AH111" i="68"/>
  <c r="BI111" i="68" s="1"/>
  <c r="AH121" i="68"/>
  <c r="BI121" i="68" s="1"/>
  <c r="AJ132" i="68"/>
  <c r="AH139" i="68"/>
  <c r="BI139" i="68" s="1"/>
  <c r="AT139" i="68"/>
  <c r="P147" i="68"/>
  <c r="Z147" i="68" s="1"/>
  <c r="BI148" i="68"/>
  <c r="AT251" i="68"/>
  <c r="BK724" i="68"/>
  <c r="AJ724" i="68"/>
  <c r="CY724" i="68"/>
  <c r="BH724" i="68"/>
  <c r="CO724" i="68"/>
  <c r="P724" i="68"/>
  <c r="Z724" i="68" s="1"/>
  <c r="AT724" i="68"/>
  <c r="CE724" i="68"/>
  <c r="DM724" i="68"/>
  <c r="BU724" i="68"/>
  <c r="BK788" i="68"/>
  <c r="AJ788" i="68"/>
  <c r="CY788" i="68"/>
  <c r="BH788" i="68"/>
  <c r="CE788" i="68"/>
  <c r="P788" i="68"/>
  <c r="Z788" i="68" s="1"/>
  <c r="DM788" i="68"/>
  <c r="BU788" i="68"/>
  <c r="AT788" i="68"/>
  <c r="CO788" i="68"/>
  <c r="CY884" i="68"/>
  <c r="BH884" i="68"/>
  <c r="CO884" i="68"/>
  <c r="P884" i="68"/>
  <c r="Z884" i="68" s="1"/>
  <c r="CE884" i="68"/>
  <c r="AT884" i="68"/>
  <c r="AJ884" i="68"/>
  <c r="BU884" i="68"/>
  <c r="BK884" i="68"/>
  <c r="DM884" i="68"/>
  <c r="BH948" i="68"/>
  <c r="CE948" i="68"/>
  <c r="BU948" i="68"/>
  <c r="DM948" i="68"/>
  <c r="AJ948" i="68"/>
  <c r="BK948" i="68"/>
  <c r="AT948" i="68"/>
  <c r="CY948" i="68"/>
  <c r="CO948" i="68"/>
  <c r="P948" i="68"/>
  <c r="Z948" i="68" s="1"/>
  <c r="CE1012" i="68"/>
  <c r="DM1012" i="68"/>
  <c r="BU1012" i="68"/>
  <c r="AT1012" i="68"/>
  <c r="CY1012" i="68"/>
  <c r="BK1012" i="68"/>
  <c r="BH1012" i="68"/>
  <c r="AJ1012" i="68"/>
  <c r="P1012" i="68"/>
  <c r="Z1012" i="68" s="1"/>
  <c r="CO1012" i="68"/>
  <c r="CY1076" i="68"/>
  <c r="BH1076" i="68"/>
  <c r="CO1076" i="68"/>
  <c r="P1076" i="68"/>
  <c r="Z1076" i="68" s="1"/>
  <c r="CE1076" i="68"/>
  <c r="BU1076" i="68"/>
  <c r="AT1076" i="68"/>
  <c r="BK1076" i="68"/>
  <c r="DM1076" i="68"/>
  <c r="AJ1076" i="68"/>
  <c r="DM1140" i="68"/>
  <c r="BU1140" i="68"/>
  <c r="AT1140" i="68"/>
  <c r="CO1140" i="68"/>
  <c r="CE1140" i="68"/>
  <c r="AJ1140" i="68"/>
  <c r="CY1140" i="68"/>
  <c r="BH1140" i="68"/>
  <c r="BK1140" i="68"/>
  <c r="P1140" i="68"/>
  <c r="Z1140" i="68" s="1"/>
  <c r="BK1204" i="68"/>
  <c r="AJ1204" i="68"/>
  <c r="CY1204" i="68"/>
  <c r="BH1204" i="68"/>
  <c r="CO1204" i="68"/>
  <c r="P1204" i="68"/>
  <c r="Z1204" i="68" s="1"/>
  <c r="DM1204" i="68"/>
  <c r="AT1204" i="68"/>
  <c r="CE1204" i="68"/>
  <c r="BU1204" i="68"/>
  <c r="BK187" i="68"/>
  <c r="AJ187" i="68"/>
  <c r="CY187" i="68"/>
  <c r="BH187" i="68"/>
  <c r="CO187" i="68"/>
  <c r="P187" i="68"/>
  <c r="Z187" i="68" s="1"/>
  <c r="CE187" i="68"/>
  <c r="DM187" i="68"/>
  <c r="AT187" i="68"/>
  <c r="BU187" i="68"/>
  <c r="DM411" i="68"/>
  <c r="BU411" i="68"/>
  <c r="AT411" i="68"/>
  <c r="BK411" i="68"/>
  <c r="AJ411" i="68"/>
  <c r="CY411" i="68"/>
  <c r="BH411" i="68"/>
  <c r="CE411" i="68"/>
  <c r="CO411" i="68"/>
  <c r="P411" i="68"/>
  <c r="Z411" i="68" s="1"/>
  <c r="BK635" i="68"/>
  <c r="AJ635" i="68"/>
  <c r="CY635" i="68"/>
  <c r="BH635" i="68"/>
  <c r="CO635" i="68"/>
  <c r="P635" i="68"/>
  <c r="Z635" i="68" s="1"/>
  <c r="DM635" i="68"/>
  <c r="BU635" i="68"/>
  <c r="AT635" i="68"/>
  <c r="CE635" i="68"/>
  <c r="BU859" i="68"/>
  <c r="AT859" i="68"/>
  <c r="P1019" i="68"/>
  <c r="Z1019" i="68" s="1"/>
  <c r="DM1211" i="68"/>
  <c r="BU1211" i="68"/>
  <c r="AT1211" i="68"/>
  <c r="BK1211" i="68"/>
  <c r="AJ1211" i="68"/>
  <c r="BH1211" i="68"/>
  <c r="CY1211" i="68"/>
  <c r="CO1211" i="68"/>
  <c r="CE1211" i="68"/>
  <c r="P1211" i="68"/>
  <c r="Z1211" i="68" s="1"/>
  <c r="AH36" i="68"/>
  <c r="CY51" i="68"/>
  <c r="BH51" i="68"/>
  <c r="CO51" i="68"/>
  <c r="P51" i="68"/>
  <c r="Z51" i="68" s="1"/>
  <c r="CE51" i="68"/>
  <c r="DM51" i="68"/>
  <c r="BU51" i="68"/>
  <c r="AT51" i="68"/>
  <c r="CY83" i="68"/>
  <c r="BH83" i="68"/>
  <c r="CO83" i="68"/>
  <c r="P83" i="68"/>
  <c r="Z83" i="68" s="1"/>
  <c r="CE83" i="68"/>
  <c r="DM83" i="68"/>
  <c r="BU83" i="68"/>
  <c r="AT83" i="68"/>
  <c r="CE115" i="68"/>
  <c r="BK115" i="68"/>
  <c r="AJ115" i="68"/>
  <c r="BH115" i="68"/>
  <c r="CY115" i="68"/>
  <c r="P115" i="68"/>
  <c r="Z115" i="68" s="1"/>
  <c r="CO115" i="68"/>
  <c r="CE147" i="68"/>
  <c r="CO147" i="68"/>
  <c r="BU147" i="68"/>
  <c r="AT147" i="68"/>
  <c r="DM147" i="68"/>
  <c r="BK147" i="68"/>
  <c r="AJ147" i="68"/>
  <c r="BK179" i="68"/>
  <c r="AJ179" i="68"/>
  <c r="CY179" i="68"/>
  <c r="BH179" i="68"/>
  <c r="CO179" i="68"/>
  <c r="P179" i="68"/>
  <c r="Z179" i="68" s="1"/>
  <c r="CE179" i="68"/>
  <c r="DM179" i="68"/>
  <c r="AT179" i="68"/>
  <c r="BU179" i="68"/>
  <c r="BK211" i="68"/>
  <c r="AJ211" i="68"/>
  <c r="CY211" i="68"/>
  <c r="BH211" i="68"/>
  <c r="CO211" i="68"/>
  <c r="P211" i="68"/>
  <c r="Z211" i="68" s="1"/>
  <c r="CE211" i="68"/>
  <c r="DM211" i="68"/>
  <c r="BU211" i="68"/>
  <c r="AT211" i="68"/>
  <c r="BK243" i="68"/>
  <c r="AJ243" i="68"/>
  <c r="CY243" i="68"/>
  <c r="BH243" i="68"/>
  <c r="CO243" i="68"/>
  <c r="P243" i="68"/>
  <c r="Z243" i="68" s="1"/>
  <c r="CE243" i="68"/>
  <c r="DM243" i="68"/>
  <c r="BU243" i="68"/>
  <c r="BK275" i="68"/>
  <c r="AJ275" i="68"/>
  <c r="CY275" i="68"/>
  <c r="BH275" i="68"/>
  <c r="CO275" i="68"/>
  <c r="P275" i="68"/>
  <c r="Z275" i="68" s="1"/>
  <c r="CE275" i="68"/>
  <c r="DM275" i="68"/>
  <c r="AT275" i="68"/>
  <c r="DM307" i="68"/>
  <c r="BU307" i="68"/>
  <c r="AT307" i="68"/>
  <c r="BK307" i="68"/>
  <c r="AJ307" i="68"/>
  <c r="CY307" i="68"/>
  <c r="BH307" i="68"/>
  <c r="CO307" i="68"/>
  <c r="P307" i="68"/>
  <c r="Z307" i="68" s="1"/>
  <c r="CE307" i="68"/>
  <c r="DM339" i="68"/>
  <c r="BU339" i="68"/>
  <c r="AT339" i="68"/>
  <c r="BK339" i="68"/>
  <c r="AJ339" i="68"/>
  <c r="CY339" i="68"/>
  <c r="BH339" i="68"/>
  <c r="CO339" i="68"/>
  <c r="P339" i="68"/>
  <c r="Z339" i="68" s="1"/>
  <c r="CE339" i="68"/>
  <c r="DM371" i="68"/>
  <c r="BU371" i="68"/>
  <c r="AT371" i="68"/>
  <c r="BK371" i="68"/>
  <c r="AJ371" i="68"/>
  <c r="CY371" i="68"/>
  <c r="BH371" i="68"/>
  <c r="CE371" i="68"/>
  <c r="CO371" i="68"/>
  <c r="P371" i="68"/>
  <c r="Z371" i="68" s="1"/>
  <c r="DM403" i="68"/>
  <c r="BU403" i="68"/>
  <c r="AT403" i="68"/>
  <c r="BK403" i="68"/>
  <c r="AJ403" i="68"/>
  <c r="CY403" i="68"/>
  <c r="BH403" i="68"/>
  <c r="CE403" i="68"/>
  <c r="CO403" i="68"/>
  <c r="P403" i="68"/>
  <c r="Z403" i="68" s="1"/>
  <c r="BK435" i="68"/>
  <c r="AJ435" i="68"/>
  <c r="CY435" i="68"/>
  <c r="BH435" i="68"/>
  <c r="CO435" i="68"/>
  <c r="P435" i="68"/>
  <c r="Z435" i="68" s="1"/>
  <c r="CE435" i="68"/>
  <c r="DM435" i="68"/>
  <c r="AT435" i="68"/>
  <c r="BU435" i="68"/>
  <c r="BK467" i="68"/>
  <c r="AJ467" i="68"/>
  <c r="CY467" i="68"/>
  <c r="BH467" i="68"/>
  <c r="CO467" i="68"/>
  <c r="P467" i="68"/>
  <c r="Z467" i="68" s="1"/>
  <c r="CE467" i="68"/>
  <c r="BU467" i="68"/>
  <c r="DM467" i="68"/>
  <c r="AT467" i="68"/>
  <c r="BK499" i="68"/>
  <c r="AJ499" i="68"/>
  <c r="CY499" i="68"/>
  <c r="DM499" i="68"/>
  <c r="BU499" i="68"/>
  <c r="P499" i="68"/>
  <c r="Z499" i="68" s="1"/>
  <c r="BH499" i="68"/>
  <c r="CO499" i="68"/>
  <c r="CE499" i="68"/>
  <c r="AT499" i="68"/>
  <c r="BK531" i="68"/>
  <c r="AJ531" i="68"/>
  <c r="CY531" i="68"/>
  <c r="BH531" i="68"/>
  <c r="CE531" i="68"/>
  <c r="P531" i="68"/>
  <c r="Z531" i="68" s="1"/>
  <c r="DM531" i="68"/>
  <c r="BU531" i="68"/>
  <c r="CO531" i="68"/>
  <c r="AT531" i="68"/>
  <c r="BK563" i="68"/>
  <c r="AJ563" i="68"/>
  <c r="CY563" i="68"/>
  <c r="BH563" i="68"/>
  <c r="CE563" i="68"/>
  <c r="P563" i="68"/>
  <c r="Z563" i="68" s="1"/>
  <c r="DM563" i="68"/>
  <c r="BU563" i="68"/>
  <c r="AT563" i="68"/>
  <c r="CO563" i="68"/>
  <c r="BK595" i="68"/>
  <c r="AJ595" i="68"/>
  <c r="CY595" i="68"/>
  <c r="BH595" i="68"/>
  <c r="CO595" i="68"/>
  <c r="P595" i="68"/>
  <c r="Z595" i="68" s="1"/>
  <c r="DM595" i="68"/>
  <c r="AT595" i="68"/>
  <c r="CE595" i="68"/>
  <c r="BU595" i="68"/>
  <c r="BK627" i="68"/>
  <c r="AJ627" i="68"/>
  <c r="CY627" i="68"/>
  <c r="BH627" i="68"/>
  <c r="CO627" i="68"/>
  <c r="P627" i="68"/>
  <c r="Z627" i="68" s="1"/>
  <c r="DM627" i="68"/>
  <c r="AT627" i="68"/>
  <c r="CE627" i="68"/>
  <c r="BU627" i="68"/>
  <c r="BK659" i="68"/>
  <c r="AJ659" i="68"/>
  <c r="CY659" i="68"/>
  <c r="BH659" i="68"/>
  <c r="CO659" i="68"/>
  <c r="P659" i="68"/>
  <c r="Z659" i="68" s="1"/>
  <c r="DM659" i="68"/>
  <c r="CE659" i="68"/>
  <c r="BU659" i="68"/>
  <c r="AT659" i="68"/>
  <c r="DM691" i="68"/>
  <c r="BU691" i="68"/>
  <c r="AT691" i="68"/>
  <c r="BK691" i="68"/>
  <c r="AJ691" i="68"/>
  <c r="BH691" i="68"/>
  <c r="CY691" i="68"/>
  <c r="CO691" i="68"/>
  <c r="CE691" i="68"/>
  <c r="P691" i="68"/>
  <c r="Z691" i="68" s="1"/>
  <c r="DM723" i="68"/>
  <c r="BU723" i="68"/>
  <c r="AT723" i="68"/>
  <c r="BK723" i="68"/>
  <c r="AJ723" i="68"/>
  <c r="BH723" i="68"/>
  <c r="CY723" i="68"/>
  <c r="CO723" i="68"/>
  <c r="CE723" i="68"/>
  <c r="P723" i="68"/>
  <c r="Z723" i="68" s="1"/>
  <c r="CE755" i="68"/>
  <c r="DM755" i="68"/>
  <c r="BU755" i="68"/>
  <c r="AT755" i="68"/>
  <c r="CO755" i="68"/>
  <c r="AJ755" i="68"/>
  <c r="BK755" i="68"/>
  <c r="BH755" i="68"/>
  <c r="CY755" i="68"/>
  <c r="P755" i="68"/>
  <c r="Z755" i="68" s="1"/>
  <c r="CE787" i="68"/>
  <c r="DM787" i="68"/>
  <c r="BU787" i="68"/>
  <c r="AT787" i="68"/>
  <c r="CO787" i="68"/>
  <c r="AJ787" i="68"/>
  <c r="BK787" i="68"/>
  <c r="CY787" i="68"/>
  <c r="P787" i="68"/>
  <c r="Z787" i="68" s="1"/>
  <c r="BH787" i="68"/>
  <c r="BK819" i="68"/>
  <c r="AJ819" i="68"/>
  <c r="CY819" i="68"/>
  <c r="CO819" i="68"/>
  <c r="CE819" i="68"/>
  <c r="AT819" i="68"/>
  <c r="DM819" i="68"/>
  <c r="P819" i="68"/>
  <c r="Z819" i="68" s="1"/>
  <c r="BU819" i="68"/>
  <c r="BH819" i="68"/>
  <c r="BU851" i="68"/>
  <c r="AT851" i="68"/>
  <c r="BK851" i="68"/>
  <c r="AJ851" i="68"/>
  <c r="CY851" i="68"/>
  <c r="CO851" i="68"/>
  <c r="BH851" i="68"/>
  <c r="DM851" i="68"/>
  <c r="P851" i="68"/>
  <c r="Z851" i="68" s="1"/>
  <c r="CE851" i="68"/>
  <c r="BU883" i="68"/>
  <c r="AT883" i="68"/>
  <c r="BK883" i="68"/>
  <c r="AJ883" i="68"/>
  <c r="CY883" i="68"/>
  <c r="CO883" i="68"/>
  <c r="CE883" i="68"/>
  <c r="P883" i="68"/>
  <c r="Z883" i="68" s="1"/>
  <c r="BH883" i="68"/>
  <c r="DM883" i="68"/>
  <c r="BU915" i="68"/>
  <c r="AT915" i="68"/>
  <c r="BK915" i="68"/>
  <c r="AJ915" i="68"/>
  <c r="CY915" i="68"/>
  <c r="CO915" i="68"/>
  <c r="DM915" i="68"/>
  <c r="CE915" i="68"/>
  <c r="P915" i="68"/>
  <c r="Z915" i="68" s="1"/>
  <c r="BH915" i="68"/>
  <c r="CY947" i="68"/>
  <c r="AT947" i="68"/>
  <c r="CY979" i="68"/>
  <c r="CO979" i="68"/>
  <c r="P979" i="68"/>
  <c r="Z979" i="68" s="1"/>
  <c r="CE979" i="68"/>
  <c r="BU979" i="68"/>
  <c r="AT979" i="68"/>
  <c r="BK979" i="68"/>
  <c r="BH979" i="68"/>
  <c r="DM979" i="68"/>
  <c r="AJ979" i="68"/>
  <c r="CY1011" i="68"/>
  <c r="BH1011" i="68"/>
  <c r="CO1011" i="68"/>
  <c r="P1011" i="68"/>
  <c r="Z1011" i="68" s="1"/>
  <c r="CE1011" i="68"/>
  <c r="BU1011" i="68"/>
  <c r="AT1011" i="68"/>
  <c r="DM1011" i="68"/>
  <c r="AJ1011" i="68"/>
  <c r="BK1011" i="68"/>
  <c r="CO1043" i="68"/>
  <c r="P1043" i="68"/>
  <c r="Z1043" i="68" s="1"/>
  <c r="CE1043" i="68"/>
  <c r="DM1043" i="68"/>
  <c r="BU1043" i="68"/>
  <c r="AT1043" i="68"/>
  <c r="BK1043" i="68"/>
  <c r="AJ1043" i="68"/>
  <c r="CY1043" i="68"/>
  <c r="BH1043" i="68"/>
  <c r="BU1075" i="68"/>
  <c r="AT1075" i="68"/>
  <c r="BK1075" i="68"/>
  <c r="AJ1075" i="68"/>
  <c r="CY1075" i="68"/>
  <c r="CO1075" i="68"/>
  <c r="P1075" i="68"/>
  <c r="Z1075" i="68" s="1"/>
  <c r="BH1075" i="68"/>
  <c r="DM1075" i="68"/>
  <c r="CE1075" i="68"/>
  <c r="DM1107" i="68"/>
  <c r="CO1107" i="68"/>
  <c r="P1107" i="68"/>
  <c r="Z1107" i="68" s="1"/>
  <c r="CE1107" i="68"/>
  <c r="BU1107" i="68"/>
  <c r="AT1107" i="68"/>
  <c r="BK1107" i="68"/>
  <c r="AJ1107" i="68"/>
  <c r="CY1107" i="68"/>
  <c r="BH1107" i="68"/>
  <c r="BH1139" i="68"/>
  <c r="CO1139" i="68"/>
  <c r="P1139" i="68"/>
  <c r="Z1139" i="68" s="1"/>
  <c r="CE1139" i="68"/>
  <c r="DM1139" i="68"/>
  <c r="BK1139" i="68"/>
  <c r="CY1139" i="68"/>
  <c r="AJ1139" i="68"/>
  <c r="BU1139" i="68"/>
  <c r="AT1139" i="68"/>
  <c r="CY1171" i="68"/>
  <c r="BH1171" i="68"/>
  <c r="CO1171" i="68"/>
  <c r="P1171" i="68"/>
  <c r="Z1171" i="68" s="1"/>
  <c r="CE1171" i="68"/>
  <c r="BU1171" i="68"/>
  <c r="AT1171" i="68"/>
  <c r="BK1171" i="68"/>
  <c r="DM1171" i="68"/>
  <c r="AJ1171" i="68"/>
  <c r="AJ1203" i="68"/>
  <c r="BH1203" i="68"/>
  <c r="AH18" i="68"/>
  <c r="BI18" i="68" s="1"/>
  <c r="DN19" i="68"/>
  <c r="AH26" i="68"/>
  <c r="BI26" i="68" s="1"/>
  <c r="AJ27" i="68"/>
  <c r="DN27" i="68"/>
  <c r="DN30" i="68"/>
  <c r="CM35" i="68"/>
  <c r="DK35" i="68"/>
  <c r="DK38" i="68"/>
  <c r="AH43" i="68"/>
  <c r="AH45" i="68"/>
  <c r="AH51" i="68"/>
  <c r="BI51" i="68" s="1"/>
  <c r="CO52" i="68"/>
  <c r="AH53" i="68"/>
  <c r="DN53" i="68"/>
  <c r="DK54" i="68"/>
  <c r="DN54" i="68" s="1"/>
  <c r="AJ59" i="68"/>
  <c r="CM59" i="68"/>
  <c r="DK59" i="68"/>
  <c r="CM65" i="68"/>
  <c r="DN65" i="68" s="1"/>
  <c r="BH68" i="68"/>
  <c r="CM70" i="68"/>
  <c r="AH71" i="68"/>
  <c r="BI71" i="68" s="1"/>
  <c r="BH76" i="68"/>
  <c r="CM78" i="68"/>
  <c r="DN78" i="68" s="1"/>
  <c r="AH79" i="68"/>
  <c r="BH84" i="68"/>
  <c r="AH86" i="68"/>
  <c r="BI86" i="68" s="1"/>
  <c r="AH90" i="68"/>
  <c r="BI90" i="68" s="1"/>
  <c r="AH101" i="68"/>
  <c r="CM105" i="68"/>
  <c r="CM108" i="68"/>
  <c r="DN108" i="68" s="1"/>
  <c r="CM111" i="68"/>
  <c r="DN111" i="68" s="1"/>
  <c r="AH119" i="68"/>
  <c r="BI119" i="68" s="1"/>
  <c r="DK122" i="68"/>
  <c r="AH125" i="68"/>
  <c r="BI125" i="68" s="1"/>
  <c r="DK129" i="68"/>
  <c r="AJ131" i="68"/>
  <c r="CM132" i="68"/>
  <c r="DN132" i="68" s="1"/>
  <c r="CY132" i="68"/>
  <c r="AH133" i="68"/>
  <c r="BI133" i="68" s="1"/>
  <c r="BU140" i="68"/>
  <c r="BH148" i="68"/>
  <c r="BI197" i="68"/>
  <c r="BI243" i="68"/>
  <c r="BI282" i="68"/>
  <c r="B24" i="68"/>
  <c r="B32" i="68"/>
  <c r="B40" i="68"/>
  <c r="B48" i="68"/>
  <c r="B56" i="68"/>
  <c r="B64" i="68"/>
  <c r="B72" i="68"/>
  <c r="B80" i="68"/>
  <c r="B88" i="68"/>
  <c r="B96" i="68"/>
  <c r="B104" i="68"/>
  <c r="B112" i="68"/>
  <c r="B120" i="68"/>
  <c r="B128" i="68"/>
  <c r="B136" i="68"/>
  <c r="B144" i="68"/>
  <c r="B152" i="68"/>
  <c r="B160" i="68"/>
  <c r="B168" i="68"/>
  <c r="B176" i="68"/>
  <c r="B184" i="68"/>
  <c r="B192" i="68"/>
  <c r="B200" i="68"/>
  <c r="B208" i="68"/>
  <c r="B216" i="68"/>
  <c r="B224" i="68"/>
  <c r="B232" i="68"/>
  <c r="B240" i="68"/>
  <c r="B248" i="68"/>
  <c r="B256" i="68"/>
  <c r="B264" i="68"/>
  <c r="B272" i="68"/>
  <c r="B280" i="68"/>
  <c r="B288" i="68"/>
  <c r="B296" i="68"/>
  <c r="B304" i="68"/>
  <c r="B312" i="68"/>
  <c r="B320" i="68"/>
  <c r="B328" i="68"/>
  <c r="B336" i="68"/>
  <c r="B344" i="68"/>
  <c r="B352" i="68"/>
  <c r="B360" i="68"/>
  <c r="B368" i="68"/>
  <c r="B376" i="68"/>
  <c r="B384" i="68"/>
  <c r="B392" i="68"/>
  <c r="B400" i="68"/>
  <c r="B408" i="68"/>
  <c r="B416" i="68"/>
  <c r="B424" i="68"/>
  <c r="B432" i="68"/>
  <c r="B440" i="68"/>
  <c r="B448" i="68"/>
  <c r="B456" i="68"/>
  <c r="B464" i="68"/>
  <c r="B472" i="68"/>
  <c r="B480" i="68"/>
  <c r="B488" i="68"/>
  <c r="B496" i="68"/>
  <c r="B504" i="68"/>
  <c r="B512" i="68"/>
  <c r="B520" i="68"/>
  <c r="B528" i="68"/>
  <c r="B536" i="68"/>
  <c r="B544" i="68"/>
  <c r="B552" i="68"/>
  <c r="B560" i="68"/>
  <c r="B568" i="68"/>
  <c r="B576" i="68"/>
  <c r="B584" i="68"/>
  <c r="B592" i="68"/>
  <c r="B600" i="68"/>
  <c r="B608" i="68"/>
  <c r="B616" i="68"/>
  <c r="B624" i="68"/>
  <c r="B632" i="68"/>
  <c r="B640" i="68"/>
  <c r="B648" i="68"/>
  <c r="B656" i="68"/>
  <c r="B664" i="68"/>
  <c r="B672" i="68"/>
  <c r="B680" i="68"/>
  <c r="B688" i="68"/>
  <c r="B696" i="68"/>
  <c r="B704" i="68"/>
  <c r="B712" i="68"/>
  <c r="B720" i="68"/>
  <c r="B728" i="68"/>
  <c r="B736" i="68"/>
  <c r="B744" i="68"/>
  <c r="B752" i="68"/>
  <c r="B760" i="68"/>
  <c r="B768" i="68"/>
  <c r="B776" i="68"/>
  <c r="B784" i="68"/>
  <c r="B792" i="68"/>
  <c r="B800" i="68"/>
  <c r="B808" i="68"/>
  <c r="B816" i="68"/>
  <c r="B824" i="68"/>
  <c r="B832" i="68"/>
  <c r="B840" i="68"/>
  <c r="B848" i="68"/>
  <c r="B856" i="68"/>
  <c r="B864" i="68"/>
  <c r="B872" i="68"/>
  <c r="B880" i="68"/>
  <c r="B888" i="68"/>
  <c r="B896" i="68"/>
  <c r="B904" i="68"/>
  <c r="B912" i="68"/>
  <c r="B920" i="68"/>
  <c r="B928" i="68"/>
  <c r="B936" i="68"/>
  <c r="B944" i="68"/>
  <c r="B952" i="68"/>
  <c r="B960" i="68"/>
  <c r="B968" i="68"/>
  <c r="B976" i="68"/>
  <c r="B984" i="68"/>
  <c r="B992" i="68"/>
  <c r="B1000" i="68"/>
  <c r="B1008" i="68"/>
  <c r="B1016" i="68"/>
  <c r="B1024" i="68"/>
  <c r="B1032" i="68"/>
  <c r="B1040" i="68"/>
  <c r="B1048" i="68"/>
  <c r="B1056" i="68"/>
  <c r="B1064" i="68"/>
  <c r="B1072" i="68"/>
  <c r="B1080" i="68"/>
  <c r="B1088" i="68"/>
  <c r="B1096" i="68"/>
  <c r="B1104" i="68"/>
  <c r="B1112" i="68"/>
  <c r="B1120" i="68"/>
  <c r="B1128" i="68"/>
  <c r="B1136" i="68"/>
  <c r="B1144" i="68"/>
  <c r="B1152" i="68"/>
  <c r="B1160" i="68"/>
  <c r="B1168" i="68"/>
  <c r="B1176" i="68"/>
  <c r="B1184" i="68"/>
  <c r="B1192" i="68"/>
  <c r="B1200" i="68"/>
  <c r="B1208" i="68"/>
  <c r="B1216" i="68"/>
  <c r="F21" i="68"/>
  <c r="F29" i="68"/>
  <c r="F37" i="68"/>
  <c r="F45" i="68"/>
  <c r="F53" i="68"/>
  <c r="F61" i="68"/>
  <c r="F69" i="68"/>
  <c r="F77" i="68"/>
  <c r="F85" i="68"/>
  <c r="F93" i="68"/>
  <c r="F101" i="68"/>
  <c r="F109" i="68"/>
  <c r="F117" i="68"/>
  <c r="F125" i="68"/>
  <c r="F133" i="68"/>
  <c r="F141" i="68"/>
  <c r="F149" i="68"/>
  <c r="F157" i="68"/>
  <c r="F165" i="68"/>
  <c r="F173" i="68"/>
  <c r="F181" i="68"/>
  <c r="F189" i="68"/>
  <c r="F197" i="68"/>
  <c r="F205" i="68"/>
  <c r="F213" i="68"/>
  <c r="F221" i="68"/>
  <c r="F229" i="68"/>
  <c r="F237" i="68"/>
  <c r="F245" i="68"/>
  <c r="F253" i="68"/>
  <c r="F261" i="68"/>
  <c r="F269" i="68"/>
  <c r="F277" i="68"/>
  <c r="F285" i="68"/>
  <c r="F293" i="68"/>
  <c r="F301" i="68"/>
  <c r="F309" i="68"/>
  <c r="F317" i="68"/>
  <c r="F325" i="68"/>
  <c r="F333" i="68"/>
  <c r="F341" i="68"/>
  <c r="F349" i="68"/>
  <c r="F357" i="68"/>
  <c r="F365" i="68"/>
  <c r="F373" i="68"/>
  <c r="F381" i="68"/>
  <c r="F389" i="68"/>
  <c r="F397" i="68"/>
  <c r="F405" i="68"/>
  <c r="F413" i="68"/>
  <c r="F421" i="68"/>
  <c r="F429" i="68"/>
  <c r="F437" i="68"/>
  <c r="F445" i="68"/>
  <c r="F453" i="68"/>
  <c r="F461" i="68"/>
  <c r="F469" i="68"/>
  <c r="F477" i="68"/>
  <c r="F485" i="68"/>
  <c r="F493" i="68"/>
  <c r="F501" i="68"/>
  <c r="F509" i="68"/>
  <c r="F517" i="68"/>
  <c r="F525" i="68"/>
  <c r="F533" i="68"/>
  <c r="F541" i="68"/>
  <c r="F549" i="68"/>
  <c r="F557" i="68"/>
  <c r="F565" i="68"/>
  <c r="F573" i="68"/>
  <c r="F581" i="68"/>
  <c r="F589" i="68"/>
  <c r="F597" i="68"/>
  <c r="F605" i="68"/>
  <c r="F613" i="68"/>
  <c r="F621" i="68"/>
  <c r="F629" i="68"/>
  <c r="F637" i="68"/>
  <c r="F645" i="68"/>
  <c r="F653" i="68"/>
  <c r="F661" i="68"/>
  <c r="F669" i="68"/>
  <c r="F677" i="68"/>
  <c r="F685" i="68"/>
  <c r="F693" i="68"/>
  <c r="F701" i="68"/>
  <c r="F709" i="68"/>
  <c r="F717" i="68"/>
  <c r="F725" i="68"/>
  <c r="F733" i="68"/>
  <c r="F741" i="68"/>
  <c r="F749" i="68"/>
  <c r="F757" i="68"/>
  <c r="F765" i="68"/>
  <c r="F773" i="68"/>
  <c r="F781" i="68"/>
  <c r="F789" i="68"/>
  <c r="F797" i="68"/>
  <c r="F805" i="68"/>
  <c r="F813" i="68"/>
  <c r="F821" i="68"/>
  <c r="F829" i="68"/>
  <c r="F837" i="68"/>
  <c r="F845" i="68"/>
  <c r="F853" i="68"/>
  <c r="F861" i="68"/>
  <c r="F869" i="68"/>
  <c r="F877" i="68"/>
  <c r="F885" i="68"/>
  <c r="F893" i="68"/>
  <c r="F901" i="68"/>
  <c r="F909" i="68"/>
  <c r="F917" i="68"/>
  <c r="F925" i="68"/>
  <c r="F933" i="68"/>
  <c r="F941" i="68"/>
  <c r="F949" i="68"/>
  <c r="F957" i="68"/>
  <c r="F965" i="68"/>
  <c r="F973" i="68"/>
  <c r="F981" i="68"/>
  <c r="F989" i="68"/>
  <c r="F997" i="68"/>
  <c r="F1005" i="68"/>
  <c r="F1013" i="68"/>
  <c r="F1021" i="68"/>
  <c r="F1029" i="68"/>
  <c r="F1037" i="68"/>
  <c r="F1045" i="68"/>
  <c r="F1053" i="68"/>
  <c r="F1061" i="68"/>
  <c r="F1069" i="68"/>
  <c r="F1077" i="68"/>
  <c r="F1085" i="68"/>
  <c r="F1093" i="68"/>
  <c r="F1101" i="68"/>
  <c r="F1109" i="68"/>
  <c r="F1117" i="68"/>
  <c r="F1125" i="68"/>
  <c r="F1133" i="68"/>
  <c r="F1141" i="68"/>
  <c r="F1149" i="68"/>
  <c r="F1157" i="68"/>
  <c r="F1165" i="68"/>
  <c r="F1173" i="68"/>
  <c r="F1181" i="68"/>
  <c r="F1189" i="68"/>
  <c r="F1197" i="68"/>
  <c r="F1205" i="68"/>
  <c r="F1213" i="68"/>
  <c r="BF96" i="68"/>
  <c r="DK105" i="68"/>
  <c r="AH106" i="68"/>
  <c r="BI106" i="68" s="1"/>
  <c r="CM139" i="68"/>
  <c r="DN139" i="68" s="1"/>
  <c r="CM150" i="68"/>
  <c r="DN150" i="68" s="1"/>
  <c r="BF151" i="68"/>
  <c r="BF152" i="68"/>
  <c r="BI162" i="68"/>
  <c r="DN180" i="68"/>
  <c r="BI190" i="68"/>
  <c r="DN198" i="68"/>
  <c r="BI203" i="68"/>
  <c r="BF208" i="68"/>
  <c r="BI208" i="68" s="1"/>
  <c r="DK209" i="68"/>
  <c r="DN209" i="68" s="1"/>
  <c r="AH211" i="68"/>
  <c r="BI211" i="68" s="1"/>
  <c r="DN211" i="68"/>
  <c r="DN227" i="68"/>
  <c r="CM233" i="68"/>
  <c r="DK233" i="68"/>
  <c r="BI237" i="68"/>
  <c r="BF240" i="68"/>
  <c r="BI240" i="68" s="1"/>
  <c r="BI245" i="68"/>
  <c r="DN247" i="68"/>
  <c r="AH248" i="68"/>
  <c r="BF248" i="68"/>
  <c r="AH253" i="68"/>
  <c r="BI253" i="68" s="1"/>
  <c r="DK257" i="68"/>
  <c r="DN259" i="68"/>
  <c r="BI271" i="68"/>
  <c r="BI274" i="68"/>
  <c r="CM275" i="68"/>
  <c r="B17" i="68"/>
  <c r="B25" i="68"/>
  <c r="B33" i="68"/>
  <c r="B41" i="68"/>
  <c r="B49" i="68"/>
  <c r="B57" i="68"/>
  <c r="B65" i="68"/>
  <c r="B73" i="68"/>
  <c r="B81" i="68"/>
  <c r="B89" i="68"/>
  <c r="B97" i="68"/>
  <c r="B105" i="68"/>
  <c r="B113" i="68"/>
  <c r="B121" i="68"/>
  <c r="B129" i="68"/>
  <c r="B137" i="68"/>
  <c r="B145" i="68"/>
  <c r="B153" i="68"/>
  <c r="B161" i="68"/>
  <c r="B169" i="68"/>
  <c r="B177" i="68"/>
  <c r="B185" i="68"/>
  <c r="B193" i="68"/>
  <c r="B201" i="68"/>
  <c r="B209" i="68"/>
  <c r="B217" i="68"/>
  <c r="B225" i="68"/>
  <c r="B233" i="68"/>
  <c r="B241" i="68"/>
  <c r="B249" i="68"/>
  <c r="B257" i="68"/>
  <c r="B265" i="68"/>
  <c r="B273" i="68"/>
  <c r="B281" i="68"/>
  <c r="B289" i="68"/>
  <c r="B297" i="68"/>
  <c r="B305" i="68"/>
  <c r="B313" i="68"/>
  <c r="B321" i="68"/>
  <c r="B329" i="68"/>
  <c r="B337" i="68"/>
  <c r="B345" i="68"/>
  <c r="B353" i="68"/>
  <c r="B361" i="68"/>
  <c r="B369" i="68"/>
  <c r="B377" i="68"/>
  <c r="B385" i="68"/>
  <c r="B393" i="68"/>
  <c r="B401" i="68"/>
  <c r="B409" i="68"/>
  <c r="B417" i="68"/>
  <c r="B425" i="68"/>
  <c r="B433" i="68"/>
  <c r="B441" i="68"/>
  <c r="B449" i="68"/>
  <c r="B457" i="68"/>
  <c r="B465" i="68"/>
  <c r="B473" i="68"/>
  <c r="B481" i="68"/>
  <c r="B489" i="68"/>
  <c r="B497" i="68"/>
  <c r="B505" i="68"/>
  <c r="B513" i="68"/>
  <c r="B521" i="68"/>
  <c r="B529" i="68"/>
  <c r="B537" i="68"/>
  <c r="B545" i="68"/>
  <c r="B553" i="68"/>
  <c r="B561" i="68"/>
  <c r="B569" i="68"/>
  <c r="B577" i="68"/>
  <c r="B585" i="68"/>
  <c r="B593" i="68"/>
  <c r="B601" i="68"/>
  <c r="B609" i="68"/>
  <c r="B617" i="68"/>
  <c r="B625" i="68"/>
  <c r="B633" i="68"/>
  <c r="B641" i="68"/>
  <c r="B649" i="68"/>
  <c r="B657" i="68"/>
  <c r="B665" i="68"/>
  <c r="B673" i="68"/>
  <c r="B681" i="68"/>
  <c r="B689" i="68"/>
  <c r="B697" i="68"/>
  <c r="B705" i="68"/>
  <c r="B713" i="68"/>
  <c r="B721" i="68"/>
  <c r="B729" i="68"/>
  <c r="B737" i="68"/>
  <c r="B745" i="68"/>
  <c r="B753" i="68"/>
  <c r="B761" i="68"/>
  <c r="B769" i="68"/>
  <c r="B777" i="68"/>
  <c r="B785" i="68"/>
  <c r="B793" i="68"/>
  <c r="B801" i="68"/>
  <c r="B809" i="68"/>
  <c r="B817" i="68"/>
  <c r="B825" i="68"/>
  <c r="B833" i="68"/>
  <c r="B841" i="68"/>
  <c r="B849" i="68"/>
  <c r="B857" i="68"/>
  <c r="B865" i="68"/>
  <c r="B873" i="68"/>
  <c r="B881" i="68"/>
  <c r="B889" i="68"/>
  <c r="B897" i="68"/>
  <c r="B905" i="68"/>
  <c r="B913" i="68"/>
  <c r="B921" i="68"/>
  <c r="B929" i="68"/>
  <c r="B937" i="68"/>
  <c r="B945" i="68"/>
  <c r="B953" i="68"/>
  <c r="B961" i="68"/>
  <c r="B969" i="68"/>
  <c r="B977" i="68"/>
  <c r="B985" i="68"/>
  <c r="B993" i="68"/>
  <c r="B1001" i="68"/>
  <c r="B1009" i="68"/>
  <c r="B1017" i="68"/>
  <c r="B1025" i="68"/>
  <c r="B1033" i="68"/>
  <c r="B1041" i="68"/>
  <c r="B1049" i="68"/>
  <c r="B1057" i="68"/>
  <c r="B1065" i="68"/>
  <c r="B1073" i="68"/>
  <c r="B1081" i="68"/>
  <c r="B1089" i="68"/>
  <c r="B1097" i="68"/>
  <c r="B1105" i="68"/>
  <c r="B1113" i="68"/>
  <c r="B1121" i="68"/>
  <c r="B1129" i="68"/>
  <c r="B1137" i="68"/>
  <c r="B1145" i="68"/>
  <c r="B1153" i="68"/>
  <c r="B1161" i="68"/>
  <c r="B1169" i="68"/>
  <c r="B1177" i="68"/>
  <c r="B1185" i="68"/>
  <c r="B1193" i="68"/>
  <c r="B1201" i="68"/>
  <c r="B1209" i="68"/>
  <c r="F22" i="68"/>
  <c r="F30" i="68"/>
  <c r="F38" i="68"/>
  <c r="F46" i="68"/>
  <c r="F54" i="68"/>
  <c r="F62" i="68"/>
  <c r="F70" i="68"/>
  <c r="F78" i="68"/>
  <c r="F86" i="68"/>
  <c r="F94" i="68"/>
  <c r="F102" i="68"/>
  <c r="F110" i="68"/>
  <c r="F118" i="68"/>
  <c r="F126" i="68"/>
  <c r="F134" i="68"/>
  <c r="F142" i="68"/>
  <c r="F150" i="68"/>
  <c r="F158" i="68"/>
  <c r="F166" i="68"/>
  <c r="F174" i="68"/>
  <c r="F182" i="68"/>
  <c r="F190" i="68"/>
  <c r="F198" i="68"/>
  <c r="F206" i="68"/>
  <c r="F214" i="68"/>
  <c r="F222" i="68"/>
  <c r="F230" i="68"/>
  <c r="F238" i="68"/>
  <c r="F246" i="68"/>
  <c r="F254" i="68"/>
  <c r="F262" i="68"/>
  <c r="F270" i="68"/>
  <c r="F278" i="68"/>
  <c r="F286" i="68"/>
  <c r="F294" i="68"/>
  <c r="F302" i="68"/>
  <c r="F310" i="68"/>
  <c r="F318" i="68"/>
  <c r="F326" i="68"/>
  <c r="F334" i="68"/>
  <c r="F342" i="68"/>
  <c r="F350" i="68"/>
  <c r="F358" i="68"/>
  <c r="F366" i="68"/>
  <c r="F374" i="68"/>
  <c r="F382" i="68"/>
  <c r="F390" i="68"/>
  <c r="F398" i="68"/>
  <c r="F406" i="68"/>
  <c r="F414" i="68"/>
  <c r="F422" i="68"/>
  <c r="F430" i="68"/>
  <c r="F438" i="68"/>
  <c r="F446" i="68"/>
  <c r="F454" i="68"/>
  <c r="F462" i="68"/>
  <c r="F470" i="68"/>
  <c r="F478" i="68"/>
  <c r="F486" i="68"/>
  <c r="F494" i="68"/>
  <c r="F502" i="68"/>
  <c r="F510" i="68"/>
  <c r="F518" i="68"/>
  <c r="F526" i="68"/>
  <c r="F534" i="68"/>
  <c r="F542" i="68"/>
  <c r="F550" i="68"/>
  <c r="F558" i="68"/>
  <c r="F566" i="68"/>
  <c r="F574" i="68"/>
  <c r="F582" i="68"/>
  <c r="F590" i="68"/>
  <c r="F598" i="68"/>
  <c r="F606" i="68"/>
  <c r="F614" i="68"/>
  <c r="F622" i="68"/>
  <c r="F630" i="68"/>
  <c r="F638" i="68"/>
  <c r="F646" i="68"/>
  <c r="F654" i="68"/>
  <c r="F662" i="68"/>
  <c r="F670" i="68"/>
  <c r="F678" i="68"/>
  <c r="F686" i="68"/>
  <c r="F694" i="68"/>
  <c r="F702" i="68"/>
  <c r="F710" i="68"/>
  <c r="F718" i="68"/>
  <c r="F726" i="68"/>
  <c r="F734" i="68"/>
  <c r="F742" i="68"/>
  <c r="F750" i="68"/>
  <c r="F758" i="68"/>
  <c r="F766" i="68"/>
  <c r="F774" i="68"/>
  <c r="F782" i="68"/>
  <c r="F790" i="68"/>
  <c r="F798" i="68"/>
  <c r="F806" i="68"/>
  <c r="F814" i="68"/>
  <c r="F822" i="68"/>
  <c r="F830" i="68"/>
  <c r="F838" i="68"/>
  <c r="F846" i="68"/>
  <c r="F854" i="68"/>
  <c r="F862" i="68"/>
  <c r="F870" i="68"/>
  <c r="F878" i="68"/>
  <c r="F886" i="68"/>
  <c r="F894" i="68"/>
  <c r="F902" i="68"/>
  <c r="F910" i="68"/>
  <c r="F918" i="68"/>
  <c r="F926" i="68"/>
  <c r="F934" i="68"/>
  <c r="F942" i="68"/>
  <c r="F950" i="68"/>
  <c r="F958" i="68"/>
  <c r="F966" i="68"/>
  <c r="F974" i="68"/>
  <c r="F982" i="68"/>
  <c r="F990" i="68"/>
  <c r="F998" i="68"/>
  <c r="F1006" i="68"/>
  <c r="F1014" i="68"/>
  <c r="F1022" i="68"/>
  <c r="F1030" i="68"/>
  <c r="F1038" i="68"/>
  <c r="F1046" i="68"/>
  <c r="F1054" i="68"/>
  <c r="F1062" i="68"/>
  <c r="F1070" i="68"/>
  <c r="F1078" i="68"/>
  <c r="F1086" i="68"/>
  <c r="F1094" i="68"/>
  <c r="F1102" i="68"/>
  <c r="F1110" i="68"/>
  <c r="F1118" i="68"/>
  <c r="F1126" i="68"/>
  <c r="F1134" i="68"/>
  <c r="F1142" i="68"/>
  <c r="F1150" i="68"/>
  <c r="F1158" i="68"/>
  <c r="F1166" i="68"/>
  <c r="F1174" i="68"/>
  <c r="F1182" i="68"/>
  <c r="F1190" i="68"/>
  <c r="F1198" i="68"/>
  <c r="F1206" i="68"/>
  <c r="F1214" i="68"/>
  <c r="CM115" i="68"/>
  <c r="AH146" i="68"/>
  <c r="BI146" i="68" s="1"/>
  <c r="AH149" i="68"/>
  <c r="BI149" i="68" s="1"/>
  <c r="DN155" i="68"/>
  <c r="AH160" i="68"/>
  <c r="CM161" i="68"/>
  <c r="DN161" i="68" s="1"/>
  <c r="CM171" i="68"/>
  <c r="DN171" i="68" s="1"/>
  <c r="DN184" i="68"/>
  <c r="AH186" i="68"/>
  <c r="BI186" i="68" s="1"/>
  <c r="DN186" i="68"/>
  <c r="DN188" i="68"/>
  <c r="BI193" i="68"/>
  <c r="DN219" i="68"/>
  <c r="DK225" i="68"/>
  <c r="DN225" i="68" s="1"/>
  <c r="BF232" i="68"/>
  <c r="BI232" i="68" s="1"/>
  <c r="AH261" i="68"/>
  <c r="DK265" i="68"/>
  <c r="BI278" i="68"/>
  <c r="BI279" i="68"/>
  <c r="DN280" i="68"/>
  <c r="DK249" i="68"/>
  <c r="DN249" i="68" s="1"/>
  <c r="B18" i="68"/>
  <c r="B26" i="68"/>
  <c r="B34" i="68"/>
  <c r="B42" i="68"/>
  <c r="B50" i="68"/>
  <c r="B58" i="68"/>
  <c r="B66" i="68"/>
  <c r="B74" i="68"/>
  <c r="B82" i="68"/>
  <c r="B90" i="68"/>
  <c r="B98" i="68"/>
  <c r="B106" i="68"/>
  <c r="B114" i="68"/>
  <c r="B122" i="68"/>
  <c r="B130" i="68"/>
  <c r="B138" i="68"/>
  <c r="B146" i="68"/>
  <c r="B154" i="68"/>
  <c r="B162" i="68"/>
  <c r="B170" i="68"/>
  <c r="B178" i="68"/>
  <c r="B186" i="68"/>
  <c r="B194" i="68"/>
  <c r="B202" i="68"/>
  <c r="B210" i="68"/>
  <c r="B218" i="68"/>
  <c r="B226" i="68"/>
  <c r="B234" i="68"/>
  <c r="B242" i="68"/>
  <c r="B250" i="68"/>
  <c r="B258" i="68"/>
  <c r="B266" i="68"/>
  <c r="B274" i="68"/>
  <c r="B282" i="68"/>
  <c r="B290" i="68"/>
  <c r="B298" i="68"/>
  <c r="B306" i="68"/>
  <c r="B314" i="68"/>
  <c r="B322" i="68"/>
  <c r="B330" i="68"/>
  <c r="B338" i="68"/>
  <c r="B346" i="68"/>
  <c r="B354" i="68"/>
  <c r="B362" i="68"/>
  <c r="B370" i="68"/>
  <c r="B378" i="68"/>
  <c r="B386" i="68"/>
  <c r="B394" i="68"/>
  <c r="B402" i="68"/>
  <c r="B410" i="68"/>
  <c r="B418" i="68"/>
  <c r="B426" i="68"/>
  <c r="B434" i="68"/>
  <c r="B442" i="68"/>
  <c r="B450" i="68"/>
  <c r="B458" i="68"/>
  <c r="B466" i="68"/>
  <c r="B474" i="68"/>
  <c r="B482" i="68"/>
  <c r="B490" i="68"/>
  <c r="B498" i="68"/>
  <c r="B506" i="68"/>
  <c r="B514" i="68"/>
  <c r="B522" i="68"/>
  <c r="B530" i="68"/>
  <c r="B538" i="68"/>
  <c r="B546" i="68"/>
  <c r="B554" i="68"/>
  <c r="B562" i="68"/>
  <c r="B570" i="68"/>
  <c r="B578" i="68"/>
  <c r="B586" i="68"/>
  <c r="B594" i="68"/>
  <c r="B602" i="68"/>
  <c r="B610" i="68"/>
  <c r="B618" i="68"/>
  <c r="B626" i="68"/>
  <c r="B634" i="68"/>
  <c r="B642" i="68"/>
  <c r="B650" i="68"/>
  <c r="B658" i="68"/>
  <c r="B666" i="68"/>
  <c r="B674" i="68"/>
  <c r="B682" i="68"/>
  <c r="B690" i="68"/>
  <c r="B698" i="68"/>
  <c r="B706" i="68"/>
  <c r="B714" i="68"/>
  <c r="B722" i="68"/>
  <c r="B730" i="68"/>
  <c r="B738" i="68"/>
  <c r="B746" i="68"/>
  <c r="B754" i="68"/>
  <c r="B762" i="68"/>
  <c r="B770" i="68"/>
  <c r="B778" i="68"/>
  <c r="B786" i="68"/>
  <c r="B794" i="68"/>
  <c r="B802" i="68"/>
  <c r="B810" i="68"/>
  <c r="B818" i="68"/>
  <c r="B826" i="68"/>
  <c r="B834" i="68"/>
  <c r="B842" i="68"/>
  <c r="B850" i="68"/>
  <c r="B858" i="68"/>
  <c r="B866" i="68"/>
  <c r="B874" i="68"/>
  <c r="B882" i="68"/>
  <c r="B890" i="68"/>
  <c r="B898" i="68"/>
  <c r="B906" i="68"/>
  <c r="B914" i="68"/>
  <c r="B922" i="68"/>
  <c r="B930" i="68"/>
  <c r="B938" i="68"/>
  <c r="B946" i="68"/>
  <c r="B954" i="68"/>
  <c r="B962" i="68"/>
  <c r="B970" i="68"/>
  <c r="B978" i="68"/>
  <c r="B986" i="68"/>
  <c r="B994" i="68"/>
  <c r="B1002" i="68"/>
  <c r="B1010" i="68"/>
  <c r="B1018" i="68"/>
  <c r="B1026" i="68"/>
  <c r="B1034" i="68"/>
  <c r="B1042" i="68"/>
  <c r="B1050" i="68"/>
  <c r="B1058" i="68"/>
  <c r="B1066" i="68"/>
  <c r="B1074" i="68"/>
  <c r="B1082" i="68"/>
  <c r="B1090" i="68"/>
  <c r="B1098" i="68"/>
  <c r="B1106" i="68"/>
  <c r="B1114" i="68"/>
  <c r="B1122" i="68"/>
  <c r="B1130" i="68"/>
  <c r="B1138" i="68"/>
  <c r="B1146" i="68"/>
  <c r="B1154" i="68"/>
  <c r="B1162" i="68"/>
  <c r="B1170" i="68"/>
  <c r="B1178" i="68"/>
  <c r="B1186" i="68"/>
  <c r="B1194" i="68"/>
  <c r="B1202" i="68"/>
  <c r="B1210" i="68"/>
  <c r="F23" i="68"/>
  <c r="F31" i="68"/>
  <c r="F39" i="68"/>
  <c r="F47" i="68"/>
  <c r="F55" i="68"/>
  <c r="F63" i="68"/>
  <c r="F71" i="68"/>
  <c r="F79" i="68"/>
  <c r="F87" i="68"/>
  <c r="F95" i="68"/>
  <c r="F103" i="68"/>
  <c r="F111" i="68"/>
  <c r="F119" i="68"/>
  <c r="F127" i="68"/>
  <c r="F135" i="68"/>
  <c r="F143" i="68"/>
  <c r="F151" i="68"/>
  <c r="F159" i="68"/>
  <c r="F167" i="68"/>
  <c r="F175" i="68"/>
  <c r="F183" i="68"/>
  <c r="F191" i="68"/>
  <c r="F199" i="68"/>
  <c r="F207" i="68"/>
  <c r="F215" i="68"/>
  <c r="F223" i="68"/>
  <c r="F231" i="68"/>
  <c r="F239" i="68"/>
  <c r="F247" i="68"/>
  <c r="F255" i="68"/>
  <c r="F263" i="68"/>
  <c r="F271" i="68"/>
  <c r="F279" i="68"/>
  <c r="F287" i="68"/>
  <c r="F295" i="68"/>
  <c r="F303" i="68"/>
  <c r="F311" i="68"/>
  <c r="F319" i="68"/>
  <c r="F327" i="68"/>
  <c r="F335" i="68"/>
  <c r="F343" i="68"/>
  <c r="F351" i="68"/>
  <c r="F359" i="68"/>
  <c r="F367" i="68"/>
  <c r="F375" i="68"/>
  <c r="F383" i="68"/>
  <c r="F391" i="68"/>
  <c r="F399" i="68"/>
  <c r="F407" i="68"/>
  <c r="F415" i="68"/>
  <c r="F423" i="68"/>
  <c r="F431" i="68"/>
  <c r="F439" i="68"/>
  <c r="F447" i="68"/>
  <c r="F455" i="68"/>
  <c r="F463" i="68"/>
  <c r="F471" i="68"/>
  <c r="F479" i="68"/>
  <c r="F487" i="68"/>
  <c r="F495" i="68"/>
  <c r="F503" i="68"/>
  <c r="F511" i="68"/>
  <c r="F519" i="68"/>
  <c r="F527" i="68"/>
  <c r="F535" i="68"/>
  <c r="F543" i="68"/>
  <c r="F551" i="68"/>
  <c r="F559" i="68"/>
  <c r="F567" i="68"/>
  <c r="F575" i="68"/>
  <c r="F583" i="68"/>
  <c r="F591" i="68"/>
  <c r="F599" i="68"/>
  <c r="F607" i="68"/>
  <c r="F615" i="68"/>
  <c r="F623" i="68"/>
  <c r="F631" i="68"/>
  <c r="F639" i="68"/>
  <c r="F647" i="68"/>
  <c r="F655" i="68"/>
  <c r="F663" i="68"/>
  <c r="F671" i="68"/>
  <c r="F679" i="68"/>
  <c r="F687" i="68"/>
  <c r="F695" i="68"/>
  <c r="F703" i="68"/>
  <c r="F711" i="68"/>
  <c r="F719" i="68"/>
  <c r="F727" i="68"/>
  <c r="F735" i="68"/>
  <c r="F743" i="68"/>
  <c r="F751" i="68"/>
  <c r="F759" i="68"/>
  <c r="F767" i="68"/>
  <c r="F775" i="68"/>
  <c r="F783" i="68"/>
  <c r="F791" i="68"/>
  <c r="F799" i="68"/>
  <c r="F807" i="68"/>
  <c r="F815" i="68"/>
  <c r="F823" i="68"/>
  <c r="F831" i="68"/>
  <c r="F839" i="68"/>
  <c r="F847" i="68"/>
  <c r="F855" i="68"/>
  <c r="F863" i="68"/>
  <c r="F871" i="68"/>
  <c r="F879" i="68"/>
  <c r="F887" i="68"/>
  <c r="F895" i="68"/>
  <c r="F903" i="68"/>
  <c r="F911" i="68"/>
  <c r="F919" i="68"/>
  <c r="F927" i="68"/>
  <c r="F935" i="68"/>
  <c r="F943" i="68"/>
  <c r="F951" i="68"/>
  <c r="F959" i="68"/>
  <c r="F967" i="68"/>
  <c r="F975" i="68"/>
  <c r="F983" i="68"/>
  <c r="F991" i="68"/>
  <c r="F999" i="68"/>
  <c r="F1007" i="68"/>
  <c r="F1015" i="68"/>
  <c r="F1023" i="68"/>
  <c r="F1031" i="68"/>
  <c r="F1039" i="68"/>
  <c r="F1047" i="68"/>
  <c r="F1055" i="68"/>
  <c r="F1063" i="68"/>
  <c r="F1071" i="68"/>
  <c r="F1079" i="68"/>
  <c r="F1087" i="68"/>
  <c r="F1095" i="68"/>
  <c r="F1103" i="68"/>
  <c r="F1111" i="68"/>
  <c r="F1119" i="68"/>
  <c r="F1127" i="68"/>
  <c r="F1135" i="68"/>
  <c r="F1143" i="68"/>
  <c r="F1151" i="68"/>
  <c r="F1159" i="68"/>
  <c r="F1167" i="68"/>
  <c r="F1175" i="68"/>
  <c r="F1183" i="68"/>
  <c r="F1191" i="68"/>
  <c r="F1199" i="68"/>
  <c r="F1207" i="68"/>
  <c r="F1215" i="68"/>
  <c r="CM91" i="68"/>
  <c r="BF112" i="68"/>
  <c r="BI112" i="68" s="1"/>
  <c r="AH122" i="68"/>
  <c r="CM152" i="68"/>
  <c r="CM158" i="68"/>
  <c r="DN158" i="68" s="1"/>
  <c r="BI160" i="68"/>
  <c r="AH163" i="68"/>
  <c r="DN163" i="68"/>
  <c r="AH165" i="68"/>
  <c r="BI165" i="68" s="1"/>
  <c r="BI178" i="68"/>
  <c r="CM179" i="68"/>
  <c r="DN192" i="68"/>
  <c r="AH194" i="68"/>
  <c r="BI194" i="68" s="1"/>
  <c r="DN214" i="68"/>
  <c r="CM222" i="68"/>
  <c r="DN222" i="68" s="1"/>
  <c r="BF224" i="68"/>
  <c r="BI224" i="68" s="1"/>
  <c r="CM252" i="68"/>
  <c r="DN252" i="68" s="1"/>
  <c r="DN254" i="68"/>
  <c r="CM262" i="68"/>
  <c r="AH264" i="68"/>
  <c r="BF264" i="68"/>
  <c r="AH269" i="68"/>
  <c r="BI269" i="68" s="1"/>
  <c r="CM273" i="68"/>
  <c r="DK273" i="68"/>
  <c r="DK241" i="68"/>
  <c r="DN241" i="68" s="1"/>
  <c r="B19" i="68"/>
  <c r="B27" i="68"/>
  <c r="B35" i="68"/>
  <c r="B43" i="68"/>
  <c r="B51" i="68"/>
  <c r="B59" i="68"/>
  <c r="B67" i="68"/>
  <c r="B75" i="68"/>
  <c r="B83" i="68"/>
  <c r="B91" i="68"/>
  <c r="B99" i="68"/>
  <c r="B107" i="68"/>
  <c r="B115" i="68"/>
  <c r="B123" i="68"/>
  <c r="B131" i="68"/>
  <c r="B139" i="68"/>
  <c r="B147" i="68"/>
  <c r="B155" i="68"/>
  <c r="B163" i="68"/>
  <c r="B171" i="68"/>
  <c r="B179" i="68"/>
  <c r="B187" i="68"/>
  <c r="B195" i="68"/>
  <c r="B203" i="68"/>
  <c r="B211" i="68"/>
  <c r="B219" i="68"/>
  <c r="B227" i="68"/>
  <c r="B235" i="68"/>
  <c r="B243" i="68"/>
  <c r="B251" i="68"/>
  <c r="B259" i="68"/>
  <c r="B267" i="68"/>
  <c r="B275" i="68"/>
  <c r="B283" i="68"/>
  <c r="B291" i="68"/>
  <c r="B299" i="68"/>
  <c r="B307" i="68"/>
  <c r="B315" i="68"/>
  <c r="B323" i="68"/>
  <c r="B331" i="68"/>
  <c r="B339" i="68"/>
  <c r="B347" i="68"/>
  <c r="B355" i="68"/>
  <c r="B363" i="68"/>
  <c r="B371" i="68"/>
  <c r="B379" i="68"/>
  <c r="B387" i="68"/>
  <c r="B395" i="68"/>
  <c r="B403" i="68"/>
  <c r="B411" i="68"/>
  <c r="B419" i="68"/>
  <c r="B427" i="68"/>
  <c r="B435" i="68"/>
  <c r="B443" i="68"/>
  <c r="B451" i="68"/>
  <c r="B459" i="68"/>
  <c r="B467" i="68"/>
  <c r="B475" i="68"/>
  <c r="B483" i="68"/>
  <c r="B491" i="68"/>
  <c r="B499" i="68"/>
  <c r="B507" i="68"/>
  <c r="B515" i="68"/>
  <c r="B523" i="68"/>
  <c r="B531" i="68"/>
  <c r="B539" i="68"/>
  <c r="B547" i="68"/>
  <c r="B555" i="68"/>
  <c r="B563" i="68"/>
  <c r="B571" i="68"/>
  <c r="B579" i="68"/>
  <c r="B587" i="68"/>
  <c r="B595" i="68"/>
  <c r="B603" i="68"/>
  <c r="B611" i="68"/>
  <c r="B619" i="68"/>
  <c r="B627" i="68"/>
  <c r="B635" i="68"/>
  <c r="B643" i="68"/>
  <c r="B651" i="68"/>
  <c r="B659" i="68"/>
  <c r="B667" i="68"/>
  <c r="B675" i="68"/>
  <c r="B683" i="68"/>
  <c r="B691" i="68"/>
  <c r="B699" i="68"/>
  <c r="B707" i="68"/>
  <c r="B715" i="68"/>
  <c r="B723" i="68"/>
  <c r="B731" i="68"/>
  <c r="B739" i="68"/>
  <c r="B747" i="68"/>
  <c r="B755" i="68"/>
  <c r="B763" i="68"/>
  <c r="B771" i="68"/>
  <c r="B779" i="68"/>
  <c r="B787" i="68"/>
  <c r="B795" i="68"/>
  <c r="B803" i="68"/>
  <c r="B819" i="68"/>
  <c r="B827" i="68"/>
  <c r="B835" i="68"/>
  <c r="B843" i="68"/>
  <c r="B851" i="68"/>
  <c r="B859" i="68"/>
  <c r="B867" i="68"/>
  <c r="B875" i="68"/>
  <c r="B883" i="68"/>
  <c r="B891" i="68"/>
  <c r="B899" i="68"/>
  <c r="B907" i="68"/>
  <c r="B915" i="68"/>
  <c r="B923" i="68"/>
  <c r="B931" i="68"/>
  <c r="B939" i="68"/>
  <c r="B947" i="68"/>
  <c r="B955" i="68"/>
  <c r="B963" i="68"/>
  <c r="B971" i="68"/>
  <c r="B979" i="68"/>
  <c r="B987" i="68"/>
  <c r="B995" i="68"/>
  <c r="B1003" i="68"/>
  <c r="B1011" i="68"/>
  <c r="B1019" i="68"/>
  <c r="B1027" i="68"/>
  <c r="B1035" i="68"/>
  <c r="B1043" i="68"/>
  <c r="B1059" i="68"/>
  <c r="B1067" i="68"/>
  <c r="B1075" i="68"/>
  <c r="B1083" i="68"/>
  <c r="B1091" i="68"/>
  <c r="B1099" i="68"/>
  <c r="B1107" i="68"/>
  <c r="B1115" i="68"/>
  <c r="B1123" i="68"/>
  <c r="B1131" i="68"/>
  <c r="B1139" i="68"/>
  <c r="B1147" i="68"/>
  <c r="B1155" i="68"/>
  <c r="B1163" i="68"/>
  <c r="B1171" i="68"/>
  <c r="B1179" i="68"/>
  <c r="B1187" i="68"/>
  <c r="B1195" i="68"/>
  <c r="B1203" i="68"/>
  <c r="B1211" i="68"/>
  <c r="F24" i="68"/>
  <c r="F32" i="68"/>
  <c r="F40" i="68"/>
  <c r="F48" i="68"/>
  <c r="F56" i="68"/>
  <c r="F64" i="68"/>
  <c r="F72" i="68"/>
  <c r="F80" i="68"/>
  <c r="F88" i="68"/>
  <c r="F96" i="68"/>
  <c r="F104" i="68"/>
  <c r="F112" i="68"/>
  <c r="F120" i="68"/>
  <c r="F128" i="68"/>
  <c r="F136" i="68"/>
  <c r="F144" i="68"/>
  <c r="F152" i="68"/>
  <c r="F160" i="68"/>
  <c r="F168" i="68"/>
  <c r="F176" i="68"/>
  <c r="F184" i="68"/>
  <c r="F192" i="68"/>
  <c r="F200" i="68"/>
  <c r="F208" i="68"/>
  <c r="F216" i="68"/>
  <c r="F224" i="68"/>
  <c r="F232" i="68"/>
  <c r="F240" i="68"/>
  <c r="F248" i="68"/>
  <c r="F256" i="68"/>
  <c r="F264" i="68"/>
  <c r="F272" i="68"/>
  <c r="F280" i="68"/>
  <c r="F288" i="68"/>
  <c r="F296" i="68"/>
  <c r="F304" i="68"/>
  <c r="F312" i="68"/>
  <c r="F320" i="68"/>
  <c r="F328" i="68"/>
  <c r="F336" i="68"/>
  <c r="F344" i="68"/>
  <c r="F352" i="68"/>
  <c r="F360" i="68"/>
  <c r="F368" i="68"/>
  <c r="F376" i="68"/>
  <c r="F384" i="68"/>
  <c r="F392" i="68"/>
  <c r="F400" i="68"/>
  <c r="F408" i="68"/>
  <c r="F416" i="68"/>
  <c r="F424" i="68"/>
  <c r="F432" i="68"/>
  <c r="F440" i="68"/>
  <c r="F448" i="68"/>
  <c r="F456" i="68"/>
  <c r="F464" i="68"/>
  <c r="F472" i="68"/>
  <c r="F480" i="68"/>
  <c r="F488" i="68"/>
  <c r="F496" i="68"/>
  <c r="F504" i="68"/>
  <c r="F512" i="68"/>
  <c r="F520" i="68"/>
  <c r="F528" i="68"/>
  <c r="F536" i="68"/>
  <c r="F544" i="68"/>
  <c r="F552" i="68"/>
  <c r="F560" i="68"/>
  <c r="F568" i="68"/>
  <c r="F576" i="68"/>
  <c r="F584" i="68"/>
  <c r="F592" i="68"/>
  <c r="F600" i="68"/>
  <c r="F608" i="68"/>
  <c r="F616" i="68"/>
  <c r="F624" i="68"/>
  <c r="F632" i="68"/>
  <c r="F640" i="68"/>
  <c r="F648" i="68"/>
  <c r="F656" i="68"/>
  <c r="F664" i="68"/>
  <c r="F672" i="68"/>
  <c r="F680" i="68"/>
  <c r="F688" i="68"/>
  <c r="F696" i="68"/>
  <c r="F704" i="68"/>
  <c r="F712" i="68"/>
  <c r="F720" i="68"/>
  <c r="F728" i="68"/>
  <c r="F736" i="68"/>
  <c r="F744" i="68"/>
  <c r="F752" i="68"/>
  <c r="F760" i="68"/>
  <c r="F768" i="68"/>
  <c r="F776" i="68"/>
  <c r="F784" i="68"/>
  <c r="F792" i="68"/>
  <c r="F800" i="68"/>
  <c r="F808" i="68"/>
  <c r="F816" i="68"/>
  <c r="F824" i="68"/>
  <c r="F832" i="68"/>
  <c r="F840" i="68"/>
  <c r="F848" i="68"/>
  <c r="F856" i="68"/>
  <c r="F864" i="68"/>
  <c r="F872" i="68"/>
  <c r="F880" i="68"/>
  <c r="F888" i="68"/>
  <c r="F896" i="68"/>
  <c r="F904" i="68"/>
  <c r="F912" i="68"/>
  <c r="F920" i="68"/>
  <c r="F928" i="68"/>
  <c r="F936" i="68"/>
  <c r="F944" i="68"/>
  <c r="F952" i="68"/>
  <c r="F960" i="68"/>
  <c r="F968" i="68"/>
  <c r="F976" i="68"/>
  <c r="F984" i="68"/>
  <c r="F992" i="68"/>
  <c r="F1000" i="68"/>
  <c r="F1008" i="68"/>
  <c r="F1016" i="68"/>
  <c r="F1024" i="68"/>
  <c r="F1032" i="68"/>
  <c r="F1040" i="68"/>
  <c r="F1048" i="68"/>
  <c r="F1056" i="68"/>
  <c r="F1064" i="68"/>
  <c r="F1072" i="68"/>
  <c r="F1080" i="68"/>
  <c r="F1088" i="68"/>
  <c r="F1096" i="68"/>
  <c r="F1104" i="68"/>
  <c r="F1112" i="68"/>
  <c r="F1120" i="68"/>
  <c r="F1128" i="68"/>
  <c r="F1136" i="68"/>
  <c r="F1144" i="68"/>
  <c r="F1152" i="68"/>
  <c r="F1160" i="68"/>
  <c r="F1168" i="68"/>
  <c r="F1176" i="68"/>
  <c r="F1184" i="68"/>
  <c r="F1192" i="68"/>
  <c r="F1200" i="68"/>
  <c r="F1208" i="68"/>
  <c r="F1216" i="68"/>
  <c r="BF88" i="68"/>
  <c r="BI88" i="68" s="1"/>
  <c r="DK97" i="68"/>
  <c r="DN97" i="68" s="1"/>
  <c r="AH98" i="68"/>
  <c r="BI98" i="68" s="1"/>
  <c r="CM131" i="68"/>
  <c r="DN131" i="68" s="1"/>
  <c r="CM166" i="68"/>
  <c r="DN166" i="68" s="1"/>
  <c r="BF168" i="68"/>
  <c r="BI168" i="68" s="1"/>
  <c r="DK169" i="68"/>
  <c r="DN169" i="68" s="1"/>
  <c r="AH173" i="68"/>
  <c r="BI173" i="68" s="1"/>
  <c r="AH176" i="68"/>
  <c r="BI176" i="68" s="1"/>
  <c r="CM177" i="68"/>
  <c r="DN177" i="68" s="1"/>
  <c r="CM187" i="68"/>
  <c r="BI191" i="68"/>
  <c r="DN200" i="68"/>
  <c r="AH202" i="68"/>
  <c r="BI202" i="68" s="1"/>
  <c r="DN204" i="68"/>
  <c r="BI233" i="68"/>
  <c r="DN234" i="68"/>
  <c r="DN236" i="68"/>
  <c r="AH242" i="68"/>
  <c r="BI257" i="68"/>
  <c r="CM260" i="68"/>
  <c r="DN260" i="68" s="1"/>
  <c r="CM270" i="68"/>
  <c r="DN270" i="68" s="1"/>
  <c r="DN271" i="68"/>
  <c r="AH272" i="68"/>
  <c r="BF272" i="68"/>
  <c r="AH277" i="68"/>
  <c r="B20" i="68"/>
  <c r="B28" i="68"/>
  <c r="B36" i="68"/>
  <c r="B44" i="68"/>
  <c r="B52" i="68"/>
  <c r="B60" i="68"/>
  <c r="B68" i="68"/>
  <c r="B76" i="68"/>
  <c r="B84" i="68"/>
  <c r="B92" i="68"/>
  <c r="B100" i="68"/>
  <c r="B108" i="68"/>
  <c r="B116" i="68"/>
  <c r="B124" i="68"/>
  <c r="B132" i="68"/>
  <c r="B140" i="68"/>
  <c r="B148" i="68"/>
  <c r="B156" i="68"/>
  <c r="B164" i="68"/>
  <c r="B172" i="68"/>
  <c r="B180" i="68"/>
  <c r="B188" i="68"/>
  <c r="B196" i="68"/>
  <c r="B204" i="68"/>
  <c r="B212" i="68"/>
  <c r="B220" i="68"/>
  <c r="B228" i="68"/>
  <c r="B236" i="68"/>
  <c r="B244" i="68"/>
  <c r="B252" i="68"/>
  <c r="B260" i="68"/>
  <c r="B268" i="68"/>
  <c r="B276" i="68"/>
  <c r="B284" i="68"/>
  <c r="B292" i="68"/>
  <c r="B300" i="68"/>
  <c r="B308" i="68"/>
  <c r="B316" i="68"/>
  <c r="B324" i="68"/>
  <c r="B332" i="68"/>
  <c r="B340" i="68"/>
  <c r="B348" i="68"/>
  <c r="B356" i="68"/>
  <c r="B364" i="68"/>
  <c r="B372" i="68"/>
  <c r="B380" i="68"/>
  <c r="B388" i="68"/>
  <c r="B396" i="68"/>
  <c r="B404" i="68"/>
  <c r="B412" i="68"/>
  <c r="B420" i="68"/>
  <c r="B428" i="68"/>
  <c r="B436" i="68"/>
  <c r="B444" i="68"/>
  <c r="B452" i="68"/>
  <c r="B460" i="68"/>
  <c r="B468" i="68"/>
  <c r="B476" i="68"/>
  <c r="B484" i="68"/>
  <c r="B492" i="68"/>
  <c r="B500" i="68"/>
  <c r="B508" i="68"/>
  <c r="B516" i="68"/>
  <c r="B524" i="68"/>
  <c r="B532" i="68"/>
  <c r="B540" i="68"/>
  <c r="B548" i="68"/>
  <c r="B556" i="68"/>
  <c r="B564" i="68"/>
  <c r="B572" i="68"/>
  <c r="B580" i="68"/>
  <c r="B588" i="68"/>
  <c r="B596" i="68"/>
  <c r="B604" i="68"/>
  <c r="B612" i="68"/>
  <c r="B620" i="68"/>
  <c r="B628" i="68"/>
  <c r="B636" i="68"/>
  <c r="B644" i="68"/>
  <c r="B652" i="68"/>
  <c r="B660" i="68"/>
  <c r="B668" i="68"/>
  <c r="B676" i="68"/>
  <c r="B684" i="68"/>
  <c r="B692" i="68"/>
  <c r="B700" i="68"/>
  <c r="B708" i="68"/>
  <c r="B716" i="68"/>
  <c r="B724" i="68"/>
  <c r="B732" i="68"/>
  <c r="B740" i="68"/>
  <c r="B748" i="68"/>
  <c r="B756" i="68"/>
  <c r="B764" i="68"/>
  <c r="B772" i="68"/>
  <c r="B780" i="68"/>
  <c r="B788" i="68"/>
  <c r="B796" i="68"/>
  <c r="B804" i="68"/>
  <c r="B812" i="68"/>
  <c r="B820" i="68"/>
  <c r="B828" i="68"/>
  <c r="B836" i="68"/>
  <c r="B844" i="68"/>
  <c r="B852" i="68"/>
  <c r="B860" i="68"/>
  <c r="B868" i="68"/>
  <c r="B876" i="68"/>
  <c r="B884" i="68"/>
  <c r="B892" i="68"/>
  <c r="B900" i="68"/>
  <c r="B908" i="68"/>
  <c r="B916" i="68"/>
  <c r="B924" i="68"/>
  <c r="B932" i="68"/>
  <c r="B940" i="68"/>
  <c r="B948" i="68"/>
  <c r="B956" i="68"/>
  <c r="B964" i="68"/>
  <c r="B972" i="68"/>
  <c r="B980" i="68"/>
  <c r="B988" i="68"/>
  <c r="B996" i="68"/>
  <c r="B1004" i="68"/>
  <c r="B1012" i="68"/>
  <c r="B1020" i="68"/>
  <c r="B1028" i="68"/>
  <c r="B1036" i="68"/>
  <c r="B1044" i="68"/>
  <c r="B1052" i="68"/>
  <c r="B1060" i="68"/>
  <c r="B1068" i="68"/>
  <c r="B1076" i="68"/>
  <c r="B1084" i="68"/>
  <c r="B1092" i="68"/>
  <c r="B1100" i="68"/>
  <c r="B1108" i="68"/>
  <c r="B1116" i="68"/>
  <c r="B1124" i="68"/>
  <c r="B1132" i="68"/>
  <c r="B1140" i="68"/>
  <c r="B1148" i="68"/>
  <c r="B1156" i="68"/>
  <c r="B1164" i="68"/>
  <c r="B1172" i="68"/>
  <c r="B1180" i="68"/>
  <c r="B1188" i="68"/>
  <c r="B1196" i="68"/>
  <c r="B1204" i="68"/>
  <c r="B1212" i="68"/>
  <c r="F17" i="68"/>
  <c r="F25" i="68"/>
  <c r="F33" i="68"/>
  <c r="F41" i="68"/>
  <c r="F49" i="68"/>
  <c r="F57" i="68"/>
  <c r="F65" i="68"/>
  <c r="F73" i="68"/>
  <c r="F81" i="68"/>
  <c r="F89" i="68"/>
  <c r="F97" i="68"/>
  <c r="F105" i="68"/>
  <c r="F113" i="68"/>
  <c r="F121" i="68"/>
  <c r="F129" i="68"/>
  <c r="F137" i="68"/>
  <c r="F145" i="68"/>
  <c r="F153" i="68"/>
  <c r="F161" i="68"/>
  <c r="F169" i="68"/>
  <c r="F177" i="68"/>
  <c r="F185" i="68"/>
  <c r="F193" i="68"/>
  <c r="F201" i="68"/>
  <c r="F209" i="68"/>
  <c r="F217" i="68"/>
  <c r="F225" i="68"/>
  <c r="F233" i="68"/>
  <c r="F241" i="68"/>
  <c r="F249" i="68"/>
  <c r="F257" i="68"/>
  <c r="F265" i="68"/>
  <c r="F273" i="68"/>
  <c r="F281" i="68"/>
  <c r="F289" i="68"/>
  <c r="F297" i="68"/>
  <c r="F305" i="68"/>
  <c r="F313" i="68"/>
  <c r="F321" i="68"/>
  <c r="F329" i="68"/>
  <c r="F337" i="68"/>
  <c r="F345" i="68"/>
  <c r="F353" i="68"/>
  <c r="F361" i="68"/>
  <c r="F369" i="68"/>
  <c r="F377" i="68"/>
  <c r="F385" i="68"/>
  <c r="F393" i="68"/>
  <c r="F401" i="68"/>
  <c r="F409" i="68"/>
  <c r="F417" i="68"/>
  <c r="F425" i="68"/>
  <c r="F433" i="68"/>
  <c r="F441" i="68"/>
  <c r="F449" i="68"/>
  <c r="F457" i="68"/>
  <c r="F465" i="68"/>
  <c r="F473" i="68"/>
  <c r="F481" i="68"/>
  <c r="F489" i="68"/>
  <c r="F497" i="68"/>
  <c r="F505" i="68"/>
  <c r="F513" i="68"/>
  <c r="F521" i="68"/>
  <c r="F529" i="68"/>
  <c r="F537" i="68"/>
  <c r="F545" i="68"/>
  <c r="F553" i="68"/>
  <c r="F561" i="68"/>
  <c r="F569" i="68"/>
  <c r="F577" i="68"/>
  <c r="F585" i="68"/>
  <c r="F593" i="68"/>
  <c r="F601" i="68"/>
  <c r="F609" i="68"/>
  <c r="F617" i="68"/>
  <c r="F625" i="68"/>
  <c r="F633" i="68"/>
  <c r="F641" i="68"/>
  <c r="F649" i="68"/>
  <c r="F657" i="68"/>
  <c r="F665" i="68"/>
  <c r="F673" i="68"/>
  <c r="F681" i="68"/>
  <c r="F689" i="68"/>
  <c r="F697" i="68"/>
  <c r="F705" i="68"/>
  <c r="F713" i="68"/>
  <c r="F721" i="68"/>
  <c r="F729" i="68"/>
  <c r="F737" i="68"/>
  <c r="F745" i="68"/>
  <c r="F753" i="68"/>
  <c r="F761" i="68"/>
  <c r="F769" i="68"/>
  <c r="F777" i="68"/>
  <c r="F785" i="68"/>
  <c r="F793" i="68"/>
  <c r="F801" i="68"/>
  <c r="F809" i="68"/>
  <c r="F817" i="68"/>
  <c r="F825" i="68"/>
  <c r="F833" i="68"/>
  <c r="F841" i="68"/>
  <c r="F849" i="68"/>
  <c r="F857" i="68"/>
  <c r="F865" i="68"/>
  <c r="F873" i="68"/>
  <c r="F881" i="68"/>
  <c r="F889" i="68"/>
  <c r="F897" i="68"/>
  <c r="F905" i="68"/>
  <c r="F913" i="68"/>
  <c r="F921" i="68"/>
  <c r="F929" i="68"/>
  <c r="F937" i="68"/>
  <c r="F945" i="68"/>
  <c r="F953" i="68"/>
  <c r="F961" i="68"/>
  <c r="F969" i="68"/>
  <c r="F977" i="68"/>
  <c r="F985" i="68"/>
  <c r="F993" i="68"/>
  <c r="F1001" i="68"/>
  <c r="F1009" i="68"/>
  <c r="F1017" i="68"/>
  <c r="F1025" i="68"/>
  <c r="F1033" i="68"/>
  <c r="F1041" i="68"/>
  <c r="F1049" i="68"/>
  <c r="F1057" i="68"/>
  <c r="F1065" i="68"/>
  <c r="F1073" i="68"/>
  <c r="F1081" i="68"/>
  <c r="F1089" i="68"/>
  <c r="F1097" i="68"/>
  <c r="F1105" i="68"/>
  <c r="F1113" i="68"/>
  <c r="F1121" i="68"/>
  <c r="F1129" i="68"/>
  <c r="F1137" i="68"/>
  <c r="F1145" i="68"/>
  <c r="F1153" i="68"/>
  <c r="F1161" i="68"/>
  <c r="F1169" i="68"/>
  <c r="F1177" i="68"/>
  <c r="F1185" i="68"/>
  <c r="F1193" i="68"/>
  <c r="F1201" i="68"/>
  <c r="F1209" i="68"/>
  <c r="CM107" i="68"/>
  <c r="AH138" i="68"/>
  <c r="CM156" i="68"/>
  <c r="DN156" i="68" s="1"/>
  <c r="BI158" i="68"/>
  <c r="CM174" i="68"/>
  <c r="DN174" i="68" s="1"/>
  <c r="DN175" i="68"/>
  <c r="AH179" i="68"/>
  <c r="AH181" i="68"/>
  <c r="BI181" i="68" s="1"/>
  <c r="AH184" i="68"/>
  <c r="CM185" i="68"/>
  <c r="CM195" i="68"/>
  <c r="DN195" i="68" s="1"/>
  <c r="BI199" i="68"/>
  <c r="DN208" i="68"/>
  <c r="AH210" i="68"/>
  <c r="BI210" i="68" s="1"/>
  <c r="DN210" i="68"/>
  <c r="DN212" i="68"/>
  <c r="CM220" i="68"/>
  <c r="DN228" i="68"/>
  <c r="AH234" i="68"/>
  <c r="BI234" i="68" s="1"/>
  <c r="DN240" i="68"/>
  <c r="CM243" i="68"/>
  <c r="DN243" i="68" s="1"/>
  <c r="DN248" i="68"/>
  <c r="BI262" i="68"/>
  <c r="CM268" i="68"/>
  <c r="BI277" i="68"/>
  <c r="AH280" i="68"/>
  <c r="BI280" i="68" s="1"/>
  <c r="B21" i="68"/>
  <c r="B29" i="68"/>
  <c r="B37" i="68"/>
  <c r="B45" i="68"/>
  <c r="B53" i="68"/>
  <c r="B61" i="68"/>
  <c r="B69" i="68"/>
  <c r="B77" i="68"/>
  <c r="B85" i="68"/>
  <c r="B93" i="68"/>
  <c r="B101" i="68"/>
  <c r="B109" i="68"/>
  <c r="B117" i="68"/>
  <c r="B125" i="68"/>
  <c r="B133" i="68"/>
  <c r="B141" i="68"/>
  <c r="B149" i="68"/>
  <c r="B157" i="68"/>
  <c r="B165" i="68"/>
  <c r="B173" i="68"/>
  <c r="B181" i="68"/>
  <c r="B189" i="68"/>
  <c r="B197" i="68"/>
  <c r="B205" i="68"/>
  <c r="B213" i="68"/>
  <c r="B221" i="68"/>
  <c r="B229" i="68"/>
  <c r="B237" i="68"/>
  <c r="B245" i="68"/>
  <c r="B253" i="68"/>
  <c r="B261" i="68"/>
  <c r="B269" i="68"/>
  <c r="B277" i="68"/>
  <c r="B285" i="68"/>
  <c r="B293" i="68"/>
  <c r="B301" i="68"/>
  <c r="B309" i="68"/>
  <c r="B317" i="68"/>
  <c r="B325" i="68"/>
  <c r="B333" i="68"/>
  <c r="B341" i="68"/>
  <c r="B349" i="68"/>
  <c r="B357" i="68"/>
  <c r="B365" i="68"/>
  <c r="B373" i="68"/>
  <c r="B381" i="68"/>
  <c r="B389" i="68"/>
  <c r="B397" i="68"/>
  <c r="B405" i="68"/>
  <c r="B413" i="68"/>
  <c r="B421" i="68"/>
  <c r="B429" i="68"/>
  <c r="B437" i="68"/>
  <c r="B445" i="68"/>
  <c r="B453" i="68"/>
  <c r="B461" i="68"/>
  <c r="B469" i="68"/>
  <c r="B477" i="68"/>
  <c r="B485" i="68"/>
  <c r="B493" i="68"/>
  <c r="B501" i="68"/>
  <c r="B509" i="68"/>
  <c r="B517" i="68"/>
  <c r="B525" i="68"/>
  <c r="B533" i="68"/>
  <c r="B541" i="68"/>
  <c r="B549" i="68"/>
  <c r="B557" i="68"/>
  <c r="B565" i="68"/>
  <c r="B573" i="68"/>
  <c r="B581" i="68"/>
  <c r="B589" i="68"/>
  <c r="B597" i="68"/>
  <c r="B605" i="68"/>
  <c r="B613" i="68"/>
  <c r="B621" i="68"/>
  <c r="B629" i="68"/>
  <c r="B637" i="68"/>
  <c r="B645" i="68"/>
  <c r="B653" i="68"/>
  <c r="B661" i="68"/>
  <c r="B669" i="68"/>
  <c r="B677" i="68"/>
  <c r="B685" i="68"/>
  <c r="B693" i="68"/>
  <c r="B701" i="68"/>
  <c r="B709" i="68"/>
  <c r="B717" i="68"/>
  <c r="B725" i="68"/>
  <c r="B733" i="68"/>
  <c r="B741" i="68"/>
  <c r="B749" i="68"/>
  <c r="B757" i="68"/>
  <c r="B765" i="68"/>
  <c r="B773" i="68"/>
  <c r="B781" i="68"/>
  <c r="B789" i="68"/>
  <c r="B797" i="68"/>
  <c r="B805" i="68"/>
  <c r="B813" i="68"/>
  <c r="B821" i="68"/>
  <c r="B829" i="68"/>
  <c r="B837" i="68"/>
  <c r="B845" i="68"/>
  <c r="B853" i="68"/>
  <c r="B861" i="68"/>
  <c r="B869" i="68"/>
  <c r="B877" i="68"/>
  <c r="B885" i="68"/>
  <c r="B893" i="68"/>
  <c r="B901" i="68"/>
  <c r="B909" i="68"/>
  <c r="B917" i="68"/>
  <c r="B925" i="68"/>
  <c r="B933" i="68"/>
  <c r="B941" i="68"/>
  <c r="B949" i="68"/>
  <c r="B957" i="68"/>
  <c r="B965" i="68"/>
  <c r="B973" i="68"/>
  <c r="B981" i="68"/>
  <c r="B989" i="68"/>
  <c r="B997" i="68"/>
  <c r="B1005" i="68"/>
  <c r="B1013" i="68"/>
  <c r="B1021" i="68"/>
  <c r="B1029" i="68"/>
  <c r="B1037" i="68"/>
  <c r="B1045" i="68"/>
  <c r="B1053" i="68"/>
  <c r="B1061" i="68"/>
  <c r="B1069" i="68"/>
  <c r="B1077" i="68"/>
  <c r="B1085" i="68"/>
  <c r="B1093" i="68"/>
  <c r="B1101" i="68"/>
  <c r="B1109" i="68"/>
  <c r="B1117" i="68"/>
  <c r="B1125" i="68"/>
  <c r="B1133" i="68"/>
  <c r="B1141" i="68"/>
  <c r="B1149" i="68"/>
  <c r="B1157" i="68"/>
  <c r="B1165" i="68"/>
  <c r="B1173" i="68"/>
  <c r="B1181" i="68"/>
  <c r="B1189" i="68"/>
  <c r="B1197" i="68"/>
  <c r="B1205" i="68"/>
  <c r="F18" i="68"/>
  <c r="F26" i="68"/>
  <c r="F34" i="68"/>
  <c r="F42" i="68"/>
  <c r="F50" i="68"/>
  <c r="F58" i="68"/>
  <c r="F66" i="68"/>
  <c r="F74" i="68"/>
  <c r="F82" i="68"/>
  <c r="F90" i="68"/>
  <c r="F98" i="68"/>
  <c r="F106" i="68"/>
  <c r="F114" i="68"/>
  <c r="F122" i="68"/>
  <c r="F130" i="68"/>
  <c r="F138" i="68"/>
  <c r="F146" i="68"/>
  <c r="F154" i="68"/>
  <c r="F162" i="68"/>
  <c r="F170" i="68"/>
  <c r="F178" i="68"/>
  <c r="F186" i="68"/>
  <c r="F194" i="68"/>
  <c r="F202" i="68"/>
  <c r="F210" i="68"/>
  <c r="F218" i="68"/>
  <c r="F226" i="68"/>
  <c r="F234" i="68"/>
  <c r="F242" i="68"/>
  <c r="F250" i="68"/>
  <c r="F258" i="68"/>
  <c r="F266" i="68"/>
  <c r="F274" i="68"/>
  <c r="F282" i="68"/>
  <c r="F290" i="68"/>
  <c r="F298" i="68"/>
  <c r="F306" i="68"/>
  <c r="F314" i="68"/>
  <c r="F322" i="68"/>
  <c r="F330" i="68"/>
  <c r="F338" i="68"/>
  <c r="F346" i="68"/>
  <c r="F354" i="68"/>
  <c r="F362" i="68"/>
  <c r="F370" i="68"/>
  <c r="F378" i="68"/>
  <c r="F386" i="68"/>
  <c r="F394" i="68"/>
  <c r="F402" i="68"/>
  <c r="F410" i="68"/>
  <c r="F418" i="68"/>
  <c r="F426" i="68"/>
  <c r="F434" i="68"/>
  <c r="F442" i="68"/>
  <c r="F450" i="68"/>
  <c r="F458" i="68"/>
  <c r="F466" i="68"/>
  <c r="F474" i="68"/>
  <c r="F482" i="68"/>
  <c r="F490" i="68"/>
  <c r="F498" i="68"/>
  <c r="F506" i="68"/>
  <c r="F514" i="68"/>
  <c r="F522" i="68"/>
  <c r="F530" i="68"/>
  <c r="F538" i="68"/>
  <c r="F546" i="68"/>
  <c r="F554" i="68"/>
  <c r="F562" i="68"/>
  <c r="F570" i="68"/>
  <c r="F578" i="68"/>
  <c r="F586" i="68"/>
  <c r="F594" i="68"/>
  <c r="F602" i="68"/>
  <c r="F610" i="68"/>
  <c r="F618" i="68"/>
  <c r="F626" i="68"/>
  <c r="F634" i="68"/>
  <c r="F642" i="68"/>
  <c r="F650" i="68"/>
  <c r="F658" i="68"/>
  <c r="F666" i="68"/>
  <c r="F674" i="68"/>
  <c r="F682" i="68"/>
  <c r="F690" i="68"/>
  <c r="F698" i="68"/>
  <c r="F706" i="68"/>
  <c r="F714" i="68"/>
  <c r="F722" i="68"/>
  <c r="F730" i="68"/>
  <c r="F738" i="68"/>
  <c r="F746" i="68"/>
  <c r="F754" i="68"/>
  <c r="F762" i="68"/>
  <c r="F770" i="68"/>
  <c r="F778" i="68"/>
  <c r="F786" i="68"/>
  <c r="F794" i="68"/>
  <c r="F802" i="68"/>
  <c r="F810" i="68"/>
  <c r="F818" i="68"/>
  <c r="F826" i="68"/>
  <c r="F834" i="68"/>
  <c r="F842" i="68"/>
  <c r="F850" i="68"/>
  <c r="F858" i="68"/>
  <c r="F866" i="68"/>
  <c r="F874" i="68"/>
  <c r="F882" i="68"/>
  <c r="F890" i="68"/>
  <c r="F898" i="68"/>
  <c r="F906" i="68"/>
  <c r="F914" i="68"/>
  <c r="F922" i="68"/>
  <c r="F930" i="68"/>
  <c r="F938" i="68"/>
  <c r="F946" i="68"/>
  <c r="F954" i="68"/>
  <c r="F962" i="68"/>
  <c r="F970" i="68"/>
  <c r="F978" i="68"/>
  <c r="F986" i="68"/>
  <c r="F994" i="68"/>
  <c r="F1002" i="68"/>
  <c r="F1010" i="68"/>
  <c r="F1018" i="68"/>
  <c r="F1026" i="68"/>
  <c r="F1034" i="68"/>
  <c r="F1042" i="68"/>
  <c r="F1050" i="68"/>
  <c r="F1058" i="68"/>
  <c r="F1066" i="68"/>
  <c r="F1074" i="68"/>
  <c r="F1082" i="68"/>
  <c r="F1090" i="68"/>
  <c r="F1098" i="68"/>
  <c r="F1106" i="68"/>
  <c r="F1114" i="68"/>
  <c r="F1122" i="68"/>
  <c r="F1130" i="68"/>
  <c r="F1138" i="68"/>
  <c r="F1146" i="68"/>
  <c r="F1154" i="68"/>
  <c r="F1162" i="68"/>
  <c r="F1170" i="68"/>
  <c r="F1178" i="68"/>
  <c r="F1186" i="68"/>
  <c r="F1194" i="68"/>
  <c r="F1202" i="68"/>
  <c r="BF104" i="68"/>
  <c r="BI104" i="68" s="1"/>
  <c r="DK113" i="68"/>
  <c r="AH114" i="68"/>
  <c r="BI114" i="68" s="1"/>
  <c r="CM147" i="68"/>
  <c r="AH151" i="68"/>
  <c r="DK152" i="68"/>
  <c r="AH154" i="68"/>
  <c r="BI154" i="68" s="1"/>
  <c r="BI161" i="68"/>
  <c r="CM164" i="68"/>
  <c r="DN164" i="68" s="1"/>
  <c r="CM182" i="68"/>
  <c r="DN182" i="68" s="1"/>
  <c r="BF184" i="68"/>
  <c r="DK185" i="68"/>
  <c r="AH187" i="68"/>
  <c r="BI187" i="68" s="1"/>
  <c r="DN187" i="68"/>
  <c r="AH189" i="68"/>
  <c r="BI189" i="68" s="1"/>
  <c r="AH192" i="68"/>
  <c r="BI192" i="68" s="1"/>
  <c r="CM193" i="68"/>
  <c r="DN193" i="68" s="1"/>
  <c r="CM203" i="68"/>
  <c r="AH218" i="68"/>
  <c r="BI218" i="68" s="1"/>
  <c r="DN218" i="68"/>
  <c r="DN220" i="68"/>
  <c r="AH226" i="68"/>
  <c r="BI226" i="68" s="1"/>
  <c r="CM235" i="68"/>
  <c r="BI250" i="68"/>
  <c r="CM251" i="68"/>
  <c r="DN251" i="68" s="1"/>
  <c r="CM276" i="68"/>
  <c r="DN276" i="68" s="1"/>
  <c r="DN278" i="68"/>
  <c r="AH281" i="68"/>
  <c r="CM284" i="68"/>
  <c r="DN284" i="68" s="1"/>
  <c r="AH296" i="68"/>
  <c r="BI296" i="68" s="1"/>
  <c r="AH297" i="68"/>
  <c r="BI297" i="68" s="1"/>
  <c r="BI304" i="68"/>
  <c r="BI285" i="68"/>
  <c r="DN286" i="68"/>
  <c r="AH288" i="68"/>
  <c r="BI288" i="68" s="1"/>
  <c r="AH289" i="68"/>
  <c r="BI289" i="68" s="1"/>
  <c r="CM297" i="68"/>
  <c r="DN297" i="68" s="1"/>
  <c r="AH299" i="68"/>
  <c r="CM300" i="68"/>
  <c r="DN300" i="68" s="1"/>
  <c r="CM306" i="68"/>
  <c r="DN306" i="68" s="1"/>
  <c r="BI307" i="68"/>
  <c r="DN308" i="68"/>
  <c r="BF310" i="68"/>
  <c r="BI310" i="68" s="1"/>
  <c r="CM312" i="68"/>
  <c r="CM317" i="68"/>
  <c r="DN317" i="68" s="1"/>
  <c r="CM322" i="68"/>
  <c r="AH325" i="68"/>
  <c r="BI325" i="68" s="1"/>
  <c r="BI327" i="68"/>
  <c r="DN331" i="68"/>
  <c r="BI333" i="68"/>
  <c r="CM289" i="68"/>
  <c r="DN289" i="68" s="1"/>
  <c r="AH291" i="68"/>
  <c r="BI291" i="68" s="1"/>
  <c r="BI294" i="68"/>
  <c r="DN295" i="68"/>
  <c r="BI302" i="68"/>
  <c r="CM309" i="68"/>
  <c r="DN309" i="68" s="1"/>
  <c r="AH317" i="68"/>
  <c r="BI317" i="68" s="1"/>
  <c r="AH319" i="68"/>
  <c r="DN320" i="68"/>
  <c r="DN322" i="68"/>
  <c r="DN325" i="68"/>
  <c r="AH330" i="68"/>
  <c r="BI330" i="68" s="1"/>
  <c r="CM332" i="68"/>
  <c r="CM335" i="68"/>
  <c r="DN335" i="68" s="1"/>
  <c r="CM290" i="68"/>
  <c r="DN290" i="68" s="1"/>
  <c r="BI311" i="68"/>
  <c r="AH321" i="68"/>
  <c r="AH329" i="68"/>
  <c r="BI329" i="68" s="1"/>
  <c r="BI331" i="68"/>
  <c r="CM333" i="68"/>
  <c r="BI460" i="68"/>
  <c r="AH301" i="68"/>
  <c r="DN301" i="68"/>
  <c r="CM302" i="68"/>
  <c r="DN302" i="68" s="1"/>
  <c r="AH332" i="68"/>
  <c r="BI332" i="68" s="1"/>
  <c r="BI338" i="68"/>
  <c r="DK283" i="68"/>
  <c r="DN283" i="68" s="1"/>
  <c r="AH293" i="68"/>
  <c r="BI293" i="68" s="1"/>
  <c r="CM294" i="68"/>
  <c r="DN294" i="68" s="1"/>
  <c r="DN296" i="68"/>
  <c r="DN298" i="68"/>
  <c r="BI300" i="68"/>
  <c r="BI312" i="68"/>
  <c r="CM324" i="68"/>
  <c r="DN324" i="68" s="1"/>
  <c r="BI335" i="68"/>
  <c r="DK311" i="68"/>
  <c r="DN311" i="68" s="1"/>
  <c r="AH312" i="68"/>
  <c r="CM338" i="68"/>
  <c r="CM343" i="68"/>
  <c r="DN343" i="68" s="1"/>
  <c r="BF350" i="68"/>
  <c r="BI350" i="68" s="1"/>
  <c r="CM356" i="68"/>
  <c r="DN356" i="68" s="1"/>
  <c r="BI362" i="68"/>
  <c r="DN403" i="68"/>
  <c r="CM321" i="68"/>
  <c r="DN321" i="68" s="1"/>
  <c r="CM340" i="68"/>
  <c r="DN340" i="68" s="1"/>
  <c r="AH343" i="68"/>
  <c r="BI343" i="68" s="1"/>
  <c r="CM345" i="68"/>
  <c r="DN345" i="68" s="1"/>
  <c r="CM346" i="68"/>
  <c r="DN346" i="68" s="1"/>
  <c r="CM349" i="68"/>
  <c r="DN349" i="68" s="1"/>
  <c r="AH360" i="68"/>
  <c r="CM369" i="68"/>
  <c r="DN369" i="68" s="1"/>
  <c r="CM394" i="68"/>
  <c r="DN394" i="68" s="1"/>
  <c r="DN405" i="68"/>
  <c r="DN411" i="68"/>
  <c r="BF318" i="68"/>
  <c r="BI318" i="68" s="1"/>
  <c r="DK327" i="68"/>
  <c r="DN327" i="68" s="1"/>
  <c r="AH328" i="68"/>
  <c r="BI328" i="68" s="1"/>
  <c r="CM351" i="68"/>
  <c r="AH356" i="68"/>
  <c r="BI356" i="68" s="1"/>
  <c r="CM361" i="68"/>
  <c r="DN361" i="68" s="1"/>
  <c r="AH363" i="68"/>
  <c r="BI363" i="68" s="1"/>
  <c r="AH393" i="68"/>
  <c r="BI393" i="68" s="1"/>
  <c r="CM401" i="68"/>
  <c r="DN401" i="68" s="1"/>
  <c r="BI360" i="68"/>
  <c r="DN400" i="68"/>
  <c r="CM424" i="68"/>
  <c r="AH435" i="68"/>
  <c r="BI435" i="68" s="1"/>
  <c r="CM313" i="68"/>
  <c r="DN313" i="68" s="1"/>
  <c r="BF334" i="68"/>
  <c r="BI334" i="68" s="1"/>
  <c r="AH339" i="68"/>
  <c r="BI339" i="68" s="1"/>
  <c r="AH340" i="68"/>
  <c r="BI340" i="68" s="1"/>
  <c r="AH347" i="68"/>
  <c r="BI347" i="68" s="1"/>
  <c r="CM386" i="68"/>
  <c r="AH400" i="68"/>
  <c r="BI400" i="68" s="1"/>
  <c r="DK319" i="68"/>
  <c r="DN319" i="68" s="1"/>
  <c r="AH320" i="68"/>
  <c r="BI320" i="68" s="1"/>
  <c r="DN341" i="68"/>
  <c r="AH342" i="68"/>
  <c r="BI342" i="68" s="1"/>
  <c r="AH344" i="68"/>
  <c r="BI344" i="68" s="1"/>
  <c r="AH345" i="68"/>
  <c r="BI345" i="68" s="1"/>
  <c r="CM348" i="68"/>
  <c r="DN348" i="68" s="1"/>
  <c r="CM352" i="68"/>
  <c r="AH361" i="68"/>
  <c r="BI361" i="68" s="1"/>
  <c r="CM362" i="68"/>
  <c r="CM364" i="68"/>
  <c r="DN364" i="68" s="1"/>
  <c r="BI380" i="68"/>
  <c r="BI394" i="68"/>
  <c r="AH404" i="68"/>
  <c r="BI404" i="68" s="1"/>
  <c r="DN413" i="68"/>
  <c r="CM421" i="68"/>
  <c r="DN441" i="68"/>
  <c r="CM329" i="68"/>
  <c r="DN329" i="68" s="1"/>
  <c r="CM337" i="68"/>
  <c r="DN337" i="68" s="1"/>
  <c r="DN344" i="68"/>
  <c r="DN362" i="68"/>
  <c r="AH395" i="68"/>
  <c r="BI395" i="68" s="1"/>
  <c r="AH428" i="68"/>
  <c r="AH366" i="68"/>
  <c r="BF366" i="68"/>
  <c r="BI372" i="68"/>
  <c r="CM383" i="68"/>
  <c r="DN383" i="68" s="1"/>
  <c r="AH385" i="68"/>
  <c r="BI385" i="68" s="1"/>
  <c r="CM388" i="68"/>
  <c r="DN388" i="68" s="1"/>
  <c r="CM393" i="68"/>
  <c r="DN393" i="68" s="1"/>
  <c r="CM397" i="68"/>
  <c r="DN397" i="68" s="1"/>
  <c r="BF398" i="68"/>
  <c r="CM415" i="68"/>
  <c r="DN415" i="68" s="1"/>
  <c r="DN417" i="68"/>
  <c r="AH419" i="68"/>
  <c r="BI419" i="68" s="1"/>
  <c r="DK426" i="68"/>
  <c r="AH429" i="68"/>
  <c r="CM436" i="68"/>
  <c r="DN436" i="68" s="1"/>
  <c r="AH437" i="68"/>
  <c r="BI437" i="68" s="1"/>
  <c r="BI444" i="68"/>
  <c r="DK456" i="68"/>
  <c r="DN456" i="68" s="1"/>
  <c r="DN488" i="68"/>
  <c r="BI368" i="68"/>
  <c r="CM370" i="68"/>
  <c r="DN370" i="68" s="1"/>
  <c r="AH376" i="68"/>
  <c r="DN376" i="68"/>
  <c r="AH379" i="68"/>
  <c r="BI379" i="68" s="1"/>
  <c r="CM384" i="68"/>
  <c r="DN384" i="68" s="1"/>
  <c r="AH388" i="68"/>
  <c r="DK391" i="68"/>
  <c r="DN391" i="68" s="1"/>
  <c r="AH398" i="68"/>
  <c r="CM402" i="68"/>
  <c r="DN402" i="68" s="1"/>
  <c r="AH408" i="68"/>
  <c r="BI408" i="68" s="1"/>
  <c r="DN408" i="68"/>
  <c r="AH411" i="68"/>
  <c r="BI411" i="68" s="1"/>
  <c r="CM416" i="68"/>
  <c r="CM420" i="68"/>
  <c r="DN420" i="68" s="1"/>
  <c r="CM423" i="68"/>
  <c r="DN423" i="68" s="1"/>
  <c r="CM431" i="68"/>
  <c r="DN431" i="68" s="1"/>
  <c r="CM438" i="68"/>
  <c r="DN438" i="68" s="1"/>
  <c r="AH491" i="68"/>
  <c r="BI527" i="68"/>
  <c r="DN575" i="68"/>
  <c r="BI352" i="68"/>
  <c r="CM360" i="68"/>
  <c r="DN360" i="68" s="1"/>
  <c r="AH364" i="68"/>
  <c r="BI364" i="68" s="1"/>
  <c r="DN365" i="68"/>
  <c r="DK367" i="68"/>
  <c r="AH374" i="68"/>
  <c r="BI374" i="68" s="1"/>
  <c r="CM378" i="68"/>
  <c r="DN378" i="68" s="1"/>
  <c r="AH384" i="68"/>
  <c r="AH387" i="68"/>
  <c r="BI387" i="68" s="1"/>
  <c r="CM392" i="68"/>
  <c r="DN392" i="68" s="1"/>
  <c r="AH396" i="68"/>
  <c r="DK399" i="68"/>
  <c r="AH406" i="68"/>
  <c r="CM410" i="68"/>
  <c r="AH416" i="68"/>
  <c r="BI416" i="68" s="1"/>
  <c r="AH420" i="68"/>
  <c r="AH422" i="68"/>
  <c r="BI422" i="68" s="1"/>
  <c r="DN422" i="68"/>
  <c r="CM443" i="68"/>
  <c r="DN443" i="68" s="1"/>
  <c r="BF500" i="68"/>
  <c r="BI500" i="68" s="1"/>
  <c r="AH367" i="68"/>
  <c r="BI367" i="68" s="1"/>
  <c r="CM367" i="68"/>
  <c r="AH369" i="68"/>
  <c r="BI369" i="68" s="1"/>
  <c r="CM372" i="68"/>
  <c r="DN372" i="68" s="1"/>
  <c r="CM377" i="68"/>
  <c r="DN377" i="68" s="1"/>
  <c r="CM381" i="68"/>
  <c r="DN381" i="68" s="1"/>
  <c r="BI388" i="68"/>
  <c r="BI391" i="68"/>
  <c r="DN396" i="68"/>
  <c r="AH399" i="68"/>
  <c r="BI399" i="68" s="1"/>
  <c r="CM399" i="68"/>
  <c r="AH401" i="68"/>
  <c r="BI401" i="68" s="1"/>
  <c r="CM404" i="68"/>
  <c r="DN404" i="68" s="1"/>
  <c r="CM409" i="68"/>
  <c r="DN409" i="68" s="1"/>
  <c r="CM413" i="68"/>
  <c r="BI414" i="68"/>
  <c r="CM425" i="68"/>
  <c r="DN425" i="68" s="1"/>
  <c r="CM427" i="68"/>
  <c r="BI428" i="68"/>
  <c r="CM430" i="68"/>
  <c r="DN430" i="68" s="1"/>
  <c r="CM432" i="68"/>
  <c r="DN432" i="68" s="1"/>
  <c r="CM435" i="68"/>
  <c r="DN435" i="68" s="1"/>
  <c r="BI452" i="68"/>
  <c r="AH481" i="68"/>
  <c r="DN507" i="68"/>
  <c r="DN463" i="68"/>
  <c r="AH348" i="68"/>
  <c r="BI348" i="68" s="1"/>
  <c r="AH353" i="68"/>
  <c r="BI353" i="68" s="1"/>
  <c r="DN353" i="68"/>
  <c r="CM357" i="68"/>
  <c r="DN357" i="68" s="1"/>
  <c r="AH358" i="68"/>
  <c r="BF358" i="68"/>
  <c r="AH375" i="68"/>
  <c r="BI375" i="68" s="1"/>
  <c r="CM375" i="68"/>
  <c r="DN375" i="68" s="1"/>
  <c r="AH377" i="68"/>
  <c r="BI377" i="68" s="1"/>
  <c r="CM380" i="68"/>
  <c r="DN380" i="68" s="1"/>
  <c r="CM385" i="68"/>
  <c r="DN385" i="68" s="1"/>
  <c r="CM389" i="68"/>
  <c r="DN389" i="68" s="1"/>
  <c r="BF390" i="68"/>
  <c r="BI390" i="68" s="1"/>
  <c r="AH407" i="68"/>
  <c r="BI407" i="68" s="1"/>
  <c r="CM407" i="68"/>
  <c r="DN407" i="68" s="1"/>
  <c r="AH409" i="68"/>
  <c r="BI409" i="68" s="1"/>
  <c r="CM412" i="68"/>
  <c r="DN412" i="68" s="1"/>
  <c r="AH418" i="68"/>
  <c r="BI418" i="68" s="1"/>
  <c r="AH424" i="68"/>
  <c r="BI424" i="68" s="1"/>
  <c r="AH432" i="68"/>
  <c r="BI432" i="68" s="1"/>
  <c r="CM437" i="68"/>
  <c r="DN437" i="68" s="1"/>
  <c r="AH438" i="68"/>
  <c r="DN451" i="68"/>
  <c r="DN460" i="68"/>
  <c r="CM475" i="68"/>
  <c r="DN475" i="68" s="1"/>
  <c r="DN478" i="68"/>
  <c r="DK506" i="68"/>
  <c r="DK424" i="68"/>
  <c r="AH425" i="68"/>
  <c r="BI425" i="68" s="1"/>
  <c r="DK455" i="68"/>
  <c r="AH463" i="68"/>
  <c r="BI463" i="68" s="1"/>
  <c r="DK464" i="68"/>
  <c r="DN464" i="68" s="1"/>
  <c r="BI465" i="68"/>
  <c r="BI468" i="68"/>
  <c r="BI470" i="68"/>
  <c r="DK473" i="68"/>
  <c r="DN473" i="68" s="1"/>
  <c r="AH475" i="68"/>
  <c r="BI475" i="68" s="1"/>
  <c r="AH476" i="68"/>
  <c r="BI476" i="68" s="1"/>
  <c r="AH485" i="68"/>
  <c r="DN485" i="68"/>
  <c r="BF488" i="68"/>
  <c r="BI488" i="68" s="1"/>
  <c r="AH492" i="68"/>
  <c r="CM497" i="68"/>
  <c r="DN497" i="68" s="1"/>
  <c r="BI501" i="68"/>
  <c r="DN512" i="68"/>
  <c r="AH526" i="68"/>
  <c r="DN550" i="68"/>
  <c r="AH556" i="68"/>
  <c r="BI556" i="68" s="1"/>
  <c r="CM560" i="68"/>
  <c r="DN560" i="68" s="1"/>
  <c r="CM634" i="68"/>
  <c r="DN634" i="68" s="1"/>
  <c r="CM434" i="68"/>
  <c r="DN434" i="68" s="1"/>
  <c r="AH447" i="68"/>
  <c r="CM469" i="68"/>
  <c r="DN469" i="68" s="1"/>
  <c r="DN471" i="68"/>
  <c r="CM472" i="68"/>
  <c r="DN472" i="68" s="1"/>
  <c r="AH477" i="68"/>
  <c r="BI477" i="68" s="1"/>
  <c r="CM479" i="68"/>
  <c r="BI485" i="68"/>
  <c r="CM489" i="68"/>
  <c r="DN489" i="68" s="1"/>
  <c r="CM493" i="68"/>
  <c r="DN493" i="68" s="1"/>
  <c r="AH506" i="68"/>
  <c r="CM510" i="68"/>
  <c r="DN510" i="68" s="1"/>
  <c r="BI525" i="68"/>
  <c r="DN536" i="68"/>
  <c r="DN537" i="68"/>
  <c r="DN541" i="68"/>
  <c r="BI546" i="68"/>
  <c r="BI549" i="68"/>
  <c r="AH439" i="68"/>
  <c r="AH448" i="68"/>
  <c r="BI448" i="68" s="1"/>
  <c r="CM448" i="68"/>
  <c r="DN448" i="68" s="1"/>
  <c r="BI453" i="68"/>
  <c r="AH461" i="68"/>
  <c r="BI461" i="68" s="1"/>
  <c r="CM470" i="68"/>
  <c r="DN470" i="68" s="1"/>
  <c r="CM477" i="68"/>
  <c r="BI478" i="68"/>
  <c r="CM480" i="68"/>
  <c r="DN480" i="68" s="1"/>
  <c r="CM492" i="68"/>
  <c r="DN492" i="68" s="1"/>
  <c r="DN517" i="68"/>
  <c r="BI538" i="68"/>
  <c r="DN539" i="68"/>
  <c r="DN552" i="68"/>
  <c r="DN557" i="68"/>
  <c r="BI565" i="68"/>
  <c r="AH417" i="68"/>
  <c r="BI417" i="68" s="1"/>
  <c r="AH440" i="68"/>
  <c r="BI440" i="68" s="1"/>
  <c r="CM440" i="68"/>
  <c r="DN440" i="68" s="1"/>
  <c r="BF447" i="68"/>
  <c r="DK447" i="68"/>
  <c r="DN447" i="68" s="1"/>
  <c r="AH449" i="68"/>
  <c r="CM450" i="68"/>
  <c r="DN450" i="68" s="1"/>
  <c r="BF454" i="68"/>
  <c r="BI454" i="68" s="1"/>
  <c r="AH471" i="68"/>
  <c r="BI471" i="68" s="1"/>
  <c r="DK500" i="68"/>
  <c r="BF507" i="68"/>
  <c r="AH513" i="68"/>
  <c r="BI513" i="68" s="1"/>
  <c r="AH520" i="68"/>
  <c r="BI520" i="68" s="1"/>
  <c r="BI526" i="68"/>
  <c r="BI528" i="68"/>
  <c r="BF547" i="68"/>
  <c r="BI551" i="68"/>
  <c r="DK553" i="68"/>
  <c r="AH567" i="68"/>
  <c r="BI567" i="68" s="1"/>
  <c r="DN571" i="68"/>
  <c r="CM426" i="68"/>
  <c r="BF439" i="68"/>
  <c r="DK439" i="68"/>
  <c r="AH441" i="68"/>
  <c r="BI441" i="68" s="1"/>
  <c r="CM442" i="68"/>
  <c r="DN442" i="68" s="1"/>
  <c r="AH457" i="68"/>
  <c r="BI457" i="68" s="1"/>
  <c r="CM457" i="68"/>
  <c r="CM461" i="68"/>
  <c r="DN461" i="68" s="1"/>
  <c r="BF462" i="68"/>
  <c r="BI462" i="68" s="1"/>
  <c r="CM468" i="68"/>
  <c r="DN468" i="68" s="1"/>
  <c r="AH474" i="68"/>
  <c r="CM481" i="68"/>
  <c r="DN481" i="68" s="1"/>
  <c r="AH487" i="68"/>
  <c r="AH495" i="68"/>
  <c r="BI495" i="68" s="1"/>
  <c r="CM525" i="68"/>
  <c r="AH533" i="68"/>
  <c r="BI533" i="68" s="1"/>
  <c r="DN573" i="68"/>
  <c r="AH433" i="68"/>
  <c r="BI433" i="68" s="1"/>
  <c r="CM449" i="68"/>
  <c r="DN449" i="68" s="1"/>
  <c r="CM458" i="68"/>
  <c r="DN458" i="68" s="1"/>
  <c r="AH465" i="68"/>
  <c r="CM465" i="68"/>
  <c r="DN465" i="68" s="1"/>
  <c r="DN479" i="68"/>
  <c r="AH512" i="68"/>
  <c r="BI512" i="68" s="1"/>
  <c r="BI515" i="68"/>
  <c r="DN518" i="68"/>
  <c r="AH642" i="68"/>
  <c r="BI642" i="68" s="1"/>
  <c r="CM466" i="68"/>
  <c r="DN466" i="68" s="1"/>
  <c r="BF487" i="68"/>
  <c r="DK498" i="68"/>
  <c r="CM503" i="68"/>
  <c r="DN503" i="68" s="1"/>
  <c r="AH518" i="68"/>
  <c r="BI518" i="68" s="1"/>
  <c r="BF521" i="68"/>
  <c r="CM524" i="68"/>
  <c r="DN524" i="68" s="1"/>
  <c r="AH531" i="68"/>
  <c r="BI531" i="68" s="1"/>
  <c r="BF534" i="68"/>
  <c r="AH542" i="68"/>
  <c r="AH547" i="68"/>
  <c r="BF550" i="68"/>
  <c r="AH558" i="68"/>
  <c r="AH563" i="68"/>
  <c r="BI563" i="68" s="1"/>
  <c r="BF566" i="68"/>
  <c r="AH569" i="68"/>
  <c r="BF573" i="68"/>
  <c r="BI573" i="68" s="1"/>
  <c r="DN589" i="68"/>
  <c r="CM600" i="68"/>
  <c r="DN600" i="68" s="1"/>
  <c r="DN605" i="68"/>
  <c r="BF679" i="68"/>
  <c r="BI679" i="68" s="1"/>
  <c r="BI688" i="68"/>
  <c r="AH473" i="68"/>
  <c r="BI473" i="68" s="1"/>
  <c r="AH510" i="68"/>
  <c r="BI510" i="68" s="1"/>
  <c r="CM516" i="68"/>
  <c r="DN516" i="68" s="1"/>
  <c r="AH523" i="68"/>
  <c r="BI523" i="68" s="1"/>
  <c r="BI537" i="68"/>
  <c r="CM538" i="68"/>
  <c r="CM540" i="68"/>
  <c r="DN540" i="68" s="1"/>
  <c r="CM543" i="68"/>
  <c r="DK551" i="68"/>
  <c r="BI553" i="68"/>
  <c r="CM554" i="68"/>
  <c r="CM556" i="68"/>
  <c r="CM559" i="68"/>
  <c r="AH571" i="68"/>
  <c r="DN627" i="68"/>
  <c r="AH656" i="68"/>
  <c r="BI675" i="68"/>
  <c r="BF689" i="68"/>
  <c r="BI689" i="68" s="1"/>
  <c r="DN819" i="68"/>
  <c r="CM482" i="68"/>
  <c r="DN482" i="68" s="1"/>
  <c r="AH502" i="68"/>
  <c r="BI502" i="68" s="1"/>
  <c r="BF505" i="68"/>
  <c r="BI505" i="68" s="1"/>
  <c r="CM508" i="68"/>
  <c r="DN508" i="68" s="1"/>
  <c r="AH515" i="68"/>
  <c r="CM522" i="68"/>
  <c r="DK525" i="68"/>
  <c r="AH544" i="68"/>
  <c r="AH560" i="68"/>
  <c r="BI560" i="68" s="1"/>
  <c r="CM567" i="68"/>
  <c r="AH568" i="68"/>
  <c r="BI568" i="68" s="1"/>
  <c r="DN572" i="68"/>
  <c r="BF578" i="68"/>
  <c r="AH584" i="68"/>
  <c r="BI584" i="68" s="1"/>
  <c r="AH646" i="68"/>
  <c r="AH489" i="68"/>
  <c r="BI489" i="68" s="1"/>
  <c r="DN490" i="68"/>
  <c r="BI497" i="68"/>
  <c r="CM500" i="68"/>
  <c r="AH507" i="68"/>
  <c r="CM514" i="68"/>
  <c r="DN514" i="68" s="1"/>
  <c r="AH529" i="68"/>
  <c r="BI529" i="68" s="1"/>
  <c r="CM529" i="68"/>
  <c r="DN529" i="68" s="1"/>
  <c r="DN538" i="68"/>
  <c r="AH545" i="68"/>
  <c r="BI545" i="68" s="1"/>
  <c r="CM545" i="68"/>
  <c r="DN545" i="68" s="1"/>
  <c r="AH561" i="68"/>
  <c r="BI561" i="68" s="1"/>
  <c r="CM561" i="68"/>
  <c r="DN561" i="68" s="1"/>
  <c r="AH574" i="68"/>
  <c r="BI574" i="68" s="1"/>
  <c r="DN574" i="68"/>
  <c r="DN580" i="68"/>
  <c r="CM597" i="68"/>
  <c r="DN597" i="68" s="1"/>
  <c r="AH598" i="68"/>
  <c r="BI640" i="68"/>
  <c r="AH494" i="68"/>
  <c r="BI494" i="68" s="1"/>
  <c r="CM495" i="68"/>
  <c r="DN495" i="68" s="1"/>
  <c r="AH499" i="68"/>
  <c r="BI499" i="68" s="1"/>
  <c r="CM506" i="68"/>
  <c r="DK509" i="68"/>
  <c r="DN509" i="68" s="1"/>
  <c r="BF524" i="68"/>
  <c r="BI524" i="68" s="1"/>
  <c r="AH534" i="68"/>
  <c r="AH539" i="68"/>
  <c r="BI539" i="68" s="1"/>
  <c r="BF542" i="68"/>
  <c r="AH550" i="68"/>
  <c r="AH555" i="68"/>
  <c r="BI555" i="68" s="1"/>
  <c r="BF558" i="68"/>
  <c r="AH566" i="68"/>
  <c r="DN576" i="68"/>
  <c r="AH578" i="68"/>
  <c r="DK579" i="68"/>
  <c r="DN579" i="68" s="1"/>
  <c r="BI585" i="68"/>
  <c r="AH588" i="68"/>
  <c r="BI588" i="68" s="1"/>
  <c r="DK606" i="68"/>
  <c r="BI610" i="68"/>
  <c r="AH611" i="68"/>
  <c r="AH612" i="68"/>
  <c r="BI633" i="68"/>
  <c r="CM636" i="68"/>
  <c r="DN636" i="68" s="1"/>
  <c r="DN651" i="68"/>
  <c r="AH660" i="68"/>
  <c r="BI660" i="68" s="1"/>
  <c r="DN660" i="68"/>
  <c r="DN682" i="68"/>
  <c r="CM474" i="68"/>
  <c r="DN474" i="68" s="1"/>
  <c r="CM498" i="68"/>
  <c r="DK501" i="68"/>
  <c r="DN501" i="68" s="1"/>
  <c r="BF516" i="68"/>
  <c r="AH521" i="68"/>
  <c r="DK522" i="68"/>
  <c r="CM527" i="68"/>
  <c r="CM530" i="68"/>
  <c r="DN530" i="68" s="1"/>
  <c r="CM532" i="68"/>
  <c r="DN532" i="68" s="1"/>
  <c r="CM535" i="68"/>
  <c r="DK543" i="68"/>
  <c r="CM546" i="68"/>
  <c r="DN546" i="68" s="1"/>
  <c r="CM548" i="68"/>
  <c r="DN548" i="68" s="1"/>
  <c r="CM551" i="68"/>
  <c r="DK559" i="68"/>
  <c r="CM562" i="68"/>
  <c r="DN562" i="68" s="1"/>
  <c r="CM564" i="68"/>
  <c r="DN564" i="68" s="1"/>
  <c r="CM570" i="68"/>
  <c r="BI579" i="68"/>
  <c r="AH581" i="68"/>
  <c r="DN588" i="68"/>
  <c r="BI612" i="68"/>
  <c r="CM617" i="68"/>
  <c r="DN617" i="68" s="1"/>
  <c r="DN629" i="68"/>
  <c r="DN637" i="68"/>
  <c r="BI656" i="68"/>
  <c r="DN683" i="68"/>
  <c r="BI687" i="68"/>
  <c r="DK570" i="68"/>
  <c r="CM572" i="68"/>
  <c r="AH575" i="68"/>
  <c r="BI575" i="68" s="1"/>
  <c r="BF577" i="68"/>
  <c r="BI577" i="68" s="1"/>
  <c r="AH590" i="68"/>
  <c r="CM593" i="68"/>
  <c r="DN593" i="68" s="1"/>
  <c r="BF597" i="68"/>
  <c r="BF598" i="68"/>
  <c r="AH600" i="68"/>
  <c r="BI600" i="68" s="1"/>
  <c r="AH606" i="68"/>
  <c r="BF621" i="68"/>
  <c r="BF622" i="68"/>
  <c r="BI622" i="68" s="1"/>
  <c r="AH624" i="68"/>
  <c r="BI624" i="68" s="1"/>
  <c r="AH629" i="68"/>
  <c r="DK630" i="68"/>
  <c r="AH635" i="68"/>
  <c r="BI635" i="68" s="1"/>
  <c r="CM638" i="68"/>
  <c r="DN638" i="68" s="1"/>
  <c r="AH639" i="68"/>
  <c r="CM639" i="68"/>
  <c r="CM641" i="68"/>
  <c r="DN641" i="68" s="1"/>
  <c r="BF645" i="68"/>
  <c r="BF646" i="68"/>
  <c r="AH648" i="68"/>
  <c r="BI648" i="68" s="1"/>
  <c r="BI659" i="68"/>
  <c r="CM663" i="68"/>
  <c r="DN663" i="68" s="1"/>
  <c r="AH664" i="68"/>
  <c r="BI664" i="68" s="1"/>
  <c r="BF665" i="68"/>
  <c r="AH666" i="68"/>
  <c r="AH671" i="68"/>
  <c r="DN671" i="68"/>
  <c r="CM678" i="68"/>
  <c r="DN678" i="68" s="1"/>
  <c r="AH689" i="68"/>
  <c r="AH690" i="68"/>
  <c r="BI690" i="68" s="1"/>
  <c r="CM690" i="68"/>
  <c r="BI749" i="68"/>
  <c r="DK578" i="68"/>
  <c r="CM580" i="68"/>
  <c r="BF590" i="68"/>
  <c r="BI590" i="68" s="1"/>
  <c r="CM598" i="68"/>
  <c r="AH599" i="68"/>
  <c r="BI599" i="68" s="1"/>
  <c r="CM599" i="68"/>
  <c r="CM601" i="68"/>
  <c r="DN601" i="68" s="1"/>
  <c r="BF605" i="68"/>
  <c r="BI605" i="68" s="1"/>
  <c r="BF606" i="68"/>
  <c r="AH608" i="68"/>
  <c r="AH613" i="68"/>
  <c r="DK614" i="68"/>
  <c r="DN614" i="68" s="1"/>
  <c r="BI615" i="68"/>
  <c r="AH619" i="68"/>
  <c r="CM622" i="68"/>
  <c r="AH623" i="68"/>
  <c r="BI623" i="68" s="1"/>
  <c r="CM623" i="68"/>
  <c r="CM625" i="68"/>
  <c r="DN625" i="68" s="1"/>
  <c r="DK639" i="68"/>
  <c r="DN640" i="68"/>
  <c r="CM646" i="68"/>
  <c r="AH647" i="68"/>
  <c r="BI647" i="68" s="1"/>
  <c r="CM647" i="68"/>
  <c r="CM649" i="68"/>
  <c r="DN649" i="68" s="1"/>
  <c r="BF653" i="68"/>
  <c r="CM656" i="68"/>
  <c r="DN656" i="68" s="1"/>
  <c r="DN661" i="68"/>
  <c r="DN694" i="68"/>
  <c r="BI705" i="68"/>
  <c r="BI714" i="68"/>
  <c r="AH583" i="68"/>
  <c r="BI583" i="68" s="1"/>
  <c r="CM583" i="68"/>
  <c r="CM584" i="68"/>
  <c r="AH595" i="68"/>
  <c r="BI595" i="68" s="1"/>
  <c r="CM604" i="68"/>
  <c r="CM608" i="68"/>
  <c r="AH614" i="68"/>
  <c r="DN620" i="68"/>
  <c r="BI630" i="68"/>
  <c r="AH632" i="68"/>
  <c r="BI632" i="68" s="1"/>
  <c r="AH637" i="68"/>
  <c r="BI637" i="68" s="1"/>
  <c r="AH643" i="68"/>
  <c r="BI643" i="68" s="1"/>
  <c r="DN644" i="68"/>
  <c r="CM652" i="68"/>
  <c r="CM654" i="68"/>
  <c r="DN654" i="68" s="1"/>
  <c r="AH655" i="68"/>
  <c r="BI655" i="68" s="1"/>
  <c r="CM655" i="68"/>
  <c r="CM657" i="68"/>
  <c r="DN657" i="68" s="1"/>
  <c r="BF661" i="68"/>
  <c r="BI661" i="68" s="1"/>
  <c r="CM670" i="68"/>
  <c r="DN670" i="68" s="1"/>
  <c r="BI676" i="68"/>
  <c r="AH685" i="68"/>
  <c r="BI685" i="68" s="1"/>
  <c r="DN686" i="68"/>
  <c r="AH694" i="68"/>
  <c r="BI694" i="68" s="1"/>
  <c r="CM695" i="68"/>
  <c r="DN695" i="68" s="1"/>
  <c r="DN697" i="68"/>
  <c r="DK698" i="68"/>
  <c r="DN698" i="68" s="1"/>
  <c r="AH706" i="68"/>
  <c r="BI706" i="68" s="1"/>
  <c r="DN723" i="68"/>
  <c r="CM764" i="68"/>
  <c r="AH582" i="68"/>
  <c r="BI582" i="68" s="1"/>
  <c r="AH587" i="68"/>
  <c r="BI587" i="68" s="1"/>
  <c r="DK599" i="68"/>
  <c r="CM606" i="68"/>
  <c r="AH607" i="68"/>
  <c r="BI607" i="68" s="1"/>
  <c r="CM607" i="68"/>
  <c r="CM609" i="68"/>
  <c r="DN609" i="68" s="1"/>
  <c r="BI619" i="68"/>
  <c r="DK623" i="68"/>
  <c r="DN624" i="68"/>
  <c r="CM628" i="68"/>
  <c r="DN628" i="68" s="1"/>
  <c r="CM632" i="68"/>
  <c r="DN632" i="68" s="1"/>
  <c r="AH638" i="68"/>
  <c r="BI638" i="68" s="1"/>
  <c r="DK647" i="68"/>
  <c r="DN648" i="68"/>
  <c r="CM660" i="68"/>
  <c r="BF663" i="68"/>
  <c r="CM668" i="68"/>
  <c r="DN668" i="68" s="1"/>
  <c r="AH670" i="68"/>
  <c r="BI670" i="68" s="1"/>
  <c r="BF678" i="68"/>
  <c r="DK685" i="68"/>
  <c r="DN700" i="68"/>
  <c r="AH736" i="68"/>
  <c r="BI736" i="68" s="1"/>
  <c r="BF581" i="68"/>
  <c r="DK582" i="68"/>
  <c r="DN582" i="68" s="1"/>
  <c r="DK583" i="68"/>
  <c r="CM585" i="68"/>
  <c r="DN585" i="68" s="1"/>
  <c r="AH592" i="68"/>
  <c r="BI592" i="68" s="1"/>
  <c r="AH597" i="68"/>
  <c r="DK598" i="68"/>
  <c r="AH603" i="68"/>
  <c r="BI603" i="68" s="1"/>
  <c r="DN604" i="68"/>
  <c r="BF613" i="68"/>
  <c r="BF614" i="68"/>
  <c r="AH616" i="68"/>
  <c r="BI616" i="68" s="1"/>
  <c r="AH621" i="68"/>
  <c r="DK622" i="68"/>
  <c r="AH627" i="68"/>
  <c r="BI627" i="68" s="1"/>
  <c r="CM630" i="68"/>
  <c r="AH631" i="68"/>
  <c r="CM631" i="68"/>
  <c r="DN631" i="68" s="1"/>
  <c r="CM633" i="68"/>
  <c r="DN633" i="68" s="1"/>
  <c r="AH645" i="68"/>
  <c r="DK646" i="68"/>
  <c r="AH651" i="68"/>
  <c r="BI651" i="68" s="1"/>
  <c r="DN652" i="68"/>
  <c r="DK655" i="68"/>
  <c r="AH665" i="68"/>
  <c r="BI667" i="68"/>
  <c r="CM674" i="68"/>
  <c r="DN674" i="68" s="1"/>
  <c r="BI697" i="68"/>
  <c r="BI698" i="68"/>
  <c r="CM718" i="68"/>
  <c r="DN718" i="68" s="1"/>
  <c r="AH797" i="68"/>
  <c r="BI797" i="68" s="1"/>
  <c r="BF666" i="68"/>
  <c r="BF673" i="68"/>
  <c r="BI673" i="68" s="1"/>
  <c r="CM676" i="68"/>
  <c r="DN676" i="68" s="1"/>
  <c r="AH695" i="68"/>
  <c r="BI695" i="68" s="1"/>
  <c r="CM712" i="68"/>
  <c r="AH718" i="68"/>
  <c r="BI718" i="68" s="1"/>
  <c r="BI738" i="68"/>
  <c r="CM742" i="68"/>
  <c r="DN742" i="68" s="1"/>
  <c r="AH772" i="68"/>
  <c r="BI772" i="68" s="1"/>
  <c r="BF775" i="68"/>
  <c r="BI775" i="68" s="1"/>
  <c r="DK776" i="68"/>
  <c r="BF793" i="68"/>
  <c r="BI793" i="68" s="1"/>
  <c r="BI671" i="68"/>
  <c r="DN681" i="68"/>
  <c r="BF686" i="68"/>
  <c r="BI696" i="68"/>
  <c r="AH710" i="68"/>
  <c r="BI710" i="68" s="1"/>
  <c r="AH774" i="68"/>
  <c r="BI774" i="68" s="1"/>
  <c r="DK800" i="68"/>
  <c r="DN800" i="68" s="1"/>
  <c r="BI848" i="68"/>
  <c r="DN871" i="68"/>
  <c r="DN675" i="68"/>
  <c r="CM684" i="68"/>
  <c r="DN684" i="68" s="1"/>
  <c r="AH693" i="68"/>
  <c r="BI693" i="68" s="1"/>
  <c r="BI700" i="68"/>
  <c r="AH708" i="68"/>
  <c r="BI708" i="68" s="1"/>
  <c r="CM709" i="68"/>
  <c r="DN709" i="68" s="1"/>
  <c r="BI711" i="68"/>
  <c r="BI712" i="68"/>
  <c r="BI722" i="68"/>
  <c r="DK781" i="68"/>
  <c r="DN781" i="68" s="1"/>
  <c r="DK667" i="68"/>
  <c r="AH669" i="68"/>
  <c r="BI669" i="68" s="1"/>
  <c r="CM669" i="68"/>
  <c r="DN669" i="68" s="1"/>
  <c r="CM672" i="68"/>
  <c r="DN672" i="68" s="1"/>
  <c r="CM680" i="68"/>
  <c r="DK690" i="68"/>
  <c r="AH692" i="68"/>
  <c r="BI692" i="68" s="1"/>
  <c r="DK693" i="68"/>
  <c r="DN693" i="68" s="1"/>
  <c r="AH709" i="68"/>
  <c r="BI709" i="68" s="1"/>
  <c r="BI728" i="68"/>
  <c r="AH734" i="68"/>
  <c r="BI734" i="68" s="1"/>
  <c r="DN734" i="68"/>
  <c r="AH771" i="68"/>
  <c r="BI771" i="68" s="1"/>
  <c r="CM919" i="68"/>
  <c r="DN919" i="68" s="1"/>
  <c r="BI683" i="68"/>
  <c r="CM705" i="68"/>
  <c r="DN705" i="68" s="1"/>
  <c r="CM707" i="68"/>
  <c r="CM724" i="68"/>
  <c r="DN724" i="68" s="1"/>
  <c r="CM730" i="68"/>
  <c r="DN730" i="68" s="1"/>
  <c r="CM731" i="68"/>
  <c r="DN731" i="68" s="1"/>
  <c r="AH737" i="68"/>
  <c r="BI737" i="68" s="1"/>
  <c r="AH778" i="68"/>
  <c r="BI778" i="68" s="1"/>
  <c r="CM803" i="68"/>
  <c r="BF674" i="68"/>
  <c r="BI674" i="68" s="1"/>
  <c r="CM677" i="68"/>
  <c r="DN677" i="68" s="1"/>
  <c r="CM688" i="68"/>
  <c r="DN688" i="68" s="1"/>
  <c r="DN696" i="68"/>
  <c r="CM701" i="68"/>
  <c r="AH703" i="68"/>
  <c r="BI703" i="68" s="1"/>
  <c r="CM703" i="68"/>
  <c r="DN703" i="68" s="1"/>
  <c r="CM717" i="68"/>
  <c r="AH719" i="68"/>
  <c r="CM719" i="68"/>
  <c r="DN719" i="68" s="1"/>
  <c r="DN728" i="68"/>
  <c r="CM733" i="68"/>
  <c r="AH735" i="68"/>
  <c r="BI735" i="68" s="1"/>
  <c r="CM735" i="68"/>
  <c r="DN735" i="68" s="1"/>
  <c r="CM739" i="68"/>
  <c r="DN739" i="68" s="1"/>
  <c r="CM744" i="68"/>
  <c r="DN744" i="68" s="1"/>
  <c r="CM745" i="68"/>
  <c r="DN745" i="68" s="1"/>
  <c r="CM747" i="68"/>
  <c r="DN747" i="68" s="1"/>
  <c r="BF750" i="68"/>
  <c r="BI750" i="68" s="1"/>
  <c r="AH758" i="68"/>
  <c r="BI758" i="68" s="1"/>
  <c r="DK765" i="68"/>
  <c r="DN765" i="68" s="1"/>
  <c r="CM775" i="68"/>
  <c r="DN775" i="68" s="1"/>
  <c r="AH776" i="68"/>
  <c r="BI776" i="68" s="1"/>
  <c r="CM777" i="68"/>
  <c r="DN777" i="68" s="1"/>
  <c r="BI794" i="68"/>
  <c r="CM799" i="68"/>
  <c r="DN799" i="68" s="1"/>
  <c r="DN801" i="68"/>
  <c r="CM807" i="68"/>
  <c r="CM820" i="68"/>
  <c r="DN820" i="68" s="1"/>
  <c r="CM825" i="68"/>
  <c r="BI716" i="68"/>
  <c r="AH724" i="68"/>
  <c r="BI724" i="68" s="1"/>
  <c r="BI732" i="68"/>
  <c r="CM743" i="68"/>
  <c r="AH755" i="68"/>
  <c r="BI759" i="68"/>
  <c r="DN782" i="68"/>
  <c r="AH813" i="68"/>
  <c r="BI813" i="68" s="1"/>
  <c r="DN817" i="68"/>
  <c r="BF682" i="68"/>
  <c r="AH684" i="68"/>
  <c r="CM685" i="68"/>
  <c r="CM687" i="68"/>
  <c r="DN687" i="68" s="1"/>
  <c r="DK701" i="68"/>
  <c r="CM704" i="68"/>
  <c r="CM706" i="68"/>
  <c r="DN706" i="68" s="1"/>
  <c r="DK717" i="68"/>
  <c r="CM720" i="68"/>
  <c r="DN720" i="68" s="1"/>
  <c r="CM722" i="68"/>
  <c r="DK733" i="68"/>
  <c r="CM736" i="68"/>
  <c r="DN736" i="68" s="1"/>
  <c r="BI740" i="68"/>
  <c r="AH760" i="68"/>
  <c r="BI760" i="68" s="1"/>
  <c r="CM761" i="68"/>
  <c r="DN761" i="68" s="1"/>
  <c r="AH777" i="68"/>
  <c r="CM793" i="68"/>
  <c r="DN793" i="68" s="1"/>
  <c r="DN805" i="68"/>
  <c r="AH811" i="68"/>
  <c r="BF811" i="68"/>
  <c r="AH726" i="68"/>
  <c r="BI726" i="68" s="1"/>
  <c r="BI739" i="68"/>
  <c r="AH744" i="68"/>
  <c r="BI744" i="68" s="1"/>
  <c r="BI765" i="68"/>
  <c r="DN766" i="68"/>
  <c r="BI798" i="68"/>
  <c r="AH812" i="68"/>
  <c r="DN825" i="68"/>
  <c r="BI890" i="68"/>
  <c r="CM725" i="68"/>
  <c r="DN725" i="68" s="1"/>
  <c r="AH727" i="68"/>
  <c r="BI727" i="68" s="1"/>
  <c r="CM727" i="68"/>
  <c r="DN727" i="68" s="1"/>
  <c r="AH761" i="68"/>
  <c r="BI761" i="68" s="1"/>
  <c r="BI777" i="68"/>
  <c r="AH788" i="68"/>
  <c r="BI788" i="68" s="1"/>
  <c r="BF804" i="68"/>
  <c r="BI804" i="68" s="1"/>
  <c r="DN806" i="68"/>
  <c r="BF791" i="68"/>
  <c r="BF812" i="68"/>
  <c r="AH826" i="68"/>
  <c r="BI826" i="68" s="1"/>
  <c r="DN837" i="68"/>
  <c r="DN843" i="68"/>
  <c r="AH895" i="68"/>
  <c r="BI902" i="68"/>
  <c r="BI939" i="68"/>
  <c r="AH745" i="68"/>
  <c r="BI745" i="68" s="1"/>
  <c r="AH751" i="68"/>
  <c r="AH753" i="68"/>
  <c r="BI753" i="68" s="1"/>
  <c r="AH767" i="68"/>
  <c r="AH769" i="68"/>
  <c r="BI769" i="68" s="1"/>
  <c r="AH783" i="68"/>
  <c r="AH785" i="68"/>
  <c r="AH796" i="68"/>
  <c r="BI796" i="68" s="1"/>
  <c r="AH814" i="68"/>
  <c r="BI814" i="68" s="1"/>
  <c r="AH819" i="68"/>
  <c r="BI819" i="68" s="1"/>
  <c r="CM819" i="68"/>
  <c r="AH821" i="68"/>
  <c r="BI821" i="68" s="1"/>
  <c r="CM824" i="68"/>
  <c r="DN824" i="68" s="1"/>
  <c r="CM933" i="68"/>
  <c r="CM738" i="68"/>
  <c r="DN738" i="68" s="1"/>
  <c r="CM752" i="68"/>
  <c r="DN752" i="68" s="1"/>
  <c r="AH754" i="68"/>
  <c r="BI754" i="68" s="1"/>
  <c r="CM754" i="68"/>
  <c r="DN763" i="68"/>
  <c r="AH764" i="68"/>
  <c r="CM768" i="68"/>
  <c r="DN768" i="68" s="1"/>
  <c r="AH770" i="68"/>
  <c r="BI770" i="68" s="1"/>
  <c r="CM770" i="68"/>
  <c r="DN779" i="68"/>
  <c r="CM784" i="68"/>
  <c r="AH786" i="68"/>
  <c r="CM786" i="68"/>
  <c r="DN786" i="68" s="1"/>
  <c r="DN795" i="68"/>
  <c r="AH807" i="68"/>
  <c r="BI887" i="68"/>
  <c r="DN904" i="68"/>
  <c r="CM955" i="68"/>
  <c r="DN955" i="68" s="1"/>
  <c r="BF743" i="68"/>
  <c r="BI743" i="68" s="1"/>
  <c r="BF751" i="68"/>
  <c r="CM757" i="68"/>
  <c r="BF767" i="68"/>
  <c r="BI767" i="68" s="1"/>
  <c r="AH780" i="68"/>
  <c r="BI780" i="68" s="1"/>
  <c r="BF783" i="68"/>
  <c r="AH791" i="68"/>
  <c r="AH801" i="68"/>
  <c r="BI801" i="68" s="1"/>
  <c r="BF807" i="68"/>
  <c r="AH817" i="68"/>
  <c r="AH818" i="68"/>
  <c r="DN818" i="68"/>
  <c r="BI834" i="68"/>
  <c r="BI921" i="68"/>
  <c r="CM929" i="68"/>
  <c r="DN929" i="68" s="1"/>
  <c r="AH946" i="68"/>
  <c r="BI946" i="68" s="1"/>
  <c r="CM746" i="68"/>
  <c r="DN746" i="68" s="1"/>
  <c r="CM755" i="68"/>
  <c r="DN755" i="68" s="1"/>
  <c r="CM771" i="68"/>
  <c r="DN771" i="68" s="1"/>
  <c r="CM773" i="68"/>
  <c r="DN773" i="68" s="1"/>
  <c r="DN784" i="68"/>
  <c r="CM787" i="68"/>
  <c r="CM789" i="68"/>
  <c r="DN789" i="68" s="1"/>
  <c r="CM792" i="68"/>
  <c r="DN792" i="68" s="1"/>
  <c r="AH799" i="68"/>
  <c r="BI799" i="68" s="1"/>
  <c r="AH802" i="68"/>
  <c r="BI802" i="68" s="1"/>
  <c r="CM802" i="68"/>
  <c r="DN802" i="68" s="1"/>
  <c r="CM808" i="68"/>
  <c r="DN808" i="68" s="1"/>
  <c r="CM809" i="68"/>
  <c r="DN809" i="68" s="1"/>
  <c r="AH810" i="68"/>
  <c r="BI810" i="68" s="1"/>
  <c r="CM813" i="68"/>
  <c r="BF816" i="68"/>
  <c r="BI816" i="68" s="1"/>
  <c r="DN821" i="68"/>
  <c r="AH856" i="68"/>
  <c r="BI856" i="68" s="1"/>
  <c r="AH984" i="68"/>
  <c r="BI984" i="68" s="1"/>
  <c r="DK839" i="68"/>
  <c r="DN856" i="68"/>
  <c r="DN875" i="68"/>
  <c r="BI882" i="68"/>
  <c r="BI885" i="68"/>
  <c r="BI906" i="68"/>
  <c r="DK911" i="68"/>
  <c r="AH920" i="68"/>
  <c r="BI920" i="68" s="1"/>
  <c r="BF817" i="68"/>
  <c r="AH827" i="68"/>
  <c r="BI827" i="68" s="1"/>
  <c r="CM828" i="68"/>
  <c r="DN828" i="68" s="1"/>
  <c r="DN834" i="68"/>
  <c r="AH841" i="68"/>
  <c r="DK841" i="68"/>
  <c r="DN841" i="68" s="1"/>
  <c r="BI858" i="68"/>
  <c r="DK863" i="68"/>
  <c r="CM869" i="68"/>
  <c r="DN869" i="68" s="1"/>
  <c r="DN872" i="68"/>
  <c r="BI889" i="68"/>
  <c r="AH901" i="68"/>
  <c r="AH911" i="68"/>
  <c r="BI911" i="68" s="1"/>
  <c r="BI918" i="68"/>
  <c r="BI928" i="68"/>
  <c r="BI930" i="68"/>
  <c r="BI933" i="68"/>
  <c r="CM935" i="68"/>
  <c r="DN935" i="68" s="1"/>
  <c r="AH949" i="68"/>
  <c r="BI949" i="68" s="1"/>
  <c r="CM815" i="68"/>
  <c r="DN815" i="68" s="1"/>
  <c r="AH822" i="68"/>
  <c r="BI822" i="68" s="1"/>
  <c r="AH833" i="68"/>
  <c r="BI833" i="68" s="1"/>
  <c r="CM840" i="68"/>
  <c r="DN840" i="68" s="1"/>
  <c r="AH847" i="68"/>
  <c r="BI847" i="68" s="1"/>
  <c r="AH853" i="68"/>
  <c r="BI853" i="68" s="1"/>
  <c r="AH863" i="68"/>
  <c r="CM888" i="68"/>
  <c r="DN888" i="68" s="1"/>
  <c r="CM891" i="68"/>
  <c r="CM917" i="68"/>
  <c r="DN917" i="68" s="1"/>
  <c r="BI937" i="68"/>
  <c r="AH950" i="68"/>
  <c r="BI950" i="68" s="1"/>
  <c r="CM830" i="68"/>
  <c r="DN830" i="68" s="1"/>
  <c r="AH835" i="68"/>
  <c r="BI835" i="68" s="1"/>
  <c r="AH836" i="68"/>
  <c r="AH842" i="68"/>
  <c r="BI842" i="68" s="1"/>
  <c r="AH857" i="68"/>
  <c r="BI857" i="68" s="1"/>
  <c r="AH869" i="68"/>
  <c r="BI869" i="68" s="1"/>
  <c r="BI886" i="68"/>
  <c r="BI901" i="68"/>
  <c r="CM903" i="68"/>
  <c r="DN903" i="68" s="1"/>
  <c r="BI922" i="68"/>
  <c r="CM936" i="68"/>
  <c r="DN936" i="68" s="1"/>
  <c r="CM823" i="68"/>
  <c r="DK826" i="68"/>
  <c r="DN826" i="68" s="1"/>
  <c r="BF828" i="68"/>
  <c r="BI828" i="68" s="1"/>
  <c r="CM829" i="68"/>
  <c r="DN829" i="68" s="1"/>
  <c r="AH830" i="68"/>
  <c r="BI830" i="68" s="1"/>
  <c r="BI836" i="68"/>
  <c r="BI850" i="68"/>
  <c r="CM855" i="68"/>
  <c r="DN855" i="68" s="1"/>
  <c r="BI863" i="68"/>
  <c r="AH873" i="68"/>
  <c r="BI873" i="68" s="1"/>
  <c r="CM885" i="68"/>
  <c r="DN885" i="68" s="1"/>
  <c r="BI905" i="68"/>
  <c r="AH927" i="68"/>
  <c r="BI927" i="68" s="1"/>
  <c r="BI934" i="68"/>
  <c r="AH964" i="68"/>
  <c r="BI964" i="68" s="1"/>
  <c r="BF978" i="68"/>
  <c r="CM836" i="68"/>
  <c r="DN836" i="68" s="1"/>
  <c r="DK842" i="68"/>
  <c r="DN853" i="68"/>
  <c r="CM858" i="68"/>
  <c r="AH860" i="68"/>
  <c r="BI860" i="68" s="1"/>
  <c r="CM860" i="68"/>
  <c r="CM874" i="68"/>
  <c r="AH876" i="68"/>
  <c r="BI876" i="68" s="1"/>
  <c r="CM876" i="68"/>
  <c r="DN876" i="68" s="1"/>
  <c r="CM890" i="68"/>
  <c r="AH892" i="68"/>
  <c r="BI892" i="68" s="1"/>
  <c r="CM892" i="68"/>
  <c r="DN892" i="68" s="1"/>
  <c r="DN901" i="68"/>
  <c r="CM906" i="68"/>
  <c r="AH908" i="68"/>
  <c r="BI908" i="68" s="1"/>
  <c r="CM908" i="68"/>
  <c r="CM922" i="68"/>
  <c r="AH924" i="68"/>
  <c r="BI924" i="68" s="1"/>
  <c r="CM924" i="68"/>
  <c r="DN924" i="68" s="1"/>
  <c r="DN933" i="68"/>
  <c r="CM938" i="68"/>
  <c r="AH940" i="68"/>
  <c r="CM940" i="68"/>
  <c r="DN940" i="68" s="1"/>
  <c r="BI959" i="68"/>
  <c r="CM965" i="68"/>
  <c r="DN965" i="68" s="1"/>
  <c r="CM967" i="68"/>
  <c r="DN967" i="68" s="1"/>
  <c r="BI985" i="68"/>
  <c r="CM1006" i="68"/>
  <c r="DN1006" i="68" s="1"/>
  <c r="CM845" i="68"/>
  <c r="DN845" i="68" s="1"/>
  <c r="DK858" i="68"/>
  <c r="CM861" i="68"/>
  <c r="DN861" i="68" s="1"/>
  <c r="CM863" i="68"/>
  <c r="DK874" i="68"/>
  <c r="CM877" i="68"/>
  <c r="DN877" i="68" s="1"/>
  <c r="CM879" i="68"/>
  <c r="DN879" i="68" s="1"/>
  <c r="DK890" i="68"/>
  <c r="CM893" i="68"/>
  <c r="CM895" i="68"/>
  <c r="DN895" i="68" s="1"/>
  <c r="DK906" i="68"/>
  <c r="DN906" i="68" s="1"/>
  <c r="CM909" i="68"/>
  <c r="DN909" i="68" s="1"/>
  <c r="CM911" i="68"/>
  <c r="DK922" i="68"/>
  <c r="CM925" i="68"/>
  <c r="DN925" i="68" s="1"/>
  <c r="CM927" i="68"/>
  <c r="DN927" i="68" s="1"/>
  <c r="DK938" i="68"/>
  <c r="DN941" i="68"/>
  <c r="CM942" i="68"/>
  <c r="CM943" i="68"/>
  <c r="DN943" i="68" s="1"/>
  <c r="CM945" i="68"/>
  <c r="DN945" i="68" s="1"/>
  <c r="CM950" i="68"/>
  <c r="DN950" i="68" s="1"/>
  <c r="DN953" i="68"/>
  <c r="DN971" i="68"/>
  <c r="BI983" i="68"/>
  <c r="DK1003" i="68"/>
  <c r="BI1117" i="68"/>
  <c r="AH844" i="68"/>
  <c r="BI844" i="68" s="1"/>
  <c r="AH849" i="68"/>
  <c r="AH851" i="68"/>
  <c r="BI851" i="68" s="1"/>
  <c r="AH865" i="68"/>
  <c r="AH867" i="68"/>
  <c r="BI867" i="68" s="1"/>
  <c r="AH881" i="68"/>
  <c r="BI881" i="68" s="1"/>
  <c r="AH883" i="68"/>
  <c r="BI883" i="68" s="1"/>
  <c r="AH897" i="68"/>
  <c r="BI897" i="68" s="1"/>
  <c r="AH899" i="68"/>
  <c r="BI899" i="68" s="1"/>
  <c r="AH913" i="68"/>
  <c r="AH915" i="68"/>
  <c r="BI915" i="68" s="1"/>
  <c r="AH929" i="68"/>
  <c r="AH931" i="68"/>
  <c r="BI931" i="68" s="1"/>
  <c r="AH955" i="68"/>
  <c r="BI955" i="68" s="1"/>
  <c r="DN958" i="68"/>
  <c r="CM844" i="68"/>
  <c r="DN844" i="68" s="1"/>
  <c r="CM850" i="68"/>
  <c r="DN850" i="68" s="1"/>
  <c r="AH852" i="68"/>
  <c r="CM852" i="68"/>
  <c r="CM866" i="68"/>
  <c r="DN866" i="68" s="1"/>
  <c r="AH868" i="68"/>
  <c r="CM868" i="68"/>
  <c r="DN868" i="68" s="1"/>
  <c r="CM882" i="68"/>
  <c r="DN882" i="68" s="1"/>
  <c r="AH884" i="68"/>
  <c r="BI884" i="68" s="1"/>
  <c r="CM884" i="68"/>
  <c r="DN884" i="68" s="1"/>
  <c r="CM898" i="68"/>
  <c r="AH900" i="68"/>
  <c r="BI900" i="68" s="1"/>
  <c r="CM900" i="68"/>
  <c r="DN900" i="68" s="1"/>
  <c r="CM914" i="68"/>
  <c r="AH916" i="68"/>
  <c r="BI916" i="68" s="1"/>
  <c r="CM916" i="68"/>
  <c r="DN916" i="68" s="1"/>
  <c r="CM930" i="68"/>
  <c r="DN930" i="68" s="1"/>
  <c r="AH932" i="68"/>
  <c r="BI932" i="68" s="1"/>
  <c r="CM932" i="68"/>
  <c r="DN932" i="68" s="1"/>
  <c r="DN947" i="68"/>
  <c r="CM951" i="68"/>
  <c r="DN951" i="68" s="1"/>
  <c r="CM961" i="68"/>
  <c r="DN961" i="68" s="1"/>
  <c r="CM962" i="68"/>
  <c r="DN962" i="68" s="1"/>
  <c r="CM964" i="68"/>
  <c r="DN964" i="68" s="1"/>
  <c r="AH971" i="68"/>
  <c r="BI971" i="68" s="1"/>
  <c r="CM980" i="68"/>
  <c r="CM842" i="68"/>
  <c r="BF849" i="68"/>
  <c r="AH862" i="68"/>
  <c r="BI862" i="68" s="1"/>
  <c r="BF865" i="68"/>
  <c r="AH878" i="68"/>
  <c r="AH894" i="68"/>
  <c r="BI894" i="68" s="1"/>
  <c r="AH910" i="68"/>
  <c r="BI910" i="68" s="1"/>
  <c r="BI913" i="68"/>
  <c r="AH926" i="68"/>
  <c r="BI926" i="68" s="1"/>
  <c r="AH948" i="68"/>
  <c r="BI948" i="68" s="1"/>
  <c r="DN949" i="68"/>
  <c r="AH958" i="68"/>
  <c r="BI958" i="68" s="1"/>
  <c r="DN980" i="68"/>
  <c r="AH1044" i="68"/>
  <c r="BF1052" i="68"/>
  <c r="AH1088" i="68"/>
  <c r="BI1088" i="68" s="1"/>
  <c r="DN1098" i="68"/>
  <c r="CM946" i="68"/>
  <c r="CM954" i="68"/>
  <c r="AH956" i="68"/>
  <c r="CM956" i="68"/>
  <c r="CM970" i="68"/>
  <c r="AH972" i="68"/>
  <c r="BI972" i="68" s="1"/>
  <c r="CM972" i="68"/>
  <c r="DN972" i="68" s="1"/>
  <c r="AH989" i="68"/>
  <c r="BI989" i="68" s="1"/>
  <c r="DN1019" i="68"/>
  <c r="AH945" i="68"/>
  <c r="BI945" i="68" s="1"/>
  <c r="AH966" i="68"/>
  <c r="BI969" i="68"/>
  <c r="CM973" i="68"/>
  <c r="CM975" i="68"/>
  <c r="DN975" i="68" s="1"/>
  <c r="AH980" i="68"/>
  <c r="BI980" i="68" s="1"/>
  <c r="CM994" i="68"/>
  <c r="DN994" i="68" s="1"/>
  <c r="AH996" i="68"/>
  <c r="BI996" i="68" s="1"/>
  <c r="AH1001" i="68"/>
  <c r="BI1019" i="68"/>
  <c r="AH947" i="68"/>
  <c r="BI947" i="68" s="1"/>
  <c r="DK954" i="68"/>
  <c r="CM957" i="68"/>
  <c r="DN957" i="68" s="1"/>
  <c r="CM959" i="68"/>
  <c r="DK970" i="68"/>
  <c r="AH978" i="68"/>
  <c r="CM995" i="68"/>
  <c r="AH999" i="68"/>
  <c r="BI999" i="68" s="1"/>
  <c r="DN1002" i="68"/>
  <c r="AH953" i="68"/>
  <c r="BI953" i="68" s="1"/>
  <c r="AH961" i="68"/>
  <c r="BI961" i="68" s="1"/>
  <c r="AH963" i="68"/>
  <c r="AH981" i="68"/>
  <c r="BI981" i="68" s="1"/>
  <c r="CM985" i="68"/>
  <c r="DN985" i="68" s="1"/>
  <c r="CM988" i="68"/>
  <c r="DN1005" i="68"/>
  <c r="CM987" i="68"/>
  <c r="DN987" i="68" s="1"/>
  <c r="DK988" i="68"/>
  <c r="BF994" i="68"/>
  <c r="CM997" i="68"/>
  <c r="DN997" i="68" s="1"/>
  <c r="BI1000" i="68"/>
  <c r="AH1002" i="68"/>
  <c r="BI1002" i="68" s="1"/>
  <c r="AH1003" i="68"/>
  <c r="CM1009" i="68"/>
  <c r="DN1009" i="68" s="1"/>
  <c r="CM1011" i="68"/>
  <c r="DN1011" i="68" s="1"/>
  <c r="AH1012" i="68"/>
  <c r="BI1012" i="68" s="1"/>
  <c r="CM1012" i="68"/>
  <c r="BF1023" i="68"/>
  <c r="CM1043" i="68"/>
  <c r="DN1043" i="68" s="1"/>
  <c r="AH1069" i="68"/>
  <c r="BI1069" i="68" s="1"/>
  <c r="DK977" i="68"/>
  <c r="BF979" i="68"/>
  <c r="BI979" i="68" s="1"/>
  <c r="AH987" i="68"/>
  <c r="CM993" i="68"/>
  <c r="DN993" i="68" s="1"/>
  <c r="BF1003" i="68"/>
  <c r="AH1008" i="68"/>
  <c r="BI1008" i="68" s="1"/>
  <c r="DK1012" i="68"/>
  <c r="AH1021" i="68"/>
  <c r="CM1039" i="68"/>
  <c r="DN1039" i="68" s="1"/>
  <c r="AH1048" i="68"/>
  <c r="BI1048" i="68" s="1"/>
  <c r="BI1056" i="68"/>
  <c r="CM1065" i="68"/>
  <c r="DN1065" i="68" s="1"/>
  <c r="CM1005" i="68"/>
  <c r="AH1010" i="68"/>
  <c r="BI1010" i="68" s="1"/>
  <c r="CM1014" i="68"/>
  <c r="DN1014" i="68" s="1"/>
  <c r="CM1018" i="68"/>
  <c r="DN1018" i="68" s="1"/>
  <c r="BI1025" i="68"/>
  <c r="BI1043" i="68"/>
  <c r="DN1052" i="68"/>
  <c r="BF976" i="68"/>
  <c r="BI976" i="68" s="1"/>
  <c r="AH986" i="68"/>
  <c r="BI986" i="68" s="1"/>
  <c r="BF987" i="68"/>
  <c r="DN990" i="68"/>
  <c r="AH992" i="68"/>
  <c r="DK995" i="68"/>
  <c r="BI997" i="68"/>
  <c r="CM998" i="68"/>
  <c r="CM1003" i="68"/>
  <c r="AH1004" i="68"/>
  <c r="BI1004" i="68" s="1"/>
  <c r="CM1004" i="68"/>
  <c r="DN1004" i="68" s="1"/>
  <c r="AH1005" i="68"/>
  <c r="BI1005" i="68" s="1"/>
  <c r="AH1011" i="68"/>
  <c r="BI1011" i="68" s="1"/>
  <c r="CM1017" i="68"/>
  <c r="DN1017" i="68" s="1"/>
  <c r="CM1023" i="68"/>
  <c r="DN1023" i="68" s="1"/>
  <c r="BI1027" i="68"/>
  <c r="AH1037" i="68"/>
  <c r="DK1046" i="68"/>
  <c r="BI1057" i="68"/>
  <c r="AH1086" i="68"/>
  <c r="BI1086" i="68" s="1"/>
  <c r="CM974" i="68"/>
  <c r="DN974" i="68" s="1"/>
  <c r="CM979" i="68"/>
  <c r="DN979" i="68" s="1"/>
  <c r="CM982" i="68"/>
  <c r="DN982" i="68" s="1"/>
  <c r="CM989" i="68"/>
  <c r="DN989" i="68" s="1"/>
  <c r="AH994" i="68"/>
  <c r="AH995" i="68"/>
  <c r="CM1001" i="68"/>
  <c r="AH1016" i="68"/>
  <c r="BI1016" i="68" s="1"/>
  <c r="AH1031" i="68"/>
  <c r="BI1031" i="68" s="1"/>
  <c r="CM1050" i="68"/>
  <c r="DN1050" i="68" s="1"/>
  <c r="CM1059" i="68"/>
  <c r="DN1059" i="68" s="1"/>
  <c r="CM1062" i="68"/>
  <c r="DN1062" i="68" s="1"/>
  <c r="CM1027" i="68"/>
  <c r="DN1027" i="68" s="1"/>
  <c r="AH1036" i="68"/>
  <c r="BI1036" i="68" s="1"/>
  <c r="BF1037" i="68"/>
  <c r="AH1042" i="68"/>
  <c r="BI1042" i="68" s="1"/>
  <c r="DK1045" i="68"/>
  <c r="DN1045" i="68" s="1"/>
  <c r="CM1053" i="68"/>
  <c r="AH1054" i="68"/>
  <c r="BI1054" i="68" s="1"/>
  <c r="CM1054" i="68"/>
  <c r="AH1055" i="68"/>
  <c r="BI1055" i="68" s="1"/>
  <c r="DN1055" i="68"/>
  <c r="CM1061" i="68"/>
  <c r="DN1061" i="68" s="1"/>
  <c r="CM1022" i="68"/>
  <c r="DN1022" i="68" s="1"/>
  <c r="AH1026" i="68"/>
  <c r="BI1026" i="68" s="1"/>
  <c r="DK1029" i="68"/>
  <c r="BI1030" i="68"/>
  <c r="CM1032" i="68"/>
  <c r="DN1032" i="68" s="1"/>
  <c r="AH1038" i="68"/>
  <c r="CM1038" i="68"/>
  <c r="DN1038" i="68" s="1"/>
  <c r="AH1039" i="68"/>
  <c r="BI1039" i="68" s="1"/>
  <c r="DN1051" i="68"/>
  <c r="DK1054" i="68"/>
  <c r="AH1058" i="68"/>
  <c r="BI1058" i="68" s="1"/>
  <c r="CM1068" i="68"/>
  <c r="DN1068" i="68" s="1"/>
  <c r="DN1081" i="68"/>
  <c r="CM1096" i="68"/>
  <c r="DN1096" i="68" s="1"/>
  <c r="AH1099" i="68"/>
  <c r="DN1131" i="68"/>
  <c r="AH1028" i="68"/>
  <c r="BI1028" i="68" s="1"/>
  <c r="AH1029" i="68"/>
  <c r="CM1035" i="68"/>
  <c r="BF1045" i="68"/>
  <c r="BI1045" i="68" s="1"/>
  <c r="AH1050" i="68"/>
  <c r="BI1050" i="68" s="1"/>
  <c r="DK1053" i="68"/>
  <c r="AH1061" i="68"/>
  <c r="BI1061" i="68" s="1"/>
  <c r="CM1063" i="68"/>
  <c r="CM1072" i="68"/>
  <c r="DN1072" i="68" s="1"/>
  <c r="CM1094" i="68"/>
  <c r="DN1094" i="68" s="1"/>
  <c r="AH1020" i="68"/>
  <c r="BI1020" i="68" s="1"/>
  <c r="CM1021" i="68"/>
  <c r="DN1021" i="68" s="1"/>
  <c r="AH1023" i="68"/>
  <c r="CM1037" i="68"/>
  <c r="DN1037" i="68" s="1"/>
  <c r="BI1044" i="68"/>
  <c r="CM1047" i="68"/>
  <c r="DN1047" i="68" s="1"/>
  <c r="AH1052" i="68"/>
  <c r="AH1053" i="68"/>
  <c r="BI1053" i="68" s="1"/>
  <c r="AH1063" i="68"/>
  <c r="BI1063" i="68" s="1"/>
  <c r="AH1070" i="68"/>
  <c r="BI1098" i="68"/>
  <c r="AH1102" i="68"/>
  <c r="CM1024" i="68"/>
  <c r="AH1034" i="68"/>
  <c r="BI1034" i="68" s="1"/>
  <c r="BI1038" i="68"/>
  <c r="CM1040" i="68"/>
  <c r="DN1040" i="68" s="1"/>
  <c r="CM1046" i="68"/>
  <c r="AH1047" i="68"/>
  <c r="BI1047" i="68" s="1"/>
  <c r="AH1060" i="68"/>
  <c r="CM1079" i="68"/>
  <c r="AH1092" i="68"/>
  <c r="AH1062" i="68"/>
  <c r="BI1062" i="68" s="1"/>
  <c r="BF1067" i="68"/>
  <c r="BI1067" i="68" s="1"/>
  <c r="CM1070" i="68"/>
  <c r="DN1070" i="68" s="1"/>
  <c r="BI1073" i="68"/>
  <c r="AH1075" i="68"/>
  <c r="AH1076" i="68"/>
  <c r="CM1082" i="68"/>
  <c r="DN1082" i="68" s="1"/>
  <c r="BF1092" i="68"/>
  <c r="AH1097" i="68"/>
  <c r="BI1097" i="68" s="1"/>
  <c r="AH1103" i="68"/>
  <c r="BI1103" i="68" s="1"/>
  <c r="DN1110" i="68"/>
  <c r="DK1119" i="68"/>
  <c r="CM1125" i="68"/>
  <c r="DN1125" i="68" s="1"/>
  <c r="DN1130" i="68"/>
  <c r="BF1060" i="68"/>
  <c r="CM1066" i="68"/>
  <c r="BF1076" i="68"/>
  <c r="AH1081" i="68"/>
  <c r="DK1084" i="68"/>
  <c r="DN1084" i="68" s="1"/>
  <c r="BI1085" i="68"/>
  <c r="CM1087" i="68"/>
  <c r="DN1087" i="68" s="1"/>
  <c r="CM1092" i="68"/>
  <c r="DN1092" i="68" s="1"/>
  <c r="AH1093" i="68"/>
  <c r="CM1093" i="68"/>
  <c r="DN1093" i="68" s="1"/>
  <c r="AH1094" i="68"/>
  <c r="BI1094" i="68" s="1"/>
  <c r="CM1102" i="68"/>
  <c r="DN1102" i="68" s="1"/>
  <c r="AH1122" i="68"/>
  <c r="DN1069" i="68"/>
  <c r="BF1075" i="68"/>
  <c r="CM1078" i="68"/>
  <c r="DN1078" i="68" s="1"/>
  <c r="BI1081" i="68"/>
  <c r="AH1083" i="68"/>
  <c r="BI1083" i="68" s="1"/>
  <c r="AH1084" i="68"/>
  <c r="BI1084" i="68" s="1"/>
  <c r="CM1090" i="68"/>
  <c r="DN1090" i="68" s="1"/>
  <c r="BI1100" i="68"/>
  <c r="CM1103" i="68"/>
  <c r="DN1103" i="68" s="1"/>
  <c r="AH1065" i="68"/>
  <c r="CM1071" i="68"/>
  <c r="DN1071" i="68" s="1"/>
  <c r="CM1076" i="68"/>
  <c r="DN1076" i="68" s="1"/>
  <c r="AH1077" i="68"/>
  <c r="CM1077" i="68"/>
  <c r="DN1077" i="68" s="1"/>
  <c r="AH1078" i="68"/>
  <c r="BI1099" i="68"/>
  <c r="AH1104" i="68"/>
  <c r="BI1104" i="68" s="1"/>
  <c r="DN1107" i="68"/>
  <c r="AH1068" i="68"/>
  <c r="BI1068" i="68" s="1"/>
  <c r="CM1074" i="68"/>
  <c r="AH1089" i="68"/>
  <c r="CM1095" i="68"/>
  <c r="DN1095" i="68" s="1"/>
  <c r="DN1118" i="68"/>
  <c r="BI1120" i="68"/>
  <c r="BI1150" i="68"/>
  <c r="CM1104" i="68"/>
  <c r="AH1118" i="68"/>
  <c r="AH1119" i="68"/>
  <c r="AH1124" i="68"/>
  <c r="DK1127" i="68"/>
  <c r="DN1127" i="68" s="1"/>
  <c r="BI1128" i="68"/>
  <c r="CM1134" i="68"/>
  <c r="DN1134" i="68" s="1"/>
  <c r="BF1138" i="68"/>
  <c r="DK1149" i="68"/>
  <c r="CM1152" i="68"/>
  <c r="AH1159" i="68"/>
  <c r="AH1105" i="68"/>
  <c r="BI1105" i="68" s="1"/>
  <c r="AH1108" i="68"/>
  <c r="BF1110" i="68"/>
  <c r="BI1110" i="68" s="1"/>
  <c r="CM1113" i="68"/>
  <c r="DN1113" i="68" s="1"/>
  <c r="BF1119" i="68"/>
  <c r="CM1136" i="68"/>
  <c r="CM1153" i="68"/>
  <c r="DN1153" i="68" s="1"/>
  <c r="BI1159" i="68"/>
  <c r="DK1104" i="68"/>
  <c r="CM1111" i="68"/>
  <c r="DN1111" i="68" s="1"/>
  <c r="AH1112" i="68"/>
  <c r="CM1112" i="68"/>
  <c r="AH1113" i="68"/>
  <c r="BI1113" i="68" s="1"/>
  <c r="BF1118" i="68"/>
  <c r="CM1121" i="68"/>
  <c r="DN1121" i="68" s="1"/>
  <c r="BF1127" i="68"/>
  <c r="AH1133" i="68"/>
  <c r="DK1136" i="68"/>
  <c r="CM1139" i="68"/>
  <c r="DN1139" i="68" s="1"/>
  <c r="BF1141" i="68"/>
  <c r="BI1141" i="68" s="1"/>
  <c r="DN1143" i="68"/>
  <c r="CM1144" i="68"/>
  <c r="DN1144" i="68" s="1"/>
  <c r="DK1157" i="68"/>
  <c r="DN1157" i="68" s="1"/>
  <c r="CM1109" i="68"/>
  <c r="CM1119" i="68"/>
  <c r="AH1120" i="68"/>
  <c r="CM1120" i="68"/>
  <c r="DN1120" i="68" s="1"/>
  <c r="AH1121" i="68"/>
  <c r="BI1121" i="68" s="1"/>
  <c r="CM1129" i="68"/>
  <c r="DN1129" i="68" s="1"/>
  <c r="BI1133" i="68"/>
  <c r="AH1135" i="68"/>
  <c r="CM1135" i="68"/>
  <c r="CM1142" i="68"/>
  <c r="DN1142" i="68" s="1"/>
  <c r="CM1106" i="68"/>
  <c r="DN1106" i="68" s="1"/>
  <c r="DK1112" i="68"/>
  <c r="CM1114" i="68"/>
  <c r="DN1114" i="68" s="1"/>
  <c r="CM1117" i="68"/>
  <c r="DN1117" i="68" s="1"/>
  <c r="CM1127" i="68"/>
  <c r="AH1128" i="68"/>
  <c r="CM1128" i="68"/>
  <c r="AH1129" i="68"/>
  <c r="BI1129" i="68" s="1"/>
  <c r="CM1132" i="68"/>
  <c r="CM1140" i="68"/>
  <c r="DN1140" i="68" s="1"/>
  <c r="BI1143" i="68"/>
  <c r="BI1169" i="68"/>
  <c r="CM1151" i="68"/>
  <c r="DN1151" i="68" s="1"/>
  <c r="AH1162" i="68"/>
  <c r="BI1162" i="68" s="1"/>
  <c r="DK1172" i="68"/>
  <c r="DN1172" i="68" s="1"/>
  <c r="DK1132" i="68"/>
  <c r="DN1132" i="68" s="1"/>
  <c r="BF1134" i="68"/>
  <c r="BI1134" i="68" s="1"/>
  <c r="DK1135" i="68"/>
  <c r="AH1136" i="68"/>
  <c r="BI1136" i="68" s="1"/>
  <c r="AH1144" i="68"/>
  <c r="BF1148" i="68"/>
  <c r="CM1166" i="68"/>
  <c r="DN1166" i="68" s="1"/>
  <c r="BI1201" i="68"/>
  <c r="BF1139" i="68"/>
  <c r="BI1139" i="68" s="1"/>
  <c r="CM1146" i="68"/>
  <c r="DK1146" i="68"/>
  <c r="DN1146" i="68" s="1"/>
  <c r="CM1147" i="68"/>
  <c r="DN1147" i="68" s="1"/>
  <c r="BI1152" i="68"/>
  <c r="CM1161" i="68"/>
  <c r="DN1161" i="68" s="1"/>
  <c r="CM1137" i="68"/>
  <c r="DN1137" i="68" s="1"/>
  <c r="BI1144" i="68"/>
  <c r="CM1145" i="68"/>
  <c r="DN1154" i="68"/>
  <c r="BI1160" i="68"/>
  <c r="AH1146" i="68"/>
  <c r="BI1146" i="68" s="1"/>
  <c r="DN1198" i="68"/>
  <c r="BF1178" i="68"/>
  <c r="BI1178" i="68" s="1"/>
  <c r="BF1183" i="68"/>
  <c r="BI1183" i="68" s="1"/>
  <c r="BF1206" i="68"/>
  <c r="AH1151" i="68"/>
  <c r="BI1151" i="68" s="1"/>
  <c r="DK1152" i="68"/>
  <c r="DN1158" i="68"/>
  <c r="DK1160" i="68"/>
  <c r="DN1160" i="68" s="1"/>
  <c r="CM1163" i="68"/>
  <c r="DN1163" i="68" s="1"/>
  <c r="DN1190" i="68"/>
  <c r="CM1149" i="68"/>
  <c r="AH1154" i="68"/>
  <c r="BI1154" i="68" s="1"/>
  <c r="DK1155" i="68"/>
  <c r="DN1155" i="68" s="1"/>
  <c r="BI1157" i="68"/>
  <c r="CM1162" i="68"/>
  <c r="DN1162" i="68" s="1"/>
  <c r="AH1165" i="68"/>
  <c r="BI1165" i="68" s="1"/>
  <c r="CM1167" i="68"/>
  <c r="DN1169" i="68"/>
  <c r="BI1173" i="68"/>
  <c r="BI1175" i="68"/>
  <c r="AH1161" i="68"/>
  <c r="BI1161" i="68" s="1"/>
  <c r="AH1163" i="68"/>
  <c r="BI1163" i="68" s="1"/>
  <c r="AH1174" i="68"/>
  <c r="BI1174" i="68" s="1"/>
  <c r="AH1180" i="68"/>
  <c r="BI1180" i="68" s="1"/>
  <c r="AH1187" i="68"/>
  <c r="BI1187" i="68" s="1"/>
  <c r="AH1148" i="68"/>
  <c r="AH1186" i="68"/>
  <c r="BI1186" i="68" s="1"/>
  <c r="DK1171" i="68"/>
  <c r="DN1171" i="68" s="1"/>
  <c r="CM1177" i="68"/>
  <c r="DN1177" i="68" s="1"/>
  <c r="AH1198" i="68"/>
  <c r="AH1214" i="68"/>
  <c r="CM1165" i="68"/>
  <c r="DN1165" i="68" s="1"/>
  <c r="BI1168" i="68"/>
  <c r="AH1170" i="68"/>
  <c r="AH1171" i="68"/>
  <c r="BI1171" i="68" s="1"/>
  <c r="DK1180" i="68"/>
  <c r="DN1180" i="68" s="1"/>
  <c r="DN1181" i="68"/>
  <c r="DK1182" i="68"/>
  <c r="DN1182" i="68" s="1"/>
  <c r="CM1164" i="68"/>
  <c r="AH1176" i="68"/>
  <c r="DN1179" i="68"/>
  <c r="CM1193" i="68"/>
  <c r="DN1193" i="68" s="1"/>
  <c r="BI1197" i="68"/>
  <c r="AH1179" i="68"/>
  <c r="BI1179" i="68" s="1"/>
  <c r="BI1164" i="68"/>
  <c r="BF1170" i="68"/>
  <c r="AH1184" i="68"/>
  <c r="AH1212" i="68"/>
  <c r="BI1212" i="68" s="1"/>
  <c r="BF1191" i="68"/>
  <c r="BI1191" i="68" s="1"/>
  <c r="AH1196" i="68"/>
  <c r="BI1196" i="68" s="1"/>
  <c r="DK1199" i="68"/>
  <c r="DN1199" i="68" s="1"/>
  <c r="CM1202" i="68"/>
  <c r="DN1202" i="68" s="1"/>
  <c r="AH1208" i="68"/>
  <c r="BI1208" i="68" s="1"/>
  <c r="CM1208" i="68"/>
  <c r="AH1209" i="68"/>
  <c r="BI1209" i="68" s="1"/>
  <c r="BI1185" i="68"/>
  <c r="CM1186" i="68"/>
  <c r="DN1186" i="68" s="1"/>
  <c r="CM1191" i="68"/>
  <c r="AH1192" i="68"/>
  <c r="BI1192" i="68" s="1"/>
  <c r="CM1192" i="68"/>
  <c r="AH1193" i="68"/>
  <c r="BI1193" i="68" s="1"/>
  <c r="CM1207" i="68"/>
  <c r="DN1207" i="68" s="1"/>
  <c r="DK1208" i="68"/>
  <c r="DN1209" i="68"/>
  <c r="BF1214" i="68"/>
  <c r="CM1189" i="68"/>
  <c r="AH1204" i="68"/>
  <c r="BI1204" i="68" s="1"/>
  <c r="CM1210" i="68"/>
  <c r="DN1210" i="68" s="1"/>
  <c r="AH1216" i="68"/>
  <c r="CM1216" i="68"/>
  <c r="DN1189" i="68"/>
  <c r="BF1198" i="68"/>
  <c r="BI1198" i="68" s="1"/>
  <c r="CM1201" i="68"/>
  <c r="DN1201" i="68" s="1"/>
  <c r="AH1206" i="68"/>
  <c r="AH1207" i="68"/>
  <c r="BI1207" i="68" s="1"/>
  <c r="CM1213" i="68"/>
  <c r="AH1188" i="68"/>
  <c r="BI1188" i="68" s="1"/>
  <c r="DK1191" i="68"/>
  <c r="CM1194" i="68"/>
  <c r="AH1200" i="68"/>
  <c r="BI1200" i="68" s="1"/>
  <c r="CM1200" i="68"/>
  <c r="DN1200" i="68" s="1"/>
  <c r="AH1201" i="68"/>
  <c r="DN1213" i="68"/>
  <c r="CM1215" i="68"/>
  <c r="DN1215" i="68" s="1"/>
  <c r="DK1216" i="68"/>
  <c r="DN1216" i="68" s="1"/>
  <c r="E45" i="54"/>
  <c r="G16" i="62"/>
  <c r="M16" i="62"/>
  <c r="Q16" i="62"/>
  <c r="G17" i="62"/>
  <c r="M17" i="62"/>
  <c r="Q17" i="62"/>
  <c r="C1070" i="69" l="1"/>
  <c r="E1070" i="69"/>
  <c r="G1070" i="69"/>
  <c r="C772" i="69"/>
  <c r="E772" i="69"/>
  <c r="G772" i="69"/>
  <c r="C473" i="69"/>
  <c r="E473" i="69"/>
  <c r="G473" i="69"/>
  <c r="C207" i="69"/>
  <c r="E207" i="69"/>
  <c r="G207" i="69"/>
  <c r="C1133" i="69"/>
  <c r="G1133" i="69"/>
  <c r="E1133" i="69"/>
  <c r="C835" i="69"/>
  <c r="E835" i="69"/>
  <c r="G835" i="69"/>
  <c r="C1068" i="69"/>
  <c r="E1068" i="69"/>
  <c r="G1068" i="69"/>
  <c r="C1024" i="69"/>
  <c r="E1024" i="69"/>
  <c r="G1024" i="69"/>
  <c r="C725" i="69"/>
  <c r="E725" i="69"/>
  <c r="G725" i="69"/>
  <c r="C427" i="69"/>
  <c r="E427" i="69"/>
  <c r="G427" i="69"/>
  <c r="C167" i="69"/>
  <c r="E167" i="69"/>
  <c r="G167" i="69"/>
  <c r="C495" i="69"/>
  <c r="E495" i="69"/>
  <c r="G495" i="69"/>
  <c r="C719" i="69"/>
  <c r="E719" i="69"/>
  <c r="G719" i="69"/>
  <c r="E943" i="69"/>
  <c r="C943" i="69"/>
  <c r="G943" i="69"/>
  <c r="C1167" i="69"/>
  <c r="G1167" i="69"/>
  <c r="E1167" i="69"/>
  <c r="C66" i="69"/>
  <c r="E66" i="69"/>
  <c r="G66" i="69"/>
  <c r="C178" i="69"/>
  <c r="E178" i="69"/>
  <c r="G178" i="69"/>
  <c r="C290" i="69"/>
  <c r="E290" i="69"/>
  <c r="G290" i="69"/>
  <c r="C402" i="69"/>
  <c r="E402" i="69"/>
  <c r="G402" i="69"/>
  <c r="C514" i="69"/>
  <c r="E514" i="69"/>
  <c r="G514" i="69"/>
  <c r="C738" i="69"/>
  <c r="E738" i="69"/>
  <c r="G738" i="69"/>
  <c r="E1074" i="69"/>
  <c r="C1074" i="69"/>
  <c r="G1074" i="69"/>
  <c r="C1107" i="69"/>
  <c r="E1107" i="69"/>
  <c r="G1107" i="69"/>
  <c r="C957" i="69"/>
  <c r="G957" i="69"/>
  <c r="E957" i="69"/>
  <c r="C808" i="69"/>
  <c r="E808" i="69"/>
  <c r="G808" i="69"/>
  <c r="E1072" i="69"/>
  <c r="C1072" i="69"/>
  <c r="G1072" i="69"/>
  <c r="C429" i="69"/>
  <c r="E429" i="69"/>
  <c r="G429" i="69"/>
  <c r="C84" i="69"/>
  <c r="E84" i="69"/>
  <c r="G84" i="69"/>
  <c r="C508" i="69"/>
  <c r="E508" i="69"/>
  <c r="G508" i="69"/>
  <c r="C1137" i="69"/>
  <c r="E1137" i="69"/>
  <c r="G1137" i="69"/>
  <c r="C141" i="69"/>
  <c r="E141" i="69"/>
  <c r="G141" i="69"/>
  <c r="C496" i="69"/>
  <c r="E496" i="69"/>
  <c r="G496" i="69"/>
  <c r="C1115" i="69"/>
  <c r="E1115" i="69"/>
  <c r="G1115" i="69"/>
  <c r="C312" i="69"/>
  <c r="E312" i="69"/>
  <c r="G312" i="69"/>
  <c r="C777" i="69"/>
  <c r="E777" i="69"/>
  <c r="G777" i="69"/>
  <c r="C315" i="69"/>
  <c r="E315" i="69"/>
  <c r="G315" i="69"/>
  <c r="C780" i="69"/>
  <c r="E780" i="69"/>
  <c r="G780" i="69"/>
  <c r="C620" i="69"/>
  <c r="E620" i="69"/>
  <c r="G620" i="69"/>
  <c r="C475" i="69"/>
  <c r="E475" i="69"/>
  <c r="G475" i="69"/>
  <c r="C365" i="69"/>
  <c r="E365" i="69"/>
  <c r="G365" i="69"/>
  <c r="C598" i="69"/>
  <c r="E598" i="69"/>
  <c r="G598" i="69"/>
  <c r="C1012" i="69"/>
  <c r="E1012" i="69"/>
  <c r="G1012" i="69"/>
  <c r="C593" i="69"/>
  <c r="E593" i="69"/>
  <c r="G593" i="69"/>
  <c r="C380" i="69"/>
  <c r="E380" i="69"/>
  <c r="G380" i="69"/>
  <c r="C284" i="69"/>
  <c r="G284" i="69"/>
  <c r="E284" i="69"/>
  <c r="C612" i="69"/>
  <c r="E612" i="69"/>
  <c r="G612" i="69"/>
  <c r="C462" i="69"/>
  <c r="E462" i="69"/>
  <c r="G462" i="69"/>
  <c r="C326" i="69"/>
  <c r="E326" i="69"/>
  <c r="G326" i="69"/>
  <c r="C70" i="69"/>
  <c r="E70" i="69"/>
  <c r="G70" i="69"/>
  <c r="C973" i="69"/>
  <c r="E973" i="69"/>
  <c r="G973" i="69"/>
  <c r="C1210" i="69"/>
  <c r="E1210" i="69"/>
  <c r="G1210" i="69"/>
  <c r="C1163" i="69"/>
  <c r="E1163" i="69"/>
  <c r="G1163" i="69"/>
  <c r="C565" i="69"/>
  <c r="E565" i="69"/>
  <c r="G565" i="69"/>
  <c r="C286" i="69"/>
  <c r="E286" i="69"/>
  <c r="G286" i="69"/>
  <c r="E30" i="69"/>
  <c r="C30" i="69"/>
  <c r="G30" i="69"/>
  <c r="C615" i="69"/>
  <c r="E615" i="69"/>
  <c r="G615" i="69"/>
  <c r="C839" i="69"/>
  <c r="E839" i="69"/>
  <c r="G839" i="69"/>
  <c r="C951" i="69"/>
  <c r="G951" i="69"/>
  <c r="E951" i="69"/>
  <c r="C1175" i="69"/>
  <c r="E1175" i="69"/>
  <c r="G1175" i="69"/>
  <c r="C186" i="69"/>
  <c r="E186" i="69"/>
  <c r="G186" i="69"/>
  <c r="C410" i="69"/>
  <c r="E410" i="69"/>
  <c r="G410" i="69"/>
  <c r="C634" i="69"/>
  <c r="E634" i="69"/>
  <c r="G634" i="69"/>
  <c r="C858" i="69"/>
  <c r="G858" i="69"/>
  <c r="E858" i="69"/>
  <c r="C1082" i="69"/>
  <c r="G1082" i="69"/>
  <c r="E1082" i="69"/>
  <c r="C1096" i="69"/>
  <c r="G1096" i="69"/>
  <c r="E1096" i="69"/>
  <c r="C401" i="69"/>
  <c r="E401" i="69"/>
  <c r="G401" i="69"/>
  <c r="C164" i="69"/>
  <c r="E164" i="69"/>
  <c r="G164" i="69"/>
  <c r="C334" i="69"/>
  <c r="E334" i="69"/>
  <c r="G334" i="69"/>
  <c r="C816" i="69"/>
  <c r="E816" i="69"/>
  <c r="G816" i="69"/>
  <c r="C1051" i="69"/>
  <c r="E1051" i="69"/>
  <c r="G1051" i="69"/>
  <c r="C324" i="69"/>
  <c r="E324" i="69"/>
  <c r="G324" i="69"/>
  <c r="C509" i="69"/>
  <c r="E509" i="69"/>
  <c r="G509" i="69"/>
  <c r="C796" i="69"/>
  <c r="E796" i="69"/>
  <c r="G796" i="69"/>
  <c r="C155" i="69"/>
  <c r="E155" i="69"/>
  <c r="G155" i="69"/>
  <c r="C325" i="69"/>
  <c r="E325" i="69"/>
  <c r="G325" i="69"/>
  <c r="C510" i="69"/>
  <c r="G510" i="69"/>
  <c r="E510" i="69"/>
  <c r="C798" i="69"/>
  <c r="E798" i="69"/>
  <c r="G798" i="69"/>
  <c r="C156" i="69"/>
  <c r="E156" i="69"/>
  <c r="G156" i="69"/>
  <c r="C1148" i="69"/>
  <c r="E1148" i="69"/>
  <c r="G1148" i="69"/>
  <c r="C199" i="69"/>
  <c r="E199" i="69"/>
  <c r="G199" i="69"/>
  <c r="C319" i="69"/>
  <c r="E319" i="69"/>
  <c r="G319" i="69"/>
  <c r="C445" i="69"/>
  <c r="E445" i="69"/>
  <c r="G445" i="69"/>
  <c r="E316" i="69"/>
  <c r="C316" i="69"/>
  <c r="G316" i="69"/>
  <c r="C891" i="69"/>
  <c r="E891" i="69"/>
  <c r="G891" i="69"/>
  <c r="C517" i="69"/>
  <c r="E517" i="69"/>
  <c r="G517" i="69"/>
  <c r="C236" i="69"/>
  <c r="E236" i="69"/>
  <c r="G236" i="69"/>
  <c r="E638" i="69"/>
  <c r="C638" i="69"/>
  <c r="G638" i="69"/>
  <c r="C1049" i="69"/>
  <c r="E1049" i="69"/>
  <c r="G1049" i="69"/>
  <c r="E750" i="69"/>
  <c r="C750" i="69"/>
  <c r="G750" i="69"/>
  <c r="E452" i="69"/>
  <c r="C452" i="69"/>
  <c r="G452" i="69"/>
  <c r="C189" i="69"/>
  <c r="G189" i="69"/>
  <c r="E189" i="69"/>
  <c r="E963" i="69"/>
  <c r="C963" i="69"/>
  <c r="G963" i="69"/>
  <c r="C664" i="69"/>
  <c r="E664" i="69"/>
  <c r="G664" i="69"/>
  <c r="C1046" i="69"/>
  <c r="E1046" i="69"/>
  <c r="G1046" i="69"/>
  <c r="C1003" i="69"/>
  <c r="E1003" i="69"/>
  <c r="G1003" i="69"/>
  <c r="C405" i="69"/>
  <c r="E405" i="69"/>
  <c r="G405" i="69"/>
  <c r="C149" i="69"/>
  <c r="E149" i="69"/>
  <c r="G149" i="69"/>
  <c r="C623" i="69"/>
  <c r="E623" i="69"/>
  <c r="G623" i="69"/>
  <c r="C959" i="69"/>
  <c r="E959" i="69"/>
  <c r="G959" i="69"/>
  <c r="C82" i="69"/>
  <c r="E82" i="69"/>
  <c r="G82" i="69"/>
  <c r="C642" i="69"/>
  <c r="E642" i="69"/>
  <c r="G642" i="69"/>
  <c r="C866" i="69"/>
  <c r="E866" i="69"/>
  <c r="G866" i="69"/>
  <c r="C978" i="69"/>
  <c r="E978" i="69"/>
  <c r="G978" i="69"/>
  <c r="C1090" i="69"/>
  <c r="E1090" i="69"/>
  <c r="G1090" i="69"/>
  <c r="E1085" i="69"/>
  <c r="C1085" i="69"/>
  <c r="G1085" i="69"/>
  <c r="C637" i="69"/>
  <c r="E637" i="69"/>
  <c r="G637" i="69"/>
  <c r="C376" i="69"/>
  <c r="E376" i="69"/>
  <c r="G376" i="69"/>
  <c r="E175" i="69"/>
  <c r="G175" i="69"/>
  <c r="C175" i="69"/>
  <c r="C539" i="69"/>
  <c r="E539" i="69"/>
  <c r="G539" i="69"/>
  <c r="C1193" i="69"/>
  <c r="G1193" i="69"/>
  <c r="E1193" i="69"/>
  <c r="C165" i="69"/>
  <c r="E165" i="69"/>
  <c r="G165" i="69"/>
  <c r="C524" i="69"/>
  <c r="E524" i="69"/>
  <c r="G524" i="69"/>
  <c r="E166" i="69"/>
  <c r="C166" i="69"/>
  <c r="G166" i="69"/>
  <c r="C525" i="69"/>
  <c r="E525" i="69"/>
  <c r="G525" i="69"/>
  <c r="E1172" i="69"/>
  <c r="C1172" i="69"/>
  <c r="G1172" i="69"/>
  <c r="C339" i="69"/>
  <c r="E339" i="69"/>
  <c r="G339" i="69"/>
  <c r="C822" i="69"/>
  <c r="E822" i="69"/>
  <c r="G822" i="69"/>
  <c r="C534" i="69"/>
  <c r="E534" i="69"/>
  <c r="G534" i="69"/>
  <c r="C294" i="69"/>
  <c r="E294" i="69"/>
  <c r="G294" i="69"/>
  <c r="C417" i="69"/>
  <c r="E417" i="69"/>
  <c r="G417" i="69"/>
  <c r="C267" i="69"/>
  <c r="G267" i="69"/>
  <c r="E267" i="69"/>
  <c r="C766" i="69"/>
  <c r="E766" i="69"/>
  <c r="G766" i="69"/>
  <c r="C460" i="69"/>
  <c r="E460" i="69"/>
  <c r="G460" i="69"/>
  <c r="E641" i="69"/>
  <c r="C641" i="69"/>
  <c r="G641" i="69"/>
  <c r="C1092" i="69"/>
  <c r="E1092" i="69"/>
  <c r="G1092" i="69"/>
  <c r="E942" i="69"/>
  <c r="G942" i="69"/>
  <c r="C942" i="69"/>
  <c r="E793" i="69"/>
  <c r="C793" i="69"/>
  <c r="G793" i="69"/>
  <c r="C644" i="69"/>
  <c r="E644" i="69"/>
  <c r="G644" i="69"/>
  <c r="C494" i="69"/>
  <c r="E494" i="69"/>
  <c r="G494" i="69"/>
  <c r="C353" i="69"/>
  <c r="G353" i="69"/>
  <c r="E353" i="69"/>
  <c r="C225" i="69"/>
  <c r="E225" i="69"/>
  <c r="G225" i="69"/>
  <c r="C97" i="69"/>
  <c r="E97" i="69"/>
  <c r="G97" i="69"/>
  <c r="E1155" i="69"/>
  <c r="C1155" i="69"/>
  <c r="G1155" i="69"/>
  <c r="C1005" i="69"/>
  <c r="E1005" i="69"/>
  <c r="G1005" i="69"/>
  <c r="C856" i="69"/>
  <c r="E856" i="69"/>
  <c r="G856" i="69"/>
  <c r="C707" i="69"/>
  <c r="E707" i="69"/>
  <c r="G707" i="69"/>
  <c r="C557" i="69"/>
  <c r="E557" i="69"/>
  <c r="G557" i="69"/>
  <c r="E1089" i="69"/>
  <c r="C1089" i="69"/>
  <c r="G1089" i="69"/>
  <c r="C1195" i="69"/>
  <c r="E1195" i="69"/>
  <c r="G1195" i="69"/>
  <c r="C1045" i="69"/>
  <c r="E1045" i="69"/>
  <c r="G1045" i="69"/>
  <c r="C896" i="69"/>
  <c r="E896" i="69"/>
  <c r="G896" i="69"/>
  <c r="E747" i="69"/>
  <c r="C747" i="69"/>
  <c r="G747" i="69"/>
  <c r="E597" i="69"/>
  <c r="G597" i="69"/>
  <c r="C597" i="69"/>
  <c r="C448" i="69"/>
  <c r="E448" i="69"/>
  <c r="G448" i="69"/>
  <c r="C313" i="69"/>
  <c r="E313" i="69"/>
  <c r="G313" i="69"/>
  <c r="E185" i="69"/>
  <c r="G185" i="69"/>
  <c r="C185" i="69"/>
  <c r="C57" i="69"/>
  <c r="G57" i="69"/>
  <c r="E57" i="69"/>
  <c r="C479" i="69"/>
  <c r="E479" i="69"/>
  <c r="G479" i="69"/>
  <c r="C591" i="69"/>
  <c r="G591" i="69"/>
  <c r="E591" i="69"/>
  <c r="C703" i="69"/>
  <c r="E703" i="69"/>
  <c r="G703" i="69"/>
  <c r="C815" i="69"/>
  <c r="E815" i="69"/>
  <c r="G815" i="69"/>
  <c r="C927" i="69"/>
  <c r="E927" i="69"/>
  <c r="G927" i="69"/>
  <c r="E1039" i="69"/>
  <c r="C1039" i="69"/>
  <c r="G1039" i="69"/>
  <c r="C1151" i="69"/>
  <c r="E1151" i="69"/>
  <c r="G1151" i="69"/>
  <c r="C50" i="69"/>
  <c r="E50" i="69"/>
  <c r="G50" i="69"/>
  <c r="E162" i="69"/>
  <c r="C162" i="69"/>
  <c r="G162" i="69"/>
  <c r="E274" i="69"/>
  <c r="C274" i="69"/>
  <c r="G274" i="69"/>
  <c r="E386" i="69"/>
  <c r="C386" i="69"/>
  <c r="G386" i="69"/>
  <c r="E498" i="69"/>
  <c r="C498" i="69"/>
  <c r="G498" i="69"/>
  <c r="E610" i="69"/>
  <c r="C610" i="69"/>
  <c r="G610" i="69"/>
  <c r="E722" i="69"/>
  <c r="C722" i="69"/>
  <c r="G722" i="69"/>
  <c r="E834" i="69"/>
  <c r="C834" i="69"/>
  <c r="G834" i="69"/>
  <c r="E946" i="69"/>
  <c r="C946" i="69"/>
  <c r="G946" i="69"/>
  <c r="E1058" i="69"/>
  <c r="C1058" i="69"/>
  <c r="G1058" i="69"/>
  <c r="E1170" i="69"/>
  <c r="C1170" i="69"/>
  <c r="G1170" i="69"/>
  <c r="E1128" i="69"/>
  <c r="C1128" i="69"/>
  <c r="G1128" i="69"/>
  <c r="C979" i="69"/>
  <c r="E979" i="69"/>
  <c r="G979" i="69"/>
  <c r="E829" i="69"/>
  <c r="C829" i="69"/>
  <c r="G829" i="69"/>
  <c r="E680" i="69"/>
  <c r="C680" i="69"/>
  <c r="G680" i="69"/>
  <c r="C1190" i="69"/>
  <c r="G1190" i="69"/>
  <c r="E1190" i="69"/>
  <c r="C486" i="69"/>
  <c r="E486" i="69"/>
  <c r="G486" i="69"/>
  <c r="C133" i="69"/>
  <c r="E133" i="69"/>
  <c r="G133" i="69"/>
  <c r="C127" i="69"/>
  <c r="G127" i="69"/>
  <c r="E127" i="69"/>
  <c r="C297" i="69"/>
  <c r="E297" i="69"/>
  <c r="G297" i="69"/>
  <c r="C478" i="69"/>
  <c r="E478" i="69"/>
  <c r="G478" i="69"/>
  <c r="E752" i="69"/>
  <c r="C752" i="69"/>
  <c r="G752" i="69"/>
  <c r="C1083" i="69"/>
  <c r="E1083" i="69"/>
  <c r="G1083" i="69"/>
  <c r="C965" i="69"/>
  <c r="E965" i="69"/>
  <c r="G965" i="69"/>
  <c r="C117" i="69"/>
  <c r="E117" i="69"/>
  <c r="G117" i="69"/>
  <c r="C287" i="69"/>
  <c r="E287" i="69"/>
  <c r="G287" i="69"/>
  <c r="C467" i="69"/>
  <c r="E467" i="69"/>
  <c r="G467" i="69"/>
  <c r="C732" i="69"/>
  <c r="E732" i="69"/>
  <c r="G732" i="69"/>
  <c r="E1054" i="69"/>
  <c r="C1054" i="69"/>
  <c r="G1054" i="69"/>
  <c r="C118" i="69"/>
  <c r="E118" i="69"/>
  <c r="G118" i="69"/>
  <c r="E288" i="69"/>
  <c r="C288" i="69"/>
  <c r="G288" i="69"/>
  <c r="C468" i="69"/>
  <c r="E468" i="69"/>
  <c r="G468" i="69"/>
  <c r="E734" i="69"/>
  <c r="C734" i="69"/>
  <c r="G734" i="69"/>
  <c r="C1061" i="69"/>
  <c r="E1061" i="69"/>
  <c r="G1061" i="69"/>
  <c r="E119" i="69"/>
  <c r="C119" i="69"/>
  <c r="G119" i="69"/>
  <c r="C291" i="69"/>
  <c r="E291" i="69"/>
  <c r="G291" i="69"/>
  <c r="E470" i="69"/>
  <c r="C470" i="69"/>
  <c r="G470" i="69"/>
  <c r="C737" i="69"/>
  <c r="E737" i="69"/>
  <c r="G737" i="69"/>
  <c r="C1062" i="69"/>
  <c r="E1062" i="69"/>
  <c r="G1062" i="69"/>
  <c r="C705" i="69"/>
  <c r="E705" i="69"/>
  <c r="G705" i="69"/>
  <c r="E272" i="69"/>
  <c r="G272" i="69"/>
  <c r="C272" i="69"/>
  <c r="C980" i="69"/>
  <c r="E980" i="69"/>
  <c r="G980" i="69"/>
  <c r="C392" i="69"/>
  <c r="E392" i="69"/>
  <c r="G392" i="69"/>
  <c r="E51" i="69"/>
  <c r="C51" i="69"/>
  <c r="G51" i="69"/>
  <c r="C531" i="69"/>
  <c r="E531" i="69"/>
  <c r="G531" i="69"/>
  <c r="C172" i="69"/>
  <c r="E172" i="69"/>
  <c r="G172" i="69"/>
  <c r="C472" i="69"/>
  <c r="E472" i="69"/>
  <c r="G472" i="69"/>
  <c r="C784" i="69"/>
  <c r="E784" i="69"/>
  <c r="G784" i="69"/>
  <c r="C741" i="69"/>
  <c r="E741" i="69"/>
  <c r="G741" i="69"/>
  <c r="C160" i="69"/>
  <c r="E160" i="69"/>
  <c r="G160" i="69"/>
  <c r="E764" i="69"/>
  <c r="C764" i="69"/>
  <c r="G764" i="69"/>
  <c r="E1104" i="69"/>
  <c r="C1104" i="69"/>
  <c r="G1104" i="69"/>
  <c r="C726" i="69"/>
  <c r="E726" i="69"/>
  <c r="G726" i="69"/>
  <c r="C333" i="69"/>
  <c r="E333" i="69"/>
  <c r="G333" i="69"/>
  <c r="C37" i="69"/>
  <c r="E37" i="69"/>
  <c r="G37" i="69"/>
  <c r="C921" i="69"/>
  <c r="E921" i="69"/>
  <c r="G921" i="69"/>
  <c r="C622" i="69"/>
  <c r="E622" i="69"/>
  <c r="G622" i="69"/>
  <c r="C335" i="69"/>
  <c r="E335" i="69"/>
  <c r="G335" i="69"/>
  <c r="C79" i="69"/>
  <c r="E79" i="69"/>
  <c r="G79" i="69"/>
  <c r="G984" i="69"/>
  <c r="C984" i="69"/>
  <c r="E984" i="69"/>
  <c r="C685" i="69"/>
  <c r="E685" i="69"/>
  <c r="G685" i="69"/>
  <c r="C536" i="69"/>
  <c r="E536" i="69"/>
  <c r="G536" i="69"/>
  <c r="C1173" i="69"/>
  <c r="E1173" i="69"/>
  <c r="G1173" i="69"/>
  <c r="C875" i="69"/>
  <c r="E875" i="69"/>
  <c r="G875" i="69"/>
  <c r="C576" i="69"/>
  <c r="E576" i="69"/>
  <c r="G576" i="69"/>
  <c r="C295" i="69"/>
  <c r="E295" i="69"/>
  <c r="G295" i="69"/>
  <c r="C39" i="69"/>
  <c r="E39" i="69"/>
  <c r="G39" i="69"/>
  <c r="C607" i="69"/>
  <c r="E607" i="69"/>
  <c r="G607" i="69"/>
  <c r="C831" i="69"/>
  <c r="E831" i="69"/>
  <c r="G831" i="69"/>
  <c r="E1055" i="69"/>
  <c r="C1055" i="69"/>
  <c r="G1055" i="69"/>
  <c r="C626" i="69"/>
  <c r="E626" i="69"/>
  <c r="G626" i="69"/>
  <c r="C850" i="69"/>
  <c r="E850" i="69"/>
  <c r="G850" i="69"/>
  <c r="E962" i="69"/>
  <c r="C962" i="69"/>
  <c r="G962" i="69"/>
  <c r="E1186" i="69"/>
  <c r="C1186" i="69"/>
  <c r="G1186" i="69"/>
  <c r="C659" i="69"/>
  <c r="E659" i="69"/>
  <c r="G659" i="69"/>
  <c r="C151" i="69"/>
  <c r="E151" i="69"/>
  <c r="G151" i="69"/>
  <c r="C321" i="69"/>
  <c r="E321" i="69"/>
  <c r="G321" i="69"/>
  <c r="C795" i="69"/>
  <c r="E795" i="69"/>
  <c r="G795" i="69"/>
  <c r="C1020" i="69"/>
  <c r="E1020" i="69"/>
  <c r="G1020" i="69"/>
  <c r="C311" i="69"/>
  <c r="E311" i="69"/>
  <c r="G311" i="69"/>
  <c r="E774" i="69"/>
  <c r="G774" i="69"/>
  <c r="C774" i="69"/>
  <c r="C142" i="69"/>
  <c r="G142" i="69"/>
  <c r="E142" i="69"/>
  <c r="C497" i="69"/>
  <c r="E497" i="69"/>
  <c r="G497" i="69"/>
  <c r="C1116" i="69"/>
  <c r="E1116" i="69"/>
  <c r="G1116" i="69"/>
  <c r="C144" i="69"/>
  <c r="G144" i="69"/>
  <c r="E144" i="69"/>
  <c r="C499" i="69"/>
  <c r="E499" i="69"/>
  <c r="G499" i="69"/>
  <c r="C1118" i="69"/>
  <c r="G1118" i="69"/>
  <c r="E1118" i="69"/>
  <c r="C223" i="69"/>
  <c r="E223" i="69"/>
  <c r="G223" i="69"/>
  <c r="C852" i="69"/>
  <c r="G852" i="69"/>
  <c r="E852" i="69"/>
  <c r="C343" i="69"/>
  <c r="E343" i="69"/>
  <c r="G343" i="69"/>
  <c r="E1180" i="69"/>
  <c r="G1180" i="69"/>
  <c r="C1180" i="69"/>
  <c r="C123" i="69"/>
  <c r="E123" i="69"/>
  <c r="G123" i="69"/>
  <c r="C63" i="69"/>
  <c r="E63" i="69"/>
  <c r="G63" i="69"/>
  <c r="C444" i="69"/>
  <c r="E444" i="69"/>
  <c r="G444" i="69"/>
  <c r="C87" i="69"/>
  <c r="E87" i="69"/>
  <c r="G87" i="69"/>
  <c r="C1060" i="69"/>
  <c r="E1060" i="69"/>
  <c r="G1060" i="69"/>
  <c r="C910" i="69"/>
  <c r="G910" i="69"/>
  <c r="E910" i="69"/>
  <c r="C761" i="69"/>
  <c r="E761" i="69"/>
  <c r="G761" i="69"/>
  <c r="C198" i="69"/>
  <c r="E198" i="69"/>
  <c r="G198" i="69"/>
  <c r="C1123" i="69"/>
  <c r="E1123" i="69"/>
  <c r="G1123" i="69"/>
  <c r="C824" i="69"/>
  <c r="E824" i="69"/>
  <c r="G824" i="69"/>
  <c r="C675" i="69"/>
  <c r="E675" i="69"/>
  <c r="G675" i="69"/>
  <c r="E1057" i="69"/>
  <c r="C1057" i="69"/>
  <c r="G1057" i="69"/>
  <c r="C1013" i="69"/>
  <c r="E1013" i="69"/>
  <c r="G1013" i="69"/>
  <c r="C864" i="69"/>
  <c r="G864" i="69"/>
  <c r="E864" i="69"/>
  <c r="C715" i="69"/>
  <c r="E715" i="69"/>
  <c r="G715" i="69"/>
  <c r="C416" i="69"/>
  <c r="E416" i="69"/>
  <c r="G416" i="69"/>
  <c r="C158" i="69"/>
  <c r="E158" i="69"/>
  <c r="G158" i="69"/>
  <c r="E503" i="69"/>
  <c r="C503" i="69"/>
  <c r="G503" i="69"/>
  <c r="C727" i="69"/>
  <c r="E727" i="69"/>
  <c r="G727" i="69"/>
  <c r="C1063" i="69"/>
  <c r="E1063" i="69"/>
  <c r="G1063" i="69"/>
  <c r="C74" i="69"/>
  <c r="E74" i="69"/>
  <c r="G74" i="69"/>
  <c r="C298" i="69"/>
  <c r="E298" i="69"/>
  <c r="G298" i="69"/>
  <c r="C522" i="69"/>
  <c r="E522" i="69"/>
  <c r="G522" i="69"/>
  <c r="E746" i="69"/>
  <c r="G746" i="69"/>
  <c r="C746" i="69"/>
  <c r="C970" i="69"/>
  <c r="E970" i="69"/>
  <c r="G970" i="69"/>
  <c r="E1194" i="69"/>
  <c r="C1194" i="69"/>
  <c r="G1194" i="69"/>
  <c r="E947" i="69"/>
  <c r="C947" i="69"/>
  <c r="G947" i="69"/>
  <c r="C797" i="69"/>
  <c r="E797" i="69"/>
  <c r="G797" i="69"/>
  <c r="C648" i="69"/>
  <c r="E648" i="69"/>
  <c r="G648" i="69"/>
  <c r="E988" i="69"/>
  <c r="C988" i="69"/>
  <c r="G988" i="69"/>
  <c r="C60" i="69"/>
  <c r="E60" i="69"/>
  <c r="G60" i="69"/>
  <c r="C521" i="69"/>
  <c r="E521" i="69"/>
  <c r="G521" i="69"/>
  <c r="E1168" i="69"/>
  <c r="C1168" i="69"/>
  <c r="G1168" i="69"/>
  <c r="C153" i="69"/>
  <c r="E153" i="69"/>
  <c r="G153" i="69"/>
  <c r="E1140" i="69"/>
  <c r="C1140" i="69"/>
  <c r="G1140" i="69"/>
  <c r="C1147" i="69"/>
  <c r="E1147" i="69"/>
  <c r="G1147" i="69"/>
  <c r="C327" i="69"/>
  <c r="E327" i="69"/>
  <c r="G327" i="69"/>
  <c r="C513" i="69"/>
  <c r="E513" i="69"/>
  <c r="G513" i="69"/>
  <c r="C801" i="69"/>
  <c r="E801" i="69"/>
  <c r="G801" i="69"/>
  <c r="C577" i="69"/>
  <c r="E577" i="69"/>
  <c r="G577" i="69"/>
  <c r="E805" i="69"/>
  <c r="C805" i="69"/>
  <c r="G805" i="69"/>
  <c r="E1105" i="69"/>
  <c r="C1105" i="69"/>
  <c r="G1105" i="69"/>
  <c r="C99" i="69"/>
  <c r="E99" i="69"/>
  <c r="G99" i="69"/>
  <c r="C520" i="69"/>
  <c r="E520" i="69"/>
  <c r="G520" i="69"/>
  <c r="C14" i="69"/>
  <c r="E14" i="69"/>
  <c r="G14" i="69"/>
  <c r="C340" i="69"/>
  <c r="E340" i="69"/>
  <c r="G340" i="69"/>
  <c r="C937" i="69"/>
  <c r="E937" i="69"/>
  <c r="G937" i="69"/>
  <c r="E1198" i="69"/>
  <c r="C1198" i="69"/>
  <c r="G1198" i="69"/>
  <c r="E900" i="69"/>
  <c r="C900" i="69"/>
  <c r="G900" i="69"/>
  <c r="C601" i="69"/>
  <c r="E601" i="69"/>
  <c r="G601" i="69"/>
  <c r="C317" i="69"/>
  <c r="E317" i="69"/>
  <c r="G317" i="69"/>
  <c r="C61" i="69"/>
  <c r="E61" i="69"/>
  <c r="G61" i="69"/>
  <c r="C813" i="69"/>
  <c r="E813" i="69"/>
  <c r="G813" i="69"/>
  <c r="C1196" i="69"/>
  <c r="E1196" i="69"/>
  <c r="G1196" i="69"/>
  <c r="C1152" i="69"/>
  <c r="E1152" i="69"/>
  <c r="G1152" i="69"/>
  <c r="C853" i="69"/>
  <c r="E853" i="69"/>
  <c r="G853" i="69"/>
  <c r="E704" i="69"/>
  <c r="C704" i="69"/>
  <c r="G704" i="69"/>
  <c r="C555" i="69"/>
  <c r="E555" i="69"/>
  <c r="G555" i="69"/>
  <c r="C277" i="69"/>
  <c r="E277" i="69"/>
  <c r="G277" i="69"/>
  <c r="C511" i="69"/>
  <c r="E511" i="69"/>
  <c r="G511" i="69"/>
  <c r="C735" i="69"/>
  <c r="E735" i="69"/>
  <c r="G735" i="69"/>
  <c r="E1071" i="69"/>
  <c r="C1071" i="69"/>
  <c r="G1071" i="69"/>
  <c r="C194" i="69"/>
  <c r="E194" i="69"/>
  <c r="G194" i="69"/>
  <c r="C530" i="69"/>
  <c r="E530" i="69"/>
  <c r="G530" i="69"/>
  <c r="C754" i="69"/>
  <c r="E754" i="69"/>
  <c r="G754" i="69"/>
  <c r="E1202" i="69"/>
  <c r="C1202" i="69"/>
  <c r="G1202" i="69"/>
  <c r="C787" i="69"/>
  <c r="E787" i="69"/>
  <c r="G787" i="69"/>
  <c r="C933" i="69"/>
  <c r="E933" i="69"/>
  <c r="G933" i="69"/>
  <c r="C36" i="69"/>
  <c r="E36" i="69"/>
  <c r="G36" i="69"/>
  <c r="C347" i="69"/>
  <c r="E347" i="69"/>
  <c r="G347" i="69"/>
  <c r="C837" i="69"/>
  <c r="E837" i="69"/>
  <c r="G837" i="69"/>
  <c r="G1076" i="69"/>
  <c r="C1076" i="69"/>
  <c r="E1076" i="69"/>
  <c r="C336" i="69"/>
  <c r="E336" i="69"/>
  <c r="G336" i="69"/>
  <c r="E1169" i="69"/>
  <c r="C1169" i="69"/>
  <c r="G1169" i="69"/>
  <c r="C337" i="69"/>
  <c r="G337" i="69"/>
  <c r="E337" i="69"/>
  <c r="E820" i="69"/>
  <c r="C820" i="69"/>
  <c r="G820" i="69"/>
  <c r="C168" i="69"/>
  <c r="E168" i="69"/>
  <c r="G168" i="69"/>
  <c r="C528" i="69"/>
  <c r="E528" i="69"/>
  <c r="G528" i="69"/>
  <c r="C1179" i="69"/>
  <c r="G1179" i="69"/>
  <c r="E1179" i="69"/>
  <c r="E174" i="69"/>
  <c r="G174" i="69"/>
  <c r="C174" i="69"/>
  <c r="C1041" i="69"/>
  <c r="E1041" i="69"/>
  <c r="G1041" i="69"/>
  <c r="C73" i="69"/>
  <c r="E73" i="69"/>
  <c r="G73" i="69"/>
  <c r="C464" i="69"/>
  <c r="E464" i="69"/>
  <c r="G464" i="69"/>
  <c r="C956" i="69"/>
  <c r="E956" i="69"/>
  <c r="G956" i="69"/>
  <c r="C243" i="69"/>
  <c r="E243" i="69"/>
  <c r="G243" i="69"/>
  <c r="E137" i="69"/>
  <c r="C137" i="69"/>
  <c r="G137" i="69"/>
  <c r="C1081" i="69"/>
  <c r="E1081" i="69"/>
  <c r="G1081" i="69"/>
  <c r="E932" i="69"/>
  <c r="G932" i="69"/>
  <c r="C932" i="69"/>
  <c r="C782" i="69"/>
  <c r="E782" i="69"/>
  <c r="G782" i="69"/>
  <c r="C633" i="69"/>
  <c r="E633" i="69"/>
  <c r="G633" i="69"/>
  <c r="E484" i="69"/>
  <c r="C484" i="69"/>
  <c r="G484" i="69"/>
  <c r="E344" i="69"/>
  <c r="C344" i="69"/>
  <c r="G344" i="69"/>
  <c r="C216" i="69"/>
  <c r="E216" i="69"/>
  <c r="G216" i="69"/>
  <c r="C88" i="69"/>
  <c r="E88" i="69"/>
  <c r="G88" i="69"/>
  <c r="C1144" i="69"/>
  <c r="E1144" i="69"/>
  <c r="G1144" i="69"/>
  <c r="C995" i="69"/>
  <c r="G995" i="69"/>
  <c r="E995" i="69"/>
  <c r="C845" i="69"/>
  <c r="E845" i="69"/>
  <c r="G845" i="69"/>
  <c r="C696" i="69"/>
  <c r="E696" i="69"/>
  <c r="G696" i="69"/>
  <c r="C547" i="69"/>
  <c r="E547" i="69"/>
  <c r="G547" i="69"/>
  <c r="C1078" i="69"/>
  <c r="E1078" i="69"/>
  <c r="G1078" i="69"/>
  <c r="E1184" i="69"/>
  <c r="C1184" i="69"/>
  <c r="G1184" i="69"/>
  <c r="C1035" i="69"/>
  <c r="G1035" i="69"/>
  <c r="E1035" i="69"/>
  <c r="E885" i="69"/>
  <c r="C885" i="69"/>
  <c r="G885" i="69"/>
  <c r="E736" i="69"/>
  <c r="C736" i="69"/>
  <c r="G736" i="69"/>
  <c r="E587" i="69"/>
  <c r="C587" i="69"/>
  <c r="G587" i="69"/>
  <c r="C437" i="69"/>
  <c r="E437" i="69"/>
  <c r="G437" i="69"/>
  <c r="C304" i="69"/>
  <c r="E304" i="69"/>
  <c r="G304" i="69"/>
  <c r="E176" i="69"/>
  <c r="C176" i="69"/>
  <c r="G176" i="69"/>
  <c r="E48" i="69"/>
  <c r="C48" i="69"/>
  <c r="G48" i="69"/>
  <c r="C487" i="69"/>
  <c r="E487" i="69"/>
  <c r="G487" i="69"/>
  <c r="C599" i="69"/>
  <c r="E599" i="69"/>
  <c r="G599" i="69"/>
  <c r="C711" i="69"/>
  <c r="E711" i="69"/>
  <c r="G711" i="69"/>
  <c r="C823" i="69"/>
  <c r="E823" i="69"/>
  <c r="G823" i="69"/>
  <c r="C935" i="69"/>
  <c r="G935" i="69"/>
  <c r="E935" i="69"/>
  <c r="C1047" i="69"/>
  <c r="E1047" i="69"/>
  <c r="G1047" i="69"/>
  <c r="E1159" i="69"/>
  <c r="C1159" i="69"/>
  <c r="G1159" i="69"/>
  <c r="C58" i="69"/>
  <c r="E58" i="69"/>
  <c r="G58" i="69"/>
  <c r="C170" i="69"/>
  <c r="E170" i="69"/>
  <c r="G170" i="69"/>
  <c r="C282" i="69"/>
  <c r="G282" i="69"/>
  <c r="E282" i="69"/>
  <c r="C394" i="69"/>
  <c r="E394" i="69"/>
  <c r="G394" i="69"/>
  <c r="C506" i="69"/>
  <c r="E506" i="69"/>
  <c r="G506" i="69"/>
  <c r="C618" i="69"/>
  <c r="E618" i="69"/>
  <c r="G618" i="69"/>
  <c r="C730" i="69"/>
  <c r="E730" i="69"/>
  <c r="G730" i="69"/>
  <c r="C842" i="69"/>
  <c r="E842" i="69"/>
  <c r="G842" i="69"/>
  <c r="C954" i="69"/>
  <c r="G954" i="69"/>
  <c r="E954" i="69"/>
  <c r="C1066" i="69"/>
  <c r="E1066" i="69"/>
  <c r="G1066" i="69"/>
  <c r="C1178" i="69"/>
  <c r="G1178" i="69"/>
  <c r="E1178" i="69"/>
  <c r="C1117" i="69"/>
  <c r="E1117" i="69"/>
  <c r="G1117" i="69"/>
  <c r="C968" i="69"/>
  <c r="E968" i="69"/>
  <c r="G968" i="69"/>
  <c r="E819" i="69"/>
  <c r="C819" i="69"/>
  <c r="G819" i="69"/>
  <c r="C669" i="69"/>
  <c r="E669" i="69"/>
  <c r="G669" i="69"/>
  <c r="E1129" i="69"/>
  <c r="C1129" i="69"/>
  <c r="G1129" i="69"/>
  <c r="C457" i="69"/>
  <c r="G457" i="69"/>
  <c r="E457" i="69"/>
  <c r="C109" i="69"/>
  <c r="E109" i="69"/>
  <c r="G109" i="69"/>
  <c r="C139" i="69"/>
  <c r="E139" i="69"/>
  <c r="G139" i="69"/>
  <c r="C310" i="69"/>
  <c r="E310" i="69"/>
  <c r="G310" i="69"/>
  <c r="E493" i="69"/>
  <c r="C493" i="69"/>
  <c r="G493" i="69"/>
  <c r="C773" i="69"/>
  <c r="E773" i="69"/>
  <c r="G773" i="69"/>
  <c r="C1108" i="69"/>
  <c r="E1108" i="69"/>
  <c r="G1108" i="69"/>
  <c r="C990" i="69"/>
  <c r="E990" i="69"/>
  <c r="G990" i="69"/>
  <c r="C128" i="69"/>
  <c r="G128" i="69"/>
  <c r="E128" i="69"/>
  <c r="E300" i="69"/>
  <c r="C300" i="69"/>
  <c r="G300" i="69"/>
  <c r="C481" i="69"/>
  <c r="E481" i="69"/>
  <c r="G481" i="69"/>
  <c r="C753" i="69"/>
  <c r="E753" i="69"/>
  <c r="G753" i="69"/>
  <c r="C1084" i="69"/>
  <c r="E1084" i="69"/>
  <c r="G1084" i="69"/>
  <c r="C129" i="69"/>
  <c r="G129" i="69"/>
  <c r="E129" i="69"/>
  <c r="C301" i="69"/>
  <c r="G301" i="69"/>
  <c r="E301" i="69"/>
  <c r="C483" i="69"/>
  <c r="G483" i="69"/>
  <c r="E483" i="69"/>
  <c r="C756" i="69"/>
  <c r="E756" i="69"/>
  <c r="G756" i="69"/>
  <c r="E1086" i="69"/>
  <c r="C1086" i="69"/>
  <c r="G1086" i="69"/>
  <c r="C132" i="69"/>
  <c r="E132" i="69"/>
  <c r="G132" i="69"/>
  <c r="E302" i="69"/>
  <c r="C302" i="69"/>
  <c r="G302" i="69"/>
  <c r="C485" i="69"/>
  <c r="E485" i="69"/>
  <c r="G485" i="69"/>
  <c r="C758" i="69"/>
  <c r="E758" i="69"/>
  <c r="G758" i="69"/>
  <c r="C1093" i="69"/>
  <c r="G1093" i="69"/>
  <c r="E1093" i="69"/>
  <c r="C662" i="69"/>
  <c r="E662" i="69"/>
  <c r="G662" i="69"/>
  <c r="C247" i="69"/>
  <c r="E247" i="69"/>
  <c r="G247" i="69"/>
  <c r="C913" i="69"/>
  <c r="E913" i="69"/>
  <c r="G913" i="69"/>
  <c r="C367" i="69"/>
  <c r="E367" i="69"/>
  <c r="G367" i="69"/>
  <c r="C27" i="69"/>
  <c r="E27" i="69"/>
  <c r="G27" i="69"/>
  <c r="E502" i="69"/>
  <c r="C502" i="69"/>
  <c r="G502" i="69"/>
  <c r="C147" i="69"/>
  <c r="E147" i="69"/>
  <c r="G147" i="69"/>
  <c r="E414" i="69"/>
  <c r="G414" i="69"/>
  <c r="C414" i="69"/>
  <c r="C684" i="69"/>
  <c r="E684" i="69"/>
  <c r="G684" i="69"/>
  <c r="C1150" i="69"/>
  <c r="G1150" i="69"/>
  <c r="E1150" i="69"/>
  <c r="C111" i="69"/>
  <c r="E111" i="69"/>
  <c r="G111" i="69"/>
  <c r="C678" i="69"/>
  <c r="E678" i="69"/>
  <c r="G678" i="69"/>
  <c r="C571" i="69"/>
  <c r="E571" i="69"/>
  <c r="G571" i="69"/>
  <c r="E550" i="69"/>
  <c r="C550" i="69"/>
  <c r="G550" i="69"/>
  <c r="E232" i="69"/>
  <c r="C232" i="69"/>
  <c r="G232" i="69"/>
  <c r="C828" i="69"/>
  <c r="E828" i="69"/>
  <c r="G828" i="69"/>
  <c r="E847" i="69"/>
  <c r="C847" i="69"/>
  <c r="G847" i="69"/>
  <c r="C1188" i="69"/>
  <c r="E1188" i="69"/>
  <c r="G1188" i="69"/>
  <c r="C1038" i="69"/>
  <c r="E1038" i="69"/>
  <c r="G1038" i="69"/>
  <c r="E889" i="69"/>
  <c r="C889" i="69"/>
  <c r="G889" i="69"/>
  <c r="E740" i="69"/>
  <c r="C740" i="69"/>
  <c r="G740" i="69"/>
  <c r="C590" i="69"/>
  <c r="E590" i="69"/>
  <c r="G590" i="69"/>
  <c r="C441" i="69"/>
  <c r="E441" i="69"/>
  <c r="G441" i="69"/>
  <c r="C308" i="69"/>
  <c r="E308" i="69"/>
  <c r="G308" i="69"/>
  <c r="C180" i="69"/>
  <c r="E180" i="69"/>
  <c r="G180" i="69"/>
  <c r="C52" i="69"/>
  <c r="E52" i="69"/>
  <c r="G52" i="69"/>
  <c r="C1101" i="69"/>
  <c r="E1101" i="69"/>
  <c r="G1101" i="69"/>
  <c r="C952" i="69"/>
  <c r="G952" i="69"/>
  <c r="E952" i="69"/>
  <c r="C803" i="69"/>
  <c r="E803" i="69"/>
  <c r="G803" i="69"/>
  <c r="C653" i="69"/>
  <c r="E653" i="69"/>
  <c r="G653" i="69"/>
  <c r="C1185" i="69"/>
  <c r="E1185" i="69"/>
  <c r="G1185" i="69"/>
  <c r="C1036" i="69"/>
  <c r="G1036" i="69"/>
  <c r="E1036" i="69"/>
  <c r="E1141" i="69"/>
  <c r="C1141" i="69"/>
  <c r="G1141" i="69"/>
  <c r="C992" i="69"/>
  <c r="E992" i="69"/>
  <c r="G992" i="69"/>
  <c r="C843" i="69"/>
  <c r="E843" i="69"/>
  <c r="G843" i="69"/>
  <c r="C693" i="69"/>
  <c r="E693" i="69"/>
  <c r="G693" i="69"/>
  <c r="C544" i="69"/>
  <c r="E544" i="69"/>
  <c r="G544" i="69"/>
  <c r="C396" i="69"/>
  <c r="E396" i="69"/>
  <c r="G396" i="69"/>
  <c r="C268" i="69"/>
  <c r="E268" i="69"/>
  <c r="G268" i="69"/>
  <c r="C140" i="69"/>
  <c r="E140" i="69"/>
  <c r="G140" i="69"/>
  <c r="C407" i="69"/>
  <c r="E407" i="69"/>
  <c r="G407" i="69"/>
  <c r="C519" i="69"/>
  <c r="E519" i="69"/>
  <c r="G519" i="69"/>
  <c r="C631" i="69"/>
  <c r="E631" i="69"/>
  <c r="G631" i="69"/>
  <c r="C743" i="69"/>
  <c r="E743" i="69"/>
  <c r="G743" i="69"/>
  <c r="C855" i="69"/>
  <c r="E855" i="69"/>
  <c r="G855" i="69"/>
  <c r="C967" i="69"/>
  <c r="E967" i="69"/>
  <c r="G967" i="69"/>
  <c r="C1079" i="69"/>
  <c r="G1079" i="69"/>
  <c r="E1079" i="69"/>
  <c r="C1191" i="69"/>
  <c r="E1191" i="69"/>
  <c r="G1191" i="69"/>
  <c r="C90" i="69"/>
  <c r="E90" i="69"/>
  <c r="G90" i="69"/>
  <c r="C202" i="69"/>
  <c r="G202" i="69"/>
  <c r="E202" i="69"/>
  <c r="C314" i="69"/>
  <c r="E314" i="69"/>
  <c r="G314" i="69"/>
  <c r="C426" i="69"/>
  <c r="E426" i="69"/>
  <c r="G426" i="69"/>
  <c r="E538" i="69"/>
  <c r="C538" i="69"/>
  <c r="G538" i="69"/>
  <c r="C650" i="69"/>
  <c r="E650" i="69"/>
  <c r="G650" i="69"/>
  <c r="C762" i="69"/>
  <c r="E762" i="69"/>
  <c r="G762" i="69"/>
  <c r="C874" i="69"/>
  <c r="E874" i="69"/>
  <c r="G874" i="69"/>
  <c r="C986" i="69"/>
  <c r="E986" i="69"/>
  <c r="G986" i="69"/>
  <c r="E1098" i="69"/>
  <c r="C1098" i="69"/>
  <c r="G1098" i="69"/>
  <c r="E1211" i="69"/>
  <c r="C1211" i="69"/>
  <c r="G1211" i="69"/>
  <c r="E1075" i="69"/>
  <c r="C1075" i="69"/>
  <c r="G1075" i="69"/>
  <c r="C925" i="69"/>
  <c r="E925" i="69"/>
  <c r="G925" i="69"/>
  <c r="C776" i="69"/>
  <c r="E776" i="69"/>
  <c r="G776" i="69"/>
  <c r="E627" i="69"/>
  <c r="C627" i="69"/>
  <c r="G627" i="69"/>
  <c r="C870" i="69"/>
  <c r="E870" i="69"/>
  <c r="G870" i="69"/>
  <c r="C352" i="69"/>
  <c r="E352" i="69"/>
  <c r="G352" i="69"/>
  <c r="C17" i="69"/>
  <c r="E17" i="69"/>
  <c r="G17" i="69"/>
  <c r="C188" i="69"/>
  <c r="G188" i="69"/>
  <c r="E188" i="69"/>
  <c r="E358" i="69"/>
  <c r="C358" i="69"/>
  <c r="G358" i="69"/>
  <c r="C560" i="69"/>
  <c r="E560" i="69"/>
  <c r="G560" i="69"/>
  <c r="C859" i="69"/>
  <c r="E859" i="69"/>
  <c r="G859" i="69"/>
  <c r="C769" i="69"/>
  <c r="E769" i="69"/>
  <c r="G769" i="69"/>
  <c r="C1161" i="69"/>
  <c r="E1161" i="69"/>
  <c r="G1161" i="69"/>
  <c r="C177" i="69"/>
  <c r="E177" i="69"/>
  <c r="G177" i="69"/>
  <c r="C348" i="69"/>
  <c r="E348" i="69"/>
  <c r="G348" i="69"/>
  <c r="E540" i="69"/>
  <c r="C540" i="69"/>
  <c r="G540" i="69"/>
  <c r="E838" i="69"/>
  <c r="C838" i="69"/>
  <c r="G838" i="69"/>
  <c r="C1201" i="69"/>
  <c r="E1201" i="69"/>
  <c r="G1201" i="69"/>
  <c r="C179" i="69"/>
  <c r="E179" i="69"/>
  <c r="G179" i="69"/>
  <c r="C349" i="69"/>
  <c r="E349" i="69"/>
  <c r="G349" i="69"/>
  <c r="C542" i="69"/>
  <c r="E542" i="69"/>
  <c r="G542" i="69"/>
  <c r="C841" i="69"/>
  <c r="E841" i="69"/>
  <c r="G841" i="69"/>
  <c r="E1203" i="69"/>
  <c r="C1203" i="69"/>
  <c r="G1203" i="69"/>
  <c r="C181" i="69"/>
  <c r="E181" i="69"/>
  <c r="G181" i="69"/>
  <c r="C351" i="69"/>
  <c r="E351" i="69"/>
  <c r="G351" i="69"/>
  <c r="C545" i="69"/>
  <c r="E545" i="69"/>
  <c r="G545" i="69"/>
  <c r="C844" i="69"/>
  <c r="E844" i="69"/>
  <c r="G844" i="69"/>
  <c r="C1205" i="69"/>
  <c r="E1205" i="69"/>
  <c r="G1205" i="69"/>
  <c r="C507" i="69"/>
  <c r="E507" i="69"/>
  <c r="G507" i="69"/>
  <c r="C150" i="69"/>
  <c r="E150" i="69"/>
  <c r="G150" i="69"/>
  <c r="C702" i="69"/>
  <c r="E702" i="69"/>
  <c r="G702" i="69"/>
  <c r="C270" i="69"/>
  <c r="E270" i="69"/>
  <c r="G270" i="69"/>
  <c r="C958" i="69"/>
  <c r="E958" i="69"/>
  <c r="G958" i="69"/>
  <c r="C391" i="69"/>
  <c r="E391" i="69"/>
  <c r="G391" i="69"/>
  <c r="E49" i="69"/>
  <c r="C49" i="69"/>
  <c r="G49" i="69"/>
  <c r="C219" i="69"/>
  <c r="E219" i="69"/>
  <c r="G219" i="69"/>
  <c r="C406" i="69"/>
  <c r="E406" i="69"/>
  <c r="G406" i="69"/>
  <c r="C681" i="69"/>
  <c r="E681" i="69"/>
  <c r="G681" i="69"/>
  <c r="C656" i="69"/>
  <c r="E656" i="69"/>
  <c r="G656" i="69"/>
  <c r="E403" i="69"/>
  <c r="C403" i="69"/>
  <c r="G403" i="69"/>
  <c r="C145" i="69"/>
  <c r="E145" i="69"/>
  <c r="G145" i="69"/>
  <c r="E1073" i="69"/>
  <c r="C1073" i="69"/>
  <c r="G1073" i="69"/>
  <c r="C488" i="69"/>
  <c r="E488" i="69"/>
  <c r="G488" i="69"/>
  <c r="C636" i="69"/>
  <c r="E636" i="69"/>
  <c r="G636" i="69"/>
  <c r="C1112" i="69"/>
  <c r="E1112" i="69"/>
  <c r="G1112" i="69"/>
  <c r="C21" i="69"/>
  <c r="E21" i="69"/>
  <c r="G21" i="69"/>
  <c r="C936" i="69"/>
  <c r="G936" i="69"/>
  <c r="E936" i="69"/>
  <c r="C817" i="69"/>
  <c r="E817" i="69"/>
  <c r="G817" i="69"/>
  <c r="C745" i="69"/>
  <c r="E745" i="69"/>
  <c r="G745" i="69"/>
  <c r="C135" i="69"/>
  <c r="E135" i="69"/>
  <c r="G135" i="69"/>
  <c r="C1177" i="69"/>
  <c r="E1177" i="69"/>
  <c r="G1177" i="69"/>
  <c r="C1028" i="69"/>
  <c r="G1028" i="69"/>
  <c r="E1028" i="69"/>
  <c r="E878" i="69"/>
  <c r="C878" i="69"/>
  <c r="G878" i="69"/>
  <c r="C729" i="69"/>
  <c r="E729" i="69"/>
  <c r="G729" i="69"/>
  <c r="C580" i="69"/>
  <c r="E580" i="69"/>
  <c r="G580" i="69"/>
  <c r="C430" i="69"/>
  <c r="E430" i="69"/>
  <c r="G430" i="69"/>
  <c r="C299" i="69"/>
  <c r="G299" i="69"/>
  <c r="E299" i="69"/>
  <c r="C171" i="69"/>
  <c r="E171" i="69"/>
  <c r="G171" i="69"/>
  <c r="C43" i="69"/>
  <c r="G43" i="69"/>
  <c r="E43" i="69"/>
  <c r="E1091" i="69"/>
  <c r="C1091" i="69"/>
  <c r="G1091" i="69"/>
  <c r="C941" i="69"/>
  <c r="G941" i="69"/>
  <c r="E941" i="69"/>
  <c r="E792" i="69"/>
  <c r="C792" i="69"/>
  <c r="G792" i="69"/>
  <c r="C643" i="69"/>
  <c r="E643" i="69"/>
  <c r="G643" i="69"/>
  <c r="C1174" i="69"/>
  <c r="E1174" i="69"/>
  <c r="G1174" i="69"/>
  <c r="E1025" i="69"/>
  <c r="C1025" i="69"/>
  <c r="G1025" i="69"/>
  <c r="C1131" i="69"/>
  <c r="E1131" i="69"/>
  <c r="G1131" i="69"/>
  <c r="C981" i="69"/>
  <c r="G981" i="69"/>
  <c r="E981" i="69"/>
  <c r="C832" i="69"/>
  <c r="E832" i="69"/>
  <c r="G832" i="69"/>
  <c r="C683" i="69"/>
  <c r="E683" i="69"/>
  <c r="G683" i="69"/>
  <c r="C533" i="69"/>
  <c r="E533" i="69"/>
  <c r="G533" i="69"/>
  <c r="C387" i="69"/>
  <c r="E387" i="69"/>
  <c r="G387" i="69"/>
  <c r="C259" i="69"/>
  <c r="E259" i="69"/>
  <c r="G259" i="69"/>
  <c r="C131" i="69"/>
  <c r="E131" i="69"/>
  <c r="G131" i="69"/>
  <c r="C415" i="69"/>
  <c r="E415" i="69"/>
  <c r="G415" i="69"/>
  <c r="C527" i="69"/>
  <c r="E527" i="69"/>
  <c r="G527" i="69"/>
  <c r="E639" i="69"/>
  <c r="C639" i="69"/>
  <c r="G639" i="69"/>
  <c r="C751" i="69"/>
  <c r="E751" i="69"/>
  <c r="G751" i="69"/>
  <c r="C863" i="69"/>
  <c r="E863" i="69"/>
  <c r="G863" i="69"/>
  <c r="C975" i="69"/>
  <c r="E975" i="69"/>
  <c r="G975" i="69"/>
  <c r="C1087" i="69"/>
  <c r="E1087" i="69"/>
  <c r="G1087" i="69"/>
  <c r="C1199" i="69"/>
  <c r="E1199" i="69"/>
  <c r="G1199" i="69"/>
  <c r="E98" i="69"/>
  <c r="G98" i="69"/>
  <c r="C98" i="69"/>
  <c r="C210" i="69"/>
  <c r="E210" i="69"/>
  <c r="G210" i="69"/>
  <c r="C322" i="69"/>
  <c r="E322" i="69"/>
  <c r="G322" i="69"/>
  <c r="C434" i="69"/>
  <c r="G434" i="69"/>
  <c r="E434" i="69"/>
  <c r="C546" i="69"/>
  <c r="E546" i="69"/>
  <c r="G546" i="69"/>
  <c r="C658" i="69"/>
  <c r="E658" i="69"/>
  <c r="G658" i="69"/>
  <c r="C770" i="69"/>
  <c r="E770" i="69"/>
  <c r="G770" i="69"/>
  <c r="C882" i="69"/>
  <c r="E882" i="69"/>
  <c r="G882" i="69"/>
  <c r="C994" i="69"/>
  <c r="E994" i="69"/>
  <c r="G994" i="69"/>
  <c r="C1106" i="69"/>
  <c r="E1106" i="69"/>
  <c r="G1106" i="69"/>
  <c r="E1212" i="69"/>
  <c r="C1212" i="69"/>
  <c r="G1212" i="69"/>
  <c r="C1064" i="69"/>
  <c r="G1064" i="69"/>
  <c r="E1064" i="69"/>
  <c r="E915" i="69"/>
  <c r="C915" i="69"/>
  <c r="G915" i="69"/>
  <c r="E765" i="69"/>
  <c r="C765" i="69"/>
  <c r="G765" i="69"/>
  <c r="C616" i="69"/>
  <c r="E616" i="69"/>
  <c r="G616" i="69"/>
  <c r="C809" i="69"/>
  <c r="E809" i="69"/>
  <c r="G809" i="69"/>
  <c r="E328" i="69"/>
  <c r="C328" i="69"/>
  <c r="G328" i="69"/>
  <c r="C29" i="69"/>
  <c r="E29" i="69"/>
  <c r="G29" i="69"/>
  <c r="C200" i="69"/>
  <c r="E200" i="69"/>
  <c r="G200" i="69"/>
  <c r="C371" i="69"/>
  <c r="G371" i="69"/>
  <c r="E371" i="69"/>
  <c r="C581" i="69"/>
  <c r="E581" i="69"/>
  <c r="G581" i="69"/>
  <c r="C880" i="69"/>
  <c r="E880" i="69"/>
  <c r="G880" i="69"/>
  <c r="C790" i="69"/>
  <c r="E790" i="69"/>
  <c r="G790" i="69"/>
  <c r="C19" i="69"/>
  <c r="E19" i="69"/>
  <c r="G19" i="69"/>
  <c r="E190" i="69"/>
  <c r="C190" i="69"/>
  <c r="G190" i="69"/>
  <c r="C360" i="69"/>
  <c r="E360" i="69"/>
  <c r="G360" i="69"/>
  <c r="C561" i="69"/>
  <c r="E561" i="69"/>
  <c r="G561" i="69"/>
  <c r="C860" i="69"/>
  <c r="E860" i="69"/>
  <c r="G860" i="69"/>
  <c r="C20" i="69"/>
  <c r="E20" i="69"/>
  <c r="G20" i="69"/>
  <c r="C191" i="69"/>
  <c r="E191" i="69"/>
  <c r="G191" i="69"/>
  <c r="C361" i="69"/>
  <c r="E361" i="69"/>
  <c r="G361" i="69"/>
  <c r="C564" i="69"/>
  <c r="G564" i="69"/>
  <c r="E564" i="69"/>
  <c r="E862" i="69"/>
  <c r="C862" i="69"/>
  <c r="G862" i="69"/>
  <c r="C22" i="69"/>
  <c r="E22" i="69"/>
  <c r="G22" i="69"/>
  <c r="E192" i="69"/>
  <c r="C192" i="69"/>
  <c r="G192" i="69"/>
  <c r="E364" i="69"/>
  <c r="C364" i="69"/>
  <c r="G364" i="69"/>
  <c r="C566" i="69"/>
  <c r="E566" i="69"/>
  <c r="G566" i="69"/>
  <c r="C865" i="69"/>
  <c r="E865" i="69"/>
  <c r="G865" i="69"/>
  <c r="C1204" i="69"/>
  <c r="E1204" i="69"/>
  <c r="G1204" i="69"/>
  <c r="C477" i="69"/>
  <c r="E477" i="69"/>
  <c r="G477" i="69"/>
  <c r="C126" i="69"/>
  <c r="E126" i="69"/>
  <c r="G126" i="69"/>
  <c r="C660" i="69"/>
  <c r="E660" i="69"/>
  <c r="G660" i="69"/>
  <c r="E246" i="69"/>
  <c r="C246" i="69"/>
  <c r="G246" i="69"/>
  <c r="C912" i="69"/>
  <c r="E912" i="69"/>
  <c r="G912" i="69"/>
  <c r="C366" i="69"/>
  <c r="E366" i="69"/>
  <c r="G366" i="69"/>
  <c r="C25" i="69"/>
  <c r="E25" i="69"/>
  <c r="G25" i="69"/>
  <c r="C169" i="69"/>
  <c r="E169" i="69"/>
  <c r="G169" i="69"/>
  <c r="C357" i="69"/>
  <c r="E357" i="69"/>
  <c r="G357" i="69"/>
  <c r="E596" i="69"/>
  <c r="G596" i="69"/>
  <c r="C596" i="69"/>
  <c r="C500" i="69"/>
  <c r="E500" i="69"/>
  <c r="G500" i="69"/>
  <c r="C355" i="69"/>
  <c r="G355" i="69"/>
  <c r="E355" i="69"/>
  <c r="C47" i="69"/>
  <c r="E47" i="69"/>
  <c r="G47" i="69"/>
  <c r="C724" i="69"/>
  <c r="E724" i="69"/>
  <c r="G724" i="69"/>
  <c r="C331" i="69"/>
  <c r="E331" i="69"/>
  <c r="G331" i="69"/>
  <c r="C40" i="69"/>
  <c r="E40" i="69"/>
  <c r="G40" i="69"/>
  <c r="E1183" i="69"/>
  <c r="C1183" i="69"/>
  <c r="G1183" i="69"/>
  <c r="C1166" i="69"/>
  <c r="E1166" i="69"/>
  <c r="G1166" i="69"/>
  <c r="C1017" i="69"/>
  <c r="E1017" i="69"/>
  <c r="G1017" i="69"/>
  <c r="C868" i="69"/>
  <c r="E868" i="69"/>
  <c r="G868" i="69"/>
  <c r="C718" i="69"/>
  <c r="E718" i="69"/>
  <c r="G718" i="69"/>
  <c r="E569" i="69"/>
  <c r="C569" i="69"/>
  <c r="G569" i="69"/>
  <c r="C420" i="69"/>
  <c r="E420" i="69"/>
  <c r="G420" i="69"/>
  <c r="C289" i="69"/>
  <c r="E289" i="69"/>
  <c r="G289" i="69"/>
  <c r="C161" i="69"/>
  <c r="E161" i="69"/>
  <c r="G161" i="69"/>
  <c r="C33" i="69"/>
  <c r="E33" i="69"/>
  <c r="G33" i="69"/>
  <c r="C1080" i="69"/>
  <c r="E1080" i="69"/>
  <c r="G1080" i="69"/>
  <c r="E931" i="69"/>
  <c r="C931" i="69"/>
  <c r="G931" i="69"/>
  <c r="C781" i="69"/>
  <c r="E781" i="69"/>
  <c r="G781" i="69"/>
  <c r="C632" i="69"/>
  <c r="E632" i="69"/>
  <c r="G632" i="69"/>
  <c r="C1164" i="69"/>
  <c r="E1164" i="69"/>
  <c r="G1164" i="69"/>
  <c r="C1014" i="69"/>
  <c r="E1014" i="69"/>
  <c r="G1014" i="69"/>
  <c r="C1120" i="69"/>
  <c r="E1120" i="69"/>
  <c r="G1120" i="69"/>
  <c r="C971" i="69"/>
  <c r="G971" i="69"/>
  <c r="E971" i="69"/>
  <c r="C821" i="69"/>
  <c r="E821" i="69"/>
  <c r="G821" i="69"/>
  <c r="C672" i="69"/>
  <c r="E672" i="69"/>
  <c r="G672" i="69"/>
  <c r="C523" i="69"/>
  <c r="E523" i="69"/>
  <c r="G523" i="69"/>
  <c r="C377" i="69"/>
  <c r="E377" i="69"/>
  <c r="G377" i="69"/>
  <c r="C249" i="69"/>
  <c r="E249" i="69"/>
  <c r="G249" i="69"/>
  <c r="E121" i="69"/>
  <c r="C121" i="69"/>
  <c r="G121" i="69"/>
  <c r="C423" i="69"/>
  <c r="E423" i="69"/>
  <c r="G423" i="69"/>
  <c r="C535" i="69"/>
  <c r="E535" i="69"/>
  <c r="G535" i="69"/>
  <c r="C647" i="69"/>
  <c r="E647" i="69"/>
  <c r="G647" i="69"/>
  <c r="C759" i="69"/>
  <c r="E759" i="69"/>
  <c r="G759" i="69"/>
  <c r="E871" i="69"/>
  <c r="C871" i="69"/>
  <c r="G871" i="69"/>
  <c r="E983" i="69"/>
  <c r="C983" i="69"/>
  <c r="G983" i="69"/>
  <c r="C1095" i="69"/>
  <c r="E1095" i="69"/>
  <c r="G1095" i="69"/>
  <c r="C1208" i="69"/>
  <c r="E1208" i="69"/>
  <c r="G1208" i="69"/>
  <c r="E106" i="69"/>
  <c r="C106" i="69"/>
  <c r="G106" i="69"/>
  <c r="E218" i="69"/>
  <c r="C218" i="69"/>
  <c r="G218" i="69"/>
  <c r="E330" i="69"/>
  <c r="C330" i="69"/>
  <c r="G330" i="69"/>
  <c r="E442" i="69"/>
  <c r="C442" i="69"/>
  <c r="G442" i="69"/>
  <c r="E554" i="69"/>
  <c r="C554" i="69"/>
  <c r="G554" i="69"/>
  <c r="E666" i="69"/>
  <c r="C666" i="69"/>
  <c r="G666" i="69"/>
  <c r="E778" i="69"/>
  <c r="C778" i="69"/>
  <c r="G778" i="69"/>
  <c r="E890" i="69"/>
  <c r="C890" i="69"/>
  <c r="G890" i="69"/>
  <c r="E1002" i="69"/>
  <c r="C1002" i="69"/>
  <c r="G1002" i="69"/>
  <c r="E1114" i="69"/>
  <c r="C1114" i="69"/>
  <c r="G1114" i="69"/>
  <c r="C1207" i="69"/>
  <c r="G1207" i="69"/>
  <c r="E1207" i="69"/>
  <c r="C1053" i="69"/>
  <c r="E1053" i="69"/>
  <c r="G1053" i="69"/>
  <c r="C904" i="69"/>
  <c r="E904" i="69"/>
  <c r="G904" i="69"/>
  <c r="C755" i="69"/>
  <c r="E755" i="69"/>
  <c r="G755" i="69"/>
  <c r="C605" i="69"/>
  <c r="E605" i="69"/>
  <c r="G605" i="69"/>
  <c r="C763" i="69"/>
  <c r="E763" i="69"/>
  <c r="G763" i="69"/>
  <c r="C303" i="69"/>
  <c r="E303" i="69"/>
  <c r="G303" i="69"/>
  <c r="C41" i="69"/>
  <c r="E41" i="69"/>
  <c r="G41" i="69"/>
  <c r="C212" i="69"/>
  <c r="E212" i="69"/>
  <c r="G212" i="69"/>
  <c r="C383" i="69"/>
  <c r="E383" i="69"/>
  <c r="G383" i="69"/>
  <c r="C603" i="69"/>
  <c r="E603" i="69"/>
  <c r="G603" i="69"/>
  <c r="E901" i="69"/>
  <c r="C901" i="69"/>
  <c r="G901" i="69"/>
  <c r="C812" i="69"/>
  <c r="E812" i="69"/>
  <c r="G812" i="69"/>
  <c r="C31" i="69"/>
  <c r="E31" i="69"/>
  <c r="G31" i="69"/>
  <c r="C201" i="69"/>
  <c r="E201" i="69"/>
  <c r="G201" i="69"/>
  <c r="C373" i="69"/>
  <c r="E373" i="69"/>
  <c r="G373" i="69"/>
  <c r="E582" i="69"/>
  <c r="C582" i="69"/>
  <c r="G582" i="69"/>
  <c r="C881" i="69"/>
  <c r="E881" i="69"/>
  <c r="G881" i="69"/>
  <c r="C32" i="69"/>
  <c r="E32" i="69"/>
  <c r="G32" i="69"/>
  <c r="C203" i="69"/>
  <c r="G203" i="69"/>
  <c r="E203" i="69"/>
  <c r="C374" i="69"/>
  <c r="E374" i="69"/>
  <c r="G374" i="69"/>
  <c r="C585" i="69"/>
  <c r="E585" i="69"/>
  <c r="G585" i="69"/>
  <c r="C884" i="69"/>
  <c r="E884" i="69"/>
  <c r="G884" i="69"/>
  <c r="C35" i="69"/>
  <c r="E35" i="69"/>
  <c r="G35" i="69"/>
  <c r="C205" i="69"/>
  <c r="E205" i="69"/>
  <c r="G205" i="69"/>
  <c r="C375" i="69"/>
  <c r="E375" i="69"/>
  <c r="G375" i="69"/>
  <c r="C588" i="69"/>
  <c r="E588" i="69"/>
  <c r="G588" i="69"/>
  <c r="C886" i="69"/>
  <c r="E886" i="69"/>
  <c r="G886" i="69"/>
  <c r="C1126" i="69"/>
  <c r="E1126" i="69"/>
  <c r="G1126" i="69"/>
  <c r="C449" i="69"/>
  <c r="E449" i="69"/>
  <c r="G449" i="69"/>
  <c r="C101" i="69"/>
  <c r="E101" i="69"/>
  <c r="G101" i="69"/>
  <c r="C617" i="69"/>
  <c r="E617" i="69"/>
  <c r="G617" i="69"/>
  <c r="C221" i="69"/>
  <c r="E221" i="69"/>
  <c r="G221" i="69"/>
  <c r="C849" i="69"/>
  <c r="E849" i="69"/>
  <c r="G849" i="69"/>
  <c r="C342" i="69"/>
  <c r="E342" i="69"/>
  <c r="G342" i="69"/>
  <c r="C1158" i="69"/>
  <c r="E1158" i="69"/>
  <c r="G1158" i="69"/>
  <c r="E120" i="69"/>
  <c r="C120" i="69"/>
  <c r="G120" i="69"/>
  <c r="C309" i="69"/>
  <c r="E309" i="69"/>
  <c r="G309" i="69"/>
  <c r="C518" i="69"/>
  <c r="E518" i="69"/>
  <c r="G518" i="69"/>
  <c r="C389" i="69"/>
  <c r="E389" i="69"/>
  <c r="G389" i="69"/>
  <c r="C305" i="69"/>
  <c r="E305" i="69"/>
  <c r="G305" i="69"/>
  <c r="E1097" i="69"/>
  <c r="C1097" i="69"/>
  <c r="G1097" i="69"/>
  <c r="C492" i="69"/>
  <c r="E492" i="69"/>
  <c r="G492" i="69"/>
  <c r="C187" i="69"/>
  <c r="G187" i="69"/>
  <c r="E187" i="69"/>
  <c r="E556" i="69"/>
  <c r="C556" i="69"/>
  <c r="G556" i="69"/>
  <c r="E1156" i="69"/>
  <c r="C1156" i="69"/>
  <c r="G1156" i="69"/>
  <c r="C1006" i="69"/>
  <c r="E1006" i="69"/>
  <c r="G1006" i="69"/>
  <c r="C857" i="69"/>
  <c r="E857" i="69"/>
  <c r="G857" i="69"/>
  <c r="C708" i="69"/>
  <c r="E708" i="69"/>
  <c r="G708" i="69"/>
  <c r="C558" i="69"/>
  <c r="E558" i="69"/>
  <c r="G558" i="69"/>
  <c r="C409" i="69"/>
  <c r="E409" i="69"/>
  <c r="G409" i="69"/>
  <c r="C280" i="69"/>
  <c r="E280" i="69"/>
  <c r="G280" i="69"/>
  <c r="C152" i="69"/>
  <c r="E152" i="69"/>
  <c r="G152" i="69"/>
  <c r="C24" i="69"/>
  <c r="E24" i="69"/>
  <c r="G24" i="69"/>
  <c r="C1069" i="69"/>
  <c r="E1069" i="69"/>
  <c r="G1069" i="69"/>
  <c r="C920" i="69"/>
  <c r="E920" i="69"/>
  <c r="G920" i="69"/>
  <c r="C771" i="69"/>
  <c r="E771" i="69"/>
  <c r="G771" i="69"/>
  <c r="C621" i="69"/>
  <c r="E621" i="69"/>
  <c r="G621" i="69"/>
  <c r="C1153" i="69"/>
  <c r="E1153" i="69"/>
  <c r="G1153" i="69"/>
  <c r="C1004" i="69"/>
  <c r="E1004" i="69"/>
  <c r="G1004" i="69"/>
  <c r="C1109" i="69"/>
  <c r="E1109" i="69"/>
  <c r="G1109" i="69"/>
  <c r="E960" i="69"/>
  <c r="C960" i="69"/>
  <c r="G960" i="69"/>
  <c r="E811" i="69"/>
  <c r="C811" i="69"/>
  <c r="G811" i="69"/>
  <c r="C661" i="69"/>
  <c r="E661" i="69"/>
  <c r="G661" i="69"/>
  <c r="C512" i="69"/>
  <c r="E512" i="69"/>
  <c r="G512" i="69"/>
  <c r="C368" i="69"/>
  <c r="E368" i="69"/>
  <c r="G368" i="69"/>
  <c r="C240" i="69"/>
  <c r="E240" i="69"/>
  <c r="G240" i="69"/>
  <c r="C112" i="69"/>
  <c r="E112" i="69"/>
  <c r="G112" i="69"/>
  <c r="C431" i="69"/>
  <c r="E431" i="69"/>
  <c r="G431" i="69"/>
  <c r="C543" i="69"/>
  <c r="E543" i="69"/>
  <c r="G543" i="69"/>
  <c r="C655" i="69"/>
  <c r="E655" i="69"/>
  <c r="G655" i="69"/>
  <c r="C767" i="69"/>
  <c r="E767" i="69"/>
  <c r="G767" i="69"/>
  <c r="C879" i="69"/>
  <c r="E879" i="69"/>
  <c r="G879" i="69"/>
  <c r="C991" i="69"/>
  <c r="E991" i="69"/>
  <c r="G991" i="69"/>
  <c r="C1103" i="69"/>
  <c r="E1103" i="69"/>
  <c r="G1103" i="69"/>
  <c r="C1200" i="69"/>
  <c r="E1200" i="69"/>
  <c r="G1200" i="69"/>
  <c r="C114" i="69"/>
  <c r="G114" i="69"/>
  <c r="E114" i="69"/>
  <c r="C226" i="69"/>
  <c r="E226" i="69"/>
  <c r="G226" i="69"/>
  <c r="C338" i="69"/>
  <c r="G338" i="69"/>
  <c r="E338" i="69"/>
  <c r="C450" i="69"/>
  <c r="E450" i="69"/>
  <c r="G450" i="69"/>
  <c r="C562" i="69"/>
  <c r="G562" i="69"/>
  <c r="E562" i="69"/>
  <c r="C674" i="69"/>
  <c r="E674" i="69"/>
  <c r="G674" i="69"/>
  <c r="C786" i="69"/>
  <c r="E786" i="69"/>
  <c r="G786" i="69"/>
  <c r="C898" i="69"/>
  <c r="E898" i="69"/>
  <c r="G898" i="69"/>
  <c r="C1010" i="69"/>
  <c r="E1010" i="69"/>
  <c r="G1010" i="69"/>
  <c r="C1122" i="69"/>
  <c r="E1122" i="69"/>
  <c r="G1122" i="69"/>
  <c r="C1192" i="69"/>
  <c r="E1192" i="69"/>
  <c r="G1192" i="69"/>
  <c r="E1043" i="69"/>
  <c r="C1043" i="69"/>
  <c r="G1043" i="69"/>
  <c r="C893" i="69"/>
  <c r="E893" i="69"/>
  <c r="G893" i="69"/>
  <c r="C744" i="69"/>
  <c r="E744" i="69"/>
  <c r="G744" i="69"/>
  <c r="C595" i="69"/>
  <c r="E595" i="69"/>
  <c r="G595" i="69"/>
  <c r="C720" i="69"/>
  <c r="E720" i="69"/>
  <c r="G720" i="69"/>
  <c r="C279" i="69"/>
  <c r="E279" i="69"/>
  <c r="G279" i="69"/>
  <c r="C54" i="69"/>
  <c r="E54" i="69"/>
  <c r="G54" i="69"/>
  <c r="C224" i="69"/>
  <c r="E224" i="69"/>
  <c r="G224" i="69"/>
  <c r="C395" i="69"/>
  <c r="E395" i="69"/>
  <c r="G395" i="69"/>
  <c r="E624" i="69"/>
  <c r="C624" i="69"/>
  <c r="G624" i="69"/>
  <c r="C923" i="69"/>
  <c r="E923" i="69"/>
  <c r="G923" i="69"/>
  <c r="C833" i="69"/>
  <c r="E833" i="69"/>
  <c r="G833" i="69"/>
  <c r="C44" i="69"/>
  <c r="E44" i="69"/>
  <c r="G44" i="69"/>
  <c r="C214" i="69"/>
  <c r="E214" i="69"/>
  <c r="G214" i="69"/>
  <c r="C384" i="69"/>
  <c r="E384" i="69"/>
  <c r="G384" i="69"/>
  <c r="C604" i="69"/>
  <c r="E604" i="69"/>
  <c r="G604" i="69"/>
  <c r="C902" i="69"/>
  <c r="E902" i="69"/>
  <c r="G902" i="69"/>
  <c r="C45" i="69"/>
  <c r="E45" i="69"/>
  <c r="G45" i="69"/>
  <c r="C215" i="69"/>
  <c r="E215" i="69"/>
  <c r="G215" i="69"/>
  <c r="C385" i="69"/>
  <c r="E385" i="69"/>
  <c r="G385" i="69"/>
  <c r="C606" i="69"/>
  <c r="E606" i="69"/>
  <c r="G606" i="69"/>
  <c r="C905" i="69"/>
  <c r="E905" i="69"/>
  <c r="G905" i="69"/>
  <c r="E46" i="69"/>
  <c r="G46" i="69"/>
  <c r="C46" i="69"/>
  <c r="C217" i="69"/>
  <c r="G217" i="69"/>
  <c r="E217" i="69"/>
  <c r="C388" i="69"/>
  <c r="E388" i="69"/>
  <c r="G388" i="69"/>
  <c r="C609" i="69"/>
  <c r="E609" i="69"/>
  <c r="G609" i="69"/>
  <c r="E908" i="69"/>
  <c r="C908" i="69"/>
  <c r="G908" i="69"/>
  <c r="C1065" i="69"/>
  <c r="G1065" i="69"/>
  <c r="E1065" i="69"/>
  <c r="C421" i="69"/>
  <c r="E421" i="69"/>
  <c r="G421" i="69"/>
  <c r="C77" i="69"/>
  <c r="E77" i="69"/>
  <c r="G77" i="69"/>
  <c r="C574" i="69"/>
  <c r="E574" i="69"/>
  <c r="G574" i="69"/>
  <c r="C197" i="69"/>
  <c r="E197" i="69"/>
  <c r="G197" i="69"/>
  <c r="E788" i="69"/>
  <c r="C788" i="69"/>
  <c r="G788" i="69"/>
  <c r="C318" i="69"/>
  <c r="E318" i="69"/>
  <c r="G318" i="69"/>
  <c r="C1040" i="69"/>
  <c r="E1040" i="69"/>
  <c r="G1040" i="69"/>
  <c r="C72" i="69"/>
  <c r="E72" i="69"/>
  <c r="G72" i="69"/>
  <c r="E260" i="69"/>
  <c r="C260" i="69"/>
  <c r="G260" i="69"/>
  <c r="E461" i="69"/>
  <c r="C461" i="69"/>
  <c r="G461" i="69"/>
  <c r="C292" i="69"/>
  <c r="E292" i="69"/>
  <c r="G292" i="69"/>
  <c r="C256" i="69"/>
  <c r="E256" i="69"/>
  <c r="G256" i="69"/>
  <c r="C827" i="69"/>
  <c r="E827" i="69"/>
  <c r="G827" i="69"/>
  <c r="C379" i="69"/>
  <c r="E379" i="69"/>
  <c r="G379" i="69"/>
  <c r="C86" i="69"/>
  <c r="E86" i="69"/>
  <c r="G86" i="69"/>
  <c r="C435" i="69"/>
  <c r="G435" i="69"/>
  <c r="E435" i="69"/>
  <c r="C418" i="69"/>
  <c r="E418" i="69"/>
  <c r="G418" i="69"/>
  <c r="C1145" i="69"/>
  <c r="E1145" i="69"/>
  <c r="G1145" i="69"/>
  <c r="C996" i="69"/>
  <c r="E996" i="69"/>
  <c r="G996" i="69"/>
  <c r="E846" i="69"/>
  <c r="C846" i="69"/>
  <c r="G846" i="69"/>
  <c r="C697" i="69"/>
  <c r="G697" i="69"/>
  <c r="E697" i="69"/>
  <c r="C548" i="69"/>
  <c r="E548" i="69"/>
  <c r="G548" i="69"/>
  <c r="C399" i="69"/>
  <c r="E399" i="69"/>
  <c r="G399" i="69"/>
  <c r="E271" i="69"/>
  <c r="G271" i="69"/>
  <c r="C271" i="69"/>
  <c r="C143" i="69"/>
  <c r="G143" i="69"/>
  <c r="E143" i="69"/>
  <c r="C15" i="69"/>
  <c r="E15" i="69"/>
  <c r="G15" i="69"/>
  <c r="C1059" i="69"/>
  <c r="E1059" i="69"/>
  <c r="G1059" i="69"/>
  <c r="C909" i="69"/>
  <c r="G909" i="69"/>
  <c r="E909" i="69"/>
  <c r="C760" i="69"/>
  <c r="E760" i="69"/>
  <c r="G760" i="69"/>
  <c r="C611" i="69"/>
  <c r="E611" i="69"/>
  <c r="G611" i="69"/>
  <c r="E1142" i="69"/>
  <c r="C1142" i="69"/>
  <c r="G1142" i="69"/>
  <c r="E993" i="69"/>
  <c r="C993" i="69"/>
  <c r="G993" i="69"/>
  <c r="C1099" i="69"/>
  <c r="E1099" i="69"/>
  <c r="G1099" i="69"/>
  <c r="E949" i="69"/>
  <c r="C949" i="69"/>
  <c r="G949" i="69"/>
  <c r="C800" i="69"/>
  <c r="E800" i="69"/>
  <c r="G800" i="69"/>
  <c r="C651" i="69"/>
  <c r="E651" i="69"/>
  <c r="G651" i="69"/>
  <c r="C501" i="69"/>
  <c r="E501" i="69"/>
  <c r="G501" i="69"/>
  <c r="C359" i="69"/>
  <c r="E359" i="69"/>
  <c r="G359" i="69"/>
  <c r="C231" i="69"/>
  <c r="E231" i="69"/>
  <c r="G231" i="69"/>
  <c r="E103" i="69"/>
  <c r="G103" i="69"/>
  <c r="C103" i="69"/>
  <c r="C439" i="69"/>
  <c r="E439" i="69"/>
  <c r="G439" i="69"/>
  <c r="C551" i="69"/>
  <c r="E551" i="69"/>
  <c r="G551" i="69"/>
  <c r="C663" i="69"/>
  <c r="E663" i="69"/>
  <c r="G663" i="69"/>
  <c r="C775" i="69"/>
  <c r="E775" i="69"/>
  <c r="G775" i="69"/>
  <c r="C887" i="69"/>
  <c r="E887" i="69"/>
  <c r="G887" i="69"/>
  <c r="C999" i="69"/>
  <c r="E999" i="69"/>
  <c r="G999" i="69"/>
  <c r="C1111" i="69"/>
  <c r="E1111" i="69"/>
  <c r="G1111" i="69"/>
  <c r="C1209" i="69"/>
  <c r="E1209" i="69"/>
  <c r="G1209" i="69"/>
  <c r="E122" i="69"/>
  <c r="C122" i="69"/>
  <c r="G122" i="69"/>
  <c r="C234" i="69"/>
  <c r="E234" i="69"/>
  <c r="G234" i="69"/>
  <c r="E346" i="69"/>
  <c r="C346" i="69"/>
  <c r="G346" i="69"/>
  <c r="C458" i="69"/>
  <c r="E458" i="69"/>
  <c r="G458" i="69"/>
  <c r="C570" i="69"/>
  <c r="E570" i="69"/>
  <c r="G570" i="69"/>
  <c r="C682" i="69"/>
  <c r="E682" i="69"/>
  <c r="G682" i="69"/>
  <c r="C794" i="69"/>
  <c r="E794" i="69"/>
  <c r="G794" i="69"/>
  <c r="C906" i="69"/>
  <c r="E906" i="69"/>
  <c r="G906" i="69"/>
  <c r="C1018" i="69"/>
  <c r="E1018" i="69"/>
  <c r="G1018" i="69"/>
  <c r="C1130" i="69"/>
  <c r="G1130" i="69"/>
  <c r="E1130" i="69"/>
  <c r="G1181" i="69"/>
  <c r="C1181" i="69"/>
  <c r="E1181" i="69"/>
  <c r="C1032" i="69"/>
  <c r="E1032" i="69"/>
  <c r="G1032" i="69"/>
  <c r="C883" i="69"/>
  <c r="E883" i="69"/>
  <c r="G883" i="69"/>
  <c r="C733" i="69"/>
  <c r="E733" i="69"/>
  <c r="G733" i="69"/>
  <c r="C584" i="69"/>
  <c r="E584" i="69"/>
  <c r="G584" i="69"/>
  <c r="C677" i="69"/>
  <c r="E677" i="69"/>
  <c r="G677" i="69"/>
  <c r="C255" i="69"/>
  <c r="E255" i="69"/>
  <c r="G255" i="69"/>
  <c r="C65" i="69"/>
  <c r="E65" i="69"/>
  <c r="G65" i="69"/>
  <c r="C237" i="69"/>
  <c r="E237" i="69"/>
  <c r="G237" i="69"/>
  <c r="C408" i="69"/>
  <c r="E408" i="69"/>
  <c r="G408" i="69"/>
  <c r="C645" i="69"/>
  <c r="E645" i="69"/>
  <c r="G645" i="69"/>
  <c r="C944" i="69"/>
  <c r="E944" i="69"/>
  <c r="G944" i="69"/>
  <c r="C854" i="69"/>
  <c r="E854" i="69"/>
  <c r="G854" i="69"/>
  <c r="C55" i="69"/>
  <c r="E55" i="69"/>
  <c r="G55" i="69"/>
  <c r="C227" i="69"/>
  <c r="E227" i="69"/>
  <c r="G227" i="69"/>
  <c r="E397" i="69"/>
  <c r="C397" i="69"/>
  <c r="G397" i="69"/>
  <c r="C625" i="69"/>
  <c r="E625" i="69"/>
  <c r="G625" i="69"/>
  <c r="C924" i="69"/>
  <c r="E924" i="69"/>
  <c r="G924" i="69"/>
  <c r="C56" i="69"/>
  <c r="G56" i="69"/>
  <c r="E56" i="69"/>
  <c r="C228" i="69"/>
  <c r="E228" i="69"/>
  <c r="G228" i="69"/>
  <c r="C398" i="69"/>
  <c r="E398" i="69"/>
  <c r="G398" i="69"/>
  <c r="C628" i="69"/>
  <c r="E628" i="69"/>
  <c r="G628" i="69"/>
  <c r="C926" i="69"/>
  <c r="E926" i="69"/>
  <c r="G926" i="69"/>
  <c r="C59" i="69"/>
  <c r="E59" i="69"/>
  <c r="G59" i="69"/>
  <c r="C229" i="69"/>
  <c r="E229" i="69"/>
  <c r="G229" i="69"/>
  <c r="E400" i="69"/>
  <c r="C400" i="69"/>
  <c r="G400" i="69"/>
  <c r="C630" i="69"/>
  <c r="E630" i="69"/>
  <c r="G630" i="69"/>
  <c r="C929" i="69"/>
  <c r="E929" i="69"/>
  <c r="G929" i="69"/>
  <c r="C987" i="69"/>
  <c r="E987" i="69"/>
  <c r="G987" i="69"/>
  <c r="C393" i="69"/>
  <c r="E393" i="69"/>
  <c r="G393" i="69"/>
  <c r="C53" i="69"/>
  <c r="E53" i="69"/>
  <c r="G53" i="69"/>
  <c r="C532" i="69"/>
  <c r="E532" i="69"/>
  <c r="G532" i="69"/>
  <c r="C173" i="69"/>
  <c r="E173" i="69"/>
  <c r="G173" i="69"/>
  <c r="C742" i="69"/>
  <c r="E742" i="69"/>
  <c r="G742" i="69"/>
  <c r="C293" i="69"/>
  <c r="E293" i="69"/>
  <c r="G293" i="69"/>
  <c r="C894" i="69"/>
  <c r="G894" i="69"/>
  <c r="E894" i="69"/>
  <c r="C23" i="69"/>
  <c r="E23" i="69"/>
  <c r="G23" i="69"/>
  <c r="C211" i="69"/>
  <c r="E211" i="69"/>
  <c r="G211" i="69"/>
  <c r="E404" i="69"/>
  <c r="C404" i="69"/>
  <c r="G404" i="69"/>
  <c r="C193" i="69"/>
  <c r="E193" i="69"/>
  <c r="G193" i="69"/>
  <c r="C208" i="69"/>
  <c r="E208" i="69"/>
  <c r="G208" i="69"/>
  <c r="C553" i="69"/>
  <c r="E553" i="69"/>
  <c r="G553" i="69"/>
  <c r="C233" i="69"/>
  <c r="E233" i="69"/>
  <c r="G233" i="69"/>
  <c r="C934" i="69"/>
  <c r="E934" i="69"/>
  <c r="G934" i="69"/>
  <c r="C433" i="69"/>
  <c r="E433" i="69"/>
  <c r="G433" i="69"/>
  <c r="C1134" i="69"/>
  <c r="E1134" i="69"/>
  <c r="G1134" i="69"/>
  <c r="E985" i="69"/>
  <c r="G985" i="69"/>
  <c r="C985" i="69"/>
  <c r="C836" i="69"/>
  <c r="E836" i="69"/>
  <c r="G836" i="69"/>
  <c r="C686" i="69"/>
  <c r="E686" i="69"/>
  <c r="G686" i="69"/>
  <c r="C537" i="69"/>
  <c r="E537" i="69"/>
  <c r="G537" i="69"/>
  <c r="C390" i="69"/>
  <c r="E390" i="69"/>
  <c r="G390" i="69"/>
  <c r="C262" i="69"/>
  <c r="E262" i="69"/>
  <c r="G262" i="69"/>
  <c r="E134" i="69"/>
  <c r="C134" i="69"/>
  <c r="G134" i="69"/>
  <c r="E1197" i="69"/>
  <c r="C1197" i="69"/>
  <c r="G1197" i="69"/>
  <c r="C1048" i="69"/>
  <c r="E1048" i="69"/>
  <c r="G1048" i="69"/>
  <c r="E899" i="69"/>
  <c r="C899" i="69"/>
  <c r="G899" i="69"/>
  <c r="C749" i="69"/>
  <c r="E749" i="69"/>
  <c r="G749" i="69"/>
  <c r="C600" i="69"/>
  <c r="E600" i="69"/>
  <c r="G600" i="69"/>
  <c r="C1132" i="69"/>
  <c r="G1132" i="69"/>
  <c r="E1132" i="69"/>
  <c r="C982" i="69"/>
  <c r="E982" i="69"/>
  <c r="G982" i="69"/>
  <c r="E1088" i="69"/>
  <c r="C1088" i="69"/>
  <c r="G1088" i="69"/>
  <c r="C939" i="69"/>
  <c r="E939" i="69"/>
  <c r="G939" i="69"/>
  <c r="C789" i="69"/>
  <c r="E789" i="69"/>
  <c r="G789" i="69"/>
  <c r="C640" i="69"/>
  <c r="E640" i="69"/>
  <c r="G640" i="69"/>
  <c r="C491" i="69"/>
  <c r="E491" i="69"/>
  <c r="G491" i="69"/>
  <c r="C350" i="69"/>
  <c r="E350" i="69"/>
  <c r="G350" i="69"/>
  <c r="C222" i="69"/>
  <c r="E222" i="69"/>
  <c r="G222" i="69"/>
  <c r="C94" i="69"/>
  <c r="E94" i="69"/>
  <c r="G94" i="69"/>
  <c r="C447" i="69"/>
  <c r="E447" i="69"/>
  <c r="G447" i="69"/>
  <c r="C559" i="69"/>
  <c r="E559" i="69"/>
  <c r="G559" i="69"/>
  <c r="C671" i="69"/>
  <c r="E671" i="69"/>
  <c r="G671" i="69"/>
  <c r="E783" i="69"/>
  <c r="C783" i="69"/>
  <c r="G783" i="69"/>
  <c r="C895" i="69"/>
  <c r="G895" i="69"/>
  <c r="E895" i="69"/>
  <c r="E1007" i="69"/>
  <c r="C1007" i="69"/>
  <c r="G1007" i="69"/>
  <c r="E1119" i="69"/>
  <c r="C1119" i="69"/>
  <c r="G1119" i="69"/>
  <c r="C18" i="69"/>
  <c r="E18" i="69"/>
  <c r="G18" i="69"/>
  <c r="C130" i="69"/>
  <c r="E130" i="69"/>
  <c r="G130" i="69"/>
  <c r="E242" i="69"/>
  <c r="C242" i="69"/>
  <c r="G242" i="69"/>
  <c r="C354" i="69"/>
  <c r="G354" i="69"/>
  <c r="E354" i="69"/>
  <c r="C466" i="69"/>
  <c r="E466" i="69"/>
  <c r="G466" i="69"/>
  <c r="E578" i="69"/>
  <c r="G578" i="69"/>
  <c r="C578" i="69"/>
  <c r="C690" i="69"/>
  <c r="E690" i="69"/>
  <c r="G690" i="69"/>
  <c r="C802" i="69"/>
  <c r="E802" i="69"/>
  <c r="G802" i="69"/>
  <c r="C914" i="69"/>
  <c r="E914" i="69"/>
  <c r="G914" i="69"/>
  <c r="E1026" i="69"/>
  <c r="C1026" i="69"/>
  <c r="G1026" i="69"/>
  <c r="C1138" i="69"/>
  <c r="E1138" i="69"/>
  <c r="G1138" i="69"/>
  <c r="C1171" i="69"/>
  <c r="E1171" i="69"/>
  <c r="G1171" i="69"/>
  <c r="C1021" i="69"/>
  <c r="G1021" i="69"/>
  <c r="E1021" i="69"/>
  <c r="E872" i="69"/>
  <c r="C872" i="69"/>
  <c r="G872" i="69"/>
  <c r="C723" i="69"/>
  <c r="E723" i="69"/>
  <c r="G723" i="69"/>
  <c r="C573" i="69"/>
  <c r="E573" i="69"/>
  <c r="G573" i="69"/>
  <c r="C635" i="69"/>
  <c r="E635" i="69"/>
  <c r="G635" i="69"/>
  <c r="C230" i="69"/>
  <c r="E230" i="69"/>
  <c r="G230" i="69"/>
  <c r="C78" i="69"/>
  <c r="E78" i="69"/>
  <c r="G78" i="69"/>
  <c r="C248" i="69"/>
  <c r="E248" i="69"/>
  <c r="G248" i="69"/>
  <c r="C422" i="69"/>
  <c r="E422" i="69"/>
  <c r="G422" i="69"/>
  <c r="C667" i="69"/>
  <c r="E667" i="69"/>
  <c r="G667" i="69"/>
  <c r="C966" i="69"/>
  <c r="E966" i="69"/>
  <c r="G966" i="69"/>
  <c r="E876" i="69"/>
  <c r="C876" i="69"/>
  <c r="G876" i="69"/>
  <c r="C68" i="69"/>
  <c r="E68" i="69"/>
  <c r="G68" i="69"/>
  <c r="C238" i="69"/>
  <c r="E238" i="69"/>
  <c r="G238" i="69"/>
  <c r="C411" i="69"/>
  <c r="E411" i="69"/>
  <c r="G411" i="69"/>
  <c r="C646" i="69"/>
  <c r="E646" i="69"/>
  <c r="G646" i="69"/>
  <c r="C945" i="69"/>
  <c r="E945" i="69"/>
  <c r="G945" i="69"/>
  <c r="C69" i="69"/>
  <c r="G69" i="69"/>
  <c r="E69" i="69"/>
  <c r="C239" i="69"/>
  <c r="E239" i="69"/>
  <c r="G239" i="69"/>
  <c r="C412" i="69"/>
  <c r="E412" i="69"/>
  <c r="G412" i="69"/>
  <c r="C649" i="69"/>
  <c r="E649" i="69"/>
  <c r="G649" i="69"/>
  <c r="C948" i="69"/>
  <c r="E948" i="69"/>
  <c r="G948" i="69"/>
  <c r="C71" i="69"/>
  <c r="E71" i="69"/>
  <c r="G71" i="69"/>
  <c r="C241" i="69"/>
  <c r="E241" i="69"/>
  <c r="G241" i="69"/>
  <c r="C413" i="69"/>
  <c r="E413" i="69"/>
  <c r="G413" i="69"/>
  <c r="E652" i="69"/>
  <c r="C652" i="69"/>
  <c r="G652" i="69"/>
  <c r="E950" i="69"/>
  <c r="C950" i="69"/>
  <c r="G950" i="69"/>
  <c r="E916" i="69"/>
  <c r="C916" i="69"/>
  <c r="G916" i="69"/>
  <c r="C369" i="69"/>
  <c r="E369" i="69"/>
  <c r="G369" i="69"/>
  <c r="C28" i="69"/>
  <c r="E28" i="69"/>
  <c r="G28" i="69"/>
  <c r="C504" i="69"/>
  <c r="E504" i="69"/>
  <c r="G504" i="69"/>
  <c r="E148" i="69"/>
  <c r="C148" i="69"/>
  <c r="G148" i="69"/>
  <c r="C700" i="69"/>
  <c r="E700" i="69"/>
  <c r="G700" i="69"/>
  <c r="C269" i="69"/>
  <c r="E269" i="69"/>
  <c r="G269" i="69"/>
  <c r="C785" i="69"/>
  <c r="E785" i="69"/>
  <c r="G785" i="69"/>
  <c r="E848" i="69"/>
  <c r="C848" i="69"/>
  <c r="G848" i="69"/>
  <c r="C163" i="69"/>
  <c r="E163" i="69"/>
  <c r="G163" i="69"/>
  <c r="C356" i="69"/>
  <c r="E356" i="69"/>
  <c r="G356" i="69"/>
  <c r="C96" i="69"/>
  <c r="E96" i="69"/>
  <c r="G96" i="69"/>
  <c r="C159" i="69"/>
  <c r="E159" i="69"/>
  <c r="G159" i="69"/>
  <c r="C382" i="69"/>
  <c r="E382" i="69"/>
  <c r="G382" i="69"/>
  <c r="C89" i="69"/>
  <c r="E89" i="69"/>
  <c r="G89" i="69"/>
  <c r="C432" i="69"/>
  <c r="E432" i="69"/>
  <c r="G432" i="69"/>
  <c r="C283" i="69"/>
  <c r="G283" i="69"/>
  <c r="E283" i="69"/>
  <c r="C1124" i="69"/>
  <c r="E1124" i="69"/>
  <c r="G1124" i="69"/>
  <c r="E974" i="69"/>
  <c r="C974" i="69"/>
  <c r="G974" i="69"/>
  <c r="E825" i="69"/>
  <c r="C825" i="69"/>
  <c r="G825" i="69"/>
  <c r="C676" i="69"/>
  <c r="E676" i="69"/>
  <c r="G676" i="69"/>
  <c r="E526" i="69"/>
  <c r="C526" i="69"/>
  <c r="G526" i="69"/>
  <c r="C381" i="69"/>
  <c r="E381" i="69"/>
  <c r="G381" i="69"/>
  <c r="C253" i="69"/>
  <c r="E253" i="69"/>
  <c r="G253" i="69"/>
  <c r="C125" i="69"/>
  <c r="E125" i="69"/>
  <c r="G125" i="69"/>
  <c r="C1187" i="69"/>
  <c r="E1187" i="69"/>
  <c r="G1187" i="69"/>
  <c r="C1037" i="69"/>
  <c r="E1037" i="69"/>
  <c r="G1037" i="69"/>
  <c r="C888" i="69"/>
  <c r="E888" i="69"/>
  <c r="G888" i="69"/>
  <c r="C739" i="69"/>
  <c r="E739" i="69"/>
  <c r="G739" i="69"/>
  <c r="C589" i="69"/>
  <c r="G589" i="69"/>
  <c r="E589" i="69"/>
  <c r="C1121" i="69"/>
  <c r="E1121" i="69"/>
  <c r="G1121" i="69"/>
  <c r="C972" i="69"/>
  <c r="E972" i="69"/>
  <c r="G972" i="69"/>
  <c r="C1077" i="69"/>
  <c r="E1077" i="69"/>
  <c r="G1077" i="69"/>
  <c r="C928" i="69"/>
  <c r="E928" i="69"/>
  <c r="G928" i="69"/>
  <c r="C779" i="69"/>
  <c r="E779" i="69"/>
  <c r="G779" i="69"/>
  <c r="C629" i="69"/>
  <c r="E629" i="69"/>
  <c r="G629" i="69"/>
  <c r="C480" i="69"/>
  <c r="E480" i="69"/>
  <c r="G480" i="69"/>
  <c r="C341" i="69"/>
  <c r="E341" i="69"/>
  <c r="G341" i="69"/>
  <c r="C213" i="69"/>
  <c r="E213" i="69"/>
  <c r="G213" i="69"/>
  <c r="C85" i="69"/>
  <c r="E85" i="69"/>
  <c r="G85" i="69"/>
  <c r="C455" i="69"/>
  <c r="E455" i="69"/>
  <c r="G455" i="69"/>
  <c r="C567" i="69"/>
  <c r="G567" i="69"/>
  <c r="E567" i="69"/>
  <c r="C679" i="69"/>
  <c r="E679" i="69"/>
  <c r="G679" i="69"/>
  <c r="C791" i="69"/>
  <c r="E791" i="69"/>
  <c r="G791" i="69"/>
  <c r="C903" i="69"/>
  <c r="E903" i="69"/>
  <c r="G903" i="69"/>
  <c r="E1015" i="69"/>
  <c r="C1015" i="69"/>
  <c r="G1015" i="69"/>
  <c r="E1127" i="69"/>
  <c r="C1127" i="69"/>
  <c r="G1127" i="69"/>
  <c r="C26" i="69"/>
  <c r="E26" i="69"/>
  <c r="G26" i="69"/>
  <c r="C138" i="69"/>
  <c r="E138" i="69"/>
  <c r="G138" i="69"/>
  <c r="C250" i="69"/>
  <c r="E250" i="69"/>
  <c r="G250" i="69"/>
  <c r="C362" i="69"/>
  <c r="E362" i="69"/>
  <c r="G362" i="69"/>
  <c r="C474" i="69"/>
  <c r="E474" i="69"/>
  <c r="G474" i="69"/>
  <c r="C586" i="69"/>
  <c r="E586" i="69"/>
  <c r="G586" i="69"/>
  <c r="C698" i="69"/>
  <c r="E698" i="69"/>
  <c r="G698" i="69"/>
  <c r="E810" i="69"/>
  <c r="C810" i="69"/>
  <c r="G810" i="69"/>
  <c r="C922" i="69"/>
  <c r="E922" i="69"/>
  <c r="G922" i="69"/>
  <c r="E1034" i="69"/>
  <c r="C1034" i="69"/>
  <c r="G1034" i="69"/>
  <c r="E1146" i="69"/>
  <c r="C1146" i="69"/>
  <c r="G1146" i="69"/>
  <c r="C1160" i="69"/>
  <c r="E1160" i="69"/>
  <c r="G1160" i="69"/>
  <c r="C1011" i="69"/>
  <c r="E1011" i="69"/>
  <c r="G1011" i="69"/>
  <c r="C861" i="69"/>
  <c r="E861" i="69"/>
  <c r="G861" i="69"/>
  <c r="C712" i="69"/>
  <c r="E712" i="69"/>
  <c r="G712" i="69"/>
  <c r="C563" i="69"/>
  <c r="E563" i="69"/>
  <c r="G563" i="69"/>
  <c r="C592" i="69"/>
  <c r="G592" i="69"/>
  <c r="E592" i="69"/>
  <c r="C206" i="69"/>
  <c r="E206" i="69"/>
  <c r="G206" i="69"/>
  <c r="C91" i="69"/>
  <c r="E91" i="69"/>
  <c r="G91" i="69"/>
  <c r="C261" i="69"/>
  <c r="E261" i="69"/>
  <c r="G261" i="69"/>
  <c r="C436" i="69"/>
  <c r="E436" i="69"/>
  <c r="G436" i="69"/>
  <c r="C688" i="69"/>
  <c r="E688" i="69"/>
  <c r="G688" i="69"/>
  <c r="C997" i="69"/>
  <c r="G997" i="69"/>
  <c r="E997" i="69"/>
  <c r="C897" i="69"/>
  <c r="G897" i="69"/>
  <c r="E897" i="69"/>
  <c r="C80" i="69"/>
  <c r="E80" i="69"/>
  <c r="G80" i="69"/>
  <c r="C251" i="69"/>
  <c r="E251" i="69"/>
  <c r="G251" i="69"/>
  <c r="C424" i="69"/>
  <c r="E424" i="69"/>
  <c r="G424" i="69"/>
  <c r="C668" i="69"/>
  <c r="E668" i="69"/>
  <c r="G668" i="69"/>
  <c r="C969" i="69"/>
  <c r="E969" i="69"/>
  <c r="G969" i="69"/>
  <c r="C81" i="69"/>
  <c r="E81" i="69"/>
  <c r="G81" i="69"/>
  <c r="E252" i="69"/>
  <c r="C252" i="69"/>
  <c r="G252" i="69"/>
  <c r="C425" i="69"/>
  <c r="E425" i="69"/>
  <c r="G425" i="69"/>
  <c r="C670" i="69"/>
  <c r="E670" i="69"/>
  <c r="G670" i="69"/>
  <c r="E976" i="69"/>
  <c r="C976" i="69"/>
  <c r="G976" i="69"/>
  <c r="C83" i="69"/>
  <c r="E83" i="69"/>
  <c r="G83" i="69"/>
  <c r="C254" i="69"/>
  <c r="E254" i="69"/>
  <c r="G254" i="69"/>
  <c r="E428" i="69"/>
  <c r="C428" i="69"/>
  <c r="G428" i="69"/>
  <c r="C673" i="69"/>
  <c r="G673" i="69"/>
  <c r="E673" i="69"/>
  <c r="E977" i="69"/>
  <c r="C977" i="69"/>
  <c r="G977" i="69"/>
  <c r="C869" i="69"/>
  <c r="E869" i="69"/>
  <c r="G869" i="69"/>
  <c r="C345" i="69"/>
  <c r="E345" i="69"/>
  <c r="G345" i="69"/>
  <c r="E1182" i="69"/>
  <c r="C1182" i="69"/>
  <c r="G1182" i="69"/>
  <c r="C476" i="69"/>
  <c r="E476" i="69"/>
  <c r="G476" i="69"/>
  <c r="C124" i="69"/>
  <c r="E124" i="69"/>
  <c r="G124" i="69"/>
  <c r="C657" i="69"/>
  <c r="E657" i="69"/>
  <c r="G657" i="69"/>
  <c r="C245" i="69"/>
  <c r="E245" i="69"/>
  <c r="G245" i="69"/>
  <c r="E699" i="69"/>
  <c r="C699" i="69"/>
  <c r="G699" i="69"/>
  <c r="C1157" i="69"/>
  <c r="E1157" i="69"/>
  <c r="G1157" i="69"/>
  <c r="G113" i="69"/>
  <c r="C113" i="69"/>
  <c r="E113" i="69"/>
  <c r="C307" i="69"/>
  <c r="E307" i="69"/>
  <c r="G307" i="69"/>
  <c r="C1136" i="69"/>
  <c r="E1136" i="69"/>
  <c r="G1136" i="69"/>
  <c r="C110" i="69"/>
  <c r="E110" i="69"/>
  <c r="G110" i="69"/>
  <c r="C281" i="69"/>
  <c r="E281" i="69"/>
  <c r="G281" i="69"/>
  <c r="C955" i="69"/>
  <c r="G955" i="69"/>
  <c r="E955" i="69"/>
  <c r="C38" i="69"/>
  <c r="E38" i="69"/>
  <c r="G38" i="69"/>
  <c r="C184" i="69"/>
  <c r="E184" i="69"/>
  <c r="G184" i="69"/>
  <c r="C306" i="69"/>
  <c r="E306" i="69"/>
  <c r="G306" i="69"/>
  <c r="E1113" i="69"/>
  <c r="C1113" i="69"/>
  <c r="G1113" i="69"/>
  <c r="C964" i="69"/>
  <c r="E964" i="69"/>
  <c r="G964" i="69"/>
  <c r="C814" i="69"/>
  <c r="E814" i="69"/>
  <c r="G814" i="69"/>
  <c r="C665" i="69"/>
  <c r="E665" i="69"/>
  <c r="G665" i="69"/>
  <c r="C516" i="69"/>
  <c r="E516" i="69"/>
  <c r="G516" i="69"/>
  <c r="E372" i="69"/>
  <c r="C372" i="69"/>
  <c r="G372" i="69"/>
  <c r="C244" i="69"/>
  <c r="E244" i="69"/>
  <c r="G244" i="69"/>
  <c r="C116" i="69"/>
  <c r="E116" i="69"/>
  <c r="G116" i="69"/>
  <c r="C1176" i="69"/>
  <c r="G1176" i="69"/>
  <c r="E1176" i="69"/>
  <c r="C1027" i="69"/>
  <c r="E1027" i="69"/>
  <c r="G1027" i="69"/>
  <c r="C877" i="69"/>
  <c r="E877" i="69"/>
  <c r="G877" i="69"/>
  <c r="C728" i="69"/>
  <c r="E728" i="69"/>
  <c r="G728" i="69"/>
  <c r="C579" i="69"/>
  <c r="E579" i="69"/>
  <c r="G579" i="69"/>
  <c r="E1110" i="69"/>
  <c r="G1110" i="69"/>
  <c r="C1110" i="69"/>
  <c r="E961" i="69"/>
  <c r="C961" i="69"/>
  <c r="G961" i="69"/>
  <c r="G1067" i="69"/>
  <c r="C1067" i="69"/>
  <c r="E1067" i="69"/>
  <c r="C917" i="69"/>
  <c r="E917" i="69"/>
  <c r="G917" i="69"/>
  <c r="C768" i="69"/>
  <c r="E768" i="69"/>
  <c r="G768" i="69"/>
  <c r="C619" i="69"/>
  <c r="E619" i="69"/>
  <c r="G619" i="69"/>
  <c r="C469" i="69"/>
  <c r="E469" i="69"/>
  <c r="G469" i="69"/>
  <c r="C332" i="69"/>
  <c r="E332" i="69"/>
  <c r="G332" i="69"/>
  <c r="E204" i="69"/>
  <c r="C204" i="69"/>
  <c r="G204" i="69"/>
  <c r="C76" i="69"/>
  <c r="E76" i="69"/>
  <c r="G76" i="69"/>
  <c r="C463" i="69"/>
  <c r="E463" i="69"/>
  <c r="G463" i="69"/>
  <c r="C575" i="69"/>
  <c r="E575" i="69"/>
  <c r="G575" i="69"/>
  <c r="C687" i="69"/>
  <c r="E687" i="69"/>
  <c r="G687" i="69"/>
  <c r="C799" i="69"/>
  <c r="E799" i="69"/>
  <c r="G799" i="69"/>
  <c r="C911" i="69"/>
  <c r="E911" i="69"/>
  <c r="G911" i="69"/>
  <c r="C1023" i="69"/>
  <c r="E1023" i="69"/>
  <c r="G1023" i="69"/>
  <c r="C1135" i="69"/>
  <c r="G1135" i="69"/>
  <c r="E1135" i="69"/>
  <c r="C34" i="69"/>
  <c r="E34" i="69"/>
  <c r="G34" i="69"/>
  <c r="C146" i="69"/>
  <c r="E146" i="69"/>
  <c r="G146" i="69"/>
  <c r="C258" i="69"/>
  <c r="E258" i="69"/>
  <c r="G258" i="69"/>
  <c r="C370" i="69"/>
  <c r="G370" i="69"/>
  <c r="E370" i="69"/>
  <c r="C482" i="69"/>
  <c r="E482" i="69"/>
  <c r="G482" i="69"/>
  <c r="C594" i="69"/>
  <c r="E594" i="69"/>
  <c r="G594" i="69"/>
  <c r="C706" i="69"/>
  <c r="E706" i="69"/>
  <c r="G706" i="69"/>
  <c r="C818" i="69"/>
  <c r="G818" i="69"/>
  <c r="E818" i="69"/>
  <c r="E930" i="69"/>
  <c r="C930" i="69"/>
  <c r="G930" i="69"/>
  <c r="C1042" i="69"/>
  <c r="E1042" i="69"/>
  <c r="G1042" i="69"/>
  <c r="C1154" i="69"/>
  <c r="E1154" i="69"/>
  <c r="G1154" i="69"/>
  <c r="C1149" i="69"/>
  <c r="E1149" i="69"/>
  <c r="G1149" i="69"/>
  <c r="C1000" i="69"/>
  <c r="E1000" i="69"/>
  <c r="G1000" i="69"/>
  <c r="C851" i="69"/>
  <c r="E851" i="69"/>
  <c r="G851" i="69"/>
  <c r="C701" i="69"/>
  <c r="E701" i="69"/>
  <c r="G701" i="69"/>
  <c r="C552" i="69"/>
  <c r="E552" i="69"/>
  <c r="G552" i="69"/>
  <c r="C549" i="69"/>
  <c r="E549" i="69"/>
  <c r="G549" i="69"/>
  <c r="C182" i="69"/>
  <c r="E182" i="69"/>
  <c r="G182" i="69"/>
  <c r="C102" i="69"/>
  <c r="E102" i="69"/>
  <c r="G102" i="69"/>
  <c r="C273" i="69"/>
  <c r="E273" i="69"/>
  <c r="G273" i="69"/>
  <c r="C451" i="69"/>
  <c r="E451" i="69"/>
  <c r="G451" i="69"/>
  <c r="C709" i="69"/>
  <c r="E709" i="69"/>
  <c r="G709" i="69"/>
  <c r="C1022" i="69"/>
  <c r="E1022" i="69"/>
  <c r="G1022" i="69"/>
  <c r="E918" i="69"/>
  <c r="C918" i="69"/>
  <c r="G918" i="69"/>
  <c r="C92" i="69"/>
  <c r="E92" i="69"/>
  <c r="G92" i="69"/>
  <c r="E263" i="69"/>
  <c r="C263" i="69"/>
  <c r="G263" i="69"/>
  <c r="C438" i="69"/>
  <c r="E438" i="69"/>
  <c r="G438" i="69"/>
  <c r="C689" i="69"/>
  <c r="E689" i="69"/>
  <c r="G689" i="69"/>
  <c r="C998" i="69"/>
  <c r="G998" i="69"/>
  <c r="E998" i="69"/>
  <c r="C93" i="69"/>
  <c r="E93" i="69"/>
  <c r="G93" i="69"/>
  <c r="C264" i="69"/>
  <c r="E264" i="69"/>
  <c r="G264" i="69"/>
  <c r="C440" i="69"/>
  <c r="E440" i="69"/>
  <c r="G440" i="69"/>
  <c r="C692" i="69"/>
  <c r="E692" i="69"/>
  <c r="G692" i="69"/>
  <c r="C1001" i="69"/>
  <c r="E1001" i="69"/>
  <c r="G1001" i="69"/>
  <c r="C95" i="69"/>
  <c r="E95" i="69"/>
  <c r="G95" i="69"/>
  <c r="C265" i="69"/>
  <c r="E265" i="69"/>
  <c r="G265" i="69"/>
  <c r="E443" i="69"/>
  <c r="C443" i="69"/>
  <c r="G443" i="69"/>
  <c r="E694" i="69"/>
  <c r="C694" i="69"/>
  <c r="G694" i="69"/>
  <c r="C1008" i="69"/>
  <c r="E1008" i="69"/>
  <c r="G1008" i="69"/>
  <c r="E806" i="69"/>
  <c r="C806" i="69"/>
  <c r="G806" i="69"/>
  <c r="C320" i="69"/>
  <c r="E320" i="69"/>
  <c r="G320" i="69"/>
  <c r="C1125" i="69"/>
  <c r="G1125" i="69"/>
  <c r="E1125" i="69"/>
  <c r="C446" i="69"/>
  <c r="E446" i="69"/>
  <c r="G446" i="69"/>
  <c r="C100" i="69"/>
  <c r="E100" i="69"/>
  <c r="G100" i="69"/>
  <c r="C614" i="69"/>
  <c r="E614" i="69"/>
  <c r="G614" i="69"/>
  <c r="C220" i="69"/>
  <c r="E220" i="69"/>
  <c r="G220" i="69"/>
  <c r="C613" i="69"/>
  <c r="E613" i="69"/>
  <c r="G613" i="69"/>
  <c r="C1019" i="69"/>
  <c r="G1019" i="69"/>
  <c r="E1019" i="69"/>
  <c r="E64" i="69"/>
  <c r="C64" i="69"/>
  <c r="G64" i="69"/>
  <c r="C257" i="69"/>
  <c r="E257" i="69"/>
  <c r="G257" i="69"/>
  <c r="C1009" i="69"/>
  <c r="E1009" i="69"/>
  <c r="G1009" i="69"/>
  <c r="C62" i="69"/>
  <c r="E62" i="69"/>
  <c r="G62" i="69"/>
  <c r="C136" i="69"/>
  <c r="E136" i="69"/>
  <c r="G136" i="69"/>
  <c r="C721" i="69"/>
  <c r="E721" i="69"/>
  <c r="G721" i="69"/>
  <c r="C830" i="69"/>
  <c r="E830" i="69"/>
  <c r="G830" i="69"/>
  <c r="C183" i="69"/>
  <c r="E183" i="69"/>
  <c r="G183" i="69"/>
  <c r="C1102" i="69"/>
  <c r="E1102" i="69"/>
  <c r="G1102" i="69"/>
  <c r="C953" i="69"/>
  <c r="E953" i="69"/>
  <c r="G953" i="69"/>
  <c r="C804" i="69"/>
  <c r="E804" i="69"/>
  <c r="G804" i="69"/>
  <c r="C654" i="69"/>
  <c r="E654" i="69"/>
  <c r="G654" i="69"/>
  <c r="C505" i="69"/>
  <c r="E505" i="69"/>
  <c r="G505" i="69"/>
  <c r="C363" i="69"/>
  <c r="E363" i="69"/>
  <c r="G363" i="69"/>
  <c r="C235" i="69"/>
  <c r="E235" i="69"/>
  <c r="G235" i="69"/>
  <c r="C107" i="69"/>
  <c r="E107" i="69"/>
  <c r="G107" i="69"/>
  <c r="C1165" i="69"/>
  <c r="E1165" i="69"/>
  <c r="G1165" i="69"/>
  <c r="E1016" i="69"/>
  <c r="C1016" i="69"/>
  <c r="G1016" i="69"/>
  <c r="C867" i="69"/>
  <c r="G867" i="69"/>
  <c r="E867" i="69"/>
  <c r="C717" i="69"/>
  <c r="E717" i="69"/>
  <c r="G717" i="69"/>
  <c r="E568" i="69"/>
  <c r="C568" i="69"/>
  <c r="G568" i="69"/>
  <c r="C1100" i="69"/>
  <c r="E1100" i="69"/>
  <c r="G1100" i="69"/>
  <c r="C1206" i="69"/>
  <c r="E1206" i="69"/>
  <c r="G1206" i="69"/>
  <c r="E1056" i="69"/>
  <c r="C1056" i="69"/>
  <c r="G1056" i="69"/>
  <c r="C907" i="69"/>
  <c r="E907" i="69"/>
  <c r="G907" i="69"/>
  <c r="C757" i="69"/>
  <c r="E757" i="69"/>
  <c r="G757" i="69"/>
  <c r="E608" i="69"/>
  <c r="C608" i="69"/>
  <c r="G608" i="69"/>
  <c r="C459" i="69"/>
  <c r="E459" i="69"/>
  <c r="G459" i="69"/>
  <c r="C323" i="69"/>
  <c r="E323" i="69"/>
  <c r="G323" i="69"/>
  <c r="C195" i="69"/>
  <c r="E195" i="69"/>
  <c r="G195" i="69"/>
  <c r="C67" i="69"/>
  <c r="E67" i="69"/>
  <c r="G67" i="69"/>
  <c r="C471" i="69"/>
  <c r="E471" i="69"/>
  <c r="G471" i="69"/>
  <c r="C583" i="69"/>
  <c r="E583" i="69"/>
  <c r="G583" i="69"/>
  <c r="C695" i="69"/>
  <c r="G695" i="69"/>
  <c r="E695" i="69"/>
  <c r="C807" i="69"/>
  <c r="E807" i="69"/>
  <c r="G807" i="69"/>
  <c r="C919" i="69"/>
  <c r="E919" i="69"/>
  <c r="G919" i="69"/>
  <c r="C1031" i="69"/>
  <c r="E1031" i="69"/>
  <c r="G1031" i="69"/>
  <c r="C1143" i="69"/>
  <c r="E1143" i="69"/>
  <c r="G1143" i="69"/>
  <c r="E42" i="69"/>
  <c r="G42" i="69"/>
  <c r="C42" i="69"/>
  <c r="C154" i="69"/>
  <c r="E154" i="69"/>
  <c r="G154" i="69"/>
  <c r="C266" i="69"/>
  <c r="G266" i="69"/>
  <c r="E266" i="69"/>
  <c r="C378" i="69"/>
  <c r="E378" i="69"/>
  <c r="G378" i="69"/>
  <c r="C490" i="69"/>
  <c r="E490" i="69"/>
  <c r="G490" i="69"/>
  <c r="C602" i="69"/>
  <c r="E602" i="69"/>
  <c r="G602" i="69"/>
  <c r="C714" i="69"/>
  <c r="E714" i="69"/>
  <c r="G714" i="69"/>
  <c r="C826" i="69"/>
  <c r="E826" i="69"/>
  <c r="G826" i="69"/>
  <c r="C938" i="69"/>
  <c r="G938" i="69"/>
  <c r="E938" i="69"/>
  <c r="C1050" i="69"/>
  <c r="E1050" i="69"/>
  <c r="G1050" i="69"/>
  <c r="C1162" i="69"/>
  <c r="E1162" i="69"/>
  <c r="G1162" i="69"/>
  <c r="E1139" i="69"/>
  <c r="C1139" i="69"/>
  <c r="G1139" i="69"/>
  <c r="C989" i="69"/>
  <c r="E989" i="69"/>
  <c r="G989" i="69"/>
  <c r="C840" i="69"/>
  <c r="E840" i="69"/>
  <c r="G840" i="69"/>
  <c r="C691" i="69"/>
  <c r="E691" i="69"/>
  <c r="G691" i="69"/>
  <c r="C541" i="69"/>
  <c r="E541" i="69"/>
  <c r="G541" i="69"/>
  <c r="C515" i="69"/>
  <c r="E515" i="69"/>
  <c r="G515" i="69"/>
  <c r="C157" i="69"/>
  <c r="E157" i="69"/>
  <c r="G157" i="69"/>
  <c r="C115" i="69"/>
  <c r="E115" i="69"/>
  <c r="G115" i="69"/>
  <c r="C285" i="69"/>
  <c r="E285" i="69"/>
  <c r="G285" i="69"/>
  <c r="C465" i="69"/>
  <c r="E465" i="69"/>
  <c r="G465" i="69"/>
  <c r="C731" i="69"/>
  <c r="E731" i="69"/>
  <c r="G731" i="69"/>
  <c r="C1052" i="69"/>
  <c r="E1052" i="69"/>
  <c r="G1052" i="69"/>
  <c r="C940" i="69"/>
  <c r="E940" i="69"/>
  <c r="G940" i="69"/>
  <c r="C104" i="69"/>
  <c r="E104" i="69"/>
  <c r="G104" i="69"/>
  <c r="C275" i="69"/>
  <c r="E275" i="69"/>
  <c r="G275" i="69"/>
  <c r="C453" i="69"/>
  <c r="E453" i="69"/>
  <c r="G453" i="69"/>
  <c r="C710" i="69"/>
  <c r="E710" i="69"/>
  <c r="G710" i="69"/>
  <c r="C1029" i="69"/>
  <c r="E1029" i="69"/>
  <c r="G1029" i="69"/>
  <c r="C105" i="69"/>
  <c r="E105" i="69"/>
  <c r="G105" i="69"/>
  <c r="C276" i="69"/>
  <c r="E276" i="69"/>
  <c r="G276" i="69"/>
  <c r="C454" i="69"/>
  <c r="E454" i="69"/>
  <c r="G454" i="69"/>
  <c r="C713" i="69"/>
  <c r="E713" i="69"/>
  <c r="G713" i="69"/>
  <c r="E1030" i="69"/>
  <c r="C1030" i="69"/>
  <c r="G1030" i="69"/>
  <c r="C108" i="69"/>
  <c r="E108" i="69"/>
  <c r="G108" i="69"/>
  <c r="C278" i="69"/>
  <c r="E278" i="69"/>
  <c r="G278" i="69"/>
  <c r="E456" i="69"/>
  <c r="C456" i="69"/>
  <c r="G456" i="69"/>
  <c r="C716" i="69"/>
  <c r="E716" i="69"/>
  <c r="G716" i="69"/>
  <c r="C1033" i="69"/>
  <c r="E1033" i="69"/>
  <c r="G1033" i="69"/>
  <c r="C748" i="69"/>
  <c r="E748" i="69"/>
  <c r="G748" i="69"/>
  <c r="C296" i="69"/>
  <c r="E296" i="69"/>
  <c r="G296" i="69"/>
  <c r="E1044" i="69"/>
  <c r="C1044" i="69"/>
  <c r="G1044" i="69"/>
  <c r="C419" i="69"/>
  <c r="E419" i="69"/>
  <c r="G419" i="69"/>
  <c r="C75" i="69"/>
  <c r="E75" i="69"/>
  <c r="G75" i="69"/>
  <c r="C572" i="69"/>
  <c r="E572" i="69"/>
  <c r="G572" i="69"/>
  <c r="C196" i="69"/>
  <c r="E196" i="69"/>
  <c r="G196" i="69"/>
  <c r="C529" i="69"/>
  <c r="E529" i="69"/>
  <c r="G529" i="69"/>
  <c r="C892" i="69"/>
  <c r="E892" i="69"/>
  <c r="G892" i="69"/>
  <c r="C16" i="69"/>
  <c r="E16" i="69"/>
  <c r="G16" i="69"/>
  <c r="C209" i="69"/>
  <c r="E209" i="69"/>
  <c r="G209" i="69"/>
  <c r="C873" i="69"/>
  <c r="E873" i="69"/>
  <c r="G873" i="69"/>
  <c r="G13" i="69"/>
  <c r="E13" i="69"/>
  <c r="F13" i="69" s="1"/>
  <c r="C1094" i="69"/>
  <c r="E1094" i="69"/>
  <c r="G1094" i="69"/>
  <c r="C489" i="69"/>
  <c r="E489" i="69"/>
  <c r="G489" i="69"/>
  <c r="C329" i="69"/>
  <c r="E329" i="69"/>
  <c r="G329" i="69"/>
  <c r="DN1167" i="68"/>
  <c r="BI1108" i="68"/>
  <c r="BI1184" i="68"/>
  <c r="BI1112" i="68"/>
  <c r="BI684" i="68"/>
  <c r="CY1203" i="68"/>
  <c r="BU947" i="68"/>
  <c r="CE1019" i="68"/>
  <c r="AJ859" i="68"/>
  <c r="CY1004" i="68"/>
  <c r="DM908" i="68"/>
  <c r="CO780" i="68"/>
  <c r="P204" i="68"/>
  <c r="Z204" i="68" s="1"/>
  <c r="DN49" i="68"/>
  <c r="AT75" i="68"/>
  <c r="BH980" i="68"/>
  <c r="CE660" i="68"/>
  <c r="DM564" i="68"/>
  <c r="BK67" i="68"/>
  <c r="CO1187" i="68"/>
  <c r="AJ931" i="68"/>
  <c r="BU515" i="68"/>
  <c r="DM419" i="68"/>
  <c r="CY67" i="68"/>
  <c r="P1147" i="68"/>
  <c r="Z1147" i="68" s="1"/>
  <c r="BK443" i="68"/>
  <c r="BI29" i="68"/>
  <c r="DM508" i="68"/>
  <c r="BU315" i="68"/>
  <c r="BI265" i="68"/>
  <c r="DN191" i="68"/>
  <c r="DN121" i="68"/>
  <c r="DN1056" i="68"/>
  <c r="DN499" i="68"/>
  <c r="DN619" i="68"/>
  <c r="DN889" i="68"/>
  <c r="DN759" i="68"/>
  <c r="DN1192" i="68"/>
  <c r="BI1023" i="68"/>
  <c r="DN757" i="68"/>
  <c r="BI682" i="68"/>
  <c r="DN680" i="68"/>
  <c r="BI678" i="68"/>
  <c r="DN578" i="68"/>
  <c r="BI544" i="68"/>
  <c r="BI384" i="68"/>
  <c r="BI376" i="68"/>
  <c r="BI319" i="68"/>
  <c r="DN179" i="68"/>
  <c r="DN122" i="68"/>
  <c r="BI43" i="68"/>
  <c r="P1203" i="68"/>
  <c r="Z1203" i="68" s="1"/>
  <c r="DM947" i="68"/>
  <c r="CO1019" i="68"/>
  <c r="BK859" i="68"/>
  <c r="AT1004" i="68"/>
  <c r="BK908" i="68"/>
  <c r="BH780" i="68"/>
  <c r="AT716" i="68"/>
  <c r="CO204" i="68"/>
  <c r="CE363" i="68"/>
  <c r="BU75" i="68"/>
  <c r="BK980" i="68"/>
  <c r="P660" i="68"/>
  <c r="Z660" i="68" s="1"/>
  <c r="CE564" i="68"/>
  <c r="CY1187" i="68"/>
  <c r="BK931" i="68"/>
  <c r="DM515" i="68"/>
  <c r="CE419" i="68"/>
  <c r="BH1147" i="68"/>
  <c r="BU443" i="68"/>
  <c r="AJ508" i="68"/>
  <c r="AT315" i="68"/>
  <c r="DN1041" i="68"/>
  <c r="DN923" i="68"/>
  <c r="BI658" i="68"/>
  <c r="DN272" i="68"/>
  <c r="BI275" i="68"/>
  <c r="DN189" i="68"/>
  <c r="DN342" i="68"/>
  <c r="CO60" i="68"/>
  <c r="P60" i="68"/>
  <c r="Z60" i="68" s="1"/>
  <c r="AJ780" i="68"/>
  <c r="CO363" i="68"/>
  <c r="CE75" i="68"/>
  <c r="BU931" i="68"/>
  <c r="BI229" i="68"/>
  <c r="BI1216" i="68"/>
  <c r="DN1152" i="68"/>
  <c r="BI1124" i="68"/>
  <c r="BI1078" i="68"/>
  <c r="BI1021" i="68"/>
  <c r="BI1001" i="68"/>
  <c r="DN956" i="68"/>
  <c r="DN599" i="68"/>
  <c r="DN608" i="68"/>
  <c r="BI608" i="68"/>
  <c r="DN556" i="68"/>
  <c r="BI474" i="68"/>
  <c r="DN416" i="68"/>
  <c r="DN268" i="68"/>
  <c r="BK1203" i="68"/>
  <c r="CY1019" i="68"/>
  <c r="CE1004" i="68"/>
  <c r="CO908" i="68"/>
  <c r="BK780" i="68"/>
  <c r="BU716" i="68"/>
  <c r="DN112" i="68"/>
  <c r="BH363" i="68"/>
  <c r="BU251" i="68"/>
  <c r="CO980" i="68"/>
  <c r="BH564" i="68"/>
  <c r="DM932" i="68"/>
  <c r="BU708" i="68"/>
  <c r="CY260" i="68"/>
  <c r="BK1187" i="68"/>
  <c r="CO515" i="68"/>
  <c r="BH419" i="68"/>
  <c r="AT1147" i="68"/>
  <c r="CO443" i="68"/>
  <c r="CY508" i="68"/>
  <c r="BH315" i="68"/>
  <c r="DN910" i="68"/>
  <c r="DN791" i="68"/>
  <c r="DN428" i="68"/>
  <c r="BI1182" i="68"/>
  <c r="DN318" i="68"/>
  <c r="BK75" i="68"/>
  <c r="AJ75" i="68"/>
  <c r="BH44" i="68"/>
  <c r="P44" i="68"/>
  <c r="Z44" i="68" s="1"/>
  <c r="DN1024" i="68"/>
  <c r="DN807" i="68"/>
  <c r="CO1147" i="68"/>
  <c r="CE315" i="68"/>
  <c r="BI1075" i="68"/>
  <c r="DN890" i="68"/>
  <c r="BI940" i="68"/>
  <c r="DN722" i="68"/>
  <c r="DN598" i="68"/>
  <c r="DN527" i="68"/>
  <c r="BI481" i="68"/>
  <c r="BI281" i="68"/>
  <c r="DN203" i="68"/>
  <c r="DN59" i="68"/>
  <c r="AT1203" i="68"/>
  <c r="AT1019" i="68"/>
  <c r="BH908" i="68"/>
  <c r="P716" i="68"/>
  <c r="Z716" i="68" s="1"/>
  <c r="DN106" i="68"/>
  <c r="CY363" i="68"/>
  <c r="CO75" i="68"/>
  <c r="DM251" i="68"/>
  <c r="CY980" i="68"/>
  <c r="BK932" i="68"/>
  <c r="DM708" i="68"/>
  <c r="AJ260" i="68"/>
  <c r="AT1187" i="68"/>
  <c r="CY515" i="68"/>
  <c r="CY419" i="68"/>
  <c r="BU1147" i="68"/>
  <c r="P443" i="68"/>
  <c r="Z443" i="68" s="1"/>
  <c r="CE508" i="68"/>
  <c r="DN1195" i="68"/>
  <c r="DN287" i="68"/>
  <c r="BI255" i="68"/>
  <c r="BI182" i="68"/>
  <c r="DN51" i="68"/>
  <c r="BI443" i="68"/>
  <c r="BI1077" i="68"/>
  <c r="DN1066" i="68"/>
  <c r="BI1070" i="68"/>
  <c r="DN1063" i="68"/>
  <c r="DN839" i="68"/>
  <c r="BI521" i="68"/>
  <c r="DN553" i="68"/>
  <c r="BI449" i="68"/>
  <c r="BI101" i="68"/>
  <c r="BU1203" i="68"/>
  <c r="AT19" i="68"/>
  <c r="BU1019" i="68"/>
  <c r="CY908" i="68"/>
  <c r="CO716" i="68"/>
  <c r="CY44" i="68"/>
  <c r="AJ363" i="68"/>
  <c r="BH75" i="68"/>
  <c r="CE251" i="68"/>
  <c r="AT980" i="68"/>
  <c r="BU932" i="68"/>
  <c r="CE708" i="68"/>
  <c r="BK260" i="68"/>
  <c r="BU1187" i="68"/>
  <c r="AJ515" i="68"/>
  <c r="AJ419" i="68"/>
  <c r="DM1147" i="68"/>
  <c r="CY443" i="68"/>
  <c r="P508" i="68"/>
  <c r="Z508" i="68" s="1"/>
  <c r="DN577" i="68"/>
  <c r="DN594" i="68"/>
  <c r="DN262" i="68"/>
  <c r="BI1132" i="68"/>
  <c r="P36" i="68"/>
  <c r="Z36" i="68" s="1"/>
  <c r="BH36" i="68"/>
  <c r="CO36" i="68"/>
  <c r="BK83" i="68"/>
  <c r="AJ83" i="68"/>
  <c r="DN852" i="68"/>
  <c r="BI818" i="68"/>
  <c r="BI438" i="68"/>
  <c r="BI420" i="68"/>
  <c r="DM1203" i="68"/>
  <c r="BU19" i="68"/>
  <c r="DM1019" i="68"/>
  <c r="BH716" i="68"/>
  <c r="CY204" i="68"/>
  <c r="AJ44" i="68"/>
  <c r="BK363" i="68"/>
  <c r="CY75" i="68"/>
  <c r="P251" i="68"/>
  <c r="Z251" i="68" s="1"/>
  <c r="BU980" i="68"/>
  <c r="BH660" i="68"/>
  <c r="AJ932" i="68"/>
  <c r="AT708" i="68"/>
  <c r="AT260" i="68"/>
  <c r="DM1187" i="68"/>
  <c r="BK515" i="68"/>
  <c r="BK419" i="68"/>
  <c r="AT67" i="68"/>
  <c r="DM443" i="68"/>
  <c r="CO508" i="68"/>
  <c r="DN751" i="68"/>
  <c r="BI458" i="68"/>
  <c r="BI445" i="68"/>
  <c r="BI258" i="68"/>
  <c r="BI227" i="68"/>
  <c r="DN314" i="68"/>
  <c r="BI91" i="68"/>
  <c r="BI571" i="68"/>
  <c r="DM1004" i="68"/>
  <c r="BI995" i="68"/>
  <c r="DN1194" i="68"/>
  <c r="BI1176" i="68"/>
  <c r="BI852" i="68"/>
  <c r="DN942" i="68"/>
  <c r="BI686" i="68"/>
  <c r="DN584" i="68"/>
  <c r="DN457" i="68"/>
  <c r="BH947" i="68"/>
  <c r="DM19" i="68"/>
  <c r="CO859" i="68"/>
  <c r="CY716" i="68"/>
  <c r="AJ204" i="68"/>
  <c r="BK44" i="68"/>
  <c r="AT363" i="68"/>
  <c r="CO251" i="68"/>
  <c r="CE980" i="68"/>
  <c r="CY660" i="68"/>
  <c r="AT932" i="68"/>
  <c r="P708" i="68"/>
  <c r="Z708" i="68" s="1"/>
  <c r="BU260" i="68"/>
  <c r="DM931" i="68"/>
  <c r="AT419" i="68"/>
  <c r="BU67" i="68"/>
  <c r="BH443" i="68"/>
  <c r="BH508" i="68"/>
  <c r="DN1123" i="68"/>
  <c r="DN1020" i="68"/>
  <c r="DN762" i="68"/>
  <c r="BI741" i="68"/>
  <c r="DN565" i="68"/>
  <c r="BI504" i="68"/>
  <c r="BI79" i="68"/>
  <c r="DN304" i="68"/>
  <c r="DN232" i="68"/>
  <c r="DN178" i="68"/>
  <c r="BI44" i="68"/>
  <c r="BI405" i="68"/>
  <c r="DN123" i="68"/>
  <c r="BI1065" i="68"/>
  <c r="DN973" i="68"/>
  <c r="BI755" i="68"/>
  <c r="BI301" i="68"/>
  <c r="CE947" i="68"/>
  <c r="CE19" i="68"/>
  <c r="BH859" i="68"/>
  <c r="BK1004" i="68"/>
  <c r="CE780" i="68"/>
  <c r="AJ716" i="68"/>
  <c r="BK204" i="68"/>
  <c r="AT44" i="68"/>
  <c r="BU363" i="68"/>
  <c r="BH251" i="68"/>
  <c r="AJ660" i="68"/>
  <c r="BK564" i="68"/>
  <c r="CE932" i="68"/>
  <c r="CO708" i="68"/>
  <c r="DM260" i="68"/>
  <c r="BH931" i="68"/>
  <c r="DM67" i="68"/>
  <c r="CO315" i="68"/>
  <c r="DN1085" i="68"/>
  <c r="BI975" i="68"/>
  <c r="BI442" i="68"/>
  <c r="BI413" i="68"/>
  <c r="DN239" i="68"/>
  <c r="DN702" i="68"/>
  <c r="CO68" i="68"/>
  <c r="P68" i="68"/>
  <c r="Z68" i="68" s="1"/>
  <c r="BI1127" i="68"/>
  <c r="BI786" i="68"/>
  <c r="DN477" i="68"/>
  <c r="BI261" i="68"/>
  <c r="AJ19" i="68"/>
  <c r="CO947" i="68"/>
  <c r="P19" i="68"/>
  <c r="Z19" i="68" s="1"/>
  <c r="DM859" i="68"/>
  <c r="BH1004" i="68"/>
  <c r="P780" i="68"/>
  <c r="Z780" i="68" s="1"/>
  <c r="AT204" i="68"/>
  <c r="BU44" i="68"/>
  <c r="BI97" i="68"/>
  <c r="CY251" i="68"/>
  <c r="BK660" i="68"/>
  <c r="AJ564" i="68"/>
  <c r="P932" i="68"/>
  <c r="Z932" i="68" s="1"/>
  <c r="BH708" i="68"/>
  <c r="CE260" i="68"/>
  <c r="DN107" i="68"/>
  <c r="P931" i="68"/>
  <c r="Z931" i="68" s="1"/>
  <c r="CE67" i="68"/>
  <c r="P315" i="68"/>
  <c r="Z315" i="68" s="1"/>
  <c r="DN1115" i="68"/>
  <c r="BI825" i="68"/>
  <c r="DN1036" i="68"/>
  <c r="BI410" i="68"/>
  <c r="BH1019" i="68"/>
  <c r="AJ980" i="68"/>
  <c r="CE515" i="68"/>
  <c r="AT508" i="68"/>
  <c r="BI878" i="68"/>
  <c r="BI1052" i="68"/>
  <c r="DN743" i="68"/>
  <c r="BI569" i="68"/>
  <c r="DN1035" i="68"/>
  <c r="BI966" i="68"/>
  <c r="DN858" i="68"/>
  <c r="DN908" i="68"/>
  <c r="DN559" i="68"/>
  <c r="BI429" i="68"/>
  <c r="DN333" i="68"/>
  <c r="DN91" i="68"/>
  <c r="DN257" i="68"/>
  <c r="P947" i="68"/>
  <c r="Z947" i="68" s="1"/>
  <c r="CO19" i="68"/>
  <c r="P859" i="68"/>
  <c r="Z859" i="68" s="1"/>
  <c r="P1004" i="68"/>
  <c r="Z1004" i="68" s="1"/>
  <c r="BU908" i="68"/>
  <c r="DM780" i="68"/>
  <c r="BU204" i="68"/>
  <c r="DM44" i="68"/>
  <c r="AJ251" i="68"/>
  <c r="AT660" i="68"/>
  <c r="BU564" i="68"/>
  <c r="DN80" i="68"/>
  <c r="CO932" i="68"/>
  <c r="CY708" i="68"/>
  <c r="P260" i="68"/>
  <c r="Z260" i="68" s="1"/>
  <c r="CE931" i="68"/>
  <c r="P67" i="68"/>
  <c r="Z67" i="68" s="1"/>
  <c r="BK1147" i="68"/>
  <c r="CY315" i="68"/>
  <c r="DN944" i="68"/>
  <c r="DN862" i="68"/>
  <c r="DN996" i="68"/>
  <c r="BI838" i="68"/>
  <c r="DN750" i="68"/>
  <c r="DN1091" i="68"/>
  <c r="BI1203" i="68"/>
  <c r="DN544" i="68"/>
  <c r="BI620" i="68"/>
  <c r="DN878" i="68"/>
  <c r="DN230" i="68"/>
  <c r="BI175" i="68"/>
  <c r="DN79" i="68"/>
  <c r="DN157" i="68"/>
  <c r="BI784" i="68"/>
  <c r="DN339" i="68"/>
  <c r="BI204" i="68"/>
  <c r="DN183" i="68"/>
  <c r="DN103" i="68"/>
  <c r="DN310" i="68"/>
  <c r="DN194" i="68"/>
  <c r="DN946" i="68"/>
  <c r="DN1164" i="68"/>
  <c r="DN914" i="68"/>
  <c r="DN704" i="68"/>
  <c r="DN455" i="68"/>
  <c r="BI1089" i="68"/>
  <c r="BI1029" i="68"/>
  <c r="DN776" i="68"/>
  <c r="DN439" i="68"/>
  <c r="DN427" i="68"/>
  <c r="BI396" i="68"/>
  <c r="CE1203" i="68"/>
  <c r="BK947" i="68"/>
  <c r="BH19" i="68"/>
  <c r="BK1019" i="68"/>
  <c r="CE859" i="68"/>
  <c r="AJ1004" i="68"/>
  <c r="AJ908" i="68"/>
  <c r="BU780" i="68"/>
  <c r="DM204" i="68"/>
  <c r="CE44" i="68"/>
  <c r="BU660" i="68"/>
  <c r="AT564" i="68"/>
  <c r="BH932" i="68"/>
  <c r="AJ708" i="68"/>
  <c r="CO260" i="68"/>
  <c r="P1187" i="68"/>
  <c r="Z1187" i="68" s="1"/>
  <c r="CO931" i="68"/>
  <c r="BH515" i="68"/>
  <c r="CO67" i="68"/>
  <c r="AJ1147" i="68"/>
  <c r="BK315" i="68"/>
  <c r="DN446" i="68"/>
  <c r="DN334" i="68"/>
  <c r="BI73" i="68"/>
  <c r="DN23" i="68"/>
  <c r="BI514" i="68"/>
  <c r="DN658" i="68"/>
  <c r="DN939" i="68"/>
  <c r="BI973" i="68"/>
  <c r="DN149" i="68"/>
  <c r="DN197" i="68"/>
  <c r="DM115" i="68"/>
  <c r="BU115" i="68"/>
  <c r="DN1145" i="68"/>
  <c r="DN1074" i="68"/>
  <c r="BI1093" i="68"/>
  <c r="DN813" i="68"/>
  <c r="DN770" i="68"/>
  <c r="BI506" i="68"/>
  <c r="DN352" i="68"/>
  <c r="BI242" i="68"/>
  <c r="CY19" i="68"/>
  <c r="DN72" i="68"/>
  <c r="BH67" i="68"/>
  <c r="DN1048" i="68"/>
  <c r="BI806" i="68"/>
  <c r="BI805" i="68"/>
  <c r="DN749" i="68"/>
  <c r="BI792" i="68"/>
  <c r="BI532" i="68"/>
  <c r="DN354" i="68"/>
  <c r="BI423" i="68"/>
  <c r="BI421" i="68"/>
  <c r="DN57" i="68"/>
  <c r="BI704" i="68"/>
  <c r="BI938" i="68"/>
  <c r="DN838" i="68"/>
  <c r="BI206" i="68"/>
  <c r="BI807" i="68"/>
  <c r="BI284" i="68"/>
  <c r="DN105" i="68"/>
  <c r="BI59" i="68"/>
  <c r="DN387" i="68"/>
  <c r="DN922" i="68"/>
  <c r="DN667" i="68"/>
  <c r="DN152" i="68"/>
  <c r="BI96" i="68"/>
  <c r="DN959" i="68"/>
  <c r="DN43" i="68"/>
  <c r="BI639" i="68"/>
  <c r="BI621" i="68"/>
  <c r="BI1017" i="68"/>
  <c r="BI134" i="68"/>
  <c r="BI871" i="68"/>
  <c r="BI663" i="68"/>
  <c r="DN39" i="68"/>
  <c r="DN1026" i="68"/>
  <c r="DN787" i="68"/>
  <c r="BI76" i="68"/>
  <c r="BI1122" i="68"/>
  <c r="DN410" i="68"/>
  <c r="DN860" i="68"/>
  <c r="DN1128" i="68"/>
  <c r="BI992" i="68"/>
  <c r="DN977" i="68"/>
  <c r="BI868" i="68"/>
  <c r="DN823" i="68"/>
  <c r="BI751" i="68"/>
  <c r="DN522" i="68"/>
  <c r="BI406" i="68"/>
  <c r="DN338" i="68"/>
  <c r="DN113" i="68"/>
  <c r="DN1126" i="68"/>
  <c r="BI1166" i="68"/>
  <c r="BI163" i="68"/>
  <c r="DN1079" i="68"/>
  <c r="DN399" i="68"/>
  <c r="BI179" i="68"/>
  <c r="DN1099" i="68"/>
  <c r="BI1076" i="68"/>
  <c r="DN754" i="68"/>
  <c r="DN551" i="68"/>
  <c r="DN386" i="68"/>
  <c r="DN1109" i="68"/>
  <c r="DN970" i="68"/>
  <c r="DN70" i="68"/>
  <c r="BI164" i="68"/>
  <c r="DN35" i="68"/>
  <c r="BI326" i="68"/>
  <c r="BI221" i="68"/>
  <c r="BI702" i="68"/>
  <c r="BI652" i="68"/>
  <c r="DN692" i="68"/>
  <c r="DN662" i="68"/>
  <c r="BI469" i="68"/>
  <c r="DN246" i="68"/>
  <c r="DN167" i="68"/>
  <c r="DN64" i="68"/>
  <c r="BI292" i="68"/>
  <c r="BI172" i="68"/>
  <c r="DN119" i="68"/>
  <c r="DN528" i="68"/>
  <c r="BI77" i="68"/>
  <c r="DN1196" i="68"/>
  <c r="DN928" i="68"/>
  <c r="BI831" i="68"/>
  <c r="DN379" i="68"/>
  <c r="DN368" i="68"/>
  <c r="DN170" i="68"/>
  <c r="BI105" i="68"/>
  <c r="DN89" i="68"/>
  <c r="BI46" i="68"/>
  <c r="BI516" i="68"/>
  <c r="BI439" i="68"/>
  <c r="DN421" i="68"/>
  <c r="DN312" i="68"/>
  <c r="BI32" i="68"/>
  <c r="BI1215" i="68"/>
  <c r="DN1108" i="68"/>
  <c r="BI1195" i="68"/>
  <c r="DN643" i="68"/>
  <c r="DN926" i="68"/>
  <c r="DN534" i="68"/>
  <c r="BI803" i="68"/>
  <c r="BI466" i="68"/>
  <c r="BI589" i="68"/>
  <c r="BI298" i="68"/>
  <c r="BI156" i="68"/>
  <c r="DN34" i="68"/>
  <c r="BI1138" i="68"/>
  <c r="BI1102" i="68"/>
  <c r="DN1029" i="68"/>
  <c r="DN998" i="68"/>
  <c r="BI963" i="68"/>
  <c r="DN874" i="68"/>
  <c r="BI785" i="68"/>
  <c r="DN607" i="68"/>
  <c r="BI629" i="68"/>
  <c r="DN570" i="68"/>
  <c r="DN351" i="68"/>
  <c r="BI321" i="68"/>
  <c r="DN235" i="68"/>
  <c r="DN185" i="68"/>
  <c r="DN147" i="68"/>
  <c r="DN115" i="68"/>
  <c r="BI248" i="68"/>
  <c r="BI69" i="68"/>
  <c r="BI1066" i="68"/>
  <c r="BI649" i="68"/>
  <c r="BI733" i="68"/>
  <c r="BI766" i="68"/>
  <c r="BI944" i="68"/>
  <c r="DN650" i="68"/>
  <c r="DN918" i="68"/>
  <c r="BI562" i="68"/>
  <c r="DN224" i="68"/>
  <c r="BI1072" i="68"/>
  <c r="DN602" i="68"/>
  <c r="BI157" i="68"/>
  <c r="BI41" i="68"/>
  <c r="BI22" i="68"/>
  <c r="BI1205" i="68"/>
  <c r="DN69" i="68"/>
  <c r="BI1177" i="68"/>
  <c r="BI126" i="68"/>
  <c r="DN414" i="68"/>
  <c r="BI383" i="68"/>
  <c r="BI290" i="68"/>
  <c r="DN1203" i="68"/>
  <c r="BI898" i="68"/>
  <c r="DN56" i="68"/>
  <c r="BI108" i="68"/>
  <c r="DN374" i="68"/>
  <c r="DN1100" i="68"/>
  <c r="DN897" i="68"/>
  <c r="DN307" i="68"/>
  <c r="DN498" i="68"/>
  <c r="BI492" i="68"/>
  <c r="BI152" i="68"/>
  <c r="BI36" i="68"/>
  <c r="DN102" i="68"/>
  <c r="DN146" i="68"/>
  <c r="DN126" i="68"/>
  <c r="DN1178" i="68"/>
  <c r="DN1044" i="68"/>
  <c r="DN846" i="68"/>
  <c r="BI1158" i="68"/>
  <c r="DN1049" i="68"/>
  <c r="BI752" i="68"/>
  <c r="DN591" i="68"/>
  <c r="DN783" i="68"/>
  <c r="BI680" i="68"/>
  <c r="DN496" i="68"/>
  <c r="DN645" i="68"/>
  <c r="BI283" i="68"/>
  <c r="BI62" i="68"/>
  <c r="DN74" i="68"/>
  <c r="BI354" i="68"/>
  <c r="DN452" i="68"/>
  <c r="DN707" i="68"/>
  <c r="BI1135" i="68"/>
  <c r="DN1001" i="68"/>
  <c r="BI929" i="68"/>
  <c r="BI841" i="68"/>
  <c r="DN733" i="68"/>
  <c r="BI631" i="68"/>
  <c r="DN764" i="68"/>
  <c r="BI653" i="68"/>
  <c r="BI598" i="68"/>
  <c r="DN535" i="68"/>
  <c r="BI558" i="68"/>
  <c r="DN567" i="68"/>
  <c r="BI398" i="68"/>
  <c r="BI299" i="68"/>
  <c r="BI264" i="68"/>
  <c r="BI122" i="68"/>
  <c r="DN265" i="68"/>
  <c r="DN38" i="68"/>
  <c r="DN141" i="68"/>
  <c r="BI1082" i="68"/>
  <c r="DN1057" i="68"/>
  <c r="BI1202" i="68"/>
  <c r="BI1006" i="68"/>
  <c r="DN880" i="68"/>
  <c r="DN785" i="68"/>
  <c r="BI763" i="68"/>
  <c r="DN350" i="68"/>
  <c r="BI427" i="68"/>
  <c r="DN266" i="68"/>
  <c r="DN48" i="68"/>
  <c r="DN135" i="68"/>
  <c r="DN29" i="68"/>
  <c r="DN406" i="68"/>
  <c r="DN938" i="68"/>
  <c r="BI1119" i="68"/>
  <c r="DN701" i="68"/>
  <c r="DN1136" i="68"/>
  <c r="BI646" i="68"/>
  <c r="DN543" i="68"/>
  <c r="DN954" i="68"/>
  <c r="BI865" i="68"/>
  <c r="DN1003" i="68"/>
  <c r="BI581" i="68"/>
  <c r="BI645" i="68"/>
  <c r="DN500" i="68"/>
  <c r="DN863" i="68"/>
  <c r="BI597" i="68"/>
  <c r="BI849" i="68"/>
  <c r="BI606" i="68"/>
  <c r="BI978" i="68"/>
  <c r="BI614" i="68"/>
  <c r="DN623" i="68"/>
  <c r="BI542" i="68"/>
  <c r="DN525" i="68"/>
  <c r="BI272" i="68"/>
  <c r="DN1191" i="68"/>
  <c r="BI1206" i="68"/>
  <c r="DN639" i="68"/>
  <c r="DN988" i="68"/>
  <c r="BI1003" i="68"/>
  <c r="BI812" i="68"/>
  <c r="BI811" i="68"/>
  <c r="DN655" i="68"/>
  <c r="BI613" i="68"/>
  <c r="DN129" i="68"/>
  <c r="BI95" i="68"/>
  <c r="BI507" i="68"/>
  <c r="DN506" i="68"/>
  <c r="DN233" i="68"/>
  <c r="DN583" i="68"/>
  <c r="DN511" i="68"/>
  <c r="DN250" i="68"/>
  <c r="BI120" i="68"/>
  <c r="DN952" i="68"/>
  <c r="DN915" i="68"/>
  <c r="BI840" i="68"/>
  <c r="DN774" i="68"/>
  <c r="BI602" i="68"/>
  <c r="DN894" i="68"/>
  <c r="BI543" i="68"/>
  <c r="DN610" i="68"/>
  <c r="BI336" i="68"/>
  <c r="BI839" i="68"/>
  <c r="BI1142" i="68"/>
  <c r="DN1075" i="68"/>
  <c r="DN769" i="68"/>
  <c r="DN459" i="68"/>
  <c r="BI159" i="68"/>
  <c r="DN87" i="68"/>
  <c r="DN887" i="68"/>
  <c r="BI171" i="68"/>
  <c r="DN811" i="68"/>
  <c r="DN714" i="68"/>
  <c r="BI757" i="68"/>
  <c r="BI167" i="68"/>
  <c r="DN854" i="68"/>
  <c r="DN542" i="68"/>
  <c r="DN618" i="68"/>
  <c r="DN40" i="68"/>
  <c r="DN1138" i="68"/>
  <c r="DN790" i="68"/>
  <c r="BI879" i="68"/>
  <c r="BI337" i="68"/>
  <c r="BI57" i="68"/>
  <c r="BI103" i="68"/>
  <c r="DN1010" i="68"/>
  <c r="BI552" i="68"/>
  <c r="DN347" i="68"/>
  <c r="DN153" i="68"/>
  <c r="DN24" i="68"/>
  <c r="BI1213" i="68"/>
  <c r="BI1190" i="68"/>
  <c r="BI768" i="68"/>
  <c r="BI701" i="68"/>
  <c r="DN626" i="68"/>
  <c r="BI70" i="68"/>
  <c r="BI967" i="68"/>
  <c r="DN1175" i="68"/>
  <c r="BI1041" i="68"/>
  <c r="BI517" i="68"/>
  <c r="BI503" i="68"/>
  <c r="BI557" i="68"/>
  <c r="BI38" i="68"/>
  <c r="BI1096" i="68"/>
  <c r="BI1189" i="68"/>
  <c r="DN1067" i="68"/>
  <c r="BI960" i="68"/>
  <c r="BI548" i="68"/>
  <c r="DN814" i="68"/>
  <c r="BI609" i="68"/>
  <c r="BI596" i="68"/>
  <c r="BI681" i="68"/>
  <c r="DN264" i="68"/>
  <c r="BI1049" i="68"/>
  <c r="DN1073" i="68"/>
  <c r="BI1013" i="68"/>
  <c r="BI1155" i="68"/>
  <c r="BI756" i="68"/>
  <c r="BI903" i="68"/>
  <c r="BI536" i="68"/>
  <c r="BI486" i="68"/>
  <c r="BI994" i="68"/>
  <c r="CO866" i="68"/>
  <c r="P866" i="68"/>
  <c r="Z866" i="68" s="1"/>
  <c r="CE866" i="68"/>
  <c r="DM866" i="68"/>
  <c r="BU866" i="68"/>
  <c r="AT866" i="68"/>
  <c r="CY866" i="68"/>
  <c r="AJ866" i="68"/>
  <c r="BK866" i="68"/>
  <c r="BH866" i="68"/>
  <c r="CE823" i="68"/>
  <c r="DM823" i="68"/>
  <c r="CO823" i="68"/>
  <c r="BU823" i="68"/>
  <c r="AT823" i="68"/>
  <c r="BH823" i="68"/>
  <c r="P823" i="68"/>
  <c r="Z823" i="68" s="1"/>
  <c r="CY823" i="68"/>
  <c r="AJ823" i="68"/>
  <c r="BK823" i="68"/>
  <c r="CE1030" i="68"/>
  <c r="DM1030" i="68"/>
  <c r="BU1030" i="68"/>
  <c r="AT1030" i="68"/>
  <c r="CY1030" i="68"/>
  <c r="P1030" i="68"/>
  <c r="Z1030" i="68" s="1"/>
  <c r="BK1030" i="68"/>
  <c r="BH1030" i="68"/>
  <c r="AJ1030" i="68"/>
  <c r="CO1030" i="68"/>
  <c r="BK838" i="68"/>
  <c r="AJ838" i="68"/>
  <c r="BH838" i="68"/>
  <c r="DM838" i="68"/>
  <c r="BU838" i="68"/>
  <c r="P838" i="68"/>
  <c r="Z838" i="68" s="1"/>
  <c r="CY838" i="68"/>
  <c r="CO838" i="68"/>
  <c r="CE838" i="68"/>
  <c r="AT838" i="68"/>
  <c r="CO326" i="68"/>
  <c r="P326" i="68"/>
  <c r="Z326" i="68" s="1"/>
  <c r="CE326" i="68"/>
  <c r="AT326" i="68"/>
  <c r="DM326" i="68"/>
  <c r="BU326" i="68"/>
  <c r="AJ326" i="68"/>
  <c r="BK326" i="68"/>
  <c r="CY326" i="68"/>
  <c r="BH326" i="68"/>
  <c r="DN1112" i="68"/>
  <c r="DN1104" i="68"/>
  <c r="BI1092" i="68"/>
  <c r="DN1046" i="68"/>
  <c r="DN995" i="68"/>
  <c r="DN842" i="68"/>
  <c r="BI817" i="68"/>
  <c r="BI791" i="68"/>
  <c r="DN717" i="68"/>
  <c r="DN690" i="68"/>
  <c r="DN685" i="68"/>
  <c r="DN647" i="68"/>
  <c r="BI665" i="68"/>
  <c r="BI578" i="68"/>
  <c r="BI487" i="68"/>
  <c r="BI358" i="68"/>
  <c r="DN426" i="68"/>
  <c r="BU1178" i="68"/>
  <c r="AT1178" i="68"/>
  <c r="BK1178" i="68"/>
  <c r="AJ1178" i="68"/>
  <c r="CY1178" i="68"/>
  <c r="CO1178" i="68"/>
  <c r="P1178" i="68"/>
  <c r="Z1178" i="68" s="1"/>
  <c r="CE1178" i="68"/>
  <c r="DM1178" i="68"/>
  <c r="BH1178" i="68"/>
  <c r="BH1114" i="68"/>
  <c r="CO1114" i="68"/>
  <c r="P1114" i="68"/>
  <c r="Z1114" i="68" s="1"/>
  <c r="CE1114" i="68"/>
  <c r="DM1114" i="68"/>
  <c r="CY1114" i="68"/>
  <c r="AT1114" i="68"/>
  <c r="BU1114" i="68"/>
  <c r="AJ1114" i="68"/>
  <c r="BK1114" i="68"/>
  <c r="BK1050" i="68"/>
  <c r="AJ1050" i="68"/>
  <c r="CY1050" i="68"/>
  <c r="BH1050" i="68"/>
  <c r="CO1050" i="68"/>
  <c r="P1050" i="68"/>
  <c r="Z1050" i="68" s="1"/>
  <c r="DM1050" i="68"/>
  <c r="AT1050" i="68"/>
  <c r="CE1050" i="68"/>
  <c r="BU1050" i="68"/>
  <c r="BU986" i="68"/>
  <c r="AT986" i="68"/>
  <c r="BK986" i="68"/>
  <c r="AJ986" i="68"/>
  <c r="CY986" i="68"/>
  <c r="CO986" i="68"/>
  <c r="P986" i="68"/>
  <c r="Z986" i="68" s="1"/>
  <c r="DM986" i="68"/>
  <c r="BH986" i="68"/>
  <c r="CE986" i="68"/>
  <c r="CO922" i="68"/>
  <c r="P922" i="68"/>
  <c r="Z922" i="68" s="1"/>
  <c r="CE922" i="68"/>
  <c r="DM922" i="68"/>
  <c r="BU922" i="68"/>
  <c r="AT922" i="68"/>
  <c r="BK922" i="68"/>
  <c r="BH922" i="68"/>
  <c r="CY922" i="68"/>
  <c r="AJ922" i="68"/>
  <c r="CO858" i="68"/>
  <c r="P858" i="68"/>
  <c r="Z858" i="68" s="1"/>
  <c r="CE858" i="68"/>
  <c r="DM858" i="68"/>
  <c r="BU858" i="68"/>
  <c r="AT858" i="68"/>
  <c r="BK858" i="68"/>
  <c r="BH858" i="68"/>
  <c r="CY858" i="68"/>
  <c r="AJ858" i="68"/>
  <c r="CY794" i="68"/>
  <c r="BH794" i="68"/>
  <c r="CO794" i="68"/>
  <c r="P794" i="68"/>
  <c r="Z794" i="68" s="1"/>
  <c r="CE794" i="68"/>
  <c r="BU794" i="68"/>
  <c r="BK794" i="68"/>
  <c r="DM794" i="68"/>
  <c r="AT794" i="68"/>
  <c r="AJ794" i="68"/>
  <c r="BH730" i="68"/>
  <c r="CO730" i="68"/>
  <c r="P730" i="68"/>
  <c r="Z730" i="68" s="1"/>
  <c r="CE730" i="68"/>
  <c r="DM730" i="68"/>
  <c r="CY730" i="68"/>
  <c r="AT730" i="68"/>
  <c r="BU730" i="68"/>
  <c r="AJ730" i="68"/>
  <c r="BK730" i="68"/>
  <c r="BH666" i="68"/>
  <c r="CO666" i="68"/>
  <c r="P666" i="68"/>
  <c r="Z666" i="68" s="1"/>
  <c r="DM666" i="68"/>
  <c r="BU666" i="68"/>
  <c r="CE666" i="68"/>
  <c r="AJ666" i="68"/>
  <c r="BK666" i="68"/>
  <c r="CY666" i="68"/>
  <c r="AT666" i="68"/>
  <c r="DM602" i="68"/>
  <c r="BU602" i="68"/>
  <c r="AT602" i="68"/>
  <c r="BK602" i="68"/>
  <c r="AJ602" i="68"/>
  <c r="BH602" i="68"/>
  <c r="CO602" i="68"/>
  <c r="CE602" i="68"/>
  <c r="P602" i="68"/>
  <c r="Z602" i="68" s="1"/>
  <c r="CY602" i="68"/>
  <c r="CE538" i="68"/>
  <c r="DM538" i="68"/>
  <c r="BU538" i="68"/>
  <c r="AT538" i="68"/>
  <c r="BH538" i="68"/>
  <c r="P538" i="68"/>
  <c r="Z538" i="68" s="1"/>
  <c r="CY538" i="68"/>
  <c r="CO538" i="68"/>
  <c r="BK538" i="68"/>
  <c r="AJ538" i="68"/>
  <c r="CE474" i="68"/>
  <c r="CO474" i="68"/>
  <c r="BU474" i="68"/>
  <c r="AT474" i="68"/>
  <c r="DM474" i="68"/>
  <c r="BK474" i="68"/>
  <c r="AJ474" i="68"/>
  <c r="CY474" i="68"/>
  <c r="P474" i="68"/>
  <c r="Z474" i="68" s="1"/>
  <c r="BH474" i="68"/>
  <c r="BH410" i="68"/>
  <c r="CO410" i="68"/>
  <c r="P410" i="68"/>
  <c r="Z410" i="68" s="1"/>
  <c r="CE410" i="68"/>
  <c r="DM410" i="68"/>
  <c r="BU410" i="68"/>
  <c r="AT410" i="68"/>
  <c r="CY410" i="68"/>
  <c r="AJ410" i="68"/>
  <c r="BK410" i="68"/>
  <c r="BH346" i="68"/>
  <c r="CO346" i="68"/>
  <c r="P346" i="68"/>
  <c r="Z346" i="68" s="1"/>
  <c r="CE346" i="68"/>
  <c r="DM346" i="68"/>
  <c r="BU346" i="68"/>
  <c r="AT346" i="68"/>
  <c r="BK346" i="68"/>
  <c r="AJ346" i="68"/>
  <c r="CY346" i="68"/>
  <c r="CO282" i="68"/>
  <c r="BU282" i="68"/>
  <c r="AT282" i="68"/>
  <c r="BK282" i="68"/>
  <c r="AJ282" i="68"/>
  <c r="CY282" i="68"/>
  <c r="CE282" i="68"/>
  <c r="DM282" i="68"/>
  <c r="P282" i="68"/>
  <c r="Z282" i="68" s="1"/>
  <c r="BH282" i="68"/>
  <c r="CE218" i="68"/>
  <c r="DM218" i="68"/>
  <c r="BU218" i="68"/>
  <c r="AT218" i="68"/>
  <c r="BK218" i="68"/>
  <c r="AJ218" i="68"/>
  <c r="CY218" i="68"/>
  <c r="BH218" i="68"/>
  <c r="P218" i="68"/>
  <c r="Z218" i="68" s="1"/>
  <c r="CO218" i="68"/>
  <c r="CE154" i="68"/>
  <c r="DM154" i="68"/>
  <c r="BU154" i="68"/>
  <c r="AT154" i="68"/>
  <c r="BK154" i="68"/>
  <c r="AJ154" i="68"/>
  <c r="CY154" i="68"/>
  <c r="BH154" i="68"/>
  <c r="P154" i="68"/>
  <c r="Z154" i="68" s="1"/>
  <c r="CO154" i="68"/>
  <c r="CY90" i="68"/>
  <c r="AJ90" i="68"/>
  <c r="BK90" i="68"/>
  <c r="P90" i="68"/>
  <c r="Z90" i="68" s="1"/>
  <c r="BH90" i="68"/>
  <c r="CO90" i="68"/>
  <c r="CE90" i="68"/>
  <c r="DM90" i="68"/>
  <c r="AT90" i="68"/>
  <c r="BU90" i="68"/>
  <c r="BU26" i="68"/>
  <c r="AT26" i="68"/>
  <c r="BK26" i="68"/>
  <c r="AJ26" i="68"/>
  <c r="CY26" i="68"/>
  <c r="BH26" i="68"/>
  <c r="CO26" i="68"/>
  <c r="P26" i="68"/>
  <c r="Z26" i="68" s="1"/>
  <c r="CE26" i="68"/>
  <c r="DM26" i="68"/>
  <c r="BK1193" i="68"/>
  <c r="AJ1193" i="68"/>
  <c r="CY1193" i="68"/>
  <c r="BH1193" i="68"/>
  <c r="CE1193" i="68"/>
  <c r="DM1193" i="68"/>
  <c r="AT1193" i="68"/>
  <c r="CO1193" i="68"/>
  <c r="P1193" i="68"/>
  <c r="Z1193" i="68" s="1"/>
  <c r="BU1193" i="68"/>
  <c r="BK1129" i="68"/>
  <c r="AJ1129" i="68"/>
  <c r="CY1129" i="68"/>
  <c r="BH1129" i="68"/>
  <c r="CE1129" i="68"/>
  <c r="AT1129" i="68"/>
  <c r="CO1129" i="68"/>
  <c r="P1129" i="68"/>
  <c r="Z1129" i="68" s="1"/>
  <c r="BU1129" i="68"/>
  <c r="DM1129" i="68"/>
  <c r="BK1065" i="68"/>
  <c r="AJ1065" i="68"/>
  <c r="CY1065" i="68"/>
  <c r="BH1065" i="68"/>
  <c r="CO1065" i="68"/>
  <c r="P1065" i="68"/>
  <c r="Z1065" i="68" s="1"/>
  <c r="DM1065" i="68"/>
  <c r="AT1065" i="68"/>
  <c r="CE1065" i="68"/>
  <c r="BU1065" i="68"/>
  <c r="CO1001" i="68"/>
  <c r="P1001" i="68"/>
  <c r="Z1001" i="68" s="1"/>
  <c r="CE1001" i="68"/>
  <c r="DM1001" i="68"/>
  <c r="BU1001" i="68"/>
  <c r="AT1001" i="68"/>
  <c r="BK1001" i="68"/>
  <c r="AJ1001" i="68"/>
  <c r="CY1001" i="68"/>
  <c r="BH1001" i="68"/>
  <c r="BK937" i="68"/>
  <c r="AJ937" i="68"/>
  <c r="CY937" i="68"/>
  <c r="BH937" i="68"/>
  <c r="CO937" i="68"/>
  <c r="P937" i="68"/>
  <c r="Z937" i="68" s="1"/>
  <c r="CE937" i="68"/>
  <c r="BU937" i="68"/>
  <c r="DM937" i="68"/>
  <c r="AT937" i="68"/>
  <c r="BK873" i="68"/>
  <c r="AJ873" i="68"/>
  <c r="CY873" i="68"/>
  <c r="BH873" i="68"/>
  <c r="CO873" i="68"/>
  <c r="P873" i="68"/>
  <c r="Z873" i="68" s="1"/>
  <c r="CE873" i="68"/>
  <c r="BU873" i="68"/>
  <c r="DM873" i="68"/>
  <c r="AT873" i="68"/>
  <c r="BH809" i="68"/>
  <c r="CE809" i="68"/>
  <c r="DM809" i="68"/>
  <c r="AT809" i="68"/>
  <c r="BU809" i="68"/>
  <c r="AJ809" i="68"/>
  <c r="CO809" i="68"/>
  <c r="BK809" i="68"/>
  <c r="P809" i="68"/>
  <c r="Z809" i="68" s="1"/>
  <c r="CY809" i="68"/>
  <c r="CY745" i="68"/>
  <c r="CO745" i="68"/>
  <c r="CE745" i="68"/>
  <c r="AT745" i="68"/>
  <c r="DM745" i="68"/>
  <c r="BU745" i="68"/>
  <c r="BH745" i="68"/>
  <c r="AJ745" i="68"/>
  <c r="P745" i="68"/>
  <c r="Z745" i="68" s="1"/>
  <c r="BK745" i="68"/>
  <c r="BK681" i="68"/>
  <c r="AJ681" i="68"/>
  <c r="CE681" i="68"/>
  <c r="CO681" i="68"/>
  <c r="BU681" i="68"/>
  <c r="DM681" i="68"/>
  <c r="P681" i="68"/>
  <c r="Z681" i="68" s="1"/>
  <c r="AT681" i="68"/>
  <c r="CY681" i="68"/>
  <c r="BH681" i="68"/>
  <c r="BH617" i="68"/>
  <c r="CO617" i="68"/>
  <c r="P617" i="68"/>
  <c r="Z617" i="68" s="1"/>
  <c r="CE617" i="68"/>
  <c r="DM617" i="68"/>
  <c r="BK617" i="68"/>
  <c r="BU617" i="68"/>
  <c r="AT617" i="68"/>
  <c r="CY617" i="68"/>
  <c r="AJ617" i="68"/>
  <c r="CY553" i="68"/>
  <c r="BH553" i="68"/>
  <c r="CO553" i="68"/>
  <c r="P553" i="68"/>
  <c r="Z553" i="68" s="1"/>
  <c r="CE553" i="68"/>
  <c r="BU553" i="68"/>
  <c r="BK553" i="68"/>
  <c r="DM553" i="68"/>
  <c r="AT553" i="68"/>
  <c r="AJ553" i="68"/>
  <c r="CY489" i="68"/>
  <c r="CE489" i="68"/>
  <c r="AT489" i="68"/>
  <c r="DM489" i="68"/>
  <c r="BU489" i="68"/>
  <c r="AJ489" i="68"/>
  <c r="BK489" i="68"/>
  <c r="P489" i="68"/>
  <c r="Z489" i="68" s="1"/>
  <c r="BH489" i="68"/>
  <c r="CO489" i="68"/>
  <c r="CY425" i="68"/>
  <c r="BH425" i="68"/>
  <c r="CO425" i="68"/>
  <c r="CE425" i="68"/>
  <c r="AT425" i="68"/>
  <c r="DM425" i="68"/>
  <c r="BU425" i="68"/>
  <c r="BK425" i="68"/>
  <c r="P425" i="68"/>
  <c r="Z425" i="68" s="1"/>
  <c r="AJ425" i="68"/>
  <c r="BK361" i="68"/>
  <c r="AJ361" i="68"/>
  <c r="CY361" i="68"/>
  <c r="BH361" i="68"/>
  <c r="CO361" i="68"/>
  <c r="P361" i="68"/>
  <c r="Z361" i="68" s="1"/>
  <c r="CE361" i="68"/>
  <c r="BU361" i="68"/>
  <c r="DM361" i="68"/>
  <c r="AT361" i="68"/>
  <c r="BK297" i="68"/>
  <c r="AJ297" i="68"/>
  <c r="CY297" i="68"/>
  <c r="BH297" i="68"/>
  <c r="CO297" i="68"/>
  <c r="P297" i="68"/>
  <c r="Z297" i="68" s="1"/>
  <c r="CE297" i="68"/>
  <c r="DM297" i="68"/>
  <c r="BU297" i="68"/>
  <c r="AT297" i="68"/>
  <c r="CY233" i="68"/>
  <c r="BH233" i="68"/>
  <c r="CO233" i="68"/>
  <c r="P233" i="68"/>
  <c r="Z233" i="68" s="1"/>
  <c r="CE233" i="68"/>
  <c r="DM233" i="68"/>
  <c r="BU233" i="68"/>
  <c r="AT233" i="68"/>
  <c r="BK233" i="68"/>
  <c r="AJ233" i="68"/>
  <c r="CY169" i="68"/>
  <c r="BH169" i="68"/>
  <c r="CO169" i="68"/>
  <c r="P169" i="68"/>
  <c r="Z169" i="68" s="1"/>
  <c r="CE169" i="68"/>
  <c r="DM169" i="68"/>
  <c r="BU169" i="68"/>
  <c r="AT169" i="68"/>
  <c r="AJ169" i="68"/>
  <c r="BK169" i="68"/>
  <c r="BU105" i="68"/>
  <c r="AT105" i="68"/>
  <c r="CO105" i="68"/>
  <c r="CE105" i="68"/>
  <c r="DM105" i="68"/>
  <c r="AJ105" i="68"/>
  <c r="BK105" i="68"/>
  <c r="CY105" i="68"/>
  <c r="P105" i="68"/>
  <c r="Z105" i="68" s="1"/>
  <c r="BH105" i="68"/>
  <c r="CO41" i="68"/>
  <c r="P41" i="68"/>
  <c r="Z41" i="68" s="1"/>
  <c r="CE41" i="68"/>
  <c r="DM41" i="68"/>
  <c r="BU41" i="68"/>
  <c r="AT41" i="68"/>
  <c r="BK41" i="68"/>
  <c r="AJ41" i="68"/>
  <c r="BH41" i="68"/>
  <c r="CY41" i="68"/>
  <c r="CE1200" i="68"/>
  <c r="DM1200" i="68"/>
  <c r="BU1200" i="68"/>
  <c r="AT1200" i="68"/>
  <c r="CY1200" i="68"/>
  <c r="CO1200" i="68"/>
  <c r="AJ1200" i="68"/>
  <c r="P1200" i="68"/>
  <c r="Z1200" i="68" s="1"/>
  <c r="BK1200" i="68"/>
  <c r="BH1200" i="68"/>
  <c r="CY1136" i="68"/>
  <c r="BH1136" i="68"/>
  <c r="CO1136" i="68"/>
  <c r="CE1136" i="68"/>
  <c r="AT1136" i="68"/>
  <c r="P1136" i="68"/>
  <c r="Z1136" i="68" s="1"/>
  <c r="DM1136" i="68"/>
  <c r="BU1136" i="68"/>
  <c r="AJ1136" i="68"/>
  <c r="BK1136" i="68"/>
  <c r="DM1072" i="68"/>
  <c r="BU1072" i="68"/>
  <c r="AT1072" i="68"/>
  <c r="BK1072" i="68"/>
  <c r="AJ1072" i="68"/>
  <c r="BH1072" i="68"/>
  <c r="CO1072" i="68"/>
  <c r="CE1072" i="68"/>
  <c r="P1072" i="68"/>
  <c r="Z1072" i="68" s="1"/>
  <c r="CY1072" i="68"/>
  <c r="BK1008" i="68"/>
  <c r="AJ1008" i="68"/>
  <c r="CY1008" i="68"/>
  <c r="BH1008" i="68"/>
  <c r="CO1008" i="68"/>
  <c r="P1008" i="68"/>
  <c r="Z1008" i="68" s="1"/>
  <c r="DM1008" i="68"/>
  <c r="BU1008" i="68"/>
  <c r="AT1008" i="68"/>
  <c r="CE1008" i="68"/>
  <c r="BU944" i="68"/>
  <c r="AT944" i="68"/>
  <c r="BK944" i="68"/>
  <c r="AJ944" i="68"/>
  <c r="DM944" i="68"/>
  <c r="P944" i="68"/>
  <c r="Z944" i="68" s="1"/>
  <c r="BH944" i="68"/>
  <c r="CY944" i="68"/>
  <c r="CO944" i="68"/>
  <c r="CE944" i="68"/>
  <c r="DM880" i="68"/>
  <c r="BU880" i="68"/>
  <c r="AT880" i="68"/>
  <c r="BK880" i="68"/>
  <c r="AJ880" i="68"/>
  <c r="P880" i="68"/>
  <c r="Z880" i="68" s="1"/>
  <c r="BH880" i="68"/>
  <c r="CY880" i="68"/>
  <c r="CE880" i="68"/>
  <c r="CO880" i="68"/>
  <c r="BK816" i="68"/>
  <c r="AJ816" i="68"/>
  <c r="CY816" i="68"/>
  <c r="BH816" i="68"/>
  <c r="P816" i="68"/>
  <c r="Z816" i="68" s="1"/>
  <c r="AT816" i="68"/>
  <c r="CO816" i="68"/>
  <c r="CE816" i="68"/>
  <c r="BU816" i="68"/>
  <c r="DM816" i="68"/>
  <c r="CO752" i="68"/>
  <c r="P752" i="68"/>
  <c r="Z752" i="68" s="1"/>
  <c r="CE752" i="68"/>
  <c r="DM752" i="68"/>
  <c r="BU752" i="68"/>
  <c r="AT752" i="68"/>
  <c r="CY752" i="68"/>
  <c r="AJ752" i="68"/>
  <c r="BH752" i="68"/>
  <c r="BK752" i="68"/>
  <c r="CE688" i="68"/>
  <c r="DM688" i="68"/>
  <c r="BH688" i="68"/>
  <c r="CY688" i="68"/>
  <c r="CO688" i="68"/>
  <c r="AT688" i="68"/>
  <c r="BU688" i="68"/>
  <c r="BK688" i="68"/>
  <c r="AJ688" i="68"/>
  <c r="P688" i="68"/>
  <c r="Z688" i="68" s="1"/>
  <c r="BK624" i="68"/>
  <c r="AJ624" i="68"/>
  <c r="CY624" i="68"/>
  <c r="BH624" i="68"/>
  <c r="CE624" i="68"/>
  <c r="DM624" i="68"/>
  <c r="AT624" i="68"/>
  <c r="CO624" i="68"/>
  <c r="P624" i="68"/>
  <c r="Z624" i="68" s="1"/>
  <c r="BU624" i="68"/>
  <c r="BU560" i="68"/>
  <c r="AT560" i="68"/>
  <c r="BK560" i="68"/>
  <c r="AJ560" i="68"/>
  <c r="CY560" i="68"/>
  <c r="DM560" i="68"/>
  <c r="BH560" i="68"/>
  <c r="CO560" i="68"/>
  <c r="CE560" i="68"/>
  <c r="P560" i="68"/>
  <c r="Z560" i="68" s="1"/>
  <c r="BU496" i="68"/>
  <c r="AT496" i="68"/>
  <c r="CY496" i="68"/>
  <c r="BH496" i="68"/>
  <c r="P496" i="68"/>
  <c r="Z496" i="68" s="1"/>
  <c r="CO496" i="68"/>
  <c r="CE496" i="68"/>
  <c r="DM496" i="68"/>
  <c r="AJ496" i="68"/>
  <c r="BK496" i="68"/>
  <c r="BU432" i="68"/>
  <c r="AT432" i="68"/>
  <c r="BK432" i="68"/>
  <c r="CY432" i="68"/>
  <c r="BH432" i="68"/>
  <c r="P432" i="68"/>
  <c r="Z432" i="68" s="1"/>
  <c r="CO432" i="68"/>
  <c r="CE432" i="68"/>
  <c r="DM432" i="68"/>
  <c r="AJ432" i="68"/>
  <c r="CE368" i="68"/>
  <c r="DM368" i="68"/>
  <c r="BU368" i="68"/>
  <c r="AT368" i="68"/>
  <c r="BK368" i="68"/>
  <c r="AJ368" i="68"/>
  <c r="CY368" i="68"/>
  <c r="CO368" i="68"/>
  <c r="BH368" i="68"/>
  <c r="P368" i="68"/>
  <c r="Z368" i="68" s="1"/>
  <c r="CE304" i="68"/>
  <c r="DM304" i="68"/>
  <c r="BU304" i="68"/>
  <c r="AT304" i="68"/>
  <c r="BK304" i="68"/>
  <c r="AJ304" i="68"/>
  <c r="CY304" i="68"/>
  <c r="BH304" i="68"/>
  <c r="P304" i="68"/>
  <c r="Z304" i="68" s="1"/>
  <c r="CO304" i="68"/>
  <c r="BU240" i="68"/>
  <c r="AT240" i="68"/>
  <c r="BK240" i="68"/>
  <c r="AJ240" i="68"/>
  <c r="CY240" i="68"/>
  <c r="BH240" i="68"/>
  <c r="CO240" i="68"/>
  <c r="P240" i="68"/>
  <c r="Z240" i="68" s="1"/>
  <c r="CE240" i="68"/>
  <c r="DM240" i="68"/>
  <c r="BU176" i="68"/>
  <c r="AT176" i="68"/>
  <c r="BK176" i="68"/>
  <c r="AJ176" i="68"/>
  <c r="CY176" i="68"/>
  <c r="BH176" i="68"/>
  <c r="CO176" i="68"/>
  <c r="P176" i="68"/>
  <c r="Z176" i="68" s="1"/>
  <c r="CE176" i="68"/>
  <c r="DM176" i="68"/>
  <c r="CO112" i="68"/>
  <c r="P112" i="68"/>
  <c r="Z112" i="68" s="1"/>
  <c r="BK112" i="68"/>
  <c r="CY112" i="68"/>
  <c r="BH112" i="68"/>
  <c r="CE112" i="68"/>
  <c r="AT112" i="68"/>
  <c r="BU112" i="68"/>
  <c r="DM112" i="68"/>
  <c r="AJ112" i="68"/>
  <c r="BK48" i="68"/>
  <c r="AJ48" i="68"/>
  <c r="CY48" i="68"/>
  <c r="BH48" i="68"/>
  <c r="CO48" i="68"/>
  <c r="P48" i="68"/>
  <c r="Z48" i="68" s="1"/>
  <c r="CE48" i="68"/>
  <c r="DM48" i="68"/>
  <c r="BU48" i="68"/>
  <c r="AT48" i="68"/>
  <c r="CY1199" i="68"/>
  <c r="BH1199" i="68"/>
  <c r="CO1199" i="68"/>
  <c r="P1199" i="68"/>
  <c r="Z1199" i="68" s="1"/>
  <c r="CE1199" i="68"/>
  <c r="BU1199" i="68"/>
  <c r="AT1199" i="68"/>
  <c r="BK1199" i="68"/>
  <c r="AJ1199" i="68"/>
  <c r="DM1199" i="68"/>
  <c r="BU1135" i="68"/>
  <c r="AT1135" i="68"/>
  <c r="CE1135" i="68"/>
  <c r="DM1135" i="68"/>
  <c r="AJ1135" i="68"/>
  <c r="BK1135" i="68"/>
  <c r="CY1135" i="68"/>
  <c r="BH1135" i="68"/>
  <c r="P1135" i="68"/>
  <c r="Z1135" i="68" s="1"/>
  <c r="CO1135" i="68"/>
  <c r="BH1071" i="68"/>
  <c r="CO1071" i="68"/>
  <c r="P1071" i="68"/>
  <c r="Z1071" i="68" s="1"/>
  <c r="CE1071" i="68"/>
  <c r="DM1071" i="68"/>
  <c r="CY1071" i="68"/>
  <c r="AT1071" i="68"/>
  <c r="BU1071" i="68"/>
  <c r="BK1071" i="68"/>
  <c r="AJ1071" i="68"/>
  <c r="DM1007" i="68"/>
  <c r="BU1007" i="68"/>
  <c r="AT1007" i="68"/>
  <c r="BK1007" i="68"/>
  <c r="AJ1007" i="68"/>
  <c r="BH1007" i="68"/>
  <c r="P1007" i="68"/>
  <c r="Z1007" i="68" s="1"/>
  <c r="CY1007" i="68"/>
  <c r="CO1007" i="68"/>
  <c r="CE1007" i="68"/>
  <c r="CO943" i="68"/>
  <c r="P943" i="68"/>
  <c r="Z943" i="68" s="1"/>
  <c r="DM943" i="68"/>
  <c r="CY943" i="68"/>
  <c r="BH943" i="68"/>
  <c r="CE943" i="68"/>
  <c r="AT943" i="68"/>
  <c r="BK943" i="68"/>
  <c r="BU943" i="68"/>
  <c r="AJ943" i="68"/>
  <c r="BH879" i="68"/>
  <c r="CO879" i="68"/>
  <c r="P879" i="68"/>
  <c r="Z879" i="68" s="1"/>
  <c r="CE879" i="68"/>
  <c r="DM879" i="68"/>
  <c r="BK879" i="68"/>
  <c r="CY879" i="68"/>
  <c r="AT879" i="68"/>
  <c r="AJ879" i="68"/>
  <c r="BU879" i="68"/>
  <c r="CE815" i="68"/>
  <c r="DM815" i="68"/>
  <c r="BH815" i="68"/>
  <c r="CY815" i="68"/>
  <c r="P815" i="68"/>
  <c r="Z815" i="68" s="1"/>
  <c r="CO815" i="68"/>
  <c r="AT815" i="68"/>
  <c r="BU815" i="68"/>
  <c r="BK815" i="68"/>
  <c r="AJ815" i="68"/>
  <c r="BK751" i="68"/>
  <c r="AJ751" i="68"/>
  <c r="CY751" i="68"/>
  <c r="BH751" i="68"/>
  <c r="CO751" i="68"/>
  <c r="P751" i="68"/>
  <c r="Z751" i="68" s="1"/>
  <c r="DM751" i="68"/>
  <c r="AT751" i="68"/>
  <c r="CE751" i="68"/>
  <c r="BU751" i="68"/>
  <c r="CY687" i="68"/>
  <c r="BH687" i="68"/>
  <c r="CE687" i="68"/>
  <c r="AT687" i="68"/>
  <c r="BU687" i="68"/>
  <c r="AJ687" i="68"/>
  <c r="BK687" i="68"/>
  <c r="DM687" i="68"/>
  <c r="P687" i="68"/>
  <c r="Z687" i="68" s="1"/>
  <c r="CO687" i="68"/>
  <c r="CE623" i="68"/>
  <c r="DM623" i="68"/>
  <c r="BU623" i="68"/>
  <c r="AT623" i="68"/>
  <c r="CY623" i="68"/>
  <c r="P623" i="68"/>
  <c r="Z623" i="68" s="1"/>
  <c r="BH623" i="68"/>
  <c r="CO623" i="68"/>
  <c r="AJ623" i="68"/>
  <c r="BK623" i="68"/>
  <c r="CO559" i="68"/>
  <c r="P559" i="68"/>
  <c r="Z559" i="68" s="1"/>
  <c r="CE559" i="68"/>
  <c r="DM559" i="68"/>
  <c r="BU559" i="68"/>
  <c r="AT559" i="68"/>
  <c r="CY559" i="68"/>
  <c r="AJ559" i="68"/>
  <c r="BK559" i="68"/>
  <c r="BH559" i="68"/>
  <c r="CO495" i="68"/>
  <c r="P495" i="68"/>
  <c r="Z495" i="68" s="1"/>
  <c r="CE495" i="68"/>
  <c r="AT495" i="68"/>
  <c r="BU495" i="68"/>
  <c r="AJ495" i="68"/>
  <c r="DM495" i="68"/>
  <c r="BK495" i="68"/>
  <c r="BH495" i="68"/>
  <c r="CY495" i="68"/>
  <c r="CO431" i="68"/>
  <c r="P431" i="68"/>
  <c r="Z431" i="68" s="1"/>
  <c r="BK431" i="68"/>
  <c r="CY431" i="68"/>
  <c r="BH431" i="68"/>
  <c r="CE431" i="68"/>
  <c r="AT431" i="68"/>
  <c r="BU431" i="68"/>
  <c r="DM431" i="68"/>
  <c r="AJ431" i="68"/>
  <c r="CY367" i="68"/>
  <c r="BH367" i="68"/>
  <c r="CO367" i="68"/>
  <c r="P367" i="68"/>
  <c r="Z367" i="68" s="1"/>
  <c r="CE367" i="68"/>
  <c r="DM367" i="68"/>
  <c r="BU367" i="68"/>
  <c r="AT367" i="68"/>
  <c r="AJ367" i="68"/>
  <c r="BK367" i="68"/>
  <c r="CY303" i="68"/>
  <c r="BH303" i="68"/>
  <c r="CO303" i="68"/>
  <c r="P303" i="68"/>
  <c r="Z303" i="68" s="1"/>
  <c r="CE303" i="68"/>
  <c r="DM303" i="68"/>
  <c r="BU303" i="68"/>
  <c r="AT303" i="68"/>
  <c r="BK303" i="68"/>
  <c r="AJ303" i="68"/>
  <c r="CO239" i="68"/>
  <c r="P239" i="68"/>
  <c r="Z239" i="68" s="1"/>
  <c r="CE239" i="68"/>
  <c r="DM239" i="68"/>
  <c r="BU239" i="68"/>
  <c r="AT239" i="68"/>
  <c r="BK239" i="68"/>
  <c r="AJ239" i="68"/>
  <c r="CY239" i="68"/>
  <c r="BH239" i="68"/>
  <c r="CO175" i="68"/>
  <c r="P175" i="68"/>
  <c r="Z175" i="68" s="1"/>
  <c r="CE175" i="68"/>
  <c r="DM175" i="68"/>
  <c r="BU175" i="68"/>
  <c r="AT175" i="68"/>
  <c r="BK175" i="68"/>
  <c r="AJ175" i="68"/>
  <c r="CY175" i="68"/>
  <c r="BH175" i="68"/>
  <c r="BK111" i="68"/>
  <c r="AJ111" i="68"/>
  <c r="CY111" i="68"/>
  <c r="BH111" i="68"/>
  <c r="P111" i="68"/>
  <c r="Z111" i="68" s="1"/>
  <c r="CO111" i="68"/>
  <c r="CE111" i="68"/>
  <c r="BU111" i="68"/>
  <c r="AT111" i="68"/>
  <c r="DM111" i="68"/>
  <c r="DM47" i="68"/>
  <c r="BU47" i="68"/>
  <c r="AT47" i="68"/>
  <c r="BK47" i="68"/>
  <c r="AJ47" i="68"/>
  <c r="CY47" i="68"/>
  <c r="BH47" i="68"/>
  <c r="CE47" i="68"/>
  <c r="CO47" i="68"/>
  <c r="P47" i="68"/>
  <c r="Z47" i="68" s="1"/>
  <c r="BU1214" i="68"/>
  <c r="AT1214" i="68"/>
  <c r="BK1214" i="68"/>
  <c r="AJ1214" i="68"/>
  <c r="CY1214" i="68"/>
  <c r="CO1214" i="68"/>
  <c r="P1214" i="68"/>
  <c r="Z1214" i="68" s="1"/>
  <c r="BH1214" i="68"/>
  <c r="DM1214" i="68"/>
  <c r="CE1214" i="68"/>
  <c r="BU1150" i="68"/>
  <c r="AT1150" i="68"/>
  <c r="BK1150" i="68"/>
  <c r="AJ1150" i="68"/>
  <c r="DM1150" i="68"/>
  <c r="P1150" i="68"/>
  <c r="Z1150" i="68" s="1"/>
  <c r="BH1150" i="68"/>
  <c r="CY1150" i="68"/>
  <c r="CO1150" i="68"/>
  <c r="CE1150" i="68"/>
  <c r="BK1086" i="68"/>
  <c r="AJ1086" i="68"/>
  <c r="CY1086" i="68"/>
  <c r="BH1086" i="68"/>
  <c r="CE1086" i="68"/>
  <c r="CO1086" i="68"/>
  <c r="P1086" i="68"/>
  <c r="Z1086" i="68" s="1"/>
  <c r="BU1086" i="68"/>
  <c r="DM1086" i="68"/>
  <c r="AT1086" i="68"/>
  <c r="CE1022" i="68"/>
  <c r="BU1022" i="68"/>
  <c r="AT1022" i="68"/>
  <c r="BH1022" i="68"/>
  <c r="P1022" i="68"/>
  <c r="Z1022" i="68" s="1"/>
  <c r="CY1022" i="68"/>
  <c r="AJ1022" i="68"/>
  <c r="BK1022" i="68"/>
  <c r="DM1022" i="68"/>
  <c r="CO1022" i="68"/>
  <c r="BK958" i="68"/>
  <c r="AJ958" i="68"/>
  <c r="CY958" i="68"/>
  <c r="BH958" i="68"/>
  <c r="CO958" i="68"/>
  <c r="AT958" i="68"/>
  <c r="CE958" i="68"/>
  <c r="P958" i="68"/>
  <c r="Z958" i="68" s="1"/>
  <c r="DM958" i="68"/>
  <c r="BU958" i="68"/>
  <c r="BK894" i="68"/>
  <c r="AJ894" i="68"/>
  <c r="CY894" i="68"/>
  <c r="BH894" i="68"/>
  <c r="CO894" i="68"/>
  <c r="AT894" i="68"/>
  <c r="CE894" i="68"/>
  <c r="DM894" i="68"/>
  <c r="BU894" i="68"/>
  <c r="P894" i="68"/>
  <c r="Z894" i="68" s="1"/>
  <c r="BK830" i="68"/>
  <c r="AJ830" i="68"/>
  <c r="CY830" i="68"/>
  <c r="BH830" i="68"/>
  <c r="CE830" i="68"/>
  <c r="AT830" i="68"/>
  <c r="CO830" i="68"/>
  <c r="P830" i="68"/>
  <c r="Z830" i="68" s="1"/>
  <c r="BU830" i="68"/>
  <c r="DM830" i="68"/>
  <c r="DM766" i="68"/>
  <c r="BU766" i="68"/>
  <c r="AT766" i="68"/>
  <c r="BK766" i="68"/>
  <c r="AJ766" i="68"/>
  <c r="P766" i="68"/>
  <c r="Z766" i="68" s="1"/>
  <c r="BH766" i="68"/>
  <c r="CY766" i="68"/>
  <c r="CO766" i="68"/>
  <c r="CE766" i="68"/>
  <c r="BU702" i="68"/>
  <c r="AT702" i="68"/>
  <c r="BK702" i="68"/>
  <c r="AJ702" i="68"/>
  <c r="CY702" i="68"/>
  <c r="DM702" i="68"/>
  <c r="BH702" i="68"/>
  <c r="CO702" i="68"/>
  <c r="P702" i="68"/>
  <c r="Z702" i="68" s="1"/>
  <c r="CE702" i="68"/>
  <c r="CY638" i="68"/>
  <c r="BH638" i="68"/>
  <c r="CO638" i="68"/>
  <c r="P638" i="68"/>
  <c r="Z638" i="68" s="1"/>
  <c r="CE638" i="68"/>
  <c r="BU638" i="68"/>
  <c r="AT638" i="68"/>
  <c r="DM638" i="68"/>
  <c r="AJ638" i="68"/>
  <c r="BK638" i="68"/>
  <c r="BH574" i="68"/>
  <c r="BU574" i="68"/>
  <c r="AT574" i="68"/>
  <c r="CO574" i="68"/>
  <c r="CE574" i="68"/>
  <c r="AJ574" i="68"/>
  <c r="DM574" i="68"/>
  <c r="P574" i="68"/>
  <c r="Z574" i="68" s="1"/>
  <c r="CY574" i="68"/>
  <c r="BK574" i="68"/>
  <c r="BK510" i="68"/>
  <c r="AJ510" i="68"/>
  <c r="CY510" i="68"/>
  <c r="BH510" i="68"/>
  <c r="CO510" i="68"/>
  <c r="AT510" i="68"/>
  <c r="CE510" i="68"/>
  <c r="P510" i="68"/>
  <c r="Z510" i="68" s="1"/>
  <c r="DM510" i="68"/>
  <c r="BU510" i="68"/>
  <c r="CO446" i="68"/>
  <c r="P446" i="68"/>
  <c r="Z446" i="68" s="1"/>
  <c r="BU446" i="68"/>
  <c r="AT446" i="68"/>
  <c r="BK446" i="68"/>
  <c r="AJ446" i="68"/>
  <c r="DM446" i="68"/>
  <c r="BH446" i="68"/>
  <c r="CY446" i="68"/>
  <c r="CE446" i="68"/>
  <c r="BU382" i="68"/>
  <c r="AT382" i="68"/>
  <c r="BK382" i="68"/>
  <c r="AJ382" i="68"/>
  <c r="CY382" i="68"/>
  <c r="BH382" i="68"/>
  <c r="CO382" i="68"/>
  <c r="P382" i="68"/>
  <c r="Z382" i="68" s="1"/>
  <c r="DM382" i="68"/>
  <c r="CE382" i="68"/>
  <c r="CO318" i="68"/>
  <c r="P318" i="68"/>
  <c r="Z318" i="68" s="1"/>
  <c r="AJ318" i="68"/>
  <c r="BK318" i="68"/>
  <c r="CY318" i="68"/>
  <c r="BH318" i="68"/>
  <c r="CE318" i="68"/>
  <c r="AT318" i="68"/>
  <c r="BU318" i="68"/>
  <c r="DM318" i="68"/>
  <c r="BK254" i="68"/>
  <c r="AJ254" i="68"/>
  <c r="CY254" i="68"/>
  <c r="BH254" i="68"/>
  <c r="CO254" i="68"/>
  <c r="P254" i="68"/>
  <c r="Z254" i="68" s="1"/>
  <c r="CE254" i="68"/>
  <c r="DM254" i="68"/>
  <c r="BU254" i="68"/>
  <c r="AT254" i="68"/>
  <c r="BK190" i="68"/>
  <c r="AJ190" i="68"/>
  <c r="CY190" i="68"/>
  <c r="BH190" i="68"/>
  <c r="CO190" i="68"/>
  <c r="P190" i="68"/>
  <c r="Z190" i="68" s="1"/>
  <c r="CE190" i="68"/>
  <c r="DM190" i="68"/>
  <c r="BU190" i="68"/>
  <c r="AT190" i="68"/>
  <c r="DM126" i="68"/>
  <c r="CY126" i="68"/>
  <c r="BH126" i="68"/>
  <c r="CO126" i="68"/>
  <c r="P126" i="68"/>
  <c r="Z126" i="68" s="1"/>
  <c r="CE126" i="68"/>
  <c r="BU126" i="68"/>
  <c r="AT126" i="68"/>
  <c r="BK126" i="68"/>
  <c r="AJ126" i="68"/>
  <c r="BH62" i="68"/>
  <c r="CO62" i="68"/>
  <c r="P62" i="68"/>
  <c r="Z62" i="68" s="1"/>
  <c r="CE62" i="68"/>
  <c r="DM62" i="68"/>
  <c r="BU62" i="68"/>
  <c r="AT62" i="68"/>
  <c r="CY62" i="68"/>
  <c r="AJ62" i="68"/>
  <c r="BK62" i="68"/>
  <c r="CO1213" i="68"/>
  <c r="P1213" i="68"/>
  <c r="Z1213" i="68" s="1"/>
  <c r="CE1213" i="68"/>
  <c r="DM1213" i="68"/>
  <c r="BU1213" i="68"/>
  <c r="AT1213" i="68"/>
  <c r="BK1213" i="68"/>
  <c r="AJ1213" i="68"/>
  <c r="CY1213" i="68"/>
  <c r="BH1213" i="68"/>
  <c r="CO1149" i="68"/>
  <c r="P1149" i="68"/>
  <c r="Z1149" i="68" s="1"/>
  <c r="CE1149" i="68"/>
  <c r="DM1149" i="68"/>
  <c r="CY1149" i="68"/>
  <c r="AT1149" i="68"/>
  <c r="BU1149" i="68"/>
  <c r="AJ1149" i="68"/>
  <c r="BK1149" i="68"/>
  <c r="BH1149" i="68"/>
  <c r="CE1085" i="68"/>
  <c r="DM1085" i="68"/>
  <c r="BU1085" i="68"/>
  <c r="AT1085" i="68"/>
  <c r="CY1085" i="68"/>
  <c r="P1085" i="68"/>
  <c r="Z1085" i="68" s="1"/>
  <c r="BK1085" i="68"/>
  <c r="BH1085" i="68"/>
  <c r="AJ1085" i="68"/>
  <c r="CO1085" i="68"/>
  <c r="CO1021" i="68"/>
  <c r="P1021" i="68"/>
  <c r="Z1021" i="68" s="1"/>
  <c r="CE1021" i="68"/>
  <c r="AT1021" i="68"/>
  <c r="BU1021" i="68"/>
  <c r="AJ1021" i="68"/>
  <c r="DM1021" i="68"/>
  <c r="BK1021" i="68"/>
  <c r="BH1021" i="68"/>
  <c r="CY1021" i="68"/>
  <c r="CE957" i="68"/>
  <c r="DM957" i="68"/>
  <c r="BU957" i="68"/>
  <c r="AT957" i="68"/>
  <c r="CY957" i="68"/>
  <c r="CO957" i="68"/>
  <c r="AJ957" i="68"/>
  <c r="BK957" i="68"/>
  <c r="P957" i="68"/>
  <c r="Z957" i="68" s="1"/>
  <c r="BH957" i="68"/>
  <c r="CE893" i="68"/>
  <c r="DM893" i="68"/>
  <c r="BU893" i="68"/>
  <c r="AT893" i="68"/>
  <c r="BH893" i="68"/>
  <c r="P893" i="68"/>
  <c r="Z893" i="68" s="1"/>
  <c r="CY893" i="68"/>
  <c r="AJ893" i="68"/>
  <c r="CO893" i="68"/>
  <c r="BK893" i="68"/>
  <c r="CE829" i="68"/>
  <c r="DM829" i="68"/>
  <c r="BU829" i="68"/>
  <c r="AT829" i="68"/>
  <c r="CY829" i="68"/>
  <c r="CO829" i="68"/>
  <c r="AJ829" i="68"/>
  <c r="BK829" i="68"/>
  <c r="P829" i="68"/>
  <c r="Z829" i="68" s="1"/>
  <c r="BH829" i="68"/>
  <c r="BH765" i="68"/>
  <c r="CO765" i="68"/>
  <c r="P765" i="68"/>
  <c r="Z765" i="68" s="1"/>
  <c r="CE765" i="68"/>
  <c r="DM765" i="68"/>
  <c r="BU765" i="68"/>
  <c r="AJ765" i="68"/>
  <c r="BK765" i="68"/>
  <c r="AT765" i="68"/>
  <c r="CY765" i="68"/>
  <c r="CO701" i="68"/>
  <c r="P701" i="68"/>
  <c r="Z701" i="68" s="1"/>
  <c r="CE701" i="68"/>
  <c r="DM701" i="68"/>
  <c r="BU701" i="68"/>
  <c r="AT701" i="68"/>
  <c r="CY701" i="68"/>
  <c r="BH701" i="68"/>
  <c r="AJ701" i="68"/>
  <c r="BK701" i="68"/>
  <c r="BU637" i="68"/>
  <c r="AT637" i="68"/>
  <c r="BK637" i="68"/>
  <c r="AJ637" i="68"/>
  <c r="CY637" i="68"/>
  <c r="CO637" i="68"/>
  <c r="P637" i="68"/>
  <c r="Z637" i="68" s="1"/>
  <c r="CE637" i="68"/>
  <c r="BH637" i="68"/>
  <c r="DM637" i="68"/>
  <c r="CO573" i="68"/>
  <c r="P573" i="68"/>
  <c r="Z573" i="68" s="1"/>
  <c r="AT573" i="68"/>
  <c r="DM573" i="68"/>
  <c r="BU573" i="68"/>
  <c r="AJ573" i="68"/>
  <c r="BK573" i="68"/>
  <c r="CY573" i="68"/>
  <c r="BH573" i="68"/>
  <c r="CE573" i="68"/>
  <c r="DM509" i="68"/>
  <c r="BU509" i="68"/>
  <c r="AT509" i="68"/>
  <c r="AJ509" i="68"/>
  <c r="BK509" i="68"/>
  <c r="CY509" i="68"/>
  <c r="BH509" i="68"/>
  <c r="P509" i="68"/>
  <c r="Z509" i="68" s="1"/>
  <c r="CO509" i="68"/>
  <c r="CE509" i="68"/>
  <c r="BK445" i="68"/>
  <c r="AJ445" i="68"/>
  <c r="CO445" i="68"/>
  <c r="P445" i="68"/>
  <c r="Z445" i="68" s="1"/>
  <c r="DM445" i="68"/>
  <c r="CE445" i="68"/>
  <c r="AT445" i="68"/>
  <c r="BU445" i="68"/>
  <c r="BH445" i="68"/>
  <c r="CY445" i="68"/>
  <c r="CO381" i="68"/>
  <c r="P381" i="68"/>
  <c r="Z381" i="68" s="1"/>
  <c r="CE381" i="68"/>
  <c r="DM381" i="68"/>
  <c r="BU381" i="68"/>
  <c r="AT381" i="68"/>
  <c r="BK381" i="68"/>
  <c r="AJ381" i="68"/>
  <c r="CY381" i="68"/>
  <c r="BH381" i="68"/>
  <c r="BK317" i="68"/>
  <c r="AJ317" i="68"/>
  <c r="BU317" i="68"/>
  <c r="CY317" i="68"/>
  <c r="BH317" i="68"/>
  <c r="P317" i="68"/>
  <c r="Z317" i="68" s="1"/>
  <c r="CO317" i="68"/>
  <c r="CE317" i="68"/>
  <c r="DM317" i="68"/>
  <c r="AT317" i="68"/>
  <c r="DM253" i="68"/>
  <c r="BU253" i="68"/>
  <c r="AT253" i="68"/>
  <c r="BK253" i="68"/>
  <c r="AJ253" i="68"/>
  <c r="CY253" i="68"/>
  <c r="BH253" i="68"/>
  <c r="CO253" i="68"/>
  <c r="P253" i="68"/>
  <c r="Z253" i="68" s="1"/>
  <c r="CE253" i="68"/>
  <c r="DM189" i="68"/>
  <c r="BU189" i="68"/>
  <c r="AT189" i="68"/>
  <c r="BK189" i="68"/>
  <c r="AJ189" i="68"/>
  <c r="CY189" i="68"/>
  <c r="BH189" i="68"/>
  <c r="CO189" i="68"/>
  <c r="P189" i="68"/>
  <c r="Z189" i="68" s="1"/>
  <c r="CE189" i="68"/>
  <c r="BH125" i="68"/>
  <c r="AJ125" i="68"/>
  <c r="BK125" i="68"/>
  <c r="CY125" i="68"/>
  <c r="P125" i="68"/>
  <c r="Z125" i="68" s="1"/>
  <c r="CO125" i="68"/>
  <c r="CE125" i="68"/>
  <c r="AT125" i="68"/>
  <c r="DM125" i="68"/>
  <c r="BU125" i="68"/>
  <c r="BK61" i="68"/>
  <c r="AJ61" i="68"/>
  <c r="CY61" i="68"/>
  <c r="BH61" i="68"/>
  <c r="CO61" i="68"/>
  <c r="P61" i="68"/>
  <c r="Z61" i="68" s="1"/>
  <c r="CE61" i="68"/>
  <c r="AT61" i="68"/>
  <c r="BU61" i="68"/>
  <c r="DM61" i="68"/>
  <c r="BI53" i="68"/>
  <c r="CO760" i="68"/>
  <c r="P760" i="68"/>
  <c r="Z760" i="68" s="1"/>
  <c r="CE760" i="68"/>
  <c r="DM760" i="68"/>
  <c r="BU760" i="68"/>
  <c r="AT760" i="68"/>
  <c r="BK760" i="68"/>
  <c r="BH760" i="68"/>
  <c r="AJ760" i="68"/>
  <c r="CY760" i="68"/>
  <c r="CY1207" i="68"/>
  <c r="BH1207" i="68"/>
  <c r="CO1207" i="68"/>
  <c r="P1207" i="68"/>
  <c r="Z1207" i="68" s="1"/>
  <c r="CE1207" i="68"/>
  <c r="BU1207" i="68"/>
  <c r="AT1207" i="68"/>
  <c r="DM1207" i="68"/>
  <c r="AJ1207" i="68"/>
  <c r="BK1207" i="68"/>
  <c r="BH1079" i="68"/>
  <c r="CO1079" i="68"/>
  <c r="P1079" i="68"/>
  <c r="Z1079" i="68" s="1"/>
  <c r="CE1079" i="68"/>
  <c r="DM1079" i="68"/>
  <c r="BU1079" i="68"/>
  <c r="AJ1079" i="68"/>
  <c r="BK1079" i="68"/>
  <c r="CY1079" i="68"/>
  <c r="AT1079" i="68"/>
  <c r="BH887" i="68"/>
  <c r="CO887" i="68"/>
  <c r="P887" i="68"/>
  <c r="Z887" i="68" s="1"/>
  <c r="CE887" i="68"/>
  <c r="DM887" i="68"/>
  <c r="CY887" i="68"/>
  <c r="AT887" i="68"/>
  <c r="BU887" i="68"/>
  <c r="AJ887" i="68"/>
  <c r="BK887" i="68"/>
  <c r="CY695" i="68"/>
  <c r="BH695" i="68"/>
  <c r="CO695" i="68"/>
  <c r="P695" i="68"/>
  <c r="Z695" i="68" s="1"/>
  <c r="CE695" i="68"/>
  <c r="BU695" i="68"/>
  <c r="BK695" i="68"/>
  <c r="DM695" i="68"/>
  <c r="AJ695" i="68"/>
  <c r="AT695" i="68"/>
  <c r="CO567" i="68"/>
  <c r="P567" i="68"/>
  <c r="Z567" i="68" s="1"/>
  <c r="CE567" i="68"/>
  <c r="DM567" i="68"/>
  <c r="BU567" i="68"/>
  <c r="AT567" i="68"/>
  <c r="BK567" i="68"/>
  <c r="AJ567" i="68"/>
  <c r="CY567" i="68"/>
  <c r="BH567" i="68"/>
  <c r="BU439" i="68"/>
  <c r="AT439" i="68"/>
  <c r="CY439" i="68"/>
  <c r="CO439" i="68"/>
  <c r="P439" i="68"/>
  <c r="Z439" i="68" s="1"/>
  <c r="DM439" i="68"/>
  <c r="BH439" i="68"/>
  <c r="CE439" i="68"/>
  <c r="AJ439" i="68"/>
  <c r="BK439" i="68"/>
  <c r="CY311" i="68"/>
  <c r="BH311" i="68"/>
  <c r="CO311" i="68"/>
  <c r="P311" i="68"/>
  <c r="Z311" i="68" s="1"/>
  <c r="CE311" i="68"/>
  <c r="DM311" i="68"/>
  <c r="BU311" i="68"/>
  <c r="AT311" i="68"/>
  <c r="BK311" i="68"/>
  <c r="AJ311" i="68"/>
  <c r="CO183" i="68"/>
  <c r="P183" i="68"/>
  <c r="Z183" i="68" s="1"/>
  <c r="CE183" i="68"/>
  <c r="DM183" i="68"/>
  <c r="BU183" i="68"/>
  <c r="AT183" i="68"/>
  <c r="BK183" i="68"/>
  <c r="AJ183" i="68"/>
  <c r="CY183" i="68"/>
  <c r="BH183" i="68"/>
  <c r="DM55" i="68"/>
  <c r="BU55" i="68"/>
  <c r="AT55" i="68"/>
  <c r="BK55" i="68"/>
  <c r="AJ55" i="68"/>
  <c r="CY55" i="68"/>
  <c r="BH55" i="68"/>
  <c r="CE55" i="68"/>
  <c r="CO55" i="68"/>
  <c r="P55" i="68"/>
  <c r="Z55" i="68" s="1"/>
  <c r="CE1158" i="68"/>
  <c r="DM1158" i="68"/>
  <c r="BU1158" i="68"/>
  <c r="AT1158" i="68"/>
  <c r="BK1158" i="68"/>
  <c r="AJ1158" i="68"/>
  <c r="P1158" i="68"/>
  <c r="Z1158" i="68" s="1"/>
  <c r="BH1158" i="68"/>
  <c r="CY1158" i="68"/>
  <c r="CO1158" i="68"/>
  <c r="BK1094" i="68"/>
  <c r="AJ1094" i="68"/>
  <c r="CY1094" i="68"/>
  <c r="BH1094" i="68"/>
  <c r="CE1094" i="68"/>
  <c r="DM1094" i="68"/>
  <c r="AT1094" i="68"/>
  <c r="CO1094" i="68"/>
  <c r="P1094" i="68"/>
  <c r="Z1094" i="68" s="1"/>
  <c r="BU1094" i="68"/>
  <c r="BK966" i="68"/>
  <c r="AJ966" i="68"/>
  <c r="CY966" i="68"/>
  <c r="BH966" i="68"/>
  <c r="CE966" i="68"/>
  <c r="P966" i="68"/>
  <c r="Z966" i="68" s="1"/>
  <c r="DM966" i="68"/>
  <c r="BU966" i="68"/>
  <c r="AT966" i="68"/>
  <c r="CO966" i="68"/>
  <c r="BK902" i="68"/>
  <c r="AJ902" i="68"/>
  <c r="CY902" i="68"/>
  <c r="BH902" i="68"/>
  <c r="P902" i="68"/>
  <c r="Z902" i="68" s="1"/>
  <c r="DM902" i="68"/>
  <c r="BU902" i="68"/>
  <c r="AT902" i="68"/>
  <c r="CO902" i="68"/>
  <c r="CE902" i="68"/>
  <c r="BU710" i="68"/>
  <c r="AT710" i="68"/>
  <c r="BK710" i="68"/>
  <c r="AJ710" i="68"/>
  <c r="CY710" i="68"/>
  <c r="CO710" i="68"/>
  <c r="BH710" i="68"/>
  <c r="DM710" i="68"/>
  <c r="CE710" i="68"/>
  <c r="P710" i="68"/>
  <c r="Z710" i="68" s="1"/>
  <c r="CY646" i="68"/>
  <c r="BH646" i="68"/>
  <c r="CO646" i="68"/>
  <c r="P646" i="68"/>
  <c r="Z646" i="68" s="1"/>
  <c r="CE646" i="68"/>
  <c r="BU646" i="68"/>
  <c r="AT646" i="68"/>
  <c r="AJ646" i="68"/>
  <c r="BK646" i="68"/>
  <c r="DM646" i="68"/>
  <c r="CY582" i="68"/>
  <c r="BH582" i="68"/>
  <c r="CO582" i="68"/>
  <c r="P582" i="68"/>
  <c r="Z582" i="68" s="1"/>
  <c r="BU582" i="68"/>
  <c r="AT582" i="68"/>
  <c r="AJ582" i="68"/>
  <c r="CE582" i="68"/>
  <c r="BK582" i="68"/>
  <c r="DM582" i="68"/>
  <c r="BK518" i="68"/>
  <c r="AJ518" i="68"/>
  <c r="CY518" i="68"/>
  <c r="BH518" i="68"/>
  <c r="CO518" i="68"/>
  <c r="AT518" i="68"/>
  <c r="CE518" i="68"/>
  <c r="P518" i="68"/>
  <c r="Z518" i="68" s="1"/>
  <c r="BU518" i="68"/>
  <c r="DM518" i="68"/>
  <c r="CO454" i="68"/>
  <c r="P454" i="68"/>
  <c r="Z454" i="68" s="1"/>
  <c r="CE454" i="68"/>
  <c r="BU454" i="68"/>
  <c r="AT454" i="68"/>
  <c r="BK454" i="68"/>
  <c r="AJ454" i="68"/>
  <c r="BH454" i="68"/>
  <c r="DM454" i="68"/>
  <c r="CY454" i="68"/>
  <c r="BU390" i="68"/>
  <c r="AT390" i="68"/>
  <c r="BK390" i="68"/>
  <c r="AJ390" i="68"/>
  <c r="CY390" i="68"/>
  <c r="BH390" i="68"/>
  <c r="CO390" i="68"/>
  <c r="P390" i="68"/>
  <c r="Z390" i="68" s="1"/>
  <c r="DM390" i="68"/>
  <c r="CE390" i="68"/>
  <c r="BK262" i="68"/>
  <c r="AJ262" i="68"/>
  <c r="CY262" i="68"/>
  <c r="BH262" i="68"/>
  <c r="CO262" i="68"/>
  <c r="P262" i="68"/>
  <c r="Z262" i="68" s="1"/>
  <c r="CE262" i="68"/>
  <c r="DM262" i="68"/>
  <c r="BU262" i="68"/>
  <c r="AT262" i="68"/>
  <c r="BK198" i="68"/>
  <c r="AJ198" i="68"/>
  <c r="CY198" i="68"/>
  <c r="BH198" i="68"/>
  <c r="CO198" i="68"/>
  <c r="P198" i="68"/>
  <c r="Z198" i="68" s="1"/>
  <c r="CE198" i="68"/>
  <c r="DM198" i="68"/>
  <c r="BU198" i="68"/>
  <c r="AT198" i="68"/>
  <c r="DM134" i="68"/>
  <c r="BU134" i="68"/>
  <c r="AT134" i="68"/>
  <c r="BK134" i="68"/>
  <c r="AJ134" i="68"/>
  <c r="CY134" i="68"/>
  <c r="BH134" i="68"/>
  <c r="CO134" i="68"/>
  <c r="P134" i="68"/>
  <c r="Z134" i="68" s="1"/>
  <c r="CE134" i="68"/>
  <c r="BH70" i="68"/>
  <c r="CO70" i="68"/>
  <c r="P70" i="68"/>
  <c r="Z70" i="68" s="1"/>
  <c r="CE70" i="68"/>
  <c r="DM70" i="68"/>
  <c r="BU70" i="68"/>
  <c r="AT70" i="68"/>
  <c r="CY70" i="68"/>
  <c r="AJ70" i="68"/>
  <c r="BK70" i="68"/>
  <c r="CE1093" i="68"/>
  <c r="DM1093" i="68"/>
  <c r="BU1093" i="68"/>
  <c r="AT1093" i="68"/>
  <c r="CY1093" i="68"/>
  <c r="P1093" i="68"/>
  <c r="Z1093" i="68" s="1"/>
  <c r="BK1093" i="68"/>
  <c r="BH1093" i="68"/>
  <c r="AJ1093" i="68"/>
  <c r="CO1093" i="68"/>
  <c r="DM517" i="68"/>
  <c r="BU517" i="68"/>
  <c r="AT517" i="68"/>
  <c r="AJ517" i="68"/>
  <c r="BK517" i="68"/>
  <c r="CY517" i="68"/>
  <c r="BH517" i="68"/>
  <c r="P517" i="68"/>
  <c r="Z517" i="68" s="1"/>
  <c r="CO517" i="68"/>
  <c r="CE517" i="68"/>
  <c r="BI1148" i="68"/>
  <c r="DN911" i="68"/>
  <c r="BI666" i="68"/>
  <c r="DN646" i="68"/>
  <c r="BI534" i="68"/>
  <c r="BI366" i="68"/>
  <c r="BU1170" i="68"/>
  <c r="AT1170" i="68"/>
  <c r="BK1170" i="68"/>
  <c r="AJ1170" i="68"/>
  <c r="CY1170" i="68"/>
  <c r="CO1170" i="68"/>
  <c r="P1170" i="68"/>
  <c r="Z1170" i="68" s="1"/>
  <c r="DM1170" i="68"/>
  <c r="CE1170" i="68"/>
  <c r="BH1170" i="68"/>
  <c r="BH1106" i="68"/>
  <c r="CE1106" i="68"/>
  <c r="CO1106" i="68"/>
  <c r="AT1106" i="68"/>
  <c r="BU1106" i="68"/>
  <c r="DM1106" i="68"/>
  <c r="AJ1106" i="68"/>
  <c r="CY1106" i="68"/>
  <c r="P1106" i="68"/>
  <c r="Z1106" i="68" s="1"/>
  <c r="BK1106" i="68"/>
  <c r="BK1042" i="68"/>
  <c r="AJ1042" i="68"/>
  <c r="CY1042" i="68"/>
  <c r="BH1042" i="68"/>
  <c r="CO1042" i="68"/>
  <c r="P1042" i="68"/>
  <c r="Z1042" i="68" s="1"/>
  <c r="DM1042" i="68"/>
  <c r="CE1042" i="68"/>
  <c r="BU1042" i="68"/>
  <c r="AT1042" i="68"/>
  <c r="BU978" i="68"/>
  <c r="AT978" i="68"/>
  <c r="BK978" i="68"/>
  <c r="AJ978" i="68"/>
  <c r="CY978" i="68"/>
  <c r="DM978" i="68"/>
  <c r="BH978" i="68"/>
  <c r="P978" i="68"/>
  <c r="Z978" i="68" s="1"/>
  <c r="CO978" i="68"/>
  <c r="CE978" i="68"/>
  <c r="CO914" i="68"/>
  <c r="P914" i="68"/>
  <c r="Z914" i="68" s="1"/>
  <c r="CE914" i="68"/>
  <c r="DM914" i="68"/>
  <c r="BU914" i="68"/>
  <c r="AT914" i="68"/>
  <c r="CY914" i="68"/>
  <c r="AJ914" i="68"/>
  <c r="BK914" i="68"/>
  <c r="BH914" i="68"/>
  <c r="CO850" i="68"/>
  <c r="P850" i="68"/>
  <c r="Z850" i="68" s="1"/>
  <c r="CE850" i="68"/>
  <c r="DM850" i="68"/>
  <c r="BU850" i="68"/>
  <c r="AT850" i="68"/>
  <c r="CY850" i="68"/>
  <c r="AJ850" i="68"/>
  <c r="BK850" i="68"/>
  <c r="BH850" i="68"/>
  <c r="CY786" i="68"/>
  <c r="BH786" i="68"/>
  <c r="CO786" i="68"/>
  <c r="P786" i="68"/>
  <c r="Z786" i="68" s="1"/>
  <c r="CE786" i="68"/>
  <c r="AT786" i="68"/>
  <c r="AJ786" i="68"/>
  <c r="BK786" i="68"/>
  <c r="DM786" i="68"/>
  <c r="BU786" i="68"/>
  <c r="BH722" i="68"/>
  <c r="CO722" i="68"/>
  <c r="P722" i="68"/>
  <c r="Z722" i="68" s="1"/>
  <c r="CE722" i="68"/>
  <c r="DM722" i="68"/>
  <c r="BK722" i="68"/>
  <c r="CY722" i="68"/>
  <c r="AT722" i="68"/>
  <c r="AJ722" i="68"/>
  <c r="BU722" i="68"/>
  <c r="DM658" i="68"/>
  <c r="BU658" i="68"/>
  <c r="AT658" i="68"/>
  <c r="BK658" i="68"/>
  <c r="AJ658" i="68"/>
  <c r="BH658" i="68"/>
  <c r="CO658" i="68"/>
  <c r="CE658" i="68"/>
  <c r="P658" i="68"/>
  <c r="Z658" i="68" s="1"/>
  <c r="CY658" i="68"/>
  <c r="DM594" i="68"/>
  <c r="BU594" i="68"/>
  <c r="AT594" i="68"/>
  <c r="BK594" i="68"/>
  <c r="AJ594" i="68"/>
  <c r="BH594" i="68"/>
  <c r="CY594" i="68"/>
  <c r="CO594" i="68"/>
  <c r="CE594" i="68"/>
  <c r="P594" i="68"/>
  <c r="Z594" i="68" s="1"/>
  <c r="CE530" i="68"/>
  <c r="DM530" i="68"/>
  <c r="BU530" i="68"/>
  <c r="AT530" i="68"/>
  <c r="CO530" i="68"/>
  <c r="AJ530" i="68"/>
  <c r="BK530" i="68"/>
  <c r="BH530" i="68"/>
  <c r="P530" i="68"/>
  <c r="Z530" i="68" s="1"/>
  <c r="CY530" i="68"/>
  <c r="CE466" i="68"/>
  <c r="DM466" i="68"/>
  <c r="BK466" i="68"/>
  <c r="AJ466" i="68"/>
  <c r="BH466" i="68"/>
  <c r="CY466" i="68"/>
  <c r="P466" i="68"/>
  <c r="Z466" i="68" s="1"/>
  <c r="CO466" i="68"/>
  <c r="BU466" i="68"/>
  <c r="AT466" i="68"/>
  <c r="BH402" i="68"/>
  <c r="CO402" i="68"/>
  <c r="P402" i="68"/>
  <c r="Z402" i="68" s="1"/>
  <c r="CE402" i="68"/>
  <c r="DM402" i="68"/>
  <c r="BU402" i="68"/>
  <c r="AT402" i="68"/>
  <c r="BK402" i="68"/>
  <c r="CY402" i="68"/>
  <c r="AJ402" i="68"/>
  <c r="BH338" i="68"/>
  <c r="CO338" i="68"/>
  <c r="P338" i="68"/>
  <c r="Z338" i="68" s="1"/>
  <c r="CE338" i="68"/>
  <c r="DM338" i="68"/>
  <c r="BU338" i="68"/>
  <c r="AT338" i="68"/>
  <c r="CY338" i="68"/>
  <c r="AJ338" i="68"/>
  <c r="BK338" i="68"/>
  <c r="CE274" i="68"/>
  <c r="DM274" i="68"/>
  <c r="BU274" i="68"/>
  <c r="AT274" i="68"/>
  <c r="BK274" i="68"/>
  <c r="AJ274" i="68"/>
  <c r="CY274" i="68"/>
  <c r="BH274" i="68"/>
  <c r="P274" i="68"/>
  <c r="Z274" i="68" s="1"/>
  <c r="CO274" i="68"/>
  <c r="CE210" i="68"/>
  <c r="DM210" i="68"/>
  <c r="BU210" i="68"/>
  <c r="AT210" i="68"/>
  <c r="BK210" i="68"/>
  <c r="AJ210" i="68"/>
  <c r="CY210" i="68"/>
  <c r="BH210" i="68"/>
  <c r="P210" i="68"/>
  <c r="Z210" i="68" s="1"/>
  <c r="CO210" i="68"/>
  <c r="CY146" i="68"/>
  <c r="CO146" i="68"/>
  <c r="CE146" i="68"/>
  <c r="AT146" i="68"/>
  <c r="DM146" i="68"/>
  <c r="BU146" i="68"/>
  <c r="AJ146" i="68"/>
  <c r="BH146" i="68"/>
  <c r="BK146" i="68"/>
  <c r="P146" i="68"/>
  <c r="Z146" i="68" s="1"/>
  <c r="BU82" i="68"/>
  <c r="AT82" i="68"/>
  <c r="BK82" i="68"/>
  <c r="AJ82" i="68"/>
  <c r="CY82" i="68"/>
  <c r="BH82" i="68"/>
  <c r="CO82" i="68"/>
  <c r="P82" i="68"/>
  <c r="Z82" i="68" s="1"/>
  <c r="CE82" i="68"/>
  <c r="DM82" i="68"/>
  <c r="BU18" i="68"/>
  <c r="AT18" i="68"/>
  <c r="BK18" i="68"/>
  <c r="AJ18" i="68"/>
  <c r="CY18" i="68"/>
  <c r="BH18" i="68"/>
  <c r="CO18" i="68"/>
  <c r="P18" i="68"/>
  <c r="Z18" i="68" s="1"/>
  <c r="CE18" i="68"/>
  <c r="DM18" i="68"/>
  <c r="BK1185" i="68"/>
  <c r="AJ1185" i="68"/>
  <c r="CY1185" i="68"/>
  <c r="BH1185" i="68"/>
  <c r="CE1185" i="68"/>
  <c r="CO1185" i="68"/>
  <c r="P1185" i="68"/>
  <c r="Z1185" i="68" s="1"/>
  <c r="BU1185" i="68"/>
  <c r="DM1185" i="68"/>
  <c r="AT1185" i="68"/>
  <c r="BK1121" i="68"/>
  <c r="AJ1121" i="68"/>
  <c r="CY1121" i="68"/>
  <c r="BH1121" i="68"/>
  <c r="CE1121" i="68"/>
  <c r="AT1121" i="68"/>
  <c r="CO1121" i="68"/>
  <c r="P1121" i="68"/>
  <c r="Z1121" i="68" s="1"/>
  <c r="BU1121" i="68"/>
  <c r="DM1121" i="68"/>
  <c r="BK1057" i="68"/>
  <c r="AJ1057" i="68"/>
  <c r="BH1057" i="68"/>
  <c r="BU1057" i="68"/>
  <c r="P1057" i="68"/>
  <c r="Z1057" i="68" s="1"/>
  <c r="CY1057" i="68"/>
  <c r="CO1057" i="68"/>
  <c r="AT1057" i="68"/>
  <c r="CE1057" i="68"/>
  <c r="DM1057" i="68"/>
  <c r="CO993" i="68"/>
  <c r="P993" i="68"/>
  <c r="Z993" i="68" s="1"/>
  <c r="CE993" i="68"/>
  <c r="DM993" i="68"/>
  <c r="BU993" i="68"/>
  <c r="AT993" i="68"/>
  <c r="BK993" i="68"/>
  <c r="AJ993" i="68"/>
  <c r="BH993" i="68"/>
  <c r="CY993" i="68"/>
  <c r="BK929" i="68"/>
  <c r="AJ929" i="68"/>
  <c r="CY929" i="68"/>
  <c r="BH929" i="68"/>
  <c r="CO929" i="68"/>
  <c r="P929" i="68"/>
  <c r="Z929" i="68" s="1"/>
  <c r="AT929" i="68"/>
  <c r="CE929" i="68"/>
  <c r="DM929" i="68"/>
  <c r="BU929" i="68"/>
  <c r="BK865" i="68"/>
  <c r="AJ865" i="68"/>
  <c r="CY865" i="68"/>
  <c r="BH865" i="68"/>
  <c r="CO865" i="68"/>
  <c r="P865" i="68"/>
  <c r="Z865" i="68" s="1"/>
  <c r="AT865" i="68"/>
  <c r="BU865" i="68"/>
  <c r="DM865" i="68"/>
  <c r="CE865" i="68"/>
  <c r="BU801" i="68"/>
  <c r="AT801" i="68"/>
  <c r="BK801" i="68"/>
  <c r="AJ801" i="68"/>
  <c r="CY801" i="68"/>
  <c r="CO801" i="68"/>
  <c r="CE801" i="68"/>
  <c r="P801" i="68"/>
  <c r="Z801" i="68" s="1"/>
  <c r="BH801" i="68"/>
  <c r="DM801" i="68"/>
  <c r="BK737" i="68"/>
  <c r="AJ737" i="68"/>
  <c r="CY737" i="68"/>
  <c r="BH737" i="68"/>
  <c r="CO737" i="68"/>
  <c r="AT737" i="68"/>
  <c r="CE737" i="68"/>
  <c r="P737" i="68"/>
  <c r="Z737" i="68" s="1"/>
  <c r="DM737" i="68"/>
  <c r="BU737" i="68"/>
  <c r="BK673" i="68"/>
  <c r="AJ673" i="68"/>
  <c r="CE673" i="68"/>
  <c r="DM673" i="68"/>
  <c r="BU673" i="68"/>
  <c r="P673" i="68"/>
  <c r="Z673" i="68" s="1"/>
  <c r="CY673" i="68"/>
  <c r="BH673" i="68"/>
  <c r="AT673" i="68"/>
  <c r="CO673" i="68"/>
  <c r="BH609" i="68"/>
  <c r="CO609" i="68"/>
  <c r="P609" i="68"/>
  <c r="Z609" i="68" s="1"/>
  <c r="CE609" i="68"/>
  <c r="DM609" i="68"/>
  <c r="BU609" i="68"/>
  <c r="AJ609" i="68"/>
  <c r="BK609" i="68"/>
  <c r="CY609" i="68"/>
  <c r="AT609" i="68"/>
  <c r="CY545" i="68"/>
  <c r="BH545" i="68"/>
  <c r="CO545" i="68"/>
  <c r="P545" i="68"/>
  <c r="Z545" i="68" s="1"/>
  <c r="CE545" i="68"/>
  <c r="AT545" i="68"/>
  <c r="AJ545" i="68"/>
  <c r="BU545" i="68"/>
  <c r="DM545" i="68"/>
  <c r="BK545" i="68"/>
  <c r="CY481" i="68"/>
  <c r="AJ481" i="68"/>
  <c r="BK481" i="68"/>
  <c r="P481" i="68"/>
  <c r="Z481" i="68" s="1"/>
  <c r="BH481" i="68"/>
  <c r="CO481" i="68"/>
  <c r="CE481" i="68"/>
  <c r="BU481" i="68"/>
  <c r="AT481" i="68"/>
  <c r="DM481" i="68"/>
  <c r="CY417" i="68"/>
  <c r="CE417" i="68"/>
  <c r="AT417" i="68"/>
  <c r="DM417" i="68"/>
  <c r="BU417" i="68"/>
  <c r="AJ417" i="68"/>
  <c r="BK417" i="68"/>
  <c r="P417" i="68"/>
  <c r="Z417" i="68" s="1"/>
  <c r="BH417" i="68"/>
  <c r="CO417" i="68"/>
  <c r="BK353" i="68"/>
  <c r="AJ353" i="68"/>
  <c r="CY353" i="68"/>
  <c r="BH353" i="68"/>
  <c r="CO353" i="68"/>
  <c r="P353" i="68"/>
  <c r="Z353" i="68" s="1"/>
  <c r="CE353" i="68"/>
  <c r="AT353" i="68"/>
  <c r="BU353" i="68"/>
  <c r="DM353" i="68"/>
  <c r="BK289" i="68"/>
  <c r="AJ289" i="68"/>
  <c r="CY289" i="68"/>
  <c r="BH289" i="68"/>
  <c r="CO289" i="68"/>
  <c r="P289" i="68"/>
  <c r="Z289" i="68" s="1"/>
  <c r="CE289" i="68"/>
  <c r="DM289" i="68"/>
  <c r="AT289" i="68"/>
  <c r="BU289" i="68"/>
  <c r="CY225" i="68"/>
  <c r="BH225" i="68"/>
  <c r="CO225" i="68"/>
  <c r="P225" i="68"/>
  <c r="Z225" i="68" s="1"/>
  <c r="CE225" i="68"/>
  <c r="DM225" i="68"/>
  <c r="BU225" i="68"/>
  <c r="AT225" i="68"/>
  <c r="BK225" i="68"/>
  <c r="AJ225" i="68"/>
  <c r="CY161" i="68"/>
  <c r="BH161" i="68"/>
  <c r="CO161" i="68"/>
  <c r="P161" i="68"/>
  <c r="Z161" i="68" s="1"/>
  <c r="CE161" i="68"/>
  <c r="DM161" i="68"/>
  <c r="BU161" i="68"/>
  <c r="AT161" i="68"/>
  <c r="AJ161" i="68"/>
  <c r="BK161" i="68"/>
  <c r="BU97" i="68"/>
  <c r="AT97" i="68"/>
  <c r="DM97" i="68"/>
  <c r="AJ97" i="68"/>
  <c r="BK97" i="68"/>
  <c r="CY97" i="68"/>
  <c r="BH97" i="68"/>
  <c r="P97" i="68"/>
  <c r="Z97" i="68" s="1"/>
  <c r="CO97" i="68"/>
  <c r="CE97" i="68"/>
  <c r="CO33" i="68"/>
  <c r="P33" i="68"/>
  <c r="Z33" i="68" s="1"/>
  <c r="CE33" i="68"/>
  <c r="DM33" i="68"/>
  <c r="BU33" i="68"/>
  <c r="AT33" i="68"/>
  <c r="BK33" i="68"/>
  <c r="AJ33" i="68"/>
  <c r="BH33" i="68"/>
  <c r="CY33" i="68"/>
  <c r="CE1192" i="68"/>
  <c r="DM1192" i="68"/>
  <c r="BU1192" i="68"/>
  <c r="AT1192" i="68"/>
  <c r="CY1192" i="68"/>
  <c r="P1192" i="68"/>
  <c r="Z1192" i="68" s="1"/>
  <c r="BK1192" i="68"/>
  <c r="BH1192" i="68"/>
  <c r="CO1192" i="68"/>
  <c r="AJ1192" i="68"/>
  <c r="CE1128" i="68"/>
  <c r="DM1128" i="68"/>
  <c r="BU1128" i="68"/>
  <c r="AT1128" i="68"/>
  <c r="CY1128" i="68"/>
  <c r="CO1128" i="68"/>
  <c r="AJ1128" i="68"/>
  <c r="P1128" i="68"/>
  <c r="Z1128" i="68" s="1"/>
  <c r="BK1128" i="68"/>
  <c r="BH1128" i="68"/>
  <c r="DM1064" i="68"/>
  <c r="BU1064" i="68"/>
  <c r="AT1064" i="68"/>
  <c r="BK1064" i="68"/>
  <c r="AJ1064" i="68"/>
  <c r="BH1064" i="68"/>
  <c r="CY1064" i="68"/>
  <c r="CE1064" i="68"/>
  <c r="P1064" i="68"/>
  <c r="Z1064" i="68" s="1"/>
  <c r="CO1064" i="68"/>
  <c r="BK1000" i="68"/>
  <c r="AJ1000" i="68"/>
  <c r="CY1000" i="68"/>
  <c r="BH1000" i="68"/>
  <c r="CO1000" i="68"/>
  <c r="P1000" i="68"/>
  <c r="Z1000" i="68" s="1"/>
  <c r="DM1000" i="68"/>
  <c r="CE1000" i="68"/>
  <c r="BU1000" i="68"/>
  <c r="AT1000" i="68"/>
  <c r="DM936" i="68"/>
  <c r="BU936" i="68"/>
  <c r="AT936" i="68"/>
  <c r="BK936" i="68"/>
  <c r="AJ936" i="68"/>
  <c r="CO936" i="68"/>
  <c r="CE936" i="68"/>
  <c r="BH936" i="68"/>
  <c r="CY936" i="68"/>
  <c r="P936" i="68"/>
  <c r="Z936" i="68" s="1"/>
  <c r="DM872" i="68"/>
  <c r="BU872" i="68"/>
  <c r="AT872" i="68"/>
  <c r="BK872" i="68"/>
  <c r="AJ872" i="68"/>
  <c r="CO872" i="68"/>
  <c r="CE872" i="68"/>
  <c r="BH872" i="68"/>
  <c r="CY872" i="68"/>
  <c r="P872" i="68"/>
  <c r="Z872" i="68" s="1"/>
  <c r="BH808" i="68"/>
  <c r="CO808" i="68"/>
  <c r="P808" i="68"/>
  <c r="Z808" i="68" s="1"/>
  <c r="CE808" i="68"/>
  <c r="DM808" i="68"/>
  <c r="CY808" i="68"/>
  <c r="AT808" i="68"/>
  <c r="BU808" i="68"/>
  <c r="AJ808" i="68"/>
  <c r="BK808" i="68"/>
  <c r="CE744" i="68"/>
  <c r="BU744" i="68"/>
  <c r="AT744" i="68"/>
  <c r="BK744" i="68"/>
  <c r="DM744" i="68"/>
  <c r="BH744" i="68"/>
  <c r="P744" i="68"/>
  <c r="Z744" i="68" s="1"/>
  <c r="AJ744" i="68"/>
  <c r="CY744" i="68"/>
  <c r="CO744" i="68"/>
  <c r="CE680" i="68"/>
  <c r="DM680" i="68"/>
  <c r="CO680" i="68"/>
  <c r="P680" i="68"/>
  <c r="Z680" i="68" s="1"/>
  <c r="CY680" i="68"/>
  <c r="BU680" i="68"/>
  <c r="AT680" i="68"/>
  <c r="BK680" i="68"/>
  <c r="AJ680" i="68"/>
  <c r="BH680" i="68"/>
  <c r="BK616" i="68"/>
  <c r="AJ616" i="68"/>
  <c r="CY616" i="68"/>
  <c r="BH616" i="68"/>
  <c r="CE616" i="68"/>
  <c r="CO616" i="68"/>
  <c r="P616" i="68"/>
  <c r="Z616" i="68" s="1"/>
  <c r="BU616" i="68"/>
  <c r="DM616" i="68"/>
  <c r="AT616" i="68"/>
  <c r="BU552" i="68"/>
  <c r="AT552" i="68"/>
  <c r="BK552" i="68"/>
  <c r="AJ552" i="68"/>
  <c r="CY552" i="68"/>
  <c r="CO552" i="68"/>
  <c r="CE552" i="68"/>
  <c r="P552" i="68"/>
  <c r="Z552" i="68" s="1"/>
  <c r="DM552" i="68"/>
  <c r="BH552" i="68"/>
  <c r="BU488" i="68"/>
  <c r="AT488" i="68"/>
  <c r="DM488" i="68"/>
  <c r="AJ488" i="68"/>
  <c r="BK488" i="68"/>
  <c r="CY488" i="68"/>
  <c r="BH488" i="68"/>
  <c r="P488" i="68"/>
  <c r="Z488" i="68" s="1"/>
  <c r="CO488" i="68"/>
  <c r="CE488" i="68"/>
  <c r="BU424" i="68"/>
  <c r="AT424" i="68"/>
  <c r="CO424" i="68"/>
  <c r="CE424" i="68"/>
  <c r="DM424" i="68"/>
  <c r="AJ424" i="68"/>
  <c r="BK424" i="68"/>
  <c r="P424" i="68"/>
  <c r="Z424" i="68" s="1"/>
  <c r="BH424" i="68"/>
  <c r="CY424" i="68"/>
  <c r="CE360" i="68"/>
  <c r="DM360" i="68"/>
  <c r="BU360" i="68"/>
  <c r="AT360" i="68"/>
  <c r="BK360" i="68"/>
  <c r="AJ360" i="68"/>
  <c r="CY360" i="68"/>
  <c r="P360" i="68"/>
  <c r="Z360" i="68" s="1"/>
  <c r="CO360" i="68"/>
  <c r="BH360" i="68"/>
  <c r="CE296" i="68"/>
  <c r="DM296" i="68"/>
  <c r="BU296" i="68"/>
  <c r="AT296" i="68"/>
  <c r="BK296" i="68"/>
  <c r="AJ296" i="68"/>
  <c r="CY296" i="68"/>
  <c r="BH296" i="68"/>
  <c r="P296" i="68"/>
  <c r="Z296" i="68" s="1"/>
  <c r="CO296" i="68"/>
  <c r="BU232" i="68"/>
  <c r="AT232" i="68"/>
  <c r="BK232" i="68"/>
  <c r="AJ232" i="68"/>
  <c r="CY232" i="68"/>
  <c r="BH232" i="68"/>
  <c r="CO232" i="68"/>
  <c r="P232" i="68"/>
  <c r="Z232" i="68" s="1"/>
  <c r="CE232" i="68"/>
  <c r="DM232" i="68"/>
  <c r="BU168" i="68"/>
  <c r="AT168" i="68"/>
  <c r="BK168" i="68"/>
  <c r="AJ168" i="68"/>
  <c r="CY168" i="68"/>
  <c r="BH168" i="68"/>
  <c r="CO168" i="68"/>
  <c r="P168" i="68"/>
  <c r="Z168" i="68" s="1"/>
  <c r="CE168" i="68"/>
  <c r="DM168" i="68"/>
  <c r="CO104" i="68"/>
  <c r="P104" i="68"/>
  <c r="Z104" i="68" s="1"/>
  <c r="CE104" i="68"/>
  <c r="AT104" i="68"/>
  <c r="DM104" i="68"/>
  <c r="BU104" i="68"/>
  <c r="AJ104" i="68"/>
  <c r="BK104" i="68"/>
  <c r="BH104" i="68"/>
  <c r="CY104" i="68"/>
  <c r="BK40" i="68"/>
  <c r="AJ40" i="68"/>
  <c r="CY40" i="68"/>
  <c r="BH40" i="68"/>
  <c r="CO40" i="68"/>
  <c r="P40" i="68"/>
  <c r="Z40" i="68" s="1"/>
  <c r="CE40" i="68"/>
  <c r="DM40" i="68"/>
  <c r="BU40" i="68"/>
  <c r="AT40" i="68"/>
  <c r="CY1191" i="68"/>
  <c r="BH1191" i="68"/>
  <c r="CO1191" i="68"/>
  <c r="P1191" i="68"/>
  <c r="Z1191" i="68" s="1"/>
  <c r="CE1191" i="68"/>
  <c r="BU1191" i="68"/>
  <c r="AT1191" i="68"/>
  <c r="AJ1191" i="68"/>
  <c r="DM1191" i="68"/>
  <c r="BK1191" i="68"/>
  <c r="CY1127" i="68"/>
  <c r="BH1127" i="68"/>
  <c r="CO1127" i="68"/>
  <c r="P1127" i="68"/>
  <c r="Z1127" i="68" s="1"/>
  <c r="CE1127" i="68"/>
  <c r="BU1127" i="68"/>
  <c r="AT1127" i="68"/>
  <c r="BK1127" i="68"/>
  <c r="AJ1127" i="68"/>
  <c r="DM1127" i="68"/>
  <c r="BH1063" i="68"/>
  <c r="CO1063" i="68"/>
  <c r="P1063" i="68"/>
  <c r="Z1063" i="68" s="1"/>
  <c r="CE1063" i="68"/>
  <c r="DM1063" i="68"/>
  <c r="BK1063" i="68"/>
  <c r="AT1063" i="68"/>
  <c r="CY1063" i="68"/>
  <c r="AJ1063" i="68"/>
  <c r="BU1063" i="68"/>
  <c r="DM999" i="68"/>
  <c r="BU999" i="68"/>
  <c r="AT999" i="68"/>
  <c r="BK999" i="68"/>
  <c r="AJ999" i="68"/>
  <c r="BH999" i="68"/>
  <c r="CO999" i="68"/>
  <c r="CE999" i="68"/>
  <c r="CY999" i="68"/>
  <c r="P999" i="68"/>
  <c r="Z999" i="68" s="1"/>
  <c r="BH935" i="68"/>
  <c r="CO935" i="68"/>
  <c r="P935" i="68"/>
  <c r="Z935" i="68" s="1"/>
  <c r="CE935" i="68"/>
  <c r="DM935" i="68"/>
  <c r="CY935" i="68"/>
  <c r="AT935" i="68"/>
  <c r="BU935" i="68"/>
  <c r="AJ935" i="68"/>
  <c r="BK935" i="68"/>
  <c r="BH871" i="68"/>
  <c r="CO871" i="68"/>
  <c r="P871" i="68"/>
  <c r="Z871" i="68" s="1"/>
  <c r="CE871" i="68"/>
  <c r="DM871" i="68"/>
  <c r="CY871" i="68"/>
  <c r="AT871" i="68"/>
  <c r="BU871" i="68"/>
  <c r="AJ871" i="68"/>
  <c r="BK871" i="68"/>
  <c r="BK807" i="68"/>
  <c r="AJ807" i="68"/>
  <c r="CY807" i="68"/>
  <c r="BH807" i="68"/>
  <c r="CO807" i="68"/>
  <c r="P807" i="68"/>
  <c r="Z807" i="68" s="1"/>
  <c r="DM807" i="68"/>
  <c r="AT807" i="68"/>
  <c r="CE807" i="68"/>
  <c r="BU807" i="68"/>
  <c r="CY743" i="68"/>
  <c r="CO743" i="68"/>
  <c r="P743" i="68"/>
  <c r="Z743" i="68" s="1"/>
  <c r="BH743" i="68"/>
  <c r="CE743" i="68"/>
  <c r="AT743" i="68"/>
  <c r="AJ743" i="68"/>
  <c r="BU743" i="68"/>
  <c r="DM743" i="68"/>
  <c r="BK743" i="68"/>
  <c r="CY679" i="68"/>
  <c r="BH679" i="68"/>
  <c r="CE679" i="68"/>
  <c r="AT679" i="68"/>
  <c r="DM679" i="68"/>
  <c r="BU679" i="68"/>
  <c r="AJ679" i="68"/>
  <c r="BK679" i="68"/>
  <c r="P679" i="68"/>
  <c r="Z679" i="68" s="1"/>
  <c r="CO679" i="68"/>
  <c r="CE615" i="68"/>
  <c r="DM615" i="68"/>
  <c r="BU615" i="68"/>
  <c r="AT615" i="68"/>
  <c r="CY615" i="68"/>
  <c r="P615" i="68"/>
  <c r="Z615" i="68" s="1"/>
  <c r="BK615" i="68"/>
  <c r="BH615" i="68"/>
  <c r="CO615" i="68"/>
  <c r="AJ615" i="68"/>
  <c r="CO551" i="68"/>
  <c r="P551" i="68"/>
  <c r="Z551" i="68" s="1"/>
  <c r="CE551" i="68"/>
  <c r="DM551" i="68"/>
  <c r="BU551" i="68"/>
  <c r="AT551" i="68"/>
  <c r="BK551" i="68"/>
  <c r="BH551" i="68"/>
  <c r="AJ551" i="68"/>
  <c r="CY551" i="68"/>
  <c r="CO487" i="68"/>
  <c r="P487" i="68"/>
  <c r="Z487" i="68" s="1"/>
  <c r="DM487" i="68"/>
  <c r="BU487" i="68"/>
  <c r="AJ487" i="68"/>
  <c r="BK487" i="68"/>
  <c r="CY487" i="68"/>
  <c r="BH487" i="68"/>
  <c r="AT487" i="68"/>
  <c r="CE487" i="68"/>
  <c r="CO423" i="68"/>
  <c r="P423" i="68"/>
  <c r="Z423" i="68" s="1"/>
  <c r="CE423" i="68"/>
  <c r="AT423" i="68"/>
  <c r="DM423" i="68"/>
  <c r="BU423" i="68"/>
  <c r="AJ423" i="68"/>
  <c r="BK423" i="68"/>
  <c r="BH423" i="68"/>
  <c r="CY423" i="68"/>
  <c r="CY359" i="68"/>
  <c r="BH359" i="68"/>
  <c r="CO359" i="68"/>
  <c r="P359" i="68"/>
  <c r="Z359" i="68" s="1"/>
  <c r="CE359" i="68"/>
  <c r="DM359" i="68"/>
  <c r="BU359" i="68"/>
  <c r="AT359" i="68"/>
  <c r="AJ359" i="68"/>
  <c r="BK359" i="68"/>
  <c r="CY295" i="68"/>
  <c r="BH295" i="68"/>
  <c r="CO295" i="68"/>
  <c r="P295" i="68"/>
  <c r="Z295" i="68" s="1"/>
  <c r="CE295" i="68"/>
  <c r="DM295" i="68"/>
  <c r="BU295" i="68"/>
  <c r="AT295" i="68"/>
  <c r="AJ295" i="68"/>
  <c r="BK295" i="68"/>
  <c r="CO231" i="68"/>
  <c r="P231" i="68"/>
  <c r="Z231" i="68" s="1"/>
  <c r="CE231" i="68"/>
  <c r="DM231" i="68"/>
  <c r="BU231" i="68"/>
  <c r="AT231" i="68"/>
  <c r="BK231" i="68"/>
  <c r="AJ231" i="68"/>
  <c r="CY231" i="68"/>
  <c r="BH231" i="68"/>
  <c r="CO167" i="68"/>
  <c r="P167" i="68"/>
  <c r="Z167" i="68" s="1"/>
  <c r="CE167" i="68"/>
  <c r="DM167" i="68"/>
  <c r="BU167" i="68"/>
  <c r="AT167" i="68"/>
  <c r="BK167" i="68"/>
  <c r="AJ167" i="68"/>
  <c r="CY167" i="68"/>
  <c r="BH167" i="68"/>
  <c r="BK103" i="68"/>
  <c r="AJ103" i="68"/>
  <c r="CO103" i="68"/>
  <c r="CE103" i="68"/>
  <c r="DM103" i="68"/>
  <c r="AT103" i="68"/>
  <c r="BU103" i="68"/>
  <c r="CY103" i="68"/>
  <c r="P103" i="68"/>
  <c r="Z103" i="68" s="1"/>
  <c r="BH103" i="68"/>
  <c r="DM39" i="68"/>
  <c r="BU39" i="68"/>
  <c r="AT39" i="68"/>
  <c r="BK39" i="68"/>
  <c r="AJ39" i="68"/>
  <c r="CY39" i="68"/>
  <c r="BH39" i="68"/>
  <c r="P39" i="68"/>
  <c r="Z39" i="68" s="1"/>
  <c r="CE39" i="68"/>
  <c r="CO39" i="68"/>
  <c r="BU1206" i="68"/>
  <c r="AT1206" i="68"/>
  <c r="BK1206" i="68"/>
  <c r="AJ1206" i="68"/>
  <c r="CY1206" i="68"/>
  <c r="CO1206" i="68"/>
  <c r="P1206" i="68"/>
  <c r="Z1206" i="68" s="1"/>
  <c r="CE1206" i="68"/>
  <c r="BH1206" i="68"/>
  <c r="DM1206" i="68"/>
  <c r="CO1142" i="68"/>
  <c r="P1142" i="68"/>
  <c r="Z1142" i="68" s="1"/>
  <c r="CE1142" i="68"/>
  <c r="DM1142" i="68"/>
  <c r="AT1142" i="68"/>
  <c r="BU1142" i="68"/>
  <c r="AJ1142" i="68"/>
  <c r="BK1142" i="68"/>
  <c r="BH1142" i="68"/>
  <c r="CY1142" i="68"/>
  <c r="BK1078" i="68"/>
  <c r="AJ1078" i="68"/>
  <c r="CY1078" i="68"/>
  <c r="BH1078" i="68"/>
  <c r="CE1078" i="68"/>
  <c r="AT1078" i="68"/>
  <c r="CO1078" i="68"/>
  <c r="P1078" i="68"/>
  <c r="Z1078" i="68" s="1"/>
  <c r="DM1078" i="68"/>
  <c r="BU1078" i="68"/>
  <c r="BH1014" i="68"/>
  <c r="CO1014" i="68"/>
  <c r="P1014" i="68"/>
  <c r="Z1014" i="68" s="1"/>
  <c r="CE1014" i="68"/>
  <c r="DM1014" i="68"/>
  <c r="CY1014" i="68"/>
  <c r="AT1014" i="68"/>
  <c r="AJ1014" i="68"/>
  <c r="BK1014" i="68"/>
  <c r="BU1014" i="68"/>
  <c r="BK950" i="68"/>
  <c r="AJ950" i="68"/>
  <c r="BH950" i="68"/>
  <c r="CE950" i="68"/>
  <c r="AT950" i="68"/>
  <c r="DM950" i="68"/>
  <c r="BU950" i="68"/>
  <c r="CY950" i="68"/>
  <c r="P950" i="68"/>
  <c r="Z950" i="68" s="1"/>
  <c r="CO950" i="68"/>
  <c r="BK886" i="68"/>
  <c r="AJ886" i="68"/>
  <c r="CY886" i="68"/>
  <c r="BH886" i="68"/>
  <c r="P886" i="68"/>
  <c r="Z886" i="68" s="1"/>
  <c r="DM886" i="68"/>
  <c r="BU886" i="68"/>
  <c r="AT886" i="68"/>
  <c r="CE886" i="68"/>
  <c r="CO886" i="68"/>
  <c r="CY822" i="68"/>
  <c r="BH822" i="68"/>
  <c r="CO822" i="68"/>
  <c r="CE822" i="68"/>
  <c r="AT822" i="68"/>
  <c r="DM822" i="68"/>
  <c r="BU822" i="68"/>
  <c r="AJ822" i="68"/>
  <c r="P822" i="68"/>
  <c r="Z822" i="68" s="1"/>
  <c r="BK822" i="68"/>
  <c r="DM758" i="68"/>
  <c r="BU758" i="68"/>
  <c r="AT758" i="68"/>
  <c r="BK758" i="68"/>
  <c r="AJ758" i="68"/>
  <c r="CO758" i="68"/>
  <c r="CE758" i="68"/>
  <c r="CY758" i="68"/>
  <c r="P758" i="68"/>
  <c r="Z758" i="68" s="1"/>
  <c r="BH758" i="68"/>
  <c r="BU694" i="68"/>
  <c r="AT694" i="68"/>
  <c r="BK694" i="68"/>
  <c r="AJ694" i="68"/>
  <c r="CY694" i="68"/>
  <c r="CO694" i="68"/>
  <c r="BH694" i="68"/>
  <c r="DM694" i="68"/>
  <c r="CE694" i="68"/>
  <c r="P694" i="68"/>
  <c r="Z694" i="68" s="1"/>
  <c r="CY630" i="68"/>
  <c r="BH630" i="68"/>
  <c r="CO630" i="68"/>
  <c r="P630" i="68"/>
  <c r="Z630" i="68" s="1"/>
  <c r="CE630" i="68"/>
  <c r="BU630" i="68"/>
  <c r="AT630" i="68"/>
  <c r="BK630" i="68"/>
  <c r="AJ630" i="68"/>
  <c r="DM630" i="68"/>
  <c r="BK566" i="68"/>
  <c r="AJ566" i="68"/>
  <c r="CY566" i="68"/>
  <c r="BH566" i="68"/>
  <c r="CO566" i="68"/>
  <c r="P566" i="68"/>
  <c r="Z566" i="68" s="1"/>
  <c r="DM566" i="68"/>
  <c r="CE566" i="68"/>
  <c r="BU566" i="68"/>
  <c r="AT566" i="68"/>
  <c r="BK502" i="68"/>
  <c r="AJ502" i="68"/>
  <c r="CY502" i="68"/>
  <c r="BH502" i="68"/>
  <c r="CO502" i="68"/>
  <c r="AT502" i="68"/>
  <c r="CE502" i="68"/>
  <c r="P502" i="68"/>
  <c r="Z502" i="68" s="1"/>
  <c r="DM502" i="68"/>
  <c r="BU502" i="68"/>
  <c r="BK438" i="68"/>
  <c r="AJ438" i="68"/>
  <c r="CE438" i="68"/>
  <c r="DM438" i="68"/>
  <c r="AT438" i="68"/>
  <c r="BU438" i="68"/>
  <c r="CY438" i="68"/>
  <c r="BH438" i="68"/>
  <c r="P438" i="68"/>
  <c r="Z438" i="68" s="1"/>
  <c r="CO438" i="68"/>
  <c r="BU374" i="68"/>
  <c r="AT374" i="68"/>
  <c r="BK374" i="68"/>
  <c r="AJ374" i="68"/>
  <c r="CY374" i="68"/>
  <c r="BH374" i="68"/>
  <c r="CO374" i="68"/>
  <c r="P374" i="68"/>
  <c r="Z374" i="68" s="1"/>
  <c r="CE374" i="68"/>
  <c r="DM374" i="68"/>
  <c r="BU310" i="68"/>
  <c r="AT310" i="68"/>
  <c r="BK310" i="68"/>
  <c r="AJ310" i="68"/>
  <c r="CY310" i="68"/>
  <c r="BH310" i="68"/>
  <c r="CO310" i="68"/>
  <c r="P310" i="68"/>
  <c r="Z310" i="68" s="1"/>
  <c r="CE310" i="68"/>
  <c r="DM310" i="68"/>
  <c r="BK246" i="68"/>
  <c r="AJ246" i="68"/>
  <c r="CY246" i="68"/>
  <c r="BH246" i="68"/>
  <c r="CO246" i="68"/>
  <c r="P246" i="68"/>
  <c r="Z246" i="68" s="1"/>
  <c r="CE246" i="68"/>
  <c r="DM246" i="68"/>
  <c r="BU246" i="68"/>
  <c r="AT246" i="68"/>
  <c r="BK182" i="68"/>
  <c r="AJ182" i="68"/>
  <c r="CY182" i="68"/>
  <c r="BH182" i="68"/>
  <c r="CO182" i="68"/>
  <c r="P182" i="68"/>
  <c r="Z182" i="68" s="1"/>
  <c r="CE182" i="68"/>
  <c r="DM182" i="68"/>
  <c r="BU182" i="68"/>
  <c r="AT182" i="68"/>
  <c r="DM118" i="68"/>
  <c r="CE118" i="68"/>
  <c r="BU118" i="68"/>
  <c r="AT118" i="68"/>
  <c r="BK118" i="68"/>
  <c r="AJ118" i="68"/>
  <c r="CY118" i="68"/>
  <c r="CO118" i="68"/>
  <c r="P118" i="68"/>
  <c r="Z118" i="68" s="1"/>
  <c r="BH118" i="68"/>
  <c r="BH54" i="68"/>
  <c r="CO54" i="68"/>
  <c r="P54" i="68"/>
  <c r="Z54" i="68" s="1"/>
  <c r="CE54" i="68"/>
  <c r="DM54" i="68"/>
  <c r="BU54" i="68"/>
  <c r="AT54" i="68"/>
  <c r="CY54" i="68"/>
  <c r="AJ54" i="68"/>
  <c r="BK54" i="68"/>
  <c r="CO1205" i="68"/>
  <c r="P1205" i="68"/>
  <c r="Z1205" i="68" s="1"/>
  <c r="CE1205" i="68"/>
  <c r="DM1205" i="68"/>
  <c r="BU1205" i="68"/>
  <c r="AT1205" i="68"/>
  <c r="BK1205" i="68"/>
  <c r="AJ1205" i="68"/>
  <c r="BH1205" i="68"/>
  <c r="CY1205" i="68"/>
  <c r="BK1141" i="68"/>
  <c r="AJ1141" i="68"/>
  <c r="CY1141" i="68"/>
  <c r="BH1141" i="68"/>
  <c r="DM1141" i="68"/>
  <c r="BU1141" i="68"/>
  <c r="CO1141" i="68"/>
  <c r="AT1141" i="68"/>
  <c r="P1141" i="68"/>
  <c r="Z1141" i="68" s="1"/>
  <c r="CE1141" i="68"/>
  <c r="CE1077" i="68"/>
  <c r="DM1077" i="68"/>
  <c r="BU1077" i="68"/>
  <c r="AT1077" i="68"/>
  <c r="CY1077" i="68"/>
  <c r="CO1077" i="68"/>
  <c r="AJ1077" i="68"/>
  <c r="P1077" i="68"/>
  <c r="Z1077" i="68" s="1"/>
  <c r="BH1077" i="68"/>
  <c r="BK1077" i="68"/>
  <c r="BK1013" i="68"/>
  <c r="AJ1013" i="68"/>
  <c r="CY1013" i="68"/>
  <c r="BH1013" i="68"/>
  <c r="CE1013" i="68"/>
  <c r="BU1013" i="68"/>
  <c r="DM1013" i="68"/>
  <c r="AT1013" i="68"/>
  <c r="P1013" i="68"/>
  <c r="Z1013" i="68" s="1"/>
  <c r="CO1013" i="68"/>
  <c r="DM949" i="68"/>
  <c r="BU949" i="68"/>
  <c r="AT949" i="68"/>
  <c r="BK949" i="68"/>
  <c r="AJ949" i="68"/>
  <c r="BH949" i="68"/>
  <c r="CY949" i="68"/>
  <c r="CO949" i="68"/>
  <c r="CE949" i="68"/>
  <c r="P949" i="68"/>
  <c r="Z949" i="68" s="1"/>
  <c r="CE885" i="68"/>
  <c r="DM885" i="68"/>
  <c r="BU885" i="68"/>
  <c r="AT885" i="68"/>
  <c r="CO885" i="68"/>
  <c r="AJ885" i="68"/>
  <c r="BK885" i="68"/>
  <c r="CY885" i="68"/>
  <c r="P885" i="68"/>
  <c r="Z885" i="68" s="1"/>
  <c r="BH885" i="68"/>
  <c r="BU821" i="68"/>
  <c r="AT821" i="68"/>
  <c r="DM821" i="68"/>
  <c r="AJ821" i="68"/>
  <c r="BK821" i="68"/>
  <c r="BH821" i="68"/>
  <c r="CY821" i="68"/>
  <c r="CE821" i="68"/>
  <c r="P821" i="68"/>
  <c r="Z821" i="68" s="1"/>
  <c r="CO821" i="68"/>
  <c r="BH757" i="68"/>
  <c r="CO757" i="68"/>
  <c r="P757" i="68"/>
  <c r="Z757" i="68" s="1"/>
  <c r="CE757" i="68"/>
  <c r="DM757" i="68"/>
  <c r="CY757" i="68"/>
  <c r="AT757" i="68"/>
  <c r="AJ757" i="68"/>
  <c r="BU757" i="68"/>
  <c r="BK757" i="68"/>
  <c r="CO693" i="68"/>
  <c r="P693" i="68"/>
  <c r="Z693" i="68" s="1"/>
  <c r="CE693" i="68"/>
  <c r="DM693" i="68"/>
  <c r="BU693" i="68"/>
  <c r="AT693" i="68"/>
  <c r="CY693" i="68"/>
  <c r="AJ693" i="68"/>
  <c r="BK693" i="68"/>
  <c r="BH693" i="68"/>
  <c r="BU629" i="68"/>
  <c r="AT629" i="68"/>
  <c r="BK629" i="68"/>
  <c r="AJ629" i="68"/>
  <c r="CY629" i="68"/>
  <c r="CO629" i="68"/>
  <c r="P629" i="68"/>
  <c r="Z629" i="68" s="1"/>
  <c r="DM629" i="68"/>
  <c r="BH629" i="68"/>
  <c r="CE629" i="68"/>
  <c r="DM565" i="68"/>
  <c r="BU565" i="68"/>
  <c r="AT565" i="68"/>
  <c r="BK565" i="68"/>
  <c r="AJ565" i="68"/>
  <c r="CO565" i="68"/>
  <c r="CE565" i="68"/>
  <c r="P565" i="68"/>
  <c r="Z565" i="68" s="1"/>
  <c r="BH565" i="68"/>
  <c r="CY565" i="68"/>
  <c r="DM501" i="68"/>
  <c r="BU501" i="68"/>
  <c r="AT501" i="68"/>
  <c r="BK501" i="68"/>
  <c r="CY501" i="68"/>
  <c r="BH501" i="68"/>
  <c r="P501" i="68"/>
  <c r="Z501" i="68" s="1"/>
  <c r="CO501" i="68"/>
  <c r="CE501" i="68"/>
  <c r="AJ501" i="68"/>
  <c r="DM437" i="68"/>
  <c r="CE437" i="68"/>
  <c r="BU437" i="68"/>
  <c r="AT437" i="68"/>
  <c r="BK437" i="68"/>
  <c r="AJ437" i="68"/>
  <c r="CY437" i="68"/>
  <c r="P437" i="68"/>
  <c r="Z437" i="68" s="1"/>
  <c r="BH437" i="68"/>
  <c r="CO437" i="68"/>
  <c r="CO373" i="68"/>
  <c r="P373" i="68"/>
  <c r="Z373" i="68" s="1"/>
  <c r="CE373" i="68"/>
  <c r="DM373" i="68"/>
  <c r="BU373" i="68"/>
  <c r="AT373" i="68"/>
  <c r="BK373" i="68"/>
  <c r="AJ373" i="68"/>
  <c r="BH373" i="68"/>
  <c r="CY373" i="68"/>
  <c r="CO309" i="68"/>
  <c r="P309" i="68"/>
  <c r="Z309" i="68" s="1"/>
  <c r="CE309" i="68"/>
  <c r="DM309" i="68"/>
  <c r="BU309" i="68"/>
  <c r="AT309" i="68"/>
  <c r="BK309" i="68"/>
  <c r="AJ309" i="68"/>
  <c r="CY309" i="68"/>
  <c r="BH309" i="68"/>
  <c r="DM245" i="68"/>
  <c r="BU245" i="68"/>
  <c r="AT245" i="68"/>
  <c r="BK245" i="68"/>
  <c r="AJ245" i="68"/>
  <c r="CY245" i="68"/>
  <c r="BH245" i="68"/>
  <c r="CO245" i="68"/>
  <c r="P245" i="68"/>
  <c r="Z245" i="68" s="1"/>
  <c r="CE245" i="68"/>
  <c r="DM181" i="68"/>
  <c r="BU181" i="68"/>
  <c r="AT181" i="68"/>
  <c r="BK181" i="68"/>
  <c r="AJ181" i="68"/>
  <c r="CY181" i="68"/>
  <c r="BH181" i="68"/>
  <c r="CO181" i="68"/>
  <c r="P181" i="68"/>
  <c r="Z181" i="68" s="1"/>
  <c r="CE181" i="68"/>
  <c r="BH117" i="68"/>
  <c r="P117" i="68"/>
  <c r="Z117" i="68" s="1"/>
  <c r="CO117" i="68"/>
  <c r="CE117" i="68"/>
  <c r="DM117" i="68"/>
  <c r="AT117" i="68"/>
  <c r="BU117" i="68"/>
  <c r="AJ117" i="68"/>
  <c r="CY117" i="68"/>
  <c r="BK117" i="68"/>
  <c r="BK53" i="68"/>
  <c r="AJ53" i="68"/>
  <c r="CY53" i="68"/>
  <c r="BH53" i="68"/>
  <c r="CO53" i="68"/>
  <c r="P53" i="68"/>
  <c r="Z53" i="68" s="1"/>
  <c r="CE53" i="68"/>
  <c r="AT53" i="68"/>
  <c r="DM53" i="68"/>
  <c r="BU53" i="68"/>
  <c r="BH1186" i="68"/>
  <c r="CO1186" i="68"/>
  <c r="P1186" i="68"/>
  <c r="Z1186" i="68" s="1"/>
  <c r="CE1186" i="68"/>
  <c r="DM1186" i="68"/>
  <c r="CY1186" i="68"/>
  <c r="BU1186" i="68"/>
  <c r="AJ1186" i="68"/>
  <c r="BK1186" i="68"/>
  <c r="AT1186" i="68"/>
  <c r="BU994" i="68"/>
  <c r="AT994" i="68"/>
  <c r="BK994" i="68"/>
  <c r="AJ994" i="68"/>
  <c r="CY994" i="68"/>
  <c r="CO994" i="68"/>
  <c r="P994" i="68"/>
  <c r="Z994" i="68" s="1"/>
  <c r="CE994" i="68"/>
  <c r="DM994" i="68"/>
  <c r="BH994" i="68"/>
  <c r="CY802" i="68"/>
  <c r="BH802" i="68"/>
  <c r="CO802" i="68"/>
  <c r="P802" i="68"/>
  <c r="Z802" i="68" s="1"/>
  <c r="CE802" i="68"/>
  <c r="AJ802" i="68"/>
  <c r="BU802" i="68"/>
  <c r="DM802" i="68"/>
  <c r="BK802" i="68"/>
  <c r="AT802" i="68"/>
  <c r="BH674" i="68"/>
  <c r="CO674" i="68"/>
  <c r="P674" i="68"/>
  <c r="Z674" i="68" s="1"/>
  <c r="BK674" i="68"/>
  <c r="CY674" i="68"/>
  <c r="AT674" i="68"/>
  <c r="CE674" i="68"/>
  <c r="AJ674" i="68"/>
  <c r="DM674" i="68"/>
  <c r="BU674" i="68"/>
  <c r="CE546" i="68"/>
  <c r="DM546" i="68"/>
  <c r="BU546" i="68"/>
  <c r="AT546" i="68"/>
  <c r="CO546" i="68"/>
  <c r="AJ546" i="68"/>
  <c r="BK546" i="68"/>
  <c r="BH546" i="68"/>
  <c r="P546" i="68"/>
  <c r="Z546" i="68" s="1"/>
  <c r="CY546" i="68"/>
  <c r="BH354" i="68"/>
  <c r="CO354" i="68"/>
  <c r="P354" i="68"/>
  <c r="Z354" i="68" s="1"/>
  <c r="CE354" i="68"/>
  <c r="DM354" i="68"/>
  <c r="BU354" i="68"/>
  <c r="AT354" i="68"/>
  <c r="AJ354" i="68"/>
  <c r="CY354" i="68"/>
  <c r="BK354" i="68"/>
  <c r="CE226" i="68"/>
  <c r="DM226" i="68"/>
  <c r="BU226" i="68"/>
  <c r="AT226" i="68"/>
  <c r="BK226" i="68"/>
  <c r="AJ226" i="68"/>
  <c r="CY226" i="68"/>
  <c r="BH226" i="68"/>
  <c r="P226" i="68"/>
  <c r="Z226" i="68" s="1"/>
  <c r="CO226" i="68"/>
  <c r="CY98" i="68"/>
  <c r="CE98" i="68"/>
  <c r="AT98" i="68"/>
  <c r="DM98" i="68"/>
  <c r="BU98" i="68"/>
  <c r="AJ98" i="68"/>
  <c r="BK98" i="68"/>
  <c r="P98" i="68"/>
  <c r="Z98" i="68" s="1"/>
  <c r="BH98" i="68"/>
  <c r="CO98" i="68"/>
  <c r="DM1143" i="68"/>
  <c r="BU1143" i="68"/>
  <c r="AT1143" i="68"/>
  <c r="BK1143" i="68"/>
  <c r="AJ1143" i="68"/>
  <c r="P1143" i="68"/>
  <c r="Z1143" i="68" s="1"/>
  <c r="BH1143" i="68"/>
  <c r="CY1143" i="68"/>
  <c r="CO1143" i="68"/>
  <c r="CE1143" i="68"/>
  <c r="CO951" i="68"/>
  <c r="P951" i="68"/>
  <c r="Z951" i="68" s="1"/>
  <c r="DM951" i="68"/>
  <c r="CE951" i="68"/>
  <c r="AT951" i="68"/>
  <c r="BU951" i="68"/>
  <c r="AJ951" i="68"/>
  <c r="CY951" i="68"/>
  <c r="BK951" i="68"/>
  <c r="BH951" i="68"/>
  <c r="BK759" i="68"/>
  <c r="AJ759" i="68"/>
  <c r="CY759" i="68"/>
  <c r="BH759" i="68"/>
  <c r="CO759" i="68"/>
  <c r="P759" i="68"/>
  <c r="Z759" i="68" s="1"/>
  <c r="CE759" i="68"/>
  <c r="BU759" i="68"/>
  <c r="DM759" i="68"/>
  <c r="AT759" i="68"/>
  <c r="CE631" i="68"/>
  <c r="DM631" i="68"/>
  <c r="BU631" i="68"/>
  <c r="AT631" i="68"/>
  <c r="CY631" i="68"/>
  <c r="CO631" i="68"/>
  <c r="AJ631" i="68"/>
  <c r="P631" i="68"/>
  <c r="Z631" i="68" s="1"/>
  <c r="BK631" i="68"/>
  <c r="BH631" i="68"/>
  <c r="CO503" i="68"/>
  <c r="P503" i="68"/>
  <c r="Z503" i="68" s="1"/>
  <c r="CE503" i="68"/>
  <c r="DM503" i="68"/>
  <c r="BH503" i="68"/>
  <c r="CY503" i="68"/>
  <c r="AT503" i="68"/>
  <c r="BU503" i="68"/>
  <c r="AJ503" i="68"/>
  <c r="BK503" i="68"/>
  <c r="CY375" i="68"/>
  <c r="BH375" i="68"/>
  <c r="CO375" i="68"/>
  <c r="P375" i="68"/>
  <c r="Z375" i="68" s="1"/>
  <c r="CE375" i="68"/>
  <c r="DM375" i="68"/>
  <c r="BU375" i="68"/>
  <c r="AT375" i="68"/>
  <c r="BK375" i="68"/>
  <c r="AJ375" i="68"/>
  <c r="CO247" i="68"/>
  <c r="P247" i="68"/>
  <c r="Z247" i="68" s="1"/>
  <c r="CE247" i="68"/>
  <c r="DM247" i="68"/>
  <c r="BU247" i="68"/>
  <c r="AT247" i="68"/>
  <c r="BK247" i="68"/>
  <c r="AJ247" i="68"/>
  <c r="CY247" i="68"/>
  <c r="BH247" i="68"/>
  <c r="BK119" i="68"/>
  <c r="AJ119" i="68"/>
  <c r="CE119" i="68"/>
  <c r="DM119" i="68"/>
  <c r="AT119" i="68"/>
  <c r="BU119" i="68"/>
  <c r="CY119" i="68"/>
  <c r="BH119" i="68"/>
  <c r="P119" i="68"/>
  <c r="Z119" i="68" s="1"/>
  <c r="CO119" i="68"/>
  <c r="BI1214" i="68"/>
  <c r="DN1119" i="68"/>
  <c r="DN1053" i="68"/>
  <c r="BI783" i="68"/>
  <c r="DN622" i="68"/>
  <c r="BK1162" i="68"/>
  <c r="AJ1162" i="68"/>
  <c r="CY1162" i="68"/>
  <c r="BH1162" i="68"/>
  <c r="CO1162" i="68"/>
  <c r="P1162" i="68"/>
  <c r="Z1162" i="68" s="1"/>
  <c r="CE1162" i="68"/>
  <c r="BU1162" i="68"/>
  <c r="DM1162" i="68"/>
  <c r="AT1162" i="68"/>
  <c r="CO1098" i="68"/>
  <c r="P1098" i="68"/>
  <c r="Z1098" i="68" s="1"/>
  <c r="CE1098" i="68"/>
  <c r="DM1098" i="68"/>
  <c r="BU1098" i="68"/>
  <c r="AT1098" i="68"/>
  <c r="BK1098" i="68"/>
  <c r="AJ1098" i="68"/>
  <c r="CY1098" i="68"/>
  <c r="BH1098" i="68"/>
  <c r="BK1034" i="68"/>
  <c r="AJ1034" i="68"/>
  <c r="CY1034" i="68"/>
  <c r="BH1034" i="68"/>
  <c r="CO1034" i="68"/>
  <c r="P1034" i="68"/>
  <c r="Z1034" i="68" s="1"/>
  <c r="DM1034" i="68"/>
  <c r="AT1034" i="68"/>
  <c r="CE1034" i="68"/>
  <c r="BU1034" i="68"/>
  <c r="CO970" i="68"/>
  <c r="P970" i="68"/>
  <c r="Z970" i="68" s="1"/>
  <c r="CE970" i="68"/>
  <c r="DM970" i="68"/>
  <c r="BU970" i="68"/>
  <c r="AT970" i="68"/>
  <c r="BH970" i="68"/>
  <c r="CY970" i="68"/>
  <c r="BK970" i="68"/>
  <c r="AJ970" i="68"/>
  <c r="CO906" i="68"/>
  <c r="P906" i="68"/>
  <c r="Z906" i="68" s="1"/>
  <c r="CE906" i="68"/>
  <c r="DM906" i="68"/>
  <c r="BU906" i="68"/>
  <c r="AT906" i="68"/>
  <c r="BK906" i="68"/>
  <c r="BH906" i="68"/>
  <c r="CY906" i="68"/>
  <c r="AJ906" i="68"/>
  <c r="CE842" i="68"/>
  <c r="BU842" i="68"/>
  <c r="AT842" i="68"/>
  <c r="CO842" i="68"/>
  <c r="AJ842" i="68"/>
  <c r="BK842" i="68"/>
  <c r="BH842" i="68"/>
  <c r="P842" i="68"/>
  <c r="Z842" i="68" s="1"/>
  <c r="CY842" i="68"/>
  <c r="DM842" i="68"/>
  <c r="CY778" i="68"/>
  <c r="BH778" i="68"/>
  <c r="CO778" i="68"/>
  <c r="P778" i="68"/>
  <c r="Z778" i="68" s="1"/>
  <c r="CE778" i="68"/>
  <c r="BU778" i="68"/>
  <c r="BK778" i="68"/>
  <c r="DM778" i="68"/>
  <c r="AJ778" i="68"/>
  <c r="AT778" i="68"/>
  <c r="BH714" i="68"/>
  <c r="CO714" i="68"/>
  <c r="P714" i="68"/>
  <c r="Z714" i="68" s="1"/>
  <c r="CE714" i="68"/>
  <c r="DM714" i="68"/>
  <c r="CY714" i="68"/>
  <c r="AT714" i="68"/>
  <c r="BU714" i="68"/>
  <c r="AJ714" i="68"/>
  <c r="BK714" i="68"/>
  <c r="DM650" i="68"/>
  <c r="BU650" i="68"/>
  <c r="AT650" i="68"/>
  <c r="BK650" i="68"/>
  <c r="AJ650" i="68"/>
  <c r="BH650" i="68"/>
  <c r="CO650" i="68"/>
  <c r="CE650" i="68"/>
  <c r="P650" i="68"/>
  <c r="Z650" i="68" s="1"/>
  <c r="CY650" i="68"/>
  <c r="DM586" i="68"/>
  <c r="BU586" i="68"/>
  <c r="AT586" i="68"/>
  <c r="BH586" i="68"/>
  <c r="P586" i="68"/>
  <c r="Z586" i="68" s="1"/>
  <c r="CY586" i="68"/>
  <c r="CO586" i="68"/>
  <c r="AJ586" i="68"/>
  <c r="CE586" i="68"/>
  <c r="BK586" i="68"/>
  <c r="CE522" i="68"/>
  <c r="DM522" i="68"/>
  <c r="BU522" i="68"/>
  <c r="AT522" i="68"/>
  <c r="BH522" i="68"/>
  <c r="P522" i="68"/>
  <c r="Z522" i="68" s="1"/>
  <c r="CY522" i="68"/>
  <c r="CO522" i="68"/>
  <c r="AJ522" i="68"/>
  <c r="BK522" i="68"/>
  <c r="BK458" i="68"/>
  <c r="AJ458" i="68"/>
  <c r="BH458" i="68"/>
  <c r="CO458" i="68"/>
  <c r="P458" i="68"/>
  <c r="Z458" i="68" s="1"/>
  <c r="CE458" i="68"/>
  <c r="CY458" i="68"/>
  <c r="BU458" i="68"/>
  <c r="DM458" i="68"/>
  <c r="AT458" i="68"/>
  <c r="BH394" i="68"/>
  <c r="CO394" i="68"/>
  <c r="P394" i="68"/>
  <c r="Z394" i="68" s="1"/>
  <c r="CE394" i="68"/>
  <c r="DM394" i="68"/>
  <c r="BU394" i="68"/>
  <c r="AT394" i="68"/>
  <c r="BK394" i="68"/>
  <c r="AJ394" i="68"/>
  <c r="CY394" i="68"/>
  <c r="CE330" i="68"/>
  <c r="DM330" i="68"/>
  <c r="BU330" i="68"/>
  <c r="AT330" i="68"/>
  <c r="BK330" i="68"/>
  <c r="AJ330" i="68"/>
  <c r="CY330" i="68"/>
  <c r="BH330" i="68"/>
  <c r="P330" i="68"/>
  <c r="Z330" i="68" s="1"/>
  <c r="CO330" i="68"/>
  <c r="CE266" i="68"/>
  <c r="DM266" i="68"/>
  <c r="BU266" i="68"/>
  <c r="AT266" i="68"/>
  <c r="BK266" i="68"/>
  <c r="AJ266" i="68"/>
  <c r="CY266" i="68"/>
  <c r="BH266" i="68"/>
  <c r="P266" i="68"/>
  <c r="Z266" i="68" s="1"/>
  <c r="CO266" i="68"/>
  <c r="CE202" i="68"/>
  <c r="DM202" i="68"/>
  <c r="BU202" i="68"/>
  <c r="AT202" i="68"/>
  <c r="BK202" i="68"/>
  <c r="AJ202" i="68"/>
  <c r="CY202" i="68"/>
  <c r="BH202" i="68"/>
  <c r="P202" i="68"/>
  <c r="Z202" i="68" s="1"/>
  <c r="CO202" i="68"/>
  <c r="CY138" i="68"/>
  <c r="AT138" i="68"/>
  <c r="DM138" i="68"/>
  <c r="BU138" i="68"/>
  <c r="AJ138" i="68"/>
  <c r="BK138" i="68"/>
  <c r="P138" i="68"/>
  <c r="Z138" i="68" s="1"/>
  <c r="BH138" i="68"/>
  <c r="CO138" i="68"/>
  <c r="CE138" i="68"/>
  <c r="BU74" i="68"/>
  <c r="AT74" i="68"/>
  <c r="BK74" i="68"/>
  <c r="AJ74" i="68"/>
  <c r="CY74" i="68"/>
  <c r="BH74" i="68"/>
  <c r="CO74" i="68"/>
  <c r="P74" i="68"/>
  <c r="Z74" i="68" s="1"/>
  <c r="DM74" i="68"/>
  <c r="CE74" i="68"/>
  <c r="CO1177" i="68"/>
  <c r="P1177" i="68"/>
  <c r="Z1177" i="68" s="1"/>
  <c r="CE1177" i="68"/>
  <c r="DM1177" i="68"/>
  <c r="BU1177" i="68"/>
  <c r="AT1177" i="68"/>
  <c r="BK1177" i="68"/>
  <c r="AJ1177" i="68"/>
  <c r="BH1177" i="68"/>
  <c r="CY1177" i="68"/>
  <c r="BK1113" i="68"/>
  <c r="AJ1113" i="68"/>
  <c r="CY1113" i="68"/>
  <c r="BH1113" i="68"/>
  <c r="CE1113" i="68"/>
  <c r="AT1113" i="68"/>
  <c r="BU1113" i="68"/>
  <c r="DM1113" i="68"/>
  <c r="CO1113" i="68"/>
  <c r="P1113" i="68"/>
  <c r="Z1113" i="68" s="1"/>
  <c r="DM1049" i="68"/>
  <c r="BU1049" i="68"/>
  <c r="AT1049" i="68"/>
  <c r="BK1049" i="68"/>
  <c r="AJ1049" i="68"/>
  <c r="BH1049" i="68"/>
  <c r="P1049" i="68"/>
  <c r="Z1049" i="68" s="1"/>
  <c r="CY1049" i="68"/>
  <c r="CO1049" i="68"/>
  <c r="CE1049" i="68"/>
  <c r="CO985" i="68"/>
  <c r="P985" i="68"/>
  <c r="Z985" i="68" s="1"/>
  <c r="DM985" i="68"/>
  <c r="BU985" i="68"/>
  <c r="AT985" i="68"/>
  <c r="BK985" i="68"/>
  <c r="AJ985" i="68"/>
  <c r="CE985" i="68"/>
  <c r="CY985" i="68"/>
  <c r="BH985" i="68"/>
  <c r="BK921" i="68"/>
  <c r="AJ921" i="68"/>
  <c r="CY921" i="68"/>
  <c r="BH921" i="68"/>
  <c r="CO921" i="68"/>
  <c r="P921" i="68"/>
  <c r="Z921" i="68" s="1"/>
  <c r="CE921" i="68"/>
  <c r="BU921" i="68"/>
  <c r="DM921" i="68"/>
  <c r="AT921" i="68"/>
  <c r="BK857" i="68"/>
  <c r="AJ857" i="68"/>
  <c r="CY857" i="68"/>
  <c r="BH857" i="68"/>
  <c r="CO857" i="68"/>
  <c r="P857" i="68"/>
  <c r="Z857" i="68" s="1"/>
  <c r="CE857" i="68"/>
  <c r="BU857" i="68"/>
  <c r="DM857" i="68"/>
  <c r="AT857" i="68"/>
  <c r="BU793" i="68"/>
  <c r="AT793" i="68"/>
  <c r="BK793" i="68"/>
  <c r="AJ793" i="68"/>
  <c r="CY793" i="68"/>
  <c r="CO793" i="68"/>
  <c r="CE793" i="68"/>
  <c r="P793" i="68"/>
  <c r="Z793" i="68" s="1"/>
  <c r="DM793" i="68"/>
  <c r="BH793" i="68"/>
  <c r="BK729" i="68"/>
  <c r="AJ729" i="68"/>
  <c r="CY729" i="68"/>
  <c r="BH729" i="68"/>
  <c r="DM729" i="68"/>
  <c r="BU729" i="68"/>
  <c r="CO729" i="68"/>
  <c r="P729" i="68"/>
  <c r="Z729" i="68" s="1"/>
  <c r="CE729" i="68"/>
  <c r="AT729" i="68"/>
  <c r="BK665" i="68"/>
  <c r="AJ665" i="68"/>
  <c r="DM665" i="68"/>
  <c r="AT665" i="68"/>
  <c r="BU665" i="68"/>
  <c r="CO665" i="68"/>
  <c r="P665" i="68"/>
  <c r="Z665" i="68" s="1"/>
  <c r="CE665" i="68"/>
  <c r="BH665" i="68"/>
  <c r="CY665" i="68"/>
  <c r="BH601" i="68"/>
  <c r="CO601" i="68"/>
  <c r="P601" i="68"/>
  <c r="Z601" i="68" s="1"/>
  <c r="CE601" i="68"/>
  <c r="DM601" i="68"/>
  <c r="CY601" i="68"/>
  <c r="AT601" i="68"/>
  <c r="BU601" i="68"/>
  <c r="AJ601" i="68"/>
  <c r="BK601" i="68"/>
  <c r="CY537" i="68"/>
  <c r="BH537" i="68"/>
  <c r="CO537" i="68"/>
  <c r="P537" i="68"/>
  <c r="Z537" i="68" s="1"/>
  <c r="CE537" i="68"/>
  <c r="BU537" i="68"/>
  <c r="BK537" i="68"/>
  <c r="DM537" i="68"/>
  <c r="AT537" i="68"/>
  <c r="AJ537" i="68"/>
  <c r="CY473" i="68"/>
  <c r="CO473" i="68"/>
  <c r="CE473" i="68"/>
  <c r="AT473" i="68"/>
  <c r="DM473" i="68"/>
  <c r="BU473" i="68"/>
  <c r="AJ473" i="68"/>
  <c r="BK473" i="68"/>
  <c r="BH473" i="68"/>
  <c r="P473" i="68"/>
  <c r="Z473" i="68" s="1"/>
  <c r="BK409" i="68"/>
  <c r="AJ409" i="68"/>
  <c r="CY409" i="68"/>
  <c r="BH409" i="68"/>
  <c r="CO409" i="68"/>
  <c r="P409" i="68"/>
  <c r="Z409" i="68" s="1"/>
  <c r="CE409" i="68"/>
  <c r="AT409" i="68"/>
  <c r="DM409" i="68"/>
  <c r="BU409" i="68"/>
  <c r="BK345" i="68"/>
  <c r="AJ345" i="68"/>
  <c r="CY345" i="68"/>
  <c r="BH345" i="68"/>
  <c r="CO345" i="68"/>
  <c r="P345" i="68"/>
  <c r="Z345" i="68" s="1"/>
  <c r="CE345" i="68"/>
  <c r="DM345" i="68"/>
  <c r="AT345" i="68"/>
  <c r="BU345" i="68"/>
  <c r="CO281" i="68"/>
  <c r="P281" i="68"/>
  <c r="Z281" i="68" s="1"/>
  <c r="CE281" i="68"/>
  <c r="AT281" i="68"/>
  <c r="DM281" i="68"/>
  <c r="BU281" i="68"/>
  <c r="AJ281" i="68"/>
  <c r="BK281" i="68"/>
  <c r="CY281" i="68"/>
  <c r="BH281" i="68"/>
  <c r="CY217" i="68"/>
  <c r="BH217" i="68"/>
  <c r="CO217" i="68"/>
  <c r="P217" i="68"/>
  <c r="Z217" i="68" s="1"/>
  <c r="CE217" i="68"/>
  <c r="DM217" i="68"/>
  <c r="BU217" i="68"/>
  <c r="AT217" i="68"/>
  <c r="BK217" i="68"/>
  <c r="AJ217" i="68"/>
  <c r="CY153" i="68"/>
  <c r="BH153" i="68"/>
  <c r="CO153" i="68"/>
  <c r="P153" i="68"/>
  <c r="Z153" i="68" s="1"/>
  <c r="CE153" i="68"/>
  <c r="DM153" i="68"/>
  <c r="BU153" i="68"/>
  <c r="AT153" i="68"/>
  <c r="BK153" i="68"/>
  <c r="AJ153" i="68"/>
  <c r="BU89" i="68"/>
  <c r="AT89" i="68"/>
  <c r="CY89" i="68"/>
  <c r="BH89" i="68"/>
  <c r="P89" i="68"/>
  <c r="Z89" i="68" s="1"/>
  <c r="CO89" i="68"/>
  <c r="CE89" i="68"/>
  <c r="BK89" i="68"/>
  <c r="DM89" i="68"/>
  <c r="AJ89" i="68"/>
  <c r="CO25" i="68"/>
  <c r="P25" i="68"/>
  <c r="Z25" i="68" s="1"/>
  <c r="CE25" i="68"/>
  <c r="DM25" i="68"/>
  <c r="BU25" i="68"/>
  <c r="AT25" i="68"/>
  <c r="BK25" i="68"/>
  <c r="AJ25" i="68"/>
  <c r="CY25" i="68"/>
  <c r="BH25" i="68"/>
  <c r="CE1184" i="68"/>
  <c r="DM1184" i="68"/>
  <c r="BU1184" i="68"/>
  <c r="AT1184" i="68"/>
  <c r="CY1184" i="68"/>
  <c r="BK1184" i="68"/>
  <c r="BH1184" i="68"/>
  <c r="P1184" i="68"/>
  <c r="Z1184" i="68" s="1"/>
  <c r="AJ1184" i="68"/>
  <c r="CO1184" i="68"/>
  <c r="CE1120" i="68"/>
  <c r="DM1120" i="68"/>
  <c r="BU1120" i="68"/>
  <c r="AT1120" i="68"/>
  <c r="CY1120" i="68"/>
  <c r="CO1120" i="68"/>
  <c r="AJ1120" i="68"/>
  <c r="P1120" i="68"/>
  <c r="Z1120" i="68" s="1"/>
  <c r="BH1120" i="68"/>
  <c r="BK1120" i="68"/>
  <c r="DM1056" i="68"/>
  <c r="BK1056" i="68"/>
  <c r="AJ1056" i="68"/>
  <c r="CY1056" i="68"/>
  <c r="BH1056" i="68"/>
  <c r="CE1056" i="68"/>
  <c r="CO1056" i="68"/>
  <c r="P1056" i="68"/>
  <c r="Z1056" i="68" s="1"/>
  <c r="BU1056" i="68"/>
  <c r="AT1056" i="68"/>
  <c r="BK992" i="68"/>
  <c r="AJ992" i="68"/>
  <c r="CY992" i="68"/>
  <c r="BH992" i="68"/>
  <c r="CO992" i="68"/>
  <c r="P992" i="68"/>
  <c r="Z992" i="68" s="1"/>
  <c r="DM992" i="68"/>
  <c r="AT992" i="68"/>
  <c r="CE992" i="68"/>
  <c r="BU992" i="68"/>
  <c r="DM928" i="68"/>
  <c r="BU928" i="68"/>
  <c r="AT928" i="68"/>
  <c r="BK928" i="68"/>
  <c r="AJ928" i="68"/>
  <c r="P928" i="68"/>
  <c r="Z928" i="68" s="1"/>
  <c r="BH928" i="68"/>
  <c r="CY928" i="68"/>
  <c r="CE928" i="68"/>
  <c r="CO928" i="68"/>
  <c r="DM864" i="68"/>
  <c r="BU864" i="68"/>
  <c r="AT864" i="68"/>
  <c r="BK864" i="68"/>
  <c r="AJ864" i="68"/>
  <c r="P864" i="68"/>
  <c r="Z864" i="68" s="1"/>
  <c r="BH864" i="68"/>
  <c r="CY864" i="68"/>
  <c r="CE864" i="68"/>
  <c r="CO864" i="68"/>
  <c r="CO800" i="68"/>
  <c r="P800" i="68"/>
  <c r="Z800" i="68" s="1"/>
  <c r="CE800" i="68"/>
  <c r="DM800" i="68"/>
  <c r="BU800" i="68"/>
  <c r="AT800" i="68"/>
  <c r="CY800" i="68"/>
  <c r="AJ800" i="68"/>
  <c r="BK800" i="68"/>
  <c r="BH800" i="68"/>
  <c r="CE736" i="68"/>
  <c r="DM736" i="68"/>
  <c r="BU736" i="68"/>
  <c r="AT736" i="68"/>
  <c r="CY736" i="68"/>
  <c r="CO736" i="68"/>
  <c r="AJ736" i="68"/>
  <c r="BK736" i="68"/>
  <c r="BH736" i="68"/>
  <c r="P736" i="68"/>
  <c r="Z736" i="68" s="1"/>
  <c r="CE672" i="68"/>
  <c r="DM672" i="68"/>
  <c r="CY672" i="68"/>
  <c r="P672" i="68"/>
  <c r="Z672" i="68" s="1"/>
  <c r="CO672" i="68"/>
  <c r="BU672" i="68"/>
  <c r="AT672" i="68"/>
  <c r="BK672" i="68"/>
  <c r="AJ672" i="68"/>
  <c r="BH672" i="68"/>
  <c r="BK608" i="68"/>
  <c r="AJ608" i="68"/>
  <c r="CY608" i="68"/>
  <c r="BH608" i="68"/>
  <c r="CE608" i="68"/>
  <c r="AT608" i="68"/>
  <c r="CO608" i="68"/>
  <c r="P608" i="68"/>
  <c r="Z608" i="68" s="1"/>
  <c r="DM608" i="68"/>
  <c r="BU608" i="68"/>
  <c r="BU544" i="68"/>
  <c r="AT544" i="68"/>
  <c r="BK544" i="68"/>
  <c r="AJ544" i="68"/>
  <c r="CY544" i="68"/>
  <c r="DM544" i="68"/>
  <c r="BH544" i="68"/>
  <c r="CO544" i="68"/>
  <c r="CE544" i="68"/>
  <c r="P544" i="68"/>
  <c r="Z544" i="68" s="1"/>
  <c r="BU480" i="68"/>
  <c r="AT480" i="68"/>
  <c r="CY480" i="68"/>
  <c r="BH480" i="68"/>
  <c r="P480" i="68"/>
  <c r="Z480" i="68" s="1"/>
  <c r="CO480" i="68"/>
  <c r="CE480" i="68"/>
  <c r="DM480" i="68"/>
  <c r="AJ480" i="68"/>
  <c r="BK480" i="68"/>
  <c r="CE416" i="68"/>
  <c r="DM416" i="68"/>
  <c r="BU416" i="68"/>
  <c r="AT416" i="68"/>
  <c r="BK416" i="68"/>
  <c r="AJ416" i="68"/>
  <c r="CY416" i="68"/>
  <c r="BH416" i="68"/>
  <c r="P416" i="68"/>
  <c r="Z416" i="68" s="1"/>
  <c r="CO416" i="68"/>
  <c r="CE352" i="68"/>
  <c r="DM352" i="68"/>
  <c r="BU352" i="68"/>
  <c r="AT352" i="68"/>
  <c r="BK352" i="68"/>
  <c r="AJ352" i="68"/>
  <c r="CY352" i="68"/>
  <c r="CO352" i="68"/>
  <c r="P352" i="68"/>
  <c r="Z352" i="68" s="1"/>
  <c r="BH352" i="68"/>
  <c r="CE288" i="68"/>
  <c r="DM288" i="68"/>
  <c r="BU288" i="68"/>
  <c r="AT288" i="68"/>
  <c r="BK288" i="68"/>
  <c r="AJ288" i="68"/>
  <c r="CY288" i="68"/>
  <c r="BH288" i="68"/>
  <c r="P288" i="68"/>
  <c r="Z288" i="68" s="1"/>
  <c r="CO288" i="68"/>
  <c r="BU224" i="68"/>
  <c r="AT224" i="68"/>
  <c r="BK224" i="68"/>
  <c r="AJ224" i="68"/>
  <c r="CY224" i="68"/>
  <c r="BH224" i="68"/>
  <c r="CO224" i="68"/>
  <c r="P224" i="68"/>
  <c r="Z224" i="68" s="1"/>
  <c r="CE224" i="68"/>
  <c r="DM224" i="68"/>
  <c r="BU160" i="68"/>
  <c r="AT160" i="68"/>
  <c r="BK160" i="68"/>
  <c r="AJ160" i="68"/>
  <c r="CY160" i="68"/>
  <c r="BH160" i="68"/>
  <c r="CO160" i="68"/>
  <c r="P160" i="68"/>
  <c r="Z160" i="68" s="1"/>
  <c r="CE160" i="68"/>
  <c r="DM160" i="68"/>
  <c r="CO96" i="68"/>
  <c r="P96" i="68"/>
  <c r="Z96" i="68" s="1"/>
  <c r="DM96" i="68"/>
  <c r="BU96" i="68"/>
  <c r="AJ96" i="68"/>
  <c r="BK96" i="68"/>
  <c r="CY96" i="68"/>
  <c r="BH96" i="68"/>
  <c r="CE96" i="68"/>
  <c r="AT96" i="68"/>
  <c r="BK32" i="68"/>
  <c r="AJ32" i="68"/>
  <c r="CY32" i="68"/>
  <c r="BH32" i="68"/>
  <c r="CO32" i="68"/>
  <c r="P32" i="68"/>
  <c r="Z32" i="68" s="1"/>
  <c r="CE32" i="68"/>
  <c r="DM32" i="68"/>
  <c r="BU32" i="68"/>
  <c r="AT32" i="68"/>
  <c r="CY1183" i="68"/>
  <c r="BK1183" i="68"/>
  <c r="P1183" i="68"/>
  <c r="Z1183" i="68" s="1"/>
  <c r="BH1183" i="68"/>
  <c r="CO1183" i="68"/>
  <c r="AT1183" i="68"/>
  <c r="AJ1183" i="68"/>
  <c r="CE1183" i="68"/>
  <c r="BU1183" i="68"/>
  <c r="DM1183" i="68"/>
  <c r="CY1119" i="68"/>
  <c r="BH1119" i="68"/>
  <c r="CO1119" i="68"/>
  <c r="P1119" i="68"/>
  <c r="Z1119" i="68" s="1"/>
  <c r="CE1119" i="68"/>
  <c r="BU1119" i="68"/>
  <c r="AT1119" i="68"/>
  <c r="BK1119" i="68"/>
  <c r="DM1119" i="68"/>
  <c r="AJ1119" i="68"/>
  <c r="BK1055" i="68"/>
  <c r="AJ1055" i="68"/>
  <c r="CY1055" i="68"/>
  <c r="BH1055" i="68"/>
  <c r="CO1055" i="68"/>
  <c r="CE1055" i="68"/>
  <c r="BU1055" i="68"/>
  <c r="AT1055" i="68"/>
  <c r="DM1055" i="68"/>
  <c r="P1055" i="68"/>
  <c r="Z1055" i="68" s="1"/>
  <c r="DM991" i="68"/>
  <c r="BU991" i="68"/>
  <c r="AT991" i="68"/>
  <c r="BK991" i="68"/>
  <c r="AJ991" i="68"/>
  <c r="BH991" i="68"/>
  <c r="CY991" i="68"/>
  <c r="CE991" i="68"/>
  <c r="P991" i="68"/>
  <c r="Z991" i="68" s="1"/>
  <c r="CO991" i="68"/>
  <c r="BH927" i="68"/>
  <c r="CO927" i="68"/>
  <c r="P927" i="68"/>
  <c r="Z927" i="68" s="1"/>
  <c r="CE927" i="68"/>
  <c r="DM927" i="68"/>
  <c r="BK927" i="68"/>
  <c r="CY927" i="68"/>
  <c r="AT927" i="68"/>
  <c r="AJ927" i="68"/>
  <c r="BU927" i="68"/>
  <c r="BH863" i="68"/>
  <c r="CO863" i="68"/>
  <c r="P863" i="68"/>
  <c r="Z863" i="68" s="1"/>
  <c r="CE863" i="68"/>
  <c r="DM863" i="68"/>
  <c r="BK863" i="68"/>
  <c r="CY863" i="68"/>
  <c r="AT863" i="68"/>
  <c r="AJ863" i="68"/>
  <c r="BU863" i="68"/>
  <c r="BK799" i="68"/>
  <c r="AJ799" i="68"/>
  <c r="CY799" i="68"/>
  <c r="BH799" i="68"/>
  <c r="CO799" i="68"/>
  <c r="P799" i="68"/>
  <c r="Z799" i="68" s="1"/>
  <c r="AT799" i="68"/>
  <c r="CE799" i="68"/>
  <c r="BU799" i="68"/>
  <c r="DM799" i="68"/>
  <c r="CY735" i="68"/>
  <c r="BH735" i="68"/>
  <c r="CO735" i="68"/>
  <c r="P735" i="68"/>
  <c r="Z735" i="68" s="1"/>
  <c r="CE735" i="68"/>
  <c r="BK735" i="68"/>
  <c r="DM735" i="68"/>
  <c r="AT735" i="68"/>
  <c r="BU735" i="68"/>
  <c r="AJ735" i="68"/>
  <c r="CY671" i="68"/>
  <c r="BH671" i="68"/>
  <c r="CE671" i="68"/>
  <c r="AT671" i="68"/>
  <c r="BU671" i="68"/>
  <c r="P671" i="68"/>
  <c r="Z671" i="68" s="1"/>
  <c r="DM671" i="68"/>
  <c r="BK671" i="68"/>
  <c r="CO671" i="68"/>
  <c r="AJ671" i="68"/>
  <c r="CE607" i="68"/>
  <c r="DM607" i="68"/>
  <c r="BU607" i="68"/>
  <c r="AT607" i="68"/>
  <c r="CY607" i="68"/>
  <c r="CO607" i="68"/>
  <c r="AJ607" i="68"/>
  <c r="P607" i="68"/>
  <c r="Z607" i="68" s="1"/>
  <c r="BH607" i="68"/>
  <c r="BK607" i="68"/>
  <c r="CO543" i="68"/>
  <c r="P543" i="68"/>
  <c r="Z543" i="68" s="1"/>
  <c r="CE543" i="68"/>
  <c r="DM543" i="68"/>
  <c r="BU543" i="68"/>
  <c r="AT543" i="68"/>
  <c r="CY543" i="68"/>
  <c r="AJ543" i="68"/>
  <c r="BK543" i="68"/>
  <c r="BH543" i="68"/>
  <c r="CO479" i="68"/>
  <c r="P479" i="68"/>
  <c r="Z479" i="68" s="1"/>
  <c r="CY479" i="68"/>
  <c r="BH479" i="68"/>
  <c r="CE479" i="68"/>
  <c r="AT479" i="68"/>
  <c r="DM479" i="68"/>
  <c r="BU479" i="68"/>
  <c r="AJ479" i="68"/>
  <c r="BK479" i="68"/>
  <c r="CY415" i="68"/>
  <c r="BH415" i="68"/>
  <c r="CO415" i="68"/>
  <c r="P415" i="68"/>
  <c r="Z415" i="68" s="1"/>
  <c r="CE415" i="68"/>
  <c r="DM415" i="68"/>
  <c r="BU415" i="68"/>
  <c r="AT415" i="68"/>
  <c r="BK415" i="68"/>
  <c r="AJ415" i="68"/>
  <c r="CY351" i="68"/>
  <c r="BH351" i="68"/>
  <c r="CO351" i="68"/>
  <c r="P351" i="68"/>
  <c r="Z351" i="68" s="1"/>
  <c r="CE351" i="68"/>
  <c r="DM351" i="68"/>
  <c r="BU351" i="68"/>
  <c r="AT351" i="68"/>
  <c r="AJ351" i="68"/>
  <c r="BK351" i="68"/>
  <c r="CY287" i="68"/>
  <c r="BH287" i="68"/>
  <c r="CO287" i="68"/>
  <c r="P287" i="68"/>
  <c r="Z287" i="68" s="1"/>
  <c r="CE287" i="68"/>
  <c r="DM287" i="68"/>
  <c r="BU287" i="68"/>
  <c r="AT287" i="68"/>
  <c r="AJ287" i="68"/>
  <c r="BK287" i="68"/>
  <c r="CO223" i="68"/>
  <c r="P223" i="68"/>
  <c r="Z223" i="68" s="1"/>
  <c r="CE223" i="68"/>
  <c r="DM223" i="68"/>
  <c r="BU223" i="68"/>
  <c r="AT223" i="68"/>
  <c r="BK223" i="68"/>
  <c r="AJ223" i="68"/>
  <c r="CY223" i="68"/>
  <c r="BH223" i="68"/>
  <c r="CO159" i="68"/>
  <c r="P159" i="68"/>
  <c r="Z159" i="68" s="1"/>
  <c r="CE159" i="68"/>
  <c r="DM159" i="68"/>
  <c r="BU159" i="68"/>
  <c r="AT159" i="68"/>
  <c r="BK159" i="68"/>
  <c r="AJ159" i="68"/>
  <c r="CY159" i="68"/>
  <c r="BH159" i="68"/>
  <c r="BK95" i="68"/>
  <c r="AJ95" i="68"/>
  <c r="DM95" i="68"/>
  <c r="AT95" i="68"/>
  <c r="BU95" i="68"/>
  <c r="CY95" i="68"/>
  <c r="BH95" i="68"/>
  <c r="P95" i="68"/>
  <c r="Z95" i="68" s="1"/>
  <c r="CE95" i="68"/>
  <c r="CO95" i="68"/>
  <c r="DM31" i="68"/>
  <c r="BU31" i="68"/>
  <c r="AT31" i="68"/>
  <c r="BK31" i="68"/>
  <c r="AJ31" i="68"/>
  <c r="CY31" i="68"/>
  <c r="BH31" i="68"/>
  <c r="P31" i="68"/>
  <c r="Z31" i="68" s="1"/>
  <c r="CE31" i="68"/>
  <c r="CO31" i="68"/>
  <c r="BU1198" i="68"/>
  <c r="AT1198" i="68"/>
  <c r="BK1198" i="68"/>
  <c r="AJ1198" i="68"/>
  <c r="CY1198" i="68"/>
  <c r="CO1198" i="68"/>
  <c r="P1198" i="68"/>
  <c r="Z1198" i="68" s="1"/>
  <c r="BH1198" i="68"/>
  <c r="DM1198" i="68"/>
  <c r="CE1198" i="68"/>
  <c r="CO1134" i="68"/>
  <c r="P1134" i="68"/>
  <c r="Z1134" i="68" s="1"/>
  <c r="CE1134" i="68"/>
  <c r="DM1134" i="68"/>
  <c r="BK1134" i="68"/>
  <c r="BH1134" i="68"/>
  <c r="AT1134" i="68"/>
  <c r="CY1134" i="68"/>
  <c r="AJ1134" i="68"/>
  <c r="BU1134" i="68"/>
  <c r="BK1070" i="68"/>
  <c r="AJ1070" i="68"/>
  <c r="CY1070" i="68"/>
  <c r="BH1070" i="68"/>
  <c r="CE1070" i="68"/>
  <c r="DM1070" i="68"/>
  <c r="AT1070" i="68"/>
  <c r="CO1070" i="68"/>
  <c r="P1070" i="68"/>
  <c r="Z1070" i="68" s="1"/>
  <c r="BU1070" i="68"/>
  <c r="BH1006" i="68"/>
  <c r="CO1006" i="68"/>
  <c r="P1006" i="68"/>
  <c r="Z1006" i="68" s="1"/>
  <c r="CE1006" i="68"/>
  <c r="DM1006" i="68"/>
  <c r="BU1006" i="68"/>
  <c r="AJ1006" i="68"/>
  <c r="BK1006" i="68"/>
  <c r="AT1006" i="68"/>
  <c r="CY1006" i="68"/>
  <c r="BK942" i="68"/>
  <c r="AJ942" i="68"/>
  <c r="BH942" i="68"/>
  <c r="CO942" i="68"/>
  <c r="CE942" i="68"/>
  <c r="AT942" i="68"/>
  <c r="DM942" i="68"/>
  <c r="P942" i="68"/>
  <c r="Z942" i="68" s="1"/>
  <c r="CY942" i="68"/>
  <c r="BU942" i="68"/>
  <c r="BK878" i="68"/>
  <c r="AJ878" i="68"/>
  <c r="CY878" i="68"/>
  <c r="BH878" i="68"/>
  <c r="CO878" i="68"/>
  <c r="AT878" i="68"/>
  <c r="CE878" i="68"/>
  <c r="DM878" i="68"/>
  <c r="BU878" i="68"/>
  <c r="P878" i="68"/>
  <c r="Z878" i="68" s="1"/>
  <c r="CY814" i="68"/>
  <c r="BH814" i="68"/>
  <c r="CO814" i="68"/>
  <c r="CE814" i="68"/>
  <c r="AT814" i="68"/>
  <c r="BK814" i="68"/>
  <c r="DM814" i="68"/>
  <c r="P814" i="68"/>
  <c r="Z814" i="68" s="1"/>
  <c r="BU814" i="68"/>
  <c r="AJ814" i="68"/>
  <c r="DM750" i="68"/>
  <c r="BU750" i="68"/>
  <c r="AT750" i="68"/>
  <c r="BK750" i="68"/>
  <c r="AJ750" i="68"/>
  <c r="P750" i="68"/>
  <c r="Z750" i="68" s="1"/>
  <c r="BH750" i="68"/>
  <c r="CY750" i="68"/>
  <c r="CO750" i="68"/>
  <c r="CE750" i="68"/>
  <c r="BU686" i="68"/>
  <c r="AT686" i="68"/>
  <c r="CY686" i="68"/>
  <c r="DM686" i="68"/>
  <c r="BK686" i="68"/>
  <c r="P686" i="68"/>
  <c r="Z686" i="68" s="1"/>
  <c r="BH686" i="68"/>
  <c r="CO686" i="68"/>
  <c r="AJ686" i="68"/>
  <c r="CE686" i="68"/>
  <c r="CY622" i="68"/>
  <c r="BH622" i="68"/>
  <c r="CO622" i="68"/>
  <c r="P622" i="68"/>
  <c r="Z622" i="68" s="1"/>
  <c r="CE622" i="68"/>
  <c r="BU622" i="68"/>
  <c r="AT622" i="68"/>
  <c r="AJ622" i="68"/>
  <c r="BK622" i="68"/>
  <c r="DM622" i="68"/>
  <c r="BK558" i="68"/>
  <c r="AJ558" i="68"/>
  <c r="CY558" i="68"/>
  <c r="BH558" i="68"/>
  <c r="CO558" i="68"/>
  <c r="P558" i="68"/>
  <c r="Z558" i="68" s="1"/>
  <c r="DM558" i="68"/>
  <c r="AT558" i="68"/>
  <c r="CE558" i="68"/>
  <c r="BU558" i="68"/>
  <c r="BK494" i="68"/>
  <c r="AJ494" i="68"/>
  <c r="CY494" i="68"/>
  <c r="DM494" i="68"/>
  <c r="BU494" i="68"/>
  <c r="P494" i="68"/>
  <c r="Z494" i="68" s="1"/>
  <c r="BH494" i="68"/>
  <c r="AT494" i="68"/>
  <c r="CO494" i="68"/>
  <c r="CE494" i="68"/>
  <c r="BK430" i="68"/>
  <c r="AJ430" i="68"/>
  <c r="CY430" i="68"/>
  <c r="BH430" i="68"/>
  <c r="P430" i="68"/>
  <c r="Z430" i="68" s="1"/>
  <c r="CO430" i="68"/>
  <c r="CE430" i="68"/>
  <c r="DM430" i="68"/>
  <c r="AT430" i="68"/>
  <c r="BU430" i="68"/>
  <c r="BU366" i="68"/>
  <c r="AT366" i="68"/>
  <c r="BK366" i="68"/>
  <c r="AJ366" i="68"/>
  <c r="CY366" i="68"/>
  <c r="BH366" i="68"/>
  <c r="CO366" i="68"/>
  <c r="P366" i="68"/>
  <c r="Z366" i="68" s="1"/>
  <c r="CE366" i="68"/>
  <c r="DM366" i="68"/>
  <c r="BU302" i="68"/>
  <c r="AT302" i="68"/>
  <c r="BK302" i="68"/>
  <c r="AJ302" i="68"/>
  <c r="CY302" i="68"/>
  <c r="BH302" i="68"/>
  <c r="CO302" i="68"/>
  <c r="P302" i="68"/>
  <c r="Z302" i="68" s="1"/>
  <c r="CE302" i="68"/>
  <c r="DM302" i="68"/>
  <c r="BK238" i="68"/>
  <c r="AJ238" i="68"/>
  <c r="CY238" i="68"/>
  <c r="BH238" i="68"/>
  <c r="CO238" i="68"/>
  <c r="P238" i="68"/>
  <c r="Z238" i="68" s="1"/>
  <c r="CE238" i="68"/>
  <c r="DM238" i="68"/>
  <c r="BU238" i="68"/>
  <c r="AT238" i="68"/>
  <c r="BK174" i="68"/>
  <c r="AJ174" i="68"/>
  <c r="CY174" i="68"/>
  <c r="BH174" i="68"/>
  <c r="CO174" i="68"/>
  <c r="P174" i="68"/>
  <c r="Z174" i="68" s="1"/>
  <c r="CE174" i="68"/>
  <c r="DM174" i="68"/>
  <c r="BU174" i="68"/>
  <c r="AT174" i="68"/>
  <c r="DM110" i="68"/>
  <c r="BK110" i="68"/>
  <c r="AJ110" i="68"/>
  <c r="CY110" i="68"/>
  <c r="BH110" i="68"/>
  <c r="CO110" i="68"/>
  <c r="P110" i="68"/>
  <c r="Z110" i="68" s="1"/>
  <c r="CE110" i="68"/>
  <c r="BU110" i="68"/>
  <c r="AT110" i="68"/>
  <c r="BH46" i="68"/>
  <c r="CO46" i="68"/>
  <c r="P46" i="68"/>
  <c r="Z46" i="68" s="1"/>
  <c r="CE46" i="68"/>
  <c r="DM46" i="68"/>
  <c r="BU46" i="68"/>
  <c r="AT46" i="68"/>
  <c r="CY46" i="68"/>
  <c r="AJ46" i="68"/>
  <c r="BK46" i="68"/>
  <c r="BI151" i="68"/>
  <c r="CO1197" i="68"/>
  <c r="P1197" i="68"/>
  <c r="Z1197" i="68" s="1"/>
  <c r="CE1197" i="68"/>
  <c r="DM1197" i="68"/>
  <c r="BU1197" i="68"/>
  <c r="AT1197" i="68"/>
  <c r="BK1197" i="68"/>
  <c r="AJ1197" i="68"/>
  <c r="CY1197" i="68"/>
  <c r="BH1197" i="68"/>
  <c r="BK1133" i="68"/>
  <c r="AJ1133" i="68"/>
  <c r="CY1133" i="68"/>
  <c r="BH1133" i="68"/>
  <c r="CO1133" i="68"/>
  <c r="AT1133" i="68"/>
  <c r="P1133" i="68"/>
  <c r="Z1133" i="68" s="1"/>
  <c r="CE1133" i="68"/>
  <c r="BU1133" i="68"/>
  <c r="DM1133" i="68"/>
  <c r="CE1069" i="68"/>
  <c r="DM1069" i="68"/>
  <c r="BU1069" i="68"/>
  <c r="AT1069" i="68"/>
  <c r="CY1069" i="68"/>
  <c r="BH1069" i="68"/>
  <c r="CO1069" i="68"/>
  <c r="AJ1069" i="68"/>
  <c r="BK1069" i="68"/>
  <c r="P1069" i="68"/>
  <c r="Z1069" i="68" s="1"/>
  <c r="BK1005" i="68"/>
  <c r="AJ1005" i="68"/>
  <c r="CY1005" i="68"/>
  <c r="BH1005" i="68"/>
  <c r="CE1005" i="68"/>
  <c r="AT1005" i="68"/>
  <c r="CO1005" i="68"/>
  <c r="P1005" i="68"/>
  <c r="Z1005" i="68" s="1"/>
  <c r="BU1005" i="68"/>
  <c r="DM1005" i="68"/>
  <c r="DM941" i="68"/>
  <c r="CO941" i="68"/>
  <c r="P941" i="68"/>
  <c r="Z941" i="68" s="1"/>
  <c r="CE941" i="68"/>
  <c r="BU941" i="68"/>
  <c r="AT941" i="68"/>
  <c r="BH941" i="68"/>
  <c r="CY941" i="68"/>
  <c r="AJ941" i="68"/>
  <c r="BK941" i="68"/>
  <c r="CE877" i="68"/>
  <c r="DM877" i="68"/>
  <c r="BU877" i="68"/>
  <c r="AT877" i="68"/>
  <c r="BH877" i="68"/>
  <c r="P877" i="68"/>
  <c r="Z877" i="68" s="1"/>
  <c r="CY877" i="68"/>
  <c r="AJ877" i="68"/>
  <c r="CO877" i="68"/>
  <c r="BK877" i="68"/>
  <c r="BU813" i="68"/>
  <c r="AT813" i="68"/>
  <c r="CO813" i="68"/>
  <c r="CE813" i="68"/>
  <c r="DM813" i="68"/>
  <c r="AJ813" i="68"/>
  <c r="CY813" i="68"/>
  <c r="P813" i="68"/>
  <c r="Z813" i="68" s="1"/>
  <c r="BK813" i="68"/>
  <c r="BH813" i="68"/>
  <c r="CO749" i="68"/>
  <c r="P749" i="68"/>
  <c r="Z749" i="68" s="1"/>
  <c r="DM749" i="68"/>
  <c r="CY749" i="68"/>
  <c r="BH749" i="68"/>
  <c r="CE749" i="68"/>
  <c r="AT749" i="68"/>
  <c r="BK749" i="68"/>
  <c r="AJ749" i="68"/>
  <c r="BU749" i="68"/>
  <c r="CO685" i="68"/>
  <c r="P685" i="68"/>
  <c r="Z685" i="68" s="1"/>
  <c r="CE685" i="68"/>
  <c r="CY685" i="68"/>
  <c r="BU685" i="68"/>
  <c r="AJ685" i="68"/>
  <c r="BK685" i="68"/>
  <c r="DM685" i="68"/>
  <c r="AT685" i="68"/>
  <c r="BH685" i="68"/>
  <c r="BU621" i="68"/>
  <c r="AT621" i="68"/>
  <c r="BK621" i="68"/>
  <c r="AJ621" i="68"/>
  <c r="CY621" i="68"/>
  <c r="CO621" i="68"/>
  <c r="P621" i="68"/>
  <c r="Z621" i="68" s="1"/>
  <c r="CE621" i="68"/>
  <c r="DM621" i="68"/>
  <c r="BH621" i="68"/>
  <c r="DM557" i="68"/>
  <c r="BU557" i="68"/>
  <c r="AT557" i="68"/>
  <c r="BK557" i="68"/>
  <c r="AJ557" i="68"/>
  <c r="P557" i="68"/>
  <c r="Z557" i="68" s="1"/>
  <c r="BH557" i="68"/>
  <c r="CY557" i="68"/>
  <c r="CO557" i="68"/>
  <c r="CE557" i="68"/>
  <c r="DM493" i="68"/>
  <c r="BU493" i="68"/>
  <c r="AT493" i="68"/>
  <c r="CY493" i="68"/>
  <c r="BH493" i="68"/>
  <c r="P493" i="68"/>
  <c r="Z493" i="68" s="1"/>
  <c r="CO493" i="68"/>
  <c r="CE493" i="68"/>
  <c r="AJ493" i="68"/>
  <c r="BK493" i="68"/>
  <c r="DM429" i="68"/>
  <c r="BK429" i="68"/>
  <c r="AJ429" i="68"/>
  <c r="CY429" i="68"/>
  <c r="BH429" i="68"/>
  <c r="CO429" i="68"/>
  <c r="P429" i="68"/>
  <c r="Z429" i="68" s="1"/>
  <c r="CE429" i="68"/>
  <c r="AT429" i="68"/>
  <c r="BU429" i="68"/>
  <c r="CO365" i="68"/>
  <c r="P365" i="68"/>
  <c r="Z365" i="68" s="1"/>
  <c r="CE365" i="68"/>
  <c r="DM365" i="68"/>
  <c r="BU365" i="68"/>
  <c r="AT365" i="68"/>
  <c r="BK365" i="68"/>
  <c r="AJ365" i="68"/>
  <c r="CY365" i="68"/>
  <c r="BH365" i="68"/>
  <c r="CO301" i="68"/>
  <c r="P301" i="68"/>
  <c r="Z301" i="68" s="1"/>
  <c r="CE301" i="68"/>
  <c r="DM301" i="68"/>
  <c r="BU301" i="68"/>
  <c r="AT301" i="68"/>
  <c r="BK301" i="68"/>
  <c r="AJ301" i="68"/>
  <c r="CY301" i="68"/>
  <c r="BH301" i="68"/>
  <c r="DM237" i="68"/>
  <c r="BU237" i="68"/>
  <c r="AT237" i="68"/>
  <c r="BK237" i="68"/>
  <c r="AJ237" i="68"/>
  <c r="CY237" i="68"/>
  <c r="BH237" i="68"/>
  <c r="CO237" i="68"/>
  <c r="P237" i="68"/>
  <c r="Z237" i="68" s="1"/>
  <c r="CE237" i="68"/>
  <c r="DM173" i="68"/>
  <c r="BU173" i="68"/>
  <c r="AT173" i="68"/>
  <c r="BK173" i="68"/>
  <c r="AJ173" i="68"/>
  <c r="CY173" i="68"/>
  <c r="BH173" i="68"/>
  <c r="CO173" i="68"/>
  <c r="P173" i="68"/>
  <c r="Z173" i="68" s="1"/>
  <c r="CE173" i="68"/>
  <c r="BH109" i="68"/>
  <c r="DM109" i="68"/>
  <c r="AT109" i="68"/>
  <c r="BU109" i="68"/>
  <c r="AJ109" i="68"/>
  <c r="BK109" i="68"/>
  <c r="CY109" i="68"/>
  <c r="P109" i="68"/>
  <c r="Z109" i="68" s="1"/>
  <c r="CE109" i="68"/>
  <c r="CO109" i="68"/>
  <c r="BK45" i="68"/>
  <c r="AJ45" i="68"/>
  <c r="CY45" i="68"/>
  <c r="BH45" i="68"/>
  <c r="CO45" i="68"/>
  <c r="P45" i="68"/>
  <c r="Z45" i="68" s="1"/>
  <c r="CE45" i="68"/>
  <c r="AT45" i="68"/>
  <c r="DM45" i="68"/>
  <c r="BU45" i="68"/>
  <c r="BI45" i="68"/>
  <c r="CO1058" i="68"/>
  <c r="P1058" i="68"/>
  <c r="Z1058" i="68" s="1"/>
  <c r="DM1058" i="68"/>
  <c r="BU1058" i="68"/>
  <c r="AJ1058" i="68"/>
  <c r="BK1058" i="68"/>
  <c r="BH1058" i="68"/>
  <c r="CY1058" i="68"/>
  <c r="AT1058" i="68"/>
  <c r="CE1058" i="68"/>
  <c r="CO930" i="68"/>
  <c r="P930" i="68"/>
  <c r="Z930" i="68" s="1"/>
  <c r="CE930" i="68"/>
  <c r="DM930" i="68"/>
  <c r="BU930" i="68"/>
  <c r="AT930" i="68"/>
  <c r="CY930" i="68"/>
  <c r="AJ930" i="68"/>
  <c r="BK930" i="68"/>
  <c r="BH930" i="68"/>
  <c r="CE738" i="68"/>
  <c r="BH738" i="68"/>
  <c r="CY738" i="68"/>
  <c r="P738" i="68"/>
  <c r="Z738" i="68" s="1"/>
  <c r="CO738" i="68"/>
  <c r="BK738" i="68"/>
  <c r="DM738" i="68"/>
  <c r="AT738" i="68"/>
  <c r="BU738" i="68"/>
  <c r="AJ738" i="68"/>
  <c r="DM610" i="68"/>
  <c r="BU610" i="68"/>
  <c r="AT610" i="68"/>
  <c r="BK610" i="68"/>
  <c r="AJ610" i="68"/>
  <c r="BH610" i="68"/>
  <c r="CE610" i="68"/>
  <c r="P610" i="68"/>
  <c r="Z610" i="68" s="1"/>
  <c r="CY610" i="68"/>
  <c r="CO610" i="68"/>
  <c r="CE418" i="68"/>
  <c r="BU418" i="68"/>
  <c r="AT418" i="68"/>
  <c r="DM418" i="68"/>
  <c r="BK418" i="68"/>
  <c r="AJ418" i="68"/>
  <c r="BH418" i="68"/>
  <c r="CY418" i="68"/>
  <c r="P418" i="68"/>
  <c r="Z418" i="68" s="1"/>
  <c r="CO418" i="68"/>
  <c r="BH290" i="68"/>
  <c r="CO290" i="68"/>
  <c r="P290" i="68"/>
  <c r="Z290" i="68" s="1"/>
  <c r="CE290" i="68"/>
  <c r="DM290" i="68"/>
  <c r="BU290" i="68"/>
  <c r="AT290" i="68"/>
  <c r="BK290" i="68"/>
  <c r="AJ290" i="68"/>
  <c r="CY290" i="68"/>
  <c r="CE162" i="68"/>
  <c r="DM162" i="68"/>
  <c r="BU162" i="68"/>
  <c r="AT162" i="68"/>
  <c r="BK162" i="68"/>
  <c r="AJ162" i="68"/>
  <c r="CY162" i="68"/>
  <c r="BH162" i="68"/>
  <c r="P162" i="68"/>
  <c r="Z162" i="68" s="1"/>
  <c r="CO162" i="68"/>
  <c r="BU34" i="68"/>
  <c r="AT34" i="68"/>
  <c r="BK34" i="68"/>
  <c r="AJ34" i="68"/>
  <c r="CY34" i="68"/>
  <c r="BH34" i="68"/>
  <c r="CO34" i="68"/>
  <c r="P34" i="68"/>
  <c r="Z34" i="68" s="1"/>
  <c r="CE34" i="68"/>
  <c r="DM34" i="68"/>
  <c r="CY1029" i="68"/>
  <c r="BH1029" i="68"/>
  <c r="CO1029" i="68"/>
  <c r="P1029" i="68"/>
  <c r="Z1029" i="68" s="1"/>
  <c r="CE1029" i="68"/>
  <c r="BU1029" i="68"/>
  <c r="AT1029" i="68"/>
  <c r="DM1029" i="68"/>
  <c r="AJ1029" i="68"/>
  <c r="BK1029" i="68"/>
  <c r="CO709" i="68"/>
  <c r="P709" i="68"/>
  <c r="Z709" i="68" s="1"/>
  <c r="CE709" i="68"/>
  <c r="DM709" i="68"/>
  <c r="BU709" i="68"/>
  <c r="AT709" i="68"/>
  <c r="CY709" i="68"/>
  <c r="AJ709" i="68"/>
  <c r="BK709" i="68"/>
  <c r="BH709" i="68"/>
  <c r="CO389" i="68"/>
  <c r="P389" i="68"/>
  <c r="Z389" i="68" s="1"/>
  <c r="CE389" i="68"/>
  <c r="DM389" i="68"/>
  <c r="BU389" i="68"/>
  <c r="AT389" i="68"/>
  <c r="BK389" i="68"/>
  <c r="AJ389" i="68"/>
  <c r="CY389" i="68"/>
  <c r="BH389" i="68"/>
  <c r="DM197" i="68"/>
  <c r="BU197" i="68"/>
  <c r="AT197" i="68"/>
  <c r="BK197" i="68"/>
  <c r="AJ197" i="68"/>
  <c r="CY197" i="68"/>
  <c r="BH197" i="68"/>
  <c r="CO197" i="68"/>
  <c r="P197" i="68"/>
  <c r="Z197" i="68" s="1"/>
  <c r="CE197" i="68"/>
  <c r="BK69" i="68"/>
  <c r="AJ69" i="68"/>
  <c r="CY69" i="68"/>
  <c r="BH69" i="68"/>
  <c r="CO69" i="68"/>
  <c r="P69" i="68"/>
  <c r="Z69" i="68" s="1"/>
  <c r="CE69" i="68"/>
  <c r="BU69" i="68"/>
  <c r="AT69" i="68"/>
  <c r="DM69" i="68"/>
  <c r="BI1170" i="68"/>
  <c r="BI1118" i="68"/>
  <c r="DN1149" i="68"/>
  <c r="BI1060" i="68"/>
  <c r="BI1037" i="68"/>
  <c r="BI987" i="68"/>
  <c r="BI566" i="68"/>
  <c r="BI447" i="68"/>
  <c r="DN424" i="68"/>
  <c r="BI184" i="68"/>
  <c r="BK1154" i="68"/>
  <c r="AJ1154" i="68"/>
  <c r="CY1154" i="68"/>
  <c r="BH1154" i="68"/>
  <c r="CO1154" i="68"/>
  <c r="P1154" i="68"/>
  <c r="Z1154" i="68" s="1"/>
  <c r="CE1154" i="68"/>
  <c r="DM1154" i="68"/>
  <c r="AT1154" i="68"/>
  <c r="BU1154" i="68"/>
  <c r="CO1090" i="68"/>
  <c r="P1090" i="68"/>
  <c r="Z1090" i="68" s="1"/>
  <c r="CE1090" i="68"/>
  <c r="DM1090" i="68"/>
  <c r="BU1090" i="68"/>
  <c r="AT1090" i="68"/>
  <c r="BK1090" i="68"/>
  <c r="AJ1090" i="68"/>
  <c r="CY1090" i="68"/>
  <c r="BH1090" i="68"/>
  <c r="BK1026" i="68"/>
  <c r="AJ1026" i="68"/>
  <c r="CY1026" i="68"/>
  <c r="BH1026" i="68"/>
  <c r="CO1026" i="68"/>
  <c r="P1026" i="68"/>
  <c r="Z1026" i="68" s="1"/>
  <c r="DM1026" i="68"/>
  <c r="BU1026" i="68"/>
  <c r="CE1026" i="68"/>
  <c r="AT1026" i="68"/>
  <c r="CO962" i="68"/>
  <c r="P962" i="68"/>
  <c r="Z962" i="68" s="1"/>
  <c r="CE962" i="68"/>
  <c r="DM962" i="68"/>
  <c r="BU962" i="68"/>
  <c r="AT962" i="68"/>
  <c r="AJ962" i="68"/>
  <c r="BK962" i="68"/>
  <c r="CY962" i="68"/>
  <c r="BH962" i="68"/>
  <c r="CO898" i="68"/>
  <c r="P898" i="68"/>
  <c r="Z898" i="68" s="1"/>
  <c r="CE898" i="68"/>
  <c r="DM898" i="68"/>
  <c r="BU898" i="68"/>
  <c r="AT898" i="68"/>
  <c r="CY898" i="68"/>
  <c r="AJ898" i="68"/>
  <c r="BK898" i="68"/>
  <c r="BH898" i="68"/>
  <c r="CO834" i="68"/>
  <c r="P834" i="68"/>
  <c r="Z834" i="68" s="1"/>
  <c r="CE834" i="68"/>
  <c r="DM834" i="68"/>
  <c r="BU834" i="68"/>
  <c r="AT834" i="68"/>
  <c r="BK834" i="68"/>
  <c r="AJ834" i="68"/>
  <c r="BH834" i="68"/>
  <c r="CY834" i="68"/>
  <c r="CY770" i="68"/>
  <c r="BH770" i="68"/>
  <c r="CO770" i="68"/>
  <c r="P770" i="68"/>
  <c r="Z770" i="68" s="1"/>
  <c r="CE770" i="68"/>
  <c r="AT770" i="68"/>
  <c r="AJ770" i="68"/>
  <c r="DM770" i="68"/>
  <c r="BU770" i="68"/>
  <c r="BK770" i="68"/>
  <c r="BH706" i="68"/>
  <c r="CO706" i="68"/>
  <c r="P706" i="68"/>
  <c r="Z706" i="68" s="1"/>
  <c r="CE706" i="68"/>
  <c r="DM706" i="68"/>
  <c r="CY706" i="68"/>
  <c r="AT706" i="68"/>
  <c r="AJ706" i="68"/>
  <c r="BU706" i="68"/>
  <c r="BK706" i="68"/>
  <c r="DM642" i="68"/>
  <c r="BU642" i="68"/>
  <c r="AT642" i="68"/>
  <c r="BK642" i="68"/>
  <c r="AJ642" i="68"/>
  <c r="BH642" i="68"/>
  <c r="CY642" i="68"/>
  <c r="CO642" i="68"/>
  <c r="CE642" i="68"/>
  <c r="P642" i="68"/>
  <c r="Z642" i="68" s="1"/>
  <c r="BU578" i="68"/>
  <c r="AT578" i="68"/>
  <c r="BH578" i="68"/>
  <c r="CE578" i="68"/>
  <c r="AJ578" i="68"/>
  <c r="DM578" i="68"/>
  <c r="BK578" i="68"/>
  <c r="CY578" i="68"/>
  <c r="CO578" i="68"/>
  <c r="P578" i="68"/>
  <c r="Z578" i="68" s="1"/>
  <c r="CE514" i="68"/>
  <c r="DM514" i="68"/>
  <c r="BU514" i="68"/>
  <c r="AT514" i="68"/>
  <c r="CY514" i="68"/>
  <c r="CO514" i="68"/>
  <c r="AJ514" i="68"/>
  <c r="BK514" i="68"/>
  <c r="P514" i="68"/>
  <c r="Z514" i="68" s="1"/>
  <c r="BH514" i="68"/>
  <c r="BH450" i="68"/>
  <c r="CE450" i="68"/>
  <c r="P450" i="68"/>
  <c r="Z450" i="68" s="1"/>
  <c r="CY450" i="68"/>
  <c r="CO450" i="68"/>
  <c r="AT450" i="68"/>
  <c r="BU450" i="68"/>
  <c r="DM450" i="68"/>
  <c r="AJ450" i="68"/>
  <c r="BK450" i="68"/>
  <c r="BH386" i="68"/>
  <c r="CO386" i="68"/>
  <c r="P386" i="68"/>
  <c r="Z386" i="68" s="1"/>
  <c r="CE386" i="68"/>
  <c r="DM386" i="68"/>
  <c r="BU386" i="68"/>
  <c r="AT386" i="68"/>
  <c r="AJ386" i="68"/>
  <c r="CY386" i="68"/>
  <c r="BK386" i="68"/>
  <c r="BK322" i="68"/>
  <c r="AJ322" i="68"/>
  <c r="CY322" i="68"/>
  <c r="BH322" i="68"/>
  <c r="CO322" i="68"/>
  <c r="P322" i="68"/>
  <c r="Z322" i="68" s="1"/>
  <c r="CE322" i="68"/>
  <c r="DM322" i="68"/>
  <c r="BU322" i="68"/>
  <c r="AT322" i="68"/>
  <c r="CE258" i="68"/>
  <c r="DM258" i="68"/>
  <c r="BU258" i="68"/>
  <c r="AT258" i="68"/>
  <c r="BK258" i="68"/>
  <c r="AJ258" i="68"/>
  <c r="CY258" i="68"/>
  <c r="BH258" i="68"/>
  <c r="P258" i="68"/>
  <c r="Z258" i="68" s="1"/>
  <c r="CO258" i="68"/>
  <c r="CE194" i="68"/>
  <c r="DM194" i="68"/>
  <c r="BU194" i="68"/>
  <c r="AT194" i="68"/>
  <c r="BK194" i="68"/>
  <c r="AJ194" i="68"/>
  <c r="CY194" i="68"/>
  <c r="BH194" i="68"/>
  <c r="P194" i="68"/>
  <c r="Z194" i="68" s="1"/>
  <c r="CO194" i="68"/>
  <c r="CY130" i="68"/>
  <c r="BK130" i="68"/>
  <c r="P130" i="68"/>
  <c r="Z130" i="68" s="1"/>
  <c r="BH130" i="68"/>
  <c r="CO130" i="68"/>
  <c r="CE130" i="68"/>
  <c r="AT130" i="68"/>
  <c r="BU130" i="68"/>
  <c r="DM130" i="68"/>
  <c r="AJ130" i="68"/>
  <c r="BU66" i="68"/>
  <c r="AT66" i="68"/>
  <c r="BK66" i="68"/>
  <c r="AJ66" i="68"/>
  <c r="CY66" i="68"/>
  <c r="BH66" i="68"/>
  <c r="CO66" i="68"/>
  <c r="P66" i="68"/>
  <c r="Z66" i="68" s="1"/>
  <c r="CE66" i="68"/>
  <c r="DM66" i="68"/>
  <c r="CO1169" i="68"/>
  <c r="P1169" i="68"/>
  <c r="Z1169" i="68" s="1"/>
  <c r="CE1169" i="68"/>
  <c r="DM1169" i="68"/>
  <c r="BU1169" i="68"/>
  <c r="AT1169" i="68"/>
  <c r="BK1169" i="68"/>
  <c r="AJ1169" i="68"/>
  <c r="BH1169" i="68"/>
  <c r="CY1169" i="68"/>
  <c r="CY1105" i="68"/>
  <c r="CO1105" i="68"/>
  <c r="CE1105" i="68"/>
  <c r="AT1105" i="68"/>
  <c r="DM1105" i="68"/>
  <c r="BU1105" i="68"/>
  <c r="BK1105" i="68"/>
  <c r="P1105" i="68"/>
  <c r="Z1105" i="68" s="1"/>
  <c r="BH1105" i="68"/>
  <c r="AJ1105" i="68"/>
  <c r="DM1041" i="68"/>
  <c r="BU1041" i="68"/>
  <c r="AT1041" i="68"/>
  <c r="BK1041" i="68"/>
  <c r="AJ1041" i="68"/>
  <c r="BH1041" i="68"/>
  <c r="CO1041" i="68"/>
  <c r="CE1041" i="68"/>
  <c r="P1041" i="68"/>
  <c r="Z1041" i="68" s="1"/>
  <c r="CY1041" i="68"/>
  <c r="CO977" i="68"/>
  <c r="P977" i="68"/>
  <c r="Z977" i="68" s="1"/>
  <c r="DM977" i="68"/>
  <c r="BU977" i="68"/>
  <c r="AT977" i="68"/>
  <c r="AJ977" i="68"/>
  <c r="BK977" i="68"/>
  <c r="BH977" i="68"/>
  <c r="CE977" i="68"/>
  <c r="CY977" i="68"/>
  <c r="BK913" i="68"/>
  <c r="AJ913" i="68"/>
  <c r="CY913" i="68"/>
  <c r="BH913" i="68"/>
  <c r="CO913" i="68"/>
  <c r="P913" i="68"/>
  <c r="Z913" i="68" s="1"/>
  <c r="AT913" i="68"/>
  <c r="BU913" i="68"/>
  <c r="DM913" i="68"/>
  <c r="CE913" i="68"/>
  <c r="BK849" i="68"/>
  <c r="AJ849" i="68"/>
  <c r="CY849" i="68"/>
  <c r="BH849" i="68"/>
  <c r="CO849" i="68"/>
  <c r="P849" i="68"/>
  <c r="Z849" i="68" s="1"/>
  <c r="AT849" i="68"/>
  <c r="BU849" i="68"/>
  <c r="DM849" i="68"/>
  <c r="CE849" i="68"/>
  <c r="BU785" i="68"/>
  <c r="AT785" i="68"/>
  <c r="BK785" i="68"/>
  <c r="AJ785" i="68"/>
  <c r="CY785" i="68"/>
  <c r="DM785" i="68"/>
  <c r="BH785" i="68"/>
  <c r="P785" i="68"/>
  <c r="Z785" i="68" s="1"/>
  <c r="CO785" i="68"/>
  <c r="CE785" i="68"/>
  <c r="BK721" i="68"/>
  <c r="AJ721" i="68"/>
  <c r="CY721" i="68"/>
  <c r="BH721" i="68"/>
  <c r="CO721" i="68"/>
  <c r="AT721" i="68"/>
  <c r="CE721" i="68"/>
  <c r="P721" i="68"/>
  <c r="Z721" i="68" s="1"/>
  <c r="DM721" i="68"/>
  <c r="BU721" i="68"/>
  <c r="BH657" i="68"/>
  <c r="CO657" i="68"/>
  <c r="P657" i="68"/>
  <c r="Z657" i="68" s="1"/>
  <c r="CE657" i="68"/>
  <c r="DM657" i="68"/>
  <c r="CY657" i="68"/>
  <c r="AT657" i="68"/>
  <c r="BU657" i="68"/>
  <c r="AJ657" i="68"/>
  <c r="BK657" i="68"/>
  <c r="BH593" i="68"/>
  <c r="CO593" i="68"/>
  <c r="P593" i="68"/>
  <c r="Z593" i="68" s="1"/>
  <c r="CE593" i="68"/>
  <c r="DM593" i="68"/>
  <c r="CY593" i="68"/>
  <c r="AT593" i="68"/>
  <c r="BU593" i="68"/>
  <c r="AJ593" i="68"/>
  <c r="BK593" i="68"/>
  <c r="CY529" i="68"/>
  <c r="BH529" i="68"/>
  <c r="CO529" i="68"/>
  <c r="P529" i="68"/>
  <c r="Z529" i="68" s="1"/>
  <c r="CE529" i="68"/>
  <c r="AT529" i="68"/>
  <c r="AJ529" i="68"/>
  <c r="BU529" i="68"/>
  <c r="DM529" i="68"/>
  <c r="BK529" i="68"/>
  <c r="CE465" i="68"/>
  <c r="DM465" i="68"/>
  <c r="BK465" i="68"/>
  <c r="AJ465" i="68"/>
  <c r="CY465" i="68"/>
  <c r="AT465" i="68"/>
  <c r="CO465" i="68"/>
  <c r="BU465" i="68"/>
  <c r="P465" i="68"/>
  <c r="Z465" i="68" s="1"/>
  <c r="BH465" i="68"/>
  <c r="BK401" i="68"/>
  <c r="AJ401" i="68"/>
  <c r="CY401" i="68"/>
  <c r="BH401" i="68"/>
  <c r="CO401" i="68"/>
  <c r="P401" i="68"/>
  <c r="Z401" i="68" s="1"/>
  <c r="CE401" i="68"/>
  <c r="AT401" i="68"/>
  <c r="BU401" i="68"/>
  <c r="DM401" i="68"/>
  <c r="BH337" i="68"/>
  <c r="CO337" i="68"/>
  <c r="P337" i="68"/>
  <c r="Z337" i="68" s="1"/>
  <c r="CE337" i="68"/>
  <c r="CY337" i="68"/>
  <c r="AT337" i="68"/>
  <c r="BU337" i="68"/>
  <c r="AJ337" i="68"/>
  <c r="DM337" i="68"/>
  <c r="BK337" i="68"/>
  <c r="CY273" i="68"/>
  <c r="BH273" i="68"/>
  <c r="CO273" i="68"/>
  <c r="P273" i="68"/>
  <c r="Z273" i="68" s="1"/>
  <c r="CE273" i="68"/>
  <c r="DM273" i="68"/>
  <c r="BU273" i="68"/>
  <c r="AT273" i="68"/>
  <c r="AJ273" i="68"/>
  <c r="BK273" i="68"/>
  <c r="CY209" i="68"/>
  <c r="BH209" i="68"/>
  <c r="CO209" i="68"/>
  <c r="P209" i="68"/>
  <c r="Z209" i="68" s="1"/>
  <c r="CE209" i="68"/>
  <c r="DM209" i="68"/>
  <c r="BU209" i="68"/>
  <c r="AT209" i="68"/>
  <c r="BK209" i="68"/>
  <c r="AJ209" i="68"/>
  <c r="BU145" i="68"/>
  <c r="AT145" i="68"/>
  <c r="CO145" i="68"/>
  <c r="CE145" i="68"/>
  <c r="DM145" i="68"/>
  <c r="AJ145" i="68"/>
  <c r="BK145" i="68"/>
  <c r="CY145" i="68"/>
  <c r="P145" i="68"/>
  <c r="Z145" i="68" s="1"/>
  <c r="BH145" i="68"/>
  <c r="CO81" i="68"/>
  <c r="P81" i="68"/>
  <c r="Z81" i="68" s="1"/>
  <c r="CE81" i="68"/>
  <c r="DM81" i="68"/>
  <c r="BU81" i="68"/>
  <c r="AT81" i="68"/>
  <c r="BK81" i="68"/>
  <c r="AJ81" i="68"/>
  <c r="CY81" i="68"/>
  <c r="BH81" i="68"/>
  <c r="CO17" i="68"/>
  <c r="P17" i="68"/>
  <c r="Z17" i="68" s="1"/>
  <c r="CE17" i="68"/>
  <c r="DM17" i="68"/>
  <c r="BU17" i="68"/>
  <c r="AT17" i="68"/>
  <c r="BK17" i="68"/>
  <c r="AJ17" i="68"/>
  <c r="CY17" i="68"/>
  <c r="BH17" i="68"/>
  <c r="BK1176" i="68"/>
  <c r="AJ1176" i="68"/>
  <c r="CY1176" i="68"/>
  <c r="BH1176" i="68"/>
  <c r="CO1176" i="68"/>
  <c r="P1176" i="68"/>
  <c r="Z1176" i="68" s="1"/>
  <c r="DM1176" i="68"/>
  <c r="AT1176" i="68"/>
  <c r="CE1176" i="68"/>
  <c r="BU1176" i="68"/>
  <c r="CE1112" i="68"/>
  <c r="DM1112" i="68"/>
  <c r="BU1112" i="68"/>
  <c r="AT1112" i="68"/>
  <c r="CY1112" i="68"/>
  <c r="CO1112" i="68"/>
  <c r="AJ1112" i="68"/>
  <c r="BK1112" i="68"/>
  <c r="P1112" i="68"/>
  <c r="Z1112" i="68" s="1"/>
  <c r="BH1112" i="68"/>
  <c r="BH1048" i="68"/>
  <c r="CO1048" i="68"/>
  <c r="P1048" i="68"/>
  <c r="Z1048" i="68" s="1"/>
  <c r="CE1048" i="68"/>
  <c r="DM1048" i="68"/>
  <c r="AJ1048" i="68"/>
  <c r="BK1048" i="68"/>
  <c r="CY1048" i="68"/>
  <c r="AT1048" i="68"/>
  <c r="BU1048" i="68"/>
  <c r="BK984" i="68"/>
  <c r="AJ984" i="68"/>
  <c r="BH984" i="68"/>
  <c r="CO984" i="68"/>
  <c r="P984" i="68"/>
  <c r="Z984" i="68" s="1"/>
  <c r="DM984" i="68"/>
  <c r="AT984" i="68"/>
  <c r="CE984" i="68"/>
  <c r="BU984" i="68"/>
  <c r="CY984" i="68"/>
  <c r="DM920" i="68"/>
  <c r="BU920" i="68"/>
  <c r="AT920" i="68"/>
  <c r="BK920" i="68"/>
  <c r="AJ920" i="68"/>
  <c r="CO920" i="68"/>
  <c r="CE920" i="68"/>
  <c r="BH920" i="68"/>
  <c r="CY920" i="68"/>
  <c r="P920" i="68"/>
  <c r="Z920" i="68" s="1"/>
  <c r="DM856" i="68"/>
  <c r="BU856" i="68"/>
  <c r="AT856" i="68"/>
  <c r="BK856" i="68"/>
  <c r="AJ856" i="68"/>
  <c r="CO856" i="68"/>
  <c r="CE856" i="68"/>
  <c r="BH856" i="68"/>
  <c r="P856" i="68"/>
  <c r="Z856" i="68" s="1"/>
  <c r="CY856" i="68"/>
  <c r="CO792" i="68"/>
  <c r="P792" i="68"/>
  <c r="Z792" i="68" s="1"/>
  <c r="CE792" i="68"/>
  <c r="DM792" i="68"/>
  <c r="BU792" i="68"/>
  <c r="AT792" i="68"/>
  <c r="BK792" i="68"/>
  <c r="BH792" i="68"/>
  <c r="AJ792" i="68"/>
  <c r="CY792" i="68"/>
  <c r="CE728" i="68"/>
  <c r="DM728" i="68"/>
  <c r="BU728" i="68"/>
  <c r="AT728" i="68"/>
  <c r="AJ728" i="68"/>
  <c r="BK728" i="68"/>
  <c r="BH728" i="68"/>
  <c r="P728" i="68"/>
  <c r="Z728" i="68" s="1"/>
  <c r="CY728" i="68"/>
  <c r="CO728" i="68"/>
  <c r="CE664" i="68"/>
  <c r="DM664" i="68"/>
  <c r="BK664" i="68"/>
  <c r="AJ664" i="68"/>
  <c r="BH664" i="68"/>
  <c r="CY664" i="68"/>
  <c r="P664" i="68"/>
  <c r="Z664" i="68" s="1"/>
  <c r="CO664" i="68"/>
  <c r="BU664" i="68"/>
  <c r="AT664" i="68"/>
  <c r="BK600" i="68"/>
  <c r="AJ600" i="68"/>
  <c r="CY600" i="68"/>
  <c r="BH600" i="68"/>
  <c r="CE600" i="68"/>
  <c r="DM600" i="68"/>
  <c r="AT600" i="68"/>
  <c r="CO600" i="68"/>
  <c r="P600" i="68"/>
  <c r="Z600" i="68" s="1"/>
  <c r="BU600" i="68"/>
  <c r="BU536" i="68"/>
  <c r="AT536" i="68"/>
  <c r="BK536" i="68"/>
  <c r="AJ536" i="68"/>
  <c r="CY536" i="68"/>
  <c r="CO536" i="68"/>
  <c r="CE536" i="68"/>
  <c r="P536" i="68"/>
  <c r="Z536" i="68" s="1"/>
  <c r="DM536" i="68"/>
  <c r="BH536" i="68"/>
  <c r="BU472" i="68"/>
  <c r="AT472" i="68"/>
  <c r="CO472" i="68"/>
  <c r="CE472" i="68"/>
  <c r="DM472" i="68"/>
  <c r="AJ472" i="68"/>
  <c r="BK472" i="68"/>
  <c r="CY472" i="68"/>
  <c r="P472" i="68"/>
  <c r="Z472" i="68" s="1"/>
  <c r="BH472" i="68"/>
  <c r="CE408" i="68"/>
  <c r="DM408" i="68"/>
  <c r="BU408" i="68"/>
  <c r="AT408" i="68"/>
  <c r="BK408" i="68"/>
  <c r="AJ408" i="68"/>
  <c r="CY408" i="68"/>
  <c r="CO408" i="68"/>
  <c r="BH408" i="68"/>
  <c r="P408" i="68"/>
  <c r="Z408" i="68" s="1"/>
  <c r="CE344" i="68"/>
  <c r="DM344" i="68"/>
  <c r="BU344" i="68"/>
  <c r="AT344" i="68"/>
  <c r="BK344" i="68"/>
  <c r="AJ344" i="68"/>
  <c r="CY344" i="68"/>
  <c r="P344" i="68"/>
  <c r="Z344" i="68" s="1"/>
  <c r="CO344" i="68"/>
  <c r="BH344" i="68"/>
  <c r="BK280" i="68"/>
  <c r="AJ280" i="68"/>
  <c r="CO280" i="68"/>
  <c r="CE280" i="68"/>
  <c r="DM280" i="68"/>
  <c r="AT280" i="68"/>
  <c r="BU280" i="68"/>
  <c r="CY280" i="68"/>
  <c r="BH280" i="68"/>
  <c r="P280" i="68"/>
  <c r="Z280" i="68" s="1"/>
  <c r="BU216" i="68"/>
  <c r="AT216" i="68"/>
  <c r="BK216" i="68"/>
  <c r="AJ216" i="68"/>
  <c r="CY216" i="68"/>
  <c r="BH216" i="68"/>
  <c r="CO216" i="68"/>
  <c r="P216" i="68"/>
  <c r="Z216" i="68" s="1"/>
  <c r="CE216" i="68"/>
  <c r="DM216" i="68"/>
  <c r="BU152" i="68"/>
  <c r="AT152" i="68"/>
  <c r="CY152" i="68"/>
  <c r="BH152" i="68"/>
  <c r="CO152" i="68"/>
  <c r="P152" i="68"/>
  <c r="Z152" i="68" s="1"/>
  <c r="CE152" i="68"/>
  <c r="AJ152" i="68"/>
  <c r="BK152" i="68"/>
  <c r="DM152" i="68"/>
  <c r="CO88" i="68"/>
  <c r="P88" i="68"/>
  <c r="Z88" i="68" s="1"/>
  <c r="CY88" i="68"/>
  <c r="BH88" i="68"/>
  <c r="CE88" i="68"/>
  <c r="AT88" i="68"/>
  <c r="DM88" i="68"/>
  <c r="BU88" i="68"/>
  <c r="AJ88" i="68"/>
  <c r="BK88" i="68"/>
  <c r="BK24" i="68"/>
  <c r="AJ24" i="68"/>
  <c r="CY24" i="68"/>
  <c r="BH24" i="68"/>
  <c r="CO24" i="68"/>
  <c r="P24" i="68"/>
  <c r="Z24" i="68" s="1"/>
  <c r="CE24" i="68"/>
  <c r="DM24" i="68"/>
  <c r="BU24" i="68"/>
  <c r="AT24" i="68"/>
  <c r="DM1175" i="68"/>
  <c r="BU1175" i="68"/>
  <c r="AT1175" i="68"/>
  <c r="BK1175" i="68"/>
  <c r="AJ1175" i="68"/>
  <c r="BH1175" i="68"/>
  <c r="P1175" i="68"/>
  <c r="Z1175" i="68" s="1"/>
  <c r="CY1175" i="68"/>
  <c r="CO1175" i="68"/>
  <c r="CE1175" i="68"/>
  <c r="CY1111" i="68"/>
  <c r="BH1111" i="68"/>
  <c r="CO1111" i="68"/>
  <c r="P1111" i="68"/>
  <c r="Z1111" i="68" s="1"/>
  <c r="CE1111" i="68"/>
  <c r="BU1111" i="68"/>
  <c r="AT1111" i="68"/>
  <c r="BK1111" i="68"/>
  <c r="DM1111" i="68"/>
  <c r="AJ1111" i="68"/>
  <c r="BK1047" i="68"/>
  <c r="AJ1047" i="68"/>
  <c r="CY1047" i="68"/>
  <c r="BH1047" i="68"/>
  <c r="CE1047" i="68"/>
  <c r="AT1047" i="68"/>
  <c r="CO1047" i="68"/>
  <c r="P1047" i="68"/>
  <c r="Z1047" i="68" s="1"/>
  <c r="BU1047" i="68"/>
  <c r="DM1047" i="68"/>
  <c r="DM983" i="68"/>
  <c r="BK983" i="68"/>
  <c r="AJ983" i="68"/>
  <c r="BH983" i="68"/>
  <c r="P983" i="68"/>
  <c r="Z983" i="68" s="1"/>
  <c r="CY983" i="68"/>
  <c r="CO983" i="68"/>
  <c r="AT983" i="68"/>
  <c r="CE983" i="68"/>
  <c r="BU983" i="68"/>
  <c r="BH919" i="68"/>
  <c r="CO919" i="68"/>
  <c r="P919" i="68"/>
  <c r="Z919" i="68" s="1"/>
  <c r="CE919" i="68"/>
  <c r="DM919" i="68"/>
  <c r="CY919" i="68"/>
  <c r="AT919" i="68"/>
  <c r="BU919" i="68"/>
  <c r="AJ919" i="68"/>
  <c r="BK919" i="68"/>
  <c r="BH855" i="68"/>
  <c r="CO855" i="68"/>
  <c r="P855" i="68"/>
  <c r="Z855" i="68" s="1"/>
  <c r="CE855" i="68"/>
  <c r="DM855" i="68"/>
  <c r="CY855" i="68"/>
  <c r="AT855" i="68"/>
  <c r="BU855" i="68"/>
  <c r="AJ855" i="68"/>
  <c r="BK855" i="68"/>
  <c r="BK791" i="68"/>
  <c r="AJ791" i="68"/>
  <c r="CY791" i="68"/>
  <c r="BH791" i="68"/>
  <c r="CO791" i="68"/>
  <c r="P791" i="68"/>
  <c r="Z791" i="68" s="1"/>
  <c r="CE791" i="68"/>
  <c r="BU791" i="68"/>
  <c r="AT791" i="68"/>
  <c r="DM791" i="68"/>
  <c r="CY727" i="68"/>
  <c r="BH727" i="68"/>
  <c r="CO727" i="68"/>
  <c r="P727" i="68"/>
  <c r="Z727" i="68" s="1"/>
  <c r="CE727" i="68"/>
  <c r="AJ727" i="68"/>
  <c r="BU727" i="68"/>
  <c r="BK727" i="68"/>
  <c r="DM727" i="68"/>
  <c r="AT727" i="68"/>
  <c r="CY663" i="68"/>
  <c r="BH663" i="68"/>
  <c r="P663" i="68"/>
  <c r="Z663" i="68" s="1"/>
  <c r="BK663" i="68"/>
  <c r="CE663" i="68"/>
  <c r="AT663" i="68"/>
  <c r="DM663" i="68"/>
  <c r="AJ663" i="68"/>
  <c r="CO663" i="68"/>
  <c r="BU663" i="68"/>
  <c r="CE599" i="68"/>
  <c r="DM599" i="68"/>
  <c r="BU599" i="68"/>
  <c r="AT599" i="68"/>
  <c r="CY599" i="68"/>
  <c r="P599" i="68"/>
  <c r="Z599" i="68" s="1"/>
  <c r="CO599" i="68"/>
  <c r="AJ599" i="68"/>
  <c r="BK599" i="68"/>
  <c r="BH599" i="68"/>
  <c r="CO535" i="68"/>
  <c r="P535" i="68"/>
  <c r="Z535" i="68" s="1"/>
  <c r="CE535" i="68"/>
  <c r="DM535" i="68"/>
  <c r="BU535" i="68"/>
  <c r="AT535" i="68"/>
  <c r="BK535" i="68"/>
  <c r="BH535" i="68"/>
  <c r="AJ535" i="68"/>
  <c r="CY535" i="68"/>
  <c r="CO471" i="68"/>
  <c r="P471" i="68"/>
  <c r="Z471" i="68" s="1"/>
  <c r="CE471" i="68"/>
  <c r="AT471" i="68"/>
  <c r="DM471" i="68"/>
  <c r="BU471" i="68"/>
  <c r="AJ471" i="68"/>
  <c r="BK471" i="68"/>
  <c r="BH471" i="68"/>
  <c r="CY471" i="68"/>
  <c r="CY407" i="68"/>
  <c r="BH407" i="68"/>
  <c r="CO407" i="68"/>
  <c r="P407" i="68"/>
  <c r="Z407" i="68" s="1"/>
  <c r="CE407" i="68"/>
  <c r="DM407" i="68"/>
  <c r="BU407" i="68"/>
  <c r="AT407" i="68"/>
  <c r="BK407" i="68"/>
  <c r="AJ407" i="68"/>
  <c r="CY343" i="68"/>
  <c r="BH343" i="68"/>
  <c r="CO343" i="68"/>
  <c r="P343" i="68"/>
  <c r="Z343" i="68" s="1"/>
  <c r="CE343" i="68"/>
  <c r="DM343" i="68"/>
  <c r="BU343" i="68"/>
  <c r="AT343" i="68"/>
  <c r="BK343" i="68"/>
  <c r="AJ343" i="68"/>
  <c r="DM279" i="68"/>
  <c r="CO279" i="68"/>
  <c r="P279" i="68"/>
  <c r="Z279" i="68" s="1"/>
  <c r="CE279" i="68"/>
  <c r="BU279" i="68"/>
  <c r="AT279" i="68"/>
  <c r="BK279" i="68"/>
  <c r="AJ279" i="68"/>
  <c r="CY279" i="68"/>
  <c r="BH279" i="68"/>
  <c r="CO215" i="68"/>
  <c r="P215" i="68"/>
  <c r="Z215" i="68" s="1"/>
  <c r="CE215" i="68"/>
  <c r="DM215" i="68"/>
  <c r="BU215" i="68"/>
  <c r="AT215" i="68"/>
  <c r="BK215" i="68"/>
  <c r="AJ215" i="68"/>
  <c r="CY215" i="68"/>
  <c r="BH215" i="68"/>
  <c r="CO151" i="68"/>
  <c r="P151" i="68"/>
  <c r="Z151" i="68" s="1"/>
  <c r="BU151" i="68"/>
  <c r="AT151" i="68"/>
  <c r="BK151" i="68"/>
  <c r="AJ151" i="68"/>
  <c r="CY151" i="68"/>
  <c r="CE151" i="68"/>
  <c r="DM151" i="68"/>
  <c r="BH151" i="68"/>
  <c r="BK87" i="68"/>
  <c r="AJ87" i="68"/>
  <c r="CY87" i="68"/>
  <c r="BH87" i="68"/>
  <c r="P87" i="68"/>
  <c r="Z87" i="68" s="1"/>
  <c r="CO87" i="68"/>
  <c r="CE87" i="68"/>
  <c r="DM87" i="68"/>
  <c r="AT87" i="68"/>
  <c r="BU87" i="68"/>
  <c r="DM23" i="68"/>
  <c r="BU23" i="68"/>
  <c r="AT23" i="68"/>
  <c r="BK23" i="68"/>
  <c r="AJ23" i="68"/>
  <c r="CY23" i="68"/>
  <c r="BH23" i="68"/>
  <c r="CE23" i="68"/>
  <c r="CO23" i="68"/>
  <c r="P23" i="68"/>
  <c r="Z23" i="68" s="1"/>
  <c r="BU1190" i="68"/>
  <c r="AT1190" i="68"/>
  <c r="BK1190" i="68"/>
  <c r="AJ1190" i="68"/>
  <c r="CY1190" i="68"/>
  <c r="CO1190" i="68"/>
  <c r="P1190" i="68"/>
  <c r="Z1190" i="68" s="1"/>
  <c r="CE1190" i="68"/>
  <c r="BH1190" i="68"/>
  <c r="DM1190" i="68"/>
  <c r="BU1126" i="68"/>
  <c r="AT1126" i="68"/>
  <c r="BK1126" i="68"/>
  <c r="AJ1126" i="68"/>
  <c r="CY1126" i="68"/>
  <c r="CO1126" i="68"/>
  <c r="P1126" i="68"/>
  <c r="Z1126" i="68" s="1"/>
  <c r="BH1126" i="68"/>
  <c r="DM1126" i="68"/>
  <c r="CE1126" i="68"/>
  <c r="CY1062" i="68"/>
  <c r="BH1062" i="68"/>
  <c r="CO1062" i="68"/>
  <c r="CE1062" i="68"/>
  <c r="DM1062" i="68"/>
  <c r="BU1062" i="68"/>
  <c r="AJ1062" i="68"/>
  <c r="P1062" i="68"/>
  <c r="Z1062" i="68" s="1"/>
  <c r="BK1062" i="68"/>
  <c r="AT1062" i="68"/>
  <c r="BH998" i="68"/>
  <c r="CO998" i="68"/>
  <c r="P998" i="68"/>
  <c r="Z998" i="68" s="1"/>
  <c r="CE998" i="68"/>
  <c r="DM998" i="68"/>
  <c r="CY998" i="68"/>
  <c r="AT998" i="68"/>
  <c r="BU998" i="68"/>
  <c r="BK998" i="68"/>
  <c r="AJ998" i="68"/>
  <c r="BK934" i="68"/>
  <c r="AJ934" i="68"/>
  <c r="CY934" i="68"/>
  <c r="BH934" i="68"/>
  <c r="P934" i="68"/>
  <c r="Z934" i="68" s="1"/>
  <c r="DM934" i="68"/>
  <c r="BU934" i="68"/>
  <c r="AT934" i="68"/>
  <c r="CO934" i="68"/>
  <c r="CE934" i="68"/>
  <c r="BK870" i="68"/>
  <c r="AJ870" i="68"/>
  <c r="CY870" i="68"/>
  <c r="BH870" i="68"/>
  <c r="P870" i="68"/>
  <c r="Z870" i="68" s="1"/>
  <c r="DM870" i="68"/>
  <c r="BU870" i="68"/>
  <c r="CO870" i="68"/>
  <c r="CE870" i="68"/>
  <c r="AT870" i="68"/>
  <c r="DM806" i="68"/>
  <c r="BU806" i="68"/>
  <c r="AT806" i="68"/>
  <c r="BK806" i="68"/>
  <c r="AJ806" i="68"/>
  <c r="P806" i="68"/>
  <c r="Z806" i="68" s="1"/>
  <c r="BH806" i="68"/>
  <c r="CO806" i="68"/>
  <c r="CE806" i="68"/>
  <c r="CY806" i="68"/>
  <c r="BU742" i="68"/>
  <c r="AT742" i="68"/>
  <c r="BK742" i="68"/>
  <c r="AJ742" i="68"/>
  <c r="CE742" i="68"/>
  <c r="DM742" i="68"/>
  <c r="P742" i="68"/>
  <c r="Z742" i="68" s="1"/>
  <c r="CO742" i="68"/>
  <c r="BH742" i="68"/>
  <c r="CY742" i="68"/>
  <c r="BU678" i="68"/>
  <c r="AT678" i="68"/>
  <c r="DM678" i="68"/>
  <c r="AJ678" i="68"/>
  <c r="CE678" i="68"/>
  <c r="BK678" i="68"/>
  <c r="P678" i="68"/>
  <c r="Z678" i="68" s="1"/>
  <c r="CY678" i="68"/>
  <c r="BH678" i="68"/>
  <c r="CO678" i="68"/>
  <c r="CY614" i="68"/>
  <c r="BH614" i="68"/>
  <c r="CO614" i="68"/>
  <c r="P614" i="68"/>
  <c r="Z614" i="68" s="1"/>
  <c r="CE614" i="68"/>
  <c r="BU614" i="68"/>
  <c r="AT614" i="68"/>
  <c r="DM614" i="68"/>
  <c r="AJ614" i="68"/>
  <c r="BK614" i="68"/>
  <c r="BK550" i="68"/>
  <c r="AJ550" i="68"/>
  <c r="CY550" i="68"/>
  <c r="BH550" i="68"/>
  <c r="CO550" i="68"/>
  <c r="P550" i="68"/>
  <c r="Z550" i="68" s="1"/>
  <c r="CE550" i="68"/>
  <c r="BU550" i="68"/>
  <c r="DM550" i="68"/>
  <c r="AT550" i="68"/>
  <c r="BK486" i="68"/>
  <c r="AJ486" i="68"/>
  <c r="DM486" i="68"/>
  <c r="AT486" i="68"/>
  <c r="BU486" i="68"/>
  <c r="CY486" i="68"/>
  <c r="BH486" i="68"/>
  <c r="P486" i="68"/>
  <c r="Z486" i="68" s="1"/>
  <c r="CO486" i="68"/>
  <c r="CE486" i="68"/>
  <c r="BK422" i="68"/>
  <c r="AJ422" i="68"/>
  <c r="CO422" i="68"/>
  <c r="CE422" i="68"/>
  <c r="DM422" i="68"/>
  <c r="AT422" i="68"/>
  <c r="BU422" i="68"/>
  <c r="CY422" i="68"/>
  <c r="P422" i="68"/>
  <c r="Z422" i="68" s="1"/>
  <c r="BH422" i="68"/>
  <c r="BU358" i="68"/>
  <c r="AT358" i="68"/>
  <c r="BK358" i="68"/>
  <c r="AJ358" i="68"/>
  <c r="CY358" i="68"/>
  <c r="BH358" i="68"/>
  <c r="CO358" i="68"/>
  <c r="P358" i="68"/>
  <c r="Z358" i="68" s="1"/>
  <c r="DM358" i="68"/>
  <c r="CE358" i="68"/>
  <c r="BU294" i="68"/>
  <c r="AT294" i="68"/>
  <c r="BK294" i="68"/>
  <c r="AJ294" i="68"/>
  <c r="CY294" i="68"/>
  <c r="BH294" i="68"/>
  <c r="CO294" i="68"/>
  <c r="P294" i="68"/>
  <c r="Z294" i="68" s="1"/>
  <c r="CE294" i="68"/>
  <c r="DM294" i="68"/>
  <c r="BK230" i="68"/>
  <c r="AJ230" i="68"/>
  <c r="CY230" i="68"/>
  <c r="BH230" i="68"/>
  <c r="CO230" i="68"/>
  <c r="P230" i="68"/>
  <c r="Z230" i="68" s="1"/>
  <c r="CE230" i="68"/>
  <c r="DM230" i="68"/>
  <c r="BU230" i="68"/>
  <c r="AT230" i="68"/>
  <c r="BK166" i="68"/>
  <c r="AJ166" i="68"/>
  <c r="CY166" i="68"/>
  <c r="BH166" i="68"/>
  <c r="CO166" i="68"/>
  <c r="P166" i="68"/>
  <c r="Z166" i="68" s="1"/>
  <c r="CE166" i="68"/>
  <c r="DM166" i="68"/>
  <c r="BU166" i="68"/>
  <c r="AT166" i="68"/>
  <c r="DM102" i="68"/>
  <c r="BH102" i="68"/>
  <c r="CO102" i="68"/>
  <c r="P102" i="68"/>
  <c r="Z102" i="68" s="1"/>
  <c r="CE102" i="68"/>
  <c r="BU102" i="68"/>
  <c r="AT102" i="68"/>
  <c r="CY102" i="68"/>
  <c r="AJ102" i="68"/>
  <c r="BK102" i="68"/>
  <c r="BH38" i="68"/>
  <c r="CO38" i="68"/>
  <c r="P38" i="68"/>
  <c r="Z38" i="68" s="1"/>
  <c r="CE38" i="68"/>
  <c r="DM38" i="68"/>
  <c r="BU38" i="68"/>
  <c r="AT38" i="68"/>
  <c r="CY38" i="68"/>
  <c r="AJ38" i="68"/>
  <c r="BK38" i="68"/>
  <c r="CO1189" i="68"/>
  <c r="P1189" i="68"/>
  <c r="Z1189" i="68" s="1"/>
  <c r="CE1189" i="68"/>
  <c r="DM1189" i="68"/>
  <c r="BU1189" i="68"/>
  <c r="AT1189" i="68"/>
  <c r="BK1189" i="68"/>
  <c r="AJ1189" i="68"/>
  <c r="CY1189" i="68"/>
  <c r="BH1189" i="68"/>
  <c r="CO1125" i="68"/>
  <c r="P1125" i="68"/>
  <c r="Z1125" i="68" s="1"/>
  <c r="CE1125" i="68"/>
  <c r="DM1125" i="68"/>
  <c r="BU1125" i="68"/>
  <c r="AT1125" i="68"/>
  <c r="BK1125" i="68"/>
  <c r="AJ1125" i="68"/>
  <c r="CY1125" i="68"/>
  <c r="BH1125" i="68"/>
  <c r="CE1061" i="68"/>
  <c r="BU1061" i="68"/>
  <c r="AT1061" i="68"/>
  <c r="CO1061" i="68"/>
  <c r="AJ1061" i="68"/>
  <c r="BK1061" i="68"/>
  <c r="DM1061" i="68"/>
  <c r="BH1061" i="68"/>
  <c r="CY1061" i="68"/>
  <c r="P1061" i="68"/>
  <c r="Z1061" i="68" s="1"/>
  <c r="BK997" i="68"/>
  <c r="AJ997" i="68"/>
  <c r="CY997" i="68"/>
  <c r="BH997" i="68"/>
  <c r="CE997" i="68"/>
  <c r="DM997" i="68"/>
  <c r="CO997" i="68"/>
  <c r="P997" i="68"/>
  <c r="Z997" i="68" s="1"/>
  <c r="BU997" i="68"/>
  <c r="AT997" i="68"/>
  <c r="CE933" i="68"/>
  <c r="DM933" i="68"/>
  <c r="BU933" i="68"/>
  <c r="AT933" i="68"/>
  <c r="CO933" i="68"/>
  <c r="AJ933" i="68"/>
  <c r="BK933" i="68"/>
  <c r="BH933" i="68"/>
  <c r="P933" i="68"/>
  <c r="Z933" i="68" s="1"/>
  <c r="CY933" i="68"/>
  <c r="CE869" i="68"/>
  <c r="DM869" i="68"/>
  <c r="BU869" i="68"/>
  <c r="AT869" i="68"/>
  <c r="CO869" i="68"/>
  <c r="AJ869" i="68"/>
  <c r="BK869" i="68"/>
  <c r="CY869" i="68"/>
  <c r="P869" i="68"/>
  <c r="Z869" i="68" s="1"/>
  <c r="BH869" i="68"/>
  <c r="BH805" i="68"/>
  <c r="CO805" i="68"/>
  <c r="P805" i="68"/>
  <c r="Z805" i="68" s="1"/>
  <c r="CE805" i="68"/>
  <c r="DM805" i="68"/>
  <c r="AT805" i="68"/>
  <c r="BU805" i="68"/>
  <c r="AJ805" i="68"/>
  <c r="BK805" i="68"/>
  <c r="CY805" i="68"/>
  <c r="CO741" i="68"/>
  <c r="P741" i="68"/>
  <c r="Z741" i="68" s="1"/>
  <c r="DM741" i="68"/>
  <c r="BK741" i="68"/>
  <c r="CY741" i="68"/>
  <c r="BH741" i="68"/>
  <c r="BU741" i="68"/>
  <c r="AT741" i="68"/>
  <c r="CE741" i="68"/>
  <c r="AJ741" i="68"/>
  <c r="CO677" i="68"/>
  <c r="P677" i="68"/>
  <c r="Z677" i="68" s="1"/>
  <c r="CE677" i="68"/>
  <c r="BH677" i="68"/>
  <c r="CY677" i="68"/>
  <c r="AT677" i="68"/>
  <c r="BU677" i="68"/>
  <c r="AJ677" i="68"/>
  <c r="BK677" i="68"/>
  <c r="DM677" i="68"/>
  <c r="BU613" i="68"/>
  <c r="AT613" i="68"/>
  <c r="BK613" i="68"/>
  <c r="AJ613" i="68"/>
  <c r="CY613" i="68"/>
  <c r="CO613" i="68"/>
  <c r="P613" i="68"/>
  <c r="Z613" i="68" s="1"/>
  <c r="DM613" i="68"/>
  <c r="BH613" i="68"/>
  <c r="CE613" i="68"/>
  <c r="DM549" i="68"/>
  <c r="BU549" i="68"/>
  <c r="AT549" i="68"/>
  <c r="BK549" i="68"/>
  <c r="AJ549" i="68"/>
  <c r="CO549" i="68"/>
  <c r="CE549" i="68"/>
  <c r="P549" i="68"/>
  <c r="Z549" i="68" s="1"/>
  <c r="CY549" i="68"/>
  <c r="BH549" i="68"/>
  <c r="DM485" i="68"/>
  <c r="BU485" i="68"/>
  <c r="AT485" i="68"/>
  <c r="BK485" i="68"/>
  <c r="AJ485" i="68"/>
  <c r="CY485" i="68"/>
  <c r="BH485" i="68"/>
  <c r="CO485" i="68"/>
  <c r="P485" i="68"/>
  <c r="Z485" i="68" s="1"/>
  <c r="CE485" i="68"/>
  <c r="DM421" i="68"/>
  <c r="BH421" i="68"/>
  <c r="CO421" i="68"/>
  <c r="P421" i="68"/>
  <c r="Z421" i="68" s="1"/>
  <c r="CE421" i="68"/>
  <c r="BU421" i="68"/>
  <c r="AT421" i="68"/>
  <c r="BK421" i="68"/>
  <c r="CY421" i="68"/>
  <c r="AJ421" i="68"/>
  <c r="CO357" i="68"/>
  <c r="P357" i="68"/>
  <c r="Z357" i="68" s="1"/>
  <c r="CE357" i="68"/>
  <c r="DM357" i="68"/>
  <c r="BU357" i="68"/>
  <c r="AT357" i="68"/>
  <c r="BK357" i="68"/>
  <c r="AJ357" i="68"/>
  <c r="CY357" i="68"/>
  <c r="BH357" i="68"/>
  <c r="CO293" i="68"/>
  <c r="P293" i="68"/>
  <c r="Z293" i="68" s="1"/>
  <c r="CE293" i="68"/>
  <c r="DM293" i="68"/>
  <c r="BU293" i="68"/>
  <c r="AT293" i="68"/>
  <c r="BK293" i="68"/>
  <c r="AJ293" i="68"/>
  <c r="CY293" i="68"/>
  <c r="BH293" i="68"/>
  <c r="DM229" i="68"/>
  <c r="BU229" i="68"/>
  <c r="AT229" i="68"/>
  <c r="BK229" i="68"/>
  <c r="AJ229" i="68"/>
  <c r="CY229" i="68"/>
  <c r="BH229" i="68"/>
  <c r="CO229" i="68"/>
  <c r="P229" i="68"/>
  <c r="Z229" i="68" s="1"/>
  <c r="CE229" i="68"/>
  <c r="DM165" i="68"/>
  <c r="BU165" i="68"/>
  <c r="AT165" i="68"/>
  <c r="BK165" i="68"/>
  <c r="AJ165" i="68"/>
  <c r="CY165" i="68"/>
  <c r="BH165" i="68"/>
  <c r="CO165" i="68"/>
  <c r="P165" i="68"/>
  <c r="Z165" i="68" s="1"/>
  <c r="CE165" i="68"/>
  <c r="BH101" i="68"/>
  <c r="BK101" i="68"/>
  <c r="CY101" i="68"/>
  <c r="P101" i="68"/>
  <c r="Z101" i="68" s="1"/>
  <c r="CO101" i="68"/>
  <c r="CE101" i="68"/>
  <c r="DM101" i="68"/>
  <c r="AT101" i="68"/>
  <c r="AJ101" i="68"/>
  <c r="BU101" i="68"/>
  <c r="BK37" i="68"/>
  <c r="AJ37" i="68"/>
  <c r="CY37" i="68"/>
  <c r="BH37" i="68"/>
  <c r="CO37" i="68"/>
  <c r="P37" i="68"/>
  <c r="Z37" i="68" s="1"/>
  <c r="CE37" i="68"/>
  <c r="DM37" i="68"/>
  <c r="AT37" i="68"/>
  <c r="BU37" i="68"/>
  <c r="DM1015" i="68"/>
  <c r="BU1015" i="68"/>
  <c r="AT1015" i="68"/>
  <c r="BK1015" i="68"/>
  <c r="AJ1015" i="68"/>
  <c r="BH1015" i="68"/>
  <c r="CY1015" i="68"/>
  <c r="CO1015" i="68"/>
  <c r="CE1015" i="68"/>
  <c r="P1015" i="68"/>
  <c r="Z1015" i="68" s="1"/>
  <c r="CY1157" i="68"/>
  <c r="BH1157" i="68"/>
  <c r="CO1157" i="68"/>
  <c r="P1157" i="68"/>
  <c r="Z1157" i="68" s="1"/>
  <c r="CE1157" i="68"/>
  <c r="DM1157" i="68"/>
  <c r="BK1157" i="68"/>
  <c r="BU1157" i="68"/>
  <c r="AT1157" i="68"/>
  <c r="AJ1157" i="68"/>
  <c r="CE965" i="68"/>
  <c r="DM965" i="68"/>
  <c r="BU965" i="68"/>
  <c r="AT965" i="68"/>
  <c r="BK965" i="68"/>
  <c r="BH965" i="68"/>
  <c r="P965" i="68"/>
  <c r="Z965" i="68" s="1"/>
  <c r="CO965" i="68"/>
  <c r="AJ965" i="68"/>
  <c r="CY965" i="68"/>
  <c r="CE901" i="68"/>
  <c r="DM901" i="68"/>
  <c r="BU901" i="68"/>
  <c r="AT901" i="68"/>
  <c r="CO901" i="68"/>
  <c r="AJ901" i="68"/>
  <c r="BK901" i="68"/>
  <c r="BH901" i="68"/>
  <c r="P901" i="68"/>
  <c r="Z901" i="68" s="1"/>
  <c r="CY901" i="68"/>
  <c r="DM837" i="68"/>
  <c r="BU837" i="68"/>
  <c r="AT837" i="68"/>
  <c r="BK837" i="68"/>
  <c r="AJ837" i="68"/>
  <c r="CY837" i="68"/>
  <c r="CO837" i="68"/>
  <c r="P837" i="68"/>
  <c r="Z837" i="68" s="1"/>
  <c r="BH837" i="68"/>
  <c r="CE837" i="68"/>
  <c r="BH773" i="68"/>
  <c r="CO773" i="68"/>
  <c r="P773" i="68"/>
  <c r="Z773" i="68" s="1"/>
  <c r="CE773" i="68"/>
  <c r="DM773" i="68"/>
  <c r="CY773" i="68"/>
  <c r="AT773" i="68"/>
  <c r="AJ773" i="68"/>
  <c r="BU773" i="68"/>
  <c r="BK773" i="68"/>
  <c r="BU645" i="68"/>
  <c r="AT645" i="68"/>
  <c r="BK645" i="68"/>
  <c r="AJ645" i="68"/>
  <c r="CY645" i="68"/>
  <c r="CO645" i="68"/>
  <c r="P645" i="68"/>
  <c r="Z645" i="68" s="1"/>
  <c r="CE645" i="68"/>
  <c r="BH645" i="68"/>
  <c r="DM645" i="68"/>
  <c r="BU581" i="68"/>
  <c r="AT581" i="68"/>
  <c r="BK581" i="68"/>
  <c r="AJ581" i="68"/>
  <c r="CO581" i="68"/>
  <c r="P581" i="68"/>
  <c r="Z581" i="68" s="1"/>
  <c r="CY581" i="68"/>
  <c r="CE581" i="68"/>
  <c r="BH581" i="68"/>
  <c r="DM581" i="68"/>
  <c r="BK453" i="68"/>
  <c r="AJ453" i="68"/>
  <c r="CY453" i="68"/>
  <c r="CO453" i="68"/>
  <c r="P453" i="68"/>
  <c r="Z453" i="68" s="1"/>
  <c r="DM453" i="68"/>
  <c r="BU453" i="68"/>
  <c r="BH453" i="68"/>
  <c r="AT453" i="68"/>
  <c r="CE453" i="68"/>
  <c r="BK325" i="68"/>
  <c r="AJ325" i="68"/>
  <c r="CO325" i="68"/>
  <c r="CE325" i="68"/>
  <c r="DM325" i="68"/>
  <c r="AT325" i="68"/>
  <c r="BU325" i="68"/>
  <c r="CY325" i="68"/>
  <c r="BH325" i="68"/>
  <c r="P325" i="68"/>
  <c r="Z325" i="68" s="1"/>
  <c r="DM261" i="68"/>
  <c r="BU261" i="68"/>
  <c r="AT261" i="68"/>
  <c r="BK261" i="68"/>
  <c r="AJ261" i="68"/>
  <c r="CY261" i="68"/>
  <c r="BH261" i="68"/>
  <c r="CO261" i="68"/>
  <c r="P261" i="68"/>
  <c r="Z261" i="68" s="1"/>
  <c r="CE261" i="68"/>
  <c r="BH133" i="68"/>
  <c r="CE133" i="68"/>
  <c r="DM133" i="68"/>
  <c r="AT133" i="68"/>
  <c r="BU133" i="68"/>
  <c r="AJ133" i="68"/>
  <c r="BK133" i="68"/>
  <c r="CY133" i="68"/>
  <c r="CO133" i="68"/>
  <c r="P133" i="68"/>
  <c r="Z133" i="68" s="1"/>
  <c r="DN1208" i="68"/>
  <c r="DN1135" i="68"/>
  <c r="DN1054" i="68"/>
  <c r="DN606" i="68"/>
  <c r="BH1146" i="68"/>
  <c r="CO1146" i="68"/>
  <c r="CE1146" i="68"/>
  <c r="AT1146" i="68"/>
  <c r="DM1146" i="68"/>
  <c r="BU1146" i="68"/>
  <c r="AJ1146" i="68"/>
  <c r="BK1146" i="68"/>
  <c r="P1146" i="68"/>
  <c r="Z1146" i="68" s="1"/>
  <c r="CY1146" i="68"/>
  <c r="CO1082" i="68"/>
  <c r="P1082" i="68"/>
  <c r="Z1082" i="68" s="1"/>
  <c r="CE1082" i="68"/>
  <c r="DM1082" i="68"/>
  <c r="BU1082" i="68"/>
  <c r="AT1082" i="68"/>
  <c r="BK1082" i="68"/>
  <c r="AJ1082" i="68"/>
  <c r="BH1082" i="68"/>
  <c r="CY1082" i="68"/>
  <c r="BH1018" i="68"/>
  <c r="CO1018" i="68"/>
  <c r="P1018" i="68"/>
  <c r="Z1018" i="68" s="1"/>
  <c r="CE1018" i="68"/>
  <c r="AT1018" i="68"/>
  <c r="DM1018" i="68"/>
  <c r="BU1018" i="68"/>
  <c r="AJ1018" i="68"/>
  <c r="BK1018" i="68"/>
  <c r="CY1018" i="68"/>
  <c r="CO954" i="68"/>
  <c r="P954" i="68"/>
  <c r="Z954" i="68" s="1"/>
  <c r="CE954" i="68"/>
  <c r="DM954" i="68"/>
  <c r="BU954" i="68"/>
  <c r="AT954" i="68"/>
  <c r="BH954" i="68"/>
  <c r="CY954" i="68"/>
  <c r="BK954" i="68"/>
  <c r="AJ954" i="68"/>
  <c r="CO890" i="68"/>
  <c r="P890" i="68"/>
  <c r="Z890" i="68" s="1"/>
  <c r="CE890" i="68"/>
  <c r="DM890" i="68"/>
  <c r="BU890" i="68"/>
  <c r="AT890" i="68"/>
  <c r="BK890" i="68"/>
  <c r="BH890" i="68"/>
  <c r="CY890" i="68"/>
  <c r="AJ890" i="68"/>
  <c r="DM826" i="68"/>
  <c r="BU826" i="68"/>
  <c r="AT826" i="68"/>
  <c r="BK826" i="68"/>
  <c r="CY826" i="68"/>
  <c r="BH826" i="68"/>
  <c r="P826" i="68"/>
  <c r="Z826" i="68" s="1"/>
  <c r="CE826" i="68"/>
  <c r="CO826" i="68"/>
  <c r="AJ826" i="68"/>
  <c r="CY762" i="68"/>
  <c r="BH762" i="68"/>
  <c r="CO762" i="68"/>
  <c r="P762" i="68"/>
  <c r="Z762" i="68" s="1"/>
  <c r="CE762" i="68"/>
  <c r="BU762" i="68"/>
  <c r="BK762" i="68"/>
  <c r="DM762" i="68"/>
  <c r="AT762" i="68"/>
  <c r="AJ762" i="68"/>
  <c r="BH698" i="68"/>
  <c r="CO698" i="68"/>
  <c r="P698" i="68"/>
  <c r="Z698" i="68" s="1"/>
  <c r="CE698" i="68"/>
  <c r="DM698" i="68"/>
  <c r="BU698" i="68"/>
  <c r="AJ698" i="68"/>
  <c r="BK698" i="68"/>
  <c r="AT698" i="68"/>
  <c r="CY698" i="68"/>
  <c r="DM634" i="68"/>
  <c r="BU634" i="68"/>
  <c r="AT634" i="68"/>
  <c r="BK634" i="68"/>
  <c r="AJ634" i="68"/>
  <c r="BH634" i="68"/>
  <c r="P634" i="68"/>
  <c r="Z634" i="68" s="1"/>
  <c r="CO634" i="68"/>
  <c r="CE634" i="68"/>
  <c r="CY634" i="68"/>
  <c r="BU570" i="68"/>
  <c r="BH570" i="68"/>
  <c r="CO570" i="68"/>
  <c r="CE570" i="68"/>
  <c r="AT570" i="68"/>
  <c r="BK570" i="68"/>
  <c r="CY570" i="68"/>
  <c r="AJ570" i="68"/>
  <c r="P570" i="68"/>
  <c r="Z570" i="68" s="1"/>
  <c r="DM570" i="68"/>
  <c r="CE506" i="68"/>
  <c r="DM506" i="68"/>
  <c r="BU506" i="68"/>
  <c r="AT506" i="68"/>
  <c r="CY506" i="68"/>
  <c r="CO506" i="68"/>
  <c r="AJ506" i="68"/>
  <c r="BK506" i="68"/>
  <c r="BH506" i="68"/>
  <c r="P506" i="68"/>
  <c r="Z506" i="68" s="1"/>
  <c r="BH442" i="68"/>
  <c r="CE442" i="68"/>
  <c r="CY442" i="68"/>
  <c r="CO442" i="68"/>
  <c r="AT442" i="68"/>
  <c r="BU442" i="68"/>
  <c r="DM442" i="68"/>
  <c r="AJ442" i="68"/>
  <c r="BK442" i="68"/>
  <c r="P442" i="68"/>
  <c r="Z442" i="68" s="1"/>
  <c r="BH378" i="68"/>
  <c r="CO378" i="68"/>
  <c r="P378" i="68"/>
  <c r="Z378" i="68" s="1"/>
  <c r="CE378" i="68"/>
  <c r="DM378" i="68"/>
  <c r="BU378" i="68"/>
  <c r="AT378" i="68"/>
  <c r="CY378" i="68"/>
  <c r="AJ378" i="68"/>
  <c r="BK378" i="68"/>
  <c r="BH314" i="68"/>
  <c r="CO314" i="68"/>
  <c r="P314" i="68"/>
  <c r="Z314" i="68" s="1"/>
  <c r="CE314" i="68"/>
  <c r="DM314" i="68"/>
  <c r="BU314" i="68"/>
  <c r="AT314" i="68"/>
  <c r="BK314" i="68"/>
  <c r="AJ314" i="68"/>
  <c r="CY314" i="68"/>
  <c r="CE250" i="68"/>
  <c r="DM250" i="68"/>
  <c r="BU250" i="68"/>
  <c r="AT250" i="68"/>
  <c r="BK250" i="68"/>
  <c r="AJ250" i="68"/>
  <c r="CY250" i="68"/>
  <c r="BH250" i="68"/>
  <c r="CO250" i="68"/>
  <c r="P250" i="68"/>
  <c r="Z250" i="68" s="1"/>
  <c r="CE186" i="68"/>
  <c r="DM186" i="68"/>
  <c r="BU186" i="68"/>
  <c r="AT186" i="68"/>
  <c r="BK186" i="68"/>
  <c r="AJ186" i="68"/>
  <c r="CY186" i="68"/>
  <c r="BH186" i="68"/>
  <c r="CO186" i="68"/>
  <c r="P186" i="68"/>
  <c r="Z186" i="68" s="1"/>
  <c r="CY122" i="68"/>
  <c r="CO122" i="68"/>
  <c r="CE122" i="68"/>
  <c r="AT122" i="68"/>
  <c r="DM122" i="68"/>
  <c r="BU122" i="68"/>
  <c r="AJ122" i="68"/>
  <c r="BK122" i="68"/>
  <c r="P122" i="68"/>
  <c r="Z122" i="68" s="1"/>
  <c r="BH122" i="68"/>
  <c r="BU58" i="68"/>
  <c r="AT58" i="68"/>
  <c r="BK58" i="68"/>
  <c r="AJ58" i="68"/>
  <c r="CY58" i="68"/>
  <c r="BH58" i="68"/>
  <c r="CO58" i="68"/>
  <c r="P58" i="68"/>
  <c r="Z58" i="68" s="1"/>
  <c r="CE58" i="68"/>
  <c r="DM58" i="68"/>
  <c r="DM1161" i="68"/>
  <c r="BU1161" i="68"/>
  <c r="AT1161" i="68"/>
  <c r="BK1161" i="68"/>
  <c r="AJ1161" i="68"/>
  <c r="CY1161" i="68"/>
  <c r="CO1161" i="68"/>
  <c r="CE1161" i="68"/>
  <c r="P1161" i="68"/>
  <c r="Z1161" i="68" s="1"/>
  <c r="BH1161" i="68"/>
  <c r="BK1097" i="68"/>
  <c r="AJ1097" i="68"/>
  <c r="CY1097" i="68"/>
  <c r="BH1097" i="68"/>
  <c r="CO1097" i="68"/>
  <c r="P1097" i="68"/>
  <c r="Z1097" i="68" s="1"/>
  <c r="DM1097" i="68"/>
  <c r="CE1097" i="68"/>
  <c r="BU1097" i="68"/>
  <c r="AT1097" i="68"/>
  <c r="DM1033" i="68"/>
  <c r="BU1033" i="68"/>
  <c r="AT1033" i="68"/>
  <c r="BK1033" i="68"/>
  <c r="AJ1033" i="68"/>
  <c r="BH1033" i="68"/>
  <c r="CY1033" i="68"/>
  <c r="CO1033" i="68"/>
  <c r="P1033" i="68"/>
  <c r="Z1033" i="68" s="1"/>
  <c r="CE1033" i="68"/>
  <c r="BK969" i="68"/>
  <c r="AJ969" i="68"/>
  <c r="CY969" i="68"/>
  <c r="BH969" i="68"/>
  <c r="CO969" i="68"/>
  <c r="P969" i="68"/>
  <c r="Z969" i="68" s="1"/>
  <c r="BU969" i="68"/>
  <c r="DM969" i="68"/>
  <c r="AT969" i="68"/>
  <c r="CE969" i="68"/>
  <c r="BK905" i="68"/>
  <c r="AJ905" i="68"/>
  <c r="CY905" i="68"/>
  <c r="BH905" i="68"/>
  <c r="CO905" i="68"/>
  <c r="P905" i="68"/>
  <c r="Z905" i="68" s="1"/>
  <c r="CE905" i="68"/>
  <c r="BU905" i="68"/>
  <c r="DM905" i="68"/>
  <c r="AT905" i="68"/>
  <c r="CY841" i="68"/>
  <c r="CO841" i="68"/>
  <c r="P841" i="68"/>
  <c r="Z841" i="68" s="1"/>
  <c r="BU841" i="68"/>
  <c r="AJ841" i="68"/>
  <c r="DM841" i="68"/>
  <c r="BK841" i="68"/>
  <c r="BH841" i="68"/>
  <c r="AT841" i="68"/>
  <c r="CE841" i="68"/>
  <c r="BU777" i="68"/>
  <c r="AT777" i="68"/>
  <c r="BK777" i="68"/>
  <c r="AJ777" i="68"/>
  <c r="CY777" i="68"/>
  <c r="CO777" i="68"/>
  <c r="CE777" i="68"/>
  <c r="P777" i="68"/>
  <c r="Z777" i="68" s="1"/>
  <c r="DM777" i="68"/>
  <c r="BH777" i="68"/>
  <c r="BK713" i="68"/>
  <c r="AJ713" i="68"/>
  <c r="CY713" i="68"/>
  <c r="BH713" i="68"/>
  <c r="DM713" i="68"/>
  <c r="BU713" i="68"/>
  <c r="CO713" i="68"/>
  <c r="P713" i="68"/>
  <c r="Z713" i="68" s="1"/>
  <c r="CE713" i="68"/>
  <c r="AT713" i="68"/>
  <c r="BH649" i="68"/>
  <c r="CO649" i="68"/>
  <c r="P649" i="68"/>
  <c r="Z649" i="68" s="1"/>
  <c r="CE649" i="68"/>
  <c r="DM649" i="68"/>
  <c r="CY649" i="68"/>
  <c r="AT649" i="68"/>
  <c r="BU649" i="68"/>
  <c r="AJ649" i="68"/>
  <c r="BK649" i="68"/>
  <c r="BH585" i="68"/>
  <c r="CO585" i="68"/>
  <c r="P585" i="68"/>
  <c r="Z585" i="68" s="1"/>
  <c r="CE585" i="68"/>
  <c r="BU585" i="68"/>
  <c r="AJ585" i="68"/>
  <c r="DM585" i="68"/>
  <c r="BK585" i="68"/>
  <c r="AT585" i="68"/>
  <c r="CY585" i="68"/>
  <c r="CY521" i="68"/>
  <c r="BH521" i="68"/>
  <c r="CO521" i="68"/>
  <c r="P521" i="68"/>
  <c r="Z521" i="68" s="1"/>
  <c r="CE521" i="68"/>
  <c r="AJ521" i="68"/>
  <c r="BU521" i="68"/>
  <c r="DM521" i="68"/>
  <c r="BK521" i="68"/>
  <c r="AT521" i="68"/>
  <c r="CE457" i="68"/>
  <c r="DM457" i="68"/>
  <c r="BK457" i="68"/>
  <c r="AJ457" i="68"/>
  <c r="CY457" i="68"/>
  <c r="AT457" i="68"/>
  <c r="CO457" i="68"/>
  <c r="BU457" i="68"/>
  <c r="P457" i="68"/>
  <c r="Z457" i="68" s="1"/>
  <c r="BH457" i="68"/>
  <c r="BK393" i="68"/>
  <c r="AJ393" i="68"/>
  <c r="CY393" i="68"/>
  <c r="BH393" i="68"/>
  <c r="CO393" i="68"/>
  <c r="P393" i="68"/>
  <c r="Z393" i="68" s="1"/>
  <c r="CE393" i="68"/>
  <c r="BU393" i="68"/>
  <c r="DM393" i="68"/>
  <c r="AT393" i="68"/>
  <c r="CE329" i="68"/>
  <c r="CO329" i="68"/>
  <c r="BU329" i="68"/>
  <c r="AT329" i="68"/>
  <c r="DM329" i="68"/>
  <c r="BK329" i="68"/>
  <c r="AJ329" i="68"/>
  <c r="BH329" i="68"/>
  <c r="P329" i="68"/>
  <c r="Z329" i="68" s="1"/>
  <c r="CY329" i="68"/>
  <c r="CY265" i="68"/>
  <c r="BH265" i="68"/>
  <c r="CO265" i="68"/>
  <c r="P265" i="68"/>
  <c r="Z265" i="68" s="1"/>
  <c r="CE265" i="68"/>
  <c r="DM265" i="68"/>
  <c r="BU265" i="68"/>
  <c r="AT265" i="68"/>
  <c r="BK265" i="68"/>
  <c r="AJ265" i="68"/>
  <c r="CY201" i="68"/>
  <c r="BH201" i="68"/>
  <c r="CO201" i="68"/>
  <c r="P201" i="68"/>
  <c r="Z201" i="68" s="1"/>
  <c r="CE201" i="68"/>
  <c r="DM201" i="68"/>
  <c r="BU201" i="68"/>
  <c r="AT201" i="68"/>
  <c r="BK201" i="68"/>
  <c r="AJ201" i="68"/>
  <c r="BU137" i="68"/>
  <c r="AT137" i="68"/>
  <c r="DM137" i="68"/>
  <c r="AJ137" i="68"/>
  <c r="BK137" i="68"/>
  <c r="CY137" i="68"/>
  <c r="BH137" i="68"/>
  <c r="P137" i="68"/>
  <c r="Z137" i="68" s="1"/>
  <c r="CO137" i="68"/>
  <c r="CE137" i="68"/>
  <c r="CO73" i="68"/>
  <c r="P73" i="68"/>
  <c r="Z73" i="68" s="1"/>
  <c r="CE73" i="68"/>
  <c r="DM73" i="68"/>
  <c r="BU73" i="68"/>
  <c r="AT73" i="68"/>
  <c r="BK73" i="68"/>
  <c r="AJ73" i="68"/>
  <c r="CY73" i="68"/>
  <c r="BH73" i="68"/>
  <c r="BK1168" i="68"/>
  <c r="AJ1168" i="68"/>
  <c r="CY1168" i="68"/>
  <c r="BH1168" i="68"/>
  <c r="CO1168" i="68"/>
  <c r="DM1168" i="68"/>
  <c r="BU1168" i="68"/>
  <c r="P1168" i="68"/>
  <c r="Z1168" i="68" s="1"/>
  <c r="CE1168" i="68"/>
  <c r="AT1168" i="68"/>
  <c r="CE1104" i="68"/>
  <c r="BU1104" i="68"/>
  <c r="AT1104" i="68"/>
  <c r="BK1104" i="68"/>
  <c r="DM1104" i="68"/>
  <c r="BH1104" i="68"/>
  <c r="P1104" i="68"/>
  <c r="Z1104" i="68" s="1"/>
  <c r="AJ1104" i="68"/>
  <c r="CY1104" i="68"/>
  <c r="CO1104" i="68"/>
  <c r="BH1040" i="68"/>
  <c r="CO1040" i="68"/>
  <c r="P1040" i="68"/>
  <c r="Z1040" i="68" s="1"/>
  <c r="CE1040" i="68"/>
  <c r="DM1040" i="68"/>
  <c r="CY1040" i="68"/>
  <c r="AT1040" i="68"/>
  <c r="BU1040" i="68"/>
  <c r="AJ1040" i="68"/>
  <c r="BK1040" i="68"/>
  <c r="BH976" i="68"/>
  <c r="CO976" i="68"/>
  <c r="P976" i="68"/>
  <c r="Z976" i="68" s="1"/>
  <c r="CY976" i="68"/>
  <c r="CE976" i="68"/>
  <c r="AT976" i="68"/>
  <c r="DM976" i="68"/>
  <c r="AJ976" i="68"/>
  <c r="BU976" i="68"/>
  <c r="BK976" i="68"/>
  <c r="DM912" i="68"/>
  <c r="BU912" i="68"/>
  <c r="AT912" i="68"/>
  <c r="BK912" i="68"/>
  <c r="AJ912" i="68"/>
  <c r="P912" i="68"/>
  <c r="Z912" i="68" s="1"/>
  <c r="BH912" i="68"/>
  <c r="CY912" i="68"/>
  <c r="CE912" i="68"/>
  <c r="CO912" i="68"/>
  <c r="DM848" i="68"/>
  <c r="BU848" i="68"/>
  <c r="AT848" i="68"/>
  <c r="BK848" i="68"/>
  <c r="AJ848" i="68"/>
  <c r="P848" i="68"/>
  <c r="Z848" i="68" s="1"/>
  <c r="BH848" i="68"/>
  <c r="CY848" i="68"/>
  <c r="CE848" i="68"/>
  <c r="CO848" i="68"/>
  <c r="CO784" i="68"/>
  <c r="P784" i="68"/>
  <c r="Z784" i="68" s="1"/>
  <c r="CE784" i="68"/>
  <c r="DM784" i="68"/>
  <c r="BU784" i="68"/>
  <c r="AT784" i="68"/>
  <c r="CY784" i="68"/>
  <c r="AJ784" i="68"/>
  <c r="BK784" i="68"/>
  <c r="BH784" i="68"/>
  <c r="CE720" i="68"/>
  <c r="DM720" i="68"/>
  <c r="BU720" i="68"/>
  <c r="AT720" i="68"/>
  <c r="CY720" i="68"/>
  <c r="CO720" i="68"/>
  <c r="AJ720" i="68"/>
  <c r="P720" i="68"/>
  <c r="Z720" i="68" s="1"/>
  <c r="BH720" i="68"/>
  <c r="BK720" i="68"/>
  <c r="BK656" i="68"/>
  <c r="AJ656" i="68"/>
  <c r="CY656" i="68"/>
  <c r="BH656" i="68"/>
  <c r="CE656" i="68"/>
  <c r="AT656" i="68"/>
  <c r="BU656" i="68"/>
  <c r="DM656" i="68"/>
  <c r="P656" i="68"/>
  <c r="Z656" i="68" s="1"/>
  <c r="CO656" i="68"/>
  <c r="BK592" i="68"/>
  <c r="AJ592" i="68"/>
  <c r="CY592" i="68"/>
  <c r="CE592" i="68"/>
  <c r="BU592" i="68"/>
  <c r="P592" i="68"/>
  <c r="Z592" i="68" s="1"/>
  <c r="DM592" i="68"/>
  <c r="BH592" i="68"/>
  <c r="AT592" i="68"/>
  <c r="CO592" i="68"/>
  <c r="BU528" i="68"/>
  <c r="AT528" i="68"/>
  <c r="BK528" i="68"/>
  <c r="AJ528" i="68"/>
  <c r="CY528" i="68"/>
  <c r="DM528" i="68"/>
  <c r="P528" i="68"/>
  <c r="Z528" i="68" s="1"/>
  <c r="BH528" i="68"/>
  <c r="CO528" i="68"/>
  <c r="CE528" i="68"/>
  <c r="CY464" i="68"/>
  <c r="BH464" i="68"/>
  <c r="CE464" i="68"/>
  <c r="DM464" i="68"/>
  <c r="BU464" i="68"/>
  <c r="AT464" i="68"/>
  <c r="CO464" i="68"/>
  <c r="P464" i="68"/>
  <c r="Z464" i="68" s="1"/>
  <c r="BK464" i="68"/>
  <c r="AJ464" i="68"/>
  <c r="CE400" i="68"/>
  <c r="DM400" i="68"/>
  <c r="BU400" i="68"/>
  <c r="AT400" i="68"/>
  <c r="BK400" i="68"/>
  <c r="AJ400" i="68"/>
  <c r="CY400" i="68"/>
  <c r="CO400" i="68"/>
  <c r="P400" i="68"/>
  <c r="Z400" i="68" s="1"/>
  <c r="BH400" i="68"/>
  <c r="BK336" i="68"/>
  <c r="AJ336" i="68"/>
  <c r="CY336" i="68"/>
  <c r="DM336" i="68"/>
  <c r="BU336" i="68"/>
  <c r="P336" i="68"/>
  <c r="Z336" i="68" s="1"/>
  <c r="BH336" i="68"/>
  <c r="CO336" i="68"/>
  <c r="AT336" i="68"/>
  <c r="CE336" i="68"/>
  <c r="BU272" i="68"/>
  <c r="AT272" i="68"/>
  <c r="BK272" i="68"/>
  <c r="AJ272" i="68"/>
  <c r="CY272" i="68"/>
  <c r="BH272" i="68"/>
  <c r="CO272" i="68"/>
  <c r="P272" i="68"/>
  <c r="Z272" i="68" s="1"/>
  <c r="CE272" i="68"/>
  <c r="DM272" i="68"/>
  <c r="BU208" i="68"/>
  <c r="AT208" i="68"/>
  <c r="BK208" i="68"/>
  <c r="AJ208" i="68"/>
  <c r="CY208" i="68"/>
  <c r="BH208" i="68"/>
  <c r="CO208" i="68"/>
  <c r="P208" i="68"/>
  <c r="Z208" i="68" s="1"/>
  <c r="CE208" i="68"/>
  <c r="DM208" i="68"/>
  <c r="CO144" i="68"/>
  <c r="P144" i="68"/>
  <c r="Z144" i="68" s="1"/>
  <c r="CE144" i="68"/>
  <c r="AT144" i="68"/>
  <c r="DM144" i="68"/>
  <c r="BU144" i="68"/>
  <c r="AJ144" i="68"/>
  <c r="BK144" i="68"/>
  <c r="BH144" i="68"/>
  <c r="CY144" i="68"/>
  <c r="BK80" i="68"/>
  <c r="AJ80" i="68"/>
  <c r="CY80" i="68"/>
  <c r="BH80" i="68"/>
  <c r="CO80" i="68"/>
  <c r="P80" i="68"/>
  <c r="Z80" i="68" s="1"/>
  <c r="CE80" i="68"/>
  <c r="DM80" i="68"/>
  <c r="BU80" i="68"/>
  <c r="AT80" i="68"/>
  <c r="DN273" i="68"/>
  <c r="DM1167" i="68"/>
  <c r="BH1167" i="68"/>
  <c r="CY1167" i="68"/>
  <c r="P1167" i="68"/>
  <c r="Z1167" i="68" s="1"/>
  <c r="CO1167" i="68"/>
  <c r="CE1167" i="68"/>
  <c r="AT1167" i="68"/>
  <c r="BK1167" i="68"/>
  <c r="AJ1167" i="68"/>
  <c r="BU1167" i="68"/>
  <c r="CY1103" i="68"/>
  <c r="CO1103" i="68"/>
  <c r="P1103" i="68"/>
  <c r="Z1103" i="68" s="1"/>
  <c r="BH1103" i="68"/>
  <c r="CE1103" i="68"/>
  <c r="AT1103" i="68"/>
  <c r="BU1103" i="68"/>
  <c r="AJ1103" i="68"/>
  <c r="BK1103" i="68"/>
  <c r="DM1103" i="68"/>
  <c r="BK1039" i="68"/>
  <c r="AJ1039" i="68"/>
  <c r="CY1039" i="68"/>
  <c r="BH1039" i="68"/>
  <c r="CE1039" i="68"/>
  <c r="DM1039" i="68"/>
  <c r="AT1039" i="68"/>
  <c r="CO1039" i="68"/>
  <c r="P1039" i="68"/>
  <c r="Z1039" i="68" s="1"/>
  <c r="BU1039" i="68"/>
  <c r="BK975" i="68"/>
  <c r="AJ975" i="68"/>
  <c r="CY975" i="68"/>
  <c r="BH975" i="68"/>
  <c r="P975" i="68"/>
  <c r="Z975" i="68" s="1"/>
  <c r="CO975" i="68"/>
  <c r="CE975" i="68"/>
  <c r="AT975" i="68"/>
  <c r="DM975" i="68"/>
  <c r="BU975" i="68"/>
  <c r="BH911" i="68"/>
  <c r="CO911" i="68"/>
  <c r="P911" i="68"/>
  <c r="Z911" i="68" s="1"/>
  <c r="CE911" i="68"/>
  <c r="DM911" i="68"/>
  <c r="BK911" i="68"/>
  <c r="CY911" i="68"/>
  <c r="AT911" i="68"/>
  <c r="AJ911" i="68"/>
  <c r="BU911" i="68"/>
  <c r="BH847" i="68"/>
  <c r="CO847" i="68"/>
  <c r="P847" i="68"/>
  <c r="Z847" i="68" s="1"/>
  <c r="DM847" i="68"/>
  <c r="CE847" i="68"/>
  <c r="AT847" i="68"/>
  <c r="BU847" i="68"/>
  <c r="AJ847" i="68"/>
  <c r="BK847" i="68"/>
  <c r="CY847" i="68"/>
  <c r="BK783" i="68"/>
  <c r="AJ783" i="68"/>
  <c r="CY783" i="68"/>
  <c r="BH783" i="68"/>
  <c r="CO783" i="68"/>
  <c r="P783" i="68"/>
  <c r="Z783" i="68" s="1"/>
  <c r="DM783" i="68"/>
  <c r="AT783" i="68"/>
  <c r="BU783" i="68"/>
  <c r="CE783" i="68"/>
  <c r="CY719" i="68"/>
  <c r="BH719" i="68"/>
  <c r="CO719" i="68"/>
  <c r="P719" i="68"/>
  <c r="Z719" i="68" s="1"/>
  <c r="CE719" i="68"/>
  <c r="BK719" i="68"/>
  <c r="DM719" i="68"/>
  <c r="AT719" i="68"/>
  <c r="AJ719" i="68"/>
  <c r="BU719" i="68"/>
  <c r="CE655" i="68"/>
  <c r="DM655" i="68"/>
  <c r="BU655" i="68"/>
  <c r="AT655" i="68"/>
  <c r="CY655" i="68"/>
  <c r="CO655" i="68"/>
  <c r="AJ655" i="68"/>
  <c r="BK655" i="68"/>
  <c r="P655" i="68"/>
  <c r="Z655" i="68" s="1"/>
  <c r="BH655" i="68"/>
  <c r="CE591" i="68"/>
  <c r="DM591" i="68"/>
  <c r="BU591" i="68"/>
  <c r="AT591" i="68"/>
  <c r="CY591" i="68"/>
  <c r="P591" i="68"/>
  <c r="Z591" i="68" s="1"/>
  <c r="BK591" i="68"/>
  <c r="BH591" i="68"/>
  <c r="CO591" i="68"/>
  <c r="AJ591" i="68"/>
  <c r="CO527" i="68"/>
  <c r="P527" i="68"/>
  <c r="Z527" i="68" s="1"/>
  <c r="CE527" i="68"/>
  <c r="DM527" i="68"/>
  <c r="BU527" i="68"/>
  <c r="AJ527" i="68"/>
  <c r="BK527" i="68"/>
  <c r="BH527" i="68"/>
  <c r="AT527" i="68"/>
  <c r="CY527" i="68"/>
  <c r="BU463" i="68"/>
  <c r="AT463" i="68"/>
  <c r="CY463" i="68"/>
  <c r="BH463" i="68"/>
  <c r="CO463" i="68"/>
  <c r="P463" i="68"/>
  <c r="Z463" i="68" s="1"/>
  <c r="BK463" i="68"/>
  <c r="DM463" i="68"/>
  <c r="AJ463" i="68"/>
  <c r="CE463" i="68"/>
  <c r="CY399" i="68"/>
  <c r="BH399" i="68"/>
  <c r="CO399" i="68"/>
  <c r="P399" i="68"/>
  <c r="Z399" i="68" s="1"/>
  <c r="CE399" i="68"/>
  <c r="DM399" i="68"/>
  <c r="BU399" i="68"/>
  <c r="AT399" i="68"/>
  <c r="AJ399" i="68"/>
  <c r="BK399" i="68"/>
  <c r="BU335" i="68"/>
  <c r="AT335" i="68"/>
  <c r="CY335" i="68"/>
  <c r="BH335" i="68"/>
  <c r="P335" i="68"/>
  <c r="Z335" i="68" s="1"/>
  <c r="CO335" i="68"/>
  <c r="CE335" i="68"/>
  <c r="DM335" i="68"/>
  <c r="AJ335" i="68"/>
  <c r="BK335" i="68"/>
  <c r="CO271" i="68"/>
  <c r="P271" i="68"/>
  <c r="Z271" i="68" s="1"/>
  <c r="CE271" i="68"/>
  <c r="DM271" i="68"/>
  <c r="BU271" i="68"/>
  <c r="AT271" i="68"/>
  <c r="BK271" i="68"/>
  <c r="AJ271" i="68"/>
  <c r="CY271" i="68"/>
  <c r="BH271" i="68"/>
  <c r="CO207" i="68"/>
  <c r="P207" i="68"/>
  <c r="Z207" i="68" s="1"/>
  <c r="CE207" i="68"/>
  <c r="DM207" i="68"/>
  <c r="BU207" i="68"/>
  <c r="AT207" i="68"/>
  <c r="BK207" i="68"/>
  <c r="AJ207" i="68"/>
  <c r="CY207" i="68"/>
  <c r="BH207" i="68"/>
  <c r="BK143" i="68"/>
  <c r="AJ143" i="68"/>
  <c r="CO143" i="68"/>
  <c r="CE143" i="68"/>
  <c r="DM143" i="68"/>
  <c r="AT143" i="68"/>
  <c r="BU143" i="68"/>
  <c r="BH143" i="68"/>
  <c r="CY143" i="68"/>
  <c r="P143" i="68"/>
  <c r="Z143" i="68" s="1"/>
  <c r="DM79" i="68"/>
  <c r="BU79" i="68"/>
  <c r="AT79" i="68"/>
  <c r="BK79" i="68"/>
  <c r="AJ79" i="68"/>
  <c r="CY79" i="68"/>
  <c r="BH79" i="68"/>
  <c r="CO79" i="68"/>
  <c r="P79" i="68"/>
  <c r="Z79" i="68" s="1"/>
  <c r="CE79" i="68"/>
  <c r="BU1182" i="68"/>
  <c r="CY1182" i="68"/>
  <c r="BH1182" i="68"/>
  <c r="P1182" i="68"/>
  <c r="Z1182" i="68" s="1"/>
  <c r="CO1182" i="68"/>
  <c r="CE1182" i="68"/>
  <c r="DM1182" i="68"/>
  <c r="AT1182" i="68"/>
  <c r="AJ1182" i="68"/>
  <c r="BK1182" i="68"/>
  <c r="BU1118" i="68"/>
  <c r="AT1118" i="68"/>
  <c r="BK1118" i="68"/>
  <c r="AJ1118" i="68"/>
  <c r="CY1118" i="68"/>
  <c r="CO1118" i="68"/>
  <c r="P1118" i="68"/>
  <c r="Z1118" i="68" s="1"/>
  <c r="BH1118" i="68"/>
  <c r="DM1118" i="68"/>
  <c r="CE1118" i="68"/>
  <c r="CE1054" i="68"/>
  <c r="DM1054" i="68"/>
  <c r="BU1054" i="68"/>
  <c r="AT1054" i="68"/>
  <c r="CY1054" i="68"/>
  <c r="BK1054" i="68"/>
  <c r="BH1054" i="68"/>
  <c r="P1054" i="68"/>
  <c r="Z1054" i="68" s="1"/>
  <c r="CO1054" i="68"/>
  <c r="AJ1054" i="68"/>
  <c r="BH990" i="68"/>
  <c r="CO990" i="68"/>
  <c r="P990" i="68"/>
  <c r="Z990" i="68" s="1"/>
  <c r="CE990" i="68"/>
  <c r="DM990" i="68"/>
  <c r="BK990" i="68"/>
  <c r="AT990" i="68"/>
  <c r="CY990" i="68"/>
  <c r="AJ990" i="68"/>
  <c r="BU990" i="68"/>
  <c r="BK926" i="68"/>
  <c r="AJ926" i="68"/>
  <c r="CY926" i="68"/>
  <c r="BH926" i="68"/>
  <c r="CO926" i="68"/>
  <c r="AT926" i="68"/>
  <c r="CE926" i="68"/>
  <c r="DM926" i="68"/>
  <c r="BU926" i="68"/>
  <c r="P926" i="68"/>
  <c r="Z926" i="68" s="1"/>
  <c r="BK862" i="68"/>
  <c r="AJ862" i="68"/>
  <c r="CY862" i="68"/>
  <c r="BH862" i="68"/>
  <c r="CO862" i="68"/>
  <c r="AT862" i="68"/>
  <c r="CE862" i="68"/>
  <c r="DM862" i="68"/>
  <c r="BU862" i="68"/>
  <c r="P862" i="68"/>
  <c r="Z862" i="68" s="1"/>
  <c r="DM798" i="68"/>
  <c r="BU798" i="68"/>
  <c r="AT798" i="68"/>
  <c r="BK798" i="68"/>
  <c r="AJ798" i="68"/>
  <c r="P798" i="68"/>
  <c r="Z798" i="68" s="1"/>
  <c r="BH798" i="68"/>
  <c r="CY798" i="68"/>
  <c r="CE798" i="68"/>
  <c r="CO798" i="68"/>
  <c r="BU734" i="68"/>
  <c r="AT734" i="68"/>
  <c r="BK734" i="68"/>
  <c r="AJ734" i="68"/>
  <c r="CY734" i="68"/>
  <c r="DM734" i="68"/>
  <c r="BH734" i="68"/>
  <c r="P734" i="68"/>
  <c r="Z734" i="68" s="1"/>
  <c r="CE734" i="68"/>
  <c r="CO734" i="68"/>
  <c r="BU670" i="68"/>
  <c r="AT670" i="68"/>
  <c r="CE670" i="68"/>
  <c r="DM670" i="68"/>
  <c r="AJ670" i="68"/>
  <c r="CO670" i="68"/>
  <c r="BK670" i="68"/>
  <c r="P670" i="68"/>
  <c r="Z670" i="68" s="1"/>
  <c r="CY670" i="68"/>
  <c r="BH670" i="68"/>
  <c r="CY606" i="68"/>
  <c r="BH606" i="68"/>
  <c r="CO606" i="68"/>
  <c r="P606" i="68"/>
  <c r="Z606" i="68" s="1"/>
  <c r="CE606" i="68"/>
  <c r="BU606" i="68"/>
  <c r="AT606" i="68"/>
  <c r="BK606" i="68"/>
  <c r="DM606" i="68"/>
  <c r="AJ606" i="68"/>
  <c r="BK542" i="68"/>
  <c r="AJ542" i="68"/>
  <c r="CY542" i="68"/>
  <c r="BH542" i="68"/>
  <c r="CO542" i="68"/>
  <c r="P542" i="68"/>
  <c r="Z542" i="68" s="1"/>
  <c r="DM542" i="68"/>
  <c r="AT542" i="68"/>
  <c r="CE542" i="68"/>
  <c r="BU542" i="68"/>
  <c r="BK478" i="68"/>
  <c r="AJ478" i="68"/>
  <c r="CY478" i="68"/>
  <c r="BH478" i="68"/>
  <c r="P478" i="68"/>
  <c r="Z478" i="68" s="1"/>
  <c r="CO478" i="68"/>
  <c r="CE478" i="68"/>
  <c r="DM478" i="68"/>
  <c r="AT478" i="68"/>
  <c r="BU478" i="68"/>
  <c r="BU414" i="68"/>
  <c r="AT414" i="68"/>
  <c r="BK414" i="68"/>
  <c r="AJ414" i="68"/>
  <c r="CY414" i="68"/>
  <c r="BH414" i="68"/>
  <c r="CO414" i="68"/>
  <c r="P414" i="68"/>
  <c r="Z414" i="68" s="1"/>
  <c r="DM414" i="68"/>
  <c r="CE414" i="68"/>
  <c r="BU350" i="68"/>
  <c r="AT350" i="68"/>
  <c r="BK350" i="68"/>
  <c r="AJ350" i="68"/>
  <c r="CY350" i="68"/>
  <c r="BH350" i="68"/>
  <c r="CO350" i="68"/>
  <c r="P350" i="68"/>
  <c r="Z350" i="68" s="1"/>
  <c r="CE350" i="68"/>
  <c r="DM350" i="68"/>
  <c r="BU286" i="68"/>
  <c r="AT286" i="68"/>
  <c r="BK286" i="68"/>
  <c r="AJ286" i="68"/>
  <c r="CY286" i="68"/>
  <c r="BH286" i="68"/>
  <c r="CO286" i="68"/>
  <c r="P286" i="68"/>
  <c r="Z286" i="68" s="1"/>
  <c r="CE286" i="68"/>
  <c r="DM286" i="68"/>
  <c r="BK222" i="68"/>
  <c r="AJ222" i="68"/>
  <c r="CY222" i="68"/>
  <c r="BH222" i="68"/>
  <c r="CO222" i="68"/>
  <c r="P222" i="68"/>
  <c r="Z222" i="68" s="1"/>
  <c r="CE222" i="68"/>
  <c r="DM222" i="68"/>
  <c r="BU222" i="68"/>
  <c r="AT222" i="68"/>
  <c r="BK158" i="68"/>
  <c r="AJ158" i="68"/>
  <c r="CY158" i="68"/>
  <c r="BH158" i="68"/>
  <c r="CO158" i="68"/>
  <c r="P158" i="68"/>
  <c r="Z158" i="68" s="1"/>
  <c r="CE158" i="68"/>
  <c r="DM158" i="68"/>
  <c r="BU158" i="68"/>
  <c r="AT158" i="68"/>
  <c r="DM94" i="68"/>
  <c r="BU94" i="68"/>
  <c r="AT94" i="68"/>
  <c r="BK94" i="68"/>
  <c r="AJ94" i="68"/>
  <c r="CY94" i="68"/>
  <c r="BH94" i="68"/>
  <c r="CO94" i="68"/>
  <c r="P94" i="68"/>
  <c r="Z94" i="68" s="1"/>
  <c r="CE94" i="68"/>
  <c r="BH30" i="68"/>
  <c r="CO30" i="68"/>
  <c r="P30" i="68"/>
  <c r="Z30" i="68" s="1"/>
  <c r="CE30" i="68"/>
  <c r="DM30" i="68"/>
  <c r="BU30" i="68"/>
  <c r="AT30" i="68"/>
  <c r="CY30" i="68"/>
  <c r="AJ30" i="68"/>
  <c r="BK30" i="68"/>
  <c r="BK1181" i="68"/>
  <c r="AJ1181" i="68"/>
  <c r="CY1181" i="68"/>
  <c r="BH1181" i="68"/>
  <c r="CE1181" i="68"/>
  <c r="BU1181" i="68"/>
  <c r="DM1181" i="68"/>
  <c r="CO1181" i="68"/>
  <c r="AT1181" i="68"/>
  <c r="P1181" i="68"/>
  <c r="Z1181" i="68" s="1"/>
  <c r="CO1117" i="68"/>
  <c r="P1117" i="68"/>
  <c r="Z1117" i="68" s="1"/>
  <c r="CE1117" i="68"/>
  <c r="DM1117" i="68"/>
  <c r="BU1117" i="68"/>
  <c r="AT1117" i="68"/>
  <c r="BK1117" i="68"/>
  <c r="AJ1117" i="68"/>
  <c r="CY1117" i="68"/>
  <c r="BH1117" i="68"/>
  <c r="CY1053" i="68"/>
  <c r="BH1053" i="68"/>
  <c r="CO1053" i="68"/>
  <c r="P1053" i="68"/>
  <c r="Z1053" i="68" s="1"/>
  <c r="CE1053" i="68"/>
  <c r="BU1053" i="68"/>
  <c r="AT1053" i="68"/>
  <c r="DM1053" i="68"/>
  <c r="AJ1053" i="68"/>
  <c r="BK1053" i="68"/>
  <c r="BK989" i="68"/>
  <c r="AJ989" i="68"/>
  <c r="CY989" i="68"/>
  <c r="BH989" i="68"/>
  <c r="CE989" i="68"/>
  <c r="CO989" i="68"/>
  <c r="P989" i="68"/>
  <c r="Z989" i="68" s="1"/>
  <c r="BU989" i="68"/>
  <c r="DM989" i="68"/>
  <c r="AT989" i="68"/>
  <c r="CE925" i="68"/>
  <c r="DM925" i="68"/>
  <c r="BU925" i="68"/>
  <c r="AT925" i="68"/>
  <c r="BH925" i="68"/>
  <c r="P925" i="68"/>
  <c r="Z925" i="68" s="1"/>
  <c r="CY925" i="68"/>
  <c r="AJ925" i="68"/>
  <c r="CO925" i="68"/>
  <c r="BK925" i="68"/>
  <c r="CE861" i="68"/>
  <c r="DM861" i="68"/>
  <c r="BU861" i="68"/>
  <c r="AT861" i="68"/>
  <c r="BH861" i="68"/>
  <c r="P861" i="68"/>
  <c r="Z861" i="68" s="1"/>
  <c r="CY861" i="68"/>
  <c r="AJ861" i="68"/>
  <c r="BK861" i="68"/>
  <c r="CO861" i="68"/>
  <c r="BH797" i="68"/>
  <c r="CO797" i="68"/>
  <c r="P797" i="68"/>
  <c r="Z797" i="68" s="1"/>
  <c r="CE797" i="68"/>
  <c r="DM797" i="68"/>
  <c r="AJ797" i="68"/>
  <c r="BK797" i="68"/>
  <c r="CY797" i="68"/>
  <c r="BU797" i="68"/>
  <c r="AT797" i="68"/>
  <c r="CO733" i="68"/>
  <c r="P733" i="68"/>
  <c r="Z733" i="68" s="1"/>
  <c r="CE733" i="68"/>
  <c r="DM733" i="68"/>
  <c r="BU733" i="68"/>
  <c r="AT733" i="68"/>
  <c r="BH733" i="68"/>
  <c r="CY733" i="68"/>
  <c r="BK733" i="68"/>
  <c r="AJ733" i="68"/>
  <c r="CO669" i="68"/>
  <c r="P669" i="68"/>
  <c r="Z669" i="68" s="1"/>
  <c r="CE669" i="68"/>
  <c r="DM669" i="68"/>
  <c r="BK669" i="68"/>
  <c r="BH669" i="68"/>
  <c r="AT669" i="68"/>
  <c r="CY669" i="68"/>
  <c r="AJ669" i="68"/>
  <c r="BU669" i="68"/>
  <c r="BU605" i="68"/>
  <c r="AT605" i="68"/>
  <c r="BK605" i="68"/>
  <c r="AJ605" i="68"/>
  <c r="CY605" i="68"/>
  <c r="CO605" i="68"/>
  <c r="P605" i="68"/>
  <c r="Z605" i="68" s="1"/>
  <c r="DM605" i="68"/>
  <c r="BH605" i="68"/>
  <c r="CE605" i="68"/>
  <c r="DM541" i="68"/>
  <c r="BU541" i="68"/>
  <c r="AT541" i="68"/>
  <c r="BK541" i="68"/>
  <c r="AJ541" i="68"/>
  <c r="P541" i="68"/>
  <c r="Z541" i="68" s="1"/>
  <c r="BH541" i="68"/>
  <c r="CY541" i="68"/>
  <c r="CO541" i="68"/>
  <c r="CE541" i="68"/>
  <c r="DM477" i="68"/>
  <c r="BK477" i="68"/>
  <c r="AJ477" i="68"/>
  <c r="CY477" i="68"/>
  <c r="BH477" i="68"/>
  <c r="CO477" i="68"/>
  <c r="P477" i="68"/>
  <c r="Z477" i="68" s="1"/>
  <c r="CE477" i="68"/>
  <c r="AT477" i="68"/>
  <c r="BU477" i="68"/>
  <c r="CO413" i="68"/>
  <c r="P413" i="68"/>
  <c r="Z413" i="68" s="1"/>
  <c r="CE413" i="68"/>
  <c r="DM413" i="68"/>
  <c r="BU413" i="68"/>
  <c r="AT413" i="68"/>
  <c r="BK413" i="68"/>
  <c r="AJ413" i="68"/>
  <c r="CY413" i="68"/>
  <c r="BH413" i="68"/>
  <c r="CO349" i="68"/>
  <c r="P349" i="68"/>
  <c r="Z349" i="68" s="1"/>
  <c r="CE349" i="68"/>
  <c r="DM349" i="68"/>
  <c r="BU349" i="68"/>
  <c r="AT349" i="68"/>
  <c r="BK349" i="68"/>
  <c r="AJ349" i="68"/>
  <c r="BH349" i="68"/>
  <c r="CY349" i="68"/>
  <c r="CO285" i="68"/>
  <c r="P285" i="68"/>
  <c r="Z285" i="68" s="1"/>
  <c r="CE285" i="68"/>
  <c r="DM285" i="68"/>
  <c r="BU285" i="68"/>
  <c r="BK285" i="68"/>
  <c r="AJ285" i="68"/>
  <c r="CY285" i="68"/>
  <c r="AT285" i="68"/>
  <c r="BH285" i="68"/>
  <c r="DM221" i="68"/>
  <c r="BU221" i="68"/>
  <c r="AT221" i="68"/>
  <c r="BK221" i="68"/>
  <c r="AJ221" i="68"/>
  <c r="CY221" i="68"/>
  <c r="BH221" i="68"/>
  <c r="CO221" i="68"/>
  <c r="P221" i="68"/>
  <c r="Z221" i="68" s="1"/>
  <c r="CE221" i="68"/>
  <c r="DM157" i="68"/>
  <c r="BU157" i="68"/>
  <c r="AT157" i="68"/>
  <c r="BK157" i="68"/>
  <c r="AJ157" i="68"/>
  <c r="CY157" i="68"/>
  <c r="BH157" i="68"/>
  <c r="CO157" i="68"/>
  <c r="P157" i="68"/>
  <c r="Z157" i="68" s="1"/>
  <c r="CE157" i="68"/>
  <c r="BH93" i="68"/>
  <c r="CO93" i="68"/>
  <c r="CE93" i="68"/>
  <c r="DM93" i="68"/>
  <c r="AT93" i="68"/>
  <c r="BU93" i="68"/>
  <c r="AJ93" i="68"/>
  <c r="BK93" i="68"/>
  <c r="CY93" i="68"/>
  <c r="P93" i="68"/>
  <c r="Z93" i="68" s="1"/>
  <c r="BK29" i="68"/>
  <c r="AJ29" i="68"/>
  <c r="CY29" i="68"/>
  <c r="BH29" i="68"/>
  <c r="CO29" i="68"/>
  <c r="P29" i="68"/>
  <c r="Z29" i="68" s="1"/>
  <c r="CE29" i="68"/>
  <c r="DM29" i="68"/>
  <c r="AT29" i="68"/>
  <c r="BU29" i="68"/>
  <c r="BH1122" i="68"/>
  <c r="CO1122" i="68"/>
  <c r="P1122" i="68"/>
  <c r="Z1122" i="68" s="1"/>
  <c r="CE1122" i="68"/>
  <c r="DM1122" i="68"/>
  <c r="BU1122" i="68"/>
  <c r="AJ1122" i="68"/>
  <c r="BK1122" i="68"/>
  <c r="AT1122" i="68"/>
  <c r="CY1122" i="68"/>
  <c r="CE482" i="68"/>
  <c r="BH482" i="68"/>
  <c r="CY482" i="68"/>
  <c r="P482" i="68"/>
  <c r="Z482" i="68" s="1"/>
  <c r="CO482" i="68"/>
  <c r="BU482" i="68"/>
  <c r="AT482" i="68"/>
  <c r="DM482" i="68"/>
  <c r="AJ482" i="68"/>
  <c r="BK482" i="68"/>
  <c r="BK1073" i="68"/>
  <c r="AJ1073" i="68"/>
  <c r="CY1073" i="68"/>
  <c r="BH1073" i="68"/>
  <c r="CO1073" i="68"/>
  <c r="P1073" i="68"/>
  <c r="Z1073" i="68" s="1"/>
  <c r="DM1073" i="68"/>
  <c r="CE1073" i="68"/>
  <c r="BU1073" i="68"/>
  <c r="AT1073" i="68"/>
  <c r="BU753" i="68"/>
  <c r="AT753" i="68"/>
  <c r="BK753" i="68"/>
  <c r="AJ753" i="68"/>
  <c r="CY753" i="68"/>
  <c r="DM753" i="68"/>
  <c r="BH753" i="68"/>
  <c r="CO753" i="68"/>
  <c r="CE753" i="68"/>
  <c r="P753" i="68"/>
  <c r="Z753" i="68" s="1"/>
  <c r="CY433" i="68"/>
  <c r="DM433" i="68"/>
  <c r="BU433" i="68"/>
  <c r="AJ433" i="68"/>
  <c r="BK433" i="68"/>
  <c r="P433" i="68"/>
  <c r="Z433" i="68" s="1"/>
  <c r="BH433" i="68"/>
  <c r="CO433" i="68"/>
  <c r="AT433" i="68"/>
  <c r="CE433" i="68"/>
  <c r="CY177" i="68"/>
  <c r="BH177" i="68"/>
  <c r="CO177" i="68"/>
  <c r="P177" i="68"/>
  <c r="Z177" i="68" s="1"/>
  <c r="CE177" i="68"/>
  <c r="DM177" i="68"/>
  <c r="BU177" i="68"/>
  <c r="AT177" i="68"/>
  <c r="AJ177" i="68"/>
  <c r="BK177" i="68"/>
  <c r="CE1208" i="68"/>
  <c r="DM1208" i="68"/>
  <c r="BU1208" i="68"/>
  <c r="AT1208" i="68"/>
  <c r="CY1208" i="68"/>
  <c r="BK1208" i="68"/>
  <c r="BH1208" i="68"/>
  <c r="AJ1208" i="68"/>
  <c r="P1208" i="68"/>
  <c r="Z1208" i="68" s="1"/>
  <c r="CO1208" i="68"/>
  <c r="BK1144" i="68"/>
  <c r="AJ1144" i="68"/>
  <c r="CY1144" i="68"/>
  <c r="BH1144" i="68"/>
  <c r="CO1144" i="68"/>
  <c r="P1144" i="68"/>
  <c r="Z1144" i="68" s="1"/>
  <c r="DM1144" i="68"/>
  <c r="AT1144" i="68"/>
  <c r="CE1144" i="68"/>
  <c r="BU1144" i="68"/>
  <c r="DM1080" i="68"/>
  <c r="BU1080" i="68"/>
  <c r="AT1080" i="68"/>
  <c r="BK1080" i="68"/>
  <c r="AJ1080" i="68"/>
  <c r="BH1080" i="68"/>
  <c r="P1080" i="68"/>
  <c r="Z1080" i="68" s="1"/>
  <c r="CY1080" i="68"/>
  <c r="CE1080" i="68"/>
  <c r="CO1080" i="68"/>
  <c r="BK1016" i="68"/>
  <c r="AJ1016" i="68"/>
  <c r="CY1016" i="68"/>
  <c r="BH1016" i="68"/>
  <c r="CO1016" i="68"/>
  <c r="P1016" i="68"/>
  <c r="Z1016" i="68" s="1"/>
  <c r="DM1016" i="68"/>
  <c r="AT1016" i="68"/>
  <c r="CE1016" i="68"/>
  <c r="BU1016" i="68"/>
  <c r="DM888" i="68"/>
  <c r="BU888" i="68"/>
  <c r="AT888" i="68"/>
  <c r="BK888" i="68"/>
  <c r="AJ888" i="68"/>
  <c r="CO888" i="68"/>
  <c r="CE888" i="68"/>
  <c r="BH888" i="68"/>
  <c r="CY888" i="68"/>
  <c r="P888" i="68"/>
  <c r="Z888" i="68" s="1"/>
  <c r="BK824" i="68"/>
  <c r="AJ824" i="68"/>
  <c r="CY824" i="68"/>
  <c r="BH824" i="68"/>
  <c r="P824" i="68"/>
  <c r="Z824" i="68" s="1"/>
  <c r="CO824" i="68"/>
  <c r="CE824" i="68"/>
  <c r="DM824" i="68"/>
  <c r="AT824" i="68"/>
  <c r="BU824" i="68"/>
  <c r="CE696" i="68"/>
  <c r="DM696" i="68"/>
  <c r="BU696" i="68"/>
  <c r="AT696" i="68"/>
  <c r="BK696" i="68"/>
  <c r="BH696" i="68"/>
  <c r="P696" i="68"/>
  <c r="Z696" i="68" s="1"/>
  <c r="CY696" i="68"/>
  <c r="CO696" i="68"/>
  <c r="AJ696" i="68"/>
  <c r="BK632" i="68"/>
  <c r="AJ632" i="68"/>
  <c r="CY632" i="68"/>
  <c r="BH632" i="68"/>
  <c r="CE632" i="68"/>
  <c r="AT632" i="68"/>
  <c r="CO632" i="68"/>
  <c r="P632" i="68"/>
  <c r="Z632" i="68" s="1"/>
  <c r="BU632" i="68"/>
  <c r="DM632" i="68"/>
  <c r="BU568" i="68"/>
  <c r="AT568" i="68"/>
  <c r="BK568" i="68"/>
  <c r="AJ568" i="68"/>
  <c r="CY568" i="68"/>
  <c r="CO568" i="68"/>
  <c r="P568" i="68"/>
  <c r="Z568" i="68" s="1"/>
  <c r="BH568" i="68"/>
  <c r="DM568" i="68"/>
  <c r="CE568" i="68"/>
  <c r="BU504" i="68"/>
  <c r="AT504" i="68"/>
  <c r="BK504" i="68"/>
  <c r="AJ504" i="68"/>
  <c r="CO504" i="68"/>
  <c r="CE504" i="68"/>
  <c r="DM504" i="68"/>
  <c r="P504" i="68"/>
  <c r="Z504" i="68" s="1"/>
  <c r="BH504" i="68"/>
  <c r="CY504" i="68"/>
  <c r="CY440" i="68"/>
  <c r="CE440" i="68"/>
  <c r="BU440" i="68"/>
  <c r="AT440" i="68"/>
  <c r="CO440" i="68"/>
  <c r="AJ440" i="68"/>
  <c r="P440" i="68"/>
  <c r="Z440" i="68" s="1"/>
  <c r="BK440" i="68"/>
  <c r="DM440" i="68"/>
  <c r="BH440" i="68"/>
  <c r="CY312" i="68"/>
  <c r="BK312" i="68"/>
  <c r="P312" i="68"/>
  <c r="Z312" i="68" s="1"/>
  <c r="BH312" i="68"/>
  <c r="CO312" i="68"/>
  <c r="CE312" i="68"/>
  <c r="AT312" i="68"/>
  <c r="DM312" i="68"/>
  <c r="BU312" i="68"/>
  <c r="AJ312" i="68"/>
  <c r="BU248" i="68"/>
  <c r="AT248" i="68"/>
  <c r="BK248" i="68"/>
  <c r="AJ248" i="68"/>
  <c r="CY248" i="68"/>
  <c r="BH248" i="68"/>
  <c r="CO248" i="68"/>
  <c r="P248" i="68"/>
  <c r="Z248" i="68" s="1"/>
  <c r="CE248" i="68"/>
  <c r="DM248" i="68"/>
  <c r="BU184" i="68"/>
  <c r="AT184" i="68"/>
  <c r="BK184" i="68"/>
  <c r="AJ184" i="68"/>
  <c r="CY184" i="68"/>
  <c r="BH184" i="68"/>
  <c r="CO184" i="68"/>
  <c r="P184" i="68"/>
  <c r="Z184" i="68" s="1"/>
  <c r="CE184" i="68"/>
  <c r="DM184" i="68"/>
  <c r="CO120" i="68"/>
  <c r="P120" i="68"/>
  <c r="Z120" i="68" s="1"/>
  <c r="AT120" i="68"/>
  <c r="DM120" i="68"/>
  <c r="BU120" i="68"/>
  <c r="AJ120" i="68"/>
  <c r="BK120" i="68"/>
  <c r="CY120" i="68"/>
  <c r="BH120" i="68"/>
  <c r="CE120" i="68"/>
  <c r="BK56" i="68"/>
  <c r="AJ56" i="68"/>
  <c r="CY56" i="68"/>
  <c r="BH56" i="68"/>
  <c r="CO56" i="68"/>
  <c r="P56" i="68"/>
  <c r="Z56" i="68" s="1"/>
  <c r="CE56" i="68"/>
  <c r="DM56" i="68"/>
  <c r="BU56" i="68"/>
  <c r="AT56" i="68"/>
  <c r="DM774" i="68"/>
  <c r="BU774" i="68"/>
  <c r="AT774" i="68"/>
  <c r="BK774" i="68"/>
  <c r="AJ774" i="68"/>
  <c r="CO774" i="68"/>
  <c r="CE774" i="68"/>
  <c r="BH774" i="68"/>
  <c r="P774" i="68"/>
  <c r="Z774" i="68" s="1"/>
  <c r="CY774" i="68"/>
  <c r="DN630" i="68"/>
  <c r="BI547" i="68"/>
  <c r="DN367" i="68"/>
  <c r="BH1202" i="68"/>
  <c r="CO1202" i="68"/>
  <c r="P1202" i="68"/>
  <c r="Z1202" i="68" s="1"/>
  <c r="CE1202" i="68"/>
  <c r="DM1202" i="68"/>
  <c r="AJ1202" i="68"/>
  <c r="BK1202" i="68"/>
  <c r="CY1202" i="68"/>
  <c r="AT1202" i="68"/>
  <c r="BU1202" i="68"/>
  <c r="BK1138" i="68"/>
  <c r="AJ1138" i="68"/>
  <c r="CY1138" i="68"/>
  <c r="BH1138" i="68"/>
  <c r="P1138" i="68"/>
  <c r="Z1138" i="68" s="1"/>
  <c r="CO1138" i="68"/>
  <c r="DM1138" i="68"/>
  <c r="AT1138" i="68"/>
  <c r="CE1138" i="68"/>
  <c r="BU1138" i="68"/>
  <c r="CO1074" i="68"/>
  <c r="P1074" i="68"/>
  <c r="Z1074" i="68" s="1"/>
  <c r="CE1074" i="68"/>
  <c r="DM1074" i="68"/>
  <c r="BU1074" i="68"/>
  <c r="AT1074" i="68"/>
  <c r="BK1074" i="68"/>
  <c r="AJ1074" i="68"/>
  <c r="CY1074" i="68"/>
  <c r="BH1074" i="68"/>
  <c r="BU1010" i="68"/>
  <c r="AT1010" i="68"/>
  <c r="BK1010" i="68"/>
  <c r="AJ1010" i="68"/>
  <c r="CY1010" i="68"/>
  <c r="CO1010" i="68"/>
  <c r="P1010" i="68"/>
  <c r="Z1010" i="68" s="1"/>
  <c r="CE1010" i="68"/>
  <c r="BH1010" i="68"/>
  <c r="DM1010" i="68"/>
  <c r="CE946" i="68"/>
  <c r="BU946" i="68"/>
  <c r="AT946" i="68"/>
  <c r="BH946" i="68"/>
  <c r="P946" i="68"/>
  <c r="Z946" i="68" s="1"/>
  <c r="CY946" i="68"/>
  <c r="AJ946" i="68"/>
  <c r="CO946" i="68"/>
  <c r="BK946" i="68"/>
  <c r="DM946" i="68"/>
  <c r="CO882" i="68"/>
  <c r="P882" i="68"/>
  <c r="Z882" i="68" s="1"/>
  <c r="CE882" i="68"/>
  <c r="DM882" i="68"/>
  <c r="BU882" i="68"/>
  <c r="AT882" i="68"/>
  <c r="CY882" i="68"/>
  <c r="AJ882" i="68"/>
  <c r="BK882" i="68"/>
  <c r="BH882" i="68"/>
  <c r="DM818" i="68"/>
  <c r="BU818" i="68"/>
  <c r="AT818" i="68"/>
  <c r="AJ818" i="68"/>
  <c r="BK818" i="68"/>
  <c r="CY818" i="68"/>
  <c r="CO818" i="68"/>
  <c r="CE818" i="68"/>
  <c r="P818" i="68"/>
  <c r="Z818" i="68" s="1"/>
  <c r="BH818" i="68"/>
  <c r="CY754" i="68"/>
  <c r="BH754" i="68"/>
  <c r="CO754" i="68"/>
  <c r="P754" i="68"/>
  <c r="Z754" i="68" s="1"/>
  <c r="CE754" i="68"/>
  <c r="AT754" i="68"/>
  <c r="AJ754" i="68"/>
  <c r="BU754" i="68"/>
  <c r="BK754" i="68"/>
  <c r="DM754" i="68"/>
  <c r="BH690" i="68"/>
  <c r="CO690" i="68"/>
  <c r="P690" i="68"/>
  <c r="Z690" i="68" s="1"/>
  <c r="DM690" i="68"/>
  <c r="BK690" i="68"/>
  <c r="CY690" i="68"/>
  <c r="CE690" i="68"/>
  <c r="AT690" i="68"/>
  <c r="BU690" i="68"/>
  <c r="AJ690" i="68"/>
  <c r="DM626" i="68"/>
  <c r="BU626" i="68"/>
  <c r="AT626" i="68"/>
  <c r="BK626" i="68"/>
  <c r="AJ626" i="68"/>
  <c r="BH626" i="68"/>
  <c r="CO626" i="68"/>
  <c r="CE626" i="68"/>
  <c r="P626" i="68"/>
  <c r="Z626" i="68" s="1"/>
  <c r="CY626" i="68"/>
  <c r="CE562" i="68"/>
  <c r="DM562" i="68"/>
  <c r="BU562" i="68"/>
  <c r="AT562" i="68"/>
  <c r="CO562" i="68"/>
  <c r="AJ562" i="68"/>
  <c r="BK562" i="68"/>
  <c r="BH562" i="68"/>
  <c r="P562" i="68"/>
  <c r="Z562" i="68" s="1"/>
  <c r="CY562" i="68"/>
  <c r="CE498" i="68"/>
  <c r="DM498" i="68"/>
  <c r="BU498" i="68"/>
  <c r="AT498" i="68"/>
  <c r="CO498" i="68"/>
  <c r="AJ498" i="68"/>
  <c r="BK498" i="68"/>
  <c r="BH498" i="68"/>
  <c r="P498" i="68"/>
  <c r="Z498" i="68" s="1"/>
  <c r="CY498" i="68"/>
  <c r="CE434" i="68"/>
  <c r="BK434" i="68"/>
  <c r="AJ434" i="68"/>
  <c r="BH434" i="68"/>
  <c r="CY434" i="68"/>
  <c r="P434" i="68"/>
  <c r="Z434" i="68" s="1"/>
  <c r="CO434" i="68"/>
  <c r="BU434" i="68"/>
  <c r="DM434" i="68"/>
  <c r="AT434" i="68"/>
  <c r="BH370" i="68"/>
  <c r="CO370" i="68"/>
  <c r="P370" i="68"/>
  <c r="Z370" i="68" s="1"/>
  <c r="CE370" i="68"/>
  <c r="DM370" i="68"/>
  <c r="BU370" i="68"/>
  <c r="AT370" i="68"/>
  <c r="BK370" i="68"/>
  <c r="CY370" i="68"/>
  <c r="AJ370" i="68"/>
  <c r="BH306" i="68"/>
  <c r="CO306" i="68"/>
  <c r="P306" i="68"/>
  <c r="Z306" i="68" s="1"/>
  <c r="CE306" i="68"/>
  <c r="DM306" i="68"/>
  <c r="BU306" i="68"/>
  <c r="AT306" i="68"/>
  <c r="BK306" i="68"/>
  <c r="AJ306" i="68"/>
  <c r="CY306" i="68"/>
  <c r="CE242" i="68"/>
  <c r="DM242" i="68"/>
  <c r="BU242" i="68"/>
  <c r="AT242" i="68"/>
  <c r="BK242" i="68"/>
  <c r="AJ242" i="68"/>
  <c r="CY242" i="68"/>
  <c r="BH242" i="68"/>
  <c r="CO242" i="68"/>
  <c r="P242" i="68"/>
  <c r="Z242" i="68" s="1"/>
  <c r="CE178" i="68"/>
  <c r="DM178" i="68"/>
  <c r="BU178" i="68"/>
  <c r="AT178" i="68"/>
  <c r="BK178" i="68"/>
  <c r="AJ178" i="68"/>
  <c r="CY178" i="68"/>
  <c r="BH178" i="68"/>
  <c r="CO178" i="68"/>
  <c r="P178" i="68"/>
  <c r="Z178" i="68" s="1"/>
  <c r="CY114" i="68"/>
  <c r="DM114" i="68"/>
  <c r="BU114" i="68"/>
  <c r="AJ114" i="68"/>
  <c r="BK114" i="68"/>
  <c r="P114" i="68"/>
  <c r="Z114" i="68" s="1"/>
  <c r="BH114" i="68"/>
  <c r="CO114" i="68"/>
  <c r="AT114" i="68"/>
  <c r="CE114" i="68"/>
  <c r="BU50" i="68"/>
  <c r="AT50" i="68"/>
  <c r="BK50" i="68"/>
  <c r="AJ50" i="68"/>
  <c r="CY50" i="68"/>
  <c r="BH50" i="68"/>
  <c r="CO50" i="68"/>
  <c r="P50" i="68"/>
  <c r="Z50" i="68" s="1"/>
  <c r="CE50" i="68"/>
  <c r="DM50" i="68"/>
  <c r="DM1153" i="68"/>
  <c r="BK1153" i="68"/>
  <c r="AJ1153" i="68"/>
  <c r="CY1153" i="68"/>
  <c r="BH1153" i="68"/>
  <c r="AT1153" i="68"/>
  <c r="CO1153" i="68"/>
  <c r="CE1153" i="68"/>
  <c r="P1153" i="68"/>
  <c r="Z1153" i="68" s="1"/>
  <c r="BU1153" i="68"/>
  <c r="BK1089" i="68"/>
  <c r="AJ1089" i="68"/>
  <c r="CY1089" i="68"/>
  <c r="BH1089" i="68"/>
  <c r="CO1089" i="68"/>
  <c r="P1089" i="68"/>
  <c r="Z1089" i="68" s="1"/>
  <c r="DM1089" i="68"/>
  <c r="AT1089" i="68"/>
  <c r="CE1089" i="68"/>
  <c r="BU1089" i="68"/>
  <c r="DM1025" i="68"/>
  <c r="BU1025" i="68"/>
  <c r="AT1025" i="68"/>
  <c r="BK1025" i="68"/>
  <c r="AJ1025" i="68"/>
  <c r="BH1025" i="68"/>
  <c r="P1025" i="68"/>
  <c r="Z1025" i="68" s="1"/>
  <c r="CY1025" i="68"/>
  <c r="CO1025" i="68"/>
  <c r="CE1025" i="68"/>
  <c r="BK961" i="68"/>
  <c r="AJ961" i="68"/>
  <c r="CY961" i="68"/>
  <c r="BH961" i="68"/>
  <c r="CO961" i="68"/>
  <c r="P961" i="68"/>
  <c r="Z961" i="68" s="1"/>
  <c r="AT961" i="68"/>
  <c r="CE961" i="68"/>
  <c r="DM961" i="68"/>
  <c r="BU961" i="68"/>
  <c r="BK897" i="68"/>
  <c r="AJ897" i="68"/>
  <c r="CY897" i="68"/>
  <c r="BH897" i="68"/>
  <c r="CO897" i="68"/>
  <c r="P897" i="68"/>
  <c r="Z897" i="68" s="1"/>
  <c r="AT897" i="68"/>
  <c r="CE897" i="68"/>
  <c r="BU897" i="68"/>
  <c r="DM897" i="68"/>
  <c r="BK833" i="68"/>
  <c r="AJ833" i="68"/>
  <c r="CY833" i="68"/>
  <c r="BH833" i="68"/>
  <c r="CO833" i="68"/>
  <c r="P833" i="68"/>
  <c r="Z833" i="68" s="1"/>
  <c r="DM833" i="68"/>
  <c r="AT833" i="68"/>
  <c r="CE833" i="68"/>
  <c r="BU833" i="68"/>
  <c r="BU769" i="68"/>
  <c r="AT769" i="68"/>
  <c r="BK769" i="68"/>
  <c r="AJ769" i="68"/>
  <c r="CY769" i="68"/>
  <c r="DM769" i="68"/>
  <c r="BH769" i="68"/>
  <c r="P769" i="68"/>
  <c r="Z769" i="68" s="1"/>
  <c r="CO769" i="68"/>
  <c r="CE769" i="68"/>
  <c r="BK705" i="68"/>
  <c r="AJ705" i="68"/>
  <c r="CY705" i="68"/>
  <c r="BH705" i="68"/>
  <c r="CE705" i="68"/>
  <c r="DM705" i="68"/>
  <c r="BU705" i="68"/>
  <c r="P705" i="68"/>
  <c r="Z705" i="68" s="1"/>
  <c r="CO705" i="68"/>
  <c r="AT705" i="68"/>
  <c r="BH641" i="68"/>
  <c r="CO641" i="68"/>
  <c r="P641" i="68"/>
  <c r="Z641" i="68" s="1"/>
  <c r="CE641" i="68"/>
  <c r="DM641" i="68"/>
  <c r="CY641" i="68"/>
  <c r="AT641" i="68"/>
  <c r="BU641" i="68"/>
  <c r="AJ641" i="68"/>
  <c r="BK641" i="68"/>
  <c r="CO577" i="68"/>
  <c r="P577" i="68"/>
  <c r="Z577" i="68" s="1"/>
  <c r="DM577" i="68"/>
  <c r="BU577" i="68"/>
  <c r="AJ577" i="68"/>
  <c r="BK577" i="68"/>
  <c r="BH577" i="68"/>
  <c r="CY577" i="68"/>
  <c r="AT577" i="68"/>
  <c r="CE577" i="68"/>
  <c r="CY513" i="68"/>
  <c r="BH513" i="68"/>
  <c r="CO513" i="68"/>
  <c r="P513" i="68"/>
  <c r="Z513" i="68" s="1"/>
  <c r="AJ513" i="68"/>
  <c r="BU513" i="68"/>
  <c r="DM513" i="68"/>
  <c r="BK513" i="68"/>
  <c r="AT513" i="68"/>
  <c r="CE513" i="68"/>
  <c r="CE449" i="68"/>
  <c r="CY449" i="68"/>
  <c r="CO449" i="68"/>
  <c r="AT449" i="68"/>
  <c r="BU449" i="68"/>
  <c r="AJ449" i="68"/>
  <c r="DM449" i="68"/>
  <c r="BK449" i="68"/>
  <c r="P449" i="68"/>
  <c r="Z449" i="68" s="1"/>
  <c r="BH449" i="68"/>
  <c r="BK385" i="68"/>
  <c r="AJ385" i="68"/>
  <c r="CY385" i="68"/>
  <c r="BH385" i="68"/>
  <c r="CO385" i="68"/>
  <c r="P385" i="68"/>
  <c r="Z385" i="68" s="1"/>
  <c r="CE385" i="68"/>
  <c r="BU385" i="68"/>
  <c r="DM385" i="68"/>
  <c r="AT385" i="68"/>
  <c r="CE321" i="68"/>
  <c r="DM321" i="68"/>
  <c r="BK321" i="68"/>
  <c r="AJ321" i="68"/>
  <c r="BH321" i="68"/>
  <c r="CY321" i="68"/>
  <c r="P321" i="68"/>
  <c r="Z321" i="68" s="1"/>
  <c r="CO321" i="68"/>
  <c r="AT321" i="68"/>
  <c r="BU321" i="68"/>
  <c r="CY257" i="68"/>
  <c r="BH257" i="68"/>
  <c r="CO257" i="68"/>
  <c r="P257" i="68"/>
  <c r="Z257" i="68" s="1"/>
  <c r="CE257" i="68"/>
  <c r="DM257" i="68"/>
  <c r="BU257" i="68"/>
  <c r="AT257" i="68"/>
  <c r="BK257" i="68"/>
  <c r="AJ257" i="68"/>
  <c r="CY193" i="68"/>
  <c r="BH193" i="68"/>
  <c r="CO193" i="68"/>
  <c r="P193" i="68"/>
  <c r="Z193" i="68" s="1"/>
  <c r="CE193" i="68"/>
  <c r="DM193" i="68"/>
  <c r="BU193" i="68"/>
  <c r="AT193" i="68"/>
  <c r="AJ193" i="68"/>
  <c r="BK193" i="68"/>
  <c r="BU129" i="68"/>
  <c r="AT129" i="68"/>
  <c r="CY129" i="68"/>
  <c r="BH129" i="68"/>
  <c r="P129" i="68"/>
  <c r="Z129" i="68" s="1"/>
  <c r="CO129" i="68"/>
  <c r="CE129" i="68"/>
  <c r="DM129" i="68"/>
  <c r="AJ129" i="68"/>
  <c r="BK129" i="68"/>
  <c r="CO65" i="68"/>
  <c r="P65" i="68"/>
  <c r="Z65" i="68" s="1"/>
  <c r="CE65" i="68"/>
  <c r="DM65" i="68"/>
  <c r="BU65" i="68"/>
  <c r="AT65" i="68"/>
  <c r="BK65" i="68"/>
  <c r="AJ65" i="68"/>
  <c r="CY65" i="68"/>
  <c r="BH65" i="68"/>
  <c r="BH1160" i="68"/>
  <c r="CO1160" i="68"/>
  <c r="P1160" i="68"/>
  <c r="Z1160" i="68" s="1"/>
  <c r="CE1160" i="68"/>
  <c r="DM1160" i="68"/>
  <c r="BU1160" i="68"/>
  <c r="AT1160" i="68"/>
  <c r="BK1160" i="68"/>
  <c r="CY1160" i="68"/>
  <c r="AJ1160" i="68"/>
  <c r="DM1096" i="68"/>
  <c r="BU1096" i="68"/>
  <c r="AT1096" i="68"/>
  <c r="BK1096" i="68"/>
  <c r="AJ1096" i="68"/>
  <c r="BH1096" i="68"/>
  <c r="CO1096" i="68"/>
  <c r="CE1096" i="68"/>
  <c r="P1096" i="68"/>
  <c r="Z1096" i="68" s="1"/>
  <c r="CY1096" i="68"/>
  <c r="BH1032" i="68"/>
  <c r="CO1032" i="68"/>
  <c r="P1032" i="68"/>
  <c r="Z1032" i="68" s="1"/>
  <c r="CE1032" i="68"/>
  <c r="DM1032" i="68"/>
  <c r="CY1032" i="68"/>
  <c r="BU1032" i="68"/>
  <c r="AT1032" i="68"/>
  <c r="AJ1032" i="68"/>
  <c r="BK1032" i="68"/>
  <c r="DM968" i="68"/>
  <c r="BU968" i="68"/>
  <c r="AT968" i="68"/>
  <c r="BK968" i="68"/>
  <c r="AJ968" i="68"/>
  <c r="P968" i="68"/>
  <c r="Z968" i="68" s="1"/>
  <c r="BH968" i="68"/>
  <c r="CY968" i="68"/>
  <c r="CO968" i="68"/>
  <c r="CE968" i="68"/>
  <c r="DM904" i="68"/>
  <c r="BU904" i="68"/>
  <c r="AT904" i="68"/>
  <c r="BK904" i="68"/>
  <c r="AJ904" i="68"/>
  <c r="CO904" i="68"/>
  <c r="CE904" i="68"/>
  <c r="BH904" i="68"/>
  <c r="P904" i="68"/>
  <c r="Z904" i="68" s="1"/>
  <c r="CY904" i="68"/>
  <c r="BU840" i="68"/>
  <c r="AT840" i="68"/>
  <c r="BK840" i="68"/>
  <c r="AJ840" i="68"/>
  <c r="CY840" i="68"/>
  <c r="CO840" i="68"/>
  <c r="CE840" i="68"/>
  <c r="DM840" i="68"/>
  <c r="P840" i="68"/>
  <c r="Z840" i="68" s="1"/>
  <c r="BH840" i="68"/>
  <c r="CO776" i="68"/>
  <c r="P776" i="68"/>
  <c r="Z776" i="68" s="1"/>
  <c r="CE776" i="68"/>
  <c r="DM776" i="68"/>
  <c r="BU776" i="68"/>
  <c r="AT776" i="68"/>
  <c r="BK776" i="68"/>
  <c r="BH776" i="68"/>
  <c r="AJ776" i="68"/>
  <c r="CY776" i="68"/>
  <c r="CE712" i="68"/>
  <c r="DM712" i="68"/>
  <c r="BU712" i="68"/>
  <c r="AT712" i="68"/>
  <c r="BK712" i="68"/>
  <c r="BH712" i="68"/>
  <c r="P712" i="68"/>
  <c r="Z712" i="68" s="1"/>
  <c r="CY712" i="68"/>
  <c r="AJ712" i="68"/>
  <c r="CO712" i="68"/>
  <c r="BK648" i="68"/>
  <c r="AJ648" i="68"/>
  <c r="CY648" i="68"/>
  <c r="BH648" i="68"/>
  <c r="CE648" i="68"/>
  <c r="DM648" i="68"/>
  <c r="AT648" i="68"/>
  <c r="CO648" i="68"/>
  <c r="P648" i="68"/>
  <c r="Z648" i="68" s="1"/>
  <c r="BU648" i="68"/>
  <c r="BK584" i="68"/>
  <c r="AJ584" i="68"/>
  <c r="CY584" i="68"/>
  <c r="CE584" i="68"/>
  <c r="AT584" i="68"/>
  <c r="CO584" i="68"/>
  <c r="P584" i="68"/>
  <c r="Z584" i="68" s="1"/>
  <c r="BU584" i="68"/>
  <c r="BH584" i="68"/>
  <c r="DM584" i="68"/>
  <c r="BU520" i="68"/>
  <c r="AT520" i="68"/>
  <c r="BK520" i="68"/>
  <c r="AJ520" i="68"/>
  <c r="BH520" i="68"/>
  <c r="CY520" i="68"/>
  <c r="CO520" i="68"/>
  <c r="CE520" i="68"/>
  <c r="DM520" i="68"/>
  <c r="P520" i="68"/>
  <c r="Z520" i="68" s="1"/>
  <c r="CY456" i="68"/>
  <c r="BH456" i="68"/>
  <c r="CE456" i="68"/>
  <c r="DM456" i="68"/>
  <c r="BU456" i="68"/>
  <c r="AT456" i="68"/>
  <c r="AJ456" i="68"/>
  <c r="CO456" i="68"/>
  <c r="P456" i="68"/>
  <c r="Z456" i="68" s="1"/>
  <c r="BK456" i="68"/>
  <c r="CE392" i="68"/>
  <c r="DM392" i="68"/>
  <c r="BU392" i="68"/>
  <c r="AT392" i="68"/>
  <c r="BK392" i="68"/>
  <c r="AJ392" i="68"/>
  <c r="CY392" i="68"/>
  <c r="P392" i="68"/>
  <c r="Z392" i="68" s="1"/>
  <c r="BH392" i="68"/>
  <c r="CO392" i="68"/>
  <c r="CY328" i="68"/>
  <c r="CO328" i="68"/>
  <c r="CE328" i="68"/>
  <c r="AT328" i="68"/>
  <c r="DM328" i="68"/>
  <c r="BU328" i="68"/>
  <c r="AJ328" i="68"/>
  <c r="BK328" i="68"/>
  <c r="P328" i="68"/>
  <c r="Z328" i="68" s="1"/>
  <c r="BH328" i="68"/>
  <c r="BU264" i="68"/>
  <c r="AT264" i="68"/>
  <c r="BK264" i="68"/>
  <c r="AJ264" i="68"/>
  <c r="CY264" i="68"/>
  <c r="BH264" i="68"/>
  <c r="CO264" i="68"/>
  <c r="P264" i="68"/>
  <c r="Z264" i="68" s="1"/>
  <c r="CE264" i="68"/>
  <c r="DM264" i="68"/>
  <c r="BU200" i="68"/>
  <c r="AT200" i="68"/>
  <c r="BK200" i="68"/>
  <c r="AJ200" i="68"/>
  <c r="CY200" i="68"/>
  <c r="BH200" i="68"/>
  <c r="CO200" i="68"/>
  <c r="P200" i="68"/>
  <c r="Z200" i="68" s="1"/>
  <c r="CE200" i="68"/>
  <c r="DM200" i="68"/>
  <c r="CO136" i="68"/>
  <c r="P136" i="68"/>
  <c r="Z136" i="68" s="1"/>
  <c r="AJ136" i="68"/>
  <c r="BK136" i="68"/>
  <c r="CY136" i="68"/>
  <c r="BH136" i="68"/>
  <c r="CE136" i="68"/>
  <c r="DM136" i="68"/>
  <c r="BU136" i="68"/>
  <c r="AT136" i="68"/>
  <c r="BK72" i="68"/>
  <c r="AJ72" i="68"/>
  <c r="CY72" i="68"/>
  <c r="BH72" i="68"/>
  <c r="CO72" i="68"/>
  <c r="P72" i="68"/>
  <c r="Z72" i="68" s="1"/>
  <c r="CE72" i="68"/>
  <c r="DM72" i="68"/>
  <c r="BU72" i="68"/>
  <c r="AT72" i="68"/>
  <c r="BK1159" i="68"/>
  <c r="AJ1159" i="68"/>
  <c r="CY1159" i="68"/>
  <c r="BH1159" i="68"/>
  <c r="CO1159" i="68"/>
  <c r="P1159" i="68"/>
  <c r="Z1159" i="68" s="1"/>
  <c r="CE1159" i="68"/>
  <c r="BU1159" i="68"/>
  <c r="DM1159" i="68"/>
  <c r="AT1159" i="68"/>
  <c r="BH1095" i="68"/>
  <c r="CO1095" i="68"/>
  <c r="P1095" i="68"/>
  <c r="Z1095" i="68" s="1"/>
  <c r="CE1095" i="68"/>
  <c r="DM1095" i="68"/>
  <c r="CY1095" i="68"/>
  <c r="AT1095" i="68"/>
  <c r="BU1095" i="68"/>
  <c r="AJ1095" i="68"/>
  <c r="BK1095" i="68"/>
  <c r="BK1031" i="68"/>
  <c r="AJ1031" i="68"/>
  <c r="CY1031" i="68"/>
  <c r="BH1031" i="68"/>
  <c r="CE1031" i="68"/>
  <c r="CO1031" i="68"/>
  <c r="P1031" i="68"/>
  <c r="Z1031" i="68" s="1"/>
  <c r="BU1031" i="68"/>
  <c r="DM1031" i="68"/>
  <c r="AT1031" i="68"/>
  <c r="BH967" i="68"/>
  <c r="CO967" i="68"/>
  <c r="P967" i="68"/>
  <c r="Z967" i="68" s="1"/>
  <c r="CE967" i="68"/>
  <c r="DM967" i="68"/>
  <c r="BU967" i="68"/>
  <c r="AJ967" i="68"/>
  <c r="BK967" i="68"/>
  <c r="AT967" i="68"/>
  <c r="CY967" i="68"/>
  <c r="BH903" i="68"/>
  <c r="CO903" i="68"/>
  <c r="P903" i="68"/>
  <c r="Z903" i="68" s="1"/>
  <c r="CE903" i="68"/>
  <c r="DM903" i="68"/>
  <c r="CY903" i="68"/>
  <c r="AT903" i="68"/>
  <c r="BU903" i="68"/>
  <c r="AJ903" i="68"/>
  <c r="BK903" i="68"/>
  <c r="CO839" i="68"/>
  <c r="P839" i="68"/>
  <c r="Z839" i="68" s="1"/>
  <c r="DM839" i="68"/>
  <c r="AT839" i="68"/>
  <c r="BU839" i="68"/>
  <c r="AJ839" i="68"/>
  <c r="BK839" i="68"/>
  <c r="CY839" i="68"/>
  <c r="BH839" i="68"/>
  <c r="CE839" i="68"/>
  <c r="BK775" i="68"/>
  <c r="AJ775" i="68"/>
  <c r="CY775" i="68"/>
  <c r="BH775" i="68"/>
  <c r="CO775" i="68"/>
  <c r="P775" i="68"/>
  <c r="Z775" i="68" s="1"/>
  <c r="CE775" i="68"/>
  <c r="BU775" i="68"/>
  <c r="DM775" i="68"/>
  <c r="AT775" i="68"/>
  <c r="CY711" i="68"/>
  <c r="BH711" i="68"/>
  <c r="CO711" i="68"/>
  <c r="P711" i="68"/>
  <c r="Z711" i="68" s="1"/>
  <c r="CE711" i="68"/>
  <c r="BU711" i="68"/>
  <c r="BK711" i="68"/>
  <c r="DM711" i="68"/>
  <c r="AT711" i="68"/>
  <c r="AJ711" i="68"/>
  <c r="CE647" i="68"/>
  <c r="DM647" i="68"/>
  <c r="BU647" i="68"/>
  <c r="AT647" i="68"/>
  <c r="CY647" i="68"/>
  <c r="P647" i="68"/>
  <c r="Z647" i="68" s="1"/>
  <c r="CO647" i="68"/>
  <c r="AJ647" i="68"/>
  <c r="BK647" i="68"/>
  <c r="BH647" i="68"/>
  <c r="CE583" i="68"/>
  <c r="DM583" i="68"/>
  <c r="BU583" i="68"/>
  <c r="AT583" i="68"/>
  <c r="CY583" i="68"/>
  <c r="CO583" i="68"/>
  <c r="AJ583" i="68"/>
  <c r="BK583" i="68"/>
  <c r="P583" i="68"/>
  <c r="Z583" i="68" s="1"/>
  <c r="BH583" i="68"/>
  <c r="CO519" i="68"/>
  <c r="P519" i="68"/>
  <c r="Z519" i="68" s="1"/>
  <c r="CE519" i="68"/>
  <c r="DM519" i="68"/>
  <c r="AJ519" i="68"/>
  <c r="BK519" i="68"/>
  <c r="BH519" i="68"/>
  <c r="CY519" i="68"/>
  <c r="BU519" i="68"/>
  <c r="AT519" i="68"/>
  <c r="BU455" i="68"/>
  <c r="AT455" i="68"/>
  <c r="CY455" i="68"/>
  <c r="BH455" i="68"/>
  <c r="CO455" i="68"/>
  <c r="P455" i="68"/>
  <c r="Z455" i="68" s="1"/>
  <c r="CE455" i="68"/>
  <c r="BK455" i="68"/>
  <c r="DM455" i="68"/>
  <c r="AJ455" i="68"/>
  <c r="CY391" i="68"/>
  <c r="BH391" i="68"/>
  <c r="CO391" i="68"/>
  <c r="P391" i="68"/>
  <c r="Z391" i="68" s="1"/>
  <c r="CE391" i="68"/>
  <c r="DM391" i="68"/>
  <c r="BU391" i="68"/>
  <c r="AT391" i="68"/>
  <c r="AJ391" i="68"/>
  <c r="BK391" i="68"/>
  <c r="BU327" i="68"/>
  <c r="AT327" i="68"/>
  <c r="CO327" i="68"/>
  <c r="CE327" i="68"/>
  <c r="DM327" i="68"/>
  <c r="AJ327" i="68"/>
  <c r="BK327" i="68"/>
  <c r="CY327" i="68"/>
  <c r="BH327" i="68"/>
  <c r="P327" i="68"/>
  <c r="Z327" i="68" s="1"/>
  <c r="CO263" i="68"/>
  <c r="P263" i="68"/>
  <c r="Z263" i="68" s="1"/>
  <c r="CE263" i="68"/>
  <c r="DM263" i="68"/>
  <c r="BU263" i="68"/>
  <c r="AT263" i="68"/>
  <c r="BK263" i="68"/>
  <c r="AJ263" i="68"/>
  <c r="CY263" i="68"/>
  <c r="BH263" i="68"/>
  <c r="CO199" i="68"/>
  <c r="P199" i="68"/>
  <c r="Z199" i="68" s="1"/>
  <c r="CE199" i="68"/>
  <c r="DM199" i="68"/>
  <c r="BU199" i="68"/>
  <c r="AT199" i="68"/>
  <c r="BK199" i="68"/>
  <c r="AJ199" i="68"/>
  <c r="CY199" i="68"/>
  <c r="BH199" i="68"/>
  <c r="BK135" i="68"/>
  <c r="AJ135" i="68"/>
  <c r="BU135" i="68"/>
  <c r="CY135" i="68"/>
  <c r="BH135" i="68"/>
  <c r="P135" i="68"/>
  <c r="Z135" i="68" s="1"/>
  <c r="CO135" i="68"/>
  <c r="DM135" i="68"/>
  <c r="AT135" i="68"/>
  <c r="CE135" i="68"/>
  <c r="DM71" i="68"/>
  <c r="BU71" i="68"/>
  <c r="AT71" i="68"/>
  <c r="BK71" i="68"/>
  <c r="AJ71" i="68"/>
  <c r="CY71" i="68"/>
  <c r="BH71" i="68"/>
  <c r="CO71" i="68"/>
  <c r="P71" i="68"/>
  <c r="Z71" i="68" s="1"/>
  <c r="CE71" i="68"/>
  <c r="BH1174" i="68"/>
  <c r="CO1174" i="68"/>
  <c r="P1174" i="68"/>
  <c r="Z1174" i="68" s="1"/>
  <c r="CE1174" i="68"/>
  <c r="DM1174" i="68"/>
  <c r="BK1174" i="68"/>
  <c r="AT1174" i="68"/>
  <c r="CY1174" i="68"/>
  <c r="AJ1174" i="68"/>
  <c r="BU1174" i="68"/>
  <c r="BU1110" i="68"/>
  <c r="AT1110" i="68"/>
  <c r="BK1110" i="68"/>
  <c r="AJ1110" i="68"/>
  <c r="CY1110" i="68"/>
  <c r="CO1110" i="68"/>
  <c r="P1110" i="68"/>
  <c r="Z1110" i="68" s="1"/>
  <c r="BH1110" i="68"/>
  <c r="DM1110" i="68"/>
  <c r="CE1110" i="68"/>
  <c r="CE1046" i="68"/>
  <c r="DM1046" i="68"/>
  <c r="BU1046" i="68"/>
  <c r="AT1046" i="68"/>
  <c r="CY1046" i="68"/>
  <c r="CO1046" i="68"/>
  <c r="AJ1046" i="68"/>
  <c r="P1046" i="68"/>
  <c r="Z1046" i="68" s="1"/>
  <c r="BK1046" i="68"/>
  <c r="BH1046" i="68"/>
  <c r="BH982" i="68"/>
  <c r="CE982" i="68"/>
  <c r="DM982" i="68"/>
  <c r="CO982" i="68"/>
  <c r="AT982" i="68"/>
  <c r="BU982" i="68"/>
  <c r="AJ982" i="68"/>
  <c r="CY982" i="68"/>
  <c r="P982" i="68"/>
  <c r="Z982" i="68" s="1"/>
  <c r="BK982" i="68"/>
  <c r="BK918" i="68"/>
  <c r="AJ918" i="68"/>
  <c r="CY918" i="68"/>
  <c r="BH918" i="68"/>
  <c r="P918" i="68"/>
  <c r="Z918" i="68" s="1"/>
  <c r="DM918" i="68"/>
  <c r="BU918" i="68"/>
  <c r="CE918" i="68"/>
  <c r="AT918" i="68"/>
  <c r="CO918" i="68"/>
  <c r="BK854" i="68"/>
  <c r="AJ854" i="68"/>
  <c r="CY854" i="68"/>
  <c r="BH854" i="68"/>
  <c r="P854" i="68"/>
  <c r="Z854" i="68" s="1"/>
  <c r="DM854" i="68"/>
  <c r="BU854" i="68"/>
  <c r="CO854" i="68"/>
  <c r="CE854" i="68"/>
  <c r="AT854" i="68"/>
  <c r="DM790" i="68"/>
  <c r="BU790" i="68"/>
  <c r="AT790" i="68"/>
  <c r="BK790" i="68"/>
  <c r="AJ790" i="68"/>
  <c r="CO790" i="68"/>
  <c r="CE790" i="68"/>
  <c r="P790" i="68"/>
  <c r="Z790" i="68" s="1"/>
  <c r="CY790" i="68"/>
  <c r="BH790" i="68"/>
  <c r="BU726" i="68"/>
  <c r="AT726" i="68"/>
  <c r="BK726" i="68"/>
  <c r="AJ726" i="68"/>
  <c r="CY726" i="68"/>
  <c r="CO726" i="68"/>
  <c r="CE726" i="68"/>
  <c r="P726" i="68"/>
  <c r="Z726" i="68" s="1"/>
  <c r="BH726" i="68"/>
  <c r="DM726" i="68"/>
  <c r="BU662" i="68"/>
  <c r="AT662" i="68"/>
  <c r="CY662" i="68"/>
  <c r="BH662" i="68"/>
  <c r="P662" i="68"/>
  <c r="Z662" i="68" s="1"/>
  <c r="CO662" i="68"/>
  <c r="CE662" i="68"/>
  <c r="DM662" i="68"/>
  <c r="AJ662" i="68"/>
  <c r="BK662" i="68"/>
  <c r="CY598" i="68"/>
  <c r="BH598" i="68"/>
  <c r="CO598" i="68"/>
  <c r="P598" i="68"/>
  <c r="Z598" i="68" s="1"/>
  <c r="CE598" i="68"/>
  <c r="BU598" i="68"/>
  <c r="AT598" i="68"/>
  <c r="AJ598" i="68"/>
  <c r="BK598" i="68"/>
  <c r="DM598" i="68"/>
  <c r="BK534" i="68"/>
  <c r="AJ534" i="68"/>
  <c r="CY534" i="68"/>
  <c r="BH534" i="68"/>
  <c r="CO534" i="68"/>
  <c r="P534" i="68"/>
  <c r="Z534" i="68" s="1"/>
  <c r="CE534" i="68"/>
  <c r="BU534" i="68"/>
  <c r="DM534" i="68"/>
  <c r="AT534" i="68"/>
  <c r="BK470" i="68"/>
  <c r="AJ470" i="68"/>
  <c r="CO470" i="68"/>
  <c r="CE470" i="68"/>
  <c r="DM470" i="68"/>
  <c r="AT470" i="68"/>
  <c r="BU470" i="68"/>
  <c r="CY470" i="68"/>
  <c r="P470" i="68"/>
  <c r="Z470" i="68" s="1"/>
  <c r="BH470" i="68"/>
  <c r="BU406" i="68"/>
  <c r="AT406" i="68"/>
  <c r="BK406" i="68"/>
  <c r="AJ406" i="68"/>
  <c r="CY406" i="68"/>
  <c r="BH406" i="68"/>
  <c r="CO406" i="68"/>
  <c r="P406" i="68"/>
  <c r="Z406" i="68" s="1"/>
  <c r="DM406" i="68"/>
  <c r="CE406" i="68"/>
  <c r="BU342" i="68"/>
  <c r="AT342" i="68"/>
  <c r="BK342" i="68"/>
  <c r="AJ342" i="68"/>
  <c r="CY342" i="68"/>
  <c r="BH342" i="68"/>
  <c r="CO342" i="68"/>
  <c r="P342" i="68"/>
  <c r="Z342" i="68" s="1"/>
  <c r="DM342" i="68"/>
  <c r="CE342" i="68"/>
  <c r="BK278" i="68"/>
  <c r="AJ278" i="68"/>
  <c r="CY278" i="68"/>
  <c r="BH278" i="68"/>
  <c r="CO278" i="68"/>
  <c r="P278" i="68"/>
  <c r="Z278" i="68" s="1"/>
  <c r="CE278" i="68"/>
  <c r="DM278" i="68"/>
  <c r="BU278" i="68"/>
  <c r="AT278" i="68"/>
  <c r="BK214" i="68"/>
  <c r="AJ214" i="68"/>
  <c r="CY214" i="68"/>
  <c r="BH214" i="68"/>
  <c r="CO214" i="68"/>
  <c r="P214" i="68"/>
  <c r="Z214" i="68" s="1"/>
  <c r="CE214" i="68"/>
  <c r="DM214" i="68"/>
  <c r="BU214" i="68"/>
  <c r="AT214" i="68"/>
  <c r="BK150" i="68"/>
  <c r="AJ150" i="68"/>
  <c r="CO150" i="68"/>
  <c r="CE150" i="68"/>
  <c r="DM150" i="68"/>
  <c r="BH150" i="68"/>
  <c r="P150" i="68"/>
  <c r="Z150" i="68" s="1"/>
  <c r="CY150" i="68"/>
  <c r="BU150" i="68"/>
  <c r="AT150" i="68"/>
  <c r="DM86" i="68"/>
  <c r="BK86" i="68"/>
  <c r="AJ86" i="68"/>
  <c r="CY86" i="68"/>
  <c r="BH86" i="68"/>
  <c r="CO86" i="68"/>
  <c r="P86" i="68"/>
  <c r="Z86" i="68" s="1"/>
  <c r="CE86" i="68"/>
  <c r="AT86" i="68"/>
  <c r="BU86" i="68"/>
  <c r="BH22" i="68"/>
  <c r="CO22" i="68"/>
  <c r="P22" i="68"/>
  <c r="Z22" i="68" s="1"/>
  <c r="CE22" i="68"/>
  <c r="DM22" i="68"/>
  <c r="BU22" i="68"/>
  <c r="AT22" i="68"/>
  <c r="CY22" i="68"/>
  <c r="AJ22" i="68"/>
  <c r="BK22" i="68"/>
  <c r="BK1173" i="68"/>
  <c r="AJ1173" i="68"/>
  <c r="CY1173" i="68"/>
  <c r="BH1173" i="68"/>
  <c r="CE1173" i="68"/>
  <c r="CO1173" i="68"/>
  <c r="P1173" i="68"/>
  <c r="Z1173" i="68" s="1"/>
  <c r="BU1173" i="68"/>
  <c r="DM1173" i="68"/>
  <c r="AT1173" i="68"/>
  <c r="CO1109" i="68"/>
  <c r="P1109" i="68"/>
  <c r="Z1109" i="68" s="1"/>
  <c r="CE1109" i="68"/>
  <c r="DM1109" i="68"/>
  <c r="BU1109" i="68"/>
  <c r="BK1109" i="68"/>
  <c r="AJ1109" i="68"/>
  <c r="AT1109" i="68"/>
  <c r="CY1109" i="68"/>
  <c r="BH1109" i="68"/>
  <c r="CY1045" i="68"/>
  <c r="BH1045" i="68"/>
  <c r="CO1045" i="68"/>
  <c r="P1045" i="68"/>
  <c r="Z1045" i="68" s="1"/>
  <c r="CE1045" i="68"/>
  <c r="BU1045" i="68"/>
  <c r="AT1045" i="68"/>
  <c r="BK1045" i="68"/>
  <c r="AJ1045" i="68"/>
  <c r="DM1045" i="68"/>
  <c r="CY981" i="68"/>
  <c r="BH981" i="68"/>
  <c r="CE981" i="68"/>
  <c r="P981" i="68"/>
  <c r="Z981" i="68" s="1"/>
  <c r="DM981" i="68"/>
  <c r="BK981" i="68"/>
  <c r="AJ981" i="68"/>
  <c r="CO981" i="68"/>
  <c r="BU981" i="68"/>
  <c r="AT981" i="68"/>
  <c r="CE917" i="68"/>
  <c r="DM917" i="68"/>
  <c r="BU917" i="68"/>
  <c r="AT917" i="68"/>
  <c r="CO917" i="68"/>
  <c r="AJ917" i="68"/>
  <c r="BK917" i="68"/>
  <c r="CY917" i="68"/>
  <c r="P917" i="68"/>
  <c r="Z917" i="68" s="1"/>
  <c r="BH917" i="68"/>
  <c r="CE853" i="68"/>
  <c r="DM853" i="68"/>
  <c r="BU853" i="68"/>
  <c r="AT853" i="68"/>
  <c r="CO853" i="68"/>
  <c r="AJ853" i="68"/>
  <c r="BK853" i="68"/>
  <c r="CY853" i="68"/>
  <c r="P853" i="68"/>
  <c r="Z853" i="68" s="1"/>
  <c r="BH853" i="68"/>
  <c r="BH789" i="68"/>
  <c r="CO789" i="68"/>
  <c r="P789" i="68"/>
  <c r="Z789" i="68" s="1"/>
  <c r="CE789" i="68"/>
  <c r="DM789" i="68"/>
  <c r="CY789" i="68"/>
  <c r="AT789" i="68"/>
  <c r="BK789" i="68"/>
  <c r="BU789" i="68"/>
  <c r="AJ789" i="68"/>
  <c r="CO725" i="68"/>
  <c r="P725" i="68"/>
  <c r="Z725" i="68" s="1"/>
  <c r="CE725" i="68"/>
  <c r="DM725" i="68"/>
  <c r="BU725" i="68"/>
  <c r="AT725" i="68"/>
  <c r="CY725" i="68"/>
  <c r="AJ725" i="68"/>
  <c r="BK725" i="68"/>
  <c r="BH725" i="68"/>
  <c r="CO661" i="68"/>
  <c r="CE661" i="68"/>
  <c r="AT661" i="68"/>
  <c r="BU661" i="68"/>
  <c r="AJ661" i="68"/>
  <c r="DM661" i="68"/>
  <c r="BK661" i="68"/>
  <c r="BH661" i="68"/>
  <c r="P661" i="68"/>
  <c r="Z661" i="68" s="1"/>
  <c r="CY661" i="68"/>
  <c r="BU597" i="68"/>
  <c r="AT597" i="68"/>
  <c r="BK597" i="68"/>
  <c r="AJ597" i="68"/>
  <c r="CY597" i="68"/>
  <c r="CO597" i="68"/>
  <c r="P597" i="68"/>
  <c r="Z597" i="68" s="1"/>
  <c r="CE597" i="68"/>
  <c r="BH597" i="68"/>
  <c r="DM597" i="68"/>
  <c r="DM533" i="68"/>
  <c r="BU533" i="68"/>
  <c r="AT533" i="68"/>
  <c r="BK533" i="68"/>
  <c r="AJ533" i="68"/>
  <c r="CO533" i="68"/>
  <c r="CE533" i="68"/>
  <c r="P533" i="68"/>
  <c r="Z533" i="68" s="1"/>
  <c r="CY533" i="68"/>
  <c r="BH533" i="68"/>
  <c r="DM469" i="68"/>
  <c r="CO469" i="68"/>
  <c r="P469" i="68"/>
  <c r="Z469" i="68" s="1"/>
  <c r="CE469" i="68"/>
  <c r="BU469" i="68"/>
  <c r="AT469" i="68"/>
  <c r="BK469" i="68"/>
  <c r="AJ469" i="68"/>
  <c r="BH469" i="68"/>
  <c r="CY469" i="68"/>
  <c r="CO405" i="68"/>
  <c r="P405" i="68"/>
  <c r="Z405" i="68" s="1"/>
  <c r="CE405" i="68"/>
  <c r="DM405" i="68"/>
  <c r="BU405" i="68"/>
  <c r="AT405" i="68"/>
  <c r="BK405" i="68"/>
  <c r="AJ405" i="68"/>
  <c r="BH405" i="68"/>
  <c r="CY405" i="68"/>
  <c r="CO341" i="68"/>
  <c r="P341" i="68"/>
  <c r="Z341" i="68" s="1"/>
  <c r="CE341" i="68"/>
  <c r="DM341" i="68"/>
  <c r="BU341" i="68"/>
  <c r="AT341" i="68"/>
  <c r="BK341" i="68"/>
  <c r="AJ341" i="68"/>
  <c r="CY341" i="68"/>
  <c r="BH341" i="68"/>
  <c r="DM277" i="68"/>
  <c r="BU277" i="68"/>
  <c r="AT277" i="68"/>
  <c r="BK277" i="68"/>
  <c r="AJ277" i="68"/>
  <c r="CY277" i="68"/>
  <c r="BH277" i="68"/>
  <c r="CO277" i="68"/>
  <c r="P277" i="68"/>
  <c r="Z277" i="68" s="1"/>
  <c r="CE277" i="68"/>
  <c r="DM213" i="68"/>
  <c r="BU213" i="68"/>
  <c r="AT213" i="68"/>
  <c r="BK213" i="68"/>
  <c r="AJ213" i="68"/>
  <c r="CY213" i="68"/>
  <c r="BH213" i="68"/>
  <c r="CO213" i="68"/>
  <c r="P213" i="68"/>
  <c r="Z213" i="68" s="1"/>
  <c r="CE213" i="68"/>
  <c r="DM149" i="68"/>
  <c r="CY149" i="68"/>
  <c r="BH149" i="68"/>
  <c r="CO149" i="68"/>
  <c r="CE149" i="68"/>
  <c r="AT149" i="68"/>
  <c r="BU149" i="68"/>
  <c r="AJ149" i="68"/>
  <c r="P149" i="68"/>
  <c r="Z149" i="68" s="1"/>
  <c r="BK149" i="68"/>
  <c r="BH85" i="68"/>
  <c r="BU85" i="68"/>
  <c r="AJ85" i="68"/>
  <c r="BK85" i="68"/>
  <c r="CY85" i="68"/>
  <c r="P85" i="68"/>
  <c r="Z85" i="68" s="1"/>
  <c r="CO85" i="68"/>
  <c r="AT85" i="68"/>
  <c r="CE85" i="68"/>
  <c r="DM85" i="68"/>
  <c r="BK21" i="68"/>
  <c r="AJ21" i="68"/>
  <c r="CY21" i="68"/>
  <c r="BH21" i="68"/>
  <c r="CO21" i="68"/>
  <c r="P21" i="68"/>
  <c r="Z21" i="68" s="1"/>
  <c r="CE21" i="68"/>
  <c r="AT21" i="68"/>
  <c r="BU21" i="68"/>
  <c r="DM21" i="68"/>
  <c r="BK1201" i="68"/>
  <c r="AJ1201" i="68"/>
  <c r="CY1201" i="68"/>
  <c r="BH1201" i="68"/>
  <c r="CE1201" i="68"/>
  <c r="AT1201" i="68"/>
  <c r="CO1201" i="68"/>
  <c r="P1201" i="68"/>
  <c r="Z1201" i="68" s="1"/>
  <c r="BU1201" i="68"/>
  <c r="DM1201" i="68"/>
  <c r="CE1137" i="68"/>
  <c r="DM1137" i="68"/>
  <c r="CY1137" i="68"/>
  <c r="P1137" i="68"/>
  <c r="Z1137" i="68" s="1"/>
  <c r="CO1137" i="68"/>
  <c r="BU1137" i="68"/>
  <c r="AT1137" i="68"/>
  <c r="BK1137" i="68"/>
  <c r="AJ1137" i="68"/>
  <c r="BH1137" i="68"/>
  <c r="CO1009" i="68"/>
  <c r="P1009" i="68"/>
  <c r="Z1009" i="68" s="1"/>
  <c r="CE1009" i="68"/>
  <c r="DM1009" i="68"/>
  <c r="BU1009" i="68"/>
  <c r="AT1009" i="68"/>
  <c r="BK1009" i="68"/>
  <c r="AJ1009" i="68"/>
  <c r="BH1009" i="68"/>
  <c r="CY1009" i="68"/>
  <c r="CY945" i="68"/>
  <c r="CO945" i="68"/>
  <c r="P945" i="68"/>
  <c r="Z945" i="68" s="1"/>
  <c r="CE945" i="68"/>
  <c r="AT945" i="68"/>
  <c r="BU945" i="68"/>
  <c r="AJ945" i="68"/>
  <c r="BH945" i="68"/>
  <c r="DM945" i="68"/>
  <c r="BK945" i="68"/>
  <c r="BK881" i="68"/>
  <c r="AJ881" i="68"/>
  <c r="CY881" i="68"/>
  <c r="BH881" i="68"/>
  <c r="CO881" i="68"/>
  <c r="P881" i="68"/>
  <c r="Z881" i="68" s="1"/>
  <c r="AT881" i="68"/>
  <c r="DM881" i="68"/>
  <c r="CE881" i="68"/>
  <c r="BU881" i="68"/>
  <c r="BH817" i="68"/>
  <c r="CO817" i="68"/>
  <c r="P817" i="68"/>
  <c r="Z817" i="68" s="1"/>
  <c r="BK817" i="68"/>
  <c r="CY817" i="68"/>
  <c r="AT817" i="68"/>
  <c r="CE817" i="68"/>
  <c r="AJ817" i="68"/>
  <c r="DM817" i="68"/>
  <c r="BU817" i="68"/>
  <c r="BK689" i="68"/>
  <c r="AJ689" i="68"/>
  <c r="BH689" i="68"/>
  <c r="BU689" i="68"/>
  <c r="P689" i="68"/>
  <c r="Z689" i="68" s="1"/>
  <c r="AT689" i="68"/>
  <c r="CO689" i="68"/>
  <c r="CE689" i="68"/>
  <c r="DM689" i="68"/>
  <c r="CY689" i="68"/>
  <c r="BH625" i="68"/>
  <c r="CO625" i="68"/>
  <c r="P625" i="68"/>
  <c r="Z625" i="68" s="1"/>
  <c r="CE625" i="68"/>
  <c r="DM625" i="68"/>
  <c r="CY625" i="68"/>
  <c r="AT625" i="68"/>
  <c r="BU625" i="68"/>
  <c r="AJ625" i="68"/>
  <c r="BK625" i="68"/>
  <c r="CY561" i="68"/>
  <c r="BH561" i="68"/>
  <c r="CO561" i="68"/>
  <c r="P561" i="68"/>
  <c r="Z561" i="68" s="1"/>
  <c r="CE561" i="68"/>
  <c r="AT561" i="68"/>
  <c r="AJ561" i="68"/>
  <c r="BU561" i="68"/>
  <c r="DM561" i="68"/>
  <c r="BK561" i="68"/>
  <c r="CY497" i="68"/>
  <c r="BH497" i="68"/>
  <c r="CO497" i="68"/>
  <c r="DM497" i="68"/>
  <c r="P497" i="68"/>
  <c r="Z497" i="68" s="1"/>
  <c r="BK497" i="68"/>
  <c r="CE497" i="68"/>
  <c r="AT497" i="68"/>
  <c r="AJ497" i="68"/>
  <c r="BU497" i="68"/>
  <c r="BK369" i="68"/>
  <c r="AJ369" i="68"/>
  <c r="CY369" i="68"/>
  <c r="BH369" i="68"/>
  <c r="CO369" i="68"/>
  <c r="P369" i="68"/>
  <c r="Z369" i="68" s="1"/>
  <c r="CE369" i="68"/>
  <c r="AT369" i="68"/>
  <c r="BU369" i="68"/>
  <c r="DM369" i="68"/>
  <c r="BK305" i="68"/>
  <c r="AJ305" i="68"/>
  <c r="CY305" i="68"/>
  <c r="BH305" i="68"/>
  <c r="CO305" i="68"/>
  <c r="P305" i="68"/>
  <c r="Z305" i="68" s="1"/>
  <c r="CE305" i="68"/>
  <c r="DM305" i="68"/>
  <c r="BU305" i="68"/>
  <c r="AT305" i="68"/>
  <c r="CY241" i="68"/>
  <c r="BH241" i="68"/>
  <c r="CO241" i="68"/>
  <c r="P241" i="68"/>
  <c r="Z241" i="68" s="1"/>
  <c r="CE241" i="68"/>
  <c r="DM241" i="68"/>
  <c r="BU241" i="68"/>
  <c r="AT241" i="68"/>
  <c r="AJ241" i="68"/>
  <c r="BK241" i="68"/>
  <c r="BU113" i="68"/>
  <c r="AT113" i="68"/>
  <c r="BK113" i="68"/>
  <c r="CY113" i="68"/>
  <c r="BH113" i="68"/>
  <c r="P113" i="68"/>
  <c r="Z113" i="68" s="1"/>
  <c r="CO113" i="68"/>
  <c r="CE113" i="68"/>
  <c r="AJ113" i="68"/>
  <c r="DM113" i="68"/>
  <c r="CO49" i="68"/>
  <c r="P49" i="68"/>
  <c r="Z49" i="68" s="1"/>
  <c r="CE49" i="68"/>
  <c r="DM49" i="68"/>
  <c r="BU49" i="68"/>
  <c r="AT49" i="68"/>
  <c r="BK49" i="68"/>
  <c r="AJ49" i="68"/>
  <c r="BH49" i="68"/>
  <c r="CY49" i="68"/>
  <c r="BU952" i="68"/>
  <c r="AT952" i="68"/>
  <c r="BK952" i="68"/>
  <c r="AJ952" i="68"/>
  <c r="BH952" i="68"/>
  <c r="CY952" i="68"/>
  <c r="CO952" i="68"/>
  <c r="DM952" i="68"/>
  <c r="CE952" i="68"/>
  <c r="P952" i="68"/>
  <c r="Z952" i="68" s="1"/>
  <c r="CE376" i="68"/>
  <c r="DM376" i="68"/>
  <c r="BU376" i="68"/>
  <c r="AT376" i="68"/>
  <c r="BK376" i="68"/>
  <c r="AJ376" i="68"/>
  <c r="CY376" i="68"/>
  <c r="CO376" i="68"/>
  <c r="BH376" i="68"/>
  <c r="P376" i="68"/>
  <c r="Z376" i="68" s="1"/>
  <c r="DN1012" i="68"/>
  <c r="BI550" i="68"/>
  <c r="BH1194" i="68"/>
  <c r="CO1194" i="68"/>
  <c r="P1194" i="68"/>
  <c r="Z1194" i="68" s="1"/>
  <c r="CE1194" i="68"/>
  <c r="DM1194" i="68"/>
  <c r="CY1194" i="68"/>
  <c r="AT1194" i="68"/>
  <c r="BU1194" i="68"/>
  <c r="AJ1194" i="68"/>
  <c r="BK1194" i="68"/>
  <c r="BH1130" i="68"/>
  <c r="CO1130" i="68"/>
  <c r="P1130" i="68"/>
  <c r="Z1130" i="68" s="1"/>
  <c r="CE1130" i="68"/>
  <c r="DM1130" i="68"/>
  <c r="BU1130" i="68"/>
  <c r="AJ1130" i="68"/>
  <c r="BK1130" i="68"/>
  <c r="AT1130" i="68"/>
  <c r="CY1130" i="68"/>
  <c r="CO1066" i="68"/>
  <c r="P1066" i="68"/>
  <c r="Z1066" i="68" s="1"/>
  <c r="CE1066" i="68"/>
  <c r="DM1066" i="68"/>
  <c r="BU1066" i="68"/>
  <c r="AT1066" i="68"/>
  <c r="BK1066" i="68"/>
  <c r="AJ1066" i="68"/>
  <c r="BH1066" i="68"/>
  <c r="CY1066" i="68"/>
  <c r="BU1002" i="68"/>
  <c r="AT1002" i="68"/>
  <c r="BK1002" i="68"/>
  <c r="AJ1002" i="68"/>
  <c r="CY1002" i="68"/>
  <c r="CO1002" i="68"/>
  <c r="P1002" i="68"/>
  <c r="Z1002" i="68" s="1"/>
  <c r="BH1002" i="68"/>
  <c r="DM1002" i="68"/>
  <c r="CE1002" i="68"/>
  <c r="CO938" i="68"/>
  <c r="P938" i="68"/>
  <c r="Z938" i="68" s="1"/>
  <c r="CE938" i="68"/>
  <c r="DM938" i="68"/>
  <c r="BU938" i="68"/>
  <c r="AT938" i="68"/>
  <c r="BK938" i="68"/>
  <c r="BH938" i="68"/>
  <c r="CY938" i="68"/>
  <c r="AJ938" i="68"/>
  <c r="CO874" i="68"/>
  <c r="P874" i="68"/>
  <c r="Z874" i="68" s="1"/>
  <c r="CE874" i="68"/>
  <c r="DM874" i="68"/>
  <c r="BU874" i="68"/>
  <c r="AT874" i="68"/>
  <c r="BK874" i="68"/>
  <c r="BH874" i="68"/>
  <c r="CY874" i="68"/>
  <c r="AJ874" i="68"/>
  <c r="DM810" i="68"/>
  <c r="BU810" i="68"/>
  <c r="AT810" i="68"/>
  <c r="BK810" i="68"/>
  <c r="AJ810" i="68"/>
  <c r="CY810" i="68"/>
  <c r="CO810" i="68"/>
  <c r="CE810" i="68"/>
  <c r="P810" i="68"/>
  <c r="Z810" i="68" s="1"/>
  <c r="BH810" i="68"/>
  <c r="BH746" i="68"/>
  <c r="CE746" i="68"/>
  <c r="CO746" i="68"/>
  <c r="AT746" i="68"/>
  <c r="BU746" i="68"/>
  <c r="DM746" i="68"/>
  <c r="AJ746" i="68"/>
  <c r="BK746" i="68"/>
  <c r="P746" i="68"/>
  <c r="Z746" i="68" s="1"/>
  <c r="CY746" i="68"/>
  <c r="BH682" i="68"/>
  <c r="CO682" i="68"/>
  <c r="P682" i="68"/>
  <c r="Z682" i="68" s="1"/>
  <c r="CY682" i="68"/>
  <c r="CE682" i="68"/>
  <c r="AT682" i="68"/>
  <c r="BK682" i="68"/>
  <c r="DM682" i="68"/>
  <c r="AJ682" i="68"/>
  <c r="BU682" i="68"/>
  <c r="DM618" i="68"/>
  <c r="BU618" i="68"/>
  <c r="AT618" i="68"/>
  <c r="BK618" i="68"/>
  <c r="AJ618" i="68"/>
  <c r="BH618" i="68"/>
  <c r="CY618" i="68"/>
  <c r="CE618" i="68"/>
  <c r="P618" i="68"/>
  <c r="Z618" i="68" s="1"/>
  <c r="CO618" i="68"/>
  <c r="CE554" i="68"/>
  <c r="DM554" i="68"/>
  <c r="BU554" i="68"/>
  <c r="AT554" i="68"/>
  <c r="BH554" i="68"/>
  <c r="P554" i="68"/>
  <c r="Z554" i="68" s="1"/>
  <c r="CY554" i="68"/>
  <c r="CO554" i="68"/>
  <c r="BK554" i="68"/>
  <c r="AJ554" i="68"/>
  <c r="CE490" i="68"/>
  <c r="DM490" i="68"/>
  <c r="BU490" i="68"/>
  <c r="AT490" i="68"/>
  <c r="BK490" i="68"/>
  <c r="AJ490" i="68"/>
  <c r="BH490" i="68"/>
  <c r="CY490" i="68"/>
  <c r="P490" i="68"/>
  <c r="Z490" i="68" s="1"/>
  <c r="CO490" i="68"/>
  <c r="CE426" i="68"/>
  <c r="CY426" i="68"/>
  <c r="P426" i="68"/>
  <c r="Z426" i="68" s="1"/>
  <c r="CO426" i="68"/>
  <c r="BU426" i="68"/>
  <c r="AT426" i="68"/>
  <c r="DM426" i="68"/>
  <c r="BK426" i="68"/>
  <c r="AJ426" i="68"/>
  <c r="BH426" i="68"/>
  <c r="BH362" i="68"/>
  <c r="CO362" i="68"/>
  <c r="P362" i="68"/>
  <c r="Z362" i="68" s="1"/>
  <c r="CE362" i="68"/>
  <c r="DM362" i="68"/>
  <c r="BU362" i="68"/>
  <c r="AT362" i="68"/>
  <c r="AJ362" i="68"/>
  <c r="CY362" i="68"/>
  <c r="BK362" i="68"/>
  <c r="BH298" i="68"/>
  <c r="CO298" i="68"/>
  <c r="P298" i="68"/>
  <c r="Z298" i="68" s="1"/>
  <c r="CE298" i="68"/>
  <c r="DM298" i="68"/>
  <c r="BU298" i="68"/>
  <c r="AT298" i="68"/>
  <c r="BK298" i="68"/>
  <c r="AJ298" i="68"/>
  <c r="CY298" i="68"/>
  <c r="CE234" i="68"/>
  <c r="DM234" i="68"/>
  <c r="BU234" i="68"/>
  <c r="AT234" i="68"/>
  <c r="BK234" i="68"/>
  <c r="AJ234" i="68"/>
  <c r="CY234" i="68"/>
  <c r="BH234" i="68"/>
  <c r="P234" i="68"/>
  <c r="Z234" i="68" s="1"/>
  <c r="CO234" i="68"/>
  <c r="CE170" i="68"/>
  <c r="DM170" i="68"/>
  <c r="BU170" i="68"/>
  <c r="AT170" i="68"/>
  <c r="BK170" i="68"/>
  <c r="AJ170" i="68"/>
  <c r="CY170" i="68"/>
  <c r="BH170" i="68"/>
  <c r="P170" i="68"/>
  <c r="Z170" i="68" s="1"/>
  <c r="CO170" i="68"/>
  <c r="CY106" i="68"/>
  <c r="BH106" i="68"/>
  <c r="CO106" i="68"/>
  <c r="CE106" i="68"/>
  <c r="AT106" i="68"/>
  <c r="DM106" i="68"/>
  <c r="BU106" i="68"/>
  <c r="AJ106" i="68"/>
  <c r="P106" i="68"/>
  <c r="Z106" i="68" s="1"/>
  <c r="BK106" i="68"/>
  <c r="BU42" i="68"/>
  <c r="AT42" i="68"/>
  <c r="BK42" i="68"/>
  <c r="AJ42" i="68"/>
  <c r="CY42" i="68"/>
  <c r="BH42" i="68"/>
  <c r="CO42" i="68"/>
  <c r="P42" i="68"/>
  <c r="Z42" i="68" s="1"/>
  <c r="CE42" i="68"/>
  <c r="DM42" i="68"/>
  <c r="BK1209" i="68"/>
  <c r="AJ1209" i="68"/>
  <c r="CY1209" i="68"/>
  <c r="BH1209" i="68"/>
  <c r="CE1209" i="68"/>
  <c r="BU1209" i="68"/>
  <c r="DM1209" i="68"/>
  <c r="AT1209" i="68"/>
  <c r="P1209" i="68"/>
  <c r="Z1209" i="68" s="1"/>
  <c r="CO1209" i="68"/>
  <c r="CO1145" i="68"/>
  <c r="P1145" i="68"/>
  <c r="Z1145" i="68" s="1"/>
  <c r="CE1145" i="68"/>
  <c r="DM1145" i="68"/>
  <c r="BU1145" i="68"/>
  <c r="AT1145" i="68"/>
  <c r="CY1145" i="68"/>
  <c r="AJ1145" i="68"/>
  <c r="BH1145" i="68"/>
  <c r="BK1145" i="68"/>
  <c r="BK1081" i="68"/>
  <c r="AJ1081" i="68"/>
  <c r="CY1081" i="68"/>
  <c r="BH1081" i="68"/>
  <c r="CO1081" i="68"/>
  <c r="P1081" i="68"/>
  <c r="Z1081" i="68" s="1"/>
  <c r="DM1081" i="68"/>
  <c r="BU1081" i="68"/>
  <c r="AT1081" i="68"/>
  <c r="CE1081" i="68"/>
  <c r="CO1017" i="68"/>
  <c r="P1017" i="68"/>
  <c r="Z1017" i="68" s="1"/>
  <c r="CE1017" i="68"/>
  <c r="DM1017" i="68"/>
  <c r="BU1017" i="68"/>
  <c r="AT1017" i="68"/>
  <c r="BK1017" i="68"/>
  <c r="AJ1017" i="68"/>
  <c r="CY1017" i="68"/>
  <c r="BH1017" i="68"/>
  <c r="CY953" i="68"/>
  <c r="CO953" i="68"/>
  <c r="P953" i="68"/>
  <c r="Z953" i="68" s="1"/>
  <c r="BU953" i="68"/>
  <c r="AJ953" i="68"/>
  <c r="DM953" i="68"/>
  <c r="BK953" i="68"/>
  <c r="BH953" i="68"/>
  <c r="AT953" i="68"/>
  <c r="CE953" i="68"/>
  <c r="BK889" i="68"/>
  <c r="AJ889" i="68"/>
  <c r="CY889" i="68"/>
  <c r="BH889" i="68"/>
  <c r="CO889" i="68"/>
  <c r="P889" i="68"/>
  <c r="Z889" i="68" s="1"/>
  <c r="CE889" i="68"/>
  <c r="BU889" i="68"/>
  <c r="DM889" i="68"/>
  <c r="AT889" i="68"/>
  <c r="BH825" i="68"/>
  <c r="CO825" i="68"/>
  <c r="P825" i="68"/>
  <c r="Z825" i="68" s="1"/>
  <c r="CY825" i="68"/>
  <c r="CE825" i="68"/>
  <c r="AT825" i="68"/>
  <c r="BK825" i="68"/>
  <c r="DM825" i="68"/>
  <c r="AJ825" i="68"/>
  <c r="BU825" i="68"/>
  <c r="BU761" i="68"/>
  <c r="AT761" i="68"/>
  <c r="BK761" i="68"/>
  <c r="AJ761" i="68"/>
  <c r="CY761" i="68"/>
  <c r="CO761" i="68"/>
  <c r="CE761" i="68"/>
  <c r="P761" i="68"/>
  <c r="Z761" i="68" s="1"/>
  <c r="DM761" i="68"/>
  <c r="BH761" i="68"/>
  <c r="BK697" i="68"/>
  <c r="AJ697" i="68"/>
  <c r="CY697" i="68"/>
  <c r="BH697" i="68"/>
  <c r="CE697" i="68"/>
  <c r="P697" i="68"/>
  <c r="Z697" i="68" s="1"/>
  <c r="DM697" i="68"/>
  <c r="BU697" i="68"/>
  <c r="AT697" i="68"/>
  <c r="CO697" i="68"/>
  <c r="BH633" i="68"/>
  <c r="CO633" i="68"/>
  <c r="P633" i="68"/>
  <c r="Z633" i="68" s="1"/>
  <c r="CE633" i="68"/>
  <c r="DM633" i="68"/>
  <c r="BU633" i="68"/>
  <c r="AJ633" i="68"/>
  <c r="BK633" i="68"/>
  <c r="AT633" i="68"/>
  <c r="CY633" i="68"/>
  <c r="CY569" i="68"/>
  <c r="BH569" i="68"/>
  <c r="CO569" i="68"/>
  <c r="P569" i="68"/>
  <c r="Z569" i="68" s="1"/>
  <c r="CE569" i="68"/>
  <c r="BU569" i="68"/>
  <c r="AT569" i="68"/>
  <c r="BK569" i="68"/>
  <c r="DM569" i="68"/>
  <c r="AJ569" i="68"/>
  <c r="CY505" i="68"/>
  <c r="BH505" i="68"/>
  <c r="CO505" i="68"/>
  <c r="P505" i="68"/>
  <c r="Z505" i="68" s="1"/>
  <c r="BU505" i="68"/>
  <c r="DM505" i="68"/>
  <c r="BK505" i="68"/>
  <c r="AT505" i="68"/>
  <c r="AJ505" i="68"/>
  <c r="CE505" i="68"/>
  <c r="CE441" i="68"/>
  <c r="CY441" i="68"/>
  <c r="CO441" i="68"/>
  <c r="AT441" i="68"/>
  <c r="BU441" i="68"/>
  <c r="AJ441" i="68"/>
  <c r="DM441" i="68"/>
  <c r="BK441" i="68"/>
  <c r="P441" i="68"/>
  <c r="Z441" i="68" s="1"/>
  <c r="BH441" i="68"/>
  <c r="BK377" i="68"/>
  <c r="AJ377" i="68"/>
  <c r="CY377" i="68"/>
  <c r="BH377" i="68"/>
  <c r="CO377" i="68"/>
  <c r="P377" i="68"/>
  <c r="Z377" i="68" s="1"/>
  <c r="CE377" i="68"/>
  <c r="AT377" i="68"/>
  <c r="BU377" i="68"/>
  <c r="DM377" i="68"/>
  <c r="CE313" i="68"/>
  <c r="BH313" i="68"/>
  <c r="CY313" i="68"/>
  <c r="P313" i="68"/>
  <c r="Z313" i="68" s="1"/>
  <c r="CO313" i="68"/>
  <c r="BU313" i="68"/>
  <c r="AT313" i="68"/>
  <c r="DM313" i="68"/>
  <c r="BK313" i="68"/>
  <c r="AJ313" i="68"/>
  <c r="CY249" i="68"/>
  <c r="BH249" i="68"/>
  <c r="CO249" i="68"/>
  <c r="P249" i="68"/>
  <c r="Z249" i="68" s="1"/>
  <c r="CE249" i="68"/>
  <c r="DM249" i="68"/>
  <c r="BU249" i="68"/>
  <c r="AT249" i="68"/>
  <c r="AJ249" i="68"/>
  <c r="BK249" i="68"/>
  <c r="CY185" i="68"/>
  <c r="BH185" i="68"/>
  <c r="CO185" i="68"/>
  <c r="P185" i="68"/>
  <c r="Z185" i="68" s="1"/>
  <c r="CE185" i="68"/>
  <c r="DM185" i="68"/>
  <c r="BU185" i="68"/>
  <c r="AT185" i="68"/>
  <c r="AJ185" i="68"/>
  <c r="BK185" i="68"/>
  <c r="BU121" i="68"/>
  <c r="AT121" i="68"/>
  <c r="CE121" i="68"/>
  <c r="DM121" i="68"/>
  <c r="AJ121" i="68"/>
  <c r="BK121" i="68"/>
  <c r="CY121" i="68"/>
  <c r="BH121" i="68"/>
  <c r="P121" i="68"/>
  <c r="Z121" i="68" s="1"/>
  <c r="CO121" i="68"/>
  <c r="CO57" i="68"/>
  <c r="P57" i="68"/>
  <c r="Z57" i="68" s="1"/>
  <c r="CE57" i="68"/>
  <c r="DM57" i="68"/>
  <c r="BU57" i="68"/>
  <c r="AT57" i="68"/>
  <c r="BK57" i="68"/>
  <c r="AJ57" i="68"/>
  <c r="CY57" i="68"/>
  <c r="BH57" i="68"/>
  <c r="CE1216" i="68"/>
  <c r="DM1216" i="68"/>
  <c r="BU1216" i="68"/>
  <c r="AT1216" i="68"/>
  <c r="CY1216" i="68"/>
  <c r="CO1216" i="68"/>
  <c r="AJ1216" i="68"/>
  <c r="BK1216" i="68"/>
  <c r="P1216" i="68"/>
  <c r="Z1216" i="68" s="1"/>
  <c r="BH1216" i="68"/>
  <c r="CE1152" i="68"/>
  <c r="DM1152" i="68"/>
  <c r="BU1152" i="68"/>
  <c r="AT1152" i="68"/>
  <c r="AJ1152" i="68"/>
  <c r="BK1152" i="68"/>
  <c r="BH1152" i="68"/>
  <c r="P1152" i="68"/>
  <c r="Z1152" i="68" s="1"/>
  <c r="CO1152" i="68"/>
  <c r="CY1152" i="68"/>
  <c r="DM1088" i="68"/>
  <c r="BU1088" i="68"/>
  <c r="AT1088" i="68"/>
  <c r="BK1088" i="68"/>
  <c r="AJ1088" i="68"/>
  <c r="BH1088" i="68"/>
  <c r="CY1088" i="68"/>
  <c r="CO1088" i="68"/>
  <c r="CE1088" i="68"/>
  <c r="P1088" i="68"/>
  <c r="Z1088" i="68" s="1"/>
  <c r="BH1024" i="68"/>
  <c r="CE1024" i="68"/>
  <c r="DM1024" i="68"/>
  <c r="CO1024" i="68"/>
  <c r="AT1024" i="68"/>
  <c r="BU1024" i="68"/>
  <c r="AJ1024" i="68"/>
  <c r="CY1024" i="68"/>
  <c r="P1024" i="68"/>
  <c r="Z1024" i="68" s="1"/>
  <c r="BK1024" i="68"/>
  <c r="DM960" i="68"/>
  <c r="BU960" i="68"/>
  <c r="AT960" i="68"/>
  <c r="BK960" i="68"/>
  <c r="AJ960" i="68"/>
  <c r="CY960" i="68"/>
  <c r="CO960" i="68"/>
  <c r="CE960" i="68"/>
  <c r="P960" i="68"/>
  <c r="Z960" i="68" s="1"/>
  <c r="BH960" i="68"/>
  <c r="DM896" i="68"/>
  <c r="BU896" i="68"/>
  <c r="AT896" i="68"/>
  <c r="BK896" i="68"/>
  <c r="AJ896" i="68"/>
  <c r="P896" i="68"/>
  <c r="Z896" i="68" s="1"/>
  <c r="BH896" i="68"/>
  <c r="CY896" i="68"/>
  <c r="CE896" i="68"/>
  <c r="CO896" i="68"/>
  <c r="DM832" i="68"/>
  <c r="BU832" i="68"/>
  <c r="AT832" i="68"/>
  <c r="BK832" i="68"/>
  <c r="AJ832" i="68"/>
  <c r="BH832" i="68"/>
  <c r="P832" i="68"/>
  <c r="Z832" i="68" s="1"/>
  <c r="CY832" i="68"/>
  <c r="CO832" i="68"/>
  <c r="CE832" i="68"/>
  <c r="CO768" i="68"/>
  <c r="P768" i="68"/>
  <c r="Z768" i="68" s="1"/>
  <c r="CE768" i="68"/>
  <c r="DM768" i="68"/>
  <c r="BU768" i="68"/>
  <c r="AT768" i="68"/>
  <c r="CY768" i="68"/>
  <c r="AJ768" i="68"/>
  <c r="BK768" i="68"/>
  <c r="BH768" i="68"/>
  <c r="CE704" i="68"/>
  <c r="DM704" i="68"/>
  <c r="BU704" i="68"/>
  <c r="AT704" i="68"/>
  <c r="AJ704" i="68"/>
  <c r="CO704" i="68"/>
  <c r="BK704" i="68"/>
  <c r="P704" i="68"/>
  <c r="Z704" i="68" s="1"/>
  <c r="CY704" i="68"/>
  <c r="BH704" i="68"/>
  <c r="BK640" i="68"/>
  <c r="AJ640" i="68"/>
  <c r="CY640" i="68"/>
  <c r="BH640" i="68"/>
  <c r="CE640" i="68"/>
  <c r="BU640" i="68"/>
  <c r="DM640" i="68"/>
  <c r="AT640" i="68"/>
  <c r="P640" i="68"/>
  <c r="Z640" i="68" s="1"/>
  <c r="CO640" i="68"/>
  <c r="BK576" i="68"/>
  <c r="AJ576" i="68"/>
  <c r="CE576" i="68"/>
  <c r="BH576" i="68"/>
  <c r="P576" i="68"/>
  <c r="Z576" i="68" s="1"/>
  <c r="CY576" i="68"/>
  <c r="CO576" i="68"/>
  <c r="AT576" i="68"/>
  <c r="DM576" i="68"/>
  <c r="BU576" i="68"/>
  <c r="BU512" i="68"/>
  <c r="AT512" i="68"/>
  <c r="BK512" i="68"/>
  <c r="AJ512" i="68"/>
  <c r="CY512" i="68"/>
  <c r="CO512" i="68"/>
  <c r="CE512" i="68"/>
  <c r="DM512" i="68"/>
  <c r="BH512" i="68"/>
  <c r="P512" i="68"/>
  <c r="Z512" i="68" s="1"/>
  <c r="CY448" i="68"/>
  <c r="CE448" i="68"/>
  <c r="BU448" i="68"/>
  <c r="AT448" i="68"/>
  <c r="DM448" i="68"/>
  <c r="CO448" i="68"/>
  <c r="AJ448" i="68"/>
  <c r="P448" i="68"/>
  <c r="Z448" i="68" s="1"/>
  <c r="BK448" i="68"/>
  <c r="BH448" i="68"/>
  <c r="CE384" i="68"/>
  <c r="DM384" i="68"/>
  <c r="BU384" i="68"/>
  <c r="AT384" i="68"/>
  <c r="BK384" i="68"/>
  <c r="AJ384" i="68"/>
  <c r="CY384" i="68"/>
  <c r="BH384" i="68"/>
  <c r="P384" i="68"/>
  <c r="Z384" i="68" s="1"/>
  <c r="CO384" i="68"/>
  <c r="CY320" i="68"/>
  <c r="AT320" i="68"/>
  <c r="DM320" i="68"/>
  <c r="BU320" i="68"/>
  <c r="AJ320" i="68"/>
  <c r="BK320" i="68"/>
  <c r="P320" i="68"/>
  <c r="Z320" i="68" s="1"/>
  <c r="BH320" i="68"/>
  <c r="CO320" i="68"/>
  <c r="CE320" i="68"/>
  <c r="BU256" i="68"/>
  <c r="AT256" i="68"/>
  <c r="BK256" i="68"/>
  <c r="AJ256" i="68"/>
  <c r="CY256" i="68"/>
  <c r="BH256" i="68"/>
  <c r="CO256" i="68"/>
  <c r="P256" i="68"/>
  <c r="Z256" i="68" s="1"/>
  <c r="CE256" i="68"/>
  <c r="DM256" i="68"/>
  <c r="BU192" i="68"/>
  <c r="AT192" i="68"/>
  <c r="BK192" i="68"/>
  <c r="AJ192" i="68"/>
  <c r="CY192" i="68"/>
  <c r="BH192" i="68"/>
  <c r="CO192" i="68"/>
  <c r="P192" i="68"/>
  <c r="Z192" i="68" s="1"/>
  <c r="CE192" i="68"/>
  <c r="DM192" i="68"/>
  <c r="CO128" i="68"/>
  <c r="P128" i="68"/>
  <c r="Z128" i="68" s="1"/>
  <c r="CY128" i="68"/>
  <c r="BH128" i="68"/>
  <c r="CE128" i="68"/>
  <c r="AT128" i="68"/>
  <c r="DM128" i="68"/>
  <c r="BU128" i="68"/>
  <c r="AJ128" i="68"/>
  <c r="BK128" i="68"/>
  <c r="BK64" i="68"/>
  <c r="AJ64" i="68"/>
  <c r="CY64" i="68"/>
  <c r="BH64" i="68"/>
  <c r="CO64" i="68"/>
  <c r="P64" i="68"/>
  <c r="Z64" i="68" s="1"/>
  <c r="CE64" i="68"/>
  <c r="DM64" i="68"/>
  <c r="BU64" i="68"/>
  <c r="AT64" i="68"/>
  <c r="CY1215" i="68"/>
  <c r="BH1215" i="68"/>
  <c r="CO1215" i="68"/>
  <c r="P1215" i="68"/>
  <c r="Z1215" i="68" s="1"/>
  <c r="CE1215" i="68"/>
  <c r="BU1215" i="68"/>
  <c r="AT1215" i="68"/>
  <c r="BK1215" i="68"/>
  <c r="DM1215" i="68"/>
  <c r="AJ1215" i="68"/>
  <c r="CY1151" i="68"/>
  <c r="BH1151" i="68"/>
  <c r="CO1151" i="68"/>
  <c r="P1151" i="68"/>
  <c r="Z1151" i="68" s="1"/>
  <c r="AT1151" i="68"/>
  <c r="CE1151" i="68"/>
  <c r="DM1151" i="68"/>
  <c r="AJ1151" i="68"/>
  <c r="BU1151" i="68"/>
  <c r="BK1151" i="68"/>
  <c r="BH1087" i="68"/>
  <c r="CO1087" i="68"/>
  <c r="P1087" i="68"/>
  <c r="Z1087" i="68" s="1"/>
  <c r="CE1087" i="68"/>
  <c r="DM1087" i="68"/>
  <c r="CY1087" i="68"/>
  <c r="BU1087" i="68"/>
  <c r="AT1087" i="68"/>
  <c r="AJ1087" i="68"/>
  <c r="BK1087" i="68"/>
  <c r="CY1023" i="68"/>
  <c r="BH1023" i="68"/>
  <c r="CE1023" i="68"/>
  <c r="AT1023" i="68"/>
  <c r="DM1023" i="68"/>
  <c r="BU1023" i="68"/>
  <c r="AJ1023" i="68"/>
  <c r="P1023" i="68"/>
  <c r="Z1023" i="68" s="1"/>
  <c r="CO1023" i="68"/>
  <c r="BK1023" i="68"/>
  <c r="BH959" i="68"/>
  <c r="CO959" i="68"/>
  <c r="P959" i="68"/>
  <c r="Z959" i="68" s="1"/>
  <c r="CE959" i="68"/>
  <c r="DM959" i="68"/>
  <c r="CY959" i="68"/>
  <c r="AT959" i="68"/>
  <c r="BU959" i="68"/>
  <c r="BK959" i="68"/>
  <c r="AJ959" i="68"/>
  <c r="BH895" i="68"/>
  <c r="CO895" i="68"/>
  <c r="P895" i="68"/>
  <c r="Z895" i="68" s="1"/>
  <c r="CE895" i="68"/>
  <c r="DM895" i="68"/>
  <c r="BK895" i="68"/>
  <c r="CY895" i="68"/>
  <c r="AT895" i="68"/>
  <c r="BU895" i="68"/>
  <c r="AJ895" i="68"/>
  <c r="BH831" i="68"/>
  <c r="CO831" i="68"/>
  <c r="P831" i="68"/>
  <c r="Z831" i="68" s="1"/>
  <c r="CE831" i="68"/>
  <c r="DM831" i="68"/>
  <c r="AJ831" i="68"/>
  <c r="BK831" i="68"/>
  <c r="BU831" i="68"/>
  <c r="AT831" i="68"/>
  <c r="CY831" i="68"/>
  <c r="BK767" i="68"/>
  <c r="AJ767" i="68"/>
  <c r="CY767" i="68"/>
  <c r="BH767" i="68"/>
  <c r="CO767" i="68"/>
  <c r="P767" i="68"/>
  <c r="Z767" i="68" s="1"/>
  <c r="DM767" i="68"/>
  <c r="AT767" i="68"/>
  <c r="BU767" i="68"/>
  <c r="CE767" i="68"/>
  <c r="CY703" i="68"/>
  <c r="BH703" i="68"/>
  <c r="CO703" i="68"/>
  <c r="P703" i="68"/>
  <c r="Z703" i="68" s="1"/>
  <c r="CE703" i="68"/>
  <c r="AJ703" i="68"/>
  <c r="BU703" i="68"/>
  <c r="BK703" i="68"/>
  <c r="DM703" i="68"/>
  <c r="AT703" i="68"/>
  <c r="CE639" i="68"/>
  <c r="DM639" i="68"/>
  <c r="BU639" i="68"/>
  <c r="AT639" i="68"/>
  <c r="CY639" i="68"/>
  <c r="BK639" i="68"/>
  <c r="BH639" i="68"/>
  <c r="P639" i="68"/>
  <c r="Z639" i="68" s="1"/>
  <c r="CO639" i="68"/>
  <c r="AJ639" i="68"/>
  <c r="DM575" i="68"/>
  <c r="CY575" i="68"/>
  <c r="BH575" i="68"/>
  <c r="CO575" i="68"/>
  <c r="CE575" i="68"/>
  <c r="BU575" i="68"/>
  <c r="P575" i="68"/>
  <c r="Z575" i="68" s="1"/>
  <c r="BK575" i="68"/>
  <c r="AT575" i="68"/>
  <c r="AJ575" i="68"/>
  <c r="CO511" i="68"/>
  <c r="P511" i="68"/>
  <c r="Z511" i="68" s="1"/>
  <c r="CE511" i="68"/>
  <c r="DM511" i="68"/>
  <c r="BK511" i="68"/>
  <c r="BH511" i="68"/>
  <c r="CY511" i="68"/>
  <c r="AT511" i="68"/>
  <c r="AJ511" i="68"/>
  <c r="BU511" i="68"/>
  <c r="BU447" i="68"/>
  <c r="AT447" i="68"/>
  <c r="CY447" i="68"/>
  <c r="CO447" i="68"/>
  <c r="P447" i="68"/>
  <c r="Z447" i="68" s="1"/>
  <c r="BK447" i="68"/>
  <c r="DM447" i="68"/>
  <c r="BH447" i="68"/>
  <c r="CE447" i="68"/>
  <c r="AJ447" i="68"/>
  <c r="CY383" i="68"/>
  <c r="BH383" i="68"/>
  <c r="CO383" i="68"/>
  <c r="P383" i="68"/>
  <c r="Z383" i="68" s="1"/>
  <c r="CE383" i="68"/>
  <c r="DM383" i="68"/>
  <c r="BU383" i="68"/>
  <c r="AT383" i="68"/>
  <c r="BK383" i="68"/>
  <c r="AJ383" i="68"/>
  <c r="BU319" i="68"/>
  <c r="AT319" i="68"/>
  <c r="DM319" i="68"/>
  <c r="AJ319" i="68"/>
  <c r="BK319" i="68"/>
  <c r="CY319" i="68"/>
  <c r="BH319" i="68"/>
  <c r="P319" i="68"/>
  <c r="Z319" i="68" s="1"/>
  <c r="CO319" i="68"/>
  <c r="CE319" i="68"/>
  <c r="CO255" i="68"/>
  <c r="P255" i="68"/>
  <c r="Z255" i="68" s="1"/>
  <c r="CE255" i="68"/>
  <c r="DM255" i="68"/>
  <c r="BU255" i="68"/>
  <c r="AT255" i="68"/>
  <c r="BK255" i="68"/>
  <c r="AJ255" i="68"/>
  <c r="CY255" i="68"/>
  <c r="BH255" i="68"/>
  <c r="CO191" i="68"/>
  <c r="P191" i="68"/>
  <c r="Z191" i="68" s="1"/>
  <c r="CE191" i="68"/>
  <c r="DM191" i="68"/>
  <c r="BU191" i="68"/>
  <c r="AT191" i="68"/>
  <c r="BK191" i="68"/>
  <c r="AJ191" i="68"/>
  <c r="CY191" i="68"/>
  <c r="BH191" i="68"/>
  <c r="BK127" i="68"/>
  <c r="AJ127" i="68"/>
  <c r="CY127" i="68"/>
  <c r="BH127" i="68"/>
  <c r="P127" i="68"/>
  <c r="Z127" i="68" s="1"/>
  <c r="CO127" i="68"/>
  <c r="CE127" i="68"/>
  <c r="DM127" i="68"/>
  <c r="AT127" i="68"/>
  <c r="BU127" i="68"/>
  <c r="DM63" i="68"/>
  <c r="BU63" i="68"/>
  <c r="AT63" i="68"/>
  <c r="BK63" i="68"/>
  <c r="AJ63" i="68"/>
  <c r="CY63" i="68"/>
  <c r="BH63" i="68"/>
  <c r="CE63" i="68"/>
  <c r="CO63" i="68"/>
  <c r="P63" i="68"/>
  <c r="Z63" i="68" s="1"/>
  <c r="BH1166" i="68"/>
  <c r="BK1166" i="68"/>
  <c r="CY1166" i="68"/>
  <c r="P1166" i="68"/>
  <c r="Z1166" i="68" s="1"/>
  <c r="CO1166" i="68"/>
  <c r="CE1166" i="68"/>
  <c r="DM1166" i="68"/>
  <c r="AT1166" i="68"/>
  <c r="AJ1166" i="68"/>
  <c r="BU1166" i="68"/>
  <c r="BU1102" i="68"/>
  <c r="AT1102" i="68"/>
  <c r="BK1102" i="68"/>
  <c r="AJ1102" i="68"/>
  <c r="CE1102" i="68"/>
  <c r="DM1102" i="68"/>
  <c r="P1102" i="68"/>
  <c r="Z1102" i="68" s="1"/>
  <c r="CY1102" i="68"/>
  <c r="BH1102" i="68"/>
  <c r="CO1102" i="68"/>
  <c r="CE1038" i="68"/>
  <c r="DM1038" i="68"/>
  <c r="BU1038" i="68"/>
  <c r="AT1038" i="68"/>
  <c r="CY1038" i="68"/>
  <c r="P1038" i="68"/>
  <c r="Z1038" i="68" s="1"/>
  <c r="CO1038" i="68"/>
  <c r="AJ1038" i="68"/>
  <c r="BK1038" i="68"/>
  <c r="BH1038" i="68"/>
  <c r="CE974" i="68"/>
  <c r="DM974" i="68"/>
  <c r="CO974" i="68"/>
  <c r="BU974" i="68"/>
  <c r="AT974" i="68"/>
  <c r="CY974" i="68"/>
  <c r="AJ974" i="68"/>
  <c r="BK974" i="68"/>
  <c r="BH974" i="68"/>
  <c r="P974" i="68"/>
  <c r="Z974" i="68" s="1"/>
  <c r="BK910" i="68"/>
  <c r="AJ910" i="68"/>
  <c r="CY910" i="68"/>
  <c r="BH910" i="68"/>
  <c r="CO910" i="68"/>
  <c r="AT910" i="68"/>
  <c r="CE910" i="68"/>
  <c r="DM910" i="68"/>
  <c r="BU910" i="68"/>
  <c r="P910" i="68"/>
  <c r="Z910" i="68" s="1"/>
  <c r="BK846" i="68"/>
  <c r="AJ846" i="68"/>
  <c r="BH846" i="68"/>
  <c r="DM846" i="68"/>
  <c r="BU846" i="68"/>
  <c r="P846" i="68"/>
  <c r="Z846" i="68" s="1"/>
  <c r="CY846" i="68"/>
  <c r="AT846" i="68"/>
  <c r="CO846" i="68"/>
  <c r="CE846" i="68"/>
  <c r="DM782" i="68"/>
  <c r="BU782" i="68"/>
  <c r="AT782" i="68"/>
  <c r="BK782" i="68"/>
  <c r="AJ782" i="68"/>
  <c r="P782" i="68"/>
  <c r="Z782" i="68" s="1"/>
  <c r="BH782" i="68"/>
  <c r="CY782" i="68"/>
  <c r="CO782" i="68"/>
  <c r="CE782" i="68"/>
  <c r="BU718" i="68"/>
  <c r="AT718" i="68"/>
  <c r="BK718" i="68"/>
  <c r="AJ718" i="68"/>
  <c r="CY718" i="68"/>
  <c r="DM718" i="68"/>
  <c r="BH718" i="68"/>
  <c r="CO718" i="68"/>
  <c r="CE718" i="68"/>
  <c r="P718" i="68"/>
  <c r="Z718" i="68" s="1"/>
  <c r="CY654" i="68"/>
  <c r="BH654" i="68"/>
  <c r="CO654" i="68"/>
  <c r="P654" i="68"/>
  <c r="Z654" i="68" s="1"/>
  <c r="CE654" i="68"/>
  <c r="BU654" i="68"/>
  <c r="AT654" i="68"/>
  <c r="BK654" i="68"/>
  <c r="DM654" i="68"/>
  <c r="AJ654" i="68"/>
  <c r="CY590" i="68"/>
  <c r="BH590" i="68"/>
  <c r="CO590" i="68"/>
  <c r="P590" i="68"/>
  <c r="Z590" i="68" s="1"/>
  <c r="BU590" i="68"/>
  <c r="AT590" i="68"/>
  <c r="BK590" i="68"/>
  <c r="DM590" i="68"/>
  <c r="AJ590" i="68"/>
  <c r="CE590" i="68"/>
  <c r="BK526" i="68"/>
  <c r="AJ526" i="68"/>
  <c r="CY526" i="68"/>
  <c r="BH526" i="68"/>
  <c r="CO526" i="68"/>
  <c r="AT526" i="68"/>
  <c r="CE526" i="68"/>
  <c r="BU526" i="68"/>
  <c r="DM526" i="68"/>
  <c r="P526" i="68"/>
  <c r="Z526" i="68" s="1"/>
  <c r="CO462" i="68"/>
  <c r="P462" i="68"/>
  <c r="Z462" i="68" s="1"/>
  <c r="CE462" i="68"/>
  <c r="BU462" i="68"/>
  <c r="AT462" i="68"/>
  <c r="BK462" i="68"/>
  <c r="AJ462" i="68"/>
  <c r="BH462" i="68"/>
  <c r="DM462" i="68"/>
  <c r="CY462" i="68"/>
  <c r="BU398" i="68"/>
  <c r="AT398" i="68"/>
  <c r="BK398" i="68"/>
  <c r="AJ398" i="68"/>
  <c r="CY398" i="68"/>
  <c r="BH398" i="68"/>
  <c r="CO398" i="68"/>
  <c r="P398" i="68"/>
  <c r="Z398" i="68" s="1"/>
  <c r="CE398" i="68"/>
  <c r="DM398" i="68"/>
  <c r="CO334" i="68"/>
  <c r="P334" i="68"/>
  <c r="Z334" i="68" s="1"/>
  <c r="CY334" i="68"/>
  <c r="BH334" i="68"/>
  <c r="CE334" i="68"/>
  <c r="AT334" i="68"/>
  <c r="DM334" i="68"/>
  <c r="BU334" i="68"/>
  <c r="AJ334" i="68"/>
  <c r="BK334" i="68"/>
  <c r="BK270" i="68"/>
  <c r="AJ270" i="68"/>
  <c r="CY270" i="68"/>
  <c r="BH270" i="68"/>
  <c r="CO270" i="68"/>
  <c r="P270" i="68"/>
  <c r="Z270" i="68" s="1"/>
  <c r="CE270" i="68"/>
  <c r="DM270" i="68"/>
  <c r="BU270" i="68"/>
  <c r="AT270" i="68"/>
  <c r="BK206" i="68"/>
  <c r="AJ206" i="68"/>
  <c r="CY206" i="68"/>
  <c r="BH206" i="68"/>
  <c r="CO206" i="68"/>
  <c r="P206" i="68"/>
  <c r="Z206" i="68" s="1"/>
  <c r="CE206" i="68"/>
  <c r="DM206" i="68"/>
  <c r="BU206" i="68"/>
  <c r="AT206" i="68"/>
  <c r="DM142" i="68"/>
  <c r="CO142" i="68"/>
  <c r="P142" i="68"/>
  <c r="Z142" i="68" s="1"/>
  <c r="CE142" i="68"/>
  <c r="BU142" i="68"/>
  <c r="AT142" i="68"/>
  <c r="BK142" i="68"/>
  <c r="AJ142" i="68"/>
  <c r="BH142" i="68"/>
  <c r="CY142" i="68"/>
  <c r="BH78" i="68"/>
  <c r="CO78" i="68"/>
  <c r="P78" i="68"/>
  <c r="Z78" i="68" s="1"/>
  <c r="CE78" i="68"/>
  <c r="DM78" i="68"/>
  <c r="BU78" i="68"/>
  <c r="AT78" i="68"/>
  <c r="CY78" i="68"/>
  <c r="AJ78" i="68"/>
  <c r="BK78" i="68"/>
  <c r="CE1165" i="68"/>
  <c r="BH1165" i="68"/>
  <c r="CY1165" i="68"/>
  <c r="P1165" i="68"/>
  <c r="Z1165" i="68" s="1"/>
  <c r="CO1165" i="68"/>
  <c r="AT1165" i="68"/>
  <c r="AJ1165" i="68"/>
  <c r="BU1165" i="68"/>
  <c r="BK1165" i="68"/>
  <c r="DM1165" i="68"/>
  <c r="CO1101" i="68"/>
  <c r="P1101" i="68"/>
  <c r="Z1101" i="68" s="1"/>
  <c r="DM1101" i="68"/>
  <c r="BK1101" i="68"/>
  <c r="CY1101" i="68"/>
  <c r="BH1101" i="68"/>
  <c r="AT1101" i="68"/>
  <c r="CE1101" i="68"/>
  <c r="BU1101" i="68"/>
  <c r="AJ1101" i="68"/>
  <c r="CY1037" i="68"/>
  <c r="BH1037" i="68"/>
  <c r="CO1037" i="68"/>
  <c r="P1037" i="68"/>
  <c r="Z1037" i="68" s="1"/>
  <c r="CE1037" i="68"/>
  <c r="BU1037" i="68"/>
  <c r="AT1037" i="68"/>
  <c r="AJ1037" i="68"/>
  <c r="DM1037" i="68"/>
  <c r="BK1037" i="68"/>
  <c r="CY973" i="68"/>
  <c r="BH973" i="68"/>
  <c r="CO973" i="68"/>
  <c r="CE973" i="68"/>
  <c r="AT973" i="68"/>
  <c r="DM973" i="68"/>
  <c r="BU973" i="68"/>
  <c r="AJ973" i="68"/>
  <c r="BK973" i="68"/>
  <c r="P973" i="68"/>
  <c r="Z973" i="68" s="1"/>
  <c r="CE909" i="68"/>
  <c r="DM909" i="68"/>
  <c r="BU909" i="68"/>
  <c r="AT909" i="68"/>
  <c r="BH909" i="68"/>
  <c r="P909" i="68"/>
  <c r="Z909" i="68" s="1"/>
  <c r="CY909" i="68"/>
  <c r="AJ909" i="68"/>
  <c r="BK909" i="68"/>
  <c r="CO909" i="68"/>
  <c r="CE845" i="68"/>
  <c r="DM845" i="68"/>
  <c r="BH845" i="68"/>
  <c r="CY845" i="68"/>
  <c r="P845" i="68"/>
  <c r="Z845" i="68" s="1"/>
  <c r="BU845" i="68"/>
  <c r="AT845" i="68"/>
  <c r="AJ845" i="68"/>
  <c r="CO845" i="68"/>
  <c r="BK845" i="68"/>
  <c r="BH781" i="68"/>
  <c r="CO781" i="68"/>
  <c r="P781" i="68"/>
  <c r="Z781" i="68" s="1"/>
  <c r="CE781" i="68"/>
  <c r="DM781" i="68"/>
  <c r="BU781" i="68"/>
  <c r="AJ781" i="68"/>
  <c r="BK781" i="68"/>
  <c r="CY781" i="68"/>
  <c r="AT781" i="68"/>
  <c r="CO717" i="68"/>
  <c r="P717" i="68"/>
  <c r="Z717" i="68" s="1"/>
  <c r="CE717" i="68"/>
  <c r="DM717" i="68"/>
  <c r="BU717" i="68"/>
  <c r="AT717" i="68"/>
  <c r="BH717" i="68"/>
  <c r="CY717" i="68"/>
  <c r="AJ717" i="68"/>
  <c r="BK717" i="68"/>
  <c r="BU653" i="68"/>
  <c r="AT653" i="68"/>
  <c r="BK653" i="68"/>
  <c r="AJ653" i="68"/>
  <c r="CY653" i="68"/>
  <c r="CO653" i="68"/>
  <c r="P653" i="68"/>
  <c r="Z653" i="68" s="1"/>
  <c r="BH653" i="68"/>
  <c r="DM653" i="68"/>
  <c r="CE653" i="68"/>
  <c r="BU589" i="68"/>
  <c r="AT589" i="68"/>
  <c r="BK589" i="68"/>
  <c r="AJ589" i="68"/>
  <c r="CO589" i="68"/>
  <c r="P589" i="68"/>
  <c r="Z589" i="68" s="1"/>
  <c r="DM589" i="68"/>
  <c r="BH589" i="68"/>
  <c r="CY589" i="68"/>
  <c r="CE589" i="68"/>
  <c r="DM525" i="68"/>
  <c r="BU525" i="68"/>
  <c r="AT525" i="68"/>
  <c r="CE525" i="68"/>
  <c r="AJ525" i="68"/>
  <c r="BK525" i="68"/>
  <c r="CY525" i="68"/>
  <c r="BH525" i="68"/>
  <c r="P525" i="68"/>
  <c r="Z525" i="68" s="1"/>
  <c r="CO525" i="68"/>
  <c r="BK461" i="68"/>
  <c r="AJ461" i="68"/>
  <c r="CY461" i="68"/>
  <c r="CO461" i="68"/>
  <c r="P461" i="68"/>
  <c r="Z461" i="68" s="1"/>
  <c r="CE461" i="68"/>
  <c r="DM461" i="68"/>
  <c r="AT461" i="68"/>
  <c r="BU461" i="68"/>
  <c r="BH461" i="68"/>
  <c r="CO397" i="68"/>
  <c r="P397" i="68"/>
  <c r="Z397" i="68" s="1"/>
  <c r="CE397" i="68"/>
  <c r="DM397" i="68"/>
  <c r="BU397" i="68"/>
  <c r="AT397" i="68"/>
  <c r="BK397" i="68"/>
  <c r="AJ397" i="68"/>
  <c r="BH397" i="68"/>
  <c r="CY397" i="68"/>
  <c r="BK333" i="68"/>
  <c r="AJ333" i="68"/>
  <c r="CY333" i="68"/>
  <c r="BH333" i="68"/>
  <c r="P333" i="68"/>
  <c r="Z333" i="68" s="1"/>
  <c r="CO333" i="68"/>
  <c r="CE333" i="68"/>
  <c r="DM333" i="68"/>
  <c r="AT333" i="68"/>
  <c r="BU333" i="68"/>
  <c r="DM269" i="68"/>
  <c r="BU269" i="68"/>
  <c r="AT269" i="68"/>
  <c r="BK269" i="68"/>
  <c r="AJ269" i="68"/>
  <c r="CY269" i="68"/>
  <c r="BH269" i="68"/>
  <c r="CO269" i="68"/>
  <c r="P269" i="68"/>
  <c r="Z269" i="68" s="1"/>
  <c r="CE269" i="68"/>
  <c r="DM205" i="68"/>
  <c r="BU205" i="68"/>
  <c r="AT205" i="68"/>
  <c r="BK205" i="68"/>
  <c r="AJ205" i="68"/>
  <c r="CY205" i="68"/>
  <c r="BH205" i="68"/>
  <c r="CO205" i="68"/>
  <c r="P205" i="68"/>
  <c r="Z205" i="68" s="1"/>
  <c r="CE205" i="68"/>
  <c r="BH141" i="68"/>
  <c r="CY141" i="68"/>
  <c r="P141" i="68"/>
  <c r="Z141" i="68" s="1"/>
  <c r="CO141" i="68"/>
  <c r="CE141" i="68"/>
  <c r="DM141" i="68"/>
  <c r="AT141" i="68"/>
  <c r="BU141" i="68"/>
  <c r="BK141" i="68"/>
  <c r="AJ141" i="68"/>
  <c r="BK77" i="68"/>
  <c r="AJ77" i="68"/>
  <c r="CY77" i="68"/>
  <c r="BH77" i="68"/>
  <c r="CO77" i="68"/>
  <c r="P77" i="68"/>
  <c r="Z77" i="68" s="1"/>
  <c r="CE77" i="68"/>
  <c r="BU77" i="68"/>
  <c r="AT77" i="68"/>
  <c r="DM77" i="68"/>
  <c r="BI109" i="68"/>
  <c r="BI138" i="68"/>
  <c r="H13" i="69" l="1"/>
  <c r="F14" i="69"/>
  <c r="F15" i="69" s="1"/>
  <c r="F16" i="69" s="1"/>
  <c r="F17" i="69" s="1"/>
  <c r="F18" i="69"/>
  <c r="H14" i="69" l="1"/>
  <c r="H15" i="69" s="1"/>
  <c r="H16" i="69" s="1"/>
  <c r="H17" i="69" s="1"/>
  <c r="H18" i="69" s="1"/>
  <c r="F19" i="69"/>
  <c r="Q24" i="99"/>
  <c r="O24" i="99"/>
  <c r="N24" i="99"/>
  <c r="L24" i="99"/>
  <c r="K24" i="99"/>
  <c r="I24" i="99"/>
  <c r="H24" i="99"/>
  <c r="F24" i="99"/>
  <c r="E24" i="99"/>
  <c r="C24" i="99"/>
  <c r="J130" i="99"/>
  <c r="H130" i="99"/>
  <c r="F130" i="99"/>
  <c r="J129" i="99"/>
  <c r="H129" i="99"/>
  <c r="F129" i="99"/>
  <c r="J128" i="99"/>
  <c r="H128" i="99"/>
  <c r="F128" i="99"/>
  <c r="J127" i="99"/>
  <c r="H127" i="99"/>
  <c r="F127" i="99"/>
  <c r="J126" i="99"/>
  <c r="H126" i="99"/>
  <c r="F126" i="99"/>
  <c r="J125" i="99"/>
  <c r="H125" i="99"/>
  <c r="F125" i="99"/>
  <c r="J124" i="99"/>
  <c r="H124" i="99"/>
  <c r="F124" i="99"/>
  <c r="J123" i="99"/>
  <c r="H123" i="99"/>
  <c r="F123" i="99"/>
  <c r="J122" i="99"/>
  <c r="H122" i="99"/>
  <c r="F122" i="99"/>
  <c r="J121" i="99"/>
  <c r="H121" i="99"/>
  <c r="F121" i="99"/>
  <c r="J120" i="99"/>
  <c r="H120" i="99"/>
  <c r="F120" i="99"/>
  <c r="J119" i="99"/>
  <c r="H119" i="99"/>
  <c r="F119" i="99"/>
  <c r="K119" i="99" s="1"/>
  <c r="J118" i="99"/>
  <c r="H118" i="99"/>
  <c r="F118" i="99"/>
  <c r="J117" i="99"/>
  <c r="H117" i="99"/>
  <c r="F117" i="99"/>
  <c r="J116" i="99"/>
  <c r="H116" i="99"/>
  <c r="F116" i="99"/>
  <c r="J115" i="99"/>
  <c r="H115" i="99"/>
  <c r="F115" i="99"/>
  <c r="J114" i="99"/>
  <c r="H114" i="99"/>
  <c r="F114" i="99"/>
  <c r="J113" i="99"/>
  <c r="H113" i="99"/>
  <c r="F113" i="99"/>
  <c r="J112" i="99"/>
  <c r="H112" i="99"/>
  <c r="F112" i="99"/>
  <c r="J111" i="99"/>
  <c r="H111" i="99"/>
  <c r="F111" i="99"/>
  <c r="F20" i="69" l="1"/>
  <c r="H19" i="69"/>
  <c r="K124" i="99"/>
  <c r="K112" i="99"/>
  <c r="K123" i="99"/>
  <c r="K120" i="99"/>
  <c r="K128" i="99"/>
  <c r="K116" i="99"/>
  <c r="K117" i="99"/>
  <c r="K113" i="99"/>
  <c r="K130" i="99"/>
  <c r="K129" i="99"/>
  <c r="K125" i="99"/>
  <c r="K126" i="99"/>
  <c r="K122" i="99"/>
  <c r="K118" i="99"/>
  <c r="K114" i="99"/>
  <c r="K115" i="99"/>
  <c r="K111" i="99"/>
  <c r="K127" i="99"/>
  <c r="K121" i="99"/>
  <c r="F124" i="100"/>
  <c r="F123" i="100"/>
  <c r="F122" i="100"/>
  <c r="F121" i="100"/>
  <c r="F120" i="100"/>
  <c r="F119" i="100"/>
  <c r="F118" i="100"/>
  <c r="F117" i="100"/>
  <c r="F116" i="100"/>
  <c r="F115" i="100"/>
  <c r="F114" i="100"/>
  <c r="F113" i="100"/>
  <c r="F112" i="100"/>
  <c r="F111" i="100"/>
  <c r="F110" i="100"/>
  <c r="F109" i="100"/>
  <c r="F108" i="100"/>
  <c r="F107" i="100"/>
  <c r="F106" i="100"/>
  <c r="G25" i="98"/>
  <c r="G42" i="71"/>
  <c r="F43" i="71"/>
  <c r="D122" i="41"/>
  <c r="D123" i="41"/>
  <c r="D125" i="41"/>
  <c r="D124" i="41"/>
  <c r="D115" i="41"/>
  <c r="D15" i="53" s="1"/>
  <c r="F22" i="65"/>
  <c r="F23" i="65" s="1"/>
  <c r="G22" i="93"/>
  <c r="T36" i="41"/>
  <c r="R36" i="41"/>
  <c r="S36" i="41"/>
  <c r="P36" i="41"/>
  <c r="Q36" i="41"/>
  <c r="O36" i="41"/>
  <c r="F25" i="100"/>
  <c r="F26" i="100"/>
  <c r="F27" i="100"/>
  <c r="F28" i="100"/>
  <c r="F29" i="100"/>
  <c r="F30" i="100"/>
  <c r="F31" i="100"/>
  <c r="F32" i="100"/>
  <c r="F33" i="100"/>
  <c r="F34" i="100"/>
  <c r="F35" i="100"/>
  <c r="F36" i="100"/>
  <c r="F37" i="100"/>
  <c r="F38" i="100"/>
  <c r="F39" i="100"/>
  <c r="F40" i="100"/>
  <c r="F41" i="100"/>
  <c r="F42" i="100"/>
  <c r="F43" i="100"/>
  <c r="F44" i="100"/>
  <c r="F45" i="100"/>
  <c r="F46" i="100"/>
  <c r="F47" i="100"/>
  <c r="F48" i="100"/>
  <c r="F49" i="100"/>
  <c r="F50" i="100"/>
  <c r="F51" i="100"/>
  <c r="F52" i="100"/>
  <c r="F53" i="100"/>
  <c r="F54" i="100"/>
  <c r="F55" i="100"/>
  <c r="F56" i="100"/>
  <c r="F57" i="100"/>
  <c r="F58" i="100"/>
  <c r="F59" i="100"/>
  <c r="F60" i="100"/>
  <c r="F61" i="100"/>
  <c r="F62" i="100"/>
  <c r="F63" i="100"/>
  <c r="F64" i="100"/>
  <c r="F65" i="100"/>
  <c r="F66" i="100"/>
  <c r="F67" i="100"/>
  <c r="F68" i="100"/>
  <c r="F69" i="100"/>
  <c r="F70" i="100"/>
  <c r="F71" i="100"/>
  <c r="F72" i="100"/>
  <c r="F73" i="100"/>
  <c r="F74" i="100"/>
  <c r="F75" i="100"/>
  <c r="F76" i="100"/>
  <c r="F77" i="100"/>
  <c r="F78" i="100"/>
  <c r="F79" i="100"/>
  <c r="F80" i="100"/>
  <c r="F81" i="100"/>
  <c r="F82" i="100"/>
  <c r="F83" i="100"/>
  <c r="F84" i="100"/>
  <c r="F85" i="100"/>
  <c r="F86" i="100"/>
  <c r="F87" i="100"/>
  <c r="F88" i="100"/>
  <c r="F89" i="100"/>
  <c r="F90" i="100"/>
  <c r="F91" i="100"/>
  <c r="F92" i="100"/>
  <c r="F93" i="100"/>
  <c r="F94" i="100"/>
  <c r="F95" i="100"/>
  <c r="F96" i="100"/>
  <c r="F97" i="100"/>
  <c r="F98" i="100"/>
  <c r="F99" i="100"/>
  <c r="F100" i="100"/>
  <c r="F101" i="100"/>
  <c r="F102" i="100"/>
  <c r="F103" i="100"/>
  <c r="F104" i="100"/>
  <c r="F105" i="100"/>
  <c r="C12" i="99"/>
  <c r="D12" i="99"/>
  <c r="E12" i="99"/>
  <c r="G12" i="99"/>
  <c r="F31" i="99"/>
  <c r="H31" i="99"/>
  <c r="J31" i="99"/>
  <c r="F32" i="99"/>
  <c r="H32" i="99"/>
  <c r="J32" i="99"/>
  <c r="K32" i="99" s="1"/>
  <c r="F33" i="99"/>
  <c r="H33" i="99"/>
  <c r="J33" i="99"/>
  <c r="F34" i="99"/>
  <c r="H34" i="99"/>
  <c r="J34" i="99"/>
  <c r="K34" i="99" s="1"/>
  <c r="F35" i="99"/>
  <c r="H35" i="99"/>
  <c r="J35" i="99"/>
  <c r="F36" i="99"/>
  <c r="H36" i="99"/>
  <c r="J36" i="99"/>
  <c r="F37" i="99"/>
  <c r="H37" i="99"/>
  <c r="J37" i="99"/>
  <c r="K37" i="99" s="1"/>
  <c r="F38" i="99"/>
  <c r="H38" i="99"/>
  <c r="J38" i="99"/>
  <c r="F39" i="99"/>
  <c r="H39" i="99"/>
  <c r="J39" i="99"/>
  <c r="F40" i="99"/>
  <c r="H40" i="99"/>
  <c r="J40" i="99"/>
  <c r="F41" i="99"/>
  <c r="H41" i="99"/>
  <c r="J41" i="99"/>
  <c r="F42" i="99"/>
  <c r="H42" i="99"/>
  <c r="J42" i="99"/>
  <c r="K42" i="99" s="1"/>
  <c r="F43" i="99"/>
  <c r="H43" i="99"/>
  <c r="J43" i="99"/>
  <c r="F44" i="99"/>
  <c r="H44" i="99"/>
  <c r="J44" i="99"/>
  <c r="F45" i="99"/>
  <c r="H45" i="99"/>
  <c r="J45" i="99"/>
  <c r="K45" i="99" s="1"/>
  <c r="F46" i="99"/>
  <c r="H46" i="99"/>
  <c r="J46" i="99"/>
  <c r="F47" i="99"/>
  <c r="H47" i="99"/>
  <c r="J47" i="99"/>
  <c r="F48" i="99"/>
  <c r="H48" i="99"/>
  <c r="J48" i="99"/>
  <c r="F49" i="99"/>
  <c r="H49" i="99"/>
  <c r="J49" i="99"/>
  <c r="K49" i="99" s="1"/>
  <c r="F50" i="99"/>
  <c r="H50" i="99"/>
  <c r="J50" i="99"/>
  <c r="F51" i="99"/>
  <c r="H51" i="99"/>
  <c r="J51" i="99"/>
  <c r="F52" i="99"/>
  <c r="H52" i="99"/>
  <c r="J52" i="99"/>
  <c r="F53" i="99"/>
  <c r="H53" i="99"/>
  <c r="K53" i="99" s="1"/>
  <c r="J53" i="99"/>
  <c r="F54" i="99"/>
  <c r="H54" i="99"/>
  <c r="J54" i="99"/>
  <c r="K54" i="99" s="1"/>
  <c r="F55" i="99"/>
  <c r="H55" i="99"/>
  <c r="J55" i="99"/>
  <c r="F56" i="99"/>
  <c r="H56" i="99"/>
  <c r="J56" i="99"/>
  <c r="K56" i="99" s="1"/>
  <c r="F57" i="99"/>
  <c r="H57" i="99"/>
  <c r="J57" i="99"/>
  <c r="F58" i="99"/>
  <c r="H58" i="99"/>
  <c r="J58" i="99"/>
  <c r="F59" i="99"/>
  <c r="H59" i="99"/>
  <c r="J59" i="99"/>
  <c r="F60" i="99"/>
  <c r="H60" i="99"/>
  <c r="J60" i="99"/>
  <c r="K60" i="99"/>
  <c r="F61" i="99"/>
  <c r="H61" i="99"/>
  <c r="J61" i="99"/>
  <c r="F62" i="99"/>
  <c r="H62" i="99"/>
  <c r="J62" i="99"/>
  <c r="F63" i="99"/>
  <c r="H63" i="99"/>
  <c r="J63" i="99"/>
  <c r="K63" i="99" s="1"/>
  <c r="F64" i="99"/>
  <c r="H64" i="99"/>
  <c r="J64" i="99"/>
  <c r="F65" i="99"/>
  <c r="H65" i="99"/>
  <c r="J65" i="99"/>
  <c r="F66" i="99"/>
  <c r="H66" i="99"/>
  <c r="J66" i="99"/>
  <c r="F67" i="99"/>
  <c r="H67" i="99"/>
  <c r="J67" i="99"/>
  <c r="K67" i="99" s="1"/>
  <c r="F68" i="99"/>
  <c r="H68" i="99"/>
  <c r="J68" i="99"/>
  <c r="F69" i="99"/>
  <c r="H69" i="99"/>
  <c r="J69" i="99"/>
  <c r="K69" i="99" s="1"/>
  <c r="F70" i="99"/>
  <c r="H70" i="99"/>
  <c r="J70" i="99"/>
  <c r="F71" i="99"/>
  <c r="H71" i="99"/>
  <c r="J71" i="99"/>
  <c r="F72" i="99"/>
  <c r="H72" i="99"/>
  <c r="J72" i="99"/>
  <c r="F73" i="99"/>
  <c r="H73" i="99"/>
  <c r="J73" i="99"/>
  <c r="F74" i="99"/>
  <c r="H74" i="99"/>
  <c r="J74" i="99"/>
  <c r="K74" i="99" s="1"/>
  <c r="F75" i="99"/>
  <c r="H75" i="99"/>
  <c r="J75" i="99"/>
  <c r="F76" i="99"/>
  <c r="H76" i="99"/>
  <c r="J76" i="99"/>
  <c r="F77" i="99"/>
  <c r="H77" i="99"/>
  <c r="J77" i="99"/>
  <c r="K77" i="99" s="1"/>
  <c r="F78" i="99"/>
  <c r="H78" i="99"/>
  <c r="J78" i="99"/>
  <c r="F79" i="99"/>
  <c r="H79" i="99"/>
  <c r="J79" i="99"/>
  <c r="F80" i="99"/>
  <c r="H80" i="99"/>
  <c r="J80" i="99"/>
  <c r="F81" i="99"/>
  <c r="H81" i="99"/>
  <c r="J81" i="99"/>
  <c r="K81" i="99" s="1"/>
  <c r="F82" i="99"/>
  <c r="H82" i="99"/>
  <c r="J82" i="99"/>
  <c r="F83" i="99"/>
  <c r="H83" i="99"/>
  <c r="J83" i="99"/>
  <c r="F84" i="99"/>
  <c r="H84" i="99"/>
  <c r="J84" i="99"/>
  <c r="F85" i="99"/>
  <c r="H85" i="99"/>
  <c r="J85" i="99"/>
  <c r="F86" i="99"/>
  <c r="H86" i="99"/>
  <c r="J86" i="99"/>
  <c r="F87" i="99"/>
  <c r="H87" i="99"/>
  <c r="J87" i="99"/>
  <c r="K87" i="99" s="1"/>
  <c r="F88" i="99"/>
  <c r="H88" i="99"/>
  <c r="J88" i="99"/>
  <c r="F89" i="99"/>
  <c r="H89" i="99"/>
  <c r="J89" i="99"/>
  <c r="K89" i="99" s="1"/>
  <c r="F90" i="99"/>
  <c r="H90" i="99"/>
  <c r="J90" i="99"/>
  <c r="F91" i="99"/>
  <c r="H91" i="99"/>
  <c r="J91" i="99"/>
  <c r="F92" i="99"/>
  <c r="H92" i="99"/>
  <c r="J92" i="99"/>
  <c r="F93" i="99"/>
  <c r="H93" i="99"/>
  <c r="K93" i="99" s="1"/>
  <c r="J93" i="99"/>
  <c r="F94" i="99"/>
  <c r="H94" i="99"/>
  <c r="J94" i="99"/>
  <c r="F95" i="99"/>
  <c r="H95" i="99"/>
  <c r="J95" i="99"/>
  <c r="F96" i="99"/>
  <c r="H96" i="99"/>
  <c r="J96" i="99"/>
  <c r="F97" i="99"/>
  <c r="H97" i="99"/>
  <c r="J97" i="99"/>
  <c r="K97" i="99" s="1"/>
  <c r="F98" i="99"/>
  <c r="H98" i="99"/>
  <c r="J98" i="99"/>
  <c r="K98" i="99" s="1"/>
  <c r="F99" i="99"/>
  <c r="H99" i="99"/>
  <c r="J99" i="99"/>
  <c r="F100" i="99"/>
  <c r="H100" i="99"/>
  <c r="J100" i="99"/>
  <c r="K100" i="99" s="1"/>
  <c r="F101" i="99"/>
  <c r="H101" i="99"/>
  <c r="J101" i="99"/>
  <c r="F102" i="99"/>
  <c r="H102" i="99"/>
  <c r="K102" i="99" s="1"/>
  <c r="J102" i="99"/>
  <c r="F103" i="99"/>
  <c r="H103" i="99"/>
  <c r="J103" i="99"/>
  <c r="F104" i="99"/>
  <c r="H104" i="99"/>
  <c r="J104" i="99"/>
  <c r="F105" i="99"/>
  <c r="H105" i="99"/>
  <c r="J105" i="99"/>
  <c r="F106" i="99"/>
  <c r="H106" i="99"/>
  <c r="J106" i="99"/>
  <c r="F107" i="99"/>
  <c r="H107" i="99"/>
  <c r="J107" i="99"/>
  <c r="F108" i="99"/>
  <c r="H108" i="99"/>
  <c r="J108" i="99"/>
  <c r="F109" i="99"/>
  <c r="H109" i="99"/>
  <c r="J109" i="99"/>
  <c r="F110" i="99"/>
  <c r="H110" i="99"/>
  <c r="J110" i="99"/>
  <c r="A41" i="62" a="1"/>
  <c r="A105" i="62" s="1"/>
  <c r="A539" i="62" a="1"/>
  <c r="A579" i="62" s="1"/>
  <c r="B13" i="57"/>
  <c r="B14" i="57" s="1"/>
  <c r="B15" i="57" s="1"/>
  <c r="B16" i="57" s="1"/>
  <c r="B17" i="57" s="1"/>
  <c r="D26" i="57"/>
  <c r="D46" i="57"/>
  <c r="F46" i="57"/>
  <c r="J46" i="57"/>
  <c r="H46" i="57"/>
  <c r="N46" i="57"/>
  <c r="L46" i="57"/>
  <c r="P46" i="57"/>
  <c r="C69" i="57"/>
  <c r="C70" i="57"/>
  <c r="C71" i="57"/>
  <c r="D97" i="57"/>
  <c r="D99" i="57"/>
  <c r="D98" i="57"/>
  <c r="D101" i="57"/>
  <c r="D100" i="57"/>
  <c r="D102" i="57"/>
  <c r="C130" i="57"/>
  <c r="D130" i="57"/>
  <c r="C131" i="57"/>
  <c r="D131" i="57"/>
  <c r="F131" i="57" s="1"/>
  <c r="C132" i="57"/>
  <c r="D132" i="57"/>
  <c r="F132" i="57" s="1"/>
  <c r="C133" i="57"/>
  <c r="D133" i="57"/>
  <c r="F133" i="57" s="1"/>
  <c r="C134" i="57"/>
  <c r="D134" i="57"/>
  <c r="F134" i="57" s="1"/>
  <c r="C135" i="57"/>
  <c r="D135" i="57"/>
  <c r="F135" i="57" s="1"/>
  <c r="E34" i="56"/>
  <c r="E35" i="56"/>
  <c r="E36" i="56"/>
  <c r="E37" i="56"/>
  <c r="E38" i="56"/>
  <c r="C46" i="56"/>
  <c r="H8" i="55"/>
  <c r="M8" i="55" s="1"/>
  <c r="I8" i="55"/>
  <c r="N8" i="55" s="1"/>
  <c r="T8" i="55"/>
  <c r="S8" i="55"/>
  <c r="H9" i="55"/>
  <c r="I9" i="55"/>
  <c r="I10" i="55"/>
  <c r="H10" i="55"/>
  <c r="M10" i="55" s="1"/>
  <c r="I11" i="55"/>
  <c r="N11" i="55" s="1"/>
  <c r="H11" i="55"/>
  <c r="M11" i="55" s="1"/>
  <c r="I12" i="55"/>
  <c r="N12" i="55" s="1"/>
  <c r="H12" i="55"/>
  <c r="I13" i="55"/>
  <c r="H13" i="55"/>
  <c r="M13" i="55"/>
  <c r="H14" i="55"/>
  <c r="M14" i="55" s="1"/>
  <c r="I14" i="55"/>
  <c r="N14" i="55" s="1"/>
  <c r="P14" i="55" s="1"/>
  <c r="H15" i="55"/>
  <c r="M15" i="55" s="1"/>
  <c r="I15" i="55"/>
  <c r="H16" i="55"/>
  <c r="I16" i="55"/>
  <c r="H17" i="55"/>
  <c r="S17" i="55" s="1"/>
  <c r="I17" i="55"/>
  <c r="I18" i="55"/>
  <c r="H18" i="55"/>
  <c r="I19" i="55"/>
  <c r="N19" i="55" s="1"/>
  <c r="H19" i="55"/>
  <c r="M19" i="55" s="1"/>
  <c r="I20" i="55"/>
  <c r="N20" i="55" s="1"/>
  <c r="H20" i="55"/>
  <c r="M20" i="55" s="1"/>
  <c r="I21" i="55"/>
  <c r="H21" i="55"/>
  <c r="M21" i="55" s="1"/>
  <c r="H22" i="55"/>
  <c r="M22" i="55" s="1"/>
  <c r="I22" i="55"/>
  <c r="N22" i="55" s="1"/>
  <c r="O22" i="55" s="1"/>
  <c r="H23" i="55"/>
  <c r="M23" i="55" s="1"/>
  <c r="I23" i="55"/>
  <c r="N23" i="55" s="1"/>
  <c r="P23" i="55" s="1"/>
  <c r="I24" i="55"/>
  <c r="H24" i="55"/>
  <c r="S24" i="55" s="1"/>
  <c r="H25" i="55"/>
  <c r="I25" i="55"/>
  <c r="N25" i="55" s="1"/>
  <c r="O25" i="55" s="1"/>
  <c r="I26" i="55"/>
  <c r="H26" i="55"/>
  <c r="M26" i="55" s="1"/>
  <c r="I27" i="55"/>
  <c r="H27" i="55"/>
  <c r="M27" i="55"/>
  <c r="H28" i="55"/>
  <c r="I28" i="55"/>
  <c r="N28" i="55" s="1"/>
  <c r="H29" i="55"/>
  <c r="M29" i="55" s="1"/>
  <c r="I29" i="55"/>
  <c r="H30" i="55"/>
  <c r="T30" i="55" s="1"/>
  <c r="I30" i="55"/>
  <c r="N30" i="55" s="1"/>
  <c r="H31" i="55"/>
  <c r="M31" i="55" s="1"/>
  <c r="I31" i="55"/>
  <c r="N31" i="55" s="1"/>
  <c r="I32" i="55"/>
  <c r="H32" i="55"/>
  <c r="M32" i="55" s="1"/>
  <c r="I33" i="55"/>
  <c r="H33" i="55"/>
  <c r="I34" i="55"/>
  <c r="H34" i="55"/>
  <c r="M34" i="55" s="1"/>
  <c r="I35" i="55"/>
  <c r="H35" i="55"/>
  <c r="M35" i="55" s="1"/>
  <c r="H36" i="55"/>
  <c r="T36" i="55" s="1"/>
  <c r="I36" i="55"/>
  <c r="N36" i="55" s="1"/>
  <c r="H37" i="55"/>
  <c r="I37" i="55"/>
  <c r="H38" i="55"/>
  <c r="I38" i="55"/>
  <c r="N38" i="55" s="1"/>
  <c r="H39" i="55"/>
  <c r="M39" i="55" s="1"/>
  <c r="I39" i="55"/>
  <c r="N39" i="55" s="1"/>
  <c r="I40" i="55"/>
  <c r="H40" i="55"/>
  <c r="M40" i="55" s="1"/>
  <c r="I41" i="55"/>
  <c r="H41" i="55"/>
  <c r="M41" i="55" s="1"/>
  <c r="I42" i="55"/>
  <c r="H42" i="55"/>
  <c r="M42" i="55" s="1"/>
  <c r="I43" i="55"/>
  <c r="H43" i="55"/>
  <c r="H44" i="55"/>
  <c r="M44" i="55" s="1"/>
  <c r="I44" i="55"/>
  <c r="N44" i="55" s="1"/>
  <c r="H45" i="55"/>
  <c r="I45" i="55"/>
  <c r="N45" i="55" s="1"/>
  <c r="I46" i="55"/>
  <c r="H46" i="55"/>
  <c r="M46" i="55" s="1"/>
  <c r="H47" i="55"/>
  <c r="S47" i="55" s="1"/>
  <c r="I47" i="55"/>
  <c r="N47" i="55" s="1"/>
  <c r="I48" i="55"/>
  <c r="H48" i="55"/>
  <c r="I49" i="55"/>
  <c r="H49" i="55"/>
  <c r="M49" i="55" s="1"/>
  <c r="I50" i="55"/>
  <c r="H50" i="55"/>
  <c r="M50" i="55" s="1"/>
  <c r="I51" i="55"/>
  <c r="H51" i="55"/>
  <c r="M51" i="55" s="1"/>
  <c r="H52" i="55"/>
  <c r="M52" i="55" s="1"/>
  <c r="I52" i="55"/>
  <c r="N52" i="55" s="1"/>
  <c r="H53" i="55"/>
  <c r="M53" i="55" s="1"/>
  <c r="I53" i="55"/>
  <c r="I54" i="55"/>
  <c r="H54" i="55"/>
  <c r="M54" i="55" s="1"/>
  <c r="H55" i="55"/>
  <c r="M55" i="55" s="1"/>
  <c r="I55" i="55"/>
  <c r="N55" i="55" s="1"/>
  <c r="I56" i="55"/>
  <c r="N56" i="55" s="1"/>
  <c r="H56" i="55"/>
  <c r="M56" i="55" s="1"/>
  <c r="I57" i="55"/>
  <c r="H57" i="55"/>
  <c r="H58" i="55"/>
  <c r="M58" i="55" s="1"/>
  <c r="I58" i="55"/>
  <c r="N58" i="55" s="1"/>
  <c r="I59" i="55"/>
  <c r="H59" i="55"/>
  <c r="M59" i="55" s="1"/>
  <c r="H60" i="55"/>
  <c r="T60" i="55" s="1"/>
  <c r="I60" i="55"/>
  <c r="N60" i="55" s="1"/>
  <c r="H61" i="55"/>
  <c r="M61" i="55" s="1"/>
  <c r="I61" i="55"/>
  <c r="I62" i="55"/>
  <c r="H62" i="55"/>
  <c r="H63" i="55"/>
  <c r="M63" i="55" s="1"/>
  <c r="I63" i="55"/>
  <c r="N63" i="55" s="1"/>
  <c r="I64" i="55"/>
  <c r="N64" i="55" s="1"/>
  <c r="O64" i="55" s="1"/>
  <c r="H64" i="55"/>
  <c r="M64" i="55" s="1"/>
  <c r="I65" i="55"/>
  <c r="H65" i="55"/>
  <c r="H66" i="55"/>
  <c r="M66" i="55" s="1"/>
  <c r="I66" i="55"/>
  <c r="N66" i="55" s="1"/>
  <c r="I67" i="55"/>
  <c r="H67" i="55"/>
  <c r="M67" i="55"/>
  <c r="H68" i="55"/>
  <c r="I68" i="55"/>
  <c r="N68" i="55" s="1"/>
  <c r="H69" i="55"/>
  <c r="M69" i="55" s="1"/>
  <c r="I69" i="55"/>
  <c r="I70" i="55"/>
  <c r="N70" i="55" s="1"/>
  <c r="O70" i="55" s="1"/>
  <c r="H70" i="55"/>
  <c r="H71" i="55"/>
  <c r="I71" i="55"/>
  <c r="I72" i="55"/>
  <c r="N72" i="55" s="1"/>
  <c r="H72" i="55"/>
  <c r="M72" i="55" s="1"/>
  <c r="I73" i="55"/>
  <c r="N73" i="55" s="1"/>
  <c r="O73" i="55" s="1"/>
  <c r="H73" i="55"/>
  <c r="H74" i="55"/>
  <c r="M74" i="55" s="1"/>
  <c r="I74" i="55"/>
  <c r="N74" i="55" s="1"/>
  <c r="P74" i="55" s="1"/>
  <c r="H75" i="55"/>
  <c r="M75" i="55" s="1"/>
  <c r="I75" i="55"/>
  <c r="H76" i="55"/>
  <c r="M76" i="55" s="1"/>
  <c r="I76" i="55"/>
  <c r="N76" i="55" s="1"/>
  <c r="I77" i="55"/>
  <c r="H77" i="55"/>
  <c r="M77" i="55" s="1"/>
  <c r="I78" i="55"/>
  <c r="N78" i="55" s="1"/>
  <c r="P78" i="55" s="1"/>
  <c r="H78" i="55"/>
  <c r="I79" i="55"/>
  <c r="H79" i="55"/>
  <c r="M79" i="55" s="1"/>
  <c r="I80" i="55"/>
  <c r="N80" i="55" s="1"/>
  <c r="H80" i="55"/>
  <c r="I81" i="55"/>
  <c r="H81" i="55"/>
  <c r="H82" i="55"/>
  <c r="M82" i="55" s="1"/>
  <c r="I82" i="55"/>
  <c r="N82" i="55" s="1"/>
  <c r="I83" i="55"/>
  <c r="H83" i="55"/>
  <c r="M83" i="55" s="1"/>
  <c r="I84" i="55"/>
  <c r="H84" i="55"/>
  <c r="M84" i="55" s="1"/>
  <c r="H85" i="55"/>
  <c r="I85" i="55"/>
  <c r="N85" i="55" s="1"/>
  <c r="I86" i="55"/>
  <c r="H86" i="55"/>
  <c r="H87" i="55"/>
  <c r="I87" i="55"/>
  <c r="N87" i="55" s="1"/>
  <c r="M87" i="55"/>
  <c r="S87" i="55"/>
  <c r="H88" i="55"/>
  <c r="S88" i="55" s="1"/>
  <c r="I88" i="55"/>
  <c r="N88" i="55" s="1"/>
  <c r="I89" i="55"/>
  <c r="H89" i="55"/>
  <c r="M89" i="55" s="1"/>
  <c r="H90" i="55"/>
  <c r="M90" i="55" s="1"/>
  <c r="I90" i="55"/>
  <c r="N90" i="55" s="1"/>
  <c r="I91" i="55"/>
  <c r="H91" i="55"/>
  <c r="M91" i="55" s="1"/>
  <c r="I92" i="55"/>
  <c r="H92" i="55"/>
  <c r="H93" i="55"/>
  <c r="M93" i="55" s="1"/>
  <c r="I93" i="55"/>
  <c r="N93" i="55" s="1"/>
  <c r="I94" i="55"/>
  <c r="H94" i="55"/>
  <c r="M94" i="55" s="1"/>
  <c r="H95" i="55"/>
  <c r="M95" i="55" s="1"/>
  <c r="I95" i="55"/>
  <c r="N95" i="55" s="1"/>
  <c r="H96" i="55"/>
  <c r="I96" i="55"/>
  <c r="N96" i="55" s="1"/>
  <c r="I97" i="55"/>
  <c r="H97" i="55"/>
  <c r="H98" i="55"/>
  <c r="M98" i="55" s="1"/>
  <c r="I98" i="55"/>
  <c r="N98" i="55" s="1"/>
  <c r="I99" i="55"/>
  <c r="H99" i="55"/>
  <c r="M99" i="55" s="1"/>
  <c r="I100" i="55"/>
  <c r="H100" i="55"/>
  <c r="S100" i="55" s="1"/>
  <c r="H101" i="55"/>
  <c r="I101" i="55"/>
  <c r="N101" i="55" s="1"/>
  <c r="I102" i="55"/>
  <c r="H102" i="55"/>
  <c r="M102" i="55" s="1"/>
  <c r="H103" i="55"/>
  <c r="I103" i="55"/>
  <c r="N103" i="55" s="1"/>
  <c r="H104" i="55"/>
  <c r="M104" i="55" s="1"/>
  <c r="I104" i="55"/>
  <c r="N104" i="55" s="1"/>
  <c r="I105" i="55"/>
  <c r="H105" i="55"/>
  <c r="M105" i="55" s="1"/>
  <c r="H106" i="55"/>
  <c r="M106" i="55" s="1"/>
  <c r="I106" i="55"/>
  <c r="N106" i="55" s="1"/>
  <c r="I107" i="55"/>
  <c r="H107" i="55"/>
  <c r="M107" i="55" s="1"/>
  <c r="C31" i="87"/>
  <c r="D31" i="87"/>
  <c r="C32" i="87"/>
  <c r="D32" i="87"/>
  <c r="B19" i="104" a="1"/>
  <c r="B24" i="104" s="1"/>
  <c r="B10" i="97"/>
  <c r="C10" i="97"/>
  <c r="D10" i="97"/>
  <c r="E10" i="97"/>
  <c r="F10" i="97"/>
  <c r="K10" i="97"/>
  <c r="B11" i="97"/>
  <c r="C11" i="97"/>
  <c r="D11" i="97"/>
  <c r="E11" i="97"/>
  <c r="F11" i="97"/>
  <c r="K11" i="97"/>
  <c r="B12" i="97"/>
  <c r="C12" i="97"/>
  <c r="D12" i="97"/>
  <c r="E12" i="97"/>
  <c r="F12" i="97"/>
  <c r="K12" i="97"/>
  <c r="B13" i="97"/>
  <c r="C13" i="97"/>
  <c r="D13" i="97"/>
  <c r="E13" i="97"/>
  <c r="F13" i="97"/>
  <c r="K13" i="97"/>
  <c r="B14" i="97"/>
  <c r="C14" i="97"/>
  <c r="D14" i="97"/>
  <c r="E14" i="97"/>
  <c r="F14" i="97"/>
  <c r="K14" i="97"/>
  <c r="B15" i="97"/>
  <c r="C15" i="97"/>
  <c r="D15" i="97"/>
  <c r="E15" i="97"/>
  <c r="F15" i="97"/>
  <c r="K15" i="97"/>
  <c r="B16" i="97"/>
  <c r="C16" i="97"/>
  <c r="D16" i="97"/>
  <c r="E16" i="97"/>
  <c r="F16" i="97"/>
  <c r="B17" i="97"/>
  <c r="C17" i="97"/>
  <c r="D17" i="97"/>
  <c r="E17" i="97"/>
  <c r="F17" i="97"/>
  <c r="B18" i="97"/>
  <c r="C18" i="97"/>
  <c r="D18" i="97"/>
  <c r="E18" i="97"/>
  <c r="F18" i="97"/>
  <c r="K18" i="97"/>
  <c r="B19" i="97"/>
  <c r="C19" i="97"/>
  <c r="D19" i="97"/>
  <c r="E19" i="97"/>
  <c r="F19" i="97"/>
  <c r="K19" i="97"/>
  <c r="B20" i="97"/>
  <c r="C20" i="97"/>
  <c r="D20" i="97"/>
  <c r="E20" i="97"/>
  <c r="F20" i="97"/>
  <c r="K20" i="97"/>
  <c r="B21" i="97"/>
  <c r="C21" i="97"/>
  <c r="D21" i="97"/>
  <c r="E21" i="97"/>
  <c r="F21" i="97"/>
  <c r="K21" i="97"/>
  <c r="B22" i="97"/>
  <c r="C22" i="97"/>
  <c r="D22" i="97"/>
  <c r="E22" i="97"/>
  <c r="F22" i="97"/>
  <c r="K22" i="97"/>
  <c r="B23" i="97"/>
  <c r="C23" i="97"/>
  <c r="D23" i="97"/>
  <c r="E23" i="97"/>
  <c r="F23" i="97"/>
  <c r="K23" i="97"/>
  <c r="B24" i="97"/>
  <c r="C24" i="97"/>
  <c r="D24" i="97"/>
  <c r="E24" i="97"/>
  <c r="F24" i="97"/>
  <c r="K24" i="97"/>
  <c r="B25" i="97"/>
  <c r="C25" i="97"/>
  <c r="D25" i="97"/>
  <c r="E25" i="97"/>
  <c r="F25" i="97"/>
  <c r="B26" i="97"/>
  <c r="C26" i="97"/>
  <c r="D26" i="97"/>
  <c r="E26" i="97"/>
  <c r="F26" i="97"/>
  <c r="K26" i="97"/>
  <c r="B27" i="97"/>
  <c r="C27" i="97"/>
  <c r="D27" i="97"/>
  <c r="E27" i="97"/>
  <c r="F27" i="97"/>
  <c r="K27" i="97"/>
  <c r="B28" i="97"/>
  <c r="C28" i="97"/>
  <c r="D28" i="97"/>
  <c r="E28" i="97"/>
  <c r="F28" i="97"/>
  <c r="K28" i="97"/>
  <c r="B29" i="97"/>
  <c r="C29" i="97"/>
  <c r="D29" i="97"/>
  <c r="E29" i="97"/>
  <c r="F29" i="97"/>
  <c r="K29" i="97"/>
  <c r="B30" i="97"/>
  <c r="C30" i="97"/>
  <c r="D30" i="97"/>
  <c r="E30" i="97"/>
  <c r="F30" i="97"/>
  <c r="K30" i="97"/>
  <c r="B31" i="97"/>
  <c r="C31" i="97"/>
  <c r="D31" i="97"/>
  <c r="E31" i="97"/>
  <c r="F31" i="97"/>
  <c r="K31" i="97"/>
  <c r="B32" i="97"/>
  <c r="C32" i="97"/>
  <c r="D32" i="97"/>
  <c r="E32" i="97"/>
  <c r="F32" i="97"/>
  <c r="K32" i="97"/>
  <c r="B33" i="97"/>
  <c r="C33" i="97"/>
  <c r="D33" i="97"/>
  <c r="E33" i="97"/>
  <c r="F33" i="97"/>
  <c r="B34" i="97"/>
  <c r="C34" i="97"/>
  <c r="D34" i="97"/>
  <c r="E34" i="97"/>
  <c r="F34" i="97"/>
  <c r="K34" i="97"/>
  <c r="B35" i="97"/>
  <c r="C35" i="97"/>
  <c r="D35" i="97"/>
  <c r="E35" i="97"/>
  <c r="F35" i="97"/>
  <c r="K35" i="97"/>
  <c r="B36" i="97"/>
  <c r="C36" i="97"/>
  <c r="D36" i="97"/>
  <c r="E36" i="97"/>
  <c r="F36" i="97"/>
  <c r="K36" i="97"/>
  <c r="B37" i="97"/>
  <c r="C37" i="97"/>
  <c r="D37" i="97"/>
  <c r="E37" i="97"/>
  <c r="F37" i="97"/>
  <c r="K37" i="97"/>
  <c r="B38" i="97"/>
  <c r="C38" i="97"/>
  <c r="D38" i="97"/>
  <c r="E38" i="97"/>
  <c r="F38" i="97"/>
  <c r="K38" i="97"/>
  <c r="B39" i="97"/>
  <c r="C39" i="97"/>
  <c r="D39" i="97"/>
  <c r="E39" i="97"/>
  <c r="F39" i="97"/>
  <c r="K39" i="97"/>
  <c r="B40" i="97"/>
  <c r="C40" i="97"/>
  <c r="D40" i="97"/>
  <c r="E40" i="97"/>
  <c r="F40" i="97"/>
  <c r="K40" i="97"/>
  <c r="B41" i="97"/>
  <c r="C41" i="97"/>
  <c r="D41" i="97"/>
  <c r="E41" i="97"/>
  <c r="F41" i="97"/>
  <c r="K41" i="97"/>
  <c r="B42" i="97"/>
  <c r="C42" i="97"/>
  <c r="D42" i="97"/>
  <c r="E42" i="97"/>
  <c r="F42" i="97"/>
  <c r="K42" i="97"/>
  <c r="B43" i="97"/>
  <c r="C43" i="97"/>
  <c r="D43" i="97"/>
  <c r="E43" i="97"/>
  <c r="F43" i="97"/>
  <c r="K43" i="97"/>
  <c r="B44" i="97"/>
  <c r="C44" i="97"/>
  <c r="D44" i="97"/>
  <c r="E44" i="97"/>
  <c r="F44" i="97"/>
  <c r="K44" i="97"/>
  <c r="B45" i="97"/>
  <c r="C45" i="97"/>
  <c r="D45" i="97"/>
  <c r="E45" i="97"/>
  <c r="F45" i="97"/>
  <c r="K45" i="97"/>
  <c r="B46" i="97"/>
  <c r="C46" i="97"/>
  <c r="D46" i="97"/>
  <c r="E46" i="97"/>
  <c r="F46" i="97"/>
  <c r="K46" i="97"/>
  <c r="B47" i="97"/>
  <c r="C47" i="97"/>
  <c r="D47" i="97"/>
  <c r="E47" i="97"/>
  <c r="F47" i="97"/>
  <c r="K47" i="97"/>
  <c r="B48" i="97"/>
  <c r="C48" i="97"/>
  <c r="D48" i="97"/>
  <c r="E48" i="97"/>
  <c r="F48" i="97"/>
  <c r="K48" i="97"/>
  <c r="B49" i="97"/>
  <c r="C49" i="97"/>
  <c r="D49" i="97"/>
  <c r="E49" i="97"/>
  <c r="F49" i="97"/>
  <c r="B50" i="97"/>
  <c r="C50" i="97"/>
  <c r="D50" i="97"/>
  <c r="E50" i="97"/>
  <c r="F50" i="97"/>
  <c r="K50" i="97"/>
  <c r="B51" i="97"/>
  <c r="C51" i="97"/>
  <c r="D51" i="97"/>
  <c r="E51" i="97"/>
  <c r="F51" i="97"/>
  <c r="K51" i="97"/>
  <c r="B52" i="97"/>
  <c r="C52" i="97"/>
  <c r="D52" i="97"/>
  <c r="E52" i="97"/>
  <c r="F52" i="97"/>
  <c r="K52" i="97"/>
  <c r="B53" i="97"/>
  <c r="C53" i="97"/>
  <c r="D53" i="97"/>
  <c r="E53" i="97"/>
  <c r="F53" i="97"/>
  <c r="K53" i="97"/>
  <c r="B54" i="97"/>
  <c r="C54" i="97"/>
  <c r="D54" i="97"/>
  <c r="E54" i="97"/>
  <c r="F54" i="97"/>
  <c r="K54" i="97"/>
  <c r="B55" i="97"/>
  <c r="C55" i="97"/>
  <c r="D55" i="97"/>
  <c r="E55" i="97"/>
  <c r="F55" i="97"/>
  <c r="K55" i="97"/>
  <c r="B56" i="97"/>
  <c r="C56" i="97"/>
  <c r="D56" i="97"/>
  <c r="E56" i="97"/>
  <c r="F56" i="97"/>
  <c r="K56" i="97"/>
  <c r="B57" i="97"/>
  <c r="C57" i="97"/>
  <c r="D57" i="97"/>
  <c r="E57" i="97"/>
  <c r="F57" i="97"/>
  <c r="K57" i="97"/>
  <c r="B58" i="97"/>
  <c r="C58" i="97"/>
  <c r="D58" i="97"/>
  <c r="E58" i="97"/>
  <c r="F58" i="97"/>
  <c r="K58" i="97"/>
  <c r="B59" i="97"/>
  <c r="C59" i="97"/>
  <c r="D59" i="97"/>
  <c r="E59" i="97"/>
  <c r="F59" i="97"/>
  <c r="K59" i="97"/>
  <c r="F42" i="71"/>
  <c r="E42" i="71"/>
  <c r="I42" i="71"/>
  <c r="D43" i="71"/>
  <c r="H43" i="71"/>
  <c r="G43" i="71"/>
  <c r="I43" i="71"/>
  <c r="D44" i="71"/>
  <c r="F44" i="71"/>
  <c r="E44" i="71"/>
  <c r="H44" i="71"/>
  <c r="G44" i="71"/>
  <c r="I44" i="71"/>
  <c r="D45" i="71"/>
  <c r="F45" i="71"/>
  <c r="E45" i="71"/>
  <c r="H45" i="71"/>
  <c r="G45" i="71"/>
  <c r="I45" i="71"/>
  <c r="D46" i="71"/>
  <c r="F46" i="71"/>
  <c r="E46" i="71"/>
  <c r="H46" i="71"/>
  <c r="G46" i="71"/>
  <c r="I46" i="71"/>
  <c r="B10" i="73"/>
  <c r="C10" i="73"/>
  <c r="D10" i="73"/>
  <c r="E10" i="73"/>
  <c r="F10" i="73"/>
  <c r="K10" i="73"/>
  <c r="B11" i="73"/>
  <c r="C11" i="73"/>
  <c r="D11" i="73"/>
  <c r="E11" i="73"/>
  <c r="F11" i="73"/>
  <c r="K11" i="73"/>
  <c r="B12" i="73"/>
  <c r="C12" i="73"/>
  <c r="D12" i="73"/>
  <c r="E12" i="73"/>
  <c r="F12" i="73"/>
  <c r="K12" i="73"/>
  <c r="B13" i="73"/>
  <c r="C13" i="73"/>
  <c r="D13" i="73"/>
  <c r="E13" i="73"/>
  <c r="F13" i="73"/>
  <c r="K13" i="73"/>
  <c r="B14" i="73"/>
  <c r="C14" i="73"/>
  <c r="D14" i="73"/>
  <c r="E14" i="73"/>
  <c r="F14" i="73"/>
  <c r="K14" i="73"/>
  <c r="B15" i="73"/>
  <c r="C15" i="73"/>
  <c r="D15" i="73"/>
  <c r="E15" i="73"/>
  <c r="F15" i="73"/>
  <c r="K15" i="73"/>
  <c r="B16" i="73"/>
  <c r="C16" i="73"/>
  <c r="D16" i="73"/>
  <c r="E16" i="73"/>
  <c r="F16" i="73"/>
  <c r="K16" i="73"/>
  <c r="B17" i="73"/>
  <c r="C17" i="73"/>
  <c r="D17" i="73"/>
  <c r="E17" i="73"/>
  <c r="F17" i="73"/>
  <c r="K17" i="73"/>
  <c r="B18" i="73"/>
  <c r="C18" i="73"/>
  <c r="D18" i="73"/>
  <c r="E18" i="73"/>
  <c r="F18" i="73"/>
  <c r="K18" i="73"/>
  <c r="B19" i="73"/>
  <c r="C19" i="73"/>
  <c r="D19" i="73"/>
  <c r="E19" i="73"/>
  <c r="F19" i="73"/>
  <c r="K19" i="73"/>
  <c r="B20" i="73"/>
  <c r="C20" i="73"/>
  <c r="D20" i="73"/>
  <c r="E20" i="73"/>
  <c r="F20" i="73"/>
  <c r="K20" i="73"/>
  <c r="B21" i="73"/>
  <c r="C21" i="73"/>
  <c r="D21" i="73"/>
  <c r="E21" i="73"/>
  <c r="F21" i="73"/>
  <c r="K21" i="73"/>
  <c r="B22" i="73"/>
  <c r="C22" i="73"/>
  <c r="D22" i="73"/>
  <c r="E22" i="73"/>
  <c r="F22" i="73"/>
  <c r="K22" i="73"/>
  <c r="B23" i="73"/>
  <c r="C23" i="73"/>
  <c r="D23" i="73"/>
  <c r="E23" i="73"/>
  <c r="F23" i="73"/>
  <c r="K23" i="73"/>
  <c r="B24" i="73"/>
  <c r="C24" i="73"/>
  <c r="D24" i="73"/>
  <c r="E24" i="73"/>
  <c r="F24" i="73"/>
  <c r="K24" i="73"/>
  <c r="B25" i="73"/>
  <c r="C25" i="73"/>
  <c r="D25" i="73"/>
  <c r="E25" i="73"/>
  <c r="F25" i="73"/>
  <c r="K25" i="73"/>
  <c r="B26" i="73"/>
  <c r="C26" i="73"/>
  <c r="D26" i="73"/>
  <c r="E26" i="73"/>
  <c r="F26" i="73"/>
  <c r="K26" i="73"/>
  <c r="B27" i="73"/>
  <c r="C27" i="73"/>
  <c r="D27" i="73"/>
  <c r="E27" i="73"/>
  <c r="F27" i="73"/>
  <c r="K27" i="73"/>
  <c r="B28" i="73"/>
  <c r="C28" i="73"/>
  <c r="D28" i="73"/>
  <c r="E28" i="73"/>
  <c r="F28" i="73"/>
  <c r="K28" i="73"/>
  <c r="B29" i="73"/>
  <c r="C29" i="73"/>
  <c r="D29" i="73"/>
  <c r="E29" i="73"/>
  <c r="F29" i="73"/>
  <c r="K29" i="73"/>
  <c r="B30" i="73"/>
  <c r="C30" i="73"/>
  <c r="D30" i="73"/>
  <c r="E30" i="73"/>
  <c r="F30" i="73"/>
  <c r="K30" i="73"/>
  <c r="B31" i="73"/>
  <c r="C31" i="73"/>
  <c r="D31" i="73"/>
  <c r="E31" i="73"/>
  <c r="F31" i="73"/>
  <c r="K31" i="73"/>
  <c r="B32" i="73"/>
  <c r="C32" i="73"/>
  <c r="D32" i="73"/>
  <c r="E32" i="73"/>
  <c r="F32" i="73"/>
  <c r="K32" i="73"/>
  <c r="B33" i="73"/>
  <c r="C33" i="73"/>
  <c r="D33" i="73"/>
  <c r="E33" i="73"/>
  <c r="F33" i="73"/>
  <c r="K33" i="73"/>
  <c r="B34" i="73"/>
  <c r="C34" i="73"/>
  <c r="D34" i="73"/>
  <c r="E34" i="73"/>
  <c r="F34" i="73"/>
  <c r="K34" i="73"/>
  <c r="B35" i="73"/>
  <c r="C35" i="73"/>
  <c r="D35" i="73"/>
  <c r="E35" i="73"/>
  <c r="F35" i="73"/>
  <c r="K35" i="73"/>
  <c r="B36" i="73"/>
  <c r="C36" i="73"/>
  <c r="D36" i="73"/>
  <c r="E36" i="73"/>
  <c r="F36" i="73"/>
  <c r="K36" i="73"/>
  <c r="B37" i="73"/>
  <c r="C37" i="73"/>
  <c r="D37" i="73"/>
  <c r="E37" i="73"/>
  <c r="F37" i="73"/>
  <c r="K37" i="73"/>
  <c r="B38" i="73"/>
  <c r="C38" i="73"/>
  <c r="D38" i="73"/>
  <c r="E38" i="73"/>
  <c r="F38" i="73"/>
  <c r="B39" i="73"/>
  <c r="C39" i="73"/>
  <c r="D39" i="73"/>
  <c r="E39" i="73"/>
  <c r="F39" i="73"/>
  <c r="K39" i="73"/>
  <c r="B40" i="73"/>
  <c r="C40" i="73"/>
  <c r="D40" i="73"/>
  <c r="E40" i="73"/>
  <c r="F40" i="73"/>
  <c r="K40" i="73"/>
  <c r="B41" i="73"/>
  <c r="C41" i="73"/>
  <c r="D41" i="73"/>
  <c r="E41" i="73"/>
  <c r="F41" i="73"/>
  <c r="K41" i="73"/>
  <c r="B42" i="73"/>
  <c r="C42" i="73"/>
  <c r="D42" i="73"/>
  <c r="E42" i="73"/>
  <c r="F42" i="73"/>
  <c r="K42" i="73"/>
  <c r="B43" i="73"/>
  <c r="C43" i="73"/>
  <c r="D43" i="73"/>
  <c r="E43" i="73"/>
  <c r="F43" i="73"/>
  <c r="K43" i="73"/>
  <c r="B44" i="73"/>
  <c r="C44" i="73"/>
  <c r="D44" i="73"/>
  <c r="E44" i="73"/>
  <c r="F44" i="73"/>
  <c r="K44" i="73"/>
  <c r="B45" i="73"/>
  <c r="C45" i="73"/>
  <c r="D45" i="73"/>
  <c r="E45" i="73"/>
  <c r="F45" i="73"/>
  <c r="K45" i="73"/>
  <c r="B46" i="73"/>
  <c r="C46" i="73"/>
  <c r="D46" i="73"/>
  <c r="E46" i="73"/>
  <c r="F46" i="73"/>
  <c r="K46" i="73"/>
  <c r="B47" i="73"/>
  <c r="C47" i="73"/>
  <c r="D47" i="73"/>
  <c r="E47" i="73"/>
  <c r="F47" i="73"/>
  <c r="K47" i="73"/>
  <c r="B48" i="73"/>
  <c r="C48" i="73"/>
  <c r="D48" i="73"/>
  <c r="E48" i="73"/>
  <c r="F48" i="73"/>
  <c r="K48" i="73"/>
  <c r="B49" i="73"/>
  <c r="C49" i="73"/>
  <c r="D49" i="73"/>
  <c r="E49" i="73"/>
  <c r="F49" i="73"/>
  <c r="K49" i="73"/>
  <c r="B50" i="73"/>
  <c r="C50" i="73"/>
  <c r="D50" i="73"/>
  <c r="E50" i="73"/>
  <c r="F50" i="73"/>
  <c r="K50" i="73"/>
  <c r="B51" i="73"/>
  <c r="C51" i="73"/>
  <c r="D51" i="73"/>
  <c r="E51" i="73"/>
  <c r="F51" i="73"/>
  <c r="B52" i="73"/>
  <c r="C52" i="73"/>
  <c r="D52" i="73"/>
  <c r="E52" i="73"/>
  <c r="F52" i="73"/>
  <c r="K52" i="73"/>
  <c r="B53" i="73"/>
  <c r="C53" i="73"/>
  <c r="D53" i="73"/>
  <c r="E53" i="73"/>
  <c r="F53" i="73"/>
  <c r="K53" i="73"/>
  <c r="B54" i="73"/>
  <c r="C54" i="73"/>
  <c r="D54" i="73"/>
  <c r="E54" i="73"/>
  <c r="F54" i="73"/>
  <c r="K54" i="73"/>
  <c r="B55" i="73"/>
  <c r="C55" i="73"/>
  <c r="D55" i="73"/>
  <c r="E55" i="73"/>
  <c r="F55" i="73"/>
  <c r="K55" i="73"/>
  <c r="B56" i="73"/>
  <c r="C56" i="73"/>
  <c r="D56" i="73"/>
  <c r="E56" i="73"/>
  <c r="F56" i="73"/>
  <c r="K56" i="73"/>
  <c r="B57" i="73"/>
  <c r="C57" i="73"/>
  <c r="D57" i="73"/>
  <c r="E57" i="73"/>
  <c r="F57" i="73"/>
  <c r="K57" i="73"/>
  <c r="B58" i="73"/>
  <c r="C58" i="73"/>
  <c r="D58" i="73"/>
  <c r="E58" i="73"/>
  <c r="F58" i="73"/>
  <c r="K58" i="73"/>
  <c r="B59" i="73"/>
  <c r="C59" i="73"/>
  <c r="D59" i="73"/>
  <c r="E59" i="73"/>
  <c r="F59" i="73"/>
  <c r="F19" i="71"/>
  <c r="E19" i="71"/>
  <c r="H19" i="71"/>
  <c r="G19" i="71"/>
  <c r="I19" i="71"/>
  <c r="D20" i="71"/>
  <c r="F20" i="71"/>
  <c r="E20" i="71"/>
  <c r="H20" i="71"/>
  <c r="G20" i="71"/>
  <c r="I20" i="71"/>
  <c r="D21" i="71"/>
  <c r="F21" i="71"/>
  <c r="E21" i="71"/>
  <c r="H21" i="71"/>
  <c r="G21" i="71"/>
  <c r="I21" i="71"/>
  <c r="D22" i="71"/>
  <c r="F22" i="71"/>
  <c r="E22" i="71"/>
  <c r="H22" i="71"/>
  <c r="G22" i="71"/>
  <c r="I22" i="71"/>
  <c r="D23" i="71"/>
  <c r="F23" i="71"/>
  <c r="E23" i="71"/>
  <c r="H23" i="71"/>
  <c r="G23" i="71"/>
  <c r="I23" i="71"/>
  <c r="D111" i="41"/>
  <c r="F111" i="41" s="1"/>
  <c r="B35" i="65"/>
  <c r="B44" i="65"/>
  <c r="D114" i="41" s="1"/>
  <c r="C14" i="67"/>
  <c r="D17" i="107"/>
  <c r="E17" i="107"/>
  <c r="F17" i="107"/>
  <c r="G17" i="107"/>
  <c r="F23" i="107"/>
  <c r="G22" i="107"/>
  <c r="G23" i="107" s="1"/>
  <c r="D17" i="108"/>
  <c r="E17" i="108"/>
  <c r="F17" i="108"/>
  <c r="G17" i="108"/>
  <c r="D17" i="95"/>
  <c r="E17" i="95"/>
  <c r="F17" i="95"/>
  <c r="G17" i="95"/>
  <c r="F23" i="95"/>
  <c r="D17" i="94"/>
  <c r="E17" i="94"/>
  <c r="F17" i="94"/>
  <c r="G17" i="94"/>
  <c r="F23" i="94"/>
  <c r="D17" i="93"/>
  <c r="E17" i="93"/>
  <c r="F17" i="93"/>
  <c r="E14" i="102"/>
  <c r="F14" i="102"/>
  <c r="G14" i="102"/>
  <c r="H14" i="102"/>
  <c r="E19" i="102"/>
  <c r="F19" i="102"/>
  <c r="G19" i="102"/>
  <c r="H19" i="102"/>
  <c r="D17" i="84"/>
  <c r="E17" i="84"/>
  <c r="F17" i="84"/>
  <c r="G17" i="84"/>
  <c r="D26" i="84"/>
  <c r="E26" i="84"/>
  <c r="E17" i="83"/>
  <c r="F17" i="83"/>
  <c r="G17" i="83"/>
  <c r="H17" i="83"/>
  <c r="E26" i="83"/>
  <c r="F26" i="83"/>
  <c r="G26" i="83"/>
  <c r="H26" i="83"/>
  <c r="E35" i="83"/>
  <c r="F35" i="83"/>
  <c r="G35" i="83"/>
  <c r="H35" i="83"/>
  <c r="E44" i="83"/>
  <c r="F44" i="83"/>
  <c r="G44" i="83"/>
  <c r="H44" i="83"/>
  <c r="E53" i="83"/>
  <c r="F53" i="83"/>
  <c r="G53" i="83"/>
  <c r="H53" i="83"/>
  <c r="E62" i="83"/>
  <c r="F62" i="83"/>
  <c r="G62" i="83"/>
  <c r="H62" i="83"/>
  <c r="E71" i="83"/>
  <c r="F71" i="83"/>
  <c r="D19" i="88"/>
  <c r="E19" i="88"/>
  <c r="F19" i="88"/>
  <c r="G19" i="88"/>
  <c r="D32" i="88"/>
  <c r="D33" i="88" s="1"/>
  <c r="E32" i="88"/>
  <c r="D17" i="82"/>
  <c r="E17" i="82"/>
  <c r="F17" i="82"/>
  <c r="G17" i="82"/>
  <c r="G23" i="82" s="1"/>
  <c r="D22" i="82"/>
  <c r="E22" i="82"/>
  <c r="F22" i="82"/>
  <c r="G22" i="82"/>
  <c r="C32" i="82"/>
  <c r="D32" i="82"/>
  <c r="E16" i="81"/>
  <c r="E26" i="81" s="1"/>
  <c r="F16" i="81"/>
  <c r="G16" i="81"/>
  <c r="H16" i="81"/>
  <c r="E24" i="81"/>
  <c r="F24" i="81"/>
  <c r="G24" i="81"/>
  <c r="H24" i="81"/>
  <c r="H26" i="81" s="1"/>
  <c r="E14" i="86"/>
  <c r="F14" i="86"/>
  <c r="G14" i="86"/>
  <c r="H14" i="86"/>
  <c r="E19" i="86"/>
  <c r="F19" i="86"/>
  <c r="G19" i="86"/>
  <c r="H19" i="86"/>
  <c r="E35" i="86"/>
  <c r="F35" i="86"/>
  <c r="E15" i="80"/>
  <c r="F15" i="80"/>
  <c r="G15" i="80"/>
  <c r="H15" i="80"/>
  <c r="E23" i="80"/>
  <c r="E24" i="80" s="1"/>
  <c r="F23" i="80"/>
  <c r="G23" i="80"/>
  <c r="H23" i="80"/>
  <c r="E34" i="80"/>
  <c r="F34" i="80"/>
  <c r="F17" i="79"/>
  <c r="G17" i="79"/>
  <c r="H17" i="79"/>
  <c r="I17" i="79"/>
  <c r="F27" i="79"/>
  <c r="F29" i="79" s="1"/>
  <c r="G27" i="79"/>
  <c r="H27" i="79"/>
  <c r="I27" i="79"/>
  <c r="F18" i="78"/>
  <c r="G18" i="78"/>
  <c r="G64" i="78" s="1"/>
  <c r="H18" i="78"/>
  <c r="I18" i="78"/>
  <c r="F26" i="78"/>
  <c r="G26" i="78"/>
  <c r="H26" i="78"/>
  <c r="I26" i="78"/>
  <c r="F35" i="78"/>
  <c r="G35" i="78"/>
  <c r="H35" i="78"/>
  <c r="I35" i="78"/>
  <c r="F44" i="78"/>
  <c r="G44" i="78"/>
  <c r="H44" i="78"/>
  <c r="I44" i="78"/>
  <c r="F53" i="78"/>
  <c r="G53" i="78"/>
  <c r="H53" i="78"/>
  <c r="I53" i="78"/>
  <c r="D39" i="77"/>
  <c r="E39" i="77"/>
  <c r="F39" i="77"/>
  <c r="G39" i="77"/>
  <c r="D55" i="77"/>
  <c r="E55" i="77"/>
  <c r="G15" i="76"/>
  <c r="G17" i="76" s="1"/>
  <c r="H15" i="76"/>
  <c r="H17" i="76" s="1"/>
  <c r="I15" i="76"/>
  <c r="I17" i="76" s="1"/>
  <c r="J15" i="76"/>
  <c r="J17" i="76" s="1"/>
  <c r="F22" i="75"/>
  <c r="G22" i="75"/>
  <c r="H22" i="75"/>
  <c r="I22" i="75"/>
  <c r="F37" i="75"/>
  <c r="G37" i="75"/>
  <c r="H37" i="75"/>
  <c r="I37" i="75"/>
  <c r="F53" i="75"/>
  <c r="G53" i="75"/>
  <c r="F54" i="75"/>
  <c r="G54" i="75"/>
  <c r="D8" i="41"/>
  <c r="E8" i="41"/>
  <c r="O8" i="41"/>
  <c r="Q8" i="41"/>
  <c r="P8" i="41"/>
  <c r="S8" i="41"/>
  <c r="R8" i="41"/>
  <c r="T8" i="41"/>
  <c r="G9" i="41"/>
  <c r="G10" i="41"/>
  <c r="D11" i="41"/>
  <c r="G30" i="76" s="1"/>
  <c r="E11" i="41"/>
  <c r="H30" i="76" s="1"/>
  <c r="O11" i="41"/>
  <c r="Q11" i="41"/>
  <c r="P11" i="41"/>
  <c r="S11" i="41"/>
  <c r="R11" i="41"/>
  <c r="T11" i="41"/>
  <c r="G12" i="41"/>
  <c r="G13" i="41"/>
  <c r="G14" i="41"/>
  <c r="G15" i="41"/>
  <c r="G16" i="41"/>
  <c r="D18" i="41"/>
  <c r="E18" i="41"/>
  <c r="O18" i="41"/>
  <c r="Q18" i="41"/>
  <c r="Q17" i="41" s="1"/>
  <c r="P18" i="41"/>
  <c r="S18" i="41"/>
  <c r="R18" i="41"/>
  <c r="T18" i="41"/>
  <c r="G19" i="41"/>
  <c r="G20" i="41"/>
  <c r="G21" i="41"/>
  <c r="D22" i="41"/>
  <c r="F71" i="78" s="1"/>
  <c r="E22" i="41"/>
  <c r="G71" i="78" s="1"/>
  <c r="O22" i="41"/>
  <c r="Q22" i="41"/>
  <c r="P22" i="41"/>
  <c r="S22" i="41"/>
  <c r="R22" i="41"/>
  <c r="T22" i="41"/>
  <c r="G23" i="41"/>
  <c r="G24" i="41"/>
  <c r="G25" i="41"/>
  <c r="D26" i="41"/>
  <c r="G26" i="41" s="1"/>
  <c r="E26" i="41"/>
  <c r="G72" i="78" s="1"/>
  <c r="O26" i="41"/>
  <c r="Q26" i="41"/>
  <c r="P26" i="41"/>
  <c r="S26" i="41"/>
  <c r="R26" i="41"/>
  <c r="T26" i="41"/>
  <c r="G27" i="41"/>
  <c r="G28" i="41"/>
  <c r="G29" i="41"/>
  <c r="D30" i="41"/>
  <c r="F73" i="78" s="1"/>
  <c r="E30" i="41"/>
  <c r="G73" i="78" s="1"/>
  <c r="O30" i="41"/>
  <c r="Q30" i="41"/>
  <c r="P30" i="41"/>
  <c r="S30" i="41"/>
  <c r="R30" i="41"/>
  <c r="T30" i="41"/>
  <c r="G31" i="41"/>
  <c r="G32" i="41"/>
  <c r="G33" i="41"/>
  <c r="G34" i="41"/>
  <c r="G35" i="41"/>
  <c r="G37" i="41"/>
  <c r="G38" i="41"/>
  <c r="G40" i="41"/>
  <c r="G41" i="41"/>
  <c r="D48" i="41"/>
  <c r="F40" i="79" s="1"/>
  <c r="E48" i="41"/>
  <c r="G40" i="79" s="1"/>
  <c r="O48" i="41"/>
  <c r="Q48" i="41"/>
  <c r="P48" i="41"/>
  <c r="S48" i="41"/>
  <c r="R48" i="41"/>
  <c r="T48" i="41"/>
  <c r="G49" i="41"/>
  <c r="G50" i="41"/>
  <c r="G51" i="41"/>
  <c r="G52" i="41"/>
  <c r="D53" i="41"/>
  <c r="F41" i="79" s="1"/>
  <c r="E53" i="41"/>
  <c r="G41" i="79" s="1"/>
  <c r="O53" i="41"/>
  <c r="Q53" i="41"/>
  <c r="P53" i="41"/>
  <c r="S53" i="41"/>
  <c r="R53" i="41"/>
  <c r="T53" i="41"/>
  <c r="G54" i="41"/>
  <c r="G55" i="41"/>
  <c r="G56" i="41"/>
  <c r="G57" i="41"/>
  <c r="G58" i="41"/>
  <c r="G59" i="41"/>
  <c r="F31" i="102"/>
  <c r="D61" i="41"/>
  <c r="E39" i="81" s="1"/>
  <c r="E61" i="41"/>
  <c r="F39" i="81" s="1"/>
  <c r="O61" i="41"/>
  <c r="Q61" i="41"/>
  <c r="AJ35" i="104" s="1"/>
  <c r="P61" i="41"/>
  <c r="AJ30" i="104" s="1"/>
  <c r="S61" i="41"/>
  <c r="AJ45" i="104" s="1"/>
  <c r="R61" i="41"/>
  <c r="T61" i="41"/>
  <c r="G62" i="41"/>
  <c r="G63" i="41"/>
  <c r="G64" i="41"/>
  <c r="G65" i="41"/>
  <c r="G66" i="41"/>
  <c r="G67" i="41"/>
  <c r="G70" i="41"/>
  <c r="G71" i="41"/>
  <c r="O73" i="41"/>
  <c r="Q73" i="41"/>
  <c r="P73" i="41"/>
  <c r="S73" i="41"/>
  <c r="R73" i="41"/>
  <c r="T73" i="41"/>
  <c r="G74" i="41"/>
  <c r="M74" i="41"/>
  <c r="G75" i="41"/>
  <c r="M75" i="41"/>
  <c r="D73" i="41"/>
  <c r="O77" i="41"/>
  <c r="Q77" i="41"/>
  <c r="P77" i="41"/>
  <c r="S77" i="41"/>
  <c r="R77" i="41"/>
  <c r="T77" i="41"/>
  <c r="G78" i="41"/>
  <c r="L78" i="41"/>
  <c r="D26" i="53" s="1"/>
  <c r="D22" i="108"/>
  <c r="L79" i="41"/>
  <c r="D27" i="53" s="1"/>
  <c r="G80" i="41"/>
  <c r="E22" i="93"/>
  <c r="E23" i="93" s="1"/>
  <c r="G81" i="41"/>
  <c r="L81" i="41"/>
  <c r="D29" i="53" s="1"/>
  <c r="G82" i="41"/>
  <c r="L82" i="41"/>
  <c r="D30" i="53" s="1"/>
  <c r="G83" i="41"/>
  <c r="L83" i="41"/>
  <c r="D31" i="53" s="1"/>
  <c r="G84" i="41"/>
  <c r="L84" i="41"/>
  <c r="D32" i="53" s="1"/>
  <c r="G85" i="41"/>
  <c r="L85" i="41"/>
  <c r="D33" i="53" s="1"/>
  <c r="G87" i="41"/>
  <c r="L87" i="41"/>
  <c r="D35" i="53" s="1"/>
  <c r="D22" i="94"/>
  <c r="D23" i="94" s="1"/>
  <c r="E22" i="94"/>
  <c r="E23" i="94" s="1"/>
  <c r="D22" i="95"/>
  <c r="D23" i="95" s="1"/>
  <c r="E22" i="95"/>
  <c r="E107" i="41"/>
  <c r="D113" i="41"/>
  <c r="E116" i="41"/>
  <c r="D117" i="41"/>
  <c r="D118" i="41"/>
  <c r="E119" i="41"/>
  <c r="B121" i="41"/>
  <c r="B122" i="41" s="1"/>
  <c r="B123" i="41" s="1"/>
  <c r="B124" i="41" s="1"/>
  <c r="B125" i="41" s="1"/>
  <c r="D139" i="41"/>
  <c r="D140" i="41"/>
  <c r="D11" i="53" s="1"/>
  <c r="D141" i="41"/>
  <c r="D12" i="53" s="1"/>
  <c r="E142" i="41"/>
  <c r="E138" i="41" s="1"/>
  <c r="D143" i="41"/>
  <c r="D18" i="53"/>
  <c r="D149" i="41"/>
  <c r="D17" i="53" s="1"/>
  <c r="D150" i="41"/>
  <c r="D19" i="53" s="1"/>
  <c r="D151" i="41"/>
  <c r="D20" i="53" s="1"/>
  <c r="D152" i="41"/>
  <c r="D21" i="53" s="1"/>
  <c r="D153" i="41"/>
  <c r="D22" i="53" s="1"/>
  <c r="D154" i="41"/>
  <c r="D23" i="53" s="1"/>
  <c r="D155" i="41"/>
  <c r="D24" i="53" s="1"/>
  <c r="F161" i="41"/>
  <c r="E163" i="41"/>
  <c r="E166" i="41" s="1"/>
  <c r="F164" i="41"/>
  <c r="F187" i="41"/>
  <c r="E189" i="41"/>
  <c r="F179" i="41"/>
  <c r="E181" i="41"/>
  <c r="F195" i="41"/>
  <c r="E197" i="41"/>
  <c r="M22" i="92"/>
  <c r="N22" i="92"/>
  <c r="M23" i="92"/>
  <c r="N23" i="92"/>
  <c r="M24" i="92"/>
  <c r="N24" i="92"/>
  <c r="M25" i="92"/>
  <c r="N25" i="92"/>
  <c r="M26" i="92"/>
  <c r="N26" i="92"/>
  <c r="M27" i="92"/>
  <c r="N27" i="92"/>
  <c r="M28" i="92"/>
  <c r="N28" i="92"/>
  <c r="M29" i="92"/>
  <c r="N29" i="92"/>
  <c r="M30" i="92"/>
  <c r="N30" i="92"/>
  <c r="M31" i="92"/>
  <c r="N31" i="92"/>
  <c r="M32" i="92"/>
  <c r="N32" i="92"/>
  <c r="M33" i="92"/>
  <c r="N33" i="92"/>
  <c r="M34" i="92"/>
  <c r="N34" i="92"/>
  <c r="M35" i="92"/>
  <c r="N35" i="92"/>
  <c r="M36" i="92"/>
  <c r="N36" i="92"/>
  <c r="M37" i="92"/>
  <c r="N37" i="92"/>
  <c r="M38" i="92"/>
  <c r="N38" i="92"/>
  <c r="M39" i="92"/>
  <c r="N39" i="92"/>
  <c r="M40" i="92"/>
  <c r="N40" i="92"/>
  <c r="M41" i="92"/>
  <c r="N41" i="92"/>
  <c r="M42" i="92"/>
  <c r="N42" i="92"/>
  <c r="M43" i="92"/>
  <c r="N43" i="92"/>
  <c r="M44" i="92"/>
  <c r="N44" i="92"/>
  <c r="M45" i="92"/>
  <c r="N45" i="92"/>
  <c r="M46" i="92"/>
  <c r="N46" i="92"/>
  <c r="M47" i="92"/>
  <c r="N47" i="92"/>
  <c r="M48" i="92"/>
  <c r="N48" i="92"/>
  <c r="M49" i="92"/>
  <c r="N49" i="92"/>
  <c r="M50" i="92"/>
  <c r="N50" i="92"/>
  <c r="M51" i="92"/>
  <c r="N51" i="92"/>
  <c r="M52" i="92"/>
  <c r="N52" i="92"/>
  <c r="M53" i="92"/>
  <c r="N53" i="92"/>
  <c r="M54" i="92"/>
  <c r="N54" i="92"/>
  <c r="M55" i="92"/>
  <c r="N55" i="92"/>
  <c r="M56" i="92"/>
  <c r="N56" i="92"/>
  <c r="M57" i="92"/>
  <c r="N57" i="92"/>
  <c r="M58" i="92"/>
  <c r="N58" i="92"/>
  <c r="M59" i="92"/>
  <c r="N59" i="92"/>
  <c r="M60" i="92"/>
  <c r="N60" i="92"/>
  <c r="M61" i="92"/>
  <c r="N61" i="92"/>
  <c r="M62" i="92"/>
  <c r="N62" i="92"/>
  <c r="M63" i="92"/>
  <c r="N63" i="92"/>
  <c r="M64" i="92"/>
  <c r="N64" i="92"/>
  <c r="M65" i="92"/>
  <c r="N65" i="92"/>
  <c r="M66" i="92"/>
  <c r="N66" i="92"/>
  <c r="M67" i="92"/>
  <c r="N67" i="92"/>
  <c r="M68" i="92"/>
  <c r="N68" i="92"/>
  <c r="M69" i="92"/>
  <c r="N69" i="92"/>
  <c r="M70" i="92"/>
  <c r="N70" i="92"/>
  <c r="M71" i="92"/>
  <c r="N71" i="92"/>
  <c r="P81" i="92"/>
  <c r="Q81" i="92"/>
  <c r="P82" i="92"/>
  <c r="Q82" i="92"/>
  <c r="P83" i="92"/>
  <c r="Q83" i="92"/>
  <c r="P84" i="92"/>
  <c r="Q84" i="92"/>
  <c r="P85" i="92"/>
  <c r="Q85" i="92"/>
  <c r="P86" i="92"/>
  <c r="Q86" i="92"/>
  <c r="P87" i="92"/>
  <c r="Q87" i="92"/>
  <c r="P88" i="92"/>
  <c r="Q88" i="92"/>
  <c r="P89" i="92"/>
  <c r="Q89" i="92"/>
  <c r="P90" i="92"/>
  <c r="Q90" i="92"/>
  <c r="P91" i="92"/>
  <c r="Q91" i="92"/>
  <c r="P92" i="92"/>
  <c r="Q92" i="92"/>
  <c r="P93" i="92"/>
  <c r="Q93" i="92"/>
  <c r="P94" i="92"/>
  <c r="Q94" i="92"/>
  <c r="P95" i="92"/>
  <c r="Q95" i="92"/>
  <c r="P96" i="92"/>
  <c r="Q96" i="92"/>
  <c r="P97" i="92"/>
  <c r="Q97" i="92"/>
  <c r="P98" i="92"/>
  <c r="Q98" i="92"/>
  <c r="P99" i="92"/>
  <c r="Q99" i="92"/>
  <c r="P100" i="92"/>
  <c r="Q100" i="92"/>
  <c r="P101" i="92"/>
  <c r="Q101" i="92"/>
  <c r="P102" i="92"/>
  <c r="Q102" i="92"/>
  <c r="P103" i="92"/>
  <c r="Q103" i="92"/>
  <c r="P104" i="92"/>
  <c r="Q104" i="92"/>
  <c r="P105" i="92"/>
  <c r="Q105" i="92"/>
  <c r="P106" i="92"/>
  <c r="Q106" i="92"/>
  <c r="P107" i="92"/>
  <c r="Q107" i="92"/>
  <c r="P108" i="92"/>
  <c r="Q108" i="92"/>
  <c r="P109" i="92"/>
  <c r="Q109" i="92"/>
  <c r="P110" i="92"/>
  <c r="Q110" i="92"/>
  <c r="P111" i="92"/>
  <c r="Q111" i="92"/>
  <c r="P112" i="92"/>
  <c r="Q112" i="92"/>
  <c r="P113" i="92"/>
  <c r="Q113" i="92"/>
  <c r="P114" i="92"/>
  <c r="Q114" i="92"/>
  <c r="P115" i="92"/>
  <c r="Q115" i="92"/>
  <c r="P116" i="92"/>
  <c r="Q116" i="92"/>
  <c r="P117" i="92"/>
  <c r="Q117" i="92"/>
  <c r="P118" i="92"/>
  <c r="Q118" i="92"/>
  <c r="P119" i="92"/>
  <c r="Q119" i="92"/>
  <c r="P120" i="92"/>
  <c r="Q120" i="92"/>
  <c r="P121" i="92"/>
  <c r="Q121" i="92"/>
  <c r="P122" i="92"/>
  <c r="Q122" i="92"/>
  <c r="P123" i="92"/>
  <c r="Q123" i="92"/>
  <c r="P124" i="92"/>
  <c r="Q124" i="92"/>
  <c r="P125" i="92"/>
  <c r="Q125" i="92"/>
  <c r="P126" i="92"/>
  <c r="Q126" i="92"/>
  <c r="P127" i="92"/>
  <c r="Q127" i="92"/>
  <c r="P128" i="92"/>
  <c r="Q128" i="92"/>
  <c r="P129" i="92"/>
  <c r="Q129" i="92"/>
  <c r="P130" i="92"/>
  <c r="Q130" i="92"/>
  <c r="A15" i="50"/>
  <c r="A16" i="50" s="1"/>
  <c r="A17" i="50" s="1"/>
  <c r="A18" i="50" s="1"/>
  <c r="A19" i="50" s="1"/>
  <c r="A20" i="50" s="1"/>
  <c r="A21" i="50" s="1"/>
  <c r="A22" i="50" s="1"/>
  <c r="A23" i="50" s="1"/>
  <c r="A24" i="50" s="1"/>
  <c r="A25" i="50" s="1"/>
  <c r="A26" i="50" s="1"/>
  <c r="A27" i="50" s="1"/>
  <c r="A28" i="50" s="1"/>
  <c r="A29" i="50" s="1"/>
  <c r="A30" i="50" s="1"/>
  <c r="A31" i="50" s="1"/>
  <c r="A32" i="50" s="1"/>
  <c r="A33" i="50" s="1"/>
  <c r="A34" i="50" s="1"/>
  <c r="A35" i="50" s="1"/>
  <c r="A36" i="50" s="1"/>
  <c r="A37" i="50" s="1"/>
  <c r="A38" i="50" s="1"/>
  <c r="A39" i="50" s="1"/>
  <c r="A40" i="50" s="1"/>
  <c r="A41" i="50" s="1"/>
  <c r="A42" i="50" s="1"/>
  <c r="A43" i="50" s="1"/>
  <c r="A44" i="50" s="1"/>
  <c r="A45" i="50" s="1"/>
  <c r="A46" i="50" s="1"/>
  <c r="A47" i="50" s="1"/>
  <c r="A48" i="50" s="1"/>
  <c r="A49" i="50" s="1"/>
  <c r="A50" i="50" s="1"/>
  <c r="A51" i="50" s="1"/>
  <c r="A52" i="50" s="1"/>
  <c r="A53" i="50" s="1"/>
  <c r="H64" i="78" l="1"/>
  <c r="F64" i="78"/>
  <c r="I64" i="78"/>
  <c r="G80" i="78"/>
  <c r="G79" i="78"/>
  <c r="O17" i="41"/>
  <c r="O91" i="41" s="1"/>
  <c r="G70" i="78"/>
  <c r="G78" i="78" s="1"/>
  <c r="K52" i="99"/>
  <c r="G18" i="41"/>
  <c r="D17" i="41"/>
  <c r="K65" i="99"/>
  <c r="K110" i="99"/>
  <c r="K101" i="99"/>
  <c r="K46" i="99"/>
  <c r="AG30" i="104"/>
  <c r="AG25" i="104"/>
  <c r="AG45" i="104"/>
  <c r="T17" i="41"/>
  <c r="S17" i="41"/>
  <c r="S91" i="41" s="1"/>
  <c r="AG50" i="104"/>
  <c r="R17" i="41"/>
  <c r="R91" i="41" s="1"/>
  <c r="P17" i="41"/>
  <c r="AH30" i="104" s="1"/>
  <c r="K44" i="99"/>
  <c r="E13" i="100"/>
  <c r="B278" i="104"/>
  <c r="B360" i="104"/>
  <c r="B334" i="104"/>
  <c r="B248" i="104"/>
  <c r="B304" i="104"/>
  <c r="B222" i="104"/>
  <c r="B472" i="104"/>
  <c r="B446" i="104"/>
  <c r="B192" i="104"/>
  <c r="B416" i="104"/>
  <c r="B390" i="104"/>
  <c r="B478" i="104"/>
  <c r="B448" i="104"/>
  <c r="B422" i="104"/>
  <c r="B392" i="104"/>
  <c r="B366" i="104"/>
  <c r="B336" i="104"/>
  <c r="B310" i="104"/>
  <c r="B280" i="104"/>
  <c r="B254" i="104"/>
  <c r="B224" i="104"/>
  <c r="B198" i="104"/>
  <c r="B168" i="104"/>
  <c r="B142" i="104"/>
  <c r="B112" i="104"/>
  <c r="B82" i="104"/>
  <c r="B42" i="104"/>
  <c r="B110" i="104"/>
  <c r="B39" i="104"/>
  <c r="B441" i="104"/>
  <c r="B359" i="104"/>
  <c r="B273" i="104"/>
  <c r="B161" i="104"/>
  <c r="B105" i="104"/>
  <c r="B470" i="104"/>
  <c r="B384" i="104"/>
  <c r="B302" i="104"/>
  <c r="B216" i="104"/>
  <c r="B160" i="104"/>
  <c r="B71" i="104"/>
  <c r="B473" i="104"/>
  <c r="B447" i="104"/>
  <c r="B417" i="104"/>
  <c r="B391" i="104"/>
  <c r="B361" i="104"/>
  <c r="B335" i="104"/>
  <c r="B305" i="104"/>
  <c r="B279" i="104"/>
  <c r="B249" i="104"/>
  <c r="B223" i="104"/>
  <c r="B193" i="104"/>
  <c r="B167" i="104"/>
  <c r="B137" i="104"/>
  <c r="B111" i="104"/>
  <c r="B75" i="104"/>
  <c r="B41" i="104"/>
  <c r="B471" i="104"/>
  <c r="B385" i="104"/>
  <c r="B303" i="104"/>
  <c r="B217" i="104"/>
  <c r="B135" i="104"/>
  <c r="B33" i="104"/>
  <c r="B496" i="104"/>
  <c r="B414" i="104"/>
  <c r="B358" i="104"/>
  <c r="B272" i="104"/>
  <c r="B246" i="104"/>
  <c r="B190" i="104"/>
  <c r="B104" i="104"/>
  <c r="B31" i="104"/>
  <c r="B495" i="104"/>
  <c r="B465" i="104"/>
  <c r="B439" i="104"/>
  <c r="B409" i="104"/>
  <c r="B383" i="104"/>
  <c r="B353" i="104"/>
  <c r="B327" i="104"/>
  <c r="B297" i="104"/>
  <c r="B271" i="104"/>
  <c r="B241" i="104"/>
  <c r="B215" i="104"/>
  <c r="B185" i="104"/>
  <c r="B159" i="104"/>
  <c r="B129" i="104"/>
  <c r="B103" i="104"/>
  <c r="B65" i="104"/>
  <c r="B29" i="104"/>
  <c r="B494" i="104"/>
  <c r="B464" i="104"/>
  <c r="B438" i="104"/>
  <c r="B408" i="104"/>
  <c r="B382" i="104"/>
  <c r="B352" i="104"/>
  <c r="B326" i="104"/>
  <c r="B296" i="104"/>
  <c r="B270" i="104"/>
  <c r="B240" i="104"/>
  <c r="B214" i="104"/>
  <c r="B184" i="104"/>
  <c r="B158" i="104"/>
  <c r="B128" i="104"/>
  <c r="B102" i="104"/>
  <c r="B63" i="104"/>
  <c r="B28" i="104"/>
  <c r="B463" i="104"/>
  <c r="B407" i="104"/>
  <c r="B351" i="104"/>
  <c r="B295" i="104"/>
  <c r="B209" i="104"/>
  <c r="B61" i="104"/>
  <c r="B488" i="104"/>
  <c r="B462" i="104"/>
  <c r="B432" i="104"/>
  <c r="B406" i="104"/>
  <c r="B376" i="104"/>
  <c r="B350" i="104"/>
  <c r="B320" i="104"/>
  <c r="B294" i="104"/>
  <c r="B264" i="104"/>
  <c r="B238" i="104"/>
  <c r="B208" i="104"/>
  <c r="B182" i="104"/>
  <c r="B152" i="104"/>
  <c r="B126" i="104"/>
  <c r="B95" i="104"/>
  <c r="B60" i="104"/>
  <c r="B489" i="104"/>
  <c r="B433" i="104"/>
  <c r="B377" i="104"/>
  <c r="B321" i="104"/>
  <c r="B265" i="104"/>
  <c r="B239" i="104"/>
  <c r="B183" i="104"/>
  <c r="B153" i="104"/>
  <c r="B127" i="104"/>
  <c r="B97" i="104"/>
  <c r="B487" i="104"/>
  <c r="B457" i="104"/>
  <c r="B431" i="104"/>
  <c r="B401" i="104"/>
  <c r="B375" i="104"/>
  <c r="B345" i="104"/>
  <c r="B319" i="104"/>
  <c r="B289" i="104"/>
  <c r="B263" i="104"/>
  <c r="B233" i="104"/>
  <c r="B207" i="104"/>
  <c r="B177" i="104"/>
  <c r="B151" i="104"/>
  <c r="B121" i="104"/>
  <c r="B93" i="104"/>
  <c r="B53" i="104"/>
  <c r="B481" i="104"/>
  <c r="B455" i="104"/>
  <c r="B425" i="104"/>
  <c r="B399" i="104"/>
  <c r="B369" i="104"/>
  <c r="B343" i="104"/>
  <c r="B313" i="104"/>
  <c r="B287" i="104"/>
  <c r="B257" i="104"/>
  <c r="B231" i="104"/>
  <c r="B201" i="104"/>
  <c r="B175" i="104"/>
  <c r="B145" i="104"/>
  <c r="B119" i="104"/>
  <c r="B85" i="104"/>
  <c r="B51" i="104"/>
  <c r="B480" i="104"/>
  <c r="B454" i="104"/>
  <c r="B424" i="104"/>
  <c r="B398" i="104"/>
  <c r="B368" i="104"/>
  <c r="B342" i="104"/>
  <c r="B312" i="104"/>
  <c r="B286" i="104"/>
  <c r="B256" i="104"/>
  <c r="B230" i="104"/>
  <c r="B200" i="104"/>
  <c r="B174" i="104"/>
  <c r="B144" i="104"/>
  <c r="B118" i="104"/>
  <c r="B84" i="104"/>
  <c r="B50" i="104"/>
  <c r="B166" i="104"/>
  <c r="B136" i="104"/>
  <c r="B74" i="104"/>
  <c r="B497" i="104"/>
  <c r="B415" i="104"/>
  <c r="B329" i="104"/>
  <c r="B247" i="104"/>
  <c r="B191" i="104"/>
  <c r="B73" i="104"/>
  <c r="B440" i="104"/>
  <c r="B328" i="104"/>
  <c r="B134" i="104"/>
  <c r="B486" i="104"/>
  <c r="B456" i="104"/>
  <c r="B430" i="104"/>
  <c r="B400" i="104"/>
  <c r="B374" i="104"/>
  <c r="B344" i="104"/>
  <c r="B318" i="104"/>
  <c r="B288" i="104"/>
  <c r="B262" i="104"/>
  <c r="B232" i="104"/>
  <c r="B206" i="104"/>
  <c r="B176" i="104"/>
  <c r="B150" i="104"/>
  <c r="B120" i="104"/>
  <c r="B92" i="104"/>
  <c r="B52" i="104"/>
  <c r="B479" i="104"/>
  <c r="B449" i="104"/>
  <c r="B423" i="104"/>
  <c r="B393" i="104"/>
  <c r="B367" i="104"/>
  <c r="B337" i="104"/>
  <c r="B311" i="104"/>
  <c r="B281" i="104"/>
  <c r="B255" i="104"/>
  <c r="B225" i="104"/>
  <c r="B199" i="104"/>
  <c r="B169" i="104"/>
  <c r="B143" i="104"/>
  <c r="B113" i="104"/>
  <c r="B83" i="104"/>
  <c r="B43" i="104"/>
  <c r="AG40" i="104"/>
  <c r="AG35" i="104"/>
  <c r="D76" i="57"/>
  <c r="AJ25" i="104"/>
  <c r="D81" i="57"/>
  <c r="AJ50" i="104"/>
  <c r="D79" i="57"/>
  <c r="AJ40" i="104"/>
  <c r="F21" i="69"/>
  <c r="H20" i="69"/>
  <c r="K95" i="99"/>
  <c r="K90" i="99"/>
  <c r="K94" i="99"/>
  <c r="K105" i="99"/>
  <c r="K109" i="99"/>
  <c r="K91" i="99"/>
  <c r="K35" i="99"/>
  <c r="K107" i="99"/>
  <c r="K78" i="99"/>
  <c r="K39" i="99"/>
  <c r="K73" i="99"/>
  <c r="K51" i="99"/>
  <c r="K103" i="99"/>
  <c r="K86" i="99"/>
  <c r="K68" i="99"/>
  <c r="K38" i="99"/>
  <c r="K41" i="99"/>
  <c r="K71" i="99"/>
  <c r="K58" i="99"/>
  <c r="K72" i="99"/>
  <c r="K84" i="99"/>
  <c r="K79" i="99"/>
  <c r="K70" i="99"/>
  <c r="K61" i="99"/>
  <c r="K40" i="99"/>
  <c r="K88" i="99"/>
  <c r="K83" i="99"/>
  <c r="K48" i="99"/>
  <c r="F23" i="93"/>
  <c r="G21" i="102"/>
  <c r="F21" i="102"/>
  <c r="H21" i="102"/>
  <c r="H64" i="83"/>
  <c r="G26" i="81"/>
  <c r="E21" i="86"/>
  <c r="H21" i="86"/>
  <c r="G24" i="80"/>
  <c r="F24" i="80"/>
  <c r="E35" i="80" s="1"/>
  <c r="I29" i="79"/>
  <c r="G29" i="79"/>
  <c r="F43" i="79"/>
  <c r="G43" i="79"/>
  <c r="F40" i="75"/>
  <c r="D23" i="108"/>
  <c r="G21" i="86"/>
  <c r="E27" i="84"/>
  <c r="E21" i="102"/>
  <c r="F32" i="102" s="1"/>
  <c r="K85" i="99"/>
  <c r="K36" i="99"/>
  <c r="D27" i="84"/>
  <c r="G31" i="76"/>
  <c r="G64" i="83"/>
  <c r="E64" i="83"/>
  <c r="F21" i="86"/>
  <c r="G40" i="75"/>
  <c r="D56" i="77"/>
  <c r="H29" i="79"/>
  <c r="H24" i="80"/>
  <c r="F23" i="82"/>
  <c r="K80" i="99"/>
  <c r="K76" i="99"/>
  <c r="K64" i="99"/>
  <c r="K31" i="99"/>
  <c r="E23" i="82"/>
  <c r="T65" i="55"/>
  <c r="M24" i="55"/>
  <c r="K96" i="99"/>
  <c r="K47" i="99"/>
  <c r="T37" i="55"/>
  <c r="M17" i="55"/>
  <c r="K108" i="99"/>
  <c r="K104" i="99"/>
  <c r="K92" i="99"/>
  <c r="K59" i="99"/>
  <c r="K55" i="99"/>
  <c r="K43" i="99"/>
  <c r="T85" i="55"/>
  <c r="K75" i="99"/>
  <c r="F26" i="81"/>
  <c r="E41" i="81" s="1"/>
  <c r="K106" i="99"/>
  <c r="K57" i="99"/>
  <c r="F44" i="79"/>
  <c r="G81" i="78"/>
  <c r="D23" i="82"/>
  <c r="D33" i="82" s="1"/>
  <c r="F64" i="83"/>
  <c r="T103" i="55"/>
  <c r="K99" i="99"/>
  <c r="K66" i="99"/>
  <c r="K62" i="99"/>
  <c r="K50" i="99"/>
  <c r="G44" i="79"/>
  <c r="E23" i="95"/>
  <c r="F81" i="78"/>
  <c r="E33" i="88"/>
  <c r="T9" i="55"/>
  <c r="K82" i="99"/>
  <c r="K33" i="99"/>
  <c r="S54" i="55"/>
  <c r="T97" i="55"/>
  <c r="M85" i="55"/>
  <c r="T41" i="55"/>
  <c r="T54" i="55"/>
  <c r="S78" i="55"/>
  <c r="M47" i="55"/>
  <c r="S41" i="55"/>
  <c r="T96" i="55"/>
  <c r="S102" i="55"/>
  <c r="S95" i="55"/>
  <c r="S27" i="55"/>
  <c r="S57" i="55"/>
  <c r="S29" i="55"/>
  <c r="T95" i="55"/>
  <c r="T34" i="55"/>
  <c r="S92" i="55"/>
  <c r="S97" i="55"/>
  <c r="S80" i="55"/>
  <c r="S68" i="55"/>
  <c r="S25" i="55"/>
  <c r="F58" i="75"/>
  <c r="F57" i="75"/>
  <c r="I40" i="75"/>
  <c r="H40" i="75"/>
  <c r="H31" i="76"/>
  <c r="F130" i="57"/>
  <c r="F137" i="57" s="1"/>
  <c r="D146" i="57"/>
  <c r="T88" i="55"/>
  <c r="T83" i="55"/>
  <c r="S48" i="55"/>
  <c r="S32" i="55"/>
  <c r="S21" i="55"/>
  <c r="S96" i="55"/>
  <c r="S71" i="55"/>
  <c r="M37" i="55"/>
  <c r="T16" i="55"/>
  <c r="D147" i="62" s="1"/>
  <c r="F23" i="108"/>
  <c r="S70" i="55"/>
  <c r="S65" i="55"/>
  <c r="E72" i="83"/>
  <c r="G57" i="75"/>
  <c r="F79" i="78"/>
  <c r="M100" i="55"/>
  <c r="C33" i="82"/>
  <c r="T89" i="55"/>
  <c r="S89" i="55"/>
  <c r="M80" i="55"/>
  <c r="T52" i="55"/>
  <c r="S19" i="55"/>
  <c r="C179" i="62" s="1"/>
  <c r="E36" i="86"/>
  <c r="S94" i="55"/>
  <c r="S84" i="55"/>
  <c r="S62" i="55"/>
  <c r="F41" i="81"/>
  <c r="F35" i="80"/>
  <c r="M103" i="55"/>
  <c r="M88" i="55"/>
  <c r="S73" i="55"/>
  <c r="T45" i="55"/>
  <c r="S39" i="55"/>
  <c r="C413" i="62" s="1"/>
  <c r="S18" i="55"/>
  <c r="C171" i="62" s="1"/>
  <c r="E56" i="77"/>
  <c r="F36" i="86"/>
  <c r="G58" i="75"/>
  <c r="F72" i="83"/>
  <c r="M97" i="55"/>
  <c r="T67" i="55"/>
  <c r="T50" i="55"/>
  <c r="S12" i="55"/>
  <c r="E172" i="41"/>
  <c r="E175" i="41" s="1"/>
  <c r="G22" i="41"/>
  <c r="G48" i="41"/>
  <c r="D12" i="74"/>
  <c r="D14" i="74" s="1"/>
  <c r="D10" i="53"/>
  <c r="G30" i="41"/>
  <c r="AH40" i="104"/>
  <c r="P47" i="41"/>
  <c r="AI30" i="104" s="1"/>
  <c r="S93" i="55"/>
  <c r="S75" i="55"/>
  <c r="T75" i="55"/>
  <c r="T13" i="55"/>
  <c r="S83" i="55"/>
  <c r="T77" i="55"/>
  <c r="T57" i="55"/>
  <c r="T40" i="55"/>
  <c r="D429" i="62" s="1"/>
  <c r="M36" i="55"/>
  <c r="T35" i="55"/>
  <c r="T32" i="55"/>
  <c r="M18" i="55"/>
  <c r="M96" i="55"/>
  <c r="T92" i="55"/>
  <c r="S90" i="55"/>
  <c r="S64" i="55"/>
  <c r="T58" i="55"/>
  <c r="T53" i="55"/>
  <c r="T51" i="55"/>
  <c r="T46" i="55"/>
  <c r="D503" i="62" s="1"/>
  <c r="T43" i="55"/>
  <c r="D471" i="62" s="1"/>
  <c r="S36" i="55"/>
  <c r="C378" i="62" s="1"/>
  <c r="S13" i="55"/>
  <c r="C105" i="62" s="1"/>
  <c r="T94" i="55"/>
  <c r="M92" i="55"/>
  <c r="T80" i="55"/>
  <c r="R74" i="55"/>
  <c r="T61" i="55"/>
  <c r="S51" i="55"/>
  <c r="S33" i="55"/>
  <c r="T18" i="55"/>
  <c r="T10" i="55"/>
  <c r="S107" i="55"/>
  <c r="T93" i="55"/>
  <c r="T91" i="55"/>
  <c r="T86" i="55"/>
  <c r="S81" i="55"/>
  <c r="S79" i="55"/>
  <c r="S77" i="55"/>
  <c r="M71" i="55"/>
  <c r="M60" i="55"/>
  <c r="T42" i="55"/>
  <c r="S40" i="55"/>
  <c r="M30" i="55"/>
  <c r="S20" i="55"/>
  <c r="M12" i="55"/>
  <c r="S11" i="55"/>
  <c r="S101" i="55"/>
  <c r="T71" i="55"/>
  <c r="M65" i="55"/>
  <c r="S60" i="55"/>
  <c r="T59" i="55"/>
  <c r="S38" i="55"/>
  <c r="S30" i="55"/>
  <c r="S28" i="55"/>
  <c r="T15" i="55"/>
  <c r="T102" i="55"/>
  <c r="T100" i="55"/>
  <c r="T69" i="55"/>
  <c r="S63" i="55"/>
  <c r="S46" i="55"/>
  <c r="C499" i="62" s="1"/>
  <c r="T44" i="55"/>
  <c r="D484" i="62" s="1"/>
  <c r="T105" i="55"/>
  <c r="S103" i="55"/>
  <c r="S98" i="55"/>
  <c r="S74" i="55"/>
  <c r="T72" i="55"/>
  <c r="S61" i="55"/>
  <c r="S56" i="55"/>
  <c r="T49" i="55"/>
  <c r="S37" i="55"/>
  <c r="S35" i="55"/>
  <c r="T29" i="55"/>
  <c r="R21" i="55"/>
  <c r="T17" i="55"/>
  <c r="S10" i="55"/>
  <c r="S106" i="55"/>
  <c r="S105" i="55"/>
  <c r="T101" i="55"/>
  <c r="S86" i="55"/>
  <c r="S49" i="55"/>
  <c r="S44" i="55"/>
  <c r="T27" i="55"/>
  <c r="T24" i="55"/>
  <c r="T22" i="55"/>
  <c r="R15" i="55"/>
  <c r="T104" i="55"/>
  <c r="T99" i="55"/>
  <c r="S91" i="55"/>
  <c r="S72" i="55"/>
  <c r="M70" i="55"/>
  <c r="T68" i="55"/>
  <c r="R65" i="55"/>
  <c r="M57" i="55"/>
  <c r="T48" i="55"/>
  <c r="S45" i="55"/>
  <c r="S43" i="55"/>
  <c r="M25" i="55"/>
  <c r="T107" i="55"/>
  <c r="S104" i="55"/>
  <c r="M101" i="55"/>
  <c r="S99" i="55"/>
  <c r="M81" i="55"/>
  <c r="M78" i="55"/>
  <c r="M73" i="55"/>
  <c r="M68" i="55"/>
  <c r="M62" i="55"/>
  <c r="S55" i="55"/>
  <c r="S52" i="55"/>
  <c r="M45" i="55"/>
  <c r="M38" i="55"/>
  <c r="M33" i="55"/>
  <c r="T28" i="55"/>
  <c r="T25" i="55"/>
  <c r="S16" i="55"/>
  <c r="T14" i="55"/>
  <c r="S9" i="55"/>
  <c r="M86" i="55"/>
  <c r="T84" i="55"/>
  <c r="T81" i="55"/>
  <c r="T78" i="55"/>
  <c r="T76" i="55"/>
  <c r="R75" i="55"/>
  <c r="T73" i="55"/>
  <c r="T62" i="55"/>
  <c r="S53" i="55"/>
  <c r="M48" i="55"/>
  <c r="M43" i="55"/>
  <c r="T38" i="55"/>
  <c r="T33" i="55"/>
  <c r="S31" i="55"/>
  <c r="M28" i="55"/>
  <c r="T26" i="55"/>
  <c r="D258" i="62" s="1"/>
  <c r="S23" i="55"/>
  <c r="T21" i="55"/>
  <c r="D202" i="62" s="1"/>
  <c r="M16" i="55"/>
  <c r="R13" i="55"/>
  <c r="B105" i="62" s="1"/>
  <c r="M9" i="55"/>
  <c r="T87" i="55"/>
  <c r="S82" i="55"/>
  <c r="R12" i="55"/>
  <c r="R71" i="55"/>
  <c r="N65" i="55"/>
  <c r="U65" i="55" s="1"/>
  <c r="R11" i="55"/>
  <c r="R80" i="55"/>
  <c r="R70" i="55"/>
  <c r="R67" i="55"/>
  <c r="R66" i="55"/>
  <c r="P73" i="55"/>
  <c r="W74" i="55" s="1"/>
  <c r="R20" i="55"/>
  <c r="R72" i="55"/>
  <c r="R64" i="55"/>
  <c r="R38" i="55"/>
  <c r="R23" i="55"/>
  <c r="R25" i="55"/>
  <c r="R30" i="55"/>
  <c r="U104" i="55"/>
  <c r="O104" i="55"/>
  <c r="P104" i="55"/>
  <c r="U96" i="55"/>
  <c r="O96" i="55"/>
  <c r="P96" i="55"/>
  <c r="U88" i="55"/>
  <c r="O88" i="55"/>
  <c r="P88" i="55"/>
  <c r="O106" i="55"/>
  <c r="P106" i="55"/>
  <c r="O101" i="55"/>
  <c r="P101" i="55"/>
  <c r="O98" i="55"/>
  <c r="P98" i="55"/>
  <c r="O93" i="55"/>
  <c r="P93" i="55"/>
  <c r="O90" i="55"/>
  <c r="P90" i="55"/>
  <c r="O85" i="55"/>
  <c r="P85" i="55"/>
  <c r="O82" i="55"/>
  <c r="P82" i="55"/>
  <c r="O103" i="55"/>
  <c r="P103" i="55"/>
  <c r="O95" i="55"/>
  <c r="P95" i="55"/>
  <c r="O87" i="55"/>
  <c r="P87" i="55"/>
  <c r="R77" i="55"/>
  <c r="N77" i="55"/>
  <c r="U78" i="55" s="1"/>
  <c r="R78" i="55"/>
  <c r="N107" i="55"/>
  <c r="R107" i="55"/>
  <c r="R105" i="55"/>
  <c r="R106" i="55"/>
  <c r="N105" i="55"/>
  <c r="N99" i="55"/>
  <c r="R99" i="55"/>
  <c r="R97" i="55"/>
  <c r="R98" i="55"/>
  <c r="N97" i="55"/>
  <c r="U98" i="55" s="1"/>
  <c r="N91" i="55"/>
  <c r="R91" i="55"/>
  <c r="R89" i="55"/>
  <c r="R90" i="55"/>
  <c r="N89" i="55"/>
  <c r="N83" i="55"/>
  <c r="R83" i="55"/>
  <c r="R81" i="55"/>
  <c r="R82" i="55"/>
  <c r="N81" i="55"/>
  <c r="N79" i="55"/>
  <c r="U80" i="55" s="1"/>
  <c r="R79" i="55"/>
  <c r="R102" i="55"/>
  <c r="N102" i="55"/>
  <c r="U103" i="55" s="1"/>
  <c r="R100" i="55"/>
  <c r="R101" i="55"/>
  <c r="N100" i="55"/>
  <c r="U101" i="55" s="1"/>
  <c r="R94" i="55"/>
  <c r="N94" i="55"/>
  <c r="R92" i="55"/>
  <c r="R93" i="55"/>
  <c r="N92" i="55"/>
  <c r="R86" i="55"/>
  <c r="N86" i="55"/>
  <c r="U87" i="55" s="1"/>
  <c r="R84" i="55"/>
  <c r="R85" i="55"/>
  <c r="N84" i="55"/>
  <c r="R73" i="55"/>
  <c r="S67" i="55"/>
  <c r="S66" i="55"/>
  <c r="R59" i="55"/>
  <c r="N59" i="55"/>
  <c r="U60" i="55" s="1"/>
  <c r="O55" i="55"/>
  <c r="P55" i="55"/>
  <c r="R49" i="55"/>
  <c r="N49" i="55"/>
  <c r="R43" i="55"/>
  <c r="N43" i="55"/>
  <c r="U44" i="55" s="1"/>
  <c r="N42" i="55"/>
  <c r="R42" i="55"/>
  <c r="R35" i="55"/>
  <c r="N35" i="55"/>
  <c r="U36" i="55" s="1"/>
  <c r="N34" i="55"/>
  <c r="R34" i="55"/>
  <c r="R27" i="55"/>
  <c r="N27" i="55"/>
  <c r="U28" i="55" s="1"/>
  <c r="N26" i="55"/>
  <c r="R26" i="55"/>
  <c r="T106" i="55"/>
  <c r="R104" i="55"/>
  <c r="T98" i="55"/>
  <c r="R96" i="55"/>
  <c r="T90" i="55"/>
  <c r="R88" i="55"/>
  <c r="S85" i="55"/>
  <c r="T82" i="55"/>
  <c r="P80" i="55"/>
  <c r="O78" i="55"/>
  <c r="T74" i="55"/>
  <c r="O66" i="55"/>
  <c r="P66" i="55"/>
  <c r="U64" i="55"/>
  <c r="P64" i="55"/>
  <c r="N61" i="55"/>
  <c r="R61" i="55"/>
  <c r="R51" i="55"/>
  <c r="N51" i="55"/>
  <c r="U52" i="55" s="1"/>
  <c r="N50" i="55"/>
  <c r="R50" i="55"/>
  <c r="R24" i="55"/>
  <c r="N24" i="55"/>
  <c r="U25" i="55" s="1"/>
  <c r="O80" i="55"/>
  <c r="P70" i="55"/>
  <c r="N69" i="55"/>
  <c r="R69" i="55"/>
  <c r="R57" i="55"/>
  <c r="R58" i="55"/>
  <c r="U56" i="55"/>
  <c r="O56" i="55"/>
  <c r="P56" i="55"/>
  <c r="N53" i="55"/>
  <c r="R53" i="55"/>
  <c r="P76" i="55"/>
  <c r="P72" i="55"/>
  <c r="O60" i="55"/>
  <c r="P60" i="55"/>
  <c r="N57" i="55"/>
  <c r="U58" i="55" s="1"/>
  <c r="R56" i="55"/>
  <c r="O39" i="55"/>
  <c r="P39" i="55"/>
  <c r="U39" i="55"/>
  <c r="B915" i="62" s="1"/>
  <c r="P38" i="55"/>
  <c r="O38" i="55"/>
  <c r="O31" i="55"/>
  <c r="P31" i="55"/>
  <c r="U31" i="55"/>
  <c r="P30" i="55"/>
  <c r="O30" i="55"/>
  <c r="P20" i="55"/>
  <c r="U20" i="55"/>
  <c r="O20" i="55"/>
  <c r="R103" i="55"/>
  <c r="R95" i="55"/>
  <c r="R87" i="55"/>
  <c r="O72" i="55"/>
  <c r="O68" i="55"/>
  <c r="P68" i="55"/>
  <c r="N67" i="55"/>
  <c r="U68" i="55" s="1"/>
  <c r="T66" i="55"/>
  <c r="R62" i="55"/>
  <c r="N62" i="55"/>
  <c r="S59" i="55"/>
  <c r="S58" i="55"/>
  <c r="O52" i="55"/>
  <c r="P52" i="55"/>
  <c r="O47" i="55"/>
  <c r="P47" i="55"/>
  <c r="U45" i="55"/>
  <c r="B988" i="62" s="1"/>
  <c r="O45" i="55"/>
  <c r="P45" i="55"/>
  <c r="S76" i="55"/>
  <c r="T70" i="55"/>
  <c r="S69" i="55"/>
  <c r="T64" i="55"/>
  <c r="T63" i="55"/>
  <c r="O58" i="55"/>
  <c r="P58" i="55"/>
  <c r="R54" i="55"/>
  <c r="N54" i="55"/>
  <c r="O44" i="55"/>
  <c r="P44" i="55"/>
  <c r="O36" i="55"/>
  <c r="P36" i="55"/>
  <c r="O28" i="55"/>
  <c r="P28" i="55"/>
  <c r="P12" i="55"/>
  <c r="U12" i="55"/>
  <c r="O12" i="55"/>
  <c r="T79" i="55"/>
  <c r="R76" i="55"/>
  <c r="N75" i="55"/>
  <c r="U76" i="55" s="1"/>
  <c r="U73" i="55"/>
  <c r="T56" i="55"/>
  <c r="T55" i="55"/>
  <c r="N40" i="55"/>
  <c r="R40" i="55"/>
  <c r="N32" i="55"/>
  <c r="R32" i="55"/>
  <c r="O76" i="55"/>
  <c r="U74" i="55"/>
  <c r="O74" i="55"/>
  <c r="V74" i="55" s="1"/>
  <c r="N71" i="55"/>
  <c r="O63" i="55"/>
  <c r="P63" i="55"/>
  <c r="N48" i="55"/>
  <c r="R48" i="55"/>
  <c r="R46" i="55"/>
  <c r="N46" i="55"/>
  <c r="R41" i="55"/>
  <c r="N41" i="55"/>
  <c r="R33" i="55"/>
  <c r="B350" i="62" s="1"/>
  <c r="N33" i="55"/>
  <c r="T11" i="55"/>
  <c r="T12" i="55"/>
  <c r="R8" i="55"/>
  <c r="S50" i="55"/>
  <c r="T47" i="55"/>
  <c r="R45" i="55"/>
  <c r="S42" i="55"/>
  <c r="T39" i="55"/>
  <c r="R37" i="55"/>
  <c r="S34" i="55"/>
  <c r="C358" i="62" s="1"/>
  <c r="T31" i="55"/>
  <c r="R29" i="55"/>
  <c r="S26" i="55"/>
  <c r="C267" i="62" s="1"/>
  <c r="O23" i="55"/>
  <c r="V23" i="55" s="1"/>
  <c r="U23" i="55"/>
  <c r="N21" i="55"/>
  <c r="P22" i="55"/>
  <c r="R63" i="55"/>
  <c r="R55" i="55"/>
  <c r="R47" i="55"/>
  <c r="R39" i="55"/>
  <c r="R31" i="55"/>
  <c r="O19" i="55"/>
  <c r="P19" i="55"/>
  <c r="S14" i="55"/>
  <c r="S15" i="55"/>
  <c r="N13" i="55"/>
  <c r="U14" i="55" s="1"/>
  <c r="R68" i="55"/>
  <c r="R60" i="55"/>
  <c r="R52" i="55"/>
  <c r="R44" i="55"/>
  <c r="N37" i="55"/>
  <c r="R36" i="55"/>
  <c r="B378" i="62" s="1"/>
  <c r="N29" i="55"/>
  <c r="R28" i="55"/>
  <c r="R19" i="55"/>
  <c r="R17" i="55"/>
  <c r="N17" i="55"/>
  <c r="O14" i="55"/>
  <c r="S22" i="55"/>
  <c r="C219" i="62" s="1"/>
  <c r="N18" i="55"/>
  <c r="R18" i="55"/>
  <c r="O11" i="55"/>
  <c r="P11" i="55"/>
  <c r="P25" i="55"/>
  <c r="T19" i="55"/>
  <c r="T20" i="55"/>
  <c r="N16" i="55"/>
  <c r="R16" i="55"/>
  <c r="R9" i="55"/>
  <c r="N9" i="55"/>
  <c r="T23" i="55"/>
  <c r="N10" i="55"/>
  <c r="R10" i="55"/>
  <c r="R22" i="55"/>
  <c r="N15" i="55"/>
  <c r="R14" i="55"/>
  <c r="A999" i="62"/>
  <c r="A874" i="62"/>
  <c r="A938" i="62"/>
  <c r="A333" i="62"/>
  <c r="C333" i="62" s="1"/>
  <c r="A742" i="62"/>
  <c r="A703" i="62"/>
  <c r="A987" i="62"/>
  <c r="A474" i="62"/>
  <c r="A981" i="62"/>
  <c r="A435" i="62"/>
  <c r="A977" i="62"/>
  <c r="A395" i="62"/>
  <c r="A1013" i="62"/>
  <c r="A1004" i="62"/>
  <c r="A996" i="62"/>
  <c r="A990" i="62"/>
  <c r="A984" i="62"/>
  <c r="A956" i="62"/>
  <c r="A924" i="62"/>
  <c r="A890" i="62"/>
  <c r="A858" i="62"/>
  <c r="A794" i="62"/>
  <c r="A759" i="62"/>
  <c r="A723" i="62"/>
  <c r="A685" i="62"/>
  <c r="A631" i="62"/>
  <c r="A1018" i="62"/>
  <c r="A1012" i="62"/>
  <c r="A1009" i="62"/>
  <c r="A1003" i="62"/>
  <c r="A1000" i="62"/>
  <c r="A992" i="62"/>
  <c r="A989" i="62"/>
  <c r="A983" i="62"/>
  <c r="A919" i="62"/>
  <c r="A719" i="62"/>
  <c r="A679" i="62"/>
  <c r="A622" i="62"/>
  <c r="A1017" i="62"/>
  <c r="A1008" i="62"/>
  <c r="A995" i="62"/>
  <c r="A988" i="62"/>
  <c r="A982" i="62"/>
  <c r="A714" i="62"/>
  <c r="A1016" i="62"/>
  <c r="A1011" i="62"/>
  <c r="A1007" i="62"/>
  <c r="A1002" i="62"/>
  <c r="A978" i="62"/>
  <c r="A879" i="62"/>
  <c r="A543" i="62"/>
  <c r="A550" i="62"/>
  <c r="A591" i="62"/>
  <c r="A615" i="62"/>
  <c r="A624" i="62"/>
  <c r="A633" i="62"/>
  <c r="A640" i="62"/>
  <c r="A657" i="62"/>
  <c r="A667" i="62"/>
  <c r="A672" i="62"/>
  <c r="A686" i="62"/>
  <c r="A695" i="62"/>
  <c r="A704" i="62"/>
  <c r="A709" i="62"/>
  <c r="A715" i="62"/>
  <c r="A724" i="62"/>
  <c r="A728" i="62"/>
  <c r="A739" i="62"/>
  <c r="A743" i="62"/>
  <c r="A752" i="62"/>
  <c r="A761" i="62"/>
  <c r="A771" i="62"/>
  <c r="A779" i="62"/>
  <c r="A784" i="62"/>
  <c r="A791" i="62"/>
  <c r="A796" i="62"/>
  <c r="A800" i="62"/>
  <c r="A805" i="62"/>
  <c r="A811" i="62"/>
  <c r="A819" i="62"/>
  <c r="A835" i="62"/>
  <c r="A855" i="62"/>
  <c r="A859" i="62"/>
  <c r="A867" i="62"/>
  <c r="A871" i="62"/>
  <c r="A875" i="62"/>
  <c r="A883" i="62"/>
  <c r="A887" i="62"/>
  <c r="A891" i="62"/>
  <c r="A899" i="62"/>
  <c r="A904" i="62"/>
  <c r="A920" i="62"/>
  <c r="A932" i="62"/>
  <c r="A943" i="62"/>
  <c r="A952" i="62"/>
  <c r="A962" i="62"/>
  <c r="A969" i="62"/>
  <c r="A974" i="62"/>
  <c r="A552" i="62"/>
  <c r="A599" i="62"/>
  <c r="A625" i="62"/>
  <c r="A648" i="62"/>
  <c r="A659" i="62"/>
  <c r="A681" i="62"/>
  <c r="A689" i="62"/>
  <c r="A696" i="62"/>
  <c r="A705" i="62"/>
  <c r="A710" i="62"/>
  <c r="A720" i="62"/>
  <c r="A729" i="62"/>
  <c r="A734" i="62"/>
  <c r="A748" i="62"/>
  <c r="A753" i="62"/>
  <c r="A757" i="62"/>
  <c r="A766" i="62"/>
  <c r="A772" i="62"/>
  <c r="A785" i="62"/>
  <c r="A789" i="62"/>
  <c r="A792" i="62"/>
  <c r="A797" i="62"/>
  <c r="A801" i="62"/>
  <c r="A808" i="62"/>
  <c r="A812" i="62"/>
  <c r="A815" i="62"/>
  <c r="A820" i="62"/>
  <c r="A823" i="62"/>
  <c r="A827" i="62"/>
  <c r="A832" i="62"/>
  <c r="A840" i="62"/>
  <c r="A843" i="62"/>
  <c r="A851" i="62"/>
  <c r="A856" i="62"/>
  <c r="A860" i="62"/>
  <c r="A864" i="62"/>
  <c r="A868" i="62"/>
  <c r="A872" i="62"/>
  <c r="A876" i="62"/>
  <c r="A880" i="62"/>
  <c r="A884" i="62"/>
  <c r="A888" i="62"/>
  <c r="A900" i="62"/>
  <c r="A907" i="62"/>
  <c r="A926" i="62"/>
  <c r="A939" i="62"/>
  <c r="A944" i="62"/>
  <c r="A948" i="62"/>
  <c r="A953" i="62"/>
  <c r="A970" i="62"/>
  <c r="A975" i="62"/>
  <c r="A561" i="62"/>
  <c r="A601" i="62"/>
  <c r="A616" i="62"/>
  <c r="A627" i="62"/>
  <c r="A641" i="62"/>
  <c r="A649" i="62"/>
  <c r="A662" i="62"/>
  <c r="A670" i="62"/>
  <c r="A673" i="62"/>
  <c r="A682" i="62"/>
  <c r="A687" i="62"/>
  <c r="A690" i="62"/>
  <c r="A697" i="62"/>
  <c r="A711" i="62"/>
  <c r="A716" i="62"/>
  <c r="A721" i="62"/>
  <c r="A725" i="62"/>
  <c r="A740" i="62"/>
  <c r="A744" i="62"/>
  <c r="A754" i="62"/>
  <c r="A762" i="62"/>
  <c r="A773" i="62"/>
  <c r="A776" i="62"/>
  <c r="A780" i="62"/>
  <c r="A786" i="62"/>
  <c r="A793" i="62"/>
  <c r="A809" i="62"/>
  <c r="A813" i="62"/>
  <c r="A816" i="62"/>
  <c r="A821" i="62"/>
  <c r="A824" i="62"/>
  <c r="A828" i="62"/>
  <c r="A836" i="62"/>
  <c r="A844" i="62"/>
  <c r="A848" i="62"/>
  <c r="A852" i="62"/>
  <c r="A857" i="62"/>
  <c r="A865" i="62"/>
  <c r="A873" i="62"/>
  <c r="A881" i="62"/>
  <c r="A889" i="62"/>
  <c r="A892" i="62"/>
  <c r="A897" i="62"/>
  <c r="A912" i="62"/>
  <c r="A915" i="62"/>
  <c r="A921" i="62"/>
  <c r="A933" i="62"/>
  <c r="A937" i="62"/>
  <c r="A945" i="62"/>
  <c r="A954" i="62"/>
  <c r="A958" i="62"/>
  <c r="A963" i="62"/>
  <c r="A976" i="62"/>
  <c r="A566" i="62"/>
  <c r="A606" i="62"/>
  <c r="A617" i="62"/>
  <c r="A635" i="62"/>
  <c r="A643" i="62"/>
  <c r="A651" i="62"/>
  <c r="A663" i="62"/>
  <c r="A676" i="62"/>
  <c r="A683" i="62"/>
  <c r="A691" i="62"/>
  <c r="A698" i="62"/>
  <c r="A700" i="62"/>
  <c r="A706" i="62"/>
  <c r="A712" i="62"/>
  <c r="A722" i="62"/>
  <c r="A730" i="62"/>
  <c r="A735" i="62"/>
  <c r="A741" i="62"/>
  <c r="A745" i="62"/>
  <c r="A749" i="62"/>
  <c r="A763" i="62"/>
  <c r="A767" i="62"/>
  <c r="A777" i="62"/>
  <c r="A781" i="62"/>
  <c r="A798" i="62"/>
  <c r="A802" i="62"/>
  <c r="A806" i="62"/>
  <c r="A817" i="62"/>
  <c r="A825" i="62"/>
  <c r="A829" i="62"/>
  <c r="A833" i="62"/>
  <c r="A837" i="62"/>
  <c r="A841" i="62"/>
  <c r="A849" i="62"/>
  <c r="A853" i="62"/>
  <c r="A861" i="62"/>
  <c r="A869" i="62"/>
  <c r="A877" i="62"/>
  <c r="A885" i="62"/>
  <c r="A893" i="62"/>
  <c r="A901" i="62"/>
  <c r="A905" i="62"/>
  <c r="A908" i="62"/>
  <c r="A913" i="62"/>
  <c r="A916" i="62"/>
  <c r="A922" i="62"/>
  <c r="A927" i="62"/>
  <c r="A930" i="62"/>
  <c r="A934" i="62"/>
  <c r="A940" i="62"/>
  <c r="A949" i="62"/>
  <c r="A959" i="62"/>
  <c r="A964" i="62"/>
  <c r="A568" i="62"/>
  <c r="A609" i="62"/>
  <c r="A619" i="62"/>
  <c r="A671" i="62"/>
  <c r="A674" i="62"/>
  <c r="A677" i="62"/>
  <c r="A684" i="62"/>
  <c r="A692" i="62"/>
  <c r="A701" i="62"/>
  <c r="A717" i="62"/>
  <c r="A731" i="62"/>
  <c r="A736" i="62"/>
  <c r="A750" i="62"/>
  <c r="A758" i="62"/>
  <c r="A764" i="62"/>
  <c r="A768" i="62"/>
  <c r="A782" i="62"/>
  <c r="A790" i="62"/>
  <c r="A830" i="62"/>
  <c r="A838" i="62"/>
  <c r="A845" i="62"/>
  <c r="A854" i="62"/>
  <c r="A862" i="62"/>
  <c r="A866" i="62"/>
  <c r="A870" i="62"/>
  <c r="A878" i="62"/>
  <c r="A882" i="62"/>
  <c r="A886" i="62"/>
  <c r="A894" i="62"/>
  <c r="A898" i="62"/>
  <c r="A902" i="62"/>
  <c r="A909" i="62"/>
  <c r="A917" i="62"/>
  <c r="A950" i="62"/>
  <c r="A960" i="62"/>
  <c r="A965" i="62"/>
  <c r="A971" i="62"/>
  <c r="A576" i="62"/>
  <c r="A611" i="62"/>
  <c r="A630" i="62"/>
  <c r="A638" i="62"/>
  <c r="A646" i="62"/>
  <c r="A654" i="62"/>
  <c r="A664" i="62"/>
  <c r="A678" i="62"/>
  <c r="A693" i="62"/>
  <c r="A702" i="62"/>
  <c r="A707" i="62"/>
  <c r="A713" i="62"/>
  <c r="A718" i="62"/>
  <c r="A726" i="62"/>
  <c r="A732" i="62"/>
  <c r="A737" i="62"/>
  <c r="A746" i="62"/>
  <c r="A751" i="62"/>
  <c r="A755" i="62"/>
  <c r="A769" i="62"/>
  <c r="A774" i="62"/>
  <c r="A778" i="62"/>
  <c r="A783" i="62"/>
  <c r="A787" i="62"/>
  <c r="A799" i="62"/>
  <c r="A810" i="62"/>
  <c r="A814" i="62"/>
  <c r="A822" i="62"/>
  <c r="A846" i="62"/>
  <c r="A850" i="62"/>
  <c r="A895" i="62"/>
  <c r="A903" i="62"/>
  <c r="A910" i="62"/>
  <c r="A918" i="62"/>
  <c r="A923" i="62"/>
  <c r="A928" i="62"/>
  <c r="A941" i="62"/>
  <c r="A946" i="62"/>
  <c r="A955" i="62"/>
  <c r="A961" i="62"/>
  <c r="A966" i="62"/>
  <c r="A972" i="62"/>
  <c r="A545" i="62"/>
  <c r="A583" i="62"/>
  <c r="A614" i="62"/>
  <c r="A623" i="62"/>
  <c r="A632" i="62"/>
  <c r="A639" i="62"/>
  <c r="A647" i="62"/>
  <c r="A656" i="62"/>
  <c r="A665" i="62"/>
  <c r="A675" i="62"/>
  <c r="A680" i="62"/>
  <c r="A699" i="62"/>
  <c r="A708" i="62"/>
  <c r="A727" i="62"/>
  <c r="B727" i="62" s="1"/>
  <c r="A733" i="62"/>
  <c r="A738" i="62"/>
  <c r="A747" i="62"/>
  <c r="A756" i="62"/>
  <c r="A760" i="62"/>
  <c r="A770" i="62"/>
  <c r="A775" i="62"/>
  <c r="A788" i="62"/>
  <c r="A795" i="62"/>
  <c r="A804" i="62"/>
  <c r="A818" i="62"/>
  <c r="A826" i="62"/>
  <c r="A842" i="62"/>
  <c r="A847" i="62"/>
  <c r="A906" i="62"/>
  <c r="A911" i="62"/>
  <c r="A914" i="62"/>
  <c r="A925" i="62"/>
  <c r="A929" i="62"/>
  <c r="A936" i="62"/>
  <c r="A942" i="62"/>
  <c r="A947" i="62"/>
  <c r="A951" i="62"/>
  <c r="A957" i="62"/>
  <c r="A968" i="62"/>
  <c r="A1015" i="62"/>
  <c r="A1006" i="62"/>
  <c r="A1001" i="62"/>
  <c r="A998" i="62"/>
  <c r="A991" i="62"/>
  <c r="A986" i="62"/>
  <c r="A980" i="62"/>
  <c r="A973" i="62"/>
  <c r="A935" i="62"/>
  <c r="A839" i="62"/>
  <c r="A807" i="62"/>
  <c r="A655" i="62"/>
  <c r="A1010" i="62"/>
  <c r="A997" i="62"/>
  <c r="A994" i="62"/>
  <c r="A967" i="62"/>
  <c r="A931" i="62"/>
  <c r="A834" i="62"/>
  <c r="A803" i="62"/>
  <c r="A694" i="62"/>
  <c r="A1014" i="62"/>
  <c r="A1005" i="62"/>
  <c r="A993" i="62"/>
  <c r="A985" i="62"/>
  <c r="A979" i="62"/>
  <c r="A896" i="62"/>
  <c r="A863" i="62"/>
  <c r="A831" i="62"/>
  <c r="A765" i="62"/>
  <c r="A688" i="62"/>
  <c r="A478" i="62"/>
  <c r="A439" i="62"/>
  <c r="C439" i="62" s="1"/>
  <c r="A398" i="62"/>
  <c r="A336" i="62"/>
  <c r="C336" i="62" s="1"/>
  <c r="A147" i="62"/>
  <c r="C147" i="62" s="1"/>
  <c r="A515" i="62"/>
  <c r="A471" i="62"/>
  <c r="C471" i="62" s="1"/>
  <c r="A422" i="62"/>
  <c r="A378" i="62"/>
  <c r="A319" i="62"/>
  <c r="A512" i="62"/>
  <c r="B512" i="62" s="1"/>
  <c r="A461" i="62"/>
  <c r="C461" i="62" s="1"/>
  <c r="A419" i="62"/>
  <c r="D419" i="62" s="1"/>
  <c r="A372" i="62"/>
  <c r="A299" i="62"/>
  <c r="A506" i="62"/>
  <c r="A458" i="62"/>
  <c r="A416" i="62"/>
  <c r="A370" i="62"/>
  <c r="A258" i="62"/>
  <c r="A503" i="62"/>
  <c r="C503" i="62" s="1"/>
  <c r="A454" i="62"/>
  <c r="D454" i="62" s="1"/>
  <c r="A408" i="62"/>
  <c r="A367" i="62"/>
  <c r="A235" i="62"/>
  <c r="B235" i="62" s="1"/>
  <c r="A494" i="62"/>
  <c r="A451" i="62"/>
  <c r="A404" i="62"/>
  <c r="D404" i="62" s="1"/>
  <c r="A353" i="62"/>
  <c r="A194" i="62"/>
  <c r="A485" i="62"/>
  <c r="A448" i="62"/>
  <c r="A402" i="62"/>
  <c r="B402" i="62" s="1"/>
  <c r="A350" i="62"/>
  <c r="A171" i="62"/>
  <c r="D439" i="62"/>
  <c r="B689" i="62"/>
  <c r="D402" i="62"/>
  <c r="D398" i="62"/>
  <c r="D353" i="62"/>
  <c r="D416" i="62"/>
  <c r="A587" i="62"/>
  <c r="A563" i="62"/>
  <c r="A520" i="62"/>
  <c r="A513" i="62"/>
  <c r="A510" i="62"/>
  <c r="A504" i="62"/>
  <c r="A495" i="62"/>
  <c r="A482" i="62"/>
  <c r="A475" i="62"/>
  <c r="A472" i="62"/>
  <c r="A465" i="62"/>
  <c r="A449" i="62"/>
  <c r="A442" i="62"/>
  <c r="B442" i="62" s="1"/>
  <c r="A429" i="62"/>
  <c r="A426" i="62"/>
  <c r="A423" i="62"/>
  <c r="A412" i="62"/>
  <c r="A409" i="62"/>
  <c r="A405" i="62"/>
  <c r="A393" i="62"/>
  <c r="A387" i="62"/>
  <c r="A381" i="62"/>
  <c r="A364" i="62"/>
  <c r="A359" i="62"/>
  <c r="A342" i="62"/>
  <c r="A339" i="62"/>
  <c r="A328" i="62"/>
  <c r="A325" i="62"/>
  <c r="A322" i="62"/>
  <c r="B322" i="62" s="1"/>
  <c r="A282" i="62"/>
  <c r="A259" i="62"/>
  <c r="A218" i="62"/>
  <c r="A195" i="62"/>
  <c r="C195" i="62" s="1"/>
  <c r="A97" i="62"/>
  <c r="A595" i="62"/>
  <c r="A575" i="62"/>
  <c r="A560" i="62"/>
  <c r="A553" i="62"/>
  <c r="A542" i="62"/>
  <c r="A519" i="62"/>
  <c r="C519" i="62" s="1"/>
  <c r="A500" i="62"/>
  <c r="A497" i="62"/>
  <c r="A491" i="62"/>
  <c r="A488" i="62"/>
  <c r="A484" i="62"/>
  <c r="A477" i="62"/>
  <c r="A464" i="62"/>
  <c r="A444" i="62"/>
  <c r="A438" i="62"/>
  <c r="D438" i="62" s="1"/>
  <c r="A432" i="62"/>
  <c r="A428" i="62"/>
  <c r="A415" i="62"/>
  <c r="A401" i="62"/>
  <c r="B401" i="62" s="1"/>
  <c r="A392" i="62"/>
  <c r="D392" i="62" s="1"/>
  <c r="A389" i="62"/>
  <c r="A384" i="62"/>
  <c r="A358" i="62"/>
  <c r="A347" i="62"/>
  <c r="A344" i="62"/>
  <c r="A341" i="62"/>
  <c r="B341" i="62" s="1"/>
  <c r="A330" i="62"/>
  <c r="A324" i="62"/>
  <c r="A298" i="62"/>
  <c r="A275" i="62"/>
  <c r="A234" i="62"/>
  <c r="A211" i="62"/>
  <c r="D211" i="62" s="1"/>
  <c r="A170" i="62"/>
  <c r="B170" i="62" s="1"/>
  <c r="A146" i="62"/>
  <c r="A608" i="62"/>
  <c r="A600" i="62"/>
  <c r="A593" i="62"/>
  <c r="A582" i="62"/>
  <c r="A574" i="62"/>
  <c r="A567" i="62"/>
  <c r="A559" i="62"/>
  <c r="A547" i="62"/>
  <c r="A509" i="62"/>
  <c r="A499" i="62"/>
  <c r="A490" i="62"/>
  <c r="B490" i="62" s="1"/>
  <c r="A487" i="62"/>
  <c r="B487" i="62" s="1"/>
  <c r="A481" i="62"/>
  <c r="A467" i="62"/>
  <c r="A460" i="62"/>
  <c r="A457" i="62"/>
  <c r="D457" i="62" s="1"/>
  <c r="A441" i="62"/>
  <c r="A397" i="62"/>
  <c r="A386" i="62"/>
  <c r="A380" i="62"/>
  <c r="A375" i="62"/>
  <c r="A369" i="62"/>
  <c r="A361" i="62"/>
  <c r="A355" i="62"/>
  <c r="A349" i="62"/>
  <c r="A332" i="62"/>
  <c r="C332" i="62" s="1"/>
  <c r="A327" i="62"/>
  <c r="A315" i="62"/>
  <c r="A274" i="62"/>
  <c r="D274" i="62" s="1"/>
  <c r="A251" i="62"/>
  <c r="C251" i="62" s="1"/>
  <c r="A210" i="62"/>
  <c r="D210" i="62" s="1"/>
  <c r="A187" i="62"/>
  <c r="A607" i="62"/>
  <c r="A592" i="62"/>
  <c r="A585" i="62"/>
  <c r="A571" i="62"/>
  <c r="A558" i="62"/>
  <c r="A541" i="62"/>
  <c r="A518" i="62"/>
  <c r="C518" i="62" s="1"/>
  <c r="A514" i="62"/>
  <c r="A508" i="62"/>
  <c r="D508" i="62" s="1"/>
  <c r="A502" i="62"/>
  <c r="A493" i="62"/>
  <c r="A476" i="62"/>
  <c r="A473" i="62"/>
  <c r="A470" i="62"/>
  <c r="A453" i="62"/>
  <c r="A450" i="62"/>
  <c r="A447" i="62"/>
  <c r="A437" i="62"/>
  <c r="A431" i="62"/>
  <c r="A425" i="62"/>
  <c r="A421" i="62"/>
  <c r="A418" i="62"/>
  <c r="A414" i="62"/>
  <c r="A411" i="62"/>
  <c r="A394" i="62"/>
  <c r="A388" i="62"/>
  <c r="D388" i="62" s="1"/>
  <c r="A383" i="62"/>
  <c r="D383" i="62" s="1"/>
  <c r="A377" i="62"/>
  <c r="A366" i="62"/>
  <c r="A363" i="62"/>
  <c r="A346" i="62"/>
  <c r="D346" i="62" s="1"/>
  <c r="A340" i="62"/>
  <c r="A338" i="62"/>
  <c r="A335" i="62"/>
  <c r="A321" i="62"/>
  <c r="A314" i="62"/>
  <c r="B314" i="62" s="1"/>
  <c r="A291" i="62"/>
  <c r="C291" i="62" s="1"/>
  <c r="A250" i="62"/>
  <c r="D250" i="62" s="1"/>
  <c r="A227" i="62"/>
  <c r="A186" i="62"/>
  <c r="C186" i="62" s="1"/>
  <c r="A163" i="62"/>
  <c r="B163" i="62" s="1"/>
  <c r="A139" i="62"/>
  <c r="A517" i="62"/>
  <c r="A511" i="62"/>
  <c r="A505" i="62"/>
  <c r="A496" i="62"/>
  <c r="A480" i="62"/>
  <c r="A463" i="62"/>
  <c r="A452" i="62"/>
  <c r="D452" i="62" s="1"/>
  <c r="A440" i="62"/>
  <c r="A436" i="62"/>
  <c r="A434" i="62"/>
  <c r="A424" i="62"/>
  <c r="D424" i="62" s="1"/>
  <c r="A420" i="62"/>
  <c r="D420" i="62" s="1"/>
  <c r="A417" i="62"/>
  <c r="D417" i="62" s="1"/>
  <c r="A413" i="62"/>
  <c r="A410" i="62"/>
  <c r="B410" i="62" s="1"/>
  <c r="A407" i="62"/>
  <c r="A403" i="62"/>
  <c r="A400" i="62"/>
  <c r="A396" i="62"/>
  <c r="A391" i="62"/>
  <c r="A374" i="62"/>
  <c r="A371" i="62"/>
  <c r="A360" i="62"/>
  <c r="A357" i="62"/>
  <c r="A352" i="62"/>
  <c r="A326" i="62"/>
  <c r="A320" i="62"/>
  <c r="B320" i="62" s="1"/>
  <c r="A290" i="62"/>
  <c r="A267" i="62"/>
  <c r="A226" i="62"/>
  <c r="B226" i="62" s="1"/>
  <c r="A203" i="62"/>
  <c r="C203" i="62" s="1"/>
  <c r="A162" i="62"/>
  <c r="A138" i="62"/>
  <c r="A603" i="62"/>
  <c r="A590" i="62"/>
  <c r="A555" i="62"/>
  <c r="A498" i="62"/>
  <c r="A492" i="62"/>
  <c r="D492" i="62" s="1"/>
  <c r="A486" i="62"/>
  <c r="A483" i="62"/>
  <c r="A469" i="62"/>
  <c r="A466" i="62"/>
  <c r="A456" i="62"/>
  <c r="A446" i="62"/>
  <c r="A443" i="62"/>
  <c r="A427" i="62"/>
  <c r="A406" i="62"/>
  <c r="D406" i="62" s="1"/>
  <c r="A399" i="62"/>
  <c r="A385" i="62"/>
  <c r="A382" i="62"/>
  <c r="B382" i="62" s="1"/>
  <c r="A368" i="62"/>
  <c r="A365" i="62"/>
  <c r="A354" i="62"/>
  <c r="A348" i="62"/>
  <c r="A343" i="62"/>
  <c r="A337" i="62"/>
  <c r="A329" i="62"/>
  <c r="A323" i="62"/>
  <c r="A307" i="62"/>
  <c r="D307" i="62" s="1"/>
  <c r="A266" i="62"/>
  <c r="C266" i="62" s="1"/>
  <c r="A243" i="62"/>
  <c r="C243" i="62" s="1"/>
  <c r="A202" i="62"/>
  <c r="A179" i="62"/>
  <c r="A155" i="62"/>
  <c r="D155" i="62" s="1"/>
  <c r="A137" i="62"/>
  <c r="A598" i="62"/>
  <c r="A584" i="62"/>
  <c r="A577" i="62"/>
  <c r="A569" i="62"/>
  <c r="A551" i="62"/>
  <c r="A544" i="62"/>
  <c r="A516" i="62"/>
  <c r="A507" i="62"/>
  <c r="A501" i="62"/>
  <c r="A489" i="62"/>
  <c r="A479" i="62"/>
  <c r="A468" i="62"/>
  <c r="A462" i="62"/>
  <c r="A459" i="62"/>
  <c r="A455" i="62"/>
  <c r="A445" i="62"/>
  <c r="B445" i="62" s="1"/>
  <c r="A433" i="62"/>
  <c r="A430" i="62"/>
  <c r="A390" i="62"/>
  <c r="A379" i="62"/>
  <c r="A376" i="62"/>
  <c r="A373" i="62"/>
  <c r="B373" i="62" s="1"/>
  <c r="A362" i="62"/>
  <c r="A356" i="62"/>
  <c r="A351" i="62"/>
  <c r="A345" i="62"/>
  <c r="A334" i="62"/>
  <c r="A331" i="62"/>
  <c r="A306" i="62"/>
  <c r="B306" i="62" s="1"/>
  <c r="A283" i="62"/>
  <c r="C283" i="62" s="1"/>
  <c r="A242" i="62"/>
  <c r="B242" i="62" s="1"/>
  <c r="A219" i="62"/>
  <c r="A178" i="62"/>
  <c r="A154" i="62"/>
  <c r="C154" i="62" s="1"/>
  <c r="C517" i="62"/>
  <c r="C515" i="62"/>
  <c r="D413" i="62"/>
  <c r="A666" i="62"/>
  <c r="A658" i="62"/>
  <c r="A650" i="62"/>
  <c r="A642" i="62"/>
  <c r="A634" i="62"/>
  <c r="A626" i="62"/>
  <c r="A618" i="62"/>
  <c r="A610" i="62"/>
  <c r="A602" i="62"/>
  <c r="A594" i="62"/>
  <c r="A586" i="62"/>
  <c r="A578" i="62"/>
  <c r="A570" i="62"/>
  <c r="A562" i="62"/>
  <c r="A554" i="62"/>
  <c r="A546" i="62"/>
  <c r="A668" i="62"/>
  <c r="A660" i="62"/>
  <c r="A652" i="62"/>
  <c r="A644" i="62"/>
  <c r="A636" i="62"/>
  <c r="A628" i="62"/>
  <c r="A620" i="62"/>
  <c r="A612" i="62"/>
  <c r="A604" i="62"/>
  <c r="A596" i="62"/>
  <c r="A588" i="62"/>
  <c r="A580" i="62"/>
  <c r="A572" i="62"/>
  <c r="A564" i="62"/>
  <c r="A556" i="62"/>
  <c r="A548" i="62"/>
  <c r="B516" i="62"/>
  <c r="D408" i="62"/>
  <c r="A669" i="62"/>
  <c r="A661" i="62"/>
  <c r="A653" i="62"/>
  <c r="A645" i="62"/>
  <c r="A637" i="62"/>
  <c r="A629" i="62"/>
  <c r="A621" i="62"/>
  <c r="A613" i="62"/>
  <c r="A605" i="62"/>
  <c r="A597" i="62"/>
  <c r="A589" i="62"/>
  <c r="A581" i="62"/>
  <c r="A573" i="62"/>
  <c r="A565" i="62"/>
  <c r="A557" i="62"/>
  <c r="A549" i="62"/>
  <c r="D458" i="62"/>
  <c r="B417" i="62"/>
  <c r="D410" i="62"/>
  <c r="B408" i="62"/>
  <c r="D401" i="62"/>
  <c r="A539" i="62"/>
  <c r="A540" i="62"/>
  <c r="D415" i="62"/>
  <c r="C390" i="62"/>
  <c r="D381" i="62"/>
  <c r="D349" i="62"/>
  <c r="C234" i="62"/>
  <c r="B202" i="62"/>
  <c r="C202" i="62"/>
  <c r="C194" i="62"/>
  <c r="D378" i="62"/>
  <c r="D397" i="62"/>
  <c r="D105" i="62"/>
  <c r="D171" i="62"/>
  <c r="C139" i="62"/>
  <c r="A48" i="62"/>
  <c r="A56" i="62"/>
  <c r="A64" i="62"/>
  <c r="A72" i="62"/>
  <c r="A80" i="62"/>
  <c r="A88" i="62"/>
  <c r="A96" i="62"/>
  <c r="A104" i="62"/>
  <c r="A112" i="62"/>
  <c r="A120" i="62"/>
  <c r="A128" i="62"/>
  <c r="A136" i="62"/>
  <c r="A47" i="62"/>
  <c r="A55" i="62"/>
  <c r="A63" i="62"/>
  <c r="A71" i="62"/>
  <c r="A79" i="62"/>
  <c r="A87" i="62"/>
  <c r="A95" i="62"/>
  <c r="A103" i="62"/>
  <c r="A111" i="62"/>
  <c r="A119" i="62"/>
  <c r="A127" i="62"/>
  <c r="A135" i="62"/>
  <c r="A46" i="62"/>
  <c r="A54" i="62"/>
  <c r="A62" i="62"/>
  <c r="A70" i="62"/>
  <c r="A78" i="62"/>
  <c r="A86" i="62"/>
  <c r="A94" i="62"/>
  <c r="A102" i="62"/>
  <c r="A110" i="62"/>
  <c r="A118" i="62"/>
  <c r="A126" i="62"/>
  <c r="A134" i="62"/>
  <c r="A45" i="62"/>
  <c r="A53" i="62"/>
  <c r="A61" i="62"/>
  <c r="A69" i="62"/>
  <c r="A77" i="62"/>
  <c r="A85" i="62"/>
  <c r="A93" i="62"/>
  <c r="A101" i="62"/>
  <c r="A109" i="62"/>
  <c r="A117" i="62"/>
  <c r="A125" i="62"/>
  <c r="A133" i="62"/>
  <c r="A44" i="62"/>
  <c r="A52" i="62"/>
  <c r="A60" i="62"/>
  <c r="A68" i="62"/>
  <c r="A76" i="62"/>
  <c r="A84" i="62"/>
  <c r="A92" i="62"/>
  <c r="A100" i="62"/>
  <c r="A108" i="62"/>
  <c r="A116" i="62"/>
  <c r="A124" i="62"/>
  <c r="A132" i="62"/>
  <c r="A43" i="62"/>
  <c r="A51" i="62"/>
  <c r="A59" i="62"/>
  <c r="A67" i="62"/>
  <c r="A75" i="62"/>
  <c r="A83" i="62"/>
  <c r="A91" i="62"/>
  <c r="A99" i="62"/>
  <c r="A107" i="62"/>
  <c r="A115" i="62"/>
  <c r="A123" i="62"/>
  <c r="A131" i="62"/>
  <c r="A41" i="62"/>
  <c r="A42" i="62"/>
  <c r="A50" i="62"/>
  <c r="A58" i="62"/>
  <c r="A66" i="62"/>
  <c r="A74" i="62"/>
  <c r="A82" i="62"/>
  <c r="A90" i="62"/>
  <c r="A98" i="62"/>
  <c r="A106" i="62"/>
  <c r="A114" i="62"/>
  <c r="A122" i="62"/>
  <c r="A316" i="62"/>
  <c r="A308" i="62"/>
  <c r="A300" i="62"/>
  <c r="A292" i="62"/>
  <c r="A284" i="62"/>
  <c r="A276" i="62"/>
  <c r="A268" i="62"/>
  <c r="A260" i="62"/>
  <c r="A252" i="62"/>
  <c r="A244" i="62"/>
  <c r="A236" i="62"/>
  <c r="A228" i="62"/>
  <c r="A220" i="62"/>
  <c r="A212" i="62"/>
  <c r="A204" i="62"/>
  <c r="A196" i="62"/>
  <c r="A188" i="62"/>
  <c r="A180" i="62"/>
  <c r="A172" i="62"/>
  <c r="A164" i="62"/>
  <c r="A156" i="62"/>
  <c r="A148" i="62"/>
  <c r="A140" i="62"/>
  <c r="A113" i="62"/>
  <c r="A49" i="62"/>
  <c r="A317" i="62"/>
  <c r="A309" i="62"/>
  <c r="A301" i="62"/>
  <c r="A293" i="62"/>
  <c r="A285" i="62"/>
  <c r="A277" i="62"/>
  <c r="A269" i="62"/>
  <c r="A261" i="62"/>
  <c r="A253" i="62"/>
  <c r="A245" i="62"/>
  <c r="A237" i="62"/>
  <c r="A229" i="62"/>
  <c r="A221" i="62"/>
  <c r="A213" i="62"/>
  <c r="A205" i="62"/>
  <c r="A197" i="62"/>
  <c r="A189" i="62"/>
  <c r="A181" i="62"/>
  <c r="A173" i="62"/>
  <c r="A165" i="62"/>
  <c r="A157" i="62"/>
  <c r="A149" i="62"/>
  <c r="A141" i="62"/>
  <c r="A121" i="62"/>
  <c r="A57" i="62"/>
  <c r="A318" i="62"/>
  <c r="A310" i="62"/>
  <c r="A302" i="62"/>
  <c r="A294" i="62"/>
  <c r="A286" i="62"/>
  <c r="A278" i="62"/>
  <c r="A270" i="62"/>
  <c r="A262" i="62"/>
  <c r="A254" i="62"/>
  <c r="A246" i="62"/>
  <c r="A238" i="62"/>
  <c r="A230" i="62"/>
  <c r="A222" i="62"/>
  <c r="A214" i="62"/>
  <c r="A206" i="62"/>
  <c r="A198" i="62"/>
  <c r="A190" i="62"/>
  <c r="A182" i="62"/>
  <c r="A174" i="62"/>
  <c r="A166" i="62"/>
  <c r="A158" i="62"/>
  <c r="A150" i="62"/>
  <c r="A142" i="62"/>
  <c r="A65" i="62"/>
  <c r="A311" i="62"/>
  <c r="A303" i="62"/>
  <c r="A295" i="62"/>
  <c r="A287" i="62"/>
  <c r="A279" i="62"/>
  <c r="A271" i="62"/>
  <c r="A263" i="62"/>
  <c r="A255" i="62"/>
  <c r="A247" i="62"/>
  <c r="A239" i="62"/>
  <c r="A231" i="62"/>
  <c r="A223" i="62"/>
  <c r="A215" i="62"/>
  <c r="A207" i="62"/>
  <c r="A199" i="62"/>
  <c r="A191" i="62"/>
  <c r="A183" i="62"/>
  <c r="A175" i="62"/>
  <c r="A167" i="62"/>
  <c r="A159" i="62"/>
  <c r="A151" i="62"/>
  <c r="A143" i="62"/>
  <c r="A73" i="62"/>
  <c r="A312" i="62"/>
  <c r="A304" i="62"/>
  <c r="A296" i="62"/>
  <c r="A288" i="62"/>
  <c r="A280" i="62"/>
  <c r="A272" i="62"/>
  <c r="A264" i="62"/>
  <c r="A256" i="62"/>
  <c r="A248" i="62"/>
  <c r="A240" i="62"/>
  <c r="A232" i="62"/>
  <c r="A224" i="62"/>
  <c r="A216" i="62"/>
  <c r="A208" i="62"/>
  <c r="A200" i="62"/>
  <c r="A192" i="62"/>
  <c r="A184" i="62"/>
  <c r="A176" i="62"/>
  <c r="A168" i="62"/>
  <c r="A160" i="62"/>
  <c r="A152" i="62"/>
  <c r="A144" i="62"/>
  <c r="A130" i="62"/>
  <c r="A81" i="62"/>
  <c r="A313" i="62"/>
  <c r="A305" i="62"/>
  <c r="A297" i="62"/>
  <c r="A289" i="62"/>
  <c r="A281" i="62"/>
  <c r="A273" i="62"/>
  <c r="A265" i="62"/>
  <c r="A257" i="62"/>
  <c r="A249" i="62"/>
  <c r="A241" i="62"/>
  <c r="A233" i="62"/>
  <c r="A225" i="62"/>
  <c r="A217" i="62"/>
  <c r="A209" i="62"/>
  <c r="A201" i="62"/>
  <c r="A193" i="62"/>
  <c r="A185" i="62"/>
  <c r="A177" i="62"/>
  <c r="A169" i="62"/>
  <c r="A161" i="62"/>
  <c r="A153" i="62"/>
  <c r="A145" i="62"/>
  <c r="A129" i="62"/>
  <c r="A89" i="62"/>
  <c r="B498" i="104"/>
  <c r="B490" i="104"/>
  <c r="B482" i="104"/>
  <c r="B474" i="104"/>
  <c r="B466" i="104"/>
  <c r="B458" i="104"/>
  <c r="B450" i="104"/>
  <c r="B442" i="104"/>
  <c r="B434" i="104"/>
  <c r="B426" i="104"/>
  <c r="B418" i="104"/>
  <c r="B410" i="104"/>
  <c r="B402" i="104"/>
  <c r="B394" i="104"/>
  <c r="B386" i="104"/>
  <c r="B378" i="104"/>
  <c r="B370" i="104"/>
  <c r="B362" i="104"/>
  <c r="B354" i="104"/>
  <c r="B346" i="104"/>
  <c r="B338" i="104"/>
  <c r="B330" i="104"/>
  <c r="B322" i="104"/>
  <c r="B314" i="104"/>
  <c r="B306" i="104"/>
  <c r="B298" i="104"/>
  <c r="B290" i="104"/>
  <c r="B282" i="104"/>
  <c r="B274" i="104"/>
  <c r="B266" i="104"/>
  <c r="B258" i="104"/>
  <c r="B250" i="104"/>
  <c r="B242" i="104"/>
  <c r="B234" i="104"/>
  <c r="B226" i="104"/>
  <c r="B218" i="104"/>
  <c r="B210" i="104"/>
  <c r="B202" i="104"/>
  <c r="B194" i="104"/>
  <c r="B186" i="104"/>
  <c r="B178" i="104"/>
  <c r="B170" i="104"/>
  <c r="B162" i="104"/>
  <c r="B154" i="104"/>
  <c r="B146" i="104"/>
  <c r="B138" i="104"/>
  <c r="B130" i="104"/>
  <c r="B122" i="104"/>
  <c r="B114" i="104"/>
  <c r="B106" i="104"/>
  <c r="B98" i="104"/>
  <c r="B87" i="104"/>
  <c r="B76" i="104"/>
  <c r="B66" i="104"/>
  <c r="B55" i="104"/>
  <c r="B44" i="104"/>
  <c r="B34" i="104"/>
  <c r="B21" i="104"/>
  <c r="B493" i="104"/>
  <c r="B485" i="104"/>
  <c r="B477" i="104"/>
  <c r="B469" i="104"/>
  <c r="B461" i="104"/>
  <c r="B453" i="104"/>
  <c r="B445" i="104"/>
  <c r="B437" i="104"/>
  <c r="B429" i="104"/>
  <c r="B421" i="104"/>
  <c r="B413" i="104"/>
  <c r="B405" i="104"/>
  <c r="B397" i="104"/>
  <c r="B389" i="104"/>
  <c r="B381" i="104"/>
  <c r="B373" i="104"/>
  <c r="B365" i="104"/>
  <c r="B357" i="104"/>
  <c r="B349" i="104"/>
  <c r="B341" i="104"/>
  <c r="B333" i="104"/>
  <c r="B325" i="104"/>
  <c r="B317" i="104"/>
  <c r="B309" i="104"/>
  <c r="B301" i="104"/>
  <c r="B293" i="104"/>
  <c r="B285" i="104"/>
  <c r="B277" i="104"/>
  <c r="B269" i="104"/>
  <c r="B261" i="104"/>
  <c r="B253" i="104"/>
  <c r="B245" i="104"/>
  <c r="B237" i="104"/>
  <c r="B229" i="104"/>
  <c r="B221" i="104"/>
  <c r="B213" i="104"/>
  <c r="B205" i="104"/>
  <c r="B197" i="104"/>
  <c r="B189" i="104"/>
  <c r="B181" i="104"/>
  <c r="B173" i="104"/>
  <c r="B165" i="104"/>
  <c r="B157" i="104"/>
  <c r="B149" i="104"/>
  <c r="B141" i="104"/>
  <c r="B133" i="104"/>
  <c r="B125" i="104"/>
  <c r="B117" i="104"/>
  <c r="B109" i="104"/>
  <c r="B101" i="104"/>
  <c r="B91" i="104"/>
  <c r="B81" i="104"/>
  <c r="B69" i="104"/>
  <c r="B59" i="104"/>
  <c r="B49" i="104"/>
  <c r="B37" i="104"/>
  <c r="B27" i="104"/>
  <c r="B492" i="104"/>
  <c r="B484" i="104"/>
  <c r="B476" i="104"/>
  <c r="B468" i="104"/>
  <c r="B460" i="104"/>
  <c r="B452" i="104"/>
  <c r="B444" i="104"/>
  <c r="B436" i="104"/>
  <c r="B428" i="104"/>
  <c r="B420" i="104"/>
  <c r="B412" i="104"/>
  <c r="B404" i="104"/>
  <c r="B396" i="104"/>
  <c r="B388" i="104"/>
  <c r="B380" i="104"/>
  <c r="B372" i="104"/>
  <c r="B364" i="104"/>
  <c r="B356" i="104"/>
  <c r="B348" i="104"/>
  <c r="B340" i="104"/>
  <c r="B332" i="104"/>
  <c r="B324" i="104"/>
  <c r="B316" i="104"/>
  <c r="B308" i="104"/>
  <c r="B300" i="104"/>
  <c r="B292" i="104"/>
  <c r="B284" i="104"/>
  <c r="B276" i="104"/>
  <c r="B268" i="104"/>
  <c r="B260" i="104"/>
  <c r="B252" i="104"/>
  <c r="B244" i="104"/>
  <c r="B236" i="104"/>
  <c r="B228" i="104"/>
  <c r="B220" i="104"/>
  <c r="B212" i="104"/>
  <c r="B204" i="104"/>
  <c r="B196" i="104"/>
  <c r="B188" i="104"/>
  <c r="B180" i="104"/>
  <c r="B172" i="104"/>
  <c r="B164" i="104"/>
  <c r="B156" i="104"/>
  <c r="B148" i="104"/>
  <c r="B140" i="104"/>
  <c r="B132" i="104"/>
  <c r="B124" i="104"/>
  <c r="B116" i="104"/>
  <c r="B108" i="104"/>
  <c r="B100" i="104"/>
  <c r="B90" i="104"/>
  <c r="B79" i="104"/>
  <c r="B68" i="104"/>
  <c r="B58" i="104"/>
  <c r="B47" i="104"/>
  <c r="B36" i="104"/>
  <c r="B26" i="104"/>
  <c r="B491" i="104"/>
  <c r="B483" i="104"/>
  <c r="B475" i="104"/>
  <c r="B467" i="104"/>
  <c r="B459" i="104"/>
  <c r="B451" i="104"/>
  <c r="B443" i="104"/>
  <c r="B435" i="104"/>
  <c r="B427" i="104"/>
  <c r="B419" i="104"/>
  <c r="B411" i="104"/>
  <c r="B403" i="104"/>
  <c r="B395" i="104"/>
  <c r="B387" i="104"/>
  <c r="B379" i="104"/>
  <c r="B371" i="104"/>
  <c r="B363" i="104"/>
  <c r="B355" i="104"/>
  <c r="B347" i="104"/>
  <c r="B339" i="104"/>
  <c r="B331" i="104"/>
  <c r="B323" i="104"/>
  <c r="B315" i="104"/>
  <c r="B307" i="104"/>
  <c r="B299" i="104"/>
  <c r="B291" i="104"/>
  <c r="B283" i="104"/>
  <c r="B275" i="104"/>
  <c r="B267" i="104"/>
  <c r="B259" i="104"/>
  <c r="B251" i="104"/>
  <c r="B243" i="104"/>
  <c r="B235" i="104"/>
  <c r="B227" i="104"/>
  <c r="B219" i="104"/>
  <c r="B211" i="104"/>
  <c r="B203" i="104"/>
  <c r="B195" i="104"/>
  <c r="B187" i="104"/>
  <c r="B179" i="104"/>
  <c r="B171" i="104"/>
  <c r="B163" i="104"/>
  <c r="B155" i="104"/>
  <c r="B147" i="104"/>
  <c r="B139" i="104"/>
  <c r="B131" i="104"/>
  <c r="B123" i="104"/>
  <c r="B115" i="104"/>
  <c r="B107" i="104"/>
  <c r="B99" i="104"/>
  <c r="B89" i="104"/>
  <c r="B77" i="104"/>
  <c r="B67" i="104"/>
  <c r="B57" i="104"/>
  <c r="B45" i="104"/>
  <c r="B35" i="104"/>
  <c r="B25" i="104"/>
  <c r="B20" i="104"/>
  <c r="B19" i="104"/>
  <c r="B23" i="104"/>
  <c r="B94" i="104"/>
  <c r="B86" i="104"/>
  <c r="B78" i="104"/>
  <c r="B70" i="104"/>
  <c r="B62" i="104"/>
  <c r="B54" i="104"/>
  <c r="B46" i="104"/>
  <c r="B38" i="104"/>
  <c r="B30" i="104"/>
  <c r="B22" i="104"/>
  <c r="B96" i="104"/>
  <c r="B88" i="104"/>
  <c r="B80" i="104"/>
  <c r="B72" i="104"/>
  <c r="B64" i="104"/>
  <c r="B56" i="104"/>
  <c r="B48" i="104"/>
  <c r="B40" i="104"/>
  <c r="B32" i="104"/>
  <c r="P24" i="99"/>
  <c r="G53" i="41"/>
  <c r="T47" i="41"/>
  <c r="AI50" i="104" s="1"/>
  <c r="D77" i="57"/>
  <c r="Q47" i="41"/>
  <c r="AI35" i="104" s="1"/>
  <c r="E47" i="41"/>
  <c r="O47" i="41"/>
  <c r="AI25" i="104" s="1"/>
  <c r="D47" i="41"/>
  <c r="G47" i="41" s="1"/>
  <c r="AH50" i="104"/>
  <c r="D80" i="57"/>
  <c r="AH45" i="104"/>
  <c r="F70" i="78"/>
  <c r="F78" i="78" s="1"/>
  <c r="D78" i="57"/>
  <c r="R47" i="41"/>
  <c r="AI40" i="104" s="1"/>
  <c r="G11" i="41"/>
  <c r="S47" i="41"/>
  <c r="AI45" i="104" s="1"/>
  <c r="AH35" i="104"/>
  <c r="G8" i="41"/>
  <c r="G21" i="98"/>
  <c r="G22" i="98"/>
  <c r="G20" i="98"/>
  <c r="G18" i="98"/>
  <c r="H40" i="71" s="1"/>
  <c r="G17" i="98"/>
  <c r="H39" i="71" s="1"/>
  <c r="L12" i="73"/>
  <c r="O12" i="73" s="1"/>
  <c r="G16" i="98"/>
  <c r="H38" i="71" s="1"/>
  <c r="G24" i="98"/>
  <c r="G15" i="98"/>
  <c r="H37" i="71" s="1"/>
  <c r="G23" i="98"/>
  <c r="G14" i="98"/>
  <c r="E25" i="99"/>
  <c r="C13" i="99" s="1"/>
  <c r="L11" i="73"/>
  <c r="O11" i="73" s="1"/>
  <c r="N54" i="73"/>
  <c r="J52" i="73"/>
  <c r="J51" i="73"/>
  <c r="G57" i="57"/>
  <c r="L40" i="97"/>
  <c r="O40" i="97" s="1"/>
  <c r="J24" i="99"/>
  <c r="N56" i="97"/>
  <c r="J40" i="97"/>
  <c r="J38" i="97"/>
  <c r="J37" i="97"/>
  <c r="J23" i="97"/>
  <c r="Q23" i="99"/>
  <c r="G11" i="99" s="1"/>
  <c r="H22" i="99"/>
  <c r="D10" i="99" s="1"/>
  <c r="K21" i="99"/>
  <c r="E9" i="99" s="1"/>
  <c r="E15" i="99" s="1"/>
  <c r="N21" i="73"/>
  <c r="L38" i="73"/>
  <c r="O38" i="73" s="1"/>
  <c r="J17" i="97"/>
  <c r="P57" i="57"/>
  <c r="K23" i="99"/>
  <c r="E11" i="99" s="1"/>
  <c r="J30" i="73"/>
  <c r="L28" i="73"/>
  <c r="O28" i="73" s="1"/>
  <c r="N25" i="99"/>
  <c r="F13" i="99" s="1"/>
  <c r="N39" i="73"/>
  <c r="L27" i="73"/>
  <c r="O27" i="73" s="1"/>
  <c r="L26" i="73"/>
  <c r="O26" i="73" s="1"/>
  <c r="L52" i="97"/>
  <c r="O52" i="97" s="1"/>
  <c r="L42" i="97"/>
  <c r="O42" i="97" s="1"/>
  <c r="L28" i="97"/>
  <c r="O28" i="97" s="1"/>
  <c r="L26" i="97"/>
  <c r="O26" i="97" s="1"/>
  <c r="L24" i="97"/>
  <c r="O24" i="97" s="1"/>
  <c r="M37" i="57"/>
  <c r="L14" i="73"/>
  <c r="O14" i="73" s="1"/>
  <c r="L14" i="97"/>
  <c r="O14" i="97" s="1"/>
  <c r="N46" i="73"/>
  <c r="N44" i="73"/>
  <c r="N13" i="73"/>
  <c r="N40" i="73"/>
  <c r="C25" i="66"/>
  <c r="J12" i="73"/>
  <c r="L43" i="97"/>
  <c r="O43" i="97" s="1"/>
  <c r="L18" i="97"/>
  <c r="O18" i="97" s="1"/>
  <c r="N36" i="73"/>
  <c r="N35" i="73"/>
  <c r="L32" i="73"/>
  <c r="O32" i="73" s="1"/>
  <c r="J55" i="97"/>
  <c r="J54" i="97"/>
  <c r="J25" i="97"/>
  <c r="L23" i="97"/>
  <c r="O23" i="97" s="1"/>
  <c r="D24" i="99"/>
  <c r="L57" i="73"/>
  <c r="O57" i="73" s="1"/>
  <c r="L55" i="73"/>
  <c r="O55" i="73" s="1"/>
  <c r="J20" i="73"/>
  <c r="N23" i="97"/>
  <c r="J22" i="97"/>
  <c r="K22" i="99"/>
  <c r="E10" i="99" s="1"/>
  <c r="L16" i="73"/>
  <c r="O16" i="73" s="1"/>
  <c r="N47" i="97"/>
  <c r="L36" i="97"/>
  <c r="O36" i="97" s="1"/>
  <c r="L16" i="97"/>
  <c r="O16" i="97" s="1"/>
  <c r="L88" i="41"/>
  <c r="D36" i="53" s="1"/>
  <c r="L49" i="73"/>
  <c r="O49" i="73" s="1"/>
  <c r="L47" i="73"/>
  <c r="O47" i="73" s="1"/>
  <c r="J44" i="73"/>
  <c r="L13" i="73"/>
  <c r="O13" i="73" s="1"/>
  <c r="L57" i="97"/>
  <c r="O57" i="97" s="1"/>
  <c r="J33" i="97"/>
  <c r="L32" i="97"/>
  <c r="O32" i="97" s="1"/>
  <c r="J16" i="97"/>
  <c r="J42" i="73"/>
  <c r="L40" i="73"/>
  <c r="O40" i="73" s="1"/>
  <c r="N15" i="73"/>
  <c r="L10" i="73"/>
  <c r="O10" i="73" s="1"/>
  <c r="J56" i="97"/>
  <c r="Q22" i="99"/>
  <c r="G10" i="99" s="1"/>
  <c r="J54" i="73"/>
  <c r="L53" i="73"/>
  <c r="O53" i="73" s="1"/>
  <c r="L52" i="73"/>
  <c r="O52" i="73" s="1"/>
  <c r="N31" i="73"/>
  <c r="N29" i="73"/>
  <c r="L24" i="73"/>
  <c r="O24" i="73" s="1"/>
  <c r="L23" i="73"/>
  <c r="O23" i="73" s="1"/>
  <c r="L22" i="73"/>
  <c r="O22" i="73" s="1"/>
  <c r="J14" i="73"/>
  <c r="L59" i="97"/>
  <c r="O59" i="97" s="1"/>
  <c r="L58" i="97"/>
  <c r="O58" i="97" s="1"/>
  <c r="L50" i="97"/>
  <c r="O50" i="97" s="1"/>
  <c r="J47" i="97"/>
  <c r="J46" i="97"/>
  <c r="N39" i="97"/>
  <c r="N13" i="97"/>
  <c r="J12" i="97"/>
  <c r="E23" i="99"/>
  <c r="C11" i="99" s="1"/>
  <c r="J59" i="73"/>
  <c r="J58" i="73"/>
  <c r="J57" i="73"/>
  <c r="J36" i="73"/>
  <c r="J29" i="73"/>
  <c r="J28" i="73"/>
  <c r="N48" i="97"/>
  <c r="N24" i="97"/>
  <c r="D15" i="98"/>
  <c r="E37" i="71" s="1"/>
  <c r="H25" i="99"/>
  <c r="D13" i="99" s="1"/>
  <c r="L42" i="73"/>
  <c r="O42" i="73" s="1"/>
  <c r="J34" i="73"/>
  <c r="N22" i="73"/>
  <c r="L18" i="73"/>
  <c r="O18" i="73" s="1"/>
  <c r="N11" i="73"/>
  <c r="L44" i="97"/>
  <c r="O44" i="97" s="1"/>
  <c r="Q25" i="99"/>
  <c r="G13" i="99" s="1"/>
  <c r="N45" i="73"/>
  <c r="J38" i="73"/>
  <c r="N37" i="73"/>
  <c r="J53" i="97"/>
  <c r="J45" i="97"/>
  <c r="L41" i="97"/>
  <c r="O41" i="97" s="1"/>
  <c r="J39" i="97"/>
  <c r="L31" i="97"/>
  <c r="O31" i="97" s="1"/>
  <c r="J15" i="97"/>
  <c r="J49" i="73"/>
  <c r="J21" i="73"/>
  <c r="L15" i="73"/>
  <c r="O15" i="73" s="1"/>
  <c r="E21" i="66"/>
  <c r="L55" i="97"/>
  <c r="O55" i="97" s="1"/>
  <c r="L51" i="97"/>
  <c r="O51" i="97" s="1"/>
  <c r="N41" i="97"/>
  <c r="J31" i="97"/>
  <c r="J30" i="97"/>
  <c r="L27" i="97"/>
  <c r="O27" i="97" s="1"/>
  <c r="N20" i="97"/>
  <c r="E24" i="71"/>
  <c r="J40" i="73"/>
  <c r="J13" i="73"/>
  <c r="D14" i="66"/>
  <c r="E12" i="71" s="1"/>
  <c r="N15" i="97"/>
  <c r="J47" i="73"/>
  <c r="J45" i="73"/>
  <c r="N42" i="73"/>
  <c r="J37" i="73"/>
  <c r="N34" i="73"/>
  <c r="J23" i="73"/>
  <c r="J22" i="73"/>
  <c r="N19" i="73"/>
  <c r="L17" i="73"/>
  <c r="O17" i="73" s="1"/>
  <c r="L53" i="97"/>
  <c r="O53" i="97" s="1"/>
  <c r="N49" i="97"/>
  <c r="J48" i="97"/>
  <c r="N45" i="97"/>
  <c r="N36" i="97"/>
  <c r="L34" i="97"/>
  <c r="O34" i="97" s="1"/>
  <c r="J24" i="97"/>
  <c r="J21" i="97"/>
  <c r="L19" i="97"/>
  <c r="O19" i="97" s="1"/>
  <c r="N21" i="99"/>
  <c r="F9" i="99" s="1"/>
  <c r="G14" i="66"/>
  <c r="H12" i="71" s="1"/>
  <c r="G79" i="41"/>
  <c r="D17" i="66"/>
  <c r="E15" i="71" s="1"/>
  <c r="N50" i="73"/>
  <c r="L34" i="73"/>
  <c r="O34" i="73" s="1"/>
  <c r="L30" i="73"/>
  <c r="O30" i="73" s="1"/>
  <c r="E25" i="98"/>
  <c r="N57" i="97"/>
  <c r="L48" i="97"/>
  <c r="O48" i="97" s="1"/>
  <c r="N44" i="97"/>
  <c r="L33" i="97"/>
  <c r="O33" i="97" s="1"/>
  <c r="N32" i="97"/>
  <c r="L29" i="97"/>
  <c r="O29" i="97" s="1"/>
  <c r="L11" i="97"/>
  <c r="O11" i="97" s="1"/>
  <c r="G24" i="99"/>
  <c r="N57" i="73"/>
  <c r="J50" i="73"/>
  <c r="L36" i="73"/>
  <c r="O36" i="73" s="1"/>
  <c r="N27" i="73"/>
  <c r="N55" i="97"/>
  <c r="N53" i="97"/>
  <c r="L39" i="97"/>
  <c r="O39" i="97" s="1"/>
  <c r="J32" i="97"/>
  <c r="J29" i="97"/>
  <c r="L17" i="97"/>
  <c r="O17" i="97" s="1"/>
  <c r="C14" i="98"/>
  <c r="N10" i="97"/>
  <c r="K25" i="99"/>
  <c r="E13" i="99" s="1"/>
  <c r="J55" i="73"/>
  <c r="N52" i="73"/>
  <c r="I41" i="71"/>
  <c r="N40" i="97"/>
  <c r="N31" i="97"/>
  <c r="F24" i="71"/>
  <c r="H23" i="99"/>
  <c r="D11" i="99" s="1"/>
  <c r="H21" i="99"/>
  <c r="D9" i="99" s="1"/>
  <c r="D15" i="99" s="1"/>
  <c r="L56" i="97"/>
  <c r="O56" i="97" s="1"/>
  <c r="N52" i="97"/>
  <c r="L47" i="97"/>
  <c r="O47" i="97" s="1"/>
  <c r="N28" i="97"/>
  <c r="L22" i="97"/>
  <c r="O22" i="97" s="1"/>
  <c r="N49" i="73"/>
  <c r="J46" i="73"/>
  <c r="L29" i="73"/>
  <c r="O29" i="73" s="1"/>
  <c r="J15" i="73"/>
  <c r="L49" i="97"/>
  <c r="O49" i="97" s="1"/>
  <c r="L35" i="97"/>
  <c r="O35" i="97" s="1"/>
  <c r="L25" i="97"/>
  <c r="O25" i="97" s="1"/>
  <c r="N22" i="97"/>
  <c r="L21" i="97"/>
  <c r="O21" i="97" s="1"/>
  <c r="Q21" i="99"/>
  <c r="G9" i="99" s="1"/>
  <c r="G15" i="99" s="1"/>
  <c r="E21" i="99"/>
  <c r="C9" i="99" s="1"/>
  <c r="D116" i="41"/>
  <c r="D14" i="53" s="1"/>
  <c r="E156" i="41"/>
  <c r="G61" i="41"/>
  <c r="F72" i="78"/>
  <c r="F80" i="78" s="1"/>
  <c r="L89" i="41"/>
  <c r="D22" i="93"/>
  <c r="D23" i="93" s="1"/>
  <c r="D22" i="107"/>
  <c r="D23" i="107" s="1"/>
  <c r="E25" i="66"/>
  <c r="D21" i="66"/>
  <c r="D18" i="66"/>
  <c r="E16" i="71" s="1"/>
  <c r="L58" i="73"/>
  <c r="O58" i="73" s="1"/>
  <c r="L50" i="73"/>
  <c r="O50" i="73" s="1"/>
  <c r="J35" i="73"/>
  <c r="L35" i="73"/>
  <c r="O35" i="73" s="1"/>
  <c r="L31" i="73"/>
  <c r="O31" i="73" s="1"/>
  <c r="L46" i="97"/>
  <c r="O46" i="97" s="1"/>
  <c r="N46" i="97"/>
  <c r="L46" i="73"/>
  <c r="O46" i="73" s="1"/>
  <c r="L25" i="73"/>
  <c r="O25" i="73" s="1"/>
  <c r="H14" i="66"/>
  <c r="E16" i="66"/>
  <c r="F14" i="71" s="1"/>
  <c r="G17" i="66"/>
  <c r="H15" i="71" s="1"/>
  <c r="H18" i="66"/>
  <c r="I16" i="71" s="1"/>
  <c r="G21" i="66"/>
  <c r="H22" i="66"/>
  <c r="E24" i="66"/>
  <c r="G25" i="66"/>
  <c r="H26" i="66"/>
  <c r="C15" i="66"/>
  <c r="D13" i="71" s="1"/>
  <c r="D16" i="66"/>
  <c r="E14" i="71" s="1"/>
  <c r="F17" i="66"/>
  <c r="G15" i="71" s="1"/>
  <c r="C19" i="66"/>
  <c r="D17" i="71" s="1"/>
  <c r="F21" i="66"/>
  <c r="C23" i="66"/>
  <c r="D24" i="66"/>
  <c r="F25" i="66"/>
  <c r="E15" i="66"/>
  <c r="F13" i="71" s="1"/>
  <c r="G16" i="66"/>
  <c r="H14" i="71" s="1"/>
  <c r="H17" i="66"/>
  <c r="I15" i="71" s="1"/>
  <c r="E19" i="66"/>
  <c r="F17" i="71" s="1"/>
  <c r="H21" i="66"/>
  <c r="E23" i="66"/>
  <c r="G24" i="66"/>
  <c r="H25" i="66"/>
  <c r="D15" i="66"/>
  <c r="E13" i="71" s="1"/>
  <c r="F16" i="66"/>
  <c r="G14" i="71" s="1"/>
  <c r="C18" i="66"/>
  <c r="D16" i="71" s="1"/>
  <c r="D19" i="66"/>
  <c r="E17" i="71" s="1"/>
  <c r="C22" i="66"/>
  <c r="D23" i="66"/>
  <c r="F24" i="66"/>
  <c r="C26" i="66"/>
  <c r="E14" i="66"/>
  <c r="G15" i="66"/>
  <c r="H13" i="71" s="1"/>
  <c r="H16" i="66"/>
  <c r="I14" i="71" s="1"/>
  <c r="E18" i="66"/>
  <c r="F16" i="71" s="1"/>
  <c r="G19" i="66"/>
  <c r="H17" i="71" s="1"/>
  <c r="E22" i="66"/>
  <c r="G23" i="66"/>
  <c r="H24" i="66"/>
  <c r="E26" i="66"/>
  <c r="J59" i="97"/>
  <c r="N59" i="97"/>
  <c r="N25" i="97"/>
  <c r="K25" i="97"/>
  <c r="H27" i="66"/>
  <c r="C24" i="66"/>
  <c r="E17" i="66"/>
  <c r="F15" i="71" s="1"/>
  <c r="J43" i="73"/>
  <c r="N43" i="73"/>
  <c r="J17" i="73"/>
  <c r="N17" i="73"/>
  <c r="L54" i="97"/>
  <c r="O54" i="97" s="1"/>
  <c r="N54" i="97"/>
  <c r="J26" i="97"/>
  <c r="N26" i="97"/>
  <c r="D36" i="41"/>
  <c r="F27" i="66"/>
  <c r="H23" i="66"/>
  <c r="C17" i="66"/>
  <c r="D15" i="71" s="1"/>
  <c r="J56" i="73"/>
  <c r="L56" i="73"/>
  <c r="O56" i="73" s="1"/>
  <c r="J48" i="73"/>
  <c r="L48" i="73"/>
  <c r="O48" i="73" s="1"/>
  <c r="L44" i="73"/>
  <c r="O44" i="73" s="1"/>
  <c r="J26" i="73"/>
  <c r="N26" i="73"/>
  <c r="D19" i="71"/>
  <c r="D18" i="71" s="1"/>
  <c r="C27" i="66"/>
  <c r="L54" i="73"/>
  <c r="O54" i="73" s="1"/>
  <c r="E36" i="41"/>
  <c r="E17" i="41" s="1"/>
  <c r="F26" i="66"/>
  <c r="F23" i="66"/>
  <c r="H19" i="66"/>
  <c r="I17" i="71" s="1"/>
  <c r="C16" i="66"/>
  <c r="D14" i="71" s="1"/>
  <c r="N55" i="73"/>
  <c r="N47" i="73"/>
  <c r="K38" i="73"/>
  <c r="N38" i="73"/>
  <c r="J19" i="73"/>
  <c r="L19" i="73"/>
  <c r="O19" i="73" s="1"/>
  <c r="F25" i="98"/>
  <c r="L30" i="97"/>
  <c r="O30" i="97" s="1"/>
  <c r="N30" i="97"/>
  <c r="N17" i="97"/>
  <c r="K17" i="97"/>
  <c r="M76" i="41"/>
  <c r="E31" i="102"/>
  <c r="E32" i="102" s="1"/>
  <c r="G60" i="41"/>
  <c r="G26" i="66"/>
  <c r="F22" i="66"/>
  <c r="F19" i="66"/>
  <c r="G17" i="71" s="1"/>
  <c r="H15" i="66"/>
  <c r="I13" i="71" s="1"/>
  <c r="J53" i="73"/>
  <c r="N53" i="73"/>
  <c r="L20" i="73"/>
  <c r="O20" i="73" s="1"/>
  <c r="J43" i="97"/>
  <c r="N43" i="97"/>
  <c r="N33" i="97"/>
  <c r="K33" i="97"/>
  <c r="J18" i="97"/>
  <c r="N18" i="97"/>
  <c r="K16" i="97"/>
  <c r="N16" i="97"/>
  <c r="F14" i="98"/>
  <c r="C16" i="98"/>
  <c r="D38" i="71" s="1"/>
  <c r="D17" i="98"/>
  <c r="E39" i="71" s="1"/>
  <c r="F18" i="98"/>
  <c r="G40" i="71" s="1"/>
  <c r="C20" i="98"/>
  <c r="D21" i="98"/>
  <c r="F22" i="98"/>
  <c r="C24" i="98"/>
  <c r="H14" i="98"/>
  <c r="E16" i="98"/>
  <c r="F38" i="71" s="1"/>
  <c r="H18" i="98"/>
  <c r="I40" i="71" s="1"/>
  <c r="E20" i="98"/>
  <c r="H22" i="98"/>
  <c r="E24" i="98"/>
  <c r="C15" i="98"/>
  <c r="D37" i="71" s="1"/>
  <c r="D16" i="98"/>
  <c r="E38" i="71" s="1"/>
  <c r="F17" i="98"/>
  <c r="G39" i="71" s="1"/>
  <c r="D20" i="98"/>
  <c r="F21" i="98"/>
  <c r="C23" i="98"/>
  <c r="D24" i="98"/>
  <c r="E15" i="98"/>
  <c r="F37" i="71" s="1"/>
  <c r="H17" i="98"/>
  <c r="I39" i="71" s="1"/>
  <c r="H21" i="98"/>
  <c r="E23" i="98"/>
  <c r="E14" i="98"/>
  <c r="H16" i="98"/>
  <c r="I38" i="71" s="1"/>
  <c r="E18" i="98"/>
  <c r="F40" i="71" s="1"/>
  <c r="H20" i="98"/>
  <c r="E22" i="98"/>
  <c r="H24" i="98"/>
  <c r="D14" i="98"/>
  <c r="F15" i="98"/>
  <c r="G37" i="71" s="1"/>
  <c r="C17" i="98"/>
  <c r="D39" i="71" s="1"/>
  <c r="D18" i="98"/>
  <c r="E40" i="71" s="1"/>
  <c r="C21" i="98"/>
  <c r="D22" i="98"/>
  <c r="F23" i="98"/>
  <c r="H15" i="98"/>
  <c r="I37" i="71" s="1"/>
  <c r="E21" i="98"/>
  <c r="F16" i="98"/>
  <c r="G38" i="71" s="1"/>
  <c r="C22" i="98"/>
  <c r="E17" i="98"/>
  <c r="F39" i="71" s="1"/>
  <c r="C18" i="98"/>
  <c r="D40" i="71" s="1"/>
  <c r="D23" i="98"/>
  <c r="H23" i="98"/>
  <c r="L80" i="41"/>
  <c r="G76" i="41"/>
  <c r="G73" i="41" s="1"/>
  <c r="G22" i="108"/>
  <c r="G23" i="108" s="1"/>
  <c r="D26" i="66"/>
  <c r="G22" i="66"/>
  <c r="F18" i="66"/>
  <c r="G16" i="71" s="1"/>
  <c r="F15" i="66"/>
  <c r="G13" i="71" s="1"/>
  <c r="L59" i="73"/>
  <c r="O59" i="73" s="1"/>
  <c r="N56" i="73"/>
  <c r="L51" i="73"/>
  <c r="O51" i="73" s="1"/>
  <c r="N48" i="73"/>
  <c r="J41" i="73"/>
  <c r="N41" i="73"/>
  <c r="N20" i="73"/>
  <c r="F24" i="98"/>
  <c r="L38" i="97"/>
  <c r="O38" i="97" s="1"/>
  <c r="N38" i="97"/>
  <c r="N37" i="97"/>
  <c r="L37" i="97"/>
  <c r="O37" i="97" s="1"/>
  <c r="J34" i="97"/>
  <c r="N34" i="97"/>
  <c r="E22" i="107"/>
  <c r="E23" i="107" s="1"/>
  <c r="E73" i="41"/>
  <c r="G39" i="41"/>
  <c r="D25" i="66"/>
  <c r="D22" i="66"/>
  <c r="G18" i="66"/>
  <c r="H16" i="71" s="1"/>
  <c r="F14" i="66"/>
  <c r="K59" i="73"/>
  <c r="N59" i="73"/>
  <c r="N58" i="73"/>
  <c r="K51" i="73"/>
  <c r="N51" i="73"/>
  <c r="L43" i="73"/>
  <c r="O43" i="73" s="1"/>
  <c r="J33" i="73"/>
  <c r="N33" i="73"/>
  <c r="J10" i="73"/>
  <c r="N10" i="73"/>
  <c r="F20" i="98"/>
  <c r="J51" i="97"/>
  <c r="N51" i="97"/>
  <c r="K49" i="97"/>
  <c r="L20" i="97"/>
  <c r="O20" i="97" s="1"/>
  <c r="E22" i="108"/>
  <c r="E23" i="108" s="1"/>
  <c r="I18" i="71"/>
  <c r="G27" i="66"/>
  <c r="L45" i="73"/>
  <c r="O45" i="73" s="1"/>
  <c r="L37" i="73"/>
  <c r="O37" i="73" s="1"/>
  <c r="N32" i="73"/>
  <c r="J32" i="73"/>
  <c r="N30" i="73"/>
  <c r="N16" i="73"/>
  <c r="J16" i="73"/>
  <c r="N14" i="73"/>
  <c r="J50" i="97"/>
  <c r="N50" i="97"/>
  <c r="J42" i="97"/>
  <c r="N42" i="97"/>
  <c r="B22" i="65"/>
  <c r="G18" i="71"/>
  <c r="D27" i="66"/>
  <c r="J39" i="73"/>
  <c r="L39" i="73"/>
  <c r="O39" i="73" s="1"/>
  <c r="J25" i="73"/>
  <c r="N25" i="73"/>
  <c r="N23" i="73"/>
  <c r="H42" i="71"/>
  <c r="H41" i="71" s="1"/>
  <c r="J58" i="97"/>
  <c r="N58" i="97"/>
  <c r="H18" i="71"/>
  <c r="E27" i="66"/>
  <c r="L33" i="73"/>
  <c r="O33" i="73" s="1"/>
  <c r="J31" i="73"/>
  <c r="J27" i="73"/>
  <c r="L21" i="73"/>
  <c r="O21" i="73" s="1"/>
  <c r="J11" i="73"/>
  <c r="J13" i="97"/>
  <c r="L13" i="97"/>
  <c r="O13" i="97" s="1"/>
  <c r="E18" i="71"/>
  <c r="L41" i="73"/>
  <c r="O41" i="73" s="1"/>
  <c r="N28" i="73"/>
  <c r="J18" i="73"/>
  <c r="N18" i="73"/>
  <c r="N12" i="73"/>
  <c r="J19" i="97"/>
  <c r="N19" i="97"/>
  <c r="F18" i="71"/>
  <c r="N24" i="73"/>
  <c r="J24" i="73"/>
  <c r="E43" i="71"/>
  <c r="E41" i="71" s="1"/>
  <c r="D25" i="98"/>
  <c r="D42" i="71"/>
  <c r="D41" i="71" s="1"/>
  <c r="C25" i="98"/>
  <c r="L45" i="97"/>
  <c r="O45" i="97" s="1"/>
  <c r="J35" i="97"/>
  <c r="N35" i="97"/>
  <c r="J27" i="97"/>
  <c r="N27" i="97"/>
  <c r="J14" i="97"/>
  <c r="N14" i="97"/>
  <c r="I24" i="71"/>
  <c r="J57" i="97"/>
  <c r="J49" i="97"/>
  <c r="J41" i="97"/>
  <c r="L15" i="97"/>
  <c r="O15" i="97" s="1"/>
  <c r="J10" i="97"/>
  <c r="F41" i="71"/>
  <c r="J52" i="97"/>
  <c r="J44" i="97"/>
  <c r="J36" i="97"/>
  <c r="N29" i="97"/>
  <c r="J28" i="97"/>
  <c r="N21" i="97"/>
  <c r="J20" i="97"/>
  <c r="J11" i="97"/>
  <c r="N11" i="97"/>
  <c r="H25" i="98"/>
  <c r="L12" i="97"/>
  <c r="O12" i="97" s="1"/>
  <c r="H49" i="57"/>
  <c r="H29" i="57"/>
  <c r="H24" i="71"/>
  <c r="F12" i="99"/>
  <c r="M24" i="99"/>
  <c r="G41" i="71"/>
  <c r="N12" i="97"/>
  <c r="L10" i="97"/>
  <c r="G24" i="71"/>
  <c r="N22" i="99"/>
  <c r="F10" i="99" s="1"/>
  <c r="E22" i="99"/>
  <c r="C10" i="99" s="1"/>
  <c r="D24" i="71"/>
  <c r="N23" i="99"/>
  <c r="F11" i="99" s="1"/>
  <c r="G14" i="100" l="1"/>
  <c r="E15" i="100"/>
  <c r="E8" i="100" s="1"/>
  <c r="H14" i="100"/>
  <c r="E6" i="100"/>
  <c r="I14" i="100"/>
  <c r="J14" i="100"/>
  <c r="F14" i="100"/>
  <c r="Q91" i="41"/>
  <c r="P91" i="41"/>
  <c r="T91" i="41"/>
  <c r="F15" i="99"/>
  <c r="AH25" i="104"/>
  <c r="C15" i="99"/>
  <c r="D86" i="41"/>
  <c r="K60" i="97" s="1"/>
  <c r="D90" i="41"/>
  <c r="G90" i="41" s="1"/>
  <c r="F22" i="69"/>
  <c r="H21" i="69"/>
  <c r="C250" i="62"/>
  <c r="B492" i="62"/>
  <c r="C727" i="62"/>
  <c r="C274" i="62"/>
  <c r="D306" i="62"/>
  <c r="C508" i="62"/>
  <c r="B146" i="62"/>
  <c r="C146" i="62"/>
  <c r="D299" i="62"/>
  <c r="C187" i="62"/>
  <c r="D242" i="62"/>
  <c r="C155" i="62"/>
  <c r="B515" i="62"/>
  <c r="B485" i="62"/>
  <c r="B234" i="62"/>
  <c r="B885" i="62"/>
  <c r="C342" i="62"/>
  <c r="C227" i="62"/>
  <c r="D291" i="62"/>
  <c r="C395" i="62"/>
  <c r="B824" i="62"/>
  <c r="D170" i="62"/>
  <c r="C442" i="62"/>
  <c r="D336" i="62"/>
  <c r="D226" i="62"/>
  <c r="C235" i="62"/>
  <c r="C438" i="62"/>
  <c r="B503" i="62"/>
  <c r="C319" i="62"/>
  <c r="D154" i="62"/>
  <c r="D195" i="62"/>
  <c r="B690" i="62"/>
  <c r="D350" i="62"/>
  <c r="D494" i="62"/>
  <c r="D243" i="62"/>
  <c r="D186" i="62"/>
  <c r="B250" i="62"/>
  <c r="B97" i="62"/>
  <c r="C435" i="62"/>
  <c r="D356" i="62"/>
  <c r="C242" i="62"/>
  <c r="D179" i="62"/>
  <c r="B460" i="62"/>
  <c r="D235" i="62"/>
  <c r="D451" i="62"/>
  <c r="C97" i="62"/>
  <c r="B431" i="62"/>
  <c r="D251" i="62"/>
  <c r="B474" i="62"/>
  <c r="B592" i="62"/>
  <c r="B405" i="62"/>
  <c r="C468" i="62"/>
  <c r="C290" i="62"/>
  <c r="C299" i="62"/>
  <c r="C512" i="62"/>
  <c r="D97" i="62"/>
  <c r="C476" i="62"/>
  <c r="C314" i="62"/>
  <c r="B266" i="62"/>
  <c r="B437" i="62"/>
  <c r="C451" i="62"/>
  <c r="D163" i="62"/>
  <c r="B721" i="62"/>
  <c r="B461" i="62"/>
  <c r="C404" i="62"/>
  <c r="D442" i="62"/>
  <c r="B162" i="62"/>
  <c r="C720" i="62"/>
  <c r="B333" i="62"/>
  <c r="B194" i="62"/>
  <c r="D370" i="62"/>
  <c r="D395" i="62"/>
  <c r="G22" i="94"/>
  <c r="G23" i="94" s="1"/>
  <c r="D266" i="62"/>
  <c r="C322" i="62"/>
  <c r="C506" i="62"/>
  <c r="D399" i="62"/>
  <c r="B494" i="62"/>
  <c r="C326" i="62"/>
  <c r="B138" i="62"/>
  <c r="B283" i="62"/>
  <c r="B227" i="62"/>
  <c r="D460" i="62"/>
  <c r="C350" i="62"/>
  <c r="D435" i="62"/>
  <c r="C320" i="62"/>
  <c r="B455" i="62"/>
  <c r="B315" i="62"/>
  <c r="B137" i="62"/>
  <c r="C436" i="62"/>
  <c r="D234" i="62"/>
  <c r="D351" i="62"/>
  <c r="B983" i="62"/>
  <c r="D360" i="62"/>
  <c r="D455" i="62"/>
  <c r="B307" i="62"/>
  <c r="B203" i="62"/>
  <c r="C454" i="62"/>
  <c r="B749" i="62"/>
  <c r="B750" i="62"/>
  <c r="C307" i="62"/>
  <c r="B452" i="62"/>
  <c r="C282" i="62"/>
  <c r="B404" i="62"/>
  <c r="C399" i="62"/>
  <c r="C482" i="62"/>
  <c r="C398" i="62"/>
  <c r="C721" i="62"/>
  <c r="D162" i="62"/>
  <c r="D290" i="62"/>
  <c r="B454" i="62"/>
  <c r="C723" i="62"/>
  <c r="B243" i="62"/>
  <c r="B406" i="62"/>
  <c r="B336" i="62"/>
  <c r="B171" i="62"/>
  <c r="D282" i="62"/>
  <c r="C730" i="62"/>
  <c r="C162" i="62"/>
  <c r="C462" i="62"/>
  <c r="B591" i="62"/>
  <c r="B451" i="62"/>
  <c r="B458" i="62"/>
  <c r="C163" i="62"/>
  <c r="C396" i="62"/>
  <c r="C465" i="62"/>
  <c r="C480" i="62"/>
  <c r="C464" i="62"/>
  <c r="P65" i="55"/>
  <c r="C429" i="62"/>
  <c r="D283" i="62"/>
  <c r="C306" i="62"/>
  <c r="B590" i="62"/>
  <c r="C477" i="62"/>
  <c r="D485" i="62"/>
  <c r="C170" i="62"/>
  <c r="C428" i="62"/>
  <c r="B744" i="62"/>
  <c r="B752" i="62"/>
  <c r="D139" i="62"/>
  <c r="B446" i="62"/>
  <c r="C474" i="62"/>
  <c r="C478" i="62"/>
  <c r="C484" i="62"/>
  <c r="C401" i="62"/>
  <c r="B251" i="62"/>
  <c r="B435" i="62"/>
  <c r="C419" i="62"/>
  <c r="C408" i="62"/>
  <c r="D227" i="62"/>
  <c r="B186" i="62"/>
  <c r="C406" i="62"/>
  <c r="C410" i="62"/>
  <c r="B989" i="62"/>
  <c r="C402" i="62"/>
  <c r="D337" i="62"/>
  <c r="B880" i="62"/>
  <c r="C364" i="62"/>
  <c r="B993" i="62"/>
  <c r="B875" i="62"/>
  <c r="B984" i="62"/>
  <c r="D203" i="62"/>
  <c r="D146" i="62"/>
  <c r="D369" i="62"/>
  <c r="C415" i="62"/>
  <c r="C424" i="62"/>
  <c r="B883" i="62"/>
  <c r="D138" i="62"/>
  <c r="B298" i="62"/>
  <c r="B438" i="62"/>
  <c r="C353" i="62"/>
  <c r="B147" i="62"/>
  <c r="B258" i="62"/>
  <c r="D340" i="62"/>
  <c r="B877" i="62"/>
  <c r="B439" i="62"/>
  <c r="B448" i="62"/>
  <c r="D333" i="62"/>
  <c r="B440" i="62"/>
  <c r="B195" i="62"/>
  <c r="B992" i="62"/>
  <c r="B884" i="62"/>
  <c r="D372" i="62"/>
  <c r="B267" i="62"/>
  <c r="B517" i="62"/>
  <c r="B259" i="62"/>
  <c r="B299" i="62"/>
  <c r="D365" i="62"/>
  <c r="B139" i="62"/>
  <c r="B187" i="62"/>
  <c r="B912" i="62"/>
  <c r="B876" i="62"/>
  <c r="C416" i="62"/>
  <c r="C417" i="62"/>
  <c r="B426" i="62"/>
  <c r="W56" i="55"/>
  <c r="B433" i="62"/>
  <c r="C420" i="62"/>
  <c r="B429" i="62"/>
  <c r="B920" i="62"/>
  <c r="V56" i="55"/>
  <c r="B780" i="62"/>
  <c r="B781" i="62"/>
  <c r="B782" i="62"/>
  <c r="B785" i="62"/>
  <c r="B977" i="62"/>
  <c r="B974" i="62"/>
  <c r="B980" i="62"/>
  <c r="B981" i="62"/>
  <c r="B972" i="62"/>
  <c r="D461" i="62"/>
  <c r="C550" i="68"/>
  <c r="C551" i="68"/>
  <c r="C555" i="68"/>
  <c r="C549" i="68"/>
  <c r="C552" i="68"/>
  <c r="C546" i="68"/>
  <c r="C556" i="68"/>
  <c r="C547" i="68"/>
  <c r="C548" i="68"/>
  <c r="C554" i="68"/>
  <c r="C545" i="68"/>
  <c r="C553" i="68"/>
  <c r="C23" i="68"/>
  <c r="C22" i="68"/>
  <c r="C27" i="68"/>
  <c r="C19" i="68"/>
  <c r="C25" i="68"/>
  <c r="C20" i="68"/>
  <c r="C28" i="68"/>
  <c r="C21" i="68"/>
  <c r="C26" i="68"/>
  <c r="C17" i="68"/>
  <c r="D17" i="68" s="1"/>
  <c r="C18" i="68"/>
  <c r="C13" i="69"/>
  <c r="D13" i="69" s="1"/>
  <c r="C24" i="68"/>
  <c r="C334" i="68"/>
  <c r="C335" i="68"/>
  <c r="C338" i="68"/>
  <c r="C331" i="68"/>
  <c r="C339" i="68"/>
  <c r="C332" i="68"/>
  <c r="C336" i="68"/>
  <c r="C333" i="68"/>
  <c r="C330" i="68"/>
  <c r="C329" i="68"/>
  <c r="C340" i="68"/>
  <c r="C337" i="68"/>
  <c r="C1051" i="68"/>
  <c r="C1055" i="68"/>
  <c r="C1054" i="68"/>
  <c r="C1056" i="68"/>
  <c r="C1049" i="68"/>
  <c r="C1050" i="68"/>
  <c r="C1057" i="68"/>
  <c r="C1060" i="68"/>
  <c r="C1059" i="68"/>
  <c r="C1058" i="68"/>
  <c r="C1053" i="68"/>
  <c r="C1052" i="68"/>
  <c r="C1007" i="68"/>
  <c r="C1006" i="68"/>
  <c r="C1004" i="68"/>
  <c r="C1001" i="68"/>
  <c r="C1005" i="68"/>
  <c r="C1003" i="68"/>
  <c r="C1008" i="68"/>
  <c r="C1002" i="68"/>
  <c r="C1012" i="68"/>
  <c r="C1010" i="68"/>
  <c r="C1011" i="68"/>
  <c r="C1009" i="68"/>
  <c r="C862" i="68"/>
  <c r="C863" i="68"/>
  <c r="C859" i="68"/>
  <c r="C865" i="68"/>
  <c r="C858" i="68"/>
  <c r="C864" i="68"/>
  <c r="C868" i="68"/>
  <c r="C867" i="68"/>
  <c r="C866" i="68"/>
  <c r="C857" i="68"/>
  <c r="C861" i="68"/>
  <c r="C860" i="68"/>
  <c r="C767" i="68"/>
  <c r="C766" i="68"/>
  <c r="C770" i="68"/>
  <c r="C768" i="68"/>
  <c r="C761" i="68"/>
  <c r="C771" i="68"/>
  <c r="C772" i="68"/>
  <c r="C764" i="68"/>
  <c r="C763" i="68"/>
  <c r="C765" i="68"/>
  <c r="C762" i="68"/>
  <c r="C769" i="68"/>
  <c r="C687" i="68"/>
  <c r="C678" i="68"/>
  <c r="C679" i="68"/>
  <c r="C686" i="68"/>
  <c r="C681" i="68"/>
  <c r="C688" i="68"/>
  <c r="C684" i="68"/>
  <c r="C685" i="68"/>
  <c r="C677" i="68"/>
  <c r="C682" i="68"/>
  <c r="C680" i="68"/>
  <c r="C683" i="68"/>
  <c r="C718" i="68"/>
  <c r="C719" i="68"/>
  <c r="C717" i="68"/>
  <c r="C720" i="68"/>
  <c r="C713" i="68"/>
  <c r="C721" i="68"/>
  <c r="C724" i="68"/>
  <c r="C716" i="68"/>
  <c r="C723" i="68"/>
  <c r="C714" i="68"/>
  <c r="C722" i="68"/>
  <c r="C715" i="68"/>
  <c r="B484" i="62"/>
  <c r="B971" i="62"/>
  <c r="C95" i="68"/>
  <c r="C94" i="68"/>
  <c r="C93" i="68"/>
  <c r="C92" i="68"/>
  <c r="C91" i="68"/>
  <c r="C90" i="68"/>
  <c r="C98" i="68"/>
  <c r="C99" i="68"/>
  <c r="C89" i="68"/>
  <c r="C100" i="68"/>
  <c r="C97" i="68"/>
  <c r="C96" i="68"/>
  <c r="C646" i="68"/>
  <c r="C647" i="68"/>
  <c r="C650" i="68"/>
  <c r="C648" i="68"/>
  <c r="C641" i="68"/>
  <c r="C645" i="68"/>
  <c r="C642" i="68"/>
  <c r="C652" i="68"/>
  <c r="C651" i="68"/>
  <c r="C643" i="68"/>
  <c r="C644" i="68"/>
  <c r="C649" i="68"/>
  <c r="C998" i="68"/>
  <c r="C991" i="68"/>
  <c r="C999" i="68"/>
  <c r="C990" i="68"/>
  <c r="C989" i="68"/>
  <c r="C992" i="68"/>
  <c r="C993" i="68"/>
  <c r="C996" i="68"/>
  <c r="C995" i="68"/>
  <c r="C997" i="68"/>
  <c r="C994" i="68"/>
  <c r="C1000" i="68"/>
  <c r="C886" i="68"/>
  <c r="C887" i="68"/>
  <c r="C882" i="68"/>
  <c r="C892" i="68"/>
  <c r="C889" i="68"/>
  <c r="C891" i="68"/>
  <c r="C881" i="68"/>
  <c r="C884" i="68"/>
  <c r="C890" i="68"/>
  <c r="C883" i="68"/>
  <c r="C888" i="68"/>
  <c r="C885" i="68"/>
  <c r="C574" i="68"/>
  <c r="C575" i="68"/>
  <c r="C580" i="68"/>
  <c r="C569" i="68"/>
  <c r="C576" i="68"/>
  <c r="C572" i="68"/>
  <c r="C573" i="68"/>
  <c r="C577" i="68"/>
  <c r="C578" i="68"/>
  <c r="C570" i="68"/>
  <c r="C579" i="68"/>
  <c r="C571" i="68"/>
  <c r="B274" i="62"/>
  <c r="C246" i="68"/>
  <c r="C247" i="68"/>
  <c r="C255" i="68"/>
  <c r="C254" i="68"/>
  <c r="C249" i="68"/>
  <c r="C252" i="68"/>
  <c r="C245" i="68"/>
  <c r="C253" i="68"/>
  <c r="C250" i="68"/>
  <c r="C248" i="68"/>
  <c r="C251" i="68"/>
  <c r="C256" i="68"/>
  <c r="C734" i="68"/>
  <c r="C726" i="68"/>
  <c r="C727" i="68"/>
  <c r="C735" i="68"/>
  <c r="C736" i="68"/>
  <c r="C728" i="68"/>
  <c r="C733" i="68"/>
  <c r="C729" i="68"/>
  <c r="C725" i="68"/>
  <c r="C731" i="68"/>
  <c r="C730" i="68"/>
  <c r="C732" i="68"/>
  <c r="C226" i="62"/>
  <c r="D499" i="62"/>
  <c r="B753" i="62"/>
  <c r="C143" i="68"/>
  <c r="C142" i="68"/>
  <c r="C144" i="68"/>
  <c r="C137" i="68"/>
  <c r="C145" i="68"/>
  <c r="C147" i="68"/>
  <c r="C148" i="68"/>
  <c r="C140" i="68"/>
  <c r="C141" i="68"/>
  <c r="C146" i="68"/>
  <c r="C138" i="68"/>
  <c r="C139" i="68"/>
  <c r="C742" i="68"/>
  <c r="C743" i="68"/>
  <c r="C748" i="68"/>
  <c r="C739" i="68"/>
  <c r="C740" i="68"/>
  <c r="C737" i="68"/>
  <c r="C746" i="68"/>
  <c r="C744" i="68"/>
  <c r="C747" i="68"/>
  <c r="C741" i="68"/>
  <c r="C745" i="68"/>
  <c r="C738" i="68"/>
  <c r="C215" i="68"/>
  <c r="C214" i="68"/>
  <c r="C218" i="68"/>
  <c r="C219" i="68"/>
  <c r="C213" i="68"/>
  <c r="C216" i="68"/>
  <c r="C210" i="68"/>
  <c r="C220" i="68"/>
  <c r="C217" i="68"/>
  <c r="C211" i="68"/>
  <c r="C212" i="68"/>
  <c r="C209" i="68"/>
  <c r="C1135" i="68"/>
  <c r="C1143" i="68"/>
  <c r="C1142" i="68"/>
  <c r="C1134" i="68"/>
  <c r="C1139" i="68"/>
  <c r="C1133" i="68"/>
  <c r="C1137" i="68"/>
  <c r="C1138" i="68"/>
  <c r="C1144" i="68"/>
  <c r="C1140" i="68"/>
  <c r="C1136" i="68"/>
  <c r="C1141" i="68"/>
  <c r="C1014" i="68"/>
  <c r="C1015" i="68"/>
  <c r="C1022" i="68"/>
  <c r="C1023" i="68"/>
  <c r="C1020" i="68"/>
  <c r="C1021" i="68"/>
  <c r="C1013" i="68"/>
  <c r="C1018" i="68"/>
  <c r="C1019" i="68"/>
  <c r="C1016" i="68"/>
  <c r="C1024" i="68"/>
  <c r="C1017" i="68"/>
  <c r="C847" i="68"/>
  <c r="C854" i="68"/>
  <c r="C855" i="68"/>
  <c r="C846" i="68"/>
  <c r="C848" i="68"/>
  <c r="C852" i="68"/>
  <c r="C845" i="68"/>
  <c r="C849" i="68"/>
  <c r="C856" i="68"/>
  <c r="C853" i="68"/>
  <c r="C850" i="68"/>
  <c r="C851" i="68"/>
  <c r="C62" i="68"/>
  <c r="C55" i="68"/>
  <c r="C54" i="68"/>
  <c r="C63" i="68"/>
  <c r="C58" i="68"/>
  <c r="C59" i="68"/>
  <c r="C64" i="68"/>
  <c r="C56" i="68"/>
  <c r="C61" i="68"/>
  <c r="C57" i="68"/>
  <c r="C53" i="68"/>
  <c r="C60" i="68"/>
  <c r="C182" i="68"/>
  <c r="C183" i="68"/>
  <c r="C174" i="68"/>
  <c r="C175" i="68"/>
  <c r="C184" i="68"/>
  <c r="C178" i="68"/>
  <c r="C176" i="68"/>
  <c r="C173" i="68"/>
  <c r="C177" i="68"/>
  <c r="C179" i="68"/>
  <c r="C181" i="68"/>
  <c r="C180" i="68"/>
  <c r="C455" i="68"/>
  <c r="C454" i="68"/>
  <c r="C459" i="68"/>
  <c r="C450" i="68"/>
  <c r="C456" i="68"/>
  <c r="C457" i="68"/>
  <c r="C451" i="68"/>
  <c r="C460" i="68"/>
  <c r="C453" i="68"/>
  <c r="C458" i="68"/>
  <c r="C449" i="68"/>
  <c r="C452" i="68"/>
  <c r="C631" i="68"/>
  <c r="C638" i="68"/>
  <c r="C639" i="68"/>
  <c r="C630" i="68"/>
  <c r="C633" i="68"/>
  <c r="C637" i="68"/>
  <c r="C636" i="68"/>
  <c r="C632" i="68"/>
  <c r="C634" i="68"/>
  <c r="C640" i="68"/>
  <c r="C635" i="68"/>
  <c r="C629" i="68"/>
  <c r="B693" i="62"/>
  <c r="D469" i="62"/>
  <c r="B210" i="62"/>
  <c r="C191" i="68"/>
  <c r="C190" i="68"/>
  <c r="C195" i="68"/>
  <c r="C189" i="68"/>
  <c r="C188" i="68"/>
  <c r="C193" i="68"/>
  <c r="C185" i="68"/>
  <c r="C186" i="68"/>
  <c r="C192" i="68"/>
  <c r="C194" i="68"/>
  <c r="C187" i="68"/>
  <c r="C196" i="68"/>
  <c r="C311" i="68"/>
  <c r="C310" i="68"/>
  <c r="C316" i="68"/>
  <c r="C305" i="68"/>
  <c r="C315" i="68"/>
  <c r="C307" i="68"/>
  <c r="C314" i="68"/>
  <c r="C309" i="68"/>
  <c r="C308" i="68"/>
  <c r="C313" i="68"/>
  <c r="C306" i="68"/>
  <c r="C312" i="68"/>
  <c r="C670" i="68"/>
  <c r="C671" i="68"/>
  <c r="C667" i="68"/>
  <c r="C675" i="68"/>
  <c r="C668" i="68"/>
  <c r="C665" i="68"/>
  <c r="C669" i="68"/>
  <c r="C666" i="68"/>
  <c r="C676" i="68"/>
  <c r="C674" i="68"/>
  <c r="C673" i="68"/>
  <c r="C672" i="68"/>
  <c r="C527" i="68"/>
  <c r="C526" i="68"/>
  <c r="C525" i="68"/>
  <c r="C524" i="68"/>
  <c r="C529" i="68"/>
  <c r="C521" i="68"/>
  <c r="C522" i="68"/>
  <c r="C528" i="68"/>
  <c r="C523" i="68"/>
  <c r="C530" i="68"/>
  <c r="C531" i="68"/>
  <c r="C532" i="68"/>
  <c r="B372" i="62"/>
  <c r="C343" i="68"/>
  <c r="C350" i="68"/>
  <c r="C351" i="68"/>
  <c r="C342" i="68"/>
  <c r="C347" i="68"/>
  <c r="C344" i="68"/>
  <c r="C345" i="68"/>
  <c r="C352" i="68"/>
  <c r="C348" i="68"/>
  <c r="C349" i="68"/>
  <c r="C341" i="68"/>
  <c r="C346" i="68"/>
  <c r="C798" i="68"/>
  <c r="C799" i="68"/>
  <c r="C806" i="68"/>
  <c r="C807" i="68"/>
  <c r="C804" i="68"/>
  <c r="C805" i="68"/>
  <c r="C800" i="68"/>
  <c r="C797" i="68"/>
  <c r="C801" i="68"/>
  <c r="C802" i="68"/>
  <c r="C808" i="68"/>
  <c r="C803" i="68"/>
  <c r="C1126" i="68"/>
  <c r="C1127" i="68"/>
  <c r="C1132" i="68"/>
  <c r="C1123" i="68"/>
  <c r="C1125" i="68"/>
  <c r="C1130" i="68"/>
  <c r="C1124" i="68"/>
  <c r="C1122" i="68"/>
  <c r="C1128" i="68"/>
  <c r="C1131" i="68"/>
  <c r="C1129" i="68"/>
  <c r="C1121" i="68"/>
  <c r="C1030" i="68"/>
  <c r="C1031" i="68"/>
  <c r="C1034" i="68"/>
  <c r="C1025" i="68"/>
  <c r="C1026" i="68"/>
  <c r="C1032" i="68"/>
  <c r="C1035" i="68"/>
  <c r="C1033" i="68"/>
  <c r="C1027" i="68"/>
  <c r="C1029" i="68"/>
  <c r="C1036" i="68"/>
  <c r="C1028" i="68"/>
  <c r="C1214" i="68"/>
  <c r="C1207" i="68"/>
  <c r="C1213" i="68"/>
  <c r="C1206" i="68"/>
  <c r="C1215" i="68"/>
  <c r="C1211" i="68"/>
  <c r="C1210" i="68"/>
  <c r="C1212" i="68"/>
  <c r="C1205" i="68"/>
  <c r="C1208" i="68"/>
  <c r="C1216" i="68"/>
  <c r="C1209" i="68"/>
  <c r="B479" i="62"/>
  <c r="B975" i="62"/>
  <c r="C46" i="68"/>
  <c r="C47" i="68"/>
  <c r="C49" i="68"/>
  <c r="C52" i="68"/>
  <c r="C43" i="68"/>
  <c r="C50" i="68"/>
  <c r="C44" i="68"/>
  <c r="C51" i="68"/>
  <c r="C48" i="68"/>
  <c r="C45" i="68"/>
  <c r="C41" i="68"/>
  <c r="C42" i="68"/>
  <c r="C319" i="68"/>
  <c r="C318" i="68"/>
  <c r="C327" i="68"/>
  <c r="C326" i="68"/>
  <c r="C325" i="68"/>
  <c r="C328" i="68"/>
  <c r="C322" i="68"/>
  <c r="C323" i="68"/>
  <c r="C324" i="68"/>
  <c r="C321" i="68"/>
  <c r="C317" i="68"/>
  <c r="C320" i="68"/>
  <c r="C566" i="68"/>
  <c r="C558" i="68"/>
  <c r="C559" i="68"/>
  <c r="C567" i="68"/>
  <c r="C565" i="68"/>
  <c r="C557" i="68"/>
  <c r="C563" i="68"/>
  <c r="C564" i="68"/>
  <c r="C568" i="68"/>
  <c r="C562" i="68"/>
  <c r="C561" i="68"/>
  <c r="C560" i="68"/>
  <c r="C983" i="68"/>
  <c r="C982" i="68"/>
  <c r="C985" i="68"/>
  <c r="C980" i="68"/>
  <c r="C981" i="68"/>
  <c r="C977" i="68"/>
  <c r="C979" i="68"/>
  <c r="C978" i="68"/>
  <c r="C988" i="68"/>
  <c r="C987" i="68"/>
  <c r="C986" i="68"/>
  <c r="C984" i="68"/>
  <c r="C431" i="68"/>
  <c r="C430" i="68"/>
  <c r="C427" i="68"/>
  <c r="C426" i="68"/>
  <c r="C429" i="68"/>
  <c r="C434" i="68"/>
  <c r="C435" i="68"/>
  <c r="C436" i="68"/>
  <c r="C425" i="68"/>
  <c r="C433" i="68"/>
  <c r="C428" i="68"/>
  <c r="C432" i="68"/>
  <c r="C287" i="68"/>
  <c r="C286" i="68"/>
  <c r="C283" i="68"/>
  <c r="C284" i="68"/>
  <c r="C290" i="68"/>
  <c r="C288" i="68"/>
  <c r="C289" i="68"/>
  <c r="C281" i="68"/>
  <c r="C291" i="68"/>
  <c r="C285" i="68"/>
  <c r="C282" i="68"/>
  <c r="C292" i="68"/>
  <c r="C774" i="68"/>
  <c r="C782" i="68"/>
  <c r="C783" i="68"/>
  <c r="C775" i="68"/>
  <c r="C776" i="68"/>
  <c r="C780" i="68"/>
  <c r="C777" i="68"/>
  <c r="C784" i="68"/>
  <c r="C781" i="68"/>
  <c r="C778" i="68"/>
  <c r="C779" i="68"/>
  <c r="C773" i="68"/>
  <c r="C110" i="68"/>
  <c r="C103" i="68"/>
  <c r="C102" i="68"/>
  <c r="C111" i="68"/>
  <c r="C106" i="68"/>
  <c r="C107" i="68"/>
  <c r="C101" i="68"/>
  <c r="C108" i="68"/>
  <c r="C112" i="68"/>
  <c r="C109" i="68"/>
  <c r="C104" i="68"/>
  <c r="C105" i="68"/>
  <c r="B982" i="62"/>
  <c r="D474" i="62"/>
  <c r="C271" i="68"/>
  <c r="C278" i="68"/>
  <c r="C270" i="68"/>
  <c r="C279" i="68"/>
  <c r="C274" i="68"/>
  <c r="C275" i="68"/>
  <c r="C280" i="68"/>
  <c r="C269" i="68"/>
  <c r="C272" i="68"/>
  <c r="C277" i="68"/>
  <c r="C273" i="68"/>
  <c r="C276" i="68"/>
  <c r="C406" i="68"/>
  <c r="C407" i="68"/>
  <c r="C402" i="68"/>
  <c r="C412" i="68"/>
  <c r="C403" i="68"/>
  <c r="C404" i="68"/>
  <c r="C401" i="68"/>
  <c r="C408" i="68"/>
  <c r="C409" i="68"/>
  <c r="C411" i="68"/>
  <c r="C405" i="68"/>
  <c r="C410" i="68"/>
  <c r="C1151" i="68"/>
  <c r="C1150" i="68"/>
  <c r="C1149" i="68"/>
  <c r="C1146" i="68"/>
  <c r="C1154" i="68"/>
  <c r="C1152" i="68"/>
  <c r="C1155" i="68"/>
  <c r="C1145" i="68"/>
  <c r="C1147" i="68"/>
  <c r="C1153" i="68"/>
  <c r="C1156" i="68"/>
  <c r="C1148" i="68"/>
  <c r="C1103" i="68"/>
  <c r="C1102" i="68"/>
  <c r="C1104" i="68"/>
  <c r="C1097" i="68"/>
  <c r="C1105" i="68"/>
  <c r="C1108" i="68"/>
  <c r="C1099" i="68"/>
  <c r="C1100" i="68"/>
  <c r="C1107" i="68"/>
  <c r="C1098" i="68"/>
  <c r="C1101" i="68"/>
  <c r="C1106" i="68"/>
  <c r="C231" i="68"/>
  <c r="C230" i="68"/>
  <c r="C222" i="68"/>
  <c r="C223" i="68"/>
  <c r="C228" i="68"/>
  <c r="C225" i="68"/>
  <c r="C226" i="68"/>
  <c r="C232" i="68"/>
  <c r="C227" i="68"/>
  <c r="C224" i="68"/>
  <c r="C221" i="68"/>
  <c r="C229" i="68"/>
  <c r="C70" i="68"/>
  <c r="C71" i="68"/>
  <c r="C69" i="68"/>
  <c r="C73" i="68"/>
  <c r="C66" i="68"/>
  <c r="C72" i="68"/>
  <c r="C67" i="68"/>
  <c r="C65" i="68"/>
  <c r="C75" i="68"/>
  <c r="C74" i="68"/>
  <c r="C76" i="68"/>
  <c r="C68" i="68"/>
  <c r="D468" i="62"/>
  <c r="C415" i="68"/>
  <c r="C423" i="68"/>
  <c r="C422" i="68"/>
  <c r="C414" i="68"/>
  <c r="C419" i="68"/>
  <c r="C413" i="68"/>
  <c r="C417" i="68"/>
  <c r="C424" i="68"/>
  <c r="C416" i="68"/>
  <c r="C420" i="68"/>
  <c r="C421" i="68"/>
  <c r="C418" i="68"/>
  <c r="C543" i="68"/>
  <c r="C542" i="68"/>
  <c r="C535" i="68"/>
  <c r="C534" i="68"/>
  <c r="C541" i="68"/>
  <c r="C538" i="68"/>
  <c r="C536" i="68"/>
  <c r="C544" i="68"/>
  <c r="C537" i="68"/>
  <c r="C533" i="68"/>
  <c r="C539" i="68"/>
  <c r="C540" i="68"/>
  <c r="C1079" i="68"/>
  <c r="C1078" i="68"/>
  <c r="C1081" i="68"/>
  <c r="C1073" i="68"/>
  <c r="C1082" i="68"/>
  <c r="C1080" i="68"/>
  <c r="C1077" i="68"/>
  <c r="C1075" i="68"/>
  <c r="C1074" i="68"/>
  <c r="C1084" i="68"/>
  <c r="C1076" i="68"/>
  <c r="C1083" i="68"/>
  <c r="C942" i="68"/>
  <c r="C951" i="68"/>
  <c r="C943" i="68"/>
  <c r="C950" i="68"/>
  <c r="C949" i="68"/>
  <c r="C944" i="68"/>
  <c r="C945" i="68"/>
  <c r="C948" i="68"/>
  <c r="C952" i="68"/>
  <c r="C946" i="68"/>
  <c r="C941" i="68"/>
  <c r="C947" i="68"/>
  <c r="C870" i="68"/>
  <c r="C879" i="68"/>
  <c r="C878" i="68"/>
  <c r="C871" i="68"/>
  <c r="C880" i="68"/>
  <c r="C873" i="68"/>
  <c r="C877" i="68"/>
  <c r="C869" i="68"/>
  <c r="C876" i="68"/>
  <c r="C875" i="68"/>
  <c r="C874" i="68"/>
  <c r="C872" i="68"/>
  <c r="C1095" i="68"/>
  <c r="C1094" i="68"/>
  <c r="C1087" i="68"/>
  <c r="C1086" i="68"/>
  <c r="C1088" i="68"/>
  <c r="C1092" i="68"/>
  <c r="C1089" i="68"/>
  <c r="C1090" i="68"/>
  <c r="C1093" i="68"/>
  <c r="C1085" i="68"/>
  <c r="C1096" i="68"/>
  <c r="C1091" i="68"/>
  <c r="C206" i="68"/>
  <c r="C199" i="68"/>
  <c r="C198" i="68"/>
  <c r="C207" i="68"/>
  <c r="C205" i="68"/>
  <c r="C204" i="68"/>
  <c r="C197" i="68"/>
  <c r="C203" i="68"/>
  <c r="C202" i="68"/>
  <c r="C200" i="68"/>
  <c r="C201" i="68"/>
  <c r="C208" i="68"/>
  <c r="B154" i="62"/>
  <c r="C135" i="68"/>
  <c r="C126" i="68"/>
  <c r="C127" i="68"/>
  <c r="C134" i="68"/>
  <c r="C131" i="68"/>
  <c r="C132" i="68"/>
  <c r="C133" i="68"/>
  <c r="C128" i="68"/>
  <c r="C125" i="68"/>
  <c r="C129" i="68"/>
  <c r="C130" i="68"/>
  <c r="C136" i="68"/>
  <c r="C662" i="68"/>
  <c r="C655" i="68"/>
  <c r="C654" i="68"/>
  <c r="C663" i="68"/>
  <c r="C653" i="68"/>
  <c r="C661" i="68"/>
  <c r="C664" i="68"/>
  <c r="C658" i="68"/>
  <c r="C656" i="68"/>
  <c r="C659" i="68"/>
  <c r="C660" i="68"/>
  <c r="C657" i="68"/>
  <c r="C438" i="68"/>
  <c r="C446" i="68"/>
  <c r="C447" i="68"/>
  <c r="C439" i="68"/>
  <c r="C443" i="68"/>
  <c r="C437" i="68"/>
  <c r="C440" i="68"/>
  <c r="C444" i="68"/>
  <c r="C448" i="68"/>
  <c r="C445" i="68"/>
  <c r="C442" i="68"/>
  <c r="C441" i="68"/>
  <c r="C935" i="68"/>
  <c r="C934" i="68"/>
  <c r="C936" i="68"/>
  <c r="C933" i="68"/>
  <c r="C937" i="68"/>
  <c r="C930" i="68"/>
  <c r="C931" i="68"/>
  <c r="C939" i="68"/>
  <c r="C929" i="68"/>
  <c r="C932" i="68"/>
  <c r="C938" i="68"/>
  <c r="C940" i="68"/>
  <c r="C1110" i="68"/>
  <c r="C1111" i="68"/>
  <c r="C1119" i="68"/>
  <c r="C1118" i="68"/>
  <c r="C1116" i="68"/>
  <c r="C1113" i="68"/>
  <c r="C1117" i="68"/>
  <c r="C1120" i="68"/>
  <c r="C1114" i="68"/>
  <c r="C1115" i="68"/>
  <c r="C1109" i="68"/>
  <c r="C1112" i="68"/>
  <c r="C382" i="68"/>
  <c r="C383" i="68"/>
  <c r="C387" i="68"/>
  <c r="C380" i="68"/>
  <c r="C384" i="68"/>
  <c r="C377" i="68"/>
  <c r="C385" i="68"/>
  <c r="C381" i="68"/>
  <c r="C379" i="68"/>
  <c r="C378" i="68"/>
  <c r="C388" i="68"/>
  <c r="C386" i="68"/>
  <c r="C814" i="68"/>
  <c r="C811" i="68"/>
  <c r="C815" i="68"/>
  <c r="C812" i="68"/>
  <c r="C818" i="68"/>
  <c r="C813" i="68"/>
  <c r="C810" i="68"/>
  <c r="C819" i="68"/>
  <c r="C816" i="68"/>
  <c r="C809" i="68"/>
  <c r="C817" i="68"/>
  <c r="C820" i="68"/>
  <c r="B478" i="62"/>
  <c r="C31" i="68"/>
  <c r="C30" i="68"/>
  <c r="C39" i="68"/>
  <c r="C38" i="68"/>
  <c r="C35" i="68"/>
  <c r="C32" i="68"/>
  <c r="C33" i="68"/>
  <c r="C36" i="68"/>
  <c r="C40" i="68"/>
  <c r="C37" i="68"/>
  <c r="C29" i="68"/>
  <c r="C34" i="68"/>
  <c r="C159" i="68"/>
  <c r="C158" i="68"/>
  <c r="C151" i="68"/>
  <c r="C150" i="68"/>
  <c r="C155" i="68"/>
  <c r="C156" i="68"/>
  <c r="C152" i="68"/>
  <c r="C149" i="68"/>
  <c r="C160" i="68"/>
  <c r="C153" i="68"/>
  <c r="C157" i="68"/>
  <c r="C154" i="68"/>
  <c r="C303" i="68"/>
  <c r="C294" i="68"/>
  <c r="C295" i="68"/>
  <c r="C302" i="68"/>
  <c r="C297" i="68"/>
  <c r="C301" i="68"/>
  <c r="C300" i="68"/>
  <c r="C296" i="68"/>
  <c r="C298" i="68"/>
  <c r="C304" i="68"/>
  <c r="C299" i="68"/>
  <c r="C293" i="68"/>
  <c r="C375" i="68"/>
  <c r="C374" i="68"/>
  <c r="C367" i="68"/>
  <c r="C366" i="68"/>
  <c r="C369" i="68"/>
  <c r="C372" i="68"/>
  <c r="C376" i="68"/>
  <c r="C373" i="68"/>
  <c r="C365" i="68"/>
  <c r="C370" i="68"/>
  <c r="C371" i="68"/>
  <c r="C368" i="68"/>
  <c r="B499" i="62"/>
  <c r="C479" i="68"/>
  <c r="C478" i="68"/>
  <c r="C481" i="68"/>
  <c r="C484" i="68"/>
  <c r="C476" i="68"/>
  <c r="C477" i="68"/>
  <c r="C482" i="68"/>
  <c r="C474" i="68"/>
  <c r="C483" i="68"/>
  <c r="C475" i="68"/>
  <c r="C480" i="68"/>
  <c r="C473" i="68"/>
  <c r="C1175" i="68"/>
  <c r="C1174" i="68"/>
  <c r="C1177" i="68"/>
  <c r="C1169" i="68"/>
  <c r="C1178" i="68"/>
  <c r="C1172" i="68"/>
  <c r="C1179" i="68"/>
  <c r="C1173" i="68"/>
  <c r="C1176" i="68"/>
  <c r="C1180" i="68"/>
  <c r="C1170" i="68"/>
  <c r="C1171" i="68"/>
  <c r="C694" i="68"/>
  <c r="C695" i="68"/>
  <c r="C692" i="68"/>
  <c r="C700" i="68"/>
  <c r="C693" i="68"/>
  <c r="C698" i="68"/>
  <c r="C689" i="68"/>
  <c r="C690" i="68"/>
  <c r="C696" i="68"/>
  <c r="C699" i="68"/>
  <c r="C691" i="68"/>
  <c r="C697" i="68"/>
  <c r="B477" i="62"/>
  <c r="D477" i="62"/>
  <c r="D478" i="62"/>
  <c r="B784" i="62"/>
  <c r="C118" i="68"/>
  <c r="C119" i="68"/>
  <c r="C116" i="68"/>
  <c r="C113" i="68"/>
  <c r="C123" i="68"/>
  <c r="C114" i="68"/>
  <c r="C120" i="68"/>
  <c r="C115" i="68"/>
  <c r="C121" i="68"/>
  <c r="C124" i="68"/>
  <c r="C122" i="68"/>
  <c r="C117" i="68"/>
  <c r="C262" i="68"/>
  <c r="C263" i="68"/>
  <c r="C257" i="68"/>
  <c r="C260" i="68"/>
  <c r="C264" i="68"/>
  <c r="C261" i="68"/>
  <c r="C258" i="68"/>
  <c r="C265" i="68"/>
  <c r="C259" i="68"/>
  <c r="C267" i="68"/>
  <c r="C266" i="68"/>
  <c r="C268" i="68"/>
  <c r="C390" i="68"/>
  <c r="C391" i="68"/>
  <c r="C399" i="68"/>
  <c r="C398" i="68"/>
  <c r="C395" i="68"/>
  <c r="C396" i="68"/>
  <c r="C400" i="68"/>
  <c r="C392" i="68"/>
  <c r="C393" i="68"/>
  <c r="C397" i="68"/>
  <c r="C389" i="68"/>
  <c r="C394" i="68"/>
  <c r="C502" i="68"/>
  <c r="C503" i="68"/>
  <c r="C508" i="68"/>
  <c r="C499" i="68"/>
  <c r="C504" i="68"/>
  <c r="C505" i="68"/>
  <c r="C497" i="68"/>
  <c r="C500" i="68"/>
  <c r="C507" i="68"/>
  <c r="C501" i="68"/>
  <c r="C506" i="68"/>
  <c r="C498" i="68"/>
  <c r="C974" i="68"/>
  <c r="C966" i="68"/>
  <c r="C967" i="68"/>
  <c r="C975" i="68"/>
  <c r="C971" i="68"/>
  <c r="C970" i="68"/>
  <c r="C976" i="68"/>
  <c r="C968" i="68"/>
  <c r="C969" i="68"/>
  <c r="C973" i="68"/>
  <c r="C965" i="68"/>
  <c r="C972" i="68"/>
  <c r="C622" i="68"/>
  <c r="C623" i="68"/>
  <c r="C626" i="68"/>
  <c r="C624" i="68"/>
  <c r="C627" i="68"/>
  <c r="C628" i="68"/>
  <c r="C621" i="68"/>
  <c r="C625" i="68"/>
  <c r="C617" i="68"/>
  <c r="C618" i="68"/>
  <c r="C619" i="68"/>
  <c r="C620" i="68"/>
  <c r="C510" i="68"/>
  <c r="C511" i="68"/>
  <c r="C518" i="68"/>
  <c r="C519" i="68"/>
  <c r="C514" i="68"/>
  <c r="C512" i="68"/>
  <c r="C515" i="68"/>
  <c r="C516" i="68"/>
  <c r="C509" i="68"/>
  <c r="C520" i="68"/>
  <c r="C513" i="68"/>
  <c r="C517" i="68"/>
  <c r="C959" i="68"/>
  <c r="C958" i="68"/>
  <c r="C964" i="68"/>
  <c r="C957" i="68"/>
  <c r="C961" i="68"/>
  <c r="C953" i="68"/>
  <c r="C963" i="68"/>
  <c r="C955" i="68"/>
  <c r="C960" i="68"/>
  <c r="C962" i="68"/>
  <c r="C954" i="68"/>
  <c r="C956" i="68"/>
  <c r="C910" i="68"/>
  <c r="C911" i="68"/>
  <c r="C912" i="68"/>
  <c r="C907" i="68"/>
  <c r="C908" i="68"/>
  <c r="C909" i="68"/>
  <c r="C913" i="68"/>
  <c r="C914" i="68"/>
  <c r="C906" i="68"/>
  <c r="C915" i="68"/>
  <c r="C916" i="68"/>
  <c r="C905" i="68"/>
  <c r="C790" i="68"/>
  <c r="C791" i="68"/>
  <c r="C793" i="68"/>
  <c r="C787" i="68"/>
  <c r="C796" i="68"/>
  <c r="C789" i="68"/>
  <c r="C794" i="68"/>
  <c r="C788" i="68"/>
  <c r="C785" i="68"/>
  <c r="C795" i="68"/>
  <c r="C786" i="68"/>
  <c r="C792" i="68"/>
  <c r="C78" i="68"/>
  <c r="C79" i="68"/>
  <c r="C87" i="68"/>
  <c r="C86" i="68"/>
  <c r="C82" i="68"/>
  <c r="C83" i="68"/>
  <c r="C81" i="68"/>
  <c r="C77" i="68"/>
  <c r="C85" i="68"/>
  <c r="C80" i="68"/>
  <c r="C88" i="68"/>
  <c r="C84" i="68"/>
  <c r="C823" i="68"/>
  <c r="C822" i="68"/>
  <c r="C831" i="68"/>
  <c r="C830" i="68"/>
  <c r="C829" i="68"/>
  <c r="C828" i="68"/>
  <c r="C824" i="68"/>
  <c r="C821" i="68"/>
  <c r="C832" i="68"/>
  <c r="C825" i="68"/>
  <c r="C826" i="68"/>
  <c r="C827" i="68"/>
  <c r="D267" i="62"/>
  <c r="B353" i="62"/>
  <c r="C494" i="68"/>
  <c r="C487" i="68"/>
  <c r="C486" i="68"/>
  <c r="C495" i="68"/>
  <c r="C493" i="68"/>
  <c r="C488" i="68"/>
  <c r="C485" i="68"/>
  <c r="C496" i="68"/>
  <c r="C489" i="68"/>
  <c r="C491" i="68"/>
  <c r="C492" i="68"/>
  <c r="C490" i="68"/>
  <c r="C1063" i="68"/>
  <c r="C1070" i="68"/>
  <c r="C1071" i="68"/>
  <c r="C1062" i="68"/>
  <c r="C1069" i="68"/>
  <c r="C1065" i="68"/>
  <c r="C1066" i="68"/>
  <c r="C1061" i="68"/>
  <c r="C1064" i="68"/>
  <c r="C1072" i="68"/>
  <c r="C1068" i="68"/>
  <c r="C1067" i="68"/>
  <c r="C606" i="68"/>
  <c r="C614" i="68"/>
  <c r="C615" i="68"/>
  <c r="C607" i="68"/>
  <c r="C611" i="68"/>
  <c r="C613" i="68"/>
  <c r="C616" i="68"/>
  <c r="C605" i="68"/>
  <c r="C608" i="68"/>
  <c r="C609" i="68"/>
  <c r="C612" i="68"/>
  <c r="C610" i="68"/>
  <c r="C238" i="68"/>
  <c r="C239" i="68"/>
  <c r="C243" i="68"/>
  <c r="C235" i="68"/>
  <c r="C244" i="68"/>
  <c r="C233" i="68"/>
  <c r="C240" i="68"/>
  <c r="C236" i="68"/>
  <c r="C237" i="68"/>
  <c r="C241" i="68"/>
  <c r="C242" i="68"/>
  <c r="C234" i="68"/>
  <c r="C903" i="68"/>
  <c r="C895" i="68"/>
  <c r="C894" i="68"/>
  <c r="C902" i="68"/>
  <c r="C896" i="68"/>
  <c r="C901" i="68"/>
  <c r="C893" i="68"/>
  <c r="C900" i="68"/>
  <c r="C897" i="68"/>
  <c r="C898" i="68"/>
  <c r="C899" i="68"/>
  <c r="C904" i="68"/>
  <c r="C1199" i="68"/>
  <c r="C1198" i="68"/>
  <c r="C1201" i="68"/>
  <c r="C1194" i="68"/>
  <c r="C1200" i="68"/>
  <c r="C1204" i="68"/>
  <c r="C1202" i="68"/>
  <c r="C1193" i="68"/>
  <c r="C1197" i="68"/>
  <c r="C1196" i="68"/>
  <c r="C1195" i="68"/>
  <c r="C1203" i="68"/>
  <c r="C166" i="68"/>
  <c r="C167" i="68"/>
  <c r="C164" i="68"/>
  <c r="C162" i="68"/>
  <c r="C171" i="68"/>
  <c r="C172" i="68"/>
  <c r="C163" i="68"/>
  <c r="C168" i="68"/>
  <c r="C169" i="68"/>
  <c r="C161" i="68"/>
  <c r="C165" i="68"/>
  <c r="C170" i="68"/>
  <c r="C358" i="68"/>
  <c r="C359" i="68"/>
  <c r="C356" i="68"/>
  <c r="C364" i="68"/>
  <c r="C357" i="68"/>
  <c r="C362" i="68"/>
  <c r="C353" i="68"/>
  <c r="C354" i="68"/>
  <c r="C360" i="68"/>
  <c r="C363" i="68"/>
  <c r="C361" i="68"/>
  <c r="C355" i="68"/>
  <c r="C582" i="68"/>
  <c r="C590" i="68"/>
  <c r="C583" i="68"/>
  <c r="C591" i="68"/>
  <c r="C588" i="68"/>
  <c r="C581" i="68"/>
  <c r="C589" i="68"/>
  <c r="C586" i="68"/>
  <c r="C584" i="68"/>
  <c r="C587" i="68"/>
  <c r="C592" i="68"/>
  <c r="C585" i="68"/>
  <c r="C470" i="68"/>
  <c r="C471" i="68"/>
  <c r="C462" i="68"/>
  <c r="C463" i="68"/>
  <c r="C468" i="68"/>
  <c r="C469" i="68"/>
  <c r="C464" i="68"/>
  <c r="C461" i="68"/>
  <c r="C465" i="68"/>
  <c r="C466" i="68"/>
  <c r="C472" i="68"/>
  <c r="C467" i="68"/>
  <c r="C839" i="68"/>
  <c r="C838" i="68"/>
  <c r="C840" i="68"/>
  <c r="C841" i="68"/>
  <c r="C833" i="68"/>
  <c r="C836" i="68"/>
  <c r="C837" i="68"/>
  <c r="C843" i="68"/>
  <c r="C842" i="68"/>
  <c r="C844" i="68"/>
  <c r="C834" i="68"/>
  <c r="C835" i="68"/>
  <c r="C1158" i="68"/>
  <c r="C1166" i="68"/>
  <c r="C1167" i="68"/>
  <c r="C1159" i="68"/>
  <c r="C1157" i="68"/>
  <c r="C1168" i="68"/>
  <c r="C1164" i="68"/>
  <c r="C1161" i="68"/>
  <c r="C1162" i="68"/>
  <c r="C1163" i="68"/>
  <c r="C1160" i="68"/>
  <c r="C1165" i="68"/>
  <c r="C599" i="68"/>
  <c r="C598" i="68"/>
  <c r="C596" i="68"/>
  <c r="C600" i="68"/>
  <c r="C597" i="68"/>
  <c r="C604" i="68"/>
  <c r="C601" i="68"/>
  <c r="C594" i="68"/>
  <c r="C603" i="68"/>
  <c r="C593" i="68"/>
  <c r="C595" i="68"/>
  <c r="C602" i="68"/>
  <c r="C759" i="68"/>
  <c r="C750" i="68"/>
  <c r="C758" i="68"/>
  <c r="C751" i="68"/>
  <c r="C753" i="68"/>
  <c r="C760" i="68"/>
  <c r="C757" i="68"/>
  <c r="C752" i="68"/>
  <c r="C756" i="68"/>
  <c r="C754" i="68"/>
  <c r="C755" i="68"/>
  <c r="C749" i="68"/>
  <c r="C1039" i="68"/>
  <c r="C1038" i="68"/>
  <c r="C1047" i="68"/>
  <c r="C1046" i="68"/>
  <c r="C1048" i="68"/>
  <c r="C1045" i="68"/>
  <c r="C1037" i="68"/>
  <c r="C1043" i="68"/>
  <c r="C1040" i="68"/>
  <c r="C1041" i="68"/>
  <c r="C1044" i="68"/>
  <c r="C1042" i="68"/>
  <c r="C918" i="68"/>
  <c r="C926" i="68"/>
  <c r="C919" i="68"/>
  <c r="C927" i="68"/>
  <c r="C917" i="68"/>
  <c r="C925" i="68"/>
  <c r="C922" i="68"/>
  <c r="C920" i="68"/>
  <c r="C928" i="68"/>
  <c r="C923" i="68"/>
  <c r="C921" i="68"/>
  <c r="C924" i="68"/>
  <c r="C1191" i="68"/>
  <c r="C1182" i="68"/>
  <c r="C1190" i="68"/>
  <c r="C1183" i="68"/>
  <c r="C1185" i="68"/>
  <c r="C1189" i="68"/>
  <c r="C1192" i="68"/>
  <c r="C1186" i="68"/>
  <c r="C1184" i="68"/>
  <c r="C1181" i="68"/>
  <c r="C1188" i="68"/>
  <c r="C1187" i="68"/>
  <c r="C703" i="68"/>
  <c r="C702" i="68"/>
  <c r="C711" i="68"/>
  <c r="C710" i="68"/>
  <c r="C707" i="68"/>
  <c r="C712" i="68"/>
  <c r="C709" i="68"/>
  <c r="C701" i="68"/>
  <c r="C704" i="68"/>
  <c r="C705" i="68"/>
  <c r="C706" i="68"/>
  <c r="C708" i="68"/>
  <c r="E144" i="57"/>
  <c r="N17" i="57" s="1"/>
  <c r="O17" i="57" s="1"/>
  <c r="E145" i="57"/>
  <c r="P17" i="57" s="1"/>
  <c r="Q17" i="57" s="1"/>
  <c r="E143" i="57"/>
  <c r="L17" i="57" s="1"/>
  <c r="M17" i="57" s="1"/>
  <c r="E140" i="57"/>
  <c r="F17" i="57" s="1"/>
  <c r="D17" i="57" s="1"/>
  <c r="E141" i="57"/>
  <c r="H17" i="57" s="1"/>
  <c r="I17" i="57" s="1"/>
  <c r="E142" i="57"/>
  <c r="J17" i="57" s="1"/>
  <c r="K17" i="57" s="1"/>
  <c r="F12" i="74"/>
  <c r="F14" i="74" s="1"/>
  <c r="F15" i="74" s="1"/>
  <c r="D15" i="74"/>
  <c r="E12" i="74"/>
  <c r="E14" i="74" s="1"/>
  <c r="E15" i="74" s="1"/>
  <c r="D82" i="56"/>
  <c r="D77" i="56"/>
  <c r="D79" i="56"/>
  <c r="D78" i="56"/>
  <c r="D81" i="56"/>
  <c r="D80" i="56"/>
  <c r="C211" i="62"/>
  <c r="C210" i="62"/>
  <c r="B917" i="62"/>
  <c r="B728" i="62"/>
  <c r="B922" i="62"/>
  <c r="B730" i="62"/>
  <c r="B155" i="62"/>
  <c r="C458" i="62"/>
  <c r="C452" i="62"/>
  <c r="B319" i="62"/>
  <c r="B370" i="62"/>
  <c r="C455" i="62"/>
  <c r="B916" i="62"/>
  <c r="B918" i="62"/>
  <c r="C460" i="62"/>
  <c r="B720" i="62"/>
  <c r="B282" i="62"/>
  <c r="B420" i="62"/>
  <c r="B415" i="62"/>
  <c r="B399" i="62"/>
  <c r="B508" i="62"/>
  <c r="B468" i="62"/>
  <c r="C372" i="62"/>
  <c r="B398" i="62"/>
  <c r="C492" i="62"/>
  <c r="B211" i="62"/>
  <c r="B414" i="62"/>
  <c r="B290" i="62"/>
  <c r="C494" i="62"/>
  <c r="B424" i="62"/>
  <c r="B291" i="62"/>
  <c r="B395" i="62"/>
  <c r="B419" i="62"/>
  <c r="C367" i="62"/>
  <c r="B422" i="62"/>
  <c r="C374" i="62"/>
  <c r="B413" i="62"/>
  <c r="D178" i="62"/>
  <c r="B275" i="62"/>
  <c r="B218" i="62"/>
  <c r="B416" i="62"/>
  <c r="B471" i="62"/>
  <c r="B219" i="62"/>
  <c r="C485" i="62"/>
  <c r="C487" i="62"/>
  <c r="C370" i="62"/>
  <c r="B816" i="62"/>
  <c r="B686" i="62"/>
  <c r="B819" i="62"/>
  <c r="B692" i="62"/>
  <c r="W39" i="55"/>
  <c r="B826" i="62"/>
  <c r="B815" i="62"/>
  <c r="B823" i="62"/>
  <c r="B685" i="62"/>
  <c r="B691" i="62"/>
  <c r="B818" i="62"/>
  <c r="B820" i="62"/>
  <c r="B694" i="62"/>
  <c r="B683" i="62"/>
  <c r="B622" i="62"/>
  <c r="B617" i="62"/>
  <c r="B614" i="62"/>
  <c r="B616" i="62"/>
  <c r="U66" i="55"/>
  <c r="B615" i="62"/>
  <c r="W66" i="55"/>
  <c r="O65" i="55"/>
  <c r="V65" i="55" s="1"/>
  <c r="D515" i="62"/>
  <c r="D512" i="62"/>
  <c r="C258" i="62"/>
  <c r="W31" i="55"/>
  <c r="V39" i="55"/>
  <c r="C912" i="62" s="1"/>
  <c r="W65" i="55"/>
  <c r="V12" i="55"/>
  <c r="C593" i="62" s="1"/>
  <c r="V96" i="55"/>
  <c r="U34" i="55"/>
  <c r="B859" i="62" s="1"/>
  <c r="O34" i="55"/>
  <c r="P34" i="55"/>
  <c r="P89" i="55"/>
  <c r="W89" i="55" s="1"/>
  <c r="U89" i="55"/>
  <c r="O89" i="55"/>
  <c r="V89" i="55" s="1"/>
  <c r="U90" i="55"/>
  <c r="D187" i="62"/>
  <c r="P62" i="55"/>
  <c r="W63" i="55" s="1"/>
  <c r="U62" i="55"/>
  <c r="O62" i="55"/>
  <c r="V63" i="55" s="1"/>
  <c r="U63" i="55"/>
  <c r="U35" i="55"/>
  <c r="B868" i="62" s="1"/>
  <c r="O35" i="55"/>
  <c r="P35" i="55"/>
  <c r="W36" i="55" s="1"/>
  <c r="O84" i="55"/>
  <c r="V85" i="55" s="1"/>
  <c r="P84" i="55"/>
  <c r="W85" i="55" s="1"/>
  <c r="U84" i="55"/>
  <c r="U94" i="55"/>
  <c r="O94" i="55"/>
  <c r="V94" i="55" s="1"/>
  <c r="P94" i="55"/>
  <c r="W94" i="55" s="1"/>
  <c r="U99" i="55"/>
  <c r="O99" i="55"/>
  <c r="V99" i="55" s="1"/>
  <c r="P99" i="55"/>
  <c r="W99" i="55" s="1"/>
  <c r="U95" i="55"/>
  <c r="D194" i="62"/>
  <c r="C590" i="62"/>
  <c r="O13" i="55"/>
  <c r="V13" i="55" s="1"/>
  <c r="C608" i="62" s="1"/>
  <c r="P13" i="55"/>
  <c r="U13" i="55"/>
  <c r="B610" i="62" s="1"/>
  <c r="O41" i="55"/>
  <c r="P41" i="55"/>
  <c r="U41" i="55"/>
  <c r="B942" i="62" s="1"/>
  <c r="O75" i="55"/>
  <c r="V75" i="55" s="1"/>
  <c r="P75" i="55"/>
  <c r="W75" i="55" s="1"/>
  <c r="U75" i="55"/>
  <c r="W12" i="55"/>
  <c r="P54" i="55"/>
  <c r="U54" i="55"/>
  <c r="O54" i="55"/>
  <c r="V55" i="55" s="1"/>
  <c r="U55" i="55"/>
  <c r="W45" i="55"/>
  <c r="U61" i="55"/>
  <c r="O61" i="55"/>
  <c r="V61" i="55" s="1"/>
  <c r="P61" i="55"/>
  <c r="W61" i="55" s="1"/>
  <c r="O79" i="55"/>
  <c r="V79" i="55" s="1"/>
  <c r="U79" i="55"/>
  <c r="P79" i="55"/>
  <c r="W79" i="55" s="1"/>
  <c r="P105" i="55"/>
  <c r="W105" i="55" s="1"/>
  <c r="U105" i="55"/>
  <c r="O105" i="55"/>
  <c r="V105" i="55" s="1"/>
  <c r="W104" i="55"/>
  <c r="B178" i="62"/>
  <c r="D324" i="62"/>
  <c r="D320" i="62"/>
  <c r="B852" i="62"/>
  <c r="P10" i="55"/>
  <c r="U10" i="55"/>
  <c r="B567" i="62" s="1"/>
  <c r="U11" i="55"/>
  <c r="B582" i="62" s="1"/>
  <c r="O10" i="55"/>
  <c r="U29" i="55"/>
  <c r="B791" i="62" s="1"/>
  <c r="O29" i="55"/>
  <c r="V29" i="55" s="1"/>
  <c r="C791" i="62" s="1"/>
  <c r="P29" i="55"/>
  <c r="W29" i="55" s="1"/>
  <c r="U21" i="55"/>
  <c r="B695" i="62" s="1"/>
  <c r="P21" i="55"/>
  <c r="W21" i="55" s="1"/>
  <c r="O21" i="55"/>
  <c r="U22" i="55"/>
  <c r="B712" i="62" s="1"/>
  <c r="U8" i="55"/>
  <c r="B540" i="62" s="1"/>
  <c r="O8" i="55"/>
  <c r="V8" i="55" s="1"/>
  <c r="C543" i="62" s="1"/>
  <c r="P8" i="55"/>
  <c r="W8" i="55" s="1"/>
  <c r="V45" i="55"/>
  <c r="C988" i="62" s="1"/>
  <c r="V20" i="55"/>
  <c r="C689" i="62" s="1"/>
  <c r="U30" i="55"/>
  <c r="B804" i="62" s="1"/>
  <c r="O69" i="55"/>
  <c r="P69" i="55"/>
  <c r="W69" i="55" s="1"/>
  <c r="U69" i="55"/>
  <c r="W23" i="55"/>
  <c r="U50" i="55"/>
  <c r="O50" i="55"/>
  <c r="P50" i="55"/>
  <c r="W64" i="55"/>
  <c r="O100" i="55"/>
  <c r="P100" i="55"/>
  <c r="W100" i="55" s="1"/>
  <c r="U100" i="55"/>
  <c r="P81" i="55"/>
  <c r="W81" i="55" s="1"/>
  <c r="U81" i="55"/>
  <c r="O81" i="55"/>
  <c r="V81" i="55" s="1"/>
  <c r="U106" i="55"/>
  <c r="V104" i="55"/>
  <c r="O15" i="55"/>
  <c r="V15" i="55" s="1"/>
  <c r="C624" i="62" s="1"/>
  <c r="U15" i="55"/>
  <c r="B631" i="62" s="1"/>
  <c r="P15" i="55"/>
  <c r="W15" i="55" s="1"/>
  <c r="D328" i="62"/>
  <c r="B179" i="62"/>
  <c r="P18" i="55"/>
  <c r="W19" i="55" s="1"/>
  <c r="O18" i="55"/>
  <c r="V19" i="55" s="1"/>
  <c r="C681" i="62" s="1"/>
  <c r="U18" i="55"/>
  <c r="B663" i="62" s="1"/>
  <c r="U19" i="55"/>
  <c r="B673" i="62" s="1"/>
  <c r="P46" i="55"/>
  <c r="W46" i="55" s="1"/>
  <c r="U46" i="55"/>
  <c r="B1003" i="62" s="1"/>
  <c r="O46" i="55"/>
  <c r="V46" i="55" s="1"/>
  <c r="C997" i="62" s="1"/>
  <c r="U67" i="55"/>
  <c r="O67" i="55"/>
  <c r="V67" i="55" s="1"/>
  <c r="P67" i="55"/>
  <c r="W67" i="55" s="1"/>
  <c r="O57" i="55"/>
  <c r="V57" i="55" s="1"/>
  <c r="P57" i="55"/>
  <c r="W57" i="55" s="1"/>
  <c r="U57" i="55"/>
  <c r="V64" i="55"/>
  <c r="U70" i="55"/>
  <c r="P24" i="55"/>
  <c r="W24" i="55" s="1"/>
  <c r="O24" i="55"/>
  <c r="U24" i="55"/>
  <c r="B731" i="62" s="1"/>
  <c r="U51" i="55"/>
  <c r="O51" i="55"/>
  <c r="V52" i="55" s="1"/>
  <c r="P51" i="55"/>
  <c r="U26" i="55"/>
  <c r="B755" i="62" s="1"/>
  <c r="O26" i="55"/>
  <c r="V26" i="55" s="1"/>
  <c r="C761" i="62" s="1"/>
  <c r="P26" i="55"/>
  <c r="W26" i="55" s="1"/>
  <c r="U42" i="55"/>
  <c r="B954" i="62" s="1"/>
  <c r="O42" i="55"/>
  <c r="P42" i="55"/>
  <c r="W55" i="55"/>
  <c r="U86" i="55"/>
  <c r="O86" i="55"/>
  <c r="V86" i="55" s="1"/>
  <c r="P86" i="55"/>
  <c r="W86" i="55" s="1"/>
  <c r="U91" i="55"/>
  <c r="O91" i="55"/>
  <c r="V91" i="55" s="1"/>
  <c r="P91" i="55"/>
  <c r="W91" i="55" s="1"/>
  <c r="P77" i="55"/>
  <c r="U77" i="55"/>
  <c r="O77" i="55"/>
  <c r="V77" i="55" s="1"/>
  <c r="U85" i="55"/>
  <c r="O33" i="55"/>
  <c r="P33" i="55"/>
  <c r="U33" i="55"/>
  <c r="B844" i="62" s="1"/>
  <c r="D322" i="62"/>
  <c r="U37" i="55"/>
  <c r="B887" i="62" s="1"/>
  <c r="O37" i="55"/>
  <c r="V37" i="55" s="1"/>
  <c r="C896" i="62" s="1"/>
  <c r="P37" i="55"/>
  <c r="W37" i="55" s="1"/>
  <c r="O71" i="55"/>
  <c r="V71" i="55" s="1"/>
  <c r="P71" i="55"/>
  <c r="W71" i="55" s="1"/>
  <c r="U71" i="55"/>
  <c r="U32" i="55"/>
  <c r="B833" i="62" s="1"/>
  <c r="O32" i="55"/>
  <c r="V32" i="55" s="1"/>
  <c r="C838" i="62" s="1"/>
  <c r="P32" i="55"/>
  <c r="W32" i="55" s="1"/>
  <c r="U47" i="55"/>
  <c r="B1017" i="62" s="1"/>
  <c r="W20" i="55"/>
  <c r="U38" i="55"/>
  <c r="B900" i="62" s="1"/>
  <c r="U72" i="55"/>
  <c r="U27" i="55"/>
  <c r="B771" i="62" s="1"/>
  <c r="O27" i="55"/>
  <c r="P27" i="55"/>
  <c r="U43" i="55"/>
  <c r="B964" i="62" s="1"/>
  <c r="O43" i="55"/>
  <c r="P43" i="55"/>
  <c r="P97" i="55"/>
  <c r="W97" i="55" s="1"/>
  <c r="U97" i="55"/>
  <c r="O97" i="55"/>
  <c r="V97" i="55" s="1"/>
  <c r="W88" i="55"/>
  <c r="W96" i="55"/>
  <c r="D319" i="62"/>
  <c r="U17" i="55"/>
  <c r="B653" i="62" s="1"/>
  <c r="P17" i="55"/>
  <c r="O17" i="55"/>
  <c r="U59" i="55"/>
  <c r="O59" i="55"/>
  <c r="V59" i="55" s="1"/>
  <c r="P59" i="55"/>
  <c r="W59" i="55" s="1"/>
  <c r="O92" i="55"/>
  <c r="P92" i="55"/>
  <c r="U92" i="55"/>
  <c r="U102" i="55"/>
  <c r="O102" i="55"/>
  <c r="V102" i="55" s="1"/>
  <c r="P102" i="55"/>
  <c r="W102" i="55" s="1"/>
  <c r="U107" i="55"/>
  <c r="O107" i="55"/>
  <c r="V107" i="55" s="1"/>
  <c r="P107" i="55"/>
  <c r="W107" i="55" s="1"/>
  <c r="W73" i="55"/>
  <c r="V88" i="55"/>
  <c r="U9" i="55"/>
  <c r="B553" i="62" s="1"/>
  <c r="P9" i="55"/>
  <c r="O9" i="55"/>
  <c r="U16" i="55"/>
  <c r="B642" i="62" s="1"/>
  <c r="O16" i="55"/>
  <c r="P16" i="55"/>
  <c r="U48" i="55"/>
  <c r="O48" i="55"/>
  <c r="V48" i="55" s="1"/>
  <c r="P48" i="55"/>
  <c r="W48" i="55" s="1"/>
  <c r="U40" i="55"/>
  <c r="B924" i="62" s="1"/>
  <c r="O40" i="55"/>
  <c r="V40" i="55" s="1"/>
  <c r="C930" i="62" s="1"/>
  <c r="P40" i="55"/>
  <c r="W40" i="55" s="1"/>
  <c r="V31" i="55"/>
  <c r="C826" i="62" s="1"/>
  <c r="U53" i="55"/>
  <c r="O53" i="55"/>
  <c r="V53" i="55" s="1"/>
  <c r="P53" i="55"/>
  <c r="W53" i="55" s="1"/>
  <c r="V73" i="55"/>
  <c r="O49" i="55"/>
  <c r="P49" i="55"/>
  <c r="U49" i="55"/>
  <c r="U83" i="55"/>
  <c r="O83" i="55"/>
  <c r="V83" i="55" s="1"/>
  <c r="P83" i="55"/>
  <c r="W83" i="55" s="1"/>
  <c r="U82" i="55"/>
  <c r="U93" i="55"/>
  <c r="C259" i="62"/>
  <c r="D219" i="62"/>
  <c r="C138" i="62"/>
  <c r="D517" i="62"/>
  <c r="B367" i="62"/>
  <c r="D137" i="62"/>
  <c r="B469" i="62"/>
  <c r="B921" i="62"/>
  <c r="C137" i="62"/>
  <c r="D298" i="62"/>
  <c r="D436" i="62"/>
  <c r="C469" i="62"/>
  <c r="D490" i="62"/>
  <c r="B593" i="62"/>
  <c r="B986" i="62"/>
  <c r="C298" i="62"/>
  <c r="B436" i="62"/>
  <c r="C490" i="62"/>
  <c r="D445" i="62"/>
  <c r="C445" i="62"/>
  <c r="D506" i="62"/>
  <c r="D259" i="62"/>
  <c r="C178" i="62"/>
  <c r="D314" i="62"/>
  <c r="C448" i="62"/>
  <c r="C433" i="62"/>
  <c r="D315" i="62"/>
  <c r="D367" i="62"/>
  <c r="B506" i="62"/>
  <c r="C315" i="62"/>
  <c r="D218" i="62"/>
  <c r="D448" i="62"/>
  <c r="D487" i="62"/>
  <c r="D275" i="62"/>
  <c r="C218" i="62"/>
  <c r="C422" i="62"/>
  <c r="B598" i="62"/>
  <c r="C275" i="62"/>
  <c r="D422" i="62"/>
  <c r="B543" i="62"/>
  <c r="D433" i="62"/>
  <c r="C728" i="62"/>
  <c r="C996" i="62"/>
  <c r="B987" i="62"/>
  <c r="B807" i="62"/>
  <c r="B756" i="62"/>
  <c r="B822" i="62"/>
  <c r="B687" i="62"/>
  <c r="B748" i="62"/>
  <c r="B978" i="62"/>
  <c r="B719" i="62"/>
  <c r="C719" i="62"/>
  <c r="B834" i="62"/>
  <c r="C1006" i="62"/>
  <c r="B747" i="62"/>
  <c r="B814" i="62"/>
  <c r="B825" i="62"/>
  <c r="C919" i="62"/>
  <c r="B919" i="62"/>
  <c r="B979" i="62"/>
  <c r="B751" i="62"/>
  <c r="B611" i="62"/>
  <c r="B862" i="62"/>
  <c r="B684" i="62"/>
  <c r="B913" i="62"/>
  <c r="C913" i="62"/>
  <c r="B817" i="62"/>
  <c r="B786" i="62"/>
  <c r="B725" i="62"/>
  <c r="C725" i="62"/>
  <c r="B789" i="62"/>
  <c r="B729" i="62"/>
  <c r="C729" i="62"/>
  <c r="B805" i="62"/>
  <c r="B985" i="62"/>
  <c r="B973" i="62"/>
  <c r="B914" i="62"/>
  <c r="C914" i="62"/>
  <c r="B799" i="62"/>
  <c r="B746" i="62"/>
  <c r="B806" i="62"/>
  <c r="B745" i="62"/>
  <c r="B881" i="62"/>
  <c r="B743" i="62"/>
  <c r="B994" i="62"/>
  <c r="C911" i="62"/>
  <c r="B911" i="62"/>
  <c r="B788" i="62"/>
  <c r="B787" i="62"/>
  <c r="B723" i="62"/>
  <c r="B990" i="62"/>
  <c r="B688" i="62"/>
  <c r="B783" i="62"/>
  <c r="B886" i="62"/>
  <c r="B821" i="62"/>
  <c r="B1011" i="62"/>
  <c r="B991" i="62"/>
  <c r="B726" i="62"/>
  <c r="C726" i="62"/>
  <c r="B882" i="62"/>
  <c r="B619" i="62"/>
  <c r="B976" i="62"/>
  <c r="C724" i="62"/>
  <c r="B724" i="62"/>
  <c r="B950" i="62"/>
  <c r="B878" i="62"/>
  <c r="B790" i="62"/>
  <c r="B722" i="62"/>
  <c r="C722" i="62"/>
  <c r="B813" i="62"/>
  <c r="B754" i="62"/>
  <c r="B779" i="62"/>
  <c r="B879" i="62"/>
  <c r="B345" i="62"/>
  <c r="C345" i="62"/>
  <c r="D345" i="62"/>
  <c r="D430" i="62"/>
  <c r="B430" i="62"/>
  <c r="C430" i="62"/>
  <c r="B489" i="62"/>
  <c r="C489" i="62"/>
  <c r="D489" i="62"/>
  <c r="B368" i="62"/>
  <c r="C368" i="62"/>
  <c r="D368" i="62"/>
  <c r="D456" i="62"/>
  <c r="B456" i="62"/>
  <c r="C456" i="62"/>
  <c r="B396" i="62"/>
  <c r="D396" i="62"/>
  <c r="B505" i="62"/>
  <c r="C505" i="62"/>
  <c r="D505" i="62"/>
  <c r="D366" i="62"/>
  <c r="B366" i="62"/>
  <c r="C366" i="62"/>
  <c r="C421" i="62"/>
  <c r="B421" i="62"/>
  <c r="D421" i="62"/>
  <c r="B473" i="62"/>
  <c r="C473" i="62"/>
  <c r="D473" i="62"/>
  <c r="B375" i="62"/>
  <c r="D375" i="62"/>
  <c r="C375" i="62"/>
  <c r="D481" i="62"/>
  <c r="B481" i="62"/>
  <c r="C481" i="62"/>
  <c r="D358" i="62"/>
  <c r="B358" i="62"/>
  <c r="D500" i="62"/>
  <c r="C500" i="62"/>
  <c r="B500" i="62"/>
  <c r="D342" i="62"/>
  <c r="B342" i="62"/>
  <c r="B412" i="62"/>
  <c r="C412" i="62"/>
  <c r="D412" i="62"/>
  <c r="B475" i="62"/>
  <c r="C475" i="62"/>
  <c r="D475" i="62"/>
  <c r="B587" i="62"/>
  <c r="C351" i="62"/>
  <c r="B351" i="62"/>
  <c r="B501" i="62"/>
  <c r="C501" i="62"/>
  <c r="D501" i="62"/>
  <c r="B323" i="62"/>
  <c r="C323" i="62"/>
  <c r="D323" i="62"/>
  <c r="D382" i="62"/>
  <c r="C382" i="62"/>
  <c r="B466" i="62"/>
  <c r="C466" i="62"/>
  <c r="D466" i="62"/>
  <c r="D326" i="62"/>
  <c r="B326" i="62"/>
  <c r="B400" i="62"/>
  <c r="C400" i="62"/>
  <c r="D400" i="62"/>
  <c r="B434" i="62"/>
  <c r="C434" i="62"/>
  <c r="D434" i="62"/>
  <c r="B511" i="62"/>
  <c r="C511" i="62"/>
  <c r="D511" i="62"/>
  <c r="B377" i="62"/>
  <c r="C377" i="62"/>
  <c r="D377" i="62"/>
  <c r="B425" i="62"/>
  <c r="C425" i="62"/>
  <c r="D425" i="62"/>
  <c r="B476" i="62"/>
  <c r="D476" i="62"/>
  <c r="B380" i="62"/>
  <c r="C380" i="62"/>
  <c r="D380" i="62"/>
  <c r="D384" i="62"/>
  <c r="C384" i="62"/>
  <c r="B384" i="62"/>
  <c r="B444" i="62"/>
  <c r="D444" i="62"/>
  <c r="C444" i="62"/>
  <c r="B519" i="62"/>
  <c r="D519" i="62"/>
  <c r="B359" i="62"/>
  <c r="C359" i="62"/>
  <c r="D359" i="62"/>
  <c r="B423" i="62"/>
  <c r="C423" i="62"/>
  <c r="D423" i="62"/>
  <c r="B482" i="62"/>
  <c r="D482" i="62"/>
  <c r="B356" i="62"/>
  <c r="C356" i="62"/>
  <c r="C507" i="62"/>
  <c r="B507" i="62"/>
  <c r="D507" i="62"/>
  <c r="B329" i="62"/>
  <c r="C329" i="62"/>
  <c r="D329" i="62"/>
  <c r="C385" i="62"/>
  <c r="B385" i="62"/>
  <c r="D385" i="62"/>
  <c r="B352" i="62"/>
  <c r="C352" i="62"/>
  <c r="D352" i="62"/>
  <c r="B403" i="62"/>
  <c r="C403" i="62"/>
  <c r="D403" i="62"/>
  <c r="B321" i="62"/>
  <c r="C321" i="62"/>
  <c r="D321" i="62"/>
  <c r="C383" i="62"/>
  <c r="B383" i="62"/>
  <c r="C431" i="62"/>
  <c r="D431" i="62"/>
  <c r="C493" i="62"/>
  <c r="B493" i="62"/>
  <c r="D493" i="62"/>
  <c r="B327" i="62"/>
  <c r="C327" i="62"/>
  <c r="D327" i="62"/>
  <c r="B386" i="62"/>
  <c r="C386" i="62"/>
  <c r="D386" i="62"/>
  <c r="C389" i="62"/>
  <c r="D389" i="62"/>
  <c r="B389" i="62"/>
  <c r="B464" i="62"/>
  <c r="D464" i="62"/>
  <c r="B364" i="62"/>
  <c r="D364" i="62"/>
  <c r="C426" i="62"/>
  <c r="D426" i="62"/>
  <c r="D495" i="62"/>
  <c r="B495" i="62"/>
  <c r="C495" i="62"/>
  <c r="C362" i="62"/>
  <c r="B362" i="62"/>
  <c r="D362" i="62"/>
  <c r="D516" i="62"/>
  <c r="C516" i="62"/>
  <c r="C337" i="62"/>
  <c r="B337" i="62"/>
  <c r="B483" i="62"/>
  <c r="C483" i="62"/>
  <c r="D483" i="62"/>
  <c r="C357" i="62"/>
  <c r="B357" i="62"/>
  <c r="D357" i="62"/>
  <c r="B407" i="62"/>
  <c r="C407" i="62"/>
  <c r="D407" i="62"/>
  <c r="C440" i="62"/>
  <c r="D440" i="62"/>
  <c r="C335" i="62"/>
  <c r="B335" i="62"/>
  <c r="D335" i="62"/>
  <c r="B388" i="62"/>
  <c r="C388" i="62"/>
  <c r="C437" i="62"/>
  <c r="D437" i="62"/>
  <c r="B502" i="62"/>
  <c r="C502" i="62"/>
  <c r="D502" i="62"/>
  <c r="B332" i="62"/>
  <c r="D332" i="62"/>
  <c r="C397" i="62"/>
  <c r="B397" i="62"/>
  <c r="B324" i="62"/>
  <c r="C324" i="62"/>
  <c r="C392" i="62"/>
  <c r="B392" i="62"/>
  <c r="C381" i="62"/>
  <c r="B381" i="62"/>
  <c r="D504" i="62"/>
  <c r="B504" i="62"/>
  <c r="C504" i="62"/>
  <c r="C373" i="62"/>
  <c r="D373" i="62"/>
  <c r="B459" i="62"/>
  <c r="C459" i="62"/>
  <c r="D459" i="62"/>
  <c r="B343" i="62"/>
  <c r="C343" i="62"/>
  <c r="D343" i="62"/>
  <c r="D486" i="62"/>
  <c r="B486" i="62"/>
  <c r="C486" i="62"/>
  <c r="C360" i="62"/>
  <c r="B360" i="62"/>
  <c r="B338" i="62"/>
  <c r="C338" i="62"/>
  <c r="D338" i="62"/>
  <c r="C394" i="62"/>
  <c r="B394" i="62"/>
  <c r="D394" i="62"/>
  <c r="D447" i="62"/>
  <c r="B447" i="62"/>
  <c r="C447" i="62"/>
  <c r="C349" i="62"/>
  <c r="B349" i="62"/>
  <c r="B441" i="62"/>
  <c r="C441" i="62"/>
  <c r="D441" i="62"/>
  <c r="D509" i="62"/>
  <c r="B509" i="62"/>
  <c r="C509" i="62"/>
  <c r="C330" i="62"/>
  <c r="D330" i="62"/>
  <c r="B330" i="62"/>
  <c r="B387" i="62"/>
  <c r="C387" i="62"/>
  <c r="D387" i="62"/>
  <c r="B510" i="62"/>
  <c r="C510" i="62"/>
  <c r="D510" i="62"/>
  <c r="C376" i="62"/>
  <c r="B376" i="62"/>
  <c r="D376" i="62"/>
  <c r="D462" i="62"/>
  <c r="B462" i="62"/>
  <c r="B348" i="62"/>
  <c r="C348" i="62"/>
  <c r="D348" i="62"/>
  <c r="B427" i="62"/>
  <c r="C427" i="62"/>
  <c r="D427" i="62"/>
  <c r="B371" i="62"/>
  <c r="C371" i="62"/>
  <c r="D371" i="62"/>
  <c r="B463" i="62"/>
  <c r="C463" i="62"/>
  <c r="D463" i="62"/>
  <c r="B340" i="62"/>
  <c r="C340" i="62"/>
  <c r="B411" i="62"/>
  <c r="C411" i="62"/>
  <c r="D411" i="62"/>
  <c r="B450" i="62"/>
  <c r="C450" i="62"/>
  <c r="D450" i="62"/>
  <c r="B514" i="62"/>
  <c r="C514" i="62"/>
  <c r="D514" i="62"/>
  <c r="B355" i="62"/>
  <c r="D355" i="62"/>
  <c r="C355" i="62"/>
  <c r="B457" i="62"/>
  <c r="C457" i="62"/>
  <c r="C341" i="62"/>
  <c r="D341" i="62"/>
  <c r="D488" i="62"/>
  <c r="C488" i="62"/>
  <c r="B488" i="62"/>
  <c r="C325" i="62"/>
  <c r="B325" i="62"/>
  <c r="D325" i="62"/>
  <c r="B393" i="62"/>
  <c r="C393" i="62"/>
  <c r="D393" i="62"/>
  <c r="B449" i="62"/>
  <c r="C449" i="62"/>
  <c r="D449" i="62"/>
  <c r="B513" i="62"/>
  <c r="C513" i="62"/>
  <c r="D513" i="62"/>
  <c r="B331" i="62"/>
  <c r="C331" i="62"/>
  <c r="D331" i="62"/>
  <c r="B379" i="62"/>
  <c r="C379" i="62"/>
  <c r="D379" i="62"/>
  <c r="B354" i="62"/>
  <c r="C354" i="62"/>
  <c r="D354" i="62"/>
  <c r="B443" i="62"/>
  <c r="C443" i="62"/>
  <c r="D443" i="62"/>
  <c r="B498" i="62"/>
  <c r="C498" i="62"/>
  <c r="D498" i="62"/>
  <c r="D374" i="62"/>
  <c r="B374" i="62"/>
  <c r="B480" i="62"/>
  <c r="D480" i="62"/>
  <c r="C346" i="62"/>
  <c r="B346" i="62"/>
  <c r="D414" i="62"/>
  <c r="C414" i="62"/>
  <c r="C453" i="62"/>
  <c r="B453" i="62"/>
  <c r="D453" i="62"/>
  <c r="D518" i="62"/>
  <c r="B518" i="62"/>
  <c r="B361" i="62"/>
  <c r="D361" i="62"/>
  <c r="C361" i="62"/>
  <c r="C344" i="62"/>
  <c r="D344" i="62"/>
  <c r="B344" i="62"/>
  <c r="B428" i="62"/>
  <c r="D428" i="62"/>
  <c r="D491" i="62"/>
  <c r="C491" i="62"/>
  <c r="B491" i="62"/>
  <c r="B595" i="62"/>
  <c r="C328" i="62"/>
  <c r="B328" i="62"/>
  <c r="C405" i="62"/>
  <c r="D405" i="62"/>
  <c r="D465" i="62"/>
  <c r="B465" i="62"/>
  <c r="B520" i="62"/>
  <c r="C520" i="62"/>
  <c r="D520" i="62"/>
  <c r="D334" i="62"/>
  <c r="B334" i="62"/>
  <c r="C334" i="62"/>
  <c r="D390" i="62"/>
  <c r="B390" i="62"/>
  <c r="D479" i="62"/>
  <c r="C479" i="62"/>
  <c r="C365" i="62"/>
  <c r="B365" i="62"/>
  <c r="D446" i="62"/>
  <c r="C446" i="62"/>
  <c r="B391" i="62"/>
  <c r="C391" i="62"/>
  <c r="D391" i="62"/>
  <c r="B496" i="62"/>
  <c r="C496" i="62"/>
  <c r="D496" i="62"/>
  <c r="B363" i="62"/>
  <c r="C363" i="62"/>
  <c r="D363" i="62"/>
  <c r="B418" i="62"/>
  <c r="C418" i="62"/>
  <c r="D418" i="62"/>
  <c r="D470" i="62"/>
  <c r="B470" i="62"/>
  <c r="C470" i="62"/>
  <c r="C369" i="62"/>
  <c r="B369" i="62"/>
  <c r="B467" i="62"/>
  <c r="D467" i="62"/>
  <c r="C467" i="62"/>
  <c r="D347" i="62"/>
  <c r="C347" i="62"/>
  <c r="B347" i="62"/>
  <c r="B432" i="62"/>
  <c r="D432" i="62"/>
  <c r="C432" i="62"/>
  <c r="D497" i="62"/>
  <c r="C497" i="62"/>
  <c r="B497" i="62"/>
  <c r="B339" i="62"/>
  <c r="C339" i="62"/>
  <c r="D339" i="62"/>
  <c r="B409" i="62"/>
  <c r="C409" i="62"/>
  <c r="D409" i="62"/>
  <c r="B472" i="62"/>
  <c r="C472" i="62"/>
  <c r="D472" i="62"/>
  <c r="B161" i="62"/>
  <c r="C161" i="62"/>
  <c r="D161" i="62"/>
  <c r="B225" i="62"/>
  <c r="C225" i="62"/>
  <c r="D225" i="62"/>
  <c r="B289" i="62"/>
  <c r="C289" i="62"/>
  <c r="D289" i="62"/>
  <c r="B160" i="62"/>
  <c r="C160" i="62"/>
  <c r="D160" i="62"/>
  <c r="B224" i="62"/>
  <c r="C224" i="62"/>
  <c r="D224" i="62"/>
  <c r="B288" i="62"/>
  <c r="C288" i="62"/>
  <c r="D288" i="62"/>
  <c r="B167" i="62"/>
  <c r="C167" i="62"/>
  <c r="D167" i="62"/>
  <c r="B231" i="62"/>
  <c r="C231" i="62"/>
  <c r="D231" i="62"/>
  <c r="B295" i="62"/>
  <c r="C295" i="62"/>
  <c r="D295" i="62"/>
  <c r="B174" i="62"/>
  <c r="C174" i="62"/>
  <c r="D174" i="62"/>
  <c r="B238" i="62"/>
  <c r="C238" i="62"/>
  <c r="D238" i="62"/>
  <c r="B302" i="62"/>
  <c r="C302" i="62"/>
  <c r="D302" i="62"/>
  <c r="B165" i="62"/>
  <c r="C165" i="62"/>
  <c r="D165" i="62"/>
  <c r="B229" i="62"/>
  <c r="C229" i="62"/>
  <c r="D229" i="62"/>
  <c r="B293" i="62"/>
  <c r="C293" i="62"/>
  <c r="D293" i="62"/>
  <c r="D156" i="62"/>
  <c r="B156" i="62"/>
  <c r="C156" i="62"/>
  <c r="D220" i="62"/>
  <c r="B220" i="62"/>
  <c r="C220" i="62"/>
  <c r="D284" i="62"/>
  <c r="B284" i="62"/>
  <c r="C284" i="62"/>
  <c r="C98" i="62"/>
  <c r="D98" i="62"/>
  <c r="B98" i="62"/>
  <c r="B41" i="62"/>
  <c r="E41" i="62" s="1"/>
  <c r="C41" i="62"/>
  <c r="F41" i="62" s="1"/>
  <c r="D41" i="62"/>
  <c r="G41" i="62" s="1"/>
  <c r="D75" i="62"/>
  <c r="B75" i="62"/>
  <c r="C75" i="62"/>
  <c r="B108" i="62"/>
  <c r="C108" i="62"/>
  <c r="D108" i="62"/>
  <c r="B44" i="62"/>
  <c r="C44" i="62"/>
  <c r="D44" i="62"/>
  <c r="B77" i="62"/>
  <c r="C77" i="62"/>
  <c r="D77" i="62"/>
  <c r="B110" i="62"/>
  <c r="C110" i="62"/>
  <c r="D110" i="62"/>
  <c r="B46" i="62"/>
  <c r="C46" i="62"/>
  <c r="D46" i="62"/>
  <c r="B79" i="62"/>
  <c r="C79" i="62"/>
  <c r="D79" i="62"/>
  <c r="B112" i="62"/>
  <c r="C112" i="62"/>
  <c r="D112" i="62"/>
  <c r="B48" i="62"/>
  <c r="C48" i="62"/>
  <c r="D48" i="62"/>
  <c r="B597" i="62"/>
  <c r="C597" i="62"/>
  <c r="C628" i="62"/>
  <c r="C634" i="62"/>
  <c r="B169" i="62"/>
  <c r="C169" i="62"/>
  <c r="D169" i="62"/>
  <c r="B233" i="62"/>
  <c r="C233" i="62"/>
  <c r="D233" i="62"/>
  <c r="B297" i="62"/>
  <c r="C297" i="62"/>
  <c r="D297" i="62"/>
  <c r="B168" i="62"/>
  <c r="C168" i="62"/>
  <c r="D168" i="62"/>
  <c r="B232" i="62"/>
  <c r="C232" i="62"/>
  <c r="D232" i="62"/>
  <c r="B296" i="62"/>
  <c r="C296" i="62"/>
  <c r="D296" i="62"/>
  <c r="B175" i="62"/>
  <c r="C175" i="62"/>
  <c r="D175" i="62"/>
  <c r="B239" i="62"/>
  <c r="C239" i="62"/>
  <c r="D239" i="62"/>
  <c r="B303" i="62"/>
  <c r="C303" i="62"/>
  <c r="D303" i="62"/>
  <c r="B182" i="62"/>
  <c r="C182" i="62"/>
  <c r="D182" i="62"/>
  <c r="B246" i="62"/>
  <c r="C246" i="62"/>
  <c r="D246" i="62"/>
  <c r="B310" i="62"/>
  <c r="C310" i="62"/>
  <c r="D310" i="62"/>
  <c r="B173" i="62"/>
  <c r="C173" i="62"/>
  <c r="D173" i="62"/>
  <c r="B237" i="62"/>
  <c r="C237" i="62"/>
  <c r="D237" i="62"/>
  <c r="B301" i="62"/>
  <c r="C301" i="62"/>
  <c r="D301" i="62"/>
  <c r="D164" i="62"/>
  <c r="B164" i="62"/>
  <c r="C164" i="62"/>
  <c r="D228" i="62"/>
  <c r="B228" i="62"/>
  <c r="C228" i="62"/>
  <c r="D292" i="62"/>
  <c r="B292" i="62"/>
  <c r="C292" i="62"/>
  <c r="C90" i="62"/>
  <c r="D90" i="62"/>
  <c r="B90" i="62"/>
  <c r="D131" i="62"/>
  <c r="B131" i="62"/>
  <c r="C131" i="62"/>
  <c r="D67" i="62"/>
  <c r="B67" i="62"/>
  <c r="C67" i="62"/>
  <c r="B100" i="62"/>
  <c r="C100" i="62"/>
  <c r="D100" i="62"/>
  <c r="B133" i="62"/>
  <c r="C133" i="62"/>
  <c r="D133" i="62"/>
  <c r="B69" i="62"/>
  <c r="C69" i="62"/>
  <c r="D69" i="62"/>
  <c r="B102" i="62"/>
  <c r="C102" i="62"/>
  <c r="D102" i="62"/>
  <c r="B135" i="62"/>
  <c r="C135" i="62"/>
  <c r="D135" i="62"/>
  <c r="B71" i="62"/>
  <c r="C71" i="62"/>
  <c r="D71" i="62"/>
  <c r="B104" i="62"/>
  <c r="C104" i="62"/>
  <c r="D104" i="62"/>
  <c r="B177" i="62"/>
  <c r="C177" i="62"/>
  <c r="D177" i="62"/>
  <c r="B241" i="62"/>
  <c r="C241" i="62"/>
  <c r="D241" i="62"/>
  <c r="B305" i="62"/>
  <c r="C305" i="62"/>
  <c r="D305" i="62"/>
  <c r="B176" i="62"/>
  <c r="C176" i="62"/>
  <c r="D176" i="62"/>
  <c r="B240" i="62"/>
  <c r="C240" i="62"/>
  <c r="D240" i="62"/>
  <c r="B304" i="62"/>
  <c r="C304" i="62"/>
  <c r="D304" i="62"/>
  <c r="B183" i="62"/>
  <c r="C183" i="62"/>
  <c r="D183" i="62"/>
  <c r="B247" i="62"/>
  <c r="C247" i="62"/>
  <c r="D247" i="62"/>
  <c r="B311" i="62"/>
  <c r="C311" i="62"/>
  <c r="D311" i="62"/>
  <c r="B190" i="62"/>
  <c r="C190" i="62"/>
  <c r="D190" i="62"/>
  <c r="B254" i="62"/>
  <c r="C254" i="62"/>
  <c r="D254" i="62"/>
  <c r="B318" i="62"/>
  <c r="C318" i="62"/>
  <c r="D318" i="62"/>
  <c r="B181" i="62"/>
  <c r="C181" i="62"/>
  <c r="D181" i="62"/>
  <c r="B245" i="62"/>
  <c r="C245" i="62"/>
  <c r="D245" i="62"/>
  <c r="B309" i="62"/>
  <c r="C309" i="62"/>
  <c r="D309" i="62"/>
  <c r="D172" i="62"/>
  <c r="B172" i="62"/>
  <c r="C172" i="62"/>
  <c r="D236" i="62"/>
  <c r="B236" i="62"/>
  <c r="C236" i="62"/>
  <c r="D300" i="62"/>
  <c r="B300" i="62"/>
  <c r="C300" i="62"/>
  <c r="C82" i="62"/>
  <c r="D82" i="62"/>
  <c r="B82" i="62"/>
  <c r="D123" i="62"/>
  <c r="B123" i="62"/>
  <c r="C123" i="62"/>
  <c r="D59" i="62"/>
  <c r="B59" i="62"/>
  <c r="C59" i="62"/>
  <c r="B92" i="62"/>
  <c r="C92" i="62"/>
  <c r="D92" i="62"/>
  <c r="B125" i="62"/>
  <c r="C125" i="62"/>
  <c r="D125" i="62"/>
  <c r="B61" i="62"/>
  <c r="C61" i="62"/>
  <c r="D61" i="62"/>
  <c r="B94" i="62"/>
  <c r="C94" i="62"/>
  <c r="D94" i="62"/>
  <c r="B127" i="62"/>
  <c r="C127" i="62"/>
  <c r="D127" i="62"/>
  <c r="B63" i="62"/>
  <c r="C63" i="62"/>
  <c r="D63" i="62"/>
  <c r="B96" i="62"/>
  <c r="C96" i="62"/>
  <c r="D96" i="62"/>
  <c r="B549" i="62"/>
  <c r="B613" i="62"/>
  <c r="B185" i="62"/>
  <c r="C185" i="62"/>
  <c r="D185" i="62"/>
  <c r="B249" i="62"/>
  <c r="C249" i="62"/>
  <c r="D249" i="62"/>
  <c r="B313" i="62"/>
  <c r="C313" i="62"/>
  <c r="D313" i="62"/>
  <c r="B184" i="62"/>
  <c r="C184" i="62"/>
  <c r="D184" i="62"/>
  <c r="B248" i="62"/>
  <c r="C248" i="62"/>
  <c r="D248" i="62"/>
  <c r="B312" i="62"/>
  <c r="C312" i="62"/>
  <c r="D312" i="62"/>
  <c r="B191" i="62"/>
  <c r="C191" i="62"/>
  <c r="D191" i="62"/>
  <c r="B255" i="62"/>
  <c r="C255" i="62"/>
  <c r="D255" i="62"/>
  <c r="B65" i="62"/>
  <c r="C65" i="62"/>
  <c r="D65" i="62"/>
  <c r="B198" i="62"/>
  <c r="C198" i="62"/>
  <c r="D198" i="62"/>
  <c r="B262" i="62"/>
  <c r="C262" i="62"/>
  <c r="D262" i="62"/>
  <c r="B57" i="62"/>
  <c r="C57" i="62"/>
  <c r="D57" i="62"/>
  <c r="B189" i="62"/>
  <c r="C189" i="62"/>
  <c r="D189" i="62"/>
  <c r="B253" i="62"/>
  <c r="C253" i="62"/>
  <c r="D253" i="62"/>
  <c r="B317" i="62"/>
  <c r="C317" i="62"/>
  <c r="D317" i="62"/>
  <c r="D180" i="62"/>
  <c r="B180" i="62"/>
  <c r="C180" i="62"/>
  <c r="D244" i="62"/>
  <c r="B244" i="62"/>
  <c r="C244" i="62"/>
  <c r="D308" i="62"/>
  <c r="B308" i="62"/>
  <c r="C308" i="62"/>
  <c r="C74" i="62"/>
  <c r="D74" i="62"/>
  <c r="B74" i="62"/>
  <c r="D115" i="62"/>
  <c r="B115" i="62"/>
  <c r="C115" i="62"/>
  <c r="D51" i="62"/>
  <c r="B51" i="62"/>
  <c r="C51" i="62"/>
  <c r="B84" i="62"/>
  <c r="C84" i="62"/>
  <c r="D84" i="62"/>
  <c r="B117" i="62"/>
  <c r="C117" i="62"/>
  <c r="D117" i="62"/>
  <c r="B53" i="62"/>
  <c r="C53" i="62"/>
  <c r="D53" i="62"/>
  <c r="B86" i="62"/>
  <c r="C86" i="62"/>
  <c r="D86" i="62"/>
  <c r="B119" i="62"/>
  <c r="C119" i="62"/>
  <c r="D119" i="62"/>
  <c r="B55" i="62"/>
  <c r="C55" i="62"/>
  <c r="D55" i="62"/>
  <c r="B88" i="62"/>
  <c r="C88" i="62"/>
  <c r="D88" i="62"/>
  <c r="B621" i="62"/>
  <c r="B588" i="62"/>
  <c r="B594" i="62"/>
  <c r="B658" i="62"/>
  <c r="B89" i="62"/>
  <c r="C89" i="62"/>
  <c r="D89" i="62"/>
  <c r="B193" i="62"/>
  <c r="C193" i="62"/>
  <c r="D193" i="62"/>
  <c r="B257" i="62"/>
  <c r="C257" i="62"/>
  <c r="D257" i="62"/>
  <c r="B81" i="62"/>
  <c r="C81" i="62"/>
  <c r="D81" i="62"/>
  <c r="B192" i="62"/>
  <c r="C192" i="62"/>
  <c r="D192" i="62"/>
  <c r="B256" i="62"/>
  <c r="C256" i="62"/>
  <c r="D256" i="62"/>
  <c r="B73" i="62"/>
  <c r="C73" i="62"/>
  <c r="D73" i="62"/>
  <c r="B199" i="62"/>
  <c r="C199" i="62"/>
  <c r="D199" i="62"/>
  <c r="B263" i="62"/>
  <c r="C263" i="62"/>
  <c r="D263" i="62"/>
  <c r="B142" i="62"/>
  <c r="C142" i="62"/>
  <c r="D142" i="62"/>
  <c r="B206" i="62"/>
  <c r="C206" i="62"/>
  <c r="D206" i="62"/>
  <c r="B270" i="62"/>
  <c r="C270" i="62"/>
  <c r="D270" i="62"/>
  <c r="B121" i="62"/>
  <c r="C121" i="62"/>
  <c r="D121" i="62"/>
  <c r="B197" i="62"/>
  <c r="C197" i="62"/>
  <c r="D197" i="62"/>
  <c r="B261" i="62"/>
  <c r="C261" i="62"/>
  <c r="D261" i="62"/>
  <c r="B49" i="62"/>
  <c r="C49" i="62"/>
  <c r="D49" i="62"/>
  <c r="D188" i="62"/>
  <c r="B188" i="62"/>
  <c r="C188" i="62"/>
  <c r="D252" i="62"/>
  <c r="B252" i="62"/>
  <c r="C252" i="62"/>
  <c r="D316" i="62"/>
  <c r="B316" i="62"/>
  <c r="C316" i="62"/>
  <c r="C66" i="62"/>
  <c r="D66" i="62"/>
  <c r="B66" i="62"/>
  <c r="D107" i="62"/>
  <c r="B107" i="62"/>
  <c r="C107" i="62"/>
  <c r="D43" i="62"/>
  <c r="B43" i="62"/>
  <c r="C43" i="62"/>
  <c r="B76" i="62"/>
  <c r="C76" i="62"/>
  <c r="D76" i="62"/>
  <c r="B109" i="62"/>
  <c r="C109" i="62"/>
  <c r="D109" i="62"/>
  <c r="B45" i="62"/>
  <c r="C45" i="62"/>
  <c r="D45" i="62"/>
  <c r="B78" i="62"/>
  <c r="C78" i="62"/>
  <c r="D78" i="62"/>
  <c r="B111" i="62"/>
  <c r="C111" i="62"/>
  <c r="D111" i="62"/>
  <c r="B47" i="62"/>
  <c r="C47" i="62"/>
  <c r="D47" i="62"/>
  <c r="B80" i="62"/>
  <c r="C80" i="62"/>
  <c r="D80" i="62"/>
  <c r="C629" i="62"/>
  <c r="C596" i="62"/>
  <c r="B596" i="62"/>
  <c r="B129" i="62"/>
  <c r="C129" i="62"/>
  <c r="D129" i="62"/>
  <c r="B201" i="62"/>
  <c r="C201" i="62"/>
  <c r="D201" i="62"/>
  <c r="B265" i="62"/>
  <c r="C265" i="62"/>
  <c r="D265" i="62"/>
  <c r="C130" i="62"/>
  <c r="D130" i="62"/>
  <c r="B130" i="62"/>
  <c r="B200" i="62"/>
  <c r="C200" i="62"/>
  <c r="D200" i="62"/>
  <c r="B264" i="62"/>
  <c r="C264" i="62"/>
  <c r="D264" i="62"/>
  <c r="B143" i="62"/>
  <c r="C143" i="62"/>
  <c r="D143" i="62"/>
  <c r="B207" i="62"/>
  <c r="C207" i="62"/>
  <c r="D207" i="62"/>
  <c r="B271" i="62"/>
  <c r="C271" i="62"/>
  <c r="D271" i="62"/>
  <c r="B150" i="62"/>
  <c r="C150" i="62"/>
  <c r="D150" i="62"/>
  <c r="B214" i="62"/>
  <c r="C214" i="62"/>
  <c r="D214" i="62"/>
  <c r="B278" i="62"/>
  <c r="C278" i="62"/>
  <c r="D278" i="62"/>
  <c r="B141" i="62"/>
  <c r="C141" i="62"/>
  <c r="D141" i="62"/>
  <c r="B205" i="62"/>
  <c r="C205" i="62"/>
  <c r="D205" i="62"/>
  <c r="B269" i="62"/>
  <c r="C269" i="62"/>
  <c r="D269" i="62"/>
  <c r="B113" i="62"/>
  <c r="C113" i="62"/>
  <c r="D113" i="62"/>
  <c r="D196" i="62"/>
  <c r="B196" i="62"/>
  <c r="C196" i="62"/>
  <c r="D260" i="62"/>
  <c r="B260" i="62"/>
  <c r="C260" i="62"/>
  <c r="C122" i="62"/>
  <c r="D122" i="62"/>
  <c r="B122" i="62"/>
  <c r="C58" i="62"/>
  <c r="D58" i="62"/>
  <c r="B58" i="62"/>
  <c r="D99" i="62"/>
  <c r="B99" i="62"/>
  <c r="C99" i="62"/>
  <c r="B132" i="62"/>
  <c r="C132" i="62"/>
  <c r="D132" i="62"/>
  <c r="B68" i="62"/>
  <c r="C68" i="62"/>
  <c r="D68" i="62"/>
  <c r="B101" i="62"/>
  <c r="C101" i="62"/>
  <c r="D101" i="62"/>
  <c r="B134" i="62"/>
  <c r="C134" i="62"/>
  <c r="D134" i="62"/>
  <c r="B70" i="62"/>
  <c r="C70" i="62"/>
  <c r="D70" i="62"/>
  <c r="B103" i="62"/>
  <c r="C103" i="62"/>
  <c r="D103" i="62"/>
  <c r="B136" i="62"/>
  <c r="C136" i="62"/>
  <c r="D136" i="62"/>
  <c r="B72" i="62"/>
  <c r="C72" i="62"/>
  <c r="D72" i="62"/>
  <c r="B546" i="62"/>
  <c r="C546" i="62"/>
  <c r="B145" i="62"/>
  <c r="C145" i="62"/>
  <c r="D145" i="62"/>
  <c r="B209" i="62"/>
  <c r="C209" i="62"/>
  <c r="D209" i="62"/>
  <c r="B273" i="62"/>
  <c r="C273" i="62"/>
  <c r="D273" i="62"/>
  <c r="B144" i="62"/>
  <c r="C144" i="62"/>
  <c r="D144" i="62"/>
  <c r="B208" i="62"/>
  <c r="C208" i="62"/>
  <c r="D208" i="62"/>
  <c r="B272" i="62"/>
  <c r="C272" i="62"/>
  <c r="D272" i="62"/>
  <c r="B151" i="62"/>
  <c r="C151" i="62"/>
  <c r="D151" i="62"/>
  <c r="B215" i="62"/>
  <c r="C215" i="62"/>
  <c r="D215" i="62"/>
  <c r="B279" i="62"/>
  <c r="C279" i="62"/>
  <c r="D279" i="62"/>
  <c r="B158" i="62"/>
  <c r="C158" i="62"/>
  <c r="D158" i="62"/>
  <c r="B222" i="62"/>
  <c r="C222" i="62"/>
  <c r="D222" i="62"/>
  <c r="B286" i="62"/>
  <c r="C286" i="62"/>
  <c r="D286" i="62"/>
  <c r="B149" i="62"/>
  <c r="C149" i="62"/>
  <c r="D149" i="62"/>
  <c r="B213" i="62"/>
  <c r="C213" i="62"/>
  <c r="D213" i="62"/>
  <c r="B277" i="62"/>
  <c r="C277" i="62"/>
  <c r="D277" i="62"/>
  <c r="D140" i="62"/>
  <c r="B140" i="62"/>
  <c r="C140" i="62"/>
  <c r="D204" i="62"/>
  <c r="B204" i="62"/>
  <c r="C204" i="62"/>
  <c r="D268" i="62"/>
  <c r="B268" i="62"/>
  <c r="C268" i="62"/>
  <c r="C114" i="62"/>
  <c r="D114" i="62"/>
  <c r="B114" i="62"/>
  <c r="C50" i="62"/>
  <c r="D50" i="62"/>
  <c r="B50" i="62"/>
  <c r="D91" i="62"/>
  <c r="B91" i="62"/>
  <c r="C91" i="62"/>
  <c r="B124" i="62"/>
  <c r="D124" i="62"/>
  <c r="C124" i="62"/>
  <c r="B60" i="62"/>
  <c r="C60" i="62"/>
  <c r="D60" i="62"/>
  <c r="B93" i="62"/>
  <c r="C93" i="62"/>
  <c r="D93" i="62"/>
  <c r="B126" i="62"/>
  <c r="C126" i="62"/>
  <c r="D126" i="62"/>
  <c r="B62" i="62"/>
  <c r="C62" i="62"/>
  <c r="D62" i="62"/>
  <c r="B95" i="62"/>
  <c r="C95" i="62"/>
  <c r="D95" i="62"/>
  <c r="B128" i="62"/>
  <c r="C128" i="62"/>
  <c r="D128" i="62"/>
  <c r="B64" i="62"/>
  <c r="C64" i="62"/>
  <c r="D64" i="62"/>
  <c r="B548" i="62"/>
  <c r="B612" i="62"/>
  <c r="B618" i="62"/>
  <c r="B153" i="62"/>
  <c r="C153" i="62"/>
  <c r="D153" i="62"/>
  <c r="B217" i="62"/>
  <c r="C217" i="62"/>
  <c r="D217" i="62"/>
  <c r="B281" i="62"/>
  <c r="C281" i="62"/>
  <c r="D281" i="62"/>
  <c r="B152" i="62"/>
  <c r="C152" i="62"/>
  <c r="D152" i="62"/>
  <c r="B216" i="62"/>
  <c r="C216" i="62"/>
  <c r="D216" i="62"/>
  <c r="B280" i="62"/>
  <c r="C280" i="62"/>
  <c r="D280" i="62"/>
  <c r="B159" i="62"/>
  <c r="C159" i="62"/>
  <c r="D159" i="62"/>
  <c r="B223" i="62"/>
  <c r="C223" i="62"/>
  <c r="D223" i="62"/>
  <c r="B287" i="62"/>
  <c r="C287" i="62"/>
  <c r="D287" i="62"/>
  <c r="B166" i="62"/>
  <c r="C166" i="62"/>
  <c r="D166" i="62"/>
  <c r="B230" i="62"/>
  <c r="C230" i="62"/>
  <c r="D230" i="62"/>
  <c r="B294" i="62"/>
  <c r="C294" i="62"/>
  <c r="D294" i="62"/>
  <c r="B157" i="62"/>
  <c r="C157" i="62"/>
  <c r="D157" i="62"/>
  <c r="B221" i="62"/>
  <c r="C221" i="62"/>
  <c r="D221" i="62"/>
  <c r="B285" i="62"/>
  <c r="C285" i="62"/>
  <c r="D285" i="62"/>
  <c r="D148" i="62"/>
  <c r="B148" i="62"/>
  <c r="C148" i="62"/>
  <c r="D212" i="62"/>
  <c r="B212" i="62"/>
  <c r="C212" i="62"/>
  <c r="D276" i="62"/>
  <c r="B276" i="62"/>
  <c r="C276" i="62"/>
  <c r="C106" i="62"/>
  <c r="D106" i="62"/>
  <c r="B106" i="62"/>
  <c r="C42" i="62"/>
  <c r="D42" i="62"/>
  <c r="B42" i="62"/>
  <c r="D83" i="62"/>
  <c r="B83" i="62"/>
  <c r="C83" i="62"/>
  <c r="B116" i="62"/>
  <c r="C116" i="62"/>
  <c r="D116" i="62"/>
  <c r="B52" i="62"/>
  <c r="C52" i="62"/>
  <c r="D52" i="62"/>
  <c r="B85" i="62"/>
  <c r="C85" i="62"/>
  <c r="D85" i="62"/>
  <c r="B118" i="62"/>
  <c r="C118" i="62"/>
  <c r="D118" i="62"/>
  <c r="B54" i="62"/>
  <c r="C54" i="62"/>
  <c r="D54" i="62"/>
  <c r="B87" i="62"/>
  <c r="C87" i="62"/>
  <c r="D87" i="62"/>
  <c r="B120" i="62"/>
  <c r="C120" i="62"/>
  <c r="D120" i="62"/>
  <c r="B56" i="62"/>
  <c r="C56" i="62"/>
  <c r="D56" i="62"/>
  <c r="B589" i="62"/>
  <c r="C589" i="62"/>
  <c r="B620" i="62"/>
  <c r="AK35" i="104"/>
  <c r="AK45" i="104"/>
  <c r="G19" i="98"/>
  <c r="D30" i="71"/>
  <c r="G37" i="57"/>
  <c r="G13" i="98"/>
  <c r="M57" i="57"/>
  <c r="D36" i="71"/>
  <c r="D35" i="71" s="1"/>
  <c r="C13" i="98"/>
  <c r="N37" i="57"/>
  <c r="Q57" i="57"/>
  <c r="Q37" i="57"/>
  <c r="E14" i="99"/>
  <c r="P37" i="57"/>
  <c r="P29" i="57"/>
  <c r="D14" i="99"/>
  <c r="D121" i="41"/>
  <c r="F49" i="57"/>
  <c r="G14" i="99"/>
  <c r="C39" i="66"/>
  <c r="H19" i="98"/>
  <c r="F57" i="57"/>
  <c r="F37" i="57"/>
  <c r="J49" i="57"/>
  <c r="L57" i="57"/>
  <c r="L37" i="57"/>
  <c r="F19" i="98"/>
  <c r="O29" i="57"/>
  <c r="D120" i="41"/>
  <c r="O37" i="57"/>
  <c r="O57" i="57"/>
  <c r="E11" i="71"/>
  <c r="D13" i="66"/>
  <c r="E20" i="66"/>
  <c r="C22" i="65"/>
  <c r="N29" i="57"/>
  <c r="N49" i="57"/>
  <c r="K49" i="57"/>
  <c r="K29" i="57"/>
  <c r="E36" i="71"/>
  <c r="E35" i="71" s="1"/>
  <c r="E49" i="71" s="1"/>
  <c r="G13" i="54" s="1"/>
  <c r="D13" i="98"/>
  <c r="F36" i="71"/>
  <c r="F35" i="71" s="1"/>
  <c r="E13" i="98"/>
  <c r="H20" i="66"/>
  <c r="F20" i="66"/>
  <c r="D22" i="65"/>
  <c r="G74" i="78"/>
  <c r="G82" i="78" s="1"/>
  <c r="H36" i="71"/>
  <c r="H35" i="71" s="1"/>
  <c r="H49" i="71" s="1"/>
  <c r="J13" i="54" s="1"/>
  <c r="J34" i="54" s="1"/>
  <c r="G20" i="66"/>
  <c r="G13" i="66"/>
  <c r="F14" i="99"/>
  <c r="I37" i="57"/>
  <c r="I57" i="57"/>
  <c r="E19" i="98"/>
  <c r="C19" i="98"/>
  <c r="C33" i="98" s="1"/>
  <c r="H11" i="71"/>
  <c r="C14" i="99"/>
  <c r="H37" i="57"/>
  <c r="H57" i="57"/>
  <c r="D19" i="98"/>
  <c r="C21" i="66"/>
  <c r="C20" i="66" s="1"/>
  <c r="C35" i="66" s="1"/>
  <c r="F12" i="71"/>
  <c r="F11" i="71" s="1"/>
  <c r="E13" i="66"/>
  <c r="D37" i="53"/>
  <c r="G22" i="95"/>
  <c r="G23" i="95" s="1"/>
  <c r="D69" i="41"/>
  <c r="J60" i="97" s="1"/>
  <c r="I12" i="71"/>
  <c r="I11" i="71" s="1"/>
  <c r="H13" i="66"/>
  <c r="O10" i="97"/>
  <c r="C37" i="98"/>
  <c r="C14" i="66"/>
  <c r="D68" i="41"/>
  <c r="I36" i="71"/>
  <c r="I35" i="71" s="1"/>
  <c r="H13" i="98"/>
  <c r="F13" i="98"/>
  <c r="G36" i="71"/>
  <c r="G35" i="71" s="1"/>
  <c r="D20" i="66"/>
  <c r="I29" i="57"/>
  <c r="I49" i="57"/>
  <c r="G12" i="71"/>
  <c r="G11" i="71" s="1"/>
  <c r="F13" i="66"/>
  <c r="D28" i="53"/>
  <c r="G23" i="93"/>
  <c r="F74" i="78"/>
  <c r="F82" i="78" s="1"/>
  <c r="G36" i="41"/>
  <c r="F7" i="100" l="1"/>
  <c r="E30" i="71" s="1"/>
  <c r="F15" i="100"/>
  <c r="F8" i="100" s="1"/>
  <c r="J7" i="100"/>
  <c r="I30" i="71" s="1"/>
  <c r="J15" i="100"/>
  <c r="J8" i="100" s="1"/>
  <c r="K16" i="54" s="1"/>
  <c r="K37" i="54" s="1"/>
  <c r="I15" i="100"/>
  <c r="I8" i="100" s="1"/>
  <c r="I7" i="100"/>
  <c r="H30" i="71" s="1"/>
  <c r="H7" i="100"/>
  <c r="G30" i="71" s="1"/>
  <c r="H15" i="100"/>
  <c r="H8" i="100" s="1"/>
  <c r="G15" i="100"/>
  <c r="G8" i="100" s="1"/>
  <c r="H16" i="54" s="1"/>
  <c r="H37" i="54" s="1"/>
  <c r="G7" i="100"/>
  <c r="F30" i="71" s="1"/>
  <c r="C34" i="70"/>
  <c r="AK50" i="104"/>
  <c r="K60" i="73"/>
  <c r="O93" i="41"/>
  <c r="G10" i="60" s="1"/>
  <c r="F15" i="54" s="1"/>
  <c r="AK25" i="104"/>
  <c r="R93" i="41"/>
  <c r="J10" i="60" s="1"/>
  <c r="J12" i="60" s="1"/>
  <c r="AK40" i="104"/>
  <c r="P93" i="41"/>
  <c r="H10" i="60" s="1"/>
  <c r="G15" i="54" s="1"/>
  <c r="G36" i="54" s="1"/>
  <c r="AK30" i="104"/>
  <c r="F23" i="69"/>
  <c r="H22" i="69"/>
  <c r="B705" i="62"/>
  <c r="B1009" i="62"/>
  <c r="I16" i="54"/>
  <c r="I37" i="54" s="1"/>
  <c r="B865" i="62"/>
  <c r="C764" i="62"/>
  <c r="B714" i="62"/>
  <c r="T93" i="41"/>
  <c r="L10" i="60" s="1"/>
  <c r="L12" i="60" s="1"/>
  <c r="C32" i="70"/>
  <c r="C594" i="62"/>
  <c r="B925" i="62"/>
  <c r="C921" i="62"/>
  <c r="C30" i="70"/>
  <c r="B937" i="62"/>
  <c r="B632" i="62"/>
  <c r="C588" i="62"/>
  <c r="C595" i="62"/>
  <c r="B698" i="62"/>
  <c r="C633" i="62"/>
  <c r="C626" i="62"/>
  <c r="G17" i="57"/>
  <c r="E17" i="57" s="1"/>
  <c r="B873" i="62"/>
  <c r="B956" i="62"/>
  <c r="J16" i="54"/>
  <c r="J37" i="54" s="1"/>
  <c r="B1018" i="62"/>
  <c r="B1014" i="62"/>
  <c r="C549" i="62"/>
  <c r="C1000" i="62"/>
  <c r="B926" i="62"/>
  <c r="C598" i="62"/>
  <c r="B1015" i="62"/>
  <c r="B604" i="62"/>
  <c r="B637" i="62"/>
  <c r="B569" i="62"/>
  <c r="B850" i="62"/>
  <c r="B706" i="62"/>
  <c r="B607" i="62"/>
  <c r="B609" i="62"/>
  <c r="B573" i="62"/>
  <c r="B652" i="62"/>
  <c r="B842" i="62"/>
  <c r="B699" i="62"/>
  <c r="C685" i="62"/>
  <c r="B866" i="62"/>
  <c r="B769" i="62"/>
  <c r="B955" i="62"/>
  <c r="B544" i="62"/>
  <c r="B908" i="62"/>
  <c r="B563" i="62"/>
  <c r="B831" i="62"/>
  <c r="B1010" i="62"/>
  <c r="B1008" i="62"/>
  <c r="B936" i="62"/>
  <c r="B672" i="62"/>
  <c r="V76" i="55"/>
  <c r="B600" i="62"/>
  <c r="B905" i="62"/>
  <c r="B572" i="62"/>
  <c r="B564" i="62"/>
  <c r="B566" i="62"/>
  <c r="B565" i="62"/>
  <c r="B570" i="62"/>
  <c r="C632" i="62"/>
  <c r="B839" i="62"/>
  <c r="C802" i="62"/>
  <c r="B910" i="62"/>
  <c r="B798" i="62"/>
  <c r="W47" i="55"/>
  <c r="B801" i="62"/>
  <c r="B847" i="62"/>
  <c r="B841" i="62"/>
  <c r="B802" i="62"/>
  <c r="B945" i="62"/>
  <c r="B675" i="62"/>
  <c r="C587" i="62"/>
  <c r="W70" i="55"/>
  <c r="B671" i="62"/>
  <c r="B849" i="62"/>
  <c r="B674" i="62"/>
  <c r="B793" i="62"/>
  <c r="B901" i="62"/>
  <c r="V106" i="55"/>
  <c r="B645" i="62"/>
  <c r="C830" i="62"/>
  <c r="B906" i="62"/>
  <c r="B903" i="62"/>
  <c r="B863" i="62"/>
  <c r="B836" i="62"/>
  <c r="W106" i="55"/>
  <c r="V100" i="55"/>
  <c r="B644" i="62"/>
  <c r="B902" i="62"/>
  <c r="V35" i="55"/>
  <c r="C873" i="62" s="1"/>
  <c r="B904" i="62"/>
  <c r="B871" i="62"/>
  <c r="W43" i="55"/>
  <c r="B846" i="62"/>
  <c r="C898" i="62"/>
  <c r="W87" i="55"/>
  <c r="B935" i="62"/>
  <c r="B636" i="62"/>
  <c r="B680" i="62"/>
  <c r="B778" i="62"/>
  <c r="B957" i="62"/>
  <c r="B870" i="62"/>
  <c r="B828" i="62"/>
  <c r="V90" i="55"/>
  <c r="C926" i="62"/>
  <c r="C759" i="62"/>
  <c r="B860" i="62"/>
  <c r="V27" i="55"/>
  <c r="C778" i="62" s="1"/>
  <c r="W25" i="55"/>
  <c r="C547" i="62"/>
  <c r="B542" i="62"/>
  <c r="B547" i="62"/>
  <c r="C929" i="62"/>
  <c r="C895" i="62"/>
  <c r="B539" i="62"/>
  <c r="E539" i="62" s="1"/>
  <c r="E540" i="62" s="1"/>
  <c r="B541" i="62"/>
  <c r="C833" i="62"/>
  <c r="B1000" i="62"/>
  <c r="B934" i="62"/>
  <c r="C758" i="62"/>
  <c r="B929" i="62"/>
  <c r="C928" i="62"/>
  <c r="B792" i="62"/>
  <c r="B855" i="62"/>
  <c r="G539" i="62"/>
  <c r="B765" i="62"/>
  <c r="B851" i="62"/>
  <c r="C539" i="62"/>
  <c r="F539" i="62" s="1"/>
  <c r="C541" i="62"/>
  <c r="B777" i="62"/>
  <c r="C765" i="62"/>
  <c r="B715" i="62"/>
  <c r="C934" i="62"/>
  <c r="B1002" i="62"/>
  <c r="B854" i="62"/>
  <c r="C889" i="62"/>
  <c r="B810" i="62"/>
  <c r="B797" i="62"/>
  <c r="W92" i="55"/>
  <c r="C29" i="70"/>
  <c r="E20" i="65"/>
  <c r="D196" i="41" s="1"/>
  <c r="K14" i="54"/>
  <c r="K35" i="54" s="1"/>
  <c r="C548" i="62"/>
  <c r="B602" i="62"/>
  <c r="B995" i="62"/>
  <c r="C756" i="62"/>
  <c r="V101" i="55"/>
  <c r="W95" i="55"/>
  <c r="D14" i="69"/>
  <c r="D15" i="69" s="1"/>
  <c r="D16" i="69" s="1"/>
  <c r="D17" i="69" s="1"/>
  <c r="D18" i="69" s="1"/>
  <c r="D19" i="69" s="1"/>
  <c r="D20" i="69" s="1"/>
  <c r="D21" i="69" s="1"/>
  <c r="D22" i="69" s="1"/>
  <c r="D23" i="69" s="1"/>
  <c r="D24" i="69" s="1"/>
  <c r="D25" i="69" s="1"/>
  <c r="D26" i="69" s="1"/>
  <c r="D27" i="69" s="1"/>
  <c r="D28" i="69" s="1"/>
  <c r="D29" i="69" s="1"/>
  <c r="D30" i="69" s="1"/>
  <c r="D31" i="69" s="1"/>
  <c r="D32" i="69" s="1"/>
  <c r="D33" i="69" s="1"/>
  <c r="D34" i="69" s="1"/>
  <c r="D35" i="69" s="1"/>
  <c r="D36" i="69" s="1"/>
  <c r="D37" i="69" s="1"/>
  <c r="D38" i="69" s="1"/>
  <c r="D39" i="69" s="1"/>
  <c r="D40" i="69" s="1"/>
  <c r="D41" i="69" s="1"/>
  <c r="D42" i="69" s="1"/>
  <c r="D43" i="69" s="1"/>
  <c r="D44" i="69" s="1"/>
  <c r="D45" i="69" s="1"/>
  <c r="D46" i="69" s="1"/>
  <c r="D47" i="69" s="1"/>
  <c r="D48" i="69" s="1"/>
  <c r="D49" i="69" s="1"/>
  <c r="D50" i="69" s="1"/>
  <c r="D51" i="69" s="1"/>
  <c r="D52" i="69" s="1"/>
  <c r="D53" i="69" s="1"/>
  <c r="D54" i="69" s="1"/>
  <c r="D55" i="69" s="1"/>
  <c r="D56" i="69" s="1"/>
  <c r="D57" i="69" s="1"/>
  <c r="D58" i="69" s="1"/>
  <c r="D59" i="69" s="1"/>
  <c r="D60" i="69" s="1"/>
  <c r="D61" i="69" s="1"/>
  <c r="D62" i="69" s="1"/>
  <c r="D63" i="69" s="1"/>
  <c r="D64" i="69" s="1"/>
  <c r="D65" i="69" s="1"/>
  <c r="D66" i="69" s="1"/>
  <c r="D67" i="69" s="1"/>
  <c r="D68" i="69" s="1"/>
  <c r="D69" i="69" s="1"/>
  <c r="D70" i="69" s="1"/>
  <c r="D71" i="69" s="1"/>
  <c r="D72" i="69" s="1"/>
  <c r="D73" i="69" s="1"/>
  <c r="D74" i="69" s="1"/>
  <c r="D75" i="69" s="1"/>
  <c r="D76" i="69" s="1"/>
  <c r="D77" i="69" s="1"/>
  <c r="D78" i="69" s="1"/>
  <c r="D79" i="69" s="1"/>
  <c r="D80" i="69" s="1"/>
  <c r="D81" i="69" s="1"/>
  <c r="D82" i="69" s="1"/>
  <c r="D83" i="69" s="1"/>
  <c r="D84" i="69" s="1"/>
  <c r="D85" i="69" s="1"/>
  <c r="D86" i="69" s="1"/>
  <c r="D87" i="69" s="1"/>
  <c r="D88" i="69" s="1"/>
  <c r="D89" i="69" s="1"/>
  <c r="D90" i="69" s="1"/>
  <c r="D91" i="69" s="1"/>
  <c r="D92" i="69" s="1"/>
  <c r="D93" i="69" s="1"/>
  <c r="D94" i="69" s="1"/>
  <c r="D95" i="69" s="1"/>
  <c r="D96" i="69" s="1"/>
  <c r="D97" i="69" s="1"/>
  <c r="D98" i="69" s="1"/>
  <c r="D99" i="69" s="1"/>
  <c r="D100" i="69" s="1"/>
  <c r="D101" i="69" s="1"/>
  <c r="D102" i="69" s="1"/>
  <c r="D103" i="69" s="1"/>
  <c r="D104" i="69" s="1"/>
  <c r="D105" i="69" s="1"/>
  <c r="D106" i="69" s="1"/>
  <c r="D107" i="69" s="1"/>
  <c r="D108" i="69" s="1"/>
  <c r="D109" i="69" s="1"/>
  <c r="D110" i="69" s="1"/>
  <c r="D111" i="69" s="1"/>
  <c r="D112" i="69" s="1"/>
  <c r="D113" i="69" s="1"/>
  <c r="D114" i="69" s="1"/>
  <c r="D115" i="69" s="1"/>
  <c r="D116" i="69" s="1"/>
  <c r="D117" i="69" s="1"/>
  <c r="D118" i="69" s="1"/>
  <c r="D119" i="69" s="1"/>
  <c r="D120" i="69" s="1"/>
  <c r="D121" i="69" s="1"/>
  <c r="D122" i="69" s="1"/>
  <c r="D123" i="69" s="1"/>
  <c r="D124" i="69" s="1"/>
  <c r="D125" i="69" s="1"/>
  <c r="D126" i="69" s="1"/>
  <c r="D127" i="69" s="1"/>
  <c r="D128" i="69" s="1"/>
  <c r="D129" i="69" s="1"/>
  <c r="D130" i="69" s="1"/>
  <c r="D131" i="69" s="1"/>
  <c r="D132" i="69" s="1"/>
  <c r="D133" i="69" s="1"/>
  <c r="D134" i="69" s="1"/>
  <c r="D135" i="69" s="1"/>
  <c r="D136" i="69" s="1"/>
  <c r="D137" i="69" s="1"/>
  <c r="D138" i="69" s="1"/>
  <c r="D139" i="69" s="1"/>
  <c r="D140" i="69" s="1"/>
  <c r="D141" i="69" s="1"/>
  <c r="D142" i="69" s="1"/>
  <c r="D143" i="69" s="1"/>
  <c r="D144" i="69" s="1"/>
  <c r="D145" i="69" s="1"/>
  <c r="D146" i="69" s="1"/>
  <c r="D147" i="69" s="1"/>
  <c r="D148" i="69" s="1"/>
  <c r="D149" i="69" s="1"/>
  <c r="D150" i="69" s="1"/>
  <c r="D151" i="69" s="1"/>
  <c r="D152" i="69" s="1"/>
  <c r="D153" i="69" s="1"/>
  <c r="D154" i="69" s="1"/>
  <c r="D155" i="69" s="1"/>
  <c r="D156" i="69" s="1"/>
  <c r="D157" i="69" s="1"/>
  <c r="D158" i="69" s="1"/>
  <c r="D159" i="69" s="1"/>
  <c r="D160" i="69" s="1"/>
  <c r="D161" i="69" s="1"/>
  <c r="D162" i="69" s="1"/>
  <c r="D163" i="69" s="1"/>
  <c r="D164" i="69" s="1"/>
  <c r="D165" i="69" s="1"/>
  <c r="D166" i="69" s="1"/>
  <c r="D167" i="69" s="1"/>
  <c r="D168" i="69" s="1"/>
  <c r="D169" i="69" s="1"/>
  <c r="D170" i="69" s="1"/>
  <c r="D171" i="69" s="1"/>
  <c r="D172" i="69" s="1"/>
  <c r="D173" i="69" s="1"/>
  <c r="D174" i="69" s="1"/>
  <c r="D175" i="69" s="1"/>
  <c r="D176" i="69" s="1"/>
  <c r="D177" i="69" s="1"/>
  <c r="D178" i="69" s="1"/>
  <c r="D179" i="69" s="1"/>
  <c r="D180" i="69" s="1"/>
  <c r="D181" i="69" s="1"/>
  <c r="D182" i="69" s="1"/>
  <c r="D183" i="69" s="1"/>
  <c r="D184" i="69" s="1"/>
  <c r="D185" i="69" s="1"/>
  <c r="D186" i="69" s="1"/>
  <c r="D187" i="69" s="1"/>
  <c r="D188" i="69" s="1"/>
  <c r="D189" i="69" s="1"/>
  <c r="D190" i="69" s="1"/>
  <c r="D191" i="69" s="1"/>
  <c r="D192" i="69" s="1"/>
  <c r="D193" i="69" s="1"/>
  <c r="D194" i="69" s="1"/>
  <c r="D195" i="69" s="1"/>
  <c r="D196" i="69" s="1"/>
  <c r="D197" i="69" s="1"/>
  <c r="D198" i="69" s="1"/>
  <c r="D199" i="69" s="1"/>
  <c r="D200" i="69" s="1"/>
  <c r="D201" i="69" s="1"/>
  <c r="D202" i="69" s="1"/>
  <c r="D203" i="69" s="1"/>
  <c r="D204" i="69" s="1"/>
  <c r="D205" i="69" s="1"/>
  <c r="D206" i="69" s="1"/>
  <c r="D207" i="69" s="1"/>
  <c r="D208" i="69" s="1"/>
  <c r="D209" i="69" s="1"/>
  <c r="D210" i="69" s="1"/>
  <c r="D211" i="69" s="1"/>
  <c r="D212" i="69" s="1"/>
  <c r="D213" i="69" s="1"/>
  <c r="D214" i="69" s="1"/>
  <c r="D215" i="69" s="1"/>
  <c r="D216" i="69" s="1"/>
  <c r="D217" i="69" s="1"/>
  <c r="D218" i="69" s="1"/>
  <c r="D219" i="69" s="1"/>
  <c r="D220" i="69" s="1"/>
  <c r="D221" i="69" s="1"/>
  <c r="D222" i="69" s="1"/>
  <c r="D223" i="69" s="1"/>
  <c r="D224" i="69" s="1"/>
  <c r="D225" i="69" s="1"/>
  <c r="D226" i="69" s="1"/>
  <c r="D227" i="69" s="1"/>
  <c r="D228" i="69" s="1"/>
  <c r="D229" i="69" s="1"/>
  <c r="D230" i="69" s="1"/>
  <c r="D231" i="69" s="1"/>
  <c r="D232" i="69" s="1"/>
  <c r="D233" i="69" s="1"/>
  <c r="D234" i="69" s="1"/>
  <c r="D235" i="69" s="1"/>
  <c r="D236" i="69" s="1"/>
  <c r="D237" i="69" s="1"/>
  <c r="D238" i="69" s="1"/>
  <c r="D239" i="69" s="1"/>
  <c r="D240" i="69" s="1"/>
  <c r="D241" i="69" s="1"/>
  <c r="D242" i="69" s="1"/>
  <c r="D243" i="69" s="1"/>
  <c r="D244" i="69" s="1"/>
  <c r="D245" i="69" s="1"/>
  <c r="D246" i="69" s="1"/>
  <c r="D247" i="69" s="1"/>
  <c r="D248" i="69" s="1"/>
  <c r="D249" i="69" s="1"/>
  <c r="D250" i="69" s="1"/>
  <c r="D251" i="69" s="1"/>
  <c r="D252" i="69" s="1"/>
  <c r="D253" i="69" s="1"/>
  <c r="D254" i="69" s="1"/>
  <c r="D255" i="69" s="1"/>
  <c r="D256" i="69" s="1"/>
  <c r="D257" i="69" s="1"/>
  <c r="D258" i="69" s="1"/>
  <c r="D259" i="69" s="1"/>
  <c r="D260" i="69" s="1"/>
  <c r="D261" i="69" s="1"/>
  <c r="D262" i="69" s="1"/>
  <c r="D263" i="69" s="1"/>
  <c r="D264" i="69" s="1"/>
  <c r="D265" i="69" s="1"/>
  <c r="D266" i="69" s="1"/>
  <c r="D267" i="69" s="1"/>
  <c r="D268" i="69" s="1"/>
  <c r="D269" i="69" s="1"/>
  <c r="D270" i="69" s="1"/>
  <c r="D271" i="69" s="1"/>
  <c r="D272" i="69" s="1"/>
  <c r="D273" i="69" s="1"/>
  <c r="D274" i="69" s="1"/>
  <c r="D275" i="69" s="1"/>
  <c r="D276" i="69" s="1"/>
  <c r="D277" i="69" s="1"/>
  <c r="D278" i="69" s="1"/>
  <c r="D279" i="69" s="1"/>
  <c r="D280" i="69" s="1"/>
  <c r="D281" i="69" s="1"/>
  <c r="D282" i="69" s="1"/>
  <c r="D283" i="69" s="1"/>
  <c r="D284" i="69" s="1"/>
  <c r="D285" i="69" s="1"/>
  <c r="D286" i="69" s="1"/>
  <c r="D287" i="69" s="1"/>
  <c r="D288" i="69" s="1"/>
  <c r="D289" i="69" s="1"/>
  <c r="D290" i="69" s="1"/>
  <c r="D291" i="69" s="1"/>
  <c r="D292" i="69" s="1"/>
  <c r="D293" i="69" s="1"/>
  <c r="D294" i="69" s="1"/>
  <c r="D295" i="69" s="1"/>
  <c r="D296" i="69" s="1"/>
  <c r="D297" i="69" s="1"/>
  <c r="D298" i="69" s="1"/>
  <c r="D299" i="69" s="1"/>
  <c r="D300" i="69" s="1"/>
  <c r="D301" i="69" s="1"/>
  <c r="D302" i="69" s="1"/>
  <c r="D303" i="69" s="1"/>
  <c r="D304" i="69" s="1"/>
  <c r="D305" i="69" s="1"/>
  <c r="D306" i="69" s="1"/>
  <c r="D307" i="69" s="1"/>
  <c r="D308" i="69" s="1"/>
  <c r="D309" i="69" s="1"/>
  <c r="D310" i="69" s="1"/>
  <c r="D311" i="69" s="1"/>
  <c r="D312" i="69" s="1"/>
  <c r="D313" i="69" s="1"/>
  <c r="D314" i="69" s="1"/>
  <c r="D315" i="69" s="1"/>
  <c r="D316" i="69" s="1"/>
  <c r="D317" i="69" s="1"/>
  <c r="D318" i="69" s="1"/>
  <c r="D319" i="69" s="1"/>
  <c r="D320" i="69" s="1"/>
  <c r="D321" i="69" s="1"/>
  <c r="D322" i="69" s="1"/>
  <c r="D323" i="69" s="1"/>
  <c r="D324" i="69" s="1"/>
  <c r="D325" i="69" s="1"/>
  <c r="D326" i="69" s="1"/>
  <c r="D327" i="69" s="1"/>
  <c r="D328" i="69" s="1"/>
  <c r="D329" i="69" s="1"/>
  <c r="D330" i="69" s="1"/>
  <c r="D331" i="69" s="1"/>
  <c r="D332" i="69" s="1"/>
  <c r="D333" i="69" s="1"/>
  <c r="D334" i="69" s="1"/>
  <c r="D335" i="69" s="1"/>
  <c r="D336" i="69" s="1"/>
  <c r="D337" i="69" s="1"/>
  <c r="D338" i="69" s="1"/>
  <c r="D339" i="69" s="1"/>
  <c r="D340" i="69" s="1"/>
  <c r="D341" i="69" s="1"/>
  <c r="D342" i="69" s="1"/>
  <c r="D343" i="69" s="1"/>
  <c r="D344" i="69" s="1"/>
  <c r="D345" i="69" s="1"/>
  <c r="D346" i="69" s="1"/>
  <c r="D347" i="69" s="1"/>
  <c r="D348" i="69" s="1"/>
  <c r="D349" i="69" s="1"/>
  <c r="D350" i="69" s="1"/>
  <c r="D351" i="69" s="1"/>
  <c r="D352" i="69" s="1"/>
  <c r="D353" i="69" s="1"/>
  <c r="D354" i="69" s="1"/>
  <c r="D355" i="69" s="1"/>
  <c r="D356" i="69" s="1"/>
  <c r="D357" i="69" s="1"/>
  <c r="D358" i="69" s="1"/>
  <c r="D359" i="69" s="1"/>
  <c r="D360" i="69" s="1"/>
  <c r="D361" i="69" s="1"/>
  <c r="D362" i="69" s="1"/>
  <c r="D363" i="69" s="1"/>
  <c r="D364" i="69" s="1"/>
  <c r="D365" i="69" s="1"/>
  <c r="D366" i="69" s="1"/>
  <c r="D367" i="69" s="1"/>
  <c r="D368" i="69" s="1"/>
  <c r="D369" i="69" s="1"/>
  <c r="D370" i="69" s="1"/>
  <c r="D371" i="69" s="1"/>
  <c r="D372" i="69" s="1"/>
  <c r="D373" i="69" s="1"/>
  <c r="D374" i="69" s="1"/>
  <c r="D375" i="69" s="1"/>
  <c r="D376" i="69" s="1"/>
  <c r="D377" i="69" s="1"/>
  <c r="D378" i="69" s="1"/>
  <c r="D379" i="69" s="1"/>
  <c r="D380" i="69" s="1"/>
  <c r="D381" i="69" s="1"/>
  <c r="D382" i="69" s="1"/>
  <c r="D383" i="69" s="1"/>
  <c r="D384" i="69" s="1"/>
  <c r="D385" i="69" s="1"/>
  <c r="D386" i="69" s="1"/>
  <c r="D387" i="69" s="1"/>
  <c r="D388" i="69" s="1"/>
  <c r="D389" i="69" s="1"/>
  <c r="D390" i="69" s="1"/>
  <c r="D391" i="69" s="1"/>
  <c r="D392" i="69" s="1"/>
  <c r="D393" i="69" s="1"/>
  <c r="D394" i="69" s="1"/>
  <c r="D395" i="69" s="1"/>
  <c r="D396" i="69" s="1"/>
  <c r="D397" i="69" s="1"/>
  <c r="D398" i="69" s="1"/>
  <c r="D399" i="69" s="1"/>
  <c r="D400" i="69" s="1"/>
  <c r="D401" i="69" s="1"/>
  <c r="D402" i="69" s="1"/>
  <c r="D403" i="69" s="1"/>
  <c r="D404" i="69" s="1"/>
  <c r="D405" i="69" s="1"/>
  <c r="D406" i="69" s="1"/>
  <c r="D407" i="69" s="1"/>
  <c r="D408" i="69" s="1"/>
  <c r="D409" i="69" s="1"/>
  <c r="D410" i="69" s="1"/>
  <c r="D411" i="69" s="1"/>
  <c r="D412" i="69" s="1"/>
  <c r="D413" i="69" s="1"/>
  <c r="D414" i="69" s="1"/>
  <c r="D415" i="69" s="1"/>
  <c r="D416" i="69" s="1"/>
  <c r="D417" i="69" s="1"/>
  <c r="D418" i="69" s="1"/>
  <c r="D419" i="69" s="1"/>
  <c r="D420" i="69" s="1"/>
  <c r="D421" i="69" s="1"/>
  <c r="D422" i="69" s="1"/>
  <c r="D423" i="69" s="1"/>
  <c r="D424" i="69" s="1"/>
  <c r="D425" i="69" s="1"/>
  <c r="D426" i="69" s="1"/>
  <c r="D427" i="69" s="1"/>
  <c r="D428" i="69" s="1"/>
  <c r="D429" i="69" s="1"/>
  <c r="D430" i="69" s="1"/>
  <c r="D431" i="69" s="1"/>
  <c r="D432" i="69" s="1"/>
  <c r="D433" i="69" s="1"/>
  <c r="D434" i="69" s="1"/>
  <c r="D435" i="69" s="1"/>
  <c r="D436" i="69" s="1"/>
  <c r="D437" i="69" s="1"/>
  <c r="D438" i="69" s="1"/>
  <c r="D439" i="69" s="1"/>
  <c r="D440" i="69" s="1"/>
  <c r="D441" i="69" s="1"/>
  <c r="D442" i="69" s="1"/>
  <c r="D443" i="69" s="1"/>
  <c r="D444" i="69" s="1"/>
  <c r="D445" i="69" s="1"/>
  <c r="D446" i="69" s="1"/>
  <c r="D447" i="69" s="1"/>
  <c r="D448" i="69" s="1"/>
  <c r="D449" i="69" s="1"/>
  <c r="D450" i="69" s="1"/>
  <c r="D451" i="69" s="1"/>
  <c r="D452" i="69" s="1"/>
  <c r="D453" i="69" s="1"/>
  <c r="D454" i="69" s="1"/>
  <c r="D455" i="69" s="1"/>
  <c r="D456" i="69" s="1"/>
  <c r="D457" i="69" s="1"/>
  <c r="D458" i="69" s="1"/>
  <c r="D459" i="69" s="1"/>
  <c r="D460" i="69" s="1"/>
  <c r="D461" i="69" s="1"/>
  <c r="D462" i="69" s="1"/>
  <c r="D463" i="69" s="1"/>
  <c r="D464" i="69" s="1"/>
  <c r="D465" i="69" s="1"/>
  <c r="D466" i="69" s="1"/>
  <c r="D467" i="69" s="1"/>
  <c r="D468" i="69" s="1"/>
  <c r="D469" i="69" s="1"/>
  <c r="D470" i="69" s="1"/>
  <c r="D471" i="69" s="1"/>
  <c r="D472" i="69" s="1"/>
  <c r="D473" i="69" s="1"/>
  <c r="D474" i="69" s="1"/>
  <c r="D475" i="69" s="1"/>
  <c r="D476" i="69" s="1"/>
  <c r="D477" i="69" s="1"/>
  <c r="D478" i="69" s="1"/>
  <c r="D479" i="69" s="1"/>
  <c r="D480" i="69" s="1"/>
  <c r="D481" i="69" s="1"/>
  <c r="D482" i="69" s="1"/>
  <c r="D483" i="69" s="1"/>
  <c r="D484" i="69" s="1"/>
  <c r="D485" i="69" s="1"/>
  <c r="D486" i="69" s="1"/>
  <c r="D487" i="69" s="1"/>
  <c r="D488" i="69" s="1"/>
  <c r="D489" i="69" s="1"/>
  <c r="D490" i="69" s="1"/>
  <c r="D491" i="69" s="1"/>
  <c r="D492" i="69" s="1"/>
  <c r="D493" i="69" s="1"/>
  <c r="D494" i="69" s="1"/>
  <c r="D495" i="69" s="1"/>
  <c r="D496" i="69" s="1"/>
  <c r="D497" i="69" s="1"/>
  <c r="D498" i="69" s="1"/>
  <c r="D499" i="69" s="1"/>
  <c r="D500" i="69" s="1"/>
  <c r="D501" i="69" s="1"/>
  <c r="D502" i="69" s="1"/>
  <c r="D503" i="69" s="1"/>
  <c r="D504" i="69" s="1"/>
  <c r="D505" i="69" s="1"/>
  <c r="D506" i="69" s="1"/>
  <c r="D507" i="69" s="1"/>
  <c r="D508" i="69" s="1"/>
  <c r="D509" i="69" s="1"/>
  <c r="D510" i="69" s="1"/>
  <c r="D511" i="69" s="1"/>
  <c r="D512" i="69" s="1"/>
  <c r="D513" i="69" s="1"/>
  <c r="D514" i="69" s="1"/>
  <c r="D515" i="69" s="1"/>
  <c r="D516" i="69" s="1"/>
  <c r="D517" i="69" s="1"/>
  <c r="D518" i="69" s="1"/>
  <c r="D519" i="69" s="1"/>
  <c r="D520" i="69" s="1"/>
  <c r="D521" i="69" s="1"/>
  <c r="D522" i="69" s="1"/>
  <c r="D523" i="69" s="1"/>
  <c r="D524" i="69" s="1"/>
  <c r="D525" i="69" s="1"/>
  <c r="D526" i="69" s="1"/>
  <c r="D527" i="69" s="1"/>
  <c r="D528" i="69" s="1"/>
  <c r="D529" i="69" s="1"/>
  <c r="D530" i="69" s="1"/>
  <c r="D531" i="69" s="1"/>
  <c r="D532" i="69" s="1"/>
  <c r="D533" i="69" s="1"/>
  <c r="D534" i="69" s="1"/>
  <c r="D535" i="69" s="1"/>
  <c r="D536" i="69" s="1"/>
  <c r="D537" i="69" s="1"/>
  <c r="D538" i="69" s="1"/>
  <c r="D539" i="69" s="1"/>
  <c r="D540" i="69" s="1"/>
  <c r="D541" i="69" s="1"/>
  <c r="D542" i="69" s="1"/>
  <c r="D543" i="69" s="1"/>
  <c r="D544" i="69" s="1"/>
  <c r="D545" i="69" s="1"/>
  <c r="D546" i="69" s="1"/>
  <c r="D547" i="69" s="1"/>
  <c r="D548" i="69" s="1"/>
  <c r="D549" i="69" s="1"/>
  <c r="D550" i="69" s="1"/>
  <c r="D551" i="69" s="1"/>
  <c r="D552" i="69" s="1"/>
  <c r="D553" i="69" s="1"/>
  <c r="D554" i="69" s="1"/>
  <c r="D555" i="69" s="1"/>
  <c r="D556" i="69" s="1"/>
  <c r="D557" i="69" s="1"/>
  <c r="D558" i="69" s="1"/>
  <c r="D559" i="69" s="1"/>
  <c r="D560" i="69" s="1"/>
  <c r="D561" i="69" s="1"/>
  <c r="D562" i="69" s="1"/>
  <c r="D563" i="69" s="1"/>
  <c r="D564" i="69" s="1"/>
  <c r="D565" i="69" s="1"/>
  <c r="D566" i="69" s="1"/>
  <c r="D567" i="69" s="1"/>
  <c r="D568" i="69" s="1"/>
  <c r="D569" i="69" s="1"/>
  <c r="D570" i="69" s="1"/>
  <c r="D571" i="69" s="1"/>
  <c r="D572" i="69" s="1"/>
  <c r="D573" i="69" s="1"/>
  <c r="D574" i="69" s="1"/>
  <c r="D575" i="69" s="1"/>
  <c r="D576" i="69" s="1"/>
  <c r="D577" i="69" s="1"/>
  <c r="D578" i="69" s="1"/>
  <c r="D579" i="69" s="1"/>
  <c r="D580" i="69" s="1"/>
  <c r="D581" i="69" s="1"/>
  <c r="D582" i="69" s="1"/>
  <c r="D583" i="69" s="1"/>
  <c r="D584" i="69" s="1"/>
  <c r="D585" i="69" s="1"/>
  <c r="D586" i="69" s="1"/>
  <c r="D587" i="69" s="1"/>
  <c r="D588" i="69" s="1"/>
  <c r="D589" i="69" s="1"/>
  <c r="D590" i="69" s="1"/>
  <c r="D591" i="69" s="1"/>
  <c r="D592" i="69" s="1"/>
  <c r="D593" i="69" s="1"/>
  <c r="D594" i="69" s="1"/>
  <c r="D595" i="69" s="1"/>
  <c r="D596" i="69" s="1"/>
  <c r="D597" i="69" s="1"/>
  <c r="D598" i="69" s="1"/>
  <c r="D599" i="69" s="1"/>
  <c r="D600" i="69" s="1"/>
  <c r="D601" i="69" s="1"/>
  <c r="D602" i="69" s="1"/>
  <c r="D603" i="69" s="1"/>
  <c r="D604" i="69" s="1"/>
  <c r="D605" i="69" s="1"/>
  <c r="D606" i="69" s="1"/>
  <c r="D607" i="69" s="1"/>
  <c r="D608" i="69" s="1"/>
  <c r="D609" i="69" s="1"/>
  <c r="D610" i="69" s="1"/>
  <c r="D611" i="69" s="1"/>
  <c r="D612" i="69" s="1"/>
  <c r="D613" i="69" s="1"/>
  <c r="D614" i="69" s="1"/>
  <c r="D615" i="69" s="1"/>
  <c r="D616" i="69" s="1"/>
  <c r="D617" i="69" s="1"/>
  <c r="D618" i="69" s="1"/>
  <c r="D619" i="69" s="1"/>
  <c r="D620" i="69" s="1"/>
  <c r="D621" i="69" s="1"/>
  <c r="D622" i="69" s="1"/>
  <c r="D623" i="69" s="1"/>
  <c r="D624" i="69" s="1"/>
  <c r="D625" i="69" s="1"/>
  <c r="D626" i="69" s="1"/>
  <c r="D627" i="69" s="1"/>
  <c r="D628" i="69" s="1"/>
  <c r="D629" i="69" s="1"/>
  <c r="D630" i="69" s="1"/>
  <c r="D631" i="69" s="1"/>
  <c r="D632" i="69" s="1"/>
  <c r="D633" i="69" s="1"/>
  <c r="D634" i="69" s="1"/>
  <c r="D635" i="69" s="1"/>
  <c r="D636" i="69" s="1"/>
  <c r="D637" i="69" s="1"/>
  <c r="D638" i="69" s="1"/>
  <c r="D639" i="69" s="1"/>
  <c r="D640" i="69" s="1"/>
  <c r="D641" i="69" s="1"/>
  <c r="D642" i="69" s="1"/>
  <c r="D643" i="69" s="1"/>
  <c r="D644" i="69" s="1"/>
  <c r="D645" i="69" s="1"/>
  <c r="D646" i="69" s="1"/>
  <c r="D647" i="69" s="1"/>
  <c r="D648" i="69" s="1"/>
  <c r="D649" i="69" s="1"/>
  <c r="D650" i="69" s="1"/>
  <c r="D651" i="69" s="1"/>
  <c r="D652" i="69" s="1"/>
  <c r="D653" i="69" s="1"/>
  <c r="D654" i="69" s="1"/>
  <c r="D655" i="69" s="1"/>
  <c r="D656" i="69" s="1"/>
  <c r="D657" i="69" s="1"/>
  <c r="D658" i="69" s="1"/>
  <c r="D659" i="69" s="1"/>
  <c r="D660" i="69" s="1"/>
  <c r="D661" i="69" s="1"/>
  <c r="D662" i="69" s="1"/>
  <c r="D663" i="69" s="1"/>
  <c r="D664" i="69" s="1"/>
  <c r="D665" i="69" s="1"/>
  <c r="D666" i="69" s="1"/>
  <c r="D667" i="69" s="1"/>
  <c r="D668" i="69" s="1"/>
  <c r="D669" i="69" s="1"/>
  <c r="D670" i="69" s="1"/>
  <c r="D671" i="69" s="1"/>
  <c r="D672" i="69" s="1"/>
  <c r="D673" i="69" s="1"/>
  <c r="D674" i="69" s="1"/>
  <c r="D675" i="69" s="1"/>
  <c r="D676" i="69" s="1"/>
  <c r="D677" i="69" s="1"/>
  <c r="D678" i="69" s="1"/>
  <c r="D679" i="69" s="1"/>
  <c r="D680" i="69" s="1"/>
  <c r="D681" i="69" s="1"/>
  <c r="D682" i="69" s="1"/>
  <c r="D683" i="69" s="1"/>
  <c r="D684" i="69" s="1"/>
  <c r="D685" i="69" s="1"/>
  <c r="D686" i="69" s="1"/>
  <c r="D687" i="69" s="1"/>
  <c r="D688" i="69" s="1"/>
  <c r="D689" i="69" s="1"/>
  <c r="D690" i="69" s="1"/>
  <c r="D691" i="69" s="1"/>
  <c r="D692" i="69" s="1"/>
  <c r="D693" i="69" s="1"/>
  <c r="D694" i="69" s="1"/>
  <c r="D695" i="69" s="1"/>
  <c r="D696" i="69" s="1"/>
  <c r="D697" i="69" s="1"/>
  <c r="D698" i="69" s="1"/>
  <c r="D699" i="69" s="1"/>
  <c r="D700" i="69" s="1"/>
  <c r="D701" i="69" s="1"/>
  <c r="D702" i="69" s="1"/>
  <c r="D703" i="69" s="1"/>
  <c r="D704" i="69" s="1"/>
  <c r="D705" i="69" s="1"/>
  <c r="D706" i="69" s="1"/>
  <c r="D707" i="69" s="1"/>
  <c r="D708" i="69" s="1"/>
  <c r="D709" i="69" s="1"/>
  <c r="D710" i="69" s="1"/>
  <c r="D711" i="69" s="1"/>
  <c r="D712" i="69" s="1"/>
  <c r="D713" i="69" s="1"/>
  <c r="D714" i="69" s="1"/>
  <c r="D715" i="69" s="1"/>
  <c r="D716" i="69" s="1"/>
  <c r="D717" i="69" s="1"/>
  <c r="D718" i="69" s="1"/>
  <c r="D719" i="69" s="1"/>
  <c r="D720" i="69" s="1"/>
  <c r="D721" i="69" s="1"/>
  <c r="D722" i="69" s="1"/>
  <c r="D723" i="69" s="1"/>
  <c r="D724" i="69" s="1"/>
  <c r="D725" i="69" s="1"/>
  <c r="D726" i="69" s="1"/>
  <c r="D727" i="69" s="1"/>
  <c r="D728" i="69" s="1"/>
  <c r="D729" i="69" s="1"/>
  <c r="D730" i="69" s="1"/>
  <c r="D731" i="69" s="1"/>
  <c r="D732" i="69" s="1"/>
  <c r="D733" i="69" s="1"/>
  <c r="D734" i="69" s="1"/>
  <c r="D735" i="69" s="1"/>
  <c r="D736" i="69" s="1"/>
  <c r="D737" i="69" s="1"/>
  <c r="D738" i="69" s="1"/>
  <c r="D739" i="69" s="1"/>
  <c r="D740" i="69" s="1"/>
  <c r="D741" i="69" s="1"/>
  <c r="D742" i="69" s="1"/>
  <c r="D743" i="69" s="1"/>
  <c r="D744" i="69" s="1"/>
  <c r="D745" i="69" s="1"/>
  <c r="D746" i="69" s="1"/>
  <c r="D747" i="69" s="1"/>
  <c r="D748" i="69" s="1"/>
  <c r="D749" i="69" s="1"/>
  <c r="D750" i="69" s="1"/>
  <c r="D751" i="69" s="1"/>
  <c r="D752" i="69" s="1"/>
  <c r="D753" i="69" s="1"/>
  <c r="D754" i="69" s="1"/>
  <c r="D755" i="69" s="1"/>
  <c r="D756" i="69" s="1"/>
  <c r="D757" i="69" s="1"/>
  <c r="D758" i="69" s="1"/>
  <c r="D759" i="69" s="1"/>
  <c r="D760" i="69" s="1"/>
  <c r="D761" i="69" s="1"/>
  <c r="D762" i="69" s="1"/>
  <c r="D763" i="69" s="1"/>
  <c r="D764" i="69" s="1"/>
  <c r="D765" i="69" s="1"/>
  <c r="D766" i="69" s="1"/>
  <c r="D767" i="69" s="1"/>
  <c r="D768" i="69" s="1"/>
  <c r="D769" i="69" s="1"/>
  <c r="D770" i="69" s="1"/>
  <c r="D771" i="69" s="1"/>
  <c r="D772" i="69" s="1"/>
  <c r="D773" i="69" s="1"/>
  <c r="D774" i="69" s="1"/>
  <c r="D775" i="69" s="1"/>
  <c r="D776" i="69" s="1"/>
  <c r="D777" i="69" s="1"/>
  <c r="D778" i="69" s="1"/>
  <c r="D779" i="69" s="1"/>
  <c r="D780" i="69" s="1"/>
  <c r="D781" i="69" s="1"/>
  <c r="D782" i="69" s="1"/>
  <c r="D783" i="69" s="1"/>
  <c r="D784" i="69" s="1"/>
  <c r="D785" i="69" s="1"/>
  <c r="D786" i="69" s="1"/>
  <c r="D787" i="69" s="1"/>
  <c r="D788" i="69" s="1"/>
  <c r="D789" i="69" s="1"/>
  <c r="D790" i="69" s="1"/>
  <c r="D791" i="69" s="1"/>
  <c r="D792" i="69" s="1"/>
  <c r="D793" i="69" s="1"/>
  <c r="D794" i="69" s="1"/>
  <c r="D795" i="69" s="1"/>
  <c r="D796" i="69" s="1"/>
  <c r="D797" i="69" s="1"/>
  <c r="D798" i="69" s="1"/>
  <c r="D799" i="69" s="1"/>
  <c r="D800" i="69" s="1"/>
  <c r="D801" i="69" s="1"/>
  <c r="D802" i="69" s="1"/>
  <c r="D803" i="69" s="1"/>
  <c r="D804" i="69" s="1"/>
  <c r="D805" i="69" s="1"/>
  <c r="D806" i="69" s="1"/>
  <c r="D807" i="69" s="1"/>
  <c r="D808" i="69" s="1"/>
  <c r="D809" i="69" s="1"/>
  <c r="D810" i="69" s="1"/>
  <c r="D811" i="69" s="1"/>
  <c r="D812" i="69" s="1"/>
  <c r="D813" i="69" s="1"/>
  <c r="D814" i="69" s="1"/>
  <c r="D815" i="69" s="1"/>
  <c r="D816" i="69" s="1"/>
  <c r="D817" i="69" s="1"/>
  <c r="D818" i="69" s="1"/>
  <c r="D819" i="69" s="1"/>
  <c r="D820" i="69" s="1"/>
  <c r="D821" i="69" s="1"/>
  <c r="D822" i="69" s="1"/>
  <c r="D823" i="69" s="1"/>
  <c r="D824" i="69" s="1"/>
  <c r="D825" i="69" s="1"/>
  <c r="D826" i="69" s="1"/>
  <c r="D827" i="69" s="1"/>
  <c r="D828" i="69" s="1"/>
  <c r="D829" i="69" s="1"/>
  <c r="D830" i="69" s="1"/>
  <c r="D831" i="69" s="1"/>
  <c r="D832" i="69" s="1"/>
  <c r="D833" i="69" s="1"/>
  <c r="D834" i="69" s="1"/>
  <c r="D835" i="69" s="1"/>
  <c r="D836" i="69" s="1"/>
  <c r="D837" i="69" s="1"/>
  <c r="D838" i="69" s="1"/>
  <c r="D839" i="69" s="1"/>
  <c r="D840" i="69" s="1"/>
  <c r="D841" i="69" s="1"/>
  <c r="D842" i="69" s="1"/>
  <c r="D843" i="69" s="1"/>
  <c r="D844" i="69" s="1"/>
  <c r="D845" i="69" s="1"/>
  <c r="D846" i="69" s="1"/>
  <c r="D847" i="69" s="1"/>
  <c r="D848" i="69" s="1"/>
  <c r="D849" i="69" s="1"/>
  <c r="D850" i="69" s="1"/>
  <c r="D851" i="69" s="1"/>
  <c r="D852" i="69" s="1"/>
  <c r="D853" i="69" s="1"/>
  <c r="D854" i="69" s="1"/>
  <c r="D855" i="69" s="1"/>
  <c r="D856" i="69" s="1"/>
  <c r="D857" i="69" s="1"/>
  <c r="D858" i="69" s="1"/>
  <c r="D859" i="69" s="1"/>
  <c r="D860" i="69" s="1"/>
  <c r="D861" i="69" s="1"/>
  <c r="D862" i="69" s="1"/>
  <c r="D863" i="69" s="1"/>
  <c r="D864" i="69" s="1"/>
  <c r="D865" i="69" s="1"/>
  <c r="D866" i="69" s="1"/>
  <c r="D867" i="69" s="1"/>
  <c r="D868" i="69" s="1"/>
  <c r="D869" i="69" s="1"/>
  <c r="D870" i="69" s="1"/>
  <c r="D871" i="69" s="1"/>
  <c r="D872" i="69" s="1"/>
  <c r="D873" i="69" s="1"/>
  <c r="D874" i="69" s="1"/>
  <c r="D875" i="69" s="1"/>
  <c r="D876" i="69" s="1"/>
  <c r="D877" i="69" s="1"/>
  <c r="D878" i="69" s="1"/>
  <c r="D879" i="69" s="1"/>
  <c r="D880" i="69" s="1"/>
  <c r="D881" i="69" s="1"/>
  <c r="D882" i="69" s="1"/>
  <c r="D883" i="69" s="1"/>
  <c r="D884" i="69" s="1"/>
  <c r="D885" i="69" s="1"/>
  <c r="D886" i="69" s="1"/>
  <c r="D887" i="69" s="1"/>
  <c r="D888" i="69" s="1"/>
  <c r="D889" i="69" s="1"/>
  <c r="D890" i="69" s="1"/>
  <c r="D891" i="69" s="1"/>
  <c r="D892" i="69" s="1"/>
  <c r="D893" i="69" s="1"/>
  <c r="D894" i="69" s="1"/>
  <c r="D895" i="69" s="1"/>
  <c r="D896" i="69" s="1"/>
  <c r="D897" i="69" s="1"/>
  <c r="D898" i="69" s="1"/>
  <c r="D899" i="69" s="1"/>
  <c r="D900" i="69" s="1"/>
  <c r="D901" i="69" s="1"/>
  <c r="D902" i="69" s="1"/>
  <c r="D903" i="69" s="1"/>
  <c r="D904" i="69" s="1"/>
  <c r="D905" i="69" s="1"/>
  <c r="D906" i="69" s="1"/>
  <c r="D907" i="69" s="1"/>
  <c r="D908" i="69" s="1"/>
  <c r="D909" i="69" s="1"/>
  <c r="D910" i="69" s="1"/>
  <c r="D911" i="69" s="1"/>
  <c r="D912" i="69" s="1"/>
  <c r="D913" i="69" s="1"/>
  <c r="D914" i="69" s="1"/>
  <c r="D915" i="69" s="1"/>
  <c r="D916" i="69" s="1"/>
  <c r="D917" i="69" s="1"/>
  <c r="D918" i="69" s="1"/>
  <c r="D919" i="69" s="1"/>
  <c r="D920" i="69" s="1"/>
  <c r="D921" i="69" s="1"/>
  <c r="D922" i="69" s="1"/>
  <c r="D923" i="69" s="1"/>
  <c r="D924" i="69" s="1"/>
  <c r="D925" i="69" s="1"/>
  <c r="D926" i="69" s="1"/>
  <c r="D927" i="69" s="1"/>
  <c r="D928" i="69" s="1"/>
  <c r="D929" i="69" s="1"/>
  <c r="D930" i="69" s="1"/>
  <c r="D931" i="69" s="1"/>
  <c r="D932" i="69" s="1"/>
  <c r="D933" i="69" s="1"/>
  <c r="D934" i="69" s="1"/>
  <c r="D935" i="69" s="1"/>
  <c r="D936" i="69" s="1"/>
  <c r="D937" i="69" s="1"/>
  <c r="D938" i="69" s="1"/>
  <c r="D939" i="69" s="1"/>
  <c r="D940" i="69" s="1"/>
  <c r="D941" i="69" s="1"/>
  <c r="D942" i="69" s="1"/>
  <c r="D943" i="69" s="1"/>
  <c r="D944" i="69" s="1"/>
  <c r="D945" i="69" s="1"/>
  <c r="D946" i="69" s="1"/>
  <c r="D947" i="69" s="1"/>
  <c r="D948" i="69" s="1"/>
  <c r="D949" i="69" s="1"/>
  <c r="D950" i="69" s="1"/>
  <c r="D951" i="69" s="1"/>
  <c r="D952" i="69" s="1"/>
  <c r="D953" i="69" s="1"/>
  <c r="D954" i="69" s="1"/>
  <c r="D955" i="69" s="1"/>
  <c r="D956" i="69" s="1"/>
  <c r="D957" i="69" s="1"/>
  <c r="D958" i="69" s="1"/>
  <c r="D959" i="69" s="1"/>
  <c r="D960" i="69" s="1"/>
  <c r="D961" i="69" s="1"/>
  <c r="D962" i="69" s="1"/>
  <c r="D963" i="69" s="1"/>
  <c r="D964" i="69" s="1"/>
  <c r="D965" i="69" s="1"/>
  <c r="D966" i="69" s="1"/>
  <c r="D967" i="69" s="1"/>
  <c r="D968" i="69" s="1"/>
  <c r="D969" i="69" s="1"/>
  <c r="D970" i="69" s="1"/>
  <c r="D971" i="69" s="1"/>
  <c r="D972" i="69" s="1"/>
  <c r="D973" i="69" s="1"/>
  <c r="D974" i="69" s="1"/>
  <c r="D975" i="69" s="1"/>
  <c r="D976" i="69" s="1"/>
  <c r="D977" i="69" s="1"/>
  <c r="D978" i="69" s="1"/>
  <c r="D979" i="69" s="1"/>
  <c r="D980" i="69" s="1"/>
  <c r="D981" i="69" s="1"/>
  <c r="D982" i="69" s="1"/>
  <c r="D983" i="69" s="1"/>
  <c r="D984" i="69" s="1"/>
  <c r="D985" i="69" s="1"/>
  <c r="D986" i="69" s="1"/>
  <c r="D987" i="69" s="1"/>
  <c r="D988" i="69" s="1"/>
  <c r="D989" i="69" s="1"/>
  <c r="D990" i="69" s="1"/>
  <c r="D991" i="69" s="1"/>
  <c r="D992" i="69" s="1"/>
  <c r="D993" i="69" s="1"/>
  <c r="D994" i="69" s="1"/>
  <c r="D995" i="69" s="1"/>
  <c r="D996" i="69" s="1"/>
  <c r="D997" i="69" s="1"/>
  <c r="D998" i="69" s="1"/>
  <c r="D999" i="69" s="1"/>
  <c r="D1000" i="69" s="1"/>
  <c r="D1001" i="69" s="1"/>
  <c r="D1002" i="69" s="1"/>
  <c r="D1003" i="69" s="1"/>
  <c r="D1004" i="69" s="1"/>
  <c r="D1005" i="69" s="1"/>
  <c r="D1006" i="69" s="1"/>
  <c r="D1007" i="69" s="1"/>
  <c r="D1008" i="69" s="1"/>
  <c r="D1009" i="69" s="1"/>
  <c r="D1010" i="69" s="1"/>
  <c r="D1011" i="69" s="1"/>
  <c r="D1012" i="69" s="1"/>
  <c r="D1013" i="69" s="1"/>
  <c r="D1014" i="69" s="1"/>
  <c r="D1015" i="69" s="1"/>
  <c r="D1016" i="69" s="1"/>
  <c r="D1017" i="69" s="1"/>
  <c r="D1018" i="69" s="1"/>
  <c r="D1019" i="69" s="1"/>
  <c r="D1020" i="69" s="1"/>
  <c r="D1021" i="69" s="1"/>
  <c r="D1022" i="69" s="1"/>
  <c r="D1023" i="69" s="1"/>
  <c r="D1024" i="69" s="1"/>
  <c r="D1025" i="69" s="1"/>
  <c r="D1026" i="69" s="1"/>
  <c r="D1027" i="69" s="1"/>
  <c r="D1028" i="69" s="1"/>
  <c r="D1029" i="69" s="1"/>
  <c r="D1030" i="69" s="1"/>
  <c r="D1031" i="69" s="1"/>
  <c r="D1032" i="69" s="1"/>
  <c r="D1033" i="69" s="1"/>
  <c r="D1034" i="69" s="1"/>
  <c r="D1035" i="69" s="1"/>
  <c r="D1036" i="69" s="1"/>
  <c r="D1037" i="69" s="1"/>
  <c r="D1038" i="69" s="1"/>
  <c r="D1039" i="69" s="1"/>
  <c r="D1040" i="69" s="1"/>
  <c r="D1041" i="69" s="1"/>
  <c r="D1042" i="69" s="1"/>
  <c r="D1043" i="69" s="1"/>
  <c r="D1044" i="69" s="1"/>
  <c r="D1045" i="69" s="1"/>
  <c r="D1046" i="69" s="1"/>
  <c r="D1047" i="69" s="1"/>
  <c r="D1048" i="69" s="1"/>
  <c r="D1049" i="69" s="1"/>
  <c r="D1050" i="69" s="1"/>
  <c r="D1051" i="69" s="1"/>
  <c r="D1052" i="69" s="1"/>
  <c r="D1053" i="69" s="1"/>
  <c r="D1054" i="69" s="1"/>
  <c r="D1055" i="69" s="1"/>
  <c r="D1056" i="69" s="1"/>
  <c r="D1057" i="69" s="1"/>
  <c r="D1058" i="69" s="1"/>
  <c r="D1059" i="69" s="1"/>
  <c r="D1060" i="69" s="1"/>
  <c r="D1061" i="69" s="1"/>
  <c r="D1062" i="69" s="1"/>
  <c r="D1063" i="69" s="1"/>
  <c r="D1064" i="69" s="1"/>
  <c r="D1065" i="69" s="1"/>
  <c r="D1066" i="69" s="1"/>
  <c r="D1067" i="69" s="1"/>
  <c r="D1068" i="69" s="1"/>
  <c r="D1069" i="69" s="1"/>
  <c r="D1070" i="69" s="1"/>
  <c r="D1071" i="69" s="1"/>
  <c r="D1072" i="69" s="1"/>
  <c r="D1073" i="69" s="1"/>
  <c r="D1074" i="69" s="1"/>
  <c r="D1075" i="69" s="1"/>
  <c r="D1076" i="69" s="1"/>
  <c r="D1077" i="69" s="1"/>
  <c r="D1078" i="69" s="1"/>
  <c r="D1079" i="69" s="1"/>
  <c r="D1080" i="69" s="1"/>
  <c r="D1081" i="69" s="1"/>
  <c r="D1082" i="69" s="1"/>
  <c r="D1083" i="69" s="1"/>
  <c r="D1084" i="69" s="1"/>
  <c r="D1085" i="69" s="1"/>
  <c r="D1086" i="69" s="1"/>
  <c r="D1087" i="69" s="1"/>
  <c r="D1088" i="69" s="1"/>
  <c r="D1089" i="69" s="1"/>
  <c r="D1090" i="69" s="1"/>
  <c r="D1091" i="69" s="1"/>
  <c r="D1092" i="69" s="1"/>
  <c r="D1093" i="69" s="1"/>
  <c r="D1094" i="69" s="1"/>
  <c r="D1095" i="69" s="1"/>
  <c r="D1096" i="69" s="1"/>
  <c r="D1097" i="69" s="1"/>
  <c r="D1098" i="69" s="1"/>
  <c r="D1099" i="69" s="1"/>
  <c r="D1100" i="69" s="1"/>
  <c r="D1101" i="69" s="1"/>
  <c r="D1102" i="69" s="1"/>
  <c r="D1103" i="69" s="1"/>
  <c r="D1104" i="69" s="1"/>
  <c r="D1105" i="69" s="1"/>
  <c r="D1106" i="69" s="1"/>
  <c r="D1107" i="69" s="1"/>
  <c r="D1108" i="69" s="1"/>
  <c r="D1109" i="69" s="1"/>
  <c r="D1110" i="69" s="1"/>
  <c r="D1111" i="69" s="1"/>
  <c r="D1112" i="69" s="1"/>
  <c r="D1113" i="69" s="1"/>
  <c r="D1114" i="69" s="1"/>
  <c r="D1115" i="69" s="1"/>
  <c r="D1116" i="69" s="1"/>
  <c r="D1117" i="69" s="1"/>
  <c r="D1118" i="69" s="1"/>
  <c r="D1119" i="69" s="1"/>
  <c r="D1120" i="69" s="1"/>
  <c r="D1121" i="69" s="1"/>
  <c r="D1122" i="69" s="1"/>
  <c r="D1123" i="69" s="1"/>
  <c r="D1124" i="69" s="1"/>
  <c r="D1125" i="69" s="1"/>
  <c r="D1126" i="69" s="1"/>
  <c r="D1127" i="69" s="1"/>
  <c r="D1128" i="69" s="1"/>
  <c r="D1129" i="69" s="1"/>
  <c r="D1130" i="69" s="1"/>
  <c r="D1131" i="69" s="1"/>
  <c r="D1132" i="69" s="1"/>
  <c r="D1133" i="69" s="1"/>
  <c r="D1134" i="69" s="1"/>
  <c r="D1135" i="69" s="1"/>
  <c r="D1136" i="69" s="1"/>
  <c r="D1137" i="69" s="1"/>
  <c r="D1138" i="69" s="1"/>
  <c r="D1139" i="69" s="1"/>
  <c r="D1140" i="69" s="1"/>
  <c r="D1141" i="69" s="1"/>
  <c r="D1142" i="69" s="1"/>
  <c r="D1143" i="69" s="1"/>
  <c r="D1144" i="69" s="1"/>
  <c r="D1145" i="69" s="1"/>
  <c r="D1146" i="69" s="1"/>
  <c r="D1147" i="69" s="1"/>
  <c r="D1148" i="69" s="1"/>
  <c r="D1149" i="69" s="1"/>
  <c r="D1150" i="69" s="1"/>
  <c r="D1151" i="69" s="1"/>
  <c r="D1152" i="69" s="1"/>
  <c r="D1153" i="69" s="1"/>
  <c r="D1154" i="69" s="1"/>
  <c r="D1155" i="69" s="1"/>
  <c r="D1156" i="69" s="1"/>
  <c r="D1157" i="69" s="1"/>
  <c r="D1158" i="69" s="1"/>
  <c r="D1159" i="69" s="1"/>
  <c r="D1160" i="69" s="1"/>
  <c r="D1161" i="69" s="1"/>
  <c r="D1162" i="69" s="1"/>
  <c r="D1163" i="69" s="1"/>
  <c r="D1164" i="69" s="1"/>
  <c r="D1165" i="69" s="1"/>
  <c r="D1166" i="69" s="1"/>
  <c r="D1167" i="69" s="1"/>
  <c r="D1168" i="69" s="1"/>
  <c r="D1169" i="69" s="1"/>
  <c r="D1170" i="69" s="1"/>
  <c r="D1171" i="69" s="1"/>
  <c r="D1172" i="69" s="1"/>
  <c r="D1173" i="69" s="1"/>
  <c r="D1174" i="69" s="1"/>
  <c r="D1175" i="69" s="1"/>
  <c r="D1176" i="69" s="1"/>
  <c r="D1177" i="69" s="1"/>
  <c r="D1178" i="69" s="1"/>
  <c r="D1179" i="69" s="1"/>
  <c r="D1180" i="69" s="1"/>
  <c r="D1181" i="69" s="1"/>
  <c r="D1182" i="69" s="1"/>
  <c r="D1183" i="69" s="1"/>
  <c r="D1184" i="69" s="1"/>
  <c r="D1185" i="69" s="1"/>
  <c r="D1186" i="69" s="1"/>
  <c r="D1187" i="69" s="1"/>
  <c r="D1188" i="69" s="1"/>
  <c r="D1189" i="69" s="1"/>
  <c r="D1190" i="69" s="1"/>
  <c r="D1191" i="69" s="1"/>
  <c r="D1192" i="69" s="1"/>
  <c r="D1193" i="69" s="1"/>
  <c r="D1194" i="69" s="1"/>
  <c r="D1195" i="69" s="1"/>
  <c r="D1196" i="69" s="1"/>
  <c r="D1197" i="69" s="1"/>
  <c r="D1198" i="69" s="1"/>
  <c r="D1199" i="69" s="1"/>
  <c r="D1200" i="69" s="1"/>
  <c r="D1201" i="69" s="1"/>
  <c r="D1202" i="69" s="1"/>
  <c r="D1203" i="69" s="1"/>
  <c r="D1204" i="69" s="1"/>
  <c r="D1205" i="69" s="1"/>
  <c r="D1206" i="69" s="1"/>
  <c r="D1207" i="69" s="1"/>
  <c r="D1208" i="69" s="1"/>
  <c r="D1209" i="69" s="1"/>
  <c r="D1210" i="69" s="1"/>
  <c r="D1211" i="69" s="1"/>
  <c r="D1212" i="69" s="1"/>
  <c r="B605" i="62"/>
  <c r="B857" i="62"/>
  <c r="B970" i="62"/>
  <c r="B961" i="62"/>
  <c r="W90" i="55"/>
  <c r="B968" i="62"/>
  <c r="C540" i="62"/>
  <c r="B716" i="62"/>
  <c r="B809" i="62"/>
  <c r="B711" i="62"/>
  <c r="B997" i="62"/>
  <c r="V9" i="55"/>
  <c r="C552" i="62" s="1"/>
  <c r="B599" i="62"/>
  <c r="C872" i="62"/>
  <c r="V95" i="55"/>
  <c r="C757" i="62"/>
  <c r="B773" i="62"/>
  <c r="B1005" i="62"/>
  <c r="V68" i="55"/>
  <c r="V42" i="55"/>
  <c r="C952" i="62" s="1"/>
  <c r="D18" i="68"/>
  <c r="D19" i="68" s="1"/>
  <c r="D20" i="68" s="1"/>
  <c r="D21" i="68" s="1"/>
  <c r="D22" i="68" s="1"/>
  <c r="D23" i="68" s="1"/>
  <c r="D24" i="68" s="1"/>
  <c r="D25" i="68" s="1"/>
  <c r="D26" i="68" s="1"/>
  <c r="D27" i="68" s="1"/>
  <c r="D28" i="68" s="1"/>
  <c r="D29" i="68" s="1"/>
  <c r="D30" i="68" s="1"/>
  <c r="D31" i="68" s="1"/>
  <c r="D32" i="68" s="1"/>
  <c r="D33" i="68" s="1"/>
  <c r="D34" i="68" s="1"/>
  <c r="D35" i="68" s="1"/>
  <c r="D36" i="68" s="1"/>
  <c r="D37" i="68" s="1"/>
  <c r="D38" i="68" s="1"/>
  <c r="D39" i="68" s="1"/>
  <c r="D40" i="68" s="1"/>
  <c r="D41" i="68" s="1"/>
  <c r="D42" i="68" s="1"/>
  <c r="D43" i="68" s="1"/>
  <c r="D44" i="68" s="1"/>
  <c r="D45" i="68" s="1"/>
  <c r="D46" i="68" s="1"/>
  <c r="D47" i="68" s="1"/>
  <c r="D48" i="68" s="1"/>
  <c r="D49" i="68" s="1"/>
  <c r="D50" i="68" s="1"/>
  <c r="D51" i="68" s="1"/>
  <c r="D52" i="68" s="1"/>
  <c r="D53" i="68" s="1"/>
  <c r="D54" i="68" s="1"/>
  <c r="D55" i="68" s="1"/>
  <c r="D56" i="68" s="1"/>
  <c r="D57" i="68" s="1"/>
  <c r="D58" i="68" s="1"/>
  <c r="D59" i="68" s="1"/>
  <c r="D60" i="68" s="1"/>
  <c r="D61" i="68" s="1"/>
  <c r="D62" i="68" s="1"/>
  <c r="D63" i="68" s="1"/>
  <c r="D64" i="68" s="1"/>
  <c r="D65" i="68" s="1"/>
  <c r="D66" i="68" s="1"/>
  <c r="D67" i="68" s="1"/>
  <c r="D68" i="68" s="1"/>
  <c r="D69" i="68" s="1"/>
  <c r="D70" i="68" s="1"/>
  <c r="D71" i="68" s="1"/>
  <c r="D72" i="68" s="1"/>
  <c r="D73" i="68" s="1"/>
  <c r="D74" i="68" s="1"/>
  <c r="D75" i="68" s="1"/>
  <c r="D76" i="68" s="1"/>
  <c r="D77" i="68" s="1"/>
  <c r="D78" i="68" s="1"/>
  <c r="D79" i="68" s="1"/>
  <c r="D80" i="68" s="1"/>
  <c r="D81" i="68" s="1"/>
  <c r="D82" i="68" s="1"/>
  <c r="D83" i="68" s="1"/>
  <c r="D84" i="68" s="1"/>
  <c r="D85" i="68" s="1"/>
  <c r="D86" i="68" s="1"/>
  <c r="D87" i="68" s="1"/>
  <c r="D88" i="68" s="1"/>
  <c r="D89" i="68" s="1"/>
  <c r="D90" i="68" s="1"/>
  <c r="D91" i="68" s="1"/>
  <c r="D92" i="68" s="1"/>
  <c r="D93" i="68" s="1"/>
  <c r="D94" i="68" s="1"/>
  <c r="D95" i="68" s="1"/>
  <c r="D96" i="68" s="1"/>
  <c r="D97" i="68" s="1"/>
  <c r="D98" i="68" s="1"/>
  <c r="D99" i="68" s="1"/>
  <c r="D100" i="68" s="1"/>
  <c r="D101" i="68" s="1"/>
  <c r="D102" i="68" s="1"/>
  <c r="D103" i="68" s="1"/>
  <c r="D104" i="68" s="1"/>
  <c r="D105" i="68" s="1"/>
  <c r="D106" i="68" s="1"/>
  <c r="D107" i="68" s="1"/>
  <c r="D108" i="68" s="1"/>
  <c r="D109" i="68" s="1"/>
  <c r="D110" i="68" s="1"/>
  <c r="D111" i="68" s="1"/>
  <c r="D112" i="68" s="1"/>
  <c r="D113" i="68" s="1"/>
  <c r="D114" i="68" s="1"/>
  <c r="D115" i="68" s="1"/>
  <c r="D116" i="68" s="1"/>
  <c r="D117" i="68" s="1"/>
  <c r="D118" i="68" s="1"/>
  <c r="D119" i="68" s="1"/>
  <c r="D120" i="68" s="1"/>
  <c r="D121" i="68" s="1"/>
  <c r="D122" i="68" s="1"/>
  <c r="D123" i="68" s="1"/>
  <c r="D124" i="68" s="1"/>
  <c r="D125" i="68" s="1"/>
  <c r="D126" i="68" s="1"/>
  <c r="D127" i="68" s="1"/>
  <c r="D128" i="68" s="1"/>
  <c r="D129" i="68" s="1"/>
  <c r="D130" i="68" s="1"/>
  <c r="D131" i="68" s="1"/>
  <c r="D132" i="68" s="1"/>
  <c r="D133" i="68" s="1"/>
  <c r="D134" i="68" s="1"/>
  <c r="D135" i="68" s="1"/>
  <c r="D136" i="68" s="1"/>
  <c r="D137" i="68" s="1"/>
  <c r="D138" i="68" s="1"/>
  <c r="D139" i="68" s="1"/>
  <c r="D140" i="68" s="1"/>
  <c r="D141" i="68" s="1"/>
  <c r="D142" i="68" s="1"/>
  <c r="D143" i="68" s="1"/>
  <c r="D144" i="68" s="1"/>
  <c r="D145" i="68" s="1"/>
  <c r="D146" i="68" s="1"/>
  <c r="D147" i="68" s="1"/>
  <c r="D148" i="68" s="1"/>
  <c r="D149" i="68" s="1"/>
  <c r="D150" i="68" s="1"/>
  <c r="D151" i="68" s="1"/>
  <c r="D152" i="68" s="1"/>
  <c r="D153" i="68" s="1"/>
  <c r="D154" i="68" s="1"/>
  <c r="D155" i="68" s="1"/>
  <c r="D156" i="68" s="1"/>
  <c r="D157" i="68" s="1"/>
  <c r="D158" i="68" s="1"/>
  <c r="D159" i="68" s="1"/>
  <c r="D160" i="68" s="1"/>
  <c r="D161" i="68" s="1"/>
  <c r="D162" i="68" s="1"/>
  <c r="D163" i="68" s="1"/>
  <c r="D164" i="68" s="1"/>
  <c r="D165" i="68" s="1"/>
  <c r="D166" i="68" s="1"/>
  <c r="D167" i="68" s="1"/>
  <c r="D168" i="68" s="1"/>
  <c r="D169" i="68" s="1"/>
  <c r="D170" i="68" s="1"/>
  <c r="D171" i="68" s="1"/>
  <c r="D172" i="68" s="1"/>
  <c r="D173" i="68" s="1"/>
  <c r="D174" i="68" s="1"/>
  <c r="D175" i="68" s="1"/>
  <c r="D176" i="68" s="1"/>
  <c r="D177" i="68" s="1"/>
  <c r="D178" i="68" s="1"/>
  <c r="D179" i="68" s="1"/>
  <c r="D180" i="68" s="1"/>
  <c r="D181" i="68" s="1"/>
  <c r="D182" i="68" s="1"/>
  <c r="D183" i="68" s="1"/>
  <c r="D184" i="68" s="1"/>
  <c r="D185" i="68" s="1"/>
  <c r="D186" i="68" s="1"/>
  <c r="D187" i="68" s="1"/>
  <c r="D188" i="68" s="1"/>
  <c r="D189" i="68" s="1"/>
  <c r="D190" i="68" s="1"/>
  <c r="D191" i="68" s="1"/>
  <c r="D192" i="68" s="1"/>
  <c r="D193" i="68" s="1"/>
  <c r="D194" i="68" s="1"/>
  <c r="D195" i="68" s="1"/>
  <c r="D196" i="68" s="1"/>
  <c r="D197" i="68" s="1"/>
  <c r="D198" i="68" s="1"/>
  <c r="D199" i="68" s="1"/>
  <c r="D200" i="68" s="1"/>
  <c r="D201" i="68" s="1"/>
  <c r="D202" i="68" s="1"/>
  <c r="D203" i="68" s="1"/>
  <c r="D204" i="68" s="1"/>
  <c r="D205" i="68" s="1"/>
  <c r="D206" i="68" s="1"/>
  <c r="D207" i="68" s="1"/>
  <c r="D208" i="68" s="1"/>
  <c r="D209" i="68" s="1"/>
  <c r="D210" i="68" s="1"/>
  <c r="D211" i="68" s="1"/>
  <c r="D212" i="68" s="1"/>
  <c r="D213" i="68" s="1"/>
  <c r="D214" i="68" s="1"/>
  <c r="D215" i="68" s="1"/>
  <c r="D216" i="68" s="1"/>
  <c r="D217" i="68" s="1"/>
  <c r="D218" i="68" s="1"/>
  <c r="D219" i="68" s="1"/>
  <c r="D220" i="68" s="1"/>
  <c r="D221" i="68" s="1"/>
  <c r="D222" i="68" s="1"/>
  <c r="D223" i="68" s="1"/>
  <c r="D224" i="68" s="1"/>
  <c r="D225" i="68" s="1"/>
  <c r="D226" i="68" s="1"/>
  <c r="D227" i="68" s="1"/>
  <c r="D228" i="68" s="1"/>
  <c r="D229" i="68" s="1"/>
  <c r="D230" i="68" s="1"/>
  <c r="D231" i="68" s="1"/>
  <c r="D232" i="68" s="1"/>
  <c r="D233" i="68" s="1"/>
  <c r="D234" i="68" s="1"/>
  <c r="D235" i="68" s="1"/>
  <c r="D236" i="68" s="1"/>
  <c r="D237" i="68" s="1"/>
  <c r="D238" i="68" s="1"/>
  <c r="D239" i="68" s="1"/>
  <c r="D240" i="68" s="1"/>
  <c r="D241" i="68" s="1"/>
  <c r="D242" i="68" s="1"/>
  <c r="D243" i="68" s="1"/>
  <c r="D244" i="68" s="1"/>
  <c r="D245" i="68" s="1"/>
  <c r="D246" i="68" s="1"/>
  <c r="D247" i="68" s="1"/>
  <c r="D248" i="68" s="1"/>
  <c r="D249" i="68" s="1"/>
  <c r="D250" i="68" s="1"/>
  <c r="D251" i="68" s="1"/>
  <c r="D252" i="68" s="1"/>
  <c r="D253" i="68" s="1"/>
  <c r="D254" i="68" s="1"/>
  <c r="D255" i="68" s="1"/>
  <c r="D256" i="68" s="1"/>
  <c r="D257" i="68" s="1"/>
  <c r="D258" i="68" s="1"/>
  <c r="D259" i="68" s="1"/>
  <c r="D260" i="68" s="1"/>
  <c r="D261" i="68" s="1"/>
  <c r="D262" i="68" s="1"/>
  <c r="D263" i="68" s="1"/>
  <c r="D264" i="68" s="1"/>
  <c r="D265" i="68" s="1"/>
  <c r="D266" i="68" s="1"/>
  <c r="D267" i="68" s="1"/>
  <c r="D268" i="68" s="1"/>
  <c r="D269" i="68" s="1"/>
  <c r="D270" i="68" s="1"/>
  <c r="D271" i="68" s="1"/>
  <c r="D272" i="68" s="1"/>
  <c r="D273" i="68" s="1"/>
  <c r="D274" i="68" s="1"/>
  <c r="D275" i="68" s="1"/>
  <c r="D276" i="68" s="1"/>
  <c r="D277" i="68" s="1"/>
  <c r="D278" i="68" s="1"/>
  <c r="D279" i="68" s="1"/>
  <c r="D280" i="68" s="1"/>
  <c r="D281" i="68" s="1"/>
  <c r="D282" i="68" s="1"/>
  <c r="D283" i="68" s="1"/>
  <c r="D284" i="68" s="1"/>
  <c r="D285" i="68" s="1"/>
  <c r="D286" i="68" s="1"/>
  <c r="D287" i="68" s="1"/>
  <c r="D288" i="68" s="1"/>
  <c r="D289" i="68" s="1"/>
  <c r="D290" i="68" s="1"/>
  <c r="D291" i="68" s="1"/>
  <c r="D292" i="68" s="1"/>
  <c r="D293" i="68" s="1"/>
  <c r="D294" i="68" s="1"/>
  <c r="D295" i="68" s="1"/>
  <c r="D296" i="68" s="1"/>
  <c r="D297" i="68" s="1"/>
  <c r="D298" i="68" s="1"/>
  <c r="D299" i="68" s="1"/>
  <c r="D300" i="68" s="1"/>
  <c r="D301" i="68" s="1"/>
  <c r="D302" i="68" s="1"/>
  <c r="D303" i="68" s="1"/>
  <c r="D304" i="68" s="1"/>
  <c r="D305" i="68" s="1"/>
  <c r="D306" i="68" s="1"/>
  <c r="D307" i="68" s="1"/>
  <c r="D308" i="68" s="1"/>
  <c r="D309" i="68" s="1"/>
  <c r="D310" i="68" s="1"/>
  <c r="D311" i="68" s="1"/>
  <c r="D312" i="68" s="1"/>
  <c r="D313" i="68" s="1"/>
  <c r="D314" i="68" s="1"/>
  <c r="D315" i="68" s="1"/>
  <c r="D316" i="68" s="1"/>
  <c r="D317" i="68" s="1"/>
  <c r="D318" i="68" s="1"/>
  <c r="D319" i="68" s="1"/>
  <c r="D320" i="68" s="1"/>
  <c r="D321" i="68" s="1"/>
  <c r="D322" i="68" s="1"/>
  <c r="D323" i="68" s="1"/>
  <c r="D324" i="68" s="1"/>
  <c r="D325" i="68" s="1"/>
  <c r="D326" i="68" s="1"/>
  <c r="D327" i="68" s="1"/>
  <c r="D328" i="68" s="1"/>
  <c r="D329" i="68" s="1"/>
  <c r="D330" i="68" s="1"/>
  <c r="D331" i="68" s="1"/>
  <c r="D332" i="68" s="1"/>
  <c r="D333" i="68" s="1"/>
  <c r="D334" i="68" s="1"/>
  <c r="D335" i="68" s="1"/>
  <c r="D336" i="68" s="1"/>
  <c r="D337" i="68" s="1"/>
  <c r="D338" i="68" s="1"/>
  <c r="D339" i="68" s="1"/>
  <c r="D340" i="68" s="1"/>
  <c r="D341" i="68" s="1"/>
  <c r="D342" i="68" s="1"/>
  <c r="D343" i="68" s="1"/>
  <c r="D344" i="68" s="1"/>
  <c r="D345" i="68" s="1"/>
  <c r="D346" i="68" s="1"/>
  <c r="D347" i="68" s="1"/>
  <c r="D348" i="68" s="1"/>
  <c r="D349" i="68" s="1"/>
  <c r="D350" i="68" s="1"/>
  <c r="D351" i="68" s="1"/>
  <c r="D352" i="68" s="1"/>
  <c r="D353" i="68" s="1"/>
  <c r="D354" i="68" s="1"/>
  <c r="D355" i="68" s="1"/>
  <c r="D356" i="68" s="1"/>
  <c r="D357" i="68" s="1"/>
  <c r="D358" i="68" s="1"/>
  <c r="D359" i="68" s="1"/>
  <c r="D360" i="68" s="1"/>
  <c r="D361" i="68" s="1"/>
  <c r="D362" i="68" s="1"/>
  <c r="D363" i="68" s="1"/>
  <c r="D364" i="68" s="1"/>
  <c r="D365" i="68" s="1"/>
  <c r="D366" i="68" s="1"/>
  <c r="D367" i="68" s="1"/>
  <c r="D368" i="68" s="1"/>
  <c r="D369" i="68" s="1"/>
  <c r="D370" i="68" s="1"/>
  <c r="D371" i="68" s="1"/>
  <c r="D372" i="68" s="1"/>
  <c r="D373" i="68" s="1"/>
  <c r="D374" i="68" s="1"/>
  <c r="D375" i="68" s="1"/>
  <c r="D376" i="68" s="1"/>
  <c r="D377" i="68" s="1"/>
  <c r="D378" i="68" s="1"/>
  <c r="D379" i="68" s="1"/>
  <c r="D380" i="68" s="1"/>
  <c r="D381" i="68" s="1"/>
  <c r="D382" i="68" s="1"/>
  <c r="D383" i="68" s="1"/>
  <c r="D384" i="68" s="1"/>
  <c r="D385" i="68" s="1"/>
  <c r="D386" i="68" s="1"/>
  <c r="D387" i="68" s="1"/>
  <c r="D388" i="68" s="1"/>
  <c r="D389" i="68" s="1"/>
  <c r="D390" i="68" s="1"/>
  <c r="D391" i="68" s="1"/>
  <c r="D392" i="68" s="1"/>
  <c r="D393" i="68" s="1"/>
  <c r="D394" i="68" s="1"/>
  <c r="D395" i="68" s="1"/>
  <c r="D396" i="68" s="1"/>
  <c r="D397" i="68" s="1"/>
  <c r="D398" i="68" s="1"/>
  <c r="D399" i="68" s="1"/>
  <c r="D400" i="68" s="1"/>
  <c r="D401" i="68" s="1"/>
  <c r="D402" i="68" s="1"/>
  <c r="D403" i="68" s="1"/>
  <c r="D404" i="68" s="1"/>
  <c r="D405" i="68" s="1"/>
  <c r="D406" i="68" s="1"/>
  <c r="D407" i="68" s="1"/>
  <c r="D408" i="68" s="1"/>
  <c r="D409" i="68" s="1"/>
  <c r="D410" i="68" s="1"/>
  <c r="D411" i="68" s="1"/>
  <c r="D412" i="68" s="1"/>
  <c r="D413" i="68" s="1"/>
  <c r="D414" i="68" s="1"/>
  <c r="D415" i="68" s="1"/>
  <c r="D416" i="68" s="1"/>
  <c r="D417" i="68" s="1"/>
  <c r="D418" i="68" s="1"/>
  <c r="D419" i="68" s="1"/>
  <c r="D420" i="68" s="1"/>
  <c r="D421" i="68" s="1"/>
  <c r="D422" i="68" s="1"/>
  <c r="D423" i="68" s="1"/>
  <c r="D424" i="68" s="1"/>
  <c r="D425" i="68" s="1"/>
  <c r="D426" i="68" s="1"/>
  <c r="D427" i="68" s="1"/>
  <c r="D428" i="68" s="1"/>
  <c r="D429" i="68" s="1"/>
  <c r="D430" i="68" s="1"/>
  <c r="D431" i="68" s="1"/>
  <c r="D432" i="68" s="1"/>
  <c r="D433" i="68" s="1"/>
  <c r="D434" i="68" s="1"/>
  <c r="D435" i="68" s="1"/>
  <c r="D436" i="68" s="1"/>
  <c r="D437" i="68" s="1"/>
  <c r="D438" i="68" s="1"/>
  <c r="D439" i="68" s="1"/>
  <c r="D440" i="68" s="1"/>
  <c r="D441" i="68" s="1"/>
  <c r="D442" i="68" s="1"/>
  <c r="D443" i="68" s="1"/>
  <c r="D444" i="68" s="1"/>
  <c r="D445" i="68" s="1"/>
  <c r="D446" i="68" s="1"/>
  <c r="D447" i="68" s="1"/>
  <c r="D448" i="68" s="1"/>
  <c r="D449" i="68" s="1"/>
  <c r="D450" i="68" s="1"/>
  <c r="D451" i="68" s="1"/>
  <c r="D452" i="68" s="1"/>
  <c r="D453" i="68" s="1"/>
  <c r="D454" i="68" s="1"/>
  <c r="D455" i="68" s="1"/>
  <c r="D456" i="68" s="1"/>
  <c r="D457" i="68" s="1"/>
  <c r="D458" i="68" s="1"/>
  <c r="D459" i="68" s="1"/>
  <c r="D460" i="68" s="1"/>
  <c r="D461" i="68" s="1"/>
  <c r="D462" i="68" s="1"/>
  <c r="D463" i="68" s="1"/>
  <c r="D464" i="68" s="1"/>
  <c r="D465" i="68" s="1"/>
  <c r="D466" i="68" s="1"/>
  <c r="D467" i="68" s="1"/>
  <c r="D468" i="68" s="1"/>
  <c r="D469" i="68" s="1"/>
  <c r="D470" i="68" s="1"/>
  <c r="D471" i="68" s="1"/>
  <c r="D472" i="68" s="1"/>
  <c r="D473" i="68" s="1"/>
  <c r="D474" i="68" s="1"/>
  <c r="D475" i="68" s="1"/>
  <c r="D476" i="68" s="1"/>
  <c r="D477" i="68" s="1"/>
  <c r="D478" i="68" s="1"/>
  <c r="D479" i="68" s="1"/>
  <c r="D480" i="68" s="1"/>
  <c r="D481" i="68" s="1"/>
  <c r="D482" i="68" s="1"/>
  <c r="D483" i="68" s="1"/>
  <c r="D484" i="68" s="1"/>
  <c r="D485" i="68" s="1"/>
  <c r="D486" i="68" s="1"/>
  <c r="D487" i="68" s="1"/>
  <c r="D488" i="68" s="1"/>
  <c r="D489" i="68" s="1"/>
  <c r="D490" i="68" s="1"/>
  <c r="D491" i="68" s="1"/>
  <c r="D492" i="68" s="1"/>
  <c r="D493" i="68" s="1"/>
  <c r="D494" i="68" s="1"/>
  <c r="D495" i="68" s="1"/>
  <c r="D496" i="68" s="1"/>
  <c r="D497" i="68" s="1"/>
  <c r="D498" i="68" s="1"/>
  <c r="D499" i="68" s="1"/>
  <c r="D500" i="68" s="1"/>
  <c r="D501" i="68" s="1"/>
  <c r="D502" i="68" s="1"/>
  <c r="D503" i="68" s="1"/>
  <c r="D504" i="68" s="1"/>
  <c r="D505" i="68" s="1"/>
  <c r="D506" i="68" s="1"/>
  <c r="D507" i="68" s="1"/>
  <c r="D508" i="68" s="1"/>
  <c r="D509" i="68" s="1"/>
  <c r="D510" i="68" s="1"/>
  <c r="D511" i="68" s="1"/>
  <c r="D512" i="68" s="1"/>
  <c r="D513" i="68" s="1"/>
  <c r="D514" i="68" s="1"/>
  <c r="D515" i="68" s="1"/>
  <c r="D516" i="68" s="1"/>
  <c r="D517" i="68" s="1"/>
  <c r="D518" i="68" s="1"/>
  <c r="D519" i="68" s="1"/>
  <c r="D520" i="68" s="1"/>
  <c r="D521" i="68" s="1"/>
  <c r="D522" i="68" s="1"/>
  <c r="D523" i="68" s="1"/>
  <c r="D524" i="68" s="1"/>
  <c r="D525" i="68" s="1"/>
  <c r="D526" i="68" s="1"/>
  <c r="D527" i="68" s="1"/>
  <c r="D528" i="68" s="1"/>
  <c r="D529" i="68" s="1"/>
  <c r="D530" i="68" s="1"/>
  <c r="D531" i="68" s="1"/>
  <c r="D532" i="68" s="1"/>
  <c r="D533" i="68" s="1"/>
  <c r="D534" i="68" s="1"/>
  <c r="D535" i="68" s="1"/>
  <c r="D536" i="68" s="1"/>
  <c r="D537" i="68" s="1"/>
  <c r="D538" i="68" s="1"/>
  <c r="D539" i="68" s="1"/>
  <c r="D540" i="68" s="1"/>
  <c r="D541" i="68" s="1"/>
  <c r="D542" i="68" s="1"/>
  <c r="D543" i="68" s="1"/>
  <c r="D544" i="68" s="1"/>
  <c r="D545" i="68" s="1"/>
  <c r="D546" i="68" s="1"/>
  <c r="D547" i="68" s="1"/>
  <c r="D548" i="68" s="1"/>
  <c r="D549" i="68" s="1"/>
  <c r="D550" i="68" s="1"/>
  <c r="D551" i="68" s="1"/>
  <c r="D552" i="68" s="1"/>
  <c r="D553" i="68" s="1"/>
  <c r="D554" i="68" s="1"/>
  <c r="D555" i="68" s="1"/>
  <c r="D556" i="68" s="1"/>
  <c r="D557" i="68" s="1"/>
  <c r="D558" i="68" s="1"/>
  <c r="D559" i="68" s="1"/>
  <c r="D560" i="68" s="1"/>
  <c r="D561" i="68" s="1"/>
  <c r="D562" i="68" s="1"/>
  <c r="D563" i="68" s="1"/>
  <c r="D564" i="68" s="1"/>
  <c r="D565" i="68" s="1"/>
  <c r="D566" i="68" s="1"/>
  <c r="D567" i="68" s="1"/>
  <c r="D568" i="68" s="1"/>
  <c r="D569" i="68" s="1"/>
  <c r="D570" i="68" s="1"/>
  <c r="D571" i="68" s="1"/>
  <c r="D572" i="68" s="1"/>
  <c r="D573" i="68" s="1"/>
  <c r="D574" i="68" s="1"/>
  <c r="D575" i="68" s="1"/>
  <c r="D576" i="68" s="1"/>
  <c r="D577" i="68" s="1"/>
  <c r="D578" i="68" s="1"/>
  <c r="D579" i="68" s="1"/>
  <c r="D580" i="68" s="1"/>
  <c r="D581" i="68" s="1"/>
  <c r="D582" i="68" s="1"/>
  <c r="D583" i="68" s="1"/>
  <c r="D584" i="68" s="1"/>
  <c r="D585" i="68" s="1"/>
  <c r="D586" i="68" s="1"/>
  <c r="D587" i="68" s="1"/>
  <c r="D588" i="68" s="1"/>
  <c r="D589" i="68" s="1"/>
  <c r="D590" i="68" s="1"/>
  <c r="D591" i="68" s="1"/>
  <c r="D592" i="68" s="1"/>
  <c r="D593" i="68" s="1"/>
  <c r="D594" i="68" s="1"/>
  <c r="D595" i="68" s="1"/>
  <c r="D596" i="68" s="1"/>
  <c r="D597" i="68" s="1"/>
  <c r="D598" i="68" s="1"/>
  <c r="D599" i="68" s="1"/>
  <c r="D600" i="68" s="1"/>
  <c r="D601" i="68" s="1"/>
  <c r="D602" i="68" s="1"/>
  <c r="D603" i="68" s="1"/>
  <c r="D604" i="68" s="1"/>
  <c r="D605" i="68" s="1"/>
  <c r="D606" i="68" s="1"/>
  <c r="D607" i="68" s="1"/>
  <c r="D608" i="68" s="1"/>
  <c r="D609" i="68" s="1"/>
  <c r="D610" i="68" s="1"/>
  <c r="D611" i="68" s="1"/>
  <c r="D612" i="68" s="1"/>
  <c r="D613" i="68" s="1"/>
  <c r="D614" i="68" s="1"/>
  <c r="D615" i="68" s="1"/>
  <c r="D616" i="68" s="1"/>
  <c r="D617" i="68" s="1"/>
  <c r="D618" i="68" s="1"/>
  <c r="D619" i="68" s="1"/>
  <c r="D620" i="68" s="1"/>
  <c r="D621" i="68" s="1"/>
  <c r="D622" i="68" s="1"/>
  <c r="D623" i="68" s="1"/>
  <c r="D624" i="68" s="1"/>
  <c r="D625" i="68" s="1"/>
  <c r="D626" i="68" s="1"/>
  <c r="D627" i="68" s="1"/>
  <c r="D628" i="68" s="1"/>
  <c r="D629" i="68" s="1"/>
  <c r="D630" i="68" s="1"/>
  <c r="D631" i="68" s="1"/>
  <c r="D632" i="68" s="1"/>
  <c r="D633" i="68" s="1"/>
  <c r="D634" i="68" s="1"/>
  <c r="D635" i="68" s="1"/>
  <c r="D636" i="68" s="1"/>
  <c r="D637" i="68" s="1"/>
  <c r="D638" i="68" s="1"/>
  <c r="D639" i="68" s="1"/>
  <c r="D640" i="68" s="1"/>
  <c r="D641" i="68" s="1"/>
  <c r="D642" i="68" s="1"/>
  <c r="D643" i="68" s="1"/>
  <c r="D644" i="68" s="1"/>
  <c r="D645" i="68" s="1"/>
  <c r="D646" i="68" s="1"/>
  <c r="D647" i="68" s="1"/>
  <c r="D648" i="68" s="1"/>
  <c r="D649" i="68" s="1"/>
  <c r="D650" i="68" s="1"/>
  <c r="D651" i="68" s="1"/>
  <c r="D652" i="68" s="1"/>
  <c r="D653" i="68" s="1"/>
  <c r="D654" i="68" s="1"/>
  <c r="D655" i="68" s="1"/>
  <c r="D656" i="68" s="1"/>
  <c r="D657" i="68" s="1"/>
  <c r="D658" i="68" s="1"/>
  <c r="D659" i="68" s="1"/>
  <c r="D660" i="68" s="1"/>
  <c r="D661" i="68" s="1"/>
  <c r="D662" i="68" s="1"/>
  <c r="D663" i="68" s="1"/>
  <c r="D664" i="68" s="1"/>
  <c r="D665" i="68" s="1"/>
  <c r="D666" i="68" s="1"/>
  <c r="D667" i="68" s="1"/>
  <c r="D668" i="68" s="1"/>
  <c r="D669" i="68" s="1"/>
  <c r="D670" i="68" s="1"/>
  <c r="D671" i="68" s="1"/>
  <c r="D672" i="68" s="1"/>
  <c r="D673" i="68" s="1"/>
  <c r="D674" i="68" s="1"/>
  <c r="D675" i="68" s="1"/>
  <c r="D676" i="68" s="1"/>
  <c r="D677" i="68" s="1"/>
  <c r="D678" i="68" s="1"/>
  <c r="D679" i="68" s="1"/>
  <c r="D680" i="68" s="1"/>
  <c r="D681" i="68" s="1"/>
  <c r="D682" i="68" s="1"/>
  <c r="D683" i="68" s="1"/>
  <c r="D684" i="68" s="1"/>
  <c r="D685" i="68" s="1"/>
  <c r="D686" i="68" s="1"/>
  <c r="D687" i="68" s="1"/>
  <c r="D688" i="68" s="1"/>
  <c r="D689" i="68" s="1"/>
  <c r="D690" i="68" s="1"/>
  <c r="D691" i="68" s="1"/>
  <c r="D692" i="68" s="1"/>
  <c r="D693" i="68" s="1"/>
  <c r="D694" i="68" s="1"/>
  <c r="D695" i="68" s="1"/>
  <c r="D696" i="68" s="1"/>
  <c r="D697" i="68" s="1"/>
  <c r="D698" i="68" s="1"/>
  <c r="D699" i="68" s="1"/>
  <c r="D700" i="68" s="1"/>
  <c r="D701" i="68" s="1"/>
  <c r="D702" i="68" s="1"/>
  <c r="D703" i="68" s="1"/>
  <c r="D704" i="68" s="1"/>
  <c r="D705" i="68" s="1"/>
  <c r="D706" i="68" s="1"/>
  <c r="D707" i="68" s="1"/>
  <c r="D708" i="68" s="1"/>
  <c r="D709" i="68" s="1"/>
  <c r="D710" i="68" s="1"/>
  <c r="D711" i="68" s="1"/>
  <c r="D712" i="68" s="1"/>
  <c r="D713" i="68" s="1"/>
  <c r="D714" i="68" s="1"/>
  <c r="D715" i="68" s="1"/>
  <c r="D716" i="68" s="1"/>
  <c r="D717" i="68" s="1"/>
  <c r="D718" i="68" s="1"/>
  <c r="D719" i="68" s="1"/>
  <c r="D720" i="68" s="1"/>
  <c r="D721" i="68" s="1"/>
  <c r="D722" i="68" s="1"/>
  <c r="D723" i="68" s="1"/>
  <c r="D724" i="68" s="1"/>
  <c r="D725" i="68" s="1"/>
  <c r="D726" i="68" s="1"/>
  <c r="D727" i="68" s="1"/>
  <c r="D728" i="68" s="1"/>
  <c r="D729" i="68" s="1"/>
  <c r="D730" i="68" s="1"/>
  <c r="D731" i="68" s="1"/>
  <c r="D732" i="68" s="1"/>
  <c r="D733" i="68" s="1"/>
  <c r="D734" i="68" s="1"/>
  <c r="D735" i="68" s="1"/>
  <c r="D736" i="68" s="1"/>
  <c r="D737" i="68" s="1"/>
  <c r="D738" i="68" s="1"/>
  <c r="D739" i="68" s="1"/>
  <c r="D740" i="68" s="1"/>
  <c r="D741" i="68" s="1"/>
  <c r="D742" i="68" s="1"/>
  <c r="D743" i="68" s="1"/>
  <c r="D744" i="68" s="1"/>
  <c r="D745" i="68" s="1"/>
  <c r="D746" i="68" s="1"/>
  <c r="D747" i="68" s="1"/>
  <c r="D748" i="68" s="1"/>
  <c r="D749" i="68" s="1"/>
  <c r="D750" i="68" s="1"/>
  <c r="D751" i="68" s="1"/>
  <c r="D752" i="68" s="1"/>
  <c r="D753" i="68" s="1"/>
  <c r="D754" i="68" s="1"/>
  <c r="D755" i="68" s="1"/>
  <c r="D756" i="68" s="1"/>
  <c r="D757" i="68" s="1"/>
  <c r="D758" i="68" s="1"/>
  <c r="D759" i="68" s="1"/>
  <c r="D760" i="68" s="1"/>
  <c r="D761" i="68" s="1"/>
  <c r="D762" i="68" s="1"/>
  <c r="D763" i="68" s="1"/>
  <c r="D764" i="68" s="1"/>
  <c r="D765" i="68" s="1"/>
  <c r="D766" i="68" s="1"/>
  <c r="D767" i="68" s="1"/>
  <c r="D768" i="68" s="1"/>
  <c r="D769" i="68" s="1"/>
  <c r="D770" i="68" s="1"/>
  <c r="D771" i="68" s="1"/>
  <c r="D772" i="68" s="1"/>
  <c r="D773" i="68" s="1"/>
  <c r="D774" i="68" s="1"/>
  <c r="D775" i="68" s="1"/>
  <c r="D776" i="68" s="1"/>
  <c r="D777" i="68" s="1"/>
  <c r="D778" i="68" s="1"/>
  <c r="D779" i="68" s="1"/>
  <c r="D780" i="68" s="1"/>
  <c r="D781" i="68" s="1"/>
  <c r="D782" i="68" s="1"/>
  <c r="D783" i="68" s="1"/>
  <c r="D784" i="68" s="1"/>
  <c r="D785" i="68" s="1"/>
  <c r="D786" i="68" s="1"/>
  <c r="D787" i="68" s="1"/>
  <c r="D788" i="68" s="1"/>
  <c r="D789" i="68" s="1"/>
  <c r="D790" i="68" s="1"/>
  <c r="D791" i="68" s="1"/>
  <c r="D792" i="68" s="1"/>
  <c r="D793" i="68" s="1"/>
  <c r="D794" i="68" s="1"/>
  <c r="D795" i="68" s="1"/>
  <c r="D796" i="68" s="1"/>
  <c r="D797" i="68" s="1"/>
  <c r="D798" i="68" s="1"/>
  <c r="D799" i="68" s="1"/>
  <c r="D800" i="68" s="1"/>
  <c r="D801" i="68" s="1"/>
  <c r="D802" i="68" s="1"/>
  <c r="D803" i="68" s="1"/>
  <c r="D804" i="68" s="1"/>
  <c r="D805" i="68" s="1"/>
  <c r="D806" i="68" s="1"/>
  <c r="D807" i="68" s="1"/>
  <c r="D808" i="68" s="1"/>
  <c r="D809" i="68" s="1"/>
  <c r="D810" i="68" s="1"/>
  <c r="D811" i="68" s="1"/>
  <c r="D812" i="68" s="1"/>
  <c r="D813" i="68" s="1"/>
  <c r="D814" i="68" s="1"/>
  <c r="D815" i="68" s="1"/>
  <c r="D816" i="68" s="1"/>
  <c r="D817" i="68" s="1"/>
  <c r="D818" i="68" s="1"/>
  <c r="D819" i="68" s="1"/>
  <c r="D820" i="68" s="1"/>
  <c r="D821" i="68" s="1"/>
  <c r="D822" i="68" s="1"/>
  <c r="D823" i="68" s="1"/>
  <c r="D824" i="68" s="1"/>
  <c r="D825" i="68" s="1"/>
  <c r="D826" i="68" s="1"/>
  <c r="D827" i="68" s="1"/>
  <c r="D828" i="68" s="1"/>
  <c r="D829" i="68" s="1"/>
  <c r="D830" i="68" s="1"/>
  <c r="D831" i="68" s="1"/>
  <c r="D832" i="68" s="1"/>
  <c r="D833" i="68" s="1"/>
  <c r="D834" i="68" s="1"/>
  <c r="D835" i="68" s="1"/>
  <c r="D836" i="68" s="1"/>
  <c r="D837" i="68" s="1"/>
  <c r="D838" i="68" s="1"/>
  <c r="D839" i="68" s="1"/>
  <c r="D840" i="68" s="1"/>
  <c r="D841" i="68" s="1"/>
  <c r="D842" i="68" s="1"/>
  <c r="D843" i="68" s="1"/>
  <c r="D844" i="68" s="1"/>
  <c r="D845" i="68" s="1"/>
  <c r="D846" i="68" s="1"/>
  <c r="D847" i="68" s="1"/>
  <c r="D848" i="68" s="1"/>
  <c r="D849" i="68" s="1"/>
  <c r="D850" i="68" s="1"/>
  <c r="D851" i="68" s="1"/>
  <c r="D852" i="68" s="1"/>
  <c r="D853" i="68" s="1"/>
  <c r="D854" i="68" s="1"/>
  <c r="D855" i="68" s="1"/>
  <c r="D856" i="68" s="1"/>
  <c r="D857" i="68" s="1"/>
  <c r="D858" i="68" s="1"/>
  <c r="D859" i="68" s="1"/>
  <c r="D860" i="68" s="1"/>
  <c r="D861" i="68" s="1"/>
  <c r="D862" i="68" s="1"/>
  <c r="D863" i="68" s="1"/>
  <c r="D864" i="68" s="1"/>
  <c r="D865" i="68" s="1"/>
  <c r="D866" i="68" s="1"/>
  <c r="D867" i="68" s="1"/>
  <c r="D868" i="68" s="1"/>
  <c r="D869" i="68" s="1"/>
  <c r="D870" i="68" s="1"/>
  <c r="D871" i="68" s="1"/>
  <c r="D872" i="68" s="1"/>
  <c r="D873" i="68" s="1"/>
  <c r="D874" i="68" s="1"/>
  <c r="D875" i="68" s="1"/>
  <c r="D876" i="68" s="1"/>
  <c r="D877" i="68" s="1"/>
  <c r="D878" i="68" s="1"/>
  <c r="D879" i="68" s="1"/>
  <c r="D880" i="68" s="1"/>
  <c r="D881" i="68" s="1"/>
  <c r="D882" i="68" s="1"/>
  <c r="D883" i="68" s="1"/>
  <c r="D884" i="68" s="1"/>
  <c r="D885" i="68" s="1"/>
  <c r="D886" i="68" s="1"/>
  <c r="D887" i="68" s="1"/>
  <c r="D888" i="68" s="1"/>
  <c r="D889" i="68" s="1"/>
  <c r="D890" i="68" s="1"/>
  <c r="D891" i="68" s="1"/>
  <c r="D892" i="68" s="1"/>
  <c r="D893" i="68" s="1"/>
  <c r="D894" i="68" s="1"/>
  <c r="D895" i="68" s="1"/>
  <c r="D896" i="68" s="1"/>
  <c r="D897" i="68" s="1"/>
  <c r="D898" i="68" s="1"/>
  <c r="D899" i="68" s="1"/>
  <c r="D900" i="68" s="1"/>
  <c r="D901" i="68" s="1"/>
  <c r="D902" i="68" s="1"/>
  <c r="D903" i="68" s="1"/>
  <c r="D904" i="68" s="1"/>
  <c r="D905" i="68" s="1"/>
  <c r="D906" i="68" s="1"/>
  <c r="D907" i="68" s="1"/>
  <c r="D908" i="68" s="1"/>
  <c r="D909" i="68" s="1"/>
  <c r="D910" i="68" s="1"/>
  <c r="D911" i="68" s="1"/>
  <c r="D912" i="68" s="1"/>
  <c r="D913" i="68" s="1"/>
  <c r="D914" i="68" s="1"/>
  <c r="D915" i="68" s="1"/>
  <c r="D916" i="68" s="1"/>
  <c r="D917" i="68" s="1"/>
  <c r="D918" i="68" s="1"/>
  <c r="D919" i="68" s="1"/>
  <c r="D920" i="68" s="1"/>
  <c r="D921" i="68" s="1"/>
  <c r="D922" i="68" s="1"/>
  <c r="D923" i="68" s="1"/>
  <c r="D924" i="68" s="1"/>
  <c r="D925" i="68" s="1"/>
  <c r="D926" i="68" s="1"/>
  <c r="D927" i="68" s="1"/>
  <c r="D928" i="68" s="1"/>
  <c r="D929" i="68" s="1"/>
  <c r="D930" i="68" s="1"/>
  <c r="D931" i="68" s="1"/>
  <c r="D932" i="68" s="1"/>
  <c r="D933" i="68" s="1"/>
  <c r="D934" i="68" s="1"/>
  <c r="D935" i="68" s="1"/>
  <c r="D936" i="68" s="1"/>
  <c r="D937" i="68" s="1"/>
  <c r="D938" i="68" s="1"/>
  <c r="D939" i="68" s="1"/>
  <c r="D940" i="68" s="1"/>
  <c r="D941" i="68" s="1"/>
  <c r="D942" i="68" s="1"/>
  <c r="D943" i="68" s="1"/>
  <c r="D944" i="68" s="1"/>
  <c r="D945" i="68" s="1"/>
  <c r="D946" i="68" s="1"/>
  <c r="D947" i="68" s="1"/>
  <c r="D948" i="68" s="1"/>
  <c r="D949" i="68" s="1"/>
  <c r="D950" i="68" s="1"/>
  <c r="D951" i="68" s="1"/>
  <c r="D952" i="68" s="1"/>
  <c r="D953" i="68" s="1"/>
  <c r="D954" i="68" s="1"/>
  <c r="D955" i="68" s="1"/>
  <c r="D956" i="68" s="1"/>
  <c r="D957" i="68" s="1"/>
  <c r="D958" i="68" s="1"/>
  <c r="D959" i="68" s="1"/>
  <c r="D960" i="68" s="1"/>
  <c r="D961" i="68" s="1"/>
  <c r="D962" i="68" s="1"/>
  <c r="D963" i="68" s="1"/>
  <c r="D964" i="68" s="1"/>
  <c r="D965" i="68" s="1"/>
  <c r="D966" i="68" s="1"/>
  <c r="D967" i="68" s="1"/>
  <c r="D968" i="68" s="1"/>
  <c r="D969" i="68" s="1"/>
  <c r="D970" i="68" s="1"/>
  <c r="D971" i="68" s="1"/>
  <c r="D972" i="68" s="1"/>
  <c r="D973" i="68" s="1"/>
  <c r="D974" i="68" s="1"/>
  <c r="D975" i="68" s="1"/>
  <c r="D976" i="68" s="1"/>
  <c r="D977" i="68" s="1"/>
  <c r="D978" i="68" s="1"/>
  <c r="D979" i="68" s="1"/>
  <c r="D980" i="68" s="1"/>
  <c r="D981" i="68" s="1"/>
  <c r="D982" i="68" s="1"/>
  <c r="D983" i="68" s="1"/>
  <c r="D984" i="68" s="1"/>
  <c r="D985" i="68" s="1"/>
  <c r="D986" i="68" s="1"/>
  <c r="D987" i="68" s="1"/>
  <c r="D988" i="68" s="1"/>
  <c r="D989" i="68" s="1"/>
  <c r="D990" i="68" s="1"/>
  <c r="D991" i="68" s="1"/>
  <c r="D992" i="68" s="1"/>
  <c r="D993" i="68" s="1"/>
  <c r="D994" i="68" s="1"/>
  <c r="D995" i="68" s="1"/>
  <c r="D996" i="68" s="1"/>
  <c r="D997" i="68" s="1"/>
  <c r="D998" i="68" s="1"/>
  <c r="D999" i="68" s="1"/>
  <c r="D1000" i="68" s="1"/>
  <c r="D1001" i="68" s="1"/>
  <c r="D1002" i="68" s="1"/>
  <c r="D1003" i="68" s="1"/>
  <c r="D1004" i="68" s="1"/>
  <c r="D1005" i="68" s="1"/>
  <c r="D1006" i="68" s="1"/>
  <c r="D1007" i="68" s="1"/>
  <c r="D1008" i="68" s="1"/>
  <c r="D1009" i="68" s="1"/>
  <c r="D1010" i="68" s="1"/>
  <c r="D1011" i="68" s="1"/>
  <c r="D1012" i="68" s="1"/>
  <c r="D1013" i="68" s="1"/>
  <c r="D1014" i="68" s="1"/>
  <c r="D1015" i="68" s="1"/>
  <c r="D1016" i="68" s="1"/>
  <c r="D1017" i="68" s="1"/>
  <c r="D1018" i="68" s="1"/>
  <c r="D1019" i="68" s="1"/>
  <c r="D1020" i="68" s="1"/>
  <c r="D1021" i="68" s="1"/>
  <c r="D1022" i="68" s="1"/>
  <c r="D1023" i="68" s="1"/>
  <c r="D1024" i="68" s="1"/>
  <c r="D1025" i="68" s="1"/>
  <c r="D1026" i="68" s="1"/>
  <c r="D1027" i="68" s="1"/>
  <c r="D1028" i="68" s="1"/>
  <c r="D1029" i="68" s="1"/>
  <c r="D1030" i="68" s="1"/>
  <c r="D1031" i="68" s="1"/>
  <c r="D1032" i="68" s="1"/>
  <c r="D1033" i="68" s="1"/>
  <c r="D1034" i="68" s="1"/>
  <c r="D1035" i="68" s="1"/>
  <c r="D1036" i="68" s="1"/>
  <c r="D1037" i="68" s="1"/>
  <c r="D1038" i="68" s="1"/>
  <c r="D1039" i="68" s="1"/>
  <c r="D1040" i="68" s="1"/>
  <c r="D1041" i="68" s="1"/>
  <c r="D1042" i="68" s="1"/>
  <c r="D1043" i="68" s="1"/>
  <c r="D1044" i="68" s="1"/>
  <c r="D1045" i="68" s="1"/>
  <c r="D1046" i="68" s="1"/>
  <c r="D1047" i="68" s="1"/>
  <c r="D1048" i="68" s="1"/>
  <c r="D1049" i="68" s="1"/>
  <c r="D1050" i="68" s="1"/>
  <c r="D1051" i="68" s="1"/>
  <c r="D1052" i="68" s="1"/>
  <c r="D1053" i="68" s="1"/>
  <c r="D1054" i="68" s="1"/>
  <c r="D1055" i="68" s="1"/>
  <c r="D1056" i="68" s="1"/>
  <c r="D1057" i="68" s="1"/>
  <c r="D1058" i="68" s="1"/>
  <c r="D1059" i="68" s="1"/>
  <c r="D1060" i="68" s="1"/>
  <c r="D1061" i="68" s="1"/>
  <c r="D1062" i="68" s="1"/>
  <c r="D1063" i="68" s="1"/>
  <c r="D1064" i="68" s="1"/>
  <c r="D1065" i="68" s="1"/>
  <c r="D1066" i="68" s="1"/>
  <c r="D1067" i="68" s="1"/>
  <c r="D1068" i="68" s="1"/>
  <c r="D1069" i="68" s="1"/>
  <c r="D1070" i="68" s="1"/>
  <c r="D1071" i="68" s="1"/>
  <c r="D1072" i="68" s="1"/>
  <c r="D1073" i="68" s="1"/>
  <c r="D1074" i="68" s="1"/>
  <c r="D1075" i="68" s="1"/>
  <c r="D1076" i="68" s="1"/>
  <c r="D1077" i="68" s="1"/>
  <c r="D1078" i="68" s="1"/>
  <c r="D1079" i="68" s="1"/>
  <c r="D1080" i="68" s="1"/>
  <c r="D1081" i="68" s="1"/>
  <c r="D1082" i="68" s="1"/>
  <c r="D1083" i="68" s="1"/>
  <c r="D1084" i="68" s="1"/>
  <c r="D1085" i="68" s="1"/>
  <c r="D1086" i="68" s="1"/>
  <c r="D1087" i="68" s="1"/>
  <c r="D1088" i="68" s="1"/>
  <c r="D1089" i="68" s="1"/>
  <c r="D1090" i="68" s="1"/>
  <c r="D1091" i="68" s="1"/>
  <c r="D1092" i="68" s="1"/>
  <c r="D1093" i="68" s="1"/>
  <c r="D1094" i="68" s="1"/>
  <c r="D1095" i="68" s="1"/>
  <c r="D1096" i="68" s="1"/>
  <c r="D1097" i="68" s="1"/>
  <c r="D1098" i="68" s="1"/>
  <c r="D1099" i="68" s="1"/>
  <c r="D1100" i="68" s="1"/>
  <c r="D1101" i="68" s="1"/>
  <c r="D1102" i="68" s="1"/>
  <c r="D1103" i="68" s="1"/>
  <c r="D1104" i="68" s="1"/>
  <c r="D1105" i="68" s="1"/>
  <c r="D1106" i="68" s="1"/>
  <c r="D1107" i="68" s="1"/>
  <c r="D1108" i="68" s="1"/>
  <c r="D1109" i="68" s="1"/>
  <c r="D1110" i="68" s="1"/>
  <c r="D1111" i="68" s="1"/>
  <c r="D1112" i="68" s="1"/>
  <c r="D1113" i="68" s="1"/>
  <c r="D1114" i="68" s="1"/>
  <c r="D1115" i="68" s="1"/>
  <c r="D1116" i="68" s="1"/>
  <c r="D1117" i="68" s="1"/>
  <c r="D1118" i="68" s="1"/>
  <c r="D1119" i="68" s="1"/>
  <c r="D1120" i="68" s="1"/>
  <c r="D1121" i="68" s="1"/>
  <c r="D1122" i="68" s="1"/>
  <c r="D1123" i="68" s="1"/>
  <c r="D1124" i="68" s="1"/>
  <c r="D1125" i="68" s="1"/>
  <c r="D1126" i="68" s="1"/>
  <c r="D1127" i="68" s="1"/>
  <c r="D1128" i="68" s="1"/>
  <c r="D1129" i="68" s="1"/>
  <c r="D1130" i="68" s="1"/>
  <c r="D1131" i="68" s="1"/>
  <c r="D1132" i="68" s="1"/>
  <c r="D1133" i="68" s="1"/>
  <c r="D1134" i="68" s="1"/>
  <c r="D1135" i="68" s="1"/>
  <c r="D1136" i="68" s="1"/>
  <c r="D1137" i="68" s="1"/>
  <c r="D1138" i="68" s="1"/>
  <c r="D1139" i="68" s="1"/>
  <c r="D1140" i="68" s="1"/>
  <c r="D1141" i="68" s="1"/>
  <c r="D1142" i="68" s="1"/>
  <c r="D1143" i="68" s="1"/>
  <c r="D1144" i="68" s="1"/>
  <c r="D1145" i="68" s="1"/>
  <c r="D1146" i="68" s="1"/>
  <c r="D1147" i="68" s="1"/>
  <c r="D1148" i="68" s="1"/>
  <c r="D1149" i="68" s="1"/>
  <c r="D1150" i="68" s="1"/>
  <c r="D1151" i="68" s="1"/>
  <c r="D1152" i="68" s="1"/>
  <c r="D1153" i="68" s="1"/>
  <c r="D1154" i="68" s="1"/>
  <c r="D1155" i="68" s="1"/>
  <c r="D1156" i="68" s="1"/>
  <c r="D1157" i="68" s="1"/>
  <c r="D1158" i="68" s="1"/>
  <c r="D1159" i="68" s="1"/>
  <c r="D1160" i="68" s="1"/>
  <c r="D1161" i="68" s="1"/>
  <c r="D1162" i="68" s="1"/>
  <c r="D1163" i="68" s="1"/>
  <c r="D1164" i="68" s="1"/>
  <c r="D1165" i="68" s="1"/>
  <c r="D1166" i="68" s="1"/>
  <c r="D1167" i="68" s="1"/>
  <c r="D1168" i="68" s="1"/>
  <c r="D1169" i="68" s="1"/>
  <c r="D1170" i="68" s="1"/>
  <c r="D1171" i="68" s="1"/>
  <c r="D1172" i="68" s="1"/>
  <c r="D1173" i="68" s="1"/>
  <c r="D1174" i="68" s="1"/>
  <c r="D1175" i="68" s="1"/>
  <c r="D1176" i="68" s="1"/>
  <c r="D1177" i="68" s="1"/>
  <c r="D1178" i="68" s="1"/>
  <c r="D1179" i="68" s="1"/>
  <c r="D1180" i="68" s="1"/>
  <c r="D1181" i="68" s="1"/>
  <c r="D1182" i="68" s="1"/>
  <c r="D1183" i="68" s="1"/>
  <c r="D1184" i="68" s="1"/>
  <c r="D1185" i="68" s="1"/>
  <c r="D1186" i="68" s="1"/>
  <c r="D1187" i="68" s="1"/>
  <c r="D1188" i="68" s="1"/>
  <c r="D1189" i="68" s="1"/>
  <c r="D1190" i="68" s="1"/>
  <c r="D1191" i="68" s="1"/>
  <c r="D1192" i="68" s="1"/>
  <c r="D1193" i="68" s="1"/>
  <c r="D1194" i="68" s="1"/>
  <c r="D1195" i="68" s="1"/>
  <c r="D1196" i="68" s="1"/>
  <c r="D1197" i="68" s="1"/>
  <c r="D1198" i="68" s="1"/>
  <c r="D1199" i="68" s="1"/>
  <c r="D1200" i="68" s="1"/>
  <c r="D1201" i="68" s="1"/>
  <c r="D1202" i="68" s="1"/>
  <c r="D1203" i="68" s="1"/>
  <c r="D1204" i="68" s="1"/>
  <c r="D1205" i="68" s="1"/>
  <c r="D1206" i="68" s="1"/>
  <c r="D1207" i="68" s="1"/>
  <c r="D1208" i="68" s="1"/>
  <c r="D1209" i="68" s="1"/>
  <c r="D1210" i="68" s="1"/>
  <c r="D1211" i="68" s="1"/>
  <c r="D1212" i="68" s="1"/>
  <c r="D1213" i="68" s="1"/>
  <c r="D1214" i="68" s="1"/>
  <c r="D1215" i="68" s="1"/>
  <c r="D1216" i="68" s="1"/>
  <c r="B650" i="62"/>
  <c r="B774" i="62"/>
  <c r="B775" i="62"/>
  <c r="B707" i="62"/>
  <c r="B651" i="62"/>
  <c r="B996" i="62"/>
  <c r="B965" i="62"/>
  <c r="V47" i="55"/>
  <c r="C1011" i="62" s="1"/>
  <c r="W101" i="55"/>
  <c r="B713" i="62"/>
  <c r="B858" i="62"/>
  <c r="B930" i="62"/>
  <c r="C863" i="62"/>
  <c r="C542" i="62"/>
  <c r="W58" i="55"/>
  <c r="V36" i="55"/>
  <c r="C878" i="62" s="1"/>
  <c r="W30" i="55"/>
  <c r="Q93" i="41"/>
  <c r="I10" i="60" s="1"/>
  <c r="C31" i="70"/>
  <c r="S93" i="41"/>
  <c r="K10" i="60" s="1"/>
  <c r="J15" i="54" s="1"/>
  <c r="C33" i="70"/>
  <c r="H12" i="60"/>
  <c r="J14" i="54"/>
  <c r="J35" i="54" s="1"/>
  <c r="E13" i="65"/>
  <c r="D188" i="41" s="1"/>
  <c r="I14" i="54"/>
  <c r="I35" i="54" s="1"/>
  <c r="E12" i="65"/>
  <c r="D180" i="41" s="1"/>
  <c r="F180" i="41" s="1"/>
  <c r="G14" i="54"/>
  <c r="G35" i="54" s="1"/>
  <c r="E16" i="65"/>
  <c r="D112" i="41" s="1"/>
  <c r="H14" i="54"/>
  <c r="H35" i="54" s="1"/>
  <c r="E17" i="65"/>
  <c r="V103" i="55"/>
  <c r="B628" i="62"/>
  <c r="B739" i="62"/>
  <c r="B734" i="62"/>
  <c r="B629" i="62"/>
  <c r="C822" i="62"/>
  <c r="B552" i="62"/>
  <c r="B704" i="62"/>
  <c r="B626" i="62"/>
  <c r="B554" i="62"/>
  <c r="B557" i="62"/>
  <c r="C627" i="62"/>
  <c r="C825" i="62"/>
  <c r="B633" i="62"/>
  <c r="B700" i="62"/>
  <c r="B659" i="62"/>
  <c r="B627" i="62"/>
  <c r="B732" i="62"/>
  <c r="V16" i="55"/>
  <c r="C644" i="62" s="1"/>
  <c r="B562" i="62"/>
  <c r="B733" i="62"/>
  <c r="C817" i="62"/>
  <c r="B928" i="62"/>
  <c r="B667" i="62"/>
  <c r="W51" i="55"/>
  <c r="B556" i="62"/>
  <c r="B634" i="62"/>
  <c r="C821" i="62"/>
  <c r="B555" i="62"/>
  <c r="B741" i="62"/>
  <c r="B737" i="62"/>
  <c r="B581" i="62"/>
  <c r="C610" i="62"/>
  <c r="B580" i="62"/>
  <c r="C990" i="62"/>
  <c r="W16" i="55"/>
  <c r="B666" i="62"/>
  <c r="C793" i="62"/>
  <c r="C986" i="62"/>
  <c r="B585" i="62"/>
  <c r="B584" i="62"/>
  <c r="C991" i="62"/>
  <c r="C799" i="62"/>
  <c r="B897" i="62"/>
  <c r="C603" i="62"/>
  <c r="B668" i="62"/>
  <c r="C602" i="62"/>
  <c r="B586" i="62"/>
  <c r="B669" i="62"/>
  <c r="C994" i="62"/>
  <c r="C987" i="62"/>
  <c r="B660" i="62"/>
  <c r="C605" i="62"/>
  <c r="B661" i="62"/>
  <c r="C604" i="62"/>
  <c r="B577" i="62"/>
  <c r="C992" i="62"/>
  <c r="B575" i="62"/>
  <c r="V51" i="55"/>
  <c r="B583" i="62"/>
  <c r="B578" i="62"/>
  <c r="V14" i="55"/>
  <c r="C614" i="62" s="1"/>
  <c r="C694" i="62"/>
  <c r="W27" i="55"/>
  <c r="W68" i="55"/>
  <c r="C686" i="62"/>
  <c r="W35" i="55"/>
  <c r="C693" i="62"/>
  <c r="C687" i="62"/>
  <c r="V80" i="55"/>
  <c r="W52" i="55"/>
  <c r="C688" i="62"/>
  <c r="C683" i="62"/>
  <c r="C684" i="62"/>
  <c r="B757" i="62"/>
  <c r="B766" i="62"/>
  <c r="C671" i="62"/>
  <c r="C672" i="62"/>
  <c r="B758" i="62"/>
  <c r="C675" i="62"/>
  <c r="W76" i="55"/>
  <c r="V66" i="55"/>
  <c r="C831" i="62"/>
  <c r="C674" i="62"/>
  <c r="B889" i="62"/>
  <c r="B890" i="62"/>
  <c r="V92" i="55"/>
  <c r="B776" i="62"/>
  <c r="V43" i="55"/>
  <c r="C959" i="62" s="1"/>
  <c r="W42" i="55"/>
  <c r="C673" i="62"/>
  <c r="C677" i="62"/>
  <c r="B898" i="62"/>
  <c r="B764" i="62"/>
  <c r="B761" i="62"/>
  <c r="B966" i="62"/>
  <c r="B896" i="62"/>
  <c r="W38" i="55"/>
  <c r="V49" i="55"/>
  <c r="B763" i="62"/>
  <c r="B932" i="62"/>
  <c r="W80" i="55"/>
  <c r="C592" i="62"/>
  <c r="C591" i="62"/>
  <c r="V93" i="55"/>
  <c r="B959" i="62"/>
  <c r="W103" i="55"/>
  <c r="C918" i="62"/>
  <c r="C916" i="62"/>
  <c r="C922" i="62"/>
  <c r="C915" i="62"/>
  <c r="C917" i="62"/>
  <c r="C920" i="62"/>
  <c r="W9" i="55"/>
  <c r="B655" i="62"/>
  <c r="B648" i="62"/>
  <c r="B656" i="62"/>
  <c r="B654" i="62"/>
  <c r="B835" i="62"/>
  <c r="B832" i="62"/>
  <c r="B837" i="62"/>
  <c r="B827" i="62"/>
  <c r="B830" i="62"/>
  <c r="B829" i="62"/>
  <c r="B682" i="62"/>
  <c r="B681" i="62"/>
  <c r="B678" i="62"/>
  <c r="B679" i="62"/>
  <c r="B677" i="62"/>
  <c r="C985" i="62"/>
  <c r="C993" i="62"/>
  <c r="C989" i="62"/>
  <c r="C984" i="62"/>
  <c r="C983" i="62"/>
  <c r="B550" i="62"/>
  <c r="B545" i="62"/>
  <c r="B717" i="62"/>
  <c r="B718" i="62"/>
  <c r="B710" i="62"/>
  <c r="B709" i="62"/>
  <c r="V10" i="55"/>
  <c r="B943" i="62"/>
  <c r="B939" i="62"/>
  <c r="B941" i="62"/>
  <c r="B938" i="62"/>
  <c r="B794" i="62"/>
  <c r="W84" i="55"/>
  <c r="B649" i="62"/>
  <c r="B736" i="62"/>
  <c r="B708" i="62"/>
  <c r="C823" i="62"/>
  <c r="C816" i="62"/>
  <c r="C818" i="62"/>
  <c r="C824" i="62"/>
  <c r="C819" i="62"/>
  <c r="C815" i="62"/>
  <c r="C820" i="62"/>
  <c r="B558" i="62"/>
  <c r="B560" i="62"/>
  <c r="B1013" i="62"/>
  <c r="B1012" i="62"/>
  <c r="B768" i="62"/>
  <c r="V98" i="55"/>
  <c r="B949" i="62"/>
  <c r="B947" i="62"/>
  <c r="B665" i="62"/>
  <c r="B662" i="62"/>
  <c r="B670" i="62"/>
  <c r="V21" i="55"/>
  <c r="V22" i="55"/>
  <c r="C801" i="62"/>
  <c r="C797" i="62"/>
  <c r="C800" i="62"/>
  <c r="C792" i="62"/>
  <c r="C794" i="62"/>
  <c r="C796" i="62"/>
  <c r="C795" i="62"/>
  <c r="B579" i="62"/>
  <c r="B576" i="62"/>
  <c r="B998" i="62"/>
  <c r="W54" i="55"/>
  <c r="W41" i="55"/>
  <c r="V11" i="55"/>
  <c r="V84" i="55"/>
  <c r="V78" i="55"/>
  <c r="V44" i="55"/>
  <c r="B838" i="62"/>
  <c r="W82" i="55"/>
  <c r="W34" i="55"/>
  <c r="G34" i="54"/>
  <c r="C679" i="62"/>
  <c r="C678" i="62"/>
  <c r="C682" i="62"/>
  <c r="C676" i="62"/>
  <c r="C680" i="62"/>
  <c r="C965" i="62"/>
  <c r="C999" i="62"/>
  <c r="C1002" i="62"/>
  <c r="C998" i="62"/>
  <c r="C1003" i="62"/>
  <c r="C995" i="62"/>
  <c r="C1001" i="62"/>
  <c r="C1004" i="62"/>
  <c r="V18" i="55"/>
  <c r="B803" i="62"/>
  <c r="B808" i="62"/>
  <c r="B811" i="62"/>
  <c r="V28" i="55"/>
  <c r="B800" i="62"/>
  <c r="B795" i="62"/>
  <c r="B574" i="62"/>
  <c r="B568" i="62"/>
  <c r="B927" i="62"/>
  <c r="V30" i="55"/>
  <c r="W28" i="55"/>
  <c r="V41" i="55"/>
  <c r="B1016" i="62"/>
  <c r="B948" i="62"/>
  <c r="V82" i="55"/>
  <c r="V62" i="55"/>
  <c r="B951" i="62"/>
  <c r="V87" i="55"/>
  <c r="V34" i="55"/>
  <c r="B647" i="62"/>
  <c r="B969" i="62"/>
  <c r="B967" i="62"/>
  <c r="B963" i="62"/>
  <c r="C763" i="62"/>
  <c r="C755" i="62"/>
  <c r="C762" i="62"/>
  <c r="C760" i="62"/>
  <c r="V38" i="55"/>
  <c r="B999" i="62"/>
  <c r="B1001" i="62"/>
  <c r="B1006" i="62"/>
  <c r="B1004" i="62"/>
  <c r="W18" i="55"/>
  <c r="B625" i="62"/>
  <c r="B630" i="62"/>
  <c r="B624" i="62"/>
  <c r="B623" i="62"/>
  <c r="W98" i="55"/>
  <c r="C691" i="62"/>
  <c r="C692" i="62"/>
  <c r="C690" i="62"/>
  <c r="B702" i="62"/>
  <c r="B701" i="62"/>
  <c r="B697" i="62"/>
  <c r="B703" i="62"/>
  <c r="W10" i="55"/>
  <c r="W22" i="55"/>
  <c r="B657" i="62"/>
  <c r="C871" i="62"/>
  <c r="C868" i="62"/>
  <c r="C869" i="62"/>
  <c r="C874" i="62"/>
  <c r="B759" i="62"/>
  <c r="B664" i="62"/>
  <c r="B856" i="62"/>
  <c r="B861" i="62"/>
  <c r="B853" i="62"/>
  <c r="B952" i="62"/>
  <c r="B892" i="62"/>
  <c r="C623" i="62"/>
  <c r="C630" i="62"/>
  <c r="C625" i="62"/>
  <c r="C631" i="62"/>
  <c r="V69" i="55"/>
  <c r="V70" i="55"/>
  <c r="B944" i="62"/>
  <c r="B960" i="62"/>
  <c r="B874" i="62"/>
  <c r="B869" i="62"/>
  <c r="B867" i="62"/>
  <c r="B864" i="62"/>
  <c r="B872" i="62"/>
  <c r="W62" i="55"/>
  <c r="C766" i="62"/>
  <c r="W49" i="55"/>
  <c r="B848" i="62"/>
  <c r="B843" i="62"/>
  <c r="B840" i="62"/>
  <c r="B845" i="62"/>
  <c r="W77" i="55"/>
  <c r="W78" i="55"/>
  <c r="B738" i="62"/>
  <c r="B742" i="62"/>
  <c r="B740" i="62"/>
  <c r="B601" i="62"/>
  <c r="B606" i="62"/>
  <c r="B603" i="62"/>
  <c r="B608" i="62"/>
  <c r="B762" i="62"/>
  <c r="B946" i="62"/>
  <c r="W44" i="55"/>
  <c r="B812" i="62"/>
  <c r="B735" i="62"/>
  <c r="B895" i="62"/>
  <c r="C1005" i="62"/>
  <c r="C933" i="62"/>
  <c r="C931" i="62"/>
  <c r="C924" i="62"/>
  <c r="C923" i="62"/>
  <c r="C925" i="62"/>
  <c r="C927" i="62"/>
  <c r="C932" i="62"/>
  <c r="B638" i="62"/>
  <c r="B641" i="62"/>
  <c r="B635" i="62"/>
  <c r="B646" i="62"/>
  <c r="B640" i="62"/>
  <c r="B643" i="62"/>
  <c r="C875" i="62"/>
  <c r="C881" i="62"/>
  <c r="C883" i="62"/>
  <c r="C877" i="62"/>
  <c r="C876" i="62"/>
  <c r="V17" i="55"/>
  <c r="B561" i="62"/>
  <c r="B559" i="62"/>
  <c r="B772" i="62"/>
  <c r="B767" i="62"/>
  <c r="B770" i="62"/>
  <c r="B909" i="62"/>
  <c r="B899" i="62"/>
  <c r="B907" i="62"/>
  <c r="C897" i="62"/>
  <c r="C890" i="62"/>
  <c r="C887" i="62"/>
  <c r="C894" i="62"/>
  <c r="C892" i="62"/>
  <c r="C893" i="62"/>
  <c r="C891" i="62"/>
  <c r="W33" i="55"/>
  <c r="B894" i="62"/>
  <c r="V24" i="55"/>
  <c r="V25" i="55"/>
  <c r="W72" i="55"/>
  <c r="B958" i="62"/>
  <c r="C888" i="62"/>
  <c r="W50" i="55"/>
  <c r="W13" i="55"/>
  <c r="W14" i="55"/>
  <c r="B796" i="62"/>
  <c r="C798" i="62"/>
  <c r="V58" i="55"/>
  <c r="B931" i="62"/>
  <c r="B933" i="62"/>
  <c r="B923" i="62"/>
  <c r="C558" i="62"/>
  <c r="C560" i="62"/>
  <c r="W17" i="55"/>
  <c r="W93" i="55"/>
  <c r="C829" i="62"/>
  <c r="C835" i="62"/>
  <c r="C832" i="62"/>
  <c r="C828" i="62"/>
  <c r="C827" i="62"/>
  <c r="C836" i="62"/>
  <c r="C834" i="62"/>
  <c r="C837" i="62"/>
  <c r="B893" i="62"/>
  <c r="B888" i="62"/>
  <c r="B891" i="62"/>
  <c r="B551" i="62"/>
  <c r="V33" i="55"/>
  <c r="V60" i="55"/>
  <c r="B962" i="62"/>
  <c r="B639" i="62"/>
  <c r="V50" i="55"/>
  <c r="W60" i="55"/>
  <c r="C550" i="62"/>
  <c r="C544" i="62"/>
  <c r="C545" i="62"/>
  <c r="B760" i="62"/>
  <c r="V54" i="55"/>
  <c r="C609" i="62"/>
  <c r="C601" i="62"/>
  <c r="C600" i="62"/>
  <c r="C606" i="62"/>
  <c r="C607" i="62"/>
  <c r="C599" i="62"/>
  <c r="B696" i="62"/>
  <c r="B676" i="62"/>
  <c r="V72" i="55"/>
  <c r="W11" i="55"/>
  <c r="B953" i="62"/>
  <c r="B571" i="62"/>
  <c r="B1007" i="62"/>
  <c r="B940" i="62"/>
  <c r="G42" i="62"/>
  <c r="G43" i="62" s="1"/>
  <c r="G44" i="62" s="1"/>
  <c r="G45" i="62" s="1"/>
  <c r="G46" i="62" s="1"/>
  <c r="G47" i="62" s="1"/>
  <c r="G48" i="62" s="1"/>
  <c r="G49" i="62" s="1"/>
  <c r="G50" i="62" s="1"/>
  <c r="G51" i="62" s="1"/>
  <c r="G52" i="62" s="1"/>
  <c r="G53" i="62" s="1"/>
  <c r="G54" i="62" s="1"/>
  <c r="G55" i="62" s="1"/>
  <c r="G56" i="62" s="1"/>
  <c r="G57" i="62" s="1"/>
  <c r="G58" i="62" s="1"/>
  <c r="G59" i="62" s="1"/>
  <c r="G60" i="62" s="1"/>
  <c r="G61" i="62" s="1"/>
  <c r="G62" i="62" s="1"/>
  <c r="G63" i="62" s="1"/>
  <c r="G64" i="62" s="1"/>
  <c r="G65" i="62" s="1"/>
  <c r="G66" i="62" s="1"/>
  <c r="G67" i="62" s="1"/>
  <c r="G68" i="62" s="1"/>
  <c r="G69" i="62" s="1"/>
  <c r="G70" i="62" s="1"/>
  <c r="G71" i="62" s="1"/>
  <c r="G72" i="62" s="1"/>
  <c r="G73" i="62" s="1"/>
  <c r="G74" i="62" s="1"/>
  <c r="G75" i="62" s="1"/>
  <c r="G76" i="62" s="1"/>
  <c r="G77" i="62" s="1"/>
  <c r="G78" i="62" s="1"/>
  <c r="G79" i="62" s="1"/>
  <c r="G80" i="62" s="1"/>
  <c r="G81" i="62" s="1"/>
  <c r="G82" i="62" s="1"/>
  <c r="G83" i="62" s="1"/>
  <c r="G84" i="62" s="1"/>
  <c r="G85" i="62" s="1"/>
  <c r="G86" i="62" s="1"/>
  <c r="G87" i="62" s="1"/>
  <c r="G88" i="62" s="1"/>
  <c r="G89" i="62" s="1"/>
  <c r="G90" i="62" s="1"/>
  <c r="G91" i="62" s="1"/>
  <c r="G92" i="62" s="1"/>
  <c r="G93" i="62" s="1"/>
  <c r="G94" i="62" s="1"/>
  <c r="G95" i="62" s="1"/>
  <c r="G96" i="62" s="1"/>
  <c r="G97" i="62" s="1"/>
  <c r="G98" i="62" s="1"/>
  <c r="G99" i="62" s="1"/>
  <c r="G100" i="62" s="1"/>
  <c r="G101" i="62" s="1"/>
  <c r="G102" i="62" s="1"/>
  <c r="G103" i="62" s="1"/>
  <c r="G104" i="62" s="1"/>
  <c r="G105" i="62" s="1"/>
  <c r="G106" i="62" s="1"/>
  <c r="G107" i="62" s="1"/>
  <c r="G108" i="62" s="1"/>
  <c r="G109" i="62" s="1"/>
  <c r="G110" i="62" s="1"/>
  <c r="G111" i="62" s="1"/>
  <c r="G112" i="62" s="1"/>
  <c r="G113" i="62" s="1"/>
  <c r="G114" i="62" s="1"/>
  <c r="G115" i="62" s="1"/>
  <c r="G116" i="62" s="1"/>
  <c r="G117" i="62" s="1"/>
  <c r="G118" i="62" s="1"/>
  <c r="G119" i="62" s="1"/>
  <c r="G120" i="62" s="1"/>
  <c r="G121" i="62" s="1"/>
  <c r="G122" i="62" s="1"/>
  <c r="G123" i="62" s="1"/>
  <c r="G124" i="62" s="1"/>
  <c r="G125" i="62" s="1"/>
  <c r="G126" i="62" s="1"/>
  <c r="G127" i="62" s="1"/>
  <c r="G128" i="62" s="1"/>
  <c r="G129" i="62" s="1"/>
  <c r="G130" i="62" s="1"/>
  <c r="G131" i="62" s="1"/>
  <c r="G132" i="62" s="1"/>
  <c r="G133" i="62" s="1"/>
  <c r="G134" i="62" s="1"/>
  <c r="G135" i="62" s="1"/>
  <c r="G136" i="62" s="1"/>
  <c r="G137" i="62" s="1"/>
  <c r="G138" i="62" s="1"/>
  <c r="G139" i="62" s="1"/>
  <c r="G140" i="62" s="1"/>
  <c r="G141" i="62" s="1"/>
  <c r="G142" i="62" s="1"/>
  <c r="G143" i="62" s="1"/>
  <c r="G144" i="62" s="1"/>
  <c r="G145" i="62" s="1"/>
  <c r="G146" i="62" s="1"/>
  <c r="G147" i="62" s="1"/>
  <c r="G148" i="62" s="1"/>
  <c r="G149" i="62" s="1"/>
  <c r="G150" i="62" s="1"/>
  <c r="G151" i="62" s="1"/>
  <c r="G152" i="62" s="1"/>
  <c r="G153" i="62" s="1"/>
  <c r="G154" i="62" s="1"/>
  <c r="G155" i="62" s="1"/>
  <c r="G156" i="62" s="1"/>
  <c r="G157" i="62" s="1"/>
  <c r="G158" i="62" s="1"/>
  <c r="G159" i="62" s="1"/>
  <c r="G160" i="62" s="1"/>
  <c r="G161" i="62" s="1"/>
  <c r="G162" i="62" s="1"/>
  <c r="G163" i="62" s="1"/>
  <c r="G164" i="62" s="1"/>
  <c r="G165" i="62" s="1"/>
  <c r="G166" i="62" s="1"/>
  <c r="G167" i="62" s="1"/>
  <c r="G168" i="62" s="1"/>
  <c r="G169" i="62" s="1"/>
  <c r="G170" i="62" s="1"/>
  <c r="G171" i="62" s="1"/>
  <c r="G172" i="62" s="1"/>
  <c r="G173" i="62" s="1"/>
  <c r="G174" i="62" s="1"/>
  <c r="G175" i="62" s="1"/>
  <c r="G176" i="62" s="1"/>
  <c r="G177" i="62" s="1"/>
  <c r="G178" i="62" s="1"/>
  <c r="G179" i="62" s="1"/>
  <c r="G180" i="62" s="1"/>
  <c r="G181" i="62" s="1"/>
  <c r="G182" i="62" s="1"/>
  <c r="G183" i="62" s="1"/>
  <c r="G184" i="62" s="1"/>
  <c r="G185" i="62" s="1"/>
  <c r="G186" i="62" s="1"/>
  <c r="G187" i="62" s="1"/>
  <c r="G188" i="62" s="1"/>
  <c r="G189" i="62" s="1"/>
  <c r="G190" i="62" s="1"/>
  <c r="G191" i="62" s="1"/>
  <c r="G192" i="62" s="1"/>
  <c r="G193" i="62" s="1"/>
  <c r="G194" i="62" s="1"/>
  <c r="G195" i="62" s="1"/>
  <c r="G196" i="62" s="1"/>
  <c r="G197" i="62" s="1"/>
  <c r="G198" i="62" s="1"/>
  <c r="G199" i="62" s="1"/>
  <c r="G200" i="62" s="1"/>
  <c r="G201" i="62" s="1"/>
  <c r="G202" i="62" s="1"/>
  <c r="G203" i="62" s="1"/>
  <c r="G204" i="62" s="1"/>
  <c r="G205" i="62" s="1"/>
  <c r="G206" i="62" s="1"/>
  <c r="G207" i="62" s="1"/>
  <c r="G208" i="62" s="1"/>
  <c r="G209" i="62" s="1"/>
  <c r="G210" i="62" s="1"/>
  <c r="G211" i="62" s="1"/>
  <c r="G212" i="62" s="1"/>
  <c r="G213" i="62" s="1"/>
  <c r="G214" i="62" s="1"/>
  <c r="G215" i="62" s="1"/>
  <c r="G216" i="62" s="1"/>
  <c r="G217" i="62" s="1"/>
  <c r="G218" i="62" s="1"/>
  <c r="G219" i="62" s="1"/>
  <c r="G220" i="62" s="1"/>
  <c r="G221" i="62" s="1"/>
  <c r="G222" i="62" s="1"/>
  <c r="G223" i="62" s="1"/>
  <c r="G224" i="62" s="1"/>
  <c r="G225" i="62" s="1"/>
  <c r="G226" i="62" s="1"/>
  <c r="G227" i="62" s="1"/>
  <c r="G228" i="62" s="1"/>
  <c r="G229" i="62" s="1"/>
  <c r="G230" i="62" s="1"/>
  <c r="G231" i="62" s="1"/>
  <c r="G232" i="62" s="1"/>
  <c r="G233" i="62" s="1"/>
  <c r="G234" i="62" s="1"/>
  <c r="G235" i="62" s="1"/>
  <c r="G236" i="62" s="1"/>
  <c r="G237" i="62" s="1"/>
  <c r="G238" i="62" s="1"/>
  <c r="G239" i="62" s="1"/>
  <c r="G240" i="62" s="1"/>
  <c r="G241" i="62" s="1"/>
  <c r="G242" i="62" s="1"/>
  <c r="G243" i="62" s="1"/>
  <c r="G244" i="62" s="1"/>
  <c r="G245" i="62" s="1"/>
  <c r="G246" i="62" s="1"/>
  <c r="G247" i="62" s="1"/>
  <c r="G248" i="62" s="1"/>
  <c r="G249" i="62" s="1"/>
  <c r="G250" i="62" s="1"/>
  <c r="G251" i="62" s="1"/>
  <c r="G252" i="62" s="1"/>
  <c r="G253" i="62" s="1"/>
  <c r="G254" i="62" s="1"/>
  <c r="G255" i="62" s="1"/>
  <c r="G256" i="62" s="1"/>
  <c r="G257" i="62" s="1"/>
  <c r="G258" i="62" s="1"/>
  <c r="G259" i="62" s="1"/>
  <c r="G260" i="62" s="1"/>
  <c r="G261" i="62" s="1"/>
  <c r="G262" i="62" s="1"/>
  <c r="G263" i="62" s="1"/>
  <c r="G264" i="62" s="1"/>
  <c r="G265" i="62" s="1"/>
  <c r="G266" i="62" s="1"/>
  <c r="G267" i="62" s="1"/>
  <c r="G268" i="62" s="1"/>
  <c r="G269" i="62" s="1"/>
  <c r="G270" i="62" s="1"/>
  <c r="G271" i="62" s="1"/>
  <c r="G272" i="62" s="1"/>
  <c r="G273" i="62" s="1"/>
  <c r="G274" i="62" s="1"/>
  <c r="G275" i="62" s="1"/>
  <c r="G276" i="62" s="1"/>
  <c r="G277" i="62" s="1"/>
  <c r="G278" i="62" s="1"/>
  <c r="G279" i="62" s="1"/>
  <c r="G280" i="62" s="1"/>
  <c r="G281" i="62" s="1"/>
  <c r="G282" i="62" s="1"/>
  <c r="G283" i="62" s="1"/>
  <c r="G284" i="62" s="1"/>
  <c r="G285" i="62" s="1"/>
  <c r="G286" i="62" s="1"/>
  <c r="G287" i="62" s="1"/>
  <c r="G288" i="62" s="1"/>
  <c r="G289" i="62" s="1"/>
  <c r="G290" i="62" s="1"/>
  <c r="G291" i="62" s="1"/>
  <c r="G292" i="62" s="1"/>
  <c r="G293" i="62" s="1"/>
  <c r="G294" i="62" s="1"/>
  <c r="G295" i="62" s="1"/>
  <c r="G296" i="62" s="1"/>
  <c r="G297" i="62" s="1"/>
  <c r="G298" i="62" s="1"/>
  <c r="G299" i="62" s="1"/>
  <c r="G300" i="62" s="1"/>
  <c r="G301" i="62" s="1"/>
  <c r="G302" i="62" s="1"/>
  <c r="G303" i="62" s="1"/>
  <c r="G304" i="62" s="1"/>
  <c r="G305" i="62" s="1"/>
  <c r="G306" i="62" s="1"/>
  <c r="G307" i="62" s="1"/>
  <c r="G308" i="62" s="1"/>
  <c r="G309" i="62" s="1"/>
  <c r="G310" i="62" s="1"/>
  <c r="G311" i="62" s="1"/>
  <c r="G312" i="62" s="1"/>
  <c r="G313" i="62" s="1"/>
  <c r="G314" i="62" s="1"/>
  <c r="G315" i="62" s="1"/>
  <c r="G316" i="62" s="1"/>
  <c r="G317" i="62" s="1"/>
  <c r="G318" i="62" s="1"/>
  <c r="G319" i="62" s="1"/>
  <c r="G320" i="62" s="1"/>
  <c r="G321" i="62" s="1"/>
  <c r="G322" i="62" s="1"/>
  <c r="G323" i="62" s="1"/>
  <c r="G324" i="62" s="1"/>
  <c r="G325" i="62" s="1"/>
  <c r="G326" i="62" s="1"/>
  <c r="G327" i="62" s="1"/>
  <c r="G328" i="62" s="1"/>
  <c r="G329" i="62" s="1"/>
  <c r="G330" i="62" s="1"/>
  <c r="G331" i="62" s="1"/>
  <c r="G332" i="62" s="1"/>
  <c r="G333" i="62" s="1"/>
  <c r="G334" i="62" s="1"/>
  <c r="G335" i="62" s="1"/>
  <c r="G336" i="62" s="1"/>
  <c r="G337" i="62" s="1"/>
  <c r="G338" i="62" s="1"/>
  <c r="G339" i="62" s="1"/>
  <c r="G340" i="62" s="1"/>
  <c r="G341" i="62" s="1"/>
  <c r="G342" i="62" s="1"/>
  <c r="G343" i="62" s="1"/>
  <c r="G344" i="62" s="1"/>
  <c r="G345" i="62" s="1"/>
  <c r="G346" i="62" s="1"/>
  <c r="G347" i="62" s="1"/>
  <c r="G348" i="62" s="1"/>
  <c r="G349" i="62" s="1"/>
  <c r="G350" i="62" s="1"/>
  <c r="G351" i="62" s="1"/>
  <c r="G352" i="62" s="1"/>
  <c r="G353" i="62" s="1"/>
  <c r="G354" i="62" s="1"/>
  <c r="G355" i="62" s="1"/>
  <c r="G356" i="62" s="1"/>
  <c r="G357" i="62" s="1"/>
  <c r="G358" i="62" s="1"/>
  <c r="G359" i="62" s="1"/>
  <c r="G360" i="62" s="1"/>
  <c r="G361" i="62" s="1"/>
  <c r="G362" i="62" s="1"/>
  <c r="G363" i="62" s="1"/>
  <c r="G364" i="62" s="1"/>
  <c r="G365" i="62" s="1"/>
  <c r="G366" i="62" s="1"/>
  <c r="G367" i="62" s="1"/>
  <c r="G368" i="62" s="1"/>
  <c r="G369" i="62" s="1"/>
  <c r="G370" i="62" s="1"/>
  <c r="G371" i="62" s="1"/>
  <c r="G372" i="62" s="1"/>
  <c r="G373" i="62" s="1"/>
  <c r="G374" i="62" s="1"/>
  <c r="G375" i="62" s="1"/>
  <c r="G376" i="62" s="1"/>
  <c r="G377" i="62" s="1"/>
  <c r="G378" i="62" s="1"/>
  <c r="G379" i="62" s="1"/>
  <c r="G380" i="62" s="1"/>
  <c r="G381" i="62" s="1"/>
  <c r="G382" i="62" s="1"/>
  <c r="G383" i="62" s="1"/>
  <c r="G384" i="62" s="1"/>
  <c r="G385" i="62" s="1"/>
  <c r="G386" i="62" s="1"/>
  <c r="G387" i="62" s="1"/>
  <c r="G388" i="62" s="1"/>
  <c r="G389" i="62" s="1"/>
  <c r="G390" i="62" s="1"/>
  <c r="G391" i="62" s="1"/>
  <c r="G392" i="62" s="1"/>
  <c r="G393" i="62" s="1"/>
  <c r="G394" i="62" s="1"/>
  <c r="G395" i="62" s="1"/>
  <c r="G396" i="62" s="1"/>
  <c r="G397" i="62" s="1"/>
  <c r="G398" i="62" s="1"/>
  <c r="G399" i="62" s="1"/>
  <c r="G400" i="62" s="1"/>
  <c r="G401" i="62" s="1"/>
  <c r="G402" i="62" s="1"/>
  <c r="G403" i="62" s="1"/>
  <c r="G404" i="62" s="1"/>
  <c r="G405" i="62" s="1"/>
  <c r="G406" i="62" s="1"/>
  <c r="G407" i="62" s="1"/>
  <c r="G408" i="62" s="1"/>
  <c r="G409" i="62" s="1"/>
  <c r="G410" i="62" s="1"/>
  <c r="G411" i="62" s="1"/>
  <c r="G412" i="62" s="1"/>
  <c r="G413" i="62" s="1"/>
  <c r="G414" i="62" s="1"/>
  <c r="G415" i="62" s="1"/>
  <c r="G416" i="62" s="1"/>
  <c r="G417" i="62" s="1"/>
  <c r="G418" i="62" s="1"/>
  <c r="G419" i="62" s="1"/>
  <c r="G420" i="62" s="1"/>
  <c r="G421" i="62" s="1"/>
  <c r="G422" i="62" s="1"/>
  <c r="G423" i="62" s="1"/>
  <c r="G424" i="62" s="1"/>
  <c r="G425" i="62" s="1"/>
  <c r="G426" i="62" s="1"/>
  <c r="G427" i="62" s="1"/>
  <c r="G428" i="62" s="1"/>
  <c r="G429" i="62" s="1"/>
  <c r="G430" i="62" s="1"/>
  <c r="G431" i="62" s="1"/>
  <c r="G432" i="62" s="1"/>
  <c r="G433" i="62" s="1"/>
  <c r="G434" i="62" s="1"/>
  <c r="G435" i="62" s="1"/>
  <c r="G436" i="62" s="1"/>
  <c r="G437" i="62" s="1"/>
  <c r="G438" i="62" s="1"/>
  <c r="G439" i="62" s="1"/>
  <c r="G440" i="62" s="1"/>
  <c r="G441" i="62" s="1"/>
  <c r="G442" i="62" s="1"/>
  <c r="G443" i="62" s="1"/>
  <c r="G444" i="62" s="1"/>
  <c r="G445" i="62" s="1"/>
  <c r="G446" i="62" s="1"/>
  <c r="G447" i="62" s="1"/>
  <c r="G448" i="62" s="1"/>
  <c r="G449" i="62" s="1"/>
  <c r="G450" i="62" s="1"/>
  <c r="G451" i="62" s="1"/>
  <c r="G452" i="62" s="1"/>
  <c r="G453" i="62" s="1"/>
  <c r="G454" i="62" s="1"/>
  <c r="G455" i="62" s="1"/>
  <c r="G456" i="62" s="1"/>
  <c r="G457" i="62" s="1"/>
  <c r="G458" i="62" s="1"/>
  <c r="G459" i="62" s="1"/>
  <c r="G460" i="62" s="1"/>
  <c r="G461" i="62" s="1"/>
  <c r="G462" i="62" s="1"/>
  <c r="G463" i="62" s="1"/>
  <c r="G464" i="62" s="1"/>
  <c r="G465" i="62" s="1"/>
  <c r="G466" i="62" s="1"/>
  <c r="G467" i="62" s="1"/>
  <c r="G468" i="62" s="1"/>
  <c r="G469" i="62" s="1"/>
  <c r="G470" i="62" s="1"/>
  <c r="G471" i="62" s="1"/>
  <c r="G472" i="62" s="1"/>
  <c r="G473" i="62" s="1"/>
  <c r="G474" i="62" s="1"/>
  <c r="G475" i="62" s="1"/>
  <c r="G476" i="62" s="1"/>
  <c r="G477" i="62" s="1"/>
  <c r="G478" i="62" s="1"/>
  <c r="G479" i="62" s="1"/>
  <c r="G480" i="62" s="1"/>
  <c r="G481" i="62" s="1"/>
  <c r="G482" i="62" s="1"/>
  <c r="G483" i="62" s="1"/>
  <c r="G484" i="62" s="1"/>
  <c r="G485" i="62" s="1"/>
  <c r="G486" i="62" s="1"/>
  <c r="G487" i="62" s="1"/>
  <c r="G488" i="62" s="1"/>
  <c r="G489" i="62" s="1"/>
  <c r="G490" i="62" s="1"/>
  <c r="G491" i="62" s="1"/>
  <c r="G492" i="62" s="1"/>
  <c r="G493" i="62" s="1"/>
  <c r="G494" i="62" s="1"/>
  <c r="G495" i="62" s="1"/>
  <c r="G496" i="62" s="1"/>
  <c r="G497" i="62" s="1"/>
  <c r="G498" i="62" s="1"/>
  <c r="G499" i="62" s="1"/>
  <c r="G500" i="62" s="1"/>
  <c r="G501" i="62" s="1"/>
  <c r="G502" i="62" s="1"/>
  <c r="G503" i="62" s="1"/>
  <c r="G504" i="62" s="1"/>
  <c r="G505" i="62" s="1"/>
  <c r="G506" i="62" s="1"/>
  <c r="G507" i="62" s="1"/>
  <c r="G508" i="62" s="1"/>
  <c r="G509" i="62" s="1"/>
  <c r="G510" i="62" s="1"/>
  <c r="G511" i="62" s="1"/>
  <c r="G512" i="62" s="1"/>
  <c r="G513" i="62" s="1"/>
  <c r="G514" i="62" s="1"/>
  <c r="G515" i="62" s="1"/>
  <c r="G516" i="62" s="1"/>
  <c r="G517" i="62" s="1"/>
  <c r="G518" i="62" s="1"/>
  <c r="G519" i="62" s="1"/>
  <c r="G520" i="62" s="1"/>
  <c r="F42" i="62"/>
  <c r="F43" i="62" s="1"/>
  <c r="F44" i="62" s="1"/>
  <c r="F45" i="62" s="1"/>
  <c r="F46" i="62" s="1"/>
  <c r="F47" i="62" s="1"/>
  <c r="F48" i="62" s="1"/>
  <c r="F49" i="62" s="1"/>
  <c r="F50" i="62" s="1"/>
  <c r="F51" i="62" s="1"/>
  <c r="F52" i="62" s="1"/>
  <c r="F53" i="62" s="1"/>
  <c r="F54" i="62" s="1"/>
  <c r="F55" i="62" s="1"/>
  <c r="F56" i="62" s="1"/>
  <c r="F57" i="62" s="1"/>
  <c r="F58" i="62" s="1"/>
  <c r="F59" i="62" s="1"/>
  <c r="F60" i="62" s="1"/>
  <c r="F61" i="62" s="1"/>
  <c r="F62" i="62" s="1"/>
  <c r="F63" i="62" s="1"/>
  <c r="F64" i="62" s="1"/>
  <c r="F65" i="62" s="1"/>
  <c r="F66" i="62" s="1"/>
  <c r="F67" i="62" s="1"/>
  <c r="F68" i="62" s="1"/>
  <c r="F69" i="62" s="1"/>
  <c r="F70" i="62" s="1"/>
  <c r="F71" i="62" s="1"/>
  <c r="F72" i="62" s="1"/>
  <c r="F73" i="62" s="1"/>
  <c r="F74" i="62" s="1"/>
  <c r="F75" i="62" s="1"/>
  <c r="F76" i="62" s="1"/>
  <c r="F77" i="62" s="1"/>
  <c r="F78" i="62" s="1"/>
  <c r="F79" i="62" s="1"/>
  <c r="F80" i="62" s="1"/>
  <c r="F81" i="62" s="1"/>
  <c r="F82" i="62" s="1"/>
  <c r="F83" i="62" s="1"/>
  <c r="F84" i="62" s="1"/>
  <c r="F85" i="62" s="1"/>
  <c r="F86" i="62" s="1"/>
  <c r="F87" i="62" s="1"/>
  <c r="F88" i="62" s="1"/>
  <c r="F89" i="62" s="1"/>
  <c r="F90" i="62" s="1"/>
  <c r="F91" i="62" s="1"/>
  <c r="F92" i="62" s="1"/>
  <c r="F93" i="62" s="1"/>
  <c r="F94" i="62" s="1"/>
  <c r="F95" i="62" s="1"/>
  <c r="F96" i="62" s="1"/>
  <c r="F97" i="62" s="1"/>
  <c r="F98" i="62" s="1"/>
  <c r="F99" i="62" s="1"/>
  <c r="F100" i="62" s="1"/>
  <c r="F101" i="62" s="1"/>
  <c r="F102" i="62" s="1"/>
  <c r="F103" i="62" s="1"/>
  <c r="F104" i="62" s="1"/>
  <c r="F105" i="62" s="1"/>
  <c r="F106" i="62" s="1"/>
  <c r="F107" i="62" s="1"/>
  <c r="F108" i="62" s="1"/>
  <c r="F109" i="62" s="1"/>
  <c r="F110" i="62" s="1"/>
  <c r="F111" i="62" s="1"/>
  <c r="F112" i="62" s="1"/>
  <c r="F113" i="62" s="1"/>
  <c r="F114" i="62" s="1"/>
  <c r="F115" i="62" s="1"/>
  <c r="F116" i="62" s="1"/>
  <c r="F117" i="62" s="1"/>
  <c r="F118" i="62" s="1"/>
  <c r="F119" i="62" s="1"/>
  <c r="F120" i="62" s="1"/>
  <c r="F121" i="62" s="1"/>
  <c r="F122" i="62" s="1"/>
  <c r="F123" i="62" s="1"/>
  <c r="F124" i="62" s="1"/>
  <c r="F125" i="62" s="1"/>
  <c r="F126" i="62" s="1"/>
  <c r="F127" i="62" s="1"/>
  <c r="F128" i="62" s="1"/>
  <c r="F129" i="62" s="1"/>
  <c r="F130" i="62" s="1"/>
  <c r="F131" i="62" s="1"/>
  <c r="F132" i="62" s="1"/>
  <c r="F133" i="62" s="1"/>
  <c r="F134" i="62" s="1"/>
  <c r="F135" i="62" s="1"/>
  <c r="F136" i="62" s="1"/>
  <c r="F137" i="62" s="1"/>
  <c r="F138" i="62" s="1"/>
  <c r="F139" i="62" s="1"/>
  <c r="F140" i="62" s="1"/>
  <c r="F141" i="62" s="1"/>
  <c r="F142" i="62" s="1"/>
  <c r="F143" i="62" s="1"/>
  <c r="F144" i="62" s="1"/>
  <c r="F145" i="62" s="1"/>
  <c r="F146" i="62" s="1"/>
  <c r="F147" i="62" s="1"/>
  <c r="F148" i="62" s="1"/>
  <c r="F149" i="62" s="1"/>
  <c r="F150" i="62" s="1"/>
  <c r="F151" i="62" s="1"/>
  <c r="F152" i="62" s="1"/>
  <c r="F153" i="62" s="1"/>
  <c r="F154" i="62" s="1"/>
  <c r="F155" i="62" s="1"/>
  <c r="F156" i="62" s="1"/>
  <c r="F157" i="62" s="1"/>
  <c r="F158" i="62" s="1"/>
  <c r="F159" i="62" s="1"/>
  <c r="F160" i="62" s="1"/>
  <c r="F161" i="62" s="1"/>
  <c r="F162" i="62" s="1"/>
  <c r="F163" i="62" s="1"/>
  <c r="F164" i="62" s="1"/>
  <c r="F165" i="62" s="1"/>
  <c r="F166" i="62" s="1"/>
  <c r="F167" i="62" s="1"/>
  <c r="F168" i="62" s="1"/>
  <c r="F169" i="62" s="1"/>
  <c r="F170" i="62" s="1"/>
  <c r="F171" i="62" s="1"/>
  <c r="F172" i="62" s="1"/>
  <c r="F173" i="62" s="1"/>
  <c r="F174" i="62" s="1"/>
  <c r="F175" i="62" s="1"/>
  <c r="F176" i="62" s="1"/>
  <c r="F177" i="62" s="1"/>
  <c r="F178" i="62" s="1"/>
  <c r="F179" i="62" s="1"/>
  <c r="F180" i="62" s="1"/>
  <c r="F181" i="62" s="1"/>
  <c r="F182" i="62" s="1"/>
  <c r="F183" i="62" s="1"/>
  <c r="F184" i="62" s="1"/>
  <c r="F185" i="62" s="1"/>
  <c r="F186" i="62" s="1"/>
  <c r="F187" i="62" s="1"/>
  <c r="F188" i="62" s="1"/>
  <c r="F189" i="62" s="1"/>
  <c r="F190" i="62" s="1"/>
  <c r="F191" i="62" s="1"/>
  <c r="F192" i="62" s="1"/>
  <c r="F193" i="62" s="1"/>
  <c r="F194" i="62" s="1"/>
  <c r="F195" i="62" s="1"/>
  <c r="F196" i="62" s="1"/>
  <c r="F197" i="62" s="1"/>
  <c r="F198" i="62" s="1"/>
  <c r="F199" i="62" s="1"/>
  <c r="F200" i="62" s="1"/>
  <c r="F201" i="62" s="1"/>
  <c r="F202" i="62" s="1"/>
  <c r="F203" i="62" s="1"/>
  <c r="F204" i="62" s="1"/>
  <c r="F205" i="62" s="1"/>
  <c r="F206" i="62" s="1"/>
  <c r="F207" i="62" s="1"/>
  <c r="F208" i="62" s="1"/>
  <c r="F209" i="62" s="1"/>
  <c r="F210" i="62" s="1"/>
  <c r="F211" i="62" s="1"/>
  <c r="F212" i="62" s="1"/>
  <c r="F213" i="62" s="1"/>
  <c r="F214" i="62" s="1"/>
  <c r="F215" i="62" s="1"/>
  <c r="F216" i="62" s="1"/>
  <c r="F217" i="62" s="1"/>
  <c r="F218" i="62" s="1"/>
  <c r="F219" i="62" s="1"/>
  <c r="F220" i="62" s="1"/>
  <c r="F221" i="62" s="1"/>
  <c r="F222" i="62" s="1"/>
  <c r="F223" i="62" s="1"/>
  <c r="F224" i="62" s="1"/>
  <c r="F225" i="62" s="1"/>
  <c r="F226" i="62" s="1"/>
  <c r="F227" i="62" s="1"/>
  <c r="F228" i="62" s="1"/>
  <c r="F229" i="62" s="1"/>
  <c r="F230" i="62" s="1"/>
  <c r="F231" i="62" s="1"/>
  <c r="F232" i="62" s="1"/>
  <c r="F233" i="62" s="1"/>
  <c r="F234" i="62" s="1"/>
  <c r="F235" i="62" s="1"/>
  <c r="F236" i="62" s="1"/>
  <c r="F237" i="62" s="1"/>
  <c r="F238" i="62" s="1"/>
  <c r="F239" i="62" s="1"/>
  <c r="F240" i="62" s="1"/>
  <c r="F241" i="62" s="1"/>
  <c r="F242" i="62" s="1"/>
  <c r="F243" i="62" s="1"/>
  <c r="F244" i="62" s="1"/>
  <c r="F245" i="62" s="1"/>
  <c r="F246" i="62" s="1"/>
  <c r="F247" i="62" s="1"/>
  <c r="F248" i="62" s="1"/>
  <c r="F249" i="62" s="1"/>
  <c r="F250" i="62" s="1"/>
  <c r="F251" i="62" s="1"/>
  <c r="F252" i="62" s="1"/>
  <c r="F253" i="62" s="1"/>
  <c r="F254" i="62" s="1"/>
  <c r="F255" i="62" s="1"/>
  <c r="F256" i="62" s="1"/>
  <c r="F257" i="62" s="1"/>
  <c r="F258" i="62" s="1"/>
  <c r="F259" i="62" s="1"/>
  <c r="F260" i="62" s="1"/>
  <c r="F261" i="62" s="1"/>
  <c r="F262" i="62" s="1"/>
  <c r="F263" i="62" s="1"/>
  <c r="F264" i="62" s="1"/>
  <c r="F265" i="62" s="1"/>
  <c r="F266" i="62" s="1"/>
  <c r="F267" i="62" s="1"/>
  <c r="F268" i="62" s="1"/>
  <c r="F269" i="62" s="1"/>
  <c r="F270" i="62" s="1"/>
  <c r="F271" i="62" s="1"/>
  <c r="F272" i="62" s="1"/>
  <c r="F273" i="62" s="1"/>
  <c r="F274" i="62" s="1"/>
  <c r="F275" i="62" s="1"/>
  <c r="F276" i="62" s="1"/>
  <c r="F277" i="62" s="1"/>
  <c r="F278" i="62" s="1"/>
  <c r="F279" i="62" s="1"/>
  <c r="F280" i="62" s="1"/>
  <c r="F281" i="62" s="1"/>
  <c r="F282" i="62" s="1"/>
  <c r="F283" i="62" s="1"/>
  <c r="F284" i="62" s="1"/>
  <c r="F285" i="62" s="1"/>
  <c r="F286" i="62" s="1"/>
  <c r="F287" i="62" s="1"/>
  <c r="F288" i="62" s="1"/>
  <c r="F289" i="62" s="1"/>
  <c r="F290" i="62" s="1"/>
  <c r="F291" i="62" s="1"/>
  <c r="F292" i="62" s="1"/>
  <c r="F293" i="62" s="1"/>
  <c r="F294" i="62" s="1"/>
  <c r="F295" i="62" s="1"/>
  <c r="F296" i="62" s="1"/>
  <c r="F297" i="62" s="1"/>
  <c r="F298" i="62" s="1"/>
  <c r="F299" i="62" s="1"/>
  <c r="F300" i="62" s="1"/>
  <c r="F301" i="62" s="1"/>
  <c r="F302" i="62" s="1"/>
  <c r="F303" i="62" s="1"/>
  <c r="F304" i="62" s="1"/>
  <c r="F305" i="62" s="1"/>
  <c r="F306" i="62" s="1"/>
  <c r="F307" i="62" s="1"/>
  <c r="F308" i="62" s="1"/>
  <c r="F309" i="62" s="1"/>
  <c r="F310" i="62" s="1"/>
  <c r="F311" i="62" s="1"/>
  <c r="F312" i="62" s="1"/>
  <c r="F313" i="62" s="1"/>
  <c r="F314" i="62" s="1"/>
  <c r="F315" i="62" s="1"/>
  <c r="F316" i="62" s="1"/>
  <c r="F317" i="62" s="1"/>
  <c r="F318" i="62" s="1"/>
  <c r="F319" i="62" s="1"/>
  <c r="F320" i="62" s="1"/>
  <c r="F321" i="62" s="1"/>
  <c r="F322" i="62" s="1"/>
  <c r="F323" i="62" s="1"/>
  <c r="F324" i="62" s="1"/>
  <c r="F325" i="62" s="1"/>
  <c r="F326" i="62" s="1"/>
  <c r="F327" i="62" s="1"/>
  <c r="F328" i="62" s="1"/>
  <c r="F329" i="62" s="1"/>
  <c r="F330" i="62" s="1"/>
  <c r="F331" i="62" s="1"/>
  <c r="F332" i="62" s="1"/>
  <c r="F333" i="62" s="1"/>
  <c r="F334" i="62" s="1"/>
  <c r="F335" i="62" s="1"/>
  <c r="F336" i="62" s="1"/>
  <c r="F337" i="62" s="1"/>
  <c r="F338" i="62" s="1"/>
  <c r="F339" i="62" s="1"/>
  <c r="F340" i="62" s="1"/>
  <c r="F341" i="62" s="1"/>
  <c r="F342" i="62" s="1"/>
  <c r="F343" i="62" s="1"/>
  <c r="F344" i="62" s="1"/>
  <c r="F345" i="62" s="1"/>
  <c r="F346" i="62" s="1"/>
  <c r="F347" i="62" s="1"/>
  <c r="F348" i="62" s="1"/>
  <c r="F349" i="62" s="1"/>
  <c r="F350" i="62" s="1"/>
  <c r="F351" i="62" s="1"/>
  <c r="F352" i="62" s="1"/>
  <c r="F353" i="62" s="1"/>
  <c r="F354" i="62" s="1"/>
  <c r="F355" i="62" s="1"/>
  <c r="F356" i="62" s="1"/>
  <c r="F357" i="62" s="1"/>
  <c r="F358" i="62" s="1"/>
  <c r="F359" i="62" s="1"/>
  <c r="F360" i="62" s="1"/>
  <c r="F361" i="62" s="1"/>
  <c r="F362" i="62" s="1"/>
  <c r="F363" i="62" s="1"/>
  <c r="F364" i="62" s="1"/>
  <c r="F365" i="62" s="1"/>
  <c r="F366" i="62" s="1"/>
  <c r="F367" i="62" s="1"/>
  <c r="F368" i="62" s="1"/>
  <c r="F369" i="62" s="1"/>
  <c r="F370" i="62" s="1"/>
  <c r="F371" i="62" s="1"/>
  <c r="F372" i="62" s="1"/>
  <c r="F373" i="62" s="1"/>
  <c r="F374" i="62" s="1"/>
  <c r="F375" i="62" s="1"/>
  <c r="F376" i="62" s="1"/>
  <c r="F377" i="62" s="1"/>
  <c r="F378" i="62" s="1"/>
  <c r="F379" i="62" s="1"/>
  <c r="F380" i="62" s="1"/>
  <c r="F381" i="62" s="1"/>
  <c r="F382" i="62" s="1"/>
  <c r="F383" i="62" s="1"/>
  <c r="F384" i="62" s="1"/>
  <c r="F385" i="62" s="1"/>
  <c r="F386" i="62" s="1"/>
  <c r="F387" i="62" s="1"/>
  <c r="F388" i="62" s="1"/>
  <c r="F389" i="62" s="1"/>
  <c r="F390" i="62" s="1"/>
  <c r="F391" i="62" s="1"/>
  <c r="F392" i="62" s="1"/>
  <c r="F393" i="62" s="1"/>
  <c r="F394" i="62" s="1"/>
  <c r="F395" i="62" s="1"/>
  <c r="F396" i="62" s="1"/>
  <c r="F397" i="62" s="1"/>
  <c r="F398" i="62" s="1"/>
  <c r="F399" i="62" s="1"/>
  <c r="F400" i="62" s="1"/>
  <c r="F401" i="62" s="1"/>
  <c r="F402" i="62" s="1"/>
  <c r="F403" i="62" s="1"/>
  <c r="F404" i="62" s="1"/>
  <c r="F405" i="62" s="1"/>
  <c r="F406" i="62" s="1"/>
  <c r="F407" i="62" s="1"/>
  <c r="F408" i="62" s="1"/>
  <c r="F409" i="62" s="1"/>
  <c r="F410" i="62" s="1"/>
  <c r="F411" i="62" s="1"/>
  <c r="F412" i="62" s="1"/>
  <c r="F413" i="62" s="1"/>
  <c r="F414" i="62" s="1"/>
  <c r="F415" i="62" s="1"/>
  <c r="F416" i="62" s="1"/>
  <c r="F417" i="62" s="1"/>
  <c r="F418" i="62" s="1"/>
  <c r="F419" i="62" s="1"/>
  <c r="F420" i="62" s="1"/>
  <c r="F421" i="62" s="1"/>
  <c r="F422" i="62" s="1"/>
  <c r="F423" i="62" s="1"/>
  <c r="F424" i="62" s="1"/>
  <c r="F425" i="62" s="1"/>
  <c r="F426" i="62" s="1"/>
  <c r="F427" i="62" s="1"/>
  <c r="F428" i="62" s="1"/>
  <c r="F429" i="62" s="1"/>
  <c r="F430" i="62" s="1"/>
  <c r="F431" i="62" s="1"/>
  <c r="F432" i="62" s="1"/>
  <c r="F433" i="62" s="1"/>
  <c r="F434" i="62" s="1"/>
  <c r="F435" i="62" s="1"/>
  <c r="F436" i="62" s="1"/>
  <c r="F437" i="62" s="1"/>
  <c r="F438" i="62" s="1"/>
  <c r="F439" i="62" s="1"/>
  <c r="F440" i="62" s="1"/>
  <c r="F441" i="62" s="1"/>
  <c r="F442" i="62" s="1"/>
  <c r="F443" i="62" s="1"/>
  <c r="F444" i="62" s="1"/>
  <c r="F445" i="62" s="1"/>
  <c r="F446" i="62" s="1"/>
  <c r="F447" i="62" s="1"/>
  <c r="F448" i="62" s="1"/>
  <c r="F449" i="62" s="1"/>
  <c r="F450" i="62" s="1"/>
  <c r="F451" i="62" s="1"/>
  <c r="F452" i="62" s="1"/>
  <c r="F453" i="62" s="1"/>
  <c r="F454" i="62" s="1"/>
  <c r="F455" i="62" s="1"/>
  <c r="F456" i="62" s="1"/>
  <c r="F457" i="62" s="1"/>
  <c r="F458" i="62" s="1"/>
  <c r="F459" i="62" s="1"/>
  <c r="F460" i="62" s="1"/>
  <c r="F461" i="62" s="1"/>
  <c r="F462" i="62" s="1"/>
  <c r="F463" i="62" s="1"/>
  <c r="F464" i="62" s="1"/>
  <c r="F465" i="62" s="1"/>
  <c r="F466" i="62" s="1"/>
  <c r="F467" i="62" s="1"/>
  <c r="F468" i="62" s="1"/>
  <c r="F469" i="62" s="1"/>
  <c r="F470" i="62" s="1"/>
  <c r="F471" i="62" s="1"/>
  <c r="F472" i="62" s="1"/>
  <c r="F473" i="62" s="1"/>
  <c r="F474" i="62" s="1"/>
  <c r="F475" i="62" s="1"/>
  <c r="F476" i="62" s="1"/>
  <c r="F477" i="62" s="1"/>
  <c r="F478" i="62" s="1"/>
  <c r="F479" i="62" s="1"/>
  <c r="F480" i="62" s="1"/>
  <c r="F481" i="62" s="1"/>
  <c r="F482" i="62" s="1"/>
  <c r="F483" i="62" s="1"/>
  <c r="F484" i="62" s="1"/>
  <c r="F485" i="62" s="1"/>
  <c r="F486" i="62" s="1"/>
  <c r="F487" i="62" s="1"/>
  <c r="F488" i="62" s="1"/>
  <c r="F489" i="62" s="1"/>
  <c r="F490" i="62" s="1"/>
  <c r="F491" i="62" s="1"/>
  <c r="F492" i="62" s="1"/>
  <c r="F493" i="62" s="1"/>
  <c r="F494" i="62" s="1"/>
  <c r="F495" i="62" s="1"/>
  <c r="F496" i="62" s="1"/>
  <c r="F497" i="62" s="1"/>
  <c r="F498" i="62" s="1"/>
  <c r="F499" i="62" s="1"/>
  <c r="F500" i="62" s="1"/>
  <c r="F501" i="62" s="1"/>
  <c r="F502" i="62" s="1"/>
  <c r="F503" i="62" s="1"/>
  <c r="F504" i="62" s="1"/>
  <c r="F505" i="62" s="1"/>
  <c r="F506" i="62" s="1"/>
  <c r="F507" i="62" s="1"/>
  <c r="F508" i="62" s="1"/>
  <c r="F509" i="62" s="1"/>
  <c r="F510" i="62" s="1"/>
  <c r="F511" i="62" s="1"/>
  <c r="F512" i="62" s="1"/>
  <c r="F513" i="62" s="1"/>
  <c r="F514" i="62" s="1"/>
  <c r="F515" i="62" s="1"/>
  <c r="F516" i="62" s="1"/>
  <c r="F517" i="62" s="1"/>
  <c r="F518" i="62" s="1"/>
  <c r="F519" i="62" s="1"/>
  <c r="F520" i="62" s="1"/>
  <c r="E42" i="62"/>
  <c r="E43" i="62" s="1"/>
  <c r="E44" i="62" s="1"/>
  <c r="E45" i="62" s="1"/>
  <c r="E46" i="62" s="1"/>
  <c r="E47" i="62" s="1"/>
  <c r="E48" i="62" s="1"/>
  <c r="E49" i="62" s="1"/>
  <c r="E50" i="62" s="1"/>
  <c r="E51" i="62" s="1"/>
  <c r="E52" i="62" s="1"/>
  <c r="E53" i="62" s="1"/>
  <c r="E54" i="62" s="1"/>
  <c r="E55" i="62" s="1"/>
  <c r="E56" i="62" s="1"/>
  <c r="E57" i="62" s="1"/>
  <c r="E58" i="62" s="1"/>
  <c r="E59" i="62" s="1"/>
  <c r="E60" i="62" s="1"/>
  <c r="E61" i="62" s="1"/>
  <c r="E62" i="62" s="1"/>
  <c r="E63" i="62" s="1"/>
  <c r="E64" i="62" s="1"/>
  <c r="E65" i="62" s="1"/>
  <c r="E66" i="62" s="1"/>
  <c r="E67" i="62" s="1"/>
  <c r="E68" i="62" s="1"/>
  <c r="E69" i="62" s="1"/>
  <c r="E70" i="62" s="1"/>
  <c r="E71" i="62" s="1"/>
  <c r="E72" i="62" s="1"/>
  <c r="E73" i="62" s="1"/>
  <c r="E74" i="62" s="1"/>
  <c r="E75" i="62" s="1"/>
  <c r="E76" i="62" s="1"/>
  <c r="E77" i="62" s="1"/>
  <c r="E78" i="62" s="1"/>
  <c r="E79" i="62" s="1"/>
  <c r="E80" i="62" s="1"/>
  <c r="E81" i="62" s="1"/>
  <c r="E82" i="62" s="1"/>
  <c r="E83" i="62" s="1"/>
  <c r="E84" i="62" s="1"/>
  <c r="E85" i="62" s="1"/>
  <c r="E86" i="62" s="1"/>
  <c r="E87" i="62" s="1"/>
  <c r="E88" i="62" s="1"/>
  <c r="E89" i="62" s="1"/>
  <c r="E90" i="62" s="1"/>
  <c r="E91" i="62" s="1"/>
  <c r="E92" i="62" s="1"/>
  <c r="E93" i="62" s="1"/>
  <c r="E94" i="62" s="1"/>
  <c r="E95" i="62" s="1"/>
  <c r="E96" i="62" s="1"/>
  <c r="E97" i="62" s="1"/>
  <c r="E98" i="62" s="1"/>
  <c r="E99" i="62" s="1"/>
  <c r="E100" i="62" s="1"/>
  <c r="E101" i="62" s="1"/>
  <c r="E102" i="62" s="1"/>
  <c r="E103" i="62" s="1"/>
  <c r="E104" i="62" s="1"/>
  <c r="E105" i="62" s="1"/>
  <c r="E106" i="62" s="1"/>
  <c r="E107" i="62" s="1"/>
  <c r="E108" i="62" s="1"/>
  <c r="E109" i="62" s="1"/>
  <c r="E110" i="62" s="1"/>
  <c r="E111" i="62" s="1"/>
  <c r="E112" i="62" s="1"/>
  <c r="E113" i="62" s="1"/>
  <c r="E114" i="62" s="1"/>
  <c r="E115" i="62" s="1"/>
  <c r="E116" i="62" s="1"/>
  <c r="E117" i="62" s="1"/>
  <c r="E118" i="62" s="1"/>
  <c r="E119" i="62" s="1"/>
  <c r="E120" i="62" s="1"/>
  <c r="E121" i="62" s="1"/>
  <c r="E122" i="62" s="1"/>
  <c r="E123" i="62" s="1"/>
  <c r="E124" i="62" s="1"/>
  <c r="E125" i="62" s="1"/>
  <c r="E126" i="62" s="1"/>
  <c r="E127" i="62" s="1"/>
  <c r="E128" i="62" s="1"/>
  <c r="E129" i="62" s="1"/>
  <c r="E130" i="62" s="1"/>
  <c r="E131" i="62" s="1"/>
  <c r="E132" i="62" s="1"/>
  <c r="E133" i="62" s="1"/>
  <c r="E134" i="62" s="1"/>
  <c r="E135" i="62" s="1"/>
  <c r="E136" i="62" s="1"/>
  <c r="E137" i="62" s="1"/>
  <c r="E138" i="62" s="1"/>
  <c r="E139" i="62" s="1"/>
  <c r="E140" i="62" s="1"/>
  <c r="E141" i="62" s="1"/>
  <c r="E142" i="62" s="1"/>
  <c r="E143" i="62" s="1"/>
  <c r="E144" i="62" s="1"/>
  <c r="E145" i="62" s="1"/>
  <c r="E146" i="62" s="1"/>
  <c r="E147" i="62" s="1"/>
  <c r="E148" i="62" s="1"/>
  <c r="E149" i="62" s="1"/>
  <c r="E150" i="62" s="1"/>
  <c r="E151" i="62" s="1"/>
  <c r="E152" i="62" s="1"/>
  <c r="E153" i="62" s="1"/>
  <c r="E154" i="62" s="1"/>
  <c r="E155" i="62" s="1"/>
  <c r="E156" i="62" s="1"/>
  <c r="E157" i="62" s="1"/>
  <c r="E158" i="62" s="1"/>
  <c r="E159" i="62" s="1"/>
  <c r="E160" i="62" s="1"/>
  <c r="E161" i="62" s="1"/>
  <c r="E162" i="62" s="1"/>
  <c r="E163" i="62" s="1"/>
  <c r="E164" i="62" s="1"/>
  <c r="E165" i="62" s="1"/>
  <c r="E166" i="62" s="1"/>
  <c r="E167" i="62" s="1"/>
  <c r="E168" i="62" s="1"/>
  <c r="E169" i="62" s="1"/>
  <c r="E170" i="62" s="1"/>
  <c r="E171" i="62" s="1"/>
  <c r="E172" i="62" s="1"/>
  <c r="E173" i="62" s="1"/>
  <c r="E174" i="62" s="1"/>
  <c r="E175" i="62" s="1"/>
  <c r="E176" i="62" s="1"/>
  <c r="E177" i="62" s="1"/>
  <c r="E178" i="62" s="1"/>
  <c r="E179" i="62" s="1"/>
  <c r="E180" i="62" s="1"/>
  <c r="E181" i="62" s="1"/>
  <c r="E182" i="62" s="1"/>
  <c r="E183" i="62" s="1"/>
  <c r="E184" i="62" s="1"/>
  <c r="E185" i="62" s="1"/>
  <c r="E186" i="62" s="1"/>
  <c r="E187" i="62" s="1"/>
  <c r="E188" i="62" s="1"/>
  <c r="E189" i="62" s="1"/>
  <c r="E190" i="62" s="1"/>
  <c r="E191" i="62" s="1"/>
  <c r="E192" i="62" s="1"/>
  <c r="E193" i="62" s="1"/>
  <c r="E194" i="62" s="1"/>
  <c r="E195" i="62" s="1"/>
  <c r="E196" i="62" s="1"/>
  <c r="E197" i="62" s="1"/>
  <c r="E198" i="62" s="1"/>
  <c r="E199" i="62" s="1"/>
  <c r="E200" i="62" s="1"/>
  <c r="E201" i="62" s="1"/>
  <c r="E202" i="62" s="1"/>
  <c r="E203" i="62" s="1"/>
  <c r="E204" i="62" s="1"/>
  <c r="E205" i="62" s="1"/>
  <c r="E206" i="62" s="1"/>
  <c r="E207" i="62" s="1"/>
  <c r="E208" i="62" s="1"/>
  <c r="E209" i="62" s="1"/>
  <c r="E210" i="62" s="1"/>
  <c r="E211" i="62" s="1"/>
  <c r="E212" i="62" s="1"/>
  <c r="E213" i="62" s="1"/>
  <c r="E214" i="62" s="1"/>
  <c r="E215" i="62" s="1"/>
  <c r="E216" i="62" s="1"/>
  <c r="E217" i="62" s="1"/>
  <c r="E218" i="62" s="1"/>
  <c r="E219" i="62" s="1"/>
  <c r="E220" i="62" s="1"/>
  <c r="E221" i="62" s="1"/>
  <c r="E222" i="62" s="1"/>
  <c r="E223" i="62" s="1"/>
  <c r="E224" i="62" s="1"/>
  <c r="E225" i="62" s="1"/>
  <c r="E226" i="62" s="1"/>
  <c r="E227" i="62" s="1"/>
  <c r="E228" i="62" s="1"/>
  <c r="E229" i="62" s="1"/>
  <c r="E230" i="62" s="1"/>
  <c r="E231" i="62" s="1"/>
  <c r="E232" i="62" s="1"/>
  <c r="E233" i="62" s="1"/>
  <c r="E234" i="62" s="1"/>
  <c r="E235" i="62" s="1"/>
  <c r="E236" i="62" s="1"/>
  <c r="E237" i="62" s="1"/>
  <c r="E238" i="62" s="1"/>
  <c r="E239" i="62" s="1"/>
  <c r="E240" i="62" s="1"/>
  <c r="E241" i="62" s="1"/>
  <c r="E242" i="62" s="1"/>
  <c r="E243" i="62" s="1"/>
  <c r="E244" i="62" s="1"/>
  <c r="E245" i="62" s="1"/>
  <c r="E246" i="62" s="1"/>
  <c r="E247" i="62" s="1"/>
  <c r="E248" i="62" s="1"/>
  <c r="E249" i="62" s="1"/>
  <c r="E250" i="62" s="1"/>
  <c r="E251" i="62" s="1"/>
  <c r="E252" i="62" s="1"/>
  <c r="E253" i="62" s="1"/>
  <c r="E254" i="62" s="1"/>
  <c r="E255" i="62" s="1"/>
  <c r="E256" i="62" s="1"/>
  <c r="E257" i="62" s="1"/>
  <c r="E258" i="62" s="1"/>
  <c r="E259" i="62" s="1"/>
  <c r="E260" i="62" s="1"/>
  <c r="E261" i="62" s="1"/>
  <c r="E262" i="62" s="1"/>
  <c r="E263" i="62" s="1"/>
  <c r="E264" i="62" s="1"/>
  <c r="E265" i="62" s="1"/>
  <c r="E266" i="62" s="1"/>
  <c r="E267" i="62" s="1"/>
  <c r="E268" i="62" s="1"/>
  <c r="E269" i="62" s="1"/>
  <c r="E270" i="62" s="1"/>
  <c r="E271" i="62" s="1"/>
  <c r="E272" i="62" s="1"/>
  <c r="E273" i="62" s="1"/>
  <c r="E274" i="62" s="1"/>
  <c r="E275" i="62" s="1"/>
  <c r="E276" i="62" s="1"/>
  <c r="E277" i="62" s="1"/>
  <c r="E278" i="62" s="1"/>
  <c r="E279" i="62" s="1"/>
  <c r="E280" i="62" s="1"/>
  <c r="E281" i="62" s="1"/>
  <c r="E282" i="62" s="1"/>
  <c r="E283" i="62" s="1"/>
  <c r="E284" i="62" s="1"/>
  <c r="E285" i="62" s="1"/>
  <c r="E286" i="62" s="1"/>
  <c r="E287" i="62" s="1"/>
  <c r="E288" i="62" s="1"/>
  <c r="E289" i="62" s="1"/>
  <c r="E290" i="62" s="1"/>
  <c r="E291" i="62" s="1"/>
  <c r="E292" i="62" s="1"/>
  <c r="E293" i="62" s="1"/>
  <c r="E294" i="62" s="1"/>
  <c r="E295" i="62" s="1"/>
  <c r="E296" i="62" s="1"/>
  <c r="E297" i="62" s="1"/>
  <c r="E298" i="62" s="1"/>
  <c r="E299" i="62" s="1"/>
  <c r="E300" i="62" s="1"/>
  <c r="E301" i="62" s="1"/>
  <c r="E302" i="62" s="1"/>
  <c r="E303" i="62" s="1"/>
  <c r="E304" i="62" s="1"/>
  <c r="E305" i="62" s="1"/>
  <c r="E306" i="62" s="1"/>
  <c r="E307" i="62" s="1"/>
  <c r="E308" i="62" s="1"/>
  <c r="E309" i="62" s="1"/>
  <c r="E310" i="62" s="1"/>
  <c r="E311" i="62" s="1"/>
  <c r="E312" i="62" s="1"/>
  <c r="E313" i="62" s="1"/>
  <c r="E314" i="62" s="1"/>
  <c r="E315" i="62" s="1"/>
  <c r="E316" i="62" s="1"/>
  <c r="E317" i="62" s="1"/>
  <c r="E318" i="62" s="1"/>
  <c r="E319" i="62" s="1"/>
  <c r="E320" i="62" s="1"/>
  <c r="E321" i="62" s="1"/>
  <c r="E322" i="62" s="1"/>
  <c r="E323" i="62" s="1"/>
  <c r="E324" i="62" s="1"/>
  <c r="E325" i="62" s="1"/>
  <c r="E326" i="62" s="1"/>
  <c r="E327" i="62" s="1"/>
  <c r="E328" i="62" s="1"/>
  <c r="E329" i="62" s="1"/>
  <c r="E330" i="62" s="1"/>
  <c r="E331" i="62" s="1"/>
  <c r="E332" i="62" s="1"/>
  <c r="E333" i="62" s="1"/>
  <c r="E334" i="62" s="1"/>
  <c r="E335" i="62" s="1"/>
  <c r="E336" i="62" s="1"/>
  <c r="E337" i="62" s="1"/>
  <c r="E338" i="62" s="1"/>
  <c r="E339" i="62" s="1"/>
  <c r="E340" i="62" s="1"/>
  <c r="E341" i="62" s="1"/>
  <c r="E342" i="62" s="1"/>
  <c r="E343" i="62" s="1"/>
  <c r="E344" i="62" s="1"/>
  <c r="E345" i="62" s="1"/>
  <c r="E346" i="62" s="1"/>
  <c r="E347" i="62" s="1"/>
  <c r="E348" i="62" s="1"/>
  <c r="E349" i="62" s="1"/>
  <c r="E350" i="62" s="1"/>
  <c r="E351" i="62" s="1"/>
  <c r="E352" i="62" s="1"/>
  <c r="E353" i="62" s="1"/>
  <c r="E354" i="62" s="1"/>
  <c r="E355" i="62" s="1"/>
  <c r="E356" i="62" s="1"/>
  <c r="E357" i="62" s="1"/>
  <c r="E358" i="62" s="1"/>
  <c r="E359" i="62" s="1"/>
  <c r="E360" i="62" s="1"/>
  <c r="E361" i="62" s="1"/>
  <c r="E362" i="62" s="1"/>
  <c r="E363" i="62" s="1"/>
  <c r="E364" i="62" s="1"/>
  <c r="E365" i="62" s="1"/>
  <c r="E366" i="62" s="1"/>
  <c r="E367" i="62" s="1"/>
  <c r="E368" i="62" s="1"/>
  <c r="E369" i="62" s="1"/>
  <c r="E370" i="62" s="1"/>
  <c r="E371" i="62" s="1"/>
  <c r="E372" i="62" s="1"/>
  <c r="E373" i="62" s="1"/>
  <c r="E374" i="62" s="1"/>
  <c r="E375" i="62" s="1"/>
  <c r="E376" i="62" s="1"/>
  <c r="E377" i="62" s="1"/>
  <c r="E378" i="62" s="1"/>
  <c r="E379" i="62" s="1"/>
  <c r="E380" i="62" s="1"/>
  <c r="E381" i="62" s="1"/>
  <c r="E382" i="62" s="1"/>
  <c r="E383" i="62" s="1"/>
  <c r="E384" i="62" s="1"/>
  <c r="E385" i="62" s="1"/>
  <c r="E386" i="62" s="1"/>
  <c r="E387" i="62" s="1"/>
  <c r="E388" i="62" s="1"/>
  <c r="E389" i="62" s="1"/>
  <c r="E390" i="62" s="1"/>
  <c r="E391" i="62" s="1"/>
  <c r="E392" i="62" s="1"/>
  <c r="E393" i="62" s="1"/>
  <c r="E394" i="62" s="1"/>
  <c r="E395" i="62" s="1"/>
  <c r="E396" i="62" s="1"/>
  <c r="E397" i="62" s="1"/>
  <c r="E398" i="62" s="1"/>
  <c r="E399" i="62" s="1"/>
  <c r="E400" i="62" s="1"/>
  <c r="E401" i="62" s="1"/>
  <c r="E402" i="62" s="1"/>
  <c r="E403" i="62" s="1"/>
  <c r="E404" i="62" s="1"/>
  <c r="E405" i="62" s="1"/>
  <c r="E406" i="62" s="1"/>
  <c r="E407" i="62" s="1"/>
  <c r="E408" i="62" s="1"/>
  <c r="E409" i="62" s="1"/>
  <c r="E410" i="62" s="1"/>
  <c r="E411" i="62" s="1"/>
  <c r="E412" i="62" s="1"/>
  <c r="E413" i="62" s="1"/>
  <c r="E414" i="62" s="1"/>
  <c r="E415" i="62" s="1"/>
  <c r="E416" i="62" s="1"/>
  <c r="E417" i="62" s="1"/>
  <c r="E418" i="62" s="1"/>
  <c r="E419" i="62" s="1"/>
  <c r="E420" i="62" s="1"/>
  <c r="E421" i="62" s="1"/>
  <c r="E422" i="62" s="1"/>
  <c r="E423" i="62" s="1"/>
  <c r="E424" i="62" s="1"/>
  <c r="E425" i="62" s="1"/>
  <c r="E426" i="62" s="1"/>
  <c r="E427" i="62" s="1"/>
  <c r="E428" i="62" s="1"/>
  <c r="E429" i="62" s="1"/>
  <c r="E430" i="62" s="1"/>
  <c r="E431" i="62" s="1"/>
  <c r="E432" i="62" s="1"/>
  <c r="E433" i="62" s="1"/>
  <c r="E434" i="62" s="1"/>
  <c r="E435" i="62" s="1"/>
  <c r="E436" i="62" s="1"/>
  <c r="E437" i="62" s="1"/>
  <c r="E438" i="62" s="1"/>
  <c r="E439" i="62" s="1"/>
  <c r="E440" i="62" s="1"/>
  <c r="E441" i="62" s="1"/>
  <c r="E442" i="62" s="1"/>
  <c r="E443" i="62" s="1"/>
  <c r="E444" i="62" s="1"/>
  <c r="E445" i="62" s="1"/>
  <c r="E446" i="62" s="1"/>
  <c r="E447" i="62" s="1"/>
  <c r="E448" i="62" s="1"/>
  <c r="E449" i="62" s="1"/>
  <c r="E450" i="62" s="1"/>
  <c r="E451" i="62" s="1"/>
  <c r="E452" i="62" s="1"/>
  <c r="E453" i="62" s="1"/>
  <c r="E454" i="62" s="1"/>
  <c r="E455" i="62" s="1"/>
  <c r="E456" i="62" s="1"/>
  <c r="E457" i="62" s="1"/>
  <c r="E458" i="62" s="1"/>
  <c r="E459" i="62" s="1"/>
  <c r="E460" i="62" s="1"/>
  <c r="E461" i="62" s="1"/>
  <c r="E462" i="62" s="1"/>
  <c r="E463" i="62" s="1"/>
  <c r="E464" i="62" s="1"/>
  <c r="E465" i="62" s="1"/>
  <c r="E466" i="62" s="1"/>
  <c r="E467" i="62" s="1"/>
  <c r="E468" i="62" s="1"/>
  <c r="E469" i="62" s="1"/>
  <c r="E470" i="62" s="1"/>
  <c r="E471" i="62" s="1"/>
  <c r="E472" i="62" s="1"/>
  <c r="E473" i="62" s="1"/>
  <c r="E474" i="62" s="1"/>
  <c r="E475" i="62" s="1"/>
  <c r="E476" i="62" s="1"/>
  <c r="E477" i="62" s="1"/>
  <c r="E478" i="62" s="1"/>
  <c r="E479" i="62" s="1"/>
  <c r="E480" i="62" s="1"/>
  <c r="E481" i="62" s="1"/>
  <c r="E482" i="62" s="1"/>
  <c r="E483" i="62" s="1"/>
  <c r="E484" i="62" s="1"/>
  <c r="E485" i="62" s="1"/>
  <c r="E486" i="62" s="1"/>
  <c r="E487" i="62" s="1"/>
  <c r="E488" i="62" s="1"/>
  <c r="E489" i="62" s="1"/>
  <c r="E490" i="62" s="1"/>
  <c r="E491" i="62" s="1"/>
  <c r="E492" i="62" s="1"/>
  <c r="E493" i="62" s="1"/>
  <c r="E494" i="62" s="1"/>
  <c r="E495" i="62" s="1"/>
  <c r="E496" i="62" s="1"/>
  <c r="E497" i="62" s="1"/>
  <c r="E498" i="62" s="1"/>
  <c r="E499" i="62" s="1"/>
  <c r="E500" i="62" s="1"/>
  <c r="E501" i="62" s="1"/>
  <c r="E502" i="62" s="1"/>
  <c r="E503" i="62" s="1"/>
  <c r="E504" i="62" s="1"/>
  <c r="E505" i="62" s="1"/>
  <c r="E506" i="62" s="1"/>
  <c r="E507" i="62" s="1"/>
  <c r="E508" i="62" s="1"/>
  <c r="E509" i="62" s="1"/>
  <c r="E510" i="62" s="1"/>
  <c r="E511" i="62" s="1"/>
  <c r="E512" i="62" s="1"/>
  <c r="E513" i="62" s="1"/>
  <c r="E514" i="62" s="1"/>
  <c r="E515" i="62" s="1"/>
  <c r="E516" i="62" s="1"/>
  <c r="E517" i="62" s="1"/>
  <c r="E518" i="62" s="1"/>
  <c r="E519" i="62" s="1"/>
  <c r="E520" i="62" s="1"/>
  <c r="E16" i="99"/>
  <c r="J29" i="57"/>
  <c r="N57" i="57"/>
  <c r="F29" i="57"/>
  <c r="C16" i="99"/>
  <c r="P49" i="57"/>
  <c r="D16" i="99"/>
  <c r="D119" i="41"/>
  <c r="G16" i="99"/>
  <c r="O49" i="57"/>
  <c r="F16" i="99"/>
  <c r="L90" i="41"/>
  <c r="D38" i="53" s="1"/>
  <c r="C38" i="66"/>
  <c r="F49" i="71"/>
  <c r="H13" i="54" s="1"/>
  <c r="H34" i="54" s="1"/>
  <c r="C34" i="98"/>
  <c r="L29" i="57"/>
  <c r="L49" i="57"/>
  <c r="G69" i="41"/>
  <c r="C35" i="98"/>
  <c r="C32" i="98"/>
  <c r="C36" i="98"/>
  <c r="D12" i="71"/>
  <c r="D11" i="71" s="1"/>
  <c r="C13" i="66"/>
  <c r="C37" i="66" s="1"/>
  <c r="G49" i="71"/>
  <c r="I13" i="54" s="1"/>
  <c r="I34" i="54" s="1"/>
  <c r="Q49" i="57"/>
  <c r="Q29" i="57"/>
  <c r="M29" i="57"/>
  <c r="M49" i="57"/>
  <c r="I49" i="71"/>
  <c r="K13" i="54" s="1"/>
  <c r="K34" i="54" s="1"/>
  <c r="G17" i="41"/>
  <c r="J60" i="73"/>
  <c r="G68" i="41"/>
  <c r="G29" i="57"/>
  <c r="G49" i="57"/>
  <c r="C36" i="66"/>
  <c r="G86" i="41"/>
  <c r="G77" i="41" s="1"/>
  <c r="E77" i="41"/>
  <c r="L86" i="41"/>
  <c r="D77" i="41"/>
  <c r="D91" i="41" s="1"/>
  <c r="D93" i="41" s="1"/>
  <c r="G12" i="60" l="1"/>
  <c r="G91" i="41"/>
  <c r="E91" i="41"/>
  <c r="E93" i="41" s="1"/>
  <c r="I15" i="54"/>
  <c r="I36" i="54" s="1"/>
  <c r="G16" i="54"/>
  <c r="G37" i="54" s="1"/>
  <c r="E37" i="54" s="1"/>
  <c r="E9" i="100"/>
  <c r="D110" i="41"/>
  <c r="K15" i="54"/>
  <c r="K36" i="54" s="1"/>
  <c r="F24" i="69"/>
  <c r="H23" i="69"/>
  <c r="F540" i="62"/>
  <c r="F541" i="62" s="1"/>
  <c r="F542" i="62" s="1"/>
  <c r="F543" i="62" s="1"/>
  <c r="F544" i="62" s="1"/>
  <c r="F545" i="62" s="1"/>
  <c r="F546" i="62" s="1"/>
  <c r="F547" i="62" s="1"/>
  <c r="F548" i="62" s="1"/>
  <c r="F549" i="62" s="1"/>
  <c r="F550" i="62" s="1"/>
  <c r="E541" i="62"/>
  <c r="E542" i="62" s="1"/>
  <c r="E543" i="62" s="1"/>
  <c r="E544" i="62" s="1"/>
  <c r="E16" i="54"/>
  <c r="C767" i="62"/>
  <c r="C768" i="62"/>
  <c r="C556" i="62"/>
  <c r="C867" i="62"/>
  <c r="C554" i="62"/>
  <c r="C562" i="62"/>
  <c r="BV8" i="69"/>
  <c r="C553" i="62"/>
  <c r="C866" i="62"/>
  <c r="C864" i="62"/>
  <c r="C551" i="62"/>
  <c r="C622" i="62"/>
  <c r="C947" i="62"/>
  <c r="C559" i="62"/>
  <c r="C561" i="62"/>
  <c r="C555" i="62"/>
  <c r="G540" i="62"/>
  <c r="G541" i="62" s="1"/>
  <c r="G542" i="62" s="1"/>
  <c r="G543" i="62" s="1"/>
  <c r="G544" i="62" s="1"/>
  <c r="G545" i="62" s="1"/>
  <c r="G546" i="62" s="1"/>
  <c r="G547" i="62" s="1"/>
  <c r="G548" i="62" s="1"/>
  <c r="G549" i="62" s="1"/>
  <c r="G550" i="62" s="1"/>
  <c r="G551" i="62" s="1"/>
  <c r="C776" i="62"/>
  <c r="AD8" i="69"/>
  <c r="C769" i="62"/>
  <c r="AF8" i="69"/>
  <c r="C774" i="62"/>
  <c r="AR8" i="69"/>
  <c r="C948" i="62"/>
  <c r="O8" i="69"/>
  <c r="C637" i="62"/>
  <c r="C770" i="62"/>
  <c r="C956" i="62"/>
  <c r="P8" i="69"/>
  <c r="C771" i="62"/>
  <c r="C1013" i="62"/>
  <c r="C885" i="62"/>
  <c r="C958" i="62"/>
  <c r="C967" i="62"/>
  <c r="C777" i="62"/>
  <c r="C949" i="62"/>
  <c r="C865" i="62"/>
  <c r="C870" i="62"/>
  <c r="DK11" i="68"/>
  <c r="C772" i="62"/>
  <c r="C775" i="62"/>
  <c r="C773" i="62"/>
  <c r="BS11" i="68"/>
  <c r="CC11" i="68"/>
  <c r="C1007" i="62"/>
  <c r="Z8" i="69"/>
  <c r="BU8" i="69"/>
  <c r="C1017" i="62"/>
  <c r="C1014" i="62"/>
  <c r="C641" i="62"/>
  <c r="C1016" i="62"/>
  <c r="C1010" i="62"/>
  <c r="C642" i="62"/>
  <c r="C639" i="62"/>
  <c r="C1008" i="62"/>
  <c r="C1009" i="62"/>
  <c r="C557" i="62"/>
  <c r="C880" i="62"/>
  <c r="C886" i="62"/>
  <c r="C879" i="62"/>
  <c r="C884" i="62"/>
  <c r="C882" i="62"/>
  <c r="BH8" i="69"/>
  <c r="BB8" i="69"/>
  <c r="C635" i="62"/>
  <c r="C1012" i="62"/>
  <c r="C1018" i="62"/>
  <c r="C636" i="62"/>
  <c r="C950" i="62"/>
  <c r="C953" i="62"/>
  <c r="C954" i="62"/>
  <c r="C951" i="62"/>
  <c r="C955" i="62"/>
  <c r="C957" i="62"/>
  <c r="M8" i="69"/>
  <c r="BR8" i="69"/>
  <c r="C638" i="62"/>
  <c r="BF8" i="69"/>
  <c r="AS8" i="69"/>
  <c r="AA8" i="69"/>
  <c r="C640" i="62"/>
  <c r="C1015" i="62"/>
  <c r="C615" i="62"/>
  <c r="C646" i="62"/>
  <c r="N8" i="69"/>
  <c r="AT8" i="69"/>
  <c r="AM8" i="69"/>
  <c r="BC8" i="69"/>
  <c r="BS8" i="69"/>
  <c r="AP8" i="69"/>
  <c r="Q8" i="69"/>
  <c r="AB8" i="69"/>
  <c r="CW11" i="68"/>
  <c r="K8" i="69"/>
  <c r="BO8" i="69"/>
  <c r="AN8" i="69"/>
  <c r="C645" i="62"/>
  <c r="CM11" i="68"/>
  <c r="AE8" i="69"/>
  <c r="R8" i="69"/>
  <c r="BD8" i="69"/>
  <c r="AQ8" i="69"/>
  <c r="BP8" i="69"/>
  <c r="BT8" i="69"/>
  <c r="BG8" i="69"/>
  <c r="Y8" i="69"/>
  <c r="AC8" i="69"/>
  <c r="L8" i="69"/>
  <c r="BA8" i="69"/>
  <c r="AO8" i="69"/>
  <c r="C643" i="62"/>
  <c r="BQ8" i="69"/>
  <c r="BE8" i="69"/>
  <c r="D171" i="41"/>
  <c r="F171" i="41" s="1"/>
  <c r="D108" i="41"/>
  <c r="D109" i="41"/>
  <c r="K12" i="60"/>
  <c r="J36" i="54"/>
  <c r="F36" i="54"/>
  <c r="I12" i="60"/>
  <c r="H15" i="54"/>
  <c r="H36" i="54" s="1"/>
  <c r="D162" i="41"/>
  <c r="E22" i="65"/>
  <c r="E35" i="54"/>
  <c r="E14" i="54"/>
  <c r="C619" i="62"/>
  <c r="C616" i="62"/>
  <c r="C617" i="62"/>
  <c r="C963" i="62"/>
  <c r="C964" i="62"/>
  <c r="C962" i="62"/>
  <c r="C969" i="62"/>
  <c r="C960" i="62"/>
  <c r="C968" i="62"/>
  <c r="C966" i="62"/>
  <c r="C611" i="62"/>
  <c r="C618" i="62"/>
  <c r="C621" i="62"/>
  <c r="C612" i="62"/>
  <c r="C613" i="62"/>
  <c r="C620" i="62"/>
  <c r="C970" i="62"/>
  <c r="C961" i="62"/>
  <c r="C862" i="62"/>
  <c r="C861" i="62"/>
  <c r="C858" i="62"/>
  <c r="C855" i="62"/>
  <c r="C853" i="62"/>
  <c r="C860" i="62"/>
  <c r="C852" i="62"/>
  <c r="C851" i="62"/>
  <c r="C859" i="62"/>
  <c r="C856" i="62"/>
  <c r="C854" i="62"/>
  <c r="C857" i="62"/>
  <c r="C803" i="62"/>
  <c r="C811" i="62"/>
  <c r="C808" i="62"/>
  <c r="C804" i="62"/>
  <c r="C810" i="62"/>
  <c r="C812" i="62"/>
  <c r="C806" i="62"/>
  <c r="C807" i="62"/>
  <c r="C814" i="62"/>
  <c r="C809" i="62"/>
  <c r="C805" i="62"/>
  <c r="C813" i="62"/>
  <c r="C781" i="62"/>
  <c r="C785" i="62"/>
  <c r="C784" i="62"/>
  <c r="C787" i="62"/>
  <c r="C782" i="62"/>
  <c r="C779" i="62"/>
  <c r="C786" i="62"/>
  <c r="C783" i="62"/>
  <c r="C789" i="62"/>
  <c r="C788" i="62"/>
  <c r="C780" i="62"/>
  <c r="C790" i="62"/>
  <c r="C696" i="62"/>
  <c r="C701" i="62"/>
  <c r="C703" i="62"/>
  <c r="C704" i="62"/>
  <c r="C695" i="62"/>
  <c r="C702" i="62"/>
  <c r="C700" i="62"/>
  <c r="C706" i="62"/>
  <c r="C698" i="62"/>
  <c r="C697" i="62"/>
  <c r="C705" i="62"/>
  <c r="C699" i="62"/>
  <c r="C659" i="62"/>
  <c r="C663" i="62"/>
  <c r="C662" i="62"/>
  <c r="C670" i="62"/>
  <c r="C669" i="62"/>
  <c r="C665" i="62"/>
  <c r="C664" i="62"/>
  <c r="C666" i="62"/>
  <c r="C660" i="62"/>
  <c r="C667" i="62"/>
  <c r="C668" i="62"/>
  <c r="C661" i="62"/>
  <c r="C713" i="62"/>
  <c r="C712" i="62"/>
  <c r="C717" i="62"/>
  <c r="C715" i="62"/>
  <c r="C718" i="62"/>
  <c r="C710" i="62"/>
  <c r="C708" i="62"/>
  <c r="C707" i="62"/>
  <c r="C714" i="62"/>
  <c r="C709" i="62"/>
  <c r="C711" i="62"/>
  <c r="C716" i="62"/>
  <c r="C579" i="62"/>
  <c r="C576" i="62"/>
  <c r="C583" i="62"/>
  <c r="C575" i="62"/>
  <c r="C578" i="62"/>
  <c r="C582" i="62"/>
  <c r="C577" i="62"/>
  <c r="C580" i="62"/>
  <c r="C584" i="62"/>
  <c r="C585" i="62"/>
  <c r="C586" i="62"/>
  <c r="C581" i="62"/>
  <c r="C647" i="62"/>
  <c r="C648" i="62"/>
  <c r="C651" i="62"/>
  <c r="C657" i="62"/>
  <c r="C654" i="62"/>
  <c r="C655" i="62"/>
  <c r="C656" i="62"/>
  <c r="C658" i="62"/>
  <c r="C653" i="62"/>
  <c r="C649" i="62"/>
  <c r="C652" i="62"/>
  <c r="C650" i="62"/>
  <c r="C910" i="62"/>
  <c r="C908" i="62"/>
  <c r="C909" i="62"/>
  <c r="C902" i="62"/>
  <c r="C899" i="62"/>
  <c r="C907" i="62"/>
  <c r="C900" i="62"/>
  <c r="C903" i="62"/>
  <c r="C904" i="62"/>
  <c r="C901" i="62"/>
  <c r="C905" i="62"/>
  <c r="C906" i="62"/>
  <c r="C972" i="62"/>
  <c r="C981" i="62"/>
  <c r="C977" i="62"/>
  <c r="C971" i="62"/>
  <c r="C982" i="62"/>
  <c r="C973" i="62"/>
  <c r="C975" i="62"/>
  <c r="C974" i="62"/>
  <c r="C980" i="62"/>
  <c r="C979" i="62"/>
  <c r="C976" i="62"/>
  <c r="C978" i="62"/>
  <c r="C750" i="62"/>
  <c r="C749" i="62"/>
  <c r="C744" i="62"/>
  <c r="C746" i="62"/>
  <c r="C743" i="62"/>
  <c r="C753" i="62"/>
  <c r="C747" i="62"/>
  <c r="C752" i="62"/>
  <c r="C745" i="62"/>
  <c r="C754" i="62"/>
  <c r="C751" i="62"/>
  <c r="C748" i="62"/>
  <c r="E34" i="54"/>
  <c r="C568" i="62"/>
  <c r="C574" i="62"/>
  <c r="C567" i="62"/>
  <c r="C564" i="62"/>
  <c r="C571" i="62"/>
  <c r="C569" i="62"/>
  <c r="C563" i="62"/>
  <c r="C565" i="62"/>
  <c r="C573" i="62"/>
  <c r="C572" i="62"/>
  <c r="C566" i="62"/>
  <c r="C570" i="62"/>
  <c r="E545" i="62"/>
  <c r="E546" i="62" s="1"/>
  <c r="E547" i="62" s="1"/>
  <c r="E548" i="62" s="1"/>
  <c r="E549" i="62" s="1"/>
  <c r="E550" i="62" s="1"/>
  <c r="E551" i="62" s="1"/>
  <c r="E552" i="62" s="1"/>
  <c r="E553" i="62" s="1"/>
  <c r="E554" i="62" s="1"/>
  <c r="E555" i="62" s="1"/>
  <c r="E556" i="62" s="1"/>
  <c r="E557" i="62" s="1"/>
  <c r="E558" i="62" s="1"/>
  <c r="E559" i="62" s="1"/>
  <c r="E560" i="62" s="1"/>
  <c r="E561" i="62" s="1"/>
  <c r="E562" i="62" s="1"/>
  <c r="E563" i="62" s="1"/>
  <c r="E564" i="62" s="1"/>
  <c r="E565" i="62" s="1"/>
  <c r="E566" i="62" s="1"/>
  <c r="E567" i="62" s="1"/>
  <c r="E568" i="62" s="1"/>
  <c r="E569" i="62" s="1"/>
  <c r="E570" i="62" s="1"/>
  <c r="E571" i="62" s="1"/>
  <c r="E572" i="62" s="1"/>
  <c r="E573" i="62" s="1"/>
  <c r="E574" i="62" s="1"/>
  <c r="E575" i="62" s="1"/>
  <c r="E576" i="62" s="1"/>
  <c r="E577" i="62" s="1"/>
  <c r="E578" i="62" s="1"/>
  <c r="E579" i="62" s="1"/>
  <c r="E580" i="62" s="1"/>
  <c r="E581" i="62" s="1"/>
  <c r="E582" i="62" s="1"/>
  <c r="E583" i="62" s="1"/>
  <c r="E584" i="62" s="1"/>
  <c r="E585" i="62" s="1"/>
  <c r="E586" i="62" s="1"/>
  <c r="E587" i="62" s="1"/>
  <c r="E588" i="62" s="1"/>
  <c r="E589" i="62" s="1"/>
  <c r="E590" i="62" s="1"/>
  <c r="E591" i="62" s="1"/>
  <c r="E592" i="62" s="1"/>
  <c r="E593" i="62" s="1"/>
  <c r="E594" i="62" s="1"/>
  <c r="E595" i="62" s="1"/>
  <c r="E596" i="62" s="1"/>
  <c r="E597" i="62" s="1"/>
  <c r="E598" i="62" s="1"/>
  <c r="E599" i="62" s="1"/>
  <c r="E600" i="62" s="1"/>
  <c r="E601" i="62" s="1"/>
  <c r="E602" i="62" s="1"/>
  <c r="E603" i="62" s="1"/>
  <c r="E604" i="62" s="1"/>
  <c r="E605" i="62" s="1"/>
  <c r="E606" i="62" s="1"/>
  <c r="E607" i="62" s="1"/>
  <c r="E608" i="62" s="1"/>
  <c r="E609" i="62" s="1"/>
  <c r="E610" i="62" s="1"/>
  <c r="E611" i="62" s="1"/>
  <c r="E612" i="62" s="1"/>
  <c r="E613" i="62" s="1"/>
  <c r="E614" i="62" s="1"/>
  <c r="E615" i="62" s="1"/>
  <c r="E616" i="62" s="1"/>
  <c r="E617" i="62" s="1"/>
  <c r="E618" i="62" s="1"/>
  <c r="E619" i="62" s="1"/>
  <c r="E620" i="62" s="1"/>
  <c r="E621" i="62" s="1"/>
  <c r="E622" i="62" s="1"/>
  <c r="E623" i="62" s="1"/>
  <c r="E624" i="62" s="1"/>
  <c r="E625" i="62" s="1"/>
  <c r="E626" i="62" s="1"/>
  <c r="E627" i="62" s="1"/>
  <c r="E628" i="62" s="1"/>
  <c r="E629" i="62" s="1"/>
  <c r="E630" i="62" s="1"/>
  <c r="E631" i="62" s="1"/>
  <c r="E632" i="62" s="1"/>
  <c r="E633" i="62" s="1"/>
  <c r="E634" i="62" s="1"/>
  <c r="E635" i="62" s="1"/>
  <c r="E636" i="62" s="1"/>
  <c r="E637" i="62" s="1"/>
  <c r="E638" i="62" s="1"/>
  <c r="E639" i="62" s="1"/>
  <c r="E640" i="62" s="1"/>
  <c r="E641" i="62" s="1"/>
  <c r="E642" i="62" s="1"/>
  <c r="E643" i="62" s="1"/>
  <c r="E644" i="62" s="1"/>
  <c r="E645" i="62" s="1"/>
  <c r="E646" i="62" s="1"/>
  <c r="E647" i="62" s="1"/>
  <c r="E648" i="62" s="1"/>
  <c r="E649" i="62" s="1"/>
  <c r="E650" i="62" s="1"/>
  <c r="E651" i="62" s="1"/>
  <c r="E652" i="62" s="1"/>
  <c r="E653" i="62" s="1"/>
  <c r="E654" i="62" s="1"/>
  <c r="E655" i="62" s="1"/>
  <c r="E656" i="62" s="1"/>
  <c r="E657" i="62" s="1"/>
  <c r="E658" i="62" s="1"/>
  <c r="E659" i="62" s="1"/>
  <c r="E660" i="62" s="1"/>
  <c r="E661" i="62" s="1"/>
  <c r="E662" i="62" s="1"/>
  <c r="E663" i="62" s="1"/>
  <c r="E664" i="62" s="1"/>
  <c r="E665" i="62" s="1"/>
  <c r="E666" i="62" s="1"/>
  <c r="E667" i="62" s="1"/>
  <c r="E668" i="62" s="1"/>
  <c r="E669" i="62" s="1"/>
  <c r="E670" i="62" s="1"/>
  <c r="E671" i="62" s="1"/>
  <c r="E672" i="62" s="1"/>
  <c r="E673" i="62" s="1"/>
  <c r="E674" i="62" s="1"/>
  <c r="E675" i="62" s="1"/>
  <c r="E676" i="62" s="1"/>
  <c r="E677" i="62" s="1"/>
  <c r="E678" i="62" s="1"/>
  <c r="E679" i="62" s="1"/>
  <c r="E680" i="62" s="1"/>
  <c r="E681" i="62" s="1"/>
  <c r="E682" i="62" s="1"/>
  <c r="E683" i="62" s="1"/>
  <c r="E684" i="62" s="1"/>
  <c r="E685" i="62" s="1"/>
  <c r="E686" i="62" s="1"/>
  <c r="E687" i="62" s="1"/>
  <c r="E688" i="62" s="1"/>
  <c r="E689" i="62" s="1"/>
  <c r="E690" i="62" s="1"/>
  <c r="E691" i="62" s="1"/>
  <c r="E692" i="62" s="1"/>
  <c r="E693" i="62" s="1"/>
  <c r="E694" i="62" s="1"/>
  <c r="E695" i="62" s="1"/>
  <c r="E696" i="62" s="1"/>
  <c r="E697" i="62" s="1"/>
  <c r="E698" i="62" s="1"/>
  <c r="E699" i="62" s="1"/>
  <c r="E700" i="62" s="1"/>
  <c r="E701" i="62" s="1"/>
  <c r="E702" i="62" s="1"/>
  <c r="E703" i="62" s="1"/>
  <c r="E704" i="62" s="1"/>
  <c r="E705" i="62" s="1"/>
  <c r="E706" i="62" s="1"/>
  <c r="E707" i="62" s="1"/>
  <c r="E708" i="62" s="1"/>
  <c r="E709" i="62" s="1"/>
  <c r="E710" i="62" s="1"/>
  <c r="E711" i="62" s="1"/>
  <c r="E712" i="62" s="1"/>
  <c r="E713" i="62" s="1"/>
  <c r="E714" i="62" s="1"/>
  <c r="E715" i="62" s="1"/>
  <c r="E716" i="62" s="1"/>
  <c r="E717" i="62" s="1"/>
  <c r="E718" i="62" s="1"/>
  <c r="E719" i="62" s="1"/>
  <c r="E720" i="62" s="1"/>
  <c r="E721" i="62" s="1"/>
  <c r="E722" i="62" s="1"/>
  <c r="E723" i="62" s="1"/>
  <c r="E724" i="62" s="1"/>
  <c r="E725" i="62" s="1"/>
  <c r="E726" i="62" s="1"/>
  <c r="E727" i="62" s="1"/>
  <c r="E728" i="62" s="1"/>
  <c r="E729" i="62" s="1"/>
  <c r="E730" i="62" s="1"/>
  <c r="E731" i="62" s="1"/>
  <c r="E732" i="62" s="1"/>
  <c r="E733" i="62" s="1"/>
  <c r="E734" i="62" s="1"/>
  <c r="E735" i="62" s="1"/>
  <c r="E736" i="62" s="1"/>
  <c r="E737" i="62" s="1"/>
  <c r="E738" i="62" s="1"/>
  <c r="E739" i="62" s="1"/>
  <c r="E740" i="62" s="1"/>
  <c r="E741" i="62" s="1"/>
  <c r="E742" i="62" s="1"/>
  <c r="E743" i="62" s="1"/>
  <c r="E744" i="62" s="1"/>
  <c r="E745" i="62" s="1"/>
  <c r="E746" i="62" s="1"/>
  <c r="E747" i="62" s="1"/>
  <c r="E748" i="62" s="1"/>
  <c r="E749" i="62" s="1"/>
  <c r="E750" i="62" s="1"/>
  <c r="E751" i="62" s="1"/>
  <c r="E752" i="62" s="1"/>
  <c r="E753" i="62" s="1"/>
  <c r="E754" i="62" s="1"/>
  <c r="E755" i="62" s="1"/>
  <c r="E756" i="62" s="1"/>
  <c r="E757" i="62" s="1"/>
  <c r="E758" i="62" s="1"/>
  <c r="E759" i="62" s="1"/>
  <c r="E760" i="62" s="1"/>
  <c r="E761" i="62" s="1"/>
  <c r="E762" i="62" s="1"/>
  <c r="E763" i="62" s="1"/>
  <c r="E764" i="62" s="1"/>
  <c r="E765" i="62" s="1"/>
  <c r="E766" i="62" s="1"/>
  <c r="E767" i="62" s="1"/>
  <c r="E768" i="62" s="1"/>
  <c r="E769" i="62" s="1"/>
  <c r="E770" i="62" s="1"/>
  <c r="E771" i="62" s="1"/>
  <c r="E772" i="62" s="1"/>
  <c r="E773" i="62" s="1"/>
  <c r="E774" i="62" s="1"/>
  <c r="E775" i="62" s="1"/>
  <c r="E776" i="62" s="1"/>
  <c r="E777" i="62" s="1"/>
  <c r="E778" i="62" s="1"/>
  <c r="E779" i="62" s="1"/>
  <c r="E780" i="62" s="1"/>
  <c r="E781" i="62" s="1"/>
  <c r="E782" i="62" s="1"/>
  <c r="E783" i="62" s="1"/>
  <c r="E784" i="62" s="1"/>
  <c r="E785" i="62" s="1"/>
  <c r="E786" i="62" s="1"/>
  <c r="E787" i="62" s="1"/>
  <c r="E788" i="62" s="1"/>
  <c r="E789" i="62" s="1"/>
  <c r="E790" i="62" s="1"/>
  <c r="E791" i="62" s="1"/>
  <c r="E792" i="62" s="1"/>
  <c r="E793" i="62" s="1"/>
  <c r="E794" i="62" s="1"/>
  <c r="E795" i="62" s="1"/>
  <c r="E796" i="62" s="1"/>
  <c r="E797" i="62" s="1"/>
  <c r="E798" i="62" s="1"/>
  <c r="E799" i="62" s="1"/>
  <c r="E800" i="62" s="1"/>
  <c r="E801" i="62" s="1"/>
  <c r="E802" i="62" s="1"/>
  <c r="E803" i="62" s="1"/>
  <c r="E804" i="62" s="1"/>
  <c r="E805" i="62" s="1"/>
  <c r="E806" i="62" s="1"/>
  <c r="E807" i="62" s="1"/>
  <c r="E808" i="62" s="1"/>
  <c r="E809" i="62" s="1"/>
  <c r="E810" i="62" s="1"/>
  <c r="E811" i="62" s="1"/>
  <c r="E812" i="62" s="1"/>
  <c r="E813" i="62" s="1"/>
  <c r="E814" i="62" s="1"/>
  <c r="E815" i="62" s="1"/>
  <c r="E816" i="62" s="1"/>
  <c r="E817" i="62" s="1"/>
  <c r="E818" i="62" s="1"/>
  <c r="E819" i="62" s="1"/>
  <c r="E820" i="62" s="1"/>
  <c r="E821" i="62" s="1"/>
  <c r="E822" i="62" s="1"/>
  <c r="E823" i="62" s="1"/>
  <c r="E824" i="62" s="1"/>
  <c r="E825" i="62" s="1"/>
  <c r="E826" i="62" s="1"/>
  <c r="E827" i="62" s="1"/>
  <c r="E828" i="62" s="1"/>
  <c r="E829" i="62" s="1"/>
  <c r="E830" i="62" s="1"/>
  <c r="E831" i="62" s="1"/>
  <c r="E832" i="62" s="1"/>
  <c r="E833" i="62" s="1"/>
  <c r="E834" i="62" s="1"/>
  <c r="E835" i="62" s="1"/>
  <c r="E836" i="62" s="1"/>
  <c r="E837" i="62" s="1"/>
  <c r="E838" i="62" s="1"/>
  <c r="E839" i="62" s="1"/>
  <c r="E840" i="62" s="1"/>
  <c r="E841" i="62" s="1"/>
  <c r="E842" i="62" s="1"/>
  <c r="E843" i="62" s="1"/>
  <c r="E844" i="62" s="1"/>
  <c r="E845" i="62" s="1"/>
  <c r="E846" i="62" s="1"/>
  <c r="E847" i="62" s="1"/>
  <c r="E848" i="62" s="1"/>
  <c r="E849" i="62" s="1"/>
  <c r="E850" i="62" s="1"/>
  <c r="E851" i="62" s="1"/>
  <c r="E852" i="62" s="1"/>
  <c r="E853" i="62" s="1"/>
  <c r="E854" i="62" s="1"/>
  <c r="E855" i="62" s="1"/>
  <c r="E856" i="62" s="1"/>
  <c r="E857" i="62" s="1"/>
  <c r="E858" i="62" s="1"/>
  <c r="E859" i="62" s="1"/>
  <c r="E860" i="62" s="1"/>
  <c r="E861" i="62" s="1"/>
  <c r="E862" i="62" s="1"/>
  <c r="E863" i="62" s="1"/>
  <c r="E864" i="62" s="1"/>
  <c r="E865" i="62" s="1"/>
  <c r="E866" i="62" s="1"/>
  <c r="E867" i="62" s="1"/>
  <c r="E868" i="62" s="1"/>
  <c r="E869" i="62" s="1"/>
  <c r="E870" i="62" s="1"/>
  <c r="E871" i="62" s="1"/>
  <c r="E872" i="62" s="1"/>
  <c r="E873" i="62" s="1"/>
  <c r="E874" i="62" s="1"/>
  <c r="E875" i="62" s="1"/>
  <c r="E876" i="62" s="1"/>
  <c r="E877" i="62" s="1"/>
  <c r="E878" i="62" s="1"/>
  <c r="E879" i="62" s="1"/>
  <c r="E880" i="62" s="1"/>
  <c r="E881" i="62" s="1"/>
  <c r="E882" i="62" s="1"/>
  <c r="E883" i="62" s="1"/>
  <c r="E884" i="62" s="1"/>
  <c r="E885" i="62" s="1"/>
  <c r="E886" i="62" s="1"/>
  <c r="E887" i="62" s="1"/>
  <c r="E888" i="62" s="1"/>
  <c r="E889" i="62" s="1"/>
  <c r="E890" i="62" s="1"/>
  <c r="E891" i="62" s="1"/>
  <c r="E892" i="62" s="1"/>
  <c r="E893" i="62" s="1"/>
  <c r="E894" i="62" s="1"/>
  <c r="E895" i="62" s="1"/>
  <c r="E896" i="62" s="1"/>
  <c r="E897" i="62" s="1"/>
  <c r="E898" i="62" s="1"/>
  <c r="E899" i="62" s="1"/>
  <c r="E900" i="62" s="1"/>
  <c r="E901" i="62" s="1"/>
  <c r="E902" i="62" s="1"/>
  <c r="E903" i="62" s="1"/>
  <c r="E904" i="62" s="1"/>
  <c r="E905" i="62" s="1"/>
  <c r="E906" i="62" s="1"/>
  <c r="E907" i="62" s="1"/>
  <c r="E908" i="62" s="1"/>
  <c r="E909" i="62" s="1"/>
  <c r="E910" i="62" s="1"/>
  <c r="E911" i="62" s="1"/>
  <c r="E912" i="62" s="1"/>
  <c r="E913" i="62" s="1"/>
  <c r="E914" i="62" s="1"/>
  <c r="E915" i="62" s="1"/>
  <c r="E916" i="62" s="1"/>
  <c r="E917" i="62" s="1"/>
  <c r="E918" i="62" s="1"/>
  <c r="E919" i="62" s="1"/>
  <c r="E920" i="62" s="1"/>
  <c r="E921" i="62" s="1"/>
  <c r="E922" i="62" s="1"/>
  <c r="E923" i="62" s="1"/>
  <c r="E924" i="62" s="1"/>
  <c r="E925" i="62" s="1"/>
  <c r="E926" i="62" s="1"/>
  <c r="E927" i="62" s="1"/>
  <c r="E928" i="62" s="1"/>
  <c r="E929" i="62" s="1"/>
  <c r="E930" i="62" s="1"/>
  <c r="E931" i="62" s="1"/>
  <c r="E932" i="62" s="1"/>
  <c r="E933" i="62" s="1"/>
  <c r="E934" i="62" s="1"/>
  <c r="E935" i="62" s="1"/>
  <c r="E936" i="62" s="1"/>
  <c r="E937" i="62" s="1"/>
  <c r="E938" i="62" s="1"/>
  <c r="E939" i="62" s="1"/>
  <c r="E940" i="62" s="1"/>
  <c r="E941" i="62" s="1"/>
  <c r="E942" i="62" s="1"/>
  <c r="E943" i="62" s="1"/>
  <c r="E944" i="62" s="1"/>
  <c r="E945" i="62" s="1"/>
  <c r="E946" i="62" s="1"/>
  <c r="E947" i="62" s="1"/>
  <c r="E948" i="62" s="1"/>
  <c r="E949" i="62" s="1"/>
  <c r="E950" i="62" s="1"/>
  <c r="E951" i="62" s="1"/>
  <c r="E952" i="62" s="1"/>
  <c r="E953" i="62" s="1"/>
  <c r="E954" i="62" s="1"/>
  <c r="E955" i="62" s="1"/>
  <c r="E956" i="62" s="1"/>
  <c r="E957" i="62" s="1"/>
  <c r="E958" i="62" s="1"/>
  <c r="E959" i="62" s="1"/>
  <c r="E960" i="62" s="1"/>
  <c r="E961" i="62" s="1"/>
  <c r="E962" i="62" s="1"/>
  <c r="E963" i="62" s="1"/>
  <c r="E964" i="62" s="1"/>
  <c r="E965" i="62" s="1"/>
  <c r="E966" i="62" s="1"/>
  <c r="E967" i="62" s="1"/>
  <c r="E968" i="62" s="1"/>
  <c r="E969" i="62" s="1"/>
  <c r="E970" i="62" s="1"/>
  <c r="E971" i="62" s="1"/>
  <c r="E972" i="62" s="1"/>
  <c r="E973" i="62" s="1"/>
  <c r="E974" i="62" s="1"/>
  <c r="E975" i="62" s="1"/>
  <c r="E976" i="62" s="1"/>
  <c r="E977" i="62" s="1"/>
  <c r="E978" i="62" s="1"/>
  <c r="E979" i="62" s="1"/>
  <c r="E980" i="62" s="1"/>
  <c r="E981" i="62" s="1"/>
  <c r="E982" i="62" s="1"/>
  <c r="E983" i="62" s="1"/>
  <c r="E984" i="62" s="1"/>
  <c r="E985" i="62" s="1"/>
  <c r="E986" i="62" s="1"/>
  <c r="E987" i="62" s="1"/>
  <c r="E988" i="62" s="1"/>
  <c r="E989" i="62" s="1"/>
  <c r="E990" i="62" s="1"/>
  <c r="E991" i="62" s="1"/>
  <c r="E992" i="62" s="1"/>
  <c r="E993" i="62" s="1"/>
  <c r="E994" i="62" s="1"/>
  <c r="E995" i="62" s="1"/>
  <c r="E996" i="62" s="1"/>
  <c r="E997" i="62" s="1"/>
  <c r="E998" i="62" s="1"/>
  <c r="E999" i="62" s="1"/>
  <c r="E1000" i="62" s="1"/>
  <c r="E1001" i="62" s="1"/>
  <c r="E1002" i="62" s="1"/>
  <c r="E1003" i="62" s="1"/>
  <c r="E1004" i="62" s="1"/>
  <c r="E1005" i="62" s="1"/>
  <c r="E1006" i="62" s="1"/>
  <c r="E1007" i="62" s="1"/>
  <c r="E1008" i="62" s="1"/>
  <c r="E1009" i="62" s="1"/>
  <c r="E1010" i="62" s="1"/>
  <c r="E1011" i="62" s="1"/>
  <c r="E1012" i="62" s="1"/>
  <c r="E1013" i="62" s="1"/>
  <c r="E1014" i="62" s="1"/>
  <c r="E1015" i="62" s="1"/>
  <c r="E1016" i="62" s="1"/>
  <c r="E1017" i="62" s="1"/>
  <c r="E1018" i="62" s="1"/>
  <c r="C843" i="62"/>
  <c r="C845" i="62"/>
  <c r="C849" i="62"/>
  <c r="C840" i="62"/>
  <c r="C846" i="62"/>
  <c r="C842" i="62"/>
  <c r="C844" i="62"/>
  <c r="C841" i="62"/>
  <c r="C848" i="62"/>
  <c r="C850" i="62"/>
  <c r="C839" i="62"/>
  <c r="C847" i="62"/>
  <c r="C734" i="62"/>
  <c r="C742" i="62"/>
  <c r="C731" i="62"/>
  <c r="C738" i="62"/>
  <c r="C733" i="62"/>
  <c r="C739" i="62"/>
  <c r="C737" i="62"/>
  <c r="C732" i="62"/>
  <c r="C741" i="62"/>
  <c r="C740" i="62"/>
  <c r="C736" i="62"/>
  <c r="C735" i="62"/>
  <c r="C944" i="62"/>
  <c r="C946" i="62"/>
  <c r="C938" i="62"/>
  <c r="C943" i="62"/>
  <c r="C939" i="62"/>
  <c r="C940" i="62"/>
  <c r="C935" i="62"/>
  <c r="C941" i="62"/>
  <c r="C945" i="62"/>
  <c r="C937" i="62"/>
  <c r="C942" i="62"/>
  <c r="C936" i="62"/>
  <c r="E13" i="54"/>
  <c r="I31" i="62"/>
  <c r="D30" i="62"/>
  <c r="E31" i="62"/>
  <c r="G29" i="62"/>
  <c r="G31" i="62"/>
  <c r="J31" i="62"/>
  <c r="D29" i="62"/>
  <c r="E29" i="62"/>
  <c r="F29" i="62"/>
  <c r="I30" i="62"/>
  <c r="F30" i="62"/>
  <c r="F31" i="62"/>
  <c r="I29" i="62"/>
  <c r="J29" i="62"/>
  <c r="J30" i="62"/>
  <c r="D31" i="62"/>
  <c r="E30" i="62"/>
  <c r="H29" i="62"/>
  <c r="G30" i="62"/>
  <c r="H30" i="62"/>
  <c r="H31" i="62"/>
  <c r="AG19" i="104"/>
  <c r="D49" i="71"/>
  <c r="D181" i="41"/>
  <c r="F181" i="41" s="1"/>
  <c r="I57" i="41"/>
  <c r="J57" i="41" s="1"/>
  <c r="K57" i="41" s="1"/>
  <c r="F10" i="60"/>
  <c r="F14" i="60" s="1"/>
  <c r="F196" i="41"/>
  <c r="D197" i="41"/>
  <c r="F197" i="41" s="1"/>
  <c r="D189" i="41"/>
  <c r="F188" i="41"/>
  <c r="C34" i="66"/>
  <c r="D34" i="53"/>
  <c r="L77" i="41"/>
  <c r="L91" i="41" s="1"/>
  <c r="E157" i="41" l="1"/>
  <c r="D204" i="41"/>
  <c r="D211" i="41" s="1"/>
  <c r="I72" i="41"/>
  <c r="J72" i="41" s="1"/>
  <c r="K72" i="41" s="1"/>
  <c r="D72" i="56" s="1"/>
  <c r="I42" i="41"/>
  <c r="J42" i="41" s="1"/>
  <c r="D54" i="56"/>
  <c r="D70" i="56"/>
  <c r="F25" i="69"/>
  <c r="H24" i="69"/>
  <c r="F551" i="62"/>
  <c r="F552" i="62" s="1"/>
  <c r="F553" i="62" s="1"/>
  <c r="F554" i="62" s="1"/>
  <c r="F555" i="62" s="1"/>
  <c r="F556" i="62" s="1"/>
  <c r="F557" i="62" s="1"/>
  <c r="F558" i="62" s="1"/>
  <c r="F559" i="62" s="1"/>
  <c r="F560" i="62" s="1"/>
  <c r="F561" i="62" s="1"/>
  <c r="F562" i="62" s="1"/>
  <c r="G552" i="62"/>
  <c r="G553" i="62" s="1"/>
  <c r="G554" i="62" s="1"/>
  <c r="G555" i="62" s="1"/>
  <c r="G556" i="62" s="1"/>
  <c r="G557" i="62" s="1"/>
  <c r="G558" i="62" s="1"/>
  <c r="G559" i="62" s="1"/>
  <c r="G560" i="62" s="1"/>
  <c r="G561" i="62" s="1"/>
  <c r="G562" i="62" s="1"/>
  <c r="G563" i="62" s="1"/>
  <c r="G564" i="62" s="1"/>
  <c r="D172" i="41"/>
  <c r="D107" i="41"/>
  <c r="D225" i="41" s="1"/>
  <c r="D163" i="41"/>
  <c r="F163" i="41" s="1"/>
  <c r="F162" i="41"/>
  <c r="E15" i="54"/>
  <c r="E36" i="54"/>
  <c r="E528" i="62"/>
  <c r="H528" i="62"/>
  <c r="D528" i="62"/>
  <c r="F528" i="62"/>
  <c r="G528" i="62"/>
  <c r="J528" i="62"/>
  <c r="AH19" i="104"/>
  <c r="H34" i="62"/>
  <c r="M28" i="57" s="1"/>
  <c r="M36" i="57" s="1"/>
  <c r="M38" i="57" s="1"/>
  <c r="I528" i="62"/>
  <c r="D33" i="62"/>
  <c r="D28" i="57" s="1"/>
  <c r="D36" i="57" s="1"/>
  <c r="E34" i="62"/>
  <c r="G28" i="57" s="1"/>
  <c r="G36" i="57" s="1"/>
  <c r="G38" i="57" s="1"/>
  <c r="I34" i="62"/>
  <c r="O28" i="57" s="1"/>
  <c r="O36" i="57" s="1"/>
  <c r="O38" i="57" s="1"/>
  <c r="AI19" i="104"/>
  <c r="G33" i="62"/>
  <c r="J28" i="57" s="1"/>
  <c r="J36" i="57" s="1"/>
  <c r="J38" i="57" s="1"/>
  <c r="E33" i="62"/>
  <c r="F28" i="57" s="1"/>
  <c r="F36" i="57" s="1"/>
  <c r="F38" i="57" s="1"/>
  <c r="F33" i="62"/>
  <c r="H28" i="57" s="1"/>
  <c r="H36" i="57" s="1"/>
  <c r="H38" i="57" s="1"/>
  <c r="F563" i="62"/>
  <c r="D34" i="62"/>
  <c r="E28" i="57" s="1"/>
  <c r="E36" i="57" s="1"/>
  <c r="I33" i="62"/>
  <c r="N28" i="57" s="1"/>
  <c r="N36" i="57" s="1"/>
  <c r="N38" i="57" s="1"/>
  <c r="H33" i="62"/>
  <c r="L28" i="57" s="1"/>
  <c r="J34" i="62"/>
  <c r="Q28" i="57" s="1"/>
  <c r="J33" i="62"/>
  <c r="P28" i="57" s="1"/>
  <c r="G34" i="62"/>
  <c r="K28" i="57" s="1"/>
  <c r="F34" i="62"/>
  <c r="I28" i="57" s="1"/>
  <c r="I16" i="41"/>
  <c r="J16" i="41" s="1"/>
  <c r="K16" i="41" s="1"/>
  <c r="I48" i="41"/>
  <c r="J48" i="41" s="1"/>
  <c r="J50" i="41" s="1"/>
  <c r="I77" i="41"/>
  <c r="J77" i="41" s="1"/>
  <c r="K77" i="41" s="1"/>
  <c r="I53" i="41"/>
  <c r="J53" i="41" s="1"/>
  <c r="J56" i="41" s="1"/>
  <c r="I68" i="41"/>
  <c r="J68" i="41" s="1"/>
  <c r="K68" i="41" s="1"/>
  <c r="M68" i="41" s="1"/>
  <c r="C20" i="70" s="1"/>
  <c r="E20" i="70" s="1"/>
  <c r="I10" i="41"/>
  <c r="J10" i="41" s="1"/>
  <c r="K10" i="41" s="1"/>
  <c r="I66" i="41"/>
  <c r="J66" i="41" s="1"/>
  <c r="K66" i="41" s="1"/>
  <c r="I18" i="41"/>
  <c r="J18" i="41" s="1"/>
  <c r="J19" i="41" s="1"/>
  <c r="I64" i="41"/>
  <c r="J64" i="41" s="1"/>
  <c r="K64" i="41" s="1"/>
  <c r="I60" i="41"/>
  <c r="J60" i="41" s="1"/>
  <c r="K60" i="41" s="1"/>
  <c r="I47" i="41"/>
  <c r="J47" i="41" s="1"/>
  <c r="I30" i="41"/>
  <c r="J30" i="41" s="1"/>
  <c r="J32" i="41" s="1"/>
  <c r="I73" i="41"/>
  <c r="J73" i="41" s="1"/>
  <c r="K73" i="41" s="1"/>
  <c r="M73" i="41" s="1"/>
  <c r="C25" i="70" s="1"/>
  <c r="E25" i="70" s="1"/>
  <c r="I71" i="41"/>
  <c r="J71" i="41" s="1"/>
  <c r="K71" i="41" s="1"/>
  <c r="I59" i="41"/>
  <c r="J59" i="41" s="1"/>
  <c r="K59" i="41" s="1"/>
  <c r="I70" i="41"/>
  <c r="J70" i="41" s="1"/>
  <c r="K70" i="41" s="1"/>
  <c r="I69" i="41"/>
  <c r="J69" i="41" s="1"/>
  <c r="K69" i="41" s="1"/>
  <c r="M69" i="41" s="1"/>
  <c r="C21" i="70" s="1"/>
  <c r="E21" i="70" s="1"/>
  <c r="I36" i="41"/>
  <c r="J36" i="41" s="1"/>
  <c r="J38" i="41" s="1"/>
  <c r="I17" i="41"/>
  <c r="I26" i="41"/>
  <c r="J26" i="41" s="1"/>
  <c r="J28" i="41" s="1"/>
  <c r="I67" i="41"/>
  <c r="J67" i="41" s="1"/>
  <c r="K67" i="41" s="1"/>
  <c r="I11" i="41"/>
  <c r="J11" i="41" s="1"/>
  <c r="J12" i="41" s="1"/>
  <c r="K12" i="41" s="1"/>
  <c r="D10" i="56" s="1"/>
  <c r="I61" i="41"/>
  <c r="J61" i="41" s="1"/>
  <c r="I65" i="41"/>
  <c r="J65" i="41" s="1"/>
  <c r="K65" i="41" s="1"/>
  <c r="I22" i="41"/>
  <c r="J22" i="41" s="1"/>
  <c r="J23" i="41" s="1"/>
  <c r="I63" i="41"/>
  <c r="J63" i="41" s="1"/>
  <c r="I62" i="41"/>
  <c r="J62" i="41" s="1"/>
  <c r="I58" i="41"/>
  <c r="J58" i="41" s="1"/>
  <c r="K58" i="41" s="1"/>
  <c r="I9" i="41"/>
  <c r="J9" i="41" s="1"/>
  <c r="K9" i="41" s="1"/>
  <c r="D142" i="41"/>
  <c r="D13" i="53" s="1"/>
  <c r="D9" i="53" s="1"/>
  <c r="D16" i="53" s="1"/>
  <c r="F12" i="60"/>
  <c r="F54" i="56"/>
  <c r="M57" i="41"/>
  <c r="F189" i="41"/>
  <c r="D25" i="53"/>
  <c r="D213" i="41" l="1"/>
  <c r="D212" i="41"/>
  <c r="J46" i="41"/>
  <c r="J45" i="41"/>
  <c r="J44" i="41"/>
  <c r="J43" i="41"/>
  <c r="K26" i="41"/>
  <c r="K22" i="41"/>
  <c r="K18" i="41"/>
  <c r="K42" i="41"/>
  <c r="H75" i="78" s="1"/>
  <c r="H83" i="78" s="1"/>
  <c r="K36" i="41"/>
  <c r="K30" i="41"/>
  <c r="D58" i="56"/>
  <c r="F58" i="56" s="1"/>
  <c r="M72" i="41"/>
  <c r="D55" i="56"/>
  <c r="F55" i="56" s="1"/>
  <c r="D71" i="56"/>
  <c r="F32" i="88"/>
  <c r="F33" i="88" s="1"/>
  <c r="D71" i="57"/>
  <c r="F71" i="57" s="1"/>
  <c r="E32" i="82"/>
  <c r="E33" i="82" s="1"/>
  <c r="G71" i="83"/>
  <c r="G72" i="83" s="1"/>
  <c r="C15" i="67"/>
  <c r="D7" i="56"/>
  <c r="H53" i="75"/>
  <c r="H57" i="75" s="1"/>
  <c r="D91" i="57"/>
  <c r="F91" i="57" s="1"/>
  <c r="G35" i="86"/>
  <c r="G36" i="86" s="1"/>
  <c r="F55" i="77"/>
  <c r="F56" i="77" s="1"/>
  <c r="D69" i="57"/>
  <c r="G34" i="80"/>
  <c r="G35" i="80" s="1"/>
  <c r="D90" i="57"/>
  <c r="F90" i="57" s="1"/>
  <c r="M71" i="41"/>
  <c r="E69" i="56" s="1"/>
  <c r="D69" i="56"/>
  <c r="D57" i="56"/>
  <c r="F57" i="56" s="1"/>
  <c r="G31" i="102"/>
  <c r="G32" i="102" s="1"/>
  <c r="D92" i="57"/>
  <c r="F92" i="57" s="1"/>
  <c r="M67" i="41"/>
  <c r="G26" i="84" s="1"/>
  <c r="G27" i="84" s="1"/>
  <c r="F26" i="84"/>
  <c r="F27" i="84" s="1"/>
  <c r="D111" i="57"/>
  <c r="D8" i="56"/>
  <c r="F8" i="56" s="1"/>
  <c r="H54" i="75"/>
  <c r="H58" i="75" s="1"/>
  <c r="M70" i="41"/>
  <c r="E68" i="56" s="1"/>
  <c r="D68" i="56"/>
  <c r="D56" i="56"/>
  <c r="F56" i="56" s="1"/>
  <c r="F26" i="69"/>
  <c r="H25" i="69"/>
  <c r="F172" i="41"/>
  <c r="D175" i="41"/>
  <c r="D166" i="41"/>
  <c r="G30" i="57"/>
  <c r="M30" i="57"/>
  <c r="O30" i="57"/>
  <c r="F30" i="57"/>
  <c r="H30" i="57"/>
  <c r="J30" i="57"/>
  <c r="G565" i="62"/>
  <c r="G566" i="62" s="1"/>
  <c r="G567" i="62" s="1"/>
  <c r="G568" i="62" s="1"/>
  <c r="G569" i="62" s="1"/>
  <c r="G570" i="62" s="1"/>
  <c r="G571" i="62" s="1"/>
  <c r="G572" i="62" s="1"/>
  <c r="G573" i="62" s="1"/>
  <c r="G574" i="62" s="1"/>
  <c r="G575" i="62" s="1"/>
  <c r="G576" i="62" s="1"/>
  <c r="G577" i="62" s="1"/>
  <c r="G578" i="62" s="1"/>
  <c r="G579" i="62" s="1"/>
  <c r="G580" i="62" s="1"/>
  <c r="G581" i="62" s="1"/>
  <c r="G582" i="62" s="1"/>
  <c r="G583" i="62" s="1"/>
  <c r="G584" i="62" s="1"/>
  <c r="G585" i="62" s="1"/>
  <c r="G586" i="62" s="1"/>
  <c r="G587" i="62" s="1"/>
  <c r="G588" i="62" s="1"/>
  <c r="G589" i="62" s="1"/>
  <c r="G590" i="62" s="1"/>
  <c r="G591" i="62" s="1"/>
  <c r="G592" i="62" s="1"/>
  <c r="G593" i="62" s="1"/>
  <c r="G594" i="62" s="1"/>
  <c r="G595" i="62" s="1"/>
  <c r="G596" i="62" s="1"/>
  <c r="G597" i="62" s="1"/>
  <c r="G598" i="62" s="1"/>
  <c r="G599" i="62" s="1"/>
  <c r="G600" i="62" s="1"/>
  <c r="G601" i="62" s="1"/>
  <c r="G602" i="62" s="1"/>
  <c r="G603" i="62" s="1"/>
  <c r="G604" i="62" s="1"/>
  <c r="G605" i="62" s="1"/>
  <c r="G606" i="62" s="1"/>
  <c r="G607" i="62" s="1"/>
  <c r="G608" i="62" s="1"/>
  <c r="G609" i="62" s="1"/>
  <c r="G610" i="62" s="1"/>
  <c r="G611" i="62" s="1"/>
  <c r="G612" i="62" s="1"/>
  <c r="G613" i="62" s="1"/>
  <c r="G614" i="62" s="1"/>
  <c r="G615" i="62" s="1"/>
  <c r="G616" i="62" s="1"/>
  <c r="G617" i="62" s="1"/>
  <c r="G618" i="62" s="1"/>
  <c r="G619" i="62" s="1"/>
  <c r="G620" i="62" s="1"/>
  <c r="G621" i="62" s="1"/>
  <c r="G622" i="62" s="1"/>
  <c r="G623" i="62" s="1"/>
  <c r="G624" i="62" s="1"/>
  <c r="G625" i="62" s="1"/>
  <c r="G626" i="62" s="1"/>
  <c r="G627" i="62" s="1"/>
  <c r="G628" i="62" s="1"/>
  <c r="G629" i="62" s="1"/>
  <c r="G630" i="62" s="1"/>
  <c r="G631" i="62" s="1"/>
  <c r="G632" i="62" s="1"/>
  <c r="G633" i="62" s="1"/>
  <c r="G634" i="62" s="1"/>
  <c r="G635" i="62" s="1"/>
  <c r="G636" i="62" s="1"/>
  <c r="G637" i="62" s="1"/>
  <c r="G638" i="62" s="1"/>
  <c r="G639" i="62" s="1"/>
  <c r="G640" i="62" s="1"/>
  <c r="G641" i="62" s="1"/>
  <c r="G642" i="62" s="1"/>
  <c r="G643" i="62" s="1"/>
  <c r="G644" i="62" s="1"/>
  <c r="G645" i="62" s="1"/>
  <c r="G646" i="62" s="1"/>
  <c r="G647" i="62" s="1"/>
  <c r="G648" i="62" s="1"/>
  <c r="G649" i="62" s="1"/>
  <c r="G650" i="62" s="1"/>
  <c r="G651" i="62" s="1"/>
  <c r="G652" i="62" s="1"/>
  <c r="G653" i="62" s="1"/>
  <c r="G654" i="62" s="1"/>
  <c r="G655" i="62" s="1"/>
  <c r="G656" i="62" s="1"/>
  <c r="G657" i="62" s="1"/>
  <c r="G658" i="62" s="1"/>
  <c r="G659" i="62" s="1"/>
  <c r="G660" i="62" s="1"/>
  <c r="G661" i="62" s="1"/>
  <c r="G662" i="62" s="1"/>
  <c r="G663" i="62" s="1"/>
  <c r="G664" i="62" s="1"/>
  <c r="G665" i="62" s="1"/>
  <c r="G666" i="62" s="1"/>
  <c r="G667" i="62" s="1"/>
  <c r="G668" i="62" s="1"/>
  <c r="G669" i="62" s="1"/>
  <c r="G670" i="62" s="1"/>
  <c r="G671" i="62" s="1"/>
  <c r="G672" i="62" s="1"/>
  <c r="G673" i="62" s="1"/>
  <c r="G674" i="62" s="1"/>
  <c r="G675" i="62" s="1"/>
  <c r="G676" i="62" s="1"/>
  <c r="G677" i="62" s="1"/>
  <c r="G678" i="62" s="1"/>
  <c r="G679" i="62" s="1"/>
  <c r="G680" i="62" s="1"/>
  <c r="G681" i="62" s="1"/>
  <c r="G682" i="62" s="1"/>
  <c r="G683" i="62" s="1"/>
  <c r="G684" i="62" s="1"/>
  <c r="G685" i="62" s="1"/>
  <c r="G686" i="62" s="1"/>
  <c r="G687" i="62" s="1"/>
  <c r="G688" i="62" s="1"/>
  <c r="G689" i="62" s="1"/>
  <c r="G690" i="62" s="1"/>
  <c r="G691" i="62" s="1"/>
  <c r="G692" i="62" s="1"/>
  <c r="G693" i="62" s="1"/>
  <c r="G694" i="62" s="1"/>
  <c r="G695" i="62" s="1"/>
  <c r="G696" i="62" s="1"/>
  <c r="G697" i="62" s="1"/>
  <c r="G698" i="62" s="1"/>
  <c r="G699" i="62" s="1"/>
  <c r="G700" i="62" s="1"/>
  <c r="G701" i="62" s="1"/>
  <c r="G702" i="62" s="1"/>
  <c r="G703" i="62" s="1"/>
  <c r="G704" i="62" s="1"/>
  <c r="G705" i="62" s="1"/>
  <c r="G706" i="62" s="1"/>
  <c r="G707" i="62" s="1"/>
  <c r="G708" i="62" s="1"/>
  <c r="G709" i="62" s="1"/>
  <c r="G710" i="62" s="1"/>
  <c r="G711" i="62" s="1"/>
  <c r="G712" i="62" s="1"/>
  <c r="G713" i="62" s="1"/>
  <c r="G714" i="62" s="1"/>
  <c r="G715" i="62" s="1"/>
  <c r="G716" i="62" s="1"/>
  <c r="G717" i="62" s="1"/>
  <c r="G718" i="62" s="1"/>
  <c r="G719" i="62" s="1"/>
  <c r="G720" i="62" s="1"/>
  <c r="G721" i="62" s="1"/>
  <c r="G722" i="62" s="1"/>
  <c r="G723" i="62" s="1"/>
  <c r="G724" i="62" s="1"/>
  <c r="G725" i="62" s="1"/>
  <c r="G726" i="62" s="1"/>
  <c r="G727" i="62" s="1"/>
  <c r="G728" i="62" s="1"/>
  <c r="G729" i="62" s="1"/>
  <c r="G730" i="62" s="1"/>
  <c r="G731" i="62" s="1"/>
  <c r="G732" i="62" s="1"/>
  <c r="G733" i="62" s="1"/>
  <c r="G734" i="62" s="1"/>
  <c r="G735" i="62" s="1"/>
  <c r="G736" i="62" s="1"/>
  <c r="G737" i="62" s="1"/>
  <c r="G738" i="62" s="1"/>
  <c r="G739" i="62" s="1"/>
  <c r="G740" i="62" s="1"/>
  <c r="G741" i="62" s="1"/>
  <c r="G742" i="62" s="1"/>
  <c r="G743" i="62" s="1"/>
  <c r="G744" i="62" s="1"/>
  <c r="G745" i="62" s="1"/>
  <c r="G746" i="62" s="1"/>
  <c r="G747" i="62" s="1"/>
  <c r="G748" i="62" s="1"/>
  <c r="G749" i="62" s="1"/>
  <c r="G750" i="62" s="1"/>
  <c r="G751" i="62" s="1"/>
  <c r="G752" i="62" s="1"/>
  <c r="G753" i="62" s="1"/>
  <c r="G754" i="62" s="1"/>
  <c r="G755" i="62" s="1"/>
  <c r="G756" i="62" s="1"/>
  <c r="G757" i="62" s="1"/>
  <c r="G758" i="62" s="1"/>
  <c r="G759" i="62" s="1"/>
  <c r="G760" i="62" s="1"/>
  <c r="G761" i="62" s="1"/>
  <c r="G762" i="62" s="1"/>
  <c r="G763" i="62" s="1"/>
  <c r="G764" i="62" s="1"/>
  <c r="G765" i="62" s="1"/>
  <c r="G766" i="62" s="1"/>
  <c r="G767" i="62" s="1"/>
  <c r="G768" i="62" s="1"/>
  <c r="G769" i="62" s="1"/>
  <c r="G770" i="62" s="1"/>
  <c r="G771" i="62" s="1"/>
  <c r="G772" i="62" s="1"/>
  <c r="G773" i="62" s="1"/>
  <c r="G774" i="62" s="1"/>
  <c r="G775" i="62" s="1"/>
  <c r="G776" i="62" s="1"/>
  <c r="G777" i="62" s="1"/>
  <c r="G778" i="62" s="1"/>
  <c r="G779" i="62" s="1"/>
  <c r="G780" i="62" s="1"/>
  <c r="G781" i="62" s="1"/>
  <c r="G782" i="62" s="1"/>
  <c r="G783" i="62" s="1"/>
  <c r="G784" i="62" s="1"/>
  <c r="G785" i="62" s="1"/>
  <c r="G786" i="62" s="1"/>
  <c r="G787" i="62" s="1"/>
  <c r="G788" i="62" s="1"/>
  <c r="G789" i="62" s="1"/>
  <c r="G790" i="62" s="1"/>
  <c r="G791" i="62" s="1"/>
  <c r="G792" i="62" s="1"/>
  <c r="G793" i="62" s="1"/>
  <c r="G794" i="62" s="1"/>
  <c r="G795" i="62" s="1"/>
  <c r="G796" i="62" s="1"/>
  <c r="G797" i="62" s="1"/>
  <c r="G798" i="62" s="1"/>
  <c r="G799" i="62" s="1"/>
  <c r="G800" i="62" s="1"/>
  <c r="G801" i="62" s="1"/>
  <c r="G802" i="62" s="1"/>
  <c r="G803" i="62" s="1"/>
  <c r="G804" i="62" s="1"/>
  <c r="G805" i="62" s="1"/>
  <c r="G806" i="62" s="1"/>
  <c r="G807" i="62" s="1"/>
  <c r="G808" i="62" s="1"/>
  <c r="G809" i="62" s="1"/>
  <c r="G810" i="62" s="1"/>
  <c r="G811" i="62" s="1"/>
  <c r="G812" i="62" s="1"/>
  <c r="G813" i="62" s="1"/>
  <c r="G814" i="62" s="1"/>
  <c r="G815" i="62" s="1"/>
  <c r="G816" i="62" s="1"/>
  <c r="G817" i="62" s="1"/>
  <c r="G818" i="62" s="1"/>
  <c r="G819" i="62" s="1"/>
  <c r="G820" i="62" s="1"/>
  <c r="G821" i="62" s="1"/>
  <c r="G822" i="62" s="1"/>
  <c r="G823" i="62" s="1"/>
  <c r="G824" i="62" s="1"/>
  <c r="G825" i="62" s="1"/>
  <c r="G826" i="62" s="1"/>
  <c r="G827" i="62" s="1"/>
  <c r="G828" i="62" s="1"/>
  <c r="G829" i="62" s="1"/>
  <c r="G830" i="62" s="1"/>
  <c r="G831" i="62" s="1"/>
  <c r="G832" i="62" s="1"/>
  <c r="G833" i="62" s="1"/>
  <c r="G834" i="62" s="1"/>
  <c r="G835" i="62" s="1"/>
  <c r="G836" i="62" s="1"/>
  <c r="G837" i="62" s="1"/>
  <c r="G838" i="62" s="1"/>
  <c r="G839" i="62" s="1"/>
  <c r="G840" i="62" s="1"/>
  <c r="G841" i="62" s="1"/>
  <c r="G842" i="62" s="1"/>
  <c r="G843" i="62" s="1"/>
  <c r="G844" i="62" s="1"/>
  <c r="G845" i="62" s="1"/>
  <c r="G846" i="62" s="1"/>
  <c r="G847" i="62" s="1"/>
  <c r="G848" i="62" s="1"/>
  <c r="G849" i="62" s="1"/>
  <c r="G850" i="62" s="1"/>
  <c r="G851" i="62" s="1"/>
  <c r="G852" i="62" s="1"/>
  <c r="G853" i="62" s="1"/>
  <c r="G854" i="62" s="1"/>
  <c r="G855" i="62" s="1"/>
  <c r="G856" i="62" s="1"/>
  <c r="G857" i="62" s="1"/>
  <c r="G858" i="62" s="1"/>
  <c r="G859" i="62" s="1"/>
  <c r="G860" i="62" s="1"/>
  <c r="G861" i="62" s="1"/>
  <c r="G862" i="62" s="1"/>
  <c r="G863" i="62" s="1"/>
  <c r="G864" i="62" s="1"/>
  <c r="G865" i="62" s="1"/>
  <c r="G866" i="62" s="1"/>
  <c r="G867" i="62" s="1"/>
  <c r="G868" i="62" s="1"/>
  <c r="G869" i="62" s="1"/>
  <c r="G870" i="62" s="1"/>
  <c r="G871" i="62" s="1"/>
  <c r="G872" i="62" s="1"/>
  <c r="G873" i="62" s="1"/>
  <c r="G874" i="62" s="1"/>
  <c r="G875" i="62" s="1"/>
  <c r="G876" i="62" s="1"/>
  <c r="G877" i="62" s="1"/>
  <c r="G878" i="62" s="1"/>
  <c r="G879" i="62" s="1"/>
  <c r="G880" i="62" s="1"/>
  <c r="G881" i="62" s="1"/>
  <c r="G882" i="62" s="1"/>
  <c r="G883" i="62" s="1"/>
  <c r="G884" i="62" s="1"/>
  <c r="G885" i="62" s="1"/>
  <c r="G886" i="62" s="1"/>
  <c r="G887" i="62" s="1"/>
  <c r="G888" i="62" s="1"/>
  <c r="G889" i="62" s="1"/>
  <c r="G890" i="62" s="1"/>
  <c r="G891" i="62" s="1"/>
  <c r="G892" i="62" s="1"/>
  <c r="G893" i="62" s="1"/>
  <c r="G894" i="62" s="1"/>
  <c r="G895" i="62" s="1"/>
  <c r="G896" i="62" s="1"/>
  <c r="G897" i="62" s="1"/>
  <c r="G898" i="62" s="1"/>
  <c r="G899" i="62" s="1"/>
  <c r="G900" i="62" s="1"/>
  <c r="G901" i="62" s="1"/>
  <c r="G902" i="62" s="1"/>
  <c r="G903" i="62" s="1"/>
  <c r="G904" i="62" s="1"/>
  <c r="G905" i="62" s="1"/>
  <c r="G906" i="62" s="1"/>
  <c r="G907" i="62" s="1"/>
  <c r="G908" i="62" s="1"/>
  <c r="G909" i="62" s="1"/>
  <c r="G910" i="62" s="1"/>
  <c r="G911" i="62" s="1"/>
  <c r="G912" i="62" s="1"/>
  <c r="G913" i="62" s="1"/>
  <c r="G914" i="62" s="1"/>
  <c r="G915" i="62" s="1"/>
  <c r="G916" i="62" s="1"/>
  <c r="G917" i="62" s="1"/>
  <c r="G918" i="62" s="1"/>
  <c r="G919" i="62" s="1"/>
  <c r="G920" i="62" s="1"/>
  <c r="G921" i="62" s="1"/>
  <c r="G922" i="62" s="1"/>
  <c r="G923" i="62" s="1"/>
  <c r="G924" i="62" s="1"/>
  <c r="G925" i="62" s="1"/>
  <c r="G926" i="62" s="1"/>
  <c r="G927" i="62" s="1"/>
  <c r="G928" i="62" s="1"/>
  <c r="G929" i="62" s="1"/>
  <c r="G930" i="62" s="1"/>
  <c r="G931" i="62" s="1"/>
  <c r="G932" i="62" s="1"/>
  <c r="G933" i="62" s="1"/>
  <c r="G934" i="62" s="1"/>
  <c r="G935" i="62" s="1"/>
  <c r="G936" i="62" s="1"/>
  <c r="G937" i="62" s="1"/>
  <c r="G938" i="62" s="1"/>
  <c r="G939" i="62" s="1"/>
  <c r="G940" i="62" s="1"/>
  <c r="G941" i="62" s="1"/>
  <c r="G942" i="62" s="1"/>
  <c r="G943" i="62" s="1"/>
  <c r="G944" i="62" s="1"/>
  <c r="G945" i="62" s="1"/>
  <c r="G946" i="62" s="1"/>
  <c r="G947" i="62" s="1"/>
  <c r="G948" i="62" s="1"/>
  <c r="G949" i="62" s="1"/>
  <c r="G950" i="62" s="1"/>
  <c r="G951" i="62" s="1"/>
  <c r="G952" i="62" s="1"/>
  <c r="G953" i="62" s="1"/>
  <c r="G954" i="62" s="1"/>
  <c r="G955" i="62" s="1"/>
  <c r="G956" i="62" s="1"/>
  <c r="G957" i="62" s="1"/>
  <c r="G958" i="62" s="1"/>
  <c r="G959" i="62" s="1"/>
  <c r="G960" i="62" s="1"/>
  <c r="G961" i="62" s="1"/>
  <c r="G962" i="62" s="1"/>
  <c r="G963" i="62" s="1"/>
  <c r="G964" i="62" s="1"/>
  <c r="G965" i="62" s="1"/>
  <c r="G966" i="62" s="1"/>
  <c r="G967" i="62" s="1"/>
  <c r="G968" i="62" s="1"/>
  <c r="G969" i="62" s="1"/>
  <c r="G970" i="62" s="1"/>
  <c r="G971" i="62" s="1"/>
  <c r="G972" i="62" s="1"/>
  <c r="G973" i="62" s="1"/>
  <c r="G974" i="62" s="1"/>
  <c r="G975" i="62" s="1"/>
  <c r="G976" i="62" s="1"/>
  <c r="G977" i="62" s="1"/>
  <c r="G978" i="62" s="1"/>
  <c r="G979" i="62" s="1"/>
  <c r="G980" i="62" s="1"/>
  <c r="G981" i="62" s="1"/>
  <c r="G982" i="62" s="1"/>
  <c r="G983" i="62" s="1"/>
  <c r="G984" i="62" s="1"/>
  <c r="G985" i="62" s="1"/>
  <c r="G986" i="62" s="1"/>
  <c r="G987" i="62" s="1"/>
  <c r="G988" i="62" s="1"/>
  <c r="G989" i="62" s="1"/>
  <c r="G990" i="62" s="1"/>
  <c r="G991" i="62" s="1"/>
  <c r="G992" i="62" s="1"/>
  <c r="G993" i="62" s="1"/>
  <c r="G994" i="62" s="1"/>
  <c r="G995" i="62" s="1"/>
  <c r="G996" i="62" s="1"/>
  <c r="G997" i="62" s="1"/>
  <c r="G998" i="62" s="1"/>
  <c r="G999" i="62" s="1"/>
  <c r="G1000" i="62" s="1"/>
  <c r="G1001" i="62" s="1"/>
  <c r="G1002" i="62" s="1"/>
  <c r="G1003" i="62" s="1"/>
  <c r="G1004" i="62" s="1"/>
  <c r="G1005" i="62" s="1"/>
  <c r="G1006" i="62" s="1"/>
  <c r="G1007" i="62" s="1"/>
  <c r="G1008" i="62" s="1"/>
  <c r="G1009" i="62" s="1"/>
  <c r="G1010" i="62" s="1"/>
  <c r="G1011" i="62" s="1"/>
  <c r="G1012" i="62" s="1"/>
  <c r="G1013" i="62" s="1"/>
  <c r="G1014" i="62" s="1"/>
  <c r="G1015" i="62" s="1"/>
  <c r="G1016" i="62" s="1"/>
  <c r="G1017" i="62" s="1"/>
  <c r="G1018" i="62" s="1"/>
  <c r="F564" i="62"/>
  <c r="F565" i="62" s="1"/>
  <c r="F566" i="62" s="1"/>
  <c r="F567" i="62" s="1"/>
  <c r="F568" i="62" s="1"/>
  <c r="F569" i="62" s="1"/>
  <c r="F570" i="62" s="1"/>
  <c r="F571" i="62" s="1"/>
  <c r="F572" i="62" s="1"/>
  <c r="F573" i="62" s="1"/>
  <c r="F574" i="62" s="1"/>
  <c r="F575" i="62" s="1"/>
  <c r="F576" i="62" s="1"/>
  <c r="F577" i="62" s="1"/>
  <c r="F578" i="62" s="1"/>
  <c r="F579" i="62" s="1"/>
  <c r="F580" i="62" s="1"/>
  <c r="F581" i="62" s="1"/>
  <c r="F582" i="62" s="1"/>
  <c r="F583" i="62" s="1"/>
  <c r="F584" i="62" s="1"/>
  <c r="F585" i="62" s="1"/>
  <c r="F586" i="62" s="1"/>
  <c r="F587" i="62" s="1"/>
  <c r="F588" i="62" s="1"/>
  <c r="F589" i="62" s="1"/>
  <c r="F590" i="62" s="1"/>
  <c r="F591" i="62" s="1"/>
  <c r="F592" i="62" s="1"/>
  <c r="F593" i="62" s="1"/>
  <c r="F594" i="62" s="1"/>
  <c r="F595" i="62" s="1"/>
  <c r="F596" i="62" s="1"/>
  <c r="F597" i="62" s="1"/>
  <c r="F598" i="62" s="1"/>
  <c r="F599" i="62" s="1"/>
  <c r="F600" i="62" s="1"/>
  <c r="F601" i="62" s="1"/>
  <c r="F602" i="62" s="1"/>
  <c r="F603" i="62" s="1"/>
  <c r="F604" i="62" s="1"/>
  <c r="F605" i="62" s="1"/>
  <c r="F606" i="62" s="1"/>
  <c r="F607" i="62" s="1"/>
  <c r="F608" i="62" s="1"/>
  <c r="F609" i="62" s="1"/>
  <c r="F610" i="62" s="1"/>
  <c r="F611" i="62" s="1"/>
  <c r="F612" i="62" s="1"/>
  <c r="F613" i="62" s="1"/>
  <c r="F614" i="62" s="1"/>
  <c r="F615" i="62" s="1"/>
  <c r="F616" i="62" s="1"/>
  <c r="F617" i="62" s="1"/>
  <c r="F618" i="62" s="1"/>
  <c r="F619" i="62" s="1"/>
  <c r="F620" i="62" s="1"/>
  <c r="F621" i="62" s="1"/>
  <c r="F622" i="62" s="1"/>
  <c r="F623" i="62" s="1"/>
  <c r="F624" i="62" s="1"/>
  <c r="F625" i="62" s="1"/>
  <c r="F626" i="62" s="1"/>
  <c r="F627" i="62" s="1"/>
  <c r="F628" i="62" s="1"/>
  <c r="F629" i="62" s="1"/>
  <c r="F630" i="62" s="1"/>
  <c r="F631" i="62" s="1"/>
  <c r="F632" i="62" s="1"/>
  <c r="F633" i="62" s="1"/>
  <c r="F634" i="62" s="1"/>
  <c r="F635" i="62" s="1"/>
  <c r="F636" i="62" s="1"/>
  <c r="F637" i="62" s="1"/>
  <c r="F638" i="62" s="1"/>
  <c r="F639" i="62" s="1"/>
  <c r="F640" i="62" s="1"/>
  <c r="F641" i="62" s="1"/>
  <c r="F642" i="62" s="1"/>
  <c r="F643" i="62" s="1"/>
  <c r="F644" i="62" s="1"/>
  <c r="F645" i="62" s="1"/>
  <c r="F646" i="62" s="1"/>
  <c r="F647" i="62" s="1"/>
  <c r="F648" i="62" s="1"/>
  <c r="F649" i="62" s="1"/>
  <c r="F650" i="62" s="1"/>
  <c r="F651" i="62" s="1"/>
  <c r="F652" i="62" s="1"/>
  <c r="F653" i="62" s="1"/>
  <c r="F654" i="62" s="1"/>
  <c r="F655" i="62" s="1"/>
  <c r="F656" i="62" s="1"/>
  <c r="F657" i="62" s="1"/>
  <c r="F658" i="62" s="1"/>
  <c r="F659" i="62" s="1"/>
  <c r="F660" i="62" s="1"/>
  <c r="F661" i="62" s="1"/>
  <c r="F662" i="62" s="1"/>
  <c r="F663" i="62" s="1"/>
  <c r="F664" i="62" s="1"/>
  <c r="F665" i="62" s="1"/>
  <c r="F666" i="62" s="1"/>
  <c r="F667" i="62" s="1"/>
  <c r="F668" i="62" s="1"/>
  <c r="F669" i="62" s="1"/>
  <c r="F670" i="62" s="1"/>
  <c r="F671" i="62" s="1"/>
  <c r="F672" i="62" s="1"/>
  <c r="F673" i="62" s="1"/>
  <c r="F674" i="62" s="1"/>
  <c r="F675" i="62" s="1"/>
  <c r="F676" i="62" s="1"/>
  <c r="F677" i="62" s="1"/>
  <c r="F678" i="62" s="1"/>
  <c r="F679" i="62" s="1"/>
  <c r="F680" i="62" s="1"/>
  <c r="F681" i="62" s="1"/>
  <c r="F682" i="62" s="1"/>
  <c r="F683" i="62" s="1"/>
  <c r="F684" i="62" s="1"/>
  <c r="F685" i="62" s="1"/>
  <c r="F686" i="62" s="1"/>
  <c r="F687" i="62" s="1"/>
  <c r="F688" i="62" s="1"/>
  <c r="F689" i="62" s="1"/>
  <c r="F690" i="62" s="1"/>
  <c r="F691" i="62" s="1"/>
  <c r="F692" i="62" s="1"/>
  <c r="F693" i="62" s="1"/>
  <c r="F694" i="62" s="1"/>
  <c r="F695" i="62" s="1"/>
  <c r="F696" i="62" s="1"/>
  <c r="F697" i="62" s="1"/>
  <c r="F698" i="62" s="1"/>
  <c r="F699" i="62" s="1"/>
  <c r="F700" i="62" s="1"/>
  <c r="F701" i="62" s="1"/>
  <c r="F702" i="62" s="1"/>
  <c r="F703" i="62" s="1"/>
  <c r="F704" i="62" s="1"/>
  <c r="F705" i="62" s="1"/>
  <c r="F706" i="62" s="1"/>
  <c r="F707" i="62" s="1"/>
  <c r="F708" i="62" s="1"/>
  <c r="F709" i="62" s="1"/>
  <c r="F710" i="62" s="1"/>
  <c r="F711" i="62" s="1"/>
  <c r="F712" i="62" s="1"/>
  <c r="F713" i="62" s="1"/>
  <c r="F714" i="62" s="1"/>
  <c r="F715" i="62" s="1"/>
  <c r="F716" i="62" s="1"/>
  <c r="F717" i="62" s="1"/>
  <c r="F718" i="62" s="1"/>
  <c r="F719" i="62" s="1"/>
  <c r="F720" i="62" s="1"/>
  <c r="F721" i="62" s="1"/>
  <c r="F722" i="62" s="1"/>
  <c r="F723" i="62" s="1"/>
  <c r="F724" i="62" s="1"/>
  <c r="F725" i="62" s="1"/>
  <c r="F726" i="62" s="1"/>
  <c r="F727" i="62" s="1"/>
  <c r="F728" i="62" s="1"/>
  <c r="F729" i="62" s="1"/>
  <c r="F730" i="62" s="1"/>
  <c r="F731" i="62" s="1"/>
  <c r="F732" i="62" s="1"/>
  <c r="F733" i="62" s="1"/>
  <c r="F734" i="62" s="1"/>
  <c r="F735" i="62" s="1"/>
  <c r="F736" i="62" s="1"/>
  <c r="F737" i="62" s="1"/>
  <c r="F738" i="62" s="1"/>
  <c r="F739" i="62" s="1"/>
  <c r="F740" i="62" s="1"/>
  <c r="F741" i="62" s="1"/>
  <c r="F742" i="62" s="1"/>
  <c r="F743" i="62" s="1"/>
  <c r="F744" i="62" s="1"/>
  <c r="F745" i="62" s="1"/>
  <c r="F746" i="62" s="1"/>
  <c r="F747" i="62" s="1"/>
  <c r="F748" i="62" s="1"/>
  <c r="F749" i="62" s="1"/>
  <c r="F750" i="62" s="1"/>
  <c r="F751" i="62" s="1"/>
  <c r="F752" i="62" s="1"/>
  <c r="F753" i="62" s="1"/>
  <c r="F754" i="62" s="1"/>
  <c r="F755" i="62" s="1"/>
  <c r="F756" i="62" s="1"/>
  <c r="F757" i="62" s="1"/>
  <c r="F758" i="62" s="1"/>
  <c r="F759" i="62" s="1"/>
  <c r="F760" i="62" s="1"/>
  <c r="F761" i="62" s="1"/>
  <c r="F762" i="62" s="1"/>
  <c r="F763" i="62" s="1"/>
  <c r="F764" i="62" s="1"/>
  <c r="F765" i="62" s="1"/>
  <c r="F766" i="62" s="1"/>
  <c r="F767" i="62" s="1"/>
  <c r="F768" i="62" s="1"/>
  <c r="F769" i="62" s="1"/>
  <c r="F770" i="62" s="1"/>
  <c r="F771" i="62" s="1"/>
  <c r="F772" i="62" s="1"/>
  <c r="F773" i="62" s="1"/>
  <c r="F774" i="62" s="1"/>
  <c r="F775" i="62" s="1"/>
  <c r="F776" i="62" s="1"/>
  <c r="F777" i="62" s="1"/>
  <c r="F778" i="62" s="1"/>
  <c r="F779" i="62" s="1"/>
  <c r="F780" i="62" s="1"/>
  <c r="F781" i="62" s="1"/>
  <c r="F782" i="62" s="1"/>
  <c r="F783" i="62" s="1"/>
  <c r="F784" i="62" s="1"/>
  <c r="F785" i="62" s="1"/>
  <c r="F786" i="62" s="1"/>
  <c r="F787" i="62" s="1"/>
  <c r="F788" i="62" s="1"/>
  <c r="F789" i="62" s="1"/>
  <c r="F790" i="62" s="1"/>
  <c r="F791" i="62" s="1"/>
  <c r="F792" i="62" s="1"/>
  <c r="F793" i="62" s="1"/>
  <c r="F794" i="62" s="1"/>
  <c r="F795" i="62" s="1"/>
  <c r="F796" i="62" s="1"/>
  <c r="F797" i="62" s="1"/>
  <c r="F798" i="62" s="1"/>
  <c r="F799" i="62" s="1"/>
  <c r="F800" i="62" s="1"/>
  <c r="F801" i="62" s="1"/>
  <c r="F802" i="62" s="1"/>
  <c r="F803" i="62" s="1"/>
  <c r="F804" i="62" s="1"/>
  <c r="F805" i="62" s="1"/>
  <c r="F806" i="62" s="1"/>
  <c r="F807" i="62" s="1"/>
  <c r="F808" i="62" s="1"/>
  <c r="F809" i="62" s="1"/>
  <c r="F810" i="62" s="1"/>
  <c r="F811" i="62" s="1"/>
  <c r="F812" i="62" s="1"/>
  <c r="F813" i="62" s="1"/>
  <c r="F814" i="62" s="1"/>
  <c r="F815" i="62" s="1"/>
  <c r="F816" i="62" s="1"/>
  <c r="F817" i="62" s="1"/>
  <c r="F818" i="62" s="1"/>
  <c r="F819" i="62" s="1"/>
  <c r="F820" i="62" s="1"/>
  <c r="F821" i="62" s="1"/>
  <c r="F822" i="62" s="1"/>
  <c r="F823" i="62" s="1"/>
  <c r="F824" i="62" s="1"/>
  <c r="F825" i="62" s="1"/>
  <c r="F826" i="62" s="1"/>
  <c r="F827" i="62" s="1"/>
  <c r="F828" i="62" s="1"/>
  <c r="F829" i="62" s="1"/>
  <c r="F830" i="62" s="1"/>
  <c r="F831" i="62" s="1"/>
  <c r="F832" i="62" s="1"/>
  <c r="F833" i="62" s="1"/>
  <c r="F834" i="62" s="1"/>
  <c r="F835" i="62" s="1"/>
  <c r="F836" i="62" s="1"/>
  <c r="F837" i="62" s="1"/>
  <c r="F838" i="62" s="1"/>
  <c r="F839" i="62" s="1"/>
  <c r="F840" i="62" s="1"/>
  <c r="F841" i="62" s="1"/>
  <c r="F842" i="62" s="1"/>
  <c r="F843" i="62" s="1"/>
  <c r="F844" i="62" s="1"/>
  <c r="F845" i="62" s="1"/>
  <c r="F846" i="62" s="1"/>
  <c r="F847" i="62" s="1"/>
  <c r="F848" i="62" s="1"/>
  <c r="F849" i="62" s="1"/>
  <c r="F850" i="62" s="1"/>
  <c r="F851" i="62" s="1"/>
  <c r="F852" i="62" s="1"/>
  <c r="F853" i="62" s="1"/>
  <c r="F854" i="62" s="1"/>
  <c r="F855" i="62" s="1"/>
  <c r="F856" i="62" s="1"/>
  <c r="F857" i="62" s="1"/>
  <c r="F858" i="62" s="1"/>
  <c r="F859" i="62" s="1"/>
  <c r="F860" i="62" s="1"/>
  <c r="F861" i="62" s="1"/>
  <c r="F862" i="62" s="1"/>
  <c r="F863" i="62" s="1"/>
  <c r="F864" i="62" s="1"/>
  <c r="F865" i="62" s="1"/>
  <c r="F866" i="62" s="1"/>
  <c r="F867" i="62" s="1"/>
  <c r="F868" i="62" s="1"/>
  <c r="F869" i="62" s="1"/>
  <c r="F870" i="62" s="1"/>
  <c r="F871" i="62" s="1"/>
  <c r="F872" i="62" s="1"/>
  <c r="F873" i="62" s="1"/>
  <c r="F874" i="62" s="1"/>
  <c r="F875" i="62" s="1"/>
  <c r="F876" i="62" s="1"/>
  <c r="F877" i="62" s="1"/>
  <c r="F878" i="62" s="1"/>
  <c r="F879" i="62" s="1"/>
  <c r="F880" i="62" s="1"/>
  <c r="F881" i="62" s="1"/>
  <c r="F882" i="62" s="1"/>
  <c r="F883" i="62" s="1"/>
  <c r="F884" i="62" s="1"/>
  <c r="F885" i="62" s="1"/>
  <c r="F886" i="62" s="1"/>
  <c r="F887" i="62" s="1"/>
  <c r="F888" i="62" s="1"/>
  <c r="F889" i="62" s="1"/>
  <c r="F890" i="62" s="1"/>
  <c r="F891" i="62" s="1"/>
  <c r="F892" i="62" s="1"/>
  <c r="F893" i="62" s="1"/>
  <c r="F894" i="62" s="1"/>
  <c r="F895" i="62" s="1"/>
  <c r="F896" i="62" s="1"/>
  <c r="F897" i="62" s="1"/>
  <c r="F898" i="62" s="1"/>
  <c r="F899" i="62" s="1"/>
  <c r="F900" i="62" s="1"/>
  <c r="F901" i="62" s="1"/>
  <c r="F902" i="62" s="1"/>
  <c r="F903" i="62" s="1"/>
  <c r="F904" i="62" s="1"/>
  <c r="F905" i="62" s="1"/>
  <c r="F906" i="62" s="1"/>
  <c r="F907" i="62" s="1"/>
  <c r="F908" i="62" s="1"/>
  <c r="F909" i="62" s="1"/>
  <c r="F910" i="62" s="1"/>
  <c r="F911" i="62" s="1"/>
  <c r="F912" i="62" s="1"/>
  <c r="F913" i="62" s="1"/>
  <c r="F914" i="62" s="1"/>
  <c r="F915" i="62" s="1"/>
  <c r="F916" i="62" s="1"/>
  <c r="F917" i="62" s="1"/>
  <c r="F918" i="62" s="1"/>
  <c r="F919" i="62" s="1"/>
  <c r="F920" i="62" s="1"/>
  <c r="F921" i="62" s="1"/>
  <c r="F922" i="62" s="1"/>
  <c r="F923" i="62" s="1"/>
  <c r="F924" i="62" s="1"/>
  <c r="F925" i="62" s="1"/>
  <c r="F926" i="62" s="1"/>
  <c r="F927" i="62" s="1"/>
  <c r="F928" i="62" s="1"/>
  <c r="F929" i="62" s="1"/>
  <c r="F930" i="62" s="1"/>
  <c r="F931" i="62" s="1"/>
  <c r="F932" i="62" s="1"/>
  <c r="F933" i="62" s="1"/>
  <c r="F934" i="62" s="1"/>
  <c r="F935" i="62" s="1"/>
  <c r="F936" i="62" s="1"/>
  <c r="F937" i="62" s="1"/>
  <c r="F938" i="62" s="1"/>
  <c r="F939" i="62" s="1"/>
  <c r="F940" i="62" s="1"/>
  <c r="F941" i="62" s="1"/>
  <c r="F942" i="62" s="1"/>
  <c r="F943" i="62" s="1"/>
  <c r="F944" i="62" s="1"/>
  <c r="F945" i="62" s="1"/>
  <c r="F946" i="62" s="1"/>
  <c r="F947" i="62" s="1"/>
  <c r="F948" i="62" s="1"/>
  <c r="F949" i="62" s="1"/>
  <c r="F950" i="62" s="1"/>
  <c r="F951" i="62" s="1"/>
  <c r="F952" i="62" s="1"/>
  <c r="F953" i="62" s="1"/>
  <c r="F954" i="62" s="1"/>
  <c r="F955" i="62" s="1"/>
  <c r="F956" i="62" s="1"/>
  <c r="F957" i="62" s="1"/>
  <c r="F958" i="62" s="1"/>
  <c r="F959" i="62" s="1"/>
  <c r="F960" i="62" s="1"/>
  <c r="F961" i="62" s="1"/>
  <c r="F962" i="62" s="1"/>
  <c r="F963" i="62" s="1"/>
  <c r="F964" i="62" s="1"/>
  <c r="F965" i="62" s="1"/>
  <c r="F966" i="62" s="1"/>
  <c r="F967" i="62" s="1"/>
  <c r="F968" i="62" s="1"/>
  <c r="F969" i="62" s="1"/>
  <c r="F970" i="62" s="1"/>
  <c r="F971" i="62" s="1"/>
  <c r="F972" i="62" s="1"/>
  <c r="F973" i="62" s="1"/>
  <c r="F974" i="62" s="1"/>
  <c r="F975" i="62" s="1"/>
  <c r="F976" i="62" s="1"/>
  <c r="F977" i="62" s="1"/>
  <c r="F978" i="62" s="1"/>
  <c r="F979" i="62" s="1"/>
  <c r="F980" i="62" s="1"/>
  <c r="F981" i="62" s="1"/>
  <c r="F982" i="62" s="1"/>
  <c r="F983" i="62" s="1"/>
  <c r="F984" i="62" s="1"/>
  <c r="F985" i="62" s="1"/>
  <c r="F986" i="62" s="1"/>
  <c r="F987" i="62" s="1"/>
  <c r="F988" i="62" s="1"/>
  <c r="F989" i="62" s="1"/>
  <c r="F990" i="62" s="1"/>
  <c r="F991" i="62" s="1"/>
  <c r="F992" i="62" s="1"/>
  <c r="F993" i="62" s="1"/>
  <c r="F994" i="62" s="1"/>
  <c r="F995" i="62" s="1"/>
  <c r="F996" i="62" s="1"/>
  <c r="F997" i="62" s="1"/>
  <c r="F998" i="62" s="1"/>
  <c r="F999" i="62" s="1"/>
  <c r="F1000" i="62" s="1"/>
  <c r="F1001" i="62" s="1"/>
  <c r="F1002" i="62" s="1"/>
  <c r="F1003" i="62" s="1"/>
  <c r="F1004" i="62" s="1"/>
  <c r="F1005" i="62" s="1"/>
  <c r="F1006" i="62" s="1"/>
  <c r="F1007" i="62" s="1"/>
  <c r="F1008" i="62" s="1"/>
  <c r="F1009" i="62" s="1"/>
  <c r="F1010" i="62" s="1"/>
  <c r="F1011" i="62" s="1"/>
  <c r="F1012" i="62" s="1"/>
  <c r="F1013" i="62" s="1"/>
  <c r="F1014" i="62" s="1"/>
  <c r="F1015" i="62" s="1"/>
  <c r="F1016" i="62" s="1"/>
  <c r="F1017" i="62" s="1"/>
  <c r="F1018" i="62" s="1"/>
  <c r="N30" i="57"/>
  <c r="K36" i="57"/>
  <c r="K38" i="57" s="1"/>
  <c r="K30" i="57"/>
  <c r="P36" i="57"/>
  <c r="P38" i="57" s="1"/>
  <c r="P30" i="57"/>
  <c r="I36" i="57"/>
  <c r="I38" i="57" s="1"/>
  <c r="I30" i="57"/>
  <c r="Q36" i="57"/>
  <c r="Q38" i="57" s="1"/>
  <c r="Q30" i="57"/>
  <c r="L36" i="57"/>
  <c r="L38" i="57" s="1"/>
  <c r="L30" i="57"/>
  <c r="D37" i="57"/>
  <c r="D38" i="57" s="1"/>
  <c r="D57" i="57"/>
  <c r="J20" i="41"/>
  <c r="M59" i="41"/>
  <c r="C13" i="70" s="1"/>
  <c r="E13" i="70" s="1"/>
  <c r="J51" i="41"/>
  <c r="K63" i="41"/>
  <c r="M63" i="41" s="1"/>
  <c r="J27" i="41"/>
  <c r="M66" i="41"/>
  <c r="C18" i="70" s="1"/>
  <c r="E18" i="70" s="1"/>
  <c r="J54" i="41"/>
  <c r="J33" i="41"/>
  <c r="J55" i="41"/>
  <c r="J52" i="41"/>
  <c r="J37" i="41"/>
  <c r="J40" i="41"/>
  <c r="J39" i="41"/>
  <c r="M65" i="41"/>
  <c r="C17" i="70" s="1"/>
  <c r="E17" i="70" s="1"/>
  <c r="J41" i="41"/>
  <c r="J49" i="41"/>
  <c r="J29" i="41"/>
  <c r="J34" i="41"/>
  <c r="J25" i="41"/>
  <c r="K48" i="41"/>
  <c r="K53" i="41"/>
  <c r="M16" i="41"/>
  <c r="C8" i="70" s="1"/>
  <c r="E8" i="70" s="1"/>
  <c r="J21" i="41"/>
  <c r="K62" i="41"/>
  <c r="M62" i="41" s="1"/>
  <c r="J35" i="41"/>
  <c r="M64" i="41"/>
  <c r="F32" i="82" s="1"/>
  <c r="F33" i="82" s="1"/>
  <c r="J31" i="41"/>
  <c r="J24" i="41"/>
  <c r="M58" i="41"/>
  <c r="C12" i="70" s="1"/>
  <c r="E12" i="70" s="1"/>
  <c r="J13" i="41"/>
  <c r="K13" i="41" s="1"/>
  <c r="J15" i="41"/>
  <c r="K15" i="41" s="1"/>
  <c r="M10" i="41"/>
  <c r="I54" i="75" s="1"/>
  <c r="I58" i="75" s="1"/>
  <c r="K11" i="41"/>
  <c r="J14" i="41"/>
  <c r="K14" i="41" s="1"/>
  <c r="J8" i="41"/>
  <c r="J17" i="41"/>
  <c r="M60" i="41"/>
  <c r="C14" i="70" s="1"/>
  <c r="E14" i="70" s="1"/>
  <c r="D138" i="41"/>
  <c r="D156" i="41" s="1"/>
  <c r="D157" i="41" s="1"/>
  <c r="M12" i="41"/>
  <c r="C11" i="70"/>
  <c r="E11" i="70" s="1"/>
  <c r="E70" i="56"/>
  <c r="M9" i="41"/>
  <c r="I53" i="75" s="1"/>
  <c r="I57" i="75" s="1"/>
  <c r="C24" i="70" l="1"/>
  <c r="E24" i="70" s="1"/>
  <c r="E72" i="56"/>
  <c r="K17" i="41"/>
  <c r="K46" i="41"/>
  <c r="D39" i="56"/>
  <c r="K45" i="41"/>
  <c r="K44" i="41"/>
  <c r="K43" i="41"/>
  <c r="K8" i="41"/>
  <c r="J91" i="41"/>
  <c r="C23" i="70"/>
  <c r="E23" i="70" s="1"/>
  <c r="C19" i="70"/>
  <c r="E19" i="70" s="1"/>
  <c r="C22" i="70"/>
  <c r="E22" i="70" s="1"/>
  <c r="D15" i="56"/>
  <c r="H70" i="78"/>
  <c r="H78" i="78" s="1"/>
  <c r="D19" i="56"/>
  <c r="H71" i="78"/>
  <c r="H79" i="78" s="1"/>
  <c r="H73" i="78"/>
  <c r="H81" i="78" s="1"/>
  <c r="D27" i="56"/>
  <c r="I30" i="76"/>
  <c r="I31" i="76" s="1"/>
  <c r="D65" i="56"/>
  <c r="M15" i="41"/>
  <c r="D13" i="56"/>
  <c r="F13" i="56" s="1"/>
  <c r="D33" i="56"/>
  <c r="H74" i="78"/>
  <c r="H82" i="78" s="1"/>
  <c r="AG46" i="104"/>
  <c r="AG31" i="104"/>
  <c r="AG41" i="104"/>
  <c r="AG51" i="104"/>
  <c r="D64" i="56"/>
  <c r="AG26" i="104"/>
  <c r="AG36" i="104"/>
  <c r="H72" i="78"/>
  <c r="H80" i="78" s="1"/>
  <c r="D23" i="56"/>
  <c r="M13" i="41"/>
  <c r="D11" i="56"/>
  <c r="F11" i="56" s="1"/>
  <c r="D50" i="56"/>
  <c r="H41" i="79"/>
  <c r="H44" i="79" s="1"/>
  <c r="D45" i="56"/>
  <c r="H40" i="79"/>
  <c r="H43" i="79" s="1"/>
  <c r="M14" i="41"/>
  <c r="D12" i="56"/>
  <c r="F12" i="56" s="1"/>
  <c r="F27" i="69"/>
  <c r="H26" i="69"/>
  <c r="H35" i="86"/>
  <c r="H36" i="86" s="1"/>
  <c r="F94" i="57"/>
  <c r="E102" i="57" s="1"/>
  <c r="P15" i="57" s="1"/>
  <c r="Q15" i="57" s="1"/>
  <c r="E529" i="62"/>
  <c r="E532" i="62" s="1"/>
  <c r="F48" i="57" s="1"/>
  <c r="F56" i="57" s="1"/>
  <c r="F58" i="57" s="1"/>
  <c r="H529" i="62"/>
  <c r="H532" i="62" s="1"/>
  <c r="L48" i="57" s="1"/>
  <c r="L56" i="57" s="1"/>
  <c r="L58" i="57" s="1"/>
  <c r="F529" i="62"/>
  <c r="F532" i="62" s="1"/>
  <c r="H48" i="57" s="1"/>
  <c r="H56" i="57" s="1"/>
  <c r="H58" i="57" s="1"/>
  <c r="I530" i="62"/>
  <c r="I533" i="62" s="1"/>
  <c r="O48" i="57" s="1"/>
  <c r="O56" i="57" s="1"/>
  <c r="O58" i="57" s="1"/>
  <c r="J530" i="62"/>
  <c r="J533" i="62" s="1"/>
  <c r="Q48" i="57" s="1"/>
  <c r="Q56" i="57" s="1"/>
  <c r="Q58" i="57" s="1"/>
  <c r="G530" i="62"/>
  <c r="G533" i="62" s="1"/>
  <c r="K48" i="57" s="1"/>
  <c r="K56" i="57" s="1"/>
  <c r="K58" i="57" s="1"/>
  <c r="E530" i="62"/>
  <c r="E533" i="62" s="1"/>
  <c r="G48" i="57" s="1"/>
  <c r="F530" i="62"/>
  <c r="F533" i="62" s="1"/>
  <c r="I48" i="57" s="1"/>
  <c r="H530" i="62"/>
  <c r="H533" i="62" s="1"/>
  <c r="M48" i="57" s="1"/>
  <c r="D530" i="62"/>
  <c r="D533" i="62" s="1"/>
  <c r="E48" i="57" s="1"/>
  <c r="D103" i="57"/>
  <c r="D529" i="62"/>
  <c r="D532" i="62" s="1"/>
  <c r="D48" i="57" s="1"/>
  <c r="D56" i="57" s="1"/>
  <c r="D58" i="57" s="1"/>
  <c r="I529" i="62"/>
  <c r="I532" i="62" s="1"/>
  <c r="N48" i="57" s="1"/>
  <c r="J529" i="62"/>
  <c r="J532" i="62" s="1"/>
  <c r="P48" i="57" s="1"/>
  <c r="F111" i="57"/>
  <c r="F113" i="57" s="1"/>
  <c r="E116" i="57" s="1"/>
  <c r="F16" i="57" s="1"/>
  <c r="D122" i="57"/>
  <c r="G529" i="62"/>
  <c r="G532" i="62" s="1"/>
  <c r="J48" i="57" s="1"/>
  <c r="F69" i="57"/>
  <c r="D29" i="57"/>
  <c r="D30" i="57" s="1"/>
  <c r="D49" i="57"/>
  <c r="E49" i="57"/>
  <c r="E29" i="57"/>
  <c r="E30" i="57" s="1"/>
  <c r="E37" i="57"/>
  <c r="E38" i="57" s="1"/>
  <c r="E40" i="57" s="1"/>
  <c r="E57" i="57"/>
  <c r="K28" i="41"/>
  <c r="K21" i="41"/>
  <c r="K27" i="41"/>
  <c r="G55" i="77"/>
  <c r="G56" i="77" s="1"/>
  <c r="H71" i="83"/>
  <c r="H72" i="83" s="1"/>
  <c r="H34" i="80"/>
  <c r="H35" i="80" s="1"/>
  <c r="K19" i="41"/>
  <c r="K54" i="41"/>
  <c r="G32" i="88"/>
  <c r="G33" i="88" s="1"/>
  <c r="K39" i="41"/>
  <c r="E71" i="56"/>
  <c r="K55" i="41"/>
  <c r="K51" i="41"/>
  <c r="K29" i="41"/>
  <c r="K41" i="41"/>
  <c r="K20" i="41"/>
  <c r="K40" i="41"/>
  <c r="K38" i="41"/>
  <c r="K33" i="41"/>
  <c r="K56" i="41"/>
  <c r="K37" i="41"/>
  <c r="C16" i="70"/>
  <c r="E16" i="70" s="1"/>
  <c r="K31" i="41"/>
  <c r="H31" i="102"/>
  <c r="H32" i="102" s="1"/>
  <c r="K32" i="41"/>
  <c r="K47" i="41"/>
  <c r="K49" i="41"/>
  <c r="K50" i="41"/>
  <c r="K34" i="41"/>
  <c r="K24" i="41"/>
  <c r="K52" i="41"/>
  <c r="K23" i="41"/>
  <c r="K61" i="41"/>
  <c r="AJ20" i="104" s="1"/>
  <c r="K25" i="41"/>
  <c r="M11" i="41"/>
  <c r="J30" i="76" s="1"/>
  <c r="J31" i="76" s="1"/>
  <c r="K35" i="41"/>
  <c r="M8" i="41"/>
  <c r="F10" i="56"/>
  <c r="D6" i="56"/>
  <c r="F7" i="56"/>
  <c r="AG20" i="104" l="1"/>
  <c r="AG21" i="104" s="1"/>
  <c r="K91" i="41"/>
  <c r="M43" i="41"/>
  <c r="D40" i="56"/>
  <c r="F40" i="56" s="1"/>
  <c r="M44" i="41"/>
  <c r="D41" i="56"/>
  <c r="F41" i="56" s="1"/>
  <c r="M45" i="41"/>
  <c r="D42" i="56"/>
  <c r="F42" i="56" s="1"/>
  <c r="M46" i="41"/>
  <c r="D43" i="56"/>
  <c r="F43" i="56" s="1"/>
  <c r="D49" i="56"/>
  <c r="F49" i="56" s="1"/>
  <c r="M33" i="41"/>
  <c r="D30" i="56"/>
  <c r="F30" i="56" s="1"/>
  <c r="M24" i="41"/>
  <c r="D21" i="56"/>
  <c r="F21" i="56" s="1"/>
  <c r="D35" i="56"/>
  <c r="F35" i="56" s="1"/>
  <c r="D31" i="56"/>
  <c r="F31" i="56" s="1"/>
  <c r="M40" i="41"/>
  <c r="D37" i="56"/>
  <c r="F37" i="56" s="1"/>
  <c r="D32" i="56"/>
  <c r="F32" i="56" s="1"/>
  <c r="D47" i="56"/>
  <c r="F47" i="56" s="1"/>
  <c r="D17" i="56"/>
  <c r="F17" i="56" s="1"/>
  <c r="D24" i="56"/>
  <c r="F24" i="56" s="1"/>
  <c r="M49" i="41"/>
  <c r="D46" i="56"/>
  <c r="F46" i="56" s="1"/>
  <c r="D18" i="56"/>
  <c r="F18" i="56" s="1"/>
  <c r="D25" i="56"/>
  <c r="F25" i="56" s="1"/>
  <c r="G39" i="81"/>
  <c r="G41" i="81" s="1"/>
  <c r="D70" i="57"/>
  <c r="AH46" i="104"/>
  <c r="AH31" i="104"/>
  <c r="AH36" i="104"/>
  <c r="D14" i="56"/>
  <c r="D66" i="56"/>
  <c r="D73" i="56" s="1"/>
  <c r="AH41" i="104"/>
  <c r="AH51" i="104"/>
  <c r="AH26" i="104"/>
  <c r="AH20" i="104"/>
  <c r="AH21" i="104" s="1"/>
  <c r="D38" i="56"/>
  <c r="F38" i="56" s="1"/>
  <c r="D26" i="56"/>
  <c r="F26" i="56" s="1"/>
  <c r="D67" i="56"/>
  <c r="D44" i="56"/>
  <c r="AI46" i="104"/>
  <c r="AI20" i="104"/>
  <c r="AI21" i="104" s="1"/>
  <c r="AI41" i="104"/>
  <c r="AI51" i="104"/>
  <c r="AI31" i="104"/>
  <c r="AI26" i="104"/>
  <c r="AI36" i="104"/>
  <c r="D48" i="56"/>
  <c r="F48" i="56" s="1"/>
  <c r="D22" i="56"/>
  <c r="F22" i="56" s="1"/>
  <c r="D29" i="56"/>
  <c r="F29" i="56" s="1"/>
  <c r="D52" i="56"/>
  <c r="F52" i="56" s="1"/>
  <c r="M31" i="41"/>
  <c r="D28" i="56"/>
  <c r="F28" i="56" s="1"/>
  <c r="D36" i="56"/>
  <c r="F36" i="56" s="1"/>
  <c r="D51" i="56"/>
  <c r="F51" i="56" s="1"/>
  <c r="D34" i="56"/>
  <c r="F34" i="56" s="1"/>
  <c r="D16" i="56"/>
  <c r="F16" i="56" s="1"/>
  <c r="M23" i="41"/>
  <c r="D20" i="56"/>
  <c r="F20" i="56" s="1"/>
  <c r="D53" i="56"/>
  <c r="F53" i="56" s="1"/>
  <c r="F28" i="69"/>
  <c r="H27" i="69"/>
  <c r="M28" i="41"/>
  <c r="E97" i="57"/>
  <c r="F15" i="57" s="1"/>
  <c r="G15" i="57" s="1"/>
  <c r="E15" i="57" s="1"/>
  <c r="M27" i="41"/>
  <c r="E117" i="57"/>
  <c r="H16" i="57" s="1"/>
  <c r="I16" i="57" s="1"/>
  <c r="E119" i="57"/>
  <c r="L16" i="57" s="1"/>
  <c r="M16" i="57" s="1"/>
  <c r="E120" i="57"/>
  <c r="N16" i="57" s="1"/>
  <c r="O16" i="57" s="1"/>
  <c r="E118" i="57"/>
  <c r="J16" i="57" s="1"/>
  <c r="K16" i="57" s="1"/>
  <c r="E98" i="57"/>
  <c r="H15" i="57" s="1"/>
  <c r="I15" i="57" s="1"/>
  <c r="E99" i="57"/>
  <c r="J15" i="57" s="1"/>
  <c r="K15" i="57" s="1"/>
  <c r="E100" i="57"/>
  <c r="L15" i="57" s="1"/>
  <c r="M15" i="57" s="1"/>
  <c r="E121" i="57"/>
  <c r="P16" i="57" s="1"/>
  <c r="Q16" i="57" s="1"/>
  <c r="E101" i="57"/>
  <c r="N15" i="57" s="1"/>
  <c r="O15" i="57" s="1"/>
  <c r="Q50" i="57"/>
  <c r="O50" i="57"/>
  <c r="F50" i="57"/>
  <c r="L50" i="57"/>
  <c r="H50" i="57"/>
  <c r="E50" i="57"/>
  <c r="K50" i="57"/>
  <c r="E56" i="57"/>
  <c r="E58" i="57" s="1"/>
  <c r="E60" i="57" s="1"/>
  <c r="D60" i="57" s="1"/>
  <c r="M56" i="57"/>
  <c r="M58" i="57" s="1"/>
  <c r="M50" i="57"/>
  <c r="I50" i="57"/>
  <c r="I56" i="57"/>
  <c r="I58" i="57" s="1"/>
  <c r="G50" i="57"/>
  <c r="G56" i="57"/>
  <c r="G58" i="57" s="1"/>
  <c r="G16" i="57"/>
  <c r="E16" i="57" s="1"/>
  <c r="D16" i="57"/>
  <c r="P56" i="57"/>
  <c r="P58" i="57" s="1"/>
  <c r="P50" i="57"/>
  <c r="N56" i="57"/>
  <c r="N58" i="57" s="1"/>
  <c r="N50" i="57"/>
  <c r="J50" i="57"/>
  <c r="J56" i="57"/>
  <c r="J58" i="57" s="1"/>
  <c r="D50" i="57"/>
  <c r="E32" i="57"/>
  <c r="D32" i="57" s="1"/>
  <c r="D40" i="57"/>
  <c r="M21" i="41"/>
  <c r="M19" i="41"/>
  <c r="M34" i="41"/>
  <c r="M29" i="41"/>
  <c r="M37" i="41"/>
  <c r="M20" i="41"/>
  <c r="M38" i="41"/>
  <c r="M54" i="41"/>
  <c r="M39" i="41"/>
  <c r="M51" i="41"/>
  <c r="M50" i="41"/>
  <c r="M61" i="41"/>
  <c r="H39" i="81" s="1"/>
  <c r="H41" i="81" s="1"/>
  <c r="M32" i="41"/>
  <c r="M55" i="41"/>
  <c r="M25" i="41"/>
  <c r="M56" i="41"/>
  <c r="M41" i="41"/>
  <c r="D9" i="56"/>
  <c r="M52" i="41"/>
  <c r="C7" i="70"/>
  <c r="E7" i="70" s="1"/>
  <c r="E65" i="56"/>
  <c r="M35" i="41"/>
  <c r="C6" i="70"/>
  <c r="E64" i="56"/>
  <c r="D60" i="56" l="1"/>
  <c r="F60" i="56"/>
  <c r="M42" i="41"/>
  <c r="I75" i="78" s="1"/>
  <c r="I83" i="78" s="1"/>
  <c r="AK39" i="104"/>
  <c r="AK49" i="104"/>
  <c r="AK24" i="104"/>
  <c r="AK34" i="104"/>
  <c r="AK20" i="104"/>
  <c r="AK19" i="104" s="1"/>
  <c r="AK21" i="104" s="1"/>
  <c r="AK44" i="104"/>
  <c r="AK29" i="104"/>
  <c r="M22" i="41"/>
  <c r="I71" i="78" s="1"/>
  <c r="I79" i="78" s="1"/>
  <c r="F29" i="69"/>
  <c r="H28" i="69"/>
  <c r="D15" i="57"/>
  <c r="M26" i="41"/>
  <c r="I72" i="78" s="1"/>
  <c r="I80" i="78" s="1"/>
  <c r="E52" i="57"/>
  <c r="D52" i="57" s="1"/>
  <c r="F70" i="57"/>
  <c r="F73" i="57" s="1"/>
  <c r="E81" i="57" s="1"/>
  <c r="P14" i="57" s="1"/>
  <c r="D82" i="57"/>
  <c r="Q60" i="57"/>
  <c r="O60" i="57"/>
  <c r="M60" i="57"/>
  <c r="K60" i="57"/>
  <c r="I60" i="57"/>
  <c r="G60" i="57"/>
  <c r="G32" i="57"/>
  <c r="Q32" i="57"/>
  <c r="M32" i="57"/>
  <c r="O32" i="57"/>
  <c r="I32" i="57"/>
  <c r="K32" i="57"/>
  <c r="G40" i="57"/>
  <c r="K40" i="57"/>
  <c r="I40" i="57"/>
  <c r="O40" i="57"/>
  <c r="M40" i="57"/>
  <c r="Q40" i="57"/>
  <c r="M18" i="41"/>
  <c r="M36" i="41"/>
  <c r="I74" i="78" s="1"/>
  <c r="I82" i="78" s="1"/>
  <c r="C15" i="70"/>
  <c r="E15" i="70" s="1"/>
  <c r="M48" i="41"/>
  <c r="I40" i="79" s="1"/>
  <c r="I43" i="79" s="1"/>
  <c r="M30" i="41"/>
  <c r="I73" i="78" s="1"/>
  <c r="I81" i="78" s="1"/>
  <c r="M53" i="41"/>
  <c r="I41" i="79" s="1"/>
  <c r="I44" i="79" s="1"/>
  <c r="E6" i="70"/>
  <c r="I70" i="78" l="1"/>
  <c r="I78" i="78" s="1"/>
  <c r="M17" i="41"/>
  <c r="D74" i="56"/>
  <c r="AJ19" i="104"/>
  <c r="AJ21" i="104" s="1"/>
  <c r="AK31" i="104"/>
  <c r="AJ29" i="104"/>
  <c r="AJ31" i="104" s="1"/>
  <c r="AK46" i="104"/>
  <c r="AJ44" i="104"/>
  <c r="AJ46" i="104" s="1"/>
  <c r="AJ39" i="104"/>
  <c r="AJ41" i="104" s="1"/>
  <c r="AK41" i="104"/>
  <c r="AK36" i="104"/>
  <c r="AJ34" i="104"/>
  <c r="AJ36" i="104" s="1"/>
  <c r="AK26" i="104"/>
  <c r="AJ24" i="104"/>
  <c r="AJ26" i="104" s="1"/>
  <c r="AK51" i="104"/>
  <c r="AJ49" i="104"/>
  <c r="AJ51" i="104" s="1"/>
  <c r="F30" i="69"/>
  <c r="H29" i="69"/>
  <c r="E78" i="56"/>
  <c r="G10" i="54" s="1"/>
  <c r="E77" i="56"/>
  <c r="F10" i="54" s="1"/>
  <c r="E79" i="56"/>
  <c r="H10" i="54" s="1"/>
  <c r="E80" i="56"/>
  <c r="I10" i="54" s="1"/>
  <c r="E81" i="56"/>
  <c r="J10" i="54" s="1"/>
  <c r="E82" i="56"/>
  <c r="K10" i="54" s="1"/>
  <c r="E76" i="57"/>
  <c r="F14" i="57" s="1"/>
  <c r="E78" i="57"/>
  <c r="J14" i="57" s="1"/>
  <c r="K14" i="57" s="1"/>
  <c r="E77" i="57"/>
  <c r="H14" i="57" s="1"/>
  <c r="I14" i="57" s="1"/>
  <c r="E80" i="57"/>
  <c r="N14" i="57" s="1"/>
  <c r="O14" i="57" s="1"/>
  <c r="E79" i="57"/>
  <c r="L14" i="57" s="1"/>
  <c r="M14" i="57" s="1"/>
  <c r="M52" i="57"/>
  <c r="L13" i="57" s="1"/>
  <c r="Q52" i="57"/>
  <c r="P13" i="57" s="1"/>
  <c r="K52" i="57"/>
  <c r="J13" i="57" s="1"/>
  <c r="I52" i="57"/>
  <c r="H13" i="57" s="1"/>
  <c r="G52" i="57"/>
  <c r="F13" i="57" s="1"/>
  <c r="O52" i="57"/>
  <c r="N13" i="57" s="1"/>
  <c r="N12" i="57"/>
  <c r="J12" i="57"/>
  <c r="L12" i="57"/>
  <c r="H12" i="57"/>
  <c r="P12" i="57"/>
  <c r="F12" i="57"/>
  <c r="Q12" i="57"/>
  <c r="Q13" i="57"/>
  <c r="M12" i="57"/>
  <c r="M13" i="57"/>
  <c r="O12" i="57"/>
  <c r="O13" i="57"/>
  <c r="I12" i="57"/>
  <c r="I13" i="57"/>
  <c r="K12" i="57"/>
  <c r="K13" i="57"/>
  <c r="G12" i="57"/>
  <c r="G13" i="57"/>
  <c r="C9" i="70"/>
  <c r="M47" i="41"/>
  <c r="Q14" i="57"/>
  <c r="M91" i="41" l="1"/>
  <c r="F31" i="69"/>
  <c r="H30" i="69"/>
  <c r="N19" i="57"/>
  <c r="J12" i="54" s="1"/>
  <c r="J31" i="54"/>
  <c r="J17" i="54"/>
  <c r="I31" i="54"/>
  <c r="I17" i="54"/>
  <c r="G14" i="57"/>
  <c r="E14" i="57" s="1"/>
  <c r="D14" i="57"/>
  <c r="G17" i="54"/>
  <c r="G31" i="54"/>
  <c r="H17" i="54"/>
  <c r="H31" i="54"/>
  <c r="K31" i="54"/>
  <c r="K17" i="54"/>
  <c r="E10" i="54"/>
  <c r="F31" i="54"/>
  <c r="F17" i="54"/>
  <c r="L19" i="57"/>
  <c r="I12" i="54" s="1"/>
  <c r="D13" i="57"/>
  <c r="E12" i="57"/>
  <c r="D12" i="57"/>
  <c r="E13" i="57"/>
  <c r="J19" i="57"/>
  <c r="H12" i="54" s="1"/>
  <c r="K19" i="57"/>
  <c r="H33" i="54" s="1"/>
  <c r="H19" i="57"/>
  <c r="G12" i="54" s="1"/>
  <c r="P19" i="57"/>
  <c r="K12" i="54" s="1"/>
  <c r="F19" i="57"/>
  <c r="F12" i="54" s="1"/>
  <c r="E12" i="54" s="1"/>
  <c r="Q19" i="57"/>
  <c r="K33" i="54" s="1"/>
  <c r="O19" i="57"/>
  <c r="I19" i="57"/>
  <c r="G33" i="54" s="1"/>
  <c r="G19" i="57"/>
  <c r="F33" i="54" s="1"/>
  <c r="E33" i="54" s="1"/>
  <c r="M19" i="57"/>
  <c r="I33" i="54" s="1"/>
  <c r="E66" i="56"/>
  <c r="E67" i="56"/>
  <c r="C10" i="70"/>
  <c r="E10" i="70" s="1"/>
  <c r="E9" i="70"/>
  <c r="E26" i="70" s="1"/>
  <c r="E73" i="56" l="1"/>
  <c r="C26" i="70"/>
  <c r="J33" i="54"/>
  <c r="F32" i="69"/>
  <c r="H31" i="69"/>
  <c r="J38" i="54"/>
  <c r="G38" i="54"/>
  <c r="K38" i="54"/>
  <c r="H38" i="54"/>
  <c r="E31" i="54"/>
  <c r="F38" i="54"/>
  <c r="I38" i="54"/>
  <c r="E19" i="57"/>
  <c r="D19" i="57"/>
  <c r="F33" i="69" l="1"/>
  <c r="H32" i="69"/>
  <c r="D34" i="70"/>
  <c r="K11" i="54" s="1"/>
  <c r="D33" i="70"/>
  <c r="J11" i="54" s="1"/>
  <c r="D32" i="70"/>
  <c r="I11" i="54" s="1"/>
  <c r="D31" i="70"/>
  <c r="H11" i="54" s="1"/>
  <c r="D30" i="70"/>
  <c r="G11" i="54" s="1"/>
  <c r="D29" i="70"/>
  <c r="F11" i="54" s="1"/>
  <c r="F34" i="69" l="1"/>
  <c r="H33" i="69"/>
  <c r="J32" i="54"/>
  <c r="J40" i="54" s="1"/>
  <c r="J19" i="54"/>
  <c r="I32" i="54"/>
  <c r="I40" i="54" s="1"/>
  <c r="I19" i="54"/>
  <c r="K32" i="54"/>
  <c r="K40" i="54" s="1"/>
  <c r="K19" i="54"/>
  <c r="H32" i="54"/>
  <c r="H40" i="54" s="1"/>
  <c r="H19" i="54"/>
  <c r="E11" i="54"/>
  <c r="F32" i="54"/>
  <c r="F19" i="54"/>
  <c r="G32" i="54"/>
  <c r="G40" i="54" s="1"/>
  <c r="G41" i="54" s="1"/>
  <c r="G19" i="54"/>
  <c r="E17" i="54"/>
  <c r="E38" i="54"/>
  <c r="F35" i="69" l="1"/>
  <c r="H34" i="69"/>
  <c r="F22" i="54"/>
  <c r="E22" i="54" s="1"/>
  <c r="C10" i="52" s="1"/>
  <c r="E19" i="54"/>
  <c r="E20" i="54" s="1"/>
  <c r="F20" i="54"/>
  <c r="E32" i="54"/>
  <c r="F40" i="54"/>
  <c r="J41" i="54"/>
  <c r="J44" i="54"/>
  <c r="J48" i="54" s="1"/>
  <c r="J22" i="54" s="1"/>
  <c r="H20" i="54"/>
  <c r="I22" i="54"/>
  <c r="I20" i="54"/>
  <c r="J20" i="54"/>
  <c r="H41" i="54"/>
  <c r="H44" i="54"/>
  <c r="H48" i="54" s="1"/>
  <c r="H22" i="54" s="1"/>
  <c r="K22" i="54"/>
  <c r="K20" i="54"/>
  <c r="I41" i="54"/>
  <c r="I44" i="54"/>
  <c r="K44" i="54"/>
  <c r="K41" i="54"/>
  <c r="F36" i="69" l="1"/>
  <c r="H35" i="69"/>
  <c r="F44" i="54"/>
  <c r="E44" i="54" s="1"/>
  <c r="E40" i="54"/>
  <c r="E41" i="54" s="1"/>
  <c r="F41" i="54"/>
  <c r="F37" i="69" l="1"/>
  <c r="H36" i="69"/>
  <c r="G44" i="54"/>
  <c r="G48" i="54" s="1"/>
  <c r="G20" i="54"/>
  <c r="F38" i="69" l="1"/>
  <c r="H37" i="69"/>
  <c r="E48" i="54"/>
  <c r="G22" i="54"/>
  <c r="F39" i="69" l="1"/>
  <c r="H38" i="69"/>
  <c r="F40" i="69" l="1"/>
  <c r="H39" i="69"/>
  <c r="F41" i="69" l="1"/>
  <c r="H40" i="69"/>
  <c r="F42" i="69" l="1"/>
  <c r="H41" i="69"/>
  <c r="F43" i="69" l="1"/>
  <c r="H42" i="69"/>
  <c r="F44" i="69" l="1"/>
  <c r="H43" i="69"/>
  <c r="F45" i="69" l="1"/>
  <c r="H44" i="69"/>
  <c r="F46" i="69" l="1"/>
  <c r="H45" i="69"/>
  <c r="F47" i="69" l="1"/>
  <c r="H46" i="69"/>
  <c r="F48" i="69" l="1"/>
  <c r="H47" i="69"/>
  <c r="F49" i="69" l="1"/>
  <c r="H48" i="69"/>
  <c r="F50" i="69" l="1"/>
  <c r="H49" i="69"/>
  <c r="F51" i="69" l="1"/>
  <c r="H50" i="69"/>
  <c r="F52" i="69" l="1"/>
  <c r="H51" i="69"/>
  <c r="F53" i="69" l="1"/>
  <c r="H52" i="69"/>
  <c r="F54" i="69" l="1"/>
  <c r="H53" i="69"/>
  <c r="F55" i="69" l="1"/>
  <c r="H54" i="69"/>
  <c r="F56" i="69" l="1"/>
  <c r="H55" i="69"/>
  <c r="F57" i="69" l="1"/>
  <c r="H56" i="69"/>
  <c r="F58" i="69" l="1"/>
  <c r="H57" i="69"/>
  <c r="F59" i="69" l="1"/>
  <c r="H58" i="69"/>
  <c r="F60" i="69" l="1"/>
  <c r="H59" i="69"/>
  <c r="F61" i="69" l="1"/>
  <c r="H60" i="69"/>
  <c r="F62" i="69" l="1"/>
  <c r="H61" i="69"/>
  <c r="F63" i="69" l="1"/>
  <c r="H62" i="69"/>
  <c r="F64" i="69" l="1"/>
  <c r="H63" i="69"/>
  <c r="F65" i="69" l="1"/>
  <c r="H64" i="69"/>
  <c r="F66" i="69" l="1"/>
  <c r="H65" i="69"/>
  <c r="F67" i="69" l="1"/>
  <c r="H66" i="69"/>
  <c r="F68" i="69" l="1"/>
  <c r="H67" i="69"/>
  <c r="F69" i="69" l="1"/>
  <c r="H68" i="69"/>
  <c r="F70" i="69" l="1"/>
  <c r="H69" i="69"/>
  <c r="F71" i="69" l="1"/>
  <c r="H70" i="69"/>
  <c r="F72" i="69" l="1"/>
  <c r="H71" i="69"/>
  <c r="F73" i="69" l="1"/>
  <c r="H72" i="69"/>
  <c r="F74" i="69" l="1"/>
  <c r="H73" i="69"/>
  <c r="F75" i="69" l="1"/>
  <c r="H74" i="69"/>
  <c r="F76" i="69" l="1"/>
  <c r="H75" i="69"/>
  <c r="F77" i="69" l="1"/>
  <c r="H76" i="69"/>
  <c r="F78" i="69" l="1"/>
  <c r="H77" i="69"/>
  <c r="F79" i="69" l="1"/>
  <c r="H78" i="69"/>
  <c r="F80" i="69" l="1"/>
  <c r="H79" i="69"/>
  <c r="F81" i="69" l="1"/>
  <c r="H80" i="69"/>
  <c r="F82" i="69" l="1"/>
  <c r="H81" i="69"/>
  <c r="F83" i="69" l="1"/>
  <c r="H82" i="69"/>
  <c r="F84" i="69" l="1"/>
  <c r="H83" i="69"/>
  <c r="F85" i="69" l="1"/>
  <c r="H84" i="69"/>
  <c r="F86" i="69" l="1"/>
  <c r="H85" i="69"/>
  <c r="F87" i="69" l="1"/>
  <c r="H86" i="69"/>
  <c r="F88" i="69" l="1"/>
  <c r="H87" i="69"/>
  <c r="F89" i="69" l="1"/>
  <c r="H88" i="69"/>
  <c r="F90" i="69" l="1"/>
  <c r="H89" i="69"/>
  <c r="F91" i="69" l="1"/>
  <c r="H90" i="69"/>
  <c r="F92" i="69" l="1"/>
  <c r="H91" i="69"/>
  <c r="F93" i="69" l="1"/>
  <c r="H92" i="69"/>
  <c r="F94" i="69" l="1"/>
  <c r="H93" i="69"/>
  <c r="F95" i="69" l="1"/>
  <c r="H94" i="69"/>
  <c r="F96" i="69" l="1"/>
  <c r="H95" i="69"/>
  <c r="F97" i="69" l="1"/>
  <c r="H96" i="69"/>
  <c r="F98" i="69" l="1"/>
  <c r="H97" i="69"/>
  <c r="F99" i="69" l="1"/>
  <c r="H98" i="69"/>
  <c r="F100" i="69" l="1"/>
  <c r="H99" i="69"/>
  <c r="F101" i="69" l="1"/>
  <c r="H100" i="69"/>
  <c r="F102" i="69" l="1"/>
  <c r="H101" i="69"/>
  <c r="F103" i="69" l="1"/>
  <c r="H102" i="69"/>
  <c r="F104" i="69" l="1"/>
  <c r="H103" i="69"/>
  <c r="F105" i="69" l="1"/>
  <c r="H104" i="69"/>
  <c r="F106" i="69" l="1"/>
  <c r="H105" i="69"/>
  <c r="F107" i="69" l="1"/>
  <c r="H106" i="69"/>
  <c r="F108" i="69" l="1"/>
  <c r="H107" i="69"/>
  <c r="F109" i="69" l="1"/>
  <c r="H108" i="69"/>
  <c r="F110" i="69" l="1"/>
  <c r="H109" i="69"/>
  <c r="F111" i="69" l="1"/>
  <c r="H110" i="69"/>
  <c r="F112" i="69" l="1"/>
  <c r="H111" i="69"/>
  <c r="F113" i="69" l="1"/>
  <c r="H112" i="69"/>
  <c r="F114" i="69" l="1"/>
  <c r="H113" i="69"/>
  <c r="F115" i="69" l="1"/>
  <c r="H114" i="69"/>
  <c r="F116" i="69" l="1"/>
  <c r="H115" i="69"/>
  <c r="F117" i="69" l="1"/>
  <c r="H116" i="69"/>
  <c r="F118" i="69" l="1"/>
  <c r="H117" i="69"/>
  <c r="F119" i="69" l="1"/>
  <c r="H118" i="69"/>
  <c r="F120" i="69" l="1"/>
  <c r="H119" i="69"/>
  <c r="F121" i="69" l="1"/>
  <c r="H120" i="69"/>
  <c r="F122" i="69" l="1"/>
  <c r="H121" i="69"/>
  <c r="F123" i="69" l="1"/>
  <c r="H122" i="69"/>
  <c r="F124" i="69" l="1"/>
  <c r="H123" i="69"/>
  <c r="F125" i="69" l="1"/>
  <c r="H124" i="69"/>
  <c r="F126" i="69" l="1"/>
  <c r="H125" i="69"/>
  <c r="F127" i="69" l="1"/>
  <c r="H126" i="69"/>
  <c r="F128" i="69" l="1"/>
  <c r="H127" i="69"/>
  <c r="F129" i="69" l="1"/>
  <c r="H128" i="69"/>
  <c r="F130" i="69" l="1"/>
  <c r="H129" i="69"/>
  <c r="F131" i="69" l="1"/>
  <c r="H130" i="69"/>
  <c r="F132" i="69" l="1"/>
  <c r="H131" i="69"/>
  <c r="F133" i="69" l="1"/>
  <c r="H132" i="69"/>
  <c r="F134" i="69" l="1"/>
  <c r="H133" i="69"/>
  <c r="F135" i="69" l="1"/>
  <c r="H134" i="69"/>
  <c r="F136" i="69" l="1"/>
  <c r="H135" i="69"/>
  <c r="F137" i="69" l="1"/>
  <c r="H136" i="69"/>
  <c r="F138" i="69" l="1"/>
  <c r="H137" i="69"/>
  <c r="F139" i="69" l="1"/>
  <c r="H138" i="69"/>
  <c r="F140" i="69" l="1"/>
  <c r="H139" i="69"/>
  <c r="F141" i="69" l="1"/>
  <c r="H140" i="69"/>
  <c r="F142" i="69" l="1"/>
  <c r="H141" i="69"/>
  <c r="F143" i="69" l="1"/>
  <c r="H142" i="69"/>
  <c r="F144" i="69" l="1"/>
  <c r="H143" i="69"/>
  <c r="F145" i="69" l="1"/>
  <c r="H144" i="69"/>
  <c r="F146" i="69" l="1"/>
  <c r="H145" i="69"/>
  <c r="F147" i="69" l="1"/>
  <c r="H146" i="69"/>
  <c r="F148" i="69" l="1"/>
  <c r="H147" i="69"/>
  <c r="F149" i="69" l="1"/>
  <c r="H148" i="69"/>
  <c r="F150" i="69" l="1"/>
  <c r="H149" i="69"/>
  <c r="F151" i="69" l="1"/>
  <c r="H150" i="69"/>
  <c r="F152" i="69" l="1"/>
  <c r="H151" i="69"/>
  <c r="F153" i="69" l="1"/>
  <c r="H152" i="69"/>
  <c r="F154" i="69" l="1"/>
  <c r="H153" i="69"/>
  <c r="F155" i="69" l="1"/>
  <c r="H154" i="69"/>
  <c r="F156" i="69" l="1"/>
  <c r="H155" i="69"/>
  <c r="F157" i="69" l="1"/>
  <c r="H156" i="69"/>
  <c r="F158" i="69" l="1"/>
  <c r="H157" i="69"/>
  <c r="F159" i="69" l="1"/>
  <c r="H158" i="69"/>
  <c r="F160" i="69" l="1"/>
  <c r="H159" i="69"/>
  <c r="F161" i="69" l="1"/>
  <c r="H160" i="69"/>
  <c r="F162" i="69" l="1"/>
  <c r="H161" i="69"/>
  <c r="F163" i="69" l="1"/>
  <c r="H162" i="69"/>
  <c r="F164" i="69" l="1"/>
  <c r="H163" i="69"/>
  <c r="F165" i="69" l="1"/>
  <c r="H164" i="69"/>
  <c r="F166" i="69" l="1"/>
  <c r="H165" i="69"/>
  <c r="F167" i="69" l="1"/>
  <c r="H166" i="69"/>
  <c r="F168" i="69" l="1"/>
  <c r="H167" i="69"/>
  <c r="F169" i="69" l="1"/>
  <c r="H168" i="69"/>
  <c r="F170" i="69" l="1"/>
  <c r="H169" i="69"/>
  <c r="F171" i="69" l="1"/>
  <c r="H170" i="69"/>
  <c r="F172" i="69" l="1"/>
  <c r="H171" i="69"/>
  <c r="F173" i="69" l="1"/>
  <c r="H172" i="69"/>
  <c r="F174" i="69" l="1"/>
  <c r="H173" i="69"/>
  <c r="F175" i="69" l="1"/>
  <c r="H174" i="69"/>
  <c r="F176" i="69" l="1"/>
  <c r="H175" i="69"/>
  <c r="F177" i="69" l="1"/>
  <c r="H176" i="69"/>
  <c r="F178" i="69" l="1"/>
  <c r="H177" i="69"/>
  <c r="F179" i="69" l="1"/>
  <c r="H178" i="69"/>
  <c r="F180" i="69" l="1"/>
  <c r="H179" i="69"/>
  <c r="F181" i="69" l="1"/>
  <c r="H180" i="69"/>
  <c r="F182" i="69" l="1"/>
  <c r="H181" i="69"/>
  <c r="F183" i="69" l="1"/>
  <c r="H182" i="69"/>
  <c r="F184" i="69" l="1"/>
  <c r="H183" i="69"/>
  <c r="F185" i="69" l="1"/>
  <c r="H184" i="69"/>
  <c r="F186" i="69" l="1"/>
  <c r="H185" i="69"/>
  <c r="F187" i="69" l="1"/>
  <c r="H186" i="69"/>
  <c r="F188" i="69" l="1"/>
  <c r="H187" i="69"/>
  <c r="F189" i="69" l="1"/>
  <c r="H188" i="69"/>
  <c r="F190" i="69" l="1"/>
  <c r="H189" i="69"/>
  <c r="F191" i="69" l="1"/>
  <c r="H190" i="69"/>
  <c r="F192" i="69" l="1"/>
  <c r="H191" i="69"/>
  <c r="F193" i="69" l="1"/>
  <c r="H192" i="69"/>
  <c r="F194" i="69" l="1"/>
  <c r="H193" i="69"/>
  <c r="F195" i="69" l="1"/>
  <c r="H194" i="69"/>
  <c r="F196" i="69" l="1"/>
  <c r="H195" i="69"/>
  <c r="F197" i="69" l="1"/>
  <c r="H196" i="69"/>
  <c r="F198" i="69" l="1"/>
  <c r="H197" i="69"/>
  <c r="F199" i="69" l="1"/>
  <c r="H198" i="69"/>
  <c r="F200" i="69" l="1"/>
  <c r="H199" i="69"/>
  <c r="F201" i="69" l="1"/>
  <c r="H200" i="69"/>
  <c r="F202" i="69" l="1"/>
  <c r="H201" i="69"/>
  <c r="F203" i="69" l="1"/>
  <c r="H202" i="69"/>
  <c r="F204" i="69" l="1"/>
  <c r="H203" i="69"/>
  <c r="F205" i="69" l="1"/>
  <c r="H204" i="69"/>
  <c r="F206" i="69" l="1"/>
  <c r="H205" i="69"/>
  <c r="F207" i="69" l="1"/>
  <c r="H206" i="69"/>
  <c r="F208" i="69" l="1"/>
  <c r="H207" i="69"/>
  <c r="F209" i="69" l="1"/>
  <c r="H208" i="69"/>
  <c r="F210" i="69" l="1"/>
  <c r="H209" i="69"/>
  <c r="F211" i="69" l="1"/>
  <c r="H210" i="69"/>
  <c r="F212" i="69" l="1"/>
  <c r="H211" i="69"/>
  <c r="F213" i="69" l="1"/>
  <c r="H212" i="69"/>
  <c r="F214" i="69" l="1"/>
  <c r="H213" i="69"/>
  <c r="F215" i="69" l="1"/>
  <c r="H214" i="69"/>
  <c r="F216" i="69" l="1"/>
  <c r="H215" i="69"/>
  <c r="F217" i="69" l="1"/>
  <c r="H216" i="69"/>
  <c r="F218" i="69" l="1"/>
  <c r="H217" i="69"/>
  <c r="F219" i="69" l="1"/>
  <c r="H218" i="69"/>
  <c r="F220" i="69" l="1"/>
  <c r="H219" i="69"/>
  <c r="F221" i="69" l="1"/>
  <c r="H220" i="69"/>
  <c r="F222" i="69" l="1"/>
  <c r="H221" i="69"/>
  <c r="F223" i="69" l="1"/>
  <c r="H222" i="69"/>
  <c r="F224" i="69" l="1"/>
  <c r="H223" i="69"/>
  <c r="F225" i="69" l="1"/>
  <c r="H224" i="69"/>
  <c r="F226" i="69" l="1"/>
  <c r="H225" i="69"/>
  <c r="F227" i="69" l="1"/>
  <c r="H226" i="69"/>
  <c r="F228" i="69" l="1"/>
  <c r="H227" i="69"/>
  <c r="F229" i="69" l="1"/>
  <c r="H228" i="69"/>
  <c r="F230" i="69" l="1"/>
  <c r="H229" i="69"/>
  <c r="F231" i="69" l="1"/>
  <c r="H230" i="69"/>
  <c r="F232" i="69" l="1"/>
  <c r="H231" i="69"/>
  <c r="F233" i="69" l="1"/>
  <c r="H232" i="69"/>
  <c r="F234" i="69" l="1"/>
  <c r="H233" i="69"/>
  <c r="F235" i="69" l="1"/>
  <c r="H234" i="69"/>
  <c r="F236" i="69" l="1"/>
  <c r="H235" i="69"/>
  <c r="F237" i="69" l="1"/>
  <c r="H236" i="69"/>
  <c r="F238" i="69" l="1"/>
  <c r="H237" i="69"/>
  <c r="F239" i="69" l="1"/>
  <c r="H238" i="69"/>
  <c r="F240" i="69" l="1"/>
  <c r="H239" i="69"/>
  <c r="F241" i="69" l="1"/>
  <c r="H240" i="69"/>
  <c r="F242" i="69" l="1"/>
  <c r="H241" i="69"/>
  <c r="F243" i="69" l="1"/>
  <c r="H242" i="69"/>
  <c r="F244" i="69" l="1"/>
  <c r="H243" i="69"/>
  <c r="F245" i="69" l="1"/>
  <c r="H244" i="69"/>
  <c r="F246" i="69" l="1"/>
  <c r="H245" i="69"/>
  <c r="F247" i="69" l="1"/>
  <c r="H246" i="69"/>
  <c r="F248" i="69" l="1"/>
  <c r="H247" i="69"/>
  <c r="F249" i="69" l="1"/>
  <c r="H248" i="69"/>
  <c r="F250" i="69" l="1"/>
  <c r="H249" i="69"/>
  <c r="F251" i="69" l="1"/>
  <c r="H250" i="69"/>
  <c r="F252" i="69" l="1"/>
  <c r="H251" i="69"/>
  <c r="F253" i="69" l="1"/>
  <c r="H252" i="69"/>
  <c r="F254" i="69" l="1"/>
  <c r="H253" i="69"/>
  <c r="F255" i="69" l="1"/>
  <c r="H254" i="69"/>
  <c r="F256" i="69" l="1"/>
  <c r="H255" i="69"/>
  <c r="F257" i="69" l="1"/>
  <c r="H256" i="69"/>
  <c r="F258" i="69" l="1"/>
  <c r="H257" i="69"/>
  <c r="F259" i="69" l="1"/>
  <c r="H258" i="69"/>
  <c r="F260" i="69" l="1"/>
  <c r="H259" i="69"/>
  <c r="F261" i="69" l="1"/>
  <c r="H260" i="69"/>
  <c r="F262" i="69" l="1"/>
  <c r="H261" i="69"/>
  <c r="F263" i="69" l="1"/>
  <c r="H262" i="69"/>
  <c r="F264" i="69" l="1"/>
  <c r="H263" i="69"/>
  <c r="F265" i="69" l="1"/>
  <c r="H264" i="69"/>
  <c r="F266" i="69" l="1"/>
  <c r="H265" i="69"/>
  <c r="F267" i="69" l="1"/>
  <c r="H266" i="69"/>
  <c r="F268" i="69" l="1"/>
  <c r="H267" i="69"/>
  <c r="F269" i="69" l="1"/>
  <c r="H268" i="69"/>
  <c r="F270" i="69" l="1"/>
  <c r="H269" i="69"/>
  <c r="F271" i="69" l="1"/>
  <c r="H270" i="69"/>
  <c r="F272" i="69" l="1"/>
  <c r="H271" i="69"/>
  <c r="F273" i="69" l="1"/>
  <c r="H272" i="69"/>
  <c r="F274" i="69" l="1"/>
  <c r="H273" i="69"/>
  <c r="F275" i="69" l="1"/>
  <c r="H274" i="69"/>
  <c r="F276" i="69" l="1"/>
  <c r="H275" i="69"/>
  <c r="F277" i="69" l="1"/>
  <c r="H276" i="69"/>
  <c r="F278" i="69" l="1"/>
  <c r="H277" i="69"/>
  <c r="F279" i="69" l="1"/>
  <c r="H278" i="69"/>
  <c r="F280" i="69" l="1"/>
  <c r="H279" i="69"/>
  <c r="F281" i="69" l="1"/>
  <c r="H280" i="69"/>
  <c r="F282" i="69" l="1"/>
  <c r="H281" i="69"/>
  <c r="F283" i="69" l="1"/>
  <c r="H282" i="69"/>
  <c r="F284" i="69" l="1"/>
  <c r="H283" i="69"/>
  <c r="F285" i="69" l="1"/>
  <c r="H284" i="69"/>
  <c r="F286" i="69" l="1"/>
  <c r="H285" i="69"/>
  <c r="F287" i="69" l="1"/>
  <c r="H286" i="69"/>
  <c r="F288" i="69" l="1"/>
  <c r="H287" i="69"/>
  <c r="F289" i="69" l="1"/>
  <c r="H288" i="69"/>
  <c r="F290" i="69" l="1"/>
  <c r="H289" i="69"/>
  <c r="F291" i="69" l="1"/>
  <c r="H290" i="69"/>
  <c r="F292" i="69" l="1"/>
  <c r="H291" i="69"/>
  <c r="F293" i="69" l="1"/>
  <c r="H292" i="69"/>
  <c r="F294" i="69" l="1"/>
  <c r="H293" i="69"/>
  <c r="F295" i="69" l="1"/>
  <c r="H294" i="69"/>
  <c r="F296" i="69" l="1"/>
  <c r="H295" i="69"/>
  <c r="F297" i="69" l="1"/>
  <c r="H296" i="69"/>
  <c r="F298" i="69" l="1"/>
  <c r="H297" i="69"/>
  <c r="F299" i="69" l="1"/>
  <c r="H298" i="69"/>
  <c r="F300" i="69" l="1"/>
  <c r="H299" i="69"/>
  <c r="F301" i="69" l="1"/>
  <c r="H300" i="69"/>
  <c r="F302" i="69" l="1"/>
  <c r="H301" i="69"/>
  <c r="F303" i="69" l="1"/>
  <c r="H302" i="69"/>
  <c r="F304" i="69" l="1"/>
  <c r="H303" i="69"/>
  <c r="F305" i="69" l="1"/>
  <c r="H304" i="69"/>
  <c r="F306" i="69" l="1"/>
  <c r="H305" i="69"/>
  <c r="F307" i="69" l="1"/>
  <c r="H306" i="69"/>
  <c r="F308" i="69" l="1"/>
  <c r="H307" i="69"/>
  <c r="F309" i="69" l="1"/>
  <c r="H308" i="69"/>
  <c r="F310" i="69" l="1"/>
  <c r="H309" i="69"/>
  <c r="F311" i="69" l="1"/>
  <c r="H310" i="69"/>
  <c r="F312" i="69" l="1"/>
  <c r="H311" i="69"/>
  <c r="F313" i="69" l="1"/>
  <c r="H312" i="69"/>
  <c r="F314" i="69" l="1"/>
  <c r="H313" i="69"/>
  <c r="F315" i="69" l="1"/>
  <c r="H314" i="69"/>
  <c r="F316" i="69" l="1"/>
  <c r="H315" i="69"/>
  <c r="F317" i="69" l="1"/>
  <c r="H316" i="69"/>
  <c r="F318" i="69" l="1"/>
  <c r="H317" i="69"/>
  <c r="F319" i="69" l="1"/>
  <c r="H318" i="69"/>
  <c r="F320" i="69" l="1"/>
  <c r="H319" i="69"/>
  <c r="F321" i="69" l="1"/>
  <c r="H320" i="69"/>
  <c r="F322" i="69" l="1"/>
  <c r="H321" i="69"/>
  <c r="F323" i="69" l="1"/>
  <c r="H322" i="69"/>
  <c r="F324" i="69" l="1"/>
  <c r="H323" i="69"/>
  <c r="F325" i="69" l="1"/>
  <c r="H324" i="69"/>
  <c r="F326" i="69" l="1"/>
  <c r="H325" i="69"/>
  <c r="F327" i="69" l="1"/>
  <c r="H326" i="69"/>
  <c r="F328" i="69" l="1"/>
  <c r="H327" i="69"/>
  <c r="F329" i="69" l="1"/>
  <c r="H328" i="69"/>
  <c r="F330" i="69" l="1"/>
  <c r="H329" i="69"/>
  <c r="F331" i="69" l="1"/>
  <c r="H330" i="69"/>
  <c r="F332" i="69" l="1"/>
  <c r="H331" i="69"/>
  <c r="F333" i="69" l="1"/>
  <c r="H332" i="69"/>
  <c r="F334" i="69" l="1"/>
  <c r="H333" i="69"/>
  <c r="F335" i="69" l="1"/>
  <c r="H334" i="69"/>
  <c r="F336" i="69" l="1"/>
  <c r="H335" i="69"/>
  <c r="F337" i="69" l="1"/>
  <c r="H336" i="69"/>
  <c r="F338" i="69" l="1"/>
  <c r="H337" i="69"/>
  <c r="F339" i="69" l="1"/>
  <c r="H338" i="69"/>
  <c r="F340" i="69" l="1"/>
  <c r="H339" i="69"/>
  <c r="F341" i="69" l="1"/>
  <c r="H340" i="69"/>
  <c r="F342" i="69" l="1"/>
  <c r="H341" i="69"/>
  <c r="F343" i="69" l="1"/>
  <c r="H342" i="69"/>
  <c r="F344" i="69" l="1"/>
  <c r="H343" i="69"/>
  <c r="F345" i="69" l="1"/>
  <c r="H344" i="69"/>
  <c r="F346" i="69" l="1"/>
  <c r="H345" i="69"/>
  <c r="F347" i="69" l="1"/>
  <c r="H346" i="69"/>
  <c r="F348" i="69" l="1"/>
  <c r="H347" i="69"/>
  <c r="F349" i="69" l="1"/>
  <c r="H348" i="69"/>
  <c r="F350" i="69" l="1"/>
  <c r="H349" i="69"/>
  <c r="F351" i="69" l="1"/>
  <c r="H350" i="69"/>
  <c r="F352" i="69" l="1"/>
  <c r="H351" i="69"/>
  <c r="F353" i="69" l="1"/>
  <c r="H352" i="69"/>
  <c r="F354" i="69" l="1"/>
  <c r="H353" i="69"/>
  <c r="F355" i="69" l="1"/>
  <c r="H354" i="69"/>
  <c r="F356" i="69" l="1"/>
  <c r="H355" i="69"/>
  <c r="F357" i="69" l="1"/>
  <c r="H356" i="69"/>
  <c r="F358" i="69" l="1"/>
  <c r="H357" i="69"/>
  <c r="F359" i="69" l="1"/>
  <c r="H358" i="69"/>
  <c r="F360" i="69" l="1"/>
  <c r="H359" i="69"/>
  <c r="F361" i="69" l="1"/>
  <c r="H360" i="69"/>
  <c r="F362" i="69" l="1"/>
  <c r="H361" i="69"/>
  <c r="F363" i="69" l="1"/>
  <c r="H362" i="69"/>
  <c r="F364" i="69" l="1"/>
  <c r="H363" i="69"/>
  <c r="F365" i="69" l="1"/>
  <c r="H364" i="69"/>
  <c r="F366" i="69" l="1"/>
  <c r="H365" i="69"/>
  <c r="F367" i="69" l="1"/>
  <c r="H366" i="69"/>
  <c r="F368" i="69" l="1"/>
  <c r="H367" i="69"/>
  <c r="F369" i="69" l="1"/>
  <c r="H368" i="69"/>
  <c r="F370" i="69" l="1"/>
  <c r="H369" i="69"/>
  <c r="F371" i="69" l="1"/>
  <c r="H370" i="69"/>
  <c r="F372" i="69" l="1"/>
  <c r="H371" i="69"/>
  <c r="F373" i="69" l="1"/>
  <c r="H372" i="69"/>
  <c r="F374" i="69" l="1"/>
  <c r="H373" i="69"/>
  <c r="F375" i="69" l="1"/>
  <c r="H374" i="69"/>
  <c r="F376" i="69" l="1"/>
  <c r="H375" i="69"/>
  <c r="F377" i="69" l="1"/>
  <c r="H376" i="69"/>
  <c r="F378" i="69" l="1"/>
  <c r="H377" i="69"/>
  <c r="F379" i="69" l="1"/>
  <c r="H378" i="69"/>
  <c r="F380" i="69" l="1"/>
  <c r="H379" i="69"/>
  <c r="F381" i="69" l="1"/>
  <c r="H380" i="69"/>
  <c r="F382" i="69" l="1"/>
  <c r="H381" i="69"/>
  <c r="F383" i="69" l="1"/>
  <c r="H382" i="69"/>
  <c r="F384" i="69" l="1"/>
  <c r="H383" i="69"/>
  <c r="F385" i="69" l="1"/>
  <c r="H384" i="69"/>
  <c r="F386" i="69" l="1"/>
  <c r="H385" i="69"/>
  <c r="F387" i="69" l="1"/>
  <c r="H386" i="69"/>
  <c r="F388" i="69" l="1"/>
  <c r="H387" i="69"/>
  <c r="F389" i="69" l="1"/>
  <c r="H388" i="69"/>
  <c r="F390" i="69" l="1"/>
  <c r="H389" i="69"/>
  <c r="F391" i="69" l="1"/>
  <c r="H390" i="69"/>
  <c r="F392" i="69" l="1"/>
  <c r="H391" i="69"/>
  <c r="F393" i="69" l="1"/>
  <c r="H392" i="69"/>
  <c r="F394" i="69" l="1"/>
  <c r="H393" i="69"/>
  <c r="F395" i="69" l="1"/>
  <c r="H394" i="69"/>
  <c r="F396" i="69" l="1"/>
  <c r="H395" i="69"/>
  <c r="F397" i="69" l="1"/>
  <c r="H396" i="69"/>
  <c r="F398" i="69" l="1"/>
  <c r="H397" i="69"/>
  <c r="F399" i="69" l="1"/>
  <c r="H398" i="69"/>
  <c r="F400" i="69" l="1"/>
  <c r="H399" i="69"/>
  <c r="F401" i="69" l="1"/>
  <c r="H400" i="69"/>
  <c r="F402" i="69" l="1"/>
  <c r="H401" i="69"/>
  <c r="F403" i="69" l="1"/>
  <c r="H402" i="69"/>
  <c r="F404" i="69" l="1"/>
  <c r="H403" i="69"/>
  <c r="F405" i="69" l="1"/>
  <c r="H404" i="69"/>
  <c r="F406" i="69" l="1"/>
  <c r="H405" i="69"/>
  <c r="F407" i="69" l="1"/>
  <c r="H406" i="69"/>
  <c r="F408" i="69" l="1"/>
  <c r="H407" i="69"/>
  <c r="F409" i="69" l="1"/>
  <c r="H408" i="69"/>
  <c r="F410" i="69" l="1"/>
  <c r="H409" i="69"/>
  <c r="F411" i="69" l="1"/>
  <c r="H410" i="69"/>
  <c r="F412" i="69" l="1"/>
  <c r="H411" i="69"/>
  <c r="F413" i="69" l="1"/>
  <c r="H412" i="69"/>
  <c r="F414" i="69" l="1"/>
  <c r="H413" i="69"/>
  <c r="F415" i="69" l="1"/>
  <c r="H414" i="69"/>
  <c r="F416" i="69" l="1"/>
  <c r="H415" i="69"/>
  <c r="F417" i="69" l="1"/>
  <c r="H416" i="69"/>
  <c r="F418" i="69" l="1"/>
  <c r="H417" i="69"/>
  <c r="F419" i="69" l="1"/>
  <c r="H418" i="69"/>
  <c r="F420" i="69" l="1"/>
  <c r="H419" i="69"/>
  <c r="F421" i="69" l="1"/>
  <c r="H420" i="69"/>
  <c r="F422" i="69" l="1"/>
  <c r="H421" i="69"/>
  <c r="F423" i="69" l="1"/>
  <c r="H422" i="69"/>
  <c r="F424" i="69" l="1"/>
  <c r="H423" i="69"/>
  <c r="F425" i="69" l="1"/>
  <c r="H424" i="69"/>
  <c r="F426" i="69" l="1"/>
  <c r="H425" i="69"/>
  <c r="F427" i="69" l="1"/>
  <c r="H426" i="69"/>
  <c r="F428" i="69" l="1"/>
  <c r="H427" i="69"/>
  <c r="F429" i="69" l="1"/>
  <c r="H428" i="69"/>
  <c r="F430" i="69" l="1"/>
  <c r="H429" i="69"/>
  <c r="F431" i="69" l="1"/>
  <c r="H430" i="69"/>
  <c r="F432" i="69" l="1"/>
  <c r="H431" i="69"/>
  <c r="F433" i="69" l="1"/>
  <c r="H432" i="69"/>
  <c r="F434" i="69" l="1"/>
  <c r="H433" i="69"/>
  <c r="F435" i="69" l="1"/>
  <c r="H434" i="69"/>
  <c r="F436" i="69" l="1"/>
  <c r="H435" i="69"/>
  <c r="F437" i="69" l="1"/>
  <c r="H436" i="69"/>
  <c r="F438" i="69" l="1"/>
  <c r="H437" i="69"/>
  <c r="F439" i="69" l="1"/>
  <c r="H438" i="69"/>
  <c r="F440" i="69" l="1"/>
  <c r="H439" i="69"/>
  <c r="F441" i="69" l="1"/>
  <c r="H440" i="69"/>
  <c r="F442" i="69" l="1"/>
  <c r="H441" i="69"/>
  <c r="F443" i="69" l="1"/>
  <c r="H442" i="69"/>
  <c r="F444" i="69" l="1"/>
  <c r="H443" i="69"/>
  <c r="F445" i="69" l="1"/>
  <c r="H444" i="69"/>
  <c r="F446" i="69" l="1"/>
  <c r="H445" i="69"/>
  <c r="F447" i="69" l="1"/>
  <c r="H446" i="69"/>
  <c r="F448" i="69" l="1"/>
  <c r="H447" i="69"/>
  <c r="F449" i="69" l="1"/>
  <c r="H448" i="69"/>
  <c r="F450" i="69" l="1"/>
  <c r="H449" i="69"/>
  <c r="F451" i="69" l="1"/>
  <c r="H450" i="69"/>
  <c r="F452" i="69" l="1"/>
  <c r="H451" i="69"/>
  <c r="F453" i="69" l="1"/>
  <c r="H452" i="69"/>
  <c r="F454" i="69" l="1"/>
  <c r="H453" i="69"/>
  <c r="F455" i="69" l="1"/>
  <c r="H454" i="69"/>
  <c r="F456" i="69" l="1"/>
  <c r="H455" i="69"/>
  <c r="F457" i="69" l="1"/>
  <c r="H456" i="69"/>
  <c r="F458" i="69" l="1"/>
  <c r="H457" i="69"/>
  <c r="F459" i="69" l="1"/>
  <c r="H458" i="69"/>
  <c r="F460" i="69" l="1"/>
  <c r="H459" i="69"/>
  <c r="F461" i="69" l="1"/>
  <c r="H460" i="69"/>
  <c r="F462" i="69" l="1"/>
  <c r="H461" i="69"/>
  <c r="F463" i="69" l="1"/>
  <c r="H462" i="69"/>
  <c r="F464" i="69" l="1"/>
  <c r="H463" i="69"/>
  <c r="F465" i="69" l="1"/>
  <c r="H464" i="69"/>
  <c r="F466" i="69" l="1"/>
  <c r="H465" i="69"/>
  <c r="F467" i="69" l="1"/>
  <c r="H466" i="69"/>
  <c r="F468" i="69" l="1"/>
  <c r="H467" i="69"/>
  <c r="F469" i="69" l="1"/>
  <c r="H468" i="69"/>
  <c r="F470" i="69" l="1"/>
  <c r="H469" i="69"/>
  <c r="F471" i="69" l="1"/>
  <c r="H470" i="69"/>
  <c r="F472" i="69" l="1"/>
  <c r="H471" i="69"/>
  <c r="F473" i="69" l="1"/>
  <c r="H472" i="69"/>
  <c r="F474" i="69" l="1"/>
  <c r="H473" i="69"/>
  <c r="F475" i="69" l="1"/>
  <c r="H474" i="69"/>
  <c r="F476" i="69" l="1"/>
  <c r="H475" i="69"/>
  <c r="F477" i="69" l="1"/>
  <c r="H476" i="69"/>
  <c r="F478" i="69" l="1"/>
  <c r="H477" i="69"/>
  <c r="F479" i="69" l="1"/>
  <c r="H478" i="69"/>
  <c r="F480" i="69" l="1"/>
  <c r="H479" i="69"/>
  <c r="F481" i="69" l="1"/>
  <c r="H480" i="69"/>
  <c r="F482" i="69" l="1"/>
  <c r="H481" i="69"/>
  <c r="F483" i="69" l="1"/>
  <c r="H482" i="69"/>
  <c r="F484" i="69" l="1"/>
  <c r="H483" i="69"/>
  <c r="F485" i="69" l="1"/>
  <c r="H484" i="69"/>
  <c r="F486" i="69" l="1"/>
  <c r="H485" i="69"/>
  <c r="F487" i="69" l="1"/>
  <c r="H486" i="69"/>
  <c r="F488" i="69" l="1"/>
  <c r="H487" i="69"/>
  <c r="F489" i="69" l="1"/>
  <c r="H488" i="69"/>
  <c r="F490" i="69" l="1"/>
  <c r="H489" i="69"/>
  <c r="F491" i="69" l="1"/>
  <c r="H490" i="69"/>
  <c r="F492" i="69" l="1"/>
  <c r="H491" i="69"/>
  <c r="F493" i="69" l="1"/>
  <c r="H492" i="69"/>
  <c r="F494" i="69" l="1"/>
  <c r="H493" i="69"/>
  <c r="F495" i="69" l="1"/>
  <c r="H494" i="69"/>
  <c r="F496" i="69" l="1"/>
  <c r="H495" i="69"/>
  <c r="F497" i="69" l="1"/>
  <c r="H496" i="69"/>
  <c r="F498" i="69" l="1"/>
  <c r="H497" i="69"/>
  <c r="F499" i="69" l="1"/>
  <c r="H498" i="69"/>
  <c r="F500" i="69" l="1"/>
  <c r="H499" i="69"/>
  <c r="F501" i="69" l="1"/>
  <c r="H500" i="69"/>
  <c r="F502" i="69" l="1"/>
  <c r="H501" i="69"/>
  <c r="F503" i="69" l="1"/>
  <c r="H502" i="69"/>
  <c r="F504" i="69" l="1"/>
  <c r="H503" i="69"/>
  <c r="F505" i="69" l="1"/>
  <c r="H504" i="69"/>
  <c r="F506" i="69" l="1"/>
  <c r="H505" i="69"/>
  <c r="F507" i="69" l="1"/>
  <c r="H506" i="69"/>
  <c r="F508" i="69" l="1"/>
  <c r="H507" i="69"/>
  <c r="F509" i="69" l="1"/>
  <c r="H508" i="69"/>
  <c r="F510" i="69" l="1"/>
  <c r="H509" i="69"/>
  <c r="F511" i="69" l="1"/>
  <c r="H510" i="69"/>
  <c r="F512" i="69" l="1"/>
  <c r="H511" i="69"/>
  <c r="F513" i="69" l="1"/>
  <c r="H512" i="69"/>
  <c r="F514" i="69" l="1"/>
  <c r="H513" i="69"/>
  <c r="F515" i="69" l="1"/>
  <c r="H514" i="69"/>
  <c r="F516" i="69" l="1"/>
  <c r="H515" i="69"/>
  <c r="F517" i="69" l="1"/>
  <c r="H516" i="69"/>
  <c r="F518" i="69" l="1"/>
  <c r="H517" i="69"/>
  <c r="F519" i="69" l="1"/>
  <c r="H518" i="69"/>
  <c r="F520" i="69" l="1"/>
  <c r="H519" i="69"/>
  <c r="F521" i="69" l="1"/>
  <c r="H520" i="69"/>
  <c r="F522" i="69" l="1"/>
  <c r="H521" i="69"/>
  <c r="F523" i="69" l="1"/>
  <c r="H522" i="69"/>
  <c r="F524" i="69" l="1"/>
  <c r="H523" i="69"/>
  <c r="F525" i="69" l="1"/>
  <c r="H524" i="69"/>
  <c r="F526" i="69" l="1"/>
  <c r="H525" i="69"/>
  <c r="F527" i="69" l="1"/>
  <c r="H526" i="69"/>
  <c r="F528" i="69" l="1"/>
  <c r="H527" i="69"/>
  <c r="F529" i="69" l="1"/>
  <c r="H528" i="69"/>
  <c r="F530" i="69" l="1"/>
  <c r="H529" i="69"/>
  <c r="F531" i="69" l="1"/>
  <c r="H530" i="69"/>
  <c r="F532" i="69" l="1"/>
  <c r="H531" i="69"/>
  <c r="F533" i="69" l="1"/>
  <c r="H532" i="69"/>
  <c r="F534" i="69" l="1"/>
  <c r="H533" i="69"/>
  <c r="F535" i="69" l="1"/>
  <c r="H534" i="69"/>
  <c r="F536" i="69" l="1"/>
  <c r="H535" i="69"/>
  <c r="F537" i="69" l="1"/>
  <c r="H536" i="69"/>
  <c r="F538" i="69" l="1"/>
  <c r="H537" i="69"/>
  <c r="F539" i="69" l="1"/>
  <c r="H538" i="69"/>
  <c r="F540" i="69" l="1"/>
  <c r="H539" i="69"/>
  <c r="F541" i="69" l="1"/>
  <c r="H540" i="69"/>
  <c r="F542" i="69" l="1"/>
  <c r="H541" i="69"/>
  <c r="F543" i="69" l="1"/>
  <c r="H542" i="69"/>
  <c r="F544" i="69" l="1"/>
  <c r="H543" i="69"/>
  <c r="F545" i="69" l="1"/>
  <c r="H544" i="69"/>
  <c r="F546" i="69" l="1"/>
  <c r="H545" i="69"/>
  <c r="F547" i="69" l="1"/>
  <c r="H546" i="69"/>
  <c r="F548" i="69" l="1"/>
  <c r="H547" i="69"/>
  <c r="F549" i="69" l="1"/>
  <c r="H548" i="69"/>
  <c r="F550" i="69" l="1"/>
  <c r="H549" i="69"/>
  <c r="F551" i="69" l="1"/>
  <c r="H550" i="69"/>
  <c r="F552" i="69" l="1"/>
  <c r="H551" i="69"/>
  <c r="F553" i="69" l="1"/>
  <c r="H552" i="69"/>
  <c r="F554" i="69" l="1"/>
  <c r="H553" i="69"/>
  <c r="F555" i="69" l="1"/>
  <c r="H554" i="69"/>
  <c r="F556" i="69" l="1"/>
  <c r="H555" i="69"/>
  <c r="F557" i="69" l="1"/>
  <c r="H556" i="69"/>
  <c r="F558" i="69" l="1"/>
  <c r="H557" i="69"/>
  <c r="F559" i="69" l="1"/>
  <c r="H558" i="69"/>
  <c r="F560" i="69" l="1"/>
  <c r="H559" i="69"/>
  <c r="F561" i="69" l="1"/>
  <c r="H560" i="69"/>
  <c r="F562" i="69" l="1"/>
  <c r="H561" i="69"/>
  <c r="F563" i="69" l="1"/>
  <c r="H562" i="69"/>
  <c r="F564" i="69" l="1"/>
  <c r="H563" i="69"/>
  <c r="F565" i="69" l="1"/>
  <c r="H564" i="69"/>
  <c r="F566" i="69" l="1"/>
  <c r="H565" i="69"/>
  <c r="F567" i="69" l="1"/>
  <c r="H566" i="69"/>
  <c r="F568" i="69" l="1"/>
  <c r="H567" i="69"/>
  <c r="F569" i="69" l="1"/>
  <c r="H568" i="69"/>
  <c r="F570" i="69" l="1"/>
  <c r="H569" i="69"/>
  <c r="F571" i="69" l="1"/>
  <c r="H570" i="69"/>
  <c r="F572" i="69" l="1"/>
  <c r="H571" i="69"/>
  <c r="F573" i="69" l="1"/>
  <c r="H572" i="69"/>
  <c r="F574" i="69" l="1"/>
  <c r="H573" i="69"/>
  <c r="F575" i="69" l="1"/>
  <c r="H574" i="69"/>
  <c r="F576" i="69" l="1"/>
  <c r="H575" i="69"/>
  <c r="F577" i="69" l="1"/>
  <c r="H576" i="69"/>
  <c r="F578" i="69" l="1"/>
  <c r="H577" i="69"/>
  <c r="F579" i="69" l="1"/>
  <c r="H578" i="69"/>
  <c r="F580" i="69" l="1"/>
  <c r="H579" i="69"/>
  <c r="F581" i="69" l="1"/>
  <c r="H580" i="69"/>
  <c r="F582" i="69" l="1"/>
  <c r="H581" i="69"/>
  <c r="F583" i="69" l="1"/>
  <c r="H582" i="69"/>
  <c r="F584" i="69" l="1"/>
  <c r="H583" i="69"/>
  <c r="F585" i="69" l="1"/>
  <c r="H584" i="69"/>
  <c r="F586" i="69" l="1"/>
  <c r="H585" i="69"/>
  <c r="F587" i="69" l="1"/>
  <c r="H586" i="69"/>
  <c r="F588" i="69" l="1"/>
  <c r="H587" i="69"/>
  <c r="F589" i="69" l="1"/>
  <c r="H588" i="69"/>
  <c r="F590" i="69" l="1"/>
  <c r="H589" i="69"/>
  <c r="F591" i="69" l="1"/>
  <c r="H590" i="69"/>
  <c r="F592" i="69" l="1"/>
  <c r="H591" i="69"/>
  <c r="F593" i="69" l="1"/>
  <c r="H592" i="69"/>
  <c r="F594" i="69" l="1"/>
  <c r="H593" i="69"/>
  <c r="F595" i="69" l="1"/>
  <c r="H594" i="69"/>
  <c r="F596" i="69" l="1"/>
  <c r="H595" i="69"/>
  <c r="F597" i="69" l="1"/>
  <c r="H596" i="69"/>
  <c r="F598" i="69" l="1"/>
  <c r="H597" i="69"/>
  <c r="F599" i="69" l="1"/>
  <c r="H598" i="69"/>
  <c r="F600" i="69" l="1"/>
  <c r="H599" i="69"/>
  <c r="F601" i="69" l="1"/>
  <c r="H600" i="69"/>
  <c r="F602" i="69" l="1"/>
  <c r="H601" i="69"/>
  <c r="F603" i="69" l="1"/>
  <c r="H602" i="69"/>
  <c r="F604" i="69" l="1"/>
  <c r="H603" i="69"/>
  <c r="F605" i="69" l="1"/>
  <c r="H604" i="69"/>
  <c r="F606" i="69" l="1"/>
  <c r="H605" i="69"/>
  <c r="F607" i="69" l="1"/>
  <c r="H606" i="69"/>
  <c r="F608" i="69" l="1"/>
  <c r="H607" i="69"/>
  <c r="F609" i="69" l="1"/>
  <c r="H608" i="69"/>
  <c r="F610" i="69" l="1"/>
  <c r="H609" i="69"/>
  <c r="F611" i="69" l="1"/>
  <c r="H610" i="69"/>
  <c r="F612" i="69" l="1"/>
  <c r="H611" i="69"/>
  <c r="F613" i="69" l="1"/>
  <c r="H612" i="69"/>
  <c r="F614" i="69" l="1"/>
  <c r="H613" i="69"/>
  <c r="F615" i="69" l="1"/>
  <c r="H614" i="69"/>
  <c r="F616" i="69" l="1"/>
  <c r="H615" i="69"/>
  <c r="F617" i="69" l="1"/>
  <c r="H616" i="69"/>
  <c r="F618" i="69" l="1"/>
  <c r="H617" i="69"/>
  <c r="F619" i="69" l="1"/>
  <c r="H618" i="69"/>
  <c r="F620" i="69" l="1"/>
  <c r="H619" i="69"/>
  <c r="F621" i="69" l="1"/>
  <c r="H620" i="69"/>
  <c r="F622" i="69" l="1"/>
  <c r="H621" i="69"/>
  <c r="F623" i="69" l="1"/>
  <c r="H622" i="69"/>
  <c r="F624" i="69" l="1"/>
  <c r="H623" i="69"/>
  <c r="F625" i="69" l="1"/>
  <c r="H624" i="69"/>
  <c r="F626" i="69" l="1"/>
  <c r="H625" i="69"/>
  <c r="F627" i="69" l="1"/>
  <c r="H626" i="69"/>
  <c r="F628" i="69" l="1"/>
  <c r="H627" i="69"/>
  <c r="F629" i="69" l="1"/>
  <c r="H628" i="69"/>
  <c r="F630" i="69" l="1"/>
  <c r="H629" i="69"/>
  <c r="F631" i="69" l="1"/>
  <c r="H630" i="69"/>
  <c r="F632" i="69" l="1"/>
  <c r="H631" i="69"/>
  <c r="F633" i="69" l="1"/>
  <c r="H632" i="69"/>
  <c r="F634" i="69" l="1"/>
  <c r="H633" i="69"/>
  <c r="F635" i="69" l="1"/>
  <c r="H634" i="69"/>
  <c r="F636" i="69" l="1"/>
  <c r="H635" i="69"/>
  <c r="F637" i="69" l="1"/>
  <c r="H636" i="69"/>
  <c r="F638" i="69" l="1"/>
  <c r="H637" i="69"/>
  <c r="F639" i="69" l="1"/>
  <c r="H638" i="69"/>
  <c r="F640" i="69" l="1"/>
  <c r="H639" i="69"/>
  <c r="F641" i="69" l="1"/>
  <c r="H640" i="69"/>
  <c r="F642" i="69" l="1"/>
  <c r="H641" i="69"/>
  <c r="F643" i="69" l="1"/>
  <c r="H642" i="69"/>
  <c r="F644" i="69" l="1"/>
  <c r="H643" i="69"/>
  <c r="F645" i="69" l="1"/>
  <c r="H644" i="69"/>
  <c r="F646" i="69" l="1"/>
  <c r="H645" i="69"/>
  <c r="F647" i="69" l="1"/>
  <c r="H646" i="69"/>
  <c r="F648" i="69" l="1"/>
  <c r="H647" i="69"/>
  <c r="F649" i="69" l="1"/>
  <c r="H648" i="69"/>
  <c r="F650" i="69" l="1"/>
  <c r="H649" i="69"/>
  <c r="F651" i="69" l="1"/>
  <c r="H650" i="69"/>
  <c r="F652" i="69" l="1"/>
  <c r="H651" i="69"/>
  <c r="F653" i="69" l="1"/>
  <c r="H652" i="69"/>
  <c r="F654" i="69" l="1"/>
  <c r="H653" i="69"/>
  <c r="F655" i="69" l="1"/>
  <c r="H654" i="69"/>
  <c r="F656" i="69" l="1"/>
  <c r="H655" i="69"/>
  <c r="F657" i="69" l="1"/>
  <c r="H656" i="69"/>
  <c r="F658" i="69" l="1"/>
  <c r="H657" i="69"/>
  <c r="F659" i="69" l="1"/>
  <c r="H658" i="69"/>
  <c r="F660" i="69" l="1"/>
  <c r="H659" i="69"/>
  <c r="F661" i="69" l="1"/>
  <c r="H660" i="69"/>
  <c r="F662" i="69" l="1"/>
  <c r="H661" i="69"/>
  <c r="F663" i="69" l="1"/>
  <c r="H662" i="69"/>
  <c r="F664" i="69" l="1"/>
  <c r="H663" i="69"/>
  <c r="F665" i="69" l="1"/>
  <c r="H664" i="69"/>
  <c r="F666" i="69" l="1"/>
  <c r="H665" i="69"/>
  <c r="F667" i="69" l="1"/>
  <c r="H666" i="69"/>
  <c r="F668" i="69" l="1"/>
  <c r="H667" i="69"/>
  <c r="F669" i="69" l="1"/>
  <c r="H668" i="69"/>
  <c r="F670" i="69" l="1"/>
  <c r="H669" i="69"/>
  <c r="F671" i="69" l="1"/>
  <c r="H670" i="69"/>
  <c r="F672" i="69" l="1"/>
  <c r="H671" i="69"/>
  <c r="F673" i="69" l="1"/>
  <c r="H672" i="69"/>
  <c r="F674" i="69" l="1"/>
  <c r="H673" i="69"/>
  <c r="F675" i="69" l="1"/>
  <c r="H674" i="69"/>
  <c r="F676" i="69" l="1"/>
  <c r="H675" i="69"/>
  <c r="F677" i="69" l="1"/>
  <c r="H676" i="69"/>
  <c r="F678" i="69" l="1"/>
  <c r="H677" i="69"/>
  <c r="F679" i="69" l="1"/>
  <c r="H678" i="69"/>
  <c r="F680" i="69" l="1"/>
  <c r="H679" i="69"/>
  <c r="F681" i="69" l="1"/>
  <c r="H680" i="69"/>
  <c r="F682" i="69" l="1"/>
  <c r="H681" i="69"/>
  <c r="F683" i="69" l="1"/>
  <c r="H682" i="69"/>
  <c r="F684" i="69" l="1"/>
  <c r="H683" i="69"/>
  <c r="F685" i="69" l="1"/>
  <c r="H684" i="69"/>
  <c r="F686" i="69" l="1"/>
  <c r="H685" i="69"/>
  <c r="F687" i="69" l="1"/>
  <c r="H686" i="69"/>
  <c r="F688" i="69" l="1"/>
  <c r="H687" i="69"/>
  <c r="F689" i="69" l="1"/>
  <c r="H688" i="69"/>
  <c r="F690" i="69" l="1"/>
  <c r="H689" i="69"/>
  <c r="F691" i="69" l="1"/>
  <c r="H690" i="69"/>
  <c r="F692" i="69" l="1"/>
  <c r="H691" i="69"/>
  <c r="F693" i="69" l="1"/>
  <c r="H692" i="69"/>
  <c r="F694" i="69" l="1"/>
  <c r="H693" i="69"/>
  <c r="F695" i="69" l="1"/>
  <c r="H694" i="69"/>
  <c r="F696" i="69" l="1"/>
  <c r="H695" i="69"/>
  <c r="F697" i="69" l="1"/>
  <c r="H696" i="69"/>
  <c r="F698" i="69" l="1"/>
  <c r="H697" i="69"/>
  <c r="F699" i="69" l="1"/>
  <c r="H698" i="69"/>
  <c r="F700" i="69" l="1"/>
  <c r="H699" i="69"/>
  <c r="F701" i="69" l="1"/>
  <c r="H700" i="69"/>
  <c r="F702" i="69" l="1"/>
  <c r="H701" i="69"/>
  <c r="F703" i="69" l="1"/>
  <c r="H702" i="69"/>
  <c r="F704" i="69" l="1"/>
  <c r="H703" i="69"/>
  <c r="F705" i="69" l="1"/>
  <c r="H704" i="69"/>
  <c r="F706" i="69" l="1"/>
  <c r="H705" i="69"/>
  <c r="F707" i="69" l="1"/>
  <c r="H706" i="69"/>
  <c r="F708" i="69" l="1"/>
  <c r="H707" i="69"/>
  <c r="F709" i="69" l="1"/>
  <c r="H708" i="69"/>
  <c r="F710" i="69" l="1"/>
  <c r="H709" i="69"/>
  <c r="F711" i="69" l="1"/>
  <c r="H710" i="69"/>
  <c r="F712" i="69" l="1"/>
  <c r="H711" i="69"/>
  <c r="F713" i="69" l="1"/>
  <c r="H712" i="69"/>
  <c r="F714" i="69" l="1"/>
  <c r="H713" i="69"/>
  <c r="F715" i="69" l="1"/>
  <c r="H714" i="69"/>
  <c r="F716" i="69" l="1"/>
  <c r="H715" i="69"/>
  <c r="F717" i="69" l="1"/>
  <c r="H716" i="69"/>
  <c r="F718" i="69" l="1"/>
  <c r="H717" i="69"/>
  <c r="F719" i="69" l="1"/>
  <c r="H718" i="69"/>
  <c r="F720" i="69" l="1"/>
  <c r="H719" i="69"/>
  <c r="F721" i="69" l="1"/>
  <c r="H720" i="69"/>
  <c r="F722" i="69" l="1"/>
  <c r="H721" i="69"/>
  <c r="F723" i="69" l="1"/>
  <c r="H722" i="69"/>
  <c r="F724" i="69" l="1"/>
  <c r="H723" i="69"/>
  <c r="F725" i="69" l="1"/>
  <c r="H724" i="69"/>
  <c r="F726" i="69" l="1"/>
  <c r="H725" i="69"/>
  <c r="F727" i="69" l="1"/>
  <c r="H726" i="69"/>
  <c r="F728" i="69" l="1"/>
  <c r="H727" i="69"/>
  <c r="F729" i="69" l="1"/>
  <c r="H728" i="69"/>
  <c r="F730" i="69" l="1"/>
  <c r="H729" i="69"/>
  <c r="F731" i="69" l="1"/>
  <c r="H730" i="69"/>
  <c r="F732" i="69" l="1"/>
  <c r="H731" i="69"/>
  <c r="F733" i="69" l="1"/>
  <c r="H732" i="69"/>
  <c r="F734" i="69" l="1"/>
  <c r="H733" i="69"/>
  <c r="F735" i="69" l="1"/>
  <c r="H734" i="69"/>
  <c r="F736" i="69" l="1"/>
  <c r="H735" i="69"/>
  <c r="F737" i="69" l="1"/>
  <c r="H736" i="69"/>
  <c r="F738" i="69" l="1"/>
  <c r="H737" i="69"/>
  <c r="F739" i="69" l="1"/>
  <c r="H738" i="69"/>
  <c r="F740" i="69" l="1"/>
  <c r="H739" i="69"/>
  <c r="F741" i="69" l="1"/>
  <c r="H740" i="69"/>
  <c r="F742" i="69" l="1"/>
  <c r="H741" i="69"/>
  <c r="F743" i="69" l="1"/>
  <c r="H742" i="69"/>
  <c r="F744" i="69" l="1"/>
  <c r="H743" i="69"/>
  <c r="F745" i="69" l="1"/>
  <c r="H744" i="69"/>
  <c r="F746" i="69" l="1"/>
  <c r="H745" i="69"/>
  <c r="F747" i="69" l="1"/>
  <c r="H746" i="69"/>
  <c r="F748" i="69" l="1"/>
  <c r="H747" i="69"/>
  <c r="F749" i="69" l="1"/>
  <c r="H748" i="69"/>
  <c r="F750" i="69" l="1"/>
  <c r="H749" i="69"/>
  <c r="F751" i="69" l="1"/>
  <c r="H750" i="69"/>
  <c r="F752" i="69" l="1"/>
  <c r="H751" i="69"/>
  <c r="F753" i="69" l="1"/>
  <c r="H752" i="69"/>
  <c r="F754" i="69" l="1"/>
  <c r="H753" i="69"/>
  <c r="F755" i="69" l="1"/>
  <c r="H754" i="69"/>
  <c r="F756" i="69" l="1"/>
  <c r="H755" i="69"/>
  <c r="F757" i="69" l="1"/>
  <c r="H756" i="69"/>
  <c r="F758" i="69" l="1"/>
  <c r="H757" i="69"/>
  <c r="F759" i="69" l="1"/>
  <c r="H758" i="69"/>
  <c r="F760" i="69" l="1"/>
  <c r="H759" i="69"/>
  <c r="F761" i="69" l="1"/>
  <c r="H760" i="69"/>
  <c r="F762" i="69" l="1"/>
  <c r="H761" i="69"/>
  <c r="F763" i="69" l="1"/>
  <c r="H762" i="69"/>
  <c r="F764" i="69" l="1"/>
  <c r="H763" i="69"/>
  <c r="F765" i="69" l="1"/>
  <c r="H764" i="69"/>
  <c r="F766" i="69" l="1"/>
  <c r="H765" i="69"/>
  <c r="F767" i="69" l="1"/>
  <c r="H766" i="69"/>
  <c r="F768" i="69" l="1"/>
  <c r="H767" i="69"/>
  <c r="F769" i="69" l="1"/>
  <c r="H768" i="69"/>
  <c r="F770" i="69" l="1"/>
  <c r="H769" i="69"/>
  <c r="F771" i="69" l="1"/>
  <c r="H770" i="69"/>
  <c r="F772" i="69" l="1"/>
  <c r="H771" i="69"/>
  <c r="F773" i="69" l="1"/>
  <c r="H772" i="69"/>
  <c r="F774" i="69" l="1"/>
  <c r="H773" i="69"/>
  <c r="F775" i="69" l="1"/>
  <c r="H774" i="69"/>
  <c r="F776" i="69" l="1"/>
  <c r="H775" i="69"/>
  <c r="F777" i="69" l="1"/>
  <c r="H776" i="69"/>
  <c r="F778" i="69" l="1"/>
  <c r="H777" i="69"/>
  <c r="F779" i="69" l="1"/>
  <c r="H778" i="69"/>
  <c r="F780" i="69" l="1"/>
  <c r="H779" i="69"/>
  <c r="F781" i="69" l="1"/>
  <c r="H780" i="69"/>
  <c r="F782" i="69" l="1"/>
  <c r="H781" i="69"/>
  <c r="F783" i="69" l="1"/>
  <c r="H782" i="69"/>
  <c r="F784" i="69" l="1"/>
  <c r="H783" i="69"/>
  <c r="F785" i="69" l="1"/>
  <c r="H784" i="69"/>
  <c r="F786" i="69" l="1"/>
  <c r="H785" i="69"/>
  <c r="F787" i="69" l="1"/>
  <c r="H786" i="69"/>
  <c r="F788" i="69" l="1"/>
  <c r="H787" i="69"/>
  <c r="F789" i="69" l="1"/>
  <c r="H788" i="69"/>
  <c r="F790" i="69" l="1"/>
  <c r="H789" i="69"/>
  <c r="F791" i="69" l="1"/>
  <c r="H790" i="69"/>
  <c r="F792" i="69" l="1"/>
  <c r="H791" i="69"/>
  <c r="F793" i="69" l="1"/>
  <c r="H792" i="69"/>
  <c r="F794" i="69" l="1"/>
  <c r="H793" i="69"/>
  <c r="F795" i="69" l="1"/>
  <c r="H794" i="69"/>
  <c r="F796" i="69" l="1"/>
  <c r="H795" i="69"/>
  <c r="F797" i="69" l="1"/>
  <c r="H796" i="69"/>
  <c r="F798" i="69" l="1"/>
  <c r="H797" i="69"/>
  <c r="F799" i="69" l="1"/>
  <c r="H798" i="69"/>
  <c r="F800" i="69" l="1"/>
  <c r="H799" i="69"/>
  <c r="F801" i="69" l="1"/>
  <c r="H800" i="69"/>
  <c r="F802" i="69" l="1"/>
  <c r="H801" i="69"/>
  <c r="F803" i="69" l="1"/>
  <c r="H802" i="69"/>
  <c r="F804" i="69" l="1"/>
  <c r="H803" i="69"/>
  <c r="F805" i="69" l="1"/>
  <c r="H804" i="69"/>
  <c r="F806" i="69" l="1"/>
  <c r="H805" i="69"/>
  <c r="F807" i="69" l="1"/>
  <c r="H806" i="69"/>
  <c r="F808" i="69" l="1"/>
  <c r="H807" i="69"/>
  <c r="F809" i="69" l="1"/>
  <c r="H808" i="69"/>
  <c r="F810" i="69" l="1"/>
  <c r="H809" i="69"/>
  <c r="F811" i="69" l="1"/>
  <c r="H810" i="69"/>
  <c r="F812" i="69" l="1"/>
  <c r="H811" i="69"/>
  <c r="F813" i="69" l="1"/>
  <c r="H812" i="69"/>
  <c r="F814" i="69" l="1"/>
  <c r="H813" i="69"/>
  <c r="F815" i="69" l="1"/>
  <c r="H814" i="69"/>
  <c r="F816" i="69" l="1"/>
  <c r="H815" i="69"/>
  <c r="F817" i="69" l="1"/>
  <c r="H816" i="69"/>
  <c r="F818" i="69" l="1"/>
  <c r="H817" i="69"/>
  <c r="F819" i="69" l="1"/>
  <c r="H818" i="69"/>
  <c r="F820" i="69" l="1"/>
  <c r="H819" i="69"/>
  <c r="F821" i="69" l="1"/>
  <c r="H820" i="69"/>
  <c r="F822" i="69" l="1"/>
  <c r="H821" i="69"/>
  <c r="F823" i="69" l="1"/>
  <c r="H822" i="69"/>
  <c r="F824" i="69" l="1"/>
  <c r="H823" i="69"/>
  <c r="F825" i="69" l="1"/>
  <c r="H824" i="69"/>
  <c r="F826" i="69" l="1"/>
  <c r="H825" i="69"/>
  <c r="F827" i="69" l="1"/>
  <c r="H826" i="69"/>
  <c r="F828" i="69" l="1"/>
  <c r="H827" i="69"/>
  <c r="F829" i="69" l="1"/>
  <c r="H828" i="69"/>
  <c r="F830" i="69" l="1"/>
  <c r="H829" i="69"/>
  <c r="F831" i="69" l="1"/>
  <c r="H830" i="69"/>
  <c r="F832" i="69" l="1"/>
  <c r="H831" i="69"/>
  <c r="F833" i="69" l="1"/>
  <c r="H832" i="69"/>
  <c r="F834" i="69" l="1"/>
  <c r="H833" i="69"/>
  <c r="F835" i="69" l="1"/>
  <c r="H834" i="69"/>
  <c r="F836" i="69" l="1"/>
  <c r="H835" i="69"/>
  <c r="F837" i="69" l="1"/>
  <c r="H836" i="69"/>
  <c r="F838" i="69" l="1"/>
  <c r="H837" i="69"/>
  <c r="F839" i="69" l="1"/>
  <c r="H838" i="69"/>
  <c r="F840" i="69" l="1"/>
  <c r="H839" i="69"/>
  <c r="F841" i="69" l="1"/>
  <c r="H840" i="69"/>
  <c r="F842" i="69" l="1"/>
  <c r="H841" i="69"/>
  <c r="F843" i="69" l="1"/>
  <c r="H842" i="69"/>
  <c r="F844" i="69" l="1"/>
  <c r="H843" i="69"/>
  <c r="F845" i="69" l="1"/>
  <c r="H844" i="69"/>
  <c r="F846" i="69" l="1"/>
  <c r="H845" i="69"/>
  <c r="F847" i="69" l="1"/>
  <c r="H846" i="69"/>
  <c r="F848" i="69" l="1"/>
  <c r="H847" i="69"/>
  <c r="F849" i="69" l="1"/>
  <c r="H848" i="69"/>
  <c r="F850" i="69" l="1"/>
  <c r="H849" i="69"/>
  <c r="F851" i="69" l="1"/>
  <c r="H850" i="69"/>
  <c r="F852" i="69" l="1"/>
  <c r="H851" i="69"/>
  <c r="F853" i="69" l="1"/>
  <c r="H852" i="69"/>
  <c r="F854" i="69" l="1"/>
  <c r="H853" i="69"/>
  <c r="F855" i="69" l="1"/>
  <c r="H854" i="69"/>
  <c r="F856" i="69" l="1"/>
  <c r="H855" i="69"/>
  <c r="F857" i="69" l="1"/>
  <c r="H856" i="69"/>
  <c r="F858" i="69" l="1"/>
  <c r="H857" i="69"/>
  <c r="F859" i="69" l="1"/>
  <c r="H858" i="69"/>
  <c r="F860" i="69" l="1"/>
  <c r="H859" i="69"/>
  <c r="F861" i="69" l="1"/>
  <c r="H860" i="69"/>
  <c r="F862" i="69" l="1"/>
  <c r="H861" i="69"/>
  <c r="F863" i="69" l="1"/>
  <c r="H862" i="69"/>
  <c r="F864" i="69" l="1"/>
  <c r="H863" i="69"/>
  <c r="F865" i="69" l="1"/>
  <c r="H864" i="69"/>
  <c r="F866" i="69" l="1"/>
  <c r="H865" i="69"/>
  <c r="F867" i="69" l="1"/>
  <c r="H866" i="69"/>
  <c r="F868" i="69" l="1"/>
  <c r="H867" i="69"/>
  <c r="F869" i="69" l="1"/>
  <c r="H868" i="69"/>
  <c r="F870" i="69" l="1"/>
  <c r="H869" i="69"/>
  <c r="F871" i="69" l="1"/>
  <c r="H870" i="69"/>
  <c r="F872" i="69" l="1"/>
  <c r="H871" i="69"/>
  <c r="F873" i="69" l="1"/>
  <c r="H872" i="69"/>
  <c r="F874" i="69" l="1"/>
  <c r="H873" i="69"/>
  <c r="F875" i="69" l="1"/>
  <c r="H874" i="69"/>
  <c r="F876" i="69" l="1"/>
  <c r="H875" i="69"/>
  <c r="F877" i="69" l="1"/>
  <c r="H876" i="69"/>
  <c r="F878" i="69" l="1"/>
  <c r="H877" i="69"/>
  <c r="F879" i="69" l="1"/>
  <c r="H878" i="69"/>
  <c r="F880" i="69" l="1"/>
  <c r="H879" i="69"/>
  <c r="F881" i="69" l="1"/>
  <c r="H880" i="69"/>
  <c r="F882" i="69" l="1"/>
  <c r="H881" i="69"/>
  <c r="F883" i="69" l="1"/>
  <c r="H882" i="69"/>
  <c r="F884" i="69" l="1"/>
  <c r="H883" i="69"/>
  <c r="F885" i="69" l="1"/>
  <c r="H884" i="69"/>
  <c r="F886" i="69" l="1"/>
  <c r="H885" i="69"/>
  <c r="F887" i="69" l="1"/>
  <c r="H886" i="69"/>
  <c r="F888" i="69" l="1"/>
  <c r="H887" i="69"/>
  <c r="F889" i="69" l="1"/>
  <c r="H888" i="69"/>
  <c r="F890" i="69" l="1"/>
  <c r="H889" i="69"/>
  <c r="F891" i="69" l="1"/>
  <c r="H890" i="69"/>
  <c r="F892" i="69" l="1"/>
  <c r="H891" i="69"/>
  <c r="F893" i="69" l="1"/>
  <c r="H892" i="69"/>
  <c r="F894" i="69" l="1"/>
  <c r="H893" i="69"/>
  <c r="F895" i="69" l="1"/>
  <c r="H894" i="69"/>
  <c r="F896" i="69" l="1"/>
  <c r="H895" i="69"/>
  <c r="F897" i="69" l="1"/>
  <c r="H896" i="69"/>
  <c r="F898" i="69" l="1"/>
  <c r="H897" i="69"/>
  <c r="F899" i="69" l="1"/>
  <c r="H898" i="69"/>
  <c r="F900" i="69" l="1"/>
  <c r="H899" i="69"/>
  <c r="F901" i="69" l="1"/>
  <c r="H900" i="69"/>
  <c r="F902" i="69" l="1"/>
  <c r="H901" i="69"/>
  <c r="F903" i="69" l="1"/>
  <c r="H902" i="69"/>
  <c r="F904" i="69" l="1"/>
  <c r="H903" i="69"/>
  <c r="F905" i="69" l="1"/>
  <c r="H904" i="69"/>
  <c r="F906" i="69" l="1"/>
  <c r="H905" i="69"/>
  <c r="F907" i="69" l="1"/>
  <c r="H906" i="69"/>
  <c r="F908" i="69" l="1"/>
  <c r="H907" i="69"/>
  <c r="F909" i="69" l="1"/>
  <c r="H908" i="69"/>
  <c r="F910" i="69" l="1"/>
  <c r="H909" i="69"/>
  <c r="F911" i="69" l="1"/>
  <c r="H910" i="69"/>
  <c r="F912" i="69" l="1"/>
  <c r="H911" i="69"/>
  <c r="F913" i="69" l="1"/>
  <c r="H912" i="69"/>
  <c r="F914" i="69" l="1"/>
  <c r="H913" i="69"/>
  <c r="F915" i="69" l="1"/>
  <c r="H914" i="69"/>
  <c r="F916" i="69" l="1"/>
  <c r="H915" i="69"/>
  <c r="F917" i="69" l="1"/>
  <c r="H916" i="69"/>
  <c r="F918" i="69" l="1"/>
  <c r="H917" i="69"/>
  <c r="F919" i="69" l="1"/>
  <c r="H918" i="69"/>
  <c r="F920" i="69" l="1"/>
  <c r="H919" i="69"/>
  <c r="F921" i="69" l="1"/>
  <c r="H920" i="69"/>
  <c r="F922" i="69" l="1"/>
  <c r="H921" i="69"/>
  <c r="F923" i="69" l="1"/>
  <c r="H922" i="69"/>
  <c r="F924" i="69" l="1"/>
  <c r="H923" i="69"/>
  <c r="F925" i="69" l="1"/>
  <c r="H924" i="69"/>
  <c r="F926" i="69" l="1"/>
  <c r="H925" i="69"/>
  <c r="F927" i="69" l="1"/>
  <c r="H926" i="69"/>
  <c r="F928" i="69" l="1"/>
  <c r="H927" i="69"/>
  <c r="F929" i="69" l="1"/>
  <c r="H928" i="69"/>
  <c r="F930" i="69" l="1"/>
  <c r="H929" i="69"/>
  <c r="F931" i="69" l="1"/>
  <c r="H930" i="69"/>
  <c r="F932" i="69" l="1"/>
  <c r="H931" i="69"/>
  <c r="F933" i="69" l="1"/>
  <c r="H932" i="69"/>
  <c r="F934" i="69" l="1"/>
  <c r="H933" i="69"/>
  <c r="F935" i="69" l="1"/>
  <c r="H934" i="69"/>
  <c r="F936" i="69" l="1"/>
  <c r="H935" i="69"/>
  <c r="F937" i="69" l="1"/>
  <c r="H936" i="69"/>
  <c r="F938" i="69" l="1"/>
  <c r="H937" i="69"/>
  <c r="F939" i="69" l="1"/>
  <c r="H938" i="69"/>
  <c r="F940" i="69" l="1"/>
  <c r="H939" i="69"/>
  <c r="F941" i="69" l="1"/>
  <c r="H940" i="69"/>
  <c r="F942" i="69" l="1"/>
  <c r="H941" i="69"/>
  <c r="F943" i="69" l="1"/>
  <c r="H942" i="69"/>
  <c r="F944" i="69" l="1"/>
  <c r="H943" i="69"/>
  <c r="F945" i="69" l="1"/>
  <c r="H944" i="69"/>
  <c r="F946" i="69" l="1"/>
  <c r="H945" i="69"/>
  <c r="F947" i="69" l="1"/>
  <c r="H946" i="69"/>
  <c r="F948" i="69" l="1"/>
  <c r="H947" i="69"/>
  <c r="F949" i="69" l="1"/>
  <c r="H948" i="69"/>
  <c r="F950" i="69" l="1"/>
  <c r="H949" i="69"/>
  <c r="F951" i="69" l="1"/>
  <c r="H950" i="69"/>
  <c r="F952" i="69" l="1"/>
  <c r="H951" i="69"/>
  <c r="F953" i="69" l="1"/>
  <c r="H952" i="69"/>
  <c r="F954" i="69" l="1"/>
  <c r="H953" i="69"/>
  <c r="F955" i="69" l="1"/>
  <c r="H954" i="69"/>
  <c r="F956" i="69" l="1"/>
  <c r="H955" i="69"/>
  <c r="F957" i="69" l="1"/>
  <c r="H956" i="69"/>
  <c r="F958" i="69" l="1"/>
  <c r="H957" i="69"/>
  <c r="F959" i="69" l="1"/>
  <c r="H958" i="69"/>
  <c r="F960" i="69" l="1"/>
  <c r="H959" i="69"/>
  <c r="F961" i="69" l="1"/>
  <c r="H960" i="69"/>
  <c r="F962" i="69" l="1"/>
  <c r="H961" i="69"/>
  <c r="F963" i="69" l="1"/>
  <c r="H962" i="69"/>
  <c r="F964" i="69" l="1"/>
  <c r="H963" i="69"/>
  <c r="F965" i="69" l="1"/>
  <c r="H964" i="69"/>
  <c r="F966" i="69" l="1"/>
  <c r="H965" i="69"/>
  <c r="F967" i="69" l="1"/>
  <c r="H966" i="69"/>
  <c r="F968" i="69" l="1"/>
  <c r="H967" i="69"/>
  <c r="F969" i="69" l="1"/>
  <c r="H968" i="69"/>
  <c r="F970" i="69" l="1"/>
  <c r="H969" i="69"/>
  <c r="F971" i="69" l="1"/>
  <c r="H970" i="69"/>
  <c r="F972" i="69" l="1"/>
  <c r="H971" i="69"/>
  <c r="F973" i="69" l="1"/>
  <c r="H972" i="69"/>
  <c r="F974" i="69" l="1"/>
  <c r="H973" i="69"/>
  <c r="F975" i="69" l="1"/>
  <c r="H974" i="69"/>
  <c r="F976" i="69" l="1"/>
  <c r="H975" i="69"/>
  <c r="F977" i="69" l="1"/>
  <c r="H976" i="69"/>
  <c r="F978" i="69" l="1"/>
  <c r="H977" i="69"/>
  <c r="F979" i="69" l="1"/>
  <c r="H978" i="69"/>
  <c r="F980" i="69" l="1"/>
  <c r="H979" i="69"/>
  <c r="F981" i="69" l="1"/>
  <c r="H980" i="69"/>
  <c r="F982" i="69" l="1"/>
  <c r="H981" i="69"/>
  <c r="F983" i="69" l="1"/>
  <c r="H982" i="69"/>
  <c r="F984" i="69" l="1"/>
  <c r="H983" i="69"/>
  <c r="F985" i="69" l="1"/>
  <c r="H984" i="69"/>
  <c r="F986" i="69" l="1"/>
  <c r="H985" i="69"/>
  <c r="F987" i="69" l="1"/>
  <c r="H986" i="69"/>
  <c r="F988" i="69" l="1"/>
  <c r="H987" i="69"/>
  <c r="F989" i="69" l="1"/>
  <c r="H988" i="69"/>
  <c r="F990" i="69" l="1"/>
  <c r="H989" i="69"/>
  <c r="F991" i="69" l="1"/>
  <c r="H990" i="69"/>
  <c r="F992" i="69" l="1"/>
  <c r="H991" i="69"/>
  <c r="F993" i="69" l="1"/>
  <c r="H992" i="69"/>
  <c r="F994" i="69" l="1"/>
  <c r="H993" i="69"/>
  <c r="F995" i="69" l="1"/>
  <c r="H994" i="69"/>
  <c r="F996" i="69" l="1"/>
  <c r="H995" i="69"/>
  <c r="F997" i="69" l="1"/>
  <c r="H996" i="69"/>
  <c r="F998" i="69" l="1"/>
  <c r="H997" i="69"/>
  <c r="F999" i="69" l="1"/>
  <c r="H998" i="69"/>
  <c r="F1000" i="69" l="1"/>
  <c r="H999" i="69"/>
  <c r="F1001" i="69" l="1"/>
  <c r="H1000" i="69"/>
  <c r="F1002" i="69" l="1"/>
  <c r="H1001" i="69"/>
  <c r="F1003" i="69" l="1"/>
  <c r="H1002" i="69"/>
  <c r="F1004" i="69" l="1"/>
  <c r="H1003" i="69"/>
  <c r="F1005" i="69" l="1"/>
  <c r="H1004" i="69"/>
  <c r="F1006" i="69" l="1"/>
  <c r="H1005" i="69"/>
  <c r="F1007" i="69" l="1"/>
  <c r="H1006" i="69"/>
  <c r="F1008" i="69" l="1"/>
  <c r="H1007" i="69"/>
  <c r="F1009" i="69" l="1"/>
  <c r="H1008" i="69"/>
  <c r="F1010" i="69" l="1"/>
  <c r="H1009" i="69"/>
  <c r="F1011" i="69" l="1"/>
  <c r="H1010" i="69"/>
  <c r="F1012" i="69" l="1"/>
  <c r="H1011" i="69"/>
  <c r="F1013" i="69" l="1"/>
  <c r="H1012" i="69"/>
  <c r="F1014" i="69" l="1"/>
  <c r="H1013" i="69"/>
  <c r="F1015" i="69" l="1"/>
  <c r="H1014" i="69"/>
  <c r="F1016" i="69" l="1"/>
  <c r="H1015" i="69"/>
  <c r="F1017" i="69" l="1"/>
  <c r="H1016" i="69"/>
  <c r="F1018" i="69" l="1"/>
  <c r="H1017" i="69"/>
  <c r="F1019" i="69" l="1"/>
  <c r="H1018" i="69"/>
  <c r="F1020" i="69" l="1"/>
  <c r="H1019" i="69"/>
  <c r="F1021" i="69" l="1"/>
  <c r="H1020" i="69"/>
  <c r="F1022" i="69" l="1"/>
  <c r="H1021" i="69"/>
  <c r="F1023" i="69" l="1"/>
  <c r="H1022" i="69"/>
  <c r="F1024" i="69" l="1"/>
  <c r="H1023" i="69"/>
  <c r="F1025" i="69" l="1"/>
  <c r="H1024" i="69"/>
  <c r="F1026" i="69" l="1"/>
  <c r="H1025" i="69"/>
  <c r="F1027" i="69" l="1"/>
  <c r="H1026" i="69"/>
  <c r="F1028" i="69" l="1"/>
  <c r="H1027" i="69"/>
  <c r="F1029" i="69" l="1"/>
  <c r="H1028" i="69"/>
  <c r="F1030" i="69" l="1"/>
  <c r="H1029" i="69"/>
  <c r="F1031" i="69" l="1"/>
  <c r="H1030" i="69"/>
  <c r="F1032" i="69" l="1"/>
  <c r="H1031" i="69"/>
  <c r="F1033" i="69" l="1"/>
  <c r="H1032" i="69"/>
  <c r="F1034" i="69" l="1"/>
  <c r="H1033" i="69"/>
  <c r="F1035" i="69" l="1"/>
  <c r="H1034" i="69"/>
  <c r="F1036" i="69" l="1"/>
  <c r="H1035" i="69"/>
  <c r="F1037" i="69" l="1"/>
  <c r="H1036" i="69"/>
  <c r="F1038" i="69" l="1"/>
  <c r="H1037" i="69"/>
  <c r="F1039" i="69" l="1"/>
  <c r="H1038" i="69"/>
  <c r="F1040" i="69" l="1"/>
  <c r="H1039" i="69"/>
  <c r="F1041" i="69" l="1"/>
  <c r="H1040" i="69"/>
  <c r="F1042" i="69" l="1"/>
  <c r="H1041" i="69"/>
  <c r="F1043" i="69" l="1"/>
  <c r="H1042" i="69"/>
  <c r="F1044" i="69" l="1"/>
  <c r="H1043" i="69"/>
  <c r="F1045" i="69" l="1"/>
  <c r="H1044" i="69"/>
  <c r="F1046" i="69" l="1"/>
  <c r="H1045" i="69"/>
  <c r="F1047" i="69" l="1"/>
  <c r="H1046" i="69"/>
  <c r="F1048" i="69" l="1"/>
  <c r="H1047" i="69"/>
  <c r="F1049" i="69" l="1"/>
  <c r="H1048" i="69"/>
  <c r="F1050" i="69" l="1"/>
  <c r="H1049" i="69"/>
  <c r="F1051" i="69" l="1"/>
  <c r="H1050" i="69"/>
  <c r="F1052" i="69" l="1"/>
  <c r="H1051" i="69"/>
  <c r="F1053" i="69" l="1"/>
  <c r="H1052" i="69"/>
  <c r="F1054" i="69" l="1"/>
  <c r="H1053" i="69"/>
  <c r="F1055" i="69" l="1"/>
  <c r="H1054" i="69"/>
  <c r="F1056" i="69" l="1"/>
  <c r="H1055" i="69"/>
  <c r="F1057" i="69" l="1"/>
  <c r="H1056" i="69"/>
  <c r="F1058" i="69" l="1"/>
  <c r="H1057" i="69"/>
  <c r="F1059" i="69" l="1"/>
  <c r="H1058" i="69"/>
  <c r="F1060" i="69" l="1"/>
  <c r="H1059" i="69"/>
  <c r="F1061" i="69" l="1"/>
  <c r="H1060" i="69"/>
  <c r="F1062" i="69" l="1"/>
  <c r="H1061" i="69"/>
  <c r="F1063" i="69" l="1"/>
  <c r="H1062" i="69"/>
  <c r="F1064" i="69" l="1"/>
  <c r="H1063" i="69"/>
  <c r="F1065" i="69" l="1"/>
  <c r="H1064" i="69"/>
  <c r="F1066" i="69" l="1"/>
  <c r="H1065" i="69"/>
  <c r="F1067" i="69" l="1"/>
  <c r="H1066" i="69"/>
  <c r="F1068" i="69" l="1"/>
  <c r="H1067" i="69"/>
  <c r="F1069" i="69" l="1"/>
  <c r="H1068" i="69"/>
  <c r="F1070" i="69" l="1"/>
  <c r="H1069" i="69"/>
  <c r="F1071" i="69" l="1"/>
  <c r="H1070" i="69"/>
  <c r="F1072" i="69" l="1"/>
  <c r="H1071" i="69"/>
  <c r="F1073" i="69" l="1"/>
  <c r="H1072" i="69"/>
  <c r="F1074" i="69" l="1"/>
  <c r="H1073" i="69"/>
  <c r="F1075" i="69" l="1"/>
  <c r="H1074" i="69"/>
  <c r="F1076" i="69" l="1"/>
  <c r="H1075" i="69"/>
  <c r="F1077" i="69" l="1"/>
  <c r="H1076" i="69"/>
  <c r="F1078" i="69" l="1"/>
  <c r="H1077" i="69"/>
  <c r="F1079" i="69" l="1"/>
  <c r="H1078" i="69"/>
  <c r="F1080" i="69" l="1"/>
  <c r="H1079" i="69"/>
  <c r="F1081" i="69" l="1"/>
  <c r="H1080" i="69"/>
  <c r="F1082" i="69" l="1"/>
  <c r="H1081" i="69"/>
  <c r="F1083" i="69" l="1"/>
  <c r="H1082" i="69"/>
  <c r="F1084" i="69" l="1"/>
  <c r="H1083" i="69"/>
  <c r="F1085" i="69" l="1"/>
  <c r="H1084" i="69"/>
  <c r="F1086" i="69" l="1"/>
  <c r="H1085" i="69"/>
  <c r="F1087" i="69" l="1"/>
  <c r="H1086" i="69"/>
  <c r="F1088" i="69" l="1"/>
  <c r="H1087" i="69"/>
  <c r="F1089" i="69" l="1"/>
  <c r="H1088" i="69"/>
  <c r="F1090" i="69" l="1"/>
  <c r="H1089" i="69"/>
  <c r="F1091" i="69" l="1"/>
  <c r="H1090" i="69"/>
  <c r="F1092" i="69" l="1"/>
  <c r="H1091" i="69"/>
  <c r="F1093" i="69" l="1"/>
  <c r="H1092" i="69"/>
  <c r="F1094" i="69" l="1"/>
  <c r="H1093" i="69"/>
  <c r="F1095" i="69" l="1"/>
  <c r="H1094" i="69"/>
  <c r="F1096" i="69" l="1"/>
  <c r="H1095" i="69"/>
  <c r="F1097" i="69" l="1"/>
  <c r="H1096" i="69"/>
  <c r="F1098" i="69" l="1"/>
  <c r="H1097" i="69"/>
  <c r="F1099" i="69" l="1"/>
  <c r="H1098" i="69"/>
  <c r="F1100" i="69" l="1"/>
  <c r="H1099" i="69"/>
  <c r="F1101" i="69" l="1"/>
  <c r="H1100" i="69"/>
  <c r="F1102" i="69" l="1"/>
  <c r="H1101" i="69"/>
  <c r="F1103" i="69" l="1"/>
  <c r="H1102" i="69"/>
  <c r="F1104" i="69" l="1"/>
  <c r="H1103" i="69"/>
  <c r="F1105" i="69" l="1"/>
  <c r="H1104" i="69"/>
  <c r="F1106" i="69" l="1"/>
  <c r="H1105" i="69"/>
  <c r="F1107" i="69" l="1"/>
  <c r="H1106" i="69"/>
  <c r="F1108" i="69" l="1"/>
  <c r="H1107" i="69"/>
  <c r="F1109" i="69" l="1"/>
  <c r="H1108" i="69"/>
  <c r="F1110" i="69" l="1"/>
  <c r="H1109" i="69"/>
  <c r="F1111" i="69" l="1"/>
  <c r="H1110" i="69"/>
  <c r="F1112" i="69" l="1"/>
  <c r="H1111" i="69"/>
  <c r="F1113" i="69" l="1"/>
  <c r="H1112" i="69"/>
  <c r="F1114" i="69" l="1"/>
  <c r="H1113" i="69"/>
  <c r="F1115" i="69" l="1"/>
  <c r="H1114" i="69"/>
  <c r="F1116" i="69" l="1"/>
  <c r="H1115" i="69"/>
  <c r="F1117" i="69" l="1"/>
  <c r="H1116" i="69"/>
  <c r="F1118" i="69" l="1"/>
  <c r="H1117" i="69"/>
  <c r="F1119" i="69" l="1"/>
  <c r="H1118" i="69"/>
  <c r="F1120" i="69" l="1"/>
  <c r="H1119" i="69"/>
  <c r="F1121" i="69" l="1"/>
  <c r="H1120" i="69"/>
  <c r="F1122" i="69" l="1"/>
  <c r="H1121" i="69"/>
  <c r="F1123" i="69" l="1"/>
  <c r="H1122" i="69"/>
  <c r="F1124" i="69" l="1"/>
  <c r="H1123" i="69"/>
  <c r="F1125" i="69" l="1"/>
  <c r="H1124" i="69"/>
  <c r="F1126" i="69" l="1"/>
  <c r="H1125" i="69"/>
  <c r="F1127" i="69" l="1"/>
  <c r="H1126" i="69"/>
  <c r="F1128" i="69" l="1"/>
  <c r="H1127" i="69"/>
  <c r="F1129" i="69" l="1"/>
  <c r="H1128" i="69"/>
  <c r="F1130" i="69" l="1"/>
  <c r="H1129" i="69"/>
  <c r="F1131" i="69" l="1"/>
  <c r="H1130" i="69"/>
  <c r="F1132" i="69" l="1"/>
  <c r="H1131" i="69"/>
  <c r="F1133" i="69" l="1"/>
  <c r="H1132" i="69"/>
  <c r="F1134" i="69" l="1"/>
  <c r="H1133" i="69"/>
  <c r="F1135" i="69" l="1"/>
  <c r="H1134" i="69"/>
  <c r="F1136" i="69" l="1"/>
  <c r="H1135" i="69"/>
  <c r="F1137" i="69" l="1"/>
  <c r="H1136" i="69"/>
  <c r="F1138" i="69" l="1"/>
  <c r="H1137" i="69"/>
  <c r="F1139" i="69" l="1"/>
  <c r="H1138" i="69"/>
  <c r="F1140" i="69" l="1"/>
  <c r="H1139" i="69"/>
  <c r="F1141" i="69" l="1"/>
  <c r="H1140" i="69"/>
  <c r="F1142" i="69" l="1"/>
  <c r="H1141" i="69"/>
  <c r="F1143" i="69" l="1"/>
  <c r="H1142" i="69"/>
  <c r="F1144" i="69" l="1"/>
  <c r="H1143" i="69"/>
  <c r="F1145" i="69" l="1"/>
  <c r="H1144" i="69"/>
  <c r="F1146" i="69" l="1"/>
  <c r="H1145" i="69"/>
  <c r="F1147" i="69" l="1"/>
  <c r="H1146" i="69"/>
  <c r="F1148" i="69" l="1"/>
  <c r="H1147" i="69"/>
  <c r="F1149" i="69" l="1"/>
  <c r="H1148" i="69"/>
  <c r="F1150" i="69" l="1"/>
  <c r="H1149" i="69"/>
  <c r="F1151" i="69" l="1"/>
  <c r="H1150" i="69"/>
  <c r="F1152" i="69" l="1"/>
  <c r="H1151" i="69"/>
  <c r="F1153" i="69" l="1"/>
  <c r="H1152" i="69"/>
  <c r="F1154" i="69" l="1"/>
  <c r="H1153" i="69"/>
  <c r="F1155" i="69" l="1"/>
  <c r="H1154" i="69"/>
  <c r="F1156" i="69" l="1"/>
  <c r="H1155" i="69"/>
  <c r="F1157" i="69" l="1"/>
  <c r="H1156" i="69"/>
  <c r="F1158" i="69" l="1"/>
  <c r="H1157" i="69"/>
  <c r="F1159" i="69" l="1"/>
  <c r="H1158" i="69"/>
  <c r="F1160" i="69" l="1"/>
  <c r="H1159" i="69"/>
  <c r="F1161" i="69" l="1"/>
  <c r="H1160" i="69"/>
  <c r="F1162" i="69" l="1"/>
  <c r="H1161" i="69"/>
  <c r="F1163" i="69" l="1"/>
  <c r="H1162" i="69"/>
  <c r="F1164" i="69" l="1"/>
  <c r="H1163" i="69"/>
  <c r="F1165" i="69" l="1"/>
  <c r="H1164" i="69"/>
  <c r="F1166" i="69" l="1"/>
  <c r="H1165" i="69"/>
  <c r="F1167" i="69" l="1"/>
  <c r="H1166" i="69"/>
  <c r="F1168" i="69" l="1"/>
  <c r="H1167" i="69"/>
  <c r="F1169" i="69" l="1"/>
  <c r="H1168" i="69"/>
  <c r="F1170" i="69" l="1"/>
  <c r="H1169" i="69"/>
  <c r="F1171" i="69" l="1"/>
  <c r="H1170" i="69"/>
  <c r="F1172" i="69" l="1"/>
  <c r="H1171" i="69"/>
  <c r="F1173" i="69" l="1"/>
  <c r="H1172" i="69"/>
  <c r="F1174" i="69" l="1"/>
  <c r="H1173" i="69"/>
  <c r="F1175" i="69" l="1"/>
  <c r="H1174" i="69"/>
  <c r="F1176" i="69" l="1"/>
  <c r="H1175" i="69"/>
  <c r="F1177" i="69" l="1"/>
  <c r="H1176" i="69"/>
  <c r="F1178" i="69" l="1"/>
  <c r="H1177" i="69"/>
  <c r="F1179" i="69" l="1"/>
  <c r="H1178" i="69"/>
  <c r="F1180" i="69" l="1"/>
  <c r="H1179" i="69"/>
  <c r="F1181" i="69" l="1"/>
  <c r="H1180" i="69"/>
  <c r="F1182" i="69" l="1"/>
  <c r="H1181" i="69"/>
  <c r="F1183" i="69" l="1"/>
  <c r="H1182" i="69"/>
  <c r="F1184" i="69" l="1"/>
  <c r="H1183" i="69"/>
  <c r="F1185" i="69" l="1"/>
  <c r="H1184" i="69"/>
  <c r="F1186" i="69" l="1"/>
  <c r="H1185" i="69"/>
  <c r="F1187" i="69" l="1"/>
  <c r="H1186" i="69"/>
  <c r="F1188" i="69" l="1"/>
  <c r="H1187" i="69"/>
  <c r="F1189" i="69" l="1"/>
  <c r="H1188" i="69"/>
  <c r="F1190" i="69" l="1"/>
  <c r="H1189" i="69"/>
  <c r="F1191" i="69" l="1"/>
  <c r="H1190" i="69"/>
  <c r="F1192" i="69" l="1"/>
  <c r="H1191" i="69"/>
  <c r="F1193" i="69" l="1"/>
  <c r="H1192" i="69"/>
  <c r="F1194" i="69" l="1"/>
  <c r="H1193" i="69"/>
  <c r="F1195" i="69" l="1"/>
  <c r="H1194" i="69"/>
  <c r="F1196" i="69" l="1"/>
  <c r="H1195" i="69"/>
  <c r="F1197" i="69" l="1"/>
  <c r="H1196" i="69"/>
  <c r="F1198" i="69" l="1"/>
  <c r="H1197" i="69"/>
  <c r="F1199" i="69" l="1"/>
  <c r="H1198" i="69"/>
  <c r="F1200" i="69" l="1"/>
  <c r="H1199" i="69"/>
  <c r="F1201" i="69" l="1"/>
  <c r="H1200" i="69"/>
  <c r="F1202" i="69" l="1"/>
  <c r="H1201" i="69"/>
  <c r="F1203" i="69" l="1"/>
  <c r="H1202" i="69"/>
  <c r="F1204" i="69" l="1"/>
  <c r="H1203" i="69"/>
  <c r="F1205" i="69" l="1"/>
  <c r="H1204" i="69"/>
  <c r="F1206" i="69" l="1"/>
  <c r="H1205" i="69"/>
  <c r="F1207" i="69" l="1"/>
  <c r="H1206" i="69"/>
  <c r="F1208" i="69" l="1"/>
  <c r="H1207" i="69"/>
  <c r="F1209" i="69" l="1"/>
  <c r="H1208" i="69"/>
  <c r="F1210" i="69" l="1"/>
  <c r="H1209" i="69"/>
  <c r="F1211" i="69" l="1"/>
  <c r="H1210" i="69"/>
  <c r="F1212" i="69" l="1"/>
  <c r="H1211" i="69"/>
  <c r="H1212" i="69" s="1"/>
  <c r="AI8" i="69" l="1"/>
  <c r="U8" i="69"/>
  <c r="V8" i="69"/>
  <c r="BK8" i="69"/>
  <c r="AX8" i="69"/>
  <c r="AW8" i="69"/>
  <c r="BY8" i="69"/>
  <c r="AJ8" i="69"/>
  <c r="BL8" i="69"/>
  <c r="BZ8" i="69"/>
  <c r="AH8" i="69"/>
  <c r="AU8" i="69"/>
  <c r="BW8" i="69"/>
  <c r="BX8" i="69"/>
  <c r="T8" i="69"/>
  <c r="BJ8" i="69"/>
  <c r="BI8" i="69"/>
  <c r="AG8" i="69"/>
  <c r="S8" i="69"/>
  <c r="AV8" i="69"/>
  <c r="D39" i="53" l="1"/>
  <c r="C9" i="52" s="1"/>
  <c r="C12" i="52" s="1"/>
  <c r="C15" i="5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D21" authorId="0" shapeId="0" xr:uid="{66B3C729-AFD4-4669-A4D6-D610B316336A}">
      <text>
        <r>
          <rPr>
            <sz val="9"/>
            <color indexed="81"/>
            <rFont val="Tahoma"/>
            <family val="2"/>
          </rPr>
          <t>NITF =0
AAA to AA-=1
A+ to A-  =2
BBB+to BB-=3
Below BB-= 4
Unrated=5</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D8" authorId="0" shapeId="0" xr:uid="{E75BF165-9CD3-4EDC-A676-7A3A8DE14624}">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C8" authorId="0" shapeId="0" xr:uid="{74164CC6-BBBA-4300-84DD-150971FEFFA4}">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C8" authorId="0" shapeId="0" xr:uid="{63D8B52F-5555-47DA-82E1-36C911653E8E}">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D8" authorId="0" shapeId="0" xr:uid="{9071CD7B-4594-43AE-BE65-0D3CCE279D05}">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C8" authorId="0" shapeId="0" xr:uid="{EAAEE72A-429A-4B11-9134-EDA4C9EEF7CC}">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D8" authorId="0" shapeId="0" xr:uid="{F9752ED7-8D7B-4CE9-B659-9222A9210DBA}">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C8" authorId="0" shapeId="0" xr:uid="{0865938E-3839-47CA-A54F-F961950C8729}">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C8" authorId="0" shapeId="0" xr:uid="{D53C5F5B-2A23-4A99-939D-4B8D7338E01A}">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C8" authorId="0" shapeId="0" xr:uid="{DFB01244-E5B6-48AE-BCAC-31BAB7565878}">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C8" authorId="0" shapeId="0" xr:uid="{3D08D820-CC49-4B9A-B631-C41E2A854D4D}">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Kelly</author>
    <author>Gayathri Khanna (IRR/ICT/Life, Gurugram)</author>
    <author>Hema</author>
    <author>saroja</author>
  </authors>
  <commentList>
    <comment ref="E7" authorId="0" shapeId="0" xr:uid="{783F78B8-0C07-4296-BE24-EA3423DC538A}">
      <text>
        <r>
          <rPr>
            <sz val="9"/>
            <color indexed="81"/>
            <rFont val="Tahoma"/>
            <family val="2"/>
          </rPr>
          <t xml:space="preserve">This column is used to reconcile values between IFRS and RBC - the differences are used to adjust Retained Earnings in the MC balance sheet for RBC)
</t>
        </r>
      </text>
    </comment>
    <comment ref="C60" authorId="1" shapeId="0" xr:uid="{385663B5-4109-41D7-9915-117AB1BA48BE}">
      <text>
        <r>
          <rPr>
            <sz val="9"/>
            <color indexed="81"/>
            <rFont val="Tahoma"/>
            <family val="2"/>
          </rPr>
          <t>Input value of leasehold land and building which can be held as admissible asset (treatment of inadmissible leasehold remains unchanged)</t>
        </r>
      </text>
    </comment>
    <comment ref="E106" authorId="0" shapeId="0" xr:uid="{5516AE85-E5BF-409C-9710-238A67C52CE2}">
      <text>
        <r>
          <rPr>
            <sz val="9"/>
            <color indexed="81"/>
            <rFont val="Tahoma"/>
            <family val="2"/>
          </rPr>
          <t xml:space="preserve">This column is used to reconcile values between IFRS and RBC - the differences are used to adjust Retained Earnings in the MC balance sheet for RBC)
</t>
        </r>
      </text>
    </comment>
    <comment ref="C113" authorId="2" shapeId="0" xr:uid="{EAC6FEC2-2898-47C8-9D35-4BA5CB5418E5}">
      <text>
        <r>
          <rPr>
            <sz val="9"/>
            <color indexed="81"/>
            <rFont val="Tahoma"/>
            <family val="2"/>
          </rPr>
          <t xml:space="preserve">In respect of products which are unmodelled hence not included in liability cash flows the liabilities should be shown here - Input in sheet Table 2A
</t>
        </r>
      </text>
    </comment>
    <comment ref="C114" authorId="3" shapeId="0" xr:uid="{245DA02B-CC89-4F30-ABD9-8D7BF1981821}">
      <text>
        <r>
          <rPr>
            <sz val="9"/>
            <color indexed="81"/>
            <rFont val="Tahoma"/>
            <family val="2"/>
          </rPr>
          <t xml:space="preserve">In respect of provisions that cannot be determined at policy level (not included in liability cash flows) the liabilities should be shown here - Input in sheet Table 2A
</t>
        </r>
      </text>
    </comment>
    <comment ref="C115" authorId="3" shapeId="0" xr:uid="{CA35A90E-CDEB-4521-A115-57BB98C0005E}">
      <text>
        <r>
          <rPr>
            <sz val="9"/>
            <color indexed="81"/>
            <rFont val="Tahoma"/>
            <family val="2"/>
          </rPr>
          <t xml:space="preserve">In respect of negative liabilities, reserve floor adjustment applied should be shown here - Input in sheet Table 2A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C8" authorId="0" shapeId="0" xr:uid="{7BE195CF-301E-4499-9A01-E57044A9C553}">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D8" authorId="0" shapeId="0" xr:uid="{961DB688-F981-480A-8D07-ADDA09581397}">
      <text>
        <r>
          <rPr>
            <sz val="9"/>
            <color indexed="81"/>
            <rFont val="Tahoma"/>
            <family val="2"/>
          </rPr>
          <t>NITF =0
AAA to AA-=1
A+ to A-  =2
BBB+to BB-=3
Belo BB-= 4
Unrated=5</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D8" authorId="0" shapeId="0" xr:uid="{6FA3DB4B-F456-43AF-B194-CE619469B46D}">
      <text>
        <r>
          <rPr>
            <sz val="9"/>
            <color indexed="81"/>
            <rFont val="Tahoma"/>
            <family val="2"/>
          </rPr>
          <t>NITF =0
AAA to AA-=1
A+ to A-  =2
BBB+to BB-=3
Belo BB-= 4
Unrated=5</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Akhil Jain</author>
  </authors>
  <commentList>
    <comment ref="AJ19" authorId="0" shapeId="0" xr:uid="{4BB2E4AD-450E-4CF1-B485-15CAD530F7B6}">
      <text>
        <r>
          <rPr>
            <b/>
            <sz val="8"/>
            <color indexed="81"/>
            <rFont val="Tahoma"/>
            <family val="2"/>
          </rPr>
          <t>balancing item</t>
        </r>
        <r>
          <rPr>
            <sz val="8"/>
            <color indexed="81"/>
            <rFont val="Tahoma"/>
            <family val="2"/>
          </rPr>
          <t xml:space="preserve">
</t>
        </r>
      </text>
    </comment>
    <comment ref="AJ24" authorId="0" shapeId="0" xr:uid="{BBD50AFE-2523-4B6F-A273-24AFE0379FCC}">
      <text>
        <r>
          <rPr>
            <b/>
            <sz val="8"/>
            <color indexed="81"/>
            <rFont val="Tahoma"/>
            <family val="2"/>
          </rPr>
          <t>balancing item</t>
        </r>
        <r>
          <rPr>
            <sz val="8"/>
            <color indexed="81"/>
            <rFont val="Tahoma"/>
            <family val="2"/>
          </rPr>
          <t xml:space="preserve">
</t>
        </r>
      </text>
    </comment>
    <comment ref="AJ29" authorId="0" shapeId="0" xr:uid="{32B139BB-CB48-4D4E-B8F4-CD4D6D7CC309}">
      <text>
        <r>
          <rPr>
            <b/>
            <sz val="8"/>
            <color indexed="81"/>
            <rFont val="Tahoma"/>
            <family val="2"/>
          </rPr>
          <t>balancing item</t>
        </r>
        <r>
          <rPr>
            <sz val="8"/>
            <color indexed="81"/>
            <rFont val="Tahoma"/>
            <family val="2"/>
          </rPr>
          <t xml:space="preserve">
</t>
        </r>
      </text>
    </comment>
    <comment ref="AJ34" authorId="0" shapeId="0" xr:uid="{0F7FF1BA-FC68-4AFC-9CC5-3F81F638A5EA}">
      <text>
        <r>
          <rPr>
            <b/>
            <sz val="8"/>
            <color indexed="81"/>
            <rFont val="Tahoma"/>
            <family val="2"/>
          </rPr>
          <t>balancing item</t>
        </r>
        <r>
          <rPr>
            <sz val="8"/>
            <color indexed="81"/>
            <rFont val="Tahoma"/>
            <family val="2"/>
          </rPr>
          <t xml:space="preserve">
</t>
        </r>
      </text>
    </comment>
    <comment ref="AJ39" authorId="0" shapeId="0" xr:uid="{23DB83FA-B778-43D8-B52A-1C206DA10EFE}">
      <text>
        <r>
          <rPr>
            <b/>
            <sz val="8"/>
            <color indexed="81"/>
            <rFont val="Tahoma"/>
            <family val="2"/>
          </rPr>
          <t>balancing item</t>
        </r>
        <r>
          <rPr>
            <sz val="8"/>
            <color indexed="81"/>
            <rFont val="Tahoma"/>
            <family val="2"/>
          </rPr>
          <t xml:space="preserve">
</t>
        </r>
      </text>
    </comment>
    <comment ref="AJ44" authorId="0" shapeId="0" xr:uid="{B9E91E2D-953F-4EC9-A440-600BDA41CFDC}">
      <text>
        <r>
          <rPr>
            <b/>
            <sz val="8"/>
            <color indexed="81"/>
            <rFont val="Tahoma"/>
            <family val="2"/>
          </rPr>
          <t>balancing item</t>
        </r>
        <r>
          <rPr>
            <sz val="8"/>
            <color indexed="81"/>
            <rFont val="Tahoma"/>
            <family val="2"/>
          </rPr>
          <t xml:space="preserve">
</t>
        </r>
      </text>
    </comment>
    <comment ref="AJ49" authorId="0" shapeId="0" xr:uid="{1BBEC3B6-B3F9-4121-A443-519F5D5E02CD}">
      <text>
        <r>
          <rPr>
            <b/>
            <sz val="8"/>
            <color indexed="81"/>
            <rFont val="Tahoma"/>
            <family val="2"/>
          </rPr>
          <t>balancing item</t>
        </r>
        <r>
          <rPr>
            <sz val="8"/>
            <color indexed="81"/>
            <rFont val="Tahoma"/>
            <family val="2"/>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AY16" authorId="0" shapeId="0" xr:uid="{35FCAD3F-F6E4-4353-B87D-92AF8BAF2B79}">
      <text>
        <r>
          <rPr>
            <b/>
            <sz val="9"/>
            <color indexed="81"/>
            <rFont val="Tahoma"/>
            <family val="2"/>
          </rPr>
          <t>DO not include investment income on non-unit fund here. It should not be shown at all</t>
        </r>
        <r>
          <rPr>
            <sz val="9"/>
            <color indexed="81"/>
            <rFont val="Tahoma"/>
            <family val="2"/>
          </rPr>
          <t xml:space="preserve">
</t>
        </r>
      </text>
    </comment>
    <comment ref="DD16" authorId="0" shapeId="0" xr:uid="{2F89AC21-8825-4AE7-9304-534843E81E0F}">
      <text>
        <r>
          <rPr>
            <b/>
            <sz val="9"/>
            <color indexed="81"/>
            <rFont val="Tahoma"/>
            <family val="2"/>
          </rPr>
          <t>DO not include investment income on non-unit fund here. It should not be shown at all</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E7" authorId="0" shapeId="0" xr:uid="{67E8365B-1B53-4D97-A332-872283C345D9}">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F7" authorId="0" shapeId="0" xr:uid="{FC54229C-E9E1-4704-B220-333EB1FF1D9F}">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C7" authorId="0" shapeId="0" xr:uid="{66EA5AA3-23FB-4136-8492-EB97CB3C0BF6}">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E8" authorId="0" shapeId="0" xr:uid="{F2E30D37-3964-40B9-9BF0-28BF12C70598}">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E8" authorId="0" shapeId="0" xr:uid="{C70AB584-67AA-4504-B265-A45F12DEBA5C}">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D8" authorId="0" shapeId="0" xr:uid="{DE28D8CB-FBE0-4CBD-9575-5D091F43AA88}">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Gayathri Khanna</author>
  </authors>
  <commentList>
    <comment ref="D8" authorId="0" shapeId="0" xr:uid="{21A7C453-9B02-4E2B-9AD1-976453199DB3}">
      <text>
        <r>
          <rPr>
            <sz val="9"/>
            <color indexed="81"/>
            <rFont val="Tahoma"/>
            <family val="2"/>
          </rPr>
          <t>List of funds:
1. Participating Policies - traditional
2. Participating policies - universal life products
3. Non-participating policies - traditional
4. Non-participating policies - universal life products
5. Unit Linked policies</t>
        </r>
      </text>
    </comment>
  </commentList>
</comments>
</file>

<file path=xl/sharedStrings.xml><?xml version="1.0" encoding="utf-8"?>
<sst xmlns="http://schemas.openxmlformats.org/spreadsheetml/2006/main" count="3071" uniqueCount="996">
  <si>
    <t>LEGENDS USED</t>
  </si>
  <si>
    <t>Worksheets shaded yellow require some data input from company</t>
  </si>
  <si>
    <t>Worksheets shaded red are those where calculations are performed and no additional input is required</t>
  </si>
  <si>
    <t>NOTE:</t>
  </si>
  <si>
    <t>Worksheet 1 Credit Risk (shaded red) MAY require a manual input for credit risk mitigation, if required for certain assets as provided for in the Rule</t>
  </si>
  <si>
    <t>Input Cells</t>
  </si>
  <si>
    <t>Checks which are done in the spreadsheet</t>
  </si>
  <si>
    <t>Calculations are done here, do not make any entry</t>
  </si>
  <si>
    <t>Instruction for filling templates</t>
  </si>
  <si>
    <t>Worksheet</t>
  </si>
  <si>
    <t>Market Consistent Balance Sheet</t>
  </si>
  <si>
    <t>All items shaded yellow indicate inputs, could be 0 as well</t>
  </si>
  <si>
    <t>Other liabilities include all liabilities  other than policyholder liabilities and shareholder equity</t>
  </si>
  <si>
    <t>The amounts are to be given in LKR'000</t>
  </si>
  <si>
    <t>Table 2 policy liabilities under RBC and SLFRS should be determined on a consisted basis with each other (e.g. both net of reinsurance, same types of provisions to be considered etc).</t>
  </si>
  <si>
    <t>The following changes have been undertaken with respect to proposed regulation changes:</t>
  </si>
  <si>
    <t>Entity level Market Consistent Asset Value for RBC has to be split into following funds and presented in column O onwards: a) Shareholder fund, b) Participating Policies - traditional, c) Participating Policies - universal life products, d) Non-Participating Policies - traditional, e) Non-Participating Policies - universal life products, f) Unit Linked policies</t>
  </si>
  <si>
    <t>Item "Leasehold land and building" included in assets as item VII c - include admissible leasehold land and building in this item, and share backing documents to illustrate these assets can be treated as admissible</t>
  </si>
  <si>
    <t>Item XIII in assets, representing the Positive Net amounts receivable from reinsurers, is linked to worksheet "Table 2C - Reinsurance Details", to account for multiple options being evaluated (amounts receivable for no longer than 9 / 12 months)
Similarly, in inadmissible assets, item XIX, sub-item 13, representing  Positive Net amounts receivable overdue from a reinsurer is linked to worksheet "Table 2C - Reinsurance Details", to account for multiple options being evaluated (overdue amounts receivable for longer than 9 / 12 months)</t>
  </si>
  <si>
    <t>Item XIV in assets, representing the Positive Net amounts receivable from co-insurers, is linked to worksheet "Table 2D - Coinsurance", to account for multiple options being evaluated (amounts receivable for no longer than 9 / 12 months)
Similarly, in inadmissible assets, item XIX, sub-item 9, representing  Positive Net amounts receivable overdue from a coinsurer is linked to worksheet "Table 2D - Coinsurance", to account for multiple options being evaluated (overdue amounts receivable for longer than 9 / 12 months). For input for current treatment, information is requested in worksheet "Input"</t>
  </si>
  <si>
    <t>In table2, separate line item representing "Reserve floor adjustment", calculated as the absolute amount to the extent of negative reserve (determined at a level of granularity that deems fit to the Actuary, as prescribed in exposure draft)</t>
  </si>
  <si>
    <t>In table2, in other liabilities explicitly split the reinsurance and co-insurance payables to be provided; remainder of other liabilities to be split as deemed fit by the Company.</t>
  </si>
  <si>
    <t xml:space="preserve">Table 3B representing surplus calculation for business other than participating business is further split into lines of business representing traditional non-participating fund, non-participating universal life fund, and unit linked fund (including both unit and non-unit liability). </t>
  </si>
  <si>
    <t>Table 4(A) and 4(B) have been inserted to provide a walk-through on difference in asset and liability values under SLFRS and RBC basis. Insurers shall include each reason for difference in this table, separately for assets and liabilities. For difference in liability value, some items have been included which are relevant and applicable post SLFRS17 implementation and can be ignored for the purpose of QIS.  These have been included to provide the format for future disclosures specific to SLFRS 17.</t>
  </si>
  <si>
    <t>Worksheets</t>
  </si>
  <si>
    <t xml:space="preserve">Investment details Worksheets (e.g. Government Securities) </t>
  </si>
  <si>
    <t>Details of all investments should be given in the required format. Insert additional rows if necessary. Ensure that the totals and grand totals are amended suitably to reflect the additional rows inserted</t>
  </si>
  <si>
    <t xml:space="preserve"> A separate column input representing the fund to which the asset is earmarked is also required to be input. Split of funds is set at minimum level of granularity as prescribed in Direction 15. List of fund names to be used: 
1. Participating Policies - traditional
2. Participating policies - universal life products
3. Non-participating policies - traditional
4. Non-participating policies - universal life products
5. Unit Linked policies</t>
  </si>
  <si>
    <t>For the following line items, additional notes 14 to 18 have been included to provide asset by asset detail in the notes instead of adding rows within Table 1:
a. Other inadmissible assets, not already included in TAC deductions --&gt; Worksheet "Note14 Other inadmissible asset"
b. Inadmissible Property, Plant and Equipment --&gt; Worksheet "Note 15 Inadmissible Prop,Plant"  
c. Inadmissible loans and advances --&gt; Worksheet "Note 16 Inadmissible L&amp;A"
d. Inadmissible investments in shares --&gt; Worksheet "Note 17 Inadmissible shares"
e. Inadmissible investment in related party --&gt; Worksheet "Note 18 Inadmissible Inv Rel"</t>
  </si>
  <si>
    <t>Table 2A - Liability Breakdown</t>
  </si>
  <si>
    <t>Determine policy level best-estimate liability and risk margin using methodology prescribed in exposure draft document; aggregated at the class of business mentioned in this worksheet.</t>
  </si>
  <si>
    <t>Please input 'unmodelled products' and 'aggregate provisions' in relevant tables.</t>
  </si>
  <si>
    <t>Please input 'Reserve Floor Adjustment', calculated as the absolute amount of the negative reserve, ensuring that the reserve held is not less than zero. Such adjustment can be calculated at a level of granularity deemed fit by the Actuary. 
Split the total adjustment into above table for each class of business based on the level at which such adjustment has been derived i.e. if product level / fund level zeroisation , add these to the respective class of business.  If at the entity level, split it pragmatically.  Company to specify the granularity at which negative reserves have been zeroised to determine reserve floor adjustment and manner in which this is split across class of business</t>
  </si>
  <si>
    <t>For universal life products, please provide the value of shadow fund, aggregated for all policies (representing the policy account value).</t>
  </si>
  <si>
    <t>Table 2B - Reinsurance</t>
  </si>
  <si>
    <t>Provide value of ceded policy liabilities (Difference in best-estimate liability gross of reinsurance; net of coinsurance vs best-estimate liability net of reinsurance and coinsurance. Segregate the ceded policy liabilities into ratings based on the reinsurer and limit reinsured.</t>
  </si>
  <si>
    <t>Reinsurer details on claims receivable and payable are to be provided at a line of business level for calculation of reinsurance risk capital charge</t>
  </si>
  <si>
    <t xml:space="preserve">Calculate the value of ceded policy liabilities, segregated into risk ratings at all classes of business.  If split has been undertaken pragmatically, please provide approach undertaken. </t>
  </si>
  <si>
    <t>Table 2C - Reinsurance Details</t>
  </si>
  <si>
    <t>Via worksheet "Input", provide the reinsurer wise and class of business wise reinsurance details on claims receivables and payables. Worksheet "Input" account of multiple period of admissibility being tested in QIS.</t>
  </si>
  <si>
    <t>Table 2D - Coinsurance</t>
  </si>
  <si>
    <t>Provide value of ceded policy liabilities (Difference in best-estimate liability gross of reinsurance and coinsurance vs best-estimate liability gross of reinsurance; net of coinsurance. Segregate the ceded policy liabilities into ratings based on the coinsurer and limit coinsured.</t>
  </si>
  <si>
    <t>Coinsurer details on claims receivable and payable are to be provided at a line of business level for calculation of coinsurance risk capital charge</t>
  </si>
  <si>
    <t>Table 2E - Coinsurance Details</t>
  </si>
  <si>
    <t>Via worksheet "Input", provide the coinsurer wise and class of business wise coinsurance details on claims receivables and payables. Worksheet "Input" account of multiple period of admissibility being tested in QIS.</t>
  </si>
  <si>
    <t>Table 4 Asset Cash Flows , Table 5 Liability Cash flows, Table 6 Stressed Liability cfs</t>
  </si>
  <si>
    <t>For Table 4 please input asset cash flows including coupon/interest payments and redemption amounts. The projection period in the table is monthly, wherein the Company is expected to input the cashflows at a consistent level of frequency at which liability cashflows are provided. 
Any differences in the check between market value of assets and implied present value of asset cashflows should be justified.
Asset cashflows to be provided at an entity level as well as line of business level</t>
  </si>
  <si>
    <t>Table 5- input liability cash flows underlying best-estimate liability calculated in a manner as prescribed in exposure draft document. Include all future discretionary benefits in calculation of best-estimate liability (as prescribed in exposure draft document).  Present value of such cashflows at risk-free rate should tally with reported liability in Table 2A. Any differences should be justified. 
Risk-free rate as provided as part of Quantitative Impact Assessment should be used. 
Liability cashflows should be input at the level of frequency at which the Company's actuarial model calculates these cashflows.  The projection timesteps in the worksheet represent monthly projection timesteps, if company uses a frequency other than monthly, the input should be reflected accordingly. Eg: if company's actuarial model projects yearly cashflows, then input should be provided in timesteps 12,24, 36 and so on. Similarly, if actuarial model projects semi-annual cashflows, then input should be provided in timesteps 6,12,18,24 and so on. 
The input of liability cashflows should also reflect the timing of cashflows as assumed in determination of best-estimate liability. 
Liability cashflows have been split by class of business as provided in Table2A.</t>
  </si>
  <si>
    <t xml:space="preserve">Table 6 requires cash flows under stress scenario (stress scenario as given in exposure draft document).  The present value of such best-estimate liability cashflows under stress scenarios should tally with the values input in worksheet "5 Liability Risk Charge" and with worksheet "3.1 Asset_Liability Shocks" (for interest shocks). Any differences should be justified.
Liability cashflows should be input at the level of frequency at which the Company's actuarial model calculates these cashflows.  The projection timesteps in the worksheet represent monthly projection timesteps, if company uses a frequency other than monthly, the input should be reflected accordingly. Eg: if company's actuarial model projects yearly cashflows, then input should be provided in timesteps 12,24, 36 and so on. Similarly, if actuarial model projects semi-annual cashflows, then input should be provided in timesteps 6,12,18,24 and so on. 
The input of liability cashflows should also reflect the timing of cashflows as assumed in determination of best-estimate liability. </t>
  </si>
  <si>
    <t>Detail of Insurance claim</t>
  </si>
  <si>
    <t>Please input number of claims and claim amounts requested under various line items for claims pertaining to death, maturity, pre-maturity.</t>
  </si>
  <si>
    <t>ZC Curve</t>
  </si>
  <si>
    <t>Input the yield curve used for discounting cash flows to arrive at the policy liabilities, as provided by IRCSL.</t>
  </si>
  <si>
    <t>Input the yield curve under stress up and stress down scenario used for interest rate risk capital calculation, as provided by the IRCSL</t>
  </si>
  <si>
    <t>If an internal curve is used by the Company, please provide comments on the source of the yield curve data and any assumptions or adjustments</t>
  </si>
  <si>
    <t>Please provide an assumption for the average credit spread on corporate bonds and other credit-risk bearing securities</t>
  </si>
  <si>
    <t>I Solvency, II TAC</t>
  </si>
  <si>
    <t>SVCC has been removed from "I Solvency" due to introduction of mass lapse risk capital</t>
  </si>
  <si>
    <t>Loss absorbing capacity of participating business, defined as 50% of difference in total benefit liability and guaranteed benefit liability has been removed.</t>
  </si>
  <si>
    <t>Reserve floor adjustment (zeroisation of negative reserve) has been introduced in Tier I capital</t>
  </si>
  <si>
    <t>III RCR</t>
  </si>
  <si>
    <t>Value of components underlying RCR are estimated in different worksheets and no input is required for the same</t>
  </si>
  <si>
    <t xml:space="preserve">In order to determine the floor applied on credit taken for future discretionary benefit in RCR, provide inputs (at class of business level) of best-estimate liability with and without future discretionary benefits. </t>
  </si>
  <si>
    <t>Methodology to calculate RCR has been amended to allow for proposed regulation changes</t>
  </si>
  <si>
    <t>1 Credit Risk, 2 Concentration Risk, 3 Market Risk, 6 Operational Risk</t>
  </si>
  <si>
    <t xml:space="preserve">New classes of business such as leasehold land and building have been included in concentration risk and property risk capital charge. Similarly, positive net amounts receivable from coinsurers have been included in concentration risk. </t>
  </si>
  <si>
    <t>Calculation of interest risk capital and credit spread risk capital charge has been evaluated at a line of business level, wherein the shock direction chosen for all classes of business to determine the underlying risk capital is based on entity level assessment. Calculation of these capital charges is also undertaken with and without change in future discretionary benefits in a manner as prescribed in proposed regulation changes</t>
  </si>
  <si>
    <t xml:space="preserve">Class of business level split of credit risk capital charge, concentration risk capital charge, operational risk capital charge and underlying components of market risk capital charge (except interest risk capital and credit spread risk capital charge) has been undertaken based on underlying assets exposed to respective risks/total assets under each class of business. </t>
  </si>
  <si>
    <t>3.1 Asset_Liability Shocks</t>
  </si>
  <si>
    <t>In order to determine change in liabilities in interest up and interest down scenario, input the value of base best-estimate liability (which should tally with Table2A), best-estimate liability at interest up and interest down scenario using stressed risk-free rates as provided by IRCSL. Best-estimate liability in stressed scenarios to be calculated as per methodology and assumptions prescribed in exposure draft document.  Input of best-estimate liability is required at a line of business level.</t>
  </si>
  <si>
    <t xml:space="preserve">Additional input is required for best-estimate liability, with no change assumed in future discretionary benefit in stressed scenarios (in comparison to base scenario).  This is required to determine the credit taken for change in future discretionary benefits in calculation of market risk capital.  </t>
  </si>
  <si>
    <t xml:space="preserve">Class of business level assessment of present value of asset cashflows is undertaken to determine interest risk and credit spread risk capital charges at a line of business level in order to determine the interest rate risk capital as per the revised Rules. </t>
  </si>
  <si>
    <t>4 Reinsurance&amp;Coinsurance Risk</t>
  </si>
  <si>
    <t>Input the reinsurance credit available on catastrophe reinsurance treaties (for which credit is not allowed for in calculation of base best-estimate liability). Segregate the credit into ratings based on the reinsurer and limit reinsured.</t>
  </si>
  <si>
    <t>Split the total reinsurance credit for catastrophe risk into individual class of business based on the catastrophe risk capital (prior to reinsurance credit). Company can split such credit pragmatically in a manner as deemed fit by the Actuary.   
Further, segregate the total credit into risk ratings based on the reinsurer and limit reinsured</t>
  </si>
  <si>
    <t>5 Liability Risk Charge</t>
  </si>
  <si>
    <t>Input value of best-estimate liability, at a class of business as split in Table 2A, for base scenario and stress scenarios for mortality, longevity, morbidity and expenses as prescribed in exposure draft document.</t>
  </si>
  <si>
    <t xml:space="preserve">For lapse stress scenario, input product level values for best-estimate liability under base, lapse up, lapse down and mass lapse scenario as prescribed in exposure draft document. Provide the class of business to which the product / HRG level belongs to (Class of business is provided in Table2A). </t>
  </si>
  <si>
    <t>For lapse stress inputs, if rows are extended, please amend formula calculating lapse risk capital (Row 24) accordingly to include risk capital across all products.</t>
  </si>
  <si>
    <t>7 Catastrophe Risk</t>
  </si>
  <si>
    <t xml:space="preserve">Input product level values for base best-estimate liability and corresponding value of best-estimate liability by applying catastrophe risk stress as prescribed in exposure draft document.  Provide the class of business to which the product belongs to (Class of business is provided in Table2A). </t>
  </si>
  <si>
    <t>For catastrophe stress inputs, if rows are extended, please amend formula calculating catastrophe risk capital (row 6) accordingly to include stressed best-estimate liability across all products.</t>
  </si>
  <si>
    <t xml:space="preserve">Input the reinsurance credit for mortality and morbidity catastrophe risk separately. Such reinsurance credit is split pragmatically across class of business based on underlying catastrophe risk capital. Company can split this pragmatically in a manner as deemed fit by the Actuary.  The credit across classes of business should tally with worksheet "4 Reinsurance&amp;Coinsurance Risk".  </t>
  </si>
  <si>
    <t>Risk Margin, Risk Margin _ CFs</t>
  </si>
  <si>
    <t>These sheets are only to be updated under additional template submissions requested from companies, wherein the risk margin is not to be calibrated using capital calculation under liability risk capital charge. Instead prescribed stresses for risk margin have been provided, based on calibration using 99.5th percentile stress factors. Approach to calculate risk margin will be aligned to the calculation of liability risk capital.</t>
  </si>
  <si>
    <t>Input value of best-estimate liability, at a class of business as split in Table 2A, for base scenario and stress scenarios for mortality, longevity, morbidity and expenses as prescribed for the calculation of risk margin in worksheet "Risk Margin"</t>
  </si>
  <si>
    <t>"Risk Margin_CFs" requires cash flows under stress scenario (for risk margin calculation).  The present value of such best-estimate liability cashflows under stress scenarios should tally with the values input in worksheet "Risk Margin". Any differences should be justified.</t>
  </si>
  <si>
    <t xml:space="preserve">Worksheets suffixed with "Template3" and "Template4" shall use the defined stresses as per description provided email shared for QIS submissions respectively. </t>
  </si>
  <si>
    <t xml:space="preserve"> DETAILS AS PER RBC RULES</t>
  </si>
  <si>
    <t>Year</t>
  </si>
  <si>
    <t>Quarter (1-4)</t>
  </si>
  <si>
    <t>Month (1-12)</t>
  </si>
  <si>
    <t xml:space="preserve">AS OF:  </t>
  </si>
  <si>
    <t xml:space="preserve">Name of Company : </t>
  </si>
  <si>
    <t>Contact Details :</t>
  </si>
  <si>
    <t>Contents</t>
  </si>
  <si>
    <t>S. No</t>
  </si>
  <si>
    <t>Form No</t>
  </si>
  <si>
    <t>Description</t>
  </si>
  <si>
    <t>Form MC-BS(A)[AR]</t>
  </si>
  <si>
    <t>Market Consistent Balance Sheet (Assets)for Risk Based Capital Calculations</t>
  </si>
  <si>
    <t>Form MC-BS(L)[AR]</t>
  </si>
  <si>
    <t>Market Consistent Balance Sheet (Liabilities)for Risk Based Capital Calculations</t>
  </si>
  <si>
    <t>Form MC-BS(E)[AR]</t>
  </si>
  <si>
    <t>Market Consistent Balance Sheet (Equity)for Risk Based Capital Calculations</t>
  </si>
  <si>
    <t>Form MC-BS(A) -1 [AR]</t>
  </si>
  <si>
    <t>Government / Debt Securities</t>
  </si>
  <si>
    <t>Form MC-BS(A) -2 [AR]</t>
  </si>
  <si>
    <t>Debt securities</t>
  </si>
  <si>
    <t>Form MC-BS(A) -3 [AR]</t>
  </si>
  <si>
    <t>Ordinary shares</t>
  </si>
  <si>
    <t>Form MC-BS(A) -4[AR]</t>
  </si>
  <si>
    <t>Corporate Debts and Asset Backed Securities (Non related)</t>
  </si>
  <si>
    <t>Form MC-BS(A) -5[AR]</t>
  </si>
  <si>
    <t>Deposits</t>
  </si>
  <si>
    <t>Form MC-BS(A) -6 [AR]</t>
  </si>
  <si>
    <t>Freehold Land and Building occupied by insurer</t>
  </si>
  <si>
    <t>Freehold Land and Building held for Investment purpose: as at …………………….. (DD/MM/YY)</t>
  </si>
  <si>
    <t>Freehold Land and Building held for Investment purpose</t>
  </si>
  <si>
    <t>\</t>
  </si>
  <si>
    <t>Form MC-BS(A) -7[AR]</t>
  </si>
  <si>
    <t>Form MC-BS(A) -8 [AR]</t>
  </si>
  <si>
    <t>Investments in related parties</t>
  </si>
  <si>
    <t>Form MC-BS(A) -9 [AR]</t>
  </si>
  <si>
    <t>Unlisted shares and Corporate debt investments (except related party) in shareholders fund:</t>
  </si>
  <si>
    <t>Form MC-BS(A) -10 [AR]</t>
  </si>
  <si>
    <t xml:space="preserve">Unrated Corporate debt investments </t>
  </si>
  <si>
    <t>Form MC-BS(A) -11 [AR]</t>
  </si>
  <si>
    <t xml:space="preserve">Unit Trust and Mutual Funds </t>
  </si>
  <si>
    <t>Form MC-BS(A) -12 [AR]</t>
  </si>
  <si>
    <t>Gold kept in safe custody</t>
  </si>
  <si>
    <t>Form MC-BS(A) -13 [AR]</t>
  </si>
  <si>
    <t>Leasehold Land and Building</t>
  </si>
  <si>
    <t>Form MC-BS(A) -14 [AR]</t>
  </si>
  <si>
    <t>Other inadmissible assets, not already included in TAC deductions (Section XVII)</t>
  </si>
  <si>
    <t>Form MC-BS(A) -15 [AR]</t>
  </si>
  <si>
    <t>Inadmissible Property, Plant and Equipment</t>
  </si>
  <si>
    <t>Form MC-BS(A) -16 [AR]</t>
  </si>
  <si>
    <t>Inadmissible loans and advances</t>
  </si>
  <si>
    <t>Form MC-BS(A) -17 [AR]</t>
  </si>
  <si>
    <t>Inadmissible investment in shares</t>
  </si>
  <si>
    <t>Form MC-BS(A) -18 [AR]</t>
  </si>
  <si>
    <t>Inadmissible investment in related party</t>
  </si>
  <si>
    <t>Table 1A</t>
  </si>
  <si>
    <t>Unit trusts</t>
  </si>
  <si>
    <t>Table 2A</t>
  </si>
  <si>
    <t>Liability Breakdown</t>
  </si>
  <si>
    <t>Tabe 2B</t>
  </si>
  <si>
    <t>Reinsurance</t>
  </si>
  <si>
    <t>Table 2C</t>
  </si>
  <si>
    <t>Reinsurance Details</t>
  </si>
  <si>
    <t>Tabe 2D</t>
  </si>
  <si>
    <t>Coinsurance</t>
  </si>
  <si>
    <t>Table 2E</t>
  </si>
  <si>
    <t>Coinsurance Details</t>
  </si>
  <si>
    <t>Table 4</t>
  </si>
  <si>
    <t>Asset Cash flows</t>
  </si>
  <si>
    <t>Table 5</t>
  </si>
  <si>
    <t>Liability Cash flows</t>
  </si>
  <si>
    <t>Table 6</t>
  </si>
  <si>
    <t>Stressed Liability Cash flows</t>
  </si>
  <si>
    <t>Form: LT-CL [AR]</t>
  </si>
  <si>
    <t>Claim Details</t>
  </si>
  <si>
    <t>Zero Coupon Curve</t>
  </si>
  <si>
    <t>RCR</t>
  </si>
  <si>
    <t>RCR calculation</t>
  </si>
  <si>
    <t>Asset_Liability Shocks</t>
  </si>
  <si>
    <t>Interest rate risk capital calculation</t>
  </si>
  <si>
    <t>Reinsurance&amp;Coinsurance Risk</t>
  </si>
  <si>
    <t>Reinsurance and coinsurance risk capital charge</t>
  </si>
  <si>
    <t>Liability Risk Charge</t>
  </si>
  <si>
    <t>Liability risk capital charge</t>
  </si>
  <si>
    <t>Catastrophe Risk</t>
  </si>
  <si>
    <t>Catastrophe risk capital charge</t>
  </si>
  <si>
    <t>Risk Margin</t>
  </si>
  <si>
    <t>Risk margin calculation under additional sensitivities</t>
  </si>
  <si>
    <t>Cashflows underlying risk margin calculation under additional sensitivities</t>
  </si>
  <si>
    <t>The exposure draft of the revised RBC Rules is the applicable governing guidelines and takes precedence</t>
  </si>
  <si>
    <t>over any terminology, wording or formulas used in this reporting template.</t>
  </si>
  <si>
    <t>Additional information required for evaluation with respect to negative liabilities within policyholder fund</t>
  </si>
  <si>
    <t>Kindly provide following information with respect to additional evaluation as explained in Part V,section 36 of exposure draft. Calculation is required to be undertaken at a entity level, i.e. include all lines of businesses including shareholder fund, excluding participating fund</t>
  </si>
  <si>
    <t>Company level calculation, (include all lines of business, including shareholder fund except participating fund)</t>
  </si>
  <si>
    <t>Market Consistent Value for RBC</t>
  </si>
  <si>
    <t>Policy liability based on flooring negative liabilities to zero, at policy level</t>
  </si>
  <si>
    <t>Policy liability based on flooring negative liabilities to zero, at product level</t>
  </si>
  <si>
    <t>Policy liability based on flooring negative liabilities to zero, at fund level</t>
  </si>
  <si>
    <t>a</t>
  </si>
  <si>
    <t>Value of assets</t>
  </si>
  <si>
    <t>b</t>
  </si>
  <si>
    <t>Value of policy liabilities</t>
  </si>
  <si>
    <t>c</t>
  </si>
  <si>
    <t>Value of other liabilities</t>
  </si>
  <si>
    <t>d</t>
  </si>
  <si>
    <t>Share capital and other associated adjustments</t>
  </si>
  <si>
    <t>e</t>
  </si>
  <si>
    <t>One off surplus (if not transferred to restricted regulatory reserve)</t>
  </si>
  <si>
    <t>f</t>
  </si>
  <si>
    <t>Residual surplus</t>
  </si>
  <si>
    <t>Additional information on assumptions/approximations underlying results</t>
  </si>
  <si>
    <t>Question</t>
  </si>
  <si>
    <t>Company response</t>
  </si>
  <si>
    <t>Please provide details on the current and revised bonus assumption for participating business.  Also include the details on how the bonus assumptions have been derived for the base liabilities as well as under interest rate risk charge calculation</t>
  </si>
  <si>
    <t>Please provide details on the current and revised crediting rate assumption for universal life business.  Also include the details on how the assumptions have been derived for the base liabilities as well as under interest rate risk charge calculation</t>
  </si>
  <si>
    <t>Please include the details on the approach adopted by the Company to calculate the reserve floor adjustment</t>
  </si>
  <si>
    <t>Please include the details on how ceded policy liabilities to reinsurers have been segregated into risk ratings at all classes of business</t>
  </si>
  <si>
    <t>Please include the details on how ceded policy liabilities to coinsurers have been segregated into risk ratings at all classes of business</t>
  </si>
  <si>
    <t>Please confirm if the Company includes cashflows in respect of policy loans in worksheet "Table 4 Asset Cashflows" under the category "Other Credit Risk bearing securities including bank deposits". 
If yes, please confirm the methodology adopted to project the asset cashflows for policy loans</t>
  </si>
  <si>
    <t xml:space="preserve">Please provide the sum assured for all hospitalisation benefit riders/ disability riders/ any base product offering hospitalization and disability benefits </t>
  </si>
  <si>
    <t>Of all the products / riders identified in the question above, please provide the sum assured of the products offering benefit in the pandemic i.e. payments are paid to the policyholder in case of a pandemic</t>
  </si>
  <si>
    <t>Please highlight any approximation undertaken by the company to comply with the proposed Rules in calculation of liabilities</t>
  </si>
  <si>
    <t>Please highlight any approximation undertaken by the company to comply with the proposed Rules in calculation of risk capital required</t>
  </si>
  <si>
    <t>Please highlight any approximation undertaken by the company to comply with the proposed Rules in calculation of total available capital</t>
  </si>
  <si>
    <t>List of funds</t>
  </si>
  <si>
    <t>Participating Policies - traditional</t>
  </si>
  <si>
    <t>Participating Policies - universal life products</t>
  </si>
  <si>
    <t>Non-Participating Policies - traditional</t>
  </si>
  <si>
    <t>Non-Participating Policies - universal life products</t>
  </si>
  <si>
    <t>Unit Linked policies</t>
  </si>
  <si>
    <t>1. Miscellaneous inputs</t>
  </si>
  <si>
    <t>Proposed change</t>
  </si>
  <si>
    <t>Inputs</t>
  </si>
  <si>
    <t>0 = no, 1= yes</t>
  </si>
  <si>
    <t>Confidence interval for risk margin under revised RBC rules</t>
  </si>
  <si>
    <t>Input the level of confidence interval - prescribed confidence intervals as per exposure drafts are 75% and 85%</t>
  </si>
  <si>
    <t>2. Inputs for treatment of re-insurance claims</t>
  </si>
  <si>
    <t>Flag</t>
  </si>
  <si>
    <t>Change in period of admissibility of reinsurance receivables</t>
  </si>
  <si>
    <t>1 = period of 9 months, 2 = period of 12 months</t>
  </si>
  <si>
    <t>Multiple entry is needed for same reinsurer for different life funds</t>
  </si>
  <si>
    <t>Name of Reinsurer</t>
  </si>
  <si>
    <t xml:space="preserve">Reinsurer Rating </t>
  </si>
  <si>
    <t>Rating group</t>
  </si>
  <si>
    <t>Life insurance fund</t>
  </si>
  <si>
    <t>Balance sheet value of claims receivable</t>
  </si>
  <si>
    <t>Balance sheet value of claims payable</t>
  </si>
  <si>
    <t>Claims receivables that are less than 9 months Past Due</t>
  </si>
  <si>
    <t>Claims receivable that are more than 9 months Past Due</t>
  </si>
  <si>
    <t>Claims receivables that are less than 12 months Past Due</t>
  </si>
  <si>
    <t>Claims receivable that are more than 12 months Past Due</t>
  </si>
  <si>
    <t>Check - claims receivable tallies with amount due for more than and less than 9 months</t>
  </si>
  <si>
    <t>Check - claims receivable tallies with amount due for more than and less than 12 months</t>
  </si>
  <si>
    <t>3. Inputs for treatment of co-insurance claims</t>
  </si>
  <si>
    <t>Change in period of admissibility of coinsurance receivables</t>
  </si>
  <si>
    <t xml:space="preserve"> 1 = period of 6 months, 2 = period of 9 months, 3 = period of 12 months</t>
  </si>
  <si>
    <t>Multiple entry is needed for same coinsurer for different life funds</t>
  </si>
  <si>
    <t>Name of Co-insurer</t>
  </si>
  <si>
    <t xml:space="preserve">Co-insurer Rating </t>
  </si>
  <si>
    <t>Claims receivables that are less than 6 months Past Due</t>
  </si>
  <si>
    <t>Claims receivable that are more than 6 months Past Due</t>
  </si>
  <si>
    <t>Check - claims receivable tallies with amount due for more than and less than 6 months</t>
  </si>
  <si>
    <t xml:space="preserve"> </t>
  </si>
  <si>
    <t>Market Consistent Balance Sheet (Assets)for Risk Based Capital Calculations: As at ………………..(DD/MM/YYYY)</t>
  </si>
  <si>
    <t>Name of the Insurer:</t>
  </si>
  <si>
    <t xml:space="preserve">Long-term Insurance Business </t>
  </si>
  <si>
    <t xml:space="preserve"> All figures in Rs. '000</t>
  </si>
  <si>
    <t>Table 1 : Balance Sheet - Assets</t>
  </si>
  <si>
    <t>Inadmissible Assets</t>
  </si>
  <si>
    <t>No</t>
  </si>
  <si>
    <t>Item</t>
  </si>
  <si>
    <t>SLFRS Value 
(for reconciliation)</t>
  </si>
  <si>
    <t>Is the asset class admissible?</t>
  </si>
  <si>
    <t>Value of admissible assets (before limits applied)</t>
  </si>
  <si>
    <t>Admissible  limit %</t>
  </si>
  <si>
    <t xml:space="preserve">Value of asset as % of admissible assets </t>
  </si>
  <si>
    <t>Allowed admissible value of asset before sub-limits</t>
  </si>
  <si>
    <t>Admissible Asset Value 
(asset class sub-limits applied)</t>
  </si>
  <si>
    <t>Inadmissible Assets 
(deducted from TAC)</t>
  </si>
  <si>
    <t>Inadmissible Assets 
(100% concentration risk charge)</t>
  </si>
  <si>
    <t>Shareholder fund</t>
  </si>
  <si>
    <t>I</t>
  </si>
  <si>
    <t xml:space="preserve">Government  Securities issued by central Bank of  Sri Lanka </t>
  </si>
  <si>
    <t>yes</t>
  </si>
  <si>
    <t>Debt Securities fully guaranteed by the Government of Sri Lanka</t>
  </si>
  <si>
    <t>II</t>
  </si>
  <si>
    <t xml:space="preserve">Debt Securities issued or fully guaranteed by a  foreign government or a  Central Bank of a  foreign country and carrying an investment grade rating to the instrument </t>
  </si>
  <si>
    <t>AAA</t>
  </si>
  <si>
    <t>AA+ to AA-</t>
  </si>
  <si>
    <t>A+ to A-</t>
  </si>
  <si>
    <t>BBB+ to BB-</t>
  </si>
  <si>
    <t>III</t>
  </si>
  <si>
    <t>Ordinary shares of a company (that is not a related party) listed on a licensed stock exchange</t>
  </si>
  <si>
    <t>IV</t>
  </si>
  <si>
    <t>Corporate Debt and Asset backed securities</t>
  </si>
  <si>
    <t xml:space="preserve">Corporate debts (including bonds , debentures  commercial papers and similar financial instruments) issued by a licensed commercial bank or a licensed specialized bank (that is not a related party), and carrying an investment grade rating to the instrument, or backed by a guarantee issued by a licensed commercial bank or licensed specialized bank carrying an investment grading (that is not a related party)/or backed by a guarantee issued by a multi lateral agency  </t>
  </si>
  <si>
    <t>AAA to AA- and A1/P1</t>
  </si>
  <si>
    <t>A+ to A- and A2/P2</t>
  </si>
  <si>
    <t>BBB+ to BB- and A3/P3</t>
  </si>
  <si>
    <t>Corporate debt (that is not related party debt) (including bonds , debentures, commercial papers and similar financial instruments) listed on a licensed stock exchange</t>
  </si>
  <si>
    <t>Corporate debt (that is not a related party) (including bonds , debentures, commercial papers and similar financial instruments issued by a company and carrying an  investment grade rating to the instrument</t>
  </si>
  <si>
    <t>Asset backed securities (except securities issued or guaranteed by a related party) where the capital and interest or the maturity value, as the case may be, is fully guaranteed by a licensed commercial bank or licensed specialized bank carrying an investment grade rating or that are issued by a company listed on a licensed stock exchange and carrying  an investment grade rating to the instrument</t>
  </si>
  <si>
    <t xml:space="preserve">Below BB- </t>
  </si>
  <si>
    <t>Unrated</t>
  </si>
  <si>
    <t xml:space="preserve">Corporate debt carrying an investment grade rating to the instrument (that is not related party debt) (including bonds, debentures, commercial papers, and similar financial instruments) issued by the licensed finance company listed on a licensed stock exchange and carrying and investment grade rating </t>
  </si>
  <si>
    <t>V</t>
  </si>
  <si>
    <t>Interest bearing deposits with a licensed commercial bank or a licensed specialized bank carrying an  investment grade rating</t>
  </si>
  <si>
    <t>Deposits fully guaranteed by Government of Sri Lanka</t>
  </si>
  <si>
    <t>AAA to AA-</t>
  </si>
  <si>
    <t>Interest bearing deposits with a licensed finance company listed on a licensed stock exchange and carrying an  investment grade rating</t>
  </si>
  <si>
    <t>VI</t>
  </si>
  <si>
    <t>Cash and cash equivalents not included in other asset  categories</t>
  </si>
  <si>
    <t>VII a</t>
  </si>
  <si>
    <t xml:space="preserve">Freehold land and buildings occupied by the insurer </t>
  </si>
  <si>
    <t>VII b</t>
  </si>
  <si>
    <t>Freehold land and buildings held for investment purposes</t>
  </si>
  <si>
    <t>VII c</t>
  </si>
  <si>
    <t>Leasehold land and building</t>
  </si>
  <si>
    <t>VIII</t>
  </si>
  <si>
    <t>Investments in related parties, listed on a licensed stock exchange, excluding prudentially regulated financial institutions</t>
  </si>
  <si>
    <t>a.</t>
  </si>
  <si>
    <t>b.</t>
  </si>
  <si>
    <t>IX</t>
  </si>
  <si>
    <t>Unlisted shares and corporate debt investments (except investments in related parties) - held in shareholders' fund</t>
  </si>
  <si>
    <t>X</t>
  </si>
  <si>
    <t>Unrated corporate debt investments - held in shareholders' funds</t>
  </si>
  <si>
    <t>XI</t>
  </si>
  <si>
    <t>Unit trusts and mutual funds</t>
  </si>
  <si>
    <t>XII</t>
  </si>
  <si>
    <t>Gold kept in safe custody in a licensed commercial bank or a licensed specialized bank</t>
  </si>
  <si>
    <t>XIII</t>
  </si>
  <si>
    <t>Positive Net amounts receivable from reinsurers for no longer than 9 / 12 months, after setting-off against amounts due from the insurer to the reinsurer (input in Table 2B)</t>
  </si>
  <si>
    <t>XIV</t>
  </si>
  <si>
    <t>Positive Net amounts receivable from coinsurers for no longer than 6 / 9 / 12 months, after setting-off against amounts due from the insurer to the reinsurer (input in Table 2D)</t>
  </si>
  <si>
    <t>XV</t>
  </si>
  <si>
    <t>Outstanding policy loans that do not exceed the surrender value of the policy</t>
  </si>
  <si>
    <t>XVI</t>
  </si>
  <si>
    <t>Accrued premium (or premium instalment) outstanding for no longer than the shorter of 30 days or the period within which the premium shall be paid under the policy</t>
  </si>
  <si>
    <t>XVII</t>
  </si>
  <si>
    <t>Receivables arising from equity sales for a period of not greater than two days</t>
  </si>
  <si>
    <t>XVIII</t>
  </si>
  <si>
    <t>Inadmissible Assets (not deducted from TAC)</t>
  </si>
  <si>
    <t xml:space="preserve">Agent balances, Staff loans </t>
  </si>
  <si>
    <t>Accrued premium (or premium instalment) outstanding for longer than the shorter of 30 days or the period within which the premium must be paid under the policy</t>
  </si>
  <si>
    <t>Other inadmissible assets, not already included in TAC deductions (Section XVII), please specify</t>
  </si>
  <si>
    <t>XIX</t>
  </si>
  <si>
    <t>Inadmissible assets - deducted from total available capital</t>
  </si>
  <si>
    <t>Goodwill and other intangible assets (e.g. capitalized expenditure)</t>
  </si>
  <si>
    <t>Deferred income tax assets</t>
  </si>
  <si>
    <t>Prepayments</t>
  </si>
  <si>
    <t>Inventory</t>
  </si>
  <si>
    <t>Tax receivables</t>
  </si>
  <si>
    <t>Assets pledged to support credit facilities</t>
  </si>
  <si>
    <t xml:space="preserve">Positive Net amounts receivable from a coinsurer, overdue for more than 6 / 9 / 12  months, </t>
  </si>
  <si>
    <t>Claims Receivable under policies held by an insurer for its own benefit (other than reinsurance policies)</t>
  </si>
  <si>
    <t>Inadmissible investments in shares</t>
  </si>
  <si>
    <t>Inadmissible investments in related parties</t>
  </si>
  <si>
    <t xml:space="preserve">Positive Net amounts receivable from a reinsurer, overdue for more than 9 / 12 months, </t>
  </si>
  <si>
    <t>Total Assets excluding assets backing unit-linked policies</t>
  </si>
  <si>
    <t>Assets backing Unit-linked liabilities/Fund Values for unit-linked policies</t>
  </si>
  <si>
    <t>Total Balance Sheet Assets</t>
  </si>
  <si>
    <t>Market Consistent Balance Sheet (Liabilities)for Risk Based Capital Calculations: As at ………………..(DD/MM/YYYY)</t>
  </si>
  <si>
    <t>Table 2: Balance Sheet - Liabilities</t>
  </si>
  <si>
    <t>Policyholder Liabilities for RBC are input in Table 2A; SLFRS values are entered here for reconciliation and adjustments to RBC retained earnings</t>
  </si>
  <si>
    <t>Total Policyholder Liabilities (net of reinsurance)</t>
  </si>
  <si>
    <t>Traditional Non-participating</t>
  </si>
  <si>
    <t>Universal Life products (Non-Par &amp; non-unit-linked)</t>
  </si>
  <si>
    <t>Non-Unit-linked Reserves (for unit-linked policies)</t>
  </si>
  <si>
    <t>Unit-Linked Reserves/Fund values for unit-linked policies</t>
  </si>
  <si>
    <t>Participating  Business</t>
  </si>
  <si>
    <t>Unmodelled Products</t>
  </si>
  <si>
    <t>Aggregate Provisions</t>
  </si>
  <si>
    <t>Reserve floor adjustment</t>
  </si>
  <si>
    <t>Unallocated valuation surplus (surplus in insurance fund not yet allocated between policyholders and shareholders) and not allowed for in Table 3, Items 4a) to 4e) below</t>
  </si>
  <si>
    <t>Others</t>
  </si>
  <si>
    <r>
      <t xml:space="preserve">Other Liabilities 
</t>
    </r>
    <r>
      <rPr>
        <b/>
        <i/>
        <sz val="10"/>
        <rFont val="Arial"/>
        <family val="2"/>
      </rPr>
      <t>(other than policyholder liabilities, shareholder's equity and loans:  list items and provide short description; add lines if necessary)</t>
    </r>
  </si>
  <si>
    <t>Reinsurance payable</t>
  </si>
  <si>
    <t>Co-insurance payable</t>
  </si>
  <si>
    <t>list other liabilities with short description</t>
  </si>
  <si>
    <t>Market Consistent Balance Sheet (Equity)for Risk Based Capital Calculations: As at ………………..(DD/MM/YYYY)</t>
  </si>
  <si>
    <t>Table 3: Balance Sheet - Equity</t>
  </si>
  <si>
    <t>Shareholder's Equity (and adjustments)</t>
  </si>
  <si>
    <t>Issued and fully paid-up ordinary shares and share premiums</t>
  </si>
  <si>
    <t>Capital reserves</t>
  </si>
  <si>
    <t>Paid-up non-cumulative irredeemable preference shares</t>
  </si>
  <si>
    <t>Adjusted Retained Earnings and/or accumulated losses:</t>
  </si>
  <si>
    <t xml:space="preserve">a)   Retained earnings and/or accumulated losses, per SLFRS </t>
  </si>
  <si>
    <t xml:space="preserve">b)   Available-for-sale reserves (adjusted for fair value losses); according to SLFRS </t>
  </si>
  <si>
    <t xml:space="preserve">c)   Adjustments for asset valuation differences between IFRS and RBC </t>
  </si>
  <si>
    <t xml:space="preserve">d)   Adjustments for liability valuation differences between IFRS and RBC </t>
  </si>
  <si>
    <t xml:space="preserve">e)   Any other fair value losses (not already captured in a) or b)) </t>
  </si>
  <si>
    <t>Restricted Regulatory Reserve</t>
  </si>
  <si>
    <t>Cumulative irredeemable preference shares</t>
  </si>
  <si>
    <t>Redeemable preference shares</t>
  </si>
  <si>
    <t>Mandatory capital loan stocks and other similar capital instruments</t>
  </si>
  <si>
    <t>Revaluation reserves for freehold property</t>
  </si>
  <si>
    <t>Revenue reserves (excluding retained earnings)</t>
  </si>
  <si>
    <t>Irredeemable subordinated debts</t>
  </si>
  <si>
    <t>Subordinated term debt that: has a min 5 year term, is unsecured, and is subject to a lock-in clause as stipulated in the Rule</t>
  </si>
  <si>
    <t>Total Balance Sheet:  Liabilities and Equity</t>
  </si>
  <si>
    <t>Check (L + E = A)</t>
  </si>
  <si>
    <t>Table -3A Additional Details Unallocated surplus in the Participating Business</t>
  </si>
  <si>
    <t>Participating fund -Additional Details</t>
  </si>
  <si>
    <t>Difference</t>
  </si>
  <si>
    <t xml:space="preserve">Value of assets  in the participating fund </t>
  </si>
  <si>
    <t>Value of policy liabilities including provision for future bonuses, if any in MC  and SLFRS basis</t>
  </si>
  <si>
    <t>Unallocated surplus in the participating fund (except One-off Surplus)</t>
  </si>
  <si>
    <t>One-off Surplus in the participating fund</t>
  </si>
  <si>
    <t>Total Insurance provisions- Life (Participating fund) per SLFRS</t>
  </si>
  <si>
    <t>Check (unallocated surplus in table 2 tallies with table 3A)</t>
  </si>
  <si>
    <t>Table -3B Additional Details Unallocated surplus in other funds</t>
  </si>
  <si>
    <t>Other than Participating fund - Additional Details</t>
  </si>
  <si>
    <t>Value of assets in other funds</t>
  </si>
  <si>
    <t>Value of policy liabilities, per MC and SLFRS</t>
  </si>
  <si>
    <t>Unallocated surplus in the fund/s (except One-off Surplus)</t>
  </si>
  <si>
    <t>One-off Surplus retained in other funds (Not transferred to restricted regulatory reserve)</t>
  </si>
  <si>
    <t>Total Insurance provisions-as per SLFRS</t>
  </si>
  <si>
    <t>Check (unallocated surplus in table 2 tallies with table 3B)</t>
  </si>
  <si>
    <t>Table -3B (1) Additional Details Unallocated surplus in traditional non-participating fund</t>
  </si>
  <si>
    <t>Non-Participating Policies - traditional - Additional Details</t>
  </si>
  <si>
    <t xml:space="preserve">Value of assets </t>
  </si>
  <si>
    <t>One-off Surplus retained (Not transferred to restricted regulatory reserve)</t>
  </si>
  <si>
    <t>Table -3B (2) Additional Details Unallocated surplus in non-participating universal life fund</t>
  </si>
  <si>
    <t>Non-Participating Policies - universal life products - Additional Details</t>
  </si>
  <si>
    <t>Table -3B (3) Additional Details Unallocated surplus in unit- linked fund</t>
  </si>
  <si>
    <t>Unit Linked policies - Additional Details</t>
  </si>
  <si>
    <t>Value of policy liabilities, per MC and SLFRS (unit and non-unit liability)</t>
  </si>
  <si>
    <t xml:space="preserve">Table 4(A): Adjustments for asset valuation differences between IFRS and RBC </t>
  </si>
  <si>
    <t>Difference in SLFRS basis and RBC basis - Assets</t>
  </si>
  <si>
    <t>Entity</t>
  </si>
  <si>
    <t>Total assets - SLFRS basis</t>
  </si>
  <si>
    <t>[Asset category 1] - Difference due to market value of asset vs [state basis of asset valuation for underlying asset]</t>
  </si>
  <si>
    <t>[Asset category 2] - Difference due to market value of asset vs [state basis of asset valuation for underlying asset]</t>
  </si>
  <si>
    <t>[Include additional lines for each material asset category]</t>
  </si>
  <si>
    <t>Other difference -[please describe the difference]</t>
  </si>
  <si>
    <t>[Include additional lines for each reason for difference in assets]</t>
  </si>
  <si>
    <t>Total assets - RBC basis</t>
  </si>
  <si>
    <t xml:space="preserve">Table 4(B): Adjustments for liability valuation differences between IFRS and RBC </t>
  </si>
  <si>
    <t>Difference in SLFRS basis and RBC basis - Liabilities</t>
  </si>
  <si>
    <t>Total liabilities - SLFRS basis</t>
  </si>
  <si>
    <t>Contractual Service Margin</t>
  </si>
  <si>
    <t>Risk Adjustment v/s Risk Margin</t>
  </si>
  <si>
    <t>Difference attributable to discount rate</t>
  </si>
  <si>
    <t>[Include additional lines for each reason for difference in liabilities]</t>
  </si>
  <si>
    <t>Total liabilities - RBC basis</t>
  </si>
  <si>
    <t xml:space="preserve">[Supplement to Form MC-BS(A)[AR]] </t>
  </si>
  <si>
    <t>Government / Debt Securities : as at …………………….. (DD/MM/YY)</t>
  </si>
  <si>
    <t>All figures in Rs. '000</t>
  </si>
  <si>
    <t>Line</t>
  </si>
  <si>
    <t>Name of the dealer (intermediary)</t>
  </si>
  <si>
    <t>ISIN No.</t>
  </si>
  <si>
    <t>Life fund</t>
  </si>
  <si>
    <t xml:space="preserve">Value as per SLFRS Balance Sheet </t>
  </si>
  <si>
    <t>Value admissible as per RBC Rules</t>
  </si>
  <si>
    <t>Value  Inadmissible as per RBC Rules</t>
  </si>
  <si>
    <t xml:space="preserve">Government Securities issued by the Central Bank of Sri Lanka </t>
  </si>
  <si>
    <t xml:space="preserve"> Total</t>
  </si>
  <si>
    <t xml:space="preserve">Treasury Bills </t>
  </si>
  <si>
    <t>Treasury Bonds</t>
  </si>
  <si>
    <t>Repos</t>
  </si>
  <si>
    <t>Total</t>
  </si>
  <si>
    <t>Grand Total (1+2)</t>
  </si>
  <si>
    <t xml:space="preserve">Instructions: </t>
  </si>
  <si>
    <t>Total of Col (4) should agree with the amount as reported under SLFRS BS.</t>
  </si>
  <si>
    <t>Summary Check</t>
  </si>
  <si>
    <t>Form MC-BS(A)[AR] Value</t>
  </si>
  <si>
    <t>SLFRS Value</t>
  </si>
  <si>
    <t>Admissible Value</t>
  </si>
  <si>
    <t>Inadmissible value</t>
  </si>
  <si>
    <t>Check</t>
  </si>
  <si>
    <t>Debt Securities : as at …………………….. (DD/MM/YY)</t>
  </si>
  <si>
    <t>Rating</t>
  </si>
  <si>
    <t xml:space="preserve">Grand Total </t>
  </si>
  <si>
    <t>Total of Col (5) should agree with the amount as reported under SLFRS BS.</t>
  </si>
  <si>
    <t>Ordinary Shares other than investments in subsidiaries/related parties, listed on a licensed stock exchange:  as at …………………….. (DD/MM/YY)</t>
  </si>
  <si>
    <t>(1)</t>
  </si>
  <si>
    <t>Non related</t>
  </si>
  <si>
    <t>Total of Col (3) should agree with the amount as reported under SLFRS BS</t>
  </si>
  <si>
    <t>Ordinary shares Non related</t>
  </si>
  <si>
    <t>Corporate Debts and Asset Backed Securities (Non Related): as at …………………….. (DD/MM/YY)</t>
  </si>
  <si>
    <t xml:space="preserve">Line </t>
  </si>
  <si>
    <t>(3)</t>
  </si>
  <si>
    <t xml:space="preserve">Corporate debts (including bonds , debentures  commercial papers and similar financial instruments) issued by a licensed commercial bank or a licensed specialized bank (that is not a related party), and carrying an investment grade rating to the instrument,or backed by a guarantee issued by a licensed commercial bank or licensed specialized bank carrying an investment grading (that is not a related party)/or backed by a guarantee issued by a multi lateral agency  </t>
  </si>
  <si>
    <t>c.</t>
  </si>
  <si>
    <t>d.</t>
  </si>
  <si>
    <t>e.</t>
  </si>
  <si>
    <t>f.</t>
  </si>
  <si>
    <t>Grand Total (1+2-3+4+5+6)</t>
  </si>
  <si>
    <t>Total of Col (4)  should agree with the amount reported SLFRS BS</t>
  </si>
  <si>
    <t>Summary check</t>
  </si>
  <si>
    <t>Deposits: as at …………………….. (DD/MM/YY)</t>
  </si>
  <si>
    <t xml:space="preserve">Value as per SLFRS Balance Sheet (including accrued  interest receivable) </t>
  </si>
  <si>
    <t>(2)</t>
  </si>
  <si>
    <t>Total of Col (4)  should agree with the amount reported in SLFRS BS</t>
  </si>
  <si>
    <t>Deposits with a licensed commercial bank or any licensed specialized bank carrying an  investment grade rating</t>
  </si>
  <si>
    <t>Deposits with any licensed finance company listed on a licensed stock exchange carrying an  investment grade rating</t>
  </si>
  <si>
    <t>Freehold Land and Building occupied by insurer: as at …………………….. (DD/MM/YY)</t>
  </si>
  <si>
    <t>Place/Address</t>
  </si>
  <si>
    <t>(4)</t>
  </si>
  <si>
    <t>(5)</t>
  </si>
  <si>
    <t>(6)</t>
  </si>
  <si>
    <t xml:space="preserve">Land </t>
  </si>
  <si>
    <t>Building</t>
  </si>
  <si>
    <t>Total of Col (3)  should agree with the amount reported in SLFRS BS</t>
  </si>
  <si>
    <t>Land</t>
  </si>
  <si>
    <t xml:space="preserve">  </t>
  </si>
  <si>
    <t>Investments in related parties: as at ………………………….(DD/MM/YYYYY)</t>
  </si>
  <si>
    <t>Investment in an admissible related party exceeding 5% of total admissible assets (single issuer)</t>
  </si>
  <si>
    <t>Investment in an admissible related party not exceeding 5% of total admissible assets (single issuer)</t>
  </si>
  <si>
    <t xml:space="preserve">Investment in an admissible related party </t>
  </si>
  <si>
    <t>Unlisted shares and Corporate debt investments (except related party) in shareholders fund: as at ……………………………… (DD/MM/YYYY)</t>
  </si>
  <si>
    <t>Unlisted shares</t>
  </si>
  <si>
    <t>Unlisted Corporate Debt</t>
  </si>
  <si>
    <t xml:space="preserve"> Grand Total (1+2)</t>
  </si>
  <si>
    <t>Unlisted shares and Corporate Debt</t>
  </si>
  <si>
    <t>Unrated Corporate debt investments  held in shareholders' funds as at ……………………………… (DD/MM/YYYY)</t>
  </si>
  <si>
    <t xml:space="preserve">Unrated Corporate Debt </t>
  </si>
  <si>
    <t xml:space="preserve">a. </t>
  </si>
  <si>
    <t>Unrated Corporate debt investments</t>
  </si>
  <si>
    <t>Unit Trust and Mutual Funds : as at …………………….. (DD/MM/YY)</t>
  </si>
  <si>
    <t>Asset Category</t>
  </si>
  <si>
    <t>Government Securities and Debt Securities/Deposits guaranteed by Government</t>
  </si>
  <si>
    <t>Money market instruments, including cash</t>
  </si>
  <si>
    <t>Debt securities and corporate debt</t>
  </si>
  <si>
    <t>Property</t>
  </si>
  <si>
    <t>Other</t>
  </si>
  <si>
    <t>Grand Total (1+2+3+4+5+6)</t>
  </si>
  <si>
    <t>Gold kept in safe custody: as at …………………….. (DD/MM/YY)</t>
  </si>
  <si>
    <t>Gold</t>
  </si>
  <si>
    <t>Leasehold Land and Building: as at …………………….. (DD/MM/YY)</t>
  </si>
  <si>
    <t xml:space="preserve">Name of the Insurer: </t>
  </si>
  <si>
    <t>Leasehold land and buildings</t>
  </si>
  <si>
    <t>Other inadmissible assets, not already included in TAC deductions (Section XVII): as at …………………….. (DD/MM/YY)</t>
  </si>
  <si>
    <t>Other inadmissible assets</t>
  </si>
  <si>
    <t>Inadmissible Property, Plant and Equipment: as at …………………….. (DD/MM/YY)</t>
  </si>
  <si>
    <t>Inadmissible loans and advances: as at …………………….. (DD/MM/YY)</t>
  </si>
  <si>
    <t>Inadmissible Loans and advances</t>
  </si>
  <si>
    <t>Inadmissible investment in shares: as at …………………….. (DD/MM/YY)</t>
  </si>
  <si>
    <t>Inadmissible share investment</t>
  </si>
  <si>
    <t>Inadmissible investment in related party: as at …………………….. (DD/MM/YY)</t>
  </si>
  <si>
    <t>Inadmissible investment in related parties</t>
  </si>
  <si>
    <t>Unit Trusts and Mutual Funds</t>
  </si>
  <si>
    <t>As at ………………..(DD/MM/YYYY)</t>
  </si>
  <si>
    <t>Table 1A: Breakdown of asset categories for Unit Trusts and Mutual Funds</t>
  </si>
  <si>
    <t>Admissible Market Value</t>
  </si>
  <si>
    <t>check against MC Balance Sheet</t>
  </si>
  <si>
    <t>Table 2A:  Liability Breakdown</t>
  </si>
  <si>
    <t>all figures in LKR 000's</t>
  </si>
  <si>
    <t>liability values should represent best-estimate liability. Risk margin to be calculated/provided separately.</t>
  </si>
  <si>
    <t>Best-estimate liability</t>
  </si>
  <si>
    <t>Fund-based yield / avg fund growth rate (%):</t>
  </si>
  <si>
    <t>Class of Business</t>
  </si>
  <si>
    <t>Gross of reinsurance; gross of coinsurance</t>
  </si>
  <si>
    <t>Gross of reinsurance; net of coinsurance</t>
  </si>
  <si>
    <t>Net of Reinsurance and coinsurance</t>
  </si>
  <si>
    <t>Non-Participating Policies</t>
  </si>
  <si>
    <t xml:space="preserve">Traditional </t>
  </si>
  <si>
    <t xml:space="preserve">Universal Life products </t>
  </si>
  <si>
    <t>Participating Policies</t>
  </si>
  <si>
    <t>Unit-Linked Policies</t>
  </si>
  <si>
    <t xml:space="preserve">Non-Unit linked liabilities </t>
  </si>
  <si>
    <t xml:space="preserve">Unit-Linked Reserves/Fund values </t>
  </si>
  <si>
    <t xml:space="preserve">Reserve floor adjustment </t>
  </si>
  <si>
    <t>Split the total adjustment into above table for each class of business based on the level at which such adjustment has been derived i.e. if product level / fund level zeroisation , add these to the respective class of business.  If at the entity level, split it pragmatically.  Company to specify the granularity at which negative reserves have been zeroised to determine reserve floor adjustment and manner in which this is split across class of business</t>
  </si>
  <si>
    <t>Universal life fund value</t>
  </si>
  <si>
    <t xml:space="preserve">&lt;&lt;-- input value of shadow fund created within universal life business, representing the policy account value. </t>
  </si>
  <si>
    <t>Unmodelled Products/Riders</t>
  </si>
  <si>
    <t>Policy Liability (Net)</t>
  </si>
  <si>
    <t>Reinsurance Components</t>
  </si>
  <si>
    <t>Notes:</t>
  </si>
  <si>
    <t>1.  Items 1 and 2 are amounts due from reinsurers offset by amounts due to reinsurers. They are recorded in the asset side of the RBC balance sheet.</t>
  </si>
  <si>
    <t>2.  Item 3 is the difference between the Gross and Net of reinsurance policy liabilities and should reconcile to Table 2A.</t>
  </si>
  <si>
    <t xml:space="preserve">3.  The reinsurance risk exposure should be separated into exposures to each credit rating class - a separate disclosure/reconciliation </t>
  </si>
  <si>
    <t>for each reinsurance contract is not necessary, but a reasonable allocation must be made and justified</t>
  </si>
  <si>
    <t>Table 2B: Breakdown of Reinsurance Risk Exposure components</t>
  </si>
  <si>
    <t>Market Value</t>
  </si>
  <si>
    <t>Entity level</t>
  </si>
  <si>
    <t>Positive Net amounts receivable from reinsurers for no longer than 9 / 12 months, after setting-off against amounts due from the insurer to the reinsurer</t>
  </si>
  <si>
    <t>NITF</t>
  </si>
  <si>
    <t>Below BB-, with prior approval from IRCSL</t>
  </si>
  <si>
    <t>Unrated with the prior approval from IRCSL</t>
  </si>
  <si>
    <t xml:space="preserve">Positive Net amounts receivable from reinsurers for more than 9 / 12 months , </t>
  </si>
  <si>
    <t>Ceded policy liabilities (Gross - Net Policy Liabilities)</t>
  </si>
  <si>
    <t>Reinsurance details</t>
  </si>
  <si>
    <t>Table 2C- Reinsurance Details</t>
  </si>
  <si>
    <t>REINSURANCE RECEIVABLE</t>
  </si>
  <si>
    <t>REINSURANCE PAYABLE</t>
  </si>
  <si>
    <t>Rating Group</t>
  </si>
  <si>
    <t xml:space="preserve">Balance Sheet value of claims recoverable on claims paid and amounts due from Re-insurer                                 Rs. '000 </t>
  </si>
  <si>
    <t>Amounts in Column  5 that are less than 9 / 12 months Past Due</t>
  </si>
  <si>
    <t>Amounts in Column  5 that are more than 9 / 12 months Past Due</t>
  </si>
  <si>
    <t xml:space="preserve">Balance Sheet value of payables due to Re-insurer                                 Rs. '000 </t>
  </si>
  <si>
    <t xml:space="preserve">Positive Net amounts receivable from reinsurers for no longer than 9 / 12 months, after setting-off against amounts due from the insurer to the reinsurer </t>
  </si>
  <si>
    <t>Positive Net amounts receivable from reinsurers for longer than 9 / 12 months</t>
  </si>
  <si>
    <t>Net payable after set off against receivable o/s for less than 9 / 12 months</t>
  </si>
  <si>
    <t>Reinsurance receivable</t>
  </si>
  <si>
    <t>Net Payable/ receivable</t>
  </si>
  <si>
    <t>Coinsurance Components</t>
  </si>
  <si>
    <t>1.  Items 1 and 2 are amounts due from Coinsurers offset by amounts due to Coinsurers. They are recorded in the asset side of the RBC balance sheet.</t>
  </si>
  <si>
    <t>2.  Item 3 is the difference between the Gross and Net of coinsurance policy liabilities  and should reconcile to Table 2A.</t>
  </si>
  <si>
    <t xml:space="preserve">3.  The coinsurance risk exposure should be separated into exposures to each credit rating class - a separate disclosure/reconciliation </t>
  </si>
  <si>
    <t>for each coinsurance contract is not necessary, but a reasonable allocation must be made and justified</t>
  </si>
  <si>
    <t>Table 2D: Breakdown of Coinsurance Risk Exposure components</t>
  </si>
  <si>
    <t>Positive Net amounts receivable from Coinsurers for no longer than 9 / 12 months, after setting-off against amounts due from the insurer to the Coinsurer</t>
  </si>
  <si>
    <t xml:space="preserve">Positive Net amounts receivable from Coinsurers for more than 9 / 12 months, </t>
  </si>
  <si>
    <t>Ceded policy liabilities (Gross - Net Policy Liabilities) to coinsurer</t>
  </si>
  <si>
    <t>Coinsurance details</t>
  </si>
  <si>
    <t>COINSURANCE RECEIVABLE</t>
  </si>
  <si>
    <t>COINSURANCE PAYABLE</t>
  </si>
  <si>
    <t>Name of Coinsurer</t>
  </si>
  <si>
    <t xml:space="preserve">Coinsurer Rating </t>
  </si>
  <si>
    <t xml:space="preserve">Balance Sheet value of claims recoverable on claims paid and amounts due from Coinsurer                                 Rs. '000 </t>
  </si>
  <si>
    <t>Amounts in Column  5 that are less than 6 / 6 / 9 / 12 months Past Due</t>
  </si>
  <si>
    <t>Amounts in Column  5 that are more than 6 / 9 / 12 months Past Due</t>
  </si>
  <si>
    <t xml:space="preserve">Balance Sheet value of payables due to Coinsurer                                 Rs. '000 </t>
  </si>
  <si>
    <t xml:space="preserve">Positive Net amounts receivable from Coinsurers for no longer than 6 / 9 / 12 months, after setting-off against amounts due from the insurer to the Coinsurer </t>
  </si>
  <si>
    <t>Positive Net amounts receivable from Coinsurers for longer than 6 / 9 / 12 months</t>
  </si>
  <si>
    <t>Net payable after set off against receivable o/s for less than 6 / 9 / 12 months</t>
  </si>
  <si>
    <t>Coinsurance receivable</t>
  </si>
  <si>
    <t xml:space="preserve">ASSET CASH FLOWS </t>
  </si>
  <si>
    <t>in LKR 000s</t>
  </si>
  <si>
    <t>1.  This reconciliation is only an approximation, and depends on the insurer's asset portfolio as some assets may fall in different categories than assumed above; it is provided to assist in completing the template only</t>
  </si>
  <si>
    <t>2. Only admissible assets should be included in asset cashflows (for assets which are only partly admissible, appropriate asset cashflows should be determined on a proportionate basis)</t>
  </si>
  <si>
    <t>3. These asset cashflows are used in the determination of interest rate risk, therefore all assets with interest rate risk should be included.</t>
  </si>
  <si>
    <t>4. Asset cashflows should include coupon payments and maturities, but should not include reinvestment of assets.</t>
  </si>
  <si>
    <t>5. Certain types of assets, such as floating rate bonds or assets with maturities less than 6 mths, can be excluded from the cashflows as they are not interest rate sensitive, and appropriate adjustments made to the reconciliation table as needed</t>
  </si>
  <si>
    <t>6. The Column Other Interest bearing securities (if any) should include bank deposits</t>
  </si>
  <si>
    <t xml:space="preserve">7. The Column "Government Securities" also includes market value for [Debt Securities issued or fully guaranteed by a foreign government or a  Central Bank of a  foreign country and carrying an investment grade rating to the instrument] for reconciliation of check. However, in case, any Company has exposure to such assets, then cashflows for such assets shall be separately projected and included in the calculation of interest rate risk charge. The underlying RFR based on the currency of such country shall be determined by the Actuary  using a pragmatic approach </t>
  </si>
  <si>
    <t>Table 4: Asset Cash Flow - Monthly</t>
  </si>
  <si>
    <t>Reconciliation of asset cashflows with balance sheet</t>
  </si>
  <si>
    <t>Projection month</t>
  </si>
  <si>
    <t>Asset cash flows (assets with interest rate risk only) - Entity level</t>
  </si>
  <si>
    <t>Asset cash flows (assets with interest rate risk only) - Shareholder fund</t>
  </si>
  <si>
    <t>Asset cash flows (assets with interest rate risk only) - Participating Policies - traditional</t>
  </si>
  <si>
    <t>Asset cash flows (assets with interest rate risk only) - Participating Policies - universal life products</t>
  </si>
  <si>
    <t>Asset cash flows (assets with interest rate risk only) - Non-Participating Policies - traditional</t>
  </si>
  <si>
    <t>Asset cash flows (assets with interest rate risk only) - Non-Participating Policies - universal life products</t>
  </si>
  <si>
    <t>Asset cash flows (assets with interest rate risk only) - Unit Linked policies</t>
  </si>
  <si>
    <t>Government Securities</t>
  </si>
  <si>
    <t>Corporate Bonds</t>
  </si>
  <si>
    <t>Other Credit Risk bearing securities (include bank deposits)</t>
  </si>
  <si>
    <t>Total Asset Cash flow</t>
  </si>
  <si>
    <t>Other Credit Risk bearing securities including bank deposits</t>
  </si>
  <si>
    <t>Other Assets (not included in cashflows )</t>
  </si>
  <si>
    <t>Total Admissible Assets</t>
  </si>
  <si>
    <t>Present Value of cashflows</t>
  </si>
  <si>
    <t>Market Values from Table 1</t>
  </si>
  <si>
    <t>Government securities are discounted using risk-free rates</t>
  </si>
  <si>
    <t>Corporate and other credit risk-bearing securities are discounted using average corporate spread</t>
  </si>
  <si>
    <t xml:space="preserve"> * there may be small variations between discounted present values and actual market values</t>
  </si>
  <si>
    <t>`</t>
  </si>
  <si>
    <t>LIABILITY CASH FLOWS  (BEL)</t>
  </si>
  <si>
    <t xml:space="preserve">Notes: </t>
  </si>
  <si>
    <t>1. Liability Cash flows are required to be provided both Gross and Net of Reinsurance (separate tables given below)</t>
  </si>
  <si>
    <t>2. Liability cashflows should only be based on best estimate liability</t>
  </si>
  <si>
    <t>3. Liability cashflows should be provided for universal life, traditional non-participating policies, participating policies, and the non-unit-linked liabilities for unit-linked policies (separate tables are given below)</t>
  </si>
  <si>
    <t>4. Inflows should only include items that are projected for policies currently in force and that are included in the liability valuation</t>
  </si>
  <si>
    <t>5. The present value of liability cashflows should reconcile with the liabilities recorded in the balance sheet for RBC (Table2A) under the revised RBC Rules</t>
  </si>
  <si>
    <t>Reconciliation with reported liabilities</t>
  </si>
  <si>
    <t>Present Value of cashflows using risk free rates</t>
  </si>
  <si>
    <t>Net NonPar liability in Table 2A</t>
  </si>
  <si>
    <t>Net Guaranteed Par liability in Table 2A</t>
  </si>
  <si>
    <t>Net guaranteed non-unit linked liability in Table 2A</t>
  </si>
  <si>
    <t>Table 5: Liability Cash Flow- Base Scenario</t>
  </si>
  <si>
    <t>Gross of Reinsurance</t>
  </si>
  <si>
    <t>Total Gross Cashflows</t>
  </si>
  <si>
    <t>Net of Reinsurance</t>
  </si>
  <si>
    <t>Total Net Liabilities</t>
  </si>
  <si>
    <t>Forward rate</t>
  </si>
  <si>
    <t>Discount factor</t>
  </si>
  <si>
    <t>Non Participating Policies</t>
  </si>
  <si>
    <t>Participating policies</t>
  </si>
  <si>
    <t>Non Unit-Linked Cashflows for Unit-linked Policies</t>
  </si>
  <si>
    <t>Total Liability CFs</t>
  </si>
  <si>
    <t xml:space="preserve">Year </t>
  </si>
  <si>
    <t>Total Net Cashflows</t>
  </si>
  <si>
    <t>Premium</t>
  </si>
  <si>
    <t>Commission</t>
  </si>
  <si>
    <t>Expenses</t>
  </si>
  <si>
    <t>Death benefits</t>
  </si>
  <si>
    <t>Maturity benefits</t>
  </si>
  <si>
    <t>Other outgo</t>
  </si>
  <si>
    <t>Other income</t>
  </si>
  <si>
    <t>Net cash flow</t>
  </si>
  <si>
    <t>Premium allocation charges</t>
  </si>
  <si>
    <t>Policy administration charges</t>
  </si>
  <si>
    <t>Fund management charge</t>
  </si>
  <si>
    <t>Cost of Insurance</t>
  </si>
  <si>
    <t>Other Charges/Income</t>
  </si>
  <si>
    <t>Total Charges/Other Income</t>
  </si>
  <si>
    <t>Benefits in excess of unit reserve</t>
  </si>
  <si>
    <t>Total Outgo</t>
  </si>
  <si>
    <t>Other income(eg., reinsurance recovery)</t>
  </si>
  <si>
    <t>LIABILITY CASH FLOWS  Stressed scenario</t>
  </si>
  <si>
    <t>Stressed liability cashflows should be entered NET of reinsurance, excluding any risk margin (i.e. cashflows underlying best-estimate liability) under stress scenarios</t>
  </si>
  <si>
    <t>Table 6: Liabilities Cash Flow underlying best-estimate liability in prescribed stressed scenario</t>
  </si>
  <si>
    <t>Reconciliation with liability in liability risk capital charge</t>
  </si>
  <si>
    <t>Reconciliation with interest rate risk capital</t>
  </si>
  <si>
    <t>Present value using risk free rates</t>
  </si>
  <si>
    <t>Stressed BEL value in liability risk capital charge</t>
  </si>
  <si>
    <t>Forward rate - Base</t>
  </si>
  <si>
    <t>Discount factor - Base</t>
  </si>
  <si>
    <t>Forward rate - Interest up</t>
  </si>
  <si>
    <t>Discount factor - Interest up</t>
  </si>
  <si>
    <t>Forward rate - Interest down</t>
  </si>
  <si>
    <t>Discount factor - Interest down</t>
  </si>
  <si>
    <t>Non participating policies - traditional</t>
  </si>
  <si>
    <t>Participating policies - traditional</t>
  </si>
  <si>
    <t>Mortality risk</t>
  </si>
  <si>
    <t>Longevity risk</t>
  </si>
  <si>
    <t>Morbidity risk</t>
  </si>
  <si>
    <t>Lapse risk (increase in lapse rates)</t>
  </si>
  <si>
    <t>Lapse risk (decrease in lapse rates)</t>
  </si>
  <si>
    <t>Mass lapse risk</t>
  </si>
  <si>
    <t>Expense risk</t>
  </si>
  <si>
    <t>Catastrophe risk</t>
  </si>
  <si>
    <t>Interest rate up (with change in future discretionary benefits)</t>
  </si>
  <si>
    <t>Interest rate up (without change in future discretionary benefits)</t>
  </si>
  <si>
    <t>Interest rate down (with change in future discretionary benefits)</t>
  </si>
  <si>
    <t>Interest rate down (without change in future discretionary benefits)</t>
  </si>
  <si>
    <t>Details of Insurance Claims: for the year ended / as at (DD/MM/YYYY)</t>
  </si>
  <si>
    <t>No. of</t>
  </si>
  <si>
    <t>Total   Value</t>
  </si>
  <si>
    <t>Claims</t>
  </si>
  <si>
    <t>Rs. '000</t>
  </si>
  <si>
    <t>Death Claims received</t>
  </si>
  <si>
    <t>Death claims paid</t>
  </si>
  <si>
    <t>Death Claims Outstanding</t>
  </si>
  <si>
    <t>Death claims rejected</t>
  </si>
  <si>
    <t>Breach of condition</t>
  </si>
  <si>
    <t>Total (4.1 + 4.2)</t>
  </si>
  <si>
    <t>Maturity Claims received</t>
  </si>
  <si>
    <t>Maturity Claims paid</t>
  </si>
  <si>
    <t>Maturity Claims Outstanding</t>
  </si>
  <si>
    <t>Maturity Claims rejected</t>
  </si>
  <si>
    <t>Total (8.1 +8.2)</t>
  </si>
  <si>
    <t>*Pre-maturity claims received</t>
  </si>
  <si>
    <t>Pre-maturity claims paid</t>
  </si>
  <si>
    <t>Pre-maturity claims outstanding</t>
  </si>
  <si>
    <t>Pre-maturity claims rejected</t>
  </si>
  <si>
    <t>Total (12.1 +12.2)</t>
  </si>
  <si>
    <t>Total Claims paid (2+6+10)</t>
  </si>
  <si>
    <t xml:space="preserve">Total Claims outstanding  (3+7+11) </t>
  </si>
  <si>
    <t>Total Claims Rejected (4.3+8.3+12.3)</t>
  </si>
  <si>
    <t xml:space="preserve">Provision for Rejected Claims  </t>
  </si>
  <si>
    <t>*Pre-maturity refers to any payment made to policyholders before maturity, other than by reason of death</t>
  </si>
  <si>
    <t>Yield Curve assumptions</t>
  </si>
  <si>
    <t>Base Yield Curve</t>
  </si>
  <si>
    <t>Shock Scenario Factors</t>
  </si>
  <si>
    <t>Shocked Yield Curves</t>
  </si>
  <si>
    <t>Shocked Yield Curves for Corporate Bond Spread Test</t>
  </si>
  <si>
    <t>Forward yield curve</t>
  </si>
  <si>
    <t>Please briefly describe:</t>
  </si>
  <si>
    <t>Average Corporate Bond Spread (basis points)</t>
  </si>
  <si>
    <t>RFR</t>
  </si>
  <si>
    <t>RFR with corporate bond spread</t>
  </si>
  <si>
    <t>Source and date of zero coupon spot rates entered above:</t>
  </si>
  <si>
    <t>Term</t>
  </si>
  <si>
    <t>Zero Spot curve</t>
  </si>
  <si>
    <t>Up Shock</t>
  </si>
  <si>
    <t>Down Shock</t>
  </si>
  <si>
    <t>Base curve</t>
  </si>
  <si>
    <t>Base</t>
  </si>
  <si>
    <t>Formulas/calculation approach to determine rates for terms where quoted government bond rates were not available:</t>
  </si>
  <si>
    <t>Any other adjustments or modifications to the yield curve, including justifications:</t>
  </si>
  <si>
    <t>Determination of Risk-based Capital Adequacy Ratio (RCAR)</t>
  </si>
  <si>
    <t>Solvency determination under RBC Rules</t>
  </si>
  <si>
    <r>
      <t>RCAR = (Total Available Capital/Risk-based Capital Required) x 100</t>
    </r>
    <r>
      <rPr>
        <sz val="10"/>
        <color indexed="8"/>
        <rFont val="Arial"/>
        <family val="2"/>
      </rPr>
      <t xml:space="preserve">      </t>
    </r>
  </si>
  <si>
    <t>Solvency</t>
  </si>
  <si>
    <t>LKR</t>
  </si>
  <si>
    <t>Total Available Capital (TAC)</t>
  </si>
  <si>
    <r>
      <t>Risk Based Capital requirement(RCR</t>
    </r>
    <r>
      <rPr>
        <sz val="10"/>
        <color indexed="8"/>
        <rFont val="Arial"/>
        <family val="2"/>
      </rPr>
      <t>)</t>
    </r>
  </si>
  <si>
    <t>1.  Risk-based Capital Adequacy Ratio (CAR)</t>
  </si>
  <si>
    <t>2.  Minimum Capital Requirement (MCR)</t>
  </si>
  <si>
    <t>Capital Adequacy Satisfied?</t>
  </si>
  <si>
    <t>Determination of Total Available Capital (from Insurer Balance Sheet)</t>
  </si>
  <si>
    <t>Long Term Insurance</t>
  </si>
  <si>
    <t>Insurer Available Capital</t>
  </si>
  <si>
    <t>LKR ('000)</t>
  </si>
  <si>
    <t>Tier 1 capital</t>
  </si>
  <si>
    <t>Adjusted Retained Earnings and/or accumulated losses</t>
  </si>
  <si>
    <t>Unallocated valuation surplus maintained in the insurance funds</t>
  </si>
  <si>
    <t>Reserve floor adjustment (zeroisation of negative reserve)</t>
  </si>
  <si>
    <t>Tier 2 Capital</t>
  </si>
  <si>
    <t>Deductions</t>
  </si>
  <si>
    <t>Total Available Capital</t>
  </si>
  <si>
    <t xml:space="preserve">Determination of Risk-based Capital Required (RCR) </t>
  </si>
  <si>
    <t>Long Term Insurance - allowing change in future discretionary benefits</t>
  </si>
  <si>
    <r>
      <t>RCR</t>
    </r>
    <r>
      <rPr>
        <i/>
        <vertAlign val="subscript"/>
        <sz val="10"/>
        <color indexed="8"/>
        <rFont val="Arial"/>
        <family val="2"/>
      </rPr>
      <t>L</t>
    </r>
    <r>
      <rPr>
        <i/>
        <sz val="10"/>
        <color indexed="8"/>
        <rFont val="Arial"/>
        <family val="2"/>
      </rPr>
      <t xml:space="preserve"> = √((Credit risk capital charge + Concentration risk capital charge + Market risk capital charge + Reinsurance Risk capital charge)^2 + Liability risk capital charge^2 + Operational risk capital charge^2+ Catastrophe risk capital charge^2)</t>
    </r>
  </si>
  <si>
    <t>RCR components</t>
  </si>
  <si>
    <t>Credit risk capital charge</t>
  </si>
  <si>
    <t>Concentration risk capital charge</t>
  </si>
  <si>
    <t>Market risk capital charge</t>
  </si>
  <si>
    <t>Reinsurance &amp; Coinsurance Risk Capital Charge</t>
  </si>
  <si>
    <t>Operational risk capital charge</t>
  </si>
  <si>
    <t>Total Risk Capital Charge</t>
  </si>
  <si>
    <r>
      <t>RCR</t>
    </r>
    <r>
      <rPr>
        <b/>
        <vertAlign val="subscript"/>
        <sz val="10"/>
        <color indexed="56"/>
        <rFont val="Arial"/>
        <family val="2"/>
      </rPr>
      <t>L</t>
    </r>
    <r>
      <rPr>
        <b/>
        <sz val="10"/>
        <color rgb="FF002060"/>
        <rFont val="Arial"/>
        <family val="2"/>
      </rPr>
      <t xml:space="preserve"> (without flooring on future discretionary benefits)</t>
    </r>
  </si>
  <si>
    <t>Diversification Benefit</t>
  </si>
  <si>
    <r>
      <t>RCR</t>
    </r>
    <r>
      <rPr>
        <b/>
        <vertAlign val="subscript"/>
        <sz val="10"/>
        <color indexed="56"/>
        <rFont val="Arial"/>
        <family val="2"/>
      </rPr>
      <t>L</t>
    </r>
    <r>
      <rPr>
        <b/>
        <sz val="10"/>
        <color rgb="FF002060"/>
        <rFont val="Arial"/>
        <family val="2"/>
      </rPr>
      <t xml:space="preserve"> (with flooring on future discretionary benefits)</t>
    </r>
  </si>
  <si>
    <t>Long Term Insurance - without allowing change in future discretionary benefits</t>
  </si>
  <si>
    <r>
      <t>RCR</t>
    </r>
    <r>
      <rPr>
        <b/>
        <vertAlign val="subscript"/>
        <sz val="10"/>
        <color indexed="56"/>
        <rFont val="Arial"/>
        <family val="2"/>
      </rPr>
      <t>L</t>
    </r>
  </si>
  <si>
    <t>Impact of discretionary benefits on RCR</t>
  </si>
  <si>
    <t>Present value of future discretionary benefits in BEL</t>
  </si>
  <si>
    <t>BEL with future discretionary benefit 
(should tally with table 2A)</t>
  </si>
  <si>
    <t xml:space="preserve">BEL with nil future discretionary benefit </t>
  </si>
  <si>
    <t>Determination of Credit Risk Capital Charge</t>
  </si>
  <si>
    <t>Admissible Value of Asset</t>
  </si>
  <si>
    <t>Credit Risk Charge Factor</t>
  </si>
  <si>
    <t>Credit Risk Charge</t>
  </si>
  <si>
    <t>Government Debt Securities</t>
  </si>
  <si>
    <t xml:space="preserve">Debt Securities issued by the Government of Sri Lanka </t>
  </si>
  <si>
    <t xml:space="preserve">AAA </t>
  </si>
  <si>
    <t>Corporate Bonds, Short dated paper and maturity less than 12 months and  Asset backed securities</t>
  </si>
  <si>
    <t>Deposits with a licensed commercial bank or any licensed specialised bank carrying an  investment grade rating</t>
  </si>
  <si>
    <t>Cash and cash equivalents</t>
  </si>
  <si>
    <t>Unrated corporate debt investments</t>
  </si>
  <si>
    <t>VII</t>
  </si>
  <si>
    <t xml:space="preserve">Outstanding policy loans, where the loan has been granted within the surrender value of the policy </t>
  </si>
  <si>
    <t>Accrued premium outstanding for no longer than 30 days, within the grace period of the policy</t>
  </si>
  <si>
    <t>Adjustment for Credit Risk Mitigation as provided in Rule</t>
  </si>
  <si>
    <t>Checks</t>
  </si>
  <si>
    <t>Admissible</t>
  </si>
  <si>
    <t>Inadmissible</t>
  </si>
  <si>
    <t>Total Government Securities</t>
  </si>
  <si>
    <t>Debt Securities</t>
  </si>
  <si>
    <t>Total Corporate Bonds</t>
  </si>
  <si>
    <t>Total Deposits</t>
  </si>
  <si>
    <t>Policy Loans</t>
  </si>
  <si>
    <t>Admissible Premium outstanding</t>
  </si>
  <si>
    <t>Cash</t>
  </si>
  <si>
    <t>Unrated Corporate Debt Investments</t>
  </si>
  <si>
    <t>Receivables from equity sales</t>
  </si>
  <si>
    <t xml:space="preserve">Category </t>
  </si>
  <si>
    <t>Assets Value
(subject to credit risk charge)</t>
  </si>
  <si>
    <t>Determination of Concentration Risk Capital Charge</t>
  </si>
  <si>
    <t>Inadmissible Assets 
(subject to concentration risk charge)</t>
  </si>
  <si>
    <t>Risk Charge Factor</t>
  </si>
  <si>
    <t>Concentration Risk Charge</t>
  </si>
  <si>
    <t>Ordinary Shares other than investments in subsidiaries/related parties, listed on a stock exchange</t>
  </si>
  <si>
    <t>Investments in related parties, listed on a stock exchange, excluding prudentially regulated financial institutions</t>
  </si>
  <si>
    <t>Unlisted shares and corporate debt investments (except investments in related parties)-held in shareholders' fund</t>
  </si>
  <si>
    <t>Gold kept in safe custody in any licensed commercial bank or licensed specialised bank</t>
  </si>
  <si>
    <t>Positive net amounts receivable from reinsurers for no longer than 9/12 months, after setting-off against amounts due from the insurer to the reinsurer (input in Table 2B)</t>
  </si>
  <si>
    <t>Accrued premium (or premium instalment) outstanding for no longer than the shorter of 30 days or the period within which the premium must be paid under the policy</t>
  </si>
  <si>
    <t>Determination of Market Risk Capital Charge (MRCC)</t>
  </si>
  <si>
    <t>Market risk capital charge (MRCC) = Interest risk capital charges + Credit Spread risk capital charges + Equity risk capital charges + Property risk capital charges + Gold risk capital charge + Unit Trust and Mutual Fund risk capital charge</t>
  </si>
  <si>
    <t>with change in discretionary benefits</t>
  </si>
  <si>
    <t>without change in discretionary benefits</t>
  </si>
  <si>
    <t>Components of Market Risk</t>
  </si>
  <si>
    <t xml:space="preserve">Risk charge </t>
  </si>
  <si>
    <t>Interest Risk Capital Charge</t>
  </si>
  <si>
    <t>Credit Spread Risk Capital Charge (excess over 1)</t>
  </si>
  <si>
    <t>Equity Risk Capital Charge</t>
  </si>
  <si>
    <t>Property Risk Capital Charge</t>
  </si>
  <si>
    <t xml:space="preserve">Gold Risk Capital Charge </t>
  </si>
  <si>
    <t>Unit Trust/Mutual Fund Risk Capital Charge</t>
  </si>
  <si>
    <t>Market risk capital charge (MRCC)</t>
  </si>
  <si>
    <t>1.Interest risk capital charges (guaranteed liabilities and interest rate sensitive assets)</t>
  </si>
  <si>
    <t>With changes in future discretionary benefits</t>
  </si>
  <si>
    <t>UP shock</t>
  </si>
  <si>
    <t>Down shock</t>
  </si>
  <si>
    <t>Change in present value of assets</t>
  </si>
  <si>
    <t>Change in present value of liabilities</t>
  </si>
  <si>
    <t>Change in present value of surplus (A - L)</t>
  </si>
  <si>
    <t>Interest Rate risk charge</t>
  </si>
  <si>
    <t>Without changes in future discretionary benefits</t>
  </si>
  <si>
    <t>2. Credit Spread Risk (interest rate shocks plus credit spread shocks on corporate bonds)</t>
  </si>
  <si>
    <t>Change in present value of assets, including spread risk</t>
  </si>
  <si>
    <t xml:space="preserve">Interest rate risk inclusive of Credit Spread Risk </t>
  </si>
  <si>
    <t>3.Equity Risk Capital Charge</t>
  </si>
  <si>
    <t xml:space="preserve">Equity Risk Capital Charge = Equity risk exposure * Equity risk factor </t>
  </si>
  <si>
    <t>Equity Risk exposure - entity level</t>
  </si>
  <si>
    <t>Equity risk charge factor</t>
  </si>
  <si>
    <t>Capital Risk Charge</t>
  </si>
  <si>
    <t>%</t>
  </si>
  <si>
    <t>Equity Risk capital Charge</t>
  </si>
  <si>
    <t>Class of business</t>
  </si>
  <si>
    <t>Asset exposure in equity</t>
  </si>
  <si>
    <t>Equity risk capital charge</t>
  </si>
  <si>
    <t>4 .Property Risk Capital Charge</t>
  </si>
  <si>
    <t>Property Risk Capital Charge = Property risk exposure * risk factor</t>
  </si>
  <si>
    <t>Risk exposure- Admissible</t>
  </si>
  <si>
    <t>Capital Charge-Admissible</t>
  </si>
  <si>
    <t>Property Risk capital charge</t>
  </si>
  <si>
    <t>Asset exposure in property</t>
  </si>
  <si>
    <t>Property risk capital charge</t>
  </si>
  <si>
    <t xml:space="preserve">5. Gold Risk Capital Charge </t>
  </si>
  <si>
    <t>Gold Risk Capital Charge = Gold risk exposure * 15%</t>
  </si>
  <si>
    <t>Risk exposure-Admissible</t>
  </si>
  <si>
    <t>Capital Charge- Admissible</t>
  </si>
  <si>
    <t>Gold Risk capital charge</t>
  </si>
  <si>
    <t>Asset exposure in gold</t>
  </si>
  <si>
    <t>Gold risk capital charge</t>
  </si>
  <si>
    <t>6.Unit Trusts and Mutual Funds risk capital charge</t>
  </si>
  <si>
    <t xml:space="preserve">Risk Capital Charge =  risk exposure * risk factor </t>
  </si>
  <si>
    <t>Risk exposure</t>
  </si>
  <si>
    <t>Risk charge factor</t>
  </si>
  <si>
    <t>Unit Trusts and Mutual Funds Risk capital Charge</t>
  </si>
  <si>
    <t>Asset exposure in unit trust</t>
  </si>
  <si>
    <t>Unit Trusts and Mutual Funds risk capital charge</t>
  </si>
  <si>
    <t>Asset shock calculations used for Determination of Interest Rate Risk charges (Market Risk section)</t>
  </si>
  <si>
    <t>Part 1:  Interest Rate Risk shock on best-estimate liability</t>
  </si>
  <si>
    <t>With change in future discretionary benefits</t>
  </si>
  <si>
    <t>Without change in future discretionary benefits</t>
  </si>
  <si>
    <t>Base BEL (L0)</t>
  </si>
  <si>
    <t>BEL under interest up shock (L1)</t>
  </si>
  <si>
    <t>BEL under interest down shock (L2)</t>
  </si>
  <si>
    <t>Change in best-estimate liability</t>
  </si>
  <si>
    <t>Up Shock (L1 - L0)</t>
  </si>
  <si>
    <t>Down Shock (L2 - L0)</t>
  </si>
  <si>
    <t>Check - entity level matches sum of individual funds</t>
  </si>
  <si>
    <t>Part 2:  Interest Rate Risk shock without adjustment for credit spread shocks on credit-risk bearing securities</t>
  </si>
  <si>
    <t>Present Value Calculations</t>
  </si>
  <si>
    <t>Base (A0)</t>
  </si>
  <si>
    <t>Up shock (A1)</t>
  </si>
  <si>
    <t>Down shock (A2)</t>
  </si>
  <si>
    <t>Change in Present Value of Assets</t>
  </si>
  <si>
    <t>Up Shock (A1-A0)</t>
  </si>
  <si>
    <t>Down Shock (A2 - A0)</t>
  </si>
  <si>
    <t>Asset cashflows</t>
  </si>
  <si>
    <t>Yield Curves</t>
  </si>
  <si>
    <t>Discount factors</t>
  </si>
  <si>
    <t>Zero Coupon Curve (Base)</t>
  </si>
  <si>
    <t>Up shock</t>
  </si>
  <si>
    <t>Total Assets</t>
  </si>
  <si>
    <t>Government Bonds only</t>
  </si>
  <si>
    <t>Part 3:  Interest Rate Risk shock INCLUDING adjustment for credit spread shocks on credit-risk bearing securities</t>
  </si>
  <si>
    <t>(Government securities are discounted with risk-free rates; corporate bonds are discounted with "risky" rates)</t>
  </si>
  <si>
    <t>Yield Curves including assumed credit spread</t>
  </si>
  <si>
    <t>Asset CFs:  (assets with credit risk only)</t>
  </si>
  <si>
    <t>Determination of Reinsurance &amp; Coinsurer Risk Capital Charge (Long Term Insurance)</t>
  </si>
  <si>
    <t>Data for this calculation is input in Table 2B and Table 2D</t>
  </si>
  <si>
    <t>Amounts receivable for more than prescribed months are deducted from TAC and not included in the Reinsurance &amp; Coinsurance Risk charge</t>
  </si>
  <si>
    <t>Reinsurance risk charge</t>
  </si>
  <si>
    <t>Reinsurance  Risk Exposure Component</t>
  </si>
  <si>
    <t>Counterparty credit risk factor</t>
  </si>
  <si>
    <t>Net amounts receivable from reinsurers for less than 9 / 12 months, after set off against amounts due from the insurer to the reinsurer</t>
  </si>
  <si>
    <t>Reinsurance credit taken in Catastrophe risk capital</t>
  </si>
  <si>
    <t>&lt;-- Split the total reinsurance credit for catastrophe risk into individual life funds based on the catastrophe risk capital (prior to reinsurance credit).  Further, segregated into ratings based on the reinsurer and limit reinsured</t>
  </si>
  <si>
    <t>Coinsurance risk charge</t>
  </si>
  <si>
    <t>Coinsurance  Risk Exposure Component</t>
  </si>
  <si>
    <t>Net amounts receivable from coinsurers for less than 6 / 9 / 12 months, after set off against amounts due from the insurer to the coinsurer</t>
  </si>
  <si>
    <t>Ceded policy liabilities (Gross - Net of coinsurance policy liabilities)</t>
  </si>
  <si>
    <t>Reinsurance &amp; Coinsurance Risk Capital Charge (RRCC)</t>
  </si>
  <si>
    <t>Liability Risk Capital Charge</t>
  </si>
  <si>
    <t>Calculation of liability risk capital charge</t>
  </si>
  <si>
    <t>Correlation matrix</t>
  </si>
  <si>
    <t>Risk</t>
  </si>
  <si>
    <t>Participating policies - universal life products</t>
  </si>
  <si>
    <t>Non-participating policies - traditional</t>
  </si>
  <si>
    <t>Non-participating policies - universal life products</t>
  </si>
  <si>
    <t>Lapse  risk</t>
  </si>
  <si>
    <t>Total risk capital (before diversification)</t>
  </si>
  <si>
    <t>Total risk capital (after diversification)</t>
  </si>
  <si>
    <t>Diversification factor</t>
  </si>
  <si>
    <t>BEL (Base)</t>
  </si>
  <si>
    <t>BEL (Stress)</t>
  </si>
  <si>
    <t>Risk capital</t>
  </si>
  <si>
    <t>Product level / HRG level assessment for lapse risk</t>
  </si>
  <si>
    <t xml:space="preserve">If more rows are required by a company, kindly amend formula in row 24 to include capital for all products </t>
  </si>
  <si>
    <t>If the insurer wants to assess the impact at HRG level rule 59 (4) (b), then update the results at such level in the below table</t>
  </si>
  <si>
    <t>Product Name / HRG level</t>
  </si>
  <si>
    <t>Fund level</t>
  </si>
  <si>
    <t>Base BEL</t>
  </si>
  <si>
    <t>BEL - Lapse up</t>
  </si>
  <si>
    <t>BEL - Lapse down</t>
  </si>
  <si>
    <t>BEL - Mass Lapse</t>
  </si>
  <si>
    <t>Lapse risk capital</t>
  </si>
  <si>
    <t xml:space="preserve">Determination of Operational Risk Capital Charges (ORCC) </t>
  </si>
  <si>
    <t>Operational risk capital charges (ORCC) = 1% X Total assets</t>
  </si>
  <si>
    <t>Parameter</t>
  </si>
  <si>
    <t>Risk Factor</t>
  </si>
  <si>
    <t>Operational Risk capital charge</t>
  </si>
  <si>
    <t xml:space="preserve">Determination of Catastrophe Risk Capital Charges </t>
  </si>
  <si>
    <t>Catastrophe risk capital (gross of reinsurance)</t>
  </si>
  <si>
    <t>Reinsurance credit</t>
  </si>
  <si>
    <t>Catastrophe risk capital (net of reinsurance)</t>
  </si>
  <si>
    <t>Mortality catastrophe risk</t>
  </si>
  <si>
    <t>Morbidity catastrophe risk</t>
  </si>
  <si>
    <t>Mortality catastrophe stress</t>
  </si>
  <si>
    <t>Morbidity catastrophe stress</t>
  </si>
  <si>
    <t>Product</t>
  </si>
  <si>
    <t>Stress BEL</t>
  </si>
  <si>
    <t>Risk Capital</t>
  </si>
  <si>
    <t>Additional comments</t>
  </si>
  <si>
    <t>Risk Margin calculation</t>
  </si>
  <si>
    <t>This worksheet only needs to be populated for calculation of risk margin using prescribed stresses at 75th percentile, as provided in instructions for QIS and as per stresses separately provided by IRCSL for submission "Template_3"</t>
  </si>
  <si>
    <t>Total risk margin (before diversification)</t>
  </si>
  <si>
    <t>Total risk margin (after diversification)</t>
  </si>
  <si>
    <t>Product level assessment for lapse risk</t>
  </si>
  <si>
    <t>Product Name</t>
  </si>
  <si>
    <t>LIABILITY CASH FLOWS  Stressed scenario - Risk margin</t>
  </si>
  <si>
    <t>Stressed liability cashflows should be entered NET of reinsurance, excluding any risk margin (i.e. cashflows underlying best-estimate liability) under stress scenarios defined for risk margin calculation</t>
  </si>
  <si>
    <t>Reconciliation with liability in risk margin calculation</t>
  </si>
  <si>
    <t>Stressed BEL value in risk margin calculation</t>
  </si>
  <si>
    <t>This worksheet only needs to be populated for calculation of risk margin using prescribed stresses at 85th percentile, as provided in instructions for QIS and as per stresses separately provided by IRCSL for submission "Template_4"</t>
  </si>
  <si>
    <t>Green, Social and Sustainable bonds (that is not related party debt)  listed on a licensed stock exchange</t>
  </si>
  <si>
    <t>Allow lower credit risk capital charge for Green, Social and Sustainable bonds</t>
  </si>
  <si>
    <t>Item "Green, Social and Sustainable bonds" included in assets in item IX sub-item 5, split by risk rating.</t>
  </si>
  <si>
    <t>Assets backing unit-linked liabilities/Fund values for unit-linked policies are to be shown in line 92 (does not include assets backing non-unit-linked liabilities for such policies)</t>
  </si>
  <si>
    <t>Unit-linked liabilities in respect of unit linked policies are to be shown in line 111 (should equal to unit fund values; does not include the non-unit-linked liabilities for unit-linked policies, which are captured separately)</t>
  </si>
  <si>
    <t>Rows  120-125 require brief description of the other liability item - additional lines can be added if necessary</t>
  </si>
  <si>
    <t>Green, Social and Sustainable bonds have been included to determine credit risk capital charge. Alternate approach to test reduced risk capital charge on these bonds has been also evaluated using a switch input in worksheet "Inputs"</t>
  </si>
  <si>
    <t>New asset categories such as leasehold land, Green, Social and Sustainable bonds have been included in respective investment detail worksheets</t>
  </si>
  <si>
    <t>Risk Margin_Template3</t>
  </si>
  <si>
    <t>Risk Margin_Template4</t>
  </si>
  <si>
    <t>RiskMargin _CF__Template3</t>
  </si>
  <si>
    <t>RiskMargin _CF__Template4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</si>
</sst>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3" formatCode="_(* #,##0.00_);_(* \(#,##0.00\);_(* &quot;-&quot;??_);_(@_)"/>
    <numFmt numFmtId="164" formatCode="_ * #,##0.00_ ;_ * \-#,##0.00_ ;_ * &quot;-&quot;??_ ;_ @_ "/>
    <numFmt numFmtId="165" formatCode="_-* #,##0_-;\-* #,##0_-;_-* &quot;-&quot;_-;_-@_-"/>
    <numFmt numFmtId="166" formatCode="_-&quot;£&quot;* #,##0.00_-;\-&quot;£&quot;* #,##0.00_-;_-&quot;£&quot;* &quot;-&quot;??_-;_-@_-"/>
    <numFmt numFmtId="167" formatCode="_-* #,##0.00_-;\-* #,##0.00_-;_-* &quot;-&quot;??_-;_-@_-"/>
    <numFmt numFmtId="168" formatCode="_(* #,##0_);_(* \(#,##0\);_(* &quot;-&quot;??_);_(@_)"/>
    <numFmt numFmtId="169" formatCode="#,##0.0_);\(#,##0.0\)"/>
    <numFmt numFmtId="170" formatCode="_(* #,##0.0000_);_(* \(#,##0.0000\);_(* &quot;-&quot;??_);_(@_)"/>
    <numFmt numFmtId="171" formatCode="0.000"/>
    <numFmt numFmtId="172" formatCode="0.0%"/>
    <numFmt numFmtId="173" formatCode="_-* #,##0.00_-;\-* #,##0.00_-;_-* &quot;-&quot;_-;_-@_-"/>
    <numFmt numFmtId="174" formatCode="0_);\(0\)"/>
    <numFmt numFmtId="175" formatCode="_-* #,##0_-;\-* #,##0_-;_-* &quot;-&quot;??_-;_-@_-"/>
    <numFmt numFmtId="176" formatCode="_-&quot;$&quot;* #,##0.00_-;\-&quot;$&quot;* #,##0.00_-;_-&quot;$&quot;* &quot;-&quot;??_-;_-@_-"/>
    <numFmt numFmtId="177" formatCode="_-* #,##0.000_-;\-* #,##0.000_-;_-* &quot;-&quot;??_-;_-@_-"/>
    <numFmt numFmtId="178" formatCode="#,##0.00;\(#,##0.00\)"/>
    <numFmt numFmtId="179" formatCode="[$-C09]dd\-mmm\-yy;@"/>
    <numFmt numFmtId="180" formatCode="[$-C09]dd/mmm/yy;@"/>
    <numFmt numFmtId="181" formatCode="0.0000"/>
    <numFmt numFmtId="182" formatCode="_(* #,##0.0_);_(* \(#,##0.0\);_(* &quot;-&quot;??_);_(@_)"/>
    <numFmt numFmtId="183" formatCode="_ * #,##0_ ;_ * \-#,##0_ ;_ * &quot;-&quot;??_ ;_ @_ "/>
    <numFmt numFmtId="184" formatCode="0.00000000000"/>
  </numFmts>
  <fonts count="7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indexed="8"/>
      <name val="Calibri"/>
      <family val="2"/>
    </font>
    <font>
      <sz val="10"/>
      <name val="Arial"/>
      <family val="2"/>
    </font>
    <font>
      <sz val="10"/>
      <name val="Trebuchet MS"/>
      <family val="2"/>
    </font>
    <font>
      <sz val="10"/>
      <name val="Tahoma"/>
      <family val="2"/>
    </font>
    <font>
      <b/>
      <sz val="9"/>
      <color indexed="81"/>
      <name val="Tahoma"/>
      <family val="2"/>
    </font>
    <font>
      <sz val="9"/>
      <color indexed="81"/>
      <name val="Tahoma"/>
      <family val="2"/>
    </font>
    <font>
      <sz val="11"/>
      <color indexed="8"/>
      <name val="Calibri"/>
      <family val="2"/>
    </font>
    <font>
      <b/>
      <sz val="11"/>
      <color indexed="8"/>
      <name val="Calibri"/>
      <family val="2"/>
    </font>
    <font>
      <sz val="10"/>
      <color indexed="8"/>
      <name val="Tahoma"/>
      <family val="2"/>
    </font>
    <font>
      <sz val="10"/>
      <color indexed="8"/>
      <name val="Calibri"/>
      <family val="2"/>
    </font>
    <font>
      <sz val="10"/>
      <color indexed="8"/>
      <name val="Arial"/>
      <family val="2"/>
    </font>
    <font>
      <sz val="10"/>
      <name val="Century Gothic"/>
      <family val="2"/>
    </font>
    <font>
      <sz val="11"/>
      <color indexed="17"/>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color indexed="8"/>
      <name val="Arial"/>
      <family val="2"/>
    </font>
    <font>
      <i/>
      <sz val="10"/>
      <name val="Arial"/>
      <family val="2"/>
    </font>
    <font>
      <b/>
      <sz val="10"/>
      <name val="Arial"/>
      <family val="2"/>
    </font>
    <font>
      <i/>
      <vertAlign val="subscript"/>
      <sz val="10"/>
      <color indexed="8"/>
      <name val="Arial"/>
      <family val="2"/>
    </font>
    <font>
      <i/>
      <sz val="10"/>
      <color indexed="8"/>
      <name val="Arial"/>
      <family val="2"/>
    </font>
    <font>
      <b/>
      <vertAlign val="subscript"/>
      <sz val="10"/>
      <color indexed="56"/>
      <name val="Arial"/>
      <family val="2"/>
    </font>
    <font>
      <b/>
      <i/>
      <sz val="10"/>
      <name val="Arial"/>
      <family val="2"/>
    </font>
    <font>
      <b/>
      <sz val="10"/>
      <name val="Tahoma"/>
      <family val="2"/>
    </font>
    <font>
      <sz val="11"/>
      <color theme="1"/>
      <name val="Calibri"/>
      <family val="2"/>
      <scheme val="minor"/>
    </font>
    <font>
      <sz val="11"/>
      <color theme="1"/>
      <name val="Times New Roman"/>
      <family val="2"/>
    </font>
    <font>
      <sz val="11"/>
      <color rgb="FF006100"/>
      <name val="Calibri"/>
      <family val="2"/>
      <scheme val="minor"/>
    </font>
    <font>
      <u/>
      <sz val="11"/>
      <color theme="10"/>
      <name val="Calibri"/>
      <family val="2"/>
      <scheme val="minor"/>
    </font>
    <font>
      <sz val="10"/>
      <color theme="1"/>
      <name val="Tahoma"/>
      <family val="2"/>
    </font>
    <font>
      <u/>
      <sz val="10"/>
      <color theme="4" tint="-0.249977111117893"/>
      <name val="Tahoma"/>
      <family val="2"/>
    </font>
    <font>
      <sz val="10"/>
      <color theme="1"/>
      <name val="Arial"/>
      <family val="2"/>
    </font>
    <font>
      <i/>
      <sz val="10"/>
      <color theme="1"/>
      <name val="Arial"/>
      <family val="2"/>
    </font>
    <font>
      <b/>
      <sz val="10"/>
      <color theme="1"/>
      <name val="Arial"/>
      <family val="2"/>
    </font>
    <font>
      <b/>
      <i/>
      <sz val="10"/>
      <color theme="1"/>
      <name val="Arial"/>
      <family val="2"/>
    </font>
    <font>
      <b/>
      <sz val="10"/>
      <color theme="0"/>
      <name val="Arial"/>
      <family val="2"/>
    </font>
    <font>
      <sz val="10"/>
      <color theme="0"/>
      <name val="Arial"/>
      <family val="2"/>
    </font>
    <font>
      <u/>
      <sz val="10"/>
      <color theme="1"/>
      <name val="Arial"/>
      <family val="2"/>
    </font>
    <font>
      <sz val="10"/>
      <color rgb="FF000000"/>
      <name val="Arial"/>
      <family val="2"/>
    </font>
    <font>
      <sz val="10"/>
      <color rgb="FFFF0000"/>
      <name val="Arial"/>
      <family val="2"/>
    </font>
    <font>
      <i/>
      <sz val="10"/>
      <color rgb="FF000000"/>
      <name val="Arial"/>
      <family val="2"/>
    </font>
    <font>
      <sz val="10"/>
      <color rgb="FF006100"/>
      <name val="Arial"/>
      <family val="2"/>
    </font>
    <font>
      <sz val="10"/>
      <color rgb="FF002060"/>
      <name val="Arial"/>
      <family val="2"/>
    </font>
    <font>
      <b/>
      <sz val="10"/>
      <color rgb="FF002060"/>
      <name val="Arial"/>
      <family val="2"/>
    </font>
    <font>
      <i/>
      <sz val="10"/>
      <color rgb="FFFF0000"/>
      <name val="Arial"/>
      <family val="2"/>
    </font>
    <font>
      <b/>
      <u/>
      <sz val="10"/>
      <color theme="3"/>
      <name val="Arial"/>
      <family val="2"/>
    </font>
    <font>
      <b/>
      <sz val="10"/>
      <color rgb="FFFA7D00"/>
      <name val="Arial"/>
      <family val="2"/>
    </font>
    <font>
      <u/>
      <sz val="10"/>
      <color theme="3"/>
      <name val="Arial"/>
      <family val="2"/>
    </font>
    <font>
      <u/>
      <sz val="10"/>
      <color rgb="FFFF0000"/>
      <name val="Arial"/>
      <family val="2"/>
    </font>
    <font>
      <b/>
      <i/>
      <sz val="10"/>
      <color theme="0"/>
      <name val="Arial"/>
      <family val="2"/>
    </font>
    <font>
      <b/>
      <u/>
      <sz val="10"/>
      <color theme="1"/>
      <name val="Arial"/>
      <family val="2"/>
    </font>
    <font>
      <sz val="10"/>
      <color theme="0" tint="-0.14999847407452621"/>
      <name val="Arial"/>
      <family val="2"/>
    </font>
    <font>
      <u/>
      <sz val="10"/>
      <color theme="1"/>
      <name val="Tahoma"/>
      <family val="2"/>
    </font>
    <font>
      <i/>
      <sz val="10"/>
      <name val="Tahoma"/>
      <family val="2"/>
    </font>
    <font>
      <sz val="8"/>
      <color indexed="81"/>
      <name val="Tahoma"/>
      <family val="2"/>
    </font>
    <font>
      <b/>
      <sz val="8"/>
      <color indexed="81"/>
      <name val="Tahoma"/>
      <family val="2"/>
    </font>
    <font>
      <i/>
      <sz val="9"/>
      <color theme="1"/>
      <name val="Arial"/>
      <family val="2"/>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2F2F2"/>
      </patternFill>
    </fill>
    <fill>
      <patternFill patternType="solid">
        <fgColor rgb="FFC6EFCE"/>
      </patternFill>
    </fill>
    <fill>
      <patternFill patternType="solid">
        <fgColor rgb="FFFFFFCC"/>
      </patternFill>
    </fill>
    <fill>
      <patternFill patternType="solid">
        <fgColor theme="0"/>
        <bgColor indexed="64"/>
      </patternFill>
    </fill>
    <fill>
      <patternFill patternType="solid">
        <fgColor rgb="FFFFFF99"/>
        <bgColor indexed="64"/>
      </patternFill>
    </fill>
    <fill>
      <patternFill patternType="solid">
        <fgColor rgb="FFFF0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3"/>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6"/>
        <bgColor indexed="64"/>
      </patternFill>
    </fill>
    <fill>
      <patternFill patternType="solid">
        <fgColor theme="0" tint="-0.249977111117893"/>
        <bgColor indexed="64"/>
      </patternFill>
    </fill>
    <fill>
      <patternFill patternType="solid">
        <fgColor rgb="FFFFFF00"/>
        <bgColor indexed="64"/>
      </patternFill>
    </fill>
    <fill>
      <patternFill patternType="solid">
        <fgColor theme="7" tint="0.39997558519241921"/>
        <bgColor indexed="64"/>
      </patternFill>
    </fill>
    <fill>
      <patternFill patternType="solid">
        <fgColor rgb="FF002060"/>
        <bgColor indexed="64"/>
      </patternFill>
    </fill>
    <fill>
      <patternFill patternType="solid">
        <fgColor theme="9" tint="0.39997558519241921"/>
        <bgColor indexed="64"/>
      </patternFill>
    </fill>
    <fill>
      <patternFill patternType="solid">
        <fgColor theme="7"/>
        <bgColor indexed="64"/>
      </patternFill>
    </fill>
    <fill>
      <patternFill patternType="solid">
        <fgColor theme="3" tint="0.59999389629810485"/>
        <bgColor indexed="64"/>
      </patternFill>
    </fill>
    <fill>
      <patternFill patternType="solid">
        <fgColor rgb="FFDAEEF3"/>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medium">
        <color indexed="64"/>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style="thin">
        <color indexed="64"/>
      </bottom>
      <diagonal/>
    </border>
    <border>
      <left style="medium">
        <color indexed="64"/>
      </left>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indexed="64"/>
      </bottom>
      <diagonal/>
    </border>
    <border>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indexed="64"/>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indexed="64"/>
      </right>
      <top/>
      <bottom style="thin">
        <color theme="0" tint="-0.499984740745262"/>
      </bottom>
      <diagonal/>
    </border>
    <border>
      <left/>
      <right style="thin">
        <color theme="0" tint="-0.499984740745262"/>
      </right>
      <top style="thin">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367">
    <xf numFmtId="0" fontId="0" fillId="0" borderId="0"/>
    <xf numFmtId="0" fontId="6" fillId="0" borderId="0" applyNumberFormat="0" applyFont="0" applyFill="0" applyBorder="0" applyAlignment="0" applyProtection="0"/>
    <xf numFmtId="0" fontId="10" fillId="2" borderId="0" applyNumberFormat="0" applyBorder="0" applyAlignment="0" applyProtection="0"/>
    <xf numFmtId="0" fontId="4" fillId="2" borderId="0" applyNumberFormat="0" applyBorder="0" applyAlignment="0" applyProtection="0"/>
    <xf numFmtId="0" fontId="10" fillId="3" borderId="0" applyNumberFormat="0" applyBorder="0" applyAlignment="0" applyProtection="0"/>
    <xf numFmtId="0" fontId="4" fillId="3" borderId="0" applyNumberFormat="0" applyBorder="0" applyAlignment="0" applyProtection="0"/>
    <xf numFmtId="0" fontId="10" fillId="4" borderId="0" applyNumberFormat="0" applyBorder="0" applyAlignment="0" applyProtection="0"/>
    <xf numFmtId="0" fontId="4" fillId="4" borderId="0" applyNumberFormat="0" applyBorder="0" applyAlignment="0" applyProtection="0"/>
    <xf numFmtId="0" fontId="10" fillId="5" borderId="0" applyNumberFormat="0" applyBorder="0" applyAlignment="0" applyProtection="0"/>
    <xf numFmtId="0" fontId="4" fillId="5" borderId="0" applyNumberFormat="0" applyBorder="0" applyAlignment="0" applyProtection="0"/>
    <xf numFmtId="0" fontId="10" fillId="6" borderId="0" applyNumberFormat="0" applyBorder="0" applyAlignment="0" applyProtection="0"/>
    <xf numFmtId="0" fontId="4" fillId="6" borderId="0" applyNumberFormat="0" applyBorder="0" applyAlignment="0" applyProtection="0"/>
    <xf numFmtId="0" fontId="10" fillId="7" borderId="0" applyNumberFormat="0" applyBorder="0" applyAlignment="0" applyProtection="0"/>
    <xf numFmtId="0" fontId="4" fillId="7" borderId="0" applyNumberFormat="0" applyBorder="0" applyAlignment="0" applyProtection="0"/>
    <xf numFmtId="0" fontId="10" fillId="8" borderId="0" applyNumberFormat="0" applyBorder="0" applyAlignment="0" applyProtection="0"/>
    <xf numFmtId="0" fontId="4" fillId="8" borderId="0" applyNumberFormat="0" applyBorder="0" applyAlignment="0" applyProtection="0"/>
    <xf numFmtId="0" fontId="10" fillId="9" borderId="0" applyNumberFormat="0" applyBorder="0" applyAlignment="0" applyProtection="0"/>
    <xf numFmtId="0" fontId="4" fillId="9" borderId="0" applyNumberFormat="0" applyBorder="0" applyAlignment="0" applyProtection="0"/>
    <xf numFmtId="0" fontId="10" fillId="10" borderId="0" applyNumberFormat="0" applyBorder="0" applyAlignment="0" applyProtection="0"/>
    <xf numFmtId="0" fontId="4" fillId="10" borderId="0" applyNumberFormat="0" applyBorder="0" applyAlignment="0" applyProtection="0"/>
    <xf numFmtId="0" fontId="10" fillId="5" borderId="0" applyNumberFormat="0" applyBorder="0" applyAlignment="0" applyProtection="0"/>
    <xf numFmtId="0" fontId="4" fillId="5" borderId="0" applyNumberFormat="0" applyBorder="0" applyAlignment="0" applyProtection="0"/>
    <xf numFmtId="0" fontId="10" fillId="8" borderId="0" applyNumberFormat="0" applyBorder="0" applyAlignment="0" applyProtection="0"/>
    <xf numFmtId="0" fontId="4" fillId="8" borderId="0" applyNumberFormat="0" applyBorder="0" applyAlignment="0" applyProtection="0"/>
    <xf numFmtId="0" fontId="10" fillId="11" borderId="0" applyNumberFormat="0" applyBorder="0" applyAlignment="0" applyProtection="0"/>
    <xf numFmtId="0" fontId="4"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43" fontId="39" fillId="0" borderId="0" applyFont="0" applyFill="0" applyBorder="0" applyAlignment="0" applyProtection="0"/>
    <xf numFmtId="165" fontId="3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167" fontId="1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78"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67" fontId="10" fillId="0" borderId="0" applyFont="0" applyFill="0" applyBorder="0" applyAlignment="0" applyProtection="0"/>
    <xf numFmtId="167" fontId="4" fillId="0" borderId="0" applyFont="0" applyFill="0" applyBorder="0" applyAlignment="0" applyProtection="0"/>
    <xf numFmtId="167" fontId="5" fillId="0" borderId="0" applyFont="0" applyFill="0" applyBorder="0" applyAlignment="0" applyProtection="0"/>
    <xf numFmtId="0" fontId="5" fillId="0" borderId="0" applyFont="0" applyFill="0" applyBorder="0" applyAlignment="0" applyProtection="0"/>
    <xf numFmtId="178" fontId="5" fillId="0" borderId="0" applyFont="0" applyFill="0" applyBorder="0" applyAlignment="0" applyProtection="0"/>
    <xf numFmtId="0" fontId="5" fillId="0" borderId="0" applyFont="0" applyFill="0" applyBorder="0" applyAlignment="0" applyProtection="0"/>
    <xf numFmtId="167" fontId="5"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5"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167" fontId="10" fillId="0" borderId="0" applyFont="0" applyFill="0" applyBorder="0" applyAlignment="0" applyProtection="0"/>
    <xf numFmtId="167" fontId="4" fillId="0" borderId="0" applyFont="0" applyFill="0" applyBorder="0" applyAlignment="0" applyProtection="0"/>
    <xf numFmtId="43" fontId="5"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4" fillId="0" borderId="0" applyFont="0" applyFill="0" applyBorder="0" applyAlignment="0" applyProtection="0"/>
    <xf numFmtId="43" fontId="5" fillId="0" borderId="0" applyFont="0" applyFill="0" applyBorder="0" applyAlignment="0" applyProtection="0"/>
    <xf numFmtId="167" fontId="12" fillId="0" borderId="0" applyFont="0" applyFill="0" applyBorder="0" applyAlignment="0" applyProtection="0"/>
    <xf numFmtId="43" fontId="5" fillId="0" borderId="0" applyFont="0" applyFill="0" applyBorder="0" applyAlignment="0" applyProtection="0"/>
    <xf numFmtId="167" fontId="10" fillId="0" borderId="0" applyFont="0" applyFill="0" applyBorder="0" applyAlignment="0" applyProtection="0"/>
    <xf numFmtId="167" fontId="4" fillId="0" borderId="0" applyFont="0" applyFill="0" applyBorder="0" applyAlignment="0" applyProtection="0"/>
    <xf numFmtId="167" fontId="10" fillId="0" borderId="0" applyFont="0" applyFill="0" applyBorder="0" applyAlignment="0" applyProtection="0"/>
    <xf numFmtId="167" fontId="4"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167" fontId="10"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4"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5" fillId="0" borderId="0" applyFont="0" applyFill="0" applyBorder="0" applyAlignment="0" applyProtection="0"/>
    <xf numFmtId="43" fontId="40" fillId="0" borderId="0" applyFont="0" applyFill="0" applyBorder="0" applyAlignment="0" applyProtection="0"/>
    <xf numFmtId="167" fontId="39" fillId="0" borderId="0" applyFont="0" applyFill="0" applyBorder="0" applyAlignment="0" applyProtection="0"/>
    <xf numFmtId="167" fontId="5" fillId="0" borderId="0" applyFont="0" applyFill="0" applyBorder="0" applyAlignment="0" applyProtection="0"/>
    <xf numFmtId="167" fontId="14" fillId="0" borderId="0" applyFont="0" applyFill="0" applyBorder="0" applyAlignment="0" applyProtection="0"/>
    <xf numFmtId="167" fontId="5" fillId="0" borderId="0" applyFont="0" applyFill="0" applyBorder="0" applyAlignment="0" applyProtection="0"/>
    <xf numFmtId="167" fontId="39" fillId="0" borderId="0" applyFont="0" applyFill="0" applyBorder="0" applyAlignment="0" applyProtection="0"/>
    <xf numFmtId="167" fontId="5" fillId="0" borderId="0" applyFont="0" applyFill="0" applyBorder="0" applyAlignment="0" applyProtection="0"/>
    <xf numFmtId="167" fontId="39" fillId="0" borderId="0" applyFont="0" applyFill="0" applyBorder="0" applyAlignment="0" applyProtection="0"/>
    <xf numFmtId="167" fontId="5"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81"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7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76" fontId="10" fillId="0" borderId="0" applyFont="0" applyFill="0" applyBorder="0" applyAlignment="0" applyProtection="0"/>
    <xf numFmtId="176" fontId="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76" fontId="10" fillId="0" borderId="0" applyFont="0" applyFill="0" applyBorder="0" applyAlignment="0" applyProtection="0"/>
    <xf numFmtId="176" fontId="4" fillId="0" borderId="0" applyFont="0" applyFill="0" applyBorder="0" applyAlignment="0" applyProtection="0"/>
    <xf numFmtId="176" fontId="5" fillId="0" borderId="0" applyFont="0" applyFill="0" applyBorder="0" applyAlignment="0" applyProtection="0"/>
    <xf numFmtId="176" fontId="10" fillId="0" borderId="0" applyFont="0" applyFill="0" applyBorder="0" applyAlignment="0" applyProtection="0"/>
    <xf numFmtId="166" fontId="5" fillId="0" borderId="0" applyFont="0" applyFill="0" applyBorder="0" applyAlignment="0" applyProtection="0"/>
    <xf numFmtId="176" fontId="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76" fontId="10" fillId="0" borderId="0" applyFont="0" applyFill="0" applyBorder="0" applyAlignment="0" applyProtection="0"/>
    <xf numFmtId="176" fontId="4" fillId="0" borderId="0" applyFont="0" applyFill="0" applyBorder="0" applyAlignment="0" applyProtection="0"/>
    <xf numFmtId="0" fontId="21" fillId="0" borderId="0" applyNumberFormat="0" applyFill="0" applyBorder="0" applyAlignment="0" applyProtection="0"/>
    <xf numFmtId="169" fontId="6" fillId="0" borderId="0">
      <alignment horizontal="right"/>
    </xf>
    <xf numFmtId="0" fontId="41" fillId="26" borderId="0" applyNumberFormat="0" applyBorder="0" applyAlignment="0" applyProtection="0"/>
    <xf numFmtId="0" fontId="16"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42"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xf numFmtId="0" fontId="39" fillId="0" borderId="0"/>
    <xf numFmtId="0" fontId="39" fillId="0" borderId="0"/>
    <xf numFmtId="0" fontId="5" fillId="0" borderId="0"/>
    <xf numFmtId="179" fontId="5" fillId="0" borderId="0"/>
    <xf numFmtId="0" fontId="39" fillId="0" borderId="0"/>
    <xf numFmtId="0"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xf numFmtId="0" fontId="39" fillId="0" borderId="0"/>
    <xf numFmtId="0" fontId="5" fillId="0" borderId="0"/>
    <xf numFmtId="0" fontId="39" fillId="0" borderId="0"/>
    <xf numFmtId="180" fontId="5" fillId="0" borderId="0"/>
    <xf numFmtId="0" fontId="5" fillId="0" borderId="0"/>
    <xf numFmtId="179" fontId="5" fillId="0" borderId="0"/>
    <xf numFmtId="180" fontId="5" fillId="0" borderId="0"/>
    <xf numFmtId="0" fontId="13" fillId="0" borderId="0"/>
    <xf numFmtId="179" fontId="5" fillId="0" borderId="0"/>
    <xf numFmtId="0" fontId="13" fillId="0" borderId="0"/>
    <xf numFmtId="0" fontId="39" fillId="0" borderId="0"/>
    <xf numFmtId="179" fontId="5" fillId="0" borderId="0"/>
    <xf numFmtId="0" fontId="39" fillId="0" borderId="0"/>
    <xf numFmtId="0" fontId="39" fillId="0" borderId="0"/>
    <xf numFmtId="179" fontId="5" fillId="0" borderId="0"/>
    <xf numFmtId="0" fontId="39" fillId="0" borderId="0"/>
    <xf numFmtId="180" fontId="5" fillId="0" borderId="0"/>
    <xf numFmtId="179" fontId="5" fillId="0" borderId="0"/>
    <xf numFmtId="180" fontId="5" fillId="0" borderId="0"/>
    <xf numFmtId="0" fontId="5" fillId="0" borderId="0"/>
    <xf numFmtId="0" fontId="43" fillId="0" borderId="0"/>
    <xf numFmtId="0" fontId="39" fillId="0" borderId="0"/>
    <xf numFmtId="179" fontId="5" fillId="0" borderId="0"/>
    <xf numFmtId="0" fontId="39" fillId="0" borderId="0"/>
    <xf numFmtId="179" fontId="5" fillId="0" borderId="0"/>
    <xf numFmtId="0" fontId="43" fillId="0" borderId="0"/>
    <xf numFmtId="0" fontId="39" fillId="0" borderId="0"/>
    <xf numFmtId="0" fontId="5" fillId="0" borderId="0"/>
    <xf numFmtId="0" fontId="5" fillId="0" borderId="0"/>
    <xf numFmtId="0" fontId="39" fillId="0" borderId="0"/>
    <xf numFmtId="0" fontId="5" fillId="0" borderId="0"/>
    <xf numFmtId="0" fontId="39" fillId="0" borderId="0"/>
    <xf numFmtId="179" fontId="5" fillId="0" borderId="0"/>
    <xf numFmtId="0" fontId="39" fillId="0" borderId="0"/>
    <xf numFmtId="0" fontId="39" fillId="0" borderId="0"/>
    <xf numFmtId="179" fontId="5" fillId="0" borderId="0"/>
    <xf numFmtId="0" fontId="39" fillId="0" borderId="0"/>
    <xf numFmtId="0" fontId="5" fillId="0" borderId="0"/>
    <xf numFmtId="179" fontId="5" fillId="0" borderId="0"/>
    <xf numFmtId="0" fontId="5" fillId="0" borderId="0"/>
    <xf numFmtId="0" fontId="5" fillId="0" borderId="0"/>
    <xf numFmtId="0" fontId="5" fillId="0" borderId="0"/>
    <xf numFmtId="0" fontId="39" fillId="0" borderId="0"/>
    <xf numFmtId="0" fontId="5" fillId="0" borderId="0"/>
    <xf numFmtId="0" fontId="5" fillId="0" borderId="0" applyNumberFormat="0" applyFill="0" applyBorder="0" applyAlignment="0" applyProtection="0"/>
    <xf numFmtId="0" fontId="5" fillId="0" borderId="0"/>
    <xf numFmtId="179" fontId="39" fillId="0" borderId="0"/>
    <xf numFmtId="179" fontId="39" fillId="0" borderId="0"/>
    <xf numFmtId="179" fontId="39" fillId="0" borderId="0"/>
    <xf numFmtId="179" fontId="39" fillId="0" borderId="0"/>
    <xf numFmtId="179" fontId="39" fillId="0" borderId="0"/>
    <xf numFmtId="179" fontId="39" fillId="0" borderId="0"/>
    <xf numFmtId="0" fontId="39" fillId="0" borderId="0"/>
    <xf numFmtId="0" fontId="39" fillId="0" borderId="0"/>
    <xf numFmtId="179" fontId="39" fillId="0" borderId="0"/>
    <xf numFmtId="179" fontId="39" fillId="0" borderId="0"/>
    <xf numFmtId="0" fontId="39" fillId="0" borderId="0"/>
    <xf numFmtId="0"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9" fontId="39" fillId="0" borderId="0"/>
    <xf numFmtId="179" fontId="39" fillId="0" borderId="0"/>
    <xf numFmtId="0" fontId="39" fillId="0" borderId="0"/>
    <xf numFmtId="0" fontId="39" fillId="0" borderId="0"/>
    <xf numFmtId="179" fontId="39" fillId="0" borderId="0"/>
    <xf numFmtId="0" fontId="39" fillId="0" borderId="0"/>
    <xf numFmtId="180" fontId="5" fillId="0" borderId="0"/>
    <xf numFmtId="179" fontId="39" fillId="0" borderId="0"/>
    <xf numFmtId="180" fontId="5" fillId="0" borderId="0"/>
    <xf numFmtId="180" fontId="5" fillId="0" borderId="0"/>
    <xf numFmtId="0" fontId="39" fillId="0" borderId="0"/>
    <xf numFmtId="180" fontId="5" fillId="0" borderId="0"/>
    <xf numFmtId="180" fontId="5" fillId="0" borderId="0"/>
    <xf numFmtId="179" fontId="39" fillId="0" borderId="0"/>
    <xf numFmtId="180" fontId="5" fillId="0" borderId="0"/>
    <xf numFmtId="0" fontId="5" fillId="0" borderId="0"/>
    <xf numFmtId="0" fontId="5" fillId="0" borderId="0"/>
    <xf numFmtId="0" fontId="14" fillId="0" borderId="0">
      <alignment vertical="top"/>
    </xf>
    <xf numFmtId="0" fontId="5" fillId="0" borderId="0"/>
    <xf numFmtId="0" fontId="5" fillId="0" borderId="0"/>
    <xf numFmtId="180" fontId="5" fillId="0" borderId="0"/>
    <xf numFmtId="179" fontId="5" fillId="0" borderId="0"/>
    <xf numFmtId="0" fontId="14" fillId="0" borderId="0">
      <alignment vertical="top"/>
    </xf>
    <xf numFmtId="0" fontId="5" fillId="0" borderId="0"/>
    <xf numFmtId="0" fontId="5" fillId="0" borderId="0"/>
    <xf numFmtId="0" fontId="40" fillId="0" borderId="0"/>
    <xf numFmtId="0" fontId="5" fillId="0" borderId="0"/>
    <xf numFmtId="0" fontId="39" fillId="0" borderId="0"/>
    <xf numFmtId="0" fontId="39" fillId="0" borderId="0"/>
    <xf numFmtId="179"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9" fontId="5" fillId="0" borderId="0"/>
    <xf numFmtId="180" fontId="5" fillId="0" borderId="0"/>
    <xf numFmtId="180" fontId="5" fillId="0" borderId="0"/>
    <xf numFmtId="0" fontId="39" fillId="0" borderId="0"/>
    <xf numFmtId="0" fontId="5" fillId="23" borderId="7" applyNumberFormat="0" applyFont="0" applyAlignment="0" applyProtection="0"/>
    <xf numFmtId="0" fontId="39" fillId="27" borderId="50" applyNumberFormat="0" applyFont="0" applyAlignment="0" applyProtection="0"/>
    <xf numFmtId="0" fontId="10" fillId="27" borderId="50" applyNumberFormat="0" applyFont="0" applyAlignment="0" applyProtection="0"/>
    <xf numFmtId="0" fontId="4" fillId="27" borderId="50" applyNumberFormat="0" applyFont="0" applyAlignment="0" applyProtection="0"/>
    <xf numFmtId="0" fontId="28" fillId="20" borderId="8" applyNumberFormat="0" applyAlignment="0" applyProtection="0"/>
    <xf numFmtId="9" fontId="3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39" fillId="0" borderId="0" applyFont="0" applyFill="0" applyBorder="0" applyAlignment="0" applyProtection="0"/>
    <xf numFmtId="0" fontId="29" fillId="0" borderId="0" applyNumberFormat="0" applyFill="0" applyBorder="0" applyAlignment="0" applyProtection="0"/>
    <xf numFmtId="0" fontId="11" fillId="0" borderId="9" applyNumberFormat="0" applyFill="0" applyAlignment="0" applyProtection="0"/>
    <xf numFmtId="0" fontId="30" fillId="0" borderId="0" applyNumberFormat="0" applyFill="0" applyBorder="0" applyAlignment="0" applyProtection="0"/>
    <xf numFmtId="0" fontId="5" fillId="23" borderId="0" applyNumberFormat="0" applyFont="0" applyBorder="0" applyAlignment="0" applyProtection="0"/>
  </cellStyleXfs>
  <cellXfs count="1175">
    <xf numFmtId="0" fontId="0" fillId="0" borderId="0" xfId="0"/>
    <xf numFmtId="0" fontId="43" fillId="0" borderId="0" xfId="0" applyFont="1"/>
    <xf numFmtId="0" fontId="7" fillId="0" borderId="0" xfId="0" applyFont="1"/>
    <xf numFmtId="0" fontId="43" fillId="28" borderId="0" xfId="0" applyFont="1" applyFill="1"/>
    <xf numFmtId="0" fontId="7" fillId="28" borderId="0" xfId="0" applyFont="1" applyFill="1"/>
    <xf numFmtId="0" fontId="43" fillId="32" borderId="0" xfId="0" applyFont="1" applyFill="1"/>
    <xf numFmtId="0" fontId="43" fillId="33" borderId="0" xfId="0" applyFont="1" applyFill="1"/>
    <xf numFmtId="0" fontId="7" fillId="0" borderId="0" xfId="169" applyFont="1" applyFill="1" applyBorder="1"/>
    <xf numFmtId="0" fontId="7" fillId="0" borderId="0" xfId="0" quotePrefix="1" applyFont="1"/>
    <xf numFmtId="0" fontId="44" fillId="32" borderId="0" xfId="0" applyFont="1" applyFill="1"/>
    <xf numFmtId="0" fontId="7" fillId="32" borderId="0" xfId="0" applyFont="1" applyFill="1"/>
    <xf numFmtId="0" fontId="42" fillId="0" borderId="0" xfId="169" applyFill="1"/>
    <xf numFmtId="0" fontId="43" fillId="32" borderId="10" xfId="0" applyFont="1" applyFill="1" applyBorder="1" applyAlignment="1">
      <alignment horizontal="center" vertical="center"/>
    </xf>
    <xf numFmtId="0" fontId="45" fillId="0" borderId="0" xfId="0" applyFont="1"/>
    <xf numFmtId="0" fontId="46" fillId="0" borderId="0" xfId="0" applyFont="1"/>
    <xf numFmtId="0" fontId="47" fillId="0" borderId="0" xfId="0" applyFont="1"/>
    <xf numFmtId="0" fontId="48" fillId="0" borderId="0" xfId="0" applyFont="1"/>
    <xf numFmtId="0" fontId="47" fillId="0" borderId="10" xfId="0" applyFont="1" applyBorder="1"/>
    <xf numFmtId="0" fontId="47" fillId="0" borderId="0" xfId="0" applyFont="1" applyAlignment="1">
      <alignment horizontal="center" vertical="center"/>
    </xf>
    <xf numFmtId="0" fontId="49" fillId="34" borderId="10" xfId="0" applyFont="1" applyFill="1" applyBorder="1"/>
    <xf numFmtId="0" fontId="50" fillId="34" borderId="0" xfId="0" applyFont="1" applyFill="1"/>
    <xf numFmtId="0" fontId="49" fillId="34" borderId="10" xfId="0" applyFont="1" applyFill="1" applyBorder="1" applyAlignment="1">
      <alignment horizontal="center" vertical="center"/>
    </xf>
    <xf numFmtId="0" fontId="47" fillId="0" borderId="21" xfId="0" applyFont="1" applyBorder="1"/>
    <xf numFmtId="0" fontId="49" fillId="34" borderId="10" xfId="0" applyFont="1" applyFill="1" applyBorder="1" applyAlignment="1">
      <alignment horizontal="center" vertical="center" wrapText="1"/>
    </xf>
    <xf numFmtId="0" fontId="50" fillId="0" borderId="0" xfId="0" applyFont="1"/>
    <xf numFmtId="0" fontId="45" fillId="0" borderId="0" xfId="0" applyFont="1" applyAlignment="1">
      <alignment horizontal="center"/>
    </xf>
    <xf numFmtId="0" fontId="49" fillId="0" borderId="0" xfId="0" applyFont="1" applyAlignment="1">
      <alignment horizontal="left"/>
    </xf>
    <xf numFmtId="171" fontId="47" fillId="0" borderId="0" xfId="0" applyNumberFormat="1" applyFont="1" applyAlignment="1">
      <alignment horizontal="left"/>
    </xf>
    <xf numFmtId="171" fontId="49" fillId="34" borderId="0" xfId="0" applyNumberFormat="1" applyFont="1" applyFill="1" applyAlignment="1">
      <alignment horizontal="center" vertical="center"/>
    </xf>
    <xf numFmtId="0" fontId="46" fillId="0" borderId="0" xfId="0" applyFont="1" applyAlignment="1">
      <alignment horizontal="center" vertical="center" wrapText="1"/>
    </xf>
    <xf numFmtId="0" fontId="46" fillId="0" borderId="0" xfId="0" applyFont="1" applyAlignment="1">
      <alignment horizontal="right"/>
    </xf>
    <xf numFmtId="0" fontId="48" fillId="0" borderId="0" xfId="0" applyFont="1" applyAlignment="1">
      <alignment horizontal="center" vertical="center" wrapText="1"/>
    </xf>
    <xf numFmtId="0" fontId="51" fillId="0" borderId="0" xfId="0" applyFont="1" applyAlignment="1">
      <alignment horizontal="right"/>
    </xf>
    <xf numFmtId="0" fontId="5" fillId="35" borderId="10" xfId="0" applyFont="1" applyFill="1" applyBorder="1" applyAlignment="1">
      <alignment horizontal="center" vertical="center" wrapText="1"/>
    </xf>
    <xf numFmtId="0" fontId="53" fillId="0" borderId="0" xfId="0" applyFont="1"/>
    <xf numFmtId="0" fontId="46" fillId="0" borderId="0" xfId="0" applyFont="1" applyAlignment="1">
      <alignment horizontal="left"/>
    </xf>
    <xf numFmtId="0" fontId="52" fillId="0" borderId="10" xfId="0" applyFont="1" applyBorder="1" applyAlignment="1">
      <alignment horizontal="left" vertical="center" wrapText="1"/>
    </xf>
    <xf numFmtId="0" fontId="5" fillId="28" borderId="10" xfId="0" applyFont="1" applyFill="1" applyBorder="1" applyAlignment="1">
      <alignment horizontal="left" vertical="center" wrapText="1"/>
    </xf>
    <xf numFmtId="43" fontId="51" fillId="0" borderId="0" xfId="41" applyFont="1" applyBorder="1" applyAlignment="1">
      <alignment horizontal="right"/>
    </xf>
    <xf numFmtId="0" fontId="5" fillId="0" borderId="10" xfId="0" applyFont="1" applyBorder="1"/>
    <xf numFmtId="0" fontId="5" fillId="0" borderId="0" xfId="0" applyFont="1"/>
    <xf numFmtId="0" fontId="45" fillId="0" borderId="0" xfId="0" applyFont="1" applyAlignment="1">
      <alignment wrapText="1"/>
    </xf>
    <xf numFmtId="10" fontId="5" fillId="0" borderId="10" xfId="0" applyNumberFormat="1" applyFont="1" applyBorder="1"/>
    <xf numFmtId="43" fontId="5" fillId="0" borderId="10" xfId="41" applyFont="1" applyFill="1" applyBorder="1"/>
    <xf numFmtId="0" fontId="49" fillId="0" borderId="0" xfId="0" applyFont="1" applyAlignment="1">
      <alignment horizontal="center" vertical="center"/>
    </xf>
    <xf numFmtId="0" fontId="33" fillId="0" borderId="0" xfId="0" applyFont="1" applyAlignment="1">
      <alignment vertical="top"/>
    </xf>
    <xf numFmtId="0" fontId="5" fillId="35" borderId="10" xfId="0" applyFont="1" applyFill="1" applyBorder="1" applyAlignment="1">
      <alignment horizontal="center" vertical="center"/>
    </xf>
    <xf numFmtId="168" fontId="5" fillId="0" borderId="10" xfId="41" applyNumberFormat="1" applyFont="1" applyFill="1" applyBorder="1"/>
    <xf numFmtId="43" fontId="5" fillId="0" borderId="0" xfId="0" applyNumberFormat="1" applyFont="1"/>
    <xf numFmtId="0" fontId="5" fillId="0" borderId="0" xfId="0" applyFont="1" applyAlignment="1">
      <alignment vertical="center"/>
    </xf>
    <xf numFmtId="0" fontId="5" fillId="0" borderId="0" xfId="0" applyFont="1" applyAlignment="1">
      <alignment vertical="center" wrapText="1"/>
    </xf>
    <xf numFmtId="0" fontId="46" fillId="0" borderId="58" xfId="0" applyFont="1" applyBorder="1" applyAlignment="1">
      <alignment horizontal="center" vertical="center" wrapText="1"/>
    </xf>
    <xf numFmtId="0" fontId="46" fillId="0" borderId="59"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0" xfId="0" applyFont="1" applyAlignment="1">
      <alignment horizontal="center"/>
    </xf>
    <xf numFmtId="0" fontId="46" fillId="0" borderId="55" xfId="0" applyFont="1" applyBorder="1" applyAlignment="1">
      <alignment horizontal="center" vertical="center" wrapText="1"/>
    </xf>
    <xf numFmtId="0" fontId="51" fillId="0" borderId="56" xfId="0" applyFont="1" applyBorder="1" applyAlignment="1">
      <alignment horizontal="right"/>
    </xf>
    <xf numFmtId="168" fontId="5" fillId="0" borderId="54" xfId="41" applyNumberFormat="1" applyFont="1" applyFill="1" applyBorder="1" applyAlignment="1">
      <alignment vertical="center" wrapText="1"/>
    </xf>
    <xf numFmtId="0" fontId="46" fillId="0" borderId="56" xfId="0" applyFont="1" applyBorder="1" applyAlignment="1">
      <alignment horizontal="center" vertical="center" wrapText="1"/>
    </xf>
    <xf numFmtId="1" fontId="46" fillId="0" borderId="56" xfId="0" applyNumberFormat="1" applyFont="1" applyBorder="1" applyAlignment="1">
      <alignment horizontal="center" vertical="center" wrapText="1"/>
    </xf>
    <xf numFmtId="1" fontId="46" fillId="0" borderId="0" xfId="0" applyNumberFormat="1" applyFont="1" applyAlignment="1">
      <alignment horizontal="center" vertical="center" wrapText="1"/>
    </xf>
    <xf numFmtId="0" fontId="46" fillId="0" borderId="19" xfId="0" applyFont="1" applyBorder="1" applyAlignment="1">
      <alignment horizontal="center" vertical="center" wrapText="1"/>
    </xf>
    <xf numFmtId="43" fontId="46" fillId="0" borderId="10" xfId="41" applyFont="1" applyFill="1" applyBorder="1" applyAlignment="1">
      <alignment horizontal="center" vertical="center"/>
    </xf>
    <xf numFmtId="0" fontId="51" fillId="0" borderId="0" xfId="0" applyFont="1" applyAlignment="1">
      <alignment horizontal="left"/>
    </xf>
    <xf numFmtId="0" fontId="46" fillId="0" borderId="20" xfId="0" applyFont="1" applyBorder="1"/>
    <xf numFmtId="0" fontId="46" fillId="0" borderId="54" xfId="0" applyFont="1" applyBorder="1" applyAlignment="1">
      <alignment horizontal="center" vertical="center" wrapText="1"/>
    </xf>
    <xf numFmtId="43" fontId="46" fillId="0" borderId="65" xfId="41" applyFont="1" applyFill="1" applyBorder="1" applyAlignment="1">
      <alignment horizontal="center" vertical="center"/>
    </xf>
    <xf numFmtId="0" fontId="45" fillId="0" borderId="0" xfId="0" applyFont="1" applyAlignment="1">
      <alignment vertical="center"/>
    </xf>
    <xf numFmtId="0" fontId="46" fillId="0" borderId="66" xfId="0" applyFont="1" applyBorder="1" applyAlignment="1">
      <alignment horizontal="center" vertical="center" wrapText="1"/>
    </xf>
    <xf numFmtId="43" fontId="46" fillId="0" borderId="67" xfId="41" applyFont="1" applyFill="1" applyBorder="1" applyAlignment="1">
      <alignment horizontal="center" vertical="center"/>
    </xf>
    <xf numFmtId="43" fontId="46" fillId="0" borderId="10" xfId="41" applyFont="1" applyFill="1" applyBorder="1" applyAlignment="1">
      <alignment horizontal="center" vertical="center" wrapText="1"/>
    </xf>
    <xf numFmtId="0" fontId="53" fillId="0" borderId="10" xfId="0" applyFont="1" applyBorder="1" applyAlignment="1">
      <alignment vertical="center" wrapText="1"/>
    </xf>
    <xf numFmtId="0" fontId="53" fillId="0" borderId="27" xfId="0" applyFont="1" applyBorder="1" applyAlignment="1">
      <alignment vertical="center" wrapText="1"/>
    </xf>
    <xf numFmtId="0" fontId="5" fillId="40" borderId="22" xfId="0" applyFont="1" applyFill="1" applyBorder="1" applyAlignment="1">
      <alignment horizontal="left" vertical="center" wrapText="1"/>
    </xf>
    <xf numFmtId="10" fontId="52" fillId="0" borderId="54" xfId="0" applyNumberFormat="1" applyFont="1" applyBorder="1" applyAlignment="1">
      <alignment horizontal="center" vertical="center" wrapText="1"/>
    </xf>
    <xf numFmtId="10" fontId="52" fillId="0" borderId="0" xfId="0" applyNumberFormat="1" applyFont="1" applyAlignment="1">
      <alignment horizontal="center" vertical="center" wrapText="1"/>
    </xf>
    <xf numFmtId="0" fontId="5" fillId="0" borderId="22" xfId="0" applyFont="1" applyBorder="1" applyAlignment="1">
      <alignment horizontal="right" vertical="center" wrapText="1"/>
    </xf>
    <xf numFmtId="0" fontId="52" fillId="0" borderId="22" xfId="0" applyFont="1" applyBorder="1" applyAlignment="1">
      <alignment horizontal="left" vertical="center" wrapText="1"/>
    </xf>
    <xf numFmtId="0" fontId="52" fillId="28" borderId="22" xfId="0" applyFont="1" applyFill="1" applyBorder="1" applyAlignment="1">
      <alignment horizontal="left" vertical="center" wrapText="1"/>
    </xf>
    <xf numFmtId="0" fontId="5" fillId="28" borderId="22" xfId="0" applyFont="1" applyFill="1" applyBorder="1" applyAlignment="1">
      <alignment horizontal="left" vertical="center" wrapText="1"/>
    </xf>
    <xf numFmtId="0" fontId="55" fillId="26" borderId="10" xfId="163" applyFont="1" applyBorder="1" applyAlignment="1">
      <alignment vertical="center"/>
    </xf>
    <xf numFmtId="0" fontId="55" fillId="26" borderId="22" xfId="163" applyFont="1" applyBorder="1" applyAlignment="1">
      <alignment horizontal="left" vertical="center" wrapText="1"/>
    </xf>
    <xf numFmtId="43" fontId="55" fillId="26" borderId="10" xfId="163" applyNumberFormat="1" applyFont="1" applyBorder="1" applyAlignment="1">
      <alignment horizontal="center" vertical="center"/>
    </xf>
    <xf numFmtId="10" fontId="55" fillId="26" borderId="10" xfId="163" applyNumberFormat="1" applyFont="1" applyBorder="1" applyAlignment="1">
      <alignment horizontal="center" vertical="center"/>
    </xf>
    <xf numFmtId="10" fontId="52" fillId="0" borderId="10" xfId="0" applyNumberFormat="1" applyFont="1" applyBorder="1" applyAlignment="1">
      <alignment horizontal="center" vertical="center" wrapText="1"/>
    </xf>
    <xf numFmtId="0" fontId="52" fillId="0" borderId="0" xfId="0" applyFont="1" applyAlignment="1">
      <alignment horizontal="left" vertical="center" wrapText="1" indent="2"/>
    </xf>
    <xf numFmtId="0" fontId="5" fillId="0" borderId="19" xfId="0" applyFont="1" applyBorder="1" applyAlignment="1">
      <alignment vertical="center" wrapText="1"/>
    </xf>
    <xf numFmtId="0" fontId="5" fillId="0" borderId="19" xfId="0" applyFont="1" applyBorder="1" applyAlignment="1">
      <alignment horizontal="left" vertical="center" wrapText="1"/>
    </xf>
    <xf numFmtId="0" fontId="5" fillId="38" borderId="22" xfId="0" applyFont="1" applyFill="1" applyBorder="1" applyAlignment="1">
      <alignment horizontal="left" vertical="center" wrapText="1"/>
    </xf>
    <xf numFmtId="0" fontId="32" fillId="0" borderId="22" xfId="0" applyFont="1" applyBorder="1" applyAlignment="1">
      <alignment horizontal="right" vertical="center" wrapText="1"/>
    </xf>
    <xf numFmtId="168" fontId="47" fillId="0" borderId="10" xfId="41" applyNumberFormat="1" applyFont="1" applyFill="1" applyBorder="1" applyAlignment="1">
      <alignment horizontal="center" vertical="center" wrapText="1"/>
    </xf>
    <xf numFmtId="0" fontId="5" fillId="0" borderId="0" xfId="0" applyFont="1" applyAlignment="1">
      <alignment horizontal="left" vertical="center"/>
    </xf>
    <xf numFmtId="168" fontId="53" fillId="0" borderId="0" xfId="41" applyNumberFormat="1" applyFont="1" applyFill="1" applyBorder="1"/>
    <xf numFmtId="0" fontId="56" fillId="0" borderId="54" xfId="0" applyFont="1" applyBorder="1" applyAlignment="1">
      <alignment horizontal="left" indent="2"/>
    </xf>
    <xf numFmtId="168" fontId="47" fillId="35" borderId="54" xfId="41" applyNumberFormat="1" applyFont="1" applyFill="1" applyBorder="1" applyAlignment="1">
      <alignment horizontal="center"/>
    </xf>
    <xf numFmtId="0" fontId="56" fillId="0" borderId="54" xfId="0" applyFont="1" applyBorder="1" applyAlignment="1">
      <alignment horizontal="left" indent="1"/>
    </xf>
    <xf numFmtId="0" fontId="49" fillId="0" borderId="53" xfId="0" applyFont="1" applyBorder="1"/>
    <xf numFmtId="168" fontId="46" fillId="0" borderId="0" xfId="41" applyNumberFormat="1" applyFont="1" applyFill="1"/>
    <xf numFmtId="168" fontId="45" fillId="0" borderId="0" xfId="41" applyNumberFormat="1" applyFont="1"/>
    <xf numFmtId="0" fontId="5" fillId="0" borderId="70" xfId="0" applyFont="1" applyBorder="1" applyAlignment="1">
      <alignment horizontal="left" wrapText="1"/>
    </xf>
    <xf numFmtId="0" fontId="5" fillId="0" borderId="10" xfId="0" applyFont="1" applyBorder="1" applyAlignment="1">
      <alignment horizontal="left" vertical="center" wrapText="1"/>
    </xf>
    <xf numFmtId="0" fontId="49" fillId="34" borderId="58" xfId="0" applyFont="1" applyFill="1" applyBorder="1"/>
    <xf numFmtId="0" fontId="45" fillId="35" borderId="0" xfId="0" applyFont="1" applyFill="1"/>
    <xf numFmtId="0" fontId="33" fillId="0" borderId="0" xfId="0" applyFont="1"/>
    <xf numFmtId="0" fontId="47" fillId="35" borderId="0" xfId="0" applyFont="1" applyFill="1"/>
    <xf numFmtId="0" fontId="48" fillId="0" borderId="0" xfId="0" applyFont="1" applyAlignment="1">
      <alignment horizontal="center" vertical="center"/>
    </xf>
    <xf numFmtId="168" fontId="48" fillId="0" borderId="0" xfId="41" applyNumberFormat="1" applyFont="1" applyFill="1" applyBorder="1" applyAlignment="1">
      <alignment horizontal="center" vertical="center"/>
    </xf>
    <xf numFmtId="0" fontId="49" fillId="34" borderId="54" xfId="0" applyFont="1" applyFill="1" applyBorder="1" applyAlignment="1">
      <alignment horizontal="center"/>
    </xf>
    <xf numFmtId="0" fontId="52" fillId="0" borderId="54" xfId="0" applyFont="1" applyBorder="1" applyAlignment="1">
      <alignment horizontal="left"/>
    </xf>
    <xf numFmtId="0" fontId="51" fillId="0" borderId="10" xfId="0" applyFont="1" applyBorder="1"/>
    <xf numFmtId="43" fontId="52" fillId="0" borderId="10" xfId="41" applyFont="1" applyFill="1" applyBorder="1" applyAlignment="1">
      <alignment horizontal="left" vertical="center" wrapText="1"/>
    </xf>
    <xf numFmtId="0" fontId="47" fillId="36" borderId="29" xfId="0" applyFont="1" applyFill="1" applyBorder="1"/>
    <xf numFmtId="0" fontId="47" fillId="0" borderId="20" xfId="0" applyFont="1" applyBorder="1"/>
    <xf numFmtId="0" fontId="47" fillId="38" borderId="10" xfId="0" applyFont="1" applyFill="1" applyBorder="1" applyAlignment="1">
      <alignment horizontal="justify" vertical="center" wrapText="1"/>
    </xf>
    <xf numFmtId="0" fontId="47" fillId="38" borderId="10" xfId="0" applyFont="1" applyFill="1" applyBorder="1" applyAlignment="1">
      <alignment horizontal="left" vertical="center" wrapText="1"/>
    </xf>
    <xf numFmtId="0" fontId="33" fillId="32" borderId="36" xfId="0" applyFont="1" applyFill="1" applyBorder="1" applyAlignment="1">
      <alignment horizontal="center" vertical="center"/>
    </xf>
    <xf numFmtId="0" fontId="33" fillId="0" borderId="0" xfId="0" applyFont="1" applyAlignment="1">
      <alignment horizontal="center" vertical="top"/>
    </xf>
    <xf numFmtId="17" fontId="33" fillId="0" borderId="0" xfId="0" applyNumberFormat="1" applyFont="1" applyAlignment="1">
      <alignment horizontal="center"/>
    </xf>
    <xf numFmtId="0" fontId="33" fillId="0" borderId="0" xfId="0" applyFont="1" applyAlignment="1">
      <alignment horizontal="center"/>
    </xf>
    <xf numFmtId="0" fontId="33" fillId="32" borderId="10" xfId="0" applyFont="1" applyFill="1" applyBorder="1" applyAlignment="1">
      <alignment horizontal="center" vertical="center"/>
    </xf>
    <xf numFmtId="0" fontId="33" fillId="32" borderId="37" xfId="0" applyFont="1" applyFill="1" applyBorder="1" applyAlignment="1">
      <alignment horizontal="center" vertical="center"/>
    </xf>
    <xf numFmtId="0" fontId="5" fillId="0" borderId="0" xfId="0" applyFont="1" applyAlignment="1">
      <alignment horizontal="right"/>
    </xf>
    <xf numFmtId="168" fontId="5" fillId="0" borderId="0" xfId="55" applyNumberFormat="1" applyFont="1"/>
    <xf numFmtId="168" fontId="5" fillId="0" borderId="0" xfId="0" applyNumberFormat="1" applyFont="1"/>
    <xf numFmtId="0" fontId="33" fillId="0" borderId="38" xfId="0" applyFont="1" applyBorder="1" applyAlignment="1">
      <alignment horizontal="center" wrapText="1"/>
    </xf>
    <xf numFmtId="0" fontId="33" fillId="0" borderId="10" xfId="0" applyFont="1" applyBorder="1" applyAlignment="1">
      <alignment horizontal="center"/>
    </xf>
    <xf numFmtId="0" fontId="33" fillId="0" borderId="10" xfId="0" applyFont="1" applyBorder="1" applyAlignment="1">
      <alignment horizontal="center" vertical="top"/>
    </xf>
    <xf numFmtId="0" fontId="33" fillId="0" borderId="37" xfId="0" applyFont="1" applyBorder="1" applyAlignment="1">
      <alignment horizontal="center" vertical="top"/>
    </xf>
    <xf numFmtId="0" fontId="5" fillId="0" borderId="38" xfId="0" applyFont="1" applyBorder="1" applyAlignment="1">
      <alignment horizontal="center"/>
    </xf>
    <xf numFmtId="0" fontId="5" fillId="0" borderId="0" xfId="50" applyNumberFormat="1" applyFont="1"/>
    <xf numFmtId="168" fontId="5" fillId="0" borderId="0" xfId="50" applyNumberFormat="1" applyFont="1"/>
    <xf numFmtId="168" fontId="33" fillId="0" borderId="0" xfId="0" applyNumberFormat="1" applyFont="1"/>
    <xf numFmtId="168" fontId="5" fillId="0" borderId="10" xfId="50" applyNumberFormat="1" applyFont="1" applyBorder="1" applyAlignment="1">
      <alignment horizontal="center"/>
    </xf>
    <xf numFmtId="175" fontId="5" fillId="0" borderId="0" xfId="50" applyNumberFormat="1" applyFont="1"/>
    <xf numFmtId="0" fontId="5" fillId="0" borderId="0" xfId="0" applyFont="1" applyAlignment="1">
      <alignment horizontal="center"/>
    </xf>
    <xf numFmtId="168" fontId="5" fillId="0" borderId="0" xfId="55" applyNumberFormat="1" applyFont="1" applyAlignment="1">
      <alignment horizontal="right"/>
    </xf>
    <xf numFmtId="0" fontId="33" fillId="0" borderId="38" xfId="0" applyFont="1" applyBorder="1" applyAlignment="1">
      <alignment horizontal="center"/>
    </xf>
    <xf numFmtId="0" fontId="33" fillId="0" borderId="10" xfId="0" applyFont="1" applyBorder="1"/>
    <xf numFmtId="175" fontId="5" fillId="0" borderId="0" xfId="55" applyNumberFormat="1" applyFont="1" applyAlignment="1">
      <alignment horizontal="right"/>
    </xf>
    <xf numFmtId="168" fontId="5" fillId="0" borderId="0" xfId="50" applyNumberFormat="1" applyFont="1" applyAlignment="1">
      <alignment horizontal="center"/>
    </xf>
    <xf numFmtId="168" fontId="5" fillId="0" borderId="0" xfId="50" applyNumberFormat="1" applyFont="1" applyAlignment="1">
      <alignment horizontal="right"/>
    </xf>
    <xf numFmtId="168" fontId="5" fillId="0" borderId="37" xfId="50" applyNumberFormat="1" applyFont="1" applyBorder="1" applyAlignment="1">
      <alignment horizontal="center"/>
    </xf>
    <xf numFmtId="168" fontId="5" fillId="0" borderId="0" xfId="50" applyNumberFormat="1" applyFont="1" applyFill="1" applyAlignment="1">
      <alignment horizontal="center"/>
    </xf>
    <xf numFmtId="168" fontId="5" fillId="0" borderId="0" xfId="50" applyNumberFormat="1" applyFont="1" applyFill="1"/>
    <xf numFmtId="0" fontId="33" fillId="0" borderId="39" xfId="0" applyFont="1" applyBorder="1" applyAlignment="1">
      <alignment horizontal="center"/>
    </xf>
    <xf numFmtId="0" fontId="33" fillId="0" borderId="40" xfId="0" applyFont="1" applyBorder="1"/>
    <xf numFmtId="43" fontId="5" fillId="0" borderId="0" xfId="50" applyFont="1"/>
    <xf numFmtId="43" fontId="5" fillId="0" borderId="0" xfId="50" applyFont="1" applyFill="1"/>
    <xf numFmtId="0" fontId="5" fillId="0" borderId="0" xfId="50" applyNumberFormat="1" applyFont="1" applyFill="1"/>
    <xf numFmtId="0" fontId="33" fillId="0" borderId="0" xfId="0" applyFont="1" applyAlignment="1">
      <alignment horizontal="left" vertical="top" wrapText="1"/>
    </xf>
    <xf numFmtId="0" fontId="33" fillId="0" borderId="0" xfId="0" applyFont="1" applyAlignment="1">
      <alignment horizontal="left" vertical="top"/>
    </xf>
    <xf numFmtId="0" fontId="58" fillId="0" borderId="0" xfId="0" applyFont="1" applyAlignment="1">
      <alignment horizontal="center"/>
    </xf>
    <xf numFmtId="0" fontId="32" fillId="0" borderId="0" xfId="0" applyFont="1" applyAlignment="1">
      <alignment horizontal="center"/>
    </xf>
    <xf numFmtId="0" fontId="47" fillId="0" borderId="0" xfId="0" applyFont="1" applyAlignment="1">
      <alignment horizontal="center"/>
    </xf>
    <xf numFmtId="0" fontId="45" fillId="0" borderId="0" xfId="0" applyFont="1" applyAlignment="1">
      <alignment horizontal="center" vertical="top"/>
    </xf>
    <xf numFmtId="0" fontId="47" fillId="0" borderId="10" xfId="0" applyFont="1" applyBorder="1" applyAlignment="1">
      <alignment horizontal="center"/>
    </xf>
    <xf numFmtId="0" fontId="47" fillId="42" borderId="0" xfId="0" applyFont="1" applyFill="1"/>
    <xf numFmtId="0" fontId="45" fillId="0" borderId="0" xfId="0" applyFont="1" applyAlignment="1">
      <alignment horizontal="center" vertical="center"/>
    </xf>
    <xf numFmtId="43" fontId="45" fillId="0" borderId="0" xfId="41" applyFont="1" applyFill="1"/>
    <xf numFmtId="182" fontId="60" fillId="25" borderId="10" xfId="41" applyNumberFormat="1" applyFont="1" applyFill="1" applyBorder="1"/>
    <xf numFmtId="0" fontId="61" fillId="0" borderId="0" xfId="0" applyFont="1"/>
    <xf numFmtId="0" fontId="47" fillId="0" borderId="10" xfId="0" applyFont="1" applyBorder="1" applyAlignment="1">
      <alignment horizontal="center" vertical="center"/>
    </xf>
    <xf numFmtId="0" fontId="33" fillId="0" borderId="38" xfId="0" applyFont="1" applyBorder="1" applyAlignment="1">
      <alignment horizontal="center" vertical="center" wrapText="1"/>
    </xf>
    <xf numFmtId="0" fontId="52" fillId="0" borderId="0" xfId="0" applyFont="1" applyAlignment="1">
      <alignment horizontal="center" vertical="center"/>
    </xf>
    <xf numFmtId="174" fontId="5" fillId="0" borderId="10" xfId="0" applyNumberFormat="1" applyFont="1" applyBorder="1" applyAlignment="1">
      <alignment horizontal="center" vertical="top" wrapText="1"/>
    </xf>
    <xf numFmtId="49" fontId="5" fillId="0" borderId="10" xfId="0" applyNumberFormat="1" applyFont="1" applyBorder="1" applyAlignment="1">
      <alignment horizontal="center" vertical="top" wrapText="1"/>
    </xf>
    <xf numFmtId="49" fontId="5" fillId="0" borderId="10" xfId="0" applyNumberFormat="1" applyFont="1" applyBorder="1" applyAlignment="1">
      <alignment horizontal="center" vertical="center" wrapText="1"/>
    </xf>
    <xf numFmtId="174" fontId="5" fillId="0" borderId="33" xfId="0" applyNumberFormat="1" applyFont="1" applyBorder="1" applyAlignment="1">
      <alignment horizontal="center" vertical="top" wrapText="1"/>
    </xf>
    <xf numFmtId="0" fontId="52" fillId="0" borderId="0" xfId="0" applyFont="1"/>
    <xf numFmtId="0" fontId="62" fillId="0" borderId="0" xfId="0" applyFont="1"/>
    <xf numFmtId="168" fontId="45" fillId="0" borderId="0" xfId="41" applyNumberFormat="1" applyFont="1" applyAlignment="1">
      <alignment horizontal="center"/>
    </xf>
    <xf numFmtId="0" fontId="62" fillId="0" borderId="0" xfId="0" applyFont="1" applyAlignment="1">
      <alignment wrapText="1"/>
    </xf>
    <xf numFmtId="0" fontId="46" fillId="35" borderId="0" xfId="0" applyFont="1" applyFill="1" applyAlignment="1">
      <alignment vertical="center" wrapText="1"/>
    </xf>
    <xf numFmtId="0" fontId="46" fillId="35" borderId="0" xfId="0" applyFont="1" applyFill="1" applyAlignment="1">
      <alignment vertical="center"/>
    </xf>
    <xf numFmtId="0" fontId="46" fillId="0" borderId="0" xfId="0" applyFont="1" applyAlignment="1">
      <alignment horizontal="left" vertical="center" wrapText="1"/>
    </xf>
    <xf numFmtId="0" fontId="47" fillId="0" borderId="0" xfId="0" applyFont="1" applyAlignment="1">
      <alignment wrapText="1"/>
    </xf>
    <xf numFmtId="0" fontId="47" fillId="0" borderId="10" xfId="0" applyFont="1" applyBorder="1" applyAlignment="1">
      <alignment horizontal="center" wrapText="1"/>
    </xf>
    <xf numFmtId="0" fontId="63" fillId="0" borderId="0" xfId="0" applyFont="1" applyAlignment="1">
      <alignment horizontal="center"/>
    </xf>
    <xf numFmtId="0" fontId="46" fillId="0" borderId="0" xfId="0" applyFont="1" applyAlignment="1">
      <alignment horizontal="right" vertical="center" wrapText="1"/>
    </xf>
    <xf numFmtId="0" fontId="47" fillId="0" borderId="0" xfId="0" applyFont="1" applyAlignment="1">
      <alignment horizontal="left"/>
    </xf>
    <xf numFmtId="0" fontId="47" fillId="32" borderId="42" xfId="0" applyFont="1" applyFill="1" applyBorder="1" applyAlignment="1">
      <alignment horizontal="center" vertical="center"/>
    </xf>
    <xf numFmtId="0" fontId="33" fillId="32" borderId="35" xfId="0" applyFont="1" applyFill="1" applyBorder="1" applyAlignment="1">
      <alignment horizontal="center" vertical="center" wrapText="1"/>
    </xf>
    <xf numFmtId="0" fontId="33" fillId="32" borderId="36" xfId="0" applyFont="1" applyFill="1" applyBorder="1" applyAlignment="1">
      <alignment horizontal="center" vertical="center" wrapText="1"/>
    </xf>
    <xf numFmtId="0" fontId="5" fillId="0" borderId="38" xfId="0" applyFont="1" applyBorder="1" applyAlignment="1">
      <alignment horizontal="left" vertical="center"/>
    </xf>
    <xf numFmtId="168" fontId="5" fillId="0" borderId="10" xfId="41" applyNumberFormat="1" applyFont="1" applyFill="1" applyBorder="1" applyAlignment="1" applyProtection="1">
      <alignment horizontal="center" vertical="center"/>
      <protection locked="0"/>
    </xf>
    <xf numFmtId="0" fontId="33" fillId="24" borderId="38" xfId="0" quotePrefix="1" applyFont="1" applyFill="1" applyBorder="1" applyAlignment="1">
      <alignment horizontal="center" vertical="top" wrapText="1"/>
    </xf>
    <xf numFmtId="0" fontId="33" fillId="24" borderId="10" xfId="0" quotePrefix="1" applyFont="1" applyFill="1" applyBorder="1" applyAlignment="1">
      <alignment horizontal="center" vertical="top" wrapText="1"/>
    </xf>
    <xf numFmtId="0" fontId="33" fillId="24" borderId="37" xfId="0" quotePrefix="1" applyFont="1" applyFill="1" applyBorder="1" applyAlignment="1">
      <alignment horizontal="center" vertical="top" wrapText="1"/>
    </xf>
    <xf numFmtId="0" fontId="47" fillId="0" borderId="38" xfId="0" quotePrefix="1" applyFont="1" applyBorder="1" applyAlignment="1">
      <alignment horizontal="center" vertical="center" wrapText="1"/>
    </xf>
    <xf numFmtId="0" fontId="5" fillId="0" borderId="38" xfId="0" applyFont="1" applyBorder="1" applyAlignment="1">
      <alignment horizontal="left" vertical="top" wrapText="1"/>
    </xf>
    <xf numFmtId="0" fontId="5" fillId="28" borderId="0" xfId="0" applyFont="1" applyFill="1"/>
    <xf numFmtId="0" fontId="33" fillId="28" borderId="0" xfId="0" applyFont="1" applyFill="1"/>
    <xf numFmtId="0" fontId="33" fillId="0" borderId="0" xfId="0" applyFont="1" applyAlignment="1">
      <alignment horizontal="left" vertical="center"/>
    </xf>
    <xf numFmtId="0" fontId="47" fillId="32" borderId="35" xfId="0" applyFont="1" applyFill="1" applyBorder="1" applyAlignment="1">
      <alignment horizontal="center" vertical="center"/>
    </xf>
    <xf numFmtId="0" fontId="47" fillId="0" borderId="43" xfId="0" applyFont="1" applyBorder="1" applyAlignment="1">
      <alignment vertical="center"/>
    </xf>
    <xf numFmtId="37" fontId="47" fillId="0" borderId="10" xfId="53" quotePrefix="1" applyNumberFormat="1" applyFont="1" applyBorder="1" applyAlignment="1">
      <alignment horizontal="center" vertical="center" wrapText="1"/>
    </xf>
    <xf numFmtId="37" fontId="47" fillId="0" borderId="37" xfId="53" quotePrefix="1" applyNumberFormat="1" applyFont="1" applyBorder="1" applyAlignment="1">
      <alignment horizontal="center" vertical="center" wrapText="1"/>
    </xf>
    <xf numFmtId="0" fontId="47" fillId="0" borderId="10" xfId="0" applyFont="1" applyBorder="1" applyAlignment="1">
      <alignment vertical="center" wrapText="1"/>
    </xf>
    <xf numFmtId="0" fontId="5" fillId="0" borderId="10" xfId="0" applyFont="1" applyBorder="1" applyAlignment="1">
      <alignment horizontal="left" vertical="top" wrapText="1"/>
    </xf>
    <xf numFmtId="0" fontId="31" fillId="0" borderId="10" xfId="0" applyFont="1" applyBorder="1"/>
    <xf numFmtId="0" fontId="31" fillId="0" borderId="0" xfId="0" applyFont="1"/>
    <xf numFmtId="0" fontId="47" fillId="28" borderId="0" xfId="0" applyFont="1" applyFill="1" applyAlignment="1">
      <alignment horizontal="left"/>
    </xf>
    <xf numFmtId="0" fontId="14" fillId="0" borderId="0" xfId="0" applyFont="1"/>
    <xf numFmtId="49" fontId="47" fillId="0" borderId="38" xfId="0" quotePrefix="1" applyNumberFormat="1" applyFont="1" applyBorder="1" applyAlignment="1">
      <alignment horizontal="center"/>
    </xf>
    <xf numFmtId="0" fontId="33" fillId="0" borderId="38" xfId="0" applyFont="1" applyBorder="1" applyAlignment="1">
      <alignment horizontal="left" vertical="top" wrapText="1"/>
    </xf>
    <xf numFmtId="0" fontId="33" fillId="0" borderId="45" xfId="0" applyFont="1" applyBorder="1" applyAlignment="1">
      <alignment horizontal="left" vertical="top" wrapText="1"/>
    </xf>
    <xf numFmtId="0" fontId="47" fillId="32" borderId="42" xfId="0" applyFont="1" applyFill="1" applyBorder="1" applyAlignment="1">
      <alignment vertical="center"/>
    </xf>
    <xf numFmtId="0" fontId="47" fillId="0" borderId="10" xfId="47" quotePrefix="1" applyNumberFormat="1" applyFont="1" applyFill="1" applyBorder="1" applyAlignment="1">
      <alignment horizontal="center" wrapText="1"/>
    </xf>
    <xf numFmtId="0" fontId="33" fillId="24" borderId="10" xfId="47" quotePrefix="1" applyNumberFormat="1" applyFont="1" applyFill="1" applyBorder="1" applyAlignment="1">
      <alignment horizontal="center" wrapText="1"/>
    </xf>
    <xf numFmtId="0" fontId="47" fillId="0" borderId="37" xfId="47" quotePrefix="1" applyNumberFormat="1" applyFont="1" applyFill="1" applyBorder="1" applyAlignment="1">
      <alignment horizontal="center" wrapText="1"/>
    </xf>
    <xf numFmtId="0" fontId="5" fillId="24" borderId="10" xfId="47" quotePrefix="1" applyNumberFormat="1" applyFont="1" applyFill="1" applyBorder="1" applyAlignment="1">
      <alignment horizontal="center" wrapText="1"/>
    </xf>
    <xf numFmtId="0" fontId="33" fillId="44" borderId="0" xfId="0" applyFont="1" applyFill="1" applyAlignment="1">
      <alignment horizontal="left" vertical="top" wrapText="1"/>
    </xf>
    <xf numFmtId="0" fontId="45" fillId="44" borderId="0" xfId="0" applyFont="1" applyFill="1"/>
    <xf numFmtId="0" fontId="31" fillId="32" borderId="35" xfId="0" applyFont="1" applyFill="1" applyBorder="1" applyAlignment="1">
      <alignment horizontal="center" vertical="center"/>
    </xf>
    <xf numFmtId="49" fontId="31" fillId="0" borderId="10" xfId="0" applyNumberFormat="1" applyFont="1" applyBorder="1" applyAlignment="1">
      <alignment horizontal="center" vertical="center"/>
    </xf>
    <xf numFmtId="49" fontId="31" fillId="0" borderId="10" xfId="0" applyNumberFormat="1" applyFont="1" applyBorder="1" applyAlignment="1">
      <alignment horizontal="center" vertical="center" wrapText="1"/>
    </xf>
    <xf numFmtId="49" fontId="33" fillId="24" borderId="10" xfId="0" applyNumberFormat="1" applyFont="1" applyFill="1" applyBorder="1" applyAlignment="1">
      <alignment horizontal="center" vertical="top" wrapText="1"/>
    </xf>
    <xf numFmtId="49" fontId="33" fillId="24" borderId="37" xfId="0" applyNumberFormat="1" applyFont="1" applyFill="1" applyBorder="1" applyAlignment="1">
      <alignment horizontal="center" vertical="top" wrapText="1"/>
    </xf>
    <xf numFmtId="0" fontId="33" fillId="0" borderId="10" xfId="0" applyFont="1" applyBorder="1" applyAlignment="1">
      <alignment horizontal="left" vertical="top" wrapText="1"/>
    </xf>
    <xf numFmtId="0" fontId="14" fillId="0" borderId="10" xfId="0" applyFont="1" applyBorder="1"/>
    <xf numFmtId="168" fontId="47" fillId="0" borderId="10" xfId="41" applyNumberFormat="1" applyFont="1" applyFill="1" applyBorder="1"/>
    <xf numFmtId="168" fontId="47" fillId="0" borderId="37" xfId="41" applyNumberFormat="1" applyFont="1" applyFill="1" applyBorder="1"/>
    <xf numFmtId="174" fontId="31" fillId="0" borderId="10" xfId="0" applyNumberFormat="1" applyFont="1" applyBorder="1" applyAlignment="1">
      <alignment horizontal="center"/>
    </xf>
    <xf numFmtId="168" fontId="33" fillId="24" borderId="37" xfId="53" applyNumberFormat="1" applyFont="1" applyFill="1" applyBorder="1" applyAlignment="1">
      <alignment horizontal="left" vertical="center" wrapText="1"/>
    </xf>
    <xf numFmtId="168" fontId="5" fillId="24" borderId="0" xfId="53" applyNumberFormat="1" applyFont="1" applyFill="1" applyBorder="1" applyAlignment="1">
      <alignment horizontal="left" vertical="center" wrapText="1"/>
    </xf>
    <xf numFmtId="43" fontId="14" fillId="0" borderId="10" xfId="41" applyFont="1" applyBorder="1"/>
    <xf numFmtId="43" fontId="14" fillId="0" borderId="37" xfId="41" applyFont="1" applyBorder="1"/>
    <xf numFmtId="168" fontId="5" fillId="0" borderId="10" xfId="47" applyNumberFormat="1" applyFont="1" applyFill="1" applyBorder="1" applyAlignment="1">
      <alignment horizontal="left" vertical="top" wrapText="1"/>
    </xf>
    <xf numFmtId="168" fontId="14" fillId="0" borderId="10" xfId="47" applyNumberFormat="1" applyFont="1" applyFill="1" applyBorder="1"/>
    <xf numFmtId="168" fontId="14" fillId="0" borderId="37" xfId="41" applyNumberFormat="1" applyFont="1" applyFill="1" applyBorder="1"/>
    <xf numFmtId="168" fontId="5" fillId="0" borderId="10" xfId="41" applyNumberFormat="1" applyFont="1" applyFill="1" applyBorder="1" applyAlignment="1">
      <alignment horizontal="left" vertical="top" wrapText="1"/>
    </xf>
    <xf numFmtId="168" fontId="14" fillId="0" borderId="10" xfId="41" applyNumberFormat="1" applyFont="1" applyFill="1" applyBorder="1"/>
    <xf numFmtId="168" fontId="14" fillId="0" borderId="37" xfId="41" applyNumberFormat="1" applyFont="1" applyBorder="1"/>
    <xf numFmtId="43" fontId="14" fillId="0" borderId="10" xfId="41" applyFont="1" applyFill="1" applyBorder="1"/>
    <xf numFmtId="0" fontId="5" fillId="0" borderId="10" xfId="0" quotePrefix="1" applyFont="1" applyBorder="1" applyAlignment="1">
      <alignment horizontal="left" vertical="top" wrapText="1"/>
    </xf>
    <xf numFmtId="168" fontId="5" fillId="0" borderId="10" xfId="41" applyNumberFormat="1" applyFont="1" applyBorder="1" applyAlignment="1">
      <alignment horizontal="left" vertical="top" wrapText="1"/>
    </xf>
    <xf numFmtId="168" fontId="14" fillId="0" borderId="10" xfId="41" applyNumberFormat="1" applyFont="1" applyBorder="1"/>
    <xf numFmtId="0" fontId="47" fillId="44" borderId="0" xfId="0" applyFont="1" applyFill="1"/>
    <xf numFmtId="0" fontId="33" fillId="0" borderId="0" xfId="0" applyFont="1" applyAlignment="1">
      <alignment horizontal="left"/>
    </xf>
    <xf numFmtId="174" fontId="31" fillId="0" borderId="38" xfId="0" applyNumberFormat="1" applyFont="1" applyBorder="1" applyAlignment="1">
      <alignment horizontal="center"/>
    </xf>
    <xf numFmtId="168" fontId="33" fillId="24" borderId="37" xfId="53" applyNumberFormat="1" applyFont="1" applyFill="1" applyBorder="1" applyAlignment="1">
      <alignment horizontal="center" vertical="top" wrapText="1"/>
    </xf>
    <xf numFmtId="0" fontId="14" fillId="0" borderId="38" xfId="0" applyFont="1" applyBorder="1" applyAlignment="1">
      <alignment horizontal="center" vertical="top"/>
    </xf>
    <xf numFmtId="0" fontId="14" fillId="0" borderId="37" xfId="0" applyFont="1" applyBorder="1"/>
    <xf numFmtId="0" fontId="14" fillId="0" borderId="38" xfId="0" applyFont="1" applyBorder="1" applyAlignment="1">
      <alignment horizontal="center"/>
    </xf>
    <xf numFmtId="0" fontId="33" fillId="0" borderId="10" xfId="0" applyFont="1" applyBorder="1" applyAlignment="1">
      <alignment horizontal="left" vertical="center" wrapText="1"/>
    </xf>
    <xf numFmtId="43" fontId="14" fillId="0" borderId="37" xfId="41" applyFont="1" applyFill="1" applyBorder="1"/>
    <xf numFmtId="0" fontId="5" fillId="0" borderId="10" xfId="0" applyFont="1" applyBorder="1" applyAlignment="1">
      <alignment horizontal="left" wrapText="1"/>
    </xf>
    <xf numFmtId="168" fontId="5" fillId="0" borderId="41" xfId="41" applyNumberFormat="1" applyFont="1" applyFill="1" applyBorder="1"/>
    <xf numFmtId="43" fontId="14" fillId="0" borderId="0" xfId="53" applyFont="1" applyFill="1" applyBorder="1"/>
    <xf numFmtId="49" fontId="47" fillId="0" borderId="38" xfId="0" applyNumberFormat="1" applyFont="1" applyBorder="1" applyAlignment="1">
      <alignment horizontal="center"/>
    </xf>
    <xf numFmtId="37" fontId="47" fillId="0" borderId="10" xfId="53" applyNumberFormat="1" applyFont="1" applyBorder="1" applyAlignment="1">
      <alignment horizontal="center" vertical="center" wrapText="1"/>
    </xf>
    <xf numFmtId="37" fontId="47" fillId="0" borderId="37" xfId="53" applyNumberFormat="1" applyFont="1" applyBorder="1" applyAlignment="1">
      <alignment horizontal="center" vertical="center" wrapText="1"/>
    </xf>
    <xf numFmtId="0" fontId="33" fillId="0" borderId="38" xfId="0" applyFont="1" applyBorder="1" applyAlignment="1">
      <alignment horizontal="justify" vertical="top" wrapText="1"/>
    </xf>
    <xf numFmtId="0" fontId="5" fillId="0" borderId="38" xfId="0" applyFont="1" applyBorder="1" applyAlignment="1">
      <alignment horizontal="left" vertical="top"/>
    </xf>
    <xf numFmtId="0" fontId="53" fillId="0" borderId="0" xfId="0" applyFont="1" applyAlignment="1">
      <alignment horizontal="center" vertical="center"/>
    </xf>
    <xf numFmtId="0" fontId="5" fillId="0" borderId="0" xfId="0" applyFont="1" applyAlignment="1">
      <alignment horizontal="center" vertical="center"/>
    </xf>
    <xf numFmtId="0" fontId="33" fillId="32" borderId="42" xfId="0" applyFont="1" applyFill="1" applyBorder="1" applyAlignment="1">
      <alignment vertical="center"/>
    </xf>
    <xf numFmtId="0" fontId="33" fillId="32" borderId="35" xfId="0" applyFont="1" applyFill="1" applyBorder="1" applyAlignment="1">
      <alignment vertical="center" wrapText="1"/>
    </xf>
    <xf numFmtId="37" fontId="33" fillId="0" borderId="10" xfId="53" applyNumberFormat="1" applyFont="1" applyBorder="1" applyAlignment="1">
      <alignment horizontal="center" vertical="center" wrapText="1"/>
    </xf>
    <xf numFmtId="37" fontId="33" fillId="0" borderId="10" xfId="53" applyNumberFormat="1" applyFont="1" applyBorder="1" applyAlignment="1">
      <alignment horizontal="center"/>
    </xf>
    <xf numFmtId="37" fontId="33" fillId="0" borderId="37" xfId="53" applyNumberFormat="1" applyFont="1" applyBorder="1" applyAlignment="1">
      <alignment horizontal="center"/>
    </xf>
    <xf numFmtId="168" fontId="5" fillId="0" borderId="10" xfId="41" applyNumberFormat="1" applyFont="1" applyBorder="1" applyAlignment="1">
      <alignment horizontal="left" vertical="center" wrapText="1"/>
    </xf>
    <xf numFmtId="168" fontId="5" fillId="0" borderId="10" xfId="41" applyNumberFormat="1" applyFont="1" applyBorder="1"/>
    <xf numFmtId="43" fontId="5" fillId="0" borderId="10" xfId="41" applyFont="1" applyBorder="1"/>
    <xf numFmtId="43" fontId="33" fillId="0" borderId="10" xfId="41" applyFont="1" applyBorder="1"/>
    <xf numFmtId="0" fontId="33" fillId="32" borderId="42" xfId="0" applyFont="1" applyFill="1" applyBorder="1" applyAlignment="1">
      <alignment horizontal="center" vertical="center"/>
    </xf>
    <xf numFmtId="0" fontId="33" fillId="0" borderId="10" xfId="0" applyFont="1" applyBorder="1" applyAlignment="1">
      <alignment vertical="top" wrapText="1"/>
    </xf>
    <xf numFmtId="0" fontId="5" fillId="0" borderId="37" xfId="0" applyFont="1" applyBorder="1"/>
    <xf numFmtId="168" fontId="5" fillId="0" borderId="10" xfId="47" applyNumberFormat="1" applyFont="1" applyFill="1" applyBorder="1"/>
    <xf numFmtId="168" fontId="5" fillId="0" borderId="37" xfId="41" applyNumberFormat="1" applyFont="1" applyFill="1" applyBorder="1"/>
    <xf numFmtId="0" fontId="5" fillId="0" borderId="10" xfId="0" applyFont="1" applyBorder="1" applyAlignment="1">
      <alignment horizontal="center" vertical="center"/>
    </xf>
    <xf numFmtId="43" fontId="5" fillId="0" borderId="37" xfId="41" applyFont="1" applyFill="1" applyBorder="1"/>
    <xf numFmtId="168" fontId="5" fillId="0" borderId="37" xfId="41" applyNumberFormat="1" applyFont="1" applyBorder="1"/>
    <xf numFmtId="43" fontId="33" fillId="0" borderId="37" xfId="41" applyFont="1" applyBorder="1"/>
    <xf numFmtId="0" fontId="33" fillId="0" borderId="0" xfId="0" applyFont="1" applyAlignment="1">
      <alignment vertical="center"/>
    </xf>
    <xf numFmtId="0" fontId="53" fillId="0" borderId="0" xfId="0" applyFont="1" applyAlignment="1">
      <alignment vertical="center"/>
    </xf>
    <xf numFmtId="0" fontId="64" fillId="0" borderId="52" xfId="0" applyFont="1" applyBorder="1" applyAlignment="1">
      <alignment vertical="center"/>
    </xf>
    <xf numFmtId="0" fontId="53" fillId="28" borderId="0" xfId="0" applyFont="1" applyFill="1" applyAlignment="1">
      <alignment vertical="center"/>
    </xf>
    <xf numFmtId="1" fontId="53" fillId="28" borderId="0" xfId="0" applyNumberFormat="1" applyFont="1" applyFill="1" applyAlignment="1">
      <alignment horizontal="center" vertical="center"/>
    </xf>
    <xf numFmtId="168" fontId="33" fillId="32" borderId="10" xfId="41" applyNumberFormat="1" applyFont="1" applyFill="1" applyBorder="1" applyAlignment="1">
      <alignment horizontal="center" vertical="center" wrapText="1"/>
    </xf>
    <xf numFmtId="0" fontId="33" fillId="32" borderId="27" xfId="0" applyFont="1" applyFill="1" applyBorder="1" applyAlignment="1">
      <alignment horizontal="center" vertical="center" wrapText="1"/>
    </xf>
    <xf numFmtId="168" fontId="33" fillId="32" borderId="32" xfId="41" applyNumberFormat="1" applyFont="1" applyFill="1" applyBorder="1" applyAlignment="1">
      <alignment horizontal="center" vertical="center" wrapText="1"/>
    </xf>
    <xf numFmtId="172" fontId="33" fillId="32" borderId="32" xfId="41" applyNumberFormat="1" applyFont="1" applyFill="1" applyBorder="1" applyAlignment="1">
      <alignment horizontal="center" vertical="center" wrapText="1"/>
    </xf>
    <xf numFmtId="0" fontId="5" fillId="0" borderId="28" xfId="0" applyFont="1" applyBorder="1" applyAlignment="1">
      <alignment vertical="center"/>
    </xf>
    <xf numFmtId="0" fontId="5" fillId="0" borderId="29" xfId="0" applyFont="1" applyBorder="1" applyAlignment="1">
      <alignment horizontal="right" vertical="center"/>
    </xf>
    <xf numFmtId="0" fontId="5" fillId="36" borderId="22" xfId="0" applyFont="1" applyFill="1" applyBorder="1" applyAlignment="1">
      <alignment vertical="center" wrapText="1"/>
    </xf>
    <xf numFmtId="168" fontId="5" fillId="28" borderId="10" xfId="41" applyNumberFormat="1" applyFont="1" applyFill="1" applyBorder="1" applyAlignment="1">
      <alignment horizontal="center" vertical="center"/>
    </xf>
    <xf numFmtId="3" fontId="5" fillId="28" borderId="30" xfId="0" applyNumberFormat="1" applyFont="1" applyFill="1" applyBorder="1" applyAlignment="1">
      <alignment horizontal="center" vertical="center" wrapText="1"/>
    </xf>
    <xf numFmtId="43" fontId="5" fillId="0" borderId="10" xfId="41" applyFont="1" applyFill="1" applyBorder="1" applyAlignment="1">
      <alignment horizontal="center" vertical="center" wrapText="1"/>
    </xf>
    <xf numFmtId="172" fontId="5" fillId="28" borderId="10" xfId="0" applyNumberFormat="1" applyFont="1" applyFill="1" applyBorder="1" applyAlignment="1">
      <alignment horizontal="center" vertical="center" wrapText="1"/>
    </xf>
    <xf numFmtId="10" fontId="5" fillId="28" borderId="10" xfId="335" applyNumberFormat="1" applyFont="1" applyFill="1" applyBorder="1" applyAlignment="1">
      <alignment horizontal="center" vertical="center" wrapText="1"/>
    </xf>
    <xf numFmtId="43" fontId="5" fillId="28" borderId="10" xfId="41" applyFont="1" applyFill="1" applyBorder="1" applyAlignment="1">
      <alignment horizontal="center" vertical="center"/>
    </xf>
    <xf numFmtId="0" fontId="5" fillId="0" borderId="10" xfId="0" applyFont="1" applyBorder="1" applyAlignment="1">
      <alignment vertical="center"/>
    </xf>
    <xf numFmtId="0" fontId="5" fillId="0" borderId="10" xfId="0" applyFont="1" applyBorder="1" applyAlignment="1">
      <alignment horizontal="right" vertical="center"/>
    </xf>
    <xf numFmtId="168" fontId="5" fillId="29" borderId="10" xfId="41" applyNumberFormat="1" applyFont="1" applyFill="1" applyBorder="1" applyAlignment="1" applyProtection="1">
      <alignment horizontal="center" vertical="center"/>
      <protection locked="0"/>
    </xf>
    <xf numFmtId="168" fontId="5" fillId="29" borderId="74" xfId="41" applyNumberFormat="1" applyFont="1" applyFill="1" applyBorder="1" applyAlignment="1" applyProtection="1">
      <alignment horizontal="center" vertical="center"/>
      <protection locked="0"/>
    </xf>
    <xf numFmtId="168" fontId="5" fillId="0" borderId="10" xfId="41" applyNumberFormat="1" applyFont="1" applyFill="1" applyBorder="1" applyAlignment="1">
      <alignment horizontal="center" vertical="center"/>
    </xf>
    <xf numFmtId="0" fontId="5" fillId="28" borderId="22" xfId="0" applyFont="1" applyFill="1" applyBorder="1" applyAlignment="1">
      <alignment vertical="center" wrapText="1"/>
    </xf>
    <xf numFmtId="0" fontId="5" fillId="0" borderId="22" xfId="0" applyFont="1" applyBorder="1" applyAlignment="1">
      <alignment horizontal="left" vertical="center" wrapText="1"/>
    </xf>
    <xf numFmtId="0" fontId="5" fillId="0" borderId="30" xfId="0" applyFont="1" applyBorder="1" applyAlignment="1">
      <alignment horizontal="right" vertical="center"/>
    </xf>
    <xf numFmtId="168" fontId="5" fillId="28" borderId="74" xfId="41" applyNumberFormat="1" applyFont="1" applyFill="1" applyBorder="1" applyAlignment="1" applyProtection="1">
      <alignment horizontal="center" vertical="center"/>
      <protection locked="0"/>
    </xf>
    <xf numFmtId="43" fontId="5" fillId="0" borderId="10" xfId="41" applyFont="1" applyFill="1" applyBorder="1" applyAlignment="1">
      <alignment horizontal="center" vertical="center"/>
    </xf>
    <xf numFmtId="168" fontId="5" fillId="0" borderId="74" xfId="41" applyNumberFormat="1" applyFont="1" applyFill="1" applyBorder="1" applyAlignment="1" applyProtection="1">
      <alignment horizontal="center" vertical="center"/>
      <protection locked="0"/>
    </xf>
    <xf numFmtId="172" fontId="5" fillId="28" borderId="10" xfId="335" applyNumberFormat="1" applyFont="1" applyFill="1" applyBorder="1" applyAlignment="1">
      <alignment horizontal="center" vertical="center" wrapText="1"/>
    </xf>
    <xf numFmtId="9" fontId="5" fillId="28" borderId="10" xfId="0" applyNumberFormat="1" applyFont="1" applyFill="1" applyBorder="1" applyAlignment="1">
      <alignment horizontal="center" vertical="center" wrapText="1"/>
    </xf>
    <xf numFmtId="0" fontId="5" fillId="0" borderId="31" xfId="0" applyFont="1" applyBorder="1" applyAlignment="1">
      <alignment horizontal="right" vertical="center"/>
    </xf>
    <xf numFmtId="172" fontId="5" fillId="28" borderId="10" xfId="0" applyNumberFormat="1" applyFont="1" applyFill="1" applyBorder="1" applyAlignment="1">
      <alignment horizontal="center" vertical="center"/>
    </xf>
    <xf numFmtId="0" fontId="5" fillId="0" borderId="0" xfId="0" applyFont="1" applyAlignment="1">
      <alignment horizontal="right" vertical="center"/>
    </xf>
    <xf numFmtId="0" fontId="5" fillId="0" borderId="22" xfId="0" applyFont="1" applyBorder="1" applyAlignment="1">
      <alignment vertical="center" wrapText="1"/>
    </xf>
    <xf numFmtId="3" fontId="5" fillId="28" borderId="32" xfId="0" applyNumberFormat="1" applyFont="1" applyFill="1" applyBorder="1" applyAlignment="1">
      <alignment horizontal="center" vertical="center" wrapText="1"/>
    </xf>
    <xf numFmtId="0" fontId="5" fillId="0" borderId="34" xfId="0" applyFont="1" applyBorder="1" applyAlignment="1">
      <alignment vertical="center"/>
    </xf>
    <xf numFmtId="0" fontId="5" fillId="28" borderId="10" xfId="0" applyFont="1" applyFill="1" applyBorder="1" applyAlignment="1">
      <alignment vertical="center"/>
    </xf>
    <xf numFmtId="0" fontId="5" fillId="0" borderId="34" xfId="0" applyFont="1" applyBorder="1" applyAlignment="1">
      <alignment vertical="center" wrapText="1"/>
    </xf>
    <xf numFmtId="0" fontId="5" fillId="36" borderId="27" xfId="0" applyFont="1" applyFill="1" applyBorder="1" applyAlignment="1">
      <alignment vertical="center" wrapText="1"/>
    </xf>
    <xf numFmtId="0" fontId="5" fillId="0" borderId="32" xfId="0" applyFont="1" applyBorder="1" applyAlignment="1">
      <alignment horizontal="left" vertical="center" wrapText="1"/>
    </xf>
    <xf numFmtId="10" fontId="52" fillId="28" borderId="10" xfId="335" applyNumberFormat="1" applyFont="1" applyFill="1" applyBorder="1" applyAlignment="1">
      <alignment horizontal="center" vertical="center" wrapText="1"/>
    </xf>
    <xf numFmtId="0" fontId="5" fillId="0" borderId="32" xfId="0" applyFont="1" applyBorder="1" applyAlignment="1">
      <alignment horizontal="left" vertical="center"/>
    </xf>
    <xf numFmtId="0" fontId="5" fillId="0" borderId="22" xfId="0" applyFont="1" applyBorder="1"/>
    <xf numFmtId="168" fontId="5" fillId="36" borderId="10" xfId="41" applyNumberFormat="1" applyFont="1" applyFill="1" applyBorder="1" applyAlignment="1">
      <alignment vertical="center" wrapText="1"/>
    </xf>
    <xf numFmtId="0" fontId="5" fillId="28" borderId="0" xfId="0" applyFont="1" applyFill="1" applyAlignment="1">
      <alignment vertical="center"/>
    </xf>
    <xf numFmtId="4" fontId="5" fillId="28" borderId="0" xfId="0" applyNumberFormat="1" applyFont="1" applyFill="1" applyAlignment="1" applyProtection="1">
      <alignment horizontal="center" vertical="center"/>
      <protection locked="0"/>
    </xf>
    <xf numFmtId="168" fontId="5" fillId="28" borderId="0" xfId="41" applyNumberFormat="1" applyFont="1" applyFill="1" applyBorder="1" applyAlignment="1">
      <alignment vertical="center"/>
    </xf>
    <xf numFmtId="168" fontId="5" fillId="0" borderId="0" xfId="41" applyNumberFormat="1" applyFont="1" applyFill="1" applyBorder="1" applyAlignment="1">
      <alignment vertical="center" wrapText="1"/>
    </xf>
    <xf numFmtId="168" fontId="5" fillId="0" borderId="0" xfId="41" applyNumberFormat="1" applyFont="1" applyFill="1" applyBorder="1" applyAlignment="1">
      <alignment horizontal="center" vertical="center"/>
    </xf>
    <xf numFmtId="168" fontId="5" fillId="0" borderId="0" xfId="0" applyNumberFormat="1" applyFont="1" applyAlignment="1">
      <alignment vertical="center"/>
    </xf>
    <xf numFmtId="4" fontId="5" fillId="0" borderId="0" xfId="0" applyNumberFormat="1" applyFont="1" applyAlignment="1" applyProtection="1">
      <alignment horizontal="center" vertical="center"/>
      <protection locked="0"/>
    </xf>
    <xf numFmtId="43" fontId="5" fillId="0" borderId="0" xfId="0" applyNumberFormat="1" applyFont="1" applyAlignment="1">
      <alignment vertical="center"/>
    </xf>
    <xf numFmtId="168" fontId="5" fillId="0" borderId="0" xfId="41" applyNumberFormat="1" applyFont="1" applyFill="1" applyBorder="1" applyAlignment="1">
      <alignment vertical="center"/>
    </xf>
    <xf numFmtId="184" fontId="5" fillId="0" borderId="0" xfId="0" applyNumberFormat="1" applyFont="1" applyAlignment="1">
      <alignment vertical="center"/>
    </xf>
    <xf numFmtId="168" fontId="5" fillId="28" borderId="0" xfId="41" applyNumberFormat="1" applyFont="1" applyFill="1" applyBorder="1" applyAlignment="1">
      <alignment vertical="center" wrapText="1"/>
    </xf>
    <xf numFmtId="0" fontId="47" fillId="0" borderId="0" xfId="0" applyFont="1" applyAlignment="1">
      <alignment vertical="center"/>
    </xf>
    <xf numFmtId="172" fontId="5" fillId="0" borderId="0" xfId="0" applyNumberFormat="1" applyFont="1" applyAlignment="1">
      <alignment vertical="center"/>
    </xf>
    <xf numFmtId="0" fontId="33" fillId="32" borderId="27" xfId="0" applyFont="1" applyFill="1" applyBorder="1" applyAlignment="1">
      <alignment horizontal="center" vertical="center"/>
    </xf>
    <xf numFmtId="168" fontId="5" fillId="28" borderId="0" xfId="0" applyNumberFormat="1" applyFont="1" applyFill="1" applyAlignment="1">
      <alignment horizontal="center" vertical="center"/>
    </xf>
    <xf numFmtId="0" fontId="5" fillId="0" borderId="75" xfId="0" applyFont="1" applyBorder="1" applyAlignment="1">
      <alignment vertical="center" wrapText="1"/>
    </xf>
    <xf numFmtId="168" fontId="5" fillId="41" borderId="54" xfId="41" applyNumberFormat="1" applyFont="1" applyFill="1" applyBorder="1" applyAlignment="1" applyProtection="1">
      <alignment horizontal="center" vertical="center"/>
    </xf>
    <xf numFmtId="168" fontId="5" fillId="28" borderId="0" xfId="41" applyNumberFormat="1" applyFont="1" applyFill="1" applyAlignment="1">
      <alignment vertical="center"/>
    </xf>
    <xf numFmtId="168" fontId="5" fillId="0" borderId="0" xfId="41" applyNumberFormat="1" applyFont="1" applyAlignment="1">
      <alignment vertical="center"/>
    </xf>
    <xf numFmtId="170" fontId="5" fillId="0" borderId="0" xfId="0" applyNumberFormat="1" applyFont="1" applyAlignment="1">
      <alignment vertical="center"/>
    </xf>
    <xf numFmtId="0" fontId="5" fillId="0" borderId="57" xfId="0" applyFont="1" applyBorder="1" applyAlignment="1">
      <alignment vertical="center" wrapText="1"/>
    </xf>
    <xf numFmtId="168" fontId="5" fillId="39" borderId="10" xfId="41" applyNumberFormat="1" applyFont="1" applyFill="1" applyBorder="1" applyAlignment="1">
      <alignment horizontal="center" vertical="center"/>
    </xf>
    <xf numFmtId="0" fontId="5" fillId="0" borderId="10" xfId="0" applyFont="1" applyBorder="1" applyAlignment="1">
      <alignment vertical="center" wrapText="1"/>
    </xf>
    <xf numFmtId="168" fontId="5" fillId="41" borderId="58" xfId="41" applyNumberFormat="1" applyFont="1" applyFill="1" applyBorder="1" applyAlignment="1" applyProtection="1">
      <alignment horizontal="center" vertical="center"/>
    </xf>
    <xf numFmtId="168" fontId="5" fillId="41" borderId="10" xfId="41" applyNumberFormat="1" applyFont="1" applyFill="1" applyBorder="1" applyAlignment="1" applyProtection="1">
      <alignment horizontal="center" vertical="center"/>
    </xf>
    <xf numFmtId="168" fontId="5" fillId="0" borderId="0" xfId="41" applyNumberFormat="1" applyFont="1" applyFill="1" applyAlignment="1">
      <alignment vertical="center"/>
    </xf>
    <xf numFmtId="0" fontId="5" fillId="0" borderId="33" xfId="0" applyFont="1" applyBorder="1" applyAlignment="1">
      <alignment vertical="center"/>
    </xf>
    <xf numFmtId="0" fontId="5" fillId="0" borderId="31" xfId="0" applyFont="1" applyBorder="1" applyAlignment="1">
      <alignment vertical="center"/>
    </xf>
    <xf numFmtId="0" fontId="5" fillId="0" borderId="22" xfId="0" applyFont="1" applyBorder="1" applyAlignment="1">
      <alignment horizontal="right" vertical="center"/>
    </xf>
    <xf numFmtId="168" fontId="5" fillId="0" borderId="10" xfId="41" applyNumberFormat="1" applyFont="1" applyFill="1" applyBorder="1" applyAlignment="1">
      <alignment horizontal="center" vertical="center" wrapText="1"/>
    </xf>
    <xf numFmtId="0" fontId="5" fillId="29" borderId="10" xfId="0" applyFont="1" applyFill="1" applyBorder="1" applyAlignment="1">
      <alignment vertical="center"/>
    </xf>
    <xf numFmtId="168" fontId="5" fillId="38" borderId="54" xfId="41" applyNumberFormat="1" applyFont="1" applyFill="1" applyBorder="1" applyAlignment="1" applyProtection="1">
      <alignment horizontal="center" vertical="center"/>
      <protection locked="0"/>
    </xf>
    <xf numFmtId="170" fontId="5" fillId="0" borderId="0" xfId="41" applyNumberFormat="1" applyFont="1" applyAlignment="1">
      <alignment vertical="center"/>
    </xf>
    <xf numFmtId="168" fontId="5" fillId="0" borderId="0" xfId="0" applyNumberFormat="1" applyFont="1" applyAlignment="1">
      <alignment horizontal="center" vertical="center"/>
    </xf>
    <xf numFmtId="168" fontId="5" fillId="0" borderId="0" xfId="41" applyNumberFormat="1" applyFont="1" applyFill="1" applyBorder="1" applyAlignment="1" applyProtection="1">
      <alignment horizontal="center" vertical="center"/>
      <protection locked="0"/>
    </xf>
    <xf numFmtId="0" fontId="5" fillId="0" borderId="73" xfId="0" applyFont="1" applyBorder="1" applyAlignment="1">
      <alignment horizontal="left" vertical="center"/>
    </xf>
    <xf numFmtId="168" fontId="5" fillId="35" borderId="74" xfId="41" applyNumberFormat="1" applyFont="1" applyFill="1" applyBorder="1" applyAlignment="1" applyProtection="1">
      <alignment horizontal="center" vertical="center"/>
      <protection locked="0"/>
    </xf>
    <xf numFmtId="168" fontId="5" fillId="29" borderId="54" xfId="41" applyNumberFormat="1" applyFont="1" applyFill="1" applyBorder="1" applyAlignment="1" applyProtection="1">
      <alignment horizontal="center" vertical="center"/>
      <protection locked="0"/>
    </xf>
    <xf numFmtId="0" fontId="5" fillId="0" borderId="75" xfId="0" applyFont="1" applyBorder="1" applyAlignment="1">
      <alignment horizontal="left" vertical="center"/>
    </xf>
    <xf numFmtId="168" fontId="5" fillId="35" borderId="54" xfId="41" applyNumberFormat="1" applyFont="1" applyFill="1" applyBorder="1" applyAlignment="1" applyProtection="1">
      <alignment horizontal="center" vertical="center"/>
      <protection locked="0"/>
    </xf>
    <xf numFmtId="0" fontId="5" fillId="0" borderId="57" xfId="0" applyFont="1" applyBorder="1" applyAlignment="1">
      <alignment horizontal="left" vertical="center"/>
    </xf>
    <xf numFmtId="43" fontId="5" fillId="0" borderId="0" xfId="41" applyFont="1" applyAlignment="1">
      <alignment vertical="center"/>
    </xf>
    <xf numFmtId="168" fontId="5" fillId="35" borderId="75" xfId="41" applyNumberFormat="1" applyFont="1" applyFill="1" applyBorder="1" applyAlignment="1" applyProtection="1">
      <alignment horizontal="center" vertical="center"/>
      <protection locked="0"/>
    </xf>
    <xf numFmtId="43" fontId="5" fillId="0" borderId="0" xfId="41" applyFont="1"/>
    <xf numFmtId="170" fontId="5" fillId="0" borderId="0" xfId="0" applyNumberFormat="1" applyFont="1"/>
    <xf numFmtId="0" fontId="32" fillId="0" borderId="0" xfId="0" applyFont="1" applyAlignment="1">
      <alignment horizontal="right" vertical="center"/>
    </xf>
    <xf numFmtId="168" fontId="5" fillId="28" borderId="0" xfId="0" applyNumberFormat="1" applyFont="1" applyFill="1" applyAlignment="1">
      <alignment vertical="center"/>
    </xf>
    <xf numFmtId="43" fontId="5" fillId="0" borderId="0" xfId="41" applyFont="1" applyFill="1" applyBorder="1" applyAlignment="1">
      <alignment horizontal="center" vertical="center"/>
    </xf>
    <xf numFmtId="43" fontId="5" fillId="0" borderId="0" xfId="41" applyFont="1" applyFill="1" applyBorder="1" applyAlignment="1">
      <alignment vertical="center"/>
    </xf>
    <xf numFmtId="0" fontId="33" fillId="0" borderId="0" xfId="0" applyFont="1" applyAlignment="1">
      <alignment vertical="center" wrapText="1"/>
    </xf>
    <xf numFmtId="168" fontId="5" fillId="43" borderId="32" xfId="41" applyNumberFormat="1" applyFont="1" applyFill="1" applyBorder="1" applyAlignment="1">
      <alignment horizontal="center" vertical="center" wrapText="1"/>
    </xf>
    <xf numFmtId="168" fontId="5" fillId="28" borderId="54" xfId="41" applyNumberFormat="1" applyFont="1" applyFill="1" applyBorder="1" applyAlignment="1" applyProtection="1">
      <alignment horizontal="center" vertical="center"/>
      <protection locked="0"/>
    </xf>
    <xf numFmtId="168" fontId="5" fillId="0" borderId="10" xfId="41" applyNumberFormat="1" applyFont="1" applyBorder="1" applyAlignment="1">
      <alignment horizontal="center" vertical="center"/>
    </xf>
    <xf numFmtId="4" fontId="5" fillId="35" borderId="10" xfId="0" applyNumberFormat="1" applyFont="1" applyFill="1" applyBorder="1" applyAlignment="1" applyProtection="1">
      <alignment horizontal="center" vertical="center"/>
      <protection locked="0"/>
    </xf>
    <xf numFmtId="0" fontId="49" fillId="34" borderId="0" xfId="0" applyFont="1" applyFill="1" applyAlignment="1">
      <alignment horizontal="center" vertical="center"/>
    </xf>
    <xf numFmtId="171" fontId="49" fillId="34" borderId="10" xfId="0" applyNumberFormat="1" applyFont="1" applyFill="1" applyBorder="1" applyAlignment="1">
      <alignment horizontal="left" vertical="center"/>
    </xf>
    <xf numFmtId="171" fontId="49" fillId="34" borderId="10" xfId="0" applyNumberFormat="1" applyFont="1" applyFill="1" applyBorder="1" applyAlignment="1">
      <alignment horizontal="center" vertical="center"/>
    </xf>
    <xf numFmtId="0" fontId="5" fillId="36" borderId="20" xfId="0" applyFont="1" applyFill="1" applyBorder="1" applyAlignment="1">
      <alignment vertical="center" wrapText="1"/>
    </xf>
    <xf numFmtId="0" fontId="46" fillId="0" borderId="76" xfId="0" applyFont="1" applyBorder="1" applyAlignment="1">
      <alignment horizontal="center" vertical="center" wrapText="1"/>
    </xf>
    <xf numFmtId="0" fontId="46" fillId="0" borderId="29" xfId="0" applyFont="1" applyBorder="1"/>
    <xf numFmtId="0" fontId="49" fillId="34" borderId="10" xfId="0" applyFont="1" applyFill="1" applyBorder="1" applyAlignment="1">
      <alignment horizontal="right"/>
    </xf>
    <xf numFmtId="0" fontId="14" fillId="0" borderId="45" xfId="0" applyFont="1" applyBorder="1" applyAlignment="1">
      <alignment horizontal="center"/>
    </xf>
    <xf numFmtId="0" fontId="33" fillId="0" borderId="28" xfId="0" applyFont="1" applyBorder="1" applyAlignment="1">
      <alignment horizontal="left" vertical="center" wrapText="1"/>
    </xf>
    <xf numFmtId="0" fontId="5" fillId="0" borderId="28" xfId="0" applyFont="1" applyBorder="1" applyAlignment="1">
      <alignment horizontal="left" vertical="top" wrapText="1"/>
    </xf>
    <xf numFmtId="168" fontId="14" fillId="0" borderId="28" xfId="41" applyNumberFormat="1" applyFont="1" applyFill="1" applyBorder="1"/>
    <xf numFmtId="168" fontId="14" fillId="0" borderId="44" xfId="41" applyNumberFormat="1" applyFont="1" applyFill="1" applyBorder="1"/>
    <xf numFmtId="0" fontId="33" fillId="0" borderId="19" xfId="0" applyFont="1" applyBorder="1"/>
    <xf numFmtId="0" fontId="38" fillId="0" borderId="0" xfId="0" applyFont="1"/>
    <xf numFmtId="172" fontId="5" fillId="0" borderId="10" xfId="0" applyNumberFormat="1" applyFont="1" applyBorder="1" applyAlignment="1">
      <alignment horizontal="center" vertical="center"/>
    </xf>
    <xf numFmtId="10" fontId="5" fillId="0" borderId="10" xfId="335" applyNumberFormat="1" applyFont="1" applyFill="1" applyBorder="1" applyAlignment="1">
      <alignment horizontal="center" vertical="center" wrapText="1"/>
    </xf>
    <xf numFmtId="0" fontId="47" fillId="39" borderId="22" xfId="0" applyFont="1" applyFill="1" applyBorder="1" applyAlignment="1">
      <alignment vertical="center" wrapText="1"/>
    </xf>
    <xf numFmtId="0" fontId="53" fillId="0" borderId="10" xfId="0" applyFont="1" applyBorder="1"/>
    <xf numFmtId="0" fontId="47" fillId="35" borderId="70" xfId="0" applyFont="1" applyFill="1" applyBorder="1" applyAlignment="1">
      <alignment horizontal="center" vertical="center" wrapText="1"/>
    </xf>
    <xf numFmtId="0" fontId="47" fillId="35" borderId="54" xfId="0" applyFont="1" applyFill="1" applyBorder="1" applyAlignment="1">
      <alignment horizontal="center" vertical="center" wrapText="1"/>
    </xf>
    <xf numFmtId="0" fontId="47" fillId="35" borderId="65" xfId="0" applyFont="1" applyFill="1" applyBorder="1" applyAlignment="1">
      <alignment horizontal="center" vertical="center" wrapText="1"/>
    </xf>
    <xf numFmtId="171" fontId="49" fillId="34" borderId="10" xfId="0" applyNumberFormat="1" applyFont="1" applyFill="1" applyBorder="1" applyAlignment="1">
      <alignment horizontal="center" vertical="center" wrapText="1"/>
    </xf>
    <xf numFmtId="171" fontId="47" fillId="0" borderId="10" xfId="0" applyNumberFormat="1" applyFont="1" applyBorder="1" applyAlignment="1">
      <alignment horizontal="left" wrapText="1"/>
    </xf>
    <xf numFmtId="43" fontId="46" fillId="0" borderId="0" xfId="41" applyFont="1" applyFill="1" applyBorder="1" applyAlignment="1">
      <alignment horizontal="center" vertical="center"/>
    </xf>
    <xf numFmtId="43" fontId="46" fillId="0" borderId="0" xfId="41" applyFont="1" applyFill="1" applyBorder="1" applyAlignment="1">
      <alignment horizontal="center" vertical="center" wrapText="1"/>
    </xf>
    <xf numFmtId="168" fontId="5" fillId="0" borderId="37" xfId="41" applyNumberFormat="1" applyFont="1" applyFill="1" applyBorder="1" applyAlignment="1" applyProtection="1">
      <alignment horizontal="center" vertical="center"/>
      <protection locked="0"/>
    </xf>
    <xf numFmtId="0" fontId="53" fillId="0" borderId="0" xfId="0" applyFont="1" applyAlignment="1">
      <alignment horizontal="right"/>
    </xf>
    <xf numFmtId="0" fontId="65" fillId="0" borderId="10" xfId="0" applyFont="1" applyBorder="1"/>
    <xf numFmtId="0" fontId="49" fillId="34" borderId="59" xfId="0" applyFont="1" applyFill="1" applyBorder="1"/>
    <xf numFmtId="168" fontId="33" fillId="0" borderId="33" xfId="41" applyNumberFormat="1" applyFont="1" applyFill="1" applyBorder="1" applyAlignment="1">
      <alignment horizontal="left" vertical="center"/>
    </xf>
    <xf numFmtId="0" fontId="5" fillId="35" borderId="10" xfId="0" applyFont="1" applyFill="1" applyBorder="1"/>
    <xf numFmtId="0" fontId="5" fillId="35" borderId="22" xfId="0" applyFont="1" applyFill="1" applyBorder="1"/>
    <xf numFmtId="0" fontId="5" fillId="35" borderId="27" xfId="0" applyFont="1" applyFill="1" applyBorder="1"/>
    <xf numFmtId="43" fontId="47" fillId="0" borderId="0" xfId="41" applyFont="1" applyFill="1" applyBorder="1" applyAlignment="1">
      <alignment horizontal="center"/>
    </xf>
    <xf numFmtId="0" fontId="33" fillId="0" borderId="32" xfId="0" applyFont="1" applyBorder="1" applyAlignment="1">
      <alignment horizontal="justify" vertical="top" wrapText="1"/>
    </xf>
    <xf numFmtId="0" fontId="5" fillId="0" borderId="32" xfId="0" applyFont="1" applyBorder="1" applyAlignment="1">
      <alignment horizontal="left" vertical="top"/>
    </xf>
    <xf numFmtId="49" fontId="47" fillId="0" borderId="32" xfId="0" quotePrefix="1" applyNumberFormat="1" applyFont="1" applyBorder="1" applyAlignment="1">
      <alignment horizontal="center"/>
    </xf>
    <xf numFmtId="0" fontId="5" fillId="0" borderId="32" xfId="0" applyFont="1" applyBorder="1" applyAlignment="1">
      <alignment horizontal="left" vertical="top" wrapText="1"/>
    </xf>
    <xf numFmtId="0" fontId="33" fillId="0" borderId="34" xfId="0" applyFont="1" applyBorder="1" applyAlignment="1">
      <alignment horizontal="left" vertical="top" wrapText="1"/>
    </xf>
    <xf numFmtId="0" fontId="5" fillId="0" borderId="34" xfId="0" applyFont="1" applyBorder="1" applyAlignment="1">
      <alignment horizontal="left" vertical="top" wrapText="1"/>
    </xf>
    <xf numFmtId="0" fontId="47" fillId="0" borderId="32" xfId="0" quotePrefix="1" applyFont="1" applyBorder="1" applyAlignment="1">
      <alignment horizontal="center" vertical="center" wrapText="1"/>
    </xf>
    <xf numFmtId="0" fontId="33" fillId="24" borderId="32" xfId="0" quotePrefix="1" applyFont="1" applyFill="1" applyBorder="1" applyAlignment="1">
      <alignment horizontal="center" vertical="top" wrapText="1"/>
    </xf>
    <xf numFmtId="0" fontId="46" fillId="0" borderId="0" xfId="0" applyFont="1" applyAlignment="1">
      <alignment horizontal="left" vertical="center"/>
    </xf>
    <xf numFmtId="168" fontId="5" fillId="46" borderId="10" xfId="41" applyNumberFormat="1" applyFont="1" applyFill="1" applyBorder="1" applyAlignment="1" applyProtection="1">
      <alignment horizontal="center" vertical="center"/>
      <protection locked="0"/>
    </xf>
    <xf numFmtId="168" fontId="5" fillId="0" borderId="54" xfId="41" applyNumberFormat="1" applyFont="1" applyFill="1" applyBorder="1" applyAlignment="1" applyProtection="1">
      <alignment horizontal="center" vertical="center"/>
      <protection locked="0"/>
    </xf>
    <xf numFmtId="0" fontId="64" fillId="0" borderId="21" xfId="0" applyFont="1" applyBorder="1" applyAlignment="1">
      <alignment vertical="center"/>
    </xf>
    <xf numFmtId="0" fontId="47" fillId="0" borderId="0" xfId="0" applyFont="1" applyAlignment="1">
      <alignment vertical="center" wrapText="1"/>
    </xf>
    <xf numFmtId="0" fontId="47" fillId="0" borderId="0" xfId="0" applyFont="1" applyAlignment="1">
      <alignment horizontal="left" vertical="center"/>
    </xf>
    <xf numFmtId="0" fontId="7" fillId="0" borderId="10" xfId="0" applyFont="1" applyBorder="1" applyAlignment="1">
      <alignment horizontal="left" vertical="top" wrapText="1"/>
    </xf>
    <xf numFmtId="0" fontId="66" fillId="0" borderId="0" xfId="0" applyFont="1"/>
    <xf numFmtId="0" fontId="44" fillId="0" borderId="0" xfId="0" applyFont="1"/>
    <xf numFmtId="0" fontId="42" fillId="0" borderId="0" xfId="169"/>
    <xf numFmtId="43" fontId="42" fillId="0" borderId="0" xfId="169" applyNumberFormat="1" applyFill="1"/>
    <xf numFmtId="0" fontId="49" fillId="34" borderId="59" xfId="0" applyFont="1" applyFill="1" applyBorder="1" applyAlignment="1">
      <alignment horizontal="left"/>
    </xf>
    <xf numFmtId="0" fontId="33" fillId="32" borderId="35" xfId="0" applyFont="1" applyFill="1" applyBorder="1" applyAlignment="1">
      <alignment horizontal="center" vertical="center"/>
    </xf>
    <xf numFmtId="171" fontId="46" fillId="0" borderId="0" xfId="0" applyNumberFormat="1" applyFont="1" applyAlignment="1">
      <alignment horizontal="left"/>
    </xf>
    <xf numFmtId="0" fontId="49" fillId="49" borderId="19" xfId="0" applyFont="1" applyFill="1" applyBorder="1" applyAlignment="1">
      <alignment wrapText="1"/>
    </xf>
    <xf numFmtId="0" fontId="49" fillId="49" borderId="0" xfId="0" applyFont="1" applyFill="1" applyAlignment="1">
      <alignment wrapText="1"/>
    </xf>
    <xf numFmtId="0" fontId="47" fillId="39" borderId="27" xfId="0" applyFont="1" applyFill="1" applyBorder="1" applyAlignment="1">
      <alignment vertical="center" wrapText="1"/>
    </xf>
    <xf numFmtId="0" fontId="32" fillId="29" borderId="75" xfId="0" applyFont="1" applyFill="1" applyBorder="1" applyAlignment="1">
      <alignment horizontal="left" vertical="center"/>
    </xf>
    <xf numFmtId="168" fontId="53" fillId="29" borderId="10" xfId="41" applyNumberFormat="1" applyFont="1" applyFill="1" applyBorder="1" applyAlignment="1">
      <alignment horizontal="center" vertical="center"/>
    </xf>
    <xf numFmtId="168" fontId="5" fillId="29" borderId="10" xfId="41" applyNumberFormat="1" applyFont="1" applyFill="1" applyBorder="1" applyAlignment="1">
      <alignment horizontal="center" vertical="center"/>
    </xf>
    <xf numFmtId="0" fontId="32" fillId="0" borderId="0" xfId="0" applyFont="1" applyAlignment="1">
      <alignment vertical="center"/>
    </xf>
    <xf numFmtId="168" fontId="7" fillId="39" borderId="10" xfId="41" applyNumberFormat="1" applyFont="1" applyFill="1" applyBorder="1" applyAlignment="1">
      <alignment horizontal="center" vertical="center"/>
    </xf>
    <xf numFmtId="0" fontId="54" fillId="0" borderId="0" xfId="0" applyFont="1" applyAlignment="1">
      <alignment horizontal="left" vertical="center" wrapText="1"/>
    </xf>
    <xf numFmtId="0" fontId="5" fillId="35" borderId="38" xfId="0" applyFont="1" applyFill="1" applyBorder="1" applyAlignment="1">
      <alignment horizontal="center" vertical="center" wrapText="1"/>
    </xf>
    <xf numFmtId="0" fontId="5" fillId="35" borderId="37" xfId="0" applyFont="1" applyFill="1" applyBorder="1" applyAlignment="1">
      <alignment horizontal="center" vertical="center" wrapText="1"/>
    </xf>
    <xf numFmtId="168" fontId="5" fillId="29" borderId="38" xfId="41" applyNumberFormat="1" applyFont="1" applyFill="1" applyBorder="1" applyAlignment="1">
      <alignment horizontal="center"/>
    </xf>
    <xf numFmtId="168" fontId="5" fillId="29" borderId="37" xfId="41" applyNumberFormat="1" applyFont="1" applyFill="1" applyBorder="1" applyAlignment="1">
      <alignment horizontal="center"/>
    </xf>
    <xf numFmtId="168" fontId="5" fillId="29" borderId="43" xfId="41" applyNumberFormat="1" applyFont="1" applyFill="1" applyBorder="1" applyAlignment="1">
      <alignment horizontal="center"/>
    </xf>
    <xf numFmtId="168" fontId="5" fillId="29" borderId="86" xfId="41" applyNumberFormat="1" applyFont="1" applyFill="1" applyBorder="1" applyAlignment="1">
      <alignment horizontal="center"/>
    </xf>
    <xf numFmtId="0" fontId="5" fillId="35" borderId="39" xfId="0" applyFont="1" applyFill="1" applyBorder="1" applyAlignment="1">
      <alignment horizontal="center" vertical="center" wrapText="1"/>
    </xf>
    <xf numFmtId="0" fontId="5" fillId="35" borderId="41" xfId="0" applyFont="1" applyFill="1" applyBorder="1" applyAlignment="1">
      <alignment horizontal="center" vertical="center" wrapText="1"/>
    </xf>
    <xf numFmtId="168" fontId="5" fillId="0" borderId="86" xfId="41" applyNumberFormat="1" applyFont="1" applyFill="1" applyBorder="1" applyAlignment="1">
      <alignment horizontal="center"/>
    </xf>
    <xf numFmtId="168" fontId="5" fillId="0" borderId="37" xfId="41" applyNumberFormat="1" applyFont="1" applyFill="1" applyBorder="1" applyAlignment="1">
      <alignment horizontal="center"/>
    </xf>
    <xf numFmtId="0" fontId="5" fillId="35" borderId="22" xfId="0" applyFont="1" applyFill="1" applyBorder="1" applyAlignment="1">
      <alignment horizontal="left" vertical="center" wrapText="1"/>
    </xf>
    <xf numFmtId="0" fontId="5" fillId="35" borderId="22" xfId="0" applyFont="1" applyFill="1" applyBorder="1" applyAlignment="1">
      <alignment horizontal="center" vertical="center"/>
    </xf>
    <xf numFmtId="43" fontId="5" fillId="0" borderId="22" xfId="41" applyFont="1" applyFill="1" applyBorder="1"/>
    <xf numFmtId="0" fontId="5" fillId="0" borderId="15" xfId="0" applyFont="1" applyBorder="1"/>
    <xf numFmtId="0" fontId="5" fillId="0" borderId="16" xfId="0" applyFont="1" applyBorder="1"/>
    <xf numFmtId="168" fontId="5" fillId="0" borderId="38" xfId="41" applyNumberFormat="1" applyFont="1" applyFill="1" applyBorder="1"/>
    <xf numFmtId="168" fontId="5" fillId="0" borderId="39" xfId="41" applyNumberFormat="1" applyFont="1" applyFill="1" applyBorder="1"/>
    <xf numFmtId="0" fontId="33" fillId="35" borderId="10" xfId="0" applyFont="1" applyFill="1" applyBorder="1"/>
    <xf numFmtId="0" fontId="49" fillId="0" borderId="23" xfId="0" applyFont="1" applyBorder="1" applyAlignment="1">
      <alignment horizontal="center" vertical="center"/>
    </xf>
    <xf numFmtId="0" fontId="64" fillId="0" borderId="52" xfId="0" applyFont="1" applyBorder="1" applyAlignment="1">
      <alignment horizontal="left" vertical="center"/>
    </xf>
    <xf numFmtId="0" fontId="57" fillId="0" borderId="54" xfId="0" applyFont="1" applyBorder="1" applyAlignment="1">
      <alignment horizontal="left" wrapText="1"/>
    </xf>
    <xf numFmtId="168" fontId="47" fillId="0" borderId="54" xfId="41" applyNumberFormat="1" applyFont="1" applyFill="1" applyBorder="1" applyAlignment="1">
      <alignment horizontal="center" wrapText="1"/>
    </xf>
    <xf numFmtId="0" fontId="47" fillId="38" borderId="43" xfId="0" applyFont="1" applyFill="1" applyBorder="1" applyAlignment="1">
      <alignment horizontal="center" vertical="center" wrapText="1"/>
    </xf>
    <xf numFmtId="0" fontId="47" fillId="38" borderId="31" xfId="0" applyFont="1" applyFill="1" applyBorder="1" applyAlignment="1">
      <alignment horizontal="center" vertical="center" wrapText="1"/>
    </xf>
    <xf numFmtId="0" fontId="47" fillId="38" borderId="86" xfId="0" applyFont="1" applyFill="1" applyBorder="1" applyAlignment="1">
      <alignment horizontal="center" vertical="center" wrapText="1"/>
    </xf>
    <xf numFmtId="0" fontId="47" fillId="38" borderId="43" xfId="0" applyFont="1" applyFill="1" applyBorder="1" applyAlignment="1">
      <alignment horizontal="justify" vertical="center" wrapText="1"/>
    </xf>
    <xf numFmtId="0" fontId="47" fillId="38" borderId="31" xfId="0" applyFont="1" applyFill="1" applyBorder="1" applyAlignment="1">
      <alignment horizontal="justify" vertical="center" wrapText="1"/>
    </xf>
    <xf numFmtId="0" fontId="47" fillId="38" borderId="86" xfId="0" applyFont="1" applyFill="1" applyBorder="1" applyAlignment="1">
      <alignment horizontal="justify" vertical="center" wrapText="1"/>
    </xf>
    <xf numFmtId="168" fontId="5" fillId="29" borderId="40" xfId="50" applyNumberFormat="1" applyFont="1" applyFill="1" applyBorder="1" applyAlignment="1">
      <alignment horizontal="center"/>
    </xf>
    <xf numFmtId="168" fontId="5" fillId="29" borderId="41" xfId="50" applyNumberFormat="1" applyFont="1" applyFill="1" applyBorder="1"/>
    <xf numFmtId="3" fontId="52" fillId="29" borderId="10" xfId="0" applyNumberFormat="1" applyFont="1" applyFill="1" applyBorder="1"/>
    <xf numFmtId="3" fontId="52" fillId="29" borderId="37" xfId="0" applyNumberFormat="1" applyFont="1" applyFill="1" applyBorder="1"/>
    <xf numFmtId="0" fontId="52" fillId="29" borderId="10" xfId="0" applyFont="1" applyFill="1" applyBorder="1"/>
    <xf numFmtId="168" fontId="5" fillId="29" borderId="10" xfId="50" applyNumberFormat="1" applyFont="1" applyFill="1" applyBorder="1" applyAlignment="1">
      <alignment horizontal="center" vertical="center"/>
    </xf>
    <xf numFmtId="168" fontId="5" fillId="29" borderId="37" xfId="50" applyNumberFormat="1" applyFont="1" applyFill="1" applyBorder="1"/>
    <xf numFmtId="168" fontId="5" fillId="29" borderId="10" xfId="50" applyNumberFormat="1" applyFont="1" applyFill="1" applyBorder="1" applyAlignment="1">
      <alignment horizontal="center"/>
    </xf>
    <xf numFmtId="175" fontId="5" fillId="29" borderId="10" xfId="50" applyNumberFormat="1" applyFont="1" applyFill="1" applyBorder="1" applyAlignment="1">
      <alignment horizontal="center"/>
    </xf>
    <xf numFmtId="175" fontId="5" fillId="29" borderId="37" xfId="50" applyNumberFormat="1" applyFont="1" applyFill="1" applyBorder="1"/>
    <xf numFmtId="177" fontId="5" fillId="29" borderId="10" xfId="50" applyNumberFormat="1" applyFont="1" applyFill="1" applyBorder="1" applyAlignment="1">
      <alignment horizontal="center"/>
    </xf>
    <xf numFmtId="168" fontId="5" fillId="29" borderId="37" xfId="50" applyNumberFormat="1" applyFont="1" applyFill="1" applyBorder="1" applyAlignment="1">
      <alignment horizontal="center"/>
    </xf>
    <xf numFmtId="0" fontId="5" fillId="44" borderId="0" xfId="0" applyFont="1" applyFill="1" applyAlignment="1">
      <alignment horizontal="left" vertical="top" wrapText="1"/>
    </xf>
    <xf numFmtId="168" fontId="5" fillId="44" borderId="0" xfId="41" applyNumberFormat="1" applyFont="1" applyFill="1" applyBorder="1" applyAlignment="1">
      <alignment horizontal="left" vertical="top" wrapText="1"/>
    </xf>
    <xf numFmtId="43" fontId="14" fillId="44" borderId="0" xfId="53" applyFont="1" applyFill="1" applyBorder="1"/>
    <xf numFmtId="43" fontId="33" fillId="44" borderId="0" xfId="41" applyFont="1" applyFill="1" applyBorder="1" applyAlignment="1">
      <alignment horizontal="left" vertical="top" wrapText="1"/>
    </xf>
    <xf numFmtId="164" fontId="53" fillId="44" borderId="0" xfId="0" applyNumberFormat="1" applyFont="1" applyFill="1"/>
    <xf numFmtId="0" fontId="59" fillId="0" borderId="0" xfId="0" applyFont="1"/>
    <xf numFmtId="0" fontId="49" fillId="34" borderId="10" xfId="0" applyFont="1" applyFill="1" applyBorder="1" applyAlignment="1">
      <alignment wrapText="1"/>
    </xf>
    <xf numFmtId="0" fontId="46" fillId="0" borderId="0" xfId="0" applyFont="1" applyAlignment="1">
      <alignment wrapText="1"/>
    </xf>
    <xf numFmtId="0" fontId="3" fillId="0" borderId="0" xfId="0" applyFont="1"/>
    <xf numFmtId="0" fontId="5" fillId="0" borderId="16" xfId="0" applyFont="1" applyBorder="1" applyAlignment="1">
      <alignment wrapText="1"/>
    </xf>
    <xf numFmtId="0" fontId="5" fillId="29" borderId="75" xfId="0" applyFont="1" applyFill="1" applyBorder="1" applyAlignment="1">
      <alignment horizontal="left" vertical="center"/>
    </xf>
    <xf numFmtId="168" fontId="3" fillId="28" borderId="0" xfId="41" applyNumberFormat="1" applyFont="1" applyFill="1"/>
    <xf numFmtId="0" fontId="49" fillId="0" borderId="0" xfId="0" applyFont="1" applyAlignment="1">
      <alignment horizontal="center" wrapText="1"/>
    </xf>
    <xf numFmtId="0" fontId="58" fillId="0" borderId="0" xfId="0" applyFont="1" applyAlignment="1">
      <alignment horizontal="left"/>
    </xf>
    <xf numFmtId="0" fontId="5" fillId="44" borderId="0" xfId="0" applyFont="1" applyFill="1" applyAlignment="1">
      <alignment horizontal="right" vertical="center"/>
    </xf>
    <xf numFmtId="0" fontId="5" fillId="44" borderId="0" xfId="0" applyFont="1" applyFill="1" applyAlignment="1">
      <alignment vertical="center" wrapText="1"/>
    </xf>
    <xf numFmtId="168" fontId="47" fillId="40" borderId="10" xfId="0" applyNumberFormat="1" applyFont="1" applyFill="1" applyBorder="1" applyAlignment="1">
      <alignment horizontal="center" wrapText="1"/>
    </xf>
    <xf numFmtId="0" fontId="32" fillId="0" borderId="0" xfId="0" applyFont="1" applyAlignment="1">
      <alignment vertical="center" wrapText="1"/>
    </xf>
    <xf numFmtId="0" fontId="49" fillId="34" borderId="0" xfId="0" applyFont="1" applyFill="1" applyAlignment="1">
      <alignment horizontal="left"/>
    </xf>
    <xf numFmtId="0" fontId="43" fillId="0" borderId="0" xfId="0" applyFont="1" applyAlignment="1">
      <alignment horizontal="center"/>
    </xf>
    <xf numFmtId="0" fontId="67" fillId="0" borderId="0" xfId="0" applyFont="1" applyAlignment="1">
      <alignment horizontal="center"/>
    </xf>
    <xf numFmtId="0" fontId="0" fillId="0" borderId="19" xfId="0" applyBorder="1"/>
    <xf numFmtId="0" fontId="0" fillId="0" borderId="26" xfId="0" applyBorder="1"/>
    <xf numFmtId="0" fontId="53" fillId="0" borderId="0" xfId="0" applyFont="1" applyAlignment="1">
      <alignment horizontal="center"/>
    </xf>
    <xf numFmtId="0" fontId="47" fillId="0" borderId="19" xfId="0" applyFont="1" applyBorder="1" applyAlignment="1">
      <alignment wrapText="1"/>
    </xf>
    <xf numFmtId="0" fontId="48" fillId="0" borderId="0" xfId="0" applyFont="1" applyAlignment="1">
      <alignment horizontal="right" wrapText="1"/>
    </xf>
    <xf numFmtId="0" fontId="47" fillId="0" borderId="26" xfId="0" applyFont="1" applyBorder="1" applyAlignment="1">
      <alignment wrapText="1"/>
    </xf>
    <xf numFmtId="0" fontId="0" fillId="0" borderId="21" xfId="0" applyBorder="1"/>
    <xf numFmtId="0" fontId="56" fillId="0" borderId="10" xfId="0" applyFont="1" applyBorder="1"/>
    <xf numFmtId="0" fontId="56" fillId="0" borderId="10" xfId="0" applyFont="1" applyBorder="1" applyAlignment="1">
      <alignment horizontal="left" wrapText="1" indent="2"/>
    </xf>
    <xf numFmtId="168" fontId="5" fillId="0" borderId="43" xfId="41" applyNumberFormat="1" applyFont="1" applyFill="1" applyBorder="1" applyAlignment="1">
      <alignment horizontal="center"/>
    </xf>
    <xf numFmtId="168" fontId="5" fillId="0" borderId="38" xfId="41" applyNumberFormat="1" applyFont="1" applyFill="1" applyBorder="1" applyAlignment="1">
      <alignment horizontal="center"/>
    </xf>
    <xf numFmtId="168" fontId="5" fillId="32" borderId="43" xfId="41" applyNumberFormat="1" applyFont="1" applyFill="1" applyBorder="1" applyAlignment="1">
      <alignment horizontal="center"/>
    </xf>
    <xf numFmtId="168" fontId="5" fillId="32" borderId="86" xfId="41" applyNumberFormat="1" applyFont="1" applyFill="1" applyBorder="1" applyAlignment="1">
      <alignment horizontal="center"/>
    </xf>
    <xf numFmtId="168" fontId="5" fillId="32" borderId="38" xfId="41" applyNumberFormat="1" applyFont="1" applyFill="1" applyBorder="1" applyAlignment="1">
      <alignment horizontal="center"/>
    </xf>
    <xf numFmtId="168" fontId="5" fillId="32" borderId="37" xfId="41" applyNumberFormat="1" applyFont="1" applyFill="1" applyBorder="1" applyAlignment="1">
      <alignment horizontal="center"/>
    </xf>
    <xf numFmtId="0" fontId="47" fillId="35" borderId="70" xfId="0" applyFont="1" applyFill="1" applyBorder="1" applyAlignment="1">
      <alignment horizontal="left" wrapText="1"/>
    </xf>
    <xf numFmtId="0" fontId="57" fillId="35" borderId="54" xfId="0" applyFont="1" applyFill="1" applyBorder="1" applyAlignment="1">
      <alignment horizontal="left" wrapText="1" indent="1"/>
    </xf>
    <xf numFmtId="0" fontId="56" fillId="35" borderId="54" xfId="0" applyFont="1" applyFill="1" applyBorder="1"/>
    <xf numFmtId="0" fontId="57" fillId="35" borderId="54" xfId="0" applyFont="1" applyFill="1" applyBorder="1" applyAlignment="1">
      <alignment horizontal="left" indent="1"/>
    </xf>
    <xf numFmtId="0" fontId="56" fillId="35" borderId="10" xfId="0" applyFont="1" applyFill="1" applyBorder="1"/>
    <xf numFmtId="168" fontId="5" fillId="35" borderId="32" xfId="41" applyNumberFormat="1" applyFont="1" applyFill="1" applyBorder="1" applyAlignment="1">
      <alignment vertical="center" wrapText="1"/>
    </xf>
    <xf numFmtId="168" fontId="5" fillId="35" borderId="46" xfId="41" applyNumberFormat="1" applyFont="1" applyFill="1" applyBorder="1" applyAlignment="1">
      <alignment horizontal="center" vertical="center"/>
    </xf>
    <xf numFmtId="168" fontId="5" fillId="35" borderId="10" xfId="41" applyNumberFormat="1" applyFont="1" applyFill="1" applyBorder="1" applyAlignment="1">
      <alignment vertical="center" wrapText="1"/>
    </xf>
    <xf numFmtId="168" fontId="5" fillId="35" borderId="18" xfId="41" applyNumberFormat="1" applyFont="1" applyFill="1" applyBorder="1" applyAlignment="1">
      <alignment horizontal="center" vertical="center"/>
    </xf>
    <xf numFmtId="168" fontId="5" fillId="35" borderId="54" xfId="41" applyNumberFormat="1" applyFont="1" applyFill="1" applyBorder="1" applyAlignment="1" applyProtection="1">
      <alignment horizontal="center" vertical="center"/>
    </xf>
    <xf numFmtId="168" fontId="5" fillId="35" borderId="74" xfId="41" applyNumberFormat="1" applyFont="1" applyFill="1" applyBorder="1" applyAlignment="1" applyProtection="1">
      <alignment horizontal="center" vertical="center"/>
    </xf>
    <xf numFmtId="168" fontId="5" fillId="35" borderId="10" xfId="41" applyNumberFormat="1" applyFont="1" applyFill="1" applyBorder="1" applyAlignment="1">
      <alignment horizontal="center" vertical="center" wrapText="1"/>
    </xf>
    <xf numFmtId="0" fontId="5" fillId="35" borderId="18" xfId="0" applyFont="1" applyFill="1" applyBorder="1" applyAlignment="1">
      <alignment vertical="center" wrapText="1"/>
    </xf>
    <xf numFmtId="168" fontId="53" fillId="0" borderId="10" xfId="41" applyNumberFormat="1" applyFont="1" applyFill="1" applyBorder="1" applyAlignment="1">
      <alignment horizontal="center" vertical="center"/>
    </xf>
    <xf numFmtId="4" fontId="5" fillId="46" borderId="10" xfId="0" applyNumberFormat="1" applyFont="1" applyFill="1" applyBorder="1" applyAlignment="1" applyProtection="1">
      <alignment horizontal="center" vertical="center"/>
      <protection locked="0"/>
    </xf>
    <xf numFmtId="0" fontId="33" fillId="35" borderId="40" xfId="0" applyFont="1" applyFill="1" applyBorder="1" applyAlignment="1">
      <alignment vertical="center"/>
    </xf>
    <xf numFmtId="168" fontId="33" fillId="35" borderId="40" xfId="41" applyNumberFormat="1" applyFont="1" applyFill="1" applyBorder="1" applyAlignment="1">
      <alignment vertical="center"/>
    </xf>
    <xf numFmtId="168" fontId="5" fillId="35" borderId="41" xfId="41" applyNumberFormat="1" applyFont="1" applyFill="1" applyBorder="1"/>
    <xf numFmtId="43" fontId="33" fillId="35" borderId="40" xfId="41" applyFont="1" applyFill="1" applyBorder="1" applyAlignment="1">
      <alignment vertical="center"/>
    </xf>
    <xf numFmtId="0" fontId="33" fillId="35" borderId="39" xfId="0" applyFont="1" applyFill="1" applyBorder="1" applyAlignment="1">
      <alignment horizontal="left" vertical="top" wrapText="1"/>
    </xf>
    <xf numFmtId="0" fontId="33" fillId="35" borderId="47" xfId="0" applyFont="1" applyFill="1" applyBorder="1" applyAlignment="1">
      <alignment horizontal="left" vertical="top" wrapText="1"/>
    </xf>
    <xf numFmtId="168" fontId="47" fillId="35" borderId="40" xfId="41" applyNumberFormat="1" applyFont="1" applyFill="1" applyBorder="1"/>
    <xf numFmtId="168" fontId="33" fillId="35" borderId="41" xfId="41" applyNumberFormat="1" applyFont="1" applyFill="1" applyBorder="1"/>
    <xf numFmtId="0" fontId="33" fillId="35" borderId="40" xfId="0" applyFont="1" applyFill="1" applyBorder="1" applyAlignment="1">
      <alignment horizontal="left" vertical="top" wrapText="1"/>
    </xf>
    <xf numFmtId="168" fontId="14" fillId="35" borderId="40" xfId="41" applyNumberFormat="1" applyFont="1" applyFill="1" applyBorder="1"/>
    <xf numFmtId="0" fontId="47" fillId="35" borderId="40" xfId="0" applyFont="1" applyFill="1" applyBorder="1"/>
    <xf numFmtId="0" fontId="53" fillId="35" borderId="39" xfId="0" applyFont="1" applyFill="1" applyBorder="1" applyAlignment="1">
      <alignment horizontal="left" vertical="top"/>
    </xf>
    <xf numFmtId="43" fontId="53" fillId="35" borderId="40" xfId="41" applyFont="1" applyFill="1" applyBorder="1"/>
    <xf numFmtId="168" fontId="5" fillId="35" borderId="41" xfId="47" applyNumberFormat="1" applyFont="1" applyFill="1" applyBorder="1"/>
    <xf numFmtId="0" fontId="31" fillId="35" borderId="39" xfId="0" applyFont="1" applyFill="1" applyBorder="1"/>
    <xf numFmtId="0" fontId="31" fillId="35" borderId="47" xfId="0" applyFont="1" applyFill="1" applyBorder="1"/>
    <xf numFmtId="4" fontId="5" fillId="35" borderId="28" xfId="0" applyNumberFormat="1" applyFont="1" applyFill="1" applyBorder="1" applyAlignment="1" applyProtection="1">
      <alignment horizontal="center" vertical="center"/>
      <protection locked="0"/>
    </xf>
    <xf numFmtId="168" fontId="5" fillId="29" borderId="28" xfId="41" applyNumberFormat="1" applyFont="1" applyFill="1" applyBorder="1" applyAlignment="1" applyProtection="1">
      <alignment horizontal="center" vertical="center"/>
      <protection locked="0"/>
    </xf>
    <xf numFmtId="168" fontId="33" fillId="39" borderId="10" xfId="41" applyNumberFormat="1" applyFont="1" applyFill="1" applyBorder="1" applyAlignment="1">
      <alignment horizontal="center" vertical="center"/>
    </xf>
    <xf numFmtId="168" fontId="5" fillId="35" borderId="103" xfId="41" applyNumberFormat="1" applyFont="1" applyFill="1" applyBorder="1" applyAlignment="1">
      <alignment horizontal="center" vertical="center"/>
    </xf>
    <xf numFmtId="168" fontId="33" fillId="53" borderId="10" xfId="41" applyNumberFormat="1" applyFont="1" applyFill="1" applyBorder="1" applyAlignment="1">
      <alignment horizontal="center" vertical="center"/>
    </xf>
    <xf numFmtId="4" fontId="5" fillId="46" borderId="28" xfId="0" applyNumberFormat="1" applyFont="1" applyFill="1" applyBorder="1" applyAlignment="1" applyProtection="1">
      <alignment horizontal="center" vertical="center"/>
      <protection locked="0"/>
    </xf>
    <xf numFmtId="168" fontId="5" fillId="0" borderId="28" xfId="41" applyNumberFormat="1" applyFont="1" applyFill="1" applyBorder="1" applyAlignment="1" applyProtection="1">
      <alignment horizontal="center" vertical="center"/>
      <protection locked="0"/>
    </xf>
    <xf numFmtId="4" fontId="47" fillId="53" borderId="10" xfId="0" applyNumberFormat="1" applyFont="1" applyFill="1" applyBorder="1"/>
    <xf numFmtId="168" fontId="47" fillId="35" borderId="10" xfId="41" applyNumberFormat="1" applyFont="1" applyFill="1" applyBorder="1" applyAlignment="1">
      <alignment wrapText="1"/>
    </xf>
    <xf numFmtId="168" fontId="47" fillId="35" borderId="10" xfId="41" applyNumberFormat="1" applyFont="1" applyFill="1" applyBorder="1"/>
    <xf numFmtId="168" fontId="7" fillId="53" borderId="10" xfId="41" applyNumberFormat="1" applyFont="1" applyFill="1" applyBorder="1" applyAlignment="1">
      <alignment horizontal="center" vertical="center"/>
    </xf>
    <xf numFmtId="168" fontId="5" fillId="0" borderId="10" xfId="41" applyNumberFormat="1" applyFont="1" applyFill="1" applyBorder="1" applyAlignment="1">
      <alignment horizontal="center"/>
    </xf>
    <xf numFmtId="168" fontId="5" fillId="35" borderId="10" xfId="41" applyNumberFormat="1" applyFont="1" applyFill="1" applyBorder="1"/>
    <xf numFmtId="168" fontId="47" fillId="35" borderId="65" xfId="41" applyNumberFormat="1" applyFont="1" applyFill="1" applyBorder="1" applyAlignment="1">
      <alignment horizontal="center"/>
    </xf>
    <xf numFmtId="0" fontId="47" fillId="35" borderId="70" xfId="0" applyFont="1" applyFill="1" applyBorder="1" applyAlignment="1">
      <alignment wrapText="1"/>
    </xf>
    <xf numFmtId="168" fontId="47" fillId="35" borderId="78" xfId="41" applyNumberFormat="1" applyFont="1" applyFill="1" applyBorder="1" applyAlignment="1">
      <alignment horizontal="center"/>
    </xf>
    <xf numFmtId="0" fontId="51" fillId="35" borderId="54" xfId="0" applyFont="1" applyFill="1" applyBorder="1"/>
    <xf numFmtId="43" fontId="55" fillId="29" borderId="10" xfId="366" applyNumberFormat="1" applyFont="1" applyFill="1" applyBorder="1" applyAlignment="1">
      <alignment horizontal="center" vertical="center"/>
    </xf>
    <xf numFmtId="43" fontId="47" fillId="35" borderId="61" xfId="41" applyFont="1" applyFill="1" applyBorder="1" applyAlignment="1">
      <alignment horizontal="center"/>
    </xf>
    <xf numFmtId="168" fontId="5" fillId="35" borderId="38" xfId="41" applyNumberFormat="1" applyFont="1" applyFill="1" applyBorder="1"/>
    <xf numFmtId="168" fontId="5" fillId="35" borderId="37" xfId="41" applyNumberFormat="1" applyFont="1" applyFill="1" applyBorder="1"/>
    <xf numFmtId="168" fontId="5" fillId="35" borderId="39" xfId="41" applyNumberFormat="1" applyFont="1" applyFill="1" applyBorder="1"/>
    <xf numFmtId="168" fontId="5" fillId="53" borderId="31" xfId="41" applyNumberFormat="1" applyFont="1" applyFill="1" applyBorder="1" applyAlignment="1">
      <alignment horizontal="center" vertical="center"/>
    </xf>
    <xf numFmtId="168" fontId="5" fillId="53" borderId="10" xfId="41" applyNumberFormat="1" applyFont="1" applyFill="1" applyBorder="1" applyAlignment="1">
      <alignment horizontal="center" vertical="center"/>
    </xf>
    <xf numFmtId="43" fontId="47" fillId="35" borderId="54" xfId="41" applyFont="1" applyFill="1" applyBorder="1" applyAlignment="1">
      <alignment horizontal="center"/>
    </xf>
    <xf numFmtId="43" fontId="47" fillId="35" borderId="10" xfId="41" applyFont="1" applyFill="1" applyBorder="1"/>
    <xf numFmtId="0" fontId="5" fillId="0" borderId="10" xfId="335" applyNumberFormat="1" applyFont="1" applyFill="1" applyBorder="1"/>
    <xf numFmtId="0" fontId="5" fillId="0" borderId="10" xfId="335" quotePrefix="1" applyNumberFormat="1" applyFont="1" applyFill="1" applyBorder="1" applyAlignment="1"/>
    <xf numFmtId="172" fontId="5" fillId="0" borderId="10" xfId="335" applyNumberFormat="1" applyFont="1" applyFill="1" applyBorder="1"/>
    <xf numFmtId="172" fontId="5" fillId="0" borderId="10" xfId="335" quotePrefix="1" applyNumberFormat="1" applyFont="1" applyFill="1" applyBorder="1" applyAlignment="1"/>
    <xf numFmtId="0" fontId="47" fillId="32" borderId="10" xfId="0" applyFont="1" applyFill="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Alignment="1">
      <alignment horizontal="center" vertical="top"/>
    </xf>
    <xf numFmtId="0" fontId="47" fillId="0" borderId="0" xfId="0" applyFont="1" applyAlignment="1">
      <alignment horizontal="center" wrapText="1"/>
    </xf>
    <xf numFmtId="0" fontId="47" fillId="0" borderId="21" xfId="0" applyFont="1" applyBorder="1" applyAlignment="1">
      <alignment horizontal="center" wrapText="1"/>
    </xf>
    <xf numFmtId="0" fontId="46" fillId="34" borderId="0" xfId="0" applyFont="1" applyFill="1"/>
    <xf numFmtId="0" fontId="49" fillId="0" borderId="0" xfId="0" applyFont="1"/>
    <xf numFmtId="168" fontId="5" fillId="29" borderId="0" xfId="41" applyNumberFormat="1" applyFont="1" applyFill="1" applyBorder="1" applyAlignment="1" applyProtection="1">
      <alignment horizontal="center" vertical="center"/>
      <protection locked="0"/>
    </xf>
    <xf numFmtId="0" fontId="33" fillId="0" borderId="10" xfId="0" applyFont="1" applyBorder="1" applyAlignment="1">
      <alignment vertical="center" wrapText="1"/>
    </xf>
    <xf numFmtId="168" fontId="33" fillId="43" borderId="32" xfId="41" applyNumberFormat="1" applyFont="1" applyFill="1" applyBorder="1" applyAlignment="1">
      <alignment horizontal="center" vertical="center" wrapText="1"/>
    </xf>
    <xf numFmtId="0" fontId="70" fillId="0" borderId="0" xfId="0" applyFont="1"/>
    <xf numFmtId="0" fontId="70" fillId="0" borderId="0" xfId="0" applyFont="1" applyAlignment="1">
      <alignment horizontal="left"/>
    </xf>
    <xf numFmtId="0" fontId="1" fillId="0" borderId="12" xfId="0" applyFont="1" applyBorder="1"/>
    <xf numFmtId="4" fontId="1" fillId="29" borderId="51" xfId="0" applyNumberFormat="1" applyFont="1" applyFill="1" applyBorder="1" applyAlignment="1">
      <alignment horizontal="center"/>
    </xf>
    <xf numFmtId="4" fontId="1" fillId="30" borderId="51" xfId="0" applyNumberFormat="1" applyFont="1" applyFill="1" applyBorder="1" applyAlignment="1">
      <alignment horizontal="center"/>
    </xf>
    <xf numFmtId="4" fontId="1" fillId="0" borderId="0" xfId="0" applyNumberFormat="1" applyFont="1" applyAlignment="1">
      <alignment horizontal="center"/>
    </xf>
    <xf numFmtId="4" fontId="1" fillId="53" borderId="51" xfId="0" applyNumberFormat="1" applyFont="1" applyFill="1" applyBorder="1" applyAlignment="1">
      <alignment horizontal="center"/>
    </xf>
    <xf numFmtId="0" fontId="1" fillId="0" borderId="10" xfId="0" applyFont="1" applyBorder="1"/>
    <xf numFmtId="0" fontId="1" fillId="0" borderId="0" xfId="0" applyFont="1"/>
    <xf numFmtId="0" fontId="1" fillId="35" borderId="11" xfId="0" applyFont="1" applyFill="1" applyBorder="1"/>
    <xf numFmtId="0" fontId="1" fillId="35" borderId="12" xfId="0" applyFont="1" applyFill="1" applyBorder="1"/>
    <xf numFmtId="0" fontId="1" fillId="0" borderId="13" xfId="0" applyFont="1" applyBorder="1"/>
    <xf numFmtId="0" fontId="1" fillId="0" borderId="14" xfId="0" applyFont="1" applyBorder="1"/>
    <xf numFmtId="0" fontId="1" fillId="0" borderId="15" xfId="0" applyFont="1" applyBorder="1"/>
    <xf numFmtId="0" fontId="1" fillId="0" borderId="16" xfId="0" applyFont="1" applyBorder="1" applyAlignment="1">
      <alignment wrapText="1"/>
    </xf>
    <xf numFmtId="0" fontId="1" fillId="0" borderId="16" xfId="0" applyFont="1" applyBorder="1"/>
    <xf numFmtId="0" fontId="1" fillId="0" borderId="11" xfId="0" applyFont="1" applyBorder="1"/>
    <xf numFmtId="0" fontId="1" fillId="35" borderId="17" xfId="0" applyFont="1" applyFill="1" applyBorder="1"/>
    <xf numFmtId="0" fontId="1" fillId="35" borderId="18" xfId="0" applyFont="1" applyFill="1" applyBorder="1"/>
    <xf numFmtId="0" fontId="1" fillId="0" borderId="16" xfId="0" quotePrefix="1" applyFont="1" applyBorder="1" applyAlignment="1">
      <alignment wrapText="1"/>
    </xf>
    <xf numFmtId="0" fontId="1" fillId="0" borderId="16" xfId="0" applyFont="1" applyBorder="1" applyAlignment="1">
      <alignment vertical="top" wrapText="1"/>
    </xf>
    <xf numFmtId="168" fontId="1" fillId="44" borderId="0" xfId="0" applyNumberFormat="1" applyFont="1" applyFill="1"/>
    <xf numFmtId="0" fontId="1" fillId="0" borderId="10" xfId="0" applyFont="1" applyBorder="1" applyAlignment="1">
      <alignment wrapText="1"/>
    </xf>
    <xf numFmtId="168" fontId="1" fillId="0" borderId="10" xfId="0" applyNumberFormat="1" applyFont="1" applyBorder="1"/>
    <xf numFmtId="168" fontId="1" fillId="0" borderId="0" xfId="0" applyNumberFormat="1" applyFont="1"/>
    <xf numFmtId="0" fontId="1" fillId="0" borderId="21" xfId="0" applyFont="1" applyBorder="1" applyAlignment="1">
      <alignment wrapText="1"/>
    </xf>
    <xf numFmtId="0" fontId="1" fillId="0" borderId="21" xfId="0" applyFont="1" applyBorder="1"/>
    <xf numFmtId="0" fontId="1" fillId="29" borderId="10" xfId="0" applyFont="1" applyFill="1" applyBorder="1"/>
    <xf numFmtId="9" fontId="1" fillId="29" borderId="10" xfId="0" applyNumberFormat="1" applyFont="1" applyFill="1" applyBorder="1"/>
    <xf numFmtId="0" fontId="1" fillId="0" borderId="0" xfId="0" applyFont="1" applyAlignment="1">
      <alignment wrapText="1"/>
    </xf>
    <xf numFmtId="0" fontId="1" fillId="29" borderId="10" xfId="0" applyFont="1" applyFill="1" applyBorder="1" applyAlignment="1">
      <alignment wrapText="1"/>
    </xf>
    <xf numFmtId="168" fontId="1" fillId="29" borderId="10" xfId="41" applyNumberFormat="1" applyFont="1" applyFill="1" applyBorder="1" applyAlignment="1">
      <alignment horizontal="center"/>
    </xf>
    <xf numFmtId="43" fontId="1" fillId="0" borderId="10" xfId="41" applyFont="1" applyFill="1" applyBorder="1" applyAlignment="1">
      <alignment horizontal="center" vertical="center" wrapText="1"/>
    </xf>
    <xf numFmtId="172" fontId="1" fillId="28" borderId="10" xfId="0" applyNumberFormat="1" applyFont="1" applyFill="1" applyBorder="1" applyAlignment="1">
      <alignment horizontal="center" vertical="center"/>
    </xf>
    <xf numFmtId="10" fontId="1" fillId="28" borderId="10" xfId="335" applyNumberFormat="1" applyFont="1" applyFill="1" applyBorder="1" applyAlignment="1">
      <alignment horizontal="center" vertical="center" wrapText="1"/>
    </xf>
    <xf numFmtId="43" fontId="1" fillId="28" borderId="10" xfId="41" applyFont="1" applyFill="1" applyBorder="1" applyAlignment="1">
      <alignment horizontal="center" vertical="center"/>
    </xf>
    <xf numFmtId="3" fontId="1" fillId="28" borderId="32" xfId="0" applyNumberFormat="1" applyFont="1" applyFill="1" applyBorder="1" applyAlignment="1">
      <alignment horizontal="center" vertical="center" wrapText="1"/>
    </xf>
    <xf numFmtId="168" fontId="1" fillId="29" borderId="74" xfId="41" applyNumberFormat="1" applyFont="1" applyFill="1" applyBorder="1" applyAlignment="1" applyProtection="1">
      <alignment horizontal="center" vertical="center"/>
      <protection locked="0"/>
    </xf>
    <xf numFmtId="168" fontId="1" fillId="0" borderId="74" xfId="41" applyNumberFormat="1" applyFont="1" applyFill="1" applyBorder="1" applyAlignment="1" applyProtection="1">
      <alignment horizontal="center" vertical="center"/>
      <protection locked="0"/>
    </xf>
    <xf numFmtId="3" fontId="1" fillId="0" borderId="32" xfId="0" applyNumberFormat="1" applyFont="1" applyBorder="1" applyAlignment="1">
      <alignment horizontal="center" vertical="center" wrapText="1"/>
    </xf>
    <xf numFmtId="43" fontId="1" fillId="0" borderId="10" xfId="41" applyFont="1" applyFill="1" applyBorder="1" applyAlignment="1">
      <alignment horizontal="center" vertical="center"/>
    </xf>
    <xf numFmtId="168" fontId="1" fillId="28" borderId="74" xfId="41" applyNumberFormat="1" applyFont="1" applyFill="1" applyBorder="1" applyAlignment="1" applyProtection="1">
      <alignment horizontal="center" vertical="center"/>
      <protection locked="0"/>
    </xf>
    <xf numFmtId="0" fontId="1" fillId="0" borderId="38" xfId="0" applyFont="1" applyBorder="1"/>
    <xf numFmtId="0" fontId="1" fillId="0" borderId="45" xfId="0" applyFont="1" applyBorder="1"/>
    <xf numFmtId="0" fontId="1" fillId="35" borderId="39" xfId="0" applyFont="1" applyFill="1" applyBorder="1"/>
    <xf numFmtId="0" fontId="1" fillId="0" borderId="0" xfId="0" applyFont="1" applyAlignment="1">
      <alignment vertical="center"/>
    </xf>
    <xf numFmtId="0" fontId="1" fillId="44" borderId="0" xfId="0" applyFont="1" applyFill="1"/>
    <xf numFmtId="4" fontId="1" fillId="44" borderId="0" xfId="0" applyNumberFormat="1" applyFont="1" applyFill="1"/>
    <xf numFmtId="2" fontId="1" fillId="44" borderId="0" xfId="0" applyNumberFormat="1" applyFont="1" applyFill="1"/>
    <xf numFmtId="0" fontId="1" fillId="44" borderId="0" xfId="0" applyFont="1" applyFill="1" applyAlignment="1">
      <alignment wrapText="1"/>
    </xf>
    <xf numFmtId="168" fontId="1" fillId="44" borderId="0" xfId="41" applyNumberFormat="1" applyFont="1" applyFill="1"/>
    <xf numFmtId="43" fontId="1" fillId="44" borderId="0" xfId="41" applyFont="1" applyFill="1"/>
    <xf numFmtId="0" fontId="1" fillId="0" borderId="38" xfId="0" applyFont="1" applyBorder="1" applyAlignment="1">
      <alignment horizontal="center" vertical="top"/>
    </xf>
    <xf numFmtId="0" fontId="1" fillId="0" borderId="37" xfId="0" applyFont="1" applyBorder="1"/>
    <xf numFmtId="0" fontId="1" fillId="0" borderId="38" xfId="0" applyFont="1" applyBorder="1" applyAlignment="1">
      <alignment horizontal="center"/>
    </xf>
    <xf numFmtId="168" fontId="1" fillId="0" borderId="37" xfId="41" applyNumberFormat="1" applyFont="1" applyBorder="1"/>
    <xf numFmtId="43" fontId="1" fillId="0" borderId="37" xfId="41" applyFont="1" applyBorder="1"/>
    <xf numFmtId="0" fontId="1" fillId="35" borderId="39" xfId="0" applyFont="1" applyFill="1" applyBorder="1" applyAlignment="1">
      <alignment horizontal="center"/>
    </xf>
    <xf numFmtId="168" fontId="1" fillId="0" borderId="10" xfId="47" applyNumberFormat="1" applyFont="1" applyFill="1" applyBorder="1"/>
    <xf numFmtId="168" fontId="1" fillId="0" borderId="37" xfId="41" applyNumberFormat="1" applyFont="1" applyFill="1" applyBorder="1"/>
    <xf numFmtId="168" fontId="1" fillId="0" borderId="10" xfId="41" applyNumberFormat="1" applyFont="1" applyFill="1" applyBorder="1"/>
    <xf numFmtId="0" fontId="1" fillId="0" borderId="0" xfId="0" applyFont="1" applyAlignment="1">
      <alignment horizontal="right"/>
    </xf>
    <xf numFmtId="43" fontId="1" fillId="0" borderId="0" xfId="41" applyFont="1"/>
    <xf numFmtId="0" fontId="1" fillId="35" borderId="39" xfId="0" applyFont="1" applyFill="1" applyBorder="1" applyAlignment="1">
      <alignment horizontal="center" vertical="top"/>
    </xf>
    <xf numFmtId="0" fontId="1" fillId="0" borderId="0" xfId="0" applyFont="1" applyAlignment="1">
      <alignment vertical="top"/>
    </xf>
    <xf numFmtId="0" fontId="1" fillId="0" borderId="38" xfId="0" applyFont="1" applyBorder="1" applyAlignment="1">
      <alignment horizontal="left" vertical="top"/>
    </xf>
    <xf numFmtId="0" fontId="1" fillId="35" borderId="39" xfId="0" applyFont="1" applyFill="1" applyBorder="1" applyAlignment="1">
      <alignment horizontal="left" vertical="top"/>
    </xf>
    <xf numFmtId="168" fontId="1" fillId="35" borderId="40" xfId="41" applyNumberFormat="1" applyFont="1" applyFill="1" applyBorder="1"/>
    <xf numFmtId="168" fontId="1" fillId="44" borderId="0" xfId="41" applyNumberFormat="1" applyFont="1" applyFill="1" applyAlignment="1">
      <alignment vertical="center"/>
    </xf>
    <xf numFmtId="168" fontId="1" fillId="0" borderId="0" xfId="41" applyNumberFormat="1" applyFont="1" applyAlignment="1">
      <alignment vertical="center"/>
    </xf>
    <xf numFmtId="168" fontId="1" fillId="0" borderId="0" xfId="41" applyNumberFormat="1" applyFont="1"/>
    <xf numFmtId="43" fontId="1" fillId="0" borderId="10" xfId="41" applyFont="1" applyFill="1" applyBorder="1"/>
    <xf numFmtId="43" fontId="1" fillId="0" borderId="37" xfId="41" applyFont="1" applyFill="1" applyBorder="1"/>
    <xf numFmtId="43" fontId="1" fillId="0" borderId="10" xfId="41" applyFont="1" applyFill="1" applyBorder="1" applyAlignment="1">
      <alignment wrapText="1"/>
    </xf>
    <xf numFmtId="4" fontId="1" fillId="0" borderId="0" xfId="0" applyNumberFormat="1" applyFont="1" applyAlignment="1">
      <alignment vertical="center" wrapText="1"/>
    </xf>
    <xf numFmtId="168" fontId="1" fillId="0" borderId="10" xfId="41" applyNumberFormat="1" applyFont="1" applyBorder="1"/>
    <xf numFmtId="43" fontId="1" fillId="0" borderId="10" xfId="41" applyFont="1" applyBorder="1"/>
    <xf numFmtId="0" fontId="1" fillId="0" borderId="0" xfId="0" applyFont="1" applyAlignment="1">
      <alignment horizontal="left" vertical="top"/>
    </xf>
    <xf numFmtId="0" fontId="1" fillId="0" borderId="0" xfId="0" applyFont="1" applyAlignment="1">
      <alignment horizontal="left" vertical="top" wrapText="1"/>
    </xf>
    <xf numFmtId="0" fontId="1" fillId="0" borderId="38" xfId="0" applyFont="1" applyBorder="1" applyAlignment="1">
      <alignment horizontal="right"/>
    </xf>
    <xf numFmtId="49" fontId="1" fillId="0" borderId="0" xfId="0" applyNumberFormat="1" applyFont="1"/>
    <xf numFmtId="0" fontId="1" fillId="0" borderId="10" xfId="0" applyFont="1" applyBorder="1" applyAlignment="1">
      <alignment vertical="center" wrapText="1"/>
    </xf>
    <xf numFmtId="0" fontId="1" fillId="0" borderId="10" xfId="47" quotePrefix="1" applyNumberFormat="1" applyFont="1" applyFill="1" applyBorder="1" applyAlignment="1">
      <alignment horizontal="center" wrapText="1"/>
    </xf>
    <xf numFmtId="0" fontId="1" fillId="0" borderId="37" xfId="47" quotePrefix="1" applyNumberFormat="1" applyFont="1" applyFill="1" applyBorder="1" applyAlignment="1">
      <alignment horizontal="center" wrapText="1"/>
    </xf>
    <xf numFmtId="168" fontId="1" fillId="0" borderId="10" xfId="47" applyNumberFormat="1" applyFont="1" applyBorder="1"/>
    <xf numFmtId="168" fontId="1" fillId="0" borderId="37" xfId="47" applyNumberFormat="1" applyFont="1" applyBorder="1"/>
    <xf numFmtId="43" fontId="1" fillId="0" borderId="10" xfId="47" applyFont="1" applyBorder="1"/>
    <xf numFmtId="43" fontId="1" fillId="0" borderId="37" xfId="47" applyFont="1" applyBorder="1"/>
    <xf numFmtId="43" fontId="1" fillId="35" borderId="40" xfId="47" applyFont="1" applyFill="1" applyBorder="1"/>
    <xf numFmtId="0" fontId="1" fillId="28" borderId="0" xfId="0" applyFont="1" applyFill="1"/>
    <xf numFmtId="168" fontId="1" fillId="44" borderId="0" xfId="47" applyNumberFormat="1" applyFont="1" applyFill="1"/>
    <xf numFmtId="168" fontId="1" fillId="0" borderId="0" xfId="47" applyNumberFormat="1" applyFont="1" applyAlignment="1">
      <alignment vertical="center"/>
    </xf>
    <xf numFmtId="168" fontId="1" fillId="0" borderId="0" xfId="47" applyNumberFormat="1" applyFont="1"/>
    <xf numFmtId="43" fontId="1" fillId="0" borderId="28" xfId="41" applyFont="1" applyBorder="1"/>
    <xf numFmtId="43" fontId="1" fillId="0" borderId="44" xfId="41" applyFont="1" applyBorder="1"/>
    <xf numFmtId="168" fontId="1" fillId="0" borderId="44" xfId="41" applyNumberFormat="1" applyFont="1" applyBorder="1"/>
    <xf numFmtId="168" fontId="1" fillId="0" borderId="28" xfId="41" applyNumberFormat="1" applyFont="1" applyBorder="1"/>
    <xf numFmtId="0" fontId="1" fillId="0" borderId="32" xfId="0" applyFont="1" applyBorder="1"/>
    <xf numFmtId="43" fontId="1" fillId="35" borderId="40" xfId="41" applyFont="1" applyFill="1" applyBorder="1"/>
    <xf numFmtId="0" fontId="1" fillId="0" borderId="0" xfId="0" applyFont="1" applyAlignment="1">
      <alignment horizontal="center"/>
    </xf>
    <xf numFmtId="43" fontId="1" fillId="0" borderId="10" xfId="41" applyFont="1" applyFill="1" applyBorder="1" applyAlignment="1" applyProtection="1">
      <alignment horizontal="center" vertical="center"/>
      <protection locked="0"/>
    </xf>
    <xf numFmtId="43" fontId="1" fillId="0" borderId="37" xfId="41" applyFont="1" applyFill="1" applyBorder="1" applyAlignment="1" applyProtection="1">
      <alignment horizontal="center" vertical="center"/>
      <protection locked="0"/>
    </xf>
    <xf numFmtId="168" fontId="1" fillId="0" borderId="10" xfId="41" applyNumberFormat="1" applyFont="1" applyFill="1" applyBorder="1" applyAlignment="1" applyProtection="1">
      <alignment horizontal="center" vertical="center"/>
      <protection locked="0"/>
    </xf>
    <xf numFmtId="168" fontId="1" fillId="0" borderId="37" xfId="41" applyNumberFormat="1" applyFont="1" applyFill="1" applyBorder="1" applyAlignment="1" applyProtection="1">
      <alignment horizontal="center" vertical="center"/>
      <protection locked="0"/>
    </xf>
    <xf numFmtId="168" fontId="1" fillId="0" borderId="10" xfId="47" applyNumberFormat="1" applyFont="1" applyFill="1" applyBorder="1" applyAlignment="1" applyProtection="1">
      <alignment horizontal="center" vertical="center"/>
      <protection locked="0"/>
    </xf>
    <xf numFmtId="168" fontId="1" fillId="35" borderId="40" xfId="0" applyNumberFormat="1" applyFont="1" applyFill="1" applyBorder="1"/>
    <xf numFmtId="4" fontId="1" fillId="0" borderId="0" xfId="0" applyNumberFormat="1" applyFont="1"/>
    <xf numFmtId="183" fontId="1" fillId="44" borderId="0" xfId="0" applyNumberFormat="1" applyFont="1" applyFill="1"/>
    <xf numFmtId="164" fontId="1" fillId="44" borderId="0" xfId="0" applyNumberFormat="1" applyFont="1" applyFill="1"/>
    <xf numFmtId="0" fontId="1" fillId="0" borderId="0" xfId="0" applyFont="1" applyAlignment="1">
      <alignment vertical="center" wrapText="1"/>
    </xf>
    <xf numFmtId="168" fontId="1" fillId="44" borderId="0" xfId="41" applyNumberFormat="1" applyFont="1" applyFill="1" applyAlignment="1">
      <alignment wrapText="1"/>
    </xf>
    <xf numFmtId="164" fontId="1" fillId="44" borderId="0" xfId="0" applyNumberFormat="1" applyFont="1" applyFill="1" applyAlignment="1">
      <alignment wrapText="1"/>
    </xf>
    <xf numFmtId="168" fontId="1" fillId="0" borderId="38" xfId="41" applyNumberFormat="1" applyFont="1" applyBorder="1"/>
    <xf numFmtId="168" fontId="1" fillId="0" borderId="32" xfId="41" applyNumberFormat="1" applyFont="1" applyBorder="1"/>
    <xf numFmtId="43" fontId="1" fillId="35" borderId="41" xfId="41" applyFont="1" applyFill="1" applyBorder="1"/>
    <xf numFmtId="0" fontId="1" fillId="0" borderId="0" xfId="0" applyFont="1" applyAlignment="1">
      <alignment horizontal="right" vertical="center"/>
    </xf>
    <xf numFmtId="0" fontId="1" fillId="0" borderId="0" xfId="0" applyFont="1" applyAlignment="1">
      <alignment horizontal="center" vertical="center"/>
    </xf>
    <xf numFmtId="168" fontId="1" fillId="35" borderId="41" xfId="41" applyNumberFormat="1" applyFont="1" applyFill="1" applyBorder="1"/>
    <xf numFmtId="0" fontId="1" fillId="0" borderId="10" xfId="0" applyFont="1" applyBorder="1" applyAlignment="1">
      <alignment horizontal="center" vertical="center"/>
    </xf>
    <xf numFmtId="0" fontId="1" fillId="0" borderId="10" xfId="0" applyFont="1" applyBorder="1" applyAlignment="1">
      <alignment horizontal="center"/>
    </xf>
    <xf numFmtId="43" fontId="1" fillId="29" borderId="10" xfId="41" applyFont="1" applyFill="1" applyBorder="1" applyAlignment="1" applyProtection="1">
      <alignment horizontal="center" vertical="center"/>
      <protection locked="0"/>
    </xf>
    <xf numFmtId="168" fontId="1" fillId="29" borderId="10" xfId="41" applyNumberFormat="1" applyFont="1" applyFill="1" applyBorder="1" applyAlignment="1" applyProtection="1">
      <alignment horizontal="center" vertical="center"/>
      <protection locked="0"/>
    </xf>
    <xf numFmtId="0" fontId="1" fillId="0" borderId="22" xfId="0" applyFont="1" applyBorder="1" applyAlignment="1">
      <alignment horizontal="center"/>
    </xf>
    <xf numFmtId="0" fontId="1" fillId="0" borderId="10" xfId="0" applyFont="1" applyBorder="1" applyAlignment="1">
      <alignment horizontal="right" vertical="center" wrapText="1"/>
    </xf>
    <xf numFmtId="168" fontId="1" fillId="35" borderId="10" xfId="0" applyNumberFormat="1" applyFont="1" applyFill="1" applyBorder="1"/>
    <xf numFmtId="43" fontId="1" fillId="0" borderId="0" xfId="0" applyNumberFormat="1" applyFont="1" applyAlignment="1">
      <alignment horizontal="center"/>
    </xf>
    <xf numFmtId="43" fontId="1" fillId="0" borderId="0" xfId="0" applyNumberFormat="1" applyFont="1"/>
    <xf numFmtId="0" fontId="1" fillId="0" borderId="31" xfId="0" applyFont="1" applyBorder="1" applyAlignment="1">
      <alignment wrapText="1"/>
    </xf>
    <xf numFmtId="0" fontId="1" fillId="43" borderId="10" xfId="0" applyFont="1" applyFill="1" applyBorder="1" applyAlignment="1">
      <alignment horizontal="center" vertical="center" wrapText="1"/>
    </xf>
    <xf numFmtId="168" fontId="1" fillId="0" borderId="10" xfId="41" applyNumberFormat="1" applyFont="1" applyFill="1" applyBorder="1" applyAlignment="1">
      <alignment horizontal="center"/>
    </xf>
    <xf numFmtId="168" fontId="1" fillId="32" borderId="10" xfId="41" applyNumberFormat="1" applyFont="1" applyFill="1" applyBorder="1" applyAlignment="1">
      <alignment horizontal="center"/>
    </xf>
    <xf numFmtId="0" fontId="1" fillId="32" borderId="27" xfId="0" applyFont="1" applyFill="1" applyBorder="1" applyAlignment="1">
      <alignment wrapText="1"/>
    </xf>
    <xf numFmtId="0" fontId="1" fillId="32" borderId="32" xfId="0" applyFont="1" applyFill="1" applyBorder="1" applyAlignment="1">
      <alignment wrapText="1"/>
    </xf>
    <xf numFmtId="168" fontId="1" fillId="29" borderId="10" xfId="50" applyNumberFormat="1" applyFont="1" applyFill="1" applyBorder="1" applyAlignment="1">
      <alignment horizontal="center"/>
    </xf>
    <xf numFmtId="168" fontId="1" fillId="0" borderId="10" xfId="50" applyNumberFormat="1" applyFont="1" applyFill="1" applyBorder="1" applyAlignment="1">
      <alignment horizontal="center"/>
    </xf>
    <xf numFmtId="168" fontId="1" fillId="32" borderId="10" xfId="50" applyNumberFormat="1" applyFont="1" applyFill="1" applyBorder="1" applyAlignment="1">
      <alignment horizontal="center"/>
    </xf>
    <xf numFmtId="168" fontId="1" fillId="35" borderId="10" xfId="41" applyNumberFormat="1" applyFont="1" applyFill="1" applyBorder="1" applyAlignment="1">
      <alignment horizontal="center"/>
    </xf>
    <xf numFmtId="168" fontId="1" fillId="0" borderId="0" xfId="41" applyNumberFormat="1" applyFont="1" applyAlignment="1">
      <alignment horizontal="center"/>
    </xf>
    <xf numFmtId="168" fontId="1" fillId="0" borderId="0" xfId="41" applyNumberFormat="1" applyFont="1" applyFill="1"/>
    <xf numFmtId="168" fontId="1" fillId="29" borderId="10" xfId="0" applyNumberFormat="1" applyFont="1" applyFill="1" applyBorder="1"/>
    <xf numFmtId="0" fontId="1" fillId="0" borderId="10" xfId="0" applyFont="1" applyBorder="1" applyAlignment="1">
      <alignment horizontal="center" wrapText="1"/>
    </xf>
    <xf numFmtId="168" fontId="1" fillId="0" borderId="0" xfId="41" applyNumberFormat="1" applyFont="1" applyFill="1" applyBorder="1"/>
    <xf numFmtId="0" fontId="1" fillId="0" borderId="10" xfId="0" applyFont="1" applyBorder="1" applyAlignment="1">
      <alignment horizontal="center" vertical="center" wrapText="1"/>
    </xf>
    <xf numFmtId="0" fontId="1" fillId="37" borderId="10" xfId="0" applyFont="1" applyFill="1" applyBorder="1" applyAlignment="1">
      <alignment vertical="center" wrapText="1"/>
    </xf>
    <xf numFmtId="168" fontId="1" fillId="35" borderId="10" xfId="41" applyNumberFormat="1" applyFont="1" applyFill="1" applyBorder="1"/>
    <xf numFmtId="43" fontId="1" fillId="28" borderId="10" xfId="41" applyFont="1" applyFill="1" applyBorder="1" applyAlignment="1" applyProtection="1">
      <alignment horizontal="center" vertical="center"/>
      <protection locked="0"/>
    </xf>
    <xf numFmtId="168" fontId="1" fillId="28" borderId="10" xfId="41" applyNumberFormat="1" applyFont="1" applyFill="1" applyBorder="1" applyAlignment="1" applyProtection="1">
      <alignment horizontal="center" vertical="center"/>
      <protection locked="0"/>
    </xf>
    <xf numFmtId="172" fontId="1" fillId="0" borderId="0" xfId="335" applyNumberFormat="1" applyFont="1" applyFill="1"/>
    <xf numFmtId="43" fontId="1" fillId="0" borderId="0" xfId="41" applyFont="1" applyFill="1"/>
    <xf numFmtId="0" fontId="1" fillId="28" borderId="10" xfId="0" applyFont="1" applyFill="1" applyBorder="1" applyAlignment="1">
      <alignment horizontal="center" vertical="center"/>
    </xf>
    <xf numFmtId="0" fontId="1" fillId="28" borderId="22" xfId="0" applyFont="1" applyFill="1" applyBorder="1" applyAlignment="1">
      <alignment horizontal="center" vertical="center"/>
    </xf>
    <xf numFmtId="0" fontId="1" fillId="28" borderId="22" xfId="0" applyFont="1" applyFill="1" applyBorder="1" applyAlignment="1">
      <alignment horizontal="center" vertical="center" wrapText="1"/>
    </xf>
    <xf numFmtId="0" fontId="1" fillId="0" borderId="22" xfId="0" applyFont="1" applyBorder="1" applyAlignment="1">
      <alignment horizontal="center" vertical="center" wrapText="1"/>
    </xf>
    <xf numFmtId="0" fontId="1" fillId="28" borderId="10" xfId="0" applyFont="1" applyFill="1" applyBorder="1" applyAlignment="1">
      <alignment horizontal="center" vertical="center" wrapText="1"/>
    </xf>
    <xf numFmtId="0" fontId="1" fillId="53" borderId="10" xfId="0" applyFont="1" applyFill="1" applyBorder="1"/>
    <xf numFmtId="168" fontId="1" fillId="53" borderId="10" xfId="41" applyNumberFormat="1" applyFont="1" applyFill="1" applyBorder="1"/>
    <xf numFmtId="0" fontId="1" fillId="34" borderId="0" xfId="0" applyFont="1" applyFill="1"/>
    <xf numFmtId="0" fontId="1" fillId="33" borderId="0" xfId="0" applyFont="1" applyFill="1"/>
    <xf numFmtId="0" fontId="1" fillId="32" borderId="95" xfId="0" applyFont="1" applyFill="1" applyBorder="1" applyAlignment="1">
      <alignment horizontal="center" vertical="center" wrapText="1"/>
    </xf>
    <xf numFmtId="0" fontId="1" fillId="32" borderId="96" xfId="0" applyFont="1" applyFill="1" applyBorder="1" applyAlignment="1">
      <alignment horizontal="center" vertical="center" wrapText="1"/>
    </xf>
    <xf numFmtId="0" fontId="1" fillId="32" borderId="97" xfId="0" applyFont="1" applyFill="1" applyBorder="1" applyAlignment="1">
      <alignment horizontal="center" vertical="center" wrapText="1"/>
    </xf>
    <xf numFmtId="0" fontId="1" fillId="0" borderId="0" xfId="0" applyFont="1" applyAlignment="1">
      <alignment horizontal="center" vertical="top"/>
    </xf>
    <xf numFmtId="0" fontId="1" fillId="32" borderId="10" xfId="0" applyFont="1" applyFill="1" applyBorder="1" applyAlignment="1">
      <alignment horizontal="center" vertical="center" wrapText="1"/>
    </xf>
    <xf numFmtId="0" fontId="1" fillId="0" borderId="101" xfId="0" applyFont="1" applyBorder="1" applyAlignment="1">
      <alignment horizontal="center"/>
    </xf>
    <xf numFmtId="168" fontId="1" fillId="29" borderId="43" xfId="41" applyNumberFormat="1" applyFont="1" applyFill="1" applyBorder="1" applyAlignment="1" applyProtection="1">
      <alignment horizontal="center"/>
      <protection locked="0"/>
    </xf>
    <xf numFmtId="168" fontId="1" fillId="29" borderId="31" xfId="41" applyNumberFormat="1" applyFont="1" applyFill="1" applyBorder="1" applyAlignment="1" applyProtection="1">
      <alignment horizontal="center"/>
      <protection locked="0"/>
    </xf>
    <xf numFmtId="168" fontId="1" fillId="29" borderId="86" xfId="41" applyNumberFormat="1" applyFont="1" applyFill="1" applyBorder="1" applyAlignment="1" applyProtection="1">
      <alignment horizontal="center"/>
      <protection locked="0"/>
    </xf>
    <xf numFmtId="182" fontId="1" fillId="0" borderId="10" xfId="41" applyNumberFormat="1" applyFont="1" applyFill="1" applyBorder="1"/>
    <xf numFmtId="0" fontId="1" fillId="0" borderId="102" xfId="0" applyFont="1" applyBorder="1" applyAlignment="1">
      <alignment horizontal="center"/>
    </xf>
    <xf numFmtId="168" fontId="1" fillId="29" borderId="38" xfId="41" applyNumberFormat="1" applyFont="1" applyFill="1" applyBorder="1" applyAlignment="1" applyProtection="1">
      <alignment horizontal="center"/>
      <protection locked="0"/>
    </xf>
    <xf numFmtId="168" fontId="1" fillId="29" borderId="10" xfId="41" applyNumberFormat="1" applyFont="1" applyFill="1" applyBorder="1" applyAlignment="1" applyProtection="1">
      <alignment horizontal="center"/>
      <protection locked="0"/>
    </xf>
    <xf numFmtId="168" fontId="1" fillId="29" borderId="37" xfId="41" applyNumberFormat="1" applyFont="1" applyFill="1" applyBorder="1" applyAlignment="1" applyProtection="1">
      <alignment horizontal="center"/>
      <protection locked="0"/>
    </xf>
    <xf numFmtId="0" fontId="1" fillId="0" borderId="100" xfId="0" applyFont="1" applyBorder="1" applyAlignment="1">
      <alignment horizontal="center"/>
    </xf>
    <xf numFmtId="168" fontId="1" fillId="29" borderId="39" xfId="41" applyNumberFormat="1" applyFont="1" applyFill="1" applyBorder="1" applyAlignment="1" applyProtection="1">
      <alignment horizontal="center"/>
      <protection locked="0"/>
    </xf>
    <xf numFmtId="168" fontId="1" fillId="29" borderId="40" xfId="41" applyNumberFormat="1" applyFont="1" applyFill="1" applyBorder="1" applyAlignment="1" applyProtection="1">
      <alignment horizontal="center"/>
      <protection locked="0"/>
    </xf>
    <xf numFmtId="168" fontId="1" fillId="29" borderId="41" xfId="41" applyNumberFormat="1" applyFont="1" applyFill="1" applyBorder="1" applyAlignment="1" applyProtection="1">
      <alignment horizontal="center"/>
      <protection locked="0"/>
    </xf>
    <xf numFmtId="9" fontId="1" fillId="0" borderId="0" xfId="335" applyFont="1"/>
    <xf numFmtId="0" fontId="1" fillId="32" borderId="10" xfId="0" applyFont="1" applyFill="1" applyBorder="1" applyAlignment="1">
      <alignment horizontal="center" vertical="center"/>
    </xf>
    <xf numFmtId="0" fontId="1" fillId="32" borderId="22" xfId="0" applyFont="1" applyFill="1" applyBorder="1" applyAlignment="1">
      <alignment horizontal="center" vertical="center" wrapText="1"/>
    </xf>
    <xf numFmtId="10" fontId="1" fillId="0" borderId="10" xfId="335" applyNumberFormat="1" applyFont="1" applyFill="1" applyBorder="1" applyAlignment="1">
      <alignment horizontal="center"/>
    </xf>
    <xf numFmtId="43" fontId="1" fillId="0" borderId="10" xfId="41" applyFont="1" applyFill="1" applyBorder="1" applyAlignment="1">
      <alignment horizontal="center"/>
    </xf>
    <xf numFmtId="168" fontId="1" fillId="28" borderId="10" xfId="41" applyNumberFormat="1" applyFont="1" applyFill="1" applyBorder="1" applyAlignment="1" applyProtection="1">
      <alignment horizontal="center"/>
      <protection locked="0"/>
    </xf>
    <xf numFmtId="0" fontId="1" fillId="0" borderId="103" xfId="0" applyFont="1" applyBorder="1" applyAlignment="1">
      <alignment horizontal="center"/>
    </xf>
    <xf numFmtId="0" fontId="1" fillId="0" borderId="102" xfId="0" applyFont="1" applyBorder="1" applyAlignment="1">
      <alignment horizontal="left" vertical="top" wrapText="1"/>
    </xf>
    <xf numFmtId="43" fontId="1" fillId="0" borderId="38" xfId="0" applyNumberFormat="1" applyFont="1" applyBorder="1" applyAlignment="1">
      <alignment horizontal="center"/>
    </xf>
    <xf numFmtId="43" fontId="1" fillId="0" borderId="10" xfId="0" applyNumberFormat="1" applyFont="1" applyBorder="1" applyAlignment="1">
      <alignment horizontal="center"/>
    </xf>
    <xf numFmtId="43" fontId="1" fillId="0" borderId="37" xfId="0" applyNumberFormat="1" applyFont="1" applyBorder="1"/>
    <xf numFmtId="43" fontId="1" fillId="0" borderId="38" xfId="0" applyNumberFormat="1" applyFont="1" applyBorder="1"/>
    <xf numFmtId="43" fontId="1" fillId="0" borderId="10" xfId="0" applyNumberFormat="1" applyFont="1" applyBorder="1"/>
    <xf numFmtId="43" fontId="1" fillId="0" borderId="32" xfId="0" applyNumberFormat="1" applyFont="1" applyBorder="1" applyAlignment="1">
      <alignment horizontal="center"/>
    </xf>
    <xf numFmtId="0" fontId="1" fillId="0" borderId="100" xfId="0" applyFont="1" applyBorder="1" applyAlignment="1">
      <alignment horizontal="left" vertical="top" wrapText="1"/>
    </xf>
    <xf numFmtId="43" fontId="1" fillId="0" borderId="39" xfId="0" applyNumberFormat="1" applyFont="1" applyBorder="1" applyAlignment="1">
      <alignment horizontal="center"/>
    </xf>
    <xf numFmtId="43" fontId="1" fillId="0" borderId="40" xfId="0" applyNumberFormat="1" applyFont="1" applyBorder="1" applyAlignment="1">
      <alignment horizontal="center"/>
    </xf>
    <xf numFmtId="43" fontId="1" fillId="0" borderId="41" xfId="0" applyNumberFormat="1" applyFont="1" applyBorder="1"/>
    <xf numFmtId="43" fontId="1" fillId="0" borderId="39" xfId="0" applyNumberFormat="1" applyFont="1" applyBorder="1"/>
    <xf numFmtId="43" fontId="1" fillId="0" borderId="40" xfId="0" applyNumberFormat="1" applyFont="1" applyBorder="1"/>
    <xf numFmtId="43" fontId="1" fillId="0" borderId="47" xfId="0" applyNumberFormat="1" applyFont="1" applyBorder="1" applyAlignment="1">
      <alignment horizontal="center"/>
    </xf>
    <xf numFmtId="168" fontId="1" fillId="29" borderId="10" xfId="41" applyNumberFormat="1" applyFont="1" applyFill="1" applyBorder="1"/>
    <xf numFmtId="0" fontId="1" fillId="0" borderId="19" xfId="0" applyFont="1" applyBorder="1"/>
    <xf numFmtId="0" fontId="1" fillId="36" borderId="23" xfId="0" applyFont="1" applyFill="1" applyBorder="1"/>
    <xf numFmtId="0" fontId="1" fillId="36" borderId="34" xfId="0" applyFont="1" applyFill="1" applyBorder="1"/>
    <xf numFmtId="38" fontId="1" fillId="29" borderId="31" xfId="366" applyNumberFormat="1" applyFont="1" applyFill="1" applyBorder="1"/>
    <xf numFmtId="0" fontId="1" fillId="36" borderId="19" xfId="0" applyFont="1" applyFill="1" applyBorder="1"/>
    <xf numFmtId="0" fontId="1" fillId="36" borderId="0" xfId="0" applyFont="1" applyFill="1"/>
    <xf numFmtId="0" fontId="1" fillId="36" borderId="26" xfId="0" applyFont="1" applyFill="1" applyBorder="1"/>
    <xf numFmtId="0" fontId="1" fillId="38" borderId="10" xfId="0" applyFont="1" applyFill="1" applyBorder="1"/>
    <xf numFmtId="10" fontId="1" fillId="29" borderId="10" xfId="335" applyNumberFormat="1" applyFont="1" applyFill="1" applyBorder="1" applyAlignment="1">
      <alignment horizontal="right"/>
    </xf>
    <xf numFmtId="10" fontId="1" fillId="0" borderId="10" xfId="0" applyNumberFormat="1" applyFont="1" applyBorder="1"/>
    <xf numFmtId="10" fontId="1" fillId="29" borderId="10" xfId="335" applyNumberFormat="1" applyFont="1" applyFill="1" applyBorder="1"/>
    <xf numFmtId="10" fontId="1" fillId="0" borderId="10" xfId="335" applyNumberFormat="1" applyFont="1" applyFill="1" applyBorder="1"/>
    <xf numFmtId="10" fontId="1" fillId="0" borderId="38" xfId="0" applyNumberFormat="1" applyFont="1" applyBorder="1"/>
    <xf numFmtId="10" fontId="1" fillId="0" borderId="37" xfId="335" applyNumberFormat="1" applyFont="1" applyFill="1" applyBorder="1"/>
    <xf numFmtId="10" fontId="1" fillId="0" borderId="37" xfId="0" applyNumberFormat="1" applyFont="1" applyBorder="1"/>
    <xf numFmtId="0" fontId="1" fillId="36" borderId="20" xfId="0" applyFont="1" applyFill="1" applyBorder="1"/>
    <xf numFmtId="0" fontId="1" fillId="36" borderId="21" xfId="0" applyFont="1" applyFill="1" applyBorder="1"/>
    <xf numFmtId="0" fontId="1" fillId="36" borderId="30" xfId="0" applyFont="1" applyFill="1" applyBorder="1"/>
    <xf numFmtId="10" fontId="1" fillId="0" borderId="39" xfId="0" applyNumberFormat="1" applyFont="1" applyBorder="1"/>
    <xf numFmtId="10" fontId="1" fillId="0" borderId="40" xfId="335" applyNumberFormat="1" applyFont="1" applyFill="1" applyBorder="1"/>
    <xf numFmtId="10" fontId="1" fillId="0" borderId="41" xfId="335" applyNumberFormat="1" applyFont="1" applyFill="1" applyBorder="1"/>
    <xf numFmtId="10" fontId="1" fillId="0" borderId="40" xfId="0" applyNumberFormat="1" applyFont="1" applyBorder="1"/>
    <xf numFmtId="10" fontId="1" fillId="0" borderId="41" xfId="0" applyNumberFormat="1" applyFont="1" applyBorder="1"/>
    <xf numFmtId="0" fontId="1" fillId="35" borderId="0" xfId="0" applyFont="1" applyFill="1"/>
    <xf numFmtId="0" fontId="1" fillId="35" borderId="54" xfId="0" applyFont="1" applyFill="1" applyBorder="1" applyAlignment="1">
      <alignment horizontal="center"/>
    </xf>
    <xf numFmtId="168" fontId="1" fillId="0" borderId="54" xfId="41" applyNumberFormat="1" applyFont="1" applyFill="1" applyBorder="1"/>
    <xf numFmtId="168" fontId="1" fillId="35" borderId="0" xfId="41" applyNumberFormat="1" applyFont="1" applyFill="1"/>
    <xf numFmtId="168" fontId="1" fillId="35" borderId="0" xfId="0" applyNumberFormat="1" applyFont="1" applyFill="1"/>
    <xf numFmtId="0" fontId="1" fillId="0" borderId="54" xfId="0" applyFont="1" applyBorder="1"/>
    <xf numFmtId="9" fontId="1" fillId="35" borderId="54" xfId="41" applyNumberFormat="1" applyFont="1" applyFill="1" applyBorder="1"/>
    <xf numFmtId="9" fontId="1" fillId="35" borderId="0" xfId="335" applyFont="1" applyFill="1"/>
    <xf numFmtId="168" fontId="1" fillId="41" borderId="10" xfId="41" applyNumberFormat="1" applyFont="1" applyFill="1" applyBorder="1"/>
    <xf numFmtId="0" fontId="1" fillId="35" borderId="10" xfId="0" applyFont="1" applyFill="1" applyBorder="1"/>
    <xf numFmtId="0" fontId="1" fillId="35" borderId="10" xfId="0" applyFont="1" applyFill="1" applyBorder="1" applyAlignment="1">
      <alignment horizontal="center"/>
    </xf>
    <xf numFmtId="0" fontId="1" fillId="0" borderId="56" xfId="0" applyFont="1" applyBorder="1"/>
    <xf numFmtId="0" fontId="1" fillId="0" borderId="53" xfId="0" applyFont="1" applyBorder="1"/>
    <xf numFmtId="0" fontId="1" fillId="0" borderId="52" xfId="0" applyFont="1" applyBorder="1"/>
    <xf numFmtId="0" fontId="1" fillId="0" borderId="70" xfId="0" applyFont="1" applyBorder="1" applyAlignment="1">
      <alignment wrapText="1"/>
    </xf>
    <xf numFmtId="0" fontId="1" fillId="0" borderId="65" xfId="0" applyFont="1" applyBorder="1" applyAlignment="1">
      <alignment horizontal="center"/>
    </xf>
    <xf numFmtId="0" fontId="1" fillId="0" borderId="70" xfId="0" applyFont="1" applyBorder="1" applyAlignment="1">
      <alignment horizontal="left" wrapText="1"/>
    </xf>
    <xf numFmtId="0" fontId="1" fillId="0" borderId="54" xfId="0" applyFont="1" applyBorder="1" applyAlignment="1">
      <alignment horizontal="left"/>
    </xf>
    <xf numFmtId="168" fontId="1" fillId="0" borderId="65" xfId="41" applyNumberFormat="1" applyFont="1" applyFill="1" applyBorder="1" applyAlignment="1">
      <alignment horizontal="center"/>
    </xf>
    <xf numFmtId="0" fontId="1" fillId="0" borderId="53" xfId="0" applyFont="1" applyBorder="1" applyAlignment="1">
      <alignment horizontal="left"/>
    </xf>
    <xf numFmtId="0" fontId="1" fillId="0" borderId="54" xfId="0" applyFont="1" applyBorder="1" applyAlignment="1">
      <alignment horizontal="left" indent="2"/>
    </xf>
    <xf numFmtId="168" fontId="1" fillId="35" borderId="56" xfId="0" applyNumberFormat="1" applyFont="1" applyFill="1" applyBorder="1" applyAlignment="1">
      <alignment horizontal="center"/>
    </xf>
    <xf numFmtId="0" fontId="1" fillId="0" borderId="71" xfId="0" applyFont="1" applyBorder="1" applyAlignment="1">
      <alignment horizontal="left"/>
    </xf>
    <xf numFmtId="0" fontId="1" fillId="0" borderId="29" xfId="0" applyFont="1" applyBorder="1"/>
    <xf numFmtId="0" fontId="1" fillId="0" borderId="34" xfId="0" applyFont="1" applyBorder="1"/>
    <xf numFmtId="0" fontId="1" fillId="0" borderId="26" xfId="0" applyFont="1" applyBorder="1"/>
    <xf numFmtId="168" fontId="1" fillId="0" borderId="54" xfId="41" applyNumberFormat="1" applyFont="1" applyFill="1" applyBorder="1" applyAlignment="1">
      <alignment horizontal="center"/>
    </xf>
    <xf numFmtId="168" fontId="1" fillId="46" borderId="54" xfId="41" applyNumberFormat="1" applyFont="1" applyFill="1" applyBorder="1" applyAlignment="1">
      <alignment horizontal="center"/>
    </xf>
    <xf numFmtId="9" fontId="1" fillId="0" borderId="54" xfId="41" applyNumberFormat="1" applyFont="1" applyFill="1" applyBorder="1" applyAlignment="1">
      <alignment horizontal="center"/>
    </xf>
    <xf numFmtId="168" fontId="1" fillId="35" borderId="54" xfId="41" applyNumberFormat="1" applyFont="1" applyFill="1" applyBorder="1" applyAlignment="1">
      <alignment horizontal="center"/>
    </xf>
    <xf numFmtId="0" fontId="1" fillId="35" borderId="54" xfId="41" applyNumberFormat="1" applyFont="1" applyFill="1" applyBorder="1" applyAlignment="1">
      <alignment horizontal="center"/>
    </xf>
    <xf numFmtId="0" fontId="1" fillId="0" borderId="20" xfId="0" applyFont="1" applyBorder="1"/>
    <xf numFmtId="0" fontId="1" fillId="0" borderId="21" xfId="0" applyFont="1" applyBorder="1" applyAlignment="1">
      <alignment horizontal="center"/>
    </xf>
    <xf numFmtId="0" fontId="1" fillId="0" borderId="30" xfId="0" applyFont="1" applyBorder="1"/>
    <xf numFmtId="0" fontId="1" fillId="0" borderId="23" xfId="0" applyFont="1" applyBorder="1"/>
    <xf numFmtId="0" fontId="1" fillId="0" borderId="23" xfId="0" applyFont="1" applyBorder="1" applyAlignment="1">
      <alignment horizontal="center"/>
    </xf>
    <xf numFmtId="168" fontId="1" fillId="0" borderId="10" xfId="41" applyNumberFormat="1" applyFont="1" applyFill="1" applyBorder="1" applyAlignment="1">
      <alignment horizontal="center" vertical="center" wrapText="1"/>
    </xf>
    <xf numFmtId="168" fontId="1" fillId="35" borderId="10" xfId="41" applyNumberFormat="1" applyFont="1" applyFill="1" applyBorder="1" applyAlignment="1">
      <alignment horizontal="center" vertical="center" wrapText="1"/>
    </xf>
    <xf numFmtId="0" fontId="1" fillId="0" borderId="28" xfId="0" applyFont="1" applyBorder="1" applyAlignment="1">
      <alignment vertical="center"/>
    </xf>
    <xf numFmtId="0" fontId="1" fillId="0" borderId="29" xfId="0" applyFont="1" applyBorder="1" applyAlignment="1">
      <alignment horizontal="right" vertical="center"/>
    </xf>
    <xf numFmtId="0" fontId="1" fillId="37" borderId="22" xfId="0" applyFont="1" applyFill="1" applyBorder="1" applyAlignment="1">
      <alignment vertical="center" wrapText="1"/>
    </xf>
    <xf numFmtId="0" fontId="1" fillId="0" borderId="10" xfId="0" applyFont="1" applyBorder="1" applyAlignment="1">
      <alignment vertical="center"/>
    </xf>
    <xf numFmtId="0" fontId="1" fillId="0" borderId="10" xfId="0" applyFont="1" applyBorder="1" applyAlignment="1">
      <alignment horizontal="right" vertical="center"/>
    </xf>
    <xf numFmtId="9" fontId="1" fillId="0" borderId="10" xfId="335" applyFont="1" applyFill="1" applyBorder="1" applyAlignment="1">
      <alignment horizontal="center" vertical="center" wrapText="1"/>
    </xf>
    <xf numFmtId="4" fontId="1" fillId="28" borderId="22" xfId="0" applyNumberFormat="1" applyFont="1" applyFill="1" applyBorder="1" applyAlignment="1">
      <alignment vertical="center" wrapText="1"/>
    </xf>
    <xf numFmtId="0" fontId="1" fillId="28" borderId="22" xfId="0" applyFont="1" applyFill="1" applyBorder="1" applyAlignment="1">
      <alignment vertical="center" wrapText="1"/>
    </xf>
    <xf numFmtId="10" fontId="1" fillId="28" borderId="10" xfId="335" applyNumberFormat="1" applyFont="1" applyFill="1" applyBorder="1" applyAlignment="1">
      <alignment horizontal="center" vertical="center"/>
    </xf>
    <xf numFmtId="0" fontId="1" fillId="0" borderId="30" xfId="0" applyFont="1" applyBorder="1" applyAlignment="1">
      <alignment horizontal="right" vertical="center"/>
    </xf>
    <xf numFmtId="0" fontId="1" fillId="0" borderId="31" xfId="0" applyFont="1" applyBorder="1" applyAlignment="1">
      <alignment horizontal="right" vertical="center"/>
    </xf>
    <xf numFmtId="168" fontId="1" fillId="39" borderId="32" xfId="41" applyNumberFormat="1" applyFont="1" applyFill="1" applyBorder="1" applyAlignment="1">
      <alignment vertical="center" wrapText="1"/>
    </xf>
    <xf numFmtId="168" fontId="1" fillId="0" borderId="0" xfId="41" applyNumberFormat="1" applyFont="1" applyFill="1" applyBorder="1" applyAlignment="1">
      <alignment horizontal="center" vertical="center" wrapText="1"/>
    </xf>
    <xf numFmtId="168" fontId="1" fillId="0" borderId="32" xfId="41" applyNumberFormat="1" applyFont="1" applyFill="1" applyBorder="1" applyAlignment="1">
      <alignment horizontal="center" vertical="center" wrapText="1"/>
    </xf>
    <xf numFmtId="168" fontId="1" fillId="0" borderId="33" xfId="41" applyNumberFormat="1" applyFont="1" applyFill="1" applyBorder="1" applyAlignment="1">
      <alignment horizontal="center" vertical="center" wrapText="1"/>
    </xf>
    <xf numFmtId="168" fontId="1" fillId="38" borderId="10" xfId="41" applyNumberFormat="1" applyFont="1" applyFill="1" applyBorder="1" applyAlignment="1">
      <alignment horizontal="center" vertical="center" wrapText="1"/>
    </xf>
    <xf numFmtId="0" fontId="1" fillId="35" borderId="10" xfId="0" applyFont="1" applyFill="1" applyBorder="1" applyAlignment="1">
      <alignment horizontal="center" vertical="center" wrapText="1"/>
    </xf>
    <xf numFmtId="165" fontId="1" fillId="0" borderId="10" xfId="0" applyNumberFormat="1" applyFont="1" applyBorder="1" applyAlignment="1">
      <alignment horizontal="left"/>
    </xf>
    <xf numFmtId="0" fontId="1" fillId="0" borderId="10" xfId="41" applyNumberFormat="1" applyFont="1" applyFill="1" applyBorder="1"/>
    <xf numFmtId="9" fontId="1" fillId="0" borderId="10" xfId="0" applyNumberFormat="1" applyFont="1" applyBorder="1" applyAlignment="1">
      <alignment horizontal="center"/>
    </xf>
    <xf numFmtId="0" fontId="1" fillId="28" borderId="10" xfId="0" applyFont="1" applyFill="1" applyBorder="1" applyAlignment="1">
      <alignment vertical="center" wrapText="1"/>
    </xf>
    <xf numFmtId="168" fontId="1" fillId="0" borderId="10" xfId="41" applyNumberFormat="1" applyFont="1" applyFill="1" applyBorder="1" applyAlignment="1">
      <alignment vertical="center" wrapText="1"/>
    </xf>
    <xf numFmtId="165" fontId="1" fillId="35" borderId="10" xfId="42" applyFont="1" applyFill="1" applyBorder="1" applyAlignment="1">
      <alignment horizontal="center" vertical="center"/>
    </xf>
    <xf numFmtId="173" fontId="1" fillId="35" borderId="10" xfId="42" applyNumberFormat="1" applyFont="1" applyFill="1" applyBorder="1" applyAlignment="1">
      <alignment horizontal="center" vertical="center"/>
    </xf>
    <xf numFmtId="168" fontId="1" fillId="35" borderId="10" xfId="42" applyNumberFormat="1" applyFont="1" applyFill="1" applyBorder="1" applyAlignment="1">
      <alignment horizontal="center" vertical="center"/>
    </xf>
    <xf numFmtId="0" fontId="1" fillId="0" borderId="16" xfId="0" applyFont="1" applyBorder="1" applyAlignment="1">
      <alignment horizontal="center"/>
    </xf>
    <xf numFmtId="0" fontId="1" fillId="35" borderId="54" xfId="0" applyFont="1" applyFill="1" applyBorder="1" applyAlignment="1">
      <alignment horizontal="center" vertical="center" wrapText="1"/>
    </xf>
    <xf numFmtId="0" fontId="1" fillId="35" borderId="74" xfId="0" applyFont="1" applyFill="1" applyBorder="1" applyAlignment="1">
      <alignment horizontal="center" vertical="center" wrapText="1"/>
    </xf>
    <xf numFmtId="0" fontId="1" fillId="0" borderId="54" xfId="0" applyFont="1" applyBorder="1" applyAlignment="1">
      <alignment horizontal="center"/>
    </xf>
    <xf numFmtId="0" fontId="1" fillId="0" borderId="54" xfId="0" applyFont="1" applyBorder="1" applyAlignment="1">
      <alignment horizontal="left" indent="1"/>
    </xf>
    <xf numFmtId="0" fontId="1" fillId="0" borderId="54" xfId="0" applyFont="1" applyBorder="1" applyAlignment="1">
      <alignment horizontal="left" wrapText="1" indent="1"/>
    </xf>
    <xf numFmtId="0" fontId="1" fillId="0" borderId="60" xfId="0" applyFont="1" applyBorder="1"/>
    <xf numFmtId="0" fontId="1" fillId="0" borderId="58" xfId="0" applyFont="1" applyBorder="1" applyAlignment="1">
      <alignment horizontal="left" vertical="center" wrapText="1"/>
    </xf>
    <xf numFmtId="0" fontId="1" fillId="0" borderId="59" xfId="0" applyFont="1" applyBorder="1" applyAlignment="1">
      <alignment horizontal="left" vertical="center" wrapText="1"/>
    </xf>
    <xf numFmtId="0" fontId="1" fillId="0" borderId="0" xfId="0" applyFont="1" applyAlignment="1">
      <alignment horizontal="left" vertical="center" wrapText="1"/>
    </xf>
    <xf numFmtId="0" fontId="1" fillId="0" borderId="16" xfId="0" applyFont="1" applyBorder="1" applyAlignment="1">
      <alignment horizontal="left" vertical="center" wrapText="1"/>
    </xf>
    <xf numFmtId="0" fontId="1" fillId="0" borderId="52" xfId="0" applyFont="1" applyBorder="1" applyAlignment="1">
      <alignment horizontal="left" vertical="center" wrapText="1"/>
    </xf>
    <xf numFmtId="0" fontId="1" fillId="0" borderId="54" xfId="0" applyFont="1" applyBorder="1" applyAlignment="1">
      <alignment vertical="center" wrapText="1"/>
    </xf>
    <xf numFmtId="168" fontId="1" fillId="0" borderId="54" xfId="41" applyNumberFormat="1" applyFont="1" applyFill="1" applyBorder="1" applyAlignment="1">
      <alignment vertical="center" wrapText="1"/>
    </xf>
    <xf numFmtId="0" fontId="1" fillId="35" borderId="54" xfId="0" applyFont="1" applyFill="1" applyBorder="1" applyAlignment="1">
      <alignment vertical="center" wrapText="1"/>
    </xf>
    <xf numFmtId="168" fontId="1" fillId="35" borderId="54" xfId="41" applyNumberFormat="1" applyFont="1" applyFill="1" applyBorder="1" applyAlignment="1">
      <alignment vertical="center" wrapText="1"/>
    </xf>
    <xf numFmtId="168" fontId="1" fillId="35" borderId="61" xfId="41" applyNumberFormat="1" applyFont="1" applyFill="1" applyBorder="1" applyAlignment="1">
      <alignment horizontal="center"/>
    </xf>
    <xf numFmtId="1" fontId="1" fillId="0" borderId="60" xfId="0" applyNumberFormat="1" applyFont="1" applyBorder="1" applyAlignment="1">
      <alignment horizontal="center"/>
    </xf>
    <xf numFmtId="1" fontId="1" fillId="0" borderId="16" xfId="0" applyNumberFormat="1" applyFont="1" applyBorder="1" applyAlignment="1">
      <alignment horizontal="center"/>
    </xf>
    <xf numFmtId="0" fontId="1" fillId="0" borderId="26" xfId="0" applyFont="1" applyBorder="1" applyAlignment="1">
      <alignment horizontal="left" vertical="center" wrapText="1"/>
    </xf>
    <xf numFmtId="0" fontId="1" fillId="0" borderId="56" xfId="0" applyFont="1" applyBorder="1" applyAlignment="1">
      <alignment vertical="center" wrapText="1"/>
    </xf>
    <xf numFmtId="0" fontId="1" fillId="0" borderId="0" xfId="0" applyFont="1" applyAlignment="1">
      <alignment horizontal="center" vertical="center" wrapText="1"/>
    </xf>
    <xf numFmtId="9" fontId="1" fillId="0" borderId="10" xfId="0" applyNumberFormat="1" applyFont="1" applyBorder="1" applyAlignment="1">
      <alignment horizontal="center" vertical="center" wrapText="1"/>
    </xf>
    <xf numFmtId="0" fontId="1" fillId="0" borderId="15" xfId="0" applyFont="1" applyBorder="1" applyAlignment="1">
      <alignment horizontal="right" vertical="center"/>
    </xf>
    <xf numFmtId="0" fontId="1" fillId="0" borderId="19" xfId="0" applyFont="1" applyBorder="1" applyAlignment="1">
      <alignment vertical="center" wrapText="1"/>
    </xf>
    <xf numFmtId="43" fontId="1" fillId="35" borderId="61" xfId="41" applyFont="1" applyFill="1" applyBorder="1" applyAlignment="1">
      <alignment horizontal="center"/>
    </xf>
    <xf numFmtId="0" fontId="1" fillId="35" borderId="10" xfId="0" applyFont="1" applyFill="1" applyBorder="1" applyAlignment="1">
      <alignment horizontal="left" vertical="center" wrapText="1"/>
    </xf>
    <xf numFmtId="43" fontId="1" fillId="0" borderId="10" xfId="41" applyFont="1" applyFill="1" applyBorder="1" applyAlignment="1">
      <alignment horizontal="left"/>
    </xf>
    <xf numFmtId="43" fontId="1" fillId="39" borderId="61" xfId="41" applyFont="1" applyFill="1" applyBorder="1" applyAlignment="1">
      <alignment horizontal="center"/>
    </xf>
    <xf numFmtId="0" fontId="1" fillId="0" borderId="25" xfId="0" applyFont="1" applyBorder="1" applyAlignment="1">
      <alignment horizontal="center"/>
    </xf>
    <xf numFmtId="0" fontId="1" fillId="35" borderId="62" xfId="0" applyFont="1" applyFill="1" applyBorder="1" applyAlignment="1">
      <alignment horizontal="center" vertical="center" wrapText="1"/>
    </xf>
    <xf numFmtId="0" fontId="1" fillId="35" borderId="63" xfId="0" applyFont="1" applyFill="1" applyBorder="1" applyAlignment="1">
      <alignment horizontal="center" vertical="center" wrapText="1"/>
    </xf>
    <xf numFmtId="0" fontId="1" fillId="35" borderId="64"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5" xfId="0" applyFont="1" applyBorder="1" applyAlignment="1">
      <alignment vertical="center"/>
    </xf>
    <xf numFmtId="0" fontId="1" fillId="0" borderId="19" xfId="0" applyFont="1" applyBorder="1" applyAlignment="1">
      <alignment vertical="center"/>
    </xf>
    <xf numFmtId="0" fontId="1" fillId="0" borderId="22" xfId="0" applyFont="1" applyBorder="1" applyAlignment="1">
      <alignment vertical="center" wrapText="1"/>
    </xf>
    <xf numFmtId="9" fontId="1" fillId="0" borderId="54" xfId="0" applyNumberFormat="1" applyFont="1" applyBorder="1" applyAlignment="1">
      <alignment horizontal="center" vertical="center" wrapText="1"/>
    </xf>
    <xf numFmtId="0" fontId="1" fillId="0" borderId="16" xfId="0" applyFont="1" applyBorder="1" applyAlignment="1">
      <alignment vertical="center"/>
    </xf>
    <xf numFmtId="9" fontId="1" fillId="0" borderId="66" xfId="0" applyNumberFormat="1" applyFont="1" applyBorder="1" applyAlignment="1">
      <alignment horizontal="center" vertical="center" wrapText="1"/>
    </xf>
    <xf numFmtId="0" fontId="1" fillId="0" borderId="62"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68" xfId="0" applyFont="1" applyBorder="1" applyAlignment="1">
      <alignment vertical="center" wrapText="1"/>
    </xf>
    <xf numFmtId="0" fontId="1" fillId="0" borderId="69" xfId="0" applyFont="1" applyBorder="1"/>
    <xf numFmtId="0" fontId="1" fillId="0" borderId="15" xfId="0" applyFont="1" applyBorder="1" applyAlignment="1">
      <alignment horizontal="center"/>
    </xf>
    <xf numFmtId="0" fontId="1" fillId="35" borderId="22" xfId="0" applyFont="1" applyFill="1" applyBorder="1" applyAlignment="1">
      <alignment vertical="center" wrapText="1"/>
    </xf>
    <xf numFmtId="43" fontId="1" fillId="0" borderId="10" xfId="41" applyFont="1" applyBorder="1" applyAlignment="1">
      <alignment vertical="center" wrapText="1"/>
    </xf>
    <xf numFmtId="172" fontId="1" fillId="0" borderId="10" xfId="0" applyNumberFormat="1" applyFont="1" applyBorder="1" applyAlignment="1">
      <alignment horizontal="center" vertical="center" wrapText="1"/>
    </xf>
    <xf numFmtId="0" fontId="1" fillId="0" borderId="24" xfId="0" applyFont="1" applyBorder="1"/>
    <xf numFmtId="0" fontId="1" fillId="0" borderId="24" xfId="0" applyFont="1" applyBorder="1" applyAlignment="1">
      <alignment horizontal="center"/>
    </xf>
    <xf numFmtId="0" fontId="1" fillId="0" borderId="12" xfId="0" applyFont="1" applyBorder="1" applyAlignment="1">
      <alignment horizontal="center"/>
    </xf>
    <xf numFmtId="0" fontId="1" fillId="35" borderId="22" xfId="0" applyFont="1" applyFill="1" applyBorder="1"/>
    <xf numFmtId="0" fontId="1" fillId="35" borderId="27" xfId="0" applyFont="1" applyFill="1" applyBorder="1"/>
    <xf numFmtId="0" fontId="1" fillId="31" borderId="10" xfId="0" applyFont="1" applyFill="1" applyBorder="1" applyAlignment="1">
      <alignment horizontal="center" vertical="center" wrapText="1"/>
    </xf>
    <xf numFmtId="43" fontId="1" fillId="53" borderId="10" xfId="41" applyFont="1" applyFill="1" applyBorder="1"/>
    <xf numFmtId="172" fontId="1" fillId="0" borderId="10" xfId="335" applyNumberFormat="1" applyFont="1" applyFill="1" applyBorder="1" applyAlignment="1" applyProtection="1">
      <alignment horizontal="center" vertical="center"/>
      <protection locked="0"/>
    </xf>
    <xf numFmtId="172" fontId="1" fillId="0" borderId="0" xfId="335" applyNumberFormat="1" applyFont="1" applyFill="1" applyBorder="1" applyAlignment="1" applyProtection="1">
      <alignment horizontal="center" vertical="center"/>
      <protection locked="0"/>
    </xf>
    <xf numFmtId="43" fontId="1" fillId="0" borderId="0" xfId="41" applyFont="1" applyFill="1" applyBorder="1" applyAlignment="1" applyProtection="1">
      <alignment horizontal="center" vertical="center"/>
      <protection locked="0"/>
    </xf>
    <xf numFmtId="43" fontId="1" fillId="35" borderId="10" xfId="41" applyFont="1" applyFill="1" applyBorder="1"/>
    <xf numFmtId="0" fontId="1" fillId="0" borderId="0" xfId="0" applyFont="1" applyAlignment="1">
      <alignment horizontal="left"/>
    </xf>
    <xf numFmtId="171" fontId="1" fillId="0" borderId="0" xfId="0" applyNumberFormat="1" applyFont="1"/>
    <xf numFmtId="171" fontId="1" fillId="0" borderId="0" xfId="0" applyNumberFormat="1" applyFont="1" applyAlignment="1">
      <alignment horizontal="center"/>
    </xf>
    <xf numFmtId="171" fontId="1" fillId="0" borderId="10" xfId="0" applyNumberFormat="1" applyFont="1" applyBorder="1" applyAlignment="1">
      <alignment horizontal="left"/>
    </xf>
    <xf numFmtId="9" fontId="1" fillId="0" borderId="10" xfId="335" applyFont="1" applyFill="1" applyBorder="1" applyAlignment="1">
      <alignment horizontal="center" vertical="center"/>
    </xf>
    <xf numFmtId="43" fontId="1" fillId="35" borderId="10" xfId="41" applyFont="1" applyFill="1" applyBorder="1" applyAlignment="1">
      <alignment horizontal="center"/>
    </xf>
    <xf numFmtId="9" fontId="1" fillId="0" borderId="10" xfId="335" applyFont="1" applyFill="1" applyBorder="1" applyAlignment="1">
      <alignment horizontal="center"/>
    </xf>
    <xf numFmtId="9" fontId="1" fillId="0" borderId="10" xfId="335" applyFont="1" applyFill="1" applyBorder="1"/>
    <xf numFmtId="43" fontId="1" fillId="29" borderId="10" xfId="41" applyFont="1" applyFill="1" applyBorder="1"/>
    <xf numFmtId="0" fontId="1" fillId="0" borderId="19" xfId="0" applyFont="1" applyBorder="1" applyAlignment="1">
      <alignment horizontal="left"/>
    </xf>
    <xf numFmtId="9" fontId="1" fillId="0" borderId="54" xfId="0" applyNumberFormat="1" applyFont="1" applyBorder="1" applyAlignment="1">
      <alignment horizontal="center"/>
    </xf>
    <xf numFmtId="168" fontId="1" fillId="0" borderId="54" xfId="41" applyNumberFormat="1" applyFont="1" applyFill="1" applyBorder="1" applyAlignment="1">
      <alignment horizontal="center" vertical="center" wrapText="1"/>
    </xf>
    <xf numFmtId="168" fontId="1" fillId="35" borderId="10" xfId="41" applyNumberFormat="1" applyFont="1" applyFill="1" applyBorder="1" applyAlignment="1"/>
    <xf numFmtId="0" fontId="1" fillId="0" borderId="26" xfId="0" applyFont="1" applyBorder="1" applyAlignment="1">
      <alignment horizontal="center"/>
    </xf>
    <xf numFmtId="0" fontId="1" fillId="0" borderId="0" xfId="0" applyFont="1" applyAlignment="1">
      <alignment horizontal="left" wrapText="1"/>
    </xf>
    <xf numFmtId="43" fontId="1" fillId="0" borderId="10" xfId="41" applyFont="1" applyBorder="1" applyAlignment="1">
      <alignment horizontal="center"/>
    </xf>
    <xf numFmtId="9" fontId="1" fillId="0" borderId="10" xfId="335" applyFont="1" applyBorder="1" applyAlignment="1">
      <alignment horizontal="center" vertical="center"/>
    </xf>
    <xf numFmtId="9" fontId="1" fillId="0" borderId="10" xfId="335" applyFont="1" applyBorder="1" applyAlignment="1">
      <alignment horizontal="center"/>
    </xf>
    <xf numFmtId="9" fontId="1" fillId="0" borderId="10" xfId="335" applyFont="1" applyBorder="1"/>
    <xf numFmtId="0" fontId="1" fillId="0" borderId="10" xfId="0" applyFont="1" applyBorder="1" applyAlignment="1">
      <alignment horizontal="left" vertical="top" wrapText="1"/>
    </xf>
    <xf numFmtId="10" fontId="1" fillId="0" borderId="10" xfId="335" applyNumberFormat="1"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47" fillId="0" borderId="0" xfId="0" applyFont="1" applyAlignment="1">
      <alignment horizontal="center"/>
    </xf>
    <xf numFmtId="0" fontId="47" fillId="0" borderId="17" xfId="0" applyFont="1" applyBorder="1" applyAlignment="1">
      <alignment horizontal="center"/>
    </xf>
    <xf numFmtId="0" fontId="47" fillId="0" borderId="18" xfId="0" applyFont="1" applyBorder="1" applyAlignment="1">
      <alignment horizontal="center"/>
    </xf>
    <xf numFmtId="0" fontId="7" fillId="47" borderId="0" xfId="0" applyFont="1" applyFill="1" applyAlignment="1">
      <alignment horizontal="center"/>
    </xf>
    <xf numFmtId="0" fontId="47" fillId="0" borderId="0" xfId="0" applyFont="1" applyAlignment="1">
      <alignment horizontal="left" wrapText="1"/>
    </xf>
    <xf numFmtId="0" fontId="5" fillId="0" borderId="29" xfId="0" applyFont="1" applyBorder="1" applyAlignment="1">
      <alignment horizontal="left" vertical="center" wrapText="1"/>
    </xf>
    <xf numFmtId="0" fontId="5" fillId="0" borderId="34" xfId="0" applyFont="1" applyBorder="1" applyAlignment="1">
      <alignment horizontal="left" vertical="center" wrapText="1"/>
    </xf>
    <xf numFmtId="0" fontId="5" fillId="0" borderId="20" xfId="0" applyFont="1" applyBorder="1" applyAlignment="1">
      <alignment horizontal="left" vertical="center" wrapText="1"/>
    </xf>
    <xf numFmtId="0" fontId="5" fillId="0" borderId="30" xfId="0" applyFont="1" applyBorder="1" applyAlignment="1">
      <alignment horizontal="left" vertical="center" wrapText="1"/>
    </xf>
    <xf numFmtId="168" fontId="33" fillId="43" borderId="10" xfId="41" applyNumberFormat="1" applyFont="1" applyFill="1" applyBorder="1" applyAlignment="1">
      <alignment horizontal="center" vertical="center" wrapText="1"/>
    </xf>
    <xf numFmtId="0" fontId="1" fillId="0" borderId="38" xfId="0" applyFont="1" applyBorder="1" applyAlignment="1">
      <alignment horizontal="left" wrapText="1"/>
    </xf>
    <xf numFmtId="0" fontId="1" fillId="0" borderId="37" xfId="0" applyFont="1" applyBorder="1" applyAlignment="1">
      <alignment horizontal="left" wrapText="1"/>
    </xf>
    <xf numFmtId="0" fontId="1" fillId="0" borderId="38" xfId="0" applyFont="1" applyBorder="1" applyAlignment="1">
      <alignment horizontal="left" vertical="top" wrapText="1"/>
    </xf>
    <xf numFmtId="0" fontId="1" fillId="0" borderId="37" xfId="0" applyFont="1" applyBorder="1" applyAlignment="1">
      <alignment horizontal="left" vertical="top" wrapText="1"/>
    </xf>
    <xf numFmtId="0" fontId="1" fillId="0" borderId="32" xfId="0" applyFont="1" applyBorder="1" applyAlignment="1">
      <alignment horizontal="left"/>
    </xf>
    <xf numFmtId="0" fontId="1" fillId="0" borderId="10" xfId="0" applyFont="1" applyBorder="1" applyAlignment="1">
      <alignment horizontal="left"/>
    </xf>
    <xf numFmtId="0" fontId="1" fillId="0" borderId="37" xfId="0" applyFont="1" applyBorder="1" applyAlignment="1">
      <alignment horizontal="left"/>
    </xf>
    <xf numFmtId="0" fontId="1" fillId="0" borderId="106" xfId="0" applyFont="1" applyBorder="1" applyAlignment="1">
      <alignment horizontal="left" wrapText="1"/>
    </xf>
    <xf numFmtId="0" fontId="1" fillId="0" borderId="88" xfId="0" applyFont="1" applyBorder="1" applyAlignment="1">
      <alignment horizontal="left" wrapText="1"/>
    </xf>
    <xf numFmtId="0" fontId="1" fillId="0" borderId="106" xfId="0" applyFont="1" applyBorder="1" applyAlignment="1">
      <alignment horizontal="left"/>
    </xf>
    <xf numFmtId="0" fontId="1" fillId="0" borderId="27" xfId="0" applyFont="1" applyBorder="1" applyAlignment="1">
      <alignment horizontal="left"/>
    </xf>
    <xf numFmtId="0" fontId="1" fillId="0" borderId="88" xfId="0" applyFont="1" applyBorder="1" applyAlignment="1">
      <alignment horizontal="left"/>
    </xf>
    <xf numFmtId="0" fontId="1" fillId="0" borderId="39" xfId="0" applyFont="1" applyBorder="1" applyAlignment="1">
      <alignment horizontal="left" wrapText="1"/>
    </xf>
    <xf numFmtId="0" fontId="1" fillId="0" borderId="41" xfId="0" applyFont="1" applyBorder="1" applyAlignment="1">
      <alignment horizontal="left" wrapText="1"/>
    </xf>
    <xf numFmtId="0" fontId="1" fillId="44" borderId="98" xfId="0" applyFont="1" applyFill="1" applyBorder="1" applyAlignment="1">
      <alignment horizontal="center"/>
    </xf>
    <xf numFmtId="0" fontId="1" fillId="44" borderId="93" xfId="0" applyFont="1" applyFill="1" applyBorder="1" applyAlignment="1">
      <alignment horizontal="center"/>
    </xf>
    <xf numFmtId="0" fontId="1" fillId="44" borderId="94" xfId="0" applyFont="1" applyFill="1" applyBorder="1" applyAlignment="1">
      <alignment horizontal="center"/>
    </xf>
    <xf numFmtId="0" fontId="1" fillId="0" borderId="30" xfId="0" applyFont="1" applyBorder="1" applyAlignment="1">
      <alignment horizontal="left"/>
    </xf>
    <xf numFmtId="0" fontId="1" fillId="0" borderId="31" xfId="0" applyFont="1" applyBorder="1" applyAlignment="1">
      <alignment horizontal="left"/>
    </xf>
    <xf numFmtId="0" fontId="1" fillId="0" borderId="86" xfId="0" applyFont="1" applyBorder="1" applyAlignment="1">
      <alignment horizontal="left"/>
    </xf>
    <xf numFmtId="0" fontId="1" fillId="0" borderId="47" xfId="0" applyFont="1" applyBorder="1" applyAlignment="1">
      <alignment horizontal="left"/>
    </xf>
    <xf numFmtId="0" fontId="1" fillId="0" borderId="40" xfId="0" applyFont="1" applyBorder="1" applyAlignment="1">
      <alignment horizontal="left"/>
    </xf>
    <xf numFmtId="0" fontId="1" fillId="0" borderId="41" xfId="0" applyFont="1" applyBorder="1" applyAlignment="1">
      <alignment horizontal="left"/>
    </xf>
    <xf numFmtId="0" fontId="1" fillId="44" borderId="92" xfId="0" applyFont="1" applyFill="1" applyBorder="1" applyAlignment="1">
      <alignment horizontal="left"/>
    </xf>
    <xf numFmtId="0" fontId="1" fillId="44" borderId="94" xfId="0" applyFont="1" applyFill="1" applyBorder="1" applyAlignment="1">
      <alignment horizontal="left"/>
    </xf>
    <xf numFmtId="0" fontId="1" fillId="0" borderId="43" xfId="0" applyFont="1" applyBorder="1" applyAlignment="1">
      <alignment horizontal="left" wrapText="1"/>
    </xf>
    <xf numFmtId="0" fontId="1" fillId="0" borderId="86" xfId="0" applyFont="1" applyBorder="1" applyAlignment="1">
      <alignment horizontal="left" wrapText="1"/>
    </xf>
    <xf numFmtId="0" fontId="5" fillId="0" borderId="0" xfId="0" applyFont="1" applyAlignment="1">
      <alignment horizontal="center" vertical="center"/>
    </xf>
    <xf numFmtId="168" fontId="53" fillId="31" borderId="22" xfId="41" applyNumberFormat="1" applyFont="1" applyFill="1" applyBorder="1" applyAlignment="1">
      <alignment horizontal="center" vertical="center"/>
    </xf>
    <xf numFmtId="168" fontId="53" fillId="31" borderId="32" xfId="41" applyNumberFormat="1" applyFont="1" applyFill="1" applyBorder="1" applyAlignment="1">
      <alignment horizontal="center" vertical="center"/>
    </xf>
    <xf numFmtId="168" fontId="33" fillId="32" borderId="22" xfId="41" applyNumberFormat="1" applyFont="1" applyFill="1" applyBorder="1" applyAlignment="1">
      <alignment horizontal="center" vertical="center" wrapText="1"/>
    </xf>
    <xf numFmtId="168" fontId="33" fillId="32" borderId="27" xfId="41" applyNumberFormat="1" applyFont="1" applyFill="1" applyBorder="1" applyAlignment="1">
      <alignment horizontal="center" vertical="center" wrapText="1"/>
    </xf>
    <xf numFmtId="168" fontId="33" fillId="32" borderId="32" xfId="41" applyNumberFormat="1" applyFont="1" applyFill="1" applyBorder="1" applyAlignment="1">
      <alignment horizontal="center" vertical="center" wrapText="1"/>
    </xf>
    <xf numFmtId="0" fontId="33" fillId="48" borderId="20" xfId="0" applyFont="1" applyFill="1" applyBorder="1" applyAlignment="1">
      <alignment horizontal="left" vertical="center" wrapText="1"/>
    </xf>
    <xf numFmtId="0" fontId="33" fillId="48" borderId="30" xfId="0" applyFont="1" applyFill="1" applyBorder="1" applyAlignment="1">
      <alignment horizontal="left" vertical="center" wrapText="1"/>
    </xf>
    <xf numFmtId="0" fontId="33" fillId="48" borderId="22" xfId="0" applyFont="1" applyFill="1" applyBorder="1" applyAlignment="1">
      <alignment horizontal="center" vertical="center" wrapText="1"/>
    </xf>
    <xf numFmtId="0" fontId="33" fillId="48" borderId="79" xfId="0" applyFont="1" applyFill="1" applyBorder="1" applyAlignment="1">
      <alignment horizontal="center" vertical="center" wrapText="1"/>
    </xf>
    <xf numFmtId="0" fontId="33" fillId="48" borderId="22" xfId="0" applyFont="1" applyFill="1" applyBorder="1" applyAlignment="1">
      <alignment horizontal="left" vertical="center" wrapText="1"/>
    </xf>
    <xf numFmtId="0" fontId="33" fillId="48" borderId="32" xfId="0" applyFont="1" applyFill="1" applyBorder="1" applyAlignment="1">
      <alignment horizontal="left" vertical="center" wrapText="1"/>
    </xf>
    <xf numFmtId="0" fontId="5" fillId="48" borderId="22" xfId="0" applyFont="1" applyFill="1" applyBorder="1" applyAlignment="1">
      <alignment horizontal="center" vertical="center"/>
    </xf>
    <xf numFmtId="0" fontId="5" fillId="48" borderId="32" xfId="0" applyFont="1" applyFill="1" applyBorder="1" applyAlignment="1">
      <alignment horizontal="center" vertical="center"/>
    </xf>
    <xf numFmtId="0" fontId="1" fillId="0" borderId="45" xfId="0" applyFont="1" applyBorder="1" applyAlignment="1">
      <alignment horizontal="center"/>
    </xf>
    <xf numFmtId="0" fontId="1" fillId="0" borderId="48" xfId="0" applyFont="1" applyBorder="1" applyAlignment="1">
      <alignment horizontal="center"/>
    </xf>
    <xf numFmtId="0" fontId="1" fillId="0" borderId="43" xfId="0" applyFont="1" applyBorder="1" applyAlignment="1">
      <alignment horizontal="center"/>
    </xf>
    <xf numFmtId="0" fontId="1" fillId="0" borderId="38" xfId="0" applyFont="1" applyBorder="1" applyAlignment="1">
      <alignment horizontal="center" vertical="top"/>
    </xf>
    <xf numFmtId="0" fontId="5" fillId="0" borderId="38" xfId="0" applyFont="1" applyBorder="1" applyAlignment="1">
      <alignment horizontal="center" vertical="top"/>
    </xf>
    <xf numFmtId="0" fontId="49" fillId="49" borderId="0" xfId="0" applyFont="1" applyFill="1" applyAlignment="1">
      <alignment horizontal="left"/>
    </xf>
    <xf numFmtId="0" fontId="1" fillId="43" borderId="22" xfId="0" applyFont="1" applyFill="1" applyBorder="1" applyAlignment="1">
      <alignment horizontal="center" vertical="center" wrapText="1"/>
    </xf>
    <xf numFmtId="0" fontId="1" fillId="43" borderId="27" xfId="0" applyFont="1" applyFill="1" applyBorder="1" applyAlignment="1">
      <alignment horizontal="center" vertical="center" wrapText="1"/>
    </xf>
    <xf numFmtId="0" fontId="1" fillId="43" borderId="32" xfId="0" applyFont="1" applyFill="1" applyBorder="1" applyAlignment="1">
      <alignment horizontal="center" vertical="center" wrapText="1"/>
    </xf>
    <xf numFmtId="0" fontId="1" fillId="43" borderId="28" xfId="0" applyFont="1" applyFill="1" applyBorder="1" applyAlignment="1">
      <alignment horizontal="center" vertical="center" wrapText="1"/>
    </xf>
    <xf numFmtId="0" fontId="1" fillId="43" borderId="31" xfId="0" applyFont="1" applyFill="1" applyBorder="1" applyAlignment="1">
      <alignment horizontal="center" vertical="center" wrapText="1"/>
    </xf>
    <xf numFmtId="0" fontId="5" fillId="0" borderId="10" xfId="0" applyFont="1" applyBorder="1" applyAlignment="1">
      <alignment horizontal="center"/>
    </xf>
    <xf numFmtId="0" fontId="1" fillId="28" borderId="22" xfId="0" applyFont="1" applyFill="1" applyBorder="1" applyAlignment="1">
      <alignment horizontal="center" vertical="center" wrapText="1"/>
    </xf>
    <xf numFmtId="0" fontId="1" fillId="28" borderId="27" xfId="0" applyFont="1" applyFill="1" applyBorder="1" applyAlignment="1">
      <alignment horizontal="center" vertical="center" wrapText="1"/>
    </xf>
    <xf numFmtId="0" fontId="1" fillId="28" borderId="32" xfId="0" applyFont="1" applyFill="1" applyBorder="1" applyAlignment="1">
      <alignment horizontal="center" vertical="center" wrapText="1"/>
    </xf>
    <xf numFmtId="0" fontId="5" fillId="0" borderId="22" xfId="0" applyFont="1" applyBorder="1" applyAlignment="1">
      <alignment horizontal="center" wrapText="1"/>
    </xf>
    <xf numFmtId="0" fontId="5" fillId="0" borderId="27" xfId="0" applyFont="1" applyBorder="1" applyAlignment="1">
      <alignment horizontal="center" wrapText="1"/>
    </xf>
    <xf numFmtId="0" fontId="5" fillId="0" borderId="32" xfId="0" applyFont="1" applyBorder="1" applyAlignment="1">
      <alignment horizontal="center" wrapText="1"/>
    </xf>
    <xf numFmtId="0" fontId="47" fillId="32" borderId="17" xfId="0" applyFont="1" applyFill="1" applyBorder="1" applyAlignment="1">
      <alignment horizontal="center" vertical="center" wrapText="1"/>
    </xf>
    <xf numFmtId="0" fontId="47" fillId="32" borderId="87" xfId="0" applyFont="1" applyFill="1" applyBorder="1" applyAlignment="1">
      <alignment horizontal="center" vertical="center" wrapText="1"/>
    </xf>
    <xf numFmtId="0" fontId="47" fillId="32" borderId="18" xfId="0" applyFont="1" applyFill="1" applyBorder="1" applyAlignment="1">
      <alignment horizontal="center" vertical="center" wrapText="1"/>
    </xf>
    <xf numFmtId="0" fontId="49" fillId="34" borderId="77" xfId="0" applyFont="1" applyFill="1" applyBorder="1" applyAlignment="1">
      <alignment horizontal="center"/>
    </xf>
    <xf numFmtId="0" fontId="49" fillId="34" borderId="72" xfId="0" applyFont="1" applyFill="1" applyBorder="1" applyAlignment="1">
      <alignment horizontal="center"/>
    </xf>
    <xf numFmtId="0" fontId="1" fillId="32" borderId="99" xfId="0" applyFont="1" applyFill="1" applyBorder="1" applyAlignment="1">
      <alignment horizontal="center" vertical="center" wrapText="1"/>
    </xf>
    <xf numFmtId="0" fontId="1" fillId="32" borderId="100" xfId="0" applyFont="1" applyFill="1" applyBorder="1" applyAlignment="1">
      <alignment horizontal="center" vertical="center" wrapText="1"/>
    </xf>
    <xf numFmtId="0" fontId="47" fillId="32" borderId="17" xfId="0" applyFont="1" applyFill="1" applyBorder="1" applyAlignment="1">
      <alignment horizontal="center" vertical="center"/>
    </xf>
    <xf numFmtId="0" fontId="47" fillId="32" borderId="87" xfId="0" applyFont="1" applyFill="1" applyBorder="1" applyAlignment="1">
      <alignment horizontal="center" vertical="center"/>
    </xf>
    <xf numFmtId="0" fontId="47" fillId="32" borderId="18" xfId="0" applyFont="1" applyFill="1" applyBorder="1" applyAlignment="1">
      <alignment horizontal="center" vertical="center"/>
    </xf>
    <xf numFmtId="0" fontId="46" fillId="0" borderId="0" xfId="0" applyFont="1" applyAlignment="1">
      <alignment horizontal="left" wrapText="1"/>
    </xf>
    <xf numFmtId="0" fontId="1" fillId="32" borderId="33" xfId="0" applyFont="1" applyFill="1" applyBorder="1" applyAlignment="1">
      <alignment horizontal="center" vertical="center" wrapText="1"/>
    </xf>
    <xf numFmtId="0" fontId="1" fillId="32" borderId="31" xfId="0" applyFont="1" applyFill="1" applyBorder="1" applyAlignment="1">
      <alignment horizontal="center" vertical="center" wrapText="1"/>
    </xf>
    <xf numFmtId="0" fontId="1" fillId="32" borderId="28" xfId="0" applyFont="1" applyFill="1" applyBorder="1" applyAlignment="1">
      <alignment horizontal="center" vertical="center" wrapText="1"/>
    </xf>
    <xf numFmtId="43" fontId="1" fillId="32" borderId="33" xfId="41" applyFont="1" applyFill="1" applyBorder="1" applyAlignment="1">
      <alignment horizontal="center" vertical="center" wrapText="1"/>
    </xf>
    <xf numFmtId="43" fontId="1" fillId="32" borderId="31" xfId="41" applyFont="1" applyFill="1" applyBorder="1" applyAlignment="1">
      <alignment horizontal="center" vertical="center" wrapText="1"/>
    </xf>
    <xf numFmtId="0" fontId="47" fillId="32" borderId="20" xfId="0" applyFont="1" applyFill="1" applyBorder="1" applyAlignment="1">
      <alignment horizontal="center" vertical="center"/>
    </xf>
    <xf numFmtId="0" fontId="47" fillId="32" borderId="21" xfId="0" applyFont="1" applyFill="1" applyBorder="1" applyAlignment="1">
      <alignment horizontal="center" vertical="center"/>
    </xf>
    <xf numFmtId="0" fontId="47" fillId="32" borderId="30" xfId="0" applyFont="1" applyFill="1" applyBorder="1" applyAlignment="1">
      <alignment horizontal="center" vertical="center"/>
    </xf>
    <xf numFmtId="0" fontId="47" fillId="32" borderId="22" xfId="0" applyFont="1" applyFill="1" applyBorder="1" applyAlignment="1">
      <alignment horizontal="center" vertical="center"/>
    </xf>
    <xf numFmtId="0" fontId="47" fillId="32" borderId="27" xfId="0" applyFont="1" applyFill="1" applyBorder="1" applyAlignment="1">
      <alignment horizontal="center" vertical="center"/>
    </xf>
    <xf numFmtId="0" fontId="47" fillId="32" borderId="32" xfId="0" applyFont="1" applyFill="1" applyBorder="1" applyAlignment="1">
      <alignment horizontal="center" vertical="center"/>
    </xf>
    <xf numFmtId="0" fontId="47" fillId="50" borderId="10" xfId="0" applyFont="1" applyFill="1" applyBorder="1" applyAlignment="1">
      <alignment horizontal="center" vertical="center"/>
    </xf>
    <xf numFmtId="0" fontId="47" fillId="50" borderId="22" xfId="0" applyFont="1" applyFill="1" applyBorder="1" applyAlignment="1">
      <alignment horizontal="center" vertical="center"/>
    </xf>
    <xf numFmtId="0" fontId="47" fillId="50" borderId="27" xfId="0" applyFont="1" applyFill="1" applyBorder="1" applyAlignment="1">
      <alignment horizontal="center" vertical="center"/>
    </xf>
    <xf numFmtId="0" fontId="47" fillId="50" borderId="32" xfId="0" applyFont="1" applyFill="1" applyBorder="1" applyAlignment="1">
      <alignment horizontal="center" vertical="center"/>
    </xf>
    <xf numFmtId="0" fontId="47" fillId="42" borderId="10" xfId="0" applyFont="1" applyFill="1" applyBorder="1" applyAlignment="1">
      <alignment horizontal="center" vertical="center"/>
    </xf>
    <xf numFmtId="0" fontId="47" fillId="42" borderId="22" xfId="0" applyFont="1" applyFill="1" applyBorder="1" applyAlignment="1">
      <alignment horizontal="center" vertical="center"/>
    </xf>
    <xf numFmtId="0" fontId="47" fillId="42" borderId="32" xfId="0" applyFont="1" applyFill="1" applyBorder="1" applyAlignment="1">
      <alignment horizontal="center" vertical="center"/>
    </xf>
    <xf numFmtId="0" fontId="1" fillId="32" borderId="28" xfId="0" applyFont="1" applyFill="1" applyBorder="1" applyAlignment="1">
      <alignment horizontal="center" vertical="center"/>
    </xf>
    <xf numFmtId="0" fontId="1" fillId="32" borderId="31" xfId="0" applyFont="1" applyFill="1" applyBorder="1" applyAlignment="1">
      <alignment horizontal="center" vertical="center"/>
    </xf>
    <xf numFmtId="0" fontId="47" fillId="32" borderId="29" xfId="0" applyFont="1" applyFill="1" applyBorder="1" applyAlignment="1">
      <alignment horizontal="center" vertical="center"/>
    </xf>
    <xf numFmtId="0" fontId="47" fillId="32" borderId="23" xfId="0" applyFont="1" applyFill="1" applyBorder="1" applyAlignment="1">
      <alignment horizontal="center" vertical="center"/>
    </xf>
    <xf numFmtId="0" fontId="47" fillId="32" borderId="34" xfId="0" applyFont="1" applyFill="1" applyBorder="1" applyAlignment="1">
      <alignment horizontal="center" vertical="center"/>
    </xf>
    <xf numFmtId="0" fontId="1" fillId="32" borderId="10" xfId="0" applyFont="1" applyFill="1" applyBorder="1" applyAlignment="1">
      <alignment horizontal="center" vertical="center" wrapText="1"/>
    </xf>
    <xf numFmtId="0" fontId="47" fillId="42" borderId="31" xfId="0" applyFont="1" applyFill="1" applyBorder="1" applyAlignment="1">
      <alignment horizontal="center" vertical="center"/>
    </xf>
    <xf numFmtId="0" fontId="1" fillId="0" borderId="22" xfId="0" applyFont="1" applyBorder="1" applyAlignment="1">
      <alignment horizontal="left"/>
    </xf>
    <xf numFmtId="0" fontId="1" fillId="51" borderId="0" xfId="0" applyFont="1" applyFill="1" applyAlignment="1">
      <alignment horizontal="center"/>
    </xf>
    <xf numFmtId="0" fontId="1" fillId="51" borderId="26" xfId="0" applyFont="1" applyFill="1" applyBorder="1" applyAlignment="1">
      <alignment horizontal="center"/>
    </xf>
    <xf numFmtId="0" fontId="47" fillId="0" borderId="10" xfId="0" applyFont="1" applyBorder="1" applyAlignment="1">
      <alignment horizontal="left"/>
    </xf>
    <xf numFmtId="0" fontId="33" fillId="0" borderId="84" xfId="0" applyFont="1" applyBorder="1" applyAlignment="1">
      <alignment horizontal="center"/>
    </xf>
    <xf numFmtId="0" fontId="33" fillId="0" borderId="104" xfId="0" applyFont="1" applyBorder="1" applyAlignment="1">
      <alignment horizontal="center"/>
    </xf>
    <xf numFmtId="0" fontId="33" fillId="0" borderId="85" xfId="0" applyFont="1" applyBorder="1" applyAlignment="1">
      <alignment horizontal="center"/>
    </xf>
    <xf numFmtId="0" fontId="47" fillId="32" borderId="10" xfId="0" applyFont="1" applyFill="1" applyBorder="1" applyAlignment="1">
      <alignment horizontal="center" vertical="center"/>
    </xf>
    <xf numFmtId="0" fontId="33" fillId="0" borderId="42" xfId="0" applyFont="1" applyBorder="1" applyAlignment="1">
      <alignment horizontal="center"/>
    </xf>
    <xf numFmtId="0" fontId="33" fillId="0" borderId="35" xfId="0" applyFont="1" applyBorder="1" applyAlignment="1">
      <alignment horizontal="center"/>
    </xf>
    <xf numFmtId="0" fontId="33" fillId="0" borderId="36" xfId="0" applyFont="1" applyBorder="1" applyAlignment="1">
      <alignment horizontal="center"/>
    </xf>
    <xf numFmtId="0" fontId="33" fillId="0" borderId="105" xfId="0" applyFont="1" applyBorder="1" applyAlignment="1">
      <alignment horizontal="center"/>
    </xf>
    <xf numFmtId="0" fontId="33" fillId="32" borderId="42" xfId="0" applyFont="1" applyFill="1" applyBorder="1" applyAlignment="1">
      <alignment horizontal="center" vertical="center" wrapText="1"/>
    </xf>
    <xf numFmtId="0" fontId="33" fillId="32" borderId="38" xfId="0" applyFont="1" applyFill="1" applyBorder="1" applyAlignment="1">
      <alignment horizontal="center" vertical="center" wrapText="1"/>
    </xf>
    <xf numFmtId="0" fontId="33" fillId="32" borderId="35" xfId="0" applyFont="1" applyFill="1" applyBorder="1" applyAlignment="1">
      <alignment horizontal="center" vertical="center"/>
    </xf>
    <xf numFmtId="0" fontId="33" fillId="32" borderId="10" xfId="0" applyFont="1" applyFill="1" applyBorder="1" applyAlignment="1">
      <alignment horizontal="center" vertical="center"/>
    </xf>
    <xf numFmtId="0" fontId="33" fillId="0" borderId="0" xfId="0" applyFont="1" applyAlignment="1">
      <alignment horizontal="left" vertical="top" wrapText="1"/>
    </xf>
    <xf numFmtId="0" fontId="1" fillId="36" borderId="92" xfId="0" applyFont="1" applyFill="1" applyBorder="1" applyAlignment="1">
      <alignment horizontal="center"/>
    </xf>
    <xf numFmtId="0" fontId="1" fillId="36" borderId="93" xfId="0" applyFont="1" applyFill="1" applyBorder="1" applyAlignment="1">
      <alignment horizontal="center"/>
    </xf>
    <xf numFmtId="0" fontId="1" fillId="36" borderId="94" xfId="0" applyFont="1" applyFill="1" applyBorder="1" applyAlignment="1">
      <alignment horizontal="center"/>
    </xf>
    <xf numFmtId="0" fontId="1" fillId="36" borderId="17" xfId="0" applyFont="1" applyFill="1" applyBorder="1" applyAlignment="1">
      <alignment horizontal="center"/>
    </xf>
    <xf numFmtId="0" fontId="1" fillId="36" borderId="87" xfId="0" applyFont="1" applyFill="1" applyBorder="1" applyAlignment="1">
      <alignment horizontal="center"/>
    </xf>
    <xf numFmtId="0" fontId="1" fillId="36" borderId="18" xfId="0" applyFont="1" applyFill="1" applyBorder="1" applyAlignment="1">
      <alignment horizontal="center"/>
    </xf>
    <xf numFmtId="0" fontId="49" fillId="34" borderId="52" xfId="0" applyFont="1" applyFill="1" applyBorder="1" applyAlignment="1">
      <alignment horizontal="center"/>
    </xf>
    <xf numFmtId="0" fontId="49" fillId="34" borderId="0" xfId="0" applyFont="1" applyFill="1" applyAlignment="1">
      <alignment horizontal="center"/>
    </xf>
    <xf numFmtId="0" fontId="47" fillId="36" borderId="22" xfId="0" applyFont="1" applyFill="1" applyBorder="1" applyAlignment="1">
      <alignment horizontal="center"/>
    </xf>
    <xf numFmtId="0" fontId="47" fillId="36" borderId="32" xfId="0" applyFont="1" applyFill="1" applyBorder="1" applyAlignment="1">
      <alignment horizontal="center"/>
    </xf>
    <xf numFmtId="0" fontId="33" fillId="36" borderId="22" xfId="0" applyFont="1" applyFill="1" applyBorder="1" applyAlignment="1">
      <alignment horizontal="center"/>
    </xf>
    <xf numFmtId="0" fontId="33" fillId="36" borderId="27" xfId="0" applyFont="1" applyFill="1" applyBorder="1" applyAlignment="1">
      <alignment horizontal="center"/>
    </xf>
    <xf numFmtId="0" fontId="33" fillId="36" borderId="32" xfId="0" applyFont="1" applyFill="1" applyBorder="1" applyAlignment="1">
      <alignment horizontal="center"/>
    </xf>
    <xf numFmtId="0" fontId="47" fillId="36" borderId="89" xfId="0" applyFont="1" applyFill="1" applyBorder="1" applyAlignment="1">
      <alignment horizontal="center"/>
    </xf>
    <xf numFmtId="0" fontId="47" fillId="36" borderId="90" xfId="0" applyFont="1" applyFill="1" applyBorder="1" applyAlignment="1">
      <alignment horizontal="center"/>
    </xf>
    <xf numFmtId="0" fontId="47" fillId="36" borderId="91" xfId="0" applyFont="1" applyFill="1" applyBorder="1" applyAlignment="1">
      <alignment horizontal="center"/>
    </xf>
    <xf numFmtId="0" fontId="46" fillId="35" borderId="54" xfId="0" applyFont="1" applyFill="1" applyBorder="1" applyAlignment="1">
      <alignment horizontal="center" vertical="center"/>
    </xf>
    <xf numFmtId="0" fontId="49" fillId="34" borderId="59" xfId="0" applyFont="1" applyFill="1" applyBorder="1" applyAlignment="1">
      <alignment horizontal="left"/>
    </xf>
    <xf numFmtId="0" fontId="49" fillId="45" borderId="62" xfId="0" applyFont="1" applyFill="1" applyBorder="1" applyAlignment="1">
      <alignment horizontal="center"/>
    </xf>
    <xf numFmtId="0" fontId="49" fillId="45" borderId="63" xfId="0" applyFont="1" applyFill="1" applyBorder="1" applyAlignment="1">
      <alignment horizontal="center"/>
    </xf>
    <xf numFmtId="0" fontId="49" fillId="45" borderId="64" xfId="0" applyFont="1" applyFill="1" applyBorder="1" applyAlignment="1">
      <alignment horizontal="center"/>
    </xf>
    <xf numFmtId="0" fontId="47" fillId="35" borderId="70" xfId="0" applyFont="1" applyFill="1" applyBorder="1" applyAlignment="1">
      <alignment horizontal="center" vertical="center" wrapText="1"/>
    </xf>
    <xf numFmtId="0" fontId="47" fillId="35" borderId="54" xfId="0" applyFont="1" applyFill="1" applyBorder="1" applyAlignment="1">
      <alignment horizontal="center" vertical="center" wrapText="1"/>
    </xf>
    <xf numFmtId="0" fontId="47" fillId="35" borderId="65" xfId="0" applyFont="1" applyFill="1" applyBorder="1" applyAlignment="1">
      <alignment horizontal="center" vertical="center" wrapText="1"/>
    </xf>
    <xf numFmtId="0" fontId="49" fillId="34" borderId="58" xfId="0" applyFont="1" applyFill="1" applyBorder="1" applyAlignment="1">
      <alignment horizontal="left"/>
    </xf>
    <xf numFmtId="0" fontId="49" fillId="34" borderId="57" xfId="0" applyFont="1" applyFill="1" applyBorder="1" applyAlignment="1">
      <alignment horizontal="left"/>
    </xf>
    <xf numFmtId="0" fontId="49" fillId="34" borderId="0" xfId="0" applyFont="1" applyFill="1" applyAlignment="1">
      <alignment horizontal="left"/>
    </xf>
    <xf numFmtId="0" fontId="49" fillId="45" borderId="0" xfId="0" applyFont="1" applyFill="1" applyAlignment="1">
      <alignment horizontal="center"/>
    </xf>
    <xf numFmtId="0" fontId="49" fillId="45" borderId="23" xfId="0" applyFont="1" applyFill="1" applyBorder="1" applyAlignment="1">
      <alignment horizontal="center"/>
    </xf>
    <xf numFmtId="0" fontId="46" fillId="35" borderId="0" xfId="0" applyFont="1" applyFill="1" applyAlignment="1">
      <alignment horizontal="center" vertical="center" wrapText="1"/>
    </xf>
    <xf numFmtId="0" fontId="49" fillId="34" borderId="52" xfId="0" applyFont="1" applyFill="1" applyBorder="1" applyAlignment="1">
      <alignment horizontal="left"/>
    </xf>
    <xf numFmtId="0" fontId="1" fillId="35" borderId="10" xfId="0" applyFont="1" applyFill="1" applyBorder="1" applyAlignment="1">
      <alignment horizontal="center" vertical="center"/>
    </xf>
    <xf numFmtId="0" fontId="1" fillId="35" borderId="22" xfId="0" applyFont="1" applyFill="1" applyBorder="1" applyAlignment="1">
      <alignment horizontal="center" vertical="center" wrapText="1"/>
    </xf>
    <xf numFmtId="0" fontId="1" fillId="35" borderId="32" xfId="0" applyFont="1" applyFill="1" applyBorder="1" applyAlignment="1">
      <alignment horizontal="center" vertical="center" wrapText="1"/>
    </xf>
    <xf numFmtId="0" fontId="1" fillId="35" borderId="10" xfId="0" applyFont="1" applyFill="1" applyBorder="1" applyAlignment="1">
      <alignment horizontal="center" vertical="center" wrapText="1"/>
    </xf>
    <xf numFmtId="0" fontId="1" fillId="35" borderId="10" xfId="0" applyFont="1" applyFill="1" applyBorder="1" applyAlignment="1">
      <alignment horizontal="center"/>
    </xf>
    <xf numFmtId="0" fontId="1" fillId="35" borderId="10" xfId="0" applyFont="1" applyFill="1" applyBorder="1" applyAlignment="1">
      <alignment horizontal="center" wrapText="1"/>
    </xf>
    <xf numFmtId="0" fontId="46" fillId="35" borderId="54" xfId="0" applyFont="1" applyFill="1" applyBorder="1" applyAlignment="1">
      <alignment horizontal="center" vertical="center" wrapText="1"/>
    </xf>
    <xf numFmtId="0" fontId="46" fillId="35" borderId="77" xfId="0" applyFont="1" applyFill="1" applyBorder="1" applyAlignment="1">
      <alignment horizontal="center" vertical="center" wrapText="1"/>
    </xf>
    <xf numFmtId="0" fontId="46" fillId="35" borderId="83" xfId="0" applyFont="1" applyFill="1" applyBorder="1" applyAlignment="1">
      <alignment horizontal="center" vertical="center" wrapText="1"/>
    </xf>
    <xf numFmtId="0" fontId="49" fillId="34" borderId="13" xfId="0" applyFont="1" applyFill="1" applyBorder="1" applyAlignment="1">
      <alignment horizontal="left"/>
    </xf>
    <xf numFmtId="0" fontId="49" fillId="34" borderId="49" xfId="0" applyFont="1" applyFill="1" applyBorder="1" applyAlignment="1">
      <alignment horizontal="left"/>
    </xf>
    <xf numFmtId="0" fontId="49" fillId="34" borderId="14" xfId="0" applyFont="1" applyFill="1" applyBorder="1" applyAlignment="1">
      <alignment horizontal="left"/>
    </xf>
    <xf numFmtId="0" fontId="46" fillId="35" borderId="22" xfId="0" applyFont="1" applyFill="1" applyBorder="1" applyAlignment="1">
      <alignment horizontal="center" vertical="center" wrapText="1"/>
    </xf>
    <xf numFmtId="0" fontId="46" fillId="35" borderId="27" xfId="0" applyFont="1" applyFill="1" applyBorder="1" applyAlignment="1">
      <alignment horizontal="center" vertical="center" wrapText="1"/>
    </xf>
    <xf numFmtId="0" fontId="46" fillId="35" borderId="32" xfId="0" applyFont="1" applyFill="1" applyBorder="1" applyAlignment="1">
      <alignment horizontal="center" vertical="center" wrapText="1"/>
    </xf>
    <xf numFmtId="0" fontId="1" fillId="50" borderId="80" xfId="0" applyFont="1" applyFill="1" applyBorder="1" applyAlignment="1">
      <alignment horizontal="left" vertical="center" wrapText="1"/>
    </xf>
    <xf numFmtId="0" fontId="1" fillId="50" borderId="81" xfId="0" applyFont="1" applyFill="1" applyBorder="1" applyAlignment="1">
      <alignment horizontal="left" vertical="center" wrapText="1"/>
    </xf>
    <xf numFmtId="0" fontId="1" fillId="50" borderId="82" xfId="0" applyFont="1" applyFill="1" applyBorder="1" applyAlignment="1">
      <alignment horizontal="left" vertical="center" wrapText="1"/>
    </xf>
    <xf numFmtId="0" fontId="1" fillId="50" borderId="58" xfId="0" applyFont="1" applyFill="1" applyBorder="1" applyAlignment="1">
      <alignment horizontal="left" vertical="center" wrapText="1"/>
    </xf>
    <xf numFmtId="0" fontId="1" fillId="50" borderId="59" xfId="0" applyFont="1" applyFill="1" applyBorder="1" applyAlignment="1">
      <alignment horizontal="left" vertical="center" wrapText="1"/>
    </xf>
    <xf numFmtId="0" fontId="1" fillId="50" borderId="76" xfId="0" applyFont="1" applyFill="1" applyBorder="1" applyAlignment="1">
      <alignment horizontal="left" vertical="center" wrapText="1"/>
    </xf>
    <xf numFmtId="0" fontId="1" fillId="31" borderId="84" xfId="0" applyFont="1" applyFill="1" applyBorder="1" applyAlignment="1">
      <alignment horizontal="center"/>
    </xf>
    <xf numFmtId="0" fontId="1" fillId="31" borderId="85" xfId="0" applyFont="1" applyFill="1" applyBorder="1" applyAlignment="1">
      <alignment horizontal="center"/>
    </xf>
    <xf numFmtId="0" fontId="33" fillId="35" borderId="22" xfId="0" applyFont="1" applyFill="1" applyBorder="1" applyAlignment="1">
      <alignment horizontal="left" vertical="center" wrapText="1"/>
    </xf>
    <xf numFmtId="0" fontId="33" fillId="35" borderId="88" xfId="0" applyFont="1" applyFill="1" applyBorder="1" applyAlignment="1">
      <alignment horizontal="left" vertical="center" wrapText="1"/>
    </xf>
    <xf numFmtId="0" fontId="5" fillId="35" borderId="22" xfId="0" applyFont="1" applyFill="1" applyBorder="1" applyAlignment="1">
      <alignment horizontal="left"/>
    </xf>
    <xf numFmtId="0" fontId="5" fillId="35" borderId="32" xfId="0" applyFont="1" applyFill="1" applyBorder="1" applyAlignment="1">
      <alignment horizontal="left"/>
    </xf>
    <xf numFmtId="0" fontId="5" fillId="35" borderId="22" xfId="0" applyFont="1" applyFill="1" applyBorder="1" applyAlignment="1">
      <alignment horizontal="left" vertical="center" wrapText="1"/>
    </xf>
    <xf numFmtId="0" fontId="5" fillId="35" borderId="32" xfId="0" applyFont="1" applyFill="1" applyBorder="1" applyAlignment="1">
      <alignment horizontal="left" vertical="center" wrapText="1"/>
    </xf>
    <xf numFmtId="0" fontId="1" fillId="31" borderId="84" xfId="0" applyFont="1" applyFill="1" applyBorder="1" applyAlignment="1">
      <alignment horizontal="center" wrapText="1"/>
    </xf>
    <xf numFmtId="0" fontId="1" fillId="31" borderId="85" xfId="0" applyFont="1" applyFill="1" applyBorder="1" applyAlignment="1">
      <alignment horizontal="center" wrapText="1"/>
    </xf>
    <xf numFmtId="0" fontId="5" fillId="35" borderId="10" xfId="0" applyFont="1" applyFill="1" applyBorder="1" applyAlignment="1">
      <alignment horizontal="left" vertical="center" wrapText="1"/>
    </xf>
    <xf numFmtId="0" fontId="49" fillId="34" borderId="52" xfId="0" applyFont="1" applyFill="1" applyBorder="1" applyAlignment="1">
      <alignment horizontal="left" vertical="center"/>
    </xf>
    <xf numFmtId="0" fontId="49" fillId="34" borderId="0" xfId="0" applyFont="1" applyFill="1" applyAlignment="1">
      <alignment horizontal="left" vertical="center"/>
    </xf>
    <xf numFmtId="0" fontId="5" fillId="35" borderId="29" xfId="0" applyFont="1" applyFill="1" applyBorder="1" applyAlignment="1">
      <alignment horizontal="left" vertical="center" wrapText="1"/>
    </xf>
    <xf numFmtId="0" fontId="5" fillId="35" borderId="34" xfId="0" applyFont="1" applyFill="1" applyBorder="1" applyAlignment="1">
      <alignment horizontal="left" vertical="center" wrapText="1"/>
    </xf>
    <xf numFmtId="0" fontId="5" fillId="35" borderId="19" xfId="0" applyFont="1" applyFill="1" applyBorder="1" applyAlignment="1">
      <alignment horizontal="left" vertical="center" wrapText="1"/>
    </xf>
    <xf numFmtId="0" fontId="5" fillId="35" borderId="26" xfId="0" applyFont="1" applyFill="1" applyBorder="1" applyAlignment="1">
      <alignment horizontal="left" vertical="center" wrapText="1"/>
    </xf>
    <xf numFmtId="0" fontId="5" fillId="35" borderId="20" xfId="0" applyFont="1" applyFill="1" applyBorder="1" applyAlignment="1">
      <alignment horizontal="left" vertical="center" wrapText="1"/>
    </xf>
    <xf numFmtId="0" fontId="5" fillId="35" borderId="30" xfId="0" applyFont="1" applyFill="1" applyBorder="1" applyAlignment="1">
      <alignment horizontal="left" vertical="center" wrapText="1"/>
    </xf>
    <xf numFmtId="0" fontId="47" fillId="0" borderId="87" xfId="0" applyFont="1" applyBorder="1" applyAlignment="1">
      <alignment horizontal="center"/>
    </xf>
    <xf numFmtId="0" fontId="46" fillId="0" borderId="21" xfId="0" applyFont="1" applyBorder="1" applyAlignment="1">
      <alignment horizontal="left"/>
    </xf>
    <xf numFmtId="0" fontId="46" fillId="0" borderId="0" xfId="0" applyFont="1" applyAlignment="1">
      <alignment horizontal="left"/>
    </xf>
    <xf numFmtId="0" fontId="1" fillId="52" borderId="22" xfId="0" applyFont="1" applyFill="1" applyBorder="1" applyAlignment="1">
      <alignment horizontal="center" vertical="center"/>
    </xf>
    <xf numFmtId="0" fontId="1" fillId="52" borderId="27" xfId="0" applyFont="1" applyFill="1" applyBorder="1" applyAlignment="1">
      <alignment horizontal="center" vertical="center"/>
    </xf>
    <xf numFmtId="0" fontId="1" fillId="52" borderId="32" xfId="0" applyFont="1" applyFill="1" applyBorder="1" applyAlignment="1">
      <alignment horizontal="center" vertical="center"/>
    </xf>
    <xf numFmtId="0" fontId="1" fillId="39" borderId="22" xfId="0" applyFont="1" applyFill="1" applyBorder="1" applyAlignment="1">
      <alignment horizontal="center" vertical="center"/>
    </xf>
    <xf numFmtId="0" fontId="1" fillId="39" borderId="27" xfId="0" applyFont="1" applyFill="1" applyBorder="1" applyAlignment="1">
      <alignment horizontal="center" vertical="center"/>
    </xf>
    <xf numFmtId="0" fontId="1" fillId="39" borderId="32" xfId="0" applyFont="1" applyFill="1" applyBorder="1" applyAlignment="1">
      <alignment horizontal="center" vertical="center"/>
    </xf>
    <xf numFmtId="0" fontId="1" fillId="0" borderId="21" xfId="0" applyFont="1" applyBorder="1" applyAlignment="1">
      <alignment horizontal="center"/>
    </xf>
    <xf numFmtId="0" fontId="1" fillId="0" borderId="0" xfId="0" applyFont="1" applyAlignment="1">
      <alignment horizontal="center"/>
    </xf>
    <xf numFmtId="0" fontId="1" fillId="52" borderId="22" xfId="0" applyFont="1" applyFill="1" applyBorder="1" applyAlignment="1">
      <alignment horizontal="center"/>
    </xf>
    <xf numFmtId="0" fontId="1" fillId="52" borderId="27" xfId="0" applyFont="1" applyFill="1" applyBorder="1" applyAlignment="1">
      <alignment horizontal="center"/>
    </xf>
    <xf numFmtId="0" fontId="1" fillId="52" borderId="32" xfId="0" applyFont="1" applyFill="1" applyBorder="1" applyAlignment="1">
      <alignment horizontal="center"/>
    </xf>
    <xf numFmtId="0" fontId="1" fillId="39" borderId="22" xfId="0" applyFont="1" applyFill="1" applyBorder="1" applyAlignment="1">
      <alignment horizontal="center"/>
    </xf>
    <xf numFmtId="0" fontId="1" fillId="39" borderId="27" xfId="0" applyFont="1" applyFill="1" applyBorder="1" applyAlignment="1">
      <alignment horizontal="center"/>
    </xf>
    <xf numFmtId="171" fontId="49" fillId="34" borderId="22" xfId="0" applyNumberFormat="1" applyFont="1" applyFill="1" applyBorder="1" applyAlignment="1">
      <alignment horizontal="center" vertical="center"/>
    </xf>
    <xf numFmtId="171" fontId="49" fillId="34" borderId="27" xfId="0" applyNumberFormat="1" applyFont="1" applyFill="1" applyBorder="1" applyAlignment="1">
      <alignment horizontal="center" vertical="center"/>
    </xf>
    <xf numFmtId="171" fontId="49" fillId="34" borderId="32" xfId="0" applyNumberFormat="1" applyFont="1" applyFill="1" applyBorder="1" applyAlignment="1">
      <alignment horizontal="center" vertical="center"/>
    </xf>
    <xf numFmtId="0" fontId="49" fillId="0" borderId="0" xfId="0" applyFont="1" applyAlignment="1">
      <alignment horizontal="left"/>
    </xf>
    <xf numFmtId="0" fontId="1" fillId="35" borderId="77" xfId="0" applyFont="1" applyFill="1" applyBorder="1" applyAlignment="1">
      <alignment horizontal="center" vertical="center" wrapText="1"/>
    </xf>
    <xf numFmtId="0" fontId="1" fillId="35" borderId="72" xfId="0" applyFont="1" applyFill="1" applyBorder="1" applyAlignment="1">
      <alignment horizontal="center" vertical="center" wrapText="1"/>
    </xf>
    <xf numFmtId="0" fontId="1" fillId="35" borderId="75" xfId="0" applyFont="1" applyFill="1" applyBorder="1" applyAlignment="1">
      <alignment horizontal="center" vertical="center" wrapText="1"/>
    </xf>
    <xf numFmtId="0" fontId="49" fillId="34" borderId="29" xfId="0" applyFont="1" applyFill="1" applyBorder="1" applyAlignment="1">
      <alignment horizontal="left"/>
    </xf>
    <xf numFmtId="0" fontId="49" fillId="34" borderId="23" xfId="0" applyFont="1" applyFill="1" applyBorder="1" applyAlignment="1">
      <alignment horizontal="left"/>
    </xf>
    <xf numFmtId="0" fontId="49" fillId="34" borderId="34" xfId="0" applyFont="1" applyFill="1" applyBorder="1" applyAlignment="1">
      <alignment horizontal="left"/>
    </xf>
    <xf numFmtId="0" fontId="49" fillId="34" borderId="10" xfId="0" applyFont="1" applyFill="1" applyBorder="1" applyAlignment="1">
      <alignment horizontal="center"/>
    </xf>
    <xf numFmtId="0" fontId="33" fillId="0" borderId="10" xfId="0" applyFont="1" applyBorder="1" applyAlignment="1">
      <alignment horizontal="center"/>
    </xf>
  </cellXfs>
  <cellStyles count="367">
    <cellStyle name="******************************************" xfId="1" xr:uid="{D0169BC2-0289-49CE-A52B-75C7B4A3F04F}"/>
    <cellStyle name="20% - Accent1 2" xfId="2" xr:uid="{B1AA56AE-8BBE-42AB-812A-19826F23E213}"/>
    <cellStyle name="20% - Accent1 2 2" xfId="3" xr:uid="{AB387C97-3900-4831-AAD4-C652E3815FD5}"/>
    <cellStyle name="20% - Accent2 2" xfId="4" xr:uid="{57160FA1-7257-4072-AD98-B9366C4E94CD}"/>
    <cellStyle name="20% - Accent2 2 2" xfId="5" xr:uid="{1CDD2354-CBE8-4065-9BEE-80EFBB3A630C}"/>
    <cellStyle name="20% - Accent3 2" xfId="6" xr:uid="{4F3C7345-DD56-40DA-8D81-74AE56EBCEFB}"/>
    <cellStyle name="20% - Accent3 2 2" xfId="7" xr:uid="{7A265B12-15E5-4FFE-8AA6-392B60FEC1A6}"/>
    <cellStyle name="20% - Accent4 2" xfId="8" xr:uid="{A04688A0-853A-4A68-BD5C-F4AE00DB573B}"/>
    <cellStyle name="20% - Accent4 2 2" xfId="9" xr:uid="{F15EBBBB-AA3B-4BB2-92A1-CB7CB73406B0}"/>
    <cellStyle name="20% - Accent5 2" xfId="10" xr:uid="{CDDBFC2B-710E-412E-90E2-81FFB2ACEF61}"/>
    <cellStyle name="20% - Accent5 2 2" xfId="11" xr:uid="{9E88741A-4DE7-41EE-8B52-E3C702EAFDCA}"/>
    <cellStyle name="20% - Accent6 2" xfId="12" xr:uid="{2684D3DF-6B47-42DD-AF72-00456474FD67}"/>
    <cellStyle name="20% - Accent6 2 2" xfId="13" xr:uid="{DAC13F66-F78D-4F64-8E4A-D0FC00B76585}"/>
    <cellStyle name="40% - Accent1 2" xfId="14" xr:uid="{C83FB8D1-B1C1-4474-AAF6-CADF5BFA63AF}"/>
    <cellStyle name="40% - Accent1 2 2" xfId="15" xr:uid="{71510451-B364-4083-A81F-6E546E5096A6}"/>
    <cellStyle name="40% - Accent2 2" xfId="16" xr:uid="{AB3E534D-8E8F-442F-AAE2-2E10FFA32B96}"/>
    <cellStyle name="40% - Accent2 2 2" xfId="17" xr:uid="{BD46E7C0-E021-4BBB-9E8F-5C512E593DDC}"/>
    <cellStyle name="40% - Accent3 2" xfId="18" xr:uid="{8B5E5942-209D-4904-A160-952C72156F01}"/>
    <cellStyle name="40% - Accent3 2 2" xfId="19" xr:uid="{4E5A22FF-04AE-4270-995D-C23F5A198059}"/>
    <cellStyle name="40% - Accent4 2" xfId="20" xr:uid="{4BCDA4AB-B696-471B-AE72-ACA73F5BEE04}"/>
    <cellStyle name="40% - Accent4 2 2" xfId="21" xr:uid="{08DE26B7-AB32-410B-9974-637A8FC898A5}"/>
    <cellStyle name="40% - Accent5 2" xfId="22" xr:uid="{FD5DD79D-1D18-4A8F-942C-AEC79A7BC3D2}"/>
    <cellStyle name="40% - Accent5 2 2" xfId="23" xr:uid="{E1EAE82F-6799-4C2A-9F21-63769973FB47}"/>
    <cellStyle name="40% - Accent6 2" xfId="24" xr:uid="{863EC29D-4689-421C-8946-44A6E5BEED51}"/>
    <cellStyle name="40% - Accent6 2 2" xfId="25" xr:uid="{3427F6C3-1E91-4E83-B80B-22EBC623C7F1}"/>
    <cellStyle name="60% - Accent1 2" xfId="26" xr:uid="{61F30DB8-1031-45D1-9162-705CC2B28897}"/>
    <cellStyle name="60% - Accent2 2" xfId="27" xr:uid="{73A97235-DF17-4CC0-AEA7-643D3C3AD025}"/>
    <cellStyle name="60% - Accent3 2" xfId="28" xr:uid="{3FFCE2F3-26E6-49FD-90A4-6525610C3287}"/>
    <cellStyle name="60% - Accent4 2" xfId="29" xr:uid="{2B6DB612-E4C4-4B1B-BD86-A969B342F3B9}"/>
    <cellStyle name="60% - Accent5 2" xfId="30" xr:uid="{1B4733AE-9588-40E5-AFFC-1300A8F35020}"/>
    <cellStyle name="60% - Accent6 2" xfId="31" xr:uid="{185C266D-16FF-47D2-A8EA-2B17321B9F7A}"/>
    <cellStyle name="Accent1 2" xfId="32" xr:uid="{2302D9BE-20E4-4C6D-A398-ABF080C8F229}"/>
    <cellStyle name="Accent2 2" xfId="33" xr:uid="{29184EBC-08EB-4B03-8C7B-E94C55E3B3CF}"/>
    <cellStyle name="Accent3 2" xfId="34" xr:uid="{E72E86ED-F3B9-481A-ABC3-5AD2AD81AA20}"/>
    <cellStyle name="Accent4 2" xfId="35" xr:uid="{B9DB354D-50F3-45BE-A384-8D86795B1667}"/>
    <cellStyle name="Accent5 2" xfId="36" xr:uid="{AB9F811E-F8B3-4ED3-AB23-5CEABABD2CA3}"/>
    <cellStyle name="Accent6 2" xfId="37" xr:uid="{D4C763B5-59B5-481F-9FE6-B0AB4D203223}"/>
    <cellStyle name="Bad 2" xfId="38" xr:uid="{95F6AAEA-AA85-4F28-98F8-C70B292F153D}"/>
    <cellStyle name="Calculation 2" xfId="39" xr:uid="{1E20149A-EC2A-4FA6-96E1-7850BFECE5CA}"/>
    <cellStyle name="Check Cell 2" xfId="40" xr:uid="{6FDA7CEE-0D07-4CF6-8C3C-4ACE4CC14A4B}"/>
    <cellStyle name="Comma" xfId="41" builtinId="3"/>
    <cellStyle name="Comma [0]" xfId="42" builtinId="6"/>
    <cellStyle name="Comma 10" xfId="43" xr:uid="{E2BA83EC-6A97-48AE-B99C-8F4AE0D5F3D2}"/>
    <cellStyle name="Comma 10 2" xfId="44" xr:uid="{65E0A1A9-BA74-463A-936A-CDE411AE2637}"/>
    <cellStyle name="Comma 10 2 2" xfId="45" xr:uid="{43F275A3-02B9-41C2-BD1D-0DF77B04228D}"/>
    <cellStyle name="Comma 10 3" xfId="46" xr:uid="{4599F2A3-13C1-442A-B2C5-FBDCA7050250}"/>
    <cellStyle name="Comma 11" xfId="47" xr:uid="{A5F38C51-7B60-4757-B7C0-FDAFFB7118A8}"/>
    <cellStyle name="Comma 11 2" xfId="48" xr:uid="{E755702A-823C-4DD3-B4CA-BD2EFF1C9CF6}"/>
    <cellStyle name="Comma 12" xfId="49" xr:uid="{7782DEE6-1CAE-4457-AC88-1474D8BE86BE}"/>
    <cellStyle name="Comma 12 2" xfId="50" xr:uid="{658E4055-7173-40C2-8A71-AE88000C30A1}"/>
    <cellStyle name="Comma 13" xfId="51" xr:uid="{EC7530EF-98E2-4D94-812E-EF5CE1B27CEB}"/>
    <cellStyle name="Comma 14" xfId="52" xr:uid="{0E760171-5DE6-4BBC-BCF1-DCF9E683D9ED}"/>
    <cellStyle name="Comma 2" xfId="53" xr:uid="{5C79D20E-4EF8-4D62-A495-AFE2FB79201D}"/>
    <cellStyle name="Comma 2 10" xfId="54" xr:uid="{9CFE1082-A968-4CFF-9B13-D50E221BF3EB}"/>
    <cellStyle name="Comma 2 2" xfId="55" xr:uid="{1F6666DC-3864-414B-B624-2B29B255E9D0}"/>
    <cellStyle name="Comma 2 2 2" xfId="56" xr:uid="{220EF6BC-0FFF-455C-B55E-B0D07CC99CCD}"/>
    <cellStyle name="Comma 2 2 2 2" xfId="57" xr:uid="{BE259C35-928C-49FF-B3CD-5E498CAC02B6}"/>
    <cellStyle name="Comma 2 2 2 3" xfId="58" xr:uid="{4BBBBD3F-0AFB-4FAE-AE74-90D7EFF01168}"/>
    <cellStyle name="Comma 2 2 3" xfId="59" xr:uid="{FFF19B7B-9108-4137-A3DB-E08F52025CA9}"/>
    <cellStyle name="Comma 2 2 4" xfId="60" xr:uid="{2EC7429F-F511-4625-AF81-2FA93E4225E2}"/>
    <cellStyle name="Comma 2 29" xfId="61" xr:uid="{C74114D3-7D4C-4418-B6F6-52108B3FF5FB}"/>
    <cellStyle name="Comma 2 29 2" xfId="62" xr:uid="{8CC89F10-304E-4358-A159-E16F3B9DE84D}"/>
    <cellStyle name="Comma 2 3" xfId="63" xr:uid="{72F13EFF-2F08-4D2C-BEB0-9E6464003D39}"/>
    <cellStyle name="Comma 2 3 2" xfId="64" xr:uid="{8C29BC60-1D90-4B5B-941C-688D2B78635E}"/>
    <cellStyle name="Comma 2 3 2 2" xfId="65" xr:uid="{D8564A7C-8599-4340-8CE8-882725A64FBD}"/>
    <cellStyle name="Comma 2 3 2 3" xfId="66" xr:uid="{081058A4-72A2-4775-B577-558D85A2B892}"/>
    <cellStyle name="Comma 2 3 3" xfId="67" xr:uid="{00103C5A-0A84-48BB-8525-1730ADBFE526}"/>
    <cellStyle name="Comma 2 4" xfId="68" xr:uid="{846903B6-6D66-4461-8D6E-303A0127C993}"/>
    <cellStyle name="Comma 2 4 2" xfId="69" xr:uid="{2BAC5461-CAD2-4678-AF70-B5D08671F3E0}"/>
    <cellStyle name="Comma 2 4 2 2" xfId="70" xr:uid="{A8AE27B3-3D39-4D13-A0AB-66ECD98E31A0}"/>
    <cellStyle name="Comma 2 4 3" xfId="71" xr:uid="{6C8F6729-2617-4632-85B2-1562A7E22DE6}"/>
    <cellStyle name="Comma 2 5" xfId="72" xr:uid="{428277AA-01C1-4B2E-8FA0-13757AA24444}"/>
    <cellStyle name="Comma 2 6" xfId="73" xr:uid="{928EF4D4-3499-4F83-A6B3-7FA85C46E844}"/>
    <cellStyle name="Comma 2 6 2" xfId="74" xr:uid="{83934223-D6DC-4332-A861-A3FB1FBAFC41}"/>
    <cellStyle name="Comma 2 7" xfId="75" xr:uid="{12E21444-597E-4F5D-8927-BD8ED64B9FF8}"/>
    <cellStyle name="Comma 2_MA LIFE - 12 December 2009 - Stage 01A " xfId="76" xr:uid="{681D7A89-5398-47F5-BE7A-321F8E57A465}"/>
    <cellStyle name="Comma 26" xfId="77" xr:uid="{CFCDE834-1AB5-4A43-A9DA-C4D067037E03}"/>
    <cellStyle name="Comma 26 2" xfId="78" xr:uid="{10FBB313-E4E4-4574-A3FA-1870E86BE8E8}"/>
    <cellStyle name="Comma 3" xfId="79" xr:uid="{D220CBB7-8E47-4B96-B03D-0169DF2029DC}"/>
    <cellStyle name="Comma 3 2" xfId="80" xr:uid="{85084567-90B2-439A-8C0A-437DCF6C6B56}"/>
    <cellStyle name="Comma 3 2 2" xfId="81" xr:uid="{C6283689-9E82-4DF5-AD5A-2050FD18AEB7}"/>
    <cellStyle name="Comma 3 2 2 2" xfId="82" xr:uid="{02C8A6F9-6C52-4BF0-96AF-8A20A57E82B9}"/>
    <cellStyle name="Comma 3 2 3" xfId="83" xr:uid="{2550E0D6-002A-4A3A-B0F6-D8AF407DBAE5}"/>
    <cellStyle name="Comma 3 2 4" xfId="84" xr:uid="{016BA812-22B7-4A99-9299-71DA458FD5FE}"/>
    <cellStyle name="Comma 3 3" xfId="85" xr:uid="{711C45A6-CCAF-47F7-BDC3-C4DFFC698DC0}"/>
    <cellStyle name="Comma 3 3 2" xfId="86" xr:uid="{3929D6AD-A54A-488E-9424-C590AF2A6394}"/>
    <cellStyle name="Comma 3 3 2 2" xfId="87" xr:uid="{F1CE8544-D617-458B-BB9F-632DBF3D092E}"/>
    <cellStyle name="Comma 3 3 3" xfId="88" xr:uid="{B7D09522-D779-45E7-B4EE-309E5FADCD54}"/>
    <cellStyle name="Comma 3 3 3 2" xfId="89" xr:uid="{53345BFA-CB92-4034-A1EF-C8E8D16B4FAA}"/>
    <cellStyle name="Comma 3 3 4" xfId="90" xr:uid="{D8DC7CBD-4323-4BB8-A200-F7A3C00C148E}"/>
    <cellStyle name="Comma 3 4" xfId="91" xr:uid="{AF1AB357-70FC-404B-B6EE-E12841238F0C}"/>
    <cellStyle name="Comma 3 5" xfId="92" xr:uid="{A2D23538-24D4-4610-B604-32188ACB79EE}"/>
    <cellStyle name="Comma 4" xfId="93" xr:uid="{3F971356-64FC-4FFA-B449-92FACE7F7E93}"/>
    <cellStyle name="Comma 4 2" xfId="94" xr:uid="{E1DDDD07-A4B1-4F14-849E-E7E0645E06EC}"/>
    <cellStyle name="Comma 4 2 2" xfId="95" xr:uid="{88F37AD9-A2B0-4FEE-AABA-CDF9A40AE98C}"/>
    <cellStyle name="Comma 4 2 3" xfId="96" xr:uid="{4CBA5DCA-F9FD-4800-A2EB-19AE9DB089F1}"/>
    <cellStyle name="Comma 4 3" xfId="97" xr:uid="{99F27AB4-53A3-4D2E-9407-F6534BDF9A98}"/>
    <cellStyle name="Comma 4 3 2" xfId="98" xr:uid="{A1DDE7D0-C934-4DC3-9F67-47CF4A806BB9}"/>
    <cellStyle name="Comma 4 3 2 2" xfId="99" xr:uid="{52F250E2-BECD-4F8E-9B94-91BA8BF4E2AE}"/>
    <cellStyle name="Comma 4 3 3" xfId="100" xr:uid="{A728D752-FAB5-4027-A505-566144503E90}"/>
    <cellStyle name="Comma 4 3 3 2" xfId="101" xr:uid="{66240B75-F2B0-475F-94DA-8C56EEBC44D8}"/>
    <cellStyle name="Comma 4 3 4" xfId="102" xr:uid="{50CC333A-41AD-498E-ACF1-868E585931E5}"/>
    <cellStyle name="Comma 4 3 4 2" xfId="103" xr:uid="{E226535A-3BFC-47A2-A0DA-4D05878010E6}"/>
    <cellStyle name="Comma 4 3 5" xfId="104" xr:uid="{C0ED5AC7-DE0F-4527-AA6D-89BDBA0440D3}"/>
    <cellStyle name="Comma 4 4" xfId="105" xr:uid="{9574AB7D-21EE-4D49-B3FE-0C85F59F4D8D}"/>
    <cellStyle name="Comma 4 4 2" xfId="106" xr:uid="{B436EF80-6EB6-411F-9F8E-8280E57E3A2C}"/>
    <cellStyle name="Comma 4 5" xfId="107" xr:uid="{1CB3D5F2-7F2A-411B-885A-08ADFEC9826B}"/>
    <cellStyle name="Comma 4 5 2" xfId="108" xr:uid="{3217F634-B258-49A0-9C4D-AADAD7F3485F}"/>
    <cellStyle name="Comma 4 6" xfId="109" xr:uid="{6890CBA3-6E5D-4BDA-BFD9-A863E2EA29B6}"/>
    <cellStyle name="Comma 4 6 2" xfId="110" xr:uid="{3F245DA3-EF92-4D33-B002-216664862CB4}"/>
    <cellStyle name="Comma 4 7" xfId="111" xr:uid="{815D6452-5C40-4B9B-A46A-65111A868514}"/>
    <cellStyle name="Comma 5" xfId="112" xr:uid="{5FEB02B3-D69B-4993-855B-B6BE01D77344}"/>
    <cellStyle name="Comma 5 2" xfId="113" xr:uid="{B58CA4EC-3682-436A-91EC-36C91C20FCE2}"/>
    <cellStyle name="Comma 5 2 2" xfId="114" xr:uid="{1F85B6DD-6E7C-440F-8C73-9423F3C02185}"/>
    <cellStyle name="Comma 5 2 2 2" xfId="115" xr:uid="{994A1792-AFB3-47A2-A712-54E9C48EA04A}"/>
    <cellStyle name="Comma 5 2 3" xfId="116" xr:uid="{C4426408-0992-4337-BFD1-F104C80731C4}"/>
    <cellStyle name="Comma 5 3" xfId="117" xr:uid="{156908F8-FC21-4380-B7C4-3573DD2CAB58}"/>
    <cellStyle name="Comma 5 4" xfId="118" xr:uid="{B0C8B215-D871-4EA8-98BE-BC54CE241F2C}"/>
    <cellStyle name="Comma 5 4 2" xfId="119" xr:uid="{490A4F7E-D98E-4CD1-8953-B71EBC1E0D8E}"/>
    <cellStyle name="Comma 5 5" xfId="120" xr:uid="{67D213A2-4378-47AF-9FB2-EDBF5B02AF61}"/>
    <cellStyle name="Comma 5 5 2" xfId="121" xr:uid="{9A2A5346-4217-495B-BC1E-1509653A4630}"/>
    <cellStyle name="Comma 6" xfId="122" xr:uid="{E80F9A67-6312-48CD-A963-3F4B92F02BCA}"/>
    <cellStyle name="Comma 6 2" xfId="123" xr:uid="{F644D4E5-F21E-44AA-B961-D1ED331BFECD}"/>
    <cellStyle name="Comma 6 3" xfId="124" xr:uid="{06096A3B-9001-4EEC-8E42-8CDFADFB2F2F}"/>
    <cellStyle name="Comma 6 4" xfId="125" xr:uid="{1141D980-208E-4C3F-AEBA-CBB98403D1C2}"/>
    <cellStyle name="Comma 7" xfId="126" xr:uid="{F8DDE6F0-45CA-4087-9385-D79C31DDB55F}"/>
    <cellStyle name="Comma 7 2" xfId="127" xr:uid="{92ACA7D8-6C1F-44BA-A702-C7318EE01E02}"/>
    <cellStyle name="Comma 7 3" xfId="128" xr:uid="{8B4FB308-5448-49B3-9894-F8106F39F4AB}"/>
    <cellStyle name="Comma 8" xfId="129" xr:uid="{80EF9391-A64A-44DF-B370-20FB23071D04}"/>
    <cellStyle name="Comma 8 2" xfId="130" xr:uid="{121192B0-02F1-4D7C-9AFA-627357498E1D}"/>
    <cellStyle name="Comma 8 2 2" xfId="131" xr:uid="{B5F165E9-91C2-47D1-AA72-7EABF1D6ED98}"/>
    <cellStyle name="Comma 8 2 3" xfId="132" xr:uid="{260728AF-51F8-4953-B923-89C934AE9D8E}"/>
    <cellStyle name="Comma 8 3" xfId="133" xr:uid="{FAAD99E8-6E4A-4BE0-B742-9AC557420C20}"/>
    <cellStyle name="Comma 8 3 2" xfId="134" xr:uid="{21B4484D-5519-463F-B1CF-5ADA794A2F90}"/>
    <cellStyle name="Comma 8 4" xfId="135" xr:uid="{447FC455-BB11-459C-8D66-F5D37739A5A7}"/>
    <cellStyle name="Comma 8 4 2" xfId="136" xr:uid="{84BB21E2-FC82-4D52-9855-888004C90331}"/>
    <cellStyle name="Comma 8 5" xfId="137" xr:uid="{1DC4A04A-1160-4121-81E8-F46C449D71C0}"/>
    <cellStyle name="Comma 9" xfId="138" xr:uid="{621EDF2A-C97D-4178-AC1C-8ECF2740E4FD}"/>
    <cellStyle name="Comma 9 2" xfId="139" xr:uid="{205C3761-4EAF-4952-8EE9-6860746EDE8B}"/>
    <cellStyle name="Comma 9 2 2" xfId="140" xr:uid="{02CE33B8-729A-47EA-942F-98698D441ABF}"/>
    <cellStyle name="Comma 9 2 3" xfId="141" xr:uid="{173657E2-A344-47FC-BBBB-52C46C89DD95}"/>
    <cellStyle name="Currency 2" xfId="142" xr:uid="{05D1F455-0EFB-4EAD-A005-3BCDA651C2E8}"/>
    <cellStyle name="Currency 2 2" xfId="143" xr:uid="{4CB51405-59AA-4C5A-9B21-5CA969ABB65A}"/>
    <cellStyle name="Currency 2 2 2" xfId="144" xr:uid="{6BAE0293-42DB-4B60-9C57-C3197CFA98F6}"/>
    <cellStyle name="Currency 2 2 3" xfId="145" xr:uid="{79FC5401-7075-4412-827A-A7F8F7C67D86}"/>
    <cellStyle name="Currency 2 2 3 2" xfId="146" xr:uid="{391A1081-E948-40C2-AB6A-3B9F485A78FF}"/>
    <cellStyle name="Currency 2 2 4" xfId="147" xr:uid="{A4B7004A-10BC-4F7E-928B-F91D556F79C8}"/>
    <cellStyle name="Currency 2 3" xfId="148" xr:uid="{55EFB2A3-A75D-48AF-B261-EE564BE7795C}"/>
    <cellStyle name="Currency 2 4" xfId="149" xr:uid="{F453ED38-C5D9-4229-AB19-96EB371F984D}"/>
    <cellStyle name="Currency 2 4 2" xfId="150" xr:uid="{0BA45237-C311-4104-8520-5CCA9C1D84A5}"/>
    <cellStyle name="Currency 2 5" xfId="151" xr:uid="{CBDAB167-8B48-4EC4-AACC-4C7BAE7E081F}"/>
    <cellStyle name="Currency 3" xfId="152" xr:uid="{ABC51DE6-C7B5-4202-82C2-3DA99EAA4049}"/>
    <cellStyle name="Currency 3 2" xfId="153" xr:uid="{CCE02730-FFB9-41A3-AD61-F8BFE1DFB1B9}"/>
    <cellStyle name="Currency 3 3" xfId="154" xr:uid="{301619C7-97DE-4A58-8104-9B3081EAAEE1}"/>
    <cellStyle name="Currency 4" xfId="155" xr:uid="{95484BF8-2272-4147-8E59-543288988761}"/>
    <cellStyle name="Currency 4 2" xfId="156" xr:uid="{5A1981CD-D722-462B-9B2C-D68F483255C9}"/>
    <cellStyle name="Currency 5" xfId="157" xr:uid="{B581A455-328F-443F-9936-395E9497A065}"/>
    <cellStyle name="Currency 5 2" xfId="158" xr:uid="{D0627851-867A-4370-A7B1-9F377D9354E2}"/>
    <cellStyle name="Currency 6" xfId="159" xr:uid="{FF6EC497-8730-463C-B0F2-EE2E4107AA74}"/>
    <cellStyle name="Currency 6 2" xfId="160" xr:uid="{1642B189-8164-44C4-A881-409871E8A0AD}"/>
    <cellStyle name="Explanatory Text 2" xfId="161" xr:uid="{3E8B0227-1682-4C02-A169-70C85B519A7C}"/>
    <cellStyle name="Formula" xfId="162" xr:uid="{8046F336-A643-497B-82D0-2B2872D91E6B}"/>
    <cellStyle name="Good" xfId="163" builtinId="26"/>
    <cellStyle name="Good 2" xfId="164" xr:uid="{5076F546-89CC-49FA-B551-8E5CACBFFBE8}"/>
    <cellStyle name="Heading 1 2" xfId="165" xr:uid="{E0083231-1EBD-4E63-BFC3-7E11E1E6F5DD}"/>
    <cellStyle name="Heading 2 2" xfId="166" xr:uid="{ADB165ED-1B52-4698-8CDD-AC798B664244}"/>
    <cellStyle name="Heading 3 2" xfId="167" xr:uid="{BB9BC9B6-E0C5-46F9-80A7-8DACBD3BAFCC}"/>
    <cellStyle name="Heading 4 2" xfId="168" xr:uid="{7D0C3E60-8414-48DD-B894-D26C607A7927}"/>
    <cellStyle name="Hyperlink" xfId="169" builtinId="8"/>
    <cellStyle name="Input 2" xfId="170" xr:uid="{8DB8C166-D603-419F-AE1B-40113D86D9EC}"/>
    <cellStyle name="Linked Cell 2" xfId="171" xr:uid="{EECED29B-9D46-446F-A961-2A6901ED8E12}"/>
    <cellStyle name="Neutral 2" xfId="172" xr:uid="{A6FF1BB0-2DA5-4C56-968D-DA19A7A72648}"/>
    <cellStyle name="Normal" xfId="0" builtinId="0"/>
    <cellStyle name="Normal 10" xfId="173" xr:uid="{AAB88733-605E-4126-89DC-3F3EA1F250E1}"/>
    <cellStyle name="Normal 10 2" xfId="174" xr:uid="{BC008E03-AE48-435F-A139-657732DCFA6B}"/>
    <cellStyle name="Normal 10 2 2" xfId="175" xr:uid="{B9AF33A0-79BC-42AF-868C-3D9CDC75D34E}"/>
    <cellStyle name="Normal 10 2 2 2" xfId="176" xr:uid="{F195CF3F-605E-4E61-94F1-688921932BC8}"/>
    <cellStyle name="Normal 10 2 3" xfId="177" xr:uid="{4B18B833-C0F4-4E1C-B0DD-D06F7BC0AF59}"/>
    <cellStyle name="Normal 10 3" xfId="178" xr:uid="{2073D574-4A2A-4B6F-8A12-07C56E326A12}"/>
    <cellStyle name="Normal 10 3 2" xfId="179" xr:uid="{B095D066-8B87-4A56-A03A-E3ECB20C4A9A}"/>
    <cellStyle name="Normal 10 4" xfId="180" xr:uid="{59118805-7AB0-4DAE-B963-145A0449D5EA}"/>
    <cellStyle name="Normal 10 4 2" xfId="181" xr:uid="{B32C119D-9065-4ECA-8726-F95433969626}"/>
    <cellStyle name="Normal 10 5" xfId="182" xr:uid="{35462C3F-936E-42AF-A34E-89BFFD45B38E}"/>
    <cellStyle name="Normal 10 6" xfId="183" xr:uid="{87F7997E-8A6D-4E88-BA3C-17F6863F04F1}"/>
    <cellStyle name="Normal 11" xfId="184" xr:uid="{C3F3A7D4-62CC-4F92-BADD-67F2277AF681}"/>
    <cellStyle name="Normal 11 2" xfId="185" xr:uid="{88C52EC6-4438-4B62-BDB0-A2607ADE4590}"/>
    <cellStyle name="Normal 11 3" xfId="186" xr:uid="{1B5A7450-0460-4EBD-B96B-13DC27189365}"/>
    <cellStyle name="Normal 11 4" xfId="187" xr:uid="{83696FBC-3EC2-4EF7-9EB6-5BBBDBBE80E7}"/>
    <cellStyle name="Normal 12" xfId="188" xr:uid="{9E9E89F7-3A1A-4CB7-874B-93D528047D4F}"/>
    <cellStyle name="Normal 12 2" xfId="189" xr:uid="{75D2D1D7-5280-4D60-B9ED-83D10E143F76}"/>
    <cellStyle name="Normal 12 2 2" xfId="190" xr:uid="{1C206A89-0025-4CB8-AFDD-E7488B0F5046}"/>
    <cellStyle name="Normal 12 3" xfId="191" xr:uid="{7E43F95E-4638-4F1E-AA7E-547F415F900B}"/>
    <cellStyle name="Normal 12 3 2" xfId="192" xr:uid="{253CF606-47F0-42C7-B816-E57E8346F95D}"/>
    <cellStyle name="Normal 12 4" xfId="193" xr:uid="{6376815C-B13A-49F9-80C4-93434A00356C}"/>
    <cellStyle name="Normal 12 4 2" xfId="194" xr:uid="{24004F5F-7C4B-4162-AAD7-CF7EDC973F44}"/>
    <cellStyle name="Normal 12 5" xfId="195" xr:uid="{1D19973C-1864-47CB-9459-791B9AC5BE8F}"/>
    <cellStyle name="Normal 12 6" xfId="196" xr:uid="{DE3A14D2-0EE4-4746-9DC8-DAB6691A422A}"/>
    <cellStyle name="Normal 13" xfId="197" xr:uid="{6B1F3DE8-7D8A-42F9-A74F-BD1F480FD6BA}"/>
    <cellStyle name="Normal 13 2" xfId="198" xr:uid="{5C465152-67C7-45C4-9F66-1C284F2554E4}"/>
    <cellStyle name="Normal 13 3" xfId="199" xr:uid="{C5E8FD74-6079-4190-A63B-622058728D8E}"/>
    <cellStyle name="Normal 14" xfId="200" xr:uid="{08C839F3-FB9E-475B-BA2E-C2DACFE96CCA}"/>
    <cellStyle name="Normal 14 2" xfId="201" xr:uid="{E2D80A90-1FF7-4F62-B9B4-F61B46C0B091}"/>
    <cellStyle name="Normal 14 3" xfId="202" xr:uid="{E2FB7B71-A479-4821-BDC0-B2F099160BEC}"/>
    <cellStyle name="Normal 14 4" xfId="203" xr:uid="{7511AF01-D384-4809-B883-FB837A1A54F0}"/>
    <cellStyle name="Normal 15" xfId="204" xr:uid="{559CE402-EBED-46AF-9F60-8AE5AEB4F4B6}"/>
    <cellStyle name="Normal 15 2" xfId="205" xr:uid="{43C12F64-67B8-41FB-9B1C-E64A79E6C048}"/>
    <cellStyle name="Normal 16" xfId="206" xr:uid="{652E660D-400E-4C0D-8383-DFA9DE02B15B}"/>
    <cellStyle name="Normal 17" xfId="207" xr:uid="{0B0AC0A7-706C-4D8A-94B3-E69217925408}"/>
    <cellStyle name="Normal 17 2" xfId="208" xr:uid="{A5FA18F3-EC54-432E-B725-014204020E73}"/>
    <cellStyle name="Normal 17 3" xfId="209" xr:uid="{6435353A-8FF8-4233-93C4-5387F3612228}"/>
    <cellStyle name="Normal 18" xfId="210" xr:uid="{B9075F0D-DAC3-4BE0-A583-0714FC127884}"/>
    <cellStyle name="Normal 18 2" xfId="211" xr:uid="{BAB2021B-B16C-4FFF-80F8-20BE1280214D}"/>
    <cellStyle name="Normal 18 3" xfId="212" xr:uid="{30B88A54-A8D5-4749-8C0F-F7F2F1D65129}"/>
    <cellStyle name="Normal 19" xfId="213" xr:uid="{18F1A3F3-ABFB-4DC3-AC3E-D5A83CB65146}"/>
    <cellStyle name="Normal 19 2" xfId="214" xr:uid="{EE3EC5EE-8040-470C-B52D-835538AB9711}"/>
    <cellStyle name="Normal 19 3" xfId="215" xr:uid="{6DC7CCF4-2325-43F9-9DAF-9E2A6A6C0E97}"/>
    <cellStyle name="Normal 2" xfId="216" xr:uid="{3CA2210A-227A-453C-A77B-73D6FE7FF05E}"/>
    <cellStyle name="Normal 2 2" xfId="217" xr:uid="{4F636734-05F8-479D-A575-BA36AF92773D}"/>
    <cellStyle name="Normal 2 2 2" xfId="218" xr:uid="{E3FA225F-6008-4CD5-818E-06D6620C52BD}"/>
    <cellStyle name="Normal 2 2 2 2" xfId="219" xr:uid="{64A5FECB-1C90-431F-B3AE-E7D474EE072B}"/>
    <cellStyle name="Normal 2 2 2 3" xfId="220" xr:uid="{937C2A47-2F34-489F-B2A8-872B1772B7FE}"/>
    <cellStyle name="Normal 2 2 3" xfId="221" xr:uid="{9FFA9080-8058-40CF-91A7-D93AA2DFA16A}"/>
    <cellStyle name="Normal 2 2 4" xfId="222" xr:uid="{D4A715B0-48EB-4F67-994A-0583C633319C}"/>
    <cellStyle name="Normal 2 3" xfId="223" xr:uid="{4621C4AF-3648-485E-A168-5935649D1BBF}"/>
    <cellStyle name="Normal 2 3 2" xfId="224" xr:uid="{20AE5A06-C550-4BEC-9270-6DB34B2C264F}"/>
    <cellStyle name="Normal 2 3 3" xfId="225" xr:uid="{34D6D178-C6D5-4907-9734-CFD470B97DC8}"/>
    <cellStyle name="Normal 2 3 4" xfId="226" xr:uid="{CB22059F-BFC5-4454-AEAB-4A0CD935CCB2}"/>
    <cellStyle name="Normal 2 4" xfId="227" xr:uid="{656A4738-FD19-424A-BD6C-21D4732449B7}"/>
    <cellStyle name="Normal 20" xfId="228" xr:uid="{7CF59591-88BD-4F46-8D4A-D43A3DB97558}"/>
    <cellStyle name="Normal 20 2" xfId="229" xr:uid="{800CA7FF-DB3B-41C2-BC0C-CDE2DB771139}"/>
    <cellStyle name="Normal 20 3" xfId="230" xr:uid="{BBF510CA-6792-44A0-952A-77CE925B0289}"/>
    <cellStyle name="Normal 21" xfId="231" xr:uid="{D4397E3E-6DBB-49A7-9F5F-C0AE99ECC0CE}"/>
    <cellStyle name="Normal 21 2" xfId="232" xr:uid="{823D6830-7769-4070-8D31-805F48CF3AC1}"/>
    <cellStyle name="Normal 21 3" xfId="233" xr:uid="{4F400DA1-BD8B-42D2-938F-9CDC3E11EC4C}"/>
    <cellStyle name="Normal 22" xfId="234" xr:uid="{591671DA-4BBF-489F-AD2C-0BA7F2954035}"/>
    <cellStyle name="Normal 22 2" xfId="235" xr:uid="{441F316F-3EAF-4167-AA47-10B9FB1491F8}"/>
    <cellStyle name="Normal 22 3" xfId="236" xr:uid="{C6EF2BBF-CBCC-4FD8-A119-9116F2606F82}"/>
    <cellStyle name="Normal 23" xfId="237" xr:uid="{C94203E3-83B8-4D2C-8FEB-91D2C9F90058}"/>
    <cellStyle name="Normal 23 2" xfId="238" xr:uid="{3D2EC0DA-4C10-440A-B167-8ED594947050}"/>
    <cellStyle name="Normal 24" xfId="239" xr:uid="{9FAD32E8-D7F1-44A2-9D01-268DADAA3483}"/>
    <cellStyle name="Normal 25" xfId="240" xr:uid="{6FB2C5CD-FA66-4EE7-9D26-66525044616C}"/>
    <cellStyle name="Normal 3" xfId="241" xr:uid="{E4A08438-2421-4E78-9642-E154BE979F7B}"/>
    <cellStyle name="Normal 3 2" xfId="242" xr:uid="{8FED8AB1-1F7F-44EA-AB52-8BEAE336EBAC}"/>
    <cellStyle name="Normal 3 2 2" xfId="243" xr:uid="{23EBE660-FEB1-48E1-B0BD-05277C48AFF1}"/>
    <cellStyle name="Normal 3 2 2 2" xfId="244" xr:uid="{4D532CA6-0343-4B80-BCA0-D02865382918}"/>
    <cellStyle name="Normal 3 2 2 2 2" xfId="245" xr:uid="{0F0E1CF0-14EA-4E13-8777-365BFA2F9F66}"/>
    <cellStyle name="Normal 3 2 2 3" xfId="246" xr:uid="{48F535AE-241C-4034-AACD-12BF1E5930CB}"/>
    <cellStyle name="Normal 3 2 3" xfId="247" xr:uid="{5F966BC7-10E7-46FF-AD4A-9A1619056AF8}"/>
    <cellStyle name="Normal 3 2 3 2" xfId="248" xr:uid="{9852B9D4-7E97-46FA-99A4-60A653B02812}"/>
    <cellStyle name="Normal 3 2 4" xfId="249" xr:uid="{6C34270A-74F4-4A89-B2BE-B36B2795DC05}"/>
    <cellStyle name="Normal 3 2 4 2" xfId="250" xr:uid="{EEA59295-BC22-47F8-8D70-28262082B1E8}"/>
    <cellStyle name="Normal 3 2 5" xfId="251" xr:uid="{8EDCA340-AD8A-457C-A58D-382E08C0DCFB}"/>
    <cellStyle name="Normal 3 2 5 2" xfId="252" xr:uid="{65293197-B135-4BBF-B62A-91AEC7D7DA6D}"/>
    <cellStyle name="Normal 3 2 6" xfId="253" xr:uid="{D46BF8D3-AC81-4FF2-9254-C47AED48C9DA}"/>
    <cellStyle name="Normal 3 2 7" xfId="254" xr:uid="{A604649C-3318-4F46-A72A-A1D0D72F118A}"/>
    <cellStyle name="Normal 3 3" xfId="255" xr:uid="{1B15774E-46DE-4243-9A49-85DE74B28A03}"/>
    <cellStyle name="Normal 3 3 2" xfId="256" xr:uid="{F2B4E461-D196-4774-86AD-454E9DF4221C}"/>
    <cellStyle name="Normal 3 3 2 2" xfId="257" xr:uid="{88F035FF-0D56-4AB8-A7BF-3D1879132718}"/>
    <cellStyle name="Normal 3 3 2 2 2" xfId="258" xr:uid="{42379E28-DAE0-4536-9A1B-99D7BE3C3321}"/>
    <cellStyle name="Normal 3 3 2 3" xfId="259" xr:uid="{3ACDA0E8-B30C-4E74-8999-1C1A9D418575}"/>
    <cellStyle name="Normal 3 3 3" xfId="260" xr:uid="{5D2CE7BB-039F-4344-AAE9-24C37712EFE2}"/>
    <cellStyle name="Normal 3 3 3 2" xfId="261" xr:uid="{EE3B245A-F9DA-4F1F-A1C6-F364A75F01BD}"/>
    <cellStyle name="Normal 3 3 4" xfId="262" xr:uid="{7551809C-AF4A-47F4-9F4C-515992A14A57}"/>
    <cellStyle name="Normal 3 3 4 2" xfId="263" xr:uid="{89F92CCA-6811-4664-9A61-2FB168A678CA}"/>
    <cellStyle name="Normal 3 3 5" xfId="264" xr:uid="{1741EAC5-FAEF-46CF-893D-502B6CB3FA1C}"/>
    <cellStyle name="Normal 3 3 5 2" xfId="265" xr:uid="{A4153EC2-5429-4904-A80E-5328C8C2DDBC}"/>
    <cellStyle name="Normal 3 3 6" xfId="266" xr:uid="{72B095C6-1033-420D-884B-143B2C7741A4}"/>
    <cellStyle name="Normal 3 3 7" xfId="267" xr:uid="{79203755-28AF-4037-A634-FF6A651DBE51}"/>
    <cellStyle name="Normal 3 4" xfId="268" xr:uid="{13D7E243-7A0E-4D01-92F3-BE6EC0CB9BE4}"/>
    <cellStyle name="Normal 3 4 2" xfId="269" xr:uid="{16C1D8D2-A58E-4F01-9384-D41428A5E706}"/>
    <cellStyle name="Normal 3 4 3" xfId="270" xr:uid="{344E05A0-DD5F-4BDF-AC41-58314BDA1334}"/>
    <cellStyle name="Normal 3 5" xfId="271" xr:uid="{08AAEA0C-C8F5-4FDF-AAE1-D8E7946DC97E}"/>
    <cellStyle name="Normal 3 5 2" xfId="272" xr:uid="{75BD698C-0A74-448E-83F8-F606B0C552DC}"/>
    <cellStyle name="Normal 3 5 3" xfId="273" xr:uid="{247BA73D-CFB7-467B-B5BC-50DB271B4814}"/>
    <cellStyle name="Normal 3 6" xfId="274" xr:uid="{5F8C1A00-F9AD-4616-9653-C35149F9DDBC}"/>
    <cellStyle name="Normal 3 6 2" xfId="275" xr:uid="{425C7B04-ABBA-4485-B024-D3C62FEF1653}"/>
    <cellStyle name="Normal 3 6 3" xfId="276" xr:uid="{8F9AC6FC-8AB2-4289-A276-37D71A3D4093}"/>
    <cellStyle name="Normal 3 7" xfId="277" xr:uid="{973B3CE9-0A9E-48E9-A537-D1622CBE3B50}"/>
    <cellStyle name="Normal 3 8" xfId="278" xr:uid="{98CE473F-F9D6-4924-9B72-9479907E93F2}"/>
    <cellStyle name="Normal 4" xfId="279" xr:uid="{3F9747C8-05C1-4EBD-8ED1-78A2B10ABB23}"/>
    <cellStyle name="Normal 4 2" xfId="280" xr:uid="{55306948-F00D-410C-BC8D-0A97DAD8540D}"/>
    <cellStyle name="Normal 4 2 2" xfId="281" xr:uid="{71B9E07D-7131-4360-8FC3-693E7FDD9D24}"/>
    <cellStyle name="Normal 4 3" xfId="282" xr:uid="{BF472C28-5382-426F-8EF9-94DE7F04F450}"/>
    <cellStyle name="Normal 4 4" xfId="283" xr:uid="{54304A80-F005-4B67-BD87-3289D3ACB1CE}"/>
    <cellStyle name="Normal 4 5" xfId="284" xr:uid="{D9752835-C8F2-4FE7-93F8-6BD69681C636}"/>
    <cellStyle name="Normal 5" xfId="285" xr:uid="{23FC4477-BE7F-42BF-B35A-CCF49D5C6F97}"/>
    <cellStyle name="Normal 5 2" xfId="286" xr:uid="{22AD8515-A89F-483C-A58C-66BE74DD0C40}"/>
    <cellStyle name="Normal 5 3" xfId="287" xr:uid="{593F3366-28C5-40C6-A0CC-C99743F57C45}"/>
    <cellStyle name="Normal 5 4" xfId="288" xr:uid="{511B2E28-8505-4453-A9B1-96C2E8EBBF09}"/>
    <cellStyle name="Normal 6" xfId="289" xr:uid="{55C7AB86-FCD4-4AD5-BFB0-3B55452EA5B5}"/>
    <cellStyle name="Normal 6 2" xfId="290" xr:uid="{EA9F6301-0D38-44C1-A4E9-5DE3D956DD6C}"/>
    <cellStyle name="Normal 6 3" xfId="291" xr:uid="{70A50191-5846-4B4C-84F4-24F75585F288}"/>
    <cellStyle name="Normal 6 4" xfId="292" xr:uid="{049ABD38-B2F7-4CCA-ACF1-70C98956E114}"/>
    <cellStyle name="Normal 7" xfId="293" xr:uid="{D5397959-FABC-4BF0-BA8C-A4281D04AF3D}"/>
    <cellStyle name="Normal 7 2" xfId="294" xr:uid="{B57F52A8-93E1-42BB-BC42-473C81ED255A}"/>
    <cellStyle name="Normal 7 2 2" xfId="295" xr:uid="{E1378178-CFC3-4005-B060-4DE4C5F66BA8}"/>
    <cellStyle name="Normal 7 2 2 2" xfId="296" xr:uid="{B39F0D2B-D7E1-43E7-B0A1-63D8295BEC86}"/>
    <cellStyle name="Normal 7 2 3" xfId="297" xr:uid="{A31BAC8B-009F-4507-9BEC-DF73498CBBD5}"/>
    <cellStyle name="Normal 7 2 3 2" xfId="298" xr:uid="{E5774DBE-D6C3-48E9-8442-FAB3E5287FC7}"/>
    <cellStyle name="Normal 7 2 4" xfId="299" xr:uid="{476C7BBF-BE74-42ED-9C89-168334C80C66}"/>
    <cellStyle name="Normal 7 2 4 2" xfId="300" xr:uid="{81B4AF83-72FE-40EF-8A0F-9E00B8747B8D}"/>
    <cellStyle name="Normal 7 2 5" xfId="301" xr:uid="{80A9BC8D-526F-4AD6-9BDE-C60D15D6CEAF}"/>
    <cellStyle name="Normal 7 3" xfId="302" xr:uid="{0844505D-595A-4855-AEFF-EFB8F545315E}"/>
    <cellStyle name="Normal 7 3 2" xfId="303" xr:uid="{2524AE38-C88E-4107-83B8-8A17CFB6BF3A}"/>
    <cellStyle name="Normal 7 4" xfId="304" xr:uid="{F77D874F-52AC-41F6-A137-3ED9B6F38D8C}"/>
    <cellStyle name="Normal 7 4 2" xfId="305" xr:uid="{9027292F-56D7-47B7-AF93-79D6DD5C2E83}"/>
    <cellStyle name="Normal 7 5" xfId="306" xr:uid="{4A9F7B51-FB37-4DF9-9F5C-8082EB3DC5B8}"/>
    <cellStyle name="Normal 7 5 2" xfId="307" xr:uid="{4E136BC8-64C0-44D9-B881-3503E0229DAC}"/>
    <cellStyle name="Normal 7 6" xfId="308" xr:uid="{6F8A8DC2-6842-4EB6-8CB0-C8E4A10BFD65}"/>
    <cellStyle name="Normal 8" xfId="309" xr:uid="{0EF74429-2632-49ED-A490-06922D3E8A4E}"/>
    <cellStyle name="Normal 8 2" xfId="310" xr:uid="{F78D14E0-3DB5-4EAE-8D68-5D5678695A6C}"/>
    <cellStyle name="Normal 8 2 2" xfId="311" xr:uid="{F60D7189-C842-4218-B6D7-5AAA9C01B8B2}"/>
    <cellStyle name="Normal 8 2 2 2" xfId="312" xr:uid="{C641CB0F-555D-4DCE-9EFA-9E9538F557EB}"/>
    <cellStyle name="Normal 8 2 3" xfId="313" xr:uid="{D8E19E6F-C4ED-4B3B-A041-598B274CEB96}"/>
    <cellStyle name="Normal 8 2 3 2" xfId="314" xr:uid="{CD7BEA7A-8F1D-4CD4-AF42-323C0673D7EC}"/>
    <cellStyle name="Normal 8 2 4" xfId="315" xr:uid="{E339A506-DC7A-4C34-9877-77C76A3AA430}"/>
    <cellStyle name="Normal 8 2 4 2" xfId="316" xr:uid="{27F4A8AD-EB38-4000-A759-C4A99783EFA8}"/>
    <cellStyle name="Normal 8 2 5" xfId="317" xr:uid="{E81EEC0E-B1C7-401F-9CB4-69CD3E0C7472}"/>
    <cellStyle name="Normal 8 3" xfId="318" xr:uid="{DB181FB1-4845-4A28-80FA-A7C426EC4450}"/>
    <cellStyle name="Normal 8 3 2" xfId="319" xr:uid="{14F28A98-8995-4976-8BA1-999D848DC8EB}"/>
    <cellStyle name="Normal 8 4" xfId="320" xr:uid="{3D6EDCA3-9144-4AEF-A625-8F0EA285FF9B}"/>
    <cellStyle name="Normal 8 4 2" xfId="321" xr:uid="{204017E2-32B0-4CBD-9632-82567E3D2C33}"/>
    <cellStyle name="Normal 8 5" xfId="322" xr:uid="{D8E94956-A981-4CFF-BD28-38A7CA305C1A}"/>
    <cellStyle name="Normal 8 5 2" xfId="323" xr:uid="{670E681C-95BA-435B-8356-ED8669B9A0E2}"/>
    <cellStyle name="Normal 8 6" xfId="324" xr:uid="{91FD4282-44CB-4748-BAD6-BD58472CC63F}"/>
    <cellStyle name="Normal 9" xfId="325" xr:uid="{C11DACA1-1BC5-40EC-A4B1-FA585EF89DEB}"/>
    <cellStyle name="Normal 9 2" xfId="326" xr:uid="{0AB2EE77-2E33-4A16-AADD-46941C0AC223}"/>
    <cellStyle name="Normal 9 2 2" xfId="327" xr:uid="{EB52C47B-60FD-4C4E-BCA1-9E25FC9CE309}"/>
    <cellStyle name="Normal 9 3" xfId="328" xr:uid="{24905120-FD64-45DF-800C-ACBF8AB3ACF3}"/>
    <cellStyle name="Normal 9 4" xfId="329" xr:uid="{B2CC0676-48AC-423E-A781-C750985B6509}"/>
    <cellStyle name="Note 2" xfId="330" xr:uid="{5FF9C53D-AA94-4A4D-A272-B66F1CF7BE69}"/>
    <cellStyle name="Note 3" xfId="331" xr:uid="{B27DA50E-FA1C-4A2E-A5EF-0A244B54ED09}"/>
    <cellStyle name="Note 4" xfId="332" xr:uid="{9075CE3C-FD81-4994-996E-80EFCFB71256}"/>
    <cellStyle name="Note 4 2" xfId="333" xr:uid="{84DDCD8A-E803-4B5F-99E6-7F47854FE189}"/>
    <cellStyle name="Output 2" xfId="334" xr:uid="{A5C976EB-8C98-43B4-BB8B-2094549A0B56}"/>
    <cellStyle name="Per cent" xfId="335" builtinId="5"/>
    <cellStyle name="Percent 2" xfId="336" xr:uid="{C9885E4E-A953-43C6-AD26-AF7322094C1A}"/>
    <cellStyle name="Percent 2 2" xfId="337" xr:uid="{948E990A-2CBE-4997-9EF4-0F53A44AA207}"/>
    <cellStyle name="Percent 2 2 2" xfId="338" xr:uid="{822227B1-9B8E-45FB-988F-FEF0C73C7A34}"/>
    <cellStyle name="Percent 2 2 3" xfId="339" xr:uid="{0A23D6BA-4E58-4F7E-8E29-E1C0B165E92C}"/>
    <cellStyle name="Percent 2 2 3 2" xfId="340" xr:uid="{F67937DD-DA78-4E8C-9149-1A780836C5B8}"/>
    <cellStyle name="Percent 2 3" xfId="341" xr:uid="{CC0B2A6C-0D28-4AD7-9ED7-ECB86E36F903}"/>
    <cellStyle name="Percent 2 3 2" xfId="342" xr:uid="{A6D72071-8D29-440F-AA0A-FB55A7413330}"/>
    <cellStyle name="Percent 2 3 2 2" xfId="343" xr:uid="{40B44689-B21F-4744-99A4-A6EA99A90AD9}"/>
    <cellStyle name="Percent 2 3 3" xfId="344" xr:uid="{7C2E0021-E4C9-4A72-BDE0-F247014C7F01}"/>
    <cellStyle name="Percent 2 4" xfId="345" xr:uid="{280EA633-0D6B-42A7-B01F-AFED84E2CA52}"/>
    <cellStyle name="Percent 2 5" xfId="346" xr:uid="{4E8E75FF-22D4-4574-AA6E-BB9744D82F17}"/>
    <cellStyle name="Percent 2 5 2" xfId="347" xr:uid="{A61D5C90-B893-441A-8656-76A04FC10F67}"/>
    <cellStyle name="Percent 2 6" xfId="348" xr:uid="{66E725A0-1408-46B2-861B-DD6AF75E62CE}"/>
    <cellStyle name="Percent 2 6 2" xfId="349" xr:uid="{28207E31-871D-465A-9C87-3517AF2FDC39}"/>
    <cellStyle name="Percent 3" xfId="350" xr:uid="{0E7C031A-C196-40D2-9C1B-D57B8109EF3A}"/>
    <cellStyle name="Percent 3 2" xfId="351" xr:uid="{57EF82F0-344D-4248-884A-FE33181A5370}"/>
    <cellStyle name="Percent 3 2 2" xfId="352" xr:uid="{9499C3E5-F674-4B2E-9161-6546FE47CD6B}"/>
    <cellStyle name="Percent 3 3" xfId="353" xr:uid="{2E3DDFA8-37BC-4387-902C-A61C07F11040}"/>
    <cellStyle name="Percent 4" xfId="354" xr:uid="{15D0D156-8CCB-4E19-AFD7-5A74FF0724D9}"/>
    <cellStyle name="Percent 4 2" xfId="355" xr:uid="{8FF2B1FE-04B5-4CCB-9B8E-6A33FACC5DD7}"/>
    <cellStyle name="Percent 4 2 2" xfId="356" xr:uid="{35181C57-5F1D-465A-9725-935F73F02629}"/>
    <cellStyle name="Percent 4 3" xfId="357" xr:uid="{AFD3A61A-6E40-45E8-929E-20B2F75C75D8}"/>
    <cellStyle name="Percent 5" xfId="358" xr:uid="{139AABB9-D1CF-4767-BA10-7B81D5994535}"/>
    <cellStyle name="Percent 5 2" xfId="359" xr:uid="{3FFEFF1F-7E71-4C8E-BD4A-A1757EBBC1BD}"/>
    <cellStyle name="Percent 6" xfId="360" xr:uid="{5ED50CAE-6C09-41CE-8567-60D67E3A4BE5}"/>
    <cellStyle name="Percent 6 2" xfId="361" xr:uid="{8134C3FB-A141-47C1-8B2B-FD80665BA9C5}"/>
    <cellStyle name="Percent 7" xfId="362" xr:uid="{7F5A4502-CAF0-4435-966F-8514C7FF1467}"/>
    <cellStyle name="Title 2" xfId="363" xr:uid="{45737364-6607-470A-BC82-1A07C2108B0D}"/>
    <cellStyle name="Total 2" xfId="364" xr:uid="{E08D62DF-E1F5-467B-B8EE-79CC7F4C6946}"/>
    <cellStyle name="Warning Text 2" xfId="365" xr:uid="{F92B15EE-273B-4BE7-A418-D37D1AD30926}"/>
    <cellStyle name="Yellow" xfId="366" xr:uid="{CE13C03F-A7DE-4095-B269-429A985535CC}"/>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2DC7E6A6-4CEB-4444-AB1C-C59B42527718}">
      <tableStyleElement type="wholeTable" dxfId="2"/>
      <tableStyleElement type="headerRow" dxfId="1"/>
    </tableStyle>
  </tableStyles>
  <colors>
    <mruColors>
      <color rgb="FFFFFF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333375</xdr:colOff>
      <xdr:row>0</xdr:row>
      <xdr:rowOff>133350</xdr:rowOff>
    </xdr:from>
    <xdr:to>
      <xdr:col>9</xdr:col>
      <xdr:colOff>552450</xdr:colOff>
      <xdr:row>3</xdr:row>
      <xdr:rowOff>38100</xdr:rowOff>
    </xdr:to>
    <xdr:pic>
      <xdr:nvPicPr>
        <xdr:cNvPr id="166912" name="Picture 1" descr="Insurance Regulatory Commission of Sri ...">
          <a:extLst>
            <a:ext uri="{FF2B5EF4-FFF2-40B4-BE49-F238E27FC236}">
              <a16:creationId xmlns:a16="http://schemas.microsoft.com/office/drawing/2014/main" id="{69ECBCB2-C03B-AC3F-F381-27F015077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4125" y="133350"/>
          <a:ext cx="21050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66675</xdr:rowOff>
    </xdr:from>
    <xdr:to>
      <xdr:col>0</xdr:col>
      <xdr:colOff>533400</xdr:colOff>
      <xdr:row>3</xdr:row>
      <xdr:rowOff>146050</xdr:rowOff>
    </xdr:to>
    <xdr:pic>
      <xdr:nvPicPr>
        <xdr:cNvPr id="166913" name="Picture 2" descr="Insurance Regulatory Commission of Sri ...">
          <a:extLst>
            <a:ext uri="{FF2B5EF4-FFF2-40B4-BE49-F238E27FC236}">
              <a16:creationId xmlns:a16="http://schemas.microsoft.com/office/drawing/2014/main" id="{CEFC1789-4F7D-890F-F303-184B76F1F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62424" t="18034" r="6404" b="1881"/>
        <a:stretch>
          <a:fillRect/>
        </a:stretch>
      </xdr:blipFill>
      <xdr:spPr bwMode="auto">
        <a:xfrm>
          <a:off x="114300" y="66675"/>
          <a:ext cx="4191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00CA6-E6C7-41D1-BFF1-6A23EFDB96E9}">
  <sheetPr codeName="Sheet1"/>
  <dimension ref="A1:B119"/>
  <sheetViews>
    <sheetView topLeftCell="A37" zoomScaleNormal="100" workbookViewId="0">
      <selection activeCell="B38" sqref="B38"/>
    </sheetView>
  </sheetViews>
  <sheetFormatPr defaultColWidth="8.5546875" defaultRowHeight="13.2" x14ac:dyDescent="0.25"/>
  <cols>
    <col min="1" max="1" width="11.5546875" style="486" customWidth="1"/>
    <col min="2" max="2" width="131.5546875" style="486" customWidth="1"/>
    <col min="3" max="16384" width="8.5546875" style="486"/>
  </cols>
  <sheetData>
    <row r="1" spans="1:2" x14ac:dyDescent="0.25">
      <c r="A1" s="954" t="s">
        <v>0</v>
      </c>
      <c r="B1" s="954"/>
    </row>
    <row r="2" spans="1:2" x14ac:dyDescent="0.25">
      <c r="A2" s="153"/>
      <c r="B2" s="153"/>
    </row>
    <row r="3" spans="1:2" x14ac:dyDescent="0.25">
      <c r="A3" s="589"/>
      <c r="B3" s="15" t="s">
        <v>1</v>
      </c>
    </row>
    <row r="4" spans="1:2" x14ac:dyDescent="0.25">
      <c r="A4" s="590"/>
      <c r="B4" s="15" t="s">
        <v>2</v>
      </c>
    </row>
    <row r="5" spans="1:2" x14ac:dyDescent="0.25">
      <c r="A5" s="591" t="s">
        <v>3</v>
      </c>
      <c r="B5" s="15" t="s">
        <v>4</v>
      </c>
    </row>
    <row r="6" spans="1:2" x14ac:dyDescent="0.25">
      <c r="A6" s="591"/>
      <c r="B6" s="15"/>
    </row>
    <row r="7" spans="1:2" x14ac:dyDescent="0.25">
      <c r="A7" s="153"/>
      <c r="B7" s="15"/>
    </row>
    <row r="8" spans="1:2" x14ac:dyDescent="0.25">
      <c r="A8" s="589"/>
      <c r="B8" s="15" t="s">
        <v>5</v>
      </c>
    </row>
    <row r="9" spans="1:2" x14ac:dyDescent="0.25">
      <c r="A9" s="592"/>
      <c r="B9" s="15" t="s">
        <v>6</v>
      </c>
    </row>
    <row r="10" spans="1:2" x14ac:dyDescent="0.25">
      <c r="A10" s="593"/>
      <c r="B10" s="15" t="s">
        <v>7</v>
      </c>
    </row>
    <row r="11" spans="1:2" ht="13.8" thickBot="1" x14ac:dyDescent="0.3">
      <c r="A11" s="594"/>
      <c r="B11" s="594"/>
    </row>
    <row r="12" spans="1:2" ht="13.8" thickBot="1" x14ac:dyDescent="0.3">
      <c r="A12" s="955" t="s">
        <v>8</v>
      </c>
      <c r="B12" s="956"/>
    </row>
    <row r="13" spans="1:2" ht="13.8" thickBot="1" x14ac:dyDescent="0.3">
      <c r="A13" s="952"/>
      <c r="B13" s="953"/>
    </row>
    <row r="14" spans="1:2" ht="13.8" thickBot="1" x14ac:dyDescent="0.3">
      <c r="A14" s="595" t="s">
        <v>9</v>
      </c>
      <c r="B14" s="596" t="s">
        <v>10</v>
      </c>
    </row>
    <row r="15" spans="1:2" x14ac:dyDescent="0.25">
      <c r="A15" s="597">
        <v>1</v>
      </c>
      <c r="B15" s="598" t="s">
        <v>11</v>
      </c>
    </row>
    <row r="16" spans="1:2" x14ac:dyDescent="0.25">
      <c r="A16" s="599">
        <v>2</v>
      </c>
      <c r="B16" s="600" t="s">
        <v>12</v>
      </c>
    </row>
    <row r="17" spans="1:2" x14ac:dyDescent="0.25">
      <c r="A17" s="599">
        <v>3</v>
      </c>
      <c r="B17" s="601" t="s">
        <v>989</v>
      </c>
    </row>
    <row r="18" spans="1:2" x14ac:dyDescent="0.25">
      <c r="A18" s="599">
        <v>4</v>
      </c>
      <c r="B18" s="601" t="s">
        <v>13</v>
      </c>
    </row>
    <row r="19" spans="1:2" ht="26.4" x14ac:dyDescent="0.25">
      <c r="A19" s="599">
        <v>5</v>
      </c>
      <c r="B19" s="600" t="s">
        <v>987</v>
      </c>
    </row>
    <row r="20" spans="1:2" ht="26.4" x14ac:dyDescent="0.25">
      <c r="A20" s="599">
        <v>6</v>
      </c>
      <c r="B20" s="600" t="s">
        <v>988</v>
      </c>
    </row>
    <row r="21" spans="1:2" ht="26.4" x14ac:dyDescent="0.25">
      <c r="A21" s="599">
        <v>7</v>
      </c>
      <c r="B21" s="600" t="s">
        <v>14</v>
      </c>
    </row>
    <row r="22" spans="1:2" x14ac:dyDescent="0.25">
      <c r="A22" s="599">
        <v>8</v>
      </c>
      <c r="B22" s="600" t="s">
        <v>15</v>
      </c>
    </row>
    <row r="23" spans="1:2" ht="39.6" x14ac:dyDescent="0.25">
      <c r="A23" s="599">
        <v>8.01</v>
      </c>
      <c r="B23" s="600" t="s">
        <v>16</v>
      </c>
    </row>
    <row r="24" spans="1:2" x14ac:dyDescent="0.25">
      <c r="A24" s="599">
        <v>8.02</v>
      </c>
      <c r="B24" s="600" t="s">
        <v>986</v>
      </c>
    </row>
    <row r="25" spans="1:2" ht="26.4" x14ac:dyDescent="0.25">
      <c r="A25" s="599">
        <v>8.0299999999999994</v>
      </c>
      <c r="B25" s="600" t="s">
        <v>17</v>
      </c>
    </row>
    <row r="26" spans="1:2" ht="66" customHeight="1" x14ac:dyDescent="0.25">
      <c r="A26" s="599">
        <v>8.0399999999999991</v>
      </c>
      <c r="B26" s="600" t="s">
        <v>18</v>
      </c>
    </row>
    <row r="27" spans="1:2" ht="79.2" x14ac:dyDescent="0.25">
      <c r="A27" s="599">
        <v>8.0500000000000007</v>
      </c>
      <c r="B27" s="600" t="s">
        <v>19</v>
      </c>
    </row>
    <row r="28" spans="1:2" ht="26.4" x14ac:dyDescent="0.25">
      <c r="A28" s="599">
        <v>8.06</v>
      </c>
      <c r="B28" s="600" t="s">
        <v>20</v>
      </c>
    </row>
    <row r="29" spans="1:2" ht="26.4" x14ac:dyDescent="0.25">
      <c r="A29" s="599">
        <v>8.07</v>
      </c>
      <c r="B29" s="600" t="s">
        <v>21</v>
      </c>
    </row>
    <row r="30" spans="1:2" ht="26.4" x14ac:dyDescent="0.25">
      <c r="A30" s="599">
        <v>8.08</v>
      </c>
      <c r="B30" s="600" t="s">
        <v>22</v>
      </c>
    </row>
    <row r="31" spans="1:2" ht="52.8" x14ac:dyDescent="0.25">
      <c r="A31" s="599">
        <v>8.09</v>
      </c>
      <c r="B31" s="600" t="s">
        <v>23</v>
      </c>
    </row>
    <row r="32" spans="1:2" ht="13.8" thickBot="1" x14ac:dyDescent="0.3">
      <c r="A32" s="602"/>
      <c r="B32" s="588"/>
    </row>
    <row r="33" spans="1:2" ht="13.8" thickBot="1" x14ac:dyDescent="0.3">
      <c r="A33" s="603" t="s">
        <v>24</v>
      </c>
      <c r="B33" s="604" t="s">
        <v>25</v>
      </c>
    </row>
    <row r="34" spans="1:2" ht="26.4" x14ac:dyDescent="0.25">
      <c r="A34" s="599">
        <v>1</v>
      </c>
      <c r="B34" s="600" t="s">
        <v>26</v>
      </c>
    </row>
    <row r="35" spans="1:2" x14ac:dyDescent="0.25">
      <c r="A35" s="599">
        <v>2</v>
      </c>
      <c r="B35" s="600" t="s">
        <v>15</v>
      </c>
    </row>
    <row r="36" spans="1:2" ht="92.4" x14ac:dyDescent="0.25">
      <c r="A36" s="599">
        <v>2.0099999999999998</v>
      </c>
      <c r="B36" s="600" t="s">
        <v>27</v>
      </c>
    </row>
    <row r="37" spans="1:2" ht="92.4" x14ac:dyDescent="0.25">
      <c r="A37" s="599">
        <v>2.02</v>
      </c>
      <c r="B37" s="600" t="s">
        <v>28</v>
      </c>
    </row>
    <row r="38" spans="1:2" x14ac:dyDescent="0.25">
      <c r="A38" s="599">
        <v>2.0299999999999998</v>
      </c>
      <c r="B38" s="600" t="s">
        <v>991</v>
      </c>
    </row>
    <row r="39" spans="1:2" ht="13.8" thickBot="1" x14ac:dyDescent="0.3">
      <c r="A39" s="599"/>
      <c r="B39" s="600"/>
    </row>
    <row r="40" spans="1:2" ht="13.8" thickBot="1" x14ac:dyDescent="0.3">
      <c r="A40" s="603" t="s">
        <v>9</v>
      </c>
      <c r="B40" s="604" t="s">
        <v>29</v>
      </c>
    </row>
    <row r="41" spans="1:2" ht="26.4" x14ac:dyDescent="0.25">
      <c r="A41" s="599">
        <v>1</v>
      </c>
      <c r="B41" s="605" t="s">
        <v>30</v>
      </c>
    </row>
    <row r="42" spans="1:2" x14ac:dyDescent="0.25">
      <c r="A42" s="599">
        <v>2</v>
      </c>
      <c r="B42" s="600" t="s">
        <v>31</v>
      </c>
    </row>
    <row r="43" spans="1:2" ht="79.2" x14ac:dyDescent="0.25">
      <c r="A43" s="599">
        <v>3</v>
      </c>
      <c r="B43" s="600" t="s">
        <v>32</v>
      </c>
    </row>
    <row r="44" spans="1:2" x14ac:dyDescent="0.25">
      <c r="A44" s="599">
        <v>4</v>
      </c>
      <c r="B44" s="600" t="s">
        <v>33</v>
      </c>
    </row>
    <row r="45" spans="1:2" ht="13.8" thickBot="1" x14ac:dyDescent="0.3">
      <c r="A45" s="599"/>
      <c r="B45" s="600"/>
    </row>
    <row r="46" spans="1:2" ht="13.8" thickBot="1" x14ac:dyDescent="0.3">
      <c r="A46" s="603" t="s">
        <v>9</v>
      </c>
      <c r="B46" s="604" t="s">
        <v>34</v>
      </c>
    </row>
    <row r="47" spans="1:2" ht="26.4" x14ac:dyDescent="0.25">
      <c r="A47" s="599">
        <v>1</v>
      </c>
      <c r="B47" s="600" t="s">
        <v>35</v>
      </c>
    </row>
    <row r="48" spans="1:2" x14ac:dyDescent="0.25">
      <c r="A48" s="599">
        <v>2</v>
      </c>
      <c r="B48" s="600" t="s">
        <v>15</v>
      </c>
    </row>
    <row r="49" spans="1:2" x14ac:dyDescent="0.25">
      <c r="A49" s="599">
        <v>2.0099999999999998</v>
      </c>
      <c r="B49" s="600" t="s">
        <v>36</v>
      </c>
    </row>
    <row r="50" spans="1:2" ht="26.4" x14ac:dyDescent="0.25">
      <c r="A50" s="599">
        <v>2.02</v>
      </c>
      <c r="B50" s="600" t="s">
        <v>37</v>
      </c>
    </row>
    <row r="51" spans="1:2" ht="13.8" thickBot="1" x14ac:dyDescent="0.3">
      <c r="A51" s="594"/>
      <c r="B51" s="600"/>
    </row>
    <row r="52" spans="1:2" ht="13.8" thickBot="1" x14ac:dyDescent="0.3">
      <c r="A52" s="603" t="s">
        <v>24</v>
      </c>
      <c r="B52" s="604" t="s">
        <v>38</v>
      </c>
    </row>
    <row r="53" spans="1:2" ht="26.4" x14ac:dyDescent="0.25">
      <c r="A53" s="599">
        <v>1</v>
      </c>
      <c r="B53" s="600" t="s">
        <v>39</v>
      </c>
    </row>
    <row r="54" spans="1:2" ht="13.8" thickBot="1" x14ac:dyDescent="0.3">
      <c r="A54" s="599"/>
      <c r="B54" s="601"/>
    </row>
    <row r="55" spans="1:2" ht="13.8" thickBot="1" x14ac:dyDescent="0.3">
      <c r="A55" s="603" t="s">
        <v>9</v>
      </c>
      <c r="B55" s="604" t="s">
        <v>40</v>
      </c>
    </row>
    <row r="56" spans="1:2" ht="26.4" x14ac:dyDescent="0.25">
      <c r="A56" s="599">
        <v>1</v>
      </c>
      <c r="B56" s="600" t="s">
        <v>41</v>
      </c>
    </row>
    <row r="57" spans="1:2" x14ac:dyDescent="0.25">
      <c r="A57" s="599">
        <v>2</v>
      </c>
      <c r="B57" s="600" t="s">
        <v>15</v>
      </c>
    </row>
    <row r="58" spans="1:2" x14ac:dyDescent="0.25">
      <c r="A58" s="599">
        <v>2.0099999999999998</v>
      </c>
      <c r="B58" s="600" t="s">
        <v>42</v>
      </c>
    </row>
    <row r="59" spans="1:2" ht="26.4" x14ac:dyDescent="0.25">
      <c r="A59" s="599">
        <v>2.02</v>
      </c>
      <c r="B59" s="600" t="s">
        <v>37</v>
      </c>
    </row>
    <row r="60" spans="1:2" ht="13.8" thickBot="1" x14ac:dyDescent="0.3">
      <c r="A60" s="599"/>
      <c r="B60" s="600"/>
    </row>
    <row r="61" spans="1:2" ht="13.8" thickBot="1" x14ac:dyDescent="0.3">
      <c r="A61" s="603" t="s">
        <v>24</v>
      </c>
      <c r="B61" s="604" t="s">
        <v>43</v>
      </c>
    </row>
    <row r="62" spans="1:2" ht="26.4" x14ac:dyDescent="0.25">
      <c r="A62" s="599">
        <v>1</v>
      </c>
      <c r="B62" s="600" t="s">
        <v>44</v>
      </c>
    </row>
    <row r="63" spans="1:2" ht="13.8" thickBot="1" x14ac:dyDescent="0.3">
      <c r="A63" s="599"/>
      <c r="B63" s="601"/>
    </row>
    <row r="64" spans="1:2" ht="13.8" thickBot="1" x14ac:dyDescent="0.3">
      <c r="A64" s="603" t="s">
        <v>24</v>
      </c>
      <c r="B64" s="604" t="s">
        <v>45</v>
      </c>
    </row>
    <row r="65" spans="1:2" ht="79.2" x14ac:dyDescent="0.25">
      <c r="A65" s="599">
        <v>1</v>
      </c>
      <c r="B65" s="600" t="s">
        <v>46</v>
      </c>
    </row>
    <row r="66" spans="1:2" ht="174.6" customHeight="1" x14ac:dyDescent="0.25">
      <c r="A66" s="599">
        <v>2</v>
      </c>
      <c r="B66" s="600" t="s">
        <v>47</v>
      </c>
    </row>
    <row r="67" spans="1:2" ht="118.8" x14ac:dyDescent="0.25">
      <c r="A67" s="599">
        <v>3</v>
      </c>
      <c r="B67" s="600" t="s">
        <v>48</v>
      </c>
    </row>
    <row r="68" spans="1:2" ht="13.8" thickBot="1" x14ac:dyDescent="0.3">
      <c r="A68" s="599"/>
      <c r="B68" s="601"/>
    </row>
    <row r="69" spans="1:2" ht="13.8" thickBot="1" x14ac:dyDescent="0.3">
      <c r="A69" s="603" t="s">
        <v>9</v>
      </c>
      <c r="B69" s="604" t="s">
        <v>49</v>
      </c>
    </row>
    <row r="70" spans="1:2" x14ac:dyDescent="0.25">
      <c r="A70" s="599">
        <v>1</v>
      </c>
      <c r="B70" s="600" t="s">
        <v>50</v>
      </c>
    </row>
    <row r="71" spans="1:2" s="40" customFormat="1" ht="13.8" thickBot="1" x14ac:dyDescent="0.3">
      <c r="A71" s="451"/>
      <c r="B71" s="487"/>
    </row>
    <row r="72" spans="1:2" ht="13.8" thickBot="1" x14ac:dyDescent="0.3">
      <c r="A72" s="603" t="s">
        <v>9</v>
      </c>
      <c r="B72" s="604" t="s">
        <v>51</v>
      </c>
    </row>
    <row r="73" spans="1:2" x14ac:dyDescent="0.25">
      <c r="A73" s="599">
        <v>1</v>
      </c>
      <c r="B73" s="600" t="s">
        <v>52</v>
      </c>
    </row>
    <row r="74" spans="1:2" s="40" customFormat="1" x14ac:dyDescent="0.25">
      <c r="A74" s="451">
        <v>2</v>
      </c>
      <c r="B74" s="487" t="s">
        <v>53</v>
      </c>
    </row>
    <row r="75" spans="1:2" s="40" customFormat="1" x14ac:dyDescent="0.25">
      <c r="A75" s="599">
        <v>3</v>
      </c>
      <c r="B75" s="487" t="s">
        <v>54</v>
      </c>
    </row>
    <row r="76" spans="1:2" s="40" customFormat="1" x14ac:dyDescent="0.25">
      <c r="A76" s="599">
        <v>4</v>
      </c>
      <c r="B76" s="487" t="s">
        <v>55</v>
      </c>
    </row>
    <row r="77" spans="1:2" s="40" customFormat="1" ht="13.8" thickBot="1" x14ac:dyDescent="0.3">
      <c r="A77" s="451"/>
      <c r="B77" s="487"/>
    </row>
    <row r="78" spans="1:2" ht="13.8" thickBot="1" x14ac:dyDescent="0.3">
      <c r="A78" s="603" t="s">
        <v>9</v>
      </c>
      <c r="B78" s="604" t="s">
        <v>56</v>
      </c>
    </row>
    <row r="79" spans="1:2" x14ac:dyDescent="0.25">
      <c r="A79" s="599">
        <v>1</v>
      </c>
      <c r="B79" s="600" t="s">
        <v>15</v>
      </c>
    </row>
    <row r="80" spans="1:2" x14ac:dyDescent="0.25">
      <c r="A80" s="599">
        <v>1.01</v>
      </c>
      <c r="B80" s="600" t="s">
        <v>57</v>
      </c>
    </row>
    <row r="81" spans="1:2" ht="15" customHeight="1" x14ac:dyDescent="0.25">
      <c r="A81" s="599">
        <v>1.02</v>
      </c>
      <c r="B81" s="600" t="s">
        <v>58</v>
      </c>
    </row>
    <row r="82" spans="1:2" x14ac:dyDescent="0.25">
      <c r="A82" s="599">
        <v>1.03</v>
      </c>
      <c r="B82" s="600" t="s">
        <v>59</v>
      </c>
    </row>
    <row r="83" spans="1:2" ht="13.8" thickBot="1" x14ac:dyDescent="0.3">
      <c r="A83" s="599"/>
      <c r="B83" s="600"/>
    </row>
    <row r="84" spans="1:2" ht="13.8" thickBot="1" x14ac:dyDescent="0.3">
      <c r="A84" s="603" t="s">
        <v>9</v>
      </c>
      <c r="B84" s="604" t="s">
        <v>60</v>
      </c>
    </row>
    <row r="85" spans="1:2" x14ac:dyDescent="0.25">
      <c r="A85" s="599">
        <v>1</v>
      </c>
      <c r="B85" s="600" t="s">
        <v>61</v>
      </c>
    </row>
    <row r="86" spans="1:2" ht="26.4" x14ac:dyDescent="0.25">
      <c r="A86" s="451">
        <v>2</v>
      </c>
      <c r="B86" s="487" t="s">
        <v>62</v>
      </c>
    </row>
    <row r="87" spans="1:2" x14ac:dyDescent="0.25">
      <c r="A87" s="451">
        <v>3</v>
      </c>
      <c r="B87" s="487" t="s">
        <v>63</v>
      </c>
    </row>
    <row r="88" spans="1:2" ht="13.8" thickBot="1" x14ac:dyDescent="0.3">
      <c r="A88" s="599"/>
      <c r="B88" s="487"/>
    </row>
    <row r="89" spans="1:2" ht="13.8" thickBot="1" x14ac:dyDescent="0.3">
      <c r="A89" s="603" t="s">
        <v>9</v>
      </c>
      <c r="B89" s="604" t="s">
        <v>64</v>
      </c>
    </row>
    <row r="90" spans="1:2" x14ac:dyDescent="0.25">
      <c r="A90" s="599">
        <v>1</v>
      </c>
      <c r="B90" s="600" t="s">
        <v>15</v>
      </c>
    </row>
    <row r="91" spans="1:2" ht="26.4" x14ac:dyDescent="0.25">
      <c r="A91" s="599">
        <v>1.01</v>
      </c>
      <c r="B91" s="600" t="s">
        <v>990</v>
      </c>
    </row>
    <row r="92" spans="1:2" ht="26.4" x14ac:dyDescent="0.25">
      <c r="A92" s="599">
        <v>1.02</v>
      </c>
      <c r="B92" s="600" t="s">
        <v>65</v>
      </c>
    </row>
    <row r="93" spans="1:2" ht="39.6" x14ac:dyDescent="0.25">
      <c r="A93" s="599">
        <v>1.03</v>
      </c>
      <c r="B93" s="600" t="s">
        <v>66</v>
      </c>
    </row>
    <row r="94" spans="1:2" ht="39.6" x14ac:dyDescent="0.25">
      <c r="A94" s="599">
        <v>1.04</v>
      </c>
      <c r="B94" s="600" t="s">
        <v>67</v>
      </c>
    </row>
    <row r="95" spans="1:2" ht="13.8" thickBot="1" x14ac:dyDescent="0.3">
      <c r="A95" s="451"/>
      <c r="B95" s="487"/>
    </row>
    <row r="96" spans="1:2" ht="13.8" thickBot="1" x14ac:dyDescent="0.3">
      <c r="A96" s="603" t="s">
        <v>9</v>
      </c>
      <c r="B96" s="604" t="s">
        <v>68</v>
      </c>
    </row>
    <row r="97" spans="1:2" ht="43.35" customHeight="1" x14ac:dyDescent="0.25">
      <c r="A97" s="599">
        <v>1</v>
      </c>
      <c r="B97" s="606" t="s">
        <v>69</v>
      </c>
    </row>
    <row r="98" spans="1:2" ht="26.4" x14ac:dyDescent="0.25">
      <c r="A98" s="451">
        <v>2</v>
      </c>
      <c r="B98" s="487" t="s">
        <v>70</v>
      </c>
    </row>
    <row r="99" spans="1:2" ht="26.4" x14ac:dyDescent="0.25">
      <c r="A99" s="451">
        <v>3</v>
      </c>
      <c r="B99" s="487" t="s">
        <v>71</v>
      </c>
    </row>
    <row r="100" spans="1:2" ht="13.8" thickBot="1" x14ac:dyDescent="0.3">
      <c r="A100" s="599"/>
      <c r="B100" s="487"/>
    </row>
    <row r="101" spans="1:2" ht="13.8" thickBot="1" x14ac:dyDescent="0.3">
      <c r="A101" s="603" t="s">
        <v>9</v>
      </c>
      <c r="B101" s="604" t="s">
        <v>72</v>
      </c>
    </row>
    <row r="102" spans="1:2" ht="26.4" x14ac:dyDescent="0.25">
      <c r="A102" s="599">
        <v>1</v>
      </c>
      <c r="B102" s="600" t="s">
        <v>73</v>
      </c>
    </row>
    <row r="103" spans="1:2" ht="39.6" x14ac:dyDescent="0.25">
      <c r="A103" s="599">
        <v>2</v>
      </c>
      <c r="B103" s="487" t="s">
        <v>74</v>
      </c>
    </row>
    <row r="104" spans="1:2" ht="13.8" thickBot="1" x14ac:dyDescent="0.3">
      <c r="A104" s="599"/>
      <c r="B104" s="487"/>
    </row>
    <row r="105" spans="1:2" ht="13.8" thickBot="1" x14ac:dyDescent="0.3">
      <c r="A105" s="603" t="s">
        <v>9</v>
      </c>
      <c r="B105" s="604" t="s">
        <v>75</v>
      </c>
    </row>
    <row r="106" spans="1:2" ht="26.4" x14ac:dyDescent="0.25">
      <c r="A106" s="599">
        <v>1</v>
      </c>
      <c r="B106" s="600" t="s">
        <v>76</v>
      </c>
    </row>
    <row r="107" spans="1:2" ht="32.25" customHeight="1" x14ac:dyDescent="0.25">
      <c r="A107" s="451">
        <v>2</v>
      </c>
      <c r="B107" s="487" t="s">
        <v>77</v>
      </c>
    </row>
    <row r="108" spans="1:2" ht="26.4" x14ac:dyDescent="0.25">
      <c r="A108" s="599">
        <v>3</v>
      </c>
      <c r="B108" s="487" t="s">
        <v>78</v>
      </c>
    </row>
    <row r="109" spans="1:2" ht="13.8" thickBot="1" x14ac:dyDescent="0.3">
      <c r="A109" s="594"/>
      <c r="B109" s="487"/>
    </row>
    <row r="110" spans="1:2" ht="14.25" customHeight="1" thickBot="1" x14ac:dyDescent="0.3">
      <c r="A110" s="603" t="s">
        <v>9</v>
      </c>
      <c r="B110" s="604" t="s">
        <v>79</v>
      </c>
    </row>
    <row r="111" spans="1:2" ht="26.4" x14ac:dyDescent="0.25">
      <c r="A111" s="599">
        <v>1</v>
      </c>
      <c r="B111" s="487" t="s">
        <v>80</v>
      </c>
    </row>
    <row r="112" spans="1:2" ht="26.4" x14ac:dyDescent="0.25">
      <c r="A112" s="451">
        <v>2</v>
      </c>
      <c r="B112" s="487" t="s">
        <v>81</v>
      </c>
    </row>
    <row r="113" spans="1:2" ht="47.4" customHeight="1" x14ac:dyDescent="0.25">
      <c r="A113" s="599">
        <v>3</v>
      </c>
      <c r="B113" s="487" t="s">
        <v>82</v>
      </c>
    </row>
    <row r="114" spans="1:2" ht="13.8" thickBot="1" x14ac:dyDescent="0.3">
      <c r="A114" s="599"/>
      <c r="B114" s="487"/>
    </row>
    <row r="115" spans="1:2" ht="13.8" thickBot="1" x14ac:dyDescent="0.3">
      <c r="A115" s="603" t="s">
        <v>9</v>
      </c>
      <c r="B115" s="604" t="s">
        <v>83</v>
      </c>
    </row>
    <row r="116" spans="1:2" ht="42" customHeight="1" x14ac:dyDescent="0.25">
      <c r="A116" s="599">
        <v>1</v>
      </c>
      <c r="B116" s="487" t="s">
        <v>84</v>
      </c>
    </row>
    <row r="117" spans="1:2" ht="26.4" x14ac:dyDescent="0.25">
      <c r="A117" s="599">
        <v>2</v>
      </c>
      <c r="B117" s="487" t="s">
        <v>85</v>
      </c>
    </row>
    <row r="118" spans="1:2" ht="26.4" x14ac:dyDescent="0.25">
      <c r="A118" s="599">
        <v>3</v>
      </c>
      <c r="B118" s="487" t="s">
        <v>86</v>
      </c>
    </row>
    <row r="119" spans="1:2" ht="13.8" thickBot="1" x14ac:dyDescent="0.3">
      <c r="A119" s="602">
        <v>4</v>
      </c>
      <c r="B119" s="588" t="s">
        <v>87</v>
      </c>
    </row>
  </sheetData>
  <mergeCells count="3">
    <mergeCell ref="A13:B13"/>
    <mergeCell ref="A1:B1"/>
    <mergeCell ref="A12:B1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22B4E-D45A-45CA-84BF-8782BEAD77D2}">
  <sheetPr codeName="Sheet9">
    <tabColor rgb="FFFFFF99"/>
  </sheetPr>
  <dimension ref="B1:J44"/>
  <sheetViews>
    <sheetView showGridLines="0" topLeftCell="A8" workbookViewId="0"/>
  </sheetViews>
  <sheetFormatPr defaultColWidth="9.44140625" defaultRowHeight="13.2" x14ac:dyDescent="0.25"/>
  <cols>
    <col min="1" max="1" width="9.44140625" style="13"/>
    <col min="2" max="2" width="4.44140625" style="13" customWidth="1"/>
    <col min="3" max="3" width="40.5546875" style="13" customWidth="1"/>
    <col min="4" max="4" width="24.44140625" style="13" bestFit="1" customWidth="1"/>
    <col min="5" max="5" width="16" style="13" customWidth="1"/>
    <col min="6" max="6" width="17.5546875" style="13" customWidth="1"/>
    <col min="7" max="7" width="16.44140625" style="13" bestFit="1" customWidth="1"/>
    <col min="8" max="8" width="12.5546875" style="13" customWidth="1"/>
    <col min="9" max="9" width="17" style="13" customWidth="1"/>
    <col min="10" max="10" width="12" style="13" customWidth="1"/>
    <col min="11" max="16384" width="9.44140625" style="13"/>
  </cols>
  <sheetData>
    <row r="1" spans="2:10" x14ac:dyDescent="0.25">
      <c r="B1" s="40" t="s">
        <v>113</v>
      </c>
      <c r="C1" s="34"/>
      <c r="D1" s="594"/>
      <c r="E1" s="594"/>
      <c r="F1" s="594"/>
      <c r="G1" s="594"/>
      <c r="H1" s="594"/>
      <c r="I1" s="594"/>
      <c r="J1" s="594"/>
    </row>
    <row r="2" spans="2:10" s="34" customFormat="1" x14ac:dyDescent="0.25">
      <c r="B2" s="594" t="s">
        <v>433</v>
      </c>
    </row>
    <row r="3" spans="2:10" x14ac:dyDescent="0.25">
      <c r="B3" s="192" t="s">
        <v>478</v>
      </c>
      <c r="C3" s="594"/>
      <c r="D3" s="594"/>
      <c r="E3" s="594"/>
      <c r="F3" s="594"/>
      <c r="G3" s="594"/>
      <c r="H3" s="594"/>
      <c r="I3" s="594"/>
      <c r="J3" s="594"/>
    </row>
    <row r="4" spans="2:10" x14ac:dyDescent="0.25">
      <c r="B4" s="594" t="s">
        <v>252</v>
      </c>
      <c r="C4" s="594"/>
      <c r="D4" s="594"/>
      <c r="E4" s="594"/>
      <c r="F4" s="594"/>
      <c r="G4" s="594"/>
      <c r="H4" s="594"/>
      <c r="I4" s="594"/>
      <c r="J4" s="594"/>
    </row>
    <row r="5" spans="2:10" x14ac:dyDescent="0.25">
      <c r="B5" s="594" t="s">
        <v>253</v>
      </c>
      <c r="C5" s="594"/>
      <c r="D5" s="594"/>
      <c r="E5" s="594"/>
      <c r="F5" s="594"/>
      <c r="G5" s="594"/>
      <c r="H5" s="594"/>
      <c r="I5" s="594"/>
      <c r="J5" s="594"/>
    </row>
    <row r="6" spans="2:10" x14ac:dyDescent="0.25">
      <c r="B6" s="594"/>
      <c r="C6" s="150"/>
      <c r="D6" s="594"/>
      <c r="E6" s="594"/>
      <c r="F6" s="594"/>
      <c r="G6" s="594"/>
      <c r="H6" s="594"/>
      <c r="I6" s="594"/>
      <c r="J6" s="594"/>
    </row>
    <row r="7" spans="2:10" ht="13.8" thickBot="1" x14ac:dyDescent="0.3">
      <c r="B7" s="594"/>
      <c r="C7" s="150"/>
      <c r="D7" s="150"/>
      <c r="E7" s="594"/>
      <c r="F7" s="594"/>
      <c r="G7" s="594"/>
      <c r="H7" s="594"/>
      <c r="I7" s="647" t="s">
        <v>435</v>
      </c>
      <c r="J7" s="594"/>
    </row>
    <row r="8" spans="2:10" ht="66" x14ac:dyDescent="0.25">
      <c r="B8" s="206" t="s">
        <v>436</v>
      </c>
      <c r="C8" s="193" t="s">
        <v>98</v>
      </c>
      <c r="D8" s="213" t="s">
        <v>459</v>
      </c>
      <c r="E8" s="181" t="s">
        <v>439</v>
      </c>
      <c r="F8" s="181" t="s">
        <v>479</v>
      </c>
      <c r="G8" s="181" t="s">
        <v>182</v>
      </c>
      <c r="H8" s="181" t="s">
        <v>441</v>
      </c>
      <c r="I8" s="182" t="s">
        <v>442</v>
      </c>
      <c r="J8" s="594"/>
    </row>
    <row r="9" spans="2:10" x14ac:dyDescent="0.25">
      <c r="B9" s="628"/>
      <c r="C9" s="222">
        <v>-1</v>
      </c>
      <c r="D9" s="222" t="s">
        <v>480</v>
      </c>
      <c r="E9" s="222">
        <v>-3</v>
      </c>
      <c r="F9" s="222">
        <v>-4</v>
      </c>
      <c r="G9" s="222">
        <v>-5</v>
      </c>
      <c r="H9" s="222">
        <v>-6</v>
      </c>
      <c r="I9" s="223">
        <v>-7</v>
      </c>
      <c r="J9" s="224"/>
    </row>
    <row r="10" spans="2:10" ht="39.6" x14ac:dyDescent="0.25">
      <c r="B10" s="638">
        <v>1</v>
      </c>
      <c r="C10" s="198" t="s">
        <v>294</v>
      </c>
      <c r="D10" s="218"/>
      <c r="E10" s="218"/>
      <c r="F10" s="225"/>
      <c r="G10" s="225"/>
      <c r="H10" s="225"/>
      <c r="I10" s="226"/>
      <c r="J10" s="594"/>
    </row>
    <row r="11" spans="2:10" x14ac:dyDescent="0.25">
      <c r="B11" s="1008"/>
      <c r="C11" s="421" t="s">
        <v>308</v>
      </c>
      <c r="D11" s="227"/>
      <c r="E11" s="227"/>
      <c r="F11" s="228"/>
      <c r="G11" s="228"/>
      <c r="H11" s="228"/>
      <c r="I11" s="229">
        <v>0</v>
      </c>
      <c r="J11" s="594"/>
    </row>
    <row r="12" spans="2:10" x14ac:dyDescent="0.25">
      <c r="B12" s="1008"/>
      <c r="C12" s="421" t="s">
        <v>309</v>
      </c>
      <c r="D12" s="227"/>
      <c r="E12" s="227"/>
      <c r="F12" s="228"/>
      <c r="G12" s="228"/>
      <c r="H12" s="228"/>
      <c r="I12" s="229"/>
      <c r="J12" s="594"/>
    </row>
    <row r="13" spans="2:10" x14ac:dyDescent="0.25">
      <c r="B13" s="1008"/>
      <c r="C13" s="421" t="s">
        <v>471</v>
      </c>
      <c r="D13" s="227"/>
      <c r="E13" s="227"/>
      <c r="F13" s="228"/>
      <c r="G13" s="228"/>
      <c r="H13" s="228"/>
      <c r="I13" s="229"/>
      <c r="J13" s="594"/>
    </row>
    <row r="14" spans="2:10" x14ac:dyDescent="0.25">
      <c r="B14" s="1008"/>
      <c r="C14" s="421" t="s">
        <v>472</v>
      </c>
      <c r="D14" s="227"/>
      <c r="E14" s="227"/>
      <c r="F14" s="228"/>
      <c r="G14" s="228"/>
      <c r="H14" s="228"/>
      <c r="I14" s="229"/>
      <c r="J14" s="594"/>
    </row>
    <row r="15" spans="2:10" x14ac:dyDescent="0.25">
      <c r="B15" s="1008"/>
      <c r="C15" s="421" t="s">
        <v>473</v>
      </c>
      <c r="D15" s="227"/>
      <c r="E15" s="227"/>
      <c r="F15" s="228"/>
      <c r="G15" s="228"/>
      <c r="H15" s="228"/>
      <c r="I15" s="229"/>
      <c r="J15" s="594"/>
    </row>
    <row r="16" spans="2:10" x14ac:dyDescent="0.25">
      <c r="B16" s="1008"/>
      <c r="C16" s="421" t="s">
        <v>474</v>
      </c>
      <c r="D16" s="230"/>
      <c r="E16" s="230"/>
      <c r="F16" s="231"/>
      <c r="G16" s="231"/>
      <c r="H16" s="231"/>
      <c r="I16" s="229">
        <v>0</v>
      </c>
      <c r="J16" s="594"/>
    </row>
    <row r="17" spans="2:9" x14ac:dyDescent="0.25">
      <c r="B17" s="1008"/>
      <c r="C17" s="218" t="s">
        <v>448</v>
      </c>
      <c r="D17" s="198"/>
      <c r="E17" s="198"/>
      <c r="F17" s="231">
        <f>+SUM(F11:F16)</f>
        <v>0</v>
      </c>
      <c r="G17" s="231">
        <f>+SUM(G11:G16)</f>
        <v>0</v>
      </c>
      <c r="H17" s="231">
        <f>+SUM(H11:H16)</f>
        <v>0</v>
      </c>
      <c r="I17" s="232">
        <f>+SUM(I11:I16)</f>
        <v>0</v>
      </c>
    </row>
    <row r="18" spans="2:9" x14ac:dyDescent="0.25">
      <c r="B18" s="638"/>
      <c r="C18" s="218"/>
      <c r="D18" s="218"/>
      <c r="E18" s="218"/>
      <c r="F18" s="233"/>
      <c r="G18" s="233"/>
      <c r="H18" s="233"/>
      <c r="I18" s="226"/>
    </row>
    <row r="19" spans="2:9" x14ac:dyDescent="0.25">
      <c r="B19" s="638"/>
      <c r="C19" s="234"/>
      <c r="D19" s="234"/>
      <c r="E19" s="234"/>
      <c r="F19" s="233"/>
      <c r="G19" s="233"/>
      <c r="H19" s="233"/>
      <c r="I19" s="226"/>
    </row>
    <row r="20" spans="2:9" ht="39" customHeight="1" x14ac:dyDescent="0.25">
      <c r="B20" s="638">
        <v>2</v>
      </c>
      <c r="C20" s="198" t="s">
        <v>297</v>
      </c>
      <c r="D20" s="218"/>
      <c r="E20" s="218"/>
      <c r="F20" s="233"/>
      <c r="G20" s="233"/>
      <c r="H20" s="233"/>
      <c r="I20" s="226"/>
    </row>
    <row r="21" spans="2:9" x14ac:dyDescent="0.25">
      <c r="B21" s="1008"/>
      <c r="C21" s="421" t="s">
        <v>308</v>
      </c>
      <c r="D21" s="230"/>
      <c r="E21" s="230"/>
      <c r="F21" s="231"/>
      <c r="G21" s="231"/>
      <c r="H21" s="231"/>
      <c r="I21" s="229">
        <v>0</v>
      </c>
    </row>
    <row r="22" spans="2:9" x14ac:dyDescent="0.25">
      <c r="B22" s="1008"/>
      <c r="C22" s="421" t="s">
        <v>309</v>
      </c>
      <c r="D22" s="230"/>
      <c r="E22" s="230"/>
      <c r="F22" s="231"/>
      <c r="G22" s="231"/>
      <c r="H22" s="231"/>
      <c r="I22" s="229">
        <v>0</v>
      </c>
    </row>
    <row r="23" spans="2:9" x14ac:dyDescent="0.25">
      <c r="B23" s="1008"/>
      <c r="C23" s="421" t="s">
        <v>471</v>
      </c>
      <c r="D23" s="230"/>
      <c r="E23" s="230"/>
      <c r="F23" s="231"/>
      <c r="G23" s="231"/>
      <c r="H23" s="231"/>
      <c r="I23" s="229">
        <v>0</v>
      </c>
    </row>
    <row r="24" spans="2:9" x14ac:dyDescent="0.25">
      <c r="B24" s="1008"/>
      <c r="C24" s="421" t="s">
        <v>472</v>
      </c>
      <c r="D24" s="230"/>
      <c r="E24" s="230"/>
      <c r="F24" s="231"/>
      <c r="G24" s="231"/>
      <c r="H24" s="231"/>
      <c r="I24" s="232">
        <v>0</v>
      </c>
    </row>
    <row r="25" spans="2:9" x14ac:dyDescent="0.25">
      <c r="B25" s="1008"/>
      <c r="C25" s="421" t="s">
        <v>473</v>
      </c>
      <c r="D25" s="235"/>
      <c r="E25" s="235"/>
      <c r="F25" s="236"/>
      <c r="G25" s="236"/>
      <c r="H25" s="236"/>
      <c r="I25" s="232"/>
    </row>
    <row r="26" spans="2:9" x14ac:dyDescent="0.25">
      <c r="B26" s="1008"/>
      <c r="C26" s="421" t="s">
        <v>474</v>
      </c>
      <c r="D26" s="235"/>
      <c r="E26" s="235"/>
      <c r="F26" s="236"/>
      <c r="G26" s="236"/>
      <c r="H26" s="236"/>
      <c r="I26" s="232"/>
    </row>
    <row r="27" spans="2:9" x14ac:dyDescent="0.25">
      <c r="B27" s="1008"/>
      <c r="C27" s="218" t="s">
        <v>448</v>
      </c>
      <c r="D27" s="198"/>
      <c r="E27" s="198"/>
      <c r="F27" s="236">
        <f>+SUM(F21:F26)</f>
        <v>0</v>
      </c>
      <c r="G27" s="236">
        <f>+SUM(G21:G26)</f>
        <v>0</v>
      </c>
      <c r="H27" s="236">
        <f>+SUM(H21:H26)</f>
        <v>0</v>
      </c>
      <c r="I27" s="232">
        <f>+SUM(I21:I26)</f>
        <v>0</v>
      </c>
    </row>
    <row r="28" spans="2:9" x14ac:dyDescent="0.25">
      <c r="B28" s="651"/>
      <c r="C28" s="218"/>
      <c r="D28" s="218"/>
      <c r="E28" s="218"/>
      <c r="F28" s="225"/>
      <c r="G28" s="225"/>
      <c r="H28" s="225"/>
      <c r="I28" s="226"/>
    </row>
    <row r="29" spans="2:9" ht="13.8" thickBot="1" x14ac:dyDescent="0.3">
      <c r="B29" s="652"/>
      <c r="C29" s="539" t="s">
        <v>449</v>
      </c>
      <c r="D29" s="539"/>
      <c r="E29" s="539"/>
      <c r="F29" s="653">
        <f>F17+F27</f>
        <v>0</v>
      </c>
      <c r="G29" s="653">
        <f>G17+G27</f>
        <v>0</v>
      </c>
      <c r="H29" s="653">
        <f>H17+H27</f>
        <v>0</v>
      </c>
      <c r="I29" s="531">
        <f>I17+I27</f>
        <v>0</v>
      </c>
    </row>
    <row r="30" spans="2:9" x14ac:dyDescent="0.25">
      <c r="B30" s="594"/>
      <c r="C30" s="15" t="s">
        <v>450</v>
      </c>
      <c r="D30" s="594"/>
      <c r="E30" s="594"/>
      <c r="F30" s="594"/>
      <c r="G30" s="594"/>
      <c r="H30" s="594"/>
      <c r="I30" s="594"/>
    </row>
    <row r="31" spans="2:9" x14ac:dyDescent="0.25">
      <c r="B31" s="594"/>
      <c r="C31" s="190" t="s">
        <v>481</v>
      </c>
      <c r="D31" s="594"/>
      <c r="E31" s="594"/>
      <c r="F31" s="594"/>
      <c r="G31" s="594"/>
      <c r="H31" s="594"/>
      <c r="I31" s="594"/>
    </row>
    <row r="32" spans="2:9" x14ac:dyDescent="0.25">
      <c r="B32" s="594"/>
      <c r="C32" s="631"/>
      <c r="D32" s="594"/>
      <c r="E32" s="594"/>
      <c r="F32" s="594"/>
      <c r="G32" s="594"/>
      <c r="H32" s="594"/>
      <c r="I32" s="594"/>
    </row>
    <row r="33" spans="3:9" x14ac:dyDescent="0.25">
      <c r="C33" s="631"/>
      <c r="D33" s="594"/>
      <c r="E33" s="594"/>
      <c r="F33" s="594"/>
      <c r="G33" s="594"/>
      <c r="H33" s="594"/>
      <c r="I33" s="594"/>
    </row>
    <row r="34" spans="3:9" x14ac:dyDescent="0.25">
      <c r="C34" s="631"/>
      <c r="D34" s="594"/>
      <c r="E34" s="594"/>
      <c r="F34" s="594"/>
      <c r="G34" s="594"/>
      <c r="H34" s="594"/>
      <c r="I34" s="594"/>
    </row>
    <row r="35" spans="3:9" x14ac:dyDescent="0.25">
      <c r="C35" s="631"/>
      <c r="D35" s="594"/>
      <c r="E35" s="594"/>
      <c r="F35" s="594"/>
      <c r="G35" s="594"/>
      <c r="H35" s="594"/>
      <c r="I35" s="594"/>
    </row>
    <row r="36" spans="3:9" x14ac:dyDescent="0.25">
      <c r="C36" s="631"/>
      <c r="D36" s="594"/>
      <c r="E36" s="594"/>
      <c r="F36" s="594"/>
      <c r="G36" s="594"/>
      <c r="H36" s="594"/>
      <c r="I36" s="594"/>
    </row>
    <row r="37" spans="3:9" x14ac:dyDescent="0.25">
      <c r="C37" s="631"/>
      <c r="D37" s="594"/>
      <c r="E37" s="594"/>
      <c r="F37" s="594"/>
      <c r="G37" s="594"/>
      <c r="H37" s="594"/>
      <c r="I37" s="594"/>
    </row>
    <row r="38" spans="3:9" x14ac:dyDescent="0.25">
      <c r="C38" s="594"/>
      <c r="D38" s="631"/>
      <c r="E38" s="631"/>
      <c r="F38" s="631"/>
      <c r="G38" s="594"/>
      <c r="H38" s="594"/>
      <c r="I38" s="594"/>
    </row>
    <row r="39" spans="3:9" x14ac:dyDescent="0.25">
      <c r="C39" s="237" t="s">
        <v>452</v>
      </c>
      <c r="D39" s="632"/>
      <c r="E39" s="632"/>
      <c r="F39" s="632" t="s">
        <v>453</v>
      </c>
      <c r="G39" s="632" t="s">
        <v>454</v>
      </c>
      <c r="H39" s="632" t="s">
        <v>455</v>
      </c>
      <c r="I39" s="632" t="s">
        <v>456</v>
      </c>
    </row>
    <row r="40" spans="3:9" ht="39.6" x14ac:dyDescent="0.25">
      <c r="C40" s="635" t="s">
        <v>482</v>
      </c>
      <c r="D40" s="632"/>
      <c r="E40" s="632"/>
      <c r="F40" s="654">
        <f>'Market Consistent Balance Sheet'!D48</f>
        <v>0</v>
      </c>
      <c r="G40" s="654">
        <f>'Market Consistent Balance Sheet'!E48</f>
        <v>0</v>
      </c>
      <c r="H40" s="654">
        <f>'Market Consistent Balance Sheet'!K48</f>
        <v>0</v>
      </c>
      <c r="I40" s="654">
        <f>'Market Consistent Balance Sheet'!M48</f>
        <v>0</v>
      </c>
    </row>
    <row r="41" spans="3:9" ht="39.6" x14ac:dyDescent="0.25">
      <c r="C41" s="635" t="s">
        <v>483</v>
      </c>
      <c r="D41" s="632"/>
      <c r="E41" s="632"/>
      <c r="F41" s="654">
        <f>'Market Consistent Balance Sheet'!D53</f>
        <v>0</v>
      </c>
      <c r="G41" s="654">
        <f>'Market Consistent Balance Sheet'!E53</f>
        <v>0</v>
      </c>
      <c r="H41" s="654">
        <f>'Market Consistent Balance Sheet'!K53</f>
        <v>0</v>
      </c>
      <c r="I41" s="654">
        <f>'Market Consistent Balance Sheet'!M53</f>
        <v>0</v>
      </c>
    </row>
    <row r="42" spans="3:9" x14ac:dyDescent="0.25">
      <c r="C42" s="594"/>
      <c r="D42" s="594"/>
      <c r="E42" s="594"/>
      <c r="F42" s="655"/>
      <c r="G42" s="655"/>
      <c r="H42" s="655"/>
      <c r="I42" s="656"/>
    </row>
    <row r="43" spans="3:9" x14ac:dyDescent="0.25">
      <c r="C43" s="632" t="s">
        <v>457</v>
      </c>
      <c r="D43" s="632"/>
      <c r="E43" s="632"/>
      <c r="F43" s="654">
        <f>F40-G17</f>
        <v>0</v>
      </c>
      <c r="G43" s="654">
        <f>G40-F17</f>
        <v>0</v>
      </c>
      <c r="H43" s="654">
        <f>H40-H17</f>
        <v>0</v>
      </c>
      <c r="I43" s="654">
        <f>I40-I17</f>
        <v>0</v>
      </c>
    </row>
    <row r="44" spans="3:9" x14ac:dyDescent="0.25">
      <c r="C44" s="632"/>
      <c r="D44" s="632"/>
      <c r="E44" s="632"/>
      <c r="F44" s="654">
        <f>F41-G27</f>
        <v>0</v>
      </c>
      <c r="G44" s="654">
        <f>G41-F27</f>
        <v>0</v>
      </c>
      <c r="H44" s="654">
        <f>H41-H27</f>
        <v>0</v>
      </c>
      <c r="I44" s="654">
        <f>I41-I27</f>
        <v>0</v>
      </c>
    </row>
  </sheetData>
  <mergeCells count="2">
    <mergeCell ref="B11:B17"/>
    <mergeCell ref="B21:B27"/>
  </mergeCells>
  <pageMargins left="0.7" right="0.7" top="0.75" bottom="0.75" header="0.3" footer="0.3"/>
  <pageSetup orientation="portrait" horizontalDpi="4294967295" verticalDpi="4294967295" r:id="rId1"/>
  <headerFooter>
    <oddFooter>&amp;L&amp;1#&amp;"Calibri"&amp;10&amp;K000000John Keells Group - Confidential</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2A57-EA3A-4832-A44D-99C891F31BF2}">
  <sheetPr codeName="Sheet10">
    <tabColor rgb="FFFFFF99"/>
  </sheetPr>
  <dimension ref="B1:I36"/>
  <sheetViews>
    <sheetView showGridLines="0" workbookViewId="0"/>
  </sheetViews>
  <sheetFormatPr defaultColWidth="9.44140625" defaultRowHeight="13.2" x14ac:dyDescent="0.25"/>
  <cols>
    <col min="1" max="1" width="9.44140625" style="13"/>
    <col min="2" max="2" width="5.5546875" style="13" customWidth="1"/>
    <col min="3" max="3" width="23" style="13" customWidth="1"/>
    <col min="4" max="4" width="22.44140625" style="13" bestFit="1" customWidth="1"/>
    <col min="5" max="5" width="17.5546875" style="13" bestFit="1" customWidth="1"/>
    <col min="6" max="6" width="17.5546875" style="13" customWidth="1"/>
    <col min="7" max="7" width="23" style="13" customWidth="1"/>
    <col min="8" max="8" width="17.5546875" style="13" customWidth="1"/>
    <col min="9" max="9" width="13.5546875" style="13" bestFit="1" customWidth="1"/>
    <col min="10" max="16384" width="9.44140625" style="13"/>
  </cols>
  <sheetData>
    <row r="1" spans="2:8" s="34" customFormat="1" x14ac:dyDescent="0.25">
      <c r="B1" s="40" t="s">
        <v>115</v>
      </c>
    </row>
    <row r="2" spans="2:8" s="34" customFormat="1" x14ac:dyDescent="0.25">
      <c r="B2" s="594" t="s">
        <v>433</v>
      </c>
    </row>
    <row r="3" spans="2:8" x14ac:dyDescent="0.25">
      <c r="B3" s="200" t="s">
        <v>484</v>
      </c>
      <c r="C3" s="594"/>
      <c r="D3" s="594"/>
      <c r="E3" s="594"/>
      <c r="F3" s="594"/>
      <c r="G3" s="594"/>
      <c r="H3" s="594"/>
    </row>
    <row r="4" spans="2:8" x14ac:dyDescent="0.25">
      <c r="B4" s="594" t="s">
        <v>252</v>
      </c>
      <c r="C4" s="200"/>
      <c r="D4" s="594"/>
      <c r="E4" s="594"/>
      <c r="F4" s="594"/>
      <c r="G4" s="594"/>
      <c r="H4" s="594"/>
    </row>
    <row r="5" spans="2:8" x14ac:dyDescent="0.25">
      <c r="B5" s="594" t="s">
        <v>253</v>
      </c>
      <c r="C5" s="200"/>
      <c r="D5" s="594"/>
      <c r="E5" s="594"/>
      <c r="F5" s="594"/>
      <c r="G5" s="594"/>
      <c r="H5" s="594"/>
    </row>
    <row r="6" spans="2:8" x14ac:dyDescent="0.25">
      <c r="B6" s="15"/>
      <c r="C6" s="594"/>
      <c r="D6" s="594"/>
      <c r="E6" s="594"/>
      <c r="F6" s="594"/>
      <c r="G6" s="594"/>
      <c r="H6" s="594"/>
    </row>
    <row r="7" spans="2:8" ht="13.8" thickBot="1" x14ac:dyDescent="0.3">
      <c r="B7" s="200"/>
      <c r="C7" s="594"/>
      <c r="D7" s="594"/>
      <c r="E7" s="594"/>
      <c r="F7" s="594"/>
      <c r="G7" s="594"/>
      <c r="H7" s="647" t="s">
        <v>435</v>
      </c>
    </row>
    <row r="8" spans="2:8" ht="51.75" customHeight="1" x14ac:dyDescent="0.25">
      <c r="B8" s="180" t="s">
        <v>468</v>
      </c>
      <c r="C8" s="213" t="s">
        <v>485</v>
      </c>
      <c r="D8" s="181" t="s">
        <v>439</v>
      </c>
      <c r="E8" s="181" t="s">
        <v>440</v>
      </c>
      <c r="F8" s="181" t="s">
        <v>182</v>
      </c>
      <c r="G8" s="181" t="s">
        <v>441</v>
      </c>
      <c r="H8" s="182" t="s">
        <v>442</v>
      </c>
    </row>
    <row r="9" spans="2:8" x14ac:dyDescent="0.25">
      <c r="B9" s="628"/>
      <c r="C9" s="214" t="s">
        <v>463</v>
      </c>
      <c r="D9" s="214" t="s">
        <v>480</v>
      </c>
      <c r="E9" s="215" t="s">
        <v>469</v>
      </c>
      <c r="F9" s="215" t="s">
        <v>486</v>
      </c>
      <c r="G9" s="216" t="s">
        <v>487</v>
      </c>
      <c r="H9" s="217" t="s">
        <v>488</v>
      </c>
    </row>
    <row r="10" spans="2:8" x14ac:dyDescent="0.25">
      <c r="B10" s="1009">
        <v>1</v>
      </c>
      <c r="C10" s="199" t="s">
        <v>489</v>
      </c>
      <c r="D10" s="199"/>
      <c r="E10" s="646"/>
      <c r="F10" s="646"/>
      <c r="G10" s="646"/>
      <c r="H10" s="645"/>
    </row>
    <row r="11" spans="2:8" x14ac:dyDescent="0.25">
      <c r="B11" s="1009"/>
      <c r="C11" s="421" t="s">
        <v>308</v>
      </c>
      <c r="D11" s="198"/>
      <c r="E11" s="646"/>
      <c r="F11" s="646"/>
      <c r="G11" s="646"/>
      <c r="H11" s="645"/>
    </row>
    <row r="12" spans="2:8" x14ac:dyDescent="0.25">
      <c r="B12" s="1009"/>
      <c r="C12" s="421" t="s">
        <v>309</v>
      </c>
      <c r="D12" s="198"/>
      <c r="E12" s="646"/>
      <c r="F12" s="646"/>
      <c r="G12" s="646"/>
      <c r="H12" s="645"/>
    </row>
    <row r="13" spans="2:8" x14ac:dyDescent="0.25">
      <c r="B13" s="1009"/>
      <c r="C13" s="421" t="s">
        <v>471</v>
      </c>
      <c r="D13" s="198"/>
      <c r="E13" s="646"/>
      <c r="F13" s="646"/>
      <c r="G13" s="646"/>
      <c r="H13" s="645"/>
    </row>
    <row r="14" spans="2:8" x14ac:dyDescent="0.25">
      <c r="B14" s="1009"/>
      <c r="C14" s="198"/>
      <c r="D14" s="198"/>
      <c r="E14" s="646"/>
      <c r="F14" s="646"/>
      <c r="G14" s="646"/>
      <c r="H14" s="645"/>
    </row>
    <row r="15" spans="2:8" x14ac:dyDescent="0.25">
      <c r="B15" s="1009"/>
      <c r="C15" s="218" t="s">
        <v>448</v>
      </c>
      <c r="D15" s="218"/>
      <c r="E15" s="220">
        <f>SUM(E11:E13)</f>
        <v>0</v>
      </c>
      <c r="F15" s="220">
        <f>SUM(F11:F13)</f>
        <v>0</v>
      </c>
      <c r="G15" s="220">
        <f>SUM(G11:G13)</f>
        <v>0</v>
      </c>
      <c r="H15" s="221">
        <f>SUM(H11:H13)</f>
        <v>0</v>
      </c>
    </row>
    <row r="16" spans="2:8" x14ac:dyDescent="0.25">
      <c r="B16" s="651"/>
      <c r="C16" s="219"/>
      <c r="D16" s="219"/>
      <c r="E16" s="657"/>
      <c r="F16" s="657"/>
      <c r="G16" s="657"/>
      <c r="H16" s="658"/>
    </row>
    <row r="17" spans="2:9" x14ac:dyDescent="0.25">
      <c r="B17" s="1008">
        <v>2</v>
      </c>
      <c r="C17" s="199" t="s">
        <v>490</v>
      </c>
      <c r="D17" s="199"/>
      <c r="E17" s="659"/>
      <c r="F17" s="659"/>
      <c r="G17" s="657"/>
      <c r="H17" s="658"/>
      <c r="I17" s="594"/>
    </row>
    <row r="18" spans="2:9" x14ac:dyDescent="0.25">
      <c r="B18" s="1008"/>
      <c r="C18" s="421" t="s">
        <v>308</v>
      </c>
      <c r="D18" s="198"/>
      <c r="E18" s="644"/>
      <c r="F18" s="644"/>
      <c r="G18" s="644"/>
      <c r="H18" s="645"/>
      <c r="I18" s="594"/>
    </row>
    <row r="19" spans="2:9" x14ac:dyDescent="0.25">
      <c r="B19" s="1008"/>
      <c r="C19" s="421" t="s">
        <v>309</v>
      </c>
      <c r="D19" s="198"/>
      <c r="E19" s="644"/>
      <c r="F19" s="644"/>
      <c r="G19" s="644"/>
      <c r="H19" s="645"/>
      <c r="I19" s="660"/>
    </row>
    <row r="20" spans="2:9" x14ac:dyDescent="0.25">
      <c r="B20" s="1008"/>
      <c r="C20" s="421" t="s">
        <v>471</v>
      </c>
      <c r="D20" s="198"/>
      <c r="E20" s="646"/>
      <c r="F20" s="646"/>
      <c r="G20" s="646"/>
      <c r="H20" s="641"/>
      <c r="I20" s="594"/>
    </row>
    <row r="21" spans="2:9" x14ac:dyDescent="0.25">
      <c r="B21" s="1008"/>
      <c r="C21" s="198"/>
      <c r="D21" s="198"/>
      <c r="E21" s="661"/>
      <c r="F21" s="661"/>
      <c r="G21" s="661"/>
      <c r="H21" s="641"/>
      <c r="I21" s="594"/>
    </row>
    <row r="22" spans="2:9" x14ac:dyDescent="0.25">
      <c r="B22" s="1008"/>
      <c r="C22" s="198"/>
      <c r="D22" s="198"/>
      <c r="E22" s="662"/>
      <c r="F22" s="662"/>
      <c r="G22" s="662"/>
      <c r="H22" s="642"/>
      <c r="I22" s="594"/>
    </row>
    <row r="23" spans="2:9" x14ac:dyDescent="0.25">
      <c r="B23" s="1008"/>
      <c r="C23" s="218" t="s">
        <v>448</v>
      </c>
      <c r="D23" s="218"/>
      <c r="E23" s="661">
        <f>SUM(E18:E20)</f>
        <v>0</v>
      </c>
      <c r="F23" s="661">
        <f>SUM(F18:F20)</f>
        <v>0</v>
      </c>
      <c r="G23" s="661">
        <f>SUM(G18:G20)</f>
        <v>0</v>
      </c>
      <c r="H23" s="641">
        <f>SUM(H18:H20)</f>
        <v>0</v>
      </c>
      <c r="I23" s="594"/>
    </row>
    <row r="24" spans="2:9" ht="13.8" thickBot="1" x14ac:dyDescent="0.3">
      <c r="B24" s="652"/>
      <c r="C24" s="539" t="s">
        <v>449</v>
      </c>
      <c r="D24" s="539"/>
      <c r="E24" s="653">
        <f>E15+E23</f>
        <v>0</v>
      </c>
      <c r="F24" s="653">
        <f>F15+F23</f>
        <v>0</v>
      </c>
      <c r="G24" s="653">
        <f>G15+G23</f>
        <v>0</v>
      </c>
      <c r="H24" s="531">
        <f>H15+H23</f>
        <v>0</v>
      </c>
      <c r="I24" s="594"/>
    </row>
    <row r="25" spans="2:9" x14ac:dyDescent="0.25">
      <c r="B25" s="663"/>
      <c r="C25" s="15" t="s">
        <v>450</v>
      </c>
      <c r="D25" s="594"/>
      <c r="E25" s="594"/>
      <c r="F25" s="594"/>
      <c r="G25" s="594"/>
      <c r="H25" s="594"/>
      <c r="I25" s="594"/>
    </row>
    <row r="26" spans="2:9" x14ac:dyDescent="0.25">
      <c r="B26" s="663"/>
      <c r="C26" s="190" t="s">
        <v>491</v>
      </c>
      <c r="D26" s="594"/>
      <c r="E26" s="594"/>
      <c r="F26" s="594"/>
      <c r="G26" s="594"/>
      <c r="H26" s="594"/>
      <c r="I26" s="594"/>
    </row>
    <row r="27" spans="2:9" x14ac:dyDescent="0.25">
      <c r="B27" s="663"/>
      <c r="C27" s="631"/>
      <c r="D27" s="631"/>
      <c r="E27" s="631"/>
      <c r="F27" s="631"/>
      <c r="G27" s="631"/>
      <c r="H27" s="594"/>
      <c r="I27" s="594"/>
    </row>
    <row r="28" spans="2:9" x14ac:dyDescent="0.25">
      <c r="B28" s="663"/>
      <c r="C28" s="631"/>
      <c r="D28" s="631"/>
      <c r="E28" s="631"/>
      <c r="F28" s="631"/>
      <c r="G28" s="631"/>
      <c r="H28" s="594"/>
      <c r="I28" s="594"/>
    </row>
    <row r="29" spans="2:9" x14ac:dyDescent="0.25">
      <c r="B29" s="663"/>
      <c r="C29" s="631"/>
      <c r="D29" s="631"/>
      <c r="E29" s="631"/>
      <c r="F29" s="631"/>
      <c r="G29" s="631"/>
      <c r="H29" s="594"/>
      <c r="I29" s="594"/>
    </row>
    <row r="30" spans="2:9" x14ac:dyDescent="0.25">
      <c r="B30" s="663"/>
      <c r="C30" s="631"/>
      <c r="D30" s="631"/>
      <c r="E30" s="631"/>
      <c r="F30" s="631"/>
      <c r="G30" s="631"/>
      <c r="H30" s="594"/>
      <c r="I30" s="594"/>
    </row>
    <row r="31" spans="2:9" x14ac:dyDescent="0.25">
      <c r="B31" s="663"/>
      <c r="C31" s="631"/>
      <c r="D31" s="631"/>
      <c r="E31" s="631"/>
      <c r="F31" s="631"/>
      <c r="G31" s="631"/>
      <c r="H31" s="594"/>
      <c r="I31" s="594"/>
    </row>
    <row r="32" spans="2:9" x14ac:dyDescent="0.25">
      <c r="B32" s="663"/>
      <c r="C32" s="594"/>
      <c r="D32" s="594"/>
      <c r="E32" s="594"/>
      <c r="F32" s="594"/>
      <c r="G32" s="594"/>
      <c r="H32" s="594"/>
      <c r="I32" s="594"/>
    </row>
    <row r="33" spans="2:8" s="41" customFormat="1" ht="26.4" x14ac:dyDescent="0.25">
      <c r="B33" s="664"/>
      <c r="C33" s="211" t="s">
        <v>477</v>
      </c>
      <c r="D33" s="635"/>
      <c r="E33" s="635" t="s">
        <v>453</v>
      </c>
      <c r="F33" s="635" t="s">
        <v>454</v>
      </c>
      <c r="G33" s="635" t="s">
        <v>455</v>
      </c>
      <c r="H33" s="635" t="s">
        <v>456</v>
      </c>
    </row>
    <row r="34" spans="2:8" ht="39.6" x14ac:dyDescent="0.25">
      <c r="B34" s="663"/>
      <c r="C34" s="635" t="s">
        <v>301</v>
      </c>
      <c r="D34" s="632"/>
      <c r="E34" s="636">
        <f>'Market Consistent Balance Sheet'!D58</f>
        <v>0</v>
      </c>
      <c r="F34" s="636">
        <f>'Market Consistent Balance Sheet'!E58</f>
        <v>0</v>
      </c>
      <c r="G34" s="636">
        <f>'Market Consistent Balance Sheet'!K58</f>
        <v>0</v>
      </c>
      <c r="H34" s="636">
        <f>'Market Consistent Balance Sheet'!M58</f>
        <v>0</v>
      </c>
    </row>
    <row r="35" spans="2:8" x14ac:dyDescent="0.25">
      <c r="B35" s="663"/>
      <c r="C35" s="632" t="s">
        <v>457</v>
      </c>
      <c r="D35" s="632"/>
      <c r="E35" s="636">
        <f>E34-F24</f>
        <v>0</v>
      </c>
      <c r="F35" s="636">
        <f>F34-E24</f>
        <v>0</v>
      </c>
      <c r="G35" s="636">
        <f>G34-G24</f>
        <v>0</v>
      </c>
      <c r="H35" s="636">
        <f>H34-H24</f>
        <v>0</v>
      </c>
    </row>
    <row r="36" spans="2:8" x14ac:dyDescent="0.25">
      <c r="B36" s="663"/>
      <c r="C36" s="594"/>
      <c r="D36" s="594"/>
      <c r="E36" s="594"/>
      <c r="F36" s="594"/>
      <c r="G36" s="594"/>
      <c r="H36" s="594"/>
    </row>
  </sheetData>
  <mergeCells count="2">
    <mergeCell ref="B10:B15"/>
    <mergeCell ref="B17:B23"/>
  </mergeCells>
  <pageMargins left="0.7" right="0.7" top="0.75" bottom="0.75" header="0.3" footer="0.3"/>
  <pageSetup orientation="portrait" r:id="rId1"/>
  <headerFooter>
    <oddFooter>&amp;L&amp;1#&amp;"Calibri"&amp;10&amp;K000000John Keells Group - Confidential</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B8102-F86D-4B4F-A05D-1E6382317E2E}">
  <sheetPr codeName="Sheet11">
    <tabColor rgb="FFFFFF99"/>
  </sheetPr>
  <dimension ref="B1:H36"/>
  <sheetViews>
    <sheetView showGridLines="0" workbookViewId="0"/>
  </sheetViews>
  <sheetFormatPr defaultColWidth="9.44140625" defaultRowHeight="13.2" x14ac:dyDescent="0.25"/>
  <cols>
    <col min="1" max="1" width="9.44140625" style="13"/>
    <col min="2" max="2" width="6.5546875" style="13" customWidth="1"/>
    <col min="3" max="3" width="23.44140625" style="13" customWidth="1"/>
    <col min="4" max="4" width="17.5546875" style="13" customWidth="1"/>
    <col min="5" max="5" width="16.44140625" style="13" customWidth="1"/>
    <col min="6" max="6" width="17.44140625" style="13" customWidth="1"/>
    <col min="7" max="7" width="24.44140625" style="13" customWidth="1"/>
    <col min="8" max="8" width="17.5546875" style="13" customWidth="1"/>
    <col min="9" max="16384" width="9.44140625" style="13"/>
  </cols>
  <sheetData>
    <row r="1" spans="2:8" s="34" customFormat="1" x14ac:dyDescent="0.25">
      <c r="B1" s="40" t="s">
        <v>120</v>
      </c>
    </row>
    <row r="2" spans="2:8" s="34" customFormat="1" x14ac:dyDescent="0.25">
      <c r="B2" s="594" t="s">
        <v>433</v>
      </c>
    </row>
    <row r="3" spans="2:8" s="34" customFormat="1" x14ac:dyDescent="0.25">
      <c r="B3" s="15" t="s">
        <v>117</v>
      </c>
    </row>
    <row r="4" spans="2:8" x14ac:dyDescent="0.25">
      <c r="B4" s="594" t="s">
        <v>252</v>
      </c>
      <c r="C4" s="200"/>
      <c r="D4" s="594"/>
      <c r="E4" s="594"/>
      <c r="F4" s="594"/>
      <c r="G4" s="594"/>
      <c r="H4" s="594"/>
    </row>
    <row r="5" spans="2:8" x14ac:dyDescent="0.25">
      <c r="B5" s="594" t="s">
        <v>253</v>
      </c>
      <c r="C5" s="200"/>
      <c r="D5" s="594"/>
      <c r="E5" s="594"/>
      <c r="F5" s="594"/>
      <c r="G5" s="594"/>
      <c r="H5" s="594"/>
    </row>
    <row r="6" spans="2:8" x14ac:dyDescent="0.25">
      <c r="B6" s="594"/>
      <c r="C6" s="200"/>
      <c r="D6" s="594"/>
      <c r="E6" s="594"/>
      <c r="F6" s="594"/>
      <c r="G6" s="594"/>
      <c r="H6" s="594"/>
    </row>
    <row r="7" spans="2:8" ht="13.8" thickBot="1" x14ac:dyDescent="0.3">
      <c r="B7" s="594"/>
      <c r="C7" s="594"/>
      <c r="D7" s="594"/>
      <c r="E7" s="594"/>
      <c r="F7" s="594"/>
      <c r="G7" s="594"/>
      <c r="H7" s="647" t="s">
        <v>435</v>
      </c>
    </row>
    <row r="8" spans="2:8" s="15" customFormat="1" ht="51" customHeight="1" x14ac:dyDescent="0.25">
      <c r="B8" s="180" t="s">
        <v>468</v>
      </c>
      <c r="C8" s="213" t="s">
        <v>485</v>
      </c>
      <c r="D8" s="181" t="s">
        <v>439</v>
      </c>
      <c r="E8" s="181" t="s">
        <v>440</v>
      </c>
      <c r="F8" s="181" t="s">
        <v>182</v>
      </c>
      <c r="G8" s="181" t="s">
        <v>441</v>
      </c>
      <c r="H8" s="182" t="s">
        <v>442</v>
      </c>
    </row>
    <row r="9" spans="2:8" x14ac:dyDescent="0.25">
      <c r="B9" s="665"/>
      <c r="C9" s="214" t="s">
        <v>463</v>
      </c>
      <c r="D9" s="214" t="s">
        <v>480</v>
      </c>
      <c r="E9" s="215" t="s">
        <v>469</v>
      </c>
      <c r="F9" s="215" t="s">
        <v>486</v>
      </c>
      <c r="G9" s="216" t="s">
        <v>487</v>
      </c>
      <c r="H9" s="217" t="s">
        <v>488</v>
      </c>
    </row>
    <row r="10" spans="2:8" x14ac:dyDescent="0.25">
      <c r="B10" s="638">
        <v>1</v>
      </c>
      <c r="C10" s="199" t="s">
        <v>492</v>
      </c>
      <c r="D10" s="199"/>
      <c r="E10" s="657"/>
      <c r="F10" s="657"/>
      <c r="G10" s="657"/>
      <c r="H10" s="658"/>
    </row>
    <row r="11" spans="2:8" x14ac:dyDescent="0.25">
      <c r="B11" s="1008"/>
      <c r="C11" s="198" t="s">
        <v>308</v>
      </c>
      <c r="D11" s="198"/>
      <c r="E11" s="661"/>
      <c r="F11" s="661"/>
      <c r="G11" s="661"/>
      <c r="H11" s="641"/>
    </row>
    <row r="12" spans="2:8" x14ac:dyDescent="0.25">
      <c r="B12" s="1008"/>
      <c r="C12" s="198" t="s">
        <v>309</v>
      </c>
      <c r="D12" s="198"/>
      <c r="E12" s="661"/>
      <c r="F12" s="661"/>
      <c r="G12" s="661"/>
      <c r="H12" s="641"/>
    </row>
    <row r="13" spans="2:8" x14ac:dyDescent="0.25">
      <c r="B13" s="1008"/>
      <c r="C13" s="198" t="s">
        <v>471</v>
      </c>
      <c r="D13" s="198"/>
      <c r="E13" s="661"/>
      <c r="F13" s="661"/>
      <c r="G13" s="661"/>
      <c r="H13" s="641"/>
    </row>
    <row r="14" spans="2:8" x14ac:dyDescent="0.25">
      <c r="B14" s="638"/>
      <c r="C14" s="199" t="s">
        <v>448</v>
      </c>
      <c r="D14" s="199"/>
      <c r="E14" s="662">
        <f>SUM(E11:E13)</f>
        <v>0</v>
      </c>
      <c r="F14" s="662">
        <f>SUM(F11:F13)</f>
        <v>0</v>
      </c>
      <c r="G14" s="662">
        <f>SUM(G11:G13)</f>
        <v>0</v>
      </c>
      <c r="H14" s="641">
        <f>SUM(H11:H13)</f>
        <v>0</v>
      </c>
    </row>
    <row r="15" spans="2:8" ht="30.75" customHeight="1" x14ac:dyDescent="0.25">
      <c r="B15" s="638">
        <v>2</v>
      </c>
      <c r="C15" s="199" t="s">
        <v>490</v>
      </c>
      <c r="D15" s="199"/>
      <c r="E15" s="659"/>
      <c r="F15" s="659"/>
      <c r="G15" s="657"/>
      <c r="H15" s="658"/>
    </row>
    <row r="16" spans="2:8" x14ac:dyDescent="0.25">
      <c r="B16" s="1008"/>
      <c r="C16" s="198" t="s">
        <v>308</v>
      </c>
      <c r="D16" s="198"/>
      <c r="E16" s="661"/>
      <c r="F16" s="661"/>
      <c r="G16" s="661"/>
      <c r="H16" s="641"/>
    </row>
    <row r="17" spans="2:8" x14ac:dyDescent="0.25">
      <c r="B17" s="1008"/>
      <c r="C17" s="198" t="s">
        <v>309</v>
      </c>
      <c r="D17" s="198"/>
      <c r="E17" s="661"/>
      <c r="F17" s="661"/>
      <c r="G17" s="661"/>
      <c r="H17" s="641"/>
    </row>
    <row r="18" spans="2:8" x14ac:dyDescent="0.25">
      <c r="B18" s="1008"/>
      <c r="C18" s="198" t="s">
        <v>471</v>
      </c>
      <c r="D18" s="198"/>
      <c r="E18" s="661"/>
      <c r="F18" s="661"/>
      <c r="G18" s="661"/>
      <c r="H18" s="641"/>
    </row>
    <row r="19" spans="2:8" x14ac:dyDescent="0.25">
      <c r="B19" s="1008"/>
      <c r="C19" s="218" t="s">
        <v>448</v>
      </c>
      <c r="D19" s="218"/>
      <c r="E19" s="662">
        <f>SUM(E16:E18)</f>
        <v>0</v>
      </c>
      <c r="F19" s="662">
        <f>SUM(F16:F18)</f>
        <v>0</v>
      </c>
      <c r="G19" s="662">
        <f>SUM(G16:G18)</f>
        <v>0</v>
      </c>
      <c r="H19" s="641">
        <f>SUM(H16:H18)</f>
        <v>0</v>
      </c>
    </row>
    <row r="20" spans="2:8" x14ac:dyDescent="0.25">
      <c r="B20" s="638"/>
      <c r="C20" s="219"/>
      <c r="D20" s="219"/>
      <c r="E20" s="662"/>
      <c r="F20" s="662"/>
      <c r="G20" s="662"/>
      <c r="H20" s="642"/>
    </row>
    <row r="21" spans="2:8" s="34" customFormat="1" ht="13.8" thickBot="1" x14ac:dyDescent="0.3">
      <c r="B21" s="540"/>
      <c r="C21" s="539" t="s">
        <v>449</v>
      </c>
      <c r="D21" s="539"/>
      <c r="E21" s="541">
        <f>E14+E19</f>
        <v>0</v>
      </c>
      <c r="F21" s="541">
        <f>F14+F19</f>
        <v>0</v>
      </c>
      <c r="G21" s="541">
        <f>G14+G19</f>
        <v>0</v>
      </c>
      <c r="H21" s="531">
        <f>H14+H19</f>
        <v>0</v>
      </c>
    </row>
    <row r="22" spans="2:8" x14ac:dyDescent="0.25">
      <c r="B22" s="666" t="s">
        <v>493</v>
      </c>
      <c r="C22" s="15" t="s">
        <v>450</v>
      </c>
      <c r="D22" s="594"/>
      <c r="E22" s="594"/>
      <c r="F22" s="594"/>
      <c r="G22" s="594"/>
      <c r="H22" s="594"/>
    </row>
    <row r="23" spans="2:8" x14ac:dyDescent="0.25">
      <c r="B23" s="594"/>
      <c r="C23" s="190" t="s">
        <v>491</v>
      </c>
      <c r="D23" s="190"/>
      <c r="E23" s="594"/>
      <c r="F23" s="594"/>
      <c r="G23" s="594"/>
      <c r="H23" s="594"/>
    </row>
    <row r="25" spans="2:8" x14ac:dyDescent="0.25">
      <c r="B25" s="594"/>
      <c r="C25" s="631"/>
      <c r="D25" s="631"/>
      <c r="E25" s="631"/>
      <c r="F25" s="631"/>
      <c r="G25" s="631"/>
      <c r="H25" s="594"/>
    </row>
    <row r="26" spans="2:8" x14ac:dyDescent="0.25">
      <c r="B26" s="594"/>
      <c r="C26" s="631"/>
      <c r="D26" s="631"/>
      <c r="E26" s="631"/>
      <c r="F26" s="631"/>
      <c r="G26" s="631"/>
      <c r="H26" s="594"/>
    </row>
    <row r="27" spans="2:8" x14ac:dyDescent="0.25">
      <c r="B27" s="594"/>
      <c r="C27" s="631"/>
      <c r="D27" s="631"/>
      <c r="E27" s="631"/>
      <c r="F27" s="631"/>
      <c r="G27" s="631"/>
      <c r="H27" s="594"/>
    </row>
    <row r="28" spans="2:8" x14ac:dyDescent="0.25">
      <c r="B28" s="594"/>
      <c r="C28" s="631"/>
      <c r="D28" s="631"/>
      <c r="E28" s="631"/>
      <c r="F28" s="631"/>
      <c r="G28" s="631"/>
      <c r="H28" s="594"/>
    </row>
    <row r="29" spans="2:8" x14ac:dyDescent="0.25">
      <c r="B29" s="594"/>
      <c r="C29" s="631"/>
      <c r="D29" s="631"/>
      <c r="E29" s="631"/>
      <c r="F29" s="631"/>
      <c r="G29" s="631"/>
      <c r="H29" s="594"/>
    </row>
    <row r="33" spans="3:8" x14ac:dyDescent="0.25">
      <c r="C33" s="211"/>
      <c r="D33" s="632"/>
      <c r="E33" s="632"/>
      <c r="F33" s="632"/>
      <c r="G33" s="632"/>
      <c r="H33" s="632"/>
    </row>
    <row r="34" spans="3:8" ht="26.4" x14ac:dyDescent="0.25">
      <c r="C34" s="211" t="s">
        <v>477</v>
      </c>
      <c r="D34" s="632"/>
      <c r="E34" s="635" t="s">
        <v>453</v>
      </c>
      <c r="F34" s="632" t="s">
        <v>454</v>
      </c>
      <c r="G34" s="632" t="s">
        <v>455</v>
      </c>
      <c r="H34" s="632" t="s">
        <v>456</v>
      </c>
    </row>
    <row r="35" spans="3:8" ht="39.6" x14ac:dyDescent="0.25">
      <c r="C35" s="635" t="s">
        <v>303</v>
      </c>
      <c r="D35" s="632"/>
      <c r="E35" s="636">
        <f>'Market Consistent Balance Sheet'!D59</f>
        <v>0</v>
      </c>
      <c r="F35" s="636">
        <f>'Market Consistent Balance Sheet'!E59</f>
        <v>0</v>
      </c>
      <c r="G35" s="636">
        <f>'Market Consistent Balance Sheet'!K59</f>
        <v>0</v>
      </c>
      <c r="H35" s="636">
        <f>'Market Consistent Balance Sheet'!M59</f>
        <v>0</v>
      </c>
    </row>
    <row r="36" spans="3:8" x14ac:dyDescent="0.25">
      <c r="C36" s="632" t="s">
        <v>457</v>
      </c>
      <c r="D36" s="632"/>
      <c r="E36" s="636">
        <f>E35-F21</f>
        <v>0</v>
      </c>
      <c r="F36" s="636">
        <f>F35-E21</f>
        <v>0</v>
      </c>
      <c r="G36" s="636">
        <f>G35-G21</f>
        <v>0</v>
      </c>
      <c r="H36" s="636">
        <f>H35-H21</f>
        <v>0</v>
      </c>
    </row>
  </sheetData>
  <mergeCells count="2">
    <mergeCell ref="B11:B13"/>
    <mergeCell ref="B16:B19"/>
  </mergeCells>
  <pageMargins left="0.7" right="0.7" top="0.75" bottom="0.75" header="0.3" footer="0.3"/>
  <pageSetup orientation="portrait" horizontalDpi="4294967294" verticalDpi="4294967294" r:id="rId1"/>
  <headerFooter>
    <oddFooter>&amp;L&amp;1#&amp;"Calibri"&amp;10&amp;K000000John Keells Group - Confidential</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7DC2-50E5-467E-BC44-40695DD1589F}">
  <sheetPr codeName="Sheet12">
    <tabColor rgb="FFFFFF99"/>
  </sheetPr>
  <dimension ref="B1:H41"/>
  <sheetViews>
    <sheetView showGridLines="0" topLeftCell="A6" workbookViewId="0"/>
  </sheetViews>
  <sheetFormatPr defaultColWidth="9.44140625" defaultRowHeight="13.2" x14ac:dyDescent="0.25"/>
  <cols>
    <col min="1" max="1" width="9.44140625" style="13"/>
    <col min="2" max="2" width="6.5546875" style="13" customWidth="1"/>
    <col min="3" max="3" width="30.44140625" style="13" customWidth="1"/>
    <col min="4" max="4" width="20.88671875" style="13" customWidth="1"/>
    <col min="5" max="6" width="19.44140625" style="13" customWidth="1"/>
    <col min="7" max="8" width="17.109375" style="13" customWidth="1"/>
    <col min="9" max="16384" width="9.44140625" style="13"/>
  </cols>
  <sheetData>
    <row r="1" spans="2:8" s="34" customFormat="1" x14ac:dyDescent="0.25">
      <c r="B1" s="40" t="s">
        <v>121</v>
      </c>
    </row>
    <row r="2" spans="2:8" s="34" customFormat="1" x14ac:dyDescent="0.25">
      <c r="B2" s="594" t="s">
        <v>433</v>
      </c>
    </row>
    <row r="3" spans="2:8" s="34" customFormat="1" x14ac:dyDescent="0.25">
      <c r="B3" s="179" t="s">
        <v>494</v>
      </c>
      <c r="C3" s="594"/>
      <c r="D3" s="594"/>
      <c r="E3" s="594"/>
    </row>
    <row r="4" spans="2:8" x14ac:dyDescent="0.25">
      <c r="B4" s="594" t="s">
        <v>252</v>
      </c>
      <c r="C4" s="594"/>
      <c r="D4" s="594"/>
      <c r="E4" s="594"/>
      <c r="F4" s="594"/>
      <c r="G4" s="594"/>
      <c r="H4" s="594"/>
    </row>
    <row r="5" spans="2:8" x14ac:dyDescent="0.25">
      <c r="B5" s="594" t="s">
        <v>253</v>
      </c>
      <c r="C5" s="594"/>
      <c r="D5" s="594"/>
      <c r="E5" s="594"/>
      <c r="F5" s="594"/>
      <c r="G5" s="594"/>
      <c r="H5" s="594"/>
    </row>
    <row r="6" spans="2:8" ht="18" customHeight="1" x14ac:dyDescent="0.25">
      <c r="B6" s="594"/>
      <c r="C6" s="594"/>
      <c r="D6" s="594"/>
      <c r="E6" s="594"/>
      <c r="F6" s="594"/>
      <c r="G6" s="594"/>
      <c r="H6" s="594"/>
    </row>
    <row r="7" spans="2:8" ht="18" customHeight="1" thickBot="1" x14ac:dyDescent="0.3">
      <c r="B7" s="594"/>
      <c r="C7" s="594"/>
      <c r="D7" s="594"/>
      <c r="E7" s="594"/>
      <c r="F7" s="594"/>
      <c r="G7" s="594"/>
      <c r="H7" s="647" t="s">
        <v>435</v>
      </c>
    </row>
    <row r="8" spans="2:8" ht="64.5" customHeight="1" x14ac:dyDescent="0.25">
      <c r="B8" s="206" t="s">
        <v>436</v>
      </c>
      <c r="C8" s="193" t="s">
        <v>98</v>
      </c>
      <c r="D8" s="181" t="s">
        <v>439</v>
      </c>
      <c r="E8" s="181" t="s">
        <v>440</v>
      </c>
      <c r="F8" s="181" t="s">
        <v>182</v>
      </c>
      <c r="G8" s="181" t="s">
        <v>441</v>
      </c>
      <c r="H8" s="182" t="s">
        <v>442</v>
      </c>
    </row>
    <row r="9" spans="2:8" ht="23.25" customHeight="1" x14ac:dyDescent="0.25">
      <c r="B9" s="640"/>
      <c r="C9" s="207" t="s">
        <v>463</v>
      </c>
      <c r="D9" s="207" t="s">
        <v>480</v>
      </c>
      <c r="E9" s="207" t="s">
        <v>469</v>
      </c>
      <c r="F9" s="208" t="s">
        <v>486</v>
      </c>
      <c r="G9" s="207" t="s">
        <v>487</v>
      </c>
      <c r="H9" s="209" t="s">
        <v>488</v>
      </c>
    </row>
    <row r="10" spans="2:8" ht="51" customHeight="1" x14ac:dyDescent="0.25">
      <c r="B10" s="640">
        <v>1</v>
      </c>
      <c r="C10" s="667" t="s">
        <v>495</v>
      </c>
      <c r="D10" s="667"/>
      <c r="E10" s="668"/>
      <c r="F10" s="210"/>
      <c r="G10" s="668"/>
      <c r="H10" s="669"/>
    </row>
    <row r="11" spans="2:8" x14ac:dyDescent="0.25">
      <c r="B11" s="1005"/>
      <c r="C11" s="198" t="s">
        <v>308</v>
      </c>
      <c r="D11" s="198"/>
      <c r="E11" s="670"/>
      <c r="F11" s="670"/>
      <c r="G11" s="670"/>
      <c r="H11" s="671"/>
    </row>
    <row r="12" spans="2:8" x14ac:dyDescent="0.25">
      <c r="B12" s="1006"/>
      <c r="C12" s="198" t="s">
        <v>309</v>
      </c>
      <c r="D12" s="198"/>
      <c r="E12" s="670"/>
      <c r="F12" s="670"/>
      <c r="G12" s="670"/>
      <c r="H12" s="671"/>
    </row>
    <row r="13" spans="2:8" x14ac:dyDescent="0.25">
      <c r="B13" s="1006"/>
      <c r="C13" s="198" t="s">
        <v>471</v>
      </c>
      <c r="D13" s="198"/>
      <c r="E13" s="670"/>
      <c r="F13" s="670"/>
      <c r="G13" s="670"/>
      <c r="H13" s="671"/>
    </row>
    <row r="14" spans="2:8" x14ac:dyDescent="0.25">
      <c r="B14" s="1006"/>
      <c r="C14" s="593" t="s">
        <v>472</v>
      </c>
      <c r="D14" s="593"/>
      <c r="E14" s="670"/>
      <c r="F14" s="670"/>
      <c r="G14" s="670"/>
      <c r="H14" s="671"/>
    </row>
    <row r="15" spans="2:8" x14ac:dyDescent="0.25">
      <c r="B15" s="1007"/>
      <c r="C15" s="593" t="s">
        <v>473</v>
      </c>
      <c r="D15" s="593"/>
      <c r="E15" s="670"/>
      <c r="F15" s="670"/>
      <c r="G15" s="670"/>
      <c r="H15" s="671"/>
    </row>
    <row r="16" spans="2:8" x14ac:dyDescent="0.25">
      <c r="B16" s="640"/>
      <c r="C16" s="17" t="s">
        <v>448</v>
      </c>
      <c r="D16" s="17"/>
      <c r="E16" s="672">
        <f>SUM(E11:E15)</f>
        <v>0</v>
      </c>
      <c r="F16" s="672">
        <f>SUM(F11:F15)</f>
        <v>0</v>
      </c>
      <c r="G16" s="672">
        <f>SUM(G11:G15)</f>
        <v>0</v>
      </c>
      <c r="H16" s="671">
        <f>SUM(H11:H15)</f>
        <v>0</v>
      </c>
    </row>
    <row r="17" spans="2:8" x14ac:dyDescent="0.25">
      <c r="B17" s="640"/>
      <c r="C17" s="593"/>
      <c r="D17" s="593"/>
      <c r="E17" s="672"/>
      <c r="F17" s="672"/>
      <c r="G17" s="672"/>
      <c r="H17" s="673"/>
    </row>
    <row r="18" spans="2:8" ht="39.6" x14ac:dyDescent="0.25">
      <c r="B18" s="640">
        <v>2</v>
      </c>
      <c r="C18" s="667" t="s">
        <v>496</v>
      </c>
      <c r="D18" s="667"/>
      <c r="E18" s="672"/>
      <c r="F18" s="672"/>
      <c r="G18" s="672"/>
      <c r="H18" s="673"/>
    </row>
    <row r="19" spans="2:8" x14ac:dyDescent="0.25">
      <c r="B19" s="1005"/>
      <c r="C19" s="198" t="s">
        <v>308</v>
      </c>
      <c r="D19" s="198"/>
      <c r="E19" s="670"/>
      <c r="F19" s="670"/>
      <c r="G19" s="670"/>
      <c r="H19" s="671"/>
    </row>
    <row r="20" spans="2:8" x14ac:dyDescent="0.25">
      <c r="B20" s="1006"/>
      <c r="C20" s="198" t="s">
        <v>309</v>
      </c>
      <c r="D20" s="198"/>
      <c r="E20" s="670"/>
      <c r="F20" s="670"/>
      <c r="G20" s="670"/>
      <c r="H20" s="671"/>
    </row>
    <row r="21" spans="2:8" x14ac:dyDescent="0.25">
      <c r="B21" s="1006"/>
      <c r="C21" s="198" t="s">
        <v>471</v>
      </c>
      <c r="D21" s="198"/>
      <c r="E21" s="670"/>
      <c r="F21" s="670"/>
      <c r="G21" s="670"/>
      <c r="H21" s="671"/>
    </row>
    <row r="22" spans="2:8" x14ac:dyDescent="0.25">
      <c r="B22" s="1006"/>
      <c r="C22" s="593" t="s">
        <v>472</v>
      </c>
      <c r="D22" s="593"/>
      <c r="E22" s="670"/>
      <c r="F22" s="670"/>
      <c r="G22" s="670"/>
      <c r="H22" s="671"/>
    </row>
    <row r="23" spans="2:8" x14ac:dyDescent="0.25">
      <c r="B23" s="1007"/>
      <c r="C23" s="593" t="s">
        <v>473</v>
      </c>
      <c r="D23" s="593"/>
      <c r="E23" s="670"/>
      <c r="F23" s="670"/>
      <c r="G23" s="670"/>
      <c r="H23" s="671"/>
    </row>
    <row r="24" spans="2:8" x14ac:dyDescent="0.25">
      <c r="B24" s="640"/>
      <c r="C24" s="17" t="s">
        <v>448</v>
      </c>
      <c r="D24" s="17"/>
      <c r="E24" s="672">
        <f>SUM(E19:E23)</f>
        <v>0</v>
      </c>
      <c r="F24" s="672">
        <f>SUM(F19:F23)</f>
        <v>0</v>
      </c>
      <c r="G24" s="672">
        <f>SUM(G19:G23)</f>
        <v>0</v>
      </c>
      <c r="H24" s="671">
        <f>SUM(H19:H23)</f>
        <v>0</v>
      </c>
    </row>
    <row r="25" spans="2:8" x14ac:dyDescent="0.25">
      <c r="B25" s="640"/>
      <c r="C25" s="17"/>
      <c r="D25" s="17"/>
      <c r="E25" s="672"/>
      <c r="F25" s="672"/>
      <c r="G25" s="672"/>
      <c r="H25" s="673"/>
    </row>
    <row r="26" spans="2:8" ht="13.8" thickBot="1" x14ac:dyDescent="0.3">
      <c r="B26" s="643"/>
      <c r="C26" s="539" t="s">
        <v>449</v>
      </c>
      <c r="D26" s="539"/>
      <c r="E26" s="674">
        <f>E16+E24</f>
        <v>0</v>
      </c>
      <c r="F26" s="674">
        <f>F16+F24</f>
        <v>0</v>
      </c>
      <c r="G26" s="674">
        <f>G16+G24</f>
        <v>0</v>
      </c>
      <c r="H26" s="542">
        <f>H16+H24</f>
        <v>0</v>
      </c>
    </row>
    <row r="28" spans="2:8" x14ac:dyDescent="0.25">
      <c r="B28" s="594"/>
      <c r="C28" s="15" t="s">
        <v>450</v>
      </c>
      <c r="D28" s="594"/>
      <c r="E28" s="594"/>
      <c r="F28" s="594"/>
      <c r="G28" s="594"/>
      <c r="H28" s="594"/>
    </row>
    <row r="29" spans="2:8" x14ac:dyDescent="0.25">
      <c r="B29" s="594"/>
      <c r="C29" s="190" t="s">
        <v>491</v>
      </c>
      <c r="D29" s="675"/>
      <c r="E29" s="594"/>
      <c r="F29" s="594"/>
      <c r="G29" s="594"/>
      <c r="H29" s="594"/>
    </row>
    <row r="31" spans="2:8" x14ac:dyDescent="0.25">
      <c r="B31" s="594"/>
      <c r="C31" s="631"/>
      <c r="D31" s="631"/>
      <c r="E31" s="631"/>
      <c r="F31" s="594"/>
      <c r="G31" s="594"/>
      <c r="H31" s="594"/>
    </row>
    <row r="32" spans="2:8" x14ac:dyDescent="0.25">
      <c r="B32" s="594"/>
      <c r="C32" s="631"/>
      <c r="D32" s="631"/>
      <c r="E32" s="631"/>
      <c r="F32" s="594"/>
      <c r="G32" s="594"/>
      <c r="H32" s="594"/>
    </row>
    <row r="33" spans="3:8" x14ac:dyDescent="0.25">
      <c r="C33" s="631"/>
      <c r="D33" s="631"/>
      <c r="E33" s="631"/>
      <c r="F33" s="594"/>
      <c r="G33" s="594"/>
      <c r="H33" s="594"/>
    </row>
    <row r="34" spans="3:8" x14ac:dyDescent="0.25">
      <c r="C34" s="631"/>
      <c r="D34" s="631"/>
      <c r="E34" s="631"/>
      <c r="F34" s="594"/>
      <c r="G34" s="594"/>
      <c r="H34" s="594"/>
    </row>
    <row r="35" spans="3:8" x14ac:dyDescent="0.25">
      <c r="C35" s="631"/>
      <c r="D35" s="631"/>
      <c r="E35" s="631"/>
      <c r="F35" s="594"/>
      <c r="G35" s="594"/>
      <c r="H35" s="594"/>
    </row>
    <row r="36" spans="3:8" x14ac:dyDescent="0.25">
      <c r="C36" s="631"/>
      <c r="D36" s="631"/>
      <c r="E36" s="631"/>
      <c r="F36" s="594"/>
      <c r="G36" s="594"/>
      <c r="H36" s="594"/>
    </row>
    <row r="38" spans="3:8" ht="26.4" x14ac:dyDescent="0.25">
      <c r="C38" s="211" t="s">
        <v>477</v>
      </c>
      <c r="D38" s="632"/>
      <c r="E38" s="635" t="s">
        <v>453</v>
      </c>
      <c r="F38" s="632" t="s">
        <v>454</v>
      </c>
      <c r="G38" s="632" t="s">
        <v>455</v>
      </c>
      <c r="H38" s="632" t="s">
        <v>456</v>
      </c>
    </row>
    <row r="39" spans="3:8" ht="26.4" x14ac:dyDescent="0.25">
      <c r="C39" s="635" t="s">
        <v>497</v>
      </c>
      <c r="D39" s="632"/>
      <c r="E39" s="676">
        <f>'Market Consistent Balance Sheet'!D61</f>
        <v>0</v>
      </c>
      <c r="F39" s="676">
        <f>'Market Consistent Balance Sheet'!E61</f>
        <v>0</v>
      </c>
      <c r="G39" s="676">
        <f>'Market Consistent Balance Sheet'!K61</f>
        <v>0</v>
      </c>
      <c r="H39" s="676">
        <f>'Market Consistent Balance Sheet'!M61</f>
        <v>0</v>
      </c>
    </row>
    <row r="40" spans="3:8" x14ac:dyDescent="0.25">
      <c r="C40" s="594"/>
      <c r="D40" s="594"/>
      <c r="E40" s="677"/>
      <c r="F40" s="677"/>
      <c r="G40" s="677"/>
      <c r="H40" s="678"/>
    </row>
    <row r="41" spans="3:8" x14ac:dyDescent="0.25">
      <c r="C41" s="632" t="s">
        <v>457</v>
      </c>
      <c r="D41" s="632"/>
      <c r="E41" s="676">
        <f>E39-F26</f>
        <v>0</v>
      </c>
      <c r="F41" s="676">
        <f>F39-E26</f>
        <v>0</v>
      </c>
      <c r="G41" s="676">
        <f>G39-G26</f>
        <v>0</v>
      </c>
      <c r="H41" s="676">
        <f>H39-H26</f>
        <v>0</v>
      </c>
    </row>
  </sheetData>
  <mergeCells count="2">
    <mergeCell ref="B11:B15"/>
    <mergeCell ref="B19:B23"/>
  </mergeCells>
  <pageMargins left="0.7" right="0.7" top="0.75" bottom="0.75" header="0.3" footer="0.3"/>
  <pageSetup orientation="portrait" r:id="rId1"/>
  <headerFooter>
    <oddFooter>&amp;L&amp;1#&amp;"Calibri"&amp;10&amp;K000000John Keells Group - Confidential</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E881B-EBE5-40E0-AC28-7F54B8C2BB30}">
  <sheetPr codeName="Sheet13">
    <tabColor rgb="FFFFFF99"/>
  </sheetPr>
  <dimension ref="B1:G34"/>
  <sheetViews>
    <sheetView showGridLines="0" workbookViewId="0"/>
  </sheetViews>
  <sheetFormatPr defaultColWidth="9.44140625" defaultRowHeight="13.2" x14ac:dyDescent="0.25"/>
  <cols>
    <col min="1" max="1" width="9.44140625" style="13"/>
    <col min="2" max="2" width="27.44140625" style="13" customWidth="1"/>
    <col min="3" max="3" width="26.44140625" style="13" customWidth="1"/>
    <col min="4" max="4" width="23.5546875" style="13" customWidth="1"/>
    <col min="5" max="5" width="17.44140625" style="13" customWidth="1"/>
    <col min="6" max="6" width="17.5546875" style="13" customWidth="1"/>
    <col min="7" max="7" width="16.5546875" style="13" customWidth="1"/>
    <col min="8" max="16384" width="9.44140625" style="13"/>
  </cols>
  <sheetData>
    <row r="1" spans="2:7" s="34" customFormat="1" x14ac:dyDescent="0.25">
      <c r="B1" s="40" t="s">
        <v>123</v>
      </c>
    </row>
    <row r="2" spans="2:7" s="34" customFormat="1" x14ac:dyDescent="0.25">
      <c r="B2" s="594" t="s">
        <v>433</v>
      </c>
    </row>
    <row r="3" spans="2:7" s="34" customFormat="1" x14ac:dyDescent="0.25">
      <c r="B3" s="201" t="s">
        <v>498</v>
      </c>
      <c r="C3" s="15"/>
      <c r="D3" s="15"/>
      <c r="E3" s="15"/>
      <c r="F3" s="15"/>
    </row>
    <row r="4" spans="2:7" x14ac:dyDescent="0.25">
      <c r="B4" s="594" t="s">
        <v>252</v>
      </c>
      <c r="C4" s="594"/>
      <c r="D4" s="594"/>
      <c r="E4" s="594"/>
      <c r="F4" s="594"/>
      <c r="G4" s="594"/>
    </row>
    <row r="5" spans="2:7" x14ac:dyDescent="0.25">
      <c r="B5" s="594" t="s">
        <v>253</v>
      </c>
      <c r="C5" s="594"/>
      <c r="D5" s="594"/>
      <c r="E5" s="594"/>
      <c r="F5" s="594"/>
      <c r="G5" s="594"/>
    </row>
    <row r="7" spans="2:7" ht="13.8" thickBot="1" x14ac:dyDescent="0.3">
      <c r="B7" s="202"/>
      <c r="C7" s="202"/>
      <c r="D7" s="594"/>
      <c r="E7" s="594"/>
      <c r="F7" s="594"/>
      <c r="G7" s="647" t="s">
        <v>435</v>
      </c>
    </row>
    <row r="8" spans="2:7" ht="39.6" x14ac:dyDescent="0.25">
      <c r="B8" s="180" t="s">
        <v>98</v>
      </c>
      <c r="C8" s="181" t="s">
        <v>439</v>
      </c>
      <c r="D8" s="181" t="s">
        <v>440</v>
      </c>
      <c r="E8" s="181" t="s">
        <v>182</v>
      </c>
      <c r="F8" s="181" t="s">
        <v>441</v>
      </c>
      <c r="G8" s="182" t="s">
        <v>442</v>
      </c>
    </row>
    <row r="9" spans="2:7" x14ac:dyDescent="0.25">
      <c r="B9" s="203" t="s">
        <v>463</v>
      </c>
      <c r="C9" s="409" t="s">
        <v>480</v>
      </c>
      <c r="D9" s="195" t="s">
        <v>469</v>
      </c>
      <c r="E9" s="195" t="s">
        <v>486</v>
      </c>
      <c r="F9" s="195" t="s">
        <v>487</v>
      </c>
      <c r="G9" s="196" t="s">
        <v>488</v>
      </c>
    </row>
    <row r="10" spans="2:7" x14ac:dyDescent="0.25">
      <c r="B10" s="189" t="s">
        <v>499</v>
      </c>
      <c r="C10" s="410"/>
      <c r="D10" s="593"/>
      <c r="E10" s="593"/>
      <c r="F10" s="593"/>
      <c r="G10" s="639"/>
    </row>
    <row r="11" spans="2:7" x14ac:dyDescent="0.25">
      <c r="B11" s="189" t="s">
        <v>308</v>
      </c>
      <c r="C11" s="410"/>
      <c r="D11" s="661"/>
      <c r="E11" s="661"/>
      <c r="F11" s="661"/>
      <c r="G11" s="641"/>
    </row>
    <row r="12" spans="2:7" x14ac:dyDescent="0.25">
      <c r="B12" s="189" t="s">
        <v>309</v>
      </c>
      <c r="C12" s="410"/>
      <c r="D12" s="661"/>
      <c r="E12" s="661"/>
      <c r="F12" s="661"/>
      <c r="G12" s="641"/>
    </row>
    <row r="13" spans="2:7" x14ac:dyDescent="0.25">
      <c r="B13" s="189" t="s">
        <v>471</v>
      </c>
      <c r="C13" s="410"/>
      <c r="D13" s="661"/>
      <c r="E13" s="661"/>
      <c r="F13" s="661"/>
      <c r="G13" s="641"/>
    </row>
    <row r="14" spans="2:7" x14ac:dyDescent="0.25">
      <c r="B14" s="189" t="s">
        <v>472</v>
      </c>
      <c r="C14" s="410"/>
      <c r="D14" s="661"/>
      <c r="E14" s="661"/>
      <c r="F14" s="661"/>
      <c r="G14" s="641"/>
    </row>
    <row r="15" spans="2:7" x14ac:dyDescent="0.25">
      <c r="B15" s="189" t="s">
        <v>473</v>
      </c>
      <c r="C15" s="410"/>
      <c r="D15" s="661"/>
      <c r="E15" s="661"/>
      <c r="F15" s="661"/>
      <c r="G15" s="641"/>
    </row>
    <row r="16" spans="2:7" x14ac:dyDescent="0.25">
      <c r="B16" s="189" t="s">
        <v>474</v>
      </c>
      <c r="C16" s="410"/>
      <c r="D16" s="661"/>
      <c r="E16" s="661"/>
      <c r="F16" s="661"/>
      <c r="G16" s="641"/>
    </row>
    <row r="17" spans="2:7" x14ac:dyDescent="0.25">
      <c r="B17" s="204" t="s">
        <v>444</v>
      </c>
      <c r="C17" s="411"/>
      <c r="D17" s="679">
        <f>SUM(D11:D16)</f>
        <v>0</v>
      </c>
      <c r="E17" s="679">
        <f>SUM(E11:E16)</f>
        <v>0</v>
      </c>
      <c r="F17" s="679">
        <f>SUM(F11:F16)</f>
        <v>0</v>
      </c>
      <c r="G17" s="641">
        <f>SUM(G11:G16)</f>
        <v>0</v>
      </c>
    </row>
    <row r="18" spans="2:7" x14ac:dyDescent="0.25">
      <c r="B18" s="189" t="s">
        <v>500</v>
      </c>
      <c r="C18" s="412"/>
      <c r="D18" s="679"/>
      <c r="E18" s="679"/>
      <c r="F18" s="679"/>
      <c r="G18" s="680"/>
    </row>
    <row r="19" spans="2:7" x14ac:dyDescent="0.25">
      <c r="B19" s="189" t="s">
        <v>308</v>
      </c>
      <c r="C19" s="410"/>
      <c r="D19" s="644"/>
      <c r="E19" s="644"/>
      <c r="F19" s="644"/>
      <c r="G19" s="681">
        <v>0</v>
      </c>
    </row>
    <row r="20" spans="2:7" x14ac:dyDescent="0.25">
      <c r="B20" s="189" t="s">
        <v>309</v>
      </c>
      <c r="C20" s="412"/>
      <c r="D20" s="682"/>
      <c r="E20" s="682"/>
      <c r="F20" s="682"/>
      <c r="G20" s="681"/>
    </row>
    <row r="21" spans="2:7" x14ac:dyDescent="0.25">
      <c r="B21" s="189" t="s">
        <v>471</v>
      </c>
      <c r="C21" s="412"/>
      <c r="D21" s="682"/>
      <c r="E21" s="682"/>
      <c r="F21" s="682"/>
      <c r="G21" s="681"/>
    </row>
    <row r="22" spans="2:7" x14ac:dyDescent="0.25">
      <c r="B22" s="205" t="s">
        <v>448</v>
      </c>
      <c r="C22" s="411"/>
      <c r="D22" s="682">
        <f>SUM(D19:D21)</f>
        <v>0</v>
      </c>
      <c r="E22" s="682">
        <f>SUM(E19:E21)</f>
        <v>0</v>
      </c>
      <c r="F22" s="682">
        <f>SUM(F19:F21)</f>
        <v>0</v>
      </c>
      <c r="G22" s="641">
        <f>SUM(G19:G21)</f>
        <v>0</v>
      </c>
    </row>
    <row r="23" spans="2:7" ht="13.8" thickBot="1" x14ac:dyDescent="0.3">
      <c r="B23" s="543" t="s">
        <v>501</v>
      </c>
      <c r="C23" s="544"/>
      <c r="D23" s="653">
        <f>D17+D22</f>
        <v>0</v>
      </c>
      <c r="E23" s="653">
        <f>E17+E22</f>
        <v>0</v>
      </c>
      <c r="F23" s="653">
        <f>F17+F22</f>
        <v>0</v>
      </c>
      <c r="G23" s="531">
        <f>G17+G22</f>
        <v>0</v>
      </c>
    </row>
    <row r="24" spans="2:7" x14ac:dyDescent="0.25">
      <c r="B24" s="663"/>
      <c r="C24" s="200"/>
      <c r="D24" s="594"/>
      <c r="E24" s="594"/>
      <c r="F24" s="594"/>
      <c r="G24" s="594"/>
    </row>
    <row r="25" spans="2:7" x14ac:dyDescent="0.25">
      <c r="B25" s="15" t="s">
        <v>450</v>
      </c>
      <c r="C25" s="200"/>
      <c r="D25" s="594"/>
      <c r="E25" s="594"/>
      <c r="F25" s="594"/>
      <c r="G25" s="594"/>
    </row>
    <row r="26" spans="2:7" x14ac:dyDescent="0.25">
      <c r="B26" s="190" t="s">
        <v>491</v>
      </c>
      <c r="C26" s="200"/>
      <c r="D26" s="594"/>
      <c r="E26" s="594"/>
      <c r="F26" s="594"/>
      <c r="G26" s="594"/>
    </row>
    <row r="27" spans="2:7" x14ac:dyDescent="0.25">
      <c r="B27" s="663"/>
      <c r="C27" s="200"/>
      <c r="D27" s="594"/>
      <c r="E27" s="594"/>
      <c r="F27" s="594"/>
      <c r="G27" s="594"/>
    </row>
    <row r="28" spans="2:7" x14ac:dyDescent="0.25">
      <c r="B28" s="631"/>
      <c r="C28" s="594"/>
      <c r="D28" s="594"/>
      <c r="E28" s="594"/>
      <c r="F28" s="594"/>
      <c r="G28" s="594"/>
    </row>
    <row r="29" spans="2:7" x14ac:dyDescent="0.25">
      <c r="B29" s="631"/>
      <c r="C29" s="594"/>
      <c r="D29" s="594"/>
      <c r="E29" s="594"/>
      <c r="F29" s="594"/>
      <c r="G29" s="594"/>
    </row>
    <row r="30" spans="2:7" x14ac:dyDescent="0.25">
      <c r="B30" s="631"/>
      <c r="C30" s="594"/>
      <c r="D30" s="594"/>
      <c r="E30" s="594"/>
      <c r="F30" s="594"/>
      <c r="G30" s="594"/>
    </row>
    <row r="31" spans="2:7" x14ac:dyDescent="0.25">
      <c r="B31" s="237" t="s">
        <v>452</v>
      </c>
      <c r="C31" s="632" t="s">
        <v>453</v>
      </c>
      <c r="D31" s="632" t="s">
        <v>454</v>
      </c>
      <c r="E31" s="632" t="s">
        <v>455</v>
      </c>
      <c r="F31" s="632" t="s">
        <v>456</v>
      </c>
      <c r="G31" s="594"/>
    </row>
    <row r="32" spans="2:7" ht="26.4" x14ac:dyDescent="0.25">
      <c r="B32" s="635" t="s">
        <v>502</v>
      </c>
      <c r="C32" s="636">
        <f>'Market Consistent Balance Sheet'!D64</f>
        <v>0</v>
      </c>
      <c r="D32" s="636">
        <f>'Market Consistent Balance Sheet'!E64</f>
        <v>0</v>
      </c>
      <c r="E32" s="636">
        <f>'Market Consistent Balance Sheet'!K64</f>
        <v>0</v>
      </c>
      <c r="F32" s="636">
        <f>'Market Consistent Balance Sheet'!M64</f>
        <v>0</v>
      </c>
      <c r="G32" s="594"/>
    </row>
    <row r="33" spans="2:6" x14ac:dyDescent="0.25">
      <c r="B33" s="632" t="s">
        <v>457</v>
      </c>
      <c r="C33" s="636">
        <f>C32-E23</f>
        <v>0</v>
      </c>
      <c r="D33" s="636">
        <f>D32-D23</f>
        <v>0</v>
      </c>
      <c r="E33" s="636">
        <f>E32-F23</f>
        <v>0</v>
      </c>
      <c r="F33" s="636">
        <f>F32-G23</f>
        <v>0</v>
      </c>
    </row>
    <row r="34" spans="2:6" x14ac:dyDescent="0.25">
      <c r="B34" s="631"/>
      <c r="C34" s="631"/>
      <c r="D34" s="631"/>
      <c r="E34" s="631"/>
      <c r="F34" s="594"/>
    </row>
  </sheetData>
  <pageMargins left="0.7" right="0.7" top="0.75" bottom="0.75" header="0.3" footer="0.3"/>
  <pageSetup orientation="portrait" r:id="rId1"/>
  <headerFooter>
    <oddFooter>&amp;L&amp;1#&amp;"Calibri"&amp;10&amp;K000000John Keells Group - Confidential</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E92BB-0D31-427B-B37A-90EED9911BB9}">
  <sheetPr codeName="Sheet14">
    <tabColor rgb="FFFFFF99"/>
  </sheetPr>
  <dimension ref="B1:G33"/>
  <sheetViews>
    <sheetView showGridLines="0" workbookViewId="0"/>
  </sheetViews>
  <sheetFormatPr defaultColWidth="9.44140625" defaultRowHeight="13.2" x14ac:dyDescent="0.25"/>
  <cols>
    <col min="1" max="1" width="9.44140625" style="13"/>
    <col min="2" max="2" width="35.5546875" style="13" customWidth="1"/>
    <col min="3" max="5" width="16.88671875" style="13" customWidth="1"/>
    <col min="6" max="7" width="19.109375" style="13" customWidth="1"/>
    <col min="8" max="16384" width="9.44140625" style="13"/>
  </cols>
  <sheetData>
    <row r="1" spans="2:7" x14ac:dyDescent="0.25">
      <c r="B1" s="40" t="s">
        <v>125</v>
      </c>
      <c r="C1" s="594"/>
      <c r="D1" s="594"/>
      <c r="E1" s="594"/>
      <c r="F1" s="594"/>
      <c r="G1" s="594"/>
    </row>
    <row r="2" spans="2:7" x14ac:dyDescent="0.25">
      <c r="B2" s="594" t="s">
        <v>433</v>
      </c>
      <c r="C2" s="594"/>
      <c r="D2" s="594"/>
      <c r="E2" s="594"/>
      <c r="F2" s="594"/>
      <c r="G2" s="594"/>
    </row>
    <row r="3" spans="2:7" x14ac:dyDescent="0.25">
      <c r="B3" s="201" t="s">
        <v>503</v>
      </c>
      <c r="C3" s="594"/>
      <c r="D3" s="594"/>
      <c r="E3" s="594"/>
      <c r="F3" s="594"/>
      <c r="G3" s="594"/>
    </row>
    <row r="4" spans="2:7" x14ac:dyDescent="0.25">
      <c r="B4" s="594" t="s">
        <v>252</v>
      </c>
      <c r="C4" s="594"/>
      <c r="D4" s="594"/>
      <c r="E4" s="594"/>
      <c r="F4" s="594"/>
      <c r="G4" s="594"/>
    </row>
    <row r="5" spans="2:7" x14ac:dyDescent="0.25">
      <c r="B5" s="594" t="s">
        <v>253</v>
      </c>
      <c r="C5" s="594"/>
      <c r="D5" s="594"/>
      <c r="E5" s="594"/>
      <c r="F5" s="594"/>
      <c r="G5" s="594"/>
    </row>
    <row r="7" spans="2:7" ht="13.8" thickBot="1" x14ac:dyDescent="0.3">
      <c r="B7" s="202"/>
      <c r="C7" s="202"/>
      <c r="D7" s="594"/>
      <c r="E7" s="594"/>
      <c r="F7" s="594"/>
      <c r="G7" s="647" t="s">
        <v>435</v>
      </c>
    </row>
    <row r="8" spans="2:7" ht="39.6" x14ac:dyDescent="0.25">
      <c r="B8" s="180" t="s">
        <v>98</v>
      </c>
      <c r="C8" s="181" t="s">
        <v>439</v>
      </c>
      <c r="D8" s="181" t="s">
        <v>440</v>
      </c>
      <c r="E8" s="181" t="s">
        <v>182</v>
      </c>
      <c r="F8" s="181" t="s">
        <v>441</v>
      </c>
      <c r="G8" s="182" t="s">
        <v>442</v>
      </c>
    </row>
    <row r="9" spans="2:7" x14ac:dyDescent="0.25">
      <c r="B9" s="203" t="s">
        <v>463</v>
      </c>
      <c r="C9" s="409" t="s">
        <v>480</v>
      </c>
      <c r="D9" s="195" t="s">
        <v>469</v>
      </c>
      <c r="E9" s="195" t="s">
        <v>486</v>
      </c>
      <c r="F9" s="195" t="s">
        <v>487</v>
      </c>
      <c r="G9" s="196" t="s">
        <v>488</v>
      </c>
    </row>
    <row r="10" spans="2:7" x14ac:dyDescent="0.25">
      <c r="B10" s="628" t="s">
        <v>504</v>
      </c>
      <c r="C10" s="683"/>
      <c r="D10" s="593"/>
      <c r="E10" s="593"/>
      <c r="F10" s="593"/>
      <c r="G10" s="639"/>
    </row>
    <row r="11" spans="2:7" x14ac:dyDescent="0.25">
      <c r="B11" s="189" t="s">
        <v>505</v>
      </c>
      <c r="C11" s="410"/>
      <c r="D11" s="661"/>
      <c r="E11" s="661"/>
      <c r="F11" s="661"/>
      <c r="G11" s="641">
        <v>0</v>
      </c>
    </row>
    <row r="12" spans="2:7" x14ac:dyDescent="0.25">
      <c r="B12" s="189" t="s">
        <v>309</v>
      </c>
      <c r="C12" s="410"/>
      <c r="D12" s="661"/>
      <c r="E12" s="661"/>
      <c r="F12" s="661"/>
      <c r="G12" s="641"/>
    </row>
    <row r="13" spans="2:7" x14ac:dyDescent="0.25">
      <c r="B13" s="189" t="s">
        <v>471</v>
      </c>
      <c r="C13" s="410"/>
      <c r="D13" s="661"/>
      <c r="E13" s="661"/>
      <c r="F13" s="661"/>
      <c r="G13" s="641"/>
    </row>
    <row r="14" spans="2:7" x14ac:dyDescent="0.25">
      <c r="B14" s="189" t="s">
        <v>472</v>
      </c>
      <c r="C14" s="410"/>
      <c r="D14" s="661"/>
      <c r="E14" s="661"/>
      <c r="F14" s="661"/>
      <c r="G14" s="641"/>
    </row>
    <row r="15" spans="2:7" x14ac:dyDescent="0.25">
      <c r="B15" s="189" t="s">
        <v>473</v>
      </c>
      <c r="C15" s="410"/>
      <c r="D15" s="661"/>
      <c r="E15" s="661"/>
      <c r="F15" s="661"/>
      <c r="G15" s="641"/>
    </row>
    <row r="16" spans="2:7" x14ac:dyDescent="0.25">
      <c r="B16" s="189" t="s">
        <v>474</v>
      </c>
      <c r="C16" s="410"/>
      <c r="D16" s="661"/>
      <c r="E16" s="661"/>
      <c r="F16" s="661"/>
      <c r="G16" s="641"/>
    </row>
    <row r="17" spans="2:7" x14ac:dyDescent="0.25">
      <c r="B17" s="189"/>
      <c r="C17" s="410"/>
      <c r="D17" s="593"/>
      <c r="E17" s="593"/>
      <c r="F17" s="593"/>
      <c r="G17" s="639"/>
    </row>
    <row r="18" spans="2:7" x14ac:dyDescent="0.25">
      <c r="B18" s="628"/>
      <c r="C18" s="683"/>
      <c r="D18" s="593"/>
      <c r="E18" s="593"/>
      <c r="F18" s="593"/>
      <c r="G18" s="639"/>
    </row>
    <row r="19" spans="2:7" ht="13.8" thickBot="1" x14ac:dyDescent="0.3">
      <c r="B19" s="543" t="s">
        <v>448</v>
      </c>
      <c r="C19" s="544"/>
      <c r="D19" s="684">
        <f>SUM(D11:D16)</f>
        <v>0</v>
      </c>
      <c r="E19" s="684">
        <f>SUM(E11:E16)</f>
        <v>0</v>
      </c>
      <c r="F19" s="684">
        <f>SUM(F11:F16)</f>
        <v>0</v>
      </c>
      <c r="G19" s="531">
        <f>SUM(G11:G16)</f>
        <v>0</v>
      </c>
    </row>
    <row r="20" spans="2:7" x14ac:dyDescent="0.25">
      <c r="B20" s="663"/>
      <c r="C20" s="200"/>
      <c r="D20" s="594"/>
      <c r="E20" s="594"/>
      <c r="F20" s="594"/>
      <c r="G20" s="594"/>
    </row>
    <row r="21" spans="2:7" x14ac:dyDescent="0.25">
      <c r="B21" s="15" t="s">
        <v>450</v>
      </c>
      <c r="C21" s="200"/>
      <c r="D21" s="594"/>
      <c r="E21" s="594"/>
      <c r="F21" s="594"/>
      <c r="G21" s="594"/>
    </row>
    <row r="22" spans="2:7" x14ac:dyDescent="0.25">
      <c r="B22" s="190" t="s">
        <v>491</v>
      </c>
      <c r="C22" s="200"/>
      <c r="D22" s="594"/>
      <c r="E22" s="594"/>
      <c r="F22" s="594"/>
      <c r="G22" s="594"/>
    </row>
    <row r="23" spans="2:7" x14ac:dyDescent="0.25">
      <c r="B23" s="663"/>
      <c r="C23" s="200"/>
      <c r="D23" s="594"/>
      <c r="E23" s="594"/>
      <c r="F23" s="594"/>
      <c r="G23" s="594"/>
    </row>
    <row r="24" spans="2:7" x14ac:dyDescent="0.25">
      <c r="B24" s="631"/>
      <c r="C24" s="594"/>
      <c r="D24" s="594"/>
      <c r="E24" s="594"/>
      <c r="F24" s="594"/>
      <c r="G24" s="594"/>
    </row>
    <row r="25" spans="2:7" x14ac:dyDescent="0.25">
      <c r="B25" s="631"/>
      <c r="C25" s="594"/>
      <c r="D25" s="594"/>
      <c r="E25" s="594"/>
      <c r="F25" s="594"/>
      <c r="G25" s="594"/>
    </row>
    <row r="26" spans="2:7" x14ac:dyDescent="0.25">
      <c r="B26" s="631"/>
      <c r="C26" s="594"/>
      <c r="D26" s="594"/>
      <c r="E26" s="594"/>
      <c r="F26" s="594"/>
      <c r="G26" s="594"/>
    </row>
    <row r="27" spans="2:7" x14ac:dyDescent="0.25">
      <c r="B27" s="631"/>
      <c r="C27" s="594"/>
      <c r="D27" s="594"/>
      <c r="E27" s="594"/>
      <c r="F27" s="594"/>
      <c r="G27" s="594"/>
    </row>
    <row r="28" spans="2:7" x14ac:dyDescent="0.25">
      <c r="B28" s="631"/>
      <c r="C28" s="594"/>
      <c r="D28" s="594"/>
      <c r="E28" s="594"/>
      <c r="F28" s="594"/>
      <c r="G28" s="594"/>
    </row>
    <row r="29" spans="2:7" x14ac:dyDescent="0.25">
      <c r="B29" s="631"/>
      <c r="C29" s="594"/>
      <c r="D29" s="594"/>
      <c r="E29" s="594"/>
      <c r="F29" s="594"/>
      <c r="G29" s="594"/>
    </row>
    <row r="30" spans="2:7" x14ac:dyDescent="0.25">
      <c r="B30" s="15"/>
      <c r="C30" s="594"/>
      <c r="D30" s="594"/>
      <c r="E30" s="594"/>
      <c r="F30" s="594"/>
      <c r="G30" s="594"/>
    </row>
    <row r="31" spans="2:7" ht="26.4" x14ac:dyDescent="0.25">
      <c r="B31" s="237" t="s">
        <v>452</v>
      </c>
      <c r="C31" s="632"/>
      <c r="D31" s="635" t="s">
        <v>453</v>
      </c>
      <c r="E31" s="632" t="s">
        <v>454</v>
      </c>
      <c r="F31" s="632" t="s">
        <v>455</v>
      </c>
      <c r="G31" s="632" t="s">
        <v>456</v>
      </c>
    </row>
    <row r="32" spans="2:7" x14ac:dyDescent="0.25">
      <c r="B32" s="635" t="s">
        <v>506</v>
      </c>
      <c r="C32" s="632"/>
      <c r="D32" s="636">
        <f>'Market Consistent Balance Sheet'!D65</f>
        <v>0</v>
      </c>
      <c r="E32" s="636">
        <f>'Market Consistent Balance Sheet'!E65</f>
        <v>0</v>
      </c>
      <c r="F32" s="636">
        <f>'Market Consistent Balance Sheet'!K65</f>
        <v>0</v>
      </c>
      <c r="G32" s="636">
        <f>'Market Consistent Balance Sheet'!M65</f>
        <v>0</v>
      </c>
    </row>
    <row r="33" spans="2:7" x14ac:dyDescent="0.25">
      <c r="B33" s="632" t="s">
        <v>457</v>
      </c>
      <c r="C33" s="632"/>
      <c r="D33" s="636">
        <f>D32-E19</f>
        <v>0</v>
      </c>
      <c r="E33" s="636">
        <f>E32-D19</f>
        <v>0</v>
      </c>
      <c r="F33" s="636">
        <f>F32-F19</f>
        <v>0</v>
      </c>
      <c r="G33" s="636">
        <f>G32-G19</f>
        <v>0</v>
      </c>
    </row>
  </sheetData>
  <pageMargins left="0.7" right="0.7" top="0.75" bottom="0.75" header="0.3" footer="0.3"/>
  <pageSetup orientation="portrait" horizontalDpi="4294967294" verticalDpi="4294967294" r:id="rId1"/>
  <headerFooter>
    <oddFooter>&amp;L&amp;1#&amp;"Calibri"&amp;10&amp;K000000John Keells Group - Confidential</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474EF-4F61-44AA-9E79-F5DCDB9B09B4}">
  <sheetPr codeName="Sheet15">
    <tabColor rgb="FFFFFF99"/>
  </sheetPr>
  <dimension ref="B1:H72"/>
  <sheetViews>
    <sheetView showGridLines="0" workbookViewId="0"/>
  </sheetViews>
  <sheetFormatPr defaultColWidth="9.44140625" defaultRowHeight="13.2" x14ac:dyDescent="0.25"/>
  <cols>
    <col min="1" max="1" width="9.44140625" style="13"/>
    <col min="2" max="2" width="9.5546875" style="13" customWidth="1"/>
    <col min="3" max="3" width="35.44140625" style="13" customWidth="1"/>
    <col min="4" max="4" width="21.5546875" style="13" customWidth="1"/>
    <col min="5" max="5" width="18.44140625" style="13" customWidth="1"/>
    <col min="6" max="6" width="17.5546875" style="13" customWidth="1"/>
    <col min="7" max="8" width="18.109375" style="13" customWidth="1"/>
    <col min="9" max="16384" width="9.44140625" style="13"/>
  </cols>
  <sheetData>
    <row r="1" spans="2:8" s="34" customFormat="1" x14ac:dyDescent="0.25">
      <c r="B1" s="40" t="s">
        <v>127</v>
      </c>
    </row>
    <row r="2" spans="2:8" s="34" customFormat="1" x14ac:dyDescent="0.25">
      <c r="B2" s="594" t="s">
        <v>433</v>
      </c>
    </row>
    <row r="3" spans="2:8" x14ac:dyDescent="0.25">
      <c r="B3" s="192" t="s">
        <v>507</v>
      </c>
      <c r="C3" s="594"/>
      <c r="D3" s="594"/>
      <c r="E3" s="594"/>
      <c r="F3" s="594"/>
      <c r="G3" s="594"/>
      <c r="H3" s="594"/>
    </row>
    <row r="4" spans="2:8" x14ac:dyDescent="0.25">
      <c r="B4" s="594" t="s">
        <v>252</v>
      </c>
      <c r="C4" s="594"/>
      <c r="D4" s="594"/>
      <c r="E4" s="594"/>
      <c r="F4" s="594"/>
      <c r="G4" s="594"/>
      <c r="H4" s="594"/>
    </row>
    <row r="5" spans="2:8" x14ac:dyDescent="0.25">
      <c r="B5" s="594" t="s">
        <v>253</v>
      </c>
      <c r="C5" s="594"/>
      <c r="D5" s="594"/>
      <c r="E5" s="594"/>
      <c r="F5" s="594"/>
      <c r="G5" s="594"/>
      <c r="H5" s="594"/>
    </row>
    <row r="7" spans="2:8" ht="13.8" thickBot="1" x14ac:dyDescent="0.3">
      <c r="B7" s="685"/>
      <c r="C7" s="103"/>
      <c r="D7" s="685"/>
      <c r="E7" s="594"/>
      <c r="F7" s="594"/>
      <c r="G7" s="594"/>
      <c r="H7" s="647" t="s">
        <v>435</v>
      </c>
    </row>
    <row r="8" spans="2:8" ht="48.75" customHeight="1" x14ac:dyDescent="0.25">
      <c r="B8" s="180" t="s">
        <v>436</v>
      </c>
      <c r="C8" s="193" t="s">
        <v>508</v>
      </c>
      <c r="D8" s="181" t="s">
        <v>439</v>
      </c>
      <c r="E8" s="181" t="s">
        <v>440</v>
      </c>
      <c r="F8" s="181" t="s">
        <v>182</v>
      </c>
      <c r="G8" s="181" t="s">
        <v>441</v>
      </c>
      <c r="H8" s="182" t="s">
        <v>442</v>
      </c>
    </row>
    <row r="9" spans="2:8" ht="18" customHeight="1" x14ac:dyDescent="0.25">
      <c r="B9" s="194"/>
      <c r="C9" s="195" t="s">
        <v>463</v>
      </c>
      <c r="D9" s="195" t="s">
        <v>480</v>
      </c>
      <c r="E9" s="195" t="s">
        <v>469</v>
      </c>
      <c r="F9" s="195" t="s">
        <v>486</v>
      </c>
      <c r="G9" s="195" t="s">
        <v>487</v>
      </c>
      <c r="H9" s="196" t="s">
        <v>488</v>
      </c>
    </row>
    <row r="10" spans="2:8" ht="39.6" x14ac:dyDescent="0.25">
      <c r="B10" s="640">
        <v>1</v>
      </c>
      <c r="C10" s="197" t="s">
        <v>509</v>
      </c>
      <c r="D10" s="197"/>
      <c r="E10" s="686"/>
      <c r="F10" s="686"/>
      <c r="G10" s="686"/>
      <c r="H10" s="687"/>
    </row>
    <row r="11" spans="2:8" x14ac:dyDescent="0.25">
      <c r="B11" s="1005"/>
      <c r="C11" s="198" t="s">
        <v>308</v>
      </c>
      <c r="D11" s="198"/>
      <c r="E11" s="688"/>
      <c r="F11" s="688"/>
      <c r="G11" s="688"/>
      <c r="H11" s="689"/>
    </row>
    <row r="12" spans="2:8" x14ac:dyDescent="0.25">
      <c r="B12" s="1006"/>
      <c r="C12" s="198" t="s">
        <v>309</v>
      </c>
      <c r="D12" s="198"/>
      <c r="E12" s="688"/>
      <c r="F12" s="688"/>
      <c r="G12" s="688"/>
      <c r="H12" s="689"/>
    </row>
    <row r="13" spans="2:8" x14ac:dyDescent="0.25">
      <c r="B13" s="1006"/>
      <c r="C13" s="198" t="s">
        <v>471</v>
      </c>
      <c r="D13" s="198"/>
      <c r="E13" s="688"/>
      <c r="F13" s="688"/>
      <c r="G13" s="688"/>
      <c r="H13" s="689"/>
    </row>
    <row r="14" spans="2:8" x14ac:dyDescent="0.25">
      <c r="B14" s="1006"/>
      <c r="C14" s="198" t="s">
        <v>472</v>
      </c>
      <c r="D14" s="198"/>
      <c r="E14" s="688"/>
      <c r="F14" s="688"/>
      <c r="G14" s="688"/>
      <c r="H14" s="689"/>
    </row>
    <row r="15" spans="2:8" x14ac:dyDescent="0.25">
      <c r="B15" s="1006"/>
      <c r="C15" s="198" t="s">
        <v>473</v>
      </c>
      <c r="D15" s="198"/>
      <c r="E15" s="688"/>
      <c r="F15" s="688"/>
      <c r="G15" s="688"/>
      <c r="H15" s="689"/>
    </row>
    <row r="16" spans="2:8" x14ac:dyDescent="0.25">
      <c r="B16" s="1007"/>
      <c r="C16" s="198" t="s">
        <v>474</v>
      </c>
      <c r="D16" s="198"/>
      <c r="E16" s="688"/>
      <c r="F16" s="688"/>
      <c r="G16" s="688"/>
      <c r="H16" s="689"/>
    </row>
    <row r="17" spans="2:8" x14ac:dyDescent="0.25">
      <c r="B17" s="640"/>
      <c r="C17" s="199" t="s">
        <v>444</v>
      </c>
      <c r="D17" s="199"/>
      <c r="E17" s="686">
        <f>SUM(E11:E16)</f>
        <v>0</v>
      </c>
      <c r="F17" s="686">
        <f>SUM(F11:F16)</f>
        <v>0</v>
      </c>
      <c r="G17" s="686">
        <f>SUM(G11:G16)</f>
        <v>0</v>
      </c>
      <c r="H17" s="689">
        <f>SUM(H11:H16)</f>
        <v>0</v>
      </c>
    </row>
    <row r="18" spans="2:8" x14ac:dyDescent="0.25">
      <c r="B18" s="640"/>
      <c r="C18" s="198"/>
      <c r="D18" s="198"/>
      <c r="E18" s="686"/>
      <c r="F18" s="686"/>
      <c r="G18" s="686"/>
      <c r="H18" s="687"/>
    </row>
    <row r="19" spans="2:8" ht="26.4" x14ac:dyDescent="0.25">
      <c r="B19" s="640">
        <v>2</v>
      </c>
      <c r="C19" s="197" t="s">
        <v>510</v>
      </c>
      <c r="D19" s="197"/>
      <c r="E19" s="690"/>
      <c r="F19" s="690"/>
      <c r="G19" s="690"/>
      <c r="H19" s="687"/>
    </row>
    <row r="20" spans="2:8" x14ac:dyDescent="0.25">
      <c r="B20" s="1005"/>
      <c r="C20" s="198" t="s">
        <v>308</v>
      </c>
      <c r="D20" s="198"/>
      <c r="E20" s="688"/>
      <c r="F20" s="688"/>
      <c r="G20" s="688"/>
      <c r="H20" s="689"/>
    </row>
    <row r="21" spans="2:8" x14ac:dyDescent="0.25">
      <c r="B21" s="1006"/>
      <c r="C21" s="198" t="s">
        <v>309</v>
      </c>
      <c r="D21" s="198"/>
      <c r="E21" s="688"/>
      <c r="F21" s="688"/>
      <c r="G21" s="688"/>
      <c r="H21" s="689"/>
    </row>
    <row r="22" spans="2:8" x14ac:dyDescent="0.25">
      <c r="B22" s="1006"/>
      <c r="C22" s="198" t="s">
        <v>471</v>
      </c>
      <c r="D22" s="198"/>
      <c r="E22" s="688"/>
      <c r="F22" s="688"/>
      <c r="G22" s="688"/>
      <c r="H22" s="689"/>
    </row>
    <row r="23" spans="2:8" x14ac:dyDescent="0.25">
      <c r="B23" s="1006"/>
      <c r="C23" s="198" t="s">
        <v>472</v>
      </c>
      <c r="D23" s="198"/>
      <c r="E23" s="688"/>
      <c r="F23" s="688"/>
      <c r="G23" s="688"/>
      <c r="H23" s="689"/>
    </row>
    <row r="24" spans="2:8" x14ac:dyDescent="0.25">
      <c r="B24" s="1006"/>
      <c r="C24" s="198" t="s">
        <v>473</v>
      </c>
      <c r="D24" s="198"/>
      <c r="E24" s="688"/>
      <c r="F24" s="688"/>
      <c r="G24" s="688"/>
      <c r="H24" s="689"/>
    </row>
    <row r="25" spans="2:8" x14ac:dyDescent="0.25">
      <c r="B25" s="1007"/>
      <c r="C25" s="198" t="s">
        <v>474</v>
      </c>
      <c r="D25" s="198"/>
      <c r="E25" s="688"/>
      <c r="F25" s="688"/>
      <c r="G25" s="688"/>
      <c r="H25" s="689"/>
    </row>
    <row r="26" spans="2:8" x14ac:dyDescent="0.25">
      <c r="B26" s="640"/>
      <c r="C26" s="199" t="s">
        <v>444</v>
      </c>
      <c r="D26" s="199"/>
      <c r="E26" s="686">
        <f>SUM(E20:E25)</f>
        <v>0</v>
      </c>
      <c r="F26" s="686">
        <f>SUM(F20:F25)</f>
        <v>0</v>
      </c>
      <c r="G26" s="686">
        <f>SUM(G20:G25)</f>
        <v>0</v>
      </c>
      <c r="H26" s="689">
        <f>SUM(H20:H25)</f>
        <v>0</v>
      </c>
    </row>
    <row r="27" spans="2:8" x14ac:dyDescent="0.25">
      <c r="B27" s="640"/>
      <c r="C27" s="198"/>
      <c r="D27" s="198"/>
      <c r="E27" s="686"/>
      <c r="F27" s="686"/>
      <c r="G27" s="686"/>
      <c r="H27" s="687"/>
    </row>
    <row r="28" spans="2:8" x14ac:dyDescent="0.25">
      <c r="B28" s="640">
        <v>3</v>
      </c>
      <c r="C28" s="197" t="s">
        <v>110</v>
      </c>
      <c r="D28" s="197"/>
      <c r="E28" s="686"/>
      <c r="F28" s="686"/>
      <c r="G28" s="686"/>
      <c r="H28" s="687"/>
    </row>
    <row r="29" spans="2:8" x14ac:dyDescent="0.25">
      <c r="B29" s="1005"/>
      <c r="C29" s="198" t="s">
        <v>308</v>
      </c>
      <c r="D29" s="198"/>
      <c r="E29" s="688"/>
      <c r="F29" s="688"/>
      <c r="G29" s="688"/>
      <c r="H29" s="689"/>
    </row>
    <row r="30" spans="2:8" x14ac:dyDescent="0.25">
      <c r="B30" s="1006"/>
      <c r="C30" s="198" t="s">
        <v>309</v>
      </c>
      <c r="D30" s="198"/>
      <c r="E30" s="688"/>
      <c r="F30" s="688"/>
      <c r="G30" s="688"/>
      <c r="H30" s="689"/>
    </row>
    <row r="31" spans="2:8" x14ac:dyDescent="0.25">
      <c r="B31" s="1006"/>
      <c r="C31" s="198" t="s">
        <v>471</v>
      </c>
      <c r="D31" s="198"/>
      <c r="E31" s="688"/>
      <c r="F31" s="688"/>
      <c r="G31" s="688"/>
      <c r="H31" s="689"/>
    </row>
    <row r="32" spans="2:8" x14ac:dyDescent="0.25">
      <c r="B32" s="1006"/>
      <c r="C32" s="198" t="s">
        <v>472</v>
      </c>
      <c r="D32" s="198"/>
      <c r="E32" s="688"/>
      <c r="F32" s="688"/>
      <c r="G32" s="688"/>
      <c r="H32" s="689"/>
    </row>
    <row r="33" spans="2:8" x14ac:dyDescent="0.25">
      <c r="B33" s="1006"/>
      <c r="C33" s="198" t="s">
        <v>473</v>
      </c>
      <c r="D33" s="198"/>
      <c r="E33" s="688"/>
      <c r="F33" s="688"/>
      <c r="G33" s="688"/>
      <c r="H33" s="689"/>
    </row>
    <row r="34" spans="2:8" x14ac:dyDescent="0.25">
      <c r="B34" s="1007"/>
      <c r="C34" s="198" t="s">
        <v>474</v>
      </c>
      <c r="D34" s="198"/>
      <c r="E34" s="688"/>
      <c r="F34" s="688"/>
      <c r="G34" s="688"/>
      <c r="H34" s="689"/>
    </row>
    <row r="35" spans="2:8" x14ac:dyDescent="0.25">
      <c r="B35" s="640"/>
      <c r="C35" s="199" t="s">
        <v>444</v>
      </c>
      <c r="D35" s="199"/>
      <c r="E35" s="686">
        <f>SUM(E29:E34)</f>
        <v>0</v>
      </c>
      <c r="F35" s="686">
        <f>SUM(F29:F34)</f>
        <v>0</v>
      </c>
      <c r="G35" s="686">
        <f>SUM(G29:G34)</f>
        <v>0</v>
      </c>
      <c r="H35" s="689">
        <f>SUM(H29:H34)</f>
        <v>0</v>
      </c>
    </row>
    <row r="36" spans="2:8" x14ac:dyDescent="0.25">
      <c r="B36" s="640"/>
      <c r="C36" s="199"/>
      <c r="D36" s="199"/>
      <c r="E36" s="686"/>
      <c r="F36" s="686"/>
      <c r="G36" s="686"/>
      <c r="H36" s="687"/>
    </row>
    <row r="37" spans="2:8" x14ac:dyDescent="0.25">
      <c r="B37" s="640">
        <v>4</v>
      </c>
      <c r="C37" s="197" t="s">
        <v>511</v>
      </c>
      <c r="D37" s="197"/>
      <c r="E37" s="686"/>
      <c r="F37" s="686"/>
      <c r="G37" s="686"/>
      <c r="H37" s="687"/>
    </row>
    <row r="38" spans="2:8" x14ac:dyDescent="0.25">
      <c r="B38" s="1005"/>
      <c r="C38" s="667" t="s">
        <v>308</v>
      </c>
      <c r="D38" s="667"/>
      <c r="E38" s="688"/>
      <c r="F38" s="688"/>
      <c r="G38" s="688"/>
      <c r="H38" s="689"/>
    </row>
    <row r="39" spans="2:8" x14ac:dyDescent="0.25">
      <c r="B39" s="1006"/>
      <c r="C39" s="198" t="s">
        <v>309</v>
      </c>
      <c r="D39" s="198"/>
      <c r="E39" s="688"/>
      <c r="F39" s="688"/>
      <c r="G39" s="688"/>
      <c r="H39" s="689"/>
    </row>
    <row r="40" spans="2:8" x14ac:dyDescent="0.25">
      <c r="B40" s="1006"/>
      <c r="C40" s="198" t="s">
        <v>471</v>
      </c>
      <c r="D40" s="198"/>
      <c r="E40" s="688"/>
      <c r="F40" s="688"/>
      <c r="G40" s="688"/>
      <c r="H40" s="689"/>
    </row>
    <row r="41" spans="2:8" x14ac:dyDescent="0.25">
      <c r="B41" s="1006"/>
      <c r="C41" s="198" t="s">
        <v>472</v>
      </c>
      <c r="D41" s="198"/>
      <c r="E41" s="688"/>
      <c r="F41" s="688"/>
      <c r="G41" s="688"/>
      <c r="H41" s="689"/>
    </row>
    <row r="42" spans="2:8" x14ac:dyDescent="0.25">
      <c r="B42" s="1006"/>
      <c r="C42" s="198" t="s">
        <v>473</v>
      </c>
      <c r="D42" s="198"/>
      <c r="E42" s="688"/>
      <c r="F42" s="688"/>
      <c r="G42" s="688"/>
      <c r="H42" s="689"/>
    </row>
    <row r="43" spans="2:8" x14ac:dyDescent="0.25">
      <c r="B43" s="1007"/>
      <c r="C43" s="198" t="s">
        <v>474</v>
      </c>
      <c r="D43" s="198"/>
      <c r="E43" s="688"/>
      <c r="F43" s="688"/>
      <c r="G43" s="688"/>
      <c r="H43" s="689"/>
    </row>
    <row r="44" spans="2:8" x14ac:dyDescent="0.25">
      <c r="B44" s="640"/>
      <c r="C44" s="199" t="s">
        <v>444</v>
      </c>
      <c r="D44" s="199"/>
      <c r="E44" s="686">
        <f>SUM(E37:E43)</f>
        <v>0</v>
      </c>
      <c r="F44" s="686">
        <f>SUM(F37:F43)</f>
        <v>0</v>
      </c>
      <c r="G44" s="686">
        <f>SUM(G37:G43)</f>
        <v>0</v>
      </c>
      <c r="H44" s="689">
        <f>SUM(H38:H43)</f>
        <v>0</v>
      </c>
    </row>
    <row r="45" spans="2:8" x14ac:dyDescent="0.25">
      <c r="B45" s="640"/>
      <c r="C45" s="198"/>
      <c r="D45" s="198"/>
      <c r="E45" s="686"/>
      <c r="F45" s="686"/>
      <c r="G45" s="686"/>
      <c r="H45" s="687"/>
    </row>
    <row r="46" spans="2:8" x14ac:dyDescent="0.25">
      <c r="B46" s="640">
        <v>5</v>
      </c>
      <c r="C46" s="197" t="s">
        <v>512</v>
      </c>
      <c r="D46" s="197"/>
      <c r="E46" s="686"/>
      <c r="F46" s="686"/>
      <c r="G46" s="686"/>
      <c r="H46" s="687"/>
    </row>
    <row r="47" spans="2:8" x14ac:dyDescent="0.25">
      <c r="B47" s="1005"/>
      <c r="C47" s="667" t="s">
        <v>308</v>
      </c>
      <c r="D47" s="667"/>
      <c r="E47" s="688"/>
      <c r="F47" s="688"/>
      <c r="G47" s="688"/>
      <c r="H47" s="689"/>
    </row>
    <row r="48" spans="2:8" x14ac:dyDescent="0.25">
      <c r="B48" s="1006"/>
      <c r="C48" s="198" t="s">
        <v>309</v>
      </c>
      <c r="D48" s="198"/>
      <c r="E48" s="688"/>
      <c r="F48" s="688"/>
      <c r="G48" s="688"/>
      <c r="H48" s="689"/>
    </row>
    <row r="49" spans="2:8" x14ac:dyDescent="0.25">
      <c r="B49" s="1006"/>
      <c r="C49" s="198" t="s">
        <v>471</v>
      </c>
      <c r="D49" s="198"/>
      <c r="E49" s="688"/>
      <c r="F49" s="688"/>
      <c r="G49" s="688"/>
      <c r="H49" s="689"/>
    </row>
    <row r="50" spans="2:8" x14ac:dyDescent="0.25">
      <c r="B50" s="1006"/>
      <c r="C50" s="198" t="s">
        <v>472</v>
      </c>
      <c r="D50" s="198"/>
      <c r="E50" s="688"/>
      <c r="F50" s="688"/>
      <c r="G50" s="688"/>
      <c r="H50" s="689"/>
    </row>
    <row r="51" spans="2:8" x14ac:dyDescent="0.25">
      <c r="B51" s="1006"/>
      <c r="C51" s="198" t="s">
        <v>473</v>
      </c>
      <c r="D51" s="198"/>
      <c r="E51" s="688"/>
      <c r="F51" s="688"/>
      <c r="G51" s="688"/>
      <c r="H51" s="689"/>
    </row>
    <row r="52" spans="2:8" x14ac:dyDescent="0.25">
      <c r="B52" s="1007"/>
      <c r="C52" s="198" t="s">
        <v>474</v>
      </c>
      <c r="D52" s="198"/>
      <c r="E52" s="688"/>
      <c r="F52" s="688"/>
      <c r="G52" s="688"/>
      <c r="H52" s="689"/>
    </row>
    <row r="53" spans="2:8" x14ac:dyDescent="0.25">
      <c r="B53" s="640"/>
      <c r="C53" s="199" t="s">
        <v>444</v>
      </c>
      <c r="D53" s="199"/>
      <c r="E53" s="686">
        <f>SUM(E47:E52)</f>
        <v>0</v>
      </c>
      <c r="F53" s="686">
        <f>SUM(F47:F52)</f>
        <v>0</v>
      </c>
      <c r="G53" s="686">
        <f>SUM(G47:G52)</f>
        <v>0</v>
      </c>
      <c r="H53" s="689">
        <f>SUM(H47:H52)</f>
        <v>0</v>
      </c>
    </row>
    <row r="54" spans="2:8" x14ac:dyDescent="0.25">
      <c r="B54" s="640"/>
      <c r="C54" s="199"/>
      <c r="D54" s="199"/>
      <c r="E54" s="686"/>
      <c r="F54" s="686"/>
      <c r="G54" s="686"/>
      <c r="H54" s="687"/>
    </row>
    <row r="55" spans="2:8" x14ac:dyDescent="0.25">
      <c r="B55" s="640">
        <v>6</v>
      </c>
      <c r="C55" s="197" t="s">
        <v>513</v>
      </c>
      <c r="D55" s="197"/>
      <c r="E55" s="686"/>
      <c r="F55" s="686"/>
      <c r="G55" s="686"/>
      <c r="H55" s="687"/>
    </row>
    <row r="56" spans="2:8" x14ac:dyDescent="0.25">
      <c r="B56" s="1005"/>
      <c r="C56" s="667" t="s">
        <v>308</v>
      </c>
      <c r="D56" s="667"/>
      <c r="E56" s="688"/>
      <c r="F56" s="688"/>
      <c r="G56" s="688"/>
      <c r="H56" s="689"/>
    </row>
    <row r="57" spans="2:8" x14ac:dyDescent="0.25">
      <c r="B57" s="1006"/>
      <c r="C57" s="198" t="s">
        <v>309</v>
      </c>
      <c r="D57" s="198"/>
      <c r="E57" s="688"/>
      <c r="F57" s="688"/>
      <c r="G57" s="688"/>
      <c r="H57" s="689"/>
    </row>
    <row r="58" spans="2:8" x14ac:dyDescent="0.25">
      <c r="B58" s="1006"/>
      <c r="C58" s="198" t="s">
        <v>471</v>
      </c>
      <c r="D58" s="198"/>
      <c r="E58" s="688"/>
      <c r="F58" s="688"/>
      <c r="G58" s="688"/>
      <c r="H58" s="689"/>
    </row>
    <row r="59" spans="2:8" x14ac:dyDescent="0.25">
      <c r="B59" s="1006"/>
      <c r="C59" s="198" t="s">
        <v>472</v>
      </c>
      <c r="D59" s="198"/>
      <c r="E59" s="688"/>
      <c r="F59" s="688"/>
      <c r="G59" s="688"/>
      <c r="H59" s="689"/>
    </row>
    <row r="60" spans="2:8" x14ac:dyDescent="0.25">
      <c r="B60" s="1006"/>
      <c r="C60" s="198" t="s">
        <v>473</v>
      </c>
      <c r="D60" s="198"/>
      <c r="E60" s="688"/>
      <c r="F60" s="688"/>
      <c r="G60" s="688"/>
      <c r="H60" s="689"/>
    </row>
    <row r="61" spans="2:8" x14ac:dyDescent="0.25">
      <c r="B61" s="1007"/>
      <c r="C61" s="198" t="s">
        <v>474</v>
      </c>
      <c r="D61" s="198"/>
      <c r="E61" s="688"/>
      <c r="F61" s="688"/>
      <c r="G61" s="688"/>
      <c r="H61" s="689"/>
    </row>
    <row r="62" spans="2:8" x14ac:dyDescent="0.25">
      <c r="B62" s="640"/>
      <c r="C62" s="199" t="s">
        <v>444</v>
      </c>
      <c r="D62" s="199"/>
      <c r="E62" s="686">
        <f>SUM(E56:E61)</f>
        <v>0</v>
      </c>
      <c r="F62" s="686">
        <f>SUM(F56:F61)</f>
        <v>0</v>
      </c>
      <c r="G62" s="686">
        <f>SUM(G56:G61)</f>
        <v>0</v>
      </c>
      <c r="H62" s="689">
        <f>SUM(H56:H61)</f>
        <v>0</v>
      </c>
    </row>
    <row r="63" spans="2:8" x14ac:dyDescent="0.25">
      <c r="B63" s="640"/>
      <c r="C63" s="197"/>
      <c r="D63" s="197"/>
      <c r="E63" s="686"/>
      <c r="F63" s="686"/>
      <c r="G63" s="686"/>
      <c r="H63" s="687"/>
    </row>
    <row r="64" spans="2:8" ht="13.8" thickBot="1" x14ac:dyDescent="0.3">
      <c r="B64" s="643"/>
      <c r="C64" s="539" t="s">
        <v>514</v>
      </c>
      <c r="D64" s="539"/>
      <c r="E64" s="691">
        <f>E17+E26+E35+E44+E53+E62</f>
        <v>0</v>
      </c>
      <c r="F64" s="691">
        <f>F17+F26+F35+F44+F53+F62</f>
        <v>0</v>
      </c>
      <c r="G64" s="691">
        <f>G17+G26+G35+G44+G53+G62</f>
        <v>0</v>
      </c>
      <c r="H64" s="531">
        <f>H17+H26+H35+H44+H53+H62</f>
        <v>0</v>
      </c>
    </row>
    <row r="65" spans="2:8" x14ac:dyDescent="0.25">
      <c r="B65" s="685"/>
      <c r="C65" s="178"/>
      <c r="D65" s="692"/>
      <c r="E65" s="692"/>
      <c r="F65" s="692"/>
      <c r="G65" s="692"/>
      <c r="H65" s="594"/>
    </row>
    <row r="66" spans="2:8" x14ac:dyDescent="0.25">
      <c r="B66" s="594"/>
      <c r="C66" s="15" t="s">
        <v>450</v>
      </c>
      <c r="D66" s="594"/>
      <c r="E66" s="594"/>
      <c r="F66" s="594"/>
      <c r="G66" s="594"/>
      <c r="H66" s="594"/>
    </row>
    <row r="67" spans="2:8" x14ac:dyDescent="0.25">
      <c r="B67" s="594"/>
      <c r="C67" s="190" t="s">
        <v>491</v>
      </c>
      <c r="D67" s="594"/>
      <c r="E67" s="594"/>
      <c r="F67" s="594"/>
      <c r="G67" s="594"/>
      <c r="H67" s="594"/>
    </row>
    <row r="68" spans="2:8" x14ac:dyDescent="0.25">
      <c r="B68" s="200"/>
      <c r="C68" s="594"/>
      <c r="D68" s="594"/>
      <c r="E68" s="594"/>
      <c r="F68" s="594"/>
      <c r="G68" s="594"/>
      <c r="H68" s="594"/>
    </row>
    <row r="70" spans="2:8" x14ac:dyDescent="0.25">
      <c r="B70" s="594"/>
      <c r="C70" s="237" t="s">
        <v>452</v>
      </c>
      <c r="D70" s="632"/>
      <c r="E70" s="632" t="s">
        <v>453</v>
      </c>
      <c r="F70" s="632" t="s">
        <v>454</v>
      </c>
      <c r="G70" s="632" t="s">
        <v>455</v>
      </c>
      <c r="H70" s="632" t="s">
        <v>456</v>
      </c>
    </row>
    <row r="71" spans="2:8" x14ac:dyDescent="0.25">
      <c r="B71" s="594"/>
      <c r="C71" s="635" t="s">
        <v>315</v>
      </c>
      <c r="D71" s="632"/>
      <c r="E71" s="636">
        <f>'Market Consistent Balance Sheet'!D66</f>
        <v>0</v>
      </c>
      <c r="F71" s="636">
        <f>'Market Consistent Balance Sheet'!E66</f>
        <v>0</v>
      </c>
      <c r="G71" s="636">
        <f>'Market Consistent Balance Sheet'!K66</f>
        <v>0</v>
      </c>
      <c r="H71" s="636">
        <f>'Market Consistent Balance Sheet'!M66</f>
        <v>0</v>
      </c>
    </row>
    <row r="72" spans="2:8" x14ac:dyDescent="0.25">
      <c r="B72" s="594"/>
      <c r="C72" s="632" t="s">
        <v>457</v>
      </c>
      <c r="D72" s="632"/>
      <c r="E72" s="693">
        <f>E71-F64</f>
        <v>0</v>
      </c>
      <c r="F72" s="693">
        <f>F71-E64</f>
        <v>0</v>
      </c>
      <c r="G72" s="693">
        <f>G71-G64</f>
        <v>0</v>
      </c>
      <c r="H72" s="694">
        <f>H71-H64</f>
        <v>0</v>
      </c>
    </row>
  </sheetData>
  <mergeCells count="6">
    <mergeCell ref="B56:B61"/>
    <mergeCell ref="B11:B16"/>
    <mergeCell ref="B20:B25"/>
    <mergeCell ref="B29:B34"/>
    <mergeCell ref="B38:B43"/>
    <mergeCell ref="B47:B52"/>
  </mergeCells>
  <pageMargins left="0.7" right="0.7" top="0.75" bottom="0.75" header="0.3" footer="0.3"/>
  <pageSetup orientation="portrait" horizontalDpi="4294967294" verticalDpi="4294967294" r:id="rId1"/>
  <headerFooter>
    <oddFooter>&amp;L&amp;1#&amp;"Calibri"&amp;10&amp;K000000John Keells Group - Confidential</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2D433-D985-4B14-98EC-56F147970138}">
  <sheetPr codeName="Sheet16">
    <tabColor rgb="FFFFFF99"/>
  </sheetPr>
  <dimension ref="B1:G29"/>
  <sheetViews>
    <sheetView showGridLines="0" workbookViewId="0"/>
  </sheetViews>
  <sheetFormatPr defaultColWidth="9.44140625" defaultRowHeight="13.2" x14ac:dyDescent="0.25"/>
  <cols>
    <col min="1" max="1" width="9.44140625" style="13"/>
    <col min="2" max="2" width="20.44140625" style="13" customWidth="1"/>
    <col min="3" max="3" width="25.5546875" style="13" customWidth="1"/>
    <col min="4" max="4" width="22.5546875" style="13" customWidth="1"/>
    <col min="5" max="5" width="16.44140625" style="13" customWidth="1"/>
    <col min="6" max="6" width="15.5546875" style="13" customWidth="1"/>
    <col min="7" max="7" width="18.5546875" style="13" customWidth="1"/>
    <col min="8" max="16384" width="9.44140625" style="13"/>
  </cols>
  <sheetData>
    <row r="1" spans="2:7" s="34" customFormat="1" x14ac:dyDescent="0.25">
      <c r="B1" s="40" t="s">
        <v>129</v>
      </c>
    </row>
    <row r="2" spans="2:7" s="34" customFormat="1" x14ac:dyDescent="0.25">
      <c r="B2" s="594" t="s">
        <v>433</v>
      </c>
    </row>
    <row r="3" spans="2:7" s="34" customFormat="1" x14ac:dyDescent="0.25">
      <c r="B3" s="179" t="s">
        <v>515</v>
      </c>
    </row>
    <row r="4" spans="2:7" x14ac:dyDescent="0.25">
      <c r="B4" s="594" t="s">
        <v>252</v>
      </c>
      <c r="C4" s="594"/>
      <c r="D4" s="594"/>
      <c r="E4" s="594"/>
      <c r="F4" s="594"/>
      <c r="G4" s="594"/>
    </row>
    <row r="5" spans="2:7" x14ac:dyDescent="0.25">
      <c r="B5" s="594" t="s">
        <v>253</v>
      </c>
      <c r="C5" s="594"/>
      <c r="D5" s="594"/>
      <c r="E5" s="594"/>
      <c r="F5" s="594"/>
      <c r="G5" s="594"/>
    </row>
    <row r="7" spans="2:7" ht="13.8" thickBot="1" x14ac:dyDescent="0.3">
      <c r="B7" s="594"/>
      <c r="C7" s="594"/>
      <c r="D7" s="594"/>
      <c r="E7" s="594"/>
      <c r="F7" s="594"/>
      <c r="G7" s="647" t="s">
        <v>435</v>
      </c>
    </row>
    <row r="8" spans="2:7" ht="39.6" x14ac:dyDescent="0.25">
      <c r="B8" s="180" t="s">
        <v>98</v>
      </c>
      <c r="C8" s="181" t="s">
        <v>439</v>
      </c>
      <c r="D8" s="181" t="s">
        <v>440</v>
      </c>
      <c r="E8" s="181" t="s">
        <v>182</v>
      </c>
      <c r="F8" s="181" t="s">
        <v>441</v>
      </c>
      <c r="G8" s="182" t="s">
        <v>442</v>
      </c>
    </row>
    <row r="9" spans="2:7" x14ac:dyDescent="0.25">
      <c r="B9" s="188" t="s">
        <v>463</v>
      </c>
      <c r="C9" s="413" t="s">
        <v>480</v>
      </c>
      <c r="D9" s="186" t="s">
        <v>469</v>
      </c>
      <c r="E9" s="186" t="s">
        <v>486</v>
      </c>
      <c r="F9" s="186" t="s">
        <v>487</v>
      </c>
      <c r="G9" s="187" t="s">
        <v>488</v>
      </c>
    </row>
    <row r="10" spans="2:7" x14ac:dyDescent="0.25">
      <c r="B10" s="189" t="s">
        <v>308</v>
      </c>
      <c r="C10" s="410"/>
      <c r="D10" s="661"/>
      <c r="E10" s="661"/>
      <c r="F10" s="661"/>
      <c r="G10" s="641"/>
    </row>
    <row r="11" spans="2:7" x14ac:dyDescent="0.25">
      <c r="B11" s="189" t="s">
        <v>309</v>
      </c>
      <c r="C11" s="410"/>
      <c r="D11" s="661"/>
      <c r="E11" s="661"/>
      <c r="F11" s="661"/>
      <c r="G11" s="641"/>
    </row>
    <row r="12" spans="2:7" x14ac:dyDescent="0.25">
      <c r="B12" s="189" t="s">
        <v>471</v>
      </c>
      <c r="C12" s="410"/>
      <c r="D12" s="661"/>
      <c r="E12" s="661"/>
      <c r="F12" s="661"/>
      <c r="G12" s="641"/>
    </row>
    <row r="13" spans="2:7" x14ac:dyDescent="0.25">
      <c r="B13" s="189" t="s">
        <v>472</v>
      </c>
      <c r="C13" s="410"/>
      <c r="D13" s="661"/>
      <c r="E13" s="661"/>
      <c r="F13" s="661"/>
      <c r="G13" s="641"/>
    </row>
    <row r="14" spans="2:7" x14ac:dyDescent="0.25">
      <c r="B14" s="189" t="s">
        <v>473</v>
      </c>
      <c r="C14" s="410"/>
      <c r="D14" s="661"/>
      <c r="E14" s="661"/>
      <c r="F14" s="661"/>
      <c r="G14" s="641"/>
    </row>
    <row r="15" spans="2:7" x14ac:dyDescent="0.25">
      <c r="B15" s="189" t="s">
        <v>474</v>
      </c>
      <c r="C15" s="410"/>
      <c r="D15" s="661"/>
      <c r="E15" s="661"/>
      <c r="F15" s="661"/>
      <c r="G15" s="641"/>
    </row>
    <row r="16" spans="2:7" x14ac:dyDescent="0.25">
      <c r="B16" s="189"/>
      <c r="C16" s="410"/>
      <c r="D16" s="593"/>
      <c r="E16" s="593"/>
      <c r="F16" s="593"/>
      <c r="G16" s="639"/>
    </row>
    <row r="17" spans="2:7" ht="15" customHeight="1" thickBot="1" x14ac:dyDescent="0.3">
      <c r="B17" s="543" t="s">
        <v>444</v>
      </c>
      <c r="C17" s="544"/>
      <c r="D17" s="684">
        <f>SUM(D10:D15)</f>
        <v>0</v>
      </c>
      <c r="E17" s="684">
        <f>SUM(E10:E15)</f>
        <v>0</v>
      </c>
      <c r="F17" s="684">
        <f>SUM(F10:F15)</f>
        <v>0</v>
      </c>
      <c r="G17" s="531">
        <f>SUM(G10:G15)</f>
        <v>0</v>
      </c>
    </row>
    <row r="18" spans="2:7" x14ac:dyDescent="0.25">
      <c r="B18" s="190"/>
      <c r="C18" s="190"/>
      <c r="D18" s="190"/>
      <c r="E18" s="190"/>
      <c r="F18" s="594"/>
      <c r="G18" s="594"/>
    </row>
    <row r="19" spans="2:7" x14ac:dyDescent="0.25">
      <c r="B19" s="191" t="s">
        <v>450</v>
      </c>
      <c r="C19" s="191"/>
      <c r="D19" s="190"/>
      <c r="E19" s="190"/>
      <c r="F19" s="594"/>
      <c r="G19" s="594"/>
    </row>
    <row r="20" spans="2:7" x14ac:dyDescent="0.25">
      <c r="B20" s="190" t="s">
        <v>491</v>
      </c>
      <c r="C20" s="190"/>
      <c r="D20" s="190"/>
      <c r="E20" s="594"/>
      <c r="F20" s="594"/>
      <c r="G20" s="594"/>
    </row>
    <row r="22" spans="2:7" x14ac:dyDescent="0.25">
      <c r="B22" s="631"/>
      <c r="C22" s="631"/>
      <c r="D22" s="631"/>
      <c r="E22" s="594"/>
      <c r="F22" s="594"/>
      <c r="G22" s="594"/>
    </row>
    <row r="23" spans="2:7" x14ac:dyDescent="0.25">
      <c r="B23" s="631"/>
      <c r="C23" s="631"/>
      <c r="D23" s="631"/>
      <c r="E23" s="594"/>
      <c r="F23" s="594"/>
      <c r="G23" s="594"/>
    </row>
    <row r="24" spans="2:7" x14ac:dyDescent="0.25">
      <c r="B24" s="594"/>
      <c r="C24" s="695"/>
      <c r="D24" s="631"/>
      <c r="E24" s="631"/>
      <c r="F24" s="594"/>
      <c r="G24" s="594"/>
    </row>
    <row r="25" spans="2:7" ht="26.4" x14ac:dyDescent="0.25">
      <c r="B25" s="632" t="s">
        <v>452</v>
      </c>
      <c r="C25" s="632"/>
      <c r="D25" s="635" t="s">
        <v>453</v>
      </c>
      <c r="E25" s="635" t="s">
        <v>454</v>
      </c>
      <c r="F25" s="635" t="s">
        <v>455</v>
      </c>
      <c r="G25" s="635" t="s">
        <v>456</v>
      </c>
    </row>
    <row r="26" spans="2:7" x14ac:dyDescent="0.25">
      <c r="B26" s="635" t="s">
        <v>516</v>
      </c>
      <c r="C26" s="632"/>
      <c r="D26" s="696">
        <f>'Market Consistent Balance Sheet'!D67</f>
        <v>0</v>
      </c>
      <c r="E26" s="696">
        <f>'Market Consistent Balance Sheet'!E67</f>
        <v>0</v>
      </c>
      <c r="F26" s="696">
        <f>'Market Consistent Balance Sheet'!K67</f>
        <v>0</v>
      </c>
      <c r="G26" s="696">
        <f>'Market Consistent Balance Sheet'!M67</f>
        <v>0</v>
      </c>
    </row>
    <row r="27" spans="2:7" x14ac:dyDescent="0.25">
      <c r="B27" s="632" t="s">
        <v>457</v>
      </c>
      <c r="C27" s="632"/>
      <c r="D27" s="697">
        <f>D26-E17</f>
        <v>0</v>
      </c>
      <c r="E27" s="697">
        <f>E26-D17</f>
        <v>0</v>
      </c>
      <c r="F27" s="697">
        <f>F26-F17</f>
        <v>0</v>
      </c>
      <c r="G27" s="697">
        <f>G26-G17</f>
        <v>0</v>
      </c>
    </row>
    <row r="28" spans="2:7" x14ac:dyDescent="0.25">
      <c r="B28" s="594"/>
      <c r="C28" s="594"/>
      <c r="D28" s="631"/>
      <c r="E28" s="631"/>
      <c r="F28" s="631"/>
      <c r="G28" s="594"/>
    </row>
    <row r="29" spans="2:7" x14ac:dyDescent="0.25">
      <c r="B29" s="594"/>
      <c r="C29" s="594"/>
      <c r="D29" s="631"/>
      <c r="E29" s="631"/>
      <c r="F29" s="631"/>
      <c r="G29" s="594"/>
    </row>
  </sheetData>
  <pageMargins left="0.7" right="0.7" top="0.75" bottom="0.75" header="0.3" footer="0.3"/>
  <pageSetup orientation="portrait" horizontalDpi="4294967294" verticalDpi="4294967294" r:id="rId1"/>
  <headerFooter>
    <oddFooter>&amp;L&amp;1#&amp;"Calibri"&amp;10&amp;K000000John Keells Group - Confidential</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669F7-0CE2-4671-AF5F-25784EED2EC3}">
  <sheetPr>
    <tabColor rgb="FFFFFF99"/>
  </sheetPr>
  <dimension ref="B1:H32"/>
  <sheetViews>
    <sheetView showGridLines="0" workbookViewId="0"/>
  </sheetViews>
  <sheetFormatPr defaultColWidth="9.44140625" defaultRowHeight="13.2" x14ac:dyDescent="0.25"/>
  <cols>
    <col min="1" max="1" width="9.44140625" style="13"/>
    <col min="2" max="2" width="6.5546875" style="13" customWidth="1"/>
    <col min="3" max="3" width="23.44140625" style="13" customWidth="1"/>
    <col min="4" max="4" width="17.5546875" style="13" customWidth="1"/>
    <col min="5" max="5" width="24" style="13" customWidth="1"/>
    <col min="6" max="8" width="16.88671875" style="13" customWidth="1"/>
    <col min="9" max="16384" width="9.44140625" style="13"/>
  </cols>
  <sheetData>
    <row r="1" spans="2:8" s="34" customFormat="1" x14ac:dyDescent="0.25">
      <c r="B1" s="40" t="s">
        <v>131</v>
      </c>
    </row>
    <row r="2" spans="2:8" s="34" customFormat="1" x14ac:dyDescent="0.25">
      <c r="B2" s="594" t="s">
        <v>433</v>
      </c>
    </row>
    <row r="3" spans="2:8" s="34" customFormat="1" x14ac:dyDescent="0.25">
      <c r="B3" s="15" t="s">
        <v>517</v>
      </c>
    </row>
    <row r="4" spans="2:8" x14ac:dyDescent="0.25">
      <c r="B4" s="594" t="s">
        <v>518</v>
      </c>
      <c r="C4" s="200"/>
      <c r="D4" s="594"/>
      <c r="E4" s="594"/>
      <c r="F4" s="594"/>
      <c r="G4" s="594"/>
      <c r="H4" s="594"/>
    </row>
    <row r="5" spans="2:8" x14ac:dyDescent="0.25">
      <c r="B5" s="594" t="s">
        <v>253</v>
      </c>
      <c r="C5" s="200"/>
      <c r="D5" s="594"/>
      <c r="E5" s="594"/>
      <c r="F5" s="594"/>
      <c r="G5" s="594"/>
      <c r="H5" s="594"/>
    </row>
    <row r="6" spans="2:8" x14ac:dyDescent="0.25">
      <c r="B6" s="594"/>
      <c r="C6" s="200"/>
      <c r="D6" s="200"/>
      <c r="E6" s="594"/>
      <c r="F6" s="594"/>
      <c r="G6" s="594"/>
      <c r="H6" s="594"/>
    </row>
    <row r="7" spans="2:8" ht="13.8" thickBot="1" x14ac:dyDescent="0.3">
      <c r="B7" s="594"/>
      <c r="C7" s="594"/>
      <c r="D7" s="594"/>
      <c r="E7" s="594"/>
      <c r="F7" s="594"/>
      <c r="G7" s="594"/>
      <c r="H7" s="647" t="s">
        <v>435</v>
      </c>
    </row>
    <row r="8" spans="2:8" s="15" customFormat="1" ht="51" customHeight="1" x14ac:dyDescent="0.25">
      <c r="B8" s="180" t="s">
        <v>468</v>
      </c>
      <c r="C8" s="213" t="s">
        <v>485</v>
      </c>
      <c r="D8" s="181" t="s">
        <v>439</v>
      </c>
      <c r="E8" s="181" t="s">
        <v>440</v>
      </c>
      <c r="F8" s="181" t="s">
        <v>182</v>
      </c>
      <c r="G8" s="181" t="s">
        <v>441</v>
      </c>
      <c r="H8" s="182" t="s">
        <v>442</v>
      </c>
    </row>
    <row r="9" spans="2:8" x14ac:dyDescent="0.25">
      <c r="B9" s="665"/>
      <c r="C9" s="214" t="s">
        <v>463</v>
      </c>
      <c r="D9" s="214" t="s">
        <v>480</v>
      </c>
      <c r="E9" s="215" t="s">
        <v>469</v>
      </c>
      <c r="F9" s="215" t="s">
        <v>486</v>
      </c>
      <c r="G9" s="216" t="s">
        <v>487</v>
      </c>
      <c r="H9" s="217" t="s">
        <v>488</v>
      </c>
    </row>
    <row r="10" spans="2:8" x14ac:dyDescent="0.25">
      <c r="B10" s="638">
        <v>1</v>
      </c>
      <c r="C10" s="199" t="s">
        <v>492</v>
      </c>
      <c r="D10" s="199"/>
      <c r="E10" s="657"/>
      <c r="F10" s="657"/>
      <c r="G10" s="657"/>
      <c r="H10" s="658"/>
    </row>
    <row r="11" spans="2:8" x14ac:dyDescent="0.25">
      <c r="B11" s="1008"/>
      <c r="C11" s="198" t="s">
        <v>308</v>
      </c>
      <c r="D11" s="198"/>
      <c r="E11" s="661"/>
      <c r="F11" s="661"/>
      <c r="G11" s="661"/>
      <c r="H11" s="641"/>
    </row>
    <row r="12" spans="2:8" x14ac:dyDescent="0.25">
      <c r="B12" s="1008"/>
      <c r="C12" s="198" t="s">
        <v>309</v>
      </c>
      <c r="D12" s="198"/>
      <c r="E12" s="661"/>
      <c r="F12" s="661"/>
      <c r="G12" s="661"/>
      <c r="H12" s="641"/>
    </row>
    <row r="13" spans="2:8" x14ac:dyDescent="0.25">
      <c r="B13" s="1008"/>
      <c r="C13" s="198" t="s">
        <v>471</v>
      </c>
      <c r="D13" s="198"/>
      <c r="E13" s="661"/>
      <c r="F13" s="661"/>
      <c r="G13" s="661"/>
      <c r="H13" s="641"/>
    </row>
    <row r="14" spans="2:8" x14ac:dyDescent="0.25">
      <c r="B14" s="638"/>
      <c r="C14" s="199" t="s">
        <v>448</v>
      </c>
      <c r="D14" s="199"/>
      <c r="E14" s="662">
        <f>SUM(E11:E13)</f>
        <v>0</v>
      </c>
      <c r="F14" s="662">
        <f>SUM(F11:F13)</f>
        <v>0</v>
      </c>
      <c r="G14" s="662">
        <f>SUM(G11:G13)</f>
        <v>0</v>
      </c>
      <c r="H14" s="641">
        <f>SUM(H11:H13)</f>
        <v>0</v>
      </c>
    </row>
    <row r="15" spans="2:8" ht="30.75" customHeight="1" x14ac:dyDescent="0.25">
      <c r="B15" s="638">
        <v>2</v>
      </c>
      <c r="C15" s="199" t="s">
        <v>490</v>
      </c>
      <c r="D15" s="199"/>
      <c r="E15" s="659"/>
      <c r="F15" s="659"/>
      <c r="G15" s="657"/>
      <c r="H15" s="658"/>
    </row>
    <row r="16" spans="2:8" x14ac:dyDescent="0.25">
      <c r="B16" s="1008"/>
      <c r="C16" s="198" t="s">
        <v>308</v>
      </c>
      <c r="D16" s="198"/>
      <c r="E16" s="661"/>
      <c r="F16" s="661"/>
      <c r="G16" s="661"/>
      <c r="H16" s="641"/>
    </row>
    <row r="17" spans="2:8" x14ac:dyDescent="0.25">
      <c r="B17" s="1008"/>
      <c r="C17" s="198" t="s">
        <v>309</v>
      </c>
      <c r="D17" s="198"/>
      <c r="E17" s="661"/>
      <c r="F17" s="661"/>
      <c r="G17" s="661"/>
      <c r="H17" s="641"/>
    </row>
    <row r="18" spans="2:8" x14ac:dyDescent="0.25">
      <c r="B18" s="1008"/>
      <c r="C18" s="198" t="s">
        <v>471</v>
      </c>
      <c r="D18" s="198"/>
      <c r="E18" s="661"/>
      <c r="F18" s="661"/>
      <c r="G18" s="661"/>
      <c r="H18" s="641"/>
    </row>
    <row r="19" spans="2:8" x14ac:dyDescent="0.25">
      <c r="B19" s="1008"/>
      <c r="C19" s="218" t="s">
        <v>448</v>
      </c>
      <c r="D19" s="218"/>
      <c r="E19" s="662">
        <f>SUM(E16:E18)</f>
        <v>0</v>
      </c>
      <c r="F19" s="662">
        <f>SUM(F16:F18)</f>
        <v>0</v>
      </c>
      <c r="G19" s="662">
        <f>SUM(G16:G18)</f>
        <v>0</v>
      </c>
      <c r="H19" s="641">
        <f>SUM(H16:H18)</f>
        <v>0</v>
      </c>
    </row>
    <row r="20" spans="2:8" x14ac:dyDescent="0.25">
      <c r="B20" s="638"/>
      <c r="C20" s="219"/>
      <c r="D20" s="219"/>
      <c r="E20" s="662"/>
      <c r="F20" s="662"/>
      <c r="G20" s="662"/>
      <c r="H20" s="642"/>
    </row>
    <row r="21" spans="2:8" s="34" customFormat="1" ht="13.8" thickBot="1" x14ac:dyDescent="0.3">
      <c r="B21" s="540"/>
      <c r="C21" s="539" t="s">
        <v>449</v>
      </c>
      <c r="D21" s="539"/>
      <c r="E21" s="541">
        <f>E14+E19</f>
        <v>0</v>
      </c>
      <c r="F21" s="541">
        <f>F14+F19</f>
        <v>0</v>
      </c>
      <c r="G21" s="541">
        <f>G14+G19</f>
        <v>0</v>
      </c>
      <c r="H21" s="531">
        <f>H14+H19</f>
        <v>0</v>
      </c>
    </row>
    <row r="22" spans="2:8" x14ac:dyDescent="0.25">
      <c r="B22" s="666" t="s">
        <v>493</v>
      </c>
      <c r="C22" s="15" t="s">
        <v>450</v>
      </c>
      <c r="D22" s="15"/>
      <c r="E22" s="594"/>
      <c r="F22" s="594"/>
      <c r="G22" s="594"/>
      <c r="H22" s="594"/>
    </row>
    <row r="23" spans="2:8" x14ac:dyDescent="0.25">
      <c r="B23" s="594"/>
      <c r="C23" s="190" t="s">
        <v>491</v>
      </c>
      <c r="D23" s="190"/>
      <c r="E23" s="594"/>
      <c r="F23" s="594"/>
      <c r="G23" s="594"/>
      <c r="H23" s="594"/>
    </row>
    <row r="25" spans="2:8" x14ac:dyDescent="0.25">
      <c r="B25" s="594"/>
      <c r="C25" s="631"/>
      <c r="D25" s="631"/>
      <c r="E25" s="631"/>
      <c r="F25" s="631"/>
      <c r="G25" s="631"/>
      <c r="H25" s="594"/>
    </row>
    <row r="29" spans="2:8" x14ac:dyDescent="0.25">
      <c r="B29" s="594"/>
      <c r="C29" s="211"/>
      <c r="D29" s="632"/>
      <c r="E29" s="632"/>
      <c r="F29" s="632"/>
      <c r="G29" s="632"/>
      <c r="H29" s="632"/>
    </row>
    <row r="30" spans="2:8" x14ac:dyDescent="0.25">
      <c r="B30" s="594"/>
      <c r="C30" s="211" t="s">
        <v>477</v>
      </c>
      <c r="D30" s="632"/>
      <c r="E30" s="635" t="s">
        <v>453</v>
      </c>
      <c r="F30" s="632" t="s">
        <v>454</v>
      </c>
      <c r="G30" s="632" t="s">
        <v>455</v>
      </c>
      <c r="H30" s="632" t="s">
        <v>456</v>
      </c>
    </row>
    <row r="31" spans="2:8" ht="26.4" x14ac:dyDescent="0.25">
      <c r="B31" s="594"/>
      <c r="C31" s="635" t="s">
        <v>519</v>
      </c>
      <c r="D31" s="632"/>
      <c r="E31" s="636">
        <f>'Market Consistent Balance Sheet'!D60</f>
        <v>0</v>
      </c>
      <c r="F31" s="636">
        <f>'Market Consistent Balance Sheet'!E60</f>
        <v>0</v>
      </c>
      <c r="G31" s="636">
        <f>'Market Consistent Balance Sheet'!K60</f>
        <v>0</v>
      </c>
      <c r="H31" s="636">
        <f>'Market Consistent Balance Sheet'!M60</f>
        <v>0</v>
      </c>
    </row>
    <row r="32" spans="2:8" x14ac:dyDescent="0.25">
      <c r="B32" s="594"/>
      <c r="C32" s="632" t="s">
        <v>457</v>
      </c>
      <c r="D32" s="632"/>
      <c r="E32" s="636">
        <f>E31-F21</f>
        <v>0</v>
      </c>
      <c r="F32" s="636">
        <f>F31-E21</f>
        <v>0</v>
      </c>
      <c r="G32" s="636">
        <f>G31-G21</f>
        <v>0</v>
      </c>
      <c r="H32" s="636">
        <f>H31-H21</f>
        <v>0</v>
      </c>
    </row>
  </sheetData>
  <mergeCells count="2">
    <mergeCell ref="B11:B13"/>
    <mergeCell ref="B16:B19"/>
  </mergeCells>
  <pageMargins left="0.7" right="0.7" top="0.75" bottom="0.75" header="0.3" footer="0.3"/>
  <pageSetup orientation="portrait" horizontalDpi="4294967294" verticalDpi="4294967294" r:id="rId1"/>
  <headerFooter>
    <oddFooter>&amp;L&amp;1#&amp;"Calibri"&amp;10&amp;K000000John Keells Group - Confidential</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83E55-772A-42C3-8BE5-547DE71CDC75}">
  <sheetPr>
    <tabColor rgb="FFFFFF99"/>
  </sheetPr>
  <dimension ref="B1:G40"/>
  <sheetViews>
    <sheetView showGridLines="0" workbookViewId="0"/>
  </sheetViews>
  <sheetFormatPr defaultColWidth="8.88671875" defaultRowHeight="13.2" x14ac:dyDescent="0.25"/>
  <cols>
    <col min="1" max="1" width="8.88671875" style="13"/>
    <col min="2" max="2" width="26.44140625" style="13" customWidth="1"/>
    <col min="3" max="3" width="25.5546875" style="13" customWidth="1"/>
    <col min="4" max="4" width="27.44140625" style="13" customWidth="1"/>
    <col min="5" max="5" width="16.44140625" style="13" customWidth="1"/>
    <col min="6" max="6" width="15.5546875" style="13" customWidth="1"/>
    <col min="7" max="7" width="20.44140625" style="13" customWidth="1"/>
    <col min="8" max="16384" width="8.88671875" style="13"/>
  </cols>
  <sheetData>
    <row r="1" spans="2:7" x14ac:dyDescent="0.25">
      <c r="B1" s="40" t="s">
        <v>133</v>
      </c>
      <c r="C1" s="34"/>
      <c r="D1" s="34"/>
      <c r="E1" s="34"/>
      <c r="F1" s="34"/>
      <c r="G1" s="40"/>
    </row>
    <row r="2" spans="2:7" x14ac:dyDescent="0.25">
      <c r="B2" s="594" t="s">
        <v>433</v>
      </c>
      <c r="C2" s="34"/>
      <c r="D2" s="34"/>
      <c r="E2" s="34"/>
      <c r="F2" s="34"/>
      <c r="G2" s="594"/>
    </row>
    <row r="3" spans="2:7" x14ac:dyDescent="0.25">
      <c r="B3" s="179" t="s">
        <v>520</v>
      </c>
      <c r="C3" s="34"/>
      <c r="D3" s="34"/>
      <c r="E3" s="34"/>
      <c r="F3" s="34"/>
      <c r="G3" s="179"/>
    </row>
    <row r="4" spans="2:7" x14ac:dyDescent="0.25">
      <c r="B4" s="594" t="s">
        <v>518</v>
      </c>
      <c r="C4" s="594"/>
      <c r="D4" s="594"/>
      <c r="E4" s="594"/>
      <c r="F4" s="594"/>
      <c r="G4" s="594"/>
    </row>
    <row r="5" spans="2:7" x14ac:dyDescent="0.25">
      <c r="B5" s="594" t="s">
        <v>253</v>
      </c>
      <c r="C5" s="594"/>
      <c r="D5" s="594"/>
      <c r="E5" s="594"/>
      <c r="F5" s="594"/>
      <c r="G5" s="594"/>
    </row>
    <row r="7" spans="2:7" ht="13.8" thickBot="1" x14ac:dyDescent="0.3">
      <c r="B7" s="594"/>
      <c r="C7" s="594"/>
      <c r="D7" s="594"/>
      <c r="E7" s="594"/>
      <c r="F7" s="594"/>
      <c r="G7" s="594" t="s">
        <v>435</v>
      </c>
    </row>
    <row r="8" spans="2:7" ht="39.6" x14ac:dyDescent="0.25">
      <c r="B8" s="180" t="s">
        <v>98</v>
      </c>
      <c r="C8" s="181" t="s">
        <v>439</v>
      </c>
      <c r="D8" s="181" t="s">
        <v>440</v>
      </c>
      <c r="E8" s="181" t="s">
        <v>182</v>
      </c>
      <c r="F8" s="181" t="s">
        <v>441</v>
      </c>
      <c r="G8" s="182" t="s">
        <v>442</v>
      </c>
    </row>
    <row r="9" spans="2:7" x14ac:dyDescent="0.25">
      <c r="B9" s="183"/>
      <c r="C9" s="316"/>
      <c r="D9" s="184"/>
      <c r="E9" s="184"/>
      <c r="F9" s="661"/>
      <c r="G9" s="398"/>
    </row>
    <row r="10" spans="2:7" x14ac:dyDescent="0.25">
      <c r="B10" s="183"/>
      <c r="C10" s="316"/>
      <c r="D10" s="184"/>
      <c r="E10" s="184"/>
      <c r="F10" s="661"/>
      <c r="G10" s="398"/>
    </row>
    <row r="11" spans="2:7" x14ac:dyDescent="0.25">
      <c r="B11" s="183"/>
      <c r="C11" s="316"/>
      <c r="D11" s="184"/>
      <c r="E11" s="184"/>
      <c r="F11" s="661"/>
      <c r="G11" s="641"/>
    </row>
    <row r="12" spans="2:7" x14ac:dyDescent="0.25">
      <c r="B12" s="183"/>
      <c r="C12" s="316"/>
      <c r="D12" s="184"/>
      <c r="E12" s="184"/>
      <c r="F12" s="661"/>
      <c r="G12" s="641"/>
    </row>
    <row r="13" spans="2:7" x14ac:dyDescent="0.25">
      <c r="B13" s="698"/>
      <c r="C13" s="699"/>
      <c r="D13" s="661"/>
      <c r="E13" s="661"/>
      <c r="F13" s="661"/>
      <c r="G13" s="641"/>
    </row>
    <row r="14" spans="2:7" x14ac:dyDescent="0.25">
      <c r="B14" s="698"/>
      <c r="C14" s="699"/>
      <c r="D14" s="661"/>
      <c r="E14" s="661"/>
      <c r="F14" s="661"/>
      <c r="G14" s="641"/>
    </row>
    <row r="15" spans="2:7" x14ac:dyDescent="0.25">
      <c r="B15" s="698"/>
      <c r="C15" s="699"/>
      <c r="D15" s="661"/>
      <c r="E15" s="661"/>
      <c r="F15" s="661"/>
      <c r="G15" s="641"/>
    </row>
    <row r="16" spans="2:7" x14ac:dyDescent="0.25">
      <c r="B16" s="628"/>
      <c r="C16" s="683"/>
      <c r="D16" s="593"/>
      <c r="E16" s="593"/>
      <c r="F16" s="593"/>
      <c r="G16" s="639"/>
    </row>
    <row r="17" spans="2:7" ht="13.8" thickBot="1" x14ac:dyDescent="0.3">
      <c r="B17" s="543" t="s">
        <v>444</v>
      </c>
      <c r="C17" s="544"/>
      <c r="D17" s="684">
        <f>SUM(D9:D14)</f>
        <v>0</v>
      </c>
      <c r="E17" s="684">
        <f>SUM(E9:E14)</f>
        <v>0</v>
      </c>
      <c r="F17" s="684">
        <f>SUM(F9:F14)</f>
        <v>0</v>
      </c>
      <c r="G17" s="700">
        <f>SUM(G9:G14)</f>
        <v>0</v>
      </c>
    </row>
    <row r="21" spans="2:7" x14ac:dyDescent="0.25">
      <c r="B21" s="632" t="s">
        <v>452</v>
      </c>
      <c r="C21" s="632"/>
      <c r="D21" s="635" t="s">
        <v>453</v>
      </c>
      <c r="E21" s="632" t="s">
        <v>454</v>
      </c>
      <c r="F21" s="632" t="s">
        <v>455</v>
      </c>
      <c r="G21" s="632" t="s">
        <v>456</v>
      </c>
    </row>
    <row r="22" spans="2:7" x14ac:dyDescent="0.25">
      <c r="B22" s="635" t="s">
        <v>521</v>
      </c>
      <c r="C22" s="632"/>
      <c r="D22" s="636">
        <f>'Market Consistent Balance Sheet'!D76</f>
        <v>0</v>
      </c>
      <c r="E22" s="636">
        <f>'Market Consistent Balance Sheet'!E76</f>
        <v>0</v>
      </c>
      <c r="F22" s="636">
        <f>'Market Consistent Balance Sheet'!K76</f>
        <v>0</v>
      </c>
      <c r="G22" s="636">
        <f>'Market Consistent Balance Sheet'!L76</f>
        <v>0</v>
      </c>
    </row>
    <row r="23" spans="2:7" x14ac:dyDescent="0.25">
      <c r="B23" s="632" t="s">
        <v>457</v>
      </c>
      <c r="C23" s="632"/>
      <c r="D23" s="694">
        <f>D22-E17</f>
        <v>0</v>
      </c>
      <c r="E23" s="694">
        <f>E22-D17</f>
        <v>0</v>
      </c>
      <c r="F23" s="694">
        <f>F22-F17</f>
        <v>0</v>
      </c>
      <c r="G23" s="694">
        <f>G22-G17</f>
        <v>0</v>
      </c>
    </row>
    <row r="28" spans="2:7" x14ac:dyDescent="0.25">
      <c r="B28" s="594"/>
      <c r="C28" s="695"/>
      <c r="D28" s="631"/>
      <c r="E28" s="631"/>
      <c r="F28" s="594"/>
      <c r="G28" s="594"/>
    </row>
    <row r="32" spans="2:7" x14ac:dyDescent="0.25">
      <c r="B32" s="594"/>
      <c r="C32" s="594"/>
      <c r="D32" s="631"/>
      <c r="E32" s="631"/>
      <c r="F32" s="631"/>
      <c r="G32" s="594"/>
    </row>
    <row r="33" spans="3:6" x14ac:dyDescent="0.25">
      <c r="C33" s="594"/>
      <c r="D33" s="631"/>
      <c r="E33" s="631"/>
      <c r="F33" s="631"/>
    </row>
    <row r="34" spans="3:6" x14ac:dyDescent="0.25">
      <c r="C34" s="594"/>
      <c r="D34" s="631"/>
      <c r="E34" s="631"/>
      <c r="F34" s="631"/>
    </row>
    <row r="35" spans="3:6" x14ac:dyDescent="0.25">
      <c r="C35" s="594"/>
      <c r="D35" s="631"/>
      <c r="E35" s="631"/>
      <c r="F35" s="631"/>
    </row>
    <row r="36" spans="3:6" x14ac:dyDescent="0.25">
      <c r="C36" s="594"/>
      <c r="D36" s="631"/>
      <c r="E36" s="631"/>
      <c r="F36" s="631"/>
    </row>
    <row r="37" spans="3:6" x14ac:dyDescent="0.25">
      <c r="C37" s="594"/>
      <c r="D37" s="695"/>
      <c r="E37" s="631"/>
      <c r="F37" s="631"/>
    </row>
    <row r="38" spans="3:6" x14ac:dyDescent="0.25">
      <c r="C38" s="701"/>
      <c r="D38" s="695"/>
      <c r="E38" s="702"/>
      <c r="F38" s="702"/>
    </row>
    <row r="39" spans="3:6" x14ac:dyDescent="0.25">
      <c r="C39" s="701"/>
      <c r="D39" s="695"/>
      <c r="E39" s="702"/>
      <c r="F39" s="702"/>
    </row>
    <row r="40" spans="3:6" x14ac:dyDescent="0.25">
      <c r="C40" s="701"/>
      <c r="D40" s="594"/>
      <c r="E40" s="702"/>
      <c r="F40" s="702"/>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004D3-C10F-4A72-ADF4-87B123CEBDE3}">
  <sheetPr codeName="Sheet2"/>
  <dimension ref="A1:J59"/>
  <sheetViews>
    <sheetView showGridLines="0" tabSelected="1" topLeftCell="A40" zoomScaleNormal="100" workbookViewId="0">
      <selection activeCell="B57" sqref="B57"/>
    </sheetView>
  </sheetViews>
  <sheetFormatPr defaultColWidth="0" defaultRowHeight="13.2" zeroHeight="1" x14ac:dyDescent="0.25"/>
  <cols>
    <col min="1" max="1" width="12.5546875" style="5" customWidth="1"/>
    <col min="2" max="2" width="25.5546875" style="5" customWidth="1"/>
    <col min="3" max="3" width="19.44140625" style="5" customWidth="1"/>
    <col min="4" max="4" width="13.5546875" style="3" customWidth="1"/>
    <col min="5" max="10" width="9.44140625" style="3" customWidth="1"/>
    <col min="11" max="16384" width="8.88671875" style="5" hidden="1"/>
  </cols>
  <sheetData>
    <row r="1" spans="1:10" x14ac:dyDescent="0.25">
      <c r="A1" s="1"/>
      <c r="B1" s="1"/>
      <c r="C1" s="1"/>
      <c r="D1" s="1"/>
      <c r="E1" s="1"/>
      <c r="F1" s="1"/>
      <c r="G1" s="1"/>
      <c r="H1" s="1"/>
      <c r="I1" s="1"/>
      <c r="J1" s="1"/>
    </row>
    <row r="2" spans="1:10" x14ac:dyDescent="0.25">
      <c r="A2" s="1"/>
      <c r="B2" s="1"/>
      <c r="C2" s="1"/>
      <c r="D2" s="1"/>
      <c r="E2" s="1"/>
      <c r="F2" s="1"/>
      <c r="G2" s="1"/>
      <c r="H2" s="1"/>
      <c r="I2" s="1"/>
      <c r="J2" s="1"/>
    </row>
    <row r="3" spans="1:10" x14ac:dyDescent="0.25">
      <c r="A3" s="1"/>
      <c r="B3" s="1"/>
      <c r="C3" s="1"/>
      <c r="D3" s="1"/>
      <c r="E3" s="1"/>
      <c r="F3" s="1"/>
      <c r="G3" s="1"/>
      <c r="H3" s="1"/>
      <c r="I3" s="1"/>
      <c r="J3" s="1"/>
    </row>
    <row r="4" spans="1:10" x14ac:dyDescent="0.25">
      <c r="A4" s="1"/>
      <c r="B4" s="1"/>
      <c r="C4" s="1"/>
      <c r="D4" s="1"/>
      <c r="E4" s="1"/>
      <c r="F4" s="1"/>
      <c r="G4" s="1"/>
      <c r="H4" s="1"/>
      <c r="I4" s="1"/>
      <c r="J4" s="1"/>
    </row>
    <row r="5" spans="1:10" x14ac:dyDescent="0.25">
      <c r="A5" s="957" t="s">
        <v>88</v>
      </c>
      <c r="B5" s="957"/>
      <c r="C5" s="957"/>
      <c r="D5" s="957"/>
      <c r="E5" s="957"/>
      <c r="F5" s="957"/>
      <c r="G5" s="957"/>
      <c r="H5" s="957"/>
      <c r="I5" s="957"/>
      <c r="J5" s="957"/>
    </row>
    <row r="6" spans="1:10" x14ac:dyDescent="0.25">
      <c r="A6" s="1"/>
      <c r="B6" s="1" t="s">
        <v>89</v>
      </c>
      <c r="C6" s="1" t="s">
        <v>90</v>
      </c>
      <c r="D6" s="1" t="s">
        <v>91</v>
      </c>
      <c r="E6" s="1"/>
      <c r="F6" s="1"/>
      <c r="G6" s="1"/>
      <c r="H6" s="1"/>
      <c r="I6" s="1"/>
      <c r="J6" s="1"/>
    </row>
    <row r="7" spans="1:10" ht="21" customHeight="1" x14ac:dyDescent="0.25">
      <c r="A7" s="6" t="s">
        <v>92</v>
      </c>
      <c r="B7" s="12"/>
      <c r="C7" s="12"/>
      <c r="D7" s="12"/>
      <c r="E7" s="6"/>
      <c r="F7" s="6"/>
      <c r="G7" s="6"/>
      <c r="H7" s="6"/>
      <c r="I7" s="6"/>
      <c r="J7" s="6"/>
    </row>
    <row r="8" spans="1:10" x14ac:dyDescent="0.25">
      <c r="A8" s="1"/>
      <c r="B8" s="1"/>
      <c r="C8" s="1"/>
      <c r="D8" s="1"/>
      <c r="E8" s="1"/>
      <c r="F8" s="1"/>
      <c r="G8" s="1"/>
      <c r="H8" s="1"/>
      <c r="I8" s="1"/>
      <c r="J8" s="1"/>
    </row>
    <row r="9" spans="1:10" x14ac:dyDescent="0.25">
      <c r="A9" s="3" t="s">
        <v>93</v>
      </c>
      <c r="B9" s="3"/>
      <c r="C9" s="3"/>
      <c r="E9" s="1"/>
      <c r="F9" s="1"/>
      <c r="G9" s="1"/>
      <c r="H9" s="1"/>
      <c r="I9" s="1"/>
      <c r="J9" s="1"/>
    </row>
    <row r="10" spans="1:10" x14ac:dyDescent="0.25">
      <c r="A10" s="1"/>
      <c r="B10" s="1"/>
      <c r="C10" s="1"/>
      <c r="D10" s="1"/>
      <c r="E10" s="1"/>
      <c r="F10" s="1"/>
      <c r="G10" s="1"/>
      <c r="H10" s="1"/>
      <c r="I10" s="1"/>
      <c r="J10" s="1"/>
    </row>
    <row r="11" spans="1:10" ht="14.85" customHeight="1" x14ac:dyDescent="0.25">
      <c r="A11" s="1" t="s">
        <v>94</v>
      </c>
      <c r="B11" s="1"/>
      <c r="C11" s="1"/>
      <c r="D11" s="1"/>
      <c r="E11" s="1"/>
      <c r="F11" s="1"/>
      <c r="G11" s="1"/>
      <c r="H11" s="1"/>
      <c r="I11" s="1"/>
      <c r="J11" s="1"/>
    </row>
    <row r="12" spans="1:10" ht="14.85" customHeight="1" x14ac:dyDescent="0.25">
      <c r="A12" s="1" t="s">
        <v>95</v>
      </c>
      <c r="B12" s="422"/>
      <c r="C12" s="1"/>
      <c r="D12" s="1"/>
      <c r="E12" s="1"/>
      <c r="F12" s="1"/>
      <c r="G12" s="1"/>
      <c r="H12" s="1"/>
      <c r="I12" s="1"/>
      <c r="J12" s="1"/>
    </row>
    <row r="13" spans="1:10" x14ac:dyDescent="0.25">
      <c r="A13" s="1" t="s">
        <v>96</v>
      </c>
      <c r="B13" s="423" t="s">
        <v>97</v>
      </c>
      <c r="C13" s="1" t="s">
        <v>98</v>
      </c>
      <c r="D13" s="1"/>
      <c r="E13" s="1"/>
      <c r="F13" s="1"/>
      <c r="G13" s="1"/>
      <c r="H13" s="1"/>
      <c r="I13" s="1"/>
      <c r="J13" s="1"/>
    </row>
    <row r="14" spans="1:10" ht="14.4" x14ac:dyDescent="0.3">
      <c r="A14" s="7">
        <v>1</v>
      </c>
      <c r="B14" s="11" t="s">
        <v>99</v>
      </c>
      <c r="C14" s="2" t="s">
        <v>100</v>
      </c>
      <c r="D14" s="2"/>
      <c r="E14" s="2"/>
      <c r="F14" s="2"/>
      <c r="G14" s="2"/>
      <c r="H14" s="2"/>
      <c r="I14" s="2"/>
      <c r="J14" s="2"/>
    </row>
    <row r="15" spans="1:10" ht="14.4" x14ac:dyDescent="0.3">
      <c r="A15" s="7">
        <f>A14+1</f>
        <v>2</v>
      </c>
      <c r="B15" s="11" t="s">
        <v>101</v>
      </c>
      <c r="C15" s="2" t="s">
        <v>102</v>
      </c>
      <c r="D15" s="2"/>
      <c r="E15" s="2"/>
      <c r="F15" s="2"/>
      <c r="G15" s="2"/>
      <c r="H15" s="2"/>
      <c r="I15" s="2"/>
      <c r="J15" s="2"/>
    </row>
    <row r="16" spans="1:10" ht="14.4" x14ac:dyDescent="0.3">
      <c r="A16" s="7">
        <f t="shared" ref="A16:A57" si="0">A15+1</f>
        <v>3</v>
      </c>
      <c r="B16" s="424" t="s">
        <v>103</v>
      </c>
      <c r="C16" s="2" t="s">
        <v>104</v>
      </c>
      <c r="D16" s="2"/>
      <c r="E16" s="2"/>
      <c r="F16" s="2"/>
      <c r="G16" s="2"/>
      <c r="H16" s="2"/>
      <c r="I16" s="2"/>
      <c r="J16" s="2"/>
    </row>
    <row r="17" spans="1:10" ht="14.4" x14ac:dyDescent="0.3">
      <c r="A17" s="7">
        <f t="shared" si="0"/>
        <v>4</v>
      </c>
      <c r="B17" s="11" t="s">
        <v>105</v>
      </c>
      <c r="C17" s="2" t="s">
        <v>106</v>
      </c>
      <c r="D17" s="2"/>
      <c r="E17" s="2"/>
      <c r="F17" s="2"/>
      <c r="G17" s="2"/>
      <c r="H17" s="2"/>
      <c r="I17" s="2"/>
      <c r="J17" s="2"/>
    </row>
    <row r="18" spans="1:10" ht="14.4" x14ac:dyDescent="0.3">
      <c r="A18" s="7">
        <f t="shared" si="0"/>
        <v>5</v>
      </c>
      <c r="B18" s="11" t="s">
        <v>107</v>
      </c>
      <c r="C18" s="7" t="s">
        <v>108</v>
      </c>
      <c r="D18" s="2"/>
      <c r="E18" s="2"/>
      <c r="F18" s="2"/>
      <c r="G18" s="2"/>
      <c r="H18" s="2"/>
      <c r="I18" s="2"/>
      <c r="J18" s="2"/>
    </row>
    <row r="19" spans="1:10" ht="14.4" x14ac:dyDescent="0.3">
      <c r="A19" s="7">
        <f t="shared" si="0"/>
        <v>6</v>
      </c>
      <c r="B19" s="425" t="s">
        <v>109</v>
      </c>
      <c r="C19" s="8" t="s">
        <v>110</v>
      </c>
      <c r="D19" s="2"/>
      <c r="E19" s="2"/>
      <c r="F19" s="2"/>
      <c r="G19" s="2"/>
      <c r="H19" s="2"/>
      <c r="I19" s="2"/>
      <c r="J19" s="2"/>
    </row>
    <row r="20" spans="1:10" ht="14.4" x14ac:dyDescent="0.3">
      <c r="A20" s="7">
        <f t="shared" si="0"/>
        <v>7</v>
      </c>
      <c r="B20" s="11" t="s">
        <v>111</v>
      </c>
      <c r="C20" s="8" t="s">
        <v>112</v>
      </c>
      <c r="D20" s="2"/>
      <c r="E20" s="2"/>
      <c r="F20" s="2"/>
      <c r="G20" s="2"/>
      <c r="H20" s="2"/>
      <c r="I20" s="2"/>
      <c r="J20" s="2"/>
    </row>
    <row r="21" spans="1:10" ht="14.4" x14ac:dyDescent="0.3">
      <c r="A21" s="7">
        <f t="shared" si="0"/>
        <v>8</v>
      </c>
      <c r="B21" s="11" t="s">
        <v>113</v>
      </c>
      <c r="C21" s="2" t="s">
        <v>114</v>
      </c>
      <c r="D21" s="2"/>
      <c r="E21" s="2"/>
      <c r="F21" s="2"/>
      <c r="G21" s="2"/>
      <c r="H21" s="2"/>
      <c r="I21" s="2"/>
      <c r="J21" s="2"/>
    </row>
    <row r="22" spans="1:10" ht="14.4" x14ac:dyDescent="0.3">
      <c r="A22" s="7">
        <f t="shared" si="0"/>
        <v>9</v>
      </c>
      <c r="B22" s="11" t="s">
        <v>115</v>
      </c>
      <c r="C22" s="2" t="s">
        <v>116</v>
      </c>
      <c r="D22" s="2"/>
      <c r="E22" s="2"/>
      <c r="F22" s="2"/>
      <c r="G22" s="2"/>
      <c r="H22" s="2"/>
      <c r="I22" s="2"/>
      <c r="J22" s="2"/>
    </row>
    <row r="23" spans="1:10" ht="16.5" hidden="1" customHeight="1" x14ac:dyDescent="0.3">
      <c r="A23" s="7">
        <f t="shared" si="0"/>
        <v>10</v>
      </c>
      <c r="B23" s="11" t="s">
        <v>117</v>
      </c>
      <c r="C23" s="2" t="s">
        <v>118</v>
      </c>
      <c r="D23" s="10"/>
      <c r="E23" s="10"/>
      <c r="F23" s="10"/>
      <c r="G23" s="10"/>
      <c r="H23" s="10"/>
      <c r="I23" s="10"/>
      <c r="J23" s="10"/>
    </row>
    <row r="24" spans="1:10" ht="16.5" hidden="1" customHeight="1" x14ac:dyDescent="0.25">
      <c r="A24" s="7">
        <f t="shared" si="0"/>
        <v>11</v>
      </c>
      <c r="B24" s="9"/>
      <c r="C24" s="10"/>
      <c r="D24" s="10"/>
      <c r="E24" s="10"/>
      <c r="F24" s="10"/>
      <c r="G24" s="10"/>
      <c r="H24" s="10"/>
      <c r="I24" s="10"/>
      <c r="J24" s="10"/>
    </row>
    <row r="25" spans="1:10" ht="16.5" hidden="1" customHeight="1" x14ac:dyDescent="0.25">
      <c r="A25" s="7">
        <f t="shared" si="0"/>
        <v>12</v>
      </c>
      <c r="B25" s="9"/>
      <c r="C25" s="10"/>
      <c r="D25" s="10"/>
      <c r="E25" s="10" t="s">
        <v>119</v>
      </c>
      <c r="F25" s="10"/>
      <c r="G25" s="10"/>
      <c r="H25" s="10"/>
      <c r="I25" s="10"/>
      <c r="J25" s="10"/>
    </row>
    <row r="26" spans="1:10" s="3" customFormat="1" ht="14.4" x14ac:dyDescent="0.3">
      <c r="A26" s="7">
        <f t="shared" si="0"/>
        <v>13</v>
      </c>
      <c r="B26" s="11" t="s">
        <v>120</v>
      </c>
      <c r="C26" s="2" t="s">
        <v>118</v>
      </c>
      <c r="D26" s="4"/>
      <c r="E26" s="4"/>
      <c r="F26" s="4"/>
      <c r="G26" s="4"/>
      <c r="H26" s="4"/>
      <c r="I26" s="4"/>
      <c r="J26" s="4"/>
    </row>
    <row r="27" spans="1:10" s="3" customFormat="1" ht="14.4" x14ac:dyDescent="0.3">
      <c r="A27" s="7">
        <f t="shared" si="0"/>
        <v>14</v>
      </c>
      <c r="B27" s="11" t="s">
        <v>121</v>
      </c>
      <c r="C27" s="4" t="s">
        <v>122</v>
      </c>
      <c r="D27" s="4"/>
      <c r="E27" s="4"/>
      <c r="F27" s="4"/>
      <c r="G27" s="4"/>
      <c r="H27" s="4"/>
      <c r="I27" s="4"/>
      <c r="J27" s="4"/>
    </row>
    <row r="28" spans="1:10" s="3" customFormat="1" ht="14.4" x14ac:dyDescent="0.3">
      <c r="A28" s="7">
        <f t="shared" si="0"/>
        <v>15</v>
      </c>
      <c r="B28" s="11" t="s">
        <v>123</v>
      </c>
      <c r="C28" s="4" t="s">
        <v>124</v>
      </c>
      <c r="D28" s="4"/>
      <c r="E28" s="4"/>
      <c r="F28" s="4"/>
      <c r="G28" s="4"/>
      <c r="H28" s="4"/>
      <c r="I28" s="4"/>
      <c r="J28" s="4"/>
    </row>
    <row r="29" spans="1:10" s="3" customFormat="1" ht="14.4" x14ac:dyDescent="0.3">
      <c r="A29" s="7">
        <f t="shared" si="0"/>
        <v>16</v>
      </c>
      <c r="B29" s="11" t="s">
        <v>125</v>
      </c>
      <c r="C29" s="4" t="s">
        <v>126</v>
      </c>
      <c r="D29" s="2"/>
      <c r="E29" s="2"/>
      <c r="F29" s="2"/>
      <c r="G29" s="2"/>
      <c r="H29" s="2"/>
      <c r="I29" s="2"/>
      <c r="J29" s="2"/>
    </row>
    <row r="30" spans="1:10" s="3" customFormat="1" ht="14.4" x14ac:dyDescent="0.3">
      <c r="A30" s="7">
        <f t="shared" si="0"/>
        <v>17</v>
      </c>
      <c r="B30" s="11" t="s">
        <v>127</v>
      </c>
      <c r="C30" s="2" t="s">
        <v>128</v>
      </c>
      <c r="D30" s="2"/>
      <c r="E30" s="2"/>
      <c r="F30" s="2"/>
      <c r="G30" s="2"/>
      <c r="H30" s="2"/>
      <c r="I30" s="2"/>
      <c r="J30" s="2"/>
    </row>
    <row r="31" spans="1:10" ht="14.4" x14ac:dyDescent="0.3">
      <c r="A31" s="7">
        <f t="shared" si="0"/>
        <v>18</v>
      </c>
      <c r="B31" s="11" t="s">
        <v>129</v>
      </c>
      <c r="C31" s="2" t="s">
        <v>130</v>
      </c>
      <c r="D31" s="1"/>
      <c r="E31" s="1"/>
      <c r="F31" s="1"/>
      <c r="G31" s="1"/>
      <c r="H31" s="1"/>
      <c r="I31" s="1"/>
      <c r="J31" s="1"/>
    </row>
    <row r="32" spans="1:10" ht="14.4" x14ac:dyDescent="0.3">
      <c r="A32" s="7">
        <f t="shared" si="0"/>
        <v>19</v>
      </c>
      <c r="B32" s="11" t="s">
        <v>131</v>
      </c>
      <c r="C32" s="2" t="s">
        <v>132</v>
      </c>
      <c r="D32" s="1"/>
      <c r="E32" s="1"/>
      <c r="F32" s="1"/>
      <c r="G32" s="1"/>
      <c r="H32" s="1"/>
      <c r="I32" s="1"/>
      <c r="J32" s="1"/>
    </row>
    <row r="33" spans="1:10" ht="14.4" x14ac:dyDescent="0.3">
      <c r="A33" s="7">
        <f t="shared" si="0"/>
        <v>20</v>
      </c>
      <c r="B33" s="11" t="s">
        <v>133</v>
      </c>
      <c r="C33" s="2" t="s">
        <v>134</v>
      </c>
      <c r="D33" s="1"/>
      <c r="E33" s="1"/>
      <c r="F33" s="1"/>
      <c r="G33" s="1"/>
      <c r="H33" s="1"/>
      <c r="I33" s="1"/>
      <c r="J33" s="1"/>
    </row>
    <row r="34" spans="1:10" ht="14.4" x14ac:dyDescent="0.3">
      <c r="A34" s="7">
        <f t="shared" si="0"/>
        <v>21</v>
      </c>
      <c r="B34" s="11" t="s">
        <v>135</v>
      </c>
      <c r="C34" s="2" t="s">
        <v>136</v>
      </c>
      <c r="D34" s="1"/>
      <c r="E34" s="1"/>
      <c r="F34" s="1"/>
      <c r="G34" s="1"/>
      <c r="H34" s="1"/>
      <c r="I34" s="1"/>
      <c r="J34" s="1"/>
    </row>
    <row r="35" spans="1:10" ht="14.4" x14ac:dyDescent="0.3">
      <c r="A35" s="7">
        <f t="shared" si="0"/>
        <v>22</v>
      </c>
      <c r="B35" s="11" t="s">
        <v>137</v>
      </c>
      <c r="C35" s="2" t="s">
        <v>138</v>
      </c>
      <c r="D35" s="1"/>
      <c r="E35" s="1"/>
      <c r="F35" s="1"/>
      <c r="G35" s="1"/>
      <c r="H35" s="1"/>
      <c r="I35" s="1"/>
      <c r="J35" s="1"/>
    </row>
    <row r="36" spans="1:10" ht="14.4" x14ac:dyDescent="0.3">
      <c r="A36" s="7">
        <f t="shared" si="0"/>
        <v>23</v>
      </c>
      <c r="B36" s="11" t="s">
        <v>139</v>
      </c>
      <c r="C36" s="2" t="s">
        <v>140</v>
      </c>
      <c r="D36" s="1"/>
      <c r="E36" s="1"/>
      <c r="F36" s="1"/>
      <c r="G36" s="1"/>
      <c r="H36" s="1"/>
      <c r="I36" s="1"/>
      <c r="J36" s="1"/>
    </row>
    <row r="37" spans="1:10" ht="14.4" x14ac:dyDescent="0.3">
      <c r="A37" s="7">
        <f t="shared" si="0"/>
        <v>24</v>
      </c>
      <c r="B37" s="11" t="s">
        <v>141</v>
      </c>
      <c r="C37" s="2" t="s">
        <v>142</v>
      </c>
      <c r="D37" s="1"/>
      <c r="E37" s="1"/>
      <c r="F37" s="1"/>
      <c r="G37" s="1"/>
      <c r="H37" s="1"/>
      <c r="I37" s="1"/>
      <c r="J37" s="1"/>
    </row>
    <row r="38" spans="1:10" ht="14.85" customHeight="1" x14ac:dyDescent="0.3">
      <c r="A38" s="7">
        <f t="shared" si="0"/>
        <v>25</v>
      </c>
      <c r="B38" s="11" t="s">
        <v>143</v>
      </c>
      <c r="C38" s="2" t="s">
        <v>144</v>
      </c>
      <c r="D38" s="1"/>
      <c r="E38" s="1"/>
      <c r="F38" s="1"/>
      <c r="G38" s="1"/>
      <c r="H38" s="1"/>
      <c r="I38" s="1"/>
      <c r="J38" s="1"/>
    </row>
    <row r="39" spans="1:10" ht="14.85" customHeight="1" x14ac:dyDescent="0.3">
      <c r="A39" s="7">
        <f t="shared" si="0"/>
        <v>26</v>
      </c>
      <c r="B39" s="11" t="s">
        <v>145</v>
      </c>
      <c r="C39" s="2" t="s">
        <v>146</v>
      </c>
      <c r="D39" s="1"/>
      <c r="E39" s="1"/>
      <c r="F39" s="1"/>
      <c r="G39" s="1"/>
      <c r="H39" s="1"/>
      <c r="I39" s="1"/>
      <c r="J39" s="1"/>
    </row>
    <row r="40" spans="1:10" ht="14.85" customHeight="1" x14ac:dyDescent="0.3">
      <c r="A40" s="7">
        <f t="shared" si="0"/>
        <v>27</v>
      </c>
      <c r="B40" s="11" t="s">
        <v>147</v>
      </c>
      <c r="C40" s="2" t="s">
        <v>148</v>
      </c>
    </row>
    <row r="41" spans="1:10" ht="14.85" customHeight="1" x14ac:dyDescent="0.3">
      <c r="A41" s="7">
        <f t="shared" si="0"/>
        <v>28</v>
      </c>
      <c r="B41" s="424" t="s">
        <v>149</v>
      </c>
      <c r="C41" s="1" t="s">
        <v>150</v>
      </c>
    </row>
    <row r="42" spans="1:10" ht="14.85" customHeight="1" x14ac:dyDescent="0.3">
      <c r="A42" s="7">
        <f t="shared" si="0"/>
        <v>29</v>
      </c>
      <c r="B42" s="11" t="s">
        <v>151</v>
      </c>
      <c r="C42" s="1" t="s">
        <v>152</v>
      </c>
    </row>
    <row r="43" spans="1:10" ht="14.85" customHeight="1" x14ac:dyDescent="0.3">
      <c r="A43" s="7">
        <f t="shared" si="0"/>
        <v>30</v>
      </c>
      <c r="B43" s="11" t="s">
        <v>153</v>
      </c>
      <c r="C43" s="1" t="s">
        <v>154</v>
      </c>
    </row>
    <row r="44" spans="1:10" ht="14.85" customHeight="1" x14ac:dyDescent="0.3">
      <c r="A44" s="7">
        <f t="shared" si="0"/>
        <v>31</v>
      </c>
      <c r="B44" s="11" t="s">
        <v>155</v>
      </c>
      <c r="C44" s="1" t="s">
        <v>156</v>
      </c>
    </row>
    <row r="45" spans="1:10" ht="14.85" customHeight="1" x14ac:dyDescent="0.3">
      <c r="A45" s="7">
        <f t="shared" si="0"/>
        <v>32</v>
      </c>
      <c r="B45" s="11" t="s">
        <v>157</v>
      </c>
      <c r="C45" s="1" t="s">
        <v>158</v>
      </c>
    </row>
    <row r="46" spans="1:10" ht="14.85" customHeight="1" x14ac:dyDescent="0.3">
      <c r="A46" s="7">
        <f t="shared" si="0"/>
        <v>33</v>
      </c>
      <c r="B46" s="11" t="s">
        <v>159</v>
      </c>
      <c r="C46" s="1" t="s">
        <v>160</v>
      </c>
    </row>
    <row r="47" spans="1:10" ht="14.85" customHeight="1" x14ac:dyDescent="0.3">
      <c r="A47" s="7">
        <f t="shared" si="0"/>
        <v>34</v>
      </c>
      <c r="B47" s="11" t="s">
        <v>161</v>
      </c>
      <c r="C47" s="3" t="s">
        <v>162</v>
      </c>
    </row>
    <row r="48" spans="1:10" ht="14.85" customHeight="1" x14ac:dyDescent="0.3">
      <c r="A48" s="7">
        <f t="shared" si="0"/>
        <v>35</v>
      </c>
      <c r="B48" s="11" t="s">
        <v>51</v>
      </c>
      <c r="C48" s="1" t="s">
        <v>163</v>
      </c>
    </row>
    <row r="49" spans="1:3" ht="14.85" customHeight="1" x14ac:dyDescent="0.3">
      <c r="A49" s="7">
        <f t="shared" si="0"/>
        <v>36</v>
      </c>
      <c r="B49" s="11" t="s">
        <v>164</v>
      </c>
      <c r="C49" s="1" t="s">
        <v>165</v>
      </c>
    </row>
    <row r="50" spans="1:3" ht="14.85" customHeight="1" x14ac:dyDescent="0.3">
      <c r="A50" s="7">
        <f t="shared" si="0"/>
        <v>37</v>
      </c>
      <c r="B50" s="11" t="s">
        <v>166</v>
      </c>
      <c r="C50" s="1" t="s">
        <v>167</v>
      </c>
    </row>
    <row r="51" spans="1:3" ht="14.85" customHeight="1" x14ac:dyDescent="0.3">
      <c r="A51" s="7">
        <f t="shared" si="0"/>
        <v>38</v>
      </c>
      <c r="B51" s="11" t="s">
        <v>168</v>
      </c>
      <c r="C51" s="1" t="s">
        <v>169</v>
      </c>
    </row>
    <row r="52" spans="1:3" ht="14.85" customHeight="1" x14ac:dyDescent="0.3">
      <c r="A52" s="7">
        <f t="shared" si="0"/>
        <v>39</v>
      </c>
      <c r="B52" s="11" t="s">
        <v>170</v>
      </c>
      <c r="C52" s="1" t="s">
        <v>171</v>
      </c>
    </row>
    <row r="53" spans="1:3" ht="14.85" customHeight="1" x14ac:dyDescent="0.3">
      <c r="A53" s="7">
        <f t="shared" si="0"/>
        <v>40</v>
      </c>
      <c r="B53" s="11" t="s">
        <v>172</v>
      </c>
      <c r="C53" s="1" t="s">
        <v>173</v>
      </c>
    </row>
    <row r="54" spans="1:3" ht="14.85" customHeight="1" x14ac:dyDescent="0.3">
      <c r="A54" s="7">
        <f t="shared" si="0"/>
        <v>41</v>
      </c>
      <c r="B54" s="11" t="s">
        <v>992</v>
      </c>
      <c r="C54" s="1" t="s">
        <v>175</v>
      </c>
    </row>
    <row r="55" spans="1:3" ht="14.85" customHeight="1" x14ac:dyDescent="0.3">
      <c r="A55" s="7">
        <f t="shared" si="0"/>
        <v>42</v>
      </c>
      <c r="B55" s="11" t="s">
        <v>994</v>
      </c>
      <c r="C55" s="1" t="s">
        <v>176</v>
      </c>
    </row>
    <row r="56" spans="1:3" ht="14.85" customHeight="1" x14ac:dyDescent="0.3">
      <c r="A56" s="7">
        <f ca="1">A55+1</f>
        <v>43</v>
      </c>
      <c r="B56" s="11" t="s">
        <v>993</v>
      </c>
      <c r="C56" s="1" t="s">
        <v>175</v>
      </c>
    </row>
    <row r="57" spans="1:3" ht="14.85" customHeight="1" x14ac:dyDescent="0.3">
      <c r="A57" s="7">
        <f ca="1">A56+1</f>
        <v>44</v>
      </c>
      <c r="B57" s="11" t="s">
        <v>995</v>
      </c>
      <c r="C57" s="1" t="s">
        <v>176</v>
      </c>
    </row>
    <row r="58" spans="1:3" x14ac:dyDescent="0.25">
      <c r="A58" s="1" t="s">
        <v>177</v>
      </c>
      <c r="B58" s="3"/>
      <c r="C58" s="3"/>
    </row>
    <row r="59" spans="1:3" x14ac:dyDescent="0.25">
      <c r="A59" s="1" t="s">
        <v>178</v>
      </c>
      <c r="B59" s="3"/>
      <c r="C59" s="3"/>
    </row>
  </sheetData>
  <mergeCells count="1">
    <mergeCell ref="A5:J5"/>
  </mergeCells>
  <hyperlinks>
    <hyperlink ref="B14" location="'Market Consistent Balance Sheet'!B1" display="Form MC-BS(A)[AR]" xr:uid="{EF8FB4AB-EAC8-4FD7-B629-378D8DF68DBA}"/>
    <hyperlink ref="B15" location="'Market Consistent Balance Sheet'!B99" display="Form MC-BS(L)[AR]" xr:uid="{1F439EED-4EA0-4616-A307-6194C115442B}"/>
    <hyperlink ref="B23" location="'Note 7 Free Hold - Investment'!B1" display="'Note 7 Free Hold - Investment'!B1" xr:uid="{12A1925E-781B-4367-9583-006AE5D9272D}"/>
    <hyperlink ref="B27" location="'Note 8 Inv - Related parties'!A1" display="Form MC-BS(A) -8 [AR]" xr:uid="{1CA78C5F-8060-4A07-87BD-D27059D9FF57}"/>
    <hyperlink ref="B28" location="'Note 9 Unlis shar &amp; Cor deb inv'!A1" display="Form MC-BS(A) -9 [AR]" xr:uid="{9C3984F8-20DA-4E70-9549-CA02183B1714}"/>
    <hyperlink ref="B29" location="'Note 10 Unrated Corporate Debt '!A1" display="Form MC-BS(A) -10 [AR]" xr:uid="{AF13E387-4317-4E72-BC5C-FF8FEE6D98AE}"/>
    <hyperlink ref="B30" location="'Note 11 Unit Trust and MF'!A1" display="Form MC-BS(A) -11 [AR]" xr:uid="{31EB93D7-1406-4A27-A2B2-604CB156F529}"/>
    <hyperlink ref="B31" location="'Note 12 Gold'!A1" display="Form MC-BS(A) -12 [AR]" xr:uid="{7F54E8E9-5D02-4860-870C-86ED6A333168}"/>
    <hyperlink ref="B38" location="'Table 1A - Unit Trusts'!A1" display="Table 1A" xr:uid="{38FB9ABC-FD4F-4956-84D5-662080708953}"/>
    <hyperlink ref="B39" location="'Table 2A - Liability Breakdown'!A1" display="Table 2A" xr:uid="{DA2BC2B8-DC33-46BE-9340-813152F0B08A}"/>
    <hyperlink ref="B41" location="'Table 2C - Reinsurance Details'!A1" display="Table 2C" xr:uid="{4D199041-812B-427C-BCBE-E9E2D0746055}"/>
    <hyperlink ref="B44" location="'Table 4 Asset Cashflows'!A1" display="Table 4" xr:uid="{BBDE65E4-06BF-4661-B740-065149B889A0}"/>
    <hyperlink ref="B45" location="'Table 5 Liability Cash flows'!A1" display="Table 5" xr:uid="{2B03F6C2-E9FB-4ABE-ACDD-44C42F256641}"/>
    <hyperlink ref="B46" location="'Table 6 Stressed BEL cfs'!A1" display="Table 6" xr:uid="{D17FA027-A26F-417E-811A-1EEF1E7C742F}"/>
    <hyperlink ref="B48" location="'ZC Curve'!A1" display="ZC Curve" xr:uid="{6D995C58-1072-4C98-8D0E-C0C773DDC387}"/>
    <hyperlink ref="B40" location="'Table 2B - Reinsurance'!A1" display="Tabe 2B" xr:uid="{9D80D15C-62DA-430D-A0B4-7F23A330C534}"/>
    <hyperlink ref="B47" location="'Detail of Insurance claim'!A1" display="Detail of Insurance Claim" xr:uid="{923DF1A2-3C60-4319-AD14-A4CDC7E4C66E}"/>
    <hyperlink ref="B16" location="'Market Consistent Balance Sheet'!B131" display="Form MC-BS(E)[AR]" xr:uid="{7129B6ED-DF56-43D1-8604-E8D8E7F69E47}"/>
    <hyperlink ref="B17" location="'Note 1 Government Securities'!A1" display="Form MC-BS(A) -1 [AR]" xr:uid="{A6ECCD5E-DBBB-4AA6-9CDA-A6E47B1B751B}"/>
    <hyperlink ref="B18" location="'Note 2 Debt securities'!A1" display="Form MC-BS(A) -2 [AR]" xr:uid="{2B4B5106-F072-49F9-B75C-B8FABEAE0507}"/>
    <hyperlink ref="B19" location="'Note 3 Ordinary shares'!A1" display="Form MC-BS(A) -3 [AR]" xr:uid="{C97311AF-7519-444F-862E-59FC521CAE4A}"/>
    <hyperlink ref="B20" location="'Note 4 Corporate Debts'!A1" display="Form MC-BS(A) -4[AR]" xr:uid="{A0BB62B6-4DED-430C-A573-9138A10AD50C}"/>
    <hyperlink ref="B21" location="'Note 5 Deposits'!A1" display="Form MC-BS(A) -5[AR]" xr:uid="{3848BC87-D37E-4EAC-A982-2B43E5519C62}"/>
    <hyperlink ref="B22" location="'Note 6 Freehold - Occupied'!A1" display="Form MC-BS(A) -6 [AR]" xr:uid="{CE9B2C5C-6E4B-4004-B4DB-7DA3B137CF02}"/>
    <hyperlink ref="B26" location="'Note 6 Freehold - Occupied'!A1" display="Form MC-BS(A) -7[AR]" xr:uid="{F8746745-8767-4A5C-92E8-8065AB9A4104}"/>
    <hyperlink ref="B43" location="'Table 2E - Coinsurance Details'!A1" display="Table 2E" xr:uid="{728D8178-D434-4EA6-A327-E72D19F5A8DE}"/>
    <hyperlink ref="B42" location="'Table 2D - Coinsurance'!A1" display="Tabe 2D" xr:uid="{C25D9EAA-4621-4224-A6D2-F4E6FACDA825}"/>
    <hyperlink ref="C26" location="'Note 6 Freehold - Occupied'!B1" display="'Note 6 Freehold - Occupied'!B1" xr:uid="{392AAB27-BDED-49AD-982D-1A3A7FCB83F5}"/>
    <hyperlink ref="B37" location="'Note 18 Inadmissible Inv Rel'!A1" display="Form MC-BS(A) -18 [AR]" xr:uid="{E665CA17-AFD7-494A-B1CA-1E9DDDA259E9}"/>
    <hyperlink ref="B36" location="'Note 17 Inadmissible shares'!A1" display="Form MC-BS(A) -17 [AR]" xr:uid="{F2E71F95-9DC4-4BB0-927B-6C7244436B62}"/>
    <hyperlink ref="B35" location="'Note 16 Inadmissible L&amp;A'!A1" display="Form MC-BS(A) -16 [AR]" xr:uid="{7C20968C-28D2-4DEA-8BED-33A52B207C90}"/>
    <hyperlink ref="B34" location="'Note 15 Inadmissible Prop,Plant'!A1" display="Form MC-BS(A) -15 [AR]" xr:uid="{9B83DA85-D78A-44EB-B586-F0E15256A670}"/>
    <hyperlink ref="B33" location="'Note14 Other inadmissible asset'!A1" display="Form MC-BS(A) -14 [AR]" xr:uid="{38110CEC-AFCD-4E2E-AAB0-B0F7F8369FD6}"/>
    <hyperlink ref="B32" location="'Note 13 Leasehold Property '!A1" display="Form MC-BS(A) -13 [AR]" xr:uid="{3C29B39C-2C08-48FF-8E84-6FB2775163CB}"/>
    <hyperlink ref="B49" location="'III RCR'!A1" display="RCR" xr:uid="{6CA23E1F-A93C-46F9-AFC1-ECD7B0411104}"/>
    <hyperlink ref="B50" location="'3.1 Asset_Liability Shocks'!A1" display="Asset_Liability Shocks" xr:uid="{D02E9556-1CAD-4C9C-956D-34768E0CD257}"/>
    <hyperlink ref="B51" location="'4 Reinsurance&amp;Coinsurance Risk'!A1" display="Reinsurance&amp;Coinsurance Risk" xr:uid="{CD86643D-7C53-4DBE-9AAF-424C3CFD8083}"/>
    <hyperlink ref="B52" location="'5 Liability Risk Charge'!A1" display="Liability Risk Charge" xr:uid="{06A86DBC-A8A0-4391-AE68-F95ABD18236D}"/>
    <hyperlink ref="B53" location="'7 Catastrophe Risk'!A1" display="Catastrophe Risk" xr:uid="{83B55664-5F97-41F5-BEC1-33707DE3769A}"/>
    <hyperlink ref="B54" location="'Risk Margin_Template3'!A1" display="Risk Margin_Template3" xr:uid="{2BB53C20-7116-42F7-92EF-ED2A014D962B}"/>
    <hyperlink ref="B56" location="'Risk Margin_Template4'!A1" display="Risk Margin_Template4" xr:uid="{AB8C5CD2-1F25-4864-B070-B97FA7EBC06A}"/>
    <hyperlink ref="B55" location="'RiskMargin _CF__Template3'!A1" display="RiskMargin _CF__Template3" xr:uid="{4F1241B0-0852-4FB8-90AA-685645D6EED1}"/>
    <hyperlink ref="B57" location="'RiskMargin _CF__Template4'!A1" display="RiskMargin _CF__Template4" xr:uid="{1C7EAF2A-9912-4BE0-B69E-A3F56FE5C150}"/>
  </hyperlinks>
  <pageMargins left="0.75" right="0.75" top="1" bottom="1" header="0.5" footer="0.5"/>
  <pageSetup orientation="portrait" horizontalDpi="4294967293"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8A549-A198-43AD-97FA-8FE0BEB72722}">
  <sheetPr>
    <tabColor rgb="FFFFFF99"/>
  </sheetPr>
  <dimension ref="B1:G40"/>
  <sheetViews>
    <sheetView showGridLines="0" workbookViewId="0"/>
  </sheetViews>
  <sheetFormatPr defaultColWidth="8.88671875" defaultRowHeight="13.2" x14ac:dyDescent="0.25"/>
  <cols>
    <col min="1" max="1" width="8.88671875" style="13"/>
    <col min="2" max="2" width="26.44140625" style="13" customWidth="1"/>
    <col min="3" max="3" width="25.5546875" style="13" customWidth="1"/>
    <col min="4" max="4" width="25.5546875" style="13" bestFit="1" customWidth="1"/>
    <col min="5" max="5" width="16.44140625" style="13" customWidth="1"/>
    <col min="6" max="6" width="15.5546875" style="13" customWidth="1"/>
    <col min="7" max="7" width="20.44140625" style="13" customWidth="1"/>
    <col min="8" max="16384" width="8.88671875" style="13"/>
  </cols>
  <sheetData>
    <row r="1" spans="2:7" x14ac:dyDescent="0.25">
      <c r="B1" s="40" t="s">
        <v>135</v>
      </c>
      <c r="C1" s="34"/>
      <c r="D1" s="34"/>
      <c r="E1" s="34"/>
      <c r="F1" s="34"/>
      <c r="G1" s="40"/>
    </row>
    <row r="2" spans="2:7" x14ac:dyDescent="0.25">
      <c r="B2" s="594" t="s">
        <v>433</v>
      </c>
      <c r="C2" s="34"/>
      <c r="D2" s="34"/>
      <c r="E2" s="34"/>
      <c r="F2" s="34"/>
      <c r="G2" s="594"/>
    </row>
    <row r="3" spans="2:7" x14ac:dyDescent="0.25">
      <c r="B3" s="179" t="s">
        <v>522</v>
      </c>
      <c r="C3" s="34"/>
      <c r="D3" s="34"/>
      <c r="E3" s="34"/>
      <c r="F3" s="34"/>
      <c r="G3" s="179"/>
    </row>
    <row r="4" spans="2:7" x14ac:dyDescent="0.25">
      <c r="B4" s="594" t="s">
        <v>518</v>
      </c>
      <c r="C4" s="594"/>
      <c r="D4" s="594"/>
      <c r="E4" s="594"/>
      <c r="F4" s="594"/>
      <c r="G4" s="594"/>
    </row>
    <row r="5" spans="2:7" x14ac:dyDescent="0.25">
      <c r="B5" s="594" t="s">
        <v>253</v>
      </c>
      <c r="C5" s="594"/>
      <c r="D5" s="594"/>
      <c r="E5" s="594"/>
      <c r="F5" s="594"/>
      <c r="G5" s="594"/>
    </row>
    <row r="7" spans="2:7" ht="13.8" thickBot="1" x14ac:dyDescent="0.3">
      <c r="B7" s="594"/>
      <c r="C7" s="594"/>
      <c r="D7" s="594"/>
      <c r="E7" s="594"/>
      <c r="F7" s="594"/>
      <c r="G7" s="594" t="s">
        <v>435</v>
      </c>
    </row>
    <row r="8" spans="2:7" ht="39.6" x14ac:dyDescent="0.25">
      <c r="B8" s="180" t="s">
        <v>98</v>
      </c>
      <c r="C8" s="181" t="s">
        <v>439</v>
      </c>
      <c r="D8" s="181" t="s">
        <v>440</v>
      </c>
      <c r="E8" s="181" t="s">
        <v>182</v>
      </c>
      <c r="F8" s="181" t="s">
        <v>441</v>
      </c>
      <c r="G8" s="182" t="s">
        <v>442</v>
      </c>
    </row>
    <row r="9" spans="2:7" x14ac:dyDescent="0.25">
      <c r="B9" s="183"/>
      <c r="C9" s="316"/>
      <c r="D9" s="184"/>
      <c r="E9" s="184"/>
      <c r="F9" s="661"/>
      <c r="G9" s="398"/>
    </row>
    <row r="10" spans="2:7" x14ac:dyDescent="0.25">
      <c r="B10" s="183"/>
      <c r="C10" s="316"/>
      <c r="D10" s="184"/>
      <c r="E10" s="184"/>
      <c r="F10" s="661"/>
      <c r="G10" s="398"/>
    </row>
    <row r="11" spans="2:7" x14ac:dyDescent="0.25">
      <c r="B11" s="183"/>
      <c r="C11" s="316"/>
      <c r="D11" s="184"/>
      <c r="E11" s="184"/>
      <c r="F11" s="661"/>
      <c r="G11" s="641"/>
    </row>
    <row r="12" spans="2:7" x14ac:dyDescent="0.25">
      <c r="B12" s="183"/>
      <c r="C12" s="316"/>
      <c r="D12" s="184"/>
      <c r="E12" s="184"/>
      <c r="F12" s="661"/>
      <c r="G12" s="641"/>
    </row>
    <row r="13" spans="2:7" x14ac:dyDescent="0.25">
      <c r="B13" s="698"/>
      <c r="C13" s="699"/>
      <c r="D13" s="661"/>
      <c r="E13" s="661"/>
      <c r="F13" s="661"/>
      <c r="G13" s="641"/>
    </row>
    <row r="14" spans="2:7" x14ac:dyDescent="0.25">
      <c r="B14" s="698"/>
      <c r="C14" s="699"/>
      <c r="D14" s="661"/>
      <c r="E14" s="661"/>
      <c r="F14" s="661"/>
      <c r="G14" s="641"/>
    </row>
    <row r="15" spans="2:7" x14ac:dyDescent="0.25">
      <c r="B15" s="698"/>
      <c r="C15" s="699"/>
      <c r="D15" s="661"/>
      <c r="E15" s="661"/>
      <c r="F15" s="661"/>
      <c r="G15" s="641"/>
    </row>
    <row r="16" spans="2:7" x14ac:dyDescent="0.25">
      <c r="B16" s="628"/>
      <c r="C16" s="683"/>
      <c r="D16" s="593"/>
      <c r="E16" s="593"/>
      <c r="F16" s="593"/>
      <c r="G16" s="639"/>
    </row>
    <row r="17" spans="2:7" ht="13.8" thickBot="1" x14ac:dyDescent="0.3">
      <c r="B17" s="543" t="s">
        <v>444</v>
      </c>
      <c r="C17" s="544"/>
      <c r="D17" s="684">
        <f>SUM(D9:D14)</f>
        <v>0</v>
      </c>
      <c r="E17" s="684">
        <f>SUM(E9:E14)</f>
        <v>0</v>
      </c>
      <c r="F17" s="684">
        <f>SUM(F9:F14)</f>
        <v>0</v>
      </c>
      <c r="G17" s="700">
        <f>SUM(G9:G14)</f>
        <v>0</v>
      </c>
    </row>
    <row r="21" spans="2:7" x14ac:dyDescent="0.25">
      <c r="B21" s="632" t="s">
        <v>452</v>
      </c>
      <c r="C21" s="632"/>
      <c r="D21" s="635" t="s">
        <v>453</v>
      </c>
      <c r="E21" s="632" t="s">
        <v>454</v>
      </c>
      <c r="F21" s="632" t="s">
        <v>455</v>
      </c>
      <c r="G21" s="632" t="s">
        <v>456</v>
      </c>
    </row>
    <row r="22" spans="2:7" ht="26.4" x14ac:dyDescent="0.25">
      <c r="B22" s="635" t="s">
        <v>136</v>
      </c>
      <c r="C22" s="632"/>
      <c r="D22" s="636">
        <f>'Market Consistent Balance Sheet'!D79</f>
        <v>0</v>
      </c>
      <c r="E22" s="636">
        <f>'Market Consistent Balance Sheet'!E79</f>
        <v>0</v>
      </c>
      <c r="F22" s="636">
        <f>'Market Consistent Balance Sheet'!K79</f>
        <v>0</v>
      </c>
      <c r="G22" s="636">
        <f>'Market Consistent Balance Sheet'!L79</f>
        <v>0</v>
      </c>
    </row>
    <row r="23" spans="2:7" x14ac:dyDescent="0.25">
      <c r="B23" s="632" t="s">
        <v>457</v>
      </c>
      <c r="C23" s="632"/>
      <c r="D23" s="694">
        <f>D22-E17</f>
        <v>0</v>
      </c>
      <c r="E23" s="694">
        <f>E22-D17</f>
        <v>0</v>
      </c>
      <c r="F23" s="694">
        <f>F22-F17</f>
        <v>0</v>
      </c>
      <c r="G23" s="694">
        <f>G22-G17</f>
        <v>0</v>
      </c>
    </row>
    <row r="28" spans="2:7" x14ac:dyDescent="0.25">
      <c r="B28" s="594"/>
      <c r="C28" s="695"/>
      <c r="D28" s="631"/>
      <c r="E28" s="631"/>
      <c r="F28" s="594"/>
      <c r="G28" s="594"/>
    </row>
    <row r="32" spans="2:7" x14ac:dyDescent="0.25">
      <c r="B32" s="594"/>
      <c r="C32" s="594"/>
      <c r="D32" s="631"/>
      <c r="E32" s="631"/>
      <c r="F32" s="631"/>
      <c r="G32" s="594"/>
    </row>
    <row r="33" spans="3:6" x14ac:dyDescent="0.25">
      <c r="C33" s="594"/>
      <c r="D33" s="631"/>
      <c r="E33" s="631"/>
      <c r="F33" s="631"/>
    </row>
    <row r="34" spans="3:6" x14ac:dyDescent="0.25">
      <c r="C34" s="594"/>
      <c r="D34" s="631"/>
      <c r="E34" s="631"/>
      <c r="F34" s="631"/>
    </row>
    <row r="35" spans="3:6" x14ac:dyDescent="0.25">
      <c r="C35" s="594"/>
      <c r="D35" s="631"/>
      <c r="E35" s="631"/>
      <c r="F35" s="631"/>
    </row>
    <row r="36" spans="3:6" x14ac:dyDescent="0.25">
      <c r="C36" s="594"/>
      <c r="D36" s="631"/>
      <c r="E36" s="631"/>
      <c r="F36" s="631"/>
    </row>
    <row r="37" spans="3:6" x14ac:dyDescent="0.25">
      <c r="C37" s="594"/>
      <c r="D37" s="695"/>
      <c r="E37" s="631"/>
      <c r="F37" s="631"/>
    </row>
    <row r="38" spans="3:6" x14ac:dyDescent="0.25">
      <c r="C38" s="701"/>
      <c r="D38" s="695"/>
      <c r="E38" s="702"/>
      <c r="F38" s="702"/>
    </row>
    <row r="39" spans="3:6" x14ac:dyDescent="0.25">
      <c r="C39" s="701"/>
      <c r="D39" s="695"/>
      <c r="E39" s="702"/>
      <c r="F39" s="702"/>
    </row>
    <row r="40" spans="3:6" x14ac:dyDescent="0.25">
      <c r="C40" s="701"/>
      <c r="D40" s="594"/>
      <c r="E40" s="702"/>
      <c r="F40" s="702"/>
    </row>
  </sheetData>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0ED50-C1F8-4EC3-8CB5-F655B8BFD520}">
  <sheetPr>
    <tabColor rgb="FFFFFF99"/>
  </sheetPr>
  <dimension ref="B1:G23"/>
  <sheetViews>
    <sheetView showGridLines="0" workbookViewId="0"/>
  </sheetViews>
  <sheetFormatPr defaultColWidth="8.88671875" defaultRowHeight="13.2" x14ac:dyDescent="0.25"/>
  <cols>
    <col min="1" max="1" width="8.88671875" style="13"/>
    <col min="2" max="2" width="20.44140625" style="13" customWidth="1"/>
    <col min="3" max="3" width="25.5546875" style="13" customWidth="1"/>
    <col min="4" max="4" width="24" style="13" customWidth="1"/>
    <col min="5" max="5" width="16.44140625" style="13" customWidth="1"/>
    <col min="6" max="6" width="15.5546875" style="13" customWidth="1"/>
    <col min="7" max="7" width="20.44140625" style="13" customWidth="1"/>
    <col min="8" max="16384" width="8.88671875" style="13"/>
  </cols>
  <sheetData>
    <row r="1" spans="2:7" x14ac:dyDescent="0.25">
      <c r="B1" s="40" t="s">
        <v>137</v>
      </c>
      <c r="C1" s="34"/>
      <c r="D1" s="34"/>
      <c r="E1" s="34"/>
      <c r="F1" s="34"/>
      <c r="G1" s="40"/>
    </row>
    <row r="2" spans="2:7" x14ac:dyDescent="0.25">
      <c r="B2" s="594" t="s">
        <v>433</v>
      </c>
      <c r="C2" s="34"/>
      <c r="D2" s="34"/>
      <c r="E2" s="34"/>
      <c r="F2" s="34"/>
      <c r="G2" s="594"/>
    </row>
    <row r="3" spans="2:7" x14ac:dyDescent="0.25">
      <c r="B3" s="179" t="s">
        <v>523</v>
      </c>
      <c r="C3" s="34"/>
      <c r="D3" s="34"/>
      <c r="E3" s="34"/>
      <c r="F3" s="34"/>
      <c r="G3" s="179"/>
    </row>
    <row r="4" spans="2:7" x14ac:dyDescent="0.25">
      <c r="B4" s="594" t="s">
        <v>518</v>
      </c>
      <c r="C4" s="594"/>
      <c r="D4" s="594"/>
      <c r="E4" s="594"/>
      <c r="F4" s="594"/>
      <c r="G4" s="594"/>
    </row>
    <row r="5" spans="2:7" x14ac:dyDescent="0.25">
      <c r="B5" s="594" t="s">
        <v>253</v>
      </c>
      <c r="C5" s="594"/>
      <c r="D5" s="594"/>
      <c r="E5" s="594"/>
      <c r="F5" s="594"/>
      <c r="G5" s="594"/>
    </row>
    <row r="7" spans="2:7" ht="13.8" thickBot="1" x14ac:dyDescent="0.3">
      <c r="B7" s="594"/>
      <c r="C7" s="594"/>
      <c r="D7" s="594"/>
      <c r="E7" s="594"/>
      <c r="F7" s="594"/>
      <c r="G7" s="594" t="s">
        <v>435</v>
      </c>
    </row>
    <row r="8" spans="2:7" ht="39.6" x14ac:dyDescent="0.25">
      <c r="B8" s="180" t="s">
        <v>98</v>
      </c>
      <c r="C8" s="181" t="s">
        <v>439</v>
      </c>
      <c r="D8" s="181" t="s">
        <v>440</v>
      </c>
      <c r="E8" s="181" t="s">
        <v>182</v>
      </c>
      <c r="F8" s="181" t="s">
        <v>441</v>
      </c>
      <c r="G8" s="182" t="s">
        <v>442</v>
      </c>
    </row>
    <row r="9" spans="2:7" x14ac:dyDescent="0.25">
      <c r="B9" s="185"/>
      <c r="C9" s="414"/>
      <c r="D9" s="186"/>
      <c r="E9" s="186"/>
      <c r="F9" s="186"/>
      <c r="G9" s="187"/>
    </row>
    <row r="10" spans="2:7" x14ac:dyDescent="0.25">
      <c r="B10" s="698"/>
      <c r="C10" s="699"/>
      <c r="D10" s="661"/>
      <c r="E10" s="661"/>
      <c r="F10" s="661"/>
      <c r="G10" s="641"/>
    </row>
    <row r="11" spans="2:7" x14ac:dyDescent="0.25">
      <c r="B11" s="698"/>
      <c r="C11" s="699"/>
      <c r="D11" s="661"/>
      <c r="E11" s="661"/>
      <c r="F11" s="661"/>
      <c r="G11" s="641"/>
    </row>
    <row r="12" spans="2:7" x14ac:dyDescent="0.25">
      <c r="B12" s="698"/>
      <c r="C12" s="699"/>
      <c r="D12" s="661"/>
      <c r="E12" s="661"/>
      <c r="F12" s="661"/>
      <c r="G12" s="641"/>
    </row>
    <row r="13" spans="2:7" x14ac:dyDescent="0.25">
      <c r="B13" s="698"/>
      <c r="C13" s="699"/>
      <c r="D13" s="661"/>
      <c r="E13" s="661"/>
      <c r="F13" s="661"/>
      <c r="G13" s="641"/>
    </row>
    <row r="14" spans="2:7" x14ac:dyDescent="0.25">
      <c r="B14" s="698"/>
      <c r="C14" s="699"/>
      <c r="D14" s="661"/>
      <c r="E14" s="661"/>
      <c r="F14" s="661"/>
      <c r="G14" s="641"/>
    </row>
    <row r="15" spans="2:7" x14ac:dyDescent="0.25">
      <c r="B15" s="698"/>
      <c r="C15" s="699"/>
      <c r="D15" s="661"/>
      <c r="E15" s="661"/>
      <c r="F15" s="661"/>
      <c r="G15" s="641"/>
    </row>
    <row r="16" spans="2:7" x14ac:dyDescent="0.25">
      <c r="B16" s="628"/>
      <c r="C16" s="683"/>
      <c r="D16" s="593"/>
      <c r="E16" s="593"/>
      <c r="F16" s="593"/>
      <c r="G16" s="639"/>
    </row>
    <row r="17" spans="2:7" ht="13.8" thickBot="1" x14ac:dyDescent="0.3">
      <c r="B17" s="543" t="s">
        <v>444</v>
      </c>
      <c r="C17" s="544"/>
      <c r="D17" s="684">
        <f>SUM(D10:D15)</f>
        <v>0</v>
      </c>
      <c r="E17" s="684">
        <f>SUM(E10:E15)</f>
        <v>0</v>
      </c>
      <c r="F17" s="684">
        <f>SUM(F10:F15)</f>
        <v>0</v>
      </c>
      <c r="G17" s="700"/>
    </row>
    <row r="21" spans="2:7" x14ac:dyDescent="0.25">
      <c r="B21" s="632" t="s">
        <v>452</v>
      </c>
      <c r="C21" s="632"/>
      <c r="D21" s="632" t="s">
        <v>453</v>
      </c>
      <c r="E21" s="632" t="s">
        <v>454</v>
      </c>
      <c r="F21" s="632" t="s">
        <v>455</v>
      </c>
      <c r="G21" s="632" t="s">
        <v>456</v>
      </c>
    </row>
    <row r="22" spans="2:7" ht="26.4" x14ac:dyDescent="0.25">
      <c r="B22" s="635" t="s">
        <v>524</v>
      </c>
      <c r="C22" s="632"/>
      <c r="D22" s="636">
        <f>'Market Consistent Balance Sheet'!D80</f>
        <v>0</v>
      </c>
      <c r="E22" s="636">
        <f>'Market Consistent Balance Sheet'!E80</f>
        <v>0</v>
      </c>
      <c r="F22" s="636">
        <f>'Market Consistent Balance Sheet'!K80</f>
        <v>0</v>
      </c>
      <c r="G22" s="636">
        <f>'Market Consistent Balance Sheet'!M80</f>
        <v>0</v>
      </c>
    </row>
    <row r="23" spans="2:7" x14ac:dyDescent="0.25">
      <c r="B23" s="632" t="s">
        <v>457</v>
      </c>
      <c r="C23" s="632"/>
      <c r="D23" s="694">
        <f>D22-E17</f>
        <v>0</v>
      </c>
      <c r="E23" s="694">
        <f>E22-D17</f>
        <v>0</v>
      </c>
      <c r="F23" s="694">
        <f>F22-F17</f>
        <v>0</v>
      </c>
      <c r="G23" s="694">
        <f>G22-G17</f>
        <v>0</v>
      </c>
    </row>
  </sheetData>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2A598-02ED-43B8-8827-D75DA8A6E243}">
  <sheetPr>
    <tabColor rgb="FFFFFF99"/>
  </sheetPr>
  <dimension ref="B1:G40"/>
  <sheetViews>
    <sheetView showGridLines="0" workbookViewId="0"/>
  </sheetViews>
  <sheetFormatPr defaultColWidth="8.88671875" defaultRowHeight="13.2" x14ac:dyDescent="0.25"/>
  <cols>
    <col min="1" max="1" width="8.88671875" style="13"/>
    <col min="2" max="2" width="27.5546875" style="13" customWidth="1"/>
    <col min="3" max="3" width="25.5546875" style="13" customWidth="1"/>
    <col min="4" max="4" width="25.88671875" style="13" customWidth="1"/>
    <col min="5" max="5" width="16.44140625" style="13" customWidth="1"/>
    <col min="6" max="6" width="15.5546875" style="13" customWidth="1"/>
    <col min="7" max="7" width="20.44140625" style="13" customWidth="1"/>
    <col min="8" max="16384" width="8.88671875" style="13"/>
  </cols>
  <sheetData>
    <row r="1" spans="2:7" x14ac:dyDescent="0.25">
      <c r="B1" s="40" t="s">
        <v>139</v>
      </c>
      <c r="C1" s="34"/>
      <c r="D1" s="34"/>
      <c r="E1" s="34"/>
      <c r="F1" s="34"/>
      <c r="G1" s="40"/>
    </row>
    <row r="2" spans="2:7" x14ac:dyDescent="0.25">
      <c r="B2" s="594" t="s">
        <v>433</v>
      </c>
      <c r="C2" s="34"/>
      <c r="D2" s="34"/>
      <c r="E2" s="34"/>
      <c r="F2" s="34"/>
      <c r="G2" s="594"/>
    </row>
    <row r="3" spans="2:7" x14ac:dyDescent="0.25">
      <c r="B3" s="179" t="s">
        <v>525</v>
      </c>
      <c r="C3" s="34"/>
      <c r="D3" s="34"/>
      <c r="E3" s="34"/>
      <c r="F3" s="34"/>
      <c r="G3" s="179"/>
    </row>
    <row r="4" spans="2:7" x14ac:dyDescent="0.25">
      <c r="B4" s="594" t="s">
        <v>518</v>
      </c>
      <c r="C4" s="594"/>
      <c r="D4" s="594"/>
      <c r="E4" s="594"/>
      <c r="F4" s="594"/>
      <c r="G4" s="594"/>
    </row>
    <row r="5" spans="2:7" x14ac:dyDescent="0.25">
      <c r="B5" s="594" t="s">
        <v>253</v>
      </c>
      <c r="C5" s="594"/>
      <c r="D5" s="594"/>
      <c r="E5" s="594"/>
      <c r="F5" s="594"/>
      <c r="G5" s="594"/>
    </row>
    <row r="7" spans="2:7" ht="13.8" thickBot="1" x14ac:dyDescent="0.3">
      <c r="B7" s="594"/>
      <c r="C7" s="594"/>
      <c r="D7" s="594"/>
      <c r="E7" s="594"/>
      <c r="F7" s="594"/>
      <c r="G7" s="594" t="s">
        <v>435</v>
      </c>
    </row>
    <row r="8" spans="2:7" ht="39.6" x14ac:dyDescent="0.25">
      <c r="B8" s="180" t="s">
        <v>98</v>
      </c>
      <c r="C8" s="181" t="s">
        <v>439</v>
      </c>
      <c r="D8" s="181" t="s">
        <v>440</v>
      </c>
      <c r="E8" s="181" t="s">
        <v>182</v>
      </c>
      <c r="F8" s="181" t="s">
        <v>441</v>
      </c>
      <c r="G8" s="182" t="s">
        <v>442</v>
      </c>
    </row>
    <row r="9" spans="2:7" x14ac:dyDescent="0.25">
      <c r="B9" s="183"/>
      <c r="C9" s="316"/>
      <c r="D9" s="184"/>
      <c r="E9" s="184"/>
      <c r="F9" s="661"/>
      <c r="G9" s="398"/>
    </row>
    <row r="10" spans="2:7" x14ac:dyDescent="0.25">
      <c r="B10" s="183"/>
      <c r="C10" s="316"/>
      <c r="D10" s="184"/>
      <c r="E10" s="184"/>
      <c r="F10" s="661"/>
      <c r="G10" s="398"/>
    </row>
    <row r="11" spans="2:7" x14ac:dyDescent="0.25">
      <c r="B11" s="183"/>
      <c r="C11" s="316"/>
      <c r="D11" s="184"/>
      <c r="E11" s="184"/>
      <c r="F11" s="661"/>
      <c r="G11" s="641"/>
    </row>
    <row r="12" spans="2:7" x14ac:dyDescent="0.25">
      <c r="B12" s="183"/>
      <c r="C12" s="316"/>
      <c r="D12" s="184"/>
      <c r="E12" s="184"/>
      <c r="F12" s="661"/>
      <c r="G12" s="641"/>
    </row>
    <row r="13" spans="2:7" x14ac:dyDescent="0.25">
      <c r="B13" s="698"/>
      <c r="C13" s="699"/>
      <c r="D13" s="661"/>
      <c r="E13" s="661"/>
      <c r="F13" s="661"/>
      <c r="G13" s="641"/>
    </row>
    <row r="14" spans="2:7" x14ac:dyDescent="0.25">
      <c r="B14" s="698"/>
      <c r="C14" s="699"/>
      <c r="D14" s="661"/>
      <c r="E14" s="661"/>
      <c r="F14" s="661"/>
      <c r="G14" s="641"/>
    </row>
    <row r="15" spans="2:7" x14ac:dyDescent="0.25">
      <c r="B15" s="698"/>
      <c r="C15" s="699"/>
      <c r="D15" s="661"/>
      <c r="E15" s="661"/>
      <c r="F15" s="661"/>
      <c r="G15" s="641"/>
    </row>
    <row r="16" spans="2:7" x14ac:dyDescent="0.25">
      <c r="B16" s="628"/>
      <c r="C16" s="683"/>
      <c r="D16" s="593"/>
      <c r="E16" s="593"/>
      <c r="F16" s="593"/>
      <c r="G16" s="639"/>
    </row>
    <row r="17" spans="2:7" ht="13.8" thickBot="1" x14ac:dyDescent="0.3">
      <c r="B17" s="543" t="s">
        <v>444</v>
      </c>
      <c r="C17" s="544"/>
      <c r="D17" s="653">
        <f>SUM(D9:D14)</f>
        <v>0</v>
      </c>
      <c r="E17" s="653">
        <f>SUM(E9:E14)</f>
        <v>0</v>
      </c>
      <c r="F17" s="653">
        <f>SUM(F9:F14)</f>
        <v>0</v>
      </c>
      <c r="G17" s="703">
        <f>SUM(G9:G14)</f>
        <v>0</v>
      </c>
    </row>
    <row r="21" spans="2:7" x14ac:dyDescent="0.25">
      <c r="B21" s="632" t="s">
        <v>452</v>
      </c>
      <c r="C21" s="632"/>
      <c r="D21" s="635" t="s">
        <v>453</v>
      </c>
      <c r="E21" s="632" t="s">
        <v>454</v>
      </c>
      <c r="F21" s="632" t="s">
        <v>455</v>
      </c>
      <c r="G21" s="632" t="s">
        <v>456</v>
      </c>
    </row>
    <row r="22" spans="2:7" x14ac:dyDescent="0.25">
      <c r="B22" s="635" t="s">
        <v>526</v>
      </c>
      <c r="C22" s="632"/>
      <c r="D22" s="636">
        <f>'Market Consistent Balance Sheet'!D88</f>
        <v>0</v>
      </c>
      <c r="E22" s="636">
        <f>'Market Consistent Balance Sheet'!E88</f>
        <v>0</v>
      </c>
      <c r="F22" s="636">
        <f>'Market Consistent Balance Sheet'!K88</f>
        <v>0</v>
      </c>
      <c r="G22" s="636">
        <f>'Market Consistent Balance Sheet'!L88</f>
        <v>0</v>
      </c>
    </row>
    <row r="23" spans="2:7" x14ac:dyDescent="0.25">
      <c r="B23" s="632" t="s">
        <v>457</v>
      </c>
      <c r="C23" s="632"/>
      <c r="D23" s="482">
        <f>D22-E17</f>
        <v>0</v>
      </c>
      <c r="E23" s="482">
        <f>E22-D17</f>
        <v>0</v>
      </c>
      <c r="F23" s="482">
        <f>F22-F17</f>
        <v>0</v>
      </c>
      <c r="G23" s="482">
        <f>G22-G17</f>
        <v>0</v>
      </c>
    </row>
    <row r="28" spans="2:7" x14ac:dyDescent="0.25">
      <c r="B28" s="594"/>
      <c r="C28" s="695"/>
      <c r="D28" s="631"/>
      <c r="E28" s="631"/>
      <c r="F28" s="594"/>
      <c r="G28" s="594"/>
    </row>
    <row r="32" spans="2:7" x14ac:dyDescent="0.25">
      <c r="B32" s="594"/>
      <c r="C32" s="594"/>
      <c r="D32" s="631"/>
      <c r="E32" s="631"/>
      <c r="F32" s="631"/>
      <c r="G32" s="594"/>
    </row>
    <row r="33" spans="3:6" x14ac:dyDescent="0.25">
      <c r="C33" s="594"/>
      <c r="D33" s="631"/>
      <c r="E33" s="631"/>
      <c r="F33" s="631"/>
    </row>
    <row r="34" spans="3:6" x14ac:dyDescent="0.25">
      <c r="C34" s="594"/>
      <c r="D34" s="631"/>
      <c r="E34" s="631"/>
      <c r="F34" s="631"/>
    </row>
    <row r="35" spans="3:6" x14ac:dyDescent="0.25">
      <c r="C35" s="594"/>
      <c r="D35" s="631"/>
      <c r="E35" s="631"/>
      <c r="F35" s="631"/>
    </row>
    <row r="36" spans="3:6" x14ac:dyDescent="0.25">
      <c r="C36" s="594"/>
      <c r="D36" s="631"/>
      <c r="E36" s="631"/>
      <c r="F36" s="631"/>
    </row>
    <row r="37" spans="3:6" x14ac:dyDescent="0.25">
      <c r="C37" s="594"/>
      <c r="D37" s="695"/>
      <c r="E37" s="631"/>
      <c r="F37" s="631"/>
    </row>
    <row r="38" spans="3:6" x14ac:dyDescent="0.25">
      <c r="C38" s="701"/>
      <c r="D38" s="695"/>
      <c r="E38" s="702"/>
      <c r="F38" s="702"/>
    </row>
    <row r="39" spans="3:6" x14ac:dyDescent="0.25">
      <c r="C39" s="701"/>
      <c r="D39" s="695"/>
      <c r="E39" s="702"/>
      <c r="F39" s="702"/>
    </row>
    <row r="40" spans="3:6" x14ac:dyDescent="0.25">
      <c r="C40" s="701"/>
      <c r="D40" s="594"/>
      <c r="E40" s="702"/>
      <c r="F40" s="702"/>
    </row>
  </sheetData>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BC120-7D9D-4C6E-B3AD-3FDD3A02F9D6}">
  <sheetPr>
    <tabColor rgb="FFFFFF99"/>
  </sheetPr>
  <dimension ref="B1:G40"/>
  <sheetViews>
    <sheetView showGridLines="0" workbookViewId="0"/>
  </sheetViews>
  <sheetFormatPr defaultColWidth="8.88671875" defaultRowHeight="13.2" x14ac:dyDescent="0.25"/>
  <cols>
    <col min="1" max="1" width="8.88671875" style="13"/>
    <col min="2" max="2" width="26.44140625" style="13" customWidth="1"/>
    <col min="3" max="3" width="25.5546875" style="13" customWidth="1"/>
    <col min="4" max="4" width="24" style="13" customWidth="1"/>
    <col min="5" max="5" width="16.44140625" style="13" customWidth="1"/>
    <col min="6" max="6" width="15.5546875" style="13" customWidth="1"/>
    <col min="7" max="7" width="20.44140625" style="13" customWidth="1"/>
    <col min="8" max="16384" width="8.88671875" style="13"/>
  </cols>
  <sheetData>
    <row r="1" spans="2:7" x14ac:dyDescent="0.25">
      <c r="B1" s="40" t="s">
        <v>141</v>
      </c>
      <c r="C1" s="34"/>
      <c r="D1" s="34"/>
      <c r="E1" s="34"/>
      <c r="F1" s="34"/>
      <c r="G1" s="40"/>
    </row>
    <row r="2" spans="2:7" x14ac:dyDescent="0.25">
      <c r="B2" s="594" t="s">
        <v>433</v>
      </c>
      <c r="C2" s="34"/>
      <c r="D2" s="34"/>
      <c r="E2" s="34"/>
      <c r="F2" s="34"/>
      <c r="G2" s="594"/>
    </row>
    <row r="3" spans="2:7" x14ac:dyDescent="0.25">
      <c r="B3" s="179" t="s">
        <v>527</v>
      </c>
      <c r="C3" s="34"/>
      <c r="D3" s="34"/>
      <c r="E3" s="34"/>
      <c r="F3" s="34"/>
      <c r="G3" s="179"/>
    </row>
    <row r="4" spans="2:7" x14ac:dyDescent="0.25">
      <c r="B4" s="594" t="s">
        <v>518</v>
      </c>
      <c r="C4" s="594"/>
      <c r="D4" s="594"/>
      <c r="E4" s="594"/>
      <c r="F4" s="594"/>
      <c r="G4" s="594"/>
    </row>
    <row r="5" spans="2:7" x14ac:dyDescent="0.25">
      <c r="B5" s="594" t="s">
        <v>253</v>
      </c>
      <c r="C5" s="594"/>
      <c r="D5" s="594"/>
      <c r="E5" s="594"/>
      <c r="F5" s="594"/>
      <c r="G5" s="594"/>
    </row>
    <row r="7" spans="2:7" ht="13.8" thickBot="1" x14ac:dyDescent="0.3">
      <c r="B7" s="594"/>
      <c r="C7" s="594"/>
      <c r="D7" s="594"/>
      <c r="E7" s="594"/>
      <c r="F7" s="594"/>
      <c r="G7" s="594" t="s">
        <v>435</v>
      </c>
    </row>
    <row r="8" spans="2:7" ht="39.6" x14ac:dyDescent="0.25">
      <c r="B8" s="180" t="s">
        <v>98</v>
      </c>
      <c r="C8" s="181" t="s">
        <v>439</v>
      </c>
      <c r="D8" s="181" t="s">
        <v>440</v>
      </c>
      <c r="E8" s="181" t="s">
        <v>182</v>
      </c>
      <c r="F8" s="181" t="s">
        <v>441</v>
      </c>
      <c r="G8" s="182" t="s">
        <v>442</v>
      </c>
    </row>
    <row r="9" spans="2:7" x14ac:dyDescent="0.25">
      <c r="B9" s="183"/>
      <c r="C9" s="316"/>
      <c r="D9" s="184"/>
      <c r="E9" s="184"/>
      <c r="F9" s="661"/>
      <c r="G9" s="398"/>
    </row>
    <row r="10" spans="2:7" x14ac:dyDescent="0.25">
      <c r="B10" s="183"/>
      <c r="C10" s="316"/>
      <c r="D10" s="184"/>
      <c r="E10" s="184"/>
      <c r="F10" s="661"/>
      <c r="G10" s="398"/>
    </row>
    <row r="11" spans="2:7" x14ac:dyDescent="0.25">
      <c r="B11" s="183"/>
      <c r="C11" s="316"/>
      <c r="D11" s="184"/>
      <c r="E11" s="184"/>
      <c r="F11" s="661"/>
      <c r="G11" s="641"/>
    </row>
    <row r="12" spans="2:7" x14ac:dyDescent="0.25">
      <c r="B12" s="183"/>
      <c r="C12" s="316"/>
      <c r="D12" s="184"/>
      <c r="E12" s="184"/>
      <c r="F12" s="661"/>
      <c r="G12" s="641"/>
    </row>
    <row r="13" spans="2:7" x14ac:dyDescent="0.25">
      <c r="B13" s="698"/>
      <c r="C13" s="699"/>
      <c r="D13" s="661"/>
      <c r="E13" s="661"/>
      <c r="F13" s="661"/>
      <c r="G13" s="641"/>
    </row>
    <row r="14" spans="2:7" x14ac:dyDescent="0.25">
      <c r="B14" s="698"/>
      <c r="C14" s="699"/>
      <c r="D14" s="661"/>
      <c r="E14" s="661"/>
      <c r="F14" s="661"/>
      <c r="G14" s="641"/>
    </row>
    <row r="15" spans="2:7" x14ac:dyDescent="0.25">
      <c r="B15" s="698"/>
      <c r="C15" s="699"/>
      <c r="D15" s="661"/>
      <c r="E15" s="661"/>
      <c r="F15" s="661"/>
      <c r="G15" s="641"/>
    </row>
    <row r="16" spans="2:7" x14ac:dyDescent="0.25">
      <c r="B16" s="628"/>
      <c r="C16" s="683"/>
      <c r="D16" s="593"/>
      <c r="E16" s="593"/>
      <c r="F16" s="593"/>
      <c r="G16" s="639"/>
    </row>
    <row r="17" spans="2:7" ht="13.8" thickBot="1" x14ac:dyDescent="0.3">
      <c r="B17" s="543" t="s">
        <v>444</v>
      </c>
      <c r="C17" s="544"/>
      <c r="D17" s="684">
        <f>SUM(D9:D14)</f>
        <v>0</v>
      </c>
      <c r="E17" s="684">
        <f>SUM(E9:E14)</f>
        <v>0</v>
      </c>
      <c r="F17" s="684">
        <f>SUM(F9:F14)</f>
        <v>0</v>
      </c>
      <c r="G17" s="700">
        <f>SUM(G9:G14)</f>
        <v>0</v>
      </c>
    </row>
    <row r="21" spans="2:7" x14ac:dyDescent="0.25">
      <c r="B21" s="632" t="s">
        <v>452</v>
      </c>
      <c r="C21" s="632"/>
      <c r="D21" s="635" t="s">
        <v>453</v>
      </c>
      <c r="E21" s="632" t="s">
        <v>454</v>
      </c>
      <c r="F21" s="632" t="s">
        <v>455</v>
      </c>
      <c r="G21" s="632" t="s">
        <v>456</v>
      </c>
    </row>
    <row r="22" spans="2:7" ht="26.4" x14ac:dyDescent="0.25">
      <c r="B22" s="635" t="s">
        <v>528</v>
      </c>
      <c r="C22" s="632"/>
      <c r="D22" s="636">
        <f>'Market Consistent Balance Sheet'!D89</f>
        <v>0</v>
      </c>
      <c r="E22" s="636">
        <f>'Market Consistent Balance Sheet'!E89</f>
        <v>0</v>
      </c>
      <c r="F22" s="636">
        <f>'Market Consistent Balance Sheet'!K89</f>
        <v>0</v>
      </c>
      <c r="G22" s="636">
        <f>'Market Consistent Balance Sheet'!L89</f>
        <v>0</v>
      </c>
    </row>
    <row r="23" spans="2:7" x14ac:dyDescent="0.25">
      <c r="B23" s="632" t="s">
        <v>457</v>
      </c>
      <c r="C23" s="632"/>
      <c r="D23" s="694">
        <f>D22-E17</f>
        <v>0</v>
      </c>
      <c r="E23" s="694">
        <f>E22-D17</f>
        <v>0</v>
      </c>
      <c r="F23" s="694">
        <f>F22-F17</f>
        <v>0</v>
      </c>
      <c r="G23" s="694">
        <f>G22-G17</f>
        <v>0</v>
      </c>
    </row>
    <row r="28" spans="2:7" x14ac:dyDescent="0.25">
      <c r="B28" s="594"/>
      <c r="C28" s="695"/>
      <c r="D28" s="631"/>
      <c r="E28" s="631"/>
      <c r="F28" s="594"/>
      <c r="G28" s="594"/>
    </row>
    <row r="32" spans="2:7" x14ac:dyDescent="0.25">
      <c r="B32" s="594"/>
      <c r="C32" s="594"/>
      <c r="D32" s="631"/>
      <c r="E32" s="631"/>
      <c r="F32" s="631"/>
      <c r="G32" s="594"/>
    </row>
    <row r="33" spans="3:6" x14ac:dyDescent="0.25">
      <c r="C33" s="594"/>
      <c r="D33" s="631"/>
      <c r="E33" s="631"/>
      <c r="F33" s="631"/>
    </row>
    <row r="34" spans="3:6" x14ac:dyDescent="0.25">
      <c r="C34" s="594"/>
      <c r="D34" s="631"/>
      <c r="E34" s="631"/>
      <c r="F34" s="631"/>
    </row>
    <row r="35" spans="3:6" x14ac:dyDescent="0.25">
      <c r="C35" s="594"/>
      <c r="D35" s="631"/>
      <c r="E35" s="631"/>
      <c r="F35" s="631"/>
    </row>
    <row r="36" spans="3:6" x14ac:dyDescent="0.25">
      <c r="C36" s="594"/>
      <c r="D36" s="631"/>
      <c r="E36" s="631"/>
      <c r="F36" s="631"/>
    </row>
    <row r="37" spans="3:6" x14ac:dyDescent="0.25">
      <c r="C37" s="594"/>
      <c r="D37" s="695"/>
      <c r="E37" s="631"/>
      <c r="F37" s="631"/>
    </row>
    <row r="38" spans="3:6" x14ac:dyDescent="0.25">
      <c r="C38" s="701"/>
      <c r="D38" s="695"/>
      <c r="E38" s="702"/>
      <c r="F38" s="702"/>
    </row>
    <row r="39" spans="3:6" x14ac:dyDescent="0.25">
      <c r="C39" s="701"/>
      <c r="D39" s="695"/>
      <c r="E39" s="702"/>
      <c r="F39" s="702"/>
    </row>
    <row r="40" spans="3:6" x14ac:dyDescent="0.25">
      <c r="C40" s="701"/>
      <c r="D40" s="594"/>
      <c r="E40" s="702"/>
      <c r="F40" s="702"/>
    </row>
  </sheetData>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F7DD-40A9-4C3B-A30A-503CEEFC1086}">
  <sheetPr codeName="Sheet17">
    <tabColor rgb="FFFFFF99"/>
  </sheetPr>
  <dimension ref="A1:F20"/>
  <sheetViews>
    <sheetView showGridLines="0" zoomScaleNormal="100" workbookViewId="0">
      <selection sqref="A1:D1"/>
    </sheetView>
  </sheetViews>
  <sheetFormatPr defaultColWidth="9.44140625" defaultRowHeight="13.2" x14ac:dyDescent="0.25"/>
  <cols>
    <col min="1" max="1" width="12.5546875" style="25" customWidth="1"/>
    <col min="2" max="2" width="68.5546875" style="13" customWidth="1"/>
    <col min="3" max="3" width="23.5546875" style="13" customWidth="1"/>
    <col min="4" max="4" width="18.5546875" style="13" customWidth="1"/>
    <col min="5" max="6" width="13.5546875" style="13" bestFit="1" customWidth="1"/>
    <col min="7" max="16384" width="9.44140625" style="13"/>
  </cols>
  <sheetData>
    <row r="1" spans="1:6" x14ac:dyDescent="0.25">
      <c r="A1" s="1010" t="s">
        <v>529</v>
      </c>
      <c r="B1" s="1010"/>
      <c r="C1" s="1010"/>
      <c r="D1" s="1010"/>
      <c r="E1" s="594"/>
      <c r="F1" s="594"/>
    </row>
    <row r="2" spans="1:6" x14ac:dyDescent="0.25">
      <c r="A2" s="594" t="s">
        <v>252</v>
      </c>
      <c r="B2" s="177"/>
      <c r="C2" s="177"/>
      <c r="D2" s="177"/>
      <c r="E2" s="594"/>
      <c r="F2" s="594"/>
    </row>
    <row r="3" spans="1:6" x14ac:dyDescent="0.25">
      <c r="A3" s="594" t="s">
        <v>253</v>
      </c>
      <c r="B3" s="177"/>
      <c r="C3" s="177"/>
      <c r="D3" s="177"/>
      <c r="E3" s="594"/>
      <c r="F3" s="594"/>
    </row>
    <row r="4" spans="1:6" x14ac:dyDescent="0.25">
      <c r="A4" s="594" t="s">
        <v>530</v>
      </c>
      <c r="B4" s="177"/>
      <c r="C4" s="177"/>
      <c r="D4" s="177"/>
      <c r="E4" s="594"/>
      <c r="F4" s="594"/>
    </row>
    <row r="5" spans="1:6" x14ac:dyDescent="0.25">
      <c r="A5" s="685"/>
      <c r="B5" s="594"/>
      <c r="C5" s="685"/>
      <c r="D5" s="594"/>
      <c r="E5" s="594"/>
      <c r="F5" s="594"/>
    </row>
    <row r="6" spans="1:6" x14ac:dyDescent="0.25">
      <c r="A6" s="685"/>
      <c r="B6" s="160" t="s">
        <v>531</v>
      </c>
      <c r="C6" s="685"/>
      <c r="D6" s="594"/>
      <c r="E6" s="594"/>
      <c r="F6" s="594"/>
    </row>
    <row r="7" spans="1:6" ht="21" customHeight="1" x14ac:dyDescent="0.25">
      <c r="A7" s="704" t="s">
        <v>257</v>
      </c>
      <c r="B7" s="704" t="s">
        <v>508</v>
      </c>
      <c r="C7" s="704" t="s">
        <v>532</v>
      </c>
      <c r="D7" s="594"/>
      <c r="E7" s="594"/>
      <c r="F7" s="594"/>
    </row>
    <row r="8" spans="1:6" ht="15.75" customHeight="1" x14ac:dyDescent="0.25">
      <c r="A8" s="705">
        <v>1</v>
      </c>
      <c r="B8" s="667" t="s">
        <v>509</v>
      </c>
      <c r="C8" s="706"/>
      <c r="D8" s="594"/>
      <c r="E8" s="594"/>
      <c r="F8" s="594"/>
    </row>
    <row r="9" spans="1:6" x14ac:dyDescent="0.25">
      <c r="A9" s="705">
        <v>2</v>
      </c>
      <c r="B9" s="667" t="s">
        <v>510</v>
      </c>
      <c r="C9" s="707"/>
      <c r="D9" s="594"/>
      <c r="E9" s="594"/>
      <c r="F9" s="594"/>
    </row>
    <row r="10" spans="1:6" x14ac:dyDescent="0.25">
      <c r="A10" s="705">
        <v>3</v>
      </c>
      <c r="B10" s="667" t="s">
        <v>110</v>
      </c>
      <c r="C10" s="706"/>
      <c r="D10" s="594"/>
      <c r="E10" s="692"/>
      <c r="F10" s="692"/>
    </row>
    <row r="11" spans="1:6" x14ac:dyDescent="0.25">
      <c r="A11" s="705">
        <v>4</v>
      </c>
      <c r="B11" s="667" t="s">
        <v>511</v>
      </c>
      <c r="C11" s="706"/>
      <c r="D11" s="594"/>
      <c r="E11" s="692"/>
      <c r="F11" s="692"/>
    </row>
    <row r="12" spans="1:6" x14ac:dyDescent="0.25">
      <c r="A12" s="705">
        <v>5</v>
      </c>
      <c r="B12" s="667" t="s">
        <v>512</v>
      </c>
      <c r="C12" s="706"/>
      <c r="D12" s="594"/>
      <c r="E12" s="594"/>
      <c r="F12" s="594"/>
    </row>
    <row r="13" spans="1:6" x14ac:dyDescent="0.25">
      <c r="A13" s="705">
        <v>6</v>
      </c>
      <c r="B13" s="667" t="s">
        <v>513</v>
      </c>
      <c r="C13" s="706"/>
      <c r="D13" s="594"/>
      <c r="E13" s="594"/>
      <c r="F13" s="594"/>
    </row>
    <row r="14" spans="1:6" x14ac:dyDescent="0.25">
      <c r="A14" s="708"/>
      <c r="B14" s="709" t="s">
        <v>448</v>
      </c>
      <c r="C14" s="710">
        <f>SUM(C8:C13)</f>
        <v>0</v>
      </c>
      <c r="D14" s="594"/>
      <c r="E14" s="594"/>
      <c r="F14" s="594"/>
    </row>
    <row r="15" spans="1:6" x14ac:dyDescent="0.25">
      <c r="A15" s="685"/>
      <c r="B15" s="178" t="s">
        <v>533</v>
      </c>
      <c r="C15" s="552" t="b">
        <f>ROUND(C14,0)=ROUND('Market Consistent Balance Sheet'!K66,0)</f>
        <v>1</v>
      </c>
      <c r="D15" s="594"/>
      <c r="E15" s="594"/>
      <c r="F15" s="594"/>
    </row>
    <row r="17" spans="3:3" x14ac:dyDescent="0.25">
      <c r="C17" s="711"/>
    </row>
    <row r="18" spans="3:3" x14ac:dyDescent="0.25">
      <c r="C18" s="711"/>
    </row>
    <row r="19" spans="3:3" x14ac:dyDescent="0.25">
      <c r="C19" s="712"/>
    </row>
    <row r="20" spans="3:3" x14ac:dyDescent="0.25">
      <c r="C20" s="712"/>
    </row>
  </sheetData>
  <mergeCells count="1">
    <mergeCell ref="A1:D1"/>
  </mergeCells>
  <pageMargins left="0.7" right="0.7" top="0.75" bottom="0.75" header="0.3" footer="0.3"/>
  <pageSetup orientation="portrait" horizontalDpi="4294967294" verticalDpi="4294967294" r:id="rId1"/>
  <headerFooter>
    <oddFooter>&amp;L&amp;1#&amp;"Calibri"&amp;10&amp;K000000John Keells Group -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925AD-C5C1-4B29-9718-8797BFFC84E8}">
  <sheetPr codeName="Sheet18">
    <tabColor rgb="FFFFFF99"/>
  </sheetPr>
  <dimension ref="A1:P754"/>
  <sheetViews>
    <sheetView showGridLines="0" zoomScaleNormal="100" workbookViewId="0"/>
  </sheetViews>
  <sheetFormatPr defaultColWidth="9.44140625" defaultRowHeight="0" customHeight="1" zeroHeight="1" x14ac:dyDescent="0.25"/>
  <cols>
    <col min="1" max="1" width="46.44140625" style="486" customWidth="1"/>
    <col min="2" max="4" width="24.44140625" style="486" customWidth="1"/>
    <col min="5" max="6" width="13.5546875" style="486" customWidth="1"/>
    <col min="7" max="7" width="16.5546875" style="486" customWidth="1"/>
    <col min="8" max="8" width="20.5546875" style="486" customWidth="1"/>
    <col min="9" max="9" width="15.5546875" style="486" customWidth="1"/>
    <col min="10" max="16384" width="9.44140625" style="486"/>
  </cols>
  <sheetData>
    <row r="1" spans="1:16" ht="15" customHeight="1" x14ac:dyDescent="0.25">
      <c r="A1" s="429" t="s">
        <v>146</v>
      </c>
      <c r="B1" s="430"/>
      <c r="C1" s="430"/>
      <c r="D1" s="430"/>
      <c r="E1" s="430"/>
      <c r="F1" s="430"/>
      <c r="G1" s="430"/>
      <c r="H1" s="430"/>
      <c r="I1" s="430"/>
      <c r="J1" s="430"/>
      <c r="K1" s="430"/>
      <c r="L1" s="430"/>
      <c r="M1" s="430"/>
      <c r="N1" s="430"/>
      <c r="O1" s="430"/>
      <c r="P1" s="430"/>
    </row>
    <row r="2" spans="1:16" ht="15" customHeight="1" x14ac:dyDescent="0.25">
      <c r="A2" s="103" t="s">
        <v>518</v>
      </c>
      <c r="B2" s="490"/>
      <c r="C2" s="490"/>
      <c r="D2" s="490"/>
      <c r="E2" s="490"/>
      <c r="F2" s="490"/>
      <c r="G2" s="594"/>
      <c r="H2" s="594"/>
      <c r="I2" s="594"/>
      <c r="J2" s="594"/>
      <c r="K2" s="594"/>
      <c r="L2" s="594"/>
      <c r="M2" s="594"/>
      <c r="N2" s="594"/>
      <c r="O2" s="594"/>
      <c r="P2" s="594"/>
    </row>
    <row r="3" spans="1:16" ht="15" customHeight="1" x14ac:dyDescent="0.25">
      <c r="A3" s="594" t="s">
        <v>253</v>
      </c>
      <c r="B3" s="490"/>
      <c r="C3" s="490"/>
      <c r="D3" s="490"/>
      <c r="E3" s="490"/>
      <c r="F3" s="490"/>
      <c r="G3" s="594"/>
      <c r="H3" s="594"/>
      <c r="I3" s="594"/>
      <c r="J3" s="594"/>
      <c r="K3" s="594"/>
      <c r="L3" s="594"/>
      <c r="M3" s="594"/>
      <c r="N3" s="594"/>
      <c r="O3" s="594"/>
      <c r="P3" s="594"/>
    </row>
    <row r="4" spans="1:16" ht="15" customHeight="1" x14ac:dyDescent="0.25">
      <c r="A4" s="594" t="s">
        <v>530</v>
      </c>
      <c r="B4" s="490"/>
      <c r="C4" s="490"/>
      <c r="D4" s="490"/>
      <c r="E4" s="490"/>
      <c r="F4" s="490"/>
      <c r="G4" s="594"/>
      <c r="H4" s="594"/>
      <c r="I4" s="594"/>
      <c r="J4" s="594"/>
      <c r="K4" s="594"/>
      <c r="L4" s="594"/>
      <c r="M4" s="594"/>
      <c r="N4" s="594"/>
      <c r="O4" s="594"/>
      <c r="P4" s="594"/>
    </row>
    <row r="5" spans="1:16" s="34" customFormat="1" ht="13.2" hidden="1" x14ac:dyDescent="0.25">
      <c r="A5" s="171" t="s">
        <v>534</v>
      </c>
      <c r="B5" s="169"/>
      <c r="C5" s="169"/>
      <c r="D5" s="169"/>
      <c r="E5" s="169"/>
      <c r="F5" s="169"/>
      <c r="G5" s="169"/>
    </row>
    <row r="6" spans="1:16" ht="13.2" hidden="1" x14ac:dyDescent="0.25">
      <c r="A6" s="172" t="s">
        <v>535</v>
      </c>
      <c r="B6" s="172"/>
      <c r="C6" s="172"/>
      <c r="D6" s="172"/>
      <c r="E6" s="172"/>
      <c r="F6" s="172"/>
      <c r="G6" s="172"/>
      <c r="H6" s="172"/>
      <c r="I6" s="594"/>
      <c r="J6" s="594"/>
      <c r="K6" s="594"/>
      <c r="L6" s="594"/>
      <c r="M6" s="594"/>
      <c r="N6" s="594"/>
      <c r="O6" s="594"/>
      <c r="P6" s="594"/>
    </row>
    <row r="7" spans="1:16" ht="21.6" customHeight="1" x14ac:dyDescent="0.25">
      <c r="A7" s="173" t="s">
        <v>536</v>
      </c>
      <c r="B7" s="172"/>
      <c r="C7" s="172"/>
      <c r="D7" s="172"/>
      <c r="E7" s="172"/>
      <c r="F7" s="172"/>
      <c r="G7" s="172"/>
      <c r="H7" s="172"/>
      <c r="I7" s="594"/>
      <c r="J7" s="594"/>
      <c r="K7" s="594"/>
      <c r="L7" s="594"/>
      <c r="M7" s="594"/>
      <c r="N7" s="594"/>
      <c r="O7" s="594"/>
      <c r="P7" s="594"/>
    </row>
    <row r="8" spans="1:16" ht="24" customHeight="1" x14ac:dyDescent="0.25">
      <c r="A8" s="615"/>
      <c r="B8" s="330"/>
      <c r="C8" s="330"/>
      <c r="D8" s="330"/>
      <c r="E8" s="330"/>
      <c r="F8" s="330"/>
      <c r="G8" s="330"/>
      <c r="H8" s="594"/>
      <c r="I8" s="594"/>
      <c r="J8" s="594"/>
      <c r="K8" s="594"/>
      <c r="L8" s="594"/>
      <c r="M8" s="594"/>
      <c r="N8" s="594"/>
      <c r="O8" s="594"/>
      <c r="P8" s="594"/>
    </row>
    <row r="9" spans="1:16" ht="27.6" customHeight="1" x14ac:dyDescent="0.25">
      <c r="A9" s="713"/>
      <c r="B9" s="1011" t="s">
        <v>537</v>
      </c>
      <c r="C9" s="1012"/>
      <c r="D9" s="1013"/>
      <c r="E9" s="1014" t="s">
        <v>174</v>
      </c>
      <c r="F9" s="1014" t="s">
        <v>360</v>
      </c>
      <c r="G9" s="1014" t="s">
        <v>538</v>
      </c>
      <c r="H9" s="594"/>
      <c r="I9" s="594"/>
      <c r="J9" s="594"/>
      <c r="K9" s="594"/>
      <c r="L9" s="594"/>
      <c r="M9" s="594"/>
      <c r="N9" s="594"/>
      <c r="O9" s="594"/>
      <c r="P9" s="594"/>
    </row>
    <row r="10" spans="1:16" ht="26.4" x14ac:dyDescent="0.25">
      <c r="A10" s="714" t="s">
        <v>539</v>
      </c>
      <c r="B10" s="714" t="s">
        <v>540</v>
      </c>
      <c r="C10" s="714" t="s">
        <v>541</v>
      </c>
      <c r="D10" s="714" t="s">
        <v>542</v>
      </c>
      <c r="E10" s="1015"/>
      <c r="F10" s="1015"/>
      <c r="G10" s="1015"/>
      <c r="H10" s="594"/>
      <c r="I10" s="594"/>
      <c r="J10" s="594"/>
      <c r="K10" s="594"/>
      <c r="L10" s="594"/>
      <c r="M10" s="594"/>
      <c r="N10" s="594"/>
      <c r="O10" s="594"/>
      <c r="P10" s="594"/>
    </row>
    <row r="11" spans="1:16" ht="13.2" x14ac:dyDescent="0.25">
      <c r="A11" s="389" t="s">
        <v>543</v>
      </c>
      <c r="B11" s="431"/>
      <c r="C11" s="431"/>
      <c r="D11" s="431"/>
      <c r="E11" s="431"/>
      <c r="F11" s="431"/>
      <c r="G11" s="431"/>
      <c r="H11" s="594"/>
      <c r="I11" s="594"/>
      <c r="J11" s="594"/>
      <c r="K11" s="594"/>
      <c r="L11" s="594"/>
      <c r="M11" s="594"/>
      <c r="N11" s="594"/>
      <c r="O11" s="594"/>
      <c r="P11" s="594"/>
    </row>
    <row r="12" spans="1:16" ht="13.2" x14ac:dyDescent="0.25">
      <c r="A12" s="110" t="s">
        <v>544</v>
      </c>
      <c r="B12" s="617"/>
      <c r="C12" s="617"/>
      <c r="D12" s="617"/>
      <c r="E12" s="715">
        <f>('5 Liability Risk Charge'!E15*_xlfn.NORM.S.INV(Input!$C$13)/_xlfn.NORM.S.INV(99.5%))</f>
        <v>0</v>
      </c>
      <c r="F12" s="617"/>
      <c r="G12" s="716"/>
      <c r="H12" s="594"/>
      <c r="I12" s="594"/>
      <c r="J12" s="594"/>
      <c r="K12" s="594"/>
      <c r="L12" s="594"/>
      <c r="M12" s="594"/>
      <c r="N12" s="594"/>
      <c r="O12" s="594"/>
      <c r="P12" s="594"/>
    </row>
    <row r="13" spans="1:16" ht="13.2" x14ac:dyDescent="0.25">
      <c r="A13" s="110" t="s">
        <v>545</v>
      </c>
      <c r="B13" s="617"/>
      <c r="C13" s="617"/>
      <c r="D13" s="617"/>
      <c r="E13" s="715">
        <f>('5 Liability Risk Charge'!F15*_xlfn.NORM.S.INV(Input!$C$13)/_xlfn.NORM.S.INV(99.5%))</f>
        <v>0</v>
      </c>
      <c r="F13" s="617"/>
      <c r="G13" s="716"/>
      <c r="H13" s="594"/>
      <c r="I13" s="594"/>
      <c r="J13" s="594"/>
      <c r="K13" s="594"/>
      <c r="L13" s="594"/>
      <c r="M13" s="594"/>
      <c r="N13" s="594"/>
      <c r="O13" s="594"/>
      <c r="P13" s="594"/>
    </row>
    <row r="14" spans="1:16" ht="13.2" x14ac:dyDescent="0.25">
      <c r="A14" s="717"/>
      <c r="B14" s="717"/>
      <c r="C14" s="717"/>
      <c r="D14" s="717"/>
      <c r="E14" s="717"/>
      <c r="F14" s="717"/>
      <c r="G14" s="718"/>
      <c r="H14" s="594"/>
      <c r="I14" s="594"/>
      <c r="J14" s="594"/>
      <c r="K14" s="594"/>
      <c r="L14" s="594"/>
      <c r="M14" s="594"/>
      <c r="N14" s="594"/>
      <c r="O14" s="594"/>
      <c r="P14" s="594"/>
    </row>
    <row r="15" spans="1:16" ht="13.2" x14ac:dyDescent="0.25">
      <c r="A15" s="389" t="s">
        <v>546</v>
      </c>
      <c r="B15" s="431"/>
      <c r="C15" s="431"/>
      <c r="D15" s="431"/>
      <c r="E15" s="431"/>
      <c r="F15" s="431"/>
      <c r="G15" s="431"/>
      <c r="H15" s="594"/>
      <c r="I15" s="594"/>
      <c r="J15" s="594"/>
      <c r="K15" s="594"/>
      <c r="L15" s="594"/>
      <c r="M15" s="594"/>
      <c r="N15" s="594"/>
      <c r="O15" s="594"/>
      <c r="P15" s="594"/>
    </row>
    <row r="16" spans="1:16" ht="13.2" x14ac:dyDescent="0.25">
      <c r="A16" s="110" t="s">
        <v>544</v>
      </c>
      <c r="B16" s="617"/>
      <c r="C16" s="617"/>
      <c r="D16" s="617"/>
      <c r="E16" s="715">
        <f>('5 Liability Risk Charge'!C15*_xlfn.NORM.S.INV(Input!$C$13)/_xlfn.NORM.S.INV(99.5%))</f>
        <v>0</v>
      </c>
      <c r="F16" s="617"/>
      <c r="G16" s="617"/>
      <c r="H16" s="594"/>
      <c r="I16" s="594"/>
      <c r="J16" s="594"/>
      <c r="K16" s="594"/>
      <c r="L16" s="594"/>
      <c r="M16" s="594"/>
      <c r="N16" s="594"/>
      <c r="O16" s="594"/>
      <c r="P16" s="594"/>
    </row>
    <row r="17" spans="1:7" ht="13.2" x14ac:dyDescent="0.25">
      <c r="A17" s="110" t="s">
        <v>545</v>
      </c>
      <c r="B17" s="617"/>
      <c r="C17" s="617"/>
      <c r="D17" s="617"/>
      <c r="E17" s="715">
        <f>('5 Liability Risk Charge'!D15*_xlfn.NORM.S.INV(Input!$C$13)/_xlfn.NORM.S.INV(99.5%))</f>
        <v>0</v>
      </c>
      <c r="F17" s="617"/>
      <c r="G17" s="617"/>
    </row>
    <row r="18" spans="1:7" ht="13.2" x14ac:dyDescent="0.25">
      <c r="A18" s="717"/>
      <c r="B18" s="717"/>
      <c r="C18" s="717"/>
      <c r="D18" s="717"/>
      <c r="E18" s="717"/>
      <c r="F18" s="717"/>
      <c r="G18" s="718"/>
    </row>
    <row r="19" spans="1:7" ht="13.2" x14ac:dyDescent="0.25">
      <c r="A19" s="389" t="s">
        <v>547</v>
      </c>
      <c r="B19" s="431"/>
      <c r="C19" s="431"/>
      <c r="D19" s="431"/>
      <c r="E19" s="431"/>
      <c r="F19" s="431"/>
      <c r="G19" s="431"/>
    </row>
    <row r="20" spans="1:7" ht="13.2" x14ac:dyDescent="0.25">
      <c r="A20" s="110" t="s">
        <v>548</v>
      </c>
      <c r="B20" s="719"/>
      <c r="C20" s="719"/>
      <c r="D20" s="719"/>
      <c r="E20" s="720">
        <f>('5 Liability Risk Charge'!G15*_xlfn.NORM.S.INV(Input!$C$13)/_xlfn.NORM.S.INV(99.5%))</f>
        <v>0</v>
      </c>
      <c r="F20" s="719"/>
      <c r="G20" s="716"/>
    </row>
    <row r="21" spans="1:7" ht="13.2" x14ac:dyDescent="0.25">
      <c r="A21" s="110" t="s">
        <v>549</v>
      </c>
      <c r="B21" s="719"/>
      <c r="C21" s="719"/>
      <c r="D21" s="719"/>
      <c r="E21" s="721"/>
      <c r="F21" s="721"/>
      <c r="G21" s="617"/>
    </row>
    <row r="22" spans="1:7" s="489" customFormat="1" ht="13.2" x14ac:dyDescent="0.25">
      <c r="A22" s="553" t="s">
        <v>448</v>
      </c>
      <c r="B22" s="554">
        <f>SUM(B12:B21)</f>
        <v>0</v>
      </c>
      <c r="C22" s="554">
        <f>SUM(C12:C21)</f>
        <v>0</v>
      </c>
      <c r="D22" s="554">
        <f>SUM(D12:D21)</f>
        <v>0</v>
      </c>
      <c r="E22" s="554">
        <f>SUM(E12:E21)</f>
        <v>0</v>
      </c>
      <c r="F22" s="554">
        <f>SUM(F12:F21)</f>
        <v>0</v>
      </c>
      <c r="G22" s="722"/>
    </row>
    <row r="23" spans="1:7" ht="13.2" x14ac:dyDescent="0.25">
      <c r="A23" s="615"/>
      <c r="B23" s="656"/>
      <c r="C23" s="723"/>
      <c r="D23" s="723"/>
      <c r="E23" s="723"/>
      <c r="F23" s="436" t="b">
        <f>F22=B25</f>
        <v>1</v>
      </c>
      <c r="G23" s="724"/>
    </row>
    <row r="24" spans="1:7" ht="13.2" x14ac:dyDescent="0.25">
      <c r="A24" s="615"/>
      <c r="B24" s="610"/>
      <c r="C24" s="610"/>
      <c r="D24" s="610"/>
      <c r="E24" s="610"/>
      <c r="F24" s="610"/>
      <c r="G24" s="610"/>
    </row>
    <row r="25" spans="1:7" ht="13.2" x14ac:dyDescent="0.25">
      <c r="A25" s="608" t="s">
        <v>550</v>
      </c>
      <c r="B25" s="725"/>
      <c r="C25" s="415" t="s">
        <v>551</v>
      </c>
      <c r="D25" s="174"/>
      <c r="E25" s="174"/>
      <c r="F25" s="174"/>
      <c r="G25" s="174"/>
    </row>
    <row r="26" spans="1:7" ht="13.2" x14ac:dyDescent="0.25">
      <c r="A26" s="608" t="s">
        <v>552</v>
      </c>
      <c r="B26" s="725"/>
      <c r="C26" s="14" t="s">
        <v>553</v>
      </c>
      <c r="D26" s="685"/>
      <c r="E26" s="685"/>
      <c r="F26" s="685"/>
      <c r="G26" s="594"/>
    </row>
    <row r="27" spans="1:7" ht="13.2" x14ac:dyDescent="0.25">
      <c r="A27" s="615"/>
      <c r="B27" s="594"/>
      <c r="C27" s="685"/>
      <c r="D27" s="685"/>
      <c r="E27" s="685"/>
      <c r="F27" s="685"/>
      <c r="G27" s="594"/>
    </row>
    <row r="28" spans="1:7" ht="13.2" x14ac:dyDescent="0.25">
      <c r="A28" s="175" t="s">
        <v>554</v>
      </c>
      <c r="B28" s="594"/>
      <c r="C28" s="685"/>
      <c r="D28" s="685"/>
      <c r="E28" s="685"/>
      <c r="F28" s="685"/>
      <c r="G28" s="594"/>
    </row>
    <row r="29" spans="1:7" ht="13.2" x14ac:dyDescent="0.25">
      <c r="A29" s="176" t="s">
        <v>539</v>
      </c>
      <c r="B29" s="155" t="s">
        <v>555</v>
      </c>
      <c r="C29" s="685"/>
      <c r="D29" s="685"/>
      <c r="E29" s="685"/>
      <c r="F29" s="685"/>
      <c r="G29" s="594"/>
    </row>
    <row r="30" spans="1:7" ht="13.2" x14ac:dyDescent="0.25">
      <c r="A30" s="608" t="s">
        <v>215</v>
      </c>
      <c r="B30" s="617"/>
      <c r="C30" s="723"/>
      <c r="D30" s="685"/>
      <c r="E30" s="685"/>
      <c r="F30" s="685"/>
      <c r="G30" s="594"/>
    </row>
    <row r="31" spans="1:7" ht="13.2" x14ac:dyDescent="0.25">
      <c r="A31" s="608" t="s">
        <v>216</v>
      </c>
      <c r="B31" s="617"/>
      <c r="C31" s="723"/>
      <c r="D31" s="685"/>
      <c r="E31" s="685"/>
      <c r="F31" s="685"/>
      <c r="G31" s="594"/>
    </row>
    <row r="32" spans="1:7" ht="13.2" x14ac:dyDescent="0.25">
      <c r="A32" s="608" t="s">
        <v>213</v>
      </c>
      <c r="B32" s="617"/>
      <c r="C32" s="723"/>
      <c r="D32" s="685"/>
      <c r="E32" s="685"/>
      <c r="F32" s="685"/>
      <c r="G32" s="594"/>
    </row>
    <row r="33" spans="1:6" ht="13.2" x14ac:dyDescent="0.25">
      <c r="A33" s="608" t="s">
        <v>214</v>
      </c>
      <c r="B33" s="617"/>
      <c r="C33" s="723"/>
      <c r="D33" s="685"/>
      <c r="E33" s="685"/>
      <c r="F33" s="685"/>
    </row>
    <row r="34" spans="1:6" ht="13.2" x14ac:dyDescent="0.25">
      <c r="A34" s="608" t="s">
        <v>217</v>
      </c>
      <c r="B34" s="617"/>
      <c r="C34" s="723"/>
      <c r="D34" s="685"/>
      <c r="E34" s="685"/>
      <c r="F34" s="685"/>
    </row>
    <row r="35" spans="1:6" ht="13.2" x14ac:dyDescent="0.25">
      <c r="A35" s="608" t="s">
        <v>448</v>
      </c>
      <c r="B35" s="609">
        <f>SUM(B30:B34)</f>
        <v>0</v>
      </c>
      <c r="C35" s="685"/>
      <c r="D35" s="685"/>
      <c r="E35" s="685"/>
      <c r="F35" s="685"/>
    </row>
    <row r="36" spans="1:6" ht="13.2" x14ac:dyDescent="0.25">
      <c r="A36" s="615"/>
      <c r="B36" s="594"/>
      <c r="C36" s="685"/>
      <c r="D36" s="685"/>
      <c r="E36" s="685"/>
      <c r="F36" s="685"/>
    </row>
    <row r="37" spans="1:6" ht="13.2" x14ac:dyDescent="0.25">
      <c r="A37" s="175" t="s">
        <v>359</v>
      </c>
      <c r="B37" s="594"/>
      <c r="C37" s="685"/>
      <c r="D37" s="685"/>
      <c r="E37" s="685"/>
      <c r="F37" s="685"/>
    </row>
    <row r="38" spans="1:6" ht="13.2" x14ac:dyDescent="0.25">
      <c r="A38" s="726" t="s">
        <v>539</v>
      </c>
      <c r="B38" s="155" t="s">
        <v>555</v>
      </c>
      <c r="C38" s="685"/>
      <c r="D38" s="685"/>
      <c r="E38" s="685"/>
      <c r="F38" s="685"/>
    </row>
    <row r="39" spans="1:6" ht="13.2" x14ac:dyDescent="0.25">
      <c r="A39" s="608" t="s">
        <v>215</v>
      </c>
      <c r="B39" s="617"/>
      <c r="C39" s="685"/>
      <c r="D39" s="685"/>
      <c r="E39" s="685"/>
      <c r="F39" s="685"/>
    </row>
    <row r="40" spans="1:6" ht="13.2" x14ac:dyDescent="0.25">
      <c r="A40" s="608" t="s">
        <v>216</v>
      </c>
      <c r="B40" s="617"/>
      <c r="C40" s="685"/>
      <c r="D40" s="685"/>
      <c r="E40" s="685"/>
      <c r="F40" s="685"/>
    </row>
    <row r="41" spans="1:6" ht="13.2" x14ac:dyDescent="0.25">
      <c r="A41" s="608" t="s">
        <v>213</v>
      </c>
      <c r="B41" s="617"/>
      <c r="C41" s="685"/>
      <c r="D41" s="685"/>
      <c r="E41" s="685"/>
      <c r="F41" s="685"/>
    </row>
    <row r="42" spans="1:6" ht="13.2" x14ac:dyDescent="0.25">
      <c r="A42" s="608" t="s">
        <v>214</v>
      </c>
      <c r="B42" s="617"/>
      <c r="C42" s="685"/>
      <c r="D42" s="685"/>
      <c r="E42" s="685"/>
      <c r="F42" s="685"/>
    </row>
    <row r="43" spans="1:6" ht="13.2" x14ac:dyDescent="0.25">
      <c r="A43" s="608" t="s">
        <v>217</v>
      </c>
      <c r="B43" s="617"/>
      <c r="C43" s="685"/>
      <c r="D43" s="685"/>
      <c r="E43" s="685"/>
      <c r="F43" s="685"/>
    </row>
    <row r="44" spans="1:6" ht="13.2" x14ac:dyDescent="0.25">
      <c r="A44" s="608" t="s">
        <v>448</v>
      </c>
      <c r="B44" s="609">
        <f>SUM(B39:B43)</f>
        <v>0</v>
      </c>
      <c r="C44" s="685"/>
      <c r="D44" s="685"/>
      <c r="E44" s="685"/>
      <c r="F44" s="685"/>
    </row>
    <row r="45" spans="1:6" ht="13.2" x14ac:dyDescent="0.25">
      <c r="A45" s="615"/>
      <c r="B45" s="594"/>
      <c r="C45" s="685"/>
      <c r="D45" s="685"/>
      <c r="E45" s="685"/>
      <c r="F45" s="685"/>
    </row>
    <row r="46" spans="1:6" ht="13.2" x14ac:dyDescent="0.25">
      <c r="A46" s="594"/>
      <c r="B46" s="594"/>
      <c r="C46" s="685"/>
      <c r="D46" s="685"/>
      <c r="E46" s="685"/>
      <c r="F46" s="685"/>
    </row>
    <row r="47" spans="1:6" ht="13.2" x14ac:dyDescent="0.25">
      <c r="A47" s="594"/>
      <c r="B47" s="594"/>
      <c r="C47" s="685"/>
      <c r="D47" s="685"/>
      <c r="E47" s="685"/>
      <c r="F47" s="685"/>
    </row>
    <row r="48" spans="1:6" ht="14.85" customHeight="1" x14ac:dyDescent="0.25">
      <c r="A48" s="594"/>
      <c r="B48" s="594"/>
      <c r="C48" s="594"/>
      <c r="D48" s="594"/>
      <c r="E48" s="594"/>
      <c r="F48" s="594"/>
    </row>
    <row r="49" s="486" customFormat="1" ht="13.2" hidden="1" x14ac:dyDescent="0.25"/>
    <row r="50" s="486" customFormat="1" ht="13.2" hidden="1" x14ac:dyDescent="0.25"/>
    <row r="51" s="486" customFormat="1" ht="13.2" hidden="1" x14ac:dyDescent="0.25"/>
    <row r="52" s="486" customFormat="1" ht="13.2" hidden="1" x14ac:dyDescent="0.25"/>
    <row r="53" s="486" customFormat="1" ht="13.2" hidden="1" x14ac:dyDescent="0.25"/>
    <row r="54" s="486" customFormat="1" ht="13.2" hidden="1" x14ac:dyDescent="0.25"/>
    <row r="55" s="486" customFormat="1" ht="13.2" hidden="1" x14ac:dyDescent="0.25"/>
    <row r="56" s="486" customFormat="1" ht="13.2" hidden="1" x14ac:dyDescent="0.25"/>
    <row r="57" s="486" customFormat="1" ht="13.2" hidden="1" x14ac:dyDescent="0.25"/>
    <row r="58" s="486" customFormat="1" ht="13.2" hidden="1" x14ac:dyDescent="0.25"/>
    <row r="59" s="486" customFormat="1" ht="13.2" hidden="1" x14ac:dyDescent="0.25"/>
    <row r="60" s="486" customFormat="1" ht="13.2" hidden="1" x14ac:dyDescent="0.25"/>
    <row r="61" s="486" customFormat="1" ht="13.2" hidden="1" x14ac:dyDescent="0.25"/>
    <row r="62" s="486" customFormat="1" ht="13.2" hidden="1" x14ac:dyDescent="0.25"/>
    <row r="63" s="486" customFormat="1" ht="13.2" hidden="1" x14ac:dyDescent="0.25"/>
    <row r="64" s="486" customFormat="1" ht="13.2" hidden="1" x14ac:dyDescent="0.25"/>
    <row r="65" s="486" customFormat="1" ht="13.2" hidden="1" x14ac:dyDescent="0.25"/>
    <row r="66" s="486" customFormat="1" ht="13.2" hidden="1" x14ac:dyDescent="0.25"/>
    <row r="67" s="486" customFormat="1" ht="13.2" hidden="1" x14ac:dyDescent="0.25"/>
    <row r="68" s="486" customFormat="1" ht="13.2" hidden="1" x14ac:dyDescent="0.25"/>
    <row r="69" s="486" customFormat="1" ht="13.2" hidden="1" x14ac:dyDescent="0.25"/>
    <row r="70" s="486" customFormat="1" ht="13.2" hidden="1" x14ac:dyDescent="0.25"/>
    <row r="71" s="486" customFormat="1" ht="13.2" hidden="1" x14ac:dyDescent="0.25"/>
    <row r="72" s="486" customFormat="1" ht="13.2" hidden="1" x14ac:dyDescent="0.25"/>
    <row r="73" s="486" customFormat="1" ht="13.2" hidden="1" x14ac:dyDescent="0.25"/>
    <row r="74" s="486" customFormat="1" ht="13.2" hidden="1" x14ac:dyDescent="0.25"/>
    <row r="75" s="486" customFormat="1" ht="13.2" hidden="1" x14ac:dyDescent="0.25"/>
    <row r="76" s="486" customFormat="1" ht="13.2" hidden="1" x14ac:dyDescent="0.25"/>
    <row r="77" s="486" customFormat="1" ht="13.2" hidden="1" x14ac:dyDescent="0.25"/>
    <row r="78" s="486" customFormat="1" ht="13.2" hidden="1" x14ac:dyDescent="0.25"/>
    <row r="79" s="486" customFormat="1" ht="13.2" hidden="1" x14ac:dyDescent="0.25"/>
    <row r="80" s="486" customFormat="1" ht="13.2" hidden="1" x14ac:dyDescent="0.25"/>
    <row r="81" s="486" customFormat="1" ht="13.2" hidden="1" x14ac:dyDescent="0.25"/>
    <row r="82" s="486" customFormat="1" ht="13.2" hidden="1" x14ac:dyDescent="0.25"/>
    <row r="83" s="486" customFormat="1" ht="13.2" hidden="1" x14ac:dyDescent="0.25"/>
    <row r="84" s="486" customFormat="1" ht="13.2" hidden="1" x14ac:dyDescent="0.25"/>
    <row r="85" s="486" customFormat="1" ht="13.2" hidden="1" x14ac:dyDescent="0.25"/>
    <row r="86" s="486" customFormat="1" ht="13.2" hidden="1" x14ac:dyDescent="0.25"/>
    <row r="87" s="486" customFormat="1" ht="13.2" hidden="1" x14ac:dyDescent="0.25"/>
    <row r="88" s="486" customFormat="1" ht="13.2" hidden="1" x14ac:dyDescent="0.25"/>
    <row r="89" s="486" customFormat="1" ht="13.2" hidden="1" x14ac:dyDescent="0.25"/>
    <row r="90" s="486" customFormat="1" ht="13.2" hidden="1" x14ac:dyDescent="0.25"/>
    <row r="91" s="486" customFormat="1" ht="13.2" hidden="1" x14ac:dyDescent="0.25"/>
    <row r="92" s="486" customFormat="1" ht="13.2" hidden="1" x14ac:dyDescent="0.25"/>
    <row r="93" s="486" customFormat="1" ht="13.2" hidden="1" x14ac:dyDescent="0.25"/>
    <row r="94" s="486" customFormat="1" ht="13.2" hidden="1" x14ac:dyDescent="0.25"/>
    <row r="95" s="486" customFormat="1" ht="13.2" hidden="1" x14ac:dyDescent="0.25"/>
    <row r="96" s="486" customFormat="1" ht="13.2" hidden="1" x14ac:dyDescent="0.25"/>
    <row r="97" s="486" customFormat="1" ht="13.2" hidden="1" x14ac:dyDescent="0.25"/>
    <row r="98" s="486" customFormat="1" ht="13.2" hidden="1" x14ac:dyDescent="0.25"/>
    <row r="99" s="486" customFormat="1" ht="13.2" hidden="1" x14ac:dyDescent="0.25"/>
    <row r="100" s="486" customFormat="1" ht="13.2" hidden="1" x14ac:dyDescent="0.25"/>
    <row r="101" s="486" customFormat="1" ht="13.2" hidden="1" x14ac:dyDescent="0.25"/>
    <row r="102" s="486" customFormat="1" ht="13.2" hidden="1" x14ac:dyDescent="0.25"/>
    <row r="103" s="486" customFormat="1" ht="13.2" hidden="1" x14ac:dyDescent="0.25"/>
    <row r="104" s="486" customFormat="1" ht="13.2" hidden="1" x14ac:dyDescent="0.25"/>
    <row r="105" s="486" customFormat="1" ht="13.2" hidden="1" x14ac:dyDescent="0.25"/>
    <row r="106" s="486" customFormat="1" ht="13.2" hidden="1" x14ac:dyDescent="0.25"/>
    <row r="107" s="486" customFormat="1" ht="13.2" hidden="1" x14ac:dyDescent="0.25"/>
    <row r="108" s="486" customFormat="1" ht="13.2" hidden="1" x14ac:dyDescent="0.25"/>
    <row r="109" s="486" customFormat="1" ht="13.2" hidden="1" x14ac:dyDescent="0.25"/>
    <row r="110" s="486" customFormat="1" ht="13.2" hidden="1" x14ac:dyDescent="0.25"/>
    <row r="111" s="486" customFormat="1" ht="13.2" hidden="1" x14ac:dyDescent="0.25"/>
    <row r="112" s="486" customFormat="1" ht="13.2" hidden="1" x14ac:dyDescent="0.25"/>
    <row r="113" s="486" customFormat="1" ht="13.2" hidden="1" x14ac:dyDescent="0.25"/>
    <row r="114" s="486" customFormat="1" ht="13.2" hidden="1" x14ac:dyDescent="0.25"/>
    <row r="115" s="486" customFormat="1" ht="13.2" hidden="1" x14ac:dyDescent="0.25"/>
    <row r="116" s="486" customFormat="1" ht="13.2" hidden="1" x14ac:dyDescent="0.25"/>
    <row r="117" s="486" customFormat="1" ht="13.2" hidden="1" x14ac:dyDescent="0.25"/>
    <row r="118" s="486" customFormat="1" ht="13.2" hidden="1" x14ac:dyDescent="0.25"/>
    <row r="119" s="486" customFormat="1" ht="13.2" hidden="1" x14ac:dyDescent="0.25"/>
    <row r="120" s="486" customFormat="1" ht="13.2" hidden="1" x14ac:dyDescent="0.25"/>
    <row r="121" s="486" customFormat="1" ht="13.2" hidden="1" x14ac:dyDescent="0.25"/>
    <row r="122" s="486" customFormat="1" ht="13.2" hidden="1" x14ac:dyDescent="0.25"/>
    <row r="123" s="486" customFormat="1" ht="13.2" hidden="1" x14ac:dyDescent="0.25"/>
    <row r="124" s="486" customFormat="1" ht="13.2" hidden="1" x14ac:dyDescent="0.25"/>
    <row r="125" s="486" customFormat="1" ht="13.2" hidden="1" x14ac:dyDescent="0.25"/>
    <row r="126" s="486" customFormat="1" ht="13.2" hidden="1" x14ac:dyDescent="0.25"/>
    <row r="127" s="486" customFormat="1" ht="13.2" hidden="1" x14ac:dyDescent="0.25"/>
    <row r="128" s="486" customFormat="1" ht="13.2" hidden="1" x14ac:dyDescent="0.25"/>
    <row r="129" s="486" customFormat="1" ht="13.2" hidden="1" x14ac:dyDescent="0.25"/>
    <row r="130" s="486" customFormat="1" ht="13.2" hidden="1" x14ac:dyDescent="0.25"/>
    <row r="131" s="486" customFormat="1" ht="13.2" hidden="1" x14ac:dyDescent="0.25"/>
    <row r="132" s="486" customFormat="1" ht="13.2" hidden="1" x14ac:dyDescent="0.25"/>
    <row r="133" s="486" customFormat="1" ht="13.2" hidden="1" x14ac:dyDescent="0.25"/>
    <row r="134" s="486" customFormat="1" ht="13.2" hidden="1" x14ac:dyDescent="0.25"/>
    <row r="135" s="486" customFormat="1" ht="13.2" hidden="1" x14ac:dyDescent="0.25"/>
    <row r="136" s="486" customFormat="1" ht="13.2" hidden="1" x14ac:dyDescent="0.25"/>
    <row r="137" s="486" customFormat="1" ht="13.2" hidden="1" x14ac:dyDescent="0.25"/>
    <row r="138" s="486" customFormat="1" ht="13.2" hidden="1" x14ac:dyDescent="0.25"/>
    <row r="139" s="486" customFormat="1" ht="13.2" hidden="1" x14ac:dyDescent="0.25"/>
    <row r="140" s="486" customFormat="1" ht="13.2" hidden="1" x14ac:dyDescent="0.25"/>
    <row r="141" s="486" customFormat="1" ht="13.2" hidden="1" x14ac:dyDescent="0.25"/>
    <row r="142" s="486" customFormat="1" ht="13.2" hidden="1" x14ac:dyDescent="0.25"/>
    <row r="143" s="486" customFormat="1" ht="13.2" hidden="1" x14ac:dyDescent="0.25"/>
    <row r="144" s="486" customFormat="1" ht="13.2" hidden="1" x14ac:dyDescent="0.25"/>
    <row r="145" s="486" customFormat="1" ht="13.2" hidden="1" x14ac:dyDescent="0.25"/>
    <row r="146" s="486" customFormat="1" ht="13.2" hidden="1" x14ac:dyDescent="0.25"/>
    <row r="147" s="486" customFormat="1" ht="13.2" hidden="1" x14ac:dyDescent="0.25"/>
    <row r="148" s="486" customFormat="1" ht="13.2" hidden="1" x14ac:dyDescent="0.25"/>
    <row r="149" s="486" customFormat="1" ht="13.2" hidden="1" x14ac:dyDescent="0.25"/>
    <row r="150" s="486" customFormat="1" ht="13.2" hidden="1" x14ac:dyDescent="0.25"/>
    <row r="151" s="486" customFormat="1" ht="13.2" hidden="1" x14ac:dyDescent="0.25"/>
    <row r="152" s="486" customFormat="1" ht="13.2" hidden="1" x14ac:dyDescent="0.25"/>
    <row r="153" s="486" customFormat="1" ht="13.2" hidden="1" x14ac:dyDescent="0.25"/>
    <row r="154" s="486" customFormat="1" ht="13.2" hidden="1" x14ac:dyDescent="0.25"/>
    <row r="155" s="486" customFormat="1" ht="13.2" hidden="1" x14ac:dyDescent="0.25"/>
    <row r="156" s="486" customFormat="1" ht="13.2" hidden="1" x14ac:dyDescent="0.25"/>
    <row r="157" s="486" customFormat="1" ht="13.2" hidden="1" x14ac:dyDescent="0.25"/>
    <row r="158" s="486" customFormat="1" ht="13.2" hidden="1" x14ac:dyDescent="0.25"/>
    <row r="159" s="486" customFormat="1" ht="13.2" hidden="1" x14ac:dyDescent="0.25"/>
    <row r="160" s="486" customFormat="1" ht="13.2" hidden="1" x14ac:dyDescent="0.25"/>
    <row r="161" s="486" customFormat="1" ht="13.2" hidden="1" x14ac:dyDescent="0.25"/>
    <row r="162" s="486" customFormat="1" ht="13.2" hidden="1" x14ac:dyDescent="0.25"/>
    <row r="163" s="486" customFormat="1" ht="13.2" hidden="1" x14ac:dyDescent="0.25"/>
    <row r="164" s="486" customFormat="1" ht="13.2" hidden="1" x14ac:dyDescent="0.25"/>
    <row r="165" s="486" customFormat="1" ht="13.2" hidden="1" x14ac:dyDescent="0.25"/>
    <row r="166" s="486" customFormat="1" ht="13.2" hidden="1" x14ac:dyDescent="0.25"/>
    <row r="167" s="486" customFormat="1" ht="13.2" hidden="1" x14ac:dyDescent="0.25"/>
    <row r="168" s="486" customFormat="1" ht="13.2" hidden="1" x14ac:dyDescent="0.25"/>
    <row r="169" s="486" customFormat="1" ht="13.2" hidden="1" x14ac:dyDescent="0.25"/>
    <row r="170" s="486" customFormat="1" ht="13.2" hidden="1" x14ac:dyDescent="0.25"/>
    <row r="171" s="486" customFormat="1" ht="13.2" hidden="1" x14ac:dyDescent="0.25"/>
    <row r="172" s="486" customFormat="1" ht="13.2" hidden="1" x14ac:dyDescent="0.25"/>
    <row r="173" s="486" customFormat="1" ht="13.2" hidden="1" x14ac:dyDescent="0.25"/>
    <row r="174" s="486" customFormat="1" ht="13.2" hidden="1" x14ac:dyDescent="0.25"/>
    <row r="175" s="486" customFormat="1" ht="13.2" hidden="1" x14ac:dyDescent="0.25"/>
    <row r="176" s="486" customFormat="1" ht="13.2" hidden="1" x14ac:dyDescent="0.25"/>
    <row r="177" s="486" customFormat="1" ht="13.2" hidden="1" x14ac:dyDescent="0.25"/>
    <row r="178" s="486" customFormat="1" ht="13.2" hidden="1" x14ac:dyDescent="0.25"/>
    <row r="179" s="486" customFormat="1" ht="13.2" hidden="1" x14ac:dyDescent="0.25"/>
    <row r="180" s="486" customFormat="1" ht="13.2" hidden="1" x14ac:dyDescent="0.25"/>
    <row r="181" s="486" customFormat="1" ht="13.2" hidden="1" x14ac:dyDescent="0.25"/>
    <row r="182" s="486" customFormat="1" ht="13.2" hidden="1" x14ac:dyDescent="0.25"/>
    <row r="183" s="486" customFormat="1" ht="13.2" hidden="1" x14ac:dyDescent="0.25"/>
    <row r="184" s="486" customFormat="1" ht="13.2" hidden="1" x14ac:dyDescent="0.25"/>
    <row r="185" s="486" customFormat="1" ht="13.2" hidden="1" x14ac:dyDescent="0.25"/>
    <row r="186" s="486" customFormat="1" ht="13.2" hidden="1" x14ac:dyDescent="0.25"/>
    <row r="187" s="486" customFormat="1" ht="13.2" hidden="1" x14ac:dyDescent="0.25"/>
    <row r="188" s="486" customFormat="1" ht="13.2" hidden="1" x14ac:dyDescent="0.25"/>
    <row r="189" s="486" customFormat="1" ht="13.2" hidden="1" x14ac:dyDescent="0.25"/>
    <row r="190" s="486" customFormat="1" ht="13.2" hidden="1" x14ac:dyDescent="0.25"/>
    <row r="191" s="486" customFormat="1" ht="13.2" hidden="1" x14ac:dyDescent="0.25"/>
    <row r="192" s="486" customFormat="1" ht="13.2" hidden="1" x14ac:dyDescent="0.25"/>
    <row r="193" s="486" customFormat="1" ht="13.2" hidden="1" x14ac:dyDescent="0.25"/>
    <row r="194" s="486" customFormat="1" ht="13.2" hidden="1" x14ac:dyDescent="0.25"/>
    <row r="195" s="486" customFormat="1" ht="13.2" hidden="1" x14ac:dyDescent="0.25"/>
    <row r="196" s="486" customFormat="1" ht="13.2" hidden="1" x14ac:dyDescent="0.25"/>
    <row r="197" s="486" customFormat="1" ht="13.2" hidden="1" x14ac:dyDescent="0.25"/>
    <row r="198" s="486" customFormat="1" ht="13.2" hidden="1" x14ac:dyDescent="0.25"/>
    <row r="199" s="486" customFormat="1" ht="13.2" hidden="1" x14ac:dyDescent="0.25"/>
    <row r="200" s="486" customFormat="1" ht="13.2" hidden="1" x14ac:dyDescent="0.25"/>
    <row r="201" s="486" customFormat="1" ht="13.2" hidden="1" x14ac:dyDescent="0.25"/>
    <row r="202" s="486" customFormat="1" ht="13.2" hidden="1" x14ac:dyDescent="0.25"/>
    <row r="203" s="486" customFormat="1" ht="13.2" hidden="1" x14ac:dyDescent="0.25"/>
    <row r="204" s="486" customFormat="1" ht="13.2" hidden="1" x14ac:dyDescent="0.25"/>
    <row r="205" s="486" customFormat="1" ht="13.2" hidden="1" x14ac:dyDescent="0.25"/>
    <row r="206" s="486" customFormat="1" ht="13.2" hidden="1" x14ac:dyDescent="0.25"/>
    <row r="207" s="486" customFormat="1" ht="13.2" hidden="1" x14ac:dyDescent="0.25"/>
    <row r="208" s="486" customFormat="1" ht="13.2" hidden="1" x14ac:dyDescent="0.25"/>
    <row r="209" s="486" customFormat="1" ht="13.2" hidden="1" x14ac:dyDescent="0.25"/>
    <row r="210" s="486" customFormat="1" ht="13.2" hidden="1" x14ac:dyDescent="0.25"/>
    <row r="211" s="486" customFormat="1" ht="13.2" hidden="1" x14ac:dyDescent="0.25"/>
    <row r="212" s="486" customFormat="1" ht="13.2" hidden="1" x14ac:dyDescent="0.25"/>
    <row r="213" s="486" customFormat="1" ht="13.2" hidden="1" x14ac:dyDescent="0.25"/>
    <row r="214" s="486" customFormat="1" ht="13.2" hidden="1" x14ac:dyDescent="0.25"/>
    <row r="215" s="486" customFormat="1" ht="13.2" hidden="1" x14ac:dyDescent="0.25"/>
    <row r="216" s="486" customFormat="1" ht="13.2" hidden="1" x14ac:dyDescent="0.25"/>
    <row r="217" s="486" customFormat="1" ht="13.2" hidden="1" x14ac:dyDescent="0.25"/>
    <row r="218" s="486" customFormat="1" ht="13.2" hidden="1" x14ac:dyDescent="0.25"/>
    <row r="219" s="486" customFormat="1" ht="13.2" hidden="1" x14ac:dyDescent="0.25"/>
    <row r="220" s="486" customFormat="1" ht="13.2" hidden="1" x14ac:dyDescent="0.25"/>
    <row r="221" s="486" customFormat="1" ht="13.2" hidden="1" x14ac:dyDescent="0.25"/>
    <row r="222" s="486" customFormat="1" ht="13.2" hidden="1" x14ac:dyDescent="0.25"/>
    <row r="223" s="486" customFormat="1" ht="13.2" hidden="1" x14ac:dyDescent="0.25"/>
    <row r="224" s="486" customFormat="1" ht="13.2" hidden="1" x14ac:dyDescent="0.25"/>
    <row r="225" s="486" customFormat="1" ht="13.2" hidden="1" x14ac:dyDescent="0.25"/>
    <row r="226" s="486" customFormat="1" ht="13.2" hidden="1" x14ac:dyDescent="0.25"/>
    <row r="227" s="486" customFormat="1" ht="13.2" hidden="1" x14ac:dyDescent="0.25"/>
    <row r="228" s="486" customFormat="1" ht="13.2" hidden="1" x14ac:dyDescent="0.25"/>
    <row r="229" s="486" customFormat="1" ht="13.2" hidden="1" x14ac:dyDescent="0.25"/>
    <row r="230" s="486" customFormat="1" ht="13.2" hidden="1" x14ac:dyDescent="0.25"/>
    <row r="231" s="486" customFormat="1" ht="13.2" hidden="1" x14ac:dyDescent="0.25"/>
    <row r="232" s="486" customFormat="1" ht="13.2" hidden="1" x14ac:dyDescent="0.25"/>
    <row r="233" s="486" customFormat="1" ht="13.2" hidden="1" x14ac:dyDescent="0.25"/>
    <row r="234" s="486" customFormat="1" ht="13.2" hidden="1" x14ac:dyDescent="0.25"/>
    <row r="235" s="486" customFormat="1" ht="13.2" hidden="1" x14ac:dyDescent="0.25"/>
    <row r="236" s="486" customFormat="1" ht="13.2" hidden="1" x14ac:dyDescent="0.25"/>
    <row r="237" s="486" customFormat="1" ht="13.2" hidden="1" x14ac:dyDescent="0.25"/>
    <row r="238" s="486" customFormat="1" ht="13.2" hidden="1" x14ac:dyDescent="0.25"/>
    <row r="239" s="486" customFormat="1" ht="13.2" hidden="1" x14ac:dyDescent="0.25"/>
    <row r="240" s="486" customFormat="1" ht="13.2" hidden="1" x14ac:dyDescent="0.25"/>
    <row r="241" s="486" customFormat="1" ht="13.2" hidden="1" x14ac:dyDescent="0.25"/>
    <row r="242" s="486" customFormat="1" ht="13.2" hidden="1" x14ac:dyDescent="0.25"/>
    <row r="243" s="486" customFormat="1" ht="13.2" hidden="1" x14ac:dyDescent="0.25"/>
    <row r="244" s="486" customFormat="1" ht="13.2" hidden="1" x14ac:dyDescent="0.25"/>
    <row r="245" s="486" customFormat="1" ht="13.2" hidden="1" x14ac:dyDescent="0.25"/>
    <row r="246" s="486" customFormat="1" ht="13.2" hidden="1" x14ac:dyDescent="0.25"/>
    <row r="247" s="486" customFormat="1" ht="13.2" hidden="1" x14ac:dyDescent="0.25"/>
    <row r="248" s="486" customFormat="1" ht="13.2" hidden="1" x14ac:dyDescent="0.25"/>
    <row r="249" s="486" customFormat="1" ht="13.2" hidden="1" x14ac:dyDescent="0.25"/>
    <row r="250" s="486" customFormat="1" ht="13.2" hidden="1" x14ac:dyDescent="0.25"/>
    <row r="251" s="486" customFormat="1" ht="13.2" hidden="1" x14ac:dyDescent="0.25"/>
    <row r="252" s="486" customFormat="1" ht="13.2" hidden="1" x14ac:dyDescent="0.25"/>
    <row r="253" s="486" customFormat="1" ht="13.2" hidden="1" x14ac:dyDescent="0.25"/>
    <row r="254" s="486" customFormat="1" ht="13.2" hidden="1" x14ac:dyDescent="0.25"/>
    <row r="255" s="486" customFormat="1" ht="13.2" hidden="1" x14ac:dyDescent="0.25"/>
    <row r="256" s="486" customFormat="1" ht="13.2" hidden="1" x14ac:dyDescent="0.25"/>
    <row r="257" s="486" customFormat="1" ht="13.2" hidden="1" x14ac:dyDescent="0.25"/>
    <row r="258" s="486" customFormat="1" ht="13.2" hidden="1" x14ac:dyDescent="0.25"/>
    <row r="259" s="486" customFormat="1" ht="13.2" hidden="1" x14ac:dyDescent="0.25"/>
    <row r="260" s="486" customFormat="1" ht="13.2" hidden="1" x14ac:dyDescent="0.25"/>
    <row r="261" s="486" customFormat="1" ht="13.2" hidden="1" x14ac:dyDescent="0.25"/>
    <row r="262" s="486" customFormat="1" ht="13.2" hidden="1" x14ac:dyDescent="0.25"/>
    <row r="263" s="486" customFormat="1" ht="13.2" hidden="1" x14ac:dyDescent="0.25"/>
    <row r="264" s="486" customFormat="1" ht="13.2" hidden="1" x14ac:dyDescent="0.25"/>
    <row r="265" s="486" customFormat="1" ht="13.2" hidden="1" x14ac:dyDescent="0.25"/>
    <row r="266" s="486" customFormat="1" ht="13.2" hidden="1" x14ac:dyDescent="0.25"/>
    <row r="267" s="486" customFormat="1" ht="13.2" hidden="1" x14ac:dyDescent="0.25"/>
    <row r="268" s="486" customFormat="1" ht="13.2" hidden="1" x14ac:dyDescent="0.25"/>
    <row r="269" s="486" customFormat="1" ht="13.2" hidden="1" x14ac:dyDescent="0.25"/>
    <row r="270" s="486" customFormat="1" ht="13.2" hidden="1" x14ac:dyDescent="0.25"/>
    <row r="271" s="486" customFormat="1" ht="13.2" hidden="1" x14ac:dyDescent="0.25"/>
    <row r="272" s="486" customFormat="1" ht="13.2" hidden="1" x14ac:dyDescent="0.25"/>
    <row r="273" s="486" customFormat="1" ht="13.2" hidden="1" x14ac:dyDescent="0.25"/>
    <row r="274" s="486" customFormat="1" ht="13.2" hidden="1" x14ac:dyDescent="0.25"/>
    <row r="275" s="486" customFormat="1" ht="13.2" hidden="1" x14ac:dyDescent="0.25"/>
    <row r="276" s="486" customFormat="1" ht="13.2" hidden="1" x14ac:dyDescent="0.25"/>
    <row r="277" s="486" customFormat="1" ht="13.2" hidden="1" x14ac:dyDescent="0.25"/>
    <row r="278" s="486" customFormat="1" ht="13.2" hidden="1" x14ac:dyDescent="0.25"/>
    <row r="279" s="486" customFormat="1" ht="13.2" hidden="1" x14ac:dyDescent="0.25"/>
    <row r="280" s="486" customFormat="1" ht="13.2" hidden="1" x14ac:dyDescent="0.25"/>
    <row r="281" s="486" customFormat="1" ht="13.2" hidden="1" x14ac:dyDescent="0.25"/>
    <row r="282" s="486" customFormat="1" ht="13.2" hidden="1" x14ac:dyDescent="0.25"/>
    <row r="283" s="486" customFormat="1" ht="13.2" hidden="1" x14ac:dyDescent="0.25"/>
    <row r="284" s="486" customFormat="1" ht="13.2" hidden="1" x14ac:dyDescent="0.25"/>
    <row r="285" s="486" customFormat="1" ht="13.2" hidden="1" x14ac:dyDescent="0.25"/>
    <row r="286" s="486" customFormat="1" ht="13.2" hidden="1" x14ac:dyDescent="0.25"/>
    <row r="287" s="486" customFormat="1" ht="13.2" hidden="1" x14ac:dyDescent="0.25"/>
    <row r="288" s="486" customFormat="1" ht="13.2" hidden="1" x14ac:dyDescent="0.25"/>
    <row r="289" s="486" customFormat="1" ht="13.2" hidden="1" x14ac:dyDescent="0.25"/>
    <row r="290" s="486" customFormat="1" ht="13.2" hidden="1" x14ac:dyDescent="0.25"/>
    <row r="291" s="486" customFormat="1" ht="13.2" hidden="1" x14ac:dyDescent="0.25"/>
    <row r="292" s="486" customFormat="1" ht="13.2" hidden="1" x14ac:dyDescent="0.25"/>
    <row r="293" s="486" customFormat="1" ht="13.2" hidden="1" x14ac:dyDescent="0.25"/>
    <row r="294" s="486" customFormat="1" ht="13.2" hidden="1" x14ac:dyDescent="0.25"/>
    <row r="295" s="486" customFormat="1" ht="13.2" hidden="1" x14ac:dyDescent="0.25"/>
    <row r="296" s="486" customFormat="1" ht="13.2" hidden="1" x14ac:dyDescent="0.25"/>
    <row r="297" s="486" customFormat="1" ht="13.2" hidden="1" x14ac:dyDescent="0.25"/>
    <row r="298" s="486" customFormat="1" ht="13.2" hidden="1" x14ac:dyDescent="0.25"/>
    <row r="299" s="486" customFormat="1" ht="13.2" hidden="1" x14ac:dyDescent="0.25"/>
    <row r="300" s="486" customFormat="1" ht="13.2" hidden="1" x14ac:dyDescent="0.25"/>
    <row r="301" s="486" customFormat="1" ht="13.2" hidden="1" x14ac:dyDescent="0.25"/>
    <row r="302" s="486" customFormat="1" ht="13.2" hidden="1" x14ac:dyDescent="0.25"/>
    <row r="303" s="486" customFormat="1" ht="13.2" hidden="1" x14ac:dyDescent="0.25"/>
    <row r="304" s="486" customFormat="1" ht="13.2" hidden="1" x14ac:dyDescent="0.25"/>
    <row r="305" s="486" customFormat="1" ht="13.2" hidden="1" x14ac:dyDescent="0.25"/>
    <row r="306" s="486" customFormat="1" ht="13.2" hidden="1" x14ac:dyDescent="0.25"/>
    <row r="307" s="486" customFormat="1" ht="13.2" hidden="1" x14ac:dyDescent="0.25"/>
    <row r="308" s="486" customFormat="1" ht="13.2" hidden="1" x14ac:dyDescent="0.25"/>
    <row r="309" s="486" customFormat="1" ht="13.2" hidden="1" x14ac:dyDescent="0.25"/>
    <row r="310" s="486" customFormat="1" ht="13.2" hidden="1" x14ac:dyDescent="0.25"/>
    <row r="311" s="486" customFormat="1" ht="13.2" hidden="1" x14ac:dyDescent="0.25"/>
    <row r="312" s="486" customFormat="1" ht="13.2" hidden="1" x14ac:dyDescent="0.25"/>
    <row r="313" s="486" customFormat="1" ht="13.2" hidden="1" x14ac:dyDescent="0.25"/>
    <row r="314" s="486" customFormat="1" ht="13.2" hidden="1" x14ac:dyDescent="0.25"/>
    <row r="315" s="486" customFormat="1" ht="13.2" hidden="1" x14ac:dyDescent="0.25"/>
    <row r="316" s="486" customFormat="1" ht="13.2" hidden="1" x14ac:dyDescent="0.25"/>
    <row r="317" s="486" customFormat="1" ht="13.2" hidden="1" x14ac:dyDescent="0.25"/>
    <row r="318" s="486" customFormat="1" ht="13.2" hidden="1" x14ac:dyDescent="0.25"/>
    <row r="319" s="486" customFormat="1" ht="13.2" hidden="1" x14ac:dyDescent="0.25"/>
    <row r="320" s="486" customFormat="1" ht="13.2" hidden="1" x14ac:dyDescent="0.25"/>
    <row r="321" s="486" customFormat="1" ht="13.2" hidden="1" x14ac:dyDescent="0.25"/>
    <row r="322" s="486" customFormat="1" ht="13.2" hidden="1" x14ac:dyDescent="0.25"/>
    <row r="323" s="486" customFormat="1" ht="13.2" hidden="1" x14ac:dyDescent="0.25"/>
    <row r="324" s="486" customFormat="1" ht="13.2" hidden="1" x14ac:dyDescent="0.25"/>
    <row r="325" s="486" customFormat="1" ht="13.2" hidden="1" x14ac:dyDescent="0.25"/>
    <row r="326" s="486" customFormat="1" ht="13.2" hidden="1" x14ac:dyDescent="0.25"/>
    <row r="327" s="486" customFormat="1" ht="13.2" hidden="1" x14ac:dyDescent="0.25"/>
    <row r="328" s="486" customFormat="1" ht="13.2" hidden="1" x14ac:dyDescent="0.25"/>
    <row r="329" s="486" customFormat="1" ht="13.2" hidden="1" x14ac:dyDescent="0.25"/>
    <row r="330" s="486" customFormat="1" ht="13.2" hidden="1" x14ac:dyDescent="0.25"/>
    <row r="331" s="486" customFormat="1" ht="13.2" hidden="1" x14ac:dyDescent="0.25"/>
    <row r="332" s="486" customFormat="1" ht="13.2" hidden="1" x14ac:dyDescent="0.25"/>
    <row r="333" s="486" customFormat="1" ht="13.2" hidden="1" x14ac:dyDescent="0.25"/>
    <row r="334" s="486" customFormat="1" ht="13.2" hidden="1" x14ac:dyDescent="0.25"/>
    <row r="335" s="486" customFormat="1" ht="13.2" hidden="1" x14ac:dyDescent="0.25"/>
    <row r="336" s="486" customFormat="1" ht="13.2" hidden="1" x14ac:dyDescent="0.25"/>
    <row r="337" s="486" customFormat="1" ht="13.2" hidden="1" x14ac:dyDescent="0.25"/>
    <row r="338" s="486" customFormat="1" ht="13.2" hidden="1" x14ac:dyDescent="0.25"/>
    <row r="339" s="486" customFormat="1" ht="13.2" hidden="1" x14ac:dyDescent="0.25"/>
    <row r="340" s="486" customFormat="1" ht="13.2" hidden="1" x14ac:dyDescent="0.25"/>
    <row r="341" s="486" customFormat="1" ht="13.2" hidden="1" x14ac:dyDescent="0.25"/>
    <row r="342" s="486" customFormat="1" ht="13.2" hidden="1" x14ac:dyDescent="0.25"/>
    <row r="343" s="486" customFormat="1" ht="13.2" hidden="1" x14ac:dyDescent="0.25"/>
    <row r="344" s="486" customFormat="1" ht="13.2" hidden="1" x14ac:dyDescent="0.25"/>
    <row r="345" s="486" customFormat="1" ht="13.2" hidden="1" x14ac:dyDescent="0.25"/>
    <row r="346" s="486" customFormat="1" ht="13.2" hidden="1" x14ac:dyDescent="0.25"/>
    <row r="347" s="486" customFormat="1" ht="13.2" hidden="1" x14ac:dyDescent="0.25"/>
    <row r="348" s="486" customFormat="1" ht="13.2" hidden="1" x14ac:dyDescent="0.25"/>
    <row r="349" s="486" customFormat="1" ht="13.2" hidden="1" x14ac:dyDescent="0.25"/>
    <row r="350" s="486" customFormat="1" ht="13.2" hidden="1" x14ac:dyDescent="0.25"/>
    <row r="351" s="486" customFormat="1" ht="13.2" hidden="1" x14ac:dyDescent="0.25"/>
    <row r="352" s="486" customFormat="1" ht="13.2" hidden="1" x14ac:dyDescent="0.25"/>
    <row r="353" s="486" customFormat="1" ht="13.2" hidden="1" x14ac:dyDescent="0.25"/>
    <row r="354" s="486" customFormat="1" ht="13.2" hidden="1" x14ac:dyDescent="0.25"/>
    <row r="355" s="486" customFormat="1" ht="13.2" hidden="1" x14ac:dyDescent="0.25"/>
    <row r="356" s="486" customFormat="1" ht="13.2" hidden="1" x14ac:dyDescent="0.25"/>
    <row r="357" s="486" customFormat="1" ht="13.2" hidden="1" x14ac:dyDescent="0.25"/>
    <row r="358" s="486" customFormat="1" ht="13.2" hidden="1" x14ac:dyDescent="0.25"/>
    <row r="359" s="486" customFormat="1" ht="13.2" hidden="1" x14ac:dyDescent="0.25"/>
    <row r="360" s="486" customFormat="1" ht="13.2" hidden="1" x14ac:dyDescent="0.25"/>
    <row r="361" s="486" customFormat="1" ht="13.2" hidden="1" x14ac:dyDescent="0.25"/>
    <row r="362" s="486" customFormat="1" ht="13.2" hidden="1" x14ac:dyDescent="0.25"/>
    <row r="363" s="486" customFormat="1" ht="13.2" hidden="1" x14ac:dyDescent="0.25"/>
    <row r="364" s="486" customFormat="1" ht="13.2" hidden="1" x14ac:dyDescent="0.25"/>
    <row r="365" s="486" customFormat="1" ht="13.2" hidden="1" x14ac:dyDescent="0.25"/>
    <row r="366" s="486" customFormat="1" ht="13.2" hidden="1" x14ac:dyDescent="0.25"/>
    <row r="367" s="486" customFormat="1" ht="13.2" hidden="1" x14ac:dyDescent="0.25"/>
    <row r="368" s="486" customFormat="1" ht="13.2" hidden="1" x14ac:dyDescent="0.25"/>
    <row r="369" s="486" customFormat="1" ht="13.2" hidden="1" x14ac:dyDescent="0.25"/>
    <row r="370" s="486" customFormat="1" ht="13.2" hidden="1" x14ac:dyDescent="0.25"/>
    <row r="371" s="486" customFormat="1" ht="13.2" hidden="1" x14ac:dyDescent="0.25"/>
    <row r="372" s="486" customFormat="1" ht="13.2" hidden="1" x14ac:dyDescent="0.25"/>
    <row r="373" s="486" customFormat="1" ht="13.2" hidden="1" x14ac:dyDescent="0.25"/>
    <row r="374" s="486" customFormat="1" ht="13.2" hidden="1" x14ac:dyDescent="0.25"/>
    <row r="375" s="486" customFormat="1" ht="13.2" hidden="1" x14ac:dyDescent="0.25"/>
    <row r="376" s="486" customFormat="1" ht="13.2" hidden="1" x14ac:dyDescent="0.25"/>
    <row r="377" s="486" customFormat="1" ht="13.2" hidden="1" x14ac:dyDescent="0.25"/>
    <row r="378" s="486" customFormat="1" ht="13.2" hidden="1" x14ac:dyDescent="0.25"/>
    <row r="379" s="486" customFormat="1" ht="13.2" hidden="1" x14ac:dyDescent="0.25"/>
    <row r="380" s="486" customFormat="1" ht="13.2" hidden="1" x14ac:dyDescent="0.25"/>
    <row r="381" s="486" customFormat="1" ht="13.2" hidden="1" x14ac:dyDescent="0.25"/>
    <row r="382" s="486" customFormat="1" ht="13.2" hidden="1" x14ac:dyDescent="0.25"/>
    <row r="383" s="486" customFormat="1" ht="13.2" hidden="1" x14ac:dyDescent="0.25"/>
    <row r="384" s="486" customFormat="1" ht="13.2" hidden="1" x14ac:dyDescent="0.25"/>
    <row r="385" s="486" customFormat="1" ht="13.2" hidden="1" x14ac:dyDescent="0.25"/>
    <row r="386" s="486" customFormat="1" ht="13.2" hidden="1" x14ac:dyDescent="0.25"/>
    <row r="387" s="486" customFormat="1" ht="13.2" hidden="1" x14ac:dyDescent="0.25"/>
    <row r="388" s="486" customFormat="1" ht="13.2" hidden="1" x14ac:dyDescent="0.25"/>
    <row r="389" s="486" customFormat="1" ht="13.2" hidden="1" x14ac:dyDescent="0.25"/>
    <row r="390" s="486" customFormat="1" ht="13.2" hidden="1" x14ac:dyDescent="0.25"/>
    <row r="391" s="486" customFormat="1" ht="13.2" hidden="1" x14ac:dyDescent="0.25"/>
    <row r="392" s="486" customFormat="1" ht="13.2" hidden="1" x14ac:dyDescent="0.25"/>
    <row r="393" s="486" customFormat="1" ht="13.2" hidden="1" x14ac:dyDescent="0.25"/>
    <row r="394" s="486" customFormat="1" ht="13.2" hidden="1" x14ac:dyDescent="0.25"/>
    <row r="395" s="486" customFormat="1" ht="13.2" hidden="1" x14ac:dyDescent="0.25"/>
    <row r="396" s="486" customFormat="1" ht="13.2" hidden="1" x14ac:dyDescent="0.25"/>
    <row r="397" s="486" customFormat="1" ht="13.2" hidden="1" x14ac:dyDescent="0.25"/>
    <row r="398" s="486" customFormat="1" ht="13.2" hidden="1" x14ac:dyDescent="0.25"/>
    <row r="399" s="486" customFormat="1" ht="13.2" hidden="1" x14ac:dyDescent="0.25"/>
    <row r="400" s="486" customFormat="1" ht="13.2" hidden="1" x14ac:dyDescent="0.25"/>
    <row r="401" s="486" customFormat="1" ht="13.2" hidden="1" x14ac:dyDescent="0.25"/>
    <row r="402" s="486" customFormat="1" ht="13.2" hidden="1" x14ac:dyDescent="0.25"/>
    <row r="403" s="486" customFormat="1" ht="13.2" hidden="1" x14ac:dyDescent="0.25"/>
    <row r="404" s="486" customFormat="1" ht="13.2" hidden="1" x14ac:dyDescent="0.25"/>
    <row r="405" s="486" customFormat="1" ht="13.2" hidden="1" x14ac:dyDescent="0.25"/>
    <row r="406" s="486" customFormat="1" ht="13.2" hidden="1" x14ac:dyDescent="0.25"/>
    <row r="407" s="486" customFormat="1" ht="13.2" hidden="1" x14ac:dyDescent="0.25"/>
    <row r="408" s="486" customFormat="1" ht="13.2" hidden="1" x14ac:dyDescent="0.25"/>
    <row r="409" s="486" customFormat="1" ht="13.2" hidden="1" x14ac:dyDescent="0.25"/>
    <row r="410" s="486" customFormat="1" ht="13.2" hidden="1" x14ac:dyDescent="0.25"/>
    <row r="411" s="486" customFormat="1" ht="13.2" hidden="1" x14ac:dyDescent="0.25"/>
    <row r="412" s="486" customFormat="1" ht="13.2" hidden="1" x14ac:dyDescent="0.25"/>
    <row r="413" s="486" customFormat="1" ht="13.2" hidden="1" x14ac:dyDescent="0.25"/>
    <row r="414" s="486" customFormat="1" ht="13.2" hidden="1" x14ac:dyDescent="0.25"/>
    <row r="415" s="486" customFormat="1" ht="13.2" hidden="1" x14ac:dyDescent="0.25"/>
    <row r="416" s="486" customFormat="1" ht="13.2" hidden="1" x14ac:dyDescent="0.25"/>
    <row r="417" s="486" customFormat="1" ht="13.2" hidden="1" x14ac:dyDescent="0.25"/>
    <row r="418" s="486" customFormat="1" ht="13.2" hidden="1" x14ac:dyDescent="0.25"/>
    <row r="419" s="486" customFormat="1" ht="13.2" hidden="1" x14ac:dyDescent="0.25"/>
    <row r="420" s="486" customFormat="1" ht="13.2" hidden="1" x14ac:dyDescent="0.25"/>
    <row r="421" s="486" customFormat="1" ht="13.2" hidden="1" x14ac:dyDescent="0.25"/>
    <row r="422" s="486" customFormat="1" ht="13.2" hidden="1" x14ac:dyDescent="0.25"/>
    <row r="423" s="486" customFormat="1" ht="13.2" hidden="1" x14ac:dyDescent="0.25"/>
    <row r="424" s="486" customFormat="1" ht="13.2" hidden="1" x14ac:dyDescent="0.25"/>
    <row r="425" s="486" customFormat="1" ht="13.2" hidden="1" x14ac:dyDescent="0.25"/>
    <row r="426" s="486" customFormat="1" ht="13.2" hidden="1" x14ac:dyDescent="0.25"/>
    <row r="427" s="486" customFormat="1" ht="13.2" hidden="1" x14ac:dyDescent="0.25"/>
    <row r="428" s="486" customFormat="1" ht="13.2" hidden="1" x14ac:dyDescent="0.25"/>
    <row r="429" s="486" customFormat="1" ht="13.2" hidden="1" x14ac:dyDescent="0.25"/>
    <row r="430" s="486" customFormat="1" ht="13.2" hidden="1" x14ac:dyDescent="0.25"/>
    <row r="431" s="486" customFormat="1" ht="13.2" hidden="1" x14ac:dyDescent="0.25"/>
    <row r="432" s="486" customFormat="1" ht="13.2" hidden="1" x14ac:dyDescent="0.25"/>
    <row r="433" s="486" customFormat="1" ht="13.2" hidden="1" x14ac:dyDescent="0.25"/>
    <row r="434" s="486" customFormat="1" ht="13.2" hidden="1" x14ac:dyDescent="0.25"/>
    <row r="435" s="486" customFormat="1" ht="13.2" hidden="1" x14ac:dyDescent="0.25"/>
    <row r="436" s="486" customFormat="1" ht="13.2" hidden="1" x14ac:dyDescent="0.25"/>
    <row r="437" s="486" customFormat="1" ht="13.2" hidden="1" x14ac:dyDescent="0.25"/>
    <row r="438" s="486" customFormat="1" ht="13.2" hidden="1" x14ac:dyDescent="0.25"/>
    <row r="439" s="486" customFormat="1" ht="13.2" hidden="1" x14ac:dyDescent="0.25"/>
    <row r="440" s="486" customFormat="1" ht="13.2" hidden="1" x14ac:dyDescent="0.25"/>
    <row r="441" s="486" customFormat="1" ht="13.2" hidden="1" x14ac:dyDescent="0.25"/>
    <row r="442" s="486" customFormat="1" ht="13.2" hidden="1" x14ac:dyDescent="0.25"/>
    <row r="443" s="486" customFormat="1" ht="13.2" hidden="1" x14ac:dyDescent="0.25"/>
    <row r="444" s="486" customFormat="1" ht="13.2" hidden="1" x14ac:dyDescent="0.25"/>
    <row r="445" s="486" customFormat="1" ht="13.2" hidden="1" x14ac:dyDescent="0.25"/>
    <row r="446" s="486" customFormat="1" ht="13.2" hidden="1" x14ac:dyDescent="0.25"/>
    <row r="447" s="486" customFormat="1" ht="13.2" hidden="1" x14ac:dyDescent="0.25"/>
    <row r="448" s="486" customFormat="1" ht="13.2" hidden="1" x14ac:dyDescent="0.25"/>
    <row r="449" s="486" customFormat="1" ht="13.2" hidden="1" x14ac:dyDescent="0.25"/>
    <row r="450" s="486" customFormat="1" ht="13.2" hidden="1" x14ac:dyDescent="0.25"/>
    <row r="451" s="486" customFormat="1" ht="13.2" hidden="1" x14ac:dyDescent="0.25"/>
    <row r="452" s="486" customFormat="1" ht="13.2" hidden="1" x14ac:dyDescent="0.25"/>
    <row r="453" s="486" customFormat="1" ht="13.2" hidden="1" x14ac:dyDescent="0.25"/>
    <row r="454" s="486" customFormat="1" ht="13.2" hidden="1" x14ac:dyDescent="0.25"/>
    <row r="455" s="486" customFormat="1" ht="13.2" hidden="1" x14ac:dyDescent="0.25"/>
    <row r="456" s="486" customFormat="1" ht="13.2" hidden="1" x14ac:dyDescent="0.25"/>
    <row r="457" s="486" customFormat="1" ht="13.2" hidden="1" x14ac:dyDescent="0.25"/>
    <row r="458" s="486" customFormat="1" ht="13.2" hidden="1" x14ac:dyDescent="0.25"/>
    <row r="459" s="486" customFormat="1" ht="13.2" hidden="1" x14ac:dyDescent="0.25"/>
    <row r="460" s="486" customFormat="1" ht="13.2" hidden="1" x14ac:dyDescent="0.25"/>
    <row r="461" s="486" customFormat="1" ht="13.2" hidden="1" x14ac:dyDescent="0.25"/>
    <row r="462" s="486" customFormat="1" ht="13.2" hidden="1" x14ac:dyDescent="0.25"/>
    <row r="463" s="486" customFormat="1" ht="13.2" hidden="1" x14ac:dyDescent="0.25"/>
    <row r="464" s="486" customFormat="1" ht="13.2" hidden="1" x14ac:dyDescent="0.25"/>
    <row r="465" s="486" customFormat="1" ht="13.2" hidden="1" x14ac:dyDescent="0.25"/>
    <row r="466" s="486" customFormat="1" ht="13.2" hidden="1" x14ac:dyDescent="0.25"/>
    <row r="467" s="486" customFormat="1" ht="13.2" hidden="1" x14ac:dyDescent="0.25"/>
    <row r="468" s="486" customFormat="1" ht="13.2" hidden="1" x14ac:dyDescent="0.25"/>
    <row r="469" s="486" customFormat="1" ht="13.2" hidden="1" x14ac:dyDescent="0.25"/>
    <row r="470" s="486" customFormat="1" ht="13.2" hidden="1" x14ac:dyDescent="0.25"/>
    <row r="471" s="486" customFormat="1" ht="13.2" hidden="1" x14ac:dyDescent="0.25"/>
    <row r="472" s="486" customFormat="1" ht="13.2" hidden="1" x14ac:dyDescent="0.25"/>
    <row r="473" s="486" customFormat="1" ht="13.2" hidden="1" x14ac:dyDescent="0.25"/>
    <row r="474" s="486" customFormat="1" ht="13.2" hidden="1" x14ac:dyDescent="0.25"/>
    <row r="475" s="486" customFormat="1" ht="13.2" hidden="1" x14ac:dyDescent="0.25"/>
    <row r="476" s="486" customFormat="1" ht="13.2" hidden="1" x14ac:dyDescent="0.25"/>
    <row r="477" s="486" customFormat="1" ht="13.2" hidden="1" x14ac:dyDescent="0.25"/>
    <row r="478" s="486" customFormat="1" ht="13.2" hidden="1" x14ac:dyDescent="0.25"/>
    <row r="479" s="486" customFormat="1" ht="13.2" hidden="1" x14ac:dyDescent="0.25"/>
    <row r="480" s="486" customFormat="1" ht="13.2" hidden="1" x14ac:dyDescent="0.25"/>
    <row r="481" s="486" customFormat="1" ht="13.2" hidden="1" x14ac:dyDescent="0.25"/>
    <row r="482" s="486" customFormat="1" ht="13.2" hidden="1" x14ac:dyDescent="0.25"/>
    <row r="483" s="486" customFormat="1" ht="13.2" hidden="1" x14ac:dyDescent="0.25"/>
    <row r="484" s="486" customFormat="1" ht="13.2" hidden="1" x14ac:dyDescent="0.25"/>
    <row r="485" s="486" customFormat="1" ht="13.2" hidden="1" x14ac:dyDescent="0.25"/>
    <row r="486" s="486" customFormat="1" ht="13.2" hidden="1" x14ac:dyDescent="0.25"/>
    <row r="487" s="486" customFormat="1" ht="13.2" hidden="1" x14ac:dyDescent="0.25"/>
    <row r="488" s="486" customFormat="1" ht="13.2" hidden="1" x14ac:dyDescent="0.25"/>
    <row r="489" s="486" customFormat="1" ht="13.2" hidden="1" x14ac:dyDescent="0.25"/>
    <row r="490" s="486" customFormat="1" ht="13.2" hidden="1" x14ac:dyDescent="0.25"/>
    <row r="491" s="486" customFormat="1" ht="13.2" hidden="1" x14ac:dyDescent="0.25"/>
    <row r="492" s="486" customFormat="1" ht="13.2" hidden="1" x14ac:dyDescent="0.25"/>
    <row r="493" s="486" customFormat="1" ht="13.2" hidden="1" x14ac:dyDescent="0.25"/>
    <row r="494" s="486" customFormat="1" ht="13.2" hidden="1" x14ac:dyDescent="0.25"/>
    <row r="495" s="486" customFormat="1" ht="13.2" hidden="1" x14ac:dyDescent="0.25"/>
    <row r="496" s="486" customFormat="1" ht="13.2" hidden="1" x14ac:dyDescent="0.25"/>
    <row r="497" s="486" customFormat="1" ht="13.2" hidden="1" x14ac:dyDescent="0.25"/>
    <row r="498" s="486" customFormat="1" ht="13.2" hidden="1" x14ac:dyDescent="0.25"/>
    <row r="499" s="486" customFormat="1" ht="13.2" hidden="1" x14ac:dyDescent="0.25"/>
    <row r="500" s="486" customFormat="1" ht="13.2" hidden="1" x14ac:dyDescent="0.25"/>
    <row r="501" s="486" customFormat="1" ht="13.2" hidden="1" x14ac:dyDescent="0.25"/>
    <row r="502" s="486" customFormat="1" ht="13.2" hidden="1" x14ac:dyDescent="0.25"/>
    <row r="503" s="486" customFormat="1" ht="13.2" hidden="1" x14ac:dyDescent="0.25"/>
    <row r="504" s="486" customFormat="1" ht="13.2" hidden="1" x14ac:dyDescent="0.25"/>
    <row r="505" s="486" customFormat="1" ht="13.2" hidden="1" x14ac:dyDescent="0.25"/>
    <row r="506" s="486" customFormat="1" ht="13.2" hidden="1" x14ac:dyDescent="0.25"/>
    <row r="507" s="486" customFormat="1" ht="13.2" hidden="1" x14ac:dyDescent="0.25"/>
    <row r="508" s="486" customFormat="1" ht="13.2" hidden="1" x14ac:dyDescent="0.25"/>
    <row r="509" s="486" customFormat="1" ht="13.2" hidden="1" x14ac:dyDescent="0.25"/>
    <row r="510" s="486" customFormat="1" ht="13.2" hidden="1" x14ac:dyDescent="0.25"/>
    <row r="511" s="486" customFormat="1" ht="13.2" hidden="1" x14ac:dyDescent="0.25"/>
    <row r="512" s="486" customFormat="1" ht="13.2" hidden="1" x14ac:dyDescent="0.25"/>
    <row r="513" s="486" customFormat="1" ht="13.2" hidden="1" x14ac:dyDescent="0.25"/>
    <row r="514" s="486" customFormat="1" ht="13.2" hidden="1" x14ac:dyDescent="0.25"/>
    <row r="515" s="486" customFormat="1" ht="13.2" hidden="1" x14ac:dyDescent="0.25"/>
    <row r="516" s="486" customFormat="1" ht="13.2" hidden="1" x14ac:dyDescent="0.25"/>
    <row r="517" s="486" customFormat="1" ht="13.2" hidden="1" x14ac:dyDescent="0.25"/>
    <row r="518" s="486" customFormat="1" ht="13.2" hidden="1" x14ac:dyDescent="0.25"/>
    <row r="519" s="486" customFormat="1" ht="13.2" hidden="1" x14ac:dyDescent="0.25"/>
    <row r="520" s="486" customFormat="1" ht="13.2" hidden="1" x14ac:dyDescent="0.25"/>
    <row r="521" s="486" customFormat="1" ht="13.2" hidden="1" x14ac:dyDescent="0.25"/>
    <row r="522" s="486" customFormat="1" ht="13.2" hidden="1" x14ac:dyDescent="0.25"/>
    <row r="523" s="486" customFormat="1" ht="13.2" hidden="1" x14ac:dyDescent="0.25"/>
    <row r="524" s="486" customFormat="1" ht="13.2" hidden="1" x14ac:dyDescent="0.25"/>
    <row r="525" s="486" customFormat="1" ht="13.2" hidden="1" x14ac:dyDescent="0.25"/>
    <row r="526" s="486" customFormat="1" ht="13.2" hidden="1" x14ac:dyDescent="0.25"/>
    <row r="527" s="486" customFormat="1" ht="13.2" hidden="1" x14ac:dyDescent="0.25"/>
    <row r="528" s="486" customFormat="1" ht="13.2" hidden="1" x14ac:dyDescent="0.25"/>
    <row r="529" s="486" customFormat="1" ht="13.2" hidden="1" x14ac:dyDescent="0.25"/>
    <row r="530" s="486" customFormat="1" ht="13.2" hidden="1" x14ac:dyDescent="0.25"/>
    <row r="531" s="486" customFormat="1" ht="13.2" hidden="1" x14ac:dyDescent="0.25"/>
    <row r="532" s="486" customFormat="1" ht="13.2" hidden="1" x14ac:dyDescent="0.25"/>
    <row r="533" s="486" customFormat="1" ht="13.2" hidden="1" x14ac:dyDescent="0.25"/>
    <row r="534" s="486" customFormat="1" ht="13.2" hidden="1" x14ac:dyDescent="0.25"/>
    <row r="535" s="486" customFormat="1" ht="13.2" hidden="1" x14ac:dyDescent="0.25"/>
    <row r="536" s="486" customFormat="1" ht="13.2" hidden="1" x14ac:dyDescent="0.25"/>
    <row r="537" s="486" customFormat="1" ht="13.2" hidden="1" x14ac:dyDescent="0.25"/>
    <row r="538" s="486" customFormat="1" ht="13.2" hidden="1" x14ac:dyDescent="0.25"/>
    <row r="539" s="486" customFormat="1" ht="13.2" hidden="1" x14ac:dyDescent="0.25"/>
    <row r="540" s="486" customFormat="1" ht="13.2" hidden="1" x14ac:dyDescent="0.25"/>
    <row r="541" s="486" customFormat="1" ht="13.2" hidden="1" x14ac:dyDescent="0.25"/>
    <row r="542" s="486" customFormat="1" ht="13.2" hidden="1" x14ac:dyDescent="0.25"/>
    <row r="543" s="486" customFormat="1" ht="13.2" hidden="1" x14ac:dyDescent="0.25"/>
    <row r="544" s="486" customFormat="1" ht="13.2" hidden="1" x14ac:dyDescent="0.25"/>
    <row r="545" s="486" customFormat="1" ht="13.2" hidden="1" x14ac:dyDescent="0.25"/>
    <row r="546" s="486" customFormat="1" ht="13.2" hidden="1" x14ac:dyDescent="0.25"/>
    <row r="547" s="486" customFormat="1" ht="13.2" hidden="1" x14ac:dyDescent="0.25"/>
    <row r="548" s="486" customFormat="1" ht="13.2" hidden="1" x14ac:dyDescent="0.25"/>
    <row r="549" s="486" customFormat="1" ht="13.2" hidden="1" x14ac:dyDescent="0.25"/>
    <row r="550" s="486" customFormat="1" ht="13.2" hidden="1" x14ac:dyDescent="0.25"/>
    <row r="551" s="486" customFormat="1" ht="13.2" hidden="1" x14ac:dyDescent="0.25"/>
    <row r="552" s="486" customFormat="1" ht="13.2" hidden="1" x14ac:dyDescent="0.25"/>
    <row r="553" s="486" customFormat="1" ht="13.2" hidden="1" x14ac:dyDescent="0.25"/>
    <row r="554" s="486" customFormat="1" ht="13.2" hidden="1" x14ac:dyDescent="0.25"/>
    <row r="555" s="486" customFormat="1" ht="13.2" hidden="1" x14ac:dyDescent="0.25"/>
    <row r="556" s="486" customFormat="1" ht="13.2" hidden="1" x14ac:dyDescent="0.25"/>
    <row r="557" s="486" customFormat="1" ht="13.2" hidden="1" x14ac:dyDescent="0.25"/>
    <row r="558" s="486" customFormat="1" ht="13.2" hidden="1" x14ac:dyDescent="0.25"/>
    <row r="559" s="486" customFormat="1" ht="13.2" hidden="1" x14ac:dyDescent="0.25"/>
    <row r="560" s="486" customFormat="1" ht="13.2" hidden="1" x14ac:dyDescent="0.25"/>
    <row r="561" s="486" customFormat="1" ht="13.2" hidden="1" x14ac:dyDescent="0.25"/>
    <row r="562" s="486" customFormat="1" ht="13.2" hidden="1" x14ac:dyDescent="0.25"/>
    <row r="563" s="486" customFormat="1" ht="13.2" hidden="1" x14ac:dyDescent="0.25"/>
    <row r="564" s="486" customFormat="1" ht="13.2" hidden="1" x14ac:dyDescent="0.25"/>
    <row r="565" s="486" customFormat="1" ht="13.2" hidden="1" x14ac:dyDescent="0.25"/>
    <row r="566" s="486" customFormat="1" ht="13.2" hidden="1" x14ac:dyDescent="0.25"/>
    <row r="567" s="486" customFormat="1" ht="13.2" hidden="1" x14ac:dyDescent="0.25"/>
    <row r="568" s="486" customFormat="1" ht="13.2" hidden="1" x14ac:dyDescent="0.25"/>
    <row r="569" s="486" customFormat="1" ht="13.2" hidden="1" x14ac:dyDescent="0.25"/>
    <row r="570" s="486" customFormat="1" ht="13.2" hidden="1" x14ac:dyDescent="0.25"/>
    <row r="571" s="486" customFormat="1" ht="13.2" hidden="1" x14ac:dyDescent="0.25"/>
    <row r="572" s="486" customFormat="1" ht="13.2" hidden="1" x14ac:dyDescent="0.25"/>
    <row r="573" s="486" customFormat="1" ht="13.2" hidden="1" x14ac:dyDescent="0.25"/>
    <row r="574" s="486" customFormat="1" ht="13.2" hidden="1" x14ac:dyDescent="0.25"/>
    <row r="575" s="486" customFormat="1" ht="13.2" hidden="1" x14ac:dyDescent="0.25"/>
    <row r="576" s="486" customFormat="1" ht="13.2" hidden="1" x14ac:dyDescent="0.25"/>
    <row r="577" s="486" customFormat="1" ht="13.2" hidden="1" x14ac:dyDescent="0.25"/>
    <row r="578" s="486" customFormat="1" ht="13.2" hidden="1" x14ac:dyDescent="0.25"/>
    <row r="579" s="486" customFormat="1" ht="13.2" hidden="1" x14ac:dyDescent="0.25"/>
    <row r="580" s="486" customFormat="1" ht="13.2" hidden="1" x14ac:dyDescent="0.25"/>
    <row r="581" s="486" customFormat="1" ht="13.2" hidden="1" x14ac:dyDescent="0.25"/>
    <row r="582" s="486" customFormat="1" ht="13.2" hidden="1" x14ac:dyDescent="0.25"/>
    <row r="583" s="486" customFormat="1" ht="13.2" hidden="1" x14ac:dyDescent="0.25"/>
    <row r="584" s="486" customFormat="1" ht="13.2" hidden="1" x14ac:dyDescent="0.25"/>
    <row r="585" s="486" customFormat="1" ht="13.2" hidden="1" x14ac:dyDescent="0.25"/>
    <row r="586" s="486" customFormat="1" ht="13.2" hidden="1" x14ac:dyDescent="0.25"/>
    <row r="587" s="486" customFormat="1" ht="13.2" hidden="1" x14ac:dyDescent="0.25"/>
    <row r="588" s="486" customFormat="1" ht="13.2" hidden="1" x14ac:dyDescent="0.25"/>
    <row r="589" s="486" customFormat="1" ht="13.2" hidden="1" x14ac:dyDescent="0.25"/>
    <row r="590" s="486" customFormat="1" ht="13.2" hidden="1" x14ac:dyDescent="0.25"/>
    <row r="591" s="486" customFormat="1" ht="13.2" hidden="1" x14ac:dyDescent="0.25"/>
    <row r="592" s="486" customFormat="1" ht="13.2" hidden="1" x14ac:dyDescent="0.25"/>
    <row r="593" s="486" customFormat="1" ht="13.2" hidden="1" x14ac:dyDescent="0.25"/>
    <row r="594" s="486" customFormat="1" ht="13.2" hidden="1" x14ac:dyDescent="0.25"/>
    <row r="595" s="486" customFormat="1" ht="13.2" hidden="1" x14ac:dyDescent="0.25"/>
    <row r="596" s="486" customFormat="1" ht="13.2" hidden="1" x14ac:dyDescent="0.25"/>
    <row r="597" s="486" customFormat="1" ht="13.2" hidden="1" x14ac:dyDescent="0.25"/>
    <row r="598" s="486" customFormat="1" ht="13.2" hidden="1" x14ac:dyDescent="0.25"/>
    <row r="599" s="486" customFormat="1" ht="13.2" hidden="1" x14ac:dyDescent="0.25"/>
    <row r="600" s="486" customFormat="1" ht="13.2" hidden="1" x14ac:dyDescent="0.25"/>
    <row r="601" s="486" customFormat="1" ht="13.2" hidden="1" x14ac:dyDescent="0.25"/>
    <row r="602" s="486" customFormat="1" ht="13.2" hidden="1" x14ac:dyDescent="0.25"/>
    <row r="603" s="486" customFormat="1" ht="13.2" hidden="1" x14ac:dyDescent="0.25"/>
    <row r="604" s="486" customFormat="1" ht="13.2" hidden="1" x14ac:dyDescent="0.25"/>
    <row r="605" s="486" customFormat="1" ht="13.2" hidden="1" x14ac:dyDescent="0.25"/>
    <row r="606" s="486" customFormat="1" ht="13.2" hidden="1" x14ac:dyDescent="0.25"/>
    <row r="607" s="486" customFormat="1" ht="13.2" hidden="1" x14ac:dyDescent="0.25"/>
    <row r="608" s="486" customFormat="1" ht="13.2" hidden="1" x14ac:dyDescent="0.25"/>
    <row r="609" s="486" customFormat="1" ht="13.2" hidden="1" x14ac:dyDescent="0.25"/>
    <row r="610" s="486" customFormat="1" ht="13.2" hidden="1" x14ac:dyDescent="0.25"/>
    <row r="611" s="486" customFormat="1" ht="13.2" hidden="1" x14ac:dyDescent="0.25"/>
    <row r="612" s="486" customFormat="1" ht="13.2" hidden="1" x14ac:dyDescent="0.25"/>
    <row r="613" s="486" customFormat="1" ht="13.2" hidden="1" x14ac:dyDescent="0.25"/>
    <row r="614" s="486" customFormat="1" ht="13.2" hidden="1" x14ac:dyDescent="0.25"/>
    <row r="615" s="486" customFormat="1" ht="13.2" hidden="1" x14ac:dyDescent="0.25"/>
    <row r="616" s="486" customFormat="1" ht="13.2" hidden="1" x14ac:dyDescent="0.25"/>
    <row r="617" s="486" customFormat="1" ht="13.2" hidden="1" x14ac:dyDescent="0.25"/>
    <row r="618" s="486" customFormat="1" ht="13.2" hidden="1" x14ac:dyDescent="0.25"/>
    <row r="619" s="486" customFormat="1" ht="13.2" hidden="1" x14ac:dyDescent="0.25"/>
    <row r="620" s="486" customFormat="1" ht="13.2" hidden="1" x14ac:dyDescent="0.25"/>
    <row r="621" s="486" customFormat="1" ht="13.2" hidden="1" x14ac:dyDescent="0.25"/>
    <row r="622" s="486" customFormat="1" ht="13.2" hidden="1" x14ac:dyDescent="0.25"/>
    <row r="623" s="486" customFormat="1" ht="13.2" hidden="1" x14ac:dyDescent="0.25"/>
    <row r="624" s="486" customFormat="1" ht="13.2" hidden="1" x14ac:dyDescent="0.25"/>
    <row r="625" s="486" customFormat="1" ht="13.2" hidden="1" x14ac:dyDescent="0.25"/>
    <row r="626" s="486" customFormat="1" ht="13.2" hidden="1" x14ac:dyDescent="0.25"/>
    <row r="627" s="486" customFormat="1" ht="13.2" hidden="1" x14ac:dyDescent="0.25"/>
    <row r="628" s="486" customFormat="1" ht="13.2" hidden="1" x14ac:dyDescent="0.25"/>
    <row r="629" s="486" customFormat="1" ht="13.2" hidden="1" x14ac:dyDescent="0.25"/>
    <row r="630" s="486" customFormat="1" ht="13.2" hidden="1" x14ac:dyDescent="0.25"/>
    <row r="631" s="486" customFormat="1" ht="13.2" hidden="1" x14ac:dyDescent="0.25"/>
    <row r="632" s="486" customFormat="1" ht="13.2" hidden="1" x14ac:dyDescent="0.25"/>
    <row r="633" s="486" customFormat="1" ht="13.2" hidden="1" x14ac:dyDescent="0.25"/>
    <row r="634" s="486" customFormat="1" ht="13.2" hidden="1" x14ac:dyDescent="0.25"/>
    <row r="635" s="486" customFormat="1" ht="13.2" hidden="1" x14ac:dyDescent="0.25"/>
    <row r="636" s="486" customFormat="1" ht="13.2" hidden="1" x14ac:dyDescent="0.25"/>
    <row r="637" s="486" customFormat="1" ht="13.2" hidden="1" x14ac:dyDescent="0.25"/>
    <row r="638" s="486" customFormat="1" ht="13.2" hidden="1" x14ac:dyDescent="0.25"/>
    <row r="639" s="486" customFormat="1" ht="13.2" hidden="1" x14ac:dyDescent="0.25"/>
    <row r="640" s="486" customFormat="1" ht="13.2" hidden="1" x14ac:dyDescent="0.25"/>
    <row r="641" s="486" customFormat="1" ht="13.2" hidden="1" x14ac:dyDescent="0.25"/>
    <row r="642" s="486" customFormat="1" ht="13.2" hidden="1" x14ac:dyDescent="0.25"/>
    <row r="643" s="486" customFormat="1" ht="13.2" hidden="1" x14ac:dyDescent="0.25"/>
    <row r="644" s="486" customFormat="1" ht="13.2" hidden="1" x14ac:dyDescent="0.25"/>
    <row r="645" s="486" customFormat="1" ht="13.2" hidden="1" x14ac:dyDescent="0.25"/>
    <row r="646" s="486" customFormat="1" ht="13.2" hidden="1" x14ac:dyDescent="0.25"/>
    <row r="647" s="486" customFormat="1" ht="13.2" hidden="1" x14ac:dyDescent="0.25"/>
    <row r="648" s="486" customFormat="1" ht="13.2" hidden="1" x14ac:dyDescent="0.25"/>
    <row r="649" s="486" customFormat="1" ht="13.2" hidden="1" x14ac:dyDescent="0.25"/>
    <row r="650" s="486" customFormat="1" ht="13.2" hidden="1" x14ac:dyDescent="0.25"/>
    <row r="651" s="486" customFormat="1" ht="13.2" hidden="1" x14ac:dyDescent="0.25"/>
    <row r="652" s="486" customFormat="1" ht="13.2" hidden="1" x14ac:dyDescent="0.25"/>
    <row r="653" s="486" customFormat="1" ht="13.2" hidden="1" x14ac:dyDescent="0.25"/>
    <row r="654" s="486" customFormat="1" ht="13.2" hidden="1" x14ac:dyDescent="0.25"/>
    <row r="655" s="486" customFormat="1" ht="13.2" hidden="1" x14ac:dyDescent="0.25"/>
    <row r="656" s="486" customFormat="1" ht="13.2" hidden="1" x14ac:dyDescent="0.25"/>
    <row r="657" s="486" customFormat="1" ht="13.2" hidden="1" x14ac:dyDescent="0.25"/>
    <row r="658" s="486" customFormat="1" ht="13.2" hidden="1" x14ac:dyDescent="0.25"/>
    <row r="659" s="486" customFormat="1" ht="13.2" hidden="1" x14ac:dyDescent="0.25"/>
    <row r="660" s="486" customFormat="1" ht="13.2" hidden="1" x14ac:dyDescent="0.25"/>
    <row r="661" s="486" customFormat="1" ht="13.2" hidden="1" x14ac:dyDescent="0.25"/>
    <row r="662" s="486" customFormat="1" ht="13.2" hidden="1" x14ac:dyDescent="0.25"/>
    <row r="663" s="486" customFormat="1" ht="13.2" hidden="1" x14ac:dyDescent="0.25"/>
    <row r="664" s="486" customFormat="1" ht="13.2" hidden="1" x14ac:dyDescent="0.25"/>
    <row r="665" s="486" customFormat="1" ht="13.2" hidden="1" x14ac:dyDescent="0.25"/>
    <row r="666" s="486" customFormat="1" ht="13.2" hidden="1" x14ac:dyDescent="0.25"/>
    <row r="667" s="486" customFormat="1" ht="13.2" hidden="1" x14ac:dyDescent="0.25"/>
    <row r="668" s="486" customFormat="1" ht="13.2" hidden="1" x14ac:dyDescent="0.25"/>
    <row r="669" s="486" customFormat="1" ht="13.2" hidden="1" x14ac:dyDescent="0.25"/>
    <row r="670" s="486" customFormat="1" ht="13.2" hidden="1" x14ac:dyDescent="0.25"/>
    <row r="671" s="486" customFormat="1" ht="13.2" hidden="1" x14ac:dyDescent="0.25"/>
    <row r="672" s="486" customFormat="1" ht="13.2" hidden="1" x14ac:dyDescent="0.25"/>
    <row r="673" s="486" customFormat="1" ht="13.2" hidden="1" x14ac:dyDescent="0.25"/>
    <row r="674" s="486" customFormat="1" ht="13.2" hidden="1" x14ac:dyDescent="0.25"/>
    <row r="675" s="486" customFormat="1" ht="13.2" hidden="1" x14ac:dyDescent="0.25"/>
    <row r="676" s="486" customFormat="1" ht="13.2" hidden="1" x14ac:dyDescent="0.25"/>
    <row r="677" s="486" customFormat="1" ht="13.2" hidden="1" x14ac:dyDescent="0.25"/>
    <row r="678" s="486" customFormat="1" ht="13.2" hidden="1" x14ac:dyDescent="0.25"/>
    <row r="679" s="486" customFormat="1" ht="13.2" hidden="1" x14ac:dyDescent="0.25"/>
    <row r="680" s="486" customFormat="1" ht="13.2" hidden="1" x14ac:dyDescent="0.25"/>
    <row r="681" s="486" customFormat="1" ht="13.2" hidden="1" x14ac:dyDescent="0.25"/>
    <row r="682" s="486" customFormat="1" ht="13.2" hidden="1" x14ac:dyDescent="0.25"/>
    <row r="683" s="486" customFormat="1" ht="13.2" hidden="1" x14ac:dyDescent="0.25"/>
    <row r="684" s="486" customFormat="1" ht="13.2" hidden="1" x14ac:dyDescent="0.25"/>
    <row r="685" s="486" customFormat="1" ht="13.2" hidden="1" x14ac:dyDescent="0.25"/>
    <row r="686" s="486" customFormat="1" ht="13.2" hidden="1" x14ac:dyDescent="0.25"/>
    <row r="687" s="486" customFormat="1" ht="13.2" hidden="1" x14ac:dyDescent="0.25"/>
    <row r="688" s="486" customFormat="1" ht="13.2" hidden="1" x14ac:dyDescent="0.25"/>
    <row r="689" s="486" customFormat="1" ht="13.2" hidden="1" x14ac:dyDescent="0.25"/>
    <row r="690" s="486" customFormat="1" ht="13.2" hidden="1" x14ac:dyDescent="0.25"/>
    <row r="691" s="486" customFormat="1" ht="13.2" hidden="1" x14ac:dyDescent="0.25"/>
    <row r="692" s="486" customFormat="1" ht="13.2" hidden="1" x14ac:dyDescent="0.25"/>
    <row r="693" s="486" customFormat="1" ht="13.2" hidden="1" x14ac:dyDescent="0.25"/>
    <row r="694" s="486" customFormat="1" ht="13.2" hidden="1" x14ac:dyDescent="0.25"/>
    <row r="695" s="486" customFormat="1" ht="13.2" hidden="1" x14ac:dyDescent="0.25"/>
    <row r="696" s="486" customFormat="1" ht="13.2" hidden="1" x14ac:dyDescent="0.25"/>
    <row r="697" s="486" customFormat="1" ht="13.2" hidden="1" x14ac:dyDescent="0.25"/>
    <row r="698" s="486" customFormat="1" ht="13.2" hidden="1" x14ac:dyDescent="0.25"/>
    <row r="699" s="486" customFormat="1" ht="13.2" hidden="1" x14ac:dyDescent="0.25"/>
    <row r="700" s="486" customFormat="1" ht="13.2" hidden="1" x14ac:dyDescent="0.25"/>
    <row r="701" s="486" customFormat="1" ht="13.2" hidden="1" x14ac:dyDescent="0.25"/>
    <row r="702" s="486" customFormat="1" ht="13.2" hidden="1" x14ac:dyDescent="0.25"/>
    <row r="703" s="486" customFormat="1" ht="13.2" hidden="1" x14ac:dyDescent="0.25"/>
    <row r="704" s="486" customFormat="1" ht="13.2" hidden="1" x14ac:dyDescent="0.25"/>
    <row r="705" s="486" customFormat="1" ht="13.2" hidden="1" x14ac:dyDescent="0.25"/>
    <row r="706" s="486" customFormat="1" ht="13.2" hidden="1" x14ac:dyDescent="0.25"/>
    <row r="707" s="486" customFormat="1" ht="13.2" hidden="1" x14ac:dyDescent="0.25"/>
    <row r="708" s="486" customFormat="1" ht="13.2" hidden="1" x14ac:dyDescent="0.25"/>
    <row r="709" s="486" customFormat="1" ht="13.2" hidden="1" x14ac:dyDescent="0.25"/>
    <row r="710" s="486" customFormat="1" ht="13.2" hidden="1" x14ac:dyDescent="0.25"/>
    <row r="711" s="486" customFormat="1" ht="13.2" hidden="1" x14ac:dyDescent="0.25"/>
    <row r="712" s="486" customFormat="1" ht="13.2" hidden="1" x14ac:dyDescent="0.25"/>
    <row r="713" s="486" customFormat="1" ht="13.2" hidden="1" x14ac:dyDescent="0.25"/>
    <row r="714" s="486" customFormat="1" ht="13.2" hidden="1" x14ac:dyDescent="0.25"/>
    <row r="715" s="486" customFormat="1" ht="13.2" hidden="1" x14ac:dyDescent="0.25"/>
    <row r="716" s="486" customFormat="1" ht="13.2" hidden="1" x14ac:dyDescent="0.25"/>
    <row r="717" s="486" customFormat="1" ht="13.2" hidden="1" x14ac:dyDescent="0.25"/>
    <row r="718" s="486" customFormat="1" ht="13.2" hidden="1" x14ac:dyDescent="0.25"/>
    <row r="719" s="486" customFormat="1" ht="13.2" hidden="1" x14ac:dyDescent="0.25"/>
    <row r="720" s="486" customFormat="1" ht="13.2" hidden="1" x14ac:dyDescent="0.25"/>
    <row r="721" s="486" customFormat="1" ht="13.2" hidden="1" x14ac:dyDescent="0.25"/>
    <row r="722" s="486" customFormat="1" ht="13.2" hidden="1" x14ac:dyDescent="0.25"/>
    <row r="723" s="486" customFormat="1" ht="13.2" hidden="1" x14ac:dyDescent="0.25"/>
    <row r="724" s="486" customFormat="1" ht="13.2" hidden="1" x14ac:dyDescent="0.25"/>
    <row r="725" s="486" customFormat="1" ht="13.2" hidden="1" x14ac:dyDescent="0.25"/>
    <row r="726" s="486" customFormat="1" ht="13.2" hidden="1" x14ac:dyDescent="0.25"/>
    <row r="727" s="486" customFormat="1" ht="13.2" hidden="1" x14ac:dyDescent="0.25"/>
    <row r="728" s="486" customFormat="1" ht="13.2" hidden="1" x14ac:dyDescent="0.25"/>
    <row r="729" s="486" customFormat="1" ht="13.2" hidden="1" x14ac:dyDescent="0.25"/>
    <row r="730" s="486" customFormat="1" ht="13.2" hidden="1" x14ac:dyDescent="0.25"/>
    <row r="731" s="486" customFormat="1" ht="13.2" hidden="1" x14ac:dyDescent="0.25"/>
    <row r="732" s="486" customFormat="1" ht="13.2" hidden="1" x14ac:dyDescent="0.25"/>
    <row r="733" s="486" customFormat="1" ht="13.2" hidden="1" x14ac:dyDescent="0.25"/>
    <row r="734" s="486" customFormat="1" ht="13.2" hidden="1" x14ac:dyDescent="0.25"/>
    <row r="735" s="486" customFormat="1" ht="13.2" hidden="1" x14ac:dyDescent="0.25"/>
    <row r="736" s="486" customFormat="1" ht="13.2" hidden="1" x14ac:dyDescent="0.25"/>
    <row r="737" s="486" customFormat="1" ht="13.2" hidden="1" x14ac:dyDescent="0.25"/>
    <row r="738" s="486" customFormat="1" ht="13.2" hidden="1" x14ac:dyDescent="0.25"/>
    <row r="739" s="486" customFormat="1" ht="13.2" hidden="1" x14ac:dyDescent="0.25"/>
    <row r="740" s="486" customFormat="1" ht="13.2" hidden="1" x14ac:dyDescent="0.25"/>
    <row r="741" s="486" customFormat="1" ht="13.2" hidden="1" x14ac:dyDescent="0.25"/>
    <row r="742" s="486" customFormat="1" ht="13.2" hidden="1" x14ac:dyDescent="0.25"/>
    <row r="743" s="486" customFormat="1" ht="13.2" hidden="1" x14ac:dyDescent="0.25"/>
    <row r="744" s="486" customFormat="1" ht="13.2" hidden="1" x14ac:dyDescent="0.25"/>
    <row r="745" s="486" customFormat="1" ht="13.2" hidden="1" x14ac:dyDescent="0.25"/>
    <row r="746" s="486" customFormat="1" ht="13.2" hidden="1" x14ac:dyDescent="0.25"/>
    <row r="747" s="486" customFormat="1" ht="13.2" hidden="1" x14ac:dyDescent="0.25"/>
    <row r="748" s="486" customFormat="1" ht="13.2" hidden="1" x14ac:dyDescent="0.25"/>
    <row r="749" s="486" customFormat="1" ht="13.2" hidden="1" x14ac:dyDescent="0.25"/>
    <row r="750" s="486" customFormat="1" ht="13.2" hidden="1" x14ac:dyDescent="0.25"/>
    <row r="751" s="486" customFormat="1" ht="13.2" hidden="1" x14ac:dyDescent="0.25"/>
    <row r="752" s="486" customFormat="1" ht="13.2" hidden="1" x14ac:dyDescent="0.25"/>
    <row r="753" s="486" customFormat="1" ht="13.2" hidden="1" x14ac:dyDescent="0.25"/>
    <row r="754" s="486" customFormat="1" ht="13.2" hidden="1" x14ac:dyDescent="0.25"/>
  </sheetData>
  <mergeCells count="4">
    <mergeCell ref="B9:D9"/>
    <mergeCell ref="E9:E10"/>
    <mergeCell ref="F9:F10"/>
    <mergeCell ref="G9:G10"/>
  </mergeCells>
  <pageMargins left="0.7" right="0.7" top="0.75" bottom="0.75" header="0.3" footer="0.3"/>
  <pageSetup orientation="portrait" r:id="rId1"/>
  <headerFooter>
    <oddFooter>&amp;L&amp;1#&amp;"Calibri"&amp;10&amp;K000000John Keells Group -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A630C-846C-485D-A5AA-39EDCB9D7AA9}">
  <sheetPr codeName="Sheet19">
    <tabColor rgb="FFFFFF99"/>
  </sheetPr>
  <dimension ref="A1:L602"/>
  <sheetViews>
    <sheetView showGridLines="0" zoomScaleNormal="100" workbookViewId="0">
      <selection sqref="A1:J1"/>
    </sheetView>
  </sheetViews>
  <sheetFormatPr defaultColWidth="8.88671875" defaultRowHeight="0" customHeight="1" zeroHeight="1" x14ac:dyDescent="0.25"/>
  <cols>
    <col min="1" max="1" width="5.44140625" style="13" customWidth="1"/>
    <col min="2" max="2" width="78.5546875" style="13" customWidth="1"/>
    <col min="3" max="3" width="21.5546875" style="13" customWidth="1"/>
    <col min="4" max="4" width="20.5546875" style="13" customWidth="1"/>
    <col min="5" max="5" width="20.5546875" style="170" customWidth="1"/>
    <col min="6" max="6" width="20.5546875" style="15" customWidth="1"/>
    <col min="7" max="8" width="20.5546875" style="13" customWidth="1"/>
    <col min="9" max="9" width="16.5546875" style="13" customWidth="1"/>
    <col min="10" max="16384" width="8.88671875" style="13"/>
  </cols>
  <sheetData>
    <row r="1" spans="1:12" ht="13.2" x14ac:dyDescent="0.25">
      <c r="A1" s="1010" t="s">
        <v>556</v>
      </c>
      <c r="B1" s="1010"/>
      <c r="C1" s="1010"/>
      <c r="D1" s="1010"/>
      <c r="E1" s="1010"/>
      <c r="F1" s="1010"/>
      <c r="G1" s="1010"/>
      <c r="H1" s="1010"/>
      <c r="I1" s="1010"/>
      <c r="J1" s="1010"/>
      <c r="K1" s="594"/>
      <c r="L1" s="594"/>
    </row>
    <row r="2" spans="1:12" customFormat="1" ht="14.4" x14ac:dyDescent="0.3">
      <c r="A2" s="103" t="s">
        <v>518</v>
      </c>
    </row>
    <row r="3" spans="1:12" customFormat="1" ht="14.4" x14ac:dyDescent="0.3">
      <c r="A3" s="594" t="s">
        <v>253</v>
      </c>
    </row>
    <row r="4" spans="1:12" ht="13.2" x14ac:dyDescent="0.25">
      <c r="A4" s="594" t="s">
        <v>530</v>
      </c>
      <c r="B4" s="594"/>
      <c r="C4" s="594"/>
      <c r="D4" s="594"/>
      <c r="E4" s="727"/>
      <c r="G4" s="594"/>
      <c r="H4" s="594"/>
      <c r="I4" s="594"/>
      <c r="J4" s="594"/>
      <c r="K4" s="594"/>
      <c r="L4" s="594"/>
    </row>
    <row r="5" spans="1:12" ht="13.2" x14ac:dyDescent="0.25">
      <c r="A5" s="16" t="s">
        <v>557</v>
      </c>
      <c r="B5" s="594"/>
      <c r="C5" s="594"/>
      <c r="D5" s="594"/>
      <c r="E5" s="727"/>
      <c r="G5" s="594"/>
      <c r="H5" s="594"/>
      <c r="I5" s="594"/>
      <c r="J5" s="594"/>
      <c r="K5" s="594"/>
      <c r="L5" s="594"/>
    </row>
    <row r="6" spans="1:12" ht="13.2" x14ac:dyDescent="0.25">
      <c r="A6" s="16" t="s">
        <v>558</v>
      </c>
      <c r="B6" s="594"/>
      <c r="C6" s="594"/>
      <c r="D6" s="594"/>
      <c r="E6" s="727"/>
      <c r="G6" s="594"/>
      <c r="H6" s="594"/>
      <c r="I6" s="594"/>
      <c r="J6" s="594"/>
      <c r="K6" s="594"/>
      <c r="L6" s="594"/>
    </row>
    <row r="7" spans="1:12" ht="13.2" x14ac:dyDescent="0.25">
      <c r="A7" s="16" t="s">
        <v>559</v>
      </c>
      <c r="B7" s="594"/>
      <c r="C7" s="594"/>
      <c r="D7" s="594"/>
      <c r="E7" s="727"/>
      <c r="G7" s="594"/>
      <c r="H7" s="594"/>
      <c r="I7" s="594"/>
      <c r="J7" s="594"/>
      <c r="K7" s="594"/>
      <c r="L7" s="594"/>
    </row>
    <row r="8" spans="1:12" ht="13.2" x14ac:dyDescent="0.25">
      <c r="A8" s="16" t="s">
        <v>560</v>
      </c>
      <c r="B8" s="594"/>
      <c r="C8" s="594"/>
      <c r="D8" s="594"/>
      <c r="E8" s="727"/>
      <c r="G8" s="594"/>
      <c r="H8" s="594"/>
      <c r="I8" s="594"/>
      <c r="J8" s="594"/>
      <c r="K8" s="594"/>
      <c r="L8" s="594"/>
    </row>
    <row r="9" spans="1:12" ht="13.2" x14ac:dyDescent="0.25">
      <c r="A9" s="16" t="s">
        <v>561</v>
      </c>
      <c r="B9" s="594"/>
      <c r="C9" s="594"/>
      <c r="D9" s="594"/>
      <c r="E9" s="727"/>
      <c r="G9" s="594"/>
      <c r="H9" s="615"/>
      <c r="I9" s="615"/>
      <c r="J9" s="615"/>
      <c r="K9" s="615"/>
      <c r="L9" s="615"/>
    </row>
    <row r="10" spans="1:12" ht="13.2" x14ac:dyDescent="0.25">
      <c r="A10" s="594"/>
      <c r="B10" s="594"/>
      <c r="C10" s="685"/>
      <c r="D10" s="685"/>
      <c r="E10" s="727"/>
      <c r="G10" s="594"/>
      <c r="H10" s="594"/>
      <c r="I10" s="594"/>
      <c r="J10" s="594"/>
      <c r="K10" s="594"/>
      <c r="L10" s="594"/>
    </row>
    <row r="11" spans="1:12" s="34" customFormat="1" ht="13.2" x14ac:dyDescent="0.25">
      <c r="B11" s="169" t="s">
        <v>562</v>
      </c>
      <c r="C11" s="1016" t="s">
        <v>563</v>
      </c>
      <c r="D11" s="1016"/>
      <c r="E11" s="1016"/>
      <c r="F11" s="1016"/>
      <c r="G11" s="1016"/>
      <c r="H11" s="1016"/>
    </row>
    <row r="12" spans="1:12" ht="39.6" x14ac:dyDescent="0.25">
      <c r="A12" s="705" t="s">
        <v>257</v>
      </c>
      <c r="B12" s="705" t="s">
        <v>258</v>
      </c>
      <c r="C12" s="728" t="s">
        <v>564</v>
      </c>
      <c r="D12" s="728" t="s">
        <v>213</v>
      </c>
      <c r="E12" s="728" t="s">
        <v>214</v>
      </c>
      <c r="F12" s="728" t="s">
        <v>215</v>
      </c>
      <c r="G12" s="728" t="s">
        <v>216</v>
      </c>
      <c r="H12" s="728" t="s">
        <v>217</v>
      </c>
      <c r="I12" s="594"/>
      <c r="J12" s="594"/>
      <c r="K12" s="594"/>
      <c r="L12" s="594"/>
    </row>
    <row r="13" spans="1:12" ht="26.4" x14ac:dyDescent="0.25">
      <c r="A13" s="593">
        <v>1</v>
      </c>
      <c r="B13" s="729" t="s">
        <v>565</v>
      </c>
      <c r="C13" s="730">
        <f t="shared" ref="C13:G13" si="0">SUM(C14:C19)</f>
        <v>0</v>
      </c>
      <c r="D13" s="730">
        <f>SUM(D14:D19)</f>
        <v>0</v>
      </c>
      <c r="E13" s="730">
        <f t="shared" si="0"/>
        <v>0</v>
      </c>
      <c r="F13" s="730">
        <f>SUM(F14:F19)</f>
        <v>0</v>
      </c>
      <c r="G13" s="730">
        <f t="shared" si="0"/>
        <v>0</v>
      </c>
      <c r="H13" s="730">
        <f>SUM(H14:H19)</f>
        <v>0</v>
      </c>
      <c r="I13" s="594"/>
      <c r="J13" s="594"/>
      <c r="K13" s="594"/>
      <c r="L13" s="594"/>
    </row>
    <row r="14" spans="1:12" ht="13.2" x14ac:dyDescent="0.25">
      <c r="A14" s="400">
        <v>0</v>
      </c>
      <c r="B14" s="36" t="s">
        <v>566</v>
      </c>
      <c r="C14" s="731">
        <f>SUMIF('Table 2C - Reinsurance Details'!$D$10:$D$59,$A14,'Table 2C - Reinsurance Details'!$J$10:$J$59)</f>
        <v>0</v>
      </c>
      <c r="D14" s="731">
        <f>SUMIFS('Table 2C - Reinsurance Details'!$J$10:$J$59,'Table 2C - Reinsurance Details'!$D$10:$D$59,$A14,'Table 2C - Reinsurance Details'!$E$10:$E$59,D$12)</f>
        <v>0</v>
      </c>
      <c r="E14" s="731">
        <f>SUMIFS('Table 2C - Reinsurance Details'!$J$10:$J$59,'Table 2C - Reinsurance Details'!$D$10:$D$59,$A14,'Table 2C - Reinsurance Details'!$E$10:$E$59,E$12)</f>
        <v>0</v>
      </c>
      <c r="F14" s="731">
        <f>SUMIFS('Table 2C - Reinsurance Details'!$J$10:$J$59,'Table 2C - Reinsurance Details'!$D$10:$D$59,$A14,'Table 2C - Reinsurance Details'!$E$10:$E$59,F$12)</f>
        <v>0</v>
      </c>
      <c r="G14" s="731">
        <f>SUMIFS('Table 2C - Reinsurance Details'!$J$10:$J$59,'Table 2C - Reinsurance Details'!$D$10:$D$59,$A14,'Table 2C - Reinsurance Details'!$E$10:$E$59,G$12)</f>
        <v>0</v>
      </c>
      <c r="H14" s="731">
        <f>SUMIFS('Table 2C - Reinsurance Details'!$J$10:$J$59,'Table 2C - Reinsurance Details'!$D$10:$D$59,$A14,'Table 2C - Reinsurance Details'!$E$10:$E$59,H$12)</f>
        <v>0</v>
      </c>
      <c r="I14" s="594"/>
      <c r="J14" s="594"/>
      <c r="K14" s="594"/>
      <c r="L14" s="594"/>
    </row>
    <row r="15" spans="1:12" ht="13.2" x14ac:dyDescent="0.25">
      <c r="A15" s="400">
        <v>1</v>
      </c>
      <c r="B15" s="36" t="s">
        <v>296</v>
      </c>
      <c r="C15" s="731">
        <f>SUMIF('Table 2C - Reinsurance Details'!$D$10:$D$59,$A15,'Table 2C - Reinsurance Details'!$J$10:$J$59)</f>
        <v>0</v>
      </c>
      <c r="D15" s="731">
        <f>SUMIFS('Table 2C - Reinsurance Details'!$J$10:$J$59,'Table 2C - Reinsurance Details'!$D$10:$D$59,$A15,'Table 2C - Reinsurance Details'!$E$10:$E$59,D$12)</f>
        <v>0</v>
      </c>
      <c r="E15" s="731">
        <f>SUMIFS('Table 2C - Reinsurance Details'!$J$10:$J$59,'Table 2C - Reinsurance Details'!$D$10:$D$59,$A15,'Table 2C - Reinsurance Details'!$E$10:$E$59,E$12)</f>
        <v>0</v>
      </c>
      <c r="F15" s="731">
        <f>SUMIFS('Table 2C - Reinsurance Details'!$J$10:$J$59,'Table 2C - Reinsurance Details'!$D$10:$D$59,$A15,'Table 2C - Reinsurance Details'!$E$10:$E$59,F$12)</f>
        <v>0</v>
      </c>
      <c r="G15" s="731">
        <f>SUMIFS('Table 2C - Reinsurance Details'!$J$10:$J$59,'Table 2C - Reinsurance Details'!$D$10:$D$59,$A15,'Table 2C - Reinsurance Details'!$E$10:$E$59,G$12)</f>
        <v>0</v>
      </c>
      <c r="H15" s="731">
        <f>SUMIFS('Table 2C - Reinsurance Details'!$J$10:$J$59,'Table 2C - Reinsurance Details'!$D$10:$D$59,$A15,'Table 2C - Reinsurance Details'!$E$10:$E$59,H$12)</f>
        <v>0</v>
      </c>
      <c r="I15" s="594"/>
      <c r="J15" s="594"/>
      <c r="K15" s="594"/>
      <c r="L15" s="594"/>
    </row>
    <row r="16" spans="1:12" ht="13.2" x14ac:dyDescent="0.25">
      <c r="A16" s="400">
        <v>2</v>
      </c>
      <c r="B16" s="36" t="s">
        <v>277</v>
      </c>
      <c r="C16" s="731">
        <f>SUMIF('Table 2C - Reinsurance Details'!$D$10:$D$59,$A16,'Table 2C - Reinsurance Details'!$J$10:$J$59)</f>
        <v>0</v>
      </c>
      <c r="D16" s="731">
        <f>SUMIFS('Table 2C - Reinsurance Details'!$J$10:$J$59,'Table 2C - Reinsurance Details'!$D$10:$D$59,$A16,'Table 2C - Reinsurance Details'!$E$10:$E$59,D$12)</f>
        <v>0</v>
      </c>
      <c r="E16" s="731">
        <f>SUMIFS('Table 2C - Reinsurance Details'!$J$10:$J$59,'Table 2C - Reinsurance Details'!$D$10:$D$59,$A16,'Table 2C - Reinsurance Details'!$E$10:$E$59,E$12)</f>
        <v>0</v>
      </c>
      <c r="F16" s="731">
        <f>SUMIFS('Table 2C - Reinsurance Details'!$J$10:$J$59,'Table 2C - Reinsurance Details'!$D$10:$D$59,$A16,'Table 2C - Reinsurance Details'!$E$10:$E$59,F$12)</f>
        <v>0</v>
      </c>
      <c r="G16" s="731">
        <f>SUMIFS('Table 2C - Reinsurance Details'!$J$10:$J$59,'Table 2C - Reinsurance Details'!$D$10:$D$59,$A16,'Table 2C - Reinsurance Details'!$E$10:$E$59,G$12)</f>
        <v>0</v>
      </c>
      <c r="H16" s="731">
        <f>SUMIFS('Table 2C - Reinsurance Details'!$J$10:$J$59,'Table 2C - Reinsurance Details'!$D$10:$D$59,$A16,'Table 2C - Reinsurance Details'!$E$10:$E$59,H$12)</f>
        <v>0</v>
      </c>
      <c r="I16" s="594"/>
      <c r="J16" s="594"/>
      <c r="K16" s="594"/>
      <c r="L16" s="594"/>
    </row>
    <row r="17" spans="1:8" ht="13.2" x14ac:dyDescent="0.25">
      <c r="A17" s="400">
        <v>3</v>
      </c>
      <c r="B17" s="37" t="s">
        <v>278</v>
      </c>
      <c r="C17" s="731">
        <f>SUMIF('Table 2C - Reinsurance Details'!$D$10:$D$59,$A17,'Table 2C - Reinsurance Details'!$J$10:$J$59)</f>
        <v>0</v>
      </c>
      <c r="D17" s="731">
        <f>SUMIFS('Table 2C - Reinsurance Details'!$J$10:$J$59,'Table 2C - Reinsurance Details'!$D$10:$D$59,$A17,'Table 2C - Reinsurance Details'!$E$10:$E$59,D$12)</f>
        <v>0</v>
      </c>
      <c r="E17" s="731">
        <f>SUMIFS('Table 2C - Reinsurance Details'!$J$10:$J$59,'Table 2C - Reinsurance Details'!$D$10:$D$59,$A17,'Table 2C - Reinsurance Details'!$E$10:$E$59,E$12)</f>
        <v>0</v>
      </c>
      <c r="F17" s="731">
        <f>SUMIFS('Table 2C - Reinsurance Details'!$J$10:$J$59,'Table 2C - Reinsurance Details'!$D$10:$D$59,$A17,'Table 2C - Reinsurance Details'!$E$10:$E$59,F$12)</f>
        <v>0</v>
      </c>
      <c r="G17" s="731">
        <f>SUMIFS('Table 2C - Reinsurance Details'!$J$10:$J$59,'Table 2C - Reinsurance Details'!$D$10:$D$59,$A17,'Table 2C - Reinsurance Details'!$E$10:$E$59,G$12)</f>
        <v>0</v>
      </c>
      <c r="H17" s="731">
        <f>SUMIFS('Table 2C - Reinsurance Details'!$J$10:$J$59,'Table 2C - Reinsurance Details'!$D$10:$D$59,$A17,'Table 2C - Reinsurance Details'!$E$10:$E$59,H$12)</f>
        <v>0</v>
      </c>
    </row>
    <row r="18" spans="1:8" ht="13.2" x14ac:dyDescent="0.25">
      <c r="A18" s="400">
        <v>4</v>
      </c>
      <c r="B18" s="37" t="s">
        <v>567</v>
      </c>
      <c r="C18" s="731">
        <f>SUMIF('Table 2C - Reinsurance Details'!$D$10:$D$59,$A18,'Table 2C - Reinsurance Details'!$J$10:$J$59)</f>
        <v>0</v>
      </c>
      <c r="D18" s="731">
        <f>SUMIFS('Table 2C - Reinsurance Details'!$J$10:$J$59,'Table 2C - Reinsurance Details'!$D$10:$D$59,$A18,'Table 2C - Reinsurance Details'!$E$10:$E$59,D$12)</f>
        <v>0</v>
      </c>
      <c r="E18" s="731">
        <f>SUMIFS('Table 2C - Reinsurance Details'!$J$10:$J$59,'Table 2C - Reinsurance Details'!$D$10:$D$59,$A18,'Table 2C - Reinsurance Details'!$E$10:$E$59,E$12)</f>
        <v>0</v>
      </c>
      <c r="F18" s="731">
        <f>SUMIFS('Table 2C - Reinsurance Details'!$J$10:$J$59,'Table 2C - Reinsurance Details'!$D$10:$D$59,$A18,'Table 2C - Reinsurance Details'!$E$10:$E$59,F$12)</f>
        <v>0</v>
      </c>
      <c r="G18" s="731">
        <f>SUMIFS('Table 2C - Reinsurance Details'!$J$10:$J$59,'Table 2C - Reinsurance Details'!$D$10:$D$59,$A18,'Table 2C - Reinsurance Details'!$E$10:$E$59,G$12)</f>
        <v>0</v>
      </c>
      <c r="H18" s="731">
        <f>SUMIFS('Table 2C - Reinsurance Details'!$J$10:$J$59,'Table 2C - Reinsurance Details'!$D$10:$D$59,$A18,'Table 2C - Reinsurance Details'!$E$10:$E$59,H$12)</f>
        <v>0</v>
      </c>
    </row>
    <row r="19" spans="1:8" ht="13.2" x14ac:dyDescent="0.25">
      <c r="A19" s="400">
        <v>5</v>
      </c>
      <c r="B19" s="36" t="s">
        <v>568</v>
      </c>
      <c r="C19" s="731">
        <f>SUMIF('Table 2C - Reinsurance Details'!$D$10:$D$59,$A19,'Table 2C - Reinsurance Details'!$J$10:$J$59)</f>
        <v>0</v>
      </c>
      <c r="D19" s="731">
        <f>SUMIFS('Table 2C - Reinsurance Details'!$J$10:$J$59,'Table 2C - Reinsurance Details'!$D$10:$D$59,$A19,'Table 2C - Reinsurance Details'!$E$10:$E$59,D$12)</f>
        <v>0</v>
      </c>
      <c r="E19" s="731">
        <f>SUMIFS('Table 2C - Reinsurance Details'!$J$10:$J$59,'Table 2C - Reinsurance Details'!$D$10:$D$59,$A19,'Table 2C - Reinsurance Details'!$E$10:$E$59,E$12)</f>
        <v>0</v>
      </c>
      <c r="F19" s="731">
        <f>SUMIFS('Table 2C - Reinsurance Details'!$J$10:$J$59,'Table 2C - Reinsurance Details'!$D$10:$D$59,$A19,'Table 2C - Reinsurance Details'!$E$10:$E$59,F$12)</f>
        <v>0</v>
      </c>
      <c r="G19" s="731">
        <f>SUMIFS('Table 2C - Reinsurance Details'!$J$10:$J$59,'Table 2C - Reinsurance Details'!$D$10:$D$59,$A19,'Table 2C - Reinsurance Details'!$E$10:$E$59,G$12)</f>
        <v>0</v>
      </c>
      <c r="H19" s="731">
        <f>SUMIFS('Table 2C - Reinsurance Details'!$J$10:$J$59,'Table 2C - Reinsurance Details'!$D$10:$D$59,$A19,'Table 2C - Reinsurance Details'!$E$10:$E$59,H$12)</f>
        <v>0</v>
      </c>
    </row>
    <row r="20" spans="1:8" ht="13.2" x14ac:dyDescent="0.25">
      <c r="A20" s="593">
        <v>2</v>
      </c>
      <c r="B20" s="729" t="s">
        <v>569</v>
      </c>
      <c r="C20" s="730">
        <f t="shared" ref="C20:G20" si="1">SUM(C21:C26)</f>
        <v>0</v>
      </c>
      <c r="D20" s="730">
        <f>SUM(D21:D26)</f>
        <v>0</v>
      </c>
      <c r="E20" s="730">
        <f t="shared" si="1"/>
        <v>0</v>
      </c>
      <c r="F20" s="730">
        <f>SUM(F21:F26)</f>
        <v>0</v>
      </c>
      <c r="G20" s="730">
        <f t="shared" si="1"/>
        <v>0</v>
      </c>
      <c r="H20" s="730">
        <f>SUM(H21:H26)</f>
        <v>0</v>
      </c>
    </row>
    <row r="21" spans="1:8" ht="13.2" x14ac:dyDescent="0.25">
      <c r="A21" s="400">
        <v>0</v>
      </c>
      <c r="B21" s="36" t="s">
        <v>566</v>
      </c>
      <c r="C21" s="731">
        <f>SUMIF('Table 2C - Reinsurance Details'!$D$10:$D$59,$A21,'Table 2C - Reinsurance Details'!$K$10:$K$59)</f>
        <v>0</v>
      </c>
      <c r="D21" s="731">
        <f>SUMIFS('Table 2C - Reinsurance Details'!$K$10:$K$59,'Table 2C - Reinsurance Details'!$D$10:$D$59,$A20,'Table 2C - Reinsurance Details'!$E$10:$E$59,D$12)</f>
        <v>0</v>
      </c>
      <c r="E21" s="731">
        <f>SUMIFS('Table 2C - Reinsurance Details'!$K$10:$K$59,'Table 2C - Reinsurance Details'!$D$10:$D$59,$A20,'Table 2C - Reinsurance Details'!$E$10:$E$59,E$12)</f>
        <v>0</v>
      </c>
      <c r="F21" s="731">
        <f>SUMIFS('Table 2C - Reinsurance Details'!$K$10:$K$59,'Table 2C - Reinsurance Details'!$D$10:$D$59,$A20,'Table 2C - Reinsurance Details'!$E$10:$E$59,F$12)</f>
        <v>0</v>
      </c>
      <c r="G21" s="731">
        <f>SUMIFS('Table 2C - Reinsurance Details'!$K$10:$K$59,'Table 2C - Reinsurance Details'!$D$10:$D$59,$A20,'Table 2C - Reinsurance Details'!$E$10:$E$59,G$12)</f>
        <v>0</v>
      </c>
      <c r="H21" s="731">
        <f>SUMIFS('Table 2C - Reinsurance Details'!$K$10:$K$59,'Table 2C - Reinsurance Details'!$D$10:$D$59,$A20,'Table 2C - Reinsurance Details'!$E$10:$E$59,H$12)</f>
        <v>0</v>
      </c>
    </row>
    <row r="22" spans="1:8" ht="13.2" x14ac:dyDescent="0.25">
      <c r="A22" s="400">
        <v>1</v>
      </c>
      <c r="B22" s="36" t="s">
        <v>296</v>
      </c>
      <c r="C22" s="731">
        <f>SUMIF('Table 2C - Reinsurance Details'!$D$10:$D$59,$A22,'Table 2C - Reinsurance Details'!$K$10:$K$59)</f>
        <v>0</v>
      </c>
      <c r="D22" s="732">
        <f>SUMIFS('Table 2C - Reinsurance Details'!$K$10:$K$59,'Table 2C - Reinsurance Details'!$D$10:$D$59,$A21,'Table 2C - Reinsurance Details'!$E$10:$E$59,D$12)</f>
        <v>0</v>
      </c>
      <c r="E22" s="732">
        <f>SUMIFS('Table 2C - Reinsurance Details'!$K$10:$K$59,'Table 2C - Reinsurance Details'!$D$10:$D$59,$A21,'Table 2C - Reinsurance Details'!$E$10:$E$59,E$12)</f>
        <v>0</v>
      </c>
      <c r="F22" s="732">
        <f>SUMIFS('Table 2C - Reinsurance Details'!$K$10:$K$59,'Table 2C - Reinsurance Details'!$D$10:$D$59,$A21,'Table 2C - Reinsurance Details'!$E$10:$E$59,F$12)</f>
        <v>0</v>
      </c>
      <c r="G22" s="732">
        <f>SUMIFS('Table 2C - Reinsurance Details'!$K$10:$K$59,'Table 2C - Reinsurance Details'!$D$10:$D$59,$A21,'Table 2C - Reinsurance Details'!$E$10:$E$59,G$12)</f>
        <v>0</v>
      </c>
      <c r="H22" s="732">
        <f>SUMIFS('Table 2C - Reinsurance Details'!$K$10:$K$59,'Table 2C - Reinsurance Details'!$D$10:$D$59,$A21,'Table 2C - Reinsurance Details'!$E$10:$E$59,H$12)</f>
        <v>0</v>
      </c>
    </row>
    <row r="23" spans="1:8" ht="13.2" x14ac:dyDescent="0.25">
      <c r="A23" s="400">
        <v>2</v>
      </c>
      <c r="B23" s="36" t="s">
        <v>277</v>
      </c>
      <c r="C23" s="731">
        <f>SUMIF('Table 2C - Reinsurance Details'!$D$10:$D$59,$A23,'Table 2C - Reinsurance Details'!$K$10:$K$59)</f>
        <v>0</v>
      </c>
      <c r="D23" s="731">
        <f>SUMIFS('Table 2C - Reinsurance Details'!$K$10:$K$59,'Table 2C - Reinsurance Details'!$D$10:$D$59,$A22,'Table 2C - Reinsurance Details'!$E$10:$E$59,D$12)</f>
        <v>0</v>
      </c>
      <c r="E23" s="731">
        <f>SUMIFS('Table 2C - Reinsurance Details'!$K$10:$K$59,'Table 2C - Reinsurance Details'!$D$10:$D$59,$A22,'Table 2C - Reinsurance Details'!$E$10:$E$59,E$12)</f>
        <v>0</v>
      </c>
      <c r="F23" s="731">
        <f>SUMIFS('Table 2C - Reinsurance Details'!$K$10:$K$59,'Table 2C - Reinsurance Details'!$D$10:$D$59,$A22,'Table 2C - Reinsurance Details'!$E$10:$E$59,F$12)</f>
        <v>0</v>
      </c>
      <c r="G23" s="731">
        <f>SUMIFS('Table 2C - Reinsurance Details'!$K$10:$K$59,'Table 2C - Reinsurance Details'!$D$10:$D$59,$A22,'Table 2C - Reinsurance Details'!$E$10:$E$59,G$12)</f>
        <v>0</v>
      </c>
      <c r="H23" s="731">
        <f>SUMIFS('Table 2C - Reinsurance Details'!$K$10:$K$59,'Table 2C - Reinsurance Details'!$D$10:$D$59,$A22,'Table 2C - Reinsurance Details'!$E$10:$E$59,H$12)</f>
        <v>0</v>
      </c>
    </row>
    <row r="24" spans="1:8" ht="13.2" x14ac:dyDescent="0.25">
      <c r="A24" s="400">
        <v>3</v>
      </c>
      <c r="B24" s="37" t="s">
        <v>278</v>
      </c>
      <c r="C24" s="731">
        <f>SUMIF('Table 2C - Reinsurance Details'!$D$10:$D$59,$A24,'Table 2C - Reinsurance Details'!$K$10:$K$59)</f>
        <v>0</v>
      </c>
      <c r="D24" s="731">
        <f>SUMIFS('Table 2C - Reinsurance Details'!$K$10:$K$59,'Table 2C - Reinsurance Details'!$D$10:$D$59,$A23,'Table 2C - Reinsurance Details'!$E$10:$E$59,D$12)</f>
        <v>0</v>
      </c>
      <c r="E24" s="731">
        <f>SUMIFS('Table 2C - Reinsurance Details'!$K$10:$K$59,'Table 2C - Reinsurance Details'!$D$10:$D$59,$A23,'Table 2C - Reinsurance Details'!$E$10:$E$59,E$12)</f>
        <v>0</v>
      </c>
      <c r="F24" s="731">
        <f>SUMIFS('Table 2C - Reinsurance Details'!$K$10:$K$59,'Table 2C - Reinsurance Details'!$D$10:$D$59,$A23,'Table 2C - Reinsurance Details'!$E$10:$E$59,F$12)</f>
        <v>0</v>
      </c>
      <c r="G24" s="731">
        <f>SUMIFS('Table 2C - Reinsurance Details'!$K$10:$K$59,'Table 2C - Reinsurance Details'!$D$10:$D$59,$A23,'Table 2C - Reinsurance Details'!$E$10:$E$59,G$12)</f>
        <v>0</v>
      </c>
      <c r="H24" s="731">
        <f>SUMIFS('Table 2C - Reinsurance Details'!$K$10:$K$59,'Table 2C - Reinsurance Details'!$D$10:$D$59,$A23,'Table 2C - Reinsurance Details'!$E$10:$E$59,H$12)</f>
        <v>0</v>
      </c>
    </row>
    <row r="25" spans="1:8" ht="13.2" x14ac:dyDescent="0.25">
      <c r="A25" s="400">
        <v>4</v>
      </c>
      <c r="B25" s="37" t="s">
        <v>567</v>
      </c>
      <c r="C25" s="731">
        <f>SUMIF('Table 2C - Reinsurance Details'!$D$10:$D$59,$A25,'Table 2C - Reinsurance Details'!$K$10:$K$59)</f>
        <v>0</v>
      </c>
      <c r="D25" s="731">
        <f>SUMIFS('Table 2C - Reinsurance Details'!$K$10:$K$59,'Table 2C - Reinsurance Details'!$D$10:$D$59,$A24,'Table 2C - Reinsurance Details'!$E$10:$E$59,D$12)</f>
        <v>0</v>
      </c>
      <c r="E25" s="731">
        <f>SUMIFS('Table 2C - Reinsurance Details'!$K$10:$K$59,'Table 2C - Reinsurance Details'!$D$10:$D$59,$A24,'Table 2C - Reinsurance Details'!$E$10:$E$59,E$12)</f>
        <v>0</v>
      </c>
      <c r="F25" s="731">
        <f>SUMIFS('Table 2C - Reinsurance Details'!$K$10:$K$59,'Table 2C - Reinsurance Details'!$D$10:$D$59,$A24,'Table 2C - Reinsurance Details'!$E$10:$E$59,F$12)</f>
        <v>0</v>
      </c>
      <c r="G25" s="731">
        <f>SUMIFS('Table 2C - Reinsurance Details'!$K$10:$K$59,'Table 2C - Reinsurance Details'!$D$10:$D$59,$A24,'Table 2C - Reinsurance Details'!$E$10:$E$59,G$12)</f>
        <v>0</v>
      </c>
      <c r="H25" s="731">
        <f>SUMIFS('Table 2C - Reinsurance Details'!$K$10:$K$59,'Table 2C - Reinsurance Details'!$D$10:$D$59,$A24,'Table 2C - Reinsurance Details'!$E$10:$E$59,H$12)</f>
        <v>0</v>
      </c>
    </row>
    <row r="26" spans="1:8" ht="13.2" x14ac:dyDescent="0.25">
      <c r="A26" s="400">
        <v>5</v>
      </c>
      <c r="B26" s="36" t="s">
        <v>568</v>
      </c>
      <c r="C26" s="731">
        <f>SUMIF('Table 2C - Reinsurance Details'!$D$10:$D$59,$A26,'Table 2C - Reinsurance Details'!$K$10:$K$59)</f>
        <v>0</v>
      </c>
      <c r="D26" s="731">
        <f>SUMIFS('Table 2C - Reinsurance Details'!$K$10:$K$59,'Table 2C - Reinsurance Details'!$D$10:$D$59,$A25,'Table 2C - Reinsurance Details'!$E$10:$E$59,D$12)</f>
        <v>0</v>
      </c>
      <c r="E26" s="731">
        <f>SUMIFS('Table 2C - Reinsurance Details'!$K$10:$K$59,'Table 2C - Reinsurance Details'!$D$10:$D$59,$A25,'Table 2C - Reinsurance Details'!$E$10:$E$59,E$12)</f>
        <v>0</v>
      </c>
      <c r="F26" s="731">
        <f>SUMIFS('Table 2C - Reinsurance Details'!$K$10:$K$59,'Table 2C - Reinsurance Details'!$D$10:$D$59,$A25,'Table 2C - Reinsurance Details'!$E$10:$E$59,F$12)</f>
        <v>0</v>
      </c>
      <c r="G26" s="731">
        <f>SUMIFS('Table 2C - Reinsurance Details'!$K$10:$K$59,'Table 2C - Reinsurance Details'!$D$10:$D$59,$A25,'Table 2C - Reinsurance Details'!$E$10:$E$59,G$12)</f>
        <v>0</v>
      </c>
      <c r="H26" s="731">
        <f>SUMIFS('Table 2C - Reinsurance Details'!$K$10:$K$59,'Table 2C - Reinsurance Details'!$D$10:$D$59,$A25,'Table 2C - Reinsurance Details'!$E$10:$E$59,H$12)</f>
        <v>0</v>
      </c>
    </row>
    <row r="27" spans="1:8" ht="13.2" x14ac:dyDescent="0.25">
      <c r="A27" s="593">
        <v>3</v>
      </c>
      <c r="B27" s="729" t="s">
        <v>570</v>
      </c>
      <c r="C27" s="730">
        <f t="shared" ref="C27:G27" si="2">SUM(C28:C32)</f>
        <v>0</v>
      </c>
      <c r="D27" s="730">
        <f>SUM(D28:D32)</f>
        <v>0</v>
      </c>
      <c r="E27" s="730">
        <f t="shared" si="2"/>
        <v>0</v>
      </c>
      <c r="F27" s="730">
        <f>SUM(F28:F32)</f>
        <v>0</v>
      </c>
      <c r="G27" s="730">
        <f t="shared" si="2"/>
        <v>0</v>
      </c>
      <c r="H27" s="730">
        <f>SUM(H28:H32)</f>
        <v>0</v>
      </c>
    </row>
    <row r="28" spans="1:8" ht="13.2" x14ac:dyDescent="0.25">
      <c r="A28" s="593"/>
      <c r="B28" s="36" t="s">
        <v>296</v>
      </c>
      <c r="C28" s="707"/>
      <c r="D28" s="707"/>
      <c r="E28" s="707"/>
      <c r="F28" s="707"/>
      <c r="G28" s="707"/>
      <c r="H28" s="707"/>
    </row>
    <row r="29" spans="1:8" ht="13.2" x14ac:dyDescent="0.25">
      <c r="A29" s="593"/>
      <c r="B29" s="36" t="s">
        <v>277</v>
      </c>
      <c r="C29" s="707"/>
      <c r="D29" s="707"/>
      <c r="E29" s="707"/>
      <c r="F29" s="707"/>
      <c r="G29" s="707"/>
      <c r="H29" s="707"/>
    </row>
    <row r="30" spans="1:8" ht="13.2" x14ac:dyDescent="0.25">
      <c r="A30" s="593"/>
      <c r="B30" s="37" t="s">
        <v>278</v>
      </c>
      <c r="C30" s="706"/>
      <c r="D30" s="706"/>
      <c r="E30" s="706"/>
      <c r="F30" s="706"/>
      <c r="G30" s="706"/>
      <c r="H30" s="706"/>
    </row>
    <row r="31" spans="1:8" ht="13.2" x14ac:dyDescent="0.25">
      <c r="A31" s="593"/>
      <c r="B31" s="37" t="s">
        <v>567</v>
      </c>
      <c r="C31" s="706"/>
      <c r="D31" s="706"/>
      <c r="E31" s="706"/>
      <c r="F31" s="706"/>
      <c r="G31" s="706"/>
      <c r="H31" s="706"/>
    </row>
    <row r="32" spans="1:8" ht="13.2" x14ac:dyDescent="0.25">
      <c r="A32" s="593"/>
      <c r="B32" s="36" t="s">
        <v>568</v>
      </c>
      <c r="C32" s="706"/>
      <c r="D32" s="706"/>
      <c r="E32" s="706"/>
      <c r="F32" s="706"/>
      <c r="G32" s="706"/>
      <c r="H32" s="706"/>
    </row>
    <row r="33" spans="2:7" ht="13.2" x14ac:dyDescent="0.25">
      <c r="B33" s="594"/>
      <c r="C33" s="685"/>
      <c r="D33" s="685"/>
      <c r="E33" s="724"/>
      <c r="G33" s="733"/>
    </row>
    <row r="34" spans="2:7" ht="13.2" x14ac:dyDescent="0.25">
      <c r="B34" s="399" t="s">
        <v>457</v>
      </c>
      <c r="C34" s="555">
        <f>SUM('Table 2C - Reinsurance Details'!J10:J59)-C13</f>
        <v>0</v>
      </c>
      <c r="D34" s="724"/>
      <c r="E34" s="724"/>
      <c r="F34" s="724"/>
      <c r="G34" s="724"/>
    </row>
    <row r="35" spans="2:7" ht="13.2" x14ac:dyDescent="0.25">
      <c r="B35" s="399" t="s">
        <v>457</v>
      </c>
      <c r="C35" s="555">
        <f>SUM('Table 2C - Reinsurance Details'!K10:K59)-C20</f>
        <v>0</v>
      </c>
      <c r="D35" s="724"/>
      <c r="E35" s="724"/>
      <c r="F35" s="724"/>
      <c r="G35" s="734"/>
    </row>
    <row r="36" spans="2:7" ht="13.2" x14ac:dyDescent="0.25">
      <c r="B36" s="399" t="s">
        <v>457</v>
      </c>
      <c r="C36" s="555">
        <f>('Table 2A - Liability Breakdown'!C22-'Table 2A - Liability Breakdown'!D22)-C27</f>
        <v>0</v>
      </c>
      <c r="D36" s="724"/>
      <c r="E36" s="724"/>
      <c r="F36" s="724"/>
      <c r="G36" s="734"/>
    </row>
    <row r="37" spans="2:7" ht="13.2" x14ac:dyDescent="0.25">
      <c r="B37" s="399" t="s">
        <v>457</v>
      </c>
      <c r="C37" s="555">
        <f>SUM(D13:H13)-C13</f>
        <v>0</v>
      </c>
      <c r="D37" s="724"/>
      <c r="E37" s="724"/>
      <c r="F37" s="724"/>
      <c r="G37" s="724"/>
    </row>
    <row r="38" spans="2:7" ht="13.2" x14ac:dyDescent="0.25">
      <c r="B38" s="399" t="s">
        <v>457</v>
      </c>
      <c r="C38" s="555">
        <f>SUM(D20:H20)-C20</f>
        <v>0</v>
      </c>
      <c r="D38" s="724"/>
      <c r="E38" s="724"/>
      <c r="G38" s="594"/>
    </row>
    <row r="39" spans="2:7" ht="13.2" x14ac:dyDescent="0.25">
      <c r="B39" s="399" t="s">
        <v>457</v>
      </c>
      <c r="C39" s="555">
        <f>SUM(D27:H27)-C27</f>
        <v>0</v>
      </c>
      <c r="D39" s="724"/>
      <c r="E39" s="724"/>
      <c r="G39" s="594"/>
    </row>
    <row r="40" spans="2:7" ht="13.2" x14ac:dyDescent="0.25">
      <c r="B40" s="594"/>
      <c r="C40" s="594"/>
      <c r="D40" s="594"/>
      <c r="E40" s="723"/>
      <c r="G40" s="594"/>
    </row>
    <row r="41" spans="2:7" ht="13.2" x14ac:dyDescent="0.25">
      <c r="B41" s="594"/>
      <c r="C41" s="594"/>
      <c r="D41" s="594"/>
      <c r="E41" s="723"/>
      <c r="G41" s="594"/>
    </row>
    <row r="42" spans="2:7" ht="13.2" x14ac:dyDescent="0.25">
      <c r="B42" s="594"/>
      <c r="C42" s="594"/>
      <c r="D42" s="594"/>
      <c r="E42" s="723"/>
      <c r="G42" s="594"/>
    </row>
    <row r="43" spans="2:7" ht="13.2" x14ac:dyDescent="0.25">
      <c r="B43" s="594"/>
      <c r="C43" s="594"/>
      <c r="D43" s="594"/>
      <c r="E43" s="723"/>
      <c r="G43" s="594"/>
    </row>
    <row r="44" spans="2:7" ht="13.2" x14ac:dyDescent="0.25">
      <c r="B44" s="594"/>
      <c r="C44" s="594"/>
      <c r="D44" s="594"/>
      <c r="E44" s="723"/>
      <c r="G44" s="594"/>
    </row>
    <row r="45" spans="2:7" ht="13.2" x14ac:dyDescent="0.25">
      <c r="B45" s="594"/>
      <c r="C45" s="594"/>
      <c r="D45" s="594"/>
      <c r="E45" s="723"/>
      <c r="G45" s="594"/>
    </row>
    <row r="46" spans="2:7" ht="13.2" x14ac:dyDescent="0.25">
      <c r="B46" s="594"/>
      <c r="C46" s="594"/>
      <c r="D46" s="594"/>
      <c r="E46" s="723"/>
      <c r="G46" s="594"/>
    </row>
    <row r="47" spans="2:7" ht="13.2" x14ac:dyDescent="0.25">
      <c r="B47" s="594"/>
      <c r="C47" s="594"/>
      <c r="D47" s="594"/>
      <c r="E47" s="723"/>
      <c r="G47" s="594"/>
    </row>
    <row r="48" spans="2:7" ht="13.2" x14ac:dyDescent="0.25">
      <c r="B48" s="594"/>
      <c r="C48" s="594"/>
      <c r="D48" s="594"/>
      <c r="E48" s="723"/>
      <c r="G48" s="594"/>
    </row>
    <row r="49" ht="13.2" x14ac:dyDescent="0.25"/>
    <row r="50" ht="13.2" x14ac:dyDescent="0.25"/>
    <row r="51" ht="13.2" x14ac:dyDescent="0.25"/>
    <row r="52" ht="13.2" x14ac:dyDescent="0.25"/>
    <row r="53" ht="13.2" x14ac:dyDescent="0.25"/>
    <row r="54" ht="13.2" x14ac:dyDescent="0.25"/>
    <row r="55" ht="13.2" x14ac:dyDescent="0.25"/>
    <row r="56" ht="13.2" x14ac:dyDescent="0.25"/>
    <row r="57" ht="13.2" x14ac:dyDescent="0.25"/>
    <row r="58" ht="13.2" x14ac:dyDescent="0.25"/>
    <row r="59" ht="13.2" x14ac:dyDescent="0.25"/>
    <row r="60" ht="13.2" x14ac:dyDescent="0.25"/>
    <row r="61" ht="13.2" x14ac:dyDescent="0.25"/>
    <row r="62" ht="13.2" x14ac:dyDescent="0.25"/>
    <row r="63" ht="13.2" x14ac:dyDescent="0.25"/>
    <row r="64" ht="13.2" x14ac:dyDescent="0.25"/>
    <row r="65" ht="13.2" x14ac:dyDescent="0.25"/>
    <row r="66" ht="13.2" x14ac:dyDescent="0.25"/>
    <row r="67" ht="13.2" x14ac:dyDescent="0.25"/>
    <row r="68" ht="13.2" x14ac:dyDescent="0.25"/>
    <row r="69" ht="13.2" x14ac:dyDescent="0.25"/>
    <row r="70" ht="13.2" x14ac:dyDescent="0.25"/>
    <row r="71" ht="13.2" x14ac:dyDescent="0.25"/>
    <row r="72" ht="13.2" x14ac:dyDescent="0.25"/>
    <row r="73" ht="13.2" x14ac:dyDescent="0.25"/>
    <row r="74" ht="13.2" x14ac:dyDescent="0.25"/>
    <row r="75" ht="13.2" x14ac:dyDescent="0.25"/>
    <row r="76" ht="13.2" x14ac:dyDescent="0.25"/>
    <row r="77" ht="13.2" x14ac:dyDescent="0.25"/>
    <row r="78" ht="13.2" x14ac:dyDescent="0.25"/>
    <row r="79" ht="13.2" x14ac:dyDescent="0.25"/>
    <row r="80" ht="13.2" x14ac:dyDescent="0.25"/>
    <row r="81" ht="13.2" x14ac:dyDescent="0.25"/>
    <row r="82" ht="13.2" x14ac:dyDescent="0.25"/>
    <row r="83" ht="13.2" x14ac:dyDescent="0.25"/>
    <row r="84" ht="13.2" x14ac:dyDescent="0.25"/>
    <row r="85" ht="13.2" x14ac:dyDescent="0.25"/>
    <row r="86" ht="13.2" x14ac:dyDescent="0.25"/>
    <row r="87" ht="13.2" x14ac:dyDescent="0.25"/>
    <row r="88" ht="13.2" x14ac:dyDescent="0.25"/>
    <row r="89" ht="13.2" x14ac:dyDescent="0.25"/>
    <row r="90" ht="13.2" x14ac:dyDescent="0.25"/>
    <row r="91" ht="13.2" x14ac:dyDescent="0.25"/>
    <row r="92" ht="13.2" x14ac:dyDescent="0.25"/>
    <row r="93" ht="13.2" x14ac:dyDescent="0.25"/>
    <row r="94" ht="13.2" x14ac:dyDescent="0.25"/>
    <row r="95" ht="13.2" x14ac:dyDescent="0.25"/>
    <row r="96" ht="13.2" x14ac:dyDescent="0.25"/>
    <row r="97" ht="13.2" x14ac:dyDescent="0.25"/>
    <row r="98" ht="13.2" x14ac:dyDescent="0.25"/>
    <row r="99" ht="13.2" x14ac:dyDescent="0.25"/>
    <row r="100" ht="13.2" x14ac:dyDescent="0.25"/>
    <row r="101" ht="13.2" x14ac:dyDescent="0.25"/>
    <row r="102" ht="13.2" x14ac:dyDescent="0.25"/>
    <row r="103" ht="13.2" x14ac:dyDescent="0.25"/>
    <row r="104" ht="13.2" x14ac:dyDescent="0.25"/>
    <row r="105" ht="13.2" x14ac:dyDescent="0.25"/>
    <row r="106" ht="13.2" x14ac:dyDescent="0.25"/>
    <row r="107" ht="13.2" x14ac:dyDescent="0.25"/>
    <row r="108" ht="13.2" x14ac:dyDescent="0.25"/>
    <row r="109" ht="13.2" x14ac:dyDescent="0.25"/>
    <row r="110" ht="13.2" x14ac:dyDescent="0.25"/>
    <row r="111" ht="13.2" x14ac:dyDescent="0.25"/>
    <row r="112" ht="13.2" x14ac:dyDescent="0.25"/>
    <row r="113" ht="13.2" x14ac:dyDescent="0.25"/>
    <row r="114" ht="13.2" x14ac:dyDescent="0.25"/>
    <row r="115" ht="13.2" x14ac:dyDescent="0.25"/>
    <row r="116" ht="13.2" x14ac:dyDescent="0.25"/>
    <row r="117" ht="13.2" x14ac:dyDescent="0.25"/>
    <row r="118" ht="13.2" x14ac:dyDescent="0.25"/>
    <row r="119" ht="13.2" x14ac:dyDescent="0.25"/>
    <row r="120" ht="13.2" x14ac:dyDescent="0.25"/>
    <row r="121" ht="13.2" x14ac:dyDescent="0.25"/>
    <row r="122" ht="13.2" x14ac:dyDescent="0.25"/>
    <row r="123" ht="13.2" x14ac:dyDescent="0.25"/>
    <row r="124" ht="13.2" x14ac:dyDescent="0.25"/>
    <row r="125" ht="13.2" x14ac:dyDescent="0.25"/>
    <row r="126" ht="13.2" x14ac:dyDescent="0.25"/>
    <row r="127" ht="13.2" x14ac:dyDescent="0.25"/>
    <row r="128" ht="13.2" x14ac:dyDescent="0.25"/>
    <row r="129" ht="13.2" x14ac:dyDescent="0.25"/>
    <row r="130" ht="13.2" x14ac:dyDescent="0.25"/>
    <row r="131" ht="13.2" x14ac:dyDescent="0.25"/>
    <row r="132" ht="13.2" x14ac:dyDescent="0.25"/>
    <row r="133" ht="13.2" x14ac:dyDescent="0.25"/>
    <row r="134" ht="13.2" x14ac:dyDescent="0.25"/>
    <row r="135" ht="13.2" x14ac:dyDescent="0.25"/>
    <row r="136" ht="13.2" x14ac:dyDescent="0.25"/>
    <row r="137" ht="13.2" x14ac:dyDescent="0.25"/>
    <row r="138" ht="13.2" x14ac:dyDescent="0.25"/>
    <row r="139" ht="13.2" x14ac:dyDescent="0.25"/>
    <row r="140" ht="13.2" x14ac:dyDescent="0.25"/>
    <row r="141" ht="13.2" x14ac:dyDescent="0.25"/>
    <row r="142" ht="13.2" x14ac:dyDescent="0.25"/>
    <row r="143" ht="13.2" x14ac:dyDescent="0.25"/>
    <row r="144" ht="13.2" x14ac:dyDescent="0.25"/>
    <row r="145" ht="13.2" x14ac:dyDescent="0.25"/>
    <row r="146" ht="13.2" x14ac:dyDescent="0.25"/>
    <row r="147" ht="13.2" x14ac:dyDescent="0.25"/>
    <row r="148" ht="13.2" x14ac:dyDescent="0.25"/>
    <row r="149" ht="13.2" x14ac:dyDescent="0.25"/>
    <row r="150" ht="13.2" x14ac:dyDescent="0.25"/>
    <row r="151" ht="13.2" x14ac:dyDescent="0.25"/>
    <row r="152" ht="13.2" x14ac:dyDescent="0.25"/>
    <row r="153" ht="13.2" x14ac:dyDescent="0.25"/>
    <row r="154" ht="13.2" x14ac:dyDescent="0.25"/>
    <row r="155" ht="13.2" x14ac:dyDescent="0.25"/>
    <row r="156" ht="13.2" x14ac:dyDescent="0.25"/>
    <row r="157" ht="13.2" x14ac:dyDescent="0.25"/>
    <row r="158" ht="13.2" x14ac:dyDescent="0.25"/>
    <row r="159" ht="13.2" x14ac:dyDescent="0.25"/>
    <row r="160" ht="13.2" x14ac:dyDescent="0.25"/>
    <row r="161" ht="13.2" x14ac:dyDescent="0.25"/>
    <row r="162" ht="13.2" x14ac:dyDescent="0.25"/>
    <row r="163" ht="13.2" x14ac:dyDescent="0.25"/>
    <row r="164" ht="13.2" x14ac:dyDescent="0.25"/>
    <row r="165" ht="13.2" x14ac:dyDescent="0.25"/>
    <row r="166" ht="13.2" x14ac:dyDescent="0.25"/>
    <row r="167" ht="13.2" x14ac:dyDescent="0.25"/>
    <row r="168" ht="13.2" x14ac:dyDescent="0.25"/>
    <row r="169" ht="13.2" x14ac:dyDescent="0.25"/>
    <row r="170" ht="13.2" x14ac:dyDescent="0.25"/>
    <row r="171" ht="13.2" x14ac:dyDescent="0.25"/>
    <row r="172" ht="13.2" x14ac:dyDescent="0.25"/>
    <row r="173" ht="13.2" x14ac:dyDescent="0.25"/>
    <row r="174" ht="13.2" x14ac:dyDescent="0.25"/>
    <row r="175" ht="13.2" x14ac:dyDescent="0.25"/>
    <row r="176" ht="13.2" x14ac:dyDescent="0.25"/>
    <row r="177" ht="13.2" x14ac:dyDescent="0.25"/>
    <row r="178" ht="13.2" x14ac:dyDescent="0.25"/>
    <row r="179" ht="13.2" x14ac:dyDescent="0.25"/>
    <row r="180" ht="13.2" x14ac:dyDescent="0.25"/>
    <row r="181" ht="13.2" x14ac:dyDescent="0.25"/>
    <row r="182" ht="13.2" x14ac:dyDescent="0.25"/>
    <row r="183" ht="13.2" x14ac:dyDescent="0.25"/>
    <row r="184" ht="13.2" x14ac:dyDescent="0.25"/>
    <row r="185" ht="13.2" x14ac:dyDescent="0.25"/>
    <row r="186" ht="13.2" x14ac:dyDescent="0.25"/>
    <row r="187" ht="13.2" x14ac:dyDescent="0.25"/>
    <row r="188" ht="13.2" x14ac:dyDescent="0.25"/>
    <row r="189" ht="13.2" x14ac:dyDescent="0.25"/>
    <row r="190" ht="13.2" x14ac:dyDescent="0.25"/>
    <row r="191" ht="13.2" x14ac:dyDescent="0.25"/>
    <row r="192" ht="13.2" x14ac:dyDescent="0.25"/>
    <row r="193" ht="13.2" x14ac:dyDescent="0.25"/>
    <row r="194" ht="13.2" x14ac:dyDescent="0.25"/>
    <row r="195" ht="13.2" x14ac:dyDescent="0.25"/>
    <row r="196" ht="13.2" x14ac:dyDescent="0.25"/>
    <row r="197" ht="13.2" x14ac:dyDescent="0.25"/>
    <row r="198" ht="13.2" x14ac:dyDescent="0.25"/>
    <row r="199" ht="13.2" x14ac:dyDescent="0.25"/>
    <row r="200" ht="13.2" x14ac:dyDescent="0.25"/>
    <row r="201" ht="13.2" x14ac:dyDescent="0.25"/>
    <row r="202" ht="13.2" x14ac:dyDescent="0.25"/>
    <row r="203" ht="13.2" x14ac:dyDescent="0.25"/>
    <row r="204" ht="13.2" x14ac:dyDescent="0.25"/>
    <row r="205" ht="13.2" x14ac:dyDescent="0.25"/>
    <row r="206" ht="13.2" x14ac:dyDescent="0.25"/>
    <row r="207" ht="13.2" x14ac:dyDescent="0.25"/>
    <row r="208" ht="13.2" x14ac:dyDescent="0.25"/>
    <row r="209" ht="13.2" x14ac:dyDescent="0.25"/>
    <row r="210" ht="13.2" x14ac:dyDescent="0.25"/>
    <row r="211" ht="13.2" x14ac:dyDescent="0.25"/>
    <row r="212" ht="13.2" x14ac:dyDescent="0.25"/>
    <row r="213" ht="13.2" x14ac:dyDescent="0.25"/>
    <row r="214" ht="13.2" x14ac:dyDescent="0.25"/>
    <row r="215" ht="13.2" x14ac:dyDescent="0.25"/>
    <row r="216" ht="13.2" x14ac:dyDescent="0.25"/>
    <row r="217" ht="13.2" x14ac:dyDescent="0.25"/>
    <row r="218" ht="13.2" x14ac:dyDescent="0.25"/>
    <row r="219" ht="13.2" x14ac:dyDescent="0.25"/>
    <row r="220" ht="13.2" x14ac:dyDescent="0.25"/>
    <row r="221" ht="13.2" x14ac:dyDescent="0.25"/>
    <row r="222" ht="13.2" x14ac:dyDescent="0.25"/>
    <row r="223" ht="13.2" x14ac:dyDescent="0.25"/>
    <row r="224" ht="13.2" x14ac:dyDescent="0.25"/>
    <row r="225" ht="13.2" x14ac:dyDescent="0.25"/>
    <row r="226" ht="13.2" x14ac:dyDescent="0.25"/>
    <row r="227" ht="13.2" x14ac:dyDescent="0.25"/>
    <row r="228" ht="13.2" x14ac:dyDescent="0.25"/>
    <row r="229" ht="13.2" x14ac:dyDescent="0.25"/>
    <row r="230" ht="13.2" x14ac:dyDescent="0.25"/>
    <row r="231" ht="13.2" x14ac:dyDescent="0.25"/>
    <row r="232" ht="13.2" x14ac:dyDescent="0.25"/>
    <row r="233" ht="13.2" x14ac:dyDescent="0.25"/>
    <row r="234" ht="13.2" x14ac:dyDescent="0.25"/>
    <row r="235" ht="13.2" x14ac:dyDescent="0.25"/>
    <row r="236" ht="13.2" x14ac:dyDescent="0.25"/>
    <row r="237" ht="13.2" x14ac:dyDescent="0.25"/>
    <row r="238" ht="13.2" x14ac:dyDescent="0.25"/>
    <row r="239" ht="13.2" x14ac:dyDescent="0.25"/>
    <row r="240" ht="13.2" x14ac:dyDescent="0.25"/>
    <row r="241" ht="13.2" x14ac:dyDescent="0.25"/>
    <row r="242" ht="13.2" x14ac:dyDescent="0.25"/>
    <row r="243" ht="13.2" x14ac:dyDescent="0.25"/>
    <row r="244" ht="13.2" x14ac:dyDescent="0.25"/>
    <row r="245" ht="13.2" x14ac:dyDescent="0.25"/>
    <row r="246" ht="13.2" x14ac:dyDescent="0.25"/>
    <row r="247" ht="13.2" x14ac:dyDescent="0.25"/>
    <row r="248" ht="13.2" x14ac:dyDescent="0.25"/>
    <row r="249" ht="13.2" x14ac:dyDescent="0.25"/>
    <row r="250" ht="13.2" x14ac:dyDescent="0.25"/>
    <row r="251" ht="13.2" x14ac:dyDescent="0.25"/>
    <row r="252" ht="13.2" x14ac:dyDescent="0.25"/>
    <row r="253" ht="13.2" x14ac:dyDescent="0.25"/>
    <row r="254" ht="13.2" x14ac:dyDescent="0.25"/>
    <row r="255" ht="13.2" x14ac:dyDescent="0.25"/>
    <row r="256" ht="13.2" x14ac:dyDescent="0.25"/>
    <row r="257" ht="13.2" x14ac:dyDescent="0.25"/>
    <row r="258" ht="13.2" x14ac:dyDescent="0.25"/>
    <row r="259" ht="13.2" x14ac:dyDescent="0.25"/>
    <row r="260" ht="13.2" x14ac:dyDescent="0.25"/>
    <row r="261" ht="13.2" x14ac:dyDescent="0.25"/>
    <row r="262" ht="13.2" x14ac:dyDescent="0.25"/>
    <row r="263" ht="13.2" x14ac:dyDescent="0.25"/>
    <row r="264" ht="13.2" x14ac:dyDescent="0.25"/>
    <row r="265" ht="13.2" x14ac:dyDescent="0.25"/>
    <row r="266" ht="13.2" x14ac:dyDescent="0.25"/>
    <row r="267" ht="13.2" x14ac:dyDescent="0.25"/>
    <row r="268" ht="13.2" x14ac:dyDescent="0.25"/>
    <row r="269" ht="13.2" x14ac:dyDescent="0.25"/>
    <row r="270" ht="13.2" x14ac:dyDescent="0.25"/>
    <row r="271" ht="13.2" x14ac:dyDescent="0.25"/>
    <row r="272" ht="13.2" x14ac:dyDescent="0.25"/>
    <row r="273" ht="13.2" x14ac:dyDescent="0.25"/>
    <row r="274" ht="13.2" x14ac:dyDescent="0.25"/>
    <row r="275" ht="13.2" x14ac:dyDescent="0.25"/>
    <row r="276" ht="13.2" x14ac:dyDescent="0.25"/>
    <row r="277" ht="13.2" x14ac:dyDescent="0.25"/>
    <row r="278" ht="13.2" x14ac:dyDescent="0.25"/>
    <row r="279" ht="13.2" x14ac:dyDescent="0.25"/>
    <row r="280" ht="13.2" x14ac:dyDescent="0.25"/>
    <row r="281" ht="13.2" x14ac:dyDescent="0.25"/>
    <row r="282" ht="13.2" x14ac:dyDescent="0.25"/>
    <row r="283" ht="13.2" x14ac:dyDescent="0.25"/>
    <row r="284" ht="13.2" x14ac:dyDescent="0.25"/>
    <row r="285" ht="13.2" x14ac:dyDescent="0.25"/>
    <row r="286" ht="13.2" x14ac:dyDescent="0.25"/>
    <row r="287" ht="13.2" x14ac:dyDescent="0.25"/>
    <row r="288" ht="13.2" x14ac:dyDescent="0.25"/>
    <row r="289" ht="13.2" x14ac:dyDescent="0.25"/>
    <row r="290" ht="13.2" x14ac:dyDescent="0.25"/>
    <row r="291" ht="13.2" x14ac:dyDescent="0.25"/>
    <row r="292" ht="13.2" x14ac:dyDescent="0.25"/>
    <row r="293" ht="13.2" x14ac:dyDescent="0.25"/>
    <row r="294" ht="13.2" x14ac:dyDescent="0.25"/>
    <row r="295" ht="13.2" x14ac:dyDescent="0.25"/>
    <row r="296" ht="13.2" x14ac:dyDescent="0.25"/>
    <row r="297" ht="13.2" x14ac:dyDescent="0.25"/>
    <row r="298" ht="13.2" x14ac:dyDescent="0.25"/>
    <row r="299" ht="13.2" x14ac:dyDescent="0.25"/>
    <row r="300" ht="13.2" x14ac:dyDescent="0.25"/>
    <row r="301" ht="13.2" x14ac:dyDescent="0.25"/>
    <row r="302" ht="13.2" x14ac:dyDescent="0.25"/>
    <row r="303" ht="13.2" x14ac:dyDescent="0.25"/>
    <row r="304" ht="13.2" x14ac:dyDescent="0.25"/>
    <row r="305" ht="13.2" x14ac:dyDescent="0.25"/>
    <row r="306" ht="13.2" x14ac:dyDescent="0.25"/>
    <row r="307" ht="13.2" x14ac:dyDescent="0.25"/>
    <row r="308" ht="13.2" x14ac:dyDescent="0.25"/>
    <row r="309" ht="13.2" x14ac:dyDescent="0.25"/>
    <row r="310" ht="13.2" x14ac:dyDescent="0.25"/>
    <row r="311" ht="13.2" x14ac:dyDescent="0.25"/>
    <row r="312" ht="13.2" x14ac:dyDescent="0.25"/>
    <row r="313" ht="13.2" x14ac:dyDescent="0.25"/>
    <row r="314" ht="13.2" x14ac:dyDescent="0.25"/>
    <row r="315" ht="13.2" x14ac:dyDescent="0.25"/>
    <row r="316" ht="13.2" x14ac:dyDescent="0.25"/>
    <row r="317" ht="13.2" x14ac:dyDescent="0.25"/>
    <row r="318" ht="13.2" x14ac:dyDescent="0.25"/>
    <row r="319" ht="13.2" x14ac:dyDescent="0.25"/>
    <row r="320" ht="13.2" x14ac:dyDescent="0.25"/>
    <row r="321" ht="13.2" x14ac:dyDescent="0.25"/>
    <row r="322" ht="13.2" x14ac:dyDescent="0.25"/>
    <row r="323" ht="13.2" x14ac:dyDescent="0.25"/>
    <row r="324" ht="13.2" x14ac:dyDescent="0.25"/>
    <row r="325" ht="13.2" x14ac:dyDescent="0.25"/>
    <row r="326" ht="13.2" x14ac:dyDescent="0.25"/>
    <row r="327" ht="13.2" x14ac:dyDescent="0.25"/>
    <row r="328" ht="13.2" x14ac:dyDescent="0.25"/>
    <row r="329" ht="13.2" x14ac:dyDescent="0.25"/>
    <row r="330" ht="13.2" x14ac:dyDescent="0.25"/>
    <row r="331" ht="13.2" x14ac:dyDescent="0.25"/>
    <row r="332" ht="13.2" x14ac:dyDescent="0.25"/>
    <row r="333" ht="13.2" x14ac:dyDescent="0.25"/>
    <row r="334" ht="13.2" x14ac:dyDescent="0.25"/>
    <row r="335" ht="13.2" x14ac:dyDescent="0.25"/>
    <row r="336" ht="13.2" x14ac:dyDescent="0.25"/>
    <row r="337" ht="13.2" x14ac:dyDescent="0.25"/>
    <row r="338" ht="13.2" x14ac:dyDescent="0.25"/>
    <row r="339" ht="13.2" x14ac:dyDescent="0.25"/>
    <row r="340" ht="13.2" x14ac:dyDescent="0.25"/>
    <row r="341" ht="13.2" x14ac:dyDescent="0.25"/>
    <row r="342" ht="13.2" x14ac:dyDescent="0.25"/>
    <row r="343" ht="13.2" x14ac:dyDescent="0.25"/>
    <row r="344" ht="13.2" x14ac:dyDescent="0.25"/>
    <row r="345" ht="13.2" x14ac:dyDescent="0.25"/>
    <row r="346" ht="13.2" x14ac:dyDescent="0.25"/>
    <row r="347" ht="13.2" x14ac:dyDescent="0.25"/>
    <row r="348" ht="13.2" x14ac:dyDescent="0.25"/>
    <row r="349" ht="13.2" x14ac:dyDescent="0.25"/>
    <row r="350" ht="13.2" x14ac:dyDescent="0.25"/>
    <row r="351" ht="13.2" x14ac:dyDescent="0.25"/>
    <row r="352" ht="13.2" x14ac:dyDescent="0.25"/>
    <row r="353" ht="13.2" x14ac:dyDescent="0.25"/>
    <row r="354" ht="13.2" x14ac:dyDescent="0.25"/>
    <row r="355" ht="13.2" x14ac:dyDescent="0.25"/>
    <row r="356" ht="13.2" x14ac:dyDescent="0.25"/>
    <row r="357" ht="13.2" x14ac:dyDescent="0.25"/>
    <row r="358" ht="13.2" x14ac:dyDescent="0.25"/>
    <row r="359" ht="13.2" x14ac:dyDescent="0.25"/>
    <row r="360" ht="13.2" x14ac:dyDescent="0.25"/>
    <row r="361" ht="13.2" x14ac:dyDescent="0.25"/>
    <row r="362" ht="13.2" x14ac:dyDescent="0.25"/>
    <row r="363" ht="13.2" x14ac:dyDescent="0.25"/>
    <row r="364" ht="13.2" x14ac:dyDescent="0.25"/>
    <row r="365" ht="13.2" x14ac:dyDescent="0.25"/>
    <row r="366" ht="13.2" x14ac:dyDescent="0.25"/>
    <row r="367" ht="13.2" x14ac:dyDescent="0.25"/>
    <row r="368" ht="13.2" x14ac:dyDescent="0.25"/>
    <row r="369" ht="13.2" x14ac:dyDescent="0.25"/>
    <row r="370" ht="13.2" x14ac:dyDescent="0.25"/>
    <row r="371" ht="13.2" x14ac:dyDescent="0.25"/>
    <row r="372" ht="13.2" x14ac:dyDescent="0.25"/>
    <row r="373" ht="13.2" x14ac:dyDescent="0.25"/>
    <row r="374" ht="13.2" x14ac:dyDescent="0.25"/>
    <row r="375" ht="13.2" x14ac:dyDescent="0.25"/>
    <row r="376" ht="13.2" x14ac:dyDescent="0.25"/>
    <row r="377" ht="13.2" x14ac:dyDescent="0.25"/>
    <row r="378" ht="13.2" x14ac:dyDescent="0.25"/>
    <row r="379" ht="13.2" x14ac:dyDescent="0.25"/>
    <row r="380" ht="13.2" x14ac:dyDescent="0.25"/>
    <row r="381" ht="13.2" x14ac:dyDescent="0.25"/>
    <row r="382" ht="13.2" x14ac:dyDescent="0.25"/>
    <row r="383" ht="13.2" x14ac:dyDescent="0.25"/>
    <row r="384" ht="13.2" x14ac:dyDescent="0.25"/>
    <row r="385" ht="13.2" x14ac:dyDescent="0.25"/>
    <row r="386" ht="13.2" x14ac:dyDescent="0.25"/>
    <row r="387" ht="13.2" x14ac:dyDescent="0.25"/>
    <row r="388" ht="13.2" x14ac:dyDescent="0.25"/>
    <row r="389" ht="13.2" x14ac:dyDescent="0.25"/>
    <row r="390" ht="13.2" x14ac:dyDescent="0.25"/>
    <row r="391" ht="13.2" x14ac:dyDescent="0.25"/>
    <row r="392" ht="13.2" x14ac:dyDescent="0.25"/>
    <row r="393" ht="13.2" x14ac:dyDescent="0.25"/>
    <row r="394" ht="13.2" x14ac:dyDescent="0.25"/>
    <row r="395" ht="13.2" x14ac:dyDescent="0.25"/>
    <row r="396" ht="13.2" x14ac:dyDescent="0.25"/>
    <row r="397" ht="13.2" x14ac:dyDescent="0.25"/>
    <row r="398" ht="13.2" x14ac:dyDescent="0.25"/>
    <row r="399" ht="13.2" x14ac:dyDescent="0.25"/>
    <row r="400" ht="13.2" x14ac:dyDescent="0.25"/>
    <row r="401" ht="13.2" x14ac:dyDescent="0.25"/>
    <row r="402" ht="13.2" x14ac:dyDescent="0.25"/>
    <row r="403" ht="13.2" x14ac:dyDescent="0.25"/>
    <row r="404" ht="13.2" x14ac:dyDescent="0.25"/>
    <row r="405" ht="13.2" x14ac:dyDescent="0.25"/>
    <row r="406" ht="13.2" x14ac:dyDescent="0.25"/>
    <row r="407" ht="13.2" x14ac:dyDescent="0.25"/>
    <row r="408" ht="13.2" x14ac:dyDescent="0.25"/>
    <row r="409" ht="13.2" x14ac:dyDescent="0.25"/>
    <row r="410" ht="13.2" x14ac:dyDescent="0.25"/>
    <row r="411" ht="13.2" x14ac:dyDescent="0.25"/>
    <row r="412" ht="13.2" x14ac:dyDescent="0.25"/>
    <row r="413" ht="13.2" x14ac:dyDescent="0.25"/>
    <row r="414" ht="13.2" x14ac:dyDescent="0.25"/>
    <row r="415" ht="13.2" x14ac:dyDescent="0.25"/>
    <row r="416" ht="13.2" x14ac:dyDescent="0.25"/>
    <row r="417" ht="13.2" x14ac:dyDescent="0.25"/>
    <row r="418" ht="13.2" x14ac:dyDescent="0.25"/>
    <row r="419" ht="13.2" x14ac:dyDescent="0.25"/>
    <row r="420" ht="13.2" x14ac:dyDescent="0.25"/>
    <row r="421" ht="13.2" x14ac:dyDescent="0.25"/>
    <row r="422" ht="13.2" x14ac:dyDescent="0.25"/>
    <row r="423" ht="13.2" x14ac:dyDescent="0.25"/>
    <row r="424" ht="13.2" x14ac:dyDescent="0.25"/>
    <row r="425" ht="13.2" x14ac:dyDescent="0.25"/>
    <row r="426" ht="13.2" x14ac:dyDescent="0.25"/>
    <row r="427" ht="13.2" x14ac:dyDescent="0.25"/>
    <row r="428" ht="13.2" x14ac:dyDescent="0.25"/>
    <row r="429" ht="13.2" x14ac:dyDescent="0.25"/>
    <row r="430" ht="13.2" x14ac:dyDescent="0.25"/>
    <row r="431" ht="13.2" x14ac:dyDescent="0.25"/>
    <row r="432" ht="13.2" x14ac:dyDescent="0.25"/>
    <row r="433" ht="13.2" x14ac:dyDescent="0.25"/>
    <row r="434" ht="13.2" x14ac:dyDescent="0.25"/>
    <row r="435" ht="13.2" x14ac:dyDescent="0.25"/>
    <row r="436" ht="13.2" x14ac:dyDescent="0.25"/>
    <row r="437" ht="13.2" x14ac:dyDescent="0.25"/>
    <row r="438" ht="13.2" x14ac:dyDescent="0.25"/>
    <row r="439" ht="13.2" x14ac:dyDescent="0.25"/>
    <row r="440" ht="13.2" x14ac:dyDescent="0.25"/>
    <row r="441" ht="13.2" x14ac:dyDescent="0.25"/>
    <row r="442" ht="13.2" x14ac:dyDescent="0.25"/>
    <row r="443" ht="13.2" x14ac:dyDescent="0.25"/>
    <row r="444" ht="13.2" x14ac:dyDescent="0.25"/>
    <row r="445" ht="13.2" x14ac:dyDescent="0.25"/>
    <row r="446" ht="13.2" x14ac:dyDescent="0.25"/>
    <row r="447" ht="13.2" x14ac:dyDescent="0.25"/>
    <row r="448" ht="13.2" x14ac:dyDescent="0.25"/>
    <row r="449" ht="13.2" x14ac:dyDescent="0.25"/>
    <row r="450" ht="13.2" x14ac:dyDescent="0.25"/>
    <row r="451" ht="13.2" x14ac:dyDescent="0.25"/>
    <row r="452" ht="13.2" x14ac:dyDescent="0.25"/>
    <row r="453" ht="13.2" x14ac:dyDescent="0.25"/>
    <row r="454" ht="13.2" x14ac:dyDescent="0.25"/>
    <row r="455" ht="13.2" x14ac:dyDescent="0.25"/>
    <row r="456" ht="13.2" x14ac:dyDescent="0.25"/>
    <row r="457" ht="13.2" x14ac:dyDescent="0.25"/>
    <row r="458" ht="13.2" x14ac:dyDescent="0.25"/>
    <row r="459" ht="13.2" x14ac:dyDescent="0.25"/>
    <row r="460" ht="13.2" x14ac:dyDescent="0.25"/>
    <row r="461" ht="13.2" x14ac:dyDescent="0.25"/>
    <row r="462" ht="13.2" x14ac:dyDescent="0.25"/>
    <row r="463" ht="13.2" x14ac:dyDescent="0.25"/>
    <row r="464" ht="13.2" x14ac:dyDescent="0.25"/>
    <row r="465" ht="13.2" x14ac:dyDescent="0.25"/>
    <row r="466" ht="13.2" x14ac:dyDescent="0.25"/>
    <row r="467" ht="13.2" x14ac:dyDescent="0.25"/>
    <row r="468" ht="13.2" x14ac:dyDescent="0.25"/>
    <row r="469" ht="13.2" x14ac:dyDescent="0.25"/>
    <row r="470" ht="13.2" x14ac:dyDescent="0.25"/>
    <row r="471" ht="13.2" x14ac:dyDescent="0.25"/>
    <row r="472" ht="13.2" x14ac:dyDescent="0.25"/>
    <row r="473" ht="13.2" x14ac:dyDescent="0.25"/>
    <row r="474" ht="13.2" x14ac:dyDescent="0.25"/>
    <row r="475" ht="13.2" x14ac:dyDescent="0.25"/>
    <row r="476" ht="13.2" x14ac:dyDescent="0.25"/>
    <row r="477" ht="13.2" x14ac:dyDescent="0.25"/>
    <row r="478" ht="13.2" x14ac:dyDescent="0.25"/>
    <row r="479" ht="13.2" x14ac:dyDescent="0.25"/>
    <row r="480" ht="13.2" x14ac:dyDescent="0.25"/>
    <row r="481" ht="13.2" x14ac:dyDescent="0.25"/>
    <row r="482" ht="13.2" x14ac:dyDescent="0.25"/>
    <row r="483" ht="13.2" x14ac:dyDescent="0.25"/>
    <row r="484" ht="13.2" x14ac:dyDescent="0.25"/>
    <row r="485" ht="13.2" x14ac:dyDescent="0.25"/>
    <row r="486" ht="13.2" x14ac:dyDescent="0.25"/>
    <row r="487" ht="13.2" x14ac:dyDescent="0.25"/>
    <row r="488" ht="13.2" x14ac:dyDescent="0.25"/>
    <row r="489" ht="13.2" x14ac:dyDescent="0.25"/>
    <row r="490" ht="13.2" x14ac:dyDescent="0.25"/>
    <row r="491" ht="13.2" x14ac:dyDescent="0.25"/>
    <row r="492" ht="13.2" x14ac:dyDescent="0.25"/>
    <row r="493" ht="13.2" x14ac:dyDescent="0.25"/>
    <row r="494" ht="13.2" x14ac:dyDescent="0.25"/>
    <row r="495" ht="13.2" x14ac:dyDescent="0.25"/>
    <row r="496" ht="13.2" x14ac:dyDescent="0.25"/>
    <row r="497" ht="13.2" x14ac:dyDescent="0.25"/>
    <row r="498" ht="13.2" x14ac:dyDescent="0.25"/>
    <row r="499" ht="13.2" x14ac:dyDescent="0.25"/>
    <row r="500" ht="13.2" x14ac:dyDescent="0.25"/>
    <row r="501" ht="13.2" x14ac:dyDescent="0.25"/>
    <row r="502" ht="13.2" x14ac:dyDescent="0.25"/>
    <row r="503" ht="13.2" x14ac:dyDescent="0.25"/>
    <row r="504" ht="13.2" x14ac:dyDescent="0.25"/>
    <row r="505" ht="13.2" x14ac:dyDescent="0.25"/>
    <row r="506" ht="13.2" x14ac:dyDescent="0.25"/>
    <row r="507" ht="13.2" x14ac:dyDescent="0.25"/>
    <row r="508" ht="13.2" x14ac:dyDescent="0.25"/>
    <row r="509" ht="13.2" x14ac:dyDescent="0.25"/>
    <row r="510" ht="13.2" x14ac:dyDescent="0.25"/>
    <row r="511" ht="13.2" x14ac:dyDescent="0.25"/>
    <row r="512" ht="13.2" x14ac:dyDescent="0.25"/>
    <row r="513" ht="13.2" x14ac:dyDescent="0.25"/>
    <row r="514" ht="13.2" x14ac:dyDescent="0.25"/>
    <row r="515" ht="13.2" x14ac:dyDescent="0.25"/>
    <row r="516" ht="13.2" x14ac:dyDescent="0.25"/>
    <row r="517" ht="13.2" x14ac:dyDescent="0.25"/>
    <row r="518" ht="13.2" x14ac:dyDescent="0.25"/>
    <row r="519" ht="13.2" x14ac:dyDescent="0.25"/>
    <row r="520" ht="13.2" x14ac:dyDescent="0.25"/>
    <row r="521" ht="13.2" x14ac:dyDescent="0.25"/>
    <row r="522" ht="13.2" x14ac:dyDescent="0.25"/>
    <row r="523" ht="13.2" x14ac:dyDescent="0.25"/>
    <row r="524" ht="13.2" x14ac:dyDescent="0.25"/>
    <row r="525" ht="13.2" x14ac:dyDescent="0.25"/>
    <row r="526" ht="13.2" x14ac:dyDescent="0.25"/>
    <row r="527" ht="13.2" x14ac:dyDescent="0.25"/>
    <row r="528" ht="13.2" x14ac:dyDescent="0.25"/>
    <row r="529" ht="13.2" x14ac:dyDescent="0.25"/>
    <row r="530" ht="13.2" x14ac:dyDescent="0.25"/>
    <row r="531" ht="13.2" x14ac:dyDescent="0.25"/>
    <row r="532" ht="13.2" x14ac:dyDescent="0.25"/>
    <row r="533" ht="13.2" x14ac:dyDescent="0.25"/>
    <row r="534" ht="13.2" x14ac:dyDescent="0.25"/>
    <row r="535" ht="13.2" x14ac:dyDescent="0.25"/>
    <row r="536" ht="13.2" x14ac:dyDescent="0.25"/>
    <row r="537" ht="13.2" x14ac:dyDescent="0.25"/>
    <row r="538" ht="13.2" x14ac:dyDescent="0.25"/>
    <row r="539" ht="13.2" x14ac:dyDescent="0.25"/>
    <row r="540" ht="13.2" x14ac:dyDescent="0.25"/>
    <row r="541" ht="13.2" x14ac:dyDescent="0.25"/>
    <row r="542" ht="13.2" x14ac:dyDescent="0.25"/>
    <row r="543" ht="13.2" x14ac:dyDescent="0.25"/>
    <row r="544" ht="13.2" x14ac:dyDescent="0.25"/>
    <row r="545" ht="13.2" x14ac:dyDescent="0.25"/>
    <row r="546" ht="13.2" x14ac:dyDescent="0.25"/>
    <row r="547" ht="13.2" x14ac:dyDescent="0.25"/>
    <row r="548" ht="13.2" x14ac:dyDescent="0.25"/>
    <row r="549" ht="13.2" x14ac:dyDescent="0.25"/>
    <row r="550" ht="13.2" x14ac:dyDescent="0.25"/>
    <row r="551" ht="13.2" x14ac:dyDescent="0.25"/>
    <row r="552" ht="13.2" x14ac:dyDescent="0.25"/>
    <row r="553" ht="13.2" x14ac:dyDescent="0.25"/>
    <row r="554" ht="13.2" x14ac:dyDescent="0.25"/>
    <row r="555" ht="13.2" x14ac:dyDescent="0.25"/>
    <row r="556" ht="13.2" x14ac:dyDescent="0.25"/>
    <row r="557" ht="13.2" x14ac:dyDescent="0.25"/>
    <row r="558" ht="13.2" x14ac:dyDescent="0.25"/>
    <row r="559" ht="13.2" x14ac:dyDescent="0.25"/>
    <row r="560" ht="13.2" x14ac:dyDescent="0.25"/>
    <row r="561" ht="13.2" x14ac:dyDescent="0.25"/>
    <row r="562" ht="13.2" x14ac:dyDescent="0.25"/>
    <row r="563" ht="13.2" x14ac:dyDescent="0.25"/>
    <row r="564" ht="13.2" x14ac:dyDescent="0.25"/>
    <row r="565" ht="13.2" x14ac:dyDescent="0.25"/>
    <row r="566" ht="13.2" x14ac:dyDescent="0.25"/>
    <row r="567" ht="13.2" x14ac:dyDescent="0.25"/>
    <row r="568" ht="13.2" x14ac:dyDescent="0.25"/>
    <row r="569" ht="13.2" x14ac:dyDescent="0.25"/>
    <row r="570" ht="13.2" x14ac:dyDescent="0.25"/>
    <row r="571" ht="13.2" x14ac:dyDescent="0.25"/>
    <row r="572" ht="13.2" x14ac:dyDescent="0.25"/>
    <row r="573" ht="13.2" x14ac:dyDescent="0.25"/>
    <row r="574" ht="13.2" x14ac:dyDescent="0.25"/>
    <row r="575" ht="13.2" x14ac:dyDescent="0.25"/>
    <row r="576" ht="13.2" x14ac:dyDescent="0.25"/>
    <row r="577" ht="13.2" x14ac:dyDescent="0.25"/>
    <row r="578" ht="13.2" x14ac:dyDescent="0.25"/>
    <row r="579" ht="13.2" x14ac:dyDescent="0.25"/>
    <row r="580" ht="13.2" x14ac:dyDescent="0.25"/>
    <row r="581" ht="13.2" x14ac:dyDescent="0.25"/>
    <row r="582" ht="13.2" x14ac:dyDescent="0.25"/>
    <row r="583" ht="13.2" x14ac:dyDescent="0.25"/>
    <row r="584" ht="13.2" x14ac:dyDescent="0.25"/>
    <row r="585" ht="13.2" x14ac:dyDescent="0.25"/>
    <row r="586" ht="13.2" x14ac:dyDescent="0.25"/>
    <row r="587" ht="13.2" x14ac:dyDescent="0.25"/>
    <row r="588" ht="13.2" x14ac:dyDescent="0.25"/>
    <row r="589" ht="13.2" x14ac:dyDescent="0.25"/>
    <row r="590" ht="13.2" x14ac:dyDescent="0.25"/>
    <row r="591" ht="13.2" x14ac:dyDescent="0.25"/>
    <row r="592" ht="13.2" x14ac:dyDescent="0.25"/>
    <row r="593" ht="13.2" x14ac:dyDescent="0.25"/>
    <row r="594" ht="13.2" x14ac:dyDescent="0.25"/>
    <row r="595" ht="13.2" x14ac:dyDescent="0.25"/>
    <row r="596" ht="13.2" x14ac:dyDescent="0.25"/>
    <row r="597" ht="13.2" x14ac:dyDescent="0.25"/>
    <row r="598" ht="13.2" x14ac:dyDescent="0.25"/>
    <row r="599" ht="13.2" x14ac:dyDescent="0.25"/>
    <row r="600" ht="13.2" x14ac:dyDescent="0.25"/>
    <row r="601" ht="13.2" x14ac:dyDescent="0.25"/>
    <row r="602" ht="13.2" x14ac:dyDescent="0.25"/>
  </sheetData>
  <mergeCells count="2">
    <mergeCell ref="C11:H11"/>
    <mergeCell ref="A1:J1"/>
  </mergeCells>
  <pageMargins left="0.7" right="0.7" top="0.75" bottom="0.75" header="0.3" footer="0.3"/>
  <pageSetup orientation="portrait" r:id="rId1"/>
  <headerFooter>
    <oddFooter>&amp;L&amp;1#&amp;"Calibri"&amp;10&amp;K000000John Keells Group - Confidential</oddFooter>
  </headerFooter>
  <ignoredErrors>
    <ignoredError sqref="E14:E26 C14:C26 G14:G26" unlockedFormula="1"/>
  </ignoredError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9C4F2-94D4-4EE7-8809-1D855E82A65D}">
  <sheetPr codeName="Sheet20">
    <tabColor rgb="FFFF0000"/>
  </sheetPr>
  <dimension ref="A1:Q60"/>
  <sheetViews>
    <sheetView showGridLines="0" zoomScale="85" zoomScaleNormal="85" workbookViewId="0">
      <selection sqref="A1:J1"/>
    </sheetView>
  </sheetViews>
  <sheetFormatPr defaultColWidth="9.44140625" defaultRowHeight="13.2" x14ac:dyDescent="0.25"/>
  <cols>
    <col min="1" max="1" width="9.44140625" style="13"/>
    <col min="2" max="2" width="23.5546875" style="13" customWidth="1"/>
    <col min="3" max="5" width="12.44140625" style="13" customWidth="1"/>
    <col min="6" max="6" width="20.44140625" style="98" customWidth="1"/>
    <col min="7" max="7" width="16.44140625" style="98" customWidth="1"/>
    <col min="8" max="8" width="13.44140625" style="98" customWidth="1"/>
    <col min="9" max="9" width="14.44140625" style="98" customWidth="1"/>
    <col min="10" max="11" width="23.5546875" style="98" customWidth="1"/>
    <col min="12" max="12" width="21.5546875" style="98" customWidth="1"/>
    <col min="13" max="13" width="9.44140625" style="13"/>
    <col min="14" max="14" width="20.88671875" style="13" customWidth="1"/>
    <col min="15" max="15" width="21.88671875" style="13" customWidth="1"/>
    <col min="16" max="16" width="9.44140625" style="13"/>
    <col min="17" max="17" width="20.5546875" style="13" customWidth="1"/>
    <col min="18" max="16384" width="9.44140625" style="13"/>
  </cols>
  <sheetData>
    <row r="1" spans="1:17" x14ac:dyDescent="0.25">
      <c r="A1" s="1010" t="s">
        <v>571</v>
      </c>
      <c r="B1" s="1010"/>
      <c r="C1" s="1010"/>
      <c r="D1" s="1010"/>
      <c r="E1" s="1010"/>
      <c r="F1" s="1010"/>
      <c r="G1" s="1010"/>
      <c r="H1" s="1010"/>
      <c r="I1" s="1010"/>
      <c r="J1" s="1010"/>
      <c r="K1" s="594"/>
      <c r="L1" s="594"/>
      <c r="M1" s="594"/>
      <c r="N1" s="594"/>
      <c r="O1" s="594"/>
      <c r="P1" s="594"/>
      <c r="Q1" s="594"/>
    </row>
    <row r="2" spans="1:17" x14ac:dyDescent="0.25">
      <c r="A2" s="103" t="s">
        <v>518</v>
      </c>
      <c r="B2" s="594"/>
      <c r="C2" s="594"/>
      <c r="D2" s="594"/>
      <c r="E2" s="594"/>
      <c r="F2" s="594"/>
      <c r="G2" s="594"/>
      <c r="H2" s="594"/>
      <c r="I2" s="594"/>
      <c r="J2" s="594"/>
      <c r="K2" s="594"/>
      <c r="L2" s="594"/>
      <c r="M2" s="594"/>
      <c r="N2" s="594"/>
      <c r="O2" s="594"/>
      <c r="P2" s="594"/>
      <c r="Q2" s="594"/>
    </row>
    <row r="3" spans="1:17" x14ac:dyDescent="0.25">
      <c r="A3" s="594" t="s">
        <v>253</v>
      </c>
      <c r="B3" s="594"/>
      <c r="C3" s="594"/>
      <c r="D3" s="594"/>
      <c r="E3" s="594"/>
      <c r="F3" s="594"/>
      <c r="G3" s="594"/>
      <c r="H3" s="594"/>
      <c r="I3" s="594"/>
      <c r="J3" s="594"/>
      <c r="K3" s="594"/>
      <c r="L3" s="594"/>
      <c r="M3" s="594"/>
      <c r="N3" s="594"/>
      <c r="O3" s="594"/>
      <c r="P3" s="594"/>
      <c r="Q3" s="594"/>
    </row>
    <row r="4" spans="1:17" x14ac:dyDescent="0.25">
      <c r="A4" s="594" t="s">
        <v>530</v>
      </c>
      <c r="B4" s="594"/>
      <c r="C4" s="594"/>
      <c r="D4" s="594"/>
      <c r="E4" s="594"/>
      <c r="F4" s="594"/>
      <c r="G4" s="594"/>
      <c r="H4" s="594"/>
      <c r="I4" s="594"/>
      <c r="J4" s="594"/>
      <c r="K4" s="594"/>
      <c r="L4" s="594"/>
      <c r="M4" s="594"/>
      <c r="N4" s="594"/>
      <c r="O4" s="594"/>
      <c r="P4" s="594"/>
      <c r="Q4" s="594"/>
    </row>
    <row r="5" spans="1:17" x14ac:dyDescent="0.25">
      <c r="A5" s="594"/>
      <c r="B5" s="594"/>
      <c r="C5" s="594"/>
      <c r="D5" s="160" t="s">
        <v>572</v>
      </c>
      <c r="E5" s="160"/>
      <c r="F5" s="594"/>
      <c r="G5" s="594"/>
      <c r="H5" s="594"/>
      <c r="I5" s="594"/>
      <c r="J5" s="594"/>
      <c r="K5" s="594"/>
      <c r="L5" s="594"/>
      <c r="M5" s="594"/>
      <c r="N5" s="594"/>
      <c r="O5" s="594"/>
      <c r="P5" s="594"/>
      <c r="Q5" s="594"/>
    </row>
    <row r="6" spans="1:17" x14ac:dyDescent="0.25">
      <c r="A6" s="594"/>
      <c r="B6" s="594"/>
      <c r="C6" s="594"/>
      <c r="D6" s="594"/>
      <c r="E6" s="594"/>
      <c r="F6" s="594"/>
      <c r="G6" s="594"/>
      <c r="H6" s="594"/>
      <c r="I6" s="594"/>
      <c r="J6" s="594"/>
      <c r="K6" s="594"/>
      <c r="L6" s="594"/>
      <c r="M6" s="594"/>
      <c r="N6" s="594"/>
      <c r="O6" s="594"/>
      <c r="P6" s="594"/>
      <c r="Q6" s="594"/>
    </row>
    <row r="7" spans="1:17" s="157" customFormat="1" ht="26.4" x14ac:dyDescent="0.3">
      <c r="A7" s="735" t="s">
        <v>436</v>
      </c>
      <c r="B7" s="735"/>
      <c r="C7" s="735"/>
      <c r="D7" s="735"/>
      <c r="E7" s="736"/>
      <c r="F7" s="1017" t="s">
        <v>573</v>
      </c>
      <c r="G7" s="1018"/>
      <c r="H7" s="1019"/>
      <c r="I7" s="737" t="s">
        <v>574</v>
      </c>
      <c r="J7" s="161"/>
      <c r="K7" s="161"/>
      <c r="L7" s="161"/>
      <c r="M7" s="702"/>
      <c r="N7" s="18" t="s">
        <v>457</v>
      </c>
      <c r="O7" s="702"/>
      <c r="P7" s="702"/>
      <c r="Q7" s="702"/>
    </row>
    <row r="8" spans="1:17" s="157" customFormat="1" ht="125.25" customHeight="1" x14ac:dyDescent="0.3">
      <c r="A8" s="162"/>
      <c r="B8" s="737" t="s">
        <v>229</v>
      </c>
      <c r="C8" s="737" t="s">
        <v>230</v>
      </c>
      <c r="D8" s="737" t="s">
        <v>575</v>
      </c>
      <c r="E8" s="737" t="s">
        <v>232</v>
      </c>
      <c r="F8" s="737" t="s">
        <v>576</v>
      </c>
      <c r="G8" s="737" t="s">
        <v>577</v>
      </c>
      <c r="H8" s="737" t="s">
        <v>578</v>
      </c>
      <c r="I8" s="737" t="s">
        <v>579</v>
      </c>
      <c r="J8" s="738" t="s">
        <v>580</v>
      </c>
      <c r="K8" s="738" t="s">
        <v>581</v>
      </c>
      <c r="L8" s="728" t="s">
        <v>582</v>
      </c>
      <c r="M8" s="702"/>
      <c r="N8" s="739" t="s">
        <v>583</v>
      </c>
      <c r="O8" s="739" t="s">
        <v>584</v>
      </c>
      <c r="P8" s="702"/>
      <c r="Q8" s="163"/>
    </row>
    <row r="9" spans="1:17" x14ac:dyDescent="0.25">
      <c r="A9" s="164">
        <v>-1</v>
      </c>
      <c r="B9" s="165" t="s">
        <v>480</v>
      </c>
      <c r="C9" s="166" t="s">
        <v>469</v>
      </c>
      <c r="D9" s="166" t="s">
        <v>486</v>
      </c>
      <c r="E9" s="166"/>
      <c r="F9" s="166" t="s">
        <v>487</v>
      </c>
      <c r="G9" s="166" t="s">
        <v>488</v>
      </c>
      <c r="H9" s="164">
        <v>-7</v>
      </c>
      <c r="I9" s="164">
        <v>-8</v>
      </c>
      <c r="J9" s="164">
        <v>-9</v>
      </c>
      <c r="K9" s="167">
        <v>-10</v>
      </c>
      <c r="L9" s="167">
        <v>-11</v>
      </c>
      <c r="M9" s="594"/>
      <c r="N9" s="167">
        <v>-13</v>
      </c>
      <c r="O9" s="167">
        <v>-14</v>
      </c>
      <c r="P9" s="594"/>
      <c r="Q9" s="168"/>
    </row>
    <row r="10" spans="1:17" x14ac:dyDescent="0.25">
      <c r="A10" s="593">
        <v>1</v>
      </c>
      <c r="B10" s="593">
        <f>Input!B22</f>
        <v>0</v>
      </c>
      <c r="C10" s="593">
        <f>Input!C22</f>
        <v>0</v>
      </c>
      <c r="D10" s="593">
        <f>Input!D22</f>
        <v>0</v>
      </c>
      <c r="E10" s="593">
        <f>Input!E22</f>
        <v>0</v>
      </c>
      <c r="F10" s="646">
        <f>Input!F22</f>
        <v>0</v>
      </c>
      <c r="G10" s="646">
        <f>Input!H22*(Input!$C$18=1)+Input!J22*(Input!$C$18=2)</f>
        <v>0</v>
      </c>
      <c r="H10" s="646">
        <f>Input!I22*(Input!$C$18=1)+Input!K22*(Input!$C$18=2)</f>
        <v>0</v>
      </c>
      <c r="I10" s="646">
        <f>Input!G22</f>
        <v>0</v>
      </c>
      <c r="J10" s="661">
        <f>IF(F10&gt;I10,IF(G10&gt;I10,G10-I10,0),0)</f>
        <v>0</v>
      </c>
      <c r="K10" s="661">
        <f>H10</f>
        <v>0</v>
      </c>
      <c r="L10" s="661">
        <f>MAX(0,I10-G10)</f>
        <v>0</v>
      </c>
      <c r="M10" s="594"/>
      <c r="N10" s="593" t="b">
        <f>F10=G10+H10</f>
        <v>1</v>
      </c>
      <c r="O10" s="661">
        <f>IF(I10&gt;G10,I10-G10,0)-L10</f>
        <v>0</v>
      </c>
      <c r="P10" s="594"/>
      <c r="Q10" s="168"/>
    </row>
    <row r="11" spans="1:17" x14ac:dyDescent="0.25">
      <c r="A11" s="593">
        <v>2</v>
      </c>
      <c r="B11" s="593">
        <f>Input!B23</f>
        <v>0</v>
      </c>
      <c r="C11" s="593">
        <f>Input!C23</f>
        <v>0</v>
      </c>
      <c r="D11" s="593">
        <f>Input!D23</f>
        <v>0</v>
      </c>
      <c r="E11" s="593">
        <f>Input!E23</f>
        <v>0</v>
      </c>
      <c r="F11" s="646">
        <f>Input!F23</f>
        <v>0</v>
      </c>
      <c r="G11" s="646">
        <f>Input!H23*(Input!$C$18=1)+Input!J23*(Input!$C$18=2)</f>
        <v>0</v>
      </c>
      <c r="H11" s="646">
        <f>Input!I23*(Input!$C$18=1)+Input!K23*(Input!$C$18=2)</f>
        <v>0</v>
      </c>
      <c r="I11" s="646">
        <f>Input!G23</f>
        <v>0</v>
      </c>
      <c r="J11" s="661">
        <f t="shared" ref="J11:J59" si="0">IF(F11&gt;I11,IF(G11&gt;I11,G11-I11,0),0)</f>
        <v>0</v>
      </c>
      <c r="K11" s="661">
        <f t="shared" ref="K11:K59" si="1">H11</f>
        <v>0</v>
      </c>
      <c r="L11" s="661">
        <f t="shared" ref="L11:L59" si="2">MAX(0,I11-G11)</f>
        <v>0</v>
      </c>
      <c r="M11" s="594"/>
      <c r="N11" s="593" t="b">
        <f t="shared" ref="N11:N59" si="3">F11=G11+H11</f>
        <v>1</v>
      </c>
      <c r="O11" s="661">
        <f t="shared" ref="O11:O59" si="4">IF(I11&gt;G11,I11-G11,0)-L11</f>
        <v>0</v>
      </c>
      <c r="P11" s="594"/>
      <c r="Q11" s="168"/>
    </row>
    <row r="12" spans="1:17" x14ac:dyDescent="0.25">
      <c r="A12" s="593">
        <v>3</v>
      </c>
      <c r="B12" s="593">
        <f>Input!B24</f>
        <v>0</v>
      </c>
      <c r="C12" s="593">
        <f>Input!C24</f>
        <v>0</v>
      </c>
      <c r="D12" s="593">
        <f>Input!D24</f>
        <v>0</v>
      </c>
      <c r="E12" s="593">
        <f>Input!E24</f>
        <v>0</v>
      </c>
      <c r="F12" s="646">
        <f>Input!F24</f>
        <v>0</v>
      </c>
      <c r="G12" s="646">
        <f>Input!H24*(Input!$C$18=1)+Input!J24*(Input!$C$18=2)</f>
        <v>0</v>
      </c>
      <c r="H12" s="646">
        <f>Input!I24*(Input!$C$18=1)+Input!K24*(Input!$C$18=2)</f>
        <v>0</v>
      </c>
      <c r="I12" s="646">
        <f>Input!G24</f>
        <v>0</v>
      </c>
      <c r="J12" s="661">
        <f t="shared" si="0"/>
        <v>0</v>
      </c>
      <c r="K12" s="661">
        <f t="shared" si="1"/>
        <v>0</v>
      </c>
      <c r="L12" s="661">
        <f t="shared" si="2"/>
        <v>0</v>
      </c>
      <c r="M12" s="594"/>
      <c r="N12" s="593" t="b">
        <f t="shared" si="3"/>
        <v>1</v>
      </c>
      <c r="O12" s="661">
        <f t="shared" si="4"/>
        <v>0</v>
      </c>
      <c r="P12" s="594"/>
      <c r="Q12" s="168"/>
    </row>
    <row r="13" spans="1:17" x14ac:dyDescent="0.25">
      <c r="A13" s="593">
        <v>4</v>
      </c>
      <c r="B13" s="593">
        <f>Input!B25</f>
        <v>0</v>
      </c>
      <c r="C13" s="593">
        <f>Input!C25</f>
        <v>0</v>
      </c>
      <c r="D13" s="593">
        <f>Input!D25</f>
        <v>0</v>
      </c>
      <c r="E13" s="593">
        <f>Input!E25</f>
        <v>0</v>
      </c>
      <c r="F13" s="646">
        <f>Input!F25</f>
        <v>0</v>
      </c>
      <c r="G13" s="646">
        <f>Input!H25*(Input!$C$18=1)+Input!J25*(Input!$C$18=2)</f>
        <v>0</v>
      </c>
      <c r="H13" s="646">
        <f>Input!I25*(Input!$C$18=1)+Input!K25*(Input!$C$18=2)</f>
        <v>0</v>
      </c>
      <c r="I13" s="646">
        <f>Input!G25</f>
        <v>0</v>
      </c>
      <c r="J13" s="661">
        <f>IF(F13&gt;I13,IF(G13&gt;I13,G13-I13,0),0)</f>
        <v>0</v>
      </c>
      <c r="K13" s="661">
        <f t="shared" si="1"/>
        <v>0</v>
      </c>
      <c r="L13" s="661">
        <f t="shared" si="2"/>
        <v>0</v>
      </c>
      <c r="M13" s="594"/>
      <c r="N13" s="593" t="b">
        <f t="shared" si="3"/>
        <v>1</v>
      </c>
      <c r="O13" s="661">
        <f t="shared" si="4"/>
        <v>0</v>
      </c>
      <c r="P13" s="594"/>
      <c r="Q13" s="168"/>
    </row>
    <row r="14" spans="1:17" x14ac:dyDescent="0.25">
      <c r="A14" s="593">
        <v>5</v>
      </c>
      <c r="B14" s="593">
        <f>Input!B26</f>
        <v>0</v>
      </c>
      <c r="C14" s="593">
        <f>Input!C26</f>
        <v>0</v>
      </c>
      <c r="D14" s="593">
        <f>Input!D26</f>
        <v>0</v>
      </c>
      <c r="E14" s="593">
        <f>Input!E26</f>
        <v>0</v>
      </c>
      <c r="F14" s="646">
        <f>Input!F26</f>
        <v>0</v>
      </c>
      <c r="G14" s="646">
        <f>Input!H26*(Input!$C$18=1)+Input!J26*(Input!$C$18=2)</f>
        <v>0</v>
      </c>
      <c r="H14" s="646">
        <f>Input!I26*(Input!$C$18=1)+Input!K26*(Input!$C$18=2)</f>
        <v>0</v>
      </c>
      <c r="I14" s="646">
        <f>Input!G26</f>
        <v>0</v>
      </c>
      <c r="J14" s="661">
        <f t="shared" si="0"/>
        <v>0</v>
      </c>
      <c r="K14" s="661">
        <f t="shared" si="1"/>
        <v>0</v>
      </c>
      <c r="L14" s="661">
        <f t="shared" si="2"/>
        <v>0</v>
      </c>
      <c r="M14" s="594"/>
      <c r="N14" s="593" t="b">
        <f t="shared" si="3"/>
        <v>1</v>
      </c>
      <c r="O14" s="661">
        <f t="shared" si="4"/>
        <v>0</v>
      </c>
      <c r="P14" s="594"/>
      <c r="Q14" s="168"/>
    </row>
    <row r="15" spans="1:17" x14ac:dyDescent="0.25">
      <c r="A15" s="593">
        <v>6</v>
      </c>
      <c r="B15" s="593">
        <f>Input!B27</f>
        <v>0</v>
      </c>
      <c r="C15" s="593">
        <f>Input!C27</f>
        <v>0</v>
      </c>
      <c r="D15" s="593">
        <f>Input!D27</f>
        <v>0</v>
      </c>
      <c r="E15" s="593">
        <f>Input!E27</f>
        <v>0</v>
      </c>
      <c r="F15" s="646">
        <f>Input!F27</f>
        <v>0</v>
      </c>
      <c r="G15" s="646">
        <f>Input!H27*(Input!$C$18=1)+Input!J27*(Input!$C$18=2)</f>
        <v>0</v>
      </c>
      <c r="H15" s="646">
        <f>Input!I27*(Input!$C$18=1)+Input!K27*(Input!$C$18=2)</f>
        <v>0</v>
      </c>
      <c r="I15" s="646">
        <f>Input!G27</f>
        <v>0</v>
      </c>
      <c r="J15" s="661">
        <f>IF(F15&gt;I15,IF(G15&gt;I15,G15-I15,0),0)</f>
        <v>0</v>
      </c>
      <c r="K15" s="661">
        <f t="shared" si="1"/>
        <v>0</v>
      </c>
      <c r="L15" s="661">
        <f t="shared" si="2"/>
        <v>0</v>
      </c>
      <c r="M15" s="594"/>
      <c r="N15" s="593" t="b">
        <f t="shared" si="3"/>
        <v>1</v>
      </c>
      <c r="O15" s="661">
        <f t="shared" si="4"/>
        <v>0</v>
      </c>
      <c r="P15" s="594"/>
      <c r="Q15" s="168"/>
    </row>
    <row r="16" spans="1:17" x14ac:dyDescent="0.25">
      <c r="A16" s="593">
        <v>7</v>
      </c>
      <c r="B16" s="593">
        <f>Input!B28</f>
        <v>0</v>
      </c>
      <c r="C16" s="593">
        <f>Input!C28</f>
        <v>0</v>
      </c>
      <c r="D16" s="593">
        <f>Input!D28</f>
        <v>0</v>
      </c>
      <c r="E16" s="593">
        <f>Input!E28</f>
        <v>0</v>
      </c>
      <c r="F16" s="646">
        <f>Input!F28</f>
        <v>0</v>
      </c>
      <c r="G16" s="646">
        <f>Input!H28*(Input!$C$18=1)+Input!J28*(Input!$C$18=2)</f>
        <v>0</v>
      </c>
      <c r="H16" s="646">
        <f>Input!I28*(Input!$C$18=1)+Input!K28*(Input!$C$18=2)</f>
        <v>0</v>
      </c>
      <c r="I16" s="646">
        <f>Input!G28</f>
        <v>0</v>
      </c>
      <c r="J16" s="661">
        <f t="shared" si="0"/>
        <v>0</v>
      </c>
      <c r="K16" s="661">
        <f t="shared" si="1"/>
        <v>0</v>
      </c>
      <c r="L16" s="661">
        <f t="shared" si="2"/>
        <v>0</v>
      </c>
      <c r="M16" s="594"/>
      <c r="N16" s="593" t="b">
        <f t="shared" si="3"/>
        <v>1</v>
      </c>
      <c r="O16" s="661">
        <f t="shared" si="4"/>
        <v>0</v>
      </c>
      <c r="P16" s="594"/>
      <c r="Q16" s="168"/>
    </row>
    <row r="17" spans="1:17" x14ac:dyDescent="0.25">
      <c r="A17" s="593">
        <v>8</v>
      </c>
      <c r="B17" s="593">
        <f>Input!B29</f>
        <v>0</v>
      </c>
      <c r="C17" s="593">
        <f>Input!C29</f>
        <v>0</v>
      </c>
      <c r="D17" s="593">
        <f>Input!D29</f>
        <v>0</v>
      </c>
      <c r="E17" s="593">
        <f>Input!E29</f>
        <v>0</v>
      </c>
      <c r="F17" s="646">
        <f>Input!F29</f>
        <v>0</v>
      </c>
      <c r="G17" s="646">
        <f>Input!H29*(Input!$C$18=1)+Input!J29*(Input!$C$18=2)</f>
        <v>0</v>
      </c>
      <c r="H17" s="646">
        <f>Input!I29*(Input!$C$18=1)+Input!K29*(Input!$C$18=2)</f>
        <v>0</v>
      </c>
      <c r="I17" s="646">
        <f>Input!G29</f>
        <v>0</v>
      </c>
      <c r="J17" s="661">
        <f t="shared" si="0"/>
        <v>0</v>
      </c>
      <c r="K17" s="661">
        <f t="shared" si="1"/>
        <v>0</v>
      </c>
      <c r="L17" s="661">
        <f t="shared" si="2"/>
        <v>0</v>
      </c>
      <c r="M17" s="594"/>
      <c r="N17" s="593" t="b">
        <f t="shared" si="3"/>
        <v>1</v>
      </c>
      <c r="O17" s="661">
        <f t="shared" si="4"/>
        <v>0</v>
      </c>
      <c r="P17" s="594"/>
      <c r="Q17" s="168"/>
    </row>
    <row r="18" spans="1:17" x14ac:dyDescent="0.25">
      <c r="A18" s="593">
        <v>9</v>
      </c>
      <c r="B18" s="593">
        <f>Input!B30</f>
        <v>0</v>
      </c>
      <c r="C18" s="593">
        <f>Input!C30</f>
        <v>0</v>
      </c>
      <c r="D18" s="593">
        <f>Input!D30</f>
        <v>0</v>
      </c>
      <c r="E18" s="593">
        <f>Input!E30</f>
        <v>0</v>
      </c>
      <c r="F18" s="646">
        <f>Input!F30</f>
        <v>0</v>
      </c>
      <c r="G18" s="646">
        <f>Input!H30*(Input!$C$18=1)+Input!J30*(Input!$C$18=2)</f>
        <v>0</v>
      </c>
      <c r="H18" s="646">
        <f>Input!I30*(Input!$C$18=1)+Input!K30*(Input!$C$18=2)</f>
        <v>0</v>
      </c>
      <c r="I18" s="646">
        <f>Input!G30</f>
        <v>0</v>
      </c>
      <c r="J18" s="661">
        <f t="shared" si="0"/>
        <v>0</v>
      </c>
      <c r="K18" s="661">
        <f t="shared" si="1"/>
        <v>0</v>
      </c>
      <c r="L18" s="661">
        <f t="shared" si="2"/>
        <v>0</v>
      </c>
      <c r="M18" s="594"/>
      <c r="N18" s="593" t="b">
        <f t="shared" si="3"/>
        <v>1</v>
      </c>
      <c r="O18" s="661">
        <f t="shared" si="4"/>
        <v>0</v>
      </c>
      <c r="P18" s="594"/>
      <c r="Q18" s="168"/>
    </row>
    <row r="19" spans="1:17" x14ac:dyDescent="0.25">
      <c r="A19" s="593">
        <v>10</v>
      </c>
      <c r="B19" s="593">
        <f>Input!B31</f>
        <v>0</v>
      </c>
      <c r="C19" s="593">
        <f>Input!C31</f>
        <v>0</v>
      </c>
      <c r="D19" s="593">
        <f>Input!D31</f>
        <v>0</v>
      </c>
      <c r="E19" s="593">
        <f>Input!E31</f>
        <v>0</v>
      </c>
      <c r="F19" s="646">
        <f>Input!F31</f>
        <v>0</v>
      </c>
      <c r="G19" s="646">
        <f>Input!H31*(Input!$C$18=1)+Input!J31*(Input!$C$18=2)</f>
        <v>0</v>
      </c>
      <c r="H19" s="646">
        <f>Input!I31*(Input!$C$18=1)+Input!K31*(Input!$C$18=2)</f>
        <v>0</v>
      </c>
      <c r="I19" s="646">
        <f>Input!G31</f>
        <v>0</v>
      </c>
      <c r="J19" s="661">
        <f t="shared" si="0"/>
        <v>0</v>
      </c>
      <c r="K19" s="661">
        <f t="shared" si="1"/>
        <v>0</v>
      </c>
      <c r="L19" s="661">
        <f t="shared" si="2"/>
        <v>0</v>
      </c>
      <c r="M19" s="594"/>
      <c r="N19" s="593" t="b">
        <f t="shared" si="3"/>
        <v>1</v>
      </c>
      <c r="O19" s="661">
        <f t="shared" si="4"/>
        <v>0</v>
      </c>
      <c r="P19" s="594"/>
      <c r="Q19" s="168"/>
    </row>
    <row r="20" spans="1:17" x14ac:dyDescent="0.25">
      <c r="A20" s="593">
        <v>11</v>
      </c>
      <c r="B20" s="593">
        <f>Input!B32</f>
        <v>0</v>
      </c>
      <c r="C20" s="593">
        <f>Input!C32</f>
        <v>0</v>
      </c>
      <c r="D20" s="593">
        <f>Input!D32</f>
        <v>0</v>
      </c>
      <c r="E20" s="593">
        <f>Input!E32</f>
        <v>0</v>
      </c>
      <c r="F20" s="646">
        <f>Input!F32</f>
        <v>0</v>
      </c>
      <c r="G20" s="646">
        <f>Input!H32*(Input!$C$18=1)+Input!J32*(Input!$C$18=2)</f>
        <v>0</v>
      </c>
      <c r="H20" s="646">
        <f>Input!I32*(Input!$C$18=1)+Input!K32*(Input!$C$18=2)</f>
        <v>0</v>
      </c>
      <c r="I20" s="646">
        <f>Input!G32</f>
        <v>0</v>
      </c>
      <c r="J20" s="661">
        <f t="shared" si="0"/>
        <v>0</v>
      </c>
      <c r="K20" s="661">
        <f t="shared" si="1"/>
        <v>0</v>
      </c>
      <c r="L20" s="661">
        <f t="shared" si="2"/>
        <v>0</v>
      </c>
      <c r="M20" s="594"/>
      <c r="N20" s="593" t="b">
        <f t="shared" si="3"/>
        <v>1</v>
      </c>
      <c r="O20" s="661">
        <f t="shared" si="4"/>
        <v>0</v>
      </c>
      <c r="P20" s="594"/>
      <c r="Q20" s="168"/>
    </row>
    <row r="21" spans="1:17" x14ac:dyDescent="0.25">
      <c r="A21" s="593">
        <v>12</v>
      </c>
      <c r="B21" s="593">
        <f>Input!B33</f>
        <v>0</v>
      </c>
      <c r="C21" s="593">
        <f>Input!C33</f>
        <v>0</v>
      </c>
      <c r="D21" s="593">
        <f>Input!D33</f>
        <v>0</v>
      </c>
      <c r="E21" s="593">
        <f>Input!E33</f>
        <v>0</v>
      </c>
      <c r="F21" s="646">
        <f>Input!F33</f>
        <v>0</v>
      </c>
      <c r="G21" s="646">
        <f>Input!H33*(Input!$C$18=1)+Input!J33*(Input!$C$18=2)</f>
        <v>0</v>
      </c>
      <c r="H21" s="646">
        <f>Input!I33*(Input!$C$18=1)+Input!K33*(Input!$C$18=2)</f>
        <v>0</v>
      </c>
      <c r="I21" s="646">
        <f>Input!G33</f>
        <v>0</v>
      </c>
      <c r="J21" s="661">
        <f t="shared" si="0"/>
        <v>0</v>
      </c>
      <c r="K21" s="661">
        <f t="shared" si="1"/>
        <v>0</v>
      </c>
      <c r="L21" s="661">
        <f t="shared" si="2"/>
        <v>0</v>
      </c>
      <c r="M21" s="594"/>
      <c r="N21" s="593" t="b">
        <f t="shared" si="3"/>
        <v>1</v>
      </c>
      <c r="O21" s="661">
        <f t="shared" si="4"/>
        <v>0</v>
      </c>
      <c r="P21" s="594"/>
      <c r="Q21" s="594"/>
    </row>
    <row r="22" spans="1:17" x14ac:dyDescent="0.25">
      <c r="A22" s="593">
        <v>13</v>
      </c>
      <c r="B22" s="593">
        <f>Input!B34</f>
        <v>0</v>
      </c>
      <c r="C22" s="593">
        <f>Input!C34</f>
        <v>0</v>
      </c>
      <c r="D22" s="593">
        <f>Input!D34</f>
        <v>0</v>
      </c>
      <c r="E22" s="593">
        <f>Input!E34</f>
        <v>0</v>
      </c>
      <c r="F22" s="646">
        <f>Input!F34</f>
        <v>0</v>
      </c>
      <c r="G22" s="646">
        <f>Input!H34*(Input!$C$18=1)+Input!J34*(Input!$C$18=2)</f>
        <v>0</v>
      </c>
      <c r="H22" s="646">
        <f>Input!I34*(Input!$C$18=1)+Input!K34*(Input!$C$18=2)</f>
        <v>0</v>
      </c>
      <c r="I22" s="646">
        <f>Input!G34</f>
        <v>0</v>
      </c>
      <c r="J22" s="661">
        <f t="shared" si="0"/>
        <v>0</v>
      </c>
      <c r="K22" s="661">
        <f t="shared" si="1"/>
        <v>0</v>
      </c>
      <c r="L22" s="661">
        <f t="shared" si="2"/>
        <v>0</v>
      </c>
      <c r="M22" s="594"/>
      <c r="N22" s="593" t="b">
        <f t="shared" si="3"/>
        <v>1</v>
      </c>
      <c r="O22" s="661">
        <f t="shared" si="4"/>
        <v>0</v>
      </c>
      <c r="P22" s="594"/>
      <c r="Q22" s="594"/>
    </row>
    <row r="23" spans="1:17" x14ac:dyDescent="0.25">
      <c r="A23" s="593">
        <v>14</v>
      </c>
      <c r="B23" s="593">
        <f>Input!B35</f>
        <v>0</v>
      </c>
      <c r="C23" s="593">
        <f>Input!C35</f>
        <v>0</v>
      </c>
      <c r="D23" s="593">
        <f>Input!D35</f>
        <v>0</v>
      </c>
      <c r="E23" s="593">
        <f>Input!E35</f>
        <v>0</v>
      </c>
      <c r="F23" s="646">
        <f>Input!F35</f>
        <v>0</v>
      </c>
      <c r="G23" s="646">
        <f>Input!H35*(Input!$C$18=1)+Input!J35*(Input!$C$18=2)</f>
        <v>0</v>
      </c>
      <c r="H23" s="646">
        <f>Input!I35*(Input!$C$18=1)+Input!K35*(Input!$C$18=2)</f>
        <v>0</v>
      </c>
      <c r="I23" s="646">
        <f>Input!G35</f>
        <v>0</v>
      </c>
      <c r="J23" s="661">
        <f t="shared" si="0"/>
        <v>0</v>
      </c>
      <c r="K23" s="661">
        <f t="shared" si="1"/>
        <v>0</v>
      </c>
      <c r="L23" s="661">
        <f t="shared" si="2"/>
        <v>0</v>
      </c>
      <c r="M23" s="594"/>
      <c r="N23" s="593" t="b">
        <f t="shared" si="3"/>
        <v>1</v>
      </c>
      <c r="O23" s="661">
        <f t="shared" si="4"/>
        <v>0</v>
      </c>
      <c r="P23" s="594"/>
      <c r="Q23" s="594"/>
    </row>
    <row r="24" spans="1:17" x14ac:dyDescent="0.25">
      <c r="A24" s="593">
        <v>15</v>
      </c>
      <c r="B24" s="593">
        <f>Input!B36</f>
        <v>0</v>
      </c>
      <c r="C24" s="593">
        <f>Input!C36</f>
        <v>0</v>
      </c>
      <c r="D24" s="593">
        <f>Input!D36</f>
        <v>0</v>
      </c>
      <c r="E24" s="593">
        <f>Input!E36</f>
        <v>0</v>
      </c>
      <c r="F24" s="646">
        <f>Input!F36</f>
        <v>0</v>
      </c>
      <c r="G24" s="646">
        <f>Input!H36*(Input!$C$18=1)+Input!J36*(Input!$C$18=2)</f>
        <v>0</v>
      </c>
      <c r="H24" s="646">
        <f>Input!I36*(Input!$C$18=1)+Input!K36*(Input!$C$18=2)</f>
        <v>0</v>
      </c>
      <c r="I24" s="646">
        <f>Input!G36</f>
        <v>0</v>
      </c>
      <c r="J24" s="661">
        <f t="shared" si="0"/>
        <v>0</v>
      </c>
      <c r="K24" s="661">
        <f t="shared" si="1"/>
        <v>0</v>
      </c>
      <c r="L24" s="661">
        <f t="shared" si="2"/>
        <v>0</v>
      </c>
      <c r="M24" s="594"/>
      <c r="N24" s="593" t="b">
        <f t="shared" si="3"/>
        <v>1</v>
      </c>
      <c r="O24" s="661">
        <f t="shared" si="4"/>
        <v>0</v>
      </c>
      <c r="P24" s="594"/>
      <c r="Q24" s="594"/>
    </row>
    <row r="25" spans="1:17" x14ac:dyDescent="0.25">
      <c r="A25" s="593">
        <v>16</v>
      </c>
      <c r="B25" s="593">
        <f>Input!B37</f>
        <v>0</v>
      </c>
      <c r="C25" s="593">
        <f>Input!C37</f>
        <v>0</v>
      </c>
      <c r="D25" s="593">
        <f>Input!D37</f>
        <v>0</v>
      </c>
      <c r="E25" s="593">
        <f>Input!E37</f>
        <v>0</v>
      </c>
      <c r="F25" s="646">
        <f>Input!F37</f>
        <v>0</v>
      </c>
      <c r="G25" s="646">
        <f>Input!H37*(Input!$C$18=1)+Input!J37*(Input!$C$18=2)</f>
        <v>0</v>
      </c>
      <c r="H25" s="646">
        <f>Input!I37*(Input!$C$18=1)+Input!K37*(Input!$C$18=2)</f>
        <v>0</v>
      </c>
      <c r="I25" s="646">
        <f>Input!G37</f>
        <v>0</v>
      </c>
      <c r="J25" s="661">
        <f t="shared" si="0"/>
        <v>0</v>
      </c>
      <c r="K25" s="661">
        <f t="shared" si="1"/>
        <v>0</v>
      </c>
      <c r="L25" s="661">
        <f t="shared" si="2"/>
        <v>0</v>
      </c>
      <c r="M25" s="594"/>
      <c r="N25" s="593" t="b">
        <f t="shared" si="3"/>
        <v>1</v>
      </c>
      <c r="O25" s="661">
        <f t="shared" si="4"/>
        <v>0</v>
      </c>
      <c r="P25" s="594"/>
      <c r="Q25" s="594"/>
    </row>
    <row r="26" spans="1:17" x14ac:dyDescent="0.25">
      <c r="A26" s="593">
        <v>17</v>
      </c>
      <c r="B26" s="593">
        <f>Input!B38</f>
        <v>0</v>
      </c>
      <c r="C26" s="593">
        <f>Input!C38</f>
        <v>0</v>
      </c>
      <c r="D26" s="593">
        <f>Input!D38</f>
        <v>0</v>
      </c>
      <c r="E26" s="593">
        <f>Input!E38</f>
        <v>0</v>
      </c>
      <c r="F26" s="646">
        <f>Input!F38</f>
        <v>0</v>
      </c>
      <c r="G26" s="646">
        <f>Input!H38*(Input!$C$18=1)+Input!J38*(Input!$C$18=2)</f>
        <v>0</v>
      </c>
      <c r="H26" s="646">
        <f>Input!I38*(Input!$C$18=1)+Input!K38*(Input!$C$18=2)</f>
        <v>0</v>
      </c>
      <c r="I26" s="646">
        <f>Input!G38</f>
        <v>0</v>
      </c>
      <c r="J26" s="661">
        <f t="shared" si="0"/>
        <v>0</v>
      </c>
      <c r="K26" s="661">
        <f t="shared" si="1"/>
        <v>0</v>
      </c>
      <c r="L26" s="661">
        <f t="shared" si="2"/>
        <v>0</v>
      </c>
      <c r="M26" s="594"/>
      <c r="N26" s="593" t="b">
        <f t="shared" si="3"/>
        <v>1</v>
      </c>
      <c r="O26" s="661">
        <f t="shared" si="4"/>
        <v>0</v>
      </c>
      <c r="P26" s="594"/>
      <c r="Q26" s="594"/>
    </row>
    <row r="27" spans="1:17" x14ac:dyDescent="0.25">
      <c r="A27" s="593">
        <v>18</v>
      </c>
      <c r="B27" s="593">
        <f>Input!B39</f>
        <v>0</v>
      </c>
      <c r="C27" s="593">
        <f>Input!C39</f>
        <v>0</v>
      </c>
      <c r="D27" s="593">
        <f>Input!D39</f>
        <v>0</v>
      </c>
      <c r="E27" s="593">
        <f>Input!E39</f>
        <v>0</v>
      </c>
      <c r="F27" s="646">
        <f>Input!F39</f>
        <v>0</v>
      </c>
      <c r="G27" s="646">
        <f>Input!H39*(Input!$C$18=1)+Input!J39*(Input!$C$18=2)</f>
        <v>0</v>
      </c>
      <c r="H27" s="646">
        <f>Input!I39*(Input!$C$18=1)+Input!K39*(Input!$C$18=2)</f>
        <v>0</v>
      </c>
      <c r="I27" s="646">
        <f>Input!G39</f>
        <v>0</v>
      </c>
      <c r="J27" s="661">
        <f t="shared" si="0"/>
        <v>0</v>
      </c>
      <c r="K27" s="661">
        <f t="shared" si="1"/>
        <v>0</v>
      </c>
      <c r="L27" s="661">
        <f t="shared" si="2"/>
        <v>0</v>
      </c>
      <c r="M27" s="594"/>
      <c r="N27" s="593" t="b">
        <f t="shared" si="3"/>
        <v>1</v>
      </c>
      <c r="O27" s="661">
        <f t="shared" si="4"/>
        <v>0</v>
      </c>
      <c r="P27" s="594"/>
      <c r="Q27" s="594"/>
    </row>
    <row r="28" spans="1:17" x14ac:dyDescent="0.25">
      <c r="A28" s="593">
        <v>19</v>
      </c>
      <c r="B28" s="593">
        <f>Input!B40</f>
        <v>0</v>
      </c>
      <c r="C28" s="593">
        <f>Input!C40</f>
        <v>0</v>
      </c>
      <c r="D28" s="593">
        <f>Input!D40</f>
        <v>0</v>
      </c>
      <c r="E28" s="593">
        <f>Input!E40</f>
        <v>0</v>
      </c>
      <c r="F28" s="646">
        <f>Input!F40</f>
        <v>0</v>
      </c>
      <c r="G28" s="646">
        <f>Input!H40*(Input!$C$18=1)+Input!J40*(Input!$C$18=2)</f>
        <v>0</v>
      </c>
      <c r="H28" s="646">
        <f>Input!I40*(Input!$C$18=1)+Input!K40*(Input!$C$18=2)</f>
        <v>0</v>
      </c>
      <c r="I28" s="646">
        <f>Input!G40</f>
        <v>0</v>
      </c>
      <c r="J28" s="661">
        <f t="shared" si="0"/>
        <v>0</v>
      </c>
      <c r="K28" s="661">
        <f t="shared" si="1"/>
        <v>0</v>
      </c>
      <c r="L28" s="661">
        <f t="shared" si="2"/>
        <v>0</v>
      </c>
      <c r="M28" s="594"/>
      <c r="N28" s="593" t="b">
        <f t="shared" si="3"/>
        <v>1</v>
      </c>
      <c r="O28" s="661">
        <f t="shared" si="4"/>
        <v>0</v>
      </c>
      <c r="P28" s="594"/>
      <c r="Q28" s="594"/>
    </row>
    <row r="29" spans="1:17" x14ac:dyDescent="0.25">
      <c r="A29" s="593">
        <v>20</v>
      </c>
      <c r="B29" s="593">
        <f>Input!B41</f>
        <v>0</v>
      </c>
      <c r="C29" s="593">
        <f>Input!C41</f>
        <v>0</v>
      </c>
      <c r="D29" s="593">
        <f>Input!D41</f>
        <v>0</v>
      </c>
      <c r="E29" s="593">
        <f>Input!E41</f>
        <v>0</v>
      </c>
      <c r="F29" s="646">
        <f>Input!F41</f>
        <v>0</v>
      </c>
      <c r="G29" s="646">
        <f>Input!H41*(Input!$C$18=1)+Input!J41*(Input!$C$18=2)</f>
        <v>0</v>
      </c>
      <c r="H29" s="646">
        <f>Input!I41*(Input!$C$18=1)+Input!K41*(Input!$C$18=2)</f>
        <v>0</v>
      </c>
      <c r="I29" s="646">
        <f>Input!G41</f>
        <v>0</v>
      </c>
      <c r="J29" s="661">
        <f t="shared" si="0"/>
        <v>0</v>
      </c>
      <c r="K29" s="661">
        <f t="shared" si="1"/>
        <v>0</v>
      </c>
      <c r="L29" s="661">
        <f t="shared" si="2"/>
        <v>0</v>
      </c>
      <c r="M29" s="594"/>
      <c r="N29" s="593" t="b">
        <f t="shared" si="3"/>
        <v>1</v>
      </c>
      <c r="O29" s="661">
        <f t="shared" si="4"/>
        <v>0</v>
      </c>
      <c r="P29" s="594"/>
      <c r="Q29" s="594"/>
    </row>
    <row r="30" spans="1:17" x14ac:dyDescent="0.25">
      <c r="A30" s="593">
        <v>21</v>
      </c>
      <c r="B30" s="593">
        <f>Input!B42</f>
        <v>0</v>
      </c>
      <c r="C30" s="593">
        <f>Input!C42</f>
        <v>0</v>
      </c>
      <c r="D30" s="593">
        <f>Input!D42</f>
        <v>0</v>
      </c>
      <c r="E30" s="593">
        <f>Input!E42</f>
        <v>0</v>
      </c>
      <c r="F30" s="646">
        <f>Input!F42</f>
        <v>0</v>
      </c>
      <c r="G30" s="646">
        <f>Input!H42*(Input!$C$18=1)+Input!J42*(Input!$C$18=2)</f>
        <v>0</v>
      </c>
      <c r="H30" s="646">
        <f>Input!I42*(Input!$C$18=1)+Input!K42*(Input!$C$18=2)</f>
        <v>0</v>
      </c>
      <c r="I30" s="646">
        <f>Input!G42</f>
        <v>0</v>
      </c>
      <c r="J30" s="661">
        <f t="shared" si="0"/>
        <v>0</v>
      </c>
      <c r="K30" s="661">
        <f t="shared" si="1"/>
        <v>0</v>
      </c>
      <c r="L30" s="661">
        <f t="shared" si="2"/>
        <v>0</v>
      </c>
      <c r="M30" s="594"/>
      <c r="N30" s="593" t="b">
        <f t="shared" si="3"/>
        <v>1</v>
      </c>
      <c r="O30" s="661">
        <f t="shared" si="4"/>
        <v>0</v>
      </c>
      <c r="P30" s="594"/>
      <c r="Q30" s="594"/>
    </row>
    <row r="31" spans="1:17" x14ac:dyDescent="0.25">
      <c r="A31" s="593">
        <v>22</v>
      </c>
      <c r="B31" s="593">
        <f>Input!B43</f>
        <v>0</v>
      </c>
      <c r="C31" s="593">
        <f>Input!C43</f>
        <v>0</v>
      </c>
      <c r="D31" s="593">
        <f>Input!D43</f>
        <v>0</v>
      </c>
      <c r="E31" s="593">
        <f>Input!E43</f>
        <v>0</v>
      </c>
      <c r="F31" s="646">
        <f>Input!F43</f>
        <v>0</v>
      </c>
      <c r="G31" s="646">
        <f>Input!H43*(Input!$C$18=1)+Input!J43*(Input!$C$18=2)</f>
        <v>0</v>
      </c>
      <c r="H31" s="646">
        <f>Input!I43*(Input!$C$18=1)+Input!K43*(Input!$C$18=2)</f>
        <v>0</v>
      </c>
      <c r="I31" s="646">
        <f>Input!G43</f>
        <v>0</v>
      </c>
      <c r="J31" s="661">
        <f t="shared" si="0"/>
        <v>0</v>
      </c>
      <c r="K31" s="661">
        <f t="shared" si="1"/>
        <v>0</v>
      </c>
      <c r="L31" s="661">
        <f t="shared" si="2"/>
        <v>0</v>
      </c>
      <c r="M31" s="594"/>
      <c r="N31" s="593" t="b">
        <f t="shared" si="3"/>
        <v>1</v>
      </c>
      <c r="O31" s="661">
        <f t="shared" si="4"/>
        <v>0</v>
      </c>
      <c r="P31" s="594"/>
      <c r="Q31" s="594"/>
    </row>
    <row r="32" spans="1:17" x14ac:dyDescent="0.25">
      <c r="A32" s="593">
        <v>23</v>
      </c>
      <c r="B32" s="593">
        <f>Input!B44</f>
        <v>0</v>
      </c>
      <c r="C32" s="593">
        <f>Input!C44</f>
        <v>0</v>
      </c>
      <c r="D32" s="593">
        <f>Input!D44</f>
        <v>0</v>
      </c>
      <c r="E32" s="593">
        <f>Input!E44</f>
        <v>0</v>
      </c>
      <c r="F32" s="646">
        <f>Input!F44</f>
        <v>0</v>
      </c>
      <c r="G32" s="646">
        <f>Input!H44*(Input!$C$18=1)+Input!J44*(Input!$C$18=2)</f>
        <v>0</v>
      </c>
      <c r="H32" s="646">
        <f>Input!I44*(Input!$C$18=1)+Input!K44*(Input!$C$18=2)</f>
        <v>0</v>
      </c>
      <c r="I32" s="646">
        <f>Input!G44</f>
        <v>0</v>
      </c>
      <c r="J32" s="661">
        <f t="shared" si="0"/>
        <v>0</v>
      </c>
      <c r="K32" s="661">
        <f t="shared" si="1"/>
        <v>0</v>
      </c>
      <c r="L32" s="661">
        <f t="shared" si="2"/>
        <v>0</v>
      </c>
      <c r="M32" s="594"/>
      <c r="N32" s="593" t="b">
        <f t="shared" si="3"/>
        <v>1</v>
      </c>
      <c r="O32" s="661">
        <f t="shared" si="4"/>
        <v>0</v>
      </c>
      <c r="P32" s="594"/>
      <c r="Q32" s="594"/>
    </row>
    <row r="33" spans="1:17" x14ac:dyDescent="0.25">
      <c r="A33" s="593">
        <v>24</v>
      </c>
      <c r="B33" s="593">
        <f>Input!B45</f>
        <v>0</v>
      </c>
      <c r="C33" s="593">
        <f>Input!C45</f>
        <v>0</v>
      </c>
      <c r="D33" s="593">
        <f>Input!D45</f>
        <v>0</v>
      </c>
      <c r="E33" s="593">
        <f>Input!E45</f>
        <v>0</v>
      </c>
      <c r="F33" s="646">
        <f>Input!F45</f>
        <v>0</v>
      </c>
      <c r="G33" s="646">
        <f>Input!H45*(Input!$C$18=1)+Input!J45*(Input!$C$18=2)</f>
        <v>0</v>
      </c>
      <c r="H33" s="646">
        <f>Input!I45*(Input!$C$18=1)+Input!K45*(Input!$C$18=2)</f>
        <v>0</v>
      </c>
      <c r="I33" s="646">
        <f>Input!G45</f>
        <v>0</v>
      </c>
      <c r="J33" s="661">
        <f t="shared" si="0"/>
        <v>0</v>
      </c>
      <c r="K33" s="661">
        <f t="shared" si="1"/>
        <v>0</v>
      </c>
      <c r="L33" s="661">
        <f t="shared" si="2"/>
        <v>0</v>
      </c>
      <c r="M33" s="594"/>
      <c r="N33" s="593" t="b">
        <f t="shared" si="3"/>
        <v>1</v>
      </c>
      <c r="O33" s="661">
        <f t="shared" si="4"/>
        <v>0</v>
      </c>
      <c r="P33" s="594"/>
      <c r="Q33" s="594"/>
    </row>
    <row r="34" spans="1:17" x14ac:dyDescent="0.25">
      <c r="A34" s="593">
        <v>25</v>
      </c>
      <c r="B34" s="593">
        <f>Input!B46</f>
        <v>0</v>
      </c>
      <c r="C34" s="593">
        <f>Input!C46</f>
        <v>0</v>
      </c>
      <c r="D34" s="593">
        <f>Input!D46</f>
        <v>0</v>
      </c>
      <c r="E34" s="593">
        <f>Input!E46</f>
        <v>0</v>
      </c>
      <c r="F34" s="646">
        <f>Input!F46</f>
        <v>0</v>
      </c>
      <c r="G34" s="646">
        <f>Input!H46*(Input!$C$18=1)+Input!J46*(Input!$C$18=2)</f>
        <v>0</v>
      </c>
      <c r="H34" s="646">
        <f>Input!I46*(Input!$C$18=1)+Input!K46*(Input!$C$18=2)</f>
        <v>0</v>
      </c>
      <c r="I34" s="646">
        <f>Input!G46</f>
        <v>0</v>
      </c>
      <c r="J34" s="661">
        <f t="shared" si="0"/>
        <v>0</v>
      </c>
      <c r="K34" s="661">
        <f t="shared" si="1"/>
        <v>0</v>
      </c>
      <c r="L34" s="661">
        <f t="shared" si="2"/>
        <v>0</v>
      </c>
      <c r="M34" s="594"/>
      <c r="N34" s="593" t="b">
        <f t="shared" si="3"/>
        <v>1</v>
      </c>
      <c r="O34" s="661">
        <f t="shared" si="4"/>
        <v>0</v>
      </c>
      <c r="P34" s="594"/>
      <c r="Q34" s="594"/>
    </row>
    <row r="35" spans="1:17" x14ac:dyDescent="0.25">
      <c r="A35" s="593">
        <v>26</v>
      </c>
      <c r="B35" s="593">
        <f>Input!B47</f>
        <v>0</v>
      </c>
      <c r="C35" s="593">
        <f>Input!C47</f>
        <v>0</v>
      </c>
      <c r="D35" s="593">
        <f>Input!D47</f>
        <v>0</v>
      </c>
      <c r="E35" s="593">
        <f>Input!E47</f>
        <v>0</v>
      </c>
      <c r="F35" s="646">
        <f>Input!F47</f>
        <v>0</v>
      </c>
      <c r="G35" s="646">
        <f>Input!H47*(Input!$C$18=1)+Input!J47*(Input!$C$18=2)</f>
        <v>0</v>
      </c>
      <c r="H35" s="646">
        <f>Input!I47*(Input!$C$18=1)+Input!K47*(Input!$C$18=2)</f>
        <v>0</v>
      </c>
      <c r="I35" s="646">
        <f>Input!G47</f>
        <v>0</v>
      </c>
      <c r="J35" s="661">
        <f t="shared" si="0"/>
        <v>0</v>
      </c>
      <c r="K35" s="661">
        <f t="shared" si="1"/>
        <v>0</v>
      </c>
      <c r="L35" s="661">
        <f t="shared" si="2"/>
        <v>0</v>
      </c>
      <c r="M35" s="594"/>
      <c r="N35" s="593" t="b">
        <f t="shared" si="3"/>
        <v>1</v>
      </c>
      <c r="O35" s="661">
        <f t="shared" si="4"/>
        <v>0</v>
      </c>
      <c r="P35" s="594"/>
      <c r="Q35" s="594"/>
    </row>
    <row r="36" spans="1:17" x14ac:dyDescent="0.25">
      <c r="A36" s="593">
        <v>27</v>
      </c>
      <c r="B36" s="593">
        <f>Input!B48</f>
        <v>0</v>
      </c>
      <c r="C36" s="593">
        <f>Input!C48</f>
        <v>0</v>
      </c>
      <c r="D36" s="593">
        <f>Input!D48</f>
        <v>0</v>
      </c>
      <c r="E36" s="593">
        <f>Input!E48</f>
        <v>0</v>
      </c>
      <c r="F36" s="646">
        <f>Input!F48</f>
        <v>0</v>
      </c>
      <c r="G36" s="646">
        <f>Input!H48*(Input!$C$18=1)+Input!J48*(Input!$C$18=2)</f>
        <v>0</v>
      </c>
      <c r="H36" s="646">
        <f>Input!I48*(Input!$C$18=1)+Input!K48*(Input!$C$18=2)</f>
        <v>0</v>
      </c>
      <c r="I36" s="646">
        <f>Input!G48</f>
        <v>0</v>
      </c>
      <c r="J36" s="661">
        <f t="shared" si="0"/>
        <v>0</v>
      </c>
      <c r="K36" s="661">
        <f t="shared" si="1"/>
        <v>0</v>
      </c>
      <c r="L36" s="661">
        <f t="shared" si="2"/>
        <v>0</v>
      </c>
      <c r="M36" s="594"/>
      <c r="N36" s="593" t="b">
        <f t="shared" si="3"/>
        <v>1</v>
      </c>
      <c r="O36" s="661">
        <f t="shared" si="4"/>
        <v>0</v>
      </c>
      <c r="P36" s="594"/>
      <c r="Q36" s="594"/>
    </row>
    <row r="37" spans="1:17" x14ac:dyDescent="0.25">
      <c r="A37" s="593">
        <v>28</v>
      </c>
      <c r="B37" s="593">
        <f>Input!B49</f>
        <v>0</v>
      </c>
      <c r="C37" s="593">
        <f>Input!C49</f>
        <v>0</v>
      </c>
      <c r="D37" s="593">
        <f>Input!D49</f>
        <v>0</v>
      </c>
      <c r="E37" s="593">
        <f>Input!E49</f>
        <v>0</v>
      </c>
      <c r="F37" s="646">
        <f>Input!F49</f>
        <v>0</v>
      </c>
      <c r="G37" s="646">
        <f>Input!H49*(Input!$C$18=1)+Input!J49*(Input!$C$18=2)</f>
        <v>0</v>
      </c>
      <c r="H37" s="646">
        <f>Input!I49*(Input!$C$18=1)+Input!K49*(Input!$C$18=2)</f>
        <v>0</v>
      </c>
      <c r="I37" s="646">
        <f>Input!G49</f>
        <v>0</v>
      </c>
      <c r="J37" s="661">
        <f t="shared" si="0"/>
        <v>0</v>
      </c>
      <c r="K37" s="661">
        <f t="shared" si="1"/>
        <v>0</v>
      </c>
      <c r="L37" s="661">
        <f t="shared" si="2"/>
        <v>0</v>
      </c>
      <c r="M37" s="594"/>
      <c r="N37" s="593" t="b">
        <f t="shared" si="3"/>
        <v>1</v>
      </c>
      <c r="O37" s="661">
        <f t="shared" si="4"/>
        <v>0</v>
      </c>
      <c r="P37" s="594"/>
      <c r="Q37" s="594"/>
    </row>
    <row r="38" spans="1:17" x14ac:dyDescent="0.25">
      <c r="A38" s="593">
        <v>29</v>
      </c>
      <c r="B38" s="593">
        <f>Input!B50</f>
        <v>0</v>
      </c>
      <c r="C38" s="593">
        <f>Input!C50</f>
        <v>0</v>
      </c>
      <c r="D38" s="593">
        <f>Input!D50</f>
        <v>0</v>
      </c>
      <c r="E38" s="593">
        <f>Input!E50</f>
        <v>0</v>
      </c>
      <c r="F38" s="646">
        <f>Input!F50</f>
        <v>0</v>
      </c>
      <c r="G38" s="646">
        <f>Input!H50*(Input!$C$18=1)+Input!J50*(Input!$C$18=2)</f>
        <v>0</v>
      </c>
      <c r="H38" s="646">
        <f>Input!I50*(Input!$C$18=1)+Input!K50*(Input!$C$18=2)</f>
        <v>0</v>
      </c>
      <c r="I38" s="646">
        <f>Input!G50</f>
        <v>0</v>
      </c>
      <c r="J38" s="661">
        <f t="shared" si="0"/>
        <v>0</v>
      </c>
      <c r="K38" s="661">
        <f t="shared" si="1"/>
        <v>0</v>
      </c>
      <c r="L38" s="661">
        <f t="shared" si="2"/>
        <v>0</v>
      </c>
      <c r="M38" s="594"/>
      <c r="N38" s="593" t="b">
        <f t="shared" si="3"/>
        <v>1</v>
      </c>
      <c r="O38" s="661">
        <f t="shared" si="4"/>
        <v>0</v>
      </c>
      <c r="P38" s="594"/>
      <c r="Q38" s="594"/>
    </row>
    <row r="39" spans="1:17" x14ac:dyDescent="0.25">
      <c r="A39" s="593">
        <v>30</v>
      </c>
      <c r="B39" s="593">
        <f>Input!B51</f>
        <v>0</v>
      </c>
      <c r="C39" s="593">
        <f>Input!C51</f>
        <v>0</v>
      </c>
      <c r="D39" s="593">
        <f>Input!D51</f>
        <v>0</v>
      </c>
      <c r="E39" s="593">
        <f>Input!E51</f>
        <v>0</v>
      </c>
      <c r="F39" s="646">
        <f>Input!F51</f>
        <v>0</v>
      </c>
      <c r="G39" s="646">
        <f>Input!H51*(Input!$C$18=1)+Input!J51*(Input!$C$18=2)</f>
        <v>0</v>
      </c>
      <c r="H39" s="646">
        <f>Input!I51*(Input!$C$18=1)+Input!K51*(Input!$C$18=2)</f>
        <v>0</v>
      </c>
      <c r="I39" s="646">
        <f>Input!G51</f>
        <v>0</v>
      </c>
      <c r="J39" s="661">
        <f t="shared" si="0"/>
        <v>0</v>
      </c>
      <c r="K39" s="661">
        <f t="shared" si="1"/>
        <v>0</v>
      </c>
      <c r="L39" s="661">
        <f t="shared" si="2"/>
        <v>0</v>
      </c>
      <c r="M39" s="594"/>
      <c r="N39" s="593" t="b">
        <f t="shared" si="3"/>
        <v>1</v>
      </c>
      <c r="O39" s="661">
        <f t="shared" si="4"/>
        <v>0</v>
      </c>
      <c r="P39" s="594"/>
      <c r="Q39" s="594"/>
    </row>
    <row r="40" spans="1:17" x14ac:dyDescent="0.25">
      <c r="A40" s="593">
        <v>31</v>
      </c>
      <c r="B40" s="593">
        <f>Input!B52</f>
        <v>0</v>
      </c>
      <c r="C40" s="593">
        <f>Input!C52</f>
        <v>0</v>
      </c>
      <c r="D40" s="593">
        <f>Input!D52</f>
        <v>0</v>
      </c>
      <c r="E40" s="593">
        <f>Input!E52</f>
        <v>0</v>
      </c>
      <c r="F40" s="646">
        <f>Input!F52</f>
        <v>0</v>
      </c>
      <c r="G40" s="646">
        <f>Input!H52*(Input!$C$18=1)+Input!J52*(Input!$C$18=2)</f>
        <v>0</v>
      </c>
      <c r="H40" s="646">
        <f>Input!I52*(Input!$C$18=1)+Input!K52*(Input!$C$18=2)</f>
        <v>0</v>
      </c>
      <c r="I40" s="646">
        <f>Input!G52</f>
        <v>0</v>
      </c>
      <c r="J40" s="661">
        <f t="shared" si="0"/>
        <v>0</v>
      </c>
      <c r="K40" s="661">
        <f t="shared" si="1"/>
        <v>0</v>
      </c>
      <c r="L40" s="661">
        <f t="shared" si="2"/>
        <v>0</v>
      </c>
      <c r="M40" s="594"/>
      <c r="N40" s="593" t="b">
        <f t="shared" si="3"/>
        <v>1</v>
      </c>
      <c r="O40" s="661">
        <f t="shared" si="4"/>
        <v>0</v>
      </c>
      <c r="P40" s="594"/>
      <c r="Q40" s="594"/>
    </row>
    <row r="41" spans="1:17" x14ac:dyDescent="0.25">
      <c r="A41" s="593">
        <v>32</v>
      </c>
      <c r="B41" s="593">
        <f>Input!B53</f>
        <v>0</v>
      </c>
      <c r="C41" s="593">
        <f>Input!C53</f>
        <v>0</v>
      </c>
      <c r="D41" s="593">
        <f>Input!D53</f>
        <v>0</v>
      </c>
      <c r="E41" s="593">
        <f>Input!E53</f>
        <v>0</v>
      </c>
      <c r="F41" s="646">
        <f>Input!F53</f>
        <v>0</v>
      </c>
      <c r="G41" s="646">
        <f>Input!H53*(Input!$C$18=1)+Input!J53*(Input!$C$18=2)</f>
        <v>0</v>
      </c>
      <c r="H41" s="646">
        <f>Input!I53*(Input!$C$18=1)+Input!K53*(Input!$C$18=2)</f>
        <v>0</v>
      </c>
      <c r="I41" s="646">
        <f>Input!G53</f>
        <v>0</v>
      </c>
      <c r="J41" s="661">
        <f t="shared" si="0"/>
        <v>0</v>
      </c>
      <c r="K41" s="661">
        <f t="shared" si="1"/>
        <v>0</v>
      </c>
      <c r="L41" s="661">
        <f t="shared" si="2"/>
        <v>0</v>
      </c>
      <c r="M41" s="594"/>
      <c r="N41" s="593" t="b">
        <f t="shared" si="3"/>
        <v>1</v>
      </c>
      <c r="O41" s="661">
        <f t="shared" si="4"/>
        <v>0</v>
      </c>
      <c r="P41" s="594"/>
      <c r="Q41" s="594"/>
    </row>
    <row r="42" spans="1:17" x14ac:dyDescent="0.25">
      <c r="A42" s="593">
        <v>33</v>
      </c>
      <c r="B42" s="593">
        <f>Input!B54</f>
        <v>0</v>
      </c>
      <c r="C42" s="593">
        <f>Input!C54</f>
        <v>0</v>
      </c>
      <c r="D42" s="593">
        <f>Input!D54</f>
        <v>0</v>
      </c>
      <c r="E42" s="593">
        <f>Input!E54</f>
        <v>0</v>
      </c>
      <c r="F42" s="646">
        <f>Input!F54</f>
        <v>0</v>
      </c>
      <c r="G42" s="646">
        <f>Input!H54*(Input!$C$18=1)+Input!J54*(Input!$C$18=2)</f>
        <v>0</v>
      </c>
      <c r="H42" s="646">
        <f>Input!I54*(Input!$C$18=1)+Input!K54*(Input!$C$18=2)</f>
        <v>0</v>
      </c>
      <c r="I42" s="646">
        <f>Input!G54</f>
        <v>0</v>
      </c>
      <c r="J42" s="661">
        <f t="shared" si="0"/>
        <v>0</v>
      </c>
      <c r="K42" s="661">
        <f t="shared" si="1"/>
        <v>0</v>
      </c>
      <c r="L42" s="661">
        <f t="shared" si="2"/>
        <v>0</v>
      </c>
      <c r="M42" s="594"/>
      <c r="N42" s="593" t="b">
        <f t="shared" si="3"/>
        <v>1</v>
      </c>
      <c r="O42" s="661">
        <f t="shared" si="4"/>
        <v>0</v>
      </c>
      <c r="P42" s="594"/>
      <c r="Q42" s="594"/>
    </row>
    <row r="43" spans="1:17" x14ac:dyDescent="0.25">
      <c r="A43" s="593">
        <v>34</v>
      </c>
      <c r="B43" s="593">
        <f>Input!B55</f>
        <v>0</v>
      </c>
      <c r="C43" s="593">
        <f>Input!C55</f>
        <v>0</v>
      </c>
      <c r="D43" s="593">
        <f>Input!D55</f>
        <v>0</v>
      </c>
      <c r="E43" s="593">
        <f>Input!E55</f>
        <v>0</v>
      </c>
      <c r="F43" s="646">
        <f>Input!F55</f>
        <v>0</v>
      </c>
      <c r="G43" s="646">
        <f>Input!H55*(Input!$C$18=1)+Input!J55*(Input!$C$18=2)</f>
        <v>0</v>
      </c>
      <c r="H43" s="646">
        <f>Input!I55*(Input!$C$18=1)+Input!K55*(Input!$C$18=2)</f>
        <v>0</v>
      </c>
      <c r="I43" s="646">
        <f>Input!G55</f>
        <v>0</v>
      </c>
      <c r="J43" s="661">
        <f t="shared" si="0"/>
        <v>0</v>
      </c>
      <c r="K43" s="661">
        <f t="shared" si="1"/>
        <v>0</v>
      </c>
      <c r="L43" s="661">
        <f t="shared" si="2"/>
        <v>0</v>
      </c>
      <c r="M43" s="594"/>
      <c r="N43" s="593" t="b">
        <f t="shared" si="3"/>
        <v>1</v>
      </c>
      <c r="O43" s="661">
        <f t="shared" si="4"/>
        <v>0</v>
      </c>
      <c r="P43" s="594"/>
      <c r="Q43" s="594"/>
    </row>
    <row r="44" spans="1:17" x14ac:dyDescent="0.25">
      <c r="A44" s="593">
        <v>35</v>
      </c>
      <c r="B44" s="593">
        <f>Input!B56</f>
        <v>0</v>
      </c>
      <c r="C44" s="593">
        <f>Input!C56</f>
        <v>0</v>
      </c>
      <c r="D44" s="593">
        <f>Input!D56</f>
        <v>0</v>
      </c>
      <c r="E44" s="593">
        <f>Input!E56</f>
        <v>0</v>
      </c>
      <c r="F44" s="646">
        <f>Input!F56</f>
        <v>0</v>
      </c>
      <c r="G44" s="646">
        <f>Input!H56*(Input!$C$18=1)+Input!J56*(Input!$C$18=2)</f>
        <v>0</v>
      </c>
      <c r="H44" s="646">
        <f>Input!I56*(Input!$C$18=1)+Input!K56*(Input!$C$18=2)</f>
        <v>0</v>
      </c>
      <c r="I44" s="646">
        <f>Input!G56</f>
        <v>0</v>
      </c>
      <c r="J44" s="661">
        <f t="shared" si="0"/>
        <v>0</v>
      </c>
      <c r="K44" s="661">
        <f t="shared" si="1"/>
        <v>0</v>
      </c>
      <c r="L44" s="661">
        <f t="shared" si="2"/>
        <v>0</v>
      </c>
      <c r="M44" s="594"/>
      <c r="N44" s="593" t="b">
        <f t="shared" si="3"/>
        <v>1</v>
      </c>
      <c r="O44" s="661">
        <f t="shared" si="4"/>
        <v>0</v>
      </c>
      <c r="P44" s="594"/>
      <c r="Q44" s="594"/>
    </row>
    <row r="45" spans="1:17" x14ac:dyDescent="0.25">
      <c r="A45" s="593">
        <v>36</v>
      </c>
      <c r="B45" s="593">
        <f>Input!B57</f>
        <v>0</v>
      </c>
      <c r="C45" s="593">
        <f>Input!C57</f>
        <v>0</v>
      </c>
      <c r="D45" s="593">
        <f>Input!D57</f>
        <v>0</v>
      </c>
      <c r="E45" s="593">
        <f>Input!E57</f>
        <v>0</v>
      </c>
      <c r="F45" s="646">
        <f>Input!F57</f>
        <v>0</v>
      </c>
      <c r="G45" s="646">
        <f>Input!H57*(Input!$C$18=1)+Input!J57*(Input!$C$18=2)</f>
        <v>0</v>
      </c>
      <c r="H45" s="646">
        <f>Input!I57*(Input!$C$18=1)+Input!K57*(Input!$C$18=2)</f>
        <v>0</v>
      </c>
      <c r="I45" s="646">
        <f>Input!G57</f>
        <v>0</v>
      </c>
      <c r="J45" s="661">
        <f t="shared" si="0"/>
        <v>0</v>
      </c>
      <c r="K45" s="661">
        <f t="shared" si="1"/>
        <v>0</v>
      </c>
      <c r="L45" s="661">
        <f t="shared" si="2"/>
        <v>0</v>
      </c>
      <c r="M45" s="594"/>
      <c r="N45" s="593" t="b">
        <f t="shared" si="3"/>
        <v>1</v>
      </c>
      <c r="O45" s="661">
        <f t="shared" si="4"/>
        <v>0</v>
      </c>
      <c r="P45" s="594"/>
      <c r="Q45" s="594"/>
    </row>
    <row r="46" spans="1:17" x14ac:dyDescent="0.25">
      <c r="A46" s="593">
        <v>37</v>
      </c>
      <c r="B46" s="593">
        <f>Input!B58</f>
        <v>0</v>
      </c>
      <c r="C46" s="593">
        <f>Input!C58</f>
        <v>0</v>
      </c>
      <c r="D46" s="593">
        <f>Input!D58</f>
        <v>0</v>
      </c>
      <c r="E46" s="593">
        <f>Input!E58</f>
        <v>0</v>
      </c>
      <c r="F46" s="646">
        <f>Input!F58</f>
        <v>0</v>
      </c>
      <c r="G46" s="646">
        <f>Input!H58*(Input!$C$18=1)+Input!J58*(Input!$C$18=2)</f>
        <v>0</v>
      </c>
      <c r="H46" s="646">
        <f>Input!I58*(Input!$C$18=1)+Input!K58*(Input!$C$18=2)</f>
        <v>0</v>
      </c>
      <c r="I46" s="646">
        <f>Input!G58</f>
        <v>0</v>
      </c>
      <c r="J46" s="661">
        <f t="shared" si="0"/>
        <v>0</v>
      </c>
      <c r="K46" s="661">
        <f t="shared" si="1"/>
        <v>0</v>
      </c>
      <c r="L46" s="661">
        <f t="shared" si="2"/>
        <v>0</v>
      </c>
      <c r="M46" s="594"/>
      <c r="N46" s="593" t="b">
        <f t="shared" si="3"/>
        <v>1</v>
      </c>
      <c r="O46" s="661">
        <f t="shared" si="4"/>
        <v>0</v>
      </c>
      <c r="P46" s="594"/>
      <c r="Q46" s="594"/>
    </row>
    <row r="47" spans="1:17" x14ac:dyDescent="0.25">
      <c r="A47" s="593">
        <v>38</v>
      </c>
      <c r="B47" s="593">
        <f>Input!B59</f>
        <v>0</v>
      </c>
      <c r="C47" s="593">
        <f>Input!C59</f>
        <v>0</v>
      </c>
      <c r="D47" s="593">
        <f>Input!D59</f>
        <v>0</v>
      </c>
      <c r="E47" s="593">
        <f>Input!E59</f>
        <v>0</v>
      </c>
      <c r="F47" s="646">
        <f>Input!F59</f>
        <v>0</v>
      </c>
      <c r="G47" s="646">
        <f>Input!H59*(Input!$C$18=1)+Input!J59*(Input!$C$18=2)</f>
        <v>0</v>
      </c>
      <c r="H47" s="646">
        <f>Input!I59*(Input!$C$18=1)+Input!K59*(Input!$C$18=2)</f>
        <v>0</v>
      </c>
      <c r="I47" s="646">
        <f>Input!G59</f>
        <v>0</v>
      </c>
      <c r="J47" s="661">
        <f t="shared" si="0"/>
        <v>0</v>
      </c>
      <c r="K47" s="661">
        <f t="shared" si="1"/>
        <v>0</v>
      </c>
      <c r="L47" s="661">
        <f t="shared" si="2"/>
        <v>0</v>
      </c>
      <c r="M47" s="594"/>
      <c r="N47" s="593" t="b">
        <f t="shared" si="3"/>
        <v>1</v>
      </c>
      <c r="O47" s="661">
        <f t="shared" si="4"/>
        <v>0</v>
      </c>
      <c r="P47" s="594"/>
      <c r="Q47" s="594"/>
    </row>
    <row r="48" spans="1:17" x14ac:dyDescent="0.25">
      <c r="A48" s="593">
        <v>39</v>
      </c>
      <c r="B48" s="593">
        <f>Input!B60</f>
        <v>0</v>
      </c>
      <c r="C48" s="593">
        <f>Input!C60</f>
        <v>0</v>
      </c>
      <c r="D48" s="593">
        <f>Input!D60</f>
        <v>0</v>
      </c>
      <c r="E48" s="593">
        <f>Input!E60</f>
        <v>0</v>
      </c>
      <c r="F48" s="646">
        <f>Input!F60</f>
        <v>0</v>
      </c>
      <c r="G48" s="646">
        <f>Input!H60*(Input!$C$18=1)+Input!J60*(Input!$C$18=2)</f>
        <v>0</v>
      </c>
      <c r="H48" s="646">
        <f>Input!I60*(Input!$C$18=1)+Input!K60*(Input!$C$18=2)</f>
        <v>0</v>
      </c>
      <c r="I48" s="646">
        <f>Input!G60</f>
        <v>0</v>
      </c>
      <c r="J48" s="661">
        <f t="shared" si="0"/>
        <v>0</v>
      </c>
      <c r="K48" s="661">
        <f t="shared" si="1"/>
        <v>0</v>
      </c>
      <c r="L48" s="661">
        <f t="shared" si="2"/>
        <v>0</v>
      </c>
      <c r="M48" s="594"/>
      <c r="N48" s="593" t="b">
        <f t="shared" si="3"/>
        <v>1</v>
      </c>
      <c r="O48" s="661">
        <f t="shared" si="4"/>
        <v>0</v>
      </c>
      <c r="P48" s="594"/>
      <c r="Q48" s="594"/>
    </row>
    <row r="49" spans="1:15" x14ac:dyDescent="0.25">
      <c r="A49" s="593">
        <v>40</v>
      </c>
      <c r="B49" s="593">
        <f>Input!B61</f>
        <v>0</v>
      </c>
      <c r="C49" s="593">
        <f>Input!C61</f>
        <v>0</v>
      </c>
      <c r="D49" s="593">
        <f>Input!D61</f>
        <v>0</v>
      </c>
      <c r="E49" s="593">
        <f>Input!E61</f>
        <v>0</v>
      </c>
      <c r="F49" s="646">
        <f>Input!F61</f>
        <v>0</v>
      </c>
      <c r="G49" s="646">
        <f>Input!H61*(Input!$C$18=1)+Input!J61*(Input!$C$18=2)</f>
        <v>0</v>
      </c>
      <c r="H49" s="646">
        <f>Input!I61*(Input!$C$18=1)+Input!K61*(Input!$C$18=2)</f>
        <v>0</v>
      </c>
      <c r="I49" s="646">
        <f>Input!G61</f>
        <v>0</v>
      </c>
      <c r="J49" s="661">
        <f t="shared" si="0"/>
        <v>0</v>
      </c>
      <c r="K49" s="661">
        <f t="shared" si="1"/>
        <v>0</v>
      </c>
      <c r="L49" s="661">
        <f t="shared" si="2"/>
        <v>0</v>
      </c>
      <c r="M49" s="594"/>
      <c r="N49" s="593" t="b">
        <f t="shared" si="3"/>
        <v>1</v>
      </c>
      <c r="O49" s="661">
        <f t="shared" si="4"/>
        <v>0</v>
      </c>
    </row>
    <row r="50" spans="1:15" x14ac:dyDescent="0.25">
      <c r="A50" s="593">
        <v>41</v>
      </c>
      <c r="B50" s="593">
        <f>Input!B62</f>
        <v>0</v>
      </c>
      <c r="C50" s="593">
        <f>Input!C62</f>
        <v>0</v>
      </c>
      <c r="D50" s="593">
        <f>Input!D62</f>
        <v>0</v>
      </c>
      <c r="E50" s="593">
        <f>Input!E62</f>
        <v>0</v>
      </c>
      <c r="F50" s="646">
        <f>Input!F62</f>
        <v>0</v>
      </c>
      <c r="G50" s="646">
        <f>Input!H62*(Input!$C$18=1)+Input!J62*(Input!$C$18=2)</f>
        <v>0</v>
      </c>
      <c r="H50" s="646">
        <f>Input!I62*(Input!$C$18=1)+Input!K62*(Input!$C$18=2)</f>
        <v>0</v>
      </c>
      <c r="I50" s="646">
        <f>Input!G62</f>
        <v>0</v>
      </c>
      <c r="J50" s="661">
        <f t="shared" si="0"/>
        <v>0</v>
      </c>
      <c r="K50" s="661">
        <f t="shared" si="1"/>
        <v>0</v>
      </c>
      <c r="L50" s="661">
        <f t="shared" si="2"/>
        <v>0</v>
      </c>
      <c r="M50" s="594"/>
      <c r="N50" s="593" t="b">
        <f t="shared" si="3"/>
        <v>1</v>
      </c>
      <c r="O50" s="661">
        <f t="shared" si="4"/>
        <v>0</v>
      </c>
    </row>
    <row r="51" spans="1:15" x14ac:dyDescent="0.25">
      <c r="A51" s="593">
        <v>42</v>
      </c>
      <c r="B51" s="593">
        <f>Input!B63</f>
        <v>0</v>
      </c>
      <c r="C51" s="593">
        <f>Input!C63</f>
        <v>0</v>
      </c>
      <c r="D51" s="593">
        <f>Input!D63</f>
        <v>0</v>
      </c>
      <c r="E51" s="593">
        <f>Input!E63</f>
        <v>0</v>
      </c>
      <c r="F51" s="646">
        <f>Input!F63</f>
        <v>0</v>
      </c>
      <c r="G51" s="646">
        <f>Input!H63*(Input!$C$18=1)+Input!J63*(Input!$C$18=2)</f>
        <v>0</v>
      </c>
      <c r="H51" s="646">
        <f>Input!I63*(Input!$C$18=1)+Input!K63*(Input!$C$18=2)</f>
        <v>0</v>
      </c>
      <c r="I51" s="646">
        <f>Input!G63</f>
        <v>0</v>
      </c>
      <c r="J51" s="661">
        <f t="shared" si="0"/>
        <v>0</v>
      </c>
      <c r="K51" s="661">
        <f t="shared" si="1"/>
        <v>0</v>
      </c>
      <c r="L51" s="661">
        <f t="shared" si="2"/>
        <v>0</v>
      </c>
      <c r="M51" s="594"/>
      <c r="N51" s="593" t="b">
        <f t="shared" si="3"/>
        <v>1</v>
      </c>
      <c r="O51" s="661">
        <f t="shared" si="4"/>
        <v>0</v>
      </c>
    </row>
    <row r="52" spans="1:15" x14ac:dyDescent="0.25">
      <c r="A52" s="593">
        <v>43</v>
      </c>
      <c r="B52" s="593">
        <f>Input!B64</f>
        <v>0</v>
      </c>
      <c r="C52" s="593">
        <f>Input!C64</f>
        <v>0</v>
      </c>
      <c r="D52" s="593">
        <f>Input!D64</f>
        <v>0</v>
      </c>
      <c r="E52" s="593">
        <f>Input!E64</f>
        <v>0</v>
      </c>
      <c r="F52" s="646">
        <f>Input!F64</f>
        <v>0</v>
      </c>
      <c r="G52" s="646">
        <f>Input!H64*(Input!$C$18=1)+Input!J64*(Input!$C$18=2)</f>
        <v>0</v>
      </c>
      <c r="H52" s="646">
        <f>Input!I64*(Input!$C$18=1)+Input!K64*(Input!$C$18=2)</f>
        <v>0</v>
      </c>
      <c r="I52" s="646">
        <f>Input!G64</f>
        <v>0</v>
      </c>
      <c r="J52" s="661">
        <f t="shared" si="0"/>
        <v>0</v>
      </c>
      <c r="K52" s="661">
        <f t="shared" si="1"/>
        <v>0</v>
      </c>
      <c r="L52" s="661">
        <f t="shared" si="2"/>
        <v>0</v>
      </c>
      <c r="M52" s="594"/>
      <c r="N52" s="593" t="b">
        <f t="shared" si="3"/>
        <v>1</v>
      </c>
      <c r="O52" s="661">
        <f t="shared" si="4"/>
        <v>0</v>
      </c>
    </row>
    <row r="53" spans="1:15" x14ac:dyDescent="0.25">
      <c r="A53" s="593">
        <v>44</v>
      </c>
      <c r="B53" s="593">
        <f>Input!B65</f>
        <v>0</v>
      </c>
      <c r="C53" s="593">
        <f>Input!C65</f>
        <v>0</v>
      </c>
      <c r="D53" s="593">
        <f>Input!D65</f>
        <v>0</v>
      </c>
      <c r="E53" s="593">
        <f>Input!E65</f>
        <v>0</v>
      </c>
      <c r="F53" s="646">
        <f>Input!F65</f>
        <v>0</v>
      </c>
      <c r="G53" s="646">
        <f>Input!H65*(Input!$C$18=1)+Input!J65*(Input!$C$18=2)</f>
        <v>0</v>
      </c>
      <c r="H53" s="646">
        <f>Input!I65*(Input!$C$18=1)+Input!K65*(Input!$C$18=2)</f>
        <v>0</v>
      </c>
      <c r="I53" s="646">
        <f>Input!G65</f>
        <v>0</v>
      </c>
      <c r="J53" s="661">
        <f t="shared" si="0"/>
        <v>0</v>
      </c>
      <c r="K53" s="661">
        <f t="shared" si="1"/>
        <v>0</v>
      </c>
      <c r="L53" s="661">
        <f t="shared" si="2"/>
        <v>0</v>
      </c>
      <c r="M53" s="594"/>
      <c r="N53" s="593" t="b">
        <f t="shared" si="3"/>
        <v>1</v>
      </c>
      <c r="O53" s="661">
        <f t="shared" si="4"/>
        <v>0</v>
      </c>
    </row>
    <row r="54" spans="1:15" x14ac:dyDescent="0.25">
      <c r="A54" s="593">
        <v>45</v>
      </c>
      <c r="B54" s="593">
        <f>Input!B66</f>
        <v>0</v>
      </c>
      <c r="C54" s="593">
        <f>Input!C66</f>
        <v>0</v>
      </c>
      <c r="D54" s="593">
        <f>Input!D66</f>
        <v>0</v>
      </c>
      <c r="E54" s="593">
        <f>Input!E66</f>
        <v>0</v>
      </c>
      <c r="F54" s="646">
        <f>Input!F66</f>
        <v>0</v>
      </c>
      <c r="G54" s="646">
        <f>Input!H66*(Input!$C$18=1)+Input!J66*(Input!$C$18=2)</f>
        <v>0</v>
      </c>
      <c r="H54" s="646">
        <f>Input!I66*(Input!$C$18=1)+Input!K66*(Input!$C$18=2)</f>
        <v>0</v>
      </c>
      <c r="I54" s="646">
        <f>Input!G66</f>
        <v>0</v>
      </c>
      <c r="J54" s="661">
        <f t="shared" si="0"/>
        <v>0</v>
      </c>
      <c r="K54" s="661">
        <f t="shared" si="1"/>
        <v>0</v>
      </c>
      <c r="L54" s="661">
        <f t="shared" si="2"/>
        <v>0</v>
      </c>
      <c r="M54" s="594"/>
      <c r="N54" s="593" t="b">
        <f t="shared" si="3"/>
        <v>1</v>
      </c>
      <c r="O54" s="661">
        <f t="shared" si="4"/>
        <v>0</v>
      </c>
    </row>
    <row r="55" spans="1:15" x14ac:dyDescent="0.25">
      <c r="A55" s="593">
        <v>46</v>
      </c>
      <c r="B55" s="593">
        <f>Input!B67</f>
        <v>0</v>
      </c>
      <c r="C55" s="593">
        <f>Input!C67</f>
        <v>0</v>
      </c>
      <c r="D55" s="593">
        <f>Input!D67</f>
        <v>0</v>
      </c>
      <c r="E55" s="593">
        <f>Input!E67</f>
        <v>0</v>
      </c>
      <c r="F55" s="646">
        <f>Input!F67</f>
        <v>0</v>
      </c>
      <c r="G55" s="646">
        <f>Input!H67*(Input!$C$18=1)+Input!J67*(Input!$C$18=2)</f>
        <v>0</v>
      </c>
      <c r="H55" s="646">
        <f>Input!I67*(Input!$C$18=1)+Input!K67*(Input!$C$18=2)</f>
        <v>0</v>
      </c>
      <c r="I55" s="646">
        <f>Input!G67</f>
        <v>0</v>
      </c>
      <c r="J55" s="661">
        <f t="shared" si="0"/>
        <v>0</v>
      </c>
      <c r="K55" s="661">
        <f t="shared" si="1"/>
        <v>0</v>
      </c>
      <c r="L55" s="661">
        <f t="shared" si="2"/>
        <v>0</v>
      </c>
      <c r="M55" s="594"/>
      <c r="N55" s="593" t="b">
        <f t="shared" si="3"/>
        <v>1</v>
      </c>
      <c r="O55" s="661">
        <f t="shared" si="4"/>
        <v>0</v>
      </c>
    </row>
    <row r="56" spans="1:15" x14ac:dyDescent="0.25">
      <c r="A56" s="593">
        <v>47</v>
      </c>
      <c r="B56" s="593">
        <f>Input!B68</f>
        <v>0</v>
      </c>
      <c r="C56" s="593">
        <f>Input!C68</f>
        <v>0</v>
      </c>
      <c r="D56" s="593">
        <f>Input!D68</f>
        <v>0</v>
      </c>
      <c r="E56" s="593">
        <f>Input!E68</f>
        <v>0</v>
      </c>
      <c r="F56" s="646">
        <f>Input!F68</f>
        <v>0</v>
      </c>
      <c r="G56" s="646">
        <f>Input!H68*(Input!$C$18=1)+Input!J68*(Input!$C$18=2)</f>
        <v>0</v>
      </c>
      <c r="H56" s="646">
        <f>Input!I68*(Input!$C$18=1)+Input!K68*(Input!$C$18=2)</f>
        <v>0</v>
      </c>
      <c r="I56" s="646">
        <f>Input!G68</f>
        <v>0</v>
      </c>
      <c r="J56" s="661">
        <f t="shared" si="0"/>
        <v>0</v>
      </c>
      <c r="K56" s="661">
        <f t="shared" si="1"/>
        <v>0</v>
      </c>
      <c r="L56" s="661">
        <f t="shared" si="2"/>
        <v>0</v>
      </c>
      <c r="M56" s="594"/>
      <c r="N56" s="593" t="b">
        <f t="shared" si="3"/>
        <v>1</v>
      </c>
      <c r="O56" s="661">
        <f t="shared" si="4"/>
        <v>0</v>
      </c>
    </row>
    <row r="57" spans="1:15" x14ac:dyDescent="0.25">
      <c r="A57" s="593">
        <v>48</v>
      </c>
      <c r="B57" s="593">
        <f>Input!B69</f>
        <v>0</v>
      </c>
      <c r="C57" s="593">
        <f>Input!C69</f>
        <v>0</v>
      </c>
      <c r="D57" s="593">
        <f>Input!D69</f>
        <v>0</v>
      </c>
      <c r="E57" s="593">
        <f>Input!E69</f>
        <v>0</v>
      </c>
      <c r="F57" s="646">
        <f>Input!F69</f>
        <v>0</v>
      </c>
      <c r="G57" s="646">
        <f>Input!H69*(Input!$C$18=1)+Input!J69*(Input!$C$18=2)</f>
        <v>0</v>
      </c>
      <c r="H57" s="646">
        <f>Input!I69*(Input!$C$18=1)+Input!K69*(Input!$C$18=2)</f>
        <v>0</v>
      </c>
      <c r="I57" s="646">
        <f>Input!G69</f>
        <v>0</v>
      </c>
      <c r="J57" s="661">
        <f t="shared" si="0"/>
        <v>0</v>
      </c>
      <c r="K57" s="661">
        <f t="shared" si="1"/>
        <v>0</v>
      </c>
      <c r="L57" s="661">
        <f t="shared" si="2"/>
        <v>0</v>
      </c>
      <c r="M57" s="594"/>
      <c r="N57" s="593" t="b">
        <f t="shared" si="3"/>
        <v>1</v>
      </c>
      <c r="O57" s="661">
        <f t="shared" si="4"/>
        <v>0</v>
      </c>
    </row>
    <row r="58" spans="1:15" x14ac:dyDescent="0.25">
      <c r="A58" s="593">
        <v>49</v>
      </c>
      <c r="B58" s="593">
        <f>Input!B70</f>
        <v>0</v>
      </c>
      <c r="C58" s="593">
        <f>Input!C70</f>
        <v>0</v>
      </c>
      <c r="D58" s="593">
        <f>Input!D70</f>
        <v>0</v>
      </c>
      <c r="E58" s="593">
        <f>Input!E70</f>
        <v>0</v>
      </c>
      <c r="F58" s="646">
        <f>Input!F70</f>
        <v>0</v>
      </c>
      <c r="G58" s="646">
        <f>Input!H70*(Input!$C$18=1)+Input!J70*(Input!$C$18=2)</f>
        <v>0</v>
      </c>
      <c r="H58" s="646">
        <f>Input!I70*(Input!$C$18=1)+Input!K70*(Input!$C$18=2)</f>
        <v>0</v>
      </c>
      <c r="I58" s="646">
        <f>Input!G70</f>
        <v>0</v>
      </c>
      <c r="J58" s="661">
        <f t="shared" si="0"/>
        <v>0</v>
      </c>
      <c r="K58" s="661">
        <f t="shared" si="1"/>
        <v>0</v>
      </c>
      <c r="L58" s="661">
        <f t="shared" si="2"/>
        <v>0</v>
      </c>
      <c r="M58" s="594"/>
      <c r="N58" s="593" t="b">
        <f t="shared" si="3"/>
        <v>1</v>
      </c>
      <c r="O58" s="661">
        <f t="shared" si="4"/>
        <v>0</v>
      </c>
    </row>
    <row r="59" spans="1:15" x14ac:dyDescent="0.25">
      <c r="A59" s="593">
        <v>50</v>
      </c>
      <c r="B59" s="593">
        <f>Input!B71</f>
        <v>0</v>
      </c>
      <c r="C59" s="593">
        <f>Input!C71</f>
        <v>0</v>
      </c>
      <c r="D59" s="593">
        <f>Input!D71</f>
        <v>0</v>
      </c>
      <c r="E59" s="593">
        <f>Input!E71</f>
        <v>0</v>
      </c>
      <c r="F59" s="646">
        <f>Input!F71</f>
        <v>0</v>
      </c>
      <c r="G59" s="646">
        <f>Input!H71*(Input!$C$18=1)+Input!J71*(Input!$C$18=2)</f>
        <v>0</v>
      </c>
      <c r="H59" s="646">
        <f>Input!I71*(Input!$C$18=1)+Input!K71*(Input!$C$18=2)</f>
        <v>0</v>
      </c>
      <c r="I59" s="646">
        <f>Input!G71</f>
        <v>0</v>
      </c>
      <c r="J59" s="661">
        <f t="shared" si="0"/>
        <v>0</v>
      </c>
      <c r="K59" s="661">
        <f t="shared" si="1"/>
        <v>0</v>
      </c>
      <c r="L59" s="661">
        <f t="shared" si="2"/>
        <v>0</v>
      </c>
      <c r="M59" s="594"/>
      <c r="N59" s="593" t="b">
        <f t="shared" si="3"/>
        <v>1</v>
      </c>
      <c r="O59" s="661">
        <f t="shared" si="4"/>
        <v>0</v>
      </c>
    </row>
    <row r="60" spans="1:15" x14ac:dyDescent="0.25">
      <c r="A60" s="594"/>
      <c r="B60" s="594"/>
      <c r="C60" s="594"/>
      <c r="D60" s="594"/>
      <c r="E60" s="594"/>
      <c r="F60" s="656"/>
      <c r="G60" s="656"/>
      <c r="H60" s="656"/>
      <c r="I60" s="656"/>
      <c r="J60" s="555" t="b">
        <f>SUM(J10:J59)='Market Consistent Balance Sheet'!D68</f>
        <v>1</v>
      </c>
      <c r="K60" s="555" t="b">
        <f>SUM(K10:K59)='Market Consistent Balance Sheet'!D90</f>
        <v>1</v>
      </c>
      <c r="L60" s="656"/>
      <c r="M60" s="594"/>
      <c r="N60" s="594"/>
      <c r="O60" s="594"/>
    </row>
  </sheetData>
  <mergeCells count="2">
    <mergeCell ref="F7:H7"/>
    <mergeCell ref="A1:J1"/>
  </mergeCells>
  <pageMargins left="0.7" right="0.7" top="0.75" bottom="0.75" header="0.3" footer="0.3"/>
  <pageSetup orientation="portrait" horizontalDpi="4294967294" verticalDpi="4294967294" r:id="rId1"/>
  <headerFooter>
    <oddFooter>&amp;L&amp;1#&amp;"Calibri"&amp;10&amp;K000000John Keells Group - Confidential</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BB456-1793-4B77-BFE3-80EBD226C562}">
  <sheetPr>
    <tabColor rgb="FFFFFF99"/>
  </sheetPr>
  <dimension ref="A1:H600"/>
  <sheetViews>
    <sheetView showGridLines="0" zoomScaleNormal="100" workbookViewId="0">
      <selection sqref="A1:F1"/>
    </sheetView>
  </sheetViews>
  <sheetFormatPr defaultColWidth="8.88671875" defaultRowHeight="0" customHeight="1" zeroHeight="1" x14ac:dyDescent="0.25"/>
  <cols>
    <col min="1" max="1" width="5.44140625" style="13" customWidth="1"/>
    <col min="2" max="2" width="78.5546875" style="13" customWidth="1"/>
    <col min="3" max="3" width="20.5546875" style="13" customWidth="1"/>
    <col min="4" max="4" width="20.5546875" style="170" customWidth="1"/>
    <col min="5" max="5" width="20.5546875" style="15" customWidth="1"/>
    <col min="6" max="8" width="20.5546875" style="13" customWidth="1"/>
    <col min="9" max="16384" width="8.88671875" style="13"/>
  </cols>
  <sheetData>
    <row r="1" spans="1:8" ht="13.2" x14ac:dyDescent="0.25">
      <c r="A1" s="1010" t="s">
        <v>585</v>
      </c>
      <c r="B1" s="1010"/>
      <c r="C1" s="1010"/>
      <c r="D1" s="1010"/>
      <c r="E1" s="1010"/>
      <c r="F1" s="1010"/>
      <c r="G1" s="594"/>
      <c r="H1" s="594"/>
    </row>
    <row r="2" spans="1:8" customFormat="1" ht="14.4" x14ac:dyDescent="0.3">
      <c r="A2" s="103" t="s">
        <v>518</v>
      </c>
    </row>
    <row r="3" spans="1:8" customFormat="1" ht="14.4" x14ac:dyDescent="0.3">
      <c r="A3" s="594" t="s">
        <v>253</v>
      </c>
    </row>
    <row r="4" spans="1:8" ht="13.2" x14ac:dyDescent="0.25">
      <c r="A4" s="594" t="s">
        <v>530</v>
      </c>
      <c r="B4" s="594"/>
      <c r="C4" s="594"/>
      <c r="D4" s="727"/>
      <c r="F4" s="594"/>
      <c r="G4" s="594"/>
      <c r="H4" s="594"/>
    </row>
    <row r="5" spans="1:8" ht="13.2" x14ac:dyDescent="0.25">
      <c r="A5" s="16" t="s">
        <v>557</v>
      </c>
      <c r="B5" s="594"/>
      <c r="C5" s="594"/>
      <c r="D5" s="727"/>
      <c r="F5" s="594"/>
      <c r="G5" s="594"/>
      <c r="H5" s="594"/>
    </row>
    <row r="6" spans="1:8" ht="13.2" x14ac:dyDescent="0.25">
      <c r="A6" s="16" t="s">
        <v>586</v>
      </c>
      <c r="B6" s="594"/>
      <c r="C6" s="594"/>
      <c r="D6" s="727"/>
      <c r="F6" s="594"/>
      <c r="G6" s="594"/>
      <c r="H6" s="594"/>
    </row>
    <row r="7" spans="1:8" ht="13.2" x14ac:dyDescent="0.25">
      <c r="A7" s="16" t="s">
        <v>587</v>
      </c>
      <c r="B7" s="594"/>
      <c r="C7" s="594"/>
      <c r="D7" s="727"/>
      <c r="F7" s="594"/>
      <c r="G7" s="594"/>
      <c r="H7" s="594"/>
    </row>
    <row r="8" spans="1:8" ht="13.2" x14ac:dyDescent="0.25">
      <c r="A8" s="16" t="s">
        <v>588</v>
      </c>
      <c r="B8" s="594"/>
      <c r="C8" s="594"/>
      <c r="D8" s="727"/>
      <c r="F8" s="594"/>
      <c r="G8" s="594"/>
      <c r="H8" s="594"/>
    </row>
    <row r="9" spans="1:8" ht="13.2" x14ac:dyDescent="0.25">
      <c r="A9" s="16" t="s">
        <v>589</v>
      </c>
      <c r="B9" s="594"/>
      <c r="C9" s="594"/>
      <c r="D9" s="727"/>
      <c r="F9" s="594"/>
      <c r="G9" s="594"/>
      <c r="H9" s="594"/>
    </row>
    <row r="10" spans="1:8" ht="13.2" x14ac:dyDescent="0.25">
      <c r="A10" s="594"/>
      <c r="B10" s="594"/>
      <c r="C10" s="685"/>
      <c r="D10" s="727"/>
      <c r="F10" s="594"/>
      <c r="G10" s="594"/>
      <c r="H10" s="594"/>
    </row>
    <row r="11" spans="1:8" s="34" customFormat="1" ht="13.2" x14ac:dyDescent="0.25">
      <c r="B11" s="169" t="s">
        <v>590</v>
      </c>
      <c r="C11" s="1020" t="s">
        <v>563</v>
      </c>
      <c r="D11" s="1021"/>
      <c r="E11" s="1021"/>
      <c r="F11" s="1021"/>
      <c r="G11" s="1021"/>
      <c r="H11" s="1022"/>
    </row>
    <row r="12" spans="1:8" ht="39.6" x14ac:dyDescent="0.25">
      <c r="A12" s="705" t="s">
        <v>257</v>
      </c>
      <c r="B12" s="705" t="s">
        <v>258</v>
      </c>
      <c r="C12" s="704" t="s">
        <v>564</v>
      </c>
      <c r="D12" s="728" t="s">
        <v>213</v>
      </c>
      <c r="E12" s="728" t="s">
        <v>214</v>
      </c>
      <c r="F12" s="728" t="s">
        <v>215</v>
      </c>
      <c r="G12" s="728" t="s">
        <v>216</v>
      </c>
      <c r="H12" s="728" t="s">
        <v>217</v>
      </c>
    </row>
    <row r="13" spans="1:8" ht="26.4" x14ac:dyDescent="0.25">
      <c r="A13" s="593">
        <v>1</v>
      </c>
      <c r="B13" s="729" t="s">
        <v>591</v>
      </c>
      <c r="C13" s="730">
        <f t="shared" ref="C13:H13" si="0">SUM(C14:C18)</f>
        <v>0</v>
      </c>
      <c r="D13" s="730">
        <f t="shared" si="0"/>
        <v>0</v>
      </c>
      <c r="E13" s="730">
        <f t="shared" si="0"/>
        <v>0</v>
      </c>
      <c r="F13" s="730">
        <f t="shared" si="0"/>
        <v>0</v>
      </c>
      <c r="G13" s="730">
        <f t="shared" si="0"/>
        <v>0</v>
      </c>
      <c r="H13" s="730">
        <f t="shared" si="0"/>
        <v>0</v>
      </c>
    </row>
    <row r="14" spans="1:8" ht="13.2" x14ac:dyDescent="0.25">
      <c r="A14" s="400">
        <v>1</v>
      </c>
      <c r="B14" s="36" t="s">
        <v>296</v>
      </c>
      <c r="C14" s="731">
        <f>SUMIF('Table 2E - Coinsurance Details'!$D$10:$D$59,$A14,'Table 2E - Coinsurance Details'!$J$10:$J$59)</f>
        <v>0</v>
      </c>
      <c r="D14" s="731">
        <f>SUMIFS('Table 2E - Coinsurance Details'!$J$10:$J$59,'Table 2E - Coinsurance Details'!$D$10:$D$59,$A14,'Table 2E - Coinsurance Details'!$E$10:$E$59,D$12)</f>
        <v>0</v>
      </c>
      <c r="E14" s="731">
        <f>SUMIFS('Table 2E - Coinsurance Details'!$J$10:$J$59,'Table 2E - Coinsurance Details'!$D$10:$D$59,$A14,'Table 2E - Coinsurance Details'!$E$10:$E$59,E$12)</f>
        <v>0</v>
      </c>
      <c r="F14" s="731">
        <f>SUMIFS('Table 2E - Coinsurance Details'!$J$10:$J$59,'Table 2E - Coinsurance Details'!$D$10:$D$59,$A14,'Table 2E - Coinsurance Details'!$E$10:$E$59,F$12)</f>
        <v>0</v>
      </c>
      <c r="G14" s="731">
        <f>SUMIFS('Table 2E - Coinsurance Details'!$J$10:$J$59,'Table 2E - Coinsurance Details'!$D$10:$D$59,$A14,'Table 2E - Coinsurance Details'!$E$10:$E$59,G$12)</f>
        <v>0</v>
      </c>
      <c r="H14" s="731">
        <f>SUMIFS('Table 2E - Coinsurance Details'!$J$10:$J$59,'Table 2E - Coinsurance Details'!$D$10:$D$59,$A14,'Table 2E - Coinsurance Details'!$E$10:$E$59,H$12)</f>
        <v>0</v>
      </c>
    </row>
    <row r="15" spans="1:8" ht="13.2" x14ac:dyDescent="0.25">
      <c r="A15" s="400">
        <v>2</v>
      </c>
      <c r="B15" s="36" t="s">
        <v>277</v>
      </c>
      <c r="C15" s="731">
        <f>SUMIF('Table 2E - Coinsurance Details'!$D$10:$D$59,$A15,'Table 2E - Coinsurance Details'!$J$10:$J$59)</f>
        <v>0</v>
      </c>
      <c r="D15" s="731">
        <f>SUMIFS('Table 2E - Coinsurance Details'!$J$10:$J$59,'Table 2E - Coinsurance Details'!$D$10:$D$59,$A15,'Table 2E - Coinsurance Details'!$E$10:$E$59,D$12)</f>
        <v>0</v>
      </c>
      <c r="E15" s="731">
        <f>SUMIFS('Table 2E - Coinsurance Details'!$J$10:$J$59,'Table 2E - Coinsurance Details'!$D$10:$D$59,$A15,'Table 2E - Coinsurance Details'!$E$10:$E$59,E$12)</f>
        <v>0</v>
      </c>
      <c r="F15" s="731">
        <f>SUMIFS('Table 2E - Coinsurance Details'!$J$10:$J$59,'Table 2E - Coinsurance Details'!$D$10:$D$59,$A15,'Table 2E - Coinsurance Details'!$E$10:$E$59,F$12)</f>
        <v>0</v>
      </c>
      <c r="G15" s="731">
        <f>SUMIFS('Table 2E - Coinsurance Details'!$J$10:$J$59,'Table 2E - Coinsurance Details'!$D$10:$D$59,$A15,'Table 2E - Coinsurance Details'!$E$10:$E$59,G$12)</f>
        <v>0</v>
      </c>
      <c r="H15" s="731">
        <f>SUMIFS('Table 2E - Coinsurance Details'!$J$10:$J$59,'Table 2E - Coinsurance Details'!$D$10:$D$59,$A15,'Table 2E - Coinsurance Details'!$E$10:$E$59,H$12)</f>
        <v>0</v>
      </c>
    </row>
    <row r="16" spans="1:8" ht="13.2" x14ac:dyDescent="0.25">
      <c r="A16" s="400">
        <v>3</v>
      </c>
      <c r="B16" s="37" t="s">
        <v>278</v>
      </c>
      <c r="C16" s="731">
        <f>SUMIF('Table 2E - Coinsurance Details'!$D$10:$D$59,$A16,'Table 2E - Coinsurance Details'!$J$10:$J$59)</f>
        <v>0</v>
      </c>
      <c r="D16" s="731">
        <f>SUMIFS('Table 2E - Coinsurance Details'!$J$10:$J$59,'Table 2E - Coinsurance Details'!$D$10:$D$59,$A16,'Table 2E - Coinsurance Details'!$E$10:$E$59,D$12)</f>
        <v>0</v>
      </c>
      <c r="E16" s="731">
        <f>SUMIFS('Table 2E - Coinsurance Details'!$J$10:$J$59,'Table 2E - Coinsurance Details'!$D$10:$D$59,$A16,'Table 2E - Coinsurance Details'!$E$10:$E$59,E$12)</f>
        <v>0</v>
      </c>
      <c r="F16" s="731">
        <f>SUMIFS('Table 2E - Coinsurance Details'!$J$10:$J$59,'Table 2E - Coinsurance Details'!$D$10:$D$59,$A16,'Table 2E - Coinsurance Details'!$E$10:$E$59,F$12)</f>
        <v>0</v>
      </c>
      <c r="G16" s="731">
        <f>SUMIFS('Table 2E - Coinsurance Details'!$J$10:$J$59,'Table 2E - Coinsurance Details'!$D$10:$D$59,$A16,'Table 2E - Coinsurance Details'!$E$10:$E$59,G$12)</f>
        <v>0</v>
      </c>
      <c r="H16" s="731">
        <f>SUMIFS('Table 2E - Coinsurance Details'!$J$10:$J$59,'Table 2E - Coinsurance Details'!$D$10:$D$59,$A16,'Table 2E - Coinsurance Details'!$E$10:$E$59,H$12)</f>
        <v>0</v>
      </c>
    </row>
    <row r="17" spans="1:8" ht="13.2" x14ac:dyDescent="0.25">
      <c r="A17" s="400">
        <v>4</v>
      </c>
      <c r="B17" s="37" t="s">
        <v>567</v>
      </c>
      <c r="C17" s="731">
        <f>SUMIF('Table 2E - Coinsurance Details'!$D$10:$D$59,$A17,'Table 2E - Coinsurance Details'!$J$10:$J$59)</f>
        <v>0</v>
      </c>
      <c r="D17" s="731">
        <f>SUMIFS('Table 2E - Coinsurance Details'!$J$10:$J$59,'Table 2E - Coinsurance Details'!$D$10:$D$59,$A17,'Table 2E - Coinsurance Details'!$E$10:$E$59,D$12)</f>
        <v>0</v>
      </c>
      <c r="E17" s="731">
        <f>SUMIFS('Table 2E - Coinsurance Details'!$J$10:$J$59,'Table 2E - Coinsurance Details'!$D$10:$D$59,$A17,'Table 2E - Coinsurance Details'!$E$10:$E$59,E$12)</f>
        <v>0</v>
      </c>
      <c r="F17" s="731">
        <f>SUMIFS('Table 2E - Coinsurance Details'!$J$10:$J$59,'Table 2E - Coinsurance Details'!$D$10:$D$59,$A17,'Table 2E - Coinsurance Details'!$E$10:$E$59,F$12)</f>
        <v>0</v>
      </c>
      <c r="G17" s="731">
        <f>SUMIFS('Table 2E - Coinsurance Details'!$J$10:$J$59,'Table 2E - Coinsurance Details'!$D$10:$D$59,$A17,'Table 2E - Coinsurance Details'!$E$10:$E$59,G$12)</f>
        <v>0</v>
      </c>
      <c r="H17" s="731">
        <f>SUMIFS('Table 2E - Coinsurance Details'!$J$10:$J$59,'Table 2E - Coinsurance Details'!$D$10:$D$59,$A17,'Table 2E - Coinsurance Details'!$E$10:$E$59,H$12)</f>
        <v>0</v>
      </c>
    </row>
    <row r="18" spans="1:8" ht="13.2" x14ac:dyDescent="0.25">
      <c r="A18" s="400">
        <v>5</v>
      </c>
      <c r="B18" s="36" t="s">
        <v>568</v>
      </c>
      <c r="C18" s="731">
        <f>SUMIF('Table 2E - Coinsurance Details'!$D$10:$D$59,$A18,'Table 2E - Coinsurance Details'!$J$10:$J$59)</f>
        <v>0</v>
      </c>
      <c r="D18" s="731">
        <f>SUMIFS('Table 2E - Coinsurance Details'!$J$10:$J$59,'Table 2E - Coinsurance Details'!$D$10:$D$59,$A18,'Table 2E - Coinsurance Details'!$E$10:$E$59,D$12)</f>
        <v>0</v>
      </c>
      <c r="E18" s="731">
        <f>SUMIFS('Table 2E - Coinsurance Details'!$J$10:$J$59,'Table 2E - Coinsurance Details'!$D$10:$D$59,$A18,'Table 2E - Coinsurance Details'!$E$10:$E$59,E$12)</f>
        <v>0</v>
      </c>
      <c r="F18" s="731">
        <f>SUMIFS('Table 2E - Coinsurance Details'!$J$10:$J$59,'Table 2E - Coinsurance Details'!$D$10:$D$59,$A18,'Table 2E - Coinsurance Details'!$E$10:$E$59,F$12)</f>
        <v>0</v>
      </c>
      <c r="G18" s="731">
        <f>SUMIFS('Table 2E - Coinsurance Details'!$J$10:$J$59,'Table 2E - Coinsurance Details'!$D$10:$D$59,$A18,'Table 2E - Coinsurance Details'!$E$10:$E$59,G$12)</f>
        <v>0</v>
      </c>
      <c r="H18" s="731">
        <f>SUMIFS('Table 2E - Coinsurance Details'!$J$10:$J$59,'Table 2E - Coinsurance Details'!$D$10:$D$59,$A18,'Table 2E - Coinsurance Details'!$E$10:$E$59,H$12)</f>
        <v>0</v>
      </c>
    </row>
    <row r="19" spans="1:8" ht="13.2" x14ac:dyDescent="0.25">
      <c r="A19" s="593">
        <v>2</v>
      </c>
      <c r="B19" s="729" t="s">
        <v>592</v>
      </c>
      <c r="C19" s="730">
        <f t="shared" ref="C19" si="1">SUM(C20:C24)</f>
        <v>0</v>
      </c>
      <c r="D19" s="730">
        <f>SUM(D20:D24)</f>
        <v>0</v>
      </c>
      <c r="E19" s="730">
        <f>SUM(E20:E24)</f>
        <v>0</v>
      </c>
      <c r="F19" s="730">
        <f>SUM(F20:F24)</f>
        <v>0</v>
      </c>
      <c r="G19" s="730">
        <f>SUM(G20:G24)</f>
        <v>0</v>
      </c>
      <c r="H19" s="730">
        <f>SUM(H20:H24)</f>
        <v>0</v>
      </c>
    </row>
    <row r="20" spans="1:8" ht="13.2" x14ac:dyDescent="0.25">
      <c r="A20" s="400">
        <v>1</v>
      </c>
      <c r="B20" s="36" t="s">
        <v>296</v>
      </c>
      <c r="C20" s="731">
        <f>SUMIF('Table 2E - Coinsurance Details'!$D$10:$D$59,$A20,'Table 2E - Coinsurance Details'!$K$10:$K$59)</f>
        <v>0</v>
      </c>
      <c r="D20" s="731">
        <f>SUMIFS('Table 2E - Coinsurance Details'!$K$10:$K$59,'Table 2E - Coinsurance Details'!$D$10:$D$59,$A20,'Table 2E - Coinsurance Details'!$E$10:$E$59,D$12)</f>
        <v>0</v>
      </c>
      <c r="E20" s="731">
        <f>SUMIFS('Table 2E - Coinsurance Details'!$K$10:$K$59,'Table 2E - Coinsurance Details'!$D$10:$D$59,$A20,'Table 2E - Coinsurance Details'!$E$10:$E$59,E$12)</f>
        <v>0</v>
      </c>
      <c r="F20" s="731">
        <f>SUMIFS('Table 2E - Coinsurance Details'!$K$10:$K$59,'Table 2E - Coinsurance Details'!$D$10:$D$59,$A20,'Table 2E - Coinsurance Details'!$E$10:$E$59,F$12)</f>
        <v>0</v>
      </c>
      <c r="G20" s="731">
        <f>SUMIFS('Table 2E - Coinsurance Details'!$K$10:$K$59,'Table 2E - Coinsurance Details'!$D$10:$D$59,$A20,'Table 2E - Coinsurance Details'!$E$10:$E$59,G$12)</f>
        <v>0</v>
      </c>
      <c r="H20" s="731">
        <f>SUMIFS('Table 2E - Coinsurance Details'!$K$10:$K$59,'Table 2E - Coinsurance Details'!$D$10:$D$59,$A20,'Table 2E - Coinsurance Details'!$E$10:$E$59,H$12)</f>
        <v>0</v>
      </c>
    </row>
    <row r="21" spans="1:8" ht="13.2" x14ac:dyDescent="0.25">
      <c r="A21" s="400">
        <v>2</v>
      </c>
      <c r="B21" s="36" t="s">
        <v>277</v>
      </c>
      <c r="C21" s="732">
        <f>SUMIF('Table 2E - Coinsurance Details'!$D$10:$D$59,$A21,'Table 2E - Coinsurance Details'!$K$10:$K$59)</f>
        <v>0</v>
      </c>
      <c r="D21" s="732">
        <f>SUMIFS('Table 2E - Coinsurance Details'!$K$10:$K$59,'Table 2E - Coinsurance Details'!$D$10:$D$59,$A21,'Table 2E - Coinsurance Details'!$E$10:$E$59,D$12)</f>
        <v>0</v>
      </c>
      <c r="E21" s="732">
        <f>SUMIFS('Table 2E - Coinsurance Details'!$K$10:$K$59,'Table 2E - Coinsurance Details'!$D$10:$D$59,$A21,'Table 2E - Coinsurance Details'!$E$10:$E$59,E$12)</f>
        <v>0</v>
      </c>
      <c r="F21" s="732">
        <f>SUMIFS('Table 2E - Coinsurance Details'!$K$10:$K$59,'Table 2E - Coinsurance Details'!$D$10:$D$59,$A21,'Table 2E - Coinsurance Details'!$E$10:$E$59,F$12)</f>
        <v>0</v>
      </c>
      <c r="G21" s="732">
        <f>SUMIFS('Table 2E - Coinsurance Details'!$K$10:$K$59,'Table 2E - Coinsurance Details'!$D$10:$D$59,$A21,'Table 2E - Coinsurance Details'!$E$10:$E$59,G$12)</f>
        <v>0</v>
      </c>
      <c r="H21" s="732">
        <f>SUMIFS('Table 2E - Coinsurance Details'!$K$10:$K$59,'Table 2E - Coinsurance Details'!$D$10:$D$59,$A21,'Table 2E - Coinsurance Details'!$E$10:$E$59,H$12)</f>
        <v>0</v>
      </c>
    </row>
    <row r="22" spans="1:8" ht="13.2" x14ac:dyDescent="0.25">
      <c r="A22" s="400">
        <v>3</v>
      </c>
      <c r="B22" s="37" t="s">
        <v>278</v>
      </c>
      <c r="C22" s="731">
        <f>SUMIF('Table 2E - Coinsurance Details'!$D$10:$D$59,$A22,'Table 2E - Coinsurance Details'!$K$10:$K$59)</f>
        <v>0</v>
      </c>
      <c r="D22" s="731">
        <f>SUMIFS('Table 2E - Coinsurance Details'!$K$10:$K$59,'Table 2E - Coinsurance Details'!$D$10:$D$59,$A22,'Table 2E - Coinsurance Details'!$E$10:$E$59,D$12)</f>
        <v>0</v>
      </c>
      <c r="E22" s="731">
        <f>SUMIFS('Table 2E - Coinsurance Details'!$K$10:$K$59,'Table 2E - Coinsurance Details'!$D$10:$D$59,$A22,'Table 2E - Coinsurance Details'!$E$10:$E$59,E$12)</f>
        <v>0</v>
      </c>
      <c r="F22" s="731">
        <f>SUMIFS('Table 2E - Coinsurance Details'!$K$10:$K$59,'Table 2E - Coinsurance Details'!$D$10:$D$59,$A22,'Table 2E - Coinsurance Details'!$E$10:$E$59,F$12)</f>
        <v>0</v>
      </c>
      <c r="G22" s="731">
        <f>SUMIFS('Table 2E - Coinsurance Details'!$K$10:$K$59,'Table 2E - Coinsurance Details'!$D$10:$D$59,$A22,'Table 2E - Coinsurance Details'!$E$10:$E$59,G$12)</f>
        <v>0</v>
      </c>
      <c r="H22" s="731">
        <f>SUMIFS('Table 2E - Coinsurance Details'!$K$10:$K$59,'Table 2E - Coinsurance Details'!$D$10:$D$59,$A22,'Table 2E - Coinsurance Details'!$E$10:$E$59,H$12)</f>
        <v>0</v>
      </c>
    </row>
    <row r="23" spans="1:8" ht="13.2" x14ac:dyDescent="0.25">
      <c r="A23" s="400">
        <v>4</v>
      </c>
      <c r="B23" s="37" t="s">
        <v>567</v>
      </c>
      <c r="C23" s="731">
        <f>SUMIF('Table 2E - Coinsurance Details'!$D$10:$D$59,$A23,'Table 2E - Coinsurance Details'!$K$10:$K$59)</f>
        <v>0</v>
      </c>
      <c r="D23" s="731">
        <f>SUMIFS('Table 2E - Coinsurance Details'!$K$10:$K$59,'Table 2E - Coinsurance Details'!$D$10:$D$59,$A23,'Table 2E - Coinsurance Details'!$E$10:$E$59,D$12)</f>
        <v>0</v>
      </c>
      <c r="E23" s="731">
        <f>SUMIFS('Table 2E - Coinsurance Details'!$K$10:$K$59,'Table 2E - Coinsurance Details'!$D$10:$D$59,$A23,'Table 2E - Coinsurance Details'!$E$10:$E$59,E$12)</f>
        <v>0</v>
      </c>
      <c r="F23" s="731">
        <f>SUMIFS('Table 2E - Coinsurance Details'!$K$10:$K$59,'Table 2E - Coinsurance Details'!$D$10:$D$59,$A23,'Table 2E - Coinsurance Details'!$E$10:$E$59,F$12)</f>
        <v>0</v>
      </c>
      <c r="G23" s="731">
        <f>SUMIFS('Table 2E - Coinsurance Details'!$K$10:$K$59,'Table 2E - Coinsurance Details'!$D$10:$D$59,$A23,'Table 2E - Coinsurance Details'!$E$10:$E$59,G$12)</f>
        <v>0</v>
      </c>
      <c r="H23" s="731">
        <f>SUMIFS('Table 2E - Coinsurance Details'!$K$10:$K$59,'Table 2E - Coinsurance Details'!$D$10:$D$59,$A23,'Table 2E - Coinsurance Details'!$E$10:$E$59,H$12)</f>
        <v>0</v>
      </c>
    </row>
    <row r="24" spans="1:8" ht="13.2" x14ac:dyDescent="0.25">
      <c r="A24" s="400">
        <v>5</v>
      </c>
      <c r="B24" s="36" t="s">
        <v>568</v>
      </c>
      <c r="C24" s="731">
        <f>SUMIF('Table 2E - Coinsurance Details'!$D$10:$D$59,$A24,'Table 2E - Coinsurance Details'!$K$10:$K$59)</f>
        <v>0</v>
      </c>
      <c r="D24" s="731">
        <f>SUMIFS('Table 2E - Coinsurance Details'!$K$10:$K$59,'Table 2E - Coinsurance Details'!$D$10:$D$59,$A24,'Table 2E - Coinsurance Details'!$E$10:$E$59,D$12)</f>
        <v>0</v>
      </c>
      <c r="E24" s="731">
        <f>SUMIFS('Table 2E - Coinsurance Details'!$K$10:$K$59,'Table 2E - Coinsurance Details'!$D$10:$D$59,$A24,'Table 2E - Coinsurance Details'!$E$10:$E$59,E$12)</f>
        <v>0</v>
      </c>
      <c r="F24" s="731">
        <f>SUMIFS('Table 2E - Coinsurance Details'!$K$10:$K$59,'Table 2E - Coinsurance Details'!$D$10:$D$59,$A24,'Table 2E - Coinsurance Details'!$E$10:$E$59,F$12)</f>
        <v>0</v>
      </c>
      <c r="G24" s="731">
        <f>SUMIFS('Table 2E - Coinsurance Details'!$K$10:$K$59,'Table 2E - Coinsurance Details'!$D$10:$D$59,$A24,'Table 2E - Coinsurance Details'!$E$10:$E$59,G$12)</f>
        <v>0</v>
      </c>
      <c r="H24" s="731">
        <f>SUMIFS('Table 2E - Coinsurance Details'!$K$10:$K$59,'Table 2E - Coinsurance Details'!$D$10:$D$59,$A24,'Table 2E - Coinsurance Details'!$E$10:$E$59,H$12)</f>
        <v>0</v>
      </c>
    </row>
    <row r="25" spans="1:8" ht="13.2" x14ac:dyDescent="0.25">
      <c r="A25" s="593">
        <v>3</v>
      </c>
      <c r="B25" s="729" t="s">
        <v>593</v>
      </c>
      <c r="C25" s="730">
        <f t="shared" ref="C25" si="2">SUM(C26:C30)</f>
        <v>0</v>
      </c>
      <c r="D25" s="730">
        <f>SUM(D26:D30)</f>
        <v>0</v>
      </c>
      <c r="E25" s="730">
        <f>SUM(E26:E30)</f>
        <v>0</v>
      </c>
      <c r="F25" s="730">
        <f>SUM(F26:F30)</f>
        <v>0</v>
      </c>
      <c r="G25" s="730">
        <f>SUM(G26:G30)</f>
        <v>0</v>
      </c>
      <c r="H25" s="730">
        <f>SUM(H26:H30)</f>
        <v>0</v>
      </c>
    </row>
    <row r="26" spans="1:8" ht="13.2" x14ac:dyDescent="0.25">
      <c r="A26" s="593"/>
      <c r="B26" s="36" t="s">
        <v>296</v>
      </c>
      <c r="C26" s="706"/>
      <c r="D26" s="706"/>
      <c r="E26" s="706"/>
      <c r="F26" s="706"/>
      <c r="G26" s="706"/>
      <c r="H26" s="706"/>
    </row>
    <row r="27" spans="1:8" ht="13.2" x14ac:dyDescent="0.25">
      <c r="A27" s="593"/>
      <c r="B27" s="36" t="s">
        <v>277</v>
      </c>
      <c r="C27" s="706"/>
      <c r="D27" s="706"/>
      <c r="E27" s="706"/>
      <c r="F27" s="706"/>
      <c r="G27" s="706"/>
      <c r="H27" s="706"/>
    </row>
    <row r="28" spans="1:8" ht="13.2" x14ac:dyDescent="0.25">
      <c r="A28" s="593"/>
      <c r="B28" s="37" t="s">
        <v>278</v>
      </c>
      <c r="C28" s="706"/>
      <c r="D28" s="706"/>
      <c r="E28" s="706"/>
      <c r="F28" s="706"/>
      <c r="G28" s="706"/>
      <c r="H28" s="706"/>
    </row>
    <row r="29" spans="1:8" ht="13.2" x14ac:dyDescent="0.25">
      <c r="A29" s="593"/>
      <c r="B29" s="37" t="s">
        <v>567</v>
      </c>
      <c r="C29" s="706"/>
      <c r="D29" s="706"/>
      <c r="E29" s="706"/>
      <c r="F29" s="706"/>
      <c r="G29" s="706"/>
      <c r="H29" s="706"/>
    </row>
    <row r="30" spans="1:8" ht="13.2" x14ac:dyDescent="0.25">
      <c r="A30" s="593"/>
      <c r="B30" s="36" t="s">
        <v>568</v>
      </c>
      <c r="C30" s="706"/>
      <c r="D30" s="706"/>
      <c r="E30" s="706"/>
      <c r="F30" s="706"/>
      <c r="G30" s="706"/>
      <c r="H30" s="706"/>
    </row>
    <row r="31" spans="1:8" ht="13.2" x14ac:dyDescent="0.25">
      <c r="A31" s="594"/>
      <c r="B31" s="594"/>
      <c r="C31" s="685"/>
      <c r="D31" s="724"/>
      <c r="E31" s="724"/>
      <c r="F31" s="724"/>
      <c r="G31" s="594"/>
      <c r="H31" s="594"/>
    </row>
    <row r="32" spans="1:8" ht="13.2" x14ac:dyDescent="0.25">
      <c r="A32" s="594"/>
      <c r="B32" s="399" t="s">
        <v>457</v>
      </c>
      <c r="C32" s="555">
        <f>SUM('Table 2E - Coinsurance Details'!J10:J59)-C13</f>
        <v>0</v>
      </c>
      <c r="D32" s="724"/>
      <c r="E32" s="724"/>
      <c r="F32" s="734"/>
      <c r="G32" s="594"/>
      <c r="H32" s="594"/>
    </row>
    <row r="33" spans="2:6" ht="13.2" x14ac:dyDescent="0.25">
      <c r="B33" s="399" t="s">
        <v>457</v>
      </c>
      <c r="C33" s="555">
        <f>SUM('Table 2E - Coinsurance Details'!K10:K59)-C19</f>
        <v>0</v>
      </c>
      <c r="D33" s="724"/>
      <c r="E33" s="724"/>
      <c r="F33" s="734"/>
    </row>
    <row r="34" spans="2:6" ht="13.2" x14ac:dyDescent="0.25">
      <c r="B34" s="399" t="s">
        <v>457</v>
      </c>
      <c r="C34" s="555">
        <f>('Table 2A - Liability Breakdown'!B22-'Table 2A - Liability Breakdown'!C22)-C25</f>
        <v>0</v>
      </c>
      <c r="D34" s="724"/>
      <c r="E34" s="724"/>
      <c r="F34" s="724"/>
    </row>
    <row r="35" spans="2:6" ht="13.2" x14ac:dyDescent="0.25">
      <c r="B35" s="399" t="s">
        <v>457</v>
      </c>
      <c r="C35" s="555">
        <f>SUM(E13:H13)-C13</f>
        <v>0</v>
      </c>
      <c r="D35" s="723"/>
      <c r="F35" s="594"/>
    </row>
    <row r="36" spans="2:6" ht="13.2" x14ac:dyDescent="0.25">
      <c r="B36" s="399" t="s">
        <v>457</v>
      </c>
      <c r="C36" s="555">
        <f>SUM(E19:H19)-C19</f>
        <v>0</v>
      </c>
      <c r="D36" s="723"/>
      <c r="F36" s="594"/>
    </row>
    <row r="37" spans="2:6" ht="13.2" x14ac:dyDescent="0.25">
      <c r="B37" s="399" t="s">
        <v>457</v>
      </c>
      <c r="C37" s="555">
        <f>SUM(E25:H25)-C25</f>
        <v>0</v>
      </c>
      <c r="D37" s="723"/>
      <c r="F37" s="594"/>
    </row>
    <row r="38" spans="2:6" ht="13.2" x14ac:dyDescent="0.25">
      <c r="B38" s="594"/>
      <c r="C38" s="594"/>
      <c r="D38" s="723"/>
      <c r="F38" s="594"/>
    </row>
    <row r="39" spans="2:6" ht="13.2" x14ac:dyDescent="0.25">
      <c r="B39" s="594"/>
      <c r="C39" s="594"/>
      <c r="D39" s="723"/>
      <c r="F39" s="594"/>
    </row>
    <row r="40" spans="2:6" ht="13.2" x14ac:dyDescent="0.25">
      <c r="B40" s="594"/>
      <c r="C40" s="594"/>
      <c r="D40" s="723"/>
      <c r="F40" s="594"/>
    </row>
    <row r="41" spans="2:6" ht="13.2" x14ac:dyDescent="0.25">
      <c r="B41" s="594"/>
      <c r="C41" s="594"/>
      <c r="D41" s="723"/>
      <c r="F41" s="594"/>
    </row>
    <row r="42" spans="2:6" ht="13.2" x14ac:dyDescent="0.25">
      <c r="B42" s="594"/>
      <c r="C42" s="594"/>
      <c r="D42" s="723"/>
      <c r="F42" s="594"/>
    </row>
    <row r="43" spans="2:6" ht="13.2" x14ac:dyDescent="0.25">
      <c r="B43" s="594"/>
      <c r="C43" s="594"/>
      <c r="D43" s="723"/>
      <c r="F43" s="594"/>
    </row>
    <row r="44" spans="2:6" ht="13.2" x14ac:dyDescent="0.25">
      <c r="B44" s="594"/>
      <c r="C44" s="594"/>
      <c r="D44" s="723"/>
      <c r="F44" s="594"/>
    </row>
    <row r="45" spans="2:6" ht="13.2" x14ac:dyDescent="0.25">
      <c r="B45" s="594"/>
      <c r="C45" s="594"/>
      <c r="D45" s="723"/>
      <c r="F45" s="594"/>
    </row>
    <row r="46" spans="2:6" ht="13.2" x14ac:dyDescent="0.25">
      <c r="B46" s="594"/>
      <c r="C46" s="594"/>
      <c r="D46" s="723"/>
      <c r="F46" s="594"/>
    </row>
    <row r="47" spans="2:6" ht="13.2" x14ac:dyDescent="0.25">
      <c r="B47" s="594"/>
      <c r="C47" s="594"/>
      <c r="D47" s="723"/>
      <c r="F47" s="594"/>
    </row>
    <row r="48" spans="2:6" ht="13.2" x14ac:dyDescent="0.25">
      <c r="B48" s="594"/>
      <c r="C48" s="594"/>
      <c r="D48" s="723"/>
      <c r="F48" s="594"/>
    </row>
    <row r="49" ht="13.2" x14ac:dyDescent="0.25"/>
    <row r="50" ht="13.2" x14ac:dyDescent="0.25"/>
    <row r="51" ht="13.2" x14ac:dyDescent="0.25"/>
    <row r="52" ht="13.2" x14ac:dyDescent="0.25"/>
    <row r="53" ht="13.2" x14ac:dyDescent="0.25"/>
    <row r="54" ht="13.2" x14ac:dyDescent="0.25"/>
    <row r="55" ht="13.2" x14ac:dyDescent="0.25"/>
    <row r="56" ht="13.2" x14ac:dyDescent="0.25"/>
    <row r="57" ht="13.2" x14ac:dyDescent="0.25"/>
    <row r="58" ht="13.2" x14ac:dyDescent="0.25"/>
    <row r="59" ht="13.2" x14ac:dyDescent="0.25"/>
    <row r="60" ht="13.2" x14ac:dyDescent="0.25"/>
    <row r="61" ht="13.2" x14ac:dyDescent="0.25"/>
    <row r="62" ht="13.2" x14ac:dyDescent="0.25"/>
    <row r="63" ht="13.2" x14ac:dyDescent="0.25"/>
    <row r="64" ht="13.2" x14ac:dyDescent="0.25"/>
    <row r="65" ht="13.2" x14ac:dyDescent="0.25"/>
    <row r="66" ht="13.2" x14ac:dyDescent="0.25"/>
    <row r="67" ht="13.2" x14ac:dyDescent="0.25"/>
    <row r="68" ht="13.2" x14ac:dyDescent="0.25"/>
    <row r="69" ht="13.2" x14ac:dyDescent="0.25"/>
    <row r="70" ht="13.2" x14ac:dyDescent="0.25"/>
    <row r="71" ht="13.2" x14ac:dyDescent="0.25"/>
    <row r="72" ht="13.2" x14ac:dyDescent="0.25"/>
    <row r="73" ht="13.2" x14ac:dyDescent="0.25"/>
    <row r="74" ht="13.2" x14ac:dyDescent="0.25"/>
    <row r="75" ht="13.2" x14ac:dyDescent="0.25"/>
    <row r="76" ht="13.2" x14ac:dyDescent="0.25"/>
    <row r="77" ht="13.2" x14ac:dyDescent="0.25"/>
    <row r="78" ht="13.2" x14ac:dyDescent="0.25"/>
    <row r="79" ht="13.2" x14ac:dyDescent="0.25"/>
    <row r="80" ht="13.2" x14ac:dyDescent="0.25"/>
    <row r="81" ht="13.2" x14ac:dyDescent="0.25"/>
    <row r="82" ht="13.2" x14ac:dyDescent="0.25"/>
    <row r="83" ht="13.2" x14ac:dyDescent="0.25"/>
    <row r="84" ht="13.2" x14ac:dyDescent="0.25"/>
    <row r="85" ht="13.2" x14ac:dyDescent="0.25"/>
    <row r="86" ht="13.2" x14ac:dyDescent="0.25"/>
    <row r="87" ht="13.2" x14ac:dyDescent="0.25"/>
    <row r="88" ht="13.2" x14ac:dyDescent="0.25"/>
    <row r="89" ht="13.2" x14ac:dyDescent="0.25"/>
    <row r="90" ht="13.2" x14ac:dyDescent="0.25"/>
    <row r="91" ht="13.2" x14ac:dyDescent="0.25"/>
    <row r="92" ht="13.2" x14ac:dyDescent="0.25"/>
    <row r="93" ht="13.2" x14ac:dyDescent="0.25"/>
    <row r="94" ht="13.2" x14ac:dyDescent="0.25"/>
    <row r="95" ht="13.2" x14ac:dyDescent="0.25"/>
    <row r="96" ht="13.2" x14ac:dyDescent="0.25"/>
    <row r="97" ht="13.2" x14ac:dyDescent="0.25"/>
    <row r="98" ht="13.2" x14ac:dyDescent="0.25"/>
    <row r="99" ht="13.2" x14ac:dyDescent="0.25"/>
    <row r="100" ht="13.2" x14ac:dyDescent="0.25"/>
    <row r="101" ht="13.2" x14ac:dyDescent="0.25"/>
    <row r="102" ht="13.2" x14ac:dyDescent="0.25"/>
    <row r="103" ht="13.2" x14ac:dyDescent="0.25"/>
    <row r="104" ht="13.2" x14ac:dyDescent="0.25"/>
    <row r="105" ht="13.2" x14ac:dyDescent="0.25"/>
    <row r="106" ht="13.2" x14ac:dyDescent="0.25"/>
    <row r="107" ht="13.2" x14ac:dyDescent="0.25"/>
    <row r="108" ht="13.2" x14ac:dyDescent="0.25"/>
    <row r="109" ht="13.2" x14ac:dyDescent="0.25"/>
    <row r="110" ht="13.2" x14ac:dyDescent="0.25"/>
    <row r="111" ht="13.2" x14ac:dyDescent="0.25"/>
    <row r="112" ht="13.2" x14ac:dyDescent="0.25"/>
    <row r="113" ht="13.2" x14ac:dyDescent="0.25"/>
    <row r="114" ht="13.2" x14ac:dyDescent="0.25"/>
    <row r="115" ht="13.2" x14ac:dyDescent="0.25"/>
    <row r="116" ht="13.2" x14ac:dyDescent="0.25"/>
    <row r="117" ht="13.2" x14ac:dyDescent="0.25"/>
    <row r="118" ht="13.2" x14ac:dyDescent="0.25"/>
    <row r="119" ht="13.2" x14ac:dyDescent="0.25"/>
    <row r="120" ht="13.2" x14ac:dyDescent="0.25"/>
    <row r="121" ht="13.2" x14ac:dyDescent="0.25"/>
    <row r="122" ht="13.2" x14ac:dyDescent="0.25"/>
    <row r="123" ht="13.2" x14ac:dyDescent="0.25"/>
    <row r="124" ht="13.2" x14ac:dyDescent="0.25"/>
    <row r="125" ht="13.2" x14ac:dyDescent="0.25"/>
    <row r="126" ht="13.2" x14ac:dyDescent="0.25"/>
    <row r="127" ht="13.2" x14ac:dyDescent="0.25"/>
    <row r="128" ht="13.2" x14ac:dyDescent="0.25"/>
    <row r="129" ht="13.2" x14ac:dyDescent="0.25"/>
    <row r="130" ht="13.2" x14ac:dyDescent="0.25"/>
    <row r="131" ht="13.2" x14ac:dyDescent="0.25"/>
    <row r="132" ht="13.2" x14ac:dyDescent="0.25"/>
    <row r="133" ht="13.2" x14ac:dyDescent="0.25"/>
    <row r="134" ht="13.2" x14ac:dyDescent="0.25"/>
    <row r="135" ht="13.2" x14ac:dyDescent="0.25"/>
    <row r="136" ht="13.2" x14ac:dyDescent="0.25"/>
    <row r="137" ht="13.2" x14ac:dyDescent="0.25"/>
    <row r="138" ht="13.2" x14ac:dyDescent="0.25"/>
    <row r="139" ht="13.2" x14ac:dyDescent="0.25"/>
    <row r="140" ht="13.2" x14ac:dyDescent="0.25"/>
    <row r="141" ht="13.2" x14ac:dyDescent="0.25"/>
    <row r="142" ht="13.2" x14ac:dyDescent="0.25"/>
    <row r="143" ht="13.2" x14ac:dyDescent="0.25"/>
    <row r="144" ht="13.2" x14ac:dyDescent="0.25"/>
    <row r="145" ht="13.2" x14ac:dyDescent="0.25"/>
    <row r="146" ht="13.2" x14ac:dyDescent="0.25"/>
    <row r="147" ht="13.2" x14ac:dyDescent="0.25"/>
    <row r="148" ht="13.2" x14ac:dyDescent="0.25"/>
    <row r="149" ht="13.2" x14ac:dyDescent="0.25"/>
    <row r="150" ht="13.2" x14ac:dyDescent="0.25"/>
    <row r="151" ht="13.2" x14ac:dyDescent="0.25"/>
    <row r="152" ht="13.2" x14ac:dyDescent="0.25"/>
    <row r="153" ht="13.2" x14ac:dyDescent="0.25"/>
    <row r="154" ht="13.2" x14ac:dyDescent="0.25"/>
    <row r="155" ht="13.2" x14ac:dyDescent="0.25"/>
    <row r="156" ht="13.2" x14ac:dyDescent="0.25"/>
    <row r="157" ht="13.2" x14ac:dyDescent="0.25"/>
    <row r="158" ht="13.2" x14ac:dyDescent="0.25"/>
    <row r="159" ht="13.2" x14ac:dyDescent="0.25"/>
    <row r="160" ht="13.2" x14ac:dyDescent="0.25"/>
    <row r="161" ht="13.2" x14ac:dyDescent="0.25"/>
    <row r="162" ht="13.2" x14ac:dyDescent="0.25"/>
    <row r="163" ht="13.2" x14ac:dyDescent="0.25"/>
    <row r="164" ht="13.2" x14ac:dyDescent="0.25"/>
    <row r="165" ht="13.2" x14ac:dyDescent="0.25"/>
    <row r="166" ht="13.2" x14ac:dyDescent="0.25"/>
    <row r="167" ht="13.2" x14ac:dyDescent="0.25"/>
    <row r="168" ht="13.2" x14ac:dyDescent="0.25"/>
    <row r="169" ht="13.2" x14ac:dyDescent="0.25"/>
    <row r="170" ht="13.2" x14ac:dyDescent="0.25"/>
    <row r="171" ht="13.2" x14ac:dyDescent="0.25"/>
    <row r="172" ht="13.2" x14ac:dyDescent="0.25"/>
    <row r="173" ht="13.2" x14ac:dyDescent="0.25"/>
    <row r="174" ht="13.2" x14ac:dyDescent="0.25"/>
    <row r="175" ht="13.2" x14ac:dyDescent="0.25"/>
    <row r="176" ht="13.2" x14ac:dyDescent="0.25"/>
    <row r="177" ht="13.2" x14ac:dyDescent="0.25"/>
    <row r="178" ht="13.2" x14ac:dyDescent="0.25"/>
    <row r="179" ht="13.2" x14ac:dyDescent="0.25"/>
    <row r="180" ht="13.2" x14ac:dyDescent="0.25"/>
    <row r="181" ht="13.2" x14ac:dyDescent="0.25"/>
    <row r="182" ht="13.2" x14ac:dyDescent="0.25"/>
    <row r="183" ht="13.2" x14ac:dyDescent="0.25"/>
    <row r="184" ht="13.2" x14ac:dyDescent="0.25"/>
    <row r="185" ht="13.2" x14ac:dyDescent="0.25"/>
    <row r="186" ht="13.2" x14ac:dyDescent="0.25"/>
    <row r="187" ht="13.2" x14ac:dyDescent="0.25"/>
    <row r="188" ht="13.2" x14ac:dyDescent="0.25"/>
    <row r="189" ht="13.2" x14ac:dyDescent="0.25"/>
    <row r="190" ht="13.2" x14ac:dyDescent="0.25"/>
    <row r="191" ht="13.2" x14ac:dyDescent="0.25"/>
    <row r="192" ht="13.2" x14ac:dyDescent="0.25"/>
    <row r="193" ht="13.2" x14ac:dyDescent="0.25"/>
    <row r="194" ht="13.2" x14ac:dyDescent="0.25"/>
    <row r="195" ht="13.2" x14ac:dyDescent="0.25"/>
    <row r="196" ht="13.2" x14ac:dyDescent="0.25"/>
    <row r="197" ht="13.2" x14ac:dyDescent="0.25"/>
    <row r="198" ht="13.2" x14ac:dyDescent="0.25"/>
    <row r="199" ht="13.2" x14ac:dyDescent="0.25"/>
    <row r="200" ht="13.2" x14ac:dyDescent="0.25"/>
    <row r="201" ht="13.2" x14ac:dyDescent="0.25"/>
    <row r="202" ht="13.2" x14ac:dyDescent="0.25"/>
    <row r="203" ht="13.2" x14ac:dyDescent="0.25"/>
    <row r="204" ht="13.2" x14ac:dyDescent="0.25"/>
    <row r="205" ht="13.2" x14ac:dyDescent="0.25"/>
    <row r="206" ht="13.2" x14ac:dyDescent="0.25"/>
    <row r="207" ht="13.2" x14ac:dyDescent="0.25"/>
    <row r="208" ht="13.2" x14ac:dyDescent="0.25"/>
    <row r="209" ht="13.2" x14ac:dyDescent="0.25"/>
    <row r="210" ht="13.2" x14ac:dyDescent="0.25"/>
    <row r="211" ht="13.2" x14ac:dyDescent="0.25"/>
    <row r="212" ht="13.2" x14ac:dyDescent="0.25"/>
    <row r="213" ht="13.2" x14ac:dyDescent="0.25"/>
    <row r="214" ht="13.2" x14ac:dyDescent="0.25"/>
    <row r="215" ht="13.2" x14ac:dyDescent="0.25"/>
    <row r="216" ht="13.2" x14ac:dyDescent="0.25"/>
    <row r="217" ht="13.2" x14ac:dyDescent="0.25"/>
    <row r="218" ht="13.2" x14ac:dyDescent="0.25"/>
    <row r="219" ht="13.2" x14ac:dyDescent="0.25"/>
    <row r="220" ht="13.2" x14ac:dyDescent="0.25"/>
    <row r="221" ht="13.2" x14ac:dyDescent="0.25"/>
    <row r="222" ht="13.2" x14ac:dyDescent="0.25"/>
    <row r="223" ht="13.2" x14ac:dyDescent="0.25"/>
    <row r="224" ht="13.2" x14ac:dyDescent="0.25"/>
    <row r="225" ht="13.2" x14ac:dyDescent="0.25"/>
    <row r="226" ht="13.2" x14ac:dyDescent="0.25"/>
    <row r="227" ht="13.2" x14ac:dyDescent="0.25"/>
    <row r="228" ht="13.2" x14ac:dyDescent="0.25"/>
    <row r="229" ht="13.2" x14ac:dyDescent="0.25"/>
    <row r="230" ht="13.2" x14ac:dyDescent="0.25"/>
    <row r="231" ht="13.2" x14ac:dyDescent="0.25"/>
    <row r="232" ht="13.2" x14ac:dyDescent="0.25"/>
    <row r="233" ht="13.2" x14ac:dyDescent="0.25"/>
    <row r="234" ht="13.2" x14ac:dyDescent="0.25"/>
    <row r="235" ht="13.2" x14ac:dyDescent="0.25"/>
    <row r="236" ht="13.2" x14ac:dyDescent="0.25"/>
    <row r="237" ht="13.2" x14ac:dyDescent="0.25"/>
    <row r="238" ht="13.2" x14ac:dyDescent="0.25"/>
    <row r="239" ht="13.2" x14ac:dyDescent="0.25"/>
    <row r="240" ht="13.2" x14ac:dyDescent="0.25"/>
    <row r="241" ht="13.2" x14ac:dyDescent="0.25"/>
    <row r="242" ht="13.2" x14ac:dyDescent="0.25"/>
    <row r="243" ht="13.2" x14ac:dyDescent="0.25"/>
    <row r="244" ht="13.2" x14ac:dyDescent="0.25"/>
    <row r="245" ht="13.2" x14ac:dyDescent="0.25"/>
    <row r="246" ht="13.2" x14ac:dyDescent="0.25"/>
    <row r="247" ht="13.2" x14ac:dyDescent="0.25"/>
    <row r="248" ht="13.2" x14ac:dyDescent="0.25"/>
    <row r="249" ht="13.2" x14ac:dyDescent="0.25"/>
    <row r="250" ht="13.2" x14ac:dyDescent="0.25"/>
    <row r="251" ht="13.2" x14ac:dyDescent="0.25"/>
    <row r="252" ht="13.2" x14ac:dyDescent="0.25"/>
    <row r="253" ht="13.2" x14ac:dyDescent="0.25"/>
    <row r="254" ht="13.2" x14ac:dyDescent="0.25"/>
    <row r="255" ht="13.2" x14ac:dyDescent="0.25"/>
    <row r="256" ht="13.2" x14ac:dyDescent="0.25"/>
    <row r="257" ht="13.2" x14ac:dyDescent="0.25"/>
    <row r="258" ht="13.2" x14ac:dyDescent="0.25"/>
    <row r="259" ht="13.2" x14ac:dyDescent="0.25"/>
    <row r="260" ht="13.2" x14ac:dyDescent="0.25"/>
    <row r="261" ht="13.2" x14ac:dyDescent="0.25"/>
    <row r="262" ht="13.2" x14ac:dyDescent="0.25"/>
    <row r="263" ht="13.2" x14ac:dyDescent="0.25"/>
    <row r="264" ht="13.2" x14ac:dyDescent="0.25"/>
    <row r="265" ht="13.2" x14ac:dyDescent="0.25"/>
    <row r="266" ht="13.2" x14ac:dyDescent="0.25"/>
    <row r="267" ht="13.2" x14ac:dyDescent="0.25"/>
    <row r="268" ht="13.2" x14ac:dyDescent="0.25"/>
    <row r="269" ht="13.2" x14ac:dyDescent="0.25"/>
    <row r="270" ht="13.2" x14ac:dyDescent="0.25"/>
    <row r="271" ht="13.2" x14ac:dyDescent="0.25"/>
    <row r="272" ht="13.2" x14ac:dyDescent="0.25"/>
    <row r="273" ht="13.2" x14ac:dyDescent="0.25"/>
    <row r="274" ht="13.2" x14ac:dyDescent="0.25"/>
    <row r="275" ht="13.2" x14ac:dyDescent="0.25"/>
    <row r="276" ht="13.2" x14ac:dyDescent="0.25"/>
    <row r="277" ht="13.2" x14ac:dyDescent="0.25"/>
    <row r="278" ht="13.2" x14ac:dyDescent="0.25"/>
    <row r="279" ht="13.2" x14ac:dyDescent="0.25"/>
    <row r="280" ht="13.2" x14ac:dyDescent="0.25"/>
    <row r="281" ht="13.2" x14ac:dyDescent="0.25"/>
    <row r="282" ht="13.2" x14ac:dyDescent="0.25"/>
    <row r="283" ht="13.2" x14ac:dyDescent="0.25"/>
    <row r="284" ht="13.2" x14ac:dyDescent="0.25"/>
    <row r="285" ht="13.2" x14ac:dyDescent="0.25"/>
    <row r="286" ht="13.2" x14ac:dyDescent="0.25"/>
    <row r="287" ht="13.2" x14ac:dyDescent="0.25"/>
    <row r="288" ht="13.2" x14ac:dyDescent="0.25"/>
    <row r="289" ht="13.2" x14ac:dyDescent="0.25"/>
    <row r="290" ht="13.2" x14ac:dyDescent="0.25"/>
    <row r="291" ht="13.2" x14ac:dyDescent="0.25"/>
    <row r="292" ht="13.2" x14ac:dyDescent="0.25"/>
    <row r="293" ht="13.2" x14ac:dyDescent="0.25"/>
    <row r="294" ht="13.2" x14ac:dyDescent="0.25"/>
    <row r="295" ht="13.2" x14ac:dyDescent="0.25"/>
    <row r="296" ht="13.2" x14ac:dyDescent="0.25"/>
    <row r="297" ht="13.2" x14ac:dyDescent="0.25"/>
    <row r="298" ht="13.2" x14ac:dyDescent="0.25"/>
    <row r="299" ht="13.2" x14ac:dyDescent="0.25"/>
    <row r="300" ht="13.2" x14ac:dyDescent="0.25"/>
    <row r="301" ht="13.2" x14ac:dyDescent="0.25"/>
    <row r="302" ht="13.2" x14ac:dyDescent="0.25"/>
    <row r="303" ht="13.2" x14ac:dyDescent="0.25"/>
    <row r="304" ht="13.2" x14ac:dyDescent="0.25"/>
    <row r="305" ht="13.2" x14ac:dyDescent="0.25"/>
    <row r="306" ht="13.2" x14ac:dyDescent="0.25"/>
    <row r="307" ht="13.2" x14ac:dyDescent="0.25"/>
    <row r="308" ht="13.2" x14ac:dyDescent="0.25"/>
    <row r="309" ht="13.2" x14ac:dyDescent="0.25"/>
    <row r="310" ht="13.2" x14ac:dyDescent="0.25"/>
    <row r="311" ht="13.2" x14ac:dyDescent="0.25"/>
    <row r="312" ht="13.2" x14ac:dyDescent="0.25"/>
    <row r="313" ht="13.2" x14ac:dyDescent="0.25"/>
    <row r="314" ht="13.2" x14ac:dyDescent="0.25"/>
    <row r="315" ht="13.2" x14ac:dyDescent="0.25"/>
    <row r="316" ht="13.2" x14ac:dyDescent="0.25"/>
    <row r="317" ht="13.2" x14ac:dyDescent="0.25"/>
    <row r="318" ht="13.2" x14ac:dyDescent="0.25"/>
    <row r="319" ht="13.2" x14ac:dyDescent="0.25"/>
    <row r="320" ht="13.2" x14ac:dyDescent="0.25"/>
    <row r="321" ht="13.2" x14ac:dyDescent="0.25"/>
    <row r="322" ht="13.2" x14ac:dyDescent="0.25"/>
    <row r="323" ht="13.2" x14ac:dyDescent="0.25"/>
    <row r="324" ht="13.2" x14ac:dyDescent="0.25"/>
    <row r="325" ht="13.2" x14ac:dyDescent="0.25"/>
    <row r="326" ht="13.2" x14ac:dyDescent="0.25"/>
    <row r="327" ht="13.2" x14ac:dyDescent="0.25"/>
    <row r="328" ht="13.2" x14ac:dyDescent="0.25"/>
    <row r="329" ht="13.2" x14ac:dyDescent="0.25"/>
    <row r="330" ht="13.2" x14ac:dyDescent="0.25"/>
    <row r="331" ht="13.2" x14ac:dyDescent="0.25"/>
    <row r="332" ht="13.2" x14ac:dyDescent="0.25"/>
    <row r="333" ht="13.2" x14ac:dyDescent="0.25"/>
    <row r="334" ht="13.2" x14ac:dyDescent="0.25"/>
    <row r="335" ht="13.2" x14ac:dyDescent="0.25"/>
    <row r="336" ht="13.2" x14ac:dyDescent="0.25"/>
    <row r="337" ht="13.2" x14ac:dyDescent="0.25"/>
    <row r="338" ht="13.2" x14ac:dyDescent="0.25"/>
    <row r="339" ht="13.2" x14ac:dyDescent="0.25"/>
    <row r="340" ht="13.2" x14ac:dyDescent="0.25"/>
    <row r="341" ht="13.2" x14ac:dyDescent="0.25"/>
    <row r="342" ht="13.2" x14ac:dyDescent="0.25"/>
    <row r="343" ht="13.2" x14ac:dyDescent="0.25"/>
    <row r="344" ht="13.2" x14ac:dyDescent="0.25"/>
    <row r="345" ht="13.2" x14ac:dyDescent="0.25"/>
    <row r="346" ht="13.2" x14ac:dyDescent="0.25"/>
    <row r="347" ht="13.2" x14ac:dyDescent="0.25"/>
    <row r="348" ht="13.2" x14ac:dyDescent="0.25"/>
    <row r="349" ht="13.2" x14ac:dyDescent="0.25"/>
    <row r="350" ht="13.2" x14ac:dyDescent="0.25"/>
    <row r="351" ht="13.2" x14ac:dyDescent="0.25"/>
    <row r="352" ht="13.2" x14ac:dyDescent="0.25"/>
    <row r="353" ht="13.2" x14ac:dyDescent="0.25"/>
    <row r="354" ht="13.2" x14ac:dyDescent="0.25"/>
    <row r="355" ht="13.2" x14ac:dyDescent="0.25"/>
    <row r="356" ht="13.2" x14ac:dyDescent="0.25"/>
    <row r="357" ht="13.2" x14ac:dyDescent="0.25"/>
    <row r="358" ht="13.2" x14ac:dyDescent="0.25"/>
    <row r="359" ht="13.2" x14ac:dyDescent="0.25"/>
    <row r="360" ht="13.2" x14ac:dyDescent="0.25"/>
    <row r="361" ht="13.2" x14ac:dyDescent="0.25"/>
    <row r="362" ht="13.2" x14ac:dyDescent="0.25"/>
    <row r="363" ht="13.2" x14ac:dyDescent="0.25"/>
    <row r="364" ht="13.2" x14ac:dyDescent="0.25"/>
    <row r="365" ht="13.2" x14ac:dyDescent="0.25"/>
    <row r="366" ht="13.2" x14ac:dyDescent="0.25"/>
    <row r="367" ht="13.2" x14ac:dyDescent="0.25"/>
    <row r="368" ht="13.2" x14ac:dyDescent="0.25"/>
    <row r="369" ht="13.2" x14ac:dyDescent="0.25"/>
    <row r="370" ht="13.2" x14ac:dyDescent="0.25"/>
    <row r="371" ht="13.2" x14ac:dyDescent="0.25"/>
    <row r="372" ht="13.2" x14ac:dyDescent="0.25"/>
    <row r="373" ht="13.2" x14ac:dyDescent="0.25"/>
    <row r="374" ht="13.2" x14ac:dyDescent="0.25"/>
    <row r="375" ht="13.2" x14ac:dyDescent="0.25"/>
    <row r="376" ht="13.2" x14ac:dyDescent="0.25"/>
    <row r="377" ht="13.2" x14ac:dyDescent="0.25"/>
    <row r="378" ht="13.2" x14ac:dyDescent="0.25"/>
    <row r="379" ht="13.2" x14ac:dyDescent="0.25"/>
    <row r="380" ht="13.2" x14ac:dyDescent="0.25"/>
    <row r="381" ht="13.2" x14ac:dyDescent="0.25"/>
    <row r="382" ht="13.2" x14ac:dyDescent="0.25"/>
    <row r="383" ht="13.2" x14ac:dyDescent="0.25"/>
    <row r="384" ht="13.2" x14ac:dyDescent="0.25"/>
    <row r="385" ht="13.2" x14ac:dyDescent="0.25"/>
    <row r="386" ht="13.2" x14ac:dyDescent="0.25"/>
    <row r="387" ht="13.2" x14ac:dyDescent="0.25"/>
    <row r="388" ht="13.2" x14ac:dyDescent="0.25"/>
    <row r="389" ht="13.2" x14ac:dyDescent="0.25"/>
    <row r="390" ht="13.2" x14ac:dyDescent="0.25"/>
    <row r="391" ht="13.2" x14ac:dyDescent="0.25"/>
    <row r="392" ht="13.2" x14ac:dyDescent="0.25"/>
    <row r="393" ht="13.2" x14ac:dyDescent="0.25"/>
    <row r="394" ht="13.2" x14ac:dyDescent="0.25"/>
    <row r="395" ht="13.2" x14ac:dyDescent="0.25"/>
    <row r="396" ht="13.2" x14ac:dyDescent="0.25"/>
    <row r="397" ht="13.2" x14ac:dyDescent="0.25"/>
    <row r="398" ht="13.2" x14ac:dyDescent="0.25"/>
    <row r="399" ht="13.2" x14ac:dyDescent="0.25"/>
    <row r="400" ht="13.2" x14ac:dyDescent="0.25"/>
    <row r="401" ht="13.2" x14ac:dyDescent="0.25"/>
    <row r="402" ht="13.2" x14ac:dyDescent="0.25"/>
    <row r="403" ht="13.2" x14ac:dyDescent="0.25"/>
    <row r="404" ht="13.2" x14ac:dyDescent="0.25"/>
    <row r="405" ht="13.2" x14ac:dyDescent="0.25"/>
    <row r="406" ht="13.2" x14ac:dyDescent="0.25"/>
    <row r="407" ht="13.2" x14ac:dyDescent="0.25"/>
    <row r="408" ht="13.2" x14ac:dyDescent="0.25"/>
    <row r="409" ht="13.2" x14ac:dyDescent="0.25"/>
    <row r="410" ht="13.2" x14ac:dyDescent="0.25"/>
    <row r="411" ht="13.2" x14ac:dyDescent="0.25"/>
    <row r="412" ht="13.2" x14ac:dyDescent="0.25"/>
    <row r="413" ht="13.2" x14ac:dyDescent="0.25"/>
    <row r="414" ht="13.2" x14ac:dyDescent="0.25"/>
    <row r="415" ht="13.2" x14ac:dyDescent="0.25"/>
    <row r="416" ht="13.2" x14ac:dyDescent="0.25"/>
    <row r="417" ht="13.2" x14ac:dyDescent="0.25"/>
    <row r="418" ht="13.2" x14ac:dyDescent="0.25"/>
    <row r="419" ht="13.2" x14ac:dyDescent="0.25"/>
    <row r="420" ht="13.2" x14ac:dyDescent="0.25"/>
    <row r="421" ht="13.2" x14ac:dyDescent="0.25"/>
    <row r="422" ht="13.2" x14ac:dyDescent="0.25"/>
    <row r="423" ht="13.2" x14ac:dyDescent="0.25"/>
    <row r="424" ht="13.2" x14ac:dyDescent="0.25"/>
    <row r="425" ht="13.2" x14ac:dyDescent="0.25"/>
    <row r="426" ht="13.2" x14ac:dyDescent="0.25"/>
    <row r="427" ht="13.2" x14ac:dyDescent="0.25"/>
    <row r="428" ht="13.2" x14ac:dyDescent="0.25"/>
    <row r="429" ht="13.2" x14ac:dyDescent="0.25"/>
    <row r="430" ht="13.2" x14ac:dyDescent="0.25"/>
    <row r="431" ht="13.2" x14ac:dyDescent="0.25"/>
    <row r="432" ht="13.2" x14ac:dyDescent="0.25"/>
    <row r="433" ht="13.2" x14ac:dyDescent="0.25"/>
    <row r="434" ht="13.2" x14ac:dyDescent="0.25"/>
    <row r="435" ht="13.2" x14ac:dyDescent="0.25"/>
    <row r="436" ht="13.2" x14ac:dyDescent="0.25"/>
    <row r="437" ht="13.2" x14ac:dyDescent="0.25"/>
    <row r="438" ht="13.2" x14ac:dyDescent="0.25"/>
    <row r="439" ht="13.2" x14ac:dyDescent="0.25"/>
    <row r="440" ht="13.2" x14ac:dyDescent="0.25"/>
    <row r="441" ht="13.2" x14ac:dyDescent="0.25"/>
    <row r="442" ht="13.2" x14ac:dyDescent="0.25"/>
    <row r="443" ht="13.2" x14ac:dyDescent="0.25"/>
    <row r="444" ht="13.2" x14ac:dyDescent="0.25"/>
    <row r="445" ht="13.2" x14ac:dyDescent="0.25"/>
    <row r="446" ht="13.2" x14ac:dyDescent="0.25"/>
    <row r="447" ht="13.2" x14ac:dyDescent="0.25"/>
    <row r="448" ht="13.2" x14ac:dyDescent="0.25"/>
    <row r="449" ht="13.2" x14ac:dyDescent="0.25"/>
    <row r="450" ht="13.2" x14ac:dyDescent="0.25"/>
    <row r="451" ht="13.2" x14ac:dyDescent="0.25"/>
    <row r="452" ht="13.2" x14ac:dyDescent="0.25"/>
    <row r="453" ht="13.2" x14ac:dyDescent="0.25"/>
    <row r="454" ht="13.2" x14ac:dyDescent="0.25"/>
    <row r="455" ht="13.2" x14ac:dyDescent="0.25"/>
    <row r="456" ht="13.2" x14ac:dyDescent="0.25"/>
    <row r="457" ht="13.2" x14ac:dyDescent="0.25"/>
    <row r="458" ht="13.2" x14ac:dyDescent="0.25"/>
    <row r="459" ht="13.2" x14ac:dyDescent="0.25"/>
    <row r="460" ht="13.2" x14ac:dyDescent="0.25"/>
    <row r="461" ht="13.2" x14ac:dyDescent="0.25"/>
    <row r="462" ht="13.2" x14ac:dyDescent="0.25"/>
    <row r="463" ht="13.2" x14ac:dyDescent="0.25"/>
    <row r="464" ht="13.2" x14ac:dyDescent="0.25"/>
    <row r="465" ht="13.2" x14ac:dyDescent="0.25"/>
    <row r="466" ht="13.2" x14ac:dyDescent="0.25"/>
    <row r="467" ht="13.2" x14ac:dyDescent="0.25"/>
    <row r="468" ht="13.2" x14ac:dyDescent="0.25"/>
    <row r="469" ht="13.2" x14ac:dyDescent="0.25"/>
    <row r="470" ht="13.2" x14ac:dyDescent="0.25"/>
    <row r="471" ht="13.2" x14ac:dyDescent="0.25"/>
    <row r="472" ht="13.2" x14ac:dyDescent="0.25"/>
    <row r="473" ht="13.2" x14ac:dyDescent="0.25"/>
    <row r="474" ht="13.2" x14ac:dyDescent="0.25"/>
    <row r="475" ht="13.2" x14ac:dyDescent="0.25"/>
    <row r="476" ht="13.2" x14ac:dyDescent="0.25"/>
    <row r="477" ht="13.2" x14ac:dyDescent="0.25"/>
    <row r="478" ht="13.2" x14ac:dyDescent="0.25"/>
    <row r="479" ht="13.2" x14ac:dyDescent="0.25"/>
    <row r="480" ht="13.2" x14ac:dyDescent="0.25"/>
    <row r="481" ht="13.2" x14ac:dyDescent="0.25"/>
    <row r="482" ht="13.2" x14ac:dyDescent="0.25"/>
    <row r="483" ht="13.2" x14ac:dyDescent="0.25"/>
    <row r="484" ht="13.2" x14ac:dyDescent="0.25"/>
    <row r="485" ht="13.2" x14ac:dyDescent="0.25"/>
    <row r="486" ht="13.2" x14ac:dyDescent="0.25"/>
    <row r="487" ht="13.2" x14ac:dyDescent="0.25"/>
    <row r="488" ht="13.2" x14ac:dyDescent="0.25"/>
    <row r="489" ht="13.2" x14ac:dyDescent="0.25"/>
    <row r="490" ht="13.2" x14ac:dyDescent="0.25"/>
    <row r="491" ht="13.2" x14ac:dyDescent="0.25"/>
    <row r="492" ht="13.2" x14ac:dyDescent="0.25"/>
    <row r="493" ht="13.2" x14ac:dyDescent="0.25"/>
    <row r="494" ht="13.2" x14ac:dyDescent="0.25"/>
    <row r="495" ht="13.2" x14ac:dyDescent="0.25"/>
    <row r="496" ht="13.2" x14ac:dyDescent="0.25"/>
    <row r="497" ht="13.2" x14ac:dyDescent="0.25"/>
    <row r="498" ht="13.2" x14ac:dyDescent="0.25"/>
    <row r="499" ht="13.2" x14ac:dyDescent="0.25"/>
    <row r="500" ht="13.2" x14ac:dyDescent="0.25"/>
    <row r="501" ht="13.2" x14ac:dyDescent="0.25"/>
    <row r="502" ht="13.2" x14ac:dyDescent="0.25"/>
    <row r="503" ht="13.2" x14ac:dyDescent="0.25"/>
    <row r="504" ht="13.2" x14ac:dyDescent="0.25"/>
    <row r="505" ht="13.2" x14ac:dyDescent="0.25"/>
    <row r="506" ht="13.2" x14ac:dyDescent="0.25"/>
    <row r="507" ht="13.2" x14ac:dyDescent="0.25"/>
    <row r="508" ht="13.2" x14ac:dyDescent="0.25"/>
    <row r="509" ht="13.2" x14ac:dyDescent="0.25"/>
    <row r="510" ht="13.2" x14ac:dyDescent="0.25"/>
    <row r="511" ht="13.2" x14ac:dyDescent="0.25"/>
    <row r="512" ht="13.2" x14ac:dyDescent="0.25"/>
    <row r="513" ht="13.2" x14ac:dyDescent="0.25"/>
    <row r="514" ht="13.2" x14ac:dyDescent="0.25"/>
    <row r="515" ht="13.2" x14ac:dyDescent="0.25"/>
    <row r="516" ht="13.2" x14ac:dyDescent="0.25"/>
    <row r="517" ht="13.2" x14ac:dyDescent="0.25"/>
    <row r="518" ht="13.2" x14ac:dyDescent="0.25"/>
    <row r="519" ht="13.2" x14ac:dyDescent="0.25"/>
    <row r="520" ht="13.2" x14ac:dyDescent="0.25"/>
    <row r="521" ht="13.2" x14ac:dyDescent="0.25"/>
    <row r="522" ht="13.2" x14ac:dyDescent="0.25"/>
    <row r="523" ht="13.2" x14ac:dyDescent="0.25"/>
    <row r="524" ht="13.2" x14ac:dyDescent="0.25"/>
    <row r="525" ht="13.2" x14ac:dyDescent="0.25"/>
    <row r="526" ht="13.2" x14ac:dyDescent="0.25"/>
    <row r="527" ht="13.2" x14ac:dyDescent="0.25"/>
    <row r="528" ht="13.2" x14ac:dyDescent="0.25"/>
    <row r="529" ht="13.2" x14ac:dyDescent="0.25"/>
    <row r="530" ht="13.2" x14ac:dyDescent="0.25"/>
    <row r="531" ht="13.2" x14ac:dyDescent="0.25"/>
    <row r="532" ht="13.2" x14ac:dyDescent="0.25"/>
    <row r="533" ht="13.2" x14ac:dyDescent="0.25"/>
    <row r="534" ht="13.2" x14ac:dyDescent="0.25"/>
    <row r="535" ht="13.2" x14ac:dyDescent="0.25"/>
    <row r="536" ht="13.2" x14ac:dyDescent="0.25"/>
    <row r="537" ht="13.2" x14ac:dyDescent="0.25"/>
    <row r="538" ht="13.2" x14ac:dyDescent="0.25"/>
    <row r="539" ht="13.2" x14ac:dyDescent="0.25"/>
    <row r="540" ht="13.2" x14ac:dyDescent="0.25"/>
    <row r="541" ht="13.2" x14ac:dyDescent="0.25"/>
    <row r="542" ht="13.2" x14ac:dyDescent="0.25"/>
    <row r="543" ht="13.2" x14ac:dyDescent="0.25"/>
    <row r="544" ht="13.2" x14ac:dyDescent="0.25"/>
    <row r="545" ht="13.2" x14ac:dyDescent="0.25"/>
    <row r="546" ht="13.2" x14ac:dyDescent="0.25"/>
    <row r="547" ht="13.2" x14ac:dyDescent="0.25"/>
    <row r="548" ht="13.2" x14ac:dyDescent="0.25"/>
    <row r="549" ht="13.2" x14ac:dyDescent="0.25"/>
    <row r="550" ht="13.2" x14ac:dyDescent="0.25"/>
    <row r="551" ht="13.2" x14ac:dyDescent="0.25"/>
    <row r="552" ht="13.2" x14ac:dyDescent="0.25"/>
    <row r="553" ht="13.2" x14ac:dyDescent="0.25"/>
    <row r="554" ht="13.2" x14ac:dyDescent="0.25"/>
    <row r="555" ht="13.2" x14ac:dyDescent="0.25"/>
    <row r="556" ht="13.2" x14ac:dyDescent="0.25"/>
    <row r="557" ht="13.2" x14ac:dyDescent="0.25"/>
    <row r="558" ht="13.2" x14ac:dyDescent="0.25"/>
    <row r="559" ht="13.2" x14ac:dyDescent="0.25"/>
    <row r="560" ht="13.2" x14ac:dyDescent="0.25"/>
    <row r="561" ht="13.2" x14ac:dyDescent="0.25"/>
    <row r="562" ht="13.2" x14ac:dyDescent="0.25"/>
    <row r="563" ht="13.2" x14ac:dyDescent="0.25"/>
    <row r="564" ht="13.2" x14ac:dyDescent="0.25"/>
    <row r="565" ht="13.2" x14ac:dyDescent="0.25"/>
    <row r="566" ht="13.2" x14ac:dyDescent="0.25"/>
    <row r="567" ht="13.2" x14ac:dyDescent="0.25"/>
    <row r="568" ht="13.2" x14ac:dyDescent="0.25"/>
    <row r="569" ht="13.2" x14ac:dyDescent="0.25"/>
    <row r="570" ht="13.2" x14ac:dyDescent="0.25"/>
    <row r="571" ht="13.2" x14ac:dyDescent="0.25"/>
    <row r="572" ht="13.2" x14ac:dyDescent="0.25"/>
    <row r="573" ht="13.2" x14ac:dyDescent="0.25"/>
    <row r="574" ht="13.2" x14ac:dyDescent="0.25"/>
    <row r="575" ht="13.2" x14ac:dyDescent="0.25"/>
    <row r="576" ht="13.2" x14ac:dyDescent="0.25"/>
    <row r="577" ht="13.2" x14ac:dyDescent="0.25"/>
    <row r="578" ht="13.2" x14ac:dyDescent="0.25"/>
    <row r="579" ht="13.2" x14ac:dyDescent="0.25"/>
    <row r="580" ht="13.2" x14ac:dyDescent="0.25"/>
    <row r="581" ht="13.2" x14ac:dyDescent="0.25"/>
    <row r="582" ht="13.2" x14ac:dyDescent="0.25"/>
    <row r="583" ht="13.2" x14ac:dyDescent="0.25"/>
    <row r="584" ht="13.2" x14ac:dyDescent="0.25"/>
    <row r="585" ht="13.2" x14ac:dyDescent="0.25"/>
    <row r="586" ht="13.2" x14ac:dyDescent="0.25"/>
    <row r="587" ht="13.2" x14ac:dyDescent="0.25"/>
    <row r="588" ht="13.2" x14ac:dyDescent="0.25"/>
    <row r="589" ht="13.2" x14ac:dyDescent="0.25"/>
    <row r="590" ht="13.2" x14ac:dyDescent="0.25"/>
    <row r="591" ht="13.2" x14ac:dyDescent="0.25"/>
    <row r="592" ht="13.2" x14ac:dyDescent="0.25"/>
    <row r="593" ht="13.2" x14ac:dyDescent="0.25"/>
    <row r="594" ht="13.2" x14ac:dyDescent="0.25"/>
    <row r="595" ht="13.2" x14ac:dyDescent="0.25"/>
    <row r="596" ht="13.2" x14ac:dyDescent="0.25"/>
    <row r="597" ht="13.2" x14ac:dyDescent="0.25"/>
    <row r="598" ht="13.2" x14ac:dyDescent="0.25"/>
    <row r="599" ht="13.2" x14ac:dyDescent="0.25"/>
    <row r="600" ht="13.2" x14ac:dyDescent="0.25"/>
  </sheetData>
  <mergeCells count="2">
    <mergeCell ref="A1:F1"/>
    <mergeCell ref="C11:H11"/>
  </mergeCells>
  <pageMargins left="0.7" right="0.7" top="0.75" bottom="0.75" header="0.3" footer="0.3"/>
  <pageSetup orientation="portrait" r:id="rId1"/>
  <headerFooter>
    <oddFooter>&amp;L&amp;1#&amp;"Calibri"&amp;10&amp;K000000John Keells Group - Confidential</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3A6F9-D453-4D25-A618-4B73A82F1BE3}">
  <sheetPr>
    <tabColor rgb="FFFF0000"/>
  </sheetPr>
  <dimension ref="A1:Q60"/>
  <sheetViews>
    <sheetView showGridLines="0" zoomScale="85" zoomScaleNormal="85" workbookViewId="0">
      <selection sqref="A1:F1"/>
    </sheetView>
  </sheetViews>
  <sheetFormatPr defaultColWidth="9.44140625" defaultRowHeight="13.2" x14ac:dyDescent="0.25"/>
  <cols>
    <col min="1" max="1" width="9.44140625" style="13"/>
    <col min="2" max="2" width="23.5546875" style="13" customWidth="1"/>
    <col min="3" max="5" width="12.44140625" style="13" customWidth="1"/>
    <col min="6" max="6" width="20.44140625" style="98" customWidth="1"/>
    <col min="7" max="7" width="16.44140625" style="98" customWidth="1"/>
    <col min="8" max="8" width="13.44140625" style="98" customWidth="1"/>
    <col min="9" max="9" width="14.44140625" style="98" customWidth="1"/>
    <col min="10" max="11" width="23.5546875" style="98" customWidth="1"/>
    <col min="12" max="12" width="21.5546875" style="98" customWidth="1"/>
    <col min="13" max="13" width="9.44140625" style="13"/>
    <col min="14" max="14" width="20.88671875" style="13" customWidth="1"/>
    <col min="15" max="15" width="21.88671875" style="13" customWidth="1"/>
    <col min="16" max="16" width="9.44140625" style="13"/>
    <col min="17" max="17" width="20.5546875" style="13" customWidth="1"/>
    <col min="18" max="16384" width="9.44140625" style="13"/>
  </cols>
  <sheetData>
    <row r="1" spans="1:17" x14ac:dyDescent="0.25">
      <c r="A1" s="1010" t="s">
        <v>594</v>
      </c>
      <c r="B1" s="1010"/>
      <c r="C1" s="1010"/>
      <c r="D1" s="1010"/>
      <c r="E1" s="1010"/>
      <c r="F1" s="1010"/>
      <c r="G1" s="594"/>
      <c r="H1" s="594"/>
      <c r="I1" s="594"/>
      <c r="J1" s="594"/>
      <c r="K1" s="594"/>
      <c r="L1" s="594"/>
      <c r="M1" s="594"/>
      <c r="N1" s="594"/>
      <c r="O1" s="594"/>
      <c r="P1" s="594"/>
      <c r="Q1" s="594"/>
    </row>
    <row r="2" spans="1:17" x14ac:dyDescent="0.25">
      <c r="A2" s="103" t="s">
        <v>518</v>
      </c>
      <c r="B2" s="594"/>
      <c r="C2" s="594"/>
      <c r="D2" s="594"/>
      <c r="E2" s="594"/>
      <c r="F2" s="594"/>
      <c r="G2" s="594"/>
      <c r="H2" s="594"/>
      <c r="I2" s="594"/>
      <c r="J2" s="594"/>
      <c r="K2" s="594"/>
      <c r="L2" s="594"/>
      <c r="M2" s="594"/>
      <c r="N2" s="594"/>
      <c r="O2" s="594"/>
      <c r="P2" s="594"/>
      <c r="Q2" s="594"/>
    </row>
    <row r="3" spans="1:17" x14ac:dyDescent="0.25">
      <c r="A3" s="594" t="s">
        <v>253</v>
      </c>
      <c r="B3" s="594"/>
      <c r="C3" s="594"/>
      <c r="D3" s="594"/>
      <c r="E3" s="594"/>
      <c r="F3" s="594"/>
      <c r="G3" s="594"/>
      <c r="H3" s="594"/>
      <c r="I3" s="594"/>
      <c r="J3" s="594"/>
      <c r="K3" s="594"/>
      <c r="L3" s="594"/>
      <c r="M3" s="594"/>
      <c r="N3" s="594"/>
      <c r="O3" s="594"/>
      <c r="P3" s="594"/>
      <c r="Q3" s="594"/>
    </row>
    <row r="4" spans="1:17" x14ac:dyDescent="0.25">
      <c r="A4" s="594" t="s">
        <v>530</v>
      </c>
      <c r="B4" s="594"/>
      <c r="C4" s="594"/>
      <c r="D4" s="594"/>
      <c r="E4" s="594"/>
      <c r="F4" s="594"/>
      <c r="G4" s="594"/>
      <c r="H4" s="594"/>
      <c r="I4" s="594"/>
      <c r="J4" s="594"/>
      <c r="K4" s="594"/>
      <c r="L4" s="594"/>
      <c r="M4" s="594"/>
      <c r="N4" s="594"/>
      <c r="O4" s="594"/>
      <c r="P4" s="594"/>
      <c r="Q4" s="594"/>
    </row>
    <row r="5" spans="1:17" x14ac:dyDescent="0.25">
      <c r="A5" s="594"/>
      <c r="B5" s="594"/>
      <c r="C5" s="594"/>
      <c r="D5" s="160" t="s">
        <v>43</v>
      </c>
      <c r="E5" s="160"/>
      <c r="F5" s="594"/>
      <c r="G5" s="594"/>
      <c r="H5" s="594"/>
      <c r="I5" s="594"/>
      <c r="J5" s="594"/>
      <c r="K5" s="594"/>
      <c r="L5" s="594"/>
      <c r="M5" s="594"/>
      <c r="N5" s="594"/>
      <c r="O5" s="594"/>
      <c r="P5" s="594"/>
      <c r="Q5" s="594"/>
    </row>
    <row r="6" spans="1:17" x14ac:dyDescent="0.25">
      <c r="A6" s="594"/>
      <c r="B6" s="594"/>
      <c r="C6" s="594"/>
      <c r="D6" s="594"/>
      <c r="E6" s="594"/>
      <c r="F6" s="594"/>
      <c r="G6" s="594"/>
      <c r="H6" s="594"/>
      <c r="I6" s="594"/>
      <c r="J6" s="594"/>
      <c r="K6" s="594"/>
      <c r="L6" s="594"/>
      <c r="M6" s="594"/>
      <c r="N6" s="594"/>
      <c r="O6" s="594"/>
      <c r="P6" s="594"/>
      <c r="Q6" s="594"/>
    </row>
    <row r="7" spans="1:17" s="157" customFormat="1" ht="26.4" x14ac:dyDescent="0.3">
      <c r="A7" s="735" t="s">
        <v>436</v>
      </c>
      <c r="B7" s="735"/>
      <c r="C7" s="735"/>
      <c r="D7" s="735"/>
      <c r="E7" s="736"/>
      <c r="F7" s="1017" t="s">
        <v>595</v>
      </c>
      <c r="G7" s="1018"/>
      <c r="H7" s="1019"/>
      <c r="I7" s="737" t="s">
        <v>596</v>
      </c>
      <c r="J7" s="161"/>
      <c r="K7" s="161"/>
      <c r="L7" s="161"/>
      <c r="M7" s="702"/>
      <c r="N7" s="18" t="s">
        <v>457</v>
      </c>
      <c r="O7" s="702"/>
      <c r="P7" s="702"/>
      <c r="Q7" s="702"/>
    </row>
    <row r="8" spans="1:17" s="157" customFormat="1" ht="125.25" customHeight="1" x14ac:dyDescent="0.3">
      <c r="A8" s="162"/>
      <c r="B8" s="737" t="s">
        <v>597</v>
      </c>
      <c r="C8" s="737" t="s">
        <v>598</v>
      </c>
      <c r="D8" s="737" t="s">
        <v>575</v>
      </c>
      <c r="E8" s="737" t="s">
        <v>232</v>
      </c>
      <c r="F8" s="737" t="s">
        <v>599</v>
      </c>
      <c r="G8" s="737" t="s">
        <v>600</v>
      </c>
      <c r="H8" s="737" t="s">
        <v>601</v>
      </c>
      <c r="I8" s="737" t="s">
        <v>602</v>
      </c>
      <c r="J8" s="738" t="s">
        <v>603</v>
      </c>
      <c r="K8" s="738" t="s">
        <v>604</v>
      </c>
      <c r="L8" s="728" t="s">
        <v>605</v>
      </c>
      <c r="M8" s="702"/>
      <c r="N8" s="739" t="s">
        <v>606</v>
      </c>
      <c r="O8" s="739" t="s">
        <v>584</v>
      </c>
      <c r="P8" s="702"/>
      <c r="Q8" s="163"/>
    </row>
    <row r="9" spans="1:17" x14ac:dyDescent="0.25">
      <c r="A9" s="164">
        <v>-1</v>
      </c>
      <c r="B9" s="165" t="s">
        <v>480</v>
      </c>
      <c r="C9" s="166" t="s">
        <v>469</v>
      </c>
      <c r="D9" s="166" t="s">
        <v>486</v>
      </c>
      <c r="E9" s="166"/>
      <c r="F9" s="166" t="s">
        <v>487</v>
      </c>
      <c r="G9" s="166" t="s">
        <v>488</v>
      </c>
      <c r="H9" s="164">
        <v>-7</v>
      </c>
      <c r="I9" s="164">
        <v>-8</v>
      </c>
      <c r="J9" s="164">
        <v>-9</v>
      </c>
      <c r="K9" s="167">
        <v>-10</v>
      </c>
      <c r="L9" s="167">
        <v>-11</v>
      </c>
      <c r="M9" s="594"/>
      <c r="N9" s="167">
        <v>-13</v>
      </c>
      <c r="O9" s="167">
        <v>-14</v>
      </c>
      <c r="P9" s="594"/>
      <c r="Q9" s="168"/>
    </row>
    <row r="10" spans="1:17" x14ac:dyDescent="0.25">
      <c r="A10" s="593">
        <v>1</v>
      </c>
      <c r="B10" s="593">
        <f>Input!B81</f>
        <v>0</v>
      </c>
      <c r="C10" s="593">
        <f>Input!C81</f>
        <v>0</v>
      </c>
      <c r="D10" s="593">
        <f>Input!D81</f>
        <v>0</v>
      </c>
      <c r="E10" s="593">
        <f>Input!E81</f>
        <v>0</v>
      </c>
      <c r="F10" s="646">
        <f>Input!F81</f>
        <v>0</v>
      </c>
      <c r="G10" s="646">
        <f>Input!H81*(Input!$C$77=1)+Input!J81*(Input!$C$77=2)+Input!L81*(Input!$C$77=3)</f>
        <v>0</v>
      </c>
      <c r="H10" s="646">
        <f>Input!I81*(Input!$C$77=1)+Input!K81*(Input!$C$77=2)+Input!M81*(Input!$C$77=3)</f>
        <v>0</v>
      </c>
      <c r="I10" s="646">
        <f>Input!G81</f>
        <v>0</v>
      </c>
      <c r="J10" s="661">
        <f>IF(F10&gt;I10,IF(G10&gt;I10,G10-I10,0),0)</f>
        <v>0</v>
      </c>
      <c r="K10" s="661">
        <f>H10</f>
        <v>0</v>
      </c>
      <c r="L10" s="661">
        <f>MAX(0,I10-G10)</f>
        <v>0</v>
      </c>
      <c r="M10" s="594"/>
      <c r="N10" s="740" t="b">
        <f t="shared" ref="N10:N16" si="0">F10=G10+H10</f>
        <v>1</v>
      </c>
      <c r="O10" s="661">
        <f>IF(I10&gt;G10,I10-G10,0)-L10</f>
        <v>0</v>
      </c>
      <c r="P10" s="594"/>
      <c r="Q10" s="168"/>
    </row>
    <row r="11" spans="1:17" x14ac:dyDescent="0.25">
      <c r="A11" s="593">
        <v>2</v>
      </c>
      <c r="B11" s="593">
        <f>Input!B82</f>
        <v>0</v>
      </c>
      <c r="C11" s="593">
        <f>Input!C82</f>
        <v>0</v>
      </c>
      <c r="D11" s="593">
        <f>Input!D82</f>
        <v>0</v>
      </c>
      <c r="E11" s="593">
        <f>Input!E82</f>
        <v>0</v>
      </c>
      <c r="F11" s="646">
        <f>Input!F82</f>
        <v>0</v>
      </c>
      <c r="G11" s="646">
        <f>Input!H82*(Input!$C$77=1)+Input!J82*(Input!$C$77=2)+Input!L82*(Input!$C$77=3)</f>
        <v>0</v>
      </c>
      <c r="H11" s="646">
        <f>Input!I82*(Input!$C$77=1)+Input!K82*(Input!$C$77=2)+Input!M82*(Input!$C$77=3)</f>
        <v>0</v>
      </c>
      <c r="I11" s="646">
        <f>Input!G82</f>
        <v>0</v>
      </c>
      <c r="J11" s="661">
        <f t="shared" ref="J11:J59" si="1">IF(F11&gt;I11,IF(G11&gt;I11,G11-I11,0),0)</f>
        <v>0</v>
      </c>
      <c r="K11" s="661">
        <f t="shared" ref="K11:K59" si="2">H11</f>
        <v>0</v>
      </c>
      <c r="L11" s="661">
        <f t="shared" ref="L11:L59" si="3">MAX(0,I11-G11)</f>
        <v>0</v>
      </c>
      <c r="M11" s="594"/>
      <c r="N11" s="740" t="b">
        <f t="shared" si="0"/>
        <v>1</v>
      </c>
      <c r="O11" s="661">
        <f t="shared" ref="O11:O59" si="4">IF(I11&gt;G11,I11-G11,0)-L11</f>
        <v>0</v>
      </c>
      <c r="P11" s="594"/>
      <c r="Q11" s="168"/>
    </row>
    <row r="12" spans="1:17" x14ac:dyDescent="0.25">
      <c r="A12" s="593">
        <v>3</v>
      </c>
      <c r="B12" s="593">
        <f>Input!B83</f>
        <v>0</v>
      </c>
      <c r="C12" s="593">
        <f>Input!C83</f>
        <v>0</v>
      </c>
      <c r="D12" s="593">
        <f>Input!D83</f>
        <v>0</v>
      </c>
      <c r="E12" s="593">
        <f>Input!E83</f>
        <v>0</v>
      </c>
      <c r="F12" s="646">
        <f>Input!F83</f>
        <v>0</v>
      </c>
      <c r="G12" s="646">
        <f>Input!H83*(Input!$C$77=1)+Input!J83*(Input!$C$77=2)+Input!L83*(Input!$C$77=3)</f>
        <v>0</v>
      </c>
      <c r="H12" s="646">
        <f>Input!I83*(Input!$C$77=1)+Input!K83*(Input!$C$77=2)+Input!M83*(Input!$C$77=3)</f>
        <v>0</v>
      </c>
      <c r="I12" s="646">
        <f>Input!G83</f>
        <v>0</v>
      </c>
      <c r="J12" s="661">
        <f t="shared" si="1"/>
        <v>0</v>
      </c>
      <c r="K12" s="661">
        <f t="shared" si="2"/>
        <v>0</v>
      </c>
      <c r="L12" s="661">
        <f t="shared" si="3"/>
        <v>0</v>
      </c>
      <c r="M12" s="594"/>
      <c r="N12" s="740" t="b">
        <f t="shared" si="0"/>
        <v>1</v>
      </c>
      <c r="O12" s="661">
        <f t="shared" si="4"/>
        <v>0</v>
      </c>
      <c r="P12" s="594"/>
      <c r="Q12" s="168"/>
    </row>
    <row r="13" spans="1:17" x14ac:dyDescent="0.25">
      <c r="A13" s="593">
        <v>4</v>
      </c>
      <c r="B13" s="593">
        <f>Input!B84</f>
        <v>0</v>
      </c>
      <c r="C13" s="593">
        <f>Input!C84</f>
        <v>0</v>
      </c>
      <c r="D13" s="593">
        <f>Input!D84</f>
        <v>0</v>
      </c>
      <c r="E13" s="593">
        <f>Input!E84</f>
        <v>0</v>
      </c>
      <c r="F13" s="646">
        <f>Input!F84</f>
        <v>0</v>
      </c>
      <c r="G13" s="646">
        <f>Input!H84*(Input!$C$77=1)+Input!J84*(Input!$C$77=2)+Input!L84*(Input!$C$77=3)</f>
        <v>0</v>
      </c>
      <c r="H13" s="646">
        <f>Input!I84*(Input!$C$77=1)+Input!K84*(Input!$C$77=2)+Input!M84*(Input!$C$77=3)</f>
        <v>0</v>
      </c>
      <c r="I13" s="646">
        <f>Input!G84</f>
        <v>0</v>
      </c>
      <c r="J13" s="661">
        <f>IF(F13&gt;I13,IF(G13&gt;I13,G13-I13,0),0)</f>
        <v>0</v>
      </c>
      <c r="K13" s="661">
        <f t="shared" si="2"/>
        <v>0</v>
      </c>
      <c r="L13" s="661">
        <f t="shared" si="3"/>
        <v>0</v>
      </c>
      <c r="M13" s="594"/>
      <c r="N13" s="740" t="b">
        <f t="shared" si="0"/>
        <v>1</v>
      </c>
      <c r="O13" s="661">
        <f t="shared" si="4"/>
        <v>0</v>
      </c>
      <c r="P13" s="594"/>
      <c r="Q13" s="168"/>
    </row>
    <row r="14" spans="1:17" x14ac:dyDescent="0.25">
      <c r="A14" s="593">
        <v>5</v>
      </c>
      <c r="B14" s="593">
        <f>Input!B85</f>
        <v>0</v>
      </c>
      <c r="C14" s="593">
        <f>Input!C85</f>
        <v>0</v>
      </c>
      <c r="D14" s="593">
        <f>Input!D85</f>
        <v>0</v>
      </c>
      <c r="E14" s="593">
        <f>Input!E85</f>
        <v>0</v>
      </c>
      <c r="F14" s="646">
        <f>Input!F85</f>
        <v>0</v>
      </c>
      <c r="G14" s="646">
        <f>Input!H85*(Input!$C$77=1)+Input!J85*(Input!$C$77=2)+Input!L85*(Input!$C$77=3)</f>
        <v>0</v>
      </c>
      <c r="H14" s="646">
        <f>Input!I85*(Input!$C$77=1)+Input!K85*(Input!$C$77=2)+Input!M85*(Input!$C$77=3)</f>
        <v>0</v>
      </c>
      <c r="I14" s="646">
        <f>Input!G85</f>
        <v>0</v>
      </c>
      <c r="J14" s="661">
        <f t="shared" si="1"/>
        <v>0</v>
      </c>
      <c r="K14" s="661">
        <f t="shared" si="2"/>
        <v>0</v>
      </c>
      <c r="L14" s="661">
        <f t="shared" si="3"/>
        <v>0</v>
      </c>
      <c r="M14" s="594"/>
      <c r="N14" s="740" t="b">
        <f t="shared" si="0"/>
        <v>1</v>
      </c>
      <c r="O14" s="661">
        <f t="shared" si="4"/>
        <v>0</v>
      </c>
      <c r="P14" s="594"/>
      <c r="Q14" s="168"/>
    </row>
    <row r="15" spans="1:17" x14ac:dyDescent="0.25">
      <c r="A15" s="593">
        <v>6</v>
      </c>
      <c r="B15" s="593">
        <f>Input!B86</f>
        <v>0</v>
      </c>
      <c r="C15" s="593">
        <f>Input!C86</f>
        <v>0</v>
      </c>
      <c r="D15" s="593">
        <f>Input!D86</f>
        <v>0</v>
      </c>
      <c r="E15" s="593">
        <f>Input!E86</f>
        <v>0</v>
      </c>
      <c r="F15" s="646">
        <f>Input!F86</f>
        <v>0</v>
      </c>
      <c r="G15" s="646">
        <f>Input!H86*(Input!$C$77=1)+Input!J86*(Input!$C$77=2)+Input!L86*(Input!$C$77=3)</f>
        <v>0</v>
      </c>
      <c r="H15" s="646">
        <f>Input!I86*(Input!$C$77=1)+Input!K86*(Input!$C$77=2)+Input!M86*(Input!$C$77=3)</f>
        <v>0</v>
      </c>
      <c r="I15" s="646">
        <f>Input!G86</f>
        <v>0</v>
      </c>
      <c r="J15" s="661">
        <f>IF(F15&gt;I15,IF(G15&gt;I15,G15-I15,0),0)</f>
        <v>0</v>
      </c>
      <c r="K15" s="661">
        <f t="shared" si="2"/>
        <v>0</v>
      </c>
      <c r="L15" s="661">
        <f t="shared" si="3"/>
        <v>0</v>
      </c>
      <c r="M15" s="594"/>
      <c r="N15" s="740" t="b">
        <f t="shared" si="0"/>
        <v>1</v>
      </c>
      <c r="O15" s="661">
        <f t="shared" si="4"/>
        <v>0</v>
      </c>
      <c r="P15" s="594"/>
      <c r="Q15" s="168"/>
    </row>
    <row r="16" spans="1:17" x14ac:dyDescent="0.25">
      <c r="A16" s="593">
        <v>7</v>
      </c>
      <c r="B16" s="593">
        <f>Input!B87</f>
        <v>0</v>
      </c>
      <c r="C16" s="593">
        <f>Input!C87</f>
        <v>0</v>
      </c>
      <c r="D16" s="593">
        <f>Input!D87</f>
        <v>0</v>
      </c>
      <c r="E16" s="593">
        <f>Input!E87</f>
        <v>0</v>
      </c>
      <c r="F16" s="646">
        <f>Input!F87</f>
        <v>0</v>
      </c>
      <c r="G16" s="646">
        <f>Input!H87*(Input!$C$77=1)+Input!J87*(Input!$C$77=2)+Input!L87*(Input!$C$77=3)</f>
        <v>0</v>
      </c>
      <c r="H16" s="646">
        <f>Input!I87*(Input!$C$77=1)+Input!K87*(Input!$C$77=2)+Input!M87*(Input!$C$77=3)</f>
        <v>0</v>
      </c>
      <c r="I16" s="646">
        <f>Input!G87</f>
        <v>0</v>
      </c>
      <c r="J16" s="661">
        <f t="shared" si="1"/>
        <v>0</v>
      </c>
      <c r="K16" s="661">
        <f t="shared" si="2"/>
        <v>0</v>
      </c>
      <c r="L16" s="661">
        <f t="shared" si="3"/>
        <v>0</v>
      </c>
      <c r="M16" s="594"/>
      <c r="N16" s="740" t="b">
        <f t="shared" si="0"/>
        <v>1</v>
      </c>
      <c r="O16" s="661">
        <f t="shared" si="4"/>
        <v>0</v>
      </c>
      <c r="P16" s="594"/>
      <c r="Q16" s="168"/>
    </row>
    <row r="17" spans="1:17" x14ac:dyDescent="0.25">
      <c r="A17" s="593">
        <v>8</v>
      </c>
      <c r="B17" s="593">
        <f>Input!B88</f>
        <v>0</v>
      </c>
      <c r="C17" s="593">
        <f>Input!C88</f>
        <v>0</v>
      </c>
      <c r="D17" s="593">
        <f>Input!D88</f>
        <v>0</v>
      </c>
      <c r="E17" s="593">
        <f>Input!E88</f>
        <v>0</v>
      </c>
      <c r="F17" s="646">
        <f>Input!F88</f>
        <v>0</v>
      </c>
      <c r="G17" s="646">
        <f>Input!H88*(Input!$C$77=1)+Input!J88*(Input!$C$77=2)+Input!L88*(Input!$C$77=3)</f>
        <v>0</v>
      </c>
      <c r="H17" s="646">
        <f>Input!I88*(Input!$C$77=1)+Input!K88*(Input!$C$77=2)+Input!M88*(Input!$C$77=3)</f>
        <v>0</v>
      </c>
      <c r="I17" s="646">
        <f>Input!G88</f>
        <v>0</v>
      </c>
      <c r="J17" s="661">
        <f t="shared" si="1"/>
        <v>0</v>
      </c>
      <c r="K17" s="661">
        <f t="shared" si="2"/>
        <v>0</v>
      </c>
      <c r="L17" s="661">
        <f t="shared" si="3"/>
        <v>0</v>
      </c>
      <c r="M17" s="594"/>
      <c r="N17" s="740" t="b">
        <f t="shared" ref="N17:N59" si="5">F17=G17+H17</f>
        <v>1</v>
      </c>
      <c r="O17" s="661">
        <f t="shared" si="4"/>
        <v>0</v>
      </c>
      <c r="P17" s="594"/>
      <c r="Q17" s="168"/>
    </row>
    <row r="18" spans="1:17" x14ac:dyDescent="0.25">
      <c r="A18" s="593">
        <v>9</v>
      </c>
      <c r="B18" s="593">
        <f>Input!B89</f>
        <v>0</v>
      </c>
      <c r="C18" s="593">
        <f>Input!C89</f>
        <v>0</v>
      </c>
      <c r="D18" s="593">
        <f>Input!D89</f>
        <v>0</v>
      </c>
      <c r="E18" s="593">
        <f>Input!E89</f>
        <v>0</v>
      </c>
      <c r="F18" s="646">
        <f>Input!F89</f>
        <v>0</v>
      </c>
      <c r="G18" s="646">
        <f>Input!H89*(Input!$C$77=1)+Input!J89*(Input!$C$77=2)+Input!L89*(Input!$C$77=3)</f>
        <v>0</v>
      </c>
      <c r="H18" s="646">
        <f>Input!I89*(Input!$C$77=1)+Input!K89*(Input!$C$77=2)+Input!M89*(Input!$C$77=3)</f>
        <v>0</v>
      </c>
      <c r="I18" s="646">
        <f>Input!G89</f>
        <v>0</v>
      </c>
      <c r="J18" s="661">
        <f t="shared" si="1"/>
        <v>0</v>
      </c>
      <c r="K18" s="661">
        <f t="shared" si="2"/>
        <v>0</v>
      </c>
      <c r="L18" s="661">
        <f t="shared" si="3"/>
        <v>0</v>
      </c>
      <c r="M18" s="594"/>
      <c r="N18" s="740" t="b">
        <f t="shared" si="5"/>
        <v>1</v>
      </c>
      <c r="O18" s="661">
        <f t="shared" si="4"/>
        <v>0</v>
      </c>
      <c r="P18" s="594"/>
      <c r="Q18" s="168"/>
    </row>
    <row r="19" spans="1:17" x14ac:dyDescent="0.25">
      <c r="A19" s="593">
        <v>10</v>
      </c>
      <c r="B19" s="593">
        <f>Input!B90</f>
        <v>0</v>
      </c>
      <c r="C19" s="593">
        <f>Input!C90</f>
        <v>0</v>
      </c>
      <c r="D19" s="593">
        <f>Input!D90</f>
        <v>0</v>
      </c>
      <c r="E19" s="593">
        <f>Input!E90</f>
        <v>0</v>
      </c>
      <c r="F19" s="646">
        <f>Input!F90</f>
        <v>0</v>
      </c>
      <c r="G19" s="646">
        <f>Input!H90*(Input!$C$77=1)+Input!J90*(Input!$C$77=2)+Input!L90*(Input!$C$77=3)</f>
        <v>0</v>
      </c>
      <c r="H19" s="646">
        <f>Input!I90*(Input!$C$77=1)+Input!K90*(Input!$C$77=2)+Input!M90*(Input!$C$77=3)</f>
        <v>0</v>
      </c>
      <c r="I19" s="646">
        <f>Input!G90</f>
        <v>0</v>
      </c>
      <c r="J19" s="661">
        <f t="shared" si="1"/>
        <v>0</v>
      </c>
      <c r="K19" s="661">
        <f t="shared" si="2"/>
        <v>0</v>
      </c>
      <c r="L19" s="661">
        <f t="shared" si="3"/>
        <v>0</v>
      </c>
      <c r="M19" s="594"/>
      <c r="N19" s="740" t="b">
        <f t="shared" si="5"/>
        <v>1</v>
      </c>
      <c r="O19" s="661">
        <f t="shared" si="4"/>
        <v>0</v>
      </c>
      <c r="P19" s="594"/>
      <c r="Q19" s="168"/>
    </row>
    <row r="20" spans="1:17" x14ac:dyDescent="0.25">
      <c r="A20" s="593">
        <v>11</v>
      </c>
      <c r="B20" s="593">
        <f>Input!B91</f>
        <v>0</v>
      </c>
      <c r="C20" s="593">
        <f>Input!C91</f>
        <v>0</v>
      </c>
      <c r="D20" s="593">
        <f>Input!D91</f>
        <v>0</v>
      </c>
      <c r="E20" s="593">
        <f>Input!E91</f>
        <v>0</v>
      </c>
      <c r="F20" s="646">
        <f>Input!F91</f>
        <v>0</v>
      </c>
      <c r="G20" s="646">
        <f>Input!H91*(Input!$C$77=1)+Input!J91*(Input!$C$77=2)+Input!L91*(Input!$C$77=3)</f>
        <v>0</v>
      </c>
      <c r="H20" s="646">
        <f>Input!I91*(Input!$C$77=1)+Input!K91*(Input!$C$77=2)+Input!M91*(Input!$C$77=3)</f>
        <v>0</v>
      </c>
      <c r="I20" s="646">
        <f>Input!G91</f>
        <v>0</v>
      </c>
      <c r="J20" s="661">
        <f t="shared" si="1"/>
        <v>0</v>
      </c>
      <c r="K20" s="661">
        <f t="shared" si="2"/>
        <v>0</v>
      </c>
      <c r="L20" s="661">
        <f t="shared" si="3"/>
        <v>0</v>
      </c>
      <c r="M20" s="594"/>
      <c r="N20" s="740" t="b">
        <f t="shared" si="5"/>
        <v>1</v>
      </c>
      <c r="O20" s="661">
        <f t="shared" si="4"/>
        <v>0</v>
      </c>
      <c r="P20" s="594"/>
      <c r="Q20" s="168"/>
    </row>
    <row r="21" spans="1:17" x14ac:dyDescent="0.25">
      <c r="A21" s="593">
        <v>12</v>
      </c>
      <c r="B21" s="593">
        <f>Input!B92</f>
        <v>0</v>
      </c>
      <c r="C21" s="593">
        <f>Input!C92</f>
        <v>0</v>
      </c>
      <c r="D21" s="593">
        <f>Input!D92</f>
        <v>0</v>
      </c>
      <c r="E21" s="593">
        <f>Input!E92</f>
        <v>0</v>
      </c>
      <c r="F21" s="646">
        <f>Input!F92</f>
        <v>0</v>
      </c>
      <c r="G21" s="646">
        <f>Input!H92*(Input!$C$77=1)+Input!J92*(Input!$C$77=2)+Input!L92*(Input!$C$77=3)</f>
        <v>0</v>
      </c>
      <c r="H21" s="646">
        <f>Input!I92*(Input!$C$77=1)+Input!K92*(Input!$C$77=2)+Input!M92*(Input!$C$77=3)</f>
        <v>0</v>
      </c>
      <c r="I21" s="646">
        <f>Input!G92</f>
        <v>0</v>
      </c>
      <c r="J21" s="661">
        <f t="shared" si="1"/>
        <v>0</v>
      </c>
      <c r="K21" s="661">
        <f t="shared" si="2"/>
        <v>0</v>
      </c>
      <c r="L21" s="661">
        <f t="shared" si="3"/>
        <v>0</v>
      </c>
      <c r="M21" s="594"/>
      <c r="N21" s="740" t="b">
        <f t="shared" si="5"/>
        <v>1</v>
      </c>
      <c r="O21" s="661">
        <f t="shared" si="4"/>
        <v>0</v>
      </c>
      <c r="P21" s="594"/>
      <c r="Q21" s="594"/>
    </row>
    <row r="22" spans="1:17" x14ac:dyDescent="0.25">
      <c r="A22" s="593">
        <v>13</v>
      </c>
      <c r="B22" s="593">
        <f>Input!B93</f>
        <v>0</v>
      </c>
      <c r="C22" s="593">
        <f>Input!C93</f>
        <v>0</v>
      </c>
      <c r="D22" s="593">
        <f>Input!D93</f>
        <v>0</v>
      </c>
      <c r="E22" s="593">
        <f>Input!E93</f>
        <v>0</v>
      </c>
      <c r="F22" s="646">
        <f>Input!F93</f>
        <v>0</v>
      </c>
      <c r="G22" s="646">
        <f>Input!H93*(Input!$C$77=1)+Input!J93*(Input!$C$77=2)+Input!L93*(Input!$C$77=3)</f>
        <v>0</v>
      </c>
      <c r="H22" s="646">
        <f>Input!I93*(Input!$C$77=1)+Input!K93*(Input!$C$77=2)+Input!M93*(Input!$C$77=3)</f>
        <v>0</v>
      </c>
      <c r="I22" s="646">
        <f>Input!G93</f>
        <v>0</v>
      </c>
      <c r="J22" s="661">
        <f t="shared" si="1"/>
        <v>0</v>
      </c>
      <c r="K22" s="661">
        <f t="shared" si="2"/>
        <v>0</v>
      </c>
      <c r="L22" s="661">
        <f t="shared" si="3"/>
        <v>0</v>
      </c>
      <c r="M22" s="594"/>
      <c r="N22" s="740" t="b">
        <f t="shared" si="5"/>
        <v>1</v>
      </c>
      <c r="O22" s="661">
        <f t="shared" si="4"/>
        <v>0</v>
      </c>
      <c r="P22" s="594"/>
      <c r="Q22" s="594"/>
    </row>
    <row r="23" spans="1:17" x14ac:dyDescent="0.25">
      <c r="A23" s="593">
        <v>14</v>
      </c>
      <c r="B23" s="593">
        <f>Input!B94</f>
        <v>0</v>
      </c>
      <c r="C23" s="593">
        <f>Input!C94</f>
        <v>0</v>
      </c>
      <c r="D23" s="593">
        <f>Input!D94</f>
        <v>0</v>
      </c>
      <c r="E23" s="593">
        <f>Input!E94</f>
        <v>0</v>
      </c>
      <c r="F23" s="646">
        <f>Input!F94</f>
        <v>0</v>
      </c>
      <c r="G23" s="646">
        <f>Input!H94*(Input!$C$77=1)+Input!J94*(Input!$C$77=2)+Input!L94*(Input!$C$77=3)</f>
        <v>0</v>
      </c>
      <c r="H23" s="646">
        <f>Input!I94*(Input!$C$77=1)+Input!K94*(Input!$C$77=2)+Input!M94*(Input!$C$77=3)</f>
        <v>0</v>
      </c>
      <c r="I23" s="646">
        <f>Input!G94</f>
        <v>0</v>
      </c>
      <c r="J23" s="661">
        <f t="shared" si="1"/>
        <v>0</v>
      </c>
      <c r="K23" s="661">
        <f t="shared" si="2"/>
        <v>0</v>
      </c>
      <c r="L23" s="661">
        <f t="shared" si="3"/>
        <v>0</v>
      </c>
      <c r="M23" s="594"/>
      <c r="N23" s="740" t="b">
        <f t="shared" si="5"/>
        <v>1</v>
      </c>
      <c r="O23" s="661">
        <f t="shared" si="4"/>
        <v>0</v>
      </c>
      <c r="P23" s="594"/>
      <c r="Q23" s="594"/>
    </row>
    <row r="24" spans="1:17" x14ac:dyDescent="0.25">
      <c r="A24" s="593">
        <v>15</v>
      </c>
      <c r="B24" s="593">
        <f>Input!B95</f>
        <v>0</v>
      </c>
      <c r="C24" s="593">
        <f>Input!C95</f>
        <v>0</v>
      </c>
      <c r="D24" s="593">
        <f>Input!D95</f>
        <v>0</v>
      </c>
      <c r="E24" s="593">
        <f>Input!E95</f>
        <v>0</v>
      </c>
      <c r="F24" s="646">
        <f>Input!F95</f>
        <v>0</v>
      </c>
      <c r="G24" s="646">
        <f>Input!H95*(Input!$C$77=1)+Input!J95*(Input!$C$77=2)+Input!L95*(Input!$C$77=3)</f>
        <v>0</v>
      </c>
      <c r="H24" s="646">
        <f>Input!I95*(Input!$C$77=1)+Input!K95*(Input!$C$77=2)+Input!M95*(Input!$C$77=3)</f>
        <v>0</v>
      </c>
      <c r="I24" s="646">
        <f>Input!G95</f>
        <v>0</v>
      </c>
      <c r="J24" s="661">
        <f t="shared" si="1"/>
        <v>0</v>
      </c>
      <c r="K24" s="661">
        <f t="shared" si="2"/>
        <v>0</v>
      </c>
      <c r="L24" s="661">
        <f t="shared" si="3"/>
        <v>0</v>
      </c>
      <c r="M24" s="594"/>
      <c r="N24" s="740" t="b">
        <f t="shared" si="5"/>
        <v>1</v>
      </c>
      <c r="O24" s="661">
        <f t="shared" si="4"/>
        <v>0</v>
      </c>
      <c r="P24" s="594"/>
      <c r="Q24" s="594"/>
    </row>
    <row r="25" spans="1:17" x14ac:dyDescent="0.25">
      <c r="A25" s="593">
        <v>16</v>
      </c>
      <c r="B25" s="593">
        <f>Input!B96</f>
        <v>0</v>
      </c>
      <c r="C25" s="593">
        <f>Input!C96</f>
        <v>0</v>
      </c>
      <c r="D25" s="593">
        <f>Input!D96</f>
        <v>0</v>
      </c>
      <c r="E25" s="593">
        <f>Input!E96</f>
        <v>0</v>
      </c>
      <c r="F25" s="646">
        <f>Input!F96</f>
        <v>0</v>
      </c>
      <c r="G25" s="646">
        <f>Input!H96*(Input!$C$77=1)+Input!J96*(Input!$C$77=2)+Input!L96*(Input!$C$77=3)</f>
        <v>0</v>
      </c>
      <c r="H25" s="646">
        <f>Input!I96*(Input!$C$77=1)+Input!K96*(Input!$C$77=2)+Input!M96*(Input!$C$77=3)</f>
        <v>0</v>
      </c>
      <c r="I25" s="646">
        <f>Input!G96</f>
        <v>0</v>
      </c>
      <c r="J25" s="661">
        <f t="shared" si="1"/>
        <v>0</v>
      </c>
      <c r="K25" s="661">
        <f t="shared" si="2"/>
        <v>0</v>
      </c>
      <c r="L25" s="661">
        <f t="shared" si="3"/>
        <v>0</v>
      </c>
      <c r="M25" s="594"/>
      <c r="N25" s="740" t="b">
        <f t="shared" si="5"/>
        <v>1</v>
      </c>
      <c r="O25" s="661">
        <f t="shared" si="4"/>
        <v>0</v>
      </c>
      <c r="P25" s="594"/>
      <c r="Q25" s="594"/>
    </row>
    <row r="26" spans="1:17" x14ac:dyDescent="0.25">
      <c r="A26" s="593">
        <v>17</v>
      </c>
      <c r="B26" s="593">
        <f>Input!B97</f>
        <v>0</v>
      </c>
      <c r="C26" s="593">
        <f>Input!C97</f>
        <v>0</v>
      </c>
      <c r="D26" s="593">
        <f>Input!D97</f>
        <v>0</v>
      </c>
      <c r="E26" s="593">
        <f>Input!E97</f>
        <v>0</v>
      </c>
      <c r="F26" s="646">
        <f>Input!F97</f>
        <v>0</v>
      </c>
      <c r="G26" s="646">
        <f>Input!H97*(Input!$C$77=1)+Input!J97*(Input!$C$77=2)+Input!L97*(Input!$C$77=3)</f>
        <v>0</v>
      </c>
      <c r="H26" s="646">
        <f>Input!I97*(Input!$C$77=1)+Input!K97*(Input!$C$77=2)+Input!M97*(Input!$C$77=3)</f>
        <v>0</v>
      </c>
      <c r="I26" s="646">
        <f>Input!G97</f>
        <v>0</v>
      </c>
      <c r="J26" s="661">
        <f t="shared" si="1"/>
        <v>0</v>
      </c>
      <c r="K26" s="661">
        <f t="shared" si="2"/>
        <v>0</v>
      </c>
      <c r="L26" s="661">
        <f t="shared" si="3"/>
        <v>0</v>
      </c>
      <c r="M26" s="594"/>
      <c r="N26" s="740" t="b">
        <f t="shared" si="5"/>
        <v>1</v>
      </c>
      <c r="O26" s="661">
        <f t="shared" si="4"/>
        <v>0</v>
      </c>
      <c r="P26" s="594"/>
      <c r="Q26" s="594"/>
    </row>
    <row r="27" spans="1:17" x14ac:dyDescent="0.25">
      <c r="A27" s="593">
        <v>18</v>
      </c>
      <c r="B27" s="593">
        <f>Input!B98</f>
        <v>0</v>
      </c>
      <c r="C27" s="593">
        <f>Input!C98</f>
        <v>0</v>
      </c>
      <c r="D27" s="593">
        <f>Input!D98</f>
        <v>0</v>
      </c>
      <c r="E27" s="593">
        <f>Input!E98</f>
        <v>0</v>
      </c>
      <c r="F27" s="646">
        <f>Input!F98</f>
        <v>0</v>
      </c>
      <c r="G27" s="646">
        <f>Input!H98*(Input!$C$77=1)+Input!J98*(Input!$C$77=2)+Input!L98*(Input!$C$77=3)</f>
        <v>0</v>
      </c>
      <c r="H27" s="646">
        <f>Input!I98*(Input!$C$77=1)+Input!K98*(Input!$C$77=2)+Input!M98*(Input!$C$77=3)</f>
        <v>0</v>
      </c>
      <c r="I27" s="646">
        <f>Input!G98</f>
        <v>0</v>
      </c>
      <c r="J27" s="661">
        <f t="shared" si="1"/>
        <v>0</v>
      </c>
      <c r="K27" s="661">
        <f t="shared" si="2"/>
        <v>0</v>
      </c>
      <c r="L27" s="661">
        <f t="shared" si="3"/>
        <v>0</v>
      </c>
      <c r="M27" s="594"/>
      <c r="N27" s="740" t="b">
        <f t="shared" si="5"/>
        <v>1</v>
      </c>
      <c r="O27" s="661">
        <f t="shared" si="4"/>
        <v>0</v>
      </c>
      <c r="P27" s="594"/>
      <c r="Q27" s="594"/>
    </row>
    <row r="28" spans="1:17" x14ac:dyDescent="0.25">
      <c r="A28" s="593">
        <v>19</v>
      </c>
      <c r="B28" s="593">
        <f>Input!B99</f>
        <v>0</v>
      </c>
      <c r="C28" s="593">
        <f>Input!C99</f>
        <v>0</v>
      </c>
      <c r="D28" s="593">
        <f>Input!D99</f>
        <v>0</v>
      </c>
      <c r="E28" s="593">
        <f>Input!E99</f>
        <v>0</v>
      </c>
      <c r="F28" s="646">
        <f>Input!F99</f>
        <v>0</v>
      </c>
      <c r="G28" s="646">
        <f>Input!H99*(Input!$C$77=1)+Input!J99*(Input!$C$77=2)+Input!L99*(Input!$C$77=3)</f>
        <v>0</v>
      </c>
      <c r="H28" s="646">
        <f>Input!I99*(Input!$C$77=1)+Input!K99*(Input!$C$77=2)+Input!M99*(Input!$C$77=3)</f>
        <v>0</v>
      </c>
      <c r="I28" s="646">
        <f>Input!G99</f>
        <v>0</v>
      </c>
      <c r="J28" s="661">
        <f t="shared" si="1"/>
        <v>0</v>
      </c>
      <c r="K28" s="661">
        <f t="shared" si="2"/>
        <v>0</v>
      </c>
      <c r="L28" s="661">
        <f t="shared" si="3"/>
        <v>0</v>
      </c>
      <c r="M28" s="594"/>
      <c r="N28" s="740" t="b">
        <f t="shared" si="5"/>
        <v>1</v>
      </c>
      <c r="O28" s="661">
        <f t="shared" si="4"/>
        <v>0</v>
      </c>
      <c r="P28" s="594"/>
      <c r="Q28" s="594"/>
    </row>
    <row r="29" spans="1:17" x14ac:dyDescent="0.25">
      <c r="A29" s="593">
        <v>20</v>
      </c>
      <c r="B29" s="593">
        <f>Input!B100</f>
        <v>0</v>
      </c>
      <c r="C29" s="593">
        <f>Input!C100</f>
        <v>0</v>
      </c>
      <c r="D29" s="593">
        <f>Input!D100</f>
        <v>0</v>
      </c>
      <c r="E29" s="593">
        <f>Input!E100</f>
        <v>0</v>
      </c>
      <c r="F29" s="646">
        <f>Input!F100</f>
        <v>0</v>
      </c>
      <c r="G29" s="646">
        <f>Input!H100*(Input!$C$77=1)+Input!J100*(Input!$C$77=2)+Input!L100*(Input!$C$77=3)</f>
        <v>0</v>
      </c>
      <c r="H29" s="646">
        <f>Input!I100*(Input!$C$77=1)+Input!K100*(Input!$C$77=2)+Input!M100*(Input!$C$77=3)</f>
        <v>0</v>
      </c>
      <c r="I29" s="646">
        <f>Input!G100</f>
        <v>0</v>
      </c>
      <c r="J29" s="661">
        <f t="shared" si="1"/>
        <v>0</v>
      </c>
      <c r="K29" s="661">
        <f t="shared" si="2"/>
        <v>0</v>
      </c>
      <c r="L29" s="661">
        <f t="shared" si="3"/>
        <v>0</v>
      </c>
      <c r="M29" s="594"/>
      <c r="N29" s="740" t="b">
        <f t="shared" si="5"/>
        <v>1</v>
      </c>
      <c r="O29" s="661">
        <f t="shared" si="4"/>
        <v>0</v>
      </c>
      <c r="P29" s="594"/>
      <c r="Q29" s="594"/>
    </row>
    <row r="30" spans="1:17" x14ac:dyDescent="0.25">
      <c r="A30" s="593">
        <v>21</v>
      </c>
      <c r="B30" s="593">
        <f>Input!B101</f>
        <v>0</v>
      </c>
      <c r="C30" s="593">
        <f>Input!C101</f>
        <v>0</v>
      </c>
      <c r="D30" s="593">
        <f>Input!D101</f>
        <v>0</v>
      </c>
      <c r="E30" s="593">
        <f>Input!E101</f>
        <v>0</v>
      </c>
      <c r="F30" s="646">
        <f>Input!F101</f>
        <v>0</v>
      </c>
      <c r="G30" s="646">
        <f>Input!H101*(Input!$C$77=1)+Input!J101*(Input!$C$77=2)+Input!L101*(Input!$C$77=3)</f>
        <v>0</v>
      </c>
      <c r="H30" s="646">
        <f>Input!I101*(Input!$C$77=1)+Input!K101*(Input!$C$77=2)+Input!M101*(Input!$C$77=3)</f>
        <v>0</v>
      </c>
      <c r="I30" s="646">
        <f>Input!G101</f>
        <v>0</v>
      </c>
      <c r="J30" s="661">
        <f t="shared" si="1"/>
        <v>0</v>
      </c>
      <c r="K30" s="661">
        <f t="shared" si="2"/>
        <v>0</v>
      </c>
      <c r="L30" s="661">
        <f t="shared" si="3"/>
        <v>0</v>
      </c>
      <c r="M30" s="594"/>
      <c r="N30" s="740" t="b">
        <f t="shared" si="5"/>
        <v>1</v>
      </c>
      <c r="O30" s="661">
        <f t="shared" si="4"/>
        <v>0</v>
      </c>
      <c r="P30" s="594"/>
      <c r="Q30" s="594"/>
    </row>
    <row r="31" spans="1:17" x14ac:dyDescent="0.25">
      <c r="A31" s="593">
        <v>22</v>
      </c>
      <c r="B31" s="593">
        <f>Input!B102</f>
        <v>0</v>
      </c>
      <c r="C31" s="593">
        <f>Input!C102</f>
        <v>0</v>
      </c>
      <c r="D31" s="593">
        <f>Input!D102</f>
        <v>0</v>
      </c>
      <c r="E31" s="593">
        <f>Input!E102</f>
        <v>0</v>
      </c>
      <c r="F31" s="646">
        <f>Input!F102</f>
        <v>0</v>
      </c>
      <c r="G31" s="646">
        <f>Input!H102*(Input!$C$77=1)+Input!J102*(Input!$C$77=2)+Input!L102*(Input!$C$77=3)</f>
        <v>0</v>
      </c>
      <c r="H31" s="646">
        <f>Input!I102*(Input!$C$77=1)+Input!K102*(Input!$C$77=2)+Input!M102*(Input!$C$77=3)</f>
        <v>0</v>
      </c>
      <c r="I31" s="646">
        <f>Input!G102</f>
        <v>0</v>
      </c>
      <c r="J31" s="661">
        <f t="shared" si="1"/>
        <v>0</v>
      </c>
      <c r="K31" s="661">
        <f t="shared" si="2"/>
        <v>0</v>
      </c>
      <c r="L31" s="661">
        <f t="shared" si="3"/>
        <v>0</v>
      </c>
      <c r="M31" s="594"/>
      <c r="N31" s="740" t="b">
        <f t="shared" si="5"/>
        <v>1</v>
      </c>
      <c r="O31" s="661">
        <f t="shared" si="4"/>
        <v>0</v>
      </c>
      <c r="P31" s="594"/>
      <c r="Q31" s="594"/>
    </row>
    <row r="32" spans="1:17" x14ac:dyDescent="0.25">
      <c r="A32" s="593">
        <v>23</v>
      </c>
      <c r="B32" s="593">
        <f>Input!B103</f>
        <v>0</v>
      </c>
      <c r="C32" s="593">
        <f>Input!C103</f>
        <v>0</v>
      </c>
      <c r="D32" s="593">
        <f>Input!D103</f>
        <v>0</v>
      </c>
      <c r="E32" s="593">
        <f>Input!E103</f>
        <v>0</v>
      </c>
      <c r="F32" s="646">
        <f>Input!F103</f>
        <v>0</v>
      </c>
      <c r="G32" s="646">
        <f>Input!H103*(Input!$C$77=1)+Input!J103*(Input!$C$77=2)+Input!L103*(Input!$C$77=3)</f>
        <v>0</v>
      </c>
      <c r="H32" s="646">
        <f>Input!I103*(Input!$C$77=1)+Input!K103*(Input!$C$77=2)+Input!M103*(Input!$C$77=3)</f>
        <v>0</v>
      </c>
      <c r="I32" s="646">
        <f>Input!G103</f>
        <v>0</v>
      </c>
      <c r="J32" s="661">
        <f t="shared" si="1"/>
        <v>0</v>
      </c>
      <c r="K32" s="661">
        <f t="shared" si="2"/>
        <v>0</v>
      </c>
      <c r="L32" s="661">
        <f t="shared" si="3"/>
        <v>0</v>
      </c>
      <c r="M32" s="594"/>
      <c r="N32" s="740" t="b">
        <f t="shared" si="5"/>
        <v>1</v>
      </c>
      <c r="O32" s="661">
        <f t="shared" si="4"/>
        <v>0</v>
      </c>
      <c r="P32" s="594"/>
      <c r="Q32" s="594"/>
    </row>
    <row r="33" spans="1:17" x14ac:dyDescent="0.25">
      <c r="A33" s="593">
        <v>24</v>
      </c>
      <c r="B33" s="593">
        <f>Input!B104</f>
        <v>0</v>
      </c>
      <c r="C33" s="593">
        <f>Input!C104</f>
        <v>0</v>
      </c>
      <c r="D33" s="593">
        <f>Input!D104</f>
        <v>0</v>
      </c>
      <c r="E33" s="593">
        <f>Input!E104</f>
        <v>0</v>
      </c>
      <c r="F33" s="646">
        <f>Input!F104</f>
        <v>0</v>
      </c>
      <c r="G33" s="646">
        <f>Input!H104*(Input!$C$77=1)+Input!J104*(Input!$C$77=2)+Input!L104*(Input!$C$77=3)</f>
        <v>0</v>
      </c>
      <c r="H33" s="646">
        <f>Input!I104*(Input!$C$77=1)+Input!K104*(Input!$C$77=2)+Input!M104*(Input!$C$77=3)</f>
        <v>0</v>
      </c>
      <c r="I33" s="646">
        <f>Input!G104</f>
        <v>0</v>
      </c>
      <c r="J33" s="661">
        <f t="shared" si="1"/>
        <v>0</v>
      </c>
      <c r="K33" s="661">
        <f t="shared" si="2"/>
        <v>0</v>
      </c>
      <c r="L33" s="661">
        <f t="shared" si="3"/>
        <v>0</v>
      </c>
      <c r="M33" s="594"/>
      <c r="N33" s="740" t="b">
        <f t="shared" si="5"/>
        <v>1</v>
      </c>
      <c r="O33" s="661">
        <f t="shared" si="4"/>
        <v>0</v>
      </c>
      <c r="P33" s="594"/>
      <c r="Q33" s="594"/>
    </row>
    <row r="34" spans="1:17" x14ac:dyDescent="0.25">
      <c r="A34" s="593">
        <v>25</v>
      </c>
      <c r="B34" s="593">
        <f>Input!B105</f>
        <v>0</v>
      </c>
      <c r="C34" s="593">
        <f>Input!C105</f>
        <v>0</v>
      </c>
      <c r="D34" s="593">
        <f>Input!D105</f>
        <v>0</v>
      </c>
      <c r="E34" s="593">
        <f>Input!E105</f>
        <v>0</v>
      </c>
      <c r="F34" s="646">
        <f>Input!F105</f>
        <v>0</v>
      </c>
      <c r="G34" s="646">
        <f>Input!H105*(Input!$C$77=1)+Input!J105*(Input!$C$77=2)+Input!L105*(Input!$C$77=3)</f>
        <v>0</v>
      </c>
      <c r="H34" s="646">
        <f>Input!I105*(Input!$C$77=1)+Input!K105*(Input!$C$77=2)+Input!M105*(Input!$C$77=3)</f>
        <v>0</v>
      </c>
      <c r="I34" s="646">
        <f>Input!G105</f>
        <v>0</v>
      </c>
      <c r="J34" s="661">
        <f t="shared" si="1"/>
        <v>0</v>
      </c>
      <c r="K34" s="661">
        <f t="shared" si="2"/>
        <v>0</v>
      </c>
      <c r="L34" s="661">
        <f t="shared" si="3"/>
        <v>0</v>
      </c>
      <c r="M34" s="594"/>
      <c r="N34" s="740" t="b">
        <f t="shared" si="5"/>
        <v>1</v>
      </c>
      <c r="O34" s="661">
        <f t="shared" si="4"/>
        <v>0</v>
      </c>
      <c r="P34" s="594"/>
      <c r="Q34" s="594"/>
    </row>
    <row r="35" spans="1:17" x14ac:dyDescent="0.25">
      <c r="A35" s="593">
        <v>26</v>
      </c>
      <c r="B35" s="593">
        <f>Input!B106</f>
        <v>0</v>
      </c>
      <c r="C35" s="593">
        <f>Input!C106</f>
        <v>0</v>
      </c>
      <c r="D35" s="593">
        <f>Input!D106</f>
        <v>0</v>
      </c>
      <c r="E35" s="593">
        <f>Input!E106</f>
        <v>0</v>
      </c>
      <c r="F35" s="646">
        <f>Input!F106</f>
        <v>0</v>
      </c>
      <c r="G35" s="646">
        <f>Input!H106*(Input!$C$77=1)+Input!J106*(Input!$C$77=2)+Input!L106*(Input!$C$77=3)</f>
        <v>0</v>
      </c>
      <c r="H35" s="646">
        <f>Input!I106*(Input!$C$77=1)+Input!K106*(Input!$C$77=2)+Input!M106*(Input!$C$77=3)</f>
        <v>0</v>
      </c>
      <c r="I35" s="646">
        <f>Input!G106</f>
        <v>0</v>
      </c>
      <c r="J35" s="661">
        <f t="shared" si="1"/>
        <v>0</v>
      </c>
      <c r="K35" s="661">
        <f t="shared" si="2"/>
        <v>0</v>
      </c>
      <c r="L35" s="661">
        <f t="shared" si="3"/>
        <v>0</v>
      </c>
      <c r="M35" s="594"/>
      <c r="N35" s="740" t="b">
        <f t="shared" si="5"/>
        <v>1</v>
      </c>
      <c r="O35" s="661">
        <f t="shared" si="4"/>
        <v>0</v>
      </c>
      <c r="P35" s="594"/>
      <c r="Q35" s="594"/>
    </row>
    <row r="36" spans="1:17" x14ac:dyDescent="0.25">
      <c r="A36" s="593">
        <v>27</v>
      </c>
      <c r="B36" s="593">
        <f>Input!B107</f>
        <v>0</v>
      </c>
      <c r="C36" s="593">
        <f>Input!C107</f>
        <v>0</v>
      </c>
      <c r="D36" s="593">
        <f>Input!D107</f>
        <v>0</v>
      </c>
      <c r="E36" s="593">
        <f>Input!E107</f>
        <v>0</v>
      </c>
      <c r="F36" s="646">
        <f>Input!F107</f>
        <v>0</v>
      </c>
      <c r="G36" s="646">
        <f>Input!H107*(Input!$C$77=1)+Input!J107*(Input!$C$77=2)+Input!L107*(Input!$C$77=3)</f>
        <v>0</v>
      </c>
      <c r="H36" s="646">
        <f>Input!I107*(Input!$C$77=1)+Input!K107*(Input!$C$77=2)+Input!M107*(Input!$C$77=3)</f>
        <v>0</v>
      </c>
      <c r="I36" s="646">
        <f>Input!G107</f>
        <v>0</v>
      </c>
      <c r="J36" s="661">
        <f t="shared" si="1"/>
        <v>0</v>
      </c>
      <c r="K36" s="661">
        <f t="shared" si="2"/>
        <v>0</v>
      </c>
      <c r="L36" s="661">
        <f t="shared" si="3"/>
        <v>0</v>
      </c>
      <c r="M36" s="594"/>
      <c r="N36" s="740" t="b">
        <f t="shared" si="5"/>
        <v>1</v>
      </c>
      <c r="O36" s="661">
        <f t="shared" si="4"/>
        <v>0</v>
      </c>
      <c r="P36" s="594"/>
      <c r="Q36" s="594"/>
    </row>
    <row r="37" spans="1:17" x14ac:dyDescent="0.25">
      <c r="A37" s="593">
        <v>28</v>
      </c>
      <c r="B37" s="593">
        <f>Input!B108</f>
        <v>0</v>
      </c>
      <c r="C37" s="593">
        <f>Input!C108</f>
        <v>0</v>
      </c>
      <c r="D37" s="593">
        <f>Input!D108</f>
        <v>0</v>
      </c>
      <c r="E37" s="593">
        <f>Input!E108</f>
        <v>0</v>
      </c>
      <c r="F37" s="646">
        <f>Input!F108</f>
        <v>0</v>
      </c>
      <c r="G37" s="646">
        <f>Input!H108*(Input!$C$77=1)+Input!J108*(Input!$C$77=2)+Input!L108*(Input!$C$77=3)</f>
        <v>0</v>
      </c>
      <c r="H37" s="646">
        <f>Input!I108*(Input!$C$77=1)+Input!K108*(Input!$C$77=2)+Input!M108*(Input!$C$77=3)</f>
        <v>0</v>
      </c>
      <c r="I37" s="646">
        <f>Input!G108</f>
        <v>0</v>
      </c>
      <c r="J37" s="661">
        <f t="shared" si="1"/>
        <v>0</v>
      </c>
      <c r="K37" s="661">
        <f t="shared" si="2"/>
        <v>0</v>
      </c>
      <c r="L37" s="661">
        <f t="shared" si="3"/>
        <v>0</v>
      </c>
      <c r="M37" s="594"/>
      <c r="N37" s="740" t="b">
        <f t="shared" si="5"/>
        <v>1</v>
      </c>
      <c r="O37" s="661">
        <f t="shared" si="4"/>
        <v>0</v>
      </c>
      <c r="P37" s="594"/>
      <c r="Q37" s="594"/>
    </row>
    <row r="38" spans="1:17" x14ac:dyDescent="0.25">
      <c r="A38" s="593">
        <v>29</v>
      </c>
      <c r="B38" s="593">
        <f>Input!B109</f>
        <v>0</v>
      </c>
      <c r="C38" s="593">
        <f>Input!C109</f>
        <v>0</v>
      </c>
      <c r="D38" s="593">
        <f>Input!D109</f>
        <v>0</v>
      </c>
      <c r="E38" s="593">
        <f>Input!E109</f>
        <v>0</v>
      </c>
      <c r="F38" s="646">
        <f>Input!F109</f>
        <v>0</v>
      </c>
      <c r="G38" s="646">
        <f>Input!H109*(Input!$C$77=1)+Input!J109*(Input!$C$77=2)+Input!L109*(Input!$C$77=3)</f>
        <v>0</v>
      </c>
      <c r="H38" s="646">
        <f>Input!I109*(Input!$C$77=1)+Input!K109*(Input!$C$77=2)+Input!M109*(Input!$C$77=3)</f>
        <v>0</v>
      </c>
      <c r="I38" s="646">
        <f>Input!G109</f>
        <v>0</v>
      </c>
      <c r="J38" s="661">
        <f t="shared" si="1"/>
        <v>0</v>
      </c>
      <c r="K38" s="661">
        <f t="shared" si="2"/>
        <v>0</v>
      </c>
      <c r="L38" s="661">
        <f t="shared" si="3"/>
        <v>0</v>
      </c>
      <c r="M38" s="594"/>
      <c r="N38" s="740" t="b">
        <f t="shared" si="5"/>
        <v>1</v>
      </c>
      <c r="O38" s="661">
        <f t="shared" si="4"/>
        <v>0</v>
      </c>
      <c r="P38" s="594"/>
      <c r="Q38" s="594"/>
    </row>
    <row r="39" spans="1:17" x14ac:dyDescent="0.25">
      <c r="A39" s="593">
        <v>30</v>
      </c>
      <c r="B39" s="593">
        <f>Input!B110</f>
        <v>0</v>
      </c>
      <c r="C39" s="593">
        <f>Input!C110</f>
        <v>0</v>
      </c>
      <c r="D39" s="593">
        <f>Input!D110</f>
        <v>0</v>
      </c>
      <c r="E39" s="593">
        <f>Input!E110</f>
        <v>0</v>
      </c>
      <c r="F39" s="646">
        <f>Input!F110</f>
        <v>0</v>
      </c>
      <c r="G39" s="646">
        <f>Input!H110*(Input!$C$77=1)+Input!J110*(Input!$C$77=2)+Input!L110*(Input!$C$77=3)</f>
        <v>0</v>
      </c>
      <c r="H39" s="646">
        <f>Input!I110*(Input!$C$77=1)+Input!K110*(Input!$C$77=2)+Input!M110*(Input!$C$77=3)</f>
        <v>0</v>
      </c>
      <c r="I39" s="646">
        <f>Input!G110</f>
        <v>0</v>
      </c>
      <c r="J39" s="661">
        <f t="shared" si="1"/>
        <v>0</v>
      </c>
      <c r="K39" s="661">
        <f t="shared" si="2"/>
        <v>0</v>
      </c>
      <c r="L39" s="661">
        <f t="shared" si="3"/>
        <v>0</v>
      </c>
      <c r="M39" s="594"/>
      <c r="N39" s="740" t="b">
        <f t="shared" si="5"/>
        <v>1</v>
      </c>
      <c r="O39" s="661">
        <f t="shared" si="4"/>
        <v>0</v>
      </c>
      <c r="P39" s="594"/>
      <c r="Q39" s="594"/>
    </row>
    <row r="40" spans="1:17" x14ac:dyDescent="0.25">
      <c r="A40" s="593">
        <v>31</v>
      </c>
      <c r="B40" s="593">
        <f>Input!B111</f>
        <v>0</v>
      </c>
      <c r="C40" s="593">
        <f>Input!C111</f>
        <v>0</v>
      </c>
      <c r="D40" s="593">
        <f>Input!D111</f>
        <v>0</v>
      </c>
      <c r="E40" s="593">
        <f>Input!E111</f>
        <v>0</v>
      </c>
      <c r="F40" s="646">
        <f>Input!F111</f>
        <v>0</v>
      </c>
      <c r="G40" s="646">
        <f>Input!H111*(Input!$C$77=1)+Input!J111*(Input!$C$77=2)+Input!L111*(Input!$C$77=3)</f>
        <v>0</v>
      </c>
      <c r="H40" s="646">
        <f>Input!I111*(Input!$C$77=1)+Input!K111*(Input!$C$77=2)+Input!M111*(Input!$C$77=3)</f>
        <v>0</v>
      </c>
      <c r="I40" s="646">
        <f>Input!G111</f>
        <v>0</v>
      </c>
      <c r="J40" s="661">
        <f t="shared" si="1"/>
        <v>0</v>
      </c>
      <c r="K40" s="661">
        <f t="shared" si="2"/>
        <v>0</v>
      </c>
      <c r="L40" s="661">
        <f t="shared" si="3"/>
        <v>0</v>
      </c>
      <c r="M40" s="594"/>
      <c r="N40" s="740" t="b">
        <f t="shared" si="5"/>
        <v>1</v>
      </c>
      <c r="O40" s="661">
        <f t="shared" si="4"/>
        <v>0</v>
      </c>
      <c r="P40" s="594"/>
      <c r="Q40" s="594"/>
    </row>
    <row r="41" spans="1:17" x14ac:dyDescent="0.25">
      <c r="A41" s="593">
        <v>32</v>
      </c>
      <c r="B41" s="593">
        <f>Input!B112</f>
        <v>0</v>
      </c>
      <c r="C41" s="593">
        <f>Input!C112</f>
        <v>0</v>
      </c>
      <c r="D41" s="593">
        <f>Input!D112</f>
        <v>0</v>
      </c>
      <c r="E41" s="593">
        <f>Input!E112</f>
        <v>0</v>
      </c>
      <c r="F41" s="646">
        <f>Input!F112</f>
        <v>0</v>
      </c>
      <c r="G41" s="646">
        <f>Input!H112*(Input!$C$77=1)+Input!J112*(Input!$C$77=2)+Input!L112*(Input!$C$77=3)</f>
        <v>0</v>
      </c>
      <c r="H41" s="646">
        <f>Input!I112*(Input!$C$77=1)+Input!K112*(Input!$C$77=2)+Input!M112*(Input!$C$77=3)</f>
        <v>0</v>
      </c>
      <c r="I41" s="646">
        <f>Input!G112</f>
        <v>0</v>
      </c>
      <c r="J41" s="661">
        <f t="shared" si="1"/>
        <v>0</v>
      </c>
      <c r="K41" s="661">
        <f t="shared" si="2"/>
        <v>0</v>
      </c>
      <c r="L41" s="661">
        <f t="shared" si="3"/>
        <v>0</v>
      </c>
      <c r="M41" s="594"/>
      <c r="N41" s="740" t="b">
        <f t="shared" si="5"/>
        <v>1</v>
      </c>
      <c r="O41" s="661">
        <f t="shared" si="4"/>
        <v>0</v>
      </c>
      <c r="P41" s="594"/>
      <c r="Q41" s="594"/>
    </row>
    <row r="42" spans="1:17" x14ac:dyDescent="0.25">
      <c r="A42" s="593">
        <v>33</v>
      </c>
      <c r="B42" s="593">
        <f>Input!B113</f>
        <v>0</v>
      </c>
      <c r="C42" s="593">
        <f>Input!C113</f>
        <v>0</v>
      </c>
      <c r="D42" s="593">
        <f>Input!D113</f>
        <v>0</v>
      </c>
      <c r="E42" s="593">
        <f>Input!E113</f>
        <v>0</v>
      </c>
      <c r="F42" s="646">
        <f>Input!F113</f>
        <v>0</v>
      </c>
      <c r="G42" s="646">
        <f>Input!H113*(Input!$C$77=1)+Input!J113*(Input!$C$77=2)+Input!L113*(Input!$C$77=3)</f>
        <v>0</v>
      </c>
      <c r="H42" s="646">
        <f>Input!I113*(Input!$C$77=1)+Input!K113*(Input!$C$77=2)+Input!M113*(Input!$C$77=3)</f>
        <v>0</v>
      </c>
      <c r="I42" s="646">
        <f>Input!G113</f>
        <v>0</v>
      </c>
      <c r="J42" s="661">
        <f t="shared" si="1"/>
        <v>0</v>
      </c>
      <c r="K42" s="661">
        <f t="shared" si="2"/>
        <v>0</v>
      </c>
      <c r="L42" s="661">
        <f t="shared" si="3"/>
        <v>0</v>
      </c>
      <c r="M42" s="594"/>
      <c r="N42" s="740" t="b">
        <f t="shared" si="5"/>
        <v>1</v>
      </c>
      <c r="O42" s="661">
        <f t="shared" si="4"/>
        <v>0</v>
      </c>
      <c r="P42" s="594"/>
      <c r="Q42" s="594"/>
    </row>
    <row r="43" spans="1:17" x14ac:dyDescent="0.25">
      <c r="A43" s="593">
        <v>34</v>
      </c>
      <c r="B43" s="593">
        <f>Input!B114</f>
        <v>0</v>
      </c>
      <c r="C43" s="593">
        <f>Input!C114</f>
        <v>0</v>
      </c>
      <c r="D43" s="593">
        <f>Input!D114</f>
        <v>0</v>
      </c>
      <c r="E43" s="593">
        <f>Input!E114</f>
        <v>0</v>
      </c>
      <c r="F43" s="646">
        <f>Input!F114</f>
        <v>0</v>
      </c>
      <c r="G43" s="646">
        <f>Input!H114*(Input!$C$77=1)+Input!J114*(Input!$C$77=2)+Input!L114*(Input!$C$77=3)</f>
        <v>0</v>
      </c>
      <c r="H43" s="646">
        <f>Input!I114*(Input!$C$77=1)+Input!K114*(Input!$C$77=2)+Input!M114*(Input!$C$77=3)</f>
        <v>0</v>
      </c>
      <c r="I43" s="646">
        <f>Input!G114</f>
        <v>0</v>
      </c>
      <c r="J43" s="661">
        <f t="shared" si="1"/>
        <v>0</v>
      </c>
      <c r="K43" s="661">
        <f t="shared" si="2"/>
        <v>0</v>
      </c>
      <c r="L43" s="661">
        <f t="shared" si="3"/>
        <v>0</v>
      </c>
      <c r="M43" s="594"/>
      <c r="N43" s="740" t="b">
        <f t="shared" si="5"/>
        <v>1</v>
      </c>
      <c r="O43" s="661">
        <f t="shared" si="4"/>
        <v>0</v>
      </c>
      <c r="P43" s="594"/>
      <c r="Q43" s="594"/>
    </row>
    <row r="44" spans="1:17" x14ac:dyDescent="0.25">
      <c r="A44" s="593">
        <v>35</v>
      </c>
      <c r="B44" s="593">
        <f>Input!B115</f>
        <v>0</v>
      </c>
      <c r="C44" s="593">
        <f>Input!C115</f>
        <v>0</v>
      </c>
      <c r="D44" s="593">
        <f>Input!D115</f>
        <v>0</v>
      </c>
      <c r="E44" s="593">
        <f>Input!E115</f>
        <v>0</v>
      </c>
      <c r="F44" s="646">
        <f>Input!F115</f>
        <v>0</v>
      </c>
      <c r="G44" s="646">
        <f>Input!H115*(Input!$C$77=1)+Input!J115*(Input!$C$77=2)+Input!L115*(Input!$C$77=3)</f>
        <v>0</v>
      </c>
      <c r="H44" s="646">
        <f>Input!I115*(Input!$C$77=1)+Input!K115*(Input!$C$77=2)+Input!M115*(Input!$C$77=3)</f>
        <v>0</v>
      </c>
      <c r="I44" s="646">
        <f>Input!G115</f>
        <v>0</v>
      </c>
      <c r="J44" s="661">
        <f t="shared" si="1"/>
        <v>0</v>
      </c>
      <c r="K44" s="661">
        <f t="shared" si="2"/>
        <v>0</v>
      </c>
      <c r="L44" s="661">
        <f t="shared" si="3"/>
        <v>0</v>
      </c>
      <c r="M44" s="594"/>
      <c r="N44" s="740" t="b">
        <f t="shared" si="5"/>
        <v>1</v>
      </c>
      <c r="O44" s="661">
        <f t="shared" si="4"/>
        <v>0</v>
      </c>
      <c r="P44" s="594"/>
      <c r="Q44" s="594"/>
    </row>
    <row r="45" spans="1:17" x14ac:dyDescent="0.25">
      <c r="A45" s="593">
        <v>36</v>
      </c>
      <c r="B45" s="593">
        <f>Input!B116</f>
        <v>0</v>
      </c>
      <c r="C45" s="593">
        <f>Input!C116</f>
        <v>0</v>
      </c>
      <c r="D45" s="593">
        <f>Input!D116</f>
        <v>0</v>
      </c>
      <c r="E45" s="593">
        <f>Input!E116</f>
        <v>0</v>
      </c>
      <c r="F45" s="646">
        <f>Input!F116</f>
        <v>0</v>
      </c>
      <c r="G45" s="646">
        <f>Input!H116*(Input!$C$77=1)+Input!J116*(Input!$C$77=2)+Input!L116*(Input!$C$77=3)</f>
        <v>0</v>
      </c>
      <c r="H45" s="646">
        <f>Input!I116*(Input!$C$77=1)+Input!K116*(Input!$C$77=2)+Input!M116*(Input!$C$77=3)</f>
        <v>0</v>
      </c>
      <c r="I45" s="646">
        <f>Input!G116</f>
        <v>0</v>
      </c>
      <c r="J45" s="661">
        <f t="shared" si="1"/>
        <v>0</v>
      </c>
      <c r="K45" s="661">
        <f t="shared" si="2"/>
        <v>0</v>
      </c>
      <c r="L45" s="661">
        <f t="shared" si="3"/>
        <v>0</v>
      </c>
      <c r="M45" s="594"/>
      <c r="N45" s="740" t="b">
        <f t="shared" si="5"/>
        <v>1</v>
      </c>
      <c r="O45" s="661">
        <f t="shared" si="4"/>
        <v>0</v>
      </c>
      <c r="P45" s="594"/>
      <c r="Q45" s="594"/>
    </row>
    <row r="46" spans="1:17" x14ac:dyDescent="0.25">
      <c r="A46" s="593">
        <v>37</v>
      </c>
      <c r="B46" s="593">
        <f>Input!B117</f>
        <v>0</v>
      </c>
      <c r="C46" s="593">
        <f>Input!C117</f>
        <v>0</v>
      </c>
      <c r="D46" s="593">
        <f>Input!D117</f>
        <v>0</v>
      </c>
      <c r="E46" s="593">
        <f>Input!E117</f>
        <v>0</v>
      </c>
      <c r="F46" s="646">
        <f>Input!F117</f>
        <v>0</v>
      </c>
      <c r="G46" s="646">
        <f>Input!H117*(Input!$C$77=1)+Input!J117*(Input!$C$77=2)+Input!L117*(Input!$C$77=3)</f>
        <v>0</v>
      </c>
      <c r="H46" s="646">
        <f>Input!I117*(Input!$C$77=1)+Input!K117*(Input!$C$77=2)+Input!M117*(Input!$C$77=3)</f>
        <v>0</v>
      </c>
      <c r="I46" s="646">
        <f>Input!G117</f>
        <v>0</v>
      </c>
      <c r="J46" s="661">
        <f t="shared" si="1"/>
        <v>0</v>
      </c>
      <c r="K46" s="661">
        <f t="shared" si="2"/>
        <v>0</v>
      </c>
      <c r="L46" s="661">
        <f t="shared" si="3"/>
        <v>0</v>
      </c>
      <c r="M46" s="594"/>
      <c r="N46" s="740" t="b">
        <f t="shared" si="5"/>
        <v>1</v>
      </c>
      <c r="O46" s="661">
        <f t="shared" si="4"/>
        <v>0</v>
      </c>
      <c r="P46" s="594"/>
      <c r="Q46" s="594"/>
    </row>
    <row r="47" spans="1:17" x14ac:dyDescent="0.25">
      <c r="A47" s="593">
        <v>38</v>
      </c>
      <c r="B47" s="593">
        <f>Input!B118</f>
        <v>0</v>
      </c>
      <c r="C47" s="593">
        <f>Input!C118</f>
        <v>0</v>
      </c>
      <c r="D47" s="593">
        <f>Input!D118</f>
        <v>0</v>
      </c>
      <c r="E47" s="593">
        <f>Input!E118</f>
        <v>0</v>
      </c>
      <c r="F47" s="646">
        <f>Input!F118</f>
        <v>0</v>
      </c>
      <c r="G47" s="646">
        <f>Input!H118*(Input!$C$77=1)+Input!J118*(Input!$C$77=2)+Input!L118*(Input!$C$77=3)</f>
        <v>0</v>
      </c>
      <c r="H47" s="646">
        <f>Input!I118*(Input!$C$77=1)+Input!K118*(Input!$C$77=2)+Input!M118*(Input!$C$77=3)</f>
        <v>0</v>
      </c>
      <c r="I47" s="646">
        <f>Input!G118</f>
        <v>0</v>
      </c>
      <c r="J47" s="661">
        <f t="shared" si="1"/>
        <v>0</v>
      </c>
      <c r="K47" s="661">
        <f t="shared" si="2"/>
        <v>0</v>
      </c>
      <c r="L47" s="661">
        <f t="shared" si="3"/>
        <v>0</v>
      </c>
      <c r="M47" s="594"/>
      <c r="N47" s="740" t="b">
        <f t="shared" si="5"/>
        <v>1</v>
      </c>
      <c r="O47" s="661">
        <f t="shared" si="4"/>
        <v>0</v>
      </c>
      <c r="P47" s="594"/>
      <c r="Q47" s="594"/>
    </row>
    <row r="48" spans="1:17" x14ac:dyDescent="0.25">
      <c r="A48" s="593">
        <v>39</v>
      </c>
      <c r="B48" s="593">
        <f>Input!B119</f>
        <v>0</v>
      </c>
      <c r="C48" s="593">
        <f>Input!C119</f>
        <v>0</v>
      </c>
      <c r="D48" s="593">
        <f>Input!D119</f>
        <v>0</v>
      </c>
      <c r="E48" s="593">
        <f>Input!E119</f>
        <v>0</v>
      </c>
      <c r="F48" s="646">
        <f>Input!F119</f>
        <v>0</v>
      </c>
      <c r="G48" s="646">
        <f>Input!H119*(Input!$C$77=1)+Input!J119*(Input!$C$77=2)+Input!L119*(Input!$C$77=3)</f>
        <v>0</v>
      </c>
      <c r="H48" s="646">
        <f>Input!I119*(Input!$C$77=1)+Input!K119*(Input!$C$77=2)+Input!M119*(Input!$C$77=3)</f>
        <v>0</v>
      </c>
      <c r="I48" s="646">
        <f>Input!G119</f>
        <v>0</v>
      </c>
      <c r="J48" s="661">
        <f t="shared" si="1"/>
        <v>0</v>
      </c>
      <c r="K48" s="661">
        <f t="shared" si="2"/>
        <v>0</v>
      </c>
      <c r="L48" s="661">
        <f t="shared" si="3"/>
        <v>0</v>
      </c>
      <c r="M48" s="594"/>
      <c r="N48" s="740" t="b">
        <f t="shared" si="5"/>
        <v>1</v>
      </c>
      <c r="O48" s="661">
        <f t="shared" si="4"/>
        <v>0</v>
      </c>
      <c r="P48" s="594"/>
      <c r="Q48" s="594"/>
    </row>
    <row r="49" spans="1:15" x14ac:dyDescent="0.25">
      <c r="A49" s="593">
        <v>40</v>
      </c>
      <c r="B49" s="593">
        <f>Input!B120</f>
        <v>0</v>
      </c>
      <c r="C49" s="593">
        <f>Input!C120</f>
        <v>0</v>
      </c>
      <c r="D49" s="593">
        <f>Input!D120</f>
        <v>0</v>
      </c>
      <c r="E49" s="593">
        <f>Input!E120</f>
        <v>0</v>
      </c>
      <c r="F49" s="646">
        <f>Input!F120</f>
        <v>0</v>
      </c>
      <c r="G49" s="646">
        <f>Input!H120*(Input!$C$77=1)+Input!J120*(Input!$C$77=2)+Input!L120*(Input!$C$77=3)</f>
        <v>0</v>
      </c>
      <c r="H49" s="646">
        <f>Input!I120*(Input!$C$77=1)+Input!K120*(Input!$C$77=2)+Input!M120*(Input!$C$77=3)</f>
        <v>0</v>
      </c>
      <c r="I49" s="646">
        <f>Input!G120</f>
        <v>0</v>
      </c>
      <c r="J49" s="661">
        <f t="shared" si="1"/>
        <v>0</v>
      </c>
      <c r="K49" s="661">
        <f t="shared" si="2"/>
        <v>0</v>
      </c>
      <c r="L49" s="661">
        <f t="shared" si="3"/>
        <v>0</v>
      </c>
      <c r="M49" s="594"/>
      <c r="N49" s="740" t="b">
        <f t="shared" si="5"/>
        <v>1</v>
      </c>
      <c r="O49" s="661">
        <f t="shared" si="4"/>
        <v>0</v>
      </c>
    </row>
    <row r="50" spans="1:15" x14ac:dyDescent="0.25">
      <c r="A50" s="593">
        <v>41</v>
      </c>
      <c r="B50" s="593">
        <f>Input!B121</f>
        <v>0</v>
      </c>
      <c r="C50" s="593">
        <f>Input!C121</f>
        <v>0</v>
      </c>
      <c r="D50" s="593">
        <f>Input!D121</f>
        <v>0</v>
      </c>
      <c r="E50" s="593">
        <f>Input!E121</f>
        <v>0</v>
      </c>
      <c r="F50" s="646">
        <f>Input!F121</f>
        <v>0</v>
      </c>
      <c r="G50" s="646">
        <f>Input!H121*(Input!$C$77=1)+Input!J121*(Input!$C$77=2)+Input!L121*(Input!$C$77=3)</f>
        <v>0</v>
      </c>
      <c r="H50" s="646">
        <f>Input!I121*(Input!$C$77=1)+Input!K121*(Input!$C$77=2)+Input!M121*(Input!$C$77=3)</f>
        <v>0</v>
      </c>
      <c r="I50" s="646">
        <f>Input!G121</f>
        <v>0</v>
      </c>
      <c r="J50" s="661">
        <f t="shared" si="1"/>
        <v>0</v>
      </c>
      <c r="K50" s="661">
        <f t="shared" si="2"/>
        <v>0</v>
      </c>
      <c r="L50" s="661">
        <f t="shared" si="3"/>
        <v>0</v>
      </c>
      <c r="M50" s="594"/>
      <c r="N50" s="740" t="b">
        <f t="shared" si="5"/>
        <v>1</v>
      </c>
      <c r="O50" s="661">
        <f t="shared" si="4"/>
        <v>0</v>
      </c>
    </row>
    <row r="51" spans="1:15" x14ac:dyDescent="0.25">
      <c r="A51" s="593">
        <v>42</v>
      </c>
      <c r="B51" s="593">
        <f>Input!B122</f>
        <v>0</v>
      </c>
      <c r="C51" s="593">
        <f>Input!C122</f>
        <v>0</v>
      </c>
      <c r="D51" s="593">
        <f>Input!D122</f>
        <v>0</v>
      </c>
      <c r="E51" s="593">
        <f>Input!E122</f>
        <v>0</v>
      </c>
      <c r="F51" s="646">
        <f>Input!F122</f>
        <v>0</v>
      </c>
      <c r="G51" s="646">
        <f>Input!H122*(Input!$C$77=1)+Input!J122*(Input!$C$77=2)+Input!L122*(Input!$C$77=3)</f>
        <v>0</v>
      </c>
      <c r="H51" s="646">
        <f>Input!I122*(Input!$C$77=1)+Input!K122*(Input!$C$77=2)+Input!M122*(Input!$C$77=3)</f>
        <v>0</v>
      </c>
      <c r="I51" s="646">
        <f>Input!G122</f>
        <v>0</v>
      </c>
      <c r="J51" s="661">
        <f t="shared" si="1"/>
        <v>0</v>
      </c>
      <c r="K51" s="661">
        <f t="shared" si="2"/>
        <v>0</v>
      </c>
      <c r="L51" s="661">
        <f t="shared" si="3"/>
        <v>0</v>
      </c>
      <c r="M51" s="594"/>
      <c r="N51" s="740" t="b">
        <f t="shared" si="5"/>
        <v>1</v>
      </c>
      <c r="O51" s="661">
        <f t="shared" si="4"/>
        <v>0</v>
      </c>
    </row>
    <row r="52" spans="1:15" x14ac:dyDescent="0.25">
      <c r="A52" s="593">
        <v>43</v>
      </c>
      <c r="B52" s="593">
        <f>Input!B123</f>
        <v>0</v>
      </c>
      <c r="C52" s="593">
        <f>Input!C123</f>
        <v>0</v>
      </c>
      <c r="D52" s="593">
        <f>Input!D123</f>
        <v>0</v>
      </c>
      <c r="E52" s="593">
        <f>Input!E123</f>
        <v>0</v>
      </c>
      <c r="F52" s="646">
        <f>Input!F123</f>
        <v>0</v>
      </c>
      <c r="G52" s="646">
        <f>Input!H123*(Input!$C$77=1)+Input!J123*(Input!$C$77=2)+Input!L123*(Input!$C$77=3)</f>
        <v>0</v>
      </c>
      <c r="H52" s="646">
        <f>Input!I123*(Input!$C$77=1)+Input!K123*(Input!$C$77=2)+Input!M123*(Input!$C$77=3)</f>
        <v>0</v>
      </c>
      <c r="I52" s="646">
        <f>Input!G123</f>
        <v>0</v>
      </c>
      <c r="J52" s="661">
        <f t="shared" si="1"/>
        <v>0</v>
      </c>
      <c r="K52" s="661">
        <f t="shared" si="2"/>
        <v>0</v>
      </c>
      <c r="L52" s="661">
        <f t="shared" si="3"/>
        <v>0</v>
      </c>
      <c r="M52" s="594"/>
      <c r="N52" s="740" t="b">
        <f t="shared" si="5"/>
        <v>1</v>
      </c>
      <c r="O52" s="661">
        <f t="shared" si="4"/>
        <v>0</v>
      </c>
    </row>
    <row r="53" spans="1:15" x14ac:dyDescent="0.25">
      <c r="A53" s="593">
        <v>44</v>
      </c>
      <c r="B53" s="593">
        <f>Input!B124</f>
        <v>0</v>
      </c>
      <c r="C53" s="593">
        <f>Input!C124</f>
        <v>0</v>
      </c>
      <c r="D53" s="593">
        <f>Input!D124</f>
        <v>0</v>
      </c>
      <c r="E53" s="593">
        <f>Input!E124</f>
        <v>0</v>
      </c>
      <c r="F53" s="646">
        <f>Input!F124</f>
        <v>0</v>
      </c>
      <c r="G53" s="646">
        <f>Input!H124*(Input!$C$77=1)+Input!J124*(Input!$C$77=2)+Input!L124*(Input!$C$77=3)</f>
        <v>0</v>
      </c>
      <c r="H53" s="646">
        <f>Input!I124*(Input!$C$77=1)+Input!K124*(Input!$C$77=2)+Input!M124*(Input!$C$77=3)</f>
        <v>0</v>
      </c>
      <c r="I53" s="646">
        <f>Input!G124</f>
        <v>0</v>
      </c>
      <c r="J53" s="661">
        <f t="shared" si="1"/>
        <v>0</v>
      </c>
      <c r="K53" s="661">
        <f t="shared" si="2"/>
        <v>0</v>
      </c>
      <c r="L53" s="661">
        <f t="shared" si="3"/>
        <v>0</v>
      </c>
      <c r="M53" s="594"/>
      <c r="N53" s="740" t="b">
        <f t="shared" si="5"/>
        <v>1</v>
      </c>
      <c r="O53" s="661">
        <f t="shared" si="4"/>
        <v>0</v>
      </c>
    </row>
    <row r="54" spans="1:15" x14ac:dyDescent="0.25">
      <c r="A54" s="593">
        <v>45</v>
      </c>
      <c r="B54" s="593">
        <f>Input!B125</f>
        <v>0</v>
      </c>
      <c r="C54" s="593">
        <f>Input!C125</f>
        <v>0</v>
      </c>
      <c r="D54" s="593">
        <f>Input!D125</f>
        <v>0</v>
      </c>
      <c r="E54" s="593">
        <f>Input!E125</f>
        <v>0</v>
      </c>
      <c r="F54" s="646">
        <f>Input!F125</f>
        <v>0</v>
      </c>
      <c r="G54" s="646">
        <f>Input!H125*(Input!$C$77=1)+Input!J125*(Input!$C$77=2)+Input!L125*(Input!$C$77=3)</f>
        <v>0</v>
      </c>
      <c r="H54" s="646">
        <f>Input!I125*(Input!$C$77=1)+Input!K125*(Input!$C$77=2)+Input!M125*(Input!$C$77=3)</f>
        <v>0</v>
      </c>
      <c r="I54" s="646">
        <f>Input!G125</f>
        <v>0</v>
      </c>
      <c r="J54" s="661">
        <f t="shared" si="1"/>
        <v>0</v>
      </c>
      <c r="K54" s="661">
        <f t="shared" si="2"/>
        <v>0</v>
      </c>
      <c r="L54" s="661">
        <f t="shared" si="3"/>
        <v>0</v>
      </c>
      <c r="M54" s="594"/>
      <c r="N54" s="740" t="b">
        <f t="shared" si="5"/>
        <v>1</v>
      </c>
      <c r="O54" s="661">
        <f t="shared" si="4"/>
        <v>0</v>
      </c>
    </row>
    <row r="55" spans="1:15" x14ac:dyDescent="0.25">
      <c r="A55" s="593">
        <v>46</v>
      </c>
      <c r="B55" s="593">
        <f>Input!B126</f>
        <v>0</v>
      </c>
      <c r="C55" s="593">
        <f>Input!C126</f>
        <v>0</v>
      </c>
      <c r="D55" s="593">
        <f>Input!D126</f>
        <v>0</v>
      </c>
      <c r="E55" s="593">
        <f>Input!E126</f>
        <v>0</v>
      </c>
      <c r="F55" s="646">
        <f>Input!F126</f>
        <v>0</v>
      </c>
      <c r="G55" s="646">
        <f>Input!H126*(Input!$C$77=1)+Input!J126*(Input!$C$77=2)+Input!L126*(Input!$C$77=3)</f>
        <v>0</v>
      </c>
      <c r="H55" s="646">
        <f>Input!I126*(Input!$C$77=1)+Input!K126*(Input!$C$77=2)+Input!M126*(Input!$C$77=3)</f>
        <v>0</v>
      </c>
      <c r="I55" s="646">
        <f>Input!G126</f>
        <v>0</v>
      </c>
      <c r="J55" s="661">
        <f t="shared" si="1"/>
        <v>0</v>
      </c>
      <c r="K55" s="661">
        <f t="shared" si="2"/>
        <v>0</v>
      </c>
      <c r="L55" s="661">
        <f t="shared" si="3"/>
        <v>0</v>
      </c>
      <c r="M55" s="594"/>
      <c r="N55" s="740" t="b">
        <f t="shared" si="5"/>
        <v>1</v>
      </c>
      <c r="O55" s="661">
        <f t="shared" si="4"/>
        <v>0</v>
      </c>
    </row>
    <row r="56" spans="1:15" x14ac:dyDescent="0.25">
      <c r="A56" s="593">
        <v>47</v>
      </c>
      <c r="B56" s="593">
        <f>Input!B127</f>
        <v>0</v>
      </c>
      <c r="C56" s="593">
        <f>Input!C127</f>
        <v>0</v>
      </c>
      <c r="D56" s="593">
        <f>Input!D127</f>
        <v>0</v>
      </c>
      <c r="E56" s="593">
        <f>Input!E127</f>
        <v>0</v>
      </c>
      <c r="F56" s="646">
        <f>Input!F127</f>
        <v>0</v>
      </c>
      <c r="G56" s="646">
        <f>Input!H127*(Input!$C$77=1)+Input!J127*(Input!$C$77=2)+Input!L127*(Input!$C$77=3)</f>
        <v>0</v>
      </c>
      <c r="H56" s="646">
        <f>Input!I127*(Input!$C$77=1)+Input!K127*(Input!$C$77=2)+Input!M127*(Input!$C$77=3)</f>
        <v>0</v>
      </c>
      <c r="I56" s="646">
        <f>Input!G127</f>
        <v>0</v>
      </c>
      <c r="J56" s="661">
        <f t="shared" si="1"/>
        <v>0</v>
      </c>
      <c r="K56" s="661">
        <f t="shared" si="2"/>
        <v>0</v>
      </c>
      <c r="L56" s="661">
        <f t="shared" si="3"/>
        <v>0</v>
      </c>
      <c r="M56" s="594"/>
      <c r="N56" s="740" t="b">
        <f t="shared" si="5"/>
        <v>1</v>
      </c>
      <c r="O56" s="661">
        <f t="shared" si="4"/>
        <v>0</v>
      </c>
    </row>
    <row r="57" spans="1:15" x14ac:dyDescent="0.25">
      <c r="A57" s="593">
        <v>48</v>
      </c>
      <c r="B57" s="593">
        <f>Input!B128</f>
        <v>0</v>
      </c>
      <c r="C57" s="593">
        <f>Input!C128</f>
        <v>0</v>
      </c>
      <c r="D57" s="593">
        <f>Input!D128</f>
        <v>0</v>
      </c>
      <c r="E57" s="593">
        <f>Input!E128</f>
        <v>0</v>
      </c>
      <c r="F57" s="646">
        <f>Input!F128</f>
        <v>0</v>
      </c>
      <c r="G57" s="646">
        <f>Input!H128*(Input!$C$77=1)+Input!J128*(Input!$C$77=2)+Input!L128*(Input!$C$77=3)</f>
        <v>0</v>
      </c>
      <c r="H57" s="646">
        <f>Input!I128*(Input!$C$77=1)+Input!K128*(Input!$C$77=2)+Input!M128*(Input!$C$77=3)</f>
        <v>0</v>
      </c>
      <c r="I57" s="646">
        <f>Input!G128</f>
        <v>0</v>
      </c>
      <c r="J57" s="661">
        <f t="shared" si="1"/>
        <v>0</v>
      </c>
      <c r="K57" s="661">
        <f t="shared" si="2"/>
        <v>0</v>
      </c>
      <c r="L57" s="661">
        <f t="shared" si="3"/>
        <v>0</v>
      </c>
      <c r="M57" s="594"/>
      <c r="N57" s="740" t="b">
        <f t="shared" si="5"/>
        <v>1</v>
      </c>
      <c r="O57" s="661">
        <f t="shared" si="4"/>
        <v>0</v>
      </c>
    </row>
    <row r="58" spans="1:15" x14ac:dyDescent="0.25">
      <c r="A58" s="593">
        <v>49</v>
      </c>
      <c r="B58" s="593">
        <f>Input!B129</f>
        <v>0</v>
      </c>
      <c r="C58" s="593">
        <f>Input!C129</f>
        <v>0</v>
      </c>
      <c r="D58" s="593">
        <f>Input!D129</f>
        <v>0</v>
      </c>
      <c r="E58" s="593">
        <f>Input!E129</f>
        <v>0</v>
      </c>
      <c r="F58" s="646">
        <f>Input!F129</f>
        <v>0</v>
      </c>
      <c r="G58" s="646">
        <f>Input!H129*(Input!$C$77=1)+Input!J129*(Input!$C$77=2)+Input!L129*(Input!$C$77=3)</f>
        <v>0</v>
      </c>
      <c r="H58" s="646">
        <f>Input!I129*(Input!$C$77=1)+Input!K129*(Input!$C$77=2)+Input!M129*(Input!$C$77=3)</f>
        <v>0</v>
      </c>
      <c r="I58" s="646">
        <f>Input!G129</f>
        <v>0</v>
      </c>
      <c r="J58" s="661">
        <f t="shared" si="1"/>
        <v>0</v>
      </c>
      <c r="K58" s="661">
        <f t="shared" si="2"/>
        <v>0</v>
      </c>
      <c r="L58" s="661">
        <f t="shared" si="3"/>
        <v>0</v>
      </c>
      <c r="M58" s="594"/>
      <c r="N58" s="740" t="b">
        <f t="shared" si="5"/>
        <v>1</v>
      </c>
      <c r="O58" s="661">
        <f t="shared" si="4"/>
        <v>0</v>
      </c>
    </row>
    <row r="59" spans="1:15" x14ac:dyDescent="0.25">
      <c r="A59" s="593">
        <v>50</v>
      </c>
      <c r="B59" s="593">
        <f>Input!B130</f>
        <v>0</v>
      </c>
      <c r="C59" s="593">
        <f>Input!C130</f>
        <v>0</v>
      </c>
      <c r="D59" s="593">
        <f>Input!D130</f>
        <v>0</v>
      </c>
      <c r="E59" s="593">
        <f>Input!E130</f>
        <v>0</v>
      </c>
      <c r="F59" s="646">
        <f>Input!F130</f>
        <v>0</v>
      </c>
      <c r="G59" s="646">
        <f>Input!H130*(Input!$C$77=1)+Input!J130*(Input!$C$77=2)+Input!L130*(Input!$C$77=3)</f>
        <v>0</v>
      </c>
      <c r="H59" s="646">
        <f>Input!I130*(Input!$C$77=1)+Input!K130*(Input!$C$77=2)+Input!M130*(Input!$C$77=3)</f>
        <v>0</v>
      </c>
      <c r="I59" s="646">
        <f>Input!G130</f>
        <v>0</v>
      </c>
      <c r="J59" s="661">
        <f t="shared" si="1"/>
        <v>0</v>
      </c>
      <c r="K59" s="661">
        <f t="shared" si="2"/>
        <v>0</v>
      </c>
      <c r="L59" s="661">
        <f t="shared" si="3"/>
        <v>0</v>
      </c>
      <c r="M59" s="594"/>
      <c r="N59" s="740" t="b">
        <f t="shared" si="5"/>
        <v>1</v>
      </c>
      <c r="O59" s="661">
        <f t="shared" si="4"/>
        <v>0</v>
      </c>
    </row>
    <row r="60" spans="1:15" x14ac:dyDescent="0.25">
      <c r="A60" s="594"/>
      <c r="B60" s="594"/>
      <c r="C60" s="594"/>
      <c r="D60" s="594"/>
      <c r="E60" s="594"/>
      <c r="F60" s="656"/>
      <c r="G60" s="656"/>
      <c r="H60" s="656"/>
      <c r="I60" s="656"/>
      <c r="J60" s="741" t="b">
        <f>SUM(J10:J59)='Market Consistent Balance Sheet'!D69</f>
        <v>1</v>
      </c>
      <c r="K60" s="741" t="b">
        <f>SUM(K10:K59)='Market Consistent Balance Sheet'!D86</f>
        <v>1</v>
      </c>
      <c r="L60" s="656"/>
      <c r="M60" s="594"/>
      <c r="N60" s="594"/>
      <c r="O60" s="594"/>
    </row>
  </sheetData>
  <mergeCells count="2">
    <mergeCell ref="F7:H7"/>
    <mergeCell ref="A1:F1"/>
  </mergeCells>
  <pageMargins left="0.7" right="0.7" top="0.75" bottom="0.75" header="0.3" footer="0.3"/>
  <pageSetup orientation="portrait" horizontalDpi="4294967294" verticalDpi="4294967294" r:id="rId1"/>
  <headerFooter>
    <oddFooter>&amp;L&amp;1#&amp;"Calibri"&amp;10&amp;K000000John Keells Group - Confidential</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610D-6197-44D6-AF65-C6333C678C91}">
  <sheetPr codeName="Sheet38">
    <tabColor theme="1"/>
  </sheetPr>
  <dimension ref="A2:F30"/>
  <sheetViews>
    <sheetView showGridLines="0" topLeftCell="A23" zoomScaleNormal="100" workbookViewId="0"/>
  </sheetViews>
  <sheetFormatPr defaultColWidth="9.44140625" defaultRowHeight="13.2" x14ac:dyDescent="0.25"/>
  <cols>
    <col min="1" max="1" width="7.44140625" style="13" customWidth="1"/>
    <col min="2" max="2" width="10.44140625" style="13" customWidth="1"/>
    <col min="3" max="3" width="47.44140625" style="13" customWidth="1"/>
    <col min="4" max="6" width="23" style="13" customWidth="1"/>
    <col min="7" max="14" width="12" style="13" customWidth="1"/>
    <col min="15" max="15" width="13.88671875" style="13" customWidth="1"/>
    <col min="16" max="42" width="12" style="13" customWidth="1"/>
    <col min="43" max="16384" width="9.44140625" style="13"/>
  </cols>
  <sheetData>
    <row r="2" spans="1:6" s="212" customFormat="1" x14ac:dyDescent="0.25">
      <c r="A2" s="237" t="s">
        <v>179</v>
      </c>
      <c r="B2" s="492"/>
      <c r="C2" s="493"/>
      <c r="D2" s="607"/>
      <c r="E2" s="607"/>
      <c r="F2" s="607"/>
    </row>
    <row r="4" spans="1:6" ht="12.9" customHeight="1" x14ac:dyDescent="0.25">
      <c r="A4" s="594"/>
      <c r="B4" s="958" t="s">
        <v>180</v>
      </c>
      <c r="C4" s="958"/>
      <c r="D4" s="958"/>
      <c r="E4" s="958"/>
      <c r="F4" s="958"/>
    </row>
    <row r="5" spans="1:6" x14ac:dyDescent="0.25">
      <c r="A5" s="594"/>
      <c r="B5" s="958"/>
      <c r="C5" s="958"/>
      <c r="D5" s="958"/>
      <c r="E5" s="958"/>
      <c r="F5" s="958"/>
    </row>
    <row r="6" spans="1:6" x14ac:dyDescent="0.25">
      <c r="A6" s="594"/>
      <c r="B6" s="579"/>
      <c r="C6" s="579"/>
      <c r="D6" s="580"/>
      <c r="E6" s="580"/>
      <c r="F6" s="580"/>
    </row>
    <row r="7" spans="1:6" x14ac:dyDescent="0.25">
      <c r="A7" s="594"/>
      <c r="B7" s="959" t="s">
        <v>181</v>
      </c>
      <c r="C7" s="960"/>
      <c r="D7" s="963" t="s">
        <v>182</v>
      </c>
      <c r="E7" s="963"/>
      <c r="F7" s="963"/>
    </row>
    <row r="8" spans="1:6" ht="41.25" customHeight="1" x14ac:dyDescent="0.25">
      <c r="A8" s="594"/>
      <c r="B8" s="961"/>
      <c r="C8" s="962"/>
      <c r="D8" s="608" t="s">
        <v>183</v>
      </c>
      <c r="E8" s="608" t="s">
        <v>184</v>
      </c>
      <c r="F8" s="608" t="s">
        <v>185</v>
      </c>
    </row>
    <row r="9" spans="1:6" x14ac:dyDescent="0.25">
      <c r="A9" s="594"/>
      <c r="B9" s="293" t="s">
        <v>186</v>
      </c>
      <c r="C9" s="341" t="s">
        <v>187</v>
      </c>
      <c r="D9" s="294"/>
      <c r="E9" s="184">
        <f>D9</f>
        <v>0</v>
      </c>
      <c r="F9" s="184">
        <f>D9</f>
        <v>0</v>
      </c>
    </row>
    <row r="10" spans="1:6" x14ac:dyDescent="0.25">
      <c r="A10" s="594"/>
      <c r="B10" s="293" t="s">
        <v>188</v>
      </c>
      <c r="C10" s="341" t="s">
        <v>189</v>
      </c>
      <c r="D10" s="294"/>
      <c r="E10" s="294"/>
      <c r="F10" s="294"/>
    </row>
    <row r="11" spans="1:6" x14ac:dyDescent="0.25">
      <c r="A11" s="594"/>
      <c r="B11" s="293" t="s">
        <v>190</v>
      </c>
      <c r="C11" s="341" t="s">
        <v>191</v>
      </c>
      <c r="D11" s="294"/>
      <c r="E11" s="184">
        <f>D11</f>
        <v>0</v>
      </c>
      <c r="F11" s="184">
        <f>D11</f>
        <v>0</v>
      </c>
    </row>
    <row r="12" spans="1:6" x14ac:dyDescent="0.25">
      <c r="A12" s="594"/>
      <c r="B12" s="293" t="s">
        <v>192</v>
      </c>
      <c r="C12" s="341" t="s">
        <v>193</v>
      </c>
      <c r="D12" s="184">
        <f>SUM('Market Consistent Balance Sheet'!D139:D141,'Market Consistent Balance Sheet'!D148:D155)</f>
        <v>0</v>
      </c>
      <c r="E12" s="184">
        <f>D12</f>
        <v>0</v>
      </c>
      <c r="F12" s="184">
        <f>D12</f>
        <v>0</v>
      </c>
    </row>
    <row r="13" spans="1:6" ht="26.4" x14ac:dyDescent="0.25">
      <c r="A13" s="594"/>
      <c r="B13" s="293" t="s">
        <v>194</v>
      </c>
      <c r="C13" s="341" t="s">
        <v>195</v>
      </c>
      <c r="D13" s="294"/>
      <c r="E13" s="184">
        <f>D13</f>
        <v>0</v>
      </c>
      <c r="F13" s="184">
        <f>D13</f>
        <v>0</v>
      </c>
    </row>
    <row r="14" spans="1:6" x14ac:dyDescent="0.25">
      <c r="A14" s="594"/>
      <c r="B14" s="293" t="s">
        <v>196</v>
      </c>
      <c r="C14" s="341" t="s">
        <v>197</v>
      </c>
      <c r="D14" s="609">
        <f>D9-SUM(D10:D13)</f>
        <v>0</v>
      </c>
      <c r="E14" s="609">
        <f t="shared" ref="E14:F14" si="0">E9-SUM(E10:E13)</f>
        <v>0</v>
      </c>
      <c r="F14" s="609">
        <f t="shared" si="0"/>
        <v>0</v>
      </c>
    </row>
    <row r="15" spans="1:6" ht="26.4" x14ac:dyDescent="0.25">
      <c r="A15" s="594"/>
      <c r="B15" s="307"/>
      <c r="C15" s="495"/>
      <c r="D15" s="494" t="str">
        <f>IF(D14&gt;0,"Asset are greater than liabilities","Liabilities are greater than assets")</f>
        <v>Liabilities are greater than assets</v>
      </c>
      <c r="E15" s="494" t="str">
        <f>IF(E14&gt;0,"Asset are greater than liabilities","Liabilities are greater than assets")</f>
        <v>Liabilities are greater than assets</v>
      </c>
      <c r="F15" s="494" t="str">
        <f>IF(F14&gt;0,"Asset are greater than liabilities","Liabilities are greater than assets")</f>
        <v>Liabilities are greater than assets</v>
      </c>
    </row>
    <row r="16" spans="1:6" x14ac:dyDescent="0.25">
      <c r="A16" s="594"/>
      <c r="B16" s="307"/>
      <c r="C16" s="50"/>
      <c r="D16" s="610"/>
      <c r="E16" s="610"/>
      <c r="F16" s="610"/>
    </row>
    <row r="17" spans="1:6" s="212" customFormat="1" x14ac:dyDescent="0.25">
      <c r="A17" s="237" t="s">
        <v>198</v>
      </c>
      <c r="B17" s="492"/>
      <c r="C17" s="493"/>
      <c r="D17" s="607"/>
      <c r="E17" s="607"/>
      <c r="F17" s="607"/>
    </row>
    <row r="18" spans="1:6" ht="13.8" thickBot="1" x14ac:dyDescent="0.3">
      <c r="A18" s="594"/>
      <c r="B18" s="307"/>
      <c r="C18" s="50"/>
      <c r="D18" s="610"/>
      <c r="E18" s="610"/>
      <c r="F18" s="610"/>
    </row>
    <row r="19" spans="1:6" ht="13.8" thickBot="1" x14ac:dyDescent="0.3">
      <c r="A19" s="594"/>
      <c r="B19" s="987" t="s">
        <v>199</v>
      </c>
      <c r="C19" s="988"/>
      <c r="D19" s="978" t="s">
        <v>200</v>
      </c>
      <c r="E19" s="979"/>
      <c r="F19" s="980"/>
    </row>
    <row r="20" spans="1:6" ht="67.5" customHeight="1" x14ac:dyDescent="0.25">
      <c r="A20" s="594"/>
      <c r="B20" s="989" t="s">
        <v>201</v>
      </c>
      <c r="C20" s="990"/>
      <c r="D20" s="981"/>
      <c r="E20" s="982"/>
      <c r="F20" s="983"/>
    </row>
    <row r="21" spans="1:6" ht="67.5" customHeight="1" x14ac:dyDescent="0.25">
      <c r="A21" s="594"/>
      <c r="B21" s="964" t="s">
        <v>202</v>
      </c>
      <c r="C21" s="965"/>
      <c r="D21" s="968"/>
      <c r="E21" s="969"/>
      <c r="F21" s="970"/>
    </row>
    <row r="22" spans="1:6" ht="33" customHeight="1" x14ac:dyDescent="0.25">
      <c r="A22" s="594"/>
      <c r="B22" s="964" t="s">
        <v>203</v>
      </c>
      <c r="C22" s="965"/>
      <c r="D22" s="968"/>
      <c r="E22" s="969"/>
      <c r="F22" s="970"/>
    </row>
    <row r="23" spans="1:6" ht="43.5" customHeight="1" x14ac:dyDescent="0.25">
      <c r="A23" s="594"/>
      <c r="B23" s="964" t="s">
        <v>204</v>
      </c>
      <c r="C23" s="965"/>
      <c r="D23" s="968"/>
      <c r="E23" s="969"/>
      <c r="F23" s="970"/>
    </row>
    <row r="24" spans="1:6" ht="42.75" customHeight="1" x14ac:dyDescent="0.25">
      <c r="A24" s="594"/>
      <c r="B24" s="964" t="s">
        <v>205</v>
      </c>
      <c r="C24" s="965"/>
      <c r="D24" s="968"/>
      <c r="E24" s="969"/>
      <c r="F24" s="970"/>
    </row>
    <row r="25" spans="1:6" ht="85.65" customHeight="1" x14ac:dyDescent="0.25">
      <c r="A25" s="594"/>
      <c r="B25" s="964" t="s">
        <v>206</v>
      </c>
      <c r="C25" s="965"/>
      <c r="D25" s="968"/>
      <c r="E25" s="969"/>
      <c r="F25" s="970"/>
    </row>
    <row r="26" spans="1:6" ht="53.4" customHeight="1" x14ac:dyDescent="0.25">
      <c r="A26" s="594"/>
      <c r="B26" s="971" t="s">
        <v>207</v>
      </c>
      <c r="C26" s="972"/>
      <c r="D26" s="973"/>
      <c r="E26" s="974"/>
      <c r="F26" s="975"/>
    </row>
    <row r="27" spans="1:6" ht="85.65" customHeight="1" x14ac:dyDescent="0.25">
      <c r="A27" s="594"/>
      <c r="B27" s="971" t="s">
        <v>208</v>
      </c>
      <c r="C27" s="972"/>
      <c r="D27" s="973"/>
      <c r="E27" s="974"/>
      <c r="F27" s="975"/>
    </row>
    <row r="28" spans="1:6" ht="33" customHeight="1" x14ac:dyDescent="0.25">
      <c r="A28" s="594"/>
      <c r="B28" s="966" t="s">
        <v>209</v>
      </c>
      <c r="C28" s="967"/>
      <c r="D28" s="968"/>
      <c r="E28" s="969"/>
      <c r="F28" s="970"/>
    </row>
    <row r="29" spans="1:6" ht="39.75" customHeight="1" x14ac:dyDescent="0.25">
      <c r="A29" s="594"/>
      <c r="B29" s="964" t="s">
        <v>210</v>
      </c>
      <c r="C29" s="965"/>
      <c r="D29" s="968"/>
      <c r="E29" s="969"/>
      <c r="F29" s="970"/>
    </row>
    <row r="30" spans="1:6" ht="41.25" customHeight="1" thickBot="1" x14ac:dyDescent="0.3">
      <c r="A30" s="594"/>
      <c r="B30" s="976" t="s">
        <v>211</v>
      </c>
      <c r="C30" s="977"/>
      <c r="D30" s="984"/>
      <c r="E30" s="985"/>
      <c r="F30" s="986"/>
    </row>
  </sheetData>
  <mergeCells count="27">
    <mergeCell ref="B29:C29"/>
    <mergeCell ref="B30:C30"/>
    <mergeCell ref="D19:F19"/>
    <mergeCell ref="D20:F20"/>
    <mergeCell ref="D21:F21"/>
    <mergeCell ref="D22:F22"/>
    <mergeCell ref="D23:F23"/>
    <mergeCell ref="D24:F24"/>
    <mergeCell ref="D28:F28"/>
    <mergeCell ref="D29:F29"/>
    <mergeCell ref="D30:F30"/>
    <mergeCell ref="B19:C19"/>
    <mergeCell ref="B20:C20"/>
    <mergeCell ref="B21:C21"/>
    <mergeCell ref="B22:C22"/>
    <mergeCell ref="B23:C23"/>
    <mergeCell ref="B4:F5"/>
    <mergeCell ref="B7:C8"/>
    <mergeCell ref="D7:F7"/>
    <mergeCell ref="B24:C24"/>
    <mergeCell ref="B28:C28"/>
    <mergeCell ref="B25:C25"/>
    <mergeCell ref="D25:F25"/>
    <mergeCell ref="B26:C26"/>
    <mergeCell ref="B27:C27"/>
    <mergeCell ref="D26:F26"/>
    <mergeCell ref="D27:F27"/>
  </mergeCells>
  <pageMargins left="0.7" right="0.7" top="0.75" bottom="0.75" header="0.3" footer="0.3"/>
  <pageSetup paperSize="9" orientation="portrait" r:id="rId1"/>
  <headerFooter>
    <oddFooter>&amp;L&amp;1#&amp;"Calibri"&amp;10&amp;K000000John Keells Group - Confidential</oddFooter>
  </headerFooter>
  <ignoredErrors>
    <ignoredError sqref="D12 E9:F12" unlockedFormula="1"/>
  </ignoredError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F39B-1598-44D7-888E-F7F9AF20DF29}">
  <sheetPr>
    <tabColor rgb="FFFFFF99"/>
  </sheetPr>
  <dimension ref="B1:AM498"/>
  <sheetViews>
    <sheetView showGridLines="0" zoomScale="85" zoomScaleNormal="85" workbookViewId="0">
      <selection activeCell="A20" sqref="A20"/>
    </sheetView>
  </sheetViews>
  <sheetFormatPr defaultColWidth="9.44140625" defaultRowHeight="13.2" x14ac:dyDescent="0.25"/>
  <cols>
    <col min="1" max="1" width="1.44140625" style="13" customWidth="1"/>
    <col min="2" max="2" width="9.44140625" style="25" bestFit="1" customWidth="1"/>
    <col min="3" max="6" width="19.44140625" style="25" customWidth="1"/>
    <col min="7" max="30" width="19.44140625" style="13" customWidth="1"/>
    <col min="31" max="31" width="9.44140625" style="13"/>
    <col min="32" max="32" width="27.44140625" style="13" customWidth="1"/>
    <col min="33" max="37" width="20.44140625" style="13" customWidth="1"/>
    <col min="38" max="16384" width="9.44140625" style="13"/>
  </cols>
  <sheetData>
    <row r="1" spans="2:39" x14ac:dyDescent="0.25">
      <c r="B1" s="1026" t="s">
        <v>607</v>
      </c>
      <c r="C1" s="1027"/>
      <c r="D1" s="1027"/>
      <c r="E1" s="1027"/>
      <c r="F1" s="1027"/>
      <c r="G1" s="742"/>
      <c r="H1" s="742"/>
      <c r="I1" s="742"/>
      <c r="J1" s="742"/>
      <c r="K1" s="742"/>
      <c r="L1" s="742"/>
      <c r="M1" s="742"/>
      <c r="N1" s="742"/>
      <c r="O1" s="742"/>
      <c r="P1" s="742"/>
      <c r="Q1" s="742"/>
      <c r="R1" s="742"/>
      <c r="S1" s="742"/>
      <c r="T1" s="742"/>
      <c r="U1" s="742"/>
      <c r="V1" s="742"/>
      <c r="W1" s="742"/>
      <c r="X1" s="742"/>
      <c r="Y1" s="742"/>
      <c r="Z1" s="742"/>
      <c r="AA1" s="742"/>
      <c r="AB1" s="742"/>
      <c r="AC1" s="742"/>
      <c r="AD1" s="742"/>
      <c r="AE1" s="742"/>
      <c r="AF1" s="581"/>
      <c r="AG1" s="742"/>
      <c r="AH1" s="742"/>
      <c r="AI1" s="742"/>
      <c r="AJ1" s="742"/>
      <c r="AK1" s="742"/>
      <c r="AL1" s="742"/>
      <c r="AM1" s="742"/>
    </row>
    <row r="2" spans="2:39" x14ac:dyDescent="0.25">
      <c r="B2" s="491" t="s">
        <v>608</v>
      </c>
      <c r="C2" s="685"/>
      <c r="D2" s="685"/>
      <c r="E2" s="685"/>
      <c r="F2" s="685"/>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c r="AL2" s="594"/>
      <c r="AM2" s="594"/>
    </row>
    <row r="3" spans="2:39" x14ac:dyDescent="0.25">
      <c r="B3" s="103" t="s">
        <v>518</v>
      </c>
      <c r="C3" s="685"/>
      <c r="D3" s="151"/>
      <c r="E3" s="685"/>
      <c r="F3" s="685"/>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4"/>
      <c r="AG3" s="594"/>
      <c r="AH3" s="594"/>
      <c r="AI3" s="594"/>
      <c r="AJ3" s="594"/>
      <c r="AK3" s="594"/>
      <c r="AL3" s="594"/>
      <c r="AM3" s="594"/>
    </row>
    <row r="4" spans="2:39" x14ac:dyDescent="0.25">
      <c r="B4" s="594" t="s">
        <v>253</v>
      </c>
      <c r="C4" s="685"/>
      <c r="D4" s="151"/>
      <c r="E4" s="685"/>
      <c r="F4" s="685"/>
      <c r="G4" s="594"/>
      <c r="H4" s="594"/>
      <c r="I4" s="594"/>
      <c r="J4" s="594"/>
      <c r="K4" s="594"/>
      <c r="L4" s="594"/>
      <c r="M4" s="594"/>
      <c r="N4" s="594"/>
      <c r="O4" s="594"/>
      <c r="P4" s="594"/>
      <c r="Q4" s="594"/>
      <c r="R4" s="594"/>
      <c r="S4" s="594"/>
      <c r="T4" s="594"/>
      <c r="U4" s="594"/>
      <c r="V4" s="594"/>
      <c r="W4" s="594"/>
      <c r="X4" s="594"/>
      <c r="Y4" s="594"/>
      <c r="Z4" s="594"/>
      <c r="AA4" s="594"/>
      <c r="AB4" s="594"/>
      <c r="AC4" s="594"/>
      <c r="AD4" s="594"/>
      <c r="AE4" s="594"/>
      <c r="AF4" s="594"/>
      <c r="AG4" s="594"/>
      <c r="AH4" s="594"/>
      <c r="AI4" s="594"/>
      <c r="AJ4" s="594"/>
      <c r="AK4" s="594"/>
      <c r="AL4" s="594"/>
      <c r="AM4" s="594"/>
    </row>
    <row r="5" spans="2:39" x14ac:dyDescent="0.25">
      <c r="B5" s="594" t="s">
        <v>530</v>
      </c>
      <c r="C5" s="685"/>
      <c r="D5" s="151"/>
      <c r="E5" s="685"/>
      <c r="F5" s="685"/>
      <c r="G5" s="594"/>
      <c r="H5" s="594"/>
      <c r="I5" s="594"/>
      <c r="J5" s="594"/>
      <c r="K5" s="594"/>
      <c r="L5" s="594"/>
      <c r="M5" s="594"/>
      <c r="N5" s="594"/>
      <c r="O5" s="594"/>
      <c r="P5" s="594"/>
      <c r="Q5" s="594"/>
      <c r="R5" s="594"/>
      <c r="S5" s="594"/>
      <c r="T5" s="594"/>
      <c r="U5" s="594"/>
      <c r="V5" s="594"/>
      <c r="W5" s="594"/>
      <c r="X5" s="594"/>
      <c r="Y5" s="594"/>
      <c r="Z5" s="594"/>
      <c r="AA5" s="594"/>
      <c r="AB5" s="594"/>
      <c r="AC5" s="594"/>
      <c r="AD5" s="594"/>
      <c r="AE5" s="594"/>
      <c r="AF5" s="594"/>
      <c r="AG5" s="594"/>
      <c r="AH5" s="594"/>
      <c r="AI5" s="594"/>
      <c r="AJ5" s="594"/>
      <c r="AK5" s="594"/>
      <c r="AL5" s="594"/>
      <c r="AM5" s="594"/>
    </row>
    <row r="6" spans="2:39" x14ac:dyDescent="0.25">
      <c r="B6" s="594" t="s">
        <v>557</v>
      </c>
      <c r="C6" s="685"/>
      <c r="D6" s="151"/>
      <c r="E6" s="685"/>
      <c r="F6" s="685"/>
      <c r="G6" s="594"/>
      <c r="H6" s="594"/>
      <c r="I6" s="594"/>
      <c r="J6" s="594"/>
      <c r="K6" s="594"/>
      <c r="L6" s="594"/>
      <c r="M6" s="594"/>
      <c r="N6" s="594"/>
      <c r="O6" s="594"/>
      <c r="P6" s="594"/>
      <c r="Q6" s="594"/>
      <c r="R6" s="594"/>
      <c r="S6" s="594"/>
      <c r="T6" s="594"/>
      <c r="U6" s="594"/>
      <c r="V6" s="594"/>
      <c r="W6" s="594"/>
      <c r="X6" s="594"/>
      <c r="Y6" s="594"/>
      <c r="Z6" s="594"/>
      <c r="AA6" s="594"/>
      <c r="AB6" s="594"/>
      <c r="AC6" s="594"/>
      <c r="AD6" s="594"/>
      <c r="AE6" s="594"/>
      <c r="AF6" s="594"/>
      <c r="AG6" s="594"/>
      <c r="AH6" s="594"/>
      <c r="AI6" s="594"/>
      <c r="AJ6" s="594"/>
      <c r="AK6" s="594"/>
      <c r="AL6" s="594"/>
      <c r="AM6" s="594"/>
    </row>
    <row r="7" spans="2:39" x14ac:dyDescent="0.25">
      <c r="B7" s="14" t="s">
        <v>609</v>
      </c>
      <c r="C7" s="685"/>
      <c r="D7" s="151"/>
      <c r="E7" s="685"/>
      <c r="F7" s="685"/>
      <c r="G7" s="594"/>
      <c r="H7" s="594"/>
      <c r="I7" s="594"/>
      <c r="J7" s="594"/>
      <c r="K7" s="594"/>
      <c r="L7" s="594"/>
      <c r="M7" s="594"/>
      <c r="N7" s="594"/>
      <c r="O7" s="594"/>
      <c r="P7" s="594"/>
      <c r="Q7" s="594"/>
      <c r="R7" s="594"/>
      <c r="S7" s="594"/>
      <c r="T7" s="594"/>
      <c r="U7" s="594"/>
      <c r="V7" s="594"/>
      <c r="W7" s="594"/>
      <c r="X7" s="594"/>
      <c r="Y7" s="594"/>
      <c r="Z7" s="594"/>
      <c r="AA7" s="594"/>
      <c r="AB7" s="594"/>
      <c r="AC7" s="594"/>
      <c r="AD7" s="594"/>
      <c r="AE7" s="594"/>
      <c r="AF7" s="594"/>
      <c r="AG7" s="594"/>
      <c r="AH7" s="594"/>
      <c r="AI7" s="594"/>
      <c r="AJ7" s="594"/>
      <c r="AK7" s="594"/>
      <c r="AL7" s="594"/>
      <c r="AM7" s="594"/>
    </row>
    <row r="8" spans="2:39" x14ac:dyDescent="0.25">
      <c r="B8" s="14" t="s">
        <v>610</v>
      </c>
      <c r="C8" s="685"/>
      <c r="D8" s="151"/>
      <c r="E8" s="685"/>
      <c r="F8" s="685"/>
      <c r="G8" s="594"/>
      <c r="H8" s="594"/>
      <c r="I8" s="594"/>
      <c r="J8" s="594"/>
      <c r="K8" s="594"/>
      <c r="L8" s="594"/>
      <c r="M8" s="594"/>
      <c r="N8" s="594"/>
      <c r="O8" s="594"/>
      <c r="P8" s="594"/>
      <c r="Q8" s="594"/>
      <c r="R8" s="594"/>
      <c r="S8" s="594"/>
      <c r="T8" s="594"/>
      <c r="U8" s="594"/>
      <c r="V8" s="594"/>
      <c r="W8" s="594"/>
      <c r="X8" s="594"/>
      <c r="Y8" s="594"/>
      <c r="Z8" s="594"/>
      <c r="AA8" s="594"/>
      <c r="AB8" s="594"/>
      <c r="AC8" s="594"/>
      <c r="AD8" s="594"/>
      <c r="AE8" s="594"/>
      <c r="AF8" s="594"/>
      <c r="AG8" s="594"/>
      <c r="AH8" s="594"/>
      <c r="AI8" s="594"/>
      <c r="AJ8" s="594"/>
      <c r="AK8" s="594"/>
      <c r="AL8" s="594"/>
      <c r="AM8" s="594"/>
    </row>
    <row r="9" spans="2:39" x14ac:dyDescent="0.25">
      <c r="B9" s="14" t="s">
        <v>611</v>
      </c>
      <c r="C9" s="685"/>
      <c r="D9" s="151"/>
      <c r="E9" s="685"/>
      <c r="F9" s="685"/>
      <c r="G9" s="594"/>
      <c r="H9" s="594"/>
      <c r="I9" s="594"/>
      <c r="J9" s="594"/>
      <c r="K9" s="594"/>
      <c r="L9" s="594"/>
      <c r="M9" s="594"/>
      <c r="N9" s="594"/>
      <c r="O9" s="594"/>
      <c r="P9" s="594"/>
      <c r="Q9" s="594"/>
      <c r="R9" s="594"/>
      <c r="S9" s="594"/>
      <c r="T9" s="594"/>
      <c r="U9" s="594"/>
      <c r="V9" s="594"/>
      <c r="W9" s="594"/>
      <c r="X9" s="594"/>
      <c r="Y9" s="594"/>
      <c r="Z9" s="594"/>
      <c r="AA9" s="594"/>
      <c r="AB9" s="594"/>
      <c r="AC9" s="594"/>
      <c r="AD9" s="594"/>
      <c r="AE9" s="594"/>
      <c r="AF9" s="594"/>
      <c r="AG9" s="594"/>
      <c r="AH9" s="594"/>
      <c r="AI9" s="594"/>
      <c r="AJ9" s="594"/>
      <c r="AK9" s="594"/>
      <c r="AL9" s="594"/>
      <c r="AM9" s="594"/>
    </row>
    <row r="10" spans="2:39" x14ac:dyDescent="0.25">
      <c r="B10" s="14" t="s">
        <v>612</v>
      </c>
      <c r="C10" s="685"/>
      <c r="D10" s="151"/>
      <c r="E10" s="685"/>
      <c r="F10" s="685"/>
      <c r="G10" s="594"/>
      <c r="H10" s="594"/>
      <c r="I10" s="594"/>
      <c r="J10" s="594"/>
      <c r="K10" s="594"/>
      <c r="L10" s="594"/>
      <c r="M10" s="594"/>
      <c r="N10" s="594"/>
      <c r="O10" s="594"/>
      <c r="P10" s="594"/>
      <c r="Q10" s="594"/>
      <c r="R10" s="594"/>
      <c r="S10" s="594"/>
      <c r="T10" s="594"/>
      <c r="U10" s="594"/>
      <c r="V10" s="594"/>
      <c r="W10" s="594"/>
      <c r="X10" s="594"/>
      <c r="Y10" s="594"/>
      <c r="Z10" s="594"/>
      <c r="AA10" s="594"/>
      <c r="AB10" s="594"/>
      <c r="AC10" s="594"/>
      <c r="AD10" s="594"/>
      <c r="AE10" s="594"/>
      <c r="AF10" s="594"/>
      <c r="AG10" s="594"/>
      <c r="AH10" s="594"/>
      <c r="AI10" s="594"/>
      <c r="AJ10" s="594"/>
      <c r="AK10" s="594"/>
      <c r="AL10" s="594"/>
      <c r="AM10" s="594"/>
    </row>
    <row r="11" spans="2:39" x14ac:dyDescent="0.25">
      <c r="B11" s="14" t="s">
        <v>613</v>
      </c>
      <c r="C11" s="685"/>
      <c r="D11" s="151"/>
      <c r="E11" s="685"/>
      <c r="F11" s="685"/>
      <c r="G11" s="594"/>
      <c r="H11" s="594"/>
      <c r="I11" s="594"/>
      <c r="J11" s="594"/>
      <c r="K11" s="594"/>
      <c r="L11" s="594"/>
      <c r="M11" s="594"/>
      <c r="N11" s="594"/>
      <c r="O11" s="594"/>
      <c r="P11" s="594"/>
      <c r="Q11" s="594"/>
      <c r="R11" s="594"/>
      <c r="S11" s="594"/>
      <c r="T11" s="594"/>
      <c r="U11" s="594"/>
      <c r="V11" s="594"/>
      <c r="W11" s="594"/>
      <c r="X11" s="594"/>
      <c r="Y11" s="594"/>
      <c r="Z11" s="594"/>
      <c r="AA11" s="594"/>
      <c r="AB11" s="594"/>
      <c r="AC11" s="594"/>
      <c r="AD11" s="594"/>
      <c r="AE11" s="594"/>
      <c r="AF11" s="594"/>
      <c r="AG11" s="594"/>
      <c r="AH11" s="594"/>
      <c r="AI11" s="594"/>
      <c r="AJ11" s="594"/>
      <c r="AK11" s="594"/>
      <c r="AL11" s="594"/>
      <c r="AM11" s="594"/>
    </row>
    <row r="12" spans="2:39" x14ac:dyDescent="0.25">
      <c r="B12" s="14" t="s">
        <v>614</v>
      </c>
      <c r="C12" s="685"/>
      <c r="D12" s="151"/>
      <c r="E12" s="685"/>
      <c r="F12" s="685"/>
      <c r="G12" s="594"/>
      <c r="H12" s="594"/>
      <c r="I12" s="594"/>
      <c r="J12" s="594"/>
      <c r="K12" s="594"/>
      <c r="L12" s="594"/>
      <c r="M12" s="594"/>
      <c r="N12" s="594"/>
      <c r="O12" s="594"/>
      <c r="P12" s="594"/>
      <c r="Q12" s="594"/>
      <c r="R12" s="594"/>
      <c r="S12" s="594"/>
      <c r="T12" s="594"/>
      <c r="U12" s="594"/>
      <c r="V12" s="594"/>
      <c r="W12" s="594"/>
      <c r="X12" s="594"/>
      <c r="Y12" s="594"/>
      <c r="Z12" s="594"/>
      <c r="AA12" s="594"/>
      <c r="AB12" s="594"/>
      <c r="AC12" s="594"/>
      <c r="AD12" s="594"/>
      <c r="AE12" s="594"/>
      <c r="AF12" s="594"/>
      <c r="AG12" s="594"/>
      <c r="AH12" s="594"/>
      <c r="AI12" s="594"/>
      <c r="AJ12" s="594"/>
      <c r="AK12" s="594"/>
      <c r="AL12" s="594"/>
      <c r="AM12" s="594"/>
    </row>
    <row r="13" spans="2:39" ht="12.9" customHeight="1" x14ac:dyDescent="0.25">
      <c r="B13" s="1033" t="s">
        <v>615</v>
      </c>
      <c r="C13" s="1033"/>
      <c r="D13" s="1033"/>
      <c r="E13" s="1033"/>
      <c r="F13" s="1033"/>
      <c r="G13" s="1033"/>
      <c r="H13" s="1033"/>
      <c r="I13" s="1033"/>
      <c r="J13" s="1033"/>
      <c r="K13" s="1033"/>
      <c r="L13" s="594"/>
      <c r="M13" s="594"/>
      <c r="N13" s="594"/>
      <c r="O13" s="594"/>
      <c r="P13" s="594"/>
      <c r="Q13" s="594"/>
      <c r="R13" s="594"/>
      <c r="S13" s="594"/>
      <c r="T13" s="594"/>
      <c r="U13" s="594"/>
      <c r="V13" s="594"/>
      <c r="W13" s="594"/>
      <c r="X13" s="594"/>
      <c r="Y13" s="594"/>
      <c r="Z13" s="594"/>
      <c r="AA13" s="594"/>
      <c r="AB13" s="594"/>
      <c r="AC13" s="594"/>
      <c r="AD13" s="594"/>
      <c r="AE13" s="594"/>
      <c r="AF13" s="594"/>
      <c r="AG13" s="594"/>
      <c r="AH13" s="594"/>
      <c r="AI13" s="594"/>
      <c r="AJ13" s="594"/>
      <c r="AK13" s="594"/>
      <c r="AL13" s="594"/>
      <c r="AM13" s="594"/>
    </row>
    <row r="14" spans="2:39" ht="12.9" customHeight="1" x14ac:dyDescent="0.25">
      <c r="B14" s="1033"/>
      <c r="C14" s="1033"/>
      <c r="D14" s="1033"/>
      <c r="E14" s="1033"/>
      <c r="F14" s="1033"/>
      <c r="G14" s="1033"/>
      <c r="H14" s="1033"/>
      <c r="I14" s="1033"/>
      <c r="J14" s="1033"/>
      <c r="K14" s="1033"/>
      <c r="L14" s="594"/>
      <c r="M14" s="594"/>
      <c r="N14" s="594"/>
      <c r="O14" s="594"/>
      <c r="P14" s="594"/>
      <c r="Q14" s="594"/>
      <c r="R14" s="594"/>
      <c r="S14" s="594"/>
      <c r="T14" s="594"/>
      <c r="U14" s="594"/>
      <c r="V14" s="594"/>
      <c r="W14" s="594"/>
      <c r="X14" s="594"/>
      <c r="Y14" s="594"/>
      <c r="Z14" s="594"/>
      <c r="AA14" s="594"/>
      <c r="AB14" s="594"/>
      <c r="AC14" s="594"/>
      <c r="AD14" s="594"/>
      <c r="AE14" s="594"/>
      <c r="AF14" s="594"/>
      <c r="AG14" s="594"/>
      <c r="AH14" s="594"/>
      <c r="AI14" s="594"/>
      <c r="AJ14" s="594"/>
      <c r="AK14" s="594"/>
      <c r="AL14" s="594"/>
      <c r="AM14" s="594"/>
    </row>
    <row r="15" spans="2:39" ht="12.9" customHeight="1" x14ac:dyDescent="0.25">
      <c r="B15" s="1033"/>
      <c r="C15" s="1033"/>
      <c r="D15" s="1033"/>
      <c r="E15" s="1033"/>
      <c r="F15" s="1033"/>
      <c r="G15" s="1033"/>
      <c r="H15" s="1033"/>
      <c r="I15" s="1033"/>
      <c r="J15" s="1033"/>
      <c r="K15" s="1033"/>
      <c r="L15" s="594"/>
      <c r="M15" s="594"/>
      <c r="N15" s="594"/>
      <c r="O15" s="594"/>
      <c r="P15" s="594"/>
      <c r="Q15" s="594"/>
      <c r="R15" s="594"/>
      <c r="S15" s="594"/>
      <c r="T15" s="594"/>
      <c r="U15" s="594"/>
      <c r="V15" s="594"/>
      <c r="W15" s="594"/>
      <c r="X15" s="594"/>
      <c r="Y15" s="594"/>
      <c r="Z15" s="594"/>
      <c r="AA15" s="594"/>
      <c r="AB15" s="594"/>
      <c r="AC15" s="594"/>
      <c r="AD15" s="594"/>
      <c r="AE15" s="594"/>
      <c r="AF15" s="594"/>
      <c r="AG15" s="594"/>
      <c r="AH15" s="594"/>
      <c r="AI15" s="594"/>
      <c r="AJ15" s="594"/>
      <c r="AK15" s="594"/>
      <c r="AL15" s="594"/>
      <c r="AM15" s="594"/>
    </row>
    <row r="16" spans="2:39" ht="13.8" thickBot="1" x14ac:dyDescent="0.3">
      <c r="B16" s="483" t="s">
        <v>616</v>
      </c>
      <c r="C16" s="685"/>
      <c r="D16" s="685"/>
      <c r="E16" s="685"/>
      <c r="F16" s="685"/>
      <c r="G16" s="594"/>
      <c r="H16" s="594"/>
      <c r="I16" s="594"/>
      <c r="J16" s="594"/>
      <c r="K16" s="594"/>
      <c r="L16" s="594"/>
      <c r="M16" s="594"/>
      <c r="N16" s="594"/>
      <c r="O16" s="594"/>
      <c r="P16" s="594"/>
      <c r="Q16" s="594"/>
      <c r="R16" s="594"/>
      <c r="S16" s="594"/>
      <c r="T16" s="594"/>
      <c r="U16" s="594"/>
      <c r="V16" s="594"/>
      <c r="W16" s="594"/>
      <c r="X16" s="594"/>
      <c r="Y16" s="594"/>
      <c r="Z16" s="594"/>
      <c r="AA16" s="594"/>
      <c r="AB16" s="594"/>
      <c r="AC16" s="594"/>
      <c r="AD16" s="594"/>
      <c r="AE16" s="594"/>
      <c r="AF16" s="743" t="s">
        <v>617</v>
      </c>
      <c r="AG16" s="743"/>
      <c r="AH16" s="743"/>
      <c r="AI16" s="594"/>
      <c r="AJ16" s="594"/>
      <c r="AK16" s="594"/>
      <c r="AL16" s="594"/>
      <c r="AM16" s="594"/>
    </row>
    <row r="17" spans="2:39" s="15" customFormat="1" ht="30.6" customHeight="1" thickBot="1" x14ac:dyDescent="0.3">
      <c r="B17" s="1028" t="s">
        <v>618</v>
      </c>
      <c r="C17" s="1030" t="s">
        <v>619</v>
      </c>
      <c r="D17" s="1031"/>
      <c r="E17" s="1031"/>
      <c r="F17" s="1032"/>
      <c r="G17" s="1023" t="s">
        <v>620</v>
      </c>
      <c r="H17" s="1024"/>
      <c r="I17" s="1024"/>
      <c r="J17" s="1025"/>
      <c r="K17" s="1023" t="s">
        <v>621</v>
      </c>
      <c r="L17" s="1024"/>
      <c r="M17" s="1024"/>
      <c r="N17" s="1025"/>
      <c r="O17" s="1023" t="s">
        <v>622</v>
      </c>
      <c r="P17" s="1024"/>
      <c r="Q17" s="1024"/>
      <c r="R17" s="1025"/>
      <c r="S17" s="1023" t="s">
        <v>623</v>
      </c>
      <c r="T17" s="1024"/>
      <c r="U17" s="1024"/>
      <c r="V17" s="1025"/>
      <c r="W17" s="1023" t="s">
        <v>624</v>
      </c>
      <c r="X17" s="1024"/>
      <c r="Y17" s="1024"/>
      <c r="Z17" s="1025"/>
      <c r="AA17" s="1023" t="s">
        <v>625</v>
      </c>
      <c r="AB17" s="1024"/>
      <c r="AC17" s="1024"/>
      <c r="AD17" s="1025"/>
    </row>
    <row r="18" spans="2:39" s="154" customFormat="1" ht="53.4" thickBot="1" x14ac:dyDescent="0.35">
      <c r="B18" s="1029"/>
      <c r="C18" s="744" t="s">
        <v>626</v>
      </c>
      <c r="D18" s="745" t="s">
        <v>627</v>
      </c>
      <c r="E18" s="745" t="s">
        <v>628</v>
      </c>
      <c r="F18" s="746" t="s">
        <v>629</v>
      </c>
      <c r="G18" s="744" t="s">
        <v>626</v>
      </c>
      <c r="H18" s="745" t="s">
        <v>627</v>
      </c>
      <c r="I18" s="745" t="s">
        <v>628</v>
      </c>
      <c r="J18" s="746" t="s">
        <v>629</v>
      </c>
      <c r="K18" s="744" t="s">
        <v>626</v>
      </c>
      <c r="L18" s="745" t="s">
        <v>627</v>
      </c>
      <c r="M18" s="745" t="s">
        <v>628</v>
      </c>
      <c r="N18" s="746" t="s">
        <v>629</v>
      </c>
      <c r="O18" s="744" t="s">
        <v>626</v>
      </c>
      <c r="P18" s="745" t="s">
        <v>627</v>
      </c>
      <c r="Q18" s="745" t="s">
        <v>628</v>
      </c>
      <c r="R18" s="746" t="s">
        <v>629</v>
      </c>
      <c r="S18" s="744" t="s">
        <v>626</v>
      </c>
      <c r="T18" s="745" t="s">
        <v>627</v>
      </c>
      <c r="U18" s="745" t="s">
        <v>628</v>
      </c>
      <c r="V18" s="746" t="s">
        <v>629</v>
      </c>
      <c r="W18" s="744" t="s">
        <v>626</v>
      </c>
      <c r="X18" s="745" t="s">
        <v>627</v>
      </c>
      <c r="Y18" s="745" t="s">
        <v>628</v>
      </c>
      <c r="Z18" s="746" t="s">
        <v>629</v>
      </c>
      <c r="AA18" s="744" t="s">
        <v>626</v>
      </c>
      <c r="AB18" s="745" t="s">
        <v>627</v>
      </c>
      <c r="AC18" s="745" t="s">
        <v>628</v>
      </c>
      <c r="AD18" s="746" t="s">
        <v>629</v>
      </c>
      <c r="AE18" s="747"/>
      <c r="AF18" s="575" t="s">
        <v>564</v>
      </c>
      <c r="AG18" s="748" t="s">
        <v>626</v>
      </c>
      <c r="AH18" s="748" t="s">
        <v>627</v>
      </c>
      <c r="AI18" s="748" t="s">
        <v>630</v>
      </c>
      <c r="AJ18" s="748" t="s">
        <v>631</v>
      </c>
      <c r="AK18" s="748" t="s">
        <v>632</v>
      </c>
      <c r="AL18" s="747"/>
      <c r="AM18" s="747"/>
    </row>
    <row r="19" spans="2:39" x14ac:dyDescent="0.25">
      <c r="B19" s="749">
        <f t="array" ref="B19:B498">_xlfn.SEQUENCE(40*12)</f>
        <v>1</v>
      </c>
      <c r="C19" s="750"/>
      <c r="D19" s="751"/>
      <c r="E19" s="751"/>
      <c r="F19" s="752"/>
      <c r="G19" s="750"/>
      <c r="H19" s="751"/>
      <c r="I19" s="751"/>
      <c r="J19" s="752"/>
      <c r="K19" s="750"/>
      <c r="L19" s="751"/>
      <c r="M19" s="751"/>
      <c r="N19" s="752"/>
      <c r="O19" s="750"/>
      <c r="P19" s="751"/>
      <c r="Q19" s="751"/>
      <c r="R19" s="752"/>
      <c r="S19" s="750"/>
      <c r="T19" s="751"/>
      <c r="U19" s="751"/>
      <c r="V19" s="752"/>
      <c r="W19" s="750"/>
      <c r="X19" s="751"/>
      <c r="Y19" s="751"/>
      <c r="Z19" s="752"/>
      <c r="AA19" s="750"/>
      <c r="AB19" s="751"/>
      <c r="AC19" s="751"/>
      <c r="AD19" s="752"/>
      <c r="AE19" s="594"/>
      <c r="AF19" s="593" t="s">
        <v>633</v>
      </c>
      <c r="AG19" s="753">
        <f>SUMPRODUCT(C19:C498,'3.1 Asset_Liability Shocks'!$E$41:$E$520)</f>
        <v>0</v>
      </c>
      <c r="AH19" s="753">
        <f>SUMPRODUCT(D19:D498,'3.1 Asset_Liability Shocks'!$E$539:$E$1018)</f>
        <v>0</v>
      </c>
      <c r="AI19" s="753">
        <f>SUMPRODUCT(E19:E498,'3.1 Asset_Liability Shocks'!$E$539:$E$1018)</f>
        <v>0</v>
      </c>
      <c r="AJ19" s="159">
        <f>AK19-(AG19+AH19+AI19)</f>
        <v>0</v>
      </c>
      <c r="AK19" s="753">
        <f>AK20</f>
        <v>0</v>
      </c>
      <c r="AL19" s="594"/>
      <c r="AM19" s="594"/>
    </row>
    <row r="20" spans="2:39" x14ac:dyDescent="0.25">
      <c r="B20" s="754">
        <v>2</v>
      </c>
      <c r="C20" s="755"/>
      <c r="D20" s="756"/>
      <c r="E20" s="756"/>
      <c r="F20" s="757"/>
      <c r="G20" s="755"/>
      <c r="H20" s="756"/>
      <c r="I20" s="756"/>
      <c r="J20" s="757"/>
      <c r="K20" s="755"/>
      <c r="L20" s="756"/>
      <c r="M20" s="756"/>
      <c r="N20" s="757"/>
      <c r="O20" s="755"/>
      <c r="P20" s="756"/>
      <c r="Q20" s="756"/>
      <c r="R20" s="757"/>
      <c r="S20" s="755"/>
      <c r="T20" s="756"/>
      <c r="U20" s="756"/>
      <c r="V20" s="757"/>
      <c r="W20" s="755"/>
      <c r="X20" s="756"/>
      <c r="Y20" s="756"/>
      <c r="Z20" s="757"/>
      <c r="AA20" s="755"/>
      <c r="AB20" s="756"/>
      <c r="AC20" s="756"/>
      <c r="AD20" s="757"/>
      <c r="AE20" s="594"/>
      <c r="AF20" s="593" t="s">
        <v>634</v>
      </c>
      <c r="AG20" s="753">
        <f>'Market Consistent Balance Sheet'!K8+'Market Consistent Balance Sheet'!K11</f>
        <v>0</v>
      </c>
      <c r="AH20" s="753">
        <f>'Market Consistent Balance Sheet'!K17</f>
        <v>0</v>
      </c>
      <c r="AI20" s="753">
        <f>'Market Consistent Balance Sheet'!K65+'Market Consistent Balance Sheet'!K47</f>
        <v>0</v>
      </c>
      <c r="AJ20" s="753">
        <f>'Market Consistent Balance Sheet'!K16+'Market Consistent Balance Sheet'!K57+'Market Consistent Balance Sheet'!K58+'Market Consistent Balance Sheet'!K59+'Market Consistent Balance Sheet'!K60+'Market Consistent Balance Sheet'!K61+'Market Consistent Balance Sheet'!K64+'Market Consistent Balance Sheet'!K66+'Market Consistent Balance Sheet'!K67+'Market Consistent Balance Sheet'!K68+'Market Consistent Balance Sheet'!K69+'Market Consistent Balance Sheet'!K70+'Market Consistent Balance Sheet'!K71</f>
        <v>0</v>
      </c>
      <c r="AK20" s="753">
        <f>'Market Consistent Balance Sheet'!K91</f>
        <v>0</v>
      </c>
      <c r="AL20" s="594"/>
      <c r="AM20" s="594"/>
    </row>
    <row r="21" spans="2:39" x14ac:dyDescent="0.25">
      <c r="B21" s="754">
        <v>3</v>
      </c>
      <c r="C21" s="755"/>
      <c r="D21" s="756"/>
      <c r="E21" s="756"/>
      <c r="F21" s="757"/>
      <c r="G21" s="755"/>
      <c r="H21" s="756"/>
      <c r="I21" s="756"/>
      <c r="J21" s="757"/>
      <c r="K21" s="755"/>
      <c r="L21" s="756"/>
      <c r="M21" s="756"/>
      <c r="N21" s="757"/>
      <c r="O21" s="755"/>
      <c r="P21" s="756"/>
      <c r="Q21" s="756"/>
      <c r="R21" s="757"/>
      <c r="S21" s="755"/>
      <c r="T21" s="756"/>
      <c r="U21" s="756"/>
      <c r="V21" s="757"/>
      <c r="W21" s="755"/>
      <c r="X21" s="756"/>
      <c r="Y21" s="756"/>
      <c r="Z21" s="757"/>
      <c r="AA21" s="755"/>
      <c r="AB21" s="756"/>
      <c r="AC21" s="756"/>
      <c r="AD21" s="757"/>
      <c r="AE21" s="594"/>
      <c r="AF21" s="593" t="s">
        <v>391</v>
      </c>
      <c r="AG21" s="753">
        <f>AG19-AG20</f>
        <v>0</v>
      </c>
      <c r="AH21" s="753">
        <f>AH19-AH20</f>
        <v>0</v>
      </c>
      <c r="AI21" s="753">
        <f>AI19-AI20</f>
        <v>0</v>
      </c>
      <c r="AJ21" s="753">
        <f>AJ19-AJ20</f>
        <v>0</v>
      </c>
      <c r="AK21" s="753">
        <f>AK19-AK20</f>
        <v>0</v>
      </c>
      <c r="AL21" s="594"/>
      <c r="AM21" s="594"/>
    </row>
    <row r="22" spans="2:39" x14ac:dyDescent="0.25">
      <c r="B22" s="754">
        <v>4</v>
      </c>
      <c r="C22" s="755"/>
      <c r="D22" s="756"/>
      <c r="E22" s="756"/>
      <c r="F22" s="757"/>
      <c r="G22" s="755"/>
      <c r="H22" s="756"/>
      <c r="I22" s="756"/>
      <c r="J22" s="757"/>
      <c r="K22" s="755"/>
      <c r="L22" s="756"/>
      <c r="M22" s="756"/>
      <c r="N22" s="757"/>
      <c r="O22" s="755"/>
      <c r="P22" s="756"/>
      <c r="Q22" s="756"/>
      <c r="R22" s="757"/>
      <c r="S22" s="755"/>
      <c r="T22" s="756"/>
      <c r="U22" s="756"/>
      <c r="V22" s="757"/>
      <c r="W22" s="755"/>
      <c r="X22" s="756"/>
      <c r="Y22" s="756"/>
      <c r="Z22" s="757"/>
      <c r="AA22" s="755"/>
      <c r="AB22" s="756"/>
      <c r="AC22" s="756"/>
      <c r="AD22" s="757"/>
      <c r="AE22" s="594"/>
      <c r="AF22" s="594"/>
      <c r="AG22" s="594"/>
      <c r="AH22" s="594"/>
      <c r="AI22" s="594"/>
      <c r="AJ22" s="594"/>
      <c r="AK22" s="594"/>
      <c r="AL22" s="594"/>
      <c r="AM22" s="594"/>
    </row>
    <row r="23" spans="2:39" ht="39.6" x14ac:dyDescent="0.25">
      <c r="B23" s="754">
        <v>5</v>
      </c>
      <c r="C23" s="755"/>
      <c r="D23" s="756"/>
      <c r="E23" s="756"/>
      <c r="F23" s="757"/>
      <c r="G23" s="755"/>
      <c r="H23" s="756"/>
      <c r="I23" s="756"/>
      <c r="J23" s="757"/>
      <c r="K23" s="755"/>
      <c r="L23" s="756"/>
      <c r="M23" s="756"/>
      <c r="N23" s="757"/>
      <c r="O23" s="755"/>
      <c r="P23" s="756"/>
      <c r="Q23" s="756"/>
      <c r="R23" s="757"/>
      <c r="S23" s="755"/>
      <c r="T23" s="756"/>
      <c r="U23" s="756"/>
      <c r="V23" s="757"/>
      <c r="W23" s="755"/>
      <c r="X23" s="756"/>
      <c r="Y23" s="756"/>
      <c r="Z23" s="757"/>
      <c r="AA23" s="755"/>
      <c r="AB23" s="756"/>
      <c r="AC23" s="756"/>
      <c r="AD23" s="757"/>
      <c r="AE23" s="594"/>
      <c r="AF23" s="575" t="s">
        <v>268</v>
      </c>
      <c r="AG23" s="748" t="s">
        <v>626</v>
      </c>
      <c r="AH23" s="748" t="s">
        <v>627</v>
      </c>
      <c r="AI23" s="748" t="s">
        <v>630</v>
      </c>
      <c r="AJ23" s="748" t="s">
        <v>631</v>
      </c>
      <c r="AK23" s="748" t="s">
        <v>632</v>
      </c>
      <c r="AL23" s="594"/>
      <c r="AM23" s="594"/>
    </row>
    <row r="24" spans="2:39" x14ac:dyDescent="0.25">
      <c r="B24" s="754">
        <v>6</v>
      </c>
      <c r="C24" s="755"/>
      <c r="D24" s="756"/>
      <c r="E24" s="756"/>
      <c r="F24" s="757"/>
      <c r="G24" s="755"/>
      <c r="H24" s="756"/>
      <c r="I24" s="756"/>
      <c r="J24" s="757"/>
      <c r="K24" s="755"/>
      <c r="L24" s="756"/>
      <c r="M24" s="756"/>
      <c r="N24" s="757"/>
      <c r="O24" s="755"/>
      <c r="P24" s="756"/>
      <c r="Q24" s="756"/>
      <c r="R24" s="757"/>
      <c r="S24" s="755"/>
      <c r="T24" s="756"/>
      <c r="U24" s="756"/>
      <c r="V24" s="757"/>
      <c r="W24" s="755"/>
      <c r="X24" s="756"/>
      <c r="Y24" s="756"/>
      <c r="Z24" s="757"/>
      <c r="AA24" s="755"/>
      <c r="AB24" s="756"/>
      <c r="AC24" s="756"/>
      <c r="AD24" s="757"/>
      <c r="AE24" s="594"/>
      <c r="AF24" s="593" t="s">
        <v>633</v>
      </c>
      <c r="AG24" s="753">
        <f>SUMPRODUCT(G19:G498,'3.1 Asset_Liability Shocks'!$E$41:$E$520)</f>
        <v>0</v>
      </c>
      <c r="AH24" s="753">
        <f>SUMPRODUCT(H19:H498,'3.1 Asset_Liability Shocks'!$E$539:$E$1018)</f>
        <v>0</v>
      </c>
      <c r="AI24" s="753">
        <f>SUMPRODUCT(I19:I498,'3.1 Asset_Liability Shocks'!$E$539:$E$1018)</f>
        <v>0</v>
      </c>
      <c r="AJ24" s="159">
        <f>AK24-(AG24+AH24+AI24)</f>
        <v>0</v>
      </c>
      <c r="AK24" s="753">
        <f>AK25</f>
        <v>0</v>
      </c>
      <c r="AL24" s="594"/>
      <c r="AM24" s="14"/>
    </row>
    <row r="25" spans="2:39" x14ac:dyDescent="0.25">
      <c r="B25" s="754">
        <v>7</v>
      </c>
      <c r="C25" s="755"/>
      <c r="D25" s="756"/>
      <c r="E25" s="756"/>
      <c r="F25" s="757"/>
      <c r="G25" s="755"/>
      <c r="H25" s="756"/>
      <c r="I25" s="756"/>
      <c r="J25" s="757"/>
      <c r="K25" s="755"/>
      <c r="L25" s="756"/>
      <c r="M25" s="756"/>
      <c r="N25" s="757"/>
      <c r="O25" s="755"/>
      <c r="P25" s="756"/>
      <c r="Q25" s="756"/>
      <c r="R25" s="757"/>
      <c r="S25" s="755"/>
      <c r="T25" s="756"/>
      <c r="U25" s="756"/>
      <c r="V25" s="757"/>
      <c r="W25" s="755"/>
      <c r="X25" s="756"/>
      <c r="Y25" s="756"/>
      <c r="Z25" s="757"/>
      <c r="AA25" s="755"/>
      <c r="AB25" s="756"/>
      <c r="AC25" s="756"/>
      <c r="AD25" s="757"/>
      <c r="AE25" s="594"/>
      <c r="AF25" s="593" t="s">
        <v>634</v>
      </c>
      <c r="AG25" s="753">
        <f>'Market Consistent Balance Sheet'!O8+'Market Consistent Balance Sheet'!O11</f>
        <v>0</v>
      </c>
      <c r="AH25" s="753">
        <f>'Market Consistent Balance Sheet'!O17</f>
        <v>0</v>
      </c>
      <c r="AI25" s="753">
        <f>'Market Consistent Balance Sheet'!O65+'Market Consistent Balance Sheet'!O47</f>
        <v>0</v>
      </c>
      <c r="AJ25" s="753">
        <f>'Market Consistent Balance Sheet'!O16+'Market Consistent Balance Sheet'!O57+'Market Consistent Balance Sheet'!O58+'Market Consistent Balance Sheet'!O59+'Market Consistent Balance Sheet'!O60+'Market Consistent Balance Sheet'!O61+'Market Consistent Balance Sheet'!O64+'Market Consistent Balance Sheet'!O66+'Market Consistent Balance Sheet'!O67+'Market Consistent Balance Sheet'!O68+'Market Consistent Balance Sheet'!O69+'Market Consistent Balance Sheet'!O70+'Market Consistent Balance Sheet'!O71</f>
        <v>0</v>
      </c>
      <c r="AK25" s="753">
        <f>'Market Consistent Balance Sheet'!O91</f>
        <v>0</v>
      </c>
      <c r="AL25" s="594"/>
      <c r="AM25" s="14"/>
    </row>
    <row r="26" spans="2:39" x14ac:dyDescent="0.25">
      <c r="B26" s="754">
        <v>8</v>
      </c>
      <c r="C26" s="755"/>
      <c r="D26" s="756"/>
      <c r="E26" s="756"/>
      <c r="F26" s="757"/>
      <c r="G26" s="755"/>
      <c r="H26" s="756"/>
      <c r="I26" s="756"/>
      <c r="J26" s="757"/>
      <c r="K26" s="755"/>
      <c r="L26" s="756"/>
      <c r="M26" s="756"/>
      <c r="N26" s="757"/>
      <c r="O26" s="755"/>
      <c r="P26" s="756"/>
      <c r="Q26" s="756"/>
      <c r="R26" s="757"/>
      <c r="S26" s="755"/>
      <c r="T26" s="756"/>
      <c r="U26" s="756"/>
      <c r="V26" s="757"/>
      <c r="W26" s="755"/>
      <c r="X26" s="756"/>
      <c r="Y26" s="756"/>
      <c r="Z26" s="757"/>
      <c r="AA26" s="755"/>
      <c r="AB26" s="756"/>
      <c r="AC26" s="756"/>
      <c r="AD26" s="757"/>
      <c r="AE26" s="594"/>
      <c r="AF26" s="593" t="s">
        <v>391</v>
      </c>
      <c r="AG26" s="753">
        <f>AG24-AG25</f>
        <v>0</v>
      </c>
      <c r="AH26" s="753">
        <f>AH24-AH25</f>
        <v>0</v>
      </c>
      <c r="AI26" s="753">
        <f>AI24-AI25</f>
        <v>0</v>
      </c>
      <c r="AJ26" s="753">
        <f>AJ24-AJ25</f>
        <v>0</v>
      </c>
      <c r="AK26" s="753">
        <f>AK24-AK25</f>
        <v>0</v>
      </c>
      <c r="AL26" s="594"/>
      <c r="AM26" s="14"/>
    </row>
    <row r="27" spans="2:39" x14ac:dyDescent="0.25">
      <c r="B27" s="754">
        <v>9</v>
      </c>
      <c r="C27" s="755"/>
      <c r="D27" s="756"/>
      <c r="E27" s="756"/>
      <c r="F27" s="757"/>
      <c r="G27" s="755"/>
      <c r="H27" s="756"/>
      <c r="I27" s="756"/>
      <c r="J27" s="757"/>
      <c r="K27" s="755"/>
      <c r="L27" s="756"/>
      <c r="M27" s="756"/>
      <c r="N27" s="757"/>
      <c r="O27" s="755"/>
      <c r="P27" s="756"/>
      <c r="Q27" s="756"/>
      <c r="R27" s="757"/>
      <c r="S27" s="755"/>
      <c r="T27" s="756"/>
      <c r="U27" s="756"/>
      <c r="V27" s="757"/>
      <c r="W27" s="755"/>
      <c r="X27" s="756"/>
      <c r="Y27" s="756"/>
      <c r="Z27" s="757"/>
      <c r="AA27" s="755"/>
      <c r="AB27" s="756"/>
      <c r="AC27" s="756"/>
      <c r="AD27" s="757"/>
      <c r="AE27" s="594"/>
      <c r="AF27" s="594"/>
      <c r="AG27" s="594"/>
      <c r="AH27" s="594"/>
      <c r="AI27" s="594"/>
      <c r="AJ27" s="594"/>
      <c r="AK27" s="594"/>
      <c r="AL27" s="594"/>
      <c r="AM27" s="14"/>
    </row>
    <row r="28" spans="2:39" ht="39.6" x14ac:dyDescent="0.25">
      <c r="B28" s="754">
        <v>10</v>
      </c>
      <c r="C28" s="755"/>
      <c r="D28" s="756"/>
      <c r="E28" s="756"/>
      <c r="F28" s="757"/>
      <c r="G28" s="755"/>
      <c r="H28" s="756"/>
      <c r="I28" s="756"/>
      <c r="J28" s="757"/>
      <c r="K28" s="755"/>
      <c r="L28" s="756"/>
      <c r="M28" s="756"/>
      <c r="N28" s="757"/>
      <c r="O28" s="755"/>
      <c r="P28" s="756"/>
      <c r="Q28" s="756"/>
      <c r="R28" s="757"/>
      <c r="S28" s="755"/>
      <c r="T28" s="756"/>
      <c r="U28" s="756"/>
      <c r="V28" s="757"/>
      <c r="W28" s="755"/>
      <c r="X28" s="756"/>
      <c r="Y28" s="756"/>
      <c r="Z28" s="757"/>
      <c r="AA28" s="755"/>
      <c r="AB28" s="756"/>
      <c r="AC28" s="756"/>
      <c r="AD28" s="757"/>
      <c r="AE28" s="594"/>
      <c r="AF28" s="575" t="s">
        <v>213</v>
      </c>
      <c r="AG28" s="748" t="s">
        <v>626</v>
      </c>
      <c r="AH28" s="748" t="s">
        <v>627</v>
      </c>
      <c r="AI28" s="748" t="s">
        <v>630</v>
      </c>
      <c r="AJ28" s="748" t="s">
        <v>631</v>
      </c>
      <c r="AK28" s="748" t="s">
        <v>632</v>
      </c>
      <c r="AL28" s="594"/>
      <c r="AM28" s="14"/>
    </row>
    <row r="29" spans="2:39" x14ac:dyDescent="0.25">
      <c r="B29" s="754">
        <v>11</v>
      </c>
      <c r="C29" s="755"/>
      <c r="D29" s="756"/>
      <c r="E29" s="756"/>
      <c r="F29" s="757"/>
      <c r="G29" s="755"/>
      <c r="H29" s="756"/>
      <c r="I29" s="756"/>
      <c r="J29" s="757"/>
      <c r="K29" s="755"/>
      <c r="L29" s="756"/>
      <c r="M29" s="756"/>
      <c r="N29" s="757"/>
      <c r="O29" s="755"/>
      <c r="P29" s="756"/>
      <c r="Q29" s="756"/>
      <c r="R29" s="757"/>
      <c r="S29" s="755"/>
      <c r="T29" s="756"/>
      <c r="U29" s="756"/>
      <c r="V29" s="757"/>
      <c r="W29" s="755"/>
      <c r="X29" s="756"/>
      <c r="Y29" s="756"/>
      <c r="Z29" s="757"/>
      <c r="AA29" s="755"/>
      <c r="AB29" s="756"/>
      <c r="AC29" s="756"/>
      <c r="AD29" s="757"/>
      <c r="AE29" s="594"/>
      <c r="AF29" s="593" t="s">
        <v>633</v>
      </c>
      <c r="AG29" s="753">
        <f>SUMPRODUCT(K19:K498,'3.1 Asset_Liability Shocks'!$E$41:$E$520)</f>
        <v>0</v>
      </c>
      <c r="AH29" s="753">
        <f>SUMPRODUCT(L19:L498,'3.1 Asset_Liability Shocks'!$E$539:$E$1018)</f>
        <v>0</v>
      </c>
      <c r="AI29" s="753">
        <f>SUMPRODUCT(M19:M498,'3.1 Asset_Liability Shocks'!$E$539:$E$1018)</f>
        <v>0</v>
      </c>
      <c r="AJ29" s="159">
        <f>AK29-(AG29+AH29+AI29)</f>
        <v>0</v>
      </c>
      <c r="AK29" s="753">
        <f>AK30</f>
        <v>0</v>
      </c>
      <c r="AL29" s="594"/>
      <c r="AM29" s="14"/>
    </row>
    <row r="30" spans="2:39" x14ac:dyDescent="0.25">
      <c r="B30" s="754">
        <v>12</v>
      </c>
      <c r="C30" s="755"/>
      <c r="D30" s="756"/>
      <c r="E30" s="756"/>
      <c r="F30" s="757"/>
      <c r="G30" s="755"/>
      <c r="H30" s="756"/>
      <c r="I30" s="756"/>
      <c r="J30" s="757"/>
      <c r="K30" s="755"/>
      <c r="L30" s="756"/>
      <c r="M30" s="756"/>
      <c r="N30" s="757"/>
      <c r="O30" s="755"/>
      <c r="P30" s="756"/>
      <c r="Q30" s="756"/>
      <c r="R30" s="757"/>
      <c r="S30" s="755"/>
      <c r="T30" s="756"/>
      <c r="U30" s="756"/>
      <c r="V30" s="757"/>
      <c r="W30" s="755"/>
      <c r="X30" s="756"/>
      <c r="Y30" s="756"/>
      <c r="Z30" s="757"/>
      <c r="AA30" s="755"/>
      <c r="AB30" s="756"/>
      <c r="AC30" s="756"/>
      <c r="AD30" s="757"/>
      <c r="AE30" s="594"/>
      <c r="AF30" s="593" t="s">
        <v>634</v>
      </c>
      <c r="AG30" s="753">
        <f>'Market Consistent Balance Sheet'!P8+'Market Consistent Balance Sheet'!P11</f>
        <v>0</v>
      </c>
      <c r="AH30" s="753">
        <f>'Market Consistent Balance Sheet'!P17</f>
        <v>0</v>
      </c>
      <c r="AI30" s="753">
        <f>'Market Consistent Balance Sheet'!P65+'Market Consistent Balance Sheet'!P47</f>
        <v>0</v>
      </c>
      <c r="AJ30" s="753">
        <f>'Market Consistent Balance Sheet'!P16+'Market Consistent Balance Sheet'!P57+'Market Consistent Balance Sheet'!P58+'Market Consistent Balance Sheet'!P59+'Market Consistent Balance Sheet'!P60+'Market Consistent Balance Sheet'!P61+'Market Consistent Balance Sheet'!P64+'Market Consistent Balance Sheet'!P66+'Market Consistent Balance Sheet'!P67+'Market Consistent Balance Sheet'!P68+'Market Consistent Balance Sheet'!P69+'Market Consistent Balance Sheet'!P70+'Market Consistent Balance Sheet'!P71</f>
        <v>0</v>
      </c>
      <c r="AK30" s="753">
        <f>'Market Consistent Balance Sheet'!P91</f>
        <v>0</v>
      </c>
      <c r="AL30" s="594"/>
      <c r="AM30" s="14"/>
    </row>
    <row r="31" spans="2:39" x14ac:dyDescent="0.25">
      <c r="B31" s="754">
        <v>13</v>
      </c>
      <c r="C31" s="755"/>
      <c r="D31" s="756"/>
      <c r="E31" s="756"/>
      <c r="F31" s="757"/>
      <c r="G31" s="755"/>
      <c r="H31" s="756"/>
      <c r="I31" s="756"/>
      <c r="J31" s="757"/>
      <c r="K31" s="755"/>
      <c r="L31" s="756"/>
      <c r="M31" s="756"/>
      <c r="N31" s="757"/>
      <c r="O31" s="755"/>
      <c r="P31" s="756"/>
      <c r="Q31" s="756"/>
      <c r="R31" s="757"/>
      <c r="S31" s="755"/>
      <c r="T31" s="756"/>
      <c r="U31" s="756"/>
      <c r="V31" s="757"/>
      <c r="W31" s="755"/>
      <c r="X31" s="756"/>
      <c r="Y31" s="756"/>
      <c r="Z31" s="757"/>
      <c r="AA31" s="755"/>
      <c r="AB31" s="756"/>
      <c r="AC31" s="756"/>
      <c r="AD31" s="757"/>
      <c r="AE31" s="594"/>
      <c r="AF31" s="593" t="s">
        <v>391</v>
      </c>
      <c r="AG31" s="753">
        <f>AG29-AG30</f>
        <v>0</v>
      </c>
      <c r="AH31" s="753">
        <f>AH29-AH30</f>
        <v>0</v>
      </c>
      <c r="AI31" s="753">
        <f>AI29-AI30</f>
        <v>0</v>
      </c>
      <c r="AJ31" s="753">
        <f>AJ29-AJ30</f>
        <v>0</v>
      </c>
      <c r="AK31" s="753">
        <f>AK29-AK30</f>
        <v>0</v>
      </c>
      <c r="AL31" s="594"/>
      <c r="AM31" s="14"/>
    </row>
    <row r="32" spans="2:39" x14ac:dyDescent="0.25">
      <c r="B32" s="754">
        <v>14</v>
      </c>
      <c r="C32" s="755"/>
      <c r="D32" s="756"/>
      <c r="E32" s="756"/>
      <c r="F32" s="757"/>
      <c r="G32" s="755"/>
      <c r="H32" s="756"/>
      <c r="I32" s="756"/>
      <c r="J32" s="757"/>
      <c r="K32" s="755"/>
      <c r="L32" s="756"/>
      <c r="M32" s="756"/>
      <c r="N32" s="757"/>
      <c r="O32" s="755"/>
      <c r="P32" s="756"/>
      <c r="Q32" s="756"/>
      <c r="R32" s="757"/>
      <c r="S32" s="755"/>
      <c r="T32" s="756"/>
      <c r="U32" s="756"/>
      <c r="V32" s="757"/>
      <c r="W32" s="755"/>
      <c r="X32" s="756"/>
      <c r="Y32" s="756"/>
      <c r="Z32" s="757"/>
      <c r="AA32" s="755"/>
      <c r="AB32" s="756"/>
      <c r="AC32" s="756"/>
      <c r="AD32" s="757"/>
      <c r="AE32" s="594"/>
      <c r="AF32" s="594"/>
      <c r="AG32" s="594"/>
      <c r="AH32" s="594"/>
      <c r="AI32" s="594"/>
      <c r="AJ32" s="594"/>
      <c r="AK32" s="594"/>
      <c r="AL32" s="594"/>
      <c r="AM32" s="14"/>
    </row>
    <row r="33" spans="2:39" ht="39.6" x14ac:dyDescent="0.25">
      <c r="B33" s="754">
        <v>15</v>
      </c>
      <c r="C33" s="755"/>
      <c r="D33" s="756"/>
      <c r="E33" s="756"/>
      <c r="F33" s="757"/>
      <c r="G33" s="755"/>
      <c r="H33" s="756"/>
      <c r="I33" s="756"/>
      <c r="J33" s="757"/>
      <c r="K33" s="755"/>
      <c r="L33" s="756"/>
      <c r="M33" s="756"/>
      <c r="N33" s="757"/>
      <c r="O33" s="755"/>
      <c r="P33" s="756"/>
      <c r="Q33" s="756"/>
      <c r="R33" s="757"/>
      <c r="S33" s="755"/>
      <c r="T33" s="756"/>
      <c r="U33" s="756"/>
      <c r="V33" s="757"/>
      <c r="W33" s="755"/>
      <c r="X33" s="756"/>
      <c r="Y33" s="756"/>
      <c r="Z33" s="757"/>
      <c r="AA33" s="755"/>
      <c r="AB33" s="756"/>
      <c r="AC33" s="756"/>
      <c r="AD33" s="757"/>
      <c r="AE33" s="594"/>
      <c r="AF33" s="575" t="s">
        <v>214</v>
      </c>
      <c r="AG33" s="748" t="s">
        <v>626</v>
      </c>
      <c r="AH33" s="748" t="s">
        <v>627</v>
      </c>
      <c r="AI33" s="748" t="s">
        <v>630</v>
      </c>
      <c r="AJ33" s="748" t="s">
        <v>631</v>
      </c>
      <c r="AK33" s="748" t="s">
        <v>632</v>
      </c>
      <c r="AL33" s="594"/>
      <c r="AM33" s="14"/>
    </row>
    <row r="34" spans="2:39" x14ac:dyDescent="0.25">
      <c r="B34" s="754">
        <v>16</v>
      </c>
      <c r="C34" s="755"/>
      <c r="D34" s="756"/>
      <c r="E34" s="756"/>
      <c r="F34" s="757"/>
      <c r="G34" s="755"/>
      <c r="H34" s="756"/>
      <c r="I34" s="756"/>
      <c r="J34" s="757"/>
      <c r="K34" s="755"/>
      <c r="L34" s="756"/>
      <c r="M34" s="756"/>
      <c r="N34" s="757"/>
      <c r="O34" s="755"/>
      <c r="P34" s="756"/>
      <c r="Q34" s="756"/>
      <c r="R34" s="757"/>
      <c r="S34" s="755"/>
      <c r="T34" s="756"/>
      <c r="U34" s="756"/>
      <c r="V34" s="757"/>
      <c r="W34" s="755"/>
      <c r="X34" s="756"/>
      <c r="Y34" s="756"/>
      <c r="Z34" s="757"/>
      <c r="AA34" s="755"/>
      <c r="AB34" s="756"/>
      <c r="AC34" s="756"/>
      <c r="AD34" s="757"/>
      <c r="AE34" s="594"/>
      <c r="AF34" s="593" t="s">
        <v>633</v>
      </c>
      <c r="AG34" s="753">
        <f>SUMPRODUCT(O19:O498,'3.1 Asset_Liability Shocks'!$E$41:$E$520)</f>
        <v>0</v>
      </c>
      <c r="AH34" s="753">
        <f>SUMPRODUCT(P19:P498,'3.1 Asset_Liability Shocks'!$E$539:$E$1018)</f>
        <v>0</v>
      </c>
      <c r="AI34" s="753">
        <f>SUMPRODUCT(Q19:Q498,'3.1 Asset_Liability Shocks'!$E$539:$E$1018)</f>
        <v>0</v>
      </c>
      <c r="AJ34" s="159">
        <f>AK34-(AG34+AH34+AI34)</f>
        <v>0</v>
      </c>
      <c r="AK34" s="753">
        <f>AK35</f>
        <v>0</v>
      </c>
      <c r="AL34" s="594"/>
      <c r="AM34" s="594"/>
    </row>
    <row r="35" spans="2:39" x14ac:dyDescent="0.25">
      <c r="B35" s="754">
        <v>17</v>
      </c>
      <c r="C35" s="755"/>
      <c r="D35" s="756"/>
      <c r="E35" s="756"/>
      <c r="F35" s="757"/>
      <c r="G35" s="755"/>
      <c r="H35" s="756"/>
      <c r="I35" s="756"/>
      <c r="J35" s="757"/>
      <c r="K35" s="755"/>
      <c r="L35" s="756"/>
      <c r="M35" s="756"/>
      <c r="N35" s="757"/>
      <c r="O35" s="755"/>
      <c r="P35" s="756"/>
      <c r="Q35" s="756"/>
      <c r="R35" s="757"/>
      <c r="S35" s="755"/>
      <c r="T35" s="756"/>
      <c r="U35" s="756"/>
      <c r="V35" s="757"/>
      <c r="W35" s="755"/>
      <c r="X35" s="756"/>
      <c r="Y35" s="756"/>
      <c r="Z35" s="757"/>
      <c r="AA35" s="755"/>
      <c r="AB35" s="756"/>
      <c r="AC35" s="756"/>
      <c r="AD35" s="757"/>
      <c r="AE35" s="594"/>
      <c r="AF35" s="593" t="s">
        <v>634</v>
      </c>
      <c r="AG35" s="753">
        <f>'Market Consistent Balance Sheet'!Q8+'Market Consistent Balance Sheet'!Q11</f>
        <v>0</v>
      </c>
      <c r="AH35" s="753">
        <f>'Market Consistent Balance Sheet'!Q17</f>
        <v>0</v>
      </c>
      <c r="AI35" s="753">
        <f>'Market Consistent Balance Sheet'!Q65+'Market Consistent Balance Sheet'!Q47</f>
        <v>0</v>
      </c>
      <c r="AJ35" s="753">
        <f>'Market Consistent Balance Sheet'!Q16+'Market Consistent Balance Sheet'!Q57+'Market Consistent Balance Sheet'!Q58+'Market Consistent Balance Sheet'!Q59+'Market Consistent Balance Sheet'!Q60+'Market Consistent Balance Sheet'!Q61+'Market Consistent Balance Sheet'!Q64+'Market Consistent Balance Sheet'!Q66+'Market Consistent Balance Sheet'!Q67+'Market Consistent Balance Sheet'!Q68+'Market Consistent Balance Sheet'!Q69+'Market Consistent Balance Sheet'!Q70+'Market Consistent Balance Sheet'!Q71</f>
        <v>0</v>
      </c>
      <c r="AK35" s="753">
        <f>'Market Consistent Balance Sheet'!Q91</f>
        <v>0</v>
      </c>
      <c r="AL35" s="594"/>
      <c r="AM35" s="594"/>
    </row>
    <row r="36" spans="2:39" x14ac:dyDescent="0.25">
      <c r="B36" s="754">
        <v>18</v>
      </c>
      <c r="C36" s="755"/>
      <c r="D36" s="756"/>
      <c r="E36" s="756"/>
      <c r="F36" s="757"/>
      <c r="G36" s="755"/>
      <c r="H36" s="756"/>
      <c r="I36" s="756"/>
      <c r="J36" s="757"/>
      <c r="K36" s="755"/>
      <c r="L36" s="756"/>
      <c r="M36" s="756"/>
      <c r="N36" s="757"/>
      <c r="O36" s="755"/>
      <c r="P36" s="756"/>
      <c r="Q36" s="756"/>
      <c r="R36" s="757"/>
      <c r="S36" s="755"/>
      <c r="T36" s="756"/>
      <c r="U36" s="756"/>
      <c r="V36" s="757"/>
      <c r="W36" s="755"/>
      <c r="X36" s="756"/>
      <c r="Y36" s="756"/>
      <c r="Z36" s="757"/>
      <c r="AA36" s="755"/>
      <c r="AB36" s="756"/>
      <c r="AC36" s="756"/>
      <c r="AD36" s="757"/>
      <c r="AE36" s="594"/>
      <c r="AF36" s="593" t="s">
        <v>391</v>
      </c>
      <c r="AG36" s="753">
        <f>AG34-AG35</f>
        <v>0</v>
      </c>
      <c r="AH36" s="753">
        <f>AH34-AH35</f>
        <v>0</v>
      </c>
      <c r="AI36" s="753">
        <f>AI34-AI35</f>
        <v>0</v>
      </c>
      <c r="AJ36" s="753">
        <f>AJ34-AJ35</f>
        <v>0</v>
      </c>
      <c r="AK36" s="753">
        <f>AK34-AK35</f>
        <v>0</v>
      </c>
      <c r="AL36" s="594"/>
      <c r="AM36" s="594"/>
    </row>
    <row r="37" spans="2:39" x14ac:dyDescent="0.25">
      <c r="B37" s="754">
        <v>19</v>
      </c>
      <c r="C37" s="755"/>
      <c r="D37" s="756"/>
      <c r="E37" s="756"/>
      <c r="F37" s="757"/>
      <c r="G37" s="755"/>
      <c r="H37" s="756"/>
      <c r="I37" s="756"/>
      <c r="J37" s="757"/>
      <c r="K37" s="755"/>
      <c r="L37" s="756"/>
      <c r="M37" s="756"/>
      <c r="N37" s="757"/>
      <c r="O37" s="755"/>
      <c r="P37" s="756"/>
      <c r="Q37" s="756"/>
      <c r="R37" s="757"/>
      <c r="S37" s="755"/>
      <c r="T37" s="756"/>
      <c r="U37" s="756"/>
      <c r="V37" s="757"/>
      <c r="W37" s="755"/>
      <c r="X37" s="756"/>
      <c r="Y37" s="756"/>
      <c r="Z37" s="757"/>
      <c r="AA37" s="755"/>
      <c r="AB37" s="756"/>
      <c r="AC37" s="756"/>
      <c r="AD37" s="757"/>
      <c r="AE37" s="594"/>
      <c r="AF37" s="594"/>
      <c r="AG37" s="594"/>
      <c r="AH37" s="594"/>
      <c r="AI37" s="594"/>
      <c r="AJ37" s="594"/>
      <c r="AK37" s="594"/>
      <c r="AL37" s="594"/>
      <c r="AM37" s="594"/>
    </row>
    <row r="38" spans="2:39" ht="39.6" x14ac:dyDescent="0.25">
      <c r="B38" s="754">
        <v>20</v>
      </c>
      <c r="C38" s="755"/>
      <c r="D38" s="756"/>
      <c r="E38" s="756"/>
      <c r="F38" s="757"/>
      <c r="G38" s="755"/>
      <c r="H38" s="756"/>
      <c r="I38" s="756"/>
      <c r="J38" s="757"/>
      <c r="K38" s="755"/>
      <c r="L38" s="756"/>
      <c r="M38" s="756"/>
      <c r="N38" s="757"/>
      <c r="O38" s="755"/>
      <c r="P38" s="756"/>
      <c r="Q38" s="756"/>
      <c r="R38" s="757"/>
      <c r="S38" s="755"/>
      <c r="T38" s="756"/>
      <c r="U38" s="756"/>
      <c r="V38" s="757"/>
      <c r="W38" s="755"/>
      <c r="X38" s="756"/>
      <c r="Y38" s="756"/>
      <c r="Z38" s="757"/>
      <c r="AA38" s="755"/>
      <c r="AB38" s="756"/>
      <c r="AC38" s="756"/>
      <c r="AD38" s="757"/>
      <c r="AE38" s="594"/>
      <c r="AF38" s="575" t="s">
        <v>215</v>
      </c>
      <c r="AG38" s="748" t="s">
        <v>626</v>
      </c>
      <c r="AH38" s="748" t="s">
        <v>627</v>
      </c>
      <c r="AI38" s="748" t="s">
        <v>630</v>
      </c>
      <c r="AJ38" s="748" t="s">
        <v>631</v>
      </c>
      <c r="AK38" s="748" t="s">
        <v>632</v>
      </c>
      <c r="AL38" s="594"/>
      <c r="AM38" s="594"/>
    </row>
    <row r="39" spans="2:39" x14ac:dyDescent="0.25">
      <c r="B39" s="754">
        <v>21</v>
      </c>
      <c r="C39" s="755"/>
      <c r="D39" s="756"/>
      <c r="E39" s="756"/>
      <c r="F39" s="757"/>
      <c r="G39" s="755"/>
      <c r="H39" s="756"/>
      <c r="I39" s="756"/>
      <c r="J39" s="757"/>
      <c r="K39" s="755"/>
      <c r="L39" s="756"/>
      <c r="M39" s="756"/>
      <c r="N39" s="757"/>
      <c r="O39" s="755"/>
      <c r="P39" s="756"/>
      <c r="Q39" s="756"/>
      <c r="R39" s="757"/>
      <c r="S39" s="755"/>
      <c r="T39" s="756"/>
      <c r="U39" s="756"/>
      <c r="V39" s="757"/>
      <c r="W39" s="755"/>
      <c r="X39" s="756"/>
      <c r="Y39" s="756"/>
      <c r="Z39" s="757"/>
      <c r="AA39" s="755"/>
      <c r="AB39" s="756"/>
      <c r="AC39" s="756"/>
      <c r="AD39" s="757"/>
      <c r="AE39" s="594"/>
      <c r="AF39" s="593" t="s">
        <v>633</v>
      </c>
      <c r="AG39" s="753">
        <f>SUMPRODUCT(S19:S498,'3.1 Asset_Liability Shocks'!$E$41:$E$520)</f>
        <v>0</v>
      </c>
      <c r="AH39" s="753">
        <f>SUMPRODUCT(T19:T498,'3.1 Asset_Liability Shocks'!$E$539:$E$1018)</f>
        <v>0</v>
      </c>
      <c r="AI39" s="753">
        <f>SUMPRODUCT(U19:U498,'3.1 Asset_Liability Shocks'!$E$539:$E$1018)</f>
        <v>0</v>
      </c>
      <c r="AJ39" s="159">
        <f>AK39-(AG39+AH39+AI39)</f>
        <v>0</v>
      </c>
      <c r="AK39" s="753">
        <f>AK40</f>
        <v>0</v>
      </c>
      <c r="AL39" s="594"/>
      <c r="AM39" s="594"/>
    </row>
    <row r="40" spans="2:39" x14ac:dyDescent="0.25">
      <c r="B40" s="754">
        <v>22</v>
      </c>
      <c r="C40" s="755"/>
      <c r="D40" s="756"/>
      <c r="E40" s="756"/>
      <c r="F40" s="757"/>
      <c r="G40" s="755"/>
      <c r="H40" s="756"/>
      <c r="I40" s="756"/>
      <c r="J40" s="757"/>
      <c r="K40" s="755"/>
      <c r="L40" s="756"/>
      <c r="M40" s="756"/>
      <c r="N40" s="757"/>
      <c r="O40" s="755"/>
      <c r="P40" s="756"/>
      <c r="Q40" s="756"/>
      <c r="R40" s="757"/>
      <c r="S40" s="755"/>
      <c r="T40" s="756"/>
      <c r="U40" s="756"/>
      <c r="V40" s="757"/>
      <c r="W40" s="755"/>
      <c r="X40" s="756"/>
      <c r="Y40" s="756"/>
      <c r="Z40" s="757"/>
      <c r="AA40" s="755"/>
      <c r="AB40" s="756"/>
      <c r="AC40" s="756"/>
      <c r="AD40" s="757"/>
      <c r="AE40" s="594"/>
      <c r="AF40" s="593" t="s">
        <v>634</v>
      </c>
      <c r="AG40" s="753">
        <f>'Market Consistent Balance Sheet'!R8+'Market Consistent Balance Sheet'!R11</f>
        <v>0</v>
      </c>
      <c r="AH40" s="753">
        <f>'Market Consistent Balance Sheet'!R17</f>
        <v>0</v>
      </c>
      <c r="AI40" s="753">
        <f>'Market Consistent Balance Sheet'!R65+'Market Consistent Balance Sheet'!R47</f>
        <v>0</v>
      </c>
      <c r="AJ40" s="753">
        <f>'Market Consistent Balance Sheet'!R16+'Market Consistent Balance Sheet'!R57+'Market Consistent Balance Sheet'!R58+'Market Consistent Balance Sheet'!R59+'Market Consistent Balance Sheet'!R60+'Market Consistent Balance Sheet'!R61+'Market Consistent Balance Sheet'!R64+'Market Consistent Balance Sheet'!R66+'Market Consistent Balance Sheet'!R67+'Market Consistent Balance Sheet'!R68+'Market Consistent Balance Sheet'!R69+'Market Consistent Balance Sheet'!R70+'Market Consistent Balance Sheet'!R71</f>
        <v>0</v>
      </c>
      <c r="AK40" s="753">
        <f>'Market Consistent Balance Sheet'!R91</f>
        <v>0</v>
      </c>
      <c r="AL40" s="594"/>
      <c r="AM40" s="594"/>
    </row>
    <row r="41" spans="2:39" x14ac:dyDescent="0.25">
      <c r="B41" s="754">
        <v>23</v>
      </c>
      <c r="C41" s="755"/>
      <c r="D41" s="756"/>
      <c r="E41" s="756"/>
      <c r="F41" s="757"/>
      <c r="G41" s="755"/>
      <c r="H41" s="756"/>
      <c r="I41" s="756"/>
      <c r="J41" s="757"/>
      <c r="K41" s="755"/>
      <c r="L41" s="756"/>
      <c r="M41" s="756"/>
      <c r="N41" s="757"/>
      <c r="O41" s="755"/>
      <c r="P41" s="756"/>
      <c r="Q41" s="756"/>
      <c r="R41" s="757"/>
      <c r="S41" s="755"/>
      <c r="T41" s="756"/>
      <c r="U41" s="756"/>
      <c r="V41" s="757"/>
      <c r="W41" s="755"/>
      <c r="X41" s="756"/>
      <c r="Y41" s="756"/>
      <c r="Z41" s="757"/>
      <c r="AA41" s="755"/>
      <c r="AB41" s="756"/>
      <c r="AC41" s="756"/>
      <c r="AD41" s="757"/>
      <c r="AE41" s="594"/>
      <c r="AF41" s="593" t="s">
        <v>391</v>
      </c>
      <c r="AG41" s="753">
        <f>AG39-AG40</f>
        <v>0</v>
      </c>
      <c r="AH41" s="753">
        <f>AH39-AH40</f>
        <v>0</v>
      </c>
      <c r="AI41" s="753">
        <f>AI39-AI40</f>
        <v>0</v>
      </c>
      <c r="AJ41" s="753">
        <f>AJ39-AJ40</f>
        <v>0</v>
      </c>
      <c r="AK41" s="753">
        <f>AK39-AK40</f>
        <v>0</v>
      </c>
      <c r="AL41" s="594"/>
      <c r="AM41" s="594"/>
    </row>
    <row r="42" spans="2:39" x14ac:dyDescent="0.25">
      <c r="B42" s="754">
        <v>24</v>
      </c>
      <c r="C42" s="755"/>
      <c r="D42" s="756"/>
      <c r="E42" s="756"/>
      <c r="F42" s="757"/>
      <c r="G42" s="755"/>
      <c r="H42" s="756"/>
      <c r="I42" s="756"/>
      <c r="J42" s="757"/>
      <c r="K42" s="755"/>
      <c r="L42" s="756"/>
      <c r="M42" s="756"/>
      <c r="N42" s="757"/>
      <c r="O42" s="755"/>
      <c r="P42" s="756"/>
      <c r="Q42" s="756"/>
      <c r="R42" s="757"/>
      <c r="S42" s="755"/>
      <c r="T42" s="756"/>
      <c r="U42" s="756"/>
      <c r="V42" s="757"/>
      <c r="W42" s="755"/>
      <c r="X42" s="756"/>
      <c r="Y42" s="756"/>
      <c r="Z42" s="757"/>
      <c r="AA42" s="755"/>
      <c r="AB42" s="756"/>
      <c r="AC42" s="756"/>
      <c r="AD42" s="757"/>
      <c r="AE42" s="594"/>
      <c r="AF42" s="594"/>
      <c r="AG42" s="594"/>
      <c r="AH42" s="594"/>
      <c r="AI42" s="594"/>
      <c r="AJ42" s="594"/>
      <c r="AK42" s="594"/>
      <c r="AL42" s="594"/>
      <c r="AM42" s="594"/>
    </row>
    <row r="43" spans="2:39" ht="39.6" x14ac:dyDescent="0.25">
      <c r="B43" s="754">
        <v>25</v>
      </c>
      <c r="C43" s="755"/>
      <c r="D43" s="756"/>
      <c r="E43" s="756"/>
      <c r="F43" s="757"/>
      <c r="G43" s="755"/>
      <c r="H43" s="756"/>
      <c r="I43" s="756"/>
      <c r="J43" s="757"/>
      <c r="K43" s="755"/>
      <c r="L43" s="756"/>
      <c r="M43" s="756"/>
      <c r="N43" s="757"/>
      <c r="O43" s="755"/>
      <c r="P43" s="756"/>
      <c r="Q43" s="756"/>
      <c r="R43" s="757"/>
      <c r="S43" s="755"/>
      <c r="T43" s="756"/>
      <c r="U43" s="756"/>
      <c r="V43" s="757"/>
      <c r="W43" s="755"/>
      <c r="X43" s="756"/>
      <c r="Y43" s="756"/>
      <c r="Z43" s="757"/>
      <c r="AA43" s="755"/>
      <c r="AB43" s="756"/>
      <c r="AC43" s="756"/>
      <c r="AD43" s="757"/>
      <c r="AE43" s="594"/>
      <c r="AF43" s="575" t="s">
        <v>216</v>
      </c>
      <c r="AG43" s="748" t="s">
        <v>626</v>
      </c>
      <c r="AH43" s="748" t="s">
        <v>627</v>
      </c>
      <c r="AI43" s="748" t="s">
        <v>630</v>
      </c>
      <c r="AJ43" s="748" t="s">
        <v>631</v>
      </c>
      <c r="AK43" s="748" t="s">
        <v>632</v>
      </c>
      <c r="AL43" s="594"/>
      <c r="AM43" s="594"/>
    </row>
    <row r="44" spans="2:39" x14ac:dyDescent="0.25">
      <c r="B44" s="754">
        <v>26</v>
      </c>
      <c r="C44" s="755"/>
      <c r="D44" s="756"/>
      <c r="E44" s="756"/>
      <c r="F44" s="757"/>
      <c r="G44" s="755"/>
      <c r="H44" s="756"/>
      <c r="I44" s="756"/>
      <c r="J44" s="757"/>
      <c r="K44" s="755"/>
      <c r="L44" s="756"/>
      <c r="M44" s="756"/>
      <c r="N44" s="757"/>
      <c r="O44" s="755"/>
      <c r="P44" s="756"/>
      <c r="Q44" s="756"/>
      <c r="R44" s="757"/>
      <c r="S44" s="755"/>
      <c r="T44" s="756"/>
      <c r="U44" s="756"/>
      <c r="V44" s="757"/>
      <c r="W44" s="755"/>
      <c r="X44" s="756"/>
      <c r="Y44" s="756"/>
      <c r="Z44" s="757"/>
      <c r="AA44" s="755"/>
      <c r="AB44" s="756"/>
      <c r="AC44" s="756"/>
      <c r="AD44" s="757"/>
      <c r="AE44" s="594"/>
      <c r="AF44" s="593" t="s">
        <v>633</v>
      </c>
      <c r="AG44" s="753">
        <f>SUMPRODUCT(W19:W498,'3.1 Asset_Liability Shocks'!$E$41:$E$520)</f>
        <v>0</v>
      </c>
      <c r="AH44" s="753">
        <f>SUMPRODUCT(X19:X498,'3.1 Asset_Liability Shocks'!$E$539:$E$1018)</f>
        <v>0</v>
      </c>
      <c r="AI44" s="753">
        <f>SUMPRODUCT(Y19:Y498,'3.1 Asset_Liability Shocks'!$E$539:$E$1018)</f>
        <v>0</v>
      </c>
      <c r="AJ44" s="159">
        <f>AK44-(AG44+AH44+AI44)</f>
        <v>0</v>
      </c>
      <c r="AK44" s="753">
        <f>AK45</f>
        <v>0</v>
      </c>
      <c r="AL44" s="594"/>
      <c r="AM44" s="594"/>
    </row>
    <row r="45" spans="2:39" x14ac:dyDescent="0.25">
      <c r="B45" s="754">
        <v>27</v>
      </c>
      <c r="C45" s="755"/>
      <c r="D45" s="756"/>
      <c r="E45" s="756"/>
      <c r="F45" s="757"/>
      <c r="G45" s="755"/>
      <c r="H45" s="756"/>
      <c r="I45" s="756"/>
      <c r="J45" s="757"/>
      <c r="K45" s="755"/>
      <c r="L45" s="756"/>
      <c r="M45" s="756"/>
      <c r="N45" s="757"/>
      <c r="O45" s="755"/>
      <c r="P45" s="756"/>
      <c r="Q45" s="756"/>
      <c r="R45" s="757"/>
      <c r="S45" s="755"/>
      <c r="T45" s="756"/>
      <c r="U45" s="756"/>
      <c r="V45" s="757"/>
      <c r="W45" s="755"/>
      <c r="X45" s="756"/>
      <c r="Y45" s="756"/>
      <c r="Z45" s="757"/>
      <c r="AA45" s="755"/>
      <c r="AB45" s="756"/>
      <c r="AC45" s="756"/>
      <c r="AD45" s="757"/>
      <c r="AE45" s="594"/>
      <c r="AF45" s="593" t="s">
        <v>634</v>
      </c>
      <c r="AG45" s="753">
        <f>'Market Consistent Balance Sheet'!S8+'Market Consistent Balance Sheet'!S11</f>
        <v>0</v>
      </c>
      <c r="AH45" s="753">
        <f>'Market Consistent Balance Sheet'!S17</f>
        <v>0</v>
      </c>
      <c r="AI45" s="753">
        <f>'Market Consistent Balance Sheet'!S65+'Market Consistent Balance Sheet'!S47</f>
        <v>0</v>
      </c>
      <c r="AJ45" s="753">
        <f>'Market Consistent Balance Sheet'!S16+'Market Consistent Balance Sheet'!S57+'Market Consistent Balance Sheet'!S58+'Market Consistent Balance Sheet'!S59+'Market Consistent Balance Sheet'!S60+'Market Consistent Balance Sheet'!S61+'Market Consistent Balance Sheet'!S64+'Market Consistent Balance Sheet'!S66+'Market Consistent Balance Sheet'!S67+'Market Consistent Balance Sheet'!S68+'Market Consistent Balance Sheet'!S69+'Market Consistent Balance Sheet'!S70+'Market Consistent Balance Sheet'!S71</f>
        <v>0</v>
      </c>
      <c r="AK45" s="753">
        <f>'Market Consistent Balance Sheet'!S91</f>
        <v>0</v>
      </c>
      <c r="AL45" s="594"/>
      <c r="AM45" s="594"/>
    </row>
    <row r="46" spans="2:39" x14ac:dyDescent="0.25">
      <c r="B46" s="754">
        <v>28</v>
      </c>
      <c r="C46" s="755"/>
      <c r="D46" s="756"/>
      <c r="E46" s="756"/>
      <c r="F46" s="757"/>
      <c r="G46" s="755"/>
      <c r="H46" s="756"/>
      <c r="I46" s="756"/>
      <c r="J46" s="757"/>
      <c r="K46" s="755"/>
      <c r="L46" s="756"/>
      <c r="M46" s="756"/>
      <c r="N46" s="757"/>
      <c r="O46" s="755"/>
      <c r="P46" s="756"/>
      <c r="Q46" s="756"/>
      <c r="R46" s="757"/>
      <c r="S46" s="755"/>
      <c r="T46" s="756"/>
      <c r="U46" s="756"/>
      <c r="V46" s="757"/>
      <c r="W46" s="755"/>
      <c r="X46" s="756"/>
      <c r="Y46" s="756"/>
      <c r="Z46" s="757"/>
      <c r="AA46" s="755"/>
      <c r="AB46" s="756"/>
      <c r="AC46" s="756"/>
      <c r="AD46" s="757"/>
      <c r="AE46" s="594"/>
      <c r="AF46" s="593" t="s">
        <v>391</v>
      </c>
      <c r="AG46" s="753">
        <f>AG44-AG45</f>
        <v>0</v>
      </c>
      <c r="AH46" s="753">
        <f>AH44-AH45</f>
        <v>0</v>
      </c>
      <c r="AI46" s="753">
        <f>AI44-AI45</f>
        <v>0</v>
      </c>
      <c r="AJ46" s="753">
        <f>AJ44-AJ45</f>
        <v>0</v>
      </c>
      <c r="AK46" s="753">
        <f>AK44-AK45</f>
        <v>0</v>
      </c>
      <c r="AL46" s="594"/>
      <c r="AM46" s="594"/>
    </row>
    <row r="47" spans="2:39" x14ac:dyDescent="0.25">
      <c r="B47" s="754">
        <v>29</v>
      </c>
      <c r="C47" s="755"/>
      <c r="D47" s="756"/>
      <c r="E47" s="756"/>
      <c r="F47" s="757"/>
      <c r="G47" s="755"/>
      <c r="H47" s="756"/>
      <c r="I47" s="756"/>
      <c r="J47" s="757"/>
      <c r="K47" s="755"/>
      <c r="L47" s="756"/>
      <c r="M47" s="756"/>
      <c r="N47" s="757"/>
      <c r="O47" s="755"/>
      <c r="P47" s="756"/>
      <c r="Q47" s="756"/>
      <c r="R47" s="757"/>
      <c r="S47" s="755"/>
      <c r="T47" s="756"/>
      <c r="U47" s="756"/>
      <c r="V47" s="757"/>
      <c r="W47" s="755"/>
      <c r="X47" s="756"/>
      <c r="Y47" s="756"/>
      <c r="Z47" s="757"/>
      <c r="AA47" s="755"/>
      <c r="AB47" s="756"/>
      <c r="AC47" s="756"/>
      <c r="AD47" s="757"/>
      <c r="AE47" s="594"/>
      <c r="AF47" s="594"/>
      <c r="AG47" s="594"/>
      <c r="AH47" s="594"/>
      <c r="AI47" s="594"/>
      <c r="AJ47" s="594"/>
      <c r="AK47" s="594"/>
      <c r="AL47" s="594"/>
      <c r="AM47" s="594"/>
    </row>
    <row r="48" spans="2:39" ht="39.6" x14ac:dyDescent="0.25">
      <c r="B48" s="754">
        <v>30</v>
      </c>
      <c r="C48" s="755"/>
      <c r="D48" s="756"/>
      <c r="E48" s="756"/>
      <c r="F48" s="757"/>
      <c r="G48" s="755"/>
      <c r="H48" s="756"/>
      <c r="I48" s="756"/>
      <c r="J48" s="757"/>
      <c r="K48" s="755"/>
      <c r="L48" s="756"/>
      <c r="M48" s="756"/>
      <c r="N48" s="757"/>
      <c r="O48" s="755"/>
      <c r="P48" s="756"/>
      <c r="Q48" s="756"/>
      <c r="R48" s="757"/>
      <c r="S48" s="755"/>
      <c r="T48" s="756"/>
      <c r="U48" s="756"/>
      <c r="V48" s="757"/>
      <c r="W48" s="755"/>
      <c r="X48" s="756"/>
      <c r="Y48" s="756"/>
      <c r="Z48" s="757"/>
      <c r="AA48" s="755"/>
      <c r="AB48" s="756"/>
      <c r="AC48" s="756"/>
      <c r="AD48" s="757"/>
      <c r="AE48" s="594"/>
      <c r="AF48" s="575" t="s">
        <v>217</v>
      </c>
      <c r="AG48" s="748" t="s">
        <v>626</v>
      </c>
      <c r="AH48" s="748" t="s">
        <v>627</v>
      </c>
      <c r="AI48" s="748" t="s">
        <v>630</v>
      </c>
      <c r="AJ48" s="748" t="s">
        <v>631</v>
      </c>
      <c r="AK48" s="748" t="s">
        <v>632</v>
      </c>
      <c r="AL48" s="594"/>
      <c r="AM48" s="594"/>
    </row>
    <row r="49" spans="2:37" x14ac:dyDescent="0.25">
      <c r="B49" s="754">
        <v>31</v>
      </c>
      <c r="C49" s="755"/>
      <c r="D49" s="756"/>
      <c r="E49" s="756"/>
      <c r="F49" s="757"/>
      <c r="G49" s="755"/>
      <c r="H49" s="756"/>
      <c r="I49" s="756"/>
      <c r="J49" s="757"/>
      <c r="K49" s="755"/>
      <c r="L49" s="756"/>
      <c r="M49" s="756"/>
      <c r="N49" s="757"/>
      <c r="O49" s="755"/>
      <c r="P49" s="756"/>
      <c r="Q49" s="756"/>
      <c r="R49" s="757"/>
      <c r="S49" s="755"/>
      <c r="T49" s="756"/>
      <c r="U49" s="756"/>
      <c r="V49" s="757"/>
      <c r="W49" s="755"/>
      <c r="X49" s="756"/>
      <c r="Y49" s="756"/>
      <c r="Z49" s="757"/>
      <c r="AA49" s="755"/>
      <c r="AB49" s="756"/>
      <c r="AC49" s="756"/>
      <c r="AD49" s="757"/>
      <c r="AE49" s="594"/>
      <c r="AF49" s="593" t="s">
        <v>633</v>
      </c>
      <c r="AG49" s="753">
        <f>SUMPRODUCT(AA19:AA498,'3.1 Asset_Liability Shocks'!$E$41:$E$520)</f>
        <v>0</v>
      </c>
      <c r="AH49" s="753">
        <f>SUMPRODUCT(AB19:AB498,'3.1 Asset_Liability Shocks'!$E$539:$E$1018)</f>
        <v>0</v>
      </c>
      <c r="AI49" s="753">
        <f>SUMPRODUCT(AC19:AC498,'3.1 Asset_Liability Shocks'!$E$539:$E$1018)</f>
        <v>0</v>
      </c>
      <c r="AJ49" s="159">
        <f>AK49-(AG49+AH49+AI49)</f>
        <v>0</v>
      </c>
      <c r="AK49" s="753">
        <f>AK50</f>
        <v>0</v>
      </c>
    </row>
    <row r="50" spans="2:37" x14ac:dyDescent="0.25">
      <c r="B50" s="754">
        <v>32</v>
      </c>
      <c r="C50" s="755"/>
      <c r="D50" s="756"/>
      <c r="E50" s="756"/>
      <c r="F50" s="757"/>
      <c r="G50" s="755"/>
      <c r="H50" s="756"/>
      <c r="I50" s="756"/>
      <c r="J50" s="757"/>
      <c r="K50" s="755"/>
      <c r="L50" s="756"/>
      <c r="M50" s="756"/>
      <c r="N50" s="757"/>
      <c r="O50" s="755"/>
      <c r="P50" s="756"/>
      <c r="Q50" s="756"/>
      <c r="R50" s="757"/>
      <c r="S50" s="755"/>
      <c r="T50" s="756"/>
      <c r="U50" s="756"/>
      <c r="V50" s="757"/>
      <c r="W50" s="755"/>
      <c r="X50" s="756"/>
      <c r="Y50" s="756"/>
      <c r="Z50" s="757"/>
      <c r="AA50" s="755"/>
      <c r="AB50" s="756"/>
      <c r="AC50" s="756"/>
      <c r="AD50" s="757"/>
      <c r="AE50" s="594"/>
      <c r="AF50" s="593" t="s">
        <v>634</v>
      </c>
      <c r="AG50" s="753">
        <f>'Market Consistent Balance Sheet'!T8+'Market Consistent Balance Sheet'!T11</f>
        <v>0</v>
      </c>
      <c r="AH50" s="753">
        <f>'Market Consistent Balance Sheet'!T17</f>
        <v>0</v>
      </c>
      <c r="AI50" s="753">
        <f>'Market Consistent Balance Sheet'!T65+'Market Consistent Balance Sheet'!T47</f>
        <v>0</v>
      </c>
      <c r="AJ50" s="753">
        <f>'Market Consistent Balance Sheet'!T16+'Market Consistent Balance Sheet'!T57+'Market Consistent Balance Sheet'!T58+'Market Consistent Balance Sheet'!T59+'Market Consistent Balance Sheet'!T60+'Market Consistent Balance Sheet'!T61+'Market Consistent Balance Sheet'!T64+'Market Consistent Balance Sheet'!T66+'Market Consistent Balance Sheet'!T67+'Market Consistent Balance Sheet'!T68+'Market Consistent Balance Sheet'!T69+'Market Consistent Balance Sheet'!T70+'Market Consistent Balance Sheet'!T71</f>
        <v>0</v>
      </c>
      <c r="AK50" s="753">
        <f>'Market Consistent Balance Sheet'!T91</f>
        <v>0</v>
      </c>
    </row>
    <row r="51" spans="2:37" x14ac:dyDescent="0.25">
      <c r="B51" s="754">
        <v>33</v>
      </c>
      <c r="C51" s="755"/>
      <c r="D51" s="756"/>
      <c r="E51" s="756"/>
      <c r="F51" s="757"/>
      <c r="G51" s="755"/>
      <c r="H51" s="756"/>
      <c r="I51" s="756"/>
      <c r="J51" s="757"/>
      <c r="K51" s="755"/>
      <c r="L51" s="756"/>
      <c r="M51" s="756"/>
      <c r="N51" s="757"/>
      <c r="O51" s="755"/>
      <c r="P51" s="756"/>
      <c r="Q51" s="756"/>
      <c r="R51" s="757"/>
      <c r="S51" s="755"/>
      <c r="T51" s="756"/>
      <c r="U51" s="756"/>
      <c r="V51" s="757"/>
      <c r="W51" s="755"/>
      <c r="X51" s="756"/>
      <c r="Y51" s="756"/>
      <c r="Z51" s="757"/>
      <c r="AA51" s="755"/>
      <c r="AB51" s="756"/>
      <c r="AC51" s="756"/>
      <c r="AD51" s="757"/>
      <c r="AE51" s="594"/>
      <c r="AF51" s="593" t="s">
        <v>391</v>
      </c>
      <c r="AG51" s="753">
        <f>AG49-AG50</f>
        <v>0</v>
      </c>
      <c r="AH51" s="753">
        <f>AH49-AH50</f>
        <v>0</v>
      </c>
      <c r="AI51" s="753">
        <f>AI49-AI50</f>
        <v>0</v>
      </c>
      <c r="AJ51" s="753">
        <f>AJ49-AJ50</f>
        <v>0</v>
      </c>
      <c r="AK51" s="753">
        <f>AK49-AK50</f>
        <v>0</v>
      </c>
    </row>
    <row r="52" spans="2:37" x14ac:dyDescent="0.25">
      <c r="B52" s="754">
        <v>34</v>
      </c>
      <c r="C52" s="755"/>
      <c r="D52" s="756"/>
      <c r="E52" s="756"/>
      <c r="F52" s="757"/>
      <c r="G52" s="755"/>
      <c r="H52" s="756"/>
      <c r="I52" s="756"/>
      <c r="J52" s="757"/>
      <c r="K52" s="755"/>
      <c r="L52" s="756"/>
      <c r="M52" s="756"/>
      <c r="N52" s="757"/>
      <c r="O52" s="755"/>
      <c r="P52" s="756"/>
      <c r="Q52" s="756"/>
      <c r="R52" s="757"/>
      <c r="S52" s="755"/>
      <c r="T52" s="756"/>
      <c r="U52" s="756"/>
      <c r="V52" s="757"/>
      <c r="W52" s="755"/>
      <c r="X52" s="756"/>
      <c r="Y52" s="756"/>
      <c r="Z52" s="757"/>
      <c r="AA52" s="755"/>
      <c r="AB52" s="756"/>
      <c r="AC52" s="756"/>
      <c r="AD52" s="757"/>
      <c r="AE52" s="594"/>
      <c r="AF52" s="594"/>
      <c r="AG52" s="594"/>
      <c r="AH52" s="594"/>
      <c r="AI52" s="594"/>
      <c r="AJ52" s="594"/>
      <c r="AK52" s="594"/>
    </row>
    <row r="53" spans="2:37" x14ac:dyDescent="0.25">
      <c r="B53" s="754">
        <v>35</v>
      </c>
      <c r="C53" s="755"/>
      <c r="D53" s="756"/>
      <c r="E53" s="756"/>
      <c r="F53" s="757"/>
      <c r="G53" s="755"/>
      <c r="H53" s="756"/>
      <c r="I53" s="756"/>
      <c r="J53" s="757"/>
      <c r="K53" s="755"/>
      <c r="L53" s="756"/>
      <c r="M53" s="756"/>
      <c r="N53" s="757"/>
      <c r="O53" s="755"/>
      <c r="P53" s="756"/>
      <c r="Q53" s="756"/>
      <c r="R53" s="757"/>
      <c r="S53" s="755"/>
      <c r="T53" s="756"/>
      <c r="U53" s="756"/>
      <c r="V53" s="757"/>
      <c r="W53" s="755"/>
      <c r="X53" s="756"/>
      <c r="Y53" s="756"/>
      <c r="Z53" s="757"/>
      <c r="AA53" s="755"/>
      <c r="AB53" s="756"/>
      <c r="AC53" s="756"/>
      <c r="AD53" s="757"/>
      <c r="AE53" s="594"/>
      <c r="AF53" s="594" t="s">
        <v>635</v>
      </c>
      <c r="AG53" s="594"/>
      <c r="AH53" s="594"/>
      <c r="AI53" s="594"/>
      <c r="AJ53" s="594"/>
      <c r="AK53" s="594"/>
    </row>
    <row r="54" spans="2:37" x14ac:dyDescent="0.25">
      <c r="B54" s="754">
        <v>36</v>
      </c>
      <c r="C54" s="755"/>
      <c r="D54" s="756"/>
      <c r="E54" s="756"/>
      <c r="F54" s="757"/>
      <c r="G54" s="755"/>
      <c r="H54" s="756"/>
      <c r="I54" s="756"/>
      <c r="J54" s="757"/>
      <c r="K54" s="755"/>
      <c r="L54" s="756"/>
      <c r="M54" s="756"/>
      <c r="N54" s="757"/>
      <c r="O54" s="755"/>
      <c r="P54" s="756"/>
      <c r="Q54" s="756"/>
      <c r="R54" s="757"/>
      <c r="S54" s="755"/>
      <c r="T54" s="756"/>
      <c r="U54" s="756"/>
      <c r="V54" s="757"/>
      <c r="W54" s="755"/>
      <c r="X54" s="756"/>
      <c r="Y54" s="756"/>
      <c r="Z54" s="757"/>
      <c r="AA54" s="755"/>
      <c r="AB54" s="756"/>
      <c r="AC54" s="756"/>
      <c r="AD54" s="757"/>
      <c r="AE54" s="594"/>
      <c r="AF54" s="594" t="s">
        <v>636</v>
      </c>
      <c r="AG54" s="594"/>
      <c r="AH54" s="594"/>
      <c r="AI54" s="594"/>
      <c r="AJ54" s="594"/>
      <c r="AK54" s="594"/>
    </row>
    <row r="55" spans="2:37" x14ac:dyDescent="0.25">
      <c r="B55" s="754">
        <v>37</v>
      </c>
      <c r="C55" s="755"/>
      <c r="D55" s="756"/>
      <c r="E55" s="756"/>
      <c r="F55" s="757"/>
      <c r="G55" s="755"/>
      <c r="H55" s="756"/>
      <c r="I55" s="756"/>
      <c r="J55" s="757"/>
      <c r="K55" s="755"/>
      <c r="L55" s="756"/>
      <c r="M55" s="756"/>
      <c r="N55" s="757"/>
      <c r="O55" s="755"/>
      <c r="P55" s="756"/>
      <c r="Q55" s="756"/>
      <c r="R55" s="757"/>
      <c r="S55" s="755"/>
      <c r="T55" s="756"/>
      <c r="U55" s="756"/>
      <c r="V55" s="757"/>
      <c r="W55" s="755"/>
      <c r="X55" s="756"/>
      <c r="Y55" s="756"/>
      <c r="Z55" s="757"/>
      <c r="AA55" s="755"/>
      <c r="AB55" s="756"/>
      <c r="AC55" s="756"/>
      <c r="AD55" s="757"/>
      <c r="AE55" s="594"/>
      <c r="AF55" s="14" t="s">
        <v>637</v>
      </c>
      <c r="AG55" s="594"/>
      <c r="AH55" s="594"/>
      <c r="AI55" s="594"/>
      <c r="AJ55" s="594"/>
      <c r="AK55" s="594"/>
    </row>
    <row r="56" spans="2:37" x14ac:dyDescent="0.25">
      <c r="B56" s="754">
        <v>38</v>
      </c>
      <c r="C56" s="755"/>
      <c r="D56" s="756"/>
      <c r="E56" s="756"/>
      <c r="F56" s="757"/>
      <c r="G56" s="755"/>
      <c r="H56" s="756"/>
      <c r="I56" s="756"/>
      <c r="J56" s="757"/>
      <c r="K56" s="755"/>
      <c r="L56" s="756"/>
      <c r="M56" s="756"/>
      <c r="N56" s="757"/>
      <c r="O56" s="755"/>
      <c r="P56" s="756"/>
      <c r="Q56" s="756"/>
      <c r="R56" s="757"/>
      <c r="S56" s="755"/>
      <c r="T56" s="756"/>
      <c r="U56" s="756"/>
      <c r="V56" s="757"/>
      <c r="W56" s="755"/>
      <c r="X56" s="756"/>
      <c r="Y56" s="756"/>
      <c r="Z56" s="757"/>
      <c r="AA56" s="755"/>
      <c r="AB56" s="756"/>
      <c r="AC56" s="756"/>
      <c r="AD56" s="757"/>
      <c r="AE56" s="594"/>
      <c r="AF56" s="594"/>
      <c r="AG56" s="594" t="s">
        <v>638</v>
      </c>
      <c r="AH56" s="594"/>
      <c r="AI56" s="594"/>
      <c r="AJ56" s="594"/>
      <c r="AK56" s="594"/>
    </row>
    <row r="57" spans="2:37" x14ac:dyDescent="0.25">
      <c r="B57" s="754">
        <v>39</v>
      </c>
      <c r="C57" s="755"/>
      <c r="D57" s="756"/>
      <c r="E57" s="756"/>
      <c r="F57" s="757"/>
      <c r="G57" s="755"/>
      <c r="H57" s="756"/>
      <c r="I57" s="756"/>
      <c r="J57" s="757"/>
      <c r="K57" s="755"/>
      <c r="L57" s="756"/>
      <c r="M57" s="756"/>
      <c r="N57" s="757"/>
      <c r="O57" s="755"/>
      <c r="P57" s="756"/>
      <c r="Q57" s="756"/>
      <c r="R57" s="757"/>
      <c r="S57" s="755"/>
      <c r="T57" s="756"/>
      <c r="U57" s="756"/>
      <c r="V57" s="757"/>
      <c r="W57" s="755"/>
      <c r="X57" s="756"/>
      <c r="Y57" s="756"/>
      <c r="Z57" s="757"/>
      <c r="AA57" s="755"/>
      <c r="AB57" s="756"/>
      <c r="AC57" s="756"/>
      <c r="AD57" s="757"/>
      <c r="AE57" s="594"/>
      <c r="AF57" s="594"/>
      <c r="AG57" s="594"/>
      <c r="AH57" s="594"/>
      <c r="AI57" s="594"/>
      <c r="AJ57" s="594"/>
      <c r="AK57" s="594"/>
    </row>
    <row r="58" spans="2:37" x14ac:dyDescent="0.25">
      <c r="B58" s="754">
        <v>40</v>
      </c>
      <c r="C58" s="755"/>
      <c r="D58" s="756"/>
      <c r="E58" s="756"/>
      <c r="F58" s="757"/>
      <c r="G58" s="755"/>
      <c r="H58" s="756"/>
      <c r="I58" s="756"/>
      <c r="J58" s="757"/>
      <c r="K58" s="755"/>
      <c r="L58" s="756"/>
      <c r="M58" s="756"/>
      <c r="N58" s="757"/>
      <c r="O58" s="755"/>
      <c r="P58" s="756"/>
      <c r="Q58" s="756"/>
      <c r="R58" s="757"/>
      <c r="S58" s="755"/>
      <c r="T58" s="756"/>
      <c r="U58" s="756"/>
      <c r="V58" s="757"/>
      <c r="W58" s="755"/>
      <c r="X58" s="756"/>
      <c r="Y58" s="756"/>
      <c r="Z58" s="757"/>
      <c r="AA58" s="755"/>
      <c r="AB58" s="756"/>
      <c r="AC58" s="756"/>
      <c r="AD58" s="757"/>
      <c r="AE58" s="594"/>
      <c r="AF58" s="594"/>
      <c r="AG58" s="594"/>
      <c r="AH58" s="594"/>
      <c r="AI58" s="594"/>
      <c r="AJ58" s="594"/>
      <c r="AK58" s="594"/>
    </row>
    <row r="59" spans="2:37" x14ac:dyDescent="0.25">
      <c r="B59" s="754">
        <v>41</v>
      </c>
      <c r="C59" s="755"/>
      <c r="D59" s="756"/>
      <c r="E59" s="756"/>
      <c r="F59" s="757"/>
      <c r="G59" s="755"/>
      <c r="H59" s="756"/>
      <c r="I59" s="756"/>
      <c r="J59" s="757"/>
      <c r="K59" s="755"/>
      <c r="L59" s="756"/>
      <c r="M59" s="756"/>
      <c r="N59" s="757"/>
      <c r="O59" s="755"/>
      <c r="P59" s="756"/>
      <c r="Q59" s="756"/>
      <c r="R59" s="757"/>
      <c r="S59" s="755"/>
      <c r="T59" s="756"/>
      <c r="U59" s="756"/>
      <c r="V59" s="757"/>
      <c r="W59" s="755"/>
      <c r="X59" s="756"/>
      <c r="Y59" s="756"/>
      <c r="Z59" s="757"/>
      <c r="AA59" s="755"/>
      <c r="AB59" s="756"/>
      <c r="AC59" s="756"/>
      <c r="AD59" s="757"/>
      <c r="AE59" s="594"/>
      <c r="AF59" s="594"/>
      <c r="AG59" s="594"/>
      <c r="AH59" s="594"/>
      <c r="AI59" s="594"/>
      <c r="AJ59" s="594"/>
      <c r="AK59" s="594"/>
    </row>
    <row r="60" spans="2:37" x14ac:dyDescent="0.25">
      <c r="B60" s="754">
        <v>42</v>
      </c>
      <c r="C60" s="755"/>
      <c r="D60" s="756"/>
      <c r="E60" s="756"/>
      <c r="F60" s="757"/>
      <c r="G60" s="755"/>
      <c r="H60" s="756"/>
      <c r="I60" s="756"/>
      <c r="J60" s="757"/>
      <c r="K60" s="755"/>
      <c r="L60" s="756"/>
      <c r="M60" s="756"/>
      <c r="N60" s="757"/>
      <c r="O60" s="755"/>
      <c r="P60" s="756"/>
      <c r="Q60" s="756"/>
      <c r="R60" s="757"/>
      <c r="S60" s="755"/>
      <c r="T60" s="756"/>
      <c r="U60" s="756"/>
      <c r="V60" s="757"/>
      <c r="W60" s="755"/>
      <c r="X60" s="756"/>
      <c r="Y60" s="756"/>
      <c r="Z60" s="757"/>
      <c r="AA60" s="755"/>
      <c r="AB60" s="756"/>
      <c r="AC60" s="756"/>
      <c r="AD60" s="757"/>
      <c r="AE60" s="594"/>
      <c r="AF60" s="594"/>
      <c r="AG60" s="594"/>
      <c r="AH60" s="594"/>
      <c r="AI60" s="594"/>
      <c r="AJ60" s="594"/>
      <c r="AK60" s="594"/>
    </row>
    <row r="61" spans="2:37" x14ac:dyDescent="0.25">
      <c r="B61" s="754">
        <v>43</v>
      </c>
      <c r="C61" s="755"/>
      <c r="D61" s="756"/>
      <c r="E61" s="756"/>
      <c r="F61" s="757"/>
      <c r="G61" s="755"/>
      <c r="H61" s="756"/>
      <c r="I61" s="756"/>
      <c r="J61" s="757"/>
      <c r="K61" s="755"/>
      <c r="L61" s="756"/>
      <c r="M61" s="756"/>
      <c r="N61" s="757"/>
      <c r="O61" s="755"/>
      <c r="P61" s="756"/>
      <c r="Q61" s="756"/>
      <c r="R61" s="757"/>
      <c r="S61" s="755"/>
      <c r="T61" s="756"/>
      <c r="U61" s="756"/>
      <c r="V61" s="757"/>
      <c r="W61" s="755"/>
      <c r="X61" s="756"/>
      <c r="Y61" s="756"/>
      <c r="Z61" s="757"/>
      <c r="AA61" s="755"/>
      <c r="AB61" s="756"/>
      <c r="AC61" s="756"/>
      <c r="AD61" s="757"/>
      <c r="AE61" s="594"/>
      <c r="AF61" s="594"/>
      <c r="AG61" s="594"/>
      <c r="AH61" s="594"/>
      <c r="AI61" s="594"/>
      <c r="AJ61" s="594"/>
      <c r="AK61" s="594"/>
    </row>
    <row r="62" spans="2:37" x14ac:dyDescent="0.25">
      <c r="B62" s="754">
        <v>44</v>
      </c>
      <c r="C62" s="755"/>
      <c r="D62" s="756"/>
      <c r="E62" s="756"/>
      <c r="F62" s="757"/>
      <c r="G62" s="755"/>
      <c r="H62" s="756"/>
      <c r="I62" s="756"/>
      <c r="J62" s="757"/>
      <c r="K62" s="755"/>
      <c r="L62" s="756"/>
      <c r="M62" s="756"/>
      <c r="N62" s="757"/>
      <c r="O62" s="755"/>
      <c r="P62" s="756"/>
      <c r="Q62" s="756"/>
      <c r="R62" s="757"/>
      <c r="S62" s="755"/>
      <c r="T62" s="756"/>
      <c r="U62" s="756"/>
      <c r="V62" s="757"/>
      <c r="W62" s="755"/>
      <c r="X62" s="756"/>
      <c r="Y62" s="756"/>
      <c r="Z62" s="757"/>
      <c r="AA62" s="755"/>
      <c r="AB62" s="756"/>
      <c r="AC62" s="756"/>
      <c r="AD62" s="757"/>
      <c r="AE62" s="594"/>
      <c r="AF62" s="594"/>
      <c r="AG62" s="594"/>
      <c r="AH62" s="594"/>
      <c r="AI62" s="594"/>
      <c r="AJ62" s="594"/>
      <c r="AK62" s="594"/>
    </row>
    <row r="63" spans="2:37" x14ac:dyDescent="0.25">
      <c r="B63" s="754">
        <v>45</v>
      </c>
      <c r="C63" s="755"/>
      <c r="D63" s="756"/>
      <c r="E63" s="756"/>
      <c r="F63" s="757"/>
      <c r="G63" s="755"/>
      <c r="H63" s="756"/>
      <c r="I63" s="756"/>
      <c r="J63" s="757"/>
      <c r="K63" s="755"/>
      <c r="L63" s="756"/>
      <c r="M63" s="756"/>
      <c r="N63" s="757"/>
      <c r="O63" s="755"/>
      <c r="P63" s="756"/>
      <c r="Q63" s="756"/>
      <c r="R63" s="757"/>
      <c r="S63" s="755"/>
      <c r="T63" s="756"/>
      <c r="U63" s="756"/>
      <c r="V63" s="757"/>
      <c r="W63" s="755"/>
      <c r="X63" s="756"/>
      <c r="Y63" s="756"/>
      <c r="Z63" s="757"/>
      <c r="AA63" s="755"/>
      <c r="AB63" s="756"/>
      <c r="AC63" s="756"/>
      <c r="AD63" s="757"/>
      <c r="AE63" s="594"/>
      <c r="AF63" s="594"/>
      <c r="AG63" s="594"/>
      <c r="AH63" s="594"/>
      <c r="AI63" s="594"/>
      <c r="AJ63" s="594"/>
      <c r="AK63" s="594"/>
    </row>
    <row r="64" spans="2:37" x14ac:dyDescent="0.25">
      <c r="B64" s="754">
        <v>46</v>
      </c>
      <c r="C64" s="755"/>
      <c r="D64" s="756"/>
      <c r="E64" s="756"/>
      <c r="F64" s="757"/>
      <c r="G64" s="755"/>
      <c r="H64" s="756"/>
      <c r="I64" s="756"/>
      <c r="J64" s="757"/>
      <c r="K64" s="755"/>
      <c r="L64" s="756"/>
      <c r="M64" s="756"/>
      <c r="N64" s="757"/>
      <c r="O64" s="755"/>
      <c r="P64" s="756"/>
      <c r="Q64" s="756"/>
      <c r="R64" s="757"/>
      <c r="S64" s="755"/>
      <c r="T64" s="756"/>
      <c r="U64" s="756"/>
      <c r="V64" s="757"/>
      <c r="W64" s="755"/>
      <c r="X64" s="756"/>
      <c r="Y64" s="756"/>
      <c r="Z64" s="757"/>
      <c r="AA64" s="755"/>
      <c r="AB64" s="756"/>
      <c r="AC64" s="756"/>
      <c r="AD64" s="757"/>
      <c r="AE64" s="594"/>
      <c r="AF64" s="594"/>
      <c r="AG64" s="594"/>
      <c r="AH64" s="594"/>
      <c r="AI64" s="594"/>
      <c r="AJ64" s="594"/>
      <c r="AK64" s="594"/>
    </row>
    <row r="65" spans="2:30" x14ac:dyDescent="0.25">
      <c r="B65" s="754">
        <v>47</v>
      </c>
      <c r="C65" s="755"/>
      <c r="D65" s="756"/>
      <c r="E65" s="756"/>
      <c r="F65" s="757"/>
      <c r="G65" s="755"/>
      <c r="H65" s="756"/>
      <c r="I65" s="756"/>
      <c r="J65" s="757"/>
      <c r="K65" s="755"/>
      <c r="L65" s="756"/>
      <c r="M65" s="756"/>
      <c r="N65" s="757"/>
      <c r="O65" s="755"/>
      <c r="P65" s="756"/>
      <c r="Q65" s="756"/>
      <c r="R65" s="757"/>
      <c r="S65" s="755"/>
      <c r="T65" s="756"/>
      <c r="U65" s="756"/>
      <c r="V65" s="757"/>
      <c r="W65" s="755"/>
      <c r="X65" s="756"/>
      <c r="Y65" s="756"/>
      <c r="Z65" s="757"/>
      <c r="AA65" s="755"/>
      <c r="AB65" s="756"/>
      <c r="AC65" s="756"/>
      <c r="AD65" s="757"/>
    </row>
    <row r="66" spans="2:30" x14ac:dyDescent="0.25">
      <c r="B66" s="754">
        <v>48</v>
      </c>
      <c r="C66" s="755"/>
      <c r="D66" s="756"/>
      <c r="E66" s="756"/>
      <c r="F66" s="757"/>
      <c r="G66" s="755"/>
      <c r="H66" s="756"/>
      <c r="I66" s="756"/>
      <c r="J66" s="757"/>
      <c r="K66" s="755"/>
      <c r="L66" s="756"/>
      <c r="M66" s="756"/>
      <c r="N66" s="757"/>
      <c r="O66" s="755"/>
      <c r="P66" s="756"/>
      <c r="Q66" s="756"/>
      <c r="R66" s="757"/>
      <c r="S66" s="755"/>
      <c r="T66" s="756"/>
      <c r="U66" s="756"/>
      <c r="V66" s="757"/>
      <c r="W66" s="755"/>
      <c r="X66" s="756"/>
      <c r="Y66" s="756"/>
      <c r="Z66" s="757"/>
      <c r="AA66" s="755"/>
      <c r="AB66" s="756"/>
      <c r="AC66" s="756"/>
      <c r="AD66" s="757"/>
    </row>
    <row r="67" spans="2:30" x14ac:dyDescent="0.25">
      <c r="B67" s="754">
        <v>49</v>
      </c>
      <c r="C67" s="755"/>
      <c r="D67" s="756"/>
      <c r="E67" s="756"/>
      <c r="F67" s="757"/>
      <c r="G67" s="755"/>
      <c r="H67" s="756"/>
      <c r="I67" s="756"/>
      <c r="J67" s="757"/>
      <c r="K67" s="755"/>
      <c r="L67" s="756"/>
      <c r="M67" s="756"/>
      <c r="N67" s="757"/>
      <c r="O67" s="755"/>
      <c r="P67" s="756"/>
      <c r="Q67" s="756"/>
      <c r="R67" s="757"/>
      <c r="S67" s="755"/>
      <c r="T67" s="756"/>
      <c r="U67" s="756"/>
      <c r="V67" s="757"/>
      <c r="W67" s="755"/>
      <c r="X67" s="756"/>
      <c r="Y67" s="756"/>
      <c r="Z67" s="757"/>
      <c r="AA67" s="755"/>
      <c r="AB67" s="756"/>
      <c r="AC67" s="756"/>
      <c r="AD67" s="757"/>
    </row>
    <row r="68" spans="2:30" x14ac:dyDescent="0.25">
      <c r="B68" s="754">
        <v>50</v>
      </c>
      <c r="C68" s="755"/>
      <c r="D68" s="756"/>
      <c r="E68" s="756"/>
      <c r="F68" s="757"/>
      <c r="G68" s="755"/>
      <c r="H68" s="756"/>
      <c r="I68" s="756"/>
      <c r="J68" s="757"/>
      <c r="K68" s="755"/>
      <c r="L68" s="756"/>
      <c r="M68" s="756"/>
      <c r="N68" s="757"/>
      <c r="O68" s="755"/>
      <c r="P68" s="756"/>
      <c r="Q68" s="756"/>
      <c r="R68" s="757"/>
      <c r="S68" s="755"/>
      <c r="T68" s="756"/>
      <c r="U68" s="756"/>
      <c r="V68" s="757"/>
      <c r="W68" s="755"/>
      <c r="X68" s="756"/>
      <c r="Y68" s="756"/>
      <c r="Z68" s="757"/>
      <c r="AA68" s="755"/>
      <c r="AB68" s="756"/>
      <c r="AC68" s="756"/>
      <c r="AD68" s="757"/>
    </row>
    <row r="69" spans="2:30" x14ac:dyDescent="0.25">
      <c r="B69" s="754">
        <v>51</v>
      </c>
      <c r="C69" s="755"/>
      <c r="D69" s="756"/>
      <c r="E69" s="756"/>
      <c r="F69" s="757"/>
      <c r="G69" s="755"/>
      <c r="H69" s="756"/>
      <c r="I69" s="756"/>
      <c r="J69" s="757"/>
      <c r="K69" s="755"/>
      <c r="L69" s="756"/>
      <c r="M69" s="756"/>
      <c r="N69" s="757"/>
      <c r="O69" s="755"/>
      <c r="P69" s="756"/>
      <c r="Q69" s="756"/>
      <c r="R69" s="757"/>
      <c r="S69" s="755"/>
      <c r="T69" s="756"/>
      <c r="U69" s="756"/>
      <c r="V69" s="757"/>
      <c r="W69" s="755"/>
      <c r="X69" s="756"/>
      <c r="Y69" s="756"/>
      <c r="Z69" s="757"/>
      <c r="AA69" s="755"/>
      <c r="AB69" s="756"/>
      <c r="AC69" s="756"/>
      <c r="AD69" s="757"/>
    </row>
    <row r="70" spans="2:30" x14ac:dyDescent="0.25">
      <c r="B70" s="754">
        <v>52</v>
      </c>
      <c r="C70" s="755"/>
      <c r="D70" s="756"/>
      <c r="E70" s="756"/>
      <c r="F70" s="757"/>
      <c r="G70" s="755"/>
      <c r="H70" s="756"/>
      <c r="I70" s="756"/>
      <c r="J70" s="757"/>
      <c r="K70" s="755"/>
      <c r="L70" s="756"/>
      <c r="M70" s="756"/>
      <c r="N70" s="757"/>
      <c r="O70" s="755"/>
      <c r="P70" s="756"/>
      <c r="Q70" s="756"/>
      <c r="R70" s="757"/>
      <c r="S70" s="755"/>
      <c r="T70" s="756"/>
      <c r="U70" s="756"/>
      <c r="V70" s="757"/>
      <c r="W70" s="755"/>
      <c r="X70" s="756"/>
      <c r="Y70" s="756"/>
      <c r="Z70" s="757"/>
      <c r="AA70" s="755"/>
      <c r="AB70" s="756"/>
      <c r="AC70" s="756"/>
      <c r="AD70" s="757"/>
    </row>
    <row r="71" spans="2:30" x14ac:dyDescent="0.25">
      <c r="B71" s="754">
        <v>53</v>
      </c>
      <c r="C71" s="755"/>
      <c r="D71" s="756"/>
      <c r="E71" s="756"/>
      <c r="F71" s="757"/>
      <c r="G71" s="755"/>
      <c r="H71" s="756"/>
      <c r="I71" s="756"/>
      <c r="J71" s="757"/>
      <c r="K71" s="755"/>
      <c r="L71" s="756"/>
      <c r="M71" s="756"/>
      <c r="N71" s="757"/>
      <c r="O71" s="755"/>
      <c r="P71" s="756"/>
      <c r="Q71" s="756"/>
      <c r="R71" s="757"/>
      <c r="S71" s="755"/>
      <c r="T71" s="756"/>
      <c r="U71" s="756"/>
      <c r="V71" s="757"/>
      <c r="W71" s="755"/>
      <c r="X71" s="756"/>
      <c r="Y71" s="756"/>
      <c r="Z71" s="757"/>
      <c r="AA71" s="755"/>
      <c r="AB71" s="756"/>
      <c r="AC71" s="756"/>
      <c r="AD71" s="757"/>
    </row>
    <row r="72" spans="2:30" x14ac:dyDescent="0.25">
      <c r="B72" s="754">
        <v>54</v>
      </c>
      <c r="C72" s="755"/>
      <c r="D72" s="756"/>
      <c r="E72" s="756"/>
      <c r="F72" s="757"/>
      <c r="G72" s="755"/>
      <c r="H72" s="756"/>
      <c r="I72" s="756"/>
      <c r="J72" s="757"/>
      <c r="K72" s="755"/>
      <c r="L72" s="756"/>
      <c r="M72" s="756"/>
      <c r="N72" s="757"/>
      <c r="O72" s="755"/>
      <c r="P72" s="756"/>
      <c r="Q72" s="756"/>
      <c r="R72" s="757"/>
      <c r="S72" s="755"/>
      <c r="T72" s="756"/>
      <c r="U72" s="756"/>
      <c r="V72" s="757"/>
      <c r="W72" s="755"/>
      <c r="X72" s="756"/>
      <c r="Y72" s="756"/>
      <c r="Z72" s="757"/>
      <c r="AA72" s="755"/>
      <c r="AB72" s="756"/>
      <c r="AC72" s="756"/>
      <c r="AD72" s="757"/>
    </row>
    <row r="73" spans="2:30" x14ac:dyDescent="0.25">
      <c r="B73" s="754">
        <v>55</v>
      </c>
      <c r="C73" s="755"/>
      <c r="D73" s="756"/>
      <c r="E73" s="756"/>
      <c r="F73" s="757"/>
      <c r="G73" s="755"/>
      <c r="H73" s="756"/>
      <c r="I73" s="756"/>
      <c r="J73" s="757"/>
      <c r="K73" s="755"/>
      <c r="L73" s="756"/>
      <c r="M73" s="756"/>
      <c r="N73" s="757"/>
      <c r="O73" s="755"/>
      <c r="P73" s="756"/>
      <c r="Q73" s="756"/>
      <c r="R73" s="757"/>
      <c r="S73" s="755"/>
      <c r="T73" s="756"/>
      <c r="U73" s="756"/>
      <c r="V73" s="757"/>
      <c r="W73" s="755"/>
      <c r="X73" s="756"/>
      <c r="Y73" s="756"/>
      <c r="Z73" s="757"/>
      <c r="AA73" s="755"/>
      <c r="AB73" s="756"/>
      <c r="AC73" s="756"/>
      <c r="AD73" s="757"/>
    </row>
    <row r="74" spans="2:30" x14ac:dyDescent="0.25">
      <c r="B74" s="754">
        <v>56</v>
      </c>
      <c r="C74" s="755"/>
      <c r="D74" s="756"/>
      <c r="E74" s="756"/>
      <c r="F74" s="757"/>
      <c r="G74" s="755"/>
      <c r="H74" s="756"/>
      <c r="I74" s="756"/>
      <c r="J74" s="757"/>
      <c r="K74" s="755"/>
      <c r="L74" s="756"/>
      <c r="M74" s="756"/>
      <c r="N74" s="757"/>
      <c r="O74" s="755"/>
      <c r="P74" s="756"/>
      <c r="Q74" s="756"/>
      <c r="R74" s="757"/>
      <c r="S74" s="755"/>
      <c r="T74" s="756"/>
      <c r="U74" s="756"/>
      <c r="V74" s="757"/>
      <c r="W74" s="755"/>
      <c r="X74" s="756"/>
      <c r="Y74" s="756"/>
      <c r="Z74" s="757"/>
      <c r="AA74" s="755"/>
      <c r="AB74" s="756"/>
      <c r="AC74" s="756"/>
      <c r="AD74" s="757"/>
    </row>
    <row r="75" spans="2:30" x14ac:dyDescent="0.25">
      <c r="B75" s="754">
        <v>57</v>
      </c>
      <c r="C75" s="755"/>
      <c r="D75" s="756"/>
      <c r="E75" s="756"/>
      <c r="F75" s="757"/>
      <c r="G75" s="755"/>
      <c r="H75" s="756"/>
      <c r="I75" s="756"/>
      <c r="J75" s="757"/>
      <c r="K75" s="755"/>
      <c r="L75" s="756"/>
      <c r="M75" s="756"/>
      <c r="N75" s="757"/>
      <c r="O75" s="755"/>
      <c r="P75" s="756"/>
      <c r="Q75" s="756"/>
      <c r="R75" s="757"/>
      <c r="S75" s="755"/>
      <c r="T75" s="756"/>
      <c r="U75" s="756"/>
      <c r="V75" s="757"/>
      <c r="W75" s="755"/>
      <c r="X75" s="756"/>
      <c r="Y75" s="756"/>
      <c r="Z75" s="757"/>
      <c r="AA75" s="755"/>
      <c r="AB75" s="756"/>
      <c r="AC75" s="756"/>
      <c r="AD75" s="757"/>
    </row>
    <row r="76" spans="2:30" x14ac:dyDescent="0.25">
      <c r="B76" s="754">
        <v>58</v>
      </c>
      <c r="C76" s="755"/>
      <c r="D76" s="756"/>
      <c r="E76" s="756"/>
      <c r="F76" s="757"/>
      <c r="G76" s="755"/>
      <c r="H76" s="756"/>
      <c r="I76" s="756"/>
      <c r="J76" s="757"/>
      <c r="K76" s="755"/>
      <c r="L76" s="756"/>
      <c r="M76" s="756"/>
      <c r="N76" s="757"/>
      <c r="O76" s="755"/>
      <c r="P76" s="756"/>
      <c r="Q76" s="756"/>
      <c r="R76" s="757"/>
      <c r="S76" s="755"/>
      <c r="T76" s="756"/>
      <c r="U76" s="756"/>
      <c r="V76" s="757"/>
      <c r="W76" s="755"/>
      <c r="X76" s="756"/>
      <c r="Y76" s="756"/>
      <c r="Z76" s="757"/>
      <c r="AA76" s="755"/>
      <c r="AB76" s="756"/>
      <c r="AC76" s="756"/>
      <c r="AD76" s="757"/>
    </row>
    <row r="77" spans="2:30" x14ac:dyDescent="0.25">
      <c r="B77" s="754">
        <v>59</v>
      </c>
      <c r="C77" s="755"/>
      <c r="D77" s="756"/>
      <c r="E77" s="756"/>
      <c r="F77" s="757"/>
      <c r="G77" s="755"/>
      <c r="H77" s="756"/>
      <c r="I77" s="756"/>
      <c r="J77" s="757"/>
      <c r="K77" s="755"/>
      <c r="L77" s="756"/>
      <c r="M77" s="756"/>
      <c r="N77" s="757"/>
      <c r="O77" s="755"/>
      <c r="P77" s="756"/>
      <c r="Q77" s="756"/>
      <c r="R77" s="757"/>
      <c r="S77" s="755"/>
      <c r="T77" s="756"/>
      <c r="U77" s="756"/>
      <c r="V77" s="757"/>
      <c r="W77" s="755"/>
      <c r="X77" s="756"/>
      <c r="Y77" s="756"/>
      <c r="Z77" s="757"/>
      <c r="AA77" s="755"/>
      <c r="AB77" s="756"/>
      <c r="AC77" s="756"/>
      <c r="AD77" s="757"/>
    </row>
    <row r="78" spans="2:30" x14ac:dyDescent="0.25">
      <c r="B78" s="754">
        <v>60</v>
      </c>
      <c r="C78" s="755"/>
      <c r="D78" s="756"/>
      <c r="E78" s="756"/>
      <c r="F78" s="757"/>
      <c r="G78" s="755"/>
      <c r="H78" s="756"/>
      <c r="I78" s="756"/>
      <c r="J78" s="757"/>
      <c r="K78" s="755"/>
      <c r="L78" s="756"/>
      <c r="M78" s="756"/>
      <c r="N78" s="757"/>
      <c r="O78" s="755"/>
      <c r="P78" s="756"/>
      <c r="Q78" s="756"/>
      <c r="R78" s="757"/>
      <c r="S78" s="755"/>
      <c r="T78" s="756"/>
      <c r="U78" s="756"/>
      <c r="V78" s="757"/>
      <c r="W78" s="755"/>
      <c r="X78" s="756"/>
      <c r="Y78" s="756"/>
      <c r="Z78" s="757"/>
      <c r="AA78" s="755"/>
      <c r="AB78" s="756"/>
      <c r="AC78" s="756"/>
      <c r="AD78" s="757"/>
    </row>
    <row r="79" spans="2:30" x14ac:dyDescent="0.25">
      <c r="B79" s="754">
        <v>61</v>
      </c>
      <c r="C79" s="755"/>
      <c r="D79" s="756"/>
      <c r="E79" s="756"/>
      <c r="F79" s="757"/>
      <c r="G79" s="755"/>
      <c r="H79" s="756"/>
      <c r="I79" s="756"/>
      <c r="J79" s="757"/>
      <c r="K79" s="755"/>
      <c r="L79" s="756"/>
      <c r="M79" s="756"/>
      <c r="N79" s="757"/>
      <c r="O79" s="755"/>
      <c r="P79" s="756"/>
      <c r="Q79" s="756"/>
      <c r="R79" s="757"/>
      <c r="S79" s="755"/>
      <c r="T79" s="756"/>
      <c r="U79" s="756"/>
      <c r="V79" s="757"/>
      <c r="W79" s="755"/>
      <c r="X79" s="756"/>
      <c r="Y79" s="756"/>
      <c r="Z79" s="757"/>
      <c r="AA79" s="755"/>
      <c r="AB79" s="756"/>
      <c r="AC79" s="756"/>
      <c r="AD79" s="757"/>
    </row>
    <row r="80" spans="2:30" x14ac:dyDescent="0.25">
      <c r="B80" s="754">
        <v>62</v>
      </c>
      <c r="C80" s="755"/>
      <c r="D80" s="756"/>
      <c r="E80" s="756"/>
      <c r="F80" s="757"/>
      <c r="G80" s="755"/>
      <c r="H80" s="756"/>
      <c r="I80" s="756"/>
      <c r="J80" s="757"/>
      <c r="K80" s="755"/>
      <c r="L80" s="756"/>
      <c r="M80" s="756"/>
      <c r="N80" s="757"/>
      <c r="O80" s="755"/>
      <c r="P80" s="756"/>
      <c r="Q80" s="756"/>
      <c r="R80" s="757"/>
      <c r="S80" s="755"/>
      <c r="T80" s="756"/>
      <c r="U80" s="756"/>
      <c r="V80" s="757"/>
      <c r="W80" s="755"/>
      <c r="X80" s="756"/>
      <c r="Y80" s="756"/>
      <c r="Z80" s="757"/>
      <c r="AA80" s="755"/>
      <c r="AB80" s="756"/>
      <c r="AC80" s="756"/>
      <c r="AD80" s="757"/>
    </row>
    <row r="81" spans="2:30" x14ac:dyDescent="0.25">
      <c r="B81" s="754">
        <v>63</v>
      </c>
      <c r="C81" s="755"/>
      <c r="D81" s="756"/>
      <c r="E81" s="756"/>
      <c r="F81" s="757"/>
      <c r="G81" s="755"/>
      <c r="H81" s="756"/>
      <c r="I81" s="756"/>
      <c r="J81" s="757"/>
      <c r="K81" s="755"/>
      <c r="L81" s="756"/>
      <c r="M81" s="756"/>
      <c r="N81" s="757"/>
      <c r="O81" s="755"/>
      <c r="P81" s="756"/>
      <c r="Q81" s="756"/>
      <c r="R81" s="757"/>
      <c r="S81" s="755"/>
      <c r="T81" s="756"/>
      <c r="U81" s="756"/>
      <c r="V81" s="757"/>
      <c r="W81" s="755"/>
      <c r="X81" s="756"/>
      <c r="Y81" s="756"/>
      <c r="Z81" s="757"/>
      <c r="AA81" s="755"/>
      <c r="AB81" s="756"/>
      <c r="AC81" s="756"/>
      <c r="AD81" s="757"/>
    </row>
    <row r="82" spans="2:30" x14ac:dyDescent="0.25">
      <c r="B82" s="754">
        <v>64</v>
      </c>
      <c r="C82" s="755"/>
      <c r="D82" s="756"/>
      <c r="E82" s="756"/>
      <c r="F82" s="757"/>
      <c r="G82" s="755"/>
      <c r="H82" s="756"/>
      <c r="I82" s="756"/>
      <c r="J82" s="757"/>
      <c r="K82" s="755"/>
      <c r="L82" s="756"/>
      <c r="M82" s="756"/>
      <c r="N82" s="757"/>
      <c r="O82" s="755"/>
      <c r="P82" s="756"/>
      <c r="Q82" s="756"/>
      <c r="R82" s="757"/>
      <c r="S82" s="755"/>
      <c r="T82" s="756"/>
      <c r="U82" s="756"/>
      <c r="V82" s="757"/>
      <c r="W82" s="755"/>
      <c r="X82" s="756"/>
      <c r="Y82" s="756"/>
      <c r="Z82" s="757"/>
      <c r="AA82" s="755"/>
      <c r="AB82" s="756"/>
      <c r="AC82" s="756"/>
      <c r="AD82" s="757"/>
    </row>
    <row r="83" spans="2:30" x14ac:dyDescent="0.25">
      <c r="B83" s="754">
        <v>65</v>
      </c>
      <c r="C83" s="755"/>
      <c r="D83" s="756"/>
      <c r="E83" s="756"/>
      <c r="F83" s="757"/>
      <c r="G83" s="755"/>
      <c r="H83" s="756"/>
      <c r="I83" s="756"/>
      <c r="J83" s="757"/>
      <c r="K83" s="755"/>
      <c r="L83" s="756"/>
      <c r="M83" s="756"/>
      <c r="N83" s="757"/>
      <c r="O83" s="755"/>
      <c r="P83" s="756"/>
      <c r="Q83" s="756"/>
      <c r="R83" s="757"/>
      <c r="S83" s="755"/>
      <c r="T83" s="756"/>
      <c r="U83" s="756"/>
      <c r="V83" s="757"/>
      <c r="W83" s="755"/>
      <c r="X83" s="756"/>
      <c r="Y83" s="756"/>
      <c r="Z83" s="757"/>
      <c r="AA83" s="755"/>
      <c r="AB83" s="756"/>
      <c r="AC83" s="756"/>
      <c r="AD83" s="757"/>
    </row>
    <row r="84" spans="2:30" x14ac:dyDescent="0.25">
      <c r="B84" s="754">
        <v>66</v>
      </c>
      <c r="C84" s="755"/>
      <c r="D84" s="756"/>
      <c r="E84" s="756"/>
      <c r="F84" s="757"/>
      <c r="G84" s="755"/>
      <c r="H84" s="756"/>
      <c r="I84" s="756"/>
      <c r="J84" s="757"/>
      <c r="K84" s="755"/>
      <c r="L84" s="756"/>
      <c r="M84" s="756"/>
      <c r="N84" s="757"/>
      <c r="O84" s="755"/>
      <c r="P84" s="756"/>
      <c r="Q84" s="756"/>
      <c r="R84" s="757"/>
      <c r="S84" s="755"/>
      <c r="T84" s="756"/>
      <c r="U84" s="756"/>
      <c r="V84" s="757"/>
      <c r="W84" s="755"/>
      <c r="X84" s="756"/>
      <c r="Y84" s="756"/>
      <c r="Z84" s="757"/>
      <c r="AA84" s="755"/>
      <c r="AB84" s="756"/>
      <c r="AC84" s="756"/>
      <c r="AD84" s="757"/>
    </row>
    <row r="85" spans="2:30" x14ac:dyDescent="0.25">
      <c r="B85" s="754">
        <v>67</v>
      </c>
      <c r="C85" s="755"/>
      <c r="D85" s="756"/>
      <c r="E85" s="756"/>
      <c r="F85" s="757"/>
      <c r="G85" s="755"/>
      <c r="H85" s="756"/>
      <c r="I85" s="756"/>
      <c r="J85" s="757"/>
      <c r="K85" s="755"/>
      <c r="L85" s="756"/>
      <c r="M85" s="756"/>
      <c r="N85" s="757"/>
      <c r="O85" s="755"/>
      <c r="P85" s="756"/>
      <c r="Q85" s="756"/>
      <c r="R85" s="757"/>
      <c r="S85" s="755"/>
      <c r="T85" s="756"/>
      <c r="U85" s="756"/>
      <c r="V85" s="757"/>
      <c r="W85" s="755"/>
      <c r="X85" s="756"/>
      <c r="Y85" s="756"/>
      <c r="Z85" s="757"/>
      <c r="AA85" s="755"/>
      <c r="AB85" s="756"/>
      <c r="AC85" s="756"/>
      <c r="AD85" s="757"/>
    </row>
    <row r="86" spans="2:30" x14ac:dyDescent="0.25">
      <c r="B86" s="754">
        <v>68</v>
      </c>
      <c r="C86" s="755"/>
      <c r="D86" s="756"/>
      <c r="E86" s="756"/>
      <c r="F86" s="757"/>
      <c r="G86" s="755"/>
      <c r="H86" s="756"/>
      <c r="I86" s="756"/>
      <c r="J86" s="757"/>
      <c r="K86" s="755"/>
      <c r="L86" s="756"/>
      <c r="M86" s="756"/>
      <c r="N86" s="757"/>
      <c r="O86" s="755"/>
      <c r="P86" s="756"/>
      <c r="Q86" s="756"/>
      <c r="R86" s="757"/>
      <c r="S86" s="755"/>
      <c r="T86" s="756"/>
      <c r="U86" s="756"/>
      <c r="V86" s="757"/>
      <c r="W86" s="755"/>
      <c r="X86" s="756"/>
      <c r="Y86" s="756"/>
      <c r="Z86" s="757"/>
      <c r="AA86" s="755"/>
      <c r="AB86" s="756"/>
      <c r="AC86" s="756"/>
      <c r="AD86" s="757"/>
    </row>
    <row r="87" spans="2:30" x14ac:dyDescent="0.25">
      <c r="B87" s="754">
        <v>69</v>
      </c>
      <c r="C87" s="755"/>
      <c r="D87" s="756"/>
      <c r="E87" s="756"/>
      <c r="F87" s="757"/>
      <c r="G87" s="755"/>
      <c r="H87" s="756"/>
      <c r="I87" s="756"/>
      <c r="J87" s="757"/>
      <c r="K87" s="755"/>
      <c r="L87" s="756"/>
      <c r="M87" s="756"/>
      <c r="N87" s="757"/>
      <c r="O87" s="755"/>
      <c r="P87" s="756"/>
      <c r="Q87" s="756"/>
      <c r="R87" s="757"/>
      <c r="S87" s="755"/>
      <c r="T87" s="756"/>
      <c r="U87" s="756"/>
      <c r="V87" s="757"/>
      <c r="W87" s="755"/>
      <c r="X87" s="756"/>
      <c r="Y87" s="756"/>
      <c r="Z87" s="757"/>
      <c r="AA87" s="755"/>
      <c r="AB87" s="756"/>
      <c r="AC87" s="756"/>
      <c r="AD87" s="757"/>
    </row>
    <row r="88" spans="2:30" x14ac:dyDescent="0.25">
      <c r="B88" s="754">
        <v>70</v>
      </c>
      <c r="C88" s="755"/>
      <c r="D88" s="756"/>
      <c r="E88" s="756"/>
      <c r="F88" s="757"/>
      <c r="G88" s="755"/>
      <c r="H88" s="756"/>
      <c r="I88" s="756"/>
      <c r="J88" s="757"/>
      <c r="K88" s="755"/>
      <c r="L88" s="756"/>
      <c r="M88" s="756"/>
      <c r="N88" s="757"/>
      <c r="O88" s="755"/>
      <c r="P88" s="756"/>
      <c r="Q88" s="756"/>
      <c r="R88" s="757"/>
      <c r="S88" s="755"/>
      <c r="T88" s="756"/>
      <c r="U88" s="756"/>
      <c r="V88" s="757"/>
      <c r="W88" s="755"/>
      <c r="X88" s="756"/>
      <c r="Y88" s="756"/>
      <c r="Z88" s="757"/>
      <c r="AA88" s="755"/>
      <c r="AB88" s="756"/>
      <c r="AC88" s="756"/>
      <c r="AD88" s="757"/>
    </row>
    <row r="89" spans="2:30" x14ac:dyDescent="0.25">
      <c r="B89" s="754">
        <v>71</v>
      </c>
      <c r="C89" s="755"/>
      <c r="D89" s="756"/>
      <c r="E89" s="756"/>
      <c r="F89" s="757"/>
      <c r="G89" s="755"/>
      <c r="H89" s="756"/>
      <c r="I89" s="756"/>
      <c r="J89" s="757"/>
      <c r="K89" s="755"/>
      <c r="L89" s="756"/>
      <c r="M89" s="756"/>
      <c r="N89" s="757"/>
      <c r="O89" s="755"/>
      <c r="P89" s="756"/>
      <c r="Q89" s="756"/>
      <c r="R89" s="757"/>
      <c r="S89" s="755"/>
      <c r="T89" s="756"/>
      <c r="U89" s="756"/>
      <c r="V89" s="757"/>
      <c r="W89" s="755"/>
      <c r="X89" s="756"/>
      <c r="Y89" s="756"/>
      <c r="Z89" s="757"/>
      <c r="AA89" s="755"/>
      <c r="AB89" s="756"/>
      <c r="AC89" s="756"/>
      <c r="AD89" s="757"/>
    </row>
    <row r="90" spans="2:30" x14ac:dyDescent="0.25">
      <c r="B90" s="754">
        <v>72</v>
      </c>
      <c r="C90" s="755"/>
      <c r="D90" s="756"/>
      <c r="E90" s="756"/>
      <c r="F90" s="757"/>
      <c r="G90" s="755"/>
      <c r="H90" s="756"/>
      <c r="I90" s="756"/>
      <c r="J90" s="757"/>
      <c r="K90" s="755"/>
      <c r="L90" s="756"/>
      <c r="M90" s="756"/>
      <c r="N90" s="757"/>
      <c r="O90" s="755"/>
      <c r="P90" s="756"/>
      <c r="Q90" s="756"/>
      <c r="R90" s="757"/>
      <c r="S90" s="755"/>
      <c r="T90" s="756"/>
      <c r="U90" s="756"/>
      <c r="V90" s="757"/>
      <c r="W90" s="755"/>
      <c r="X90" s="756"/>
      <c r="Y90" s="756"/>
      <c r="Z90" s="757"/>
      <c r="AA90" s="755"/>
      <c r="AB90" s="756"/>
      <c r="AC90" s="756"/>
      <c r="AD90" s="757"/>
    </row>
    <row r="91" spans="2:30" x14ac:dyDescent="0.25">
      <c r="B91" s="754">
        <v>73</v>
      </c>
      <c r="C91" s="755"/>
      <c r="D91" s="756"/>
      <c r="E91" s="756"/>
      <c r="F91" s="757"/>
      <c r="G91" s="755"/>
      <c r="H91" s="756"/>
      <c r="I91" s="756"/>
      <c r="J91" s="757"/>
      <c r="K91" s="755"/>
      <c r="L91" s="756"/>
      <c r="M91" s="756"/>
      <c r="N91" s="757"/>
      <c r="O91" s="755"/>
      <c r="P91" s="756"/>
      <c r="Q91" s="756"/>
      <c r="R91" s="757"/>
      <c r="S91" s="755"/>
      <c r="T91" s="756"/>
      <c r="U91" s="756"/>
      <c r="V91" s="757"/>
      <c r="W91" s="755"/>
      <c r="X91" s="756"/>
      <c r="Y91" s="756"/>
      <c r="Z91" s="757"/>
      <c r="AA91" s="755"/>
      <c r="AB91" s="756"/>
      <c r="AC91" s="756"/>
      <c r="AD91" s="757"/>
    </row>
    <row r="92" spans="2:30" x14ac:dyDescent="0.25">
      <c r="B92" s="754">
        <v>74</v>
      </c>
      <c r="C92" s="755"/>
      <c r="D92" s="756"/>
      <c r="E92" s="756"/>
      <c r="F92" s="757"/>
      <c r="G92" s="755"/>
      <c r="H92" s="756"/>
      <c r="I92" s="756"/>
      <c r="J92" s="757"/>
      <c r="K92" s="755"/>
      <c r="L92" s="756"/>
      <c r="M92" s="756"/>
      <c r="N92" s="757"/>
      <c r="O92" s="755"/>
      <c r="P92" s="756"/>
      <c r="Q92" s="756"/>
      <c r="R92" s="757"/>
      <c r="S92" s="755"/>
      <c r="T92" s="756"/>
      <c r="U92" s="756"/>
      <c r="V92" s="757"/>
      <c r="W92" s="755"/>
      <c r="X92" s="756"/>
      <c r="Y92" s="756"/>
      <c r="Z92" s="757"/>
      <c r="AA92" s="755"/>
      <c r="AB92" s="756"/>
      <c r="AC92" s="756"/>
      <c r="AD92" s="757"/>
    </row>
    <row r="93" spans="2:30" x14ac:dyDescent="0.25">
      <c r="B93" s="754">
        <v>75</v>
      </c>
      <c r="C93" s="755"/>
      <c r="D93" s="756"/>
      <c r="E93" s="756"/>
      <c r="F93" s="757"/>
      <c r="G93" s="755"/>
      <c r="H93" s="756"/>
      <c r="I93" s="756"/>
      <c r="J93" s="757"/>
      <c r="K93" s="755"/>
      <c r="L93" s="756"/>
      <c r="M93" s="756"/>
      <c r="N93" s="757"/>
      <c r="O93" s="755"/>
      <c r="P93" s="756"/>
      <c r="Q93" s="756"/>
      <c r="R93" s="757"/>
      <c r="S93" s="755"/>
      <c r="T93" s="756"/>
      <c r="U93" s="756"/>
      <c r="V93" s="757"/>
      <c r="W93" s="755"/>
      <c r="X93" s="756"/>
      <c r="Y93" s="756"/>
      <c r="Z93" s="757"/>
      <c r="AA93" s="755"/>
      <c r="AB93" s="756"/>
      <c r="AC93" s="756"/>
      <c r="AD93" s="757"/>
    </row>
    <row r="94" spans="2:30" x14ac:dyDescent="0.25">
      <c r="B94" s="754">
        <v>76</v>
      </c>
      <c r="C94" s="755"/>
      <c r="D94" s="756"/>
      <c r="E94" s="756"/>
      <c r="F94" s="757"/>
      <c r="G94" s="755"/>
      <c r="H94" s="756"/>
      <c r="I94" s="756"/>
      <c r="J94" s="757"/>
      <c r="K94" s="755"/>
      <c r="L94" s="756"/>
      <c r="M94" s="756"/>
      <c r="N94" s="757"/>
      <c r="O94" s="755"/>
      <c r="P94" s="756"/>
      <c r="Q94" s="756"/>
      <c r="R94" s="757"/>
      <c r="S94" s="755"/>
      <c r="T94" s="756"/>
      <c r="U94" s="756"/>
      <c r="V94" s="757"/>
      <c r="W94" s="755"/>
      <c r="X94" s="756"/>
      <c r="Y94" s="756"/>
      <c r="Z94" s="757"/>
      <c r="AA94" s="755"/>
      <c r="AB94" s="756"/>
      <c r="AC94" s="756"/>
      <c r="AD94" s="757"/>
    </row>
    <row r="95" spans="2:30" x14ac:dyDescent="0.25">
      <c r="B95" s="754">
        <v>77</v>
      </c>
      <c r="C95" s="755"/>
      <c r="D95" s="756"/>
      <c r="E95" s="756"/>
      <c r="F95" s="757"/>
      <c r="G95" s="755"/>
      <c r="H95" s="756"/>
      <c r="I95" s="756"/>
      <c r="J95" s="757"/>
      <c r="K95" s="755"/>
      <c r="L95" s="756"/>
      <c r="M95" s="756"/>
      <c r="N95" s="757"/>
      <c r="O95" s="755"/>
      <c r="P95" s="756"/>
      <c r="Q95" s="756"/>
      <c r="R95" s="757"/>
      <c r="S95" s="755"/>
      <c r="T95" s="756"/>
      <c r="U95" s="756"/>
      <c r="V95" s="757"/>
      <c r="W95" s="755"/>
      <c r="X95" s="756"/>
      <c r="Y95" s="756"/>
      <c r="Z95" s="757"/>
      <c r="AA95" s="755"/>
      <c r="AB95" s="756"/>
      <c r="AC95" s="756"/>
      <c r="AD95" s="757"/>
    </row>
    <row r="96" spans="2:30" x14ac:dyDescent="0.25">
      <c r="B96" s="754">
        <v>78</v>
      </c>
      <c r="C96" s="755"/>
      <c r="D96" s="756"/>
      <c r="E96" s="756"/>
      <c r="F96" s="757"/>
      <c r="G96" s="755"/>
      <c r="H96" s="756"/>
      <c r="I96" s="756"/>
      <c r="J96" s="757"/>
      <c r="K96" s="755"/>
      <c r="L96" s="756"/>
      <c r="M96" s="756"/>
      <c r="N96" s="757"/>
      <c r="O96" s="755"/>
      <c r="P96" s="756"/>
      <c r="Q96" s="756"/>
      <c r="R96" s="757"/>
      <c r="S96" s="755"/>
      <c r="T96" s="756"/>
      <c r="U96" s="756"/>
      <c r="V96" s="757"/>
      <c r="W96" s="755"/>
      <c r="X96" s="756"/>
      <c r="Y96" s="756"/>
      <c r="Z96" s="757"/>
      <c r="AA96" s="755"/>
      <c r="AB96" s="756"/>
      <c r="AC96" s="756"/>
      <c r="AD96" s="757"/>
    </row>
    <row r="97" spans="2:30" x14ac:dyDescent="0.25">
      <c r="B97" s="754">
        <v>79</v>
      </c>
      <c r="C97" s="755"/>
      <c r="D97" s="756"/>
      <c r="E97" s="756"/>
      <c r="F97" s="757"/>
      <c r="G97" s="755"/>
      <c r="H97" s="756"/>
      <c r="I97" s="756"/>
      <c r="J97" s="757"/>
      <c r="K97" s="755"/>
      <c r="L97" s="756"/>
      <c r="M97" s="756"/>
      <c r="N97" s="757"/>
      <c r="O97" s="755"/>
      <c r="P97" s="756"/>
      <c r="Q97" s="756"/>
      <c r="R97" s="757"/>
      <c r="S97" s="755"/>
      <c r="T97" s="756"/>
      <c r="U97" s="756"/>
      <c r="V97" s="757"/>
      <c r="W97" s="755"/>
      <c r="X97" s="756"/>
      <c r="Y97" s="756"/>
      <c r="Z97" s="757"/>
      <c r="AA97" s="755"/>
      <c r="AB97" s="756"/>
      <c r="AC97" s="756"/>
      <c r="AD97" s="757"/>
    </row>
    <row r="98" spans="2:30" x14ac:dyDescent="0.25">
      <c r="B98" s="754">
        <v>80</v>
      </c>
      <c r="C98" s="755"/>
      <c r="D98" s="756"/>
      <c r="E98" s="756"/>
      <c r="F98" s="757"/>
      <c r="G98" s="755"/>
      <c r="H98" s="756"/>
      <c r="I98" s="756"/>
      <c r="J98" s="757"/>
      <c r="K98" s="755"/>
      <c r="L98" s="756"/>
      <c r="M98" s="756"/>
      <c r="N98" s="757"/>
      <c r="O98" s="755"/>
      <c r="P98" s="756"/>
      <c r="Q98" s="756"/>
      <c r="R98" s="757"/>
      <c r="S98" s="755"/>
      <c r="T98" s="756"/>
      <c r="U98" s="756"/>
      <c r="V98" s="757"/>
      <c r="W98" s="755"/>
      <c r="X98" s="756"/>
      <c r="Y98" s="756"/>
      <c r="Z98" s="757"/>
      <c r="AA98" s="755"/>
      <c r="AB98" s="756"/>
      <c r="AC98" s="756"/>
      <c r="AD98" s="757"/>
    </row>
    <row r="99" spans="2:30" x14ac:dyDescent="0.25">
      <c r="B99" s="754">
        <v>81</v>
      </c>
      <c r="C99" s="755"/>
      <c r="D99" s="756"/>
      <c r="E99" s="756"/>
      <c r="F99" s="757"/>
      <c r="G99" s="755"/>
      <c r="H99" s="756"/>
      <c r="I99" s="756"/>
      <c r="J99" s="757"/>
      <c r="K99" s="755"/>
      <c r="L99" s="756"/>
      <c r="M99" s="756"/>
      <c r="N99" s="757"/>
      <c r="O99" s="755"/>
      <c r="P99" s="756"/>
      <c r="Q99" s="756"/>
      <c r="R99" s="757"/>
      <c r="S99" s="755"/>
      <c r="T99" s="756"/>
      <c r="U99" s="756"/>
      <c r="V99" s="757"/>
      <c r="W99" s="755"/>
      <c r="X99" s="756"/>
      <c r="Y99" s="756"/>
      <c r="Z99" s="757"/>
      <c r="AA99" s="755"/>
      <c r="AB99" s="756"/>
      <c r="AC99" s="756"/>
      <c r="AD99" s="757"/>
    </row>
    <row r="100" spans="2:30" x14ac:dyDescent="0.25">
      <c r="B100" s="754">
        <v>82</v>
      </c>
      <c r="C100" s="755"/>
      <c r="D100" s="756"/>
      <c r="E100" s="756"/>
      <c r="F100" s="757"/>
      <c r="G100" s="755"/>
      <c r="H100" s="756"/>
      <c r="I100" s="756"/>
      <c r="J100" s="757"/>
      <c r="K100" s="755"/>
      <c r="L100" s="756"/>
      <c r="M100" s="756"/>
      <c r="N100" s="757"/>
      <c r="O100" s="755"/>
      <c r="P100" s="756"/>
      <c r="Q100" s="756"/>
      <c r="R100" s="757"/>
      <c r="S100" s="755"/>
      <c r="T100" s="756"/>
      <c r="U100" s="756"/>
      <c r="V100" s="757"/>
      <c r="W100" s="755"/>
      <c r="X100" s="756"/>
      <c r="Y100" s="756"/>
      <c r="Z100" s="757"/>
      <c r="AA100" s="755"/>
      <c r="AB100" s="756"/>
      <c r="AC100" s="756"/>
      <c r="AD100" s="757"/>
    </row>
    <row r="101" spans="2:30" x14ac:dyDescent="0.25">
      <c r="B101" s="754">
        <v>83</v>
      </c>
      <c r="C101" s="755"/>
      <c r="D101" s="756"/>
      <c r="E101" s="756"/>
      <c r="F101" s="757"/>
      <c r="G101" s="755"/>
      <c r="H101" s="756"/>
      <c r="I101" s="756"/>
      <c r="J101" s="757"/>
      <c r="K101" s="755"/>
      <c r="L101" s="756"/>
      <c r="M101" s="756"/>
      <c r="N101" s="757"/>
      <c r="O101" s="755"/>
      <c r="P101" s="756"/>
      <c r="Q101" s="756"/>
      <c r="R101" s="757"/>
      <c r="S101" s="755"/>
      <c r="T101" s="756"/>
      <c r="U101" s="756"/>
      <c r="V101" s="757"/>
      <c r="W101" s="755"/>
      <c r="X101" s="756"/>
      <c r="Y101" s="756"/>
      <c r="Z101" s="757"/>
      <c r="AA101" s="755"/>
      <c r="AB101" s="756"/>
      <c r="AC101" s="756"/>
      <c r="AD101" s="757"/>
    </row>
    <row r="102" spans="2:30" x14ac:dyDescent="0.25">
      <c r="B102" s="754">
        <v>84</v>
      </c>
      <c r="C102" s="755"/>
      <c r="D102" s="756"/>
      <c r="E102" s="756"/>
      <c r="F102" s="757"/>
      <c r="G102" s="755"/>
      <c r="H102" s="756"/>
      <c r="I102" s="756"/>
      <c r="J102" s="757"/>
      <c r="K102" s="755"/>
      <c r="L102" s="756"/>
      <c r="M102" s="756"/>
      <c r="N102" s="757"/>
      <c r="O102" s="755"/>
      <c r="P102" s="756"/>
      <c r="Q102" s="756"/>
      <c r="R102" s="757"/>
      <c r="S102" s="755"/>
      <c r="T102" s="756"/>
      <c r="U102" s="756"/>
      <c r="V102" s="757"/>
      <c r="W102" s="755"/>
      <c r="X102" s="756"/>
      <c r="Y102" s="756"/>
      <c r="Z102" s="757"/>
      <c r="AA102" s="755"/>
      <c r="AB102" s="756"/>
      <c r="AC102" s="756"/>
      <c r="AD102" s="757"/>
    </row>
    <row r="103" spans="2:30" x14ac:dyDescent="0.25">
      <c r="B103" s="754">
        <v>85</v>
      </c>
      <c r="C103" s="755"/>
      <c r="D103" s="756"/>
      <c r="E103" s="756"/>
      <c r="F103" s="757"/>
      <c r="G103" s="755"/>
      <c r="H103" s="756"/>
      <c r="I103" s="756"/>
      <c r="J103" s="757"/>
      <c r="K103" s="755"/>
      <c r="L103" s="756"/>
      <c r="M103" s="756"/>
      <c r="N103" s="757"/>
      <c r="O103" s="755"/>
      <c r="P103" s="756"/>
      <c r="Q103" s="756"/>
      <c r="R103" s="757"/>
      <c r="S103" s="755"/>
      <c r="T103" s="756"/>
      <c r="U103" s="756"/>
      <c r="V103" s="757"/>
      <c r="W103" s="755"/>
      <c r="X103" s="756"/>
      <c r="Y103" s="756"/>
      <c r="Z103" s="757"/>
      <c r="AA103" s="755"/>
      <c r="AB103" s="756"/>
      <c r="AC103" s="756"/>
      <c r="AD103" s="757"/>
    </row>
    <row r="104" spans="2:30" x14ac:dyDescent="0.25">
      <c r="B104" s="754">
        <v>86</v>
      </c>
      <c r="C104" s="755"/>
      <c r="D104" s="756"/>
      <c r="E104" s="756"/>
      <c r="F104" s="757"/>
      <c r="G104" s="755"/>
      <c r="H104" s="756"/>
      <c r="I104" s="756"/>
      <c r="J104" s="757"/>
      <c r="K104" s="755"/>
      <c r="L104" s="756"/>
      <c r="M104" s="756"/>
      <c r="N104" s="757"/>
      <c r="O104" s="755"/>
      <c r="P104" s="756"/>
      <c r="Q104" s="756"/>
      <c r="R104" s="757"/>
      <c r="S104" s="755"/>
      <c r="T104" s="756"/>
      <c r="U104" s="756"/>
      <c r="V104" s="757"/>
      <c r="W104" s="755"/>
      <c r="X104" s="756"/>
      <c r="Y104" s="756"/>
      <c r="Z104" s="757"/>
      <c r="AA104" s="755"/>
      <c r="AB104" s="756"/>
      <c r="AC104" s="756"/>
      <c r="AD104" s="757"/>
    </row>
    <row r="105" spans="2:30" x14ac:dyDescent="0.25">
      <c r="B105" s="754">
        <v>87</v>
      </c>
      <c r="C105" s="755"/>
      <c r="D105" s="756"/>
      <c r="E105" s="756"/>
      <c r="F105" s="757"/>
      <c r="G105" s="755"/>
      <c r="H105" s="756"/>
      <c r="I105" s="756"/>
      <c r="J105" s="757"/>
      <c r="K105" s="755"/>
      <c r="L105" s="756"/>
      <c r="M105" s="756"/>
      <c r="N105" s="757"/>
      <c r="O105" s="755"/>
      <c r="P105" s="756"/>
      <c r="Q105" s="756"/>
      <c r="R105" s="757"/>
      <c r="S105" s="755"/>
      <c r="T105" s="756"/>
      <c r="U105" s="756"/>
      <c r="V105" s="757"/>
      <c r="W105" s="755"/>
      <c r="X105" s="756"/>
      <c r="Y105" s="756"/>
      <c r="Z105" s="757"/>
      <c r="AA105" s="755"/>
      <c r="AB105" s="756"/>
      <c r="AC105" s="756"/>
      <c r="AD105" s="757"/>
    </row>
    <row r="106" spans="2:30" x14ac:dyDescent="0.25">
      <c r="B106" s="754">
        <v>88</v>
      </c>
      <c r="C106" s="755"/>
      <c r="D106" s="756"/>
      <c r="E106" s="756"/>
      <c r="F106" s="757"/>
      <c r="G106" s="755"/>
      <c r="H106" s="756"/>
      <c r="I106" s="756"/>
      <c r="J106" s="757"/>
      <c r="K106" s="755"/>
      <c r="L106" s="756"/>
      <c r="M106" s="756"/>
      <c r="N106" s="757"/>
      <c r="O106" s="755"/>
      <c r="P106" s="756"/>
      <c r="Q106" s="756"/>
      <c r="R106" s="757"/>
      <c r="S106" s="755"/>
      <c r="T106" s="756"/>
      <c r="U106" s="756"/>
      <c r="V106" s="757"/>
      <c r="W106" s="755"/>
      <c r="X106" s="756"/>
      <c r="Y106" s="756"/>
      <c r="Z106" s="757"/>
      <c r="AA106" s="755"/>
      <c r="AB106" s="756"/>
      <c r="AC106" s="756"/>
      <c r="AD106" s="757"/>
    </row>
    <row r="107" spans="2:30" x14ac:dyDescent="0.25">
      <c r="B107" s="754">
        <v>89</v>
      </c>
      <c r="C107" s="755"/>
      <c r="D107" s="756"/>
      <c r="E107" s="756"/>
      <c r="F107" s="757"/>
      <c r="G107" s="755"/>
      <c r="H107" s="756"/>
      <c r="I107" s="756"/>
      <c r="J107" s="757"/>
      <c r="K107" s="755"/>
      <c r="L107" s="756"/>
      <c r="M107" s="756"/>
      <c r="N107" s="757"/>
      <c r="O107" s="755"/>
      <c r="P107" s="756"/>
      <c r="Q107" s="756"/>
      <c r="R107" s="757"/>
      <c r="S107" s="755"/>
      <c r="T107" s="756"/>
      <c r="U107" s="756"/>
      <c r="V107" s="757"/>
      <c r="W107" s="755"/>
      <c r="X107" s="756"/>
      <c r="Y107" s="756"/>
      <c r="Z107" s="757"/>
      <c r="AA107" s="755"/>
      <c r="AB107" s="756"/>
      <c r="AC107" s="756"/>
      <c r="AD107" s="757"/>
    </row>
    <row r="108" spans="2:30" x14ac:dyDescent="0.25">
      <c r="B108" s="754">
        <v>90</v>
      </c>
      <c r="C108" s="755"/>
      <c r="D108" s="756"/>
      <c r="E108" s="756"/>
      <c r="F108" s="757"/>
      <c r="G108" s="755"/>
      <c r="H108" s="756"/>
      <c r="I108" s="756"/>
      <c r="J108" s="757"/>
      <c r="K108" s="755"/>
      <c r="L108" s="756"/>
      <c r="M108" s="756"/>
      <c r="N108" s="757"/>
      <c r="O108" s="755"/>
      <c r="P108" s="756"/>
      <c r="Q108" s="756"/>
      <c r="R108" s="757"/>
      <c r="S108" s="755"/>
      <c r="T108" s="756"/>
      <c r="U108" s="756"/>
      <c r="V108" s="757"/>
      <c r="W108" s="755"/>
      <c r="X108" s="756"/>
      <c r="Y108" s="756"/>
      <c r="Z108" s="757"/>
      <c r="AA108" s="755"/>
      <c r="AB108" s="756"/>
      <c r="AC108" s="756"/>
      <c r="AD108" s="757"/>
    </row>
    <row r="109" spans="2:30" x14ac:dyDescent="0.25">
      <c r="B109" s="754">
        <v>91</v>
      </c>
      <c r="C109" s="755"/>
      <c r="D109" s="756"/>
      <c r="E109" s="756"/>
      <c r="F109" s="757"/>
      <c r="G109" s="755"/>
      <c r="H109" s="756"/>
      <c r="I109" s="756"/>
      <c r="J109" s="757"/>
      <c r="K109" s="755"/>
      <c r="L109" s="756"/>
      <c r="M109" s="756"/>
      <c r="N109" s="757"/>
      <c r="O109" s="755"/>
      <c r="P109" s="756"/>
      <c r="Q109" s="756"/>
      <c r="R109" s="757"/>
      <c r="S109" s="755"/>
      <c r="T109" s="756"/>
      <c r="U109" s="756"/>
      <c r="V109" s="757"/>
      <c r="W109" s="755"/>
      <c r="X109" s="756"/>
      <c r="Y109" s="756"/>
      <c r="Z109" s="757"/>
      <c r="AA109" s="755"/>
      <c r="AB109" s="756"/>
      <c r="AC109" s="756"/>
      <c r="AD109" s="757"/>
    </row>
    <row r="110" spans="2:30" x14ac:dyDescent="0.25">
      <c r="B110" s="754">
        <v>92</v>
      </c>
      <c r="C110" s="755"/>
      <c r="D110" s="756"/>
      <c r="E110" s="756"/>
      <c r="F110" s="757"/>
      <c r="G110" s="755"/>
      <c r="H110" s="756"/>
      <c r="I110" s="756"/>
      <c r="J110" s="757"/>
      <c r="K110" s="755"/>
      <c r="L110" s="756"/>
      <c r="M110" s="756"/>
      <c r="N110" s="757"/>
      <c r="O110" s="755"/>
      <c r="P110" s="756"/>
      <c r="Q110" s="756"/>
      <c r="R110" s="757"/>
      <c r="S110" s="755"/>
      <c r="T110" s="756"/>
      <c r="U110" s="756"/>
      <c r="V110" s="757"/>
      <c r="W110" s="755"/>
      <c r="X110" s="756"/>
      <c r="Y110" s="756"/>
      <c r="Z110" s="757"/>
      <c r="AA110" s="755"/>
      <c r="AB110" s="756"/>
      <c r="AC110" s="756"/>
      <c r="AD110" s="757"/>
    </row>
    <row r="111" spans="2:30" x14ac:dyDescent="0.25">
      <c r="B111" s="754">
        <v>93</v>
      </c>
      <c r="C111" s="755"/>
      <c r="D111" s="756"/>
      <c r="E111" s="756"/>
      <c r="F111" s="757"/>
      <c r="G111" s="755"/>
      <c r="H111" s="756"/>
      <c r="I111" s="756"/>
      <c r="J111" s="757"/>
      <c r="K111" s="755"/>
      <c r="L111" s="756"/>
      <c r="M111" s="756"/>
      <c r="N111" s="757"/>
      <c r="O111" s="755"/>
      <c r="P111" s="756"/>
      <c r="Q111" s="756"/>
      <c r="R111" s="757"/>
      <c r="S111" s="755"/>
      <c r="T111" s="756"/>
      <c r="U111" s="756"/>
      <c r="V111" s="757"/>
      <c r="W111" s="755"/>
      <c r="X111" s="756"/>
      <c r="Y111" s="756"/>
      <c r="Z111" s="757"/>
      <c r="AA111" s="755"/>
      <c r="AB111" s="756"/>
      <c r="AC111" s="756"/>
      <c r="AD111" s="757"/>
    </row>
    <row r="112" spans="2:30" x14ac:dyDescent="0.25">
      <c r="B112" s="754">
        <v>94</v>
      </c>
      <c r="C112" s="755"/>
      <c r="D112" s="756"/>
      <c r="E112" s="756"/>
      <c r="F112" s="757"/>
      <c r="G112" s="755"/>
      <c r="H112" s="756"/>
      <c r="I112" s="756"/>
      <c r="J112" s="757"/>
      <c r="K112" s="755"/>
      <c r="L112" s="756"/>
      <c r="M112" s="756"/>
      <c r="N112" s="757"/>
      <c r="O112" s="755"/>
      <c r="P112" s="756"/>
      <c r="Q112" s="756"/>
      <c r="R112" s="757"/>
      <c r="S112" s="755"/>
      <c r="T112" s="756"/>
      <c r="U112" s="756"/>
      <c r="V112" s="757"/>
      <c r="W112" s="755"/>
      <c r="X112" s="756"/>
      <c r="Y112" s="756"/>
      <c r="Z112" s="757"/>
      <c r="AA112" s="755"/>
      <c r="AB112" s="756"/>
      <c r="AC112" s="756"/>
      <c r="AD112" s="757"/>
    </row>
    <row r="113" spans="2:30" x14ac:dyDescent="0.25">
      <c r="B113" s="754">
        <v>95</v>
      </c>
      <c r="C113" s="755"/>
      <c r="D113" s="756"/>
      <c r="E113" s="756"/>
      <c r="F113" s="757"/>
      <c r="G113" s="755"/>
      <c r="H113" s="756"/>
      <c r="I113" s="756"/>
      <c r="J113" s="757"/>
      <c r="K113" s="755"/>
      <c r="L113" s="756"/>
      <c r="M113" s="756"/>
      <c r="N113" s="757"/>
      <c r="O113" s="755"/>
      <c r="P113" s="756"/>
      <c r="Q113" s="756"/>
      <c r="R113" s="757"/>
      <c r="S113" s="755"/>
      <c r="T113" s="756"/>
      <c r="U113" s="756"/>
      <c r="V113" s="757"/>
      <c r="W113" s="755"/>
      <c r="X113" s="756"/>
      <c r="Y113" s="756"/>
      <c r="Z113" s="757"/>
      <c r="AA113" s="755"/>
      <c r="AB113" s="756"/>
      <c r="AC113" s="756"/>
      <c r="AD113" s="757"/>
    </row>
    <row r="114" spans="2:30" x14ac:dyDescent="0.25">
      <c r="B114" s="754">
        <v>96</v>
      </c>
      <c r="C114" s="755"/>
      <c r="D114" s="756"/>
      <c r="E114" s="756"/>
      <c r="F114" s="757"/>
      <c r="G114" s="755"/>
      <c r="H114" s="756"/>
      <c r="I114" s="756"/>
      <c r="J114" s="757"/>
      <c r="K114" s="755"/>
      <c r="L114" s="756"/>
      <c r="M114" s="756"/>
      <c r="N114" s="757"/>
      <c r="O114" s="755"/>
      <c r="P114" s="756"/>
      <c r="Q114" s="756"/>
      <c r="R114" s="757"/>
      <c r="S114" s="755"/>
      <c r="T114" s="756"/>
      <c r="U114" s="756"/>
      <c r="V114" s="757"/>
      <c r="W114" s="755"/>
      <c r="X114" s="756"/>
      <c r="Y114" s="756"/>
      <c r="Z114" s="757"/>
      <c r="AA114" s="755"/>
      <c r="AB114" s="756"/>
      <c r="AC114" s="756"/>
      <c r="AD114" s="757"/>
    </row>
    <row r="115" spans="2:30" x14ac:dyDescent="0.25">
      <c r="B115" s="754">
        <v>97</v>
      </c>
      <c r="C115" s="755"/>
      <c r="D115" s="756"/>
      <c r="E115" s="756"/>
      <c r="F115" s="757"/>
      <c r="G115" s="755"/>
      <c r="H115" s="756"/>
      <c r="I115" s="756"/>
      <c r="J115" s="757"/>
      <c r="K115" s="755"/>
      <c r="L115" s="756"/>
      <c r="M115" s="756"/>
      <c r="N115" s="757"/>
      <c r="O115" s="755"/>
      <c r="P115" s="756"/>
      <c r="Q115" s="756"/>
      <c r="R115" s="757"/>
      <c r="S115" s="755"/>
      <c r="T115" s="756"/>
      <c r="U115" s="756"/>
      <c r="V115" s="757"/>
      <c r="W115" s="755"/>
      <c r="X115" s="756"/>
      <c r="Y115" s="756"/>
      <c r="Z115" s="757"/>
      <c r="AA115" s="755"/>
      <c r="AB115" s="756"/>
      <c r="AC115" s="756"/>
      <c r="AD115" s="757"/>
    </row>
    <row r="116" spans="2:30" x14ac:dyDescent="0.25">
      <c r="B116" s="754">
        <v>98</v>
      </c>
      <c r="C116" s="755"/>
      <c r="D116" s="756"/>
      <c r="E116" s="756"/>
      <c r="F116" s="757"/>
      <c r="G116" s="755"/>
      <c r="H116" s="756"/>
      <c r="I116" s="756"/>
      <c r="J116" s="757"/>
      <c r="K116" s="755"/>
      <c r="L116" s="756"/>
      <c r="M116" s="756"/>
      <c r="N116" s="757"/>
      <c r="O116" s="755"/>
      <c r="P116" s="756"/>
      <c r="Q116" s="756"/>
      <c r="R116" s="757"/>
      <c r="S116" s="755"/>
      <c r="T116" s="756"/>
      <c r="U116" s="756"/>
      <c r="V116" s="757"/>
      <c r="W116" s="755"/>
      <c r="X116" s="756"/>
      <c r="Y116" s="756"/>
      <c r="Z116" s="757"/>
      <c r="AA116" s="755"/>
      <c r="AB116" s="756"/>
      <c r="AC116" s="756"/>
      <c r="AD116" s="757"/>
    </row>
    <row r="117" spans="2:30" x14ac:dyDescent="0.25">
      <c r="B117" s="754">
        <v>99</v>
      </c>
      <c r="C117" s="755"/>
      <c r="D117" s="756"/>
      <c r="E117" s="756"/>
      <c r="F117" s="757"/>
      <c r="G117" s="755"/>
      <c r="H117" s="756"/>
      <c r="I117" s="756"/>
      <c r="J117" s="757"/>
      <c r="K117" s="755"/>
      <c r="L117" s="756"/>
      <c r="M117" s="756"/>
      <c r="N117" s="757"/>
      <c r="O117" s="755"/>
      <c r="P117" s="756"/>
      <c r="Q117" s="756"/>
      <c r="R117" s="757"/>
      <c r="S117" s="755"/>
      <c r="T117" s="756"/>
      <c r="U117" s="756"/>
      <c r="V117" s="757"/>
      <c r="W117" s="755"/>
      <c r="X117" s="756"/>
      <c r="Y117" s="756"/>
      <c r="Z117" s="757"/>
      <c r="AA117" s="755"/>
      <c r="AB117" s="756"/>
      <c r="AC117" s="756"/>
      <c r="AD117" s="757"/>
    </row>
    <row r="118" spans="2:30" x14ac:dyDescent="0.25">
      <c r="B118" s="754">
        <v>100</v>
      </c>
      <c r="C118" s="755"/>
      <c r="D118" s="756"/>
      <c r="E118" s="756"/>
      <c r="F118" s="757"/>
      <c r="G118" s="755"/>
      <c r="H118" s="756"/>
      <c r="I118" s="756"/>
      <c r="J118" s="757"/>
      <c r="K118" s="755"/>
      <c r="L118" s="756"/>
      <c r="M118" s="756"/>
      <c r="N118" s="757"/>
      <c r="O118" s="755"/>
      <c r="P118" s="756"/>
      <c r="Q118" s="756"/>
      <c r="R118" s="757"/>
      <c r="S118" s="755"/>
      <c r="T118" s="756"/>
      <c r="U118" s="756"/>
      <c r="V118" s="757"/>
      <c r="W118" s="755"/>
      <c r="X118" s="756"/>
      <c r="Y118" s="756"/>
      <c r="Z118" s="757"/>
      <c r="AA118" s="755"/>
      <c r="AB118" s="756"/>
      <c r="AC118" s="756"/>
      <c r="AD118" s="757"/>
    </row>
    <row r="119" spans="2:30" x14ac:dyDescent="0.25">
      <c r="B119" s="754">
        <v>101</v>
      </c>
      <c r="C119" s="755"/>
      <c r="D119" s="756"/>
      <c r="E119" s="756"/>
      <c r="F119" s="757"/>
      <c r="G119" s="755"/>
      <c r="H119" s="756"/>
      <c r="I119" s="756"/>
      <c r="J119" s="757"/>
      <c r="K119" s="755"/>
      <c r="L119" s="756"/>
      <c r="M119" s="756"/>
      <c r="N119" s="757"/>
      <c r="O119" s="755"/>
      <c r="P119" s="756"/>
      <c r="Q119" s="756"/>
      <c r="R119" s="757"/>
      <c r="S119" s="755"/>
      <c r="T119" s="756"/>
      <c r="U119" s="756"/>
      <c r="V119" s="757"/>
      <c r="W119" s="755"/>
      <c r="X119" s="756"/>
      <c r="Y119" s="756"/>
      <c r="Z119" s="757"/>
      <c r="AA119" s="755"/>
      <c r="AB119" s="756"/>
      <c r="AC119" s="756"/>
      <c r="AD119" s="757"/>
    </row>
    <row r="120" spans="2:30" x14ac:dyDescent="0.25">
      <c r="B120" s="754">
        <v>102</v>
      </c>
      <c r="C120" s="755"/>
      <c r="D120" s="756"/>
      <c r="E120" s="756"/>
      <c r="F120" s="757"/>
      <c r="G120" s="755"/>
      <c r="H120" s="756"/>
      <c r="I120" s="756"/>
      <c r="J120" s="757"/>
      <c r="K120" s="755"/>
      <c r="L120" s="756"/>
      <c r="M120" s="756"/>
      <c r="N120" s="757"/>
      <c r="O120" s="755"/>
      <c r="P120" s="756"/>
      <c r="Q120" s="756"/>
      <c r="R120" s="757"/>
      <c r="S120" s="755"/>
      <c r="T120" s="756"/>
      <c r="U120" s="756"/>
      <c r="V120" s="757"/>
      <c r="W120" s="755"/>
      <c r="X120" s="756"/>
      <c r="Y120" s="756"/>
      <c r="Z120" s="757"/>
      <c r="AA120" s="755"/>
      <c r="AB120" s="756"/>
      <c r="AC120" s="756"/>
      <c r="AD120" s="757"/>
    </row>
    <row r="121" spans="2:30" x14ac:dyDescent="0.25">
      <c r="B121" s="754">
        <v>103</v>
      </c>
      <c r="C121" s="755"/>
      <c r="D121" s="756"/>
      <c r="E121" s="756"/>
      <c r="F121" s="757"/>
      <c r="G121" s="755"/>
      <c r="H121" s="756"/>
      <c r="I121" s="756"/>
      <c r="J121" s="757"/>
      <c r="K121" s="755"/>
      <c r="L121" s="756"/>
      <c r="M121" s="756"/>
      <c r="N121" s="757"/>
      <c r="O121" s="755"/>
      <c r="P121" s="756"/>
      <c r="Q121" s="756"/>
      <c r="R121" s="757"/>
      <c r="S121" s="755"/>
      <c r="T121" s="756"/>
      <c r="U121" s="756"/>
      <c r="V121" s="757"/>
      <c r="W121" s="755"/>
      <c r="X121" s="756"/>
      <c r="Y121" s="756"/>
      <c r="Z121" s="757"/>
      <c r="AA121" s="755"/>
      <c r="AB121" s="756"/>
      <c r="AC121" s="756"/>
      <c r="AD121" s="757"/>
    </row>
    <row r="122" spans="2:30" x14ac:dyDescent="0.25">
      <c r="B122" s="754">
        <v>104</v>
      </c>
      <c r="C122" s="755"/>
      <c r="D122" s="756"/>
      <c r="E122" s="756"/>
      <c r="F122" s="757"/>
      <c r="G122" s="755"/>
      <c r="H122" s="756"/>
      <c r="I122" s="756"/>
      <c r="J122" s="757"/>
      <c r="K122" s="755"/>
      <c r="L122" s="756"/>
      <c r="M122" s="756"/>
      <c r="N122" s="757"/>
      <c r="O122" s="755"/>
      <c r="P122" s="756"/>
      <c r="Q122" s="756"/>
      <c r="R122" s="757"/>
      <c r="S122" s="755"/>
      <c r="T122" s="756"/>
      <c r="U122" s="756"/>
      <c r="V122" s="757"/>
      <c r="W122" s="755"/>
      <c r="X122" s="756"/>
      <c r="Y122" s="756"/>
      <c r="Z122" s="757"/>
      <c r="AA122" s="755"/>
      <c r="AB122" s="756"/>
      <c r="AC122" s="756"/>
      <c r="AD122" s="757"/>
    </row>
    <row r="123" spans="2:30" x14ac:dyDescent="0.25">
      <c r="B123" s="754">
        <v>105</v>
      </c>
      <c r="C123" s="755"/>
      <c r="D123" s="756"/>
      <c r="E123" s="756"/>
      <c r="F123" s="757"/>
      <c r="G123" s="755"/>
      <c r="H123" s="756"/>
      <c r="I123" s="756"/>
      <c r="J123" s="757"/>
      <c r="K123" s="755"/>
      <c r="L123" s="756"/>
      <c r="M123" s="756"/>
      <c r="N123" s="757"/>
      <c r="O123" s="755"/>
      <c r="P123" s="756"/>
      <c r="Q123" s="756"/>
      <c r="R123" s="757"/>
      <c r="S123" s="755"/>
      <c r="T123" s="756"/>
      <c r="U123" s="756"/>
      <c r="V123" s="757"/>
      <c r="W123" s="755"/>
      <c r="X123" s="756"/>
      <c r="Y123" s="756"/>
      <c r="Z123" s="757"/>
      <c r="AA123" s="755"/>
      <c r="AB123" s="756"/>
      <c r="AC123" s="756"/>
      <c r="AD123" s="757"/>
    </row>
    <row r="124" spans="2:30" x14ac:dyDescent="0.25">
      <c r="B124" s="754">
        <v>106</v>
      </c>
      <c r="C124" s="755"/>
      <c r="D124" s="756"/>
      <c r="E124" s="756"/>
      <c r="F124" s="757"/>
      <c r="G124" s="755"/>
      <c r="H124" s="756"/>
      <c r="I124" s="756"/>
      <c r="J124" s="757"/>
      <c r="K124" s="755"/>
      <c r="L124" s="756"/>
      <c r="M124" s="756"/>
      <c r="N124" s="757"/>
      <c r="O124" s="755"/>
      <c r="P124" s="756"/>
      <c r="Q124" s="756"/>
      <c r="R124" s="757"/>
      <c r="S124" s="755"/>
      <c r="T124" s="756"/>
      <c r="U124" s="756"/>
      <c r="V124" s="757"/>
      <c r="W124" s="755"/>
      <c r="X124" s="756"/>
      <c r="Y124" s="756"/>
      <c r="Z124" s="757"/>
      <c r="AA124" s="755"/>
      <c r="AB124" s="756"/>
      <c r="AC124" s="756"/>
      <c r="AD124" s="757"/>
    </row>
    <row r="125" spans="2:30" x14ac:dyDescent="0.25">
      <c r="B125" s="754">
        <v>107</v>
      </c>
      <c r="C125" s="755"/>
      <c r="D125" s="756"/>
      <c r="E125" s="756"/>
      <c r="F125" s="757"/>
      <c r="G125" s="755"/>
      <c r="H125" s="756"/>
      <c r="I125" s="756"/>
      <c r="J125" s="757"/>
      <c r="K125" s="755"/>
      <c r="L125" s="756"/>
      <c r="M125" s="756"/>
      <c r="N125" s="757"/>
      <c r="O125" s="755"/>
      <c r="P125" s="756"/>
      <c r="Q125" s="756"/>
      <c r="R125" s="757"/>
      <c r="S125" s="755"/>
      <c r="T125" s="756"/>
      <c r="U125" s="756"/>
      <c r="V125" s="757"/>
      <c r="W125" s="755"/>
      <c r="X125" s="756"/>
      <c r="Y125" s="756"/>
      <c r="Z125" s="757"/>
      <c r="AA125" s="755"/>
      <c r="AB125" s="756"/>
      <c r="AC125" s="756"/>
      <c r="AD125" s="757"/>
    </row>
    <row r="126" spans="2:30" x14ac:dyDescent="0.25">
      <c r="B126" s="754">
        <v>108</v>
      </c>
      <c r="C126" s="755"/>
      <c r="D126" s="756"/>
      <c r="E126" s="756"/>
      <c r="F126" s="757"/>
      <c r="G126" s="755"/>
      <c r="H126" s="756"/>
      <c r="I126" s="756"/>
      <c r="J126" s="757"/>
      <c r="K126" s="755"/>
      <c r="L126" s="756"/>
      <c r="M126" s="756"/>
      <c r="N126" s="757"/>
      <c r="O126" s="755"/>
      <c r="P126" s="756"/>
      <c r="Q126" s="756"/>
      <c r="R126" s="757"/>
      <c r="S126" s="755"/>
      <c r="T126" s="756"/>
      <c r="U126" s="756"/>
      <c r="V126" s="757"/>
      <c r="W126" s="755"/>
      <c r="X126" s="756"/>
      <c r="Y126" s="756"/>
      <c r="Z126" s="757"/>
      <c r="AA126" s="755"/>
      <c r="AB126" s="756"/>
      <c r="AC126" s="756"/>
      <c r="AD126" s="757"/>
    </row>
    <row r="127" spans="2:30" x14ac:dyDescent="0.25">
      <c r="B127" s="754">
        <v>109</v>
      </c>
      <c r="C127" s="755"/>
      <c r="D127" s="756"/>
      <c r="E127" s="756"/>
      <c r="F127" s="757"/>
      <c r="G127" s="755"/>
      <c r="H127" s="756"/>
      <c r="I127" s="756"/>
      <c r="J127" s="757"/>
      <c r="K127" s="755"/>
      <c r="L127" s="756"/>
      <c r="M127" s="756"/>
      <c r="N127" s="757"/>
      <c r="O127" s="755"/>
      <c r="P127" s="756"/>
      <c r="Q127" s="756"/>
      <c r="R127" s="757"/>
      <c r="S127" s="755"/>
      <c r="T127" s="756"/>
      <c r="U127" s="756"/>
      <c r="V127" s="757"/>
      <c r="W127" s="755"/>
      <c r="X127" s="756"/>
      <c r="Y127" s="756"/>
      <c r="Z127" s="757"/>
      <c r="AA127" s="755"/>
      <c r="AB127" s="756"/>
      <c r="AC127" s="756"/>
      <c r="AD127" s="757"/>
    </row>
    <row r="128" spans="2:30" x14ac:dyDescent="0.25">
      <c r="B128" s="754">
        <v>110</v>
      </c>
      <c r="C128" s="755"/>
      <c r="D128" s="756"/>
      <c r="E128" s="756"/>
      <c r="F128" s="757"/>
      <c r="G128" s="755"/>
      <c r="H128" s="756"/>
      <c r="I128" s="756"/>
      <c r="J128" s="757"/>
      <c r="K128" s="755"/>
      <c r="L128" s="756"/>
      <c r="M128" s="756"/>
      <c r="N128" s="757"/>
      <c r="O128" s="755"/>
      <c r="P128" s="756"/>
      <c r="Q128" s="756"/>
      <c r="R128" s="757"/>
      <c r="S128" s="755"/>
      <c r="T128" s="756"/>
      <c r="U128" s="756"/>
      <c r="V128" s="757"/>
      <c r="W128" s="755"/>
      <c r="X128" s="756"/>
      <c r="Y128" s="756"/>
      <c r="Z128" s="757"/>
      <c r="AA128" s="755"/>
      <c r="AB128" s="756"/>
      <c r="AC128" s="756"/>
      <c r="AD128" s="757"/>
    </row>
    <row r="129" spans="2:30" x14ac:dyDescent="0.25">
      <c r="B129" s="754">
        <v>111</v>
      </c>
      <c r="C129" s="755"/>
      <c r="D129" s="756"/>
      <c r="E129" s="756"/>
      <c r="F129" s="757"/>
      <c r="G129" s="755"/>
      <c r="H129" s="756"/>
      <c r="I129" s="756"/>
      <c r="J129" s="757"/>
      <c r="K129" s="755"/>
      <c r="L129" s="756"/>
      <c r="M129" s="756"/>
      <c r="N129" s="757"/>
      <c r="O129" s="755"/>
      <c r="P129" s="756"/>
      <c r="Q129" s="756"/>
      <c r="R129" s="757"/>
      <c r="S129" s="755"/>
      <c r="T129" s="756"/>
      <c r="U129" s="756"/>
      <c r="V129" s="757"/>
      <c r="W129" s="755"/>
      <c r="X129" s="756"/>
      <c r="Y129" s="756"/>
      <c r="Z129" s="757"/>
      <c r="AA129" s="755"/>
      <c r="AB129" s="756"/>
      <c r="AC129" s="756"/>
      <c r="AD129" s="757"/>
    </row>
    <row r="130" spans="2:30" x14ac:dyDescent="0.25">
      <c r="B130" s="754">
        <v>112</v>
      </c>
      <c r="C130" s="755"/>
      <c r="D130" s="756"/>
      <c r="E130" s="756"/>
      <c r="F130" s="757"/>
      <c r="G130" s="755"/>
      <c r="H130" s="756"/>
      <c r="I130" s="756"/>
      <c r="J130" s="757"/>
      <c r="K130" s="755"/>
      <c r="L130" s="756"/>
      <c r="M130" s="756"/>
      <c r="N130" s="757"/>
      <c r="O130" s="755"/>
      <c r="P130" s="756"/>
      <c r="Q130" s="756"/>
      <c r="R130" s="757"/>
      <c r="S130" s="755"/>
      <c r="T130" s="756"/>
      <c r="U130" s="756"/>
      <c r="V130" s="757"/>
      <c r="W130" s="755"/>
      <c r="X130" s="756"/>
      <c r="Y130" s="756"/>
      <c r="Z130" s="757"/>
      <c r="AA130" s="755"/>
      <c r="AB130" s="756"/>
      <c r="AC130" s="756"/>
      <c r="AD130" s="757"/>
    </row>
    <row r="131" spans="2:30" x14ac:dyDescent="0.25">
      <c r="B131" s="754">
        <v>113</v>
      </c>
      <c r="C131" s="755"/>
      <c r="D131" s="756"/>
      <c r="E131" s="756"/>
      <c r="F131" s="757"/>
      <c r="G131" s="755"/>
      <c r="H131" s="756"/>
      <c r="I131" s="756"/>
      <c r="J131" s="757"/>
      <c r="K131" s="755"/>
      <c r="L131" s="756"/>
      <c r="M131" s="756"/>
      <c r="N131" s="757"/>
      <c r="O131" s="755"/>
      <c r="P131" s="756"/>
      <c r="Q131" s="756"/>
      <c r="R131" s="757"/>
      <c r="S131" s="755"/>
      <c r="T131" s="756"/>
      <c r="U131" s="756"/>
      <c r="V131" s="757"/>
      <c r="W131" s="755"/>
      <c r="X131" s="756"/>
      <c r="Y131" s="756"/>
      <c r="Z131" s="757"/>
      <c r="AA131" s="755"/>
      <c r="AB131" s="756"/>
      <c r="AC131" s="756"/>
      <c r="AD131" s="757"/>
    </row>
    <row r="132" spans="2:30" x14ac:dyDescent="0.25">
      <c r="B132" s="754">
        <v>114</v>
      </c>
      <c r="C132" s="755"/>
      <c r="D132" s="756"/>
      <c r="E132" s="756"/>
      <c r="F132" s="757"/>
      <c r="G132" s="755"/>
      <c r="H132" s="756"/>
      <c r="I132" s="756"/>
      <c r="J132" s="757"/>
      <c r="K132" s="755"/>
      <c r="L132" s="756"/>
      <c r="M132" s="756"/>
      <c r="N132" s="757"/>
      <c r="O132" s="755"/>
      <c r="P132" s="756"/>
      <c r="Q132" s="756"/>
      <c r="R132" s="757"/>
      <c r="S132" s="755"/>
      <c r="T132" s="756"/>
      <c r="U132" s="756"/>
      <c r="V132" s="757"/>
      <c r="W132" s="755"/>
      <c r="X132" s="756"/>
      <c r="Y132" s="756"/>
      <c r="Z132" s="757"/>
      <c r="AA132" s="755"/>
      <c r="AB132" s="756"/>
      <c r="AC132" s="756"/>
      <c r="AD132" s="757"/>
    </row>
    <row r="133" spans="2:30" x14ac:dyDescent="0.25">
      <c r="B133" s="754">
        <v>115</v>
      </c>
      <c r="C133" s="755"/>
      <c r="D133" s="756"/>
      <c r="E133" s="756"/>
      <c r="F133" s="757"/>
      <c r="G133" s="755"/>
      <c r="H133" s="756"/>
      <c r="I133" s="756"/>
      <c r="J133" s="757"/>
      <c r="K133" s="755"/>
      <c r="L133" s="756"/>
      <c r="M133" s="756"/>
      <c r="N133" s="757"/>
      <c r="O133" s="755"/>
      <c r="P133" s="756"/>
      <c r="Q133" s="756"/>
      <c r="R133" s="757"/>
      <c r="S133" s="755"/>
      <c r="T133" s="756"/>
      <c r="U133" s="756"/>
      <c r="V133" s="757"/>
      <c r="W133" s="755"/>
      <c r="X133" s="756"/>
      <c r="Y133" s="756"/>
      <c r="Z133" s="757"/>
      <c r="AA133" s="755"/>
      <c r="AB133" s="756"/>
      <c r="AC133" s="756"/>
      <c r="AD133" s="757"/>
    </row>
    <row r="134" spans="2:30" x14ac:dyDescent="0.25">
      <c r="B134" s="754">
        <v>116</v>
      </c>
      <c r="C134" s="755"/>
      <c r="D134" s="756"/>
      <c r="E134" s="756"/>
      <c r="F134" s="757"/>
      <c r="G134" s="755"/>
      <c r="H134" s="756"/>
      <c r="I134" s="756"/>
      <c r="J134" s="757"/>
      <c r="K134" s="755"/>
      <c r="L134" s="756"/>
      <c r="M134" s="756"/>
      <c r="N134" s="757"/>
      <c r="O134" s="755"/>
      <c r="P134" s="756"/>
      <c r="Q134" s="756"/>
      <c r="R134" s="757"/>
      <c r="S134" s="755"/>
      <c r="T134" s="756"/>
      <c r="U134" s="756"/>
      <c r="V134" s="757"/>
      <c r="W134" s="755"/>
      <c r="X134" s="756"/>
      <c r="Y134" s="756"/>
      <c r="Z134" s="757"/>
      <c r="AA134" s="755"/>
      <c r="AB134" s="756"/>
      <c r="AC134" s="756"/>
      <c r="AD134" s="757"/>
    </row>
    <row r="135" spans="2:30" x14ac:dyDescent="0.25">
      <c r="B135" s="754">
        <v>117</v>
      </c>
      <c r="C135" s="755"/>
      <c r="D135" s="756"/>
      <c r="E135" s="756"/>
      <c r="F135" s="757"/>
      <c r="G135" s="755"/>
      <c r="H135" s="756"/>
      <c r="I135" s="756"/>
      <c r="J135" s="757"/>
      <c r="K135" s="755"/>
      <c r="L135" s="756"/>
      <c r="M135" s="756"/>
      <c r="N135" s="757"/>
      <c r="O135" s="755"/>
      <c r="P135" s="756"/>
      <c r="Q135" s="756"/>
      <c r="R135" s="757"/>
      <c r="S135" s="755"/>
      <c r="T135" s="756"/>
      <c r="U135" s="756"/>
      <c r="V135" s="757"/>
      <c r="W135" s="755"/>
      <c r="X135" s="756"/>
      <c r="Y135" s="756"/>
      <c r="Z135" s="757"/>
      <c r="AA135" s="755"/>
      <c r="AB135" s="756"/>
      <c r="AC135" s="756"/>
      <c r="AD135" s="757"/>
    </row>
    <row r="136" spans="2:30" x14ac:dyDescent="0.25">
      <c r="B136" s="754">
        <v>118</v>
      </c>
      <c r="C136" s="755"/>
      <c r="D136" s="756"/>
      <c r="E136" s="756"/>
      <c r="F136" s="757"/>
      <c r="G136" s="755"/>
      <c r="H136" s="756"/>
      <c r="I136" s="756"/>
      <c r="J136" s="757"/>
      <c r="K136" s="755"/>
      <c r="L136" s="756"/>
      <c r="M136" s="756"/>
      <c r="N136" s="757"/>
      <c r="O136" s="755"/>
      <c r="P136" s="756"/>
      <c r="Q136" s="756"/>
      <c r="R136" s="757"/>
      <c r="S136" s="755"/>
      <c r="T136" s="756"/>
      <c r="U136" s="756"/>
      <c r="V136" s="757"/>
      <c r="W136" s="755"/>
      <c r="X136" s="756"/>
      <c r="Y136" s="756"/>
      <c r="Z136" s="757"/>
      <c r="AA136" s="755"/>
      <c r="AB136" s="756"/>
      <c r="AC136" s="756"/>
      <c r="AD136" s="757"/>
    </row>
    <row r="137" spans="2:30" x14ac:dyDescent="0.25">
      <c r="B137" s="754">
        <v>119</v>
      </c>
      <c r="C137" s="755"/>
      <c r="D137" s="756"/>
      <c r="E137" s="756"/>
      <c r="F137" s="757"/>
      <c r="G137" s="755"/>
      <c r="H137" s="756"/>
      <c r="I137" s="756"/>
      <c r="J137" s="757"/>
      <c r="K137" s="755"/>
      <c r="L137" s="756"/>
      <c r="M137" s="756"/>
      <c r="N137" s="757"/>
      <c r="O137" s="755"/>
      <c r="P137" s="756"/>
      <c r="Q137" s="756"/>
      <c r="R137" s="757"/>
      <c r="S137" s="755"/>
      <c r="T137" s="756"/>
      <c r="U137" s="756"/>
      <c r="V137" s="757"/>
      <c r="W137" s="755"/>
      <c r="X137" s="756"/>
      <c r="Y137" s="756"/>
      <c r="Z137" s="757"/>
      <c r="AA137" s="755"/>
      <c r="AB137" s="756"/>
      <c r="AC137" s="756"/>
      <c r="AD137" s="757"/>
    </row>
    <row r="138" spans="2:30" x14ac:dyDescent="0.25">
      <c r="B138" s="754">
        <v>120</v>
      </c>
      <c r="C138" s="755"/>
      <c r="D138" s="756"/>
      <c r="E138" s="756"/>
      <c r="F138" s="757"/>
      <c r="G138" s="755"/>
      <c r="H138" s="756"/>
      <c r="I138" s="756"/>
      <c r="J138" s="757"/>
      <c r="K138" s="755"/>
      <c r="L138" s="756"/>
      <c r="M138" s="756"/>
      <c r="N138" s="757"/>
      <c r="O138" s="755"/>
      <c r="P138" s="756"/>
      <c r="Q138" s="756"/>
      <c r="R138" s="757"/>
      <c r="S138" s="755"/>
      <c r="T138" s="756"/>
      <c r="U138" s="756"/>
      <c r="V138" s="757"/>
      <c r="W138" s="755"/>
      <c r="X138" s="756"/>
      <c r="Y138" s="756"/>
      <c r="Z138" s="757"/>
      <c r="AA138" s="755"/>
      <c r="AB138" s="756"/>
      <c r="AC138" s="756"/>
      <c r="AD138" s="757"/>
    </row>
    <row r="139" spans="2:30" x14ac:dyDescent="0.25">
      <c r="B139" s="754">
        <v>121</v>
      </c>
      <c r="C139" s="755"/>
      <c r="D139" s="756"/>
      <c r="E139" s="756"/>
      <c r="F139" s="757"/>
      <c r="G139" s="755"/>
      <c r="H139" s="756"/>
      <c r="I139" s="756"/>
      <c r="J139" s="757"/>
      <c r="K139" s="755"/>
      <c r="L139" s="756"/>
      <c r="M139" s="756"/>
      <c r="N139" s="757"/>
      <c r="O139" s="755"/>
      <c r="P139" s="756"/>
      <c r="Q139" s="756"/>
      <c r="R139" s="757"/>
      <c r="S139" s="755"/>
      <c r="T139" s="756"/>
      <c r="U139" s="756"/>
      <c r="V139" s="757"/>
      <c r="W139" s="755"/>
      <c r="X139" s="756"/>
      <c r="Y139" s="756"/>
      <c r="Z139" s="757"/>
      <c r="AA139" s="755"/>
      <c r="AB139" s="756"/>
      <c r="AC139" s="756"/>
      <c r="AD139" s="757"/>
    </row>
    <row r="140" spans="2:30" x14ac:dyDescent="0.25">
      <c r="B140" s="754">
        <v>122</v>
      </c>
      <c r="C140" s="755"/>
      <c r="D140" s="756"/>
      <c r="E140" s="756"/>
      <c r="F140" s="757"/>
      <c r="G140" s="755"/>
      <c r="H140" s="756"/>
      <c r="I140" s="756"/>
      <c r="J140" s="757"/>
      <c r="K140" s="755"/>
      <c r="L140" s="756"/>
      <c r="M140" s="756"/>
      <c r="N140" s="757"/>
      <c r="O140" s="755"/>
      <c r="P140" s="756"/>
      <c r="Q140" s="756"/>
      <c r="R140" s="757"/>
      <c r="S140" s="755"/>
      <c r="T140" s="756"/>
      <c r="U140" s="756"/>
      <c r="V140" s="757"/>
      <c r="W140" s="755"/>
      <c r="X140" s="756"/>
      <c r="Y140" s="756"/>
      <c r="Z140" s="757"/>
      <c r="AA140" s="755"/>
      <c r="AB140" s="756"/>
      <c r="AC140" s="756"/>
      <c r="AD140" s="757"/>
    </row>
    <row r="141" spans="2:30" x14ac:dyDescent="0.25">
      <c r="B141" s="754">
        <v>123</v>
      </c>
      <c r="C141" s="755"/>
      <c r="D141" s="756"/>
      <c r="E141" s="756"/>
      <c r="F141" s="757"/>
      <c r="G141" s="755"/>
      <c r="H141" s="756"/>
      <c r="I141" s="756"/>
      <c r="J141" s="757"/>
      <c r="K141" s="755"/>
      <c r="L141" s="756"/>
      <c r="M141" s="756"/>
      <c r="N141" s="757"/>
      <c r="O141" s="755"/>
      <c r="P141" s="756"/>
      <c r="Q141" s="756"/>
      <c r="R141" s="757"/>
      <c r="S141" s="755"/>
      <c r="T141" s="756"/>
      <c r="U141" s="756"/>
      <c r="V141" s="757"/>
      <c r="W141" s="755"/>
      <c r="X141" s="756"/>
      <c r="Y141" s="756"/>
      <c r="Z141" s="757"/>
      <c r="AA141" s="755"/>
      <c r="AB141" s="756"/>
      <c r="AC141" s="756"/>
      <c r="AD141" s="757"/>
    </row>
    <row r="142" spans="2:30" x14ac:dyDescent="0.25">
      <c r="B142" s="754">
        <v>124</v>
      </c>
      <c r="C142" s="755"/>
      <c r="D142" s="756"/>
      <c r="E142" s="756"/>
      <c r="F142" s="757"/>
      <c r="G142" s="755"/>
      <c r="H142" s="756"/>
      <c r="I142" s="756"/>
      <c r="J142" s="757"/>
      <c r="K142" s="755"/>
      <c r="L142" s="756"/>
      <c r="M142" s="756"/>
      <c r="N142" s="757"/>
      <c r="O142" s="755"/>
      <c r="P142" s="756"/>
      <c r="Q142" s="756"/>
      <c r="R142" s="757"/>
      <c r="S142" s="755"/>
      <c r="T142" s="756"/>
      <c r="U142" s="756"/>
      <c r="V142" s="757"/>
      <c r="W142" s="755"/>
      <c r="X142" s="756"/>
      <c r="Y142" s="756"/>
      <c r="Z142" s="757"/>
      <c r="AA142" s="755"/>
      <c r="AB142" s="756"/>
      <c r="AC142" s="756"/>
      <c r="AD142" s="757"/>
    </row>
    <row r="143" spans="2:30" x14ac:dyDescent="0.25">
      <c r="B143" s="754">
        <v>125</v>
      </c>
      <c r="C143" s="755"/>
      <c r="D143" s="756"/>
      <c r="E143" s="756"/>
      <c r="F143" s="757"/>
      <c r="G143" s="755"/>
      <c r="H143" s="756"/>
      <c r="I143" s="756"/>
      <c r="J143" s="757"/>
      <c r="K143" s="755"/>
      <c r="L143" s="756"/>
      <c r="M143" s="756"/>
      <c r="N143" s="757"/>
      <c r="O143" s="755"/>
      <c r="P143" s="756"/>
      <c r="Q143" s="756"/>
      <c r="R143" s="757"/>
      <c r="S143" s="755"/>
      <c r="T143" s="756"/>
      <c r="U143" s="756"/>
      <c r="V143" s="757"/>
      <c r="W143" s="755"/>
      <c r="X143" s="756"/>
      <c r="Y143" s="756"/>
      <c r="Z143" s="757"/>
      <c r="AA143" s="755"/>
      <c r="AB143" s="756"/>
      <c r="AC143" s="756"/>
      <c r="AD143" s="757"/>
    </row>
    <row r="144" spans="2:30" x14ac:dyDescent="0.25">
      <c r="B144" s="754">
        <v>126</v>
      </c>
      <c r="C144" s="755"/>
      <c r="D144" s="756"/>
      <c r="E144" s="756"/>
      <c r="F144" s="757"/>
      <c r="G144" s="755"/>
      <c r="H144" s="756"/>
      <c r="I144" s="756"/>
      <c r="J144" s="757"/>
      <c r="K144" s="755"/>
      <c r="L144" s="756"/>
      <c r="M144" s="756"/>
      <c r="N144" s="757"/>
      <c r="O144" s="755"/>
      <c r="P144" s="756"/>
      <c r="Q144" s="756"/>
      <c r="R144" s="757"/>
      <c r="S144" s="755"/>
      <c r="T144" s="756"/>
      <c r="U144" s="756"/>
      <c r="V144" s="757"/>
      <c r="W144" s="755"/>
      <c r="X144" s="756"/>
      <c r="Y144" s="756"/>
      <c r="Z144" s="757"/>
      <c r="AA144" s="755"/>
      <c r="AB144" s="756"/>
      <c r="AC144" s="756"/>
      <c r="AD144" s="757"/>
    </row>
    <row r="145" spans="2:30" x14ac:dyDescent="0.25">
      <c r="B145" s="754">
        <v>127</v>
      </c>
      <c r="C145" s="755"/>
      <c r="D145" s="756"/>
      <c r="E145" s="756"/>
      <c r="F145" s="757"/>
      <c r="G145" s="755"/>
      <c r="H145" s="756"/>
      <c r="I145" s="756"/>
      <c r="J145" s="757"/>
      <c r="K145" s="755"/>
      <c r="L145" s="756"/>
      <c r="M145" s="756"/>
      <c r="N145" s="757"/>
      <c r="O145" s="755"/>
      <c r="P145" s="756"/>
      <c r="Q145" s="756"/>
      <c r="R145" s="757"/>
      <c r="S145" s="755"/>
      <c r="T145" s="756"/>
      <c r="U145" s="756"/>
      <c r="V145" s="757"/>
      <c r="W145" s="755"/>
      <c r="X145" s="756"/>
      <c r="Y145" s="756"/>
      <c r="Z145" s="757"/>
      <c r="AA145" s="755"/>
      <c r="AB145" s="756"/>
      <c r="AC145" s="756"/>
      <c r="AD145" s="757"/>
    </row>
    <row r="146" spans="2:30" x14ac:dyDescent="0.25">
      <c r="B146" s="754">
        <v>128</v>
      </c>
      <c r="C146" s="755"/>
      <c r="D146" s="756"/>
      <c r="E146" s="756"/>
      <c r="F146" s="757"/>
      <c r="G146" s="755"/>
      <c r="H146" s="756"/>
      <c r="I146" s="756"/>
      <c r="J146" s="757"/>
      <c r="K146" s="755"/>
      <c r="L146" s="756"/>
      <c r="M146" s="756"/>
      <c r="N146" s="757"/>
      <c r="O146" s="755"/>
      <c r="P146" s="756"/>
      <c r="Q146" s="756"/>
      <c r="R146" s="757"/>
      <c r="S146" s="755"/>
      <c r="T146" s="756"/>
      <c r="U146" s="756"/>
      <c r="V146" s="757"/>
      <c r="W146" s="755"/>
      <c r="X146" s="756"/>
      <c r="Y146" s="756"/>
      <c r="Z146" s="757"/>
      <c r="AA146" s="755"/>
      <c r="AB146" s="756"/>
      <c r="AC146" s="756"/>
      <c r="AD146" s="757"/>
    </row>
    <row r="147" spans="2:30" x14ac:dyDescent="0.25">
      <c r="B147" s="754">
        <v>129</v>
      </c>
      <c r="C147" s="755"/>
      <c r="D147" s="756"/>
      <c r="E147" s="756"/>
      <c r="F147" s="757"/>
      <c r="G147" s="755"/>
      <c r="H147" s="756"/>
      <c r="I147" s="756"/>
      <c r="J147" s="757"/>
      <c r="K147" s="755"/>
      <c r="L147" s="756"/>
      <c r="M147" s="756"/>
      <c r="N147" s="757"/>
      <c r="O147" s="755"/>
      <c r="P147" s="756"/>
      <c r="Q147" s="756"/>
      <c r="R147" s="757"/>
      <c r="S147" s="755"/>
      <c r="T147" s="756"/>
      <c r="U147" s="756"/>
      <c r="V147" s="757"/>
      <c r="W147" s="755"/>
      <c r="X147" s="756"/>
      <c r="Y147" s="756"/>
      <c r="Z147" s="757"/>
      <c r="AA147" s="755"/>
      <c r="AB147" s="756"/>
      <c r="AC147" s="756"/>
      <c r="AD147" s="757"/>
    </row>
    <row r="148" spans="2:30" x14ac:dyDescent="0.25">
      <c r="B148" s="754">
        <v>130</v>
      </c>
      <c r="C148" s="755"/>
      <c r="D148" s="756"/>
      <c r="E148" s="756"/>
      <c r="F148" s="757"/>
      <c r="G148" s="755"/>
      <c r="H148" s="756"/>
      <c r="I148" s="756"/>
      <c r="J148" s="757"/>
      <c r="K148" s="755"/>
      <c r="L148" s="756"/>
      <c r="M148" s="756"/>
      <c r="N148" s="757"/>
      <c r="O148" s="755"/>
      <c r="P148" s="756"/>
      <c r="Q148" s="756"/>
      <c r="R148" s="757"/>
      <c r="S148" s="755"/>
      <c r="T148" s="756"/>
      <c r="U148" s="756"/>
      <c r="V148" s="757"/>
      <c r="W148" s="755"/>
      <c r="X148" s="756"/>
      <c r="Y148" s="756"/>
      <c r="Z148" s="757"/>
      <c r="AA148" s="755"/>
      <c r="AB148" s="756"/>
      <c r="AC148" s="756"/>
      <c r="AD148" s="757"/>
    </row>
    <row r="149" spans="2:30" x14ac:dyDescent="0.25">
      <c r="B149" s="754">
        <v>131</v>
      </c>
      <c r="C149" s="755"/>
      <c r="D149" s="756"/>
      <c r="E149" s="756"/>
      <c r="F149" s="757"/>
      <c r="G149" s="755"/>
      <c r="H149" s="756"/>
      <c r="I149" s="756"/>
      <c r="J149" s="757"/>
      <c r="K149" s="755"/>
      <c r="L149" s="756"/>
      <c r="M149" s="756"/>
      <c r="N149" s="757"/>
      <c r="O149" s="755"/>
      <c r="P149" s="756"/>
      <c r="Q149" s="756"/>
      <c r="R149" s="757"/>
      <c r="S149" s="755"/>
      <c r="T149" s="756"/>
      <c r="U149" s="756"/>
      <c r="V149" s="757"/>
      <c r="W149" s="755"/>
      <c r="X149" s="756"/>
      <c r="Y149" s="756"/>
      <c r="Z149" s="757"/>
      <c r="AA149" s="755"/>
      <c r="AB149" s="756"/>
      <c r="AC149" s="756"/>
      <c r="AD149" s="757"/>
    </row>
    <row r="150" spans="2:30" x14ac:dyDescent="0.25">
      <c r="B150" s="754">
        <v>132</v>
      </c>
      <c r="C150" s="755"/>
      <c r="D150" s="756"/>
      <c r="E150" s="756"/>
      <c r="F150" s="757"/>
      <c r="G150" s="755"/>
      <c r="H150" s="756"/>
      <c r="I150" s="756"/>
      <c r="J150" s="757"/>
      <c r="K150" s="755"/>
      <c r="L150" s="756"/>
      <c r="M150" s="756"/>
      <c r="N150" s="757"/>
      <c r="O150" s="755"/>
      <c r="P150" s="756"/>
      <c r="Q150" s="756"/>
      <c r="R150" s="757"/>
      <c r="S150" s="755"/>
      <c r="T150" s="756"/>
      <c r="U150" s="756"/>
      <c r="V150" s="757"/>
      <c r="W150" s="755"/>
      <c r="X150" s="756"/>
      <c r="Y150" s="756"/>
      <c r="Z150" s="757"/>
      <c r="AA150" s="755"/>
      <c r="AB150" s="756"/>
      <c r="AC150" s="756"/>
      <c r="AD150" s="757"/>
    </row>
    <row r="151" spans="2:30" x14ac:dyDescent="0.25">
      <c r="B151" s="754">
        <v>133</v>
      </c>
      <c r="C151" s="755"/>
      <c r="D151" s="756"/>
      <c r="E151" s="756"/>
      <c r="F151" s="757"/>
      <c r="G151" s="755"/>
      <c r="H151" s="756"/>
      <c r="I151" s="756"/>
      <c r="J151" s="757"/>
      <c r="K151" s="755"/>
      <c r="L151" s="756"/>
      <c r="M151" s="756"/>
      <c r="N151" s="757"/>
      <c r="O151" s="755"/>
      <c r="P151" s="756"/>
      <c r="Q151" s="756"/>
      <c r="R151" s="757"/>
      <c r="S151" s="755"/>
      <c r="T151" s="756"/>
      <c r="U151" s="756"/>
      <c r="V151" s="757"/>
      <c r="W151" s="755"/>
      <c r="X151" s="756"/>
      <c r="Y151" s="756"/>
      <c r="Z151" s="757"/>
      <c r="AA151" s="755"/>
      <c r="AB151" s="756"/>
      <c r="AC151" s="756"/>
      <c r="AD151" s="757"/>
    </row>
    <row r="152" spans="2:30" x14ac:dyDescent="0.25">
      <c r="B152" s="754">
        <v>134</v>
      </c>
      <c r="C152" s="755"/>
      <c r="D152" s="756"/>
      <c r="E152" s="756"/>
      <c r="F152" s="757"/>
      <c r="G152" s="755"/>
      <c r="H152" s="756"/>
      <c r="I152" s="756"/>
      <c r="J152" s="757"/>
      <c r="K152" s="755"/>
      <c r="L152" s="756"/>
      <c r="M152" s="756"/>
      <c r="N152" s="757"/>
      <c r="O152" s="755"/>
      <c r="P152" s="756"/>
      <c r="Q152" s="756"/>
      <c r="R152" s="757"/>
      <c r="S152" s="755"/>
      <c r="T152" s="756"/>
      <c r="U152" s="756"/>
      <c r="V152" s="757"/>
      <c r="W152" s="755"/>
      <c r="X152" s="756"/>
      <c r="Y152" s="756"/>
      <c r="Z152" s="757"/>
      <c r="AA152" s="755"/>
      <c r="AB152" s="756"/>
      <c r="AC152" s="756"/>
      <c r="AD152" s="757"/>
    </row>
    <row r="153" spans="2:30" x14ac:dyDescent="0.25">
      <c r="B153" s="754">
        <v>135</v>
      </c>
      <c r="C153" s="755"/>
      <c r="D153" s="756"/>
      <c r="E153" s="756"/>
      <c r="F153" s="757"/>
      <c r="G153" s="755"/>
      <c r="H153" s="756"/>
      <c r="I153" s="756"/>
      <c r="J153" s="757"/>
      <c r="K153" s="755"/>
      <c r="L153" s="756"/>
      <c r="M153" s="756"/>
      <c r="N153" s="757"/>
      <c r="O153" s="755"/>
      <c r="P153" s="756"/>
      <c r="Q153" s="756"/>
      <c r="R153" s="757"/>
      <c r="S153" s="755"/>
      <c r="T153" s="756"/>
      <c r="U153" s="756"/>
      <c r="V153" s="757"/>
      <c r="W153" s="755"/>
      <c r="X153" s="756"/>
      <c r="Y153" s="756"/>
      <c r="Z153" s="757"/>
      <c r="AA153" s="755"/>
      <c r="AB153" s="756"/>
      <c r="AC153" s="756"/>
      <c r="AD153" s="757"/>
    </row>
    <row r="154" spans="2:30" x14ac:dyDescent="0.25">
      <c r="B154" s="754">
        <v>136</v>
      </c>
      <c r="C154" s="755"/>
      <c r="D154" s="756"/>
      <c r="E154" s="756"/>
      <c r="F154" s="757"/>
      <c r="G154" s="755"/>
      <c r="H154" s="756"/>
      <c r="I154" s="756"/>
      <c r="J154" s="757"/>
      <c r="K154" s="755"/>
      <c r="L154" s="756"/>
      <c r="M154" s="756"/>
      <c r="N154" s="757"/>
      <c r="O154" s="755"/>
      <c r="P154" s="756"/>
      <c r="Q154" s="756"/>
      <c r="R154" s="757"/>
      <c r="S154" s="755"/>
      <c r="T154" s="756"/>
      <c r="U154" s="756"/>
      <c r="V154" s="757"/>
      <c r="W154" s="755"/>
      <c r="X154" s="756"/>
      <c r="Y154" s="756"/>
      <c r="Z154" s="757"/>
      <c r="AA154" s="755"/>
      <c r="AB154" s="756"/>
      <c r="AC154" s="756"/>
      <c r="AD154" s="757"/>
    </row>
    <row r="155" spans="2:30" x14ac:dyDescent="0.25">
      <c r="B155" s="754">
        <v>137</v>
      </c>
      <c r="C155" s="755"/>
      <c r="D155" s="756"/>
      <c r="E155" s="756"/>
      <c r="F155" s="757"/>
      <c r="G155" s="755"/>
      <c r="H155" s="756"/>
      <c r="I155" s="756"/>
      <c r="J155" s="757"/>
      <c r="K155" s="755"/>
      <c r="L155" s="756"/>
      <c r="M155" s="756"/>
      <c r="N155" s="757"/>
      <c r="O155" s="755"/>
      <c r="P155" s="756"/>
      <c r="Q155" s="756"/>
      <c r="R155" s="757"/>
      <c r="S155" s="755"/>
      <c r="T155" s="756"/>
      <c r="U155" s="756"/>
      <c r="V155" s="757"/>
      <c r="W155" s="755"/>
      <c r="X155" s="756"/>
      <c r="Y155" s="756"/>
      <c r="Z155" s="757"/>
      <c r="AA155" s="755"/>
      <c r="AB155" s="756"/>
      <c r="AC155" s="756"/>
      <c r="AD155" s="757"/>
    </row>
    <row r="156" spans="2:30" x14ac:dyDescent="0.25">
      <c r="B156" s="754">
        <v>138</v>
      </c>
      <c r="C156" s="755"/>
      <c r="D156" s="756"/>
      <c r="E156" s="756"/>
      <c r="F156" s="757"/>
      <c r="G156" s="755"/>
      <c r="H156" s="756"/>
      <c r="I156" s="756"/>
      <c r="J156" s="757"/>
      <c r="K156" s="755"/>
      <c r="L156" s="756"/>
      <c r="M156" s="756"/>
      <c r="N156" s="757"/>
      <c r="O156" s="755"/>
      <c r="P156" s="756"/>
      <c r="Q156" s="756"/>
      <c r="R156" s="757"/>
      <c r="S156" s="755"/>
      <c r="T156" s="756"/>
      <c r="U156" s="756"/>
      <c r="V156" s="757"/>
      <c r="W156" s="755"/>
      <c r="X156" s="756"/>
      <c r="Y156" s="756"/>
      <c r="Z156" s="757"/>
      <c r="AA156" s="755"/>
      <c r="AB156" s="756"/>
      <c r="AC156" s="756"/>
      <c r="AD156" s="757"/>
    </row>
    <row r="157" spans="2:30" x14ac:dyDescent="0.25">
      <c r="B157" s="754">
        <v>139</v>
      </c>
      <c r="C157" s="755"/>
      <c r="D157" s="756"/>
      <c r="E157" s="756"/>
      <c r="F157" s="757"/>
      <c r="G157" s="755"/>
      <c r="H157" s="756"/>
      <c r="I157" s="756"/>
      <c r="J157" s="757"/>
      <c r="K157" s="755"/>
      <c r="L157" s="756"/>
      <c r="M157" s="756"/>
      <c r="N157" s="757"/>
      <c r="O157" s="755"/>
      <c r="P157" s="756"/>
      <c r="Q157" s="756"/>
      <c r="R157" s="757"/>
      <c r="S157" s="755"/>
      <c r="T157" s="756"/>
      <c r="U157" s="756"/>
      <c r="V157" s="757"/>
      <c r="W157" s="755"/>
      <c r="X157" s="756"/>
      <c r="Y157" s="756"/>
      <c r="Z157" s="757"/>
      <c r="AA157" s="755"/>
      <c r="AB157" s="756"/>
      <c r="AC157" s="756"/>
      <c r="AD157" s="757"/>
    </row>
    <row r="158" spans="2:30" x14ac:dyDescent="0.25">
      <c r="B158" s="754">
        <v>140</v>
      </c>
      <c r="C158" s="755"/>
      <c r="D158" s="756"/>
      <c r="E158" s="756"/>
      <c r="F158" s="757"/>
      <c r="G158" s="755"/>
      <c r="H158" s="756"/>
      <c r="I158" s="756"/>
      <c r="J158" s="757"/>
      <c r="K158" s="755"/>
      <c r="L158" s="756"/>
      <c r="M158" s="756"/>
      <c r="N158" s="757"/>
      <c r="O158" s="755"/>
      <c r="P158" s="756"/>
      <c r="Q158" s="756"/>
      <c r="R158" s="757"/>
      <c r="S158" s="755"/>
      <c r="T158" s="756"/>
      <c r="U158" s="756"/>
      <c r="V158" s="757"/>
      <c r="W158" s="755"/>
      <c r="X158" s="756"/>
      <c r="Y158" s="756"/>
      <c r="Z158" s="757"/>
      <c r="AA158" s="755"/>
      <c r="AB158" s="756"/>
      <c r="AC158" s="756"/>
      <c r="AD158" s="757"/>
    </row>
    <row r="159" spans="2:30" x14ac:dyDescent="0.25">
      <c r="B159" s="754">
        <v>141</v>
      </c>
      <c r="C159" s="755"/>
      <c r="D159" s="756"/>
      <c r="E159" s="756"/>
      <c r="F159" s="757"/>
      <c r="G159" s="755"/>
      <c r="H159" s="756"/>
      <c r="I159" s="756"/>
      <c r="J159" s="757"/>
      <c r="K159" s="755"/>
      <c r="L159" s="756"/>
      <c r="M159" s="756"/>
      <c r="N159" s="757"/>
      <c r="O159" s="755"/>
      <c r="P159" s="756"/>
      <c r="Q159" s="756"/>
      <c r="R159" s="757"/>
      <c r="S159" s="755"/>
      <c r="T159" s="756"/>
      <c r="U159" s="756"/>
      <c r="V159" s="757"/>
      <c r="W159" s="755"/>
      <c r="X159" s="756"/>
      <c r="Y159" s="756"/>
      <c r="Z159" s="757"/>
      <c r="AA159" s="755"/>
      <c r="AB159" s="756"/>
      <c r="AC159" s="756"/>
      <c r="AD159" s="757"/>
    </row>
    <row r="160" spans="2:30" x14ac:dyDescent="0.25">
      <c r="B160" s="754">
        <v>142</v>
      </c>
      <c r="C160" s="755"/>
      <c r="D160" s="756"/>
      <c r="E160" s="756"/>
      <c r="F160" s="757"/>
      <c r="G160" s="755"/>
      <c r="H160" s="756"/>
      <c r="I160" s="756"/>
      <c r="J160" s="757"/>
      <c r="K160" s="755"/>
      <c r="L160" s="756"/>
      <c r="M160" s="756"/>
      <c r="N160" s="757"/>
      <c r="O160" s="755"/>
      <c r="P160" s="756"/>
      <c r="Q160" s="756"/>
      <c r="R160" s="757"/>
      <c r="S160" s="755"/>
      <c r="T160" s="756"/>
      <c r="U160" s="756"/>
      <c r="V160" s="757"/>
      <c r="W160" s="755"/>
      <c r="X160" s="756"/>
      <c r="Y160" s="756"/>
      <c r="Z160" s="757"/>
      <c r="AA160" s="755"/>
      <c r="AB160" s="756"/>
      <c r="AC160" s="756"/>
      <c r="AD160" s="757"/>
    </row>
    <row r="161" spans="2:30" x14ac:dyDescent="0.25">
      <c r="B161" s="754">
        <v>143</v>
      </c>
      <c r="C161" s="755"/>
      <c r="D161" s="756"/>
      <c r="E161" s="756"/>
      <c r="F161" s="757"/>
      <c r="G161" s="755"/>
      <c r="H161" s="756"/>
      <c r="I161" s="756"/>
      <c r="J161" s="757"/>
      <c r="K161" s="755"/>
      <c r="L161" s="756"/>
      <c r="M161" s="756"/>
      <c r="N161" s="757"/>
      <c r="O161" s="755"/>
      <c r="P161" s="756"/>
      <c r="Q161" s="756"/>
      <c r="R161" s="757"/>
      <c r="S161" s="755"/>
      <c r="T161" s="756"/>
      <c r="U161" s="756"/>
      <c r="V161" s="757"/>
      <c r="W161" s="755"/>
      <c r="X161" s="756"/>
      <c r="Y161" s="756"/>
      <c r="Z161" s="757"/>
      <c r="AA161" s="755"/>
      <c r="AB161" s="756"/>
      <c r="AC161" s="756"/>
      <c r="AD161" s="757"/>
    </row>
    <row r="162" spans="2:30" x14ac:dyDescent="0.25">
      <c r="B162" s="754">
        <v>144</v>
      </c>
      <c r="C162" s="755"/>
      <c r="D162" s="756"/>
      <c r="E162" s="756"/>
      <c r="F162" s="757"/>
      <c r="G162" s="755"/>
      <c r="H162" s="756"/>
      <c r="I162" s="756"/>
      <c r="J162" s="757"/>
      <c r="K162" s="755"/>
      <c r="L162" s="756"/>
      <c r="M162" s="756"/>
      <c r="N162" s="757"/>
      <c r="O162" s="755"/>
      <c r="P162" s="756"/>
      <c r="Q162" s="756"/>
      <c r="R162" s="757"/>
      <c r="S162" s="755"/>
      <c r="T162" s="756"/>
      <c r="U162" s="756"/>
      <c r="V162" s="757"/>
      <c r="W162" s="755"/>
      <c r="X162" s="756"/>
      <c r="Y162" s="756"/>
      <c r="Z162" s="757"/>
      <c r="AA162" s="755"/>
      <c r="AB162" s="756"/>
      <c r="AC162" s="756"/>
      <c r="AD162" s="757"/>
    </row>
    <row r="163" spans="2:30" x14ac:dyDescent="0.25">
      <c r="B163" s="754">
        <v>145</v>
      </c>
      <c r="C163" s="755"/>
      <c r="D163" s="756"/>
      <c r="E163" s="756"/>
      <c r="F163" s="757"/>
      <c r="G163" s="755"/>
      <c r="H163" s="756"/>
      <c r="I163" s="756"/>
      <c r="J163" s="757"/>
      <c r="K163" s="755"/>
      <c r="L163" s="756"/>
      <c r="M163" s="756"/>
      <c r="N163" s="757"/>
      <c r="O163" s="755"/>
      <c r="P163" s="756"/>
      <c r="Q163" s="756"/>
      <c r="R163" s="757"/>
      <c r="S163" s="755"/>
      <c r="T163" s="756"/>
      <c r="U163" s="756"/>
      <c r="V163" s="757"/>
      <c r="W163" s="755"/>
      <c r="X163" s="756"/>
      <c r="Y163" s="756"/>
      <c r="Z163" s="757"/>
      <c r="AA163" s="755"/>
      <c r="AB163" s="756"/>
      <c r="AC163" s="756"/>
      <c r="AD163" s="757"/>
    </row>
    <row r="164" spans="2:30" x14ac:dyDescent="0.25">
      <c r="B164" s="754">
        <v>146</v>
      </c>
      <c r="C164" s="755"/>
      <c r="D164" s="756"/>
      <c r="E164" s="756"/>
      <c r="F164" s="757"/>
      <c r="G164" s="755"/>
      <c r="H164" s="756"/>
      <c r="I164" s="756"/>
      <c r="J164" s="757"/>
      <c r="K164" s="755"/>
      <c r="L164" s="756"/>
      <c r="M164" s="756"/>
      <c r="N164" s="757"/>
      <c r="O164" s="755"/>
      <c r="P164" s="756"/>
      <c r="Q164" s="756"/>
      <c r="R164" s="757"/>
      <c r="S164" s="755"/>
      <c r="T164" s="756"/>
      <c r="U164" s="756"/>
      <c r="V164" s="757"/>
      <c r="W164" s="755"/>
      <c r="X164" s="756"/>
      <c r="Y164" s="756"/>
      <c r="Z164" s="757"/>
      <c r="AA164" s="755"/>
      <c r="AB164" s="756"/>
      <c r="AC164" s="756"/>
      <c r="AD164" s="757"/>
    </row>
    <row r="165" spans="2:30" x14ac:dyDescent="0.25">
      <c r="B165" s="754">
        <v>147</v>
      </c>
      <c r="C165" s="755"/>
      <c r="D165" s="756"/>
      <c r="E165" s="756"/>
      <c r="F165" s="757"/>
      <c r="G165" s="755"/>
      <c r="H165" s="756"/>
      <c r="I165" s="756"/>
      <c r="J165" s="757"/>
      <c r="K165" s="755"/>
      <c r="L165" s="756"/>
      <c r="M165" s="756"/>
      <c r="N165" s="757"/>
      <c r="O165" s="755"/>
      <c r="P165" s="756"/>
      <c r="Q165" s="756"/>
      <c r="R165" s="757"/>
      <c r="S165" s="755"/>
      <c r="T165" s="756"/>
      <c r="U165" s="756"/>
      <c r="V165" s="757"/>
      <c r="W165" s="755"/>
      <c r="X165" s="756"/>
      <c r="Y165" s="756"/>
      <c r="Z165" s="757"/>
      <c r="AA165" s="755"/>
      <c r="AB165" s="756"/>
      <c r="AC165" s="756"/>
      <c r="AD165" s="757"/>
    </row>
    <row r="166" spans="2:30" x14ac:dyDescent="0.25">
      <c r="B166" s="754">
        <v>148</v>
      </c>
      <c r="C166" s="755"/>
      <c r="D166" s="756"/>
      <c r="E166" s="756"/>
      <c r="F166" s="757"/>
      <c r="G166" s="755"/>
      <c r="H166" s="756"/>
      <c r="I166" s="756"/>
      <c r="J166" s="757"/>
      <c r="K166" s="755"/>
      <c r="L166" s="756"/>
      <c r="M166" s="756"/>
      <c r="N166" s="757"/>
      <c r="O166" s="755"/>
      <c r="P166" s="756"/>
      <c r="Q166" s="756"/>
      <c r="R166" s="757"/>
      <c r="S166" s="755"/>
      <c r="T166" s="756"/>
      <c r="U166" s="756"/>
      <c r="V166" s="757"/>
      <c r="W166" s="755"/>
      <c r="X166" s="756"/>
      <c r="Y166" s="756"/>
      <c r="Z166" s="757"/>
      <c r="AA166" s="755"/>
      <c r="AB166" s="756"/>
      <c r="AC166" s="756"/>
      <c r="AD166" s="757"/>
    </row>
    <row r="167" spans="2:30" x14ac:dyDescent="0.25">
      <c r="B167" s="754">
        <v>149</v>
      </c>
      <c r="C167" s="755"/>
      <c r="D167" s="756"/>
      <c r="E167" s="756"/>
      <c r="F167" s="757"/>
      <c r="G167" s="755"/>
      <c r="H167" s="756"/>
      <c r="I167" s="756"/>
      <c r="J167" s="757"/>
      <c r="K167" s="755"/>
      <c r="L167" s="756"/>
      <c r="M167" s="756"/>
      <c r="N167" s="757"/>
      <c r="O167" s="755"/>
      <c r="P167" s="756"/>
      <c r="Q167" s="756"/>
      <c r="R167" s="757"/>
      <c r="S167" s="755"/>
      <c r="T167" s="756"/>
      <c r="U167" s="756"/>
      <c r="V167" s="757"/>
      <c r="W167" s="755"/>
      <c r="X167" s="756"/>
      <c r="Y167" s="756"/>
      <c r="Z167" s="757"/>
      <c r="AA167" s="755"/>
      <c r="AB167" s="756"/>
      <c r="AC167" s="756"/>
      <c r="AD167" s="757"/>
    </row>
    <row r="168" spans="2:30" x14ac:dyDescent="0.25">
      <c r="B168" s="754">
        <v>150</v>
      </c>
      <c r="C168" s="755"/>
      <c r="D168" s="756"/>
      <c r="E168" s="756"/>
      <c r="F168" s="757"/>
      <c r="G168" s="755"/>
      <c r="H168" s="756"/>
      <c r="I168" s="756"/>
      <c r="J168" s="757"/>
      <c r="K168" s="755"/>
      <c r="L168" s="756"/>
      <c r="M168" s="756"/>
      <c r="N168" s="757"/>
      <c r="O168" s="755"/>
      <c r="P168" s="756"/>
      <c r="Q168" s="756"/>
      <c r="R168" s="757"/>
      <c r="S168" s="755"/>
      <c r="T168" s="756"/>
      <c r="U168" s="756"/>
      <c r="V168" s="757"/>
      <c r="W168" s="755"/>
      <c r="X168" s="756"/>
      <c r="Y168" s="756"/>
      <c r="Z168" s="757"/>
      <c r="AA168" s="755"/>
      <c r="AB168" s="756"/>
      <c r="AC168" s="756"/>
      <c r="AD168" s="757"/>
    </row>
    <row r="169" spans="2:30" x14ac:dyDescent="0.25">
      <c r="B169" s="754">
        <v>151</v>
      </c>
      <c r="C169" s="755"/>
      <c r="D169" s="756"/>
      <c r="E169" s="756"/>
      <c r="F169" s="757"/>
      <c r="G169" s="755"/>
      <c r="H169" s="756"/>
      <c r="I169" s="756"/>
      <c r="J169" s="757"/>
      <c r="K169" s="755"/>
      <c r="L169" s="756"/>
      <c r="M169" s="756"/>
      <c r="N169" s="757"/>
      <c r="O169" s="755"/>
      <c r="P169" s="756"/>
      <c r="Q169" s="756"/>
      <c r="R169" s="757"/>
      <c r="S169" s="755"/>
      <c r="T169" s="756"/>
      <c r="U169" s="756"/>
      <c r="V169" s="757"/>
      <c r="W169" s="755"/>
      <c r="X169" s="756"/>
      <c r="Y169" s="756"/>
      <c r="Z169" s="757"/>
      <c r="AA169" s="755"/>
      <c r="AB169" s="756"/>
      <c r="AC169" s="756"/>
      <c r="AD169" s="757"/>
    </row>
    <row r="170" spans="2:30" x14ac:dyDescent="0.25">
      <c r="B170" s="754">
        <v>152</v>
      </c>
      <c r="C170" s="755"/>
      <c r="D170" s="756"/>
      <c r="E170" s="756"/>
      <c r="F170" s="757"/>
      <c r="G170" s="755"/>
      <c r="H170" s="756"/>
      <c r="I170" s="756"/>
      <c r="J170" s="757"/>
      <c r="K170" s="755"/>
      <c r="L170" s="756"/>
      <c r="M170" s="756"/>
      <c r="N170" s="757"/>
      <c r="O170" s="755"/>
      <c r="P170" s="756"/>
      <c r="Q170" s="756"/>
      <c r="R170" s="757"/>
      <c r="S170" s="755"/>
      <c r="T170" s="756"/>
      <c r="U170" s="756"/>
      <c r="V170" s="757"/>
      <c r="W170" s="755"/>
      <c r="X170" s="756"/>
      <c r="Y170" s="756"/>
      <c r="Z170" s="757"/>
      <c r="AA170" s="755"/>
      <c r="AB170" s="756"/>
      <c r="AC170" s="756"/>
      <c r="AD170" s="757"/>
    </row>
    <row r="171" spans="2:30" x14ac:dyDescent="0.25">
      <c r="B171" s="754">
        <v>153</v>
      </c>
      <c r="C171" s="755"/>
      <c r="D171" s="756"/>
      <c r="E171" s="756"/>
      <c r="F171" s="757"/>
      <c r="G171" s="755"/>
      <c r="H171" s="756"/>
      <c r="I171" s="756"/>
      <c r="J171" s="757"/>
      <c r="K171" s="755"/>
      <c r="L171" s="756"/>
      <c r="M171" s="756"/>
      <c r="N171" s="757"/>
      <c r="O171" s="755"/>
      <c r="P171" s="756"/>
      <c r="Q171" s="756"/>
      <c r="R171" s="757"/>
      <c r="S171" s="755"/>
      <c r="T171" s="756"/>
      <c r="U171" s="756"/>
      <c r="V171" s="757"/>
      <c r="W171" s="755"/>
      <c r="X171" s="756"/>
      <c r="Y171" s="756"/>
      <c r="Z171" s="757"/>
      <c r="AA171" s="755"/>
      <c r="AB171" s="756"/>
      <c r="AC171" s="756"/>
      <c r="AD171" s="757"/>
    </row>
    <row r="172" spans="2:30" x14ac:dyDescent="0.25">
      <c r="B172" s="754">
        <v>154</v>
      </c>
      <c r="C172" s="755"/>
      <c r="D172" s="756"/>
      <c r="E172" s="756"/>
      <c r="F172" s="757"/>
      <c r="G172" s="755"/>
      <c r="H172" s="756"/>
      <c r="I172" s="756"/>
      <c r="J172" s="757"/>
      <c r="K172" s="755"/>
      <c r="L172" s="756"/>
      <c r="M172" s="756"/>
      <c r="N172" s="757"/>
      <c r="O172" s="755"/>
      <c r="P172" s="756"/>
      <c r="Q172" s="756"/>
      <c r="R172" s="757"/>
      <c r="S172" s="755"/>
      <c r="T172" s="756"/>
      <c r="U172" s="756"/>
      <c r="V172" s="757"/>
      <c r="W172" s="755"/>
      <c r="X172" s="756"/>
      <c r="Y172" s="756"/>
      <c r="Z172" s="757"/>
      <c r="AA172" s="755"/>
      <c r="AB172" s="756"/>
      <c r="AC172" s="756"/>
      <c r="AD172" s="757"/>
    </row>
    <row r="173" spans="2:30" x14ac:dyDescent="0.25">
      <c r="B173" s="754">
        <v>155</v>
      </c>
      <c r="C173" s="755"/>
      <c r="D173" s="756"/>
      <c r="E173" s="756"/>
      <c r="F173" s="757"/>
      <c r="G173" s="755"/>
      <c r="H173" s="756"/>
      <c r="I173" s="756"/>
      <c r="J173" s="757"/>
      <c r="K173" s="755"/>
      <c r="L173" s="756"/>
      <c r="M173" s="756"/>
      <c r="N173" s="757"/>
      <c r="O173" s="755"/>
      <c r="P173" s="756"/>
      <c r="Q173" s="756"/>
      <c r="R173" s="757"/>
      <c r="S173" s="755"/>
      <c r="T173" s="756"/>
      <c r="U173" s="756"/>
      <c r="V173" s="757"/>
      <c r="W173" s="755"/>
      <c r="X173" s="756"/>
      <c r="Y173" s="756"/>
      <c r="Z173" s="757"/>
      <c r="AA173" s="755"/>
      <c r="AB173" s="756"/>
      <c r="AC173" s="756"/>
      <c r="AD173" s="757"/>
    </row>
    <row r="174" spans="2:30" x14ac:dyDescent="0.25">
      <c r="B174" s="754">
        <v>156</v>
      </c>
      <c r="C174" s="755"/>
      <c r="D174" s="756"/>
      <c r="E174" s="756"/>
      <c r="F174" s="757"/>
      <c r="G174" s="755"/>
      <c r="H174" s="756"/>
      <c r="I174" s="756"/>
      <c r="J174" s="757"/>
      <c r="K174" s="755"/>
      <c r="L174" s="756"/>
      <c r="M174" s="756"/>
      <c r="N174" s="757"/>
      <c r="O174" s="755"/>
      <c r="P174" s="756"/>
      <c r="Q174" s="756"/>
      <c r="R174" s="757"/>
      <c r="S174" s="755"/>
      <c r="T174" s="756"/>
      <c r="U174" s="756"/>
      <c r="V174" s="757"/>
      <c r="W174" s="755"/>
      <c r="X174" s="756"/>
      <c r="Y174" s="756"/>
      <c r="Z174" s="757"/>
      <c r="AA174" s="755"/>
      <c r="AB174" s="756"/>
      <c r="AC174" s="756"/>
      <c r="AD174" s="757"/>
    </row>
    <row r="175" spans="2:30" x14ac:dyDescent="0.25">
      <c r="B175" s="754">
        <v>157</v>
      </c>
      <c r="C175" s="755"/>
      <c r="D175" s="756"/>
      <c r="E175" s="756"/>
      <c r="F175" s="757"/>
      <c r="G175" s="755"/>
      <c r="H175" s="756"/>
      <c r="I175" s="756"/>
      <c r="J175" s="757"/>
      <c r="K175" s="755"/>
      <c r="L175" s="756"/>
      <c r="M175" s="756"/>
      <c r="N175" s="757"/>
      <c r="O175" s="755"/>
      <c r="P175" s="756"/>
      <c r="Q175" s="756"/>
      <c r="R175" s="757"/>
      <c r="S175" s="755"/>
      <c r="T175" s="756"/>
      <c r="U175" s="756"/>
      <c r="V175" s="757"/>
      <c r="W175" s="755"/>
      <c r="X175" s="756"/>
      <c r="Y175" s="756"/>
      <c r="Z175" s="757"/>
      <c r="AA175" s="755"/>
      <c r="AB175" s="756"/>
      <c r="AC175" s="756"/>
      <c r="AD175" s="757"/>
    </row>
    <row r="176" spans="2:30" x14ac:dyDescent="0.25">
      <c r="B176" s="754">
        <v>158</v>
      </c>
      <c r="C176" s="755"/>
      <c r="D176" s="756"/>
      <c r="E176" s="756"/>
      <c r="F176" s="757"/>
      <c r="G176" s="755"/>
      <c r="H176" s="756"/>
      <c r="I176" s="756"/>
      <c r="J176" s="757"/>
      <c r="K176" s="755"/>
      <c r="L176" s="756"/>
      <c r="M176" s="756"/>
      <c r="N176" s="757"/>
      <c r="O176" s="755"/>
      <c r="P176" s="756"/>
      <c r="Q176" s="756"/>
      <c r="R176" s="757"/>
      <c r="S176" s="755"/>
      <c r="T176" s="756"/>
      <c r="U176" s="756"/>
      <c r="V176" s="757"/>
      <c r="W176" s="755"/>
      <c r="X176" s="756"/>
      <c r="Y176" s="756"/>
      <c r="Z176" s="757"/>
      <c r="AA176" s="755"/>
      <c r="AB176" s="756"/>
      <c r="AC176" s="756"/>
      <c r="AD176" s="757"/>
    </row>
    <row r="177" spans="2:30" x14ac:dyDescent="0.25">
      <c r="B177" s="754">
        <v>159</v>
      </c>
      <c r="C177" s="755"/>
      <c r="D177" s="756"/>
      <c r="E177" s="756"/>
      <c r="F177" s="757"/>
      <c r="G177" s="755"/>
      <c r="H177" s="756"/>
      <c r="I177" s="756"/>
      <c r="J177" s="757"/>
      <c r="K177" s="755"/>
      <c r="L177" s="756"/>
      <c r="M177" s="756"/>
      <c r="N177" s="757"/>
      <c r="O177" s="755"/>
      <c r="P177" s="756"/>
      <c r="Q177" s="756"/>
      <c r="R177" s="757"/>
      <c r="S177" s="755"/>
      <c r="T177" s="756"/>
      <c r="U177" s="756"/>
      <c r="V177" s="757"/>
      <c r="W177" s="755"/>
      <c r="X177" s="756"/>
      <c r="Y177" s="756"/>
      <c r="Z177" s="757"/>
      <c r="AA177" s="755"/>
      <c r="AB177" s="756"/>
      <c r="AC177" s="756"/>
      <c r="AD177" s="757"/>
    </row>
    <row r="178" spans="2:30" x14ac:dyDescent="0.25">
      <c r="B178" s="754">
        <v>160</v>
      </c>
      <c r="C178" s="755"/>
      <c r="D178" s="756"/>
      <c r="E178" s="756"/>
      <c r="F178" s="757"/>
      <c r="G178" s="755"/>
      <c r="H178" s="756"/>
      <c r="I178" s="756"/>
      <c r="J178" s="757"/>
      <c r="K178" s="755"/>
      <c r="L178" s="756"/>
      <c r="M178" s="756"/>
      <c r="N178" s="757"/>
      <c r="O178" s="755"/>
      <c r="P178" s="756"/>
      <c r="Q178" s="756"/>
      <c r="R178" s="757"/>
      <c r="S178" s="755"/>
      <c r="T178" s="756"/>
      <c r="U178" s="756"/>
      <c r="V178" s="757"/>
      <c r="W178" s="755"/>
      <c r="X178" s="756"/>
      <c r="Y178" s="756"/>
      <c r="Z178" s="757"/>
      <c r="AA178" s="755"/>
      <c r="AB178" s="756"/>
      <c r="AC178" s="756"/>
      <c r="AD178" s="757"/>
    </row>
    <row r="179" spans="2:30" x14ac:dyDescent="0.25">
      <c r="B179" s="754">
        <v>161</v>
      </c>
      <c r="C179" s="755"/>
      <c r="D179" s="756"/>
      <c r="E179" s="756"/>
      <c r="F179" s="757"/>
      <c r="G179" s="755"/>
      <c r="H179" s="756"/>
      <c r="I179" s="756"/>
      <c r="J179" s="757"/>
      <c r="K179" s="755"/>
      <c r="L179" s="756"/>
      <c r="M179" s="756"/>
      <c r="N179" s="757"/>
      <c r="O179" s="755"/>
      <c r="P179" s="756"/>
      <c r="Q179" s="756"/>
      <c r="R179" s="757"/>
      <c r="S179" s="755"/>
      <c r="T179" s="756"/>
      <c r="U179" s="756"/>
      <c r="V179" s="757"/>
      <c r="W179" s="755"/>
      <c r="X179" s="756"/>
      <c r="Y179" s="756"/>
      <c r="Z179" s="757"/>
      <c r="AA179" s="755"/>
      <c r="AB179" s="756"/>
      <c r="AC179" s="756"/>
      <c r="AD179" s="757"/>
    </row>
    <row r="180" spans="2:30" x14ac:dyDescent="0.25">
      <c r="B180" s="754">
        <v>162</v>
      </c>
      <c r="C180" s="755"/>
      <c r="D180" s="756"/>
      <c r="E180" s="756"/>
      <c r="F180" s="757"/>
      <c r="G180" s="755"/>
      <c r="H180" s="756"/>
      <c r="I180" s="756"/>
      <c r="J180" s="757"/>
      <c r="K180" s="755"/>
      <c r="L180" s="756"/>
      <c r="M180" s="756"/>
      <c r="N180" s="757"/>
      <c r="O180" s="755"/>
      <c r="P180" s="756"/>
      <c r="Q180" s="756"/>
      <c r="R180" s="757"/>
      <c r="S180" s="755"/>
      <c r="T180" s="756"/>
      <c r="U180" s="756"/>
      <c r="V180" s="757"/>
      <c r="W180" s="755"/>
      <c r="X180" s="756"/>
      <c r="Y180" s="756"/>
      <c r="Z180" s="757"/>
      <c r="AA180" s="755"/>
      <c r="AB180" s="756"/>
      <c r="AC180" s="756"/>
      <c r="AD180" s="757"/>
    </row>
    <row r="181" spans="2:30" x14ac:dyDescent="0.25">
      <c r="B181" s="754">
        <v>163</v>
      </c>
      <c r="C181" s="755"/>
      <c r="D181" s="756"/>
      <c r="E181" s="756"/>
      <c r="F181" s="757"/>
      <c r="G181" s="755"/>
      <c r="H181" s="756"/>
      <c r="I181" s="756"/>
      <c r="J181" s="757"/>
      <c r="K181" s="755"/>
      <c r="L181" s="756"/>
      <c r="M181" s="756"/>
      <c r="N181" s="757"/>
      <c r="O181" s="755"/>
      <c r="P181" s="756"/>
      <c r="Q181" s="756"/>
      <c r="R181" s="757"/>
      <c r="S181" s="755"/>
      <c r="T181" s="756"/>
      <c r="U181" s="756"/>
      <c r="V181" s="757"/>
      <c r="W181" s="755"/>
      <c r="X181" s="756"/>
      <c r="Y181" s="756"/>
      <c r="Z181" s="757"/>
      <c r="AA181" s="755"/>
      <c r="AB181" s="756"/>
      <c r="AC181" s="756"/>
      <c r="AD181" s="757"/>
    </row>
    <row r="182" spans="2:30" x14ac:dyDescent="0.25">
      <c r="B182" s="754">
        <v>164</v>
      </c>
      <c r="C182" s="755"/>
      <c r="D182" s="756"/>
      <c r="E182" s="756"/>
      <c r="F182" s="757"/>
      <c r="G182" s="755"/>
      <c r="H182" s="756"/>
      <c r="I182" s="756"/>
      <c r="J182" s="757"/>
      <c r="K182" s="755"/>
      <c r="L182" s="756"/>
      <c r="M182" s="756"/>
      <c r="N182" s="757"/>
      <c r="O182" s="755"/>
      <c r="P182" s="756"/>
      <c r="Q182" s="756"/>
      <c r="R182" s="757"/>
      <c r="S182" s="755"/>
      <c r="T182" s="756"/>
      <c r="U182" s="756"/>
      <c r="V182" s="757"/>
      <c r="W182" s="755"/>
      <c r="X182" s="756"/>
      <c r="Y182" s="756"/>
      <c r="Z182" s="757"/>
      <c r="AA182" s="755"/>
      <c r="AB182" s="756"/>
      <c r="AC182" s="756"/>
      <c r="AD182" s="757"/>
    </row>
    <row r="183" spans="2:30" x14ac:dyDescent="0.25">
      <c r="B183" s="754">
        <v>165</v>
      </c>
      <c r="C183" s="755"/>
      <c r="D183" s="756"/>
      <c r="E183" s="756"/>
      <c r="F183" s="757"/>
      <c r="G183" s="755"/>
      <c r="H183" s="756"/>
      <c r="I183" s="756"/>
      <c r="J183" s="757"/>
      <c r="K183" s="755"/>
      <c r="L183" s="756"/>
      <c r="M183" s="756"/>
      <c r="N183" s="757"/>
      <c r="O183" s="755"/>
      <c r="P183" s="756"/>
      <c r="Q183" s="756"/>
      <c r="R183" s="757"/>
      <c r="S183" s="755"/>
      <c r="T183" s="756"/>
      <c r="U183" s="756"/>
      <c r="V183" s="757"/>
      <c r="W183" s="755"/>
      <c r="X183" s="756"/>
      <c r="Y183" s="756"/>
      <c r="Z183" s="757"/>
      <c r="AA183" s="755"/>
      <c r="AB183" s="756"/>
      <c r="AC183" s="756"/>
      <c r="AD183" s="757"/>
    </row>
    <row r="184" spans="2:30" x14ac:dyDescent="0.25">
      <c r="B184" s="754">
        <v>166</v>
      </c>
      <c r="C184" s="755"/>
      <c r="D184" s="756"/>
      <c r="E184" s="756"/>
      <c r="F184" s="757"/>
      <c r="G184" s="755"/>
      <c r="H184" s="756"/>
      <c r="I184" s="756"/>
      <c r="J184" s="757"/>
      <c r="K184" s="755"/>
      <c r="L184" s="756"/>
      <c r="M184" s="756"/>
      <c r="N184" s="757"/>
      <c r="O184" s="755"/>
      <c r="P184" s="756"/>
      <c r="Q184" s="756"/>
      <c r="R184" s="757"/>
      <c r="S184" s="755"/>
      <c r="T184" s="756"/>
      <c r="U184" s="756"/>
      <c r="V184" s="757"/>
      <c r="W184" s="755"/>
      <c r="X184" s="756"/>
      <c r="Y184" s="756"/>
      <c r="Z184" s="757"/>
      <c r="AA184" s="755"/>
      <c r="AB184" s="756"/>
      <c r="AC184" s="756"/>
      <c r="AD184" s="757"/>
    </row>
    <row r="185" spans="2:30" x14ac:dyDescent="0.25">
      <c r="B185" s="754">
        <v>167</v>
      </c>
      <c r="C185" s="755"/>
      <c r="D185" s="756"/>
      <c r="E185" s="756"/>
      <c r="F185" s="757"/>
      <c r="G185" s="755"/>
      <c r="H185" s="756"/>
      <c r="I185" s="756"/>
      <c r="J185" s="757"/>
      <c r="K185" s="755"/>
      <c r="L185" s="756"/>
      <c r="M185" s="756"/>
      <c r="N185" s="757"/>
      <c r="O185" s="755"/>
      <c r="P185" s="756"/>
      <c r="Q185" s="756"/>
      <c r="R185" s="757"/>
      <c r="S185" s="755"/>
      <c r="T185" s="756"/>
      <c r="U185" s="756"/>
      <c r="V185" s="757"/>
      <c r="W185" s="755"/>
      <c r="X185" s="756"/>
      <c r="Y185" s="756"/>
      <c r="Z185" s="757"/>
      <c r="AA185" s="755"/>
      <c r="AB185" s="756"/>
      <c r="AC185" s="756"/>
      <c r="AD185" s="757"/>
    </row>
    <row r="186" spans="2:30" x14ac:dyDescent="0.25">
      <c r="B186" s="754">
        <v>168</v>
      </c>
      <c r="C186" s="755"/>
      <c r="D186" s="756"/>
      <c r="E186" s="756"/>
      <c r="F186" s="757"/>
      <c r="G186" s="755"/>
      <c r="H186" s="756"/>
      <c r="I186" s="756"/>
      <c r="J186" s="757"/>
      <c r="K186" s="755"/>
      <c r="L186" s="756"/>
      <c r="M186" s="756"/>
      <c r="N186" s="757"/>
      <c r="O186" s="755"/>
      <c r="P186" s="756"/>
      <c r="Q186" s="756"/>
      <c r="R186" s="757"/>
      <c r="S186" s="755"/>
      <c r="T186" s="756"/>
      <c r="U186" s="756"/>
      <c r="V186" s="757"/>
      <c r="W186" s="755"/>
      <c r="X186" s="756"/>
      <c r="Y186" s="756"/>
      <c r="Z186" s="757"/>
      <c r="AA186" s="755"/>
      <c r="AB186" s="756"/>
      <c r="AC186" s="756"/>
      <c r="AD186" s="757"/>
    </row>
    <row r="187" spans="2:30" x14ac:dyDescent="0.25">
      <c r="B187" s="754">
        <v>169</v>
      </c>
      <c r="C187" s="755"/>
      <c r="D187" s="756"/>
      <c r="E187" s="756"/>
      <c r="F187" s="757"/>
      <c r="G187" s="755"/>
      <c r="H187" s="756"/>
      <c r="I187" s="756"/>
      <c r="J187" s="757"/>
      <c r="K187" s="755"/>
      <c r="L187" s="756"/>
      <c r="M187" s="756"/>
      <c r="N187" s="757"/>
      <c r="O187" s="755"/>
      <c r="P187" s="756"/>
      <c r="Q187" s="756"/>
      <c r="R187" s="757"/>
      <c r="S187" s="755"/>
      <c r="T187" s="756"/>
      <c r="U187" s="756"/>
      <c r="V187" s="757"/>
      <c r="W187" s="755"/>
      <c r="X187" s="756"/>
      <c r="Y187" s="756"/>
      <c r="Z187" s="757"/>
      <c r="AA187" s="755"/>
      <c r="AB187" s="756"/>
      <c r="AC187" s="756"/>
      <c r="AD187" s="757"/>
    </row>
    <row r="188" spans="2:30" x14ac:dyDescent="0.25">
      <c r="B188" s="754">
        <v>170</v>
      </c>
      <c r="C188" s="755"/>
      <c r="D188" s="756"/>
      <c r="E188" s="756"/>
      <c r="F188" s="757"/>
      <c r="G188" s="755"/>
      <c r="H188" s="756"/>
      <c r="I188" s="756"/>
      <c r="J188" s="757"/>
      <c r="K188" s="755"/>
      <c r="L188" s="756"/>
      <c r="M188" s="756"/>
      <c r="N188" s="757"/>
      <c r="O188" s="755"/>
      <c r="P188" s="756"/>
      <c r="Q188" s="756"/>
      <c r="R188" s="757"/>
      <c r="S188" s="755"/>
      <c r="T188" s="756"/>
      <c r="U188" s="756"/>
      <c r="V188" s="757"/>
      <c r="W188" s="755"/>
      <c r="X188" s="756"/>
      <c r="Y188" s="756"/>
      <c r="Z188" s="757"/>
      <c r="AA188" s="755"/>
      <c r="AB188" s="756"/>
      <c r="AC188" s="756"/>
      <c r="AD188" s="757"/>
    </row>
    <row r="189" spans="2:30" x14ac:dyDescent="0.25">
      <c r="B189" s="754">
        <v>171</v>
      </c>
      <c r="C189" s="755"/>
      <c r="D189" s="756"/>
      <c r="E189" s="756"/>
      <c r="F189" s="757"/>
      <c r="G189" s="755"/>
      <c r="H189" s="756"/>
      <c r="I189" s="756"/>
      <c r="J189" s="757"/>
      <c r="K189" s="755"/>
      <c r="L189" s="756"/>
      <c r="M189" s="756"/>
      <c r="N189" s="757"/>
      <c r="O189" s="755"/>
      <c r="P189" s="756"/>
      <c r="Q189" s="756"/>
      <c r="R189" s="757"/>
      <c r="S189" s="755"/>
      <c r="T189" s="756"/>
      <c r="U189" s="756"/>
      <c r="V189" s="757"/>
      <c r="W189" s="755"/>
      <c r="X189" s="756"/>
      <c r="Y189" s="756"/>
      <c r="Z189" s="757"/>
      <c r="AA189" s="755"/>
      <c r="AB189" s="756"/>
      <c r="AC189" s="756"/>
      <c r="AD189" s="757"/>
    </row>
    <row r="190" spans="2:30" x14ac:dyDescent="0.25">
      <c r="B190" s="754">
        <v>172</v>
      </c>
      <c r="C190" s="755"/>
      <c r="D190" s="756"/>
      <c r="E190" s="756"/>
      <c r="F190" s="757"/>
      <c r="G190" s="755"/>
      <c r="H190" s="756"/>
      <c r="I190" s="756"/>
      <c r="J190" s="757"/>
      <c r="K190" s="755"/>
      <c r="L190" s="756"/>
      <c r="M190" s="756"/>
      <c r="N190" s="757"/>
      <c r="O190" s="755"/>
      <c r="P190" s="756"/>
      <c r="Q190" s="756"/>
      <c r="R190" s="757"/>
      <c r="S190" s="755"/>
      <c r="T190" s="756"/>
      <c r="U190" s="756"/>
      <c r="V190" s="757"/>
      <c r="W190" s="755"/>
      <c r="X190" s="756"/>
      <c r="Y190" s="756"/>
      <c r="Z190" s="757"/>
      <c r="AA190" s="755"/>
      <c r="AB190" s="756"/>
      <c r="AC190" s="756"/>
      <c r="AD190" s="757"/>
    </row>
    <row r="191" spans="2:30" x14ac:dyDescent="0.25">
      <c r="B191" s="754">
        <v>173</v>
      </c>
      <c r="C191" s="755"/>
      <c r="D191" s="756"/>
      <c r="E191" s="756"/>
      <c r="F191" s="757"/>
      <c r="G191" s="755"/>
      <c r="H191" s="756"/>
      <c r="I191" s="756"/>
      <c r="J191" s="757"/>
      <c r="K191" s="755"/>
      <c r="L191" s="756"/>
      <c r="M191" s="756"/>
      <c r="N191" s="757"/>
      <c r="O191" s="755"/>
      <c r="P191" s="756"/>
      <c r="Q191" s="756"/>
      <c r="R191" s="757"/>
      <c r="S191" s="755"/>
      <c r="T191" s="756"/>
      <c r="U191" s="756"/>
      <c r="V191" s="757"/>
      <c r="W191" s="755"/>
      <c r="X191" s="756"/>
      <c r="Y191" s="756"/>
      <c r="Z191" s="757"/>
      <c r="AA191" s="755"/>
      <c r="AB191" s="756"/>
      <c r="AC191" s="756"/>
      <c r="AD191" s="757"/>
    </row>
    <row r="192" spans="2:30" x14ac:dyDescent="0.25">
      <c r="B192" s="754">
        <v>174</v>
      </c>
      <c r="C192" s="755"/>
      <c r="D192" s="756"/>
      <c r="E192" s="756"/>
      <c r="F192" s="757"/>
      <c r="G192" s="755"/>
      <c r="H192" s="756"/>
      <c r="I192" s="756"/>
      <c r="J192" s="757"/>
      <c r="K192" s="755"/>
      <c r="L192" s="756"/>
      <c r="M192" s="756"/>
      <c r="N192" s="757"/>
      <c r="O192" s="755"/>
      <c r="P192" s="756"/>
      <c r="Q192" s="756"/>
      <c r="R192" s="757"/>
      <c r="S192" s="755"/>
      <c r="T192" s="756"/>
      <c r="U192" s="756"/>
      <c r="V192" s="757"/>
      <c r="W192" s="755"/>
      <c r="X192" s="756"/>
      <c r="Y192" s="756"/>
      <c r="Z192" s="757"/>
      <c r="AA192" s="755"/>
      <c r="AB192" s="756"/>
      <c r="AC192" s="756"/>
      <c r="AD192" s="757"/>
    </row>
    <row r="193" spans="2:30" x14ac:dyDescent="0.25">
      <c r="B193" s="754">
        <v>175</v>
      </c>
      <c r="C193" s="755"/>
      <c r="D193" s="756"/>
      <c r="E193" s="756"/>
      <c r="F193" s="757"/>
      <c r="G193" s="755"/>
      <c r="H193" s="756"/>
      <c r="I193" s="756"/>
      <c r="J193" s="757"/>
      <c r="K193" s="755"/>
      <c r="L193" s="756"/>
      <c r="M193" s="756"/>
      <c r="N193" s="757"/>
      <c r="O193" s="755"/>
      <c r="P193" s="756"/>
      <c r="Q193" s="756"/>
      <c r="R193" s="757"/>
      <c r="S193" s="755"/>
      <c r="T193" s="756"/>
      <c r="U193" s="756"/>
      <c r="V193" s="757"/>
      <c r="W193" s="755"/>
      <c r="X193" s="756"/>
      <c r="Y193" s="756"/>
      <c r="Z193" s="757"/>
      <c r="AA193" s="755"/>
      <c r="AB193" s="756"/>
      <c r="AC193" s="756"/>
      <c r="AD193" s="757"/>
    </row>
    <row r="194" spans="2:30" x14ac:dyDescent="0.25">
      <c r="B194" s="754">
        <v>176</v>
      </c>
      <c r="C194" s="755"/>
      <c r="D194" s="756"/>
      <c r="E194" s="756"/>
      <c r="F194" s="757"/>
      <c r="G194" s="755"/>
      <c r="H194" s="756"/>
      <c r="I194" s="756"/>
      <c r="J194" s="757"/>
      <c r="K194" s="755"/>
      <c r="L194" s="756"/>
      <c r="M194" s="756"/>
      <c r="N194" s="757"/>
      <c r="O194" s="755"/>
      <c r="P194" s="756"/>
      <c r="Q194" s="756"/>
      <c r="R194" s="757"/>
      <c r="S194" s="755"/>
      <c r="T194" s="756"/>
      <c r="U194" s="756"/>
      <c r="V194" s="757"/>
      <c r="W194" s="755"/>
      <c r="X194" s="756"/>
      <c r="Y194" s="756"/>
      <c r="Z194" s="757"/>
      <c r="AA194" s="755"/>
      <c r="AB194" s="756"/>
      <c r="AC194" s="756"/>
      <c r="AD194" s="757"/>
    </row>
    <row r="195" spans="2:30" x14ac:dyDescent="0.25">
      <c r="B195" s="754">
        <v>177</v>
      </c>
      <c r="C195" s="755"/>
      <c r="D195" s="756"/>
      <c r="E195" s="756"/>
      <c r="F195" s="757"/>
      <c r="G195" s="755"/>
      <c r="H195" s="756"/>
      <c r="I195" s="756"/>
      <c r="J195" s="757"/>
      <c r="K195" s="755"/>
      <c r="L195" s="756"/>
      <c r="M195" s="756"/>
      <c r="N195" s="757"/>
      <c r="O195" s="755"/>
      <c r="P195" s="756"/>
      <c r="Q195" s="756"/>
      <c r="R195" s="757"/>
      <c r="S195" s="755"/>
      <c r="T195" s="756"/>
      <c r="U195" s="756"/>
      <c r="V195" s="757"/>
      <c r="W195" s="755"/>
      <c r="X195" s="756"/>
      <c r="Y195" s="756"/>
      <c r="Z195" s="757"/>
      <c r="AA195" s="755"/>
      <c r="AB195" s="756"/>
      <c r="AC195" s="756"/>
      <c r="AD195" s="757"/>
    </row>
    <row r="196" spans="2:30" x14ac:dyDescent="0.25">
      <c r="B196" s="754">
        <v>178</v>
      </c>
      <c r="C196" s="755"/>
      <c r="D196" s="756"/>
      <c r="E196" s="756"/>
      <c r="F196" s="757"/>
      <c r="G196" s="755"/>
      <c r="H196" s="756"/>
      <c r="I196" s="756"/>
      <c r="J196" s="757"/>
      <c r="K196" s="755"/>
      <c r="L196" s="756"/>
      <c r="M196" s="756"/>
      <c r="N196" s="757"/>
      <c r="O196" s="755"/>
      <c r="P196" s="756"/>
      <c r="Q196" s="756"/>
      <c r="R196" s="757"/>
      <c r="S196" s="755"/>
      <c r="T196" s="756"/>
      <c r="U196" s="756"/>
      <c r="V196" s="757"/>
      <c r="W196" s="755"/>
      <c r="X196" s="756"/>
      <c r="Y196" s="756"/>
      <c r="Z196" s="757"/>
      <c r="AA196" s="755"/>
      <c r="AB196" s="756"/>
      <c r="AC196" s="756"/>
      <c r="AD196" s="757"/>
    </row>
    <row r="197" spans="2:30" x14ac:dyDescent="0.25">
      <c r="B197" s="754">
        <v>179</v>
      </c>
      <c r="C197" s="755"/>
      <c r="D197" s="756"/>
      <c r="E197" s="756"/>
      <c r="F197" s="757"/>
      <c r="G197" s="755"/>
      <c r="H197" s="756"/>
      <c r="I197" s="756"/>
      <c r="J197" s="757"/>
      <c r="K197" s="755"/>
      <c r="L197" s="756"/>
      <c r="M197" s="756"/>
      <c r="N197" s="757"/>
      <c r="O197" s="755"/>
      <c r="P197" s="756"/>
      <c r="Q197" s="756"/>
      <c r="R197" s="757"/>
      <c r="S197" s="755"/>
      <c r="T197" s="756"/>
      <c r="U197" s="756"/>
      <c r="V197" s="757"/>
      <c r="W197" s="755"/>
      <c r="X197" s="756"/>
      <c r="Y197" s="756"/>
      <c r="Z197" s="757"/>
      <c r="AA197" s="755"/>
      <c r="AB197" s="756"/>
      <c r="AC197" s="756"/>
      <c r="AD197" s="757"/>
    </row>
    <row r="198" spans="2:30" x14ac:dyDescent="0.25">
      <c r="B198" s="754">
        <v>180</v>
      </c>
      <c r="C198" s="755"/>
      <c r="D198" s="756"/>
      <c r="E198" s="756"/>
      <c r="F198" s="757"/>
      <c r="G198" s="755"/>
      <c r="H198" s="756"/>
      <c r="I198" s="756"/>
      <c r="J198" s="757"/>
      <c r="K198" s="755"/>
      <c r="L198" s="756"/>
      <c r="M198" s="756"/>
      <c r="N198" s="757"/>
      <c r="O198" s="755"/>
      <c r="P198" s="756"/>
      <c r="Q198" s="756"/>
      <c r="R198" s="757"/>
      <c r="S198" s="755"/>
      <c r="T198" s="756"/>
      <c r="U198" s="756"/>
      <c r="V198" s="757"/>
      <c r="W198" s="755"/>
      <c r="X198" s="756"/>
      <c r="Y198" s="756"/>
      <c r="Z198" s="757"/>
      <c r="AA198" s="755"/>
      <c r="AB198" s="756"/>
      <c r="AC198" s="756"/>
      <c r="AD198" s="757"/>
    </row>
    <row r="199" spans="2:30" x14ac:dyDescent="0.25">
      <c r="B199" s="754">
        <v>181</v>
      </c>
      <c r="C199" s="755"/>
      <c r="D199" s="756"/>
      <c r="E199" s="756"/>
      <c r="F199" s="757"/>
      <c r="G199" s="755"/>
      <c r="H199" s="756"/>
      <c r="I199" s="756"/>
      <c r="J199" s="757"/>
      <c r="K199" s="755"/>
      <c r="L199" s="756"/>
      <c r="M199" s="756"/>
      <c r="N199" s="757"/>
      <c r="O199" s="755"/>
      <c r="P199" s="756"/>
      <c r="Q199" s="756"/>
      <c r="R199" s="757"/>
      <c r="S199" s="755"/>
      <c r="T199" s="756"/>
      <c r="U199" s="756"/>
      <c r="V199" s="757"/>
      <c r="W199" s="755"/>
      <c r="X199" s="756"/>
      <c r="Y199" s="756"/>
      <c r="Z199" s="757"/>
      <c r="AA199" s="755"/>
      <c r="AB199" s="756"/>
      <c r="AC199" s="756"/>
      <c r="AD199" s="757"/>
    </row>
    <row r="200" spans="2:30" x14ac:dyDescent="0.25">
      <c r="B200" s="754">
        <v>182</v>
      </c>
      <c r="C200" s="755"/>
      <c r="D200" s="756"/>
      <c r="E200" s="756"/>
      <c r="F200" s="757"/>
      <c r="G200" s="755"/>
      <c r="H200" s="756"/>
      <c r="I200" s="756"/>
      <c r="J200" s="757"/>
      <c r="K200" s="755"/>
      <c r="L200" s="756"/>
      <c r="M200" s="756"/>
      <c r="N200" s="757"/>
      <c r="O200" s="755"/>
      <c r="P200" s="756"/>
      <c r="Q200" s="756"/>
      <c r="R200" s="757"/>
      <c r="S200" s="755"/>
      <c r="T200" s="756"/>
      <c r="U200" s="756"/>
      <c r="V200" s="757"/>
      <c r="W200" s="755"/>
      <c r="X200" s="756"/>
      <c r="Y200" s="756"/>
      <c r="Z200" s="757"/>
      <c r="AA200" s="755"/>
      <c r="AB200" s="756"/>
      <c r="AC200" s="756"/>
      <c r="AD200" s="757"/>
    </row>
    <row r="201" spans="2:30" x14ac:dyDescent="0.25">
      <c r="B201" s="754">
        <v>183</v>
      </c>
      <c r="C201" s="755"/>
      <c r="D201" s="756"/>
      <c r="E201" s="756"/>
      <c r="F201" s="757"/>
      <c r="G201" s="755"/>
      <c r="H201" s="756"/>
      <c r="I201" s="756"/>
      <c r="J201" s="757"/>
      <c r="K201" s="755"/>
      <c r="L201" s="756"/>
      <c r="M201" s="756"/>
      <c r="N201" s="757"/>
      <c r="O201" s="755"/>
      <c r="P201" s="756"/>
      <c r="Q201" s="756"/>
      <c r="R201" s="757"/>
      <c r="S201" s="755"/>
      <c r="T201" s="756"/>
      <c r="U201" s="756"/>
      <c r="V201" s="757"/>
      <c r="W201" s="755"/>
      <c r="X201" s="756"/>
      <c r="Y201" s="756"/>
      <c r="Z201" s="757"/>
      <c r="AA201" s="755"/>
      <c r="AB201" s="756"/>
      <c r="AC201" s="756"/>
      <c r="AD201" s="757"/>
    </row>
    <row r="202" spans="2:30" x14ac:dyDescent="0.25">
      <c r="B202" s="754">
        <v>184</v>
      </c>
      <c r="C202" s="755"/>
      <c r="D202" s="756"/>
      <c r="E202" s="756"/>
      <c r="F202" s="757"/>
      <c r="G202" s="755"/>
      <c r="H202" s="756"/>
      <c r="I202" s="756"/>
      <c r="J202" s="757"/>
      <c r="K202" s="755"/>
      <c r="L202" s="756"/>
      <c r="M202" s="756"/>
      <c r="N202" s="757"/>
      <c r="O202" s="755"/>
      <c r="P202" s="756"/>
      <c r="Q202" s="756"/>
      <c r="R202" s="757"/>
      <c r="S202" s="755"/>
      <c r="T202" s="756"/>
      <c r="U202" s="756"/>
      <c r="V202" s="757"/>
      <c r="W202" s="755"/>
      <c r="X202" s="756"/>
      <c r="Y202" s="756"/>
      <c r="Z202" s="757"/>
      <c r="AA202" s="755"/>
      <c r="AB202" s="756"/>
      <c r="AC202" s="756"/>
      <c r="AD202" s="757"/>
    </row>
    <row r="203" spans="2:30" x14ac:dyDescent="0.25">
      <c r="B203" s="754">
        <v>185</v>
      </c>
      <c r="C203" s="755"/>
      <c r="D203" s="756"/>
      <c r="E203" s="756"/>
      <c r="F203" s="757"/>
      <c r="G203" s="755"/>
      <c r="H203" s="756"/>
      <c r="I203" s="756"/>
      <c r="J203" s="757"/>
      <c r="K203" s="755"/>
      <c r="L203" s="756"/>
      <c r="M203" s="756"/>
      <c r="N203" s="757"/>
      <c r="O203" s="755"/>
      <c r="P203" s="756"/>
      <c r="Q203" s="756"/>
      <c r="R203" s="757"/>
      <c r="S203" s="755"/>
      <c r="T203" s="756"/>
      <c r="U203" s="756"/>
      <c r="V203" s="757"/>
      <c r="W203" s="755"/>
      <c r="X203" s="756"/>
      <c r="Y203" s="756"/>
      <c r="Z203" s="757"/>
      <c r="AA203" s="755"/>
      <c r="AB203" s="756"/>
      <c r="AC203" s="756"/>
      <c r="AD203" s="757"/>
    </row>
    <row r="204" spans="2:30" x14ac:dyDescent="0.25">
      <c r="B204" s="754">
        <v>186</v>
      </c>
      <c r="C204" s="755"/>
      <c r="D204" s="756"/>
      <c r="E204" s="756"/>
      <c r="F204" s="757"/>
      <c r="G204" s="755"/>
      <c r="H204" s="756"/>
      <c r="I204" s="756"/>
      <c r="J204" s="757"/>
      <c r="K204" s="755"/>
      <c r="L204" s="756"/>
      <c r="M204" s="756"/>
      <c r="N204" s="757"/>
      <c r="O204" s="755"/>
      <c r="P204" s="756"/>
      <c r="Q204" s="756"/>
      <c r="R204" s="757"/>
      <c r="S204" s="755"/>
      <c r="T204" s="756"/>
      <c r="U204" s="756"/>
      <c r="V204" s="757"/>
      <c r="W204" s="755"/>
      <c r="X204" s="756"/>
      <c r="Y204" s="756"/>
      <c r="Z204" s="757"/>
      <c r="AA204" s="755"/>
      <c r="AB204" s="756"/>
      <c r="AC204" s="756"/>
      <c r="AD204" s="757"/>
    </row>
    <row r="205" spans="2:30" x14ac:dyDescent="0.25">
      <c r="B205" s="754">
        <v>187</v>
      </c>
      <c r="C205" s="755"/>
      <c r="D205" s="756"/>
      <c r="E205" s="756"/>
      <c r="F205" s="757"/>
      <c r="G205" s="755"/>
      <c r="H205" s="756"/>
      <c r="I205" s="756"/>
      <c r="J205" s="757"/>
      <c r="K205" s="755"/>
      <c r="L205" s="756"/>
      <c r="M205" s="756"/>
      <c r="N205" s="757"/>
      <c r="O205" s="755"/>
      <c r="P205" s="756"/>
      <c r="Q205" s="756"/>
      <c r="R205" s="757"/>
      <c r="S205" s="755"/>
      <c r="T205" s="756"/>
      <c r="U205" s="756"/>
      <c r="V205" s="757"/>
      <c r="W205" s="755"/>
      <c r="X205" s="756"/>
      <c r="Y205" s="756"/>
      <c r="Z205" s="757"/>
      <c r="AA205" s="755"/>
      <c r="AB205" s="756"/>
      <c r="AC205" s="756"/>
      <c r="AD205" s="757"/>
    </row>
    <row r="206" spans="2:30" x14ac:dyDescent="0.25">
      <c r="B206" s="754">
        <v>188</v>
      </c>
      <c r="C206" s="755"/>
      <c r="D206" s="756"/>
      <c r="E206" s="756"/>
      <c r="F206" s="757"/>
      <c r="G206" s="755"/>
      <c r="H206" s="756"/>
      <c r="I206" s="756"/>
      <c r="J206" s="757"/>
      <c r="K206" s="755"/>
      <c r="L206" s="756"/>
      <c r="M206" s="756"/>
      <c r="N206" s="757"/>
      <c r="O206" s="755"/>
      <c r="P206" s="756"/>
      <c r="Q206" s="756"/>
      <c r="R206" s="757"/>
      <c r="S206" s="755"/>
      <c r="T206" s="756"/>
      <c r="U206" s="756"/>
      <c r="V206" s="757"/>
      <c r="W206" s="755"/>
      <c r="X206" s="756"/>
      <c r="Y206" s="756"/>
      <c r="Z206" s="757"/>
      <c r="AA206" s="755"/>
      <c r="AB206" s="756"/>
      <c r="AC206" s="756"/>
      <c r="AD206" s="757"/>
    </row>
    <row r="207" spans="2:30" x14ac:dyDescent="0.25">
      <c r="B207" s="754">
        <v>189</v>
      </c>
      <c r="C207" s="755"/>
      <c r="D207" s="756"/>
      <c r="E207" s="756"/>
      <c r="F207" s="757"/>
      <c r="G207" s="755"/>
      <c r="H207" s="756"/>
      <c r="I207" s="756"/>
      <c r="J207" s="757"/>
      <c r="K207" s="755"/>
      <c r="L207" s="756"/>
      <c r="M207" s="756"/>
      <c r="N207" s="757"/>
      <c r="O207" s="755"/>
      <c r="P207" s="756"/>
      <c r="Q207" s="756"/>
      <c r="R207" s="757"/>
      <c r="S207" s="755"/>
      <c r="T207" s="756"/>
      <c r="U207" s="756"/>
      <c r="V207" s="757"/>
      <c r="W207" s="755"/>
      <c r="X207" s="756"/>
      <c r="Y207" s="756"/>
      <c r="Z207" s="757"/>
      <c r="AA207" s="755"/>
      <c r="AB207" s="756"/>
      <c r="AC207" s="756"/>
      <c r="AD207" s="757"/>
    </row>
    <row r="208" spans="2:30" x14ac:dyDescent="0.25">
      <c r="B208" s="754">
        <v>190</v>
      </c>
      <c r="C208" s="755"/>
      <c r="D208" s="756"/>
      <c r="E208" s="756"/>
      <c r="F208" s="757"/>
      <c r="G208" s="755"/>
      <c r="H208" s="756"/>
      <c r="I208" s="756"/>
      <c r="J208" s="757"/>
      <c r="K208" s="755"/>
      <c r="L208" s="756"/>
      <c r="M208" s="756"/>
      <c r="N208" s="757"/>
      <c r="O208" s="755"/>
      <c r="P208" s="756"/>
      <c r="Q208" s="756"/>
      <c r="R208" s="757"/>
      <c r="S208" s="755"/>
      <c r="T208" s="756"/>
      <c r="U208" s="756"/>
      <c r="V208" s="757"/>
      <c r="W208" s="755"/>
      <c r="X208" s="756"/>
      <c r="Y208" s="756"/>
      <c r="Z208" s="757"/>
      <c r="AA208" s="755"/>
      <c r="AB208" s="756"/>
      <c r="AC208" s="756"/>
      <c r="AD208" s="757"/>
    </row>
    <row r="209" spans="2:30" x14ac:dyDescent="0.25">
      <c r="B209" s="754">
        <v>191</v>
      </c>
      <c r="C209" s="755"/>
      <c r="D209" s="756"/>
      <c r="E209" s="756"/>
      <c r="F209" s="757"/>
      <c r="G209" s="755"/>
      <c r="H209" s="756"/>
      <c r="I209" s="756"/>
      <c r="J209" s="757"/>
      <c r="K209" s="755"/>
      <c r="L209" s="756"/>
      <c r="M209" s="756"/>
      <c r="N209" s="757"/>
      <c r="O209" s="755"/>
      <c r="P209" s="756"/>
      <c r="Q209" s="756"/>
      <c r="R209" s="757"/>
      <c r="S209" s="755"/>
      <c r="T209" s="756"/>
      <c r="U209" s="756"/>
      <c r="V209" s="757"/>
      <c r="W209" s="755"/>
      <c r="X209" s="756"/>
      <c r="Y209" s="756"/>
      <c r="Z209" s="757"/>
      <c r="AA209" s="755"/>
      <c r="AB209" s="756"/>
      <c r="AC209" s="756"/>
      <c r="AD209" s="757"/>
    </row>
    <row r="210" spans="2:30" x14ac:dyDescent="0.25">
      <c r="B210" s="754">
        <v>192</v>
      </c>
      <c r="C210" s="755"/>
      <c r="D210" s="756"/>
      <c r="E210" s="756"/>
      <c r="F210" s="757"/>
      <c r="G210" s="755"/>
      <c r="H210" s="756"/>
      <c r="I210" s="756"/>
      <c r="J210" s="757"/>
      <c r="K210" s="755"/>
      <c r="L210" s="756"/>
      <c r="M210" s="756"/>
      <c r="N210" s="757"/>
      <c r="O210" s="755"/>
      <c r="P210" s="756"/>
      <c r="Q210" s="756"/>
      <c r="R210" s="757"/>
      <c r="S210" s="755"/>
      <c r="T210" s="756"/>
      <c r="U210" s="756"/>
      <c r="V210" s="757"/>
      <c r="W210" s="755"/>
      <c r="X210" s="756"/>
      <c r="Y210" s="756"/>
      <c r="Z210" s="757"/>
      <c r="AA210" s="755"/>
      <c r="AB210" s="756"/>
      <c r="AC210" s="756"/>
      <c r="AD210" s="757"/>
    </row>
    <row r="211" spans="2:30" x14ac:dyDescent="0.25">
      <c r="B211" s="754">
        <v>193</v>
      </c>
      <c r="C211" s="755"/>
      <c r="D211" s="756"/>
      <c r="E211" s="756"/>
      <c r="F211" s="757"/>
      <c r="G211" s="755"/>
      <c r="H211" s="756"/>
      <c r="I211" s="756"/>
      <c r="J211" s="757"/>
      <c r="K211" s="755"/>
      <c r="L211" s="756"/>
      <c r="M211" s="756"/>
      <c r="N211" s="757"/>
      <c r="O211" s="755"/>
      <c r="P211" s="756"/>
      <c r="Q211" s="756"/>
      <c r="R211" s="757"/>
      <c r="S211" s="755"/>
      <c r="T211" s="756"/>
      <c r="U211" s="756"/>
      <c r="V211" s="757"/>
      <c r="W211" s="755"/>
      <c r="X211" s="756"/>
      <c r="Y211" s="756"/>
      <c r="Z211" s="757"/>
      <c r="AA211" s="755"/>
      <c r="AB211" s="756"/>
      <c r="AC211" s="756"/>
      <c r="AD211" s="757"/>
    </row>
    <row r="212" spans="2:30" x14ac:dyDescent="0.25">
      <c r="B212" s="754">
        <v>194</v>
      </c>
      <c r="C212" s="755"/>
      <c r="D212" s="756"/>
      <c r="E212" s="756"/>
      <c r="F212" s="757"/>
      <c r="G212" s="755"/>
      <c r="H212" s="756"/>
      <c r="I212" s="756"/>
      <c r="J212" s="757"/>
      <c r="K212" s="755"/>
      <c r="L212" s="756"/>
      <c r="M212" s="756"/>
      <c r="N212" s="757"/>
      <c r="O212" s="755"/>
      <c r="P212" s="756"/>
      <c r="Q212" s="756"/>
      <c r="R212" s="757"/>
      <c r="S212" s="755"/>
      <c r="T212" s="756"/>
      <c r="U212" s="756"/>
      <c r="V212" s="757"/>
      <c r="W212" s="755"/>
      <c r="X212" s="756"/>
      <c r="Y212" s="756"/>
      <c r="Z212" s="757"/>
      <c r="AA212" s="755"/>
      <c r="AB212" s="756"/>
      <c r="AC212" s="756"/>
      <c r="AD212" s="757"/>
    </row>
    <row r="213" spans="2:30" x14ac:dyDescent="0.25">
      <c r="B213" s="754">
        <v>195</v>
      </c>
      <c r="C213" s="755"/>
      <c r="D213" s="756"/>
      <c r="E213" s="756"/>
      <c r="F213" s="757"/>
      <c r="G213" s="755"/>
      <c r="H213" s="756"/>
      <c r="I213" s="756"/>
      <c r="J213" s="757"/>
      <c r="K213" s="755"/>
      <c r="L213" s="756"/>
      <c r="M213" s="756"/>
      <c r="N213" s="757"/>
      <c r="O213" s="755"/>
      <c r="P213" s="756"/>
      <c r="Q213" s="756"/>
      <c r="R213" s="757"/>
      <c r="S213" s="755"/>
      <c r="T213" s="756"/>
      <c r="U213" s="756"/>
      <c r="V213" s="757"/>
      <c r="W213" s="755"/>
      <c r="X213" s="756"/>
      <c r="Y213" s="756"/>
      <c r="Z213" s="757"/>
      <c r="AA213" s="755"/>
      <c r="AB213" s="756"/>
      <c r="AC213" s="756"/>
      <c r="AD213" s="757"/>
    </row>
    <row r="214" spans="2:30" x14ac:dyDescent="0.25">
      <c r="B214" s="754">
        <v>196</v>
      </c>
      <c r="C214" s="755"/>
      <c r="D214" s="756"/>
      <c r="E214" s="756"/>
      <c r="F214" s="757"/>
      <c r="G214" s="755"/>
      <c r="H214" s="756"/>
      <c r="I214" s="756"/>
      <c r="J214" s="757"/>
      <c r="K214" s="755"/>
      <c r="L214" s="756"/>
      <c r="M214" s="756"/>
      <c r="N214" s="757"/>
      <c r="O214" s="755"/>
      <c r="P214" s="756"/>
      <c r="Q214" s="756"/>
      <c r="R214" s="757"/>
      <c r="S214" s="755"/>
      <c r="T214" s="756"/>
      <c r="U214" s="756"/>
      <c r="V214" s="757"/>
      <c r="W214" s="755"/>
      <c r="X214" s="756"/>
      <c r="Y214" s="756"/>
      <c r="Z214" s="757"/>
      <c r="AA214" s="755"/>
      <c r="AB214" s="756"/>
      <c r="AC214" s="756"/>
      <c r="AD214" s="757"/>
    </row>
    <row r="215" spans="2:30" x14ac:dyDescent="0.25">
      <c r="B215" s="754">
        <v>197</v>
      </c>
      <c r="C215" s="755"/>
      <c r="D215" s="756"/>
      <c r="E215" s="756"/>
      <c r="F215" s="757"/>
      <c r="G215" s="755"/>
      <c r="H215" s="756"/>
      <c r="I215" s="756"/>
      <c r="J215" s="757"/>
      <c r="K215" s="755"/>
      <c r="L215" s="756"/>
      <c r="M215" s="756"/>
      <c r="N215" s="757"/>
      <c r="O215" s="755"/>
      <c r="P215" s="756"/>
      <c r="Q215" s="756"/>
      <c r="R215" s="757"/>
      <c r="S215" s="755"/>
      <c r="T215" s="756"/>
      <c r="U215" s="756"/>
      <c r="V215" s="757"/>
      <c r="W215" s="755"/>
      <c r="X215" s="756"/>
      <c r="Y215" s="756"/>
      <c r="Z215" s="757"/>
      <c r="AA215" s="755"/>
      <c r="AB215" s="756"/>
      <c r="AC215" s="756"/>
      <c r="AD215" s="757"/>
    </row>
    <row r="216" spans="2:30" x14ac:dyDescent="0.25">
      <c r="B216" s="754">
        <v>198</v>
      </c>
      <c r="C216" s="755"/>
      <c r="D216" s="756"/>
      <c r="E216" s="756"/>
      <c r="F216" s="757"/>
      <c r="G216" s="755"/>
      <c r="H216" s="756"/>
      <c r="I216" s="756"/>
      <c r="J216" s="757"/>
      <c r="K216" s="755"/>
      <c r="L216" s="756"/>
      <c r="M216" s="756"/>
      <c r="N216" s="757"/>
      <c r="O216" s="755"/>
      <c r="P216" s="756"/>
      <c r="Q216" s="756"/>
      <c r="R216" s="757"/>
      <c r="S216" s="755"/>
      <c r="T216" s="756"/>
      <c r="U216" s="756"/>
      <c r="V216" s="757"/>
      <c r="W216" s="755"/>
      <c r="X216" s="756"/>
      <c r="Y216" s="756"/>
      <c r="Z216" s="757"/>
      <c r="AA216" s="755"/>
      <c r="AB216" s="756"/>
      <c r="AC216" s="756"/>
      <c r="AD216" s="757"/>
    </row>
    <row r="217" spans="2:30" x14ac:dyDescent="0.25">
      <c r="B217" s="754">
        <v>199</v>
      </c>
      <c r="C217" s="755"/>
      <c r="D217" s="756"/>
      <c r="E217" s="756"/>
      <c r="F217" s="757"/>
      <c r="G217" s="755"/>
      <c r="H217" s="756"/>
      <c r="I217" s="756"/>
      <c r="J217" s="757"/>
      <c r="K217" s="755"/>
      <c r="L217" s="756"/>
      <c r="M217" s="756"/>
      <c r="N217" s="757"/>
      <c r="O217" s="755"/>
      <c r="P217" s="756"/>
      <c r="Q217" s="756"/>
      <c r="R217" s="757"/>
      <c r="S217" s="755"/>
      <c r="T217" s="756"/>
      <c r="U217" s="756"/>
      <c r="V217" s="757"/>
      <c r="W217" s="755"/>
      <c r="X217" s="756"/>
      <c r="Y217" s="756"/>
      <c r="Z217" s="757"/>
      <c r="AA217" s="755"/>
      <c r="AB217" s="756"/>
      <c r="AC217" s="756"/>
      <c r="AD217" s="757"/>
    </row>
    <row r="218" spans="2:30" x14ac:dyDescent="0.25">
      <c r="B218" s="754">
        <v>200</v>
      </c>
      <c r="C218" s="755"/>
      <c r="D218" s="756"/>
      <c r="E218" s="756"/>
      <c r="F218" s="757"/>
      <c r="G218" s="755"/>
      <c r="H218" s="756"/>
      <c r="I218" s="756"/>
      <c r="J218" s="757"/>
      <c r="K218" s="755"/>
      <c r="L218" s="756"/>
      <c r="M218" s="756"/>
      <c r="N218" s="757"/>
      <c r="O218" s="755"/>
      <c r="P218" s="756"/>
      <c r="Q218" s="756"/>
      <c r="R218" s="757"/>
      <c r="S218" s="755"/>
      <c r="T218" s="756"/>
      <c r="U218" s="756"/>
      <c r="V218" s="757"/>
      <c r="W218" s="755"/>
      <c r="X218" s="756"/>
      <c r="Y218" s="756"/>
      <c r="Z218" s="757"/>
      <c r="AA218" s="755"/>
      <c r="AB218" s="756"/>
      <c r="AC218" s="756"/>
      <c r="AD218" s="757"/>
    </row>
    <row r="219" spans="2:30" x14ac:dyDescent="0.25">
      <c r="B219" s="754">
        <v>201</v>
      </c>
      <c r="C219" s="755"/>
      <c r="D219" s="756"/>
      <c r="E219" s="756"/>
      <c r="F219" s="757"/>
      <c r="G219" s="755"/>
      <c r="H219" s="756"/>
      <c r="I219" s="756"/>
      <c r="J219" s="757"/>
      <c r="K219" s="755"/>
      <c r="L219" s="756"/>
      <c r="M219" s="756"/>
      <c r="N219" s="757"/>
      <c r="O219" s="755"/>
      <c r="P219" s="756"/>
      <c r="Q219" s="756"/>
      <c r="R219" s="757"/>
      <c r="S219" s="755"/>
      <c r="T219" s="756"/>
      <c r="U219" s="756"/>
      <c r="V219" s="757"/>
      <c r="W219" s="755"/>
      <c r="X219" s="756"/>
      <c r="Y219" s="756"/>
      <c r="Z219" s="757"/>
      <c r="AA219" s="755"/>
      <c r="AB219" s="756"/>
      <c r="AC219" s="756"/>
      <c r="AD219" s="757"/>
    </row>
    <row r="220" spans="2:30" x14ac:dyDescent="0.25">
      <c r="B220" s="754">
        <v>202</v>
      </c>
      <c r="C220" s="755"/>
      <c r="D220" s="756"/>
      <c r="E220" s="756"/>
      <c r="F220" s="757"/>
      <c r="G220" s="755"/>
      <c r="H220" s="756"/>
      <c r="I220" s="756"/>
      <c r="J220" s="757"/>
      <c r="K220" s="755"/>
      <c r="L220" s="756"/>
      <c r="M220" s="756"/>
      <c r="N220" s="757"/>
      <c r="O220" s="755"/>
      <c r="P220" s="756"/>
      <c r="Q220" s="756"/>
      <c r="R220" s="757"/>
      <c r="S220" s="755"/>
      <c r="T220" s="756"/>
      <c r="U220" s="756"/>
      <c r="V220" s="757"/>
      <c r="W220" s="755"/>
      <c r="X220" s="756"/>
      <c r="Y220" s="756"/>
      <c r="Z220" s="757"/>
      <c r="AA220" s="755"/>
      <c r="AB220" s="756"/>
      <c r="AC220" s="756"/>
      <c r="AD220" s="757"/>
    </row>
    <row r="221" spans="2:30" x14ac:dyDescent="0.25">
      <c r="B221" s="754">
        <v>203</v>
      </c>
      <c r="C221" s="755"/>
      <c r="D221" s="756"/>
      <c r="E221" s="756"/>
      <c r="F221" s="757"/>
      <c r="G221" s="755"/>
      <c r="H221" s="756"/>
      <c r="I221" s="756"/>
      <c r="J221" s="757"/>
      <c r="K221" s="755"/>
      <c r="L221" s="756"/>
      <c r="M221" s="756"/>
      <c r="N221" s="757"/>
      <c r="O221" s="755"/>
      <c r="P221" s="756"/>
      <c r="Q221" s="756"/>
      <c r="R221" s="757"/>
      <c r="S221" s="755"/>
      <c r="T221" s="756"/>
      <c r="U221" s="756"/>
      <c r="V221" s="757"/>
      <c r="W221" s="755"/>
      <c r="X221" s="756"/>
      <c r="Y221" s="756"/>
      <c r="Z221" s="757"/>
      <c r="AA221" s="755"/>
      <c r="AB221" s="756"/>
      <c r="AC221" s="756"/>
      <c r="AD221" s="757"/>
    </row>
    <row r="222" spans="2:30" x14ac:dyDescent="0.25">
      <c r="B222" s="754">
        <v>204</v>
      </c>
      <c r="C222" s="755"/>
      <c r="D222" s="756"/>
      <c r="E222" s="756"/>
      <c r="F222" s="757"/>
      <c r="G222" s="755"/>
      <c r="H222" s="756"/>
      <c r="I222" s="756"/>
      <c r="J222" s="757"/>
      <c r="K222" s="755"/>
      <c r="L222" s="756"/>
      <c r="M222" s="756"/>
      <c r="N222" s="757"/>
      <c r="O222" s="755"/>
      <c r="P222" s="756"/>
      <c r="Q222" s="756"/>
      <c r="R222" s="757"/>
      <c r="S222" s="755"/>
      <c r="T222" s="756"/>
      <c r="U222" s="756"/>
      <c r="V222" s="757"/>
      <c r="W222" s="755"/>
      <c r="X222" s="756"/>
      <c r="Y222" s="756"/>
      <c r="Z222" s="757"/>
      <c r="AA222" s="755"/>
      <c r="AB222" s="756"/>
      <c r="AC222" s="756"/>
      <c r="AD222" s="757"/>
    </row>
    <row r="223" spans="2:30" x14ac:dyDescent="0.25">
      <c r="B223" s="754">
        <v>205</v>
      </c>
      <c r="C223" s="755"/>
      <c r="D223" s="756"/>
      <c r="E223" s="756"/>
      <c r="F223" s="757"/>
      <c r="G223" s="755"/>
      <c r="H223" s="756"/>
      <c r="I223" s="756"/>
      <c r="J223" s="757"/>
      <c r="K223" s="755"/>
      <c r="L223" s="756"/>
      <c r="M223" s="756"/>
      <c r="N223" s="757"/>
      <c r="O223" s="755"/>
      <c r="P223" s="756"/>
      <c r="Q223" s="756"/>
      <c r="R223" s="757"/>
      <c r="S223" s="755"/>
      <c r="T223" s="756"/>
      <c r="U223" s="756"/>
      <c r="V223" s="757"/>
      <c r="W223" s="755"/>
      <c r="X223" s="756"/>
      <c r="Y223" s="756"/>
      <c r="Z223" s="757"/>
      <c r="AA223" s="755"/>
      <c r="AB223" s="756"/>
      <c r="AC223" s="756"/>
      <c r="AD223" s="757"/>
    </row>
    <row r="224" spans="2:30" x14ac:dyDescent="0.25">
      <c r="B224" s="754">
        <v>206</v>
      </c>
      <c r="C224" s="755"/>
      <c r="D224" s="756"/>
      <c r="E224" s="756"/>
      <c r="F224" s="757"/>
      <c r="G224" s="755"/>
      <c r="H224" s="756"/>
      <c r="I224" s="756"/>
      <c r="J224" s="757"/>
      <c r="K224" s="755"/>
      <c r="L224" s="756"/>
      <c r="M224" s="756"/>
      <c r="N224" s="757"/>
      <c r="O224" s="755"/>
      <c r="P224" s="756"/>
      <c r="Q224" s="756"/>
      <c r="R224" s="757"/>
      <c r="S224" s="755"/>
      <c r="T224" s="756"/>
      <c r="U224" s="756"/>
      <c r="V224" s="757"/>
      <c r="W224" s="755"/>
      <c r="X224" s="756"/>
      <c r="Y224" s="756"/>
      <c r="Z224" s="757"/>
      <c r="AA224" s="755"/>
      <c r="AB224" s="756"/>
      <c r="AC224" s="756"/>
      <c r="AD224" s="757"/>
    </row>
    <row r="225" spans="2:30" x14ac:dyDescent="0.25">
      <c r="B225" s="754">
        <v>207</v>
      </c>
      <c r="C225" s="755"/>
      <c r="D225" s="756"/>
      <c r="E225" s="756"/>
      <c r="F225" s="757"/>
      <c r="G225" s="755"/>
      <c r="H225" s="756"/>
      <c r="I225" s="756"/>
      <c r="J225" s="757"/>
      <c r="K225" s="755"/>
      <c r="L225" s="756"/>
      <c r="M225" s="756"/>
      <c r="N225" s="757"/>
      <c r="O225" s="755"/>
      <c r="P225" s="756"/>
      <c r="Q225" s="756"/>
      <c r="R225" s="757"/>
      <c r="S225" s="755"/>
      <c r="T225" s="756"/>
      <c r="U225" s="756"/>
      <c r="V225" s="757"/>
      <c r="W225" s="755"/>
      <c r="X225" s="756"/>
      <c r="Y225" s="756"/>
      <c r="Z225" s="757"/>
      <c r="AA225" s="755"/>
      <c r="AB225" s="756"/>
      <c r="AC225" s="756"/>
      <c r="AD225" s="757"/>
    </row>
    <row r="226" spans="2:30" x14ac:dyDescent="0.25">
      <c r="B226" s="754">
        <v>208</v>
      </c>
      <c r="C226" s="755"/>
      <c r="D226" s="756"/>
      <c r="E226" s="756"/>
      <c r="F226" s="757"/>
      <c r="G226" s="755"/>
      <c r="H226" s="756"/>
      <c r="I226" s="756"/>
      <c r="J226" s="757"/>
      <c r="K226" s="755"/>
      <c r="L226" s="756"/>
      <c r="M226" s="756"/>
      <c r="N226" s="757"/>
      <c r="O226" s="755"/>
      <c r="P226" s="756"/>
      <c r="Q226" s="756"/>
      <c r="R226" s="757"/>
      <c r="S226" s="755"/>
      <c r="T226" s="756"/>
      <c r="U226" s="756"/>
      <c r="V226" s="757"/>
      <c r="W226" s="755"/>
      <c r="X226" s="756"/>
      <c r="Y226" s="756"/>
      <c r="Z226" s="757"/>
      <c r="AA226" s="755"/>
      <c r="AB226" s="756"/>
      <c r="AC226" s="756"/>
      <c r="AD226" s="757"/>
    </row>
    <row r="227" spans="2:30" x14ac:dyDescent="0.25">
      <c r="B227" s="754">
        <v>209</v>
      </c>
      <c r="C227" s="755"/>
      <c r="D227" s="756"/>
      <c r="E227" s="756"/>
      <c r="F227" s="757"/>
      <c r="G227" s="755"/>
      <c r="H227" s="756"/>
      <c r="I227" s="756"/>
      <c r="J227" s="757"/>
      <c r="K227" s="755"/>
      <c r="L227" s="756"/>
      <c r="M227" s="756"/>
      <c r="N227" s="757"/>
      <c r="O227" s="755"/>
      <c r="P227" s="756"/>
      <c r="Q227" s="756"/>
      <c r="R227" s="757"/>
      <c r="S227" s="755"/>
      <c r="T227" s="756"/>
      <c r="U227" s="756"/>
      <c r="V227" s="757"/>
      <c r="W227" s="755"/>
      <c r="X227" s="756"/>
      <c r="Y227" s="756"/>
      <c r="Z227" s="757"/>
      <c r="AA227" s="755"/>
      <c r="AB227" s="756"/>
      <c r="AC227" s="756"/>
      <c r="AD227" s="757"/>
    </row>
    <row r="228" spans="2:30" x14ac:dyDescent="0.25">
      <c r="B228" s="754">
        <v>210</v>
      </c>
      <c r="C228" s="755"/>
      <c r="D228" s="756"/>
      <c r="E228" s="756"/>
      <c r="F228" s="757"/>
      <c r="G228" s="755"/>
      <c r="H228" s="756"/>
      <c r="I228" s="756"/>
      <c r="J228" s="757"/>
      <c r="K228" s="755"/>
      <c r="L228" s="756"/>
      <c r="M228" s="756"/>
      <c r="N228" s="757"/>
      <c r="O228" s="755"/>
      <c r="P228" s="756"/>
      <c r="Q228" s="756"/>
      <c r="R228" s="757"/>
      <c r="S228" s="755"/>
      <c r="T228" s="756"/>
      <c r="U228" s="756"/>
      <c r="V228" s="757"/>
      <c r="W228" s="755"/>
      <c r="X228" s="756"/>
      <c r="Y228" s="756"/>
      <c r="Z228" s="757"/>
      <c r="AA228" s="755"/>
      <c r="AB228" s="756"/>
      <c r="AC228" s="756"/>
      <c r="AD228" s="757"/>
    </row>
    <row r="229" spans="2:30" x14ac:dyDescent="0.25">
      <c r="B229" s="754">
        <v>211</v>
      </c>
      <c r="C229" s="755"/>
      <c r="D229" s="756"/>
      <c r="E229" s="756"/>
      <c r="F229" s="757"/>
      <c r="G229" s="755"/>
      <c r="H229" s="756"/>
      <c r="I229" s="756"/>
      <c r="J229" s="757"/>
      <c r="K229" s="755"/>
      <c r="L229" s="756"/>
      <c r="M229" s="756"/>
      <c r="N229" s="757"/>
      <c r="O229" s="755"/>
      <c r="P229" s="756"/>
      <c r="Q229" s="756"/>
      <c r="R229" s="757"/>
      <c r="S229" s="755"/>
      <c r="T229" s="756"/>
      <c r="U229" s="756"/>
      <c r="V229" s="757"/>
      <c r="W229" s="755"/>
      <c r="X229" s="756"/>
      <c r="Y229" s="756"/>
      <c r="Z229" s="757"/>
      <c r="AA229" s="755"/>
      <c r="AB229" s="756"/>
      <c r="AC229" s="756"/>
      <c r="AD229" s="757"/>
    </row>
    <row r="230" spans="2:30" x14ac:dyDescent="0.25">
      <c r="B230" s="754">
        <v>212</v>
      </c>
      <c r="C230" s="755"/>
      <c r="D230" s="756"/>
      <c r="E230" s="756"/>
      <c r="F230" s="757"/>
      <c r="G230" s="755"/>
      <c r="H230" s="756"/>
      <c r="I230" s="756"/>
      <c r="J230" s="757"/>
      <c r="K230" s="755"/>
      <c r="L230" s="756"/>
      <c r="M230" s="756"/>
      <c r="N230" s="757"/>
      <c r="O230" s="755"/>
      <c r="P230" s="756"/>
      <c r="Q230" s="756"/>
      <c r="R230" s="757"/>
      <c r="S230" s="755"/>
      <c r="T230" s="756"/>
      <c r="U230" s="756"/>
      <c r="V230" s="757"/>
      <c r="W230" s="755"/>
      <c r="X230" s="756"/>
      <c r="Y230" s="756"/>
      <c r="Z230" s="757"/>
      <c r="AA230" s="755"/>
      <c r="AB230" s="756"/>
      <c r="AC230" s="756"/>
      <c r="AD230" s="757"/>
    </row>
    <row r="231" spans="2:30" x14ac:dyDescent="0.25">
      <c r="B231" s="754">
        <v>213</v>
      </c>
      <c r="C231" s="755"/>
      <c r="D231" s="756"/>
      <c r="E231" s="756"/>
      <c r="F231" s="757"/>
      <c r="G231" s="755"/>
      <c r="H231" s="756"/>
      <c r="I231" s="756"/>
      <c r="J231" s="757"/>
      <c r="K231" s="755"/>
      <c r="L231" s="756"/>
      <c r="M231" s="756"/>
      <c r="N231" s="757"/>
      <c r="O231" s="755"/>
      <c r="P231" s="756"/>
      <c r="Q231" s="756"/>
      <c r="R231" s="757"/>
      <c r="S231" s="755"/>
      <c r="T231" s="756"/>
      <c r="U231" s="756"/>
      <c r="V231" s="757"/>
      <c r="W231" s="755"/>
      <c r="X231" s="756"/>
      <c r="Y231" s="756"/>
      <c r="Z231" s="757"/>
      <c r="AA231" s="755"/>
      <c r="AB231" s="756"/>
      <c r="AC231" s="756"/>
      <c r="AD231" s="757"/>
    </row>
    <row r="232" spans="2:30" x14ac:dyDescent="0.25">
      <c r="B232" s="754">
        <v>214</v>
      </c>
      <c r="C232" s="755"/>
      <c r="D232" s="756"/>
      <c r="E232" s="756"/>
      <c r="F232" s="757"/>
      <c r="G232" s="755"/>
      <c r="H232" s="756"/>
      <c r="I232" s="756"/>
      <c r="J232" s="757"/>
      <c r="K232" s="755"/>
      <c r="L232" s="756"/>
      <c r="M232" s="756"/>
      <c r="N232" s="757"/>
      <c r="O232" s="755"/>
      <c r="P232" s="756"/>
      <c r="Q232" s="756"/>
      <c r="R232" s="757"/>
      <c r="S232" s="755"/>
      <c r="T232" s="756"/>
      <c r="U232" s="756"/>
      <c r="V232" s="757"/>
      <c r="W232" s="755"/>
      <c r="X232" s="756"/>
      <c r="Y232" s="756"/>
      <c r="Z232" s="757"/>
      <c r="AA232" s="755"/>
      <c r="AB232" s="756"/>
      <c r="AC232" s="756"/>
      <c r="AD232" s="757"/>
    </row>
    <row r="233" spans="2:30" x14ac:dyDescent="0.25">
      <c r="B233" s="754">
        <v>215</v>
      </c>
      <c r="C233" s="755"/>
      <c r="D233" s="756"/>
      <c r="E233" s="756"/>
      <c r="F233" s="757"/>
      <c r="G233" s="755"/>
      <c r="H233" s="756"/>
      <c r="I233" s="756"/>
      <c r="J233" s="757"/>
      <c r="K233" s="755"/>
      <c r="L233" s="756"/>
      <c r="M233" s="756"/>
      <c r="N233" s="757"/>
      <c r="O233" s="755"/>
      <c r="P233" s="756"/>
      <c r="Q233" s="756"/>
      <c r="R233" s="757"/>
      <c r="S233" s="755"/>
      <c r="T233" s="756"/>
      <c r="U233" s="756"/>
      <c r="V233" s="757"/>
      <c r="W233" s="755"/>
      <c r="X233" s="756"/>
      <c r="Y233" s="756"/>
      <c r="Z233" s="757"/>
      <c r="AA233" s="755"/>
      <c r="AB233" s="756"/>
      <c r="AC233" s="756"/>
      <c r="AD233" s="757"/>
    </row>
    <row r="234" spans="2:30" x14ac:dyDescent="0.25">
      <c r="B234" s="754">
        <v>216</v>
      </c>
      <c r="C234" s="755"/>
      <c r="D234" s="756"/>
      <c r="E234" s="756"/>
      <c r="F234" s="757"/>
      <c r="G234" s="755"/>
      <c r="H234" s="756"/>
      <c r="I234" s="756"/>
      <c r="J234" s="757"/>
      <c r="K234" s="755"/>
      <c r="L234" s="756"/>
      <c r="M234" s="756"/>
      <c r="N234" s="757"/>
      <c r="O234" s="755"/>
      <c r="P234" s="756"/>
      <c r="Q234" s="756"/>
      <c r="R234" s="757"/>
      <c r="S234" s="755"/>
      <c r="T234" s="756"/>
      <c r="U234" s="756"/>
      <c r="V234" s="757"/>
      <c r="W234" s="755"/>
      <c r="X234" s="756"/>
      <c r="Y234" s="756"/>
      <c r="Z234" s="757"/>
      <c r="AA234" s="755"/>
      <c r="AB234" s="756"/>
      <c r="AC234" s="756"/>
      <c r="AD234" s="757"/>
    </row>
    <row r="235" spans="2:30" x14ac:dyDescent="0.25">
      <c r="B235" s="754">
        <v>217</v>
      </c>
      <c r="C235" s="755"/>
      <c r="D235" s="756"/>
      <c r="E235" s="756"/>
      <c r="F235" s="757"/>
      <c r="G235" s="755"/>
      <c r="H235" s="756"/>
      <c r="I235" s="756"/>
      <c r="J235" s="757"/>
      <c r="K235" s="755"/>
      <c r="L235" s="756"/>
      <c r="M235" s="756"/>
      <c r="N235" s="757"/>
      <c r="O235" s="755"/>
      <c r="P235" s="756"/>
      <c r="Q235" s="756"/>
      <c r="R235" s="757"/>
      <c r="S235" s="755"/>
      <c r="T235" s="756"/>
      <c r="U235" s="756"/>
      <c r="V235" s="757"/>
      <c r="W235" s="755"/>
      <c r="X235" s="756"/>
      <c r="Y235" s="756"/>
      <c r="Z235" s="757"/>
      <c r="AA235" s="755"/>
      <c r="AB235" s="756"/>
      <c r="AC235" s="756"/>
      <c r="AD235" s="757"/>
    </row>
    <row r="236" spans="2:30" x14ac:dyDescent="0.25">
      <c r="B236" s="754">
        <v>218</v>
      </c>
      <c r="C236" s="755"/>
      <c r="D236" s="756"/>
      <c r="E236" s="756"/>
      <c r="F236" s="757"/>
      <c r="G236" s="755"/>
      <c r="H236" s="756"/>
      <c r="I236" s="756"/>
      <c r="J236" s="757"/>
      <c r="K236" s="755"/>
      <c r="L236" s="756"/>
      <c r="M236" s="756"/>
      <c r="N236" s="757"/>
      <c r="O236" s="755"/>
      <c r="P236" s="756"/>
      <c r="Q236" s="756"/>
      <c r="R236" s="757"/>
      <c r="S236" s="755"/>
      <c r="T236" s="756"/>
      <c r="U236" s="756"/>
      <c r="V236" s="757"/>
      <c r="W236" s="755"/>
      <c r="X236" s="756"/>
      <c r="Y236" s="756"/>
      <c r="Z236" s="757"/>
      <c r="AA236" s="755"/>
      <c r="AB236" s="756"/>
      <c r="AC236" s="756"/>
      <c r="AD236" s="757"/>
    </row>
    <row r="237" spans="2:30" x14ac:dyDescent="0.25">
      <c r="B237" s="754">
        <v>219</v>
      </c>
      <c r="C237" s="755"/>
      <c r="D237" s="756"/>
      <c r="E237" s="756"/>
      <c r="F237" s="757"/>
      <c r="G237" s="755"/>
      <c r="H237" s="756"/>
      <c r="I237" s="756"/>
      <c r="J237" s="757"/>
      <c r="K237" s="755"/>
      <c r="L237" s="756"/>
      <c r="M237" s="756"/>
      <c r="N237" s="757"/>
      <c r="O237" s="755"/>
      <c r="P237" s="756"/>
      <c r="Q237" s="756"/>
      <c r="R237" s="757"/>
      <c r="S237" s="755"/>
      <c r="T237" s="756"/>
      <c r="U237" s="756"/>
      <c r="V237" s="757"/>
      <c r="W237" s="755"/>
      <c r="X237" s="756"/>
      <c r="Y237" s="756"/>
      <c r="Z237" s="757"/>
      <c r="AA237" s="755"/>
      <c r="AB237" s="756"/>
      <c r="AC237" s="756"/>
      <c r="AD237" s="757"/>
    </row>
    <row r="238" spans="2:30" x14ac:dyDescent="0.25">
      <c r="B238" s="754">
        <v>220</v>
      </c>
      <c r="C238" s="755"/>
      <c r="D238" s="756"/>
      <c r="E238" s="756"/>
      <c r="F238" s="757"/>
      <c r="G238" s="755"/>
      <c r="H238" s="756"/>
      <c r="I238" s="756"/>
      <c r="J238" s="757"/>
      <c r="K238" s="755"/>
      <c r="L238" s="756"/>
      <c r="M238" s="756"/>
      <c r="N238" s="757"/>
      <c r="O238" s="755"/>
      <c r="P238" s="756"/>
      <c r="Q238" s="756"/>
      <c r="R238" s="757"/>
      <c r="S238" s="755"/>
      <c r="T238" s="756"/>
      <c r="U238" s="756"/>
      <c r="V238" s="757"/>
      <c r="W238" s="755"/>
      <c r="X238" s="756"/>
      <c r="Y238" s="756"/>
      <c r="Z238" s="757"/>
      <c r="AA238" s="755"/>
      <c r="AB238" s="756"/>
      <c r="AC238" s="756"/>
      <c r="AD238" s="757"/>
    </row>
    <row r="239" spans="2:30" x14ac:dyDescent="0.25">
      <c r="B239" s="754">
        <v>221</v>
      </c>
      <c r="C239" s="755"/>
      <c r="D239" s="756"/>
      <c r="E239" s="756"/>
      <c r="F239" s="757"/>
      <c r="G239" s="755"/>
      <c r="H239" s="756"/>
      <c r="I239" s="756"/>
      <c r="J239" s="757"/>
      <c r="K239" s="755"/>
      <c r="L239" s="756"/>
      <c r="M239" s="756"/>
      <c r="N239" s="757"/>
      <c r="O239" s="755"/>
      <c r="P239" s="756"/>
      <c r="Q239" s="756"/>
      <c r="R239" s="757"/>
      <c r="S239" s="755"/>
      <c r="T239" s="756"/>
      <c r="U239" s="756"/>
      <c r="V239" s="757"/>
      <c r="W239" s="755"/>
      <c r="X239" s="756"/>
      <c r="Y239" s="756"/>
      <c r="Z239" s="757"/>
      <c r="AA239" s="755"/>
      <c r="AB239" s="756"/>
      <c r="AC239" s="756"/>
      <c r="AD239" s="757"/>
    </row>
    <row r="240" spans="2:30" x14ac:dyDescent="0.25">
      <c r="B240" s="754">
        <v>222</v>
      </c>
      <c r="C240" s="755"/>
      <c r="D240" s="756"/>
      <c r="E240" s="756"/>
      <c r="F240" s="757"/>
      <c r="G240" s="755"/>
      <c r="H240" s="756"/>
      <c r="I240" s="756"/>
      <c r="J240" s="757"/>
      <c r="K240" s="755"/>
      <c r="L240" s="756"/>
      <c r="M240" s="756"/>
      <c r="N240" s="757"/>
      <c r="O240" s="755"/>
      <c r="P240" s="756"/>
      <c r="Q240" s="756"/>
      <c r="R240" s="757"/>
      <c r="S240" s="755"/>
      <c r="T240" s="756"/>
      <c r="U240" s="756"/>
      <c r="V240" s="757"/>
      <c r="W240" s="755"/>
      <c r="X240" s="756"/>
      <c r="Y240" s="756"/>
      <c r="Z240" s="757"/>
      <c r="AA240" s="755"/>
      <c r="AB240" s="756"/>
      <c r="AC240" s="756"/>
      <c r="AD240" s="757"/>
    </row>
    <row r="241" spans="2:30" x14ac:dyDescent="0.25">
      <c r="B241" s="754">
        <v>223</v>
      </c>
      <c r="C241" s="755"/>
      <c r="D241" s="756"/>
      <c r="E241" s="756"/>
      <c r="F241" s="757"/>
      <c r="G241" s="755"/>
      <c r="H241" s="756"/>
      <c r="I241" s="756"/>
      <c r="J241" s="757"/>
      <c r="K241" s="755"/>
      <c r="L241" s="756"/>
      <c r="M241" s="756"/>
      <c r="N241" s="757"/>
      <c r="O241" s="755"/>
      <c r="P241" s="756"/>
      <c r="Q241" s="756"/>
      <c r="R241" s="757"/>
      <c r="S241" s="755"/>
      <c r="T241" s="756"/>
      <c r="U241" s="756"/>
      <c r="V241" s="757"/>
      <c r="W241" s="755"/>
      <c r="X241" s="756"/>
      <c r="Y241" s="756"/>
      <c r="Z241" s="757"/>
      <c r="AA241" s="755"/>
      <c r="AB241" s="756"/>
      <c r="AC241" s="756"/>
      <c r="AD241" s="757"/>
    </row>
    <row r="242" spans="2:30" x14ac:dyDescent="0.25">
      <c r="B242" s="754">
        <v>224</v>
      </c>
      <c r="C242" s="755"/>
      <c r="D242" s="756"/>
      <c r="E242" s="756"/>
      <c r="F242" s="757"/>
      <c r="G242" s="755"/>
      <c r="H242" s="756"/>
      <c r="I242" s="756"/>
      <c r="J242" s="757"/>
      <c r="K242" s="755"/>
      <c r="L242" s="756"/>
      <c r="M242" s="756"/>
      <c r="N242" s="757"/>
      <c r="O242" s="755"/>
      <c r="P242" s="756"/>
      <c r="Q242" s="756"/>
      <c r="R242" s="757"/>
      <c r="S242" s="755"/>
      <c r="T242" s="756"/>
      <c r="U242" s="756"/>
      <c r="V242" s="757"/>
      <c r="W242" s="755"/>
      <c r="X242" s="756"/>
      <c r="Y242" s="756"/>
      <c r="Z242" s="757"/>
      <c r="AA242" s="755"/>
      <c r="AB242" s="756"/>
      <c r="AC242" s="756"/>
      <c r="AD242" s="757"/>
    </row>
    <row r="243" spans="2:30" x14ac:dyDescent="0.25">
      <c r="B243" s="754">
        <v>225</v>
      </c>
      <c r="C243" s="755"/>
      <c r="D243" s="756"/>
      <c r="E243" s="756"/>
      <c r="F243" s="757"/>
      <c r="G243" s="755"/>
      <c r="H243" s="756"/>
      <c r="I243" s="756"/>
      <c r="J243" s="757"/>
      <c r="K243" s="755"/>
      <c r="L243" s="756"/>
      <c r="M243" s="756"/>
      <c r="N243" s="757"/>
      <c r="O243" s="755"/>
      <c r="P243" s="756"/>
      <c r="Q243" s="756"/>
      <c r="R243" s="757"/>
      <c r="S243" s="755"/>
      <c r="T243" s="756"/>
      <c r="U243" s="756"/>
      <c r="V243" s="757"/>
      <c r="W243" s="755"/>
      <c r="X243" s="756"/>
      <c r="Y243" s="756"/>
      <c r="Z243" s="757"/>
      <c r="AA243" s="755"/>
      <c r="AB243" s="756"/>
      <c r="AC243" s="756"/>
      <c r="AD243" s="757"/>
    </row>
    <row r="244" spans="2:30" x14ac:dyDescent="0.25">
      <c r="B244" s="754">
        <v>226</v>
      </c>
      <c r="C244" s="755"/>
      <c r="D244" s="756"/>
      <c r="E244" s="756"/>
      <c r="F244" s="757"/>
      <c r="G244" s="755"/>
      <c r="H244" s="756"/>
      <c r="I244" s="756"/>
      <c r="J244" s="757"/>
      <c r="K244" s="755"/>
      <c r="L244" s="756"/>
      <c r="M244" s="756"/>
      <c r="N244" s="757"/>
      <c r="O244" s="755"/>
      <c r="P244" s="756"/>
      <c r="Q244" s="756"/>
      <c r="R244" s="757"/>
      <c r="S244" s="755"/>
      <c r="T244" s="756"/>
      <c r="U244" s="756"/>
      <c r="V244" s="757"/>
      <c r="W244" s="755"/>
      <c r="X244" s="756"/>
      <c r="Y244" s="756"/>
      <c r="Z244" s="757"/>
      <c r="AA244" s="755"/>
      <c r="AB244" s="756"/>
      <c r="AC244" s="756"/>
      <c r="AD244" s="757"/>
    </row>
    <row r="245" spans="2:30" x14ac:dyDescent="0.25">
      <c r="B245" s="754">
        <v>227</v>
      </c>
      <c r="C245" s="755"/>
      <c r="D245" s="756"/>
      <c r="E245" s="756"/>
      <c r="F245" s="757"/>
      <c r="G245" s="755"/>
      <c r="H245" s="756"/>
      <c r="I245" s="756"/>
      <c r="J245" s="757"/>
      <c r="K245" s="755"/>
      <c r="L245" s="756"/>
      <c r="M245" s="756"/>
      <c r="N245" s="757"/>
      <c r="O245" s="755"/>
      <c r="P245" s="756"/>
      <c r="Q245" s="756"/>
      <c r="R245" s="757"/>
      <c r="S245" s="755"/>
      <c r="T245" s="756"/>
      <c r="U245" s="756"/>
      <c r="V245" s="757"/>
      <c r="W245" s="755"/>
      <c r="X245" s="756"/>
      <c r="Y245" s="756"/>
      <c r="Z245" s="757"/>
      <c r="AA245" s="755"/>
      <c r="AB245" s="756"/>
      <c r="AC245" s="756"/>
      <c r="AD245" s="757"/>
    </row>
    <row r="246" spans="2:30" x14ac:dyDescent="0.25">
      <c r="B246" s="754">
        <v>228</v>
      </c>
      <c r="C246" s="755"/>
      <c r="D246" s="756"/>
      <c r="E246" s="756"/>
      <c r="F246" s="757"/>
      <c r="G246" s="755"/>
      <c r="H246" s="756"/>
      <c r="I246" s="756"/>
      <c r="J246" s="757"/>
      <c r="K246" s="755"/>
      <c r="L246" s="756"/>
      <c r="M246" s="756"/>
      <c r="N246" s="757"/>
      <c r="O246" s="755"/>
      <c r="P246" s="756"/>
      <c r="Q246" s="756"/>
      <c r="R246" s="757"/>
      <c r="S246" s="755"/>
      <c r="T246" s="756"/>
      <c r="U246" s="756"/>
      <c r="V246" s="757"/>
      <c r="W246" s="755"/>
      <c r="X246" s="756"/>
      <c r="Y246" s="756"/>
      <c r="Z246" s="757"/>
      <c r="AA246" s="755"/>
      <c r="AB246" s="756"/>
      <c r="AC246" s="756"/>
      <c r="AD246" s="757"/>
    </row>
    <row r="247" spans="2:30" x14ac:dyDescent="0.25">
      <c r="B247" s="754">
        <v>229</v>
      </c>
      <c r="C247" s="755"/>
      <c r="D247" s="756"/>
      <c r="E247" s="756"/>
      <c r="F247" s="757"/>
      <c r="G247" s="755"/>
      <c r="H247" s="756"/>
      <c r="I247" s="756"/>
      <c r="J247" s="757"/>
      <c r="K247" s="755"/>
      <c r="L247" s="756"/>
      <c r="M247" s="756"/>
      <c r="N247" s="757"/>
      <c r="O247" s="755"/>
      <c r="P247" s="756"/>
      <c r="Q247" s="756"/>
      <c r="R247" s="757"/>
      <c r="S247" s="755"/>
      <c r="T247" s="756"/>
      <c r="U247" s="756"/>
      <c r="V247" s="757"/>
      <c r="W247" s="755"/>
      <c r="X247" s="756"/>
      <c r="Y247" s="756"/>
      <c r="Z247" s="757"/>
      <c r="AA247" s="755"/>
      <c r="AB247" s="756"/>
      <c r="AC247" s="756"/>
      <c r="AD247" s="757"/>
    </row>
    <row r="248" spans="2:30" x14ac:dyDescent="0.25">
      <c r="B248" s="754">
        <v>230</v>
      </c>
      <c r="C248" s="755"/>
      <c r="D248" s="756"/>
      <c r="E248" s="756"/>
      <c r="F248" s="757"/>
      <c r="G248" s="755"/>
      <c r="H248" s="756"/>
      <c r="I248" s="756"/>
      <c r="J248" s="757"/>
      <c r="K248" s="755"/>
      <c r="L248" s="756"/>
      <c r="M248" s="756"/>
      <c r="N248" s="757"/>
      <c r="O248" s="755"/>
      <c r="P248" s="756"/>
      <c r="Q248" s="756"/>
      <c r="R248" s="757"/>
      <c r="S248" s="755"/>
      <c r="T248" s="756"/>
      <c r="U248" s="756"/>
      <c r="V248" s="757"/>
      <c r="W248" s="755"/>
      <c r="X248" s="756"/>
      <c r="Y248" s="756"/>
      <c r="Z248" s="757"/>
      <c r="AA248" s="755"/>
      <c r="AB248" s="756"/>
      <c r="AC248" s="756"/>
      <c r="AD248" s="757"/>
    </row>
    <row r="249" spans="2:30" x14ac:dyDescent="0.25">
      <c r="B249" s="754">
        <v>231</v>
      </c>
      <c r="C249" s="755"/>
      <c r="D249" s="756"/>
      <c r="E249" s="756"/>
      <c r="F249" s="757"/>
      <c r="G249" s="755"/>
      <c r="H249" s="756"/>
      <c r="I249" s="756"/>
      <c r="J249" s="757"/>
      <c r="K249" s="755"/>
      <c r="L249" s="756"/>
      <c r="M249" s="756"/>
      <c r="N249" s="757"/>
      <c r="O249" s="755"/>
      <c r="P249" s="756"/>
      <c r="Q249" s="756"/>
      <c r="R249" s="757"/>
      <c r="S249" s="755"/>
      <c r="T249" s="756"/>
      <c r="U249" s="756"/>
      <c r="V249" s="757"/>
      <c r="W249" s="755"/>
      <c r="X249" s="756"/>
      <c r="Y249" s="756"/>
      <c r="Z249" s="757"/>
      <c r="AA249" s="755"/>
      <c r="AB249" s="756"/>
      <c r="AC249" s="756"/>
      <c r="AD249" s="757"/>
    </row>
    <row r="250" spans="2:30" x14ac:dyDescent="0.25">
      <c r="B250" s="754">
        <v>232</v>
      </c>
      <c r="C250" s="755"/>
      <c r="D250" s="756"/>
      <c r="E250" s="756"/>
      <c r="F250" s="757"/>
      <c r="G250" s="755"/>
      <c r="H250" s="756"/>
      <c r="I250" s="756"/>
      <c r="J250" s="757"/>
      <c r="K250" s="755"/>
      <c r="L250" s="756"/>
      <c r="M250" s="756"/>
      <c r="N250" s="757"/>
      <c r="O250" s="755"/>
      <c r="P250" s="756"/>
      <c r="Q250" s="756"/>
      <c r="R250" s="757"/>
      <c r="S250" s="755"/>
      <c r="T250" s="756"/>
      <c r="U250" s="756"/>
      <c r="V250" s="757"/>
      <c r="W250" s="755"/>
      <c r="X250" s="756"/>
      <c r="Y250" s="756"/>
      <c r="Z250" s="757"/>
      <c r="AA250" s="755"/>
      <c r="AB250" s="756"/>
      <c r="AC250" s="756"/>
      <c r="AD250" s="757"/>
    </row>
    <row r="251" spans="2:30" x14ac:dyDescent="0.25">
      <c r="B251" s="754">
        <v>233</v>
      </c>
      <c r="C251" s="755"/>
      <c r="D251" s="756"/>
      <c r="E251" s="756"/>
      <c r="F251" s="757"/>
      <c r="G251" s="755"/>
      <c r="H251" s="756"/>
      <c r="I251" s="756"/>
      <c r="J251" s="757"/>
      <c r="K251" s="755"/>
      <c r="L251" s="756"/>
      <c r="M251" s="756"/>
      <c r="N251" s="757"/>
      <c r="O251" s="755"/>
      <c r="P251" s="756"/>
      <c r="Q251" s="756"/>
      <c r="R251" s="757"/>
      <c r="S251" s="755"/>
      <c r="T251" s="756"/>
      <c r="U251" s="756"/>
      <c r="V251" s="757"/>
      <c r="W251" s="755"/>
      <c r="X251" s="756"/>
      <c r="Y251" s="756"/>
      <c r="Z251" s="757"/>
      <c r="AA251" s="755"/>
      <c r="AB251" s="756"/>
      <c r="AC251" s="756"/>
      <c r="AD251" s="757"/>
    </row>
    <row r="252" spans="2:30" x14ac:dyDescent="0.25">
      <c r="B252" s="754">
        <v>234</v>
      </c>
      <c r="C252" s="755"/>
      <c r="D252" s="756"/>
      <c r="E252" s="756"/>
      <c r="F252" s="757"/>
      <c r="G252" s="755"/>
      <c r="H252" s="756"/>
      <c r="I252" s="756"/>
      <c r="J252" s="757"/>
      <c r="K252" s="755"/>
      <c r="L252" s="756"/>
      <c r="M252" s="756"/>
      <c r="N252" s="757"/>
      <c r="O252" s="755"/>
      <c r="P252" s="756"/>
      <c r="Q252" s="756"/>
      <c r="R252" s="757"/>
      <c r="S252" s="755"/>
      <c r="T252" s="756"/>
      <c r="U252" s="756"/>
      <c r="V252" s="757"/>
      <c r="W252" s="755"/>
      <c r="X252" s="756"/>
      <c r="Y252" s="756"/>
      <c r="Z252" s="757"/>
      <c r="AA252" s="755"/>
      <c r="AB252" s="756"/>
      <c r="AC252" s="756"/>
      <c r="AD252" s="757"/>
    </row>
    <row r="253" spans="2:30" x14ac:dyDescent="0.25">
      <c r="B253" s="754">
        <v>235</v>
      </c>
      <c r="C253" s="755"/>
      <c r="D253" s="756"/>
      <c r="E253" s="756"/>
      <c r="F253" s="757"/>
      <c r="G253" s="755"/>
      <c r="H253" s="756"/>
      <c r="I253" s="756"/>
      <c r="J253" s="757"/>
      <c r="K253" s="755"/>
      <c r="L253" s="756"/>
      <c r="M253" s="756"/>
      <c r="N253" s="757"/>
      <c r="O253" s="755"/>
      <c r="P253" s="756"/>
      <c r="Q253" s="756"/>
      <c r="R253" s="757"/>
      <c r="S253" s="755"/>
      <c r="T253" s="756"/>
      <c r="U253" s="756"/>
      <c r="V253" s="757"/>
      <c r="W253" s="755"/>
      <c r="X253" s="756"/>
      <c r="Y253" s="756"/>
      <c r="Z253" s="757"/>
      <c r="AA253" s="755"/>
      <c r="AB253" s="756"/>
      <c r="AC253" s="756"/>
      <c r="AD253" s="757"/>
    </row>
    <row r="254" spans="2:30" x14ac:dyDescent="0.25">
      <c r="B254" s="754">
        <v>236</v>
      </c>
      <c r="C254" s="755"/>
      <c r="D254" s="756"/>
      <c r="E254" s="756"/>
      <c r="F254" s="757"/>
      <c r="G254" s="755"/>
      <c r="H254" s="756"/>
      <c r="I254" s="756"/>
      <c r="J254" s="757"/>
      <c r="K254" s="755"/>
      <c r="L254" s="756"/>
      <c r="M254" s="756"/>
      <c r="N254" s="757"/>
      <c r="O254" s="755"/>
      <c r="P254" s="756"/>
      <c r="Q254" s="756"/>
      <c r="R254" s="757"/>
      <c r="S254" s="755"/>
      <c r="T254" s="756"/>
      <c r="U254" s="756"/>
      <c r="V254" s="757"/>
      <c r="W254" s="755"/>
      <c r="X254" s="756"/>
      <c r="Y254" s="756"/>
      <c r="Z254" s="757"/>
      <c r="AA254" s="755"/>
      <c r="AB254" s="756"/>
      <c r="AC254" s="756"/>
      <c r="AD254" s="757"/>
    </row>
    <row r="255" spans="2:30" x14ac:dyDescent="0.25">
      <c r="B255" s="754">
        <v>237</v>
      </c>
      <c r="C255" s="755"/>
      <c r="D255" s="756"/>
      <c r="E255" s="756"/>
      <c r="F255" s="757"/>
      <c r="G255" s="755"/>
      <c r="H255" s="756"/>
      <c r="I255" s="756"/>
      <c r="J255" s="757"/>
      <c r="K255" s="755"/>
      <c r="L255" s="756"/>
      <c r="M255" s="756"/>
      <c r="N255" s="757"/>
      <c r="O255" s="755"/>
      <c r="P255" s="756"/>
      <c r="Q255" s="756"/>
      <c r="R255" s="757"/>
      <c r="S255" s="755"/>
      <c r="T255" s="756"/>
      <c r="U255" s="756"/>
      <c r="V255" s="757"/>
      <c r="W255" s="755"/>
      <c r="X255" s="756"/>
      <c r="Y255" s="756"/>
      <c r="Z255" s="757"/>
      <c r="AA255" s="755"/>
      <c r="AB255" s="756"/>
      <c r="AC255" s="756"/>
      <c r="AD255" s="757"/>
    </row>
    <row r="256" spans="2:30" x14ac:dyDescent="0.25">
      <c r="B256" s="754">
        <v>238</v>
      </c>
      <c r="C256" s="755"/>
      <c r="D256" s="756"/>
      <c r="E256" s="756"/>
      <c r="F256" s="757"/>
      <c r="G256" s="755"/>
      <c r="H256" s="756"/>
      <c r="I256" s="756"/>
      <c r="J256" s="757"/>
      <c r="K256" s="755"/>
      <c r="L256" s="756"/>
      <c r="M256" s="756"/>
      <c r="N256" s="757"/>
      <c r="O256" s="755"/>
      <c r="P256" s="756"/>
      <c r="Q256" s="756"/>
      <c r="R256" s="757"/>
      <c r="S256" s="755"/>
      <c r="T256" s="756"/>
      <c r="U256" s="756"/>
      <c r="V256" s="757"/>
      <c r="W256" s="755"/>
      <c r="X256" s="756"/>
      <c r="Y256" s="756"/>
      <c r="Z256" s="757"/>
      <c r="AA256" s="755"/>
      <c r="AB256" s="756"/>
      <c r="AC256" s="756"/>
      <c r="AD256" s="757"/>
    </row>
    <row r="257" spans="2:30" x14ac:dyDescent="0.25">
      <c r="B257" s="754">
        <v>239</v>
      </c>
      <c r="C257" s="755"/>
      <c r="D257" s="756"/>
      <c r="E257" s="756"/>
      <c r="F257" s="757"/>
      <c r="G257" s="755"/>
      <c r="H257" s="756"/>
      <c r="I257" s="756"/>
      <c r="J257" s="757"/>
      <c r="K257" s="755"/>
      <c r="L257" s="756"/>
      <c r="M257" s="756"/>
      <c r="N257" s="757"/>
      <c r="O257" s="755"/>
      <c r="P257" s="756"/>
      <c r="Q257" s="756"/>
      <c r="R257" s="757"/>
      <c r="S257" s="755"/>
      <c r="T257" s="756"/>
      <c r="U257" s="756"/>
      <c r="V257" s="757"/>
      <c r="W257" s="755"/>
      <c r="X257" s="756"/>
      <c r="Y257" s="756"/>
      <c r="Z257" s="757"/>
      <c r="AA257" s="755"/>
      <c r="AB257" s="756"/>
      <c r="AC257" s="756"/>
      <c r="AD257" s="757"/>
    </row>
    <row r="258" spans="2:30" x14ac:dyDescent="0.25">
      <c r="B258" s="754">
        <v>240</v>
      </c>
      <c r="C258" s="755"/>
      <c r="D258" s="756"/>
      <c r="E258" s="756"/>
      <c r="F258" s="757"/>
      <c r="G258" s="755"/>
      <c r="H258" s="756"/>
      <c r="I258" s="756"/>
      <c r="J258" s="757"/>
      <c r="K258" s="755"/>
      <c r="L258" s="756"/>
      <c r="M258" s="756"/>
      <c r="N258" s="757"/>
      <c r="O258" s="755"/>
      <c r="P258" s="756"/>
      <c r="Q258" s="756"/>
      <c r="R258" s="757"/>
      <c r="S258" s="755"/>
      <c r="T258" s="756"/>
      <c r="U258" s="756"/>
      <c r="V258" s="757"/>
      <c r="W258" s="755"/>
      <c r="X258" s="756"/>
      <c r="Y258" s="756"/>
      <c r="Z258" s="757"/>
      <c r="AA258" s="755"/>
      <c r="AB258" s="756"/>
      <c r="AC258" s="756"/>
      <c r="AD258" s="757"/>
    </row>
    <row r="259" spans="2:30" x14ac:dyDescent="0.25">
      <c r="B259" s="754">
        <v>241</v>
      </c>
      <c r="C259" s="755"/>
      <c r="D259" s="756"/>
      <c r="E259" s="756"/>
      <c r="F259" s="757"/>
      <c r="G259" s="755"/>
      <c r="H259" s="756"/>
      <c r="I259" s="756"/>
      <c r="J259" s="757"/>
      <c r="K259" s="755"/>
      <c r="L259" s="756"/>
      <c r="M259" s="756"/>
      <c r="N259" s="757"/>
      <c r="O259" s="755"/>
      <c r="P259" s="756"/>
      <c r="Q259" s="756"/>
      <c r="R259" s="757"/>
      <c r="S259" s="755"/>
      <c r="T259" s="756"/>
      <c r="U259" s="756"/>
      <c r="V259" s="757"/>
      <c r="W259" s="755"/>
      <c r="X259" s="756"/>
      <c r="Y259" s="756"/>
      <c r="Z259" s="757"/>
      <c r="AA259" s="755"/>
      <c r="AB259" s="756"/>
      <c r="AC259" s="756"/>
      <c r="AD259" s="757"/>
    </row>
    <row r="260" spans="2:30" x14ac:dyDescent="0.25">
      <c r="B260" s="754">
        <v>242</v>
      </c>
      <c r="C260" s="755"/>
      <c r="D260" s="756"/>
      <c r="E260" s="756"/>
      <c r="F260" s="757"/>
      <c r="G260" s="755"/>
      <c r="H260" s="756"/>
      <c r="I260" s="756"/>
      <c r="J260" s="757"/>
      <c r="K260" s="755"/>
      <c r="L260" s="756"/>
      <c r="M260" s="756"/>
      <c r="N260" s="757"/>
      <c r="O260" s="755"/>
      <c r="P260" s="756"/>
      <c r="Q260" s="756"/>
      <c r="R260" s="757"/>
      <c r="S260" s="755"/>
      <c r="T260" s="756"/>
      <c r="U260" s="756"/>
      <c r="V260" s="757"/>
      <c r="W260" s="755"/>
      <c r="X260" s="756"/>
      <c r="Y260" s="756"/>
      <c r="Z260" s="757"/>
      <c r="AA260" s="755"/>
      <c r="AB260" s="756"/>
      <c r="AC260" s="756"/>
      <c r="AD260" s="757"/>
    </row>
    <row r="261" spans="2:30" x14ac:dyDescent="0.25">
      <c r="B261" s="754">
        <v>243</v>
      </c>
      <c r="C261" s="755"/>
      <c r="D261" s="756"/>
      <c r="E261" s="756"/>
      <c r="F261" s="757"/>
      <c r="G261" s="755"/>
      <c r="H261" s="756"/>
      <c r="I261" s="756"/>
      <c r="J261" s="757"/>
      <c r="K261" s="755"/>
      <c r="L261" s="756"/>
      <c r="M261" s="756"/>
      <c r="N261" s="757"/>
      <c r="O261" s="755"/>
      <c r="P261" s="756"/>
      <c r="Q261" s="756"/>
      <c r="R261" s="757"/>
      <c r="S261" s="755"/>
      <c r="T261" s="756"/>
      <c r="U261" s="756"/>
      <c r="V261" s="757"/>
      <c r="W261" s="755"/>
      <c r="X261" s="756"/>
      <c r="Y261" s="756"/>
      <c r="Z261" s="757"/>
      <c r="AA261" s="755"/>
      <c r="AB261" s="756"/>
      <c r="AC261" s="756"/>
      <c r="AD261" s="757"/>
    </row>
    <row r="262" spans="2:30" x14ac:dyDescent="0.25">
      <c r="B262" s="754">
        <v>244</v>
      </c>
      <c r="C262" s="755"/>
      <c r="D262" s="756"/>
      <c r="E262" s="756"/>
      <c r="F262" s="757"/>
      <c r="G262" s="755"/>
      <c r="H262" s="756"/>
      <c r="I262" s="756"/>
      <c r="J262" s="757"/>
      <c r="K262" s="755"/>
      <c r="L262" s="756"/>
      <c r="M262" s="756"/>
      <c r="N262" s="757"/>
      <c r="O262" s="755"/>
      <c r="P262" s="756"/>
      <c r="Q262" s="756"/>
      <c r="R262" s="757"/>
      <c r="S262" s="755"/>
      <c r="T262" s="756"/>
      <c r="U262" s="756"/>
      <c r="V262" s="757"/>
      <c r="W262" s="755"/>
      <c r="X262" s="756"/>
      <c r="Y262" s="756"/>
      <c r="Z262" s="757"/>
      <c r="AA262" s="755"/>
      <c r="AB262" s="756"/>
      <c r="AC262" s="756"/>
      <c r="AD262" s="757"/>
    </row>
    <row r="263" spans="2:30" x14ac:dyDescent="0.25">
      <c r="B263" s="754">
        <v>245</v>
      </c>
      <c r="C263" s="755"/>
      <c r="D263" s="756"/>
      <c r="E263" s="756"/>
      <c r="F263" s="757"/>
      <c r="G263" s="755"/>
      <c r="H263" s="756"/>
      <c r="I263" s="756"/>
      <c r="J263" s="757"/>
      <c r="K263" s="755"/>
      <c r="L263" s="756"/>
      <c r="M263" s="756"/>
      <c r="N263" s="757"/>
      <c r="O263" s="755"/>
      <c r="P263" s="756"/>
      <c r="Q263" s="756"/>
      <c r="R263" s="757"/>
      <c r="S263" s="755"/>
      <c r="T263" s="756"/>
      <c r="U263" s="756"/>
      <c r="V263" s="757"/>
      <c r="W263" s="755"/>
      <c r="X263" s="756"/>
      <c r="Y263" s="756"/>
      <c r="Z263" s="757"/>
      <c r="AA263" s="755"/>
      <c r="AB263" s="756"/>
      <c r="AC263" s="756"/>
      <c r="AD263" s="757"/>
    </row>
    <row r="264" spans="2:30" x14ac:dyDescent="0.25">
      <c r="B264" s="754">
        <v>246</v>
      </c>
      <c r="C264" s="755"/>
      <c r="D264" s="756"/>
      <c r="E264" s="756"/>
      <c r="F264" s="757"/>
      <c r="G264" s="755"/>
      <c r="H264" s="756"/>
      <c r="I264" s="756"/>
      <c r="J264" s="757"/>
      <c r="K264" s="755"/>
      <c r="L264" s="756"/>
      <c r="M264" s="756"/>
      <c r="N264" s="757"/>
      <c r="O264" s="755"/>
      <c r="P264" s="756"/>
      <c r="Q264" s="756"/>
      <c r="R264" s="757"/>
      <c r="S264" s="755"/>
      <c r="T264" s="756"/>
      <c r="U264" s="756"/>
      <c r="V264" s="757"/>
      <c r="W264" s="755"/>
      <c r="X264" s="756"/>
      <c r="Y264" s="756"/>
      <c r="Z264" s="757"/>
      <c r="AA264" s="755"/>
      <c r="AB264" s="756"/>
      <c r="AC264" s="756"/>
      <c r="AD264" s="757"/>
    </row>
    <row r="265" spans="2:30" x14ac:dyDescent="0.25">
      <c r="B265" s="754">
        <v>247</v>
      </c>
      <c r="C265" s="755"/>
      <c r="D265" s="756"/>
      <c r="E265" s="756"/>
      <c r="F265" s="757"/>
      <c r="G265" s="755"/>
      <c r="H265" s="756"/>
      <c r="I265" s="756"/>
      <c r="J265" s="757"/>
      <c r="K265" s="755"/>
      <c r="L265" s="756"/>
      <c r="M265" s="756"/>
      <c r="N265" s="757"/>
      <c r="O265" s="755"/>
      <c r="P265" s="756"/>
      <c r="Q265" s="756"/>
      <c r="R265" s="757"/>
      <c r="S265" s="755"/>
      <c r="T265" s="756"/>
      <c r="U265" s="756"/>
      <c r="V265" s="757"/>
      <c r="W265" s="755"/>
      <c r="X265" s="756"/>
      <c r="Y265" s="756"/>
      <c r="Z265" s="757"/>
      <c r="AA265" s="755"/>
      <c r="AB265" s="756"/>
      <c r="AC265" s="756"/>
      <c r="AD265" s="757"/>
    </row>
    <row r="266" spans="2:30" x14ac:dyDescent="0.25">
      <c r="B266" s="754">
        <v>248</v>
      </c>
      <c r="C266" s="755"/>
      <c r="D266" s="756"/>
      <c r="E266" s="756"/>
      <c r="F266" s="757"/>
      <c r="G266" s="755"/>
      <c r="H266" s="756"/>
      <c r="I266" s="756"/>
      <c r="J266" s="757"/>
      <c r="K266" s="755"/>
      <c r="L266" s="756"/>
      <c r="M266" s="756"/>
      <c r="N266" s="757"/>
      <c r="O266" s="755"/>
      <c r="P266" s="756"/>
      <c r="Q266" s="756"/>
      <c r="R266" s="757"/>
      <c r="S266" s="755"/>
      <c r="T266" s="756"/>
      <c r="U266" s="756"/>
      <c r="V266" s="757"/>
      <c r="W266" s="755"/>
      <c r="X266" s="756"/>
      <c r="Y266" s="756"/>
      <c r="Z266" s="757"/>
      <c r="AA266" s="755"/>
      <c r="AB266" s="756"/>
      <c r="AC266" s="756"/>
      <c r="AD266" s="757"/>
    </row>
    <row r="267" spans="2:30" x14ac:dyDescent="0.25">
      <c r="B267" s="754">
        <v>249</v>
      </c>
      <c r="C267" s="755"/>
      <c r="D267" s="756"/>
      <c r="E267" s="756"/>
      <c r="F267" s="757"/>
      <c r="G267" s="755"/>
      <c r="H267" s="756"/>
      <c r="I267" s="756"/>
      <c r="J267" s="757"/>
      <c r="K267" s="755"/>
      <c r="L267" s="756"/>
      <c r="M267" s="756"/>
      <c r="N267" s="757"/>
      <c r="O267" s="755"/>
      <c r="P267" s="756"/>
      <c r="Q267" s="756"/>
      <c r="R267" s="757"/>
      <c r="S267" s="755"/>
      <c r="T267" s="756"/>
      <c r="U267" s="756"/>
      <c r="V267" s="757"/>
      <c r="W267" s="755"/>
      <c r="X267" s="756"/>
      <c r="Y267" s="756"/>
      <c r="Z267" s="757"/>
      <c r="AA267" s="755"/>
      <c r="AB267" s="756"/>
      <c r="AC267" s="756"/>
      <c r="AD267" s="757"/>
    </row>
    <row r="268" spans="2:30" x14ac:dyDescent="0.25">
      <c r="B268" s="754">
        <v>250</v>
      </c>
      <c r="C268" s="755"/>
      <c r="D268" s="756"/>
      <c r="E268" s="756"/>
      <c r="F268" s="757"/>
      <c r="G268" s="755"/>
      <c r="H268" s="756"/>
      <c r="I268" s="756"/>
      <c r="J268" s="757"/>
      <c r="K268" s="755"/>
      <c r="L268" s="756"/>
      <c r="M268" s="756"/>
      <c r="N268" s="757"/>
      <c r="O268" s="755"/>
      <c r="P268" s="756"/>
      <c r="Q268" s="756"/>
      <c r="R268" s="757"/>
      <c r="S268" s="755"/>
      <c r="T268" s="756"/>
      <c r="U268" s="756"/>
      <c r="V268" s="757"/>
      <c r="W268" s="755"/>
      <c r="X268" s="756"/>
      <c r="Y268" s="756"/>
      <c r="Z268" s="757"/>
      <c r="AA268" s="755"/>
      <c r="AB268" s="756"/>
      <c r="AC268" s="756"/>
      <c r="AD268" s="757"/>
    </row>
    <row r="269" spans="2:30" x14ac:dyDescent="0.25">
      <c r="B269" s="754">
        <v>251</v>
      </c>
      <c r="C269" s="755"/>
      <c r="D269" s="756"/>
      <c r="E269" s="756"/>
      <c r="F269" s="757"/>
      <c r="G269" s="755"/>
      <c r="H269" s="756"/>
      <c r="I269" s="756"/>
      <c r="J269" s="757"/>
      <c r="K269" s="755"/>
      <c r="L269" s="756"/>
      <c r="M269" s="756"/>
      <c r="N269" s="757"/>
      <c r="O269" s="755"/>
      <c r="P269" s="756"/>
      <c r="Q269" s="756"/>
      <c r="R269" s="757"/>
      <c r="S269" s="755"/>
      <c r="T269" s="756"/>
      <c r="U269" s="756"/>
      <c r="V269" s="757"/>
      <c r="W269" s="755"/>
      <c r="X269" s="756"/>
      <c r="Y269" s="756"/>
      <c r="Z269" s="757"/>
      <c r="AA269" s="755"/>
      <c r="AB269" s="756"/>
      <c r="AC269" s="756"/>
      <c r="AD269" s="757"/>
    </row>
    <row r="270" spans="2:30" x14ac:dyDescent="0.25">
      <c r="B270" s="754">
        <v>252</v>
      </c>
      <c r="C270" s="755"/>
      <c r="D270" s="756"/>
      <c r="E270" s="756"/>
      <c r="F270" s="757"/>
      <c r="G270" s="755"/>
      <c r="H270" s="756"/>
      <c r="I270" s="756"/>
      <c r="J270" s="757"/>
      <c r="K270" s="755"/>
      <c r="L270" s="756"/>
      <c r="M270" s="756"/>
      <c r="N270" s="757"/>
      <c r="O270" s="755"/>
      <c r="P270" s="756"/>
      <c r="Q270" s="756"/>
      <c r="R270" s="757"/>
      <c r="S270" s="755"/>
      <c r="T270" s="756"/>
      <c r="U270" s="756"/>
      <c r="V270" s="757"/>
      <c r="W270" s="755"/>
      <c r="X270" s="756"/>
      <c r="Y270" s="756"/>
      <c r="Z270" s="757"/>
      <c r="AA270" s="755"/>
      <c r="AB270" s="756"/>
      <c r="AC270" s="756"/>
      <c r="AD270" s="757"/>
    </row>
    <row r="271" spans="2:30" x14ac:dyDescent="0.25">
      <c r="B271" s="754">
        <v>253</v>
      </c>
      <c r="C271" s="755"/>
      <c r="D271" s="756"/>
      <c r="E271" s="756"/>
      <c r="F271" s="757"/>
      <c r="G271" s="755"/>
      <c r="H271" s="756"/>
      <c r="I271" s="756"/>
      <c r="J271" s="757"/>
      <c r="K271" s="755"/>
      <c r="L271" s="756"/>
      <c r="M271" s="756"/>
      <c r="N271" s="757"/>
      <c r="O271" s="755"/>
      <c r="P271" s="756"/>
      <c r="Q271" s="756"/>
      <c r="R271" s="757"/>
      <c r="S271" s="755"/>
      <c r="T271" s="756"/>
      <c r="U271" s="756"/>
      <c r="V271" s="757"/>
      <c r="W271" s="755"/>
      <c r="X271" s="756"/>
      <c r="Y271" s="756"/>
      <c r="Z271" s="757"/>
      <c r="AA271" s="755"/>
      <c r="AB271" s="756"/>
      <c r="AC271" s="756"/>
      <c r="AD271" s="757"/>
    </row>
    <row r="272" spans="2:30" x14ac:dyDescent="0.25">
      <c r="B272" s="754">
        <v>254</v>
      </c>
      <c r="C272" s="755"/>
      <c r="D272" s="756"/>
      <c r="E272" s="756"/>
      <c r="F272" s="757"/>
      <c r="G272" s="755"/>
      <c r="H272" s="756"/>
      <c r="I272" s="756"/>
      <c r="J272" s="757"/>
      <c r="K272" s="755"/>
      <c r="L272" s="756"/>
      <c r="M272" s="756"/>
      <c r="N272" s="757"/>
      <c r="O272" s="755"/>
      <c r="P272" s="756"/>
      <c r="Q272" s="756"/>
      <c r="R272" s="757"/>
      <c r="S272" s="755"/>
      <c r="T272" s="756"/>
      <c r="U272" s="756"/>
      <c r="V272" s="757"/>
      <c r="W272" s="755"/>
      <c r="X272" s="756"/>
      <c r="Y272" s="756"/>
      <c r="Z272" s="757"/>
      <c r="AA272" s="755"/>
      <c r="AB272" s="756"/>
      <c r="AC272" s="756"/>
      <c r="AD272" s="757"/>
    </row>
    <row r="273" spans="2:30" x14ac:dyDescent="0.25">
      <c r="B273" s="754">
        <v>255</v>
      </c>
      <c r="C273" s="755"/>
      <c r="D273" s="756"/>
      <c r="E273" s="756"/>
      <c r="F273" s="757"/>
      <c r="G273" s="755"/>
      <c r="H273" s="756"/>
      <c r="I273" s="756"/>
      <c r="J273" s="757"/>
      <c r="K273" s="755"/>
      <c r="L273" s="756"/>
      <c r="M273" s="756"/>
      <c r="N273" s="757"/>
      <c r="O273" s="755"/>
      <c r="P273" s="756"/>
      <c r="Q273" s="756"/>
      <c r="R273" s="757"/>
      <c r="S273" s="755"/>
      <c r="T273" s="756"/>
      <c r="U273" s="756"/>
      <c r="V273" s="757"/>
      <c r="W273" s="755"/>
      <c r="X273" s="756"/>
      <c r="Y273" s="756"/>
      <c r="Z273" s="757"/>
      <c r="AA273" s="755"/>
      <c r="AB273" s="756"/>
      <c r="AC273" s="756"/>
      <c r="AD273" s="757"/>
    </row>
    <row r="274" spans="2:30" x14ac:dyDescent="0.25">
      <c r="B274" s="754">
        <v>256</v>
      </c>
      <c r="C274" s="755"/>
      <c r="D274" s="756"/>
      <c r="E274" s="756"/>
      <c r="F274" s="757"/>
      <c r="G274" s="755"/>
      <c r="H274" s="756"/>
      <c r="I274" s="756"/>
      <c r="J274" s="757"/>
      <c r="K274" s="755"/>
      <c r="L274" s="756"/>
      <c r="M274" s="756"/>
      <c r="N274" s="757"/>
      <c r="O274" s="755"/>
      <c r="P274" s="756"/>
      <c r="Q274" s="756"/>
      <c r="R274" s="757"/>
      <c r="S274" s="755"/>
      <c r="T274" s="756"/>
      <c r="U274" s="756"/>
      <c r="V274" s="757"/>
      <c r="W274" s="755"/>
      <c r="X274" s="756"/>
      <c r="Y274" s="756"/>
      <c r="Z274" s="757"/>
      <c r="AA274" s="755"/>
      <c r="AB274" s="756"/>
      <c r="AC274" s="756"/>
      <c r="AD274" s="757"/>
    </row>
    <row r="275" spans="2:30" x14ac:dyDescent="0.25">
      <c r="B275" s="754">
        <v>257</v>
      </c>
      <c r="C275" s="755"/>
      <c r="D275" s="756"/>
      <c r="E275" s="756"/>
      <c r="F275" s="757"/>
      <c r="G275" s="755"/>
      <c r="H275" s="756"/>
      <c r="I275" s="756"/>
      <c r="J275" s="757"/>
      <c r="K275" s="755"/>
      <c r="L275" s="756"/>
      <c r="M275" s="756"/>
      <c r="N275" s="757"/>
      <c r="O275" s="755"/>
      <c r="P275" s="756"/>
      <c r="Q275" s="756"/>
      <c r="R275" s="757"/>
      <c r="S275" s="755"/>
      <c r="T275" s="756"/>
      <c r="U275" s="756"/>
      <c r="V275" s="757"/>
      <c r="W275" s="755"/>
      <c r="X275" s="756"/>
      <c r="Y275" s="756"/>
      <c r="Z275" s="757"/>
      <c r="AA275" s="755"/>
      <c r="AB275" s="756"/>
      <c r="AC275" s="756"/>
      <c r="AD275" s="757"/>
    </row>
    <row r="276" spans="2:30" x14ac:dyDescent="0.25">
      <c r="B276" s="754">
        <v>258</v>
      </c>
      <c r="C276" s="755"/>
      <c r="D276" s="756"/>
      <c r="E276" s="756"/>
      <c r="F276" s="757"/>
      <c r="G276" s="755"/>
      <c r="H276" s="756"/>
      <c r="I276" s="756"/>
      <c r="J276" s="757"/>
      <c r="K276" s="755"/>
      <c r="L276" s="756"/>
      <c r="M276" s="756"/>
      <c r="N276" s="757"/>
      <c r="O276" s="755"/>
      <c r="P276" s="756"/>
      <c r="Q276" s="756"/>
      <c r="R276" s="757"/>
      <c r="S276" s="755"/>
      <c r="T276" s="756"/>
      <c r="U276" s="756"/>
      <c r="V276" s="757"/>
      <c r="W276" s="755"/>
      <c r="X276" s="756"/>
      <c r="Y276" s="756"/>
      <c r="Z276" s="757"/>
      <c r="AA276" s="755"/>
      <c r="AB276" s="756"/>
      <c r="AC276" s="756"/>
      <c r="AD276" s="757"/>
    </row>
    <row r="277" spans="2:30" x14ac:dyDescent="0.25">
      <c r="B277" s="754">
        <v>259</v>
      </c>
      <c r="C277" s="755"/>
      <c r="D277" s="756"/>
      <c r="E277" s="756"/>
      <c r="F277" s="757"/>
      <c r="G277" s="755"/>
      <c r="H277" s="756"/>
      <c r="I277" s="756"/>
      <c r="J277" s="757"/>
      <c r="K277" s="755"/>
      <c r="L277" s="756"/>
      <c r="M277" s="756"/>
      <c r="N277" s="757"/>
      <c r="O277" s="755"/>
      <c r="P277" s="756"/>
      <c r="Q277" s="756"/>
      <c r="R277" s="757"/>
      <c r="S277" s="755"/>
      <c r="T277" s="756"/>
      <c r="U277" s="756"/>
      <c r="V277" s="757"/>
      <c r="W277" s="755"/>
      <c r="X277" s="756"/>
      <c r="Y277" s="756"/>
      <c r="Z277" s="757"/>
      <c r="AA277" s="755"/>
      <c r="AB277" s="756"/>
      <c r="AC277" s="756"/>
      <c r="AD277" s="757"/>
    </row>
    <row r="278" spans="2:30" x14ac:dyDescent="0.25">
      <c r="B278" s="754">
        <v>260</v>
      </c>
      <c r="C278" s="755"/>
      <c r="D278" s="756"/>
      <c r="E278" s="756"/>
      <c r="F278" s="757"/>
      <c r="G278" s="755"/>
      <c r="H278" s="756"/>
      <c r="I278" s="756"/>
      <c r="J278" s="757"/>
      <c r="K278" s="755"/>
      <c r="L278" s="756"/>
      <c r="M278" s="756"/>
      <c r="N278" s="757"/>
      <c r="O278" s="755"/>
      <c r="P278" s="756"/>
      <c r="Q278" s="756"/>
      <c r="R278" s="757"/>
      <c r="S278" s="755"/>
      <c r="T278" s="756"/>
      <c r="U278" s="756"/>
      <c r="V278" s="757"/>
      <c r="W278" s="755"/>
      <c r="X278" s="756"/>
      <c r="Y278" s="756"/>
      <c r="Z278" s="757"/>
      <c r="AA278" s="755"/>
      <c r="AB278" s="756"/>
      <c r="AC278" s="756"/>
      <c r="AD278" s="757"/>
    </row>
    <row r="279" spans="2:30" x14ac:dyDescent="0.25">
      <c r="B279" s="754">
        <v>261</v>
      </c>
      <c r="C279" s="755"/>
      <c r="D279" s="756"/>
      <c r="E279" s="756"/>
      <c r="F279" s="757"/>
      <c r="G279" s="755"/>
      <c r="H279" s="756"/>
      <c r="I279" s="756"/>
      <c r="J279" s="757"/>
      <c r="K279" s="755"/>
      <c r="L279" s="756"/>
      <c r="M279" s="756"/>
      <c r="N279" s="757"/>
      <c r="O279" s="755"/>
      <c r="P279" s="756"/>
      <c r="Q279" s="756"/>
      <c r="R279" s="757"/>
      <c r="S279" s="755"/>
      <c r="T279" s="756"/>
      <c r="U279" s="756"/>
      <c r="V279" s="757"/>
      <c r="W279" s="755"/>
      <c r="X279" s="756"/>
      <c r="Y279" s="756"/>
      <c r="Z279" s="757"/>
      <c r="AA279" s="755"/>
      <c r="AB279" s="756"/>
      <c r="AC279" s="756"/>
      <c r="AD279" s="757"/>
    </row>
    <row r="280" spans="2:30" x14ac:dyDescent="0.25">
      <c r="B280" s="754">
        <v>262</v>
      </c>
      <c r="C280" s="755"/>
      <c r="D280" s="756"/>
      <c r="E280" s="756"/>
      <c r="F280" s="757"/>
      <c r="G280" s="755"/>
      <c r="H280" s="756"/>
      <c r="I280" s="756"/>
      <c r="J280" s="757"/>
      <c r="K280" s="755"/>
      <c r="L280" s="756"/>
      <c r="M280" s="756"/>
      <c r="N280" s="757"/>
      <c r="O280" s="755"/>
      <c r="P280" s="756"/>
      <c r="Q280" s="756"/>
      <c r="R280" s="757"/>
      <c r="S280" s="755"/>
      <c r="T280" s="756"/>
      <c r="U280" s="756"/>
      <c r="V280" s="757"/>
      <c r="W280" s="755"/>
      <c r="X280" s="756"/>
      <c r="Y280" s="756"/>
      <c r="Z280" s="757"/>
      <c r="AA280" s="755"/>
      <c r="AB280" s="756"/>
      <c r="AC280" s="756"/>
      <c r="AD280" s="757"/>
    </row>
    <row r="281" spans="2:30" x14ac:dyDescent="0.25">
      <c r="B281" s="754">
        <v>263</v>
      </c>
      <c r="C281" s="755"/>
      <c r="D281" s="756"/>
      <c r="E281" s="756"/>
      <c r="F281" s="757"/>
      <c r="G281" s="755"/>
      <c r="H281" s="756"/>
      <c r="I281" s="756"/>
      <c r="J281" s="757"/>
      <c r="K281" s="755"/>
      <c r="L281" s="756"/>
      <c r="M281" s="756"/>
      <c r="N281" s="757"/>
      <c r="O281" s="755"/>
      <c r="P281" s="756"/>
      <c r="Q281" s="756"/>
      <c r="R281" s="757"/>
      <c r="S281" s="755"/>
      <c r="T281" s="756"/>
      <c r="U281" s="756"/>
      <c r="V281" s="757"/>
      <c r="W281" s="755"/>
      <c r="X281" s="756"/>
      <c r="Y281" s="756"/>
      <c r="Z281" s="757"/>
      <c r="AA281" s="755"/>
      <c r="AB281" s="756"/>
      <c r="AC281" s="756"/>
      <c r="AD281" s="757"/>
    </row>
    <row r="282" spans="2:30" x14ac:dyDescent="0.25">
      <c r="B282" s="754">
        <v>264</v>
      </c>
      <c r="C282" s="755"/>
      <c r="D282" s="756"/>
      <c r="E282" s="756"/>
      <c r="F282" s="757"/>
      <c r="G282" s="755"/>
      <c r="H282" s="756"/>
      <c r="I282" s="756"/>
      <c r="J282" s="757"/>
      <c r="K282" s="755"/>
      <c r="L282" s="756"/>
      <c r="M282" s="756"/>
      <c r="N282" s="757"/>
      <c r="O282" s="755"/>
      <c r="P282" s="756"/>
      <c r="Q282" s="756"/>
      <c r="R282" s="757"/>
      <c r="S282" s="755"/>
      <c r="T282" s="756"/>
      <c r="U282" s="756"/>
      <c r="V282" s="757"/>
      <c r="W282" s="755"/>
      <c r="X282" s="756"/>
      <c r="Y282" s="756"/>
      <c r="Z282" s="757"/>
      <c r="AA282" s="755"/>
      <c r="AB282" s="756"/>
      <c r="AC282" s="756"/>
      <c r="AD282" s="757"/>
    </row>
    <row r="283" spans="2:30" x14ac:dyDescent="0.25">
      <c r="B283" s="754">
        <v>265</v>
      </c>
      <c r="C283" s="755"/>
      <c r="D283" s="756"/>
      <c r="E283" s="756"/>
      <c r="F283" s="757"/>
      <c r="G283" s="755"/>
      <c r="H283" s="756"/>
      <c r="I283" s="756"/>
      <c r="J283" s="757"/>
      <c r="K283" s="755"/>
      <c r="L283" s="756"/>
      <c r="M283" s="756"/>
      <c r="N283" s="757"/>
      <c r="O283" s="755"/>
      <c r="P283" s="756"/>
      <c r="Q283" s="756"/>
      <c r="R283" s="757"/>
      <c r="S283" s="755"/>
      <c r="T283" s="756"/>
      <c r="U283" s="756"/>
      <c r="V283" s="757"/>
      <c r="W283" s="755"/>
      <c r="X283" s="756"/>
      <c r="Y283" s="756"/>
      <c r="Z283" s="757"/>
      <c r="AA283" s="755"/>
      <c r="AB283" s="756"/>
      <c r="AC283" s="756"/>
      <c r="AD283" s="757"/>
    </row>
    <row r="284" spans="2:30" x14ac:dyDescent="0.25">
      <c r="B284" s="754">
        <v>266</v>
      </c>
      <c r="C284" s="755"/>
      <c r="D284" s="756"/>
      <c r="E284" s="756"/>
      <c r="F284" s="757"/>
      <c r="G284" s="755"/>
      <c r="H284" s="756"/>
      <c r="I284" s="756"/>
      <c r="J284" s="757"/>
      <c r="K284" s="755"/>
      <c r="L284" s="756"/>
      <c r="M284" s="756"/>
      <c r="N284" s="757"/>
      <c r="O284" s="755"/>
      <c r="P284" s="756"/>
      <c r="Q284" s="756"/>
      <c r="R284" s="757"/>
      <c r="S284" s="755"/>
      <c r="T284" s="756"/>
      <c r="U284" s="756"/>
      <c r="V284" s="757"/>
      <c r="W284" s="755"/>
      <c r="X284" s="756"/>
      <c r="Y284" s="756"/>
      <c r="Z284" s="757"/>
      <c r="AA284" s="755"/>
      <c r="AB284" s="756"/>
      <c r="AC284" s="756"/>
      <c r="AD284" s="757"/>
    </row>
    <row r="285" spans="2:30" x14ac:dyDescent="0.25">
      <c r="B285" s="754">
        <v>267</v>
      </c>
      <c r="C285" s="755"/>
      <c r="D285" s="756"/>
      <c r="E285" s="756"/>
      <c r="F285" s="757"/>
      <c r="G285" s="755"/>
      <c r="H285" s="756"/>
      <c r="I285" s="756"/>
      <c r="J285" s="757"/>
      <c r="K285" s="755"/>
      <c r="L285" s="756"/>
      <c r="M285" s="756"/>
      <c r="N285" s="757"/>
      <c r="O285" s="755"/>
      <c r="P285" s="756"/>
      <c r="Q285" s="756"/>
      <c r="R285" s="757"/>
      <c r="S285" s="755"/>
      <c r="T285" s="756"/>
      <c r="U285" s="756"/>
      <c r="V285" s="757"/>
      <c r="W285" s="755"/>
      <c r="X285" s="756"/>
      <c r="Y285" s="756"/>
      <c r="Z285" s="757"/>
      <c r="AA285" s="755"/>
      <c r="AB285" s="756"/>
      <c r="AC285" s="756"/>
      <c r="AD285" s="757"/>
    </row>
    <row r="286" spans="2:30" x14ac:dyDescent="0.25">
      <c r="B286" s="754">
        <v>268</v>
      </c>
      <c r="C286" s="755"/>
      <c r="D286" s="756"/>
      <c r="E286" s="756"/>
      <c r="F286" s="757"/>
      <c r="G286" s="755"/>
      <c r="H286" s="756"/>
      <c r="I286" s="756"/>
      <c r="J286" s="757"/>
      <c r="K286" s="755"/>
      <c r="L286" s="756"/>
      <c r="M286" s="756"/>
      <c r="N286" s="757"/>
      <c r="O286" s="755"/>
      <c r="P286" s="756"/>
      <c r="Q286" s="756"/>
      <c r="R286" s="757"/>
      <c r="S286" s="755"/>
      <c r="T286" s="756"/>
      <c r="U286" s="756"/>
      <c r="V286" s="757"/>
      <c r="W286" s="755"/>
      <c r="X286" s="756"/>
      <c r="Y286" s="756"/>
      <c r="Z286" s="757"/>
      <c r="AA286" s="755"/>
      <c r="AB286" s="756"/>
      <c r="AC286" s="756"/>
      <c r="AD286" s="757"/>
    </row>
    <row r="287" spans="2:30" x14ac:dyDescent="0.25">
      <c r="B287" s="754">
        <v>269</v>
      </c>
      <c r="C287" s="755"/>
      <c r="D287" s="756"/>
      <c r="E287" s="756"/>
      <c r="F287" s="757"/>
      <c r="G287" s="755"/>
      <c r="H287" s="756"/>
      <c r="I287" s="756"/>
      <c r="J287" s="757"/>
      <c r="K287" s="755"/>
      <c r="L287" s="756"/>
      <c r="M287" s="756"/>
      <c r="N287" s="757"/>
      <c r="O287" s="755"/>
      <c r="P287" s="756"/>
      <c r="Q287" s="756"/>
      <c r="R287" s="757"/>
      <c r="S287" s="755"/>
      <c r="T287" s="756"/>
      <c r="U287" s="756"/>
      <c r="V287" s="757"/>
      <c r="W287" s="755"/>
      <c r="X287" s="756"/>
      <c r="Y287" s="756"/>
      <c r="Z287" s="757"/>
      <c r="AA287" s="755"/>
      <c r="AB287" s="756"/>
      <c r="AC287" s="756"/>
      <c r="AD287" s="757"/>
    </row>
    <row r="288" spans="2:30" x14ac:dyDescent="0.25">
      <c r="B288" s="754">
        <v>270</v>
      </c>
      <c r="C288" s="755"/>
      <c r="D288" s="756"/>
      <c r="E288" s="756"/>
      <c r="F288" s="757"/>
      <c r="G288" s="755"/>
      <c r="H288" s="756"/>
      <c r="I288" s="756"/>
      <c r="J288" s="757"/>
      <c r="K288" s="755"/>
      <c r="L288" s="756"/>
      <c r="M288" s="756"/>
      <c r="N288" s="757"/>
      <c r="O288" s="755"/>
      <c r="P288" s="756"/>
      <c r="Q288" s="756"/>
      <c r="R288" s="757"/>
      <c r="S288" s="755"/>
      <c r="T288" s="756"/>
      <c r="U288" s="756"/>
      <c r="V288" s="757"/>
      <c r="W288" s="755"/>
      <c r="X288" s="756"/>
      <c r="Y288" s="756"/>
      <c r="Z288" s="757"/>
      <c r="AA288" s="755"/>
      <c r="AB288" s="756"/>
      <c r="AC288" s="756"/>
      <c r="AD288" s="757"/>
    </row>
    <row r="289" spans="2:30" x14ac:dyDescent="0.25">
      <c r="B289" s="754">
        <v>271</v>
      </c>
      <c r="C289" s="755"/>
      <c r="D289" s="756"/>
      <c r="E289" s="756"/>
      <c r="F289" s="757"/>
      <c r="G289" s="755"/>
      <c r="H289" s="756"/>
      <c r="I289" s="756"/>
      <c r="J289" s="757"/>
      <c r="K289" s="755"/>
      <c r="L289" s="756"/>
      <c r="M289" s="756"/>
      <c r="N289" s="757"/>
      <c r="O289" s="755"/>
      <c r="P289" s="756"/>
      <c r="Q289" s="756"/>
      <c r="R289" s="757"/>
      <c r="S289" s="755"/>
      <c r="T289" s="756"/>
      <c r="U289" s="756"/>
      <c r="V289" s="757"/>
      <c r="W289" s="755"/>
      <c r="X289" s="756"/>
      <c r="Y289" s="756"/>
      <c r="Z289" s="757"/>
      <c r="AA289" s="755"/>
      <c r="AB289" s="756"/>
      <c r="AC289" s="756"/>
      <c r="AD289" s="757"/>
    </row>
    <row r="290" spans="2:30" x14ac:dyDescent="0.25">
      <c r="B290" s="754">
        <v>272</v>
      </c>
      <c r="C290" s="755"/>
      <c r="D290" s="756"/>
      <c r="E290" s="756"/>
      <c r="F290" s="757"/>
      <c r="G290" s="755"/>
      <c r="H290" s="756"/>
      <c r="I290" s="756"/>
      <c r="J290" s="757"/>
      <c r="K290" s="755"/>
      <c r="L290" s="756"/>
      <c r="M290" s="756"/>
      <c r="N290" s="757"/>
      <c r="O290" s="755"/>
      <c r="P290" s="756"/>
      <c r="Q290" s="756"/>
      <c r="R290" s="757"/>
      <c r="S290" s="755"/>
      <c r="T290" s="756"/>
      <c r="U290" s="756"/>
      <c r="V290" s="757"/>
      <c r="W290" s="755"/>
      <c r="X290" s="756"/>
      <c r="Y290" s="756"/>
      <c r="Z290" s="757"/>
      <c r="AA290" s="755"/>
      <c r="AB290" s="756"/>
      <c r="AC290" s="756"/>
      <c r="AD290" s="757"/>
    </row>
    <row r="291" spans="2:30" x14ac:dyDescent="0.25">
      <c r="B291" s="754">
        <v>273</v>
      </c>
      <c r="C291" s="755"/>
      <c r="D291" s="756"/>
      <c r="E291" s="756"/>
      <c r="F291" s="757"/>
      <c r="G291" s="755"/>
      <c r="H291" s="756"/>
      <c r="I291" s="756"/>
      <c r="J291" s="757"/>
      <c r="K291" s="755"/>
      <c r="L291" s="756"/>
      <c r="M291" s="756"/>
      <c r="N291" s="757"/>
      <c r="O291" s="755"/>
      <c r="P291" s="756"/>
      <c r="Q291" s="756"/>
      <c r="R291" s="757"/>
      <c r="S291" s="755"/>
      <c r="T291" s="756"/>
      <c r="U291" s="756"/>
      <c r="V291" s="757"/>
      <c r="W291" s="755"/>
      <c r="X291" s="756"/>
      <c r="Y291" s="756"/>
      <c r="Z291" s="757"/>
      <c r="AA291" s="755"/>
      <c r="AB291" s="756"/>
      <c r="AC291" s="756"/>
      <c r="AD291" s="757"/>
    </row>
    <row r="292" spans="2:30" x14ac:dyDescent="0.25">
      <c r="B292" s="754">
        <v>274</v>
      </c>
      <c r="C292" s="755"/>
      <c r="D292" s="756"/>
      <c r="E292" s="756"/>
      <c r="F292" s="757"/>
      <c r="G292" s="755"/>
      <c r="H292" s="756"/>
      <c r="I292" s="756"/>
      <c r="J292" s="757"/>
      <c r="K292" s="755"/>
      <c r="L292" s="756"/>
      <c r="M292" s="756"/>
      <c r="N292" s="757"/>
      <c r="O292" s="755"/>
      <c r="P292" s="756"/>
      <c r="Q292" s="756"/>
      <c r="R292" s="757"/>
      <c r="S292" s="755"/>
      <c r="T292" s="756"/>
      <c r="U292" s="756"/>
      <c r="V292" s="757"/>
      <c r="W292" s="755"/>
      <c r="X292" s="756"/>
      <c r="Y292" s="756"/>
      <c r="Z292" s="757"/>
      <c r="AA292" s="755"/>
      <c r="AB292" s="756"/>
      <c r="AC292" s="756"/>
      <c r="AD292" s="757"/>
    </row>
    <row r="293" spans="2:30" x14ac:dyDescent="0.25">
      <c r="B293" s="754">
        <v>275</v>
      </c>
      <c r="C293" s="755"/>
      <c r="D293" s="756"/>
      <c r="E293" s="756"/>
      <c r="F293" s="757"/>
      <c r="G293" s="755"/>
      <c r="H293" s="756"/>
      <c r="I293" s="756"/>
      <c r="J293" s="757"/>
      <c r="K293" s="755"/>
      <c r="L293" s="756"/>
      <c r="M293" s="756"/>
      <c r="N293" s="757"/>
      <c r="O293" s="755"/>
      <c r="P293" s="756"/>
      <c r="Q293" s="756"/>
      <c r="R293" s="757"/>
      <c r="S293" s="755"/>
      <c r="T293" s="756"/>
      <c r="U293" s="756"/>
      <c r="V293" s="757"/>
      <c r="W293" s="755"/>
      <c r="X293" s="756"/>
      <c r="Y293" s="756"/>
      <c r="Z293" s="757"/>
      <c r="AA293" s="755"/>
      <c r="AB293" s="756"/>
      <c r="AC293" s="756"/>
      <c r="AD293" s="757"/>
    </row>
    <row r="294" spans="2:30" x14ac:dyDescent="0.25">
      <c r="B294" s="754">
        <v>276</v>
      </c>
      <c r="C294" s="755"/>
      <c r="D294" s="756"/>
      <c r="E294" s="756"/>
      <c r="F294" s="757"/>
      <c r="G294" s="755"/>
      <c r="H294" s="756"/>
      <c r="I294" s="756"/>
      <c r="J294" s="757"/>
      <c r="K294" s="755"/>
      <c r="L294" s="756"/>
      <c r="M294" s="756"/>
      <c r="N294" s="757"/>
      <c r="O294" s="755"/>
      <c r="P294" s="756"/>
      <c r="Q294" s="756"/>
      <c r="R294" s="757"/>
      <c r="S294" s="755"/>
      <c r="T294" s="756"/>
      <c r="U294" s="756"/>
      <c r="V294" s="757"/>
      <c r="W294" s="755"/>
      <c r="X294" s="756"/>
      <c r="Y294" s="756"/>
      <c r="Z294" s="757"/>
      <c r="AA294" s="755"/>
      <c r="AB294" s="756"/>
      <c r="AC294" s="756"/>
      <c r="AD294" s="757"/>
    </row>
    <row r="295" spans="2:30" x14ac:dyDescent="0.25">
      <c r="B295" s="754">
        <v>277</v>
      </c>
      <c r="C295" s="755"/>
      <c r="D295" s="756"/>
      <c r="E295" s="756"/>
      <c r="F295" s="757"/>
      <c r="G295" s="755"/>
      <c r="H295" s="756"/>
      <c r="I295" s="756"/>
      <c r="J295" s="757"/>
      <c r="K295" s="755"/>
      <c r="L295" s="756"/>
      <c r="M295" s="756"/>
      <c r="N295" s="757"/>
      <c r="O295" s="755"/>
      <c r="P295" s="756"/>
      <c r="Q295" s="756"/>
      <c r="R295" s="757"/>
      <c r="S295" s="755"/>
      <c r="T295" s="756"/>
      <c r="U295" s="756"/>
      <c r="V295" s="757"/>
      <c r="W295" s="755"/>
      <c r="X295" s="756"/>
      <c r="Y295" s="756"/>
      <c r="Z295" s="757"/>
      <c r="AA295" s="755"/>
      <c r="AB295" s="756"/>
      <c r="AC295" s="756"/>
      <c r="AD295" s="757"/>
    </row>
    <row r="296" spans="2:30" x14ac:dyDescent="0.25">
      <c r="B296" s="754">
        <v>278</v>
      </c>
      <c r="C296" s="755"/>
      <c r="D296" s="756"/>
      <c r="E296" s="756"/>
      <c r="F296" s="757"/>
      <c r="G296" s="755"/>
      <c r="H296" s="756"/>
      <c r="I296" s="756"/>
      <c r="J296" s="757"/>
      <c r="K296" s="755"/>
      <c r="L296" s="756"/>
      <c r="M296" s="756"/>
      <c r="N296" s="757"/>
      <c r="O296" s="755"/>
      <c r="P296" s="756"/>
      <c r="Q296" s="756"/>
      <c r="R296" s="757"/>
      <c r="S296" s="755"/>
      <c r="T296" s="756"/>
      <c r="U296" s="756"/>
      <c r="V296" s="757"/>
      <c r="W296" s="755"/>
      <c r="X296" s="756"/>
      <c r="Y296" s="756"/>
      <c r="Z296" s="757"/>
      <c r="AA296" s="755"/>
      <c r="AB296" s="756"/>
      <c r="AC296" s="756"/>
      <c r="AD296" s="757"/>
    </row>
    <row r="297" spans="2:30" x14ac:dyDescent="0.25">
      <c r="B297" s="754">
        <v>279</v>
      </c>
      <c r="C297" s="755"/>
      <c r="D297" s="756"/>
      <c r="E297" s="756"/>
      <c r="F297" s="757"/>
      <c r="G297" s="755"/>
      <c r="H297" s="756"/>
      <c r="I297" s="756"/>
      <c r="J297" s="757"/>
      <c r="K297" s="755"/>
      <c r="L297" s="756"/>
      <c r="M297" s="756"/>
      <c r="N297" s="757"/>
      <c r="O297" s="755"/>
      <c r="P297" s="756"/>
      <c r="Q297" s="756"/>
      <c r="R297" s="757"/>
      <c r="S297" s="755"/>
      <c r="T297" s="756"/>
      <c r="U297" s="756"/>
      <c r="V297" s="757"/>
      <c r="W297" s="755"/>
      <c r="X297" s="756"/>
      <c r="Y297" s="756"/>
      <c r="Z297" s="757"/>
      <c r="AA297" s="755"/>
      <c r="AB297" s="756"/>
      <c r="AC297" s="756"/>
      <c r="AD297" s="757"/>
    </row>
    <row r="298" spans="2:30" x14ac:dyDescent="0.25">
      <c r="B298" s="754">
        <v>280</v>
      </c>
      <c r="C298" s="755"/>
      <c r="D298" s="756"/>
      <c r="E298" s="756"/>
      <c r="F298" s="757"/>
      <c r="G298" s="755"/>
      <c r="H298" s="756"/>
      <c r="I298" s="756"/>
      <c r="J298" s="757"/>
      <c r="K298" s="755"/>
      <c r="L298" s="756"/>
      <c r="M298" s="756"/>
      <c r="N298" s="757"/>
      <c r="O298" s="755"/>
      <c r="P298" s="756"/>
      <c r="Q298" s="756"/>
      <c r="R298" s="757"/>
      <c r="S298" s="755"/>
      <c r="T298" s="756"/>
      <c r="U298" s="756"/>
      <c r="V298" s="757"/>
      <c r="W298" s="755"/>
      <c r="X298" s="756"/>
      <c r="Y298" s="756"/>
      <c r="Z298" s="757"/>
      <c r="AA298" s="755"/>
      <c r="AB298" s="756"/>
      <c r="AC298" s="756"/>
      <c r="AD298" s="757"/>
    </row>
    <row r="299" spans="2:30" x14ac:dyDescent="0.25">
      <c r="B299" s="754">
        <v>281</v>
      </c>
      <c r="C299" s="755"/>
      <c r="D299" s="756"/>
      <c r="E299" s="756"/>
      <c r="F299" s="757"/>
      <c r="G299" s="755"/>
      <c r="H299" s="756"/>
      <c r="I299" s="756"/>
      <c r="J299" s="757"/>
      <c r="K299" s="755"/>
      <c r="L299" s="756"/>
      <c r="M299" s="756"/>
      <c r="N299" s="757"/>
      <c r="O299" s="755"/>
      <c r="P299" s="756"/>
      <c r="Q299" s="756"/>
      <c r="R299" s="757"/>
      <c r="S299" s="755"/>
      <c r="T299" s="756"/>
      <c r="U299" s="756"/>
      <c r="V299" s="757"/>
      <c r="W299" s="755"/>
      <c r="X299" s="756"/>
      <c r="Y299" s="756"/>
      <c r="Z299" s="757"/>
      <c r="AA299" s="755"/>
      <c r="AB299" s="756"/>
      <c r="AC299" s="756"/>
      <c r="AD299" s="757"/>
    </row>
    <row r="300" spans="2:30" x14ac:dyDescent="0.25">
      <c r="B300" s="754">
        <v>282</v>
      </c>
      <c r="C300" s="755"/>
      <c r="D300" s="756"/>
      <c r="E300" s="756"/>
      <c r="F300" s="757"/>
      <c r="G300" s="755"/>
      <c r="H300" s="756"/>
      <c r="I300" s="756"/>
      <c r="J300" s="757"/>
      <c r="K300" s="755"/>
      <c r="L300" s="756"/>
      <c r="M300" s="756"/>
      <c r="N300" s="757"/>
      <c r="O300" s="755"/>
      <c r="P300" s="756"/>
      <c r="Q300" s="756"/>
      <c r="R300" s="757"/>
      <c r="S300" s="755"/>
      <c r="T300" s="756"/>
      <c r="U300" s="756"/>
      <c r="V300" s="757"/>
      <c r="W300" s="755"/>
      <c r="X300" s="756"/>
      <c r="Y300" s="756"/>
      <c r="Z300" s="757"/>
      <c r="AA300" s="755"/>
      <c r="AB300" s="756"/>
      <c r="AC300" s="756"/>
      <c r="AD300" s="757"/>
    </row>
    <row r="301" spans="2:30" x14ac:dyDescent="0.25">
      <c r="B301" s="754">
        <v>283</v>
      </c>
      <c r="C301" s="755"/>
      <c r="D301" s="756"/>
      <c r="E301" s="756"/>
      <c r="F301" s="757"/>
      <c r="G301" s="755"/>
      <c r="H301" s="756"/>
      <c r="I301" s="756"/>
      <c r="J301" s="757"/>
      <c r="K301" s="755"/>
      <c r="L301" s="756"/>
      <c r="M301" s="756"/>
      <c r="N301" s="757"/>
      <c r="O301" s="755"/>
      <c r="P301" s="756"/>
      <c r="Q301" s="756"/>
      <c r="R301" s="757"/>
      <c r="S301" s="755"/>
      <c r="T301" s="756"/>
      <c r="U301" s="756"/>
      <c r="V301" s="757"/>
      <c r="W301" s="755"/>
      <c r="X301" s="756"/>
      <c r="Y301" s="756"/>
      <c r="Z301" s="757"/>
      <c r="AA301" s="755"/>
      <c r="AB301" s="756"/>
      <c r="AC301" s="756"/>
      <c r="AD301" s="757"/>
    </row>
    <row r="302" spans="2:30" x14ac:dyDescent="0.25">
      <c r="B302" s="754">
        <v>284</v>
      </c>
      <c r="C302" s="755"/>
      <c r="D302" s="756"/>
      <c r="E302" s="756"/>
      <c r="F302" s="757"/>
      <c r="G302" s="755"/>
      <c r="H302" s="756"/>
      <c r="I302" s="756"/>
      <c r="J302" s="757"/>
      <c r="K302" s="755"/>
      <c r="L302" s="756"/>
      <c r="M302" s="756"/>
      <c r="N302" s="757"/>
      <c r="O302" s="755"/>
      <c r="P302" s="756"/>
      <c r="Q302" s="756"/>
      <c r="R302" s="757"/>
      <c r="S302" s="755"/>
      <c r="T302" s="756"/>
      <c r="U302" s="756"/>
      <c r="V302" s="757"/>
      <c r="W302" s="755"/>
      <c r="X302" s="756"/>
      <c r="Y302" s="756"/>
      <c r="Z302" s="757"/>
      <c r="AA302" s="755"/>
      <c r="AB302" s="756"/>
      <c r="AC302" s="756"/>
      <c r="AD302" s="757"/>
    </row>
    <row r="303" spans="2:30" x14ac:dyDescent="0.25">
      <c r="B303" s="754">
        <v>285</v>
      </c>
      <c r="C303" s="755"/>
      <c r="D303" s="756"/>
      <c r="E303" s="756"/>
      <c r="F303" s="757"/>
      <c r="G303" s="755"/>
      <c r="H303" s="756"/>
      <c r="I303" s="756"/>
      <c r="J303" s="757"/>
      <c r="K303" s="755"/>
      <c r="L303" s="756"/>
      <c r="M303" s="756"/>
      <c r="N303" s="757"/>
      <c r="O303" s="755"/>
      <c r="P303" s="756"/>
      <c r="Q303" s="756"/>
      <c r="R303" s="757"/>
      <c r="S303" s="755"/>
      <c r="T303" s="756"/>
      <c r="U303" s="756"/>
      <c r="V303" s="757"/>
      <c r="W303" s="755"/>
      <c r="X303" s="756"/>
      <c r="Y303" s="756"/>
      <c r="Z303" s="757"/>
      <c r="AA303" s="755"/>
      <c r="AB303" s="756"/>
      <c r="AC303" s="756"/>
      <c r="AD303" s="757"/>
    </row>
    <row r="304" spans="2:30" x14ac:dyDescent="0.25">
      <c r="B304" s="754">
        <v>286</v>
      </c>
      <c r="C304" s="755"/>
      <c r="D304" s="756"/>
      <c r="E304" s="756"/>
      <c r="F304" s="757"/>
      <c r="G304" s="755"/>
      <c r="H304" s="756"/>
      <c r="I304" s="756"/>
      <c r="J304" s="757"/>
      <c r="K304" s="755"/>
      <c r="L304" s="756"/>
      <c r="M304" s="756"/>
      <c r="N304" s="757"/>
      <c r="O304" s="755"/>
      <c r="P304" s="756"/>
      <c r="Q304" s="756"/>
      <c r="R304" s="757"/>
      <c r="S304" s="755"/>
      <c r="T304" s="756"/>
      <c r="U304" s="756"/>
      <c r="V304" s="757"/>
      <c r="W304" s="755"/>
      <c r="X304" s="756"/>
      <c r="Y304" s="756"/>
      <c r="Z304" s="757"/>
      <c r="AA304" s="755"/>
      <c r="AB304" s="756"/>
      <c r="AC304" s="756"/>
      <c r="AD304" s="757"/>
    </row>
    <row r="305" spans="2:30" x14ac:dyDescent="0.25">
      <c r="B305" s="754">
        <v>287</v>
      </c>
      <c r="C305" s="755"/>
      <c r="D305" s="756"/>
      <c r="E305" s="756"/>
      <c r="F305" s="757"/>
      <c r="G305" s="755"/>
      <c r="H305" s="756"/>
      <c r="I305" s="756"/>
      <c r="J305" s="757"/>
      <c r="K305" s="755"/>
      <c r="L305" s="756"/>
      <c r="M305" s="756"/>
      <c r="N305" s="757"/>
      <c r="O305" s="755"/>
      <c r="P305" s="756"/>
      <c r="Q305" s="756"/>
      <c r="R305" s="757"/>
      <c r="S305" s="755"/>
      <c r="T305" s="756"/>
      <c r="U305" s="756"/>
      <c r="V305" s="757"/>
      <c r="W305" s="755"/>
      <c r="X305" s="756"/>
      <c r="Y305" s="756"/>
      <c r="Z305" s="757"/>
      <c r="AA305" s="755"/>
      <c r="AB305" s="756"/>
      <c r="AC305" s="756"/>
      <c r="AD305" s="757"/>
    </row>
    <row r="306" spans="2:30" x14ac:dyDescent="0.25">
      <c r="B306" s="754">
        <v>288</v>
      </c>
      <c r="C306" s="755"/>
      <c r="D306" s="756"/>
      <c r="E306" s="756"/>
      <c r="F306" s="757"/>
      <c r="G306" s="755"/>
      <c r="H306" s="756"/>
      <c r="I306" s="756"/>
      <c r="J306" s="757"/>
      <c r="K306" s="755"/>
      <c r="L306" s="756"/>
      <c r="M306" s="756"/>
      <c r="N306" s="757"/>
      <c r="O306" s="755"/>
      <c r="P306" s="756"/>
      <c r="Q306" s="756"/>
      <c r="R306" s="757"/>
      <c r="S306" s="755"/>
      <c r="T306" s="756"/>
      <c r="U306" s="756"/>
      <c r="V306" s="757"/>
      <c r="W306" s="755"/>
      <c r="X306" s="756"/>
      <c r="Y306" s="756"/>
      <c r="Z306" s="757"/>
      <c r="AA306" s="755"/>
      <c r="AB306" s="756"/>
      <c r="AC306" s="756"/>
      <c r="AD306" s="757"/>
    </row>
    <row r="307" spans="2:30" x14ac:dyDescent="0.25">
      <c r="B307" s="754">
        <v>289</v>
      </c>
      <c r="C307" s="755"/>
      <c r="D307" s="756"/>
      <c r="E307" s="756"/>
      <c r="F307" s="757"/>
      <c r="G307" s="755"/>
      <c r="H307" s="756"/>
      <c r="I307" s="756"/>
      <c r="J307" s="757"/>
      <c r="K307" s="755"/>
      <c r="L307" s="756"/>
      <c r="M307" s="756"/>
      <c r="N307" s="757"/>
      <c r="O307" s="755"/>
      <c r="P307" s="756"/>
      <c r="Q307" s="756"/>
      <c r="R307" s="757"/>
      <c r="S307" s="755"/>
      <c r="T307" s="756"/>
      <c r="U307" s="756"/>
      <c r="V307" s="757"/>
      <c r="W307" s="755"/>
      <c r="X307" s="756"/>
      <c r="Y307" s="756"/>
      <c r="Z307" s="757"/>
      <c r="AA307" s="755"/>
      <c r="AB307" s="756"/>
      <c r="AC307" s="756"/>
      <c r="AD307" s="757"/>
    </row>
    <row r="308" spans="2:30" x14ac:dyDescent="0.25">
      <c r="B308" s="754">
        <v>290</v>
      </c>
      <c r="C308" s="755"/>
      <c r="D308" s="756"/>
      <c r="E308" s="756"/>
      <c r="F308" s="757"/>
      <c r="G308" s="755"/>
      <c r="H308" s="756"/>
      <c r="I308" s="756"/>
      <c r="J308" s="757"/>
      <c r="K308" s="755"/>
      <c r="L308" s="756"/>
      <c r="M308" s="756"/>
      <c r="N308" s="757"/>
      <c r="O308" s="755"/>
      <c r="P308" s="756"/>
      <c r="Q308" s="756"/>
      <c r="R308" s="757"/>
      <c r="S308" s="755"/>
      <c r="T308" s="756"/>
      <c r="U308" s="756"/>
      <c r="V308" s="757"/>
      <c r="W308" s="755"/>
      <c r="X308" s="756"/>
      <c r="Y308" s="756"/>
      <c r="Z308" s="757"/>
      <c r="AA308" s="755"/>
      <c r="AB308" s="756"/>
      <c r="AC308" s="756"/>
      <c r="AD308" s="757"/>
    </row>
    <row r="309" spans="2:30" x14ac:dyDescent="0.25">
      <c r="B309" s="754">
        <v>291</v>
      </c>
      <c r="C309" s="755"/>
      <c r="D309" s="756"/>
      <c r="E309" s="756"/>
      <c r="F309" s="757"/>
      <c r="G309" s="755"/>
      <c r="H309" s="756"/>
      <c r="I309" s="756"/>
      <c r="J309" s="757"/>
      <c r="K309" s="755"/>
      <c r="L309" s="756"/>
      <c r="M309" s="756"/>
      <c r="N309" s="757"/>
      <c r="O309" s="755"/>
      <c r="P309" s="756"/>
      <c r="Q309" s="756"/>
      <c r="R309" s="757"/>
      <c r="S309" s="755"/>
      <c r="T309" s="756"/>
      <c r="U309" s="756"/>
      <c r="V309" s="757"/>
      <c r="W309" s="755"/>
      <c r="X309" s="756"/>
      <c r="Y309" s="756"/>
      <c r="Z309" s="757"/>
      <c r="AA309" s="755"/>
      <c r="AB309" s="756"/>
      <c r="AC309" s="756"/>
      <c r="AD309" s="757"/>
    </row>
    <row r="310" spans="2:30" x14ac:dyDescent="0.25">
      <c r="B310" s="754">
        <v>292</v>
      </c>
      <c r="C310" s="755"/>
      <c r="D310" s="756"/>
      <c r="E310" s="756"/>
      <c r="F310" s="757"/>
      <c r="G310" s="755"/>
      <c r="H310" s="756"/>
      <c r="I310" s="756"/>
      <c r="J310" s="757"/>
      <c r="K310" s="755"/>
      <c r="L310" s="756"/>
      <c r="M310" s="756"/>
      <c r="N310" s="757"/>
      <c r="O310" s="755"/>
      <c r="P310" s="756"/>
      <c r="Q310" s="756"/>
      <c r="R310" s="757"/>
      <c r="S310" s="755"/>
      <c r="T310" s="756"/>
      <c r="U310" s="756"/>
      <c r="V310" s="757"/>
      <c r="W310" s="755"/>
      <c r="X310" s="756"/>
      <c r="Y310" s="756"/>
      <c r="Z310" s="757"/>
      <c r="AA310" s="755"/>
      <c r="AB310" s="756"/>
      <c r="AC310" s="756"/>
      <c r="AD310" s="757"/>
    </row>
    <row r="311" spans="2:30" x14ac:dyDescent="0.25">
      <c r="B311" s="754">
        <v>293</v>
      </c>
      <c r="C311" s="755"/>
      <c r="D311" s="756"/>
      <c r="E311" s="756"/>
      <c r="F311" s="757"/>
      <c r="G311" s="755"/>
      <c r="H311" s="756"/>
      <c r="I311" s="756"/>
      <c r="J311" s="757"/>
      <c r="K311" s="755"/>
      <c r="L311" s="756"/>
      <c r="M311" s="756"/>
      <c r="N311" s="757"/>
      <c r="O311" s="755"/>
      <c r="P311" s="756"/>
      <c r="Q311" s="756"/>
      <c r="R311" s="757"/>
      <c r="S311" s="755"/>
      <c r="T311" s="756"/>
      <c r="U311" s="756"/>
      <c r="V311" s="757"/>
      <c r="W311" s="755"/>
      <c r="X311" s="756"/>
      <c r="Y311" s="756"/>
      <c r="Z311" s="757"/>
      <c r="AA311" s="755"/>
      <c r="AB311" s="756"/>
      <c r="AC311" s="756"/>
      <c r="AD311" s="757"/>
    </row>
    <row r="312" spans="2:30" x14ac:dyDescent="0.25">
      <c r="B312" s="754">
        <v>294</v>
      </c>
      <c r="C312" s="755"/>
      <c r="D312" s="756"/>
      <c r="E312" s="756"/>
      <c r="F312" s="757"/>
      <c r="G312" s="755"/>
      <c r="H312" s="756"/>
      <c r="I312" s="756"/>
      <c r="J312" s="757"/>
      <c r="K312" s="755"/>
      <c r="L312" s="756"/>
      <c r="M312" s="756"/>
      <c r="N312" s="757"/>
      <c r="O312" s="755"/>
      <c r="P312" s="756"/>
      <c r="Q312" s="756"/>
      <c r="R312" s="757"/>
      <c r="S312" s="755"/>
      <c r="T312" s="756"/>
      <c r="U312" s="756"/>
      <c r="V312" s="757"/>
      <c r="W312" s="755"/>
      <c r="X312" s="756"/>
      <c r="Y312" s="756"/>
      <c r="Z312" s="757"/>
      <c r="AA312" s="755"/>
      <c r="AB312" s="756"/>
      <c r="AC312" s="756"/>
      <c r="AD312" s="757"/>
    </row>
    <row r="313" spans="2:30" x14ac:dyDescent="0.25">
      <c r="B313" s="754">
        <v>295</v>
      </c>
      <c r="C313" s="755"/>
      <c r="D313" s="756"/>
      <c r="E313" s="756"/>
      <c r="F313" s="757"/>
      <c r="G313" s="755"/>
      <c r="H313" s="756"/>
      <c r="I313" s="756"/>
      <c r="J313" s="757"/>
      <c r="K313" s="755"/>
      <c r="L313" s="756"/>
      <c r="M313" s="756"/>
      <c r="N313" s="757"/>
      <c r="O313" s="755"/>
      <c r="P313" s="756"/>
      <c r="Q313" s="756"/>
      <c r="R313" s="757"/>
      <c r="S313" s="755"/>
      <c r="T313" s="756"/>
      <c r="U313" s="756"/>
      <c r="V313" s="757"/>
      <c r="W313" s="755"/>
      <c r="X313" s="756"/>
      <c r="Y313" s="756"/>
      <c r="Z313" s="757"/>
      <c r="AA313" s="755"/>
      <c r="AB313" s="756"/>
      <c r="AC313" s="756"/>
      <c r="AD313" s="757"/>
    </row>
    <row r="314" spans="2:30" x14ac:dyDescent="0.25">
      <c r="B314" s="754">
        <v>296</v>
      </c>
      <c r="C314" s="755"/>
      <c r="D314" s="756"/>
      <c r="E314" s="756"/>
      <c r="F314" s="757"/>
      <c r="G314" s="755"/>
      <c r="H314" s="756"/>
      <c r="I314" s="756"/>
      <c r="J314" s="757"/>
      <c r="K314" s="755"/>
      <c r="L314" s="756"/>
      <c r="M314" s="756"/>
      <c r="N314" s="757"/>
      <c r="O314" s="755"/>
      <c r="P314" s="756"/>
      <c r="Q314" s="756"/>
      <c r="R314" s="757"/>
      <c r="S314" s="755"/>
      <c r="T314" s="756"/>
      <c r="U314" s="756"/>
      <c r="V314" s="757"/>
      <c r="W314" s="755"/>
      <c r="X314" s="756"/>
      <c r="Y314" s="756"/>
      <c r="Z314" s="757"/>
      <c r="AA314" s="755"/>
      <c r="AB314" s="756"/>
      <c r="AC314" s="756"/>
      <c r="AD314" s="757"/>
    </row>
    <row r="315" spans="2:30" x14ac:dyDescent="0.25">
      <c r="B315" s="754">
        <v>297</v>
      </c>
      <c r="C315" s="755"/>
      <c r="D315" s="756"/>
      <c r="E315" s="756"/>
      <c r="F315" s="757"/>
      <c r="G315" s="755"/>
      <c r="H315" s="756"/>
      <c r="I315" s="756"/>
      <c r="J315" s="757"/>
      <c r="K315" s="755"/>
      <c r="L315" s="756"/>
      <c r="M315" s="756"/>
      <c r="N315" s="757"/>
      <c r="O315" s="755"/>
      <c r="P315" s="756"/>
      <c r="Q315" s="756"/>
      <c r="R315" s="757"/>
      <c r="S315" s="755"/>
      <c r="T315" s="756"/>
      <c r="U315" s="756"/>
      <c r="V315" s="757"/>
      <c r="W315" s="755"/>
      <c r="X315" s="756"/>
      <c r="Y315" s="756"/>
      <c r="Z315" s="757"/>
      <c r="AA315" s="755"/>
      <c r="AB315" s="756"/>
      <c r="AC315" s="756"/>
      <c r="AD315" s="757"/>
    </row>
    <row r="316" spans="2:30" x14ac:dyDescent="0.25">
      <c r="B316" s="754">
        <v>298</v>
      </c>
      <c r="C316" s="755"/>
      <c r="D316" s="756"/>
      <c r="E316" s="756"/>
      <c r="F316" s="757"/>
      <c r="G316" s="755"/>
      <c r="H316" s="756"/>
      <c r="I316" s="756"/>
      <c r="J316" s="757"/>
      <c r="K316" s="755"/>
      <c r="L316" s="756"/>
      <c r="M316" s="756"/>
      <c r="N316" s="757"/>
      <c r="O316" s="755"/>
      <c r="P316" s="756"/>
      <c r="Q316" s="756"/>
      <c r="R316" s="757"/>
      <c r="S316" s="755"/>
      <c r="T316" s="756"/>
      <c r="U316" s="756"/>
      <c r="V316" s="757"/>
      <c r="W316" s="755"/>
      <c r="X316" s="756"/>
      <c r="Y316" s="756"/>
      <c r="Z316" s="757"/>
      <c r="AA316" s="755"/>
      <c r="AB316" s="756"/>
      <c r="AC316" s="756"/>
      <c r="AD316" s="757"/>
    </row>
    <row r="317" spans="2:30" x14ac:dyDescent="0.25">
      <c r="B317" s="754">
        <v>299</v>
      </c>
      <c r="C317" s="755"/>
      <c r="D317" s="756"/>
      <c r="E317" s="756"/>
      <c r="F317" s="757"/>
      <c r="G317" s="755"/>
      <c r="H317" s="756"/>
      <c r="I317" s="756"/>
      <c r="J317" s="757"/>
      <c r="K317" s="755"/>
      <c r="L317" s="756"/>
      <c r="M317" s="756"/>
      <c r="N317" s="757"/>
      <c r="O317" s="755"/>
      <c r="P317" s="756"/>
      <c r="Q317" s="756"/>
      <c r="R317" s="757"/>
      <c r="S317" s="755"/>
      <c r="T317" s="756"/>
      <c r="U317" s="756"/>
      <c r="V317" s="757"/>
      <c r="W317" s="755"/>
      <c r="X317" s="756"/>
      <c r="Y317" s="756"/>
      <c r="Z317" s="757"/>
      <c r="AA317" s="755"/>
      <c r="AB317" s="756"/>
      <c r="AC317" s="756"/>
      <c r="AD317" s="757"/>
    </row>
    <row r="318" spans="2:30" x14ac:dyDescent="0.25">
      <c r="B318" s="754">
        <v>300</v>
      </c>
      <c r="C318" s="755"/>
      <c r="D318" s="756"/>
      <c r="E318" s="756"/>
      <c r="F318" s="757"/>
      <c r="G318" s="755"/>
      <c r="H318" s="756"/>
      <c r="I318" s="756"/>
      <c r="J318" s="757"/>
      <c r="K318" s="755"/>
      <c r="L318" s="756"/>
      <c r="M318" s="756"/>
      <c r="N318" s="757"/>
      <c r="O318" s="755"/>
      <c r="P318" s="756"/>
      <c r="Q318" s="756"/>
      <c r="R318" s="757"/>
      <c r="S318" s="755"/>
      <c r="T318" s="756"/>
      <c r="U318" s="756"/>
      <c r="V318" s="757"/>
      <c r="W318" s="755"/>
      <c r="X318" s="756"/>
      <c r="Y318" s="756"/>
      <c r="Z318" s="757"/>
      <c r="AA318" s="755"/>
      <c r="AB318" s="756"/>
      <c r="AC318" s="756"/>
      <c r="AD318" s="757"/>
    </row>
    <row r="319" spans="2:30" x14ac:dyDescent="0.25">
      <c r="B319" s="754">
        <v>301</v>
      </c>
      <c r="C319" s="755"/>
      <c r="D319" s="756"/>
      <c r="E319" s="756"/>
      <c r="F319" s="757"/>
      <c r="G319" s="755"/>
      <c r="H319" s="756"/>
      <c r="I319" s="756"/>
      <c r="J319" s="757"/>
      <c r="K319" s="755"/>
      <c r="L319" s="756"/>
      <c r="M319" s="756"/>
      <c r="N319" s="757"/>
      <c r="O319" s="755"/>
      <c r="P319" s="756"/>
      <c r="Q319" s="756"/>
      <c r="R319" s="757"/>
      <c r="S319" s="755"/>
      <c r="T319" s="756"/>
      <c r="U319" s="756"/>
      <c r="V319" s="757"/>
      <c r="W319" s="755"/>
      <c r="X319" s="756"/>
      <c r="Y319" s="756"/>
      <c r="Z319" s="757"/>
      <c r="AA319" s="755"/>
      <c r="AB319" s="756"/>
      <c r="AC319" s="756"/>
      <c r="AD319" s="757"/>
    </row>
    <row r="320" spans="2:30" x14ac:dyDescent="0.25">
      <c r="B320" s="754">
        <v>302</v>
      </c>
      <c r="C320" s="755"/>
      <c r="D320" s="756"/>
      <c r="E320" s="756"/>
      <c r="F320" s="757"/>
      <c r="G320" s="755"/>
      <c r="H320" s="756"/>
      <c r="I320" s="756"/>
      <c r="J320" s="757"/>
      <c r="K320" s="755"/>
      <c r="L320" s="756"/>
      <c r="M320" s="756"/>
      <c r="N320" s="757"/>
      <c r="O320" s="755"/>
      <c r="P320" s="756"/>
      <c r="Q320" s="756"/>
      <c r="R320" s="757"/>
      <c r="S320" s="755"/>
      <c r="T320" s="756"/>
      <c r="U320" s="756"/>
      <c r="V320" s="757"/>
      <c r="W320" s="755"/>
      <c r="X320" s="756"/>
      <c r="Y320" s="756"/>
      <c r="Z320" s="757"/>
      <c r="AA320" s="755"/>
      <c r="AB320" s="756"/>
      <c r="AC320" s="756"/>
      <c r="AD320" s="757"/>
    </row>
    <row r="321" spans="2:30" x14ac:dyDescent="0.25">
      <c r="B321" s="754">
        <v>303</v>
      </c>
      <c r="C321" s="755"/>
      <c r="D321" s="756"/>
      <c r="E321" s="756"/>
      <c r="F321" s="757"/>
      <c r="G321" s="755"/>
      <c r="H321" s="756"/>
      <c r="I321" s="756"/>
      <c r="J321" s="757"/>
      <c r="K321" s="755"/>
      <c r="L321" s="756"/>
      <c r="M321" s="756"/>
      <c r="N321" s="757"/>
      <c r="O321" s="755"/>
      <c r="P321" s="756"/>
      <c r="Q321" s="756"/>
      <c r="R321" s="757"/>
      <c r="S321" s="755"/>
      <c r="T321" s="756"/>
      <c r="U321" s="756"/>
      <c r="V321" s="757"/>
      <c r="W321" s="755"/>
      <c r="X321" s="756"/>
      <c r="Y321" s="756"/>
      <c r="Z321" s="757"/>
      <c r="AA321" s="755"/>
      <c r="AB321" s="756"/>
      <c r="AC321" s="756"/>
      <c r="AD321" s="757"/>
    </row>
    <row r="322" spans="2:30" x14ac:dyDescent="0.25">
      <c r="B322" s="754">
        <v>304</v>
      </c>
      <c r="C322" s="755"/>
      <c r="D322" s="756"/>
      <c r="E322" s="756"/>
      <c r="F322" s="757"/>
      <c r="G322" s="755"/>
      <c r="H322" s="756"/>
      <c r="I322" s="756"/>
      <c r="J322" s="757"/>
      <c r="K322" s="755"/>
      <c r="L322" s="756"/>
      <c r="M322" s="756"/>
      <c r="N322" s="757"/>
      <c r="O322" s="755"/>
      <c r="P322" s="756"/>
      <c r="Q322" s="756"/>
      <c r="R322" s="757"/>
      <c r="S322" s="755"/>
      <c r="T322" s="756"/>
      <c r="U322" s="756"/>
      <c r="V322" s="757"/>
      <c r="W322" s="755"/>
      <c r="X322" s="756"/>
      <c r="Y322" s="756"/>
      <c r="Z322" s="757"/>
      <c r="AA322" s="755"/>
      <c r="AB322" s="756"/>
      <c r="AC322" s="756"/>
      <c r="AD322" s="757"/>
    </row>
    <row r="323" spans="2:30" x14ac:dyDescent="0.25">
      <c r="B323" s="754">
        <v>305</v>
      </c>
      <c r="C323" s="755"/>
      <c r="D323" s="756"/>
      <c r="E323" s="756"/>
      <c r="F323" s="757"/>
      <c r="G323" s="755"/>
      <c r="H323" s="756"/>
      <c r="I323" s="756"/>
      <c r="J323" s="757"/>
      <c r="K323" s="755"/>
      <c r="L323" s="756"/>
      <c r="M323" s="756"/>
      <c r="N323" s="757"/>
      <c r="O323" s="755"/>
      <c r="P323" s="756"/>
      <c r="Q323" s="756"/>
      <c r="R323" s="757"/>
      <c r="S323" s="755"/>
      <c r="T323" s="756"/>
      <c r="U323" s="756"/>
      <c r="V323" s="757"/>
      <c r="W323" s="755"/>
      <c r="X323" s="756"/>
      <c r="Y323" s="756"/>
      <c r="Z323" s="757"/>
      <c r="AA323" s="755"/>
      <c r="AB323" s="756"/>
      <c r="AC323" s="756"/>
      <c r="AD323" s="757"/>
    </row>
    <row r="324" spans="2:30" x14ac:dyDescent="0.25">
      <c r="B324" s="754">
        <v>306</v>
      </c>
      <c r="C324" s="755"/>
      <c r="D324" s="756"/>
      <c r="E324" s="756"/>
      <c r="F324" s="757"/>
      <c r="G324" s="755"/>
      <c r="H324" s="756"/>
      <c r="I324" s="756"/>
      <c r="J324" s="757"/>
      <c r="K324" s="755"/>
      <c r="L324" s="756"/>
      <c r="M324" s="756"/>
      <c r="N324" s="757"/>
      <c r="O324" s="755"/>
      <c r="P324" s="756"/>
      <c r="Q324" s="756"/>
      <c r="R324" s="757"/>
      <c r="S324" s="755"/>
      <c r="T324" s="756"/>
      <c r="U324" s="756"/>
      <c r="V324" s="757"/>
      <c r="W324" s="755"/>
      <c r="X324" s="756"/>
      <c r="Y324" s="756"/>
      <c r="Z324" s="757"/>
      <c r="AA324" s="755"/>
      <c r="AB324" s="756"/>
      <c r="AC324" s="756"/>
      <c r="AD324" s="757"/>
    </row>
    <row r="325" spans="2:30" x14ac:dyDescent="0.25">
      <c r="B325" s="754">
        <v>307</v>
      </c>
      <c r="C325" s="755"/>
      <c r="D325" s="756"/>
      <c r="E325" s="756"/>
      <c r="F325" s="757"/>
      <c r="G325" s="755"/>
      <c r="H325" s="756"/>
      <c r="I325" s="756"/>
      <c r="J325" s="757"/>
      <c r="K325" s="755"/>
      <c r="L325" s="756"/>
      <c r="M325" s="756"/>
      <c r="N325" s="757"/>
      <c r="O325" s="755"/>
      <c r="P325" s="756"/>
      <c r="Q325" s="756"/>
      <c r="R325" s="757"/>
      <c r="S325" s="755"/>
      <c r="T325" s="756"/>
      <c r="U325" s="756"/>
      <c r="V325" s="757"/>
      <c r="W325" s="755"/>
      <c r="X325" s="756"/>
      <c r="Y325" s="756"/>
      <c r="Z325" s="757"/>
      <c r="AA325" s="755"/>
      <c r="AB325" s="756"/>
      <c r="AC325" s="756"/>
      <c r="AD325" s="757"/>
    </row>
    <row r="326" spans="2:30" x14ac:dyDescent="0.25">
      <c r="B326" s="754">
        <v>308</v>
      </c>
      <c r="C326" s="755"/>
      <c r="D326" s="756"/>
      <c r="E326" s="756"/>
      <c r="F326" s="757"/>
      <c r="G326" s="755"/>
      <c r="H326" s="756"/>
      <c r="I326" s="756"/>
      <c r="J326" s="757"/>
      <c r="K326" s="755"/>
      <c r="L326" s="756"/>
      <c r="M326" s="756"/>
      <c r="N326" s="757"/>
      <c r="O326" s="755"/>
      <c r="P326" s="756"/>
      <c r="Q326" s="756"/>
      <c r="R326" s="757"/>
      <c r="S326" s="755"/>
      <c r="T326" s="756"/>
      <c r="U326" s="756"/>
      <c r="V326" s="757"/>
      <c r="W326" s="755"/>
      <c r="X326" s="756"/>
      <c r="Y326" s="756"/>
      <c r="Z326" s="757"/>
      <c r="AA326" s="755"/>
      <c r="AB326" s="756"/>
      <c r="AC326" s="756"/>
      <c r="AD326" s="757"/>
    </row>
    <row r="327" spans="2:30" x14ac:dyDescent="0.25">
      <c r="B327" s="754">
        <v>309</v>
      </c>
      <c r="C327" s="755"/>
      <c r="D327" s="756"/>
      <c r="E327" s="756"/>
      <c r="F327" s="757"/>
      <c r="G327" s="755"/>
      <c r="H327" s="756"/>
      <c r="I327" s="756"/>
      <c r="J327" s="757"/>
      <c r="K327" s="755"/>
      <c r="L327" s="756"/>
      <c r="M327" s="756"/>
      <c r="N327" s="757"/>
      <c r="O327" s="755"/>
      <c r="P327" s="756"/>
      <c r="Q327" s="756"/>
      <c r="R327" s="757"/>
      <c r="S327" s="755"/>
      <c r="T327" s="756"/>
      <c r="U327" s="756"/>
      <c r="V327" s="757"/>
      <c r="W327" s="755"/>
      <c r="X327" s="756"/>
      <c r="Y327" s="756"/>
      <c r="Z327" s="757"/>
      <c r="AA327" s="755"/>
      <c r="AB327" s="756"/>
      <c r="AC327" s="756"/>
      <c r="AD327" s="757"/>
    </row>
    <row r="328" spans="2:30" x14ac:dyDescent="0.25">
      <c r="B328" s="754">
        <v>310</v>
      </c>
      <c r="C328" s="755"/>
      <c r="D328" s="756"/>
      <c r="E328" s="756"/>
      <c r="F328" s="757"/>
      <c r="G328" s="755"/>
      <c r="H328" s="756"/>
      <c r="I328" s="756"/>
      <c r="J328" s="757"/>
      <c r="K328" s="755"/>
      <c r="L328" s="756"/>
      <c r="M328" s="756"/>
      <c r="N328" s="757"/>
      <c r="O328" s="755"/>
      <c r="P328" s="756"/>
      <c r="Q328" s="756"/>
      <c r="R328" s="757"/>
      <c r="S328" s="755"/>
      <c r="T328" s="756"/>
      <c r="U328" s="756"/>
      <c r="V328" s="757"/>
      <c r="W328" s="755"/>
      <c r="X328" s="756"/>
      <c r="Y328" s="756"/>
      <c r="Z328" s="757"/>
      <c r="AA328" s="755"/>
      <c r="AB328" s="756"/>
      <c r="AC328" s="756"/>
      <c r="AD328" s="757"/>
    </row>
    <row r="329" spans="2:30" x14ac:dyDescent="0.25">
      <c r="B329" s="754">
        <v>311</v>
      </c>
      <c r="C329" s="755"/>
      <c r="D329" s="756"/>
      <c r="E329" s="756"/>
      <c r="F329" s="757"/>
      <c r="G329" s="755"/>
      <c r="H329" s="756"/>
      <c r="I329" s="756"/>
      <c r="J329" s="757"/>
      <c r="K329" s="755"/>
      <c r="L329" s="756"/>
      <c r="M329" s="756"/>
      <c r="N329" s="757"/>
      <c r="O329" s="755"/>
      <c r="P329" s="756"/>
      <c r="Q329" s="756"/>
      <c r="R329" s="757"/>
      <c r="S329" s="755"/>
      <c r="T329" s="756"/>
      <c r="U329" s="756"/>
      <c r="V329" s="757"/>
      <c r="W329" s="755"/>
      <c r="X329" s="756"/>
      <c r="Y329" s="756"/>
      <c r="Z329" s="757"/>
      <c r="AA329" s="755"/>
      <c r="AB329" s="756"/>
      <c r="AC329" s="756"/>
      <c r="AD329" s="757"/>
    </row>
    <row r="330" spans="2:30" x14ac:dyDescent="0.25">
      <c r="B330" s="754">
        <v>312</v>
      </c>
      <c r="C330" s="755"/>
      <c r="D330" s="756"/>
      <c r="E330" s="756"/>
      <c r="F330" s="757"/>
      <c r="G330" s="755"/>
      <c r="H330" s="756"/>
      <c r="I330" s="756"/>
      <c r="J330" s="757"/>
      <c r="K330" s="755"/>
      <c r="L330" s="756"/>
      <c r="M330" s="756"/>
      <c r="N330" s="757"/>
      <c r="O330" s="755"/>
      <c r="P330" s="756"/>
      <c r="Q330" s="756"/>
      <c r="R330" s="757"/>
      <c r="S330" s="755"/>
      <c r="T330" s="756"/>
      <c r="U330" s="756"/>
      <c r="V330" s="757"/>
      <c r="W330" s="755"/>
      <c r="X330" s="756"/>
      <c r="Y330" s="756"/>
      <c r="Z330" s="757"/>
      <c r="AA330" s="755"/>
      <c r="AB330" s="756"/>
      <c r="AC330" s="756"/>
      <c r="AD330" s="757"/>
    </row>
    <row r="331" spans="2:30" x14ac:dyDescent="0.25">
      <c r="B331" s="754">
        <v>313</v>
      </c>
      <c r="C331" s="755"/>
      <c r="D331" s="756"/>
      <c r="E331" s="756"/>
      <c r="F331" s="757"/>
      <c r="G331" s="755"/>
      <c r="H331" s="756"/>
      <c r="I331" s="756"/>
      <c r="J331" s="757"/>
      <c r="K331" s="755"/>
      <c r="L331" s="756"/>
      <c r="M331" s="756"/>
      <c r="N331" s="757"/>
      <c r="O331" s="755"/>
      <c r="P331" s="756"/>
      <c r="Q331" s="756"/>
      <c r="R331" s="757"/>
      <c r="S331" s="755"/>
      <c r="T331" s="756"/>
      <c r="U331" s="756"/>
      <c r="V331" s="757"/>
      <c r="W331" s="755"/>
      <c r="X331" s="756"/>
      <c r="Y331" s="756"/>
      <c r="Z331" s="757"/>
      <c r="AA331" s="755"/>
      <c r="AB331" s="756"/>
      <c r="AC331" s="756"/>
      <c r="AD331" s="757"/>
    </row>
    <row r="332" spans="2:30" x14ac:dyDescent="0.25">
      <c r="B332" s="754">
        <v>314</v>
      </c>
      <c r="C332" s="755"/>
      <c r="D332" s="756"/>
      <c r="E332" s="756"/>
      <c r="F332" s="757"/>
      <c r="G332" s="755"/>
      <c r="H332" s="756"/>
      <c r="I332" s="756"/>
      <c r="J332" s="757"/>
      <c r="K332" s="755"/>
      <c r="L332" s="756"/>
      <c r="M332" s="756"/>
      <c r="N332" s="757"/>
      <c r="O332" s="755"/>
      <c r="P332" s="756"/>
      <c r="Q332" s="756"/>
      <c r="R332" s="757"/>
      <c r="S332" s="755"/>
      <c r="T332" s="756"/>
      <c r="U332" s="756"/>
      <c r="V332" s="757"/>
      <c r="W332" s="755"/>
      <c r="X332" s="756"/>
      <c r="Y332" s="756"/>
      <c r="Z332" s="757"/>
      <c r="AA332" s="755"/>
      <c r="AB332" s="756"/>
      <c r="AC332" s="756"/>
      <c r="AD332" s="757"/>
    </row>
    <row r="333" spans="2:30" x14ac:dyDescent="0.25">
      <c r="B333" s="754">
        <v>315</v>
      </c>
      <c r="C333" s="755"/>
      <c r="D333" s="756"/>
      <c r="E333" s="756"/>
      <c r="F333" s="757"/>
      <c r="G333" s="755"/>
      <c r="H333" s="756"/>
      <c r="I333" s="756"/>
      <c r="J333" s="757"/>
      <c r="K333" s="755"/>
      <c r="L333" s="756"/>
      <c r="M333" s="756"/>
      <c r="N333" s="757"/>
      <c r="O333" s="755"/>
      <c r="P333" s="756"/>
      <c r="Q333" s="756"/>
      <c r="R333" s="757"/>
      <c r="S333" s="755"/>
      <c r="T333" s="756"/>
      <c r="U333" s="756"/>
      <c r="V333" s="757"/>
      <c r="W333" s="755"/>
      <c r="X333" s="756"/>
      <c r="Y333" s="756"/>
      <c r="Z333" s="757"/>
      <c r="AA333" s="755"/>
      <c r="AB333" s="756"/>
      <c r="AC333" s="756"/>
      <c r="AD333" s="757"/>
    </row>
    <row r="334" spans="2:30" x14ac:dyDescent="0.25">
      <c r="B334" s="754">
        <v>316</v>
      </c>
      <c r="C334" s="755"/>
      <c r="D334" s="756"/>
      <c r="E334" s="756"/>
      <c r="F334" s="757"/>
      <c r="G334" s="755"/>
      <c r="H334" s="756"/>
      <c r="I334" s="756"/>
      <c r="J334" s="757"/>
      <c r="K334" s="755"/>
      <c r="L334" s="756"/>
      <c r="M334" s="756"/>
      <c r="N334" s="757"/>
      <c r="O334" s="755"/>
      <c r="P334" s="756"/>
      <c r="Q334" s="756"/>
      <c r="R334" s="757"/>
      <c r="S334" s="755"/>
      <c r="T334" s="756"/>
      <c r="U334" s="756"/>
      <c r="V334" s="757"/>
      <c r="W334" s="755"/>
      <c r="X334" s="756"/>
      <c r="Y334" s="756"/>
      <c r="Z334" s="757"/>
      <c r="AA334" s="755"/>
      <c r="AB334" s="756"/>
      <c r="AC334" s="756"/>
      <c r="AD334" s="757"/>
    </row>
    <row r="335" spans="2:30" x14ac:dyDescent="0.25">
      <c r="B335" s="754">
        <v>317</v>
      </c>
      <c r="C335" s="755"/>
      <c r="D335" s="756"/>
      <c r="E335" s="756"/>
      <c r="F335" s="757"/>
      <c r="G335" s="755"/>
      <c r="H335" s="756"/>
      <c r="I335" s="756"/>
      <c r="J335" s="757"/>
      <c r="K335" s="755"/>
      <c r="L335" s="756"/>
      <c r="M335" s="756"/>
      <c r="N335" s="757"/>
      <c r="O335" s="755"/>
      <c r="P335" s="756"/>
      <c r="Q335" s="756"/>
      <c r="R335" s="757"/>
      <c r="S335" s="755"/>
      <c r="T335" s="756"/>
      <c r="U335" s="756"/>
      <c r="V335" s="757"/>
      <c r="W335" s="755"/>
      <c r="X335" s="756"/>
      <c r="Y335" s="756"/>
      <c r="Z335" s="757"/>
      <c r="AA335" s="755"/>
      <c r="AB335" s="756"/>
      <c r="AC335" s="756"/>
      <c r="AD335" s="757"/>
    </row>
    <row r="336" spans="2:30" x14ac:dyDescent="0.25">
      <c r="B336" s="754">
        <v>318</v>
      </c>
      <c r="C336" s="755"/>
      <c r="D336" s="756"/>
      <c r="E336" s="756"/>
      <c r="F336" s="757"/>
      <c r="G336" s="755"/>
      <c r="H336" s="756"/>
      <c r="I336" s="756"/>
      <c r="J336" s="757"/>
      <c r="K336" s="755"/>
      <c r="L336" s="756"/>
      <c r="M336" s="756"/>
      <c r="N336" s="757"/>
      <c r="O336" s="755"/>
      <c r="P336" s="756"/>
      <c r="Q336" s="756"/>
      <c r="R336" s="757"/>
      <c r="S336" s="755"/>
      <c r="T336" s="756"/>
      <c r="U336" s="756"/>
      <c r="V336" s="757"/>
      <c r="W336" s="755"/>
      <c r="X336" s="756"/>
      <c r="Y336" s="756"/>
      <c r="Z336" s="757"/>
      <c r="AA336" s="755"/>
      <c r="AB336" s="756"/>
      <c r="AC336" s="756"/>
      <c r="AD336" s="757"/>
    </row>
    <row r="337" spans="2:30" x14ac:dyDescent="0.25">
      <c r="B337" s="754">
        <v>319</v>
      </c>
      <c r="C337" s="755"/>
      <c r="D337" s="756"/>
      <c r="E337" s="756"/>
      <c r="F337" s="757"/>
      <c r="G337" s="755"/>
      <c r="H337" s="756"/>
      <c r="I337" s="756"/>
      <c r="J337" s="757"/>
      <c r="K337" s="755"/>
      <c r="L337" s="756"/>
      <c r="M337" s="756"/>
      <c r="N337" s="757"/>
      <c r="O337" s="755"/>
      <c r="P337" s="756"/>
      <c r="Q337" s="756"/>
      <c r="R337" s="757"/>
      <c r="S337" s="755"/>
      <c r="T337" s="756"/>
      <c r="U337" s="756"/>
      <c r="V337" s="757"/>
      <c r="W337" s="755"/>
      <c r="X337" s="756"/>
      <c r="Y337" s="756"/>
      <c r="Z337" s="757"/>
      <c r="AA337" s="755"/>
      <c r="AB337" s="756"/>
      <c r="AC337" s="756"/>
      <c r="AD337" s="757"/>
    </row>
    <row r="338" spans="2:30" x14ac:dyDescent="0.25">
      <c r="B338" s="754">
        <v>320</v>
      </c>
      <c r="C338" s="755"/>
      <c r="D338" s="756"/>
      <c r="E338" s="756"/>
      <c r="F338" s="757"/>
      <c r="G338" s="755"/>
      <c r="H338" s="756"/>
      <c r="I338" s="756"/>
      <c r="J338" s="757"/>
      <c r="K338" s="755"/>
      <c r="L338" s="756"/>
      <c r="M338" s="756"/>
      <c r="N338" s="757"/>
      <c r="O338" s="755"/>
      <c r="P338" s="756"/>
      <c r="Q338" s="756"/>
      <c r="R338" s="757"/>
      <c r="S338" s="755"/>
      <c r="T338" s="756"/>
      <c r="U338" s="756"/>
      <c r="V338" s="757"/>
      <c r="W338" s="755"/>
      <c r="X338" s="756"/>
      <c r="Y338" s="756"/>
      <c r="Z338" s="757"/>
      <c r="AA338" s="755"/>
      <c r="AB338" s="756"/>
      <c r="AC338" s="756"/>
      <c r="AD338" s="757"/>
    </row>
    <row r="339" spans="2:30" x14ac:dyDescent="0.25">
      <c r="B339" s="754">
        <v>321</v>
      </c>
      <c r="C339" s="755"/>
      <c r="D339" s="756"/>
      <c r="E339" s="756"/>
      <c r="F339" s="757"/>
      <c r="G339" s="755"/>
      <c r="H339" s="756"/>
      <c r="I339" s="756"/>
      <c r="J339" s="757"/>
      <c r="K339" s="755"/>
      <c r="L339" s="756"/>
      <c r="M339" s="756"/>
      <c r="N339" s="757"/>
      <c r="O339" s="755"/>
      <c r="P339" s="756"/>
      <c r="Q339" s="756"/>
      <c r="R339" s="757"/>
      <c r="S339" s="755"/>
      <c r="T339" s="756"/>
      <c r="U339" s="756"/>
      <c r="V339" s="757"/>
      <c r="W339" s="755"/>
      <c r="X339" s="756"/>
      <c r="Y339" s="756"/>
      <c r="Z339" s="757"/>
      <c r="AA339" s="755"/>
      <c r="AB339" s="756"/>
      <c r="AC339" s="756"/>
      <c r="AD339" s="757"/>
    </row>
    <row r="340" spans="2:30" x14ac:dyDescent="0.25">
      <c r="B340" s="754">
        <v>322</v>
      </c>
      <c r="C340" s="755"/>
      <c r="D340" s="756"/>
      <c r="E340" s="756"/>
      <c r="F340" s="757"/>
      <c r="G340" s="755"/>
      <c r="H340" s="756"/>
      <c r="I340" s="756"/>
      <c r="J340" s="757"/>
      <c r="K340" s="755"/>
      <c r="L340" s="756"/>
      <c r="M340" s="756"/>
      <c r="N340" s="757"/>
      <c r="O340" s="755"/>
      <c r="P340" s="756"/>
      <c r="Q340" s="756"/>
      <c r="R340" s="757"/>
      <c r="S340" s="755"/>
      <c r="T340" s="756"/>
      <c r="U340" s="756"/>
      <c r="V340" s="757"/>
      <c r="W340" s="755"/>
      <c r="X340" s="756"/>
      <c r="Y340" s="756"/>
      <c r="Z340" s="757"/>
      <c r="AA340" s="755"/>
      <c r="AB340" s="756"/>
      <c r="AC340" s="756"/>
      <c r="AD340" s="757"/>
    </row>
    <row r="341" spans="2:30" x14ac:dyDescent="0.25">
      <c r="B341" s="754">
        <v>323</v>
      </c>
      <c r="C341" s="755"/>
      <c r="D341" s="756"/>
      <c r="E341" s="756"/>
      <c r="F341" s="757"/>
      <c r="G341" s="755"/>
      <c r="H341" s="756"/>
      <c r="I341" s="756"/>
      <c r="J341" s="757"/>
      <c r="K341" s="755"/>
      <c r="L341" s="756"/>
      <c r="M341" s="756"/>
      <c r="N341" s="757"/>
      <c r="O341" s="755"/>
      <c r="P341" s="756"/>
      <c r="Q341" s="756"/>
      <c r="R341" s="757"/>
      <c r="S341" s="755"/>
      <c r="T341" s="756"/>
      <c r="U341" s="756"/>
      <c r="V341" s="757"/>
      <c r="W341" s="755"/>
      <c r="X341" s="756"/>
      <c r="Y341" s="756"/>
      <c r="Z341" s="757"/>
      <c r="AA341" s="755"/>
      <c r="AB341" s="756"/>
      <c r="AC341" s="756"/>
      <c r="AD341" s="757"/>
    </row>
    <row r="342" spans="2:30" x14ac:dyDescent="0.25">
      <c r="B342" s="754">
        <v>324</v>
      </c>
      <c r="C342" s="755"/>
      <c r="D342" s="756"/>
      <c r="E342" s="756"/>
      <c r="F342" s="757"/>
      <c r="G342" s="755"/>
      <c r="H342" s="756"/>
      <c r="I342" s="756"/>
      <c r="J342" s="757"/>
      <c r="K342" s="755"/>
      <c r="L342" s="756"/>
      <c r="M342" s="756"/>
      <c r="N342" s="757"/>
      <c r="O342" s="755"/>
      <c r="P342" s="756"/>
      <c r="Q342" s="756"/>
      <c r="R342" s="757"/>
      <c r="S342" s="755"/>
      <c r="T342" s="756"/>
      <c r="U342" s="756"/>
      <c r="V342" s="757"/>
      <c r="W342" s="755"/>
      <c r="X342" s="756"/>
      <c r="Y342" s="756"/>
      <c r="Z342" s="757"/>
      <c r="AA342" s="755"/>
      <c r="AB342" s="756"/>
      <c r="AC342" s="756"/>
      <c r="AD342" s="757"/>
    </row>
    <row r="343" spans="2:30" x14ac:dyDescent="0.25">
      <c r="B343" s="754">
        <v>325</v>
      </c>
      <c r="C343" s="755"/>
      <c r="D343" s="756"/>
      <c r="E343" s="756"/>
      <c r="F343" s="757"/>
      <c r="G343" s="755"/>
      <c r="H343" s="756"/>
      <c r="I343" s="756"/>
      <c r="J343" s="757"/>
      <c r="K343" s="755"/>
      <c r="L343" s="756"/>
      <c r="M343" s="756"/>
      <c r="N343" s="757"/>
      <c r="O343" s="755"/>
      <c r="P343" s="756"/>
      <c r="Q343" s="756"/>
      <c r="R343" s="757"/>
      <c r="S343" s="755"/>
      <c r="T343" s="756"/>
      <c r="U343" s="756"/>
      <c r="V343" s="757"/>
      <c r="W343" s="755"/>
      <c r="X343" s="756"/>
      <c r="Y343" s="756"/>
      <c r="Z343" s="757"/>
      <c r="AA343" s="755"/>
      <c r="AB343" s="756"/>
      <c r="AC343" s="756"/>
      <c r="AD343" s="757"/>
    </row>
    <row r="344" spans="2:30" x14ac:dyDescent="0.25">
      <c r="B344" s="754">
        <v>326</v>
      </c>
      <c r="C344" s="755"/>
      <c r="D344" s="756"/>
      <c r="E344" s="756"/>
      <c r="F344" s="757"/>
      <c r="G344" s="755"/>
      <c r="H344" s="756"/>
      <c r="I344" s="756"/>
      <c r="J344" s="757"/>
      <c r="K344" s="755"/>
      <c r="L344" s="756"/>
      <c r="M344" s="756"/>
      <c r="N344" s="757"/>
      <c r="O344" s="755"/>
      <c r="P344" s="756"/>
      <c r="Q344" s="756"/>
      <c r="R344" s="757"/>
      <c r="S344" s="755"/>
      <c r="T344" s="756"/>
      <c r="U344" s="756"/>
      <c r="V344" s="757"/>
      <c r="W344" s="755"/>
      <c r="X344" s="756"/>
      <c r="Y344" s="756"/>
      <c r="Z344" s="757"/>
      <c r="AA344" s="755"/>
      <c r="AB344" s="756"/>
      <c r="AC344" s="756"/>
      <c r="AD344" s="757"/>
    </row>
    <row r="345" spans="2:30" x14ac:dyDescent="0.25">
      <c r="B345" s="754">
        <v>327</v>
      </c>
      <c r="C345" s="755"/>
      <c r="D345" s="756"/>
      <c r="E345" s="756"/>
      <c r="F345" s="757"/>
      <c r="G345" s="755"/>
      <c r="H345" s="756"/>
      <c r="I345" s="756"/>
      <c r="J345" s="757"/>
      <c r="K345" s="755"/>
      <c r="L345" s="756"/>
      <c r="M345" s="756"/>
      <c r="N345" s="757"/>
      <c r="O345" s="755"/>
      <c r="P345" s="756"/>
      <c r="Q345" s="756"/>
      <c r="R345" s="757"/>
      <c r="S345" s="755"/>
      <c r="T345" s="756"/>
      <c r="U345" s="756"/>
      <c r="V345" s="757"/>
      <c r="W345" s="755"/>
      <c r="X345" s="756"/>
      <c r="Y345" s="756"/>
      <c r="Z345" s="757"/>
      <c r="AA345" s="755"/>
      <c r="AB345" s="756"/>
      <c r="AC345" s="756"/>
      <c r="AD345" s="757"/>
    </row>
    <row r="346" spans="2:30" x14ac:dyDescent="0.25">
      <c r="B346" s="754">
        <v>328</v>
      </c>
      <c r="C346" s="755"/>
      <c r="D346" s="756"/>
      <c r="E346" s="756"/>
      <c r="F346" s="757"/>
      <c r="G346" s="755"/>
      <c r="H346" s="756"/>
      <c r="I346" s="756"/>
      <c r="J346" s="757"/>
      <c r="K346" s="755"/>
      <c r="L346" s="756"/>
      <c r="M346" s="756"/>
      <c r="N346" s="757"/>
      <c r="O346" s="755"/>
      <c r="P346" s="756"/>
      <c r="Q346" s="756"/>
      <c r="R346" s="757"/>
      <c r="S346" s="755"/>
      <c r="T346" s="756"/>
      <c r="U346" s="756"/>
      <c r="V346" s="757"/>
      <c r="W346" s="755"/>
      <c r="X346" s="756"/>
      <c r="Y346" s="756"/>
      <c r="Z346" s="757"/>
      <c r="AA346" s="755"/>
      <c r="AB346" s="756"/>
      <c r="AC346" s="756"/>
      <c r="AD346" s="757"/>
    </row>
    <row r="347" spans="2:30" x14ac:dyDescent="0.25">
      <c r="B347" s="754">
        <v>329</v>
      </c>
      <c r="C347" s="755"/>
      <c r="D347" s="756"/>
      <c r="E347" s="756"/>
      <c r="F347" s="757"/>
      <c r="G347" s="755"/>
      <c r="H347" s="756"/>
      <c r="I347" s="756"/>
      <c r="J347" s="757"/>
      <c r="K347" s="755"/>
      <c r="L347" s="756"/>
      <c r="M347" s="756"/>
      <c r="N347" s="757"/>
      <c r="O347" s="755"/>
      <c r="P347" s="756"/>
      <c r="Q347" s="756"/>
      <c r="R347" s="757"/>
      <c r="S347" s="755"/>
      <c r="T347" s="756"/>
      <c r="U347" s="756"/>
      <c r="V347" s="757"/>
      <c r="W347" s="755"/>
      <c r="X347" s="756"/>
      <c r="Y347" s="756"/>
      <c r="Z347" s="757"/>
      <c r="AA347" s="755"/>
      <c r="AB347" s="756"/>
      <c r="AC347" s="756"/>
      <c r="AD347" s="757"/>
    </row>
    <row r="348" spans="2:30" x14ac:dyDescent="0.25">
      <c r="B348" s="754">
        <v>330</v>
      </c>
      <c r="C348" s="755"/>
      <c r="D348" s="756"/>
      <c r="E348" s="756"/>
      <c r="F348" s="757"/>
      <c r="G348" s="755"/>
      <c r="H348" s="756"/>
      <c r="I348" s="756"/>
      <c r="J348" s="757"/>
      <c r="K348" s="755"/>
      <c r="L348" s="756"/>
      <c r="M348" s="756"/>
      <c r="N348" s="757"/>
      <c r="O348" s="755"/>
      <c r="P348" s="756"/>
      <c r="Q348" s="756"/>
      <c r="R348" s="757"/>
      <c r="S348" s="755"/>
      <c r="T348" s="756"/>
      <c r="U348" s="756"/>
      <c r="V348" s="757"/>
      <c r="W348" s="755"/>
      <c r="X348" s="756"/>
      <c r="Y348" s="756"/>
      <c r="Z348" s="757"/>
      <c r="AA348" s="755"/>
      <c r="AB348" s="756"/>
      <c r="AC348" s="756"/>
      <c r="AD348" s="757"/>
    </row>
    <row r="349" spans="2:30" x14ac:dyDescent="0.25">
      <c r="B349" s="754">
        <v>331</v>
      </c>
      <c r="C349" s="755"/>
      <c r="D349" s="756"/>
      <c r="E349" s="756"/>
      <c r="F349" s="757"/>
      <c r="G349" s="755"/>
      <c r="H349" s="756"/>
      <c r="I349" s="756"/>
      <c r="J349" s="757"/>
      <c r="K349" s="755"/>
      <c r="L349" s="756"/>
      <c r="M349" s="756"/>
      <c r="N349" s="757"/>
      <c r="O349" s="755"/>
      <c r="P349" s="756"/>
      <c r="Q349" s="756"/>
      <c r="R349" s="757"/>
      <c r="S349" s="755"/>
      <c r="T349" s="756"/>
      <c r="U349" s="756"/>
      <c r="V349" s="757"/>
      <c r="W349" s="755"/>
      <c r="X349" s="756"/>
      <c r="Y349" s="756"/>
      <c r="Z349" s="757"/>
      <c r="AA349" s="755"/>
      <c r="AB349" s="756"/>
      <c r="AC349" s="756"/>
      <c r="AD349" s="757"/>
    </row>
    <row r="350" spans="2:30" x14ac:dyDescent="0.25">
      <c r="B350" s="754">
        <v>332</v>
      </c>
      <c r="C350" s="755"/>
      <c r="D350" s="756"/>
      <c r="E350" s="756"/>
      <c r="F350" s="757"/>
      <c r="G350" s="755"/>
      <c r="H350" s="756"/>
      <c r="I350" s="756"/>
      <c r="J350" s="757"/>
      <c r="K350" s="755"/>
      <c r="L350" s="756"/>
      <c r="M350" s="756"/>
      <c r="N350" s="757"/>
      <c r="O350" s="755"/>
      <c r="P350" s="756"/>
      <c r="Q350" s="756"/>
      <c r="R350" s="757"/>
      <c r="S350" s="755"/>
      <c r="T350" s="756"/>
      <c r="U350" s="756"/>
      <c r="V350" s="757"/>
      <c r="W350" s="755"/>
      <c r="X350" s="756"/>
      <c r="Y350" s="756"/>
      <c r="Z350" s="757"/>
      <c r="AA350" s="755"/>
      <c r="AB350" s="756"/>
      <c r="AC350" s="756"/>
      <c r="AD350" s="757"/>
    </row>
    <row r="351" spans="2:30" x14ac:dyDescent="0.25">
      <c r="B351" s="754">
        <v>333</v>
      </c>
      <c r="C351" s="755"/>
      <c r="D351" s="756"/>
      <c r="E351" s="756"/>
      <c r="F351" s="757"/>
      <c r="G351" s="755"/>
      <c r="H351" s="756"/>
      <c r="I351" s="756"/>
      <c r="J351" s="757"/>
      <c r="K351" s="755"/>
      <c r="L351" s="756"/>
      <c r="M351" s="756"/>
      <c r="N351" s="757"/>
      <c r="O351" s="755"/>
      <c r="P351" s="756"/>
      <c r="Q351" s="756"/>
      <c r="R351" s="757"/>
      <c r="S351" s="755"/>
      <c r="T351" s="756"/>
      <c r="U351" s="756"/>
      <c r="V351" s="757"/>
      <c r="W351" s="755"/>
      <c r="X351" s="756"/>
      <c r="Y351" s="756"/>
      <c r="Z351" s="757"/>
      <c r="AA351" s="755"/>
      <c r="AB351" s="756"/>
      <c r="AC351" s="756"/>
      <c r="AD351" s="757"/>
    </row>
    <row r="352" spans="2:30" x14ac:dyDescent="0.25">
      <c r="B352" s="754">
        <v>334</v>
      </c>
      <c r="C352" s="755"/>
      <c r="D352" s="756"/>
      <c r="E352" s="756"/>
      <c r="F352" s="757"/>
      <c r="G352" s="755"/>
      <c r="H352" s="756"/>
      <c r="I352" s="756"/>
      <c r="J352" s="757"/>
      <c r="K352" s="755"/>
      <c r="L352" s="756"/>
      <c r="M352" s="756"/>
      <c r="N352" s="757"/>
      <c r="O352" s="755"/>
      <c r="P352" s="756"/>
      <c r="Q352" s="756"/>
      <c r="R352" s="757"/>
      <c r="S352" s="755"/>
      <c r="T352" s="756"/>
      <c r="U352" s="756"/>
      <c r="V352" s="757"/>
      <c r="W352" s="755"/>
      <c r="X352" s="756"/>
      <c r="Y352" s="756"/>
      <c r="Z352" s="757"/>
      <c r="AA352" s="755"/>
      <c r="AB352" s="756"/>
      <c r="AC352" s="756"/>
      <c r="AD352" s="757"/>
    </row>
    <row r="353" spans="2:30" x14ac:dyDescent="0.25">
      <c r="B353" s="754">
        <v>335</v>
      </c>
      <c r="C353" s="755"/>
      <c r="D353" s="756"/>
      <c r="E353" s="756"/>
      <c r="F353" s="757"/>
      <c r="G353" s="755"/>
      <c r="H353" s="756"/>
      <c r="I353" s="756"/>
      <c r="J353" s="757"/>
      <c r="K353" s="755"/>
      <c r="L353" s="756"/>
      <c r="M353" s="756"/>
      <c r="N353" s="757"/>
      <c r="O353" s="755"/>
      <c r="P353" s="756"/>
      <c r="Q353" s="756"/>
      <c r="R353" s="757"/>
      <c r="S353" s="755"/>
      <c r="T353" s="756"/>
      <c r="U353" s="756"/>
      <c r="V353" s="757"/>
      <c r="W353" s="755"/>
      <c r="X353" s="756"/>
      <c r="Y353" s="756"/>
      <c r="Z353" s="757"/>
      <c r="AA353" s="755"/>
      <c r="AB353" s="756"/>
      <c r="AC353" s="756"/>
      <c r="AD353" s="757"/>
    </row>
    <row r="354" spans="2:30" x14ac:dyDescent="0.25">
      <c r="B354" s="754">
        <v>336</v>
      </c>
      <c r="C354" s="755"/>
      <c r="D354" s="756"/>
      <c r="E354" s="756"/>
      <c r="F354" s="757"/>
      <c r="G354" s="755"/>
      <c r="H354" s="756"/>
      <c r="I354" s="756"/>
      <c r="J354" s="757"/>
      <c r="K354" s="755"/>
      <c r="L354" s="756"/>
      <c r="M354" s="756"/>
      <c r="N354" s="757"/>
      <c r="O354" s="755"/>
      <c r="P354" s="756"/>
      <c r="Q354" s="756"/>
      <c r="R354" s="757"/>
      <c r="S354" s="755"/>
      <c r="T354" s="756"/>
      <c r="U354" s="756"/>
      <c r="V354" s="757"/>
      <c r="W354" s="755"/>
      <c r="X354" s="756"/>
      <c r="Y354" s="756"/>
      <c r="Z354" s="757"/>
      <c r="AA354" s="755"/>
      <c r="AB354" s="756"/>
      <c r="AC354" s="756"/>
      <c r="AD354" s="757"/>
    </row>
    <row r="355" spans="2:30" x14ac:dyDescent="0.25">
      <c r="B355" s="754">
        <v>337</v>
      </c>
      <c r="C355" s="755"/>
      <c r="D355" s="756"/>
      <c r="E355" s="756"/>
      <c r="F355" s="757"/>
      <c r="G355" s="755"/>
      <c r="H355" s="756"/>
      <c r="I355" s="756"/>
      <c r="J355" s="757"/>
      <c r="K355" s="755"/>
      <c r="L355" s="756"/>
      <c r="M355" s="756"/>
      <c r="N355" s="757"/>
      <c r="O355" s="755"/>
      <c r="P355" s="756"/>
      <c r="Q355" s="756"/>
      <c r="R355" s="757"/>
      <c r="S355" s="755"/>
      <c r="T355" s="756"/>
      <c r="U355" s="756"/>
      <c r="V355" s="757"/>
      <c r="W355" s="755"/>
      <c r="X355" s="756"/>
      <c r="Y355" s="756"/>
      <c r="Z355" s="757"/>
      <c r="AA355" s="755"/>
      <c r="AB355" s="756"/>
      <c r="AC355" s="756"/>
      <c r="AD355" s="757"/>
    </row>
    <row r="356" spans="2:30" x14ac:dyDescent="0.25">
      <c r="B356" s="754">
        <v>338</v>
      </c>
      <c r="C356" s="755"/>
      <c r="D356" s="756"/>
      <c r="E356" s="756"/>
      <c r="F356" s="757"/>
      <c r="G356" s="755"/>
      <c r="H356" s="756"/>
      <c r="I356" s="756"/>
      <c r="J356" s="757"/>
      <c r="K356" s="755"/>
      <c r="L356" s="756"/>
      <c r="M356" s="756"/>
      <c r="N356" s="757"/>
      <c r="O356" s="755"/>
      <c r="P356" s="756"/>
      <c r="Q356" s="756"/>
      <c r="R356" s="757"/>
      <c r="S356" s="755"/>
      <c r="T356" s="756"/>
      <c r="U356" s="756"/>
      <c r="V356" s="757"/>
      <c r="W356" s="755"/>
      <c r="X356" s="756"/>
      <c r="Y356" s="756"/>
      <c r="Z356" s="757"/>
      <c r="AA356" s="755"/>
      <c r="AB356" s="756"/>
      <c r="AC356" s="756"/>
      <c r="AD356" s="757"/>
    </row>
    <row r="357" spans="2:30" x14ac:dyDescent="0.25">
      <c r="B357" s="754">
        <v>339</v>
      </c>
      <c r="C357" s="755"/>
      <c r="D357" s="756"/>
      <c r="E357" s="756"/>
      <c r="F357" s="757"/>
      <c r="G357" s="755"/>
      <c r="H357" s="756"/>
      <c r="I357" s="756"/>
      <c r="J357" s="757"/>
      <c r="K357" s="755"/>
      <c r="L357" s="756"/>
      <c r="M357" s="756"/>
      <c r="N357" s="757"/>
      <c r="O357" s="755"/>
      <c r="P357" s="756"/>
      <c r="Q357" s="756"/>
      <c r="R357" s="757"/>
      <c r="S357" s="755"/>
      <c r="T357" s="756"/>
      <c r="U357" s="756"/>
      <c r="V357" s="757"/>
      <c r="W357" s="755"/>
      <c r="X357" s="756"/>
      <c r="Y357" s="756"/>
      <c r="Z357" s="757"/>
      <c r="AA357" s="755"/>
      <c r="AB357" s="756"/>
      <c r="AC357" s="756"/>
      <c r="AD357" s="757"/>
    </row>
    <row r="358" spans="2:30" x14ac:dyDescent="0.25">
      <c r="B358" s="754">
        <v>340</v>
      </c>
      <c r="C358" s="755"/>
      <c r="D358" s="756"/>
      <c r="E358" s="756"/>
      <c r="F358" s="757"/>
      <c r="G358" s="755"/>
      <c r="H358" s="756"/>
      <c r="I358" s="756"/>
      <c r="J358" s="757"/>
      <c r="K358" s="755"/>
      <c r="L358" s="756"/>
      <c r="M358" s="756"/>
      <c r="N358" s="757"/>
      <c r="O358" s="755"/>
      <c r="P358" s="756"/>
      <c r="Q358" s="756"/>
      <c r="R358" s="757"/>
      <c r="S358" s="755"/>
      <c r="T358" s="756"/>
      <c r="U358" s="756"/>
      <c r="V358" s="757"/>
      <c r="W358" s="755"/>
      <c r="X358" s="756"/>
      <c r="Y358" s="756"/>
      <c r="Z358" s="757"/>
      <c r="AA358" s="755"/>
      <c r="AB358" s="756"/>
      <c r="AC358" s="756"/>
      <c r="AD358" s="757"/>
    </row>
    <row r="359" spans="2:30" x14ac:dyDescent="0.25">
      <c r="B359" s="754">
        <v>341</v>
      </c>
      <c r="C359" s="755"/>
      <c r="D359" s="756"/>
      <c r="E359" s="756"/>
      <c r="F359" s="757"/>
      <c r="G359" s="755"/>
      <c r="H359" s="756"/>
      <c r="I359" s="756"/>
      <c r="J359" s="757"/>
      <c r="K359" s="755"/>
      <c r="L359" s="756"/>
      <c r="M359" s="756"/>
      <c r="N359" s="757"/>
      <c r="O359" s="755"/>
      <c r="P359" s="756"/>
      <c r="Q359" s="756"/>
      <c r="R359" s="757"/>
      <c r="S359" s="755"/>
      <c r="T359" s="756"/>
      <c r="U359" s="756"/>
      <c r="V359" s="757"/>
      <c r="W359" s="755"/>
      <c r="X359" s="756"/>
      <c r="Y359" s="756"/>
      <c r="Z359" s="757"/>
      <c r="AA359" s="755"/>
      <c r="AB359" s="756"/>
      <c r="AC359" s="756"/>
      <c r="AD359" s="757"/>
    </row>
    <row r="360" spans="2:30" x14ac:dyDescent="0.25">
      <c r="B360" s="754">
        <v>342</v>
      </c>
      <c r="C360" s="755"/>
      <c r="D360" s="756"/>
      <c r="E360" s="756"/>
      <c r="F360" s="757"/>
      <c r="G360" s="755"/>
      <c r="H360" s="756"/>
      <c r="I360" s="756"/>
      <c r="J360" s="757"/>
      <c r="K360" s="755"/>
      <c r="L360" s="756"/>
      <c r="M360" s="756"/>
      <c r="N360" s="757"/>
      <c r="O360" s="755"/>
      <c r="P360" s="756"/>
      <c r="Q360" s="756"/>
      <c r="R360" s="757"/>
      <c r="S360" s="755"/>
      <c r="T360" s="756"/>
      <c r="U360" s="756"/>
      <c r="V360" s="757"/>
      <c r="W360" s="755"/>
      <c r="X360" s="756"/>
      <c r="Y360" s="756"/>
      <c r="Z360" s="757"/>
      <c r="AA360" s="755"/>
      <c r="AB360" s="756"/>
      <c r="AC360" s="756"/>
      <c r="AD360" s="757"/>
    </row>
    <row r="361" spans="2:30" x14ac:dyDescent="0.25">
      <c r="B361" s="754">
        <v>343</v>
      </c>
      <c r="C361" s="755"/>
      <c r="D361" s="756"/>
      <c r="E361" s="756"/>
      <c r="F361" s="757"/>
      <c r="G361" s="755"/>
      <c r="H361" s="756"/>
      <c r="I361" s="756"/>
      <c r="J361" s="757"/>
      <c r="K361" s="755"/>
      <c r="L361" s="756"/>
      <c r="M361" s="756"/>
      <c r="N361" s="757"/>
      <c r="O361" s="755"/>
      <c r="P361" s="756"/>
      <c r="Q361" s="756"/>
      <c r="R361" s="757"/>
      <c r="S361" s="755"/>
      <c r="T361" s="756"/>
      <c r="U361" s="756"/>
      <c r="V361" s="757"/>
      <c r="W361" s="755"/>
      <c r="X361" s="756"/>
      <c r="Y361" s="756"/>
      <c r="Z361" s="757"/>
      <c r="AA361" s="755"/>
      <c r="AB361" s="756"/>
      <c r="AC361" s="756"/>
      <c r="AD361" s="757"/>
    </row>
    <row r="362" spans="2:30" x14ac:dyDescent="0.25">
      <c r="B362" s="754">
        <v>344</v>
      </c>
      <c r="C362" s="755"/>
      <c r="D362" s="756"/>
      <c r="E362" s="756"/>
      <c r="F362" s="757"/>
      <c r="G362" s="755"/>
      <c r="H362" s="756"/>
      <c r="I362" s="756"/>
      <c r="J362" s="757"/>
      <c r="K362" s="755"/>
      <c r="L362" s="756"/>
      <c r="M362" s="756"/>
      <c r="N362" s="757"/>
      <c r="O362" s="755"/>
      <c r="P362" s="756"/>
      <c r="Q362" s="756"/>
      <c r="R362" s="757"/>
      <c r="S362" s="755"/>
      <c r="T362" s="756"/>
      <c r="U362" s="756"/>
      <c r="V362" s="757"/>
      <c r="W362" s="755"/>
      <c r="X362" s="756"/>
      <c r="Y362" s="756"/>
      <c r="Z362" s="757"/>
      <c r="AA362" s="755"/>
      <c r="AB362" s="756"/>
      <c r="AC362" s="756"/>
      <c r="AD362" s="757"/>
    </row>
    <row r="363" spans="2:30" x14ac:dyDescent="0.25">
      <c r="B363" s="754">
        <v>345</v>
      </c>
      <c r="C363" s="755"/>
      <c r="D363" s="756"/>
      <c r="E363" s="756"/>
      <c r="F363" s="757"/>
      <c r="G363" s="755"/>
      <c r="H363" s="756"/>
      <c r="I363" s="756"/>
      <c r="J363" s="757"/>
      <c r="K363" s="755"/>
      <c r="L363" s="756"/>
      <c r="M363" s="756"/>
      <c r="N363" s="757"/>
      <c r="O363" s="755"/>
      <c r="P363" s="756"/>
      <c r="Q363" s="756"/>
      <c r="R363" s="757"/>
      <c r="S363" s="755"/>
      <c r="T363" s="756"/>
      <c r="U363" s="756"/>
      <c r="V363" s="757"/>
      <c r="W363" s="755"/>
      <c r="X363" s="756"/>
      <c r="Y363" s="756"/>
      <c r="Z363" s="757"/>
      <c r="AA363" s="755"/>
      <c r="AB363" s="756"/>
      <c r="AC363" s="756"/>
      <c r="AD363" s="757"/>
    </row>
    <row r="364" spans="2:30" x14ac:dyDescent="0.25">
      <c r="B364" s="754">
        <v>346</v>
      </c>
      <c r="C364" s="755"/>
      <c r="D364" s="756"/>
      <c r="E364" s="756"/>
      <c r="F364" s="757"/>
      <c r="G364" s="755"/>
      <c r="H364" s="756"/>
      <c r="I364" s="756"/>
      <c r="J364" s="757"/>
      <c r="K364" s="755"/>
      <c r="L364" s="756"/>
      <c r="M364" s="756"/>
      <c r="N364" s="757"/>
      <c r="O364" s="755"/>
      <c r="P364" s="756"/>
      <c r="Q364" s="756"/>
      <c r="R364" s="757"/>
      <c r="S364" s="755"/>
      <c r="T364" s="756"/>
      <c r="U364" s="756"/>
      <c r="V364" s="757"/>
      <c r="W364" s="755"/>
      <c r="X364" s="756"/>
      <c r="Y364" s="756"/>
      <c r="Z364" s="757"/>
      <c r="AA364" s="755"/>
      <c r="AB364" s="756"/>
      <c r="AC364" s="756"/>
      <c r="AD364" s="757"/>
    </row>
    <row r="365" spans="2:30" x14ac:dyDescent="0.25">
      <c r="B365" s="754">
        <v>347</v>
      </c>
      <c r="C365" s="755"/>
      <c r="D365" s="756"/>
      <c r="E365" s="756"/>
      <c r="F365" s="757"/>
      <c r="G365" s="755"/>
      <c r="H365" s="756"/>
      <c r="I365" s="756"/>
      <c r="J365" s="757"/>
      <c r="K365" s="755"/>
      <c r="L365" s="756"/>
      <c r="M365" s="756"/>
      <c r="N365" s="757"/>
      <c r="O365" s="755"/>
      <c r="P365" s="756"/>
      <c r="Q365" s="756"/>
      <c r="R365" s="757"/>
      <c r="S365" s="755"/>
      <c r="T365" s="756"/>
      <c r="U365" s="756"/>
      <c r="V365" s="757"/>
      <c r="W365" s="755"/>
      <c r="X365" s="756"/>
      <c r="Y365" s="756"/>
      <c r="Z365" s="757"/>
      <c r="AA365" s="755"/>
      <c r="AB365" s="756"/>
      <c r="AC365" s="756"/>
      <c r="AD365" s="757"/>
    </row>
    <row r="366" spans="2:30" x14ac:dyDescent="0.25">
      <c r="B366" s="754">
        <v>348</v>
      </c>
      <c r="C366" s="755"/>
      <c r="D366" s="756"/>
      <c r="E366" s="756"/>
      <c r="F366" s="757"/>
      <c r="G366" s="755"/>
      <c r="H366" s="756"/>
      <c r="I366" s="756"/>
      <c r="J366" s="757"/>
      <c r="K366" s="755"/>
      <c r="L366" s="756"/>
      <c r="M366" s="756"/>
      <c r="N366" s="757"/>
      <c r="O366" s="755"/>
      <c r="P366" s="756"/>
      <c r="Q366" s="756"/>
      <c r="R366" s="757"/>
      <c r="S366" s="755"/>
      <c r="T366" s="756"/>
      <c r="U366" s="756"/>
      <c r="V366" s="757"/>
      <c r="W366" s="755"/>
      <c r="X366" s="756"/>
      <c r="Y366" s="756"/>
      <c r="Z366" s="757"/>
      <c r="AA366" s="755"/>
      <c r="AB366" s="756"/>
      <c r="AC366" s="756"/>
      <c r="AD366" s="757"/>
    </row>
    <row r="367" spans="2:30" x14ac:dyDescent="0.25">
      <c r="B367" s="754">
        <v>349</v>
      </c>
      <c r="C367" s="755"/>
      <c r="D367" s="756"/>
      <c r="E367" s="756"/>
      <c r="F367" s="757"/>
      <c r="G367" s="755"/>
      <c r="H367" s="756"/>
      <c r="I367" s="756"/>
      <c r="J367" s="757"/>
      <c r="K367" s="755"/>
      <c r="L367" s="756"/>
      <c r="M367" s="756"/>
      <c r="N367" s="757"/>
      <c r="O367" s="755"/>
      <c r="P367" s="756"/>
      <c r="Q367" s="756"/>
      <c r="R367" s="757"/>
      <c r="S367" s="755"/>
      <c r="T367" s="756"/>
      <c r="U367" s="756"/>
      <c r="V367" s="757"/>
      <c r="W367" s="755"/>
      <c r="X367" s="756"/>
      <c r="Y367" s="756"/>
      <c r="Z367" s="757"/>
      <c r="AA367" s="755"/>
      <c r="AB367" s="756"/>
      <c r="AC367" s="756"/>
      <c r="AD367" s="757"/>
    </row>
    <row r="368" spans="2:30" x14ac:dyDescent="0.25">
      <c r="B368" s="754">
        <v>350</v>
      </c>
      <c r="C368" s="755"/>
      <c r="D368" s="756"/>
      <c r="E368" s="756"/>
      <c r="F368" s="757"/>
      <c r="G368" s="755"/>
      <c r="H368" s="756"/>
      <c r="I368" s="756"/>
      <c r="J368" s="757"/>
      <c r="K368" s="755"/>
      <c r="L368" s="756"/>
      <c r="M368" s="756"/>
      <c r="N368" s="757"/>
      <c r="O368" s="755"/>
      <c r="P368" s="756"/>
      <c r="Q368" s="756"/>
      <c r="R368" s="757"/>
      <c r="S368" s="755"/>
      <c r="T368" s="756"/>
      <c r="U368" s="756"/>
      <c r="V368" s="757"/>
      <c r="W368" s="755"/>
      <c r="X368" s="756"/>
      <c r="Y368" s="756"/>
      <c r="Z368" s="757"/>
      <c r="AA368" s="755"/>
      <c r="AB368" s="756"/>
      <c r="AC368" s="756"/>
      <c r="AD368" s="757"/>
    </row>
    <row r="369" spans="2:30" x14ac:dyDescent="0.25">
      <c r="B369" s="754">
        <v>351</v>
      </c>
      <c r="C369" s="755"/>
      <c r="D369" s="756"/>
      <c r="E369" s="756"/>
      <c r="F369" s="757"/>
      <c r="G369" s="755"/>
      <c r="H369" s="756"/>
      <c r="I369" s="756"/>
      <c r="J369" s="757"/>
      <c r="K369" s="755"/>
      <c r="L369" s="756"/>
      <c r="M369" s="756"/>
      <c r="N369" s="757"/>
      <c r="O369" s="755"/>
      <c r="P369" s="756"/>
      <c r="Q369" s="756"/>
      <c r="R369" s="757"/>
      <c r="S369" s="755"/>
      <c r="T369" s="756"/>
      <c r="U369" s="756"/>
      <c r="V369" s="757"/>
      <c r="W369" s="755"/>
      <c r="X369" s="756"/>
      <c r="Y369" s="756"/>
      <c r="Z369" s="757"/>
      <c r="AA369" s="755"/>
      <c r="AB369" s="756"/>
      <c r="AC369" s="756"/>
      <c r="AD369" s="757"/>
    </row>
    <row r="370" spans="2:30" x14ac:dyDescent="0.25">
      <c r="B370" s="754">
        <v>352</v>
      </c>
      <c r="C370" s="755"/>
      <c r="D370" s="756"/>
      <c r="E370" s="756"/>
      <c r="F370" s="757"/>
      <c r="G370" s="755"/>
      <c r="H370" s="756"/>
      <c r="I370" s="756"/>
      <c r="J370" s="757"/>
      <c r="K370" s="755"/>
      <c r="L370" s="756"/>
      <c r="M370" s="756"/>
      <c r="N370" s="757"/>
      <c r="O370" s="755"/>
      <c r="P370" s="756"/>
      <c r="Q370" s="756"/>
      <c r="R370" s="757"/>
      <c r="S370" s="755"/>
      <c r="T370" s="756"/>
      <c r="U370" s="756"/>
      <c r="V370" s="757"/>
      <c r="W370" s="755"/>
      <c r="X370" s="756"/>
      <c r="Y370" s="756"/>
      <c r="Z370" s="757"/>
      <c r="AA370" s="755"/>
      <c r="AB370" s="756"/>
      <c r="AC370" s="756"/>
      <c r="AD370" s="757"/>
    </row>
    <row r="371" spans="2:30" x14ac:dyDescent="0.25">
      <c r="B371" s="754">
        <v>353</v>
      </c>
      <c r="C371" s="755"/>
      <c r="D371" s="756"/>
      <c r="E371" s="756"/>
      <c r="F371" s="757"/>
      <c r="G371" s="755"/>
      <c r="H371" s="756"/>
      <c r="I371" s="756"/>
      <c r="J371" s="757"/>
      <c r="K371" s="755"/>
      <c r="L371" s="756"/>
      <c r="M371" s="756"/>
      <c r="N371" s="757"/>
      <c r="O371" s="755"/>
      <c r="P371" s="756"/>
      <c r="Q371" s="756"/>
      <c r="R371" s="757"/>
      <c r="S371" s="755"/>
      <c r="T371" s="756"/>
      <c r="U371" s="756"/>
      <c r="V371" s="757"/>
      <c r="W371" s="755"/>
      <c r="X371" s="756"/>
      <c r="Y371" s="756"/>
      <c r="Z371" s="757"/>
      <c r="AA371" s="755"/>
      <c r="AB371" s="756"/>
      <c r="AC371" s="756"/>
      <c r="AD371" s="757"/>
    </row>
    <row r="372" spans="2:30" x14ac:dyDescent="0.25">
      <c r="B372" s="754">
        <v>354</v>
      </c>
      <c r="C372" s="755"/>
      <c r="D372" s="756"/>
      <c r="E372" s="756"/>
      <c r="F372" s="757"/>
      <c r="G372" s="755"/>
      <c r="H372" s="756"/>
      <c r="I372" s="756"/>
      <c r="J372" s="757"/>
      <c r="K372" s="755"/>
      <c r="L372" s="756"/>
      <c r="M372" s="756"/>
      <c r="N372" s="757"/>
      <c r="O372" s="755"/>
      <c r="P372" s="756"/>
      <c r="Q372" s="756"/>
      <c r="R372" s="757"/>
      <c r="S372" s="755"/>
      <c r="T372" s="756"/>
      <c r="U372" s="756"/>
      <c r="V372" s="757"/>
      <c r="W372" s="755"/>
      <c r="X372" s="756"/>
      <c r="Y372" s="756"/>
      <c r="Z372" s="757"/>
      <c r="AA372" s="755"/>
      <c r="AB372" s="756"/>
      <c r="AC372" s="756"/>
      <c r="AD372" s="757"/>
    </row>
    <row r="373" spans="2:30" x14ac:dyDescent="0.25">
      <c r="B373" s="754">
        <v>355</v>
      </c>
      <c r="C373" s="755"/>
      <c r="D373" s="756"/>
      <c r="E373" s="756"/>
      <c r="F373" s="757"/>
      <c r="G373" s="755"/>
      <c r="H373" s="756"/>
      <c r="I373" s="756"/>
      <c r="J373" s="757"/>
      <c r="K373" s="755"/>
      <c r="L373" s="756"/>
      <c r="M373" s="756"/>
      <c r="N373" s="757"/>
      <c r="O373" s="755"/>
      <c r="P373" s="756"/>
      <c r="Q373" s="756"/>
      <c r="R373" s="757"/>
      <c r="S373" s="755"/>
      <c r="T373" s="756"/>
      <c r="U373" s="756"/>
      <c r="V373" s="757"/>
      <c r="W373" s="755"/>
      <c r="X373" s="756"/>
      <c r="Y373" s="756"/>
      <c r="Z373" s="757"/>
      <c r="AA373" s="755"/>
      <c r="AB373" s="756"/>
      <c r="AC373" s="756"/>
      <c r="AD373" s="757"/>
    </row>
    <row r="374" spans="2:30" x14ac:dyDescent="0.25">
      <c r="B374" s="754">
        <v>356</v>
      </c>
      <c r="C374" s="755"/>
      <c r="D374" s="756"/>
      <c r="E374" s="756"/>
      <c r="F374" s="757"/>
      <c r="G374" s="755"/>
      <c r="H374" s="756"/>
      <c r="I374" s="756"/>
      <c r="J374" s="757"/>
      <c r="K374" s="755"/>
      <c r="L374" s="756"/>
      <c r="M374" s="756"/>
      <c r="N374" s="757"/>
      <c r="O374" s="755"/>
      <c r="P374" s="756"/>
      <c r="Q374" s="756"/>
      <c r="R374" s="757"/>
      <c r="S374" s="755"/>
      <c r="T374" s="756"/>
      <c r="U374" s="756"/>
      <c r="V374" s="757"/>
      <c r="W374" s="755"/>
      <c r="X374" s="756"/>
      <c r="Y374" s="756"/>
      <c r="Z374" s="757"/>
      <c r="AA374" s="755"/>
      <c r="AB374" s="756"/>
      <c r="AC374" s="756"/>
      <c r="AD374" s="757"/>
    </row>
    <row r="375" spans="2:30" x14ac:dyDescent="0.25">
      <c r="B375" s="754">
        <v>357</v>
      </c>
      <c r="C375" s="755"/>
      <c r="D375" s="756"/>
      <c r="E375" s="756"/>
      <c r="F375" s="757"/>
      <c r="G375" s="755"/>
      <c r="H375" s="756"/>
      <c r="I375" s="756"/>
      <c r="J375" s="757"/>
      <c r="K375" s="755"/>
      <c r="L375" s="756"/>
      <c r="M375" s="756"/>
      <c r="N375" s="757"/>
      <c r="O375" s="755"/>
      <c r="P375" s="756"/>
      <c r="Q375" s="756"/>
      <c r="R375" s="757"/>
      <c r="S375" s="755"/>
      <c r="T375" s="756"/>
      <c r="U375" s="756"/>
      <c r="V375" s="757"/>
      <c r="W375" s="755"/>
      <c r="X375" s="756"/>
      <c r="Y375" s="756"/>
      <c r="Z375" s="757"/>
      <c r="AA375" s="755"/>
      <c r="AB375" s="756"/>
      <c r="AC375" s="756"/>
      <c r="AD375" s="757"/>
    </row>
    <row r="376" spans="2:30" x14ac:dyDescent="0.25">
      <c r="B376" s="754">
        <v>358</v>
      </c>
      <c r="C376" s="755"/>
      <c r="D376" s="756"/>
      <c r="E376" s="756"/>
      <c r="F376" s="757"/>
      <c r="G376" s="755"/>
      <c r="H376" s="756"/>
      <c r="I376" s="756"/>
      <c r="J376" s="757"/>
      <c r="K376" s="755"/>
      <c r="L376" s="756"/>
      <c r="M376" s="756"/>
      <c r="N376" s="757"/>
      <c r="O376" s="755"/>
      <c r="P376" s="756"/>
      <c r="Q376" s="756"/>
      <c r="R376" s="757"/>
      <c r="S376" s="755"/>
      <c r="T376" s="756"/>
      <c r="U376" s="756"/>
      <c r="V376" s="757"/>
      <c r="W376" s="755"/>
      <c r="X376" s="756"/>
      <c r="Y376" s="756"/>
      <c r="Z376" s="757"/>
      <c r="AA376" s="755"/>
      <c r="AB376" s="756"/>
      <c r="AC376" s="756"/>
      <c r="AD376" s="757"/>
    </row>
    <row r="377" spans="2:30" x14ac:dyDescent="0.25">
      <c r="B377" s="754">
        <v>359</v>
      </c>
      <c r="C377" s="755"/>
      <c r="D377" s="756"/>
      <c r="E377" s="756"/>
      <c r="F377" s="757"/>
      <c r="G377" s="755"/>
      <c r="H377" s="756"/>
      <c r="I377" s="756"/>
      <c r="J377" s="757"/>
      <c r="K377" s="755"/>
      <c r="L377" s="756"/>
      <c r="M377" s="756"/>
      <c r="N377" s="757"/>
      <c r="O377" s="755"/>
      <c r="P377" s="756"/>
      <c r="Q377" s="756"/>
      <c r="R377" s="757"/>
      <c r="S377" s="755"/>
      <c r="T377" s="756"/>
      <c r="U377" s="756"/>
      <c r="V377" s="757"/>
      <c r="W377" s="755"/>
      <c r="X377" s="756"/>
      <c r="Y377" s="756"/>
      <c r="Z377" s="757"/>
      <c r="AA377" s="755"/>
      <c r="AB377" s="756"/>
      <c r="AC377" s="756"/>
      <c r="AD377" s="757"/>
    </row>
    <row r="378" spans="2:30" x14ac:dyDescent="0.25">
      <c r="B378" s="754">
        <v>360</v>
      </c>
      <c r="C378" s="755"/>
      <c r="D378" s="756"/>
      <c r="E378" s="756"/>
      <c r="F378" s="757"/>
      <c r="G378" s="755"/>
      <c r="H378" s="756"/>
      <c r="I378" s="756"/>
      <c r="J378" s="757"/>
      <c r="K378" s="755"/>
      <c r="L378" s="756"/>
      <c r="M378" s="756"/>
      <c r="N378" s="757"/>
      <c r="O378" s="755"/>
      <c r="P378" s="756"/>
      <c r="Q378" s="756"/>
      <c r="R378" s="757"/>
      <c r="S378" s="755"/>
      <c r="T378" s="756"/>
      <c r="U378" s="756"/>
      <c r="V378" s="757"/>
      <c r="W378" s="755"/>
      <c r="X378" s="756"/>
      <c r="Y378" s="756"/>
      <c r="Z378" s="757"/>
      <c r="AA378" s="755"/>
      <c r="AB378" s="756"/>
      <c r="AC378" s="756"/>
      <c r="AD378" s="757"/>
    </row>
    <row r="379" spans="2:30" x14ac:dyDescent="0.25">
      <c r="B379" s="754">
        <v>361</v>
      </c>
      <c r="C379" s="755"/>
      <c r="D379" s="756"/>
      <c r="E379" s="756"/>
      <c r="F379" s="757"/>
      <c r="G379" s="755"/>
      <c r="H379" s="756"/>
      <c r="I379" s="756"/>
      <c r="J379" s="757"/>
      <c r="K379" s="755"/>
      <c r="L379" s="756"/>
      <c r="M379" s="756"/>
      <c r="N379" s="757"/>
      <c r="O379" s="755"/>
      <c r="P379" s="756"/>
      <c r="Q379" s="756"/>
      <c r="R379" s="757"/>
      <c r="S379" s="755"/>
      <c r="T379" s="756"/>
      <c r="U379" s="756"/>
      <c r="V379" s="757"/>
      <c r="W379" s="755"/>
      <c r="X379" s="756"/>
      <c r="Y379" s="756"/>
      <c r="Z379" s="757"/>
      <c r="AA379" s="755"/>
      <c r="AB379" s="756"/>
      <c r="AC379" s="756"/>
      <c r="AD379" s="757"/>
    </row>
    <row r="380" spans="2:30" x14ac:dyDescent="0.25">
      <c r="B380" s="754">
        <v>362</v>
      </c>
      <c r="C380" s="755"/>
      <c r="D380" s="756"/>
      <c r="E380" s="756"/>
      <c r="F380" s="757"/>
      <c r="G380" s="755"/>
      <c r="H380" s="756"/>
      <c r="I380" s="756"/>
      <c r="J380" s="757"/>
      <c r="K380" s="755"/>
      <c r="L380" s="756"/>
      <c r="M380" s="756"/>
      <c r="N380" s="757"/>
      <c r="O380" s="755"/>
      <c r="P380" s="756"/>
      <c r="Q380" s="756"/>
      <c r="R380" s="757"/>
      <c r="S380" s="755"/>
      <c r="T380" s="756"/>
      <c r="U380" s="756"/>
      <c r="V380" s="757"/>
      <c r="W380" s="755"/>
      <c r="X380" s="756"/>
      <c r="Y380" s="756"/>
      <c r="Z380" s="757"/>
      <c r="AA380" s="755"/>
      <c r="AB380" s="756"/>
      <c r="AC380" s="756"/>
      <c r="AD380" s="757"/>
    </row>
    <row r="381" spans="2:30" x14ac:dyDescent="0.25">
      <c r="B381" s="754">
        <v>363</v>
      </c>
      <c r="C381" s="755"/>
      <c r="D381" s="756"/>
      <c r="E381" s="756"/>
      <c r="F381" s="757"/>
      <c r="G381" s="755"/>
      <c r="H381" s="756"/>
      <c r="I381" s="756"/>
      <c r="J381" s="757"/>
      <c r="K381" s="755"/>
      <c r="L381" s="756"/>
      <c r="M381" s="756"/>
      <c r="N381" s="757"/>
      <c r="O381" s="755"/>
      <c r="P381" s="756"/>
      <c r="Q381" s="756"/>
      <c r="R381" s="757"/>
      <c r="S381" s="755"/>
      <c r="T381" s="756"/>
      <c r="U381" s="756"/>
      <c r="V381" s="757"/>
      <c r="W381" s="755"/>
      <c r="X381" s="756"/>
      <c r="Y381" s="756"/>
      <c r="Z381" s="757"/>
      <c r="AA381" s="755"/>
      <c r="AB381" s="756"/>
      <c r="AC381" s="756"/>
      <c r="AD381" s="757"/>
    </row>
    <row r="382" spans="2:30" x14ac:dyDescent="0.25">
      <c r="B382" s="754">
        <v>364</v>
      </c>
      <c r="C382" s="755"/>
      <c r="D382" s="756"/>
      <c r="E382" s="756"/>
      <c r="F382" s="757"/>
      <c r="G382" s="755"/>
      <c r="H382" s="756"/>
      <c r="I382" s="756"/>
      <c r="J382" s="757"/>
      <c r="K382" s="755"/>
      <c r="L382" s="756"/>
      <c r="M382" s="756"/>
      <c r="N382" s="757"/>
      <c r="O382" s="755"/>
      <c r="P382" s="756"/>
      <c r="Q382" s="756"/>
      <c r="R382" s="757"/>
      <c r="S382" s="755"/>
      <c r="T382" s="756"/>
      <c r="U382" s="756"/>
      <c r="V382" s="757"/>
      <c r="W382" s="755"/>
      <c r="X382" s="756"/>
      <c r="Y382" s="756"/>
      <c r="Z382" s="757"/>
      <c r="AA382" s="755"/>
      <c r="AB382" s="756"/>
      <c r="AC382" s="756"/>
      <c r="AD382" s="757"/>
    </row>
    <row r="383" spans="2:30" x14ac:dyDescent="0.25">
      <c r="B383" s="754">
        <v>365</v>
      </c>
      <c r="C383" s="755"/>
      <c r="D383" s="756"/>
      <c r="E383" s="756"/>
      <c r="F383" s="757"/>
      <c r="G383" s="755"/>
      <c r="H383" s="756"/>
      <c r="I383" s="756"/>
      <c r="J383" s="757"/>
      <c r="K383" s="755"/>
      <c r="L383" s="756"/>
      <c r="M383" s="756"/>
      <c r="N383" s="757"/>
      <c r="O383" s="755"/>
      <c r="P383" s="756"/>
      <c r="Q383" s="756"/>
      <c r="R383" s="757"/>
      <c r="S383" s="755"/>
      <c r="T383" s="756"/>
      <c r="U383" s="756"/>
      <c r="V383" s="757"/>
      <c r="W383" s="755"/>
      <c r="X383" s="756"/>
      <c r="Y383" s="756"/>
      <c r="Z383" s="757"/>
      <c r="AA383" s="755"/>
      <c r="AB383" s="756"/>
      <c r="AC383" s="756"/>
      <c r="AD383" s="757"/>
    </row>
    <row r="384" spans="2:30" x14ac:dyDescent="0.25">
      <c r="B384" s="754">
        <v>366</v>
      </c>
      <c r="C384" s="755"/>
      <c r="D384" s="756"/>
      <c r="E384" s="756"/>
      <c r="F384" s="757"/>
      <c r="G384" s="755"/>
      <c r="H384" s="756"/>
      <c r="I384" s="756"/>
      <c r="J384" s="757"/>
      <c r="K384" s="755"/>
      <c r="L384" s="756"/>
      <c r="M384" s="756"/>
      <c r="N384" s="757"/>
      <c r="O384" s="755"/>
      <c r="P384" s="756"/>
      <c r="Q384" s="756"/>
      <c r="R384" s="757"/>
      <c r="S384" s="755"/>
      <c r="T384" s="756"/>
      <c r="U384" s="756"/>
      <c r="V384" s="757"/>
      <c r="W384" s="755"/>
      <c r="X384" s="756"/>
      <c r="Y384" s="756"/>
      <c r="Z384" s="757"/>
      <c r="AA384" s="755"/>
      <c r="AB384" s="756"/>
      <c r="AC384" s="756"/>
      <c r="AD384" s="757"/>
    </row>
    <row r="385" spans="2:30" x14ac:dyDescent="0.25">
      <c r="B385" s="754">
        <v>367</v>
      </c>
      <c r="C385" s="755"/>
      <c r="D385" s="756"/>
      <c r="E385" s="756"/>
      <c r="F385" s="757"/>
      <c r="G385" s="755"/>
      <c r="H385" s="756"/>
      <c r="I385" s="756"/>
      <c r="J385" s="757"/>
      <c r="K385" s="755"/>
      <c r="L385" s="756"/>
      <c r="M385" s="756"/>
      <c r="N385" s="757"/>
      <c r="O385" s="755"/>
      <c r="P385" s="756"/>
      <c r="Q385" s="756"/>
      <c r="R385" s="757"/>
      <c r="S385" s="755"/>
      <c r="T385" s="756"/>
      <c r="U385" s="756"/>
      <c r="V385" s="757"/>
      <c r="W385" s="755"/>
      <c r="X385" s="756"/>
      <c r="Y385" s="756"/>
      <c r="Z385" s="757"/>
      <c r="AA385" s="755"/>
      <c r="AB385" s="756"/>
      <c r="AC385" s="756"/>
      <c r="AD385" s="757"/>
    </row>
    <row r="386" spans="2:30" x14ac:dyDescent="0.25">
      <c r="B386" s="754">
        <v>368</v>
      </c>
      <c r="C386" s="755"/>
      <c r="D386" s="756"/>
      <c r="E386" s="756"/>
      <c r="F386" s="757"/>
      <c r="G386" s="755"/>
      <c r="H386" s="756"/>
      <c r="I386" s="756"/>
      <c r="J386" s="757"/>
      <c r="K386" s="755"/>
      <c r="L386" s="756"/>
      <c r="M386" s="756"/>
      <c r="N386" s="757"/>
      <c r="O386" s="755"/>
      <c r="P386" s="756"/>
      <c r="Q386" s="756"/>
      <c r="R386" s="757"/>
      <c r="S386" s="755"/>
      <c r="T386" s="756"/>
      <c r="U386" s="756"/>
      <c r="V386" s="757"/>
      <c r="W386" s="755"/>
      <c r="X386" s="756"/>
      <c r="Y386" s="756"/>
      <c r="Z386" s="757"/>
      <c r="AA386" s="755"/>
      <c r="AB386" s="756"/>
      <c r="AC386" s="756"/>
      <c r="AD386" s="757"/>
    </row>
    <row r="387" spans="2:30" x14ac:dyDescent="0.25">
      <c r="B387" s="754">
        <v>369</v>
      </c>
      <c r="C387" s="755"/>
      <c r="D387" s="756"/>
      <c r="E387" s="756"/>
      <c r="F387" s="757"/>
      <c r="G387" s="755"/>
      <c r="H387" s="756"/>
      <c r="I387" s="756"/>
      <c r="J387" s="757"/>
      <c r="K387" s="755"/>
      <c r="L387" s="756"/>
      <c r="M387" s="756"/>
      <c r="N387" s="757"/>
      <c r="O387" s="755"/>
      <c r="P387" s="756"/>
      <c r="Q387" s="756"/>
      <c r="R387" s="757"/>
      <c r="S387" s="755"/>
      <c r="T387" s="756"/>
      <c r="U387" s="756"/>
      <c r="V387" s="757"/>
      <c r="W387" s="755"/>
      <c r="X387" s="756"/>
      <c r="Y387" s="756"/>
      <c r="Z387" s="757"/>
      <c r="AA387" s="755"/>
      <c r="AB387" s="756"/>
      <c r="AC387" s="756"/>
      <c r="AD387" s="757"/>
    </row>
    <row r="388" spans="2:30" x14ac:dyDescent="0.25">
      <c r="B388" s="754">
        <v>370</v>
      </c>
      <c r="C388" s="755"/>
      <c r="D388" s="756"/>
      <c r="E388" s="756"/>
      <c r="F388" s="757"/>
      <c r="G388" s="755"/>
      <c r="H388" s="756"/>
      <c r="I388" s="756"/>
      <c r="J388" s="757"/>
      <c r="K388" s="755"/>
      <c r="L388" s="756"/>
      <c r="M388" s="756"/>
      <c r="N388" s="757"/>
      <c r="O388" s="755"/>
      <c r="P388" s="756"/>
      <c r="Q388" s="756"/>
      <c r="R388" s="757"/>
      <c r="S388" s="755"/>
      <c r="T388" s="756"/>
      <c r="U388" s="756"/>
      <c r="V388" s="757"/>
      <c r="W388" s="755"/>
      <c r="X388" s="756"/>
      <c r="Y388" s="756"/>
      <c r="Z388" s="757"/>
      <c r="AA388" s="755"/>
      <c r="AB388" s="756"/>
      <c r="AC388" s="756"/>
      <c r="AD388" s="757"/>
    </row>
    <row r="389" spans="2:30" x14ac:dyDescent="0.25">
      <c r="B389" s="754">
        <v>371</v>
      </c>
      <c r="C389" s="755"/>
      <c r="D389" s="756"/>
      <c r="E389" s="756"/>
      <c r="F389" s="757"/>
      <c r="G389" s="755"/>
      <c r="H389" s="756"/>
      <c r="I389" s="756"/>
      <c r="J389" s="757"/>
      <c r="K389" s="755"/>
      <c r="L389" s="756"/>
      <c r="M389" s="756"/>
      <c r="N389" s="757"/>
      <c r="O389" s="755"/>
      <c r="P389" s="756"/>
      <c r="Q389" s="756"/>
      <c r="R389" s="757"/>
      <c r="S389" s="755"/>
      <c r="T389" s="756"/>
      <c r="U389" s="756"/>
      <c r="V389" s="757"/>
      <c r="W389" s="755"/>
      <c r="X389" s="756"/>
      <c r="Y389" s="756"/>
      <c r="Z389" s="757"/>
      <c r="AA389" s="755"/>
      <c r="AB389" s="756"/>
      <c r="AC389" s="756"/>
      <c r="AD389" s="757"/>
    </row>
    <row r="390" spans="2:30" x14ac:dyDescent="0.25">
      <c r="B390" s="754">
        <v>372</v>
      </c>
      <c r="C390" s="755"/>
      <c r="D390" s="756"/>
      <c r="E390" s="756"/>
      <c r="F390" s="757"/>
      <c r="G390" s="755"/>
      <c r="H390" s="756"/>
      <c r="I390" s="756"/>
      <c r="J390" s="757"/>
      <c r="K390" s="755"/>
      <c r="L390" s="756"/>
      <c r="M390" s="756"/>
      <c r="N390" s="757"/>
      <c r="O390" s="755"/>
      <c r="P390" s="756"/>
      <c r="Q390" s="756"/>
      <c r="R390" s="757"/>
      <c r="S390" s="755"/>
      <c r="T390" s="756"/>
      <c r="U390" s="756"/>
      <c r="V390" s="757"/>
      <c r="W390" s="755"/>
      <c r="X390" s="756"/>
      <c r="Y390" s="756"/>
      <c r="Z390" s="757"/>
      <c r="AA390" s="755"/>
      <c r="AB390" s="756"/>
      <c r="AC390" s="756"/>
      <c r="AD390" s="757"/>
    </row>
    <row r="391" spans="2:30" x14ac:dyDescent="0.25">
      <c r="B391" s="754">
        <v>373</v>
      </c>
      <c r="C391" s="755"/>
      <c r="D391" s="756"/>
      <c r="E391" s="756"/>
      <c r="F391" s="757"/>
      <c r="G391" s="755"/>
      <c r="H391" s="756"/>
      <c r="I391" s="756"/>
      <c r="J391" s="757"/>
      <c r="K391" s="755"/>
      <c r="L391" s="756"/>
      <c r="M391" s="756"/>
      <c r="N391" s="757"/>
      <c r="O391" s="755"/>
      <c r="P391" s="756"/>
      <c r="Q391" s="756"/>
      <c r="R391" s="757"/>
      <c r="S391" s="755"/>
      <c r="T391" s="756"/>
      <c r="U391" s="756"/>
      <c r="V391" s="757"/>
      <c r="W391" s="755"/>
      <c r="X391" s="756"/>
      <c r="Y391" s="756"/>
      <c r="Z391" s="757"/>
      <c r="AA391" s="755"/>
      <c r="AB391" s="756"/>
      <c r="AC391" s="756"/>
      <c r="AD391" s="757"/>
    </row>
    <row r="392" spans="2:30" x14ac:dyDescent="0.25">
      <c r="B392" s="754">
        <v>374</v>
      </c>
      <c r="C392" s="755"/>
      <c r="D392" s="756"/>
      <c r="E392" s="756"/>
      <c r="F392" s="757"/>
      <c r="G392" s="755"/>
      <c r="H392" s="756"/>
      <c r="I392" s="756"/>
      <c r="J392" s="757"/>
      <c r="K392" s="755"/>
      <c r="L392" s="756"/>
      <c r="M392" s="756"/>
      <c r="N392" s="757"/>
      <c r="O392" s="755"/>
      <c r="P392" s="756"/>
      <c r="Q392" s="756"/>
      <c r="R392" s="757"/>
      <c r="S392" s="755"/>
      <c r="T392" s="756"/>
      <c r="U392" s="756"/>
      <c r="V392" s="757"/>
      <c r="W392" s="755"/>
      <c r="X392" s="756"/>
      <c r="Y392" s="756"/>
      <c r="Z392" s="757"/>
      <c r="AA392" s="755"/>
      <c r="AB392" s="756"/>
      <c r="AC392" s="756"/>
      <c r="AD392" s="757"/>
    </row>
    <row r="393" spans="2:30" x14ac:dyDescent="0.25">
      <c r="B393" s="754">
        <v>375</v>
      </c>
      <c r="C393" s="755"/>
      <c r="D393" s="756"/>
      <c r="E393" s="756"/>
      <c r="F393" s="757"/>
      <c r="G393" s="755"/>
      <c r="H393" s="756"/>
      <c r="I393" s="756"/>
      <c r="J393" s="757"/>
      <c r="K393" s="755"/>
      <c r="L393" s="756"/>
      <c r="M393" s="756"/>
      <c r="N393" s="757"/>
      <c r="O393" s="755"/>
      <c r="P393" s="756"/>
      <c r="Q393" s="756"/>
      <c r="R393" s="757"/>
      <c r="S393" s="755"/>
      <c r="T393" s="756"/>
      <c r="U393" s="756"/>
      <c r="V393" s="757"/>
      <c r="W393" s="755"/>
      <c r="X393" s="756"/>
      <c r="Y393" s="756"/>
      <c r="Z393" s="757"/>
      <c r="AA393" s="755"/>
      <c r="AB393" s="756"/>
      <c r="AC393" s="756"/>
      <c r="AD393" s="757"/>
    </row>
    <row r="394" spans="2:30" x14ac:dyDescent="0.25">
      <c r="B394" s="754">
        <v>376</v>
      </c>
      <c r="C394" s="755"/>
      <c r="D394" s="756"/>
      <c r="E394" s="756"/>
      <c r="F394" s="757"/>
      <c r="G394" s="755"/>
      <c r="H394" s="756"/>
      <c r="I394" s="756"/>
      <c r="J394" s="757"/>
      <c r="K394" s="755"/>
      <c r="L394" s="756"/>
      <c r="M394" s="756"/>
      <c r="N394" s="757"/>
      <c r="O394" s="755"/>
      <c r="P394" s="756"/>
      <c r="Q394" s="756"/>
      <c r="R394" s="757"/>
      <c r="S394" s="755"/>
      <c r="T394" s="756"/>
      <c r="U394" s="756"/>
      <c r="V394" s="757"/>
      <c r="W394" s="755"/>
      <c r="X394" s="756"/>
      <c r="Y394" s="756"/>
      <c r="Z394" s="757"/>
      <c r="AA394" s="755"/>
      <c r="AB394" s="756"/>
      <c r="AC394" s="756"/>
      <c r="AD394" s="757"/>
    </row>
    <row r="395" spans="2:30" x14ac:dyDescent="0.25">
      <c r="B395" s="754">
        <v>377</v>
      </c>
      <c r="C395" s="755"/>
      <c r="D395" s="756"/>
      <c r="E395" s="756"/>
      <c r="F395" s="757"/>
      <c r="G395" s="755"/>
      <c r="H395" s="756"/>
      <c r="I395" s="756"/>
      <c r="J395" s="757"/>
      <c r="K395" s="755"/>
      <c r="L395" s="756"/>
      <c r="M395" s="756"/>
      <c r="N395" s="757"/>
      <c r="O395" s="755"/>
      <c r="P395" s="756"/>
      <c r="Q395" s="756"/>
      <c r="R395" s="757"/>
      <c r="S395" s="755"/>
      <c r="T395" s="756"/>
      <c r="U395" s="756"/>
      <c r="V395" s="757"/>
      <c r="W395" s="755"/>
      <c r="X395" s="756"/>
      <c r="Y395" s="756"/>
      <c r="Z395" s="757"/>
      <c r="AA395" s="755"/>
      <c r="AB395" s="756"/>
      <c r="AC395" s="756"/>
      <c r="AD395" s="757"/>
    </row>
    <row r="396" spans="2:30" x14ac:dyDescent="0.25">
      <c r="B396" s="754">
        <v>378</v>
      </c>
      <c r="C396" s="755"/>
      <c r="D396" s="756"/>
      <c r="E396" s="756"/>
      <c r="F396" s="757"/>
      <c r="G396" s="755"/>
      <c r="H396" s="756"/>
      <c r="I396" s="756"/>
      <c r="J396" s="757"/>
      <c r="K396" s="755"/>
      <c r="L396" s="756"/>
      <c r="M396" s="756"/>
      <c r="N396" s="757"/>
      <c r="O396" s="755"/>
      <c r="P396" s="756"/>
      <c r="Q396" s="756"/>
      <c r="R396" s="757"/>
      <c r="S396" s="755"/>
      <c r="T396" s="756"/>
      <c r="U396" s="756"/>
      <c r="V396" s="757"/>
      <c r="W396" s="755"/>
      <c r="X396" s="756"/>
      <c r="Y396" s="756"/>
      <c r="Z396" s="757"/>
      <c r="AA396" s="755"/>
      <c r="AB396" s="756"/>
      <c r="AC396" s="756"/>
      <c r="AD396" s="757"/>
    </row>
    <row r="397" spans="2:30" x14ac:dyDescent="0.25">
      <c r="B397" s="754">
        <v>379</v>
      </c>
      <c r="C397" s="755"/>
      <c r="D397" s="756"/>
      <c r="E397" s="756"/>
      <c r="F397" s="757"/>
      <c r="G397" s="755"/>
      <c r="H397" s="756"/>
      <c r="I397" s="756"/>
      <c r="J397" s="757"/>
      <c r="K397" s="755"/>
      <c r="L397" s="756"/>
      <c r="M397" s="756"/>
      <c r="N397" s="757"/>
      <c r="O397" s="755"/>
      <c r="P397" s="756"/>
      <c r="Q397" s="756"/>
      <c r="R397" s="757"/>
      <c r="S397" s="755"/>
      <c r="T397" s="756"/>
      <c r="U397" s="756"/>
      <c r="V397" s="757"/>
      <c r="W397" s="755"/>
      <c r="X397" s="756"/>
      <c r="Y397" s="756"/>
      <c r="Z397" s="757"/>
      <c r="AA397" s="755"/>
      <c r="AB397" s="756"/>
      <c r="AC397" s="756"/>
      <c r="AD397" s="757"/>
    </row>
    <row r="398" spans="2:30" x14ac:dyDescent="0.25">
      <c r="B398" s="754">
        <v>380</v>
      </c>
      <c r="C398" s="755"/>
      <c r="D398" s="756"/>
      <c r="E398" s="756"/>
      <c r="F398" s="757"/>
      <c r="G398" s="755"/>
      <c r="H398" s="756"/>
      <c r="I398" s="756"/>
      <c r="J398" s="757"/>
      <c r="K398" s="755"/>
      <c r="L398" s="756"/>
      <c r="M398" s="756"/>
      <c r="N398" s="757"/>
      <c r="O398" s="755"/>
      <c r="P398" s="756"/>
      <c r="Q398" s="756"/>
      <c r="R398" s="757"/>
      <c r="S398" s="755"/>
      <c r="T398" s="756"/>
      <c r="U398" s="756"/>
      <c r="V398" s="757"/>
      <c r="W398" s="755"/>
      <c r="X398" s="756"/>
      <c r="Y398" s="756"/>
      <c r="Z398" s="757"/>
      <c r="AA398" s="755"/>
      <c r="AB398" s="756"/>
      <c r="AC398" s="756"/>
      <c r="AD398" s="757"/>
    </row>
    <row r="399" spans="2:30" x14ac:dyDescent="0.25">
      <c r="B399" s="754">
        <v>381</v>
      </c>
      <c r="C399" s="755"/>
      <c r="D399" s="756"/>
      <c r="E399" s="756"/>
      <c r="F399" s="757"/>
      <c r="G399" s="755"/>
      <c r="H399" s="756"/>
      <c r="I399" s="756"/>
      <c r="J399" s="757"/>
      <c r="K399" s="755"/>
      <c r="L399" s="756"/>
      <c r="M399" s="756"/>
      <c r="N399" s="757"/>
      <c r="O399" s="755"/>
      <c r="P399" s="756"/>
      <c r="Q399" s="756"/>
      <c r="R399" s="757"/>
      <c r="S399" s="755"/>
      <c r="T399" s="756"/>
      <c r="U399" s="756"/>
      <c r="V399" s="757"/>
      <c r="W399" s="755"/>
      <c r="X399" s="756"/>
      <c r="Y399" s="756"/>
      <c r="Z399" s="757"/>
      <c r="AA399" s="755"/>
      <c r="AB399" s="756"/>
      <c r="AC399" s="756"/>
      <c r="AD399" s="757"/>
    </row>
    <row r="400" spans="2:30" x14ac:dyDescent="0.25">
      <c r="B400" s="754">
        <v>382</v>
      </c>
      <c r="C400" s="755"/>
      <c r="D400" s="756"/>
      <c r="E400" s="756"/>
      <c r="F400" s="757"/>
      <c r="G400" s="755"/>
      <c r="H400" s="756"/>
      <c r="I400" s="756"/>
      <c r="J400" s="757"/>
      <c r="K400" s="755"/>
      <c r="L400" s="756"/>
      <c r="M400" s="756"/>
      <c r="N400" s="757"/>
      <c r="O400" s="755"/>
      <c r="P400" s="756"/>
      <c r="Q400" s="756"/>
      <c r="R400" s="757"/>
      <c r="S400" s="755"/>
      <c r="T400" s="756"/>
      <c r="U400" s="756"/>
      <c r="V400" s="757"/>
      <c r="W400" s="755"/>
      <c r="X400" s="756"/>
      <c r="Y400" s="756"/>
      <c r="Z400" s="757"/>
      <c r="AA400" s="755"/>
      <c r="AB400" s="756"/>
      <c r="AC400" s="756"/>
      <c r="AD400" s="757"/>
    </row>
    <row r="401" spans="2:30" x14ac:dyDescent="0.25">
      <c r="B401" s="754">
        <v>383</v>
      </c>
      <c r="C401" s="755"/>
      <c r="D401" s="756"/>
      <c r="E401" s="756"/>
      <c r="F401" s="757"/>
      <c r="G401" s="755"/>
      <c r="H401" s="756"/>
      <c r="I401" s="756"/>
      <c r="J401" s="757"/>
      <c r="K401" s="755"/>
      <c r="L401" s="756"/>
      <c r="M401" s="756"/>
      <c r="N401" s="757"/>
      <c r="O401" s="755"/>
      <c r="P401" s="756"/>
      <c r="Q401" s="756"/>
      <c r="R401" s="757"/>
      <c r="S401" s="755"/>
      <c r="T401" s="756"/>
      <c r="U401" s="756"/>
      <c r="V401" s="757"/>
      <c r="W401" s="755"/>
      <c r="X401" s="756"/>
      <c r="Y401" s="756"/>
      <c r="Z401" s="757"/>
      <c r="AA401" s="755"/>
      <c r="AB401" s="756"/>
      <c r="AC401" s="756"/>
      <c r="AD401" s="757"/>
    </row>
    <row r="402" spans="2:30" x14ac:dyDescent="0.25">
      <c r="B402" s="754">
        <v>384</v>
      </c>
      <c r="C402" s="755"/>
      <c r="D402" s="756"/>
      <c r="E402" s="756"/>
      <c r="F402" s="757"/>
      <c r="G402" s="755"/>
      <c r="H402" s="756"/>
      <c r="I402" s="756"/>
      <c r="J402" s="757"/>
      <c r="K402" s="755"/>
      <c r="L402" s="756"/>
      <c r="M402" s="756"/>
      <c r="N402" s="757"/>
      <c r="O402" s="755"/>
      <c r="P402" s="756"/>
      <c r="Q402" s="756"/>
      <c r="R402" s="757"/>
      <c r="S402" s="755"/>
      <c r="T402" s="756"/>
      <c r="U402" s="756"/>
      <c r="V402" s="757"/>
      <c r="W402" s="755"/>
      <c r="X402" s="756"/>
      <c r="Y402" s="756"/>
      <c r="Z402" s="757"/>
      <c r="AA402" s="755"/>
      <c r="AB402" s="756"/>
      <c r="AC402" s="756"/>
      <c r="AD402" s="757"/>
    </row>
    <row r="403" spans="2:30" x14ac:dyDescent="0.25">
      <c r="B403" s="754">
        <v>385</v>
      </c>
      <c r="C403" s="755"/>
      <c r="D403" s="756"/>
      <c r="E403" s="756"/>
      <c r="F403" s="757"/>
      <c r="G403" s="755"/>
      <c r="H403" s="756"/>
      <c r="I403" s="756"/>
      <c r="J403" s="757"/>
      <c r="K403" s="755"/>
      <c r="L403" s="756"/>
      <c r="M403" s="756"/>
      <c r="N403" s="757"/>
      <c r="O403" s="755"/>
      <c r="P403" s="756"/>
      <c r="Q403" s="756"/>
      <c r="R403" s="757"/>
      <c r="S403" s="755"/>
      <c r="T403" s="756"/>
      <c r="U403" s="756"/>
      <c r="V403" s="757"/>
      <c r="W403" s="755"/>
      <c r="X403" s="756"/>
      <c r="Y403" s="756"/>
      <c r="Z403" s="757"/>
      <c r="AA403" s="755"/>
      <c r="AB403" s="756"/>
      <c r="AC403" s="756"/>
      <c r="AD403" s="757"/>
    </row>
    <row r="404" spans="2:30" x14ac:dyDescent="0.25">
      <c r="B404" s="754">
        <v>386</v>
      </c>
      <c r="C404" s="755"/>
      <c r="D404" s="756"/>
      <c r="E404" s="756"/>
      <c r="F404" s="757"/>
      <c r="G404" s="755"/>
      <c r="H404" s="756"/>
      <c r="I404" s="756"/>
      <c r="J404" s="757"/>
      <c r="K404" s="755"/>
      <c r="L404" s="756"/>
      <c r="M404" s="756"/>
      <c r="N404" s="757"/>
      <c r="O404" s="755"/>
      <c r="P404" s="756"/>
      <c r="Q404" s="756"/>
      <c r="R404" s="757"/>
      <c r="S404" s="755"/>
      <c r="T404" s="756"/>
      <c r="U404" s="756"/>
      <c r="V404" s="757"/>
      <c r="W404" s="755"/>
      <c r="X404" s="756"/>
      <c r="Y404" s="756"/>
      <c r="Z404" s="757"/>
      <c r="AA404" s="755"/>
      <c r="AB404" s="756"/>
      <c r="AC404" s="756"/>
      <c r="AD404" s="757"/>
    </row>
    <row r="405" spans="2:30" x14ac:dyDescent="0.25">
      <c r="B405" s="754">
        <v>387</v>
      </c>
      <c r="C405" s="755"/>
      <c r="D405" s="756"/>
      <c r="E405" s="756"/>
      <c r="F405" s="757"/>
      <c r="G405" s="755"/>
      <c r="H405" s="756"/>
      <c r="I405" s="756"/>
      <c r="J405" s="757"/>
      <c r="K405" s="755"/>
      <c r="L405" s="756"/>
      <c r="M405" s="756"/>
      <c r="N405" s="757"/>
      <c r="O405" s="755"/>
      <c r="P405" s="756"/>
      <c r="Q405" s="756"/>
      <c r="R405" s="757"/>
      <c r="S405" s="755"/>
      <c r="T405" s="756"/>
      <c r="U405" s="756"/>
      <c r="V405" s="757"/>
      <c r="W405" s="755"/>
      <c r="X405" s="756"/>
      <c r="Y405" s="756"/>
      <c r="Z405" s="757"/>
      <c r="AA405" s="755"/>
      <c r="AB405" s="756"/>
      <c r="AC405" s="756"/>
      <c r="AD405" s="757"/>
    </row>
    <row r="406" spans="2:30" x14ac:dyDescent="0.25">
      <c r="B406" s="754">
        <v>388</v>
      </c>
      <c r="C406" s="755"/>
      <c r="D406" s="756"/>
      <c r="E406" s="756"/>
      <c r="F406" s="757"/>
      <c r="G406" s="755"/>
      <c r="H406" s="756"/>
      <c r="I406" s="756"/>
      <c r="J406" s="757"/>
      <c r="K406" s="755"/>
      <c r="L406" s="756"/>
      <c r="M406" s="756"/>
      <c r="N406" s="757"/>
      <c r="O406" s="755"/>
      <c r="P406" s="756"/>
      <c r="Q406" s="756"/>
      <c r="R406" s="757"/>
      <c r="S406" s="755"/>
      <c r="T406" s="756"/>
      <c r="U406" s="756"/>
      <c r="V406" s="757"/>
      <c r="W406" s="755"/>
      <c r="X406" s="756"/>
      <c r="Y406" s="756"/>
      <c r="Z406" s="757"/>
      <c r="AA406" s="755"/>
      <c r="AB406" s="756"/>
      <c r="AC406" s="756"/>
      <c r="AD406" s="757"/>
    </row>
    <row r="407" spans="2:30" x14ac:dyDescent="0.25">
      <c r="B407" s="754">
        <v>389</v>
      </c>
      <c r="C407" s="755"/>
      <c r="D407" s="756"/>
      <c r="E407" s="756"/>
      <c r="F407" s="757"/>
      <c r="G407" s="755"/>
      <c r="H407" s="756"/>
      <c r="I407" s="756"/>
      <c r="J407" s="757"/>
      <c r="K407" s="755"/>
      <c r="L407" s="756"/>
      <c r="M407" s="756"/>
      <c r="N407" s="757"/>
      <c r="O407" s="755"/>
      <c r="P407" s="756"/>
      <c r="Q407" s="756"/>
      <c r="R407" s="757"/>
      <c r="S407" s="755"/>
      <c r="T407" s="756"/>
      <c r="U407" s="756"/>
      <c r="V407" s="757"/>
      <c r="W407" s="755"/>
      <c r="X407" s="756"/>
      <c r="Y407" s="756"/>
      <c r="Z407" s="757"/>
      <c r="AA407" s="755"/>
      <c r="AB407" s="756"/>
      <c r="AC407" s="756"/>
      <c r="AD407" s="757"/>
    </row>
    <row r="408" spans="2:30" x14ac:dyDescent="0.25">
      <c r="B408" s="754">
        <v>390</v>
      </c>
      <c r="C408" s="755"/>
      <c r="D408" s="756"/>
      <c r="E408" s="756"/>
      <c r="F408" s="757"/>
      <c r="G408" s="755"/>
      <c r="H408" s="756"/>
      <c r="I408" s="756"/>
      <c r="J408" s="757"/>
      <c r="K408" s="755"/>
      <c r="L408" s="756"/>
      <c r="M408" s="756"/>
      <c r="N408" s="757"/>
      <c r="O408" s="755"/>
      <c r="P408" s="756"/>
      <c r="Q408" s="756"/>
      <c r="R408" s="757"/>
      <c r="S408" s="755"/>
      <c r="T408" s="756"/>
      <c r="U408" s="756"/>
      <c r="V408" s="757"/>
      <c r="W408" s="755"/>
      <c r="X408" s="756"/>
      <c r="Y408" s="756"/>
      <c r="Z408" s="757"/>
      <c r="AA408" s="755"/>
      <c r="AB408" s="756"/>
      <c r="AC408" s="756"/>
      <c r="AD408" s="757"/>
    </row>
    <row r="409" spans="2:30" x14ac:dyDescent="0.25">
      <c r="B409" s="754">
        <v>391</v>
      </c>
      <c r="C409" s="755"/>
      <c r="D409" s="756"/>
      <c r="E409" s="756"/>
      <c r="F409" s="757"/>
      <c r="G409" s="755"/>
      <c r="H409" s="756"/>
      <c r="I409" s="756"/>
      <c r="J409" s="757"/>
      <c r="K409" s="755"/>
      <c r="L409" s="756"/>
      <c r="M409" s="756"/>
      <c r="N409" s="757"/>
      <c r="O409" s="755"/>
      <c r="P409" s="756"/>
      <c r="Q409" s="756"/>
      <c r="R409" s="757"/>
      <c r="S409" s="755"/>
      <c r="T409" s="756"/>
      <c r="U409" s="756"/>
      <c r="V409" s="757"/>
      <c r="W409" s="755"/>
      <c r="X409" s="756"/>
      <c r="Y409" s="756"/>
      <c r="Z409" s="757"/>
      <c r="AA409" s="755"/>
      <c r="AB409" s="756"/>
      <c r="AC409" s="756"/>
      <c r="AD409" s="757"/>
    </row>
    <row r="410" spans="2:30" x14ac:dyDescent="0.25">
      <c r="B410" s="754">
        <v>392</v>
      </c>
      <c r="C410" s="755"/>
      <c r="D410" s="756"/>
      <c r="E410" s="756"/>
      <c r="F410" s="757"/>
      <c r="G410" s="755"/>
      <c r="H410" s="756"/>
      <c r="I410" s="756"/>
      <c r="J410" s="757"/>
      <c r="K410" s="755"/>
      <c r="L410" s="756"/>
      <c r="M410" s="756"/>
      <c r="N410" s="757"/>
      <c r="O410" s="755"/>
      <c r="P410" s="756"/>
      <c r="Q410" s="756"/>
      <c r="R410" s="757"/>
      <c r="S410" s="755"/>
      <c r="T410" s="756"/>
      <c r="U410" s="756"/>
      <c r="V410" s="757"/>
      <c r="W410" s="755"/>
      <c r="X410" s="756"/>
      <c r="Y410" s="756"/>
      <c r="Z410" s="757"/>
      <c r="AA410" s="755"/>
      <c r="AB410" s="756"/>
      <c r="AC410" s="756"/>
      <c r="AD410" s="757"/>
    </row>
    <row r="411" spans="2:30" x14ac:dyDescent="0.25">
      <c r="B411" s="754">
        <v>393</v>
      </c>
      <c r="C411" s="755"/>
      <c r="D411" s="756"/>
      <c r="E411" s="756"/>
      <c r="F411" s="757"/>
      <c r="G411" s="755"/>
      <c r="H411" s="756"/>
      <c r="I411" s="756"/>
      <c r="J411" s="757"/>
      <c r="K411" s="755"/>
      <c r="L411" s="756"/>
      <c r="M411" s="756"/>
      <c r="N411" s="757"/>
      <c r="O411" s="755"/>
      <c r="P411" s="756"/>
      <c r="Q411" s="756"/>
      <c r="R411" s="757"/>
      <c r="S411" s="755"/>
      <c r="T411" s="756"/>
      <c r="U411" s="756"/>
      <c r="V411" s="757"/>
      <c r="W411" s="755"/>
      <c r="X411" s="756"/>
      <c r="Y411" s="756"/>
      <c r="Z411" s="757"/>
      <c r="AA411" s="755"/>
      <c r="AB411" s="756"/>
      <c r="AC411" s="756"/>
      <c r="AD411" s="757"/>
    </row>
    <row r="412" spans="2:30" x14ac:dyDescent="0.25">
      <c r="B412" s="754">
        <v>394</v>
      </c>
      <c r="C412" s="755"/>
      <c r="D412" s="756"/>
      <c r="E412" s="756"/>
      <c r="F412" s="757"/>
      <c r="G412" s="755"/>
      <c r="H412" s="756"/>
      <c r="I412" s="756"/>
      <c r="J412" s="757"/>
      <c r="K412" s="755"/>
      <c r="L412" s="756"/>
      <c r="M412" s="756"/>
      <c r="N412" s="757"/>
      <c r="O412" s="755"/>
      <c r="P412" s="756"/>
      <c r="Q412" s="756"/>
      <c r="R412" s="757"/>
      <c r="S412" s="755"/>
      <c r="T412" s="756"/>
      <c r="U412" s="756"/>
      <c r="V412" s="757"/>
      <c r="W412" s="755"/>
      <c r="X412" s="756"/>
      <c r="Y412" s="756"/>
      <c r="Z412" s="757"/>
      <c r="AA412" s="755"/>
      <c r="AB412" s="756"/>
      <c r="AC412" s="756"/>
      <c r="AD412" s="757"/>
    </row>
    <row r="413" spans="2:30" x14ac:dyDescent="0.25">
      <c r="B413" s="754">
        <v>395</v>
      </c>
      <c r="C413" s="755"/>
      <c r="D413" s="756"/>
      <c r="E413" s="756"/>
      <c r="F413" s="757"/>
      <c r="G413" s="755"/>
      <c r="H413" s="756"/>
      <c r="I413" s="756"/>
      <c r="J413" s="757"/>
      <c r="K413" s="755"/>
      <c r="L413" s="756"/>
      <c r="M413" s="756"/>
      <c r="N413" s="757"/>
      <c r="O413" s="755"/>
      <c r="P413" s="756"/>
      <c r="Q413" s="756"/>
      <c r="R413" s="757"/>
      <c r="S413" s="755"/>
      <c r="T413" s="756"/>
      <c r="U413" s="756"/>
      <c r="V413" s="757"/>
      <c r="W413" s="755"/>
      <c r="X413" s="756"/>
      <c r="Y413" s="756"/>
      <c r="Z413" s="757"/>
      <c r="AA413" s="755"/>
      <c r="AB413" s="756"/>
      <c r="AC413" s="756"/>
      <c r="AD413" s="757"/>
    </row>
    <row r="414" spans="2:30" x14ac:dyDescent="0.25">
      <c r="B414" s="754">
        <v>396</v>
      </c>
      <c r="C414" s="755"/>
      <c r="D414" s="756"/>
      <c r="E414" s="756"/>
      <c r="F414" s="757"/>
      <c r="G414" s="755"/>
      <c r="H414" s="756"/>
      <c r="I414" s="756"/>
      <c r="J414" s="757"/>
      <c r="K414" s="755"/>
      <c r="L414" s="756"/>
      <c r="M414" s="756"/>
      <c r="N414" s="757"/>
      <c r="O414" s="755"/>
      <c r="P414" s="756"/>
      <c r="Q414" s="756"/>
      <c r="R414" s="757"/>
      <c r="S414" s="755"/>
      <c r="T414" s="756"/>
      <c r="U414" s="756"/>
      <c r="V414" s="757"/>
      <c r="W414" s="755"/>
      <c r="X414" s="756"/>
      <c r="Y414" s="756"/>
      <c r="Z414" s="757"/>
      <c r="AA414" s="755"/>
      <c r="AB414" s="756"/>
      <c r="AC414" s="756"/>
      <c r="AD414" s="757"/>
    </row>
    <row r="415" spans="2:30" x14ac:dyDescent="0.25">
      <c r="B415" s="754">
        <v>397</v>
      </c>
      <c r="C415" s="755"/>
      <c r="D415" s="756"/>
      <c r="E415" s="756"/>
      <c r="F415" s="757"/>
      <c r="G415" s="755"/>
      <c r="H415" s="756"/>
      <c r="I415" s="756"/>
      <c r="J415" s="757"/>
      <c r="K415" s="755"/>
      <c r="L415" s="756"/>
      <c r="M415" s="756"/>
      <c r="N415" s="757"/>
      <c r="O415" s="755"/>
      <c r="P415" s="756"/>
      <c r="Q415" s="756"/>
      <c r="R415" s="757"/>
      <c r="S415" s="755"/>
      <c r="T415" s="756"/>
      <c r="U415" s="756"/>
      <c r="V415" s="757"/>
      <c r="W415" s="755"/>
      <c r="X415" s="756"/>
      <c r="Y415" s="756"/>
      <c r="Z415" s="757"/>
      <c r="AA415" s="755"/>
      <c r="AB415" s="756"/>
      <c r="AC415" s="756"/>
      <c r="AD415" s="757"/>
    </row>
    <row r="416" spans="2:30" x14ac:dyDescent="0.25">
      <c r="B416" s="754">
        <v>398</v>
      </c>
      <c r="C416" s="755"/>
      <c r="D416" s="756"/>
      <c r="E416" s="756"/>
      <c r="F416" s="757"/>
      <c r="G416" s="755"/>
      <c r="H416" s="756"/>
      <c r="I416" s="756"/>
      <c r="J416" s="757"/>
      <c r="K416" s="755"/>
      <c r="L416" s="756"/>
      <c r="M416" s="756"/>
      <c r="N416" s="757"/>
      <c r="O416" s="755"/>
      <c r="P416" s="756"/>
      <c r="Q416" s="756"/>
      <c r="R416" s="757"/>
      <c r="S416" s="755"/>
      <c r="T416" s="756"/>
      <c r="U416" s="756"/>
      <c r="V416" s="757"/>
      <c r="W416" s="755"/>
      <c r="X416" s="756"/>
      <c r="Y416" s="756"/>
      <c r="Z416" s="757"/>
      <c r="AA416" s="755"/>
      <c r="AB416" s="756"/>
      <c r="AC416" s="756"/>
      <c r="AD416" s="757"/>
    </row>
    <row r="417" spans="2:30" x14ac:dyDescent="0.25">
      <c r="B417" s="754">
        <v>399</v>
      </c>
      <c r="C417" s="755"/>
      <c r="D417" s="756"/>
      <c r="E417" s="756"/>
      <c r="F417" s="757"/>
      <c r="G417" s="755"/>
      <c r="H417" s="756"/>
      <c r="I417" s="756"/>
      <c r="J417" s="757"/>
      <c r="K417" s="755"/>
      <c r="L417" s="756"/>
      <c r="M417" s="756"/>
      <c r="N417" s="757"/>
      <c r="O417" s="755"/>
      <c r="P417" s="756"/>
      <c r="Q417" s="756"/>
      <c r="R417" s="757"/>
      <c r="S417" s="755"/>
      <c r="T417" s="756"/>
      <c r="U417" s="756"/>
      <c r="V417" s="757"/>
      <c r="W417" s="755"/>
      <c r="X417" s="756"/>
      <c r="Y417" s="756"/>
      <c r="Z417" s="757"/>
      <c r="AA417" s="755"/>
      <c r="AB417" s="756"/>
      <c r="AC417" s="756"/>
      <c r="AD417" s="757"/>
    </row>
    <row r="418" spans="2:30" x14ac:dyDescent="0.25">
      <c r="B418" s="754">
        <v>400</v>
      </c>
      <c r="C418" s="755"/>
      <c r="D418" s="756"/>
      <c r="E418" s="756"/>
      <c r="F418" s="757"/>
      <c r="G418" s="755"/>
      <c r="H418" s="756"/>
      <c r="I418" s="756"/>
      <c r="J418" s="757"/>
      <c r="K418" s="755"/>
      <c r="L418" s="756"/>
      <c r="M418" s="756"/>
      <c r="N418" s="757"/>
      <c r="O418" s="755"/>
      <c r="P418" s="756"/>
      <c r="Q418" s="756"/>
      <c r="R418" s="757"/>
      <c r="S418" s="755"/>
      <c r="T418" s="756"/>
      <c r="U418" s="756"/>
      <c r="V418" s="757"/>
      <c r="W418" s="755"/>
      <c r="X418" s="756"/>
      <c r="Y418" s="756"/>
      <c r="Z418" s="757"/>
      <c r="AA418" s="755"/>
      <c r="AB418" s="756"/>
      <c r="AC418" s="756"/>
      <c r="AD418" s="757"/>
    </row>
    <row r="419" spans="2:30" x14ac:dyDescent="0.25">
      <c r="B419" s="754">
        <v>401</v>
      </c>
      <c r="C419" s="755"/>
      <c r="D419" s="756"/>
      <c r="E419" s="756"/>
      <c r="F419" s="757"/>
      <c r="G419" s="755"/>
      <c r="H419" s="756"/>
      <c r="I419" s="756"/>
      <c r="J419" s="757"/>
      <c r="K419" s="755"/>
      <c r="L419" s="756"/>
      <c r="M419" s="756"/>
      <c r="N419" s="757"/>
      <c r="O419" s="755"/>
      <c r="P419" s="756"/>
      <c r="Q419" s="756"/>
      <c r="R419" s="757"/>
      <c r="S419" s="755"/>
      <c r="T419" s="756"/>
      <c r="U419" s="756"/>
      <c r="V419" s="757"/>
      <c r="W419" s="755"/>
      <c r="X419" s="756"/>
      <c r="Y419" s="756"/>
      <c r="Z419" s="757"/>
      <c r="AA419" s="755"/>
      <c r="AB419" s="756"/>
      <c r="AC419" s="756"/>
      <c r="AD419" s="757"/>
    </row>
    <row r="420" spans="2:30" x14ac:dyDescent="0.25">
      <c r="B420" s="754">
        <v>402</v>
      </c>
      <c r="C420" s="755"/>
      <c r="D420" s="756"/>
      <c r="E420" s="756"/>
      <c r="F420" s="757"/>
      <c r="G420" s="755"/>
      <c r="H420" s="756"/>
      <c r="I420" s="756"/>
      <c r="J420" s="757"/>
      <c r="K420" s="755"/>
      <c r="L420" s="756"/>
      <c r="M420" s="756"/>
      <c r="N420" s="757"/>
      <c r="O420" s="755"/>
      <c r="P420" s="756"/>
      <c r="Q420" s="756"/>
      <c r="R420" s="757"/>
      <c r="S420" s="755"/>
      <c r="T420" s="756"/>
      <c r="U420" s="756"/>
      <c r="V420" s="757"/>
      <c r="W420" s="755"/>
      <c r="X420" s="756"/>
      <c r="Y420" s="756"/>
      <c r="Z420" s="757"/>
      <c r="AA420" s="755"/>
      <c r="AB420" s="756"/>
      <c r="AC420" s="756"/>
      <c r="AD420" s="757"/>
    </row>
    <row r="421" spans="2:30" x14ac:dyDescent="0.25">
      <c r="B421" s="754">
        <v>403</v>
      </c>
      <c r="C421" s="755"/>
      <c r="D421" s="756"/>
      <c r="E421" s="756"/>
      <c r="F421" s="757"/>
      <c r="G421" s="755"/>
      <c r="H421" s="756"/>
      <c r="I421" s="756"/>
      <c r="J421" s="757"/>
      <c r="K421" s="755"/>
      <c r="L421" s="756"/>
      <c r="M421" s="756"/>
      <c r="N421" s="757"/>
      <c r="O421" s="755"/>
      <c r="P421" s="756"/>
      <c r="Q421" s="756"/>
      <c r="R421" s="757"/>
      <c r="S421" s="755"/>
      <c r="T421" s="756"/>
      <c r="U421" s="756"/>
      <c r="V421" s="757"/>
      <c r="W421" s="755"/>
      <c r="X421" s="756"/>
      <c r="Y421" s="756"/>
      <c r="Z421" s="757"/>
      <c r="AA421" s="755"/>
      <c r="AB421" s="756"/>
      <c r="AC421" s="756"/>
      <c r="AD421" s="757"/>
    </row>
    <row r="422" spans="2:30" x14ac:dyDescent="0.25">
      <c r="B422" s="754">
        <v>404</v>
      </c>
      <c r="C422" s="755"/>
      <c r="D422" s="756"/>
      <c r="E422" s="756"/>
      <c r="F422" s="757"/>
      <c r="G422" s="755"/>
      <c r="H422" s="756"/>
      <c r="I422" s="756"/>
      <c r="J422" s="757"/>
      <c r="K422" s="755"/>
      <c r="L422" s="756"/>
      <c r="M422" s="756"/>
      <c r="N422" s="757"/>
      <c r="O422" s="755"/>
      <c r="P422" s="756"/>
      <c r="Q422" s="756"/>
      <c r="R422" s="757"/>
      <c r="S422" s="755"/>
      <c r="T422" s="756"/>
      <c r="U422" s="756"/>
      <c r="V422" s="757"/>
      <c r="W422" s="755"/>
      <c r="X422" s="756"/>
      <c r="Y422" s="756"/>
      <c r="Z422" s="757"/>
      <c r="AA422" s="755"/>
      <c r="AB422" s="756"/>
      <c r="AC422" s="756"/>
      <c r="AD422" s="757"/>
    </row>
    <row r="423" spans="2:30" x14ac:dyDescent="0.25">
      <c r="B423" s="754">
        <v>405</v>
      </c>
      <c r="C423" s="755"/>
      <c r="D423" s="756"/>
      <c r="E423" s="756"/>
      <c r="F423" s="757"/>
      <c r="G423" s="755"/>
      <c r="H423" s="756"/>
      <c r="I423" s="756"/>
      <c r="J423" s="757"/>
      <c r="K423" s="755"/>
      <c r="L423" s="756"/>
      <c r="M423" s="756"/>
      <c r="N423" s="757"/>
      <c r="O423" s="755"/>
      <c r="P423" s="756"/>
      <c r="Q423" s="756"/>
      <c r="R423" s="757"/>
      <c r="S423" s="755"/>
      <c r="T423" s="756"/>
      <c r="U423" s="756"/>
      <c r="V423" s="757"/>
      <c r="W423" s="755"/>
      <c r="X423" s="756"/>
      <c r="Y423" s="756"/>
      <c r="Z423" s="757"/>
      <c r="AA423" s="755"/>
      <c r="AB423" s="756"/>
      <c r="AC423" s="756"/>
      <c r="AD423" s="757"/>
    </row>
    <row r="424" spans="2:30" x14ac:dyDescent="0.25">
      <c r="B424" s="754">
        <v>406</v>
      </c>
      <c r="C424" s="755"/>
      <c r="D424" s="756"/>
      <c r="E424" s="756"/>
      <c r="F424" s="757"/>
      <c r="G424" s="755"/>
      <c r="H424" s="756"/>
      <c r="I424" s="756"/>
      <c r="J424" s="757"/>
      <c r="K424" s="755"/>
      <c r="L424" s="756"/>
      <c r="M424" s="756"/>
      <c r="N424" s="757"/>
      <c r="O424" s="755"/>
      <c r="P424" s="756"/>
      <c r="Q424" s="756"/>
      <c r="R424" s="757"/>
      <c r="S424" s="755"/>
      <c r="T424" s="756"/>
      <c r="U424" s="756"/>
      <c r="V424" s="757"/>
      <c r="W424" s="755"/>
      <c r="X424" s="756"/>
      <c r="Y424" s="756"/>
      <c r="Z424" s="757"/>
      <c r="AA424" s="755"/>
      <c r="AB424" s="756"/>
      <c r="AC424" s="756"/>
      <c r="AD424" s="757"/>
    </row>
    <row r="425" spans="2:30" x14ac:dyDescent="0.25">
      <c r="B425" s="754">
        <v>407</v>
      </c>
      <c r="C425" s="755"/>
      <c r="D425" s="756"/>
      <c r="E425" s="756"/>
      <c r="F425" s="757"/>
      <c r="G425" s="755"/>
      <c r="H425" s="756"/>
      <c r="I425" s="756"/>
      <c r="J425" s="757"/>
      <c r="K425" s="755"/>
      <c r="L425" s="756"/>
      <c r="M425" s="756"/>
      <c r="N425" s="757"/>
      <c r="O425" s="755"/>
      <c r="P425" s="756"/>
      <c r="Q425" s="756"/>
      <c r="R425" s="757"/>
      <c r="S425" s="755"/>
      <c r="T425" s="756"/>
      <c r="U425" s="756"/>
      <c r="V425" s="757"/>
      <c r="W425" s="755"/>
      <c r="X425" s="756"/>
      <c r="Y425" s="756"/>
      <c r="Z425" s="757"/>
      <c r="AA425" s="755"/>
      <c r="AB425" s="756"/>
      <c r="AC425" s="756"/>
      <c r="AD425" s="757"/>
    </row>
    <row r="426" spans="2:30" x14ac:dyDescent="0.25">
      <c r="B426" s="754">
        <v>408</v>
      </c>
      <c r="C426" s="755"/>
      <c r="D426" s="756"/>
      <c r="E426" s="756"/>
      <c r="F426" s="757"/>
      <c r="G426" s="755"/>
      <c r="H426" s="756"/>
      <c r="I426" s="756"/>
      <c r="J426" s="757"/>
      <c r="K426" s="755"/>
      <c r="L426" s="756"/>
      <c r="M426" s="756"/>
      <c r="N426" s="757"/>
      <c r="O426" s="755"/>
      <c r="P426" s="756"/>
      <c r="Q426" s="756"/>
      <c r="R426" s="757"/>
      <c r="S426" s="755"/>
      <c r="T426" s="756"/>
      <c r="U426" s="756"/>
      <c r="V426" s="757"/>
      <c r="W426" s="755"/>
      <c r="X426" s="756"/>
      <c r="Y426" s="756"/>
      <c r="Z426" s="757"/>
      <c r="AA426" s="755"/>
      <c r="AB426" s="756"/>
      <c r="AC426" s="756"/>
      <c r="AD426" s="757"/>
    </row>
    <row r="427" spans="2:30" x14ac:dyDescent="0.25">
      <c r="B427" s="754">
        <v>409</v>
      </c>
      <c r="C427" s="755"/>
      <c r="D427" s="756"/>
      <c r="E427" s="756"/>
      <c r="F427" s="757"/>
      <c r="G427" s="755"/>
      <c r="H427" s="756"/>
      <c r="I427" s="756"/>
      <c r="J427" s="757"/>
      <c r="K427" s="755"/>
      <c r="L427" s="756"/>
      <c r="M427" s="756"/>
      <c r="N427" s="757"/>
      <c r="O427" s="755"/>
      <c r="P427" s="756"/>
      <c r="Q427" s="756"/>
      <c r="R427" s="757"/>
      <c r="S427" s="755"/>
      <c r="T427" s="756"/>
      <c r="U427" s="756"/>
      <c r="V427" s="757"/>
      <c r="W427" s="755"/>
      <c r="X427" s="756"/>
      <c r="Y427" s="756"/>
      <c r="Z427" s="757"/>
      <c r="AA427" s="755"/>
      <c r="AB427" s="756"/>
      <c r="AC427" s="756"/>
      <c r="AD427" s="757"/>
    </row>
    <row r="428" spans="2:30" x14ac:dyDescent="0.25">
      <c r="B428" s="754">
        <v>410</v>
      </c>
      <c r="C428" s="755"/>
      <c r="D428" s="756"/>
      <c r="E428" s="756"/>
      <c r="F428" s="757"/>
      <c r="G428" s="755"/>
      <c r="H428" s="756"/>
      <c r="I428" s="756"/>
      <c r="J428" s="757"/>
      <c r="K428" s="755"/>
      <c r="L428" s="756"/>
      <c r="M428" s="756"/>
      <c r="N428" s="757"/>
      <c r="O428" s="755"/>
      <c r="P428" s="756"/>
      <c r="Q428" s="756"/>
      <c r="R428" s="757"/>
      <c r="S428" s="755"/>
      <c r="T428" s="756"/>
      <c r="U428" s="756"/>
      <c r="V428" s="757"/>
      <c r="W428" s="755"/>
      <c r="X428" s="756"/>
      <c r="Y428" s="756"/>
      <c r="Z428" s="757"/>
      <c r="AA428" s="755"/>
      <c r="AB428" s="756"/>
      <c r="AC428" s="756"/>
      <c r="AD428" s="757"/>
    </row>
    <row r="429" spans="2:30" x14ac:dyDescent="0.25">
      <c r="B429" s="754">
        <v>411</v>
      </c>
      <c r="C429" s="755"/>
      <c r="D429" s="756"/>
      <c r="E429" s="756"/>
      <c r="F429" s="757"/>
      <c r="G429" s="755"/>
      <c r="H429" s="756"/>
      <c r="I429" s="756"/>
      <c r="J429" s="757"/>
      <c r="K429" s="755"/>
      <c r="L429" s="756"/>
      <c r="M429" s="756"/>
      <c r="N429" s="757"/>
      <c r="O429" s="755"/>
      <c r="P429" s="756"/>
      <c r="Q429" s="756"/>
      <c r="R429" s="757"/>
      <c r="S429" s="755"/>
      <c r="T429" s="756"/>
      <c r="U429" s="756"/>
      <c r="V429" s="757"/>
      <c r="W429" s="755"/>
      <c r="X429" s="756"/>
      <c r="Y429" s="756"/>
      <c r="Z429" s="757"/>
      <c r="AA429" s="755"/>
      <c r="AB429" s="756"/>
      <c r="AC429" s="756"/>
      <c r="AD429" s="757"/>
    </row>
    <row r="430" spans="2:30" x14ac:dyDescent="0.25">
      <c r="B430" s="754">
        <v>412</v>
      </c>
      <c r="C430" s="755"/>
      <c r="D430" s="756"/>
      <c r="E430" s="756"/>
      <c r="F430" s="757"/>
      <c r="G430" s="755"/>
      <c r="H430" s="756"/>
      <c r="I430" s="756"/>
      <c r="J430" s="757"/>
      <c r="K430" s="755"/>
      <c r="L430" s="756"/>
      <c r="M430" s="756"/>
      <c r="N430" s="757"/>
      <c r="O430" s="755"/>
      <c r="P430" s="756"/>
      <c r="Q430" s="756"/>
      <c r="R430" s="757"/>
      <c r="S430" s="755"/>
      <c r="T430" s="756"/>
      <c r="U430" s="756"/>
      <c r="V430" s="757"/>
      <c r="W430" s="755"/>
      <c r="X430" s="756"/>
      <c r="Y430" s="756"/>
      <c r="Z430" s="757"/>
      <c r="AA430" s="755"/>
      <c r="AB430" s="756"/>
      <c r="AC430" s="756"/>
      <c r="AD430" s="757"/>
    </row>
    <row r="431" spans="2:30" x14ac:dyDescent="0.25">
      <c r="B431" s="754">
        <v>413</v>
      </c>
      <c r="C431" s="755"/>
      <c r="D431" s="756"/>
      <c r="E431" s="756"/>
      <c r="F431" s="757"/>
      <c r="G431" s="755"/>
      <c r="H431" s="756"/>
      <c r="I431" s="756"/>
      <c r="J431" s="757"/>
      <c r="K431" s="755"/>
      <c r="L431" s="756"/>
      <c r="M431" s="756"/>
      <c r="N431" s="757"/>
      <c r="O431" s="755"/>
      <c r="P431" s="756"/>
      <c r="Q431" s="756"/>
      <c r="R431" s="757"/>
      <c r="S431" s="755"/>
      <c r="T431" s="756"/>
      <c r="U431" s="756"/>
      <c r="V431" s="757"/>
      <c r="W431" s="755"/>
      <c r="X431" s="756"/>
      <c r="Y431" s="756"/>
      <c r="Z431" s="757"/>
      <c r="AA431" s="755"/>
      <c r="AB431" s="756"/>
      <c r="AC431" s="756"/>
      <c r="AD431" s="757"/>
    </row>
    <row r="432" spans="2:30" x14ac:dyDescent="0.25">
      <c r="B432" s="754">
        <v>414</v>
      </c>
      <c r="C432" s="755"/>
      <c r="D432" s="756"/>
      <c r="E432" s="756"/>
      <c r="F432" s="757"/>
      <c r="G432" s="755"/>
      <c r="H432" s="756"/>
      <c r="I432" s="756"/>
      <c r="J432" s="757"/>
      <c r="K432" s="755"/>
      <c r="L432" s="756"/>
      <c r="M432" s="756"/>
      <c r="N432" s="757"/>
      <c r="O432" s="755"/>
      <c r="P432" s="756"/>
      <c r="Q432" s="756"/>
      <c r="R432" s="757"/>
      <c r="S432" s="755"/>
      <c r="T432" s="756"/>
      <c r="U432" s="756"/>
      <c r="V432" s="757"/>
      <c r="W432" s="755"/>
      <c r="X432" s="756"/>
      <c r="Y432" s="756"/>
      <c r="Z432" s="757"/>
      <c r="AA432" s="755"/>
      <c r="AB432" s="756"/>
      <c r="AC432" s="756"/>
      <c r="AD432" s="757"/>
    </row>
    <row r="433" spans="2:30" x14ac:dyDescent="0.25">
      <c r="B433" s="754">
        <v>415</v>
      </c>
      <c r="C433" s="755"/>
      <c r="D433" s="756"/>
      <c r="E433" s="756"/>
      <c r="F433" s="757"/>
      <c r="G433" s="755"/>
      <c r="H433" s="756"/>
      <c r="I433" s="756"/>
      <c r="J433" s="757"/>
      <c r="K433" s="755"/>
      <c r="L433" s="756"/>
      <c r="M433" s="756"/>
      <c r="N433" s="757"/>
      <c r="O433" s="755"/>
      <c r="P433" s="756"/>
      <c r="Q433" s="756"/>
      <c r="R433" s="757"/>
      <c r="S433" s="755"/>
      <c r="T433" s="756"/>
      <c r="U433" s="756"/>
      <c r="V433" s="757"/>
      <c r="W433" s="755"/>
      <c r="X433" s="756"/>
      <c r="Y433" s="756"/>
      <c r="Z433" s="757"/>
      <c r="AA433" s="755"/>
      <c r="AB433" s="756"/>
      <c r="AC433" s="756"/>
      <c r="AD433" s="757"/>
    </row>
    <row r="434" spans="2:30" x14ac:dyDescent="0.25">
      <c r="B434" s="754">
        <v>416</v>
      </c>
      <c r="C434" s="755"/>
      <c r="D434" s="756"/>
      <c r="E434" s="756"/>
      <c r="F434" s="757"/>
      <c r="G434" s="755"/>
      <c r="H434" s="756"/>
      <c r="I434" s="756"/>
      <c r="J434" s="757"/>
      <c r="K434" s="755"/>
      <c r="L434" s="756"/>
      <c r="M434" s="756"/>
      <c r="N434" s="757"/>
      <c r="O434" s="755"/>
      <c r="P434" s="756"/>
      <c r="Q434" s="756"/>
      <c r="R434" s="757"/>
      <c r="S434" s="755"/>
      <c r="T434" s="756"/>
      <c r="U434" s="756"/>
      <c r="V434" s="757"/>
      <c r="W434" s="755"/>
      <c r="X434" s="756"/>
      <c r="Y434" s="756"/>
      <c r="Z434" s="757"/>
      <c r="AA434" s="755"/>
      <c r="AB434" s="756"/>
      <c r="AC434" s="756"/>
      <c r="AD434" s="757"/>
    </row>
    <row r="435" spans="2:30" x14ac:dyDescent="0.25">
      <c r="B435" s="754">
        <v>417</v>
      </c>
      <c r="C435" s="755"/>
      <c r="D435" s="756"/>
      <c r="E435" s="756"/>
      <c r="F435" s="757"/>
      <c r="G435" s="755"/>
      <c r="H435" s="756"/>
      <c r="I435" s="756"/>
      <c r="J435" s="757"/>
      <c r="K435" s="755"/>
      <c r="L435" s="756"/>
      <c r="M435" s="756"/>
      <c r="N435" s="757"/>
      <c r="O435" s="755"/>
      <c r="P435" s="756"/>
      <c r="Q435" s="756"/>
      <c r="R435" s="757"/>
      <c r="S435" s="755"/>
      <c r="T435" s="756"/>
      <c r="U435" s="756"/>
      <c r="V435" s="757"/>
      <c r="W435" s="755"/>
      <c r="X435" s="756"/>
      <c r="Y435" s="756"/>
      <c r="Z435" s="757"/>
      <c r="AA435" s="755"/>
      <c r="AB435" s="756"/>
      <c r="AC435" s="756"/>
      <c r="AD435" s="757"/>
    </row>
    <row r="436" spans="2:30" x14ac:dyDescent="0.25">
      <c r="B436" s="754">
        <v>418</v>
      </c>
      <c r="C436" s="755"/>
      <c r="D436" s="756"/>
      <c r="E436" s="756"/>
      <c r="F436" s="757"/>
      <c r="G436" s="755"/>
      <c r="H436" s="756"/>
      <c r="I436" s="756"/>
      <c r="J436" s="757"/>
      <c r="K436" s="755"/>
      <c r="L436" s="756"/>
      <c r="M436" s="756"/>
      <c r="N436" s="757"/>
      <c r="O436" s="755"/>
      <c r="P436" s="756"/>
      <c r="Q436" s="756"/>
      <c r="R436" s="757"/>
      <c r="S436" s="755"/>
      <c r="T436" s="756"/>
      <c r="U436" s="756"/>
      <c r="V436" s="757"/>
      <c r="W436" s="755"/>
      <c r="X436" s="756"/>
      <c r="Y436" s="756"/>
      <c r="Z436" s="757"/>
      <c r="AA436" s="755"/>
      <c r="AB436" s="756"/>
      <c r="AC436" s="756"/>
      <c r="AD436" s="757"/>
    </row>
    <row r="437" spans="2:30" x14ac:dyDescent="0.25">
      <c r="B437" s="754">
        <v>419</v>
      </c>
      <c r="C437" s="755"/>
      <c r="D437" s="756"/>
      <c r="E437" s="756"/>
      <c r="F437" s="757"/>
      <c r="G437" s="755"/>
      <c r="H437" s="756"/>
      <c r="I437" s="756"/>
      <c r="J437" s="757"/>
      <c r="K437" s="755"/>
      <c r="L437" s="756"/>
      <c r="M437" s="756"/>
      <c r="N437" s="757"/>
      <c r="O437" s="755"/>
      <c r="P437" s="756"/>
      <c r="Q437" s="756"/>
      <c r="R437" s="757"/>
      <c r="S437" s="755"/>
      <c r="T437" s="756"/>
      <c r="U437" s="756"/>
      <c r="V437" s="757"/>
      <c r="W437" s="755"/>
      <c r="X437" s="756"/>
      <c r="Y437" s="756"/>
      <c r="Z437" s="757"/>
      <c r="AA437" s="755"/>
      <c r="AB437" s="756"/>
      <c r="AC437" s="756"/>
      <c r="AD437" s="757"/>
    </row>
    <row r="438" spans="2:30" x14ac:dyDescent="0.25">
      <c r="B438" s="754">
        <v>420</v>
      </c>
      <c r="C438" s="755"/>
      <c r="D438" s="756"/>
      <c r="E438" s="756"/>
      <c r="F438" s="757"/>
      <c r="G438" s="755"/>
      <c r="H438" s="756"/>
      <c r="I438" s="756"/>
      <c r="J438" s="757"/>
      <c r="K438" s="755"/>
      <c r="L438" s="756"/>
      <c r="M438" s="756"/>
      <c r="N438" s="757"/>
      <c r="O438" s="755"/>
      <c r="P438" s="756"/>
      <c r="Q438" s="756"/>
      <c r="R438" s="757"/>
      <c r="S438" s="755"/>
      <c r="T438" s="756"/>
      <c r="U438" s="756"/>
      <c r="V438" s="757"/>
      <c r="W438" s="755"/>
      <c r="X438" s="756"/>
      <c r="Y438" s="756"/>
      <c r="Z438" s="757"/>
      <c r="AA438" s="755"/>
      <c r="AB438" s="756"/>
      <c r="AC438" s="756"/>
      <c r="AD438" s="757"/>
    </row>
    <row r="439" spans="2:30" x14ac:dyDescent="0.25">
      <c r="B439" s="754">
        <v>421</v>
      </c>
      <c r="C439" s="755"/>
      <c r="D439" s="756"/>
      <c r="E439" s="756"/>
      <c r="F439" s="757"/>
      <c r="G439" s="755"/>
      <c r="H439" s="756"/>
      <c r="I439" s="756"/>
      <c r="J439" s="757"/>
      <c r="K439" s="755"/>
      <c r="L439" s="756"/>
      <c r="M439" s="756"/>
      <c r="N439" s="757"/>
      <c r="O439" s="755"/>
      <c r="P439" s="756"/>
      <c r="Q439" s="756"/>
      <c r="R439" s="757"/>
      <c r="S439" s="755"/>
      <c r="T439" s="756"/>
      <c r="U439" s="756"/>
      <c r="V439" s="757"/>
      <c r="W439" s="755"/>
      <c r="X439" s="756"/>
      <c r="Y439" s="756"/>
      <c r="Z439" s="757"/>
      <c r="AA439" s="755"/>
      <c r="AB439" s="756"/>
      <c r="AC439" s="756"/>
      <c r="AD439" s="757"/>
    </row>
    <row r="440" spans="2:30" x14ac:dyDescent="0.25">
      <c r="B440" s="754">
        <v>422</v>
      </c>
      <c r="C440" s="755"/>
      <c r="D440" s="756"/>
      <c r="E440" s="756"/>
      <c r="F440" s="757"/>
      <c r="G440" s="755"/>
      <c r="H440" s="756"/>
      <c r="I440" s="756"/>
      <c r="J440" s="757"/>
      <c r="K440" s="755"/>
      <c r="L440" s="756"/>
      <c r="M440" s="756"/>
      <c r="N440" s="757"/>
      <c r="O440" s="755"/>
      <c r="P440" s="756"/>
      <c r="Q440" s="756"/>
      <c r="R440" s="757"/>
      <c r="S440" s="755"/>
      <c r="T440" s="756"/>
      <c r="U440" s="756"/>
      <c r="V440" s="757"/>
      <c r="W440" s="755"/>
      <c r="X440" s="756"/>
      <c r="Y440" s="756"/>
      <c r="Z440" s="757"/>
      <c r="AA440" s="755"/>
      <c r="AB440" s="756"/>
      <c r="AC440" s="756"/>
      <c r="AD440" s="757"/>
    </row>
    <row r="441" spans="2:30" x14ac:dyDescent="0.25">
      <c r="B441" s="754">
        <v>423</v>
      </c>
      <c r="C441" s="755"/>
      <c r="D441" s="756"/>
      <c r="E441" s="756"/>
      <c r="F441" s="757"/>
      <c r="G441" s="755"/>
      <c r="H441" s="756"/>
      <c r="I441" s="756"/>
      <c r="J441" s="757"/>
      <c r="K441" s="755"/>
      <c r="L441" s="756"/>
      <c r="M441" s="756"/>
      <c r="N441" s="757"/>
      <c r="O441" s="755"/>
      <c r="P441" s="756"/>
      <c r="Q441" s="756"/>
      <c r="R441" s="757"/>
      <c r="S441" s="755"/>
      <c r="T441" s="756"/>
      <c r="U441" s="756"/>
      <c r="V441" s="757"/>
      <c r="W441" s="755"/>
      <c r="X441" s="756"/>
      <c r="Y441" s="756"/>
      <c r="Z441" s="757"/>
      <c r="AA441" s="755"/>
      <c r="AB441" s="756"/>
      <c r="AC441" s="756"/>
      <c r="AD441" s="757"/>
    </row>
    <row r="442" spans="2:30" x14ac:dyDescent="0.25">
      <c r="B442" s="754">
        <v>424</v>
      </c>
      <c r="C442" s="755"/>
      <c r="D442" s="756"/>
      <c r="E442" s="756"/>
      <c r="F442" s="757"/>
      <c r="G442" s="755"/>
      <c r="H442" s="756"/>
      <c r="I442" s="756"/>
      <c r="J442" s="757"/>
      <c r="K442" s="755"/>
      <c r="L442" s="756"/>
      <c r="M442" s="756"/>
      <c r="N442" s="757"/>
      <c r="O442" s="755"/>
      <c r="P442" s="756"/>
      <c r="Q442" s="756"/>
      <c r="R442" s="757"/>
      <c r="S442" s="755"/>
      <c r="T442" s="756"/>
      <c r="U442" s="756"/>
      <c r="V442" s="757"/>
      <c r="W442" s="755"/>
      <c r="X442" s="756"/>
      <c r="Y442" s="756"/>
      <c r="Z442" s="757"/>
      <c r="AA442" s="755"/>
      <c r="AB442" s="756"/>
      <c r="AC442" s="756"/>
      <c r="AD442" s="757"/>
    </row>
    <row r="443" spans="2:30" x14ac:dyDescent="0.25">
      <c r="B443" s="754">
        <v>425</v>
      </c>
      <c r="C443" s="755"/>
      <c r="D443" s="756"/>
      <c r="E443" s="756"/>
      <c r="F443" s="757"/>
      <c r="G443" s="755"/>
      <c r="H443" s="756"/>
      <c r="I443" s="756"/>
      <c r="J443" s="757"/>
      <c r="K443" s="755"/>
      <c r="L443" s="756"/>
      <c r="M443" s="756"/>
      <c r="N443" s="757"/>
      <c r="O443" s="755"/>
      <c r="P443" s="756"/>
      <c r="Q443" s="756"/>
      <c r="R443" s="757"/>
      <c r="S443" s="755"/>
      <c r="T443" s="756"/>
      <c r="U443" s="756"/>
      <c r="V443" s="757"/>
      <c r="W443" s="755"/>
      <c r="X443" s="756"/>
      <c r="Y443" s="756"/>
      <c r="Z443" s="757"/>
      <c r="AA443" s="755"/>
      <c r="AB443" s="756"/>
      <c r="AC443" s="756"/>
      <c r="AD443" s="757"/>
    </row>
    <row r="444" spans="2:30" x14ac:dyDescent="0.25">
      <c r="B444" s="754">
        <v>426</v>
      </c>
      <c r="C444" s="755"/>
      <c r="D444" s="756"/>
      <c r="E444" s="756"/>
      <c r="F444" s="757"/>
      <c r="G444" s="755"/>
      <c r="H444" s="756"/>
      <c r="I444" s="756"/>
      <c r="J444" s="757"/>
      <c r="K444" s="755"/>
      <c r="L444" s="756"/>
      <c r="M444" s="756"/>
      <c r="N444" s="757"/>
      <c r="O444" s="755"/>
      <c r="P444" s="756"/>
      <c r="Q444" s="756"/>
      <c r="R444" s="757"/>
      <c r="S444" s="755"/>
      <c r="T444" s="756"/>
      <c r="U444" s="756"/>
      <c r="V444" s="757"/>
      <c r="W444" s="755"/>
      <c r="X444" s="756"/>
      <c r="Y444" s="756"/>
      <c r="Z444" s="757"/>
      <c r="AA444" s="755"/>
      <c r="AB444" s="756"/>
      <c r="AC444" s="756"/>
      <c r="AD444" s="757"/>
    </row>
    <row r="445" spans="2:30" x14ac:dyDescent="0.25">
      <c r="B445" s="754">
        <v>427</v>
      </c>
      <c r="C445" s="755"/>
      <c r="D445" s="756"/>
      <c r="E445" s="756"/>
      <c r="F445" s="757"/>
      <c r="G445" s="755"/>
      <c r="H445" s="756"/>
      <c r="I445" s="756"/>
      <c r="J445" s="757"/>
      <c r="K445" s="755"/>
      <c r="L445" s="756"/>
      <c r="M445" s="756"/>
      <c r="N445" s="757"/>
      <c r="O445" s="755"/>
      <c r="P445" s="756"/>
      <c r="Q445" s="756"/>
      <c r="R445" s="757"/>
      <c r="S445" s="755"/>
      <c r="T445" s="756"/>
      <c r="U445" s="756"/>
      <c r="V445" s="757"/>
      <c r="W445" s="755"/>
      <c r="X445" s="756"/>
      <c r="Y445" s="756"/>
      <c r="Z445" s="757"/>
      <c r="AA445" s="755"/>
      <c r="AB445" s="756"/>
      <c r="AC445" s="756"/>
      <c r="AD445" s="757"/>
    </row>
    <row r="446" spans="2:30" x14ac:dyDescent="0.25">
      <c r="B446" s="754">
        <v>428</v>
      </c>
      <c r="C446" s="755"/>
      <c r="D446" s="756"/>
      <c r="E446" s="756"/>
      <c r="F446" s="757"/>
      <c r="G446" s="755"/>
      <c r="H446" s="756"/>
      <c r="I446" s="756"/>
      <c r="J446" s="757"/>
      <c r="K446" s="755"/>
      <c r="L446" s="756"/>
      <c r="M446" s="756"/>
      <c r="N446" s="757"/>
      <c r="O446" s="755"/>
      <c r="P446" s="756"/>
      <c r="Q446" s="756"/>
      <c r="R446" s="757"/>
      <c r="S446" s="755"/>
      <c r="T446" s="756"/>
      <c r="U446" s="756"/>
      <c r="V446" s="757"/>
      <c r="W446" s="755"/>
      <c r="X446" s="756"/>
      <c r="Y446" s="756"/>
      <c r="Z446" s="757"/>
      <c r="AA446" s="755"/>
      <c r="AB446" s="756"/>
      <c r="AC446" s="756"/>
      <c r="AD446" s="757"/>
    </row>
    <row r="447" spans="2:30" x14ac:dyDescent="0.25">
      <c r="B447" s="754">
        <v>429</v>
      </c>
      <c r="C447" s="755"/>
      <c r="D447" s="756"/>
      <c r="E447" s="756"/>
      <c r="F447" s="757"/>
      <c r="G447" s="755"/>
      <c r="H447" s="756"/>
      <c r="I447" s="756"/>
      <c r="J447" s="757"/>
      <c r="K447" s="755"/>
      <c r="L447" s="756"/>
      <c r="M447" s="756"/>
      <c r="N447" s="757"/>
      <c r="O447" s="755"/>
      <c r="P447" s="756"/>
      <c r="Q447" s="756"/>
      <c r="R447" s="757"/>
      <c r="S447" s="755"/>
      <c r="T447" s="756"/>
      <c r="U447" s="756"/>
      <c r="V447" s="757"/>
      <c r="W447" s="755"/>
      <c r="X447" s="756"/>
      <c r="Y447" s="756"/>
      <c r="Z447" s="757"/>
      <c r="AA447" s="755"/>
      <c r="AB447" s="756"/>
      <c r="AC447" s="756"/>
      <c r="AD447" s="757"/>
    </row>
    <row r="448" spans="2:30" x14ac:dyDescent="0.25">
      <c r="B448" s="754">
        <v>430</v>
      </c>
      <c r="C448" s="755"/>
      <c r="D448" s="756"/>
      <c r="E448" s="756"/>
      <c r="F448" s="757"/>
      <c r="G448" s="755"/>
      <c r="H448" s="756"/>
      <c r="I448" s="756"/>
      <c r="J448" s="757"/>
      <c r="K448" s="755"/>
      <c r="L448" s="756"/>
      <c r="M448" s="756"/>
      <c r="N448" s="757"/>
      <c r="O448" s="755"/>
      <c r="P448" s="756"/>
      <c r="Q448" s="756"/>
      <c r="R448" s="757"/>
      <c r="S448" s="755"/>
      <c r="T448" s="756"/>
      <c r="U448" s="756"/>
      <c r="V448" s="757"/>
      <c r="W448" s="755"/>
      <c r="X448" s="756"/>
      <c r="Y448" s="756"/>
      <c r="Z448" s="757"/>
      <c r="AA448" s="755"/>
      <c r="AB448" s="756"/>
      <c r="AC448" s="756"/>
      <c r="AD448" s="757"/>
    </row>
    <row r="449" spans="2:30" x14ac:dyDescent="0.25">
      <c r="B449" s="754">
        <v>431</v>
      </c>
      <c r="C449" s="755"/>
      <c r="D449" s="756"/>
      <c r="E449" s="756"/>
      <c r="F449" s="757"/>
      <c r="G449" s="755"/>
      <c r="H449" s="756"/>
      <c r="I449" s="756"/>
      <c r="J449" s="757"/>
      <c r="K449" s="755"/>
      <c r="L449" s="756"/>
      <c r="M449" s="756"/>
      <c r="N449" s="757"/>
      <c r="O449" s="755"/>
      <c r="P449" s="756"/>
      <c r="Q449" s="756"/>
      <c r="R449" s="757"/>
      <c r="S449" s="755"/>
      <c r="T449" s="756"/>
      <c r="U449" s="756"/>
      <c r="V449" s="757"/>
      <c r="W449" s="755"/>
      <c r="X449" s="756"/>
      <c r="Y449" s="756"/>
      <c r="Z449" s="757"/>
      <c r="AA449" s="755"/>
      <c r="AB449" s="756"/>
      <c r="AC449" s="756"/>
      <c r="AD449" s="757"/>
    </row>
    <row r="450" spans="2:30" x14ac:dyDescent="0.25">
      <c r="B450" s="754">
        <v>432</v>
      </c>
      <c r="C450" s="755"/>
      <c r="D450" s="756"/>
      <c r="E450" s="756"/>
      <c r="F450" s="757"/>
      <c r="G450" s="755"/>
      <c r="H450" s="756"/>
      <c r="I450" s="756"/>
      <c r="J450" s="757"/>
      <c r="K450" s="755"/>
      <c r="L450" s="756"/>
      <c r="M450" s="756"/>
      <c r="N450" s="757"/>
      <c r="O450" s="755"/>
      <c r="P450" s="756"/>
      <c r="Q450" s="756"/>
      <c r="R450" s="757"/>
      <c r="S450" s="755"/>
      <c r="T450" s="756"/>
      <c r="U450" s="756"/>
      <c r="V450" s="757"/>
      <c r="W450" s="755"/>
      <c r="X450" s="756"/>
      <c r="Y450" s="756"/>
      <c r="Z450" s="757"/>
      <c r="AA450" s="755"/>
      <c r="AB450" s="756"/>
      <c r="AC450" s="756"/>
      <c r="AD450" s="757"/>
    </row>
    <row r="451" spans="2:30" x14ac:dyDescent="0.25">
      <c r="B451" s="754">
        <v>433</v>
      </c>
      <c r="C451" s="755"/>
      <c r="D451" s="756"/>
      <c r="E451" s="756"/>
      <c r="F451" s="757"/>
      <c r="G451" s="755"/>
      <c r="H451" s="756"/>
      <c r="I451" s="756"/>
      <c r="J451" s="757"/>
      <c r="K451" s="755"/>
      <c r="L451" s="756"/>
      <c r="M451" s="756"/>
      <c r="N451" s="757"/>
      <c r="O451" s="755"/>
      <c r="P451" s="756"/>
      <c r="Q451" s="756"/>
      <c r="R451" s="757"/>
      <c r="S451" s="755"/>
      <c r="T451" s="756"/>
      <c r="U451" s="756"/>
      <c r="V451" s="757"/>
      <c r="W451" s="755"/>
      <c r="X451" s="756"/>
      <c r="Y451" s="756"/>
      <c r="Z451" s="757"/>
      <c r="AA451" s="755"/>
      <c r="AB451" s="756"/>
      <c r="AC451" s="756"/>
      <c r="AD451" s="757"/>
    </row>
    <row r="452" spans="2:30" x14ac:dyDescent="0.25">
      <c r="B452" s="754">
        <v>434</v>
      </c>
      <c r="C452" s="755"/>
      <c r="D452" s="756"/>
      <c r="E452" s="756"/>
      <c r="F452" s="757"/>
      <c r="G452" s="755"/>
      <c r="H452" s="756"/>
      <c r="I452" s="756"/>
      <c r="J452" s="757"/>
      <c r="K452" s="755"/>
      <c r="L452" s="756"/>
      <c r="M452" s="756"/>
      <c r="N452" s="757"/>
      <c r="O452" s="755"/>
      <c r="P452" s="756"/>
      <c r="Q452" s="756"/>
      <c r="R452" s="757"/>
      <c r="S452" s="755"/>
      <c r="T452" s="756"/>
      <c r="U452" s="756"/>
      <c r="V452" s="757"/>
      <c r="W452" s="755"/>
      <c r="X452" s="756"/>
      <c r="Y452" s="756"/>
      <c r="Z452" s="757"/>
      <c r="AA452" s="755"/>
      <c r="AB452" s="756"/>
      <c r="AC452" s="756"/>
      <c r="AD452" s="757"/>
    </row>
    <row r="453" spans="2:30" x14ac:dyDescent="0.25">
      <c r="B453" s="754">
        <v>435</v>
      </c>
      <c r="C453" s="755"/>
      <c r="D453" s="756"/>
      <c r="E453" s="756"/>
      <c r="F453" s="757"/>
      <c r="G453" s="755"/>
      <c r="H453" s="756"/>
      <c r="I453" s="756"/>
      <c r="J453" s="757"/>
      <c r="K453" s="755"/>
      <c r="L453" s="756"/>
      <c r="M453" s="756"/>
      <c r="N453" s="757"/>
      <c r="O453" s="755"/>
      <c r="P453" s="756"/>
      <c r="Q453" s="756"/>
      <c r="R453" s="757"/>
      <c r="S453" s="755"/>
      <c r="T453" s="756"/>
      <c r="U453" s="756"/>
      <c r="V453" s="757"/>
      <c r="W453" s="755"/>
      <c r="X453" s="756"/>
      <c r="Y453" s="756"/>
      <c r="Z453" s="757"/>
      <c r="AA453" s="755"/>
      <c r="AB453" s="756"/>
      <c r="AC453" s="756"/>
      <c r="AD453" s="757"/>
    </row>
    <row r="454" spans="2:30" x14ac:dyDescent="0.25">
      <c r="B454" s="754">
        <v>436</v>
      </c>
      <c r="C454" s="755"/>
      <c r="D454" s="756"/>
      <c r="E454" s="756"/>
      <c r="F454" s="757"/>
      <c r="G454" s="755"/>
      <c r="H454" s="756"/>
      <c r="I454" s="756"/>
      <c r="J454" s="757"/>
      <c r="K454" s="755"/>
      <c r="L454" s="756"/>
      <c r="M454" s="756"/>
      <c r="N454" s="757"/>
      <c r="O454" s="755"/>
      <c r="P454" s="756"/>
      <c r="Q454" s="756"/>
      <c r="R454" s="757"/>
      <c r="S454" s="755"/>
      <c r="T454" s="756"/>
      <c r="U454" s="756"/>
      <c r="V454" s="757"/>
      <c r="W454" s="755"/>
      <c r="X454" s="756"/>
      <c r="Y454" s="756"/>
      <c r="Z454" s="757"/>
      <c r="AA454" s="755"/>
      <c r="AB454" s="756"/>
      <c r="AC454" s="756"/>
      <c r="AD454" s="757"/>
    </row>
    <row r="455" spans="2:30" x14ac:dyDescent="0.25">
      <c r="B455" s="754">
        <v>437</v>
      </c>
      <c r="C455" s="755"/>
      <c r="D455" s="756"/>
      <c r="E455" s="756"/>
      <c r="F455" s="757"/>
      <c r="G455" s="755"/>
      <c r="H455" s="756"/>
      <c r="I455" s="756"/>
      <c r="J455" s="757"/>
      <c r="K455" s="755"/>
      <c r="L455" s="756"/>
      <c r="M455" s="756"/>
      <c r="N455" s="757"/>
      <c r="O455" s="755"/>
      <c r="P455" s="756"/>
      <c r="Q455" s="756"/>
      <c r="R455" s="757"/>
      <c r="S455" s="755"/>
      <c r="T455" s="756"/>
      <c r="U455" s="756"/>
      <c r="V455" s="757"/>
      <c r="W455" s="755"/>
      <c r="X455" s="756"/>
      <c r="Y455" s="756"/>
      <c r="Z455" s="757"/>
      <c r="AA455" s="755"/>
      <c r="AB455" s="756"/>
      <c r="AC455" s="756"/>
      <c r="AD455" s="757"/>
    </row>
    <row r="456" spans="2:30" x14ac:dyDescent="0.25">
      <c r="B456" s="754">
        <v>438</v>
      </c>
      <c r="C456" s="755"/>
      <c r="D456" s="756"/>
      <c r="E456" s="756"/>
      <c r="F456" s="757"/>
      <c r="G456" s="755"/>
      <c r="H456" s="756"/>
      <c r="I456" s="756"/>
      <c r="J456" s="757"/>
      <c r="K456" s="755"/>
      <c r="L456" s="756"/>
      <c r="M456" s="756"/>
      <c r="N456" s="757"/>
      <c r="O456" s="755"/>
      <c r="P456" s="756"/>
      <c r="Q456" s="756"/>
      <c r="R456" s="757"/>
      <c r="S456" s="755"/>
      <c r="T456" s="756"/>
      <c r="U456" s="756"/>
      <c r="V456" s="757"/>
      <c r="W456" s="755"/>
      <c r="X456" s="756"/>
      <c r="Y456" s="756"/>
      <c r="Z456" s="757"/>
      <c r="AA456" s="755"/>
      <c r="AB456" s="756"/>
      <c r="AC456" s="756"/>
      <c r="AD456" s="757"/>
    </row>
    <row r="457" spans="2:30" x14ac:dyDescent="0.25">
      <c r="B457" s="754">
        <v>439</v>
      </c>
      <c r="C457" s="755"/>
      <c r="D457" s="756"/>
      <c r="E457" s="756"/>
      <c r="F457" s="757"/>
      <c r="G457" s="755"/>
      <c r="H457" s="756"/>
      <c r="I457" s="756"/>
      <c r="J457" s="757"/>
      <c r="K457" s="755"/>
      <c r="L457" s="756"/>
      <c r="M457" s="756"/>
      <c r="N457" s="757"/>
      <c r="O457" s="755"/>
      <c r="P457" s="756"/>
      <c r="Q457" s="756"/>
      <c r="R457" s="757"/>
      <c r="S457" s="755"/>
      <c r="T457" s="756"/>
      <c r="U457" s="756"/>
      <c r="V457" s="757"/>
      <c r="W457" s="755"/>
      <c r="X457" s="756"/>
      <c r="Y457" s="756"/>
      <c r="Z457" s="757"/>
      <c r="AA457" s="755"/>
      <c r="AB457" s="756"/>
      <c r="AC457" s="756"/>
      <c r="AD457" s="757"/>
    </row>
    <row r="458" spans="2:30" x14ac:dyDescent="0.25">
      <c r="B458" s="754">
        <v>440</v>
      </c>
      <c r="C458" s="755"/>
      <c r="D458" s="756"/>
      <c r="E458" s="756"/>
      <c r="F458" s="757"/>
      <c r="G458" s="755"/>
      <c r="H458" s="756"/>
      <c r="I458" s="756"/>
      <c r="J458" s="757"/>
      <c r="K458" s="755"/>
      <c r="L458" s="756"/>
      <c r="M458" s="756"/>
      <c r="N458" s="757"/>
      <c r="O458" s="755"/>
      <c r="P458" s="756"/>
      <c r="Q458" s="756"/>
      <c r="R458" s="757"/>
      <c r="S458" s="755"/>
      <c r="T458" s="756"/>
      <c r="U458" s="756"/>
      <c r="V458" s="757"/>
      <c r="W458" s="755"/>
      <c r="X458" s="756"/>
      <c r="Y458" s="756"/>
      <c r="Z458" s="757"/>
      <c r="AA458" s="755"/>
      <c r="AB458" s="756"/>
      <c r="AC458" s="756"/>
      <c r="AD458" s="757"/>
    </row>
    <row r="459" spans="2:30" x14ac:dyDescent="0.25">
      <c r="B459" s="754">
        <v>441</v>
      </c>
      <c r="C459" s="755"/>
      <c r="D459" s="756"/>
      <c r="E459" s="756"/>
      <c r="F459" s="757"/>
      <c r="G459" s="755"/>
      <c r="H459" s="756"/>
      <c r="I459" s="756"/>
      <c r="J459" s="757"/>
      <c r="K459" s="755"/>
      <c r="L459" s="756"/>
      <c r="M459" s="756"/>
      <c r="N459" s="757"/>
      <c r="O459" s="755"/>
      <c r="P459" s="756"/>
      <c r="Q459" s="756"/>
      <c r="R459" s="757"/>
      <c r="S459" s="755"/>
      <c r="T459" s="756"/>
      <c r="U459" s="756"/>
      <c r="V459" s="757"/>
      <c r="W459" s="755"/>
      <c r="X459" s="756"/>
      <c r="Y459" s="756"/>
      <c r="Z459" s="757"/>
      <c r="AA459" s="755"/>
      <c r="AB459" s="756"/>
      <c r="AC459" s="756"/>
      <c r="AD459" s="757"/>
    </row>
    <row r="460" spans="2:30" x14ac:dyDescent="0.25">
      <c r="B460" s="754">
        <v>442</v>
      </c>
      <c r="C460" s="755"/>
      <c r="D460" s="756"/>
      <c r="E460" s="756"/>
      <c r="F460" s="757"/>
      <c r="G460" s="755"/>
      <c r="H460" s="756"/>
      <c r="I460" s="756"/>
      <c r="J460" s="757"/>
      <c r="K460" s="755"/>
      <c r="L460" s="756"/>
      <c r="M460" s="756"/>
      <c r="N460" s="757"/>
      <c r="O460" s="755"/>
      <c r="P460" s="756"/>
      <c r="Q460" s="756"/>
      <c r="R460" s="757"/>
      <c r="S460" s="755"/>
      <c r="T460" s="756"/>
      <c r="U460" s="756"/>
      <c r="V460" s="757"/>
      <c r="W460" s="755"/>
      <c r="X460" s="756"/>
      <c r="Y460" s="756"/>
      <c r="Z460" s="757"/>
      <c r="AA460" s="755"/>
      <c r="AB460" s="756"/>
      <c r="AC460" s="756"/>
      <c r="AD460" s="757"/>
    </row>
    <row r="461" spans="2:30" x14ac:dyDescent="0.25">
      <c r="B461" s="754">
        <v>443</v>
      </c>
      <c r="C461" s="755"/>
      <c r="D461" s="756"/>
      <c r="E461" s="756"/>
      <c r="F461" s="757"/>
      <c r="G461" s="755"/>
      <c r="H461" s="756"/>
      <c r="I461" s="756"/>
      <c r="J461" s="757"/>
      <c r="K461" s="755"/>
      <c r="L461" s="756"/>
      <c r="M461" s="756"/>
      <c r="N461" s="757"/>
      <c r="O461" s="755"/>
      <c r="P461" s="756"/>
      <c r="Q461" s="756"/>
      <c r="R461" s="757"/>
      <c r="S461" s="755"/>
      <c r="T461" s="756"/>
      <c r="U461" s="756"/>
      <c r="V461" s="757"/>
      <c r="W461" s="755"/>
      <c r="X461" s="756"/>
      <c r="Y461" s="756"/>
      <c r="Z461" s="757"/>
      <c r="AA461" s="755"/>
      <c r="AB461" s="756"/>
      <c r="AC461" s="756"/>
      <c r="AD461" s="757"/>
    </row>
    <row r="462" spans="2:30" x14ac:dyDescent="0.25">
      <c r="B462" s="754">
        <v>444</v>
      </c>
      <c r="C462" s="755"/>
      <c r="D462" s="756"/>
      <c r="E462" s="756"/>
      <c r="F462" s="757"/>
      <c r="G462" s="755"/>
      <c r="H462" s="756"/>
      <c r="I462" s="756"/>
      <c r="J462" s="757"/>
      <c r="K462" s="755"/>
      <c r="L462" s="756"/>
      <c r="M462" s="756"/>
      <c r="N462" s="757"/>
      <c r="O462" s="755"/>
      <c r="P462" s="756"/>
      <c r="Q462" s="756"/>
      <c r="R462" s="757"/>
      <c r="S462" s="755"/>
      <c r="T462" s="756"/>
      <c r="U462" s="756"/>
      <c r="V462" s="757"/>
      <c r="W462" s="755"/>
      <c r="X462" s="756"/>
      <c r="Y462" s="756"/>
      <c r="Z462" s="757"/>
      <c r="AA462" s="755"/>
      <c r="AB462" s="756"/>
      <c r="AC462" s="756"/>
      <c r="AD462" s="757"/>
    </row>
    <row r="463" spans="2:30" x14ac:dyDescent="0.25">
      <c r="B463" s="754">
        <v>445</v>
      </c>
      <c r="C463" s="755"/>
      <c r="D463" s="756"/>
      <c r="E463" s="756"/>
      <c r="F463" s="757"/>
      <c r="G463" s="755"/>
      <c r="H463" s="756"/>
      <c r="I463" s="756"/>
      <c r="J463" s="757"/>
      <c r="K463" s="755"/>
      <c r="L463" s="756"/>
      <c r="M463" s="756"/>
      <c r="N463" s="757"/>
      <c r="O463" s="755"/>
      <c r="P463" s="756"/>
      <c r="Q463" s="756"/>
      <c r="R463" s="757"/>
      <c r="S463" s="755"/>
      <c r="T463" s="756"/>
      <c r="U463" s="756"/>
      <c r="V463" s="757"/>
      <c r="W463" s="755"/>
      <c r="X463" s="756"/>
      <c r="Y463" s="756"/>
      <c r="Z463" s="757"/>
      <c r="AA463" s="755"/>
      <c r="AB463" s="756"/>
      <c r="AC463" s="756"/>
      <c r="AD463" s="757"/>
    </row>
    <row r="464" spans="2:30" x14ac:dyDescent="0.25">
      <c r="B464" s="754">
        <v>446</v>
      </c>
      <c r="C464" s="755"/>
      <c r="D464" s="756"/>
      <c r="E464" s="756"/>
      <c r="F464" s="757"/>
      <c r="G464" s="755"/>
      <c r="H464" s="756"/>
      <c r="I464" s="756"/>
      <c r="J464" s="757"/>
      <c r="K464" s="755"/>
      <c r="L464" s="756"/>
      <c r="M464" s="756"/>
      <c r="N464" s="757"/>
      <c r="O464" s="755"/>
      <c r="P464" s="756"/>
      <c r="Q464" s="756"/>
      <c r="R464" s="757"/>
      <c r="S464" s="755"/>
      <c r="T464" s="756"/>
      <c r="U464" s="756"/>
      <c r="V464" s="757"/>
      <c r="W464" s="755"/>
      <c r="X464" s="756"/>
      <c r="Y464" s="756"/>
      <c r="Z464" s="757"/>
      <c r="AA464" s="755"/>
      <c r="AB464" s="756"/>
      <c r="AC464" s="756"/>
      <c r="AD464" s="757"/>
    </row>
    <row r="465" spans="2:30" x14ac:dyDescent="0.25">
      <c r="B465" s="754">
        <v>447</v>
      </c>
      <c r="C465" s="755"/>
      <c r="D465" s="756"/>
      <c r="E465" s="756"/>
      <c r="F465" s="757"/>
      <c r="G465" s="755"/>
      <c r="H465" s="756"/>
      <c r="I465" s="756"/>
      <c r="J465" s="757"/>
      <c r="K465" s="755"/>
      <c r="L465" s="756"/>
      <c r="M465" s="756"/>
      <c r="N465" s="757"/>
      <c r="O465" s="755"/>
      <c r="P465" s="756"/>
      <c r="Q465" s="756"/>
      <c r="R465" s="757"/>
      <c r="S465" s="755"/>
      <c r="T465" s="756"/>
      <c r="U465" s="756"/>
      <c r="V465" s="757"/>
      <c r="W465" s="755"/>
      <c r="X465" s="756"/>
      <c r="Y465" s="756"/>
      <c r="Z465" s="757"/>
      <c r="AA465" s="755"/>
      <c r="AB465" s="756"/>
      <c r="AC465" s="756"/>
      <c r="AD465" s="757"/>
    </row>
    <row r="466" spans="2:30" x14ac:dyDescent="0.25">
      <c r="B466" s="754">
        <v>448</v>
      </c>
      <c r="C466" s="755"/>
      <c r="D466" s="756"/>
      <c r="E466" s="756"/>
      <c r="F466" s="757"/>
      <c r="G466" s="755"/>
      <c r="H466" s="756"/>
      <c r="I466" s="756"/>
      <c r="J466" s="757"/>
      <c r="K466" s="755"/>
      <c r="L466" s="756"/>
      <c r="M466" s="756"/>
      <c r="N466" s="757"/>
      <c r="O466" s="755"/>
      <c r="P466" s="756"/>
      <c r="Q466" s="756"/>
      <c r="R466" s="757"/>
      <c r="S466" s="755"/>
      <c r="T466" s="756"/>
      <c r="U466" s="756"/>
      <c r="V466" s="757"/>
      <c r="W466" s="755"/>
      <c r="X466" s="756"/>
      <c r="Y466" s="756"/>
      <c r="Z466" s="757"/>
      <c r="AA466" s="755"/>
      <c r="AB466" s="756"/>
      <c r="AC466" s="756"/>
      <c r="AD466" s="757"/>
    </row>
    <row r="467" spans="2:30" x14ac:dyDescent="0.25">
      <c r="B467" s="754">
        <v>449</v>
      </c>
      <c r="C467" s="755"/>
      <c r="D467" s="756"/>
      <c r="E467" s="756"/>
      <c r="F467" s="757"/>
      <c r="G467" s="755"/>
      <c r="H467" s="756"/>
      <c r="I467" s="756"/>
      <c r="J467" s="757"/>
      <c r="K467" s="755"/>
      <c r="L467" s="756"/>
      <c r="M467" s="756"/>
      <c r="N467" s="757"/>
      <c r="O467" s="755"/>
      <c r="P467" s="756"/>
      <c r="Q467" s="756"/>
      <c r="R467" s="757"/>
      <c r="S467" s="755"/>
      <c r="T467" s="756"/>
      <c r="U467" s="756"/>
      <c r="V467" s="757"/>
      <c r="W467" s="755"/>
      <c r="X467" s="756"/>
      <c r="Y467" s="756"/>
      <c r="Z467" s="757"/>
      <c r="AA467" s="755"/>
      <c r="AB467" s="756"/>
      <c r="AC467" s="756"/>
      <c r="AD467" s="757"/>
    </row>
    <row r="468" spans="2:30" x14ac:dyDescent="0.25">
      <c r="B468" s="754">
        <v>450</v>
      </c>
      <c r="C468" s="755"/>
      <c r="D468" s="756"/>
      <c r="E468" s="756"/>
      <c r="F468" s="757"/>
      <c r="G468" s="755"/>
      <c r="H468" s="756"/>
      <c r="I468" s="756"/>
      <c r="J468" s="757"/>
      <c r="K468" s="755"/>
      <c r="L468" s="756"/>
      <c r="M468" s="756"/>
      <c r="N468" s="757"/>
      <c r="O468" s="755"/>
      <c r="P468" s="756"/>
      <c r="Q468" s="756"/>
      <c r="R468" s="757"/>
      <c r="S468" s="755"/>
      <c r="T468" s="756"/>
      <c r="U468" s="756"/>
      <c r="V468" s="757"/>
      <c r="W468" s="755"/>
      <c r="X468" s="756"/>
      <c r="Y468" s="756"/>
      <c r="Z468" s="757"/>
      <c r="AA468" s="755"/>
      <c r="AB468" s="756"/>
      <c r="AC468" s="756"/>
      <c r="AD468" s="757"/>
    </row>
    <row r="469" spans="2:30" x14ac:dyDescent="0.25">
      <c r="B469" s="754">
        <v>451</v>
      </c>
      <c r="C469" s="755"/>
      <c r="D469" s="756"/>
      <c r="E469" s="756"/>
      <c r="F469" s="757"/>
      <c r="G469" s="755"/>
      <c r="H469" s="756"/>
      <c r="I469" s="756"/>
      <c r="J469" s="757"/>
      <c r="K469" s="755"/>
      <c r="L469" s="756"/>
      <c r="M469" s="756"/>
      <c r="N469" s="757"/>
      <c r="O469" s="755"/>
      <c r="P469" s="756"/>
      <c r="Q469" s="756"/>
      <c r="R469" s="757"/>
      <c r="S469" s="755"/>
      <c r="T469" s="756"/>
      <c r="U469" s="756"/>
      <c r="V469" s="757"/>
      <c r="W469" s="755"/>
      <c r="X469" s="756"/>
      <c r="Y469" s="756"/>
      <c r="Z469" s="757"/>
      <c r="AA469" s="755"/>
      <c r="AB469" s="756"/>
      <c r="AC469" s="756"/>
      <c r="AD469" s="757"/>
    </row>
    <row r="470" spans="2:30" x14ac:dyDescent="0.25">
      <c r="B470" s="754">
        <v>452</v>
      </c>
      <c r="C470" s="755"/>
      <c r="D470" s="756"/>
      <c r="E470" s="756"/>
      <c r="F470" s="757"/>
      <c r="G470" s="755"/>
      <c r="H470" s="756"/>
      <c r="I470" s="756"/>
      <c r="J470" s="757"/>
      <c r="K470" s="755"/>
      <c r="L470" s="756"/>
      <c r="M470" s="756"/>
      <c r="N470" s="757"/>
      <c r="O470" s="755"/>
      <c r="P470" s="756"/>
      <c r="Q470" s="756"/>
      <c r="R470" s="757"/>
      <c r="S470" s="755"/>
      <c r="T470" s="756"/>
      <c r="U470" s="756"/>
      <c r="V470" s="757"/>
      <c r="W470" s="755"/>
      <c r="X470" s="756"/>
      <c r="Y470" s="756"/>
      <c r="Z470" s="757"/>
      <c r="AA470" s="755"/>
      <c r="AB470" s="756"/>
      <c r="AC470" s="756"/>
      <c r="AD470" s="757"/>
    </row>
    <row r="471" spans="2:30" x14ac:dyDescent="0.25">
      <c r="B471" s="754">
        <v>453</v>
      </c>
      <c r="C471" s="755"/>
      <c r="D471" s="756"/>
      <c r="E471" s="756"/>
      <c r="F471" s="757"/>
      <c r="G471" s="755"/>
      <c r="H471" s="756"/>
      <c r="I471" s="756"/>
      <c r="J471" s="757"/>
      <c r="K471" s="755"/>
      <c r="L471" s="756"/>
      <c r="M471" s="756"/>
      <c r="N471" s="757"/>
      <c r="O471" s="755"/>
      <c r="P471" s="756"/>
      <c r="Q471" s="756"/>
      <c r="R471" s="757"/>
      <c r="S471" s="755"/>
      <c r="T471" s="756"/>
      <c r="U471" s="756"/>
      <c r="V471" s="757"/>
      <c r="W471" s="755"/>
      <c r="X471" s="756"/>
      <c r="Y471" s="756"/>
      <c r="Z471" s="757"/>
      <c r="AA471" s="755"/>
      <c r="AB471" s="756"/>
      <c r="AC471" s="756"/>
      <c r="AD471" s="757"/>
    </row>
    <row r="472" spans="2:30" x14ac:dyDescent="0.25">
      <c r="B472" s="754">
        <v>454</v>
      </c>
      <c r="C472" s="755"/>
      <c r="D472" s="756"/>
      <c r="E472" s="756"/>
      <c r="F472" s="757"/>
      <c r="G472" s="755"/>
      <c r="H472" s="756"/>
      <c r="I472" s="756"/>
      <c r="J472" s="757"/>
      <c r="K472" s="755"/>
      <c r="L472" s="756"/>
      <c r="M472" s="756"/>
      <c r="N472" s="757"/>
      <c r="O472" s="755"/>
      <c r="P472" s="756"/>
      <c r="Q472" s="756"/>
      <c r="R472" s="757"/>
      <c r="S472" s="755"/>
      <c r="T472" s="756"/>
      <c r="U472" s="756"/>
      <c r="V472" s="757"/>
      <c r="W472" s="755"/>
      <c r="X472" s="756"/>
      <c r="Y472" s="756"/>
      <c r="Z472" s="757"/>
      <c r="AA472" s="755"/>
      <c r="AB472" s="756"/>
      <c r="AC472" s="756"/>
      <c r="AD472" s="757"/>
    </row>
    <row r="473" spans="2:30" x14ac:dyDescent="0.25">
      <c r="B473" s="754">
        <v>455</v>
      </c>
      <c r="C473" s="755"/>
      <c r="D473" s="756"/>
      <c r="E473" s="756"/>
      <c r="F473" s="757"/>
      <c r="G473" s="755"/>
      <c r="H473" s="756"/>
      <c r="I473" s="756"/>
      <c r="J473" s="757"/>
      <c r="K473" s="755"/>
      <c r="L473" s="756"/>
      <c r="M473" s="756"/>
      <c r="N473" s="757"/>
      <c r="O473" s="755"/>
      <c r="P473" s="756"/>
      <c r="Q473" s="756"/>
      <c r="R473" s="757"/>
      <c r="S473" s="755"/>
      <c r="T473" s="756"/>
      <c r="U473" s="756"/>
      <c r="V473" s="757"/>
      <c r="W473" s="755"/>
      <c r="X473" s="756"/>
      <c r="Y473" s="756"/>
      <c r="Z473" s="757"/>
      <c r="AA473" s="755"/>
      <c r="AB473" s="756"/>
      <c r="AC473" s="756"/>
      <c r="AD473" s="757"/>
    </row>
    <row r="474" spans="2:30" x14ac:dyDescent="0.25">
      <c r="B474" s="754">
        <v>456</v>
      </c>
      <c r="C474" s="755"/>
      <c r="D474" s="756"/>
      <c r="E474" s="756"/>
      <c r="F474" s="757"/>
      <c r="G474" s="755"/>
      <c r="H474" s="756"/>
      <c r="I474" s="756"/>
      <c r="J474" s="757"/>
      <c r="K474" s="755"/>
      <c r="L474" s="756"/>
      <c r="M474" s="756"/>
      <c r="N474" s="757"/>
      <c r="O474" s="755"/>
      <c r="P474" s="756"/>
      <c r="Q474" s="756"/>
      <c r="R474" s="757"/>
      <c r="S474" s="755"/>
      <c r="T474" s="756"/>
      <c r="U474" s="756"/>
      <c r="V474" s="757"/>
      <c r="W474" s="755"/>
      <c r="X474" s="756"/>
      <c r="Y474" s="756"/>
      <c r="Z474" s="757"/>
      <c r="AA474" s="755"/>
      <c r="AB474" s="756"/>
      <c r="AC474" s="756"/>
      <c r="AD474" s="757"/>
    </row>
    <row r="475" spans="2:30" x14ac:dyDescent="0.25">
      <c r="B475" s="754">
        <v>457</v>
      </c>
      <c r="C475" s="755"/>
      <c r="D475" s="756"/>
      <c r="E475" s="756"/>
      <c r="F475" s="757"/>
      <c r="G475" s="755"/>
      <c r="H475" s="756"/>
      <c r="I475" s="756"/>
      <c r="J475" s="757"/>
      <c r="K475" s="755"/>
      <c r="L475" s="756"/>
      <c r="M475" s="756"/>
      <c r="N475" s="757"/>
      <c r="O475" s="755"/>
      <c r="P475" s="756"/>
      <c r="Q475" s="756"/>
      <c r="R475" s="757"/>
      <c r="S475" s="755"/>
      <c r="T475" s="756"/>
      <c r="U475" s="756"/>
      <c r="V475" s="757"/>
      <c r="W475" s="755"/>
      <c r="X475" s="756"/>
      <c r="Y475" s="756"/>
      <c r="Z475" s="757"/>
      <c r="AA475" s="755"/>
      <c r="AB475" s="756"/>
      <c r="AC475" s="756"/>
      <c r="AD475" s="757"/>
    </row>
    <row r="476" spans="2:30" x14ac:dyDescent="0.25">
      <c r="B476" s="754">
        <v>458</v>
      </c>
      <c r="C476" s="755"/>
      <c r="D476" s="756"/>
      <c r="E476" s="756"/>
      <c r="F476" s="757"/>
      <c r="G476" s="755"/>
      <c r="H476" s="756"/>
      <c r="I476" s="756"/>
      <c r="J476" s="757"/>
      <c r="K476" s="755"/>
      <c r="L476" s="756"/>
      <c r="M476" s="756"/>
      <c r="N476" s="757"/>
      <c r="O476" s="755"/>
      <c r="P476" s="756"/>
      <c r="Q476" s="756"/>
      <c r="R476" s="757"/>
      <c r="S476" s="755"/>
      <c r="T476" s="756"/>
      <c r="U476" s="756"/>
      <c r="V476" s="757"/>
      <c r="W476" s="755"/>
      <c r="X476" s="756"/>
      <c r="Y476" s="756"/>
      <c r="Z476" s="757"/>
      <c r="AA476" s="755"/>
      <c r="AB476" s="756"/>
      <c r="AC476" s="756"/>
      <c r="AD476" s="757"/>
    </row>
    <row r="477" spans="2:30" x14ac:dyDescent="0.25">
      <c r="B477" s="754">
        <v>459</v>
      </c>
      <c r="C477" s="755"/>
      <c r="D477" s="756"/>
      <c r="E477" s="756"/>
      <c r="F477" s="757"/>
      <c r="G477" s="755"/>
      <c r="H477" s="756"/>
      <c r="I477" s="756"/>
      <c r="J477" s="757"/>
      <c r="K477" s="755"/>
      <c r="L477" s="756"/>
      <c r="M477" s="756"/>
      <c r="N477" s="757"/>
      <c r="O477" s="755"/>
      <c r="P477" s="756"/>
      <c r="Q477" s="756"/>
      <c r="R477" s="757"/>
      <c r="S477" s="755"/>
      <c r="T477" s="756"/>
      <c r="U477" s="756"/>
      <c r="V477" s="757"/>
      <c r="W477" s="755"/>
      <c r="X477" s="756"/>
      <c r="Y477" s="756"/>
      <c r="Z477" s="757"/>
      <c r="AA477" s="755"/>
      <c r="AB477" s="756"/>
      <c r="AC477" s="756"/>
      <c r="AD477" s="757"/>
    </row>
    <row r="478" spans="2:30" x14ac:dyDescent="0.25">
      <c r="B478" s="754">
        <v>460</v>
      </c>
      <c r="C478" s="755"/>
      <c r="D478" s="756"/>
      <c r="E478" s="756"/>
      <c r="F478" s="757"/>
      <c r="G478" s="755"/>
      <c r="H478" s="756"/>
      <c r="I478" s="756"/>
      <c r="J478" s="757"/>
      <c r="K478" s="755"/>
      <c r="L478" s="756"/>
      <c r="M478" s="756"/>
      <c r="N478" s="757"/>
      <c r="O478" s="755"/>
      <c r="P478" s="756"/>
      <c r="Q478" s="756"/>
      <c r="R478" s="757"/>
      <c r="S478" s="755"/>
      <c r="T478" s="756"/>
      <c r="U478" s="756"/>
      <c r="V478" s="757"/>
      <c r="W478" s="755"/>
      <c r="X478" s="756"/>
      <c r="Y478" s="756"/>
      <c r="Z478" s="757"/>
      <c r="AA478" s="755"/>
      <c r="AB478" s="756"/>
      <c r="AC478" s="756"/>
      <c r="AD478" s="757"/>
    </row>
    <row r="479" spans="2:30" x14ac:dyDescent="0.25">
      <c r="B479" s="754">
        <v>461</v>
      </c>
      <c r="C479" s="755"/>
      <c r="D479" s="756"/>
      <c r="E479" s="756"/>
      <c r="F479" s="757"/>
      <c r="G479" s="755"/>
      <c r="H479" s="756"/>
      <c r="I479" s="756"/>
      <c r="J479" s="757"/>
      <c r="K479" s="755"/>
      <c r="L479" s="756"/>
      <c r="M479" s="756"/>
      <c r="N479" s="757"/>
      <c r="O479" s="755"/>
      <c r="P479" s="756"/>
      <c r="Q479" s="756"/>
      <c r="R479" s="757"/>
      <c r="S479" s="755"/>
      <c r="T479" s="756"/>
      <c r="U479" s="756"/>
      <c r="V479" s="757"/>
      <c r="W479" s="755"/>
      <c r="X479" s="756"/>
      <c r="Y479" s="756"/>
      <c r="Z479" s="757"/>
      <c r="AA479" s="755"/>
      <c r="AB479" s="756"/>
      <c r="AC479" s="756"/>
      <c r="AD479" s="757"/>
    </row>
    <row r="480" spans="2:30" x14ac:dyDescent="0.25">
      <c r="B480" s="754">
        <v>462</v>
      </c>
      <c r="C480" s="755"/>
      <c r="D480" s="756"/>
      <c r="E480" s="756"/>
      <c r="F480" s="757"/>
      <c r="G480" s="755"/>
      <c r="H480" s="756"/>
      <c r="I480" s="756"/>
      <c r="J480" s="757"/>
      <c r="K480" s="755"/>
      <c r="L480" s="756"/>
      <c r="M480" s="756"/>
      <c r="N480" s="757"/>
      <c r="O480" s="755"/>
      <c r="P480" s="756"/>
      <c r="Q480" s="756"/>
      <c r="R480" s="757"/>
      <c r="S480" s="755"/>
      <c r="T480" s="756"/>
      <c r="U480" s="756"/>
      <c r="V480" s="757"/>
      <c r="W480" s="755"/>
      <c r="X480" s="756"/>
      <c r="Y480" s="756"/>
      <c r="Z480" s="757"/>
      <c r="AA480" s="755"/>
      <c r="AB480" s="756"/>
      <c r="AC480" s="756"/>
      <c r="AD480" s="757"/>
    </row>
    <row r="481" spans="2:30" x14ac:dyDescent="0.25">
      <c r="B481" s="754">
        <v>463</v>
      </c>
      <c r="C481" s="755"/>
      <c r="D481" s="756"/>
      <c r="E481" s="756"/>
      <c r="F481" s="757"/>
      <c r="G481" s="755"/>
      <c r="H481" s="756"/>
      <c r="I481" s="756"/>
      <c r="J481" s="757"/>
      <c r="K481" s="755"/>
      <c r="L481" s="756"/>
      <c r="M481" s="756"/>
      <c r="N481" s="757"/>
      <c r="O481" s="755"/>
      <c r="P481" s="756"/>
      <c r="Q481" s="756"/>
      <c r="R481" s="757"/>
      <c r="S481" s="755"/>
      <c r="T481" s="756"/>
      <c r="U481" s="756"/>
      <c r="V481" s="757"/>
      <c r="W481" s="755"/>
      <c r="X481" s="756"/>
      <c r="Y481" s="756"/>
      <c r="Z481" s="757"/>
      <c r="AA481" s="755"/>
      <c r="AB481" s="756"/>
      <c r="AC481" s="756"/>
      <c r="AD481" s="757"/>
    </row>
    <row r="482" spans="2:30" x14ac:dyDescent="0.25">
      <c r="B482" s="754">
        <v>464</v>
      </c>
      <c r="C482" s="755"/>
      <c r="D482" s="756"/>
      <c r="E482" s="756"/>
      <c r="F482" s="757"/>
      <c r="G482" s="755"/>
      <c r="H482" s="756"/>
      <c r="I482" s="756"/>
      <c r="J482" s="757"/>
      <c r="K482" s="755"/>
      <c r="L482" s="756"/>
      <c r="M482" s="756"/>
      <c r="N482" s="757"/>
      <c r="O482" s="755"/>
      <c r="P482" s="756"/>
      <c r="Q482" s="756"/>
      <c r="R482" s="757"/>
      <c r="S482" s="755"/>
      <c r="T482" s="756"/>
      <c r="U482" s="756"/>
      <c r="V482" s="757"/>
      <c r="W482" s="755"/>
      <c r="X482" s="756"/>
      <c r="Y482" s="756"/>
      <c r="Z482" s="757"/>
      <c r="AA482" s="755"/>
      <c r="AB482" s="756"/>
      <c r="AC482" s="756"/>
      <c r="AD482" s="757"/>
    </row>
    <row r="483" spans="2:30" x14ac:dyDescent="0.25">
      <c r="B483" s="754">
        <v>465</v>
      </c>
      <c r="C483" s="755"/>
      <c r="D483" s="756"/>
      <c r="E483" s="756"/>
      <c r="F483" s="757"/>
      <c r="G483" s="755"/>
      <c r="H483" s="756"/>
      <c r="I483" s="756"/>
      <c r="J483" s="757"/>
      <c r="K483" s="755"/>
      <c r="L483" s="756"/>
      <c r="M483" s="756"/>
      <c r="N483" s="757"/>
      <c r="O483" s="755"/>
      <c r="P483" s="756"/>
      <c r="Q483" s="756"/>
      <c r="R483" s="757"/>
      <c r="S483" s="755"/>
      <c r="T483" s="756"/>
      <c r="U483" s="756"/>
      <c r="V483" s="757"/>
      <c r="W483" s="755"/>
      <c r="X483" s="756"/>
      <c r="Y483" s="756"/>
      <c r="Z483" s="757"/>
      <c r="AA483" s="755"/>
      <c r="AB483" s="756"/>
      <c r="AC483" s="756"/>
      <c r="AD483" s="757"/>
    </row>
    <row r="484" spans="2:30" x14ac:dyDescent="0.25">
      <c r="B484" s="754">
        <v>466</v>
      </c>
      <c r="C484" s="755"/>
      <c r="D484" s="756"/>
      <c r="E484" s="756"/>
      <c r="F484" s="757"/>
      <c r="G484" s="755"/>
      <c r="H484" s="756"/>
      <c r="I484" s="756"/>
      <c r="J484" s="757"/>
      <c r="K484" s="755"/>
      <c r="L484" s="756"/>
      <c r="M484" s="756"/>
      <c r="N484" s="757"/>
      <c r="O484" s="755"/>
      <c r="P484" s="756"/>
      <c r="Q484" s="756"/>
      <c r="R484" s="757"/>
      <c r="S484" s="755"/>
      <c r="T484" s="756"/>
      <c r="U484" s="756"/>
      <c r="V484" s="757"/>
      <c r="W484" s="755"/>
      <c r="X484" s="756"/>
      <c r="Y484" s="756"/>
      <c r="Z484" s="757"/>
      <c r="AA484" s="755"/>
      <c r="AB484" s="756"/>
      <c r="AC484" s="756"/>
      <c r="AD484" s="757"/>
    </row>
    <row r="485" spans="2:30" x14ac:dyDescent="0.25">
      <c r="B485" s="754">
        <v>467</v>
      </c>
      <c r="C485" s="755"/>
      <c r="D485" s="756"/>
      <c r="E485" s="756"/>
      <c r="F485" s="757"/>
      <c r="G485" s="755"/>
      <c r="H485" s="756"/>
      <c r="I485" s="756"/>
      <c r="J485" s="757"/>
      <c r="K485" s="755"/>
      <c r="L485" s="756"/>
      <c r="M485" s="756"/>
      <c r="N485" s="757"/>
      <c r="O485" s="755"/>
      <c r="P485" s="756"/>
      <c r="Q485" s="756"/>
      <c r="R485" s="757"/>
      <c r="S485" s="755"/>
      <c r="T485" s="756"/>
      <c r="U485" s="756"/>
      <c r="V485" s="757"/>
      <c r="W485" s="755"/>
      <c r="X485" s="756"/>
      <c r="Y485" s="756"/>
      <c r="Z485" s="757"/>
      <c r="AA485" s="755"/>
      <c r="AB485" s="756"/>
      <c r="AC485" s="756"/>
      <c r="AD485" s="757"/>
    </row>
    <row r="486" spans="2:30" x14ac:dyDescent="0.25">
      <c r="B486" s="754">
        <v>468</v>
      </c>
      <c r="C486" s="755"/>
      <c r="D486" s="756"/>
      <c r="E486" s="756"/>
      <c r="F486" s="757"/>
      <c r="G486" s="755"/>
      <c r="H486" s="756"/>
      <c r="I486" s="756"/>
      <c r="J486" s="757"/>
      <c r="K486" s="755"/>
      <c r="L486" s="756"/>
      <c r="M486" s="756"/>
      <c r="N486" s="757"/>
      <c r="O486" s="755"/>
      <c r="P486" s="756"/>
      <c r="Q486" s="756"/>
      <c r="R486" s="757"/>
      <c r="S486" s="755"/>
      <c r="T486" s="756"/>
      <c r="U486" s="756"/>
      <c r="V486" s="757"/>
      <c r="W486" s="755"/>
      <c r="X486" s="756"/>
      <c r="Y486" s="756"/>
      <c r="Z486" s="757"/>
      <c r="AA486" s="755"/>
      <c r="AB486" s="756"/>
      <c r="AC486" s="756"/>
      <c r="AD486" s="757"/>
    </row>
    <row r="487" spans="2:30" x14ac:dyDescent="0.25">
      <c r="B487" s="754">
        <v>469</v>
      </c>
      <c r="C487" s="755"/>
      <c r="D487" s="756"/>
      <c r="E487" s="756"/>
      <c r="F487" s="757"/>
      <c r="G487" s="755"/>
      <c r="H487" s="756"/>
      <c r="I487" s="756"/>
      <c r="J487" s="757"/>
      <c r="K487" s="755"/>
      <c r="L487" s="756"/>
      <c r="M487" s="756"/>
      <c r="N487" s="757"/>
      <c r="O487" s="755"/>
      <c r="P487" s="756"/>
      <c r="Q487" s="756"/>
      <c r="R487" s="757"/>
      <c r="S487" s="755"/>
      <c r="T487" s="756"/>
      <c r="U487" s="756"/>
      <c r="V487" s="757"/>
      <c r="W487" s="755"/>
      <c r="X487" s="756"/>
      <c r="Y487" s="756"/>
      <c r="Z487" s="757"/>
      <c r="AA487" s="755"/>
      <c r="AB487" s="756"/>
      <c r="AC487" s="756"/>
      <c r="AD487" s="757"/>
    </row>
    <row r="488" spans="2:30" x14ac:dyDescent="0.25">
      <c r="B488" s="754">
        <v>470</v>
      </c>
      <c r="C488" s="755"/>
      <c r="D488" s="756"/>
      <c r="E488" s="756"/>
      <c r="F488" s="757"/>
      <c r="G488" s="755"/>
      <c r="H488" s="756"/>
      <c r="I488" s="756"/>
      <c r="J488" s="757"/>
      <c r="K488" s="755"/>
      <c r="L488" s="756"/>
      <c r="M488" s="756"/>
      <c r="N488" s="757"/>
      <c r="O488" s="755"/>
      <c r="P488" s="756"/>
      <c r="Q488" s="756"/>
      <c r="R488" s="757"/>
      <c r="S488" s="755"/>
      <c r="T488" s="756"/>
      <c r="U488" s="756"/>
      <c r="V488" s="757"/>
      <c r="W488" s="755"/>
      <c r="X488" s="756"/>
      <c r="Y488" s="756"/>
      <c r="Z488" s="757"/>
      <c r="AA488" s="755"/>
      <c r="AB488" s="756"/>
      <c r="AC488" s="756"/>
      <c r="AD488" s="757"/>
    </row>
    <row r="489" spans="2:30" x14ac:dyDescent="0.25">
      <c r="B489" s="754">
        <v>471</v>
      </c>
      <c r="C489" s="755"/>
      <c r="D489" s="756"/>
      <c r="E489" s="756"/>
      <c r="F489" s="757"/>
      <c r="G489" s="755"/>
      <c r="H489" s="756"/>
      <c r="I489" s="756"/>
      <c r="J489" s="757"/>
      <c r="K489" s="755"/>
      <c r="L489" s="756"/>
      <c r="M489" s="756"/>
      <c r="N489" s="757"/>
      <c r="O489" s="755"/>
      <c r="P489" s="756"/>
      <c r="Q489" s="756"/>
      <c r="R489" s="757"/>
      <c r="S489" s="755"/>
      <c r="T489" s="756"/>
      <c r="U489" s="756"/>
      <c r="V489" s="757"/>
      <c r="W489" s="755"/>
      <c r="X489" s="756"/>
      <c r="Y489" s="756"/>
      <c r="Z489" s="757"/>
      <c r="AA489" s="755"/>
      <c r="AB489" s="756"/>
      <c r="AC489" s="756"/>
      <c r="AD489" s="757"/>
    </row>
    <row r="490" spans="2:30" x14ac:dyDescent="0.25">
      <c r="B490" s="754">
        <v>472</v>
      </c>
      <c r="C490" s="755"/>
      <c r="D490" s="756"/>
      <c r="E490" s="756"/>
      <c r="F490" s="757"/>
      <c r="G490" s="755"/>
      <c r="H490" s="756"/>
      <c r="I490" s="756"/>
      <c r="J490" s="757"/>
      <c r="K490" s="755"/>
      <c r="L490" s="756"/>
      <c r="M490" s="756"/>
      <c r="N490" s="757"/>
      <c r="O490" s="755"/>
      <c r="P490" s="756"/>
      <c r="Q490" s="756"/>
      <c r="R490" s="757"/>
      <c r="S490" s="755"/>
      <c r="T490" s="756"/>
      <c r="U490" s="756"/>
      <c r="V490" s="757"/>
      <c r="W490" s="755"/>
      <c r="X490" s="756"/>
      <c r="Y490" s="756"/>
      <c r="Z490" s="757"/>
      <c r="AA490" s="755"/>
      <c r="AB490" s="756"/>
      <c r="AC490" s="756"/>
      <c r="AD490" s="757"/>
    </row>
    <row r="491" spans="2:30" x14ac:dyDescent="0.25">
      <c r="B491" s="754">
        <v>473</v>
      </c>
      <c r="C491" s="755"/>
      <c r="D491" s="756"/>
      <c r="E491" s="756"/>
      <c r="F491" s="757"/>
      <c r="G491" s="755"/>
      <c r="H491" s="756"/>
      <c r="I491" s="756"/>
      <c r="J491" s="757"/>
      <c r="K491" s="755"/>
      <c r="L491" s="756"/>
      <c r="M491" s="756"/>
      <c r="N491" s="757"/>
      <c r="O491" s="755"/>
      <c r="P491" s="756"/>
      <c r="Q491" s="756"/>
      <c r="R491" s="757"/>
      <c r="S491" s="755"/>
      <c r="T491" s="756"/>
      <c r="U491" s="756"/>
      <c r="V491" s="757"/>
      <c r="W491" s="755"/>
      <c r="X491" s="756"/>
      <c r="Y491" s="756"/>
      <c r="Z491" s="757"/>
      <c r="AA491" s="755"/>
      <c r="AB491" s="756"/>
      <c r="AC491" s="756"/>
      <c r="AD491" s="757"/>
    </row>
    <row r="492" spans="2:30" x14ac:dyDescent="0.25">
      <c r="B492" s="754">
        <v>474</v>
      </c>
      <c r="C492" s="755"/>
      <c r="D492" s="756"/>
      <c r="E492" s="756"/>
      <c r="F492" s="757"/>
      <c r="G492" s="755"/>
      <c r="H492" s="756"/>
      <c r="I492" s="756"/>
      <c r="J492" s="757"/>
      <c r="K492" s="755"/>
      <c r="L492" s="756"/>
      <c r="M492" s="756"/>
      <c r="N492" s="757"/>
      <c r="O492" s="755"/>
      <c r="P492" s="756"/>
      <c r="Q492" s="756"/>
      <c r="R492" s="757"/>
      <c r="S492" s="755"/>
      <c r="T492" s="756"/>
      <c r="U492" s="756"/>
      <c r="V492" s="757"/>
      <c r="W492" s="755"/>
      <c r="X492" s="756"/>
      <c r="Y492" s="756"/>
      <c r="Z492" s="757"/>
      <c r="AA492" s="755"/>
      <c r="AB492" s="756"/>
      <c r="AC492" s="756"/>
      <c r="AD492" s="757"/>
    </row>
    <row r="493" spans="2:30" x14ac:dyDescent="0.25">
      <c r="B493" s="754">
        <v>475</v>
      </c>
      <c r="C493" s="755"/>
      <c r="D493" s="756"/>
      <c r="E493" s="756"/>
      <c r="F493" s="757"/>
      <c r="G493" s="755"/>
      <c r="H493" s="756"/>
      <c r="I493" s="756"/>
      <c r="J493" s="757"/>
      <c r="K493" s="755"/>
      <c r="L493" s="756"/>
      <c r="M493" s="756"/>
      <c r="N493" s="757"/>
      <c r="O493" s="755"/>
      <c r="P493" s="756"/>
      <c r="Q493" s="756"/>
      <c r="R493" s="757"/>
      <c r="S493" s="755"/>
      <c r="T493" s="756"/>
      <c r="U493" s="756"/>
      <c r="V493" s="757"/>
      <c r="W493" s="755"/>
      <c r="X493" s="756"/>
      <c r="Y493" s="756"/>
      <c r="Z493" s="757"/>
      <c r="AA493" s="755"/>
      <c r="AB493" s="756"/>
      <c r="AC493" s="756"/>
      <c r="AD493" s="757"/>
    </row>
    <row r="494" spans="2:30" x14ac:dyDescent="0.25">
      <c r="B494" s="754">
        <v>476</v>
      </c>
      <c r="C494" s="755"/>
      <c r="D494" s="756"/>
      <c r="E494" s="756"/>
      <c r="F494" s="757"/>
      <c r="G494" s="755"/>
      <c r="H494" s="756"/>
      <c r="I494" s="756"/>
      <c r="J494" s="757"/>
      <c r="K494" s="755"/>
      <c r="L494" s="756"/>
      <c r="M494" s="756"/>
      <c r="N494" s="757"/>
      <c r="O494" s="755"/>
      <c r="P494" s="756"/>
      <c r="Q494" s="756"/>
      <c r="R494" s="757"/>
      <c r="S494" s="755"/>
      <c r="T494" s="756"/>
      <c r="U494" s="756"/>
      <c r="V494" s="757"/>
      <c r="W494" s="755"/>
      <c r="X494" s="756"/>
      <c r="Y494" s="756"/>
      <c r="Z494" s="757"/>
      <c r="AA494" s="755"/>
      <c r="AB494" s="756"/>
      <c r="AC494" s="756"/>
      <c r="AD494" s="757"/>
    </row>
    <row r="495" spans="2:30" x14ac:dyDescent="0.25">
      <c r="B495" s="754">
        <v>477</v>
      </c>
      <c r="C495" s="755"/>
      <c r="D495" s="756"/>
      <c r="E495" s="756"/>
      <c r="F495" s="757"/>
      <c r="G495" s="755"/>
      <c r="H495" s="756"/>
      <c r="I495" s="756"/>
      <c r="J495" s="757"/>
      <c r="K495" s="755"/>
      <c r="L495" s="756"/>
      <c r="M495" s="756"/>
      <c r="N495" s="757"/>
      <c r="O495" s="755"/>
      <c r="P495" s="756"/>
      <c r="Q495" s="756"/>
      <c r="R495" s="757"/>
      <c r="S495" s="755"/>
      <c r="T495" s="756"/>
      <c r="U495" s="756"/>
      <c r="V495" s="757"/>
      <c r="W495" s="755"/>
      <c r="X495" s="756"/>
      <c r="Y495" s="756"/>
      <c r="Z495" s="757"/>
      <c r="AA495" s="755"/>
      <c r="AB495" s="756"/>
      <c r="AC495" s="756"/>
      <c r="AD495" s="757"/>
    </row>
    <row r="496" spans="2:30" x14ac:dyDescent="0.25">
      <c r="B496" s="754">
        <v>478</v>
      </c>
      <c r="C496" s="755"/>
      <c r="D496" s="756"/>
      <c r="E496" s="756"/>
      <c r="F496" s="757"/>
      <c r="G496" s="755"/>
      <c r="H496" s="756"/>
      <c r="I496" s="756"/>
      <c r="J496" s="757"/>
      <c r="K496" s="755"/>
      <c r="L496" s="756"/>
      <c r="M496" s="756"/>
      <c r="N496" s="757"/>
      <c r="O496" s="755"/>
      <c r="P496" s="756"/>
      <c r="Q496" s="756"/>
      <c r="R496" s="757"/>
      <c r="S496" s="755"/>
      <c r="T496" s="756"/>
      <c r="U496" s="756"/>
      <c r="V496" s="757"/>
      <c r="W496" s="755"/>
      <c r="X496" s="756"/>
      <c r="Y496" s="756"/>
      <c r="Z496" s="757"/>
      <c r="AA496" s="755"/>
      <c r="AB496" s="756"/>
      <c r="AC496" s="756"/>
      <c r="AD496" s="757"/>
    </row>
    <row r="497" spans="2:30" x14ac:dyDescent="0.25">
      <c r="B497" s="754">
        <v>479</v>
      </c>
      <c r="C497" s="755"/>
      <c r="D497" s="756"/>
      <c r="E497" s="756"/>
      <c r="F497" s="757"/>
      <c r="G497" s="755"/>
      <c r="H497" s="756"/>
      <c r="I497" s="756"/>
      <c r="J497" s="757"/>
      <c r="K497" s="755"/>
      <c r="L497" s="756"/>
      <c r="M497" s="756"/>
      <c r="N497" s="757"/>
      <c r="O497" s="755"/>
      <c r="P497" s="756"/>
      <c r="Q497" s="756"/>
      <c r="R497" s="757"/>
      <c r="S497" s="755"/>
      <c r="T497" s="756"/>
      <c r="U497" s="756"/>
      <c r="V497" s="757"/>
      <c r="W497" s="755"/>
      <c r="X497" s="756"/>
      <c r="Y497" s="756"/>
      <c r="Z497" s="757"/>
      <c r="AA497" s="755"/>
      <c r="AB497" s="756"/>
      <c r="AC497" s="756"/>
      <c r="AD497" s="757"/>
    </row>
    <row r="498" spans="2:30" ht="13.8" thickBot="1" x14ac:dyDescent="0.3">
      <c r="B498" s="758">
        <v>480</v>
      </c>
      <c r="C498" s="759"/>
      <c r="D498" s="760"/>
      <c r="E498" s="760"/>
      <c r="F498" s="761"/>
      <c r="G498" s="759"/>
      <c r="H498" s="760"/>
      <c r="I498" s="760"/>
      <c r="J498" s="761"/>
      <c r="K498" s="759"/>
      <c r="L498" s="760"/>
      <c r="M498" s="760"/>
      <c r="N498" s="761"/>
      <c r="O498" s="759"/>
      <c r="P498" s="760"/>
      <c r="Q498" s="760"/>
      <c r="R498" s="761"/>
      <c r="S498" s="759"/>
      <c r="T498" s="760"/>
      <c r="U498" s="760"/>
      <c r="V498" s="761"/>
      <c r="W498" s="759"/>
      <c r="X498" s="760"/>
      <c r="Y498" s="760"/>
      <c r="Z498" s="761"/>
      <c r="AA498" s="759"/>
      <c r="AB498" s="760"/>
      <c r="AC498" s="760"/>
      <c r="AD498" s="761"/>
    </row>
  </sheetData>
  <mergeCells count="10">
    <mergeCell ref="AA17:AD17"/>
    <mergeCell ref="O17:R17"/>
    <mergeCell ref="K17:N17"/>
    <mergeCell ref="W17:Z17"/>
    <mergeCell ref="B1:F1"/>
    <mergeCell ref="B17:B18"/>
    <mergeCell ref="C17:F17"/>
    <mergeCell ref="G17:J17"/>
    <mergeCell ref="S17:V17"/>
    <mergeCell ref="B13:K15"/>
  </mergeCells>
  <pageMargins left="0.7" right="0.7" top="0.75" bottom="0.75" header="0.3" footer="0.3"/>
  <pageSetup orientation="portrait" r:id="rId1"/>
  <headerFooter>
    <oddFooter>&amp;L&amp;1#&amp;"Calibri"&amp;10&amp;K000000John Keells Group - Confidential</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B80EF-C3FF-4A42-A8F4-54D5EC2A2526}">
  <sheetPr codeName="Sheet22">
    <tabColor rgb="FFFFFF99"/>
  </sheetPr>
  <dimension ref="B1:DN1216"/>
  <sheetViews>
    <sheetView showGridLines="0" zoomScaleNormal="100" workbookViewId="0"/>
  </sheetViews>
  <sheetFormatPr defaultColWidth="9.44140625" defaultRowHeight="13.2" x14ac:dyDescent="0.25"/>
  <cols>
    <col min="1" max="1" width="3.44140625" style="13" customWidth="1"/>
    <col min="2" max="5" width="9.44140625" style="25" customWidth="1"/>
    <col min="6" max="6" width="9.44140625" style="25" bestFit="1" customWidth="1"/>
    <col min="7" max="7" width="11.44140625" style="25" bestFit="1" customWidth="1"/>
    <col min="8" max="9" width="12.44140625" style="25" customWidth="1"/>
    <col min="10" max="10" width="11.44140625" style="25" bestFit="1" customWidth="1"/>
    <col min="11" max="11" width="12.44140625" style="25" customWidth="1"/>
    <col min="12" max="12" width="11.5546875" style="25" customWidth="1"/>
    <col min="13" max="13" width="10.44140625" style="25" customWidth="1"/>
    <col min="14" max="14" width="14" style="13" customWidth="1"/>
    <col min="15" max="15" width="4.5546875" style="13" customWidth="1"/>
    <col min="16" max="17" width="9.44140625" style="25" bestFit="1" customWidth="1"/>
    <col min="18" max="18" width="12.5546875" style="25" customWidth="1"/>
    <col min="19" max="19" width="13.44140625" style="25" customWidth="1"/>
    <col min="20" max="20" width="9.44140625" style="25" bestFit="1" customWidth="1"/>
    <col min="21" max="21" width="12.44140625" style="25" customWidth="1"/>
    <col min="22" max="22" width="12.44140625" style="25" bestFit="1" customWidth="1"/>
    <col min="23" max="23" width="9.44140625" style="25" bestFit="1" customWidth="1"/>
    <col min="24" max="24" width="12.44140625" style="25" bestFit="1" customWidth="1"/>
    <col min="25" max="25" width="4.5546875" style="13" customWidth="1"/>
    <col min="26" max="27" width="9.44140625" style="25" bestFit="1" customWidth="1"/>
    <col min="28" max="28" width="12.5546875" style="25" customWidth="1"/>
    <col min="29" max="29" width="13.44140625" style="25" customWidth="1"/>
    <col min="30" max="30" width="9.44140625" style="25" bestFit="1" customWidth="1"/>
    <col min="31" max="31" width="12.44140625" style="25" customWidth="1"/>
    <col min="32" max="32" width="12.44140625" style="25" bestFit="1" customWidth="1"/>
    <col min="33" max="33" width="9.44140625" style="25" bestFit="1" customWidth="1"/>
    <col min="34" max="34" width="12.44140625" style="25" bestFit="1" customWidth="1"/>
    <col min="35" max="35" width="4.5546875" style="13" customWidth="1"/>
    <col min="36" max="37" width="9.44140625" style="25" bestFit="1" customWidth="1"/>
    <col min="38" max="38" width="12.5546875" style="25" customWidth="1"/>
    <col min="39" max="39" width="13.44140625" style="25" customWidth="1"/>
    <col min="40" max="40" width="9.44140625" style="25" bestFit="1" customWidth="1"/>
    <col min="41" max="41" width="12.44140625" style="25" customWidth="1"/>
    <col min="42" max="42" width="12.44140625" style="25" bestFit="1" customWidth="1"/>
    <col min="43" max="43" width="9.44140625" style="25" bestFit="1" customWidth="1"/>
    <col min="44" max="44" width="12.44140625" style="25" bestFit="1" customWidth="1"/>
    <col min="45" max="45" width="4" style="13" customWidth="1"/>
    <col min="46" max="46" width="9.44140625" style="25" bestFit="1" customWidth="1"/>
    <col min="47" max="47" width="11.44140625" style="25" customWidth="1"/>
    <col min="48" max="48" width="14.44140625" style="25" customWidth="1"/>
    <col min="49" max="50" width="12.5546875" style="25" customWidth="1"/>
    <col min="51" max="52" width="15.44140625" style="25" customWidth="1"/>
    <col min="53" max="53" width="12.5546875" style="25" customWidth="1"/>
    <col min="54" max="54" width="13" style="25" customWidth="1"/>
    <col min="55" max="55" width="18.44140625" style="25" bestFit="1" customWidth="1"/>
    <col min="56" max="56" width="9.44140625" style="25" bestFit="1" customWidth="1"/>
    <col min="57" max="57" width="9.44140625" style="25" customWidth="1"/>
    <col min="58" max="58" width="9.44140625" style="25" bestFit="1" customWidth="1"/>
    <col min="59" max="59" width="6.44140625" style="13" customWidth="1"/>
    <col min="60" max="60" width="12.44140625" style="25" customWidth="1"/>
    <col min="61" max="61" width="16.44140625" style="158" customWidth="1"/>
    <col min="62" max="62" width="8.5546875" style="13" customWidth="1"/>
    <col min="63" max="63" width="9.44140625" style="25" bestFit="1" customWidth="1"/>
    <col min="64" max="64" width="14" style="25" bestFit="1" customWidth="1"/>
    <col min="65" max="65" width="13.44140625" style="25" customWidth="1"/>
    <col min="66" max="66" width="13" style="25" bestFit="1" customWidth="1"/>
    <col min="67" max="67" width="11.5546875" style="25" customWidth="1"/>
    <col min="68" max="69" width="13" style="25" bestFit="1" customWidth="1"/>
    <col min="70" max="71" width="11.44140625" style="25" bestFit="1" customWidth="1"/>
    <col min="72" max="72" width="8.5546875" style="13" customWidth="1"/>
    <col min="73" max="73" width="9.44140625" style="25" bestFit="1" customWidth="1"/>
    <col min="74" max="74" width="14" style="25" bestFit="1" customWidth="1"/>
    <col min="75" max="75" width="13.44140625" style="25" customWidth="1"/>
    <col min="76" max="76" width="13" style="25" bestFit="1" customWidth="1"/>
    <col min="77" max="77" width="11.5546875" style="25" customWidth="1"/>
    <col min="78" max="79" width="13" style="25" bestFit="1" customWidth="1"/>
    <col min="80" max="81" width="11.44140625" style="25" bestFit="1" customWidth="1"/>
    <col min="82" max="82" width="8.5546875" style="13" customWidth="1"/>
    <col min="83" max="83" width="9.44140625" style="25" bestFit="1" customWidth="1"/>
    <col min="84" max="84" width="14" style="25" bestFit="1" customWidth="1"/>
    <col min="85" max="85" width="13.44140625" style="25" customWidth="1"/>
    <col min="86" max="86" width="13" style="25" bestFit="1" customWidth="1"/>
    <col min="87" max="87" width="11.5546875" style="25" customWidth="1"/>
    <col min="88" max="89" width="13" style="25" bestFit="1" customWidth="1"/>
    <col min="90" max="91" width="11.44140625" style="25" bestFit="1" customWidth="1"/>
    <col min="92" max="92" width="9.44140625" style="13"/>
    <col min="93" max="94" width="9.44140625" style="25" bestFit="1" customWidth="1"/>
    <col min="95" max="95" width="12" style="25" customWidth="1"/>
    <col min="96" max="96" width="11.44140625" style="25" customWidth="1"/>
    <col min="97" max="98" width="11.5546875" style="25" customWidth="1"/>
    <col min="99" max="99" width="10.5546875" style="25" customWidth="1"/>
    <col min="100" max="100" width="13.44140625" style="25" customWidth="1"/>
    <col min="101" max="101" width="12.44140625" style="25" customWidth="1"/>
    <col min="102" max="102" width="9.44140625" style="25"/>
    <col min="103" max="103" width="9.44140625" style="25" bestFit="1" customWidth="1"/>
    <col min="104" max="104" width="10.5546875" style="25" customWidth="1"/>
    <col min="105" max="105" width="14.5546875" style="25" customWidth="1"/>
    <col min="106" max="107" width="12.5546875" style="25" customWidth="1"/>
    <col min="108" max="108" width="16.5546875" style="25" customWidth="1"/>
    <col min="109" max="109" width="14.44140625" style="25" customWidth="1"/>
    <col min="110" max="110" width="11.44140625" style="25" customWidth="1"/>
    <col min="111" max="111" width="9.44140625" style="25" bestFit="1" customWidth="1"/>
    <col min="112" max="112" width="15.5546875" style="25" customWidth="1"/>
    <col min="113" max="113" width="11.44140625" style="25" customWidth="1"/>
    <col min="114" max="114" width="19.44140625" style="25" customWidth="1"/>
    <col min="115" max="115" width="9.44140625" style="25" bestFit="1" customWidth="1"/>
    <col min="116" max="116" width="9.44140625" style="25"/>
    <col min="117" max="117" width="9.44140625" style="25" bestFit="1"/>
    <col min="118" max="118" width="14.5546875" style="25" customWidth="1"/>
    <col min="119" max="16384" width="9.44140625" style="13"/>
  </cols>
  <sheetData>
    <row r="1" spans="2:118" x14ac:dyDescent="0.25">
      <c r="B1" s="426" t="s">
        <v>639</v>
      </c>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c r="AC1" s="426"/>
      <c r="AD1" s="426"/>
      <c r="AE1" s="426"/>
      <c r="AF1" s="426"/>
      <c r="AG1" s="426"/>
      <c r="AH1" s="426"/>
      <c r="AI1" s="426"/>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594"/>
      <c r="BK1" s="1060"/>
      <c r="BL1" s="1060"/>
      <c r="BM1" s="1060"/>
      <c r="BN1" s="1060"/>
      <c r="BO1" s="1060"/>
      <c r="BP1" s="1060"/>
      <c r="BQ1" s="1060"/>
      <c r="BR1" s="1060"/>
      <c r="BS1" s="1060"/>
      <c r="BT1" s="1060"/>
      <c r="BU1" s="1060"/>
      <c r="BV1" s="1060"/>
      <c r="BW1" s="1060"/>
      <c r="BX1" s="1060"/>
      <c r="BY1" s="1060"/>
      <c r="BZ1" s="1060"/>
      <c r="CA1" s="1060"/>
      <c r="CB1" s="1060"/>
      <c r="CC1" s="1060"/>
      <c r="CD1" s="1060"/>
      <c r="CE1" s="1060"/>
      <c r="CF1" s="1060"/>
      <c r="CG1" s="1060"/>
      <c r="CH1" s="1060"/>
      <c r="CI1" s="1060"/>
      <c r="CJ1" s="1060"/>
      <c r="CK1" s="1060"/>
      <c r="CL1" s="1060"/>
      <c r="CM1" s="1060"/>
      <c r="CN1" s="1060"/>
      <c r="CO1" s="1060"/>
      <c r="CP1" s="1060"/>
      <c r="CQ1" s="1060"/>
      <c r="CR1" s="1060"/>
      <c r="CS1" s="1060"/>
      <c r="CT1" s="1060"/>
      <c r="CU1" s="1060"/>
      <c r="CV1" s="1060"/>
      <c r="CW1" s="1060"/>
      <c r="CX1" s="1060"/>
      <c r="CY1" s="1060"/>
      <c r="CZ1" s="1060"/>
      <c r="DA1" s="1060"/>
      <c r="DB1" s="1060"/>
      <c r="DC1" s="1060"/>
      <c r="DD1" s="1060"/>
      <c r="DE1" s="1060"/>
      <c r="DF1" s="1060"/>
      <c r="DG1" s="1060"/>
      <c r="DH1" s="1060"/>
      <c r="DI1" s="1060"/>
      <c r="DJ1" s="1060"/>
      <c r="DK1" s="1060"/>
      <c r="DL1" s="1060"/>
      <c r="DM1" s="1060"/>
      <c r="DN1" s="1061"/>
    </row>
    <row r="2" spans="2:118" x14ac:dyDescent="0.25">
      <c r="B2" s="103" t="s">
        <v>518</v>
      </c>
      <c r="C2" s="103"/>
      <c r="D2" s="685"/>
      <c r="E2" s="685"/>
      <c r="F2" s="685"/>
      <c r="G2" s="685"/>
      <c r="H2" s="685"/>
      <c r="I2" s="685"/>
      <c r="J2" s="685"/>
      <c r="K2" s="594"/>
      <c r="L2" s="594"/>
      <c r="M2" s="685"/>
      <c r="N2" s="685"/>
      <c r="O2" s="685"/>
      <c r="P2" s="685"/>
      <c r="Q2" s="685"/>
      <c r="R2" s="685"/>
      <c r="S2" s="685"/>
      <c r="T2" s="685"/>
      <c r="U2" s="685"/>
      <c r="V2" s="594"/>
      <c r="W2" s="685"/>
      <c r="X2" s="685"/>
      <c r="Y2" s="685"/>
      <c r="Z2" s="685"/>
      <c r="AA2" s="685"/>
      <c r="AB2" s="685"/>
      <c r="AC2" s="685"/>
      <c r="AD2" s="685"/>
      <c r="AE2" s="685"/>
      <c r="AF2" s="594"/>
      <c r="AG2" s="685"/>
      <c r="AH2" s="685"/>
      <c r="AI2" s="685"/>
      <c r="AJ2" s="685"/>
      <c r="AK2" s="685"/>
      <c r="AL2" s="685"/>
      <c r="AM2" s="685"/>
      <c r="AN2" s="685"/>
      <c r="AO2" s="685"/>
      <c r="AP2" s="594"/>
      <c r="AQ2" s="685"/>
      <c r="AR2" s="685"/>
      <c r="AS2" s="685"/>
      <c r="AT2" s="685"/>
      <c r="AU2" s="685"/>
      <c r="AV2" s="685"/>
      <c r="AW2" s="685"/>
      <c r="AX2" s="685"/>
      <c r="AY2" s="685"/>
      <c r="AZ2" s="685"/>
      <c r="BA2" s="685"/>
      <c r="BB2" s="685"/>
      <c r="BC2" s="685"/>
      <c r="BD2" s="594"/>
      <c r="BE2" s="685"/>
      <c r="BF2" s="734"/>
      <c r="BG2" s="594"/>
      <c r="BH2" s="685"/>
      <c r="BI2" s="734"/>
      <c r="BJ2" s="594"/>
      <c r="BK2" s="685"/>
      <c r="BL2" s="685"/>
      <c r="BM2" s="685"/>
      <c r="BN2" s="685"/>
      <c r="BO2" s="685"/>
      <c r="BP2" s="685"/>
      <c r="BQ2" s="685"/>
      <c r="BR2" s="685"/>
      <c r="BS2" s="685"/>
      <c r="BT2" s="594"/>
      <c r="BU2" s="685"/>
      <c r="BV2" s="685"/>
      <c r="BW2" s="685"/>
      <c r="BX2" s="685"/>
      <c r="BY2" s="685"/>
      <c r="BZ2" s="685"/>
      <c r="CA2" s="685"/>
      <c r="CB2" s="685"/>
      <c r="CC2" s="685"/>
      <c r="CD2" s="594"/>
      <c r="CE2" s="685"/>
      <c r="CF2" s="685"/>
      <c r="CG2" s="685"/>
      <c r="CH2" s="685"/>
      <c r="CI2" s="685"/>
      <c r="CJ2" s="685"/>
      <c r="CK2" s="685"/>
      <c r="CL2" s="685"/>
      <c r="CM2" s="685"/>
      <c r="CN2" s="594"/>
      <c r="CO2" s="685"/>
      <c r="CP2" s="685"/>
      <c r="CQ2" s="685"/>
      <c r="CR2" s="685"/>
      <c r="CS2" s="685"/>
      <c r="CT2" s="685"/>
      <c r="CU2" s="685"/>
      <c r="CV2" s="685"/>
      <c r="CW2" s="685"/>
      <c r="CX2" s="685"/>
      <c r="CY2" s="685"/>
      <c r="CZ2" s="685"/>
      <c r="DA2" s="685"/>
      <c r="DB2" s="685"/>
      <c r="DC2" s="685"/>
      <c r="DD2" s="685"/>
      <c r="DE2" s="685"/>
      <c r="DF2" s="685"/>
      <c r="DG2" s="685"/>
      <c r="DH2" s="685"/>
      <c r="DI2" s="685"/>
      <c r="DJ2" s="685"/>
      <c r="DK2" s="685"/>
      <c r="DL2" s="685"/>
      <c r="DM2" s="685"/>
      <c r="DN2" s="685"/>
    </row>
    <row r="3" spans="2:118" x14ac:dyDescent="0.25">
      <c r="B3" s="594" t="s">
        <v>253</v>
      </c>
      <c r="C3" s="594"/>
      <c r="D3" s="685"/>
      <c r="E3" s="685"/>
      <c r="F3" s="685"/>
      <c r="G3" s="685"/>
      <c r="H3" s="685"/>
      <c r="I3" s="685"/>
      <c r="J3" s="685"/>
      <c r="K3" s="594"/>
      <c r="L3" s="594"/>
      <c r="M3" s="685"/>
      <c r="N3" s="685"/>
      <c r="O3" s="685"/>
      <c r="P3" s="685"/>
      <c r="Q3" s="685"/>
      <c r="R3" s="685"/>
      <c r="S3" s="685"/>
      <c r="T3" s="685"/>
      <c r="U3" s="685"/>
      <c r="V3" s="594"/>
      <c r="W3" s="685"/>
      <c r="X3" s="685"/>
      <c r="Y3" s="685"/>
      <c r="Z3" s="685"/>
      <c r="AA3" s="685"/>
      <c r="AB3" s="685"/>
      <c r="AC3" s="685"/>
      <c r="AD3" s="685"/>
      <c r="AE3" s="685"/>
      <c r="AF3" s="594"/>
      <c r="AG3" s="685"/>
      <c r="AH3" s="685"/>
      <c r="AI3" s="685"/>
      <c r="AJ3" s="685"/>
      <c r="AK3" s="685"/>
      <c r="AL3" s="685"/>
      <c r="AM3" s="685"/>
      <c r="AN3" s="685"/>
      <c r="AO3" s="685"/>
      <c r="AP3" s="594"/>
      <c r="AQ3" s="685"/>
      <c r="AR3" s="685"/>
      <c r="AS3" s="685"/>
      <c r="AT3" s="685"/>
      <c r="AU3" s="685"/>
      <c r="AV3" s="685"/>
      <c r="AW3" s="685"/>
      <c r="AX3" s="685"/>
      <c r="AY3" s="685"/>
      <c r="AZ3" s="685"/>
      <c r="BA3" s="685"/>
      <c r="BB3" s="685"/>
      <c r="BC3" s="685"/>
      <c r="BD3" s="594"/>
      <c r="BE3" s="685"/>
      <c r="BF3" s="734"/>
      <c r="BG3" s="594"/>
      <c r="BH3" s="685"/>
      <c r="BI3" s="734"/>
      <c r="BJ3" s="594"/>
      <c r="BK3" s="685"/>
      <c r="BL3" s="685"/>
      <c r="BM3" s="685"/>
      <c r="BN3" s="685"/>
      <c r="BO3" s="685"/>
      <c r="BP3" s="685"/>
      <c r="BQ3" s="685"/>
      <c r="BR3" s="685"/>
      <c r="BS3" s="685"/>
      <c r="BT3" s="594"/>
      <c r="BU3" s="685"/>
      <c r="BV3" s="685"/>
      <c r="BW3" s="685"/>
      <c r="BX3" s="685"/>
      <c r="BY3" s="685"/>
      <c r="BZ3" s="685"/>
      <c r="CA3" s="685"/>
      <c r="CB3" s="685"/>
      <c r="CC3" s="685"/>
      <c r="CD3" s="594"/>
      <c r="CE3" s="685"/>
      <c r="CF3" s="685"/>
      <c r="CG3" s="685"/>
      <c r="CH3" s="685"/>
      <c r="CI3" s="685"/>
      <c r="CJ3" s="685"/>
      <c r="CK3" s="685"/>
      <c r="CL3" s="685"/>
      <c r="CM3" s="685"/>
      <c r="CN3" s="594"/>
      <c r="CO3" s="685"/>
      <c r="CP3" s="685"/>
      <c r="CQ3" s="685"/>
      <c r="CR3" s="685"/>
      <c r="CS3" s="685"/>
      <c r="CT3" s="685"/>
      <c r="CU3" s="685"/>
      <c r="CV3" s="685"/>
      <c r="CW3" s="685"/>
      <c r="CX3" s="685"/>
      <c r="CY3" s="685"/>
      <c r="CZ3" s="685"/>
      <c r="DA3" s="685"/>
      <c r="DB3" s="685"/>
      <c r="DC3" s="685"/>
      <c r="DD3" s="685"/>
      <c r="DE3" s="685"/>
      <c r="DF3" s="685"/>
      <c r="DG3" s="685"/>
      <c r="DH3" s="685"/>
      <c r="DI3" s="685"/>
      <c r="DJ3" s="685"/>
      <c r="DK3" s="685"/>
      <c r="DL3" s="685"/>
      <c r="DM3" s="685"/>
      <c r="DN3" s="685"/>
    </row>
    <row r="4" spans="2:118" x14ac:dyDescent="0.25">
      <c r="B4" s="594" t="s">
        <v>530</v>
      </c>
      <c r="C4" s="594"/>
      <c r="D4" s="685"/>
      <c r="E4" s="685"/>
      <c r="F4" s="685"/>
      <c r="G4" s="685"/>
      <c r="H4" s="685"/>
      <c r="I4" s="685"/>
      <c r="J4" s="685"/>
      <c r="K4" s="594"/>
      <c r="L4" s="594"/>
      <c r="M4" s="685"/>
      <c r="N4" s="685"/>
      <c r="O4" s="685"/>
      <c r="P4" s="685"/>
      <c r="Q4" s="685"/>
      <c r="R4" s="685"/>
      <c r="S4" s="685"/>
      <c r="T4" s="685"/>
      <c r="U4" s="685"/>
      <c r="V4" s="594"/>
      <c r="W4" s="685"/>
      <c r="X4" s="685"/>
      <c r="Y4" s="685"/>
      <c r="Z4" s="685"/>
      <c r="AA4" s="685"/>
      <c r="AB4" s="685"/>
      <c r="AC4" s="685"/>
      <c r="AD4" s="685"/>
      <c r="AE4" s="685"/>
      <c r="AF4" s="594"/>
      <c r="AG4" s="685"/>
      <c r="AH4" s="685"/>
      <c r="AI4" s="685"/>
      <c r="AJ4" s="685"/>
      <c r="AK4" s="685"/>
      <c r="AL4" s="685"/>
      <c r="AM4" s="685"/>
      <c r="AN4" s="685"/>
      <c r="AO4" s="685"/>
      <c r="AP4" s="594"/>
      <c r="AQ4" s="685"/>
      <c r="AR4" s="685"/>
      <c r="AS4" s="685"/>
      <c r="AT4" s="685"/>
      <c r="AU4" s="685"/>
      <c r="AV4" s="685"/>
      <c r="AW4" s="685"/>
      <c r="AX4" s="685"/>
      <c r="AY4" s="685"/>
      <c r="AZ4" s="685"/>
      <c r="BA4" s="685"/>
      <c r="BB4" s="685"/>
      <c r="BC4" s="685"/>
      <c r="BD4" s="594"/>
      <c r="BE4" s="685"/>
      <c r="BF4" s="734"/>
      <c r="BG4" s="594"/>
      <c r="BH4" s="685"/>
      <c r="BI4" s="734"/>
      <c r="BJ4" s="594"/>
      <c r="BK4" s="685"/>
      <c r="BL4" s="685"/>
      <c r="BM4" s="685"/>
      <c r="BN4" s="685"/>
      <c r="BO4" s="685"/>
      <c r="BP4" s="685"/>
      <c r="BQ4" s="685"/>
      <c r="BR4" s="685"/>
      <c r="BS4" s="685"/>
      <c r="BT4" s="594"/>
      <c r="BU4" s="685"/>
      <c r="BV4" s="685"/>
      <c r="BW4" s="685"/>
      <c r="BX4" s="685"/>
      <c r="BY4" s="685"/>
      <c r="BZ4" s="685"/>
      <c r="CA4" s="685"/>
      <c r="CB4" s="685"/>
      <c r="CC4" s="685"/>
      <c r="CD4" s="594"/>
      <c r="CE4" s="685"/>
      <c r="CF4" s="685"/>
      <c r="CG4" s="685"/>
      <c r="CH4" s="685"/>
      <c r="CI4" s="685"/>
      <c r="CJ4" s="685"/>
      <c r="CK4" s="685"/>
      <c r="CL4" s="685"/>
      <c r="CM4" s="685"/>
      <c r="CN4" s="594"/>
      <c r="CO4" s="685"/>
      <c r="CP4" s="685"/>
      <c r="CQ4" s="685"/>
      <c r="CR4" s="685"/>
      <c r="CS4" s="685"/>
      <c r="CT4" s="685"/>
      <c r="CU4" s="685"/>
      <c r="CV4" s="685"/>
      <c r="CW4" s="685"/>
      <c r="CX4" s="685"/>
      <c r="CY4" s="685"/>
      <c r="CZ4" s="685"/>
      <c r="DA4" s="685"/>
      <c r="DB4" s="685"/>
      <c r="DC4" s="685"/>
      <c r="DD4" s="685"/>
      <c r="DE4" s="685"/>
      <c r="DF4" s="685"/>
      <c r="DG4" s="685"/>
      <c r="DH4" s="685"/>
      <c r="DI4" s="685"/>
      <c r="DJ4" s="685"/>
      <c r="DK4" s="685"/>
      <c r="DL4" s="685"/>
      <c r="DM4" s="685"/>
      <c r="DN4" s="685"/>
    </row>
    <row r="5" spans="2:118" x14ac:dyDescent="0.25">
      <c r="B5" s="35" t="s">
        <v>640</v>
      </c>
      <c r="C5" s="35"/>
      <c r="D5" s="594"/>
      <c r="E5" s="594"/>
      <c r="F5" s="594"/>
      <c r="G5" s="594"/>
      <c r="H5" s="594"/>
      <c r="I5" s="594"/>
      <c r="J5" s="594"/>
      <c r="K5" s="594"/>
      <c r="L5" s="594"/>
      <c r="M5" s="594"/>
      <c r="N5" s="594"/>
      <c r="O5" s="594"/>
      <c r="P5" s="594"/>
      <c r="Q5" s="594"/>
      <c r="R5" s="594"/>
      <c r="S5" s="594"/>
      <c r="T5" s="594"/>
      <c r="U5" s="594"/>
      <c r="V5" s="594"/>
      <c r="W5" s="594"/>
      <c r="X5" s="594"/>
      <c r="Y5" s="594"/>
      <c r="Z5" s="594"/>
      <c r="AA5" s="594"/>
      <c r="AB5" s="594"/>
      <c r="AC5" s="594"/>
      <c r="AD5" s="594"/>
      <c r="AE5" s="594"/>
      <c r="AF5" s="594"/>
      <c r="AG5" s="594"/>
      <c r="AH5" s="594"/>
      <c r="AI5" s="594"/>
      <c r="AJ5" s="594"/>
      <c r="AK5" s="594"/>
      <c r="AL5" s="594"/>
      <c r="AM5" s="594"/>
      <c r="AN5" s="594"/>
      <c r="AO5" s="594"/>
      <c r="AP5" s="594"/>
      <c r="AQ5" s="594"/>
      <c r="AR5" s="594"/>
      <c r="AS5" s="594"/>
      <c r="AT5" s="594"/>
      <c r="AU5" s="594"/>
      <c r="AV5" s="594"/>
      <c r="AW5" s="594"/>
      <c r="AX5" s="594"/>
      <c r="AY5" s="594"/>
      <c r="AZ5" s="594"/>
      <c r="BA5" s="594"/>
      <c r="BB5" s="594"/>
      <c r="BC5" s="594"/>
      <c r="BD5" s="594"/>
      <c r="BE5" s="594"/>
      <c r="BF5" s="594"/>
      <c r="BG5" s="594"/>
      <c r="BH5" s="594"/>
      <c r="BI5" s="594"/>
      <c r="BJ5" s="594"/>
      <c r="BK5" s="594"/>
      <c r="BL5" s="594"/>
      <c r="BM5" s="594"/>
      <c r="BN5" s="594"/>
      <c r="BO5" s="594"/>
      <c r="BP5" s="594"/>
      <c r="BQ5" s="594"/>
      <c r="BR5" s="594"/>
      <c r="BS5" s="594"/>
      <c r="BT5" s="594"/>
      <c r="BU5" s="594"/>
      <c r="BV5" s="594"/>
      <c r="BW5" s="594"/>
      <c r="BX5" s="594"/>
      <c r="BY5" s="594"/>
      <c r="BZ5" s="594"/>
      <c r="CA5" s="594"/>
      <c r="CB5" s="594"/>
      <c r="CC5" s="594"/>
      <c r="CD5" s="594"/>
      <c r="CE5" s="594"/>
      <c r="CF5" s="594"/>
      <c r="CG5" s="594"/>
      <c r="CH5" s="594"/>
      <c r="CI5" s="594"/>
      <c r="CJ5" s="594"/>
      <c r="CK5" s="594"/>
      <c r="CL5" s="594"/>
      <c r="CM5" s="594"/>
      <c r="CN5" s="594"/>
      <c r="CO5" s="594"/>
      <c r="CP5" s="594"/>
      <c r="CQ5" s="594"/>
      <c r="CR5" s="594"/>
      <c r="CS5" s="594"/>
      <c r="CT5" s="594"/>
      <c r="CU5" s="594"/>
      <c r="CV5" s="594"/>
      <c r="CW5" s="594"/>
      <c r="CX5" s="594"/>
      <c r="CY5" s="594"/>
      <c r="CZ5" s="594"/>
      <c r="DA5" s="594"/>
      <c r="DB5" s="594"/>
      <c r="DC5" s="594"/>
      <c r="DD5" s="594"/>
      <c r="DE5" s="594"/>
      <c r="DF5" s="594"/>
      <c r="DG5" s="594"/>
      <c r="DH5" s="594"/>
      <c r="DI5" s="594"/>
      <c r="DJ5" s="594"/>
      <c r="DK5" s="594"/>
      <c r="DL5" s="594"/>
      <c r="DM5" s="594"/>
      <c r="DN5" s="594"/>
    </row>
    <row r="6" spans="2:118" x14ac:dyDescent="0.25">
      <c r="B6" s="35" t="s">
        <v>641</v>
      </c>
      <c r="C6" s="35"/>
      <c r="D6" s="594"/>
      <c r="E6" s="594"/>
      <c r="F6" s="594"/>
      <c r="G6" s="594"/>
      <c r="H6" s="594"/>
      <c r="I6" s="594"/>
      <c r="J6" s="594"/>
      <c r="K6" s="594"/>
      <c r="L6" s="594"/>
      <c r="M6" s="594"/>
      <c r="N6" s="594"/>
      <c r="O6" s="594"/>
      <c r="P6" s="594"/>
      <c r="Q6" s="594"/>
      <c r="R6" s="594"/>
      <c r="S6" s="594"/>
      <c r="T6" s="594"/>
      <c r="U6" s="594"/>
      <c r="V6" s="594"/>
      <c r="W6" s="594"/>
      <c r="X6" s="594"/>
      <c r="Y6" s="594"/>
      <c r="Z6" s="594"/>
      <c r="AA6" s="594"/>
      <c r="AB6" s="594"/>
      <c r="AC6" s="594"/>
      <c r="AD6" s="594"/>
      <c r="AE6" s="594"/>
      <c r="AF6" s="594"/>
      <c r="AG6" s="594"/>
      <c r="AH6" s="594"/>
      <c r="AI6" s="594"/>
      <c r="AJ6" s="594"/>
      <c r="AK6" s="594"/>
      <c r="AL6" s="594"/>
      <c r="AM6" s="594"/>
      <c r="AN6" s="594"/>
      <c r="AO6" s="594"/>
      <c r="AP6" s="594"/>
      <c r="AQ6" s="594"/>
      <c r="AR6" s="594"/>
      <c r="AS6" s="594"/>
      <c r="AT6" s="594"/>
      <c r="AU6" s="594"/>
      <c r="AV6" s="594"/>
      <c r="AW6" s="594"/>
      <c r="AX6" s="594"/>
      <c r="AY6" s="594"/>
      <c r="AZ6" s="594"/>
      <c r="BA6" s="594"/>
      <c r="BB6" s="594"/>
      <c r="BC6" s="594"/>
      <c r="BD6" s="594"/>
      <c r="BE6" s="594"/>
      <c r="BF6" s="594"/>
      <c r="BG6" s="594"/>
      <c r="BH6" s="594"/>
      <c r="BI6" s="594"/>
      <c r="BJ6" s="594"/>
      <c r="BK6" s="594"/>
      <c r="BL6" s="594"/>
      <c r="BM6" s="594"/>
      <c r="BN6" s="594"/>
      <c r="BO6" s="594"/>
      <c r="BP6" s="594"/>
      <c r="BQ6" s="594"/>
      <c r="BR6" s="594"/>
      <c r="BS6" s="594"/>
      <c r="BT6" s="594"/>
      <c r="BU6" s="594"/>
      <c r="BV6" s="594"/>
      <c r="BW6" s="594"/>
      <c r="BX6" s="594"/>
      <c r="BY6" s="594"/>
      <c r="BZ6" s="594"/>
      <c r="CA6" s="594"/>
      <c r="CB6" s="594"/>
      <c r="CC6" s="594"/>
      <c r="CD6" s="594"/>
      <c r="CE6" s="594"/>
      <c r="CF6" s="594"/>
      <c r="CG6" s="594"/>
      <c r="CH6" s="594"/>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row>
    <row r="7" spans="2:118" x14ac:dyDescent="0.25">
      <c r="B7" s="35" t="s">
        <v>642</v>
      </c>
      <c r="C7" s="35"/>
      <c r="D7" s="594"/>
      <c r="E7" s="594"/>
      <c r="F7" s="594"/>
      <c r="G7" s="594"/>
      <c r="H7" s="594"/>
      <c r="I7" s="594"/>
      <c r="J7" s="594"/>
      <c r="K7" s="594"/>
      <c r="L7" s="594"/>
      <c r="M7" s="594"/>
      <c r="N7" s="594"/>
      <c r="O7" s="594"/>
      <c r="P7" s="594"/>
      <c r="Q7" s="594"/>
      <c r="R7" s="594"/>
      <c r="S7" s="594"/>
      <c r="T7" s="594"/>
      <c r="U7" s="594"/>
      <c r="V7" s="594"/>
      <c r="W7" s="594"/>
      <c r="X7" s="594"/>
      <c r="Y7" s="594"/>
      <c r="Z7" s="594"/>
      <c r="AA7" s="594"/>
      <c r="AB7" s="594"/>
      <c r="AC7" s="594"/>
      <c r="AD7" s="594"/>
      <c r="AE7" s="594"/>
      <c r="AF7" s="594"/>
      <c r="AG7" s="594"/>
      <c r="AH7" s="594"/>
      <c r="AI7" s="594"/>
      <c r="AJ7" s="594"/>
      <c r="AK7" s="594"/>
      <c r="AL7" s="594"/>
      <c r="AM7" s="594"/>
      <c r="AN7" s="594"/>
      <c r="AO7" s="594"/>
      <c r="AP7" s="594"/>
      <c r="AQ7" s="594"/>
      <c r="AR7" s="594"/>
      <c r="AS7" s="594"/>
      <c r="AT7" s="594"/>
      <c r="AU7" s="594"/>
      <c r="AV7" s="594"/>
      <c r="AW7" s="594"/>
      <c r="AX7" s="594"/>
      <c r="AY7" s="594"/>
      <c r="AZ7" s="594"/>
      <c r="BA7" s="594"/>
      <c r="BB7" s="594"/>
      <c r="BC7" s="594"/>
      <c r="BD7" s="594"/>
      <c r="BE7" s="594"/>
      <c r="BF7" s="594"/>
      <c r="BG7" s="594"/>
      <c r="BH7" s="594"/>
      <c r="BI7" s="594"/>
      <c r="BJ7" s="594"/>
      <c r="BK7" s="594"/>
      <c r="BL7" s="594"/>
      <c r="BM7" s="594"/>
      <c r="BN7" s="594"/>
      <c r="BO7" s="594"/>
      <c r="BP7" s="594"/>
      <c r="BQ7" s="594"/>
      <c r="BR7" s="594"/>
      <c r="BS7" s="594"/>
      <c r="BT7" s="594"/>
      <c r="BU7" s="594"/>
      <c r="BV7" s="594"/>
      <c r="BW7" s="594"/>
      <c r="BX7" s="594"/>
      <c r="BY7" s="594"/>
      <c r="BZ7" s="594"/>
      <c r="CA7" s="594"/>
      <c r="CB7" s="594"/>
      <c r="CC7" s="594"/>
      <c r="CD7" s="594"/>
      <c r="CE7" s="594"/>
      <c r="CF7" s="594"/>
      <c r="CG7" s="594"/>
      <c r="CH7" s="594"/>
      <c r="CI7" s="594"/>
      <c r="CJ7" s="594"/>
      <c r="CK7" s="594"/>
      <c r="CL7" s="594"/>
      <c r="CM7" s="594"/>
      <c r="CN7" s="594"/>
      <c r="CO7" s="594"/>
      <c r="CP7" s="594"/>
      <c r="CQ7" s="594"/>
      <c r="CR7" s="594"/>
      <c r="CS7" s="594"/>
      <c r="CT7" s="594"/>
      <c r="CU7" s="594"/>
      <c r="CV7" s="594"/>
      <c r="CW7" s="594"/>
      <c r="CX7" s="594"/>
      <c r="CY7" s="594"/>
      <c r="CZ7" s="594"/>
      <c r="DA7" s="594"/>
      <c r="DB7" s="594"/>
      <c r="DC7" s="594"/>
      <c r="DD7" s="594"/>
      <c r="DE7" s="594"/>
      <c r="DF7" s="594"/>
      <c r="DG7" s="594"/>
      <c r="DH7" s="594"/>
      <c r="DI7" s="594"/>
      <c r="DJ7" s="594"/>
      <c r="DK7" s="594"/>
      <c r="DL7" s="594"/>
      <c r="DM7" s="594"/>
      <c r="DN7" s="594"/>
    </row>
    <row r="8" spans="2:118" x14ac:dyDescent="0.25">
      <c r="B8" s="35" t="s">
        <v>643</v>
      </c>
      <c r="C8" s="35"/>
      <c r="D8" s="594"/>
      <c r="E8" s="594"/>
      <c r="F8" s="594"/>
      <c r="G8" s="594"/>
      <c r="H8" s="594"/>
      <c r="I8" s="594"/>
      <c r="J8" s="594"/>
      <c r="K8" s="594"/>
      <c r="L8" s="594"/>
      <c r="M8" s="594"/>
      <c r="N8" s="594"/>
      <c r="O8" s="594"/>
      <c r="P8" s="594"/>
      <c r="Q8" s="594"/>
      <c r="R8" s="594"/>
      <c r="S8" s="594"/>
      <c r="T8" s="594"/>
      <c r="U8" s="594"/>
      <c r="V8" s="594"/>
      <c r="W8" s="594"/>
      <c r="X8" s="594"/>
      <c r="Y8" s="594"/>
      <c r="Z8" s="594"/>
      <c r="AA8" s="594"/>
      <c r="AB8" s="594"/>
      <c r="AC8" s="594"/>
      <c r="AD8" s="594"/>
      <c r="AE8" s="594"/>
      <c r="AF8" s="594"/>
      <c r="AG8" s="594"/>
      <c r="AH8" s="594"/>
      <c r="AI8" s="594"/>
      <c r="AJ8" s="594"/>
      <c r="AK8" s="594"/>
      <c r="AL8" s="594"/>
      <c r="AM8" s="594"/>
      <c r="AN8" s="594"/>
      <c r="AO8" s="594"/>
      <c r="AP8" s="594"/>
      <c r="AQ8" s="594"/>
      <c r="AR8" s="594"/>
      <c r="AS8" s="594"/>
      <c r="AT8" s="594"/>
      <c r="AU8" s="594"/>
      <c r="AV8" s="594"/>
      <c r="AW8" s="594"/>
      <c r="AX8" s="594"/>
      <c r="AY8" s="594"/>
      <c r="AZ8" s="594"/>
      <c r="BA8" s="594"/>
      <c r="BB8" s="594"/>
      <c r="BC8" s="594"/>
      <c r="BD8" s="594"/>
      <c r="BE8" s="594"/>
      <c r="BF8" s="594"/>
      <c r="BG8" s="594"/>
      <c r="BH8" s="594"/>
      <c r="BI8" s="594"/>
      <c r="BJ8" s="594"/>
      <c r="BK8" s="594"/>
      <c r="BL8" s="594"/>
      <c r="BM8" s="594"/>
      <c r="BN8" s="594"/>
      <c r="BO8" s="594"/>
      <c r="BP8" s="594"/>
      <c r="BQ8" s="594"/>
      <c r="BR8" s="594"/>
      <c r="BS8" s="594"/>
      <c r="BT8" s="594"/>
      <c r="BU8" s="594"/>
      <c r="BV8" s="594"/>
      <c r="BW8" s="594"/>
      <c r="BX8" s="594"/>
      <c r="BY8" s="594"/>
      <c r="BZ8" s="594"/>
      <c r="CA8" s="594"/>
      <c r="CB8" s="594"/>
      <c r="CC8" s="594"/>
      <c r="CD8" s="594"/>
      <c r="CE8" s="594"/>
      <c r="CF8" s="594"/>
      <c r="CG8" s="594"/>
      <c r="CH8" s="594"/>
      <c r="CI8" s="594"/>
      <c r="CJ8" s="594"/>
      <c r="CK8" s="594"/>
      <c r="CL8" s="594"/>
      <c r="CM8" s="594"/>
      <c r="CN8" s="594"/>
      <c r="CO8" s="594"/>
      <c r="CP8" s="594"/>
      <c r="CQ8" s="594"/>
      <c r="CR8" s="594"/>
      <c r="CS8" s="594"/>
      <c r="CT8" s="594"/>
      <c r="CU8" s="594"/>
      <c r="CV8" s="594"/>
      <c r="CW8" s="594"/>
      <c r="CX8" s="594"/>
      <c r="CY8" s="594"/>
      <c r="CZ8" s="594"/>
      <c r="DA8" s="594"/>
      <c r="DB8" s="594"/>
      <c r="DC8" s="594"/>
      <c r="DD8" s="594"/>
      <c r="DE8" s="594"/>
      <c r="DF8" s="594"/>
      <c r="DG8" s="594"/>
      <c r="DH8" s="594"/>
      <c r="DI8" s="594"/>
      <c r="DJ8" s="594"/>
      <c r="DK8" s="594"/>
      <c r="DL8" s="594"/>
      <c r="DM8" s="594"/>
      <c r="DN8" s="594"/>
    </row>
    <row r="9" spans="2:118" x14ac:dyDescent="0.25">
      <c r="B9" s="35" t="s">
        <v>644</v>
      </c>
      <c r="C9" s="35"/>
      <c r="D9" s="594"/>
      <c r="E9" s="594"/>
      <c r="F9" s="594"/>
      <c r="G9" s="594"/>
      <c r="H9" s="594"/>
      <c r="I9" s="594"/>
      <c r="J9" s="594"/>
      <c r="K9" s="594"/>
      <c r="L9" s="594"/>
      <c r="M9" s="594"/>
      <c r="N9" s="594"/>
      <c r="O9" s="594"/>
      <c r="P9" s="594"/>
      <c r="Q9" s="594"/>
      <c r="R9" s="594"/>
      <c r="S9" s="594"/>
      <c r="T9" s="594"/>
      <c r="U9" s="594"/>
      <c r="V9" s="594"/>
      <c r="W9" s="594"/>
      <c r="X9" s="594"/>
      <c r="Y9" s="594"/>
      <c r="Z9" s="594"/>
      <c r="AA9" s="594"/>
      <c r="AB9" s="594"/>
      <c r="AC9" s="594"/>
      <c r="AD9" s="594"/>
      <c r="AE9" s="594"/>
      <c r="AF9" s="594"/>
      <c r="AG9" s="594"/>
      <c r="AH9" s="594"/>
      <c r="AI9" s="594"/>
      <c r="AJ9" s="594"/>
      <c r="AK9" s="594"/>
      <c r="AL9" s="594"/>
      <c r="AM9" s="594"/>
      <c r="AN9" s="594"/>
      <c r="AO9" s="594"/>
      <c r="AP9" s="594"/>
      <c r="AQ9" s="594"/>
      <c r="AR9" s="594"/>
      <c r="AS9" s="594"/>
      <c r="AT9" s="594"/>
      <c r="AU9" s="594"/>
      <c r="AV9" s="594"/>
      <c r="AW9" s="594"/>
      <c r="AX9" s="594"/>
      <c r="AY9" s="594"/>
      <c r="AZ9" s="594"/>
      <c r="BA9" s="594"/>
      <c r="BB9" s="594"/>
      <c r="BC9" s="594"/>
      <c r="BD9" s="594"/>
      <c r="BE9" s="594"/>
      <c r="BF9" s="594"/>
      <c r="BG9" s="594"/>
      <c r="BH9" s="594"/>
      <c r="BI9" s="594"/>
      <c r="BJ9" s="594"/>
      <c r="BK9" s="594"/>
      <c r="BL9" s="594"/>
      <c r="BM9" s="594"/>
      <c r="BN9" s="594"/>
      <c r="BO9" s="594"/>
      <c r="BP9" s="594"/>
      <c r="BQ9" s="594"/>
      <c r="BR9" s="594"/>
      <c r="BS9" s="594"/>
      <c r="BT9" s="594"/>
      <c r="BU9" s="594"/>
      <c r="BV9" s="594"/>
      <c r="BW9" s="594"/>
      <c r="BX9" s="594"/>
      <c r="BY9" s="594"/>
      <c r="BZ9" s="594"/>
      <c r="CA9" s="594"/>
      <c r="CB9" s="594"/>
      <c r="CC9" s="594"/>
      <c r="CD9" s="594"/>
      <c r="CE9" s="594"/>
      <c r="CF9" s="594"/>
      <c r="CG9" s="594"/>
      <c r="CH9" s="594"/>
      <c r="CI9" s="594"/>
      <c r="CJ9" s="594"/>
      <c r="CK9" s="594"/>
      <c r="CL9" s="594"/>
      <c r="CM9" s="594"/>
      <c r="CN9" s="594"/>
      <c r="CO9" s="594"/>
      <c r="CP9" s="594"/>
      <c r="CQ9" s="594"/>
      <c r="CR9" s="594"/>
      <c r="CS9" s="594"/>
      <c r="CT9" s="594"/>
      <c r="CU9" s="594"/>
      <c r="CV9" s="594"/>
      <c r="CW9" s="594"/>
      <c r="CX9" s="594"/>
      <c r="CY9" s="594"/>
      <c r="CZ9" s="594"/>
      <c r="DA9" s="594"/>
      <c r="DB9" s="594"/>
      <c r="DC9" s="594"/>
      <c r="DD9" s="594"/>
      <c r="DE9" s="594"/>
      <c r="DF9" s="594"/>
      <c r="DG9" s="594"/>
      <c r="DH9" s="594"/>
      <c r="DI9" s="594"/>
      <c r="DJ9" s="594"/>
      <c r="DK9" s="594"/>
      <c r="DL9" s="594"/>
      <c r="DM9" s="594"/>
      <c r="DN9" s="594"/>
    </row>
    <row r="10" spans="2:118" x14ac:dyDescent="0.25">
      <c r="B10" s="35" t="s">
        <v>645</v>
      </c>
      <c r="C10" s="35"/>
      <c r="D10" s="594"/>
      <c r="E10" s="594"/>
      <c r="F10" s="594"/>
      <c r="G10" s="594"/>
      <c r="H10" s="594"/>
      <c r="I10" s="594"/>
      <c r="J10" s="594"/>
      <c r="K10" s="594"/>
      <c r="L10" s="594"/>
      <c r="M10" s="594"/>
      <c r="N10" s="594"/>
      <c r="O10" s="594"/>
      <c r="P10" s="594"/>
      <c r="Q10" s="594"/>
      <c r="R10" s="594"/>
      <c r="S10" s="594"/>
      <c r="T10" s="594"/>
      <c r="U10" s="594"/>
      <c r="V10" s="594"/>
      <c r="W10" s="594"/>
      <c r="X10" s="594"/>
      <c r="Y10" s="594"/>
      <c r="Z10" s="594"/>
      <c r="AA10" s="594"/>
      <c r="AB10" s="594"/>
      <c r="AC10" s="594"/>
      <c r="AD10" s="594"/>
      <c r="AE10" s="594"/>
      <c r="AF10" s="594"/>
      <c r="AG10" s="594"/>
      <c r="AH10" s="594"/>
      <c r="AI10" s="594"/>
      <c r="AJ10" s="594"/>
      <c r="AK10" s="594"/>
      <c r="AL10" s="594"/>
      <c r="AM10" s="594"/>
      <c r="AN10" s="594"/>
      <c r="AO10" s="594"/>
      <c r="AP10" s="594"/>
      <c r="AQ10" s="594"/>
      <c r="AR10" s="594"/>
      <c r="AS10" s="594"/>
      <c r="AT10" s="594"/>
      <c r="AU10" s="594"/>
      <c r="AV10" s="594"/>
      <c r="AW10" s="594"/>
      <c r="AX10" s="594"/>
      <c r="AY10" s="594"/>
      <c r="AZ10" s="594"/>
      <c r="BA10" s="594"/>
      <c r="BB10" s="594"/>
      <c r="BC10" s="594"/>
      <c r="BD10" s="594"/>
      <c r="BE10" s="594"/>
      <c r="BF10" s="594"/>
      <c r="BG10" s="594"/>
      <c r="BH10" s="594"/>
      <c r="BI10" s="594"/>
      <c r="BJ10" s="594"/>
      <c r="BK10" s="594"/>
      <c r="BL10" s="594"/>
      <c r="BM10" s="594"/>
      <c r="BN10" s="594"/>
      <c r="BO10" s="1062" t="s">
        <v>646</v>
      </c>
      <c r="BP10" s="1062"/>
      <c r="BQ10" s="1062"/>
      <c r="BR10" s="1062"/>
      <c r="BS10" s="1062"/>
      <c r="BT10" s="594"/>
      <c r="BU10" s="594"/>
      <c r="BV10" s="594"/>
      <c r="BW10" s="594"/>
      <c r="BX10" s="594"/>
      <c r="BY10" s="1062" t="s">
        <v>646</v>
      </c>
      <c r="BZ10" s="1062"/>
      <c r="CA10" s="1062"/>
      <c r="CB10" s="1062"/>
      <c r="CC10" s="1062"/>
      <c r="CD10" s="594"/>
      <c r="CE10" s="594"/>
      <c r="CF10" s="594"/>
      <c r="CG10" s="594"/>
      <c r="CH10" s="594"/>
      <c r="CI10" s="1062" t="s">
        <v>646</v>
      </c>
      <c r="CJ10" s="1062"/>
      <c r="CK10" s="1062"/>
      <c r="CL10" s="1062"/>
      <c r="CM10" s="1062"/>
      <c r="CN10" s="594"/>
      <c r="CO10" s="594"/>
      <c r="CP10" s="594"/>
      <c r="CQ10" s="594"/>
      <c r="CR10" s="594"/>
      <c r="CS10" s="1062" t="s">
        <v>646</v>
      </c>
      <c r="CT10" s="1062"/>
      <c r="CU10" s="1062"/>
      <c r="CV10" s="1062"/>
      <c r="CW10" s="1062"/>
      <c r="CX10" s="594"/>
      <c r="CY10" s="594"/>
      <c r="CZ10" s="594"/>
      <c r="DA10" s="594"/>
      <c r="DB10" s="594"/>
      <c r="DC10" s="594"/>
      <c r="DD10" s="594"/>
      <c r="DE10" s="594"/>
      <c r="DF10" s="594"/>
      <c r="DG10" s="1062" t="s">
        <v>646</v>
      </c>
      <c r="DH10" s="1062"/>
      <c r="DI10" s="1062"/>
      <c r="DJ10" s="1062"/>
      <c r="DK10" s="1062"/>
      <c r="DL10" s="594"/>
      <c r="DM10" s="594"/>
      <c r="DN10" s="594"/>
    </row>
    <row r="11" spans="2:118" x14ac:dyDescent="0.25">
      <c r="B11" s="35"/>
      <c r="C11" s="35"/>
      <c r="D11" s="35"/>
      <c r="E11" s="35"/>
      <c r="F11" s="35"/>
      <c r="G11" s="594"/>
      <c r="H11" s="594"/>
      <c r="I11" s="594"/>
      <c r="J11" s="594"/>
      <c r="K11" s="594"/>
      <c r="L11" s="594"/>
      <c r="M11" s="594"/>
      <c r="N11" s="594"/>
      <c r="O11" s="594"/>
      <c r="P11" s="594"/>
      <c r="Q11" s="594"/>
      <c r="R11" s="594"/>
      <c r="S11" s="594"/>
      <c r="T11" s="594"/>
      <c r="U11" s="594"/>
      <c r="V11" s="594"/>
      <c r="W11" s="594"/>
      <c r="X11" s="594"/>
      <c r="Y11" s="594"/>
      <c r="Z11" s="594"/>
      <c r="AA11" s="594"/>
      <c r="AB11" s="594"/>
      <c r="AC11" s="594"/>
      <c r="AD11" s="594"/>
      <c r="AE11" s="594"/>
      <c r="AF11" s="594"/>
      <c r="AG11" s="594"/>
      <c r="AH11" s="594"/>
      <c r="AI11" s="594"/>
      <c r="AJ11" s="594"/>
      <c r="AK11" s="594"/>
      <c r="AL11" s="594"/>
      <c r="AM11" s="594"/>
      <c r="AN11" s="594"/>
      <c r="AO11" s="594"/>
      <c r="AP11" s="594"/>
      <c r="AQ11" s="594"/>
      <c r="AR11" s="594"/>
      <c r="AS11" s="594"/>
      <c r="AT11" s="594"/>
      <c r="AU11" s="594"/>
      <c r="AV11" s="594"/>
      <c r="AW11" s="594"/>
      <c r="AX11" s="594"/>
      <c r="AY11" s="594"/>
      <c r="AZ11" s="594"/>
      <c r="BA11" s="594"/>
      <c r="BB11" s="594"/>
      <c r="BC11" s="594"/>
      <c r="BD11" s="594"/>
      <c r="BE11" s="594"/>
      <c r="BF11" s="594"/>
      <c r="BG11" s="594"/>
      <c r="BH11" s="594"/>
      <c r="BI11" s="594"/>
      <c r="BJ11" s="594"/>
      <c r="BK11" s="594"/>
      <c r="BL11" s="594"/>
      <c r="BM11" s="594"/>
      <c r="BN11" s="594"/>
      <c r="BO11" s="1059" t="s">
        <v>647</v>
      </c>
      <c r="BP11" s="974"/>
      <c r="BQ11" s="974"/>
      <c r="BR11" s="968"/>
      <c r="BS11" s="741">
        <f>SUMPRODUCT(BS17:BS1216,$D$17:$D$1216)</f>
        <v>0</v>
      </c>
      <c r="BT11" s="594"/>
      <c r="BU11" s="594"/>
      <c r="BV11" s="594"/>
      <c r="BW11" s="594"/>
      <c r="BX11" s="594"/>
      <c r="BY11" s="1059" t="s">
        <v>647</v>
      </c>
      <c r="BZ11" s="974"/>
      <c r="CA11" s="974"/>
      <c r="CB11" s="968"/>
      <c r="CC11" s="741">
        <f>SUMPRODUCT(CC17:CC1216,$D$17:$D$1216)</f>
        <v>0</v>
      </c>
      <c r="CD11" s="594"/>
      <c r="CE11" s="594"/>
      <c r="CF11" s="594"/>
      <c r="CG11" s="594"/>
      <c r="CH11" s="594"/>
      <c r="CI11" s="1059" t="s">
        <v>647</v>
      </c>
      <c r="CJ11" s="974"/>
      <c r="CK11" s="974"/>
      <c r="CL11" s="968"/>
      <c r="CM11" s="741">
        <f>SUMPRODUCT(CM17:CM1216,$D$17:$D$1216)</f>
        <v>0</v>
      </c>
      <c r="CN11" s="594"/>
      <c r="CO11" s="594"/>
      <c r="CP11" s="594"/>
      <c r="CQ11" s="594"/>
      <c r="CR11" s="594"/>
      <c r="CS11" s="1059" t="s">
        <v>647</v>
      </c>
      <c r="CT11" s="974"/>
      <c r="CU11" s="974"/>
      <c r="CV11" s="968"/>
      <c r="CW11" s="741">
        <f>SUMPRODUCT(CW17:CW1216,$D$17:$D$1216)</f>
        <v>0</v>
      </c>
      <c r="CX11" s="594"/>
      <c r="CY11" s="594"/>
      <c r="CZ11" s="594"/>
      <c r="DA11" s="594"/>
      <c r="DB11" s="594"/>
      <c r="DC11" s="594"/>
      <c r="DD11" s="594"/>
      <c r="DE11" s="594"/>
      <c r="DF11" s="594"/>
      <c r="DG11" s="1059" t="s">
        <v>647</v>
      </c>
      <c r="DH11" s="974"/>
      <c r="DI11" s="974"/>
      <c r="DJ11" s="968"/>
      <c r="DK11" s="741">
        <f>SUMPRODUCT(DK17:DK1216,$D$17:$D$1216)</f>
        <v>0</v>
      </c>
      <c r="DL11" s="594"/>
      <c r="DM11" s="594"/>
      <c r="DN11" s="594"/>
    </row>
    <row r="12" spans="2:118" x14ac:dyDescent="0.25">
      <c r="B12" s="35"/>
      <c r="C12" s="35"/>
      <c r="D12" s="35"/>
      <c r="E12" s="35"/>
      <c r="F12" s="35"/>
      <c r="G12" s="594"/>
      <c r="H12" s="594"/>
      <c r="I12" s="594"/>
      <c r="J12" s="594"/>
      <c r="K12" s="594"/>
      <c r="L12" s="594"/>
      <c r="M12" s="594"/>
      <c r="N12" s="594"/>
      <c r="O12" s="594"/>
      <c r="P12" s="594"/>
      <c r="Q12" s="594"/>
      <c r="R12" s="594"/>
      <c r="S12" s="594"/>
      <c r="T12" s="594"/>
      <c r="U12" s="594"/>
      <c r="V12" s="594"/>
      <c r="W12" s="594"/>
      <c r="X12" s="594"/>
      <c r="Y12" s="594"/>
      <c r="Z12" s="594"/>
      <c r="AA12" s="594"/>
      <c r="AB12" s="594"/>
      <c r="AC12" s="594"/>
      <c r="AD12" s="594"/>
      <c r="AE12" s="594"/>
      <c r="AF12" s="594"/>
      <c r="AG12" s="594"/>
      <c r="AH12" s="594"/>
      <c r="AI12" s="594"/>
      <c r="AJ12" s="594"/>
      <c r="AK12" s="594"/>
      <c r="AL12" s="594"/>
      <c r="AM12" s="594"/>
      <c r="AN12" s="594"/>
      <c r="AO12" s="594"/>
      <c r="AP12" s="594"/>
      <c r="AQ12" s="594"/>
      <c r="AR12" s="594"/>
      <c r="AS12" s="594"/>
      <c r="AT12" s="594"/>
      <c r="AU12" s="594"/>
      <c r="AV12" s="594"/>
      <c r="AW12" s="594"/>
      <c r="AX12" s="594"/>
      <c r="AY12" s="594"/>
      <c r="AZ12" s="594"/>
      <c r="BA12" s="594"/>
      <c r="BB12" s="594"/>
      <c r="BC12" s="594"/>
      <c r="BD12" s="594"/>
      <c r="BE12" s="594"/>
      <c r="BF12" s="594"/>
      <c r="BG12" s="594"/>
      <c r="BH12" s="594"/>
      <c r="BI12" s="594"/>
      <c r="BJ12" s="594"/>
      <c r="BK12" s="594"/>
      <c r="BL12" s="594"/>
      <c r="BM12" s="594"/>
      <c r="BN12" s="594"/>
      <c r="BO12" s="1059" t="s">
        <v>648</v>
      </c>
      <c r="BP12" s="974"/>
      <c r="BQ12" s="974"/>
      <c r="BR12" s="968"/>
      <c r="BS12" s="741">
        <f>'Table 2A - Liability Breakdown'!D12</f>
        <v>0</v>
      </c>
      <c r="BT12" s="594"/>
      <c r="BU12" s="594"/>
      <c r="BV12" s="594"/>
      <c r="BW12" s="594"/>
      <c r="BX12" s="594"/>
      <c r="BY12" s="1059" t="s">
        <v>648</v>
      </c>
      <c r="BZ12" s="974"/>
      <c r="CA12" s="974"/>
      <c r="CB12" s="968"/>
      <c r="CC12" s="741">
        <f>'Table 2A - Liability Breakdown'!D13</f>
        <v>0</v>
      </c>
      <c r="CD12" s="594"/>
      <c r="CE12" s="594"/>
      <c r="CF12" s="594"/>
      <c r="CG12" s="594"/>
      <c r="CH12" s="594"/>
      <c r="CI12" s="1059" t="s">
        <v>648</v>
      </c>
      <c r="CJ12" s="974"/>
      <c r="CK12" s="974"/>
      <c r="CL12" s="968"/>
      <c r="CM12" s="741">
        <f>'Table 2A - Liability Breakdown'!D12+'Table 2A - Liability Breakdown'!D13</f>
        <v>0</v>
      </c>
      <c r="CN12" s="594"/>
      <c r="CO12" s="594"/>
      <c r="CP12" s="594"/>
      <c r="CQ12" s="594"/>
      <c r="CR12" s="594"/>
      <c r="CS12" s="1059" t="s">
        <v>649</v>
      </c>
      <c r="CT12" s="974"/>
      <c r="CU12" s="974"/>
      <c r="CV12" s="968"/>
      <c r="CW12" s="741">
        <f>'Table 2A - Liability Breakdown'!D16+'Table 2A - Liability Breakdown'!D17</f>
        <v>0</v>
      </c>
      <c r="CX12" s="594"/>
      <c r="CY12" s="594"/>
      <c r="CZ12" s="594"/>
      <c r="DA12" s="594"/>
      <c r="DB12" s="594"/>
      <c r="DC12" s="594"/>
      <c r="DD12" s="594"/>
      <c r="DE12" s="594"/>
      <c r="DF12" s="594"/>
      <c r="DG12" s="1059" t="s">
        <v>650</v>
      </c>
      <c r="DH12" s="974"/>
      <c r="DI12" s="974"/>
      <c r="DJ12" s="968"/>
      <c r="DK12" s="741">
        <f>'Table 2A - Liability Breakdown'!D20</f>
        <v>0</v>
      </c>
      <c r="DL12" s="762"/>
      <c r="DM12" s="594"/>
      <c r="DN12" s="594"/>
    </row>
    <row r="13" spans="2:118" ht="19.350000000000001" customHeight="1" x14ac:dyDescent="0.25">
      <c r="B13" s="483" t="s">
        <v>651</v>
      </c>
      <c r="C13" s="685"/>
      <c r="D13" s="685"/>
      <c r="E13" s="685"/>
      <c r="F13" s="497"/>
      <c r="G13" s="498"/>
      <c r="H13" s="685"/>
      <c r="I13" s="685"/>
      <c r="J13" s="685"/>
      <c r="K13" s="685"/>
      <c r="L13" s="685"/>
      <c r="M13" s="685"/>
      <c r="N13" s="152" t="s">
        <v>608</v>
      </c>
      <c r="O13" s="594"/>
      <c r="P13" s="685"/>
      <c r="Q13" s="685"/>
      <c r="R13" s="685"/>
      <c r="S13" s="685"/>
      <c r="T13" s="685"/>
      <c r="U13" s="685"/>
      <c r="V13" s="685"/>
      <c r="W13" s="685"/>
      <c r="X13" s="685"/>
      <c r="Y13" s="594"/>
      <c r="Z13" s="685"/>
      <c r="AA13" s="685"/>
      <c r="AB13" s="685"/>
      <c r="AC13" s="685"/>
      <c r="AD13" s="685"/>
      <c r="AE13" s="685"/>
      <c r="AF13" s="685"/>
      <c r="AG13" s="685"/>
      <c r="AH13" s="685"/>
      <c r="AI13" s="594"/>
      <c r="AJ13" s="685"/>
      <c r="AK13" s="685"/>
      <c r="AL13" s="685"/>
      <c r="AM13" s="685"/>
      <c r="AN13" s="685"/>
      <c r="AO13" s="685"/>
      <c r="AP13" s="685"/>
      <c r="AQ13" s="685"/>
      <c r="AR13" s="685"/>
      <c r="AS13" s="594"/>
      <c r="AT13" s="685"/>
      <c r="AU13" s="685"/>
      <c r="AV13" s="685"/>
      <c r="AW13" s="685"/>
      <c r="AX13" s="685"/>
      <c r="AY13" s="685"/>
      <c r="AZ13" s="685"/>
      <c r="BA13" s="685"/>
      <c r="BB13" s="685"/>
      <c r="BC13" s="685"/>
      <c r="BD13" s="685"/>
      <c r="BE13" s="685"/>
      <c r="BF13" s="685"/>
      <c r="BG13" s="594"/>
      <c r="BH13" s="594"/>
      <c r="BI13" s="594"/>
      <c r="BJ13" s="594"/>
      <c r="BK13" s="685"/>
      <c r="BL13" s="685"/>
      <c r="BM13" s="685"/>
      <c r="BN13" s="685"/>
      <c r="BO13" s="685"/>
      <c r="BP13" s="685"/>
      <c r="BQ13" s="151"/>
      <c r="BR13" s="685"/>
      <c r="BS13" s="685"/>
      <c r="BT13" s="594"/>
      <c r="BU13" s="685"/>
      <c r="BV13" s="685"/>
      <c r="BW13" s="685"/>
      <c r="BX13" s="685"/>
      <c r="BY13" s="685"/>
      <c r="BZ13" s="685"/>
      <c r="CA13" s="151"/>
      <c r="CB13" s="685"/>
      <c r="CC13" s="685"/>
      <c r="CD13" s="594"/>
      <c r="CE13" s="685"/>
      <c r="CF13" s="685"/>
      <c r="CG13" s="685"/>
      <c r="CH13" s="685"/>
      <c r="CI13" s="685"/>
      <c r="CJ13" s="685"/>
      <c r="CK13" s="151"/>
      <c r="CL13" s="685"/>
      <c r="CM13" s="685"/>
      <c r="CN13" s="594"/>
      <c r="CO13" s="685"/>
      <c r="CP13" s="685"/>
      <c r="CQ13" s="685"/>
      <c r="CR13" s="151"/>
      <c r="CS13" s="685"/>
      <c r="CT13" s="685"/>
      <c r="CU13" s="685"/>
      <c r="CV13" s="685"/>
      <c r="CW13" s="685"/>
      <c r="CX13" s="685"/>
      <c r="CY13" s="685"/>
      <c r="CZ13" s="685"/>
      <c r="DA13" s="685"/>
      <c r="DB13" s="685"/>
      <c r="DC13" s="685"/>
      <c r="DD13" s="685"/>
      <c r="DE13" s="685"/>
      <c r="DF13" s="151"/>
      <c r="DG13" s="685"/>
      <c r="DH13" s="685"/>
      <c r="DI13" s="685"/>
      <c r="DJ13" s="685"/>
      <c r="DK13" s="685"/>
      <c r="DL13" s="685"/>
      <c r="DM13" s="685"/>
      <c r="DN13" s="685"/>
    </row>
    <row r="14" spans="2:118" ht="21" customHeight="1" x14ac:dyDescent="0.25">
      <c r="B14" s="18"/>
      <c r="C14" s="18"/>
      <c r="D14" s="18"/>
      <c r="E14" s="18"/>
      <c r="F14" s="1058" t="s">
        <v>652</v>
      </c>
      <c r="G14" s="1058"/>
      <c r="H14" s="1058"/>
      <c r="I14" s="1058"/>
      <c r="J14" s="1058"/>
      <c r="K14" s="1058"/>
      <c r="L14" s="1058"/>
      <c r="M14" s="1058"/>
      <c r="N14" s="1058"/>
      <c r="O14" s="594"/>
      <c r="P14" s="1049" t="s">
        <v>652</v>
      </c>
      <c r="Q14" s="1049"/>
      <c r="R14" s="1049"/>
      <c r="S14" s="1049"/>
      <c r="T14" s="1049"/>
      <c r="U14" s="1049"/>
      <c r="V14" s="1049"/>
      <c r="W14" s="1049"/>
      <c r="X14" s="1049"/>
      <c r="Y14" s="594"/>
      <c r="Z14" s="1049" t="s">
        <v>652</v>
      </c>
      <c r="AA14" s="1049"/>
      <c r="AB14" s="1049"/>
      <c r="AC14" s="1049"/>
      <c r="AD14" s="1049"/>
      <c r="AE14" s="1049"/>
      <c r="AF14" s="1049"/>
      <c r="AG14" s="1049"/>
      <c r="AH14" s="1049"/>
      <c r="AI14" s="594"/>
      <c r="AJ14" s="1049" t="s">
        <v>652</v>
      </c>
      <c r="AK14" s="1049"/>
      <c r="AL14" s="1049"/>
      <c r="AM14" s="1049"/>
      <c r="AN14" s="1049"/>
      <c r="AO14" s="1049"/>
      <c r="AP14" s="1049"/>
      <c r="AQ14" s="1049"/>
      <c r="AR14" s="1049"/>
      <c r="AS14" s="156"/>
      <c r="AT14" s="1049" t="s">
        <v>652</v>
      </c>
      <c r="AU14" s="1049"/>
      <c r="AV14" s="1049"/>
      <c r="AW14" s="1049"/>
      <c r="AX14" s="1049"/>
      <c r="AY14" s="1049"/>
      <c r="AZ14" s="1049"/>
      <c r="BA14" s="1049"/>
      <c r="BB14" s="1049"/>
      <c r="BC14" s="1049"/>
      <c r="BD14" s="1049"/>
      <c r="BE14" s="1049"/>
      <c r="BF14" s="1049"/>
      <c r="BG14" s="1049"/>
      <c r="BH14" s="1050" t="s">
        <v>653</v>
      </c>
      <c r="BI14" s="1051"/>
      <c r="BJ14" s="594"/>
      <c r="BK14" s="1045" t="s">
        <v>654</v>
      </c>
      <c r="BL14" s="1045"/>
      <c r="BM14" s="1045"/>
      <c r="BN14" s="1045"/>
      <c r="BO14" s="1045"/>
      <c r="BP14" s="1045"/>
      <c r="BQ14" s="1045"/>
      <c r="BR14" s="1045"/>
      <c r="BS14" s="1045"/>
      <c r="BT14" s="594"/>
      <c r="BU14" s="1045" t="s">
        <v>654</v>
      </c>
      <c r="BV14" s="1045"/>
      <c r="BW14" s="1045"/>
      <c r="BX14" s="1045"/>
      <c r="BY14" s="1045"/>
      <c r="BZ14" s="1045"/>
      <c r="CA14" s="1045"/>
      <c r="CB14" s="1045"/>
      <c r="CC14" s="1045"/>
      <c r="CD14" s="594"/>
      <c r="CE14" s="1045" t="s">
        <v>654</v>
      </c>
      <c r="CF14" s="1045"/>
      <c r="CG14" s="1045"/>
      <c r="CH14" s="1045"/>
      <c r="CI14" s="1045"/>
      <c r="CJ14" s="1045"/>
      <c r="CK14" s="1045"/>
      <c r="CL14" s="1045"/>
      <c r="CM14" s="1045"/>
      <c r="CN14" s="594"/>
      <c r="CO14" s="1045" t="s">
        <v>654</v>
      </c>
      <c r="CP14" s="1045"/>
      <c r="CQ14" s="1045"/>
      <c r="CR14" s="1045"/>
      <c r="CS14" s="1045"/>
      <c r="CT14" s="1045"/>
      <c r="CU14" s="1045"/>
      <c r="CV14" s="1045"/>
      <c r="CW14" s="1045"/>
      <c r="CX14" s="685"/>
      <c r="CY14" s="1046" t="s">
        <v>654</v>
      </c>
      <c r="CZ14" s="1047"/>
      <c r="DA14" s="1047"/>
      <c r="DB14" s="1047"/>
      <c r="DC14" s="1047"/>
      <c r="DD14" s="1047"/>
      <c r="DE14" s="1047"/>
      <c r="DF14" s="1047"/>
      <c r="DG14" s="1047"/>
      <c r="DH14" s="1047"/>
      <c r="DI14" s="1047"/>
      <c r="DJ14" s="1047"/>
      <c r="DK14" s="1047"/>
      <c r="DL14" s="685"/>
      <c r="DM14" s="1046" t="s">
        <v>655</v>
      </c>
      <c r="DN14" s="1048"/>
    </row>
    <row r="15" spans="2:118" s="15" customFormat="1" ht="23.1" customHeight="1" x14ac:dyDescent="0.25">
      <c r="B15" s="1057" t="s">
        <v>618</v>
      </c>
      <c r="C15" s="1057" t="s">
        <v>656</v>
      </c>
      <c r="D15" s="1057" t="s">
        <v>657</v>
      </c>
      <c r="E15" s="18"/>
      <c r="F15" s="1034" t="s">
        <v>618</v>
      </c>
      <c r="G15" s="1039" t="s">
        <v>215</v>
      </c>
      <c r="H15" s="1040"/>
      <c r="I15" s="1040"/>
      <c r="J15" s="1040"/>
      <c r="K15" s="1040"/>
      <c r="L15" s="1040"/>
      <c r="M15" s="1040"/>
      <c r="N15" s="1041"/>
      <c r="P15" s="1034" t="s">
        <v>618</v>
      </c>
      <c r="Q15" s="1039" t="s">
        <v>216</v>
      </c>
      <c r="R15" s="1040"/>
      <c r="S15" s="1040"/>
      <c r="T15" s="1040"/>
      <c r="U15" s="1040"/>
      <c r="V15" s="1040"/>
      <c r="W15" s="1040"/>
      <c r="X15" s="1041"/>
      <c r="Z15" s="1034" t="s">
        <v>618</v>
      </c>
      <c r="AA15" s="1039" t="s">
        <v>658</v>
      </c>
      <c r="AB15" s="1040"/>
      <c r="AC15" s="1040"/>
      <c r="AD15" s="1040"/>
      <c r="AE15" s="1040"/>
      <c r="AF15" s="1040"/>
      <c r="AG15" s="1040"/>
      <c r="AH15" s="1041"/>
      <c r="AJ15" s="1034" t="s">
        <v>618</v>
      </c>
      <c r="AK15" s="1039" t="s">
        <v>659</v>
      </c>
      <c r="AL15" s="1040"/>
      <c r="AM15" s="1040"/>
      <c r="AN15" s="1040"/>
      <c r="AO15" s="1040"/>
      <c r="AP15" s="1040"/>
      <c r="AQ15" s="1040"/>
      <c r="AR15" s="1041"/>
      <c r="AT15" s="1034" t="s">
        <v>618</v>
      </c>
      <c r="AU15" s="1042" t="s">
        <v>660</v>
      </c>
      <c r="AV15" s="1043"/>
      <c r="AW15" s="1043"/>
      <c r="AX15" s="1043"/>
      <c r="AY15" s="1043"/>
      <c r="AZ15" s="1043"/>
      <c r="BA15" s="1043"/>
      <c r="BB15" s="1043"/>
      <c r="BC15" s="1043"/>
      <c r="BD15" s="1043"/>
      <c r="BE15" s="1043"/>
      <c r="BF15" s="1044"/>
      <c r="BG15" s="18"/>
      <c r="BH15" s="1034" t="s">
        <v>618</v>
      </c>
      <c r="BI15" s="1037" t="s">
        <v>661</v>
      </c>
      <c r="BK15" s="1034" t="s">
        <v>618</v>
      </c>
      <c r="BL15" s="1039" t="s">
        <v>215</v>
      </c>
      <c r="BM15" s="1040"/>
      <c r="BN15" s="1040"/>
      <c r="BO15" s="1040"/>
      <c r="BP15" s="1040"/>
      <c r="BQ15" s="1040"/>
      <c r="BR15" s="1040"/>
      <c r="BS15" s="1041"/>
      <c r="BU15" s="1034" t="s">
        <v>618</v>
      </c>
      <c r="BV15" s="1039" t="s">
        <v>216</v>
      </c>
      <c r="BW15" s="1040"/>
      <c r="BX15" s="1040"/>
      <c r="BY15" s="1040"/>
      <c r="BZ15" s="1040"/>
      <c r="CA15" s="1040"/>
      <c r="CB15" s="1040"/>
      <c r="CC15" s="1041"/>
      <c r="CE15" s="1034" t="s">
        <v>618</v>
      </c>
      <c r="CF15" s="1039" t="s">
        <v>658</v>
      </c>
      <c r="CG15" s="1040"/>
      <c r="CH15" s="1040"/>
      <c r="CI15" s="1040"/>
      <c r="CJ15" s="1040"/>
      <c r="CK15" s="1040"/>
      <c r="CL15" s="1040"/>
      <c r="CM15" s="1041"/>
      <c r="CO15" s="1052" t="s">
        <v>662</v>
      </c>
      <c r="CP15" s="1039" t="s">
        <v>659</v>
      </c>
      <c r="CQ15" s="1040"/>
      <c r="CR15" s="1040"/>
      <c r="CS15" s="1040"/>
      <c r="CT15" s="1040"/>
      <c r="CU15" s="1040"/>
      <c r="CV15" s="1040"/>
      <c r="CW15" s="1041"/>
      <c r="CX15" s="153"/>
      <c r="CY15" s="1034" t="s">
        <v>618</v>
      </c>
      <c r="CZ15" s="1054" t="s">
        <v>660</v>
      </c>
      <c r="DA15" s="1055"/>
      <c r="DB15" s="1055"/>
      <c r="DC15" s="1055"/>
      <c r="DD15" s="1055"/>
      <c r="DE15" s="1055"/>
      <c r="DF15" s="1055"/>
      <c r="DG15" s="1055"/>
      <c r="DH15" s="1055"/>
      <c r="DI15" s="1055"/>
      <c r="DJ15" s="1055"/>
      <c r="DK15" s="1056"/>
      <c r="DL15" s="153"/>
      <c r="DM15" s="1034" t="s">
        <v>618</v>
      </c>
      <c r="DN15" s="1036" t="s">
        <v>663</v>
      </c>
    </row>
    <row r="16" spans="2:118" s="154" customFormat="1" ht="62.1" customHeight="1" x14ac:dyDescent="0.3">
      <c r="B16" s="1057"/>
      <c r="C16" s="1057"/>
      <c r="D16" s="1057"/>
      <c r="E16" s="18"/>
      <c r="F16" s="1035"/>
      <c r="G16" s="748" t="s">
        <v>664</v>
      </c>
      <c r="H16" s="748" t="s">
        <v>665</v>
      </c>
      <c r="I16" s="748" t="s">
        <v>666</v>
      </c>
      <c r="J16" s="748" t="s">
        <v>667</v>
      </c>
      <c r="K16" s="748" t="s">
        <v>668</v>
      </c>
      <c r="L16" s="748" t="s">
        <v>669</v>
      </c>
      <c r="M16" s="748" t="s">
        <v>670</v>
      </c>
      <c r="N16" s="748" t="s">
        <v>671</v>
      </c>
      <c r="O16" s="747"/>
      <c r="P16" s="1035"/>
      <c r="Q16" s="748" t="s">
        <v>664</v>
      </c>
      <c r="R16" s="748" t="s">
        <v>665</v>
      </c>
      <c r="S16" s="748" t="s">
        <v>666</v>
      </c>
      <c r="T16" s="748" t="s">
        <v>667</v>
      </c>
      <c r="U16" s="748" t="s">
        <v>668</v>
      </c>
      <c r="V16" s="748" t="s">
        <v>669</v>
      </c>
      <c r="W16" s="748" t="s">
        <v>670</v>
      </c>
      <c r="X16" s="748" t="s">
        <v>671</v>
      </c>
      <c r="Y16" s="747"/>
      <c r="Z16" s="1035"/>
      <c r="AA16" s="748" t="s">
        <v>664</v>
      </c>
      <c r="AB16" s="748" t="s">
        <v>665</v>
      </c>
      <c r="AC16" s="748" t="s">
        <v>666</v>
      </c>
      <c r="AD16" s="748" t="s">
        <v>667</v>
      </c>
      <c r="AE16" s="748" t="s">
        <v>668</v>
      </c>
      <c r="AF16" s="748" t="s">
        <v>669</v>
      </c>
      <c r="AG16" s="748" t="s">
        <v>670</v>
      </c>
      <c r="AH16" s="748" t="s">
        <v>671</v>
      </c>
      <c r="AI16" s="747"/>
      <c r="AJ16" s="1035"/>
      <c r="AK16" s="748" t="s">
        <v>664</v>
      </c>
      <c r="AL16" s="748" t="s">
        <v>665</v>
      </c>
      <c r="AM16" s="748" t="s">
        <v>666</v>
      </c>
      <c r="AN16" s="748" t="s">
        <v>667</v>
      </c>
      <c r="AO16" s="748" t="s">
        <v>668</v>
      </c>
      <c r="AP16" s="748" t="s">
        <v>669</v>
      </c>
      <c r="AQ16" s="748" t="s">
        <v>670</v>
      </c>
      <c r="AR16" s="748" t="s">
        <v>671</v>
      </c>
      <c r="AS16" s="747"/>
      <c r="AT16" s="1035"/>
      <c r="AU16" s="748" t="s">
        <v>672</v>
      </c>
      <c r="AV16" s="748" t="s">
        <v>673</v>
      </c>
      <c r="AW16" s="748" t="s">
        <v>674</v>
      </c>
      <c r="AX16" s="748" t="s">
        <v>675</v>
      </c>
      <c r="AY16" s="748" t="s">
        <v>676</v>
      </c>
      <c r="AZ16" s="748" t="s">
        <v>677</v>
      </c>
      <c r="BA16" s="748" t="s">
        <v>665</v>
      </c>
      <c r="BB16" s="748" t="s">
        <v>666</v>
      </c>
      <c r="BC16" s="748" t="s">
        <v>678</v>
      </c>
      <c r="BD16" s="748" t="s">
        <v>669</v>
      </c>
      <c r="BE16" s="748" t="s">
        <v>679</v>
      </c>
      <c r="BF16" s="748" t="s">
        <v>671</v>
      </c>
      <c r="BG16" s="702"/>
      <c r="BH16" s="1035"/>
      <c r="BI16" s="1038"/>
      <c r="BJ16" s="747"/>
      <c r="BK16" s="1035"/>
      <c r="BL16" s="748" t="s">
        <v>664</v>
      </c>
      <c r="BM16" s="748" t="s">
        <v>665</v>
      </c>
      <c r="BN16" s="748" t="s">
        <v>666</v>
      </c>
      <c r="BO16" s="748" t="s">
        <v>667</v>
      </c>
      <c r="BP16" s="748" t="s">
        <v>668</v>
      </c>
      <c r="BQ16" s="748" t="s">
        <v>669</v>
      </c>
      <c r="BR16" s="748" t="s">
        <v>680</v>
      </c>
      <c r="BS16" s="763" t="s">
        <v>448</v>
      </c>
      <c r="BT16" s="747"/>
      <c r="BU16" s="1035"/>
      <c r="BV16" s="748" t="s">
        <v>664</v>
      </c>
      <c r="BW16" s="748" t="s">
        <v>665</v>
      </c>
      <c r="BX16" s="748" t="s">
        <v>666</v>
      </c>
      <c r="BY16" s="748" t="s">
        <v>667</v>
      </c>
      <c r="BZ16" s="748" t="s">
        <v>668</v>
      </c>
      <c r="CA16" s="748" t="s">
        <v>669</v>
      </c>
      <c r="CB16" s="748" t="s">
        <v>680</v>
      </c>
      <c r="CC16" s="763" t="s">
        <v>448</v>
      </c>
      <c r="CD16" s="747"/>
      <c r="CE16" s="1035"/>
      <c r="CF16" s="748" t="s">
        <v>664</v>
      </c>
      <c r="CG16" s="748" t="s">
        <v>665</v>
      </c>
      <c r="CH16" s="748" t="s">
        <v>666</v>
      </c>
      <c r="CI16" s="748" t="s">
        <v>667</v>
      </c>
      <c r="CJ16" s="748" t="s">
        <v>668</v>
      </c>
      <c r="CK16" s="748" t="s">
        <v>669</v>
      </c>
      <c r="CL16" s="748" t="s">
        <v>680</v>
      </c>
      <c r="CM16" s="763" t="s">
        <v>448</v>
      </c>
      <c r="CN16" s="747"/>
      <c r="CO16" s="1053"/>
      <c r="CP16" s="748" t="s">
        <v>664</v>
      </c>
      <c r="CQ16" s="748" t="s">
        <v>665</v>
      </c>
      <c r="CR16" s="748" t="s">
        <v>666</v>
      </c>
      <c r="CS16" s="748" t="s">
        <v>667</v>
      </c>
      <c r="CT16" s="748" t="s">
        <v>668</v>
      </c>
      <c r="CU16" s="748" t="s">
        <v>669</v>
      </c>
      <c r="CV16" s="748" t="s">
        <v>680</v>
      </c>
      <c r="CW16" s="763" t="s">
        <v>448</v>
      </c>
      <c r="CX16" s="747"/>
      <c r="CY16" s="1035"/>
      <c r="CZ16" s="748" t="s">
        <v>672</v>
      </c>
      <c r="DA16" s="748" t="s">
        <v>673</v>
      </c>
      <c r="DB16" s="748" t="s">
        <v>674</v>
      </c>
      <c r="DC16" s="748" t="s">
        <v>675</v>
      </c>
      <c r="DD16" s="748" t="s">
        <v>676</v>
      </c>
      <c r="DE16" s="748" t="s">
        <v>677</v>
      </c>
      <c r="DF16" s="748" t="s">
        <v>665</v>
      </c>
      <c r="DG16" s="748" t="s">
        <v>666</v>
      </c>
      <c r="DH16" s="764" t="s">
        <v>678</v>
      </c>
      <c r="DI16" s="748" t="s">
        <v>669</v>
      </c>
      <c r="DJ16" s="748" t="s">
        <v>679</v>
      </c>
      <c r="DK16" s="763" t="s">
        <v>448</v>
      </c>
      <c r="DL16" s="747"/>
      <c r="DM16" s="1035"/>
      <c r="DN16" s="1035"/>
    </row>
    <row r="17" spans="2:118" x14ac:dyDescent="0.25">
      <c r="B17" s="705">
        <f t="array" ref="B17:B1216">_xlfn.SEQUENCE(1200)</f>
        <v>1</v>
      </c>
      <c r="C17" s="765">
        <f>(1+_xlfn.XLOOKUP(INT((B17-1)/12)+1,'ZC Curve'!$B$8:$B$107,'ZC Curve'!R$8:R$107,,0))^(1/12)-1</f>
        <v>0</v>
      </c>
      <c r="D17" s="766">
        <f>1/(1+C17)</f>
        <v>1</v>
      </c>
      <c r="E17" s="18"/>
      <c r="F17" s="705">
        <f t="array" ref="F17:F1216">_xlfn.SEQUENCE(1200)</f>
        <v>1</v>
      </c>
      <c r="G17" s="756">
        <v>0</v>
      </c>
      <c r="H17" s="756">
        <v>0</v>
      </c>
      <c r="I17" s="756">
        <v>0</v>
      </c>
      <c r="J17" s="756">
        <v>0</v>
      </c>
      <c r="K17" s="756">
        <v>0</v>
      </c>
      <c r="L17" s="756">
        <v>0</v>
      </c>
      <c r="M17" s="756">
        <v>0</v>
      </c>
      <c r="N17" s="646">
        <f>SUM(H17:L17)-G17-M17</f>
        <v>0</v>
      </c>
      <c r="O17" s="594"/>
      <c r="P17" s="705">
        <f>F17</f>
        <v>1</v>
      </c>
      <c r="Q17" s="756">
        <v>0</v>
      </c>
      <c r="R17" s="756">
        <v>0</v>
      </c>
      <c r="S17" s="756">
        <v>0</v>
      </c>
      <c r="T17" s="756">
        <v>0</v>
      </c>
      <c r="U17" s="756">
        <v>0</v>
      </c>
      <c r="V17" s="756">
        <v>0</v>
      </c>
      <c r="W17" s="756">
        <v>0</v>
      </c>
      <c r="X17" s="646">
        <f>SUM(R17:V17)-Q17-W17</f>
        <v>0</v>
      </c>
      <c r="Y17" s="594"/>
      <c r="Z17" s="705">
        <f>P17</f>
        <v>1</v>
      </c>
      <c r="AA17" s="756">
        <f>G17+Q17</f>
        <v>0</v>
      </c>
      <c r="AB17" s="756">
        <f t="shared" ref="AB17:AG59" si="0">H17+R17</f>
        <v>0</v>
      </c>
      <c r="AC17" s="756">
        <f t="shared" si="0"/>
        <v>0</v>
      </c>
      <c r="AD17" s="756">
        <f t="shared" si="0"/>
        <v>0</v>
      </c>
      <c r="AE17" s="756">
        <f t="shared" si="0"/>
        <v>0</v>
      </c>
      <c r="AF17" s="756">
        <f t="shared" si="0"/>
        <v>0</v>
      </c>
      <c r="AG17" s="756">
        <f t="shared" si="0"/>
        <v>0</v>
      </c>
      <c r="AH17" s="646">
        <f>SUM(AB17:AF17)-AA17-AG17</f>
        <v>0</v>
      </c>
      <c r="AI17" s="594"/>
      <c r="AJ17" s="705">
        <f>F17</f>
        <v>1</v>
      </c>
      <c r="AK17" s="756">
        <v>0</v>
      </c>
      <c r="AL17" s="756">
        <v>0</v>
      </c>
      <c r="AM17" s="756">
        <v>0</v>
      </c>
      <c r="AN17" s="756">
        <v>0</v>
      </c>
      <c r="AO17" s="756">
        <v>0</v>
      </c>
      <c r="AP17" s="756">
        <v>0</v>
      </c>
      <c r="AQ17" s="756">
        <v>0</v>
      </c>
      <c r="AR17" s="646">
        <f>SUM(AL17:AP17)-AK17-AQ17</f>
        <v>0</v>
      </c>
      <c r="AS17" s="594"/>
      <c r="AT17" s="705">
        <f>F17</f>
        <v>1</v>
      </c>
      <c r="AU17" s="756">
        <v>0</v>
      </c>
      <c r="AV17" s="756">
        <v>0</v>
      </c>
      <c r="AW17" s="756">
        <v>0</v>
      </c>
      <c r="AX17" s="756">
        <v>0</v>
      </c>
      <c r="AY17" s="756">
        <v>0</v>
      </c>
      <c r="AZ17" s="767">
        <f>SUM(AU17:AY17)</f>
        <v>0</v>
      </c>
      <c r="BA17" s="756">
        <v>0</v>
      </c>
      <c r="BB17" s="756">
        <v>0</v>
      </c>
      <c r="BC17" s="756">
        <v>0</v>
      </c>
      <c r="BD17" s="756">
        <v>0</v>
      </c>
      <c r="BE17" s="767">
        <f>SUM(BA17:BD17)</f>
        <v>0</v>
      </c>
      <c r="BF17" s="646">
        <f>BE17-AZ17</f>
        <v>0</v>
      </c>
      <c r="BG17" s="594"/>
      <c r="BH17" s="705">
        <f t="shared" ref="BH17:BH80" si="1">F17</f>
        <v>1</v>
      </c>
      <c r="BI17" s="646">
        <f>BF17+AR17+AH17</f>
        <v>0</v>
      </c>
      <c r="BJ17" s="594"/>
      <c r="BK17" s="705">
        <f>F17</f>
        <v>1</v>
      </c>
      <c r="BL17" s="756">
        <v>0</v>
      </c>
      <c r="BM17" s="756">
        <v>0</v>
      </c>
      <c r="BN17" s="756">
        <v>0</v>
      </c>
      <c r="BO17" s="756">
        <v>0</v>
      </c>
      <c r="BP17" s="756">
        <v>0</v>
      </c>
      <c r="BQ17" s="756">
        <v>0</v>
      </c>
      <c r="BR17" s="756">
        <v>0</v>
      </c>
      <c r="BS17" s="646">
        <f>SUM(BM17:BQ17)-BL17-BR17</f>
        <v>0</v>
      </c>
      <c r="BT17" s="594"/>
      <c r="BU17" s="705">
        <f>F17</f>
        <v>1</v>
      </c>
      <c r="BV17" s="756">
        <v>0</v>
      </c>
      <c r="BW17" s="756">
        <v>0</v>
      </c>
      <c r="BX17" s="756">
        <v>0</v>
      </c>
      <c r="BY17" s="756">
        <v>0</v>
      </c>
      <c r="BZ17" s="756">
        <v>0</v>
      </c>
      <c r="CA17" s="756">
        <v>0</v>
      </c>
      <c r="CB17" s="756">
        <v>0</v>
      </c>
      <c r="CC17" s="646">
        <f>SUM(BW17:CA17)-BV17-CB17</f>
        <v>0</v>
      </c>
      <c r="CD17" s="594"/>
      <c r="CE17" s="705">
        <f t="shared" ref="CE17:CE80" si="2">F17</f>
        <v>1</v>
      </c>
      <c r="CF17" s="756">
        <f>BV17+BL17</f>
        <v>0</v>
      </c>
      <c r="CG17" s="756">
        <f t="shared" ref="CG17:CL59" si="3">BW17+BM17</f>
        <v>0</v>
      </c>
      <c r="CH17" s="756">
        <f t="shared" si="3"/>
        <v>0</v>
      </c>
      <c r="CI17" s="756">
        <f t="shared" si="3"/>
        <v>0</v>
      </c>
      <c r="CJ17" s="756">
        <f t="shared" si="3"/>
        <v>0</v>
      </c>
      <c r="CK17" s="756">
        <f t="shared" si="3"/>
        <v>0</v>
      </c>
      <c r="CL17" s="756">
        <f t="shared" si="3"/>
        <v>0</v>
      </c>
      <c r="CM17" s="646">
        <f>SUM(CG17:CK17)-CF17-CL17</f>
        <v>0</v>
      </c>
      <c r="CN17" s="594"/>
      <c r="CO17" s="705">
        <f t="shared" ref="CO17:CO80" si="4">F17</f>
        <v>1</v>
      </c>
      <c r="CP17" s="756">
        <v>0</v>
      </c>
      <c r="CQ17" s="756">
        <v>0</v>
      </c>
      <c r="CR17" s="756">
        <v>0</v>
      </c>
      <c r="CS17" s="756">
        <v>0</v>
      </c>
      <c r="CT17" s="756">
        <v>0</v>
      </c>
      <c r="CU17" s="756">
        <v>0</v>
      </c>
      <c r="CV17" s="756">
        <v>0</v>
      </c>
      <c r="CW17" s="646">
        <f>SUM(CQ17:CU17)-CP17-CV17</f>
        <v>0</v>
      </c>
      <c r="CX17" s="685"/>
      <c r="CY17" s="705">
        <f t="shared" ref="CY17:CY80" si="5">F17</f>
        <v>1</v>
      </c>
      <c r="CZ17" s="756">
        <v>0</v>
      </c>
      <c r="DA17" s="756">
        <v>0</v>
      </c>
      <c r="DB17" s="756">
        <v>0</v>
      </c>
      <c r="DC17" s="756">
        <v>0</v>
      </c>
      <c r="DD17" s="756">
        <v>0</v>
      </c>
      <c r="DE17" s="767">
        <f>SUM(CZ17:DD17)</f>
        <v>0</v>
      </c>
      <c r="DF17" s="756">
        <v>0</v>
      </c>
      <c r="DG17" s="756">
        <v>0</v>
      </c>
      <c r="DH17" s="756">
        <v>0</v>
      </c>
      <c r="DI17" s="756">
        <v>0</v>
      </c>
      <c r="DJ17" s="767">
        <f>SUM(DF17:DI17)</f>
        <v>0</v>
      </c>
      <c r="DK17" s="715">
        <f>DJ17-DE17</f>
        <v>0</v>
      </c>
      <c r="DL17" s="685"/>
      <c r="DM17" s="705">
        <f t="shared" ref="DM17:DM80" si="6">F17</f>
        <v>1</v>
      </c>
      <c r="DN17" s="715">
        <f>DK17+CW17+CM17</f>
        <v>0</v>
      </c>
    </row>
    <row r="18" spans="2:118" x14ac:dyDescent="0.25">
      <c r="B18" s="705">
        <v>2</v>
      </c>
      <c r="C18" s="765">
        <f>(1+_xlfn.XLOOKUP(INT((B18-1)/12)+1,'ZC Curve'!$B$8:$B$107,'ZC Curve'!R$8:R$107,,0))^(1/12)-1</f>
        <v>0</v>
      </c>
      <c r="D18" s="766">
        <f>D17/(1+C18)</f>
        <v>1</v>
      </c>
      <c r="E18" s="685"/>
      <c r="F18" s="705">
        <v>2</v>
      </c>
      <c r="G18" s="756">
        <v>0</v>
      </c>
      <c r="H18" s="756">
        <v>0</v>
      </c>
      <c r="I18" s="756">
        <v>0</v>
      </c>
      <c r="J18" s="756">
        <v>0</v>
      </c>
      <c r="K18" s="756">
        <v>0</v>
      </c>
      <c r="L18" s="756">
        <v>0</v>
      </c>
      <c r="M18" s="756">
        <v>0</v>
      </c>
      <c r="N18" s="646">
        <f>SUM(H18:L18)-G18-M18</f>
        <v>0</v>
      </c>
      <c r="O18" s="594"/>
      <c r="P18" s="705">
        <f t="shared" ref="P18:P81" si="7">F18</f>
        <v>2</v>
      </c>
      <c r="Q18" s="756">
        <v>0</v>
      </c>
      <c r="R18" s="756">
        <v>0</v>
      </c>
      <c r="S18" s="756">
        <v>0</v>
      </c>
      <c r="T18" s="756">
        <v>0</v>
      </c>
      <c r="U18" s="756">
        <v>0</v>
      </c>
      <c r="V18" s="756">
        <v>0</v>
      </c>
      <c r="W18" s="756">
        <v>0</v>
      </c>
      <c r="X18" s="646">
        <f>SUM(R18:V18)-Q18-W18</f>
        <v>0</v>
      </c>
      <c r="Y18" s="594"/>
      <c r="Z18" s="705">
        <f t="shared" ref="Z18:Z81" si="8">P18</f>
        <v>2</v>
      </c>
      <c r="AA18" s="756">
        <f t="shared" ref="AA18:AD81" si="9">G18+Q18</f>
        <v>0</v>
      </c>
      <c r="AB18" s="756">
        <f t="shared" si="0"/>
        <v>0</v>
      </c>
      <c r="AC18" s="756">
        <f t="shared" si="0"/>
        <v>0</v>
      </c>
      <c r="AD18" s="756">
        <f t="shared" si="0"/>
        <v>0</v>
      </c>
      <c r="AE18" s="756">
        <f t="shared" si="0"/>
        <v>0</v>
      </c>
      <c r="AF18" s="756">
        <f t="shared" si="0"/>
        <v>0</v>
      </c>
      <c r="AG18" s="756">
        <f t="shared" si="0"/>
        <v>0</v>
      </c>
      <c r="AH18" s="646">
        <f>SUM(AB18:AF18)-AA18-AG18</f>
        <v>0</v>
      </c>
      <c r="AI18" s="594"/>
      <c r="AJ18" s="705">
        <f t="shared" ref="AJ18:AJ81" si="10">F18</f>
        <v>2</v>
      </c>
      <c r="AK18" s="756">
        <v>0</v>
      </c>
      <c r="AL18" s="756">
        <v>0</v>
      </c>
      <c r="AM18" s="756">
        <v>0</v>
      </c>
      <c r="AN18" s="756">
        <v>0</v>
      </c>
      <c r="AO18" s="756">
        <v>0</v>
      </c>
      <c r="AP18" s="756">
        <v>0</v>
      </c>
      <c r="AQ18" s="756">
        <v>0</v>
      </c>
      <c r="AR18" s="646">
        <f>SUM(AL18:AP18)-AK18-AQ18</f>
        <v>0</v>
      </c>
      <c r="AS18" s="594"/>
      <c r="AT18" s="705">
        <f t="shared" ref="AT18:AT81" si="11">F18</f>
        <v>2</v>
      </c>
      <c r="AU18" s="756">
        <v>0</v>
      </c>
      <c r="AV18" s="756">
        <v>0</v>
      </c>
      <c r="AW18" s="756">
        <v>0</v>
      </c>
      <c r="AX18" s="756">
        <v>0</v>
      </c>
      <c r="AY18" s="756">
        <v>0</v>
      </c>
      <c r="AZ18" s="767">
        <f t="shared" ref="AZ18:AZ81" si="12">SUM(AU18:AY18)</f>
        <v>0</v>
      </c>
      <c r="BA18" s="756">
        <v>0</v>
      </c>
      <c r="BB18" s="756">
        <v>0</v>
      </c>
      <c r="BC18" s="756">
        <v>0</v>
      </c>
      <c r="BD18" s="756">
        <v>0</v>
      </c>
      <c r="BE18" s="767">
        <f t="shared" ref="BE18:BE81" si="13">SUM(BA18:BD18)</f>
        <v>0</v>
      </c>
      <c r="BF18" s="646">
        <f t="shared" ref="BF18:BF81" si="14">BE18-AZ18</f>
        <v>0</v>
      </c>
      <c r="BG18" s="594"/>
      <c r="BH18" s="705">
        <f t="shared" si="1"/>
        <v>2</v>
      </c>
      <c r="BI18" s="646">
        <f t="shared" ref="BI18:BI81" si="15">BF18+AR18+AH18</f>
        <v>0</v>
      </c>
      <c r="BJ18" s="594"/>
      <c r="BK18" s="705">
        <f t="shared" ref="BK18:BK81" si="16">F18</f>
        <v>2</v>
      </c>
      <c r="BL18" s="756">
        <v>0</v>
      </c>
      <c r="BM18" s="756">
        <v>0</v>
      </c>
      <c r="BN18" s="756">
        <v>0</v>
      </c>
      <c r="BO18" s="756">
        <v>0</v>
      </c>
      <c r="BP18" s="756">
        <v>0</v>
      </c>
      <c r="BQ18" s="756">
        <v>0</v>
      </c>
      <c r="BR18" s="756">
        <v>0</v>
      </c>
      <c r="BS18" s="646">
        <f>SUM(BM18:BQ18)-BL18-BR18</f>
        <v>0</v>
      </c>
      <c r="BT18" s="594"/>
      <c r="BU18" s="705">
        <f t="shared" ref="BU18:BU81" si="17">F18</f>
        <v>2</v>
      </c>
      <c r="BV18" s="756">
        <v>0</v>
      </c>
      <c r="BW18" s="756">
        <v>0</v>
      </c>
      <c r="BX18" s="756">
        <v>0</v>
      </c>
      <c r="BY18" s="756">
        <v>0</v>
      </c>
      <c r="BZ18" s="756">
        <v>0</v>
      </c>
      <c r="CA18" s="756">
        <v>0</v>
      </c>
      <c r="CB18" s="756">
        <v>0</v>
      </c>
      <c r="CC18" s="646">
        <f>SUM(BW18:CA18)-BV18-CB18</f>
        <v>0</v>
      </c>
      <c r="CD18" s="594"/>
      <c r="CE18" s="705">
        <f t="shared" si="2"/>
        <v>2</v>
      </c>
      <c r="CF18" s="756">
        <f t="shared" ref="CF18:CI81" si="18">BV18+BL18</f>
        <v>0</v>
      </c>
      <c r="CG18" s="756">
        <f t="shared" si="3"/>
        <v>0</v>
      </c>
      <c r="CH18" s="756">
        <f t="shared" si="3"/>
        <v>0</v>
      </c>
      <c r="CI18" s="756">
        <f t="shared" si="3"/>
        <v>0</v>
      </c>
      <c r="CJ18" s="756">
        <f t="shared" si="3"/>
        <v>0</v>
      </c>
      <c r="CK18" s="756">
        <f t="shared" si="3"/>
        <v>0</v>
      </c>
      <c r="CL18" s="756">
        <f t="shared" si="3"/>
        <v>0</v>
      </c>
      <c r="CM18" s="646">
        <f>SUM(CG18:CK18)-CF18-CL18</f>
        <v>0</v>
      </c>
      <c r="CN18" s="594"/>
      <c r="CO18" s="705">
        <f t="shared" si="4"/>
        <v>2</v>
      </c>
      <c r="CP18" s="756">
        <v>0</v>
      </c>
      <c r="CQ18" s="756">
        <v>0</v>
      </c>
      <c r="CR18" s="756">
        <v>0</v>
      </c>
      <c r="CS18" s="756">
        <v>0</v>
      </c>
      <c r="CT18" s="756">
        <v>0</v>
      </c>
      <c r="CU18" s="756">
        <v>0</v>
      </c>
      <c r="CV18" s="756">
        <v>0</v>
      </c>
      <c r="CW18" s="646">
        <f>SUM(CQ18:CU18)-CP18-CV18</f>
        <v>0</v>
      </c>
      <c r="CX18" s="685"/>
      <c r="CY18" s="705">
        <f t="shared" si="5"/>
        <v>2</v>
      </c>
      <c r="CZ18" s="756">
        <v>0</v>
      </c>
      <c r="DA18" s="756">
        <v>0</v>
      </c>
      <c r="DB18" s="756">
        <v>0</v>
      </c>
      <c r="DC18" s="756">
        <v>0</v>
      </c>
      <c r="DD18" s="756">
        <v>0</v>
      </c>
      <c r="DE18" s="767">
        <f t="shared" ref="DE18:DE81" si="19">SUM(CZ18:DD18)</f>
        <v>0</v>
      </c>
      <c r="DF18" s="756">
        <v>0</v>
      </c>
      <c r="DG18" s="756">
        <v>0</v>
      </c>
      <c r="DH18" s="756">
        <v>0</v>
      </c>
      <c r="DI18" s="756">
        <v>0</v>
      </c>
      <c r="DJ18" s="767">
        <f t="shared" ref="DJ18:DJ81" si="20">SUM(DF18:DI18)</f>
        <v>0</v>
      </c>
      <c r="DK18" s="715">
        <f t="shared" ref="DK18:DK81" si="21">DJ18-DE18</f>
        <v>0</v>
      </c>
      <c r="DL18" s="685"/>
      <c r="DM18" s="705">
        <f t="shared" si="6"/>
        <v>2</v>
      </c>
      <c r="DN18" s="715">
        <f t="shared" ref="DN18:DN81" si="22">DK18+CW18+CM18</f>
        <v>0</v>
      </c>
    </row>
    <row r="19" spans="2:118" x14ac:dyDescent="0.25">
      <c r="B19" s="705">
        <v>3</v>
      </c>
      <c r="C19" s="765">
        <f>(1+_xlfn.XLOOKUP(INT((B19-1)/12)+1,'ZC Curve'!$B$8:$B$107,'ZC Curve'!R$8:R$107,,0))^(1/12)-1</f>
        <v>0</v>
      </c>
      <c r="D19" s="766">
        <f t="shared" ref="D19:D82" si="23">D18/(1+C19)</f>
        <v>1</v>
      </c>
      <c r="E19" s="685"/>
      <c r="F19" s="705">
        <v>3</v>
      </c>
      <c r="G19" s="756">
        <v>0</v>
      </c>
      <c r="H19" s="756">
        <v>0</v>
      </c>
      <c r="I19" s="756">
        <v>0</v>
      </c>
      <c r="J19" s="756">
        <v>0</v>
      </c>
      <c r="K19" s="756">
        <v>0</v>
      </c>
      <c r="L19" s="756">
        <v>0</v>
      </c>
      <c r="M19" s="756">
        <v>0</v>
      </c>
      <c r="N19" s="646">
        <f t="shared" ref="N19:N82" si="24">SUM(H19:L19)-G19-M19</f>
        <v>0</v>
      </c>
      <c r="O19" s="594"/>
      <c r="P19" s="705">
        <f t="shared" si="7"/>
        <v>3</v>
      </c>
      <c r="Q19" s="756">
        <v>0</v>
      </c>
      <c r="R19" s="756">
        <v>0</v>
      </c>
      <c r="S19" s="756">
        <v>0</v>
      </c>
      <c r="T19" s="756">
        <v>0</v>
      </c>
      <c r="U19" s="756">
        <v>0</v>
      </c>
      <c r="V19" s="756">
        <v>0</v>
      </c>
      <c r="W19" s="756">
        <v>0</v>
      </c>
      <c r="X19" s="646">
        <f t="shared" ref="X19:X82" si="25">SUM(R19:V19)-Q19-W19</f>
        <v>0</v>
      </c>
      <c r="Y19" s="594"/>
      <c r="Z19" s="705">
        <f t="shared" si="8"/>
        <v>3</v>
      </c>
      <c r="AA19" s="756">
        <f t="shared" si="9"/>
        <v>0</v>
      </c>
      <c r="AB19" s="756">
        <f t="shared" si="0"/>
        <v>0</v>
      </c>
      <c r="AC19" s="756">
        <f t="shared" si="0"/>
        <v>0</v>
      </c>
      <c r="AD19" s="756">
        <f t="shared" si="0"/>
        <v>0</v>
      </c>
      <c r="AE19" s="756">
        <f t="shared" si="0"/>
        <v>0</v>
      </c>
      <c r="AF19" s="756">
        <f t="shared" si="0"/>
        <v>0</v>
      </c>
      <c r="AG19" s="756">
        <f t="shared" si="0"/>
        <v>0</v>
      </c>
      <c r="AH19" s="646">
        <f t="shared" ref="AH19:AH82" si="26">SUM(AB19:AF19)-AA19-AG19</f>
        <v>0</v>
      </c>
      <c r="AI19" s="594"/>
      <c r="AJ19" s="705">
        <f t="shared" si="10"/>
        <v>3</v>
      </c>
      <c r="AK19" s="756">
        <v>0</v>
      </c>
      <c r="AL19" s="756">
        <v>0</v>
      </c>
      <c r="AM19" s="756">
        <v>0</v>
      </c>
      <c r="AN19" s="756">
        <v>0</v>
      </c>
      <c r="AO19" s="756">
        <v>0</v>
      </c>
      <c r="AP19" s="756">
        <v>0</v>
      </c>
      <c r="AQ19" s="756">
        <v>0</v>
      </c>
      <c r="AR19" s="646">
        <f t="shared" ref="AR19:AR82" si="27">SUM(AL19:AP19)-AK19-AQ19</f>
        <v>0</v>
      </c>
      <c r="AS19" s="594"/>
      <c r="AT19" s="705">
        <f t="shared" si="11"/>
        <v>3</v>
      </c>
      <c r="AU19" s="756">
        <v>0</v>
      </c>
      <c r="AV19" s="756">
        <v>0</v>
      </c>
      <c r="AW19" s="756">
        <v>0</v>
      </c>
      <c r="AX19" s="756">
        <v>0</v>
      </c>
      <c r="AY19" s="756">
        <v>0</v>
      </c>
      <c r="AZ19" s="767">
        <f t="shared" si="12"/>
        <v>0</v>
      </c>
      <c r="BA19" s="756">
        <v>0</v>
      </c>
      <c r="BB19" s="756">
        <v>0</v>
      </c>
      <c r="BC19" s="756">
        <v>0</v>
      </c>
      <c r="BD19" s="756">
        <v>0</v>
      </c>
      <c r="BE19" s="767">
        <f t="shared" si="13"/>
        <v>0</v>
      </c>
      <c r="BF19" s="646">
        <f t="shared" si="14"/>
        <v>0</v>
      </c>
      <c r="BG19" s="594"/>
      <c r="BH19" s="705">
        <f t="shared" si="1"/>
        <v>3</v>
      </c>
      <c r="BI19" s="646">
        <f t="shared" si="15"/>
        <v>0</v>
      </c>
      <c r="BJ19" s="594"/>
      <c r="BK19" s="705">
        <f t="shared" si="16"/>
        <v>3</v>
      </c>
      <c r="BL19" s="756">
        <v>0</v>
      </c>
      <c r="BM19" s="756">
        <v>0</v>
      </c>
      <c r="BN19" s="756">
        <v>0</v>
      </c>
      <c r="BO19" s="756">
        <v>0</v>
      </c>
      <c r="BP19" s="756">
        <v>0</v>
      </c>
      <c r="BQ19" s="756">
        <v>0</v>
      </c>
      <c r="BR19" s="756">
        <v>0</v>
      </c>
      <c r="BS19" s="646">
        <f t="shared" ref="BS19:BS82" si="28">SUM(BM19:BQ19)-BL19-BR19</f>
        <v>0</v>
      </c>
      <c r="BT19" s="594"/>
      <c r="BU19" s="705">
        <f t="shared" si="17"/>
        <v>3</v>
      </c>
      <c r="BV19" s="756">
        <v>0</v>
      </c>
      <c r="BW19" s="756">
        <v>0</v>
      </c>
      <c r="BX19" s="756">
        <v>0</v>
      </c>
      <c r="BY19" s="756">
        <v>0</v>
      </c>
      <c r="BZ19" s="756">
        <v>0</v>
      </c>
      <c r="CA19" s="756">
        <v>0</v>
      </c>
      <c r="CB19" s="756">
        <v>0</v>
      </c>
      <c r="CC19" s="646">
        <f t="shared" ref="CC19:CC82" si="29">SUM(BW19:CA19)-BV19-CB19</f>
        <v>0</v>
      </c>
      <c r="CD19" s="594"/>
      <c r="CE19" s="705">
        <f t="shared" si="2"/>
        <v>3</v>
      </c>
      <c r="CF19" s="756">
        <f t="shared" si="18"/>
        <v>0</v>
      </c>
      <c r="CG19" s="756">
        <f t="shared" si="3"/>
        <v>0</v>
      </c>
      <c r="CH19" s="756">
        <f t="shared" si="3"/>
        <v>0</v>
      </c>
      <c r="CI19" s="756">
        <f t="shared" si="3"/>
        <v>0</v>
      </c>
      <c r="CJ19" s="756">
        <f t="shared" si="3"/>
        <v>0</v>
      </c>
      <c r="CK19" s="756">
        <f t="shared" si="3"/>
        <v>0</v>
      </c>
      <c r="CL19" s="756">
        <f t="shared" si="3"/>
        <v>0</v>
      </c>
      <c r="CM19" s="646">
        <f t="shared" ref="CM19:CM82" si="30">SUM(CG19:CK19)-CF19-CL19</f>
        <v>0</v>
      </c>
      <c r="CN19" s="594"/>
      <c r="CO19" s="705">
        <f t="shared" si="4"/>
        <v>3</v>
      </c>
      <c r="CP19" s="756">
        <v>0</v>
      </c>
      <c r="CQ19" s="756">
        <v>0</v>
      </c>
      <c r="CR19" s="756">
        <v>0</v>
      </c>
      <c r="CS19" s="756">
        <v>0</v>
      </c>
      <c r="CT19" s="756">
        <v>0</v>
      </c>
      <c r="CU19" s="756">
        <v>0</v>
      </c>
      <c r="CV19" s="756">
        <v>0</v>
      </c>
      <c r="CW19" s="646">
        <f t="shared" ref="CW19:CW82" si="31">SUM(CQ19:CU19)-CP19-CV19</f>
        <v>0</v>
      </c>
      <c r="CX19" s="685"/>
      <c r="CY19" s="705">
        <f t="shared" si="5"/>
        <v>3</v>
      </c>
      <c r="CZ19" s="756">
        <v>0</v>
      </c>
      <c r="DA19" s="756">
        <v>0</v>
      </c>
      <c r="DB19" s="756">
        <v>0</v>
      </c>
      <c r="DC19" s="756">
        <v>0</v>
      </c>
      <c r="DD19" s="756">
        <v>0</v>
      </c>
      <c r="DE19" s="767">
        <f t="shared" si="19"/>
        <v>0</v>
      </c>
      <c r="DF19" s="756">
        <v>0</v>
      </c>
      <c r="DG19" s="756">
        <v>0</v>
      </c>
      <c r="DH19" s="756">
        <v>0</v>
      </c>
      <c r="DI19" s="756">
        <v>0</v>
      </c>
      <c r="DJ19" s="767">
        <f t="shared" si="20"/>
        <v>0</v>
      </c>
      <c r="DK19" s="715">
        <f t="shared" si="21"/>
        <v>0</v>
      </c>
      <c r="DL19" s="685"/>
      <c r="DM19" s="705">
        <f t="shared" si="6"/>
        <v>3</v>
      </c>
      <c r="DN19" s="715">
        <f t="shared" si="22"/>
        <v>0</v>
      </c>
    </row>
    <row r="20" spans="2:118" x14ac:dyDescent="0.25">
      <c r="B20" s="705">
        <v>4</v>
      </c>
      <c r="C20" s="765">
        <f>(1+_xlfn.XLOOKUP(INT((B20-1)/12)+1,'ZC Curve'!$B$8:$B$107,'ZC Curve'!R$8:R$107,,0))^(1/12)-1</f>
        <v>0</v>
      </c>
      <c r="D20" s="766">
        <f t="shared" si="23"/>
        <v>1</v>
      </c>
      <c r="E20" s="685"/>
      <c r="F20" s="705">
        <v>4</v>
      </c>
      <c r="G20" s="756">
        <v>0</v>
      </c>
      <c r="H20" s="756">
        <v>0</v>
      </c>
      <c r="I20" s="756">
        <v>0</v>
      </c>
      <c r="J20" s="756">
        <v>0</v>
      </c>
      <c r="K20" s="756">
        <v>0</v>
      </c>
      <c r="L20" s="756">
        <v>0</v>
      </c>
      <c r="M20" s="756">
        <v>0</v>
      </c>
      <c r="N20" s="646">
        <f t="shared" si="24"/>
        <v>0</v>
      </c>
      <c r="O20" s="594"/>
      <c r="P20" s="705">
        <f t="shared" si="7"/>
        <v>4</v>
      </c>
      <c r="Q20" s="756">
        <v>0</v>
      </c>
      <c r="R20" s="756">
        <v>0</v>
      </c>
      <c r="S20" s="756">
        <v>0</v>
      </c>
      <c r="T20" s="756">
        <v>0</v>
      </c>
      <c r="U20" s="756">
        <v>0</v>
      </c>
      <c r="V20" s="756">
        <v>0</v>
      </c>
      <c r="W20" s="756">
        <v>0</v>
      </c>
      <c r="X20" s="646">
        <f t="shared" si="25"/>
        <v>0</v>
      </c>
      <c r="Y20" s="594"/>
      <c r="Z20" s="705">
        <f t="shared" si="8"/>
        <v>4</v>
      </c>
      <c r="AA20" s="756">
        <f t="shared" si="9"/>
        <v>0</v>
      </c>
      <c r="AB20" s="756">
        <f t="shared" si="0"/>
        <v>0</v>
      </c>
      <c r="AC20" s="756">
        <f t="shared" si="0"/>
        <v>0</v>
      </c>
      <c r="AD20" s="756">
        <f t="shared" si="0"/>
        <v>0</v>
      </c>
      <c r="AE20" s="756">
        <f t="shared" si="0"/>
        <v>0</v>
      </c>
      <c r="AF20" s="756">
        <f t="shared" si="0"/>
        <v>0</v>
      </c>
      <c r="AG20" s="756">
        <f t="shared" si="0"/>
        <v>0</v>
      </c>
      <c r="AH20" s="646">
        <f t="shared" si="26"/>
        <v>0</v>
      </c>
      <c r="AI20" s="594"/>
      <c r="AJ20" s="705">
        <f t="shared" si="10"/>
        <v>4</v>
      </c>
      <c r="AK20" s="756">
        <v>0</v>
      </c>
      <c r="AL20" s="756">
        <v>0</v>
      </c>
      <c r="AM20" s="756">
        <v>0</v>
      </c>
      <c r="AN20" s="756">
        <v>0</v>
      </c>
      <c r="AO20" s="756">
        <v>0</v>
      </c>
      <c r="AP20" s="756">
        <v>0</v>
      </c>
      <c r="AQ20" s="756">
        <v>0</v>
      </c>
      <c r="AR20" s="646">
        <f t="shared" si="27"/>
        <v>0</v>
      </c>
      <c r="AS20" s="594"/>
      <c r="AT20" s="705">
        <f t="shared" si="11"/>
        <v>4</v>
      </c>
      <c r="AU20" s="756">
        <v>0</v>
      </c>
      <c r="AV20" s="756">
        <v>0</v>
      </c>
      <c r="AW20" s="756">
        <v>0</v>
      </c>
      <c r="AX20" s="756">
        <v>0</v>
      </c>
      <c r="AY20" s="756">
        <v>0</v>
      </c>
      <c r="AZ20" s="767">
        <f t="shared" si="12"/>
        <v>0</v>
      </c>
      <c r="BA20" s="756">
        <v>0</v>
      </c>
      <c r="BB20" s="756">
        <v>0</v>
      </c>
      <c r="BC20" s="756">
        <v>0</v>
      </c>
      <c r="BD20" s="756">
        <v>0</v>
      </c>
      <c r="BE20" s="767">
        <f t="shared" si="13"/>
        <v>0</v>
      </c>
      <c r="BF20" s="646">
        <f t="shared" si="14"/>
        <v>0</v>
      </c>
      <c r="BG20" s="594"/>
      <c r="BH20" s="705">
        <f t="shared" si="1"/>
        <v>4</v>
      </c>
      <c r="BI20" s="646">
        <f t="shared" si="15"/>
        <v>0</v>
      </c>
      <c r="BJ20" s="594"/>
      <c r="BK20" s="705">
        <f t="shared" si="16"/>
        <v>4</v>
      </c>
      <c r="BL20" s="756">
        <v>0</v>
      </c>
      <c r="BM20" s="756">
        <v>0</v>
      </c>
      <c r="BN20" s="756">
        <v>0</v>
      </c>
      <c r="BO20" s="756">
        <v>0</v>
      </c>
      <c r="BP20" s="756">
        <v>0</v>
      </c>
      <c r="BQ20" s="756">
        <v>0</v>
      </c>
      <c r="BR20" s="756">
        <v>0</v>
      </c>
      <c r="BS20" s="646">
        <f t="shared" si="28"/>
        <v>0</v>
      </c>
      <c r="BT20" s="594"/>
      <c r="BU20" s="705">
        <f t="shared" si="17"/>
        <v>4</v>
      </c>
      <c r="BV20" s="756">
        <v>0</v>
      </c>
      <c r="BW20" s="756">
        <v>0</v>
      </c>
      <c r="BX20" s="756">
        <v>0</v>
      </c>
      <c r="BY20" s="756">
        <v>0</v>
      </c>
      <c r="BZ20" s="756">
        <v>0</v>
      </c>
      <c r="CA20" s="756">
        <v>0</v>
      </c>
      <c r="CB20" s="756">
        <v>0</v>
      </c>
      <c r="CC20" s="646">
        <f t="shared" si="29"/>
        <v>0</v>
      </c>
      <c r="CD20" s="594"/>
      <c r="CE20" s="705">
        <f t="shared" si="2"/>
        <v>4</v>
      </c>
      <c r="CF20" s="756">
        <f t="shared" si="18"/>
        <v>0</v>
      </c>
      <c r="CG20" s="756">
        <f t="shared" si="3"/>
        <v>0</v>
      </c>
      <c r="CH20" s="756">
        <f t="shared" si="3"/>
        <v>0</v>
      </c>
      <c r="CI20" s="756">
        <f t="shared" si="3"/>
        <v>0</v>
      </c>
      <c r="CJ20" s="756">
        <f t="shared" si="3"/>
        <v>0</v>
      </c>
      <c r="CK20" s="756">
        <f t="shared" si="3"/>
        <v>0</v>
      </c>
      <c r="CL20" s="756">
        <f t="shared" si="3"/>
        <v>0</v>
      </c>
      <c r="CM20" s="646">
        <f t="shared" si="30"/>
        <v>0</v>
      </c>
      <c r="CN20" s="594"/>
      <c r="CO20" s="705">
        <f t="shared" si="4"/>
        <v>4</v>
      </c>
      <c r="CP20" s="756">
        <v>0</v>
      </c>
      <c r="CQ20" s="756">
        <v>0</v>
      </c>
      <c r="CR20" s="756">
        <v>0</v>
      </c>
      <c r="CS20" s="756">
        <v>0</v>
      </c>
      <c r="CT20" s="756">
        <v>0</v>
      </c>
      <c r="CU20" s="756">
        <v>0</v>
      </c>
      <c r="CV20" s="756">
        <v>0</v>
      </c>
      <c r="CW20" s="646">
        <f t="shared" si="31"/>
        <v>0</v>
      </c>
      <c r="CX20" s="685"/>
      <c r="CY20" s="705">
        <f t="shared" si="5"/>
        <v>4</v>
      </c>
      <c r="CZ20" s="756">
        <v>0</v>
      </c>
      <c r="DA20" s="756">
        <v>0</v>
      </c>
      <c r="DB20" s="756">
        <v>0</v>
      </c>
      <c r="DC20" s="756">
        <v>0</v>
      </c>
      <c r="DD20" s="756">
        <v>0</v>
      </c>
      <c r="DE20" s="767">
        <f t="shared" si="19"/>
        <v>0</v>
      </c>
      <c r="DF20" s="756">
        <v>0</v>
      </c>
      <c r="DG20" s="756">
        <v>0</v>
      </c>
      <c r="DH20" s="756">
        <v>0</v>
      </c>
      <c r="DI20" s="756">
        <v>0</v>
      </c>
      <c r="DJ20" s="767">
        <f t="shared" si="20"/>
        <v>0</v>
      </c>
      <c r="DK20" s="715">
        <f t="shared" si="21"/>
        <v>0</v>
      </c>
      <c r="DL20" s="685"/>
      <c r="DM20" s="705">
        <f t="shared" si="6"/>
        <v>4</v>
      </c>
      <c r="DN20" s="715">
        <f t="shared" si="22"/>
        <v>0</v>
      </c>
    </row>
    <row r="21" spans="2:118" x14ac:dyDescent="0.25">
      <c r="B21" s="705">
        <v>5</v>
      </c>
      <c r="C21" s="765">
        <f>(1+_xlfn.XLOOKUP(INT((B21-1)/12)+1,'ZC Curve'!$B$8:$B$107,'ZC Curve'!R$8:R$107,,0))^(1/12)-1</f>
        <v>0</v>
      </c>
      <c r="D21" s="766">
        <f t="shared" si="23"/>
        <v>1</v>
      </c>
      <c r="E21" s="685"/>
      <c r="F21" s="705">
        <v>5</v>
      </c>
      <c r="G21" s="756">
        <v>0</v>
      </c>
      <c r="H21" s="756">
        <v>0</v>
      </c>
      <c r="I21" s="756">
        <v>0</v>
      </c>
      <c r="J21" s="756">
        <v>0</v>
      </c>
      <c r="K21" s="756">
        <v>0</v>
      </c>
      <c r="L21" s="756">
        <v>0</v>
      </c>
      <c r="M21" s="756">
        <v>0</v>
      </c>
      <c r="N21" s="646">
        <f t="shared" si="24"/>
        <v>0</v>
      </c>
      <c r="O21" s="594"/>
      <c r="P21" s="705">
        <f t="shared" si="7"/>
        <v>5</v>
      </c>
      <c r="Q21" s="756">
        <v>0</v>
      </c>
      <c r="R21" s="756">
        <v>0</v>
      </c>
      <c r="S21" s="756">
        <v>0</v>
      </c>
      <c r="T21" s="756">
        <v>0</v>
      </c>
      <c r="U21" s="756">
        <v>0</v>
      </c>
      <c r="V21" s="756">
        <v>0</v>
      </c>
      <c r="W21" s="756">
        <v>0</v>
      </c>
      <c r="X21" s="646">
        <f t="shared" si="25"/>
        <v>0</v>
      </c>
      <c r="Y21" s="594"/>
      <c r="Z21" s="705">
        <f t="shared" si="8"/>
        <v>5</v>
      </c>
      <c r="AA21" s="756">
        <f t="shared" si="9"/>
        <v>0</v>
      </c>
      <c r="AB21" s="756">
        <f t="shared" si="0"/>
        <v>0</v>
      </c>
      <c r="AC21" s="756">
        <f t="shared" si="0"/>
        <v>0</v>
      </c>
      <c r="AD21" s="756">
        <f t="shared" si="0"/>
        <v>0</v>
      </c>
      <c r="AE21" s="756">
        <f t="shared" si="0"/>
        <v>0</v>
      </c>
      <c r="AF21" s="756">
        <f t="shared" si="0"/>
        <v>0</v>
      </c>
      <c r="AG21" s="756">
        <f t="shared" si="0"/>
        <v>0</v>
      </c>
      <c r="AH21" s="646">
        <f t="shared" si="26"/>
        <v>0</v>
      </c>
      <c r="AI21" s="594"/>
      <c r="AJ21" s="705">
        <f t="shared" si="10"/>
        <v>5</v>
      </c>
      <c r="AK21" s="756">
        <v>0</v>
      </c>
      <c r="AL21" s="756">
        <v>0</v>
      </c>
      <c r="AM21" s="756">
        <v>0</v>
      </c>
      <c r="AN21" s="756">
        <v>0</v>
      </c>
      <c r="AO21" s="756">
        <v>0</v>
      </c>
      <c r="AP21" s="756">
        <v>0</v>
      </c>
      <c r="AQ21" s="756">
        <v>0</v>
      </c>
      <c r="AR21" s="646">
        <f t="shared" si="27"/>
        <v>0</v>
      </c>
      <c r="AS21" s="594"/>
      <c r="AT21" s="705">
        <f t="shared" si="11"/>
        <v>5</v>
      </c>
      <c r="AU21" s="756">
        <v>0</v>
      </c>
      <c r="AV21" s="756">
        <v>0</v>
      </c>
      <c r="AW21" s="756">
        <v>0</v>
      </c>
      <c r="AX21" s="756">
        <v>0</v>
      </c>
      <c r="AY21" s="756">
        <v>0</v>
      </c>
      <c r="AZ21" s="767">
        <f t="shared" si="12"/>
        <v>0</v>
      </c>
      <c r="BA21" s="756">
        <v>0</v>
      </c>
      <c r="BB21" s="756">
        <v>0</v>
      </c>
      <c r="BC21" s="756">
        <v>0</v>
      </c>
      <c r="BD21" s="756">
        <v>0</v>
      </c>
      <c r="BE21" s="767">
        <f t="shared" si="13"/>
        <v>0</v>
      </c>
      <c r="BF21" s="646">
        <f t="shared" si="14"/>
        <v>0</v>
      </c>
      <c r="BG21" s="594"/>
      <c r="BH21" s="705">
        <f t="shared" si="1"/>
        <v>5</v>
      </c>
      <c r="BI21" s="646">
        <f t="shared" si="15"/>
        <v>0</v>
      </c>
      <c r="BJ21" s="594"/>
      <c r="BK21" s="705">
        <f t="shared" si="16"/>
        <v>5</v>
      </c>
      <c r="BL21" s="756">
        <v>0</v>
      </c>
      <c r="BM21" s="756">
        <v>0</v>
      </c>
      <c r="BN21" s="756">
        <v>0</v>
      </c>
      <c r="BO21" s="756">
        <v>0</v>
      </c>
      <c r="BP21" s="756">
        <v>0</v>
      </c>
      <c r="BQ21" s="756">
        <v>0</v>
      </c>
      <c r="BR21" s="756">
        <v>0</v>
      </c>
      <c r="BS21" s="646">
        <f t="shared" si="28"/>
        <v>0</v>
      </c>
      <c r="BT21" s="594"/>
      <c r="BU21" s="705">
        <f t="shared" si="17"/>
        <v>5</v>
      </c>
      <c r="BV21" s="756">
        <v>0</v>
      </c>
      <c r="BW21" s="756">
        <v>0</v>
      </c>
      <c r="BX21" s="756">
        <v>0</v>
      </c>
      <c r="BY21" s="756">
        <v>0</v>
      </c>
      <c r="BZ21" s="756">
        <v>0</v>
      </c>
      <c r="CA21" s="756">
        <v>0</v>
      </c>
      <c r="CB21" s="756">
        <v>0</v>
      </c>
      <c r="CC21" s="646">
        <f t="shared" si="29"/>
        <v>0</v>
      </c>
      <c r="CD21" s="594"/>
      <c r="CE21" s="705">
        <f t="shared" si="2"/>
        <v>5</v>
      </c>
      <c r="CF21" s="756">
        <f t="shared" si="18"/>
        <v>0</v>
      </c>
      <c r="CG21" s="756">
        <f t="shared" si="3"/>
        <v>0</v>
      </c>
      <c r="CH21" s="756">
        <f t="shared" si="3"/>
        <v>0</v>
      </c>
      <c r="CI21" s="756">
        <f t="shared" si="3"/>
        <v>0</v>
      </c>
      <c r="CJ21" s="756">
        <f t="shared" si="3"/>
        <v>0</v>
      </c>
      <c r="CK21" s="756">
        <f t="shared" si="3"/>
        <v>0</v>
      </c>
      <c r="CL21" s="756">
        <f t="shared" si="3"/>
        <v>0</v>
      </c>
      <c r="CM21" s="646">
        <f t="shared" si="30"/>
        <v>0</v>
      </c>
      <c r="CN21" s="594"/>
      <c r="CO21" s="705">
        <f t="shared" si="4"/>
        <v>5</v>
      </c>
      <c r="CP21" s="756">
        <v>0</v>
      </c>
      <c r="CQ21" s="756">
        <v>0</v>
      </c>
      <c r="CR21" s="756">
        <v>0</v>
      </c>
      <c r="CS21" s="756">
        <v>0</v>
      </c>
      <c r="CT21" s="756">
        <v>0</v>
      </c>
      <c r="CU21" s="756">
        <v>0</v>
      </c>
      <c r="CV21" s="756">
        <v>0</v>
      </c>
      <c r="CW21" s="646">
        <f t="shared" si="31"/>
        <v>0</v>
      </c>
      <c r="CX21" s="685"/>
      <c r="CY21" s="705">
        <f t="shared" si="5"/>
        <v>5</v>
      </c>
      <c r="CZ21" s="756">
        <v>0</v>
      </c>
      <c r="DA21" s="756">
        <v>0</v>
      </c>
      <c r="DB21" s="756">
        <v>0</v>
      </c>
      <c r="DC21" s="756">
        <v>0</v>
      </c>
      <c r="DD21" s="756">
        <v>0</v>
      </c>
      <c r="DE21" s="767">
        <f t="shared" si="19"/>
        <v>0</v>
      </c>
      <c r="DF21" s="756">
        <v>0</v>
      </c>
      <c r="DG21" s="756">
        <v>0</v>
      </c>
      <c r="DH21" s="756">
        <v>0</v>
      </c>
      <c r="DI21" s="756">
        <v>0</v>
      </c>
      <c r="DJ21" s="767">
        <f t="shared" si="20"/>
        <v>0</v>
      </c>
      <c r="DK21" s="715">
        <f t="shared" si="21"/>
        <v>0</v>
      </c>
      <c r="DL21" s="685"/>
      <c r="DM21" s="705">
        <f t="shared" si="6"/>
        <v>5</v>
      </c>
      <c r="DN21" s="715">
        <f t="shared" si="22"/>
        <v>0</v>
      </c>
    </row>
    <row r="22" spans="2:118" x14ac:dyDescent="0.25">
      <c r="B22" s="705">
        <v>6</v>
      </c>
      <c r="C22" s="765">
        <f>(1+_xlfn.XLOOKUP(INT((B22-1)/12)+1,'ZC Curve'!$B$8:$B$107,'ZC Curve'!R$8:R$107,,0))^(1/12)-1</f>
        <v>0</v>
      </c>
      <c r="D22" s="766">
        <f t="shared" si="23"/>
        <v>1</v>
      </c>
      <c r="E22" s="685"/>
      <c r="F22" s="705">
        <v>6</v>
      </c>
      <c r="G22" s="756">
        <v>0</v>
      </c>
      <c r="H22" s="756">
        <v>0</v>
      </c>
      <c r="I22" s="756">
        <v>0</v>
      </c>
      <c r="J22" s="756">
        <v>0</v>
      </c>
      <c r="K22" s="756">
        <v>0</v>
      </c>
      <c r="L22" s="756">
        <v>0</v>
      </c>
      <c r="M22" s="756">
        <v>0</v>
      </c>
      <c r="N22" s="646">
        <f t="shared" si="24"/>
        <v>0</v>
      </c>
      <c r="O22" s="594"/>
      <c r="P22" s="705">
        <f t="shared" si="7"/>
        <v>6</v>
      </c>
      <c r="Q22" s="756">
        <v>0</v>
      </c>
      <c r="R22" s="756">
        <v>0</v>
      </c>
      <c r="S22" s="756">
        <v>0</v>
      </c>
      <c r="T22" s="756">
        <v>0</v>
      </c>
      <c r="U22" s="756">
        <v>0</v>
      </c>
      <c r="V22" s="756">
        <v>0</v>
      </c>
      <c r="W22" s="756">
        <v>0</v>
      </c>
      <c r="X22" s="646">
        <f t="shared" si="25"/>
        <v>0</v>
      </c>
      <c r="Y22" s="594"/>
      <c r="Z22" s="705">
        <f t="shared" si="8"/>
        <v>6</v>
      </c>
      <c r="AA22" s="756">
        <f t="shared" si="9"/>
        <v>0</v>
      </c>
      <c r="AB22" s="756">
        <f t="shared" si="0"/>
        <v>0</v>
      </c>
      <c r="AC22" s="756">
        <f t="shared" si="0"/>
        <v>0</v>
      </c>
      <c r="AD22" s="756">
        <f t="shared" si="0"/>
        <v>0</v>
      </c>
      <c r="AE22" s="756">
        <f t="shared" si="0"/>
        <v>0</v>
      </c>
      <c r="AF22" s="756">
        <f t="shared" si="0"/>
        <v>0</v>
      </c>
      <c r="AG22" s="756">
        <f t="shared" si="0"/>
        <v>0</v>
      </c>
      <c r="AH22" s="646">
        <f t="shared" si="26"/>
        <v>0</v>
      </c>
      <c r="AI22" s="594"/>
      <c r="AJ22" s="705">
        <f t="shared" si="10"/>
        <v>6</v>
      </c>
      <c r="AK22" s="756">
        <v>0</v>
      </c>
      <c r="AL22" s="756">
        <v>0</v>
      </c>
      <c r="AM22" s="756">
        <v>0</v>
      </c>
      <c r="AN22" s="756">
        <v>0</v>
      </c>
      <c r="AO22" s="756">
        <v>0</v>
      </c>
      <c r="AP22" s="756">
        <v>0</v>
      </c>
      <c r="AQ22" s="756">
        <v>0</v>
      </c>
      <c r="AR22" s="646">
        <f t="shared" si="27"/>
        <v>0</v>
      </c>
      <c r="AS22" s="594"/>
      <c r="AT22" s="705">
        <f t="shared" si="11"/>
        <v>6</v>
      </c>
      <c r="AU22" s="756">
        <v>0</v>
      </c>
      <c r="AV22" s="756">
        <v>0</v>
      </c>
      <c r="AW22" s="756">
        <v>0</v>
      </c>
      <c r="AX22" s="756">
        <v>0</v>
      </c>
      <c r="AY22" s="756">
        <v>0</v>
      </c>
      <c r="AZ22" s="767">
        <f t="shared" si="12"/>
        <v>0</v>
      </c>
      <c r="BA22" s="756">
        <v>0</v>
      </c>
      <c r="BB22" s="756">
        <v>0</v>
      </c>
      <c r="BC22" s="756">
        <v>0</v>
      </c>
      <c r="BD22" s="756">
        <v>0</v>
      </c>
      <c r="BE22" s="767">
        <f t="shared" si="13"/>
        <v>0</v>
      </c>
      <c r="BF22" s="646">
        <f t="shared" si="14"/>
        <v>0</v>
      </c>
      <c r="BG22" s="594"/>
      <c r="BH22" s="705">
        <f t="shared" si="1"/>
        <v>6</v>
      </c>
      <c r="BI22" s="646">
        <f t="shared" si="15"/>
        <v>0</v>
      </c>
      <c r="BJ22" s="594"/>
      <c r="BK22" s="705">
        <f t="shared" si="16"/>
        <v>6</v>
      </c>
      <c r="BL22" s="756">
        <v>0</v>
      </c>
      <c r="BM22" s="756">
        <v>0</v>
      </c>
      <c r="BN22" s="756">
        <v>0</v>
      </c>
      <c r="BO22" s="756">
        <v>0</v>
      </c>
      <c r="BP22" s="756">
        <v>0</v>
      </c>
      <c r="BQ22" s="756">
        <v>0</v>
      </c>
      <c r="BR22" s="756">
        <v>0</v>
      </c>
      <c r="BS22" s="646">
        <f t="shared" si="28"/>
        <v>0</v>
      </c>
      <c r="BT22" s="594"/>
      <c r="BU22" s="705">
        <f t="shared" si="17"/>
        <v>6</v>
      </c>
      <c r="BV22" s="756">
        <v>0</v>
      </c>
      <c r="BW22" s="756">
        <v>0</v>
      </c>
      <c r="BX22" s="756">
        <v>0</v>
      </c>
      <c r="BY22" s="756">
        <v>0</v>
      </c>
      <c r="BZ22" s="756">
        <v>0</v>
      </c>
      <c r="CA22" s="756">
        <v>0</v>
      </c>
      <c r="CB22" s="756">
        <v>0</v>
      </c>
      <c r="CC22" s="646">
        <f t="shared" si="29"/>
        <v>0</v>
      </c>
      <c r="CD22" s="594"/>
      <c r="CE22" s="705">
        <f t="shared" si="2"/>
        <v>6</v>
      </c>
      <c r="CF22" s="756">
        <f t="shared" si="18"/>
        <v>0</v>
      </c>
      <c r="CG22" s="756">
        <f t="shared" si="3"/>
        <v>0</v>
      </c>
      <c r="CH22" s="756">
        <f t="shared" si="3"/>
        <v>0</v>
      </c>
      <c r="CI22" s="756">
        <f t="shared" si="3"/>
        <v>0</v>
      </c>
      <c r="CJ22" s="756">
        <f t="shared" si="3"/>
        <v>0</v>
      </c>
      <c r="CK22" s="756">
        <f t="shared" si="3"/>
        <v>0</v>
      </c>
      <c r="CL22" s="756">
        <f t="shared" si="3"/>
        <v>0</v>
      </c>
      <c r="CM22" s="646">
        <f t="shared" si="30"/>
        <v>0</v>
      </c>
      <c r="CN22" s="594"/>
      <c r="CO22" s="705">
        <f t="shared" si="4"/>
        <v>6</v>
      </c>
      <c r="CP22" s="756">
        <v>0</v>
      </c>
      <c r="CQ22" s="756">
        <v>0</v>
      </c>
      <c r="CR22" s="756">
        <v>0</v>
      </c>
      <c r="CS22" s="756">
        <v>0</v>
      </c>
      <c r="CT22" s="756">
        <v>0</v>
      </c>
      <c r="CU22" s="756">
        <v>0</v>
      </c>
      <c r="CV22" s="756">
        <v>0</v>
      </c>
      <c r="CW22" s="646">
        <f t="shared" si="31"/>
        <v>0</v>
      </c>
      <c r="CX22" s="685"/>
      <c r="CY22" s="705">
        <f t="shared" si="5"/>
        <v>6</v>
      </c>
      <c r="CZ22" s="756">
        <v>0</v>
      </c>
      <c r="DA22" s="756">
        <v>0</v>
      </c>
      <c r="DB22" s="756">
        <v>0</v>
      </c>
      <c r="DC22" s="756">
        <v>0</v>
      </c>
      <c r="DD22" s="756">
        <v>0</v>
      </c>
      <c r="DE22" s="767">
        <f t="shared" si="19"/>
        <v>0</v>
      </c>
      <c r="DF22" s="756">
        <v>0</v>
      </c>
      <c r="DG22" s="756">
        <v>0</v>
      </c>
      <c r="DH22" s="756">
        <v>0</v>
      </c>
      <c r="DI22" s="756">
        <v>0</v>
      </c>
      <c r="DJ22" s="767">
        <f t="shared" si="20"/>
        <v>0</v>
      </c>
      <c r="DK22" s="715">
        <f t="shared" si="21"/>
        <v>0</v>
      </c>
      <c r="DL22" s="685"/>
      <c r="DM22" s="705">
        <f t="shared" si="6"/>
        <v>6</v>
      </c>
      <c r="DN22" s="715">
        <f t="shared" si="22"/>
        <v>0</v>
      </c>
    </row>
    <row r="23" spans="2:118" x14ac:dyDescent="0.25">
      <c r="B23" s="705">
        <v>7</v>
      </c>
      <c r="C23" s="765">
        <f>(1+_xlfn.XLOOKUP(INT((B23-1)/12)+1,'ZC Curve'!$B$8:$B$107,'ZC Curve'!R$8:R$107,,0))^(1/12)-1</f>
        <v>0</v>
      </c>
      <c r="D23" s="766">
        <f t="shared" si="23"/>
        <v>1</v>
      </c>
      <c r="E23" s="685"/>
      <c r="F23" s="705">
        <v>7</v>
      </c>
      <c r="G23" s="756">
        <v>0</v>
      </c>
      <c r="H23" s="756">
        <v>0</v>
      </c>
      <c r="I23" s="756">
        <v>0</v>
      </c>
      <c r="J23" s="756">
        <v>0</v>
      </c>
      <c r="K23" s="756">
        <v>0</v>
      </c>
      <c r="L23" s="756">
        <v>0</v>
      </c>
      <c r="M23" s="756">
        <v>0</v>
      </c>
      <c r="N23" s="646">
        <f t="shared" si="24"/>
        <v>0</v>
      </c>
      <c r="O23" s="594"/>
      <c r="P23" s="705">
        <f t="shared" si="7"/>
        <v>7</v>
      </c>
      <c r="Q23" s="756">
        <v>0</v>
      </c>
      <c r="R23" s="756">
        <v>0</v>
      </c>
      <c r="S23" s="756">
        <v>0</v>
      </c>
      <c r="T23" s="756">
        <v>0</v>
      </c>
      <c r="U23" s="756">
        <v>0</v>
      </c>
      <c r="V23" s="756">
        <v>0</v>
      </c>
      <c r="W23" s="756">
        <v>0</v>
      </c>
      <c r="X23" s="646">
        <f t="shared" si="25"/>
        <v>0</v>
      </c>
      <c r="Y23" s="594"/>
      <c r="Z23" s="705">
        <f t="shared" si="8"/>
        <v>7</v>
      </c>
      <c r="AA23" s="756">
        <f t="shared" si="9"/>
        <v>0</v>
      </c>
      <c r="AB23" s="756">
        <f t="shared" si="0"/>
        <v>0</v>
      </c>
      <c r="AC23" s="756">
        <f t="shared" si="0"/>
        <v>0</v>
      </c>
      <c r="AD23" s="756">
        <f t="shared" si="0"/>
        <v>0</v>
      </c>
      <c r="AE23" s="756">
        <f t="shared" si="0"/>
        <v>0</v>
      </c>
      <c r="AF23" s="756">
        <f t="shared" si="0"/>
        <v>0</v>
      </c>
      <c r="AG23" s="756">
        <f t="shared" si="0"/>
        <v>0</v>
      </c>
      <c r="AH23" s="646">
        <f t="shared" si="26"/>
        <v>0</v>
      </c>
      <c r="AI23" s="594"/>
      <c r="AJ23" s="705">
        <f t="shared" si="10"/>
        <v>7</v>
      </c>
      <c r="AK23" s="756">
        <v>0</v>
      </c>
      <c r="AL23" s="756">
        <v>0</v>
      </c>
      <c r="AM23" s="756">
        <v>0</v>
      </c>
      <c r="AN23" s="756">
        <v>0</v>
      </c>
      <c r="AO23" s="756">
        <v>0</v>
      </c>
      <c r="AP23" s="756">
        <v>0</v>
      </c>
      <c r="AQ23" s="756">
        <v>0</v>
      </c>
      <c r="AR23" s="646">
        <f t="shared" si="27"/>
        <v>0</v>
      </c>
      <c r="AS23" s="594"/>
      <c r="AT23" s="705">
        <f t="shared" si="11"/>
        <v>7</v>
      </c>
      <c r="AU23" s="756">
        <v>0</v>
      </c>
      <c r="AV23" s="756">
        <v>0</v>
      </c>
      <c r="AW23" s="756">
        <v>0</v>
      </c>
      <c r="AX23" s="756">
        <v>0</v>
      </c>
      <c r="AY23" s="756">
        <v>0</v>
      </c>
      <c r="AZ23" s="767">
        <f t="shared" si="12"/>
        <v>0</v>
      </c>
      <c r="BA23" s="756">
        <v>0</v>
      </c>
      <c r="BB23" s="756">
        <v>0</v>
      </c>
      <c r="BC23" s="756">
        <v>0</v>
      </c>
      <c r="BD23" s="756">
        <v>0</v>
      </c>
      <c r="BE23" s="767">
        <f t="shared" si="13"/>
        <v>0</v>
      </c>
      <c r="BF23" s="646">
        <f t="shared" si="14"/>
        <v>0</v>
      </c>
      <c r="BG23" s="594"/>
      <c r="BH23" s="705">
        <f t="shared" si="1"/>
        <v>7</v>
      </c>
      <c r="BI23" s="646">
        <f t="shared" si="15"/>
        <v>0</v>
      </c>
      <c r="BJ23" s="594"/>
      <c r="BK23" s="705">
        <f t="shared" si="16"/>
        <v>7</v>
      </c>
      <c r="BL23" s="756">
        <v>0</v>
      </c>
      <c r="BM23" s="756">
        <v>0</v>
      </c>
      <c r="BN23" s="756">
        <v>0</v>
      </c>
      <c r="BO23" s="756">
        <v>0</v>
      </c>
      <c r="BP23" s="756">
        <v>0</v>
      </c>
      <c r="BQ23" s="756">
        <v>0</v>
      </c>
      <c r="BR23" s="756">
        <v>0</v>
      </c>
      <c r="BS23" s="646">
        <f t="shared" si="28"/>
        <v>0</v>
      </c>
      <c r="BT23" s="594"/>
      <c r="BU23" s="705">
        <f t="shared" si="17"/>
        <v>7</v>
      </c>
      <c r="BV23" s="756">
        <v>0</v>
      </c>
      <c r="BW23" s="756">
        <v>0</v>
      </c>
      <c r="BX23" s="756">
        <v>0</v>
      </c>
      <c r="BY23" s="756">
        <v>0</v>
      </c>
      <c r="BZ23" s="756">
        <v>0</v>
      </c>
      <c r="CA23" s="756">
        <v>0</v>
      </c>
      <c r="CB23" s="756">
        <v>0</v>
      </c>
      <c r="CC23" s="646">
        <f t="shared" si="29"/>
        <v>0</v>
      </c>
      <c r="CD23" s="594"/>
      <c r="CE23" s="705">
        <f t="shared" si="2"/>
        <v>7</v>
      </c>
      <c r="CF23" s="756">
        <f t="shared" si="18"/>
        <v>0</v>
      </c>
      <c r="CG23" s="756">
        <f t="shared" si="3"/>
        <v>0</v>
      </c>
      <c r="CH23" s="756">
        <f t="shared" si="3"/>
        <v>0</v>
      </c>
      <c r="CI23" s="756">
        <f t="shared" si="3"/>
        <v>0</v>
      </c>
      <c r="CJ23" s="756">
        <f t="shared" si="3"/>
        <v>0</v>
      </c>
      <c r="CK23" s="756">
        <f t="shared" si="3"/>
        <v>0</v>
      </c>
      <c r="CL23" s="756">
        <f t="shared" si="3"/>
        <v>0</v>
      </c>
      <c r="CM23" s="646">
        <f t="shared" si="30"/>
        <v>0</v>
      </c>
      <c r="CN23" s="594"/>
      <c r="CO23" s="705">
        <f t="shared" si="4"/>
        <v>7</v>
      </c>
      <c r="CP23" s="756">
        <v>0</v>
      </c>
      <c r="CQ23" s="756">
        <v>0</v>
      </c>
      <c r="CR23" s="756">
        <v>0</v>
      </c>
      <c r="CS23" s="756">
        <v>0</v>
      </c>
      <c r="CT23" s="756">
        <v>0</v>
      </c>
      <c r="CU23" s="756">
        <v>0</v>
      </c>
      <c r="CV23" s="756">
        <v>0</v>
      </c>
      <c r="CW23" s="646">
        <f t="shared" si="31"/>
        <v>0</v>
      </c>
      <c r="CX23" s="685"/>
      <c r="CY23" s="705">
        <f t="shared" si="5"/>
        <v>7</v>
      </c>
      <c r="CZ23" s="756">
        <v>0</v>
      </c>
      <c r="DA23" s="756">
        <v>0</v>
      </c>
      <c r="DB23" s="756">
        <v>0</v>
      </c>
      <c r="DC23" s="756">
        <v>0</v>
      </c>
      <c r="DD23" s="756">
        <v>0</v>
      </c>
      <c r="DE23" s="767">
        <f t="shared" si="19"/>
        <v>0</v>
      </c>
      <c r="DF23" s="756">
        <v>0</v>
      </c>
      <c r="DG23" s="756">
        <v>0</v>
      </c>
      <c r="DH23" s="756">
        <v>0</v>
      </c>
      <c r="DI23" s="756">
        <v>0</v>
      </c>
      <c r="DJ23" s="767">
        <f t="shared" si="20"/>
        <v>0</v>
      </c>
      <c r="DK23" s="715">
        <f t="shared" si="21"/>
        <v>0</v>
      </c>
      <c r="DL23" s="685"/>
      <c r="DM23" s="705">
        <f t="shared" si="6"/>
        <v>7</v>
      </c>
      <c r="DN23" s="715">
        <f t="shared" si="22"/>
        <v>0</v>
      </c>
    </row>
    <row r="24" spans="2:118" x14ac:dyDescent="0.25">
      <c r="B24" s="705">
        <v>8</v>
      </c>
      <c r="C24" s="765">
        <f>(1+_xlfn.XLOOKUP(INT((B24-1)/12)+1,'ZC Curve'!$B$8:$B$107,'ZC Curve'!R$8:R$107,,0))^(1/12)-1</f>
        <v>0</v>
      </c>
      <c r="D24" s="766">
        <f t="shared" si="23"/>
        <v>1</v>
      </c>
      <c r="E24" s="685"/>
      <c r="F24" s="705">
        <v>8</v>
      </c>
      <c r="G24" s="756">
        <v>0</v>
      </c>
      <c r="H24" s="756">
        <v>0</v>
      </c>
      <c r="I24" s="756">
        <v>0</v>
      </c>
      <c r="J24" s="756">
        <v>0</v>
      </c>
      <c r="K24" s="756">
        <v>0</v>
      </c>
      <c r="L24" s="756">
        <v>0</v>
      </c>
      <c r="M24" s="756">
        <v>0</v>
      </c>
      <c r="N24" s="646">
        <f t="shared" si="24"/>
        <v>0</v>
      </c>
      <c r="O24" s="594"/>
      <c r="P24" s="705">
        <f t="shared" si="7"/>
        <v>8</v>
      </c>
      <c r="Q24" s="756">
        <v>0</v>
      </c>
      <c r="R24" s="756">
        <v>0</v>
      </c>
      <c r="S24" s="756">
        <v>0</v>
      </c>
      <c r="T24" s="756">
        <v>0</v>
      </c>
      <c r="U24" s="756">
        <v>0</v>
      </c>
      <c r="V24" s="756">
        <v>0</v>
      </c>
      <c r="W24" s="756">
        <v>0</v>
      </c>
      <c r="X24" s="646">
        <f t="shared" si="25"/>
        <v>0</v>
      </c>
      <c r="Y24" s="594"/>
      <c r="Z24" s="705">
        <f t="shared" si="8"/>
        <v>8</v>
      </c>
      <c r="AA24" s="756">
        <f t="shared" si="9"/>
        <v>0</v>
      </c>
      <c r="AB24" s="756">
        <f t="shared" si="0"/>
        <v>0</v>
      </c>
      <c r="AC24" s="756">
        <f t="shared" si="0"/>
        <v>0</v>
      </c>
      <c r="AD24" s="756">
        <f t="shared" si="0"/>
        <v>0</v>
      </c>
      <c r="AE24" s="756">
        <f t="shared" si="0"/>
        <v>0</v>
      </c>
      <c r="AF24" s="756">
        <f t="shared" si="0"/>
        <v>0</v>
      </c>
      <c r="AG24" s="756">
        <f t="shared" si="0"/>
        <v>0</v>
      </c>
      <c r="AH24" s="646">
        <f t="shared" si="26"/>
        <v>0</v>
      </c>
      <c r="AI24" s="594"/>
      <c r="AJ24" s="705">
        <f t="shared" si="10"/>
        <v>8</v>
      </c>
      <c r="AK24" s="756">
        <v>0</v>
      </c>
      <c r="AL24" s="756">
        <v>0</v>
      </c>
      <c r="AM24" s="756">
        <v>0</v>
      </c>
      <c r="AN24" s="756">
        <v>0</v>
      </c>
      <c r="AO24" s="756">
        <v>0</v>
      </c>
      <c r="AP24" s="756">
        <v>0</v>
      </c>
      <c r="AQ24" s="756">
        <v>0</v>
      </c>
      <c r="AR24" s="646">
        <f t="shared" si="27"/>
        <v>0</v>
      </c>
      <c r="AS24" s="594"/>
      <c r="AT24" s="705">
        <f t="shared" si="11"/>
        <v>8</v>
      </c>
      <c r="AU24" s="756">
        <v>0</v>
      </c>
      <c r="AV24" s="756">
        <v>0</v>
      </c>
      <c r="AW24" s="756">
        <v>0</v>
      </c>
      <c r="AX24" s="756">
        <v>0</v>
      </c>
      <c r="AY24" s="756">
        <v>0</v>
      </c>
      <c r="AZ24" s="767">
        <f t="shared" si="12"/>
        <v>0</v>
      </c>
      <c r="BA24" s="756">
        <v>0</v>
      </c>
      <c r="BB24" s="756">
        <v>0</v>
      </c>
      <c r="BC24" s="756">
        <v>0</v>
      </c>
      <c r="BD24" s="756">
        <v>0</v>
      </c>
      <c r="BE24" s="767">
        <f t="shared" si="13"/>
        <v>0</v>
      </c>
      <c r="BF24" s="646">
        <f t="shared" si="14"/>
        <v>0</v>
      </c>
      <c r="BG24" s="594"/>
      <c r="BH24" s="705">
        <f t="shared" si="1"/>
        <v>8</v>
      </c>
      <c r="BI24" s="646">
        <f t="shared" si="15"/>
        <v>0</v>
      </c>
      <c r="BJ24" s="594"/>
      <c r="BK24" s="705">
        <f t="shared" si="16"/>
        <v>8</v>
      </c>
      <c r="BL24" s="756">
        <v>0</v>
      </c>
      <c r="BM24" s="756">
        <v>0</v>
      </c>
      <c r="BN24" s="756">
        <v>0</v>
      </c>
      <c r="BO24" s="756">
        <v>0</v>
      </c>
      <c r="BP24" s="756">
        <v>0</v>
      </c>
      <c r="BQ24" s="756">
        <v>0</v>
      </c>
      <c r="BR24" s="756">
        <v>0</v>
      </c>
      <c r="BS24" s="646">
        <f t="shared" si="28"/>
        <v>0</v>
      </c>
      <c r="BT24" s="594"/>
      <c r="BU24" s="705">
        <f t="shared" si="17"/>
        <v>8</v>
      </c>
      <c r="BV24" s="756">
        <v>0</v>
      </c>
      <c r="BW24" s="756">
        <v>0</v>
      </c>
      <c r="BX24" s="756">
        <v>0</v>
      </c>
      <c r="BY24" s="756">
        <v>0</v>
      </c>
      <c r="BZ24" s="756">
        <v>0</v>
      </c>
      <c r="CA24" s="756">
        <v>0</v>
      </c>
      <c r="CB24" s="756">
        <v>0</v>
      </c>
      <c r="CC24" s="646">
        <f t="shared" si="29"/>
        <v>0</v>
      </c>
      <c r="CD24" s="594"/>
      <c r="CE24" s="705">
        <f t="shared" si="2"/>
        <v>8</v>
      </c>
      <c r="CF24" s="756">
        <f t="shared" si="18"/>
        <v>0</v>
      </c>
      <c r="CG24" s="756">
        <f t="shared" si="3"/>
        <v>0</v>
      </c>
      <c r="CH24" s="756">
        <f t="shared" si="3"/>
        <v>0</v>
      </c>
      <c r="CI24" s="756">
        <f t="shared" si="3"/>
        <v>0</v>
      </c>
      <c r="CJ24" s="756">
        <f t="shared" si="3"/>
        <v>0</v>
      </c>
      <c r="CK24" s="756">
        <f t="shared" si="3"/>
        <v>0</v>
      </c>
      <c r="CL24" s="756">
        <f t="shared" si="3"/>
        <v>0</v>
      </c>
      <c r="CM24" s="646">
        <f t="shared" si="30"/>
        <v>0</v>
      </c>
      <c r="CN24" s="594"/>
      <c r="CO24" s="705">
        <f t="shared" si="4"/>
        <v>8</v>
      </c>
      <c r="CP24" s="756">
        <v>0</v>
      </c>
      <c r="CQ24" s="756">
        <v>0</v>
      </c>
      <c r="CR24" s="756">
        <v>0</v>
      </c>
      <c r="CS24" s="756">
        <v>0</v>
      </c>
      <c r="CT24" s="756">
        <v>0</v>
      </c>
      <c r="CU24" s="756">
        <v>0</v>
      </c>
      <c r="CV24" s="756">
        <v>0</v>
      </c>
      <c r="CW24" s="646">
        <f t="shared" si="31"/>
        <v>0</v>
      </c>
      <c r="CX24" s="685"/>
      <c r="CY24" s="705">
        <f t="shared" si="5"/>
        <v>8</v>
      </c>
      <c r="CZ24" s="756">
        <v>0</v>
      </c>
      <c r="DA24" s="756">
        <v>0</v>
      </c>
      <c r="DB24" s="756">
        <v>0</v>
      </c>
      <c r="DC24" s="756">
        <v>0</v>
      </c>
      <c r="DD24" s="756">
        <v>0</v>
      </c>
      <c r="DE24" s="767">
        <f t="shared" si="19"/>
        <v>0</v>
      </c>
      <c r="DF24" s="756">
        <v>0</v>
      </c>
      <c r="DG24" s="756">
        <v>0</v>
      </c>
      <c r="DH24" s="756">
        <v>0</v>
      </c>
      <c r="DI24" s="756">
        <v>0</v>
      </c>
      <c r="DJ24" s="767">
        <f t="shared" si="20"/>
        <v>0</v>
      </c>
      <c r="DK24" s="715">
        <f t="shared" si="21"/>
        <v>0</v>
      </c>
      <c r="DL24" s="685"/>
      <c r="DM24" s="705">
        <f t="shared" si="6"/>
        <v>8</v>
      </c>
      <c r="DN24" s="715">
        <f t="shared" si="22"/>
        <v>0</v>
      </c>
    </row>
    <row r="25" spans="2:118" x14ac:dyDescent="0.25">
      <c r="B25" s="705">
        <v>9</v>
      </c>
      <c r="C25" s="765">
        <f>(1+_xlfn.XLOOKUP(INT((B25-1)/12)+1,'ZC Curve'!$B$8:$B$107,'ZC Curve'!R$8:R$107,,0))^(1/12)-1</f>
        <v>0</v>
      </c>
      <c r="D25" s="766">
        <f t="shared" si="23"/>
        <v>1</v>
      </c>
      <c r="E25" s="685"/>
      <c r="F25" s="705">
        <v>9</v>
      </c>
      <c r="G25" s="756">
        <v>0</v>
      </c>
      <c r="H25" s="756">
        <v>0</v>
      </c>
      <c r="I25" s="756">
        <v>0</v>
      </c>
      <c r="J25" s="756">
        <v>0</v>
      </c>
      <c r="K25" s="756">
        <v>0</v>
      </c>
      <c r="L25" s="756">
        <v>0</v>
      </c>
      <c r="M25" s="756">
        <v>0</v>
      </c>
      <c r="N25" s="646">
        <f t="shared" si="24"/>
        <v>0</v>
      </c>
      <c r="O25" s="594"/>
      <c r="P25" s="705">
        <f t="shared" si="7"/>
        <v>9</v>
      </c>
      <c r="Q25" s="756">
        <v>0</v>
      </c>
      <c r="R25" s="756">
        <v>0</v>
      </c>
      <c r="S25" s="756">
        <v>0</v>
      </c>
      <c r="T25" s="756">
        <v>0</v>
      </c>
      <c r="U25" s="756">
        <v>0</v>
      </c>
      <c r="V25" s="756">
        <v>0</v>
      </c>
      <c r="W25" s="756">
        <v>0</v>
      </c>
      <c r="X25" s="646">
        <f t="shared" si="25"/>
        <v>0</v>
      </c>
      <c r="Y25" s="594"/>
      <c r="Z25" s="705">
        <f t="shared" si="8"/>
        <v>9</v>
      </c>
      <c r="AA25" s="756">
        <f t="shared" si="9"/>
        <v>0</v>
      </c>
      <c r="AB25" s="756">
        <f t="shared" si="0"/>
        <v>0</v>
      </c>
      <c r="AC25" s="756">
        <f t="shared" si="0"/>
        <v>0</v>
      </c>
      <c r="AD25" s="756">
        <f t="shared" si="0"/>
        <v>0</v>
      </c>
      <c r="AE25" s="756">
        <f t="shared" si="0"/>
        <v>0</v>
      </c>
      <c r="AF25" s="756">
        <f t="shared" si="0"/>
        <v>0</v>
      </c>
      <c r="AG25" s="756">
        <f t="shared" si="0"/>
        <v>0</v>
      </c>
      <c r="AH25" s="646">
        <f t="shared" si="26"/>
        <v>0</v>
      </c>
      <c r="AI25" s="594"/>
      <c r="AJ25" s="705">
        <f t="shared" si="10"/>
        <v>9</v>
      </c>
      <c r="AK25" s="756">
        <v>0</v>
      </c>
      <c r="AL25" s="756">
        <v>0</v>
      </c>
      <c r="AM25" s="756">
        <v>0</v>
      </c>
      <c r="AN25" s="756">
        <v>0</v>
      </c>
      <c r="AO25" s="756">
        <v>0</v>
      </c>
      <c r="AP25" s="756">
        <v>0</v>
      </c>
      <c r="AQ25" s="756">
        <v>0</v>
      </c>
      <c r="AR25" s="646">
        <f t="shared" si="27"/>
        <v>0</v>
      </c>
      <c r="AS25" s="594"/>
      <c r="AT25" s="705">
        <f t="shared" si="11"/>
        <v>9</v>
      </c>
      <c r="AU25" s="756">
        <v>0</v>
      </c>
      <c r="AV25" s="756">
        <v>0</v>
      </c>
      <c r="AW25" s="756">
        <v>0</v>
      </c>
      <c r="AX25" s="756">
        <v>0</v>
      </c>
      <c r="AY25" s="756">
        <v>0</v>
      </c>
      <c r="AZ25" s="767">
        <f t="shared" si="12"/>
        <v>0</v>
      </c>
      <c r="BA25" s="756">
        <v>0</v>
      </c>
      <c r="BB25" s="756">
        <v>0</v>
      </c>
      <c r="BC25" s="756">
        <v>0</v>
      </c>
      <c r="BD25" s="756">
        <v>0</v>
      </c>
      <c r="BE25" s="767">
        <f t="shared" si="13"/>
        <v>0</v>
      </c>
      <c r="BF25" s="646">
        <f t="shared" si="14"/>
        <v>0</v>
      </c>
      <c r="BG25" s="594"/>
      <c r="BH25" s="705">
        <f t="shared" si="1"/>
        <v>9</v>
      </c>
      <c r="BI25" s="646">
        <f t="shared" si="15"/>
        <v>0</v>
      </c>
      <c r="BJ25" s="594"/>
      <c r="BK25" s="705">
        <f t="shared" si="16"/>
        <v>9</v>
      </c>
      <c r="BL25" s="756">
        <v>0</v>
      </c>
      <c r="BM25" s="756">
        <v>0</v>
      </c>
      <c r="BN25" s="756">
        <v>0</v>
      </c>
      <c r="BO25" s="756">
        <v>0</v>
      </c>
      <c r="BP25" s="756">
        <v>0</v>
      </c>
      <c r="BQ25" s="756">
        <v>0</v>
      </c>
      <c r="BR25" s="756">
        <v>0</v>
      </c>
      <c r="BS25" s="646">
        <f t="shared" si="28"/>
        <v>0</v>
      </c>
      <c r="BT25" s="594"/>
      <c r="BU25" s="705">
        <f t="shared" si="17"/>
        <v>9</v>
      </c>
      <c r="BV25" s="756">
        <v>0</v>
      </c>
      <c r="BW25" s="756">
        <v>0</v>
      </c>
      <c r="BX25" s="756">
        <v>0</v>
      </c>
      <c r="BY25" s="756">
        <v>0</v>
      </c>
      <c r="BZ25" s="756">
        <v>0</v>
      </c>
      <c r="CA25" s="756">
        <v>0</v>
      </c>
      <c r="CB25" s="756">
        <v>0</v>
      </c>
      <c r="CC25" s="646">
        <f t="shared" si="29"/>
        <v>0</v>
      </c>
      <c r="CD25" s="594"/>
      <c r="CE25" s="705">
        <f t="shared" si="2"/>
        <v>9</v>
      </c>
      <c r="CF25" s="756">
        <f t="shared" si="18"/>
        <v>0</v>
      </c>
      <c r="CG25" s="756">
        <f t="shared" si="3"/>
        <v>0</v>
      </c>
      <c r="CH25" s="756">
        <f t="shared" si="3"/>
        <v>0</v>
      </c>
      <c r="CI25" s="756">
        <f t="shared" si="3"/>
        <v>0</v>
      </c>
      <c r="CJ25" s="756">
        <f t="shared" si="3"/>
        <v>0</v>
      </c>
      <c r="CK25" s="756">
        <f t="shared" si="3"/>
        <v>0</v>
      </c>
      <c r="CL25" s="756">
        <f t="shared" si="3"/>
        <v>0</v>
      </c>
      <c r="CM25" s="646">
        <f t="shared" si="30"/>
        <v>0</v>
      </c>
      <c r="CN25" s="594"/>
      <c r="CO25" s="705">
        <f t="shared" si="4"/>
        <v>9</v>
      </c>
      <c r="CP25" s="756">
        <v>0</v>
      </c>
      <c r="CQ25" s="756">
        <v>0</v>
      </c>
      <c r="CR25" s="756">
        <v>0</v>
      </c>
      <c r="CS25" s="756">
        <v>0</v>
      </c>
      <c r="CT25" s="756">
        <v>0</v>
      </c>
      <c r="CU25" s="756">
        <v>0</v>
      </c>
      <c r="CV25" s="756">
        <v>0</v>
      </c>
      <c r="CW25" s="646">
        <f t="shared" si="31"/>
        <v>0</v>
      </c>
      <c r="CX25" s="685"/>
      <c r="CY25" s="705">
        <f t="shared" si="5"/>
        <v>9</v>
      </c>
      <c r="CZ25" s="756">
        <v>0</v>
      </c>
      <c r="DA25" s="756">
        <v>0</v>
      </c>
      <c r="DB25" s="756">
        <v>0</v>
      </c>
      <c r="DC25" s="756">
        <v>0</v>
      </c>
      <c r="DD25" s="756">
        <v>0</v>
      </c>
      <c r="DE25" s="767">
        <f t="shared" si="19"/>
        <v>0</v>
      </c>
      <c r="DF25" s="756">
        <v>0</v>
      </c>
      <c r="DG25" s="756">
        <v>0</v>
      </c>
      <c r="DH25" s="756">
        <v>0</v>
      </c>
      <c r="DI25" s="756">
        <v>0</v>
      </c>
      <c r="DJ25" s="767">
        <f t="shared" si="20"/>
        <v>0</v>
      </c>
      <c r="DK25" s="715">
        <f t="shared" si="21"/>
        <v>0</v>
      </c>
      <c r="DL25" s="685"/>
      <c r="DM25" s="705">
        <f t="shared" si="6"/>
        <v>9</v>
      </c>
      <c r="DN25" s="715">
        <f t="shared" si="22"/>
        <v>0</v>
      </c>
    </row>
    <row r="26" spans="2:118" x14ac:dyDescent="0.25">
      <c r="B26" s="705">
        <v>10</v>
      </c>
      <c r="C26" s="765">
        <f>(1+_xlfn.XLOOKUP(INT((B26-1)/12)+1,'ZC Curve'!$B$8:$B$107,'ZC Curve'!R$8:R$107,,0))^(1/12)-1</f>
        <v>0</v>
      </c>
      <c r="D26" s="766">
        <f t="shared" si="23"/>
        <v>1</v>
      </c>
      <c r="E26" s="685"/>
      <c r="F26" s="705">
        <v>10</v>
      </c>
      <c r="G26" s="756">
        <v>0</v>
      </c>
      <c r="H26" s="756">
        <v>0</v>
      </c>
      <c r="I26" s="756">
        <v>0</v>
      </c>
      <c r="J26" s="756">
        <v>0</v>
      </c>
      <c r="K26" s="756">
        <v>0</v>
      </c>
      <c r="L26" s="756">
        <v>0</v>
      </c>
      <c r="M26" s="756">
        <v>0</v>
      </c>
      <c r="N26" s="646">
        <f t="shared" si="24"/>
        <v>0</v>
      </c>
      <c r="O26" s="594"/>
      <c r="P26" s="705">
        <f t="shared" si="7"/>
        <v>10</v>
      </c>
      <c r="Q26" s="756">
        <v>0</v>
      </c>
      <c r="R26" s="756">
        <v>0</v>
      </c>
      <c r="S26" s="756">
        <v>0</v>
      </c>
      <c r="T26" s="756">
        <v>0</v>
      </c>
      <c r="U26" s="756">
        <v>0</v>
      </c>
      <c r="V26" s="756">
        <v>0</v>
      </c>
      <c r="W26" s="756">
        <v>0</v>
      </c>
      <c r="X26" s="646">
        <f t="shared" si="25"/>
        <v>0</v>
      </c>
      <c r="Y26" s="594"/>
      <c r="Z26" s="705">
        <f t="shared" si="8"/>
        <v>10</v>
      </c>
      <c r="AA26" s="756">
        <f t="shared" si="9"/>
        <v>0</v>
      </c>
      <c r="AB26" s="756">
        <f t="shared" si="0"/>
        <v>0</v>
      </c>
      <c r="AC26" s="756">
        <f t="shared" si="0"/>
        <v>0</v>
      </c>
      <c r="AD26" s="756">
        <f t="shared" si="0"/>
        <v>0</v>
      </c>
      <c r="AE26" s="756">
        <f t="shared" si="0"/>
        <v>0</v>
      </c>
      <c r="AF26" s="756">
        <f t="shared" si="0"/>
        <v>0</v>
      </c>
      <c r="AG26" s="756">
        <f t="shared" si="0"/>
        <v>0</v>
      </c>
      <c r="AH26" s="646">
        <f t="shared" si="26"/>
        <v>0</v>
      </c>
      <c r="AI26" s="594"/>
      <c r="AJ26" s="705">
        <f t="shared" si="10"/>
        <v>10</v>
      </c>
      <c r="AK26" s="756">
        <v>0</v>
      </c>
      <c r="AL26" s="756">
        <v>0</v>
      </c>
      <c r="AM26" s="756">
        <v>0</v>
      </c>
      <c r="AN26" s="756">
        <v>0</v>
      </c>
      <c r="AO26" s="756">
        <v>0</v>
      </c>
      <c r="AP26" s="756">
        <v>0</v>
      </c>
      <c r="AQ26" s="756">
        <v>0</v>
      </c>
      <c r="AR26" s="646">
        <f t="shared" si="27"/>
        <v>0</v>
      </c>
      <c r="AS26" s="594"/>
      <c r="AT26" s="705">
        <f t="shared" si="11"/>
        <v>10</v>
      </c>
      <c r="AU26" s="756">
        <v>0</v>
      </c>
      <c r="AV26" s="756">
        <v>0</v>
      </c>
      <c r="AW26" s="756">
        <v>0</v>
      </c>
      <c r="AX26" s="756">
        <v>0</v>
      </c>
      <c r="AY26" s="756">
        <v>0</v>
      </c>
      <c r="AZ26" s="767">
        <f t="shared" si="12"/>
        <v>0</v>
      </c>
      <c r="BA26" s="756">
        <v>0</v>
      </c>
      <c r="BB26" s="756">
        <v>0</v>
      </c>
      <c r="BC26" s="756">
        <v>0</v>
      </c>
      <c r="BD26" s="756">
        <v>0</v>
      </c>
      <c r="BE26" s="767">
        <f t="shared" si="13"/>
        <v>0</v>
      </c>
      <c r="BF26" s="646">
        <f t="shared" si="14"/>
        <v>0</v>
      </c>
      <c r="BG26" s="594"/>
      <c r="BH26" s="705">
        <f t="shared" si="1"/>
        <v>10</v>
      </c>
      <c r="BI26" s="646">
        <f t="shared" si="15"/>
        <v>0</v>
      </c>
      <c r="BJ26" s="594"/>
      <c r="BK26" s="705">
        <f t="shared" si="16"/>
        <v>10</v>
      </c>
      <c r="BL26" s="756">
        <v>0</v>
      </c>
      <c r="BM26" s="756">
        <v>0</v>
      </c>
      <c r="BN26" s="756">
        <v>0</v>
      </c>
      <c r="BO26" s="756">
        <v>0</v>
      </c>
      <c r="BP26" s="756">
        <v>0</v>
      </c>
      <c r="BQ26" s="756">
        <v>0</v>
      </c>
      <c r="BR26" s="756">
        <v>0</v>
      </c>
      <c r="BS26" s="646">
        <f t="shared" si="28"/>
        <v>0</v>
      </c>
      <c r="BT26" s="594"/>
      <c r="BU26" s="705">
        <f t="shared" si="17"/>
        <v>10</v>
      </c>
      <c r="BV26" s="756">
        <v>0</v>
      </c>
      <c r="BW26" s="756">
        <v>0</v>
      </c>
      <c r="BX26" s="756">
        <v>0</v>
      </c>
      <c r="BY26" s="756">
        <v>0</v>
      </c>
      <c r="BZ26" s="756">
        <v>0</v>
      </c>
      <c r="CA26" s="756">
        <v>0</v>
      </c>
      <c r="CB26" s="756">
        <v>0</v>
      </c>
      <c r="CC26" s="646">
        <f t="shared" si="29"/>
        <v>0</v>
      </c>
      <c r="CD26" s="594"/>
      <c r="CE26" s="705">
        <f t="shared" si="2"/>
        <v>10</v>
      </c>
      <c r="CF26" s="756">
        <f t="shared" si="18"/>
        <v>0</v>
      </c>
      <c r="CG26" s="756">
        <f t="shared" si="3"/>
        <v>0</v>
      </c>
      <c r="CH26" s="756">
        <f t="shared" si="3"/>
        <v>0</v>
      </c>
      <c r="CI26" s="756">
        <f t="shared" si="3"/>
        <v>0</v>
      </c>
      <c r="CJ26" s="756">
        <f t="shared" si="3"/>
        <v>0</v>
      </c>
      <c r="CK26" s="756">
        <f t="shared" si="3"/>
        <v>0</v>
      </c>
      <c r="CL26" s="756">
        <f t="shared" si="3"/>
        <v>0</v>
      </c>
      <c r="CM26" s="646">
        <f t="shared" si="30"/>
        <v>0</v>
      </c>
      <c r="CN26" s="594"/>
      <c r="CO26" s="705">
        <f t="shared" si="4"/>
        <v>10</v>
      </c>
      <c r="CP26" s="756">
        <v>0</v>
      </c>
      <c r="CQ26" s="756">
        <v>0</v>
      </c>
      <c r="CR26" s="756">
        <v>0</v>
      </c>
      <c r="CS26" s="756">
        <v>0</v>
      </c>
      <c r="CT26" s="756">
        <v>0</v>
      </c>
      <c r="CU26" s="756">
        <v>0</v>
      </c>
      <c r="CV26" s="756">
        <v>0</v>
      </c>
      <c r="CW26" s="646">
        <f t="shared" si="31"/>
        <v>0</v>
      </c>
      <c r="CX26" s="685"/>
      <c r="CY26" s="705">
        <f t="shared" si="5"/>
        <v>10</v>
      </c>
      <c r="CZ26" s="756">
        <v>0</v>
      </c>
      <c r="DA26" s="756">
        <v>0</v>
      </c>
      <c r="DB26" s="756">
        <v>0</v>
      </c>
      <c r="DC26" s="756">
        <v>0</v>
      </c>
      <c r="DD26" s="756">
        <v>0</v>
      </c>
      <c r="DE26" s="767">
        <f t="shared" si="19"/>
        <v>0</v>
      </c>
      <c r="DF26" s="756">
        <v>0</v>
      </c>
      <c r="DG26" s="756">
        <v>0</v>
      </c>
      <c r="DH26" s="756">
        <v>0</v>
      </c>
      <c r="DI26" s="756">
        <v>0</v>
      </c>
      <c r="DJ26" s="767">
        <f t="shared" si="20"/>
        <v>0</v>
      </c>
      <c r="DK26" s="715">
        <f t="shared" si="21"/>
        <v>0</v>
      </c>
      <c r="DL26" s="685"/>
      <c r="DM26" s="705">
        <f t="shared" si="6"/>
        <v>10</v>
      </c>
      <c r="DN26" s="715">
        <f t="shared" si="22"/>
        <v>0</v>
      </c>
    </row>
    <row r="27" spans="2:118" x14ac:dyDescent="0.25">
      <c r="B27" s="705">
        <v>11</v>
      </c>
      <c r="C27" s="765">
        <f>(1+_xlfn.XLOOKUP(INT((B27-1)/12)+1,'ZC Curve'!$B$8:$B$107,'ZC Curve'!R$8:R$107,,0))^(1/12)-1</f>
        <v>0</v>
      </c>
      <c r="D27" s="766">
        <f t="shared" si="23"/>
        <v>1</v>
      </c>
      <c r="E27" s="685"/>
      <c r="F27" s="705">
        <v>11</v>
      </c>
      <c r="G27" s="756">
        <v>0</v>
      </c>
      <c r="H27" s="756">
        <v>0</v>
      </c>
      <c r="I27" s="756">
        <v>0</v>
      </c>
      <c r="J27" s="756">
        <v>0</v>
      </c>
      <c r="K27" s="756">
        <v>0</v>
      </c>
      <c r="L27" s="756">
        <v>0</v>
      </c>
      <c r="M27" s="756">
        <v>0</v>
      </c>
      <c r="N27" s="646">
        <f t="shared" si="24"/>
        <v>0</v>
      </c>
      <c r="O27" s="594"/>
      <c r="P27" s="705">
        <f t="shared" si="7"/>
        <v>11</v>
      </c>
      <c r="Q27" s="756">
        <v>0</v>
      </c>
      <c r="R27" s="756">
        <v>0</v>
      </c>
      <c r="S27" s="756">
        <v>0</v>
      </c>
      <c r="T27" s="756">
        <v>0</v>
      </c>
      <c r="U27" s="756">
        <v>0</v>
      </c>
      <c r="V27" s="756">
        <v>0</v>
      </c>
      <c r="W27" s="756">
        <v>0</v>
      </c>
      <c r="X27" s="646">
        <f t="shared" si="25"/>
        <v>0</v>
      </c>
      <c r="Y27" s="594"/>
      <c r="Z27" s="705">
        <f t="shared" si="8"/>
        <v>11</v>
      </c>
      <c r="AA27" s="756">
        <f t="shared" si="9"/>
        <v>0</v>
      </c>
      <c r="AB27" s="756">
        <f t="shared" si="0"/>
        <v>0</v>
      </c>
      <c r="AC27" s="756">
        <f t="shared" si="0"/>
        <v>0</v>
      </c>
      <c r="AD27" s="756">
        <f t="shared" si="0"/>
        <v>0</v>
      </c>
      <c r="AE27" s="756">
        <f t="shared" si="0"/>
        <v>0</v>
      </c>
      <c r="AF27" s="756">
        <f t="shared" si="0"/>
        <v>0</v>
      </c>
      <c r="AG27" s="756">
        <f t="shared" si="0"/>
        <v>0</v>
      </c>
      <c r="AH27" s="646">
        <f t="shared" si="26"/>
        <v>0</v>
      </c>
      <c r="AI27" s="594"/>
      <c r="AJ27" s="705">
        <f t="shared" si="10"/>
        <v>11</v>
      </c>
      <c r="AK27" s="756">
        <v>0</v>
      </c>
      <c r="AL27" s="756">
        <v>0</v>
      </c>
      <c r="AM27" s="756">
        <v>0</v>
      </c>
      <c r="AN27" s="756">
        <v>0</v>
      </c>
      <c r="AO27" s="756">
        <v>0</v>
      </c>
      <c r="AP27" s="756">
        <v>0</v>
      </c>
      <c r="AQ27" s="756">
        <v>0</v>
      </c>
      <c r="AR27" s="646">
        <f t="shared" si="27"/>
        <v>0</v>
      </c>
      <c r="AS27" s="594"/>
      <c r="AT27" s="705">
        <f t="shared" si="11"/>
        <v>11</v>
      </c>
      <c r="AU27" s="756">
        <v>0</v>
      </c>
      <c r="AV27" s="756">
        <v>0</v>
      </c>
      <c r="AW27" s="756">
        <v>0</v>
      </c>
      <c r="AX27" s="756">
        <v>0</v>
      </c>
      <c r="AY27" s="756">
        <v>0</v>
      </c>
      <c r="AZ27" s="767">
        <f t="shared" si="12"/>
        <v>0</v>
      </c>
      <c r="BA27" s="756">
        <v>0</v>
      </c>
      <c r="BB27" s="756">
        <v>0</v>
      </c>
      <c r="BC27" s="756">
        <v>0</v>
      </c>
      <c r="BD27" s="756">
        <v>0</v>
      </c>
      <c r="BE27" s="767">
        <f t="shared" si="13"/>
        <v>0</v>
      </c>
      <c r="BF27" s="646">
        <f t="shared" si="14"/>
        <v>0</v>
      </c>
      <c r="BG27" s="594"/>
      <c r="BH27" s="705">
        <f t="shared" si="1"/>
        <v>11</v>
      </c>
      <c r="BI27" s="646">
        <f t="shared" si="15"/>
        <v>0</v>
      </c>
      <c r="BJ27" s="594"/>
      <c r="BK27" s="705">
        <f t="shared" si="16"/>
        <v>11</v>
      </c>
      <c r="BL27" s="756">
        <v>0</v>
      </c>
      <c r="BM27" s="756">
        <v>0</v>
      </c>
      <c r="BN27" s="756">
        <v>0</v>
      </c>
      <c r="BO27" s="756">
        <v>0</v>
      </c>
      <c r="BP27" s="756">
        <v>0</v>
      </c>
      <c r="BQ27" s="756">
        <v>0</v>
      </c>
      <c r="BR27" s="756">
        <v>0</v>
      </c>
      <c r="BS27" s="646">
        <f t="shared" si="28"/>
        <v>0</v>
      </c>
      <c r="BT27" s="594"/>
      <c r="BU27" s="705">
        <f t="shared" si="17"/>
        <v>11</v>
      </c>
      <c r="BV27" s="756">
        <v>0</v>
      </c>
      <c r="BW27" s="756">
        <v>0</v>
      </c>
      <c r="BX27" s="756">
        <v>0</v>
      </c>
      <c r="BY27" s="756">
        <v>0</v>
      </c>
      <c r="BZ27" s="756">
        <v>0</v>
      </c>
      <c r="CA27" s="756">
        <v>0</v>
      </c>
      <c r="CB27" s="756">
        <v>0</v>
      </c>
      <c r="CC27" s="646">
        <f t="shared" si="29"/>
        <v>0</v>
      </c>
      <c r="CD27" s="594"/>
      <c r="CE27" s="705">
        <f t="shared" si="2"/>
        <v>11</v>
      </c>
      <c r="CF27" s="756">
        <f t="shared" si="18"/>
        <v>0</v>
      </c>
      <c r="CG27" s="756">
        <f t="shared" si="3"/>
        <v>0</v>
      </c>
      <c r="CH27" s="756">
        <f t="shared" si="3"/>
        <v>0</v>
      </c>
      <c r="CI27" s="756">
        <f t="shared" si="3"/>
        <v>0</v>
      </c>
      <c r="CJ27" s="756">
        <f t="shared" si="3"/>
        <v>0</v>
      </c>
      <c r="CK27" s="756">
        <f t="shared" si="3"/>
        <v>0</v>
      </c>
      <c r="CL27" s="756">
        <f t="shared" si="3"/>
        <v>0</v>
      </c>
      <c r="CM27" s="646">
        <f t="shared" si="30"/>
        <v>0</v>
      </c>
      <c r="CN27" s="594"/>
      <c r="CO27" s="705">
        <f t="shared" si="4"/>
        <v>11</v>
      </c>
      <c r="CP27" s="756">
        <v>0</v>
      </c>
      <c r="CQ27" s="756">
        <v>0</v>
      </c>
      <c r="CR27" s="756">
        <v>0</v>
      </c>
      <c r="CS27" s="756">
        <v>0</v>
      </c>
      <c r="CT27" s="756">
        <v>0</v>
      </c>
      <c r="CU27" s="756">
        <v>0</v>
      </c>
      <c r="CV27" s="756">
        <v>0</v>
      </c>
      <c r="CW27" s="646">
        <f t="shared" si="31"/>
        <v>0</v>
      </c>
      <c r="CX27" s="685"/>
      <c r="CY27" s="705">
        <f t="shared" si="5"/>
        <v>11</v>
      </c>
      <c r="CZ27" s="756">
        <v>0</v>
      </c>
      <c r="DA27" s="756">
        <v>0</v>
      </c>
      <c r="DB27" s="756">
        <v>0</v>
      </c>
      <c r="DC27" s="756">
        <v>0</v>
      </c>
      <c r="DD27" s="756">
        <v>0</v>
      </c>
      <c r="DE27" s="767">
        <f t="shared" si="19"/>
        <v>0</v>
      </c>
      <c r="DF27" s="756">
        <v>0</v>
      </c>
      <c r="DG27" s="756">
        <v>0</v>
      </c>
      <c r="DH27" s="756">
        <v>0</v>
      </c>
      <c r="DI27" s="756">
        <v>0</v>
      </c>
      <c r="DJ27" s="767">
        <f t="shared" si="20"/>
        <v>0</v>
      </c>
      <c r="DK27" s="715">
        <f t="shared" si="21"/>
        <v>0</v>
      </c>
      <c r="DL27" s="685"/>
      <c r="DM27" s="705">
        <f t="shared" si="6"/>
        <v>11</v>
      </c>
      <c r="DN27" s="715">
        <f t="shared" si="22"/>
        <v>0</v>
      </c>
    </row>
    <row r="28" spans="2:118" x14ac:dyDescent="0.25">
      <c r="B28" s="705">
        <v>12</v>
      </c>
      <c r="C28" s="765">
        <f>(1+_xlfn.XLOOKUP(INT((B28-1)/12)+1,'ZC Curve'!$B$8:$B$107,'ZC Curve'!R$8:R$107,,0))^(1/12)-1</f>
        <v>0</v>
      </c>
      <c r="D28" s="766">
        <f t="shared" si="23"/>
        <v>1</v>
      </c>
      <c r="E28" s="685"/>
      <c r="F28" s="705">
        <v>12</v>
      </c>
      <c r="G28" s="756">
        <v>0</v>
      </c>
      <c r="H28" s="756">
        <v>0</v>
      </c>
      <c r="I28" s="756">
        <v>0</v>
      </c>
      <c r="J28" s="756">
        <v>0</v>
      </c>
      <c r="K28" s="756">
        <v>0</v>
      </c>
      <c r="L28" s="756">
        <v>0</v>
      </c>
      <c r="M28" s="756">
        <v>0</v>
      </c>
      <c r="N28" s="646">
        <f t="shared" si="24"/>
        <v>0</v>
      </c>
      <c r="O28" s="594"/>
      <c r="P28" s="705">
        <f t="shared" si="7"/>
        <v>12</v>
      </c>
      <c r="Q28" s="756">
        <v>0</v>
      </c>
      <c r="R28" s="756">
        <v>0</v>
      </c>
      <c r="S28" s="756">
        <v>0</v>
      </c>
      <c r="T28" s="756">
        <v>0</v>
      </c>
      <c r="U28" s="756">
        <v>0</v>
      </c>
      <c r="V28" s="756">
        <v>0</v>
      </c>
      <c r="W28" s="756">
        <v>0</v>
      </c>
      <c r="X28" s="646">
        <f t="shared" si="25"/>
        <v>0</v>
      </c>
      <c r="Y28" s="594"/>
      <c r="Z28" s="705">
        <f t="shared" si="8"/>
        <v>12</v>
      </c>
      <c r="AA28" s="756">
        <f t="shared" si="9"/>
        <v>0</v>
      </c>
      <c r="AB28" s="756">
        <f t="shared" si="0"/>
        <v>0</v>
      </c>
      <c r="AC28" s="756">
        <f t="shared" si="0"/>
        <v>0</v>
      </c>
      <c r="AD28" s="756">
        <f t="shared" si="0"/>
        <v>0</v>
      </c>
      <c r="AE28" s="756">
        <f t="shared" si="0"/>
        <v>0</v>
      </c>
      <c r="AF28" s="756">
        <f t="shared" si="0"/>
        <v>0</v>
      </c>
      <c r="AG28" s="756">
        <f t="shared" si="0"/>
        <v>0</v>
      </c>
      <c r="AH28" s="646">
        <f t="shared" si="26"/>
        <v>0</v>
      </c>
      <c r="AI28" s="594"/>
      <c r="AJ28" s="705">
        <f t="shared" si="10"/>
        <v>12</v>
      </c>
      <c r="AK28" s="756">
        <v>0</v>
      </c>
      <c r="AL28" s="756">
        <v>0</v>
      </c>
      <c r="AM28" s="756">
        <v>0</v>
      </c>
      <c r="AN28" s="756">
        <v>0</v>
      </c>
      <c r="AO28" s="756">
        <v>0</v>
      </c>
      <c r="AP28" s="756">
        <v>0</v>
      </c>
      <c r="AQ28" s="756">
        <v>0</v>
      </c>
      <c r="AR28" s="646">
        <f t="shared" si="27"/>
        <v>0</v>
      </c>
      <c r="AS28" s="594"/>
      <c r="AT28" s="705">
        <f t="shared" si="11"/>
        <v>12</v>
      </c>
      <c r="AU28" s="756">
        <v>0</v>
      </c>
      <c r="AV28" s="756">
        <v>0</v>
      </c>
      <c r="AW28" s="756">
        <v>0</v>
      </c>
      <c r="AX28" s="756">
        <v>0</v>
      </c>
      <c r="AY28" s="756">
        <v>0</v>
      </c>
      <c r="AZ28" s="767">
        <f t="shared" si="12"/>
        <v>0</v>
      </c>
      <c r="BA28" s="756">
        <v>0</v>
      </c>
      <c r="BB28" s="756">
        <v>0</v>
      </c>
      <c r="BC28" s="756">
        <v>0</v>
      </c>
      <c r="BD28" s="756">
        <v>0</v>
      </c>
      <c r="BE28" s="767">
        <f t="shared" si="13"/>
        <v>0</v>
      </c>
      <c r="BF28" s="646">
        <f t="shared" si="14"/>
        <v>0</v>
      </c>
      <c r="BG28" s="594"/>
      <c r="BH28" s="705">
        <f t="shared" si="1"/>
        <v>12</v>
      </c>
      <c r="BI28" s="646">
        <f t="shared" si="15"/>
        <v>0</v>
      </c>
      <c r="BJ28" s="594"/>
      <c r="BK28" s="705">
        <f t="shared" si="16"/>
        <v>12</v>
      </c>
      <c r="BL28" s="756">
        <v>0</v>
      </c>
      <c r="BM28" s="756">
        <v>0</v>
      </c>
      <c r="BN28" s="756">
        <v>0</v>
      </c>
      <c r="BO28" s="756">
        <v>0</v>
      </c>
      <c r="BP28" s="756">
        <v>0</v>
      </c>
      <c r="BQ28" s="756">
        <v>0</v>
      </c>
      <c r="BR28" s="756">
        <v>0</v>
      </c>
      <c r="BS28" s="646">
        <f t="shared" si="28"/>
        <v>0</v>
      </c>
      <c r="BT28" s="594"/>
      <c r="BU28" s="705">
        <f t="shared" si="17"/>
        <v>12</v>
      </c>
      <c r="BV28" s="756">
        <v>0</v>
      </c>
      <c r="BW28" s="756">
        <v>0</v>
      </c>
      <c r="BX28" s="756">
        <v>0</v>
      </c>
      <c r="BY28" s="756">
        <v>0</v>
      </c>
      <c r="BZ28" s="756">
        <v>0</v>
      </c>
      <c r="CA28" s="756">
        <v>0</v>
      </c>
      <c r="CB28" s="756">
        <v>0</v>
      </c>
      <c r="CC28" s="646">
        <f t="shared" si="29"/>
        <v>0</v>
      </c>
      <c r="CD28" s="594"/>
      <c r="CE28" s="705">
        <f t="shared" si="2"/>
        <v>12</v>
      </c>
      <c r="CF28" s="756">
        <f t="shared" si="18"/>
        <v>0</v>
      </c>
      <c r="CG28" s="756">
        <f t="shared" si="3"/>
        <v>0</v>
      </c>
      <c r="CH28" s="756">
        <f t="shared" si="3"/>
        <v>0</v>
      </c>
      <c r="CI28" s="756">
        <f t="shared" si="3"/>
        <v>0</v>
      </c>
      <c r="CJ28" s="756">
        <f t="shared" si="3"/>
        <v>0</v>
      </c>
      <c r="CK28" s="756">
        <f t="shared" si="3"/>
        <v>0</v>
      </c>
      <c r="CL28" s="756">
        <f t="shared" si="3"/>
        <v>0</v>
      </c>
      <c r="CM28" s="646">
        <f t="shared" si="30"/>
        <v>0</v>
      </c>
      <c r="CN28" s="594"/>
      <c r="CO28" s="705">
        <f t="shared" si="4"/>
        <v>12</v>
      </c>
      <c r="CP28" s="756">
        <v>0</v>
      </c>
      <c r="CQ28" s="756">
        <v>0</v>
      </c>
      <c r="CR28" s="756">
        <v>0</v>
      </c>
      <c r="CS28" s="756">
        <v>0</v>
      </c>
      <c r="CT28" s="756">
        <v>0</v>
      </c>
      <c r="CU28" s="756">
        <v>0</v>
      </c>
      <c r="CV28" s="756">
        <v>0</v>
      </c>
      <c r="CW28" s="646">
        <f t="shared" si="31"/>
        <v>0</v>
      </c>
      <c r="CX28" s="685"/>
      <c r="CY28" s="705">
        <f t="shared" si="5"/>
        <v>12</v>
      </c>
      <c r="CZ28" s="756">
        <v>0</v>
      </c>
      <c r="DA28" s="756">
        <v>0</v>
      </c>
      <c r="DB28" s="756">
        <v>0</v>
      </c>
      <c r="DC28" s="756">
        <v>0</v>
      </c>
      <c r="DD28" s="756">
        <v>0</v>
      </c>
      <c r="DE28" s="767">
        <f t="shared" si="19"/>
        <v>0</v>
      </c>
      <c r="DF28" s="756">
        <v>0</v>
      </c>
      <c r="DG28" s="756">
        <v>0</v>
      </c>
      <c r="DH28" s="756">
        <v>0</v>
      </c>
      <c r="DI28" s="756">
        <v>0</v>
      </c>
      <c r="DJ28" s="767">
        <f t="shared" si="20"/>
        <v>0</v>
      </c>
      <c r="DK28" s="715">
        <f t="shared" si="21"/>
        <v>0</v>
      </c>
      <c r="DL28" s="685"/>
      <c r="DM28" s="705">
        <f t="shared" si="6"/>
        <v>12</v>
      </c>
      <c r="DN28" s="715">
        <f t="shared" si="22"/>
        <v>0</v>
      </c>
    </row>
    <row r="29" spans="2:118" x14ac:dyDescent="0.25">
      <c r="B29" s="705">
        <v>13</v>
      </c>
      <c r="C29" s="765">
        <f>(1+_xlfn.XLOOKUP(INT((B29-1)/12)+1,'ZC Curve'!$B$8:$B$107,'ZC Curve'!R$8:R$107,,0))^(1/12)-1</f>
        <v>0</v>
      </c>
      <c r="D29" s="766">
        <f t="shared" si="23"/>
        <v>1</v>
      </c>
      <c r="E29" s="685"/>
      <c r="F29" s="705">
        <v>13</v>
      </c>
      <c r="G29" s="756">
        <v>0</v>
      </c>
      <c r="H29" s="756">
        <v>0</v>
      </c>
      <c r="I29" s="756">
        <v>0</v>
      </c>
      <c r="J29" s="756">
        <v>0</v>
      </c>
      <c r="K29" s="756">
        <v>0</v>
      </c>
      <c r="L29" s="756">
        <v>0</v>
      </c>
      <c r="M29" s="756">
        <v>0</v>
      </c>
      <c r="N29" s="646">
        <f t="shared" si="24"/>
        <v>0</v>
      </c>
      <c r="O29" s="594"/>
      <c r="P29" s="705">
        <f t="shared" si="7"/>
        <v>13</v>
      </c>
      <c r="Q29" s="756">
        <v>0</v>
      </c>
      <c r="R29" s="756">
        <v>0</v>
      </c>
      <c r="S29" s="756">
        <v>0</v>
      </c>
      <c r="T29" s="756">
        <v>0</v>
      </c>
      <c r="U29" s="756">
        <v>0</v>
      </c>
      <c r="V29" s="756">
        <v>0</v>
      </c>
      <c r="W29" s="756">
        <v>0</v>
      </c>
      <c r="X29" s="646">
        <f t="shared" si="25"/>
        <v>0</v>
      </c>
      <c r="Y29" s="594"/>
      <c r="Z29" s="705">
        <f t="shared" si="8"/>
        <v>13</v>
      </c>
      <c r="AA29" s="756">
        <f t="shared" si="9"/>
        <v>0</v>
      </c>
      <c r="AB29" s="756">
        <f t="shared" si="0"/>
        <v>0</v>
      </c>
      <c r="AC29" s="756">
        <f t="shared" si="0"/>
        <v>0</v>
      </c>
      <c r="AD29" s="756">
        <f t="shared" si="0"/>
        <v>0</v>
      </c>
      <c r="AE29" s="756">
        <f t="shared" si="0"/>
        <v>0</v>
      </c>
      <c r="AF29" s="756">
        <f t="shared" si="0"/>
        <v>0</v>
      </c>
      <c r="AG29" s="756">
        <f t="shared" si="0"/>
        <v>0</v>
      </c>
      <c r="AH29" s="646">
        <f t="shared" si="26"/>
        <v>0</v>
      </c>
      <c r="AI29" s="594"/>
      <c r="AJ29" s="705">
        <f t="shared" si="10"/>
        <v>13</v>
      </c>
      <c r="AK29" s="756">
        <v>0</v>
      </c>
      <c r="AL29" s="756">
        <v>0</v>
      </c>
      <c r="AM29" s="756">
        <v>0</v>
      </c>
      <c r="AN29" s="756">
        <v>0</v>
      </c>
      <c r="AO29" s="756">
        <v>0</v>
      </c>
      <c r="AP29" s="756">
        <v>0</v>
      </c>
      <c r="AQ29" s="756">
        <v>0</v>
      </c>
      <c r="AR29" s="646">
        <f t="shared" si="27"/>
        <v>0</v>
      </c>
      <c r="AS29" s="594"/>
      <c r="AT29" s="705">
        <f t="shared" si="11"/>
        <v>13</v>
      </c>
      <c r="AU29" s="756">
        <v>0</v>
      </c>
      <c r="AV29" s="756">
        <v>0</v>
      </c>
      <c r="AW29" s="756">
        <v>0</v>
      </c>
      <c r="AX29" s="756">
        <v>0</v>
      </c>
      <c r="AY29" s="756">
        <v>0</v>
      </c>
      <c r="AZ29" s="767">
        <f t="shared" si="12"/>
        <v>0</v>
      </c>
      <c r="BA29" s="756">
        <v>0</v>
      </c>
      <c r="BB29" s="756">
        <v>0</v>
      </c>
      <c r="BC29" s="756">
        <v>0</v>
      </c>
      <c r="BD29" s="756">
        <v>0</v>
      </c>
      <c r="BE29" s="767">
        <f t="shared" si="13"/>
        <v>0</v>
      </c>
      <c r="BF29" s="646">
        <f t="shared" si="14"/>
        <v>0</v>
      </c>
      <c r="BG29" s="594"/>
      <c r="BH29" s="705">
        <f t="shared" si="1"/>
        <v>13</v>
      </c>
      <c r="BI29" s="646">
        <f t="shared" si="15"/>
        <v>0</v>
      </c>
      <c r="BJ29" s="594"/>
      <c r="BK29" s="705">
        <f t="shared" si="16"/>
        <v>13</v>
      </c>
      <c r="BL29" s="756">
        <v>0</v>
      </c>
      <c r="BM29" s="756">
        <v>0</v>
      </c>
      <c r="BN29" s="756">
        <v>0</v>
      </c>
      <c r="BO29" s="756">
        <v>0</v>
      </c>
      <c r="BP29" s="756">
        <v>0</v>
      </c>
      <c r="BQ29" s="756">
        <v>0</v>
      </c>
      <c r="BR29" s="756">
        <v>0</v>
      </c>
      <c r="BS29" s="646">
        <f t="shared" si="28"/>
        <v>0</v>
      </c>
      <c r="BT29" s="594"/>
      <c r="BU29" s="705">
        <f t="shared" si="17"/>
        <v>13</v>
      </c>
      <c r="BV29" s="756">
        <v>0</v>
      </c>
      <c r="BW29" s="756">
        <v>0</v>
      </c>
      <c r="BX29" s="756">
        <v>0</v>
      </c>
      <c r="BY29" s="756">
        <v>0</v>
      </c>
      <c r="BZ29" s="756">
        <v>0</v>
      </c>
      <c r="CA29" s="756">
        <v>0</v>
      </c>
      <c r="CB29" s="756">
        <v>0</v>
      </c>
      <c r="CC29" s="646">
        <f t="shared" si="29"/>
        <v>0</v>
      </c>
      <c r="CD29" s="594"/>
      <c r="CE29" s="705">
        <f t="shared" si="2"/>
        <v>13</v>
      </c>
      <c r="CF29" s="756">
        <f t="shared" si="18"/>
        <v>0</v>
      </c>
      <c r="CG29" s="756">
        <f t="shared" si="3"/>
        <v>0</v>
      </c>
      <c r="CH29" s="756">
        <f t="shared" si="3"/>
        <v>0</v>
      </c>
      <c r="CI29" s="756">
        <f t="shared" si="3"/>
        <v>0</v>
      </c>
      <c r="CJ29" s="756">
        <f t="shared" si="3"/>
        <v>0</v>
      </c>
      <c r="CK29" s="756">
        <f t="shared" si="3"/>
        <v>0</v>
      </c>
      <c r="CL29" s="756">
        <f t="shared" si="3"/>
        <v>0</v>
      </c>
      <c r="CM29" s="646">
        <f t="shared" si="30"/>
        <v>0</v>
      </c>
      <c r="CN29" s="594"/>
      <c r="CO29" s="705">
        <f t="shared" si="4"/>
        <v>13</v>
      </c>
      <c r="CP29" s="756">
        <v>0</v>
      </c>
      <c r="CQ29" s="756">
        <v>0</v>
      </c>
      <c r="CR29" s="756">
        <v>0</v>
      </c>
      <c r="CS29" s="756">
        <v>0</v>
      </c>
      <c r="CT29" s="756">
        <v>0</v>
      </c>
      <c r="CU29" s="756">
        <v>0</v>
      </c>
      <c r="CV29" s="756">
        <v>0</v>
      </c>
      <c r="CW29" s="646">
        <f t="shared" si="31"/>
        <v>0</v>
      </c>
      <c r="CX29" s="685"/>
      <c r="CY29" s="705">
        <f t="shared" si="5"/>
        <v>13</v>
      </c>
      <c r="CZ29" s="756">
        <v>0</v>
      </c>
      <c r="DA29" s="756">
        <v>0</v>
      </c>
      <c r="DB29" s="756">
        <v>0</v>
      </c>
      <c r="DC29" s="756">
        <v>0</v>
      </c>
      <c r="DD29" s="756">
        <v>0</v>
      </c>
      <c r="DE29" s="767">
        <f t="shared" si="19"/>
        <v>0</v>
      </c>
      <c r="DF29" s="756">
        <v>0</v>
      </c>
      <c r="DG29" s="756">
        <v>0</v>
      </c>
      <c r="DH29" s="756">
        <v>0</v>
      </c>
      <c r="DI29" s="756">
        <v>0</v>
      </c>
      <c r="DJ29" s="767">
        <f t="shared" si="20"/>
        <v>0</v>
      </c>
      <c r="DK29" s="715">
        <f t="shared" si="21"/>
        <v>0</v>
      </c>
      <c r="DL29" s="685"/>
      <c r="DM29" s="705">
        <f t="shared" si="6"/>
        <v>13</v>
      </c>
      <c r="DN29" s="715">
        <f t="shared" si="22"/>
        <v>0</v>
      </c>
    </row>
    <row r="30" spans="2:118" x14ac:dyDescent="0.25">
      <c r="B30" s="705">
        <v>14</v>
      </c>
      <c r="C30" s="765">
        <f>(1+_xlfn.XLOOKUP(INT((B30-1)/12)+1,'ZC Curve'!$B$8:$B$107,'ZC Curve'!R$8:R$107,,0))^(1/12)-1</f>
        <v>0</v>
      </c>
      <c r="D30" s="766">
        <f t="shared" si="23"/>
        <v>1</v>
      </c>
      <c r="E30" s="685"/>
      <c r="F30" s="705">
        <v>14</v>
      </c>
      <c r="G30" s="756">
        <v>0</v>
      </c>
      <c r="H30" s="756">
        <v>0</v>
      </c>
      <c r="I30" s="756">
        <v>0</v>
      </c>
      <c r="J30" s="756">
        <v>0</v>
      </c>
      <c r="K30" s="756">
        <v>0</v>
      </c>
      <c r="L30" s="756">
        <v>0</v>
      </c>
      <c r="M30" s="756">
        <v>0</v>
      </c>
      <c r="N30" s="646">
        <f t="shared" si="24"/>
        <v>0</v>
      </c>
      <c r="O30" s="594"/>
      <c r="P30" s="705">
        <f t="shared" si="7"/>
        <v>14</v>
      </c>
      <c r="Q30" s="756">
        <v>0</v>
      </c>
      <c r="R30" s="756">
        <v>0</v>
      </c>
      <c r="S30" s="756">
        <v>0</v>
      </c>
      <c r="T30" s="756">
        <v>0</v>
      </c>
      <c r="U30" s="756">
        <v>0</v>
      </c>
      <c r="V30" s="756">
        <v>0</v>
      </c>
      <c r="W30" s="756">
        <v>0</v>
      </c>
      <c r="X30" s="646">
        <f t="shared" si="25"/>
        <v>0</v>
      </c>
      <c r="Y30" s="594"/>
      <c r="Z30" s="705">
        <f t="shared" si="8"/>
        <v>14</v>
      </c>
      <c r="AA30" s="756">
        <f t="shared" si="9"/>
        <v>0</v>
      </c>
      <c r="AB30" s="756">
        <f t="shared" si="0"/>
        <v>0</v>
      </c>
      <c r="AC30" s="756">
        <f t="shared" si="0"/>
        <v>0</v>
      </c>
      <c r="AD30" s="756">
        <f t="shared" si="0"/>
        <v>0</v>
      </c>
      <c r="AE30" s="756">
        <f t="shared" si="0"/>
        <v>0</v>
      </c>
      <c r="AF30" s="756">
        <f t="shared" si="0"/>
        <v>0</v>
      </c>
      <c r="AG30" s="756">
        <f t="shared" si="0"/>
        <v>0</v>
      </c>
      <c r="AH30" s="646">
        <f t="shared" si="26"/>
        <v>0</v>
      </c>
      <c r="AI30" s="594"/>
      <c r="AJ30" s="705">
        <f t="shared" si="10"/>
        <v>14</v>
      </c>
      <c r="AK30" s="756">
        <v>0</v>
      </c>
      <c r="AL30" s="756">
        <v>0</v>
      </c>
      <c r="AM30" s="756">
        <v>0</v>
      </c>
      <c r="AN30" s="756">
        <v>0</v>
      </c>
      <c r="AO30" s="756">
        <v>0</v>
      </c>
      <c r="AP30" s="756">
        <v>0</v>
      </c>
      <c r="AQ30" s="756">
        <v>0</v>
      </c>
      <c r="AR30" s="646">
        <f t="shared" si="27"/>
        <v>0</v>
      </c>
      <c r="AS30" s="594"/>
      <c r="AT30" s="705">
        <f t="shared" si="11"/>
        <v>14</v>
      </c>
      <c r="AU30" s="756">
        <v>0</v>
      </c>
      <c r="AV30" s="756">
        <v>0</v>
      </c>
      <c r="AW30" s="756">
        <v>0</v>
      </c>
      <c r="AX30" s="756">
        <v>0</v>
      </c>
      <c r="AY30" s="756">
        <v>0</v>
      </c>
      <c r="AZ30" s="767">
        <f t="shared" si="12"/>
        <v>0</v>
      </c>
      <c r="BA30" s="756">
        <v>0</v>
      </c>
      <c r="BB30" s="756">
        <v>0</v>
      </c>
      <c r="BC30" s="756">
        <v>0</v>
      </c>
      <c r="BD30" s="756">
        <v>0</v>
      </c>
      <c r="BE30" s="767">
        <f t="shared" si="13"/>
        <v>0</v>
      </c>
      <c r="BF30" s="646">
        <f t="shared" si="14"/>
        <v>0</v>
      </c>
      <c r="BG30" s="594"/>
      <c r="BH30" s="705">
        <f t="shared" si="1"/>
        <v>14</v>
      </c>
      <c r="BI30" s="646">
        <f t="shared" si="15"/>
        <v>0</v>
      </c>
      <c r="BJ30" s="594"/>
      <c r="BK30" s="705">
        <f t="shared" si="16"/>
        <v>14</v>
      </c>
      <c r="BL30" s="756">
        <v>0</v>
      </c>
      <c r="BM30" s="756">
        <v>0</v>
      </c>
      <c r="BN30" s="756">
        <v>0</v>
      </c>
      <c r="BO30" s="756">
        <v>0</v>
      </c>
      <c r="BP30" s="756">
        <v>0</v>
      </c>
      <c r="BQ30" s="756">
        <v>0</v>
      </c>
      <c r="BR30" s="756">
        <v>0</v>
      </c>
      <c r="BS30" s="646">
        <f t="shared" si="28"/>
        <v>0</v>
      </c>
      <c r="BT30" s="594"/>
      <c r="BU30" s="705">
        <f t="shared" si="17"/>
        <v>14</v>
      </c>
      <c r="BV30" s="756">
        <v>0</v>
      </c>
      <c r="BW30" s="756">
        <v>0</v>
      </c>
      <c r="BX30" s="756">
        <v>0</v>
      </c>
      <c r="BY30" s="756">
        <v>0</v>
      </c>
      <c r="BZ30" s="756">
        <v>0</v>
      </c>
      <c r="CA30" s="756">
        <v>0</v>
      </c>
      <c r="CB30" s="756">
        <v>0</v>
      </c>
      <c r="CC30" s="646">
        <f t="shared" si="29"/>
        <v>0</v>
      </c>
      <c r="CD30" s="594"/>
      <c r="CE30" s="705">
        <f t="shared" si="2"/>
        <v>14</v>
      </c>
      <c r="CF30" s="756">
        <f t="shared" si="18"/>
        <v>0</v>
      </c>
      <c r="CG30" s="756">
        <f t="shared" si="3"/>
        <v>0</v>
      </c>
      <c r="CH30" s="756">
        <f t="shared" si="3"/>
        <v>0</v>
      </c>
      <c r="CI30" s="756">
        <f t="shared" si="3"/>
        <v>0</v>
      </c>
      <c r="CJ30" s="756">
        <f t="shared" si="3"/>
        <v>0</v>
      </c>
      <c r="CK30" s="756">
        <f t="shared" si="3"/>
        <v>0</v>
      </c>
      <c r="CL30" s="756">
        <f t="shared" si="3"/>
        <v>0</v>
      </c>
      <c r="CM30" s="646">
        <f t="shared" si="30"/>
        <v>0</v>
      </c>
      <c r="CN30" s="594"/>
      <c r="CO30" s="705">
        <f t="shared" si="4"/>
        <v>14</v>
      </c>
      <c r="CP30" s="756">
        <v>0</v>
      </c>
      <c r="CQ30" s="756">
        <v>0</v>
      </c>
      <c r="CR30" s="756">
        <v>0</v>
      </c>
      <c r="CS30" s="756">
        <v>0</v>
      </c>
      <c r="CT30" s="756">
        <v>0</v>
      </c>
      <c r="CU30" s="756">
        <v>0</v>
      </c>
      <c r="CV30" s="756">
        <v>0</v>
      </c>
      <c r="CW30" s="646">
        <f t="shared" si="31"/>
        <v>0</v>
      </c>
      <c r="CX30" s="685"/>
      <c r="CY30" s="705">
        <f t="shared" si="5"/>
        <v>14</v>
      </c>
      <c r="CZ30" s="756">
        <v>0</v>
      </c>
      <c r="DA30" s="756">
        <v>0</v>
      </c>
      <c r="DB30" s="756">
        <v>0</v>
      </c>
      <c r="DC30" s="756">
        <v>0</v>
      </c>
      <c r="DD30" s="756">
        <v>0</v>
      </c>
      <c r="DE30" s="767">
        <f t="shared" si="19"/>
        <v>0</v>
      </c>
      <c r="DF30" s="756">
        <v>0</v>
      </c>
      <c r="DG30" s="756">
        <v>0</v>
      </c>
      <c r="DH30" s="756">
        <v>0</v>
      </c>
      <c r="DI30" s="756">
        <v>0</v>
      </c>
      <c r="DJ30" s="767">
        <f t="shared" si="20"/>
        <v>0</v>
      </c>
      <c r="DK30" s="715">
        <f t="shared" si="21"/>
        <v>0</v>
      </c>
      <c r="DL30" s="685"/>
      <c r="DM30" s="705">
        <f t="shared" si="6"/>
        <v>14</v>
      </c>
      <c r="DN30" s="715">
        <f t="shared" si="22"/>
        <v>0</v>
      </c>
    </row>
    <row r="31" spans="2:118" x14ac:dyDescent="0.25">
      <c r="B31" s="705">
        <v>15</v>
      </c>
      <c r="C31" s="765">
        <f>(1+_xlfn.XLOOKUP(INT((B31-1)/12)+1,'ZC Curve'!$B$8:$B$107,'ZC Curve'!R$8:R$107,,0))^(1/12)-1</f>
        <v>0</v>
      </c>
      <c r="D31" s="766">
        <f t="shared" si="23"/>
        <v>1</v>
      </c>
      <c r="E31" s="685"/>
      <c r="F31" s="705">
        <v>15</v>
      </c>
      <c r="G31" s="756">
        <v>0</v>
      </c>
      <c r="H31" s="756">
        <v>0</v>
      </c>
      <c r="I31" s="756">
        <v>0</v>
      </c>
      <c r="J31" s="756">
        <v>0</v>
      </c>
      <c r="K31" s="756">
        <v>0</v>
      </c>
      <c r="L31" s="756">
        <v>0</v>
      </c>
      <c r="M31" s="756">
        <v>0</v>
      </c>
      <c r="N31" s="646">
        <f t="shared" si="24"/>
        <v>0</v>
      </c>
      <c r="O31" s="594"/>
      <c r="P31" s="705">
        <f t="shared" si="7"/>
        <v>15</v>
      </c>
      <c r="Q31" s="756">
        <v>0</v>
      </c>
      <c r="R31" s="756">
        <v>0</v>
      </c>
      <c r="S31" s="756">
        <v>0</v>
      </c>
      <c r="T31" s="756">
        <v>0</v>
      </c>
      <c r="U31" s="756">
        <v>0</v>
      </c>
      <c r="V31" s="756">
        <v>0</v>
      </c>
      <c r="W31" s="756">
        <v>0</v>
      </c>
      <c r="X31" s="646">
        <f t="shared" si="25"/>
        <v>0</v>
      </c>
      <c r="Y31" s="594"/>
      <c r="Z31" s="705">
        <f t="shared" si="8"/>
        <v>15</v>
      </c>
      <c r="AA31" s="756">
        <f t="shared" si="9"/>
        <v>0</v>
      </c>
      <c r="AB31" s="756">
        <f t="shared" si="0"/>
        <v>0</v>
      </c>
      <c r="AC31" s="756">
        <f t="shared" si="0"/>
        <v>0</v>
      </c>
      <c r="AD31" s="756">
        <f t="shared" si="0"/>
        <v>0</v>
      </c>
      <c r="AE31" s="756">
        <f t="shared" si="0"/>
        <v>0</v>
      </c>
      <c r="AF31" s="756">
        <f t="shared" si="0"/>
        <v>0</v>
      </c>
      <c r="AG31" s="756">
        <f t="shared" si="0"/>
        <v>0</v>
      </c>
      <c r="AH31" s="646">
        <f t="shared" si="26"/>
        <v>0</v>
      </c>
      <c r="AI31" s="594"/>
      <c r="AJ31" s="705">
        <f t="shared" si="10"/>
        <v>15</v>
      </c>
      <c r="AK31" s="756">
        <v>0</v>
      </c>
      <c r="AL31" s="756">
        <v>0</v>
      </c>
      <c r="AM31" s="756">
        <v>0</v>
      </c>
      <c r="AN31" s="756">
        <v>0</v>
      </c>
      <c r="AO31" s="756">
        <v>0</v>
      </c>
      <c r="AP31" s="756">
        <v>0</v>
      </c>
      <c r="AQ31" s="756">
        <v>0</v>
      </c>
      <c r="AR31" s="646">
        <f t="shared" si="27"/>
        <v>0</v>
      </c>
      <c r="AS31" s="594"/>
      <c r="AT31" s="705">
        <f t="shared" si="11"/>
        <v>15</v>
      </c>
      <c r="AU31" s="756">
        <v>0</v>
      </c>
      <c r="AV31" s="756">
        <v>0</v>
      </c>
      <c r="AW31" s="756">
        <v>0</v>
      </c>
      <c r="AX31" s="756">
        <v>0</v>
      </c>
      <c r="AY31" s="756">
        <v>0</v>
      </c>
      <c r="AZ31" s="767">
        <f t="shared" si="12"/>
        <v>0</v>
      </c>
      <c r="BA31" s="756">
        <v>0</v>
      </c>
      <c r="BB31" s="756">
        <v>0</v>
      </c>
      <c r="BC31" s="756">
        <v>0</v>
      </c>
      <c r="BD31" s="756">
        <v>0</v>
      </c>
      <c r="BE31" s="767">
        <f t="shared" si="13"/>
        <v>0</v>
      </c>
      <c r="BF31" s="646">
        <f t="shared" si="14"/>
        <v>0</v>
      </c>
      <c r="BG31" s="594"/>
      <c r="BH31" s="705">
        <f t="shared" si="1"/>
        <v>15</v>
      </c>
      <c r="BI31" s="646">
        <f t="shared" si="15"/>
        <v>0</v>
      </c>
      <c r="BJ31" s="594"/>
      <c r="BK31" s="705">
        <f t="shared" si="16"/>
        <v>15</v>
      </c>
      <c r="BL31" s="756">
        <v>0</v>
      </c>
      <c r="BM31" s="756">
        <v>0</v>
      </c>
      <c r="BN31" s="756">
        <v>0</v>
      </c>
      <c r="BO31" s="756">
        <v>0</v>
      </c>
      <c r="BP31" s="756">
        <v>0</v>
      </c>
      <c r="BQ31" s="756">
        <v>0</v>
      </c>
      <c r="BR31" s="756">
        <v>0</v>
      </c>
      <c r="BS31" s="646">
        <f t="shared" si="28"/>
        <v>0</v>
      </c>
      <c r="BT31" s="594"/>
      <c r="BU31" s="705">
        <f t="shared" si="17"/>
        <v>15</v>
      </c>
      <c r="BV31" s="756">
        <v>0</v>
      </c>
      <c r="BW31" s="756">
        <v>0</v>
      </c>
      <c r="BX31" s="756">
        <v>0</v>
      </c>
      <c r="BY31" s="756">
        <v>0</v>
      </c>
      <c r="BZ31" s="756">
        <v>0</v>
      </c>
      <c r="CA31" s="756">
        <v>0</v>
      </c>
      <c r="CB31" s="756">
        <v>0</v>
      </c>
      <c r="CC31" s="646">
        <f t="shared" si="29"/>
        <v>0</v>
      </c>
      <c r="CD31" s="594"/>
      <c r="CE31" s="705">
        <f t="shared" si="2"/>
        <v>15</v>
      </c>
      <c r="CF31" s="756">
        <f t="shared" si="18"/>
        <v>0</v>
      </c>
      <c r="CG31" s="756">
        <f t="shared" si="3"/>
        <v>0</v>
      </c>
      <c r="CH31" s="756">
        <f t="shared" si="3"/>
        <v>0</v>
      </c>
      <c r="CI31" s="756">
        <f t="shared" si="3"/>
        <v>0</v>
      </c>
      <c r="CJ31" s="756">
        <f t="shared" si="3"/>
        <v>0</v>
      </c>
      <c r="CK31" s="756">
        <f t="shared" si="3"/>
        <v>0</v>
      </c>
      <c r="CL31" s="756">
        <f t="shared" si="3"/>
        <v>0</v>
      </c>
      <c r="CM31" s="646">
        <f t="shared" si="30"/>
        <v>0</v>
      </c>
      <c r="CN31" s="594"/>
      <c r="CO31" s="705">
        <f t="shared" si="4"/>
        <v>15</v>
      </c>
      <c r="CP31" s="756">
        <v>0</v>
      </c>
      <c r="CQ31" s="756">
        <v>0</v>
      </c>
      <c r="CR31" s="756">
        <v>0</v>
      </c>
      <c r="CS31" s="756">
        <v>0</v>
      </c>
      <c r="CT31" s="756">
        <v>0</v>
      </c>
      <c r="CU31" s="756">
        <v>0</v>
      </c>
      <c r="CV31" s="756">
        <v>0</v>
      </c>
      <c r="CW31" s="646">
        <f t="shared" si="31"/>
        <v>0</v>
      </c>
      <c r="CX31" s="685"/>
      <c r="CY31" s="705">
        <f t="shared" si="5"/>
        <v>15</v>
      </c>
      <c r="CZ31" s="756">
        <v>0</v>
      </c>
      <c r="DA31" s="756">
        <v>0</v>
      </c>
      <c r="DB31" s="756">
        <v>0</v>
      </c>
      <c r="DC31" s="756">
        <v>0</v>
      </c>
      <c r="DD31" s="756">
        <v>0</v>
      </c>
      <c r="DE31" s="767">
        <f t="shared" si="19"/>
        <v>0</v>
      </c>
      <c r="DF31" s="756">
        <v>0</v>
      </c>
      <c r="DG31" s="756">
        <v>0</v>
      </c>
      <c r="DH31" s="756">
        <v>0</v>
      </c>
      <c r="DI31" s="756">
        <v>0</v>
      </c>
      <c r="DJ31" s="767">
        <f t="shared" si="20"/>
        <v>0</v>
      </c>
      <c r="DK31" s="715">
        <f t="shared" si="21"/>
        <v>0</v>
      </c>
      <c r="DL31" s="685"/>
      <c r="DM31" s="705">
        <f t="shared" si="6"/>
        <v>15</v>
      </c>
      <c r="DN31" s="715">
        <f t="shared" si="22"/>
        <v>0</v>
      </c>
    </row>
    <row r="32" spans="2:118" x14ac:dyDescent="0.25">
      <c r="B32" s="705">
        <v>16</v>
      </c>
      <c r="C32" s="765">
        <f>(1+_xlfn.XLOOKUP(INT((B32-1)/12)+1,'ZC Curve'!$B$8:$B$107,'ZC Curve'!R$8:R$107,,0))^(1/12)-1</f>
        <v>0</v>
      </c>
      <c r="D32" s="766">
        <f t="shared" si="23"/>
        <v>1</v>
      </c>
      <c r="E32" s="685"/>
      <c r="F32" s="705">
        <v>16</v>
      </c>
      <c r="G32" s="756">
        <v>0</v>
      </c>
      <c r="H32" s="756">
        <v>0</v>
      </c>
      <c r="I32" s="756">
        <v>0</v>
      </c>
      <c r="J32" s="756">
        <v>0</v>
      </c>
      <c r="K32" s="756">
        <v>0</v>
      </c>
      <c r="L32" s="756">
        <v>0</v>
      </c>
      <c r="M32" s="756">
        <v>0</v>
      </c>
      <c r="N32" s="646">
        <f t="shared" si="24"/>
        <v>0</v>
      </c>
      <c r="O32" s="594"/>
      <c r="P32" s="705">
        <f t="shared" si="7"/>
        <v>16</v>
      </c>
      <c r="Q32" s="756">
        <v>0</v>
      </c>
      <c r="R32" s="756">
        <v>0</v>
      </c>
      <c r="S32" s="756">
        <v>0</v>
      </c>
      <c r="T32" s="756">
        <v>0</v>
      </c>
      <c r="U32" s="756">
        <v>0</v>
      </c>
      <c r="V32" s="756">
        <v>0</v>
      </c>
      <c r="W32" s="756">
        <v>0</v>
      </c>
      <c r="X32" s="646">
        <f t="shared" si="25"/>
        <v>0</v>
      </c>
      <c r="Y32" s="594"/>
      <c r="Z32" s="705">
        <f t="shared" si="8"/>
        <v>16</v>
      </c>
      <c r="AA32" s="756">
        <f t="shared" si="9"/>
        <v>0</v>
      </c>
      <c r="AB32" s="756">
        <f t="shared" si="0"/>
        <v>0</v>
      </c>
      <c r="AC32" s="756">
        <f t="shared" si="0"/>
        <v>0</v>
      </c>
      <c r="AD32" s="756">
        <f t="shared" si="0"/>
        <v>0</v>
      </c>
      <c r="AE32" s="756">
        <f t="shared" si="0"/>
        <v>0</v>
      </c>
      <c r="AF32" s="756">
        <f t="shared" si="0"/>
        <v>0</v>
      </c>
      <c r="AG32" s="756">
        <f t="shared" si="0"/>
        <v>0</v>
      </c>
      <c r="AH32" s="646">
        <f t="shared" si="26"/>
        <v>0</v>
      </c>
      <c r="AI32" s="594"/>
      <c r="AJ32" s="705">
        <f t="shared" si="10"/>
        <v>16</v>
      </c>
      <c r="AK32" s="756">
        <v>0</v>
      </c>
      <c r="AL32" s="756">
        <v>0</v>
      </c>
      <c r="AM32" s="756">
        <v>0</v>
      </c>
      <c r="AN32" s="756">
        <v>0</v>
      </c>
      <c r="AO32" s="756">
        <v>0</v>
      </c>
      <c r="AP32" s="756">
        <v>0</v>
      </c>
      <c r="AQ32" s="756">
        <v>0</v>
      </c>
      <c r="AR32" s="646">
        <f t="shared" si="27"/>
        <v>0</v>
      </c>
      <c r="AS32" s="594"/>
      <c r="AT32" s="705">
        <f t="shared" si="11"/>
        <v>16</v>
      </c>
      <c r="AU32" s="756">
        <v>0</v>
      </c>
      <c r="AV32" s="756">
        <v>0</v>
      </c>
      <c r="AW32" s="756">
        <v>0</v>
      </c>
      <c r="AX32" s="756">
        <v>0</v>
      </c>
      <c r="AY32" s="756">
        <v>0</v>
      </c>
      <c r="AZ32" s="767">
        <f t="shared" si="12"/>
        <v>0</v>
      </c>
      <c r="BA32" s="756">
        <v>0</v>
      </c>
      <c r="BB32" s="756">
        <v>0</v>
      </c>
      <c r="BC32" s="756">
        <v>0</v>
      </c>
      <c r="BD32" s="756">
        <v>0</v>
      </c>
      <c r="BE32" s="767">
        <f t="shared" si="13"/>
        <v>0</v>
      </c>
      <c r="BF32" s="646">
        <f t="shared" si="14"/>
        <v>0</v>
      </c>
      <c r="BG32" s="594"/>
      <c r="BH32" s="705">
        <f t="shared" si="1"/>
        <v>16</v>
      </c>
      <c r="BI32" s="646">
        <f t="shared" si="15"/>
        <v>0</v>
      </c>
      <c r="BJ32" s="594"/>
      <c r="BK32" s="705">
        <f t="shared" si="16"/>
        <v>16</v>
      </c>
      <c r="BL32" s="756">
        <v>0</v>
      </c>
      <c r="BM32" s="756">
        <v>0</v>
      </c>
      <c r="BN32" s="756">
        <v>0</v>
      </c>
      <c r="BO32" s="756">
        <v>0</v>
      </c>
      <c r="BP32" s="756">
        <v>0</v>
      </c>
      <c r="BQ32" s="756">
        <v>0</v>
      </c>
      <c r="BR32" s="756">
        <v>0</v>
      </c>
      <c r="BS32" s="646">
        <f t="shared" si="28"/>
        <v>0</v>
      </c>
      <c r="BT32" s="594"/>
      <c r="BU32" s="705">
        <f t="shared" si="17"/>
        <v>16</v>
      </c>
      <c r="BV32" s="756">
        <v>0</v>
      </c>
      <c r="BW32" s="756">
        <v>0</v>
      </c>
      <c r="BX32" s="756">
        <v>0</v>
      </c>
      <c r="BY32" s="756">
        <v>0</v>
      </c>
      <c r="BZ32" s="756">
        <v>0</v>
      </c>
      <c r="CA32" s="756">
        <v>0</v>
      </c>
      <c r="CB32" s="756">
        <v>0</v>
      </c>
      <c r="CC32" s="646">
        <f t="shared" si="29"/>
        <v>0</v>
      </c>
      <c r="CD32" s="594"/>
      <c r="CE32" s="705">
        <f t="shared" si="2"/>
        <v>16</v>
      </c>
      <c r="CF32" s="756">
        <f t="shared" si="18"/>
        <v>0</v>
      </c>
      <c r="CG32" s="756">
        <f t="shared" si="3"/>
        <v>0</v>
      </c>
      <c r="CH32" s="756">
        <f t="shared" si="3"/>
        <v>0</v>
      </c>
      <c r="CI32" s="756">
        <f t="shared" si="3"/>
        <v>0</v>
      </c>
      <c r="CJ32" s="756">
        <f t="shared" si="3"/>
        <v>0</v>
      </c>
      <c r="CK32" s="756">
        <f t="shared" si="3"/>
        <v>0</v>
      </c>
      <c r="CL32" s="756">
        <f t="shared" si="3"/>
        <v>0</v>
      </c>
      <c r="CM32" s="646">
        <f t="shared" si="30"/>
        <v>0</v>
      </c>
      <c r="CN32" s="594"/>
      <c r="CO32" s="705">
        <f t="shared" si="4"/>
        <v>16</v>
      </c>
      <c r="CP32" s="756">
        <v>0</v>
      </c>
      <c r="CQ32" s="756">
        <v>0</v>
      </c>
      <c r="CR32" s="756">
        <v>0</v>
      </c>
      <c r="CS32" s="756">
        <v>0</v>
      </c>
      <c r="CT32" s="756">
        <v>0</v>
      </c>
      <c r="CU32" s="756">
        <v>0</v>
      </c>
      <c r="CV32" s="756">
        <v>0</v>
      </c>
      <c r="CW32" s="646">
        <f t="shared" si="31"/>
        <v>0</v>
      </c>
      <c r="CX32" s="685"/>
      <c r="CY32" s="705">
        <f t="shared" si="5"/>
        <v>16</v>
      </c>
      <c r="CZ32" s="756">
        <v>0</v>
      </c>
      <c r="DA32" s="756">
        <v>0</v>
      </c>
      <c r="DB32" s="756">
        <v>0</v>
      </c>
      <c r="DC32" s="756">
        <v>0</v>
      </c>
      <c r="DD32" s="756">
        <v>0</v>
      </c>
      <c r="DE32" s="767">
        <f t="shared" si="19"/>
        <v>0</v>
      </c>
      <c r="DF32" s="756">
        <v>0</v>
      </c>
      <c r="DG32" s="756">
        <v>0</v>
      </c>
      <c r="DH32" s="756">
        <v>0</v>
      </c>
      <c r="DI32" s="756">
        <v>0</v>
      </c>
      <c r="DJ32" s="767">
        <f t="shared" si="20"/>
        <v>0</v>
      </c>
      <c r="DK32" s="715">
        <f t="shared" si="21"/>
        <v>0</v>
      </c>
      <c r="DL32" s="685"/>
      <c r="DM32" s="705">
        <f t="shared" si="6"/>
        <v>16</v>
      </c>
      <c r="DN32" s="715">
        <f t="shared" si="22"/>
        <v>0</v>
      </c>
    </row>
    <row r="33" spans="2:118" x14ac:dyDescent="0.25">
      <c r="B33" s="705">
        <v>17</v>
      </c>
      <c r="C33" s="765">
        <f>(1+_xlfn.XLOOKUP(INT((B33-1)/12)+1,'ZC Curve'!$B$8:$B$107,'ZC Curve'!R$8:R$107,,0))^(1/12)-1</f>
        <v>0</v>
      </c>
      <c r="D33" s="766">
        <f t="shared" si="23"/>
        <v>1</v>
      </c>
      <c r="E33" s="685"/>
      <c r="F33" s="705">
        <v>17</v>
      </c>
      <c r="G33" s="756">
        <v>0</v>
      </c>
      <c r="H33" s="756">
        <v>0</v>
      </c>
      <c r="I33" s="756">
        <v>0</v>
      </c>
      <c r="J33" s="756">
        <v>0</v>
      </c>
      <c r="K33" s="756">
        <v>0</v>
      </c>
      <c r="L33" s="756">
        <v>0</v>
      </c>
      <c r="M33" s="756">
        <v>0</v>
      </c>
      <c r="N33" s="646">
        <f t="shared" si="24"/>
        <v>0</v>
      </c>
      <c r="O33" s="594"/>
      <c r="P33" s="705">
        <f t="shared" si="7"/>
        <v>17</v>
      </c>
      <c r="Q33" s="756">
        <v>0</v>
      </c>
      <c r="R33" s="756">
        <v>0</v>
      </c>
      <c r="S33" s="756">
        <v>0</v>
      </c>
      <c r="T33" s="756">
        <v>0</v>
      </c>
      <c r="U33" s="756">
        <v>0</v>
      </c>
      <c r="V33" s="756">
        <v>0</v>
      </c>
      <c r="W33" s="756">
        <v>0</v>
      </c>
      <c r="X33" s="646">
        <f t="shared" si="25"/>
        <v>0</v>
      </c>
      <c r="Y33" s="594"/>
      <c r="Z33" s="705">
        <f t="shared" si="8"/>
        <v>17</v>
      </c>
      <c r="AA33" s="756">
        <f t="shared" si="9"/>
        <v>0</v>
      </c>
      <c r="AB33" s="756">
        <f t="shared" si="0"/>
        <v>0</v>
      </c>
      <c r="AC33" s="756">
        <f t="shared" si="0"/>
        <v>0</v>
      </c>
      <c r="AD33" s="756">
        <f t="shared" si="0"/>
        <v>0</v>
      </c>
      <c r="AE33" s="756">
        <f t="shared" si="0"/>
        <v>0</v>
      </c>
      <c r="AF33" s="756">
        <f t="shared" si="0"/>
        <v>0</v>
      </c>
      <c r="AG33" s="756">
        <f t="shared" si="0"/>
        <v>0</v>
      </c>
      <c r="AH33" s="646">
        <f t="shared" si="26"/>
        <v>0</v>
      </c>
      <c r="AI33" s="594"/>
      <c r="AJ33" s="705">
        <f t="shared" si="10"/>
        <v>17</v>
      </c>
      <c r="AK33" s="756">
        <v>0</v>
      </c>
      <c r="AL33" s="756">
        <v>0</v>
      </c>
      <c r="AM33" s="756">
        <v>0</v>
      </c>
      <c r="AN33" s="756">
        <v>0</v>
      </c>
      <c r="AO33" s="756">
        <v>0</v>
      </c>
      <c r="AP33" s="756">
        <v>0</v>
      </c>
      <c r="AQ33" s="756">
        <v>0</v>
      </c>
      <c r="AR33" s="646">
        <f t="shared" si="27"/>
        <v>0</v>
      </c>
      <c r="AS33" s="594"/>
      <c r="AT33" s="705">
        <f t="shared" si="11"/>
        <v>17</v>
      </c>
      <c r="AU33" s="756">
        <v>0</v>
      </c>
      <c r="AV33" s="756">
        <v>0</v>
      </c>
      <c r="AW33" s="756">
        <v>0</v>
      </c>
      <c r="AX33" s="756">
        <v>0</v>
      </c>
      <c r="AY33" s="756">
        <v>0</v>
      </c>
      <c r="AZ33" s="767">
        <f t="shared" si="12"/>
        <v>0</v>
      </c>
      <c r="BA33" s="756">
        <v>0</v>
      </c>
      <c r="BB33" s="756">
        <v>0</v>
      </c>
      <c r="BC33" s="756">
        <v>0</v>
      </c>
      <c r="BD33" s="756">
        <v>0</v>
      </c>
      <c r="BE33" s="767">
        <f t="shared" si="13"/>
        <v>0</v>
      </c>
      <c r="BF33" s="646">
        <f t="shared" si="14"/>
        <v>0</v>
      </c>
      <c r="BG33" s="594"/>
      <c r="BH33" s="705">
        <f t="shared" si="1"/>
        <v>17</v>
      </c>
      <c r="BI33" s="646">
        <f t="shared" si="15"/>
        <v>0</v>
      </c>
      <c r="BJ33" s="594"/>
      <c r="BK33" s="705">
        <f t="shared" si="16"/>
        <v>17</v>
      </c>
      <c r="BL33" s="756">
        <v>0</v>
      </c>
      <c r="BM33" s="756">
        <v>0</v>
      </c>
      <c r="BN33" s="756">
        <v>0</v>
      </c>
      <c r="BO33" s="756">
        <v>0</v>
      </c>
      <c r="BP33" s="756">
        <v>0</v>
      </c>
      <c r="BQ33" s="756">
        <v>0</v>
      </c>
      <c r="BR33" s="756">
        <v>0</v>
      </c>
      <c r="BS33" s="646">
        <f t="shared" si="28"/>
        <v>0</v>
      </c>
      <c r="BT33" s="594"/>
      <c r="BU33" s="705">
        <f t="shared" si="17"/>
        <v>17</v>
      </c>
      <c r="BV33" s="756">
        <v>0</v>
      </c>
      <c r="BW33" s="756">
        <v>0</v>
      </c>
      <c r="BX33" s="756">
        <v>0</v>
      </c>
      <c r="BY33" s="756">
        <v>0</v>
      </c>
      <c r="BZ33" s="756">
        <v>0</v>
      </c>
      <c r="CA33" s="756">
        <v>0</v>
      </c>
      <c r="CB33" s="756">
        <v>0</v>
      </c>
      <c r="CC33" s="646">
        <f t="shared" si="29"/>
        <v>0</v>
      </c>
      <c r="CD33" s="594"/>
      <c r="CE33" s="705">
        <f t="shared" si="2"/>
        <v>17</v>
      </c>
      <c r="CF33" s="756">
        <f t="shared" si="18"/>
        <v>0</v>
      </c>
      <c r="CG33" s="756">
        <f t="shared" si="3"/>
        <v>0</v>
      </c>
      <c r="CH33" s="756">
        <f t="shared" si="3"/>
        <v>0</v>
      </c>
      <c r="CI33" s="756">
        <f t="shared" si="3"/>
        <v>0</v>
      </c>
      <c r="CJ33" s="756">
        <f t="shared" si="3"/>
        <v>0</v>
      </c>
      <c r="CK33" s="756">
        <f t="shared" si="3"/>
        <v>0</v>
      </c>
      <c r="CL33" s="756">
        <f t="shared" si="3"/>
        <v>0</v>
      </c>
      <c r="CM33" s="646">
        <f t="shared" si="30"/>
        <v>0</v>
      </c>
      <c r="CN33" s="594"/>
      <c r="CO33" s="705">
        <f t="shared" si="4"/>
        <v>17</v>
      </c>
      <c r="CP33" s="756">
        <v>0</v>
      </c>
      <c r="CQ33" s="756">
        <v>0</v>
      </c>
      <c r="CR33" s="756">
        <v>0</v>
      </c>
      <c r="CS33" s="756">
        <v>0</v>
      </c>
      <c r="CT33" s="756">
        <v>0</v>
      </c>
      <c r="CU33" s="756">
        <v>0</v>
      </c>
      <c r="CV33" s="756">
        <v>0</v>
      </c>
      <c r="CW33" s="646">
        <f t="shared" si="31"/>
        <v>0</v>
      </c>
      <c r="CX33" s="685"/>
      <c r="CY33" s="705">
        <f t="shared" si="5"/>
        <v>17</v>
      </c>
      <c r="CZ33" s="756">
        <v>0</v>
      </c>
      <c r="DA33" s="756">
        <v>0</v>
      </c>
      <c r="DB33" s="756">
        <v>0</v>
      </c>
      <c r="DC33" s="756">
        <v>0</v>
      </c>
      <c r="DD33" s="756">
        <v>0</v>
      </c>
      <c r="DE33" s="767">
        <f t="shared" si="19"/>
        <v>0</v>
      </c>
      <c r="DF33" s="756">
        <v>0</v>
      </c>
      <c r="DG33" s="756">
        <v>0</v>
      </c>
      <c r="DH33" s="756">
        <v>0</v>
      </c>
      <c r="DI33" s="756">
        <v>0</v>
      </c>
      <c r="DJ33" s="767">
        <f t="shared" si="20"/>
        <v>0</v>
      </c>
      <c r="DK33" s="715">
        <f t="shared" si="21"/>
        <v>0</v>
      </c>
      <c r="DL33" s="685"/>
      <c r="DM33" s="705">
        <f t="shared" si="6"/>
        <v>17</v>
      </c>
      <c r="DN33" s="715">
        <f t="shared" si="22"/>
        <v>0</v>
      </c>
    </row>
    <row r="34" spans="2:118" x14ac:dyDescent="0.25">
      <c r="B34" s="705">
        <v>18</v>
      </c>
      <c r="C34" s="765">
        <f>(1+_xlfn.XLOOKUP(INT((B34-1)/12)+1,'ZC Curve'!$B$8:$B$107,'ZC Curve'!R$8:R$107,,0))^(1/12)-1</f>
        <v>0</v>
      </c>
      <c r="D34" s="766">
        <f t="shared" si="23"/>
        <v>1</v>
      </c>
      <c r="E34" s="685"/>
      <c r="F34" s="705">
        <v>18</v>
      </c>
      <c r="G34" s="756">
        <v>0</v>
      </c>
      <c r="H34" s="756">
        <v>0</v>
      </c>
      <c r="I34" s="756">
        <v>0</v>
      </c>
      <c r="J34" s="756">
        <v>0</v>
      </c>
      <c r="K34" s="756">
        <v>0</v>
      </c>
      <c r="L34" s="756">
        <v>0</v>
      </c>
      <c r="M34" s="756">
        <v>0</v>
      </c>
      <c r="N34" s="646">
        <f t="shared" si="24"/>
        <v>0</v>
      </c>
      <c r="O34" s="594"/>
      <c r="P34" s="705">
        <f t="shared" si="7"/>
        <v>18</v>
      </c>
      <c r="Q34" s="756">
        <v>0</v>
      </c>
      <c r="R34" s="756">
        <v>0</v>
      </c>
      <c r="S34" s="756">
        <v>0</v>
      </c>
      <c r="T34" s="756">
        <v>0</v>
      </c>
      <c r="U34" s="756">
        <v>0</v>
      </c>
      <c r="V34" s="756">
        <v>0</v>
      </c>
      <c r="W34" s="756">
        <v>0</v>
      </c>
      <c r="X34" s="646">
        <f t="shared" si="25"/>
        <v>0</v>
      </c>
      <c r="Y34" s="594"/>
      <c r="Z34" s="705">
        <f t="shared" si="8"/>
        <v>18</v>
      </c>
      <c r="AA34" s="756">
        <f t="shared" si="9"/>
        <v>0</v>
      </c>
      <c r="AB34" s="756">
        <f t="shared" si="0"/>
        <v>0</v>
      </c>
      <c r="AC34" s="756">
        <f t="shared" si="0"/>
        <v>0</v>
      </c>
      <c r="AD34" s="756">
        <f t="shared" si="0"/>
        <v>0</v>
      </c>
      <c r="AE34" s="756">
        <f t="shared" si="0"/>
        <v>0</v>
      </c>
      <c r="AF34" s="756">
        <f t="shared" si="0"/>
        <v>0</v>
      </c>
      <c r="AG34" s="756">
        <f t="shared" si="0"/>
        <v>0</v>
      </c>
      <c r="AH34" s="646">
        <f t="shared" si="26"/>
        <v>0</v>
      </c>
      <c r="AI34" s="594"/>
      <c r="AJ34" s="705">
        <f t="shared" si="10"/>
        <v>18</v>
      </c>
      <c r="AK34" s="756">
        <v>0</v>
      </c>
      <c r="AL34" s="756">
        <v>0</v>
      </c>
      <c r="AM34" s="756">
        <v>0</v>
      </c>
      <c r="AN34" s="756">
        <v>0</v>
      </c>
      <c r="AO34" s="756">
        <v>0</v>
      </c>
      <c r="AP34" s="756">
        <v>0</v>
      </c>
      <c r="AQ34" s="756">
        <v>0</v>
      </c>
      <c r="AR34" s="646">
        <f t="shared" si="27"/>
        <v>0</v>
      </c>
      <c r="AS34" s="594"/>
      <c r="AT34" s="705">
        <f t="shared" si="11"/>
        <v>18</v>
      </c>
      <c r="AU34" s="756">
        <v>0</v>
      </c>
      <c r="AV34" s="756">
        <v>0</v>
      </c>
      <c r="AW34" s="756">
        <v>0</v>
      </c>
      <c r="AX34" s="756">
        <v>0</v>
      </c>
      <c r="AY34" s="756">
        <v>0</v>
      </c>
      <c r="AZ34" s="767">
        <f t="shared" si="12"/>
        <v>0</v>
      </c>
      <c r="BA34" s="756">
        <v>0</v>
      </c>
      <c r="BB34" s="756">
        <v>0</v>
      </c>
      <c r="BC34" s="756">
        <v>0</v>
      </c>
      <c r="BD34" s="756">
        <v>0</v>
      </c>
      <c r="BE34" s="767">
        <f t="shared" si="13"/>
        <v>0</v>
      </c>
      <c r="BF34" s="646">
        <f t="shared" si="14"/>
        <v>0</v>
      </c>
      <c r="BG34" s="594"/>
      <c r="BH34" s="705">
        <f t="shared" si="1"/>
        <v>18</v>
      </c>
      <c r="BI34" s="646">
        <f t="shared" si="15"/>
        <v>0</v>
      </c>
      <c r="BJ34" s="594"/>
      <c r="BK34" s="705">
        <f t="shared" si="16"/>
        <v>18</v>
      </c>
      <c r="BL34" s="756">
        <v>0</v>
      </c>
      <c r="BM34" s="756">
        <v>0</v>
      </c>
      <c r="BN34" s="756">
        <v>0</v>
      </c>
      <c r="BO34" s="756">
        <v>0</v>
      </c>
      <c r="BP34" s="756">
        <v>0</v>
      </c>
      <c r="BQ34" s="756">
        <v>0</v>
      </c>
      <c r="BR34" s="756">
        <v>0</v>
      </c>
      <c r="BS34" s="646">
        <f t="shared" si="28"/>
        <v>0</v>
      </c>
      <c r="BT34" s="594"/>
      <c r="BU34" s="705">
        <f t="shared" si="17"/>
        <v>18</v>
      </c>
      <c r="BV34" s="756">
        <v>0</v>
      </c>
      <c r="BW34" s="756">
        <v>0</v>
      </c>
      <c r="BX34" s="756">
        <v>0</v>
      </c>
      <c r="BY34" s="756">
        <v>0</v>
      </c>
      <c r="BZ34" s="756">
        <v>0</v>
      </c>
      <c r="CA34" s="756">
        <v>0</v>
      </c>
      <c r="CB34" s="756">
        <v>0</v>
      </c>
      <c r="CC34" s="646">
        <f t="shared" si="29"/>
        <v>0</v>
      </c>
      <c r="CD34" s="594"/>
      <c r="CE34" s="705">
        <f t="shared" si="2"/>
        <v>18</v>
      </c>
      <c r="CF34" s="756">
        <f t="shared" si="18"/>
        <v>0</v>
      </c>
      <c r="CG34" s="756">
        <f t="shared" si="3"/>
        <v>0</v>
      </c>
      <c r="CH34" s="756">
        <f t="shared" si="3"/>
        <v>0</v>
      </c>
      <c r="CI34" s="756">
        <f t="shared" si="3"/>
        <v>0</v>
      </c>
      <c r="CJ34" s="756">
        <f t="shared" si="3"/>
        <v>0</v>
      </c>
      <c r="CK34" s="756">
        <f t="shared" si="3"/>
        <v>0</v>
      </c>
      <c r="CL34" s="756">
        <f t="shared" si="3"/>
        <v>0</v>
      </c>
      <c r="CM34" s="646">
        <f t="shared" si="30"/>
        <v>0</v>
      </c>
      <c r="CN34" s="594"/>
      <c r="CO34" s="705">
        <f t="shared" si="4"/>
        <v>18</v>
      </c>
      <c r="CP34" s="756">
        <v>0</v>
      </c>
      <c r="CQ34" s="756">
        <v>0</v>
      </c>
      <c r="CR34" s="756">
        <v>0</v>
      </c>
      <c r="CS34" s="756">
        <v>0</v>
      </c>
      <c r="CT34" s="756">
        <v>0</v>
      </c>
      <c r="CU34" s="756">
        <v>0</v>
      </c>
      <c r="CV34" s="756">
        <v>0</v>
      </c>
      <c r="CW34" s="646">
        <f t="shared" si="31"/>
        <v>0</v>
      </c>
      <c r="CX34" s="685"/>
      <c r="CY34" s="705">
        <f t="shared" si="5"/>
        <v>18</v>
      </c>
      <c r="CZ34" s="756">
        <v>0</v>
      </c>
      <c r="DA34" s="756">
        <v>0</v>
      </c>
      <c r="DB34" s="756">
        <v>0</v>
      </c>
      <c r="DC34" s="756">
        <v>0</v>
      </c>
      <c r="DD34" s="756">
        <v>0</v>
      </c>
      <c r="DE34" s="767">
        <f t="shared" si="19"/>
        <v>0</v>
      </c>
      <c r="DF34" s="756">
        <v>0</v>
      </c>
      <c r="DG34" s="756">
        <v>0</v>
      </c>
      <c r="DH34" s="756">
        <v>0</v>
      </c>
      <c r="DI34" s="756">
        <v>0</v>
      </c>
      <c r="DJ34" s="767">
        <f t="shared" si="20"/>
        <v>0</v>
      </c>
      <c r="DK34" s="715">
        <f t="shared" si="21"/>
        <v>0</v>
      </c>
      <c r="DL34" s="685"/>
      <c r="DM34" s="705">
        <f t="shared" si="6"/>
        <v>18</v>
      </c>
      <c r="DN34" s="715">
        <f t="shared" si="22"/>
        <v>0</v>
      </c>
    </row>
    <row r="35" spans="2:118" x14ac:dyDescent="0.25">
      <c r="B35" s="705">
        <v>19</v>
      </c>
      <c r="C35" s="765">
        <f>(1+_xlfn.XLOOKUP(INT((B35-1)/12)+1,'ZC Curve'!$B$8:$B$107,'ZC Curve'!R$8:R$107,,0))^(1/12)-1</f>
        <v>0</v>
      </c>
      <c r="D35" s="766">
        <f t="shared" si="23"/>
        <v>1</v>
      </c>
      <c r="E35" s="685"/>
      <c r="F35" s="705">
        <v>19</v>
      </c>
      <c r="G35" s="756">
        <v>0</v>
      </c>
      <c r="H35" s="756">
        <v>0</v>
      </c>
      <c r="I35" s="756">
        <v>0</v>
      </c>
      <c r="J35" s="756">
        <v>0</v>
      </c>
      <c r="K35" s="756">
        <v>0</v>
      </c>
      <c r="L35" s="756">
        <v>0</v>
      </c>
      <c r="M35" s="756">
        <v>0</v>
      </c>
      <c r="N35" s="646">
        <f t="shared" si="24"/>
        <v>0</v>
      </c>
      <c r="O35" s="594"/>
      <c r="P35" s="705">
        <f t="shared" si="7"/>
        <v>19</v>
      </c>
      <c r="Q35" s="756">
        <v>0</v>
      </c>
      <c r="R35" s="756">
        <v>0</v>
      </c>
      <c r="S35" s="756">
        <v>0</v>
      </c>
      <c r="T35" s="756">
        <v>0</v>
      </c>
      <c r="U35" s="756">
        <v>0</v>
      </c>
      <c r="V35" s="756">
        <v>0</v>
      </c>
      <c r="W35" s="756">
        <v>0</v>
      </c>
      <c r="X35" s="646">
        <f t="shared" si="25"/>
        <v>0</v>
      </c>
      <c r="Y35" s="594"/>
      <c r="Z35" s="705">
        <f t="shared" si="8"/>
        <v>19</v>
      </c>
      <c r="AA35" s="756">
        <f t="shared" si="9"/>
        <v>0</v>
      </c>
      <c r="AB35" s="756">
        <f t="shared" si="0"/>
        <v>0</v>
      </c>
      <c r="AC35" s="756">
        <f t="shared" si="0"/>
        <v>0</v>
      </c>
      <c r="AD35" s="756">
        <f t="shared" si="0"/>
        <v>0</v>
      </c>
      <c r="AE35" s="756">
        <f t="shared" si="0"/>
        <v>0</v>
      </c>
      <c r="AF35" s="756">
        <f t="shared" si="0"/>
        <v>0</v>
      </c>
      <c r="AG35" s="756">
        <f t="shared" si="0"/>
        <v>0</v>
      </c>
      <c r="AH35" s="646">
        <f t="shared" si="26"/>
        <v>0</v>
      </c>
      <c r="AI35" s="594"/>
      <c r="AJ35" s="705">
        <f t="shared" si="10"/>
        <v>19</v>
      </c>
      <c r="AK35" s="756">
        <v>0</v>
      </c>
      <c r="AL35" s="756">
        <v>0</v>
      </c>
      <c r="AM35" s="756">
        <v>0</v>
      </c>
      <c r="AN35" s="756">
        <v>0</v>
      </c>
      <c r="AO35" s="756">
        <v>0</v>
      </c>
      <c r="AP35" s="756">
        <v>0</v>
      </c>
      <c r="AQ35" s="756">
        <v>0</v>
      </c>
      <c r="AR35" s="646">
        <f t="shared" si="27"/>
        <v>0</v>
      </c>
      <c r="AS35" s="594"/>
      <c r="AT35" s="705">
        <f t="shared" si="11"/>
        <v>19</v>
      </c>
      <c r="AU35" s="756">
        <v>0</v>
      </c>
      <c r="AV35" s="756">
        <v>0</v>
      </c>
      <c r="AW35" s="756">
        <v>0</v>
      </c>
      <c r="AX35" s="756">
        <v>0</v>
      </c>
      <c r="AY35" s="756">
        <v>0</v>
      </c>
      <c r="AZ35" s="767">
        <f t="shared" si="12"/>
        <v>0</v>
      </c>
      <c r="BA35" s="756">
        <v>0</v>
      </c>
      <c r="BB35" s="756">
        <v>0</v>
      </c>
      <c r="BC35" s="756">
        <v>0</v>
      </c>
      <c r="BD35" s="756">
        <v>0</v>
      </c>
      <c r="BE35" s="767">
        <f t="shared" si="13"/>
        <v>0</v>
      </c>
      <c r="BF35" s="646">
        <f t="shared" si="14"/>
        <v>0</v>
      </c>
      <c r="BG35" s="594"/>
      <c r="BH35" s="705">
        <f t="shared" si="1"/>
        <v>19</v>
      </c>
      <c r="BI35" s="646">
        <f t="shared" si="15"/>
        <v>0</v>
      </c>
      <c r="BJ35" s="594"/>
      <c r="BK35" s="705">
        <f t="shared" si="16"/>
        <v>19</v>
      </c>
      <c r="BL35" s="756">
        <v>0</v>
      </c>
      <c r="BM35" s="756">
        <v>0</v>
      </c>
      <c r="BN35" s="756">
        <v>0</v>
      </c>
      <c r="BO35" s="756">
        <v>0</v>
      </c>
      <c r="BP35" s="756">
        <v>0</v>
      </c>
      <c r="BQ35" s="756">
        <v>0</v>
      </c>
      <c r="BR35" s="756">
        <v>0</v>
      </c>
      <c r="BS35" s="646">
        <f t="shared" si="28"/>
        <v>0</v>
      </c>
      <c r="BT35" s="594"/>
      <c r="BU35" s="705">
        <f t="shared" si="17"/>
        <v>19</v>
      </c>
      <c r="BV35" s="756">
        <v>0</v>
      </c>
      <c r="BW35" s="756">
        <v>0</v>
      </c>
      <c r="BX35" s="756">
        <v>0</v>
      </c>
      <c r="BY35" s="756">
        <v>0</v>
      </c>
      <c r="BZ35" s="756">
        <v>0</v>
      </c>
      <c r="CA35" s="756">
        <v>0</v>
      </c>
      <c r="CB35" s="756">
        <v>0</v>
      </c>
      <c r="CC35" s="646">
        <f t="shared" si="29"/>
        <v>0</v>
      </c>
      <c r="CD35" s="594"/>
      <c r="CE35" s="705">
        <f t="shared" si="2"/>
        <v>19</v>
      </c>
      <c r="CF35" s="756">
        <f t="shared" si="18"/>
        <v>0</v>
      </c>
      <c r="CG35" s="756">
        <f t="shared" si="3"/>
        <v>0</v>
      </c>
      <c r="CH35" s="756">
        <f t="shared" si="3"/>
        <v>0</v>
      </c>
      <c r="CI35" s="756">
        <f t="shared" si="3"/>
        <v>0</v>
      </c>
      <c r="CJ35" s="756">
        <f t="shared" si="3"/>
        <v>0</v>
      </c>
      <c r="CK35" s="756">
        <f t="shared" si="3"/>
        <v>0</v>
      </c>
      <c r="CL35" s="756">
        <f t="shared" si="3"/>
        <v>0</v>
      </c>
      <c r="CM35" s="646">
        <f t="shared" si="30"/>
        <v>0</v>
      </c>
      <c r="CN35" s="594"/>
      <c r="CO35" s="705">
        <f t="shared" si="4"/>
        <v>19</v>
      </c>
      <c r="CP35" s="756">
        <v>0</v>
      </c>
      <c r="CQ35" s="756">
        <v>0</v>
      </c>
      <c r="CR35" s="756">
        <v>0</v>
      </c>
      <c r="CS35" s="756">
        <v>0</v>
      </c>
      <c r="CT35" s="756">
        <v>0</v>
      </c>
      <c r="CU35" s="756">
        <v>0</v>
      </c>
      <c r="CV35" s="756">
        <v>0</v>
      </c>
      <c r="CW35" s="646">
        <f t="shared" si="31"/>
        <v>0</v>
      </c>
      <c r="CX35" s="685"/>
      <c r="CY35" s="705">
        <f t="shared" si="5"/>
        <v>19</v>
      </c>
      <c r="CZ35" s="756">
        <v>0</v>
      </c>
      <c r="DA35" s="756">
        <v>0</v>
      </c>
      <c r="DB35" s="756">
        <v>0</v>
      </c>
      <c r="DC35" s="756">
        <v>0</v>
      </c>
      <c r="DD35" s="756">
        <v>0</v>
      </c>
      <c r="DE35" s="767">
        <f t="shared" si="19"/>
        <v>0</v>
      </c>
      <c r="DF35" s="756">
        <v>0</v>
      </c>
      <c r="DG35" s="756">
        <v>0</v>
      </c>
      <c r="DH35" s="756">
        <v>0</v>
      </c>
      <c r="DI35" s="756">
        <v>0</v>
      </c>
      <c r="DJ35" s="767">
        <f t="shared" si="20"/>
        <v>0</v>
      </c>
      <c r="DK35" s="715">
        <f t="shared" si="21"/>
        <v>0</v>
      </c>
      <c r="DL35" s="685"/>
      <c r="DM35" s="705">
        <f t="shared" si="6"/>
        <v>19</v>
      </c>
      <c r="DN35" s="715">
        <f t="shared" si="22"/>
        <v>0</v>
      </c>
    </row>
    <row r="36" spans="2:118" x14ac:dyDescent="0.25">
      <c r="B36" s="705">
        <v>20</v>
      </c>
      <c r="C36" s="765">
        <f>(1+_xlfn.XLOOKUP(INT((B36-1)/12)+1,'ZC Curve'!$B$8:$B$107,'ZC Curve'!R$8:R$107,,0))^(1/12)-1</f>
        <v>0</v>
      </c>
      <c r="D36" s="766">
        <f t="shared" si="23"/>
        <v>1</v>
      </c>
      <c r="E36" s="685"/>
      <c r="F36" s="705">
        <v>20</v>
      </c>
      <c r="G36" s="756">
        <v>0</v>
      </c>
      <c r="H36" s="756">
        <v>0</v>
      </c>
      <c r="I36" s="756">
        <v>0</v>
      </c>
      <c r="J36" s="756">
        <v>0</v>
      </c>
      <c r="K36" s="756">
        <v>0</v>
      </c>
      <c r="L36" s="756">
        <v>0</v>
      </c>
      <c r="M36" s="756">
        <v>0</v>
      </c>
      <c r="N36" s="646">
        <f t="shared" si="24"/>
        <v>0</v>
      </c>
      <c r="O36" s="594"/>
      <c r="P36" s="705">
        <f t="shared" si="7"/>
        <v>20</v>
      </c>
      <c r="Q36" s="756">
        <v>0</v>
      </c>
      <c r="R36" s="756">
        <v>0</v>
      </c>
      <c r="S36" s="756">
        <v>0</v>
      </c>
      <c r="T36" s="756">
        <v>0</v>
      </c>
      <c r="U36" s="756">
        <v>0</v>
      </c>
      <c r="V36" s="756">
        <v>0</v>
      </c>
      <c r="W36" s="756">
        <v>0</v>
      </c>
      <c r="X36" s="646">
        <f t="shared" si="25"/>
        <v>0</v>
      </c>
      <c r="Y36" s="594"/>
      <c r="Z36" s="705">
        <f t="shared" si="8"/>
        <v>20</v>
      </c>
      <c r="AA36" s="756">
        <f t="shared" si="9"/>
        <v>0</v>
      </c>
      <c r="AB36" s="756">
        <f t="shared" si="0"/>
        <v>0</v>
      </c>
      <c r="AC36" s="756">
        <f t="shared" si="0"/>
        <v>0</v>
      </c>
      <c r="AD36" s="756">
        <f t="shared" si="0"/>
        <v>0</v>
      </c>
      <c r="AE36" s="756">
        <f t="shared" si="0"/>
        <v>0</v>
      </c>
      <c r="AF36" s="756">
        <f t="shared" si="0"/>
        <v>0</v>
      </c>
      <c r="AG36" s="756">
        <f t="shared" si="0"/>
        <v>0</v>
      </c>
      <c r="AH36" s="646">
        <f t="shared" si="26"/>
        <v>0</v>
      </c>
      <c r="AI36" s="594"/>
      <c r="AJ36" s="705">
        <f t="shared" si="10"/>
        <v>20</v>
      </c>
      <c r="AK36" s="756">
        <v>0</v>
      </c>
      <c r="AL36" s="756">
        <v>0</v>
      </c>
      <c r="AM36" s="756">
        <v>0</v>
      </c>
      <c r="AN36" s="756">
        <v>0</v>
      </c>
      <c r="AO36" s="756">
        <v>0</v>
      </c>
      <c r="AP36" s="756">
        <v>0</v>
      </c>
      <c r="AQ36" s="756">
        <v>0</v>
      </c>
      <c r="AR36" s="646">
        <f t="shared" si="27"/>
        <v>0</v>
      </c>
      <c r="AS36" s="594"/>
      <c r="AT36" s="705">
        <f t="shared" si="11"/>
        <v>20</v>
      </c>
      <c r="AU36" s="756">
        <v>0</v>
      </c>
      <c r="AV36" s="756">
        <v>0</v>
      </c>
      <c r="AW36" s="756">
        <v>0</v>
      </c>
      <c r="AX36" s="756">
        <v>0</v>
      </c>
      <c r="AY36" s="756">
        <v>0</v>
      </c>
      <c r="AZ36" s="767">
        <f t="shared" si="12"/>
        <v>0</v>
      </c>
      <c r="BA36" s="756">
        <v>0</v>
      </c>
      <c r="BB36" s="756">
        <v>0</v>
      </c>
      <c r="BC36" s="756">
        <v>0</v>
      </c>
      <c r="BD36" s="756">
        <v>0</v>
      </c>
      <c r="BE36" s="767">
        <f t="shared" si="13"/>
        <v>0</v>
      </c>
      <c r="BF36" s="646">
        <f t="shared" si="14"/>
        <v>0</v>
      </c>
      <c r="BG36" s="594"/>
      <c r="BH36" s="705">
        <f t="shared" si="1"/>
        <v>20</v>
      </c>
      <c r="BI36" s="646">
        <f t="shared" si="15"/>
        <v>0</v>
      </c>
      <c r="BJ36" s="594"/>
      <c r="BK36" s="705">
        <f t="shared" si="16"/>
        <v>20</v>
      </c>
      <c r="BL36" s="756">
        <v>0</v>
      </c>
      <c r="BM36" s="756">
        <v>0</v>
      </c>
      <c r="BN36" s="756">
        <v>0</v>
      </c>
      <c r="BO36" s="756">
        <v>0</v>
      </c>
      <c r="BP36" s="756">
        <v>0</v>
      </c>
      <c r="BQ36" s="756">
        <v>0</v>
      </c>
      <c r="BR36" s="756">
        <v>0</v>
      </c>
      <c r="BS36" s="646">
        <f t="shared" si="28"/>
        <v>0</v>
      </c>
      <c r="BT36" s="594"/>
      <c r="BU36" s="705">
        <f t="shared" si="17"/>
        <v>20</v>
      </c>
      <c r="BV36" s="756">
        <v>0</v>
      </c>
      <c r="BW36" s="756">
        <v>0</v>
      </c>
      <c r="BX36" s="756">
        <v>0</v>
      </c>
      <c r="BY36" s="756">
        <v>0</v>
      </c>
      <c r="BZ36" s="756">
        <v>0</v>
      </c>
      <c r="CA36" s="756">
        <v>0</v>
      </c>
      <c r="CB36" s="756">
        <v>0</v>
      </c>
      <c r="CC36" s="646">
        <f t="shared" si="29"/>
        <v>0</v>
      </c>
      <c r="CD36" s="594"/>
      <c r="CE36" s="705">
        <f t="shared" si="2"/>
        <v>20</v>
      </c>
      <c r="CF36" s="756">
        <f t="shared" si="18"/>
        <v>0</v>
      </c>
      <c r="CG36" s="756">
        <f t="shared" si="3"/>
        <v>0</v>
      </c>
      <c r="CH36" s="756">
        <f t="shared" si="3"/>
        <v>0</v>
      </c>
      <c r="CI36" s="756">
        <f t="shared" si="3"/>
        <v>0</v>
      </c>
      <c r="CJ36" s="756">
        <f t="shared" si="3"/>
        <v>0</v>
      </c>
      <c r="CK36" s="756">
        <f t="shared" si="3"/>
        <v>0</v>
      </c>
      <c r="CL36" s="756">
        <f t="shared" si="3"/>
        <v>0</v>
      </c>
      <c r="CM36" s="646">
        <f t="shared" si="30"/>
        <v>0</v>
      </c>
      <c r="CN36" s="594"/>
      <c r="CO36" s="705">
        <f t="shared" si="4"/>
        <v>20</v>
      </c>
      <c r="CP36" s="756">
        <v>0</v>
      </c>
      <c r="CQ36" s="756">
        <v>0</v>
      </c>
      <c r="CR36" s="756">
        <v>0</v>
      </c>
      <c r="CS36" s="756">
        <v>0</v>
      </c>
      <c r="CT36" s="756">
        <v>0</v>
      </c>
      <c r="CU36" s="756">
        <v>0</v>
      </c>
      <c r="CV36" s="756">
        <v>0</v>
      </c>
      <c r="CW36" s="646">
        <f t="shared" si="31"/>
        <v>0</v>
      </c>
      <c r="CX36" s="685"/>
      <c r="CY36" s="705">
        <f t="shared" si="5"/>
        <v>20</v>
      </c>
      <c r="CZ36" s="756">
        <v>0</v>
      </c>
      <c r="DA36" s="756">
        <v>0</v>
      </c>
      <c r="DB36" s="756">
        <v>0</v>
      </c>
      <c r="DC36" s="756">
        <v>0</v>
      </c>
      <c r="DD36" s="756">
        <v>0</v>
      </c>
      <c r="DE36" s="767">
        <f t="shared" si="19"/>
        <v>0</v>
      </c>
      <c r="DF36" s="756">
        <v>0</v>
      </c>
      <c r="DG36" s="756">
        <v>0</v>
      </c>
      <c r="DH36" s="756">
        <v>0</v>
      </c>
      <c r="DI36" s="756">
        <v>0</v>
      </c>
      <c r="DJ36" s="767">
        <f t="shared" si="20"/>
        <v>0</v>
      </c>
      <c r="DK36" s="715">
        <f t="shared" si="21"/>
        <v>0</v>
      </c>
      <c r="DL36" s="685"/>
      <c r="DM36" s="705">
        <f t="shared" si="6"/>
        <v>20</v>
      </c>
      <c r="DN36" s="715">
        <f t="shared" si="22"/>
        <v>0</v>
      </c>
    </row>
    <row r="37" spans="2:118" x14ac:dyDescent="0.25">
      <c r="B37" s="705">
        <v>21</v>
      </c>
      <c r="C37" s="765">
        <f>(1+_xlfn.XLOOKUP(INT((B37-1)/12)+1,'ZC Curve'!$B$8:$B$107,'ZC Curve'!R$8:R$107,,0))^(1/12)-1</f>
        <v>0</v>
      </c>
      <c r="D37" s="766">
        <f t="shared" si="23"/>
        <v>1</v>
      </c>
      <c r="E37" s="685"/>
      <c r="F37" s="705">
        <v>21</v>
      </c>
      <c r="G37" s="756">
        <v>0</v>
      </c>
      <c r="H37" s="756">
        <v>0</v>
      </c>
      <c r="I37" s="756">
        <v>0</v>
      </c>
      <c r="J37" s="756">
        <v>0</v>
      </c>
      <c r="K37" s="756">
        <v>0</v>
      </c>
      <c r="L37" s="756">
        <v>0</v>
      </c>
      <c r="M37" s="756">
        <v>0</v>
      </c>
      <c r="N37" s="646">
        <f t="shared" si="24"/>
        <v>0</v>
      </c>
      <c r="O37" s="594"/>
      <c r="P37" s="705">
        <f t="shared" si="7"/>
        <v>21</v>
      </c>
      <c r="Q37" s="756">
        <v>0</v>
      </c>
      <c r="R37" s="756">
        <v>0</v>
      </c>
      <c r="S37" s="756">
        <v>0</v>
      </c>
      <c r="T37" s="756">
        <v>0</v>
      </c>
      <c r="U37" s="756">
        <v>0</v>
      </c>
      <c r="V37" s="756">
        <v>0</v>
      </c>
      <c r="W37" s="756">
        <v>0</v>
      </c>
      <c r="X37" s="646">
        <f t="shared" si="25"/>
        <v>0</v>
      </c>
      <c r="Y37" s="594"/>
      <c r="Z37" s="705">
        <f t="shared" si="8"/>
        <v>21</v>
      </c>
      <c r="AA37" s="756">
        <f t="shared" si="9"/>
        <v>0</v>
      </c>
      <c r="AB37" s="756">
        <f t="shared" si="0"/>
        <v>0</v>
      </c>
      <c r="AC37" s="756">
        <f t="shared" si="0"/>
        <v>0</v>
      </c>
      <c r="AD37" s="756">
        <f t="shared" si="0"/>
        <v>0</v>
      </c>
      <c r="AE37" s="756">
        <f t="shared" si="0"/>
        <v>0</v>
      </c>
      <c r="AF37" s="756">
        <f t="shared" si="0"/>
        <v>0</v>
      </c>
      <c r="AG37" s="756">
        <f t="shared" si="0"/>
        <v>0</v>
      </c>
      <c r="AH37" s="646">
        <f t="shared" si="26"/>
        <v>0</v>
      </c>
      <c r="AI37" s="594"/>
      <c r="AJ37" s="705">
        <f t="shared" si="10"/>
        <v>21</v>
      </c>
      <c r="AK37" s="756">
        <v>0</v>
      </c>
      <c r="AL37" s="756">
        <v>0</v>
      </c>
      <c r="AM37" s="756">
        <v>0</v>
      </c>
      <c r="AN37" s="756">
        <v>0</v>
      </c>
      <c r="AO37" s="756">
        <v>0</v>
      </c>
      <c r="AP37" s="756">
        <v>0</v>
      </c>
      <c r="AQ37" s="756">
        <v>0</v>
      </c>
      <c r="AR37" s="646">
        <f t="shared" si="27"/>
        <v>0</v>
      </c>
      <c r="AS37" s="594"/>
      <c r="AT37" s="705">
        <f t="shared" si="11"/>
        <v>21</v>
      </c>
      <c r="AU37" s="756">
        <v>0</v>
      </c>
      <c r="AV37" s="756">
        <v>0</v>
      </c>
      <c r="AW37" s="756">
        <v>0</v>
      </c>
      <c r="AX37" s="756">
        <v>0</v>
      </c>
      <c r="AY37" s="756">
        <v>0</v>
      </c>
      <c r="AZ37" s="767">
        <f t="shared" si="12"/>
        <v>0</v>
      </c>
      <c r="BA37" s="756">
        <v>0</v>
      </c>
      <c r="BB37" s="756">
        <v>0</v>
      </c>
      <c r="BC37" s="756">
        <v>0</v>
      </c>
      <c r="BD37" s="756">
        <v>0</v>
      </c>
      <c r="BE37" s="767">
        <f t="shared" si="13"/>
        <v>0</v>
      </c>
      <c r="BF37" s="646">
        <f t="shared" si="14"/>
        <v>0</v>
      </c>
      <c r="BG37" s="594"/>
      <c r="BH37" s="705">
        <f t="shared" si="1"/>
        <v>21</v>
      </c>
      <c r="BI37" s="646">
        <f t="shared" si="15"/>
        <v>0</v>
      </c>
      <c r="BJ37" s="594"/>
      <c r="BK37" s="705">
        <f t="shared" si="16"/>
        <v>21</v>
      </c>
      <c r="BL37" s="756">
        <v>0</v>
      </c>
      <c r="BM37" s="756">
        <v>0</v>
      </c>
      <c r="BN37" s="756">
        <v>0</v>
      </c>
      <c r="BO37" s="756">
        <v>0</v>
      </c>
      <c r="BP37" s="756">
        <v>0</v>
      </c>
      <c r="BQ37" s="756">
        <v>0</v>
      </c>
      <c r="BR37" s="756">
        <v>0</v>
      </c>
      <c r="BS37" s="646">
        <f t="shared" si="28"/>
        <v>0</v>
      </c>
      <c r="BT37" s="594"/>
      <c r="BU37" s="705">
        <f t="shared" si="17"/>
        <v>21</v>
      </c>
      <c r="BV37" s="756">
        <v>0</v>
      </c>
      <c r="BW37" s="756">
        <v>0</v>
      </c>
      <c r="BX37" s="756">
        <v>0</v>
      </c>
      <c r="BY37" s="756">
        <v>0</v>
      </c>
      <c r="BZ37" s="756">
        <v>0</v>
      </c>
      <c r="CA37" s="756">
        <v>0</v>
      </c>
      <c r="CB37" s="756">
        <v>0</v>
      </c>
      <c r="CC37" s="646">
        <f t="shared" si="29"/>
        <v>0</v>
      </c>
      <c r="CD37" s="594"/>
      <c r="CE37" s="705">
        <f t="shared" si="2"/>
        <v>21</v>
      </c>
      <c r="CF37" s="756">
        <f t="shared" si="18"/>
        <v>0</v>
      </c>
      <c r="CG37" s="756">
        <f t="shared" si="3"/>
        <v>0</v>
      </c>
      <c r="CH37" s="756">
        <f t="shared" si="3"/>
        <v>0</v>
      </c>
      <c r="CI37" s="756">
        <f t="shared" si="3"/>
        <v>0</v>
      </c>
      <c r="CJ37" s="756">
        <f t="shared" si="3"/>
        <v>0</v>
      </c>
      <c r="CK37" s="756">
        <f t="shared" si="3"/>
        <v>0</v>
      </c>
      <c r="CL37" s="756">
        <f t="shared" si="3"/>
        <v>0</v>
      </c>
      <c r="CM37" s="646">
        <f t="shared" si="30"/>
        <v>0</v>
      </c>
      <c r="CN37" s="594"/>
      <c r="CO37" s="705">
        <f t="shared" si="4"/>
        <v>21</v>
      </c>
      <c r="CP37" s="756">
        <v>0</v>
      </c>
      <c r="CQ37" s="756">
        <v>0</v>
      </c>
      <c r="CR37" s="756">
        <v>0</v>
      </c>
      <c r="CS37" s="756">
        <v>0</v>
      </c>
      <c r="CT37" s="756">
        <v>0</v>
      </c>
      <c r="CU37" s="756">
        <v>0</v>
      </c>
      <c r="CV37" s="756">
        <v>0</v>
      </c>
      <c r="CW37" s="646">
        <f t="shared" si="31"/>
        <v>0</v>
      </c>
      <c r="CX37" s="685"/>
      <c r="CY37" s="705">
        <f t="shared" si="5"/>
        <v>21</v>
      </c>
      <c r="CZ37" s="756">
        <v>0</v>
      </c>
      <c r="DA37" s="756">
        <v>0</v>
      </c>
      <c r="DB37" s="756">
        <v>0</v>
      </c>
      <c r="DC37" s="756">
        <v>0</v>
      </c>
      <c r="DD37" s="756">
        <v>0</v>
      </c>
      <c r="DE37" s="767">
        <f t="shared" si="19"/>
        <v>0</v>
      </c>
      <c r="DF37" s="756">
        <v>0</v>
      </c>
      <c r="DG37" s="756">
        <v>0</v>
      </c>
      <c r="DH37" s="756">
        <v>0</v>
      </c>
      <c r="DI37" s="756">
        <v>0</v>
      </c>
      <c r="DJ37" s="767">
        <f t="shared" si="20"/>
        <v>0</v>
      </c>
      <c r="DK37" s="715">
        <f t="shared" si="21"/>
        <v>0</v>
      </c>
      <c r="DL37" s="685"/>
      <c r="DM37" s="705">
        <f t="shared" si="6"/>
        <v>21</v>
      </c>
      <c r="DN37" s="715">
        <f t="shared" si="22"/>
        <v>0</v>
      </c>
    </row>
    <row r="38" spans="2:118" x14ac:dyDescent="0.25">
      <c r="B38" s="705">
        <v>22</v>
      </c>
      <c r="C38" s="765">
        <f>(1+_xlfn.XLOOKUP(INT((B38-1)/12)+1,'ZC Curve'!$B$8:$B$107,'ZC Curve'!R$8:R$107,,0))^(1/12)-1</f>
        <v>0</v>
      </c>
      <c r="D38" s="766">
        <f t="shared" si="23"/>
        <v>1</v>
      </c>
      <c r="E38" s="685"/>
      <c r="F38" s="705">
        <v>22</v>
      </c>
      <c r="G38" s="756">
        <v>0</v>
      </c>
      <c r="H38" s="756">
        <v>0</v>
      </c>
      <c r="I38" s="756">
        <v>0</v>
      </c>
      <c r="J38" s="756">
        <v>0</v>
      </c>
      <c r="K38" s="756">
        <v>0</v>
      </c>
      <c r="L38" s="756">
        <v>0</v>
      </c>
      <c r="M38" s="756">
        <v>0</v>
      </c>
      <c r="N38" s="646">
        <f t="shared" si="24"/>
        <v>0</v>
      </c>
      <c r="O38" s="594"/>
      <c r="P38" s="705">
        <f t="shared" si="7"/>
        <v>22</v>
      </c>
      <c r="Q38" s="756">
        <v>0</v>
      </c>
      <c r="R38" s="756">
        <v>0</v>
      </c>
      <c r="S38" s="756">
        <v>0</v>
      </c>
      <c r="T38" s="756">
        <v>0</v>
      </c>
      <c r="U38" s="756">
        <v>0</v>
      </c>
      <c r="V38" s="756">
        <v>0</v>
      </c>
      <c r="W38" s="756">
        <v>0</v>
      </c>
      <c r="X38" s="646">
        <f t="shared" si="25"/>
        <v>0</v>
      </c>
      <c r="Y38" s="594"/>
      <c r="Z38" s="705">
        <f t="shared" si="8"/>
        <v>22</v>
      </c>
      <c r="AA38" s="756">
        <f t="shared" si="9"/>
        <v>0</v>
      </c>
      <c r="AB38" s="756">
        <f t="shared" si="0"/>
        <v>0</v>
      </c>
      <c r="AC38" s="756">
        <f t="shared" si="0"/>
        <v>0</v>
      </c>
      <c r="AD38" s="756">
        <f t="shared" si="0"/>
        <v>0</v>
      </c>
      <c r="AE38" s="756">
        <f t="shared" si="0"/>
        <v>0</v>
      </c>
      <c r="AF38" s="756">
        <f t="shared" si="0"/>
        <v>0</v>
      </c>
      <c r="AG38" s="756">
        <f t="shared" si="0"/>
        <v>0</v>
      </c>
      <c r="AH38" s="646">
        <f t="shared" si="26"/>
        <v>0</v>
      </c>
      <c r="AI38" s="594"/>
      <c r="AJ38" s="705">
        <f t="shared" si="10"/>
        <v>22</v>
      </c>
      <c r="AK38" s="756">
        <v>0</v>
      </c>
      <c r="AL38" s="756">
        <v>0</v>
      </c>
      <c r="AM38" s="756">
        <v>0</v>
      </c>
      <c r="AN38" s="756">
        <v>0</v>
      </c>
      <c r="AO38" s="756">
        <v>0</v>
      </c>
      <c r="AP38" s="756">
        <v>0</v>
      </c>
      <c r="AQ38" s="756">
        <v>0</v>
      </c>
      <c r="AR38" s="646">
        <f t="shared" si="27"/>
        <v>0</v>
      </c>
      <c r="AS38" s="594"/>
      <c r="AT38" s="705">
        <f t="shared" si="11"/>
        <v>22</v>
      </c>
      <c r="AU38" s="756">
        <v>0</v>
      </c>
      <c r="AV38" s="756">
        <v>0</v>
      </c>
      <c r="AW38" s="756">
        <v>0</v>
      </c>
      <c r="AX38" s="756">
        <v>0</v>
      </c>
      <c r="AY38" s="756">
        <v>0</v>
      </c>
      <c r="AZ38" s="767">
        <f t="shared" si="12"/>
        <v>0</v>
      </c>
      <c r="BA38" s="756">
        <v>0</v>
      </c>
      <c r="BB38" s="756">
        <v>0</v>
      </c>
      <c r="BC38" s="756">
        <v>0</v>
      </c>
      <c r="BD38" s="756">
        <v>0</v>
      </c>
      <c r="BE38" s="767">
        <f t="shared" si="13"/>
        <v>0</v>
      </c>
      <c r="BF38" s="646">
        <f t="shared" si="14"/>
        <v>0</v>
      </c>
      <c r="BG38" s="594"/>
      <c r="BH38" s="705">
        <f t="shared" si="1"/>
        <v>22</v>
      </c>
      <c r="BI38" s="646">
        <f t="shared" si="15"/>
        <v>0</v>
      </c>
      <c r="BJ38" s="594"/>
      <c r="BK38" s="705">
        <f t="shared" si="16"/>
        <v>22</v>
      </c>
      <c r="BL38" s="756">
        <v>0</v>
      </c>
      <c r="BM38" s="756">
        <v>0</v>
      </c>
      <c r="BN38" s="756">
        <v>0</v>
      </c>
      <c r="BO38" s="756">
        <v>0</v>
      </c>
      <c r="BP38" s="756">
        <v>0</v>
      </c>
      <c r="BQ38" s="756">
        <v>0</v>
      </c>
      <c r="BR38" s="756">
        <v>0</v>
      </c>
      <c r="BS38" s="646">
        <f t="shared" si="28"/>
        <v>0</v>
      </c>
      <c r="BT38" s="594"/>
      <c r="BU38" s="705">
        <f t="shared" si="17"/>
        <v>22</v>
      </c>
      <c r="BV38" s="756">
        <v>0</v>
      </c>
      <c r="BW38" s="756">
        <v>0</v>
      </c>
      <c r="BX38" s="756">
        <v>0</v>
      </c>
      <c r="BY38" s="756">
        <v>0</v>
      </c>
      <c r="BZ38" s="756">
        <v>0</v>
      </c>
      <c r="CA38" s="756">
        <v>0</v>
      </c>
      <c r="CB38" s="756">
        <v>0</v>
      </c>
      <c r="CC38" s="646">
        <f t="shared" si="29"/>
        <v>0</v>
      </c>
      <c r="CD38" s="594"/>
      <c r="CE38" s="705">
        <f t="shared" si="2"/>
        <v>22</v>
      </c>
      <c r="CF38" s="756">
        <f t="shared" si="18"/>
        <v>0</v>
      </c>
      <c r="CG38" s="756">
        <f t="shared" si="3"/>
        <v>0</v>
      </c>
      <c r="CH38" s="756">
        <f t="shared" si="3"/>
        <v>0</v>
      </c>
      <c r="CI38" s="756">
        <f t="shared" si="3"/>
        <v>0</v>
      </c>
      <c r="CJ38" s="756">
        <f t="shared" si="3"/>
        <v>0</v>
      </c>
      <c r="CK38" s="756">
        <f t="shared" si="3"/>
        <v>0</v>
      </c>
      <c r="CL38" s="756">
        <f t="shared" si="3"/>
        <v>0</v>
      </c>
      <c r="CM38" s="646">
        <f t="shared" si="30"/>
        <v>0</v>
      </c>
      <c r="CN38" s="594"/>
      <c r="CO38" s="705">
        <f t="shared" si="4"/>
        <v>22</v>
      </c>
      <c r="CP38" s="756">
        <v>0</v>
      </c>
      <c r="CQ38" s="756">
        <v>0</v>
      </c>
      <c r="CR38" s="756">
        <v>0</v>
      </c>
      <c r="CS38" s="756">
        <v>0</v>
      </c>
      <c r="CT38" s="756">
        <v>0</v>
      </c>
      <c r="CU38" s="756">
        <v>0</v>
      </c>
      <c r="CV38" s="756">
        <v>0</v>
      </c>
      <c r="CW38" s="646">
        <f t="shared" si="31"/>
        <v>0</v>
      </c>
      <c r="CX38" s="685"/>
      <c r="CY38" s="705">
        <f t="shared" si="5"/>
        <v>22</v>
      </c>
      <c r="CZ38" s="756">
        <v>0</v>
      </c>
      <c r="DA38" s="756">
        <v>0</v>
      </c>
      <c r="DB38" s="756">
        <v>0</v>
      </c>
      <c r="DC38" s="756">
        <v>0</v>
      </c>
      <c r="DD38" s="756">
        <v>0</v>
      </c>
      <c r="DE38" s="767">
        <f t="shared" si="19"/>
        <v>0</v>
      </c>
      <c r="DF38" s="756">
        <v>0</v>
      </c>
      <c r="DG38" s="756">
        <v>0</v>
      </c>
      <c r="DH38" s="756">
        <v>0</v>
      </c>
      <c r="DI38" s="756">
        <v>0</v>
      </c>
      <c r="DJ38" s="767">
        <f t="shared" si="20"/>
        <v>0</v>
      </c>
      <c r="DK38" s="715">
        <f t="shared" si="21"/>
        <v>0</v>
      </c>
      <c r="DL38" s="685"/>
      <c r="DM38" s="705">
        <f t="shared" si="6"/>
        <v>22</v>
      </c>
      <c r="DN38" s="715">
        <f t="shared" si="22"/>
        <v>0</v>
      </c>
    </row>
    <row r="39" spans="2:118" x14ac:dyDescent="0.25">
      <c r="B39" s="705">
        <v>23</v>
      </c>
      <c r="C39" s="765">
        <f>(1+_xlfn.XLOOKUP(INT((B39-1)/12)+1,'ZC Curve'!$B$8:$B$107,'ZC Curve'!R$8:R$107,,0))^(1/12)-1</f>
        <v>0</v>
      </c>
      <c r="D39" s="766">
        <f t="shared" si="23"/>
        <v>1</v>
      </c>
      <c r="E39" s="685"/>
      <c r="F39" s="705">
        <v>23</v>
      </c>
      <c r="G39" s="756">
        <v>0</v>
      </c>
      <c r="H39" s="756">
        <v>0</v>
      </c>
      <c r="I39" s="756">
        <v>0</v>
      </c>
      <c r="J39" s="756">
        <v>0</v>
      </c>
      <c r="K39" s="756">
        <v>0</v>
      </c>
      <c r="L39" s="756">
        <v>0</v>
      </c>
      <c r="M39" s="756">
        <v>0</v>
      </c>
      <c r="N39" s="646">
        <f t="shared" si="24"/>
        <v>0</v>
      </c>
      <c r="O39" s="594"/>
      <c r="P39" s="705">
        <f t="shared" si="7"/>
        <v>23</v>
      </c>
      <c r="Q39" s="756">
        <v>0</v>
      </c>
      <c r="R39" s="756">
        <v>0</v>
      </c>
      <c r="S39" s="756">
        <v>0</v>
      </c>
      <c r="T39" s="756">
        <v>0</v>
      </c>
      <c r="U39" s="756">
        <v>0</v>
      </c>
      <c r="V39" s="756">
        <v>0</v>
      </c>
      <c r="W39" s="756">
        <v>0</v>
      </c>
      <c r="X39" s="646">
        <f t="shared" si="25"/>
        <v>0</v>
      </c>
      <c r="Y39" s="594"/>
      <c r="Z39" s="705">
        <f t="shared" si="8"/>
        <v>23</v>
      </c>
      <c r="AA39" s="756">
        <f t="shared" si="9"/>
        <v>0</v>
      </c>
      <c r="AB39" s="756">
        <f t="shared" si="0"/>
        <v>0</v>
      </c>
      <c r="AC39" s="756">
        <f t="shared" si="0"/>
        <v>0</v>
      </c>
      <c r="AD39" s="756">
        <f t="shared" si="0"/>
        <v>0</v>
      </c>
      <c r="AE39" s="756">
        <f t="shared" si="0"/>
        <v>0</v>
      </c>
      <c r="AF39" s="756">
        <f t="shared" si="0"/>
        <v>0</v>
      </c>
      <c r="AG39" s="756">
        <f t="shared" si="0"/>
        <v>0</v>
      </c>
      <c r="AH39" s="646">
        <f t="shared" si="26"/>
        <v>0</v>
      </c>
      <c r="AI39" s="594"/>
      <c r="AJ39" s="705">
        <f t="shared" si="10"/>
        <v>23</v>
      </c>
      <c r="AK39" s="756">
        <v>0</v>
      </c>
      <c r="AL39" s="756">
        <v>0</v>
      </c>
      <c r="AM39" s="756">
        <v>0</v>
      </c>
      <c r="AN39" s="756">
        <v>0</v>
      </c>
      <c r="AO39" s="756">
        <v>0</v>
      </c>
      <c r="AP39" s="756">
        <v>0</v>
      </c>
      <c r="AQ39" s="756">
        <v>0</v>
      </c>
      <c r="AR39" s="646">
        <f t="shared" si="27"/>
        <v>0</v>
      </c>
      <c r="AS39" s="594"/>
      <c r="AT39" s="705">
        <f t="shared" si="11"/>
        <v>23</v>
      </c>
      <c r="AU39" s="756">
        <v>0</v>
      </c>
      <c r="AV39" s="756">
        <v>0</v>
      </c>
      <c r="AW39" s="756">
        <v>0</v>
      </c>
      <c r="AX39" s="756">
        <v>0</v>
      </c>
      <c r="AY39" s="756">
        <v>0</v>
      </c>
      <c r="AZ39" s="767">
        <f t="shared" si="12"/>
        <v>0</v>
      </c>
      <c r="BA39" s="756">
        <v>0</v>
      </c>
      <c r="BB39" s="756">
        <v>0</v>
      </c>
      <c r="BC39" s="756">
        <v>0</v>
      </c>
      <c r="BD39" s="756">
        <v>0</v>
      </c>
      <c r="BE39" s="767">
        <f t="shared" si="13"/>
        <v>0</v>
      </c>
      <c r="BF39" s="646">
        <f t="shared" si="14"/>
        <v>0</v>
      </c>
      <c r="BG39" s="594"/>
      <c r="BH39" s="705">
        <f t="shared" si="1"/>
        <v>23</v>
      </c>
      <c r="BI39" s="646">
        <f t="shared" si="15"/>
        <v>0</v>
      </c>
      <c r="BJ39" s="594"/>
      <c r="BK39" s="705">
        <f t="shared" si="16"/>
        <v>23</v>
      </c>
      <c r="BL39" s="756">
        <v>0</v>
      </c>
      <c r="BM39" s="756">
        <v>0</v>
      </c>
      <c r="BN39" s="756">
        <v>0</v>
      </c>
      <c r="BO39" s="756">
        <v>0</v>
      </c>
      <c r="BP39" s="756">
        <v>0</v>
      </c>
      <c r="BQ39" s="756">
        <v>0</v>
      </c>
      <c r="BR39" s="756">
        <v>0</v>
      </c>
      <c r="BS39" s="646">
        <f t="shared" si="28"/>
        <v>0</v>
      </c>
      <c r="BT39" s="594"/>
      <c r="BU39" s="705">
        <f t="shared" si="17"/>
        <v>23</v>
      </c>
      <c r="BV39" s="756">
        <v>0</v>
      </c>
      <c r="BW39" s="756">
        <v>0</v>
      </c>
      <c r="BX39" s="756">
        <v>0</v>
      </c>
      <c r="BY39" s="756">
        <v>0</v>
      </c>
      <c r="BZ39" s="756">
        <v>0</v>
      </c>
      <c r="CA39" s="756">
        <v>0</v>
      </c>
      <c r="CB39" s="756">
        <v>0</v>
      </c>
      <c r="CC39" s="646">
        <f t="shared" si="29"/>
        <v>0</v>
      </c>
      <c r="CD39" s="594"/>
      <c r="CE39" s="705">
        <f t="shared" si="2"/>
        <v>23</v>
      </c>
      <c r="CF39" s="756">
        <f t="shared" si="18"/>
        <v>0</v>
      </c>
      <c r="CG39" s="756">
        <f t="shared" si="3"/>
        <v>0</v>
      </c>
      <c r="CH39" s="756">
        <f t="shared" si="3"/>
        <v>0</v>
      </c>
      <c r="CI39" s="756">
        <f t="shared" si="3"/>
        <v>0</v>
      </c>
      <c r="CJ39" s="756">
        <f t="shared" si="3"/>
        <v>0</v>
      </c>
      <c r="CK39" s="756">
        <f t="shared" si="3"/>
        <v>0</v>
      </c>
      <c r="CL39" s="756">
        <f t="shared" si="3"/>
        <v>0</v>
      </c>
      <c r="CM39" s="646">
        <f t="shared" si="30"/>
        <v>0</v>
      </c>
      <c r="CN39" s="594"/>
      <c r="CO39" s="705">
        <f t="shared" si="4"/>
        <v>23</v>
      </c>
      <c r="CP39" s="756">
        <v>0</v>
      </c>
      <c r="CQ39" s="756">
        <v>0</v>
      </c>
      <c r="CR39" s="756">
        <v>0</v>
      </c>
      <c r="CS39" s="756">
        <v>0</v>
      </c>
      <c r="CT39" s="756">
        <v>0</v>
      </c>
      <c r="CU39" s="756">
        <v>0</v>
      </c>
      <c r="CV39" s="756">
        <v>0</v>
      </c>
      <c r="CW39" s="646">
        <f t="shared" si="31"/>
        <v>0</v>
      </c>
      <c r="CX39" s="685"/>
      <c r="CY39" s="705">
        <f t="shared" si="5"/>
        <v>23</v>
      </c>
      <c r="CZ39" s="756">
        <v>0</v>
      </c>
      <c r="DA39" s="756">
        <v>0</v>
      </c>
      <c r="DB39" s="756">
        <v>0</v>
      </c>
      <c r="DC39" s="756">
        <v>0</v>
      </c>
      <c r="DD39" s="756">
        <v>0</v>
      </c>
      <c r="DE39" s="767">
        <f t="shared" si="19"/>
        <v>0</v>
      </c>
      <c r="DF39" s="756">
        <v>0</v>
      </c>
      <c r="DG39" s="756">
        <v>0</v>
      </c>
      <c r="DH39" s="756">
        <v>0</v>
      </c>
      <c r="DI39" s="756">
        <v>0</v>
      </c>
      <c r="DJ39" s="767">
        <f t="shared" si="20"/>
        <v>0</v>
      </c>
      <c r="DK39" s="715">
        <f t="shared" si="21"/>
        <v>0</v>
      </c>
      <c r="DL39" s="685"/>
      <c r="DM39" s="705">
        <f t="shared" si="6"/>
        <v>23</v>
      </c>
      <c r="DN39" s="715">
        <f t="shared" si="22"/>
        <v>0</v>
      </c>
    </row>
    <row r="40" spans="2:118" x14ac:dyDescent="0.25">
      <c r="B40" s="705">
        <v>24</v>
      </c>
      <c r="C40" s="765">
        <f>(1+_xlfn.XLOOKUP(INT((B40-1)/12)+1,'ZC Curve'!$B$8:$B$107,'ZC Curve'!R$8:R$107,,0))^(1/12)-1</f>
        <v>0</v>
      </c>
      <c r="D40" s="766">
        <f t="shared" si="23"/>
        <v>1</v>
      </c>
      <c r="E40" s="685"/>
      <c r="F40" s="705">
        <v>24</v>
      </c>
      <c r="G40" s="756">
        <v>0</v>
      </c>
      <c r="H40" s="756">
        <v>0</v>
      </c>
      <c r="I40" s="756">
        <v>0</v>
      </c>
      <c r="J40" s="756">
        <v>0</v>
      </c>
      <c r="K40" s="756">
        <v>0</v>
      </c>
      <c r="L40" s="756">
        <v>0</v>
      </c>
      <c r="M40" s="756">
        <v>0</v>
      </c>
      <c r="N40" s="646">
        <f t="shared" si="24"/>
        <v>0</v>
      </c>
      <c r="O40" s="594"/>
      <c r="P40" s="705">
        <f t="shared" si="7"/>
        <v>24</v>
      </c>
      <c r="Q40" s="756">
        <v>0</v>
      </c>
      <c r="R40" s="756">
        <v>0</v>
      </c>
      <c r="S40" s="756">
        <v>0</v>
      </c>
      <c r="T40" s="756">
        <v>0</v>
      </c>
      <c r="U40" s="756">
        <v>0</v>
      </c>
      <c r="V40" s="756">
        <v>0</v>
      </c>
      <c r="W40" s="756">
        <v>0</v>
      </c>
      <c r="X40" s="646">
        <f t="shared" si="25"/>
        <v>0</v>
      </c>
      <c r="Y40" s="594"/>
      <c r="Z40" s="705">
        <f t="shared" si="8"/>
        <v>24</v>
      </c>
      <c r="AA40" s="756">
        <f t="shared" si="9"/>
        <v>0</v>
      </c>
      <c r="AB40" s="756">
        <f t="shared" si="0"/>
        <v>0</v>
      </c>
      <c r="AC40" s="756">
        <f t="shared" si="0"/>
        <v>0</v>
      </c>
      <c r="AD40" s="756">
        <f t="shared" si="0"/>
        <v>0</v>
      </c>
      <c r="AE40" s="756">
        <f t="shared" si="0"/>
        <v>0</v>
      </c>
      <c r="AF40" s="756">
        <f t="shared" si="0"/>
        <v>0</v>
      </c>
      <c r="AG40" s="756">
        <f t="shared" si="0"/>
        <v>0</v>
      </c>
      <c r="AH40" s="646">
        <f t="shared" si="26"/>
        <v>0</v>
      </c>
      <c r="AI40" s="594"/>
      <c r="AJ40" s="705">
        <f t="shared" si="10"/>
        <v>24</v>
      </c>
      <c r="AK40" s="756">
        <v>0</v>
      </c>
      <c r="AL40" s="756">
        <v>0</v>
      </c>
      <c r="AM40" s="756">
        <v>0</v>
      </c>
      <c r="AN40" s="756">
        <v>0</v>
      </c>
      <c r="AO40" s="756">
        <v>0</v>
      </c>
      <c r="AP40" s="756">
        <v>0</v>
      </c>
      <c r="AQ40" s="756">
        <v>0</v>
      </c>
      <c r="AR40" s="646">
        <f t="shared" si="27"/>
        <v>0</v>
      </c>
      <c r="AS40" s="594"/>
      <c r="AT40" s="705">
        <f t="shared" si="11"/>
        <v>24</v>
      </c>
      <c r="AU40" s="756">
        <v>0</v>
      </c>
      <c r="AV40" s="756">
        <v>0</v>
      </c>
      <c r="AW40" s="756">
        <v>0</v>
      </c>
      <c r="AX40" s="756">
        <v>0</v>
      </c>
      <c r="AY40" s="756">
        <v>0</v>
      </c>
      <c r="AZ40" s="767">
        <f t="shared" si="12"/>
        <v>0</v>
      </c>
      <c r="BA40" s="756">
        <v>0</v>
      </c>
      <c r="BB40" s="756">
        <v>0</v>
      </c>
      <c r="BC40" s="756">
        <v>0</v>
      </c>
      <c r="BD40" s="756">
        <v>0</v>
      </c>
      <c r="BE40" s="767">
        <f t="shared" si="13"/>
        <v>0</v>
      </c>
      <c r="BF40" s="646">
        <f t="shared" si="14"/>
        <v>0</v>
      </c>
      <c r="BG40" s="594"/>
      <c r="BH40" s="705">
        <f t="shared" si="1"/>
        <v>24</v>
      </c>
      <c r="BI40" s="646">
        <f t="shared" si="15"/>
        <v>0</v>
      </c>
      <c r="BJ40" s="594"/>
      <c r="BK40" s="705">
        <f t="shared" si="16"/>
        <v>24</v>
      </c>
      <c r="BL40" s="756">
        <v>0</v>
      </c>
      <c r="BM40" s="756">
        <v>0</v>
      </c>
      <c r="BN40" s="756">
        <v>0</v>
      </c>
      <c r="BO40" s="756">
        <v>0</v>
      </c>
      <c r="BP40" s="756">
        <v>0</v>
      </c>
      <c r="BQ40" s="756">
        <v>0</v>
      </c>
      <c r="BR40" s="756">
        <v>0</v>
      </c>
      <c r="BS40" s="646">
        <f t="shared" si="28"/>
        <v>0</v>
      </c>
      <c r="BT40" s="594"/>
      <c r="BU40" s="705">
        <f t="shared" si="17"/>
        <v>24</v>
      </c>
      <c r="BV40" s="756">
        <v>0</v>
      </c>
      <c r="BW40" s="756">
        <v>0</v>
      </c>
      <c r="BX40" s="756">
        <v>0</v>
      </c>
      <c r="BY40" s="756">
        <v>0</v>
      </c>
      <c r="BZ40" s="756">
        <v>0</v>
      </c>
      <c r="CA40" s="756">
        <v>0</v>
      </c>
      <c r="CB40" s="756">
        <v>0</v>
      </c>
      <c r="CC40" s="646">
        <f t="shared" si="29"/>
        <v>0</v>
      </c>
      <c r="CD40" s="594"/>
      <c r="CE40" s="705">
        <f t="shared" si="2"/>
        <v>24</v>
      </c>
      <c r="CF40" s="756">
        <f t="shared" si="18"/>
        <v>0</v>
      </c>
      <c r="CG40" s="756">
        <f t="shared" si="3"/>
        <v>0</v>
      </c>
      <c r="CH40" s="756">
        <f t="shared" si="3"/>
        <v>0</v>
      </c>
      <c r="CI40" s="756">
        <f t="shared" si="3"/>
        <v>0</v>
      </c>
      <c r="CJ40" s="756">
        <f t="shared" si="3"/>
        <v>0</v>
      </c>
      <c r="CK40" s="756">
        <f t="shared" si="3"/>
        <v>0</v>
      </c>
      <c r="CL40" s="756">
        <f t="shared" si="3"/>
        <v>0</v>
      </c>
      <c r="CM40" s="646">
        <f t="shared" si="30"/>
        <v>0</v>
      </c>
      <c r="CN40" s="594"/>
      <c r="CO40" s="705">
        <f t="shared" si="4"/>
        <v>24</v>
      </c>
      <c r="CP40" s="756">
        <v>0</v>
      </c>
      <c r="CQ40" s="756">
        <v>0</v>
      </c>
      <c r="CR40" s="756">
        <v>0</v>
      </c>
      <c r="CS40" s="756">
        <v>0</v>
      </c>
      <c r="CT40" s="756">
        <v>0</v>
      </c>
      <c r="CU40" s="756">
        <v>0</v>
      </c>
      <c r="CV40" s="756">
        <v>0</v>
      </c>
      <c r="CW40" s="646">
        <f t="shared" si="31"/>
        <v>0</v>
      </c>
      <c r="CX40" s="685"/>
      <c r="CY40" s="705">
        <f t="shared" si="5"/>
        <v>24</v>
      </c>
      <c r="CZ40" s="756">
        <v>0</v>
      </c>
      <c r="DA40" s="756">
        <v>0</v>
      </c>
      <c r="DB40" s="756">
        <v>0</v>
      </c>
      <c r="DC40" s="756">
        <v>0</v>
      </c>
      <c r="DD40" s="756">
        <v>0</v>
      </c>
      <c r="DE40" s="767">
        <f t="shared" si="19"/>
        <v>0</v>
      </c>
      <c r="DF40" s="756">
        <v>0</v>
      </c>
      <c r="DG40" s="756">
        <v>0</v>
      </c>
      <c r="DH40" s="756">
        <v>0</v>
      </c>
      <c r="DI40" s="756">
        <v>0</v>
      </c>
      <c r="DJ40" s="767">
        <f t="shared" si="20"/>
        <v>0</v>
      </c>
      <c r="DK40" s="715">
        <f t="shared" si="21"/>
        <v>0</v>
      </c>
      <c r="DL40" s="685"/>
      <c r="DM40" s="705">
        <f t="shared" si="6"/>
        <v>24</v>
      </c>
      <c r="DN40" s="715">
        <f t="shared" si="22"/>
        <v>0</v>
      </c>
    </row>
    <row r="41" spans="2:118" x14ac:dyDescent="0.25">
      <c r="B41" s="705">
        <v>25</v>
      </c>
      <c r="C41" s="765">
        <f>(1+_xlfn.XLOOKUP(INT((B41-1)/12)+1,'ZC Curve'!$B$8:$B$107,'ZC Curve'!R$8:R$107,,0))^(1/12)-1</f>
        <v>0</v>
      </c>
      <c r="D41" s="766">
        <f t="shared" si="23"/>
        <v>1</v>
      </c>
      <c r="E41" s="685"/>
      <c r="F41" s="705">
        <v>25</v>
      </c>
      <c r="G41" s="756">
        <v>0</v>
      </c>
      <c r="H41" s="756">
        <v>0</v>
      </c>
      <c r="I41" s="756">
        <v>0</v>
      </c>
      <c r="J41" s="756">
        <v>0</v>
      </c>
      <c r="K41" s="756">
        <v>0</v>
      </c>
      <c r="L41" s="756">
        <v>0</v>
      </c>
      <c r="M41" s="756">
        <v>0</v>
      </c>
      <c r="N41" s="646">
        <f t="shared" si="24"/>
        <v>0</v>
      </c>
      <c r="O41" s="594"/>
      <c r="P41" s="705">
        <f t="shared" si="7"/>
        <v>25</v>
      </c>
      <c r="Q41" s="756">
        <v>0</v>
      </c>
      <c r="R41" s="756">
        <v>0</v>
      </c>
      <c r="S41" s="756">
        <v>0</v>
      </c>
      <c r="T41" s="756">
        <v>0</v>
      </c>
      <c r="U41" s="756">
        <v>0</v>
      </c>
      <c r="V41" s="756">
        <v>0</v>
      </c>
      <c r="W41" s="756">
        <v>0</v>
      </c>
      <c r="X41" s="646">
        <f t="shared" si="25"/>
        <v>0</v>
      </c>
      <c r="Y41" s="594"/>
      <c r="Z41" s="705">
        <f t="shared" si="8"/>
        <v>25</v>
      </c>
      <c r="AA41" s="756">
        <f t="shared" si="9"/>
        <v>0</v>
      </c>
      <c r="AB41" s="756">
        <f t="shared" si="0"/>
        <v>0</v>
      </c>
      <c r="AC41" s="756">
        <f t="shared" si="0"/>
        <v>0</v>
      </c>
      <c r="AD41" s="756">
        <f t="shared" si="0"/>
        <v>0</v>
      </c>
      <c r="AE41" s="756">
        <f t="shared" si="0"/>
        <v>0</v>
      </c>
      <c r="AF41" s="756">
        <f t="shared" si="0"/>
        <v>0</v>
      </c>
      <c r="AG41" s="756">
        <f t="shared" si="0"/>
        <v>0</v>
      </c>
      <c r="AH41" s="646">
        <f t="shared" si="26"/>
        <v>0</v>
      </c>
      <c r="AI41" s="594"/>
      <c r="AJ41" s="705">
        <f t="shared" si="10"/>
        <v>25</v>
      </c>
      <c r="AK41" s="756">
        <v>0</v>
      </c>
      <c r="AL41" s="756">
        <v>0</v>
      </c>
      <c r="AM41" s="756">
        <v>0</v>
      </c>
      <c r="AN41" s="756">
        <v>0</v>
      </c>
      <c r="AO41" s="756">
        <v>0</v>
      </c>
      <c r="AP41" s="756">
        <v>0</v>
      </c>
      <c r="AQ41" s="756">
        <v>0</v>
      </c>
      <c r="AR41" s="646">
        <f t="shared" si="27"/>
        <v>0</v>
      </c>
      <c r="AS41" s="594"/>
      <c r="AT41" s="705">
        <f t="shared" si="11"/>
        <v>25</v>
      </c>
      <c r="AU41" s="756">
        <v>0</v>
      </c>
      <c r="AV41" s="756">
        <v>0</v>
      </c>
      <c r="AW41" s="756">
        <v>0</v>
      </c>
      <c r="AX41" s="756">
        <v>0</v>
      </c>
      <c r="AY41" s="756">
        <v>0</v>
      </c>
      <c r="AZ41" s="767">
        <f t="shared" si="12"/>
        <v>0</v>
      </c>
      <c r="BA41" s="756">
        <v>0</v>
      </c>
      <c r="BB41" s="756">
        <v>0</v>
      </c>
      <c r="BC41" s="756">
        <v>0</v>
      </c>
      <c r="BD41" s="756">
        <v>0</v>
      </c>
      <c r="BE41" s="767">
        <f t="shared" si="13"/>
        <v>0</v>
      </c>
      <c r="BF41" s="646">
        <f t="shared" si="14"/>
        <v>0</v>
      </c>
      <c r="BG41" s="594"/>
      <c r="BH41" s="705">
        <f t="shared" si="1"/>
        <v>25</v>
      </c>
      <c r="BI41" s="646">
        <f t="shared" si="15"/>
        <v>0</v>
      </c>
      <c r="BJ41" s="594"/>
      <c r="BK41" s="705">
        <f t="shared" si="16"/>
        <v>25</v>
      </c>
      <c r="BL41" s="756">
        <v>0</v>
      </c>
      <c r="BM41" s="756">
        <v>0</v>
      </c>
      <c r="BN41" s="756">
        <v>0</v>
      </c>
      <c r="BO41" s="756">
        <v>0</v>
      </c>
      <c r="BP41" s="756">
        <v>0</v>
      </c>
      <c r="BQ41" s="756">
        <v>0</v>
      </c>
      <c r="BR41" s="756">
        <v>0</v>
      </c>
      <c r="BS41" s="646">
        <f t="shared" si="28"/>
        <v>0</v>
      </c>
      <c r="BT41" s="594"/>
      <c r="BU41" s="705">
        <f t="shared" si="17"/>
        <v>25</v>
      </c>
      <c r="BV41" s="756">
        <v>0</v>
      </c>
      <c r="BW41" s="756">
        <v>0</v>
      </c>
      <c r="BX41" s="756">
        <v>0</v>
      </c>
      <c r="BY41" s="756">
        <v>0</v>
      </c>
      <c r="BZ41" s="756">
        <v>0</v>
      </c>
      <c r="CA41" s="756">
        <v>0</v>
      </c>
      <c r="CB41" s="756">
        <v>0</v>
      </c>
      <c r="CC41" s="646">
        <f t="shared" si="29"/>
        <v>0</v>
      </c>
      <c r="CD41" s="594"/>
      <c r="CE41" s="705">
        <f t="shared" si="2"/>
        <v>25</v>
      </c>
      <c r="CF41" s="756">
        <f t="shared" si="18"/>
        <v>0</v>
      </c>
      <c r="CG41" s="756">
        <f t="shared" si="3"/>
        <v>0</v>
      </c>
      <c r="CH41" s="756">
        <f t="shared" si="3"/>
        <v>0</v>
      </c>
      <c r="CI41" s="756">
        <f t="shared" si="3"/>
        <v>0</v>
      </c>
      <c r="CJ41" s="756">
        <f t="shared" si="3"/>
        <v>0</v>
      </c>
      <c r="CK41" s="756">
        <f t="shared" si="3"/>
        <v>0</v>
      </c>
      <c r="CL41" s="756">
        <f t="shared" si="3"/>
        <v>0</v>
      </c>
      <c r="CM41" s="646">
        <f t="shared" si="30"/>
        <v>0</v>
      </c>
      <c r="CN41" s="594"/>
      <c r="CO41" s="705">
        <f t="shared" si="4"/>
        <v>25</v>
      </c>
      <c r="CP41" s="756">
        <v>0</v>
      </c>
      <c r="CQ41" s="756">
        <v>0</v>
      </c>
      <c r="CR41" s="756">
        <v>0</v>
      </c>
      <c r="CS41" s="756">
        <v>0</v>
      </c>
      <c r="CT41" s="756">
        <v>0</v>
      </c>
      <c r="CU41" s="756">
        <v>0</v>
      </c>
      <c r="CV41" s="756">
        <v>0</v>
      </c>
      <c r="CW41" s="646">
        <f t="shared" si="31"/>
        <v>0</v>
      </c>
      <c r="CX41" s="685"/>
      <c r="CY41" s="705">
        <f t="shared" si="5"/>
        <v>25</v>
      </c>
      <c r="CZ41" s="756">
        <v>0</v>
      </c>
      <c r="DA41" s="756">
        <v>0</v>
      </c>
      <c r="DB41" s="756">
        <v>0</v>
      </c>
      <c r="DC41" s="756">
        <v>0</v>
      </c>
      <c r="DD41" s="756">
        <v>0</v>
      </c>
      <c r="DE41" s="767">
        <f t="shared" si="19"/>
        <v>0</v>
      </c>
      <c r="DF41" s="756">
        <v>0</v>
      </c>
      <c r="DG41" s="756">
        <v>0</v>
      </c>
      <c r="DH41" s="756">
        <v>0</v>
      </c>
      <c r="DI41" s="756">
        <v>0</v>
      </c>
      <c r="DJ41" s="767">
        <f t="shared" si="20"/>
        <v>0</v>
      </c>
      <c r="DK41" s="715">
        <f t="shared" si="21"/>
        <v>0</v>
      </c>
      <c r="DL41" s="685"/>
      <c r="DM41" s="705">
        <f t="shared" si="6"/>
        <v>25</v>
      </c>
      <c r="DN41" s="715">
        <f t="shared" si="22"/>
        <v>0</v>
      </c>
    </row>
    <row r="42" spans="2:118" x14ac:dyDescent="0.25">
      <c r="B42" s="705">
        <v>26</v>
      </c>
      <c r="C42" s="765">
        <f>(1+_xlfn.XLOOKUP(INT((B42-1)/12)+1,'ZC Curve'!$B$8:$B$107,'ZC Curve'!R$8:R$107,,0))^(1/12)-1</f>
        <v>0</v>
      </c>
      <c r="D42" s="766">
        <f t="shared" si="23"/>
        <v>1</v>
      </c>
      <c r="E42" s="685"/>
      <c r="F42" s="705">
        <v>26</v>
      </c>
      <c r="G42" s="756">
        <v>0</v>
      </c>
      <c r="H42" s="756">
        <v>0</v>
      </c>
      <c r="I42" s="756">
        <v>0</v>
      </c>
      <c r="J42" s="756">
        <v>0</v>
      </c>
      <c r="K42" s="756">
        <v>0</v>
      </c>
      <c r="L42" s="756">
        <v>0</v>
      </c>
      <c r="M42" s="756">
        <v>0</v>
      </c>
      <c r="N42" s="646">
        <f t="shared" si="24"/>
        <v>0</v>
      </c>
      <c r="O42" s="594"/>
      <c r="P42" s="705">
        <f t="shared" si="7"/>
        <v>26</v>
      </c>
      <c r="Q42" s="756">
        <v>0</v>
      </c>
      <c r="R42" s="756">
        <v>0</v>
      </c>
      <c r="S42" s="756">
        <v>0</v>
      </c>
      <c r="T42" s="756">
        <v>0</v>
      </c>
      <c r="U42" s="756">
        <v>0</v>
      </c>
      <c r="V42" s="756">
        <v>0</v>
      </c>
      <c r="W42" s="756">
        <v>0</v>
      </c>
      <c r="X42" s="646">
        <f t="shared" si="25"/>
        <v>0</v>
      </c>
      <c r="Y42" s="594"/>
      <c r="Z42" s="705">
        <f t="shared" si="8"/>
        <v>26</v>
      </c>
      <c r="AA42" s="756">
        <f t="shared" si="9"/>
        <v>0</v>
      </c>
      <c r="AB42" s="756">
        <f t="shared" si="0"/>
        <v>0</v>
      </c>
      <c r="AC42" s="756">
        <f t="shared" si="0"/>
        <v>0</v>
      </c>
      <c r="AD42" s="756">
        <f t="shared" si="0"/>
        <v>0</v>
      </c>
      <c r="AE42" s="756">
        <f t="shared" si="0"/>
        <v>0</v>
      </c>
      <c r="AF42" s="756">
        <f t="shared" si="0"/>
        <v>0</v>
      </c>
      <c r="AG42" s="756">
        <f t="shared" si="0"/>
        <v>0</v>
      </c>
      <c r="AH42" s="646">
        <f t="shared" si="26"/>
        <v>0</v>
      </c>
      <c r="AI42" s="594"/>
      <c r="AJ42" s="705">
        <f t="shared" si="10"/>
        <v>26</v>
      </c>
      <c r="AK42" s="756">
        <v>0</v>
      </c>
      <c r="AL42" s="756">
        <v>0</v>
      </c>
      <c r="AM42" s="756">
        <v>0</v>
      </c>
      <c r="AN42" s="756">
        <v>0</v>
      </c>
      <c r="AO42" s="756">
        <v>0</v>
      </c>
      <c r="AP42" s="756">
        <v>0</v>
      </c>
      <c r="AQ42" s="756">
        <v>0</v>
      </c>
      <c r="AR42" s="646">
        <f t="shared" si="27"/>
        <v>0</v>
      </c>
      <c r="AS42" s="594"/>
      <c r="AT42" s="705">
        <f t="shared" si="11"/>
        <v>26</v>
      </c>
      <c r="AU42" s="756">
        <v>0</v>
      </c>
      <c r="AV42" s="756">
        <v>0</v>
      </c>
      <c r="AW42" s="756">
        <v>0</v>
      </c>
      <c r="AX42" s="756">
        <v>0</v>
      </c>
      <c r="AY42" s="756">
        <v>0</v>
      </c>
      <c r="AZ42" s="767">
        <f t="shared" si="12"/>
        <v>0</v>
      </c>
      <c r="BA42" s="756">
        <v>0</v>
      </c>
      <c r="BB42" s="756">
        <v>0</v>
      </c>
      <c r="BC42" s="756">
        <v>0</v>
      </c>
      <c r="BD42" s="756">
        <v>0</v>
      </c>
      <c r="BE42" s="767">
        <f t="shared" si="13"/>
        <v>0</v>
      </c>
      <c r="BF42" s="646">
        <f t="shared" si="14"/>
        <v>0</v>
      </c>
      <c r="BG42" s="594"/>
      <c r="BH42" s="705">
        <f t="shared" si="1"/>
        <v>26</v>
      </c>
      <c r="BI42" s="646">
        <f t="shared" si="15"/>
        <v>0</v>
      </c>
      <c r="BJ42" s="594"/>
      <c r="BK42" s="705">
        <f t="shared" si="16"/>
        <v>26</v>
      </c>
      <c r="BL42" s="756">
        <v>0</v>
      </c>
      <c r="BM42" s="756">
        <v>0</v>
      </c>
      <c r="BN42" s="756">
        <v>0</v>
      </c>
      <c r="BO42" s="756">
        <v>0</v>
      </c>
      <c r="BP42" s="756">
        <v>0</v>
      </c>
      <c r="BQ42" s="756">
        <v>0</v>
      </c>
      <c r="BR42" s="756">
        <v>0</v>
      </c>
      <c r="BS42" s="646">
        <f t="shared" si="28"/>
        <v>0</v>
      </c>
      <c r="BT42" s="594"/>
      <c r="BU42" s="705">
        <f t="shared" si="17"/>
        <v>26</v>
      </c>
      <c r="BV42" s="756">
        <v>0</v>
      </c>
      <c r="BW42" s="756">
        <v>0</v>
      </c>
      <c r="BX42" s="756">
        <v>0</v>
      </c>
      <c r="BY42" s="756">
        <v>0</v>
      </c>
      <c r="BZ42" s="756">
        <v>0</v>
      </c>
      <c r="CA42" s="756">
        <v>0</v>
      </c>
      <c r="CB42" s="756">
        <v>0</v>
      </c>
      <c r="CC42" s="646">
        <f t="shared" si="29"/>
        <v>0</v>
      </c>
      <c r="CD42" s="594"/>
      <c r="CE42" s="705">
        <f t="shared" si="2"/>
        <v>26</v>
      </c>
      <c r="CF42" s="756">
        <f t="shared" si="18"/>
        <v>0</v>
      </c>
      <c r="CG42" s="756">
        <f t="shared" si="3"/>
        <v>0</v>
      </c>
      <c r="CH42" s="756">
        <f t="shared" si="3"/>
        <v>0</v>
      </c>
      <c r="CI42" s="756">
        <f t="shared" si="3"/>
        <v>0</v>
      </c>
      <c r="CJ42" s="756">
        <f t="shared" si="3"/>
        <v>0</v>
      </c>
      <c r="CK42" s="756">
        <f t="shared" si="3"/>
        <v>0</v>
      </c>
      <c r="CL42" s="756">
        <f t="shared" si="3"/>
        <v>0</v>
      </c>
      <c r="CM42" s="646">
        <f t="shared" si="30"/>
        <v>0</v>
      </c>
      <c r="CN42" s="594"/>
      <c r="CO42" s="705">
        <f t="shared" si="4"/>
        <v>26</v>
      </c>
      <c r="CP42" s="756">
        <v>0</v>
      </c>
      <c r="CQ42" s="756">
        <v>0</v>
      </c>
      <c r="CR42" s="756">
        <v>0</v>
      </c>
      <c r="CS42" s="756">
        <v>0</v>
      </c>
      <c r="CT42" s="756">
        <v>0</v>
      </c>
      <c r="CU42" s="756">
        <v>0</v>
      </c>
      <c r="CV42" s="756">
        <v>0</v>
      </c>
      <c r="CW42" s="646">
        <f t="shared" si="31"/>
        <v>0</v>
      </c>
      <c r="CX42" s="685"/>
      <c r="CY42" s="705">
        <f t="shared" si="5"/>
        <v>26</v>
      </c>
      <c r="CZ42" s="756">
        <v>0</v>
      </c>
      <c r="DA42" s="756">
        <v>0</v>
      </c>
      <c r="DB42" s="756">
        <v>0</v>
      </c>
      <c r="DC42" s="756">
        <v>0</v>
      </c>
      <c r="DD42" s="756">
        <v>0</v>
      </c>
      <c r="DE42" s="767">
        <f t="shared" si="19"/>
        <v>0</v>
      </c>
      <c r="DF42" s="756">
        <v>0</v>
      </c>
      <c r="DG42" s="756">
        <v>0</v>
      </c>
      <c r="DH42" s="756">
        <v>0</v>
      </c>
      <c r="DI42" s="756">
        <v>0</v>
      </c>
      <c r="DJ42" s="767">
        <f t="shared" si="20"/>
        <v>0</v>
      </c>
      <c r="DK42" s="715">
        <f t="shared" si="21"/>
        <v>0</v>
      </c>
      <c r="DL42" s="685"/>
      <c r="DM42" s="705">
        <f t="shared" si="6"/>
        <v>26</v>
      </c>
      <c r="DN42" s="715">
        <f t="shared" si="22"/>
        <v>0</v>
      </c>
    </row>
    <row r="43" spans="2:118" x14ac:dyDescent="0.25">
      <c r="B43" s="705">
        <v>27</v>
      </c>
      <c r="C43" s="765">
        <f>(1+_xlfn.XLOOKUP(INT((B43-1)/12)+1,'ZC Curve'!$B$8:$B$107,'ZC Curve'!R$8:R$107,,0))^(1/12)-1</f>
        <v>0</v>
      </c>
      <c r="D43" s="766">
        <f t="shared" si="23"/>
        <v>1</v>
      </c>
      <c r="E43" s="685"/>
      <c r="F43" s="705">
        <v>27</v>
      </c>
      <c r="G43" s="756">
        <v>0</v>
      </c>
      <c r="H43" s="756">
        <v>0</v>
      </c>
      <c r="I43" s="756">
        <v>0</v>
      </c>
      <c r="J43" s="756">
        <v>0</v>
      </c>
      <c r="K43" s="756">
        <v>0</v>
      </c>
      <c r="L43" s="756">
        <v>0</v>
      </c>
      <c r="M43" s="756">
        <v>0</v>
      </c>
      <c r="N43" s="646">
        <f t="shared" si="24"/>
        <v>0</v>
      </c>
      <c r="O43" s="594"/>
      <c r="P43" s="705">
        <f t="shared" si="7"/>
        <v>27</v>
      </c>
      <c r="Q43" s="756">
        <v>0</v>
      </c>
      <c r="R43" s="756">
        <v>0</v>
      </c>
      <c r="S43" s="756">
        <v>0</v>
      </c>
      <c r="T43" s="756">
        <v>0</v>
      </c>
      <c r="U43" s="756">
        <v>0</v>
      </c>
      <c r="V43" s="756">
        <v>0</v>
      </c>
      <c r="W43" s="756">
        <v>0</v>
      </c>
      <c r="X43" s="646">
        <f t="shared" si="25"/>
        <v>0</v>
      </c>
      <c r="Y43" s="594"/>
      <c r="Z43" s="705">
        <f t="shared" si="8"/>
        <v>27</v>
      </c>
      <c r="AA43" s="756">
        <f t="shared" si="9"/>
        <v>0</v>
      </c>
      <c r="AB43" s="756">
        <f t="shared" si="0"/>
        <v>0</v>
      </c>
      <c r="AC43" s="756">
        <f t="shared" si="0"/>
        <v>0</v>
      </c>
      <c r="AD43" s="756">
        <f t="shared" si="0"/>
        <v>0</v>
      </c>
      <c r="AE43" s="756">
        <f t="shared" si="0"/>
        <v>0</v>
      </c>
      <c r="AF43" s="756">
        <f t="shared" si="0"/>
        <v>0</v>
      </c>
      <c r="AG43" s="756">
        <f t="shared" si="0"/>
        <v>0</v>
      </c>
      <c r="AH43" s="646">
        <f t="shared" si="26"/>
        <v>0</v>
      </c>
      <c r="AI43" s="594"/>
      <c r="AJ43" s="705">
        <f t="shared" si="10"/>
        <v>27</v>
      </c>
      <c r="AK43" s="756">
        <v>0</v>
      </c>
      <c r="AL43" s="756">
        <v>0</v>
      </c>
      <c r="AM43" s="756">
        <v>0</v>
      </c>
      <c r="AN43" s="756">
        <v>0</v>
      </c>
      <c r="AO43" s="756">
        <v>0</v>
      </c>
      <c r="AP43" s="756">
        <v>0</v>
      </c>
      <c r="AQ43" s="756">
        <v>0</v>
      </c>
      <c r="AR43" s="646">
        <f t="shared" si="27"/>
        <v>0</v>
      </c>
      <c r="AS43" s="594"/>
      <c r="AT43" s="705">
        <f t="shared" si="11"/>
        <v>27</v>
      </c>
      <c r="AU43" s="756">
        <v>0</v>
      </c>
      <c r="AV43" s="756">
        <v>0</v>
      </c>
      <c r="AW43" s="756">
        <v>0</v>
      </c>
      <c r="AX43" s="756">
        <v>0</v>
      </c>
      <c r="AY43" s="756">
        <v>0</v>
      </c>
      <c r="AZ43" s="767">
        <f t="shared" si="12"/>
        <v>0</v>
      </c>
      <c r="BA43" s="756">
        <v>0</v>
      </c>
      <c r="BB43" s="756">
        <v>0</v>
      </c>
      <c r="BC43" s="756">
        <v>0</v>
      </c>
      <c r="BD43" s="756">
        <v>0</v>
      </c>
      <c r="BE43" s="767">
        <f t="shared" si="13"/>
        <v>0</v>
      </c>
      <c r="BF43" s="646">
        <f t="shared" si="14"/>
        <v>0</v>
      </c>
      <c r="BG43" s="594"/>
      <c r="BH43" s="705">
        <f t="shared" si="1"/>
        <v>27</v>
      </c>
      <c r="BI43" s="646">
        <f t="shared" si="15"/>
        <v>0</v>
      </c>
      <c r="BJ43" s="594"/>
      <c r="BK43" s="705">
        <f t="shared" si="16"/>
        <v>27</v>
      </c>
      <c r="BL43" s="756">
        <v>0</v>
      </c>
      <c r="BM43" s="756">
        <v>0</v>
      </c>
      <c r="BN43" s="756">
        <v>0</v>
      </c>
      <c r="BO43" s="756">
        <v>0</v>
      </c>
      <c r="BP43" s="756">
        <v>0</v>
      </c>
      <c r="BQ43" s="756">
        <v>0</v>
      </c>
      <c r="BR43" s="756">
        <v>0</v>
      </c>
      <c r="BS43" s="646">
        <f t="shared" si="28"/>
        <v>0</v>
      </c>
      <c r="BT43" s="594"/>
      <c r="BU43" s="705">
        <f t="shared" si="17"/>
        <v>27</v>
      </c>
      <c r="BV43" s="756">
        <v>0</v>
      </c>
      <c r="BW43" s="756">
        <v>0</v>
      </c>
      <c r="BX43" s="756">
        <v>0</v>
      </c>
      <c r="BY43" s="756">
        <v>0</v>
      </c>
      <c r="BZ43" s="756">
        <v>0</v>
      </c>
      <c r="CA43" s="756">
        <v>0</v>
      </c>
      <c r="CB43" s="756">
        <v>0</v>
      </c>
      <c r="CC43" s="646">
        <f t="shared" si="29"/>
        <v>0</v>
      </c>
      <c r="CD43" s="594"/>
      <c r="CE43" s="705">
        <f t="shared" si="2"/>
        <v>27</v>
      </c>
      <c r="CF43" s="756">
        <f t="shared" si="18"/>
        <v>0</v>
      </c>
      <c r="CG43" s="756">
        <f t="shared" si="3"/>
        <v>0</v>
      </c>
      <c r="CH43" s="756">
        <f t="shared" si="3"/>
        <v>0</v>
      </c>
      <c r="CI43" s="756">
        <f t="shared" si="3"/>
        <v>0</v>
      </c>
      <c r="CJ43" s="756">
        <f t="shared" si="3"/>
        <v>0</v>
      </c>
      <c r="CK43" s="756">
        <f t="shared" si="3"/>
        <v>0</v>
      </c>
      <c r="CL43" s="756">
        <f t="shared" si="3"/>
        <v>0</v>
      </c>
      <c r="CM43" s="646">
        <f t="shared" si="30"/>
        <v>0</v>
      </c>
      <c r="CN43" s="594"/>
      <c r="CO43" s="705">
        <f t="shared" si="4"/>
        <v>27</v>
      </c>
      <c r="CP43" s="756">
        <v>0</v>
      </c>
      <c r="CQ43" s="756">
        <v>0</v>
      </c>
      <c r="CR43" s="756">
        <v>0</v>
      </c>
      <c r="CS43" s="756">
        <v>0</v>
      </c>
      <c r="CT43" s="756">
        <v>0</v>
      </c>
      <c r="CU43" s="756">
        <v>0</v>
      </c>
      <c r="CV43" s="756">
        <v>0</v>
      </c>
      <c r="CW43" s="646">
        <f t="shared" si="31"/>
        <v>0</v>
      </c>
      <c r="CX43" s="685"/>
      <c r="CY43" s="705">
        <f t="shared" si="5"/>
        <v>27</v>
      </c>
      <c r="CZ43" s="756">
        <v>0</v>
      </c>
      <c r="DA43" s="756">
        <v>0</v>
      </c>
      <c r="DB43" s="756">
        <v>0</v>
      </c>
      <c r="DC43" s="756">
        <v>0</v>
      </c>
      <c r="DD43" s="756">
        <v>0</v>
      </c>
      <c r="DE43" s="767">
        <f t="shared" si="19"/>
        <v>0</v>
      </c>
      <c r="DF43" s="756">
        <v>0</v>
      </c>
      <c r="DG43" s="756">
        <v>0</v>
      </c>
      <c r="DH43" s="756">
        <v>0</v>
      </c>
      <c r="DI43" s="756">
        <v>0</v>
      </c>
      <c r="DJ43" s="767">
        <f t="shared" si="20"/>
        <v>0</v>
      </c>
      <c r="DK43" s="715">
        <f t="shared" si="21"/>
        <v>0</v>
      </c>
      <c r="DL43" s="685"/>
      <c r="DM43" s="705">
        <f t="shared" si="6"/>
        <v>27</v>
      </c>
      <c r="DN43" s="715">
        <f t="shared" si="22"/>
        <v>0</v>
      </c>
    </row>
    <row r="44" spans="2:118" x14ac:dyDescent="0.25">
      <c r="B44" s="705">
        <v>28</v>
      </c>
      <c r="C44" s="765">
        <f>(1+_xlfn.XLOOKUP(INT((B44-1)/12)+1,'ZC Curve'!$B$8:$B$107,'ZC Curve'!R$8:R$107,,0))^(1/12)-1</f>
        <v>0</v>
      </c>
      <c r="D44" s="766">
        <f t="shared" si="23"/>
        <v>1</v>
      </c>
      <c r="E44" s="685"/>
      <c r="F44" s="705">
        <v>28</v>
      </c>
      <c r="G44" s="756">
        <v>0</v>
      </c>
      <c r="H44" s="756">
        <v>0</v>
      </c>
      <c r="I44" s="756">
        <v>0</v>
      </c>
      <c r="J44" s="756">
        <v>0</v>
      </c>
      <c r="K44" s="756">
        <v>0</v>
      </c>
      <c r="L44" s="756">
        <v>0</v>
      </c>
      <c r="M44" s="756">
        <v>0</v>
      </c>
      <c r="N44" s="646">
        <f t="shared" si="24"/>
        <v>0</v>
      </c>
      <c r="O44" s="594"/>
      <c r="P44" s="705">
        <f t="shared" si="7"/>
        <v>28</v>
      </c>
      <c r="Q44" s="756">
        <v>0</v>
      </c>
      <c r="R44" s="756">
        <v>0</v>
      </c>
      <c r="S44" s="756">
        <v>0</v>
      </c>
      <c r="T44" s="756">
        <v>0</v>
      </c>
      <c r="U44" s="756">
        <v>0</v>
      </c>
      <c r="V44" s="756">
        <v>0</v>
      </c>
      <c r="W44" s="756">
        <v>0</v>
      </c>
      <c r="X44" s="646">
        <f t="shared" si="25"/>
        <v>0</v>
      </c>
      <c r="Y44" s="594"/>
      <c r="Z44" s="705">
        <f t="shared" si="8"/>
        <v>28</v>
      </c>
      <c r="AA44" s="756">
        <f t="shared" si="9"/>
        <v>0</v>
      </c>
      <c r="AB44" s="756">
        <f t="shared" si="0"/>
        <v>0</v>
      </c>
      <c r="AC44" s="756">
        <f t="shared" si="0"/>
        <v>0</v>
      </c>
      <c r="AD44" s="756">
        <f t="shared" si="0"/>
        <v>0</v>
      </c>
      <c r="AE44" s="756">
        <f t="shared" si="0"/>
        <v>0</v>
      </c>
      <c r="AF44" s="756">
        <f t="shared" si="0"/>
        <v>0</v>
      </c>
      <c r="AG44" s="756">
        <f t="shared" si="0"/>
        <v>0</v>
      </c>
      <c r="AH44" s="646">
        <f t="shared" si="26"/>
        <v>0</v>
      </c>
      <c r="AI44" s="594"/>
      <c r="AJ44" s="705">
        <f t="shared" si="10"/>
        <v>28</v>
      </c>
      <c r="AK44" s="756">
        <v>0</v>
      </c>
      <c r="AL44" s="756">
        <v>0</v>
      </c>
      <c r="AM44" s="756">
        <v>0</v>
      </c>
      <c r="AN44" s="756">
        <v>0</v>
      </c>
      <c r="AO44" s="756">
        <v>0</v>
      </c>
      <c r="AP44" s="756">
        <v>0</v>
      </c>
      <c r="AQ44" s="756">
        <v>0</v>
      </c>
      <c r="AR44" s="646">
        <f t="shared" si="27"/>
        <v>0</v>
      </c>
      <c r="AS44" s="594"/>
      <c r="AT44" s="705">
        <f t="shared" si="11"/>
        <v>28</v>
      </c>
      <c r="AU44" s="756">
        <v>0</v>
      </c>
      <c r="AV44" s="756">
        <v>0</v>
      </c>
      <c r="AW44" s="756">
        <v>0</v>
      </c>
      <c r="AX44" s="756">
        <v>0</v>
      </c>
      <c r="AY44" s="756">
        <v>0</v>
      </c>
      <c r="AZ44" s="767">
        <f t="shared" si="12"/>
        <v>0</v>
      </c>
      <c r="BA44" s="756">
        <v>0</v>
      </c>
      <c r="BB44" s="756">
        <v>0</v>
      </c>
      <c r="BC44" s="756">
        <v>0</v>
      </c>
      <c r="BD44" s="756">
        <v>0</v>
      </c>
      <c r="BE44" s="767">
        <f t="shared" si="13"/>
        <v>0</v>
      </c>
      <c r="BF44" s="646">
        <f t="shared" si="14"/>
        <v>0</v>
      </c>
      <c r="BG44" s="594"/>
      <c r="BH44" s="705">
        <f t="shared" si="1"/>
        <v>28</v>
      </c>
      <c r="BI44" s="646">
        <f t="shared" si="15"/>
        <v>0</v>
      </c>
      <c r="BJ44" s="594"/>
      <c r="BK44" s="705">
        <f t="shared" si="16"/>
        <v>28</v>
      </c>
      <c r="BL44" s="756">
        <v>0</v>
      </c>
      <c r="BM44" s="756">
        <v>0</v>
      </c>
      <c r="BN44" s="756">
        <v>0</v>
      </c>
      <c r="BO44" s="756">
        <v>0</v>
      </c>
      <c r="BP44" s="756">
        <v>0</v>
      </c>
      <c r="BQ44" s="756">
        <v>0</v>
      </c>
      <c r="BR44" s="756">
        <v>0</v>
      </c>
      <c r="BS44" s="646">
        <f t="shared" si="28"/>
        <v>0</v>
      </c>
      <c r="BT44" s="594"/>
      <c r="BU44" s="705">
        <f t="shared" si="17"/>
        <v>28</v>
      </c>
      <c r="BV44" s="756">
        <v>0</v>
      </c>
      <c r="BW44" s="756">
        <v>0</v>
      </c>
      <c r="BX44" s="756">
        <v>0</v>
      </c>
      <c r="BY44" s="756">
        <v>0</v>
      </c>
      <c r="BZ44" s="756">
        <v>0</v>
      </c>
      <c r="CA44" s="756">
        <v>0</v>
      </c>
      <c r="CB44" s="756">
        <v>0</v>
      </c>
      <c r="CC44" s="646">
        <f t="shared" si="29"/>
        <v>0</v>
      </c>
      <c r="CD44" s="594"/>
      <c r="CE44" s="705">
        <f t="shared" si="2"/>
        <v>28</v>
      </c>
      <c r="CF44" s="756">
        <f t="shared" si="18"/>
        <v>0</v>
      </c>
      <c r="CG44" s="756">
        <f t="shared" si="3"/>
        <v>0</v>
      </c>
      <c r="CH44" s="756">
        <f t="shared" si="3"/>
        <v>0</v>
      </c>
      <c r="CI44" s="756">
        <f t="shared" si="3"/>
        <v>0</v>
      </c>
      <c r="CJ44" s="756">
        <f t="shared" si="3"/>
        <v>0</v>
      </c>
      <c r="CK44" s="756">
        <f t="shared" si="3"/>
        <v>0</v>
      </c>
      <c r="CL44" s="756">
        <f t="shared" si="3"/>
        <v>0</v>
      </c>
      <c r="CM44" s="646">
        <f t="shared" si="30"/>
        <v>0</v>
      </c>
      <c r="CN44" s="594"/>
      <c r="CO44" s="705">
        <f t="shared" si="4"/>
        <v>28</v>
      </c>
      <c r="CP44" s="756">
        <v>0</v>
      </c>
      <c r="CQ44" s="756">
        <v>0</v>
      </c>
      <c r="CR44" s="756">
        <v>0</v>
      </c>
      <c r="CS44" s="756">
        <v>0</v>
      </c>
      <c r="CT44" s="756">
        <v>0</v>
      </c>
      <c r="CU44" s="756">
        <v>0</v>
      </c>
      <c r="CV44" s="756">
        <v>0</v>
      </c>
      <c r="CW44" s="646">
        <f t="shared" si="31"/>
        <v>0</v>
      </c>
      <c r="CX44" s="685"/>
      <c r="CY44" s="705">
        <f t="shared" si="5"/>
        <v>28</v>
      </c>
      <c r="CZ44" s="756">
        <v>0</v>
      </c>
      <c r="DA44" s="756">
        <v>0</v>
      </c>
      <c r="DB44" s="756">
        <v>0</v>
      </c>
      <c r="DC44" s="756">
        <v>0</v>
      </c>
      <c r="DD44" s="756">
        <v>0</v>
      </c>
      <c r="DE44" s="767">
        <f t="shared" si="19"/>
        <v>0</v>
      </c>
      <c r="DF44" s="756">
        <v>0</v>
      </c>
      <c r="DG44" s="756">
        <v>0</v>
      </c>
      <c r="DH44" s="756">
        <v>0</v>
      </c>
      <c r="DI44" s="756">
        <v>0</v>
      </c>
      <c r="DJ44" s="767">
        <f t="shared" si="20"/>
        <v>0</v>
      </c>
      <c r="DK44" s="715">
        <f t="shared" si="21"/>
        <v>0</v>
      </c>
      <c r="DL44" s="685"/>
      <c r="DM44" s="705">
        <f t="shared" si="6"/>
        <v>28</v>
      </c>
      <c r="DN44" s="715">
        <f t="shared" si="22"/>
        <v>0</v>
      </c>
    </row>
    <row r="45" spans="2:118" x14ac:dyDescent="0.25">
      <c r="B45" s="705">
        <v>29</v>
      </c>
      <c r="C45" s="765">
        <f>(1+_xlfn.XLOOKUP(INT((B45-1)/12)+1,'ZC Curve'!$B$8:$B$107,'ZC Curve'!R$8:R$107,,0))^(1/12)-1</f>
        <v>0</v>
      </c>
      <c r="D45" s="766">
        <f t="shared" si="23"/>
        <v>1</v>
      </c>
      <c r="E45" s="685"/>
      <c r="F45" s="705">
        <v>29</v>
      </c>
      <c r="G45" s="756">
        <v>0</v>
      </c>
      <c r="H45" s="756">
        <v>0</v>
      </c>
      <c r="I45" s="756">
        <v>0</v>
      </c>
      <c r="J45" s="756">
        <v>0</v>
      </c>
      <c r="K45" s="756">
        <v>0</v>
      </c>
      <c r="L45" s="756">
        <v>0</v>
      </c>
      <c r="M45" s="756">
        <v>0</v>
      </c>
      <c r="N45" s="646">
        <f t="shared" si="24"/>
        <v>0</v>
      </c>
      <c r="O45" s="594"/>
      <c r="P45" s="705">
        <f t="shared" si="7"/>
        <v>29</v>
      </c>
      <c r="Q45" s="756">
        <v>0</v>
      </c>
      <c r="R45" s="756">
        <v>0</v>
      </c>
      <c r="S45" s="756">
        <v>0</v>
      </c>
      <c r="T45" s="756">
        <v>0</v>
      </c>
      <c r="U45" s="756">
        <v>0</v>
      </c>
      <c r="V45" s="756">
        <v>0</v>
      </c>
      <c r="W45" s="756">
        <v>0</v>
      </c>
      <c r="X45" s="646">
        <f t="shared" si="25"/>
        <v>0</v>
      </c>
      <c r="Y45" s="594"/>
      <c r="Z45" s="705">
        <f t="shared" si="8"/>
        <v>29</v>
      </c>
      <c r="AA45" s="756">
        <f t="shared" si="9"/>
        <v>0</v>
      </c>
      <c r="AB45" s="756">
        <f t="shared" si="0"/>
        <v>0</v>
      </c>
      <c r="AC45" s="756">
        <f t="shared" si="0"/>
        <v>0</v>
      </c>
      <c r="AD45" s="756">
        <f t="shared" si="0"/>
        <v>0</v>
      </c>
      <c r="AE45" s="756">
        <f t="shared" si="0"/>
        <v>0</v>
      </c>
      <c r="AF45" s="756">
        <f t="shared" si="0"/>
        <v>0</v>
      </c>
      <c r="AG45" s="756">
        <f t="shared" si="0"/>
        <v>0</v>
      </c>
      <c r="AH45" s="646">
        <f t="shared" si="26"/>
        <v>0</v>
      </c>
      <c r="AI45" s="594"/>
      <c r="AJ45" s="705">
        <f t="shared" si="10"/>
        <v>29</v>
      </c>
      <c r="AK45" s="756">
        <v>0</v>
      </c>
      <c r="AL45" s="756">
        <v>0</v>
      </c>
      <c r="AM45" s="756">
        <v>0</v>
      </c>
      <c r="AN45" s="756">
        <v>0</v>
      </c>
      <c r="AO45" s="756">
        <v>0</v>
      </c>
      <c r="AP45" s="756">
        <v>0</v>
      </c>
      <c r="AQ45" s="756">
        <v>0</v>
      </c>
      <c r="AR45" s="646">
        <f t="shared" si="27"/>
        <v>0</v>
      </c>
      <c r="AS45" s="594"/>
      <c r="AT45" s="705">
        <f t="shared" si="11"/>
        <v>29</v>
      </c>
      <c r="AU45" s="756">
        <v>0</v>
      </c>
      <c r="AV45" s="756">
        <v>0</v>
      </c>
      <c r="AW45" s="756">
        <v>0</v>
      </c>
      <c r="AX45" s="756">
        <v>0</v>
      </c>
      <c r="AY45" s="756">
        <v>0</v>
      </c>
      <c r="AZ45" s="767">
        <f t="shared" si="12"/>
        <v>0</v>
      </c>
      <c r="BA45" s="756">
        <v>0</v>
      </c>
      <c r="BB45" s="756">
        <v>0</v>
      </c>
      <c r="BC45" s="756">
        <v>0</v>
      </c>
      <c r="BD45" s="756">
        <v>0</v>
      </c>
      <c r="BE45" s="767">
        <f t="shared" si="13"/>
        <v>0</v>
      </c>
      <c r="BF45" s="646">
        <f t="shared" si="14"/>
        <v>0</v>
      </c>
      <c r="BG45" s="594"/>
      <c r="BH45" s="705">
        <f t="shared" si="1"/>
        <v>29</v>
      </c>
      <c r="BI45" s="646">
        <f t="shared" si="15"/>
        <v>0</v>
      </c>
      <c r="BJ45" s="594"/>
      <c r="BK45" s="705">
        <f t="shared" si="16"/>
        <v>29</v>
      </c>
      <c r="BL45" s="756">
        <v>0</v>
      </c>
      <c r="BM45" s="756">
        <v>0</v>
      </c>
      <c r="BN45" s="756">
        <v>0</v>
      </c>
      <c r="BO45" s="756">
        <v>0</v>
      </c>
      <c r="BP45" s="756">
        <v>0</v>
      </c>
      <c r="BQ45" s="756">
        <v>0</v>
      </c>
      <c r="BR45" s="756">
        <v>0</v>
      </c>
      <c r="BS45" s="646">
        <f t="shared" si="28"/>
        <v>0</v>
      </c>
      <c r="BT45" s="594"/>
      <c r="BU45" s="705">
        <f t="shared" si="17"/>
        <v>29</v>
      </c>
      <c r="BV45" s="756">
        <v>0</v>
      </c>
      <c r="BW45" s="756">
        <v>0</v>
      </c>
      <c r="BX45" s="756">
        <v>0</v>
      </c>
      <c r="BY45" s="756">
        <v>0</v>
      </c>
      <c r="BZ45" s="756">
        <v>0</v>
      </c>
      <c r="CA45" s="756">
        <v>0</v>
      </c>
      <c r="CB45" s="756">
        <v>0</v>
      </c>
      <c r="CC45" s="646">
        <f t="shared" si="29"/>
        <v>0</v>
      </c>
      <c r="CD45" s="594"/>
      <c r="CE45" s="705">
        <f t="shared" si="2"/>
        <v>29</v>
      </c>
      <c r="CF45" s="756">
        <f t="shared" si="18"/>
        <v>0</v>
      </c>
      <c r="CG45" s="756">
        <f t="shared" si="3"/>
        <v>0</v>
      </c>
      <c r="CH45" s="756">
        <f t="shared" si="3"/>
        <v>0</v>
      </c>
      <c r="CI45" s="756">
        <f t="shared" si="3"/>
        <v>0</v>
      </c>
      <c r="CJ45" s="756">
        <f t="shared" si="3"/>
        <v>0</v>
      </c>
      <c r="CK45" s="756">
        <f t="shared" si="3"/>
        <v>0</v>
      </c>
      <c r="CL45" s="756">
        <f t="shared" si="3"/>
        <v>0</v>
      </c>
      <c r="CM45" s="646">
        <f t="shared" si="30"/>
        <v>0</v>
      </c>
      <c r="CN45" s="594"/>
      <c r="CO45" s="705">
        <f t="shared" si="4"/>
        <v>29</v>
      </c>
      <c r="CP45" s="756">
        <v>0</v>
      </c>
      <c r="CQ45" s="756">
        <v>0</v>
      </c>
      <c r="CR45" s="756">
        <v>0</v>
      </c>
      <c r="CS45" s="756">
        <v>0</v>
      </c>
      <c r="CT45" s="756">
        <v>0</v>
      </c>
      <c r="CU45" s="756">
        <v>0</v>
      </c>
      <c r="CV45" s="756">
        <v>0</v>
      </c>
      <c r="CW45" s="646">
        <f t="shared" si="31"/>
        <v>0</v>
      </c>
      <c r="CX45" s="685"/>
      <c r="CY45" s="705">
        <f t="shared" si="5"/>
        <v>29</v>
      </c>
      <c r="CZ45" s="756">
        <v>0</v>
      </c>
      <c r="DA45" s="756">
        <v>0</v>
      </c>
      <c r="DB45" s="756">
        <v>0</v>
      </c>
      <c r="DC45" s="756">
        <v>0</v>
      </c>
      <c r="DD45" s="756">
        <v>0</v>
      </c>
      <c r="DE45" s="767">
        <f t="shared" si="19"/>
        <v>0</v>
      </c>
      <c r="DF45" s="756">
        <v>0</v>
      </c>
      <c r="DG45" s="756">
        <v>0</v>
      </c>
      <c r="DH45" s="756">
        <v>0</v>
      </c>
      <c r="DI45" s="756">
        <v>0</v>
      </c>
      <c r="DJ45" s="767">
        <f t="shared" si="20"/>
        <v>0</v>
      </c>
      <c r="DK45" s="715">
        <f t="shared" si="21"/>
        <v>0</v>
      </c>
      <c r="DL45" s="685"/>
      <c r="DM45" s="705">
        <f t="shared" si="6"/>
        <v>29</v>
      </c>
      <c r="DN45" s="715">
        <f t="shared" si="22"/>
        <v>0</v>
      </c>
    </row>
    <row r="46" spans="2:118" x14ac:dyDescent="0.25">
      <c r="B46" s="705">
        <v>30</v>
      </c>
      <c r="C46" s="765">
        <f>(1+_xlfn.XLOOKUP(INT((B46-1)/12)+1,'ZC Curve'!$B$8:$B$107,'ZC Curve'!R$8:R$107,,0))^(1/12)-1</f>
        <v>0</v>
      </c>
      <c r="D46" s="766">
        <f t="shared" si="23"/>
        <v>1</v>
      </c>
      <c r="E46" s="685"/>
      <c r="F46" s="705">
        <v>30</v>
      </c>
      <c r="G46" s="756">
        <v>0</v>
      </c>
      <c r="H46" s="756">
        <v>0</v>
      </c>
      <c r="I46" s="756">
        <v>0</v>
      </c>
      <c r="J46" s="756">
        <v>0</v>
      </c>
      <c r="K46" s="756">
        <v>0</v>
      </c>
      <c r="L46" s="756">
        <v>0</v>
      </c>
      <c r="M46" s="756">
        <v>0</v>
      </c>
      <c r="N46" s="646">
        <f t="shared" si="24"/>
        <v>0</v>
      </c>
      <c r="O46" s="594"/>
      <c r="P46" s="705">
        <f t="shared" si="7"/>
        <v>30</v>
      </c>
      <c r="Q46" s="756">
        <v>0</v>
      </c>
      <c r="R46" s="756">
        <v>0</v>
      </c>
      <c r="S46" s="756">
        <v>0</v>
      </c>
      <c r="T46" s="756">
        <v>0</v>
      </c>
      <c r="U46" s="756">
        <v>0</v>
      </c>
      <c r="V46" s="756">
        <v>0</v>
      </c>
      <c r="W46" s="756">
        <v>0</v>
      </c>
      <c r="X46" s="646">
        <f t="shared" si="25"/>
        <v>0</v>
      </c>
      <c r="Y46" s="594"/>
      <c r="Z46" s="705">
        <f t="shared" si="8"/>
        <v>30</v>
      </c>
      <c r="AA46" s="756">
        <f t="shared" si="9"/>
        <v>0</v>
      </c>
      <c r="AB46" s="756">
        <f t="shared" si="0"/>
        <v>0</v>
      </c>
      <c r="AC46" s="756">
        <f t="shared" si="0"/>
        <v>0</v>
      </c>
      <c r="AD46" s="756">
        <f t="shared" si="0"/>
        <v>0</v>
      </c>
      <c r="AE46" s="756">
        <f t="shared" si="0"/>
        <v>0</v>
      </c>
      <c r="AF46" s="756">
        <f t="shared" si="0"/>
        <v>0</v>
      </c>
      <c r="AG46" s="756">
        <f t="shared" si="0"/>
        <v>0</v>
      </c>
      <c r="AH46" s="646">
        <f t="shared" si="26"/>
        <v>0</v>
      </c>
      <c r="AI46" s="594"/>
      <c r="AJ46" s="705">
        <f t="shared" si="10"/>
        <v>30</v>
      </c>
      <c r="AK46" s="756">
        <v>0</v>
      </c>
      <c r="AL46" s="756">
        <v>0</v>
      </c>
      <c r="AM46" s="756">
        <v>0</v>
      </c>
      <c r="AN46" s="756">
        <v>0</v>
      </c>
      <c r="AO46" s="756">
        <v>0</v>
      </c>
      <c r="AP46" s="756">
        <v>0</v>
      </c>
      <c r="AQ46" s="756">
        <v>0</v>
      </c>
      <c r="AR46" s="646">
        <f t="shared" si="27"/>
        <v>0</v>
      </c>
      <c r="AS46" s="594"/>
      <c r="AT46" s="705">
        <f t="shared" si="11"/>
        <v>30</v>
      </c>
      <c r="AU46" s="756">
        <v>0</v>
      </c>
      <c r="AV46" s="756">
        <v>0</v>
      </c>
      <c r="AW46" s="756">
        <v>0</v>
      </c>
      <c r="AX46" s="756">
        <v>0</v>
      </c>
      <c r="AY46" s="756">
        <v>0</v>
      </c>
      <c r="AZ46" s="767">
        <f t="shared" si="12"/>
        <v>0</v>
      </c>
      <c r="BA46" s="756">
        <v>0</v>
      </c>
      <c r="BB46" s="756">
        <v>0</v>
      </c>
      <c r="BC46" s="756">
        <v>0</v>
      </c>
      <c r="BD46" s="756">
        <v>0</v>
      </c>
      <c r="BE46" s="767">
        <f t="shared" si="13"/>
        <v>0</v>
      </c>
      <c r="BF46" s="646">
        <f t="shared" si="14"/>
        <v>0</v>
      </c>
      <c r="BG46" s="594"/>
      <c r="BH46" s="705">
        <f t="shared" si="1"/>
        <v>30</v>
      </c>
      <c r="BI46" s="646">
        <f t="shared" si="15"/>
        <v>0</v>
      </c>
      <c r="BJ46" s="594"/>
      <c r="BK46" s="705">
        <f t="shared" si="16"/>
        <v>30</v>
      </c>
      <c r="BL46" s="756">
        <v>0</v>
      </c>
      <c r="BM46" s="756">
        <v>0</v>
      </c>
      <c r="BN46" s="756">
        <v>0</v>
      </c>
      <c r="BO46" s="756">
        <v>0</v>
      </c>
      <c r="BP46" s="756">
        <v>0</v>
      </c>
      <c r="BQ46" s="756">
        <v>0</v>
      </c>
      <c r="BR46" s="756">
        <v>0</v>
      </c>
      <c r="BS46" s="646">
        <f t="shared" si="28"/>
        <v>0</v>
      </c>
      <c r="BT46" s="594"/>
      <c r="BU46" s="705">
        <f t="shared" si="17"/>
        <v>30</v>
      </c>
      <c r="BV46" s="756">
        <v>0</v>
      </c>
      <c r="BW46" s="756">
        <v>0</v>
      </c>
      <c r="BX46" s="756">
        <v>0</v>
      </c>
      <c r="BY46" s="756">
        <v>0</v>
      </c>
      <c r="BZ46" s="756">
        <v>0</v>
      </c>
      <c r="CA46" s="756">
        <v>0</v>
      </c>
      <c r="CB46" s="756">
        <v>0</v>
      </c>
      <c r="CC46" s="646">
        <f t="shared" si="29"/>
        <v>0</v>
      </c>
      <c r="CD46" s="594"/>
      <c r="CE46" s="705">
        <f t="shared" si="2"/>
        <v>30</v>
      </c>
      <c r="CF46" s="756">
        <f t="shared" si="18"/>
        <v>0</v>
      </c>
      <c r="CG46" s="756">
        <f t="shared" si="3"/>
        <v>0</v>
      </c>
      <c r="CH46" s="756">
        <f t="shared" si="3"/>
        <v>0</v>
      </c>
      <c r="CI46" s="756">
        <f t="shared" si="3"/>
        <v>0</v>
      </c>
      <c r="CJ46" s="756">
        <f t="shared" si="3"/>
        <v>0</v>
      </c>
      <c r="CK46" s="756">
        <f t="shared" si="3"/>
        <v>0</v>
      </c>
      <c r="CL46" s="756">
        <f t="shared" si="3"/>
        <v>0</v>
      </c>
      <c r="CM46" s="646">
        <f t="shared" si="30"/>
        <v>0</v>
      </c>
      <c r="CN46" s="594"/>
      <c r="CO46" s="705">
        <f t="shared" si="4"/>
        <v>30</v>
      </c>
      <c r="CP46" s="756">
        <v>0</v>
      </c>
      <c r="CQ46" s="756">
        <v>0</v>
      </c>
      <c r="CR46" s="756">
        <v>0</v>
      </c>
      <c r="CS46" s="756">
        <v>0</v>
      </c>
      <c r="CT46" s="756">
        <v>0</v>
      </c>
      <c r="CU46" s="756">
        <v>0</v>
      </c>
      <c r="CV46" s="756">
        <v>0</v>
      </c>
      <c r="CW46" s="646">
        <f t="shared" si="31"/>
        <v>0</v>
      </c>
      <c r="CX46" s="685"/>
      <c r="CY46" s="705">
        <f t="shared" si="5"/>
        <v>30</v>
      </c>
      <c r="CZ46" s="756">
        <v>0</v>
      </c>
      <c r="DA46" s="756">
        <v>0</v>
      </c>
      <c r="DB46" s="756">
        <v>0</v>
      </c>
      <c r="DC46" s="756">
        <v>0</v>
      </c>
      <c r="DD46" s="756">
        <v>0</v>
      </c>
      <c r="DE46" s="767">
        <f t="shared" si="19"/>
        <v>0</v>
      </c>
      <c r="DF46" s="756">
        <v>0</v>
      </c>
      <c r="DG46" s="756">
        <v>0</v>
      </c>
      <c r="DH46" s="756">
        <v>0</v>
      </c>
      <c r="DI46" s="756">
        <v>0</v>
      </c>
      <c r="DJ46" s="767">
        <f t="shared" si="20"/>
        <v>0</v>
      </c>
      <c r="DK46" s="715">
        <f t="shared" si="21"/>
        <v>0</v>
      </c>
      <c r="DL46" s="685"/>
      <c r="DM46" s="705">
        <f t="shared" si="6"/>
        <v>30</v>
      </c>
      <c r="DN46" s="715">
        <f t="shared" si="22"/>
        <v>0</v>
      </c>
    </row>
    <row r="47" spans="2:118" x14ac:dyDescent="0.25">
      <c r="B47" s="705">
        <v>31</v>
      </c>
      <c r="C47" s="765">
        <f>(1+_xlfn.XLOOKUP(INT((B47-1)/12)+1,'ZC Curve'!$B$8:$B$107,'ZC Curve'!R$8:R$107,,0))^(1/12)-1</f>
        <v>0</v>
      </c>
      <c r="D47" s="766">
        <f t="shared" si="23"/>
        <v>1</v>
      </c>
      <c r="E47" s="685"/>
      <c r="F47" s="705">
        <v>31</v>
      </c>
      <c r="G47" s="756">
        <v>0</v>
      </c>
      <c r="H47" s="756">
        <v>0</v>
      </c>
      <c r="I47" s="756">
        <v>0</v>
      </c>
      <c r="J47" s="756">
        <v>0</v>
      </c>
      <c r="K47" s="756">
        <v>0</v>
      </c>
      <c r="L47" s="756">
        <v>0</v>
      </c>
      <c r="M47" s="756">
        <v>0</v>
      </c>
      <c r="N47" s="646">
        <f t="shared" si="24"/>
        <v>0</v>
      </c>
      <c r="O47" s="594"/>
      <c r="P47" s="705">
        <f t="shared" si="7"/>
        <v>31</v>
      </c>
      <c r="Q47" s="756">
        <v>0</v>
      </c>
      <c r="R47" s="756">
        <v>0</v>
      </c>
      <c r="S47" s="756">
        <v>0</v>
      </c>
      <c r="T47" s="756">
        <v>0</v>
      </c>
      <c r="U47" s="756">
        <v>0</v>
      </c>
      <c r="V47" s="756">
        <v>0</v>
      </c>
      <c r="W47" s="756">
        <v>0</v>
      </c>
      <c r="X47" s="646">
        <f t="shared" si="25"/>
        <v>0</v>
      </c>
      <c r="Y47" s="594"/>
      <c r="Z47" s="705">
        <f t="shared" si="8"/>
        <v>31</v>
      </c>
      <c r="AA47" s="756">
        <f t="shared" si="9"/>
        <v>0</v>
      </c>
      <c r="AB47" s="756">
        <f t="shared" si="0"/>
        <v>0</v>
      </c>
      <c r="AC47" s="756">
        <f t="shared" si="0"/>
        <v>0</v>
      </c>
      <c r="AD47" s="756">
        <f t="shared" si="0"/>
        <v>0</v>
      </c>
      <c r="AE47" s="756">
        <f t="shared" si="0"/>
        <v>0</v>
      </c>
      <c r="AF47" s="756">
        <f t="shared" si="0"/>
        <v>0</v>
      </c>
      <c r="AG47" s="756">
        <f t="shared" si="0"/>
        <v>0</v>
      </c>
      <c r="AH47" s="646">
        <f t="shared" si="26"/>
        <v>0</v>
      </c>
      <c r="AI47" s="594"/>
      <c r="AJ47" s="705">
        <f t="shared" si="10"/>
        <v>31</v>
      </c>
      <c r="AK47" s="756">
        <v>0</v>
      </c>
      <c r="AL47" s="756">
        <v>0</v>
      </c>
      <c r="AM47" s="756">
        <v>0</v>
      </c>
      <c r="AN47" s="756">
        <v>0</v>
      </c>
      <c r="AO47" s="756">
        <v>0</v>
      </c>
      <c r="AP47" s="756">
        <v>0</v>
      </c>
      <c r="AQ47" s="756">
        <v>0</v>
      </c>
      <c r="AR47" s="646">
        <f t="shared" si="27"/>
        <v>0</v>
      </c>
      <c r="AS47" s="594"/>
      <c r="AT47" s="705">
        <f t="shared" si="11"/>
        <v>31</v>
      </c>
      <c r="AU47" s="756">
        <v>0</v>
      </c>
      <c r="AV47" s="756">
        <v>0</v>
      </c>
      <c r="AW47" s="756">
        <v>0</v>
      </c>
      <c r="AX47" s="756">
        <v>0</v>
      </c>
      <c r="AY47" s="756">
        <v>0</v>
      </c>
      <c r="AZ47" s="767">
        <f t="shared" si="12"/>
        <v>0</v>
      </c>
      <c r="BA47" s="756">
        <v>0</v>
      </c>
      <c r="BB47" s="756">
        <v>0</v>
      </c>
      <c r="BC47" s="756">
        <v>0</v>
      </c>
      <c r="BD47" s="756">
        <v>0</v>
      </c>
      <c r="BE47" s="767">
        <f t="shared" si="13"/>
        <v>0</v>
      </c>
      <c r="BF47" s="646">
        <f t="shared" si="14"/>
        <v>0</v>
      </c>
      <c r="BG47" s="594"/>
      <c r="BH47" s="705">
        <f t="shared" si="1"/>
        <v>31</v>
      </c>
      <c r="BI47" s="646">
        <f t="shared" si="15"/>
        <v>0</v>
      </c>
      <c r="BJ47" s="594"/>
      <c r="BK47" s="705">
        <f t="shared" si="16"/>
        <v>31</v>
      </c>
      <c r="BL47" s="756">
        <v>0</v>
      </c>
      <c r="BM47" s="756">
        <v>0</v>
      </c>
      <c r="BN47" s="756">
        <v>0</v>
      </c>
      <c r="BO47" s="756">
        <v>0</v>
      </c>
      <c r="BP47" s="756">
        <v>0</v>
      </c>
      <c r="BQ47" s="756">
        <v>0</v>
      </c>
      <c r="BR47" s="756">
        <v>0</v>
      </c>
      <c r="BS47" s="646">
        <f t="shared" si="28"/>
        <v>0</v>
      </c>
      <c r="BT47" s="594"/>
      <c r="BU47" s="705">
        <f t="shared" si="17"/>
        <v>31</v>
      </c>
      <c r="BV47" s="756">
        <v>0</v>
      </c>
      <c r="BW47" s="756">
        <v>0</v>
      </c>
      <c r="BX47" s="756">
        <v>0</v>
      </c>
      <c r="BY47" s="756">
        <v>0</v>
      </c>
      <c r="BZ47" s="756">
        <v>0</v>
      </c>
      <c r="CA47" s="756">
        <v>0</v>
      </c>
      <c r="CB47" s="756">
        <v>0</v>
      </c>
      <c r="CC47" s="646">
        <f t="shared" si="29"/>
        <v>0</v>
      </c>
      <c r="CD47" s="594"/>
      <c r="CE47" s="705">
        <f t="shared" si="2"/>
        <v>31</v>
      </c>
      <c r="CF47" s="756">
        <f t="shared" si="18"/>
        <v>0</v>
      </c>
      <c r="CG47" s="756">
        <f t="shared" si="3"/>
        <v>0</v>
      </c>
      <c r="CH47" s="756">
        <f t="shared" si="3"/>
        <v>0</v>
      </c>
      <c r="CI47" s="756">
        <f t="shared" si="3"/>
        <v>0</v>
      </c>
      <c r="CJ47" s="756">
        <f t="shared" si="3"/>
        <v>0</v>
      </c>
      <c r="CK47" s="756">
        <f t="shared" si="3"/>
        <v>0</v>
      </c>
      <c r="CL47" s="756">
        <f t="shared" si="3"/>
        <v>0</v>
      </c>
      <c r="CM47" s="646">
        <f t="shared" si="30"/>
        <v>0</v>
      </c>
      <c r="CN47" s="594"/>
      <c r="CO47" s="705">
        <f t="shared" si="4"/>
        <v>31</v>
      </c>
      <c r="CP47" s="756">
        <v>0</v>
      </c>
      <c r="CQ47" s="756">
        <v>0</v>
      </c>
      <c r="CR47" s="756">
        <v>0</v>
      </c>
      <c r="CS47" s="756">
        <v>0</v>
      </c>
      <c r="CT47" s="756">
        <v>0</v>
      </c>
      <c r="CU47" s="756">
        <v>0</v>
      </c>
      <c r="CV47" s="756">
        <v>0</v>
      </c>
      <c r="CW47" s="646">
        <f t="shared" si="31"/>
        <v>0</v>
      </c>
      <c r="CX47" s="685"/>
      <c r="CY47" s="705">
        <f t="shared" si="5"/>
        <v>31</v>
      </c>
      <c r="CZ47" s="756">
        <v>0</v>
      </c>
      <c r="DA47" s="756">
        <v>0</v>
      </c>
      <c r="DB47" s="756">
        <v>0</v>
      </c>
      <c r="DC47" s="756">
        <v>0</v>
      </c>
      <c r="DD47" s="756">
        <v>0</v>
      </c>
      <c r="DE47" s="767">
        <f t="shared" si="19"/>
        <v>0</v>
      </c>
      <c r="DF47" s="756">
        <v>0</v>
      </c>
      <c r="DG47" s="756">
        <v>0</v>
      </c>
      <c r="DH47" s="756">
        <v>0</v>
      </c>
      <c r="DI47" s="756">
        <v>0</v>
      </c>
      <c r="DJ47" s="767">
        <f t="shared" si="20"/>
        <v>0</v>
      </c>
      <c r="DK47" s="715">
        <f t="shared" si="21"/>
        <v>0</v>
      </c>
      <c r="DL47" s="685"/>
      <c r="DM47" s="705">
        <f t="shared" si="6"/>
        <v>31</v>
      </c>
      <c r="DN47" s="715">
        <f t="shared" si="22"/>
        <v>0</v>
      </c>
    </row>
    <row r="48" spans="2:118" x14ac:dyDescent="0.25">
      <c r="B48" s="705">
        <v>32</v>
      </c>
      <c r="C48" s="765">
        <f>(1+_xlfn.XLOOKUP(INT((B48-1)/12)+1,'ZC Curve'!$B$8:$B$107,'ZC Curve'!R$8:R$107,,0))^(1/12)-1</f>
        <v>0</v>
      </c>
      <c r="D48" s="766">
        <f t="shared" si="23"/>
        <v>1</v>
      </c>
      <c r="E48" s="685"/>
      <c r="F48" s="705">
        <v>32</v>
      </c>
      <c r="G48" s="756">
        <v>0</v>
      </c>
      <c r="H48" s="756">
        <v>0</v>
      </c>
      <c r="I48" s="756">
        <v>0</v>
      </c>
      <c r="J48" s="756">
        <v>0</v>
      </c>
      <c r="K48" s="756">
        <v>0</v>
      </c>
      <c r="L48" s="756">
        <v>0</v>
      </c>
      <c r="M48" s="756">
        <v>0</v>
      </c>
      <c r="N48" s="646">
        <f t="shared" si="24"/>
        <v>0</v>
      </c>
      <c r="O48" s="594"/>
      <c r="P48" s="705">
        <f t="shared" si="7"/>
        <v>32</v>
      </c>
      <c r="Q48" s="756">
        <v>0</v>
      </c>
      <c r="R48" s="756">
        <v>0</v>
      </c>
      <c r="S48" s="756">
        <v>0</v>
      </c>
      <c r="T48" s="756">
        <v>0</v>
      </c>
      <c r="U48" s="756">
        <v>0</v>
      </c>
      <c r="V48" s="756">
        <v>0</v>
      </c>
      <c r="W48" s="756">
        <v>0</v>
      </c>
      <c r="X48" s="646">
        <f t="shared" si="25"/>
        <v>0</v>
      </c>
      <c r="Y48" s="594"/>
      <c r="Z48" s="705">
        <f t="shared" si="8"/>
        <v>32</v>
      </c>
      <c r="AA48" s="756">
        <f t="shared" si="9"/>
        <v>0</v>
      </c>
      <c r="AB48" s="756">
        <f t="shared" si="0"/>
        <v>0</v>
      </c>
      <c r="AC48" s="756">
        <f t="shared" si="0"/>
        <v>0</v>
      </c>
      <c r="AD48" s="756">
        <f t="shared" si="0"/>
        <v>0</v>
      </c>
      <c r="AE48" s="756">
        <f t="shared" si="0"/>
        <v>0</v>
      </c>
      <c r="AF48" s="756">
        <f t="shared" si="0"/>
        <v>0</v>
      </c>
      <c r="AG48" s="756">
        <f t="shared" si="0"/>
        <v>0</v>
      </c>
      <c r="AH48" s="646">
        <f t="shared" si="26"/>
        <v>0</v>
      </c>
      <c r="AI48" s="594"/>
      <c r="AJ48" s="705">
        <f t="shared" si="10"/>
        <v>32</v>
      </c>
      <c r="AK48" s="756">
        <v>0</v>
      </c>
      <c r="AL48" s="756">
        <v>0</v>
      </c>
      <c r="AM48" s="756">
        <v>0</v>
      </c>
      <c r="AN48" s="756">
        <v>0</v>
      </c>
      <c r="AO48" s="756">
        <v>0</v>
      </c>
      <c r="AP48" s="756">
        <v>0</v>
      </c>
      <c r="AQ48" s="756">
        <v>0</v>
      </c>
      <c r="AR48" s="646">
        <f t="shared" si="27"/>
        <v>0</v>
      </c>
      <c r="AS48" s="594"/>
      <c r="AT48" s="705">
        <f t="shared" si="11"/>
        <v>32</v>
      </c>
      <c r="AU48" s="756">
        <v>0</v>
      </c>
      <c r="AV48" s="756">
        <v>0</v>
      </c>
      <c r="AW48" s="756">
        <v>0</v>
      </c>
      <c r="AX48" s="756">
        <v>0</v>
      </c>
      <c r="AY48" s="756">
        <v>0</v>
      </c>
      <c r="AZ48" s="767">
        <f t="shared" si="12"/>
        <v>0</v>
      </c>
      <c r="BA48" s="756">
        <v>0</v>
      </c>
      <c r="BB48" s="756">
        <v>0</v>
      </c>
      <c r="BC48" s="756">
        <v>0</v>
      </c>
      <c r="BD48" s="756">
        <v>0</v>
      </c>
      <c r="BE48" s="767">
        <f t="shared" si="13"/>
        <v>0</v>
      </c>
      <c r="BF48" s="646">
        <f t="shared" si="14"/>
        <v>0</v>
      </c>
      <c r="BG48" s="594"/>
      <c r="BH48" s="705">
        <f t="shared" si="1"/>
        <v>32</v>
      </c>
      <c r="BI48" s="646">
        <f t="shared" si="15"/>
        <v>0</v>
      </c>
      <c r="BJ48" s="594"/>
      <c r="BK48" s="705">
        <f t="shared" si="16"/>
        <v>32</v>
      </c>
      <c r="BL48" s="756">
        <v>0</v>
      </c>
      <c r="BM48" s="756">
        <v>0</v>
      </c>
      <c r="BN48" s="756">
        <v>0</v>
      </c>
      <c r="BO48" s="756">
        <v>0</v>
      </c>
      <c r="BP48" s="756">
        <v>0</v>
      </c>
      <c r="BQ48" s="756">
        <v>0</v>
      </c>
      <c r="BR48" s="756">
        <v>0</v>
      </c>
      <c r="BS48" s="646">
        <f t="shared" si="28"/>
        <v>0</v>
      </c>
      <c r="BT48" s="594"/>
      <c r="BU48" s="705">
        <f t="shared" si="17"/>
        <v>32</v>
      </c>
      <c r="BV48" s="756">
        <v>0</v>
      </c>
      <c r="BW48" s="756">
        <v>0</v>
      </c>
      <c r="BX48" s="756">
        <v>0</v>
      </c>
      <c r="BY48" s="756">
        <v>0</v>
      </c>
      <c r="BZ48" s="756">
        <v>0</v>
      </c>
      <c r="CA48" s="756">
        <v>0</v>
      </c>
      <c r="CB48" s="756">
        <v>0</v>
      </c>
      <c r="CC48" s="646">
        <f t="shared" si="29"/>
        <v>0</v>
      </c>
      <c r="CD48" s="594"/>
      <c r="CE48" s="705">
        <f t="shared" si="2"/>
        <v>32</v>
      </c>
      <c r="CF48" s="756">
        <f t="shared" si="18"/>
        <v>0</v>
      </c>
      <c r="CG48" s="756">
        <f t="shared" si="3"/>
        <v>0</v>
      </c>
      <c r="CH48" s="756">
        <f t="shared" si="3"/>
        <v>0</v>
      </c>
      <c r="CI48" s="756">
        <f t="shared" si="3"/>
        <v>0</v>
      </c>
      <c r="CJ48" s="756">
        <f t="shared" si="3"/>
        <v>0</v>
      </c>
      <c r="CK48" s="756">
        <f t="shared" si="3"/>
        <v>0</v>
      </c>
      <c r="CL48" s="756">
        <f t="shared" si="3"/>
        <v>0</v>
      </c>
      <c r="CM48" s="646">
        <f t="shared" si="30"/>
        <v>0</v>
      </c>
      <c r="CN48" s="594"/>
      <c r="CO48" s="705">
        <f t="shared" si="4"/>
        <v>32</v>
      </c>
      <c r="CP48" s="756">
        <v>0</v>
      </c>
      <c r="CQ48" s="756">
        <v>0</v>
      </c>
      <c r="CR48" s="756">
        <v>0</v>
      </c>
      <c r="CS48" s="756">
        <v>0</v>
      </c>
      <c r="CT48" s="756">
        <v>0</v>
      </c>
      <c r="CU48" s="756">
        <v>0</v>
      </c>
      <c r="CV48" s="756">
        <v>0</v>
      </c>
      <c r="CW48" s="646">
        <f t="shared" si="31"/>
        <v>0</v>
      </c>
      <c r="CX48" s="685"/>
      <c r="CY48" s="705">
        <f t="shared" si="5"/>
        <v>32</v>
      </c>
      <c r="CZ48" s="756">
        <v>0</v>
      </c>
      <c r="DA48" s="756">
        <v>0</v>
      </c>
      <c r="DB48" s="756">
        <v>0</v>
      </c>
      <c r="DC48" s="756">
        <v>0</v>
      </c>
      <c r="DD48" s="756">
        <v>0</v>
      </c>
      <c r="DE48" s="767">
        <f t="shared" si="19"/>
        <v>0</v>
      </c>
      <c r="DF48" s="756">
        <v>0</v>
      </c>
      <c r="DG48" s="756">
        <v>0</v>
      </c>
      <c r="DH48" s="756">
        <v>0</v>
      </c>
      <c r="DI48" s="756">
        <v>0</v>
      </c>
      <c r="DJ48" s="767">
        <f t="shared" si="20"/>
        <v>0</v>
      </c>
      <c r="DK48" s="715">
        <f t="shared" si="21"/>
        <v>0</v>
      </c>
      <c r="DL48" s="685"/>
      <c r="DM48" s="705">
        <f t="shared" si="6"/>
        <v>32</v>
      </c>
      <c r="DN48" s="715">
        <f t="shared" si="22"/>
        <v>0</v>
      </c>
    </row>
    <row r="49" spans="2:118" x14ac:dyDescent="0.25">
      <c r="B49" s="705">
        <v>33</v>
      </c>
      <c r="C49" s="765">
        <f>(1+_xlfn.XLOOKUP(INT((B49-1)/12)+1,'ZC Curve'!$B$8:$B$107,'ZC Curve'!R$8:R$107,,0))^(1/12)-1</f>
        <v>0</v>
      </c>
      <c r="D49" s="766">
        <f t="shared" si="23"/>
        <v>1</v>
      </c>
      <c r="E49" s="685"/>
      <c r="F49" s="705">
        <v>33</v>
      </c>
      <c r="G49" s="756">
        <v>0</v>
      </c>
      <c r="H49" s="756">
        <v>0</v>
      </c>
      <c r="I49" s="756">
        <v>0</v>
      </c>
      <c r="J49" s="756">
        <v>0</v>
      </c>
      <c r="K49" s="756">
        <v>0</v>
      </c>
      <c r="L49" s="756">
        <v>0</v>
      </c>
      <c r="M49" s="756">
        <v>0</v>
      </c>
      <c r="N49" s="646">
        <f t="shared" si="24"/>
        <v>0</v>
      </c>
      <c r="O49" s="594"/>
      <c r="P49" s="705">
        <f t="shared" si="7"/>
        <v>33</v>
      </c>
      <c r="Q49" s="756">
        <v>0</v>
      </c>
      <c r="R49" s="756">
        <v>0</v>
      </c>
      <c r="S49" s="756">
        <v>0</v>
      </c>
      <c r="T49" s="756">
        <v>0</v>
      </c>
      <c r="U49" s="756">
        <v>0</v>
      </c>
      <c r="V49" s="756">
        <v>0</v>
      </c>
      <c r="W49" s="756">
        <v>0</v>
      </c>
      <c r="X49" s="646">
        <f t="shared" si="25"/>
        <v>0</v>
      </c>
      <c r="Y49" s="594"/>
      <c r="Z49" s="705">
        <f t="shared" si="8"/>
        <v>33</v>
      </c>
      <c r="AA49" s="756">
        <f t="shared" si="9"/>
        <v>0</v>
      </c>
      <c r="AB49" s="756">
        <f t="shared" si="0"/>
        <v>0</v>
      </c>
      <c r="AC49" s="756">
        <f t="shared" si="0"/>
        <v>0</v>
      </c>
      <c r="AD49" s="756">
        <f t="shared" si="0"/>
        <v>0</v>
      </c>
      <c r="AE49" s="756">
        <f t="shared" si="0"/>
        <v>0</v>
      </c>
      <c r="AF49" s="756">
        <f t="shared" si="0"/>
        <v>0</v>
      </c>
      <c r="AG49" s="756">
        <f t="shared" si="0"/>
        <v>0</v>
      </c>
      <c r="AH49" s="646">
        <f t="shared" si="26"/>
        <v>0</v>
      </c>
      <c r="AI49" s="594"/>
      <c r="AJ49" s="705">
        <f t="shared" si="10"/>
        <v>33</v>
      </c>
      <c r="AK49" s="756">
        <v>0</v>
      </c>
      <c r="AL49" s="756">
        <v>0</v>
      </c>
      <c r="AM49" s="756">
        <v>0</v>
      </c>
      <c r="AN49" s="756">
        <v>0</v>
      </c>
      <c r="AO49" s="756">
        <v>0</v>
      </c>
      <c r="AP49" s="756">
        <v>0</v>
      </c>
      <c r="AQ49" s="756">
        <v>0</v>
      </c>
      <c r="AR49" s="646">
        <f t="shared" si="27"/>
        <v>0</v>
      </c>
      <c r="AS49" s="594"/>
      <c r="AT49" s="705">
        <f t="shared" si="11"/>
        <v>33</v>
      </c>
      <c r="AU49" s="756">
        <v>0</v>
      </c>
      <c r="AV49" s="756">
        <v>0</v>
      </c>
      <c r="AW49" s="756">
        <v>0</v>
      </c>
      <c r="AX49" s="756">
        <v>0</v>
      </c>
      <c r="AY49" s="756">
        <v>0</v>
      </c>
      <c r="AZ49" s="767">
        <f t="shared" si="12"/>
        <v>0</v>
      </c>
      <c r="BA49" s="756">
        <v>0</v>
      </c>
      <c r="BB49" s="756">
        <v>0</v>
      </c>
      <c r="BC49" s="756">
        <v>0</v>
      </c>
      <c r="BD49" s="756">
        <v>0</v>
      </c>
      <c r="BE49" s="767">
        <f t="shared" si="13"/>
        <v>0</v>
      </c>
      <c r="BF49" s="646">
        <f t="shared" si="14"/>
        <v>0</v>
      </c>
      <c r="BG49" s="594"/>
      <c r="BH49" s="705">
        <f t="shared" si="1"/>
        <v>33</v>
      </c>
      <c r="BI49" s="646">
        <f t="shared" si="15"/>
        <v>0</v>
      </c>
      <c r="BJ49" s="594"/>
      <c r="BK49" s="705">
        <f t="shared" si="16"/>
        <v>33</v>
      </c>
      <c r="BL49" s="756">
        <v>0</v>
      </c>
      <c r="BM49" s="756">
        <v>0</v>
      </c>
      <c r="BN49" s="756">
        <v>0</v>
      </c>
      <c r="BO49" s="756">
        <v>0</v>
      </c>
      <c r="BP49" s="756">
        <v>0</v>
      </c>
      <c r="BQ49" s="756">
        <v>0</v>
      </c>
      <c r="BR49" s="756">
        <v>0</v>
      </c>
      <c r="BS49" s="646">
        <f t="shared" si="28"/>
        <v>0</v>
      </c>
      <c r="BT49" s="594"/>
      <c r="BU49" s="705">
        <f t="shared" si="17"/>
        <v>33</v>
      </c>
      <c r="BV49" s="756">
        <v>0</v>
      </c>
      <c r="BW49" s="756">
        <v>0</v>
      </c>
      <c r="BX49" s="756">
        <v>0</v>
      </c>
      <c r="BY49" s="756">
        <v>0</v>
      </c>
      <c r="BZ49" s="756">
        <v>0</v>
      </c>
      <c r="CA49" s="756">
        <v>0</v>
      </c>
      <c r="CB49" s="756">
        <v>0</v>
      </c>
      <c r="CC49" s="646">
        <f t="shared" si="29"/>
        <v>0</v>
      </c>
      <c r="CD49" s="594"/>
      <c r="CE49" s="705">
        <f t="shared" si="2"/>
        <v>33</v>
      </c>
      <c r="CF49" s="756">
        <f t="shared" si="18"/>
        <v>0</v>
      </c>
      <c r="CG49" s="756">
        <f t="shared" si="3"/>
        <v>0</v>
      </c>
      <c r="CH49" s="756">
        <f t="shared" si="3"/>
        <v>0</v>
      </c>
      <c r="CI49" s="756">
        <f t="shared" si="3"/>
        <v>0</v>
      </c>
      <c r="CJ49" s="756">
        <f t="shared" si="3"/>
        <v>0</v>
      </c>
      <c r="CK49" s="756">
        <f t="shared" si="3"/>
        <v>0</v>
      </c>
      <c r="CL49" s="756">
        <f t="shared" si="3"/>
        <v>0</v>
      </c>
      <c r="CM49" s="646">
        <f t="shared" si="30"/>
        <v>0</v>
      </c>
      <c r="CN49" s="594"/>
      <c r="CO49" s="705">
        <f t="shared" si="4"/>
        <v>33</v>
      </c>
      <c r="CP49" s="756">
        <v>0</v>
      </c>
      <c r="CQ49" s="756">
        <v>0</v>
      </c>
      <c r="CR49" s="756">
        <v>0</v>
      </c>
      <c r="CS49" s="756">
        <v>0</v>
      </c>
      <c r="CT49" s="756">
        <v>0</v>
      </c>
      <c r="CU49" s="756">
        <v>0</v>
      </c>
      <c r="CV49" s="756">
        <v>0</v>
      </c>
      <c r="CW49" s="646">
        <f t="shared" si="31"/>
        <v>0</v>
      </c>
      <c r="CX49" s="685"/>
      <c r="CY49" s="705">
        <f t="shared" si="5"/>
        <v>33</v>
      </c>
      <c r="CZ49" s="756">
        <v>0</v>
      </c>
      <c r="DA49" s="756">
        <v>0</v>
      </c>
      <c r="DB49" s="756">
        <v>0</v>
      </c>
      <c r="DC49" s="756">
        <v>0</v>
      </c>
      <c r="DD49" s="756">
        <v>0</v>
      </c>
      <c r="DE49" s="767">
        <f t="shared" si="19"/>
        <v>0</v>
      </c>
      <c r="DF49" s="756">
        <v>0</v>
      </c>
      <c r="DG49" s="756">
        <v>0</v>
      </c>
      <c r="DH49" s="756">
        <v>0</v>
      </c>
      <c r="DI49" s="756">
        <v>0</v>
      </c>
      <c r="DJ49" s="767">
        <f t="shared" si="20"/>
        <v>0</v>
      </c>
      <c r="DK49" s="715">
        <f t="shared" si="21"/>
        <v>0</v>
      </c>
      <c r="DL49" s="685"/>
      <c r="DM49" s="705">
        <f t="shared" si="6"/>
        <v>33</v>
      </c>
      <c r="DN49" s="715">
        <f t="shared" si="22"/>
        <v>0</v>
      </c>
    </row>
    <row r="50" spans="2:118" x14ac:dyDescent="0.25">
      <c r="B50" s="705">
        <v>34</v>
      </c>
      <c r="C50" s="765">
        <f>(1+_xlfn.XLOOKUP(INT((B50-1)/12)+1,'ZC Curve'!$B$8:$B$107,'ZC Curve'!R$8:R$107,,0))^(1/12)-1</f>
        <v>0</v>
      </c>
      <c r="D50" s="766">
        <f t="shared" si="23"/>
        <v>1</v>
      </c>
      <c r="E50" s="685"/>
      <c r="F50" s="705">
        <v>34</v>
      </c>
      <c r="G50" s="756">
        <v>0</v>
      </c>
      <c r="H50" s="756">
        <v>0</v>
      </c>
      <c r="I50" s="756">
        <v>0</v>
      </c>
      <c r="J50" s="756">
        <v>0</v>
      </c>
      <c r="K50" s="756">
        <v>0</v>
      </c>
      <c r="L50" s="756">
        <v>0</v>
      </c>
      <c r="M50" s="756">
        <v>0</v>
      </c>
      <c r="N50" s="646">
        <f t="shared" si="24"/>
        <v>0</v>
      </c>
      <c r="O50" s="594"/>
      <c r="P50" s="705">
        <f t="shared" si="7"/>
        <v>34</v>
      </c>
      <c r="Q50" s="756">
        <v>0</v>
      </c>
      <c r="R50" s="756">
        <v>0</v>
      </c>
      <c r="S50" s="756">
        <v>0</v>
      </c>
      <c r="T50" s="756">
        <v>0</v>
      </c>
      <c r="U50" s="756">
        <v>0</v>
      </c>
      <c r="V50" s="756">
        <v>0</v>
      </c>
      <c r="W50" s="756">
        <v>0</v>
      </c>
      <c r="X50" s="646">
        <f t="shared" si="25"/>
        <v>0</v>
      </c>
      <c r="Y50" s="594"/>
      <c r="Z50" s="705">
        <f t="shared" si="8"/>
        <v>34</v>
      </c>
      <c r="AA50" s="756">
        <f t="shared" si="9"/>
        <v>0</v>
      </c>
      <c r="AB50" s="756">
        <f t="shared" si="0"/>
        <v>0</v>
      </c>
      <c r="AC50" s="756">
        <f t="shared" si="0"/>
        <v>0</v>
      </c>
      <c r="AD50" s="756">
        <f t="shared" si="0"/>
        <v>0</v>
      </c>
      <c r="AE50" s="756">
        <f t="shared" si="0"/>
        <v>0</v>
      </c>
      <c r="AF50" s="756">
        <f t="shared" si="0"/>
        <v>0</v>
      </c>
      <c r="AG50" s="756">
        <f t="shared" si="0"/>
        <v>0</v>
      </c>
      <c r="AH50" s="646">
        <f t="shared" si="26"/>
        <v>0</v>
      </c>
      <c r="AI50" s="594"/>
      <c r="AJ50" s="705">
        <f t="shared" si="10"/>
        <v>34</v>
      </c>
      <c r="AK50" s="756">
        <v>0</v>
      </c>
      <c r="AL50" s="756">
        <v>0</v>
      </c>
      <c r="AM50" s="756">
        <v>0</v>
      </c>
      <c r="AN50" s="756">
        <v>0</v>
      </c>
      <c r="AO50" s="756">
        <v>0</v>
      </c>
      <c r="AP50" s="756">
        <v>0</v>
      </c>
      <c r="AQ50" s="756">
        <v>0</v>
      </c>
      <c r="AR50" s="646">
        <f t="shared" si="27"/>
        <v>0</v>
      </c>
      <c r="AS50" s="594"/>
      <c r="AT50" s="705">
        <f t="shared" si="11"/>
        <v>34</v>
      </c>
      <c r="AU50" s="756">
        <v>0</v>
      </c>
      <c r="AV50" s="756">
        <v>0</v>
      </c>
      <c r="AW50" s="756">
        <v>0</v>
      </c>
      <c r="AX50" s="756">
        <v>0</v>
      </c>
      <c r="AY50" s="756">
        <v>0</v>
      </c>
      <c r="AZ50" s="767">
        <f t="shared" si="12"/>
        <v>0</v>
      </c>
      <c r="BA50" s="756">
        <v>0</v>
      </c>
      <c r="BB50" s="756">
        <v>0</v>
      </c>
      <c r="BC50" s="756">
        <v>0</v>
      </c>
      <c r="BD50" s="756">
        <v>0</v>
      </c>
      <c r="BE50" s="767">
        <f t="shared" si="13"/>
        <v>0</v>
      </c>
      <c r="BF50" s="646">
        <f t="shared" si="14"/>
        <v>0</v>
      </c>
      <c r="BG50" s="594"/>
      <c r="BH50" s="705">
        <f t="shared" si="1"/>
        <v>34</v>
      </c>
      <c r="BI50" s="646">
        <f t="shared" si="15"/>
        <v>0</v>
      </c>
      <c r="BJ50" s="594"/>
      <c r="BK50" s="705">
        <f t="shared" si="16"/>
        <v>34</v>
      </c>
      <c r="BL50" s="756">
        <v>0</v>
      </c>
      <c r="BM50" s="756">
        <v>0</v>
      </c>
      <c r="BN50" s="756">
        <v>0</v>
      </c>
      <c r="BO50" s="756">
        <v>0</v>
      </c>
      <c r="BP50" s="756">
        <v>0</v>
      </c>
      <c r="BQ50" s="756">
        <v>0</v>
      </c>
      <c r="BR50" s="756">
        <v>0</v>
      </c>
      <c r="BS50" s="646">
        <f t="shared" si="28"/>
        <v>0</v>
      </c>
      <c r="BT50" s="594"/>
      <c r="BU50" s="705">
        <f t="shared" si="17"/>
        <v>34</v>
      </c>
      <c r="BV50" s="756">
        <v>0</v>
      </c>
      <c r="BW50" s="756">
        <v>0</v>
      </c>
      <c r="BX50" s="756">
        <v>0</v>
      </c>
      <c r="BY50" s="756">
        <v>0</v>
      </c>
      <c r="BZ50" s="756">
        <v>0</v>
      </c>
      <c r="CA50" s="756">
        <v>0</v>
      </c>
      <c r="CB50" s="756">
        <v>0</v>
      </c>
      <c r="CC50" s="646">
        <f t="shared" si="29"/>
        <v>0</v>
      </c>
      <c r="CD50" s="594"/>
      <c r="CE50" s="705">
        <f t="shared" si="2"/>
        <v>34</v>
      </c>
      <c r="CF50" s="756">
        <f t="shared" si="18"/>
        <v>0</v>
      </c>
      <c r="CG50" s="756">
        <f t="shared" si="3"/>
        <v>0</v>
      </c>
      <c r="CH50" s="756">
        <f t="shared" si="3"/>
        <v>0</v>
      </c>
      <c r="CI50" s="756">
        <f t="shared" si="3"/>
        <v>0</v>
      </c>
      <c r="CJ50" s="756">
        <f t="shared" si="3"/>
        <v>0</v>
      </c>
      <c r="CK50" s="756">
        <f t="shared" si="3"/>
        <v>0</v>
      </c>
      <c r="CL50" s="756">
        <f t="shared" si="3"/>
        <v>0</v>
      </c>
      <c r="CM50" s="646">
        <f t="shared" si="30"/>
        <v>0</v>
      </c>
      <c r="CN50" s="594"/>
      <c r="CO50" s="705">
        <f t="shared" si="4"/>
        <v>34</v>
      </c>
      <c r="CP50" s="756">
        <v>0</v>
      </c>
      <c r="CQ50" s="756">
        <v>0</v>
      </c>
      <c r="CR50" s="756">
        <v>0</v>
      </c>
      <c r="CS50" s="756">
        <v>0</v>
      </c>
      <c r="CT50" s="756">
        <v>0</v>
      </c>
      <c r="CU50" s="756">
        <v>0</v>
      </c>
      <c r="CV50" s="756">
        <v>0</v>
      </c>
      <c r="CW50" s="646">
        <f t="shared" si="31"/>
        <v>0</v>
      </c>
      <c r="CX50" s="685"/>
      <c r="CY50" s="705">
        <f t="shared" si="5"/>
        <v>34</v>
      </c>
      <c r="CZ50" s="756">
        <v>0</v>
      </c>
      <c r="DA50" s="756">
        <v>0</v>
      </c>
      <c r="DB50" s="756">
        <v>0</v>
      </c>
      <c r="DC50" s="756">
        <v>0</v>
      </c>
      <c r="DD50" s="756">
        <v>0</v>
      </c>
      <c r="DE50" s="767">
        <f t="shared" si="19"/>
        <v>0</v>
      </c>
      <c r="DF50" s="756">
        <v>0</v>
      </c>
      <c r="DG50" s="756">
        <v>0</v>
      </c>
      <c r="DH50" s="756">
        <v>0</v>
      </c>
      <c r="DI50" s="756">
        <v>0</v>
      </c>
      <c r="DJ50" s="767">
        <f t="shared" si="20"/>
        <v>0</v>
      </c>
      <c r="DK50" s="715">
        <f t="shared" si="21"/>
        <v>0</v>
      </c>
      <c r="DL50" s="685"/>
      <c r="DM50" s="705">
        <f t="shared" si="6"/>
        <v>34</v>
      </c>
      <c r="DN50" s="715">
        <f t="shared" si="22"/>
        <v>0</v>
      </c>
    </row>
    <row r="51" spans="2:118" x14ac:dyDescent="0.25">
      <c r="B51" s="705">
        <v>35</v>
      </c>
      <c r="C51" s="765">
        <f>(1+_xlfn.XLOOKUP(INT((B51-1)/12)+1,'ZC Curve'!$B$8:$B$107,'ZC Curve'!R$8:R$107,,0))^(1/12)-1</f>
        <v>0</v>
      </c>
      <c r="D51" s="766">
        <f t="shared" si="23"/>
        <v>1</v>
      </c>
      <c r="E51" s="685"/>
      <c r="F51" s="705">
        <v>35</v>
      </c>
      <c r="G51" s="756">
        <v>0</v>
      </c>
      <c r="H51" s="756">
        <v>0</v>
      </c>
      <c r="I51" s="756">
        <v>0</v>
      </c>
      <c r="J51" s="756">
        <v>0</v>
      </c>
      <c r="K51" s="756">
        <v>0</v>
      </c>
      <c r="L51" s="756">
        <v>0</v>
      </c>
      <c r="M51" s="756">
        <v>0</v>
      </c>
      <c r="N51" s="646">
        <f t="shared" si="24"/>
        <v>0</v>
      </c>
      <c r="O51" s="594"/>
      <c r="P51" s="705">
        <f t="shared" si="7"/>
        <v>35</v>
      </c>
      <c r="Q51" s="756">
        <v>0</v>
      </c>
      <c r="R51" s="756">
        <v>0</v>
      </c>
      <c r="S51" s="756">
        <v>0</v>
      </c>
      <c r="T51" s="756">
        <v>0</v>
      </c>
      <c r="U51" s="756">
        <v>0</v>
      </c>
      <c r="V51" s="756">
        <v>0</v>
      </c>
      <c r="W51" s="756">
        <v>0</v>
      </c>
      <c r="X51" s="646">
        <f t="shared" si="25"/>
        <v>0</v>
      </c>
      <c r="Y51" s="594"/>
      <c r="Z51" s="705">
        <f t="shared" si="8"/>
        <v>35</v>
      </c>
      <c r="AA51" s="756">
        <f t="shared" si="9"/>
        <v>0</v>
      </c>
      <c r="AB51" s="756">
        <f t="shared" si="0"/>
        <v>0</v>
      </c>
      <c r="AC51" s="756">
        <f t="shared" si="0"/>
        <v>0</v>
      </c>
      <c r="AD51" s="756">
        <f t="shared" si="0"/>
        <v>0</v>
      </c>
      <c r="AE51" s="756">
        <f t="shared" si="0"/>
        <v>0</v>
      </c>
      <c r="AF51" s="756">
        <f t="shared" si="0"/>
        <v>0</v>
      </c>
      <c r="AG51" s="756">
        <f t="shared" si="0"/>
        <v>0</v>
      </c>
      <c r="AH51" s="646">
        <f t="shared" si="26"/>
        <v>0</v>
      </c>
      <c r="AI51" s="594"/>
      <c r="AJ51" s="705">
        <f t="shared" si="10"/>
        <v>35</v>
      </c>
      <c r="AK51" s="756">
        <v>0</v>
      </c>
      <c r="AL51" s="756">
        <v>0</v>
      </c>
      <c r="AM51" s="756">
        <v>0</v>
      </c>
      <c r="AN51" s="756">
        <v>0</v>
      </c>
      <c r="AO51" s="756">
        <v>0</v>
      </c>
      <c r="AP51" s="756">
        <v>0</v>
      </c>
      <c r="AQ51" s="756">
        <v>0</v>
      </c>
      <c r="AR51" s="646">
        <f t="shared" si="27"/>
        <v>0</v>
      </c>
      <c r="AS51" s="594"/>
      <c r="AT51" s="705">
        <f t="shared" si="11"/>
        <v>35</v>
      </c>
      <c r="AU51" s="756">
        <v>0</v>
      </c>
      <c r="AV51" s="756">
        <v>0</v>
      </c>
      <c r="AW51" s="756">
        <v>0</v>
      </c>
      <c r="AX51" s="756">
        <v>0</v>
      </c>
      <c r="AY51" s="756">
        <v>0</v>
      </c>
      <c r="AZ51" s="767">
        <f t="shared" si="12"/>
        <v>0</v>
      </c>
      <c r="BA51" s="756">
        <v>0</v>
      </c>
      <c r="BB51" s="756">
        <v>0</v>
      </c>
      <c r="BC51" s="756">
        <v>0</v>
      </c>
      <c r="BD51" s="756">
        <v>0</v>
      </c>
      <c r="BE51" s="767">
        <f t="shared" si="13"/>
        <v>0</v>
      </c>
      <c r="BF51" s="646">
        <f t="shared" si="14"/>
        <v>0</v>
      </c>
      <c r="BG51" s="594"/>
      <c r="BH51" s="705">
        <f t="shared" si="1"/>
        <v>35</v>
      </c>
      <c r="BI51" s="646">
        <f t="shared" si="15"/>
        <v>0</v>
      </c>
      <c r="BJ51" s="594"/>
      <c r="BK51" s="705">
        <f t="shared" si="16"/>
        <v>35</v>
      </c>
      <c r="BL51" s="756">
        <v>0</v>
      </c>
      <c r="BM51" s="756">
        <v>0</v>
      </c>
      <c r="BN51" s="756">
        <v>0</v>
      </c>
      <c r="BO51" s="756">
        <v>0</v>
      </c>
      <c r="BP51" s="756">
        <v>0</v>
      </c>
      <c r="BQ51" s="756">
        <v>0</v>
      </c>
      <c r="BR51" s="756">
        <v>0</v>
      </c>
      <c r="BS51" s="646">
        <f t="shared" si="28"/>
        <v>0</v>
      </c>
      <c r="BT51" s="594"/>
      <c r="BU51" s="705">
        <f t="shared" si="17"/>
        <v>35</v>
      </c>
      <c r="BV51" s="756">
        <v>0</v>
      </c>
      <c r="BW51" s="756">
        <v>0</v>
      </c>
      <c r="BX51" s="756">
        <v>0</v>
      </c>
      <c r="BY51" s="756">
        <v>0</v>
      </c>
      <c r="BZ51" s="756">
        <v>0</v>
      </c>
      <c r="CA51" s="756">
        <v>0</v>
      </c>
      <c r="CB51" s="756">
        <v>0</v>
      </c>
      <c r="CC51" s="646">
        <f t="shared" si="29"/>
        <v>0</v>
      </c>
      <c r="CD51" s="594"/>
      <c r="CE51" s="705">
        <f t="shared" si="2"/>
        <v>35</v>
      </c>
      <c r="CF51" s="756">
        <f t="shared" si="18"/>
        <v>0</v>
      </c>
      <c r="CG51" s="756">
        <f t="shared" si="3"/>
        <v>0</v>
      </c>
      <c r="CH51" s="756">
        <f t="shared" si="3"/>
        <v>0</v>
      </c>
      <c r="CI51" s="756">
        <f t="shared" si="3"/>
        <v>0</v>
      </c>
      <c r="CJ51" s="756">
        <f t="shared" si="3"/>
        <v>0</v>
      </c>
      <c r="CK51" s="756">
        <f t="shared" si="3"/>
        <v>0</v>
      </c>
      <c r="CL51" s="756">
        <f t="shared" si="3"/>
        <v>0</v>
      </c>
      <c r="CM51" s="646">
        <f t="shared" si="30"/>
        <v>0</v>
      </c>
      <c r="CN51" s="594"/>
      <c r="CO51" s="705">
        <f t="shared" si="4"/>
        <v>35</v>
      </c>
      <c r="CP51" s="756">
        <v>0</v>
      </c>
      <c r="CQ51" s="756">
        <v>0</v>
      </c>
      <c r="CR51" s="756">
        <v>0</v>
      </c>
      <c r="CS51" s="756">
        <v>0</v>
      </c>
      <c r="CT51" s="756">
        <v>0</v>
      </c>
      <c r="CU51" s="756">
        <v>0</v>
      </c>
      <c r="CV51" s="756">
        <v>0</v>
      </c>
      <c r="CW51" s="646">
        <f t="shared" si="31"/>
        <v>0</v>
      </c>
      <c r="CX51" s="685"/>
      <c r="CY51" s="705">
        <f t="shared" si="5"/>
        <v>35</v>
      </c>
      <c r="CZ51" s="756">
        <v>0</v>
      </c>
      <c r="DA51" s="756">
        <v>0</v>
      </c>
      <c r="DB51" s="756">
        <v>0</v>
      </c>
      <c r="DC51" s="756">
        <v>0</v>
      </c>
      <c r="DD51" s="756">
        <v>0</v>
      </c>
      <c r="DE51" s="767">
        <f t="shared" si="19"/>
        <v>0</v>
      </c>
      <c r="DF51" s="756">
        <v>0</v>
      </c>
      <c r="DG51" s="756">
        <v>0</v>
      </c>
      <c r="DH51" s="756">
        <v>0</v>
      </c>
      <c r="DI51" s="756">
        <v>0</v>
      </c>
      <c r="DJ51" s="767">
        <f t="shared" si="20"/>
        <v>0</v>
      </c>
      <c r="DK51" s="715">
        <f t="shared" si="21"/>
        <v>0</v>
      </c>
      <c r="DL51" s="685"/>
      <c r="DM51" s="705">
        <f t="shared" si="6"/>
        <v>35</v>
      </c>
      <c r="DN51" s="715">
        <f t="shared" si="22"/>
        <v>0</v>
      </c>
    </row>
    <row r="52" spans="2:118" x14ac:dyDescent="0.25">
      <c r="B52" s="705">
        <v>36</v>
      </c>
      <c r="C52" s="765">
        <f>(1+_xlfn.XLOOKUP(INT((B52-1)/12)+1,'ZC Curve'!$B$8:$B$107,'ZC Curve'!R$8:R$107,,0))^(1/12)-1</f>
        <v>0</v>
      </c>
      <c r="D52" s="766">
        <f t="shared" si="23"/>
        <v>1</v>
      </c>
      <c r="E52" s="685"/>
      <c r="F52" s="705">
        <v>36</v>
      </c>
      <c r="G52" s="756">
        <v>0</v>
      </c>
      <c r="H52" s="756">
        <v>0</v>
      </c>
      <c r="I52" s="756">
        <v>0</v>
      </c>
      <c r="J52" s="756">
        <v>0</v>
      </c>
      <c r="K52" s="756">
        <v>0</v>
      </c>
      <c r="L52" s="756">
        <v>0</v>
      </c>
      <c r="M52" s="756">
        <v>0</v>
      </c>
      <c r="N52" s="646">
        <f t="shared" si="24"/>
        <v>0</v>
      </c>
      <c r="O52" s="594"/>
      <c r="P52" s="705">
        <f t="shared" si="7"/>
        <v>36</v>
      </c>
      <c r="Q52" s="756">
        <v>0</v>
      </c>
      <c r="R52" s="756">
        <v>0</v>
      </c>
      <c r="S52" s="756">
        <v>0</v>
      </c>
      <c r="T52" s="756">
        <v>0</v>
      </c>
      <c r="U52" s="756">
        <v>0</v>
      </c>
      <c r="V52" s="756">
        <v>0</v>
      </c>
      <c r="W52" s="756">
        <v>0</v>
      </c>
      <c r="X52" s="646">
        <f t="shared" si="25"/>
        <v>0</v>
      </c>
      <c r="Y52" s="594"/>
      <c r="Z52" s="705">
        <f t="shared" si="8"/>
        <v>36</v>
      </c>
      <c r="AA52" s="756">
        <f t="shared" si="9"/>
        <v>0</v>
      </c>
      <c r="AB52" s="756">
        <f t="shared" si="0"/>
        <v>0</v>
      </c>
      <c r="AC52" s="756">
        <f t="shared" si="0"/>
        <v>0</v>
      </c>
      <c r="AD52" s="756">
        <f t="shared" si="0"/>
        <v>0</v>
      </c>
      <c r="AE52" s="756">
        <f t="shared" si="0"/>
        <v>0</v>
      </c>
      <c r="AF52" s="756">
        <f t="shared" si="0"/>
        <v>0</v>
      </c>
      <c r="AG52" s="756">
        <f t="shared" si="0"/>
        <v>0</v>
      </c>
      <c r="AH52" s="646">
        <f t="shared" si="26"/>
        <v>0</v>
      </c>
      <c r="AI52" s="594"/>
      <c r="AJ52" s="705">
        <f t="shared" si="10"/>
        <v>36</v>
      </c>
      <c r="AK52" s="756">
        <v>0</v>
      </c>
      <c r="AL52" s="756">
        <v>0</v>
      </c>
      <c r="AM52" s="756">
        <v>0</v>
      </c>
      <c r="AN52" s="756">
        <v>0</v>
      </c>
      <c r="AO52" s="756">
        <v>0</v>
      </c>
      <c r="AP52" s="756">
        <v>0</v>
      </c>
      <c r="AQ52" s="756">
        <v>0</v>
      </c>
      <c r="AR52" s="646">
        <f t="shared" si="27"/>
        <v>0</v>
      </c>
      <c r="AS52" s="594"/>
      <c r="AT52" s="705">
        <f t="shared" si="11"/>
        <v>36</v>
      </c>
      <c r="AU52" s="756">
        <v>0</v>
      </c>
      <c r="AV52" s="756">
        <v>0</v>
      </c>
      <c r="AW52" s="756">
        <v>0</v>
      </c>
      <c r="AX52" s="756">
        <v>0</v>
      </c>
      <c r="AY52" s="756">
        <v>0</v>
      </c>
      <c r="AZ52" s="767">
        <f t="shared" si="12"/>
        <v>0</v>
      </c>
      <c r="BA52" s="756">
        <v>0</v>
      </c>
      <c r="BB52" s="756">
        <v>0</v>
      </c>
      <c r="BC52" s="756">
        <v>0</v>
      </c>
      <c r="BD52" s="756">
        <v>0</v>
      </c>
      <c r="BE52" s="767">
        <f t="shared" si="13"/>
        <v>0</v>
      </c>
      <c r="BF52" s="646">
        <f t="shared" si="14"/>
        <v>0</v>
      </c>
      <c r="BG52" s="594"/>
      <c r="BH52" s="705">
        <f t="shared" si="1"/>
        <v>36</v>
      </c>
      <c r="BI52" s="646">
        <f t="shared" si="15"/>
        <v>0</v>
      </c>
      <c r="BJ52" s="594"/>
      <c r="BK52" s="705">
        <f t="shared" si="16"/>
        <v>36</v>
      </c>
      <c r="BL52" s="756">
        <v>0</v>
      </c>
      <c r="BM52" s="756">
        <v>0</v>
      </c>
      <c r="BN52" s="756">
        <v>0</v>
      </c>
      <c r="BO52" s="756">
        <v>0</v>
      </c>
      <c r="BP52" s="756">
        <v>0</v>
      </c>
      <c r="BQ52" s="756">
        <v>0</v>
      </c>
      <c r="BR52" s="756">
        <v>0</v>
      </c>
      <c r="BS52" s="646">
        <f t="shared" si="28"/>
        <v>0</v>
      </c>
      <c r="BT52" s="594"/>
      <c r="BU52" s="705">
        <f t="shared" si="17"/>
        <v>36</v>
      </c>
      <c r="BV52" s="756">
        <v>0</v>
      </c>
      <c r="BW52" s="756">
        <v>0</v>
      </c>
      <c r="BX52" s="756">
        <v>0</v>
      </c>
      <c r="BY52" s="756">
        <v>0</v>
      </c>
      <c r="BZ52" s="756">
        <v>0</v>
      </c>
      <c r="CA52" s="756">
        <v>0</v>
      </c>
      <c r="CB52" s="756">
        <v>0</v>
      </c>
      <c r="CC52" s="646">
        <f t="shared" si="29"/>
        <v>0</v>
      </c>
      <c r="CD52" s="594"/>
      <c r="CE52" s="705">
        <f t="shared" si="2"/>
        <v>36</v>
      </c>
      <c r="CF52" s="756">
        <f t="shared" si="18"/>
        <v>0</v>
      </c>
      <c r="CG52" s="756">
        <f t="shared" si="3"/>
        <v>0</v>
      </c>
      <c r="CH52" s="756">
        <f t="shared" si="3"/>
        <v>0</v>
      </c>
      <c r="CI52" s="756">
        <f t="shared" si="3"/>
        <v>0</v>
      </c>
      <c r="CJ52" s="756">
        <f t="shared" si="3"/>
        <v>0</v>
      </c>
      <c r="CK52" s="756">
        <f t="shared" si="3"/>
        <v>0</v>
      </c>
      <c r="CL52" s="756">
        <f t="shared" si="3"/>
        <v>0</v>
      </c>
      <c r="CM52" s="646">
        <f t="shared" si="30"/>
        <v>0</v>
      </c>
      <c r="CN52" s="594"/>
      <c r="CO52" s="705">
        <f t="shared" si="4"/>
        <v>36</v>
      </c>
      <c r="CP52" s="756">
        <v>0</v>
      </c>
      <c r="CQ52" s="756">
        <v>0</v>
      </c>
      <c r="CR52" s="756">
        <v>0</v>
      </c>
      <c r="CS52" s="756">
        <v>0</v>
      </c>
      <c r="CT52" s="756">
        <v>0</v>
      </c>
      <c r="CU52" s="756">
        <v>0</v>
      </c>
      <c r="CV52" s="756">
        <v>0</v>
      </c>
      <c r="CW52" s="646">
        <f t="shared" si="31"/>
        <v>0</v>
      </c>
      <c r="CX52" s="685"/>
      <c r="CY52" s="705">
        <f t="shared" si="5"/>
        <v>36</v>
      </c>
      <c r="CZ52" s="756">
        <v>0</v>
      </c>
      <c r="DA52" s="756">
        <v>0</v>
      </c>
      <c r="DB52" s="756">
        <v>0</v>
      </c>
      <c r="DC52" s="756">
        <v>0</v>
      </c>
      <c r="DD52" s="756">
        <v>0</v>
      </c>
      <c r="DE52" s="767">
        <f t="shared" si="19"/>
        <v>0</v>
      </c>
      <c r="DF52" s="756">
        <v>0</v>
      </c>
      <c r="DG52" s="756">
        <v>0</v>
      </c>
      <c r="DH52" s="756">
        <v>0</v>
      </c>
      <c r="DI52" s="756">
        <v>0</v>
      </c>
      <c r="DJ52" s="767">
        <f t="shared" si="20"/>
        <v>0</v>
      </c>
      <c r="DK52" s="715">
        <f t="shared" si="21"/>
        <v>0</v>
      </c>
      <c r="DL52" s="685"/>
      <c r="DM52" s="705">
        <f t="shared" si="6"/>
        <v>36</v>
      </c>
      <c r="DN52" s="715">
        <f t="shared" si="22"/>
        <v>0</v>
      </c>
    </row>
    <row r="53" spans="2:118" x14ac:dyDescent="0.25">
      <c r="B53" s="705">
        <v>37</v>
      </c>
      <c r="C53" s="765">
        <f>(1+_xlfn.XLOOKUP(INT((B53-1)/12)+1,'ZC Curve'!$B$8:$B$107,'ZC Curve'!R$8:R$107,,0))^(1/12)-1</f>
        <v>0</v>
      </c>
      <c r="D53" s="766">
        <f t="shared" si="23"/>
        <v>1</v>
      </c>
      <c r="E53" s="685"/>
      <c r="F53" s="705">
        <v>37</v>
      </c>
      <c r="G53" s="756">
        <v>0</v>
      </c>
      <c r="H53" s="756">
        <v>0</v>
      </c>
      <c r="I53" s="756">
        <v>0</v>
      </c>
      <c r="J53" s="756">
        <v>0</v>
      </c>
      <c r="K53" s="756">
        <v>0</v>
      </c>
      <c r="L53" s="756">
        <v>0</v>
      </c>
      <c r="M53" s="756">
        <v>0</v>
      </c>
      <c r="N53" s="646">
        <f t="shared" si="24"/>
        <v>0</v>
      </c>
      <c r="O53" s="594"/>
      <c r="P53" s="705">
        <f t="shared" si="7"/>
        <v>37</v>
      </c>
      <c r="Q53" s="756">
        <v>0</v>
      </c>
      <c r="R53" s="756">
        <v>0</v>
      </c>
      <c r="S53" s="756">
        <v>0</v>
      </c>
      <c r="T53" s="756">
        <v>0</v>
      </c>
      <c r="U53" s="756">
        <v>0</v>
      </c>
      <c r="V53" s="756">
        <v>0</v>
      </c>
      <c r="W53" s="756">
        <v>0</v>
      </c>
      <c r="X53" s="646">
        <f t="shared" si="25"/>
        <v>0</v>
      </c>
      <c r="Y53" s="594"/>
      <c r="Z53" s="705">
        <f t="shared" si="8"/>
        <v>37</v>
      </c>
      <c r="AA53" s="756">
        <f t="shared" si="9"/>
        <v>0</v>
      </c>
      <c r="AB53" s="756">
        <f t="shared" si="0"/>
        <v>0</v>
      </c>
      <c r="AC53" s="756">
        <f t="shared" si="0"/>
        <v>0</v>
      </c>
      <c r="AD53" s="756">
        <f t="shared" si="0"/>
        <v>0</v>
      </c>
      <c r="AE53" s="756">
        <f t="shared" si="0"/>
        <v>0</v>
      </c>
      <c r="AF53" s="756">
        <f t="shared" si="0"/>
        <v>0</v>
      </c>
      <c r="AG53" s="756">
        <f t="shared" si="0"/>
        <v>0</v>
      </c>
      <c r="AH53" s="646">
        <f t="shared" si="26"/>
        <v>0</v>
      </c>
      <c r="AI53" s="594"/>
      <c r="AJ53" s="705">
        <f t="shared" si="10"/>
        <v>37</v>
      </c>
      <c r="AK53" s="756">
        <v>0</v>
      </c>
      <c r="AL53" s="756">
        <v>0</v>
      </c>
      <c r="AM53" s="756">
        <v>0</v>
      </c>
      <c r="AN53" s="756">
        <v>0</v>
      </c>
      <c r="AO53" s="756">
        <v>0</v>
      </c>
      <c r="AP53" s="756">
        <v>0</v>
      </c>
      <c r="AQ53" s="756">
        <v>0</v>
      </c>
      <c r="AR53" s="646">
        <f t="shared" si="27"/>
        <v>0</v>
      </c>
      <c r="AS53" s="594"/>
      <c r="AT53" s="705">
        <f t="shared" si="11"/>
        <v>37</v>
      </c>
      <c r="AU53" s="756">
        <v>0</v>
      </c>
      <c r="AV53" s="756">
        <v>0</v>
      </c>
      <c r="AW53" s="756">
        <v>0</v>
      </c>
      <c r="AX53" s="756">
        <v>0</v>
      </c>
      <c r="AY53" s="756">
        <v>0</v>
      </c>
      <c r="AZ53" s="767">
        <f t="shared" si="12"/>
        <v>0</v>
      </c>
      <c r="BA53" s="756">
        <v>0</v>
      </c>
      <c r="BB53" s="756">
        <v>0</v>
      </c>
      <c r="BC53" s="756">
        <v>0</v>
      </c>
      <c r="BD53" s="756">
        <v>0</v>
      </c>
      <c r="BE53" s="767">
        <f t="shared" si="13"/>
        <v>0</v>
      </c>
      <c r="BF53" s="646">
        <f t="shared" si="14"/>
        <v>0</v>
      </c>
      <c r="BG53" s="594"/>
      <c r="BH53" s="705">
        <f t="shared" si="1"/>
        <v>37</v>
      </c>
      <c r="BI53" s="646">
        <f t="shared" si="15"/>
        <v>0</v>
      </c>
      <c r="BJ53" s="594"/>
      <c r="BK53" s="705">
        <f t="shared" si="16"/>
        <v>37</v>
      </c>
      <c r="BL53" s="756">
        <v>0</v>
      </c>
      <c r="BM53" s="756">
        <v>0</v>
      </c>
      <c r="BN53" s="756">
        <v>0</v>
      </c>
      <c r="BO53" s="756">
        <v>0</v>
      </c>
      <c r="BP53" s="756">
        <v>0</v>
      </c>
      <c r="BQ53" s="756">
        <v>0</v>
      </c>
      <c r="BR53" s="756">
        <v>0</v>
      </c>
      <c r="BS53" s="646">
        <f t="shared" si="28"/>
        <v>0</v>
      </c>
      <c r="BT53" s="594"/>
      <c r="BU53" s="705">
        <f t="shared" si="17"/>
        <v>37</v>
      </c>
      <c r="BV53" s="756">
        <v>0</v>
      </c>
      <c r="BW53" s="756">
        <v>0</v>
      </c>
      <c r="BX53" s="756">
        <v>0</v>
      </c>
      <c r="BY53" s="756">
        <v>0</v>
      </c>
      <c r="BZ53" s="756">
        <v>0</v>
      </c>
      <c r="CA53" s="756">
        <v>0</v>
      </c>
      <c r="CB53" s="756">
        <v>0</v>
      </c>
      <c r="CC53" s="646">
        <f t="shared" si="29"/>
        <v>0</v>
      </c>
      <c r="CD53" s="594"/>
      <c r="CE53" s="705">
        <f t="shared" si="2"/>
        <v>37</v>
      </c>
      <c r="CF53" s="756">
        <f t="shared" si="18"/>
        <v>0</v>
      </c>
      <c r="CG53" s="756">
        <f t="shared" si="3"/>
        <v>0</v>
      </c>
      <c r="CH53" s="756">
        <f t="shared" si="3"/>
        <v>0</v>
      </c>
      <c r="CI53" s="756">
        <f t="shared" si="3"/>
        <v>0</v>
      </c>
      <c r="CJ53" s="756">
        <f t="shared" si="3"/>
        <v>0</v>
      </c>
      <c r="CK53" s="756">
        <f t="shared" si="3"/>
        <v>0</v>
      </c>
      <c r="CL53" s="756">
        <f t="shared" si="3"/>
        <v>0</v>
      </c>
      <c r="CM53" s="646">
        <f t="shared" si="30"/>
        <v>0</v>
      </c>
      <c r="CN53" s="594"/>
      <c r="CO53" s="705">
        <f t="shared" si="4"/>
        <v>37</v>
      </c>
      <c r="CP53" s="756">
        <v>0</v>
      </c>
      <c r="CQ53" s="756">
        <v>0</v>
      </c>
      <c r="CR53" s="756">
        <v>0</v>
      </c>
      <c r="CS53" s="756">
        <v>0</v>
      </c>
      <c r="CT53" s="756">
        <v>0</v>
      </c>
      <c r="CU53" s="756">
        <v>0</v>
      </c>
      <c r="CV53" s="756">
        <v>0</v>
      </c>
      <c r="CW53" s="646">
        <f t="shared" si="31"/>
        <v>0</v>
      </c>
      <c r="CX53" s="685"/>
      <c r="CY53" s="705">
        <f t="shared" si="5"/>
        <v>37</v>
      </c>
      <c r="CZ53" s="756">
        <v>0</v>
      </c>
      <c r="DA53" s="756">
        <v>0</v>
      </c>
      <c r="DB53" s="756">
        <v>0</v>
      </c>
      <c r="DC53" s="756">
        <v>0</v>
      </c>
      <c r="DD53" s="756">
        <v>0</v>
      </c>
      <c r="DE53" s="767">
        <f t="shared" si="19"/>
        <v>0</v>
      </c>
      <c r="DF53" s="756">
        <v>0</v>
      </c>
      <c r="DG53" s="756">
        <v>0</v>
      </c>
      <c r="DH53" s="756">
        <v>0</v>
      </c>
      <c r="DI53" s="756">
        <v>0</v>
      </c>
      <c r="DJ53" s="767">
        <f t="shared" si="20"/>
        <v>0</v>
      </c>
      <c r="DK53" s="715">
        <f t="shared" si="21"/>
        <v>0</v>
      </c>
      <c r="DL53" s="685"/>
      <c r="DM53" s="705">
        <f t="shared" si="6"/>
        <v>37</v>
      </c>
      <c r="DN53" s="715">
        <f t="shared" si="22"/>
        <v>0</v>
      </c>
    </row>
    <row r="54" spans="2:118" x14ac:dyDescent="0.25">
      <c r="B54" s="705">
        <v>38</v>
      </c>
      <c r="C54" s="765">
        <f>(1+_xlfn.XLOOKUP(INT((B54-1)/12)+1,'ZC Curve'!$B$8:$B$107,'ZC Curve'!R$8:R$107,,0))^(1/12)-1</f>
        <v>0</v>
      </c>
      <c r="D54" s="766">
        <f t="shared" si="23"/>
        <v>1</v>
      </c>
      <c r="E54" s="685"/>
      <c r="F54" s="705">
        <v>38</v>
      </c>
      <c r="G54" s="756">
        <v>0</v>
      </c>
      <c r="H54" s="756">
        <v>0</v>
      </c>
      <c r="I54" s="756">
        <v>0</v>
      </c>
      <c r="J54" s="756">
        <v>0</v>
      </c>
      <c r="K54" s="756">
        <v>0</v>
      </c>
      <c r="L54" s="756">
        <v>0</v>
      </c>
      <c r="M54" s="756">
        <v>0</v>
      </c>
      <c r="N54" s="646">
        <f t="shared" si="24"/>
        <v>0</v>
      </c>
      <c r="O54" s="594"/>
      <c r="P54" s="705">
        <f t="shared" si="7"/>
        <v>38</v>
      </c>
      <c r="Q54" s="756">
        <v>0</v>
      </c>
      <c r="R54" s="756">
        <v>0</v>
      </c>
      <c r="S54" s="756">
        <v>0</v>
      </c>
      <c r="T54" s="756">
        <v>0</v>
      </c>
      <c r="U54" s="756">
        <v>0</v>
      </c>
      <c r="V54" s="756">
        <v>0</v>
      </c>
      <c r="W54" s="756">
        <v>0</v>
      </c>
      <c r="X54" s="646">
        <f t="shared" si="25"/>
        <v>0</v>
      </c>
      <c r="Y54" s="594"/>
      <c r="Z54" s="705">
        <f t="shared" si="8"/>
        <v>38</v>
      </c>
      <c r="AA54" s="756">
        <f t="shared" si="9"/>
        <v>0</v>
      </c>
      <c r="AB54" s="756">
        <f t="shared" si="0"/>
        <v>0</v>
      </c>
      <c r="AC54" s="756">
        <f t="shared" si="0"/>
        <v>0</v>
      </c>
      <c r="AD54" s="756">
        <f t="shared" si="0"/>
        <v>0</v>
      </c>
      <c r="AE54" s="756">
        <f t="shared" si="0"/>
        <v>0</v>
      </c>
      <c r="AF54" s="756">
        <f t="shared" si="0"/>
        <v>0</v>
      </c>
      <c r="AG54" s="756">
        <f t="shared" si="0"/>
        <v>0</v>
      </c>
      <c r="AH54" s="646">
        <f t="shared" si="26"/>
        <v>0</v>
      </c>
      <c r="AI54" s="594"/>
      <c r="AJ54" s="705">
        <f t="shared" si="10"/>
        <v>38</v>
      </c>
      <c r="AK54" s="756">
        <v>0</v>
      </c>
      <c r="AL54" s="756">
        <v>0</v>
      </c>
      <c r="AM54" s="756">
        <v>0</v>
      </c>
      <c r="AN54" s="756">
        <v>0</v>
      </c>
      <c r="AO54" s="756">
        <v>0</v>
      </c>
      <c r="AP54" s="756">
        <v>0</v>
      </c>
      <c r="AQ54" s="756">
        <v>0</v>
      </c>
      <c r="AR54" s="646">
        <f t="shared" si="27"/>
        <v>0</v>
      </c>
      <c r="AS54" s="594"/>
      <c r="AT54" s="705">
        <f t="shared" si="11"/>
        <v>38</v>
      </c>
      <c r="AU54" s="756">
        <v>0</v>
      </c>
      <c r="AV54" s="756">
        <v>0</v>
      </c>
      <c r="AW54" s="756">
        <v>0</v>
      </c>
      <c r="AX54" s="756">
        <v>0</v>
      </c>
      <c r="AY54" s="756">
        <v>0</v>
      </c>
      <c r="AZ54" s="767">
        <f t="shared" si="12"/>
        <v>0</v>
      </c>
      <c r="BA54" s="756">
        <v>0</v>
      </c>
      <c r="BB54" s="756">
        <v>0</v>
      </c>
      <c r="BC54" s="756">
        <v>0</v>
      </c>
      <c r="BD54" s="756">
        <v>0</v>
      </c>
      <c r="BE54" s="767">
        <f t="shared" si="13"/>
        <v>0</v>
      </c>
      <c r="BF54" s="646">
        <f t="shared" si="14"/>
        <v>0</v>
      </c>
      <c r="BG54" s="594"/>
      <c r="BH54" s="705">
        <f t="shared" si="1"/>
        <v>38</v>
      </c>
      <c r="BI54" s="646">
        <f t="shared" si="15"/>
        <v>0</v>
      </c>
      <c r="BJ54" s="594"/>
      <c r="BK54" s="705">
        <f t="shared" si="16"/>
        <v>38</v>
      </c>
      <c r="BL54" s="756">
        <v>0</v>
      </c>
      <c r="BM54" s="756">
        <v>0</v>
      </c>
      <c r="BN54" s="756">
        <v>0</v>
      </c>
      <c r="BO54" s="756">
        <v>0</v>
      </c>
      <c r="BP54" s="756">
        <v>0</v>
      </c>
      <c r="BQ54" s="756">
        <v>0</v>
      </c>
      <c r="BR54" s="756">
        <v>0</v>
      </c>
      <c r="BS54" s="646">
        <f t="shared" si="28"/>
        <v>0</v>
      </c>
      <c r="BT54" s="594"/>
      <c r="BU54" s="705">
        <f t="shared" si="17"/>
        <v>38</v>
      </c>
      <c r="BV54" s="756">
        <v>0</v>
      </c>
      <c r="BW54" s="756">
        <v>0</v>
      </c>
      <c r="BX54" s="756">
        <v>0</v>
      </c>
      <c r="BY54" s="756">
        <v>0</v>
      </c>
      <c r="BZ54" s="756">
        <v>0</v>
      </c>
      <c r="CA54" s="756">
        <v>0</v>
      </c>
      <c r="CB54" s="756">
        <v>0</v>
      </c>
      <c r="CC54" s="646">
        <f t="shared" si="29"/>
        <v>0</v>
      </c>
      <c r="CD54" s="594"/>
      <c r="CE54" s="705">
        <f t="shared" si="2"/>
        <v>38</v>
      </c>
      <c r="CF54" s="756">
        <f t="shared" si="18"/>
        <v>0</v>
      </c>
      <c r="CG54" s="756">
        <f t="shared" si="3"/>
        <v>0</v>
      </c>
      <c r="CH54" s="756">
        <f t="shared" si="3"/>
        <v>0</v>
      </c>
      <c r="CI54" s="756">
        <f t="shared" si="3"/>
        <v>0</v>
      </c>
      <c r="CJ54" s="756">
        <f t="shared" si="3"/>
        <v>0</v>
      </c>
      <c r="CK54" s="756">
        <f t="shared" si="3"/>
        <v>0</v>
      </c>
      <c r="CL54" s="756">
        <f t="shared" si="3"/>
        <v>0</v>
      </c>
      <c r="CM54" s="646">
        <f t="shared" si="30"/>
        <v>0</v>
      </c>
      <c r="CN54" s="594"/>
      <c r="CO54" s="705">
        <f t="shared" si="4"/>
        <v>38</v>
      </c>
      <c r="CP54" s="756">
        <v>0</v>
      </c>
      <c r="CQ54" s="756">
        <v>0</v>
      </c>
      <c r="CR54" s="756">
        <v>0</v>
      </c>
      <c r="CS54" s="756">
        <v>0</v>
      </c>
      <c r="CT54" s="756">
        <v>0</v>
      </c>
      <c r="CU54" s="756">
        <v>0</v>
      </c>
      <c r="CV54" s="756">
        <v>0</v>
      </c>
      <c r="CW54" s="646">
        <f t="shared" si="31"/>
        <v>0</v>
      </c>
      <c r="CX54" s="685"/>
      <c r="CY54" s="705">
        <f t="shared" si="5"/>
        <v>38</v>
      </c>
      <c r="CZ54" s="756">
        <v>0</v>
      </c>
      <c r="DA54" s="756">
        <v>0</v>
      </c>
      <c r="DB54" s="756">
        <v>0</v>
      </c>
      <c r="DC54" s="756">
        <v>0</v>
      </c>
      <c r="DD54" s="756">
        <v>0</v>
      </c>
      <c r="DE54" s="767">
        <f t="shared" si="19"/>
        <v>0</v>
      </c>
      <c r="DF54" s="756">
        <v>0</v>
      </c>
      <c r="DG54" s="756">
        <v>0</v>
      </c>
      <c r="DH54" s="756">
        <v>0</v>
      </c>
      <c r="DI54" s="756">
        <v>0</v>
      </c>
      <c r="DJ54" s="767">
        <f t="shared" si="20"/>
        <v>0</v>
      </c>
      <c r="DK54" s="715">
        <f t="shared" si="21"/>
        <v>0</v>
      </c>
      <c r="DL54" s="685"/>
      <c r="DM54" s="705">
        <f t="shared" si="6"/>
        <v>38</v>
      </c>
      <c r="DN54" s="715">
        <f t="shared" si="22"/>
        <v>0</v>
      </c>
    </row>
    <row r="55" spans="2:118" x14ac:dyDescent="0.25">
      <c r="B55" s="705">
        <v>39</v>
      </c>
      <c r="C55" s="765">
        <f>(1+_xlfn.XLOOKUP(INT((B55-1)/12)+1,'ZC Curve'!$B$8:$B$107,'ZC Curve'!R$8:R$107,,0))^(1/12)-1</f>
        <v>0</v>
      </c>
      <c r="D55" s="766">
        <f t="shared" si="23"/>
        <v>1</v>
      </c>
      <c r="E55" s="685"/>
      <c r="F55" s="705">
        <v>39</v>
      </c>
      <c r="G55" s="756">
        <v>0</v>
      </c>
      <c r="H55" s="756">
        <v>0</v>
      </c>
      <c r="I55" s="756">
        <v>0</v>
      </c>
      <c r="J55" s="756">
        <v>0</v>
      </c>
      <c r="K55" s="756">
        <v>0</v>
      </c>
      <c r="L55" s="756">
        <v>0</v>
      </c>
      <c r="M55" s="756">
        <v>0</v>
      </c>
      <c r="N55" s="646">
        <f t="shared" si="24"/>
        <v>0</v>
      </c>
      <c r="O55" s="594"/>
      <c r="P55" s="705">
        <f t="shared" si="7"/>
        <v>39</v>
      </c>
      <c r="Q55" s="756">
        <v>0</v>
      </c>
      <c r="R55" s="756">
        <v>0</v>
      </c>
      <c r="S55" s="756">
        <v>0</v>
      </c>
      <c r="T55" s="756">
        <v>0</v>
      </c>
      <c r="U55" s="756">
        <v>0</v>
      </c>
      <c r="V55" s="756">
        <v>0</v>
      </c>
      <c r="W55" s="756">
        <v>0</v>
      </c>
      <c r="X55" s="646">
        <f t="shared" si="25"/>
        <v>0</v>
      </c>
      <c r="Y55" s="594"/>
      <c r="Z55" s="705">
        <f t="shared" si="8"/>
        <v>39</v>
      </c>
      <c r="AA55" s="756">
        <f t="shared" si="9"/>
        <v>0</v>
      </c>
      <c r="AB55" s="756">
        <f t="shared" si="0"/>
        <v>0</v>
      </c>
      <c r="AC55" s="756">
        <f t="shared" si="0"/>
        <v>0</v>
      </c>
      <c r="AD55" s="756">
        <f t="shared" si="0"/>
        <v>0</v>
      </c>
      <c r="AE55" s="756">
        <f t="shared" si="0"/>
        <v>0</v>
      </c>
      <c r="AF55" s="756">
        <f t="shared" si="0"/>
        <v>0</v>
      </c>
      <c r="AG55" s="756">
        <f t="shared" si="0"/>
        <v>0</v>
      </c>
      <c r="AH55" s="646">
        <f t="shared" si="26"/>
        <v>0</v>
      </c>
      <c r="AI55" s="594"/>
      <c r="AJ55" s="705">
        <f t="shared" si="10"/>
        <v>39</v>
      </c>
      <c r="AK55" s="756">
        <v>0</v>
      </c>
      <c r="AL55" s="756">
        <v>0</v>
      </c>
      <c r="AM55" s="756">
        <v>0</v>
      </c>
      <c r="AN55" s="756">
        <v>0</v>
      </c>
      <c r="AO55" s="756">
        <v>0</v>
      </c>
      <c r="AP55" s="756">
        <v>0</v>
      </c>
      <c r="AQ55" s="756">
        <v>0</v>
      </c>
      <c r="AR55" s="646">
        <f t="shared" si="27"/>
        <v>0</v>
      </c>
      <c r="AS55" s="594"/>
      <c r="AT55" s="705">
        <f t="shared" si="11"/>
        <v>39</v>
      </c>
      <c r="AU55" s="756">
        <v>0</v>
      </c>
      <c r="AV55" s="756">
        <v>0</v>
      </c>
      <c r="AW55" s="756">
        <v>0</v>
      </c>
      <c r="AX55" s="756">
        <v>0</v>
      </c>
      <c r="AY55" s="756">
        <v>0</v>
      </c>
      <c r="AZ55" s="767">
        <f t="shared" si="12"/>
        <v>0</v>
      </c>
      <c r="BA55" s="756">
        <v>0</v>
      </c>
      <c r="BB55" s="756">
        <v>0</v>
      </c>
      <c r="BC55" s="756">
        <v>0</v>
      </c>
      <c r="BD55" s="756">
        <v>0</v>
      </c>
      <c r="BE55" s="767">
        <f t="shared" si="13"/>
        <v>0</v>
      </c>
      <c r="BF55" s="646">
        <f t="shared" si="14"/>
        <v>0</v>
      </c>
      <c r="BG55" s="594"/>
      <c r="BH55" s="705">
        <f t="shared" si="1"/>
        <v>39</v>
      </c>
      <c r="BI55" s="646">
        <f t="shared" si="15"/>
        <v>0</v>
      </c>
      <c r="BJ55" s="594"/>
      <c r="BK55" s="705">
        <f t="shared" si="16"/>
        <v>39</v>
      </c>
      <c r="BL55" s="756">
        <v>0</v>
      </c>
      <c r="BM55" s="756">
        <v>0</v>
      </c>
      <c r="BN55" s="756">
        <v>0</v>
      </c>
      <c r="BO55" s="756">
        <v>0</v>
      </c>
      <c r="BP55" s="756">
        <v>0</v>
      </c>
      <c r="BQ55" s="756">
        <v>0</v>
      </c>
      <c r="BR55" s="756">
        <v>0</v>
      </c>
      <c r="BS55" s="646">
        <f t="shared" si="28"/>
        <v>0</v>
      </c>
      <c r="BT55" s="594"/>
      <c r="BU55" s="705">
        <f t="shared" si="17"/>
        <v>39</v>
      </c>
      <c r="BV55" s="756">
        <v>0</v>
      </c>
      <c r="BW55" s="756">
        <v>0</v>
      </c>
      <c r="BX55" s="756">
        <v>0</v>
      </c>
      <c r="BY55" s="756">
        <v>0</v>
      </c>
      <c r="BZ55" s="756">
        <v>0</v>
      </c>
      <c r="CA55" s="756">
        <v>0</v>
      </c>
      <c r="CB55" s="756">
        <v>0</v>
      </c>
      <c r="CC55" s="646">
        <f t="shared" si="29"/>
        <v>0</v>
      </c>
      <c r="CD55" s="594"/>
      <c r="CE55" s="705">
        <f t="shared" si="2"/>
        <v>39</v>
      </c>
      <c r="CF55" s="756">
        <f t="shared" si="18"/>
        <v>0</v>
      </c>
      <c r="CG55" s="756">
        <f t="shared" si="3"/>
        <v>0</v>
      </c>
      <c r="CH55" s="756">
        <f t="shared" si="3"/>
        <v>0</v>
      </c>
      <c r="CI55" s="756">
        <f t="shared" si="3"/>
        <v>0</v>
      </c>
      <c r="CJ55" s="756">
        <f t="shared" si="3"/>
        <v>0</v>
      </c>
      <c r="CK55" s="756">
        <f t="shared" si="3"/>
        <v>0</v>
      </c>
      <c r="CL55" s="756">
        <f t="shared" si="3"/>
        <v>0</v>
      </c>
      <c r="CM55" s="646">
        <f t="shared" si="30"/>
        <v>0</v>
      </c>
      <c r="CN55" s="594"/>
      <c r="CO55" s="705">
        <f t="shared" si="4"/>
        <v>39</v>
      </c>
      <c r="CP55" s="756">
        <v>0</v>
      </c>
      <c r="CQ55" s="756">
        <v>0</v>
      </c>
      <c r="CR55" s="756">
        <v>0</v>
      </c>
      <c r="CS55" s="756">
        <v>0</v>
      </c>
      <c r="CT55" s="756">
        <v>0</v>
      </c>
      <c r="CU55" s="756">
        <v>0</v>
      </c>
      <c r="CV55" s="756">
        <v>0</v>
      </c>
      <c r="CW55" s="646">
        <f t="shared" si="31"/>
        <v>0</v>
      </c>
      <c r="CX55" s="685"/>
      <c r="CY55" s="705">
        <f t="shared" si="5"/>
        <v>39</v>
      </c>
      <c r="CZ55" s="756">
        <v>0</v>
      </c>
      <c r="DA55" s="756">
        <v>0</v>
      </c>
      <c r="DB55" s="756">
        <v>0</v>
      </c>
      <c r="DC55" s="756">
        <v>0</v>
      </c>
      <c r="DD55" s="756">
        <v>0</v>
      </c>
      <c r="DE55" s="767">
        <f t="shared" si="19"/>
        <v>0</v>
      </c>
      <c r="DF55" s="756">
        <v>0</v>
      </c>
      <c r="DG55" s="756">
        <v>0</v>
      </c>
      <c r="DH55" s="756">
        <v>0</v>
      </c>
      <c r="DI55" s="756">
        <v>0</v>
      </c>
      <c r="DJ55" s="767">
        <f t="shared" si="20"/>
        <v>0</v>
      </c>
      <c r="DK55" s="715">
        <f t="shared" si="21"/>
        <v>0</v>
      </c>
      <c r="DL55" s="685"/>
      <c r="DM55" s="705">
        <f t="shared" si="6"/>
        <v>39</v>
      </c>
      <c r="DN55" s="715">
        <f t="shared" si="22"/>
        <v>0</v>
      </c>
    </row>
    <row r="56" spans="2:118" x14ac:dyDescent="0.25">
      <c r="B56" s="705">
        <v>40</v>
      </c>
      <c r="C56" s="765">
        <f>(1+_xlfn.XLOOKUP(INT((B56-1)/12)+1,'ZC Curve'!$B$8:$B$107,'ZC Curve'!R$8:R$107,,0))^(1/12)-1</f>
        <v>0</v>
      </c>
      <c r="D56" s="766">
        <f t="shared" si="23"/>
        <v>1</v>
      </c>
      <c r="E56" s="685"/>
      <c r="F56" s="705">
        <v>40</v>
      </c>
      <c r="G56" s="756">
        <v>0</v>
      </c>
      <c r="H56" s="756">
        <v>0</v>
      </c>
      <c r="I56" s="756">
        <v>0</v>
      </c>
      <c r="J56" s="756">
        <v>0</v>
      </c>
      <c r="K56" s="756">
        <v>0</v>
      </c>
      <c r="L56" s="756">
        <v>0</v>
      </c>
      <c r="M56" s="756">
        <v>0</v>
      </c>
      <c r="N56" s="646">
        <f t="shared" si="24"/>
        <v>0</v>
      </c>
      <c r="O56" s="594"/>
      <c r="P56" s="705">
        <f t="shared" si="7"/>
        <v>40</v>
      </c>
      <c r="Q56" s="756">
        <v>0</v>
      </c>
      <c r="R56" s="756">
        <v>0</v>
      </c>
      <c r="S56" s="756">
        <v>0</v>
      </c>
      <c r="T56" s="756">
        <v>0</v>
      </c>
      <c r="U56" s="756">
        <v>0</v>
      </c>
      <c r="V56" s="756">
        <v>0</v>
      </c>
      <c r="W56" s="756">
        <v>0</v>
      </c>
      <c r="X56" s="646">
        <f t="shared" si="25"/>
        <v>0</v>
      </c>
      <c r="Y56" s="594"/>
      <c r="Z56" s="705">
        <f t="shared" si="8"/>
        <v>40</v>
      </c>
      <c r="AA56" s="756">
        <f t="shared" si="9"/>
        <v>0</v>
      </c>
      <c r="AB56" s="756">
        <f t="shared" si="0"/>
        <v>0</v>
      </c>
      <c r="AC56" s="756">
        <f t="shared" si="0"/>
        <v>0</v>
      </c>
      <c r="AD56" s="756">
        <f t="shared" si="0"/>
        <v>0</v>
      </c>
      <c r="AE56" s="756">
        <f t="shared" si="0"/>
        <v>0</v>
      </c>
      <c r="AF56" s="756">
        <f t="shared" si="0"/>
        <v>0</v>
      </c>
      <c r="AG56" s="756">
        <f t="shared" si="0"/>
        <v>0</v>
      </c>
      <c r="AH56" s="646">
        <f t="shared" si="26"/>
        <v>0</v>
      </c>
      <c r="AI56" s="594"/>
      <c r="AJ56" s="705">
        <f t="shared" si="10"/>
        <v>40</v>
      </c>
      <c r="AK56" s="756">
        <v>0</v>
      </c>
      <c r="AL56" s="756">
        <v>0</v>
      </c>
      <c r="AM56" s="756">
        <v>0</v>
      </c>
      <c r="AN56" s="756">
        <v>0</v>
      </c>
      <c r="AO56" s="756">
        <v>0</v>
      </c>
      <c r="AP56" s="756">
        <v>0</v>
      </c>
      <c r="AQ56" s="756">
        <v>0</v>
      </c>
      <c r="AR56" s="646">
        <f t="shared" si="27"/>
        <v>0</v>
      </c>
      <c r="AS56" s="594"/>
      <c r="AT56" s="705">
        <f t="shared" si="11"/>
        <v>40</v>
      </c>
      <c r="AU56" s="756">
        <v>0</v>
      </c>
      <c r="AV56" s="756">
        <v>0</v>
      </c>
      <c r="AW56" s="756">
        <v>0</v>
      </c>
      <c r="AX56" s="756">
        <v>0</v>
      </c>
      <c r="AY56" s="756">
        <v>0</v>
      </c>
      <c r="AZ56" s="767">
        <f t="shared" si="12"/>
        <v>0</v>
      </c>
      <c r="BA56" s="756">
        <v>0</v>
      </c>
      <c r="BB56" s="756">
        <v>0</v>
      </c>
      <c r="BC56" s="756">
        <v>0</v>
      </c>
      <c r="BD56" s="756">
        <v>0</v>
      </c>
      <c r="BE56" s="767">
        <f t="shared" si="13"/>
        <v>0</v>
      </c>
      <c r="BF56" s="646">
        <f t="shared" si="14"/>
        <v>0</v>
      </c>
      <c r="BG56" s="594"/>
      <c r="BH56" s="705">
        <f t="shared" si="1"/>
        <v>40</v>
      </c>
      <c r="BI56" s="646">
        <f t="shared" si="15"/>
        <v>0</v>
      </c>
      <c r="BJ56" s="594"/>
      <c r="BK56" s="705">
        <f t="shared" si="16"/>
        <v>40</v>
      </c>
      <c r="BL56" s="756">
        <v>0</v>
      </c>
      <c r="BM56" s="756">
        <v>0</v>
      </c>
      <c r="BN56" s="756">
        <v>0</v>
      </c>
      <c r="BO56" s="756">
        <v>0</v>
      </c>
      <c r="BP56" s="756">
        <v>0</v>
      </c>
      <c r="BQ56" s="756">
        <v>0</v>
      </c>
      <c r="BR56" s="756">
        <v>0</v>
      </c>
      <c r="BS56" s="646">
        <f t="shared" si="28"/>
        <v>0</v>
      </c>
      <c r="BT56" s="594"/>
      <c r="BU56" s="705">
        <f t="shared" si="17"/>
        <v>40</v>
      </c>
      <c r="BV56" s="756">
        <v>0</v>
      </c>
      <c r="BW56" s="756">
        <v>0</v>
      </c>
      <c r="BX56" s="756">
        <v>0</v>
      </c>
      <c r="BY56" s="756">
        <v>0</v>
      </c>
      <c r="BZ56" s="756">
        <v>0</v>
      </c>
      <c r="CA56" s="756">
        <v>0</v>
      </c>
      <c r="CB56" s="756">
        <v>0</v>
      </c>
      <c r="CC56" s="646">
        <f t="shared" si="29"/>
        <v>0</v>
      </c>
      <c r="CD56" s="594"/>
      <c r="CE56" s="705">
        <f t="shared" si="2"/>
        <v>40</v>
      </c>
      <c r="CF56" s="756">
        <f t="shared" si="18"/>
        <v>0</v>
      </c>
      <c r="CG56" s="756">
        <f t="shared" si="3"/>
        <v>0</v>
      </c>
      <c r="CH56" s="756">
        <f t="shared" si="3"/>
        <v>0</v>
      </c>
      <c r="CI56" s="756">
        <f t="shared" si="3"/>
        <v>0</v>
      </c>
      <c r="CJ56" s="756">
        <f t="shared" si="3"/>
        <v>0</v>
      </c>
      <c r="CK56" s="756">
        <f t="shared" si="3"/>
        <v>0</v>
      </c>
      <c r="CL56" s="756">
        <f t="shared" si="3"/>
        <v>0</v>
      </c>
      <c r="CM56" s="646">
        <f t="shared" si="30"/>
        <v>0</v>
      </c>
      <c r="CN56" s="594"/>
      <c r="CO56" s="705">
        <f t="shared" si="4"/>
        <v>40</v>
      </c>
      <c r="CP56" s="756">
        <v>0</v>
      </c>
      <c r="CQ56" s="756">
        <v>0</v>
      </c>
      <c r="CR56" s="756">
        <v>0</v>
      </c>
      <c r="CS56" s="756">
        <v>0</v>
      </c>
      <c r="CT56" s="756">
        <v>0</v>
      </c>
      <c r="CU56" s="756">
        <v>0</v>
      </c>
      <c r="CV56" s="756">
        <v>0</v>
      </c>
      <c r="CW56" s="646">
        <f t="shared" si="31"/>
        <v>0</v>
      </c>
      <c r="CX56" s="685"/>
      <c r="CY56" s="705">
        <f t="shared" si="5"/>
        <v>40</v>
      </c>
      <c r="CZ56" s="756">
        <v>0</v>
      </c>
      <c r="DA56" s="756">
        <v>0</v>
      </c>
      <c r="DB56" s="756">
        <v>0</v>
      </c>
      <c r="DC56" s="756">
        <v>0</v>
      </c>
      <c r="DD56" s="756">
        <v>0</v>
      </c>
      <c r="DE56" s="767">
        <f t="shared" si="19"/>
        <v>0</v>
      </c>
      <c r="DF56" s="756">
        <v>0</v>
      </c>
      <c r="DG56" s="756">
        <v>0</v>
      </c>
      <c r="DH56" s="756">
        <v>0</v>
      </c>
      <c r="DI56" s="756">
        <v>0</v>
      </c>
      <c r="DJ56" s="767">
        <f t="shared" si="20"/>
        <v>0</v>
      </c>
      <c r="DK56" s="715">
        <f t="shared" si="21"/>
        <v>0</v>
      </c>
      <c r="DL56" s="685"/>
      <c r="DM56" s="705">
        <f t="shared" si="6"/>
        <v>40</v>
      </c>
      <c r="DN56" s="715">
        <f t="shared" si="22"/>
        <v>0</v>
      </c>
    </row>
    <row r="57" spans="2:118" x14ac:dyDescent="0.25">
      <c r="B57" s="705">
        <v>41</v>
      </c>
      <c r="C57" s="765">
        <f>(1+_xlfn.XLOOKUP(INT((B57-1)/12)+1,'ZC Curve'!$B$8:$B$107,'ZC Curve'!R$8:R$107,,0))^(1/12)-1</f>
        <v>0</v>
      </c>
      <c r="D57" s="766">
        <f t="shared" si="23"/>
        <v>1</v>
      </c>
      <c r="E57" s="685"/>
      <c r="F57" s="705">
        <v>41</v>
      </c>
      <c r="G57" s="756">
        <v>0</v>
      </c>
      <c r="H57" s="756">
        <v>0</v>
      </c>
      <c r="I57" s="756">
        <v>0</v>
      </c>
      <c r="J57" s="756">
        <v>0</v>
      </c>
      <c r="K57" s="756">
        <v>0</v>
      </c>
      <c r="L57" s="756">
        <v>0</v>
      </c>
      <c r="M57" s="756">
        <v>0</v>
      </c>
      <c r="N57" s="646">
        <f t="shared" si="24"/>
        <v>0</v>
      </c>
      <c r="O57" s="594"/>
      <c r="P57" s="705">
        <f t="shared" si="7"/>
        <v>41</v>
      </c>
      <c r="Q57" s="756">
        <v>0</v>
      </c>
      <c r="R57" s="756">
        <v>0</v>
      </c>
      <c r="S57" s="756">
        <v>0</v>
      </c>
      <c r="T57" s="756">
        <v>0</v>
      </c>
      <c r="U57" s="756">
        <v>0</v>
      </c>
      <c r="V57" s="756">
        <v>0</v>
      </c>
      <c r="W57" s="756">
        <v>0</v>
      </c>
      <c r="X57" s="646">
        <f t="shared" si="25"/>
        <v>0</v>
      </c>
      <c r="Y57" s="594"/>
      <c r="Z57" s="705">
        <f t="shared" si="8"/>
        <v>41</v>
      </c>
      <c r="AA57" s="756">
        <f t="shared" si="9"/>
        <v>0</v>
      </c>
      <c r="AB57" s="756">
        <f t="shared" si="0"/>
        <v>0</v>
      </c>
      <c r="AC57" s="756">
        <f t="shared" si="0"/>
        <v>0</v>
      </c>
      <c r="AD57" s="756">
        <f t="shared" si="0"/>
        <v>0</v>
      </c>
      <c r="AE57" s="756">
        <f t="shared" si="0"/>
        <v>0</v>
      </c>
      <c r="AF57" s="756">
        <f t="shared" si="0"/>
        <v>0</v>
      </c>
      <c r="AG57" s="756">
        <f t="shared" si="0"/>
        <v>0</v>
      </c>
      <c r="AH57" s="646">
        <f t="shared" si="26"/>
        <v>0</v>
      </c>
      <c r="AI57" s="594"/>
      <c r="AJ57" s="705">
        <f t="shared" si="10"/>
        <v>41</v>
      </c>
      <c r="AK57" s="756">
        <v>0</v>
      </c>
      <c r="AL57" s="756">
        <v>0</v>
      </c>
      <c r="AM57" s="756">
        <v>0</v>
      </c>
      <c r="AN57" s="756">
        <v>0</v>
      </c>
      <c r="AO57" s="756">
        <v>0</v>
      </c>
      <c r="AP57" s="756">
        <v>0</v>
      </c>
      <c r="AQ57" s="756">
        <v>0</v>
      </c>
      <c r="AR57" s="646">
        <f t="shared" si="27"/>
        <v>0</v>
      </c>
      <c r="AS57" s="594"/>
      <c r="AT57" s="705">
        <f t="shared" si="11"/>
        <v>41</v>
      </c>
      <c r="AU57" s="756">
        <v>0</v>
      </c>
      <c r="AV57" s="756">
        <v>0</v>
      </c>
      <c r="AW57" s="756">
        <v>0</v>
      </c>
      <c r="AX57" s="756">
        <v>0</v>
      </c>
      <c r="AY57" s="756">
        <v>0</v>
      </c>
      <c r="AZ57" s="767">
        <f t="shared" si="12"/>
        <v>0</v>
      </c>
      <c r="BA57" s="756">
        <v>0</v>
      </c>
      <c r="BB57" s="756">
        <v>0</v>
      </c>
      <c r="BC57" s="756">
        <v>0</v>
      </c>
      <c r="BD57" s="756">
        <v>0</v>
      </c>
      <c r="BE57" s="767">
        <f t="shared" si="13"/>
        <v>0</v>
      </c>
      <c r="BF57" s="646">
        <f t="shared" si="14"/>
        <v>0</v>
      </c>
      <c r="BG57" s="594"/>
      <c r="BH57" s="705">
        <f t="shared" si="1"/>
        <v>41</v>
      </c>
      <c r="BI57" s="646">
        <f t="shared" si="15"/>
        <v>0</v>
      </c>
      <c r="BJ57" s="594"/>
      <c r="BK57" s="705">
        <f t="shared" si="16"/>
        <v>41</v>
      </c>
      <c r="BL57" s="756">
        <v>0</v>
      </c>
      <c r="BM57" s="756">
        <v>0</v>
      </c>
      <c r="BN57" s="756">
        <v>0</v>
      </c>
      <c r="BO57" s="756">
        <v>0</v>
      </c>
      <c r="BP57" s="756">
        <v>0</v>
      </c>
      <c r="BQ57" s="756">
        <v>0</v>
      </c>
      <c r="BR57" s="756">
        <v>0</v>
      </c>
      <c r="BS57" s="646">
        <f t="shared" si="28"/>
        <v>0</v>
      </c>
      <c r="BT57" s="594"/>
      <c r="BU57" s="705">
        <f t="shared" si="17"/>
        <v>41</v>
      </c>
      <c r="BV57" s="756">
        <v>0</v>
      </c>
      <c r="BW57" s="756">
        <v>0</v>
      </c>
      <c r="BX57" s="756">
        <v>0</v>
      </c>
      <c r="BY57" s="756">
        <v>0</v>
      </c>
      <c r="BZ57" s="756">
        <v>0</v>
      </c>
      <c r="CA57" s="756">
        <v>0</v>
      </c>
      <c r="CB57" s="756">
        <v>0</v>
      </c>
      <c r="CC57" s="646">
        <f t="shared" si="29"/>
        <v>0</v>
      </c>
      <c r="CD57" s="594"/>
      <c r="CE57" s="705">
        <f t="shared" si="2"/>
        <v>41</v>
      </c>
      <c r="CF57" s="756">
        <f t="shared" si="18"/>
        <v>0</v>
      </c>
      <c r="CG57" s="756">
        <f t="shared" si="3"/>
        <v>0</v>
      </c>
      <c r="CH57" s="756">
        <f t="shared" si="3"/>
        <v>0</v>
      </c>
      <c r="CI57" s="756">
        <f t="shared" si="3"/>
        <v>0</v>
      </c>
      <c r="CJ57" s="756">
        <f t="shared" si="3"/>
        <v>0</v>
      </c>
      <c r="CK57" s="756">
        <f t="shared" si="3"/>
        <v>0</v>
      </c>
      <c r="CL57" s="756">
        <f t="shared" si="3"/>
        <v>0</v>
      </c>
      <c r="CM57" s="646">
        <f t="shared" si="30"/>
        <v>0</v>
      </c>
      <c r="CN57" s="594"/>
      <c r="CO57" s="705">
        <f t="shared" si="4"/>
        <v>41</v>
      </c>
      <c r="CP57" s="756">
        <v>0</v>
      </c>
      <c r="CQ57" s="756">
        <v>0</v>
      </c>
      <c r="CR57" s="756">
        <v>0</v>
      </c>
      <c r="CS57" s="756">
        <v>0</v>
      </c>
      <c r="CT57" s="756">
        <v>0</v>
      </c>
      <c r="CU57" s="756">
        <v>0</v>
      </c>
      <c r="CV57" s="756">
        <v>0</v>
      </c>
      <c r="CW57" s="646">
        <f t="shared" si="31"/>
        <v>0</v>
      </c>
      <c r="CX57" s="685"/>
      <c r="CY57" s="705">
        <f t="shared" si="5"/>
        <v>41</v>
      </c>
      <c r="CZ57" s="756">
        <v>0</v>
      </c>
      <c r="DA57" s="756">
        <v>0</v>
      </c>
      <c r="DB57" s="756">
        <v>0</v>
      </c>
      <c r="DC57" s="756">
        <v>0</v>
      </c>
      <c r="DD57" s="756">
        <v>0</v>
      </c>
      <c r="DE57" s="767">
        <f t="shared" si="19"/>
        <v>0</v>
      </c>
      <c r="DF57" s="756">
        <v>0</v>
      </c>
      <c r="DG57" s="756">
        <v>0</v>
      </c>
      <c r="DH57" s="756">
        <v>0</v>
      </c>
      <c r="DI57" s="756">
        <v>0</v>
      </c>
      <c r="DJ57" s="767">
        <f t="shared" si="20"/>
        <v>0</v>
      </c>
      <c r="DK57" s="715">
        <f t="shared" si="21"/>
        <v>0</v>
      </c>
      <c r="DL57" s="685"/>
      <c r="DM57" s="705">
        <f t="shared" si="6"/>
        <v>41</v>
      </c>
      <c r="DN57" s="715">
        <f t="shared" si="22"/>
        <v>0</v>
      </c>
    </row>
    <row r="58" spans="2:118" x14ac:dyDescent="0.25">
      <c r="B58" s="705">
        <v>42</v>
      </c>
      <c r="C58" s="765">
        <f>(1+_xlfn.XLOOKUP(INT((B58-1)/12)+1,'ZC Curve'!$B$8:$B$107,'ZC Curve'!R$8:R$107,,0))^(1/12)-1</f>
        <v>0</v>
      </c>
      <c r="D58" s="766">
        <f t="shared" si="23"/>
        <v>1</v>
      </c>
      <c r="E58" s="685"/>
      <c r="F58" s="705">
        <v>42</v>
      </c>
      <c r="G58" s="756">
        <v>0</v>
      </c>
      <c r="H58" s="756">
        <v>0</v>
      </c>
      <c r="I58" s="756">
        <v>0</v>
      </c>
      <c r="J58" s="756">
        <v>0</v>
      </c>
      <c r="K58" s="756">
        <v>0</v>
      </c>
      <c r="L58" s="756">
        <v>0</v>
      </c>
      <c r="M58" s="756">
        <v>0</v>
      </c>
      <c r="N58" s="646">
        <f t="shared" si="24"/>
        <v>0</v>
      </c>
      <c r="O58" s="594"/>
      <c r="P58" s="705">
        <f t="shared" si="7"/>
        <v>42</v>
      </c>
      <c r="Q58" s="756">
        <v>0</v>
      </c>
      <c r="R58" s="756">
        <v>0</v>
      </c>
      <c r="S58" s="756">
        <v>0</v>
      </c>
      <c r="T58" s="756">
        <v>0</v>
      </c>
      <c r="U58" s="756">
        <v>0</v>
      </c>
      <c r="V58" s="756">
        <v>0</v>
      </c>
      <c r="W58" s="756">
        <v>0</v>
      </c>
      <c r="X58" s="646">
        <f t="shared" si="25"/>
        <v>0</v>
      </c>
      <c r="Y58" s="594"/>
      <c r="Z58" s="705">
        <f t="shared" si="8"/>
        <v>42</v>
      </c>
      <c r="AA58" s="756">
        <f t="shared" si="9"/>
        <v>0</v>
      </c>
      <c r="AB58" s="756">
        <f t="shared" si="0"/>
        <v>0</v>
      </c>
      <c r="AC58" s="756">
        <f t="shared" si="0"/>
        <v>0</v>
      </c>
      <c r="AD58" s="756">
        <f t="shared" si="0"/>
        <v>0</v>
      </c>
      <c r="AE58" s="756">
        <f t="shared" si="0"/>
        <v>0</v>
      </c>
      <c r="AF58" s="756">
        <f t="shared" si="0"/>
        <v>0</v>
      </c>
      <c r="AG58" s="756">
        <f t="shared" si="0"/>
        <v>0</v>
      </c>
      <c r="AH58" s="646">
        <f t="shared" si="26"/>
        <v>0</v>
      </c>
      <c r="AI58" s="594"/>
      <c r="AJ58" s="705">
        <f t="shared" si="10"/>
        <v>42</v>
      </c>
      <c r="AK58" s="756">
        <v>0</v>
      </c>
      <c r="AL58" s="756">
        <v>0</v>
      </c>
      <c r="AM58" s="756">
        <v>0</v>
      </c>
      <c r="AN58" s="756">
        <v>0</v>
      </c>
      <c r="AO58" s="756">
        <v>0</v>
      </c>
      <c r="AP58" s="756">
        <v>0</v>
      </c>
      <c r="AQ58" s="756">
        <v>0</v>
      </c>
      <c r="AR58" s="646">
        <f t="shared" si="27"/>
        <v>0</v>
      </c>
      <c r="AS58" s="594"/>
      <c r="AT58" s="705">
        <f t="shared" si="11"/>
        <v>42</v>
      </c>
      <c r="AU58" s="756">
        <v>0</v>
      </c>
      <c r="AV58" s="756">
        <v>0</v>
      </c>
      <c r="AW58" s="756">
        <v>0</v>
      </c>
      <c r="AX58" s="756">
        <v>0</v>
      </c>
      <c r="AY58" s="756">
        <v>0</v>
      </c>
      <c r="AZ58" s="767">
        <f t="shared" si="12"/>
        <v>0</v>
      </c>
      <c r="BA58" s="756">
        <v>0</v>
      </c>
      <c r="BB58" s="756">
        <v>0</v>
      </c>
      <c r="BC58" s="756">
        <v>0</v>
      </c>
      <c r="BD58" s="756">
        <v>0</v>
      </c>
      <c r="BE58" s="767">
        <f t="shared" si="13"/>
        <v>0</v>
      </c>
      <c r="BF58" s="646">
        <f t="shared" si="14"/>
        <v>0</v>
      </c>
      <c r="BG58" s="594"/>
      <c r="BH58" s="705">
        <f t="shared" si="1"/>
        <v>42</v>
      </c>
      <c r="BI58" s="646">
        <f t="shared" si="15"/>
        <v>0</v>
      </c>
      <c r="BJ58" s="594"/>
      <c r="BK58" s="705">
        <f t="shared" si="16"/>
        <v>42</v>
      </c>
      <c r="BL58" s="756">
        <v>0</v>
      </c>
      <c r="BM58" s="756">
        <v>0</v>
      </c>
      <c r="BN58" s="756">
        <v>0</v>
      </c>
      <c r="BO58" s="756">
        <v>0</v>
      </c>
      <c r="BP58" s="756">
        <v>0</v>
      </c>
      <c r="BQ58" s="756">
        <v>0</v>
      </c>
      <c r="BR58" s="756">
        <v>0</v>
      </c>
      <c r="BS58" s="646">
        <f t="shared" si="28"/>
        <v>0</v>
      </c>
      <c r="BT58" s="594"/>
      <c r="BU58" s="705">
        <f t="shared" si="17"/>
        <v>42</v>
      </c>
      <c r="BV58" s="756">
        <v>0</v>
      </c>
      <c r="BW58" s="756">
        <v>0</v>
      </c>
      <c r="BX58" s="756">
        <v>0</v>
      </c>
      <c r="BY58" s="756">
        <v>0</v>
      </c>
      <c r="BZ58" s="756">
        <v>0</v>
      </c>
      <c r="CA58" s="756">
        <v>0</v>
      </c>
      <c r="CB58" s="756">
        <v>0</v>
      </c>
      <c r="CC58" s="646">
        <f t="shared" si="29"/>
        <v>0</v>
      </c>
      <c r="CD58" s="594"/>
      <c r="CE58" s="705">
        <f t="shared" si="2"/>
        <v>42</v>
      </c>
      <c r="CF58" s="756">
        <f t="shared" si="18"/>
        <v>0</v>
      </c>
      <c r="CG58" s="756">
        <f t="shared" si="3"/>
        <v>0</v>
      </c>
      <c r="CH58" s="756">
        <f t="shared" si="3"/>
        <v>0</v>
      </c>
      <c r="CI58" s="756">
        <f t="shared" si="3"/>
        <v>0</v>
      </c>
      <c r="CJ58" s="756">
        <f t="shared" si="3"/>
        <v>0</v>
      </c>
      <c r="CK58" s="756">
        <f t="shared" si="3"/>
        <v>0</v>
      </c>
      <c r="CL58" s="756">
        <f t="shared" si="3"/>
        <v>0</v>
      </c>
      <c r="CM58" s="646">
        <f t="shared" si="30"/>
        <v>0</v>
      </c>
      <c r="CN58" s="594"/>
      <c r="CO58" s="705">
        <f t="shared" si="4"/>
        <v>42</v>
      </c>
      <c r="CP58" s="756">
        <v>0</v>
      </c>
      <c r="CQ58" s="756">
        <v>0</v>
      </c>
      <c r="CR58" s="756">
        <v>0</v>
      </c>
      <c r="CS58" s="756">
        <v>0</v>
      </c>
      <c r="CT58" s="756">
        <v>0</v>
      </c>
      <c r="CU58" s="756">
        <v>0</v>
      </c>
      <c r="CV58" s="756">
        <v>0</v>
      </c>
      <c r="CW58" s="646">
        <f t="shared" si="31"/>
        <v>0</v>
      </c>
      <c r="CX58" s="685"/>
      <c r="CY58" s="705">
        <f t="shared" si="5"/>
        <v>42</v>
      </c>
      <c r="CZ58" s="756">
        <v>0</v>
      </c>
      <c r="DA58" s="756">
        <v>0</v>
      </c>
      <c r="DB58" s="756">
        <v>0</v>
      </c>
      <c r="DC58" s="756">
        <v>0</v>
      </c>
      <c r="DD58" s="756">
        <v>0</v>
      </c>
      <c r="DE58" s="767">
        <f t="shared" si="19"/>
        <v>0</v>
      </c>
      <c r="DF58" s="756">
        <v>0</v>
      </c>
      <c r="DG58" s="756">
        <v>0</v>
      </c>
      <c r="DH58" s="756">
        <v>0</v>
      </c>
      <c r="DI58" s="756">
        <v>0</v>
      </c>
      <c r="DJ58" s="767">
        <f t="shared" si="20"/>
        <v>0</v>
      </c>
      <c r="DK58" s="715">
        <f t="shared" si="21"/>
        <v>0</v>
      </c>
      <c r="DL58" s="685"/>
      <c r="DM58" s="705">
        <f t="shared" si="6"/>
        <v>42</v>
      </c>
      <c r="DN58" s="715">
        <f t="shared" si="22"/>
        <v>0</v>
      </c>
    </row>
    <row r="59" spans="2:118" x14ac:dyDescent="0.25">
      <c r="B59" s="705">
        <v>43</v>
      </c>
      <c r="C59" s="765">
        <f>(1+_xlfn.XLOOKUP(INT((B59-1)/12)+1,'ZC Curve'!$B$8:$B$107,'ZC Curve'!R$8:R$107,,0))^(1/12)-1</f>
        <v>0</v>
      </c>
      <c r="D59" s="766">
        <f t="shared" si="23"/>
        <v>1</v>
      </c>
      <c r="E59" s="685"/>
      <c r="F59" s="705">
        <v>43</v>
      </c>
      <c r="G59" s="756">
        <v>0</v>
      </c>
      <c r="H59" s="756">
        <v>0</v>
      </c>
      <c r="I59" s="756">
        <v>0</v>
      </c>
      <c r="J59" s="756">
        <v>0</v>
      </c>
      <c r="K59" s="756">
        <v>0</v>
      </c>
      <c r="L59" s="756">
        <v>0</v>
      </c>
      <c r="M59" s="756">
        <v>0</v>
      </c>
      <c r="N59" s="646">
        <f t="shared" si="24"/>
        <v>0</v>
      </c>
      <c r="O59" s="594"/>
      <c r="P59" s="705">
        <f t="shared" si="7"/>
        <v>43</v>
      </c>
      <c r="Q59" s="756">
        <v>0</v>
      </c>
      <c r="R59" s="756">
        <v>0</v>
      </c>
      <c r="S59" s="756">
        <v>0</v>
      </c>
      <c r="T59" s="756">
        <v>0</v>
      </c>
      <c r="U59" s="756">
        <v>0</v>
      </c>
      <c r="V59" s="756">
        <v>0</v>
      </c>
      <c r="W59" s="756">
        <v>0</v>
      </c>
      <c r="X59" s="646">
        <f t="shared" si="25"/>
        <v>0</v>
      </c>
      <c r="Y59" s="594"/>
      <c r="Z59" s="705">
        <f t="shared" si="8"/>
        <v>43</v>
      </c>
      <c r="AA59" s="756">
        <f t="shared" si="9"/>
        <v>0</v>
      </c>
      <c r="AB59" s="756">
        <f t="shared" si="0"/>
        <v>0</v>
      </c>
      <c r="AC59" s="756">
        <f t="shared" si="0"/>
        <v>0</v>
      </c>
      <c r="AD59" s="756">
        <f t="shared" si="0"/>
        <v>0</v>
      </c>
      <c r="AE59" s="756">
        <f t="shared" ref="AE59:AG122" si="32">K59+U59</f>
        <v>0</v>
      </c>
      <c r="AF59" s="756">
        <f t="shared" si="32"/>
        <v>0</v>
      </c>
      <c r="AG59" s="756">
        <f t="shared" si="32"/>
        <v>0</v>
      </c>
      <c r="AH59" s="646">
        <f t="shared" si="26"/>
        <v>0</v>
      </c>
      <c r="AI59" s="594"/>
      <c r="AJ59" s="705">
        <f t="shared" si="10"/>
        <v>43</v>
      </c>
      <c r="AK59" s="756">
        <v>0</v>
      </c>
      <c r="AL59" s="756">
        <v>0</v>
      </c>
      <c r="AM59" s="756">
        <v>0</v>
      </c>
      <c r="AN59" s="756">
        <v>0</v>
      </c>
      <c r="AO59" s="756">
        <v>0</v>
      </c>
      <c r="AP59" s="756">
        <v>0</v>
      </c>
      <c r="AQ59" s="756">
        <v>0</v>
      </c>
      <c r="AR59" s="646">
        <f t="shared" si="27"/>
        <v>0</v>
      </c>
      <c r="AS59" s="594"/>
      <c r="AT59" s="705">
        <f t="shared" si="11"/>
        <v>43</v>
      </c>
      <c r="AU59" s="756">
        <v>0</v>
      </c>
      <c r="AV59" s="756">
        <v>0</v>
      </c>
      <c r="AW59" s="756">
        <v>0</v>
      </c>
      <c r="AX59" s="756">
        <v>0</v>
      </c>
      <c r="AY59" s="756">
        <v>0</v>
      </c>
      <c r="AZ59" s="767">
        <f t="shared" si="12"/>
        <v>0</v>
      </c>
      <c r="BA59" s="756">
        <v>0</v>
      </c>
      <c r="BB59" s="756">
        <v>0</v>
      </c>
      <c r="BC59" s="756">
        <v>0</v>
      </c>
      <c r="BD59" s="756">
        <v>0</v>
      </c>
      <c r="BE59" s="767">
        <f t="shared" si="13"/>
        <v>0</v>
      </c>
      <c r="BF59" s="646">
        <f t="shared" si="14"/>
        <v>0</v>
      </c>
      <c r="BG59" s="594"/>
      <c r="BH59" s="705">
        <f t="shared" si="1"/>
        <v>43</v>
      </c>
      <c r="BI59" s="646">
        <f t="shared" si="15"/>
        <v>0</v>
      </c>
      <c r="BJ59" s="594"/>
      <c r="BK59" s="705">
        <f t="shared" si="16"/>
        <v>43</v>
      </c>
      <c r="BL59" s="756">
        <v>0</v>
      </c>
      <c r="BM59" s="756">
        <v>0</v>
      </c>
      <c r="BN59" s="756">
        <v>0</v>
      </c>
      <c r="BO59" s="756">
        <v>0</v>
      </c>
      <c r="BP59" s="756">
        <v>0</v>
      </c>
      <c r="BQ59" s="756">
        <v>0</v>
      </c>
      <c r="BR59" s="756">
        <v>0</v>
      </c>
      <c r="BS59" s="646">
        <f t="shared" si="28"/>
        <v>0</v>
      </c>
      <c r="BT59" s="594"/>
      <c r="BU59" s="705">
        <f t="shared" si="17"/>
        <v>43</v>
      </c>
      <c r="BV59" s="756">
        <v>0</v>
      </c>
      <c r="BW59" s="756">
        <v>0</v>
      </c>
      <c r="BX59" s="756">
        <v>0</v>
      </c>
      <c r="BY59" s="756">
        <v>0</v>
      </c>
      <c r="BZ59" s="756">
        <v>0</v>
      </c>
      <c r="CA59" s="756">
        <v>0</v>
      </c>
      <c r="CB59" s="756">
        <v>0</v>
      </c>
      <c r="CC59" s="646">
        <f t="shared" si="29"/>
        <v>0</v>
      </c>
      <c r="CD59" s="594"/>
      <c r="CE59" s="705">
        <f t="shared" si="2"/>
        <v>43</v>
      </c>
      <c r="CF59" s="756">
        <f t="shared" si="18"/>
        <v>0</v>
      </c>
      <c r="CG59" s="756">
        <f t="shared" si="3"/>
        <v>0</v>
      </c>
      <c r="CH59" s="756">
        <f t="shared" si="3"/>
        <v>0</v>
      </c>
      <c r="CI59" s="756">
        <f t="shared" si="3"/>
        <v>0</v>
      </c>
      <c r="CJ59" s="756">
        <f t="shared" ref="CJ59:CL122" si="33">BZ59+BP59</f>
        <v>0</v>
      </c>
      <c r="CK59" s="756">
        <f t="shared" si="33"/>
        <v>0</v>
      </c>
      <c r="CL59" s="756">
        <f t="shared" si="33"/>
        <v>0</v>
      </c>
      <c r="CM59" s="646">
        <f t="shared" si="30"/>
        <v>0</v>
      </c>
      <c r="CN59" s="594"/>
      <c r="CO59" s="705">
        <f t="shared" si="4"/>
        <v>43</v>
      </c>
      <c r="CP59" s="756">
        <v>0</v>
      </c>
      <c r="CQ59" s="756">
        <v>0</v>
      </c>
      <c r="CR59" s="756">
        <v>0</v>
      </c>
      <c r="CS59" s="756">
        <v>0</v>
      </c>
      <c r="CT59" s="756">
        <v>0</v>
      </c>
      <c r="CU59" s="756">
        <v>0</v>
      </c>
      <c r="CV59" s="756">
        <v>0</v>
      </c>
      <c r="CW59" s="646">
        <f t="shared" si="31"/>
        <v>0</v>
      </c>
      <c r="CX59" s="685"/>
      <c r="CY59" s="705">
        <f t="shared" si="5"/>
        <v>43</v>
      </c>
      <c r="CZ59" s="756">
        <v>0</v>
      </c>
      <c r="DA59" s="756">
        <v>0</v>
      </c>
      <c r="DB59" s="756">
        <v>0</v>
      </c>
      <c r="DC59" s="756">
        <v>0</v>
      </c>
      <c r="DD59" s="756">
        <v>0</v>
      </c>
      <c r="DE59" s="767">
        <f t="shared" si="19"/>
        <v>0</v>
      </c>
      <c r="DF59" s="756">
        <v>0</v>
      </c>
      <c r="DG59" s="756">
        <v>0</v>
      </c>
      <c r="DH59" s="756">
        <v>0</v>
      </c>
      <c r="DI59" s="756">
        <v>0</v>
      </c>
      <c r="DJ59" s="767">
        <f t="shared" si="20"/>
        <v>0</v>
      </c>
      <c r="DK59" s="715">
        <f t="shared" si="21"/>
        <v>0</v>
      </c>
      <c r="DL59" s="685"/>
      <c r="DM59" s="705">
        <f t="shared" si="6"/>
        <v>43</v>
      </c>
      <c r="DN59" s="715">
        <f t="shared" si="22"/>
        <v>0</v>
      </c>
    </row>
    <row r="60" spans="2:118" x14ac:dyDescent="0.25">
      <c r="B60" s="705">
        <v>44</v>
      </c>
      <c r="C60" s="765">
        <f>(1+_xlfn.XLOOKUP(INT((B60-1)/12)+1,'ZC Curve'!$B$8:$B$107,'ZC Curve'!R$8:R$107,,0))^(1/12)-1</f>
        <v>0</v>
      </c>
      <c r="D60" s="766">
        <f t="shared" si="23"/>
        <v>1</v>
      </c>
      <c r="E60" s="685"/>
      <c r="F60" s="705">
        <v>44</v>
      </c>
      <c r="G60" s="756">
        <v>0</v>
      </c>
      <c r="H60" s="756">
        <v>0</v>
      </c>
      <c r="I60" s="756">
        <v>0</v>
      </c>
      <c r="J60" s="756">
        <v>0</v>
      </c>
      <c r="K60" s="756">
        <v>0</v>
      </c>
      <c r="L60" s="756">
        <v>0</v>
      </c>
      <c r="M60" s="756">
        <v>0</v>
      </c>
      <c r="N60" s="646">
        <f t="shared" si="24"/>
        <v>0</v>
      </c>
      <c r="O60" s="594"/>
      <c r="P60" s="705">
        <f t="shared" si="7"/>
        <v>44</v>
      </c>
      <c r="Q60" s="756">
        <v>0</v>
      </c>
      <c r="R60" s="756">
        <v>0</v>
      </c>
      <c r="S60" s="756">
        <v>0</v>
      </c>
      <c r="T60" s="756">
        <v>0</v>
      </c>
      <c r="U60" s="756">
        <v>0</v>
      </c>
      <c r="V60" s="756">
        <v>0</v>
      </c>
      <c r="W60" s="756">
        <v>0</v>
      </c>
      <c r="X60" s="646">
        <f t="shared" si="25"/>
        <v>0</v>
      </c>
      <c r="Y60" s="594"/>
      <c r="Z60" s="705">
        <f t="shared" si="8"/>
        <v>44</v>
      </c>
      <c r="AA60" s="756">
        <f t="shared" si="9"/>
        <v>0</v>
      </c>
      <c r="AB60" s="756">
        <f t="shared" si="9"/>
        <v>0</v>
      </c>
      <c r="AC60" s="756">
        <f t="shared" si="9"/>
        <v>0</v>
      </c>
      <c r="AD60" s="756">
        <f t="shared" si="9"/>
        <v>0</v>
      </c>
      <c r="AE60" s="756">
        <f t="shared" si="32"/>
        <v>0</v>
      </c>
      <c r="AF60" s="756">
        <f t="shared" si="32"/>
        <v>0</v>
      </c>
      <c r="AG60" s="756">
        <f t="shared" si="32"/>
        <v>0</v>
      </c>
      <c r="AH60" s="646">
        <f t="shared" si="26"/>
        <v>0</v>
      </c>
      <c r="AI60" s="594"/>
      <c r="AJ60" s="705">
        <f t="shared" si="10"/>
        <v>44</v>
      </c>
      <c r="AK60" s="756">
        <v>0</v>
      </c>
      <c r="AL60" s="756">
        <v>0</v>
      </c>
      <c r="AM60" s="756">
        <v>0</v>
      </c>
      <c r="AN60" s="756">
        <v>0</v>
      </c>
      <c r="AO60" s="756">
        <v>0</v>
      </c>
      <c r="AP60" s="756">
        <v>0</v>
      </c>
      <c r="AQ60" s="756">
        <v>0</v>
      </c>
      <c r="AR60" s="646">
        <f t="shared" si="27"/>
        <v>0</v>
      </c>
      <c r="AS60" s="594"/>
      <c r="AT60" s="705">
        <f t="shared" si="11"/>
        <v>44</v>
      </c>
      <c r="AU60" s="756">
        <v>0</v>
      </c>
      <c r="AV60" s="756">
        <v>0</v>
      </c>
      <c r="AW60" s="756">
        <v>0</v>
      </c>
      <c r="AX60" s="756">
        <v>0</v>
      </c>
      <c r="AY60" s="756">
        <v>0</v>
      </c>
      <c r="AZ60" s="767">
        <f t="shared" si="12"/>
        <v>0</v>
      </c>
      <c r="BA60" s="756">
        <v>0</v>
      </c>
      <c r="BB60" s="756">
        <v>0</v>
      </c>
      <c r="BC60" s="756">
        <v>0</v>
      </c>
      <c r="BD60" s="756">
        <v>0</v>
      </c>
      <c r="BE60" s="767">
        <f t="shared" si="13"/>
        <v>0</v>
      </c>
      <c r="BF60" s="646">
        <f t="shared" si="14"/>
        <v>0</v>
      </c>
      <c r="BG60" s="594"/>
      <c r="BH60" s="705">
        <f t="shared" si="1"/>
        <v>44</v>
      </c>
      <c r="BI60" s="646">
        <f t="shared" si="15"/>
        <v>0</v>
      </c>
      <c r="BJ60" s="594"/>
      <c r="BK60" s="705">
        <f t="shared" si="16"/>
        <v>44</v>
      </c>
      <c r="BL60" s="756">
        <v>0</v>
      </c>
      <c r="BM60" s="756">
        <v>0</v>
      </c>
      <c r="BN60" s="756">
        <v>0</v>
      </c>
      <c r="BO60" s="756">
        <v>0</v>
      </c>
      <c r="BP60" s="756">
        <v>0</v>
      </c>
      <c r="BQ60" s="756">
        <v>0</v>
      </c>
      <c r="BR60" s="756">
        <v>0</v>
      </c>
      <c r="BS60" s="646">
        <f t="shared" si="28"/>
        <v>0</v>
      </c>
      <c r="BT60" s="594"/>
      <c r="BU60" s="705">
        <f t="shared" si="17"/>
        <v>44</v>
      </c>
      <c r="BV60" s="756">
        <v>0</v>
      </c>
      <c r="BW60" s="756">
        <v>0</v>
      </c>
      <c r="BX60" s="756">
        <v>0</v>
      </c>
      <c r="BY60" s="756">
        <v>0</v>
      </c>
      <c r="BZ60" s="756">
        <v>0</v>
      </c>
      <c r="CA60" s="756">
        <v>0</v>
      </c>
      <c r="CB60" s="756">
        <v>0</v>
      </c>
      <c r="CC60" s="646">
        <f t="shared" si="29"/>
        <v>0</v>
      </c>
      <c r="CD60" s="594"/>
      <c r="CE60" s="705">
        <f t="shared" si="2"/>
        <v>44</v>
      </c>
      <c r="CF60" s="756">
        <f t="shared" si="18"/>
        <v>0</v>
      </c>
      <c r="CG60" s="756">
        <f t="shared" si="18"/>
        <v>0</v>
      </c>
      <c r="CH60" s="756">
        <f t="shared" si="18"/>
        <v>0</v>
      </c>
      <c r="CI60" s="756">
        <f t="shared" si="18"/>
        <v>0</v>
      </c>
      <c r="CJ60" s="756">
        <f t="shared" si="33"/>
        <v>0</v>
      </c>
      <c r="CK60" s="756">
        <f t="shared" si="33"/>
        <v>0</v>
      </c>
      <c r="CL60" s="756">
        <f t="shared" si="33"/>
        <v>0</v>
      </c>
      <c r="CM60" s="646">
        <f t="shared" si="30"/>
        <v>0</v>
      </c>
      <c r="CN60" s="594"/>
      <c r="CO60" s="705">
        <f t="shared" si="4"/>
        <v>44</v>
      </c>
      <c r="CP60" s="756">
        <v>0</v>
      </c>
      <c r="CQ60" s="756">
        <v>0</v>
      </c>
      <c r="CR60" s="756">
        <v>0</v>
      </c>
      <c r="CS60" s="756">
        <v>0</v>
      </c>
      <c r="CT60" s="756">
        <v>0</v>
      </c>
      <c r="CU60" s="756">
        <v>0</v>
      </c>
      <c r="CV60" s="756">
        <v>0</v>
      </c>
      <c r="CW60" s="646">
        <f t="shared" si="31"/>
        <v>0</v>
      </c>
      <c r="CX60" s="685"/>
      <c r="CY60" s="705">
        <f t="shared" si="5"/>
        <v>44</v>
      </c>
      <c r="CZ60" s="756">
        <v>0</v>
      </c>
      <c r="DA60" s="756">
        <v>0</v>
      </c>
      <c r="DB60" s="756">
        <v>0</v>
      </c>
      <c r="DC60" s="756">
        <v>0</v>
      </c>
      <c r="DD60" s="756">
        <v>0</v>
      </c>
      <c r="DE60" s="767">
        <f t="shared" si="19"/>
        <v>0</v>
      </c>
      <c r="DF60" s="756">
        <v>0</v>
      </c>
      <c r="DG60" s="756">
        <v>0</v>
      </c>
      <c r="DH60" s="756">
        <v>0</v>
      </c>
      <c r="DI60" s="756">
        <v>0</v>
      </c>
      <c r="DJ60" s="767">
        <f t="shared" si="20"/>
        <v>0</v>
      </c>
      <c r="DK60" s="715">
        <f t="shared" si="21"/>
        <v>0</v>
      </c>
      <c r="DL60" s="685"/>
      <c r="DM60" s="705">
        <f t="shared" si="6"/>
        <v>44</v>
      </c>
      <c r="DN60" s="715">
        <f t="shared" si="22"/>
        <v>0</v>
      </c>
    </row>
    <row r="61" spans="2:118" x14ac:dyDescent="0.25">
      <c r="B61" s="705">
        <v>45</v>
      </c>
      <c r="C61" s="765">
        <f>(1+_xlfn.XLOOKUP(INT((B61-1)/12)+1,'ZC Curve'!$B$8:$B$107,'ZC Curve'!R$8:R$107,,0))^(1/12)-1</f>
        <v>0</v>
      </c>
      <c r="D61" s="766">
        <f t="shared" si="23"/>
        <v>1</v>
      </c>
      <c r="E61" s="685"/>
      <c r="F61" s="705">
        <v>45</v>
      </c>
      <c r="G61" s="756">
        <v>0</v>
      </c>
      <c r="H61" s="756">
        <v>0</v>
      </c>
      <c r="I61" s="756">
        <v>0</v>
      </c>
      <c r="J61" s="756">
        <v>0</v>
      </c>
      <c r="K61" s="756">
        <v>0</v>
      </c>
      <c r="L61" s="756">
        <v>0</v>
      </c>
      <c r="M61" s="756">
        <v>0</v>
      </c>
      <c r="N61" s="646">
        <f t="shared" si="24"/>
        <v>0</v>
      </c>
      <c r="O61" s="594"/>
      <c r="P61" s="705">
        <f t="shared" si="7"/>
        <v>45</v>
      </c>
      <c r="Q61" s="756">
        <v>0</v>
      </c>
      <c r="R61" s="756">
        <v>0</v>
      </c>
      <c r="S61" s="756">
        <v>0</v>
      </c>
      <c r="T61" s="756">
        <v>0</v>
      </c>
      <c r="U61" s="756">
        <v>0</v>
      </c>
      <c r="V61" s="756">
        <v>0</v>
      </c>
      <c r="W61" s="756">
        <v>0</v>
      </c>
      <c r="X61" s="646">
        <f t="shared" si="25"/>
        <v>0</v>
      </c>
      <c r="Y61" s="594"/>
      <c r="Z61" s="705">
        <f t="shared" si="8"/>
        <v>45</v>
      </c>
      <c r="AA61" s="756">
        <f t="shared" si="9"/>
        <v>0</v>
      </c>
      <c r="AB61" s="756">
        <f t="shared" si="9"/>
        <v>0</v>
      </c>
      <c r="AC61" s="756">
        <f t="shared" si="9"/>
        <v>0</v>
      </c>
      <c r="AD61" s="756">
        <f t="shared" si="9"/>
        <v>0</v>
      </c>
      <c r="AE61" s="756">
        <f t="shared" si="32"/>
        <v>0</v>
      </c>
      <c r="AF61" s="756">
        <f t="shared" si="32"/>
        <v>0</v>
      </c>
      <c r="AG61" s="756">
        <f t="shared" si="32"/>
        <v>0</v>
      </c>
      <c r="AH61" s="646">
        <f t="shared" si="26"/>
        <v>0</v>
      </c>
      <c r="AI61" s="594"/>
      <c r="AJ61" s="705">
        <f t="shared" si="10"/>
        <v>45</v>
      </c>
      <c r="AK61" s="756">
        <v>0</v>
      </c>
      <c r="AL61" s="756">
        <v>0</v>
      </c>
      <c r="AM61" s="756">
        <v>0</v>
      </c>
      <c r="AN61" s="756">
        <v>0</v>
      </c>
      <c r="AO61" s="756">
        <v>0</v>
      </c>
      <c r="AP61" s="756">
        <v>0</v>
      </c>
      <c r="AQ61" s="756">
        <v>0</v>
      </c>
      <c r="AR61" s="646">
        <f t="shared" si="27"/>
        <v>0</v>
      </c>
      <c r="AS61" s="594"/>
      <c r="AT61" s="705">
        <f t="shared" si="11"/>
        <v>45</v>
      </c>
      <c r="AU61" s="756">
        <v>0</v>
      </c>
      <c r="AV61" s="756">
        <v>0</v>
      </c>
      <c r="AW61" s="756">
        <v>0</v>
      </c>
      <c r="AX61" s="756">
        <v>0</v>
      </c>
      <c r="AY61" s="756">
        <v>0</v>
      </c>
      <c r="AZ61" s="767">
        <f t="shared" si="12"/>
        <v>0</v>
      </c>
      <c r="BA61" s="756">
        <v>0</v>
      </c>
      <c r="BB61" s="756">
        <v>0</v>
      </c>
      <c r="BC61" s="756">
        <v>0</v>
      </c>
      <c r="BD61" s="756">
        <v>0</v>
      </c>
      <c r="BE61" s="767">
        <f t="shared" si="13"/>
        <v>0</v>
      </c>
      <c r="BF61" s="646">
        <f t="shared" si="14"/>
        <v>0</v>
      </c>
      <c r="BG61" s="594"/>
      <c r="BH61" s="705">
        <f t="shared" si="1"/>
        <v>45</v>
      </c>
      <c r="BI61" s="646">
        <f t="shared" si="15"/>
        <v>0</v>
      </c>
      <c r="BJ61" s="594"/>
      <c r="BK61" s="705">
        <f t="shared" si="16"/>
        <v>45</v>
      </c>
      <c r="BL61" s="756">
        <v>0</v>
      </c>
      <c r="BM61" s="756">
        <v>0</v>
      </c>
      <c r="BN61" s="756">
        <v>0</v>
      </c>
      <c r="BO61" s="756">
        <v>0</v>
      </c>
      <c r="BP61" s="756">
        <v>0</v>
      </c>
      <c r="BQ61" s="756">
        <v>0</v>
      </c>
      <c r="BR61" s="756">
        <v>0</v>
      </c>
      <c r="BS61" s="646">
        <f t="shared" si="28"/>
        <v>0</v>
      </c>
      <c r="BT61" s="594"/>
      <c r="BU61" s="705">
        <f t="shared" si="17"/>
        <v>45</v>
      </c>
      <c r="BV61" s="756">
        <v>0</v>
      </c>
      <c r="BW61" s="756">
        <v>0</v>
      </c>
      <c r="BX61" s="756">
        <v>0</v>
      </c>
      <c r="BY61" s="756">
        <v>0</v>
      </c>
      <c r="BZ61" s="756">
        <v>0</v>
      </c>
      <c r="CA61" s="756">
        <v>0</v>
      </c>
      <c r="CB61" s="756">
        <v>0</v>
      </c>
      <c r="CC61" s="646">
        <f t="shared" si="29"/>
        <v>0</v>
      </c>
      <c r="CD61" s="594"/>
      <c r="CE61" s="705">
        <f t="shared" si="2"/>
        <v>45</v>
      </c>
      <c r="CF61" s="756">
        <f t="shared" si="18"/>
        <v>0</v>
      </c>
      <c r="CG61" s="756">
        <f t="shared" si="18"/>
        <v>0</v>
      </c>
      <c r="CH61" s="756">
        <f t="shared" si="18"/>
        <v>0</v>
      </c>
      <c r="CI61" s="756">
        <f t="shared" si="18"/>
        <v>0</v>
      </c>
      <c r="CJ61" s="756">
        <f t="shared" si="33"/>
        <v>0</v>
      </c>
      <c r="CK61" s="756">
        <f t="shared" si="33"/>
        <v>0</v>
      </c>
      <c r="CL61" s="756">
        <f t="shared" si="33"/>
        <v>0</v>
      </c>
      <c r="CM61" s="646">
        <f t="shared" si="30"/>
        <v>0</v>
      </c>
      <c r="CN61" s="594"/>
      <c r="CO61" s="705">
        <f t="shared" si="4"/>
        <v>45</v>
      </c>
      <c r="CP61" s="756">
        <v>0</v>
      </c>
      <c r="CQ61" s="756">
        <v>0</v>
      </c>
      <c r="CR61" s="756">
        <v>0</v>
      </c>
      <c r="CS61" s="756">
        <v>0</v>
      </c>
      <c r="CT61" s="756">
        <v>0</v>
      </c>
      <c r="CU61" s="756">
        <v>0</v>
      </c>
      <c r="CV61" s="756">
        <v>0</v>
      </c>
      <c r="CW61" s="646">
        <f t="shared" si="31"/>
        <v>0</v>
      </c>
      <c r="CX61" s="685"/>
      <c r="CY61" s="705">
        <f t="shared" si="5"/>
        <v>45</v>
      </c>
      <c r="CZ61" s="756">
        <v>0</v>
      </c>
      <c r="DA61" s="756">
        <v>0</v>
      </c>
      <c r="DB61" s="756">
        <v>0</v>
      </c>
      <c r="DC61" s="756">
        <v>0</v>
      </c>
      <c r="DD61" s="756">
        <v>0</v>
      </c>
      <c r="DE61" s="767">
        <f t="shared" si="19"/>
        <v>0</v>
      </c>
      <c r="DF61" s="756">
        <v>0</v>
      </c>
      <c r="DG61" s="756">
        <v>0</v>
      </c>
      <c r="DH61" s="756">
        <v>0</v>
      </c>
      <c r="DI61" s="756">
        <v>0</v>
      </c>
      <c r="DJ61" s="767">
        <f t="shared" si="20"/>
        <v>0</v>
      </c>
      <c r="DK61" s="715">
        <f t="shared" si="21"/>
        <v>0</v>
      </c>
      <c r="DL61" s="685"/>
      <c r="DM61" s="705">
        <f t="shared" si="6"/>
        <v>45</v>
      </c>
      <c r="DN61" s="715">
        <f t="shared" si="22"/>
        <v>0</v>
      </c>
    </row>
    <row r="62" spans="2:118" x14ac:dyDescent="0.25">
      <c r="B62" s="705">
        <v>46</v>
      </c>
      <c r="C62" s="765">
        <f>(1+_xlfn.XLOOKUP(INT((B62-1)/12)+1,'ZC Curve'!$B$8:$B$107,'ZC Curve'!R$8:R$107,,0))^(1/12)-1</f>
        <v>0</v>
      </c>
      <c r="D62" s="766">
        <f t="shared" si="23"/>
        <v>1</v>
      </c>
      <c r="E62" s="685"/>
      <c r="F62" s="705">
        <v>46</v>
      </c>
      <c r="G62" s="756">
        <v>0</v>
      </c>
      <c r="H62" s="756">
        <v>0</v>
      </c>
      <c r="I62" s="756">
        <v>0</v>
      </c>
      <c r="J62" s="756">
        <v>0</v>
      </c>
      <c r="K62" s="756">
        <v>0</v>
      </c>
      <c r="L62" s="756">
        <v>0</v>
      </c>
      <c r="M62" s="756">
        <v>0</v>
      </c>
      <c r="N62" s="646">
        <f t="shared" si="24"/>
        <v>0</v>
      </c>
      <c r="O62" s="594"/>
      <c r="P62" s="705">
        <f t="shared" si="7"/>
        <v>46</v>
      </c>
      <c r="Q62" s="756">
        <v>0</v>
      </c>
      <c r="R62" s="756">
        <v>0</v>
      </c>
      <c r="S62" s="756">
        <v>0</v>
      </c>
      <c r="T62" s="756">
        <v>0</v>
      </c>
      <c r="U62" s="756">
        <v>0</v>
      </c>
      <c r="V62" s="756">
        <v>0</v>
      </c>
      <c r="W62" s="756">
        <v>0</v>
      </c>
      <c r="X62" s="646">
        <f t="shared" si="25"/>
        <v>0</v>
      </c>
      <c r="Y62" s="594"/>
      <c r="Z62" s="705">
        <f t="shared" si="8"/>
        <v>46</v>
      </c>
      <c r="AA62" s="756">
        <f t="shared" si="9"/>
        <v>0</v>
      </c>
      <c r="AB62" s="756">
        <f t="shared" si="9"/>
        <v>0</v>
      </c>
      <c r="AC62" s="756">
        <f t="shared" si="9"/>
        <v>0</v>
      </c>
      <c r="AD62" s="756">
        <f t="shared" si="9"/>
        <v>0</v>
      </c>
      <c r="AE62" s="756">
        <f t="shared" si="32"/>
        <v>0</v>
      </c>
      <c r="AF62" s="756">
        <f t="shared" si="32"/>
        <v>0</v>
      </c>
      <c r="AG62" s="756">
        <f t="shared" si="32"/>
        <v>0</v>
      </c>
      <c r="AH62" s="646">
        <f t="shared" si="26"/>
        <v>0</v>
      </c>
      <c r="AI62" s="594"/>
      <c r="AJ62" s="705">
        <f t="shared" si="10"/>
        <v>46</v>
      </c>
      <c r="AK62" s="756">
        <v>0</v>
      </c>
      <c r="AL62" s="756">
        <v>0</v>
      </c>
      <c r="AM62" s="756">
        <v>0</v>
      </c>
      <c r="AN62" s="756">
        <v>0</v>
      </c>
      <c r="AO62" s="756">
        <v>0</v>
      </c>
      <c r="AP62" s="756">
        <v>0</v>
      </c>
      <c r="AQ62" s="756">
        <v>0</v>
      </c>
      <c r="AR62" s="646">
        <f t="shared" si="27"/>
        <v>0</v>
      </c>
      <c r="AS62" s="594"/>
      <c r="AT62" s="705">
        <f t="shared" si="11"/>
        <v>46</v>
      </c>
      <c r="AU62" s="756">
        <v>0</v>
      </c>
      <c r="AV62" s="756">
        <v>0</v>
      </c>
      <c r="AW62" s="756">
        <v>0</v>
      </c>
      <c r="AX62" s="756">
        <v>0</v>
      </c>
      <c r="AY62" s="756">
        <v>0</v>
      </c>
      <c r="AZ62" s="767">
        <f t="shared" si="12"/>
        <v>0</v>
      </c>
      <c r="BA62" s="756">
        <v>0</v>
      </c>
      <c r="BB62" s="756">
        <v>0</v>
      </c>
      <c r="BC62" s="756">
        <v>0</v>
      </c>
      <c r="BD62" s="756">
        <v>0</v>
      </c>
      <c r="BE62" s="767">
        <f t="shared" si="13"/>
        <v>0</v>
      </c>
      <c r="BF62" s="646">
        <f t="shared" si="14"/>
        <v>0</v>
      </c>
      <c r="BG62" s="594"/>
      <c r="BH62" s="705">
        <f t="shared" si="1"/>
        <v>46</v>
      </c>
      <c r="BI62" s="646">
        <f t="shared" si="15"/>
        <v>0</v>
      </c>
      <c r="BJ62" s="594"/>
      <c r="BK62" s="705">
        <f t="shared" si="16"/>
        <v>46</v>
      </c>
      <c r="BL62" s="756">
        <v>0</v>
      </c>
      <c r="BM62" s="756">
        <v>0</v>
      </c>
      <c r="BN62" s="756">
        <v>0</v>
      </c>
      <c r="BO62" s="756">
        <v>0</v>
      </c>
      <c r="BP62" s="756">
        <v>0</v>
      </c>
      <c r="BQ62" s="756">
        <v>0</v>
      </c>
      <c r="BR62" s="756">
        <v>0</v>
      </c>
      <c r="BS62" s="646">
        <f t="shared" si="28"/>
        <v>0</v>
      </c>
      <c r="BT62" s="594"/>
      <c r="BU62" s="705">
        <f t="shared" si="17"/>
        <v>46</v>
      </c>
      <c r="BV62" s="756">
        <v>0</v>
      </c>
      <c r="BW62" s="756">
        <v>0</v>
      </c>
      <c r="BX62" s="756">
        <v>0</v>
      </c>
      <c r="BY62" s="756">
        <v>0</v>
      </c>
      <c r="BZ62" s="756">
        <v>0</v>
      </c>
      <c r="CA62" s="756">
        <v>0</v>
      </c>
      <c r="CB62" s="756">
        <v>0</v>
      </c>
      <c r="CC62" s="646">
        <f t="shared" si="29"/>
        <v>0</v>
      </c>
      <c r="CD62" s="594"/>
      <c r="CE62" s="705">
        <f t="shared" si="2"/>
        <v>46</v>
      </c>
      <c r="CF62" s="756">
        <f t="shared" si="18"/>
        <v>0</v>
      </c>
      <c r="CG62" s="756">
        <f t="shared" si="18"/>
        <v>0</v>
      </c>
      <c r="CH62" s="756">
        <f t="shared" si="18"/>
        <v>0</v>
      </c>
      <c r="CI62" s="756">
        <f t="shared" si="18"/>
        <v>0</v>
      </c>
      <c r="CJ62" s="756">
        <f t="shared" si="33"/>
        <v>0</v>
      </c>
      <c r="CK62" s="756">
        <f t="shared" si="33"/>
        <v>0</v>
      </c>
      <c r="CL62" s="756">
        <f t="shared" si="33"/>
        <v>0</v>
      </c>
      <c r="CM62" s="646">
        <f t="shared" si="30"/>
        <v>0</v>
      </c>
      <c r="CN62" s="594"/>
      <c r="CO62" s="705">
        <f t="shared" si="4"/>
        <v>46</v>
      </c>
      <c r="CP62" s="756">
        <v>0</v>
      </c>
      <c r="CQ62" s="756">
        <v>0</v>
      </c>
      <c r="CR62" s="756">
        <v>0</v>
      </c>
      <c r="CS62" s="756">
        <v>0</v>
      </c>
      <c r="CT62" s="756">
        <v>0</v>
      </c>
      <c r="CU62" s="756">
        <v>0</v>
      </c>
      <c r="CV62" s="756">
        <v>0</v>
      </c>
      <c r="CW62" s="646">
        <f t="shared" si="31"/>
        <v>0</v>
      </c>
      <c r="CX62" s="685"/>
      <c r="CY62" s="705">
        <f t="shared" si="5"/>
        <v>46</v>
      </c>
      <c r="CZ62" s="756">
        <v>0</v>
      </c>
      <c r="DA62" s="756">
        <v>0</v>
      </c>
      <c r="DB62" s="756">
        <v>0</v>
      </c>
      <c r="DC62" s="756">
        <v>0</v>
      </c>
      <c r="DD62" s="756">
        <v>0</v>
      </c>
      <c r="DE62" s="767">
        <f t="shared" si="19"/>
        <v>0</v>
      </c>
      <c r="DF62" s="756">
        <v>0</v>
      </c>
      <c r="DG62" s="756">
        <v>0</v>
      </c>
      <c r="DH62" s="756">
        <v>0</v>
      </c>
      <c r="DI62" s="756">
        <v>0</v>
      </c>
      <c r="DJ62" s="767">
        <f t="shared" si="20"/>
        <v>0</v>
      </c>
      <c r="DK62" s="715">
        <f t="shared" si="21"/>
        <v>0</v>
      </c>
      <c r="DL62" s="685"/>
      <c r="DM62" s="705">
        <f t="shared" si="6"/>
        <v>46</v>
      </c>
      <c r="DN62" s="715">
        <f t="shared" si="22"/>
        <v>0</v>
      </c>
    </row>
    <row r="63" spans="2:118" x14ac:dyDescent="0.25">
      <c r="B63" s="705">
        <v>47</v>
      </c>
      <c r="C63" s="765">
        <f>(1+_xlfn.XLOOKUP(INT((B63-1)/12)+1,'ZC Curve'!$B$8:$B$107,'ZC Curve'!R$8:R$107,,0))^(1/12)-1</f>
        <v>0</v>
      </c>
      <c r="D63" s="766">
        <f t="shared" si="23"/>
        <v>1</v>
      </c>
      <c r="E63" s="685"/>
      <c r="F63" s="705">
        <v>47</v>
      </c>
      <c r="G63" s="756">
        <v>0</v>
      </c>
      <c r="H63" s="756">
        <v>0</v>
      </c>
      <c r="I63" s="756">
        <v>0</v>
      </c>
      <c r="J63" s="756">
        <v>0</v>
      </c>
      <c r="K63" s="756">
        <v>0</v>
      </c>
      <c r="L63" s="756">
        <v>0</v>
      </c>
      <c r="M63" s="756">
        <v>0</v>
      </c>
      <c r="N63" s="646">
        <f t="shared" si="24"/>
        <v>0</v>
      </c>
      <c r="O63" s="594"/>
      <c r="P63" s="705">
        <f t="shared" si="7"/>
        <v>47</v>
      </c>
      <c r="Q63" s="756">
        <v>0</v>
      </c>
      <c r="R63" s="756">
        <v>0</v>
      </c>
      <c r="S63" s="756">
        <v>0</v>
      </c>
      <c r="T63" s="756">
        <v>0</v>
      </c>
      <c r="U63" s="756">
        <v>0</v>
      </c>
      <c r="V63" s="756">
        <v>0</v>
      </c>
      <c r="W63" s="756">
        <v>0</v>
      </c>
      <c r="X63" s="646">
        <f t="shared" si="25"/>
        <v>0</v>
      </c>
      <c r="Y63" s="594"/>
      <c r="Z63" s="705">
        <f t="shared" si="8"/>
        <v>47</v>
      </c>
      <c r="AA63" s="756">
        <f t="shared" si="9"/>
        <v>0</v>
      </c>
      <c r="AB63" s="756">
        <f t="shared" si="9"/>
        <v>0</v>
      </c>
      <c r="AC63" s="756">
        <f t="shared" si="9"/>
        <v>0</v>
      </c>
      <c r="AD63" s="756">
        <f t="shared" si="9"/>
        <v>0</v>
      </c>
      <c r="AE63" s="756">
        <f t="shared" si="32"/>
        <v>0</v>
      </c>
      <c r="AF63" s="756">
        <f t="shared" si="32"/>
        <v>0</v>
      </c>
      <c r="AG63" s="756">
        <f t="shared" si="32"/>
        <v>0</v>
      </c>
      <c r="AH63" s="646">
        <f t="shared" si="26"/>
        <v>0</v>
      </c>
      <c r="AI63" s="594"/>
      <c r="AJ63" s="705">
        <f t="shared" si="10"/>
        <v>47</v>
      </c>
      <c r="AK63" s="756">
        <v>0</v>
      </c>
      <c r="AL63" s="756">
        <v>0</v>
      </c>
      <c r="AM63" s="756">
        <v>0</v>
      </c>
      <c r="AN63" s="756">
        <v>0</v>
      </c>
      <c r="AO63" s="756">
        <v>0</v>
      </c>
      <c r="AP63" s="756">
        <v>0</v>
      </c>
      <c r="AQ63" s="756">
        <v>0</v>
      </c>
      <c r="AR63" s="646">
        <f t="shared" si="27"/>
        <v>0</v>
      </c>
      <c r="AS63" s="594"/>
      <c r="AT63" s="705">
        <f t="shared" si="11"/>
        <v>47</v>
      </c>
      <c r="AU63" s="756">
        <v>0</v>
      </c>
      <c r="AV63" s="756">
        <v>0</v>
      </c>
      <c r="AW63" s="756">
        <v>0</v>
      </c>
      <c r="AX63" s="756">
        <v>0</v>
      </c>
      <c r="AY63" s="756">
        <v>0</v>
      </c>
      <c r="AZ63" s="767">
        <f t="shared" si="12"/>
        <v>0</v>
      </c>
      <c r="BA63" s="756">
        <v>0</v>
      </c>
      <c r="BB63" s="756">
        <v>0</v>
      </c>
      <c r="BC63" s="756">
        <v>0</v>
      </c>
      <c r="BD63" s="756">
        <v>0</v>
      </c>
      <c r="BE63" s="767">
        <f t="shared" si="13"/>
        <v>0</v>
      </c>
      <c r="BF63" s="646">
        <f t="shared" si="14"/>
        <v>0</v>
      </c>
      <c r="BG63" s="594"/>
      <c r="BH63" s="705">
        <f t="shared" si="1"/>
        <v>47</v>
      </c>
      <c r="BI63" s="646">
        <f t="shared" si="15"/>
        <v>0</v>
      </c>
      <c r="BJ63" s="594"/>
      <c r="BK63" s="705">
        <f t="shared" si="16"/>
        <v>47</v>
      </c>
      <c r="BL63" s="756">
        <v>0</v>
      </c>
      <c r="BM63" s="756">
        <v>0</v>
      </c>
      <c r="BN63" s="756">
        <v>0</v>
      </c>
      <c r="BO63" s="756">
        <v>0</v>
      </c>
      <c r="BP63" s="756">
        <v>0</v>
      </c>
      <c r="BQ63" s="756">
        <v>0</v>
      </c>
      <c r="BR63" s="756">
        <v>0</v>
      </c>
      <c r="BS63" s="646">
        <f t="shared" si="28"/>
        <v>0</v>
      </c>
      <c r="BT63" s="594"/>
      <c r="BU63" s="705">
        <f t="shared" si="17"/>
        <v>47</v>
      </c>
      <c r="BV63" s="756">
        <v>0</v>
      </c>
      <c r="BW63" s="756">
        <v>0</v>
      </c>
      <c r="BX63" s="756">
        <v>0</v>
      </c>
      <c r="BY63" s="756">
        <v>0</v>
      </c>
      <c r="BZ63" s="756">
        <v>0</v>
      </c>
      <c r="CA63" s="756">
        <v>0</v>
      </c>
      <c r="CB63" s="756">
        <v>0</v>
      </c>
      <c r="CC63" s="646">
        <f t="shared" si="29"/>
        <v>0</v>
      </c>
      <c r="CD63" s="594"/>
      <c r="CE63" s="705">
        <f t="shared" si="2"/>
        <v>47</v>
      </c>
      <c r="CF63" s="756">
        <f t="shared" si="18"/>
        <v>0</v>
      </c>
      <c r="CG63" s="756">
        <f t="shared" si="18"/>
        <v>0</v>
      </c>
      <c r="CH63" s="756">
        <f t="shared" si="18"/>
        <v>0</v>
      </c>
      <c r="CI63" s="756">
        <f t="shared" si="18"/>
        <v>0</v>
      </c>
      <c r="CJ63" s="756">
        <f t="shared" si="33"/>
        <v>0</v>
      </c>
      <c r="CK63" s="756">
        <f t="shared" si="33"/>
        <v>0</v>
      </c>
      <c r="CL63" s="756">
        <f t="shared" si="33"/>
        <v>0</v>
      </c>
      <c r="CM63" s="646">
        <f t="shared" si="30"/>
        <v>0</v>
      </c>
      <c r="CN63" s="594"/>
      <c r="CO63" s="705">
        <f t="shared" si="4"/>
        <v>47</v>
      </c>
      <c r="CP63" s="756">
        <v>0</v>
      </c>
      <c r="CQ63" s="756">
        <v>0</v>
      </c>
      <c r="CR63" s="756">
        <v>0</v>
      </c>
      <c r="CS63" s="756">
        <v>0</v>
      </c>
      <c r="CT63" s="756">
        <v>0</v>
      </c>
      <c r="CU63" s="756">
        <v>0</v>
      </c>
      <c r="CV63" s="756">
        <v>0</v>
      </c>
      <c r="CW63" s="646">
        <f t="shared" si="31"/>
        <v>0</v>
      </c>
      <c r="CX63" s="685"/>
      <c r="CY63" s="705">
        <f t="shared" si="5"/>
        <v>47</v>
      </c>
      <c r="CZ63" s="756">
        <v>0</v>
      </c>
      <c r="DA63" s="756">
        <v>0</v>
      </c>
      <c r="DB63" s="756">
        <v>0</v>
      </c>
      <c r="DC63" s="756">
        <v>0</v>
      </c>
      <c r="DD63" s="756">
        <v>0</v>
      </c>
      <c r="DE63" s="767">
        <f t="shared" si="19"/>
        <v>0</v>
      </c>
      <c r="DF63" s="756">
        <v>0</v>
      </c>
      <c r="DG63" s="756">
        <v>0</v>
      </c>
      <c r="DH63" s="756">
        <v>0</v>
      </c>
      <c r="DI63" s="756">
        <v>0</v>
      </c>
      <c r="DJ63" s="767">
        <f t="shared" si="20"/>
        <v>0</v>
      </c>
      <c r="DK63" s="715">
        <f t="shared" si="21"/>
        <v>0</v>
      </c>
      <c r="DL63" s="685"/>
      <c r="DM63" s="705">
        <f t="shared" si="6"/>
        <v>47</v>
      </c>
      <c r="DN63" s="715">
        <f t="shared" si="22"/>
        <v>0</v>
      </c>
    </row>
    <row r="64" spans="2:118" x14ac:dyDescent="0.25">
      <c r="B64" s="705">
        <v>48</v>
      </c>
      <c r="C64" s="765">
        <f>(1+_xlfn.XLOOKUP(INT((B64-1)/12)+1,'ZC Curve'!$B$8:$B$107,'ZC Curve'!R$8:R$107,,0))^(1/12)-1</f>
        <v>0</v>
      </c>
      <c r="D64" s="766">
        <f t="shared" si="23"/>
        <v>1</v>
      </c>
      <c r="E64" s="685"/>
      <c r="F64" s="705">
        <v>48</v>
      </c>
      <c r="G64" s="756">
        <v>0</v>
      </c>
      <c r="H64" s="756">
        <v>0</v>
      </c>
      <c r="I64" s="756">
        <v>0</v>
      </c>
      <c r="J64" s="756">
        <v>0</v>
      </c>
      <c r="K64" s="756">
        <v>0</v>
      </c>
      <c r="L64" s="756">
        <v>0</v>
      </c>
      <c r="M64" s="756">
        <v>0</v>
      </c>
      <c r="N64" s="646">
        <f t="shared" si="24"/>
        <v>0</v>
      </c>
      <c r="O64" s="594"/>
      <c r="P64" s="705">
        <f t="shared" si="7"/>
        <v>48</v>
      </c>
      <c r="Q64" s="756">
        <v>0</v>
      </c>
      <c r="R64" s="756">
        <v>0</v>
      </c>
      <c r="S64" s="756">
        <v>0</v>
      </c>
      <c r="T64" s="756">
        <v>0</v>
      </c>
      <c r="U64" s="756">
        <v>0</v>
      </c>
      <c r="V64" s="756">
        <v>0</v>
      </c>
      <c r="W64" s="756">
        <v>0</v>
      </c>
      <c r="X64" s="646">
        <f t="shared" si="25"/>
        <v>0</v>
      </c>
      <c r="Y64" s="594"/>
      <c r="Z64" s="705">
        <f t="shared" si="8"/>
        <v>48</v>
      </c>
      <c r="AA64" s="756">
        <f t="shared" si="9"/>
        <v>0</v>
      </c>
      <c r="AB64" s="756">
        <f t="shared" si="9"/>
        <v>0</v>
      </c>
      <c r="AC64" s="756">
        <f t="shared" si="9"/>
        <v>0</v>
      </c>
      <c r="AD64" s="756">
        <f t="shared" si="9"/>
        <v>0</v>
      </c>
      <c r="AE64" s="756">
        <f t="shared" si="32"/>
        <v>0</v>
      </c>
      <c r="AF64" s="756">
        <f t="shared" si="32"/>
        <v>0</v>
      </c>
      <c r="AG64" s="756">
        <f t="shared" si="32"/>
        <v>0</v>
      </c>
      <c r="AH64" s="646">
        <f t="shared" si="26"/>
        <v>0</v>
      </c>
      <c r="AI64" s="594"/>
      <c r="AJ64" s="705">
        <f t="shared" si="10"/>
        <v>48</v>
      </c>
      <c r="AK64" s="756">
        <v>0</v>
      </c>
      <c r="AL64" s="756">
        <v>0</v>
      </c>
      <c r="AM64" s="756">
        <v>0</v>
      </c>
      <c r="AN64" s="756">
        <v>0</v>
      </c>
      <c r="AO64" s="756">
        <v>0</v>
      </c>
      <c r="AP64" s="756">
        <v>0</v>
      </c>
      <c r="AQ64" s="756">
        <v>0</v>
      </c>
      <c r="AR64" s="646">
        <f t="shared" si="27"/>
        <v>0</v>
      </c>
      <c r="AS64" s="594"/>
      <c r="AT64" s="705">
        <f t="shared" si="11"/>
        <v>48</v>
      </c>
      <c r="AU64" s="756">
        <v>0</v>
      </c>
      <c r="AV64" s="756">
        <v>0</v>
      </c>
      <c r="AW64" s="756">
        <v>0</v>
      </c>
      <c r="AX64" s="756">
        <v>0</v>
      </c>
      <c r="AY64" s="756">
        <v>0</v>
      </c>
      <c r="AZ64" s="767">
        <f t="shared" si="12"/>
        <v>0</v>
      </c>
      <c r="BA64" s="756">
        <v>0</v>
      </c>
      <c r="BB64" s="756">
        <v>0</v>
      </c>
      <c r="BC64" s="756">
        <v>0</v>
      </c>
      <c r="BD64" s="756">
        <v>0</v>
      </c>
      <c r="BE64" s="767">
        <f t="shared" si="13"/>
        <v>0</v>
      </c>
      <c r="BF64" s="646">
        <f t="shared" si="14"/>
        <v>0</v>
      </c>
      <c r="BG64" s="594"/>
      <c r="BH64" s="705">
        <f t="shared" si="1"/>
        <v>48</v>
      </c>
      <c r="BI64" s="646">
        <f t="shared" si="15"/>
        <v>0</v>
      </c>
      <c r="BJ64" s="594"/>
      <c r="BK64" s="705">
        <f t="shared" si="16"/>
        <v>48</v>
      </c>
      <c r="BL64" s="756">
        <v>0</v>
      </c>
      <c r="BM64" s="756">
        <v>0</v>
      </c>
      <c r="BN64" s="756">
        <v>0</v>
      </c>
      <c r="BO64" s="756">
        <v>0</v>
      </c>
      <c r="BP64" s="756">
        <v>0</v>
      </c>
      <c r="BQ64" s="756">
        <v>0</v>
      </c>
      <c r="BR64" s="756">
        <v>0</v>
      </c>
      <c r="BS64" s="646">
        <f t="shared" si="28"/>
        <v>0</v>
      </c>
      <c r="BT64" s="594"/>
      <c r="BU64" s="705">
        <f t="shared" si="17"/>
        <v>48</v>
      </c>
      <c r="BV64" s="756">
        <v>0</v>
      </c>
      <c r="BW64" s="756">
        <v>0</v>
      </c>
      <c r="BX64" s="756">
        <v>0</v>
      </c>
      <c r="BY64" s="756">
        <v>0</v>
      </c>
      <c r="BZ64" s="756">
        <v>0</v>
      </c>
      <c r="CA64" s="756">
        <v>0</v>
      </c>
      <c r="CB64" s="756">
        <v>0</v>
      </c>
      <c r="CC64" s="646">
        <f t="shared" si="29"/>
        <v>0</v>
      </c>
      <c r="CD64" s="594"/>
      <c r="CE64" s="705">
        <f t="shared" si="2"/>
        <v>48</v>
      </c>
      <c r="CF64" s="756">
        <f t="shared" si="18"/>
        <v>0</v>
      </c>
      <c r="CG64" s="756">
        <f t="shared" si="18"/>
        <v>0</v>
      </c>
      <c r="CH64" s="756">
        <f t="shared" si="18"/>
        <v>0</v>
      </c>
      <c r="CI64" s="756">
        <f t="shared" si="18"/>
        <v>0</v>
      </c>
      <c r="CJ64" s="756">
        <f t="shared" si="33"/>
        <v>0</v>
      </c>
      <c r="CK64" s="756">
        <f t="shared" si="33"/>
        <v>0</v>
      </c>
      <c r="CL64" s="756">
        <f t="shared" si="33"/>
        <v>0</v>
      </c>
      <c r="CM64" s="646">
        <f t="shared" si="30"/>
        <v>0</v>
      </c>
      <c r="CN64" s="594"/>
      <c r="CO64" s="705">
        <f t="shared" si="4"/>
        <v>48</v>
      </c>
      <c r="CP64" s="756">
        <v>0</v>
      </c>
      <c r="CQ64" s="756">
        <v>0</v>
      </c>
      <c r="CR64" s="756">
        <v>0</v>
      </c>
      <c r="CS64" s="756">
        <v>0</v>
      </c>
      <c r="CT64" s="756">
        <v>0</v>
      </c>
      <c r="CU64" s="756">
        <v>0</v>
      </c>
      <c r="CV64" s="756">
        <v>0</v>
      </c>
      <c r="CW64" s="646">
        <f t="shared" si="31"/>
        <v>0</v>
      </c>
      <c r="CX64" s="685"/>
      <c r="CY64" s="705">
        <f t="shared" si="5"/>
        <v>48</v>
      </c>
      <c r="CZ64" s="756">
        <v>0</v>
      </c>
      <c r="DA64" s="756">
        <v>0</v>
      </c>
      <c r="DB64" s="756">
        <v>0</v>
      </c>
      <c r="DC64" s="756">
        <v>0</v>
      </c>
      <c r="DD64" s="756">
        <v>0</v>
      </c>
      <c r="DE64" s="767">
        <f t="shared" si="19"/>
        <v>0</v>
      </c>
      <c r="DF64" s="756">
        <v>0</v>
      </c>
      <c r="DG64" s="756">
        <v>0</v>
      </c>
      <c r="DH64" s="756">
        <v>0</v>
      </c>
      <c r="DI64" s="756">
        <v>0</v>
      </c>
      <c r="DJ64" s="767">
        <f t="shared" si="20"/>
        <v>0</v>
      </c>
      <c r="DK64" s="715">
        <f t="shared" si="21"/>
        <v>0</v>
      </c>
      <c r="DL64" s="685"/>
      <c r="DM64" s="705">
        <f t="shared" si="6"/>
        <v>48</v>
      </c>
      <c r="DN64" s="715">
        <f t="shared" si="22"/>
        <v>0</v>
      </c>
    </row>
    <row r="65" spans="2:118" x14ac:dyDescent="0.25">
      <c r="B65" s="705">
        <v>49</v>
      </c>
      <c r="C65" s="765">
        <f>(1+_xlfn.XLOOKUP(INT((B65-1)/12)+1,'ZC Curve'!$B$8:$B$107,'ZC Curve'!R$8:R$107,,0))^(1/12)-1</f>
        <v>0</v>
      </c>
      <c r="D65" s="766">
        <f t="shared" si="23"/>
        <v>1</v>
      </c>
      <c r="E65" s="685"/>
      <c r="F65" s="705">
        <v>49</v>
      </c>
      <c r="G65" s="756">
        <v>0</v>
      </c>
      <c r="H65" s="756">
        <v>0</v>
      </c>
      <c r="I65" s="756">
        <v>0</v>
      </c>
      <c r="J65" s="756">
        <v>0</v>
      </c>
      <c r="K65" s="756">
        <v>0</v>
      </c>
      <c r="L65" s="756">
        <v>0</v>
      </c>
      <c r="M65" s="756">
        <v>0</v>
      </c>
      <c r="N65" s="646">
        <f t="shared" si="24"/>
        <v>0</v>
      </c>
      <c r="O65" s="594"/>
      <c r="P65" s="705">
        <f t="shared" si="7"/>
        <v>49</v>
      </c>
      <c r="Q65" s="756">
        <v>0</v>
      </c>
      <c r="R65" s="756">
        <v>0</v>
      </c>
      <c r="S65" s="756">
        <v>0</v>
      </c>
      <c r="T65" s="756">
        <v>0</v>
      </c>
      <c r="U65" s="756">
        <v>0</v>
      </c>
      <c r="V65" s="756">
        <v>0</v>
      </c>
      <c r="W65" s="756">
        <v>0</v>
      </c>
      <c r="X65" s="646">
        <f t="shared" si="25"/>
        <v>0</v>
      </c>
      <c r="Y65" s="594"/>
      <c r="Z65" s="705">
        <f t="shared" si="8"/>
        <v>49</v>
      </c>
      <c r="AA65" s="756">
        <f t="shared" si="9"/>
        <v>0</v>
      </c>
      <c r="AB65" s="756">
        <f t="shared" si="9"/>
        <v>0</v>
      </c>
      <c r="AC65" s="756">
        <f t="shared" si="9"/>
        <v>0</v>
      </c>
      <c r="AD65" s="756">
        <f t="shared" si="9"/>
        <v>0</v>
      </c>
      <c r="AE65" s="756">
        <f t="shared" si="32"/>
        <v>0</v>
      </c>
      <c r="AF65" s="756">
        <f t="shared" si="32"/>
        <v>0</v>
      </c>
      <c r="AG65" s="756">
        <f t="shared" si="32"/>
        <v>0</v>
      </c>
      <c r="AH65" s="646">
        <f t="shared" si="26"/>
        <v>0</v>
      </c>
      <c r="AI65" s="594"/>
      <c r="AJ65" s="705">
        <f t="shared" si="10"/>
        <v>49</v>
      </c>
      <c r="AK65" s="756">
        <v>0</v>
      </c>
      <c r="AL65" s="756">
        <v>0</v>
      </c>
      <c r="AM65" s="756">
        <v>0</v>
      </c>
      <c r="AN65" s="756">
        <v>0</v>
      </c>
      <c r="AO65" s="756">
        <v>0</v>
      </c>
      <c r="AP65" s="756">
        <v>0</v>
      </c>
      <c r="AQ65" s="756">
        <v>0</v>
      </c>
      <c r="AR65" s="646">
        <f t="shared" si="27"/>
        <v>0</v>
      </c>
      <c r="AS65" s="594"/>
      <c r="AT65" s="705">
        <f t="shared" si="11"/>
        <v>49</v>
      </c>
      <c r="AU65" s="756">
        <v>0</v>
      </c>
      <c r="AV65" s="756">
        <v>0</v>
      </c>
      <c r="AW65" s="756">
        <v>0</v>
      </c>
      <c r="AX65" s="756">
        <v>0</v>
      </c>
      <c r="AY65" s="756">
        <v>0</v>
      </c>
      <c r="AZ65" s="767">
        <f t="shared" si="12"/>
        <v>0</v>
      </c>
      <c r="BA65" s="756">
        <v>0</v>
      </c>
      <c r="BB65" s="756">
        <v>0</v>
      </c>
      <c r="BC65" s="756">
        <v>0</v>
      </c>
      <c r="BD65" s="756">
        <v>0</v>
      </c>
      <c r="BE65" s="767">
        <f t="shared" si="13"/>
        <v>0</v>
      </c>
      <c r="BF65" s="646">
        <f t="shared" si="14"/>
        <v>0</v>
      </c>
      <c r="BG65" s="594"/>
      <c r="BH65" s="705">
        <f t="shared" si="1"/>
        <v>49</v>
      </c>
      <c r="BI65" s="646">
        <f t="shared" si="15"/>
        <v>0</v>
      </c>
      <c r="BJ65" s="594"/>
      <c r="BK65" s="705">
        <f t="shared" si="16"/>
        <v>49</v>
      </c>
      <c r="BL65" s="756">
        <v>0</v>
      </c>
      <c r="BM65" s="756">
        <v>0</v>
      </c>
      <c r="BN65" s="756">
        <v>0</v>
      </c>
      <c r="BO65" s="756">
        <v>0</v>
      </c>
      <c r="BP65" s="756">
        <v>0</v>
      </c>
      <c r="BQ65" s="756">
        <v>0</v>
      </c>
      <c r="BR65" s="756">
        <v>0</v>
      </c>
      <c r="BS65" s="646">
        <f t="shared" si="28"/>
        <v>0</v>
      </c>
      <c r="BT65" s="594"/>
      <c r="BU65" s="705">
        <f t="shared" si="17"/>
        <v>49</v>
      </c>
      <c r="BV65" s="756">
        <v>0</v>
      </c>
      <c r="BW65" s="756">
        <v>0</v>
      </c>
      <c r="BX65" s="756">
        <v>0</v>
      </c>
      <c r="BY65" s="756">
        <v>0</v>
      </c>
      <c r="BZ65" s="756">
        <v>0</v>
      </c>
      <c r="CA65" s="756">
        <v>0</v>
      </c>
      <c r="CB65" s="756">
        <v>0</v>
      </c>
      <c r="CC65" s="646">
        <f t="shared" si="29"/>
        <v>0</v>
      </c>
      <c r="CD65" s="594"/>
      <c r="CE65" s="705">
        <f t="shared" si="2"/>
        <v>49</v>
      </c>
      <c r="CF65" s="756">
        <f t="shared" si="18"/>
        <v>0</v>
      </c>
      <c r="CG65" s="756">
        <f t="shared" si="18"/>
        <v>0</v>
      </c>
      <c r="CH65" s="756">
        <f t="shared" si="18"/>
        <v>0</v>
      </c>
      <c r="CI65" s="756">
        <f t="shared" si="18"/>
        <v>0</v>
      </c>
      <c r="CJ65" s="756">
        <f t="shared" si="33"/>
        <v>0</v>
      </c>
      <c r="CK65" s="756">
        <f t="shared" si="33"/>
        <v>0</v>
      </c>
      <c r="CL65" s="756">
        <f t="shared" si="33"/>
        <v>0</v>
      </c>
      <c r="CM65" s="646">
        <f t="shared" si="30"/>
        <v>0</v>
      </c>
      <c r="CN65" s="594"/>
      <c r="CO65" s="705">
        <f t="shared" si="4"/>
        <v>49</v>
      </c>
      <c r="CP65" s="756">
        <v>0</v>
      </c>
      <c r="CQ65" s="756">
        <v>0</v>
      </c>
      <c r="CR65" s="756">
        <v>0</v>
      </c>
      <c r="CS65" s="756">
        <v>0</v>
      </c>
      <c r="CT65" s="756">
        <v>0</v>
      </c>
      <c r="CU65" s="756">
        <v>0</v>
      </c>
      <c r="CV65" s="756">
        <v>0</v>
      </c>
      <c r="CW65" s="646">
        <f t="shared" si="31"/>
        <v>0</v>
      </c>
      <c r="CX65" s="685"/>
      <c r="CY65" s="705">
        <f t="shared" si="5"/>
        <v>49</v>
      </c>
      <c r="CZ65" s="756">
        <v>0</v>
      </c>
      <c r="DA65" s="756">
        <v>0</v>
      </c>
      <c r="DB65" s="756">
        <v>0</v>
      </c>
      <c r="DC65" s="756">
        <v>0</v>
      </c>
      <c r="DD65" s="756">
        <v>0</v>
      </c>
      <c r="DE65" s="767">
        <f t="shared" si="19"/>
        <v>0</v>
      </c>
      <c r="DF65" s="756">
        <v>0</v>
      </c>
      <c r="DG65" s="756">
        <v>0</v>
      </c>
      <c r="DH65" s="756">
        <v>0</v>
      </c>
      <c r="DI65" s="756">
        <v>0</v>
      </c>
      <c r="DJ65" s="767">
        <f t="shared" si="20"/>
        <v>0</v>
      </c>
      <c r="DK65" s="715">
        <f t="shared" si="21"/>
        <v>0</v>
      </c>
      <c r="DL65" s="685"/>
      <c r="DM65" s="705">
        <f t="shared" si="6"/>
        <v>49</v>
      </c>
      <c r="DN65" s="715">
        <f t="shared" si="22"/>
        <v>0</v>
      </c>
    </row>
    <row r="66" spans="2:118" x14ac:dyDescent="0.25">
      <c r="B66" s="705">
        <v>50</v>
      </c>
      <c r="C66" s="765">
        <f>(1+_xlfn.XLOOKUP(INT((B66-1)/12)+1,'ZC Curve'!$B$8:$B$107,'ZC Curve'!R$8:R$107,,0))^(1/12)-1</f>
        <v>0</v>
      </c>
      <c r="D66" s="766">
        <f t="shared" si="23"/>
        <v>1</v>
      </c>
      <c r="E66" s="685"/>
      <c r="F66" s="705">
        <v>50</v>
      </c>
      <c r="G66" s="756">
        <v>0</v>
      </c>
      <c r="H66" s="756">
        <v>0</v>
      </c>
      <c r="I66" s="756">
        <v>0</v>
      </c>
      <c r="J66" s="756">
        <v>0</v>
      </c>
      <c r="K66" s="756">
        <v>0</v>
      </c>
      <c r="L66" s="756">
        <v>0</v>
      </c>
      <c r="M66" s="756">
        <v>0</v>
      </c>
      <c r="N66" s="646">
        <f t="shared" si="24"/>
        <v>0</v>
      </c>
      <c r="O66" s="594"/>
      <c r="P66" s="705">
        <f t="shared" si="7"/>
        <v>50</v>
      </c>
      <c r="Q66" s="756">
        <v>0</v>
      </c>
      <c r="R66" s="756">
        <v>0</v>
      </c>
      <c r="S66" s="756">
        <v>0</v>
      </c>
      <c r="T66" s="756">
        <v>0</v>
      </c>
      <c r="U66" s="756">
        <v>0</v>
      </c>
      <c r="V66" s="756">
        <v>0</v>
      </c>
      <c r="W66" s="756">
        <v>0</v>
      </c>
      <c r="X66" s="646">
        <f t="shared" si="25"/>
        <v>0</v>
      </c>
      <c r="Y66" s="594"/>
      <c r="Z66" s="705">
        <f t="shared" si="8"/>
        <v>50</v>
      </c>
      <c r="AA66" s="756">
        <f t="shared" si="9"/>
        <v>0</v>
      </c>
      <c r="AB66" s="756">
        <f t="shared" si="9"/>
        <v>0</v>
      </c>
      <c r="AC66" s="756">
        <f t="shared" si="9"/>
        <v>0</v>
      </c>
      <c r="AD66" s="756">
        <f t="shared" si="9"/>
        <v>0</v>
      </c>
      <c r="AE66" s="756">
        <f t="shared" si="32"/>
        <v>0</v>
      </c>
      <c r="AF66" s="756">
        <f t="shared" si="32"/>
        <v>0</v>
      </c>
      <c r="AG66" s="756">
        <f t="shared" si="32"/>
        <v>0</v>
      </c>
      <c r="AH66" s="646">
        <f t="shared" si="26"/>
        <v>0</v>
      </c>
      <c r="AI66" s="594"/>
      <c r="AJ66" s="705">
        <f t="shared" si="10"/>
        <v>50</v>
      </c>
      <c r="AK66" s="756">
        <v>0</v>
      </c>
      <c r="AL66" s="756">
        <v>0</v>
      </c>
      <c r="AM66" s="756">
        <v>0</v>
      </c>
      <c r="AN66" s="756">
        <v>0</v>
      </c>
      <c r="AO66" s="756">
        <v>0</v>
      </c>
      <c r="AP66" s="756">
        <v>0</v>
      </c>
      <c r="AQ66" s="756">
        <v>0</v>
      </c>
      <c r="AR66" s="646">
        <f t="shared" si="27"/>
        <v>0</v>
      </c>
      <c r="AS66" s="594"/>
      <c r="AT66" s="705">
        <f t="shared" si="11"/>
        <v>50</v>
      </c>
      <c r="AU66" s="756">
        <v>0</v>
      </c>
      <c r="AV66" s="756">
        <v>0</v>
      </c>
      <c r="AW66" s="756">
        <v>0</v>
      </c>
      <c r="AX66" s="756">
        <v>0</v>
      </c>
      <c r="AY66" s="756">
        <v>0</v>
      </c>
      <c r="AZ66" s="767">
        <f t="shared" si="12"/>
        <v>0</v>
      </c>
      <c r="BA66" s="756">
        <v>0</v>
      </c>
      <c r="BB66" s="756">
        <v>0</v>
      </c>
      <c r="BC66" s="756">
        <v>0</v>
      </c>
      <c r="BD66" s="756">
        <v>0</v>
      </c>
      <c r="BE66" s="767">
        <f t="shared" si="13"/>
        <v>0</v>
      </c>
      <c r="BF66" s="646">
        <f t="shared" si="14"/>
        <v>0</v>
      </c>
      <c r="BG66" s="594"/>
      <c r="BH66" s="705">
        <f t="shared" si="1"/>
        <v>50</v>
      </c>
      <c r="BI66" s="646">
        <f t="shared" si="15"/>
        <v>0</v>
      </c>
      <c r="BJ66" s="594"/>
      <c r="BK66" s="705">
        <f t="shared" si="16"/>
        <v>50</v>
      </c>
      <c r="BL66" s="756">
        <v>0</v>
      </c>
      <c r="BM66" s="756">
        <v>0</v>
      </c>
      <c r="BN66" s="756">
        <v>0</v>
      </c>
      <c r="BO66" s="756">
        <v>0</v>
      </c>
      <c r="BP66" s="756">
        <v>0</v>
      </c>
      <c r="BQ66" s="756">
        <v>0</v>
      </c>
      <c r="BR66" s="756">
        <v>0</v>
      </c>
      <c r="BS66" s="646">
        <f t="shared" si="28"/>
        <v>0</v>
      </c>
      <c r="BT66" s="594"/>
      <c r="BU66" s="705">
        <f t="shared" si="17"/>
        <v>50</v>
      </c>
      <c r="BV66" s="756">
        <v>0</v>
      </c>
      <c r="BW66" s="756">
        <v>0</v>
      </c>
      <c r="BX66" s="756">
        <v>0</v>
      </c>
      <c r="BY66" s="756">
        <v>0</v>
      </c>
      <c r="BZ66" s="756">
        <v>0</v>
      </c>
      <c r="CA66" s="756">
        <v>0</v>
      </c>
      <c r="CB66" s="756">
        <v>0</v>
      </c>
      <c r="CC66" s="646">
        <f t="shared" si="29"/>
        <v>0</v>
      </c>
      <c r="CD66" s="594"/>
      <c r="CE66" s="705">
        <f t="shared" si="2"/>
        <v>50</v>
      </c>
      <c r="CF66" s="756">
        <f t="shared" si="18"/>
        <v>0</v>
      </c>
      <c r="CG66" s="756">
        <f t="shared" si="18"/>
        <v>0</v>
      </c>
      <c r="CH66" s="756">
        <f t="shared" si="18"/>
        <v>0</v>
      </c>
      <c r="CI66" s="756">
        <f t="shared" si="18"/>
        <v>0</v>
      </c>
      <c r="CJ66" s="756">
        <f t="shared" si="33"/>
        <v>0</v>
      </c>
      <c r="CK66" s="756">
        <f t="shared" si="33"/>
        <v>0</v>
      </c>
      <c r="CL66" s="756">
        <f t="shared" si="33"/>
        <v>0</v>
      </c>
      <c r="CM66" s="646">
        <f t="shared" si="30"/>
        <v>0</v>
      </c>
      <c r="CN66" s="594"/>
      <c r="CO66" s="705">
        <f t="shared" si="4"/>
        <v>50</v>
      </c>
      <c r="CP66" s="756">
        <v>0</v>
      </c>
      <c r="CQ66" s="756">
        <v>0</v>
      </c>
      <c r="CR66" s="756">
        <v>0</v>
      </c>
      <c r="CS66" s="756">
        <v>0</v>
      </c>
      <c r="CT66" s="756">
        <v>0</v>
      </c>
      <c r="CU66" s="756">
        <v>0</v>
      </c>
      <c r="CV66" s="756">
        <v>0</v>
      </c>
      <c r="CW66" s="646">
        <f t="shared" si="31"/>
        <v>0</v>
      </c>
      <c r="CX66" s="685"/>
      <c r="CY66" s="705">
        <f t="shared" si="5"/>
        <v>50</v>
      </c>
      <c r="CZ66" s="756">
        <v>0</v>
      </c>
      <c r="DA66" s="756">
        <v>0</v>
      </c>
      <c r="DB66" s="756">
        <v>0</v>
      </c>
      <c r="DC66" s="756">
        <v>0</v>
      </c>
      <c r="DD66" s="756">
        <v>0</v>
      </c>
      <c r="DE66" s="767">
        <f t="shared" si="19"/>
        <v>0</v>
      </c>
      <c r="DF66" s="756">
        <v>0</v>
      </c>
      <c r="DG66" s="756">
        <v>0</v>
      </c>
      <c r="DH66" s="756">
        <v>0</v>
      </c>
      <c r="DI66" s="756">
        <v>0</v>
      </c>
      <c r="DJ66" s="767">
        <f t="shared" si="20"/>
        <v>0</v>
      </c>
      <c r="DK66" s="715">
        <f t="shared" si="21"/>
        <v>0</v>
      </c>
      <c r="DL66" s="685"/>
      <c r="DM66" s="705">
        <f t="shared" si="6"/>
        <v>50</v>
      </c>
      <c r="DN66" s="715">
        <f t="shared" si="22"/>
        <v>0</v>
      </c>
    </row>
    <row r="67" spans="2:118" x14ac:dyDescent="0.25">
      <c r="B67" s="705">
        <v>51</v>
      </c>
      <c r="C67" s="765">
        <f>(1+_xlfn.XLOOKUP(INT((B67-1)/12)+1,'ZC Curve'!$B$8:$B$107,'ZC Curve'!R$8:R$107,,0))^(1/12)-1</f>
        <v>0</v>
      </c>
      <c r="D67" s="766">
        <f t="shared" si="23"/>
        <v>1</v>
      </c>
      <c r="E67" s="685"/>
      <c r="F67" s="705">
        <v>51</v>
      </c>
      <c r="G67" s="756">
        <v>0</v>
      </c>
      <c r="H67" s="756">
        <v>0</v>
      </c>
      <c r="I67" s="756">
        <v>0</v>
      </c>
      <c r="J67" s="756">
        <v>0</v>
      </c>
      <c r="K67" s="756">
        <v>0</v>
      </c>
      <c r="L67" s="756">
        <v>0</v>
      </c>
      <c r="M67" s="756">
        <v>0</v>
      </c>
      <c r="N67" s="646">
        <f t="shared" si="24"/>
        <v>0</v>
      </c>
      <c r="O67" s="594"/>
      <c r="P67" s="705">
        <f t="shared" si="7"/>
        <v>51</v>
      </c>
      <c r="Q67" s="756">
        <v>0</v>
      </c>
      <c r="R67" s="756">
        <v>0</v>
      </c>
      <c r="S67" s="756">
        <v>0</v>
      </c>
      <c r="T67" s="756">
        <v>0</v>
      </c>
      <c r="U67" s="756">
        <v>0</v>
      </c>
      <c r="V67" s="756">
        <v>0</v>
      </c>
      <c r="W67" s="756">
        <v>0</v>
      </c>
      <c r="X67" s="646">
        <f t="shared" si="25"/>
        <v>0</v>
      </c>
      <c r="Y67" s="594"/>
      <c r="Z67" s="705">
        <f t="shared" si="8"/>
        <v>51</v>
      </c>
      <c r="AA67" s="756">
        <f t="shared" si="9"/>
        <v>0</v>
      </c>
      <c r="AB67" s="756">
        <f t="shared" si="9"/>
        <v>0</v>
      </c>
      <c r="AC67" s="756">
        <f t="shared" si="9"/>
        <v>0</v>
      </c>
      <c r="AD67" s="756">
        <f t="shared" si="9"/>
        <v>0</v>
      </c>
      <c r="AE67" s="756">
        <f t="shared" si="32"/>
        <v>0</v>
      </c>
      <c r="AF67" s="756">
        <f t="shared" si="32"/>
        <v>0</v>
      </c>
      <c r="AG67" s="756">
        <f t="shared" si="32"/>
        <v>0</v>
      </c>
      <c r="AH67" s="646">
        <f t="shared" si="26"/>
        <v>0</v>
      </c>
      <c r="AI67" s="594"/>
      <c r="AJ67" s="705">
        <f t="shared" si="10"/>
        <v>51</v>
      </c>
      <c r="AK67" s="756">
        <v>0</v>
      </c>
      <c r="AL67" s="756">
        <v>0</v>
      </c>
      <c r="AM67" s="756">
        <v>0</v>
      </c>
      <c r="AN67" s="756">
        <v>0</v>
      </c>
      <c r="AO67" s="756">
        <v>0</v>
      </c>
      <c r="AP67" s="756">
        <v>0</v>
      </c>
      <c r="AQ67" s="756">
        <v>0</v>
      </c>
      <c r="AR67" s="646">
        <f t="shared" si="27"/>
        <v>0</v>
      </c>
      <c r="AS67" s="594"/>
      <c r="AT67" s="705">
        <f t="shared" si="11"/>
        <v>51</v>
      </c>
      <c r="AU67" s="756">
        <v>0</v>
      </c>
      <c r="AV67" s="756">
        <v>0</v>
      </c>
      <c r="AW67" s="756">
        <v>0</v>
      </c>
      <c r="AX67" s="756">
        <v>0</v>
      </c>
      <c r="AY67" s="756">
        <v>0</v>
      </c>
      <c r="AZ67" s="767">
        <f t="shared" si="12"/>
        <v>0</v>
      </c>
      <c r="BA67" s="756">
        <v>0</v>
      </c>
      <c r="BB67" s="756">
        <v>0</v>
      </c>
      <c r="BC67" s="756">
        <v>0</v>
      </c>
      <c r="BD67" s="756">
        <v>0</v>
      </c>
      <c r="BE67" s="767">
        <f t="shared" si="13"/>
        <v>0</v>
      </c>
      <c r="BF67" s="646">
        <f t="shared" si="14"/>
        <v>0</v>
      </c>
      <c r="BG67" s="594"/>
      <c r="BH67" s="705">
        <f t="shared" si="1"/>
        <v>51</v>
      </c>
      <c r="BI67" s="646">
        <f t="shared" si="15"/>
        <v>0</v>
      </c>
      <c r="BJ67" s="594"/>
      <c r="BK67" s="705">
        <f t="shared" si="16"/>
        <v>51</v>
      </c>
      <c r="BL67" s="756">
        <v>0</v>
      </c>
      <c r="BM67" s="756">
        <v>0</v>
      </c>
      <c r="BN67" s="756">
        <v>0</v>
      </c>
      <c r="BO67" s="756">
        <v>0</v>
      </c>
      <c r="BP67" s="756">
        <v>0</v>
      </c>
      <c r="BQ67" s="756">
        <v>0</v>
      </c>
      <c r="BR67" s="756">
        <v>0</v>
      </c>
      <c r="BS67" s="646">
        <f t="shared" si="28"/>
        <v>0</v>
      </c>
      <c r="BT67" s="594"/>
      <c r="BU67" s="705">
        <f t="shared" si="17"/>
        <v>51</v>
      </c>
      <c r="BV67" s="756">
        <v>0</v>
      </c>
      <c r="BW67" s="756">
        <v>0</v>
      </c>
      <c r="BX67" s="756">
        <v>0</v>
      </c>
      <c r="BY67" s="756">
        <v>0</v>
      </c>
      <c r="BZ67" s="756">
        <v>0</v>
      </c>
      <c r="CA67" s="756">
        <v>0</v>
      </c>
      <c r="CB67" s="756">
        <v>0</v>
      </c>
      <c r="CC67" s="646">
        <f t="shared" si="29"/>
        <v>0</v>
      </c>
      <c r="CD67" s="594"/>
      <c r="CE67" s="705">
        <f t="shared" si="2"/>
        <v>51</v>
      </c>
      <c r="CF67" s="756">
        <f t="shared" si="18"/>
        <v>0</v>
      </c>
      <c r="CG67" s="756">
        <f t="shared" si="18"/>
        <v>0</v>
      </c>
      <c r="CH67" s="756">
        <f t="shared" si="18"/>
        <v>0</v>
      </c>
      <c r="CI67" s="756">
        <f t="shared" si="18"/>
        <v>0</v>
      </c>
      <c r="CJ67" s="756">
        <f t="shared" si="33"/>
        <v>0</v>
      </c>
      <c r="CK67" s="756">
        <f t="shared" si="33"/>
        <v>0</v>
      </c>
      <c r="CL67" s="756">
        <f t="shared" si="33"/>
        <v>0</v>
      </c>
      <c r="CM67" s="646">
        <f t="shared" si="30"/>
        <v>0</v>
      </c>
      <c r="CN67" s="594"/>
      <c r="CO67" s="705">
        <f t="shared" si="4"/>
        <v>51</v>
      </c>
      <c r="CP67" s="756">
        <v>0</v>
      </c>
      <c r="CQ67" s="756">
        <v>0</v>
      </c>
      <c r="CR67" s="756">
        <v>0</v>
      </c>
      <c r="CS67" s="756">
        <v>0</v>
      </c>
      <c r="CT67" s="756">
        <v>0</v>
      </c>
      <c r="CU67" s="756">
        <v>0</v>
      </c>
      <c r="CV67" s="756">
        <v>0</v>
      </c>
      <c r="CW67" s="646">
        <f t="shared" si="31"/>
        <v>0</v>
      </c>
      <c r="CX67" s="685"/>
      <c r="CY67" s="705">
        <f t="shared" si="5"/>
        <v>51</v>
      </c>
      <c r="CZ67" s="756">
        <v>0</v>
      </c>
      <c r="DA67" s="756">
        <v>0</v>
      </c>
      <c r="DB67" s="756">
        <v>0</v>
      </c>
      <c r="DC67" s="756">
        <v>0</v>
      </c>
      <c r="DD67" s="756">
        <v>0</v>
      </c>
      <c r="DE67" s="767">
        <f t="shared" si="19"/>
        <v>0</v>
      </c>
      <c r="DF67" s="756">
        <v>0</v>
      </c>
      <c r="DG67" s="756">
        <v>0</v>
      </c>
      <c r="DH67" s="756">
        <v>0</v>
      </c>
      <c r="DI67" s="756">
        <v>0</v>
      </c>
      <c r="DJ67" s="767">
        <f t="shared" si="20"/>
        <v>0</v>
      </c>
      <c r="DK67" s="715">
        <f t="shared" si="21"/>
        <v>0</v>
      </c>
      <c r="DL67" s="685"/>
      <c r="DM67" s="705">
        <f t="shared" si="6"/>
        <v>51</v>
      </c>
      <c r="DN67" s="715">
        <f t="shared" si="22"/>
        <v>0</v>
      </c>
    </row>
    <row r="68" spans="2:118" x14ac:dyDescent="0.25">
      <c r="B68" s="705">
        <v>52</v>
      </c>
      <c r="C68" s="765">
        <f>(1+_xlfn.XLOOKUP(INT((B68-1)/12)+1,'ZC Curve'!$B$8:$B$107,'ZC Curve'!R$8:R$107,,0))^(1/12)-1</f>
        <v>0</v>
      </c>
      <c r="D68" s="766">
        <f t="shared" si="23"/>
        <v>1</v>
      </c>
      <c r="E68" s="685"/>
      <c r="F68" s="705">
        <v>52</v>
      </c>
      <c r="G68" s="756">
        <v>0</v>
      </c>
      <c r="H68" s="756">
        <v>0</v>
      </c>
      <c r="I68" s="756">
        <v>0</v>
      </c>
      <c r="J68" s="756">
        <v>0</v>
      </c>
      <c r="K68" s="756">
        <v>0</v>
      </c>
      <c r="L68" s="756">
        <v>0</v>
      </c>
      <c r="M68" s="756">
        <v>0</v>
      </c>
      <c r="N68" s="646">
        <f t="shared" si="24"/>
        <v>0</v>
      </c>
      <c r="O68" s="594"/>
      <c r="P68" s="705">
        <f t="shared" si="7"/>
        <v>52</v>
      </c>
      <c r="Q68" s="756">
        <v>0</v>
      </c>
      <c r="R68" s="756">
        <v>0</v>
      </c>
      <c r="S68" s="756">
        <v>0</v>
      </c>
      <c r="T68" s="756">
        <v>0</v>
      </c>
      <c r="U68" s="756">
        <v>0</v>
      </c>
      <c r="V68" s="756">
        <v>0</v>
      </c>
      <c r="W68" s="756">
        <v>0</v>
      </c>
      <c r="X68" s="646">
        <f t="shared" si="25"/>
        <v>0</v>
      </c>
      <c r="Y68" s="594"/>
      <c r="Z68" s="705">
        <f t="shared" si="8"/>
        <v>52</v>
      </c>
      <c r="AA68" s="756">
        <f t="shared" si="9"/>
        <v>0</v>
      </c>
      <c r="AB68" s="756">
        <f t="shared" si="9"/>
        <v>0</v>
      </c>
      <c r="AC68" s="756">
        <f t="shared" si="9"/>
        <v>0</v>
      </c>
      <c r="AD68" s="756">
        <f t="shared" si="9"/>
        <v>0</v>
      </c>
      <c r="AE68" s="756">
        <f t="shared" si="32"/>
        <v>0</v>
      </c>
      <c r="AF68" s="756">
        <f t="shared" si="32"/>
        <v>0</v>
      </c>
      <c r="AG68" s="756">
        <f t="shared" si="32"/>
        <v>0</v>
      </c>
      <c r="AH68" s="646">
        <f t="shared" si="26"/>
        <v>0</v>
      </c>
      <c r="AI68" s="594"/>
      <c r="AJ68" s="705">
        <f t="shared" si="10"/>
        <v>52</v>
      </c>
      <c r="AK68" s="756">
        <v>0</v>
      </c>
      <c r="AL68" s="756">
        <v>0</v>
      </c>
      <c r="AM68" s="756">
        <v>0</v>
      </c>
      <c r="AN68" s="756">
        <v>0</v>
      </c>
      <c r="AO68" s="756">
        <v>0</v>
      </c>
      <c r="AP68" s="756">
        <v>0</v>
      </c>
      <c r="AQ68" s="756">
        <v>0</v>
      </c>
      <c r="AR68" s="646">
        <f t="shared" si="27"/>
        <v>0</v>
      </c>
      <c r="AS68" s="594"/>
      <c r="AT68" s="705">
        <f t="shared" si="11"/>
        <v>52</v>
      </c>
      <c r="AU68" s="756">
        <v>0</v>
      </c>
      <c r="AV68" s="756">
        <v>0</v>
      </c>
      <c r="AW68" s="756">
        <v>0</v>
      </c>
      <c r="AX68" s="756">
        <v>0</v>
      </c>
      <c r="AY68" s="756">
        <v>0</v>
      </c>
      <c r="AZ68" s="767">
        <f t="shared" si="12"/>
        <v>0</v>
      </c>
      <c r="BA68" s="756">
        <v>0</v>
      </c>
      <c r="BB68" s="756">
        <v>0</v>
      </c>
      <c r="BC68" s="756">
        <v>0</v>
      </c>
      <c r="BD68" s="756">
        <v>0</v>
      </c>
      <c r="BE68" s="767">
        <f t="shared" si="13"/>
        <v>0</v>
      </c>
      <c r="BF68" s="646">
        <f t="shared" si="14"/>
        <v>0</v>
      </c>
      <c r="BG68" s="594"/>
      <c r="BH68" s="705">
        <f t="shared" si="1"/>
        <v>52</v>
      </c>
      <c r="BI68" s="646">
        <f t="shared" si="15"/>
        <v>0</v>
      </c>
      <c r="BJ68" s="594"/>
      <c r="BK68" s="705">
        <f t="shared" si="16"/>
        <v>52</v>
      </c>
      <c r="BL68" s="756">
        <v>0</v>
      </c>
      <c r="BM68" s="756">
        <v>0</v>
      </c>
      <c r="BN68" s="756">
        <v>0</v>
      </c>
      <c r="BO68" s="756">
        <v>0</v>
      </c>
      <c r="BP68" s="756">
        <v>0</v>
      </c>
      <c r="BQ68" s="756">
        <v>0</v>
      </c>
      <c r="BR68" s="756">
        <v>0</v>
      </c>
      <c r="BS68" s="646">
        <f t="shared" si="28"/>
        <v>0</v>
      </c>
      <c r="BT68" s="594"/>
      <c r="BU68" s="705">
        <f t="shared" si="17"/>
        <v>52</v>
      </c>
      <c r="BV68" s="756">
        <v>0</v>
      </c>
      <c r="BW68" s="756">
        <v>0</v>
      </c>
      <c r="BX68" s="756">
        <v>0</v>
      </c>
      <c r="BY68" s="756">
        <v>0</v>
      </c>
      <c r="BZ68" s="756">
        <v>0</v>
      </c>
      <c r="CA68" s="756">
        <v>0</v>
      </c>
      <c r="CB68" s="756">
        <v>0</v>
      </c>
      <c r="CC68" s="646">
        <f t="shared" si="29"/>
        <v>0</v>
      </c>
      <c r="CD68" s="594"/>
      <c r="CE68" s="705">
        <f t="shared" si="2"/>
        <v>52</v>
      </c>
      <c r="CF68" s="756">
        <f t="shared" si="18"/>
        <v>0</v>
      </c>
      <c r="CG68" s="756">
        <f t="shared" si="18"/>
        <v>0</v>
      </c>
      <c r="CH68" s="756">
        <f t="shared" si="18"/>
        <v>0</v>
      </c>
      <c r="CI68" s="756">
        <f t="shared" si="18"/>
        <v>0</v>
      </c>
      <c r="CJ68" s="756">
        <f t="shared" si="33"/>
        <v>0</v>
      </c>
      <c r="CK68" s="756">
        <f t="shared" si="33"/>
        <v>0</v>
      </c>
      <c r="CL68" s="756">
        <f t="shared" si="33"/>
        <v>0</v>
      </c>
      <c r="CM68" s="646">
        <f t="shared" si="30"/>
        <v>0</v>
      </c>
      <c r="CN68" s="594"/>
      <c r="CO68" s="705">
        <f t="shared" si="4"/>
        <v>52</v>
      </c>
      <c r="CP68" s="756">
        <v>0</v>
      </c>
      <c r="CQ68" s="756">
        <v>0</v>
      </c>
      <c r="CR68" s="756">
        <v>0</v>
      </c>
      <c r="CS68" s="756">
        <v>0</v>
      </c>
      <c r="CT68" s="756">
        <v>0</v>
      </c>
      <c r="CU68" s="756">
        <v>0</v>
      </c>
      <c r="CV68" s="756">
        <v>0</v>
      </c>
      <c r="CW68" s="646">
        <f t="shared" si="31"/>
        <v>0</v>
      </c>
      <c r="CX68" s="685"/>
      <c r="CY68" s="705">
        <f t="shared" si="5"/>
        <v>52</v>
      </c>
      <c r="CZ68" s="756">
        <v>0</v>
      </c>
      <c r="DA68" s="756">
        <v>0</v>
      </c>
      <c r="DB68" s="756">
        <v>0</v>
      </c>
      <c r="DC68" s="756">
        <v>0</v>
      </c>
      <c r="DD68" s="756">
        <v>0</v>
      </c>
      <c r="DE68" s="767">
        <f t="shared" si="19"/>
        <v>0</v>
      </c>
      <c r="DF68" s="756">
        <v>0</v>
      </c>
      <c r="DG68" s="756">
        <v>0</v>
      </c>
      <c r="DH68" s="756">
        <v>0</v>
      </c>
      <c r="DI68" s="756">
        <v>0</v>
      </c>
      <c r="DJ68" s="767">
        <f t="shared" si="20"/>
        <v>0</v>
      </c>
      <c r="DK68" s="715">
        <f t="shared" si="21"/>
        <v>0</v>
      </c>
      <c r="DL68" s="685"/>
      <c r="DM68" s="705">
        <f t="shared" si="6"/>
        <v>52</v>
      </c>
      <c r="DN68" s="715">
        <f t="shared" si="22"/>
        <v>0</v>
      </c>
    </row>
    <row r="69" spans="2:118" x14ac:dyDescent="0.25">
      <c r="B69" s="705">
        <v>53</v>
      </c>
      <c r="C69" s="765">
        <f>(1+_xlfn.XLOOKUP(INT((B69-1)/12)+1,'ZC Curve'!$B$8:$B$107,'ZC Curve'!R$8:R$107,,0))^(1/12)-1</f>
        <v>0</v>
      </c>
      <c r="D69" s="766">
        <f t="shared" si="23"/>
        <v>1</v>
      </c>
      <c r="E69" s="685"/>
      <c r="F69" s="705">
        <v>53</v>
      </c>
      <c r="G69" s="756">
        <v>0</v>
      </c>
      <c r="H69" s="756">
        <v>0</v>
      </c>
      <c r="I69" s="756">
        <v>0</v>
      </c>
      <c r="J69" s="756">
        <v>0</v>
      </c>
      <c r="K69" s="756">
        <v>0</v>
      </c>
      <c r="L69" s="756">
        <v>0</v>
      </c>
      <c r="M69" s="756">
        <v>0</v>
      </c>
      <c r="N69" s="646">
        <f t="shared" si="24"/>
        <v>0</v>
      </c>
      <c r="O69" s="594"/>
      <c r="P69" s="705">
        <f t="shared" si="7"/>
        <v>53</v>
      </c>
      <c r="Q69" s="756">
        <v>0</v>
      </c>
      <c r="R69" s="756">
        <v>0</v>
      </c>
      <c r="S69" s="756">
        <v>0</v>
      </c>
      <c r="T69" s="756">
        <v>0</v>
      </c>
      <c r="U69" s="756">
        <v>0</v>
      </c>
      <c r="V69" s="756">
        <v>0</v>
      </c>
      <c r="W69" s="756">
        <v>0</v>
      </c>
      <c r="X69" s="646">
        <f t="shared" si="25"/>
        <v>0</v>
      </c>
      <c r="Y69" s="594"/>
      <c r="Z69" s="705">
        <f t="shared" si="8"/>
        <v>53</v>
      </c>
      <c r="AA69" s="756">
        <f t="shared" si="9"/>
        <v>0</v>
      </c>
      <c r="AB69" s="756">
        <f t="shared" si="9"/>
        <v>0</v>
      </c>
      <c r="AC69" s="756">
        <f t="shared" si="9"/>
        <v>0</v>
      </c>
      <c r="AD69" s="756">
        <f t="shared" si="9"/>
        <v>0</v>
      </c>
      <c r="AE69" s="756">
        <f t="shared" si="32"/>
        <v>0</v>
      </c>
      <c r="AF69" s="756">
        <f t="shared" si="32"/>
        <v>0</v>
      </c>
      <c r="AG69" s="756">
        <f t="shared" si="32"/>
        <v>0</v>
      </c>
      <c r="AH69" s="646">
        <f t="shared" si="26"/>
        <v>0</v>
      </c>
      <c r="AI69" s="594"/>
      <c r="AJ69" s="705">
        <f t="shared" si="10"/>
        <v>53</v>
      </c>
      <c r="AK69" s="756">
        <v>0</v>
      </c>
      <c r="AL69" s="756">
        <v>0</v>
      </c>
      <c r="AM69" s="756">
        <v>0</v>
      </c>
      <c r="AN69" s="756">
        <v>0</v>
      </c>
      <c r="AO69" s="756">
        <v>0</v>
      </c>
      <c r="AP69" s="756">
        <v>0</v>
      </c>
      <c r="AQ69" s="756">
        <v>0</v>
      </c>
      <c r="AR69" s="646">
        <f t="shared" si="27"/>
        <v>0</v>
      </c>
      <c r="AS69" s="594"/>
      <c r="AT69" s="705">
        <f t="shared" si="11"/>
        <v>53</v>
      </c>
      <c r="AU69" s="756">
        <v>0</v>
      </c>
      <c r="AV69" s="756">
        <v>0</v>
      </c>
      <c r="AW69" s="756">
        <v>0</v>
      </c>
      <c r="AX69" s="756">
        <v>0</v>
      </c>
      <c r="AY69" s="756">
        <v>0</v>
      </c>
      <c r="AZ69" s="767">
        <f t="shared" si="12"/>
        <v>0</v>
      </c>
      <c r="BA69" s="756">
        <v>0</v>
      </c>
      <c r="BB69" s="756">
        <v>0</v>
      </c>
      <c r="BC69" s="756">
        <v>0</v>
      </c>
      <c r="BD69" s="756">
        <v>0</v>
      </c>
      <c r="BE69" s="767">
        <f t="shared" si="13"/>
        <v>0</v>
      </c>
      <c r="BF69" s="646">
        <f t="shared" si="14"/>
        <v>0</v>
      </c>
      <c r="BG69" s="594"/>
      <c r="BH69" s="705">
        <f t="shared" si="1"/>
        <v>53</v>
      </c>
      <c r="BI69" s="646">
        <f t="shared" si="15"/>
        <v>0</v>
      </c>
      <c r="BJ69" s="594"/>
      <c r="BK69" s="705">
        <f t="shared" si="16"/>
        <v>53</v>
      </c>
      <c r="BL69" s="756">
        <v>0</v>
      </c>
      <c r="BM69" s="756">
        <v>0</v>
      </c>
      <c r="BN69" s="756">
        <v>0</v>
      </c>
      <c r="BO69" s="756">
        <v>0</v>
      </c>
      <c r="BP69" s="756">
        <v>0</v>
      </c>
      <c r="BQ69" s="756">
        <v>0</v>
      </c>
      <c r="BR69" s="756">
        <v>0</v>
      </c>
      <c r="BS69" s="646">
        <f t="shared" si="28"/>
        <v>0</v>
      </c>
      <c r="BT69" s="594"/>
      <c r="BU69" s="705">
        <f t="shared" si="17"/>
        <v>53</v>
      </c>
      <c r="BV69" s="756">
        <v>0</v>
      </c>
      <c r="BW69" s="756">
        <v>0</v>
      </c>
      <c r="BX69" s="756">
        <v>0</v>
      </c>
      <c r="BY69" s="756">
        <v>0</v>
      </c>
      <c r="BZ69" s="756">
        <v>0</v>
      </c>
      <c r="CA69" s="756">
        <v>0</v>
      </c>
      <c r="CB69" s="756">
        <v>0</v>
      </c>
      <c r="CC69" s="646">
        <f t="shared" si="29"/>
        <v>0</v>
      </c>
      <c r="CD69" s="594"/>
      <c r="CE69" s="705">
        <f t="shared" si="2"/>
        <v>53</v>
      </c>
      <c r="CF69" s="756">
        <f t="shared" si="18"/>
        <v>0</v>
      </c>
      <c r="CG69" s="756">
        <f t="shared" si="18"/>
        <v>0</v>
      </c>
      <c r="CH69" s="756">
        <f t="shared" si="18"/>
        <v>0</v>
      </c>
      <c r="CI69" s="756">
        <f t="shared" si="18"/>
        <v>0</v>
      </c>
      <c r="CJ69" s="756">
        <f t="shared" si="33"/>
        <v>0</v>
      </c>
      <c r="CK69" s="756">
        <f t="shared" si="33"/>
        <v>0</v>
      </c>
      <c r="CL69" s="756">
        <f t="shared" si="33"/>
        <v>0</v>
      </c>
      <c r="CM69" s="646">
        <f t="shared" si="30"/>
        <v>0</v>
      </c>
      <c r="CN69" s="594"/>
      <c r="CO69" s="705">
        <f t="shared" si="4"/>
        <v>53</v>
      </c>
      <c r="CP69" s="756">
        <v>0</v>
      </c>
      <c r="CQ69" s="756">
        <v>0</v>
      </c>
      <c r="CR69" s="756">
        <v>0</v>
      </c>
      <c r="CS69" s="756">
        <v>0</v>
      </c>
      <c r="CT69" s="756">
        <v>0</v>
      </c>
      <c r="CU69" s="756">
        <v>0</v>
      </c>
      <c r="CV69" s="756">
        <v>0</v>
      </c>
      <c r="CW69" s="646">
        <f t="shared" si="31"/>
        <v>0</v>
      </c>
      <c r="CX69" s="685"/>
      <c r="CY69" s="705">
        <f t="shared" si="5"/>
        <v>53</v>
      </c>
      <c r="CZ69" s="756">
        <v>0</v>
      </c>
      <c r="DA69" s="756">
        <v>0</v>
      </c>
      <c r="DB69" s="756">
        <v>0</v>
      </c>
      <c r="DC69" s="756">
        <v>0</v>
      </c>
      <c r="DD69" s="756">
        <v>0</v>
      </c>
      <c r="DE69" s="767">
        <f t="shared" si="19"/>
        <v>0</v>
      </c>
      <c r="DF69" s="756">
        <v>0</v>
      </c>
      <c r="DG69" s="756">
        <v>0</v>
      </c>
      <c r="DH69" s="756">
        <v>0</v>
      </c>
      <c r="DI69" s="756">
        <v>0</v>
      </c>
      <c r="DJ69" s="767">
        <f t="shared" si="20"/>
        <v>0</v>
      </c>
      <c r="DK69" s="715">
        <f t="shared" si="21"/>
        <v>0</v>
      </c>
      <c r="DL69" s="685"/>
      <c r="DM69" s="705">
        <f t="shared" si="6"/>
        <v>53</v>
      </c>
      <c r="DN69" s="715">
        <f t="shared" si="22"/>
        <v>0</v>
      </c>
    </row>
    <row r="70" spans="2:118" x14ac:dyDescent="0.25">
      <c r="B70" s="705">
        <v>54</v>
      </c>
      <c r="C70" s="765">
        <f>(1+_xlfn.XLOOKUP(INT((B70-1)/12)+1,'ZC Curve'!$B$8:$B$107,'ZC Curve'!R$8:R$107,,0))^(1/12)-1</f>
        <v>0</v>
      </c>
      <c r="D70" s="766">
        <f t="shared" si="23"/>
        <v>1</v>
      </c>
      <c r="E70" s="685"/>
      <c r="F70" s="705">
        <v>54</v>
      </c>
      <c r="G70" s="756">
        <v>0</v>
      </c>
      <c r="H70" s="756">
        <v>0</v>
      </c>
      <c r="I70" s="756">
        <v>0</v>
      </c>
      <c r="J70" s="756">
        <v>0</v>
      </c>
      <c r="K70" s="756">
        <v>0</v>
      </c>
      <c r="L70" s="756">
        <v>0</v>
      </c>
      <c r="M70" s="756">
        <v>0</v>
      </c>
      <c r="N70" s="646">
        <f t="shared" si="24"/>
        <v>0</v>
      </c>
      <c r="O70" s="594"/>
      <c r="P70" s="705">
        <f t="shared" si="7"/>
        <v>54</v>
      </c>
      <c r="Q70" s="756">
        <v>0</v>
      </c>
      <c r="R70" s="756">
        <v>0</v>
      </c>
      <c r="S70" s="756">
        <v>0</v>
      </c>
      <c r="T70" s="756">
        <v>0</v>
      </c>
      <c r="U70" s="756">
        <v>0</v>
      </c>
      <c r="V70" s="756">
        <v>0</v>
      </c>
      <c r="W70" s="756">
        <v>0</v>
      </c>
      <c r="X70" s="646">
        <f t="shared" si="25"/>
        <v>0</v>
      </c>
      <c r="Y70" s="594"/>
      <c r="Z70" s="705">
        <f t="shared" si="8"/>
        <v>54</v>
      </c>
      <c r="AA70" s="756">
        <f t="shared" si="9"/>
        <v>0</v>
      </c>
      <c r="AB70" s="756">
        <f t="shared" si="9"/>
        <v>0</v>
      </c>
      <c r="AC70" s="756">
        <f t="shared" si="9"/>
        <v>0</v>
      </c>
      <c r="AD70" s="756">
        <f t="shared" si="9"/>
        <v>0</v>
      </c>
      <c r="AE70" s="756">
        <f t="shared" si="32"/>
        <v>0</v>
      </c>
      <c r="AF70" s="756">
        <f t="shared" si="32"/>
        <v>0</v>
      </c>
      <c r="AG70" s="756">
        <f t="shared" si="32"/>
        <v>0</v>
      </c>
      <c r="AH70" s="646">
        <f t="shared" si="26"/>
        <v>0</v>
      </c>
      <c r="AI70" s="594"/>
      <c r="AJ70" s="705">
        <f t="shared" si="10"/>
        <v>54</v>
      </c>
      <c r="AK70" s="756">
        <v>0</v>
      </c>
      <c r="AL70" s="756">
        <v>0</v>
      </c>
      <c r="AM70" s="756">
        <v>0</v>
      </c>
      <c r="AN70" s="756">
        <v>0</v>
      </c>
      <c r="AO70" s="756">
        <v>0</v>
      </c>
      <c r="AP70" s="756">
        <v>0</v>
      </c>
      <c r="AQ70" s="756">
        <v>0</v>
      </c>
      <c r="AR70" s="646">
        <f t="shared" si="27"/>
        <v>0</v>
      </c>
      <c r="AS70" s="594"/>
      <c r="AT70" s="705">
        <f t="shared" si="11"/>
        <v>54</v>
      </c>
      <c r="AU70" s="756">
        <v>0</v>
      </c>
      <c r="AV70" s="756">
        <v>0</v>
      </c>
      <c r="AW70" s="756">
        <v>0</v>
      </c>
      <c r="AX70" s="756">
        <v>0</v>
      </c>
      <c r="AY70" s="756">
        <v>0</v>
      </c>
      <c r="AZ70" s="767">
        <f t="shared" si="12"/>
        <v>0</v>
      </c>
      <c r="BA70" s="756">
        <v>0</v>
      </c>
      <c r="BB70" s="756">
        <v>0</v>
      </c>
      <c r="BC70" s="756">
        <v>0</v>
      </c>
      <c r="BD70" s="756">
        <v>0</v>
      </c>
      <c r="BE70" s="767">
        <f t="shared" si="13"/>
        <v>0</v>
      </c>
      <c r="BF70" s="646">
        <f t="shared" si="14"/>
        <v>0</v>
      </c>
      <c r="BG70" s="594"/>
      <c r="BH70" s="705">
        <f t="shared" si="1"/>
        <v>54</v>
      </c>
      <c r="BI70" s="646">
        <f t="shared" si="15"/>
        <v>0</v>
      </c>
      <c r="BJ70" s="594"/>
      <c r="BK70" s="705">
        <f t="shared" si="16"/>
        <v>54</v>
      </c>
      <c r="BL70" s="756">
        <v>0</v>
      </c>
      <c r="BM70" s="756">
        <v>0</v>
      </c>
      <c r="BN70" s="756">
        <v>0</v>
      </c>
      <c r="BO70" s="756">
        <v>0</v>
      </c>
      <c r="BP70" s="756">
        <v>0</v>
      </c>
      <c r="BQ70" s="756">
        <v>0</v>
      </c>
      <c r="BR70" s="756">
        <v>0</v>
      </c>
      <c r="BS70" s="646">
        <f t="shared" si="28"/>
        <v>0</v>
      </c>
      <c r="BT70" s="594"/>
      <c r="BU70" s="705">
        <f t="shared" si="17"/>
        <v>54</v>
      </c>
      <c r="BV70" s="756">
        <v>0</v>
      </c>
      <c r="BW70" s="756">
        <v>0</v>
      </c>
      <c r="BX70" s="756">
        <v>0</v>
      </c>
      <c r="BY70" s="756">
        <v>0</v>
      </c>
      <c r="BZ70" s="756">
        <v>0</v>
      </c>
      <c r="CA70" s="756">
        <v>0</v>
      </c>
      <c r="CB70" s="756">
        <v>0</v>
      </c>
      <c r="CC70" s="646">
        <f t="shared" si="29"/>
        <v>0</v>
      </c>
      <c r="CD70" s="594"/>
      <c r="CE70" s="705">
        <f t="shared" si="2"/>
        <v>54</v>
      </c>
      <c r="CF70" s="756">
        <f t="shared" si="18"/>
        <v>0</v>
      </c>
      <c r="CG70" s="756">
        <f t="shared" si="18"/>
        <v>0</v>
      </c>
      <c r="CH70" s="756">
        <f t="shared" si="18"/>
        <v>0</v>
      </c>
      <c r="CI70" s="756">
        <f t="shared" si="18"/>
        <v>0</v>
      </c>
      <c r="CJ70" s="756">
        <f t="shared" si="33"/>
        <v>0</v>
      </c>
      <c r="CK70" s="756">
        <f t="shared" si="33"/>
        <v>0</v>
      </c>
      <c r="CL70" s="756">
        <f t="shared" si="33"/>
        <v>0</v>
      </c>
      <c r="CM70" s="646">
        <f t="shared" si="30"/>
        <v>0</v>
      </c>
      <c r="CN70" s="594"/>
      <c r="CO70" s="705">
        <f t="shared" si="4"/>
        <v>54</v>
      </c>
      <c r="CP70" s="756">
        <v>0</v>
      </c>
      <c r="CQ70" s="756">
        <v>0</v>
      </c>
      <c r="CR70" s="756">
        <v>0</v>
      </c>
      <c r="CS70" s="756">
        <v>0</v>
      </c>
      <c r="CT70" s="756">
        <v>0</v>
      </c>
      <c r="CU70" s="756">
        <v>0</v>
      </c>
      <c r="CV70" s="756">
        <v>0</v>
      </c>
      <c r="CW70" s="646">
        <f t="shared" si="31"/>
        <v>0</v>
      </c>
      <c r="CX70" s="685"/>
      <c r="CY70" s="705">
        <f t="shared" si="5"/>
        <v>54</v>
      </c>
      <c r="CZ70" s="756">
        <v>0</v>
      </c>
      <c r="DA70" s="756">
        <v>0</v>
      </c>
      <c r="DB70" s="756">
        <v>0</v>
      </c>
      <c r="DC70" s="756">
        <v>0</v>
      </c>
      <c r="DD70" s="756">
        <v>0</v>
      </c>
      <c r="DE70" s="767">
        <f t="shared" si="19"/>
        <v>0</v>
      </c>
      <c r="DF70" s="756">
        <v>0</v>
      </c>
      <c r="DG70" s="756">
        <v>0</v>
      </c>
      <c r="DH70" s="756">
        <v>0</v>
      </c>
      <c r="DI70" s="756">
        <v>0</v>
      </c>
      <c r="DJ70" s="767">
        <f t="shared" si="20"/>
        <v>0</v>
      </c>
      <c r="DK70" s="715">
        <f t="shared" si="21"/>
        <v>0</v>
      </c>
      <c r="DL70" s="685"/>
      <c r="DM70" s="705">
        <f t="shared" si="6"/>
        <v>54</v>
      </c>
      <c r="DN70" s="715">
        <f t="shared" si="22"/>
        <v>0</v>
      </c>
    </row>
    <row r="71" spans="2:118" x14ac:dyDescent="0.25">
      <c r="B71" s="705">
        <v>55</v>
      </c>
      <c r="C71" s="765">
        <f>(1+_xlfn.XLOOKUP(INT((B71-1)/12)+1,'ZC Curve'!$B$8:$B$107,'ZC Curve'!R$8:R$107,,0))^(1/12)-1</f>
        <v>0</v>
      </c>
      <c r="D71" s="766">
        <f t="shared" si="23"/>
        <v>1</v>
      </c>
      <c r="E71" s="685"/>
      <c r="F71" s="705">
        <v>55</v>
      </c>
      <c r="G71" s="756">
        <v>0</v>
      </c>
      <c r="H71" s="756">
        <v>0</v>
      </c>
      <c r="I71" s="756">
        <v>0</v>
      </c>
      <c r="J71" s="756">
        <v>0</v>
      </c>
      <c r="K71" s="756">
        <v>0</v>
      </c>
      <c r="L71" s="756">
        <v>0</v>
      </c>
      <c r="M71" s="756">
        <v>0</v>
      </c>
      <c r="N71" s="646">
        <f t="shared" si="24"/>
        <v>0</v>
      </c>
      <c r="O71" s="594"/>
      <c r="P71" s="705">
        <f t="shared" si="7"/>
        <v>55</v>
      </c>
      <c r="Q71" s="756">
        <v>0</v>
      </c>
      <c r="R71" s="756">
        <v>0</v>
      </c>
      <c r="S71" s="756">
        <v>0</v>
      </c>
      <c r="T71" s="756">
        <v>0</v>
      </c>
      <c r="U71" s="756">
        <v>0</v>
      </c>
      <c r="V71" s="756">
        <v>0</v>
      </c>
      <c r="W71" s="756">
        <v>0</v>
      </c>
      <c r="X71" s="646">
        <f t="shared" si="25"/>
        <v>0</v>
      </c>
      <c r="Y71" s="594"/>
      <c r="Z71" s="705">
        <f t="shared" si="8"/>
        <v>55</v>
      </c>
      <c r="AA71" s="756">
        <f t="shared" si="9"/>
        <v>0</v>
      </c>
      <c r="AB71" s="756">
        <f t="shared" si="9"/>
        <v>0</v>
      </c>
      <c r="AC71" s="756">
        <f t="shared" si="9"/>
        <v>0</v>
      </c>
      <c r="AD71" s="756">
        <f t="shared" si="9"/>
        <v>0</v>
      </c>
      <c r="AE71" s="756">
        <f t="shared" si="32"/>
        <v>0</v>
      </c>
      <c r="AF71" s="756">
        <f t="shared" si="32"/>
        <v>0</v>
      </c>
      <c r="AG71" s="756">
        <f t="shared" si="32"/>
        <v>0</v>
      </c>
      <c r="AH71" s="646">
        <f t="shared" si="26"/>
        <v>0</v>
      </c>
      <c r="AI71" s="594"/>
      <c r="AJ71" s="705">
        <f t="shared" si="10"/>
        <v>55</v>
      </c>
      <c r="AK71" s="756">
        <v>0</v>
      </c>
      <c r="AL71" s="756">
        <v>0</v>
      </c>
      <c r="AM71" s="756">
        <v>0</v>
      </c>
      <c r="AN71" s="756">
        <v>0</v>
      </c>
      <c r="AO71" s="756">
        <v>0</v>
      </c>
      <c r="AP71" s="756">
        <v>0</v>
      </c>
      <c r="AQ71" s="756">
        <v>0</v>
      </c>
      <c r="AR71" s="646">
        <f t="shared" si="27"/>
        <v>0</v>
      </c>
      <c r="AS71" s="594"/>
      <c r="AT71" s="705">
        <f t="shared" si="11"/>
        <v>55</v>
      </c>
      <c r="AU71" s="756">
        <v>0</v>
      </c>
      <c r="AV71" s="756">
        <v>0</v>
      </c>
      <c r="AW71" s="756">
        <v>0</v>
      </c>
      <c r="AX71" s="756">
        <v>0</v>
      </c>
      <c r="AY71" s="756">
        <v>0</v>
      </c>
      <c r="AZ71" s="767">
        <f t="shared" si="12"/>
        <v>0</v>
      </c>
      <c r="BA71" s="756">
        <v>0</v>
      </c>
      <c r="BB71" s="756">
        <v>0</v>
      </c>
      <c r="BC71" s="756">
        <v>0</v>
      </c>
      <c r="BD71" s="756">
        <v>0</v>
      </c>
      <c r="BE71" s="767">
        <f t="shared" si="13"/>
        <v>0</v>
      </c>
      <c r="BF71" s="646">
        <f t="shared" si="14"/>
        <v>0</v>
      </c>
      <c r="BG71" s="594"/>
      <c r="BH71" s="705">
        <f t="shared" si="1"/>
        <v>55</v>
      </c>
      <c r="BI71" s="646">
        <f t="shared" si="15"/>
        <v>0</v>
      </c>
      <c r="BJ71" s="594"/>
      <c r="BK71" s="705">
        <f t="shared" si="16"/>
        <v>55</v>
      </c>
      <c r="BL71" s="756">
        <v>0</v>
      </c>
      <c r="BM71" s="756">
        <v>0</v>
      </c>
      <c r="BN71" s="756">
        <v>0</v>
      </c>
      <c r="BO71" s="756">
        <v>0</v>
      </c>
      <c r="BP71" s="756">
        <v>0</v>
      </c>
      <c r="BQ71" s="756">
        <v>0</v>
      </c>
      <c r="BR71" s="756">
        <v>0</v>
      </c>
      <c r="BS71" s="646">
        <f t="shared" si="28"/>
        <v>0</v>
      </c>
      <c r="BT71" s="594"/>
      <c r="BU71" s="705">
        <f t="shared" si="17"/>
        <v>55</v>
      </c>
      <c r="BV71" s="756">
        <v>0</v>
      </c>
      <c r="BW71" s="756">
        <v>0</v>
      </c>
      <c r="BX71" s="756">
        <v>0</v>
      </c>
      <c r="BY71" s="756">
        <v>0</v>
      </c>
      <c r="BZ71" s="756">
        <v>0</v>
      </c>
      <c r="CA71" s="756">
        <v>0</v>
      </c>
      <c r="CB71" s="756">
        <v>0</v>
      </c>
      <c r="CC71" s="646">
        <f t="shared" si="29"/>
        <v>0</v>
      </c>
      <c r="CD71" s="594"/>
      <c r="CE71" s="705">
        <f t="shared" si="2"/>
        <v>55</v>
      </c>
      <c r="CF71" s="756">
        <f t="shared" si="18"/>
        <v>0</v>
      </c>
      <c r="CG71" s="756">
        <f t="shared" si="18"/>
        <v>0</v>
      </c>
      <c r="CH71" s="756">
        <f t="shared" si="18"/>
        <v>0</v>
      </c>
      <c r="CI71" s="756">
        <f t="shared" si="18"/>
        <v>0</v>
      </c>
      <c r="CJ71" s="756">
        <f t="shared" si="33"/>
        <v>0</v>
      </c>
      <c r="CK71" s="756">
        <f t="shared" si="33"/>
        <v>0</v>
      </c>
      <c r="CL71" s="756">
        <f t="shared" si="33"/>
        <v>0</v>
      </c>
      <c r="CM71" s="646">
        <f t="shared" si="30"/>
        <v>0</v>
      </c>
      <c r="CN71" s="594"/>
      <c r="CO71" s="705">
        <f t="shared" si="4"/>
        <v>55</v>
      </c>
      <c r="CP71" s="756">
        <v>0</v>
      </c>
      <c r="CQ71" s="756">
        <v>0</v>
      </c>
      <c r="CR71" s="756">
        <v>0</v>
      </c>
      <c r="CS71" s="756">
        <v>0</v>
      </c>
      <c r="CT71" s="756">
        <v>0</v>
      </c>
      <c r="CU71" s="756">
        <v>0</v>
      </c>
      <c r="CV71" s="756">
        <v>0</v>
      </c>
      <c r="CW71" s="646">
        <f t="shared" si="31"/>
        <v>0</v>
      </c>
      <c r="CX71" s="685"/>
      <c r="CY71" s="705">
        <f t="shared" si="5"/>
        <v>55</v>
      </c>
      <c r="CZ71" s="756">
        <v>0</v>
      </c>
      <c r="DA71" s="756">
        <v>0</v>
      </c>
      <c r="DB71" s="756">
        <v>0</v>
      </c>
      <c r="DC71" s="756">
        <v>0</v>
      </c>
      <c r="DD71" s="756">
        <v>0</v>
      </c>
      <c r="DE71" s="767">
        <f t="shared" si="19"/>
        <v>0</v>
      </c>
      <c r="DF71" s="756">
        <v>0</v>
      </c>
      <c r="DG71" s="756">
        <v>0</v>
      </c>
      <c r="DH71" s="756">
        <v>0</v>
      </c>
      <c r="DI71" s="756">
        <v>0</v>
      </c>
      <c r="DJ71" s="767">
        <f t="shared" si="20"/>
        <v>0</v>
      </c>
      <c r="DK71" s="715">
        <f t="shared" si="21"/>
        <v>0</v>
      </c>
      <c r="DL71" s="685"/>
      <c r="DM71" s="705">
        <f t="shared" si="6"/>
        <v>55</v>
      </c>
      <c r="DN71" s="715">
        <f t="shared" si="22"/>
        <v>0</v>
      </c>
    </row>
    <row r="72" spans="2:118" x14ac:dyDescent="0.25">
      <c r="B72" s="705">
        <v>56</v>
      </c>
      <c r="C72" s="765">
        <f>(1+_xlfn.XLOOKUP(INT((B72-1)/12)+1,'ZC Curve'!$B$8:$B$107,'ZC Curve'!R$8:R$107,,0))^(1/12)-1</f>
        <v>0</v>
      </c>
      <c r="D72" s="766">
        <f t="shared" si="23"/>
        <v>1</v>
      </c>
      <c r="E72" s="685"/>
      <c r="F72" s="705">
        <v>56</v>
      </c>
      <c r="G72" s="756">
        <v>0</v>
      </c>
      <c r="H72" s="756">
        <v>0</v>
      </c>
      <c r="I72" s="756">
        <v>0</v>
      </c>
      <c r="J72" s="756">
        <v>0</v>
      </c>
      <c r="K72" s="756">
        <v>0</v>
      </c>
      <c r="L72" s="756">
        <v>0</v>
      </c>
      <c r="M72" s="756">
        <v>0</v>
      </c>
      <c r="N72" s="646">
        <f t="shared" si="24"/>
        <v>0</v>
      </c>
      <c r="O72" s="594"/>
      <c r="P72" s="705">
        <f t="shared" si="7"/>
        <v>56</v>
      </c>
      <c r="Q72" s="756">
        <v>0</v>
      </c>
      <c r="R72" s="756">
        <v>0</v>
      </c>
      <c r="S72" s="756">
        <v>0</v>
      </c>
      <c r="T72" s="756">
        <v>0</v>
      </c>
      <c r="U72" s="756">
        <v>0</v>
      </c>
      <c r="V72" s="756">
        <v>0</v>
      </c>
      <c r="W72" s="756">
        <v>0</v>
      </c>
      <c r="X72" s="646">
        <f t="shared" si="25"/>
        <v>0</v>
      </c>
      <c r="Y72" s="594"/>
      <c r="Z72" s="705">
        <f t="shared" si="8"/>
        <v>56</v>
      </c>
      <c r="AA72" s="756">
        <f t="shared" si="9"/>
        <v>0</v>
      </c>
      <c r="AB72" s="756">
        <f t="shared" si="9"/>
        <v>0</v>
      </c>
      <c r="AC72" s="756">
        <f t="shared" si="9"/>
        <v>0</v>
      </c>
      <c r="AD72" s="756">
        <f t="shared" si="9"/>
        <v>0</v>
      </c>
      <c r="AE72" s="756">
        <f t="shared" si="32"/>
        <v>0</v>
      </c>
      <c r="AF72" s="756">
        <f t="shared" si="32"/>
        <v>0</v>
      </c>
      <c r="AG72" s="756">
        <f t="shared" si="32"/>
        <v>0</v>
      </c>
      <c r="AH72" s="646">
        <f t="shared" si="26"/>
        <v>0</v>
      </c>
      <c r="AI72" s="594"/>
      <c r="AJ72" s="705">
        <f t="shared" si="10"/>
        <v>56</v>
      </c>
      <c r="AK72" s="756">
        <v>0</v>
      </c>
      <c r="AL72" s="756">
        <v>0</v>
      </c>
      <c r="AM72" s="756">
        <v>0</v>
      </c>
      <c r="AN72" s="756">
        <v>0</v>
      </c>
      <c r="AO72" s="756">
        <v>0</v>
      </c>
      <c r="AP72" s="756">
        <v>0</v>
      </c>
      <c r="AQ72" s="756">
        <v>0</v>
      </c>
      <c r="AR72" s="646">
        <f t="shared" si="27"/>
        <v>0</v>
      </c>
      <c r="AS72" s="594"/>
      <c r="AT72" s="705">
        <f t="shared" si="11"/>
        <v>56</v>
      </c>
      <c r="AU72" s="756">
        <v>0</v>
      </c>
      <c r="AV72" s="756">
        <v>0</v>
      </c>
      <c r="AW72" s="756">
        <v>0</v>
      </c>
      <c r="AX72" s="756">
        <v>0</v>
      </c>
      <c r="AY72" s="756">
        <v>0</v>
      </c>
      <c r="AZ72" s="767">
        <f t="shared" si="12"/>
        <v>0</v>
      </c>
      <c r="BA72" s="756">
        <v>0</v>
      </c>
      <c r="BB72" s="756">
        <v>0</v>
      </c>
      <c r="BC72" s="756">
        <v>0</v>
      </c>
      <c r="BD72" s="756">
        <v>0</v>
      </c>
      <c r="BE72" s="767">
        <f t="shared" si="13"/>
        <v>0</v>
      </c>
      <c r="BF72" s="646">
        <f t="shared" si="14"/>
        <v>0</v>
      </c>
      <c r="BG72" s="594"/>
      <c r="BH72" s="705">
        <f t="shared" si="1"/>
        <v>56</v>
      </c>
      <c r="BI72" s="646">
        <f t="shared" si="15"/>
        <v>0</v>
      </c>
      <c r="BJ72" s="594"/>
      <c r="BK72" s="705">
        <f t="shared" si="16"/>
        <v>56</v>
      </c>
      <c r="BL72" s="756">
        <v>0</v>
      </c>
      <c r="BM72" s="756">
        <v>0</v>
      </c>
      <c r="BN72" s="756">
        <v>0</v>
      </c>
      <c r="BO72" s="756">
        <v>0</v>
      </c>
      <c r="BP72" s="756">
        <v>0</v>
      </c>
      <c r="BQ72" s="756">
        <v>0</v>
      </c>
      <c r="BR72" s="756">
        <v>0</v>
      </c>
      <c r="BS72" s="646">
        <f t="shared" si="28"/>
        <v>0</v>
      </c>
      <c r="BT72" s="594"/>
      <c r="BU72" s="705">
        <f t="shared" si="17"/>
        <v>56</v>
      </c>
      <c r="BV72" s="756">
        <v>0</v>
      </c>
      <c r="BW72" s="756">
        <v>0</v>
      </c>
      <c r="BX72" s="756">
        <v>0</v>
      </c>
      <c r="BY72" s="756">
        <v>0</v>
      </c>
      <c r="BZ72" s="756">
        <v>0</v>
      </c>
      <c r="CA72" s="756">
        <v>0</v>
      </c>
      <c r="CB72" s="756">
        <v>0</v>
      </c>
      <c r="CC72" s="646">
        <f t="shared" si="29"/>
        <v>0</v>
      </c>
      <c r="CD72" s="594"/>
      <c r="CE72" s="705">
        <f t="shared" si="2"/>
        <v>56</v>
      </c>
      <c r="CF72" s="756">
        <f t="shared" si="18"/>
        <v>0</v>
      </c>
      <c r="CG72" s="756">
        <f t="shared" si="18"/>
        <v>0</v>
      </c>
      <c r="CH72" s="756">
        <f t="shared" si="18"/>
        <v>0</v>
      </c>
      <c r="CI72" s="756">
        <f t="shared" si="18"/>
        <v>0</v>
      </c>
      <c r="CJ72" s="756">
        <f t="shared" si="33"/>
        <v>0</v>
      </c>
      <c r="CK72" s="756">
        <f t="shared" si="33"/>
        <v>0</v>
      </c>
      <c r="CL72" s="756">
        <f t="shared" si="33"/>
        <v>0</v>
      </c>
      <c r="CM72" s="646">
        <f t="shared" si="30"/>
        <v>0</v>
      </c>
      <c r="CN72" s="594"/>
      <c r="CO72" s="705">
        <f t="shared" si="4"/>
        <v>56</v>
      </c>
      <c r="CP72" s="756">
        <v>0</v>
      </c>
      <c r="CQ72" s="756">
        <v>0</v>
      </c>
      <c r="CR72" s="756">
        <v>0</v>
      </c>
      <c r="CS72" s="756">
        <v>0</v>
      </c>
      <c r="CT72" s="756">
        <v>0</v>
      </c>
      <c r="CU72" s="756">
        <v>0</v>
      </c>
      <c r="CV72" s="756">
        <v>0</v>
      </c>
      <c r="CW72" s="646">
        <f t="shared" si="31"/>
        <v>0</v>
      </c>
      <c r="CX72" s="685"/>
      <c r="CY72" s="705">
        <f t="shared" si="5"/>
        <v>56</v>
      </c>
      <c r="CZ72" s="756">
        <v>0</v>
      </c>
      <c r="DA72" s="756">
        <v>0</v>
      </c>
      <c r="DB72" s="756">
        <v>0</v>
      </c>
      <c r="DC72" s="756">
        <v>0</v>
      </c>
      <c r="DD72" s="756">
        <v>0</v>
      </c>
      <c r="DE72" s="767">
        <f t="shared" si="19"/>
        <v>0</v>
      </c>
      <c r="DF72" s="756">
        <v>0</v>
      </c>
      <c r="DG72" s="756">
        <v>0</v>
      </c>
      <c r="DH72" s="756">
        <v>0</v>
      </c>
      <c r="DI72" s="756">
        <v>0</v>
      </c>
      <c r="DJ72" s="767">
        <f t="shared" si="20"/>
        <v>0</v>
      </c>
      <c r="DK72" s="715">
        <f t="shared" si="21"/>
        <v>0</v>
      </c>
      <c r="DL72" s="685"/>
      <c r="DM72" s="705">
        <f t="shared" si="6"/>
        <v>56</v>
      </c>
      <c r="DN72" s="715">
        <f t="shared" si="22"/>
        <v>0</v>
      </c>
    </row>
    <row r="73" spans="2:118" x14ac:dyDescent="0.25">
      <c r="B73" s="705">
        <v>57</v>
      </c>
      <c r="C73" s="765">
        <f>(1+_xlfn.XLOOKUP(INT((B73-1)/12)+1,'ZC Curve'!$B$8:$B$107,'ZC Curve'!R$8:R$107,,0))^(1/12)-1</f>
        <v>0</v>
      </c>
      <c r="D73" s="766">
        <f t="shared" si="23"/>
        <v>1</v>
      </c>
      <c r="E73" s="685"/>
      <c r="F73" s="705">
        <v>57</v>
      </c>
      <c r="G73" s="756">
        <v>0</v>
      </c>
      <c r="H73" s="756">
        <v>0</v>
      </c>
      <c r="I73" s="756">
        <v>0</v>
      </c>
      <c r="J73" s="756">
        <v>0</v>
      </c>
      <c r="K73" s="756">
        <v>0</v>
      </c>
      <c r="L73" s="756">
        <v>0</v>
      </c>
      <c r="M73" s="756">
        <v>0</v>
      </c>
      <c r="N73" s="646">
        <f t="shared" si="24"/>
        <v>0</v>
      </c>
      <c r="O73" s="594"/>
      <c r="P73" s="705">
        <f t="shared" si="7"/>
        <v>57</v>
      </c>
      <c r="Q73" s="756">
        <v>0</v>
      </c>
      <c r="R73" s="756">
        <v>0</v>
      </c>
      <c r="S73" s="756">
        <v>0</v>
      </c>
      <c r="T73" s="756">
        <v>0</v>
      </c>
      <c r="U73" s="756">
        <v>0</v>
      </c>
      <c r="V73" s="756">
        <v>0</v>
      </c>
      <c r="W73" s="756">
        <v>0</v>
      </c>
      <c r="X73" s="646">
        <f t="shared" si="25"/>
        <v>0</v>
      </c>
      <c r="Y73" s="594"/>
      <c r="Z73" s="705">
        <f t="shared" si="8"/>
        <v>57</v>
      </c>
      <c r="AA73" s="756">
        <f t="shared" si="9"/>
        <v>0</v>
      </c>
      <c r="AB73" s="756">
        <f t="shared" si="9"/>
        <v>0</v>
      </c>
      <c r="AC73" s="756">
        <f t="shared" si="9"/>
        <v>0</v>
      </c>
      <c r="AD73" s="756">
        <f t="shared" si="9"/>
        <v>0</v>
      </c>
      <c r="AE73" s="756">
        <f t="shared" si="32"/>
        <v>0</v>
      </c>
      <c r="AF73" s="756">
        <f t="shared" si="32"/>
        <v>0</v>
      </c>
      <c r="AG73" s="756">
        <f t="shared" si="32"/>
        <v>0</v>
      </c>
      <c r="AH73" s="646">
        <f t="shared" si="26"/>
        <v>0</v>
      </c>
      <c r="AI73" s="594"/>
      <c r="AJ73" s="705">
        <f t="shared" si="10"/>
        <v>57</v>
      </c>
      <c r="AK73" s="756">
        <v>0</v>
      </c>
      <c r="AL73" s="756">
        <v>0</v>
      </c>
      <c r="AM73" s="756">
        <v>0</v>
      </c>
      <c r="AN73" s="756">
        <v>0</v>
      </c>
      <c r="AO73" s="756">
        <v>0</v>
      </c>
      <c r="AP73" s="756">
        <v>0</v>
      </c>
      <c r="AQ73" s="756">
        <v>0</v>
      </c>
      <c r="AR73" s="646">
        <f t="shared" si="27"/>
        <v>0</v>
      </c>
      <c r="AS73" s="594"/>
      <c r="AT73" s="705">
        <f t="shared" si="11"/>
        <v>57</v>
      </c>
      <c r="AU73" s="756">
        <v>0</v>
      </c>
      <c r="AV73" s="756">
        <v>0</v>
      </c>
      <c r="AW73" s="756">
        <v>0</v>
      </c>
      <c r="AX73" s="756">
        <v>0</v>
      </c>
      <c r="AY73" s="756">
        <v>0</v>
      </c>
      <c r="AZ73" s="767">
        <f t="shared" si="12"/>
        <v>0</v>
      </c>
      <c r="BA73" s="756">
        <v>0</v>
      </c>
      <c r="BB73" s="756">
        <v>0</v>
      </c>
      <c r="BC73" s="756">
        <v>0</v>
      </c>
      <c r="BD73" s="756">
        <v>0</v>
      </c>
      <c r="BE73" s="767">
        <f t="shared" si="13"/>
        <v>0</v>
      </c>
      <c r="BF73" s="646">
        <f t="shared" si="14"/>
        <v>0</v>
      </c>
      <c r="BG73" s="594"/>
      <c r="BH73" s="705">
        <f t="shared" si="1"/>
        <v>57</v>
      </c>
      <c r="BI73" s="646">
        <f t="shared" si="15"/>
        <v>0</v>
      </c>
      <c r="BJ73" s="594"/>
      <c r="BK73" s="705">
        <f t="shared" si="16"/>
        <v>57</v>
      </c>
      <c r="BL73" s="756">
        <v>0</v>
      </c>
      <c r="BM73" s="756">
        <v>0</v>
      </c>
      <c r="BN73" s="756">
        <v>0</v>
      </c>
      <c r="BO73" s="756">
        <v>0</v>
      </c>
      <c r="BP73" s="756">
        <v>0</v>
      </c>
      <c r="BQ73" s="756">
        <v>0</v>
      </c>
      <c r="BR73" s="756">
        <v>0</v>
      </c>
      <c r="BS73" s="646">
        <f t="shared" si="28"/>
        <v>0</v>
      </c>
      <c r="BT73" s="594"/>
      <c r="BU73" s="705">
        <f t="shared" si="17"/>
        <v>57</v>
      </c>
      <c r="BV73" s="756">
        <v>0</v>
      </c>
      <c r="BW73" s="756">
        <v>0</v>
      </c>
      <c r="BX73" s="756">
        <v>0</v>
      </c>
      <c r="BY73" s="756">
        <v>0</v>
      </c>
      <c r="BZ73" s="756">
        <v>0</v>
      </c>
      <c r="CA73" s="756">
        <v>0</v>
      </c>
      <c r="CB73" s="756">
        <v>0</v>
      </c>
      <c r="CC73" s="646">
        <f t="shared" si="29"/>
        <v>0</v>
      </c>
      <c r="CD73" s="594"/>
      <c r="CE73" s="705">
        <f t="shared" si="2"/>
        <v>57</v>
      </c>
      <c r="CF73" s="756">
        <f t="shared" si="18"/>
        <v>0</v>
      </c>
      <c r="CG73" s="756">
        <f t="shared" si="18"/>
        <v>0</v>
      </c>
      <c r="CH73" s="756">
        <f t="shared" si="18"/>
        <v>0</v>
      </c>
      <c r="CI73" s="756">
        <f t="shared" si="18"/>
        <v>0</v>
      </c>
      <c r="CJ73" s="756">
        <f t="shared" si="33"/>
        <v>0</v>
      </c>
      <c r="CK73" s="756">
        <f t="shared" si="33"/>
        <v>0</v>
      </c>
      <c r="CL73" s="756">
        <f t="shared" si="33"/>
        <v>0</v>
      </c>
      <c r="CM73" s="646">
        <f t="shared" si="30"/>
        <v>0</v>
      </c>
      <c r="CN73" s="594"/>
      <c r="CO73" s="705">
        <f t="shared" si="4"/>
        <v>57</v>
      </c>
      <c r="CP73" s="756">
        <v>0</v>
      </c>
      <c r="CQ73" s="756">
        <v>0</v>
      </c>
      <c r="CR73" s="756">
        <v>0</v>
      </c>
      <c r="CS73" s="756">
        <v>0</v>
      </c>
      <c r="CT73" s="756">
        <v>0</v>
      </c>
      <c r="CU73" s="756">
        <v>0</v>
      </c>
      <c r="CV73" s="756">
        <v>0</v>
      </c>
      <c r="CW73" s="646">
        <f t="shared" si="31"/>
        <v>0</v>
      </c>
      <c r="CX73" s="685"/>
      <c r="CY73" s="705">
        <f t="shared" si="5"/>
        <v>57</v>
      </c>
      <c r="CZ73" s="756">
        <v>0</v>
      </c>
      <c r="DA73" s="756">
        <v>0</v>
      </c>
      <c r="DB73" s="756">
        <v>0</v>
      </c>
      <c r="DC73" s="756">
        <v>0</v>
      </c>
      <c r="DD73" s="756">
        <v>0</v>
      </c>
      <c r="DE73" s="767">
        <f t="shared" si="19"/>
        <v>0</v>
      </c>
      <c r="DF73" s="756">
        <v>0</v>
      </c>
      <c r="DG73" s="756">
        <v>0</v>
      </c>
      <c r="DH73" s="756">
        <v>0</v>
      </c>
      <c r="DI73" s="756">
        <v>0</v>
      </c>
      <c r="DJ73" s="767">
        <f t="shared" si="20"/>
        <v>0</v>
      </c>
      <c r="DK73" s="715">
        <f t="shared" si="21"/>
        <v>0</v>
      </c>
      <c r="DL73" s="685"/>
      <c r="DM73" s="705">
        <f t="shared" si="6"/>
        <v>57</v>
      </c>
      <c r="DN73" s="715">
        <f t="shared" si="22"/>
        <v>0</v>
      </c>
    </row>
    <row r="74" spans="2:118" x14ac:dyDescent="0.25">
      <c r="B74" s="705">
        <v>58</v>
      </c>
      <c r="C74" s="765">
        <f>(1+_xlfn.XLOOKUP(INT((B74-1)/12)+1,'ZC Curve'!$B$8:$B$107,'ZC Curve'!R$8:R$107,,0))^(1/12)-1</f>
        <v>0</v>
      </c>
      <c r="D74" s="766">
        <f t="shared" si="23"/>
        <v>1</v>
      </c>
      <c r="E74" s="685"/>
      <c r="F74" s="705">
        <v>58</v>
      </c>
      <c r="G74" s="756">
        <v>0</v>
      </c>
      <c r="H74" s="756">
        <v>0</v>
      </c>
      <c r="I74" s="756">
        <v>0</v>
      </c>
      <c r="J74" s="756">
        <v>0</v>
      </c>
      <c r="K74" s="756">
        <v>0</v>
      </c>
      <c r="L74" s="756">
        <v>0</v>
      </c>
      <c r="M74" s="756">
        <v>0</v>
      </c>
      <c r="N74" s="646">
        <f t="shared" si="24"/>
        <v>0</v>
      </c>
      <c r="O74" s="594"/>
      <c r="P74" s="705">
        <f t="shared" si="7"/>
        <v>58</v>
      </c>
      <c r="Q74" s="756">
        <v>0</v>
      </c>
      <c r="R74" s="756">
        <v>0</v>
      </c>
      <c r="S74" s="756">
        <v>0</v>
      </c>
      <c r="T74" s="756">
        <v>0</v>
      </c>
      <c r="U74" s="756">
        <v>0</v>
      </c>
      <c r="V74" s="756">
        <v>0</v>
      </c>
      <c r="W74" s="756">
        <v>0</v>
      </c>
      <c r="X74" s="646">
        <f t="shared" si="25"/>
        <v>0</v>
      </c>
      <c r="Y74" s="594"/>
      <c r="Z74" s="705">
        <f t="shared" si="8"/>
        <v>58</v>
      </c>
      <c r="AA74" s="756">
        <f t="shared" si="9"/>
        <v>0</v>
      </c>
      <c r="AB74" s="756">
        <f t="shared" si="9"/>
        <v>0</v>
      </c>
      <c r="AC74" s="756">
        <f t="shared" si="9"/>
        <v>0</v>
      </c>
      <c r="AD74" s="756">
        <f t="shared" si="9"/>
        <v>0</v>
      </c>
      <c r="AE74" s="756">
        <f t="shared" si="32"/>
        <v>0</v>
      </c>
      <c r="AF74" s="756">
        <f t="shared" si="32"/>
        <v>0</v>
      </c>
      <c r="AG74" s="756">
        <f t="shared" si="32"/>
        <v>0</v>
      </c>
      <c r="AH74" s="646">
        <f t="shared" si="26"/>
        <v>0</v>
      </c>
      <c r="AI74" s="594"/>
      <c r="AJ74" s="705">
        <f t="shared" si="10"/>
        <v>58</v>
      </c>
      <c r="AK74" s="756">
        <v>0</v>
      </c>
      <c r="AL74" s="756">
        <v>0</v>
      </c>
      <c r="AM74" s="756">
        <v>0</v>
      </c>
      <c r="AN74" s="756">
        <v>0</v>
      </c>
      <c r="AO74" s="756">
        <v>0</v>
      </c>
      <c r="AP74" s="756">
        <v>0</v>
      </c>
      <c r="AQ74" s="756">
        <v>0</v>
      </c>
      <c r="AR74" s="646">
        <f t="shared" si="27"/>
        <v>0</v>
      </c>
      <c r="AS74" s="594"/>
      <c r="AT74" s="705">
        <f t="shared" si="11"/>
        <v>58</v>
      </c>
      <c r="AU74" s="756">
        <v>0</v>
      </c>
      <c r="AV74" s="756">
        <v>0</v>
      </c>
      <c r="AW74" s="756">
        <v>0</v>
      </c>
      <c r="AX74" s="756">
        <v>0</v>
      </c>
      <c r="AY74" s="756">
        <v>0</v>
      </c>
      <c r="AZ74" s="767">
        <f t="shared" si="12"/>
        <v>0</v>
      </c>
      <c r="BA74" s="756">
        <v>0</v>
      </c>
      <c r="BB74" s="756">
        <v>0</v>
      </c>
      <c r="BC74" s="756">
        <v>0</v>
      </c>
      <c r="BD74" s="756">
        <v>0</v>
      </c>
      <c r="BE74" s="767">
        <f t="shared" si="13"/>
        <v>0</v>
      </c>
      <c r="BF74" s="646">
        <f t="shared" si="14"/>
        <v>0</v>
      </c>
      <c r="BG74" s="594"/>
      <c r="BH74" s="705">
        <f t="shared" si="1"/>
        <v>58</v>
      </c>
      <c r="BI74" s="646">
        <f t="shared" si="15"/>
        <v>0</v>
      </c>
      <c r="BJ74" s="594"/>
      <c r="BK74" s="705">
        <f t="shared" si="16"/>
        <v>58</v>
      </c>
      <c r="BL74" s="756">
        <v>0</v>
      </c>
      <c r="BM74" s="756">
        <v>0</v>
      </c>
      <c r="BN74" s="756">
        <v>0</v>
      </c>
      <c r="BO74" s="756">
        <v>0</v>
      </c>
      <c r="BP74" s="756">
        <v>0</v>
      </c>
      <c r="BQ74" s="756">
        <v>0</v>
      </c>
      <c r="BR74" s="756">
        <v>0</v>
      </c>
      <c r="BS74" s="646">
        <f t="shared" si="28"/>
        <v>0</v>
      </c>
      <c r="BT74" s="594"/>
      <c r="BU74" s="705">
        <f t="shared" si="17"/>
        <v>58</v>
      </c>
      <c r="BV74" s="756">
        <v>0</v>
      </c>
      <c r="BW74" s="756">
        <v>0</v>
      </c>
      <c r="BX74" s="756">
        <v>0</v>
      </c>
      <c r="BY74" s="756">
        <v>0</v>
      </c>
      <c r="BZ74" s="756">
        <v>0</v>
      </c>
      <c r="CA74" s="756">
        <v>0</v>
      </c>
      <c r="CB74" s="756">
        <v>0</v>
      </c>
      <c r="CC74" s="646">
        <f t="shared" si="29"/>
        <v>0</v>
      </c>
      <c r="CD74" s="594"/>
      <c r="CE74" s="705">
        <f t="shared" si="2"/>
        <v>58</v>
      </c>
      <c r="CF74" s="756">
        <f t="shared" si="18"/>
        <v>0</v>
      </c>
      <c r="CG74" s="756">
        <f t="shared" si="18"/>
        <v>0</v>
      </c>
      <c r="CH74" s="756">
        <f t="shared" si="18"/>
        <v>0</v>
      </c>
      <c r="CI74" s="756">
        <f t="shared" si="18"/>
        <v>0</v>
      </c>
      <c r="CJ74" s="756">
        <f t="shared" si="33"/>
        <v>0</v>
      </c>
      <c r="CK74" s="756">
        <f t="shared" si="33"/>
        <v>0</v>
      </c>
      <c r="CL74" s="756">
        <f t="shared" si="33"/>
        <v>0</v>
      </c>
      <c r="CM74" s="646">
        <f t="shared" si="30"/>
        <v>0</v>
      </c>
      <c r="CN74" s="594"/>
      <c r="CO74" s="705">
        <f t="shared" si="4"/>
        <v>58</v>
      </c>
      <c r="CP74" s="756">
        <v>0</v>
      </c>
      <c r="CQ74" s="756">
        <v>0</v>
      </c>
      <c r="CR74" s="756">
        <v>0</v>
      </c>
      <c r="CS74" s="756">
        <v>0</v>
      </c>
      <c r="CT74" s="756">
        <v>0</v>
      </c>
      <c r="CU74" s="756">
        <v>0</v>
      </c>
      <c r="CV74" s="756">
        <v>0</v>
      </c>
      <c r="CW74" s="646">
        <f t="shared" si="31"/>
        <v>0</v>
      </c>
      <c r="CX74" s="685"/>
      <c r="CY74" s="705">
        <f t="shared" si="5"/>
        <v>58</v>
      </c>
      <c r="CZ74" s="756">
        <v>0</v>
      </c>
      <c r="DA74" s="756">
        <v>0</v>
      </c>
      <c r="DB74" s="756">
        <v>0</v>
      </c>
      <c r="DC74" s="756">
        <v>0</v>
      </c>
      <c r="DD74" s="756">
        <v>0</v>
      </c>
      <c r="DE74" s="767">
        <f t="shared" si="19"/>
        <v>0</v>
      </c>
      <c r="DF74" s="756">
        <v>0</v>
      </c>
      <c r="DG74" s="756">
        <v>0</v>
      </c>
      <c r="DH74" s="756">
        <v>0</v>
      </c>
      <c r="DI74" s="756">
        <v>0</v>
      </c>
      <c r="DJ74" s="767">
        <f t="shared" si="20"/>
        <v>0</v>
      </c>
      <c r="DK74" s="715">
        <f t="shared" si="21"/>
        <v>0</v>
      </c>
      <c r="DL74" s="685"/>
      <c r="DM74" s="705">
        <f t="shared" si="6"/>
        <v>58</v>
      </c>
      <c r="DN74" s="715">
        <f t="shared" si="22"/>
        <v>0</v>
      </c>
    </row>
    <row r="75" spans="2:118" x14ac:dyDescent="0.25">
      <c r="B75" s="705">
        <v>59</v>
      </c>
      <c r="C75" s="765">
        <f>(1+_xlfn.XLOOKUP(INT((B75-1)/12)+1,'ZC Curve'!$B$8:$B$107,'ZC Curve'!R$8:R$107,,0))^(1/12)-1</f>
        <v>0</v>
      </c>
      <c r="D75" s="766">
        <f t="shared" si="23"/>
        <v>1</v>
      </c>
      <c r="E75" s="685"/>
      <c r="F75" s="705">
        <v>59</v>
      </c>
      <c r="G75" s="756">
        <v>0</v>
      </c>
      <c r="H75" s="756">
        <v>0</v>
      </c>
      <c r="I75" s="756">
        <v>0</v>
      </c>
      <c r="J75" s="756">
        <v>0</v>
      </c>
      <c r="K75" s="756">
        <v>0</v>
      </c>
      <c r="L75" s="756">
        <v>0</v>
      </c>
      <c r="M75" s="756">
        <v>0</v>
      </c>
      <c r="N75" s="646">
        <f t="shared" si="24"/>
        <v>0</v>
      </c>
      <c r="O75" s="594"/>
      <c r="P75" s="705">
        <f t="shared" si="7"/>
        <v>59</v>
      </c>
      <c r="Q75" s="756">
        <v>0</v>
      </c>
      <c r="R75" s="756">
        <v>0</v>
      </c>
      <c r="S75" s="756">
        <v>0</v>
      </c>
      <c r="T75" s="756">
        <v>0</v>
      </c>
      <c r="U75" s="756">
        <v>0</v>
      </c>
      <c r="V75" s="756">
        <v>0</v>
      </c>
      <c r="W75" s="756">
        <v>0</v>
      </c>
      <c r="X75" s="646">
        <f t="shared" si="25"/>
        <v>0</v>
      </c>
      <c r="Y75" s="594"/>
      <c r="Z75" s="705">
        <f t="shared" si="8"/>
        <v>59</v>
      </c>
      <c r="AA75" s="756">
        <f t="shared" si="9"/>
        <v>0</v>
      </c>
      <c r="AB75" s="756">
        <f t="shared" si="9"/>
        <v>0</v>
      </c>
      <c r="AC75" s="756">
        <f t="shared" si="9"/>
        <v>0</v>
      </c>
      <c r="AD75" s="756">
        <f t="shared" si="9"/>
        <v>0</v>
      </c>
      <c r="AE75" s="756">
        <f t="shared" si="32"/>
        <v>0</v>
      </c>
      <c r="AF75" s="756">
        <f t="shared" si="32"/>
        <v>0</v>
      </c>
      <c r="AG75" s="756">
        <f t="shared" si="32"/>
        <v>0</v>
      </c>
      <c r="AH75" s="646">
        <f t="shared" si="26"/>
        <v>0</v>
      </c>
      <c r="AI75" s="594"/>
      <c r="AJ75" s="705">
        <f t="shared" si="10"/>
        <v>59</v>
      </c>
      <c r="AK75" s="756">
        <v>0</v>
      </c>
      <c r="AL75" s="756">
        <v>0</v>
      </c>
      <c r="AM75" s="756">
        <v>0</v>
      </c>
      <c r="AN75" s="756">
        <v>0</v>
      </c>
      <c r="AO75" s="756">
        <v>0</v>
      </c>
      <c r="AP75" s="756">
        <v>0</v>
      </c>
      <c r="AQ75" s="756">
        <v>0</v>
      </c>
      <c r="AR75" s="646">
        <f t="shared" si="27"/>
        <v>0</v>
      </c>
      <c r="AS75" s="594"/>
      <c r="AT75" s="705">
        <f t="shared" si="11"/>
        <v>59</v>
      </c>
      <c r="AU75" s="756">
        <v>0</v>
      </c>
      <c r="AV75" s="756">
        <v>0</v>
      </c>
      <c r="AW75" s="756">
        <v>0</v>
      </c>
      <c r="AX75" s="756">
        <v>0</v>
      </c>
      <c r="AY75" s="756">
        <v>0</v>
      </c>
      <c r="AZ75" s="767">
        <f t="shared" si="12"/>
        <v>0</v>
      </c>
      <c r="BA75" s="756">
        <v>0</v>
      </c>
      <c r="BB75" s="756">
        <v>0</v>
      </c>
      <c r="BC75" s="756">
        <v>0</v>
      </c>
      <c r="BD75" s="756">
        <v>0</v>
      </c>
      <c r="BE75" s="767">
        <f t="shared" si="13"/>
        <v>0</v>
      </c>
      <c r="BF75" s="646">
        <f t="shared" si="14"/>
        <v>0</v>
      </c>
      <c r="BG75" s="594"/>
      <c r="BH75" s="705">
        <f t="shared" si="1"/>
        <v>59</v>
      </c>
      <c r="BI75" s="646">
        <f t="shared" si="15"/>
        <v>0</v>
      </c>
      <c r="BJ75" s="594"/>
      <c r="BK75" s="705">
        <f t="shared" si="16"/>
        <v>59</v>
      </c>
      <c r="BL75" s="756">
        <v>0</v>
      </c>
      <c r="BM75" s="756">
        <v>0</v>
      </c>
      <c r="BN75" s="756">
        <v>0</v>
      </c>
      <c r="BO75" s="756">
        <v>0</v>
      </c>
      <c r="BP75" s="756">
        <v>0</v>
      </c>
      <c r="BQ75" s="756">
        <v>0</v>
      </c>
      <c r="BR75" s="756">
        <v>0</v>
      </c>
      <c r="BS75" s="646">
        <f t="shared" si="28"/>
        <v>0</v>
      </c>
      <c r="BT75" s="594"/>
      <c r="BU75" s="705">
        <f t="shared" si="17"/>
        <v>59</v>
      </c>
      <c r="BV75" s="756">
        <v>0</v>
      </c>
      <c r="BW75" s="756">
        <v>0</v>
      </c>
      <c r="BX75" s="756">
        <v>0</v>
      </c>
      <c r="BY75" s="756">
        <v>0</v>
      </c>
      <c r="BZ75" s="756">
        <v>0</v>
      </c>
      <c r="CA75" s="756">
        <v>0</v>
      </c>
      <c r="CB75" s="756">
        <v>0</v>
      </c>
      <c r="CC75" s="646">
        <f t="shared" si="29"/>
        <v>0</v>
      </c>
      <c r="CD75" s="594"/>
      <c r="CE75" s="705">
        <f t="shared" si="2"/>
        <v>59</v>
      </c>
      <c r="CF75" s="756">
        <f t="shared" si="18"/>
        <v>0</v>
      </c>
      <c r="CG75" s="756">
        <f t="shared" si="18"/>
        <v>0</v>
      </c>
      <c r="CH75" s="756">
        <f t="shared" si="18"/>
        <v>0</v>
      </c>
      <c r="CI75" s="756">
        <f t="shared" si="18"/>
        <v>0</v>
      </c>
      <c r="CJ75" s="756">
        <f t="shared" si="33"/>
        <v>0</v>
      </c>
      <c r="CK75" s="756">
        <f t="shared" si="33"/>
        <v>0</v>
      </c>
      <c r="CL75" s="756">
        <f t="shared" si="33"/>
        <v>0</v>
      </c>
      <c r="CM75" s="646">
        <f t="shared" si="30"/>
        <v>0</v>
      </c>
      <c r="CN75" s="594"/>
      <c r="CO75" s="705">
        <f t="shared" si="4"/>
        <v>59</v>
      </c>
      <c r="CP75" s="756">
        <v>0</v>
      </c>
      <c r="CQ75" s="756">
        <v>0</v>
      </c>
      <c r="CR75" s="756">
        <v>0</v>
      </c>
      <c r="CS75" s="756">
        <v>0</v>
      </c>
      <c r="CT75" s="756">
        <v>0</v>
      </c>
      <c r="CU75" s="756">
        <v>0</v>
      </c>
      <c r="CV75" s="756">
        <v>0</v>
      </c>
      <c r="CW75" s="646">
        <f t="shared" si="31"/>
        <v>0</v>
      </c>
      <c r="CX75" s="685"/>
      <c r="CY75" s="705">
        <f t="shared" si="5"/>
        <v>59</v>
      </c>
      <c r="CZ75" s="756">
        <v>0</v>
      </c>
      <c r="DA75" s="756">
        <v>0</v>
      </c>
      <c r="DB75" s="756">
        <v>0</v>
      </c>
      <c r="DC75" s="756">
        <v>0</v>
      </c>
      <c r="DD75" s="756">
        <v>0</v>
      </c>
      <c r="DE75" s="767">
        <f t="shared" si="19"/>
        <v>0</v>
      </c>
      <c r="DF75" s="756">
        <v>0</v>
      </c>
      <c r="DG75" s="756">
        <v>0</v>
      </c>
      <c r="DH75" s="756">
        <v>0</v>
      </c>
      <c r="DI75" s="756">
        <v>0</v>
      </c>
      <c r="DJ75" s="767">
        <f t="shared" si="20"/>
        <v>0</v>
      </c>
      <c r="DK75" s="715">
        <f t="shared" si="21"/>
        <v>0</v>
      </c>
      <c r="DL75" s="685"/>
      <c r="DM75" s="705">
        <f t="shared" si="6"/>
        <v>59</v>
      </c>
      <c r="DN75" s="715">
        <f t="shared" si="22"/>
        <v>0</v>
      </c>
    </row>
    <row r="76" spans="2:118" x14ac:dyDescent="0.25">
      <c r="B76" s="705">
        <v>60</v>
      </c>
      <c r="C76" s="765">
        <f>(1+_xlfn.XLOOKUP(INT((B76-1)/12)+1,'ZC Curve'!$B$8:$B$107,'ZC Curve'!R$8:R$107,,0))^(1/12)-1</f>
        <v>0</v>
      </c>
      <c r="D76" s="766">
        <f t="shared" si="23"/>
        <v>1</v>
      </c>
      <c r="E76" s="685"/>
      <c r="F76" s="705">
        <v>60</v>
      </c>
      <c r="G76" s="756">
        <v>0</v>
      </c>
      <c r="H76" s="756">
        <v>0</v>
      </c>
      <c r="I76" s="756">
        <v>0</v>
      </c>
      <c r="J76" s="756">
        <v>0</v>
      </c>
      <c r="K76" s="756">
        <v>0</v>
      </c>
      <c r="L76" s="756">
        <v>0</v>
      </c>
      <c r="M76" s="756">
        <v>0</v>
      </c>
      <c r="N76" s="646">
        <f t="shared" si="24"/>
        <v>0</v>
      </c>
      <c r="O76" s="594"/>
      <c r="P76" s="705">
        <f t="shared" si="7"/>
        <v>60</v>
      </c>
      <c r="Q76" s="756">
        <v>0</v>
      </c>
      <c r="R76" s="756">
        <v>0</v>
      </c>
      <c r="S76" s="756">
        <v>0</v>
      </c>
      <c r="T76" s="756">
        <v>0</v>
      </c>
      <c r="U76" s="756">
        <v>0</v>
      </c>
      <c r="V76" s="756">
        <v>0</v>
      </c>
      <c r="W76" s="756">
        <v>0</v>
      </c>
      <c r="X76" s="646">
        <f t="shared" si="25"/>
        <v>0</v>
      </c>
      <c r="Y76" s="594"/>
      <c r="Z76" s="705">
        <f t="shared" si="8"/>
        <v>60</v>
      </c>
      <c r="AA76" s="756">
        <f t="shared" si="9"/>
        <v>0</v>
      </c>
      <c r="AB76" s="756">
        <f t="shared" si="9"/>
        <v>0</v>
      </c>
      <c r="AC76" s="756">
        <f t="shared" si="9"/>
        <v>0</v>
      </c>
      <c r="AD76" s="756">
        <f t="shared" si="9"/>
        <v>0</v>
      </c>
      <c r="AE76" s="756">
        <f t="shared" si="32"/>
        <v>0</v>
      </c>
      <c r="AF76" s="756">
        <f t="shared" si="32"/>
        <v>0</v>
      </c>
      <c r="AG76" s="756">
        <f t="shared" si="32"/>
        <v>0</v>
      </c>
      <c r="AH76" s="646">
        <f t="shared" si="26"/>
        <v>0</v>
      </c>
      <c r="AI76" s="594"/>
      <c r="AJ76" s="705">
        <f t="shared" si="10"/>
        <v>60</v>
      </c>
      <c r="AK76" s="756">
        <v>0</v>
      </c>
      <c r="AL76" s="756">
        <v>0</v>
      </c>
      <c r="AM76" s="756">
        <v>0</v>
      </c>
      <c r="AN76" s="756">
        <v>0</v>
      </c>
      <c r="AO76" s="756">
        <v>0</v>
      </c>
      <c r="AP76" s="756">
        <v>0</v>
      </c>
      <c r="AQ76" s="756">
        <v>0</v>
      </c>
      <c r="AR76" s="646">
        <f t="shared" si="27"/>
        <v>0</v>
      </c>
      <c r="AS76" s="594"/>
      <c r="AT76" s="705">
        <f t="shared" si="11"/>
        <v>60</v>
      </c>
      <c r="AU76" s="756">
        <v>0</v>
      </c>
      <c r="AV76" s="756">
        <v>0</v>
      </c>
      <c r="AW76" s="756">
        <v>0</v>
      </c>
      <c r="AX76" s="756">
        <v>0</v>
      </c>
      <c r="AY76" s="756">
        <v>0</v>
      </c>
      <c r="AZ76" s="767">
        <f t="shared" si="12"/>
        <v>0</v>
      </c>
      <c r="BA76" s="756">
        <v>0</v>
      </c>
      <c r="BB76" s="756">
        <v>0</v>
      </c>
      <c r="BC76" s="756">
        <v>0</v>
      </c>
      <c r="BD76" s="756">
        <v>0</v>
      </c>
      <c r="BE76" s="767">
        <f t="shared" si="13"/>
        <v>0</v>
      </c>
      <c r="BF76" s="646">
        <f t="shared" si="14"/>
        <v>0</v>
      </c>
      <c r="BG76" s="594"/>
      <c r="BH76" s="705">
        <f t="shared" si="1"/>
        <v>60</v>
      </c>
      <c r="BI76" s="646">
        <f t="shared" si="15"/>
        <v>0</v>
      </c>
      <c r="BJ76" s="594"/>
      <c r="BK76" s="705">
        <f t="shared" si="16"/>
        <v>60</v>
      </c>
      <c r="BL76" s="756">
        <v>0</v>
      </c>
      <c r="BM76" s="756">
        <v>0</v>
      </c>
      <c r="BN76" s="756">
        <v>0</v>
      </c>
      <c r="BO76" s="756">
        <v>0</v>
      </c>
      <c r="BP76" s="756">
        <v>0</v>
      </c>
      <c r="BQ76" s="756">
        <v>0</v>
      </c>
      <c r="BR76" s="756">
        <v>0</v>
      </c>
      <c r="BS76" s="646">
        <f t="shared" si="28"/>
        <v>0</v>
      </c>
      <c r="BT76" s="594"/>
      <c r="BU76" s="705">
        <f t="shared" si="17"/>
        <v>60</v>
      </c>
      <c r="BV76" s="756">
        <v>0</v>
      </c>
      <c r="BW76" s="756">
        <v>0</v>
      </c>
      <c r="BX76" s="756">
        <v>0</v>
      </c>
      <c r="BY76" s="756">
        <v>0</v>
      </c>
      <c r="BZ76" s="756">
        <v>0</v>
      </c>
      <c r="CA76" s="756">
        <v>0</v>
      </c>
      <c r="CB76" s="756">
        <v>0</v>
      </c>
      <c r="CC76" s="646">
        <f t="shared" si="29"/>
        <v>0</v>
      </c>
      <c r="CD76" s="594"/>
      <c r="CE76" s="705">
        <f t="shared" si="2"/>
        <v>60</v>
      </c>
      <c r="CF76" s="756">
        <f t="shared" si="18"/>
        <v>0</v>
      </c>
      <c r="CG76" s="756">
        <f t="shared" si="18"/>
        <v>0</v>
      </c>
      <c r="CH76" s="756">
        <f t="shared" si="18"/>
        <v>0</v>
      </c>
      <c r="CI76" s="756">
        <f t="shared" si="18"/>
        <v>0</v>
      </c>
      <c r="CJ76" s="756">
        <f t="shared" si="33"/>
        <v>0</v>
      </c>
      <c r="CK76" s="756">
        <f t="shared" si="33"/>
        <v>0</v>
      </c>
      <c r="CL76" s="756">
        <f t="shared" si="33"/>
        <v>0</v>
      </c>
      <c r="CM76" s="646">
        <f t="shared" si="30"/>
        <v>0</v>
      </c>
      <c r="CN76" s="594"/>
      <c r="CO76" s="705">
        <f t="shared" si="4"/>
        <v>60</v>
      </c>
      <c r="CP76" s="756">
        <v>0</v>
      </c>
      <c r="CQ76" s="756">
        <v>0</v>
      </c>
      <c r="CR76" s="756">
        <v>0</v>
      </c>
      <c r="CS76" s="756">
        <v>0</v>
      </c>
      <c r="CT76" s="756">
        <v>0</v>
      </c>
      <c r="CU76" s="756">
        <v>0</v>
      </c>
      <c r="CV76" s="756">
        <v>0</v>
      </c>
      <c r="CW76" s="646">
        <f t="shared" si="31"/>
        <v>0</v>
      </c>
      <c r="CX76" s="685"/>
      <c r="CY76" s="705">
        <f t="shared" si="5"/>
        <v>60</v>
      </c>
      <c r="CZ76" s="756">
        <v>0</v>
      </c>
      <c r="DA76" s="756">
        <v>0</v>
      </c>
      <c r="DB76" s="756">
        <v>0</v>
      </c>
      <c r="DC76" s="756">
        <v>0</v>
      </c>
      <c r="DD76" s="756">
        <v>0</v>
      </c>
      <c r="DE76" s="767">
        <f t="shared" si="19"/>
        <v>0</v>
      </c>
      <c r="DF76" s="756">
        <v>0</v>
      </c>
      <c r="DG76" s="756">
        <v>0</v>
      </c>
      <c r="DH76" s="756">
        <v>0</v>
      </c>
      <c r="DI76" s="756">
        <v>0</v>
      </c>
      <c r="DJ76" s="767">
        <f t="shared" si="20"/>
        <v>0</v>
      </c>
      <c r="DK76" s="715">
        <f t="shared" si="21"/>
        <v>0</v>
      </c>
      <c r="DL76" s="685"/>
      <c r="DM76" s="705">
        <f t="shared" si="6"/>
        <v>60</v>
      </c>
      <c r="DN76" s="715">
        <f t="shared" si="22"/>
        <v>0</v>
      </c>
    </row>
    <row r="77" spans="2:118" x14ac:dyDescent="0.25">
      <c r="B77" s="705">
        <v>61</v>
      </c>
      <c r="C77" s="765">
        <f>(1+_xlfn.XLOOKUP(INT((B77-1)/12)+1,'ZC Curve'!$B$8:$B$107,'ZC Curve'!R$8:R$107,,0))^(1/12)-1</f>
        <v>0</v>
      </c>
      <c r="D77" s="766">
        <f t="shared" si="23"/>
        <v>1</v>
      </c>
      <c r="E77" s="685"/>
      <c r="F77" s="705">
        <v>61</v>
      </c>
      <c r="G77" s="756">
        <v>0</v>
      </c>
      <c r="H77" s="756">
        <v>0</v>
      </c>
      <c r="I77" s="756">
        <v>0</v>
      </c>
      <c r="J77" s="756">
        <v>0</v>
      </c>
      <c r="K77" s="756">
        <v>0</v>
      </c>
      <c r="L77" s="756">
        <v>0</v>
      </c>
      <c r="M77" s="756">
        <v>0</v>
      </c>
      <c r="N77" s="646">
        <f t="shared" si="24"/>
        <v>0</v>
      </c>
      <c r="O77" s="594"/>
      <c r="P77" s="705">
        <f t="shared" si="7"/>
        <v>61</v>
      </c>
      <c r="Q77" s="756">
        <v>0</v>
      </c>
      <c r="R77" s="756">
        <v>0</v>
      </c>
      <c r="S77" s="756">
        <v>0</v>
      </c>
      <c r="T77" s="756">
        <v>0</v>
      </c>
      <c r="U77" s="756">
        <v>0</v>
      </c>
      <c r="V77" s="756">
        <v>0</v>
      </c>
      <c r="W77" s="756">
        <v>0</v>
      </c>
      <c r="X77" s="646">
        <f t="shared" si="25"/>
        <v>0</v>
      </c>
      <c r="Y77" s="594"/>
      <c r="Z77" s="705">
        <f t="shared" si="8"/>
        <v>61</v>
      </c>
      <c r="AA77" s="756">
        <f t="shared" si="9"/>
        <v>0</v>
      </c>
      <c r="AB77" s="756">
        <f t="shared" si="9"/>
        <v>0</v>
      </c>
      <c r="AC77" s="756">
        <f t="shared" si="9"/>
        <v>0</v>
      </c>
      <c r="AD77" s="756">
        <f t="shared" si="9"/>
        <v>0</v>
      </c>
      <c r="AE77" s="756">
        <f t="shared" si="32"/>
        <v>0</v>
      </c>
      <c r="AF77" s="756">
        <f t="shared" si="32"/>
        <v>0</v>
      </c>
      <c r="AG77" s="756">
        <f t="shared" si="32"/>
        <v>0</v>
      </c>
      <c r="AH77" s="646">
        <f t="shared" si="26"/>
        <v>0</v>
      </c>
      <c r="AI77" s="594"/>
      <c r="AJ77" s="705">
        <f t="shared" si="10"/>
        <v>61</v>
      </c>
      <c r="AK77" s="756">
        <v>0</v>
      </c>
      <c r="AL77" s="756">
        <v>0</v>
      </c>
      <c r="AM77" s="756">
        <v>0</v>
      </c>
      <c r="AN77" s="756">
        <v>0</v>
      </c>
      <c r="AO77" s="756">
        <v>0</v>
      </c>
      <c r="AP77" s="756">
        <v>0</v>
      </c>
      <c r="AQ77" s="756">
        <v>0</v>
      </c>
      <c r="AR77" s="646">
        <f t="shared" si="27"/>
        <v>0</v>
      </c>
      <c r="AS77" s="594"/>
      <c r="AT77" s="705">
        <f t="shared" si="11"/>
        <v>61</v>
      </c>
      <c r="AU77" s="756">
        <v>0</v>
      </c>
      <c r="AV77" s="756">
        <v>0</v>
      </c>
      <c r="AW77" s="756">
        <v>0</v>
      </c>
      <c r="AX77" s="756">
        <v>0</v>
      </c>
      <c r="AY77" s="756">
        <v>0</v>
      </c>
      <c r="AZ77" s="767">
        <f t="shared" si="12"/>
        <v>0</v>
      </c>
      <c r="BA77" s="756">
        <v>0</v>
      </c>
      <c r="BB77" s="756">
        <v>0</v>
      </c>
      <c r="BC77" s="756">
        <v>0</v>
      </c>
      <c r="BD77" s="756">
        <v>0</v>
      </c>
      <c r="BE77" s="767">
        <f t="shared" si="13"/>
        <v>0</v>
      </c>
      <c r="BF77" s="646">
        <f t="shared" si="14"/>
        <v>0</v>
      </c>
      <c r="BG77" s="594"/>
      <c r="BH77" s="705">
        <f t="shared" si="1"/>
        <v>61</v>
      </c>
      <c r="BI77" s="646">
        <f t="shared" si="15"/>
        <v>0</v>
      </c>
      <c r="BJ77" s="594"/>
      <c r="BK77" s="705">
        <f t="shared" si="16"/>
        <v>61</v>
      </c>
      <c r="BL77" s="756">
        <v>0</v>
      </c>
      <c r="BM77" s="756">
        <v>0</v>
      </c>
      <c r="BN77" s="756">
        <v>0</v>
      </c>
      <c r="BO77" s="756">
        <v>0</v>
      </c>
      <c r="BP77" s="756">
        <v>0</v>
      </c>
      <c r="BQ77" s="756">
        <v>0</v>
      </c>
      <c r="BR77" s="756">
        <v>0</v>
      </c>
      <c r="BS77" s="646">
        <f t="shared" si="28"/>
        <v>0</v>
      </c>
      <c r="BT77" s="594"/>
      <c r="BU77" s="705">
        <f t="shared" si="17"/>
        <v>61</v>
      </c>
      <c r="BV77" s="756">
        <v>0</v>
      </c>
      <c r="BW77" s="756">
        <v>0</v>
      </c>
      <c r="BX77" s="756">
        <v>0</v>
      </c>
      <c r="BY77" s="756">
        <v>0</v>
      </c>
      <c r="BZ77" s="756">
        <v>0</v>
      </c>
      <c r="CA77" s="756">
        <v>0</v>
      </c>
      <c r="CB77" s="756">
        <v>0</v>
      </c>
      <c r="CC77" s="646">
        <f t="shared" si="29"/>
        <v>0</v>
      </c>
      <c r="CD77" s="594"/>
      <c r="CE77" s="705">
        <f t="shared" si="2"/>
        <v>61</v>
      </c>
      <c r="CF77" s="756">
        <f t="shared" si="18"/>
        <v>0</v>
      </c>
      <c r="CG77" s="756">
        <f t="shared" si="18"/>
        <v>0</v>
      </c>
      <c r="CH77" s="756">
        <f t="shared" si="18"/>
        <v>0</v>
      </c>
      <c r="CI77" s="756">
        <f t="shared" si="18"/>
        <v>0</v>
      </c>
      <c r="CJ77" s="756">
        <f t="shared" si="33"/>
        <v>0</v>
      </c>
      <c r="CK77" s="756">
        <f t="shared" si="33"/>
        <v>0</v>
      </c>
      <c r="CL77" s="756">
        <f t="shared" si="33"/>
        <v>0</v>
      </c>
      <c r="CM77" s="646">
        <f t="shared" si="30"/>
        <v>0</v>
      </c>
      <c r="CN77" s="594"/>
      <c r="CO77" s="705">
        <f t="shared" si="4"/>
        <v>61</v>
      </c>
      <c r="CP77" s="756">
        <v>0</v>
      </c>
      <c r="CQ77" s="756">
        <v>0</v>
      </c>
      <c r="CR77" s="756">
        <v>0</v>
      </c>
      <c r="CS77" s="756">
        <v>0</v>
      </c>
      <c r="CT77" s="756">
        <v>0</v>
      </c>
      <c r="CU77" s="756">
        <v>0</v>
      </c>
      <c r="CV77" s="756">
        <v>0</v>
      </c>
      <c r="CW77" s="646">
        <f t="shared" si="31"/>
        <v>0</v>
      </c>
      <c r="CX77" s="685"/>
      <c r="CY77" s="705">
        <f t="shared" si="5"/>
        <v>61</v>
      </c>
      <c r="CZ77" s="756">
        <v>0</v>
      </c>
      <c r="DA77" s="756">
        <v>0</v>
      </c>
      <c r="DB77" s="756">
        <v>0</v>
      </c>
      <c r="DC77" s="756">
        <v>0</v>
      </c>
      <c r="DD77" s="756">
        <v>0</v>
      </c>
      <c r="DE77" s="767">
        <f t="shared" si="19"/>
        <v>0</v>
      </c>
      <c r="DF77" s="756">
        <v>0</v>
      </c>
      <c r="DG77" s="756">
        <v>0</v>
      </c>
      <c r="DH77" s="756">
        <v>0</v>
      </c>
      <c r="DI77" s="756">
        <v>0</v>
      </c>
      <c r="DJ77" s="767">
        <f t="shared" si="20"/>
        <v>0</v>
      </c>
      <c r="DK77" s="715">
        <f t="shared" si="21"/>
        <v>0</v>
      </c>
      <c r="DL77" s="685"/>
      <c r="DM77" s="705">
        <f t="shared" si="6"/>
        <v>61</v>
      </c>
      <c r="DN77" s="715">
        <f t="shared" si="22"/>
        <v>0</v>
      </c>
    </row>
    <row r="78" spans="2:118" x14ac:dyDescent="0.25">
      <c r="B78" s="705">
        <v>62</v>
      </c>
      <c r="C78" s="765">
        <f>(1+_xlfn.XLOOKUP(INT((B78-1)/12)+1,'ZC Curve'!$B$8:$B$107,'ZC Curve'!R$8:R$107,,0))^(1/12)-1</f>
        <v>0</v>
      </c>
      <c r="D78" s="766">
        <f t="shared" si="23"/>
        <v>1</v>
      </c>
      <c r="E78" s="685"/>
      <c r="F78" s="705">
        <v>62</v>
      </c>
      <c r="G78" s="756">
        <v>0</v>
      </c>
      <c r="H78" s="756">
        <v>0</v>
      </c>
      <c r="I78" s="756">
        <v>0</v>
      </c>
      <c r="J78" s="756">
        <v>0</v>
      </c>
      <c r="K78" s="756">
        <v>0</v>
      </c>
      <c r="L78" s="756">
        <v>0</v>
      </c>
      <c r="M78" s="756">
        <v>0</v>
      </c>
      <c r="N78" s="646">
        <f t="shared" si="24"/>
        <v>0</v>
      </c>
      <c r="O78" s="594"/>
      <c r="P78" s="705">
        <f t="shared" si="7"/>
        <v>62</v>
      </c>
      <c r="Q78" s="756">
        <v>0</v>
      </c>
      <c r="R78" s="756">
        <v>0</v>
      </c>
      <c r="S78" s="756">
        <v>0</v>
      </c>
      <c r="T78" s="756">
        <v>0</v>
      </c>
      <c r="U78" s="756">
        <v>0</v>
      </c>
      <c r="V78" s="756">
        <v>0</v>
      </c>
      <c r="W78" s="756">
        <v>0</v>
      </c>
      <c r="X78" s="646">
        <f t="shared" si="25"/>
        <v>0</v>
      </c>
      <c r="Y78" s="594"/>
      <c r="Z78" s="705">
        <f t="shared" si="8"/>
        <v>62</v>
      </c>
      <c r="AA78" s="756">
        <f t="shared" si="9"/>
        <v>0</v>
      </c>
      <c r="AB78" s="756">
        <f t="shared" si="9"/>
        <v>0</v>
      </c>
      <c r="AC78" s="756">
        <f t="shared" si="9"/>
        <v>0</v>
      </c>
      <c r="AD78" s="756">
        <f t="shared" si="9"/>
        <v>0</v>
      </c>
      <c r="AE78" s="756">
        <f t="shared" si="32"/>
        <v>0</v>
      </c>
      <c r="AF78" s="756">
        <f t="shared" si="32"/>
        <v>0</v>
      </c>
      <c r="AG78" s="756">
        <f t="shared" si="32"/>
        <v>0</v>
      </c>
      <c r="AH78" s="646">
        <f t="shared" si="26"/>
        <v>0</v>
      </c>
      <c r="AI78" s="594"/>
      <c r="AJ78" s="705">
        <f t="shared" si="10"/>
        <v>62</v>
      </c>
      <c r="AK78" s="756">
        <v>0</v>
      </c>
      <c r="AL78" s="756">
        <v>0</v>
      </c>
      <c r="AM78" s="756">
        <v>0</v>
      </c>
      <c r="AN78" s="756">
        <v>0</v>
      </c>
      <c r="AO78" s="756">
        <v>0</v>
      </c>
      <c r="AP78" s="756">
        <v>0</v>
      </c>
      <c r="AQ78" s="756">
        <v>0</v>
      </c>
      <c r="AR78" s="646">
        <f t="shared" si="27"/>
        <v>0</v>
      </c>
      <c r="AS78" s="594"/>
      <c r="AT78" s="705">
        <f t="shared" si="11"/>
        <v>62</v>
      </c>
      <c r="AU78" s="756">
        <v>0</v>
      </c>
      <c r="AV78" s="756">
        <v>0</v>
      </c>
      <c r="AW78" s="756">
        <v>0</v>
      </c>
      <c r="AX78" s="756">
        <v>0</v>
      </c>
      <c r="AY78" s="756">
        <v>0</v>
      </c>
      <c r="AZ78" s="767">
        <f t="shared" si="12"/>
        <v>0</v>
      </c>
      <c r="BA78" s="756">
        <v>0</v>
      </c>
      <c r="BB78" s="756">
        <v>0</v>
      </c>
      <c r="BC78" s="756">
        <v>0</v>
      </c>
      <c r="BD78" s="756">
        <v>0</v>
      </c>
      <c r="BE78" s="767">
        <f t="shared" si="13"/>
        <v>0</v>
      </c>
      <c r="BF78" s="646">
        <f t="shared" si="14"/>
        <v>0</v>
      </c>
      <c r="BG78" s="594"/>
      <c r="BH78" s="705">
        <f t="shared" si="1"/>
        <v>62</v>
      </c>
      <c r="BI78" s="646">
        <f t="shared" si="15"/>
        <v>0</v>
      </c>
      <c r="BJ78" s="594"/>
      <c r="BK78" s="705">
        <f t="shared" si="16"/>
        <v>62</v>
      </c>
      <c r="BL78" s="756">
        <v>0</v>
      </c>
      <c r="BM78" s="756">
        <v>0</v>
      </c>
      <c r="BN78" s="756">
        <v>0</v>
      </c>
      <c r="BO78" s="756">
        <v>0</v>
      </c>
      <c r="BP78" s="756">
        <v>0</v>
      </c>
      <c r="BQ78" s="756">
        <v>0</v>
      </c>
      <c r="BR78" s="756">
        <v>0</v>
      </c>
      <c r="BS78" s="646">
        <f t="shared" si="28"/>
        <v>0</v>
      </c>
      <c r="BT78" s="594"/>
      <c r="BU78" s="705">
        <f t="shared" si="17"/>
        <v>62</v>
      </c>
      <c r="BV78" s="756">
        <v>0</v>
      </c>
      <c r="BW78" s="756">
        <v>0</v>
      </c>
      <c r="BX78" s="756">
        <v>0</v>
      </c>
      <c r="BY78" s="756">
        <v>0</v>
      </c>
      <c r="BZ78" s="756">
        <v>0</v>
      </c>
      <c r="CA78" s="756">
        <v>0</v>
      </c>
      <c r="CB78" s="756">
        <v>0</v>
      </c>
      <c r="CC78" s="646">
        <f t="shared" si="29"/>
        <v>0</v>
      </c>
      <c r="CD78" s="594"/>
      <c r="CE78" s="705">
        <f t="shared" si="2"/>
        <v>62</v>
      </c>
      <c r="CF78" s="756">
        <f t="shared" si="18"/>
        <v>0</v>
      </c>
      <c r="CG78" s="756">
        <f t="shared" si="18"/>
        <v>0</v>
      </c>
      <c r="CH78" s="756">
        <f t="shared" si="18"/>
        <v>0</v>
      </c>
      <c r="CI78" s="756">
        <f t="shared" si="18"/>
        <v>0</v>
      </c>
      <c r="CJ78" s="756">
        <f t="shared" si="33"/>
        <v>0</v>
      </c>
      <c r="CK78" s="756">
        <f t="shared" si="33"/>
        <v>0</v>
      </c>
      <c r="CL78" s="756">
        <f t="shared" si="33"/>
        <v>0</v>
      </c>
      <c r="CM78" s="646">
        <f t="shared" si="30"/>
        <v>0</v>
      </c>
      <c r="CN78" s="594"/>
      <c r="CO78" s="705">
        <f t="shared" si="4"/>
        <v>62</v>
      </c>
      <c r="CP78" s="756">
        <v>0</v>
      </c>
      <c r="CQ78" s="756">
        <v>0</v>
      </c>
      <c r="CR78" s="756">
        <v>0</v>
      </c>
      <c r="CS78" s="756">
        <v>0</v>
      </c>
      <c r="CT78" s="756">
        <v>0</v>
      </c>
      <c r="CU78" s="756">
        <v>0</v>
      </c>
      <c r="CV78" s="756">
        <v>0</v>
      </c>
      <c r="CW78" s="646">
        <f t="shared" si="31"/>
        <v>0</v>
      </c>
      <c r="CX78" s="685"/>
      <c r="CY78" s="705">
        <f t="shared" si="5"/>
        <v>62</v>
      </c>
      <c r="CZ78" s="756">
        <v>0</v>
      </c>
      <c r="DA78" s="756">
        <v>0</v>
      </c>
      <c r="DB78" s="756">
        <v>0</v>
      </c>
      <c r="DC78" s="756">
        <v>0</v>
      </c>
      <c r="DD78" s="756">
        <v>0</v>
      </c>
      <c r="DE78" s="767">
        <f t="shared" si="19"/>
        <v>0</v>
      </c>
      <c r="DF78" s="756">
        <v>0</v>
      </c>
      <c r="DG78" s="756">
        <v>0</v>
      </c>
      <c r="DH78" s="756">
        <v>0</v>
      </c>
      <c r="DI78" s="756">
        <v>0</v>
      </c>
      <c r="DJ78" s="767">
        <f t="shared" si="20"/>
        <v>0</v>
      </c>
      <c r="DK78" s="715">
        <f t="shared" si="21"/>
        <v>0</v>
      </c>
      <c r="DL78" s="685"/>
      <c r="DM78" s="705">
        <f t="shared" si="6"/>
        <v>62</v>
      </c>
      <c r="DN78" s="715">
        <f t="shared" si="22"/>
        <v>0</v>
      </c>
    </row>
    <row r="79" spans="2:118" x14ac:dyDescent="0.25">
      <c r="B79" s="705">
        <v>63</v>
      </c>
      <c r="C79" s="765">
        <f>(1+_xlfn.XLOOKUP(INT((B79-1)/12)+1,'ZC Curve'!$B$8:$B$107,'ZC Curve'!R$8:R$107,,0))^(1/12)-1</f>
        <v>0</v>
      </c>
      <c r="D79" s="766">
        <f t="shared" si="23"/>
        <v>1</v>
      </c>
      <c r="E79" s="685"/>
      <c r="F79" s="705">
        <v>63</v>
      </c>
      <c r="G79" s="756">
        <v>0</v>
      </c>
      <c r="H79" s="756">
        <v>0</v>
      </c>
      <c r="I79" s="756">
        <v>0</v>
      </c>
      <c r="J79" s="756">
        <v>0</v>
      </c>
      <c r="K79" s="756">
        <v>0</v>
      </c>
      <c r="L79" s="756">
        <v>0</v>
      </c>
      <c r="M79" s="756">
        <v>0</v>
      </c>
      <c r="N79" s="646">
        <f t="shared" si="24"/>
        <v>0</v>
      </c>
      <c r="O79" s="594"/>
      <c r="P79" s="705">
        <f t="shared" si="7"/>
        <v>63</v>
      </c>
      <c r="Q79" s="756">
        <v>0</v>
      </c>
      <c r="R79" s="756">
        <v>0</v>
      </c>
      <c r="S79" s="756">
        <v>0</v>
      </c>
      <c r="T79" s="756">
        <v>0</v>
      </c>
      <c r="U79" s="756">
        <v>0</v>
      </c>
      <c r="V79" s="756">
        <v>0</v>
      </c>
      <c r="W79" s="756">
        <v>0</v>
      </c>
      <c r="X79" s="646">
        <f t="shared" si="25"/>
        <v>0</v>
      </c>
      <c r="Y79" s="594"/>
      <c r="Z79" s="705">
        <f t="shared" si="8"/>
        <v>63</v>
      </c>
      <c r="AA79" s="756">
        <f t="shared" si="9"/>
        <v>0</v>
      </c>
      <c r="AB79" s="756">
        <f t="shared" si="9"/>
        <v>0</v>
      </c>
      <c r="AC79" s="756">
        <f t="shared" si="9"/>
        <v>0</v>
      </c>
      <c r="AD79" s="756">
        <f t="shared" si="9"/>
        <v>0</v>
      </c>
      <c r="AE79" s="756">
        <f t="shared" si="32"/>
        <v>0</v>
      </c>
      <c r="AF79" s="756">
        <f t="shared" si="32"/>
        <v>0</v>
      </c>
      <c r="AG79" s="756">
        <f t="shared" si="32"/>
        <v>0</v>
      </c>
      <c r="AH79" s="646">
        <f t="shared" si="26"/>
        <v>0</v>
      </c>
      <c r="AI79" s="594"/>
      <c r="AJ79" s="705">
        <f t="shared" si="10"/>
        <v>63</v>
      </c>
      <c r="AK79" s="756">
        <v>0</v>
      </c>
      <c r="AL79" s="756">
        <v>0</v>
      </c>
      <c r="AM79" s="756">
        <v>0</v>
      </c>
      <c r="AN79" s="756">
        <v>0</v>
      </c>
      <c r="AO79" s="756">
        <v>0</v>
      </c>
      <c r="AP79" s="756">
        <v>0</v>
      </c>
      <c r="AQ79" s="756">
        <v>0</v>
      </c>
      <c r="AR79" s="646">
        <f t="shared" si="27"/>
        <v>0</v>
      </c>
      <c r="AS79" s="594"/>
      <c r="AT79" s="705">
        <f t="shared" si="11"/>
        <v>63</v>
      </c>
      <c r="AU79" s="756">
        <v>0</v>
      </c>
      <c r="AV79" s="756">
        <v>0</v>
      </c>
      <c r="AW79" s="756">
        <v>0</v>
      </c>
      <c r="AX79" s="756">
        <v>0</v>
      </c>
      <c r="AY79" s="756">
        <v>0</v>
      </c>
      <c r="AZ79" s="767">
        <f t="shared" si="12"/>
        <v>0</v>
      </c>
      <c r="BA79" s="756">
        <v>0</v>
      </c>
      <c r="BB79" s="756">
        <v>0</v>
      </c>
      <c r="BC79" s="756">
        <v>0</v>
      </c>
      <c r="BD79" s="756">
        <v>0</v>
      </c>
      <c r="BE79" s="767">
        <f t="shared" si="13"/>
        <v>0</v>
      </c>
      <c r="BF79" s="646">
        <f t="shared" si="14"/>
        <v>0</v>
      </c>
      <c r="BG79" s="594"/>
      <c r="BH79" s="705">
        <f t="shared" si="1"/>
        <v>63</v>
      </c>
      <c r="BI79" s="646">
        <f t="shared" si="15"/>
        <v>0</v>
      </c>
      <c r="BJ79" s="594"/>
      <c r="BK79" s="705">
        <f t="shared" si="16"/>
        <v>63</v>
      </c>
      <c r="BL79" s="756">
        <v>0</v>
      </c>
      <c r="BM79" s="756">
        <v>0</v>
      </c>
      <c r="BN79" s="756">
        <v>0</v>
      </c>
      <c r="BO79" s="756">
        <v>0</v>
      </c>
      <c r="BP79" s="756">
        <v>0</v>
      </c>
      <c r="BQ79" s="756">
        <v>0</v>
      </c>
      <c r="BR79" s="756">
        <v>0</v>
      </c>
      <c r="BS79" s="646">
        <f t="shared" si="28"/>
        <v>0</v>
      </c>
      <c r="BT79" s="594"/>
      <c r="BU79" s="705">
        <f t="shared" si="17"/>
        <v>63</v>
      </c>
      <c r="BV79" s="756">
        <v>0</v>
      </c>
      <c r="BW79" s="756">
        <v>0</v>
      </c>
      <c r="BX79" s="756">
        <v>0</v>
      </c>
      <c r="BY79" s="756">
        <v>0</v>
      </c>
      <c r="BZ79" s="756">
        <v>0</v>
      </c>
      <c r="CA79" s="756">
        <v>0</v>
      </c>
      <c r="CB79" s="756">
        <v>0</v>
      </c>
      <c r="CC79" s="646">
        <f t="shared" si="29"/>
        <v>0</v>
      </c>
      <c r="CD79" s="594"/>
      <c r="CE79" s="705">
        <f t="shared" si="2"/>
        <v>63</v>
      </c>
      <c r="CF79" s="756">
        <f t="shared" si="18"/>
        <v>0</v>
      </c>
      <c r="CG79" s="756">
        <f t="shared" si="18"/>
        <v>0</v>
      </c>
      <c r="CH79" s="756">
        <f t="shared" si="18"/>
        <v>0</v>
      </c>
      <c r="CI79" s="756">
        <f t="shared" si="18"/>
        <v>0</v>
      </c>
      <c r="CJ79" s="756">
        <f t="shared" si="33"/>
        <v>0</v>
      </c>
      <c r="CK79" s="756">
        <f t="shared" si="33"/>
        <v>0</v>
      </c>
      <c r="CL79" s="756">
        <f t="shared" si="33"/>
        <v>0</v>
      </c>
      <c r="CM79" s="646">
        <f t="shared" si="30"/>
        <v>0</v>
      </c>
      <c r="CN79" s="594"/>
      <c r="CO79" s="705">
        <f t="shared" si="4"/>
        <v>63</v>
      </c>
      <c r="CP79" s="756">
        <v>0</v>
      </c>
      <c r="CQ79" s="756">
        <v>0</v>
      </c>
      <c r="CR79" s="756">
        <v>0</v>
      </c>
      <c r="CS79" s="756">
        <v>0</v>
      </c>
      <c r="CT79" s="756">
        <v>0</v>
      </c>
      <c r="CU79" s="756">
        <v>0</v>
      </c>
      <c r="CV79" s="756">
        <v>0</v>
      </c>
      <c r="CW79" s="646">
        <f t="shared" si="31"/>
        <v>0</v>
      </c>
      <c r="CX79" s="685"/>
      <c r="CY79" s="705">
        <f t="shared" si="5"/>
        <v>63</v>
      </c>
      <c r="CZ79" s="756">
        <v>0</v>
      </c>
      <c r="DA79" s="756">
        <v>0</v>
      </c>
      <c r="DB79" s="756">
        <v>0</v>
      </c>
      <c r="DC79" s="756">
        <v>0</v>
      </c>
      <c r="DD79" s="756">
        <v>0</v>
      </c>
      <c r="DE79" s="767">
        <f t="shared" si="19"/>
        <v>0</v>
      </c>
      <c r="DF79" s="756">
        <v>0</v>
      </c>
      <c r="DG79" s="756">
        <v>0</v>
      </c>
      <c r="DH79" s="756">
        <v>0</v>
      </c>
      <c r="DI79" s="756">
        <v>0</v>
      </c>
      <c r="DJ79" s="767">
        <f t="shared" si="20"/>
        <v>0</v>
      </c>
      <c r="DK79" s="715">
        <f t="shared" si="21"/>
        <v>0</v>
      </c>
      <c r="DL79" s="685"/>
      <c r="DM79" s="705">
        <f t="shared" si="6"/>
        <v>63</v>
      </c>
      <c r="DN79" s="715">
        <f t="shared" si="22"/>
        <v>0</v>
      </c>
    </row>
    <row r="80" spans="2:118" x14ac:dyDescent="0.25">
      <c r="B80" s="705">
        <v>64</v>
      </c>
      <c r="C80" s="765">
        <f>(1+_xlfn.XLOOKUP(INT((B80-1)/12)+1,'ZC Curve'!$B$8:$B$107,'ZC Curve'!R$8:R$107,,0))^(1/12)-1</f>
        <v>0</v>
      </c>
      <c r="D80" s="766">
        <f t="shared" si="23"/>
        <v>1</v>
      </c>
      <c r="E80" s="685"/>
      <c r="F80" s="705">
        <v>64</v>
      </c>
      <c r="G80" s="756">
        <v>0</v>
      </c>
      <c r="H80" s="756">
        <v>0</v>
      </c>
      <c r="I80" s="756">
        <v>0</v>
      </c>
      <c r="J80" s="756">
        <v>0</v>
      </c>
      <c r="K80" s="756">
        <v>0</v>
      </c>
      <c r="L80" s="756">
        <v>0</v>
      </c>
      <c r="M80" s="756">
        <v>0</v>
      </c>
      <c r="N80" s="646">
        <f t="shared" si="24"/>
        <v>0</v>
      </c>
      <c r="O80" s="594"/>
      <c r="P80" s="705">
        <f t="shared" si="7"/>
        <v>64</v>
      </c>
      <c r="Q80" s="756">
        <v>0</v>
      </c>
      <c r="R80" s="756">
        <v>0</v>
      </c>
      <c r="S80" s="756">
        <v>0</v>
      </c>
      <c r="T80" s="756">
        <v>0</v>
      </c>
      <c r="U80" s="756">
        <v>0</v>
      </c>
      <c r="V80" s="756">
        <v>0</v>
      </c>
      <c r="W80" s="756">
        <v>0</v>
      </c>
      <c r="X80" s="646">
        <f t="shared" si="25"/>
        <v>0</v>
      </c>
      <c r="Y80" s="594"/>
      <c r="Z80" s="705">
        <f t="shared" si="8"/>
        <v>64</v>
      </c>
      <c r="AA80" s="756">
        <f t="shared" si="9"/>
        <v>0</v>
      </c>
      <c r="AB80" s="756">
        <f t="shared" si="9"/>
        <v>0</v>
      </c>
      <c r="AC80" s="756">
        <f t="shared" si="9"/>
        <v>0</v>
      </c>
      <c r="AD80" s="756">
        <f t="shared" si="9"/>
        <v>0</v>
      </c>
      <c r="AE80" s="756">
        <f t="shared" si="32"/>
        <v>0</v>
      </c>
      <c r="AF80" s="756">
        <f t="shared" si="32"/>
        <v>0</v>
      </c>
      <c r="AG80" s="756">
        <f t="shared" si="32"/>
        <v>0</v>
      </c>
      <c r="AH80" s="646">
        <f t="shared" si="26"/>
        <v>0</v>
      </c>
      <c r="AI80" s="594"/>
      <c r="AJ80" s="705">
        <f t="shared" si="10"/>
        <v>64</v>
      </c>
      <c r="AK80" s="756">
        <v>0</v>
      </c>
      <c r="AL80" s="756">
        <v>0</v>
      </c>
      <c r="AM80" s="756">
        <v>0</v>
      </c>
      <c r="AN80" s="756">
        <v>0</v>
      </c>
      <c r="AO80" s="756">
        <v>0</v>
      </c>
      <c r="AP80" s="756">
        <v>0</v>
      </c>
      <c r="AQ80" s="756">
        <v>0</v>
      </c>
      <c r="AR80" s="646">
        <f t="shared" si="27"/>
        <v>0</v>
      </c>
      <c r="AS80" s="594"/>
      <c r="AT80" s="705">
        <f t="shared" si="11"/>
        <v>64</v>
      </c>
      <c r="AU80" s="756">
        <v>0</v>
      </c>
      <c r="AV80" s="756">
        <v>0</v>
      </c>
      <c r="AW80" s="756">
        <v>0</v>
      </c>
      <c r="AX80" s="756">
        <v>0</v>
      </c>
      <c r="AY80" s="756">
        <v>0</v>
      </c>
      <c r="AZ80" s="767">
        <f t="shared" si="12"/>
        <v>0</v>
      </c>
      <c r="BA80" s="756">
        <v>0</v>
      </c>
      <c r="BB80" s="756">
        <v>0</v>
      </c>
      <c r="BC80" s="756">
        <v>0</v>
      </c>
      <c r="BD80" s="756">
        <v>0</v>
      </c>
      <c r="BE80" s="767">
        <f t="shared" si="13"/>
        <v>0</v>
      </c>
      <c r="BF80" s="646">
        <f t="shared" si="14"/>
        <v>0</v>
      </c>
      <c r="BG80" s="594"/>
      <c r="BH80" s="705">
        <f t="shared" si="1"/>
        <v>64</v>
      </c>
      <c r="BI80" s="646">
        <f t="shared" si="15"/>
        <v>0</v>
      </c>
      <c r="BJ80" s="594"/>
      <c r="BK80" s="705">
        <f t="shared" si="16"/>
        <v>64</v>
      </c>
      <c r="BL80" s="756">
        <v>0</v>
      </c>
      <c r="BM80" s="756">
        <v>0</v>
      </c>
      <c r="BN80" s="756">
        <v>0</v>
      </c>
      <c r="BO80" s="756">
        <v>0</v>
      </c>
      <c r="BP80" s="756">
        <v>0</v>
      </c>
      <c r="BQ80" s="756">
        <v>0</v>
      </c>
      <c r="BR80" s="756">
        <v>0</v>
      </c>
      <c r="BS80" s="646">
        <f t="shared" si="28"/>
        <v>0</v>
      </c>
      <c r="BT80" s="594"/>
      <c r="BU80" s="705">
        <f t="shared" si="17"/>
        <v>64</v>
      </c>
      <c r="BV80" s="756">
        <v>0</v>
      </c>
      <c r="BW80" s="756">
        <v>0</v>
      </c>
      <c r="BX80" s="756">
        <v>0</v>
      </c>
      <c r="BY80" s="756">
        <v>0</v>
      </c>
      <c r="BZ80" s="756">
        <v>0</v>
      </c>
      <c r="CA80" s="756">
        <v>0</v>
      </c>
      <c r="CB80" s="756">
        <v>0</v>
      </c>
      <c r="CC80" s="646">
        <f t="shared" si="29"/>
        <v>0</v>
      </c>
      <c r="CD80" s="594"/>
      <c r="CE80" s="705">
        <f t="shared" si="2"/>
        <v>64</v>
      </c>
      <c r="CF80" s="756">
        <f t="shared" si="18"/>
        <v>0</v>
      </c>
      <c r="CG80" s="756">
        <f t="shared" si="18"/>
        <v>0</v>
      </c>
      <c r="CH80" s="756">
        <f t="shared" si="18"/>
        <v>0</v>
      </c>
      <c r="CI80" s="756">
        <f t="shared" si="18"/>
        <v>0</v>
      </c>
      <c r="CJ80" s="756">
        <f t="shared" si="33"/>
        <v>0</v>
      </c>
      <c r="CK80" s="756">
        <f t="shared" si="33"/>
        <v>0</v>
      </c>
      <c r="CL80" s="756">
        <f t="shared" si="33"/>
        <v>0</v>
      </c>
      <c r="CM80" s="646">
        <f t="shared" si="30"/>
        <v>0</v>
      </c>
      <c r="CN80" s="594"/>
      <c r="CO80" s="705">
        <f t="shared" si="4"/>
        <v>64</v>
      </c>
      <c r="CP80" s="756">
        <v>0</v>
      </c>
      <c r="CQ80" s="756">
        <v>0</v>
      </c>
      <c r="CR80" s="756">
        <v>0</v>
      </c>
      <c r="CS80" s="756">
        <v>0</v>
      </c>
      <c r="CT80" s="756">
        <v>0</v>
      </c>
      <c r="CU80" s="756">
        <v>0</v>
      </c>
      <c r="CV80" s="756">
        <v>0</v>
      </c>
      <c r="CW80" s="646">
        <f t="shared" si="31"/>
        <v>0</v>
      </c>
      <c r="CX80" s="685"/>
      <c r="CY80" s="705">
        <f t="shared" si="5"/>
        <v>64</v>
      </c>
      <c r="CZ80" s="756">
        <v>0</v>
      </c>
      <c r="DA80" s="756">
        <v>0</v>
      </c>
      <c r="DB80" s="756">
        <v>0</v>
      </c>
      <c r="DC80" s="756">
        <v>0</v>
      </c>
      <c r="DD80" s="756">
        <v>0</v>
      </c>
      <c r="DE80" s="767">
        <f t="shared" si="19"/>
        <v>0</v>
      </c>
      <c r="DF80" s="756">
        <v>0</v>
      </c>
      <c r="DG80" s="756">
        <v>0</v>
      </c>
      <c r="DH80" s="756">
        <v>0</v>
      </c>
      <c r="DI80" s="756">
        <v>0</v>
      </c>
      <c r="DJ80" s="767">
        <f t="shared" si="20"/>
        <v>0</v>
      </c>
      <c r="DK80" s="715">
        <f t="shared" si="21"/>
        <v>0</v>
      </c>
      <c r="DL80" s="685"/>
      <c r="DM80" s="705">
        <f t="shared" si="6"/>
        <v>64</v>
      </c>
      <c r="DN80" s="715">
        <f t="shared" si="22"/>
        <v>0</v>
      </c>
    </row>
    <row r="81" spans="2:118" x14ac:dyDescent="0.25">
      <c r="B81" s="705">
        <v>65</v>
      </c>
      <c r="C81" s="765">
        <f>(1+_xlfn.XLOOKUP(INT((B81-1)/12)+1,'ZC Curve'!$B$8:$B$107,'ZC Curve'!R$8:R$107,,0))^(1/12)-1</f>
        <v>0</v>
      </c>
      <c r="D81" s="766">
        <f t="shared" si="23"/>
        <v>1</v>
      </c>
      <c r="E81" s="685"/>
      <c r="F81" s="705">
        <v>65</v>
      </c>
      <c r="G81" s="756">
        <v>0</v>
      </c>
      <c r="H81" s="756">
        <v>0</v>
      </c>
      <c r="I81" s="756">
        <v>0</v>
      </c>
      <c r="J81" s="756">
        <v>0</v>
      </c>
      <c r="K81" s="756">
        <v>0</v>
      </c>
      <c r="L81" s="756">
        <v>0</v>
      </c>
      <c r="M81" s="756">
        <v>0</v>
      </c>
      <c r="N81" s="646">
        <f t="shared" si="24"/>
        <v>0</v>
      </c>
      <c r="O81" s="594"/>
      <c r="P81" s="705">
        <f t="shared" si="7"/>
        <v>65</v>
      </c>
      <c r="Q81" s="756">
        <v>0</v>
      </c>
      <c r="R81" s="756">
        <v>0</v>
      </c>
      <c r="S81" s="756">
        <v>0</v>
      </c>
      <c r="T81" s="756">
        <v>0</v>
      </c>
      <c r="U81" s="756">
        <v>0</v>
      </c>
      <c r="V81" s="756">
        <v>0</v>
      </c>
      <c r="W81" s="756">
        <v>0</v>
      </c>
      <c r="X81" s="646">
        <f t="shared" si="25"/>
        <v>0</v>
      </c>
      <c r="Y81" s="594"/>
      <c r="Z81" s="705">
        <f t="shared" si="8"/>
        <v>65</v>
      </c>
      <c r="AA81" s="756">
        <f t="shared" si="9"/>
        <v>0</v>
      </c>
      <c r="AB81" s="756">
        <f t="shared" si="9"/>
        <v>0</v>
      </c>
      <c r="AC81" s="756">
        <f t="shared" si="9"/>
        <v>0</v>
      </c>
      <c r="AD81" s="756">
        <f t="shared" si="9"/>
        <v>0</v>
      </c>
      <c r="AE81" s="756">
        <f t="shared" si="32"/>
        <v>0</v>
      </c>
      <c r="AF81" s="756">
        <f t="shared" si="32"/>
        <v>0</v>
      </c>
      <c r="AG81" s="756">
        <f t="shared" si="32"/>
        <v>0</v>
      </c>
      <c r="AH81" s="646">
        <f t="shared" si="26"/>
        <v>0</v>
      </c>
      <c r="AI81" s="594"/>
      <c r="AJ81" s="705">
        <f t="shared" si="10"/>
        <v>65</v>
      </c>
      <c r="AK81" s="756">
        <v>0</v>
      </c>
      <c r="AL81" s="756">
        <v>0</v>
      </c>
      <c r="AM81" s="756">
        <v>0</v>
      </c>
      <c r="AN81" s="756">
        <v>0</v>
      </c>
      <c r="AO81" s="756">
        <v>0</v>
      </c>
      <c r="AP81" s="756">
        <v>0</v>
      </c>
      <c r="AQ81" s="756">
        <v>0</v>
      </c>
      <c r="AR81" s="646">
        <f t="shared" si="27"/>
        <v>0</v>
      </c>
      <c r="AS81" s="594"/>
      <c r="AT81" s="705">
        <f t="shared" si="11"/>
        <v>65</v>
      </c>
      <c r="AU81" s="756">
        <v>0</v>
      </c>
      <c r="AV81" s="756">
        <v>0</v>
      </c>
      <c r="AW81" s="756">
        <v>0</v>
      </c>
      <c r="AX81" s="756">
        <v>0</v>
      </c>
      <c r="AY81" s="756">
        <v>0</v>
      </c>
      <c r="AZ81" s="767">
        <f t="shared" si="12"/>
        <v>0</v>
      </c>
      <c r="BA81" s="756">
        <v>0</v>
      </c>
      <c r="BB81" s="756">
        <v>0</v>
      </c>
      <c r="BC81" s="756">
        <v>0</v>
      </c>
      <c r="BD81" s="756">
        <v>0</v>
      </c>
      <c r="BE81" s="767">
        <f t="shared" si="13"/>
        <v>0</v>
      </c>
      <c r="BF81" s="646">
        <f t="shared" si="14"/>
        <v>0</v>
      </c>
      <c r="BG81" s="594"/>
      <c r="BH81" s="705">
        <f t="shared" ref="BH81:BH144" si="34">F81</f>
        <v>65</v>
      </c>
      <c r="BI81" s="646">
        <f t="shared" si="15"/>
        <v>0</v>
      </c>
      <c r="BJ81" s="594"/>
      <c r="BK81" s="705">
        <f t="shared" si="16"/>
        <v>65</v>
      </c>
      <c r="BL81" s="756">
        <v>0</v>
      </c>
      <c r="BM81" s="756">
        <v>0</v>
      </c>
      <c r="BN81" s="756">
        <v>0</v>
      </c>
      <c r="BO81" s="756">
        <v>0</v>
      </c>
      <c r="BP81" s="756">
        <v>0</v>
      </c>
      <c r="BQ81" s="756">
        <v>0</v>
      </c>
      <c r="BR81" s="756">
        <v>0</v>
      </c>
      <c r="BS81" s="646">
        <f t="shared" si="28"/>
        <v>0</v>
      </c>
      <c r="BT81" s="594"/>
      <c r="BU81" s="705">
        <f t="shared" si="17"/>
        <v>65</v>
      </c>
      <c r="BV81" s="756">
        <v>0</v>
      </c>
      <c r="BW81" s="756">
        <v>0</v>
      </c>
      <c r="BX81" s="756">
        <v>0</v>
      </c>
      <c r="BY81" s="756">
        <v>0</v>
      </c>
      <c r="BZ81" s="756">
        <v>0</v>
      </c>
      <c r="CA81" s="756">
        <v>0</v>
      </c>
      <c r="CB81" s="756">
        <v>0</v>
      </c>
      <c r="CC81" s="646">
        <f t="shared" si="29"/>
        <v>0</v>
      </c>
      <c r="CD81" s="594"/>
      <c r="CE81" s="705">
        <f t="shared" ref="CE81:CE144" si="35">F81</f>
        <v>65</v>
      </c>
      <c r="CF81" s="756">
        <f t="shared" si="18"/>
        <v>0</v>
      </c>
      <c r="CG81" s="756">
        <f t="shared" si="18"/>
        <v>0</v>
      </c>
      <c r="CH81" s="756">
        <f t="shared" si="18"/>
        <v>0</v>
      </c>
      <c r="CI81" s="756">
        <f t="shared" si="18"/>
        <v>0</v>
      </c>
      <c r="CJ81" s="756">
        <f t="shared" si="33"/>
        <v>0</v>
      </c>
      <c r="CK81" s="756">
        <f t="shared" si="33"/>
        <v>0</v>
      </c>
      <c r="CL81" s="756">
        <f t="shared" si="33"/>
        <v>0</v>
      </c>
      <c r="CM81" s="646">
        <f t="shared" si="30"/>
        <v>0</v>
      </c>
      <c r="CN81" s="594"/>
      <c r="CO81" s="705">
        <f t="shared" ref="CO81:CO144" si="36">F81</f>
        <v>65</v>
      </c>
      <c r="CP81" s="756">
        <v>0</v>
      </c>
      <c r="CQ81" s="756">
        <v>0</v>
      </c>
      <c r="CR81" s="756">
        <v>0</v>
      </c>
      <c r="CS81" s="756">
        <v>0</v>
      </c>
      <c r="CT81" s="756">
        <v>0</v>
      </c>
      <c r="CU81" s="756">
        <v>0</v>
      </c>
      <c r="CV81" s="756">
        <v>0</v>
      </c>
      <c r="CW81" s="646">
        <f t="shared" si="31"/>
        <v>0</v>
      </c>
      <c r="CX81" s="685"/>
      <c r="CY81" s="705">
        <f t="shared" ref="CY81:CY144" si="37">F81</f>
        <v>65</v>
      </c>
      <c r="CZ81" s="756">
        <v>0</v>
      </c>
      <c r="DA81" s="756">
        <v>0</v>
      </c>
      <c r="DB81" s="756">
        <v>0</v>
      </c>
      <c r="DC81" s="756">
        <v>0</v>
      </c>
      <c r="DD81" s="756">
        <v>0</v>
      </c>
      <c r="DE81" s="767">
        <f t="shared" si="19"/>
        <v>0</v>
      </c>
      <c r="DF81" s="756">
        <v>0</v>
      </c>
      <c r="DG81" s="756">
        <v>0</v>
      </c>
      <c r="DH81" s="756">
        <v>0</v>
      </c>
      <c r="DI81" s="756">
        <v>0</v>
      </c>
      <c r="DJ81" s="767">
        <f t="shared" si="20"/>
        <v>0</v>
      </c>
      <c r="DK81" s="715">
        <f t="shared" si="21"/>
        <v>0</v>
      </c>
      <c r="DL81" s="685"/>
      <c r="DM81" s="705">
        <f t="shared" ref="DM81:DM144" si="38">F81</f>
        <v>65</v>
      </c>
      <c r="DN81" s="715">
        <f t="shared" si="22"/>
        <v>0</v>
      </c>
    </row>
    <row r="82" spans="2:118" x14ac:dyDescent="0.25">
      <c r="B82" s="705">
        <v>66</v>
      </c>
      <c r="C82" s="765">
        <f>(1+_xlfn.XLOOKUP(INT((B82-1)/12)+1,'ZC Curve'!$B$8:$B$107,'ZC Curve'!R$8:R$107,,0))^(1/12)-1</f>
        <v>0</v>
      </c>
      <c r="D82" s="766">
        <f t="shared" si="23"/>
        <v>1</v>
      </c>
      <c r="E82" s="685"/>
      <c r="F82" s="705">
        <v>66</v>
      </c>
      <c r="G82" s="756">
        <v>0</v>
      </c>
      <c r="H82" s="756">
        <v>0</v>
      </c>
      <c r="I82" s="756">
        <v>0</v>
      </c>
      <c r="J82" s="756">
        <v>0</v>
      </c>
      <c r="K82" s="756">
        <v>0</v>
      </c>
      <c r="L82" s="756">
        <v>0</v>
      </c>
      <c r="M82" s="756">
        <v>0</v>
      </c>
      <c r="N82" s="646">
        <f t="shared" si="24"/>
        <v>0</v>
      </c>
      <c r="O82" s="594"/>
      <c r="P82" s="705">
        <f t="shared" ref="P82:P145" si="39">F82</f>
        <v>66</v>
      </c>
      <c r="Q82" s="756">
        <v>0</v>
      </c>
      <c r="R82" s="756">
        <v>0</v>
      </c>
      <c r="S82" s="756">
        <v>0</v>
      </c>
      <c r="T82" s="756">
        <v>0</v>
      </c>
      <c r="U82" s="756">
        <v>0</v>
      </c>
      <c r="V82" s="756">
        <v>0</v>
      </c>
      <c r="W82" s="756">
        <v>0</v>
      </c>
      <c r="X82" s="646">
        <f t="shared" si="25"/>
        <v>0</v>
      </c>
      <c r="Y82" s="594"/>
      <c r="Z82" s="705">
        <f t="shared" ref="Z82:Z145" si="40">P82</f>
        <v>66</v>
      </c>
      <c r="AA82" s="756">
        <f t="shared" ref="AA82:AG135" si="41">G82+Q82</f>
        <v>0</v>
      </c>
      <c r="AB82" s="756">
        <f t="shared" si="41"/>
        <v>0</v>
      </c>
      <c r="AC82" s="756">
        <f t="shared" si="41"/>
        <v>0</v>
      </c>
      <c r="AD82" s="756">
        <f t="shared" si="41"/>
        <v>0</v>
      </c>
      <c r="AE82" s="756">
        <f t="shared" si="32"/>
        <v>0</v>
      </c>
      <c r="AF82" s="756">
        <f t="shared" si="32"/>
        <v>0</v>
      </c>
      <c r="AG82" s="756">
        <f t="shared" si="32"/>
        <v>0</v>
      </c>
      <c r="AH82" s="646">
        <f t="shared" si="26"/>
        <v>0</v>
      </c>
      <c r="AI82" s="594"/>
      <c r="AJ82" s="705">
        <f t="shared" ref="AJ82:AJ145" si="42">F82</f>
        <v>66</v>
      </c>
      <c r="AK82" s="756">
        <v>0</v>
      </c>
      <c r="AL82" s="756">
        <v>0</v>
      </c>
      <c r="AM82" s="756">
        <v>0</v>
      </c>
      <c r="AN82" s="756">
        <v>0</v>
      </c>
      <c r="AO82" s="756">
        <v>0</v>
      </c>
      <c r="AP82" s="756">
        <v>0</v>
      </c>
      <c r="AQ82" s="756">
        <v>0</v>
      </c>
      <c r="AR82" s="646">
        <f t="shared" si="27"/>
        <v>0</v>
      </c>
      <c r="AS82" s="594"/>
      <c r="AT82" s="705">
        <f t="shared" ref="AT82:AT145" si="43">F82</f>
        <v>66</v>
      </c>
      <c r="AU82" s="756">
        <v>0</v>
      </c>
      <c r="AV82" s="756">
        <v>0</v>
      </c>
      <c r="AW82" s="756">
        <v>0</v>
      </c>
      <c r="AX82" s="756">
        <v>0</v>
      </c>
      <c r="AY82" s="756">
        <v>0</v>
      </c>
      <c r="AZ82" s="767">
        <f t="shared" ref="AZ82:AZ100" si="44">SUM(AU82:AY82)</f>
        <v>0</v>
      </c>
      <c r="BA82" s="756">
        <v>0</v>
      </c>
      <c r="BB82" s="756">
        <v>0</v>
      </c>
      <c r="BC82" s="756">
        <v>0</v>
      </c>
      <c r="BD82" s="756">
        <v>0</v>
      </c>
      <c r="BE82" s="767">
        <f t="shared" ref="BE82:BE145" si="45">SUM(BA82:BD82)</f>
        <v>0</v>
      </c>
      <c r="BF82" s="646">
        <f t="shared" ref="BF82:BF145" si="46">BE82-AZ82</f>
        <v>0</v>
      </c>
      <c r="BG82" s="594"/>
      <c r="BH82" s="705">
        <f t="shared" si="34"/>
        <v>66</v>
      </c>
      <c r="BI82" s="646">
        <f t="shared" ref="BI82:BI145" si="47">BF82+AR82+AH82</f>
        <v>0</v>
      </c>
      <c r="BJ82" s="594"/>
      <c r="BK82" s="705">
        <f t="shared" ref="BK82:BK145" si="48">F82</f>
        <v>66</v>
      </c>
      <c r="BL82" s="756">
        <v>0</v>
      </c>
      <c r="BM82" s="756">
        <v>0</v>
      </c>
      <c r="BN82" s="756">
        <v>0</v>
      </c>
      <c r="BO82" s="756">
        <v>0</v>
      </c>
      <c r="BP82" s="756">
        <v>0</v>
      </c>
      <c r="BQ82" s="756">
        <v>0</v>
      </c>
      <c r="BR82" s="756">
        <v>0</v>
      </c>
      <c r="BS82" s="646">
        <f t="shared" si="28"/>
        <v>0</v>
      </c>
      <c r="BT82" s="594"/>
      <c r="BU82" s="705">
        <f t="shared" ref="BU82:BU145" si="49">F82</f>
        <v>66</v>
      </c>
      <c r="BV82" s="756">
        <v>0</v>
      </c>
      <c r="BW82" s="756">
        <v>0</v>
      </c>
      <c r="BX82" s="756">
        <v>0</v>
      </c>
      <c r="BY82" s="756">
        <v>0</v>
      </c>
      <c r="BZ82" s="756">
        <v>0</v>
      </c>
      <c r="CA82" s="756">
        <v>0</v>
      </c>
      <c r="CB82" s="756">
        <v>0</v>
      </c>
      <c r="CC82" s="646">
        <f t="shared" si="29"/>
        <v>0</v>
      </c>
      <c r="CD82" s="594"/>
      <c r="CE82" s="705">
        <f t="shared" si="35"/>
        <v>66</v>
      </c>
      <c r="CF82" s="756">
        <f t="shared" ref="CF82:CL135" si="50">BV82+BL82</f>
        <v>0</v>
      </c>
      <c r="CG82" s="756">
        <f t="shared" si="50"/>
        <v>0</v>
      </c>
      <c r="CH82" s="756">
        <f t="shared" si="50"/>
        <v>0</v>
      </c>
      <c r="CI82" s="756">
        <f t="shared" si="50"/>
        <v>0</v>
      </c>
      <c r="CJ82" s="756">
        <f t="shared" si="33"/>
        <v>0</v>
      </c>
      <c r="CK82" s="756">
        <f t="shared" si="33"/>
        <v>0</v>
      </c>
      <c r="CL82" s="756">
        <f t="shared" si="33"/>
        <v>0</v>
      </c>
      <c r="CM82" s="646">
        <f t="shared" si="30"/>
        <v>0</v>
      </c>
      <c r="CN82" s="594"/>
      <c r="CO82" s="705">
        <f t="shared" si="36"/>
        <v>66</v>
      </c>
      <c r="CP82" s="756">
        <v>0</v>
      </c>
      <c r="CQ82" s="756">
        <v>0</v>
      </c>
      <c r="CR82" s="756">
        <v>0</v>
      </c>
      <c r="CS82" s="756">
        <v>0</v>
      </c>
      <c r="CT82" s="756">
        <v>0</v>
      </c>
      <c r="CU82" s="756">
        <v>0</v>
      </c>
      <c r="CV82" s="756">
        <v>0</v>
      </c>
      <c r="CW82" s="646">
        <f t="shared" si="31"/>
        <v>0</v>
      </c>
      <c r="CX82" s="685"/>
      <c r="CY82" s="705">
        <f t="shared" si="37"/>
        <v>66</v>
      </c>
      <c r="CZ82" s="756">
        <v>0</v>
      </c>
      <c r="DA82" s="756">
        <v>0</v>
      </c>
      <c r="DB82" s="756">
        <v>0</v>
      </c>
      <c r="DC82" s="756">
        <v>0</v>
      </c>
      <c r="DD82" s="756">
        <v>0</v>
      </c>
      <c r="DE82" s="767">
        <f t="shared" ref="DE82:DE145" si="51">SUM(CZ82:DD82)</f>
        <v>0</v>
      </c>
      <c r="DF82" s="756">
        <v>0</v>
      </c>
      <c r="DG82" s="756">
        <v>0</v>
      </c>
      <c r="DH82" s="756">
        <v>0</v>
      </c>
      <c r="DI82" s="756">
        <v>0</v>
      </c>
      <c r="DJ82" s="767">
        <f t="shared" ref="DJ82:DJ145" si="52">SUM(DF82:DI82)</f>
        <v>0</v>
      </c>
      <c r="DK82" s="715">
        <f t="shared" ref="DK82:DK145" si="53">DJ82-DE82</f>
        <v>0</v>
      </c>
      <c r="DL82" s="685"/>
      <c r="DM82" s="705">
        <f t="shared" si="38"/>
        <v>66</v>
      </c>
      <c r="DN82" s="715">
        <f t="shared" ref="DN82:DN145" si="54">DK82+CW82+CM82</f>
        <v>0</v>
      </c>
    </row>
    <row r="83" spans="2:118" x14ac:dyDescent="0.25">
      <c r="B83" s="705">
        <v>67</v>
      </c>
      <c r="C83" s="765">
        <f>(1+_xlfn.XLOOKUP(INT((B83-1)/12)+1,'ZC Curve'!$B$8:$B$107,'ZC Curve'!R$8:R$107,,0))^(1/12)-1</f>
        <v>0</v>
      </c>
      <c r="D83" s="766">
        <f t="shared" ref="D83:D146" si="55">D82/(1+C83)</f>
        <v>1</v>
      </c>
      <c r="E83" s="685"/>
      <c r="F83" s="705">
        <v>67</v>
      </c>
      <c r="G83" s="756">
        <v>0</v>
      </c>
      <c r="H83" s="756">
        <v>0</v>
      </c>
      <c r="I83" s="756">
        <v>0</v>
      </c>
      <c r="J83" s="756">
        <v>0</v>
      </c>
      <c r="K83" s="756">
        <v>0</v>
      </c>
      <c r="L83" s="756">
        <v>0</v>
      </c>
      <c r="M83" s="756">
        <v>0</v>
      </c>
      <c r="N83" s="646">
        <f t="shared" ref="N83:N146" si="56">SUM(H83:L83)-G83-M83</f>
        <v>0</v>
      </c>
      <c r="O83" s="594"/>
      <c r="P83" s="705">
        <f t="shared" si="39"/>
        <v>67</v>
      </c>
      <c r="Q83" s="756">
        <v>0</v>
      </c>
      <c r="R83" s="756">
        <v>0</v>
      </c>
      <c r="S83" s="756">
        <v>0</v>
      </c>
      <c r="T83" s="756">
        <v>0</v>
      </c>
      <c r="U83" s="756">
        <v>0</v>
      </c>
      <c r="V83" s="756">
        <v>0</v>
      </c>
      <c r="W83" s="756">
        <v>0</v>
      </c>
      <c r="X83" s="646">
        <f t="shared" ref="X83:X146" si="57">SUM(R83:V83)-Q83-W83</f>
        <v>0</v>
      </c>
      <c r="Y83" s="594"/>
      <c r="Z83" s="705">
        <f t="shared" si="40"/>
        <v>67</v>
      </c>
      <c r="AA83" s="756">
        <f t="shared" si="41"/>
        <v>0</v>
      </c>
      <c r="AB83" s="756">
        <f t="shared" si="41"/>
        <v>0</v>
      </c>
      <c r="AC83" s="756">
        <f t="shared" si="41"/>
        <v>0</v>
      </c>
      <c r="AD83" s="756">
        <f t="shared" si="41"/>
        <v>0</v>
      </c>
      <c r="AE83" s="756">
        <f t="shared" si="32"/>
        <v>0</v>
      </c>
      <c r="AF83" s="756">
        <f t="shared" si="32"/>
        <v>0</v>
      </c>
      <c r="AG83" s="756">
        <f t="shared" si="32"/>
        <v>0</v>
      </c>
      <c r="AH83" s="646">
        <f t="shared" ref="AH83:AH146" si="58">SUM(AB83:AF83)-AA83-AG83</f>
        <v>0</v>
      </c>
      <c r="AI83" s="594"/>
      <c r="AJ83" s="705">
        <f t="shared" si="42"/>
        <v>67</v>
      </c>
      <c r="AK83" s="756">
        <v>0</v>
      </c>
      <c r="AL83" s="756">
        <v>0</v>
      </c>
      <c r="AM83" s="756">
        <v>0</v>
      </c>
      <c r="AN83" s="756">
        <v>0</v>
      </c>
      <c r="AO83" s="756">
        <v>0</v>
      </c>
      <c r="AP83" s="756">
        <v>0</v>
      </c>
      <c r="AQ83" s="756">
        <v>0</v>
      </c>
      <c r="AR83" s="646">
        <f t="shared" ref="AR83:AR146" si="59">SUM(AL83:AP83)-AK83-AQ83</f>
        <v>0</v>
      </c>
      <c r="AS83" s="594"/>
      <c r="AT83" s="705">
        <f t="shared" si="43"/>
        <v>67</v>
      </c>
      <c r="AU83" s="756">
        <v>0</v>
      </c>
      <c r="AV83" s="756">
        <v>0</v>
      </c>
      <c r="AW83" s="756">
        <v>0</v>
      </c>
      <c r="AX83" s="756">
        <v>0</v>
      </c>
      <c r="AY83" s="756">
        <v>0</v>
      </c>
      <c r="AZ83" s="767">
        <f t="shared" si="44"/>
        <v>0</v>
      </c>
      <c r="BA83" s="756">
        <v>0</v>
      </c>
      <c r="BB83" s="756">
        <v>0</v>
      </c>
      <c r="BC83" s="756">
        <v>0</v>
      </c>
      <c r="BD83" s="756">
        <v>0</v>
      </c>
      <c r="BE83" s="767">
        <f t="shared" si="45"/>
        <v>0</v>
      </c>
      <c r="BF83" s="646">
        <f t="shared" si="46"/>
        <v>0</v>
      </c>
      <c r="BG83" s="594"/>
      <c r="BH83" s="705">
        <f t="shared" si="34"/>
        <v>67</v>
      </c>
      <c r="BI83" s="646">
        <f t="shared" si="47"/>
        <v>0</v>
      </c>
      <c r="BJ83" s="594"/>
      <c r="BK83" s="705">
        <f t="shared" si="48"/>
        <v>67</v>
      </c>
      <c r="BL83" s="756">
        <v>0</v>
      </c>
      <c r="BM83" s="756">
        <v>0</v>
      </c>
      <c r="BN83" s="756">
        <v>0</v>
      </c>
      <c r="BO83" s="756">
        <v>0</v>
      </c>
      <c r="BP83" s="756">
        <v>0</v>
      </c>
      <c r="BQ83" s="756">
        <v>0</v>
      </c>
      <c r="BR83" s="756">
        <v>0</v>
      </c>
      <c r="BS83" s="646">
        <f t="shared" ref="BS83:BS146" si="60">SUM(BM83:BQ83)-BL83-BR83</f>
        <v>0</v>
      </c>
      <c r="BT83" s="594"/>
      <c r="BU83" s="705">
        <f t="shared" si="49"/>
        <v>67</v>
      </c>
      <c r="BV83" s="756">
        <v>0</v>
      </c>
      <c r="BW83" s="756">
        <v>0</v>
      </c>
      <c r="BX83" s="756">
        <v>0</v>
      </c>
      <c r="BY83" s="756">
        <v>0</v>
      </c>
      <c r="BZ83" s="756">
        <v>0</v>
      </c>
      <c r="CA83" s="756">
        <v>0</v>
      </c>
      <c r="CB83" s="756">
        <v>0</v>
      </c>
      <c r="CC83" s="646">
        <f t="shared" ref="CC83:CC146" si="61">SUM(BW83:CA83)-BV83-CB83</f>
        <v>0</v>
      </c>
      <c r="CD83" s="594"/>
      <c r="CE83" s="705">
        <f t="shared" si="35"/>
        <v>67</v>
      </c>
      <c r="CF83" s="756">
        <f t="shared" si="50"/>
        <v>0</v>
      </c>
      <c r="CG83" s="756">
        <f t="shared" si="50"/>
        <v>0</v>
      </c>
      <c r="CH83" s="756">
        <f t="shared" si="50"/>
        <v>0</v>
      </c>
      <c r="CI83" s="756">
        <f t="shared" si="50"/>
        <v>0</v>
      </c>
      <c r="CJ83" s="756">
        <f t="shared" si="33"/>
        <v>0</v>
      </c>
      <c r="CK83" s="756">
        <f t="shared" si="33"/>
        <v>0</v>
      </c>
      <c r="CL83" s="756">
        <f t="shared" si="33"/>
        <v>0</v>
      </c>
      <c r="CM83" s="646">
        <f t="shared" ref="CM83:CM146" si="62">SUM(CG83:CK83)-CF83-CL83</f>
        <v>0</v>
      </c>
      <c r="CN83" s="594"/>
      <c r="CO83" s="705">
        <f t="shared" si="36"/>
        <v>67</v>
      </c>
      <c r="CP83" s="756">
        <v>0</v>
      </c>
      <c r="CQ83" s="756">
        <v>0</v>
      </c>
      <c r="CR83" s="756">
        <v>0</v>
      </c>
      <c r="CS83" s="756">
        <v>0</v>
      </c>
      <c r="CT83" s="756">
        <v>0</v>
      </c>
      <c r="CU83" s="756">
        <v>0</v>
      </c>
      <c r="CV83" s="756">
        <v>0</v>
      </c>
      <c r="CW83" s="646">
        <f t="shared" ref="CW83:CW146" si="63">SUM(CQ83:CU83)-CP83-CV83</f>
        <v>0</v>
      </c>
      <c r="CX83" s="685"/>
      <c r="CY83" s="705">
        <f t="shared" si="37"/>
        <v>67</v>
      </c>
      <c r="CZ83" s="756">
        <v>0</v>
      </c>
      <c r="DA83" s="756">
        <v>0</v>
      </c>
      <c r="DB83" s="756">
        <v>0</v>
      </c>
      <c r="DC83" s="756">
        <v>0</v>
      </c>
      <c r="DD83" s="756">
        <v>0</v>
      </c>
      <c r="DE83" s="767">
        <f t="shared" si="51"/>
        <v>0</v>
      </c>
      <c r="DF83" s="756">
        <v>0</v>
      </c>
      <c r="DG83" s="756">
        <v>0</v>
      </c>
      <c r="DH83" s="756">
        <v>0</v>
      </c>
      <c r="DI83" s="756">
        <v>0</v>
      </c>
      <c r="DJ83" s="767">
        <f t="shared" si="52"/>
        <v>0</v>
      </c>
      <c r="DK83" s="715">
        <f t="shared" si="53"/>
        <v>0</v>
      </c>
      <c r="DL83" s="685"/>
      <c r="DM83" s="705">
        <f t="shared" si="38"/>
        <v>67</v>
      </c>
      <c r="DN83" s="715">
        <f t="shared" si="54"/>
        <v>0</v>
      </c>
    </row>
    <row r="84" spans="2:118" x14ac:dyDescent="0.25">
      <c r="B84" s="705">
        <v>68</v>
      </c>
      <c r="C84" s="765">
        <f>(1+_xlfn.XLOOKUP(INT((B84-1)/12)+1,'ZC Curve'!$B$8:$B$107,'ZC Curve'!R$8:R$107,,0))^(1/12)-1</f>
        <v>0</v>
      </c>
      <c r="D84" s="766">
        <f t="shared" si="55"/>
        <v>1</v>
      </c>
      <c r="E84" s="685"/>
      <c r="F84" s="705">
        <v>68</v>
      </c>
      <c r="G84" s="756">
        <v>0</v>
      </c>
      <c r="H84" s="756">
        <v>0</v>
      </c>
      <c r="I84" s="756">
        <v>0</v>
      </c>
      <c r="J84" s="756">
        <v>0</v>
      </c>
      <c r="K84" s="756">
        <v>0</v>
      </c>
      <c r="L84" s="756">
        <v>0</v>
      </c>
      <c r="M84" s="756">
        <v>0</v>
      </c>
      <c r="N84" s="646">
        <f t="shared" si="56"/>
        <v>0</v>
      </c>
      <c r="O84" s="594"/>
      <c r="P84" s="705">
        <f t="shared" si="39"/>
        <v>68</v>
      </c>
      <c r="Q84" s="756">
        <v>0</v>
      </c>
      <c r="R84" s="756">
        <v>0</v>
      </c>
      <c r="S84" s="756">
        <v>0</v>
      </c>
      <c r="T84" s="756">
        <v>0</v>
      </c>
      <c r="U84" s="756">
        <v>0</v>
      </c>
      <c r="V84" s="756">
        <v>0</v>
      </c>
      <c r="W84" s="756">
        <v>0</v>
      </c>
      <c r="X84" s="646">
        <f t="shared" si="57"/>
        <v>0</v>
      </c>
      <c r="Y84" s="594"/>
      <c r="Z84" s="705">
        <f t="shared" si="40"/>
        <v>68</v>
      </c>
      <c r="AA84" s="756">
        <f t="shared" si="41"/>
        <v>0</v>
      </c>
      <c r="AB84" s="756">
        <f t="shared" si="41"/>
        <v>0</v>
      </c>
      <c r="AC84" s="756">
        <f t="shared" si="41"/>
        <v>0</v>
      </c>
      <c r="AD84" s="756">
        <f t="shared" si="41"/>
        <v>0</v>
      </c>
      <c r="AE84" s="756">
        <f t="shared" si="32"/>
        <v>0</v>
      </c>
      <c r="AF84" s="756">
        <f t="shared" si="32"/>
        <v>0</v>
      </c>
      <c r="AG84" s="756">
        <f t="shared" si="32"/>
        <v>0</v>
      </c>
      <c r="AH84" s="646">
        <f t="shared" si="58"/>
        <v>0</v>
      </c>
      <c r="AI84" s="594"/>
      <c r="AJ84" s="705">
        <f t="shared" si="42"/>
        <v>68</v>
      </c>
      <c r="AK84" s="756">
        <v>0</v>
      </c>
      <c r="AL84" s="756">
        <v>0</v>
      </c>
      <c r="AM84" s="756">
        <v>0</v>
      </c>
      <c r="AN84" s="756">
        <v>0</v>
      </c>
      <c r="AO84" s="756">
        <v>0</v>
      </c>
      <c r="AP84" s="756">
        <v>0</v>
      </c>
      <c r="AQ84" s="756">
        <v>0</v>
      </c>
      <c r="AR84" s="646">
        <f t="shared" si="59"/>
        <v>0</v>
      </c>
      <c r="AS84" s="594"/>
      <c r="AT84" s="705">
        <f t="shared" si="43"/>
        <v>68</v>
      </c>
      <c r="AU84" s="756">
        <v>0</v>
      </c>
      <c r="AV84" s="756">
        <v>0</v>
      </c>
      <c r="AW84" s="756">
        <v>0</v>
      </c>
      <c r="AX84" s="756">
        <v>0</v>
      </c>
      <c r="AY84" s="756">
        <v>0</v>
      </c>
      <c r="AZ84" s="767">
        <f t="shared" si="44"/>
        <v>0</v>
      </c>
      <c r="BA84" s="756">
        <v>0</v>
      </c>
      <c r="BB84" s="756">
        <v>0</v>
      </c>
      <c r="BC84" s="756">
        <v>0</v>
      </c>
      <c r="BD84" s="756">
        <v>0</v>
      </c>
      <c r="BE84" s="767">
        <f t="shared" si="45"/>
        <v>0</v>
      </c>
      <c r="BF84" s="646">
        <f t="shared" si="46"/>
        <v>0</v>
      </c>
      <c r="BG84" s="594"/>
      <c r="BH84" s="705">
        <f t="shared" si="34"/>
        <v>68</v>
      </c>
      <c r="BI84" s="646">
        <f t="shared" si="47"/>
        <v>0</v>
      </c>
      <c r="BJ84" s="594"/>
      <c r="BK84" s="705">
        <f t="shared" si="48"/>
        <v>68</v>
      </c>
      <c r="BL84" s="756">
        <v>0</v>
      </c>
      <c r="BM84" s="756">
        <v>0</v>
      </c>
      <c r="BN84" s="756">
        <v>0</v>
      </c>
      <c r="BO84" s="756">
        <v>0</v>
      </c>
      <c r="BP84" s="756">
        <v>0</v>
      </c>
      <c r="BQ84" s="756">
        <v>0</v>
      </c>
      <c r="BR84" s="756">
        <v>0</v>
      </c>
      <c r="BS84" s="646">
        <f t="shared" si="60"/>
        <v>0</v>
      </c>
      <c r="BT84" s="594"/>
      <c r="BU84" s="705">
        <f t="shared" si="49"/>
        <v>68</v>
      </c>
      <c r="BV84" s="756">
        <v>0</v>
      </c>
      <c r="BW84" s="756">
        <v>0</v>
      </c>
      <c r="BX84" s="756">
        <v>0</v>
      </c>
      <c r="BY84" s="756">
        <v>0</v>
      </c>
      <c r="BZ84" s="756">
        <v>0</v>
      </c>
      <c r="CA84" s="756">
        <v>0</v>
      </c>
      <c r="CB84" s="756">
        <v>0</v>
      </c>
      <c r="CC84" s="646">
        <f t="shared" si="61"/>
        <v>0</v>
      </c>
      <c r="CD84" s="594"/>
      <c r="CE84" s="705">
        <f t="shared" si="35"/>
        <v>68</v>
      </c>
      <c r="CF84" s="756">
        <f t="shared" si="50"/>
        <v>0</v>
      </c>
      <c r="CG84" s="756">
        <f t="shared" si="50"/>
        <v>0</v>
      </c>
      <c r="CH84" s="756">
        <f t="shared" si="50"/>
        <v>0</v>
      </c>
      <c r="CI84" s="756">
        <f t="shared" si="50"/>
        <v>0</v>
      </c>
      <c r="CJ84" s="756">
        <f t="shared" si="33"/>
        <v>0</v>
      </c>
      <c r="CK84" s="756">
        <f t="shared" si="33"/>
        <v>0</v>
      </c>
      <c r="CL84" s="756">
        <f t="shared" si="33"/>
        <v>0</v>
      </c>
      <c r="CM84" s="646">
        <f t="shared" si="62"/>
        <v>0</v>
      </c>
      <c r="CN84" s="594"/>
      <c r="CO84" s="705">
        <f t="shared" si="36"/>
        <v>68</v>
      </c>
      <c r="CP84" s="756">
        <v>0</v>
      </c>
      <c r="CQ84" s="756">
        <v>0</v>
      </c>
      <c r="CR84" s="756">
        <v>0</v>
      </c>
      <c r="CS84" s="756">
        <v>0</v>
      </c>
      <c r="CT84" s="756">
        <v>0</v>
      </c>
      <c r="CU84" s="756">
        <v>0</v>
      </c>
      <c r="CV84" s="756">
        <v>0</v>
      </c>
      <c r="CW84" s="646">
        <f t="shared" si="63"/>
        <v>0</v>
      </c>
      <c r="CX84" s="685"/>
      <c r="CY84" s="705">
        <f t="shared" si="37"/>
        <v>68</v>
      </c>
      <c r="CZ84" s="756">
        <v>0</v>
      </c>
      <c r="DA84" s="756">
        <v>0</v>
      </c>
      <c r="DB84" s="756">
        <v>0</v>
      </c>
      <c r="DC84" s="756">
        <v>0</v>
      </c>
      <c r="DD84" s="756">
        <v>0</v>
      </c>
      <c r="DE84" s="767">
        <f t="shared" si="51"/>
        <v>0</v>
      </c>
      <c r="DF84" s="756">
        <v>0</v>
      </c>
      <c r="DG84" s="756">
        <v>0</v>
      </c>
      <c r="DH84" s="756">
        <v>0</v>
      </c>
      <c r="DI84" s="756">
        <v>0</v>
      </c>
      <c r="DJ84" s="767">
        <f t="shared" si="52"/>
        <v>0</v>
      </c>
      <c r="DK84" s="715">
        <f t="shared" si="53"/>
        <v>0</v>
      </c>
      <c r="DL84" s="685"/>
      <c r="DM84" s="705">
        <f t="shared" si="38"/>
        <v>68</v>
      </c>
      <c r="DN84" s="715">
        <f t="shared" si="54"/>
        <v>0</v>
      </c>
    </row>
    <row r="85" spans="2:118" x14ac:dyDescent="0.25">
      <c r="B85" s="705">
        <v>69</v>
      </c>
      <c r="C85" s="765">
        <f>(1+_xlfn.XLOOKUP(INT((B85-1)/12)+1,'ZC Curve'!$B$8:$B$107,'ZC Curve'!R$8:R$107,,0))^(1/12)-1</f>
        <v>0</v>
      </c>
      <c r="D85" s="766">
        <f t="shared" si="55"/>
        <v>1</v>
      </c>
      <c r="E85" s="685"/>
      <c r="F85" s="705">
        <v>69</v>
      </c>
      <c r="G85" s="756">
        <v>0</v>
      </c>
      <c r="H85" s="756">
        <v>0</v>
      </c>
      <c r="I85" s="756">
        <v>0</v>
      </c>
      <c r="J85" s="756">
        <v>0</v>
      </c>
      <c r="K85" s="756">
        <v>0</v>
      </c>
      <c r="L85" s="756">
        <v>0</v>
      </c>
      <c r="M85" s="756">
        <v>0</v>
      </c>
      <c r="N85" s="646">
        <f t="shared" si="56"/>
        <v>0</v>
      </c>
      <c r="O85" s="594"/>
      <c r="P85" s="705">
        <f t="shared" si="39"/>
        <v>69</v>
      </c>
      <c r="Q85" s="756">
        <v>0</v>
      </c>
      <c r="R85" s="756">
        <v>0</v>
      </c>
      <c r="S85" s="756">
        <v>0</v>
      </c>
      <c r="T85" s="756">
        <v>0</v>
      </c>
      <c r="U85" s="756">
        <v>0</v>
      </c>
      <c r="V85" s="756">
        <v>0</v>
      </c>
      <c r="W85" s="756">
        <v>0</v>
      </c>
      <c r="X85" s="646">
        <f t="shared" si="57"/>
        <v>0</v>
      </c>
      <c r="Y85" s="594"/>
      <c r="Z85" s="705">
        <f t="shared" si="40"/>
        <v>69</v>
      </c>
      <c r="AA85" s="756">
        <f t="shared" si="41"/>
        <v>0</v>
      </c>
      <c r="AB85" s="756">
        <f t="shared" si="41"/>
        <v>0</v>
      </c>
      <c r="AC85" s="756">
        <f t="shared" si="41"/>
        <v>0</v>
      </c>
      <c r="AD85" s="756">
        <f t="shared" si="41"/>
        <v>0</v>
      </c>
      <c r="AE85" s="756">
        <f t="shared" si="32"/>
        <v>0</v>
      </c>
      <c r="AF85" s="756">
        <f t="shared" si="32"/>
        <v>0</v>
      </c>
      <c r="AG85" s="756">
        <f t="shared" si="32"/>
        <v>0</v>
      </c>
      <c r="AH85" s="646">
        <f t="shared" si="58"/>
        <v>0</v>
      </c>
      <c r="AI85" s="594"/>
      <c r="AJ85" s="705">
        <f t="shared" si="42"/>
        <v>69</v>
      </c>
      <c r="AK85" s="756">
        <v>0</v>
      </c>
      <c r="AL85" s="756">
        <v>0</v>
      </c>
      <c r="AM85" s="756">
        <v>0</v>
      </c>
      <c r="AN85" s="756">
        <v>0</v>
      </c>
      <c r="AO85" s="756">
        <v>0</v>
      </c>
      <c r="AP85" s="756">
        <v>0</v>
      </c>
      <c r="AQ85" s="756">
        <v>0</v>
      </c>
      <c r="AR85" s="646">
        <f t="shared" si="59"/>
        <v>0</v>
      </c>
      <c r="AS85" s="594"/>
      <c r="AT85" s="705">
        <f t="shared" si="43"/>
        <v>69</v>
      </c>
      <c r="AU85" s="756">
        <v>0</v>
      </c>
      <c r="AV85" s="756">
        <v>0</v>
      </c>
      <c r="AW85" s="756">
        <v>0</v>
      </c>
      <c r="AX85" s="756">
        <v>0</v>
      </c>
      <c r="AY85" s="756">
        <v>0</v>
      </c>
      <c r="AZ85" s="767">
        <f t="shared" si="44"/>
        <v>0</v>
      </c>
      <c r="BA85" s="756">
        <v>0</v>
      </c>
      <c r="BB85" s="756">
        <v>0</v>
      </c>
      <c r="BC85" s="756">
        <v>0</v>
      </c>
      <c r="BD85" s="756">
        <v>0</v>
      </c>
      <c r="BE85" s="767">
        <f t="shared" si="45"/>
        <v>0</v>
      </c>
      <c r="BF85" s="646">
        <f t="shared" si="46"/>
        <v>0</v>
      </c>
      <c r="BG85" s="594"/>
      <c r="BH85" s="705">
        <f t="shared" si="34"/>
        <v>69</v>
      </c>
      <c r="BI85" s="646">
        <f t="shared" si="47"/>
        <v>0</v>
      </c>
      <c r="BJ85" s="594"/>
      <c r="BK85" s="705">
        <f t="shared" si="48"/>
        <v>69</v>
      </c>
      <c r="BL85" s="756">
        <v>0</v>
      </c>
      <c r="BM85" s="756">
        <v>0</v>
      </c>
      <c r="BN85" s="756">
        <v>0</v>
      </c>
      <c r="BO85" s="756">
        <v>0</v>
      </c>
      <c r="BP85" s="756">
        <v>0</v>
      </c>
      <c r="BQ85" s="756">
        <v>0</v>
      </c>
      <c r="BR85" s="756">
        <v>0</v>
      </c>
      <c r="BS85" s="646">
        <f t="shared" si="60"/>
        <v>0</v>
      </c>
      <c r="BT85" s="594"/>
      <c r="BU85" s="705">
        <f t="shared" si="49"/>
        <v>69</v>
      </c>
      <c r="BV85" s="756">
        <v>0</v>
      </c>
      <c r="BW85" s="756">
        <v>0</v>
      </c>
      <c r="BX85" s="756">
        <v>0</v>
      </c>
      <c r="BY85" s="756">
        <v>0</v>
      </c>
      <c r="BZ85" s="756">
        <v>0</v>
      </c>
      <c r="CA85" s="756">
        <v>0</v>
      </c>
      <c r="CB85" s="756">
        <v>0</v>
      </c>
      <c r="CC85" s="646">
        <f t="shared" si="61"/>
        <v>0</v>
      </c>
      <c r="CD85" s="594"/>
      <c r="CE85" s="705">
        <f t="shared" si="35"/>
        <v>69</v>
      </c>
      <c r="CF85" s="756">
        <f t="shared" si="50"/>
        <v>0</v>
      </c>
      <c r="CG85" s="756">
        <f t="shared" si="50"/>
        <v>0</v>
      </c>
      <c r="CH85" s="756">
        <f t="shared" si="50"/>
        <v>0</v>
      </c>
      <c r="CI85" s="756">
        <f t="shared" si="50"/>
        <v>0</v>
      </c>
      <c r="CJ85" s="756">
        <f t="shared" si="33"/>
        <v>0</v>
      </c>
      <c r="CK85" s="756">
        <f t="shared" si="33"/>
        <v>0</v>
      </c>
      <c r="CL85" s="756">
        <f t="shared" si="33"/>
        <v>0</v>
      </c>
      <c r="CM85" s="646">
        <f t="shared" si="62"/>
        <v>0</v>
      </c>
      <c r="CN85" s="594"/>
      <c r="CO85" s="705">
        <f t="shared" si="36"/>
        <v>69</v>
      </c>
      <c r="CP85" s="756">
        <v>0</v>
      </c>
      <c r="CQ85" s="756">
        <v>0</v>
      </c>
      <c r="CR85" s="756">
        <v>0</v>
      </c>
      <c r="CS85" s="756">
        <v>0</v>
      </c>
      <c r="CT85" s="756">
        <v>0</v>
      </c>
      <c r="CU85" s="756">
        <v>0</v>
      </c>
      <c r="CV85" s="756">
        <v>0</v>
      </c>
      <c r="CW85" s="646">
        <f t="shared" si="63"/>
        <v>0</v>
      </c>
      <c r="CX85" s="685"/>
      <c r="CY85" s="705">
        <f t="shared" si="37"/>
        <v>69</v>
      </c>
      <c r="CZ85" s="756">
        <v>0</v>
      </c>
      <c r="DA85" s="756">
        <v>0</v>
      </c>
      <c r="DB85" s="756">
        <v>0</v>
      </c>
      <c r="DC85" s="756">
        <v>0</v>
      </c>
      <c r="DD85" s="756">
        <v>0</v>
      </c>
      <c r="DE85" s="767">
        <f t="shared" si="51"/>
        <v>0</v>
      </c>
      <c r="DF85" s="756">
        <v>0</v>
      </c>
      <c r="DG85" s="756">
        <v>0</v>
      </c>
      <c r="DH85" s="756">
        <v>0</v>
      </c>
      <c r="DI85" s="756">
        <v>0</v>
      </c>
      <c r="DJ85" s="767">
        <f t="shared" si="52"/>
        <v>0</v>
      </c>
      <c r="DK85" s="715">
        <f t="shared" si="53"/>
        <v>0</v>
      </c>
      <c r="DL85" s="685"/>
      <c r="DM85" s="705">
        <f t="shared" si="38"/>
        <v>69</v>
      </c>
      <c r="DN85" s="715">
        <f t="shared" si="54"/>
        <v>0</v>
      </c>
    </row>
    <row r="86" spans="2:118" x14ac:dyDescent="0.25">
      <c r="B86" s="705">
        <v>70</v>
      </c>
      <c r="C86" s="765">
        <f>(1+_xlfn.XLOOKUP(INT((B86-1)/12)+1,'ZC Curve'!$B$8:$B$107,'ZC Curve'!R$8:R$107,,0))^(1/12)-1</f>
        <v>0</v>
      </c>
      <c r="D86" s="766">
        <f t="shared" si="55"/>
        <v>1</v>
      </c>
      <c r="E86" s="685"/>
      <c r="F86" s="705">
        <v>70</v>
      </c>
      <c r="G86" s="756">
        <v>0</v>
      </c>
      <c r="H86" s="756">
        <v>0</v>
      </c>
      <c r="I86" s="756">
        <v>0</v>
      </c>
      <c r="J86" s="756">
        <v>0</v>
      </c>
      <c r="K86" s="756">
        <v>0</v>
      </c>
      <c r="L86" s="756">
        <v>0</v>
      </c>
      <c r="M86" s="756">
        <v>0</v>
      </c>
      <c r="N86" s="646">
        <f t="shared" si="56"/>
        <v>0</v>
      </c>
      <c r="O86" s="594"/>
      <c r="P86" s="705">
        <f t="shared" si="39"/>
        <v>70</v>
      </c>
      <c r="Q86" s="756">
        <v>0</v>
      </c>
      <c r="R86" s="756">
        <v>0</v>
      </c>
      <c r="S86" s="756">
        <v>0</v>
      </c>
      <c r="T86" s="756">
        <v>0</v>
      </c>
      <c r="U86" s="756">
        <v>0</v>
      </c>
      <c r="V86" s="756">
        <v>0</v>
      </c>
      <c r="W86" s="756">
        <v>0</v>
      </c>
      <c r="X86" s="646">
        <f t="shared" si="57"/>
        <v>0</v>
      </c>
      <c r="Y86" s="594"/>
      <c r="Z86" s="705">
        <f t="shared" si="40"/>
        <v>70</v>
      </c>
      <c r="AA86" s="756">
        <f t="shared" si="41"/>
        <v>0</v>
      </c>
      <c r="AB86" s="756">
        <f t="shared" si="41"/>
        <v>0</v>
      </c>
      <c r="AC86" s="756">
        <f t="shared" si="41"/>
        <v>0</v>
      </c>
      <c r="AD86" s="756">
        <f t="shared" si="41"/>
        <v>0</v>
      </c>
      <c r="AE86" s="756">
        <f t="shared" si="32"/>
        <v>0</v>
      </c>
      <c r="AF86" s="756">
        <f t="shared" si="32"/>
        <v>0</v>
      </c>
      <c r="AG86" s="756">
        <f t="shared" si="32"/>
        <v>0</v>
      </c>
      <c r="AH86" s="646">
        <f t="shared" si="58"/>
        <v>0</v>
      </c>
      <c r="AI86" s="594"/>
      <c r="AJ86" s="705">
        <f t="shared" si="42"/>
        <v>70</v>
      </c>
      <c r="AK86" s="756">
        <v>0</v>
      </c>
      <c r="AL86" s="756">
        <v>0</v>
      </c>
      <c r="AM86" s="756">
        <v>0</v>
      </c>
      <c r="AN86" s="756">
        <v>0</v>
      </c>
      <c r="AO86" s="756">
        <v>0</v>
      </c>
      <c r="AP86" s="756">
        <v>0</v>
      </c>
      <c r="AQ86" s="756">
        <v>0</v>
      </c>
      <c r="AR86" s="646">
        <f t="shared" si="59"/>
        <v>0</v>
      </c>
      <c r="AS86" s="594"/>
      <c r="AT86" s="705">
        <f t="shared" si="43"/>
        <v>70</v>
      </c>
      <c r="AU86" s="756">
        <v>0</v>
      </c>
      <c r="AV86" s="756">
        <v>0</v>
      </c>
      <c r="AW86" s="756">
        <v>0</v>
      </c>
      <c r="AX86" s="756">
        <v>0</v>
      </c>
      <c r="AY86" s="756">
        <v>0</v>
      </c>
      <c r="AZ86" s="767">
        <f t="shared" si="44"/>
        <v>0</v>
      </c>
      <c r="BA86" s="756">
        <v>0</v>
      </c>
      <c r="BB86" s="756">
        <v>0</v>
      </c>
      <c r="BC86" s="756">
        <v>0</v>
      </c>
      <c r="BD86" s="756">
        <v>0</v>
      </c>
      <c r="BE86" s="767">
        <f t="shared" si="45"/>
        <v>0</v>
      </c>
      <c r="BF86" s="646">
        <f t="shared" si="46"/>
        <v>0</v>
      </c>
      <c r="BG86" s="594"/>
      <c r="BH86" s="705">
        <f t="shared" si="34"/>
        <v>70</v>
      </c>
      <c r="BI86" s="646">
        <f t="shared" si="47"/>
        <v>0</v>
      </c>
      <c r="BJ86" s="594"/>
      <c r="BK86" s="705">
        <f t="shared" si="48"/>
        <v>70</v>
      </c>
      <c r="BL86" s="756">
        <v>0</v>
      </c>
      <c r="BM86" s="756">
        <v>0</v>
      </c>
      <c r="BN86" s="756">
        <v>0</v>
      </c>
      <c r="BO86" s="756">
        <v>0</v>
      </c>
      <c r="BP86" s="756">
        <v>0</v>
      </c>
      <c r="BQ86" s="756">
        <v>0</v>
      </c>
      <c r="BR86" s="756">
        <v>0</v>
      </c>
      <c r="BS86" s="646">
        <f t="shared" si="60"/>
        <v>0</v>
      </c>
      <c r="BT86" s="594"/>
      <c r="BU86" s="705">
        <f t="shared" si="49"/>
        <v>70</v>
      </c>
      <c r="BV86" s="756">
        <v>0</v>
      </c>
      <c r="BW86" s="756">
        <v>0</v>
      </c>
      <c r="BX86" s="756">
        <v>0</v>
      </c>
      <c r="BY86" s="756">
        <v>0</v>
      </c>
      <c r="BZ86" s="756">
        <v>0</v>
      </c>
      <c r="CA86" s="756">
        <v>0</v>
      </c>
      <c r="CB86" s="756">
        <v>0</v>
      </c>
      <c r="CC86" s="646">
        <f t="shared" si="61"/>
        <v>0</v>
      </c>
      <c r="CD86" s="594"/>
      <c r="CE86" s="705">
        <f t="shared" si="35"/>
        <v>70</v>
      </c>
      <c r="CF86" s="756">
        <f t="shared" si="50"/>
        <v>0</v>
      </c>
      <c r="CG86" s="756">
        <f t="shared" si="50"/>
        <v>0</v>
      </c>
      <c r="CH86" s="756">
        <f t="shared" si="50"/>
        <v>0</v>
      </c>
      <c r="CI86" s="756">
        <f t="shared" si="50"/>
        <v>0</v>
      </c>
      <c r="CJ86" s="756">
        <f t="shared" si="33"/>
        <v>0</v>
      </c>
      <c r="CK86" s="756">
        <f t="shared" si="33"/>
        <v>0</v>
      </c>
      <c r="CL86" s="756">
        <f t="shared" si="33"/>
        <v>0</v>
      </c>
      <c r="CM86" s="646">
        <f t="shared" si="62"/>
        <v>0</v>
      </c>
      <c r="CN86" s="594"/>
      <c r="CO86" s="705">
        <f t="shared" si="36"/>
        <v>70</v>
      </c>
      <c r="CP86" s="756">
        <v>0</v>
      </c>
      <c r="CQ86" s="756">
        <v>0</v>
      </c>
      <c r="CR86" s="756">
        <v>0</v>
      </c>
      <c r="CS86" s="756">
        <v>0</v>
      </c>
      <c r="CT86" s="756">
        <v>0</v>
      </c>
      <c r="CU86" s="756">
        <v>0</v>
      </c>
      <c r="CV86" s="756">
        <v>0</v>
      </c>
      <c r="CW86" s="646">
        <f t="shared" si="63"/>
        <v>0</v>
      </c>
      <c r="CX86" s="685"/>
      <c r="CY86" s="705">
        <f t="shared" si="37"/>
        <v>70</v>
      </c>
      <c r="CZ86" s="756">
        <v>0</v>
      </c>
      <c r="DA86" s="756">
        <v>0</v>
      </c>
      <c r="DB86" s="756">
        <v>0</v>
      </c>
      <c r="DC86" s="756">
        <v>0</v>
      </c>
      <c r="DD86" s="756">
        <v>0</v>
      </c>
      <c r="DE86" s="767">
        <f t="shared" si="51"/>
        <v>0</v>
      </c>
      <c r="DF86" s="756">
        <v>0</v>
      </c>
      <c r="DG86" s="756">
        <v>0</v>
      </c>
      <c r="DH86" s="756">
        <v>0</v>
      </c>
      <c r="DI86" s="756">
        <v>0</v>
      </c>
      <c r="DJ86" s="767">
        <f t="shared" si="52"/>
        <v>0</v>
      </c>
      <c r="DK86" s="715">
        <f t="shared" si="53"/>
        <v>0</v>
      </c>
      <c r="DL86" s="685"/>
      <c r="DM86" s="705">
        <f t="shared" si="38"/>
        <v>70</v>
      </c>
      <c r="DN86" s="715">
        <f t="shared" si="54"/>
        <v>0</v>
      </c>
    </row>
    <row r="87" spans="2:118" x14ac:dyDescent="0.25">
      <c r="B87" s="705">
        <v>71</v>
      </c>
      <c r="C87" s="765">
        <f>(1+_xlfn.XLOOKUP(INT((B87-1)/12)+1,'ZC Curve'!$B$8:$B$107,'ZC Curve'!R$8:R$107,,0))^(1/12)-1</f>
        <v>0</v>
      </c>
      <c r="D87" s="766">
        <f t="shared" si="55"/>
        <v>1</v>
      </c>
      <c r="E87" s="685"/>
      <c r="F87" s="705">
        <v>71</v>
      </c>
      <c r="G87" s="756">
        <v>0</v>
      </c>
      <c r="H87" s="756">
        <v>0</v>
      </c>
      <c r="I87" s="756">
        <v>0</v>
      </c>
      <c r="J87" s="756">
        <v>0</v>
      </c>
      <c r="K87" s="756">
        <v>0</v>
      </c>
      <c r="L87" s="756">
        <v>0</v>
      </c>
      <c r="M87" s="756">
        <v>0</v>
      </c>
      <c r="N87" s="646">
        <f t="shared" si="56"/>
        <v>0</v>
      </c>
      <c r="O87" s="594"/>
      <c r="P87" s="705">
        <f t="shared" si="39"/>
        <v>71</v>
      </c>
      <c r="Q87" s="756">
        <v>0</v>
      </c>
      <c r="R87" s="756">
        <v>0</v>
      </c>
      <c r="S87" s="756">
        <v>0</v>
      </c>
      <c r="T87" s="756">
        <v>0</v>
      </c>
      <c r="U87" s="756">
        <v>0</v>
      </c>
      <c r="V87" s="756">
        <v>0</v>
      </c>
      <c r="W87" s="756">
        <v>0</v>
      </c>
      <c r="X87" s="646">
        <f t="shared" si="57"/>
        <v>0</v>
      </c>
      <c r="Y87" s="594"/>
      <c r="Z87" s="705">
        <f t="shared" si="40"/>
        <v>71</v>
      </c>
      <c r="AA87" s="756">
        <f t="shared" si="41"/>
        <v>0</v>
      </c>
      <c r="AB87" s="756">
        <f t="shared" si="41"/>
        <v>0</v>
      </c>
      <c r="AC87" s="756">
        <f t="shared" si="41"/>
        <v>0</v>
      </c>
      <c r="AD87" s="756">
        <f t="shared" si="41"/>
        <v>0</v>
      </c>
      <c r="AE87" s="756">
        <f t="shared" si="32"/>
        <v>0</v>
      </c>
      <c r="AF87" s="756">
        <f t="shared" si="32"/>
        <v>0</v>
      </c>
      <c r="AG87" s="756">
        <f t="shared" si="32"/>
        <v>0</v>
      </c>
      <c r="AH87" s="646">
        <f t="shared" si="58"/>
        <v>0</v>
      </c>
      <c r="AI87" s="594"/>
      <c r="AJ87" s="705">
        <f t="shared" si="42"/>
        <v>71</v>
      </c>
      <c r="AK87" s="756">
        <v>0</v>
      </c>
      <c r="AL87" s="756">
        <v>0</v>
      </c>
      <c r="AM87" s="756">
        <v>0</v>
      </c>
      <c r="AN87" s="756">
        <v>0</v>
      </c>
      <c r="AO87" s="756">
        <v>0</v>
      </c>
      <c r="AP87" s="756">
        <v>0</v>
      </c>
      <c r="AQ87" s="756">
        <v>0</v>
      </c>
      <c r="AR87" s="646">
        <f t="shared" si="59"/>
        <v>0</v>
      </c>
      <c r="AS87" s="594"/>
      <c r="AT87" s="705">
        <f t="shared" si="43"/>
        <v>71</v>
      </c>
      <c r="AU87" s="756">
        <v>0</v>
      </c>
      <c r="AV87" s="756">
        <v>0</v>
      </c>
      <c r="AW87" s="756">
        <v>0</v>
      </c>
      <c r="AX87" s="756">
        <v>0</v>
      </c>
      <c r="AY87" s="756">
        <v>0</v>
      </c>
      <c r="AZ87" s="767">
        <f t="shared" si="44"/>
        <v>0</v>
      </c>
      <c r="BA87" s="756">
        <v>0</v>
      </c>
      <c r="BB87" s="756">
        <v>0</v>
      </c>
      <c r="BC87" s="756">
        <v>0</v>
      </c>
      <c r="BD87" s="756">
        <v>0</v>
      </c>
      <c r="BE87" s="767">
        <f t="shared" si="45"/>
        <v>0</v>
      </c>
      <c r="BF87" s="646">
        <f t="shared" si="46"/>
        <v>0</v>
      </c>
      <c r="BG87" s="594"/>
      <c r="BH87" s="705">
        <f t="shared" si="34"/>
        <v>71</v>
      </c>
      <c r="BI87" s="646">
        <f t="shared" si="47"/>
        <v>0</v>
      </c>
      <c r="BJ87" s="594"/>
      <c r="BK87" s="705">
        <f t="shared" si="48"/>
        <v>71</v>
      </c>
      <c r="BL87" s="756">
        <v>0</v>
      </c>
      <c r="BM87" s="756">
        <v>0</v>
      </c>
      <c r="BN87" s="756">
        <v>0</v>
      </c>
      <c r="BO87" s="756">
        <v>0</v>
      </c>
      <c r="BP87" s="756">
        <v>0</v>
      </c>
      <c r="BQ87" s="756">
        <v>0</v>
      </c>
      <c r="BR87" s="756">
        <v>0</v>
      </c>
      <c r="BS87" s="646">
        <f t="shared" si="60"/>
        <v>0</v>
      </c>
      <c r="BT87" s="594"/>
      <c r="BU87" s="705">
        <f t="shared" si="49"/>
        <v>71</v>
      </c>
      <c r="BV87" s="756">
        <v>0</v>
      </c>
      <c r="BW87" s="756">
        <v>0</v>
      </c>
      <c r="BX87" s="756">
        <v>0</v>
      </c>
      <c r="BY87" s="756">
        <v>0</v>
      </c>
      <c r="BZ87" s="756">
        <v>0</v>
      </c>
      <c r="CA87" s="756">
        <v>0</v>
      </c>
      <c r="CB87" s="756">
        <v>0</v>
      </c>
      <c r="CC87" s="646">
        <f t="shared" si="61"/>
        <v>0</v>
      </c>
      <c r="CD87" s="594"/>
      <c r="CE87" s="705">
        <f t="shared" si="35"/>
        <v>71</v>
      </c>
      <c r="CF87" s="756">
        <f t="shared" si="50"/>
        <v>0</v>
      </c>
      <c r="CG87" s="756">
        <f t="shared" si="50"/>
        <v>0</v>
      </c>
      <c r="CH87" s="756">
        <f t="shared" si="50"/>
        <v>0</v>
      </c>
      <c r="CI87" s="756">
        <f t="shared" si="50"/>
        <v>0</v>
      </c>
      <c r="CJ87" s="756">
        <f t="shared" si="33"/>
        <v>0</v>
      </c>
      <c r="CK87" s="756">
        <f t="shared" si="33"/>
        <v>0</v>
      </c>
      <c r="CL87" s="756">
        <f t="shared" si="33"/>
        <v>0</v>
      </c>
      <c r="CM87" s="646">
        <f t="shared" si="62"/>
        <v>0</v>
      </c>
      <c r="CN87" s="594"/>
      <c r="CO87" s="705">
        <f t="shared" si="36"/>
        <v>71</v>
      </c>
      <c r="CP87" s="756">
        <v>0</v>
      </c>
      <c r="CQ87" s="756">
        <v>0</v>
      </c>
      <c r="CR87" s="756">
        <v>0</v>
      </c>
      <c r="CS87" s="756">
        <v>0</v>
      </c>
      <c r="CT87" s="756">
        <v>0</v>
      </c>
      <c r="CU87" s="756">
        <v>0</v>
      </c>
      <c r="CV87" s="756">
        <v>0</v>
      </c>
      <c r="CW87" s="646">
        <f t="shared" si="63"/>
        <v>0</v>
      </c>
      <c r="CX87" s="685"/>
      <c r="CY87" s="705">
        <f t="shared" si="37"/>
        <v>71</v>
      </c>
      <c r="CZ87" s="756">
        <v>0</v>
      </c>
      <c r="DA87" s="756">
        <v>0</v>
      </c>
      <c r="DB87" s="756">
        <v>0</v>
      </c>
      <c r="DC87" s="756">
        <v>0</v>
      </c>
      <c r="DD87" s="756">
        <v>0</v>
      </c>
      <c r="DE87" s="767">
        <f t="shared" si="51"/>
        <v>0</v>
      </c>
      <c r="DF87" s="756">
        <v>0</v>
      </c>
      <c r="DG87" s="756">
        <v>0</v>
      </c>
      <c r="DH87" s="756">
        <v>0</v>
      </c>
      <c r="DI87" s="756">
        <v>0</v>
      </c>
      <c r="DJ87" s="767">
        <f t="shared" si="52"/>
        <v>0</v>
      </c>
      <c r="DK87" s="715">
        <f t="shared" si="53"/>
        <v>0</v>
      </c>
      <c r="DL87" s="685"/>
      <c r="DM87" s="705">
        <f t="shared" si="38"/>
        <v>71</v>
      </c>
      <c r="DN87" s="715">
        <f t="shared" si="54"/>
        <v>0</v>
      </c>
    </row>
    <row r="88" spans="2:118" x14ac:dyDescent="0.25">
      <c r="B88" s="705">
        <v>72</v>
      </c>
      <c r="C88" s="765">
        <f>(1+_xlfn.XLOOKUP(INT((B88-1)/12)+1,'ZC Curve'!$B$8:$B$107,'ZC Curve'!R$8:R$107,,0))^(1/12)-1</f>
        <v>0</v>
      </c>
      <c r="D88" s="766">
        <f t="shared" si="55"/>
        <v>1</v>
      </c>
      <c r="E88" s="685"/>
      <c r="F88" s="705">
        <v>72</v>
      </c>
      <c r="G88" s="756">
        <v>0</v>
      </c>
      <c r="H88" s="756">
        <v>0</v>
      </c>
      <c r="I88" s="756">
        <v>0</v>
      </c>
      <c r="J88" s="756">
        <v>0</v>
      </c>
      <c r="K88" s="756">
        <v>0</v>
      </c>
      <c r="L88" s="756">
        <v>0</v>
      </c>
      <c r="M88" s="756">
        <v>0</v>
      </c>
      <c r="N88" s="646">
        <f t="shared" si="56"/>
        <v>0</v>
      </c>
      <c r="O88" s="594"/>
      <c r="P88" s="705">
        <f t="shared" si="39"/>
        <v>72</v>
      </c>
      <c r="Q88" s="756">
        <v>0</v>
      </c>
      <c r="R88" s="756">
        <v>0</v>
      </c>
      <c r="S88" s="756">
        <v>0</v>
      </c>
      <c r="T88" s="756">
        <v>0</v>
      </c>
      <c r="U88" s="756">
        <v>0</v>
      </c>
      <c r="V88" s="756">
        <v>0</v>
      </c>
      <c r="W88" s="756">
        <v>0</v>
      </c>
      <c r="X88" s="646">
        <f t="shared" si="57"/>
        <v>0</v>
      </c>
      <c r="Y88" s="594"/>
      <c r="Z88" s="705">
        <f t="shared" si="40"/>
        <v>72</v>
      </c>
      <c r="AA88" s="756">
        <f t="shared" si="41"/>
        <v>0</v>
      </c>
      <c r="AB88" s="756">
        <f t="shared" si="41"/>
        <v>0</v>
      </c>
      <c r="AC88" s="756">
        <f t="shared" si="41"/>
        <v>0</v>
      </c>
      <c r="AD88" s="756">
        <f t="shared" si="41"/>
        <v>0</v>
      </c>
      <c r="AE88" s="756">
        <f t="shared" si="32"/>
        <v>0</v>
      </c>
      <c r="AF88" s="756">
        <f t="shared" si="32"/>
        <v>0</v>
      </c>
      <c r="AG88" s="756">
        <f t="shared" si="32"/>
        <v>0</v>
      </c>
      <c r="AH88" s="646">
        <f t="shared" si="58"/>
        <v>0</v>
      </c>
      <c r="AI88" s="594"/>
      <c r="AJ88" s="705">
        <f t="shared" si="42"/>
        <v>72</v>
      </c>
      <c r="AK88" s="756">
        <v>0</v>
      </c>
      <c r="AL88" s="756">
        <v>0</v>
      </c>
      <c r="AM88" s="756">
        <v>0</v>
      </c>
      <c r="AN88" s="756">
        <v>0</v>
      </c>
      <c r="AO88" s="756">
        <v>0</v>
      </c>
      <c r="AP88" s="756">
        <v>0</v>
      </c>
      <c r="AQ88" s="756">
        <v>0</v>
      </c>
      <c r="AR88" s="646">
        <f t="shared" si="59"/>
        <v>0</v>
      </c>
      <c r="AS88" s="594"/>
      <c r="AT88" s="705">
        <f t="shared" si="43"/>
        <v>72</v>
      </c>
      <c r="AU88" s="756">
        <v>0</v>
      </c>
      <c r="AV88" s="756">
        <v>0</v>
      </c>
      <c r="AW88" s="756">
        <v>0</v>
      </c>
      <c r="AX88" s="756">
        <v>0</v>
      </c>
      <c r="AY88" s="756">
        <v>0</v>
      </c>
      <c r="AZ88" s="767">
        <f t="shared" si="44"/>
        <v>0</v>
      </c>
      <c r="BA88" s="756">
        <v>0</v>
      </c>
      <c r="BB88" s="756">
        <v>0</v>
      </c>
      <c r="BC88" s="756">
        <v>0</v>
      </c>
      <c r="BD88" s="756">
        <v>0</v>
      </c>
      <c r="BE88" s="767">
        <f t="shared" si="45"/>
        <v>0</v>
      </c>
      <c r="BF88" s="646">
        <f t="shared" si="46"/>
        <v>0</v>
      </c>
      <c r="BG88" s="594"/>
      <c r="BH88" s="705">
        <f t="shared" si="34"/>
        <v>72</v>
      </c>
      <c r="BI88" s="646">
        <f t="shared" si="47"/>
        <v>0</v>
      </c>
      <c r="BJ88" s="594"/>
      <c r="BK88" s="705">
        <f t="shared" si="48"/>
        <v>72</v>
      </c>
      <c r="BL88" s="756">
        <v>0</v>
      </c>
      <c r="BM88" s="756">
        <v>0</v>
      </c>
      <c r="BN88" s="756">
        <v>0</v>
      </c>
      <c r="BO88" s="756">
        <v>0</v>
      </c>
      <c r="BP88" s="756">
        <v>0</v>
      </c>
      <c r="BQ88" s="756">
        <v>0</v>
      </c>
      <c r="BR88" s="756">
        <v>0</v>
      </c>
      <c r="BS88" s="646">
        <f t="shared" si="60"/>
        <v>0</v>
      </c>
      <c r="BT88" s="594"/>
      <c r="BU88" s="705">
        <f t="shared" si="49"/>
        <v>72</v>
      </c>
      <c r="BV88" s="756">
        <v>0</v>
      </c>
      <c r="BW88" s="756">
        <v>0</v>
      </c>
      <c r="BX88" s="756">
        <v>0</v>
      </c>
      <c r="BY88" s="756">
        <v>0</v>
      </c>
      <c r="BZ88" s="756">
        <v>0</v>
      </c>
      <c r="CA88" s="756">
        <v>0</v>
      </c>
      <c r="CB88" s="756">
        <v>0</v>
      </c>
      <c r="CC88" s="646">
        <f t="shared" si="61"/>
        <v>0</v>
      </c>
      <c r="CD88" s="594"/>
      <c r="CE88" s="705">
        <f t="shared" si="35"/>
        <v>72</v>
      </c>
      <c r="CF88" s="756">
        <f t="shared" si="50"/>
        <v>0</v>
      </c>
      <c r="CG88" s="756">
        <f t="shared" si="50"/>
        <v>0</v>
      </c>
      <c r="CH88" s="756">
        <f t="shared" si="50"/>
        <v>0</v>
      </c>
      <c r="CI88" s="756">
        <f t="shared" si="50"/>
        <v>0</v>
      </c>
      <c r="CJ88" s="756">
        <f t="shared" si="33"/>
        <v>0</v>
      </c>
      <c r="CK88" s="756">
        <f t="shared" si="33"/>
        <v>0</v>
      </c>
      <c r="CL88" s="756">
        <f t="shared" si="33"/>
        <v>0</v>
      </c>
      <c r="CM88" s="646">
        <f t="shared" si="62"/>
        <v>0</v>
      </c>
      <c r="CN88" s="594"/>
      <c r="CO88" s="705">
        <f t="shared" si="36"/>
        <v>72</v>
      </c>
      <c r="CP88" s="756">
        <v>0</v>
      </c>
      <c r="CQ88" s="756">
        <v>0</v>
      </c>
      <c r="CR88" s="756">
        <v>0</v>
      </c>
      <c r="CS88" s="756">
        <v>0</v>
      </c>
      <c r="CT88" s="756">
        <v>0</v>
      </c>
      <c r="CU88" s="756">
        <v>0</v>
      </c>
      <c r="CV88" s="756">
        <v>0</v>
      </c>
      <c r="CW88" s="646">
        <f t="shared" si="63"/>
        <v>0</v>
      </c>
      <c r="CX88" s="685"/>
      <c r="CY88" s="705">
        <f t="shared" si="37"/>
        <v>72</v>
      </c>
      <c r="CZ88" s="756">
        <v>0</v>
      </c>
      <c r="DA88" s="756">
        <v>0</v>
      </c>
      <c r="DB88" s="756">
        <v>0</v>
      </c>
      <c r="DC88" s="756">
        <v>0</v>
      </c>
      <c r="DD88" s="756">
        <v>0</v>
      </c>
      <c r="DE88" s="767">
        <f t="shared" si="51"/>
        <v>0</v>
      </c>
      <c r="DF88" s="756">
        <v>0</v>
      </c>
      <c r="DG88" s="756">
        <v>0</v>
      </c>
      <c r="DH88" s="756">
        <v>0</v>
      </c>
      <c r="DI88" s="756">
        <v>0</v>
      </c>
      <c r="DJ88" s="767">
        <f t="shared" si="52"/>
        <v>0</v>
      </c>
      <c r="DK88" s="715">
        <f t="shared" si="53"/>
        <v>0</v>
      </c>
      <c r="DL88" s="685"/>
      <c r="DM88" s="705">
        <f t="shared" si="38"/>
        <v>72</v>
      </c>
      <c r="DN88" s="715">
        <f t="shared" si="54"/>
        <v>0</v>
      </c>
    </row>
    <row r="89" spans="2:118" x14ac:dyDescent="0.25">
      <c r="B89" s="705">
        <v>73</v>
      </c>
      <c r="C89" s="765">
        <f>(1+_xlfn.XLOOKUP(INT((B89-1)/12)+1,'ZC Curve'!$B$8:$B$107,'ZC Curve'!R$8:R$107,,0))^(1/12)-1</f>
        <v>0</v>
      </c>
      <c r="D89" s="766">
        <f t="shared" si="55"/>
        <v>1</v>
      </c>
      <c r="E89" s="685"/>
      <c r="F89" s="705">
        <v>73</v>
      </c>
      <c r="G89" s="756">
        <v>0</v>
      </c>
      <c r="H89" s="756">
        <v>0</v>
      </c>
      <c r="I89" s="756">
        <v>0</v>
      </c>
      <c r="J89" s="756">
        <v>0</v>
      </c>
      <c r="K89" s="756">
        <v>0</v>
      </c>
      <c r="L89" s="756">
        <v>0</v>
      </c>
      <c r="M89" s="756">
        <v>0</v>
      </c>
      <c r="N89" s="646">
        <f t="shared" si="56"/>
        <v>0</v>
      </c>
      <c r="O89" s="594"/>
      <c r="P89" s="705">
        <f t="shared" si="39"/>
        <v>73</v>
      </c>
      <c r="Q89" s="756">
        <v>0</v>
      </c>
      <c r="R89" s="756">
        <v>0</v>
      </c>
      <c r="S89" s="756">
        <v>0</v>
      </c>
      <c r="T89" s="756">
        <v>0</v>
      </c>
      <c r="U89" s="756">
        <v>0</v>
      </c>
      <c r="V89" s="756">
        <v>0</v>
      </c>
      <c r="W89" s="756">
        <v>0</v>
      </c>
      <c r="X89" s="646">
        <f t="shared" si="57"/>
        <v>0</v>
      </c>
      <c r="Y89" s="594"/>
      <c r="Z89" s="705">
        <f t="shared" si="40"/>
        <v>73</v>
      </c>
      <c r="AA89" s="756">
        <f t="shared" si="41"/>
        <v>0</v>
      </c>
      <c r="AB89" s="756">
        <f t="shared" si="41"/>
        <v>0</v>
      </c>
      <c r="AC89" s="756">
        <f t="shared" si="41"/>
        <v>0</v>
      </c>
      <c r="AD89" s="756">
        <f t="shared" si="41"/>
        <v>0</v>
      </c>
      <c r="AE89" s="756">
        <f t="shared" si="32"/>
        <v>0</v>
      </c>
      <c r="AF89" s="756">
        <f t="shared" si="32"/>
        <v>0</v>
      </c>
      <c r="AG89" s="756">
        <f t="shared" si="32"/>
        <v>0</v>
      </c>
      <c r="AH89" s="646">
        <f t="shared" si="58"/>
        <v>0</v>
      </c>
      <c r="AI89" s="594"/>
      <c r="AJ89" s="705">
        <f t="shared" si="42"/>
        <v>73</v>
      </c>
      <c r="AK89" s="756">
        <v>0</v>
      </c>
      <c r="AL89" s="756">
        <v>0</v>
      </c>
      <c r="AM89" s="756">
        <v>0</v>
      </c>
      <c r="AN89" s="756">
        <v>0</v>
      </c>
      <c r="AO89" s="756">
        <v>0</v>
      </c>
      <c r="AP89" s="756">
        <v>0</v>
      </c>
      <c r="AQ89" s="756">
        <v>0</v>
      </c>
      <c r="AR89" s="646">
        <f t="shared" si="59"/>
        <v>0</v>
      </c>
      <c r="AS89" s="594"/>
      <c r="AT89" s="705">
        <f t="shared" si="43"/>
        <v>73</v>
      </c>
      <c r="AU89" s="756">
        <v>0</v>
      </c>
      <c r="AV89" s="756">
        <v>0</v>
      </c>
      <c r="AW89" s="756">
        <v>0</v>
      </c>
      <c r="AX89" s="756">
        <v>0</v>
      </c>
      <c r="AY89" s="756">
        <v>0</v>
      </c>
      <c r="AZ89" s="767">
        <f t="shared" si="44"/>
        <v>0</v>
      </c>
      <c r="BA89" s="756">
        <v>0</v>
      </c>
      <c r="BB89" s="756">
        <v>0</v>
      </c>
      <c r="BC89" s="756">
        <v>0</v>
      </c>
      <c r="BD89" s="756">
        <v>0</v>
      </c>
      <c r="BE89" s="767">
        <f t="shared" si="45"/>
        <v>0</v>
      </c>
      <c r="BF89" s="646">
        <f t="shared" si="46"/>
        <v>0</v>
      </c>
      <c r="BG89" s="594"/>
      <c r="BH89" s="705">
        <f t="shared" si="34"/>
        <v>73</v>
      </c>
      <c r="BI89" s="646">
        <f t="shared" si="47"/>
        <v>0</v>
      </c>
      <c r="BJ89" s="594"/>
      <c r="BK89" s="705">
        <f t="shared" si="48"/>
        <v>73</v>
      </c>
      <c r="BL89" s="756">
        <v>0</v>
      </c>
      <c r="BM89" s="756">
        <v>0</v>
      </c>
      <c r="BN89" s="756">
        <v>0</v>
      </c>
      <c r="BO89" s="756">
        <v>0</v>
      </c>
      <c r="BP89" s="756">
        <v>0</v>
      </c>
      <c r="BQ89" s="756">
        <v>0</v>
      </c>
      <c r="BR89" s="756">
        <v>0</v>
      </c>
      <c r="BS89" s="646">
        <f t="shared" si="60"/>
        <v>0</v>
      </c>
      <c r="BT89" s="594"/>
      <c r="BU89" s="705">
        <f t="shared" si="49"/>
        <v>73</v>
      </c>
      <c r="BV89" s="756">
        <v>0</v>
      </c>
      <c r="BW89" s="756">
        <v>0</v>
      </c>
      <c r="BX89" s="756">
        <v>0</v>
      </c>
      <c r="BY89" s="756">
        <v>0</v>
      </c>
      <c r="BZ89" s="756">
        <v>0</v>
      </c>
      <c r="CA89" s="756">
        <v>0</v>
      </c>
      <c r="CB89" s="756">
        <v>0</v>
      </c>
      <c r="CC89" s="646">
        <f t="shared" si="61"/>
        <v>0</v>
      </c>
      <c r="CD89" s="594"/>
      <c r="CE89" s="705">
        <f t="shared" si="35"/>
        <v>73</v>
      </c>
      <c r="CF89" s="756">
        <f t="shared" si="50"/>
        <v>0</v>
      </c>
      <c r="CG89" s="756">
        <f t="shared" si="50"/>
        <v>0</v>
      </c>
      <c r="CH89" s="756">
        <f t="shared" si="50"/>
        <v>0</v>
      </c>
      <c r="CI89" s="756">
        <f t="shared" si="50"/>
        <v>0</v>
      </c>
      <c r="CJ89" s="756">
        <f t="shared" si="33"/>
        <v>0</v>
      </c>
      <c r="CK89" s="756">
        <f t="shared" si="33"/>
        <v>0</v>
      </c>
      <c r="CL89" s="756">
        <f t="shared" si="33"/>
        <v>0</v>
      </c>
      <c r="CM89" s="646">
        <f t="shared" si="62"/>
        <v>0</v>
      </c>
      <c r="CN89" s="594"/>
      <c r="CO89" s="705">
        <f t="shared" si="36"/>
        <v>73</v>
      </c>
      <c r="CP89" s="756">
        <v>0</v>
      </c>
      <c r="CQ89" s="756">
        <v>0</v>
      </c>
      <c r="CR89" s="756">
        <v>0</v>
      </c>
      <c r="CS89" s="756">
        <v>0</v>
      </c>
      <c r="CT89" s="756">
        <v>0</v>
      </c>
      <c r="CU89" s="756">
        <v>0</v>
      </c>
      <c r="CV89" s="756">
        <v>0</v>
      </c>
      <c r="CW89" s="646">
        <f t="shared" si="63"/>
        <v>0</v>
      </c>
      <c r="CX89" s="685"/>
      <c r="CY89" s="705">
        <f t="shared" si="37"/>
        <v>73</v>
      </c>
      <c r="CZ89" s="756">
        <v>0</v>
      </c>
      <c r="DA89" s="756">
        <v>0</v>
      </c>
      <c r="DB89" s="756">
        <v>0</v>
      </c>
      <c r="DC89" s="756">
        <v>0</v>
      </c>
      <c r="DD89" s="756">
        <v>0</v>
      </c>
      <c r="DE89" s="767">
        <f t="shared" si="51"/>
        <v>0</v>
      </c>
      <c r="DF89" s="756">
        <v>0</v>
      </c>
      <c r="DG89" s="756">
        <v>0</v>
      </c>
      <c r="DH89" s="756">
        <v>0</v>
      </c>
      <c r="DI89" s="756">
        <v>0</v>
      </c>
      <c r="DJ89" s="767">
        <f t="shared" si="52"/>
        <v>0</v>
      </c>
      <c r="DK89" s="715">
        <f t="shared" si="53"/>
        <v>0</v>
      </c>
      <c r="DL89" s="685"/>
      <c r="DM89" s="705">
        <f t="shared" si="38"/>
        <v>73</v>
      </c>
      <c r="DN89" s="715">
        <f t="shared" si="54"/>
        <v>0</v>
      </c>
    </row>
    <row r="90" spans="2:118" x14ac:dyDescent="0.25">
      <c r="B90" s="705">
        <v>74</v>
      </c>
      <c r="C90" s="765">
        <f>(1+_xlfn.XLOOKUP(INT((B90-1)/12)+1,'ZC Curve'!$B$8:$B$107,'ZC Curve'!R$8:R$107,,0))^(1/12)-1</f>
        <v>0</v>
      </c>
      <c r="D90" s="766">
        <f t="shared" si="55"/>
        <v>1</v>
      </c>
      <c r="E90" s="685"/>
      <c r="F90" s="705">
        <v>74</v>
      </c>
      <c r="G90" s="756">
        <v>0</v>
      </c>
      <c r="H90" s="756">
        <v>0</v>
      </c>
      <c r="I90" s="756">
        <v>0</v>
      </c>
      <c r="J90" s="756">
        <v>0</v>
      </c>
      <c r="K90" s="756">
        <v>0</v>
      </c>
      <c r="L90" s="756">
        <v>0</v>
      </c>
      <c r="M90" s="756">
        <v>0</v>
      </c>
      <c r="N90" s="646">
        <f t="shared" si="56"/>
        <v>0</v>
      </c>
      <c r="O90" s="594"/>
      <c r="P90" s="705">
        <f t="shared" si="39"/>
        <v>74</v>
      </c>
      <c r="Q90" s="756">
        <v>0</v>
      </c>
      <c r="R90" s="756">
        <v>0</v>
      </c>
      <c r="S90" s="756">
        <v>0</v>
      </c>
      <c r="T90" s="756">
        <v>0</v>
      </c>
      <c r="U90" s="756">
        <v>0</v>
      </c>
      <c r="V90" s="756">
        <v>0</v>
      </c>
      <c r="W90" s="756">
        <v>0</v>
      </c>
      <c r="X90" s="646">
        <f t="shared" si="57"/>
        <v>0</v>
      </c>
      <c r="Y90" s="594"/>
      <c r="Z90" s="705">
        <f t="shared" si="40"/>
        <v>74</v>
      </c>
      <c r="AA90" s="756">
        <f t="shared" si="41"/>
        <v>0</v>
      </c>
      <c r="AB90" s="756">
        <f t="shared" si="41"/>
        <v>0</v>
      </c>
      <c r="AC90" s="756">
        <f t="shared" si="41"/>
        <v>0</v>
      </c>
      <c r="AD90" s="756">
        <f t="shared" si="41"/>
        <v>0</v>
      </c>
      <c r="AE90" s="756">
        <f t="shared" si="32"/>
        <v>0</v>
      </c>
      <c r="AF90" s="756">
        <f t="shared" si="32"/>
        <v>0</v>
      </c>
      <c r="AG90" s="756">
        <f t="shared" si="32"/>
        <v>0</v>
      </c>
      <c r="AH90" s="646">
        <f t="shared" si="58"/>
        <v>0</v>
      </c>
      <c r="AI90" s="594"/>
      <c r="AJ90" s="705">
        <f t="shared" si="42"/>
        <v>74</v>
      </c>
      <c r="AK90" s="756">
        <v>0</v>
      </c>
      <c r="AL90" s="756">
        <v>0</v>
      </c>
      <c r="AM90" s="756">
        <v>0</v>
      </c>
      <c r="AN90" s="756">
        <v>0</v>
      </c>
      <c r="AO90" s="756">
        <v>0</v>
      </c>
      <c r="AP90" s="756">
        <v>0</v>
      </c>
      <c r="AQ90" s="756">
        <v>0</v>
      </c>
      <c r="AR90" s="646">
        <f t="shared" si="59"/>
        <v>0</v>
      </c>
      <c r="AS90" s="594"/>
      <c r="AT90" s="705">
        <f t="shared" si="43"/>
        <v>74</v>
      </c>
      <c r="AU90" s="756">
        <v>0</v>
      </c>
      <c r="AV90" s="756">
        <v>0</v>
      </c>
      <c r="AW90" s="756">
        <v>0</v>
      </c>
      <c r="AX90" s="756">
        <v>0</v>
      </c>
      <c r="AY90" s="756">
        <v>0</v>
      </c>
      <c r="AZ90" s="767">
        <f t="shared" si="44"/>
        <v>0</v>
      </c>
      <c r="BA90" s="756">
        <v>0</v>
      </c>
      <c r="BB90" s="756">
        <v>0</v>
      </c>
      <c r="BC90" s="756">
        <v>0</v>
      </c>
      <c r="BD90" s="756">
        <v>0</v>
      </c>
      <c r="BE90" s="767">
        <f t="shared" si="45"/>
        <v>0</v>
      </c>
      <c r="BF90" s="646">
        <f t="shared" si="46"/>
        <v>0</v>
      </c>
      <c r="BG90" s="594"/>
      <c r="BH90" s="705">
        <f t="shared" si="34"/>
        <v>74</v>
      </c>
      <c r="BI90" s="646">
        <f t="shared" si="47"/>
        <v>0</v>
      </c>
      <c r="BJ90" s="594"/>
      <c r="BK90" s="705">
        <f t="shared" si="48"/>
        <v>74</v>
      </c>
      <c r="BL90" s="756">
        <v>0</v>
      </c>
      <c r="BM90" s="756">
        <v>0</v>
      </c>
      <c r="BN90" s="756">
        <v>0</v>
      </c>
      <c r="BO90" s="756">
        <v>0</v>
      </c>
      <c r="BP90" s="756">
        <v>0</v>
      </c>
      <c r="BQ90" s="756">
        <v>0</v>
      </c>
      <c r="BR90" s="756">
        <v>0</v>
      </c>
      <c r="BS90" s="646">
        <f t="shared" si="60"/>
        <v>0</v>
      </c>
      <c r="BT90" s="594"/>
      <c r="BU90" s="705">
        <f t="shared" si="49"/>
        <v>74</v>
      </c>
      <c r="BV90" s="756">
        <v>0</v>
      </c>
      <c r="BW90" s="756">
        <v>0</v>
      </c>
      <c r="BX90" s="756">
        <v>0</v>
      </c>
      <c r="BY90" s="756">
        <v>0</v>
      </c>
      <c r="BZ90" s="756">
        <v>0</v>
      </c>
      <c r="CA90" s="756">
        <v>0</v>
      </c>
      <c r="CB90" s="756">
        <v>0</v>
      </c>
      <c r="CC90" s="646">
        <f t="shared" si="61"/>
        <v>0</v>
      </c>
      <c r="CD90" s="594"/>
      <c r="CE90" s="705">
        <f t="shared" si="35"/>
        <v>74</v>
      </c>
      <c r="CF90" s="756">
        <f t="shared" si="50"/>
        <v>0</v>
      </c>
      <c r="CG90" s="756">
        <f t="shared" si="50"/>
        <v>0</v>
      </c>
      <c r="CH90" s="756">
        <f t="shared" si="50"/>
        <v>0</v>
      </c>
      <c r="CI90" s="756">
        <f t="shared" si="50"/>
        <v>0</v>
      </c>
      <c r="CJ90" s="756">
        <f t="shared" si="33"/>
        <v>0</v>
      </c>
      <c r="CK90" s="756">
        <f t="shared" si="33"/>
        <v>0</v>
      </c>
      <c r="CL90" s="756">
        <f t="shared" si="33"/>
        <v>0</v>
      </c>
      <c r="CM90" s="646">
        <f t="shared" si="62"/>
        <v>0</v>
      </c>
      <c r="CN90" s="594"/>
      <c r="CO90" s="705">
        <f t="shared" si="36"/>
        <v>74</v>
      </c>
      <c r="CP90" s="756">
        <v>0</v>
      </c>
      <c r="CQ90" s="756">
        <v>0</v>
      </c>
      <c r="CR90" s="756">
        <v>0</v>
      </c>
      <c r="CS90" s="756">
        <v>0</v>
      </c>
      <c r="CT90" s="756">
        <v>0</v>
      </c>
      <c r="CU90" s="756">
        <v>0</v>
      </c>
      <c r="CV90" s="756">
        <v>0</v>
      </c>
      <c r="CW90" s="646">
        <f t="shared" si="63"/>
        <v>0</v>
      </c>
      <c r="CX90" s="685"/>
      <c r="CY90" s="705">
        <f t="shared" si="37"/>
        <v>74</v>
      </c>
      <c r="CZ90" s="756">
        <v>0</v>
      </c>
      <c r="DA90" s="756">
        <v>0</v>
      </c>
      <c r="DB90" s="756">
        <v>0</v>
      </c>
      <c r="DC90" s="756">
        <v>0</v>
      </c>
      <c r="DD90" s="756">
        <v>0</v>
      </c>
      <c r="DE90" s="767">
        <f t="shared" si="51"/>
        <v>0</v>
      </c>
      <c r="DF90" s="756">
        <v>0</v>
      </c>
      <c r="DG90" s="756">
        <v>0</v>
      </c>
      <c r="DH90" s="756">
        <v>0</v>
      </c>
      <c r="DI90" s="756">
        <v>0</v>
      </c>
      <c r="DJ90" s="767">
        <f t="shared" si="52"/>
        <v>0</v>
      </c>
      <c r="DK90" s="715">
        <f t="shared" si="53"/>
        <v>0</v>
      </c>
      <c r="DL90" s="685"/>
      <c r="DM90" s="705">
        <f t="shared" si="38"/>
        <v>74</v>
      </c>
      <c r="DN90" s="715">
        <f t="shared" si="54"/>
        <v>0</v>
      </c>
    </row>
    <row r="91" spans="2:118" x14ac:dyDescent="0.25">
      <c r="B91" s="705">
        <v>75</v>
      </c>
      <c r="C91" s="765">
        <f>(1+_xlfn.XLOOKUP(INT((B91-1)/12)+1,'ZC Curve'!$B$8:$B$107,'ZC Curve'!R$8:R$107,,0))^(1/12)-1</f>
        <v>0</v>
      </c>
      <c r="D91" s="766">
        <f t="shared" si="55"/>
        <v>1</v>
      </c>
      <c r="E91" s="685"/>
      <c r="F91" s="705">
        <v>75</v>
      </c>
      <c r="G91" s="756">
        <v>0</v>
      </c>
      <c r="H91" s="756">
        <v>0</v>
      </c>
      <c r="I91" s="756">
        <v>0</v>
      </c>
      <c r="J91" s="756">
        <v>0</v>
      </c>
      <c r="K91" s="756">
        <v>0</v>
      </c>
      <c r="L91" s="756">
        <v>0</v>
      </c>
      <c r="M91" s="756">
        <v>0</v>
      </c>
      <c r="N91" s="646">
        <f t="shared" si="56"/>
        <v>0</v>
      </c>
      <c r="O91" s="594"/>
      <c r="P91" s="705">
        <f t="shared" si="39"/>
        <v>75</v>
      </c>
      <c r="Q91" s="756">
        <v>0</v>
      </c>
      <c r="R91" s="756">
        <v>0</v>
      </c>
      <c r="S91" s="756">
        <v>0</v>
      </c>
      <c r="T91" s="756">
        <v>0</v>
      </c>
      <c r="U91" s="756">
        <v>0</v>
      </c>
      <c r="V91" s="756">
        <v>0</v>
      </c>
      <c r="W91" s="756">
        <v>0</v>
      </c>
      <c r="X91" s="646">
        <f t="shared" si="57"/>
        <v>0</v>
      </c>
      <c r="Y91" s="594"/>
      <c r="Z91" s="705">
        <f t="shared" si="40"/>
        <v>75</v>
      </c>
      <c r="AA91" s="756">
        <f t="shared" si="41"/>
        <v>0</v>
      </c>
      <c r="AB91" s="756">
        <f t="shared" si="41"/>
        <v>0</v>
      </c>
      <c r="AC91" s="756">
        <f t="shared" si="41"/>
        <v>0</v>
      </c>
      <c r="AD91" s="756">
        <f t="shared" si="41"/>
        <v>0</v>
      </c>
      <c r="AE91" s="756">
        <f t="shared" si="32"/>
        <v>0</v>
      </c>
      <c r="AF91" s="756">
        <f t="shared" si="32"/>
        <v>0</v>
      </c>
      <c r="AG91" s="756">
        <f t="shared" si="32"/>
        <v>0</v>
      </c>
      <c r="AH91" s="646">
        <f t="shared" si="58"/>
        <v>0</v>
      </c>
      <c r="AI91" s="594"/>
      <c r="AJ91" s="705">
        <f t="shared" si="42"/>
        <v>75</v>
      </c>
      <c r="AK91" s="756">
        <v>0</v>
      </c>
      <c r="AL91" s="756">
        <v>0</v>
      </c>
      <c r="AM91" s="756">
        <v>0</v>
      </c>
      <c r="AN91" s="756">
        <v>0</v>
      </c>
      <c r="AO91" s="756">
        <v>0</v>
      </c>
      <c r="AP91" s="756">
        <v>0</v>
      </c>
      <c r="AQ91" s="756">
        <v>0</v>
      </c>
      <c r="AR91" s="646">
        <f t="shared" si="59"/>
        <v>0</v>
      </c>
      <c r="AS91" s="594"/>
      <c r="AT91" s="705">
        <f t="shared" si="43"/>
        <v>75</v>
      </c>
      <c r="AU91" s="756">
        <v>0</v>
      </c>
      <c r="AV91" s="756">
        <v>0</v>
      </c>
      <c r="AW91" s="756">
        <v>0</v>
      </c>
      <c r="AX91" s="756">
        <v>0</v>
      </c>
      <c r="AY91" s="756">
        <v>0</v>
      </c>
      <c r="AZ91" s="767">
        <f t="shared" si="44"/>
        <v>0</v>
      </c>
      <c r="BA91" s="756">
        <v>0</v>
      </c>
      <c r="BB91" s="756">
        <v>0</v>
      </c>
      <c r="BC91" s="756">
        <v>0</v>
      </c>
      <c r="BD91" s="756">
        <v>0</v>
      </c>
      <c r="BE91" s="767">
        <f t="shared" si="45"/>
        <v>0</v>
      </c>
      <c r="BF91" s="646">
        <f t="shared" si="46"/>
        <v>0</v>
      </c>
      <c r="BG91" s="594"/>
      <c r="BH91" s="705">
        <f t="shared" si="34"/>
        <v>75</v>
      </c>
      <c r="BI91" s="646">
        <f t="shared" si="47"/>
        <v>0</v>
      </c>
      <c r="BJ91" s="594"/>
      <c r="BK91" s="705">
        <f t="shared" si="48"/>
        <v>75</v>
      </c>
      <c r="BL91" s="756">
        <v>0</v>
      </c>
      <c r="BM91" s="756">
        <v>0</v>
      </c>
      <c r="BN91" s="756">
        <v>0</v>
      </c>
      <c r="BO91" s="756">
        <v>0</v>
      </c>
      <c r="BP91" s="756">
        <v>0</v>
      </c>
      <c r="BQ91" s="756">
        <v>0</v>
      </c>
      <c r="BR91" s="756">
        <v>0</v>
      </c>
      <c r="BS91" s="646">
        <f t="shared" si="60"/>
        <v>0</v>
      </c>
      <c r="BT91" s="594"/>
      <c r="BU91" s="705">
        <f t="shared" si="49"/>
        <v>75</v>
      </c>
      <c r="BV91" s="756">
        <v>0</v>
      </c>
      <c r="BW91" s="756">
        <v>0</v>
      </c>
      <c r="BX91" s="756">
        <v>0</v>
      </c>
      <c r="BY91" s="756">
        <v>0</v>
      </c>
      <c r="BZ91" s="756">
        <v>0</v>
      </c>
      <c r="CA91" s="756">
        <v>0</v>
      </c>
      <c r="CB91" s="756">
        <v>0</v>
      </c>
      <c r="CC91" s="646">
        <f t="shared" si="61"/>
        <v>0</v>
      </c>
      <c r="CD91" s="594"/>
      <c r="CE91" s="705">
        <f t="shared" si="35"/>
        <v>75</v>
      </c>
      <c r="CF91" s="756">
        <f t="shared" si="50"/>
        <v>0</v>
      </c>
      <c r="CG91" s="756">
        <f t="shared" si="50"/>
        <v>0</v>
      </c>
      <c r="CH91" s="756">
        <f t="shared" si="50"/>
        <v>0</v>
      </c>
      <c r="CI91" s="756">
        <f t="shared" si="50"/>
        <v>0</v>
      </c>
      <c r="CJ91" s="756">
        <f t="shared" si="33"/>
        <v>0</v>
      </c>
      <c r="CK91" s="756">
        <f t="shared" si="33"/>
        <v>0</v>
      </c>
      <c r="CL91" s="756">
        <f t="shared" si="33"/>
        <v>0</v>
      </c>
      <c r="CM91" s="646">
        <f t="shared" si="62"/>
        <v>0</v>
      </c>
      <c r="CN91" s="594"/>
      <c r="CO91" s="705">
        <f t="shared" si="36"/>
        <v>75</v>
      </c>
      <c r="CP91" s="756">
        <v>0</v>
      </c>
      <c r="CQ91" s="756">
        <v>0</v>
      </c>
      <c r="CR91" s="756">
        <v>0</v>
      </c>
      <c r="CS91" s="756">
        <v>0</v>
      </c>
      <c r="CT91" s="756">
        <v>0</v>
      </c>
      <c r="CU91" s="756">
        <v>0</v>
      </c>
      <c r="CV91" s="756">
        <v>0</v>
      </c>
      <c r="CW91" s="646">
        <f t="shared" si="63"/>
        <v>0</v>
      </c>
      <c r="CX91" s="685"/>
      <c r="CY91" s="705">
        <f t="shared" si="37"/>
        <v>75</v>
      </c>
      <c r="CZ91" s="756">
        <v>0</v>
      </c>
      <c r="DA91" s="756">
        <v>0</v>
      </c>
      <c r="DB91" s="756">
        <v>0</v>
      </c>
      <c r="DC91" s="756">
        <v>0</v>
      </c>
      <c r="DD91" s="756">
        <v>0</v>
      </c>
      <c r="DE91" s="767">
        <f t="shared" si="51"/>
        <v>0</v>
      </c>
      <c r="DF91" s="756">
        <v>0</v>
      </c>
      <c r="DG91" s="756">
        <v>0</v>
      </c>
      <c r="DH91" s="756">
        <v>0</v>
      </c>
      <c r="DI91" s="756">
        <v>0</v>
      </c>
      <c r="DJ91" s="767">
        <f t="shared" si="52"/>
        <v>0</v>
      </c>
      <c r="DK91" s="715">
        <f t="shared" si="53"/>
        <v>0</v>
      </c>
      <c r="DL91" s="685"/>
      <c r="DM91" s="705">
        <f t="shared" si="38"/>
        <v>75</v>
      </c>
      <c r="DN91" s="715">
        <f t="shared" si="54"/>
        <v>0</v>
      </c>
    </row>
    <row r="92" spans="2:118" x14ac:dyDescent="0.25">
      <c r="B92" s="705">
        <v>76</v>
      </c>
      <c r="C92" s="765">
        <f>(1+_xlfn.XLOOKUP(INT((B92-1)/12)+1,'ZC Curve'!$B$8:$B$107,'ZC Curve'!R$8:R$107,,0))^(1/12)-1</f>
        <v>0</v>
      </c>
      <c r="D92" s="766">
        <f t="shared" si="55"/>
        <v>1</v>
      </c>
      <c r="E92" s="685"/>
      <c r="F92" s="705">
        <v>76</v>
      </c>
      <c r="G92" s="756">
        <v>0</v>
      </c>
      <c r="H92" s="756">
        <v>0</v>
      </c>
      <c r="I92" s="756">
        <v>0</v>
      </c>
      <c r="J92" s="756">
        <v>0</v>
      </c>
      <c r="K92" s="756">
        <v>0</v>
      </c>
      <c r="L92" s="756">
        <v>0</v>
      </c>
      <c r="M92" s="756">
        <v>0</v>
      </c>
      <c r="N92" s="646">
        <f t="shared" si="56"/>
        <v>0</v>
      </c>
      <c r="O92" s="594"/>
      <c r="P92" s="705">
        <f t="shared" si="39"/>
        <v>76</v>
      </c>
      <c r="Q92" s="756">
        <v>0</v>
      </c>
      <c r="R92" s="756">
        <v>0</v>
      </c>
      <c r="S92" s="756">
        <v>0</v>
      </c>
      <c r="T92" s="756">
        <v>0</v>
      </c>
      <c r="U92" s="756">
        <v>0</v>
      </c>
      <c r="V92" s="756">
        <v>0</v>
      </c>
      <c r="W92" s="756">
        <v>0</v>
      </c>
      <c r="X92" s="646">
        <f t="shared" si="57"/>
        <v>0</v>
      </c>
      <c r="Y92" s="594"/>
      <c r="Z92" s="705">
        <f t="shared" si="40"/>
        <v>76</v>
      </c>
      <c r="AA92" s="756">
        <f t="shared" si="41"/>
        <v>0</v>
      </c>
      <c r="AB92" s="756">
        <f t="shared" si="41"/>
        <v>0</v>
      </c>
      <c r="AC92" s="756">
        <f t="shared" si="41"/>
        <v>0</v>
      </c>
      <c r="AD92" s="756">
        <f t="shared" si="41"/>
        <v>0</v>
      </c>
      <c r="AE92" s="756">
        <f t="shared" si="32"/>
        <v>0</v>
      </c>
      <c r="AF92" s="756">
        <f t="shared" si="32"/>
        <v>0</v>
      </c>
      <c r="AG92" s="756">
        <f t="shared" si="32"/>
        <v>0</v>
      </c>
      <c r="AH92" s="646">
        <f t="shared" si="58"/>
        <v>0</v>
      </c>
      <c r="AI92" s="594"/>
      <c r="AJ92" s="705">
        <f t="shared" si="42"/>
        <v>76</v>
      </c>
      <c r="AK92" s="756">
        <v>0</v>
      </c>
      <c r="AL92" s="756">
        <v>0</v>
      </c>
      <c r="AM92" s="756">
        <v>0</v>
      </c>
      <c r="AN92" s="756">
        <v>0</v>
      </c>
      <c r="AO92" s="756">
        <v>0</v>
      </c>
      <c r="AP92" s="756">
        <v>0</v>
      </c>
      <c r="AQ92" s="756">
        <v>0</v>
      </c>
      <c r="AR92" s="646">
        <f t="shared" si="59"/>
        <v>0</v>
      </c>
      <c r="AS92" s="594"/>
      <c r="AT92" s="705">
        <f t="shared" si="43"/>
        <v>76</v>
      </c>
      <c r="AU92" s="756">
        <v>0</v>
      </c>
      <c r="AV92" s="756">
        <v>0</v>
      </c>
      <c r="AW92" s="756">
        <v>0</v>
      </c>
      <c r="AX92" s="756">
        <v>0</v>
      </c>
      <c r="AY92" s="756">
        <v>0</v>
      </c>
      <c r="AZ92" s="767">
        <f t="shared" si="44"/>
        <v>0</v>
      </c>
      <c r="BA92" s="756">
        <v>0</v>
      </c>
      <c r="BB92" s="756">
        <v>0</v>
      </c>
      <c r="BC92" s="756">
        <v>0</v>
      </c>
      <c r="BD92" s="756">
        <v>0</v>
      </c>
      <c r="BE92" s="767">
        <f t="shared" si="45"/>
        <v>0</v>
      </c>
      <c r="BF92" s="646">
        <f t="shared" si="46"/>
        <v>0</v>
      </c>
      <c r="BG92" s="594"/>
      <c r="BH92" s="705">
        <f t="shared" si="34"/>
        <v>76</v>
      </c>
      <c r="BI92" s="646">
        <f t="shared" si="47"/>
        <v>0</v>
      </c>
      <c r="BJ92" s="594"/>
      <c r="BK92" s="705">
        <f t="shared" si="48"/>
        <v>76</v>
      </c>
      <c r="BL92" s="756">
        <v>0</v>
      </c>
      <c r="BM92" s="756">
        <v>0</v>
      </c>
      <c r="BN92" s="756">
        <v>0</v>
      </c>
      <c r="BO92" s="756">
        <v>0</v>
      </c>
      <c r="BP92" s="756">
        <v>0</v>
      </c>
      <c r="BQ92" s="756">
        <v>0</v>
      </c>
      <c r="BR92" s="756">
        <v>0</v>
      </c>
      <c r="BS92" s="646">
        <f t="shared" si="60"/>
        <v>0</v>
      </c>
      <c r="BT92" s="594"/>
      <c r="BU92" s="705">
        <f t="shared" si="49"/>
        <v>76</v>
      </c>
      <c r="BV92" s="756">
        <v>0</v>
      </c>
      <c r="BW92" s="756">
        <v>0</v>
      </c>
      <c r="BX92" s="756">
        <v>0</v>
      </c>
      <c r="BY92" s="756">
        <v>0</v>
      </c>
      <c r="BZ92" s="756">
        <v>0</v>
      </c>
      <c r="CA92" s="756">
        <v>0</v>
      </c>
      <c r="CB92" s="756">
        <v>0</v>
      </c>
      <c r="CC92" s="646">
        <f t="shared" si="61"/>
        <v>0</v>
      </c>
      <c r="CD92" s="594"/>
      <c r="CE92" s="705">
        <f t="shared" si="35"/>
        <v>76</v>
      </c>
      <c r="CF92" s="756">
        <f t="shared" si="50"/>
        <v>0</v>
      </c>
      <c r="CG92" s="756">
        <f t="shared" si="50"/>
        <v>0</v>
      </c>
      <c r="CH92" s="756">
        <f t="shared" si="50"/>
        <v>0</v>
      </c>
      <c r="CI92" s="756">
        <f t="shared" si="50"/>
        <v>0</v>
      </c>
      <c r="CJ92" s="756">
        <f t="shared" si="33"/>
        <v>0</v>
      </c>
      <c r="CK92" s="756">
        <f t="shared" si="33"/>
        <v>0</v>
      </c>
      <c r="CL92" s="756">
        <f t="shared" si="33"/>
        <v>0</v>
      </c>
      <c r="CM92" s="646">
        <f t="shared" si="62"/>
        <v>0</v>
      </c>
      <c r="CN92" s="594"/>
      <c r="CO92" s="705">
        <f t="shared" si="36"/>
        <v>76</v>
      </c>
      <c r="CP92" s="756">
        <v>0</v>
      </c>
      <c r="CQ92" s="756">
        <v>0</v>
      </c>
      <c r="CR92" s="756">
        <v>0</v>
      </c>
      <c r="CS92" s="756">
        <v>0</v>
      </c>
      <c r="CT92" s="756">
        <v>0</v>
      </c>
      <c r="CU92" s="756">
        <v>0</v>
      </c>
      <c r="CV92" s="756">
        <v>0</v>
      </c>
      <c r="CW92" s="646">
        <f t="shared" si="63"/>
        <v>0</v>
      </c>
      <c r="CX92" s="685"/>
      <c r="CY92" s="705">
        <f t="shared" si="37"/>
        <v>76</v>
      </c>
      <c r="CZ92" s="756">
        <v>0</v>
      </c>
      <c r="DA92" s="756">
        <v>0</v>
      </c>
      <c r="DB92" s="756">
        <v>0</v>
      </c>
      <c r="DC92" s="756">
        <v>0</v>
      </c>
      <c r="DD92" s="756">
        <v>0</v>
      </c>
      <c r="DE92" s="767">
        <f t="shared" si="51"/>
        <v>0</v>
      </c>
      <c r="DF92" s="756">
        <v>0</v>
      </c>
      <c r="DG92" s="756">
        <v>0</v>
      </c>
      <c r="DH92" s="756">
        <v>0</v>
      </c>
      <c r="DI92" s="756">
        <v>0</v>
      </c>
      <c r="DJ92" s="767">
        <f t="shared" si="52"/>
        <v>0</v>
      </c>
      <c r="DK92" s="715">
        <f t="shared" si="53"/>
        <v>0</v>
      </c>
      <c r="DL92" s="685"/>
      <c r="DM92" s="705">
        <f t="shared" si="38"/>
        <v>76</v>
      </c>
      <c r="DN92" s="715">
        <f t="shared" si="54"/>
        <v>0</v>
      </c>
    </row>
    <row r="93" spans="2:118" x14ac:dyDescent="0.25">
      <c r="B93" s="705">
        <v>77</v>
      </c>
      <c r="C93" s="765">
        <f>(1+_xlfn.XLOOKUP(INT((B93-1)/12)+1,'ZC Curve'!$B$8:$B$107,'ZC Curve'!R$8:R$107,,0))^(1/12)-1</f>
        <v>0</v>
      </c>
      <c r="D93" s="766">
        <f t="shared" si="55"/>
        <v>1</v>
      </c>
      <c r="E93" s="685"/>
      <c r="F93" s="705">
        <v>77</v>
      </c>
      <c r="G93" s="756">
        <v>0</v>
      </c>
      <c r="H93" s="756">
        <v>0</v>
      </c>
      <c r="I93" s="756">
        <v>0</v>
      </c>
      <c r="J93" s="756">
        <v>0</v>
      </c>
      <c r="K93" s="756">
        <v>0</v>
      </c>
      <c r="L93" s="756">
        <v>0</v>
      </c>
      <c r="M93" s="756">
        <v>0</v>
      </c>
      <c r="N93" s="646">
        <f t="shared" si="56"/>
        <v>0</v>
      </c>
      <c r="O93" s="594"/>
      <c r="P93" s="705">
        <f t="shared" si="39"/>
        <v>77</v>
      </c>
      <c r="Q93" s="756">
        <v>0</v>
      </c>
      <c r="R93" s="756">
        <v>0</v>
      </c>
      <c r="S93" s="756">
        <v>0</v>
      </c>
      <c r="T93" s="756">
        <v>0</v>
      </c>
      <c r="U93" s="756">
        <v>0</v>
      </c>
      <c r="V93" s="756">
        <v>0</v>
      </c>
      <c r="W93" s="756">
        <v>0</v>
      </c>
      <c r="X93" s="646">
        <f t="shared" si="57"/>
        <v>0</v>
      </c>
      <c r="Y93" s="594"/>
      <c r="Z93" s="705">
        <f t="shared" si="40"/>
        <v>77</v>
      </c>
      <c r="AA93" s="756">
        <f t="shared" si="41"/>
        <v>0</v>
      </c>
      <c r="AB93" s="756">
        <f t="shared" si="41"/>
        <v>0</v>
      </c>
      <c r="AC93" s="756">
        <f t="shared" si="41"/>
        <v>0</v>
      </c>
      <c r="AD93" s="756">
        <f t="shared" si="41"/>
        <v>0</v>
      </c>
      <c r="AE93" s="756">
        <f t="shared" si="32"/>
        <v>0</v>
      </c>
      <c r="AF93" s="756">
        <f t="shared" si="32"/>
        <v>0</v>
      </c>
      <c r="AG93" s="756">
        <f t="shared" si="32"/>
        <v>0</v>
      </c>
      <c r="AH93" s="646">
        <f t="shared" si="58"/>
        <v>0</v>
      </c>
      <c r="AI93" s="594"/>
      <c r="AJ93" s="705">
        <f t="shared" si="42"/>
        <v>77</v>
      </c>
      <c r="AK93" s="756">
        <v>0</v>
      </c>
      <c r="AL93" s="756">
        <v>0</v>
      </c>
      <c r="AM93" s="756">
        <v>0</v>
      </c>
      <c r="AN93" s="756">
        <v>0</v>
      </c>
      <c r="AO93" s="756">
        <v>0</v>
      </c>
      <c r="AP93" s="756">
        <v>0</v>
      </c>
      <c r="AQ93" s="756">
        <v>0</v>
      </c>
      <c r="AR93" s="646">
        <f t="shared" si="59"/>
        <v>0</v>
      </c>
      <c r="AS93" s="594"/>
      <c r="AT93" s="705">
        <f t="shared" si="43"/>
        <v>77</v>
      </c>
      <c r="AU93" s="756">
        <v>0</v>
      </c>
      <c r="AV93" s="756">
        <v>0</v>
      </c>
      <c r="AW93" s="756">
        <v>0</v>
      </c>
      <c r="AX93" s="756">
        <v>0</v>
      </c>
      <c r="AY93" s="756">
        <v>0</v>
      </c>
      <c r="AZ93" s="767">
        <f t="shared" si="44"/>
        <v>0</v>
      </c>
      <c r="BA93" s="756">
        <v>0</v>
      </c>
      <c r="BB93" s="756">
        <v>0</v>
      </c>
      <c r="BC93" s="756">
        <v>0</v>
      </c>
      <c r="BD93" s="756">
        <v>0</v>
      </c>
      <c r="BE93" s="767">
        <f t="shared" si="45"/>
        <v>0</v>
      </c>
      <c r="BF93" s="646">
        <f t="shared" si="46"/>
        <v>0</v>
      </c>
      <c r="BG93" s="594"/>
      <c r="BH93" s="705">
        <f t="shared" si="34"/>
        <v>77</v>
      </c>
      <c r="BI93" s="646">
        <f t="shared" si="47"/>
        <v>0</v>
      </c>
      <c r="BJ93" s="594"/>
      <c r="BK93" s="705">
        <f t="shared" si="48"/>
        <v>77</v>
      </c>
      <c r="BL93" s="756">
        <v>0</v>
      </c>
      <c r="BM93" s="756">
        <v>0</v>
      </c>
      <c r="BN93" s="756">
        <v>0</v>
      </c>
      <c r="BO93" s="756">
        <v>0</v>
      </c>
      <c r="BP93" s="756">
        <v>0</v>
      </c>
      <c r="BQ93" s="756">
        <v>0</v>
      </c>
      <c r="BR93" s="756">
        <v>0</v>
      </c>
      <c r="BS93" s="646">
        <f t="shared" si="60"/>
        <v>0</v>
      </c>
      <c r="BT93" s="594"/>
      <c r="BU93" s="705">
        <f t="shared" si="49"/>
        <v>77</v>
      </c>
      <c r="BV93" s="756">
        <v>0</v>
      </c>
      <c r="BW93" s="756">
        <v>0</v>
      </c>
      <c r="BX93" s="756">
        <v>0</v>
      </c>
      <c r="BY93" s="756">
        <v>0</v>
      </c>
      <c r="BZ93" s="756">
        <v>0</v>
      </c>
      <c r="CA93" s="756">
        <v>0</v>
      </c>
      <c r="CB93" s="756">
        <v>0</v>
      </c>
      <c r="CC93" s="646">
        <f t="shared" si="61"/>
        <v>0</v>
      </c>
      <c r="CD93" s="594"/>
      <c r="CE93" s="705">
        <f t="shared" si="35"/>
        <v>77</v>
      </c>
      <c r="CF93" s="756">
        <f t="shared" si="50"/>
        <v>0</v>
      </c>
      <c r="CG93" s="756">
        <f t="shared" si="50"/>
        <v>0</v>
      </c>
      <c r="CH93" s="756">
        <f t="shared" si="50"/>
        <v>0</v>
      </c>
      <c r="CI93" s="756">
        <f t="shared" si="50"/>
        <v>0</v>
      </c>
      <c r="CJ93" s="756">
        <f t="shared" si="33"/>
        <v>0</v>
      </c>
      <c r="CK93" s="756">
        <f t="shared" si="33"/>
        <v>0</v>
      </c>
      <c r="CL93" s="756">
        <f t="shared" si="33"/>
        <v>0</v>
      </c>
      <c r="CM93" s="646">
        <f t="shared" si="62"/>
        <v>0</v>
      </c>
      <c r="CN93" s="594"/>
      <c r="CO93" s="705">
        <f t="shared" si="36"/>
        <v>77</v>
      </c>
      <c r="CP93" s="756">
        <v>0</v>
      </c>
      <c r="CQ93" s="756">
        <v>0</v>
      </c>
      <c r="CR93" s="756">
        <v>0</v>
      </c>
      <c r="CS93" s="756">
        <v>0</v>
      </c>
      <c r="CT93" s="756">
        <v>0</v>
      </c>
      <c r="CU93" s="756">
        <v>0</v>
      </c>
      <c r="CV93" s="756">
        <v>0</v>
      </c>
      <c r="CW93" s="646">
        <f t="shared" si="63"/>
        <v>0</v>
      </c>
      <c r="CX93" s="685"/>
      <c r="CY93" s="705">
        <f t="shared" si="37"/>
        <v>77</v>
      </c>
      <c r="CZ93" s="756">
        <v>0</v>
      </c>
      <c r="DA93" s="756">
        <v>0</v>
      </c>
      <c r="DB93" s="756">
        <v>0</v>
      </c>
      <c r="DC93" s="756">
        <v>0</v>
      </c>
      <c r="DD93" s="756">
        <v>0</v>
      </c>
      <c r="DE93" s="767">
        <f t="shared" si="51"/>
        <v>0</v>
      </c>
      <c r="DF93" s="756">
        <v>0</v>
      </c>
      <c r="DG93" s="756">
        <v>0</v>
      </c>
      <c r="DH93" s="756">
        <v>0</v>
      </c>
      <c r="DI93" s="756">
        <v>0</v>
      </c>
      <c r="DJ93" s="767">
        <f t="shared" si="52"/>
        <v>0</v>
      </c>
      <c r="DK93" s="715">
        <f t="shared" si="53"/>
        <v>0</v>
      </c>
      <c r="DL93" s="685"/>
      <c r="DM93" s="705">
        <f t="shared" si="38"/>
        <v>77</v>
      </c>
      <c r="DN93" s="715">
        <f t="shared" si="54"/>
        <v>0</v>
      </c>
    </row>
    <row r="94" spans="2:118" x14ac:dyDescent="0.25">
      <c r="B94" s="705">
        <v>78</v>
      </c>
      <c r="C94" s="765">
        <f>(1+_xlfn.XLOOKUP(INT((B94-1)/12)+1,'ZC Curve'!$B$8:$B$107,'ZC Curve'!R$8:R$107,,0))^(1/12)-1</f>
        <v>0</v>
      </c>
      <c r="D94" s="766">
        <f t="shared" si="55"/>
        <v>1</v>
      </c>
      <c r="E94" s="685"/>
      <c r="F94" s="705">
        <v>78</v>
      </c>
      <c r="G94" s="756">
        <v>0</v>
      </c>
      <c r="H94" s="756">
        <v>0</v>
      </c>
      <c r="I94" s="756">
        <v>0</v>
      </c>
      <c r="J94" s="756">
        <v>0</v>
      </c>
      <c r="K94" s="756">
        <v>0</v>
      </c>
      <c r="L94" s="756">
        <v>0</v>
      </c>
      <c r="M94" s="756">
        <v>0</v>
      </c>
      <c r="N94" s="646">
        <f t="shared" si="56"/>
        <v>0</v>
      </c>
      <c r="O94" s="594"/>
      <c r="P94" s="705">
        <f t="shared" si="39"/>
        <v>78</v>
      </c>
      <c r="Q94" s="756">
        <v>0</v>
      </c>
      <c r="R94" s="756">
        <v>0</v>
      </c>
      <c r="S94" s="756">
        <v>0</v>
      </c>
      <c r="T94" s="756">
        <v>0</v>
      </c>
      <c r="U94" s="756">
        <v>0</v>
      </c>
      <c r="V94" s="756">
        <v>0</v>
      </c>
      <c r="W94" s="756">
        <v>0</v>
      </c>
      <c r="X94" s="646">
        <f t="shared" si="57"/>
        <v>0</v>
      </c>
      <c r="Y94" s="594"/>
      <c r="Z94" s="705">
        <f t="shared" si="40"/>
        <v>78</v>
      </c>
      <c r="AA94" s="756">
        <f t="shared" si="41"/>
        <v>0</v>
      </c>
      <c r="AB94" s="756">
        <f t="shared" si="41"/>
        <v>0</v>
      </c>
      <c r="AC94" s="756">
        <f t="shared" si="41"/>
        <v>0</v>
      </c>
      <c r="AD94" s="756">
        <f t="shared" si="41"/>
        <v>0</v>
      </c>
      <c r="AE94" s="756">
        <f t="shared" si="32"/>
        <v>0</v>
      </c>
      <c r="AF94" s="756">
        <f t="shared" si="32"/>
        <v>0</v>
      </c>
      <c r="AG94" s="756">
        <f t="shared" si="32"/>
        <v>0</v>
      </c>
      <c r="AH94" s="646">
        <f t="shared" si="58"/>
        <v>0</v>
      </c>
      <c r="AI94" s="594"/>
      <c r="AJ94" s="705">
        <f t="shared" si="42"/>
        <v>78</v>
      </c>
      <c r="AK94" s="756">
        <v>0</v>
      </c>
      <c r="AL94" s="756">
        <v>0</v>
      </c>
      <c r="AM94" s="756">
        <v>0</v>
      </c>
      <c r="AN94" s="756">
        <v>0</v>
      </c>
      <c r="AO94" s="756">
        <v>0</v>
      </c>
      <c r="AP94" s="756">
        <v>0</v>
      </c>
      <c r="AQ94" s="756">
        <v>0</v>
      </c>
      <c r="AR94" s="646">
        <f t="shared" si="59"/>
        <v>0</v>
      </c>
      <c r="AS94" s="594"/>
      <c r="AT94" s="705">
        <f t="shared" si="43"/>
        <v>78</v>
      </c>
      <c r="AU94" s="756">
        <v>0</v>
      </c>
      <c r="AV94" s="756">
        <v>0</v>
      </c>
      <c r="AW94" s="756">
        <v>0</v>
      </c>
      <c r="AX94" s="756">
        <v>0</v>
      </c>
      <c r="AY94" s="756">
        <v>0</v>
      </c>
      <c r="AZ94" s="767">
        <f t="shared" si="44"/>
        <v>0</v>
      </c>
      <c r="BA94" s="756">
        <v>0</v>
      </c>
      <c r="BB94" s="756">
        <v>0</v>
      </c>
      <c r="BC94" s="756">
        <v>0</v>
      </c>
      <c r="BD94" s="756">
        <v>0</v>
      </c>
      <c r="BE94" s="767">
        <f t="shared" si="45"/>
        <v>0</v>
      </c>
      <c r="BF94" s="646">
        <f t="shared" si="46"/>
        <v>0</v>
      </c>
      <c r="BG94" s="594"/>
      <c r="BH94" s="705">
        <f t="shared" si="34"/>
        <v>78</v>
      </c>
      <c r="BI94" s="646">
        <f t="shared" si="47"/>
        <v>0</v>
      </c>
      <c r="BJ94" s="594"/>
      <c r="BK94" s="705">
        <f t="shared" si="48"/>
        <v>78</v>
      </c>
      <c r="BL94" s="756">
        <v>0</v>
      </c>
      <c r="BM94" s="756">
        <v>0</v>
      </c>
      <c r="BN94" s="756">
        <v>0</v>
      </c>
      <c r="BO94" s="756">
        <v>0</v>
      </c>
      <c r="BP94" s="756">
        <v>0</v>
      </c>
      <c r="BQ94" s="756">
        <v>0</v>
      </c>
      <c r="BR94" s="756">
        <v>0</v>
      </c>
      <c r="BS94" s="646">
        <f t="shared" si="60"/>
        <v>0</v>
      </c>
      <c r="BT94" s="594"/>
      <c r="BU94" s="705">
        <f t="shared" si="49"/>
        <v>78</v>
      </c>
      <c r="BV94" s="756">
        <v>0</v>
      </c>
      <c r="BW94" s="756">
        <v>0</v>
      </c>
      <c r="BX94" s="756">
        <v>0</v>
      </c>
      <c r="BY94" s="756">
        <v>0</v>
      </c>
      <c r="BZ94" s="756">
        <v>0</v>
      </c>
      <c r="CA94" s="756">
        <v>0</v>
      </c>
      <c r="CB94" s="756">
        <v>0</v>
      </c>
      <c r="CC94" s="646">
        <f t="shared" si="61"/>
        <v>0</v>
      </c>
      <c r="CD94" s="594"/>
      <c r="CE94" s="705">
        <f t="shared" si="35"/>
        <v>78</v>
      </c>
      <c r="CF94" s="756">
        <f t="shared" si="50"/>
        <v>0</v>
      </c>
      <c r="CG94" s="756">
        <f t="shared" si="50"/>
        <v>0</v>
      </c>
      <c r="CH94" s="756">
        <f t="shared" si="50"/>
        <v>0</v>
      </c>
      <c r="CI94" s="756">
        <f t="shared" si="50"/>
        <v>0</v>
      </c>
      <c r="CJ94" s="756">
        <f t="shared" si="33"/>
        <v>0</v>
      </c>
      <c r="CK94" s="756">
        <f t="shared" si="33"/>
        <v>0</v>
      </c>
      <c r="CL94" s="756">
        <f t="shared" si="33"/>
        <v>0</v>
      </c>
      <c r="CM94" s="646">
        <f t="shared" si="62"/>
        <v>0</v>
      </c>
      <c r="CN94" s="594"/>
      <c r="CO94" s="705">
        <f t="shared" si="36"/>
        <v>78</v>
      </c>
      <c r="CP94" s="756">
        <v>0</v>
      </c>
      <c r="CQ94" s="756">
        <v>0</v>
      </c>
      <c r="CR94" s="756">
        <v>0</v>
      </c>
      <c r="CS94" s="756">
        <v>0</v>
      </c>
      <c r="CT94" s="756">
        <v>0</v>
      </c>
      <c r="CU94" s="756">
        <v>0</v>
      </c>
      <c r="CV94" s="756">
        <v>0</v>
      </c>
      <c r="CW94" s="646">
        <f t="shared" si="63"/>
        <v>0</v>
      </c>
      <c r="CX94" s="685"/>
      <c r="CY94" s="705">
        <f t="shared" si="37"/>
        <v>78</v>
      </c>
      <c r="CZ94" s="756">
        <v>0</v>
      </c>
      <c r="DA94" s="756">
        <v>0</v>
      </c>
      <c r="DB94" s="756">
        <v>0</v>
      </c>
      <c r="DC94" s="756">
        <v>0</v>
      </c>
      <c r="DD94" s="756">
        <v>0</v>
      </c>
      <c r="DE94" s="767">
        <f t="shared" si="51"/>
        <v>0</v>
      </c>
      <c r="DF94" s="756">
        <v>0</v>
      </c>
      <c r="DG94" s="756">
        <v>0</v>
      </c>
      <c r="DH94" s="756">
        <v>0</v>
      </c>
      <c r="DI94" s="756">
        <v>0</v>
      </c>
      <c r="DJ94" s="767">
        <f t="shared" si="52"/>
        <v>0</v>
      </c>
      <c r="DK94" s="715">
        <f t="shared" si="53"/>
        <v>0</v>
      </c>
      <c r="DL94" s="685"/>
      <c r="DM94" s="705">
        <f t="shared" si="38"/>
        <v>78</v>
      </c>
      <c r="DN94" s="715">
        <f t="shared" si="54"/>
        <v>0</v>
      </c>
    </row>
    <row r="95" spans="2:118" x14ac:dyDescent="0.25">
      <c r="B95" s="705">
        <v>79</v>
      </c>
      <c r="C95" s="765">
        <f>(1+_xlfn.XLOOKUP(INT((B95-1)/12)+1,'ZC Curve'!$B$8:$B$107,'ZC Curve'!R$8:R$107,,0))^(1/12)-1</f>
        <v>0</v>
      </c>
      <c r="D95" s="766">
        <f t="shared" si="55"/>
        <v>1</v>
      </c>
      <c r="E95" s="685"/>
      <c r="F95" s="705">
        <v>79</v>
      </c>
      <c r="G95" s="756">
        <v>0</v>
      </c>
      <c r="H95" s="756">
        <v>0</v>
      </c>
      <c r="I95" s="756">
        <v>0</v>
      </c>
      <c r="J95" s="756">
        <v>0</v>
      </c>
      <c r="K95" s="756">
        <v>0</v>
      </c>
      <c r="L95" s="756">
        <v>0</v>
      </c>
      <c r="M95" s="756">
        <v>0</v>
      </c>
      <c r="N95" s="646">
        <f t="shared" si="56"/>
        <v>0</v>
      </c>
      <c r="O95" s="594"/>
      <c r="P95" s="705">
        <f t="shared" si="39"/>
        <v>79</v>
      </c>
      <c r="Q95" s="756">
        <v>0</v>
      </c>
      <c r="R95" s="756">
        <v>0</v>
      </c>
      <c r="S95" s="756">
        <v>0</v>
      </c>
      <c r="T95" s="756">
        <v>0</v>
      </c>
      <c r="U95" s="756">
        <v>0</v>
      </c>
      <c r="V95" s="756">
        <v>0</v>
      </c>
      <c r="W95" s="756">
        <v>0</v>
      </c>
      <c r="X95" s="646">
        <f t="shared" si="57"/>
        <v>0</v>
      </c>
      <c r="Y95" s="594"/>
      <c r="Z95" s="705">
        <f t="shared" si="40"/>
        <v>79</v>
      </c>
      <c r="AA95" s="756">
        <f t="shared" si="41"/>
        <v>0</v>
      </c>
      <c r="AB95" s="756">
        <f t="shared" si="41"/>
        <v>0</v>
      </c>
      <c r="AC95" s="756">
        <f t="shared" si="41"/>
        <v>0</v>
      </c>
      <c r="AD95" s="756">
        <f t="shared" si="41"/>
        <v>0</v>
      </c>
      <c r="AE95" s="756">
        <f t="shared" si="32"/>
        <v>0</v>
      </c>
      <c r="AF95" s="756">
        <f t="shared" si="32"/>
        <v>0</v>
      </c>
      <c r="AG95" s="756">
        <f t="shared" si="32"/>
        <v>0</v>
      </c>
      <c r="AH95" s="646">
        <f t="shared" si="58"/>
        <v>0</v>
      </c>
      <c r="AI95" s="594"/>
      <c r="AJ95" s="705">
        <f t="shared" si="42"/>
        <v>79</v>
      </c>
      <c r="AK95" s="756">
        <v>0</v>
      </c>
      <c r="AL95" s="756">
        <v>0</v>
      </c>
      <c r="AM95" s="756">
        <v>0</v>
      </c>
      <c r="AN95" s="756">
        <v>0</v>
      </c>
      <c r="AO95" s="756">
        <v>0</v>
      </c>
      <c r="AP95" s="756">
        <v>0</v>
      </c>
      <c r="AQ95" s="756">
        <v>0</v>
      </c>
      <c r="AR95" s="646">
        <f t="shared" si="59"/>
        <v>0</v>
      </c>
      <c r="AS95" s="594"/>
      <c r="AT95" s="705">
        <f t="shared" si="43"/>
        <v>79</v>
      </c>
      <c r="AU95" s="756">
        <v>0</v>
      </c>
      <c r="AV95" s="756">
        <v>0</v>
      </c>
      <c r="AW95" s="756">
        <v>0</v>
      </c>
      <c r="AX95" s="756">
        <v>0</v>
      </c>
      <c r="AY95" s="756">
        <v>0</v>
      </c>
      <c r="AZ95" s="767">
        <f t="shared" si="44"/>
        <v>0</v>
      </c>
      <c r="BA95" s="756">
        <v>0</v>
      </c>
      <c r="BB95" s="756">
        <v>0</v>
      </c>
      <c r="BC95" s="756">
        <v>0</v>
      </c>
      <c r="BD95" s="756">
        <v>0</v>
      </c>
      <c r="BE95" s="767">
        <f t="shared" si="45"/>
        <v>0</v>
      </c>
      <c r="BF95" s="646">
        <f t="shared" si="46"/>
        <v>0</v>
      </c>
      <c r="BG95" s="594"/>
      <c r="BH95" s="705">
        <f t="shared" si="34"/>
        <v>79</v>
      </c>
      <c r="BI95" s="646">
        <f t="shared" si="47"/>
        <v>0</v>
      </c>
      <c r="BJ95" s="594"/>
      <c r="BK95" s="705">
        <f t="shared" si="48"/>
        <v>79</v>
      </c>
      <c r="BL95" s="756">
        <v>0</v>
      </c>
      <c r="BM95" s="756">
        <v>0</v>
      </c>
      <c r="BN95" s="756">
        <v>0</v>
      </c>
      <c r="BO95" s="756">
        <v>0</v>
      </c>
      <c r="BP95" s="756">
        <v>0</v>
      </c>
      <c r="BQ95" s="756">
        <v>0</v>
      </c>
      <c r="BR95" s="756">
        <v>0</v>
      </c>
      <c r="BS95" s="646">
        <f t="shared" si="60"/>
        <v>0</v>
      </c>
      <c r="BT95" s="594"/>
      <c r="BU95" s="705">
        <f t="shared" si="49"/>
        <v>79</v>
      </c>
      <c r="BV95" s="756">
        <v>0</v>
      </c>
      <c r="BW95" s="756">
        <v>0</v>
      </c>
      <c r="BX95" s="756">
        <v>0</v>
      </c>
      <c r="BY95" s="756">
        <v>0</v>
      </c>
      <c r="BZ95" s="756">
        <v>0</v>
      </c>
      <c r="CA95" s="756">
        <v>0</v>
      </c>
      <c r="CB95" s="756">
        <v>0</v>
      </c>
      <c r="CC95" s="646">
        <f t="shared" si="61"/>
        <v>0</v>
      </c>
      <c r="CD95" s="594"/>
      <c r="CE95" s="705">
        <f t="shared" si="35"/>
        <v>79</v>
      </c>
      <c r="CF95" s="756">
        <f t="shared" si="50"/>
        <v>0</v>
      </c>
      <c r="CG95" s="756">
        <f t="shared" si="50"/>
        <v>0</v>
      </c>
      <c r="CH95" s="756">
        <f t="shared" si="50"/>
        <v>0</v>
      </c>
      <c r="CI95" s="756">
        <f t="shared" si="50"/>
        <v>0</v>
      </c>
      <c r="CJ95" s="756">
        <f t="shared" si="33"/>
        <v>0</v>
      </c>
      <c r="CK95" s="756">
        <f t="shared" si="33"/>
        <v>0</v>
      </c>
      <c r="CL95" s="756">
        <f t="shared" si="33"/>
        <v>0</v>
      </c>
      <c r="CM95" s="646">
        <f t="shared" si="62"/>
        <v>0</v>
      </c>
      <c r="CN95" s="594"/>
      <c r="CO95" s="705">
        <f t="shared" si="36"/>
        <v>79</v>
      </c>
      <c r="CP95" s="756">
        <v>0</v>
      </c>
      <c r="CQ95" s="756">
        <v>0</v>
      </c>
      <c r="CR95" s="756">
        <v>0</v>
      </c>
      <c r="CS95" s="756">
        <v>0</v>
      </c>
      <c r="CT95" s="756">
        <v>0</v>
      </c>
      <c r="CU95" s="756">
        <v>0</v>
      </c>
      <c r="CV95" s="756">
        <v>0</v>
      </c>
      <c r="CW95" s="646">
        <f t="shared" si="63"/>
        <v>0</v>
      </c>
      <c r="CX95" s="685"/>
      <c r="CY95" s="705">
        <f t="shared" si="37"/>
        <v>79</v>
      </c>
      <c r="CZ95" s="756">
        <v>0</v>
      </c>
      <c r="DA95" s="756">
        <v>0</v>
      </c>
      <c r="DB95" s="756">
        <v>0</v>
      </c>
      <c r="DC95" s="756">
        <v>0</v>
      </c>
      <c r="DD95" s="756">
        <v>0</v>
      </c>
      <c r="DE95" s="767">
        <f t="shared" si="51"/>
        <v>0</v>
      </c>
      <c r="DF95" s="756">
        <v>0</v>
      </c>
      <c r="DG95" s="756">
        <v>0</v>
      </c>
      <c r="DH95" s="756">
        <v>0</v>
      </c>
      <c r="DI95" s="756">
        <v>0</v>
      </c>
      <c r="DJ95" s="767">
        <f t="shared" si="52"/>
        <v>0</v>
      </c>
      <c r="DK95" s="715">
        <f t="shared" si="53"/>
        <v>0</v>
      </c>
      <c r="DL95" s="685"/>
      <c r="DM95" s="705">
        <f t="shared" si="38"/>
        <v>79</v>
      </c>
      <c r="DN95" s="715">
        <f t="shared" si="54"/>
        <v>0</v>
      </c>
    </row>
    <row r="96" spans="2:118" x14ac:dyDescent="0.25">
      <c r="B96" s="705">
        <v>80</v>
      </c>
      <c r="C96" s="765">
        <f>(1+_xlfn.XLOOKUP(INT((B96-1)/12)+1,'ZC Curve'!$B$8:$B$107,'ZC Curve'!R$8:R$107,,0))^(1/12)-1</f>
        <v>0</v>
      </c>
      <c r="D96" s="766">
        <f t="shared" si="55"/>
        <v>1</v>
      </c>
      <c r="E96" s="685"/>
      <c r="F96" s="705">
        <v>80</v>
      </c>
      <c r="G96" s="756">
        <v>0</v>
      </c>
      <c r="H96" s="756">
        <v>0</v>
      </c>
      <c r="I96" s="756">
        <v>0</v>
      </c>
      <c r="J96" s="756">
        <v>0</v>
      </c>
      <c r="K96" s="756">
        <v>0</v>
      </c>
      <c r="L96" s="756">
        <v>0</v>
      </c>
      <c r="M96" s="756">
        <v>0</v>
      </c>
      <c r="N96" s="646">
        <f t="shared" si="56"/>
        <v>0</v>
      </c>
      <c r="O96" s="594"/>
      <c r="P96" s="705">
        <f t="shared" si="39"/>
        <v>80</v>
      </c>
      <c r="Q96" s="756">
        <v>0</v>
      </c>
      <c r="R96" s="756">
        <v>0</v>
      </c>
      <c r="S96" s="756">
        <v>0</v>
      </c>
      <c r="T96" s="756">
        <v>0</v>
      </c>
      <c r="U96" s="756">
        <v>0</v>
      </c>
      <c r="V96" s="756">
        <v>0</v>
      </c>
      <c r="W96" s="756">
        <v>0</v>
      </c>
      <c r="X96" s="646">
        <f t="shared" si="57"/>
        <v>0</v>
      </c>
      <c r="Y96" s="594"/>
      <c r="Z96" s="705">
        <f t="shared" si="40"/>
        <v>80</v>
      </c>
      <c r="AA96" s="756">
        <f t="shared" si="41"/>
        <v>0</v>
      </c>
      <c r="AB96" s="756">
        <f t="shared" si="41"/>
        <v>0</v>
      </c>
      <c r="AC96" s="756">
        <f t="shared" si="41"/>
        <v>0</v>
      </c>
      <c r="AD96" s="756">
        <f t="shared" si="41"/>
        <v>0</v>
      </c>
      <c r="AE96" s="756">
        <f t="shared" si="32"/>
        <v>0</v>
      </c>
      <c r="AF96" s="756">
        <f t="shared" si="32"/>
        <v>0</v>
      </c>
      <c r="AG96" s="756">
        <f t="shared" si="32"/>
        <v>0</v>
      </c>
      <c r="AH96" s="646">
        <f t="shared" si="58"/>
        <v>0</v>
      </c>
      <c r="AI96" s="594"/>
      <c r="AJ96" s="705">
        <f t="shared" si="42"/>
        <v>80</v>
      </c>
      <c r="AK96" s="756">
        <v>0</v>
      </c>
      <c r="AL96" s="756">
        <v>0</v>
      </c>
      <c r="AM96" s="756">
        <v>0</v>
      </c>
      <c r="AN96" s="756">
        <v>0</v>
      </c>
      <c r="AO96" s="756">
        <v>0</v>
      </c>
      <c r="AP96" s="756">
        <v>0</v>
      </c>
      <c r="AQ96" s="756">
        <v>0</v>
      </c>
      <c r="AR96" s="646">
        <f t="shared" si="59"/>
        <v>0</v>
      </c>
      <c r="AS96" s="594"/>
      <c r="AT96" s="705">
        <f t="shared" si="43"/>
        <v>80</v>
      </c>
      <c r="AU96" s="756">
        <v>0</v>
      </c>
      <c r="AV96" s="756">
        <v>0</v>
      </c>
      <c r="AW96" s="756">
        <v>0</v>
      </c>
      <c r="AX96" s="756">
        <v>0</v>
      </c>
      <c r="AY96" s="756">
        <v>0</v>
      </c>
      <c r="AZ96" s="767">
        <f t="shared" si="44"/>
        <v>0</v>
      </c>
      <c r="BA96" s="756">
        <v>0</v>
      </c>
      <c r="BB96" s="756">
        <v>0</v>
      </c>
      <c r="BC96" s="756">
        <v>0</v>
      </c>
      <c r="BD96" s="756">
        <v>0</v>
      </c>
      <c r="BE96" s="767">
        <f t="shared" si="45"/>
        <v>0</v>
      </c>
      <c r="BF96" s="646">
        <f t="shared" si="46"/>
        <v>0</v>
      </c>
      <c r="BG96" s="594"/>
      <c r="BH96" s="705">
        <f t="shared" si="34"/>
        <v>80</v>
      </c>
      <c r="BI96" s="646">
        <f t="shared" si="47"/>
        <v>0</v>
      </c>
      <c r="BJ96" s="594"/>
      <c r="BK96" s="705">
        <f t="shared" si="48"/>
        <v>80</v>
      </c>
      <c r="BL96" s="756">
        <v>0</v>
      </c>
      <c r="BM96" s="756">
        <v>0</v>
      </c>
      <c r="BN96" s="756">
        <v>0</v>
      </c>
      <c r="BO96" s="756">
        <v>0</v>
      </c>
      <c r="BP96" s="756">
        <v>0</v>
      </c>
      <c r="BQ96" s="756">
        <v>0</v>
      </c>
      <c r="BR96" s="756">
        <v>0</v>
      </c>
      <c r="BS96" s="646">
        <f t="shared" si="60"/>
        <v>0</v>
      </c>
      <c r="BT96" s="594"/>
      <c r="BU96" s="705">
        <f t="shared" si="49"/>
        <v>80</v>
      </c>
      <c r="BV96" s="756">
        <v>0</v>
      </c>
      <c r="BW96" s="756">
        <v>0</v>
      </c>
      <c r="BX96" s="756">
        <v>0</v>
      </c>
      <c r="BY96" s="756">
        <v>0</v>
      </c>
      <c r="BZ96" s="756">
        <v>0</v>
      </c>
      <c r="CA96" s="756">
        <v>0</v>
      </c>
      <c r="CB96" s="756">
        <v>0</v>
      </c>
      <c r="CC96" s="646">
        <f t="shared" si="61"/>
        <v>0</v>
      </c>
      <c r="CD96" s="594"/>
      <c r="CE96" s="705">
        <f t="shared" si="35"/>
        <v>80</v>
      </c>
      <c r="CF96" s="756">
        <f t="shared" si="50"/>
        <v>0</v>
      </c>
      <c r="CG96" s="756">
        <f t="shared" si="50"/>
        <v>0</v>
      </c>
      <c r="CH96" s="756">
        <f t="shared" si="50"/>
        <v>0</v>
      </c>
      <c r="CI96" s="756">
        <f t="shared" si="50"/>
        <v>0</v>
      </c>
      <c r="CJ96" s="756">
        <f t="shared" si="33"/>
        <v>0</v>
      </c>
      <c r="CK96" s="756">
        <f t="shared" si="33"/>
        <v>0</v>
      </c>
      <c r="CL96" s="756">
        <f t="shared" si="33"/>
        <v>0</v>
      </c>
      <c r="CM96" s="646">
        <f t="shared" si="62"/>
        <v>0</v>
      </c>
      <c r="CN96" s="594"/>
      <c r="CO96" s="705">
        <f t="shared" si="36"/>
        <v>80</v>
      </c>
      <c r="CP96" s="756">
        <v>0</v>
      </c>
      <c r="CQ96" s="756">
        <v>0</v>
      </c>
      <c r="CR96" s="756">
        <v>0</v>
      </c>
      <c r="CS96" s="756">
        <v>0</v>
      </c>
      <c r="CT96" s="756">
        <v>0</v>
      </c>
      <c r="CU96" s="756">
        <v>0</v>
      </c>
      <c r="CV96" s="756">
        <v>0</v>
      </c>
      <c r="CW96" s="646">
        <f t="shared" si="63"/>
        <v>0</v>
      </c>
      <c r="CX96" s="685"/>
      <c r="CY96" s="705">
        <f t="shared" si="37"/>
        <v>80</v>
      </c>
      <c r="CZ96" s="756">
        <v>0</v>
      </c>
      <c r="DA96" s="756">
        <v>0</v>
      </c>
      <c r="DB96" s="756">
        <v>0</v>
      </c>
      <c r="DC96" s="756">
        <v>0</v>
      </c>
      <c r="DD96" s="756">
        <v>0</v>
      </c>
      <c r="DE96" s="767">
        <f t="shared" si="51"/>
        <v>0</v>
      </c>
      <c r="DF96" s="756">
        <v>0</v>
      </c>
      <c r="DG96" s="756">
        <v>0</v>
      </c>
      <c r="DH96" s="756">
        <v>0</v>
      </c>
      <c r="DI96" s="756">
        <v>0</v>
      </c>
      <c r="DJ96" s="767">
        <f t="shared" si="52"/>
        <v>0</v>
      </c>
      <c r="DK96" s="715">
        <f t="shared" si="53"/>
        <v>0</v>
      </c>
      <c r="DL96" s="685"/>
      <c r="DM96" s="705">
        <f t="shared" si="38"/>
        <v>80</v>
      </c>
      <c r="DN96" s="715">
        <f t="shared" si="54"/>
        <v>0</v>
      </c>
    </row>
    <row r="97" spans="2:118" x14ac:dyDescent="0.25">
      <c r="B97" s="705">
        <v>81</v>
      </c>
      <c r="C97" s="765">
        <f>(1+_xlfn.XLOOKUP(INT((B97-1)/12)+1,'ZC Curve'!$B$8:$B$107,'ZC Curve'!R$8:R$107,,0))^(1/12)-1</f>
        <v>0</v>
      </c>
      <c r="D97" s="766">
        <f t="shared" si="55"/>
        <v>1</v>
      </c>
      <c r="E97" s="685"/>
      <c r="F97" s="705">
        <v>81</v>
      </c>
      <c r="G97" s="756">
        <v>0</v>
      </c>
      <c r="H97" s="756">
        <v>0</v>
      </c>
      <c r="I97" s="756">
        <v>0</v>
      </c>
      <c r="J97" s="756">
        <v>0</v>
      </c>
      <c r="K97" s="756">
        <v>0</v>
      </c>
      <c r="L97" s="756">
        <v>0</v>
      </c>
      <c r="M97" s="756">
        <v>0</v>
      </c>
      <c r="N97" s="646">
        <f t="shared" si="56"/>
        <v>0</v>
      </c>
      <c r="O97" s="594"/>
      <c r="P97" s="705">
        <f t="shared" si="39"/>
        <v>81</v>
      </c>
      <c r="Q97" s="756">
        <v>0</v>
      </c>
      <c r="R97" s="756">
        <v>0</v>
      </c>
      <c r="S97" s="756">
        <v>0</v>
      </c>
      <c r="T97" s="756">
        <v>0</v>
      </c>
      <c r="U97" s="756">
        <v>0</v>
      </c>
      <c r="V97" s="756">
        <v>0</v>
      </c>
      <c r="W97" s="756">
        <v>0</v>
      </c>
      <c r="X97" s="646">
        <f t="shared" si="57"/>
        <v>0</v>
      </c>
      <c r="Y97" s="594"/>
      <c r="Z97" s="705">
        <f t="shared" si="40"/>
        <v>81</v>
      </c>
      <c r="AA97" s="756">
        <f t="shared" si="41"/>
        <v>0</v>
      </c>
      <c r="AB97" s="756">
        <f t="shared" si="41"/>
        <v>0</v>
      </c>
      <c r="AC97" s="756">
        <f t="shared" si="41"/>
        <v>0</v>
      </c>
      <c r="AD97" s="756">
        <f t="shared" si="41"/>
        <v>0</v>
      </c>
      <c r="AE97" s="756">
        <f t="shared" si="32"/>
        <v>0</v>
      </c>
      <c r="AF97" s="756">
        <f t="shared" si="32"/>
        <v>0</v>
      </c>
      <c r="AG97" s="756">
        <f t="shared" si="32"/>
        <v>0</v>
      </c>
      <c r="AH97" s="646">
        <f t="shared" si="58"/>
        <v>0</v>
      </c>
      <c r="AI97" s="594"/>
      <c r="AJ97" s="705">
        <f t="shared" si="42"/>
        <v>81</v>
      </c>
      <c r="AK97" s="756">
        <v>0</v>
      </c>
      <c r="AL97" s="756">
        <v>0</v>
      </c>
      <c r="AM97" s="756">
        <v>0</v>
      </c>
      <c r="AN97" s="756">
        <v>0</v>
      </c>
      <c r="AO97" s="756">
        <v>0</v>
      </c>
      <c r="AP97" s="756">
        <v>0</v>
      </c>
      <c r="AQ97" s="756">
        <v>0</v>
      </c>
      <c r="AR97" s="646">
        <f t="shared" si="59"/>
        <v>0</v>
      </c>
      <c r="AS97" s="594"/>
      <c r="AT97" s="705">
        <f t="shared" si="43"/>
        <v>81</v>
      </c>
      <c r="AU97" s="756">
        <v>0</v>
      </c>
      <c r="AV97" s="756">
        <v>0</v>
      </c>
      <c r="AW97" s="756">
        <v>0</v>
      </c>
      <c r="AX97" s="756">
        <v>0</v>
      </c>
      <c r="AY97" s="756">
        <v>0</v>
      </c>
      <c r="AZ97" s="767">
        <f t="shared" si="44"/>
        <v>0</v>
      </c>
      <c r="BA97" s="756">
        <v>0</v>
      </c>
      <c r="BB97" s="756">
        <v>0</v>
      </c>
      <c r="BC97" s="756">
        <v>0</v>
      </c>
      <c r="BD97" s="756">
        <v>0</v>
      </c>
      <c r="BE97" s="767">
        <f t="shared" si="45"/>
        <v>0</v>
      </c>
      <c r="BF97" s="646">
        <f t="shared" si="46"/>
        <v>0</v>
      </c>
      <c r="BG97" s="594"/>
      <c r="BH97" s="705">
        <f t="shared" si="34"/>
        <v>81</v>
      </c>
      <c r="BI97" s="646">
        <f t="shared" si="47"/>
        <v>0</v>
      </c>
      <c r="BJ97" s="594"/>
      <c r="BK97" s="705">
        <f t="shared" si="48"/>
        <v>81</v>
      </c>
      <c r="BL97" s="756">
        <v>0</v>
      </c>
      <c r="BM97" s="756">
        <v>0</v>
      </c>
      <c r="BN97" s="756">
        <v>0</v>
      </c>
      <c r="BO97" s="756">
        <v>0</v>
      </c>
      <c r="BP97" s="756">
        <v>0</v>
      </c>
      <c r="BQ97" s="756">
        <v>0</v>
      </c>
      <c r="BR97" s="756">
        <v>0</v>
      </c>
      <c r="BS97" s="646">
        <f t="shared" si="60"/>
        <v>0</v>
      </c>
      <c r="BT97" s="594"/>
      <c r="BU97" s="705">
        <f t="shared" si="49"/>
        <v>81</v>
      </c>
      <c r="BV97" s="756">
        <v>0</v>
      </c>
      <c r="BW97" s="756">
        <v>0</v>
      </c>
      <c r="BX97" s="756">
        <v>0</v>
      </c>
      <c r="BY97" s="756">
        <v>0</v>
      </c>
      <c r="BZ97" s="756">
        <v>0</v>
      </c>
      <c r="CA97" s="756">
        <v>0</v>
      </c>
      <c r="CB97" s="756">
        <v>0</v>
      </c>
      <c r="CC97" s="646">
        <f t="shared" si="61"/>
        <v>0</v>
      </c>
      <c r="CD97" s="594"/>
      <c r="CE97" s="705">
        <f t="shared" si="35"/>
        <v>81</v>
      </c>
      <c r="CF97" s="756">
        <f t="shared" si="50"/>
        <v>0</v>
      </c>
      <c r="CG97" s="756">
        <f t="shared" si="50"/>
        <v>0</v>
      </c>
      <c r="CH97" s="756">
        <f t="shared" si="50"/>
        <v>0</v>
      </c>
      <c r="CI97" s="756">
        <f t="shared" si="50"/>
        <v>0</v>
      </c>
      <c r="CJ97" s="756">
        <f t="shared" si="33"/>
        <v>0</v>
      </c>
      <c r="CK97" s="756">
        <f t="shared" si="33"/>
        <v>0</v>
      </c>
      <c r="CL97" s="756">
        <f t="shared" si="33"/>
        <v>0</v>
      </c>
      <c r="CM97" s="646">
        <f t="shared" si="62"/>
        <v>0</v>
      </c>
      <c r="CN97" s="594"/>
      <c r="CO97" s="705">
        <f t="shared" si="36"/>
        <v>81</v>
      </c>
      <c r="CP97" s="756">
        <v>0</v>
      </c>
      <c r="CQ97" s="756">
        <v>0</v>
      </c>
      <c r="CR97" s="756">
        <v>0</v>
      </c>
      <c r="CS97" s="756">
        <v>0</v>
      </c>
      <c r="CT97" s="756">
        <v>0</v>
      </c>
      <c r="CU97" s="756">
        <v>0</v>
      </c>
      <c r="CV97" s="756">
        <v>0</v>
      </c>
      <c r="CW97" s="646">
        <f t="shared" si="63"/>
        <v>0</v>
      </c>
      <c r="CX97" s="685"/>
      <c r="CY97" s="705">
        <f t="shared" si="37"/>
        <v>81</v>
      </c>
      <c r="CZ97" s="756">
        <v>0</v>
      </c>
      <c r="DA97" s="756">
        <v>0</v>
      </c>
      <c r="DB97" s="756">
        <v>0</v>
      </c>
      <c r="DC97" s="756">
        <v>0</v>
      </c>
      <c r="DD97" s="756">
        <v>0</v>
      </c>
      <c r="DE97" s="767">
        <f t="shared" si="51"/>
        <v>0</v>
      </c>
      <c r="DF97" s="756">
        <v>0</v>
      </c>
      <c r="DG97" s="756">
        <v>0</v>
      </c>
      <c r="DH97" s="756">
        <v>0</v>
      </c>
      <c r="DI97" s="756">
        <v>0</v>
      </c>
      <c r="DJ97" s="767">
        <f t="shared" si="52"/>
        <v>0</v>
      </c>
      <c r="DK97" s="715">
        <f t="shared" si="53"/>
        <v>0</v>
      </c>
      <c r="DL97" s="685"/>
      <c r="DM97" s="705">
        <f t="shared" si="38"/>
        <v>81</v>
      </c>
      <c r="DN97" s="715">
        <f t="shared" si="54"/>
        <v>0</v>
      </c>
    </row>
    <row r="98" spans="2:118" x14ac:dyDescent="0.25">
      <c r="B98" s="705">
        <v>82</v>
      </c>
      <c r="C98" s="765">
        <f>(1+_xlfn.XLOOKUP(INT((B98-1)/12)+1,'ZC Curve'!$B$8:$B$107,'ZC Curve'!R$8:R$107,,0))^(1/12)-1</f>
        <v>0</v>
      </c>
      <c r="D98" s="766">
        <f t="shared" si="55"/>
        <v>1</v>
      </c>
      <c r="E98" s="685"/>
      <c r="F98" s="705">
        <v>82</v>
      </c>
      <c r="G98" s="756">
        <v>0</v>
      </c>
      <c r="H98" s="756">
        <v>0</v>
      </c>
      <c r="I98" s="756">
        <v>0</v>
      </c>
      <c r="J98" s="756">
        <v>0</v>
      </c>
      <c r="K98" s="756">
        <v>0</v>
      </c>
      <c r="L98" s="756">
        <v>0</v>
      </c>
      <c r="M98" s="756">
        <v>0</v>
      </c>
      <c r="N98" s="646">
        <f t="shared" si="56"/>
        <v>0</v>
      </c>
      <c r="O98" s="594"/>
      <c r="P98" s="705">
        <f t="shared" si="39"/>
        <v>82</v>
      </c>
      <c r="Q98" s="756">
        <v>0</v>
      </c>
      <c r="R98" s="756">
        <v>0</v>
      </c>
      <c r="S98" s="756">
        <v>0</v>
      </c>
      <c r="T98" s="756">
        <v>0</v>
      </c>
      <c r="U98" s="756">
        <v>0</v>
      </c>
      <c r="V98" s="756">
        <v>0</v>
      </c>
      <c r="W98" s="756">
        <v>0</v>
      </c>
      <c r="X98" s="646">
        <f t="shared" si="57"/>
        <v>0</v>
      </c>
      <c r="Y98" s="594"/>
      <c r="Z98" s="705">
        <f t="shared" si="40"/>
        <v>82</v>
      </c>
      <c r="AA98" s="756">
        <f t="shared" si="41"/>
        <v>0</v>
      </c>
      <c r="AB98" s="756">
        <f t="shared" si="41"/>
        <v>0</v>
      </c>
      <c r="AC98" s="756">
        <f t="shared" si="41"/>
        <v>0</v>
      </c>
      <c r="AD98" s="756">
        <f t="shared" si="41"/>
        <v>0</v>
      </c>
      <c r="AE98" s="756">
        <f t="shared" si="32"/>
        <v>0</v>
      </c>
      <c r="AF98" s="756">
        <f t="shared" si="32"/>
        <v>0</v>
      </c>
      <c r="AG98" s="756">
        <f t="shared" si="32"/>
        <v>0</v>
      </c>
      <c r="AH98" s="646">
        <f t="shared" si="58"/>
        <v>0</v>
      </c>
      <c r="AI98" s="594"/>
      <c r="AJ98" s="705">
        <f t="shared" si="42"/>
        <v>82</v>
      </c>
      <c r="AK98" s="756">
        <v>0</v>
      </c>
      <c r="AL98" s="756">
        <v>0</v>
      </c>
      <c r="AM98" s="756">
        <v>0</v>
      </c>
      <c r="AN98" s="756">
        <v>0</v>
      </c>
      <c r="AO98" s="756">
        <v>0</v>
      </c>
      <c r="AP98" s="756">
        <v>0</v>
      </c>
      <c r="AQ98" s="756">
        <v>0</v>
      </c>
      <c r="AR98" s="646">
        <f t="shared" si="59"/>
        <v>0</v>
      </c>
      <c r="AS98" s="594"/>
      <c r="AT98" s="705">
        <f t="shared" si="43"/>
        <v>82</v>
      </c>
      <c r="AU98" s="756">
        <v>0</v>
      </c>
      <c r="AV98" s="756">
        <v>0</v>
      </c>
      <c r="AW98" s="756">
        <v>0</v>
      </c>
      <c r="AX98" s="756">
        <v>0</v>
      </c>
      <c r="AY98" s="756">
        <v>0</v>
      </c>
      <c r="AZ98" s="767">
        <f t="shared" si="44"/>
        <v>0</v>
      </c>
      <c r="BA98" s="756">
        <v>0</v>
      </c>
      <c r="BB98" s="756">
        <v>0</v>
      </c>
      <c r="BC98" s="756">
        <v>0</v>
      </c>
      <c r="BD98" s="756">
        <v>0</v>
      </c>
      <c r="BE98" s="767">
        <f t="shared" si="45"/>
        <v>0</v>
      </c>
      <c r="BF98" s="646">
        <f t="shared" si="46"/>
        <v>0</v>
      </c>
      <c r="BG98" s="594"/>
      <c r="BH98" s="705">
        <f t="shared" si="34"/>
        <v>82</v>
      </c>
      <c r="BI98" s="646">
        <f t="shared" si="47"/>
        <v>0</v>
      </c>
      <c r="BJ98" s="594"/>
      <c r="BK98" s="705">
        <f t="shared" si="48"/>
        <v>82</v>
      </c>
      <c r="BL98" s="756">
        <v>0</v>
      </c>
      <c r="BM98" s="756">
        <v>0</v>
      </c>
      <c r="BN98" s="756">
        <v>0</v>
      </c>
      <c r="BO98" s="756">
        <v>0</v>
      </c>
      <c r="BP98" s="756">
        <v>0</v>
      </c>
      <c r="BQ98" s="756">
        <v>0</v>
      </c>
      <c r="BR98" s="756">
        <v>0</v>
      </c>
      <c r="BS98" s="646">
        <f t="shared" si="60"/>
        <v>0</v>
      </c>
      <c r="BT98" s="594"/>
      <c r="BU98" s="705">
        <f t="shared" si="49"/>
        <v>82</v>
      </c>
      <c r="BV98" s="756">
        <v>0</v>
      </c>
      <c r="BW98" s="756">
        <v>0</v>
      </c>
      <c r="BX98" s="756">
        <v>0</v>
      </c>
      <c r="BY98" s="756">
        <v>0</v>
      </c>
      <c r="BZ98" s="756">
        <v>0</v>
      </c>
      <c r="CA98" s="756">
        <v>0</v>
      </c>
      <c r="CB98" s="756">
        <v>0</v>
      </c>
      <c r="CC98" s="646">
        <f t="shared" si="61"/>
        <v>0</v>
      </c>
      <c r="CD98" s="594"/>
      <c r="CE98" s="705">
        <f t="shared" si="35"/>
        <v>82</v>
      </c>
      <c r="CF98" s="756">
        <f t="shared" si="50"/>
        <v>0</v>
      </c>
      <c r="CG98" s="756">
        <f t="shared" si="50"/>
        <v>0</v>
      </c>
      <c r="CH98" s="756">
        <f t="shared" si="50"/>
        <v>0</v>
      </c>
      <c r="CI98" s="756">
        <f t="shared" si="50"/>
        <v>0</v>
      </c>
      <c r="CJ98" s="756">
        <f t="shared" si="33"/>
        <v>0</v>
      </c>
      <c r="CK98" s="756">
        <f t="shared" si="33"/>
        <v>0</v>
      </c>
      <c r="CL98" s="756">
        <f t="shared" si="33"/>
        <v>0</v>
      </c>
      <c r="CM98" s="646">
        <f t="shared" si="62"/>
        <v>0</v>
      </c>
      <c r="CN98" s="594"/>
      <c r="CO98" s="705">
        <f t="shared" si="36"/>
        <v>82</v>
      </c>
      <c r="CP98" s="756">
        <v>0</v>
      </c>
      <c r="CQ98" s="756">
        <v>0</v>
      </c>
      <c r="CR98" s="756">
        <v>0</v>
      </c>
      <c r="CS98" s="756">
        <v>0</v>
      </c>
      <c r="CT98" s="756">
        <v>0</v>
      </c>
      <c r="CU98" s="756">
        <v>0</v>
      </c>
      <c r="CV98" s="756">
        <v>0</v>
      </c>
      <c r="CW98" s="646">
        <f t="shared" si="63"/>
        <v>0</v>
      </c>
      <c r="CX98" s="685"/>
      <c r="CY98" s="705">
        <f t="shared" si="37"/>
        <v>82</v>
      </c>
      <c r="CZ98" s="756">
        <v>0</v>
      </c>
      <c r="DA98" s="756">
        <v>0</v>
      </c>
      <c r="DB98" s="756">
        <v>0</v>
      </c>
      <c r="DC98" s="756">
        <v>0</v>
      </c>
      <c r="DD98" s="756">
        <v>0</v>
      </c>
      <c r="DE98" s="767">
        <f t="shared" si="51"/>
        <v>0</v>
      </c>
      <c r="DF98" s="756">
        <v>0</v>
      </c>
      <c r="DG98" s="756">
        <v>0</v>
      </c>
      <c r="DH98" s="756">
        <v>0</v>
      </c>
      <c r="DI98" s="756">
        <v>0</v>
      </c>
      <c r="DJ98" s="767">
        <f t="shared" si="52"/>
        <v>0</v>
      </c>
      <c r="DK98" s="715">
        <f t="shared" si="53"/>
        <v>0</v>
      </c>
      <c r="DL98" s="685"/>
      <c r="DM98" s="705">
        <f t="shared" si="38"/>
        <v>82</v>
      </c>
      <c r="DN98" s="715">
        <f t="shared" si="54"/>
        <v>0</v>
      </c>
    </row>
    <row r="99" spans="2:118" x14ac:dyDescent="0.25">
      <c r="B99" s="705">
        <v>83</v>
      </c>
      <c r="C99" s="765">
        <f>(1+_xlfn.XLOOKUP(INT((B99-1)/12)+1,'ZC Curve'!$B$8:$B$107,'ZC Curve'!R$8:R$107,,0))^(1/12)-1</f>
        <v>0</v>
      </c>
      <c r="D99" s="766">
        <f t="shared" si="55"/>
        <v>1</v>
      </c>
      <c r="E99" s="685"/>
      <c r="F99" s="705">
        <v>83</v>
      </c>
      <c r="G99" s="756">
        <v>0</v>
      </c>
      <c r="H99" s="756">
        <v>0</v>
      </c>
      <c r="I99" s="756">
        <v>0</v>
      </c>
      <c r="J99" s="756">
        <v>0</v>
      </c>
      <c r="K99" s="756">
        <v>0</v>
      </c>
      <c r="L99" s="756">
        <v>0</v>
      </c>
      <c r="M99" s="756">
        <v>0</v>
      </c>
      <c r="N99" s="646">
        <f t="shared" si="56"/>
        <v>0</v>
      </c>
      <c r="O99" s="594"/>
      <c r="P99" s="705">
        <f t="shared" si="39"/>
        <v>83</v>
      </c>
      <c r="Q99" s="756">
        <v>0</v>
      </c>
      <c r="R99" s="756">
        <v>0</v>
      </c>
      <c r="S99" s="756">
        <v>0</v>
      </c>
      <c r="T99" s="756">
        <v>0</v>
      </c>
      <c r="U99" s="756">
        <v>0</v>
      </c>
      <c r="V99" s="756">
        <v>0</v>
      </c>
      <c r="W99" s="756">
        <v>0</v>
      </c>
      <c r="X99" s="646">
        <f t="shared" si="57"/>
        <v>0</v>
      </c>
      <c r="Y99" s="594"/>
      <c r="Z99" s="705">
        <f t="shared" si="40"/>
        <v>83</v>
      </c>
      <c r="AA99" s="756">
        <f t="shared" si="41"/>
        <v>0</v>
      </c>
      <c r="AB99" s="756">
        <f t="shared" si="41"/>
        <v>0</v>
      </c>
      <c r="AC99" s="756">
        <f t="shared" si="41"/>
        <v>0</v>
      </c>
      <c r="AD99" s="756">
        <f t="shared" si="41"/>
        <v>0</v>
      </c>
      <c r="AE99" s="756">
        <f t="shared" si="32"/>
        <v>0</v>
      </c>
      <c r="AF99" s="756">
        <f t="shared" si="32"/>
        <v>0</v>
      </c>
      <c r="AG99" s="756">
        <f t="shared" si="32"/>
        <v>0</v>
      </c>
      <c r="AH99" s="646">
        <f t="shared" si="58"/>
        <v>0</v>
      </c>
      <c r="AI99" s="594"/>
      <c r="AJ99" s="705">
        <f t="shared" si="42"/>
        <v>83</v>
      </c>
      <c r="AK99" s="756">
        <v>0</v>
      </c>
      <c r="AL99" s="756">
        <v>0</v>
      </c>
      <c r="AM99" s="756">
        <v>0</v>
      </c>
      <c r="AN99" s="756">
        <v>0</v>
      </c>
      <c r="AO99" s="756">
        <v>0</v>
      </c>
      <c r="AP99" s="756">
        <v>0</v>
      </c>
      <c r="AQ99" s="756">
        <v>0</v>
      </c>
      <c r="AR99" s="646">
        <f t="shared" si="59"/>
        <v>0</v>
      </c>
      <c r="AS99" s="594"/>
      <c r="AT99" s="705">
        <f t="shared" si="43"/>
        <v>83</v>
      </c>
      <c r="AU99" s="756">
        <v>0</v>
      </c>
      <c r="AV99" s="756">
        <v>0</v>
      </c>
      <c r="AW99" s="756">
        <v>0</v>
      </c>
      <c r="AX99" s="756">
        <v>0</v>
      </c>
      <c r="AY99" s="756">
        <v>0</v>
      </c>
      <c r="AZ99" s="767">
        <f t="shared" si="44"/>
        <v>0</v>
      </c>
      <c r="BA99" s="756">
        <v>0</v>
      </c>
      <c r="BB99" s="756">
        <v>0</v>
      </c>
      <c r="BC99" s="756">
        <v>0</v>
      </c>
      <c r="BD99" s="756">
        <v>0</v>
      </c>
      <c r="BE99" s="767">
        <f t="shared" si="45"/>
        <v>0</v>
      </c>
      <c r="BF99" s="646">
        <f t="shared" si="46"/>
        <v>0</v>
      </c>
      <c r="BG99" s="594"/>
      <c r="BH99" s="705">
        <f t="shared" si="34"/>
        <v>83</v>
      </c>
      <c r="BI99" s="646">
        <f t="shared" si="47"/>
        <v>0</v>
      </c>
      <c r="BJ99" s="594"/>
      <c r="BK99" s="705">
        <f t="shared" si="48"/>
        <v>83</v>
      </c>
      <c r="BL99" s="756">
        <v>0</v>
      </c>
      <c r="BM99" s="756">
        <v>0</v>
      </c>
      <c r="BN99" s="756">
        <v>0</v>
      </c>
      <c r="BO99" s="756">
        <v>0</v>
      </c>
      <c r="BP99" s="756">
        <v>0</v>
      </c>
      <c r="BQ99" s="756">
        <v>0</v>
      </c>
      <c r="BR99" s="756">
        <v>0</v>
      </c>
      <c r="BS99" s="646">
        <f t="shared" si="60"/>
        <v>0</v>
      </c>
      <c r="BT99" s="594"/>
      <c r="BU99" s="705">
        <f t="shared" si="49"/>
        <v>83</v>
      </c>
      <c r="BV99" s="756">
        <v>0</v>
      </c>
      <c r="BW99" s="756">
        <v>0</v>
      </c>
      <c r="BX99" s="756">
        <v>0</v>
      </c>
      <c r="BY99" s="756">
        <v>0</v>
      </c>
      <c r="BZ99" s="756">
        <v>0</v>
      </c>
      <c r="CA99" s="756">
        <v>0</v>
      </c>
      <c r="CB99" s="756">
        <v>0</v>
      </c>
      <c r="CC99" s="646">
        <f t="shared" si="61"/>
        <v>0</v>
      </c>
      <c r="CD99" s="594"/>
      <c r="CE99" s="705">
        <f t="shared" si="35"/>
        <v>83</v>
      </c>
      <c r="CF99" s="756">
        <f t="shared" si="50"/>
        <v>0</v>
      </c>
      <c r="CG99" s="756">
        <f t="shared" si="50"/>
        <v>0</v>
      </c>
      <c r="CH99" s="756">
        <f t="shared" si="50"/>
        <v>0</v>
      </c>
      <c r="CI99" s="756">
        <f t="shared" si="50"/>
        <v>0</v>
      </c>
      <c r="CJ99" s="756">
        <f t="shared" si="33"/>
        <v>0</v>
      </c>
      <c r="CK99" s="756">
        <f t="shared" si="33"/>
        <v>0</v>
      </c>
      <c r="CL99" s="756">
        <f t="shared" si="33"/>
        <v>0</v>
      </c>
      <c r="CM99" s="646">
        <f t="shared" si="62"/>
        <v>0</v>
      </c>
      <c r="CN99" s="594"/>
      <c r="CO99" s="705">
        <f t="shared" si="36"/>
        <v>83</v>
      </c>
      <c r="CP99" s="756">
        <v>0</v>
      </c>
      <c r="CQ99" s="756">
        <v>0</v>
      </c>
      <c r="CR99" s="756">
        <v>0</v>
      </c>
      <c r="CS99" s="756">
        <v>0</v>
      </c>
      <c r="CT99" s="756">
        <v>0</v>
      </c>
      <c r="CU99" s="756">
        <v>0</v>
      </c>
      <c r="CV99" s="756">
        <v>0</v>
      </c>
      <c r="CW99" s="646">
        <f t="shared" si="63"/>
        <v>0</v>
      </c>
      <c r="CX99" s="685"/>
      <c r="CY99" s="705">
        <f t="shared" si="37"/>
        <v>83</v>
      </c>
      <c r="CZ99" s="756">
        <v>0</v>
      </c>
      <c r="DA99" s="756">
        <v>0</v>
      </c>
      <c r="DB99" s="756">
        <v>0</v>
      </c>
      <c r="DC99" s="756">
        <v>0</v>
      </c>
      <c r="DD99" s="756">
        <v>0</v>
      </c>
      <c r="DE99" s="767">
        <f t="shared" si="51"/>
        <v>0</v>
      </c>
      <c r="DF99" s="756">
        <v>0</v>
      </c>
      <c r="DG99" s="756">
        <v>0</v>
      </c>
      <c r="DH99" s="756">
        <v>0</v>
      </c>
      <c r="DI99" s="756">
        <v>0</v>
      </c>
      <c r="DJ99" s="767">
        <f t="shared" si="52"/>
        <v>0</v>
      </c>
      <c r="DK99" s="715">
        <f t="shared" si="53"/>
        <v>0</v>
      </c>
      <c r="DL99" s="685"/>
      <c r="DM99" s="705">
        <f t="shared" si="38"/>
        <v>83</v>
      </c>
      <c r="DN99" s="715">
        <f t="shared" si="54"/>
        <v>0</v>
      </c>
    </row>
    <row r="100" spans="2:118" x14ac:dyDescent="0.25">
      <c r="B100" s="705">
        <v>84</v>
      </c>
      <c r="C100" s="765">
        <f>(1+_xlfn.XLOOKUP(INT((B100-1)/12)+1,'ZC Curve'!$B$8:$B$107,'ZC Curve'!R$8:R$107,,0))^(1/12)-1</f>
        <v>0</v>
      </c>
      <c r="D100" s="766">
        <f t="shared" si="55"/>
        <v>1</v>
      </c>
      <c r="E100" s="685"/>
      <c r="F100" s="705">
        <v>84</v>
      </c>
      <c r="G100" s="756">
        <v>0</v>
      </c>
      <c r="H100" s="756">
        <v>0</v>
      </c>
      <c r="I100" s="756">
        <v>0</v>
      </c>
      <c r="J100" s="756">
        <v>0</v>
      </c>
      <c r="K100" s="756">
        <v>0</v>
      </c>
      <c r="L100" s="756">
        <v>0</v>
      </c>
      <c r="M100" s="756">
        <v>0</v>
      </c>
      <c r="N100" s="646">
        <f t="shared" si="56"/>
        <v>0</v>
      </c>
      <c r="O100" s="594"/>
      <c r="P100" s="705">
        <f t="shared" si="39"/>
        <v>84</v>
      </c>
      <c r="Q100" s="756">
        <v>0</v>
      </c>
      <c r="R100" s="756">
        <v>0</v>
      </c>
      <c r="S100" s="756">
        <v>0</v>
      </c>
      <c r="T100" s="756">
        <v>0</v>
      </c>
      <c r="U100" s="756">
        <v>0</v>
      </c>
      <c r="V100" s="756">
        <v>0</v>
      </c>
      <c r="W100" s="756">
        <v>0</v>
      </c>
      <c r="X100" s="646">
        <f t="shared" si="57"/>
        <v>0</v>
      </c>
      <c r="Y100" s="594"/>
      <c r="Z100" s="705">
        <f t="shared" si="40"/>
        <v>84</v>
      </c>
      <c r="AA100" s="756">
        <f t="shared" si="41"/>
        <v>0</v>
      </c>
      <c r="AB100" s="756">
        <f t="shared" si="41"/>
        <v>0</v>
      </c>
      <c r="AC100" s="756">
        <f t="shared" si="41"/>
        <v>0</v>
      </c>
      <c r="AD100" s="756">
        <f t="shared" si="41"/>
        <v>0</v>
      </c>
      <c r="AE100" s="756">
        <f t="shared" si="32"/>
        <v>0</v>
      </c>
      <c r="AF100" s="756">
        <f t="shared" si="32"/>
        <v>0</v>
      </c>
      <c r="AG100" s="756">
        <f t="shared" si="32"/>
        <v>0</v>
      </c>
      <c r="AH100" s="646">
        <f t="shared" si="58"/>
        <v>0</v>
      </c>
      <c r="AI100" s="594"/>
      <c r="AJ100" s="705">
        <f t="shared" si="42"/>
        <v>84</v>
      </c>
      <c r="AK100" s="756">
        <v>0</v>
      </c>
      <c r="AL100" s="756">
        <v>0</v>
      </c>
      <c r="AM100" s="756">
        <v>0</v>
      </c>
      <c r="AN100" s="756">
        <v>0</v>
      </c>
      <c r="AO100" s="756">
        <v>0</v>
      </c>
      <c r="AP100" s="756">
        <v>0</v>
      </c>
      <c r="AQ100" s="756">
        <v>0</v>
      </c>
      <c r="AR100" s="646">
        <f t="shared" si="59"/>
        <v>0</v>
      </c>
      <c r="AS100" s="594"/>
      <c r="AT100" s="705">
        <f t="shared" si="43"/>
        <v>84</v>
      </c>
      <c r="AU100" s="756">
        <v>0</v>
      </c>
      <c r="AV100" s="756">
        <v>0</v>
      </c>
      <c r="AW100" s="756">
        <v>0</v>
      </c>
      <c r="AX100" s="756">
        <v>0</v>
      </c>
      <c r="AY100" s="756">
        <v>0</v>
      </c>
      <c r="AZ100" s="767">
        <f t="shared" si="44"/>
        <v>0</v>
      </c>
      <c r="BA100" s="756">
        <v>0</v>
      </c>
      <c r="BB100" s="756">
        <v>0</v>
      </c>
      <c r="BC100" s="756">
        <v>0</v>
      </c>
      <c r="BD100" s="756">
        <v>0</v>
      </c>
      <c r="BE100" s="767">
        <f t="shared" si="45"/>
        <v>0</v>
      </c>
      <c r="BF100" s="646">
        <f t="shared" si="46"/>
        <v>0</v>
      </c>
      <c r="BG100" s="594"/>
      <c r="BH100" s="705">
        <f t="shared" si="34"/>
        <v>84</v>
      </c>
      <c r="BI100" s="646">
        <f t="shared" si="47"/>
        <v>0</v>
      </c>
      <c r="BJ100" s="594"/>
      <c r="BK100" s="705">
        <f t="shared" si="48"/>
        <v>84</v>
      </c>
      <c r="BL100" s="756">
        <v>0</v>
      </c>
      <c r="BM100" s="756">
        <v>0</v>
      </c>
      <c r="BN100" s="756">
        <v>0</v>
      </c>
      <c r="BO100" s="756">
        <v>0</v>
      </c>
      <c r="BP100" s="756">
        <v>0</v>
      </c>
      <c r="BQ100" s="756">
        <v>0</v>
      </c>
      <c r="BR100" s="756">
        <v>0</v>
      </c>
      <c r="BS100" s="646">
        <f t="shared" si="60"/>
        <v>0</v>
      </c>
      <c r="BT100" s="594"/>
      <c r="BU100" s="705">
        <f t="shared" si="49"/>
        <v>84</v>
      </c>
      <c r="BV100" s="756">
        <v>0</v>
      </c>
      <c r="BW100" s="756">
        <v>0</v>
      </c>
      <c r="BX100" s="756">
        <v>0</v>
      </c>
      <c r="BY100" s="756">
        <v>0</v>
      </c>
      <c r="BZ100" s="756">
        <v>0</v>
      </c>
      <c r="CA100" s="756">
        <v>0</v>
      </c>
      <c r="CB100" s="756">
        <v>0</v>
      </c>
      <c r="CC100" s="646">
        <f t="shared" si="61"/>
        <v>0</v>
      </c>
      <c r="CD100" s="594"/>
      <c r="CE100" s="705">
        <f t="shared" si="35"/>
        <v>84</v>
      </c>
      <c r="CF100" s="756">
        <f t="shared" si="50"/>
        <v>0</v>
      </c>
      <c r="CG100" s="756">
        <f t="shared" si="50"/>
        <v>0</v>
      </c>
      <c r="CH100" s="756">
        <f t="shared" si="50"/>
        <v>0</v>
      </c>
      <c r="CI100" s="756">
        <f t="shared" si="50"/>
        <v>0</v>
      </c>
      <c r="CJ100" s="756">
        <f t="shared" si="33"/>
        <v>0</v>
      </c>
      <c r="CK100" s="756">
        <f t="shared" si="33"/>
        <v>0</v>
      </c>
      <c r="CL100" s="756">
        <f t="shared" si="33"/>
        <v>0</v>
      </c>
      <c r="CM100" s="646">
        <f t="shared" si="62"/>
        <v>0</v>
      </c>
      <c r="CN100" s="594"/>
      <c r="CO100" s="705">
        <f t="shared" si="36"/>
        <v>84</v>
      </c>
      <c r="CP100" s="756">
        <v>0</v>
      </c>
      <c r="CQ100" s="756">
        <v>0</v>
      </c>
      <c r="CR100" s="756">
        <v>0</v>
      </c>
      <c r="CS100" s="756">
        <v>0</v>
      </c>
      <c r="CT100" s="756">
        <v>0</v>
      </c>
      <c r="CU100" s="756">
        <v>0</v>
      </c>
      <c r="CV100" s="756">
        <v>0</v>
      </c>
      <c r="CW100" s="646">
        <f t="shared" si="63"/>
        <v>0</v>
      </c>
      <c r="CX100" s="685"/>
      <c r="CY100" s="705">
        <f t="shared" si="37"/>
        <v>84</v>
      </c>
      <c r="CZ100" s="756">
        <v>0</v>
      </c>
      <c r="DA100" s="756">
        <v>0</v>
      </c>
      <c r="DB100" s="756">
        <v>0</v>
      </c>
      <c r="DC100" s="756">
        <v>0</v>
      </c>
      <c r="DD100" s="756">
        <v>0</v>
      </c>
      <c r="DE100" s="767">
        <f t="shared" si="51"/>
        <v>0</v>
      </c>
      <c r="DF100" s="756">
        <v>0</v>
      </c>
      <c r="DG100" s="756">
        <v>0</v>
      </c>
      <c r="DH100" s="756">
        <v>0</v>
      </c>
      <c r="DI100" s="756">
        <v>0</v>
      </c>
      <c r="DJ100" s="767">
        <f t="shared" si="52"/>
        <v>0</v>
      </c>
      <c r="DK100" s="715">
        <f t="shared" si="53"/>
        <v>0</v>
      </c>
      <c r="DL100" s="685"/>
      <c r="DM100" s="705">
        <f t="shared" si="38"/>
        <v>84</v>
      </c>
      <c r="DN100" s="715">
        <f t="shared" si="54"/>
        <v>0</v>
      </c>
    </row>
    <row r="101" spans="2:118" x14ac:dyDescent="0.25">
      <c r="B101" s="705">
        <v>85</v>
      </c>
      <c r="C101" s="765">
        <f>(1+_xlfn.XLOOKUP(INT((B101-1)/12)+1,'ZC Curve'!$B$8:$B$107,'ZC Curve'!R$8:R$107,,0))^(1/12)-1</f>
        <v>0</v>
      </c>
      <c r="D101" s="766">
        <f t="shared" si="55"/>
        <v>1</v>
      </c>
      <c r="E101" s="685"/>
      <c r="F101" s="705">
        <v>85</v>
      </c>
      <c r="G101" s="756">
        <v>0</v>
      </c>
      <c r="H101" s="756">
        <v>0</v>
      </c>
      <c r="I101" s="756">
        <v>0</v>
      </c>
      <c r="J101" s="756">
        <v>0</v>
      </c>
      <c r="K101" s="756">
        <v>0</v>
      </c>
      <c r="L101" s="756">
        <v>0</v>
      </c>
      <c r="M101" s="756">
        <v>0</v>
      </c>
      <c r="N101" s="646">
        <f t="shared" si="56"/>
        <v>0</v>
      </c>
      <c r="O101" s="594"/>
      <c r="P101" s="705">
        <f t="shared" si="39"/>
        <v>85</v>
      </c>
      <c r="Q101" s="756">
        <v>0</v>
      </c>
      <c r="R101" s="756">
        <v>0</v>
      </c>
      <c r="S101" s="756">
        <v>0</v>
      </c>
      <c r="T101" s="756">
        <v>0</v>
      </c>
      <c r="U101" s="756">
        <v>0</v>
      </c>
      <c r="V101" s="756">
        <v>0</v>
      </c>
      <c r="W101" s="756">
        <v>0</v>
      </c>
      <c r="X101" s="646">
        <f t="shared" si="57"/>
        <v>0</v>
      </c>
      <c r="Y101" s="594"/>
      <c r="Z101" s="705">
        <f t="shared" si="40"/>
        <v>85</v>
      </c>
      <c r="AA101" s="756">
        <f t="shared" si="41"/>
        <v>0</v>
      </c>
      <c r="AB101" s="756">
        <f t="shared" si="41"/>
        <v>0</v>
      </c>
      <c r="AC101" s="756">
        <f t="shared" si="41"/>
        <v>0</v>
      </c>
      <c r="AD101" s="756">
        <f t="shared" si="41"/>
        <v>0</v>
      </c>
      <c r="AE101" s="756">
        <f t="shared" si="32"/>
        <v>0</v>
      </c>
      <c r="AF101" s="756">
        <f t="shared" si="32"/>
        <v>0</v>
      </c>
      <c r="AG101" s="756">
        <f t="shared" si="32"/>
        <v>0</v>
      </c>
      <c r="AH101" s="646">
        <f t="shared" si="58"/>
        <v>0</v>
      </c>
      <c r="AI101" s="594"/>
      <c r="AJ101" s="705">
        <f t="shared" si="42"/>
        <v>85</v>
      </c>
      <c r="AK101" s="756">
        <v>0</v>
      </c>
      <c r="AL101" s="756">
        <v>0</v>
      </c>
      <c r="AM101" s="756">
        <v>0</v>
      </c>
      <c r="AN101" s="756">
        <v>0</v>
      </c>
      <c r="AO101" s="756">
        <v>0</v>
      </c>
      <c r="AP101" s="756">
        <v>0</v>
      </c>
      <c r="AQ101" s="756">
        <v>0</v>
      </c>
      <c r="AR101" s="646">
        <f t="shared" si="59"/>
        <v>0</v>
      </c>
      <c r="AS101" s="594"/>
      <c r="AT101" s="705">
        <f t="shared" si="43"/>
        <v>85</v>
      </c>
      <c r="AU101" s="756">
        <v>0</v>
      </c>
      <c r="AV101" s="756">
        <v>0</v>
      </c>
      <c r="AW101" s="756">
        <v>0</v>
      </c>
      <c r="AX101" s="756">
        <v>0</v>
      </c>
      <c r="AY101" s="756">
        <v>0</v>
      </c>
      <c r="AZ101" s="767">
        <f t="shared" ref="AZ101:AZ164" si="64">SUM(AU101:AY101)</f>
        <v>0</v>
      </c>
      <c r="BA101" s="756">
        <v>0</v>
      </c>
      <c r="BB101" s="756">
        <v>0</v>
      </c>
      <c r="BC101" s="756">
        <v>0</v>
      </c>
      <c r="BD101" s="756">
        <v>0</v>
      </c>
      <c r="BE101" s="767">
        <f t="shared" si="45"/>
        <v>0</v>
      </c>
      <c r="BF101" s="646">
        <f t="shared" si="46"/>
        <v>0</v>
      </c>
      <c r="BG101" s="594"/>
      <c r="BH101" s="705">
        <f t="shared" si="34"/>
        <v>85</v>
      </c>
      <c r="BI101" s="646">
        <f t="shared" si="47"/>
        <v>0</v>
      </c>
      <c r="BJ101" s="594"/>
      <c r="BK101" s="705">
        <f t="shared" si="48"/>
        <v>85</v>
      </c>
      <c r="BL101" s="756">
        <v>0</v>
      </c>
      <c r="BM101" s="756">
        <v>0</v>
      </c>
      <c r="BN101" s="756">
        <v>0</v>
      </c>
      <c r="BO101" s="756">
        <v>0</v>
      </c>
      <c r="BP101" s="756">
        <v>0</v>
      </c>
      <c r="BQ101" s="756">
        <v>0</v>
      </c>
      <c r="BR101" s="756">
        <v>0</v>
      </c>
      <c r="BS101" s="646">
        <f t="shared" si="60"/>
        <v>0</v>
      </c>
      <c r="BT101" s="594"/>
      <c r="BU101" s="705">
        <f t="shared" si="49"/>
        <v>85</v>
      </c>
      <c r="BV101" s="756">
        <v>0</v>
      </c>
      <c r="BW101" s="756">
        <v>0</v>
      </c>
      <c r="BX101" s="756">
        <v>0</v>
      </c>
      <c r="BY101" s="756">
        <v>0</v>
      </c>
      <c r="BZ101" s="756">
        <v>0</v>
      </c>
      <c r="CA101" s="756">
        <v>0</v>
      </c>
      <c r="CB101" s="756">
        <v>0</v>
      </c>
      <c r="CC101" s="646">
        <f t="shared" si="61"/>
        <v>0</v>
      </c>
      <c r="CD101" s="594"/>
      <c r="CE101" s="705">
        <f t="shared" si="35"/>
        <v>85</v>
      </c>
      <c r="CF101" s="756">
        <f t="shared" si="50"/>
        <v>0</v>
      </c>
      <c r="CG101" s="756">
        <f t="shared" si="50"/>
        <v>0</v>
      </c>
      <c r="CH101" s="756">
        <f t="shared" si="50"/>
        <v>0</v>
      </c>
      <c r="CI101" s="756">
        <f t="shared" si="50"/>
        <v>0</v>
      </c>
      <c r="CJ101" s="756">
        <f t="shared" si="33"/>
        <v>0</v>
      </c>
      <c r="CK101" s="756">
        <f t="shared" si="33"/>
        <v>0</v>
      </c>
      <c r="CL101" s="756">
        <f t="shared" si="33"/>
        <v>0</v>
      </c>
      <c r="CM101" s="646">
        <f t="shared" si="62"/>
        <v>0</v>
      </c>
      <c r="CN101" s="594"/>
      <c r="CO101" s="705">
        <f t="shared" si="36"/>
        <v>85</v>
      </c>
      <c r="CP101" s="756">
        <v>0</v>
      </c>
      <c r="CQ101" s="756">
        <v>0</v>
      </c>
      <c r="CR101" s="756">
        <v>0</v>
      </c>
      <c r="CS101" s="756">
        <v>0</v>
      </c>
      <c r="CT101" s="756">
        <v>0</v>
      </c>
      <c r="CU101" s="756">
        <v>0</v>
      </c>
      <c r="CV101" s="756">
        <v>0</v>
      </c>
      <c r="CW101" s="646">
        <f t="shared" si="63"/>
        <v>0</v>
      </c>
      <c r="CX101" s="685"/>
      <c r="CY101" s="705">
        <f t="shared" si="37"/>
        <v>85</v>
      </c>
      <c r="CZ101" s="756">
        <v>0</v>
      </c>
      <c r="DA101" s="756">
        <v>0</v>
      </c>
      <c r="DB101" s="756">
        <v>0</v>
      </c>
      <c r="DC101" s="756">
        <v>0</v>
      </c>
      <c r="DD101" s="756">
        <v>0</v>
      </c>
      <c r="DE101" s="767">
        <f t="shared" si="51"/>
        <v>0</v>
      </c>
      <c r="DF101" s="756">
        <v>0</v>
      </c>
      <c r="DG101" s="756">
        <v>0</v>
      </c>
      <c r="DH101" s="756">
        <v>0</v>
      </c>
      <c r="DI101" s="756">
        <v>0</v>
      </c>
      <c r="DJ101" s="767">
        <f t="shared" si="52"/>
        <v>0</v>
      </c>
      <c r="DK101" s="715">
        <f t="shared" si="53"/>
        <v>0</v>
      </c>
      <c r="DL101" s="685"/>
      <c r="DM101" s="705">
        <f t="shared" si="38"/>
        <v>85</v>
      </c>
      <c r="DN101" s="715">
        <f t="shared" si="54"/>
        <v>0</v>
      </c>
    </row>
    <row r="102" spans="2:118" x14ac:dyDescent="0.25">
      <c r="B102" s="705">
        <v>86</v>
      </c>
      <c r="C102" s="765">
        <f>(1+_xlfn.XLOOKUP(INT((B102-1)/12)+1,'ZC Curve'!$B$8:$B$107,'ZC Curve'!R$8:R$107,,0))^(1/12)-1</f>
        <v>0</v>
      </c>
      <c r="D102" s="766">
        <f t="shared" si="55"/>
        <v>1</v>
      </c>
      <c r="E102" s="685"/>
      <c r="F102" s="705">
        <v>86</v>
      </c>
      <c r="G102" s="756">
        <v>0</v>
      </c>
      <c r="H102" s="756">
        <v>0</v>
      </c>
      <c r="I102" s="756">
        <v>0</v>
      </c>
      <c r="J102" s="756">
        <v>0</v>
      </c>
      <c r="K102" s="756">
        <v>0</v>
      </c>
      <c r="L102" s="756">
        <v>0</v>
      </c>
      <c r="M102" s="756">
        <v>0</v>
      </c>
      <c r="N102" s="646">
        <f t="shared" si="56"/>
        <v>0</v>
      </c>
      <c r="O102" s="594"/>
      <c r="P102" s="705">
        <f t="shared" si="39"/>
        <v>86</v>
      </c>
      <c r="Q102" s="756">
        <v>0</v>
      </c>
      <c r="R102" s="756">
        <v>0</v>
      </c>
      <c r="S102" s="756">
        <v>0</v>
      </c>
      <c r="T102" s="756">
        <v>0</v>
      </c>
      <c r="U102" s="756">
        <v>0</v>
      </c>
      <c r="V102" s="756">
        <v>0</v>
      </c>
      <c r="W102" s="756">
        <v>0</v>
      </c>
      <c r="X102" s="646">
        <f t="shared" si="57"/>
        <v>0</v>
      </c>
      <c r="Y102" s="594"/>
      <c r="Z102" s="705">
        <f t="shared" si="40"/>
        <v>86</v>
      </c>
      <c r="AA102" s="756">
        <f t="shared" si="41"/>
        <v>0</v>
      </c>
      <c r="AB102" s="756">
        <f t="shared" si="41"/>
        <v>0</v>
      </c>
      <c r="AC102" s="756">
        <f t="shared" si="41"/>
        <v>0</v>
      </c>
      <c r="AD102" s="756">
        <f t="shared" si="41"/>
        <v>0</v>
      </c>
      <c r="AE102" s="756">
        <f t="shared" si="32"/>
        <v>0</v>
      </c>
      <c r="AF102" s="756">
        <f t="shared" si="32"/>
        <v>0</v>
      </c>
      <c r="AG102" s="756">
        <f t="shared" si="32"/>
        <v>0</v>
      </c>
      <c r="AH102" s="646">
        <f t="shared" si="58"/>
        <v>0</v>
      </c>
      <c r="AI102" s="594"/>
      <c r="AJ102" s="705">
        <f t="shared" si="42"/>
        <v>86</v>
      </c>
      <c r="AK102" s="756">
        <v>0</v>
      </c>
      <c r="AL102" s="756">
        <v>0</v>
      </c>
      <c r="AM102" s="756">
        <v>0</v>
      </c>
      <c r="AN102" s="756">
        <v>0</v>
      </c>
      <c r="AO102" s="756">
        <v>0</v>
      </c>
      <c r="AP102" s="756">
        <v>0</v>
      </c>
      <c r="AQ102" s="756">
        <v>0</v>
      </c>
      <c r="AR102" s="646">
        <f t="shared" si="59"/>
        <v>0</v>
      </c>
      <c r="AS102" s="594"/>
      <c r="AT102" s="705">
        <f t="shared" si="43"/>
        <v>86</v>
      </c>
      <c r="AU102" s="756">
        <v>0</v>
      </c>
      <c r="AV102" s="756">
        <v>0</v>
      </c>
      <c r="AW102" s="756">
        <v>0</v>
      </c>
      <c r="AX102" s="756">
        <v>0</v>
      </c>
      <c r="AY102" s="756">
        <v>0</v>
      </c>
      <c r="AZ102" s="767">
        <f t="shared" si="64"/>
        <v>0</v>
      </c>
      <c r="BA102" s="756">
        <v>0</v>
      </c>
      <c r="BB102" s="756">
        <v>0</v>
      </c>
      <c r="BC102" s="756">
        <v>0</v>
      </c>
      <c r="BD102" s="756">
        <v>0</v>
      </c>
      <c r="BE102" s="767">
        <f t="shared" si="45"/>
        <v>0</v>
      </c>
      <c r="BF102" s="646">
        <f t="shared" si="46"/>
        <v>0</v>
      </c>
      <c r="BG102" s="594"/>
      <c r="BH102" s="705">
        <f t="shared" si="34"/>
        <v>86</v>
      </c>
      <c r="BI102" s="646">
        <f t="shared" si="47"/>
        <v>0</v>
      </c>
      <c r="BJ102" s="594"/>
      <c r="BK102" s="705">
        <f t="shared" si="48"/>
        <v>86</v>
      </c>
      <c r="BL102" s="756">
        <v>0</v>
      </c>
      <c r="BM102" s="756">
        <v>0</v>
      </c>
      <c r="BN102" s="756">
        <v>0</v>
      </c>
      <c r="BO102" s="756">
        <v>0</v>
      </c>
      <c r="BP102" s="756">
        <v>0</v>
      </c>
      <c r="BQ102" s="756">
        <v>0</v>
      </c>
      <c r="BR102" s="756">
        <v>0</v>
      </c>
      <c r="BS102" s="646">
        <f t="shared" si="60"/>
        <v>0</v>
      </c>
      <c r="BT102" s="594"/>
      <c r="BU102" s="705">
        <f t="shared" si="49"/>
        <v>86</v>
      </c>
      <c r="BV102" s="756">
        <v>0</v>
      </c>
      <c r="BW102" s="756">
        <v>0</v>
      </c>
      <c r="BX102" s="756">
        <v>0</v>
      </c>
      <c r="BY102" s="756">
        <v>0</v>
      </c>
      <c r="BZ102" s="756">
        <v>0</v>
      </c>
      <c r="CA102" s="756">
        <v>0</v>
      </c>
      <c r="CB102" s="756">
        <v>0</v>
      </c>
      <c r="CC102" s="646">
        <f t="shared" si="61"/>
        <v>0</v>
      </c>
      <c r="CD102" s="594"/>
      <c r="CE102" s="705">
        <f t="shared" si="35"/>
        <v>86</v>
      </c>
      <c r="CF102" s="756">
        <f t="shared" si="50"/>
        <v>0</v>
      </c>
      <c r="CG102" s="756">
        <f t="shared" si="50"/>
        <v>0</v>
      </c>
      <c r="CH102" s="756">
        <f t="shared" si="50"/>
        <v>0</v>
      </c>
      <c r="CI102" s="756">
        <f t="shared" si="50"/>
        <v>0</v>
      </c>
      <c r="CJ102" s="756">
        <f t="shared" si="33"/>
        <v>0</v>
      </c>
      <c r="CK102" s="756">
        <f t="shared" si="33"/>
        <v>0</v>
      </c>
      <c r="CL102" s="756">
        <f t="shared" si="33"/>
        <v>0</v>
      </c>
      <c r="CM102" s="646">
        <f t="shared" si="62"/>
        <v>0</v>
      </c>
      <c r="CN102" s="594"/>
      <c r="CO102" s="705">
        <f t="shared" si="36"/>
        <v>86</v>
      </c>
      <c r="CP102" s="756">
        <v>0</v>
      </c>
      <c r="CQ102" s="756">
        <v>0</v>
      </c>
      <c r="CR102" s="756">
        <v>0</v>
      </c>
      <c r="CS102" s="756">
        <v>0</v>
      </c>
      <c r="CT102" s="756">
        <v>0</v>
      </c>
      <c r="CU102" s="756">
        <v>0</v>
      </c>
      <c r="CV102" s="756">
        <v>0</v>
      </c>
      <c r="CW102" s="646">
        <f t="shared" si="63"/>
        <v>0</v>
      </c>
      <c r="CX102" s="685"/>
      <c r="CY102" s="705">
        <f t="shared" si="37"/>
        <v>86</v>
      </c>
      <c r="CZ102" s="756">
        <v>0</v>
      </c>
      <c r="DA102" s="756">
        <v>0</v>
      </c>
      <c r="DB102" s="756">
        <v>0</v>
      </c>
      <c r="DC102" s="756">
        <v>0</v>
      </c>
      <c r="DD102" s="756">
        <v>0</v>
      </c>
      <c r="DE102" s="767">
        <f t="shared" si="51"/>
        <v>0</v>
      </c>
      <c r="DF102" s="756">
        <v>0</v>
      </c>
      <c r="DG102" s="756">
        <v>0</v>
      </c>
      <c r="DH102" s="756">
        <v>0</v>
      </c>
      <c r="DI102" s="756">
        <v>0</v>
      </c>
      <c r="DJ102" s="767">
        <f t="shared" si="52"/>
        <v>0</v>
      </c>
      <c r="DK102" s="715">
        <f t="shared" si="53"/>
        <v>0</v>
      </c>
      <c r="DL102" s="685"/>
      <c r="DM102" s="705">
        <f t="shared" si="38"/>
        <v>86</v>
      </c>
      <c r="DN102" s="715">
        <f t="shared" si="54"/>
        <v>0</v>
      </c>
    </row>
    <row r="103" spans="2:118" x14ac:dyDescent="0.25">
      <c r="B103" s="705">
        <v>87</v>
      </c>
      <c r="C103" s="765">
        <f>(1+_xlfn.XLOOKUP(INT((B103-1)/12)+1,'ZC Curve'!$B$8:$B$107,'ZC Curve'!R$8:R$107,,0))^(1/12)-1</f>
        <v>0</v>
      </c>
      <c r="D103" s="766">
        <f t="shared" si="55"/>
        <v>1</v>
      </c>
      <c r="E103" s="685"/>
      <c r="F103" s="705">
        <v>87</v>
      </c>
      <c r="G103" s="756">
        <v>0</v>
      </c>
      <c r="H103" s="756">
        <v>0</v>
      </c>
      <c r="I103" s="756">
        <v>0</v>
      </c>
      <c r="J103" s="756">
        <v>0</v>
      </c>
      <c r="K103" s="756">
        <v>0</v>
      </c>
      <c r="L103" s="756">
        <v>0</v>
      </c>
      <c r="M103" s="756">
        <v>0</v>
      </c>
      <c r="N103" s="646">
        <f t="shared" si="56"/>
        <v>0</v>
      </c>
      <c r="O103" s="594"/>
      <c r="P103" s="705">
        <f t="shared" si="39"/>
        <v>87</v>
      </c>
      <c r="Q103" s="756">
        <v>0</v>
      </c>
      <c r="R103" s="756">
        <v>0</v>
      </c>
      <c r="S103" s="756">
        <v>0</v>
      </c>
      <c r="T103" s="756">
        <v>0</v>
      </c>
      <c r="U103" s="756">
        <v>0</v>
      </c>
      <c r="V103" s="756">
        <v>0</v>
      </c>
      <c r="W103" s="756">
        <v>0</v>
      </c>
      <c r="X103" s="646">
        <f t="shared" si="57"/>
        <v>0</v>
      </c>
      <c r="Y103" s="594"/>
      <c r="Z103" s="705">
        <f t="shared" si="40"/>
        <v>87</v>
      </c>
      <c r="AA103" s="756">
        <f t="shared" si="41"/>
        <v>0</v>
      </c>
      <c r="AB103" s="756">
        <f t="shared" si="41"/>
        <v>0</v>
      </c>
      <c r="AC103" s="756">
        <f t="shared" si="41"/>
        <v>0</v>
      </c>
      <c r="AD103" s="756">
        <f t="shared" si="41"/>
        <v>0</v>
      </c>
      <c r="AE103" s="756">
        <f t="shared" si="32"/>
        <v>0</v>
      </c>
      <c r="AF103" s="756">
        <f t="shared" si="32"/>
        <v>0</v>
      </c>
      <c r="AG103" s="756">
        <f t="shared" si="32"/>
        <v>0</v>
      </c>
      <c r="AH103" s="646">
        <f t="shared" si="58"/>
        <v>0</v>
      </c>
      <c r="AI103" s="594"/>
      <c r="AJ103" s="705">
        <f t="shared" si="42"/>
        <v>87</v>
      </c>
      <c r="AK103" s="756">
        <v>0</v>
      </c>
      <c r="AL103" s="756">
        <v>0</v>
      </c>
      <c r="AM103" s="756">
        <v>0</v>
      </c>
      <c r="AN103" s="756">
        <v>0</v>
      </c>
      <c r="AO103" s="756">
        <v>0</v>
      </c>
      <c r="AP103" s="756">
        <v>0</v>
      </c>
      <c r="AQ103" s="756">
        <v>0</v>
      </c>
      <c r="AR103" s="646">
        <f t="shared" si="59"/>
        <v>0</v>
      </c>
      <c r="AS103" s="594"/>
      <c r="AT103" s="705">
        <f t="shared" si="43"/>
        <v>87</v>
      </c>
      <c r="AU103" s="756">
        <v>0</v>
      </c>
      <c r="AV103" s="756">
        <v>0</v>
      </c>
      <c r="AW103" s="756">
        <v>0</v>
      </c>
      <c r="AX103" s="756">
        <v>0</v>
      </c>
      <c r="AY103" s="756">
        <v>0</v>
      </c>
      <c r="AZ103" s="767">
        <f t="shared" si="64"/>
        <v>0</v>
      </c>
      <c r="BA103" s="756">
        <v>0</v>
      </c>
      <c r="BB103" s="756">
        <v>0</v>
      </c>
      <c r="BC103" s="756">
        <v>0</v>
      </c>
      <c r="BD103" s="756">
        <v>0</v>
      </c>
      <c r="BE103" s="767">
        <f t="shared" si="45"/>
        <v>0</v>
      </c>
      <c r="BF103" s="646">
        <f t="shared" si="46"/>
        <v>0</v>
      </c>
      <c r="BG103" s="594"/>
      <c r="BH103" s="705">
        <f t="shared" si="34"/>
        <v>87</v>
      </c>
      <c r="BI103" s="646">
        <f t="shared" si="47"/>
        <v>0</v>
      </c>
      <c r="BJ103" s="594"/>
      <c r="BK103" s="705">
        <f t="shared" si="48"/>
        <v>87</v>
      </c>
      <c r="BL103" s="756">
        <v>0</v>
      </c>
      <c r="BM103" s="756">
        <v>0</v>
      </c>
      <c r="BN103" s="756">
        <v>0</v>
      </c>
      <c r="BO103" s="756">
        <v>0</v>
      </c>
      <c r="BP103" s="756">
        <v>0</v>
      </c>
      <c r="BQ103" s="756">
        <v>0</v>
      </c>
      <c r="BR103" s="756">
        <v>0</v>
      </c>
      <c r="BS103" s="646">
        <f t="shared" si="60"/>
        <v>0</v>
      </c>
      <c r="BT103" s="594"/>
      <c r="BU103" s="705">
        <f t="shared" si="49"/>
        <v>87</v>
      </c>
      <c r="BV103" s="756">
        <v>0</v>
      </c>
      <c r="BW103" s="756">
        <v>0</v>
      </c>
      <c r="BX103" s="756">
        <v>0</v>
      </c>
      <c r="BY103" s="756">
        <v>0</v>
      </c>
      <c r="BZ103" s="756">
        <v>0</v>
      </c>
      <c r="CA103" s="756">
        <v>0</v>
      </c>
      <c r="CB103" s="756">
        <v>0</v>
      </c>
      <c r="CC103" s="646">
        <f t="shared" si="61"/>
        <v>0</v>
      </c>
      <c r="CD103" s="594"/>
      <c r="CE103" s="705">
        <f t="shared" si="35"/>
        <v>87</v>
      </c>
      <c r="CF103" s="756">
        <f t="shared" si="50"/>
        <v>0</v>
      </c>
      <c r="CG103" s="756">
        <f t="shared" si="50"/>
        <v>0</v>
      </c>
      <c r="CH103" s="756">
        <f t="shared" si="50"/>
        <v>0</v>
      </c>
      <c r="CI103" s="756">
        <f t="shared" si="50"/>
        <v>0</v>
      </c>
      <c r="CJ103" s="756">
        <f t="shared" si="33"/>
        <v>0</v>
      </c>
      <c r="CK103" s="756">
        <f t="shared" si="33"/>
        <v>0</v>
      </c>
      <c r="CL103" s="756">
        <f t="shared" si="33"/>
        <v>0</v>
      </c>
      <c r="CM103" s="646">
        <f t="shared" si="62"/>
        <v>0</v>
      </c>
      <c r="CN103" s="594"/>
      <c r="CO103" s="705">
        <f t="shared" si="36"/>
        <v>87</v>
      </c>
      <c r="CP103" s="756">
        <v>0</v>
      </c>
      <c r="CQ103" s="756">
        <v>0</v>
      </c>
      <c r="CR103" s="756">
        <v>0</v>
      </c>
      <c r="CS103" s="756">
        <v>0</v>
      </c>
      <c r="CT103" s="756">
        <v>0</v>
      </c>
      <c r="CU103" s="756">
        <v>0</v>
      </c>
      <c r="CV103" s="756">
        <v>0</v>
      </c>
      <c r="CW103" s="646">
        <f t="shared" si="63"/>
        <v>0</v>
      </c>
      <c r="CX103" s="685"/>
      <c r="CY103" s="705">
        <f t="shared" si="37"/>
        <v>87</v>
      </c>
      <c r="CZ103" s="756">
        <v>0</v>
      </c>
      <c r="DA103" s="756">
        <v>0</v>
      </c>
      <c r="DB103" s="756">
        <v>0</v>
      </c>
      <c r="DC103" s="756">
        <v>0</v>
      </c>
      <c r="DD103" s="756">
        <v>0</v>
      </c>
      <c r="DE103" s="767">
        <f t="shared" si="51"/>
        <v>0</v>
      </c>
      <c r="DF103" s="756">
        <v>0</v>
      </c>
      <c r="DG103" s="756">
        <v>0</v>
      </c>
      <c r="DH103" s="756">
        <v>0</v>
      </c>
      <c r="DI103" s="756">
        <v>0</v>
      </c>
      <c r="DJ103" s="767">
        <f t="shared" si="52"/>
        <v>0</v>
      </c>
      <c r="DK103" s="715">
        <f t="shared" si="53"/>
        <v>0</v>
      </c>
      <c r="DL103" s="685"/>
      <c r="DM103" s="705">
        <f t="shared" si="38"/>
        <v>87</v>
      </c>
      <c r="DN103" s="715">
        <f t="shared" si="54"/>
        <v>0</v>
      </c>
    </row>
    <row r="104" spans="2:118" x14ac:dyDescent="0.25">
      <c r="B104" s="705">
        <v>88</v>
      </c>
      <c r="C104" s="765">
        <f>(1+_xlfn.XLOOKUP(INT((B104-1)/12)+1,'ZC Curve'!$B$8:$B$107,'ZC Curve'!R$8:R$107,,0))^(1/12)-1</f>
        <v>0</v>
      </c>
      <c r="D104" s="766">
        <f t="shared" si="55"/>
        <v>1</v>
      </c>
      <c r="E104" s="685"/>
      <c r="F104" s="705">
        <v>88</v>
      </c>
      <c r="G104" s="756">
        <v>0</v>
      </c>
      <c r="H104" s="756">
        <v>0</v>
      </c>
      <c r="I104" s="756">
        <v>0</v>
      </c>
      <c r="J104" s="756">
        <v>0</v>
      </c>
      <c r="K104" s="756">
        <v>0</v>
      </c>
      <c r="L104" s="756">
        <v>0</v>
      </c>
      <c r="M104" s="756">
        <v>0</v>
      </c>
      <c r="N104" s="646">
        <f t="shared" si="56"/>
        <v>0</v>
      </c>
      <c r="O104" s="594"/>
      <c r="P104" s="705">
        <f t="shared" si="39"/>
        <v>88</v>
      </c>
      <c r="Q104" s="756">
        <v>0</v>
      </c>
      <c r="R104" s="756">
        <v>0</v>
      </c>
      <c r="S104" s="756">
        <v>0</v>
      </c>
      <c r="T104" s="756">
        <v>0</v>
      </c>
      <c r="U104" s="756">
        <v>0</v>
      </c>
      <c r="V104" s="756">
        <v>0</v>
      </c>
      <c r="W104" s="756">
        <v>0</v>
      </c>
      <c r="X104" s="646">
        <f t="shared" si="57"/>
        <v>0</v>
      </c>
      <c r="Y104" s="594"/>
      <c r="Z104" s="705">
        <f t="shared" si="40"/>
        <v>88</v>
      </c>
      <c r="AA104" s="756">
        <f t="shared" si="41"/>
        <v>0</v>
      </c>
      <c r="AB104" s="756">
        <f t="shared" si="41"/>
        <v>0</v>
      </c>
      <c r="AC104" s="756">
        <f t="shared" si="41"/>
        <v>0</v>
      </c>
      <c r="AD104" s="756">
        <f t="shared" si="41"/>
        <v>0</v>
      </c>
      <c r="AE104" s="756">
        <f t="shared" si="32"/>
        <v>0</v>
      </c>
      <c r="AF104" s="756">
        <f t="shared" si="32"/>
        <v>0</v>
      </c>
      <c r="AG104" s="756">
        <f t="shared" si="32"/>
        <v>0</v>
      </c>
      <c r="AH104" s="646">
        <f t="shared" si="58"/>
        <v>0</v>
      </c>
      <c r="AI104" s="594"/>
      <c r="AJ104" s="705">
        <f t="shared" si="42"/>
        <v>88</v>
      </c>
      <c r="AK104" s="756">
        <v>0</v>
      </c>
      <c r="AL104" s="756">
        <v>0</v>
      </c>
      <c r="AM104" s="756">
        <v>0</v>
      </c>
      <c r="AN104" s="756">
        <v>0</v>
      </c>
      <c r="AO104" s="756">
        <v>0</v>
      </c>
      <c r="AP104" s="756">
        <v>0</v>
      </c>
      <c r="AQ104" s="756">
        <v>0</v>
      </c>
      <c r="AR104" s="646">
        <f t="shared" si="59"/>
        <v>0</v>
      </c>
      <c r="AS104" s="594"/>
      <c r="AT104" s="705">
        <f t="shared" si="43"/>
        <v>88</v>
      </c>
      <c r="AU104" s="756">
        <v>0</v>
      </c>
      <c r="AV104" s="756">
        <v>0</v>
      </c>
      <c r="AW104" s="756">
        <v>0</v>
      </c>
      <c r="AX104" s="756">
        <v>0</v>
      </c>
      <c r="AY104" s="756">
        <v>0</v>
      </c>
      <c r="AZ104" s="767">
        <f t="shared" si="64"/>
        <v>0</v>
      </c>
      <c r="BA104" s="756">
        <v>0</v>
      </c>
      <c r="BB104" s="756">
        <v>0</v>
      </c>
      <c r="BC104" s="756">
        <v>0</v>
      </c>
      <c r="BD104" s="756">
        <v>0</v>
      </c>
      <c r="BE104" s="767">
        <f t="shared" si="45"/>
        <v>0</v>
      </c>
      <c r="BF104" s="646">
        <f t="shared" si="46"/>
        <v>0</v>
      </c>
      <c r="BG104" s="594"/>
      <c r="BH104" s="705">
        <f t="shared" si="34"/>
        <v>88</v>
      </c>
      <c r="BI104" s="646">
        <f t="shared" si="47"/>
        <v>0</v>
      </c>
      <c r="BJ104" s="594"/>
      <c r="BK104" s="705">
        <f t="shared" si="48"/>
        <v>88</v>
      </c>
      <c r="BL104" s="756">
        <v>0</v>
      </c>
      <c r="BM104" s="756">
        <v>0</v>
      </c>
      <c r="BN104" s="756">
        <v>0</v>
      </c>
      <c r="BO104" s="756">
        <v>0</v>
      </c>
      <c r="BP104" s="756">
        <v>0</v>
      </c>
      <c r="BQ104" s="756">
        <v>0</v>
      </c>
      <c r="BR104" s="756">
        <v>0</v>
      </c>
      <c r="BS104" s="646">
        <f t="shared" si="60"/>
        <v>0</v>
      </c>
      <c r="BT104" s="594"/>
      <c r="BU104" s="705">
        <f t="shared" si="49"/>
        <v>88</v>
      </c>
      <c r="BV104" s="756">
        <v>0</v>
      </c>
      <c r="BW104" s="756">
        <v>0</v>
      </c>
      <c r="BX104" s="756">
        <v>0</v>
      </c>
      <c r="BY104" s="756">
        <v>0</v>
      </c>
      <c r="BZ104" s="756">
        <v>0</v>
      </c>
      <c r="CA104" s="756">
        <v>0</v>
      </c>
      <c r="CB104" s="756">
        <v>0</v>
      </c>
      <c r="CC104" s="646">
        <f t="shared" si="61"/>
        <v>0</v>
      </c>
      <c r="CD104" s="594"/>
      <c r="CE104" s="705">
        <f t="shared" si="35"/>
        <v>88</v>
      </c>
      <c r="CF104" s="756">
        <f t="shared" si="50"/>
        <v>0</v>
      </c>
      <c r="CG104" s="756">
        <f t="shared" si="50"/>
        <v>0</v>
      </c>
      <c r="CH104" s="756">
        <f t="shared" si="50"/>
        <v>0</v>
      </c>
      <c r="CI104" s="756">
        <f t="shared" si="50"/>
        <v>0</v>
      </c>
      <c r="CJ104" s="756">
        <f t="shared" si="33"/>
        <v>0</v>
      </c>
      <c r="CK104" s="756">
        <f t="shared" si="33"/>
        <v>0</v>
      </c>
      <c r="CL104" s="756">
        <f t="shared" si="33"/>
        <v>0</v>
      </c>
      <c r="CM104" s="646">
        <f t="shared" si="62"/>
        <v>0</v>
      </c>
      <c r="CN104" s="594"/>
      <c r="CO104" s="705">
        <f t="shared" si="36"/>
        <v>88</v>
      </c>
      <c r="CP104" s="756">
        <v>0</v>
      </c>
      <c r="CQ104" s="756">
        <v>0</v>
      </c>
      <c r="CR104" s="756">
        <v>0</v>
      </c>
      <c r="CS104" s="756">
        <v>0</v>
      </c>
      <c r="CT104" s="756">
        <v>0</v>
      </c>
      <c r="CU104" s="756">
        <v>0</v>
      </c>
      <c r="CV104" s="756">
        <v>0</v>
      </c>
      <c r="CW104" s="646">
        <f t="shared" si="63"/>
        <v>0</v>
      </c>
      <c r="CX104" s="685"/>
      <c r="CY104" s="705">
        <f t="shared" si="37"/>
        <v>88</v>
      </c>
      <c r="CZ104" s="756">
        <v>0</v>
      </c>
      <c r="DA104" s="756">
        <v>0</v>
      </c>
      <c r="DB104" s="756">
        <v>0</v>
      </c>
      <c r="DC104" s="756">
        <v>0</v>
      </c>
      <c r="DD104" s="756">
        <v>0</v>
      </c>
      <c r="DE104" s="767">
        <f t="shared" si="51"/>
        <v>0</v>
      </c>
      <c r="DF104" s="756">
        <v>0</v>
      </c>
      <c r="DG104" s="756">
        <v>0</v>
      </c>
      <c r="DH104" s="756">
        <v>0</v>
      </c>
      <c r="DI104" s="756">
        <v>0</v>
      </c>
      <c r="DJ104" s="767">
        <f t="shared" si="52"/>
        <v>0</v>
      </c>
      <c r="DK104" s="715">
        <f t="shared" si="53"/>
        <v>0</v>
      </c>
      <c r="DL104" s="685"/>
      <c r="DM104" s="705">
        <f t="shared" si="38"/>
        <v>88</v>
      </c>
      <c r="DN104" s="715">
        <f t="shared" si="54"/>
        <v>0</v>
      </c>
    </row>
    <row r="105" spans="2:118" x14ac:dyDescent="0.25">
      <c r="B105" s="705">
        <v>89</v>
      </c>
      <c r="C105" s="765">
        <f>(1+_xlfn.XLOOKUP(INT((B105-1)/12)+1,'ZC Curve'!$B$8:$B$107,'ZC Curve'!R$8:R$107,,0))^(1/12)-1</f>
        <v>0</v>
      </c>
      <c r="D105" s="766">
        <f t="shared" si="55"/>
        <v>1</v>
      </c>
      <c r="E105" s="685"/>
      <c r="F105" s="705">
        <v>89</v>
      </c>
      <c r="G105" s="756">
        <v>0</v>
      </c>
      <c r="H105" s="756">
        <v>0</v>
      </c>
      <c r="I105" s="756">
        <v>0</v>
      </c>
      <c r="J105" s="756">
        <v>0</v>
      </c>
      <c r="K105" s="756">
        <v>0</v>
      </c>
      <c r="L105" s="756">
        <v>0</v>
      </c>
      <c r="M105" s="756">
        <v>0</v>
      </c>
      <c r="N105" s="646">
        <f t="shared" si="56"/>
        <v>0</v>
      </c>
      <c r="O105" s="594"/>
      <c r="P105" s="705">
        <f t="shared" si="39"/>
        <v>89</v>
      </c>
      <c r="Q105" s="756">
        <v>0</v>
      </c>
      <c r="R105" s="756">
        <v>0</v>
      </c>
      <c r="S105" s="756">
        <v>0</v>
      </c>
      <c r="T105" s="756">
        <v>0</v>
      </c>
      <c r="U105" s="756">
        <v>0</v>
      </c>
      <c r="V105" s="756">
        <v>0</v>
      </c>
      <c r="W105" s="756">
        <v>0</v>
      </c>
      <c r="X105" s="646">
        <f t="shared" si="57"/>
        <v>0</v>
      </c>
      <c r="Y105" s="594"/>
      <c r="Z105" s="705">
        <f t="shared" si="40"/>
        <v>89</v>
      </c>
      <c r="AA105" s="756">
        <f t="shared" si="41"/>
        <v>0</v>
      </c>
      <c r="AB105" s="756">
        <f t="shared" si="41"/>
        <v>0</v>
      </c>
      <c r="AC105" s="756">
        <f t="shared" si="41"/>
        <v>0</v>
      </c>
      <c r="AD105" s="756">
        <f t="shared" si="41"/>
        <v>0</v>
      </c>
      <c r="AE105" s="756">
        <f t="shared" si="32"/>
        <v>0</v>
      </c>
      <c r="AF105" s="756">
        <f t="shared" si="32"/>
        <v>0</v>
      </c>
      <c r="AG105" s="756">
        <f t="shared" si="32"/>
        <v>0</v>
      </c>
      <c r="AH105" s="646">
        <f t="shared" si="58"/>
        <v>0</v>
      </c>
      <c r="AI105" s="594"/>
      <c r="AJ105" s="705">
        <f t="shared" si="42"/>
        <v>89</v>
      </c>
      <c r="AK105" s="756">
        <v>0</v>
      </c>
      <c r="AL105" s="756">
        <v>0</v>
      </c>
      <c r="AM105" s="756">
        <v>0</v>
      </c>
      <c r="AN105" s="756">
        <v>0</v>
      </c>
      <c r="AO105" s="756">
        <v>0</v>
      </c>
      <c r="AP105" s="756">
        <v>0</v>
      </c>
      <c r="AQ105" s="756">
        <v>0</v>
      </c>
      <c r="AR105" s="646">
        <f t="shared" si="59"/>
        <v>0</v>
      </c>
      <c r="AS105" s="594"/>
      <c r="AT105" s="705">
        <f t="shared" si="43"/>
        <v>89</v>
      </c>
      <c r="AU105" s="756">
        <v>0</v>
      </c>
      <c r="AV105" s="756">
        <v>0</v>
      </c>
      <c r="AW105" s="756">
        <v>0</v>
      </c>
      <c r="AX105" s="756">
        <v>0</v>
      </c>
      <c r="AY105" s="756">
        <v>0</v>
      </c>
      <c r="AZ105" s="767">
        <f t="shared" si="64"/>
        <v>0</v>
      </c>
      <c r="BA105" s="756">
        <v>0</v>
      </c>
      <c r="BB105" s="756">
        <v>0</v>
      </c>
      <c r="BC105" s="756">
        <v>0</v>
      </c>
      <c r="BD105" s="756">
        <v>0</v>
      </c>
      <c r="BE105" s="767">
        <f t="shared" si="45"/>
        <v>0</v>
      </c>
      <c r="BF105" s="646">
        <f t="shared" si="46"/>
        <v>0</v>
      </c>
      <c r="BG105" s="594"/>
      <c r="BH105" s="705">
        <f t="shared" si="34"/>
        <v>89</v>
      </c>
      <c r="BI105" s="646">
        <f t="shared" si="47"/>
        <v>0</v>
      </c>
      <c r="BJ105" s="594"/>
      <c r="BK105" s="705">
        <f t="shared" si="48"/>
        <v>89</v>
      </c>
      <c r="BL105" s="756">
        <v>0</v>
      </c>
      <c r="BM105" s="756">
        <v>0</v>
      </c>
      <c r="BN105" s="756">
        <v>0</v>
      </c>
      <c r="BO105" s="756">
        <v>0</v>
      </c>
      <c r="BP105" s="756">
        <v>0</v>
      </c>
      <c r="BQ105" s="756">
        <v>0</v>
      </c>
      <c r="BR105" s="756">
        <v>0</v>
      </c>
      <c r="BS105" s="646">
        <f t="shared" si="60"/>
        <v>0</v>
      </c>
      <c r="BT105" s="594"/>
      <c r="BU105" s="705">
        <f t="shared" si="49"/>
        <v>89</v>
      </c>
      <c r="BV105" s="756">
        <v>0</v>
      </c>
      <c r="BW105" s="756">
        <v>0</v>
      </c>
      <c r="BX105" s="756">
        <v>0</v>
      </c>
      <c r="BY105" s="756">
        <v>0</v>
      </c>
      <c r="BZ105" s="756">
        <v>0</v>
      </c>
      <c r="CA105" s="756">
        <v>0</v>
      </c>
      <c r="CB105" s="756">
        <v>0</v>
      </c>
      <c r="CC105" s="646">
        <f t="shared" si="61"/>
        <v>0</v>
      </c>
      <c r="CD105" s="594"/>
      <c r="CE105" s="705">
        <f t="shared" si="35"/>
        <v>89</v>
      </c>
      <c r="CF105" s="756">
        <f t="shared" si="50"/>
        <v>0</v>
      </c>
      <c r="CG105" s="756">
        <f t="shared" si="50"/>
        <v>0</v>
      </c>
      <c r="CH105" s="756">
        <f t="shared" si="50"/>
        <v>0</v>
      </c>
      <c r="CI105" s="756">
        <f t="shared" si="50"/>
        <v>0</v>
      </c>
      <c r="CJ105" s="756">
        <f t="shared" si="33"/>
        <v>0</v>
      </c>
      <c r="CK105" s="756">
        <f t="shared" si="33"/>
        <v>0</v>
      </c>
      <c r="CL105" s="756">
        <f t="shared" si="33"/>
        <v>0</v>
      </c>
      <c r="CM105" s="646">
        <f t="shared" si="62"/>
        <v>0</v>
      </c>
      <c r="CN105" s="594"/>
      <c r="CO105" s="705">
        <f t="shared" si="36"/>
        <v>89</v>
      </c>
      <c r="CP105" s="756">
        <v>0</v>
      </c>
      <c r="CQ105" s="756">
        <v>0</v>
      </c>
      <c r="CR105" s="756">
        <v>0</v>
      </c>
      <c r="CS105" s="756">
        <v>0</v>
      </c>
      <c r="CT105" s="756">
        <v>0</v>
      </c>
      <c r="CU105" s="756">
        <v>0</v>
      </c>
      <c r="CV105" s="756">
        <v>0</v>
      </c>
      <c r="CW105" s="646">
        <f t="shared" si="63"/>
        <v>0</v>
      </c>
      <c r="CX105" s="685"/>
      <c r="CY105" s="705">
        <f t="shared" si="37"/>
        <v>89</v>
      </c>
      <c r="CZ105" s="756">
        <v>0</v>
      </c>
      <c r="DA105" s="756">
        <v>0</v>
      </c>
      <c r="DB105" s="756">
        <v>0</v>
      </c>
      <c r="DC105" s="756">
        <v>0</v>
      </c>
      <c r="DD105" s="756">
        <v>0</v>
      </c>
      <c r="DE105" s="767">
        <f t="shared" si="51"/>
        <v>0</v>
      </c>
      <c r="DF105" s="756">
        <v>0</v>
      </c>
      <c r="DG105" s="756">
        <v>0</v>
      </c>
      <c r="DH105" s="756">
        <v>0</v>
      </c>
      <c r="DI105" s="756">
        <v>0</v>
      </c>
      <c r="DJ105" s="767">
        <f t="shared" si="52"/>
        <v>0</v>
      </c>
      <c r="DK105" s="715">
        <f t="shared" si="53"/>
        <v>0</v>
      </c>
      <c r="DL105" s="685"/>
      <c r="DM105" s="705">
        <f t="shared" si="38"/>
        <v>89</v>
      </c>
      <c r="DN105" s="715">
        <f t="shared" si="54"/>
        <v>0</v>
      </c>
    </row>
    <row r="106" spans="2:118" x14ac:dyDescent="0.25">
      <c r="B106" s="705">
        <v>90</v>
      </c>
      <c r="C106" s="765">
        <f>(1+_xlfn.XLOOKUP(INT((B106-1)/12)+1,'ZC Curve'!$B$8:$B$107,'ZC Curve'!R$8:R$107,,0))^(1/12)-1</f>
        <v>0</v>
      </c>
      <c r="D106" s="766">
        <f t="shared" si="55"/>
        <v>1</v>
      </c>
      <c r="E106" s="685"/>
      <c r="F106" s="705">
        <v>90</v>
      </c>
      <c r="G106" s="756">
        <v>0</v>
      </c>
      <c r="H106" s="756">
        <v>0</v>
      </c>
      <c r="I106" s="756">
        <v>0</v>
      </c>
      <c r="J106" s="756">
        <v>0</v>
      </c>
      <c r="K106" s="756">
        <v>0</v>
      </c>
      <c r="L106" s="756">
        <v>0</v>
      </c>
      <c r="M106" s="756">
        <v>0</v>
      </c>
      <c r="N106" s="646">
        <f t="shared" si="56"/>
        <v>0</v>
      </c>
      <c r="O106" s="594"/>
      <c r="P106" s="705">
        <f t="shared" si="39"/>
        <v>90</v>
      </c>
      <c r="Q106" s="756">
        <v>0</v>
      </c>
      <c r="R106" s="756">
        <v>0</v>
      </c>
      <c r="S106" s="756">
        <v>0</v>
      </c>
      <c r="T106" s="756">
        <v>0</v>
      </c>
      <c r="U106" s="756">
        <v>0</v>
      </c>
      <c r="V106" s="756">
        <v>0</v>
      </c>
      <c r="W106" s="756">
        <v>0</v>
      </c>
      <c r="X106" s="646">
        <f t="shared" si="57"/>
        <v>0</v>
      </c>
      <c r="Y106" s="594"/>
      <c r="Z106" s="705">
        <f t="shared" si="40"/>
        <v>90</v>
      </c>
      <c r="AA106" s="756">
        <f t="shared" si="41"/>
        <v>0</v>
      </c>
      <c r="AB106" s="756">
        <f t="shared" si="41"/>
        <v>0</v>
      </c>
      <c r="AC106" s="756">
        <f t="shared" si="41"/>
        <v>0</v>
      </c>
      <c r="AD106" s="756">
        <f t="shared" si="41"/>
        <v>0</v>
      </c>
      <c r="AE106" s="756">
        <f t="shared" si="32"/>
        <v>0</v>
      </c>
      <c r="AF106" s="756">
        <f t="shared" si="32"/>
        <v>0</v>
      </c>
      <c r="AG106" s="756">
        <f t="shared" si="32"/>
        <v>0</v>
      </c>
      <c r="AH106" s="646">
        <f t="shared" si="58"/>
        <v>0</v>
      </c>
      <c r="AI106" s="594"/>
      <c r="AJ106" s="705">
        <f t="shared" si="42"/>
        <v>90</v>
      </c>
      <c r="AK106" s="756">
        <v>0</v>
      </c>
      <c r="AL106" s="756">
        <v>0</v>
      </c>
      <c r="AM106" s="756">
        <v>0</v>
      </c>
      <c r="AN106" s="756">
        <v>0</v>
      </c>
      <c r="AO106" s="756">
        <v>0</v>
      </c>
      <c r="AP106" s="756">
        <v>0</v>
      </c>
      <c r="AQ106" s="756">
        <v>0</v>
      </c>
      <c r="AR106" s="646">
        <f t="shared" si="59"/>
        <v>0</v>
      </c>
      <c r="AS106" s="594"/>
      <c r="AT106" s="705">
        <f t="shared" si="43"/>
        <v>90</v>
      </c>
      <c r="AU106" s="756">
        <v>0</v>
      </c>
      <c r="AV106" s="756">
        <v>0</v>
      </c>
      <c r="AW106" s="756">
        <v>0</v>
      </c>
      <c r="AX106" s="756">
        <v>0</v>
      </c>
      <c r="AY106" s="756">
        <v>0</v>
      </c>
      <c r="AZ106" s="767">
        <f t="shared" si="64"/>
        <v>0</v>
      </c>
      <c r="BA106" s="756">
        <v>0</v>
      </c>
      <c r="BB106" s="756">
        <v>0</v>
      </c>
      <c r="BC106" s="756">
        <v>0</v>
      </c>
      <c r="BD106" s="756">
        <v>0</v>
      </c>
      <c r="BE106" s="767">
        <f t="shared" si="45"/>
        <v>0</v>
      </c>
      <c r="BF106" s="646">
        <f t="shared" si="46"/>
        <v>0</v>
      </c>
      <c r="BG106" s="594"/>
      <c r="BH106" s="705">
        <f t="shared" si="34"/>
        <v>90</v>
      </c>
      <c r="BI106" s="646">
        <f t="shared" si="47"/>
        <v>0</v>
      </c>
      <c r="BJ106" s="594"/>
      <c r="BK106" s="705">
        <f t="shared" si="48"/>
        <v>90</v>
      </c>
      <c r="BL106" s="756">
        <v>0</v>
      </c>
      <c r="BM106" s="756">
        <v>0</v>
      </c>
      <c r="BN106" s="756">
        <v>0</v>
      </c>
      <c r="BO106" s="756">
        <v>0</v>
      </c>
      <c r="BP106" s="756">
        <v>0</v>
      </c>
      <c r="BQ106" s="756">
        <v>0</v>
      </c>
      <c r="BR106" s="756">
        <v>0</v>
      </c>
      <c r="BS106" s="646">
        <f t="shared" si="60"/>
        <v>0</v>
      </c>
      <c r="BT106" s="594"/>
      <c r="BU106" s="705">
        <f t="shared" si="49"/>
        <v>90</v>
      </c>
      <c r="BV106" s="756">
        <v>0</v>
      </c>
      <c r="BW106" s="756">
        <v>0</v>
      </c>
      <c r="BX106" s="756">
        <v>0</v>
      </c>
      <c r="BY106" s="756">
        <v>0</v>
      </c>
      <c r="BZ106" s="756">
        <v>0</v>
      </c>
      <c r="CA106" s="756">
        <v>0</v>
      </c>
      <c r="CB106" s="756">
        <v>0</v>
      </c>
      <c r="CC106" s="646">
        <f t="shared" si="61"/>
        <v>0</v>
      </c>
      <c r="CD106" s="594"/>
      <c r="CE106" s="705">
        <f t="shared" si="35"/>
        <v>90</v>
      </c>
      <c r="CF106" s="756">
        <f t="shared" si="50"/>
        <v>0</v>
      </c>
      <c r="CG106" s="756">
        <f t="shared" si="50"/>
        <v>0</v>
      </c>
      <c r="CH106" s="756">
        <f t="shared" si="50"/>
        <v>0</v>
      </c>
      <c r="CI106" s="756">
        <f t="shared" si="50"/>
        <v>0</v>
      </c>
      <c r="CJ106" s="756">
        <f t="shared" si="33"/>
        <v>0</v>
      </c>
      <c r="CK106" s="756">
        <f t="shared" si="33"/>
        <v>0</v>
      </c>
      <c r="CL106" s="756">
        <f t="shared" si="33"/>
        <v>0</v>
      </c>
      <c r="CM106" s="646">
        <f t="shared" si="62"/>
        <v>0</v>
      </c>
      <c r="CN106" s="594"/>
      <c r="CO106" s="705">
        <f t="shared" si="36"/>
        <v>90</v>
      </c>
      <c r="CP106" s="756">
        <v>0</v>
      </c>
      <c r="CQ106" s="756">
        <v>0</v>
      </c>
      <c r="CR106" s="756">
        <v>0</v>
      </c>
      <c r="CS106" s="756">
        <v>0</v>
      </c>
      <c r="CT106" s="756">
        <v>0</v>
      </c>
      <c r="CU106" s="756">
        <v>0</v>
      </c>
      <c r="CV106" s="756">
        <v>0</v>
      </c>
      <c r="CW106" s="646">
        <f t="shared" si="63"/>
        <v>0</v>
      </c>
      <c r="CX106" s="685"/>
      <c r="CY106" s="705">
        <f t="shared" si="37"/>
        <v>90</v>
      </c>
      <c r="CZ106" s="756">
        <v>0</v>
      </c>
      <c r="DA106" s="756">
        <v>0</v>
      </c>
      <c r="DB106" s="756">
        <v>0</v>
      </c>
      <c r="DC106" s="756">
        <v>0</v>
      </c>
      <c r="DD106" s="756">
        <v>0</v>
      </c>
      <c r="DE106" s="767">
        <f t="shared" si="51"/>
        <v>0</v>
      </c>
      <c r="DF106" s="756">
        <v>0</v>
      </c>
      <c r="DG106" s="756">
        <v>0</v>
      </c>
      <c r="DH106" s="756">
        <v>0</v>
      </c>
      <c r="DI106" s="756">
        <v>0</v>
      </c>
      <c r="DJ106" s="767">
        <f t="shared" si="52"/>
        <v>0</v>
      </c>
      <c r="DK106" s="715">
        <f t="shared" si="53"/>
        <v>0</v>
      </c>
      <c r="DL106" s="685"/>
      <c r="DM106" s="705">
        <f t="shared" si="38"/>
        <v>90</v>
      </c>
      <c r="DN106" s="715">
        <f t="shared" si="54"/>
        <v>0</v>
      </c>
    </row>
    <row r="107" spans="2:118" x14ac:dyDescent="0.25">
      <c r="B107" s="705">
        <v>91</v>
      </c>
      <c r="C107" s="765">
        <f>(1+_xlfn.XLOOKUP(INT((B107-1)/12)+1,'ZC Curve'!$B$8:$B$107,'ZC Curve'!R$8:R$107,,0))^(1/12)-1</f>
        <v>0</v>
      </c>
      <c r="D107" s="766">
        <f t="shared" si="55"/>
        <v>1</v>
      </c>
      <c r="E107" s="685"/>
      <c r="F107" s="705">
        <v>91</v>
      </c>
      <c r="G107" s="756">
        <v>0</v>
      </c>
      <c r="H107" s="756">
        <v>0</v>
      </c>
      <c r="I107" s="756">
        <v>0</v>
      </c>
      <c r="J107" s="756">
        <v>0</v>
      </c>
      <c r="K107" s="756">
        <v>0</v>
      </c>
      <c r="L107" s="756">
        <v>0</v>
      </c>
      <c r="M107" s="756">
        <v>0</v>
      </c>
      <c r="N107" s="646">
        <f t="shared" si="56"/>
        <v>0</v>
      </c>
      <c r="O107" s="594"/>
      <c r="P107" s="705">
        <f t="shared" si="39"/>
        <v>91</v>
      </c>
      <c r="Q107" s="756">
        <v>0</v>
      </c>
      <c r="R107" s="756">
        <v>0</v>
      </c>
      <c r="S107" s="756">
        <v>0</v>
      </c>
      <c r="T107" s="756">
        <v>0</v>
      </c>
      <c r="U107" s="756">
        <v>0</v>
      </c>
      <c r="V107" s="756">
        <v>0</v>
      </c>
      <c r="W107" s="756">
        <v>0</v>
      </c>
      <c r="X107" s="646">
        <f t="shared" si="57"/>
        <v>0</v>
      </c>
      <c r="Y107" s="594"/>
      <c r="Z107" s="705">
        <f t="shared" si="40"/>
        <v>91</v>
      </c>
      <c r="AA107" s="756">
        <f t="shared" si="41"/>
        <v>0</v>
      </c>
      <c r="AB107" s="756">
        <f t="shared" si="41"/>
        <v>0</v>
      </c>
      <c r="AC107" s="756">
        <f t="shared" si="41"/>
        <v>0</v>
      </c>
      <c r="AD107" s="756">
        <f t="shared" si="41"/>
        <v>0</v>
      </c>
      <c r="AE107" s="756">
        <f t="shared" si="32"/>
        <v>0</v>
      </c>
      <c r="AF107" s="756">
        <f t="shared" si="32"/>
        <v>0</v>
      </c>
      <c r="AG107" s="756">
        <f t="shared" si="32"/>
        <v>0</v>
      </c>
      <c r="AH107" s="646">
        <f t="shared" si="58"/>
        <v>0</v>
      </c>
      <c r="AI107" s="594"/>
      <c r="AJ107" s="705">
        <f t="shared" si="42"/>
        <v>91</v>
      </c>
      <c r="AK107" s="756">
        <v>0</v>
      </c>
      <c r="AL107" s="756">
        <v>0</v>
      </c>
      <c r="AM107" s="756">
        <v>0</v>
      </c>
      <c r="AN107" s="756">
        <v>0</v>
      </c>
      <c r="AO107" s="756">
        <v>0</v>
      </c>
      <c r="AP107" s="756">
        <v>0</v>
      </c>
      <c r="AQ107" s="756">
        <v>0</v>
      </c>
      <c r="AR107" s="646">
        <f t="shared" si="59"/>
        <v>0</v>
      </c>
      <c r="AS107" s="594"/>
      <c r="AT107" s="705">
        <f t="shared" si="43"/>
        <v>91</v>
      </c>
      <c r="AU107" s="756">
        <v>0</v>
      </c>
      <c r="AV107" s="756">
        <v>0</v>
      </c>
      <c r="AW107" s="756">
        <v>0</v>
      </c>
      <c r="AX107" s="756">
        <v>0</v>
      </c>
      <c r="AY107" s="756">
        <v>0</v>
      </c>
      <c r="AZ107" s="767">
        <f t="shared" si="64"/>
        <v>0</v>
      </c>
      <c r="BA107" s="756">
        <v>0</v>
      </c>
      <c r="BB107" s="756">
        <v>0</v>
      </c>
      <c r="BC107" s="756">
        <v>0</v>
      </c>
      <c r="BD107" s="756">
        <v>0</v>
      </c>
      <c r="BE107" s="767">
        <f t="shared" si="45"/>
        <v>0</v>
      </c>
      <c r="BF107" s="646">
        <f t="shared" si="46"/>
        <v>0</v>
      </c>
      <c r="BG107" s="594"/>
      <c r="BH107" s="705">
        <f t="shared" si="34"/>
        <v>91</v>
      </c>
      <c r="BI107" s="646">
        <f t="shared" si="47"/>
        <v>0</v>
      </c>
      <c r="BJ107" s="594"/>
      <c r="BK107" s="705">
        <f t="shared" si="48"/>
        <v>91</v>
      </c>
      <c r="BL107" s="756">
        <v>0</v>
      </c>
      <c r="BM107" s="756">
        <v>0</v>
      </c>
      <c r="BN107" s="756">
        <v>0</v>
      </c>
      <c r="BO107" s="756">
        <v>0</v>
      </c>
      <c r="BP107" s="756">
        <v>0</v>
      </c>
      <c r="BQ107" s="756">
        <v>0</v>
      </c>
      <c r="BR107" s="756">
        <v>0</v>
      </c>
      <c r="BS107" s="646">
        <f t="shared" si="60"/>
        <v>0</v>
      </c>
      <c r="BT107" s="594"/>
      <c r="BU107" s="705">
        <f t="shared" si="49"/>
        <v>91</v>
      </c>
      <c r="BV107" s="756">
        <v>0</v>
      </c>
      <c r="BW107" s="756">
        <v>0</v>
      </c>
      <c r="BX107" s="756">
        <v>0</v>
      </c>
      <c r="BY107" s="756">
        <v>0</v>
      </c>
      <c r="BZ107" s="756">
        <v>0</v>
      </c>
      <c r="CA107" s="756">
        <v>0</v>
      </c>
      <c r="CB107" s="756">
        <v>0</v>
      </c>
      <c r="CC107" s="646">
        <f t="shared" si="61"/>
        <v>0</v>
      </c>
      <c r="CD107" s="594"/>
      <c r="CE107" s="705">
        <f t="shared" si="35"/>
        <v>91</v>
      </c>
      <c r="CF107" s="756">
        <f t="shared" si="50"/>
        <v>0</v>
      </c>
      <c r="CG107" s="756">
        <f t="shared" si="50"/>
        <v>0</v>
      </c>
      <c r="CH107" s="756">
        <f t="shared" si="50"/>
        <v>0</v>
      </c>
      <c r="CI107" s="756">
        <f t="shared" si="50"/>
        <v>0</v>
      </c>
      <c r="CJ107" s="756">
        <f t="shared" si="33"/>
        <v>0</v>
      </c>
      <c r="CK107" s="756">
        <f t="shared" si="33"/>
        <v>0</v>
      </c>
      <c r="CL107" s="756">
        <f t="shared" si="33"/>
        <v>0</v>
      </c>
      <c r="CM107" s="646">
        <f t="shared" si="62"/>
        <v>0</v>
      </c>
      <c r="CN107" s="594"/>
      <c r="CO107" s="705">
        <f t="shared" si="36"/>
        <v>91</v>
      </c>
      <c r="CP107" s="756">
        <v>0</v>
      </c>
      <c r="CQ107" s="756">
        <v>0</v>
      </c>
      <c r="CR107" s="756">
        <v>0</v>
      </c>
      <c r="CS107" s="756">
        <v>0</v>
      </c>
      <c r="CT107" s="756">
        <v>0</v>
      </c>
      <c r="CU107" s="756">
        <v>0</v>
      </c>
      <c r="CV107" s="756">
        <v>0</v>
      </c>
      <c r="CW107" s="646">
        <f t="shared" si="63"/>
        <v>0</v>
      </c>
      <c r="CX107" s="685"/>
      <c r="CY107" s="705">
        <f t="shared" si="37"/>
        <v>91</v>
      </c>
      <c r="CZ107" s="756">
        <v>0</v>
      </c>
      <c r="DA107" s="756">
        <v>0</v>
      </c>
      <c r="DB107" s="756">
        <v>0</v>
      </c>
      <c r="DC107" s="756">
        <v>0</v>
      </c>
      <c r="DD107" s="756">
        <v>0</v>
      </c>
      <c r="DE107" s="767">
        <f t="shared" si="51"/>
        <v>0</v>
      </c>
      <c r="DF107" s="756">
        <v>0</v>
      </c>
      <c r="DG107" s="756">
        <v>0</v>
      </c>
      <c r="DH107" s="756">
        <v>0</v>
      </c>
      <c r="DI107" s="756">
        <v>0</v>
      </c>
      <c r="DJ107" s="767">
        <f t="shared" si="52"/>
        <v>0</v>
      </c>
      <c r="DK107" s="715">
        <f t="shared" si="53"/>
        <v>0</v>
      </c>
      <c r="DL107" s="685"/>
      <c r="DM107" s="705">
        <f t="shared" si="38"/>
        <v>91</v>
      </c>
      <c r="DN107" s="715">
        <f t="shared" si="54"/>
        <v>0</v>
      </c>
    </row>
    <row r="108" spans="2:118" x14ac:dyDescent="0.25">
      <c r="B108" s="705">
        <v>92</v>
      </c>
      <c r="C108" s="765">
        <f>(1+_xlfn.XLOOKUP(INT((B108-1)/12)+1,'ZC Curve'!$B$8:$B$107,'ZC Curve'!R$8:R$107,,0))^(1/12)-1</f>
        <v>0</v>
      </c>
      <c r="D108" s="766">
        <f t="shared" si="55"/>
        <v>1</v>
      </c>
      <c r="E108" s="685"/>
      <c r="F108" s="705">
        <v>92</v>
      </c>
      <c r="G108" s="756">
        <v>0</v>
      </c>
      <c r="H108" s="756">
        <v>0</v>
      </c>
      <c r="I108" s="756">
        <v>0</v>
      </c>
      <c r="J108" s="756">
        <v>0</v>
      </c>
      <c r="K108" s="756">
        <v>0</v>
      </c>
      <c r="L108" s="756">
        <v>0</v>
      </c>
      <c r="M108" s="756">
        <v>0</v>
      </c>
      <c r="N108" s="646">
        <f t="shared" si="56"/>
        <v>0</v>
      </c>
      <c r="O108" s="594"/>
      <c r="P108" s="705">
        <f t="shared" si="39"/>
        <v>92</v>
      </c>
      <c r="Q108" s="756">
        <v>0</v>
      </c>
      <c r="R108" s="756">
        <v>0</v>
      </c>
      <c r="S108" s="756">
        <v>0</v>
      </c>
      <c r="T108" s="756">
        <v>0</v>
      </c>
      <c r="U108" s="756">
        <v>0</v>
      </c>
      <c r="V108" s="756">
        <v>0</v>
      </c>
      <c r="W108" s="756">
        <v>0</v>
      </c>
      <c r="X108" s="646">
        <f t="shared" si="57"/>
        <v>0</v>
      </c>
      <c r="Y108" s="594"/>
      <c r="Z108" s="705">
        <f t="shared" si="40"/>
        <v>92</v>
      </c>
      <c r="AA108" s="756">
        <f t="shared" si="41"/>
        <v>0</v>
      </c>
      <c r="AB108" s="756">
        <f t="shared" si="41"/>
        <v>0</v>
      </c>
      <c r="AC108" s="756">
        <f t="shared" si="41"/>
        <v>0</v>
      </c>
      <c r="AD108" s="756">
        <f t="shared" si="41"/>
        <v>0</v>
      </c>
      <c r="AE108" s="756">
        <f t="shared" si="32"/>
        <v>0</v>
      </c>
      <c r="AF108" s="756">
        <f t="shared" si="32"/>
        <v>0</v>
      </c>
      <c r="AG108" s="756">
        <f t="shared" si="32"/>
        <v>0</v>
      </c>
      <c r="AH108" s="646">
        <f t="shared" si="58"/>
        <v>0</v>
      </c>
      <c r="AI108" s="594"/>
      <c r="AJ108" s="705">
        <f t="shared" si="42"/>
        <v>92</v>
      </c>
      <c r="AK108" s="756">
        <v>0</v>
      </c>
      <c r="AL108" s="756">
        <v>0</v>
      </c>
      <c r="AM108" s="756">
        <v>0</v>
      </c>
      <c r="AN108" s="756">
        <v>0</v>
      </c>
      <c r="AO108" s="756">
        <v>0</v>
      </c>
      <c r="AP108" s="756">
        <v>0</v>
      </c>
      <c r="AQ108" s="756">
        <v>0</v>
      </c>
      <c r="AR108" s="646">
        <f t="shared" si="59"/>
        <v>0</v>
      </c>
      <c r="AS108" s="594"/>
      <c r="AT108" s="705">
        <f t="shared" si="43"/>
        <v>92</v>
      </c>
      <c r="AU108" s="756">
        <v>0</v>
      </c>
      <c r="AV108" s="756">
        <v>0</v>
      </c>
      <c r="AW108" s="756">
        <v>0</v>
      </c>
      <c r="AX108" s="756">
        <v>0</v>
      </c>
      <c r="AY108" s="756">
        <v>0</v>
      </c>
      <c r="AZ108" s="767">
        <f t="shared" si="64"/>
        <v>0</v>
      </c>
      <c r="BA108" s="756">
        <v>0</v>
      </c>
      <c r="BB108" s="756">
        <v>0</v>
      </c>
      <c r="BC108" s="756">
        <v>0</v>
      </c>
      <c r="BD108" s="756">
        <v>0</v>
      </c>
      <c r="BE108" s="767">
        <f t="shared" si="45"/>
        <v>0</v>
      </c>
      <c r="BF108" s="646">
        <f t="shared" si="46"/>
        <v>0</v>
      </c>
      <c r="BG108" s="594"/>
      <c r="BH108" s="705">
        <f t="shared" si="34"/>
        <v>92</v>
      </c>
      <c r="BI108" s="646">
        <f t="shared" si="47"/>
        <v>0</v>
      </c>
      <c r="BJ108" s="594"/>
      <c r="BK108" s="705">
        <f t="shared" si="48"/>
        <v>92</v>
      </c>
      <c r="BL108" s="756">
        <v>0</v>
      </c>
      <c r="BM108" s="756">
        <v>0</v>
      </c>
      <c r="BN108" s="756">
        <v>0</v>
      </c>
      <c r="BO108" s="756">
        <v>0</v>
      </c>
      <c r="BP108" s="756">
        <v>0</v>
      </c>
      <c r="BQ108" s="756">
        <v>0</v>
      </c>
      <c r="BR108" s="756">
        <v>0</v>
      </c>
      <c r="BS108" s="646">
        <f t="shared" si="60"/>
        <v>0</v>
      </c>
      <c r="BT108" s="594"/>
      <c r="BU108" s="705">
        <f t="shared" si="49"/>
        <v>92</v>
      </c>
      <c r="BV108" s="756">
        <v>0</v>
      </c>
      <c r="BW108" s="756">
        <v>0</v>
      </c>
      <c r="BX108" s="756">
        <v>0</v>
      </c>
      <c r="BY108" s="756">
        <v>0</v>
      </c>
      <c r="BZ108" s="756">
        <v>0</v>
      </c>
      <c r="CA108" s="756">
        <v>0</v>
      </c>
      <c r="CB108" s="756">
        <v>0</v>
      </c>
      <c r="CC108" s="646">
        <f t="shared" si="61"/>
        <v>0</v>
      </c>
      <c r="CD108" s="594"/>
      <c r="CE108" s="705">
        <f t="shared" si="35"/>
        <v>92</v>
      </c>
      <c r="CF108" s="756">
        <f t="shared" si="50"/>
        <v>0</v>
      </c>
      <c r="CG108" s="756">
        <f t="shared" si="50"/>
        <v>0</v>
      </c>
      <c r="CH108" s="756">
        <f t="shared" si="50"/>
        <v>0</v>
      </c>
      <c r="CI108" s="756">
        <f t="shared" si="50"/>
        <v>0</v>
      </c>
      <c r="CJ108" s="756">
        <f t="shared" si="33"/>
        <v>0</v>
      </c>
      <c r="CK108" s="756">
        <f t="shared" si="33"/>
        <v>0</v>
      </c>
      <c r="CL108" s="756">
        <f t="shared" si="33"/>
        <v>0</v>
      </c>
      <c r="CM108" s="646">
        <f t="shared" si="62"/>
        <v>0</v>
      </c>
      <c r="CN108" s="594"/>
      <c r="CO108" s="705">
        <f t="shared" si="36"/>
        <v>92</v>
      </c>
      <c r="CP108" s="756">
        <v>0</v>
      </c>
      <c r="CQ108" s="756">
        <v>0</v>
      </c>
      <c r="CR108" s="756">
        <v>0</v>
      </c>
      <c r="CS108" s="756">
        <v>0</v>
      </c>
      <c r="CT108" s="756">
        <v>0</v>
      </c>
      <c r="CU108" s="756">
        <v>0</v>
      </c>
      <c r="CV108" s="756">
        <v>0</v>
      </c>
      <c r="CW108" s="646">
        <f t="shared" si="63"/>
        <v>0</v>
      </c>
      <c r="CX108" s="685"/>
      <c r="CY108" s="705">
        <f t="shared" si="37"/>
        <v>92</v>
      </c>
      <c r="CZ108" s="756">
        <v>0</v>
      </c>
      <c r="DA108" s="756">
        <v>0</v>
      </c>
      <c r="DB108" s="756">
        <v>0</v>
      </c>
      <c r="DC108" s="756">
        <v>0</v>
      </c>
      <c r="DD108" s="756">
        <v>0</v>
      </c>
      <c r="DE108" s="767">
        <f t="shared" si="51"/>
        <v>0</v>
      </c>
      <c r="DF108" s="756">
        <v>0</v>
      </c>
      <c r="DG108" s="756">
        <v>0</v>
      </c>
      <c r="DH108" s="756">
        <v>0</v>
      </c>
      <c r="DI108" s="756">
        <v>0</v>
      </c>
      <c r="DJ108" s="767">
        <f t="shared" si="52"/>
        <v>0</v>
      </c>
      <c r="DK108" s="715">
        <f t="shared" si="53"/>
        <v>0</v>
      </c>
      <c r="DL108" s="685"/>
      <c r="DM108" s="705">
        <f t="shared" si="38"/>
        <v>92</v>
      </c>
      <c r="DN108" s="715">
        <f t="shared" si="54"/>
        <v>0</v>
      </c>
    </row>
    <row r="109" spans="2:118" x14ac:dyDescent="0.25">
      <c r="B109" s="705">
        <v>93</v>
      </c>
      <c r="C109" s="765">
        <f>(1+_xlfn.XLOOKUP(INT((B109-1)/12)+1,'ZC Curve'!$B$8:$B$107,'ZC Curve'!R$8:R$107,,0))^(1/12)-1</f>
        <v>0</v>
      </c>
      <c r="D109" s="766">
        <f t="shared" si="55"/>
        <v>1</v>
      </c>
      <c r="E109" s="685"/>
      <c r="F109" s="705">
        <v>93</v>
      </c>
      <c r="G109" s="756">
        <v>0</v>
      </c>
      <c r="H109" s="756">
        <v>0</v>
      </c>
      <c r="I109" s="756">
        <v>0</v>
      </c>
      <c r="J109" s="756">
        <v>0</v>
      </c>
      <c r="K109" s="756">
        <v>0</v>
      </c>
      <c r="L109" s="756">
        <v>0</v>
      </c>
      <c r="M109" s="756">
        <v>0</v>
      </c>
      <c r="N109" s="646">
        <f t="shared" si="56"/>
        <v>0</v>
      </c>
      <c r="O109" s="594"/>
      <c r="P109" s="705">
        <f t="shared" si="39"/>
        <v>93</v>
      </c>
      <c r="Q109" s="756">
        <v>0</v>
      </c>
      <c r="R109" s="756">
        <v>0</v>
      </c>
      <c r="S109" s="756">
        <v>0</v>
      </c>
      <c r="T109" s="756">
        <v>0</v>
      </c>
      <c r="U109" s="756">
        <v>0</v>
      </c>
      <c r="V109" s="756">
        <v>0</v>
      </c>
      <c r="W109" s="756">
        <v>0</v>
      </c>
      <c r="X109" s="646">
        <f t="shared" si="57"/>
        <v>0</v>
      </c>
      <c r="Y109" s="594"/>
      <c r="Z109" s="705">
        <f t="shared" si="40"/>
        <v>93</v>
      </c>
      <c r="AA109" s="756">
        <f t="shared" si="41"/>
        <v>0</v>
      </c>
      <c r="AB109" s="756">
        <f t="shared" si="41"/>
        <v>0</v>
      </c>
      <c r="AC109" s="756">
        <f t="shared" si="41"/>
        <v>0</v>
      </c>
      <c r="AD109" s="756">
        <f t="shared" si="41"/>
        <v>0</v>
      </c>
      <c r="AE109" s="756">
        <f t="shared" si="32"/>
        <v>0</v>
      </c>
      <c r="AF109" s="756">
        <f t="shared" si="32"/>
        <v>0</v>
      </c>
      <c r="AG109" s="756">
        <f t="shared" si="32"/>
        <v>0</v>
      </c>
      <c r="AH109" s="646">
        <f t="shared" si="58"/>
        <v>0</v>
      </c>
      <c r="AI109" s="594"/>
      <c r="AJ109" s="705">
        <f t="shared" si="42"/>
        <v>93</v>
      </c>
      <c r="AK109" s="756">
        <v>0</v>
      </c>
      <c r="AL109" s="756">
        <v>0</v>
      </c>
      <c r="AM109" s="756">
        <v>0</v>
      </c>
      <c r="AN109" s="756">
        <v>0</v>
      </c>
      <c r="AO109" s="756">
        <v>0</v>
      </c>
      <c r="AP109" s="756">
        <v>0</v>
      </c>
      <c r="AQ109" s="756">
        <v>0</v>
      </c>
      <c r="AR109" s="646">
        <f t="shared" si="59"/>
        <v>0</v>
      </c>
      <c r="AS109" s="594"/>
      <c r="AT109" s="705">
        <f t="shared" si="43"/>
        <v>93</v>
      </c>
      <c r="AU109" s="756">
        <v>0</v>
      </c>
      <c r="AV109" s="756">
        <v>0</v>
      </c>
      <c r="AW109" s="756">
        <v>0</v>
      </c>
      <c r="AX109" s="756">
        <v>0</v>
      </c>
      <c r="AY109" s="756">
        <v>0</v>
      </c>
      <c r="AZ109" s="767">
        <f t="shared" si="64"/>
        <v>0</v>
      </c>
      <c r="BA109" s="756">
        <v>0</v>
      </c>
      <c r="BB109" s="756">
        <v>0</v>
      </c>
      <c r="BC109" s="756">
        <v>0</v>
      </c>
      <c r="BD109" s="756">
        <v>0</v>
      </c>
      <c r="BE109" s="767">
        <f t="shared" si="45"/>
        <v>0</v>
      </c>
      <c r="BF109" s="646">
        <f t="shared" si="46"/>
        <v>0</v>
      </c>
      <c r="BG109" s="594"/>
      <c r="BH109" s="705">
        <f t="shared" si="34"/>
        <v>93</v>
      </c>
      <c r="BI109" s="646">
        <f t="shared" si="47"/>
        <v>0</v>
      </c>
      <c r="BJ109" s="594"/>
      <c r="BK109" s="705">
        <f t="shared" si="48"/>
        <v>93</v>
      </c>
      <c r="BL109" s="756">
        <v>0</v>
      </c>
      <c r="BM109" s="756">
        <v>0</v>
      </c>
      <c r="BN109" s="756">
        <v>0</v>
      </c>
      <c r="BO109" s="756">
        <v>0</v>
      </c>
      <c r="BP109" s="756">
        <v>0</v>
      </c>
      <c r="BQ109" s="756">
        <v>0</v>
      </c>
      <c r="BR109" s="756">
        <v>0</v>
      </c>
      <c r="BS109" s="646">
        <f t="shared" si="60"/>
        <v>0</v>
      </c>
      <c r="BT109" s="594"/>
      <c r="BU109" s="705">
        <f t="shared" si="49"/>
        <v>93</v>
      </c>
      <c r="BV109" s="756">
        <v>0</v>
      </c>
      <c r="BW109" s="756">
        <v>0</v>
      </c>
      <c r="BX109" s="756">
        <v>0</v>
      </c>
      <c r="BY109" s="756">
        <v>0</v>
      </c>
      <c r="BZ109" s="756">
        <v>0</v>
      </c>
      <c r="CA109" s="756">
        <v>0</v>
      </c>
      <c r="CB109" s="756">
        <v>0</v>
      </c>
      <c r="CC109" s="646">
        <f t="shared" si="61"/>
        <v>0</v>
      </c>
      <c r="CD109" s="594"/>
      <c r="CE109" s="705">
        <f t="shared" si="35"/>
        <v>93</v>
      </c>
      <c r="CF109" s="756">
        <f t="shared" si="50"/>
        <v>0</v>
      </c>
      <c r="CG109" s="756">
        <f t="shared" si="50"/>
        <v>0</v>
      </c>
      <c r="CH109" s="756">
        <f t="shared" si="50"/>
        <v>0</v>
      </c>
      <c r="CI109" s="756">
        <f t="shared" si="50"/>
        <v>0</v>
      </c>
      <c r="CJ109" s="756">
        <f t="shared" si="33"/>
        <v>0</v>
      </c>
      <c r="CK109" s="756">
        <f t="shared" si="33"/>
        <v>0</v>
      </c>
      <c r="CL109" s="756">
        <f t="shared" si="33"/>
        <v>0</v>
      </c>
      <c r="CM109" s="646">
        <f t="shared" si="62"/>
        <v>0</v>
      </c>
      <c r="CN109" s="594"/>
      <c r="CO109" s="705">
        <f t="shared" si="36"/>
        <v>93</v>
      </c>
      <c r="CP109" s="756">
        <v>0</v>
      </c>
      <c r="CQ109" s="756">
        <v>0</v>
      </c>
      <c r="CR109" s="756">
        <v>0</v>
      </c>
      <c r="CS109" s="756">
        <v>0</v>
      </c>
      <c r="CT109" s="756">
        <v>0</v>
      </c>
      <c r="CU109" s="756">
        <v>0</v>
      </c>
      <c r="CV109" s="756">
        <v>0</v>
      </c>
      <c r="CW109" s="646">
        <f t="shared" si="63"/>
        <v>0</v>
      </c>
      <c r="CX109" s="685"/>
      <c r="CY109" s="705">
        <f t="shared" si="37"/>
        <v>93</v>
      </c>
      <c r="CZ109" s="756">
        <v>0</v>
      </c>
      <c r="DA109" s="756">
        <v>0</v>
      </c>
      <c r="DB109" s="756">
        <v>0</v>
      </c>
      <c r="DC109" s="756">
        <v>0</v>
      </c>
      <c r="DD109" s="756">
        <v>0</v>
      </c>
      <c r="DE109" s="767">
        <f t="shared" si="51"/>
        <v>0</v>
      </c>
      <c r="DF109" s="756">
        <v>0</v>
      </c>
      <c r="DG109" s="756">
        <v>0</v>
      </c>
      <c r="DH109" s="756">
        <v>0</v>
      </c>
      <c r="DI109" s="756">
        <v>0</v>
      </c>
      <c r="DJ109" s="767">
        <f t="shared" si="52"/>
        <v>0</v>
      </c>
      <c r="DK109" s="715">
        <f t="shared" si="53"/>
        <v>0</v>
      </c>
      <c r="DL109" s="685"/>
      <c r="DM109" s="705">
        <f t="shared" si="38"/>
        <v>93</v>
      </c>
      <c r="DN109" s="715">
        <f t="shared" si="54"/>
        <v>0</v>
      </c>
    </row>
    <row r="110" spans="2:118" x14ac:dyDescent="0.25">
      <c r="B110" s="705">
        <v>94</v>
      </c>
      <c r="C110" s="765">
        <f>(1+_xlfn.XLOOKUP(INT((B110-1)/12)+1,'ZC Curve'!$B$8:$B$107,'ZC Curve'!R$8:R$107,,0))^(1/12)-1</f>
        <v>0</v>
      </c>
      <c r="D110" s="766">
        <f t="shared" si="55"/>
        <v>1</v>
      </c>
      <c r="E110" s="685"/>
      <c r="F110" s="705">
        <v>94</v>
      </c>
      <c r="G110" s="756">
        <v>0</v>
      </c>
      <c r="H110" s="756">
        <v>0</v>
      </c>
      <c r="I110" s="756">
        <v>0</v>
      </c>
      <c r="J110" s="756">
        <v>0</v>
      </c>
      <c r="K110" s="756">
        <v>0</v>
      </c>
      <c r="L110" s="756">
        <v>0</v>
      </c>
      <c r="M110" s="756">
        <v>0</v>
      </c>
      <c r="N110" s="646">
        <f t="shared" si="56"/>
        <v>0</v>
      </c>
      <c r="O110" s="594"/>
      <c r="P110" s="705">
        <f t="shared" si="39"/>
        <v>94</v>
      </c>
      <c r="Q110" s="756">
        <v>0</v>
      </c>
      <c r="R110" s="756">
        <v>0</v>
      </c>
      <c r="S110" s="756">
        <v>0</v>
      </c>
      <c r="T110" s="756">
        <v>0</v>
      </c>
      <c r="U110" s="756">
        <v>0</v>
      </c>
      <c r="V110" s="756">
        <v>0</v>
      </c>
      <c r="W110" s="756">
        <v>0</v>
      </c>
      <c r="X110" s="646">
        <f t="shared" si="57"/>
        <v>0</v>
      </c>
      <c r="Y110" s="594"/>
      <c r="Z110" s="705">
        <f t="shared" si="40"/>
        <v>94</v>
      </c>
      <c r="AA110" s="756">
        <f t="shared" si="41"/>
        <v>0</v>
      </c>
      <c r="AB110" s="756">
        <f t="shared" si="41"/>
        <v>0</v>
      </c>
      <c r="AC110" s="756">
        <f t="shared" si="41"/>
        <v>0</v>
      </c>
      <c r="AD110" s="756">
        <f t="shared" si="41"/>
        <v>0</v>
      </c>
      <c r="AE110" s="756">
        <f t="shared" si="32"/>
        <v>0</v>
      </c>
      <c r="AF110" s="756">
        <f t="shared" si="32"/>
        <v>0</v>
      </c>
      <c r="AG110" s="756">
        <f t="shared" si="32"/>
        <v>0</v>
      </c>
      <c r="AH110" s="646">
        <f t="shared" si="58"/>
        <v>0</v>
      </c>
      <c r="AI110" s="594"/>
      <c r="AJ110" s="705">
        <f t="shared" si="42"/>
        <v>94</v>
      </c>
      <c r="AK110" s="756">
        <v>0</v>
      </c>
      <c r="AL110" s="756">
        <v>0</v>
      </c>
      <c r="AM110" s="756">
        <v>0</v>
      </c>
      <c r="AN110" s="756">
        <v>0</v>
      </c>
      <c r="AO110" s="756">
        <v>0</v>
      </c>
      <c r="AP110" s="756">
        <v>0</v>
      </c>
      <c r="AQ110" s="756">
        <v>0</v>
      </c>
      <c r="AR110" s="646">
        <f t="shared" si="59"/>
        <v>0</v>
      </c>
      <c r="AS110" s="594"/>
      <c r="AT110" s="705">
        <f t="shared" si="43"/>
        <v>94</v>
      </c>
      <c r="AU110" s="756">
        <v>0</v>
      </c>
      <c r="AV110" s="756">
        <v>0</v>
      </c>
      <c r="AW110" s="756">
        <v>0</v>
      </c>
      <c r="AX110" s="756">
        <v>0</v>
      </c>
      <c r="AY110" s="756">
        <v>0</v>
      </c>
      <c r="AZ110" s="767">
        <f t="shared" si="64"/>
        <v>0</v>
      </c>
      <c r="BA110" s="756">
        <v>0</v>
      </c>
      <c r="BB110" s="756">
        <v>0</v>
      </c>
      <c r="BC110" s="756">
        <v>0</v>
      </c>
      <c r="BD110" s="756">
        <v>0</v>
      </c>
      <c r="BE110" s="767">
        <f t="shared" si="45"/>
        <v>0</v>
      </c>
      <c r="BF110" s="646">
        <f t="shared" si="46"/>
        <v>0</v>
      </c>
      <c r="BG110" s="594"/>
      <c r="BH110" s="705">
        <f t="shared" si="34"/>
        <v>94</v>
      </c>
      <c r="BI110" s="646">
        <f t="shared" si="47"/>
        <v>0</v>
      </c>
      <c r="BJ110" s="594"/>
      <c r="BK110" s="705">
        <f t="shared" si="48"/>
        <v>94</v>
      </c>
      <c r="BL110" s="756">
        <v>0</v>
      </c>
      <c r="BM110" s="756">
        <v>0</v>
      </c>
      <c r="BN110" s="756">
        <v>0</v>
      </c>
      <c r="BO110" s="756">
        <v>0</v>
      </c>
      <c r="BP110" s="756">
        <v>0</v>
      </c>
      <c r="BQ110" s="756">
        <v>0</v>
      </c>
      <c r="BR110" s="756">
        <v>0</v>
      </c>
      <c r="BS110" s="646">
        <f t="shared" si="60"/>
        <v>0</v>
      </c>
      <c r="BT110" s="594"/>
      <c r="BU110" s="705">
        <f t="shared" si="49"/>
        <v>94</v>
      </c>
      <c r="BV110" s="756">
        <v>0</v>
      </c>
      <c r="BW110" s="756">
        <v>0</v>
      </c>
      <c r="BX110" s="756">
        <v>0</v>
      </c>
      <c r="BY110" s="756">
        <v>0</v>
      </c>
      <c r="BZ110" s="756">
        <v>0</v>
      </c>
      <c r="CA110" s="756">
        <v>0</v>
      </c>
      <c r="CB110" s="756">
        <v>0</v>
      </c>
      <c r="CC110" s="646">
        <f t="shared" si="61"/>
        <v>0</v>
      </c>
      <c r="CD110" s="594"/>
      <c r="CE110" s="705">
        <f t="shared" si="35"/>
        <v>94</v>
      </c>
      <c r="CF110" s="756">
        <f t="shared" si="50"/>
        <v>0</v>
      </c>
      <c r="CG110" s="756">
        <f t="shared" si="50"/>
        <v>0</v>
      </c>
      <c r="CH110" s="756">
        <f t="shared" si="50"/>
        <v>0</v>
      </c>
      <c r="CI110" s="756">
        <f t="shared" si="50"/>
        <v>0</v>
      </c>
      <c r="CJ110" s="756">
        <f t="shared" si="33"/>
        <v>0</v>
      </c>
      <c r="CK110" s="756">
        <f t="shared" si="33"/>
        <v>0</v>
      </c>
      <c r="CL110" s="756">
        <f t="shared" si="33"/>
        <v>0</v>
      </c>
      <c r="CM110" s="646">
        <f t="shared" si="62"/>
        <v>0</v>
      </c>
      <c r="CN110" s="594"/>
      <c r="CO110" s="705">
        <f t="shared" si="36"/>
        <v>94</v>
      </c>
      <c r="CP110" s="756">
        <v>0</v>
      </c>
      <c r="CQ110" s="756">
        <v>0</v>
      </c>
      <c r="CR110" s="756">
        <v>0</v>
      </c>
      <c r="CS110" s="756">
        <v>0</v>
      </c>
      <c r="CT110" s="756">
        <v>0</v>
      </c>
      <c r="CU110" s="756">
        <v>0</v>
      </c>
      <c r="CV110" s="756">
        <v>0</v>
      </c>
      <c r="CW110" s="646">
        <f t="shared" si="63"/>
        <v>0</v>
      </c>
      <c r="CX110" s="685"/>
      <c r="CY110" s="705">
        <f t="shared" si="37"/>
        <v>94</v>
      </c>
      <c r="CZ110" s="756">
        <v>0</v>
      </c>
      <c r="DA110" s="756">
        <v>0</v>
      </c>
      <c r="DB110" s="756">
        <v>0</v>
      </c>
      <c r="DC110" s="756">
        <v>0</v>
      </c>
      <c r="DD110" s="756">
        <v>0</v>
      </c>
      <c r="DE110" s="767">
        <f t="shared" si="51"/>
        <v>0</v>
      </c>
      <c r="DF110" s="756">
        <v>0</v>
      </c>
      <c r="DG110" s="756">
        <v>0</v>
      </c>
      <c r="DH110" s="756">
        <v>0</v>
      </c>
      <c r="DI110" s="756">
        <v>0</v>
      </c>
      <c r="DJ110" s="767">
        <f t="shared" si="52"/>
        <v>0</v>
      </c>
      <c r="DK110" s="715">
        <f t="shared" si="53"/>
        <v>0</v>
      </c>
      <c r="DL110" s="685"/>
      <c r="DM110" s="705">
        <f t="shared" si="38"/>
        <v>94</v>
      </c>
      <c r="DN110" s="715">
        <f t="shared" si="54"/>
        <v>0</v>
      </c>
    </row>
    <row r="111" spans="2:118" x14ac:dyDescent="0.25">
      <c r="B111" s="705">
        <v>95</v>
      </c>
      <c r="C111" s="765">
        <f>(1+_xlfn.XLOOKUP(INT((B111-1)/12)+1,'ZC Curve'!$B$8:$B$107,'ZC Curve'!R$8:R$107,,0))^(1/12)-1</f>
        <v>0</v>
      </c>
      <c r="D111" s="766">
        <f t="shared" si="55"/>
        <v>1</v>
      </c>
      <c r="E111" s="685"/>
      <c r="F111" s="705">
        <v>95</v>
      </c>
      <c r="G111" s="756">
        <v>0</v>
      </c>
      <c r="H111" s="756">
        <v>0</v>
      </c>
      <c r="I111" s="756">
        <v>0</v>
      </c>
      <c r="J111" s="756">
        <v>0</v>
      </c>
      <c r="K111" s="756">
        <v>0</v>
      </c>
      <c r="L111" s="756">
        <v>0</v>
      </c>
      <c r="M111" s="756">
        <v>0</v>
      </c>
      <c r="N111" s="646">
        <f t="shared" si="56"/>
        <v>0</v>
      </c>
      <c r="O111" s="594"/>
      <c r="P111" s="705">
        <f t="shared" si="39"/>
        <v>95</v>
      </c>
      <c r="Q111" s="756">
        <v>0</v>
      </c>
      <c r="R111" s="756">
        <v>0</v>
      </c>
      <c r="S111" s="756">
        <v>0</v>
      </c>
      <c r="T111" s="756">
        <v>0</v>
      </c>
      <c r="U111" s="756">
        <v>0</v>
      </c>
      <c r="V111" s="756">
        <v>0</v>
      </c>
      <c r="W111" s="756">
        <v>0</v>
      </c>
      <c r="X111" s="646">
        <f t="shared" si="57"/>
        <v>0</v>
      </c>
      <c r="Y111" s="594"/>
      <c r="Z111" s="705">
        <f t="shared" si="40"/>
        <v>95</v>
      </c>
      <c r="AA111" s="756">
        <f t="shared" si="41"/>
        <v>0</v>
      </c>
      <c r="AB111" s="756">
        <f t="shared" si="41"/>
        <v>0</v>
      </c>
      <c r="AC111" s="756">
        <f t="shared" si="41"/>
        <v>0</v>
      </c>
      <c r="AD111" s="756">
        <f t="shared" si="41"/>
        <v>0</v>
      </c>
      <c r="AE111" s="756">
        <f t="shared" si="32"/>
        <v>0</v>
      </c>
      <c r="AF111" s="756">
        <f t="shared" si="32"/>
        <v>0</v>
      </c>
      <c r="AG111" s="756">
        <f t="shared" si="32"/>
        <v>0</v>
      </c>
      <c r="AH111" s="646">
        <f t="shared" si="58"/>
        <v>0</v>
      </c>
      <c r="AI111" s="594"/>
      <c r="AJ111" s="705">
        <f t="shared" si="42"/>
        <v>95</v>
      </c>
      <c r="AK111" s="756">
        <v>0</v>
      </c>
      <c r="AL111" s="756">
        <v>0</v>
      </c>
      <c r="AM111" s="756">
        <v>0</v>
      </c>
      <c r="AN111" s="756">
        <v>0</v>
      </c>
      <c r="AO111" s="756">
        <v>0</v>
      </c>
      <c r="AP111" s="756">
        <v>0</v>
      </c>
      <c r="AQ111" s="756">
        <v>0</v>
      </c>
      <c r="AR111" s="646">
        <f t="shared" si="59"/>
        <v>0</v>
      </c>
      <c r="AS111" s="594"/>
      <c r="AT111" s="705">
        <f t="shared" si="43"/>
        <v>95</v>
      </c>
      <c r="AU111" s="756">
        <v>0</v>
      </c>
      <c r="AV111" s="756">
        <v>0</v>
      </c>
      <c r="AW111" s="756">
        <v>0</v>
      </c>
      <c r="AX111" s="756">
        <v>0</v>
      </c>
      <c r="AY111" s="756">
        <v>0</v>
      </c>
      <c r="AZ111" s="767">
        <f t="shared" si="64"/>
        <v>0</v>
      </c>
      <c r="BA111" s="756">
        <v>0</v>
      </c>
      <c r="BB111" s="756">
        <v>0</v>
      </c>
      <c r="BC111" s="756">
        <v>0</v>
      </c>
      <c r="BD111" s="756">
        <v>0</v>
      </c>
      <c r="BE111" s="767">
        <f t="shared" si="45"/>
        <v>0</v>
      </c>
      <c r="BF111" s="646">
        <f t="shared" si="46"/>
        <v>0</v>
      </c>
      <c r="BG111" s="594"/>
      <c r="BH111" s="705">
        <f t="shared" si="34"/>
        <v>95</v>
      </c>
      <c r="BI111" s="646">
        <f t="shared" si="47"/>
        <v>0</v>
      </c>
      <c r="BJ111" s="594"/>
      <c r="BK111" s="705">
        <f t="shared" si="48"/>
        <v>95</v>
      </c>
      <c r="BL111" s="756">
        <v>0</v>
      </c>
      <c r="BM111" s="756">
        <v>0</v>
      </c>
      <c r="BN111" s="756">
        <v>0</v>
      </c>
      <c r="BO111" s="756">
        <v>0</v>
      </c>
      <c r="BP111" s="756">
        <v>0</v>
      </c>
      <c r="BQ111" s="756">
        <v>0</v>
      </c>
      <c r="BR111" s="756">
        <v>0</v>
      </c>
      <c r="BS111" s="646">
        <f t="shared" si="60"/>
        <v>0</v>
      </c>
      <c r="BT111" s="594"/>
      <c r="BU111" s="705">
        <f t="shared" si="49"/>
        <v>95</v>
      </c>
      <c r="BV111" s="756">
        <v>0</v>
      </c>
      <c r="BW111" s="756">
        <v>0</v>
      </c>
      <c r="BX111" s="756">
        <v>0</v>
      </c>
      <c r="BY111" s="756">
        <v>0</v>
      </c>
      <c r="BZ111" s="756">
        <v>0</v>
      </c>
      <c r="CA111" s="756">
        <v>0</v>
      </c>
      <c r="CB111" s="756">
        <v>0</v>
      </c>
      <c r="CC111" s="646">
        <f t="shared" si="61"/>
        <v>0</v>
      </c>
      <c r="CD111" s="594"/>
      <c r="CE111" s="705">
        <f t="shared" si="35"/>
        <v>95</v>
      </c>
      <c r="CF111" s="756">
        <f t="shared" si="50"/>
        <v>0</v>
      </c>
      <c r="CG111" s="756">
        <f t="shared" si="50"/>
        <v>0</v>
      </c>
      <c r="CH111" s="756">
        <f t="shared" si="50"/>
        <v>0</v>
      </c>
      <c r="CI111" s="756">
        <f t="shared" si="50"/>
        <v>0</v>
      </c>
      <c r="CJ111" s="756">
        <f t="shared" si="33"/>
        <v>0</v>
      </c>
      <c r="CK111" s="756">
        <f t="shared" si="33"/>
        <v>0</v>
      </c>
      <c r="CL111" s="756">
        <f t="shared" si="33"/>
        <v>0</v>
      </c>
      <c r="CM111" s="646">
        <f t="shared" si="62"/>
        <v>0</v>
      </c>
      <c r="CN111" s="594"/>
      <c r="CO111" s="705">
        <f t="shared" si="36"/>
        <v>95</v>
      </c>
      <c r="CP111" s="756">
        <v>0</v>
      </c>
      <c r="CQ111" s="756">
        <v>0</v>
      </c>
      <c r="CR111" s="756">
        <v>0</v>
      </c>
      <c r="CS111" s="756">
        <v>0</v>
      </c>
      <c r="CT111" s="756">
        <v>0</v>
      </c>
      <c r="CU111" s="756">
        <v>0</v>
      </c>
      <c r="CV111" s="756">
        <v>0</v>
      </c>
      <c r="CW111" s="646">
        <f t="shared" si="63"/>
        <v>0</v>
      </c>
      <c r="CX111" s="685"/>
      <c r="CY111" s="705">
        <f t="shared" si="37"/>
        <v>95</v>
      </c>
      <c r="CZ111" s="756">
        <v>0</v>
      </c>
      <c r="DA111" s="756">
        <v>0</v>
      </c>
      <c r="DB111" s="756">
        <v>0</v>
      </c>
      <c r="DC111" s="756">
        <v>0</v>
      </c>
      <c r="DD111" s="756">
        <v>0</v>
      </c>
      <c r="DE111" s="767">
        <f t="shared" si="51"/>
        <v>0</v>
      </c>
      <c r="DF111" s="756">
        <v>0</v>
      </c>
      <c r="DG111" s="756">
        <v>0</v>
      </c>
      <c r="DH111" s="756">
        <v>0</v>
      </c>
      <c r="DI111" s="756">
        <v>0</v>
      </c>
      <c r="DJ111" s="767">
        <f t="shared" si="52"/>
        <v>0</v>
      </c>
      <c r="DK111" s="715">
        <f t="shared" si="53"/>
        <v>0</v>
      </c>
      <c r="DL111" s="685"/>
      <c r="DM111" s="705">
        <f t="shared" si="38"/>
        <v>95</v>
      </c>
      <c r="DN111" s="715">
        <f t="shared" si="54"/>
        <v>0</v>
      </c>
    </row>
    <row r="112" spans="2:118" x14ac:dyDescent="0.25">
      <c r="B112" s="705">
        <v>96</v>
      </c>
      <c r="C112" s="765">
        <f>(1+_xlfn.XLOOKUP(INT((B112-1)/12)+1,'ZC Curve'!$B$8:$B$107,'ZC Curve'!R$8:R$107,,0))^(1/12)-1</f>
        <v>0</v>
      </c>
      <c r="D112" s="766">
        <f t="shared" si="55"/>
        <v>1</v>
      </c>
      <c r="E112" s="685"/>
      <c r="F112" s="705">
        <v>96</v>
      </c>
      <c r="G112" s="756">
        <v>0</v>
      </c>
      <c r="H112" s="756">
        <v>0</v>
      </c>
      <c r="I112" s="756">
        <v>0</v>
      </c>
      <c r="J112" s="756">
        <v>0</v>
      </c>
      <c r="K112" s="756">
        <v>0</v>
      </c>
      <c r="L112" s="756">
        <v>0</v>
      </c>
      <c r="M112" s="756">
        <v>0</v>
      </c>
      <c r="N112" s="646">
        <f t="shared" si="56"/>
        <v>0</v>
      </c>
      <c r="O112" s="594"/>
      <c r="P112" s="705">
        <f t="shared" si="39"/>
        <v>96</v>
      </c>
      <c r="Q112" s="756">
        <v>0</v>
      </c>
      <c r="R112" s="756">
        <v>0</v>
      </c>
      <c r="S112" s="756">
        <v>0</v>
      </c>
      <c r="T112" s="756">
        <v>0</v>
      </c>
      <c r="U112" s="756">
        <v>0</v>
      </c>
      <c r="V112" s="756">
        <v>0</v>
      </c>
      <c r="W112" s="756">
        <v>0</v>
      </c>
      <c r="X112" s="646">
        <f t="shared" si="57"/>
        <v>0</v>
      </c>
      <c r="Y112" s="594"/>
      <c r="Z112" s="705">
        <f t="shared" si="40"/>
        <v>96</v>
      </c>
      <c r="AA112" s="756">
        <f t="shared" si="41"/>
        <v>0</v>
      </c>
      <c r="AB112" s="756">
        <f t="shared" si="41"/>
        <v>0</v>
      </c>
      <c r="AC112" s="756">
        <f t="shared" si="41"/>
        <v>0</v>
      </c>
      <c r="AD112" s="756">
        <f t="shared" si="41"/>
        <v>0</v>
      </c>
      <c r="AE112" s="756">
        <f t="shared" si="32"/>
        <v>0</v>
      </c>
      <c r="AF112" s="756">
        <f t="shared" si="32"/>
        <v>0</v>
      </c>
      <c r="AG112" s="756">
        <f t="shared" si="32"/>
        <v>0</v>
      </c>
      <c r="AH112" s="646">
        <f t="shared" si="58"/>
        <v>0</v>
      </c>
      <c r="AI112" s="594"/>
      <c r="AJ112" s="705">
        <f t="shared" si="42"/>
        <v>96</v>
      </c>
      <c r="AK112" s="756">
        <v>0</v>
      </c>
      <c r="AL112" s="756">
        <v>0</v>
      </c>
      <c r="AM112" s="756">
        <v>0</v>
      </c>
      <c r="AN112" s="756">
        <v>0</v>
      </c>
      <c r="AO112" s="756">
        <v>0</v>
      </c>
      <c r="AP112" s="756">
        <v>0</v>
      </c>
      <c r="AQ112" s="756">
        <v>0</v>
      </c>
      <c r="AR112" s="646">
        <f t="shared" si="59"/>
        <v>0</v>
      </c>
      <c r="AS112" s="594"/>
      <c r="AT112" s="705">
        <f t="shared" si="43"/>
        <v>96</v>
      </c>
      <c r="AU112" s="756">
        <v>0</v>
      </c>
      <c r="AV112" s="756">
        <v>0</v>
      </c>
      <c r="AW112" s="756">
        <v>0</v>
      </c>
      <c r="AX112" s="756">
        <v>0</v>
      </c>
      <c r="AY112" s="756">
        <v>0</v>
      </c>
      <c r="AZ112" s="767">
        <f t="shared" si="64"/>
        <v>0</v>
      </c>
      <c r="BA112" s="756">
        <v>0</v>
      </c>
      <c r="BB112" s="756">
        <v>0</v>
      </c>
      <c r="BC112" s="756">
        <v>0</v>
      </c>
      <c r="BD112" s="756">
        <v>0</v>
      </c>
      <c r="BE112" s="767">
        <f t="shared" si="45"/>
        <v>0</v>
      </c>
      <c r="BF112" s="646">
        <f t="shared" si="46"/>
        <v>0</v>
      </c>
      <c r="BG112" s="594"/>
      <c r="BH112" s="705">
        <f t="shared" si="34"/>
        <v>96</v>
      </c>
      <c r="BI112" s="646">
        <f t="shared" si="47"/>
        <v>0</v>
      </c>
      <c r="BJ112" s="594"/>
      <c r="BK112" s="705">
        <f t="shared" si="48"/>
        <v>96</v>
      </c>
      <c r="BL112" s="756">
        <v>0</v>
      </c>
      <c r="BM112" s="756">
        <v>0</v>
      </c>
      <c r="BN112" s="756">
        <v>0</v>
      </c>
      <c r="BO112" s="756">
        <v>0</v>
      </c>
      <c r="BP112" s="756">
        <v>0</v>
      </c>
      <c r="BQ112" s="756">
        <v>0</v>
      </c>
      <c r="BR112" s="756">
        <v>0</v>
      </c>
      <c r="BS112" s="646">
        <f t="shared" si="60"/>
        <v>0</v>
      </c>
      <c r="BT112" s="594"/>
      <c r="BU112" s="705">
        <f t="shared" si="49"/>
        <v>96</v>
      </c>
      <c r="BV112" s="756">
        <v>0</v>
      </c>
      <c r="BW112" s="756">
        <v>0</v>
      </c>
      <c r="BX112" s="756">
        <v>0</v>
      </c>
      <c r="BY112" s="756">
        <v>0</v>
      </c>
      <c r="BZ112" s="756">
        <v>0</v>
      </c>
      <c r="CA112" s="756">
        <v>0</v>
      </c>
      <c r="CB112" s="756">
        <v>0</v>
      </c>
      <c r="CC112" s="646">
        <f t="shared" si="61"/>
        <v>0</v>
      </c>
      <c r="CD112" s="594"/>
      <c r="CE112" s="705">
        <f t="shared" si="35"/>
        <v>96</v>
      </c>
      <c r="CF112" s="756">
        <f t="shared" si="50"/>
        <v>0</v>
      </c>
      <c r="CG112" s="756">
        <f t="shared" si="50"/>
        <v>0</v>
      </c>
      <c r="CH112" s="756">
        <f t="shared" si="50"/>
        <v>0</v>
      </c>
      <c r="CI112" s="756">
        <f t="shared" si="50"/>
        <v>0</v>
      </c>
      <c r="CJ112" s="756">
        <f t="shared" si="33"/>
        <v>0</v>
      </c>
      <c r="CK112" s="756">
        <f t="shared" si="33"/>
        <v>0</v>
      </c>
      <c r="CL112" s="756">
        <f t="shared" si="33"/>
        <v>0</v>
      </c>
      <c r="CM112" s="646">
        <f t="shared" si="62"/>
        <v>0</v>
      </c>
      <c r="CN112" s="594"/>
      <c r="CO112" s="705">
        <f t="shared" si="36"/>
        <v>96</v>
      </c>
      <c r="CP112" s="756">
        <v>0</v>
      </c>
      <c r="CQ112" s="756">
        <v>0</v>
      </c>
      <c r="CR112" s="756">
        <v>0</v>
      </c>
      <c r="CS112" s="756">
        <v>0</v>
      </c>
      <c r="CT112" s="756">
        <v>0</v>
      </c>
      <c r="CU112" s="756">
        <v>0</v>
      </c>
      <c r="CV112" s="756">
        <v>0</v>
      </c>
      <c r="CW112" s="646">
        <f t="shared" si="63"/>
        <v>0</v>
      </c>
      <c r="CX112" s="685"/>
      <c r="CY112" s="705">
        <f t="shared" si="37"/>
        <v>96</v>
      </c>
      <c r="CZ112" s="756">
        <v>0</v>
      </c>
      <c r="DA112" s="756">
        <v>0</v>
      </c>
      <c r="DB112" s="756">
        <v>0</v>
      </c>
      <c r="DC112" s="756">
        <v>0</v>
      </c>
      <c r="DD112" s="756">
        <v>0</v>
      </c>
      <c r="DE112" s="767">
        <f t="shared" si="51"/>
        <v>0</v>
      </c>
      <c r="DF112" s="756">
        <v>0</v>
      </c>
      <c r="DG112" s="756">
        <v>0</v>
      </c>
      <c r="DH112" s="756">
        <v>0</v>
      </c>
      <c r="DI112" s="756">
        <v>0</v>
      </c>
      <c r="DJ112" s="767">
        <f t="shared" si="52"/>
        <v>0</v>
      </c>
      <c r="DK112" s="715">
        <f t="shared" si="53"/>
        <v>0</v>
      </c>
      <c r="DL112" s="685"/>
      <c r="DM112" s="705">
        <f t="shared" si="38"/>
        <v>96</v>
      </c>
      <c r="DN112" s="715">
        <f t="shared" si="54"/>
        <v>0</v>
      </c>
    </row>
    <row r="113" spans="2:118" x14ac:dyDescent="0.25">
      <c r="B113" s="705">
        <v>97</v>
      </c>
      <c r="C113" s="765">
        <f>(1+_xlfn.XLOOKUP(INT((B113-1)/12)+1,'ZC Curve'!$B$8:$B$107,'ZC Curve'!R$8:R$107,,0))^(1/12)-1</f>
        <v>0</v>
      </c>
      <c r="D113" s="766">
        <f t="shared" si="55"/>
        <v>1</v>
      </c>
      <c r="E113" s="685"/>
      <c r="F113" s="705">
        <v>97</v>
      </c>
      <c r="G113" s="756">
        <v>0</v>
      </c>
      <c r="H113" s="756">
        <v>0</v>
      </c>
      <c r="I113" s="756">
        <v>0</v>
      </c>
      <c r="J113" s="756">
        <v>0</v>
      </c>
      <c r="K113" s="756">
        <v>0</v>
      </c>
      <c r="L113" s="756">
        <v>0</v>
      </c>
      <c r="M113" s="756">
        <v>0</v>
      </c>
      <c r="N113" s="646">
        <f t="shared" si="56"/>
        <v>0</v>
      </c>
      <c r="O113" s="594"/>
      <c r="P113" s="705">
        <f t="shared" si="39"/>
        <v>97</v>
      </c>
      <c r="Q113" s="756">
        <v>0</v>
      </c>
      <c r="R113" s="756">
        <v>0</v>
      </c>
      <c r="S113" s="756">
        <v>0</v>
      </c>
      <c r="T113" s="756">
        <v>0</v>
      </c>
      <c r="U113" s="756">
        <v>0</v>
      </c>
      <c r="V113" s="756">
        <v>0</v>
      </c>
      <c r="W113" s="756">
        <v>0</v>
      </c>
      <c r="X113" s="646">
        <f t="shared" si="57"/>
        <v>0</v>
      </c>
      <c r="Y113" s="594"/>
      <c r="Z113" s="705">
        <f t="shared" si="40"/>
        <v>97</v>
      </c>
      <c r="AA113" s="756">
        <f t="shared" si="41"/>
        <v>0</v>
      </c>
      <c r="AB113" s="756">
        <f t="shared" si="41"/>
        <v>0</v>
      </c>
      <c r="AC113" s="756">
        <f t="shared" si="41"/>
        <v>0</v>
      </c>
      <c r="AD113" s="756">
        <f t="shared" si="41"/>
        <v>0</v>
      </c>
      <c r="AE113" s="756">
        <f t="shared" si="32"/>
        <v>0</v>
      </c>
      <c r="AF113" s="756">
        <f t="shared" si="32"/>
        <v>0</v>
      </c>
      <c r="AG113" s="756">
        <f t="shared" si="32"/>
        <v>0</v>
      </c>
      <c r="AH113" s="646">
        <f t="shared" si="58"/>
        <v>0</v>
      </c>
      <c r="AI113" s="594"/>
      <c r="AJ113" s="705">
        <f t="shared" si="42"/>
        <v>97</v>
      </c>
      <c r="AK113" s="756">
        <v>0</v>
      </c>
      <c r="AL113" s="756">
        <v>0</v>
      </c>
      <c r="AM113" s="756">
        <v>0</v>
      </c>
      <c r="AN113" s="756">
        <v>0</v>
      </c>
      <c r="AO113" s="756">
        <v>0</v>
      </c>
      <c r="AP113" s="756">
        <v>0</v>
      </c>
      <c r="AQ113" s="756">
        <v>0</v>
      </c>
      <c r="AR113" s="646">
        <f t="shared" si="59"/>
        <v>0</v>
      </c>
      <c r="AS113" s="594"/>
      <c r="AT113" s="705">
        <f t="shared" si="43"/>
        <v>97</v>
      </c>
      <c r="AU113" s="756">
        <v>0</v>
      </c>
      <c r="AV113" s="756">
        <v>0</v>
      </c>
      <c r="AW113" s="756">
        <v>0</v>
      </c>
      <c r="AX113" s="756">
        <v>0</v>
      </c>
      <c r="AY113" s="756">
        <v>0</v>
      </c>
      <c r="AZ113" s="767">
        <f t="shared" si="64"/>
        <v>0</v>
      </c>
      <c r="BA113" s="756">
        <v>0</v>
      </c>
      <c r="BB113" s="756">
        <v>0</v>
      </c>
      <c r="BC113" s="756">
        <v>0</v>
      </c>
      <c r="BD113" s="756">
        <v>0</v>
      </c>
      <c r="BE113" s="767">
        <f t="shared" si="45"/>
        <v>0</v>
      </c>
      <c r="BF113" s="646">
        <f t="shared" si="46"/>
        <v>0</v>
      </c>
      <c r="BG113" s="594"/>
      <c r="BH113" s="705">
        <f t="shared" si="34"/>
        <v>97</v>
      </c>
      <c r="BI113" s="646">
        <f t="shared" si="47"/>
        <v>0</v>
      </c>
      <c r="BJ113" s="594"/>
      <c r="BK113" s="705">
        <f t="shared" si="48"/>
        <v>97</v>
      </c>
      <c r="BL113" s="756">
        <v>0</v>
      </c>
      <c r="BM113" s="756">
        <v>0</v>
      </c>
      <c r="BN113" s="756">
        <v>0</v>
      </c>
      <c r="BO113" s="756">
        <v>0</v>
      </c>
      <c r="BP113" s="756">
        <v>0</v>
      </c>
      <c r="BQ113" s="756">
        <v>0</v>
      </c>
      <c r="BR113" s="756">
        <v>0</v>
      </c>
      <c r="BS113" s="646">
        <f t="shared" si="60"/>
        <v>0</v>
      </c>
      <c r="BT113" s="594"/>
      <c r="BU113" s="705">
        <f t="shared" si="49"/>
        <v>97</v>
      </c>
      <c r="BV113" s="756">
        <v>0</v>
      </c>
      <c r="BW113" s="756">
        <v>0</v>
      </c>
      <c r="BX113" s="756">
        <v>0</v>
      </c>
      <c r="BY113" s="756">
        <v>0</v>
      </c>
      <c r="BZ113" s="756">
        <v>0</v>
      </c>
      <c r="CA113" s="756">
        <v>0</v>
      </c>
      <c r="CB113" s="756">
        <v>0</v>
      </c>
      <c r="CC113" s="646">
        <f t="shared" si="61"/>
        <v>0</v>
      </c>
      <c r="CD113" s="594"/>
      <c r="CE113" s="705">
        <f t="shared" si="35"/>
        <v>97</v>
      </c>
      <c r="CF113" s="756">
        <f t="shared" si="50"/>
        <v>0</v>
      </c>
      <c r="CG113" s="756">
        <f t="shared" si="50"/>
        <v>0</v>
      </c>
      <c r="CH113" s="756">
        <f t="shared" si="50"/>
        <v>0</v>
      </c>
      <c r="CI113" s="756">
        <f t="shared" si="50"/>
        <v>0</v>
      </c>
      <c r="CJ113" s="756">
        <f t="shared" si="33"/>
        <v>0</v>
      </c>
      <c r="CK113" s="756">
        <f t="shared" si="33"/>
        <v>0</v>
      </c>
      <c r="CL113" s="756">
        <f t="shared" si="33"/>
        <v>0</v>
      </c>
      <c r="CM113" s="646">
        <f t="shared" si="62"/>
        <v>0</v>
      </c>
      <c r="CN113" s="594"/>
      <c r="CO113" s="705">
        <f t="shared" si="36"/>
        <v>97</v>
      </c>
      <c r="CP113" s="756">
        <v>0</v>
      </c>
      <c r="CQ113" s="756">
        <v>0</v>
      </c>
      <c r="CR113" s="756">
        <v>0</v>
      </c>
      <c r="CS113" s="756">
        <v>0</v>
      </c>
      <c r="CT113" s="756">
        <v>0</v>
      </c>
      <c r="CU113" s="756">
        <v>0</v>
      </c>
      <c r="CV113" s="756">
        <v>0</v>
      </c>
      <c r="CW113" s="646">
        <f t="shared" si="63"/>
        <v>0</v>
      </c>
      <c r="CX113" s="685"/>
      <c r="CY113" s="705">
        <f t="shared" si="37"/>
        <v>97</v>
      </c>
      <c r="CZ113" s="756">
        <v>0</v>
      </c>
      <c r="DA113" s="756">
        <v>0</v>
      </c>
      <c r="DB113" s="756">
        <v>0</v>
      </c>
      <c r="DC113" s="756">
        <v>0</v>
      </c>
      <c r="DD113" s="756">
        <v>0</v>
      </c>
      <c r="DE113" s="767">
        <f t="shared" si="51"/>
        <v>0</v>
      </c>
      <c r="DF113" s="756">
        <v>0</v>
      </c>
      <c r="DG113" s="756">
        <v>0</v>
      </c>
      <c r="DH113" s="756">
        <v>0</v>
      </c>
      <c r="DI113" s="756">
        <v>0</v>
      </c>
      <c r="DJ113" s="767">
        <f t="shared" si="52"/>
        <v>0</v>
      </c>
      <c r="DK113" s="715">
        <f t="shared" si="53"/>
        <v>0</v>
      </c>
      <c r="DL113" s="685"/>
      <c r="DM113" s="705">
        <f t="shared" si="38"/>
        <v>97</v>
      </c>
      <c r="DN113" s="715">
        <f t="shared" si="54"/>
        <v>0</v>
      </c>
    </row>
    <row r="114" spans="2:118" x14ac:dyDescent="0.25">
      <c r="B114" s="705">
        <v>98</v>
      </c>
      <c r="C114" s="765">
        <f>(1+_xlfn.XLOOKUP(INT((B114-1)/12)+1,'ZC Curve'!$B$8:$B$107,'ZC Curve'!R$8:R$107,,0))^(1/12)-1</f>
        <v>0</v>
      </c>
      <c r="D114" s="766">
        <f t="shared" si="55"/>
        <v>1</v>
      </c>
      <c r="E114" s="685"/>
      <c r="F114" s="705">
        <v>98</v>
      </c>
      <c r="G114" s="756">
        <v>0</v>
      </c>
      <c r="H114" s="756">
        <v>0</v>
      </c>
      <c r="I114" s="756">
        <v>0</v>
      </c>
      <c r="J114" s="756">
        <v>0</v>
      </c>
      <c r="K114" s="756">
        <v>0</v>
      </c>
      <c r="L114" s="756">
        <v>0</v>
      </c>
      <c r="M114" s="756">
        <v>0</v>
      </c>
      <c r="N114" s="646">
        <f t="shared" si="56"/>
        <v>0</v>
      </c>
      <c r="O114" s="594"/>
      <c r="P114" s="705">
        <f t="shared" si="39"/>
        <v>98</v>
      </c>
      <c r="Q114" s="756">
        <v>0</v>
      </c>
      <c r="R114" s="756">
        <v>0</v>
      </c>
      <c r="S114" s="756">
        <v>0</v>
      </c>
      <c r="T114" s="756">
        <v>0</v>
      </c>
      <c r="U114" s="756">
        <v>0</v>
      </c>
      <c r="V114" s="756">
        <v>0</v>
      </c>
      <c r="W114" s="756">
        <v>0</v>
      </c>
      <c r="X114" s="646">
        <f t="shared" si="57"/>
        <v>0</v>
      </c>
      <c r="Y114" s="594"/>
      <c r="Z114" s="705">
        <f t="shared" si="40"/>
        <v>98</v>
      </c>
      <c r="AA114" s="756">
        <f t="shared" si="41"/>
        <v>0</v>
      </c>
      <c r="AB114" s="756">
        <f t="shared" si="41"/>
        <v>0</v>
      </c>
      <c r="AC114" s="756">
        <f t="shared" si="41"/>
        <v>0</v>
      </c>
      <c r="AD114" s="756">
        <f t="shared" si="41"/>
        <v>0</v>
      </c>
      <c r="AE114" s="756">
        <f t="shared" si="32"/>
        <v>0</v>
      </c>
      <c r="AF114" s="756">
        <f t="shared" si="32"/>
        <v>0</v>
      </c>
      <c r="AG114" s="756">
        <f t="shared" si="32"/>
        <v>0</v>
      </c>
      <c r="AH114" s="646">
        <f t="shared" si="58"/>
        <v>0</v>
      </c>
      <c r="AI114" s="594"/>
      <c r="AJ114" s="705">
        <f t="shared" si="42"/>
        <v>98</v>
      </c>
      <c r="AK114" s="756">
        <v>0</v>
      </c>
      <c r="AL114" s="756">
        <v>0</v>
      </c>
      <c r="AM114" s="756">
        <v>0</v>
      </c>
      <c r="AN114" s="756">
        <v>0</v>
      </c>
      <c r="AO114" s="756">
        <v>0</v>
      </c>
      <c r="AP114" s="756">
        <v>0</v>
      </c>
      <c r="AQ114" s="756">
        <v>0</v>
      </c>
      <c r="AR114" s="646">
        <f t="shared" si="59"/>
        <v>0</v>
      </c>
      <c r="AS114" s="594"/>
      <c r="AT114" s="705">
        <f t="shared" si="43"/>
        <v>98</v>
      </c>
      <c r="AU114" s="756">
        <v>0</v>
      </c>
      <c r="AV114" s="756">
        <v>0</v>
      </c>
      <c r="AW114" s="756">
        <v>0</v>
      </c>
      <c r="AX114" s="756">
        <v>0</v>
      </c>
      <c r="AY114" s="756">
        <v>0</v>
      </c>
      <c r="AZ114" s="767">
        <f t="shared" si="64"/>
        <v>0</v>
      </c>
      <c r="BA114" s="756">
        <v>0</v>
      </c>
      <c r="BB114" s="756">
        <v>0</v>
      </c>
      <c r="BC114" s="756">
        <v>0</v>
      </c>
      <c r="BD114" s="756">
        <v>0</v>
      </c>
      <c r="BE114" s="767">
        <f t="shared" si="45"/>
        <v>0</v>
      </c>
      <c r="BF114" s="646">
        <f t="shared" si="46"/>
        <v>0</v>
      </c>
      <c r="BG114" s="594"/>
      <c r="BH114" s="705">
        <f t="shared" si="34"/>
        <v>98</v>
      </c>
      <c r="BI114" s="646">
        <f t="shared" si="47"/>
        <v>0</v>
      </c>
      <c r="BJ114" s="594"/>
      <c r="BK114" s="705">
        <f t="shared" si="48"/>
        <v>98</v>
      </c>
      <c r="BL114" s="756">
        <v>0</v>
      </c>
      <c r="BM114" s="756">
        <v>0</v>
      </c>
      <c r="BN114" s="756">
        <v>0</v>
      </c>
      <c r="BO114" s="756">
        <v>0</v>
      </c>
      <c r="BP114" s="756">
        <v>0</v>
      </c>
      <c r="BQ114" s="756">
        <v>0</v>
      </c>
      <c r="BR114" s="756">
        <v>0</v>
      </c>
      <c r="BS114" s="646">
        <f t="shared" si="60"/>
        <v>0</v>
      </c>
      <c r="BT114" s="594"/>
      <c r="BU114" s="705">
        <f t="shared" si="49"/>
        <v>98</v>
      </c>
      <c r="BV114" s="756">
        <v>0</v>
      </c>
      <c r="BW114" s="756">
        <v>0</v>
      </c>
      <c r="BX114" s="756">
        <v>0</v>
      </c>
      <c r="BY114" s="756">
        <v>0</v>
      </c>
      <c r="BZ114" s="756">
        <v>0</v>
      </c>
      <c r="CA114" s="756">
        <v>0</v>
      </c>
      <c r="CB114" s="756">
        <v>0</v>
      </c>
      <c r="CC114" s="646">
        <f t="shared" si="61"/>
        <v>0</v>
      </c>
      <c r="CD114" s="594"/>
      <c r="CE114" s="705">
        <f t="shared" si="35"/>
        <v>98</v>
      </c>
      <c r="CF114" s="756">
        <f t="shared" si="50"/>
        <v>0</v>
      </c>
      <c r="CG114" s="756">
        <f t="shared" si="50"/>
        <v>0</v>
      </c>
      <c r="CH114" s="756">
        <f t="shared" si="50"/>
        <v>0</v>
      </c>
      <c r="CI114" s="756">
        <f t="shared" si="50"/>
        <v>0</v>
      </c>
      <c r="CJ114" s="756">
        <f t="shared" si="33"/>
        <v>0</v>
      </c>
      <c r="CK114" s="756">
        <f t="shared" si="33"/>
        <v>0</v>
      </c>
      <c r="CL114" s="756">
        <f t="shared" si="33"/>
        <v>0</v>
      </c>
      <c r="CM114" s="646">
        <f t="shared" si="62"/>
        <v>0</v>
      </c>
      <c r="CN114" s="594"/>
      <c r="CO114" s="705">
        <f t="shared" si="36"/>
        <v>98</v>
      </c>
      <c r="CP114" s="756">
        <v>0</v>
      </c>
      <c r="CQ114" s="756">
        <v>0</v>
      </c>
      <c r="CR114" s="756">
        <v>0</v>
      </c>
      <c r="CS114" s="756">
        <v>0</v>
      </c>
      <c r="CT114" s="756">
        <v>0</v>
      </c>
      <c r="CU114" s="756">
        <v>0</v>
      </c>
      <c r="CV114" s="756">
        <v>0</v>
      </c>
      <c r="CW114" s="646">
        <f t="shared" si="63"/>
        <v>0</v>
      </c>
      <c r="CX114" s="685"/>
      <c r="CY114" s="705">
        <f t="shared" si="37"/>
        <v>98</v>
      </c>
      <c r="CZ114" s="756">
        <v>0</v>
      </c>
      <c r="DA114" s="756">
        <v>0</v>
      </c>
      <c r="DB114" s="756">
        <v>0</v>
      </c>
      <c r="DC114" s="756">
        <v>0</v>
      </c>
      <c r="DD114" s="756">
        <v>0</v>
      </c>
      <c r="DE114" s="767">
        <f t="shared" si="51"/>
        <v>0</v>
      </c>
      <c r="DF114" s="756">
        <v>0</v>
      </c>
      <c r="DG114" s="756">
        <v>0</v>
      </c>
      <c r="DH114" s="756">
        <v>0</v>
      </c>
      <c r="DI114" s="756">
        <v>0</v>
      </c>
      <c r="DJ114" s="767">
        <f t="shared" si="52"/>
        <v>0</v>
      </c>
      <c r="DK114" s="715">
        <f t="shared" si="53"/>
        <v>0</v>
      </c>
      <c r="DL114" s="685"/>
      <c r="DM114" s="705">
        <f t="shared" si="38"/>
        <v>98</v>
      </c>
      <c r="DN114" s="715">
        <f t="shared" si="54"/>
        <v>0</v>
      </c>
    </row>
    <row r="115" spans="2:118" x14ac:dyDescent="0.25">
      <c r="B115" s="705">
        <v>99</v>
      </c>
      <c r="C115" s="765">
        <f>(1+_xlfn.XLOOKUP(INT((B115-1)/12)+1,'ZC Curve'!$B$8:$B$107,'ZC Curve'!R$8:R$107,,0))^(1/12)-1</f>
        <v>0</v>
      </c>
      <c r="D115" s="766">
        <f t="shared" si="55"/>
        <v>1</v>
      </c>
      <c r="E115" s="685"/>
      <c r="F115" s="705">
        <v>99</v>
      </c>
      <c r="G115" s="756">
        <v>0</v>
      </c>
      <c r="H115" s="756">
        <v>0</v>
      </c>
      <c r="I115" s="756">
        <v>0</v>
      </c>
      <c r="J115" s="756">
        <v>0</v>
      </c>
      <c r="K115" s="756">
        <v>0</v>
      </c>
      <c r="L115" s="756">
        <v>0</v>
      </c>
      <c r="M115" s="756">
        <v>0</v>
      </c>
      <c r="N115" s="646">
        <f t="shared" si="56"/>
        <v>0</v>
      </c>
      <c r="O115" s="594"/>
      <c r="P115" s="705">
        <f t="shared" si="39"/>
        <v>99</v>
      </c>
      <c r="Q115" s="756">
        <v>0</v>
      </c>
      <c r="R115" s="756">
        <v>0</v>
      </c>
      <c r="S115" s="756">
        <v>0</v>
      </c>
      <c r="T115" s="756">
        <v>0</v>
      </c>
      <c r="U115" s="756">
        <v>0</v>
      </c>
      <c r="V115" s="756">
        <v>0</v>
      </c>
      <c r="W115" s="756">
        <v>0</v>
      </c>
      <c r="X115" s="646">
        <f t="shared" si="57"/>
        <v>0</v>
      </c>
      <c r="Y115" s="594"/>
      <c r="Z115" s="705">
        <f t="shared" si="40"/>
        <v>99</v>
      </c>
      <c r="AA115" s="756">
        <f t="shared" si="41"/>
        <v>0</v>
      </c>
      <c r="AB115" s="756">
        <f t="shared" si="41"/>
        <v>0</v>
      </c>
      <c r="AC115" s="756">
        <f t="shared" si="41"/>
        <v>0</v>
      </c>
      <c r="AD115" s="756">
        <f t="shared" si="41"/>
        <v>0</v>
      </c>
      <c r="AE115" s="756">
        <f t="shared" si="32"/>
        <v>0</v>
      </c>
      <c r="AF115" s="756">
        <f t="shared" si="32"/>
        <v>0</v>
      </c>
      <c r="AG115" s="756">
        <f t="shared" si="32"/>
        <v>0</v>
      </c>
      <c r="AH115" s="646">
        <f t="shared" si="58"/>
        <v>0</v>
      </c>
      <c r="AI115" s="594"/>
      <c r="AJ115" s="705">
        <f t="shared" si="42"/>
        <v>99</v>
      </c>
      <c r="AK115" s="756">
        <v>0</v>
      </c>
      <c r="AL115" s="756">
        <v>0</v>
      </c>
      <c r="AM115" s="756">
        <v>0</v>
      </c>
      <c r="AN115" s="756">
        <v>0</v>
      </c>
      <c r="AO115" s="756">
        <v>0</v>
      </c>
      <c r="AP115" s="756">
        <v>0</v>
      </c>
      <c r="AQ115" s="756">
        <v>0</v>
      </c>
      <c r="AR115" s="646">
        <f t="shared" si="59"/>
        <v>0</v>
      </c>
      <c r="AS115" s="594"/>
      <c r="AT115" s="705">
        <f t="shared" si="43"/>
        <v>99</v>
      </c>
      <c r="AU115" s="756">
        <v>0</v>
      </c>
      <c r="AV115" s="756">
        <v>0</v>
      </c>
      <c r="AW115" s="756">
        <v>0</v>
      </c>
      <c r="AX115" s="756">
        <v>0</v>
      </c>
      <c r="AY115" s="756">
        <v>0</v>
      </c>
      <c r="AZ115" s="767">
        <f t="shared" si="64"/>
        <v>0</v>
      </c>
      <c r="BA115" s="756">
        <v>0</v>
      </c>
      <c r="BB115" s="756">
        <v>0</v>
      </c>
      <c r="BC115" s="756">
        <v>0</v>
      </c>
      <c r="BD115" s="756">
        <v>0</v>
      </c>
      <c r="BE115" s="767">
        <f t="shared" si="45"/>
        <v>0</v>
      </c>
      <c r="BF115" s="646">
        <f t="shared" si="46"/>
        <v>0</v>
      </c>
      <c r="BG115" s="594"/>
      <c r="BH115" s="705">
        <f t="shared" si="34"/>
        <v>99</v>
      </c>
      <c r="BI115" s="646">
        <f t="shared" si="47"/>
        <v>0</v>
      </c>
      <c r="BJ115" s="594"/>
      <c r="BK115" s="705">
        <f t="shared" si="48"/>
        <v>99</v>
      </c>
      <c r="BL115" s="756">
        <v>0</v>
      </c>
      <c r="BM115" s="756">
        <v>0</v>
      </c>
      <c r="BN115" s="756">
        <v>0</v>
      </c>
      <c r="BO115" s="756">
        <v>0</v>
      </c>
      <c r="BP115" s="756">
        <v>0</v>
      </c>
      <c r="BQ115" s="756">
        <v>0</v>
      </c>
      <c r="BR115" s="756">
        <v>0</v>
      </c>
      <c r="BS115" s="646">
        <f t="shared" si="60"/>
        <v>0</v>
      </c>
      <c r="BT115" s="594"/>
      <c r="BU115" s="705">
        <f t="shared" si="49"/>
        <v>99</v>
      </c>
      <c r="BV115" s="756">
        <v>0</v>
      </c>
      <c r="BW115" s="756">
        <v>0</v>
      </c>
      <c r="BX115" s="756">
        <v>0</v>
      </c>
      <c r="BY115" s="756">
        <v>0</v>
      </c>
      <c r="BZ115" s="756">
        <v>0</v>
      </c>
      <c r="CA115" s="756">
        <v>0</v>
      </c>
      <c r="CB115" s="756">
        <v>0</v>
      </c>
      <c r="CC115" s="646">
        <f t="shared" si="61"/>
        <v>0</v>
      </c>
      <c r="CD115" s="594"/>
      <c r="CE115" s="705">
        <f t="shared" si="35"/>
        <v>99</v>
      </c>
      <c r="CF115" s="756">
        <f t="shared" si="50"/>
        <v>0</v>
      </c>
      <c r="CG115" s="756">
        <f t="shared" si="50"/>
        <v>0</v>
      </c>
      <c r="CH115" s="756">
        <f t="shared" si="50"/>
        <v>0</v>
      </c>
      <c r="CI115" s="756">
        <f t="shared" si="50"/>
        <v>0</v>
      </c>
      <c r="CJ115" s="756">
        <f t="shared" si="33"/>
        <v>0</v>
      </c>
      <c r="CK115" s="756">
        <f t="shared" si="33"/>
        <v>0</v>
      </c>
      <c r="CL115" s="756">
        <f t="shared" si="33"/>
        <v>0</v>
      </c>
      <c r="CM115" s="646">
        <f t="shared" si="62"/>
        <v>0</v>
      </c>
      <c r="CN115" s="594"/>
      <c r="CO115" s="705">
        <f t="shared" si="36"/>
        <v>99</v>
      </c>
      <c r="CP115" s="756">
        <v>0</v>
      </c>
      <c r="CQ115" s="756">
        <v>0</v>
      </c>
      <c r="CR115" s="756">
        <v>0</v>
      </c>
      <c r="CS115" s="756">
        <v>0</v>
      </c>
      <c r="CT115" s="756">
        <v>0</v>
      </c>
      <c r="CU115" s="756">
        <v>0</v>
      </c>
      <c r="CV115" s="756">
        <v>0</v>
      </c>
      <c r="CW115" s="646">
        <f t="shared" si="63"/>
        <v>0</v>
      </c>
      <c r="CX115" s="685"/>
      <c r="CY115" s="705">
        <f t="shared" si="37"/>
        <v>99</v>
      </c>
      <c r="CZ115" s="756">
        <v>0</v>
      </c>
      <c r="DA115" s="756">
        <v>0</v>
      </c>
      <c r="DB115" s="756">
        <v>0</v>
      </c>
      <c r="DC115" s="756">
        <v>0</v>
      </c>
      <c r="DD115" s="756">
        <v>0</v>
      </c>
      <c r="DE115" s="767">
        <f t="shared" si="51"/>
        <v>0</v>
      </c>
      <c r="DF115" s="756">
        <v>0</v>
      </c>
      <c r="DG115" s="756">
        <v>0</v>
      </c>
      <c r="DH115" s="756">
        <v>0</v>
      </c>
      <c r="DI115" s="756">
        <v>0</v>
      </c>
      <c r="DJ115" s="767">
        <f t="shared" si="52"/>
        <v>0</v>
      </c>
      <c r="DK115" s="715">
        <f t="shared" si="53"/>
        <v>0</v>
      </c>
      <c r="DL115" s="685"/>
      <c r="DM115" s="705">
        <f t="shared" si="38"/>
        <v>99</v>
      </c>
      <c r="DN115" s="715">
        <f t="shared" si="54"/>
        <v>0</v>
      </c>
    </row>
    <row r="116" spans="2:118" x14ac:dyDescent="0.25">
      <c r="B116" s="705">
        <v>100</v>
      </c>
      <c r="C116" s="765">
        <f>(1+_xlfn.XLOOKUP(INT((B116-1)/12)+1,'ZC Curve'!$B$8:$B$107,'ZC Curve'!R$8:R$107,,0))^(1/12)-1</f>
        <v>0</v>
      </c>
      <c r="D116" s="766">
        <f t="shared" si="55"/>
        <v>1</v>
      </c>
      <c r="E116" s="685"/>
      <c r="F116" s="705">
        <v>100</v>
      </c>
      <c r="G116" s="756">
        <v>0</v>
      </c>
      <c r="H116" s="756">
        <v>0</v>
      </c>
      <c r="I116" s="756">
        <v>0</v>
      </c>
      <c r="J116" s="756">
        <v>0</v>
      </c>
      <c r="K116" s="756">
        <v>0</v>
      </c>
      <c r="L116" s="756">
        <v>0</v>
      </c>
      <c r="M116" s="756">
        <v>0</v>
      </c>
      <c r="N116" s="646">
        <f t="shared" si="56"/>
        <v>0</v>
      </c>
      <c r="O116" s="594"/>
      <c r="P116" s="705">
        <f t="shared" si="39"/>
        <v>100</v>
      </c>
      <c r="Q116" s="756">
        <v>0</v>
      </c>
      <c r="R116" s="756">
        <v>0</v>
      </c>
      <c r="S116" s="756">
        <v>0</v>
      </c>
      <c r="T116" s="756">
        <v>0</v>
      </c>
      <c r="U116" s="756">
        <v>0</v>
      </c>
      <c r="V116" s="756">
        <v>0</v>
      </c>
      <c r="W116" s="756">
        <v>0</v>
      </c>
      <c r="X116" s="646">
        <f t="shared" si="57"/>
        <v>0</v>
      </c>
      <c r="Y116" s="594"/>
      <c r="Z116" s="705">
        <f t="shared" si="40"/>
        <v>100</v>
      </c>
      <c r="AA116" s="756">
        <f t="shared" si="41"/>
        <v>0</v>
      </c>
      <c r="AB116" s="756">
        <f t="shared" si="41"/>
        <v>0</v>
      </c>
      <c r="AC116" s="756">
        <f t="shared" si="41"/>
        <v>0</v>
      </c>
      <c r="AD116" s="756">
        <f t="shared" si="41"/>
        <v>0</v>
      </c>
      <c r="AE116" s="756">
        <f t="shared" si="32"/>
        <v>0</v>
      </c>
      <c r="AF116" s="756">
        <f t="shared" si="32"/>
        <v>0</v>
      </c>
      <c r="AG116" s="756">
        <f t="shared" si="32"/>
        <v>0</v>
      </c>
      <c r="AH116" s="646">
        <f t="shared" si="58"/>
        <v>0</v>
      </c>
      <c r="AI116" s="594"/>
      <c r="AJ116" s="705">
        <f t="shared" si="42"/>
        <v>100</v>
      </c>
      <c r="AK116" s="756">
        <v>0</v>
      </c>
      <c r="AL116" s="756">
        <v>0</v>
      </c>
      <c r="AM116" s="756">
        <v>0</v>
      </c>
      <c r="AN116" s="756">
        <v>0</v>
      </c>
      <c r="AO116" s="756">
        <v>0</v>
      </c>
      <c r="AP116" s="756">
        <v>0</v>
      </c>
      <c r="AQ116" s="756">
        <v>0</v>
      </c>
      <c r="AR116" s="646">
        <f t="shared" si="59"/>
        <v>0</v>
      </c>
      <c r="AS116" s="594"/>
      <c r="AT116" s="705">
        <f t="shared" si="43"/>
        <v>100</v>
      </c>
      <c r="AU116" s="756">
        <v>0</v>
      </c>
      <c r="AV116" s="756">
        <v>0</v>
      </c>
      <c r="AW116" s="756">
        <v>0</v>
      </c>
      <c r="AX116" s="756">
        <v>0</v>
      </c>
      <c r="AY116" s="756">
        <v>0</v>
      </c>
      <c r="AZ116" s="767">
        <f t="shared" si="64"/>
        <v>0</v>
      </c>
      <c r="BA116" s="756">
        <v>0</v>
      </c>
      <c r="BB116" s="756">
        <v>0</v>
      </c>
      <c r="BC116" s="756">
        <v>0</v>
      </c>
      <c r="BD116" s="756">
        <v>0</v>
      </c>
      <c r="BE116" s="767">
        <f t="shared" si="45"/>
        <v>0</v>
      </c>
      <c r="BF116" s="646">
        <f t="shared" si="46"/>
        <v>0</v>
      </c>
      <c r="BG116" s="594"/>
      <c r="BH116" s="705">
        <f t="shared" si="34"/>
        <v>100</v>
      </c>
      <c r="BI116" s="646">
        <f t="shared" si="47"/>
        <v>0</v>
      </c>
      <c r="BJ116" s="594"/>
      <c r="BK116" s="705">
        <f t="shared" si="48"/>
        <v>100</v>
      </c>
      <c r="BL116" s="756">
        <v>0</v>
      </c>
      <c r="BM116" s="756">
        <v>0</v>
      </c>
      <c r="BN116" s="756">
        <v>0</v>
      </c>
      <c r="BO116" s="756">
        <v>0</v>
      </c>
      <c r="BP116" s="756">
        <v>0</v>
      </c>
      <c r="BQ116" s="756">
        <v>0</v>
      </c>
      <c r="BR116" s="756">
        <v>0</v>
      </c>
      <c r="BS116" s="646">
        <f t="shared" si="60"/>
        <v>0</v>
      </c>
      <c r="BT116" s="594"/>
      <c r="BU116" s="705">
        <f t="shared" si="49"/>
        <v>100</v>
      </c>
      <c r="BV116" s="756">
        <v>0</v>
      </c>
      <c r="BW116" s="756">
        <v>0</v>
      </c>
      <c r="BX116" s="756">
        <v>0</v>
      </c>
      <c r="BY116" s="756">
        <v>0</v>
      </c>
      <c r="BZ116" s="756">
        <v>0</v>
      </c>
      <c r="CA116" s="756">
        <v>0</v>
      </c>
      <c r="CB116" s="756">
        <v>0</v>
      </c>
      <c r="CC116" s="646">
        <f t="shared" si="61"/>
        <v>0</v>
      </c>
      <c r="CD116" s="594"/>
      <c r="CE116" s="705">
        <f t="shared" si="35"/>
        <v>100</v>
      </c>
      <c r="CF116" s="756">
        <f t="shared" si="50"/>
        <v>0</v>
      </c>
      <c r="CG116" s="756">
        <f t="shared" si="50"/>
        <v>0</v>
      </c>
      <c r="CH116" s="756">
        <f t="shared" si="50"/>
        <v>0</v>
      </c>
      <c r="CI116" s="756">
        <f t="shared" si="50"/>
        <v>0</v>
      </c>
      <c r="CJ116" s="756">
        <f t="shared" si="33"/>
        <v>0</v>
      </c>
      <c r="CK116" s="756">
        <f t="shared" si="33"/>
        <v>0</v>
      </c>
      <c r="CL116" s="756">
        <f t="shared" si="33"/>
        <v>0</v>
      </c>
      <c r="CM116" s="646">
        <f t="shared" si="62"/>
        <v>0</v>
      </c>
      <c r="CN116" s="594"/>
      <c r="CO116" s="705">
        <f t="shared" si="36"/>
        <v>100</v>
      </c>
      <c r="CP116" s="756">
        <v>0</v>
      </c>
      <c r="CQ116" s="756">
        <v>0</v>
      </c>
      <c r="CR116" s="756">
        <v>0</v>
      </c>
      <c r="CS116" s="756">
        <v>0</v>
      </c>
      <c r="CT116" s="756">
        <v>0</v>
      </c>
      <c r="CU116" s="756">
        <v>0</v>
      </c>
      <c r="CV116" s="756">
        <v>0</v>
      </c>
      <c r="CW116" s="646">
        <f t="shared" si="63"/>
        <v>0</v>
      </c>
      <c r="CX116" s="685"/>
      <c r="CY116" s="705">
        <f t="shared" si="37"/>
        <v>100</v>
      </c>
      <c r="CZ116" s="756">
        <v>0</v>
      </c>
      <c r="DA116" s="756">
        <v>0</v>
      </c>
      <c r="DB116" s="756">
        <v>0</v>
      </c>
      <c r="DC116" s="756">
        <v>0</v>
      </c>
      <c r="DD116" s="756">
        <v>0</v>
      </c>
      <c r="DE116" s="767">
        <f t="shared" si="51"/>
        <v>0</v>
      </c>
      <c r="DF116" s="756">
        <v>0</v>
      </c>
      <c r="DG116" s="756">
        <v>0</v>
      </c>
      <c r="DH116" s="756">
        <v>0</v>
      </c>
      <c r="DI116" s="756">
        <v>0</v>
      </c>
      <c r="DJ116" s="767">
        <f t="shared" si="52"/>
        <v>0</v>
      </c>
      <c r="DK116" s="715">
        <f t="shared" si="53"/>
        <v>0</v>
      </c>
      <c r="DL116" s="685"/>
      <c r="DM116" s="705">
        <f t="shared" si="38"/>
        <v>100</v>
      </c>
      <c r="DN116" s="715">
        <f t="shared" si="54"/>
        <v>0</v>
      </c>
    </row>
    <row r="117" spans="2:118" x14ac:dyDescent="0.25">
      <c r="B117" s="705">
        <v>101</v>
      </c>
      <c r="C117" s="765">
        <f>(1+_xlfn.XLOOKUP(INT((B117-1)/12)+1,'ZC Curve'!$B$8:$B$107,'ZC Curve'!R$8:R$107,,0))^(1/12)-1</f>
        <v>0</v>
      </c>
      <c r="D117" s="766">
        <f t="shared" si="55"/>
        <v>1</v>
      </c>
      <c r="E117" s="685"/>
      <c r="F117" s="705">
        <v>101</v>
      </c>
      <c r="G117" s="756">
        <v>0</v>
      </c>
      <c r="H117" s="756">
        <v>0</v>
      </c>
      <c r="I117" s="756">
        <v>0</v>
      </c>
      <c r="J117" s="756">
        <v>0</v>
      </c>
      <c r="K117" s="756">
        <v>0</v>
      </c>
      <c r="L117" s="756">
        <v>0</v>
      </c>
      <c r="M117" s="756">
        <v>0</v>
      </c>
      <c r="N117" s="646">
        <f t="shared" si="56"/>
        <v>0</v>
      </c>
      <c r="O117" s="594"/>
      <c r="P117" s="705">
        <f t="shared" si="39"/>
        <v>101</v>
      </c>
      <c r="Q117" s="756">
        <v>0</v>
      </c>
      <c r="R117" s="756">
        <v>0</v>
      </c>
      <c r="S117" s="756">
        <v>0</v>
      </c>
      <c r="T117" s="756">
        <v>0</v>
      </c>
      <c r="U117" s="756">
        <v>0</v>
      </c>
      <c r="V117" s="756">
        <v>0</v>
      </c>
      <c r="W117" s="756">
        <v>0</v>
      </c>
      <c r="X117" s="646">
        <f t="shared" si="57"/>
        <v>0</v>
      </c>
      <c r="Y117" s="594"/>
      <c r="Z117" s="705">
        <f t="shared" si="40"/>
        <v>101</v>
      </c>
      <c r="AA117" s="756">
        <f t="shared" si="41"/>
        <v>0</v>
      </c>
      <c r="AB117" s="756">
        <f t="shared" si="41"/>
        <v>0</v>
      </c>
      <c r="AC117" s="756">
        <f t="shared" si="41"/>
        <v>0</v>
      </c>
      <c r="AD117" s="756">
        <f t="shared" si="41"/>
        <v>0</v>
      </c>
      <c r="AE117" s="756">
        <f t="shared" si="32"/>
        <v>0</v>
      </c>
      <c r="AF117" s="756">
        <f t="shared" si="32"/>
        <v>0</v>
      </c>
      <c r="AG117" s="756">
        <f t="shared" si="32"/>
        <v>0</v>
      </c>
      <c r="AH117" s="646">
        <f t="shared" si="58"/>
        <v>0</v>
      </c>
      <c r="AI117" s="594"/>
      <c r="AJ117" s="705">
        <f t="shared" si="42"/>
        <v>101</v>
      </c>
      <c r="AK117" s="756">
        <v>0</v>
      </c>
      <c r="AL117" s="756">
        <v>0</v>
      </c>
      <c r="AM117" s="756">
        <v>0</v>
      </c>
      <c r="AN117" s="756">
        <v>0</v>
      </c>
      <c r="AO117" s="756">
        <v>0</v>
      </c>
      <c r="AP117" s="756">
        <v>0</v>
      </c>
      <c r="AQ117" s="756">
        <v>0</v>
      </c>
      <c r="AR117" s="646">
        <f t="shared" si="59"/>
        <v>0</v>
      </c>
      <c r="AS117" s="594"/>
      <c r="AT117" s="705">
        <f t="shared" si="43"/>
        <v>101</v>
      </c>
      <c r="AU117" s="756">
        <v>0</v>
      </c>
      <c r="AV117" s="756">
        <v>0</v>
      </c>
      <c r="AW117" s="756">
        <v>0</v>
      </c>
      <c r="AX117" s="756">
        <v>0</v>
      </c>
      <c r="AY117" s="756">
        <v>0</v>
      </c>
      <c r="AZ117" s="767">
        <f t="shared" si="64"/>
        <v>0</v>
      </c>
      <c r="BA117" s="756">
        <v>0</v>
      </c>
      <c r="BB117" s="756">
        <v>0</v>
      </c>
      <c r="BC117" s="756">
        <v>0</v>
      </c>
      <c r="BD117" s="756">
        <v>0</v>
      </c>
      <c r="BE117" s="767">
        <f t="shared" si="45"/>
        <v>0</v>
      </c>
      <c r="BF117" s="646">
        <f t="shared" si="46"/>
        <v>0</v>
      </c>
      <c r="BG117" s="594"/>
      <c r="BH117" s="705">
        <f t="shared" si="34"/>
        <v>101</v>
      </c>
      <c r="BI117" s="646">
        <f t="shared" si="47"/>
        <v>0</v>
      </c>
      <c r="BJ117" s="594"/>
      <c r="BK117" s="705">
        <f t="shared" si="48"/>
        <v>101</v>
      </c>
      <c r="BL117" s="756">
        <v>0</v>
      </c>
      <c r="BM117" s="756">
        <v>0</v>
      </c>
      <c r="BN117" s="756">
        <v>0</v>
      </c>
      <c r="BO117" s="756">
        <v>0</v>
      </c>
      <c r="BP117" s="756">
        <v>0</v>
      </c>
      <c r="BQ117" s="756">
        <v>0</v>
      </c>
      <c r="BR117" s="756">
        <v>0</v>
      </c>
      <c r="BS117" s="646">
        <f t="shared" si="60"/>
        <v>0</v>
      </c>
      <c r="BT117" s="594"/>
      <c r="BU117" s="705">
        <f t="shared" si="49"/>
        <v>101</v>
      </c>
      <c r="BV117" s="756">
        <v>0</v>
      </c>
      <c r="BW117" s="756">
        <v>0</v>
      </c>
      <c r="BX117" s="756">
        <v>0</v>
      </c>
      <c r="BY117" s="756">
        <v>0</v>
      </c>
      <c r="BZ117" s="756">
        <v>0</v>
      </c>
      <c r="CA117" s="756">
        <v>0</v>
      </c>
      <c r="CB117" s="756">
        <v>0</v>
      </c>
      <c r="CC117" s="646">
        <f t="shared" si="61"/>
        <v>0</v>
      </c>
      <c r="CD117" s="594"/>
      <c r="CE117" s="705">
        <f t="shared" si="35"/>
        <v>101</v>
      </c>
      <c r="CF117" s="756">
        <f t="shared" si="50"/>
        <v>0</v>
      </c>
      <c r="CG117" s="756">
        <f t="shared" si="50"/>
        <v>0</v>
      </c>
      <c r="CH117" s="756">
        <f t="shared" si="50"/>
        <v>0</v>
      </c>
      <c r="CI117" s="756">
        <f t="shared" si="50"/>
        <v>0</v>
      </c>
      <c r="CJ117" s="756">
        <f t="shared" si="33"/>
        <v>0</v>
      </c>
      <c r="CK117" s="756">
        <f t="shared" si="33"/>
        <v>0</v>
      </c>
      <c r="CL117" s="756">
        <f t="shared" si="33"/>
        <v>0</v>
      </c>
      <c r="CM117" s="646">
        <f t="shared" si="62"/>
        <v>0</v>
      </c>
      <c r="CN117" s="594"/>
      <c r="CO117" s="705">
        <f t="shared" si="36"/>
        <v>101</v>
      </c>
      <c r="CP117" s="756">
        <v>0</v>
      </c>
      <c r="CQ117" s="756">
        <v>0</v>
      </c>
      <c r="CR117" s="756">
        <v>0</v>
      </c>
      <c r="CS117" s="756">
        <v>0</v>
      </c>
      <c r="CT117" s="756">
        <v>0</v>
      </c>
      <c r="CU117" s="756">
        <v>0</v>
      </c>
      <c r="CV117" s="756">
        <v>0</v>
      </c>
      <c r="CW117" s="646">
        <f t="shared" si="63"/>
        <v>0</v>
      </c>
      <c r="CX117" s="685"/>
      <c r="CY117" s="705">
        <f t="shared" si="37"/>
        <v>101</v>
      </c>
      <c r="CZ117" s="756">
        <v>0</v>
      </c>
      <c r="DA117" s="756">
        <v>0</v>
      </c>
      <c r="DB117" s="756">
        <v>0</v>
      </c>
      <c r="DC117" s="756">
        <v>0</v>
      </c>
      <c r="DD117" s="756">
        <v>0</v>
      </c>
      <c r="DE117" s="767">
        <f t="shared" si="51"/>
        <v>0</v>
      </c>
      <c r="DF117" s="756">
        <v>0</v>
      </c>
      <c r="DG117" s="756">
        <v>0</v>
      </c>
      <c r="DH117" s="756">
        <v>0</v>
      </c>
      <c r="DI117" s="756">
        <v>0</v>
      </c>
      <c r="DJ117" s="767">
        <f t="shared" si="52"/>
        <v>0</v>
      </c>
      <c r="DK117" s="715">
        <f t="shared" si="53"/>
        <v>0</v>
      </c>
      <c r="DL117" s="685"/>
      <c r="DM117" s="705">
        <f t="shared" si="38"/>
        <v>101</v>
      </c>
      <c r="DN117" s="715">
        <f t="shared" si="54"/>
        <v>0</v>
      </c>
    </row>
    <row r="118" spans="2:118" x14ac:dyDescent="0.25">
      <c r="B118" s="705">
        <v>102</v>
      </c>
      <c r="C118" s="765">
        <f>(1+_xlfn.XLOOKUP(INT((B118-1)/12)+1,'ZC Curve'!$B$8:$B$107,'ZC Curve'!R$8:R$107,,0))^(1/12)-1</f>
        <v>0</v>
      </c>
      <c r="D118" s="766">
        <f t="shared" si="55"/>
        <v>1</v>
      </c>
      <c r="E118" s="685"/>
      <c r="F118" s="705">
        <v>102</v>
      </c>
      <c r="G118" s="756">
        <v>0</v>
      </c>
      <c r="H118" s="756">
        <v>0</v>
      </c>
      <c r="I118" s="756">
        <v>0</v>
      </c>
      <c r="J118" s="756">
        <v>0</v>
      </c>
      <c r="K118" s="756">
        <v>0</v>
      </c>
      <c r="L118" s="756">
        <v>0</v>
      </c>
      <c r="M118" s="756">
        <v>0</v>
      </c>
      <c r="N118" s="646">
        <f t="shared" si="56"/>
        <v>0</v>
      </c>
      <c r="O118" s="594"/>
      <c r="P118" s="705">
        <f t="shared" si="39"/>
        <v>102</v>
      </c>
      <c r="Q118" s="756">
        <v>0</v>
      </c>
      <c r="R118" s="756">
        <v>0</v>
      </c>
      <c r="S118" s="756">
        <v>0</v>
      </c>
      <c r="T118" s="756">
        <v>0</v>
      </c>
      <c r="U118" s="756">
        <v>0</v>
      </c>
      <c r="V118" s="756">
        <v>0</v>
      </c>
      <c r="W118" s="756">
        <v>0</v>
      </c>
      <c r="X118" s="646">
        <f t="shared" si="57"/>
        <v>0</v>
      </c>
      <c r="Y118" s="594"/>
      <c r="Z118" s="705">
        <f t="shared" si="40"/>
        <v>102</v>
      </c>
      <c r="AA118" s="756">
        <f t="shared" si="41"/>
        <v>0</v>
      </c>
      <c r="AB118" s="756">
        <f t="shared" si="41"/>
        <v>0</v>
      </c>
      <c r="AC118" s="756">
        <f t="shared" si="41"/>
        <v>0</v>
      </c>
      <c r="AD118" s="756">
        <f t="shared" si="41"/>
        <v>0</v>
      </c>
      <c r="AE118" s="756">
        <f t="shared" si="32"/>
        <v>0</v>
      </c>
      <c r="AF118" s="756">
        <f t="shared" si="32"/>
        <v>0</v>
      </c>
      <c r="AG118" s="756">
        <f t="shared" si="32"/>
        <v>0</v>
      </c>
      <c r="AH118" s="646">
        <f t="shared" si="58"/>
        <v>0</v>
      </c>
      <c r="AI118" s="594"/>
      <c r="AJ118" s="705">
        <f t="shared" si="42"/>
        <v>102</v>
      </c>
      <c r="AK118" s="756">
        <v>0</v>
      </c>
      <c r="AL118" s="756">
        <v>0</v>
      </c>
      <c r="AM118" s="756">
        <v>0</v>
      </c>
      <c r="AN118" s="756">
        <v>0</v>
      </c>
      <c r="AO118" s="756">
        <v>0</v>
      </c>
      <c r="AP118" s="756">
        <v>0</v>
      </c>
      <c r="AQ118" s="756">
        <v>0</v>
      </c>
      <c r="AR118" s="646">
        <f t="shared" si="59"/>
        <v>0</v>
      </c>
      <c r="AS118" s="594"/>
      <c r="AT118" s="705">
        <f t="shared" si="43"/>
        <v>102</v>
      </c>
      <c r="AU118" s="756">
        <v>0</v>
      </c>
      <c r="AV118" s="756">
        <v>0</v>
      </c>
      <c r="AW118" s="756">
        <v>0</v>
      </c>
      <c r="AX118" s="756">
        <v>0</v>
      </c>
      <c r="AY118" s="756">
        <v>0</v>
      </c>
      <c r="AZ118" s="767">
        <f t="shared" si="64"/>
        <v>0</v>
      </c>
      <c r="BA118" s="756">
        <v>0</v>
      </c>
      <c r="BB118" s="756">
        <v>0</v>
      </c>
      <c r="BC118" s="756">
        <v>0</v>
      </c>
      <c r="BD118" s="756">
        <v>0</v>
      </c>
      <c r="BE118" s="767">
        <f t="shared" si="45"/>
        <v>0</v>
      </c>
      <c r="BF118" s="646">
        <f t="shared" si="46"/>
        <v>0</v>
      </c>
      <c r="BG118" s="594"/>
      <c r="BH118" s="705">
        <f t="shared" si="34"/>
        <v>102</v>
      </c>
      <c r="BI118" s="646">
        <f t="shared" si="47"/>
        <v>0</v>
      </c>
      <c r="BJ118" s="594"/>
      <c r="BK118" s="705">
        <f t="shared" si="48"/>
        <v>102</v>
      </c>
      <c r="BL118" s="756">
        <v>0</v>
      </c>
      <c r="BM118" s="756">
        <v>0</v>
      </c>
      <c r="BN118" s="756">
        <v>0</v>
      </c>
      <c r="BO118" s="756">
        <v>0</v>
      </c>
      <c r="BP118" s="756">
        <v>0</v>
      </c>
      <c r="BQ118" s="756">
        <v>0</v>
      </c>
      <c r="BR118" s="756">
        <v>0</v>
      </c>
      <c r="BS118" s="646">
        <f t="shared" si="60"/>
        <v>0</v>
      </c>
      <c r="BT118" s="594"/>
      <c r="BU118" s="705">
        <f t="shared" si="49"/>
        <v>102</v>
      </c>
      <c r="BV118" s="756">
        <v>0</v>
      </c>
      <c r="BW118" s="756">
        <v>0</v>
      </c>
      <c r="BX118" s="756">
        <v>0</v>
      </c>
      <c r="BY118" s="756">
        <v>0</v>
      </c>
      <c r="BZ118" s="756">
        <v>0</v>
      </c>
      <c r="CA118" s="756">
        <v>0</v>
      </c>
      <c r="CB118" s="756">
        <v>0</v>
      </c>
      <c r="CC118" s="646">
        <f t="shared" si="61"/>
        <v>0</v>
      </c>
      <c r="CD118" s="594"/>
      <c r="CE118" s="705">
        <f t="shared" si="35"/>
        <v>102</v>
      </c>
      <c r="CF118" s="756">
        <f t="shared" si="50"/>
        <v>0</v>
      </c>
      <c r="CG118" s="756">
        <f t="shared" si="50"/>
        <v>0</v>
      </c>
      <c r="CH118" s="756">
        <f t="shared" si="50"/>
        <v>0</v>
      </c>
      <c r="CI118" s="756">
        <f t="shared" si="50"/>
        <v>0</v>
      </c>
      <c r="CJ118" s="756">
        <f t="shared" si="33"/>
        <v>0</v>
      </c>
      <c r="CK118" s="756">
        <f t="shared" si="33"/>
        <v>0</v>
      </c>
      <c r="CL118" s="756">
        <f t="shared" si="33"/>
        <v>0</v>
      </c>
      <c r="CM118" s="646">
        <f t="shared" si="62"/>
        <v>0</v>
      </c>
      <c r="CN118" s="594"/>
      <c r="CO118" s="705">
        <f t="shared" si="36"/>
        <v>102</v>
      </c>
      <c r="CP118" s="756">
        <v>0</v>
      </c>
      <c r="CQ118" s="756">
        <v>0</v>
      </c>
      <c r="CR118" s="756">
        <v>0</v>
      </c>
      <c r="CS118" s="756">
        <v>0</v>
      </c>
      <c r="CT118" s="756">
        <v>0</v>
      </c>
      <c r="CU118" s="756">
        <v>0</v>
      </c>
      <c r="CV118" s="756">
        <v>0</v>
      </c>
      <c r="CW118" s="646">
        <f t="shared" si="63"/>
        <v>0</v>
      </c>
      <c r="CX118" s="685"/>
      <c r="CY118" s="705">
        <f t="shared" si="37"/>
        <v>102</v>
      </c>
      <c r="CZ118" s="756">
        <v>0</v>
      </c>
      <c r="DA118" s="756">
        <v>0</v>
      </c>
      <c r="DB118" s="756">
        <v>0</v>
      </c>
      <c r="DC118" s="756">
        <v>0</v>
      </c>
      <c r="DD118" s="756">
        <v>0</v>
      </c>
      <c r="DE118" s="767">
        <f t="shared" si="51"/>
        <v>0</v>
      </c>
      <c r="DF118" s="756">
        <v>0</v>
      </c>
      <c r="DG118" s="756">
        <v>0</v>
      </c>
      <c r="DH118" s="756">
        <v>0</v>
      </c>
      <c r="DI118" s="756">
        <v>0</v>
      </c>
      <c r="DJ118" s="767">
        <f t="shared" si="52"/>
        <v>0</v>
      </c>
      <c r="DK118" s="715">
        <f t="shared" si="53"/>
        <v>0</v>
      </c>
      <c r="DL118" s="685"/>
      <c r="DM118" s="705">
        <f t="shared" si="38"/>
        <v>102</v>
      </c>
      <c r="DN118" s="715">
        <f t="shared" si="54"/>
        <v>0</v>
      </c>
    </row>
    <row r="119" spans="2:118" x14ac:dyDescent="0.25">
      <c r="B119" s="705">
        <v>103</v>
      </c>
      <c r="C119" s="765">
        <f>(1+_xlfn.XLOOKUP(INT((B119-1)/12)+1,'ZC Curve'!$B$8:$B$107,'ZC Curve'!R$8:R$107,,0))^(1/12)-1</f>
        <v>0</v>
      </c>
      <c r="D119" s="766">
        <f t="shared" si="55"/>
        <v>1</v>
      </c>
      <c r="E119" s="685"/>
      <c r="F119" s="705">
        <v>103</v>
      </c>
      <c r="G119" s="756">
        <v>0</v>
      </c>
      <c r="H119" s="756">
        <v>0</v>
      </c>
      <c r="I119" s="756">
        <v>0</v>
      </c>
      <c r="J119" s="756">
        <v>0</v>
      </c>
      <c r="K119" s="756">
        <v>0</v>
      </c>
      <c r="L119" s="756">
        <v>0</v>
      </c>
      <c r="M119" s="756">
        <v>0</v>
      </c>
      <c r="N119" s="646">
        <f t="shared" si="56"/>
        <v>0</v>
      </c>
      <c r="O119" s="594"/>
      <c r="P119" s="705">
        <f t="shared" si="39"/>
        <v>103</v>
      </c>
      <c r="Q119" s="756">
        <v>0</v>
      </c>
      <c r="R119" s="756">
        <v>0</v>
      </c>
      <c r="S119" s="756">
        <v>0</v>
      </c>
      <c r="T119" s="756">
        <v>0</v>
      </c>
      <c r="U119" s="756">
        <v>0</v>
      </c>
      <c r="V119" s="756">
        <v>0</v>
      </c>
      <c r="W119" s="756">
        <v>0</v>
      </c>
      <c r="X119" s="646">
        <f t="shared" si="57"/>
        <v>0</v>
      </c>
      <c r="Y119" s="594"/>
      <c r="Z119" s="705">
        <f t="shared" si="40"/>
        <v>103</v>
      </c>
      <c r="AA119" s="756">
        <f t="shared" si="41"/>
        <v>0</v>
      </c>
      <c r="AB119" s="756">
        <f t="shared" si="41"/>
        <v>0</v>
      </c>
      <c r="AC119" s="756">
        <f t="shared" si="41"/>
        <v>0</v>
      </c>
      <c r="AD119" s="756">
        <f t="shared" si="41"/>
        <v>0</v>
      </c>
      <c r="AE119" s="756">
        <f t="shared" si="32"/>
        <v>0</v>
      </c>
      <c r="AF119" s="756">
        <f t="shared" si="32"/>
        <v>0</v>
      </c>
      <c r="AG119" s="756">
        <f t="shared" si="32"/>
        <v>0</v>
      </c>
      <c r="AH119" s="646">
        <f t="shared" si="58"/>
        <v>0</v>
      </c>
      <c r="AI119" s="594"/>
      <c r="AJ119" s="705">
        <f t="shared" si="42"/>
        <v>103</v>
      </c>
      <c r="AK119" s="756">
        <v>0</v>
      </c>
      <c r="AL119" s="756">
        <v>0</v>
      </c>
      <c r="AM119" s="756">
        <v>0</v>
      </c>
      <c r="AN119" s="756">
        <v>0</v>
      </c>
      <c r="AO119" s="756">
        <v>0</v>
      </c>
      <c r="AP119" s="756">
        <v>0</v>
      </c>
      <c r="AQ119" s="756">
        <v>0</v>
      </c>
      <c r="AR119" s="646">
        <f t="shared" si="59"/>
        <v>0</v>
      </c>
      <c r="AS119" s="594"/>
      <c r="AT119" s="705">
        <f t="shared" si="43"/>
        <v>103</v>
      </c>
      <c r="AU119" s="756">
        <v>0</v>
      </c>
      <c r="AV119" s="756">
        <v>0</v>
      </c>
      <c r="AW119" s="756">
        <v>0</v>
      </c>
      <c r="AX119" s="756">
        <v>0</v>
      </c>
      <c r="AY119" s="756">
        <v>0</v>
      </c>
      <c r="AZ119" s="767">
        <f t="shared" si="64"/>
        <v>0</v>
      </c>
      <c r="BA119" s="756">
        <v>0</v>
      </c>
      <c r="BB119" s="756">
        <v>0</v>
      </c>
      <c r="BC119" s="756">
        <v>0</v>
      </c>
      <c r="BD119" s="756">
        <v>0</v>
      </c>
      <c r="BE119" s="767">
        <f t="shared" si="45"/>
        <v>0</v>
      </c>
      <c r="BF119" s="646">
        <f t="shared" si="46"/>
        <v>0</v>
      </c>
      <c r="BG119" s="594"/>
      <c r="BH119" s="705">
        <f t="shared" si="34"/>
        <v>103</v>
      </c>
      <c r="BI119" s="646">
        <f t="shared" si="47"/>
        <v>0</v>
      </c>
      <c r="BJ119" s="594"/>
      <c r="BK119" s="705">
        <f t="shared" si="48"/>
        <v>103</v>
      </c>
      <c r="BL119" s="756">
        <v>0</v>
      </c>
      <c r="BM119" s="756">
        <v>0</v>
      </c>
      <c r="BN119" s="756">
        <v>0</v>
      </c>
      <c r="BO119" s="756">
        <v>0</v>
      </c>
      <c r="BP119" s="756">
        <v>0</v>
      </c>
      <c r="BQ119" s="756">
        <v>0</v>
      </c>
      <c r="BR119" s="756">
        <v>0</v>
      </c>
      <c r="BS119" s="646">
        <f t="shared" si="60"/>
        <v>0</v>
      </c>
      <c r="BT119" s="594"/>
      <c r="BU119" s="705">
        <f t="shared" si="49"/>
        <v>103</v>
      </c>
      <c r="BV119" s="756">
        <v>0</v>
      </c>
      <c r="BW119" s="756">
        <v>0</v>
      </c>
      <c r="BX119" s="756">
        <v>0</v>
      </c>
      <c r="BY119" s="756">
        <v>0</v>
      </c>
      <c r="BZ119" s="756">
        <v>0</v>
      </c>
      <c r="CA119" s="756">
        <v>0</v>
      </c>
      <c r="CB119" s="756">
        <v>0</v>
      </c>
      <c r="CC119" s="646">
        <f t="shared" si="61"/>
        <v>0</v>
      </c>
      <c r="CD119" s="594"/>
      <c r="CE119" s="705">
        <f t="shared" si="35"/>
        <v>103</v>
      </c>
      <c r="CF119" s="756">
        <f t="shared" si="50"/>
        <v>0</v>
      </c>
      <c r="CG119" s="756">
        <f t="shared" si="50"/>
        <v>0</v>
      </c>
      <c r="CH119" s="756">
        <f t="shared" si="50"/>
        <v>0</v>
      </c>
      <c r="CI119" s="756">
        <f t="shared" si="50"/>
        <v>0</v>
      </c>
      <c r="CJ119" s="756">
        <f t="shared" si="33"/>
        <v>0</v>
      </c>
      <c r="CK119" s="756">
        <f t="shared" si="33"/>
        <v>0</v>
      </c>
      <c r="CL119" s="756">
        <f t="shared" si="33"/>
        <v>0</v>
      </c>
      <c r="CM119" s="646">
        <f t="shared" si="62"/>
        <v>0</v>
      </c>
      <c r="CN119" s="594"/>
      <c r="CO119" s="705">
        <f t="shared" si="36"/>
        <v>103</v>
      </c>
      <c r="CP119" s="756">
        <v>0</v>
      </c>
      <c r="CQ119" s="756">
        <v>0</v>
      </c>
      <c r="CR119" s="756">
        <v>0</v>
      </c>
      <c r="CS119" s="756">
        <v>0</v>
      </c>
      <c r="CT119" s="756">
        <v>0</v>
      </c>
      <c r="CU119" s="756">
        <v>0</v>
      </c>
      <c r="CV119" s="756">
        <v>0</v>
      </c>
      <c r="CW119" s="646">
        <f t="shared" si="63"/>
        <v>0</v>
      </c>
      <c r="CX119" s="685"/>
      <c r="CY119" s="705">
        <f t="shared" si="37"/>
        <v>103</v>
      </c>
      <c r="CZ119" s="756">
        <v>0</v>
      </c>
      <c r="DA119" s="756">
        <v>0</v>
      </c>
      <c r="DB119" s="756">
        <v>0</v>
      </c>
      <c r="DC119" s="756">
        <v>0</v>
      </c>
      <c r="DD119" s="756">
        <v>0</v>
      </c>
      <c r="DE119" s="767">
        <f t="shared" si="51"/>
        <v>0</v>
      </c>
      <c r="DF119" s="756">
        <v>0</v>
      </c>
      <c r="DG119" s="756">
        <v>0</v>
      </c>
      <c r="DH119" s="756">
        <v>0</v>
      </c>
      <c r="DI119" s="756">
        <v>0</v>
      </c>
      <c r="DJ119" s="767">
        <f t="shared" si="52"/>
        <v>0</v>
      </c>
      <c r="DK119" s="715">
        <f t="shared" si="53"/>
        <v>0</v>
      </c>
      <c r="DL119" s="685"/>
      <c r="DM119" s="705">
        <f t="shared" si="38"/>
        <v>103</v>
      </c>
      <c r="DN119" s="715">
        <f t="shared" si="54"/>
        <v>0</v>
      </c>
    </row>
    <row r="120" spans="2:118" x14ac:dyDescent="0.25">
      <c r="B120" s="705">
        <v>104</v>
      </c>
      <c r="C120" s="765">
        <f>(1+_xlfn.XLOOKUP(INT((B120-1)/12)+1,'ZC Curve'!$B$8:$B$107,'ZC Curve'!R$8:R$107,,0))^(1/12)-1</f>
        <v>0</v>
      </c>
      <c r="D120" s="766">
        <f t="shared" si="55"/>
        <v>1</v>
      </c>
      <c r="E120" s="685"/>
      <c r="F120" s="705">
        <v>104</v>
      </c>
      <c r="G120" s="756">
        <v>0</v>
      </c>
      <c r="H120" s="756">
        <v>0</v>
      </c>
      <c r="I120" s="756">
        <v>0</v>
      </c>
      <c r="J120" s="756">
        <v>0</v>
      </c>
      <c r="K120" s="756">
        <v>0</v>
      </c>
      <c r="L120" s="756">
        <v>0</v>
      </c>
      <c r="M120" s="756">
        <v>0</v>
      </c>
      <c r="N120" s="646">
        <f t="shared" si="56"/>
        <v>0</v>
      </c>
      <c r="O120" s="594"/>
      <c r="P120" s="705">
        <f t="shared" si="39"/>
        <v>104</v>
      </c>
      <c r="Q120" s="756">
        <v>0</v>
      </c>
      <c r="R120" s="756">
        <v>0</v>
      </c>
      <c r="S120" s="756">
        <v>0</v>
      </c>
      <c r="T120" s="756">
        <v>0</v>
      </c>
      <c r="U120" s="756">
        <v>0</v>
      </c>
      <c r="V120" s="756">
        <v>0</v>
      </c>
      <c r="W120" s="756">
        <v>0</v>
      </c>
      <c r="X120" s="646">
        <f t="shared" si="57"/>
        <v>0</v>
      </c>
      <c r="Y120" s="594"/>
      <c r="Z120" s="705">
        <f t="shared" si="40"/>
        <v>104</v>
      </c>
      <c r="AA120" s="756">
        <f t="shared" si="41"/>
        <v>0</v>
      </c>
      <c r="AB120" s="756">
        <f t="shared" si="41"/>
        <v>0</v>
      </c>
      <c r="AC120" s="756">
        <f t="shared" si="41"/>
        <v>0</v>
      </c>
      <c r="AD120" s="756">
        <f t="shared" si="41"/>
        <v>0</v>
      </c>
      <c r="AE120" s="756">
        <f t="shared" si="32"/>
        <v>0</v>
      </c>
      <c r="AF120" s="756">
        <f t="shared" si="32"/>
        <v>0</v>
      </c>
      <c r="AG120" s="756">
        <f t="shared" si="32"/>
        <v>0</v>
      </c>
      <c r="AH120" s="646">
        <f t="shared" si="58"/>
        <v>0</v>
      </c>
      <c r="AI120" s="594"/>
      <c r="AJ120" s="705">
        <f t="shared" si="42"/>
        <v>104</v>
      </c>
      <c r="AK120" s="756">
        <v>0</v>
      </c>
      <c r="AL120" s="756">
        <v>0</v>
      </c>
      <c r="AM120" s="756">
        <v>0</v>
      </c>
      <c r="AN120" s="756">
        <v>0</v>
      </c>
      <c r="AO120" s="756">
        <v>0</v>
      </c>
      <c r="AP120" s="756">
        <v>0</v>
      </c>
      <c r="AQ120" s="756">
        <v>0</v>
      </c>
      <c r="AR120" s="646">
        <f t="shared" si="59"/>
        <v>0</v>
      </c>
      <c r="AS120" s="594"/>
      <c r="AT120" s="705">
        <f t="shared" si="43"/>
        <v>104</v>
      </c>
      <c r="AU120" s="756">
        <v>0</v>
      </c>
      <c r="AV120" s="756">
        <v>0</v>
      </c>
      <c r="AW120" s="756">
        <v>0</v>
      </c>
      <c r="AX120" s="756">
        <v>0</v>
      </c>
      <c r="AY120" s="756">
        <v>0</v>
      </c>
      <c r="AZ120" s="767">
        <f t="shared" si="64"/>
        <v>0</v>
      </c>
      <c r="BA120" s="756">
        <v>0</v>
      </c>
      <c r="BB120" s="756">
        <v>0</v>
      </c>
      <c r="BC120" s="756">
        <v>0</v>
      </c>
      <c r="BD120" s="756">
        <v>0</v>
      </c>
      <c r="BE120" s="767">
        <f t="shared" si="45"/>
        <v>0</v>
      </c>
      <c r="BF120" s="646">
        <f t="shared" si="46"/>
        <v>0</v>
      </c>
      <c r="BG120" s="594"/>
      <c r="BH120" s="705">
        <f t="shared" si="34"/>
        <v>104</v>
      </c>
      <c r="BI120" s="646">
        <f t="shared" si="47"/>
        <v>0</v>
      </c>
      <c r="BJ120" s="594"/>
      <c r="BK120" s="705">
        <f t="shared" si="48"/>
        <v>104</v>
      </c>
      <c r="BL120" s="756">
        <v>0</v>
      </c>
      <c r="BM120" s="756">
        <v>0</v>
      </c>
      <c r="BN120" s="756">
        <v>0</v>
      </c>
      <c r="BO120" s="756">
        <v>0</v>
      </c>
      <c r="BP120" s="756">
        <v>0</v>
      </c>
      <c r="BQ120" s="756">
        <v>0</v>
      </c>
      <c r="BR120" s="756">
        <v>0</v>
      </c>
      <c r="BS120" s="646">
        <f t="shared" si="60"/>
        <v>0</v>
      </c>
      <c r="BT120" s="594"/>
      <c r="BU120" s="705">
        <f t="shared" si="49"/>
        <v>104</v>
      </c>
      <c r="BV120" s="756">
        <v>0</v>
      </c>
      <c r="BW120" s="756">
        <v>0</v>
      </c>
      <c r="BX120" s="756">
        <v>0</v>
      </c>
      <c r="BY120" s="756">
        <v>0</v>
      </c>
      <c r="BZ120" s="756">
        <v>0</v>
      </c>
      <c r="CA120" s="756">
        <v>0</v>
      </c>
      <c r="CB120" s="756">
        <v>0</v>
      </c>
      <c r="CC120" s="646">
        <f t="shared" si="61"/>
        <v>0</v>
      </c>
      <c r="CD120" s="594"/>
      <c r="CE120" s="705">
        <f t="shared" si="35"/>
        <v>104</v>
      </c>
      <c r="CF120" s="756">
        <f t="shared" si="50"/>
        <v>0</v>
      </c>
      <c r="CG120" s="756">
        <f t="shared" si="50"/>
        <v>0</v>
      </c>
      <c r="CH120" s="756">
        <f t="shared" si="50"/>
        <v>0</v>
      </c>
      <c r="CI120" s="756">
        <f t="shared" si="50"/>
        <v>0</v>
      </c>
      <c r="CJ120" s="756">
        <f t="shared" si="33"/>
        <v>0</v>
      </c>
      <c r="CK120" s="756">
        <f t="shared" si="33"/>
        <v>0</v>
      </c>
      <c r="CL120" s="756">
        <f t="shared" si="33"/>
        <v>0</v>
      </c>
      <c r="CM120" s="646">
        <f t="shared" si="62"/>
        <v>0</v>
      </c>
      <c r="CN120" s="594"/>
      <c r="CO120" s="705">
        <f t="shared" si="36"/>
        <v>104</v>
      </c>
      <c r="CP120" s="756">
        <v>0</v>
      </c>
      <c r="CQ120" s="756">
        <v>0</v>
      </c>
      <c r="CR120" s="756">
        <v>0</v>
      </c>
      <c r="CS120" s="756">
        <v>0</v>
      </c>
      <c r="CT120" s="756">
        <v>0</v>
      </c>
      <c r="CU120" s="756">
        <v>0</v>
      </c>
      <c r="CV120" s="756">
        <v>0</v>
      </c>
      <c r="CW120" s="646">
        <f t="shared" si="63"/>
        <v>0</v>
      </c>
      <c r="CX120" s="685"/>
      <c r="CY120" s="705">
        <f t="shared" si="37"/>
        <v>104</v>
      </c>
      <c r="CZ120" s="756">
        <v>0</v>
      </c>
      <c r="DA120" s="756">
        <v>0</v>
      </c>
      <c r="DB120" s="756">
        <v>0</v>
      </c>
      <c r="DC120" s="756">
        <v>0</v>
      </c>
      <c r="DD120" s="756">
        <v>0</v>
      </c>
      <c r="DE120" s="767">
        <f t="shared" si="51"/>
        <v>0</v>
      </c>
      <c r="DF120" s="756">
        <v>0</v>
      </c>
      <c r="DG120" s="756">
        <v>0</v>
      </c>
      <c r="DH120" s="756">
        <v>0</v>
      </c>
      <c r="DI120" s="756">
        <v>0</v>
      </c>
      <c r="DJ120" s="767">
        <f t="shared" si="52"/>
        <v>0</v>
      </c>
      <c r="DK120" s="715">
        <f t="shared" si="53"/>
        <v>0</v>
      </c>
      <c r="DL120" s="685"/>
      <c r="DM120" s="705">
        <f t="shared" si="38"/>
        <v>104</v>
      </c>
      <c r="DN120" s="715">
        <f t="shared" si="54"/>
        <v>0</v>
      </c>
    </row>
    <row r="121" spans="2:118" x14ac:dyDescent="0.25">
      <c r="B121" s="705">
        <v>105</v>
      </c>
      <c r="C121" s="765">
        <f>(1+_xlfn.XLOOKUP(INT((B121-1)/12)+1,'ZC Curve'!$B$8:$B$107,'ZC Curve'!R$8:R$107,,0))^(1/12)-1</f>
        <v>0</v>
      </c>
      <c r="D121" s="766">
        <f t="shared" si="55"/>
        <v>1</v>
      </c>
      <c r="E121" s="685"/>
      <c r="F121" s="705">
        <v>105</v>
      </c>
      <c r="G121" s="756">
        <v>0</v>
      </c>
      <c r="H121" s="756">
        <v>0</v>
      </c>
      <c r="I121" s="756">
        <v>0</v>
      </c>
      <c r="J121" s="756">
        <v>0</v>
      </c>
      <c r="K121" s="756">
        <v>0</v>
      </c>
      <c r="L121" s="756">
        <v>0</v>
      </c>
      <c r="M121" s="756">
        <v>0</v>
      </c>
      <c r="N121" s="646">
        <f t="shared" si="56"/>
        <v>0</v>
      </c>
      <c r="O121" s="594"/>
      <c r="P121" s="705">
        <f t="shared" si="39"/>
        <v>105</v>
      </c>
      <c r="Q121" s="756">
        <v>0</v>
      </c>
      <c r="R121" s="756">
        <v>0</v>
      </c>
      <c r="S121" s="756">
        <v>0</v>
      </c>
      <c r="T121" s="756">
        <v>0</v>
      </c>
      <c r="U121" s="756">
        <v>0</v>
      </c>
      <c r="V121" s="756">
        <v>0</v>
      </c>
      <c r="W121" s="756">
        <v>0</v>
      </c>
      <c r="X121" s="646">
        <f t="shared" si="57"/>
        <v>0</v>
      </c>
      <c r="Y121" s="594"/>
      <c r="Z121" s="705">
        <f t="shared" si="40"/>
        <v>105</v>
      </c>
      <c r="AA121" s="756">
        <f t="shared" si="41"/>
        <v>0</v>
      </c>
      <c r="AB121" s="756">
        <f t="shared" si="41"/>
        <v>0</v>
      </c>
      <c r="AC121" s="756">
        <f t="shared" si="41"/>
        <v>0</v>
      </c>
      <c r="AD121" s="756">
        <f t="shared" si="41"/>
        <v>0</v>
      </c>
      <c r="AE121" s="756">
        <f t="shared" si="32"/>
        <v>0</v>
      </c>
      <c r="AF121" s="756">
        <f t="shared" si="32"/>
        <v>0</v>
      </c>
      <c r="AG121" s="756">
        <f t="shared" si="32"/>
        <v>0</v>
      </c>
      <c r="AH121" s="646">
        <f t="shared" si="58"/>
        <v>0</v>
      </c>
      <c r="AI121" s="594"/>
      <c r="AJ121" s="705">
        <f t="shared" si="42"/>
        <v>105</v>
      </c>
      <c r="AK121" s="756">
        <v>0</v>
      </c>
      <c r="AL121" s="756">
        <v>0</v>
      </c>
      <c r="AM121" s="756">
        <v>0</v>
      </c>
      <c r="AN121" s="756">
        <v>0</v>
      </c>
      <c r="AO121" s="756">
        <v>0</v>
      </c>
      <c r="AP121" s="756">
        <v>0</v>
      </c>
      <c r="AQ121" s="756">
        <v>0</v>
      </c>
      <c r="AR121" s="646">
        <f t="shared" si="59"/>
        <v>0</v>
      </c>
      <c r="AS121" s="594"/>
      <c r="AT121" s="705">
        <f t="shared" si="43"/>
        <v>105</v>
      </c>
      <c r="AU121" s="756">
        <v>0</v>
      </c>
      <c r="AV121" s="756">
        <v>0</v>
      </c>
      <c r="AW121" s="756">
        <v>0</v>
      </c>
      <c r="AX121" s="756">
        <v>0</v>
      </c>
      <c r="AY121" s="756">
        <v>0</v>
      </c>
      <c r="AZ121" s="767">
        <f t="shared" si="64"/>
        <v>0</v>
      </c>
      <c r="BA121" s="756">
        <v>0</v>
      </c>
      <c r="BB121" s="756">
        <v>0</v>
      </c>
      <c r="BC121" s="756">
        <v>0</v>
      </c>
      <c r="BD121" s="756">
        <v>0</v>
      </c>
      <c r="BE121" s="767">
        <f t="shared" si="45"/>
        <v>0</v>
      </c>
      <c r="BF121" s="646">
        <f t="shared" si="46"/>
        <v>0</v>
      </c>
      <c r="BG121" s="594"/>
      <c r="BH121" s="705">
        <f t="shared" si="34"/>
        <v>105</v>
      </c>
      <c r="BI121" s="646">
        <f t="shared" si="47"/>
        <v>0</v>
      </c>
      <c r="BJ121" s="594"/>
      <c r="BK121" s="705">
        <f t="shared" si="48"/>
        <v>105</v>
      </c>
      <c r="BL121" s="756">
        <v>0</v>
      </c>
      <c r="BM121" s="756">
        <v>0</v>
      </c>
      <c r="BN121" s="756">
        <v>0</v>
      </c>
      <c r="BO121" s="756">
        <v>0</v>
      </c>
      <c r="BP121" s="756">
        <v>0</v>
      </c>
      <c r="BQ121" s="756">
        <v>0</v>
      </c>
      <c r="BR121" s="756">
        <v>0</v>
      </c>
      <c r="BS121" s="646">
        <f t="shared" si="60"/>
        <v>0</v>
      </c>
      <c r="BT121" s="594"/>
      <c r="BU121" s="705">
        <f t="shared" si="49"/>
        <v>105</v>
      </c>
      <c r="BV121" s="756">
        <v>0</v>
      </c>
      <c r="BW121" s="756">
        <v>0</v>
      </c>
      <c r="BX121" s="756">
        <v>0</v>
      </c>
      <c r="BY121" s="756">
        <v>0</v>
      </c>
      <c r="BZ121" s="756">
        <v>0</v>
      </c>
      <c r="CA121" s="756">
        <v>0</v>
      </c>
      <c r="CB121" s="756">
        <v>0</v>
      </c>
      <c r="CC121" s="646">
        <f t="shared" si="61"/>
        <v>0</v>
      </c>
      <c r="CD121" s="594"/>
      <c r="CE121" s="705">
        <f t="shared" si="35"/>
        <v>105</v>
      </c>
      <c r="CF121" s="756">
        <f t="shared" si="50"/>
        <v>0</v>
      </c>
      <c r="CG121" s="756">
        <f t="shared" si="50"/>
        <v>0</v>
      </c>
      <c r="CH121" s="756">
        <f t="shared" si="50"/>
        <v>0</v>
      </c>
      <c r="CI121" s="756">
        <f t="shared" si="50"/>
        <v>0</v>
      </c>
      <c r="CJ121" s="756">
        <f t="shared" si="33"/>
        <v>0</v>
      </c>
      <c r="CK121" s="756">
        <f t="shared" si="33"/>
        <v>0</v>
      </c>
      <c r="CL121" s="756">
        <f t="shared" si="33"/>
        <v>0</v>
      </c>
      <c r="CM121" s="646">
        <f t="shared" si="62"/>
        <v>0</v>
      </c>
      <c r="CN121" s="594"/>
      <c r="CO121" s="705">
        <f t="shared" si="36"/>
        <v>105</v>
      </c>
      <c r="CP121" s="756">
        <v>0</v>
      </c>
      <c r="CQ121" s="756">
        <v>0</v>
      </c>
      <c r="CR121" s="756">
        <v>0</v>
      </c>
      <c r="CS121" s="756">
        <v>0</v>
      </c>
      <c r="CT121" s="756">
        <v>0</v>
      </c>
      <c r="CU121" s="756">
        <v>0</v>
      </c>
      <c r="CV121" s="756">
        <v>0</v>
      </c>
      <c r="CW121" s="646">
        <f t="shared" si="63"/>
        <v>0</v>
      </c>
      <c r="CX121" s="685"/>
      <c r="CY121" s="705">
        <f t="shared" si="37"/>
        <v>105</v>
      </c>
      <c r="CZ121" s="756">
        <v>0</v>
      </c>
      <c r="DA121" s="756">
        <v>0</v>
      </c>
      <c r="DB121" s="756">
        <v>0</v>
      </c>
      <c r="DC121" s="756">
        <v>0</v>
      </c>
      <c r="DD121" s="756">
        <v>0</v>
      </c>
      <c r="DE121" s="767">
        <f t="shared" si="51"/>
        <v>0</v>
      </c>
      <c r="DF121" s="756">
        <v>0</v>
      </c>
      <c r="DG121" s="756">
        <v>0</v>
      </c>
      <c r="DH121" s="756">
        <v>0</v>
      </c>
      <c r="DI121" s="756">
        <v>0</v>
      </c>
      <c r="DJ121" s="767">
        <f t="shared" si="52"/>
        <v>0</v>
      </c>
      <c r="DK121" s="715">
        <f t="shared" si="53"/>
        <v>0</v>
      </c>
      <c r="DL121" s="685"/>
      <c r="DM121" s="705">
        <f t="shared" si="38"/>
        <v>105</v>
      </c>
      <c r="DN121" s="715">
        <f t="shared" si="54"/>
        <v>0</v>
      </c>
    </row>
    <row r="122" spans="2:118" x14ac:dyDescent="0.25">
      <c r="B122" s="705">
        <v>106</v>
      </c>
      <c r="C122" s="765">
        <f>(1+_xlfn.XLOOKUP(INT((B122-1)/12)+1,'ZC Curve'!$B$8:$B$107,'ZC Curve'!R$8:R$107,,0))^(1/12)-1</f>
        <v>0</v>
      </c>
      <c r="D122" s="766">
        <f t="shared" si="55"/>
        <v>1</v>
      </c>
      <c r="E122" s="685"/>
      <c r="F122" s="705">
        <v>106</v>
      </c>
      <c r="G122" s="756">
        <v>0</v>
      </c>
      <c r="H122" s="756">
        <v>0</v>
      </c>
      <c r="I122" s="756">
        <v>0</v>
      </c>
      <c r="J122" s="756">
        <v>0</v>
      </c>
      <c r="K122" s="756">
        <v>0</v>
      </c>
      <c r="L122" s="756">
        <v>0</v>
      </c>
      <c r="M122" s="756">
        <v>0</v>
      </c>
      <c r="N122" s="646">
        <f t="shared" si="56"/>
        <v>0</v>
      </c>
      <c r="O122" s="594"/>
      <c r="P122" s="705">
        <f t="shared" si="39"/>
        <v>106</v>
      </c>
      <c r="Q122" s="756">
        <v>0</v>
      </c>
      <c r="R122" s="756">
        <v>0</v>
      </c>
      <c r="S122" s="756">
        <v>0</v>
      </c>
      <c r="T122" s="756">
        <v>0</v>
      </c>
      <c r="U122" s="756">
        <v>0</v>
      </c>
      <c r="V122" s="756">
        <v>0</v>
      </c>
      <c r="W122" s="756">
        <v>0</v>
      </c>
      <c r="X122" s="646">
        <f t="shared" si="57"/>
        <v>0</v>
      </c>
      <c r="Y122" s="594"/>
      <c r="Z122" s="705">
        <f t="shared" si="40"/>
        <v>106</v>
      </c>
      <c r="AA122" s="756">
        <f t="shared" si="41"/>
        <v>0</v>
      </c>
      <c r="AB122" s="756">
        <f t="shared" si="41"/>
        <v>0</v>
      </c>
      <c r="AC122" s="756">
        <f t="shared" si="41"/>
        <v>0</v>
      </c>
      <c r="AD122" s="756">
        <f t="shared" si="41"/>
        <v>0</v>
      </c>
      <c r="AE122" s="756">
        <f t="shared" si="32"/>
        <v>0</v>
      </c>
      <c r="AF122" s="756">
        <f t="shared" si="32"/>
        <v>0</v>
      </c>
      <c r="AG122" s="756">
        <f t="shared" si="32"/>
        <v>0</v>
      </c>
      <c r="AH122" s="646">
        <f t="shared" si="58"/>
        <v>0</v>
      </c>
      <c r="AI122" s="594"/>
      <c r="AJ122" s="705">
        <f t="shared" si="42"/>
        <v>106</v>
      </c>
      <c r="AK122" s="756">
        <v>0</v>
      </c>
      <c r="AL122" s="756">
        <v>0</v>
      </c>
      <c r="AM122" s="756">
        <v>0</v>
      </c>
      <c r="AN122" s="756">
        <v>0</v>
      </c>
      <c r="AO122" s="756">
        <v>0</v>
      </c>
      <c r="AP122" s="756">
        <v>0</v>
      </c>
      <c r="AQ122" s="756">
        <v>0</v>
      </c>
      <c r="AR122" s="646">
        <f t="shared" si="59"/>
        <v>0</v>
      </c>
      <c r="AS122" s="594"/>
      <c r="AT122" s="705">
        <f t="shared" si="43"/>
        <v>106</v>
      </c>
      <c r="AU122" s="756">
        <v>0</v>
      </c>
      <c r="AV122" s="756">
        <v>0</v>
      </c>
      <c r="AW122" s="756">
        <v>0</v>
      </c>
      <c r="AX122" s="756">
        <v>0</v>
      </c>
      <c r="AY122" s="756">
        <v>0</v>
      </c>
      <c r="AZ122" s="767">
        <f t="shared" si="64"/>
        <v>0</v>
      </c>
      <c r="BA122" s="756">
        <v>0</v>
      </c>
      <c r="BB122" s="756">
        <v>0</v>
      </c>
      <c r="BC122" s="756">
        <v>0</v>
      </c>
      <c r="BD122" s="756">
        <v>0</v>
      </c>
      <c r="BE122" s="767">
        <f t="shared" si="45"/>
        <v>0</v>
      </c>
      <c r="BF122" s="646">
        <f t="shared" si="46"/>
        <v>0</v>
      </c>
      <c r="BG122" s="594"/>
      <c r="BH122" s="705">
        <f t="shared" si="34"/>
        <v>106</v>
      </c>
      <c r="BI122" s="646">
        <f t="shared" si="47"/>
        <v>0</v>
      </c>
      <c r="BJ122" s="594"/>
      <c r="BK122" s="705">
        <f t="shared" si="48"/>
        <v>106</v>
      </c>
      <c r="BL122" s="756">
        <v>0</v>
      </c>
      <c r="BM122" s="756">
        <v>0</v>
      </c>
      <c r="BN122" s="756">
        <v>0</v>
      </c>
      <c r="BO122" s="756">
        <v>0</v>
      </c>
      <c r="BP122" s="756">
        <v>0</v>
      </c>
      <c r="BQ122" s="756">
        <v>0</v>
      </c>
      <c r="BR122" s="756">
        <v>0</v>
      </c>
      <c r="BS122" s="646">
        <f t="shared" si="60"/>
        <v>0</v>
      </c>
      <c r="BT122" s="594"/>
      <c r="BU122" s="705">
        <f t="shared" si="49"/>
        <v>106</v>
      </c>
      <c r="BV122" s="756">
        <v>0</v>
      </c>
      <c r="BW122" s="756">
        <v>0</v>
      </c>
      <c r="BX122" s="756">
        <v>0</v>
      </c>
      <c r="BY122" s="756">
        <v>0</v>
      </c>
      <c r="BZ122" s="756">
        <v>0</v>
      </c>
      <c r="CA122" s="756">
        <v>0</v>
      </c>
      <c r="CB122" s="756">
        <v>0</v>
      </c>
      <c r="CC122" s="646">
        <f t="shared" si="61"/>
        <v>0</v>
      </c>
      <c r="CD122" s="594"/>
      <c r="CE122" s="705">
        <f t="shared" si="35"/>
        <v>106</v>
      </c>
      <c r="CF122" s="756">
        <f t="shared" si="50"/>
        <v>0</v>
      </c>
      <c r="CG122" s="756">
        <f t="shared" si="50"/>
        <v>0</v>
      </c>
      <c r="CH122" s="756">
        <f t="shared" si="50"/>
        <v>0</v>
      </c>
      <c r="CI122" s="756">
        <f t="shared" si="50"/>
        <v>0</v>
      </c>
      <c r="CJ122" s="756">
        <f t="shared" si="33"/>
        <v>0</v>
      </c>
      <c r="CK122" s="756">
        <f t="shared" si="33"/>
        <v>0</v>
      </c>
      <c r="CL122" s="756">
        <f t="shared" si="33"/>
        <v>0</v>
      </c>
      <c r="CM122" s="646">
        <f t="shared" si="62"/>
        <v>0</v>
      </c>
      <c r="CN122" s="594"/>
      <c r="CO122" s="705">
        <f t="shared" si="36"/>
        <v>106</v>
      </c>
      <c r="CP122" s="756">
        <v>0</v>
      </c>
      <c r="CQ122" s="756">
        <v>0</v>
      </c>
      <c r="CR122" s="756">
        <v>0</v>
      </c>
      <c r="CS122" s="756">
        <v>0</v>
      </c>
      <c r="CT122" s="756">
        <v>0</v>
      </c>
      <c r="CU122" s="756">
        <v>0</v>
      </c>
      <c r="CV122" s="756">
        <v>0</v>
      </c>
      <c r="CW122" s="646">
        <f t="shared" si="63"/>
        <v>0</v>
      </c>
      <c r="CX122" s="685"/>
      <c r="CY122" s="705">
        <f t="shared" si="37"/>
        <v>106</v>
      </c>
      <c r="CZ122" s="756">
        <v>0</v>
      </c>
      <c r="DA122" s="756">
        <v>0</v>
      </c>
      <c r="DB122" s="756">
        <v>0</v>
      </c>
      <c r="DC122" s="756">
        <v>0</v>
      </c>
      <c r="DD122" s="756">
        <v>0</v>
      </c>
      <c r="DE122" s="767">
        <f t="shared" si="51"/>
        <v>0</v>
      </c>
      <c r="DF122" s="756">
        <v>0</v>
      </c>
      <c r="DG122" s="756">
        <v>0</v>
      </c>
      <c r="DH122" s="756">
        <v>0</v>
      </c>
      <c r="DI122" s="756">
        <v>0</v>
      </c>
      <c r="DJ122" s="767">
        <f t="shared" si="52"/>
        <v>0</v>
      </c>
      <c r="DK122" s="715">
        <f t="shared" si="53"/>
        <v>0</v>
      </c>
      <c r="DL122" s="685"/>
      <c r="DM122" s="705">
        <f t="shared" si="38"/>
        <v>106</v>
      </c>
      <c r="DN122" s="715">
        <f t="shared" si="54"/>
        <v>0</v>
      </c>
    </row>
    <row r="123" spans="2:118" x14ac:dyDescent="0.25">
      <c r="B123" s="705">
        <v>107</v>
      </c>
      <c r="C123" s="765">
        <f>(1+_xlfn.XLOOKUP(INT((B123-1)/12)+1,'ZC Curve'!$B$8:$B$107,'ZC Curve'!R$8:R$107,,0))^(1/12)-1</f>
        <v>0</v>
      </c>
      <c r="D123" s="766">
        <f t="shared" si="55"/>
        <v>1</v>
      </c>
      <c r="E123" s="685"/>
      <c r="F123" s="705">
        <v>107</v>
      </c>
      <c r="G123" s="756">
        <v>0</v>
      </c>
      <c r="H123" s="756">
        <v>0</v>
      </c>
      <c r="I123" s="756">
        <v>0</v>
      </c>
      <c r="J123" s="756">
        <v>0</v>
      </c>
      <c r="K123" s="756">
        <v>0</v>
      </c>
      <c r="L123" s="756">
        <v>0</v>
      </c>
      <c r="M123" s="756">
        <v>0</v>
      </c>
      <c r="N123" s="646">
        <f t="shared" si="56"/>
        <v>0</v>
      </c>
      <c r="O123" s="594"/>
      <c r="P123" s="705">
        <f t="shared" si="39"/>
        <v>107</v>
      </c>
      <c r="Q123" s="756">
        <v>0</v>
      </c>
      <c r="R123" s="756">
        <v>0</v>
      </c>
      <c r="S123" s="756">
        <v>0</v>
      </c>
      <c r="T123" s="756">
        <v>0</v>
      </c>
      <c r="U123" s="756">
        <v>0</v>
      </c>
      <c r="V123" s="756">
        <v>0</v>
      </c>
      <c r="W123" s="756">
        <v>0</v>
      </c>
      <c r="X123" s="646">
        <f t="shared" si="57"/>
        <v>0</v>
      </c>
      <c r="Y123" s="594"/>
      <c r="Z123" s="705">
        <f t="shared" si="40"/>
        <v>107</v>
      </c>
      <c r="AA123" s="756">
        <f t="shared" si="41"/>
        <v>0</v>
      </c>
      <c r="AB123" s="756">
        <f t="shared" si="41"/>
        <v>0</v>
      </c>
      <c r="AC123" s="756">
        <f t="shared" si="41"/>
        <v>0</v>
      </c>
      <c r="AD123" s="756">
        <f t="shared" si="41"/>
        <v>0</v>
      </c>
      <c r="AE123" s="756">
        <f t="shared" si="41"/>
        <v>0</v>
      </c>
      <c r="AF123" s="756">
        <f t="shared" si="41"/>
        <v>0</v>
      </c>
      <c r="AG123" s="756">
        <f t="shared" si="41"/>
        <v>0</v>
      </c>
      <c r="AH123" s="646">
        <f t="shared" si="58"/>
        <v>0</v>
      </c>
      <c r="AI123" s="594"/>
      <c r="AJ123" s="705">
        <f t="shared" si="42"/>
        <v>107</v>
      </c>
      <c r="AK123" s="756">
        <v>0</v>
      </c>
      <c r="AL123" s="756">
        <v>0</v>
      </c>
      <c r="AM123" s="756">
        <v>0</v>
      </c>
      <c r="AN123" s="756">
        <v>0</v>
      </c>
      <c r="AO123" s="756">
        <v>0</v>
      </c>
      <c r="AP123" s="756">
        <v>0</v>
      </c>
      <c r="AQ123" s="756">
        <v>0</v>
      </c>
      <c r="AR123" s="646">
        <f t="shared" si="59"/>
        <v>0</v>
      </c>
      <c r="AS123" s="594"/>
      <c r="AT123" s="705">
        <f t="shared" si="43"/>
        <v>107</v>
      </c>
      <c r="AU123" s="756">
        <v>0</v>
      </c>
      <c r="AV123" s="756">
        <v>0</v>
      </c>
      <c r="AW123" s="756">
        <v>0</v>
      </c>
      <c r="AX123" s="756">
        <v>0</v>
      </c>
      <c r="AY123" s="756">
        <v>0</v>
      </c>
      <c r="AZ123" s="767">
        <f t="shared" si="64"/>
        <v>0</v>
      </c>
      <c r="BA123" s="756">
        <v>0</v>
      </c>
      <c r="BB123" s="756">
        <v>0</v>
      </c>
      <c r="BC123" s="756">
        <v>0</v>
      </c>
      <c r="BD123" s="756">
        <v>0</v>
      </c>
      <c r="BE123" s="767">
        <f t="shared" si="45"/>
        <v>0</v>
      </c>
      <c r="BF123" s="646">
        <f t="shared" si="46"/>
        <v>0</v>
      </c>
      <c r="BG123" s="594"/>
      <c r="BH123" s="705">
        <f t="shared" si="34"/>
        <v>107</v>
      </c>
      <c r="BI123" s="646">
        <f t="shared" si="47"/>
        <v>0</v>
      </c>
      <c r="BJ123" s="594"/>
      <c r="BK123" s="705">
        <f t="shared" si="48"/>
        <v>107</v>
      </c>
      <c r="BL123" s="756">
        <v>0</v>
      </c>
      <c r="BM123" s="756">
        <v>0</v>
      </c>
      <c r="BN123" s="756">
        <v>0</v>
      </c>
      <c r="BO123" s="756">
        <v>0</v>
      </c>
      <c r="BP123" s="756">
        <v>0</v>
      </c>
      <c r="BQ123" s="756">
        <v>0</v>
      </c>
      <c r="BR123" s="756">
        <v>0</v>
      </c>
      <c r="BS123" s="646">
        <f t="shared" si="60"/>
        <v>0</v>
      </c>
      <c r="BT123" s="594"/>
      <c r="BU123" s="705">
        <f t="shared" si="49"/>
        <v>107</v>
      </c>
      <c r="BV123" s="756">
        <v>0</v>
      </c>
      <c r="BW123" s="756">
        <v>0</v>
      </c>
      <c r="BX123" s="756">
        <v>0</v>
      </c>
      <c r="BY123" s="756">
        <v>0</v>
      </c>
      <c r="BZ123" s="756">
        <v>0</v>
      </c>
      <c r="CA123" s="756">
        <v>0</v>
      </c>
      <c r="CB123" s="756">
        <v>0</v>
      </c>
      <c r="CC123" s="646">
        <f t="shared" si="61"/>
        <v>0</v>
      </c>
      <c r="CD123" s="594"/>
      <c r="CE123" s="705">
        <f t="shared" si="35"/>
        <v>107</v>
      </c>
      <c r="CF123" s="756">
        <f t="shared" si="50"/>
        <v>0</v>
      </c>
      <c r="CG123" s="756">
        <f t="shared" si="50"/>
        <v>0</v>
      </c>
      <c r="CH123" s="756">
        <f t="shared" si="50"/>
        <v>0</v>
      </c>
      <c r="CI123" s="756">
        <f t="shared" si="50"/>
        <v>0</v>
      </c>
      <c r="CJ123" s="756">
        <f t="shared" si="50"/>
        <v>0</v>
      </c>
      <c r="CK123" s="756">
        <f t="shared" si="50"/>
        <v>0</v>
      </c>
      <c r="CL123" s="756">
        <f t="shared" si="50"/>
        <v>0</v>
      </c>
      <c r="CM123" s="646">
        <f t="shared" si="62"/>
        <v>0</v>
      </c>
      <c r="CN123" s="594"/>
      <c r="CO123" s="705">
        <f t="shared" si="36"/>
        <v>107</v>
      </c>
      <c r="CP123" s="756">
        <v>0</v>
      </c>
      <c r="CQ123" s="756">
        <v>0</v>
      </c>
      <c r="CR123" s="756">
        <v>0</v>
      </c>
      <c r="CS123" s="756">
        <v>0</v>
      </c>
      <c r="CT123" s="756">
        <v>0</v>
      </c>
      <c r="CU123" s="756">
        <v>0</v>
      </c>
      <c r="CV123" s="756">
        <v>0</v>
      </c>
      <c r="CW123" s="646">
        <f t="shared" si="63"/>
        <v>0</v>
      </c>
      <c r="CX123" s="685"/>
      <c r="CY123" s="705">
        <f t="shared" si="37"/>
        <v>107</v>
      </c>
      <c r="CZ123" s="756">
        <v>0</v>
      </c>
      <c r="DA123" s="756">
        <v>0</v>
      </c>
      <c r="DB123" s="756">
        <v>0</v>
      </c>
      <c r="DC123" s="756">
        <v>0</v>
      </c>
      <c r="DD123" s="756">
        <v>0</v>
      </c>
      <c r="DE123" s="767">
        <f t="shared" si="51"/>
        <v>0</v>
      </c>
      <c r="DF123" s="756">
        <v>0</v>
      </c>
      <c r="DG123" s="756">
        <v>0</v>
      </c>
      <c r="DH123" s="756">
        <v>0</v>
      </c>
      <c r="DI123" s="756">
        <v>0</v>
      </c>
      <c r="DJ123" s="767">
        <f t="shared" si="52"/>
        <v>0</v>
      </c>
      <c r="DK123" s="715">
        <f t="shared" si="53"/>
        <v>0</v>
      </c>
      <c r="DL123" s="685"/>
      <c r="DM123" s="705">
        <f t="shared" si="38"/>
        <v>107</v>
      </c>
      <c r="DN123" s="715">
        <f t="shared" si="54"/>
        <v>0</v>
      </c>
    </row>
    <row r="124" spans="2:118" x14ac:dyDescent="0.25">
      <c r="B124" s="705">
        <v>108</v>
      </c>
      <c r="C124" s="765">
        <f>(1+_xlfn.XLOOKUP(INT((B124-1)/12)+1,'ZC Curve'!$B$8:$B$107,'ZC Curve'!R$8:R$107,,0))^(1/12)-1</f>
        <v>0</v>
      </c>
      <c r="D124" s="766">
        <f t="shared" si="55"/>
        <v>1</v>
      </c>
      <c r="E124" s="685"/>
      <c r="F124" s="705">
        <v>108</v>
      </c>
      <c r="G124" s="756">
        <v>0</v>
      </c>
      <c r="H124" s="756">
        <v>0</v>
      </c>
      <c r="I124" s="756">
        <v>0</v>
      </c>
      <c r="J124" s="756">
        <v>0</v>
      </c>
      <c r="K124" s="756">
        <v>0</v>
      </c>
      <c r="L124" s="756">
        <v>0</v>
      </c>
      <c r="M124" s="756">
        <v>0</v>
      </c>
      <c r="N124" s="646">
        <f t="shared" si="56"/>
        <v>0</v>
      </c>
      <c r="O124" s="594"/>
      <c r="P124" s="705">
        <f t="shared" si="39"/>
        <v>108</v>
      </c>
      <c r="Q124" s="756">
        <v>0</v>
      </c>
      <c r="R124" s="756">
        <v>0</v>
      </c>
      <c r="S124" s="756">
        <v>0</v>
      </c>
      <c r="T124" s="756">
        <v>0</v>
      </c>
      <c r="U124" s="756">
        <v>0</v>
      </c>
      <c r="V124" s="756">
        <v>0</v>
      </c>
      <c r="W124" s="756">
        <v>0</v>
      </c>
      <c r="X124" s="646">
        <f t="shared" si="57"/>
        <v>0</v>
      </c>
      <c r="Y124" s="594"/>
      <c r="Z124" s="705">
        <f t="shared" si="40"/>
        <v>108</v>
      </c>
      <c r="AA124" s="756">
        <f t="shared" si="41"/>
        <v>0</v>
      </c>
      <c r="AB124" s="756">
        <f t="shared" si="41"/>
        <v>0</v>
      </c>
      <c r="AC124" s="756">
        <f t="shared" si="41"/>
        <v>0</v>
      </c>
      <c r="AD124" s="756">
        <f t="shared" si="41"/>
        <v>0</v>
      </c>
      <c r="AE124" s="756">
        <f t="shared" si="41"/>
        <v>0</v>
      </c>
      <c r="AF124" s="756">
        <f t="shared" si="41"/>
        <v>0</v>
      </c>
      <c r="AG124" s="756">
        <f t="shared" si="41"/>
        <v>0</v>
      </c>
      <c r="AH124" s="646">
        <f t="shared" si="58"/>
        <v>0</v>
      </c>
      <c r="AI124" s="594"/>
      <c r="AJ124" s="705">
        <f t="shared" si="42"/>
        <v>108</v>
      </c>
      <c r="AK124" s="756">
        <v>0</v>
      </c>
      <c r="AL124" s="756">
        <v>0</v>
      </c>
      <c r="AM124" s="756">
        <v>0</v>
      </c>
      <c r="AN124" s="756">
        <v>0</v>
      </c>
      <c r="AO124" s="756">
        <v>0</v>
      </c>
      <c r="AP124" s="756">
        <v>0</v>
      </c>
      <c r="AQ124" s="756">
        <v>0</v>
      </c>
      <c r="AR124" s="646">
        <f t="shared" si="59"/>
        <v>0</v>
      </c>
      <c r="AS124" s="594"/>
      <c r="AT124" s="705">
        <f t="shared" si="43"/>
        <v>108</v>
      </c>
      <c r="AU124" s="756">
        <v>0</v>
      </c>
      <c r="AV124" s="756">
        <v>0</v>
      </c>
      <c r="AW124" s="756">
        <v>0</v>
      </c>
      <c r="AX124" s="756">
        <v>0</v>
      </c>
      <c r="AY124" s="756">
        <v>0</v>
      </c>
      <c r="AZ124" s="767">
        <f t="shared" si="64"/>
        <v>0</v>
      </c>
      <c r="BA124" s="756">
        <v>0</v>
      </c>
      <c r="BB124" s="756">
        <v>0</v>
      </c>
      <c r="BC124" s="756">
        <v>0</v>
      </c>
      <c r="BD124" s="756">
        <v>0</v>
      </c>
      <c r="BE124" s="767">
        <f t="shared" si="45"/>
        <v>0</v>
      </c>
      <c r="BF124" s="646">
        <f t="shared" si="46"/>
        <v>0</v>
      </c>
      <c r="BG124" s="594"/>
      <c r="BH124" s="705">
        <f t="shared" si="34"/>
        <v>108</v>
      </c>
      <c r="BI124" s="646">
        <f t="shared" si="47"/>
        <v>0</v>
      </c>
      <c r="BJ124" s="594"/>
      <c r="BK124" s="705">
        <f t="shared" si="48"/>
        <v>108</v>
      </c>
      <c r="BL124" s="756">
        <v>0</v>
      </c>
      <c r="BM124" s="756">
        <v>0</v>
      </c>
      <c r="BN124" s="756">
        <v>0</v>
      </c>
      <c r="BO124" s="756">
        <v>0</v>
      </c>
      <c r="BP124" s="756">
        <v>0</v>
      </c>
      <c r="BQ124" s="756">
        <v>0</v>
      </c>
      <c r="BR124" s="756">
        <v>0</v>
      </c>
      <c r="BS124" s="646">
        <f t="shared" si="60"/>
        <v>0</v>
      </c>
      <c r="BT124" s="594"/>
      <c r="BU124" s="705">
        <f t="shared" si="49"/>
        <v>108</v>
      </c>
      <c r="BV124" s="756">
        <v>0</v>
      </c>
      <c r="BW124" s="756">
        <v>0</v>
      </c>
      <c r="BX124" s="756">
        <v>0</v>
      </c>
      <c r="BY124" s="756">
        <v>0</v>
      </c>
      <c r="BZ124" s="756">
        <v>0</v>
      </c>
      <c r="CA124" s="756">
        <v>0</v>
      </c>
      <c r="CB124" s="756">
        <v>0</v>
      </c>
      <c r="CC124" s="646">
        <f t="shared" si="61"/>
        <v>0</v>
      </c>
      <c r="CD124" s="594"/>
      <c r="CE124" s="705">
        <f t="shared" si="35"/>
        <v>108</v>
      </c>
      <c r="CF124" s="756">
        <f t="shared" si="50"/>
        <v>0</v>
      </c>
      <c r="CG124" s="756">
        <f t="shared" si="50"/>
        <v>0</v>
      </c>
      <c r="CH124" s="756">
        <f t="shared" si="50"/>
        <v>0</v>
      </c>
      <c r="CI124" s="756">
        <f t="shared" si="50"/>
        <v>0</v>
      </c>
      <c r="CJ124" s="756">
        <f t="shared" si="50"/>
        <v>0</v>
      </c>
      <c r="CK124" s="756">
        <f t="shared" si="50"/>
        <v>0</v>
      </c>
      <c r="CL124" s="756">
        <f t="shared" si="50"/>
        <v>0</v>
      </c>
      <c r="CM124" s="646">
        <f t="shared" si="62"/>
        <v>0</v>
      </c>
      <c r="CN124" s="594"/>
      <c r="CO124" s="705">
        <f t="shared" si="36"/>
        <v>108</v>
      </c>
      <c r="CP124" s="756">
        <v>0</v>
      </c>
      <c r="CQ124" s="756">
        <v>0</v>
      </c>
      <c r="CR124" s="756">
        <v>0</v>
      </c>
      <c r="CS124" s="756">
        <v>0</v>
      </c>
      <c r="CT124" s="756">
        <v>0</v>
      </c>
      <c r="CU124" s="756">
        <v>0</v>
      </c>
      <c r="CV124" s="756">
        <v>0</v>
      </c>
      <c r="CW124" s="646">
        <f t="shared" si="63"/>
        <v>0</v>
      </c>
      <c r="CX124" s="685"/>
      <c r="CY124" s="705">
        <f t="shared" si="37"/>
        <v>108</v>
      </c>
      <c r="CZ124" s="756">
        <v>0</v>
      </c>
      <c r="DA124" s="756">
        <v>0</v>
      </c>
      <c r="DB124" s="756">
        <v>0</v>
      </c>
      <c r="DC124" s="756">
        <v>0</v>
      </c>
      <c r="DD124" s="756">
        <v>0</v>
      </c>
      <c r="DE124" s="767">
        <f t="shared" si="51"/>
        <v>0</v>
      </c>
      <c r="DF124" s="756">
        <v>0</v>
      </c>
      <c r="DG124" s="756">
        <v>0</v>
      </c>
      <c r="DH124" s="756">
        <v>0</v>
      </c>
      <c r="DI124" s="756">
        <v>0</v>
      </c>
      <c r="DJ124" s="767">
        <f t="shared" si="52"/>
        <v>0</v>
      </c>
      <c r="DK124" s="715">
        <f t="shared" si="53"/>
        <v>0</v>
      </c>
      <c r="DL124" s="685"/>
      <c r="DM124" s="705">
        <f t="shared" si="38"/>
        <v>108</v>
      </c>
      <c r="DN124" s="715">
        <f t="shared" si="54"/>
        <v>0</v>
      </c>
    </row>
    <row r="125" spans="2:118" x14ac:dyDescent="0.25">
      <c r="B125" s="705">
        <v>109</v>
      </c>
      <c r="C125" s="765">
        <f>(1+_xlfn.XLOOKUP(INT((B125-1)/12)+1,'ZC Curve'!$B$8:$B$107,'ZC Curve'!R$8:R$107,,0))^(1/12)-1</f>
        <v>0</v>
      </c>
      <c r="D125" s="766">
        <f t="shared" si="55"/>
        <v>1</v>
      </c>
      <c r="E125" s="685"/>
      <c r="F125" s="705">
        <v>109</v>
      </c>
      <c r="G125" s="756">
        <v>0</v>
      </c>
      <c r="H125" s="756">
        <v>0</v>
      </c>
      <c r="I125" s="756">
        <v>0</v>
      </c>
      <c r="J125" s="756">
        <v>0</v>
      </c>
      <c r="K125" s="756">
        <v>0</v>
      </c>
      <c r="L125" s="756">
        <v>0</v>
      </c>
      <c r="M125" s="756">
        <v>0</v>
      </c>
      <c r="N125" s="646">
        <f t="shared" si="56"/>
        <v>0</v>
      </c>
      <c r="O125" s="594"/>
      <c r="P125" s="705">
        <f t="shared" si="39"/>
        <v>109</v>
      </c>
      <c r="Q125" s="756">
        <v>0</v>
      </c>
      <c r="R125" s="756">
        <v>0</v>
      </c>
      <c r="S125" s="756">
        <v>0</v>
      </c>
      <c r="T125" s="756">
        <v>0</v>
      </c>
      <c r="U125" s="756">
        <v>0</v>
      </c>
      <c r="V125" s="756">
        <v>0</v>
      </c>
      <c r="W125" s="756">
        <v>0</v>
      </c>
      <c r="X125" s="646">
        <f t="shared" si="57"/>
        <v>0</v>
      </c>
      <c r="Y125" s="594"/>
      <c r="Z125" s="705">
        <f t="shared" si="40"/>
        <v>109</v>
      </c>
      <c r="AA125" s="756">
        <f t="shared" si="41"/>
        <v>0</v>
      </c>
      <c r="AB125" s="756">
        <f t="shared" si="41"/>
        <v>0</v>
      </c>
      <c r="AC125" s="756">
        <f t="shared" si="41"/>
        <v>0</v>
      </c>
      <c r="AD125" s="756">
        <f t="shared" si="41"/>
        <v>0</v>
      </c>
      <c r="AE125" s="756">
        <f t="shared" si="41"/>
        <v>0</v>
      </c>
      <c r="AF125" s="756">
        <f t="shared" si="41"/>
        <v>0</v>
      </c>
      <c r="AG125" s="756">
        <f t="shared" si="41"/>
        <v>0</v>
      </c>
      <c r="AH125" s="646">
        <f t="shared" si="58"/>
        <v>0</v>
      </c>
      <c r="AI125" s="594"/>
      <c r="AJ125" s="705">
        <f t="shared" si="42"/>
        <v>109</v>
      </c>
      <c r="AK125" s="756">
        <v>0</v>
      </c>
      <c r="AL125" s="756">
        <v>0</v>
      </c>
      <c r="AM125" s="756">
        <v>0</v>
      </c>
      <c r="AN125" s="756">
        <v>0</v>
      </c>
      <c r="AO125" s="756">
        <v>0</v>
      </c>
      <c r="AP125" s="756">
        <v>0</v>
      </c>
      <c r="AQ125" s="756">
        <v>0</v>
      </c>
      <c r="AR125" s="646">
        <f t="shared" si="59"/>
        <v>0</v>
      </c>
      <c r="AS125" s="594"/>
      <c r="AT125" s="705">
        <f t="shared" si="43"/>
        <v>109</v>
      </c>
      <c r="AU125" s="756">
        <v>0</v>
      </c>
      <c r="AV125" s="756">
        <v>0</v>
      </c>
      <c r="AW125" s="756">
        <v>0</v>
      </c>
      <c r="AX125" s="756">
        <v>0</v>
      </c>
      <c r="AY125" s="756">
        <v>0</v>
      </c>
      <c r="AZ125" s="767">
        <f t="shared" si="64"/>
        <v>0</v>
      </c>
      <c r="BA125" s="756">
        <v>0</v>
      </c>
      <c r="BB125" s="756">
        <v>0</v>
      </c>
      <c r="BC125" s="756">
        <v>0</v>
      </c>
      <c r="BD125" s="756">
        <v>0</v>
      </c>
      <c r="BE125" s="767">
        <f t="shared" si="45"/>
        <v>0</v>
      </c>
      <c r="BF125" s="646">
        <f t="shared" si="46"/>
        <v>0</v>
      </c>
      <c r="BG125" s="594"/>
      <c r="BH125" s="705">
        <f t="shared" si="34"/>
        <v>109</v>
      </c>
      <c r="BI125" s="646">
        <f t="shared" si="47"/>
        <v>0</v>
      </c>
      <c r="BJ125" s="594"/>
      <c r="BK125" s="705">
        <f t="shared" si="48"/>
        <v>109</v>
      </c>
      <c r="BL125" s="756">
        <v>0</v>
      </c>
      <c r="BM125" s="756">
        <v>0</v>
      </c>
      <c r="BN125" s="756">
        <v>0</v>
      </c>
      <c r="BO125" s="756">
        <v>0</v>
      </c>
      <c r="BP125" s="756">
        <v>0</v>
      </c>
      <c r="BQ125" s="756">
        <v>0</v>
      </c>
      <c r="BR125" s="756">
        <v>0</v>
      </c>
      <c r="BS125" s="646">
        <f t="shared" si="60"/>
        <v>0</v>
      </c>
      <c r="BT125" s="594"/>
      <c r="BU125" s="705">
        <f t="shared" si="49"/>
        <v>109</v>
      </c>
      <c r="BV125" s="756">
        <v>0</v>
      </c>
      <c r="BW125" s="756">
        <v>0</v>
      </c>
      <c r="BX125" s="756">
        <v>0</v>
      </c>
      <c r="BY125" s="756">
        <v>0</v>
      </c>
      <c r="BZ125" s="756">
        <v>0</v>
      </c>
      <c r="CA125" s="756">
        <v>0</v>
      </c>
      <c r="CB125" s="756">
        <v>0</v>
      </c>
      <c r="CC125" s="646">
        <f t="shared" si="61"/>
        <v>0</v>
      </c>
      <c r="CD125" s="594"/>
      <c r="CE125" s="705">
        <f t="shared" si="35"/>
        <v>109</v>
      </c>
      <c r="CF125" s="756">
        <f t="shared" si="50"/>
        <v>0</v>
      </c>
      <c r="CG125" s="756">
        <f t="shared" si="50"/>
        <v>0</v>
      </c>
      <c r="CH125" s="756">
        <f t="shared" si="50"/>
        <v>0</v>
      </c>
      <c r="CI125" s="756">
        <f t="shared" si="50"/>
        <v>0</v>
      </c>
      <c r="CJ125" s="756">
        <f t="shared" si="50"/>
        <v>0</v>
      </c>
      <c r="CK125" s="756">
        <f t="shared" si="50"/>
        <v>0</v>
      </c>
      <c r="CL125" s="756">
        <f t="shared" si="50"/>
        <v>0</v>
      </c>
      <c r="CM125" s="646">
        <f t="shared" si="62"/>
        <v>0</v>
      </c>
      <c r="CN125" s="594"/>
      <c r="CO125" s="705">
        <f t="shared" si="36"/>
        <v>109</v>
      </c>
      <c r="CP125" s="756">
        <v>0</v>
      </c>
      <c r="CQ125" s="756">
        <v>0</v>
      </c>
      <c r="CR125" s="756">
        <v>0</v>
      </c>
      <c r="CS125" s="756">
        <v>0</v>
      </c>
      <c r="CT125" s="756">
        <v>0</v>
      </c>
      <c r="CU125" s="756">
        <v>0</v>
      </c>
      <c r="CV125" s="756">
        <v>0</v>
      </c>
      <c r="CW125" s="646">
        <f t="shared" si="63"/>
        <v>0</v>
      </c>
      <c r="CX125" s="685"/>
      <c r="CY125" s="705">
        <f t="shared" si="37"/>
        <v>109</v>
      </c>
      <c r="CZ125" s="756">
        <v>0</v>
      </c>
      <c r="DA125" s="756">
        <v>0</v>
      </c>
      <c r="DB125" s="756">
        <v>0</v>
      </c>
      <c r="DC125" s="756">
        <v>0</v>
      </c>
      <c r="DD125" s="756">
        <v>0</v>
      </c>
      <c r="DE125" s="767">
        <f t="shared" si="51"/>
        <v>0</v>
      </c>
      <c r="DF125" s="756">
        <v>0</v>
      </c>
      <c r="DG125" s="756">
        <v>0</v>
      </c>
      <c r="DH125" s="756">
        <v>0</v>
      </c>
      <c r="DI125" s="756">
        <v>0</v>
      </c>
      <c r="DJ125" s="767">
        <f t="shared" si="52"/>
        <v>0</v>
      </c>
      <c r="DK125" s="715">
        <f t="shared" si="53"/>
        <v>0</v>
      </c>
      <c r="DL125" s="685"/>
      <c r="DM125" s="705">
        <f t="shared" si="38"/>
        <v>109</v>
      </c>
      <c r="DN125" s="715">
        <f t="shared" si="54"/>
        <v>0</v>
      </c>
    </row>
    <row r="126" spans="2:118" x14ac:dyDescent="0.25">
      <c r="B126" s="705">
        <v>110</v>
      </c>
      <c r="C126" s="765">
        <f>(1+_xlfn.XLOOKUP(INT((B126-1)/12)+1,'ZC Curve'!$B$8:$B$107,'ZC Curve'!R$8:R$107,,0))^(1/12)-1</f>
        <v>0</v>
      </c>
      <c r="D126" s="766">
        <f t="shared" si="55"/>
        <v>1</v>
      </c>
      <c r="E126" s="685"/>
      <c r="F126" s="705">
        <v>110</v>
      </c>
      <c r="G126" s="756">
        <v>0</v>
      </c>
      <c r="H126" s="756">
        <v>0</v>
      </c>
      <c r="I126" s="756">
        <v>0</v>
      </c>
      <c r="J126" s="756">
        <v>0</v>
      </c>
      <c r="K126" s="756">
        <v>0</v>
      </c>
      <c r="L126" s="756">
        <v>0</v>
      </c>
      <c r="M126" s="756">
        <v>0</v>
      </c>
      <c r="N126" s="646">
        <f t="shared" si="56"/>
        <v>0</v>
      </c>
      <c r="O126" s="594"/>
      <c r="P126" s="705">
        <f t="shared" si="39"/>
        <v>110</v>
      </c>
      <c r="Q126" s="756">
        <v>0</v>
      </c>
      <c r="R126" s="756">
        <v>0</v>
      </c>
      <c r="S126" s="756">
        <v>0</v>
      </c>
      <c r="T126" s="756">
        <v>0</v>
      </c>
      <c r="U126" s="756">
        <v>0</v>
      </c>
      <c r="V126" s="756">
        <v>0</v>
      </c>
      <c r="W126" s="756">
        <v>0</v>
      </c>
      <c r="X126" s="646">
        <f t="shared" si="57"/>
        <v>0</v>
      </c>
      <c r="Y126" s="594"/>
      <c r="Z126" s="705">
        <f t="shared" si="40"/>
        <v>110</v>
      </c>
      <c r="AA126" s="756">
        <f t="shared" si="41"/>
        <v>0</v>
      </c>
      <c r="AB126" s="756">
        <f t="shared" si="41"/>
        <v>0</v>
      </c>
      <c r="AC126" s="756">
        <f t="shared" si="41"/>
        <v>0</v>
      </c>
      <c r="AD126" s="756">
        <f t="shared" si="41"/>
        <v>0</v>
      </c>
      <c r="AE126" s="756">
        <f t="shared" si="41"/>
        <v>0</v>
      </c>
      <c r="AF126" s="756">
        <f t="shared" si="41"/>
        <v>0</v>
      </c>
      <c r="AG126" s="756">
        <f t="shared" si="41"/>
        <v>0</v>
      </c>
      <c r="AH126" s="646">
        <f t="shared" si="58"/>
        <v>0</v>
      </c>
      <c r="AI126" s="594"/>
      <c r="AJ126" s="705">
        <f t="shared" si="42"/>
        <v>110</v>
      </c>
      <c r="AK126" s="756">
        <v>0</v>
      </c>
      <c r="AL126" s="756">
        <v>0</v>
      </c>
      <c r="AM126" s="756">
        <v>0</v>
      </c>
      <c r="AN126" s="756">
        <v>0</v>
      </c>
      <c r="AO126" s="756">
        <v>0</v>
      </c>
      <c r="AP126" s="756">
        <v>0</v>
      </c>
      <c r="AQ126" s="756">
        <v>0</v>
      </c>
      <c r="AR126" s="646">
        <f t="shared" si="59"/>
        <v>0</v>
      </c>
      <c r="AS126" s="594"/>
      <c r="AT126" s="705">
        <f t="shared" si="43"/>
        <v>110</v>
      </c>
      <c r="AU126" s="756">
        <v>0</v>
      </c>
      <c r="AV126" s="756">
        <v>0</v>
      </c>
      <c r="AW126" s="756">
        <v>0</v>
      </c>
      <c r="AX126" s="756">
        <v>0</v>
      </c>
      <c r="AY126" s="756">
        <v>0</v>
      </c>
      <c r="AZ126" s="767">
        <f t="shared" si="64"/>
        <v>0</v>
      </c>
      <c r="BA126" s="756">
        <v>0</v>
      </c>
      <c r="BB126" s="756">
        <v>0</v>
      </c>
      <c r="BC126" s="756">
        <v>0</v>
      </c>
      <c r="BD126" s="756">
        <v>0</v>
      </c>
      <c r="BE126" s="767">
        <f t="shared" si="45"/>
        <v>0</v>
      </c>
      <c r="BF126" s="646">
        <f t="shared" si="46"/>
        <v>0</v>
      </c>
      <c r="BG126" s="594"/>
      <c r="BH126" s="705">
        <f t="shared" si="34"/>
        <v>110</v>
      </c>
      <c r="BI126" s="646">
        <f t="shared" si="47"/>
        <v>0</v>
      </c>
      <c r="BJ126" s="594"/>
      <c r="BK126" s="705">
        <f t="shared" si="48"/>
        <v>110</v>
      </c>
      <c r="BL126" s="756">
        <v>0</v>
      </c>
      <c r="BM126" s="756">
        <v>0</v>
      </c>
      <c r="BN126" s="756">
        <v>0</v>
      </c>
      <c r="BO126" s="756">
        <v>0</v>
      </c>
      <c r="BP126" s="756">
        <v>0</v>
      </c>
      <c r="BQ126" s="756">
        <v>0</v>
      </c>
      <c r="BR126" s="756">
        <v>0</v>
      </c>
      <c r="BS126" s="646">
        <f t="shared" si="60"/>
        <v>0</v>
      </c>
      <c r="BT126" s="594"/>
      <c r="BU126" s="705">
        <f t="shared" si="49"/>
        <v>110</v>
      </c>
      <c r="BV126" s="756">
        <v>0</v>
      </c>
      <c r="BW126" s="756">
        <v>0</v>
      </c>
      <c r="BX126" s="756">
        <v>0</v>
      </c>
      <c r="BY126" s="756">
        <v>0</v>
      </c>
      <c r="BZ126" s="756">
        <v>0</v>
      </c>
      <c r="CA126" s="756">
        <v>0</v>
      </c>
      <c r="CB126" s="756">
        <v>0</v>
      </c>
      <c r="CC126" s="646">
        <f t="shared" si="61"/>
        <v>0</v>
      </c>
      <c r="CD126" s="594"/>
      <c r="CE126" s="705">
        <f t="shared" si="35"/>
        <v>110</v>
      </c>
      <c r="CF126" s="756">
        <f t="shared" si="50"/>
        <v>0</v>
      </c>
      <c r="CG126" s="756">
        <f t="shared" si="50"/>
        <v>0</v>
      </c>
      <c r="CH126" s="756">
        <f t="shared" si="50"/>
        <v>0</v>
      </c>
      <c r="CI126" s="756">
        <f t="shared" si="50"/>
        <v>0</v>
      </c>
      <c r="CJ126" s="756">
        <f t="shared" si="50"/>
        <v>0</v>
      </c>
      <c r="CK126" s="756">
        <f t="shared" si="50"/>
        <v>0</v>
      </c>
      <c r="CL126" s="756">
        <f t="shared" si="50"/>
        <v>0</v>
      </c>
      <c r="CM126" s="646">
        <f t="shared" si="62"/>
        <v>0</v>
      </c>
      <c r="CN126" s="594"/>
      <c r="CO126" s="705">
        <f t="shared" si="36"/>
        <v>110</v>
      </c>
      <c r="CP126" s="756">
        <v>0</v>
      </c>
      <c r="CQ126" s="756">
        <v>0</v>
      </c>
      <c r="CR126" s="756">
        <v>0</v>
      </c>
      <c r="CS126" s="756">
        <v>0</v>
      </c>
      <c r="CT126" s="756">
        <v>0</v>
      </c>
      <c r="CU126" s="756">
        <v>0</v>
      </c>
      <c r="CV126" s="756">
        <v>0</v>
      </c>
      <c r="CW126" s="646">
        <f t="shared" si="63"/>
        <v>0</v>
      </c>
      <c r="CX126" s="685"/>
      <c r="CY126" s="705">
        <f t="shared" si="37"/>
        <v>110</v>
      </c>
      <c r="CZ126" s="756">
        <v>0</v>
      </c>
      <c r="DA126" s="756">
        <v>0</v>
      </c>
      <c r="DB126" s="756">
        <v>0</v>
      </c>
      <c r="DC126" s="756">
        <v>0</v>
      </c>
      <c r="DD126" s="756">
        <v>0</v>
      </c>
      <c r="DE126" s="767">
        <f t="shared" si="51"/>
        <v>0</v>
      </c>
      <c r="DF126" s="756">
        <v>0</v>
      </c>
      <c r="DG126" s="756">
        <v>0</v>
      </c>
      <c r="DH126" s="756">
        <v>0</v>
      </c>
      <c r="DI126" s="756">
        <v>0</v>
      </c>
      <c r="DJ126" s="767">
        <f t="shared" si="52"/>
        <v>0</v>
      </c>
      <c r="DK126" s="715">
        <f t="shared" si="53"/>
        <v>0</v>
      </c>
      <c r="DL126" s="685"/>
      <c r="DM126" s="705">
        <f t="shared" si="38"/>
        <v>110</v>
      </c>
      <c r="DN126" s="715">
        <f t="shared" si="54"/>
        <v>0</v>
      </c>
    </row>
    <row r="127" spans="2:118" x14ac:dyDescent="0.25">
      <c r="B127" s="705">
        <v>111</v>
      </c>
      <c r="C127" s="765">
        <f>(1+_xlfn.XLOOKUP(INT((B127-1)/12)+1,'ZC Curve'!$B$8:$B$107,'ZC Curve'!R$8:R$107,,0))^(1/12)-1</f>
        <v>0</v>
      </c>
      <c r="D127" s="766">
        <f t="shared" si="55"/>
        <v>1</v>
      </c>
      <c r="E127" s="685"/>
      <c r="F127" s="705">
        <v>111</v>
      </c>
      <c r="G127" s="756">
        <v>0</v>
      </c>
      <c r="H127" s="756">
        <v>0</v>
      </c>
      <c r="I127" s="756">
        <v>0</v>
      </c>
      <c r="J127" s="756">
        <v>0</v>
      </c>
      <c r="K127" s="756">
        <v>0</v>
      </c>
      <c r="L127" s="756">
        <v>0</v>
      </c>
      <c r="M127" s="756">
        <v>0</v>
      </c>
      <c r="N127" s="646">
        <f t="shared" si="56"/>
        <v>0</v>
      </c>
      <c r="O127" s="594"/>
      <c r="P127" s="705">
        <f t="shared" si="39"/>
        <v>111</v>
      </c>
      <c r="Q127" s="756">
        <v>0</v>
      </c>
      <c r="R127" s="756">
        <v>0</v>
      </c>
      <c r="S127" s="756">
        <v>0</v>
      </c>
      <c r="T127" s="756">
        <v>0</v>
      </c>
      <c r="U127" s="756">
        <v>0</v>
      </c>
      <c r="V127" s="756">
        <v>0</v>
      </c>
      <c r="W127" s="756">
        <v>0</v>
      </c>
      <c r="X127" s="646">
        <f t="shared" si="57"/>
        <v>0</v>
      </c>
      <c r="Y127" s="594"/>
      <c r="Z127" s="705">
        <f t="shared" si="40"/>
        <v>111</v>
      </c>
      <c r="AA127" s="756">
        <f t="shared" si="41"/>
        <v>0</v>
      </c>
      <c r="AB127" s="756">
        <f t="shared" si="41"/>
        <v>0</v>
      </c>
      <c r="AC127" s="756">
        <f t="shared" si="41"/>
        <v>0</v>
      </c>
      <c r="AD127" s="756">
        <f t="shared" si="41"/>
        <v>0</v>
      </c>
      <c r="AE127" s="756">
        <f t="shared" si="41"/>
        <v>0</v>
      </c>
      <c r="AF127" s="756">
        <f t="shared" si="41"/>
        <v>0</v>
      </c>
      <c r="AG127" s="756">
        <f t="shared" si="41"/>
        <v>0</v>
      </c>
      <c r="AH127" s="646">
        <f t="shared" si="58"/>
        <v>0</v>
      </c>
      <c r="AI127" s="594"/>
      <c r="AJ127" s="705">
        <f t="shared" si="42"/>
        <v>111</v>
      </c>
      <c r="AK127" s="756">
        <v>0</v>
      </c>
      <c r="AL127" s="756">
        <v>0</v>
      </c>
      <c r="AM127" s="756">
        <v>0</v>
      </c>
      <c r="AN127" s="756">
        <v>0</v>
      </c>
      <c r="AO127" s="756">
        <v>0</v>
      </c>
      <c r="AP127" s="756">
        <v>0</v>
      </c>
      <c r="AQ127" s="756">
        <v>0</v>
      </c>
      <c r="AR127" s="646">
        <f t="shared" si="59"/>
        <v>0</v>
      </c>
      <c r="AS127" s="594"/>
      <c r="AT127" s="705">
        <f t="shared" si="43"/>
        <v>111</v>
      </c>
      <c r="AU127" s="756">
        <v>0</v>
      </c>
      <c r="AV127" s="756">
        <v>0</v>
      </c>
      <c r="AW127" s="756">
        <v>0</v>
      </c>
      <c r="AX127" s="756">
        <v>0</v>
      </c>
      <c r="AY127" s="756">
        <v>0</v>
      </c>
      <c r="AZ127" s="767">
        <f t="shared" si="64"/>
        <v>0</v>
      </c>
      <c r="BA127" s="756">
        <v>0</v>
      </c>
      <c r="BB127" s="756">
        <v>0</v>
      </c>
      <c r="BC127" s="756">
        <v>0</v>
      </c>
      <c r="BD127" s="756">
        <v>0</v>
      </c>
      <c r="BE127" s="767">
        <f t="shared" si="45"/>
        <v>0</v>
      </c>
      <c r="BF127" s="646">
        <f t="shared" si="46"/>
        <v>0</v>
      </c>
      <c r="BG127" s="594"/>
      <c r="BH127" s="705">
        <f t="shared" si="34"/>
        <v>111</v>
      </c>
      <c r="BI127" s="646">
        <f t="shared" si="47"/>
        <v>0</v>
      </c>
      <c r="BJ127" s="594"/>
      <c r="BK127" s="705">
        <f t="shared" si="48"/>
        <v>111</v>
      </c>
      <c r="BL127" s="756">
        <v>0</v>
      </c>
      <c r="BM127" s="756">
        <v>0</v>
      </c>
      <c r="BN127" s="756">
        <v>0</v>
      </c>
      <c r="BO127" s="756">
        <v>0</v>
      </c>
      <c r="BP127" s="756">
        <v>0</v>
      </c>
      <c r="BQ127" s="756">
        <v>0</v>
      </c>
      <c r="BR127" s="756">
        <v>0</v>
      </c>
      <c r="BS127" s="646">
        <f t="shared" si="60"/>
        <v>0</v>
      </c>
      <c r="BT127" s="594"/>
      <c r="BU127" s="705">
        <f t="shared" si="49"/>
        <v>111</v>
      </c>
      <c r="BV127" s="756">
        <v>0</v>
      </c>
      <c r="BW127" s="756">
        <v>0</v>
      </c>
      <c r="BX127" s="756">
        <v>0</v>
      </c>
      <c r="BY127" s="756">
        <v>0</v>
      </c>
      <c r="BZ127" s="756">
        <v>0</v>
      </c>
      <c r="CA127" s="756">
        <v>0</v>
      </c>
      <c r="CB127" s="756">
        <v>0</v>
      </c>
      <c r="CC127" s="646">
        <f t="shared" si="61"/>
        <v>0</v>
      </c>
      <c r="CD127" s="594"/>
      <c r="CE127" s="705">
        <f t="shared" si="35"/>
        <v>111</v>
      </c>
      <c r="CF127" s="756">
        <f t="shared" si="50"/>
        <v>0</v>
      </c>
      <c r="CG127" s="756">
        <f t="shared" si="50"/>
        <v>0</v>
      </c>
      <c r="CH127" s="756">
        <f t="shared" si="50"/>
        <v>0</v>
      </c>
      <c r="CI127" s="756">
        <f t="shared" si="50"/>
        <v>0</v>
      </c>
      <c r="CJ127" s="756">
        <f t="shared" si="50"/>
        <v>0</v>
      </c>
      <c r="CK127" s="756">
        <f t="shared" si="50"/>
        <v>0</v>
      </c>
      <c r="CL127" s="756">
        <f t="shared" si="50"/>
        <v>0</v>
      </c>
      <c r="CM127" s="646">
        <f t="shared" si="62"/>
        <v>0</v>
      </c>
      <c r="CN127" s="594"/>
      <c r="CO127" s="705">
        <f t="shared" si="36"/>
        <v>111</v>
      </c>
      <c r="CP127" s="756">
        <v>0</v>
      </c>
      <c r="CQ127" s="756">
        <v>0</v>
      </c>
      <c r="CR127" s="756">
        <v>0</v>
      </c>
      <c r="CS127" s="756">
        <v>0</v>
      </c>
      <c r="CT127" s="756">
        <v>0</v>
      </c>
      <c r="CU127" s="756">
        <v>0</v>
      </c>
      <c r="CV127" s="756">
        <v>0</v>
      </c>
      <c r="CW127" s="646">
        <f t="shared" si="63"/>
        <v>0</v>
      </c>
      <c r="CX127" s="685"/>
      <c r="CY127" s="705">
        <f t="shared" si="37"/>
        <v>111</v>
      </c>
      <c r="CZ127" s="756">
        <v>0</v>
      </c>
      <c r="DA127" s="756">
        <v>0</v>
      </c>
      <c r="DB127" s="756">
        <v>0</v>
      </c>
      <c r="DC127" s="756">
        <v>0</v>
      </c>
      <c r="DD127" s="756">
        <v>0</v>
      </c>
      <c r="DE127" s="767">
        <f t="shared" si="51"/>
        <v>0</v>
      </c>
      <c r="DF127" s="756">
        <v>0</v>
      </c>
      <c r="DG127" s="756">
        <v>0</v>
      </c>
      <c r="DH127" s="756">
        <v>0</v>
      </c>
      <c r="DI127" s="756">
        <v>0</v>
      </c>
      <c r="DJ127" s="767">
        <f t="shared" si="52"/>
        <v>0</v>
      </c>
      <c r="DK127" s="715">
        <f t="shared" si="53"/>
        <v>0</v>
      </c>
      <c r="DL127" s="685"/>
      <c r="DM127" s="705">
        <f t="shared" si="38"/>
        <v>111</v>
      </c>
      <c r="DN127" s="715">
        <f t="shared" si="54"/>
        <v>0</v>
      </c>
    </row>
    <row r="128" spans="2:118" x14ac:dyDescent="0.25">
      <c r="B128" s="705">
        <v>112</v>
      </c>
      <c r="C128" s="765">
        <f>(1+_xlfn.XLOOKUP(INT((B128-1)/12)+1,'ZC Curve'!$B$8:$B$107,'ZC Curve'!R$8:R$107,,0))^(1/12)-1</f>
        <v>0</v>
      </c>
      <c r="D128" s="766">
        <f t="shared" si="55"/>
        <v>1</v>
      </c>
      <c r="E128" s="685"/>
      <c r="F128" s="705">
        <v>112</v>
      </c>
      <c r="G128" s="756">
        <v>0</v>
      </c>
      <c r="H128" s="756">
        <v>0</v>
      </c>
      <c r="I128" s="756">
        <v>0</v>
      </c>
      <c r="J128" s="756">
        <v>0</v>
      </c>
      <c r="K128" s="756">
        <v>0</v>
      </c>
      <c r="L128" s="756">
        <v>0</v>
      </c>
      <c r="M128" s="756">
        <v>0</v>
      </c>
      <c r="N128" s="646">
        <f t="shared" si="56"/>
        <v>0</v>
      </c>
      <c r="O128" s="594"/>
      <c r="P128" s="705">
        <f t="shared" si="39"/>
        <v>112</v>
      </c>
      <c r="Q128" s="756">
        <v>0</v>
      </c>
      <c r="R128" s="756">
        <v>0</v>
      </c>
      <c r="S128" s="756">
        <v>0</v>
      </c>
      <c r="T128" s="756">
        <v>0</v>
      </c>
      <c r="U128" s="756">
        <v>0</v>
      </c>
      <c r="V128" s="756">
        <v>0</v>
      </c>
      <c r="W128" s="756">
        <v>0</v>
      </c>
      <c r="X128" s="646">
        <f t="shared" si="57"/>
        <v>0</v>
      </c>
      <c r="Y128" s="594"/>
      <c r="Z128" s="705">
        <f t="shared" si="40"/>
        <v>112</v>
      </c>
      <c r="AA128" s="756">
        <f t="shared" si="41"/>
        <v>0</v>
      </c>
      <c r="AB128" s="756">
        <f t="shared" si="41"/>
        <v>0</v>
      </c>
      <c r="AC128" s="756">
        <f t="shared" si="41"/>
        <v>0</v>
      </c>
      <c r="AD128" s="756">
        <f t="shared" si="41"/>
        <v>0</v>
      </c>
      <c r="AE128" s="756">
        <f t="shared" si="41"/>
        <v>0</v>
      </c>
      <c r="AF128" s="756">
        <f t="shared" si="41"/>
        <v>0</v>
      </c>
      <c r="AG128" s="756">
        <f t="shared" si="41"/>
        <v>0</v>
      </c>
      <c r="AH128" s="646">
        <f t="shared" si="58"/>
        <v>0</v>
      </c>
      <c r="AI128" s="594"/>
      <c r="AJ128" s="705">
        <f t="shared" si="42"/>
        <v>112</v>
      </c>
      <c r="AK128" s="756">
        <v>0</v>
      </c>
      <c r="AL128" s="756">
        <v>0</v>
      </c>
      <c r="AM128" s="756">
        <v>0</v>
      </c>
      <c r="AN128" s="756">
        <v>0</v>
      </c>
      <c r="AO128" s="756">
        <v>0</v>
      </c>
      <c r="AP128" s="756">
        <v>0</v>
      </c>
      <c r="AQ128" s="756">
        <v>0</v>
      </c>
      <c r="AR128" s="646">
        <f t="shared" si="59"/>
        <v>0</v>
      </c>
      <c r="AS128" s="594"/>
      <c r="AT128" s="705">
        <f t="shared" si="43"/>
        <v>112</v>
      </c>
      <c r="AU128" s="756">
        <v>0</v>
      </c>
      <c r="AV128" s="756">
        <v>0</v>
      </c>
      <c r="AW128" s="756">
        <v>0</v>
      </c>
      <c r="AX128" s="756">
        <v>0</v>
      </c>
      <c r="AY128" s="756">
        <v>0</v>
      </c>
      <c r="AZ128" s="767">
        <f t="shared" si="64"/>
        <v>0</v>
      </c>
      <c r="BA128" s="756">
        <v>0</v>
      </c>
      <c r="BB128" s="756">
        <v>0</v>
      </c>
      <c r="BC128" s="756">
        <v>0</v>
      </c>
      <c r="BD128" s="756">
        <v>0</v>
      </c>
      <c r="BE128" s="767">
        <f t="shared" si="45"/>
        <v>0</v>
      </c>
      <c r="BF128" s="646">
        <f t="shared" si="46"/>
        <v>0</v>
      </c>
      <c r="BG128" s="594"/>
      <c r="BH128" s="705">
        <f t="shared" si="34"/>
        <v>112</v>
      </c>
      <c r="BI128" s="646">
        <f t="shared" si="47"/>
        <v>0</v>
      </c>
      <c r="BJ128" s="594"/>
      <c r="BK128" s="705">
        <f t="shared" si="48"/>
        <v>112</v>
      </c>
      <c r="BL128" s="756">
        <v>0</v>
      </c>
      <c r="BM128" s="756">
        <v>0</v>
      </c>
      <c r="BN128" s="756">
        <v>0</v>
      </c>
      <c r="BO128" s="756">
        <v>0</v>
      </c>
      <c r="BP128" s="756">
        <v>0</v>
      </c>
      <c r="BQ128" s="756">
        <v>0</v>
      </c>
      <c r="BR128" s="756">
        <v>0</v>
      </c>
      <c r="BS128" s="646">
        <f t="shared" si="60"/>
        <v>0</v>
      </c>
      <c r="BT128" s="594"/>
      <c r="BU128" s="705">
        <f t="shared" si="49"/>
        <v>112</v>
      </c>
      <c r="BV128" s="756">
        <v>0</v>
      </c>
      <c r="BW128" s="756">
        <v>0</v>
      </c>
      <c r="BX128" s="756">
        <v>0</v>
      </c>
      <c r="BY128" s="756">
        <v>0</v>
      </c>
      <c r="BZ128" s="756">
        <v>0</v>
      </c>
      <c r="CA128" s="756">
        <v>0</v>
      </c>
      <c r="CB128" s="756">
        <v>0</v>
      </c>
      <c r="CC128" s="646">
        <f t="shared" si="61"/>
        <v>0</v>
      </c>
      <c r="CD128" s="594"/>
      <c r="CE128" s="705">
        <f t="shared" si="35"/>
        <v>112</v>
      </c>
      <c r="CF128" s="756">
        <f t="shared" si="50"/>
        <v>0</v>
      </c>
      <c r="CG128" s="756">
        <f t="shared" si="50"/>
        <v>0</v>
      </c>
      <c r="CH128" s="756">
        <f t="shared" si="50"/>
        <v>0</v>
      </c>
      <c r="CI128" s="756">
        <f t="shared" si="50"/>
        <v>0</v>
      </c>
      <c r="CJ128" s="756">
        <f t="shared" si="50"/>
        <v>0</v>
      </c>
      <c r="CK128" s="756">
        <f t="shared" si="50"/>
        <v>0</v>
      </c>
      <c r="CL128" s="756">
        <f t="shared" si="50"/>
        <v>0</v>
      </c>
      <c r="CM128" s="646">
        <f t="shared" si="62"/>
        <v>0</v>
      </c>
      <c r="CN128" s="594"/>
      <c r="CO128" s="705">
        <f t="shared" si="36"/>
        <v>112</v>
      </c>
      <c r="CP128" s="756">
        <v>0</v>
      </c>
      <c r="CQ128" s="756">
        <v>0</v>
      </c>
      <c r="CR128" s="756">
        <v>0</v>
      </c>
      <c r="CS128" s="756">
        <v>0</v>
      </c>
      <c r="CT128" s="756">
        <v>0</v>
      </c>
      <c r="CU128" s="756">
        <v>0</v>
      </c>
      <c r="CV128" s="756">
        <v>0</v>
      </c>
      <c r="CW128" s="646">
        <f t="shared" si="63"/>
        <v>0</v>
      </c>
      <c r="CX128" s="685"/>
      <c r="CY128" s="705">
        <f t="shared" si="37"/>
        <v>112</v>
      </c>
      <c r="CZ128" s="756">
        <v>0</v>
      </c>
      <c r="DA128" s="756">
        <v>0</v>
      </c>
      <c r="DB128" s="756">
        <v>0</v>
      </c>
      <c r="DC128" s="756">
        <v>0</v>
      </c>
      <c r="DD128" s="756">
        <v>0</v>
      </c>
      <c r="DE128" s="767">
        <f t="shared" si="51"/>
        <v>0</v>
      </c>
      <c r="DF128" s="756">
        <v>0</v>
      </c>
      <c r="DG128" s="756">
        <v>0</v>
      </c>
      <c r="DH128" s="756">
        <v>0</v>
      </c>
      <c r="DI128" s="756">
        <v>0</v>
      </c>
      <c r="DJ128" s="767">
        <f t="shared" si="52"/>
        <v>0</v>
      </c>
      <c r="DK128" s="715">
        <f t="shared" si="53"/>
        <v>0</v>
      </c>
      <c r="DL128" s="685"/>
      <c r="DM128" s="705">
        <f t="shared" si="38"/>
        <v>112</v>
      </c>
      <c r="DN128" s="715">
        <f t="shared" si="54"/>
        <v>0</v>
      </c>
    </row>
    <row r="129" spans="2:118" x14ac:dyDescent="0.25">
      <c r="B129" s="705">
        <v>113</v>
      </c>
      <c r="C129" s="765">
        <f>(1+_xlfn.XLOOKUP(INT((B129-1)/12)+1,'ZC Curve'!$B$8:$B$107,'ZC Curve'!R$8:R$107,,0))^(1/12)-1</f>
        <v>0</v>
      </c>
      <c r="D129" s="766">
        <f t="shared" si="55"/>
        <v>1</v>
      </c>
      <c r="E129" s="685"/>
      <c r="F129" s="705">
        <v>113</v>
      </c>
      <c r="G129" s="756">
        <v>0</v>
      </c>
      <c r="H129" s="756">
        <v>0</v>
      </c>
      <c r="I129" s="756">
        <v>0</v>
      </c>
      <c r="J129" s="756">
        <v>0</v>
      </c>
      <c r="K129" s="756">
        <v>0</v>
      </c>
      <c r="L129" s="756">
        <v>0</v>
      </c>
      <c r="M129" s="756">
        <v>0</v>
      </c>
      <c r="N129" s="646">
        <f t="shared" si="56"/>
        <v>0</v>
      </c>
      <c r="O129" s="594"/>
      <c r="P129" s="705">
        <f t="shared" si="39"/>
        <v>113</v>
      </c>
      <c r="Q129" s="756">
        <v>0</v>
      </c>
      <c r="R129" s="756">
        <v>0</v>
      </c>
      <c r="S129" s="756">
        <v>0</v>
      </c>
      <c r="T129" s="756">
        <v>0</v>
      </c>
      <c r="U129" s="756">
        <v>0</v>
      </c>
      <c r="V129" s="756">
        <v>0</v>
      </c>
      <c r="W129" s="756">
        <v>0</v>
      </c>
      <c r="X129" s="646">
        <f t="shared" si="57"/>
        <v>0</v>
      </c>
      <c r="Y129" s="594"/>
      <c r="Z129" s="705">
        <f t="shared" si="40"/>
        <v>113</v>
      </c>
      <c r="AA129" s="756">
        <f t="shared" si="41"/>
        <v>0</v>
      </c>
      <c r="AB129" s="756">
        <f t="shared" si="41"/>
        <v>0</v>
      </c>
      <c r="AC129" s="756">
        <f t="shared" si="41"/>
        <v>0</v>
      </c>
      <c r="AD129" s="756">
        <f t="shared" si="41"/>
        <v>0</v>
      </c>
      <c r="AE129" s="756">
        <f t="shared" si="41"/>
        <v>0</v>
      </c>
      <c r="AF129" s="756">
        <f t="shared" si="41"/>
        <v>0</v>
      </c>
      <c r="AG129" s="756">
        <f t="shared" si="41"/>
        <v>0</v>
      </c>
      <c r="AH129" s="646">
        <f t="shared" si="58"/>
        <v>0</v>
      </c>
      <c r="AI129" s="594"/>
      <c r="AJ129" s="705">
        <f t="shared" si="42"/>
        <v>113</v>
      </c>
      <c r="AK129" s="756">
        <v>0</v>
      </c>
      <c r="AL129" s="756">
        <v>0</v>
      </c>
      <c r="AM129" s="756">
        <v>0</v>
      </c>
      <c r="AN129" s="756">
        <v>0</v>
      </c>
      <c r="AO129" s="756">
        <v>0</v>
      </c>
      <c r="AP129" s="756">
        <v>0</v>
      </c>
      <c r="AQ129" s="756">
        <v>0</v>
      </c>
      <c r="AR129" s="646">
        <f t="shared" si="59"/>
        <v>0</v>
      </c>
      <c r="AS129" s="594"/>
      <c r="AT129" s="705">
        <f t="shared" si="43"/>
        <v>113</v>
      </c>
      <c r="AU129" s="756">
        <v>0</v>
      </c>
      <c r="AV129" s="756">
        <v>0</v>
      </c>
      <c r="AW129" s="756">
        <v>0</v>
      </c>
      <c r="AX129" s="756">
        <v>0</v>
      </c>
      <c r="AY129" s="756">
        <v>0</v>
      </c>
      <c r="AZ129" s="767">
        <f t="shared" si="64"/>
        <v>0</v>
      </c>
      <c r="BA129" s="756">
        <v>0</v>
      </c>
      <c r="BB129" s="756">
        <v>0</v>
      </c>
      <c r="BC129" s="756">
        <v>0</v>
      </c>
      <c r="BD129" s="756">
        <v>0</v>
      </c>
      <c r="BE129" s="767">
        <f t="shared" si="45"/>
        <v>0</v>
      </c>
      <c r="BF129" s="646">
        <f t="shared" si="46"/>
        <v>0</v>
      </c>
      <c r="BG129" s="594"/>
      <c r="BH129" s="705">
        <f t="shared" si="34"/>
        <v>113</v>
      </c>
      <c r="BI129" s="646">
        <f t="shared" si="47"/>
        <v>0</v>
      </c>
      <c r="BJ129" s="594"/>
      <c r="BK129" s="705">
        <f t="shared" si="48"/>
        <v>113</v>
      </c>
      <c r="BL129" s="756">
        <v>0</v>
      </c>
      <c r="BM129" s="756">
        <v>0</v>
      </c>
      <c r="BN129" s="756">
        <v>0</v>
      </c>
      <c r="BO129" s="756">
        <v>0</v>
      </c>
      <c r="BP129" s="756">
        <v>0</v>
      </c>
      <c r="BQ129" s="756">
        <v>0</v>
      </c>
      <c r="BR129" s="756">
        <v>0</v>
      </c>
      <c r="BS129" s="646">
        <f t="shared" si="60"/>
        <v>0</v>
      </c>
      <c r="BT129" s="594"/>
      <c r="BU129" s="705">
        <f t="shared" si="49"/>
        <v>113</v>
      </c>
      <c r="BV129" s="756">
        <v>0</v>
      </c>
      <c r="BW129" s="756">
        <v>0</v>
      </c>
      <c r="BX129" s="756">
        <v>0</v>
      </c>
      <c r="BY129" s="756">
        <v>0</v>
      </c>
      <c r="BZ129" s="756">
        <v>0</v>
      </c>
      <c r="CA129" s="756">
        <v>0</v>
      </c>
      <c r="CB129" s="756">
        <v>0</v>
      </c>
      <c r="CC129" s="646">
        <f t="shared" si="61"/>
        <v>0</v>
      </c>
      <c r="CD129" s="594"/>
      <c r="CE129" s="705">
        <f t="shared" si="35"/>
        <v>113</v>
      </c>
      <c r="CF129" s="756">
        <f t="shared" si="50"/>
        <v>0</v>
      </c>
      <c r="CG129" s="756">
        <f t="shared" si="50"/>
        <v>0</v>
      </c>
      <c r="CH129" s="756">
        <f t="shared" si="50"/>
        <v>0</v>
      </c>
      <c r="CI129" s="756">
        <f t="shared" si="50"/>
        <v>0</v>
      </c>
      <c r="CJ129" s="756">
        <f t="shared" si="50"/>
        <v>0</v>
      </c>
      <c r="CK129" s="756">
        <f t="shared" si="50"/>
        <v>0</v>
      </c>
      <c r="CL129" s="756">
        <f t="shared" si="50"/>
        <v>0</v>
      </c>
      <c r="CM129" s="646">
        <f t="shared" si="62"/>
        <v>0</v>
      </c>
      <c r="CN129" s="594"/>
      <c r="CO129" s="705">
        <f t="shared" si="36"/>
        <v>113</v>
      </c>
      <c r="CP129" s="756">
        <v>0</v>
      </c>
      <c r="CQ129" s="756">
        <v>0</v>
      </c>
      <c r="CR129" s="756">
        <v>0</v>
      </c>
      <c r="CS129" s="756">
        <v>0</v>
      </c>
      <c r="CT129" s="756">
        <v>0</v>
      </c>
      <c r="CU129" s="756">
        <v>0</v>
      </c>
      <c r="CV129" s="756">
        <v>0</v>
      </c>
      <c r="CW129" s="646">
        <f t="shared" si="63"/>
        <v>0</v>
      </c>
      <c r="CX129" s="685"/>
      <c r="CY129" s="705">
        <f t="shared" si="37"/>
        <v>113</v>
      </c>
      <c r="CZ129" s="756">
        <v>0</v>
      </c>
      <c r="DA129" s="756">
        <v>0</v>
      </c>
      <c r="DB129" s="756">
        <v>0</v>
      </c>
      <c r="DC129" s="756">
        <v>0</v>
      </c>
      <c r="DD129" s="756">
        <v>0</v>
      </c>
      <c r="DE129" s="767">
        <f t="shared" si="51"/>
        <v>0</v>
      </c>
      <c r="DF129" s="756">
        <v>0</v>
      </c>
      <c r="DG129" s="756">
        <v>0</v>
      </c>
      <c r="DH129" s="756">
        <v>0</v>
      </c>
      <c r="DI129" s="756">
        <v>0</v>
      </c>
      <c r="DJ129" s="767">
        <f t="shared" si="52"/>
        <v>0</v>
      </c>
      <c r="DK129" s="715">
        <f t="shared" si="53"/>
        <v>0</v>
      </c>
      <c r="DL129" s="685"/>
      <c r="DM129" s="705">
        <f t="shared" si="38"/>
        <v>113</v>
      </c>
      <c r="DN129" s="715">
        <f t="shared" si="54"/>
        <v>0</v>
      </c>
    </row>
    <row r="130" spans="2:118" x14ac:dyDescent="0.25">
      <c r="B130" s="705">
        <v>114</v>
      </c>
      <c r="C130" s="765">
        <f>(1+_xlfn.XLOOKUP(INT((B130-1)/12)+1,'ZC Curve'!$B$8:$B$107,'ZC Curve'!R$8:R$107,,0))^(1/12)-1</f>
        <v>0</v>
      </c>
      <c r="D130" s="766">
        <f t="shared" si="55"/>
        <v>1</v>
      </c>
      <c r="E130" s="685"/>
      <c r="F130" s="705">
        <v>114</v>
      </c>
      <c r="G130" s="756">
        <v>0</v>
      </c>
      <c r="H130" s="756">
        <v>0</v>
      </c>
      <c r="I130" s="756">
        <v>0</v>
      </c>
      <c r="J130" s="756">
        <v>0</v>
      </c>
      <c r="K130" s="756">
        <v>0</v>
      </c>
      <c r="L130" s="756">
        <v>0</v>
      </c>
      <c r="M130" s="756">
        <v>0</v>
      </c>
      <c r="N130" s="646">
        <f t="shared" si="56"/>
        <v>0</v>
      </c>
      <c r="O130" s="594"/>
      <c r="P130" s="705">
        <f t="shared" si="39"/>
        <v>114</v>
      </c>
      <c r="Q130" s="756">
        <v>0</v>
      </c>
      <c r="R130" s="756">
        <v>0</v>
      </c>
      <c r="S130" s="756">
        <v>0</v>
      </c>
      <c r="T130" s="756">
        <v>0</v>
      </c>
      <c r="U130" s="756">
        <v>0</v>
      </c>
      <c r="V130" s="756">
        <v>0</v>
      </c>
      <c r="W130" s="756">
        <v>0</v>
      </c>
      <c r="X130" s="646">
        <f t="shared" si="57"/>
        <v>0</v>
      </c>
      <c r="Y130" s="594"/>
      <c r="Z130" s="705">
        <f t="shared" si="40"/>
        <v>114</v>
      </c>
      <c r="AA130" s="756">
        <f t="shared" si="41"/>
        <v>0</v>
      </c>
      <c r="AB130" s="756">
        <f t="shared" si="41"/>
        <v>0</v>
      </c>
      <c r="AC130" s="756">
        <f t="shared" si="41"/>
        <v>0</v>
      </c>
      <c r="AD130" s="756">
        <f t="shared" si="41"/>
        <v>0</v>
      </c>
      <c r="AE130" s="756">
        <f t="shared" si="41"/>
        <v>0</v>
      </c>
      <c r="AF130" s="756">
        <f t="shared" si="41"/>
        <v>0</v>
      </c>
      <c r="AG130" s="756">
        <f t="shared" si="41"/>
        <v>0</v>
      </c>
      <c r="AH130" s="646">
        <f t="shared" si="58"/>
        <v>0</v>
      </c>
      <c r="AI130" s="594"/>
      <c r="AJ130" s="705">
        <f t="shared" si="42"/>
        <v>114</v>
      </c>
      <c r="AK130" s="756">
        <v>0</v>
      </c>
      <c r="AL130" s="756">
        <v>0</v>
      </c>
      <c r="AM130" s="756">
        <v>0</v>
      </c>
      <c r="AN130" s="756">
        <v>0</v>
      </c>
      <c r="AO130" s="756">
        <v>0</v>
      </c>
      <c r="AP130" s="756">
        <v>0</v>
      </c>
      <c r="AQ130" s="756">
        <v>0</v>
      </c>
      <c r="AR130" s="646">
        <f t="shared" si="59"/>
        <v>0</v>
      </c>
      <c r="AS130" s="594"/>
      <c r="AT130" s="705">
        <f t="shared" si="43"/>
        <v>114</v>
      </c>
      <c r="AU130" s="756">
        <v>0</v>
      </c>
      <c r="AV130" s="756">
        <v>0</v>
      </c>
      <c r="AW130" s="756">
        <v>0</v>
      </c>
      <c r="AX130" s="756">
        <v>0</v>
      </c>
      <c r="AY130" s="756">
        <v>0</v>
      </c>
      <c r="AZ130" s="767">
        <f t="shared" si="64"/>
        <v>0</v>
      </c>
      <c r="BA130" s="756">
        <v>0</v>
      </c>
      <c r="BB130" s="756">
        <v>0</v>
      </c>
      <c r="BC130" s="756">
        <v>0</v>
      </c>
      <c r="BD130" s="756">
        <v>0</v>
      </c>
      <c r="BE130" s="767">
        <f t="shared" si="45"/>
        <v>0</v>
      </c>
      <c r="BF130" s="646">
        <f t="shared" si="46"/>
        <v>0</v>
      </c>
      <c r="BG130" s="594"/>
      <c r="BH130" s="705">
        <f t="shared" si="34"/>
        <v>114</v>
      </c>
      <c r="BI130" s="646">
        <f t="shared" si="47"/>
        <v>0</v>
      </c>
      <c r="BJ130" s="594"/>
      <c r="BK130" s="705">
        <f t="shared" si="48"/>
        <v>114</v>
      </c>
      <c r="BL130" s="756">
        <v>0</v>
      </c>
      <c r="BM130" s="756">
        <v>0</v>
      </c>
      <c r="BN130" s="756">
        <v>0</v>
      </c>
      <c r="BO130" s="756">
        <v>0</v>
      </c>
      <c r="BP130" s="756">
        <v>0</v>
      </c>
      <c r="BQ130" s="756">
        <v>0</v>
      </c>
      <c r="BR130" s="756">
        <v>0</v>
      </c>
      <c r="BS130" s="646">
        <f t="shared" si="60"/>
        <v>0</v>
      </c>
      <c r="BT130" s="594"/>
      <c r="BU130" s="705">
        <f t="shared" si="49"/>
        <v>114</v>
      </c>
      <c r="BV130" s="756">
        <v>0</v>
      </c>
      <c r="BW130" s="756">
        <v>0</v>
      </c>
      <c r="BX130" s="756">
        <v>0</v>
      </c>
      <c r="BY130" s="756">
        <v>0</v>
      </c>
      <c r="BZ130" s="756">
        <v>0</v>
      </c>
      <c r="CA130" s="756">
        <v>0</v>
      </c>
      <c r="CB130" s="756">
        <v>0</v>
      </c>
      <c r="CC130" s="646">
        <f t="shared" si="61"/>
        <v>0</v>
      </c>
      <c r="CD130" s="594"/>
      <c r="CE130" s="705">
        <f t="shared" si="35"/>
        <v>114</v>
      </c>
      <c r="CF130" s="756">
        <f t="shared" si="50"/>
        <v>0</v>
      </c>
      <c r="CG130" s="756">
        <f t="shared" si="50"/>
        <v>0</v>
      </c>
      <c r="CH130" s="756">
        <f t="shared" si="50"/>
        <v>0</v>
      </c>
      <c r="CI130" s="756">
        <f t="shared" si="50"/>
        <v>0</v>
      </c>
      <c r="CJ130" s="756">
        <f t="shared" si="50"/>
        <v>0</v>
      </c>
      <c r="CK130" s="756">
        <f t="shared" si="50"/>
        <v>0</v>
      </c>
      <c r="CL130" s="756">
        <f t="shared" si="50"/>
        <v>0</v>
      </c>
      <c r="CM130" s="646">
        <f t="shared" si="62"/>
        <v>0</v>
      </c>
      <c r="CN130" s="594"/>
      <c r="CO130" s="705">
        <f t="shared" si="36"/>
        <v>114</v>
      </c>
      <c r="CP130" s="756">
        <v>0</v>
      </c>
      <c r="CQ130" s="756">
        <v>0</v>
      </c>
      <c r="CR130" s="756">
        <v>0</v>
      </c>
      <c r="CS130" s="756">
        <v>0</v>
      </c>
      <c r="CT130" s="756">
        <v>0</v>
      </c>
      <c r="CU130" s="756">
        <v>0</v>
      </c>
      <c r="CV130" s="756">
        <v>0</v>
      </c>
      <c r="CW130" s="646">
        <f t="shared" si="63"/>
        <v>0</v>
      </c>
      <c r="CX130" s="685"/>
      <c r="CY130" s="705">
        <f t="shared" si="37"/>
        <v>114</v>
      </c>
      <c r="CZ130" s="756">
        <v>0</v>
      </c>
      <c r="DA130" s="756">
        <v>0</v>
      </c>
      <c r="DB130" s="756">
        <v>0</v>
      </c>
      <c r="DC130" s="756">
        <v>0</v>
      </c>
      <c r="DD130" s="756">
        <v>0</v>
      </c>
      <c r="DE130" s="767">
        <f t="shared" si="51"/>
        <v>0</v>
      </c>
      <c r="DF130" s="756">
        <v>0</v>
      </c>
      <c r="DG130" s="756">
        <v>0</v>
      </c>
      <c r="DH130" s="756">
        <v>0</v>
      </c>
      <c r="DI130" s="756">
        <v>0</v>
      </c>
      <c r="DJ130" s="767">
        <f t="shared" si="52"/>
        <v>0</v>
      </c>
      <c r="DK130" s="715">
        <f t="shared" si="53"/>
        <v>0</v>
      </c>
      <c r="DL130" s="685"/>
      <c r="DM130" s="705">
        <f t="shared" si="38"/>
        <v>114</v>
      </c>
      <c r="DN130" s="715">
        <f t="shared" si="54"/>
        <v>0</v>
      </c>
    </row>
    <row r="131" spans="2:118" x14ac:dyDescent="0.25">
      <c r="B131" s="705">
        <v>115</v>
      </c>
      <c r="C131" s="765">
        <f>(1+_xlfn.XLOOKUP(INT((B131-1)/12)+1,'ZC Curve'!$B$8:$B$107,'ZC Curve'!R$8:R$107,,0))^(1/12)-1</f>
        <v>0</v>
      </c>
      <c r="D131" s="766">
        <f t="shared" si="55"/>
        <v>1</v>
      </c>
      <c r="E131" s="685"/>
      <c r="F131" s="705">
        <v>115</v>
      </c>
      <c r="G131" s="756">
        <v>0</v>
      </c>
      <c r="H131" s="756">
        <v>0</v>
      </c>
      <c r="I131" s="756">
        <v>0</v>
      </c>
      <c r="J131" s="756">
        <v>0</v>
      </c>
      <c r="K131" s="756">
        <v>0</v>
      </c>
      <c r="L131" s="756">
        <v>0</v>
      </c>
      <c r="M131" s="756">
        <v>0</v>
      </c>
      <c r="N131" s="646">
        <f t="shared" si="56"/>
        <v>0</v>
      </c>
      <c r="O131" s="594"/>
      <c r="P131" s="705">
        <f t="shared" si="39"/>
        <v>115</v>
      </c>
      <c r="Q131" s="756">
        <v>0</v>
      </c>
      <c r="R131" s="756">
        <v>0</v>
      </c>
      <c r="S131" s="756">
        <v>0</v>
      </c>
      <c r="T131" s="756">
        <v>0</v>
      </c>
      <c r="U131" s="756">
        <v>0</v>
      </c>
      <c r="V131" s="756">
        <v>0</v>
      </c>
      <c r="W131" s="756">
        <v>0</v>
      </c>
      <c r="X131" s="646">
        <f t="shared" si="57"/>
        <v>0</v>
      </c>
      <c r="Y131" s="594"/>
      <c r="Z131" s="705">
        <f t="shared" si="40"/>
        <v>115</v>
      </c>
      <c r="AA131" s="756">
        <f t="shared" si="41"/>
        <v>0</v>
      </c>
      <c r="AB131" s="756">
        <f t="shared" si="41"/>
        <v>0</v>
      </c>
      <c r="AC131" s="756">
        <f t="shared" si="41"/>
        <v>0</v>
      </c>
      <c r="AD131" s="756">
        <f t="shared" si="41"/>
        <v>0</v>
      </c>
      <c r="AE131" s="756">
        <f t="shared" si="41"/>
        <v>0</v>
      </c>
      <c r="AF131" s="756">
        <f t="shared" si="41"/>
        <v>0</v>
      </c>
      <c r="AG131" s="756">
        <f t="shared" si="41"/>
        <v>0</v>
      </c>
      <c r="AH131" s="646">
        <f t="shared" si="58"/>
        <v>0</v>
      </c>
      <c r="AI131" s="594"/>
      <c r="AJ131" s="705">
        <f t="shared" si="42"/>
        <v>115</v>
      </c>
      <c r="AK131" s="756">
        <v>0</v>
      </c>
      <c r="AL131" s="756">
        <v>0</v>
      </c>
      <c r="AM131" s="756">
        <v>0</v>
      </c>
      <c r="AN131" s="756">
        <v>0</v>
      </c>
      <c r="AO131" s="756">
        <v>0</v>
      </c>
      <c r="AP131" s="756">
        <v>0</v>
      </c>
      <c r="AQ131" s="756">
        <v>0</v>
      </c>
      <c r="AR131" s="646">
        <f t="shared" si="59"/>
        <v>0</v>
      </c>
      <c r="AS131" s="594"/>
      <c r="AT131" s="705">
        <f t="shared" si="43"/>
        <v>115</v>
      </c>
      <c r="AU131" s="756">
        <v>0</v>
      </c>
      <c r="AV131" s="756">
        <v>0</v>
      </c>
      <c r="AW131" s="756">
        <v>0</v>
      </c>
      <c r="AX131" s="756">
        <v>0</v>
      </c>
      <c r="AY131" s="756">
        <v>0</v>
      </c>
      <c r="AZ131" s="767">
        <f t="shared" si="64"/>
        <v>0</v>
      </c>
      <c r="BA131" s="756">
        <v>0</v>
      </c>
      <c r="BB131" s="756">
        <v>0</v>
      </c>
      <c r="BC131" s="756">
        <v>0</v>
      </c>
      <c r="BD131" s="756">
        <v>0</v>
      </c>
      <c r="BE131" s="767">
        <f t="shared" si="45"/>
        <v>0</v>
      </c>
      <c r="BF131" s="646">
        <f t="shared" si="46"/>
        <v>0</v>
      </c>
      <c r="BG131" s="594"/>
      <c r="BH131" s="705">
        <f t="shared" si="34"/>
        <v>115</v>
      </c>
      <c r="BI131" s="646">
        <f t="shared" si="47"/>
        <v>0</v>
      </c>
      <c r="BJ131" s="594"/>
      <c r="BK131" s="705">
        <f t="shared" si="48"/>
        <v>115</v>
      </c>
      <c r="BL131" s="756">
        <v>0</v>
      </c>
      <c r="BM131" s="756">
        <v>0</v>
      </c>
      <c r="BN131" s="756">
        <v>0</v>
      </c>
      <c r="BO131" s="756">
        <v>0</v>
      </c>
      <c r="BP131" s="756">
        <v>0</v>
      </c>
      <c r="BQ131" s="756">
        <v>0</v>
      </c>
      <c r="BR131" s="756">
        <v>0</v>
      </c>
      <c r="BS131" s="646">
        <f t="shared" si="60"/>
        <v>0</v>
      </c>
      <c r="BT131" s="594"/>
      <c r="BU131" s="705">
        <f t="shared" si="49"/>
        <v>115</v>
      </c>
      <c r="BV131" s="756">
        <v>0</v>
      </c>
      <c r="BW131" s="756">
        <v>0</v>
      </c>
      <c r="BX131" s="756">
        <v>0</v>
      </c>
      <c r="BY131" s="756">
        <v>0</v>
      </c>
      <c r="BZ131" s="756">
        <v>0</v>
      </c>
      <c r="CA131" s="756">
        <v>0</v>
      </c>
      <c r="CB131" s="756">
        <v>0</v>
      </c>
      <c r="CC131" s="646">
        <f t="shared" si="61"/>
        <v>0</v>
      </c>
      <c r="CD131" s="594"/>
      <c r="CE131" s="705">
        <f t="shared" si="35"/>
        <v>115</v>
      </c>
      <c r="CF131" s="756">
        <f t="shared" si="50"/>
        <v>0</v>
      </c>
      <c r="CG131" s="756">
        <f t="shared" si="50"/>
        <v>0</v>
      </c>
      <c r="CH131" s="756">
        <f t="shared" si="50"/>
        <v>0</v>
      </c>
      <c r="CI131" s="756">
        <f t="shared" si="50"/>
        <v>0</v>
      </c>
      <c r="CJ131" s="756">
        <f t="shared" si="50"/>
        <v>0</v>
      </c>
      <c r="CK131" s="756">
        <f t="shared" si="50"/>
        <v>0</v>
      </c>
      <c r="CL131" s="756">
        <f t="shared" si="50"/>
        <v>0</v>
      </c>
      <c r="CM131" s="646">
        <f t="shared" si="62"/>
        <v>0</v>
      </c>
      <c r="CN131" s="594"/>
      <c r="CO131" s="705">
        <f t="shared" si="36"/>
        <v>115</v>
      </c>
      <c r="CP131" s="756">
        <v>0</v>
      </c>
      <c r="CQ131" s="756">
        <v>0</v>
      </c>
      <c r="CR131" s="756">
        <v>0</v>
      </c>
      <c r="CS131" s="756">
        <v>0</v>
      </c>
      <c r="CT131" s="756">
        <v>0</v>
      </c>
      <c r="CU131" s="756">
        <v>0</v>
      </c>
      <c r="CV131" s="756">
        <v>0</v>
      </c>
      <c r="CW131" s="646">
        <f t="shared" si="63"/>
        <v>0</v>
      </c>
      <c r="CX131" s="685"/>
      <c r="CY131" s="705">
        <f t="shared" si="37"/>
        <v>115</v>
      </c>
      <c r="CZ131" s="756">
        <v>0</v>
      </c>
      <c r="DA131" s="756">
        <v>0</v>
      </c>
      <c r="DB131" s="756">
        <v>0</v>
      </c>
      <c r="DC131" s="756">
        <v>0</v>
      </c>
      <c r="DD131" s="756">
        <v>0</v>
      </c>
      <c r="DE131" s="767">
        <f t="shared" si="51"/>
        <v>0</v>
      </c>
      <c r="DF131" s="756">
        <v>0</v>
      </c>
      <c r="DG131" s="756">
        <v>0</v>
      </c>
      <c r="DH131" s="756">
        <v>0</v>
      </c>
      <c r="DI131" s="756">
        <v>0</v>
      </c>
      <c r="DJ131" s="767">
        <f t="shared" si="52"/>
        <v>0</v>
      </c>
      <c r="DK131" s="715">
        <f t="shared" si="53"/>
        <v>0</v>
      </c>
      <c r="DL131" s="685"/>
      <c r="DM131" s="705">
        <f t="shared" si="38"/>
        <v>115</v>
      </c>
      <c r="DN131" s="715">
        <f t="shared" si="54"/>
        <v>0</v>
      </c>
    </row>
    <row r="132" spans="2:118" x14ac:dyDescent="0.25">
      <c r="B132" s="705">
        <v>116</v>
      </c>
      <c r="C132" s="765">
        <f>(1+_xlfn.XLOOKUP(INT((B132-1)/12)+1,'ZC Curve'!$B$8:$B$107,'ZC Curve'!R$8:R$107,,0))^(1/12)-1</f>
        <v>0</v>
      </c>
      <c r="D132" s="766">
        <f t="shared" si="55"/>
        <v>1</v>
      </c>
      <c r="E132" s="685"/>
      <c r="F132" s="705">
        <v>116</v>
      </c>
      <c r="G132" s="756">
        <v>0</v>
      </c>
      <c r="H132" s="756">
        <v>0</v>
      </c>
      <c r="I132" s="756">
        <v>0</v>
      </c>
      <c r="J132" s="756">
        <v>0</v>
      </c>
      <c r="K132" s="756">
        <v>0</v>
      </c>
      <c r="L132" s="756">
        <v>0</v>
      </c>
      <c r="M132" s="756">
        <v>0</v>
      </c>
      <c r="N132" s="646">
        <f t="shared" si="56"/>
        <v>0</v>
      </c>
      <c r="O132" s="594"/>
      <c r="P132" s="705">
        <f t="shared" si="39"/>
        <v>116</v>
      </c>
      <c r="Q132" s="756">
        <v>0</v>
      </c>
      <c r="R132" s="756">
        <v>0</v>
      </c>
      <c r="S132" s="756">
        <v>0</v>
      </c>
      <c r="T132" s="756">
        <v>0</v>
      </c>
      <c r="U132" s="756">
        <v>0</v>
      </c>
      <c r="V132" s="756">
        <v>0</v>
      </c>
      <c r="W132" s="756">
        <v>0</v>
      </c>
      <c r="X132" s="646">
        <f t="shared" si="57"/>
        <v>0</v>
      </c>
      <c r="Y132" s="594"/>
      <c r="Z132" s="705">
        <f t="shared" si="40"/>
        <v>116</v>
      </c>
      <c r="AA132" s="756">
        <f t="shared" si="41"/>
        <v>0</v>
      </c>
      <c r="AB132" s="756">
        <f t="shared" si="41"/>
        <v>0</v>
      </c>
      <c r="AC132" s="756">
        <f t="shared" si="41"/>
        <v>0</v>
      </c>
      <c r="AD132" s="756">
        <f t="shared" si="41"/>
        <v>0</v>
      </c>
      <c r="AE132" s="756">
        <f t="shared" si="41"/>
        <v>0</v>
      </c>
      <c r="AF132" s="756">
        <f t="shared" si="41"/>
        <v>0</v>
      </c>
      <c r="AG132" s="756">
        <f t="shared" si="41"/>
        <v>0</v>
      </c>
      <c r="AH132" s="646">
        <f t="shared" si="58"/>
        <v>0</v>
      </c>
      <c r="AI132" s="594"/>
      <c r="AJ132" s="705">
        <f t="shared" si="42"/>
        <v>116</v>
      </c>
      <c r="AK132" s="756">
        <v>0</v>
      </c>
      <c r="AL132" s="756">
        <v>0</v>
      </c>
      <c r="AM132" s="756">
        <v>0</v>
      </c>
      <c r="AN132" s="756">
        <v>0</v>
      </c>
      <c r="AO132" s="756">
        <v>0</v>
      </c>
      <c r="AP132" s="756">
        <v>0</v>
      </c>
      <c r="AQ132" s="756">
        <v>0</v>
      </c>
      <c r="AR132" s="646">
        <f t="shared" si="59"/>
        <v>0</v>
      </c>
      <c r="AS132" s="594"/>
      <c r="AT132" s="705">
        <f t="shared" si="43"/>
        <v>116</v>
      </c>
      <c r="AU132" s="756">
        <v>0</v>
      </c>
      <c r="AV132" s="756">
        <v>0</v>
      </c>
      <c r="AW132" s="756">
        <v>0</v>
      </c>
      <c r="AX132" s="756">
        <v>0</v>
      </c>
      <c r="AY132" s="756">
        <v>0</v>
      </c>
      <c r="AZ132" s="767">
        <f t="shared" si="64"/>
        <v>0</v>
      </c>
      <c r="BA132" s="756">
        <v>0</v>
      </c>
      <c r="BB132" s="756">
        <v>0</v>
      </c>
      <c r="BC132" s="756">
        <v>0</v>
      </c>
      <c r="BD132" s="756">
        <v>0</v>
      </c>
      <c r="BE132" s="767">
        <f t="shared" si="45"/>
        <v>0</v>
      </c>
      <c r="BF132" s="646">
        <f t="shared" si="46"/>
        <v>0</v>
      </c>
      <c r="BG132" s="594"/>
      <c r="BH132" s="705">
        <f t="shared" si="34"/>
        <v>116</v>
      </c>
      <c r="BI132" s="646">
        <f t="shared" si="47"/>
        <v>0</v>
      </c>
      <c r="BJ132" s="594"/>
      <c r="BK132" s="705">
        <f t="shared" si="48"/>
        <v>116</v>
      </c>
      <c r="BL132" s="756">
        <v>0</v>
      </c>
      <c r="BM132" s="756">
        <v>0</v>
      </c>
      <c r="BN132" s="756">
        <v>0</v>
      </c>
      <c r="BO132" s="756">
        <v>0</v>
      </c>
      <c r="BP132" s="756">
        <v>0</v>
      </c>
      <c r="BQ132" s="756">
        <v>0</v>
      </c>
      <c r="BR132" s="756">
        <v>0</v>
      </c>
      <c r="BS132" s="646">
        <f t="shared" si="60"/>
        <v>0</v>
      </c>
      <c r="BT132" s="594"/>
      <c r="BU132" s="705">
        <f t="shared" si="49"/>
        <v>116</v>
      </c>
      <c r="BV132" s="756">
        <v>0</v>
      </c>
      <c r="BW132" s="756">
        <v>0</v>
      </c>
      <c r="BX132" s="756">
        <v>0</v>
      </c>
      <c r="BY132" s="756">
        <v>0</v>
      </c>
      <c r="BZ132" s="756">
        <v>0</v>
      </c>
      <c r="CA132" s="756">
        <v>0</v>
      </c>
      <c r="CB132" s="756">
        <v>0</v>
      </c>
      <c r="CC132" s="646">
        <f t="shared" si="61"/>
        <v>0</v>
      </c>
      <c r="CD132" s="594"/>
      <c r="CE132" s="705">
        <f t="shared" si="35"/>
        <v>116</v>
      </c>
      <c r="CF132" s="756">
        <f t="shared" si="50"/>
        <v>0</v>
      </c>
      <c r="CG132" s="756">
        <f t="shared" si="50"/>
        <v>0</v>
      </c>
      <c r="CH132" s="756">
        <f t="shared" si="50"/>
        <v>0</v>
      </c>
      <c r="CI132" s="756">
        <f t="shared" si="50"/>
        <v>0</v>
      </c>
      <c r="CJ132" s="756">
        <f t="shared" si="50"/>
        <v>0</v>
      </c>
      <c r="CK132" s="756">
        <f t="shared" si="50"/>
        <v>0</v>
      </c>
      <c r="CL132" s="756">
        <f t="shared" si="50"/>
        <v>0</v>
      </c>
      <c r="CM132" s="646">
        <f t="shared" si="62"/>
        <v>0</v>
      </c>
      <c r="CN132" s="594"/>
      <c r="CO132" s="705">
        <f t="shared" si="36"/>
        <v>116</v>
      </c>
      <c r="CP132" s="756">
        <v>0</v>
      </c>
      <c r="CQ132" s="756">
        <v>0</v>
      </c>
      <c r="CR132" s="756">
        <v>0</v>
      </c>
      <c r="CS132" s="756">
        <v>0</v>
      </c>
      <c r="CT132" s="756">
        <v>0</v>
      </c>
      <c r="CU132" s="756">
        <v>0</v>
      </c>
      <c r="CV132" s="756">
        <v>0</v>
      </c>
      <c r="CW132" s="646">
        <f t="shared" si="63"/>
        <v>0</v>
      </c>
      <c r="CX132" s="685"/>
      <c r="CY132" s="705">
        <f t="shared" si="37"/>
        <v>116</v>
      </c>
      <c r="CZ132" s="756">
        <v>0</v>
      </c>
      <c r="DA132" s="756">
        <v>0</v>
      </c>
      <c r="DB132" s="756">
        <v>0</v>
      </c>
      <c r="DC132" s="756">
        <v>0</v>
      </c>
      <c r="DD132" s="756">
        <v>0</v>
      </c>
      <c r="DE132" s="767">
        <f t="shared" si="51"/>
        <v>0</v>
      </c>
      <c r="DF132" s="756">
        <v>0</v>
      </c>
      <c r="DG132" s="756">
        <v>0</v>
      </c>
      <c r="DH132" s="756">
        <v>0</v>
      </c>
      <c r="DI132" s="756">
        <v>0</v>
      </c>
      <c r="DJ132" s="767">
        <f t="shared" si="52"/>
        <v>0</v>
      </c>
      <c r="DK132" s="715">
        <f t="shared" si="53"/>
        <v>0</v>
      </c>
      <c r="DL132" s="685"/>
      <c r="DM132" s="705">
        <f t="shared" si="38"/>
        <v>116</v>
      </c>
      <c r="DN132" s="715">
        <f t="shared" si="54"/>
        <v>0</v>
      </c>
    </row>
    <row r="133" spans="2:118" x14ac:dyDescent="0.25">
      <c r="B133" s="705">
        <v>117</v>
      </c>
      <c r="C133" s="765">
        <f>(1+_xlfn.XLOOKUP(INT((B133-1)/12)+1,'ZC Curve'!$B$8:$B$107,'ZC Curve'!R$8:R$107,,0))^(1/12)-1</f>
        <v>0</v>
      </c>
      <c r="D133" s="766">
        <f t="shared" si="55"/>
        <v>1</v>
      </c>
      <c r="E133" s="685"/>
      <c r="F133" s="705">
        <v>117</v>
      </c>
      <c r="G133" s="756">
        <v>0</v>
      </c>
      <c r="H133" s="756">
        <v>0</v>
      </c>
      <c r="I133" s="756">
        <v>0</v>
      </c>
      <c r="J133" s="756">
        <v>0</v>
      </c>
      <c r="K133" s="756">
        <v>0</v>
      </c>
      <c r="L133" s="756">
        <v>0</v>
      </c>
      <c r="M133" s="756">
        <v>0</v>
      </c>
      <c r="N133" s="646">
        <f t="shared" si="56"/>
        <v>0</v>
      </c>
      <c r="O133" s="594"/>
      <c r="P133" s="705">
        <f t="shared" si="39"/>
        <v>117</v>
      </c>
      <c r="Q133" s="756">
        <v>0</v>
      </c>
      <c r="R133" s="756">
        <v>0</v>
      </c>
      <c r="S133" s="756">
        <v>0</v>
      </c>
      <c r="T133" s="756">
        <v>0</v>
      </c>
      <c r="U133" s="756">
        <v>0</v>
      </c>
      <c r="V133" s="756">
        <v>0</v>
      </c>
      <c r="W133" s="756">
        <v>0</v>
      </c>
      <c r="X133" s="646">
        <f t="shared" si="57"/>
        <v>0</v>
      </c>
      <c r="Y133" s="594"/>
      <c r="Z133" s="705">
        <f t="shared" si="40"/>
        <v>117</v>
      </c>
      <c r="AA133" s="756">
        <f t="shared" si="41"/>
        <v>0</v>
      </c>
      <c r="AB133" s="756">
        <f t="shared" si="41"/>
        <v>0</v>
      </c>
      <c r="AC133" s="756">
        <f t="shared" si="41"/>
        <v>0</v>
      </c>
      <c r="AD133" s="756">
        <f t="shared" si="41"/>
        <v>0</v>
      </c>
      <c r="AE133" s="756">
        <f t="shared" si="41"/>
        <v>0</v>
      </c>
      <c r="AF133" s="756">
        <f t="shared" si="41"/>
        <v>0</v>
      </c>
      <c r="AG133" s="756">
        <f t="shared" si="41"/>
        <v>0</v>
      </c>
      <c r="AH133" s="646">
        <f t="shared" si="58"/>
        <v>0</v>
      </c>
      <c r="AI133" s="594"/>
      <c r="AJ133" s="705">
        <f t="shared" si="42"/>
        <v>117</v>
      </c>
      <c r="AK133" s="756">
        <v>0</v>
      </c>
      <c r="AL133" s="756">
        <v>0</v>
      </c>
      <c r="AM133" s="756">
        <v>0</v>
      </c>
      <c r="AN133" s="756">
        <v>0</v>
      </c>
      <c r="AO133" s="756">
        <v>0</v>
      </c>
      <c r="AP133" s="756">
        <v>0</v>
      </c>
      <c r="AQ133" s="756">
        <v>0</v>
      </c>
      <c r="AR133" s="646">
        <f t="shared" si="59"/>
        <v>0</v>
      </c>
      <c r="AS133" s="594"/>
      <c r="AT133" s="705">
        <f t="shared" si="43"/>
        <v>117</v>
      </c>
      <c r="AU133" s="756">
        <v>0</v>
      </c>
      <c r="AV133" s="756">
        <v>0</v>
      </c>
      <c r="AW133" s="756">
        <v>0</v>
      </c>
      <c r="AX133" s="756">
        <v>0</v>
      </c>
      <c r="AY133" s="756">
        <v>0</v>
      </c>
      <c r="AZ133" s="767">
        <f t="shared" si="64"/>
        <v>0</v>
      </c>
      <c r="BA133" s="756">
        <v>0</v>
      </c>
      <c r="BB133" s="756">
        <v>0</v>
      </c>
      <c r="BC133" s="756">
        <v>0</v>
      </c>
      <c r="BD133" s="756">
        <v>0</v>
      </c>
      <c r="BE133" s="767">
        <f t="shared" si="45"/>
        <v>0</v>
      </c>
      <c r="BF133" s="646">
        <f t="shared" si="46"/>
        <v>0</v>
      </c>
      <c r="BG133" s="594"/>
      <c r="BH133" s="705">
        <f t="shared" si="34"/>
        <v>117</v>
      </c>
      <c r="BI133" s="646">
        <f t="shared" si="47"/>
        <v>0</v>
      </c>
      <c r="BJ133" s="594"/>
      <c r="BK133" s="705">
        <f t="shared" si="48"/>
        <v>117</v>
      </c>
      <c r="BL133" s="756">
        <v>0</v>
      </c>
      <c r="BM133" s="756">
        <v>0</v>
      </c>
      <c r="BN133" s="756">
        <v>0</v>
      </c>
      <c r="BO133" s="756">
        <v>0</v>
      </c>
      <c r="BP133" s="756">
        <v>0</v>
      </c>
      <c r="BQ133" s="756">
        <v>0</v>
      </c>
      <c r="BR133" s="756">
        <v>0</v>
      </c>
      <c r="BS133" s="646">
        <f t="shared" si="60"/>
        <v>0</v>
      </c>
      <c r="BT133" s="594"/>
      <c r="BU133" s="705">
        <f t="shared" si="49"/>
        <v>117</v>
      </c>
      <c r="BV133" s="756">
        <v>0</v>
      </c>
      <c r="BW133" s="756">
        <v>0</v>
      </c>
      <c r="BX133" s="756">
        <v>0</v>
      </c>
      <c r="BY133" s="756">
        <v>0</v>
      </c>
      <c r="BZ133" s="756">
        <v>0</v>
      </c>
      <c r="CA133" s="756">
        <v>0</v>
      </c>
      <c r="CB133" s="756">
        <v>0</v>
      </c>
      <c r="CC133" s="646">
        <f t="shared" si="61"/>
        <v>0</v>
      </c>
      <c r="CD133" s="594"/>
      <c r="CE133" s="705">
        <f t="shared" si="35"/>
        <v>117</v>
      </c>
      <c r="CF133" s="756">
        <f t="shared" si="50"/>
        <v>0</v>
      </c>
      <c r="CG133" s="756">
        <f t="shared" si="50"/>
        <v>0</v>
      </c>
      <c r="CH133" s="756">
        <f t="shared" si="50"/>
        <v>0</v>
      </c>
      <c r="CI133" s="756">
        <f t="shared" si="50"/>
        <v>0</v>
      </c>
      <c r="CJ133" s="756">
        <f t="shared" si="50"/>
        <v>0</v>
      </c>
      <c r="CK133" s="756">
        <f t="shared" si="50"/>
        <v>0</v>
      </c>
      <c r="CL133" s="756">
        <f t="shared" si="50"/>
        <v>0</v>
      </c>
      <c r="CM133" s="646">
        <f t="shared" si="62"/>
        <v>0</v>
      </c>
      <c r="CN133" s="594"/>
      <c r="CO133" s="705">
        <f t="shared" si="36"/>
        <v>117</v>
      </c>
      <c r="CP133" s="756">
        <v>0</v>
      </c>
      <c r="CQ133" s="756">
        <v>0</v>
      </c>
      <c r="CR133" s="756">
        <v>0</v>
      </c>
      <c r="CS133" s="756">
        <v>0</v>
      </c>
      <c r="CT133" s="756">
        <v>0</v>
      </c>
      <c r="CU133" s="756">
        <v>0</v>
      </c>
      <c r="CV133" s="756">
        <v>0</v>
      </c>
      <c r="CW133" s="646">
        <f t="shared" si="63"/>
        <v>0</v>
      </c>
      <c r="CX133" s="685"/>
      <c r="CY133" s="705">
        <f t="shared" si="37"/>
        <v>117</v>
      </c>
      <c r="CZ133" s="756">
        <v>0</v>
      </c>
      <c r="DA133" s="756">
        <v>0</v>
      </c>
      <c r="DB133" s="756">
        <v>0</v>
      </c>
      <c r="DC133" s="756">
        <v>0</v>
      </c>
      <c r="DD133" s="756">
        <v>0</v>
      </c>
      <c r="DE133" s="767">
        <f t="shared" si="51"/>
        <v>0</v>
      </c>
      <c r="DF133" s="756">
        <v>0</v>
      </c>
      <c r="DG133" s="756">
        <v>0</v>
      </c>
      <c r="DH133" s="756">
        <v>0</v>
      </c>
      <c r="DI133" s="756">
        <v>0</v>
      </c>
      <c r="DJ133" s="767">
        <f t="shared" si="52"/>
        <v>0</v>
      </c>
      <c r="DK133" s="715">
        <f t="shared" si="53"/>
        <v>0</v>
      </c>
      <c r="DL133" s="685"/>
      <c r="DM133" s="705">
        <f t="shared" si="38"/>
        <v>117</v>
      </c>
      <c r="DN133" s="715">
        <f t="shared" si="54"/>
        <v>0</v>
      </c>
    </row>
    <row r="134" spans="2:118" x14ac:dyDescent="0.25">
      <c r="B134" s="705">
        <v>118</v>
      </c>
      <c r="C134" s="765">
        <f>(1+_xlfn.XLOOKUP(INT((B134-1)/12)+1,'ZC Curve'!$B$8:$B$107,'ZC Curve'!R$8:R$107,,0))^(1/12)-1</f>
        <v>0</v>
      </c>
      <c r="D134" s="766">
        <f t="shared" si="55"/>
        <v>1</v>
      </c>
      <c r="E134" s="685"/>
      <c r="F134" s="705">
        <v>118</v>
      </c>
      <c r="G134" s="756">
        <v>0</v>
      </c>
      <c r="H134" s="756">
        <v>0</v>
      </c>
      <c r="I134" s="756">
        <v>0</v>
      </c>
      <c r="J134" s="756">
        <v>0</v>
      </c>
      <c r="K134" s="756">
        <v>0</v>
      </c>
      <c r="L134" s="756">
        <v>0</v>
      </c>
      <c r="M134" s="756">
        <v>0</v>
      </c>
      <c r="N134" s="646">
        <f t="shared" si="56"/>
        <v>0</v>
      </c>
      <c r="O134" s="594"/>
      <c r="P134" s="705">
        <f t="shared" si="39"/>
        <v>118</v>
      </c>
      <c r="Q134" s="756">
        <v>0</v>
      </c>
      <c r="R134" s="756">
        <v>0</v>
      </c>
      <c r="S134" s="756">
        <v>0</v>
      </c>
      <c r="T134" s="756">
        <v>0</v>
      </c>
      <c r="U134" s="756">
        <v>0</v>
      </c>
      <c r="V134" s="756">
        <v>0</v>
      </c>
      <c r="W134" s="756">
        <v>0</v>
      </c>
      <c r="X134" s="646">
        <f t="shared" si="57"/>
        <v>0</v>
      </c>
      <c r="Y134" s="594"/>
      <c r="Z134" s="705">
        <f t="shared" si="40"/>
        <v>118</v>
      </c>
      <c r="AA134" s="756">
        <f t="shared" si="41"/>
        <v>0</v>
      </c>
      <c r="AB134" s="756">
        <f t="shared" si="41"/>
        <v>0</v>
      </c>
      <c r="AC134" s="756">
        <f t="shared" si="41"/>
        <v>0</v>
      </c>
      <c r="AD134" s="756">
        <f t="shared" si="41"/>
        <v>0</v>
      </c>
      <c r="AE134" s="756">
        <f t="shared" si="41"/>
        <v>0</v>
      </c>
      <c r="AF134" s="756">
        <f t="shared" si="41"/>
        <v>0</v>
      </c>
      <c r="AG134" s="756">
        <f t="shared" si="41"/>
        <v>0</v>
      </c>
      <c r="AH134" s="646">
        <f t="shared" si="58"/>
        <v>0</v>
      </c>
      <c r="AI134" s="594"/>
      <c r="AJ134" s="705">
        <f t="shared" si="42"/>
        <v>118</v>
      </c>
      <c r="AK134" s="756">
        <v>0</v>
      </c>
      <c r="AL134" s="756">
        <v>0</v>
      </c>
      <c r="AM134" s="756">
        <v>0</v>
      </c>
      <c r="AN134" s="756">
        <v>0</v>
      </c>
      <c r="AO134" s="756">
        <v>0</v>
      </c>
      <c r="AP134" s="756">
        <v>0</v>
      </c>
      <c r="AQ134" s="756">
        <v>0</v>
      </c>
      <c r="AR134" s="646">
        <f t="shared" si="59"/>
        <v>0</v>
      </c>
      <c r="AS134" s="594"/>
      <c r="AT134" s="705">
        <f t="shared" si="43"/>
        <v>118</v>
      </c>
      <c r="AU134" s="756">
        <v>0</v>
      </c>
      <c r="AV134" s="756">
        <v>0</v>
      </c>
      <c r="AW134" s="756">
        <v>0</v>
      </c>
      <c r="AX134" s="756">
        <v>0</v>
      </c>
      <c r="AY134" s="756">
        <v>0</v>
      </c>
      <c r="AZ134" s="767">
        <f t="shared" si="64"/>
        <v>0</v>
      </c>
      <c r="BA134" s="756">
        <v>0</v>
      </c>
      <c r="BB134" s="756">
        <v>0</v>
      </c>
      <c r="BC134" s="756">
        <v>0</v>
      </c>
      <c r="BD134" s="756">
        <v>0</v>
      </c>
      <c r="BE134" s="767">
        <f t="shared" si="45"/>
        <v>0</v>
      </c>
      <c r="BF134" s="646">
        <f t="shared" si="46"/>
        <v>0</v>
      </c>
      <c r="BG134" s="594"/>
      <c r="BH134" s="705">
        <f t="shared" si="34"/>
        <v>118</v>
      </c>
      <c r="BI134" s="646">
        <f t="shared" si="47"/>
        <v>0</v>
      </c>
      <c r="BJ134" s="594"/>
      <c r="BK134" s="705">
        <f t="shared" si="48"/>
        <v>118</v>
      </c>
      <c r="BL134" s="756">
        <v>0</v>
      </c>
      <c r="BM134" s="756">
        <v>0</v>
      </c>
      <c r="BN134" s="756">
        <v>0</v>
      </c>
      <c r="BO134" s="756">
        <v>0</v>
      </c>
      <c r="BP134" s="756">
        <v>0</v>
      </c>
      <c r="BQ134" s="756">
        <v>0</v>
      </c>
      <c r="BR134" s="756">
        <v>0</v>
      </c>
      <c r="BS134" s="646">
        <f t="shared" si="60"/>
        <v>0</v>
      </c>
      <c r="BT134" s="594"/>
      <c r="BU134" s="705">
        <f t="shared" si="49"/>
        <v>118</v>
      </c>
      <c r="BV134" s="756">
        <v>0</v>
      </c>
      <c r="BW134" s="756">
        <v>0</v>
      </c>
      <c r="BX134" s="756">
        <v>0</v>
      </c>
      <c r="BY134" s="756">
        <v>0</v>
      </c>
      <c r="BZ134" s="756">
        <v>0</v>
      </c>
      <c r="CA134" s="756">
        <v>0</v>
      </c>
      <c r="CB134" s="756">
        <v>0</v>
      </c>
      <c r="CC134" s="646">
        <f t="shared" si="61"/>
        <v>0</v>
      </c>
      <c r="CD134" s="594"/>
      <c r="CE134" s="705">
        <f t="shared" si="35"/>
        <v>118</v>
      </c>
      <c r="CF134" s="756">
        <f t="shared" si="50"/>
        <v>0</v>
      </c>
      <c r="CG134" s="756">
        <f t="shared" si="50"/>
        <v>0</v>
      </c>
      <c r="CH134" s="756">
        <f t="shared" si="50"/>
        <v>0</v>
      </c>
      <c r="CI134" s="756">
        <f t="shared" si="50"/>
        <v>0</v>
      </c>
      <c r="CJ134" s="756">
        <f t="shared" si="50"/>
        <v>0</v>
      </c>
      <c r="CK134" s="756">
        <f t="shared" si="50"/>
        <v>0</v>
      </c>
      <c r="CL134" s="756">
        <f t="shared" si="50"/>
        <v>0</v>
      </c>
      <c r="CM134" s="646">
        <f t="shared" si="62"/>
        <v>0</v>
      </c>
      <c r="CN134" s="594"/>
      <c r="CO134" s="705">
        <f t="shared" si="36"/>
        <v>118</v>
      </c>
      <c r="CP134" s="756">
        <v>0</v>
      </c>
      <c r="CQ134" s="756">
        <v>0</v>
      </c>
      <c r="CR134" s="756">
        <v>0</v>
      </c>
      <c r="CS134" s="756">
        <v>0</v>
      </c>
      <c r="CT134" s="756">
        <v>0</v>
      </c>
      <c r="CU134" s="756">
        <v>0</v>
      </c>
      <c r="CV134" s="756">
        <v>0</v>
      </c>
      <c r="CW134" s="646">
        <f t="shared" si="63"/>
        <v>0</v>
      </c>
      <c r="CX134" s="685"/>
      <c r="CY134" s="705">
        <f t="shared" si="37"/>
        <v>118</v>
      </c>
      <c r="CZ134" s="756">
        <v>0</v>
      </c>
      <c r="DA134" s="756">
        <v>0</v>
      </c>
      <c r="DB134" s="756">
        <v>0</v>
      </c>
      <c r="DC134" s="756">
        <v>0</v>
      </c>
      <c r="DD134" s="756">
        <v>0</v>
      </c>
      <c r="DE134" s="767">
        <f t="shared" si="51"/>
        <v>0</v>
      </c>
      <c r="DF134" s="756">
        <v>0</v>
      </c>
      <c r="DG134" s="756">
        <v>0</v>
      </c>
      <c r="DH134" s="756">
        <v>0</v>
      </c>
      <c r="DI134" s="756">
        <v>0</v>
      </c>
      <c r="DJ134" s="767">
        <f t="shared" si="52"/>
        <v>0</v>
      </c>
      <c r="DK134" s="715">
        <f t="shared" si="53"/>
        <v>0</v>
      </c>
      <c r="DL134" s="685"/>
      <c r="DM134" s="705">
        <f t="shared" si="38"/>
        <v>118</v>
      </c>
      <c r="DN134" s="715">
        <f t="shared" si="54"/>
        <v>0</v>
      </c>
    </row>
    <row r="135" spans="2:118" x14ac:dyDescent="0.25">
      <c r="B135" s="705">
        <v>119</v>
      </c>
      <c r="C135" s="765">
        <f>(1+_xlfn.XLOOKUP(INT((B135-1)/12)+1,'ZC Curve'!$B$8:$B$107,'ZC Curve'!R$8:R$107,,0))^(1/12)-1</f>
        <v>0</v>
      </c>
      <c r="D135" s="766">
        <f t="shared" si="55"/>
        <v>1</v>
      </c>
      <c r="E135" s="685"/>
      <c r="F135" s="705">
        <v>119</v>
      </c>
      <c r="G135" s="756">
        <v>0</v>
      </c>
      <c r="H135" s="756">
        <v>0</v>
      </c>
      <c r="I135" s="756">
        <v>0</v>
      </c>
      <c r="J135" s="756">
        <v>0</v>
      </c>
      <c r="K135" s="756">
        <v>0</v>
      </c>
      <c r="L135" s="756">
        <v>0</v>
      </c>
      <c r="M135" s="756">
        <v>0</v>
      </c>
      <c r="N135" s="646">
        <f t="shared" si="56"/>
        <v>0</v>
      </c>
      <c r="O135" s="594"/>
      <c r="P135" s="705">
        <f t="shared" si="39"/>
        <v>119</v>
      </c>
      <c r="Q135" s="756">
        <v>0</v>
      </c>
      <c r="R135" s="756">
        <v>0</v>
      </c>
      <c r="S135" s="756">
        <v>0</v>
      </c>
      <c r="T135" s="756">
        <v>0</v>
      </c>
      <c r="U135" s="756">
        <v>0</v>
      </c>
      <c r="V135" s="756">
        <v>0</v>
      </c>
      <c r="W135" s="756">
        <v>0</v>
      </c>
      <c r="X135" s="646">
        <f t="shared" si="57"/>
        <v>0</v>
      </c>
      <c r="Y135" s="594"/>
      <c r="Z135" s="705">
        <f t="shared" si="40"/>
        <v>119</v>
      </c>
      <c r="AA135" s="756">
        <f t="shared" si="41"/>
        <v>0</v>
      </c>
      <c r="AB135" s="756">
        <f t="shared" si="41"/>
        <v>0</v>
      </c>
      <c r="AC135" s="756">
        <f t="shared" si="41"/>
        <v>0</v>
      </c>
      <c r="AD135" s="756">
        <f t="shared" si="41"/>
        <v>0</v>
      </c>
      <c r="AE135" s="756">
        <f t="shared" si="41"/>
        <v>0</v>
      </c>
      <c r="AF135" s="756">
        <f t="shared" si="41"/>
        <v>0</v>
      </c>
      <c r="AG135" s="756">
        <f t="shared" si="41"/>
        <v>0</v>
      </c>
      <c r="AH135" s="646">
        <f t="shared" si="58"/>
        <v>0</v>
      </c>
      <c r="AI135" s="594"/>
      <c r="AJ135" s="705">
        <f t="shared" si="42"/>
        <v>119</v>
      </c>
      <c r="AK135" s="756">
        <v>0</v>
      </c>
      <c r="AL135" s="756">
        <v>0</v>
      </c>
      <c r="AM135" s="756">
        <v>0</v>
      </c>
      <c r="AN135" s="756">
        <v>0</v>
      </c>
      <c r="AO135" s="756">
        <v>0</v>
      </c>
      <c r="AP135" s="756">
        <v>0</v>
      </c>
      <c r="AQ135" s="756">
        <v>0</v>
      </c>
      <c r="AR135" s="646">
        <f t="shared" si="59"/>
        <v>0</v>
      </c>
      <c r="AS135" s="594"/>
      <c r="AT135" s="705">
        <f t="shared" si="43"/>
        <v>119</v>
      </c>
      <c r="AU135" s="756">
        <v>0</v>
      </c>
      <c r="AV135" s="756">
        <v>0</v>
      </c>
      <c r="AW135" s="756">
        <v>0</v>
      </c>
      <c r="AX135" s="756">
        <v>0</v>
      </c>
      <c r="AY135" s="756">
        <v>0</v>
      </c>
      <c r="AZ135" s="767">
        <f t="shared" si="64"/>
        <v>0</v>
      </c>
      <c r="BA135" s="756">
        <v>0</v>
      </c>
      <c r="BB135" s="756">
        <v>0</v>
      </c>
      <c r="BC135" s="756">
        <v>0</v>
      </c>
      <c r="BD135" s="756">
        <v>0</v>
      </c>
      <c r="BE135" s="767">
        <f t="shared" si="45"/>
        <v>0</v>
      </c>
      <c r="BF135" s="646">
        <f t="shared" si="46"/>
        <v>0</v>
      </c>
      <c r="BG135" s="594"/>
      <c r="BH135" s="705">
        <f t="shared" si="34"/>
        <v>119</v>
      </c>
      <c r="BI135" s="646">
        <f t="shared" si="47"/>
        <v>0</v>
      </c>
      <c r="BJ135" s="594"/>
      <c r="BK135" s="705">
        <f t="shared" si="48"/>
        <v>119</v>
      </c>
      <c r="BL135" s="756">
        <v>0</v>
      </c>
      <c r="BM135" s="756">
        <v>0</v>
      </c>
      <c r="BN135" s="756">
        <v>0</v>
      </c>
      <c r="BO135" s="756">
        <v>0</v>
      </c>
      <c r="BP135" s="756">
        <v>0</v>
      </c>
      <c r="BQ135" s="756">
        <v>0</v>
      </c>
      <c r="BR135" s="756">
        <v>0</v>
      </c>
      <c r="BS135" s="646">
        <f t="shared" si="60"/>
        <v>0</v>
      </c>
      <c r="BT135" s="594"/>
      <c r="BU135" s="705">
        <f t="shared" si="49"/>
        <v>119</v>
      </c>
      <c r="BV135" s="756">
        <v>0</v>
      </c>
      <c r="BW135" s="756">
        <v>0</v>
      </c>
      <c r="BX135" s="756">
        <v>0</v>
      </c>
      <c r="BY135" s="756">
        <v>0</v>
      </c>
      <c r="BZ135" s="756">
        <v>0</v>
      </c>
      <c r="CA135" s="756">
        <v>0</v>
      </c>
      <c r="CB135" s="756">
        <v>0</v>
      </c>
      <c r="CC135" s="646">
        <f t="shared" si="61"/>
        <v>0</v>
      </c>
      <c r="CD135" s="594"/>
      <c r="CE135" s="705">
        <f t="shared" si="35"/>
        <v>119</v>
      </c>
      <c r="CF135" s="756">
        <f t="shared" si="50"/>
        <v>0</v>
      </c>
      <c r="CG135" s="756">
        <f t="shared" si="50"/>
        <v>0</v>
      </c>
      <c r="CH135" s="756">
        <f t="shared" si="50"/>
        <v>0</v>
      </c>
      <c r="CI135" s="756">
        <f t="shared" si="50"/>
        <v>0</v>
      </c>
      <c r="CJ135" s="756">
        <f t="shared" si="50"/>
        <v>0</v>
      </c>
      <c r="CK135" s="756">
        <f t="shared" si="50"/>
        <v>0</v>
      </c>
      <c r="CL135" s="756">
        <f t="shared" si="50"/>
        <v>0</v>
      </c>
      <c r="CM135" s="646">
        <f t="shared" si="62"/>
        <v>0</v>
      </c>
      <c r="CN135" s="594"/>
      <c r="CO135" s="705">
        <f t="shared" si="36"/>
        <v>119</v>
      </c>
      <c r="CP135" s="756">
        <v>0</v>
      </c>
      <c r="CQ135" s="756">
        <v>0</v>
      </c>
      <c r="CR135" s="756">
        <v>0</v>
      </c>
      <c r="CS135" s="756">
        <v>0</v>
      </c>
      <c r="CT135" s="756">
        <v>0</v>
      </c>
      <c r="CU135" s="756">
        <v>0</v>
      </c>
      <c r="CV135" s="756">
        <v>0</v>
      </c>
      <c r="CW135" s="646">
        <f t="shared" si="63"/>
        <v>0</v>
      </c>
      <c r="CX135" s="685"/>
      <c r="CY135" s="705">
        <f t="shared" si="37"/>
        <v>119</v>
      </c>
      <c r="CZ135" s="756">
        <v>0</v>
      </c>
      <c r="DA135" s="756">
        <v>0</v>
      </c>
      <c r="DB135" s="756">
        <v>0</v>
      </c>
      <c r="DC135" s="756">
        <v>0</v>
      </c>
      <c r="DD135" s="756">
        <v>0</v>
      </c>
      <c r="DE135" s="767">
        <f t="shared" si="51"/>
        <v>0</v>
      </c>
      <c r="DF135" s="756">
        <v>0</v>
      </c>
      <c r="DG135" s="756">
        <v>0</v>
      </c>
      <c r="DH135" s="756">
        <v>0</v>
      </c>
      <c r="DI135" s="756">
        <v>0</v>
      </c>
      <c r="DJ135" s="767">
        <f t="shared" si="52"/>
        <v>0</v>
      </c>
      <c r="DK135" s="715">
        <f t="shared" si="53"/>
        <v>0</v>
      </c>
      <c r="DL135" s="685"/>
      <c r="DM135" s="705">
        <f t="shared" si="38"/>
        <v>119</v>
      </c>
      <c r="DN135" s="715">
        <f t="shared" si="54"/>
        <v>0</v>
      </c>
    </row>
    <row r="136" spans="2:118" x14ac:dyDescent="0.25">
      <c r="B136" s="705">
        <v>120</v>
      </c>
      <c r="C136" s="765">
        <f>(1+_xlfn.XLOOKUP(INT((B136-1)/12)+1,'ZC Curve'!$B$8:$B$107,'ZC Curve'!R$8:R$107,,0))^(1/12)-1</f>
        <v>0</v>
      </c>
      <c r="D136" s="766">
        <f t="shared" si="55"/>
        <v>1</v>
      </c>
      <c r="E136" s="685"/>
      <c r="F136" s="705">
        <v>120</v>
      </c>
      <c r="G136" s="756">
        <v>0</v>
      </c>
      <c r="H136" s="756">
        <v>0</v>
      </c>
      <c r="I136" s="756">
        <v>0</v>
      </c>
      <c r="J136" s="756">
        <v>0</v>
      </c>
      <c r="K136" s="756">
        <v>0</v>
      </c>
      <c r="L136" s="756">
        <v>0</v>
      </c>
      <c r="M136" s="756">
        <v>0</v>
      </c>
      <c r="N136" s="646">
        <f t="shared" si="56"/>
        <v>0</v>
      </c>
      <c r="O136" s="594"/>
      <c r="P136" s="705">
        <f t="shared" si="39"/>
        <v>120</v>
      </c>
      <c r="Q136" s="756">
        <v>0</v>
      </c>
      <c r="R136" s="756">
        <v>0</v>
      </c>
      <c r="S136" s="756">
        <v>0</v>
      </c>
      <c r="T136" s="756">
        <v>0</v>
      </c>
      <c r="U136" s="756">
        <v>0</v>
      </c>
      <c r="V136" s="756">
        <v>0</v>
      </c>
      <c r="W136" s="756">
        <v>0</v>
      </c>
      <c r="X136" s="646">
        <f t="shared" si="57"/>
        <v>0</v>
      </c>
      <c r="Y136" s="594"/>
      <c r="Z136" s="705">
        <f t="shared" si="40"/>
        <v>120</v>
      </c>
      <c r="AA136" s="756">
        <f t="shared" ref="AA136:AG172" si="65">G136+Q136</f>
        <v>0</v>
      </c>
      <c r="AB136" s="756">
        <f t="shared" si="65"/>
        <v>0</v>
      </c>
      <c r="AC136" s="756">
        <f t="shared" si="65"/>
        <v>0</v>
      </c>
      <c r="AD136" s="756">
        <f t="shared" si="65"/>
        <v>0</v>
      </c>
      <c r="AE136" s="756">
        <f t="shared" si="65"/>
        <v>0</v>
      </c>
      <c r="AF136" s="756">
        <f t="shared" si="65"/>
        <v>0</v>
      </c>
      <c r="AG136" s="756">
        <f t="shared" si="65"/>
        <v>0</v>
      </c>
      <c r="AH136" s="646">
        <f t="shared" si="58"/>
        <v>0</v>
      </c>
      <c r="AI136" s="594"/>
      <c r="AJ136" s="705">
        <f t="shared" si="42"/>
        <v>120</v>
      </c>
      <c r="AK136" s="756">
        <v>0</v>
      </c>
      <c r="AL136" s="756">
        <v>0</v>
      </c>
      <c r="AM136" s="756">
        <v>0</v>
      </c>
      <c r="AN136" s="756">
        <v>0</v>
      </c>
      <c r="AO136" s="756">
        <v>0</v>
      </c>
      <c r="AP136" s="756">
        <v>0</v>
      </c>
      <c r="AQ136" s="756">
        <v>0</v>
      </c>
      <c r="AR136" s="646">
        <f t="shared" si="59"/>
        <v>0</v>
      </c>
      <c r="AS136" s="594"/>
      <c r="AT136" s="705">
        <f t="shared" si="43"/>
        <v>120</v>
      </c>
      <c r="AU136" s="756">
        <v>0</v>
      </c>
      <c r="AV136" s="756">
        <v>0</v>
      </c>
      <c r="AW136" s="756">
        <v>0</v>
      </c>
      <c r="AX136" s="756">
        <v>0</v>
      </c>
      <c r="AY136" s="756">
        <v>0</v>
      </c>
      <c r="AZ136" s="767">
        <f t="shared" si="64"/>
        <v>0</v>
      </c>
      <c r="BA136" s="756">
        <v>0</v>
      </c>
      <c r="BB136" s="756">
        <v>0</v>
      </c>
      <c r="BC136" s="756">
        <v>0</v>
      </c>
      <c r="BD136" s="756">
        <v>0</v>
      </c>
      <c r="BE136" s="767">
        <f t="shared" si="45"/>
        <v>0</v>
      </c>
      <c r="BF136" s="646">
        <f t="shared" si="46"/>
        <v>0</v>
      </c>
      <c r="BG136" s="594"/>
      <c r="BH136" s="705">
        <f t="shared" si="34"/>
        <v>120</v>
      </c>
      <c r="BI136" s="646">
        <f t="shared" si="47"/>
        <v>0</v>
      </c>
      <c r="BJ136" s="594"/>
      <c r="BK136" s="705">
        <f t="shared" si="48"/>
        <v>120</v>
      </c>
      <c r="BL136" s="756">
        <v>0</v>
      </c>
      <c r="BM136" s="756">
        <v>0</v>
      </c>
      <c r="BN136" s="756">
        <v>0</v>
      </c>
      <c r="BO136" s="756">
        <v>0</v>
      </c>
      <c r="BP136" s="756">
        <v>0</v>
      </c>
      <c r="BQ136" s="756">
        <v>0</v>
      </c>
      <c r="BR136" s="756">
        <v>0</v>
      </c>
      <c r="BS136" s="646">
        <f t="shared" si="60"/>
        <v>0</v>
      </c>
      <c r="BT136" s="594"/>
      <c r="BU136" s="705">
        <f t="shared" si="49"/>
        <v>120</v>
      </c>
      <c r="BV136" s="756">
        <v>0</v>
      </c>
      <c r="BW136" s="756">
        <v>0</v>
      </c>
      <c r="BX136" s="756">
        <v>0</v>
      </c>
      <c r="BY136" s="756">
        <v>0</v>
      </c>
      <c r="BZ136" s="756">
        <v>0</v>
      </c>
      <c r="CA136" s="756">
        <v>0</v>
      </c>
      <c r="CB136" s="756">
        <v>0</v>
      </c>
      <c r="CC136" s="646">
        <f t="shared" si="61"/>
        <v>0</v>
      </c>
      <c r="CD136" s="594"/>
      <c r="CE136" s="705">
        <f t="shared" si="35"/>
        <v>120</v>
      </c>
      <c r="CF136" s="756">
        <f t="shared" ref="CF136:CL172" si="66">BV136+BL136</f>
        <v>0</v>
      </c>
      <c r="CG136" s="756">
        <f t="shared" si="66"/>
        <v>0</v>
      </c>
      <c r="CH136" s="756">
        <f t="shared" si="66"/>
        <v>0</v>
      </c>
      <c r="CI136" s="756">
        <f t="shared" si="66"/>
        <v>0</v>
      </c>
      <c r="CJ136" s="756">
        <f t="shared" si="66"/>
        <v>0</v>
      </c>
      <c r="CK136" s="756">
        <f t="shared" si="66"/>
        <v>0</v>
      </c>
      <c r="CL136" s="756">
        <f t="shared" si="66"/>
        <v>0</v>
      </c>
      <c r="CM136" s="646">
        <f t="shared" si="62"/>
        <v>0</v>
      </c>
      <c r="CN136" s="594"/>
      <c r="CO136" s="705">
        <f t="shared" si="36"/>
        <v>120</v>
      </c>
      <c r="CP136" s="756">
        <v>0</v>
      </c>
      <c r="CQ136" s="756">
        <v>0</v>
      </c>
      <c r="CR136" s="756">
        <v>0</v>
      </c>
      <c r="CS136" s="756">
        <v>0</v>
      </c>
      <c r="CT136" s="756">
        <v>0</v>
      </c>
      <c r="CU136" s="756">
        <v>0</v>
      </c>
      <c r="CV136" s="756">
        <v>0</v>
      </c>
      <c r="CW136" s="646">
        <f t="shared" si="63"/>
        <v>0</v>
      </c>
      <c r="CX136" s="685"/>
      <c r="CY136" s="705">
        <f t="shared" si="37"/>
        <v>120</v>
      </c>
      <c r="CZ136" s="756">
        <v>0</v>
      </c>
      <c r="DA136" s="756">
        <v>0</v>
      </c>
      <c r="DB136" s="756">
        <v>0</v>
      </c>
      <c r="DC136" s="756">
        <v>0</v>
      </c>
      <c r="DD136" s="756">
        <v>0</v>
      </c>
      <c r="DE136" s="767">
        <f t="shared" si="51"/>
        <v>0</v>
      </c>
      <c r="DF136" s="756">
        <v>0</v>
      </c>
      <c r="DG136" s="756">
        <v>0</v>
      </c>
      <c r="DH136" s="756">
        <v>0</v>
      </c>
      <c r="DI136" s="756">
        <v>0</v>
      </c>
      <c r="DJ136" s="767">
        <f t="shared" si="52"/>
        <v>0</v>
      </c>
      <c r="DK136" s="715">
        <f t="shared" si="53"/>
        <v>0</v>
      </c>
      <c r="DL136" s="685"/>
      <c r="DM136" s="705">
        <f t="shared" si="38"/>
        <v>120</v>
      </c>
      <c r="DN136" s="715">
        <f t="shared" si="54"/>
        <v>0</v>
      </c>
    </row>
    <row r="137" spans="2:118" x14ac:dyDescent="0.25">
      <c r="B137" s="705">
        <v>121</v>
      </c>
      <c r="C137" s="765">
        <f>(1+_xlfn.XLOOKUP(INT((B137-1)/12)+1,'ZC Curve'!$B$8:$B$107,'ZC Curve'!R$8:R$107,,0))^(1/12)-1</f>
        <v>0</v>
      </c>
      <c r="D137" s="766">
        <f t="shared" si="55"/>
        <v>1</v>
      </c>
      <c r="E137" s="685"/>
      <c r="F137" s="705">
        <v>121</v>
      </c>
      <c r="G137" s="756">
        <v>0</v>
      </c>
      <c r="H137" s="756">
        <v>0</v>
      </c>
      <c r="I137" s="756">
        <v>0</v>
      </c>
      <c r="J137" s="756">
        <v>0</v>
      </c>
      <c r="K137" s="756">
        <v>0</v>
      </c>
      <c r="L137" s="756">
        <v>0</v>
      </c>
      <c r="M137" s="756">
        <v>0</v>
      </c>
      <c r="N137" s="646">
        <f t="shared" si="56"/>
        <v>0</v>
      </c>
      <c r="O137" s="594"/>
      <c r="P137" s="705">
        <f t="shared" si="39"/>
        <v>121</v>
      </c>
      <c r="Q137" s="756">
        <v>0</v>
      </c>
      <c r="R137" s="756">
        <v>0</v>
      </c>
      <c r="S137" s="756">
        <v>0</v>
      </c>
      <c r="T137" s="756">
        <v>0</v>
      </c>
      <c r="U137" s="756">
        <v>0</v>
      </c>
      <c r="V137" s="756">
        <v>0</v>
      </c>
      <c r="W137" s="756">
        <v>0</v>
      </c>
      <c r="X137" s="646">
        <f t="shared" si="57"/>
        <v>0</v>
      </c>
      <c r="Y137" s="594"/>
      <c r="Z137" s="705">
        <f t="shared" si="40"/>
        <v>121</v>
      </c>
      <c r="AA137" s="756">
        <f t="shared" si="65"/>
        <v>0</v>
      </c>
      <c r="AB137" s="756">
        <f t="shared" si="65"/>
        <v>0</v>
      </c>
      <c r="AC137" s="756">
        <f t="shared" si="65"/>
        <v>0</v>
      </c>
      <c r="AD137" s="756">
        <f t="shared" si="65"/>
        <v>0</v>
      </c>
      <c r="AE137" s="756">
        <f t="shared" si="65"/>
        <v>0</v>
      </c>
      <c r="AF137" s="756">
        <f t="shared" si="65"/>
        <v>0</v>
      </c>
      <c r="AG137" s="756">
        <f t="shared" si="65"/>
        <v>0</v>
      </c>
      <c r="AH137" s="646">
        <f t="shared" si="58"/>
        <v>0</v>
      </c>
      <c r="AI137" s="594"/>
      <c r="AJ137" s="705">
        <f t="shared" si="42"/>
        <v>121</v>
      </c>
      <c r="AK137" s="756">
        <v>0</v>
      </c>
      <c r="AL137" s="756">
        <v>0</v>
      </c>
      <c r="AM137" s="756">
        <v>0</v>
      </c>
      <c r="AN137" s="756">
        <v>0</v>
      </c>
      <c r="AO137" s="756">
        <v>0</v>
      </c>
      <c r="AP137" s="756">
        <v>0</v>
      </c>
      <c r="AQ137" s="756">
        <v>0</v>
      </c>
      <c r="AR137" s="646">
        <f t="shared" si="59"/>
        <v>0</v>
      </c>
      <c r="AS137" s="594"/>
      <c r="AT137" s="705">
        <f t="shared" si="43"/>
        <v>121</v>
      </c>
      <c r="AU137" s="756">
        <v>0</v>
      </c>
      <c r="AV137" s="756">
        <v>0</v>
      </c>
      <c r="AW137" s="756">
        <v>0</v>
      </c>
      <c r="AX137" s="756">
        <v>0</v>
      </c>
      <c r="AY137" s="756">
        <v>0</v>
      </c>
      <c r="AZ137" s="767">
        <f t="shared" si="64"/>
        <v>0</v>
      </c>
      <c r="BA137" s="756">
        <v>0</v>
      </c>
      <c r="BB137" s="756">
        <v>0</v>
      </c>
      <c r="BC137" s="756">
        <v>0</v>
      </c>
      <c r="BD137" s="756">
        <v>0</v>
      </c>
      <c r="BE137" s="767">
        <f t="shared" si="45"/>
        <v>0</v>
      </c>
      <c r="BF137" s="646">
        <f t="shared" si="46"/>
        <v>0</v>
      </c>
      <c r="BG137" s="594"/>
      <c r="BH137" s="705">
        <f t="shared" si="34"/>
        <v>121</v>
      </c>
      <c r="BI137" s="646">
        <f t="shared" si="47"/>
        <v>0</v>
      </c>
      <c r="BJ137" s="594"/>
      <c r="BK137" s="705">
        <f t="shared" si="48"/>
        <v>121</v>
      </c>
      <c r="BL137" s="756">
        <v>0</v>
      </c>
      <c r="BM137" s="756">
        <v>0</v>
      </c>
      <c r="BN137" s="756">
        <v>0</v>
      </c>
      <c r="BO137" s="756">
        <v>0</v>
      </c>
      <c r="BP137" s="756">
        <v>0</v>
      </c>
      <c r="BQ137" s="756">
        <v>0</v>
      </c>
      <c r="BR137" s="756">
        <v>0</v>
      </c>
      <c r="BS137" s="646">
        <f t="shared" si="60"/>
        <v>0</v>
      </c>
      <c r="BT137" s="594"/>
      <c r="BU137" s="705">
        <f t="shared" si="49"/>
        <v>121</v>
      </c>
      <c r="BV137" s="756">
        <v>0</v>
      </c>
      <c r="BW137" s="756">
        <v>0</v>
      </c>
      <c r="BX137" s="756">
        <v>0</v>
      </c>
      <c r="BY137" s="756">
        <v>0</v>
      </c>
      <c r="BZ137" s="756">
        <v>0</v>
      </c>
      <c r="CA137" s="756">
        <v>0</v>
      </c>
      <c r="CB137" s="756">
        <v>0</v>
      </c>
      <c r="CC137" s="646">
        <f t="shared" si="61"/>
        <v>0</v>
      </c>
      <c r="CD137" s="594"/>
      <c r="CE137" s="705">
        <f t="shared" si="35"/>
        <v>121</v>
      </c>
      <c r="CF137" s="756">
        <f t="shared" si="66"/>
        <v>0</v>
      </c>
      <c r="CG137" s="756">
        <f t="shared" si="66"/>
        <v>0</v>
      </c>
      <c r="CH137" s="756">
        <f t="shared" si="66"/>
        <v>0</v>
      </c>
      <c r="CI137" s="756">
        <f t="shared" si="66"/>
        <v>0</v>
      </c>
      <c r="CJ137" s="756">
        <f t="shared" si="66"/>
        <v>0</v>
      </c>
      <c r="CK137" s="756">
        <f t="shared" si="66"/>
        <v>0</v>
      </c>
      <c r="CL137" s="756">
        <f t="shared" si="66"/>
        <v>0</v>
      </c>
      <c r="CM137" s="646">
        <f t="shared" si="62"/>
        <v>0</v>
      </c>
      <c r="CN137" s="594"/>
      <c r="CO137" s="705">
        <f t="shared" si="36"/>
        <v>121</v>
      </c>
      <c r="CP137" s="756">
        <v>0</v>
      </c>
      <c r="CQ137" s="756">
        <v>0</v>
      </c>
      <c r="CR137" s="756">
        <v>0</v>
      </c>
      <c r="CS137" s="756">
        <v>0</v>
      </c>
      <c r="CT137" s="756">
        <v>0</v>
      </c>
      <c r="CU137" s="756">
        <v>0</v>
      </c>
      <c r="CV137" s="756">
        <v>0</v>
      </c>
      <c r="CW137" s="646">
        <f t="shared" si="63"/>
        <v>0</v>
      </c>
      <c r="CX137" s="685"/>
      <c r="CY137" s="705">
        <f t="shared" si="37"/>
        <v>121</v>
      </c>
      <c r="CZ137" s="756">
        <v>0</v>
      </c>
      <c r="DA137" s="756">
        <v>0</v>
      </c>
      <c r="DB137" s="756">
        <v>0</v>
      </c>
      <c r="DC137" s="756">
        <v>0</v>
      </c>
      <c r="DD137" s="756">
        <v>0</v>
      </c>
      <c r="DE137" s="767">
        <f t="shared" si="51"/>
        <v>0</v>
      </c>
      <c r="DF137" s="756">
        <v>0</v>
      </c>
      <c r="DG137" s="756">
        <v>0</v>
      </c>
      <c r="DH137" s="756">
        <v>0</v>
      </c>
      <c r="DI137" s="756">
        <v>0</v>
      </c>
      <c r="DJ137" s="767">
        <f t="shared" si="52"/>
        <v>0</v>
      </c>
      <c r="DK137" s="715">
        <f t="shared" si="53"/>
        <v>0</v>
      </c>
      <c r="DL137" s="685"/>
      <c r="DM137" s="705">
        <f t="shared" si="38"/>
        <v>121</v>
      </c>
      <c r="DN137" s="715">
        <f t="shared" si="54"/>
        <v>0</v>
      </c>
    </row>
    <row r="138" spans="2:118" x14ac:dyDescent="0.25">
      <c r="B138" s="705">
        <v>122</v>
      </c>
      <c r="C138" s="765">
        <f>(1+_xlfn.XLOOKUP(INT((B138-1)/12)+1,'ZC Curve'!$B$8:$B$107,'ZC Curve'!R$8:R$107,,0))^(1/12)-1</f>
        <v>0</v>
      </c>
      <c r="D138" s="766">
        <f t="shared" si="55"/>
        <v>1</v>
      </c>
      <c r="E138" s="685"/>
      <c r="F138" s="705">
        <v>122</v>
      </c>
      <c r="G138" s="756">
        <v>0</v>
      </c>
      <c r="H138" s="756">
        <v>0</v>
      </c>
      <c r="I138" s="756">
        <v>0</v>
      </c>
      <c r="J138" s="756">
        <v>0</v>
      </c>
      <c r="K138" s="756">
        <v>0</v>
      </c>
      <c r="L138" s="756">
        <v>0</v>
      </c>
      <c r="M138" s="756">
        <v>0</v>
      </c>
      <c r="N138" s="646">
        <f t="shared" si="56"/>
        <v>0</v>
      </c>
      <c r="O138" s="594"/>
      <c r="P138" s="705">
        <f t="shared" si="39"/>
        <v>122</v>
      </c>
      <c r="Q138" s="756">
        <v>0</v>
      </c>
      <c r="R138" s="756">
        <v>0</v>
      </c>
      <c r="S138" s="756">
        <v>0</v>
      </c>
      <c r="T138" s="756">
        <v>0</v>
      </c>
      <c r="U138" s="756">
        <v>0</v>
      </c>
      <c r="V138" s="756">
        <v>0</v>
      </c>
      <c r="W138" s="756">
        <v>0</v>
      </c>
      <c r="X138" s="646">
        <f t="shared" si="57"/>
        <v>0</v>
      </c>
      <c r="Y138" s="594"/>
      <c r="Z138" s="705">
        <f t="shared" si="40"/>
        <v>122</v>
      </c>
      <c r="AA138" s="756">
        <f t="shared" si="65"/>
        <v>0</v>
      </c>
      <c r="AB138" s="756">
        <f t="shared" si="65"/>
        <v>0</v>
      </c>
      <c r="AC138" s="756">
        <f t="shared" si="65"/>
        <v>0</v>
      </c>
      <c r="AD138" s="756">
        <f t="shared" si="65"/>
        <v>0</v>
      </c>
      <c r="AE138" s="756">
        <f t="shared" si="65"/>
        <v>0</v>
      </c>
      <c r="AF138" s="756">
        <f t="shared" si="65"/>
        <v>0</v>
      </c>
      <c r="AG138" s="756">
        <f t="shared" si="65"/>
        <v>0</v>
      </c>
      <c r="AH138" s="646">
        <f t="shared" si="58"/>
        <v>0</v>
      </c>
      <c r="AI138" s="594"/>
      <c r="AJ138" s="705">
        <f t="shared" si="42"/>
        <v>122</v>
      </c>
      <c r="AK138" s="756">
        <v>0</v>
      </c>
      <c r="AL138" s="756">
        <v>0</v>
      </c>
      <c r="AM138" s="756">
        <v>0</v>
      </c>
      <c r="AN138" s="756">
        <v>0</v>
      </c>
      <c r="AO138" s="756">
        <v>0</v>
      </c>
      <c r="AP138" s="756">
        <v>0</v>
      </c>
      <c r="AQ138" s="756">
        <v>0</v>
      </c>
      <c r="AR138" s="646">
        <f t="shared" si="59"/>
        <v>0</v>
      </c>
      <c r="AS138" s="594"/>
      <c r="AT138" s="705">
        <f t="shared" si="43"/>
        <v>122</v>
      </c>
      <c r="AU138" s="756">
        <v>0</v>
      </c>
      <c r="AV138" s="756">
        <v>0</v>
      </c>
      <c r="AW138" s="756">
        <v>0</v>
      </c>
      <c r="AX138" s="756">
        <v>0</v>
      </c>
      <c r="AY138" s="756">
        <v>0</v>
      </c>
      <c r="AZ138" s="767">
        <f t="shared" si="64"/>
        <v>0</v>
      </c>
      <c r="BA138" s="756">
        <v>0</v>
      </c>
      <c r="BB138" s="756">
        <v>0</v>
      </c>
      <c r="BC138" s="756">
        <v>0</v>
      </c>
      <c r="BD138" s="756">
        <v>0</v>
      </c>
      <c r="BE138" s="767">
        <f t="shared" si="45"/>
        <v>0</v>
      </c>
      <c r="BF138" s="646">
        <f t="shared" si="46"/>
        <v>0</v>
      </c>
      <c r="BG138" s="594"/>
      <c r="BH138" s="705">
        <f t="shared" si="34"/>
        <v>122</v>
      </c>
      <c r="BI138" s="646">
        <f t="shared" si="47"/>
        <v>0</v>
      </c>
      <c r="BJ138" s="594"/>
      <c r="BK138" s="705">
        <f t="shared" si="48"/>
        <v>122</v>
      </c>
      <c r="BL138" s="756">
        <v>0</v>
      </c>
      <c r="BM138" s="756">
        <v>0</v>
      </c>
      <c r="BN138" s="756">
        <v>0</v>
      </c>
      <c r="BO138" s="756">
        <v>0</v>
      </c>
      <c r="BP138" s="756">
        <v>0</v>
      </c>
      <c r="BQ138" s="756">
        <v>0</v>
      </c>
      <c r="BR138" s="756">
        <v>0</v>
      </c>
      <c r="BS138" s="646">
        <f t="shared" si="60"/>
        <v>0</v>
      </c>
      <c r="BT138" s="594"/>
      <c r="BU138" s="705">
        <f t="shared" si="49"/>
        <v>122</v>
      </c>
      <c r="BV138" s="756">
        <v>0</v>
      </c>
      <c r="BW138" s="756">
        <v>0</v>
      </c>
      <c r="BX138" s="756">
        <v>0</v>
      </c>
      <c r="BY138" s="756">
        <v>0</v>
      </c>
      <c r="BZ138" s="756">
        <v>0</v>
      </c>
      <c r="CA138" s="756">
        <v>0</v>
      </c>
      <c r="CB138" s="756">
        <v>0</v>
      </c>
      <c r="CC138" s="646">
        <f t="shared" si="61"/>
        <v>0</v>
      </c>
      <c r="CD138" s="594"/>
      <c r="CE138" s="705">
        <f t="shared" si="35"/>
        <v>122</v>
      </c>
      <c r="CF138" s="756">
        <f t="shared" si="66"/>
        <v>0</v>
      </c>
      <c r="CG138" s="756">
        <f t="shared" si="66"/>
        <v>0</v>
      </c>
      <c r="CH138" s="756">
        <f t="shared" si="66"/>
        <v>0</v>
      </c>
      <c r="CI138" s="756">
        <f t="shared" si="66"/>
        <v>0</v>
      </c>
      <c r="CJ138" s="756">
        <f t="shared" si="66"/>
        <v>0</v>
      </c>
      <c r="CK138" s="756">
        <f t="shared" si="66"/>
        <v>0</v>
      </c>
      <c r="CL138" s="756">
        <f t="shared" si="66"/>
        <v>0</v>
      </c>
      <c r="CM138" s="646">
        <f t="shared" si="62"/>
        <v>0</v>
      </c>
      <c r="CN138" s="594"/>
      <c r="CO138" s="705">
        <f t="shared" si="36"/>
        <v>122</v>
      </c>
      <c r="CP138" s="756">
        <v>0</v>
      </c>
      <c r="CQ138" s="756">
        <v>0</v>
      </c>
      <c r="CR138" s="756">
        <v>0</v>
      </c>
      <c r="CS138" s="756">
        <v>0</v>
      </c>
      <c r="CT138" s="756">
        <v>0</v>
      </c>
      <c r="CU138" s="756">
        <v>0</v>
      </c>
      <c r="CV138" s="756">
        <v>0</v>
      </c>
      <c r="CW138" s="646">
        <f t="shared" si="63"/>
        <v>0</v>
      </c>
      <c r="CX138" s="685"/>
      <c r="CY138" s="705">
        <f t="shared" si="37"/>
        <v>122</v>
      </c>
      <c r="CZ138" s="756">
        <v>0</v>
      </c>
      <c r="DA138" s="756">
        <v>0</v>
      </c>
      <c r="DB138" s="756">
        <v>0</v>
      </c>
      <c r="DC138" s="756">
        <v>0</v>
      </c>
      <c r="DD138" s="756">
        <v>0</v>
      </c>
      <c r="DE138" s="767">
        <f t="shared" si="51"/>
        <v>0</v>
      </c>
      <c r="DF138" s="756">
        <v>0</v>
      </c>
      <c r="DG138" s="756">
        <v>0</v>
      </c>
      <c r="DH138" s="756">
        <v>0</v>
      </c>
      <c r="DI138" s="756">
        <v>0</v>
      </c>
      <c r="DJ138" s="767">
        <f t="shared" si="52"/>
        <v>0</v>
      </c>
      <c r="DK138" s="715">
        <f t="shared" si="53"/>
        <v>0</v>
      </c>
      <c r="DL138" s="685"/>
      <c r="DM138" s="705">
        <f t="shared" si="38"/>
        <v>122</v>
      </c>
      <c r="DN138" s="715">
        <f t="shared" si="54"/>
        <v>0</v>
      </c>
    </row>
    <row r="139" spans="2:118" x14ac:dyDescent="0.25">
      <c r="B139" s="705">
        <v>123</v>
      </c>
      <c r="C139" s="765">
        <f>(1+_xlfn.XLOOKUP(INT((B139-1)/12)+1,'ZC Curve'!$B$8:$B$107,'ZC Curve'!R$8:R$107,,0))^(1/12)-1</f>
        <v>0</v>
      </c>
      <c r="D139" s="766">
        <f t="shared" si="55"/>
        <v>1</v>
      </c>
      <c r="E139" s="685"/>
      <c r="F139" s="705">
        <v>123</v>
      </c>
      <c r="G139" s="756">
        <v>0</v>
      </c>
      <c r="H139" s="756">
        <v>0</v>
      </c>
      <c r="I139" s="756">
        <v>0</v>
      </c>
      <c r="J139" s="756">
        <v>0</v>
      </c>
      <c r="K139" s="756">
        <v>0</v>
      </c>
      <c r="L139" s="756">
        <v>0</v>
      </c>
      <c r="M139" s="756">
        <v>0</v>
      </c>
      <c r="N139" s="646">
        <f t="shared" si="56"/>
        <v>0</v>
      </c>
      <c r="O139" s="594"/>
      <c r="P139" s="705">
        <f t="shared" si="39"/>
        <v>123</v>
      </c>
      <c r="Q139" s="756">
        <v>0</v>
      </c>
      <c r="R139" s="756">
        <v>0</v>
      </c>
      <c r="S139" s="756">
        <v>0</v>
      </c>
      <c r="T139" s="756">
        <v>0</v>
      </c>
      <c r="U139" s="756">
        <v>0</v>
      </c>
      <c r="V139" s="756">
        <v>0</v>
      </c>
      <c r="W139" s="756">
        <v>0</v>
      </c>
      <c r="X139" s="646">
        <f t="shared" si="57"/>
        <v>0</v>
      </c>
      <c r="Y139" s="594"/>
      <c r="Z139" s="705">
        <f t="shared" si="40"/>
        <v>123</v>
      </c>
      <c r="AA139" s="756">
        <f t="shared" si="65"/>
        <v>0</v>
      </c>
      <c r="AB139" s="756">
        <f t="shared" si="65"/>
        <v>0</v>
      </c>
      <c r="AC139" s="756">
        <f t="shared" si="65"/>
        <v>0</v>
      </c>
      <c r="AD139" s="756">
        <f t="shared" si="65"/>
        <v>0</v>
      </c>
      <c r="AE139" s="756">
        <f t="shared" si="65"/>
        <v>0</v>
      </c>
      <c r="AF139" s="756">
        <f t="shared" si="65"/>
        <v>0</v>
      </c>
      <c r="AG139" s="756">
        <f t="shared" si="65"/>
        <v>0</v>
      </c>
      <c r="AH139" s="646">
        <f t="shared" si="58"/>
        <v>0</v>
      </c>
      <c r="AI139" s="594"/>
      <c r="AJ139" s="705">
        <f t="shared" si="42"/>
        <v>123</v>
      </c>
      <c r="AK139" s="756">
        <v>0</v>
      </c>
      <c r="AL139" s="756">
        <v>0</v>
      </c>
      <c r="AM139" s="756">
        <v>0</v>
      </c>
      <c r="AN139" s="756">
        <v>0</v>
      </c>
      <c r="AO139" s="756">
        <v>0</v>
      </c>
      <c r="AP139" s="756">
        <v>0</v>
      </c>
      <c r="AQ139" s="756">
        <v>0</v>
      </c>
      <c r="AR139" s="646">
        <f t="shared" si="59"/>
        <v>0</v>
      </c>
      <c r="AS139" s="594"/>
      <c r="AT139" s="705">
        <f t="shared" si="43"/>
        <v>123</v>
      </c>
      <c r="AU139" s="756">
        <v>0</v>
      </c>
      <c r="AV139" s="756">
        <v>0</v>
      </c>
      <c r="AW139" s="756">
        <v>0</v>
      </c>
      <c r="AX139" s="756">
        <v>0</v>
      </c>
      <c r="AY139" s="756">
        <v>0</v>
      </c>
      <c r="AZ139" s="767">
        <f t="shared" si="64"/>
        <v>0</v>
      </c>
      <c r="BA139" s="756">
        <v>0</v>
      </c>
      <c r="BB139" s="756">
        <v>0</v>
      </c>
      <c r="BC139" s="756">
        <v>0</v>
      </c>
      <c r="BD139" s="756">
        <v>0</v>
      </c>
      <c r="BE139" s="767">
        <f t="shared" si="45"/>
        <v>0</v>
      </c>
      <c r="BF139" s="646">
        <f t="shared" si="46"/>
        <v>0</v>
      </c>
      <c r="BG139" s="594"/>
      <c r="BH139" s="705">
        <f t="shared" si="34"/>
        <v>123</v>
      </c>
      <c r="BI139" s="646">
        <f t="shared" si="47"/>
        <v>0</v>
      </c>
      <c r="BJ139" s="594"/>
      <c r="BK139" s="705">
        <f t="shared" si="48"/>
        <v>123</v>
      </c>
      <c r="BL139" s="756">
        <v>0</v>
      </c>
      <c r="BM139" s="756">
        <v>0</v>
      </c>
      <c r="BN139" s="756">
        <v>0</v>
      </c>
      <c r="BO139" s="756">
        <v>0</v>
      </c>
      <c r="BP139" s="756">
        <v>0</v>
      </c>
      <c r="BQ139" s="756">
        <v>0</v>
      </c>
      <c r="BR139" s="756">
        <v>0</v>
      </c>
      <c r="BS139" s="646">
        <f t="shared" si="60"/>
        <v>0</v>
      </c>
      <c r="BT139" s="594"/>
      <c r="BU139" s="705">
        <f t="shared" si="49"/>
        <v>123</v>
      </c>
      <c r="BV139" s="756">
        <v>0</v>
      </c>
      <c r="BW139" s="756">
        <v>0</v>
      </c>
      <c r="BX139" s="756">
        <v>0</v>
      </c>
      <c r="BY139" s="756">
        <v>0</v>
      </c>
      <c r="BZ139" s="756">
        <v>0</v>
      </c>
      <c r="CA139" s="756">
        <v>0</v>
      </c>
      <c r="CB139" s="756">
        <v>0</v>
      </c>
      <c r="CC139" s="646">
        <f t="shared" si="61"/>
        <v>0</v>
      </c>
      <c r="CD139" s="594"/>
      <c r="CE139" s="705">
        <f t="shared" si="35"/>
        <v>123</v>
      </c>
      <c r="CF139" s="756">
        <f t="shared" si="66"/>
        <v>0</v>
      </c>
      <c r="CG139" s="756">
        <f t="shared" si="66"/>
        <v>0</v>
      </c>
      <c r="CH139" s="756">
        <f t="shared" si="66"/>
        <v>0</v>
      </c>
      <c r="CI139" s="756">
        <f t="shared" si="66"/>
        <v>0</v>
      </c>
      <c r="CJ139" s="756">
        <f t="shared" si="66"/>
        <v>0</v>
      </c>
      <c r="CK139" s="756">
        <f t="shared" si="66"/>
        <v>0</v>
      </c>
      <c r="CL139" s="756">
        <f t="shared" si="66"/>
        <v>0</v>
      </c>
      <c r="CM139" s="646">
        <f t="shared" si="62"/>
        <v>0</v>
      </c>
      <c r="CN139" s="594"/>
      <c r="CO139" s="705">
        <f t="shared" si="36"/>
        <v>123</v>
      </c>
      <c r="CP139" s="756">
        <v>0</v>
      </c>
      <c r="CQ139" s="756">
        <v>0</v>
      </c>
      <c r="CR139" s="756">
        <v>0</v>
      </c>
      <c r="CS139" s="756">
        <v>0</v>
      </c>
      <c r="CT139" s="756">
        <v>0</v>
      </c>
      <c r="CU139" s="756">
        <v>0</v>
      </c>
      <c r="CV139" s="756">
        <v>0</v>
      </c>
      <c r="CW139" s="646">
        <f t="shared" si="63"/>
        <v>0</v>
      </c>
      <c r="CX139" s="685"/>
      <c r="CY139" s="705">
        <f t="shared" si="37"/>
        <v>123</v>
      </c>
      <c r="CZ139" s="756">
        <v>0</v>
      </c>
      <c r="DA139" s="756">
        <v>0</v>
      </c>
      <c r="DB139" s="756">
        <v>0</v>
      </c>
      <c r="DC139" s="756">
        <v>0</v>
      </c>
      <c r="DD139" s="756">
        <v>0</v>
      </c>
      <c r="DE139" s="767">
        <f t="shared" si="51"/>
        <v>0</v>
      </c>
      <c r="DF139" s="756">
        <v>0</v>
      </c>
      <c r="DG139" s="756">
        <v>0</v>
      </c>
      <c r="DH139" s="756">
        <v>0</v>
      </c>
      <c r="DI139" s="756">
        <v>0</v>
      </c>
      <c r="DJ139" s="767">
        <f t="shared" si="52"/>
        <v>0</v>
      </c>
      <c r="DK139" s="715">
        <f t="shared" si="53"/>
        <v>0</v>
      </c>
      <c r="DL139" s="685"/>
      <c r="DM139" s="705">
        <f t="shared" si="38"/>
        <v>123</v>
      </c>
      <c r="DN139" s="715">
        <f t="shared" si="54"/>
        <v>0</v>
      </c>
    </row>
    <row r="140" spans="2:118" x14ac:dyDescent="0.25">
      <c r="B140" s="705">
        <v>124</v>
      </c>
      <c r="C140" s="765">
        <f>(1+_xlfn.XLOOKUP(INT((B140-1)/12)+1,'ZC Curve'!$B$8:$B$107,'ZC Curve'!R$8:R$107,,0))^(1/12)-1</f>
        <v>0</v>
      </c>
      <c r="D140" s="766">
        <f t="shared" si="55"/>
        <v>1</v>
      </c>
      <c r="E140" s="685"/>
      <c r="F140" s="705">
        <v>124</v>
      </c>
      <c r="G140" s="756">
        <v>0</v>
      </c>
      <c r="H140" s="756">
        <v>0</v>
      </c>
      <c r="I140" s="756">
        <v>0</v>
      </c>
      <c r="J140" s="756">
        <v>0</v>
      </c>
      <c r="K140" s="756">
        <v>0</v>
      </c>
      <c r="L140" s="756">
        <v>0</v>
      </c>
      <c r="M140" s="756">
        <v>0</v>
      </c>
      <c r="N140" s="646">
        <f t="shared" si="56"/>
        <v>0</v>
      </c>
      <c r="O140" s="594"/>
      <c r="P140" s="705">
        <f t="shared" si="39"/>
        <v>124</v>
      </c>
      <c r="Q140" s="756">
        <v>0</v>
      </c>
      <c r="R140" s="756">
        <v>0</v>
      </c>
      <c r="S140" s="756">
        <v>0</v>
      </c>
      <c r="T140" s="756">
        <v>0</v>
      </c>
      <c r="U140" s="756">
        <v>0</v>
      </c>
      <c r="V140" s="756">
        <v>0</v>
      </c>
      <c r="W140" s="756">
        <v>0</v>
      </c>
      <c r="X140" s="646">
        <f t="shared" si="57"/>
        <v>0</v>
      </c>
      <c r="Y140" s="594"/>
      <c r="Z140" s="705">
        <f t="shared" si="40"/>
        <v>124</v>
      </c>
      <c r="AA140" s="756">
        <f t="shared" si="65"/>
        <v>0</v>
      </c>
      <c r="AB140" s="756">
        <f t="shared" si="65"/>
        <v>0</v>
      </c>
      <c r="AC140" s="756">
        <f t="shared" si="65"/>
        <v>0</v>
      </c>
      <c r="AD140" s="756">
        <f t="shared" si="65"/>
        <v>0</v>
      </c>
      <c r="AE140" s="756">
        <f t="shared" si="65"/>
        <v>0</v>
      </c>
      <c r="AF140" s="756">
        <f t="shared" si="65"/>
        <v>0</v>
      </c>
      <c r="AG140" s="756">
        <f t="shared" si="65"/>
        <v>0</v>
      </c>
      <c r="AH140" s="646">
        <f t="shared" si="58"/>
        <v>0</v>
      </c>
      <c r="AI140" s="594"/>
      <c r="AJ140" s="705">
        <f t="shared" si="42"/>
        <v>124</v>
      </c>
      <c r="AK140" s="756">
        <v>0</v>
      </c>
      <c r="AL140" s="756">
        <v>0</v>
      </c>
      <c r="AM140" s="756">
        <v>0</v>
      </c>
      <c r="AN140" s="756">
        <v>0</v>
      </c>
      <c r="AO140" s="756">
        <v>0</v>
      </c>
      <c r="AP140" s="756">
        <v>0</v>
      </c>
      <c r="AQ140" s="756">
        <v>0</v>
      </c>
      <c r="AR140" s="646">
        <f t="shared" si="59"/>
        <v>0</v>
      </c>
      <c r="AS140" s="594"/>
      <c r="AT140" s="705">
        <f t="shared" si="43"/>
        <v>124</v>
      </c>
      <c r="AU140" s="756">
        <v>0</v>
      </c>
      <c r="AV140" s="756">
        <v>0</v>
      </c>
      <c r="AW140" s="756">
        <v>0</v>
      </c>
      <c r="AX140" s="756">
        <v>0</v>
      </c>
      <c r="AY140" s="756">
        <v>0</v>
      </c>
      <c r="AZ140" s="767">
        <f t="shared" si="64"/>
        <v>0</v>
      </c>
      <c r="BA140" s="756">
        <v>0</v>
      </c>
      <c r="BB140" s="756">
        <v>0</v>
      </c>
      <c r="BC140" s="756">
        <v>0</v>
      </c>
      <c r="BD140" s="756">
        <v>0</v>
      </c>
      <c r="BE140" s="767">
        <f t="shared" si="45"/>
        <v>0</v>
      </c>
      <c r="BF140" s="646">
        <f t="shared" si="46"/>
        <v>0</v>
      </c>
      <c r="BG140" s="594"/>
      <c r="BH140" s="705">
        <f t="shared" si="34"/>
        <v>124</v>
      </c>
      <c r="BI140" s="646">
        <f t="shared" si="47"/>
        <v>0</v>
      </c>
      <c r="BJ140" s="594"/>
      <c r="BK140" s="705">
        <f t="shared" si="48"/>
        <v>124</v>
      </c>
      <c r="BL140" s="756">
        <v>0</v>
      </c>
      <c r="BM140" s="756">
        <v>0</v>
      </c>
      <c r="BN140" s="756">
        <v>0</v>
      </c>
      <c r="BO140" s="756">
        <v>0</v>
      </c>
      <c r="BP140" s="756">
        <v>0</v>
      </c>
      <c r="BQ140" s="756">
        <v>0</v>
      </c>
      <c r="BR140" s="756">
        <v>0</v>
      </c>
      <c r="BS140" s="646">
        <f t="shared" si="60"/>
        <v>0</v>
      </c>
      <c r="BT140" s="594"/>
      <c r="BU140" s="705">
        <f t="shared" si="49"/>
        <v>124</v>
      </c>
      <c r="BV140" s="756">
        <v>0</v>
      </c>
      <c r="BW140" s="756">
        <v>0</v>
      </c>
      <c r="BX140" s="756">
        <v>0</v>
      </c>
      <c r="BY140" s="756">
        <v>0</v>
      </c>
      <c r="BZ140" s="756">
        <v>0</v>
      </c>
      <c r="CA140" s="756">
        <v>0</v>
      </c>
      <c r="CB140" s="756">
        <v>0</v>
      </c>
      <c r="CC140" s="646">
        <f t="shared" si="61"/>
        <v>0</v>
      </c>
      <c r="CD140" s="594"/>
      <c r="CE140" s="705">
        <f t="shared" si="35"/>
        <v>124</v>
      </c>
      <c r="CF140" s="756">
        <f t="shared" si="66"/>
        <v>0</v>
      </c>
      <c r="CG140" s="756">
        <f t="shared" si="66"/>
        <v>0</v>
      </c>
      <c r="CH140" s="756">
        <f t="shared" si="66"/>
        <v>0</v>
      </c>
      <c r="CI140" s="756">
        <f t="shared" si="66"/>
        <v>0</v>
      </c>
      <c r="CJ140" s="756">
        <f t="shared" si="66"/>
        <v>0</v>
      </c>
      <c r="CK140" s="756">
        <f t="shared" si="66"/>
        <v>0</v>
      </c>
      <c r="CL140" s="756">
        <f t="shared" si="66"/>
        <v>0</v>
      </c>
      <c r="CM140" s="646">
        <f t="shared" si="62"/>
        <v>0</v>
      </c>
      <c r="CN140" s="594"/>
      <c r="CO140" s="705">
        <f t="shared" si="36"/>
        <v>124</v>
      </c>
      <c r="CP140" s="756">
        <v>0</v>
      </c>
      <c r="CQ140" s="756">
        <v>0</v>
      </c>
      <c r="CR140" s="756">
        <v>0</v>
      </c>
      <c r="CS140" s="756">
        <v>0</v>
      </c>
      <c r="CT140" s="756">
        <v>0</v>
      </c>
      <c r="CU140" s="756">
        <v>0</v>
      </c>
      <c r="CV140" s="756">
        <v>0</v>
      </c>
      <c r="CW140" s="646">
        <f t="shared" si="63"/>
        <v>0</v>
      </c>
      <c r="CX140" s="685"/>
      <c r="CY140" s="705">
        <f t="shared" si="37"/>
        <v>124</v>
      </c>
      <c r="CZ140" s="756">
        <v>0</v>
      </c>
      <c r="DA140" s="756">
        <v>0</v>
      </c>
      <c r="DB140" s="756">
        <v>0</v>
      </c>
      <c r="DC140" s="756">
        <v>0</v>
      </c>
      <c r="DD140" s="756">
        <v>0</v>
      </c>
      <c r="DE140" s="767">
        <f t="shared" si="51"/>
        <v>0</v>
      </c>
      <c r="DF140" s="756">
        <v>0</v>
      </c>
      <c r="DG140" s="756">
        <v>0</v>
      </c>
      <c r="DH140" s="756">
        <v>0</v>
      </c>
      <c r="DI140" s="756">
        <v>0</v>
      </c>
      <c r="DJ140" s="767">
        <f t="shared" si="52"/>
        <v>0</v>
      </c>
      <c r="DK140" s="715">
        <f t="shared" si="53"/>
        <v>0</v>
      </c>
      <c r="DL140" s="685"/>
      <c r="DM140" s="705">
        <f t="shared" si="38"/>
        <v>124</v>
      </c>
      <c r="DN140" s="715">
        <f t="shared" si="54"/>
        <v>0</v>
      </c>
    </row>
    <row r="141" spans="2:118" x14ac:dyDescent="0.25">
      <c r="B141" s="705">
        <v>125</v>
      </c>
      <c r="C141" s="765">
        <f>(1+_xlfn.XLOOKUP(INT((B141-1)/12)+1,'ZC Curve'!$B$8:$B$107,'ZC Curve'!R$8:R$107,,0))^(1/12)-1</f>
        <v>0</v>
      </c>
      <c r="D141" s="766">
        <f t="shared" si="55"/>
        <v>1</v>
      </c>
      <c r="E141" s="685"/>
      <c r="F141" s="705">
        <v>125</v>
      </c>
      <c r="G141" s="756">
        <v>0</v>
      </c>
      <c r="H141" s="756">
        <v>0</v>
      </c>
      <c r="I141" s="756">
        <v>0</v>
      </c>
      <c r="J141" s="756">
        <v>0</v>
      </c>
      <c r="K141" s="756">
        <v>0</v>
      </c>
      <c r="L141" s="756">
        <v>0</v>
      </c>
      <c r="M141" s="756">
        <v>0</v>
      </c>
      <c r="N141" s="646">
        <f t="shared" si="56"/>
        <v>0</v>
      </c>
      <c r="O141" s="594"/>
      <c r="P141" s="705">
        <f t="shared" si="39"/>
        <v>125</v>
      </c>
      <c r="Q141" s="756">
        <v>0</v>
      </c>
      <c r="R141" s="756">
        <v>0</v>
      </c>
      <c r="S141" s="756">
        <v>0</v>
      </c>
      <c r="T141" s="756">
        <v>0</v>
      </c>
      <c r="U141" s="756">
        <v>0</v>
      </c>
      <c r="V141" s="756">
        <v>0</v>
      </c>
      <c r="W141" s="756">
        <v>0</v>
      </c>
      <c r="X141" s="646">
        <f t="shared" si="57"/>
        <v>0</v>
      </c>
      <c r="Y141" s="594"/>
      <c r="Z141" s="705">
        <f t="shared" si="40"/>
        <v>125</v>
      </c>
      <c r="AA141" s="756">
        <f t="shared" si="65"/>
        <v>0</v>
      </c>
      <c r="AB141" s="756">
        <f t="shared" si="65"/>
        <v>0</v>
      </c>
      <c r="AC141" s="756">
        <f t="shared" si="65"/>
        <v>0</v>
      </c>
      <c r="AD141" s="756">
        <f t="shared" si="65"/>
        <v>0</v>
      </c>
      <c r="AE141" s="756">
        <f t="shared" si="65"/>
        <v>0</v>
      </c>
      <c r="AF141" s="756">
        <f t="shared" si="65"/>
        <v>0</v>
      </c>
      <c r="AG141" s="756">
        <f t="shared" si="65"/>
        <v>0</v>
      </c>
      <c r="AH141" s="646">
        <f t="shared" si="58"/>
        <v>0</v>
      </c>
      <c r="AI141" s="594"/>
      <c r="AJ141" s="705">
        <f t="shared" si="42"/>
        <v>125</v>
      </c>
      <c r="AK141" s="756">
        <v>0</v>
      </c>
      <c r="AL141" s="756">
        <v>0</v>
      </c>
      <c r="AM141" s="756">
        <v>0</v>
      </c>
      <c r="AN141" s="756">
        <v>0</v>
      </c>
      <c r="AO141" s="756">
        <v>0</v>
      </c>
      <c r="AP141" s="756">
        <v>0</v>
      </c>
      <c r="AQ141" s="756">
        <v>0</v>
      </c>
      <c r="AR141" s="646">
        <f t="shared" si="59"/>
        <v>0</v>
      </c>
      <c r="AS141" s="594"/>
      <c r="AT141" s="705">
        <f t="shared" si="43"/>
        <v>125</v>
      </c>
      <c r="AU141" s="756">
        <v>0</v>
      </c>
      <c r="AV141" s="756">
        <v>0</v>
      </c>
      <c r="AW141" s="756">
        <v>0</v>
      </c>
      <c r="AX141" s="756">
        <v>0</v>
      </c>
      <c r="AY141" s="756">
        <v>0</v>
      </c>
      <c r="AZ141" s="767">
        <f t="shared" si="64"/>
        <v>0</v>
      </c>
      <c r="BA141" s="756">
        <v>0</v>
      </c>
      <c r="BB141" s="756">
        <v>0</v>
      </c>
      <c r="BC141" s="756">
        <v>0</v>
      </c>
      <c r="BD141" s="756">
        <v>0</v>
      </c>
      <c r="BE141" s="767">
        <f t="shared" si="45"/>
        <v>0</v>
      </c>
      <c r="BF141" s="646">
        <f t="shared" si="46"/>
        <v>0</v>
      </c>
      <c r="BG141" s="594"/>
      <c r="BH141" s="705">
        <f t="shared" si="34"/>
        <v>125</v>
      </c>
      <c r="BI141" s="646">
        <f t="shared" si="47"/>
        <v>0</v>
      </c>
      <c r="BJ141" s="594"/>
      <c r="BK141" s="705">
        <f t="shared" si="48"/>
        <v>125</v>
      </c>
      <c r="BL141" s="756">
        <v>0</v>
      </c>
      <c r="BM141" s="756">
        <v>0</v>
      </c>
      <c r="BN141" s="756">
        <v>0</v>
      </c>
      <c r="BO141" s="756">
        <v>0</v>
      </c>
      <c r="BP141" s="756">
        <v>0</v>
      </c>
      <c r="BQ141" s="756">
        <v>0</v>
      </c>
      <c r="BR141" s="756">
        <v>0</v>
      </c>
      <c r="BS141" s="646">
        <f t="shared" si="60"/>
        <v>0</v>
      </c>
      <c r="BT141" s="594"/>
      <c r="BU141" s="705">
        <f t="shared" si="49"/>
        <v>125</v>
      </c>
      <c r="BV141" s="756">
        <v>0</v>
      </c>
      <c r="BW141" s="756">
        <v>0</v>
      </c>
      <c r="BX141" s="756">
        <v>0</v>
      </c>
      <c r="BY141" s="756">
        <v>0</v>
      </c>
      <c r="BZ141" s="756">
        <v>0</v>
      </c>
      <c r="CA141" s="756">
        <v>0</v>
      </c>
      <c r="CB141" s="756">
        <v>0</v>
      </c>
      <c r="CC141" s="646">
        <f t="shared" si="61"/>
        <v>0</v>
      </c>
      <c r="CD141" s="594"/>
      <c r="CE141" s="705">
        <f t="shared" si="35"/>
        <v>125</v>
      </c>
      <c r="CF141" s="756">
        <f t="shared" si="66"/>
        <v>0</v>
      </c>
      <c r="CG141" s="756">
        <f t="shared" si="66"/>
        <v>0</v>
      </c>
      <c r="CH141" s="756">
        <f t="shared" si="66"/>
        <v>0</v>
      </c>
      <c r="CI141" s="756">
        <f t="shared" si="66"/>
        <v>0</v>
      </c>
      <c r="CJ141" s="756">
        <f t="shared" si="66"/>
        <v>0</v>
      </c>
      <c r="CK141" s="756">
        <f t="shared" si="66"/>
        <v>0</v>
      </c>
      <c r="CL141" s="756">
        <f t="shared" si="66"/>
        <v>0</v>
      </c>
      <c r="CM141" s="646">
        <f t="shared" si="62"/>
        <v>0</v>
      </c>
      <c r="CN141" s="594"/>
      <c r="CO141" s="705">
        <f t="shared" si="36"/>
        <v>125</v>
      </c>
      <c r="CP141" s="756">
        <v>0</v>
      </c>
      <c r="CQ141" s="756">
        <v>0</v>
      </c>
      <c r="CR141" s="756">
        <v>0</v>
      </c>
      <c r="CS141" s="756">
        <v>0</v>
      </c>
      <c r="CT141" s="756">
        <v>0</v>
      </c>
      <c r="CU141" s="756">
        <v>0</v>
      </c>
      <c r="CV141" s="756">
        <v>0</v>
      </c>
      <c r="CW141" s="646">
        <f t="shared" si="63"/>
        <v>0</v>
      </c>
      <c r="CX141" s="685"/>
      <c r="CY141" s="705">
        <f t="shared" si="37"/>
        <v>125</v>
      </c>
      <c r="CZ141" s="756">
        <v>0</v>
      </c>
      <c r="DA141" s="756">
        <v>0</v>
      </c>
      <c r="DB141" s="756">
        <v>0</v>
      </c>
      <c r="DC141" s="756">
        <v>0</v>
      </c>
      <c r="DD141" s="756">
        <v>0</v>
      </c>
      <c r="DE141" s="767">
        <f t="shared" si="51"/>
        <v>0</v>
      </c>
      <c r="DF141" s="756">
        <v>0</v>
      </c>
      <c r="DG141" s="756">
        <v>0</v>
      </c>
      <c r="DH141" s="756">
        <v>0</v>
      </c>
      <c r="DI141" s="756">
        <v>0</v>
      </c>
      <c r="DJ141" s="767">
        <f t="shared" si="52"/>
        <v>0</v>
      </c>
      <c r="DK141" s="715">
        <f t="shared" si="53"/>
        <v>0</v>
      </c>
      <c r="DL141" s="685"/>
      <c r="DM141" s="705">
        <f t="shared" si="38"/>
        <v>125</v>
      </c>
      <c r="DN141" s="715">
        <f t="shared" si="54"/>
        <v>0</v>
      </c>
    </row>
    <row r="142" spans="2:118" x14ac:dyDescent="0.25">
      <c r="B142" s="705">
        <v>126</v>
      </c>
      <c r="C142" s="765">
        <f>(1+_xlfn.XLOOKUP(INT((B142-1)/12)+1,'ZC Curve'!$B$8:$B$107,'ZC Curve'!R$8:R$107,,0))^(1/12)-1</f>
        <v>0</v>
      </c>
      <c r="D142" s="766">
        <f t="shared" si="55"/>
        <v>1</v>
      </c>
      <c r="E142" s="685"/>
      <c r="F142" s="705">
        <v>126</v>
      </c>
      <c r="G142" s="756">
        <v>0</v>
      </c>
      <c r="H142" s="756">
        <v>0</v>
      </c>
      <c r="I142" s="756">
        <v>0</v>
      </c>
      <c r="J142" s="756">
        <v>0</v>
      </c>
      <c r="K142" s="756">
        <v>0</v>
      </c>
      <c r="L142" s="756">
        <v>0</v>
      </c>
      <c r="M142" s="756">
        <v>0</v>
      </c>
      <c r="N142" s="646">
        <f t="shared" si="56"/>
        <v>0</v>
      </c>
      <c r="O142" s="594"/>
      <c r="P142" s="705">
        <f t="shared" si="39"/>
        <v>126</v>
      </c>
      <c r="Q142" s="756">
        <v>0</v>
      </c>
      <c r="R142" s="756">
        <v>0</v>
      </c>
      <c r="S142" s="756">
        <v>0</v>
      </c>
      <c r="T142" s="756">
        <v>0</v>
      </c>
      <c r="U142" s="756">
        <v>0</v>
      </c>
      <c r="V142" s="756">
        <v>0</v>
      </c>
      <c r="W142" s="756">
        <v>0</v>
      </c>
      <c r="X142" s="646">
        <f t="shared" si="57"/>
        <v>0</v>
      </c>
      <c r="Y142" s="594"/>
      <c r="Z142" s="705">
        <f t="shared" si="40"/>
        <v>126</v>
      </c>
      <c r="AA142" s="756">
        <f t="shared" si="65"/>
        <v>0</v>
      </c>
      <c r="AB142" s="756">
        <f t="shared" si="65"/>
        <v>0</v>
      </c>
      <c r="AC142" s="756">
        <f t="shared" si="65"/>
        <v>0</v>
      </c>
      <c r="AD142" s="756">
        <f t="shared" si="65"/>
        <v>0</v>
      </c>
      <c r="AE142" s="756">
        <f t="shared" si="65"/>
        <v>0</v>
      </c>
      <c r="AF142" s="756">
        <f t="shared" si="65"/>
        <v>0</v>
      </c>
      <c r="AG142" s="756">
        <f t="shared" si="65"/>
        <v>0</v>
      </c>
      <c r="AH142" s="646">
        <f t="shared" si="58"/>
        <v>0</v>
      </c>
      <c r="AI142" s="594"/>
      <c r="AJ142" s="705">
        <f t="shared" si="42"/>
        <v>126</v>
      </c>
      <c r="AK142" s="756">
        <v>0</v>
      </c>
      <c r="AL142" s="756">
        <v>0</v>
      </c>
      <c r="AM142" s="756">
        <v>0</v>
      </c>
      <c r="AN142" s="756">
        <v>0</v>
      </c>
      <c r="AO142" s="756">
        <v>0</v>
      </c>
      <c r="AP142" s="756">
        <v>0</v>
      </c>
      <c r="AQ142" s="756">
        <v>0</v>
      </c>
      <c r="AR142" s="646">
        <f t="shared" si="59"/>
        <v>0</v>
      </c>
      <c r="AS142" s="594"/>
      <c r="AT142" s="705">
        <f t="shared" si="43"/>
        <v>126</v>
      </c>
      <c r="AU142" s="756">
        <v>0</v>
      </c>
      <c r="AV142" s="756">
        <v>0</v>
      </c>
      <c r="AW142" s="756">
        <v>0</v>
      </c>
      <c r="AX142" s="756">
        <v>0</v>
      </c>
      <c r="AY142" s="756">
        <v>0</v>
      </c>
      <c r="AZ142" s="767">
        <f t="shared" si="64"/>
        <v>0</v>
      </c>
      <c r="BA142" s="756">
        <v>0</v>
      </c>
      <c r="BB142" s="756">
        <v>0</v>
      </c>
      <c r="BC142" s="756">
        <v>0</v>
      </c>
      <c r="BD142" s="756">
        <v>0</v>
      </c>
      <c r="BE142" s="767">
        <f t="shared" si="45"/>
        <v>0</v>
      </c>
      <c r="BF142" s="646">
        <f t="shared" si="46"/>
        <v>0</v>
      </c>
      <c r="BG142" s="594"/>
      <c r="BH142" s="705">
        <f t="shared" si="34"/>
        <v>126</v>
      </c>
      <c r="BI142" s="646">
        <f t="shared" si="47"/>
        <v>0</v>
      </c>
      <c r="BJ142" s="594"/>
      <c r="BK142" s="705">
        <f t="shared" si="48"/>
        <v>126</v>
      </c>
      <c r="BL142" s="756">
        <v>0</v>
      </c>
      <c r="BM142" s="756">
        <v>0</v>
      </c>
      <c r="BN142" s="756">
        <v>0</v>
      </c>
      <c r="BO142" s="756">
        <v>0</v>
      </c>
      <c r="BP142" s="756">
        <v>0</v>
      </c>
      <c r="BQ142" s="756">
        <v>0</v>
      </c>
      <c r="BR142" s="756">
        <v>0</v>
      </c>
      <c r="BS142" s="646">
        <f t="shared" si="60"/>
        <v>0</v>
      </c>
      <c r="BT142" s="594"/>
      <c r="BU142" s="705">
        <f t="shared" si="49"/>
        <v>126</v>
      </c>
      <c r="BV142" s="756">
        <v>0</v>
      </c>
      <c r="BW142" s="756">
        <v>0</v>
      </c>
      <c r="BX142" s="756">
        <v>0</v>
      </c>
      <c r="BY142" s="756">
        <v>0</v>
      </c>
      <c r="BZ142" s="756">
        <v>0</v>
      </c>
      <c r="CA142" s="756">
        <v>0</v>
      </c>
      <c r="CB142" s="756">
        <v>0</v>
      </c>
      <c r="CC142" s="646">
        <f t="shared" si="61"/>
        <v>0</v>
      </c>
      <c r="CD142" s="594"/>
      <c r="CE142" s="705">
        <f t="shared" si="35"/>
        <v>126</v>
      </c>
      <c r="CF142" s="756">
        <f t="shared" si="66"/>
        <v>0</v>
      </c>
      <c r="CG142" s="756">
        <f t="shared" si="66"/>
        <v>0</v>
      </c>
      <c r="CH142" s="756">
        <f t="shared" si="66"/>
        <v>0</v>
      </c>
      <c r="CI142" s="756">
        <f t="shared" si="66"/>
        <v>0</v>
      </c>
      <c r="CJ142" s="756">
        <f t="shared" si="66"/>
        <v>0</v>
      </c>
      <c r="CK142" s="756">
        <f t="shared" si="66"/>
        <v>0</v>
      </c>
      <c r="CL142" s="756">
        <f t="shared" si="66"/>
        <v>0</v>
      </c>
      <c r="CM142" s="646">
        <f t="shared" si="62"/>
        <v>0</v>
      </c>
      <c r="CN142" s="594"/>
      <c r="CO142" s="705">
        <f t="shared" si="36"/>
        <v>126</v>
      </c>
      <c r="CP142" s="756">
        <v>0</v>
      </c>
      <c r="CQ142" s="756">
        <v>0</v>
      </c>
      <c r="CR142" s="756">
        <v>0</v>
      </c>
      <c r="CS142" s="756">
        <v>0</v>
      </c>
      <c r="CT142" s="756">
        <v>0</v>
      </c>
      <c r="CU142" s="756">
        <v>0</v>
      </c>
      <c r="CV142" s="756">
        <v>0</v>
      </c>
      <c r="CW142" s="646">
        <f t="shared" si="63"/>
        <v>0</v>
      </c>
      <c r="CX142" s="685"/>
      <c r="CY142" s="705">
        <f t="shared" si="37"/>
        <v>126</v>
      </c>
      <c r="CZ142" s="756">
        <v>0</v>
      </c>
      <c r="DA142" s="756">
        <v>0</v>
      </c>
      <c r="DB142" s="756">
        <v>0</v>
      </c>
      <c r="DC142" s="756">
        <v>0</v>
      </c>
      <c r="DD142" s="756">
        <v>0</v>
      </c>
      <c r="DE142" s="767">
        <f t="shared" si="51"/>
        <v>0</v>
      </c>
      <c r="DF142" s="756">
        <v>0</v>
      </c>
      <c r="DG142" s="756">
        <v>0</v>
      </c>
      <c r="DH142" s="756">
        <v>0</v>
      </c>
      <c r="DI142" s="756">
        <v>0</v>
      </c>
      <c r="DJ142" s="767">
        <f t="shared" si="52"/>
        <v>0</v>
      </c>
      <c r="DK142" s="715">
        <f t="shared" si="53"/>
        <v>0</v>
      </c>
      <c r="DL142" s="685"/>
      <c r="DM142" s="705">
        <f t="shared" si="38"/>
        <v>126</v>
      </c>
      <c r="DN142" s="715">
        <f t="shared" si="54"/>
        <v>0</v>
      </c>
    </row>
    <row r="143" spans="2:118" x14ac:dyDescent="0.25">
      <c r="B143" s="705">
        <v>127</v>
      </c>
      <c r="C143" s="765">
        <f>(1+_xlfn.XLOOKUP(INT((B143-1)/12)+1,'ZC Curve'!$B$8:$B$107,'ZC Curve'!R$8:R$107,,0))^(1/12)-1</f>
        <v>0</v>
      </c>
      <c r="D143" s="766">
        <f t="shared" si="55"/>
        <v>1</v>
      </c>
      <c r="E143" s="685"/>
      <c r="F143" s="705">
        <v>127</v>
      </c>
      <c r="G143" s="756">
        <v>0</v>
      </c>
      <c r="H143" s="756">
        <v>0</v>
      </c>
      <c r="I143" s="756">
        <v>0</v>
      </c>
      <c r="J143" s="756">
        <v>0</v>
      </c>
      <c r="K143" s="756">
        <v>0</v>
      </c>
      <c r="L143" s="756">
        <v>0</v>
      </c>
      <c r="M143" s="756">
        <v>0</v>
      </c>
      <c r="N143" s="646">
        <f t="shared" si="56"/>
        <v>0</v>
      </c>
      <c r="O143" s="594"/>
      <c r="P143" s="705">
        <f t="shared" si="39"/>
        <v>127</v>
      </c>
      <c r="Q143" s="756">
        <v>0</v>
      </c>
      <c r="R143" s="756">
        <v>0</v>
      </c>
      <c r="S143" s="756">
        <v>0</v>
      </c>
      <c r="T143" s="756">
        <v>0</v>
      </c>
      <c r="U143" s="756">
        <v>0</v>
      </c>
      <c r="V143" s="756">
        <v>0</v>
      </c>
      <c r="W143" s="756">
        <v>0</v>
      </c>
      <c r="X143" s="646">
        <f t="shared" si="57"/>
        <v>0</v>
      </c>
      <c r="Y143" s="594"/>
      <c r="Z143" s="705">
        <f t="shared" si="40"/>
        <v>127</v>
      </c>
      <c r="AA143" s="756">
        <f t="shared" si="65"/>
        <v>0</v>
      </c>
      <c r="AB143" s="756">
        <f t="shared" si="65"/>
        <v>0</v>
      </c>
      <c r="AC143" s="756">
        <f t="shared" si="65"/>
        <v>0</v>
      </c>
      <c r="AD143" s="756">
        <f t="shared" si="65"/>
        <v>0</v>
      </c>
      <c r="AE143" s="756">
        <f t="shared" si="65"/>
        <v>0</v>
      </c>
      <c r="AF143" s="756">
        <f t="shared" si="65"/>
        <v>0</v>
      </c>
      <c r="AG143" s="756">
        <f t="shared" si="65"/>
        <v>0</v>
      </c>
      <c r="AH143" s="646">
        <f t="shared" si="58"/>
        <v>0</v>
      </c>
      <c r="AI143" s="594"/>
      <c r="AJ143" s="705">
        <f t="shared" si="42"/>
        <v>127</v>
      </c>
      <c r="AK143" s="756">
        <v>0</v>
      </c>
      <c r="AL143" s="756">
        <v>0</v>
      </c>
      <c r="AM143" s="756">
        <v>0</v>
      </c>
      <c r="AN143" s="756">
        <v>0</v>
      </c>
      <c r="AO143" s="756">
        <v>0</v>
      </c>
      <c r="AP143" s="756">
        <v>0</v>
      </c>
      <c r="AQ143" s="756">
        <v>0</v>
      </c>
      <c r="AR143" s="646">
        <f t="shared" si="59"/>
        <v>0</v>
      </c>
      <c r="AS143" s="594"/>
      <c r="AT143" s="705">
        <f t="shared" si="43"/>
        <v>127</v>
      </c>
      <c r="AU143" s="756">
        <v>0</v>
      </c>
      <c r="AV143" s="756">
        <v>0</v>
      </c>
      <c r="AW143" s="756">
        <v>0</v>
      </c>
      <c r="AX143" s="756">
        <v>0</v>
      </c>
      <c r="AY143" s="756">
        <v>0</v>
      </c>
      <c r="AZ143" s="767">
        <f t="shared" si="64"/>
        <v>0</v>
      </c>
      <c r="BA143" s="756">
        <v>0</v>
      </c>
      <c r="BB143" s="756">
        <v>0</v>
      </c>
      <c r="BC143" s="756">
        <v>0</v>
      </c>
      <c r="BD143" s="756">
        <v>0</v>
      </c>
      <c r="BE143" s="767">
        <f t="shared" si="45"/>
        <v>0</v>
      </c>
      <c r="BF143" s="646">
        <f t="shared" si="46"/>
        <v>0</v>
      </c>
      <c r="BG143" s="594"/>
      <c r="BH143" s="705">
        <f t="shared" si="34"/>
        <v>127</v>
      </c>
      <c r="BI143" s="646">
        <f t="shared" si="47"/>
        <v>0</v>
      </c>
      <c r="BJ143" s="594"/>
      <c r="BK143" s="705">
        <f t="shared" si="48"/>
        <v>127</v>
      </c>
      <c r="BL143" s="756">
        <v>0</v>
      </c>
      <c r="BM143" s="756">
        <v>0</v>
      </c>
      <c r="BN143" s="756">
        <v>0</v>
      </c>
      <c r="BO143" s="756">
        <v>0</v>
      </c>
      <c r="BP143" s="756">
        <v>0</v>
      </c>
      <c r="BQ143" s="756">
        <v>0</v>
      </c>
      <c r="BR143" s="756">
        <v>0</v>
      </c>
      <c r="BS143" s="646">
        <f t="shared" si="60"/>
        <v>0</v>
      </c>
      <c r="BT143" s="594"/>
      <c r="BU143" s="705">
        <f t="shared" si="49"/>
        <v>127</v>
      </c>
      <c r="BV143" s="756">
        <v>0</v>
      </c>
      <c r="BW143" s="756">
        <v>0</v>
      </c>
      <c r="BX143" s="756">
        <v>0</v>
      </c>
      <c r="BY143" s="756">
        <v>0</v>
      </c>
      <c r="BZ143" s="756">
        <v>0</v>
      </c>
      <c r="CA143" s="756">
        <v>0</v>
      </c>
      <c r="CB143" s="756">
        <v>0</v>
      </c>
      <c r="CC143" s="646">
        <f t="shared" si="61"/>
        <v>0</v>
      </c>
      <c r="CD143" s="594"/>
      <c r="CE143" s="705">
        <f t="shared" si="35"/>
        <v>127</v>
      </c>
      <c r="CF143" s="756">
        <f t="shared" si="66"/>
        <v>0</v>
      </c>
      <c r="CG143" s="756">
        <f t="shared" si="66"/>
        <v>0</v>
      </c>
      <c r="CH143" s="756">
        <f t="shared" si="66"/>
        <v>0</v>
      </c>
      <c r="CI143" s="756">
        <f t="shared" si="66"/>
        <v>0</v>
      </c>
      <c r="CJ143" s="756">
        <f t="shared" si="66"/>
        <v>0</v>
      </c>
      <c r="CK143" s="756">
        <f t="shared" si="66"/>
        <v>0</v>
      </c>
      <c r="CL143" s="756">
        <f t="shared" si="66"/>
        <v>0</v>
      </c>
      <c r="CM143" s="646">
        <f t="shared" si="62"/>
        <v>0</v>
      </c>
      <c r="CN143" s="594"/>
      <c r="CO143" s="705">
        <f t="shared" si="36"/>
        <v>127</v>
      </c>
      <c r="CP143" s="756">
        <v>0</v>
      </c>
      <c r="CQ143" s="756">
        <v>0</v>
      </c>
      <c r="CR143" s="756">
        <v>0</v>
      </c>
      <c r="CS143" s="756">
        <v>0</v>
      </c>
      <c r="CT143" s="756">
        <v>0</v>
      </c>
      <c r="CU143" s="756">
        <v>0</v>
      </c>
      <c r="CV143" s="756">
        <v>0</v>
      </c>
      <c r="CW143" s="646">
        <f t="shared" si="63"/>
        <v>0</v>
      </c>
      <c r="CX143" s="685"/>
      <c r="CY143" s="705">
        <f t="shared" si="37"/>
        <v>127</v>
      </c>
      <c r="CZ143" s="756">
        <v>0</v>
      </c>
      <c r="DA143" s="756">
        <v>0</v>
      </c>
      <c r="DB143" s="756">
        <v>0</v>
      </c>
      <c r="DC143" s="756">
        <v>0</v>
      </c>
      <c r="DD143" s="756">
        <v>0</v>
      </c>
      <c r="DE143" s="767">
        <f t="shared" si="51"/>
        <v>0</v>
      </c>
      <c r="DF143" s="756">
        <v>0</v>
      </c>
      <c r="DG143" s="756">
        <v>0</v>
      </c>
      <c r="DH143" s="756">
        <v>0</v>
      </c>
      <c r="DI143" s="756">
        <v>0</v>
      </c>
      <c r="DJ143" s="767">
        <f t="shared" si="52"/>
        <v>0</v>
      </c>
      <c r="DK143" s="715">
        <f t="shared" si="53"/>
        <v>0</v>
      </c>
      <c r="DL143" s="685"/>
      <c r="DM143" s="705">
        <f t="shared" si="38"/>
        <v>127</v>
      </c>
      <c r="DN143" s="715">
        <f t="shared" si="54"/>
        <v>0</v>
      </c>
    </row>
    <row r="144" spans="2:118" x14ac:dyDescent="0.25">
      <c r="B144" s="705">
        <v>128</v>
      </c>
      <c r="C144" s="765">
        <f>(1+_xlfn.XLOOKUP(INT((B144-1)/12)+1,'ZC Curve'!$B$8:$B$107,'ZC Curve'!R$8:R$107,,0))^(1/12)-1</f>
        <v>0</v>
      </c>
      <c r="D144" s="766">
        <f t="shared" si="55"/>
        <v>1</v>
      </c>
      <c r="E144" s="685"/>
      <c r="F144" s="705">
        <v>128</v>
      </c>
      <c r="G144" s="756">
        <v>0</v>
      </c>
      <c r="H144" s="756">
        <v>0</v>
      </c>
      <c r="I144" s="756">
        <v>0</v>
      </c>
      <c r="J144" s="756">
        <v>0</v>
      </c>
      <c r="K144" s="756">
        <v>0</v>
      </c>
      <c r="L144" s="756">
        <v>0</v>
      </c>
      <c r="M144" s="756">
        <v>0</v>
      </c>
      <c r="N144" s="646">
        <f t="shared" si="56"/>
        <v>0</v>
      </c>
      <c r="O144" s="594"/>
      <c r="P144" s="705">
        <f t="shared" si="39"/>
        <v>128</v>
      </c>
      <c r="Q144" s="756">
        <v>0</v>
      </c>
      <c r="R144" s="756">
        <v>0</v>
      </c>
      <c r="S144" s="756">
        <v>0</v>
      </c>
      <c r="T144" s="756">
        <v>0</v>
      </c>
      <c r="U144" s="756">
        <v>0</v>
      </c>
      <c r="V144" s="756">
        <v>0</v>
      </c>
      <c r="W144" s="756">
        <v>0</v>
      </c>
      <c r="X144" s="646">
        <f t="shared" si="57"/>
        <v>0</v>
      </c>
      <c r="Y144" s="594"/>
      <c r="Z144" s="705">
        <f t="shared" si="40"/>
        <v>128</v>
      </c>
      <c r="AA144" s="756">
        <f t="shared" si="65"/>
        <v>0</v>
      </c>
      <c r="AB144" s="756">
        <f t="shared" si="65"/>
        <v>0</v>
      </c>
      <c r="AC144" s="756">
        <f t="shared" si="65"/>
        <v>0</v>
      </c>
      <c r="AD144" s="756">
        <f t="shared" si="65"/>
        <v>0</v>
      </c>
      <c r="AE144" s="756">
        <f t="shared" si="65"/>
        <v>0</v>
      </c>
      <c r="AF144" s="756">
        <f t="shared" si="65"/>
        <v>0</v>
      </c>
      <c r="AG144" s="756">
        <f t="shared" si="65"/>
        <v>0</v>
      </c>
      <c r="AH144" s="646">
        <f t="shared" si="58"/>
        <v>0</v>
      </c>
      <c r="AI144" s="594"/>
      <c r="AJ144" s="705">
        <f t="shared" si="42"/>
        <v>128</v>
      </c>
      <c r="AK144" s="756">
        <v>0</v>
      </c>
      <c r="AL144" s="756">
        <v>0</v>
      </c>
      <c r="AM144" s="756">
        <v>0</v>
      </c>
      <c r="AN144" s="756">
        <v>0</v>
      </c>
      <c r="AO144" s="756">
        <v>0</v>
      </c>
      <c r="AP144" s="756">
        <v>0</v>
      </c>
      <c r="AQ144" s="756">
        <v>0</v>
      </c>
      <c r="AR144" s="646">
        <f t="shared" si="59"/>
        <v>0</v>
      </c>
      <c r="AS144" s="594"/>
      <c r="AT144" s="705">
        <f t="shared" si="43"/>
        <v>128</v>
      </c>
      <c r="AU144" s="756">
        <v>0</v>
      </c>
      <c r="AV144" s="756">
        <v>0</v>
      </c>
      <c r="AW144" s="756">
        <v>0</v>
      </c>
      <c r="AX144" s="756">
        <v>0</v>
      </c>
      <c r="AY144" s="756">
        <v>0</v>
      </c>
      <c r="AZ144" s="767">
        <f t="shared" si="64"/>
        <v>0</v>
      </c>
      <c r="BA144" s="756">
        <v>0</v>
      </c>
      <c r="BB144" s="756">
        <v>0</v>
      </c>
      <c r="BC144" s="756">
        <v>0</v>
      </c>
      <c r="BD144" s="756">
        <v>0</v>
      </c>
      <c r="BE144" s="767">
        <f t="shared" si="45"/>
        <v>0</v>
      </c>
      <c r="BF144" s="646">
        <f t="shared" si="46"/>
        <v>0</v>
      </c>
      <c r="BG144" s="594"/>
      <c r="BH144" s="705">
        <f t="shared" si="34"/>
        <v>128</v>
      </c>
      <c r="BI144" s="646">
        <f t="shared" si="47"/>
        <v>0</v>
      </c>
      <c r="BJ144" s="594"/>
      <c r="BK144" s="705">
        <f t="shared" si="48"/>
        <v>128</v>
      </c>
      <c r="BL144" s="756">
        <v>0</v>
      </c>
      <c r="BM144" s="756">
        <v>0</v>
      </c>
      <c r="BN144" s="756">
        <v>0</v>
      </c>
      <c r="BO144" s="756">
        <v>0</v>
      </c>
      <c r="BP144" s="756">
        <v>0</v>
      </c>
      <c r="BQ144" s="756">
        <v>0</v>
      </c>
      <c r="BR144" s="756">
        <v>0</v>
      </c>
      <c r="BS144" s="646">
        <f t="shared" si="60"/>
        <v>0</v>
      </c>
      <c r="BT144" s="594"/>
      <c r="BU144" s="705">
        <f t="shared" si="49"/>
        <v>128</v>
      </c>
      <c r="BV144" s="756">
        <v>0</v>
      </c>
      <c r="BW144" s="756">
        <v>0</v>
      </c>
      <c r="BX144" s="756">
        <v>0</v>
      </c>
      <c r="BY144" s="756">
        <v>0</v>
      </c>
      <c r="BZ144" s="756">
        <v>0</v>
      </c>
      <c r="CA144" s="756">
        <v>0</v>
      </c>
      <c r="CB144" s="756">
        <v>0</v>
      </c>
      <c r="CC144" s="646">
        <f t="shared" si="61"/>
        <v>0</v>
      </c>
      <c r="CD144" s="594"/>
      <c r="CE144" s="705">
        <f t="shared" si="35"/>
        <v>128</v>
      </c>
      <c r="CF144" s="756">
        <f t="shared" si="66"/>
        <v>0</v>
      </c>
      <c r="CG144" s="756">
        <f t="shared" si="66"/>
        <v>0</v>
      </c>
      <c r="CH144" s="756">
        <f t="shared" si="66"/>
        <v>0</v>
      </c>
      <c r="CI144" s="756">
        <f t="shared" si="66"/>
        <v>0</v>
      </c>
      <c r="CJ144" s="756">
        <f t="shared" si="66"/>
        <v>0</v>
      </c>
      <c r="CK144" s="756">
        <f t="shared" si="66"/>
        <v>0</v>
      </c>
      <c r="CL144" s="756">
        <f t="shared" si="66"/>
        <v>0</v>
      </c>
      <c r="CM144" s="646">
        <f t="shared" si="62"/>
        <v>0</v>
      </c>
      <c r="CN144" s="594"/>
      <c r="CO144" s="705">
        <f t="shared" si="36"/>
        <v>128</v>
      </c>
      <c r="CP144" s="756">
        <v>0</v>
      </c>
      <c r="CQ144" s="756">
        <v>0</v>
      </c>
      <c r="CR144" s="756">
        <v>0</v>
      </c>
      <c r="CS144" s="756">
        <v>0</v>
      </c>
      <c r="CT144" s="756">
        <v>0</v>
      </c>
      <c r="CU144" s="756">
        <v>0</v>
      </c>
      <c r="CV144" s="756">
        <v>0</v>
      </c>
      <c r="CW144" s="646">
        <f t="shared" si="63"/>
        <v>0</v>
      </c>
      <c r="CX144" s="685"/>
      <c r="CY144" s="705">
        <f t="shared" si="37"/>
        <v>128</v>
      </c>
      <c r="CZ144" s="756">
        <v>0</v>
      </c>
      <c r="DA144" s="756">
        <v>0</v>
      </c>
      <c r="DB144" s="756">
        <v>0</v>
      </c>
      <c r="DC144" s="756">
        <v>0</v>
      </c>
      <c r="DD144" s="756">
        <v>0</v>
      </c>
      <c r="DE144" s="767">
        <f t="shared" si="51"/>
        <v>0</v>
      </c>
      <c r="DF144" s="756">
        <v>0</v>
      </c>
      <c r="DG144" s="756">
        <v>0</v>
      </c>
      <c r="DH144" s="756">
        <v>0</v>
      </c>
      <c r="DI144" s="756">
        <v>0</v>
      </c>
      <c r="DJ144" s="767">
        <f t="shared" si="52"/>
        <v>0</v>
      </c>
      <c r="DK144" s="715">
        <f t="shared" si="53"/>
        <v>0</v>
      </c>
      <c r="DL144" s="685"/>
      <c r="DM144" s="705">
        <f t="shared" si="38"/>
        <v>128</v>
      </c>
      <c r="DN144" s="715">
        <f t="shared" si="54"/>
        <v>0</v>
      </c>
    </row>
    <row r="145" spans="2:118" x14ac:dyDescent="0.25">
      <c r="B145" s="705">
        <v>129</v>
      </c>
      <c r="C145" s="765">
        <f>(1+_xlfn.XLOOKUP(INT((B145-1)/12)+1,'ZC Curve'!$B$8:$B$107,'ZC Curve'!R$8:R$107,,0))^(1/12)-1</f>
        <v>0</v>
      </c>
      <c r="D145" s="766">
        <f t="shared" si="55"/>
        <v>1</v>
      </c>
      <c r="E145" s="685"/>
      <c r="F145" s="705">
        <v>129</v>
      </c>
      <c r="G145" s="756">
        <v>0</v>
      </c>
      <c r="H145" s="756">
        <v>0</v>
      </c>
      <c r="I145" s="756">
        <v>0</v>
      </c>
      <c r="J145" s="756">
        <v>0</v>
      </c>
      <c r="K145" s="756">
        <v>0</v>
      </c>
      <c r="L145" s="756">
        <v>0</v>
      </c>
      <c r="M145" s="756">
        <v>0</v>
      </c>
      <c r="N145" s="646">
        <f t="shared" si="56"/>
        <v>0</v>
      </c>
      <c r="O145" s="594"/>
      <c r="P145" s="705">
        <f t="shared" si="39"/>
        <v>129</v>
      </c>
      <c r="Q145" s="756">
        <v>0</v>
      </c>
      <c r="R145" s="756">
        <v>0</v>
      </c>
      <c r="S145" s="756">
        <v>0</v>
      </c>
      <c r="T145" s="756">
        <v>0</v>
      </c>
      <c r="U145" s="756">
        <v>0</v>
      </c>
      <c r="V145" s="756">
        <v>0</v>
      </c>
      <c r="W145" s="756">
        <v>0</v>
      </c>
      <c r="X145" s="646">
        <f t="shared" si="57"/>
        <v>0</v>
      </c>
      <c r="Y145" s="594"/>
      <c r="Z145" s="705">
        <f t="shared" si="40"/>
        <v>129</v>
      </c>
      <c r="AA145" s="756">
        <f t="shared" si="65"/>
        <v>0</v>
      </c>
      <c r="AB145" s="756">
        <f t="shared" si="65"/>
        <v>0</v>
      </c>
      <c r="AC145" s="756">
        <f t="shared" si="65"/>
        <v>0</v>
      </c>
      <c r="AD145" s="756">
        <f t="shared" si="65"/>
        <v>0</v>
      </c>
      <c r="AE145" s="756">
        <f t="shared" si="65"/>
        <v>0</v>
      </c>
      <c r="AF145" s="756">
        <f t="shared" si="65"/>
        <v>0</v>
      </c>
      <c r="AG145" s="756">
        <f t="shared" si="65"/>
        <v>0</v>
      </c>
      <c r="AH145" s="646">
        <f t="shared" si="58"/>
        <v>0</v>
      </c>
      <c r="AI145" s="594"/>
      <c r="AJ145" s="705">
        <f t="shared" si="42"/>
        <v>129</v>
      </c>
      <c r="AK145" s="756">
        <v>0</v>
      </c>
      <c r="AL145" s="756">
        <v>0</v>
      </c>
      <c r="AM145" s="756">
        <v>0</v>
      </c>
      <c r="AN145" s="756">
        <v>0</v>
      </c>
      <c r="AO145" s="756">
        <v>0</v>
      </c>
      <c r="AP145" s="756">
        <v>0</v>
      </c>
      <c r="AQ145" s="756">
        <v>0</v>
      </c>
      <c r="AR145" s="646">
        <f t="shared" si="59"/>
        <v>0</v>
      </c>
      <c r="AS145" s="594"/>
      <c r="AT145" s="705">
        <f t="shared" si="43"/>
        <v>129</v>
      </c>
      <c r="AU145" s="756">
        <v>0</v>
      </c>
      <c r="AV145" s="756">
        <v>0</v>
      </c>
      <c r="AW145" s="756">
        <v>0</v>
      </c>
      <c r="AX145" s="756">
        <v>0</v>
      </c>
      <c r="AY145" s="756">
        <v>0</v>
      </c>
      <c r="AZ145" s="767">
        <f t="shared" si="64"/>
        <v>0</v>
      </c>
      <c r="BA145" s="756">
        <v>0</v>
      </c>
      <c r="BB145" s="756">
        <v>0</v>
      </c>
      <c r="BC145" s="756">
        <v>0</v>
      </c>
      <c r="BD145" s="756">
        <v>0</v>
      </c>
      <c r="BE145" s="767">
        <f t="shared" si="45"/>
        <v>0</v>
      </c>
      <c r="BF145" s="646">
        <f t="shared" si="46"/>
        <v>0</v>
      </c>
      <c r="BG145" s="594"/>
      <c r="BH145" s="705">
        <f t="shared" ref="BH145:BH208" si="67">F145</f>
        <v>129</v>
      </c>
      <c r="BI145" s="646">
        <f t="shared" si="47"/>
        <v>0</v>
      </c>
      <c r="BJ145" s="594"/>
      <c r="BK145" s="705">
        <f t="shared" si="48"/>
        <v>129</v>
      </c>
      <c r="BL145" s="756">
        <v>0</v>
      </c>
      <c r="BM145" s="756">
        <v>0</v>
      </c>
      <c r="BN145" s="756">
        <v>0</v>
      </c>
      <c r="BO145" s="756">
        <v>0</v>
      </c>
      <c r="BP145" s="756">
        <v>0</v>
      </c>
      <c r="BQ145" s="756">
        <v>0</v>
      </c>
      <c r="BR145" s="756">
        <v>0</v>
      </c>
      <c r="BS145" s="646">
        <f t="shared" si="60"/>
        <v>0</v>
      </c>
      <c r="BT145" s="594"/>
      <c r="BU145" s="705">
        <f t="shared" si="49"/>
        <v>129</v>
      </c>
      <c r="BV145" s="756">
        <v>0</v>
      </c>
      <c r="BW145" s="756">
        <v>0</v>
      </c>
      <c r="BX145" s="756">
        <v>0</v>
      </c>
      <c r="BY145" s="756">
        <v>0</v>
      </c>
      <c r="BZ145" s="756">
        <v>0</v>
      </c>
      <c r="CA145" s="756">
        <v>0</v>
      </c>
      <c r="CB145" s="756">
        <v>0</v>
      </c>
      <c r="CC145" s="646">
        <f t="shared" si="61"/>
        <v>0</v>
      </c>
      <c r="CD145" s="594"/>
      <c r="CE145" s="705">
        <f t="shared" ref="CE145:CE208" si="68">F145</f>
        <v>129</v>
      </c>
      <c r="CF145" s="756">
        <f t="shared" si="66"/>
        <v>0</v>
      </c>
      <c r="CG145" s="756">
        <f t="shared" si="66"/>
        <v>0</v>
      </c>
      <c r="CH145" s="756">
        <f t="shared" si="66"/>
        <v>0</v>
      </c>
      <c r="CI145" s="756">
        <f t="shared" si="66"/>
        <v>0</v>
      </c>
      <c r="CJ145" s="756">
        <f t="shared" si="66"/>
        <v>0</v>
      </c>
      <c r="CK145" s="756">
        <f t="shared" si="66"/>
        <v>0</v>
      </c>
      <c r="CL145" s="756">
        <f t="shared" si="66"/>
        <v>0</v>
      </c>
      <c r="CM145" s="646">
        <f t="shared" si="62"/>
        <v>0</v>
      </c>
      <c r="CN145" s="594"/>
      <c r="CO145" s="705">
        <f t="shared" ref="CO145:CO208" si="69">F145</f>
        <v>129</v>
      </c>
      <c r="CP145" s="756">
        <v>0</v>
      </c>
      <c r="CQ145" s="756">
        <v>0</v>
      </c>
      <c r="CR145" s="756">
        <v>0</v>
      </c>
      <c r="CS145" s="756">
        <v>0</v>
      </c>
      <c r="CT145" s="756">
        <v>0</v>
      </c>
      <c r="CU145" s="756">
        <v>0</v>
      </c>
      <c r="CV145" s="756">
        <v>0</v>
      </c>
      <c r="CW145" s="646">
        <f t="shared" si="63"/>
        <v>0</v>
      </c>
      <c r="CX145" s="685"/>
      <c r="CY145" s="705">
        <f t="shared" ref="CY145:CY208" si="70">F145</f>
        <v>129</v>
      </c>
      <c r="CZ145" s="756">
        <v>0</v>
      </c>
      <c r="DA145" s="756">
        <v>0</v>
      </c>
      <c r="DB145" s="756">
        <v>0</v>
      </c>
      <c r="DC145" s="756">
        <v>0</v>
      </c>
      <c r="DD145" s="756">
        <v>0</v>
      </c>
      <c r="DE145" s="767">
        <f t="shared" si="51"/>
        <v>0</v>
      </c>
      <c r="DF145" s="756">
        <v>0</v>
      </c>
      <c r="DG145" s="756">
        <v>0</v>
      </c>
      <c r="DH145" s="756">
        <v>0</v>
      </c>
      <c r="DI145" s="756">
        <v>0</v>
      </c>
      <c r="DJ145" s="767">
        <f t="shared" si="52"/>
        <v>0</v>
      </c>
      <c r="DK145" s="715">
        <f t="shared" si="53"/>
        <v>0</v>
      </c>
      <c r="DL145" s="685"/>
      <c r="DM145" s="705">
        <f t="shared" ref="DM145:DM208" si="71">F145</f>
        <v>129</v>
      </c>
      <c r="DN145" s="715">
        <f t="shared" si="54"/>
        <v>0</v>
      </c>
    </row>
    <row r="146" spans="2:118" x14ac:dyDescent="0.25">
      <c r="B146" s="705">
        <v>130</v>
      </c>
      <c r="C146" s="765">
        <f>(1+_xlfn.XLOOKUP(INT((B146-1)/12)+1,'ZC Curve'!$B$8:$B$107,'ZC Curve'!R$8:R$107,,0))^(1/12)-1</f>
        <v>0</v>
      </c>
      <c r="D146" s="766">
        <f t="shared" si="55"/>
        <v>1</v>
      </c>
      <c r="E146" s="685"/>
      <c r="F146" s="705">
        <v>130</v>
      </c>
      <c r="G146" s="756">
        <v>0</v>
      </c>
      <c r="H146" s="756">
        <v>0</v>
      </c>
      <c r="I146" s="756">
        <v>0</v>
      </c>
      <c r="J146" s="756">
        <v>0</v>
      </c>
      <c r="K146" s="756">
        <v>0</v>
      </c>
      <c r="L146" s="756">
        <v>0</v>
      </c>
      <c r="M146" s="756">
        <v>0</v>
      </c>
      <c r="N146" s="646">
        <f t="shared" si="56"/>
        <v>0</v>
      </c>
      <c r="O146" s="594"/>
      <c r="P146" s="705">
        <f t="shared" ref="P146:P209" si="72">F146</f>
        <v>130</v>
      </c>
      <c r="Q146" s="756">
        <v>0</v>
      </c>
      <c r="R146" s="756">
        <v>0</v>
      </c>
      <c r="S146" s="756">
        <v>0</v>
      </c>
      <c r="T146" s="756">
        <v>0</v>
      </c>
      <c r="U146" s="756">
        <v>0</v>
      </c>
      <c r="V146" s="756">
        <v>0</v>
      </c>
      <c r="W146" s="756">
        <v>0</v>
      </c>
      <c r="X146" s="646">
        <f t="shared" si="57"/>
        <v>0</v>
      </c>
      <c r="Y146" s="594"/>
      <c r="Z146" s="705">
        <f t="shared" ref="Z146:Z209" si="73">P146</f>
        <v>130</v>
      </c>
      <c r="AA146" s="756">
        <f t="shared" si="65"/>
        <v>0</v>
      </c>
      <c r="AB146" s="756">
        <f t="shared" si="65"/>
        <v>0</v>
      </c>
      <c r="AC146" s="756">
        <f t="shared" si="65"/>
        <v>0</v>
      </c>
      <c r="AD146" s="756">
        <f t="shared" si="65"/>
        <v>0</v>
      </c>
      <c r="AE146" s="756">
        <f t="shared" si="65"/>
        <v>0</v>
      </c>
      <c r="AF146" s="756">
        <f t="shared" si="65"/>
        <v>0</v>
      </c>
      <c r="AG146" s="756">
        <f t="shared" si="65"/>
        <v>0</v>
      </c>
      <c r="AH146" s="646">
        <f t="shared" si="58"/>
        <v>0</v>
      </c>
      <c r="AI146" s="594"/>
      <c r="AJ146" s="705">
        <f t="shared" ref="AJ146:AJ209" si="74">F146</f>
        <v>130</v>
      </c>
      <c r="AK146" s="756">
        <v>0</v>
      </c>
      <c r="AL146" s="756">
        <v>0</v>
      </c>
      <c r="AM146" s="756">
        <v>0</v>
      </c>
      <c r="AN146" s="756">
        <v>0</v>
      </c>
      <c r="AO146" s="756">
        <v>0</v>
      </c>
      <c r="AP146" s="756">
        <v>0</v>
      </c>
      <c r="AQ146" s="756">
        <v>0</v>
      </c>
      <c r="AR146" s="646">
        <f t="shared" si="59"/>
        <v>0</v>
      </c>
      <c r="AS146" s="594"/>
      <c r="AT146" s="705">
        <f t="shared" ref="AT146:AT209" si="75">F146</f>
        <v>130</v>
      </c>
      <c r="AU146" s="756">
        <v>0</v>
      </c>
      <c r="AV146" s="756">
        <v>0</v>
      </c>
      <c r="AW146" s="756">
        <v>0</v>
      </c>
      <c r="AX146" s="756">
        <v>0</v>
      </c>
      <c r="AY146" s="756">
        <v>0</v>
      </c>
      <c r="AZ146" s="767">
        <f t="shared" si="64"/>
        <v>0</v>
      </c>
      <c r="BA146" s="756">
        <v>0</v>
      </c>
      <c r="BB146" s="756">
        <v>0</v>
      </c>
      <c r="BC146" s="756">
        <v>0</v>
      </c>
      <c r="BD146" s="756">
        <v>0</v>
      </c>
      <c r="BE146" s="767">
        <f t="shared" ref="BE146:BE209" si="76">SUM(BA146:BD146)</f>
        <v>0</v>
      </c>
      <c r="BF146" s="646">
        <f t="shared" ref="BF146:BF209" si="77">BE146-AZ146</f>
        <v>0</v>
      </c>
      <c r="BG146" s="594"/>
      <c r="BH146" s="705">
        <f t="shared" si="67"/>
        <v>130</v>
      </c>
      <c r="BI146" s="646">
        <f t="shared" ref="BI146:BI209" si="78">BF146+AR146+AH146</f>
        <v>0</v>
      </c>
      <c r="BJ146" s="594"/>
      <c r="BK146" s="705">
        <f t="shared" ref="BK146:BK209" si="79">F146</f>
        <v>130</v>
      </c>
      <c r="BL146" s="756">
        <v>0</v>
      </c>
      <c r="BM146" s="756">
        <v>0</v>
      </c>
      <c r="BN146" s="756">
        <v>0</v>
      </c>
      <c r="BO146" s="756">
        <v>0</v>
      </c>
      <c r="BP146" s="756">
        <v>0</v>
      </c>
      <c r="BQ146" s="756">
        <v>0</v>
      </c>
      <c r="BR146" s="756">
        <v>0</v>
      </c>
      <c r="BS146" s="646">
        <f t="shared" si="60"/>
        <v>0</v>
      </c>
      <c r="BT146" s="594"/>
      <c r="BU146" s="705">
        <f t="shared" ref="BU146:BU209" si="80">F146</f>
        <v>130</v>
      </c>
      <c r="BV146" s="756">
        <v>0</v>
      </c>
      <c r="BW146" s="756">
        <v>0</v>
      </c>
      <c r="BX146" s="756">
        <v>0</v>
      </c>
      <c r="BY146" s="756">
        <v>0</v>
      </c>
      <c r="BZ146" s="756">
        <v>0</v>
      </c>
      <c r="CA146" s="756">
        <v>0</v>
      </c>
      <c r="CB146" s="756">
        <v>0</v>
      </c>
      <c r="CC146" s="646">
        <f t="shared" si="61"/>
        <v>0</v>
      </c>
      <c r="CD146" s="594"/>
      <c r="CE146" s="705">
        <f t="shared" si="68"/>
        <v>130</v>
      </c>
      <c r="CF146" s="756">
        <f t="shared" si="66"/>
        <v>0</v>
      </c>
      <c r="CG146" s="756">
        <f t="shared" si="66"/>
        <v>0</v>
      </c>
      <c r="CH146" s="756">
        <f t="shared" si="66"/>
        <v>0</v>
      </c>
      <c r="CI146" s="756">
        <f t="shared" si="66"/>
        <v>0</v>
      </c>
      <c r="CJ146" s="756">
        <f t="shared" si="66"/>
        <v>0</v>
      </c>
      <c r="CK146" s="756">
        <f t="shared" si="66"/>
        <v>0</v>
      </c>
      <c r="CL146" s="756">
        <f t="shared" si="66"/>
        <v>0</v>
      </c>
      <c r="CM146" s="646">
        <f t="shared" si="62"/>
        <v>0</v>
      </c>
      <c r="CN146" s="594"/>
      <c r="CO146" s="705">
        <f t="shared" si="69"/>
        <v>130</v>
      </c>
      <c r="CP146" s="756">
        <v>0</v>
      </c>
      <c r="CQ146" s="756">
        <v>0</v>
      </c>
      <c r="CR146" s="756">
        <v>0</v>
      </c>
      <c r="CS146" s="756">
        <v>0</v>
      </c>
      <c r="CT146" s="756">
        <v>0</v>
      </c>
      <c r="CU146" s="756">
        <v>0</v>
      </c>
      <c r="CV146" s="756">
        <v>0</v>
      </c>
      <c r="CW146" s="646">
        <f t="shared" si="63"/>
        <v>0</v>
      </c>
      <c r="CX146" s="685"/>
      <c r="CY146" s="705">
        <f t="shared" si="70"/>
        <v>130</v>
      </c>
      <c r="CZ146" s="756">
        <v>0</v>
      </c>
      <c r="DA146" s="756">
        <v>0</v>
      </c>
      <c r="DB146" s="756">
        <v>0</v>
      </c>
      <c r="DC146" s="756">
        <v>0</v>
      </c>
      <c r="DD146" s="756">
        <v>0</v>
      </c>
      <c r="DE146" s="767">
        <f t="shared" ref="DE146:DE209" si="81">SUM(CZ146:DD146)</f>
        <v>0</v>
      </c>
      <c r="DF146" s="756">
        <v>0</v>
      </c>
      <c r="DG146" s="756">
        <v>0</v>
      </c>
      <c r="DH146" s="756">
        <v>0</v>
      </c>
      <c r="DI146" s="756">
        <v>0</v>
      </c>
      <c r="DJ146" s="767">
        <f t="shared" ref="DJ146:DJ209" si="82">SUM(DF146:DI146)</f>
        <v>0</v>
      </c>
      <c r="DK146" s="715">
        <f t="shared" ref="DK146:DK209" si="83">DJ146-DE146</f>
        <v>0</v>
      </c>
      <c r="DL146" s="685"/>
      <c r="DM146" s="705">
        <f t="shared" si="71"/>
        <v>130</v>
      </c>
      <c r="DN146" s="715">
        <f t="shared" ref="DN146:DN209" si="84">DK146+CW146+CM146</f>
        <v>0</v>
      </c>
    </row>
    <row r="147" spans="2:118" x14ac:dyDescent="0.25">
      <c r="B147" s="705">
        <v>131</v>
      </c>
      <c r="C147" s="765">
        <f>(1+_xlfn.XLOOKUP(INT((B147-1)/12)+1,'ZC Curve'!$B$8:$B$107,'ZC Curve'!R$8:R$107,,0))^(1/12)-1</f>
        <v>0</v>
      </c>
      <c r="D147" s="766">
        <f t="shared" ref="D147:D210" si="85">D146/(1+C147)</f>
        <v>1</v>
      </c>
      <c r="E147" s="685"/>
      <c r="F147" s="705">
        <v>131</v>
      </c>
      <c r="G147" s="756">
        <v>0</v>
      </c>
      <c r="H147" s="756">
        <v>0</v>
      </c>
      <c r="I147" s="756">
        <v>0</v>
      </c>
      <c r="J147" s="756">
        <v>0</v>
      </c>
      <c r="K147" s="756">
        <v>0</v>
      </c>
      <c r="L147" s="756">
        <v>0</v>
      </c>
      <c r="M147" s="756">
        <v>0</v>
      </c>
      <c r="N147" s="646">
        <f t="shared" ref="N147:N210" si="86">SUM(H147:L147)-G147-M147</f>
        <v>0</v>
      </c>
      <c r="O147" s="594"/>
      <c r="P147" s="705">
        <f t="shared" si="72"/>
        <v>131</v>
      </c>
      <c r="Q147" s="756">
        <v>0</v>
      </c>
      <c r="R147" s="756">
        <v>0</v>
      </c>
      <c r="S147" s="756">
        <v>0</v>
      </c>
      <c r="T147" s="756">
        <v>0</v>
      </c>
      <c r="U147" s="756">
        <v>0</v>
      </c>
      <c r="V147" s="756">
        <v>0</v>
      </c>
      <c r="W147" s="756">
        <v>0</v>
      </c>
      <c r="X147" s="646">
        <f t="shared" ref="X147:X210" si="87">SUM(R147:V147)-Q147-W147</f>
        <v>0</v>
      </c>
      <c r="Y147" s="594"/>
      <c r="Z147" s="705">
        <f t="shared" si="73"/>
        <v>131</v>
      </c>
      <c r="AA147" s="756">
        <f t="shared" si="65"/>
        <v>0</v>
      </c>
      <c r="AB147" s="756">
        <f t="shared" si="65"/>
        <v>0</v>
      </c>
      <c r="AC147" s="756">
        <f t="shared" si="65"/>
        <v>0</v>
      </c>
      <c r="AD147" s="756">
        <f t="shared" si="65"/>
        <v>0</v>
      </c>
      <c r="AE147" s="756">
        <f t="shared" si="65"/>
        <v>0</v>
      </c>
      <c r="AF147" s="756">
        <f t="shared" si="65"/>
        <v>0</v>
      </c>
      <c r="AG147" s="756">
        <f t="shared" si="65"/>
        <v>0</v>
      </c>
      <c r="AH147" s="646">
        <f t="shared" ref="AH147:AH210" si="88">SUM(AB147:AF147)-AA147-AG147</f>
        <v>0</v>
      </c>
      <c r="AI147" s="594"/>
      <c r="AJ147" s="705">
        <f t="shared" si="74"/>
        <v>131</v>
      </c>
      <c r="AK147" s="756">
        <v>0</v>
      </c>
      <c r="AL147" s="756">
        <v>0</v>
      </c>
      <c r="AM147" s="756">
        <v>0</v>
      </c>
      <c r="AN147" s="756">
        <v>0</v>
      </c>
      <c r="AO147" s="756">
        <v>0</v>
      </c>
      <c r="AP147" s="756">
        <v>0</v>
      </c>
      <c r="AQ147" s="756">
        <v>0</v>
      </c>
      <c r="AR147" s="646">
        <f t="shared" ref="AR147:AR210" si="89">SUM(AL147:AP147)-AK147-AQ147</f>
        <v>0</v>
      </c>
      <c r="AS147" s="594"/>
      <c r="AT147" s="705">
        <f t="shared" si="75"/>
        <v>131</v>
      </c>
      <c r="AU147" s="756">
        <v>0</v>
      </c>
      <c r="AV147" s="756">
        <v>0</v>
      </c>
      <c r="AW147" s="756">
        <v>0</v>
      </c>
      <c r="AX147" s="756">
        <v>0</v>
      </c>
      <c r="AY147" s="756">
        <v>0</v>
      </c>
      <c r="AZ147" s="767">
        <f t="shared" si="64"/>
        <v>0</v>
      </c>
      <c r="BA147" s="756">
        <v>0</v>
      </c>
      <c r="BB147" s="756">
        <v>0</v>
      </c>
      <c r="BC147" s="756">
        <v>0</v>
      </c>
      <c r="BD147" s="756">
        <v>0</v>
      </c>
      <c r="BE147" s="767">
        <f t="shared" si="76"/>
        <v>0</v>
      </c>
      <c r="BF147" s="646">
        <f t="shared" si="77"/>
        <v>0</v>
      </c>
      <c r="BG147" s="594"/>
      <c r="BH147" s="705">
        <f t="shared" si="67"/>
        <v>131</v>
      </c>
      <c r="BI147" s="646">
        <f t="shared" si="78"/>
        <v>0</v>
      </c>
      <c r="BJ147" s="594"/>
      <c r="BK147" s="705">
        <f t="shared" si="79"/>
        <v>131</v>
      </c>
      <c r="BL147" s="756">
        <v>0</v>
      </c>
      <c r="BM147" s="756">
        <v>0</v>
      </c>
      <c r="BN147" s="756">
        <v>0</v>
      </c>
      <c r="BO147" s="756">
        <v>0</v>
      </c>
      <c r="BP147" s="756">
        <v>0</v>
      </c>
      <c r="BQ147" s="756">
        <v>0</v>
      </c>
      <c r="BR147" s="756">
        <v>0</v>
      </c>
      <c r="BS147" s="646">
        <f t="shared" ref="BS147:BS210" si="90">SUM(BM147:BQ147)-BL147-BR147</f>
        <v>0</v>
      </c>
      <c r="BT147" s="594"/>
      <c r="BU147" s="705">
        <f t="shared" si="80"/>
        <v>131</v>
      </c>
      <c r="BV147" s="756">
        <v>0</v>
      </c>
      <c r="BW147" s="756">
        <v>0</v>
      </c>
      <c r="BX147" s="756">
        <v>0</v>
      </c>
      <c r="BY147" s="756">
        <v>0</v>
      </c>
      <c r="BZ147" s="756">
        <v>0</v>
      </c>
      <c r="CA147" s="756">
        <v>0</v>
      </c>
      <c r="CB147" s="756">
        <v>0</v>
      </c>
      <c r="CC147" s="646">
        <f t="shared" ref="CC147:CC210" si="91">SUM(BW147:CA147)-BV147-CB147</f>
        <v>0</v>
      </c>
      <c r="CD147" s="594"/>
      <c r="CE147" s="705">
        <f t="shared" si="68"/>
        <v>131</v>
      </c>
      <c r="CF147" s="756">
        <f t="shared" si="66"/>
        <v>0</v>
      </c>
      <c r="CG147" s="756">
        <f t="shared" si="66"/>
        <v>0</v>
      </c>
      <c r="CH147" s="756">
        <f t="shared" si="66"/>
        <v>0</v>
      </c>
      <c r="CI147" s="756">
        <f t="shared" si="66"/>
        <v>0</v>
      </c>
      <c r="CJ147" s="756">
        <f t="shared" si="66"/>
        <v>0</v>
      </c>
      <c r="CK147" s="756">
        <f t="shared" si="66"/>
        <v>0</v>
      </c>
      <c r="CL147" s="756">
        <f t="shared" si="66"/>
        <v>0</v>
      </c>
      <c r="CM147" s="646">
        <f t="shared" ref="CM147:CM210" si="92">SUM(CG147:CK147)-CF147-CL147</f>
        <v>0</v>
      </c>
      <c r="CN147" s="594"/>
      <c r="CO147" s="705">
        <f t="shared" si="69"/>
        <v>131</v>
      </c>
      <c r="CP147" s="756">
        <v>0</v>
      </c>
      <c r="CQ147" s="756">
        <v>0</v>
      </c>
      <c r="CR147" s="756">
        <v>0</v>
      </c>
      <c r="CS147" s="756">
        <v>0</v>
      </c>
      <c r="CT147" s="756">
        <v>0</v>
      </c>
      <c r="CU147" s="756">
        <v>0</v>
      </c>
      <c r="CV147" s="756">
        <v>0</v>
      </c>
      <c r="CW147" s="646">
        <f t="shared" ref="CW147:CW210" si="93">SUM(CQ147:CU147)-CP147-CV147</f>
        <v>0</v>
      </c>
      <c r="CX147" s="685"/>
      <c r="CY147" s="705">
        <f t="shared" si="70"/>
        <v>131</v>
      </c>
      <c r="CZ147" s="756">
        <v>0</v>
      </c>
      <c r="DA147" s="756">
        <v>0</v>
      </c>
      <c r="DB147" s="756">
        <v>0</v>
      </c>
      <c r="DC147" s="756">
        <v>0</v>
      </c>
      <c r="DD147" s="756">
        <v>0</v>
      </c>
      <c r="DE147" s="767">
        <f t="shared" si="81"/>
        <v>0</v>
      </c>
      <c r="DF147" s="756">
        <v>0</v>
      </c>
      <c r="DG147" s="756">
        <v>0</v>
      </c>
      <c r="DH147" s="756">
        <v>0</v>
      </c>
      <c r="DI147" s="756">
        <v>0</v>
      </c>
      <c r="DJ147" s="767">
        <f t="shared" si="82"/>
        <v>0</v>
      </c>
      <c r="DK147" s="715">
        <f t="shared" si="83"/>
        <v>0</v>
      </c>
      <c r="DL147" s="685"/>
      <c r="DM147" s="705">
        <f t="shared" si="71"/>
        <v>131</v>
      </c>
      <c r="DN147" s="715">
        <f t="shared" si="84"/>
        <v>0</v>
      </c>
    </row>
    <row r="148" spans="2:118" x14ac:dyDescent="0.25">
      <c r="B148" s="705">
        <v>132</v>
      </c>
      <c r="C148" s="765">
        <f>(1+_xlfn.XLOOKUP(INT((B148-1)/12)+1,'ZC Curve'!$B$8:$B$107,'ZC Curve'!R$8:R$107,,0))^(1/12)-1</f>
        <v>0</v>
      </c>
      <c r="D148" s="766">
        <f t="shared" si="85"/>
        <v>1</v>
      </c>
      <c r="E148" s="685"/>
      <c r="F148" s="705">
        <v>132</v>
      </c>
      <c r="G148" s="756">
        <v>0</v>
      </c>
      <c r="H148" s="756">
        <v>0</v>
      </c>
      <c r="I148" s="756">
        <v>0</v>
      </c>
      <c r="J148" s="756">
        <v>0</v>
      </c>
      <c r="K148" s="756">
        <v>0</v>
      </c>
      <c r="L148" s="756">
        <v>0</v>
      </c>
      <c r="M148" s="756">
        <v>0</v>
      </c>
      <c r="N148" s="646">
        <f t="shared" si="86"/>
        <v>0</v>
      </c>
      <c r="O148" s="594"/>
      <c r="P148" s="705">
        <f t="shared" si="72"/>
        <v>132</v>
      </c>
      <c r="Q148" s="756">
        <v>0</v>
      </c>
      <c r="R148" s="756">
        <v>0</v>
      </c>
      <c r="S148" s="756">
        <v>0</v>
      </c>
      <c r="T148" s="756">
        <v>0</v>
      </c>
      <c r="U148" s="756">
        <v>0</v>
      </c>
      <c r="V148" s="756">
        <v>0</v>
      </c>
      <c r="W148" s="756">
        <v>0</v>
      </c>
      <c r="X148" s="646">
        <f t="shared" si="87"/>
        <v>0</v>
      </c>
      <c r="Y148" s="594"/>
      <c r="Z148" s="705">
        <f t="shared" si="73"/>
        <v>132</v>
      </c>
      <c r="AA148" s="756">
        <f t="shared" si="65"/>
        <v>0</v>
      </c>
      <c r="AB148" s="756">
        <f t="shared" si="65"/>
        <v>0</v>
      </c>
      <c r="AC148" s="756">
        <f t="shared" si="65"/>
        <v>0</v>
      </c>
      <c r="AD148" s="756">
        <f t="shared" si="65"/>
        <v>0</v>
      </c>
      <c r="AE148" s="756">
        <f t="shared" si="65"/>
        <v>0</v>
      </c>
      <c r="AF148" s="756">
        <f t="shared" si="65"/>
        <v>0</v>
      </c>
      <c r="AG148" s="756">
        <f t="shared" si="65"/>
        <v>0</v>
      </c>
      <c r="AH148" s="646">
        <f t="shared" si="88"/>
        <v>0</v>
      </c>
      <c r="AI148" s="594"/>
      <c r="AJ148" s="705">
        <f t="shared" si="74"/>
        <v>132</v>
      </c>
      <c r="AK148" s="756">
        <v>0</v>
      </c>
      <c r="AL148" s="756">
        <v>0</v>
      </c>
      <c r="AM148" s="756">
        <v>0</v>
      </c>
      <c r="AN148" s="756">
        <v>0</v>
      </c>
      <c r="AO148" s="756">
        <v>0</v>
      </c>
      <c r="AP148" s="756">
        <v>0</v>
      </c>
      <c r="AQ148" s="756">
        <v>0</v>
      </c>
      <c r="AR148" s="646">
        <f t="shared" si="89"/>
        <v>0</v>
      </c>
      <c r="AS148" s="594"/>
      <c r="AT148" s="705">
        <f t="shared" si="75"/>
        <v>132</v>
      </c>
      <c r="AU148" s="756">
        <v>0</v>
      </c>
      <c r="AV148" s="756">
        <v>0</v>
      </c>
      <c r="AW148" s="756">
        <v>0</v>
      </c>
      <c r="AX148" s="756">
        <v>0</v>
      </c>
      <c r="AY148" s="756">
        <v>0</v>
      </c>
      <c r="AZ148" s="767">
        <f t="shared" si="64"/>
        <v>0</v>
      </c>
      <c r="BA148" s="756">
        <v>0</v>
      </c>
      <c r="BB148" s="756">
        <v>0</v>
      </c>
      <c r="BC148" s="756">
        <v>0</v>
      </c>
      <c r="BD148" s="756">
        <v>0</v>
      </c>
      <c r="BE148" s="767">
        <f t="shared" si="76"/>
        <v>0</v>
      </c>
      <c r="BF148" s="646">
        <f t="shared" si="77"/>
        <v>0</v>
      </c>
      <c r="BG148" s="594"/>
      <c r="BH148" s="705">
        <f t="shared" si="67"/>
        <v>132</v>
      </c>
      <c r="BI148" s="646">
        <f t="shared" si="78"/>
        <v>0</v>
      </c>
      <c r="BJ148" s="594"/>
      <c r="BK148" s="705">
        <f t="shared" si="79"/>
        <v>132</v>
      </c>
      <c r="BL148" s="756">
        <v>0</v>
      </c>
      <c r="BM148" s="756">
        <v>0</v>
      </c>
      <c r="BN148" s="756">
        <v>0</v>
      </c>
      <c r="BO148" s="756">
        <v>0</v>
      </c>
      <c r="BP148" s="756">
        <v>0</v>
      </c>
      <c r="BQ148" s="756">
        <v>0</v>
      </c>
      <c r="BR148" s="756">
        <v>0</v>
      </c>
      <c r="BS148" s="646">
        <f t="shared" si="90"/>
        <v>0</v>
      </c>
      <c r="BT148" s="594"/>
      <c r="BU148" s="705">
        <f t="shared" si="80"/>
        <v>132</v>
      </c>
      <c r="BV148" s="756">
        <v>0</v>
      </c>
      <c r="BW148" s="756">
        <v>0</v>
      </c>
      <c r="BX148" s="756">
        <v>0</v>
      </c>
      <c r="BY148" s="756">
        <v>0</v>
      </c>
      <c r="BZ148" s="756">
        <v>0</v>
      </c>
      <c r="CA148" s="756">
        <v>0</v>
      </c>
      <c r="CB148" s="756">
        <v>0</v>
      </c>
      <c r="CC148" s="646">
        <f t="shared" si="91"/>
        <v>0</v>
      </c>
      <c r="CD148" s="594"/>
      <c r="CE148" s="705">
        <f t="shared" si="68"/>
        <v>132</v>
      </c>
      <c r="CF148" s="756">
        <f t="shared" si="66"/>
        <v>0</v>
      </c>
      <c r="CG148" s="756">
        <f t="shared" si="66"/>
        <v>0</v>
      </c>
      <c r="CH148" s="756">
        <f t="shared" si="66"/>
        <v>0</v>
      </c>
      <c r="CI148" s="756">
        <f t="shared" si="66"/>
        <v>0</v>
      </c>
      <c r="CJ148" s="756">
        <f t="shared" si="66"/>
        <v>0</v>
      </c>
      <c r="CK148" s="756">
        <f t="shared" si="66"/>
        <v>0</v>
      </c>
      <c r="CL148" s="756">
        <f t="shared" si="66"/>
        <v>0</v>
      </c>
      <c r="CM148" s="646">
        <f t="shared" si="92"/>
        <v>0</v>
      </c>
      <c r="CN148" s="594"/>
      <c r="CO148" s="705">
        <f t="shared" si="69"/>
        <v>132</v>
      </c>
      <c r="CP148" s="756">
        <v>0</v>
      </c>
      <c r="CQ148" s="756">
        <v>0</v>
      </c>
      <c r="CR148" s="756">
        <v>0</v>
      </c>
      <c r="CS148" s="756">
        <v>0</v>
      </c>
      <c r="CT148" s="756">
        <v>0</v>
      </c>
      <c r="CU148" s="756">
        <v>0</v>
      </c>
      <c r="CV148" s="756">
        <v>0</v>
      </c>
      <c r="CW148" s="646">
        <f t="shared" si="93"/>
        <v>0</v>
      </c>
      <c r="CX148" s="685"/>
      <c r="CY148" s="705">
        <f t="shared" si="70"/>
        <v>132</v>
      </c>
      <c r="CZ148" s="756">
        <v>0</v>
      </c>
      <c r="DA148" s="756">
        <v>0</v>
      </c>
      <c r="DB148" s="756">
        <v>0</v>
      </c>
      <c r="DC148" s="756">
        <v>0</v>
      </c>
      <c r="DD148" s="756">
        <v>0</v>
      </c>
      <c r="DE148" s="767">
        <f t="shared" si="81"/>
        <v>0</v>
      </c>
      <c r="DF148" s="756">
        <v>0</v>
      </c>
      <c r="DG148" s="756">
        <v>0</v>
      </c>
      <c r="DH148" s="756">
        <v>0</v>
      </c>
      <c r="DI148" s="756">
        <v>0</v>
      </c>
      <c r="DJ148" s="767">
        <f t="shared" si="82"/>
        <v>0</v>
      </c>
      <c r="DK148" s="715">
        <f t="shared" si="83"/>
        <v>0</v>
      </c>
      <c r="DL148" s="685"/>
      <c r="DM148" s="705">
        <f t="shared" si="71"/>
        <v>132</v>
      </c>
      <c r="DN148" s="715">
        <f t="shared" si="84"/>
        <v>0</v>
      </c>
    </row>
    <row r="149" spans="2:118" x14ac:dyDescent="0.25">
      <c r="B149" s="705">
        <v>133</v>
      </c>
      <c r="C149" s="765">
        <f>(1+_xlfn.XLOOKUP(INT((B149-1)/12)+1,'ZC Curve'!$B$8:$B$107,'ZC Curve'!R$8:R$107,,0))^(1/12)-1</f>
        <v>0</v>
      </c>
      <c r="D149" s="766">
        <f t="shared" si="85"/>
        <v>1</v>
      </c>
      <c r="E149" s="685"/>
      <c r="F149" s="705">
        <v>133</v>
      </c>
      <c r="G149" s="756">
        <v>0</v>
      </c>
      <c r="H149" s="756">
        <v>0</v>
      </c>
      <c r="I149" s="756">
        <v>0</v>
      </c>
      <c r="J149" s="756">
        <v>0</v>
      </c>
      <c r="K149" s="756">
        <v>0</v>
      </c>
      <c r="L149" s="756">
        <v>0</v>
      </c>
      <c r="M149" s="756">
        <v>0</v>
      </c>
      <c r="N149" s="646">
        <f t="shared" si="86"/>
        <v>0</v>
      </c>
      <c r="O149" s="594"/>
      <c r="P149" s="705">
        <f t="shared" si="72"/>
        <v>133</v>
      </c>
      <c r="Q149" s="756">
        <v>0</v>
      </c>
      <c r="R149" s="756">
        <v>0</v>
      </c>
      <c r="S149" s="756">
        <v>0</v>
      </c>
      <c r="T149" s="756">
        <v>0</v>
      </c>
      <c r="U149" s="756">
        <v>0</v>
      </c>
      <c r="V149" s="756">
        <v>0</v>
      </c>
      <c r="W149" s="756">
        <v>0</v>
      </c>
      <c r="X149" s="646">
        <f t="shared" si="87"/>
        <v>0</v>
      </c>
      <c r="Y149" s="594"/>
      <c r="Z149" s="705">
        <f t="shared" si="73"/>
        <v>133</v>
      </c>
      <c r="AA149" s="756">
        <f t="shared" si="65"/>
        <v>0</v>
      </c>
      <c r="AB149" s="756">
        <f t="shared" si="65"/>
        <v>0</v>
      </c>
      <c r="AC149" s="756">
        <f t="shared" si="65"/>
        <v>0</v>
      </c>
      <c r="AD149" s="756">
        <f t="shared" si="65"/>
        <v>0</v>
      </c>
      <c r="AE149" s="756">
        <f t="shared" si="65"/>
        <v>0</v>
      </c>
      <c r="AF149" s="756">
        <f t="shared" si="65"/>
        <v>0</v>
      </c>
      <c r="AG149" s="756">
        <f t="shared" si="65"/>
        <v>0</v>
      </c>
      <c r="AH149" s="646">
        <f t="shared" si="88"/>
        <v>0</v>
      </c>
      <c r="AI149" s="594"/>
      <c r="AJ149" s="705">
        <f t="shared" si="74"/>
        <v>133</v>
      </c>
      <c r="AK149" s="756">
        <v>0</v>
      </c>
      <c r="AL149" s="756">
        <v>0</v>
      </c>
      <c r="AM149" s="756">
        <v>0</v>
      </c>
      <c r="AN149" s="756">
        <v>0</v>
      </c>
      <c r="AO149" s="756">
        <v>0</v>
      </c>
      <c r="AP149" s="756">
        <v>0</v>
      </c>
      <c r="AQ149" s="756">
        <v>0</v>
      </c>
      <c r="AR149" s="646">
        <f t="shared" si="89"/>
        <v>0</v>
      </c>
      <c r="AS149" s="594"/>
      <c r="AT149" s="705">
        <f t="shared" si="75"/>
        <v>133</v>
      </c>
      <c r="AU149" s="756">
        <v>0</v>
      </c>
      <c r="AV149" s="756">
        <v>0</v>
      </c>
      <c r="AW149" s="756">
        <v>0</v>
      </c>
      <c r="AX149" s="756">
        <v>0</v>
      </c>
      <c r="AY149" s="756">
        <v>0</v>
      </c>
      <c r="AZ149" s="767">
        <f t="shared" si="64"/>
        <v>0</v>
      </c>
      <c r="BA149" s="756">
        <v>0</v>
      </c>
      <c r="BB149" s="756">
        <v>0</v>
      </c>
      <c r="BC149" s="756">
        <v>0</v>
      </c>
      <c r="BD149" s="756">
        <v>0</v>
      </c>
      <c r="BE149" s="767">
        <f t="shared" si="76"/>
        <v>0</v>
      </c>
      <c r="BF149" s="646">
        <f t="shared" si="77"/>
        <v>0</v>
      </c>
      <c r="BG149" s="594"/>
      <c r="BH149" s="705">
        <f t="shared" si="67"/>
        <v>133</v>
      </c>
      <c r="BI149" s="646">
        <f t="shared" si="78"/>
        <v>0</v>
      </c>
      <c r="BJ149" s="594"/>
      <c r="BK149" s="705">
        <f t="shared" si="79"/>
        <v>133</v>
      </c>
      <c r="BL149" s="756">
        <v>0</v>
      </c>
      <c r="BM149" s="756">
        <v>0</v>
      </c>
      <c r="BN149" s="756">
        <v>0</v>
      </c>
      <c r="BO149" s="756">
        <v>0</v>
      </c>
      <c r="BP149" s="756">
        <v>0</v>
      </c>
      <c r="BQ149" s="756">
        <v>0</v>
      </c>
      <c r="BR149" s="756">
        <v>0</v>
      </c>
      <c r="BS149" s="646">
        <f t="shared" si="90"/>
        <v>0</v>
      </c>
      <c r="BT149" s="594"/>
      <c r="BU149" s="705">
        <f t="shared" si="80"/>
        <v>133</v>
      </c>
      <c r="BV149" s="756">
        <v>0</v>
      </c>
      <c r="BW149" s="756">
        <v>0</v>
      </c>
      <c r="BX149" s="756">
        <v>0</v>
      </c>
      <c r="BY149" s="756">
        <v>0</v>
      </c>
      <c r="BZ149" s="756">
        <v>0</v>
      </c>
      <c r="CA149" s="756">
        <v>0</v>
      </c>
      <c r="CB149" s="756">
        <v>0</v>
      </c>
      <c r="CC149" s="646">
        <f t="shared" si="91"/>
        <v>0</v>
      </c>
      <c r="CD149" s="594"/>
      <c r="CE149" s="705">
        <f t="shared" si="68"/>
        <v>133</v>
      </c>
      <c r="CF149" s="756">
        <f t="shared" si="66"/>
        <v>0</v>
      </c>
      <c r="CG149" s="756">
        <f t="shared" si="66"/>
        <v>0</v>
      </c>
      <c r="CH149" s="756">
        <f t="shared" si="66"/>
        <v>0</v>
      </c>
      <c r="CI149" s="756">
        <f t="shared" si="66"/>
        <v>0</v>
      </c>
      <c r="CJ149" s="756">
        <f t="shared" si="66"/>
        <v>0</v>
      </c>
      <c r="CK149" s="756">
        <f t="shared" si="66"/>
        <v>0</v>
      </c>
      <c r="CL149" s="756">
        <f t="shared" si="66"/>
        <v>0</v>
      </c>
      <c r="CM149" s="646">
        <f t="shared" si="92"/>
        <v>0</v>
      </c>
      <c r="CN149" s="594"/>
      <c r="CO149" s="705">
        <f t="shared" si="69"/>
        <v>133</v>
      </c>
      <c r="CP149" s="756">
        <v>0</v>
      </c>
      <c r="CQ149" s="756">
        <v>0</v>
      </c>
      <c r="CR149" s="756">
        <v>0</v>
      </c>
      <c r="CS149" s="756">
        <v>0</v>
      </c>
      <c r="CT149" s="756">
        <v>0</v>
      </c>
      <c r="CU149" s="756">
        <v>0</v>
      </c>
      <c r="CV149" s="756">
        <v>0</v>
      </c>
      <c r="CW149" s="646">
        <f t="shared" si="93"/>
        <v>0</v>
      </c>
      <c r="CX149" s="685"/>
      <c r="CY149" s="705">
        <f t="shared" si="70"/>
        <v>133</v>
      </c>
      <c r="CZ149" s="756">
        <v>0</v>
      </c>
      <c r="DA149" s="756">
        <v>0</v>
      </c>
      <c r="DB149" s="756">
        <v>0</v>
      </c>
      <c r="DC149" s="756">
        <v>0</v>
      </c>
      <c r="DD149" s="756">
        <v>0</v>
      </c>
      <c r="DE149" s="767">
        <f t="shared" si="81"/>
        <v>0</v>
      </c>
      <c r="DF149" s="756">
        <v>0</v>
      </c>
      <c r="DG149" s="756">
        <v>0</v>
      </c>
      <c r="DH149" s="756">
        <v>0</v>
      </c>
      <c r="DI149" s="756">
        <v>0</v>
      </c>
      <c r="DJ149" s="767">
        <f t="shared" si="82"/>
        <v>0</v>
      </c>
      <c r="DK149" s="715">
        <f t="shared" si="83"/>
        <v>0</v>
      </c>
      <c r="DL149" s="685"/>
      <c r="DM149" s="705">
        <f t="shared" si="71"/>
        <v>133</v>
      </c>
      <c r="DN149" s="715">
        <f t="shared" si="84"/>
        <v>0</v>
      </c>
    </row>
    <row r="150" spans="2:118" x14ac:dyDescent="0.25">
      <c r="B150" s="705">
        <v>134</v>
      </c>
      <c r="C150" s="765">
        <f>(1+_xlfn.XLOOKUP(INT((B150-1)/12)+1,'ZC Curve'!$B$8:$B$107,'ZC Curve'!R$8:R$107,,0))^(1/12)-1</f>
        <v>0</v>
      </c>
      <c r="D150" s="766">
        <f t="shared" si="85"/>
        <v>1</v>
      </c>
      <c r="E150" s="685"/>
      <c r="F150" s="705">
        <v>134</v>
      </c>
      <c r="G150" s="756">
        <v>0</v>
      </c>
      <c r="H150" s="756">
        <v>0</v>
      </c>
      <c r="I150" s="756">
        <v>0</v>
      </c>
      <c r="J150" s="756">
        <v>0</v>
      </c>
      <c r="K150" s="756">
        <v>0</v>
      </c>
      <c r="L150" s="756">
        <v>0</v>
      </c>
      <c r="M150" s="756">
        <v>0</v>
      </c>
      <c r="N150" s="646">
        <f t="shared" si="86"/>
        <v>0</v>
      </c>
      <c r="O150" s="594"/>
      <c r="P150" s="705">
        <f t="shared" si="72"/>
        <v>134</v>
      </c>
      <c r="Q150" s="756">
        <v>0</v>
      </c>
      <c r="R150" s="756">
        <v>0</v>
      </c>
      <c r="S150" s="756">
        <v>0</v>
      </c>
      <c r="T150" s="756">
        <v>0</v>
      </c>
      <c r="U150" s="756">
        <v>0</v>
      </c>
      <c r="V150" s="756">
        <v>0</v>
      </c>
      <c r="W150" s="756">
        <v>0</v>
      </c>
      <c r="X150" s="646">
        <f t="shared" si="87"/>
        <v>0</v>
      </c>
      <c r="Y150" s="594"/>
      <c r="Z150" s="705">
        <f t="shared" si="73"/>
        <v>134</v>
      </c>
      <c r="AA150" s="756">
        <f t="shared" si="65"/>
        <v>0</v>
      </c>
      <c r="AB150" s="756">
        <f t="shared" si="65"/>
        <v>0</v>
      </c>
      <c r="AC150" s="756">
        <f t="shared" si="65"/>
        <v>0</v>
      </c>
      <c r="AD150" s="756">
        <f t="shared" si="65"/>
        <v>0</v>
      </c>
      <c r="AE150" s="756">
        <f t="shared" si="65"/>
        <v>0</v>
      </c>
      <c r="AF150" s="756">
        <f t="shared" si="65"/>
        <v>0</v>
      </c>
      <c r="AG150" s="756">
        <f t="shared" si="65"/>
        <v>0</v>
      </c>
      <c r="AH150" s="646">
        <f t="shared" si="88"/>
        <v>0</v>
      </c>
      <c r="AI150" s="594"/>
      <c r="AJ150" s="705">
        <f t="shared" si="74"/>
        <v>134</v>
      </c>
      <c r="AK150" s="756">
        <v>0</v>
      </c>
      <c r="AL150" s="756">
        <v>0</v>
      </c>
      <c r="AM150" s="756">
        <v>0</v>
      </c>
      <c r="AN150" s="756">
        <v>0</v>
      </c>
      <c r="AO150" s="756">
        <v>0</v>
      </c>
      <c r="AP150" s="756">
        <v>0</v>
      </c>
      <c r="AQ150" s="756">
        <v>0</v>
      </c>
      <c r="AR150" s="646">
        <f t="shared" si="89"/>
        <v>0</v>
      </c>
      <c r="AS150" s="594"/>
      <c r="AT150" s="705">
        <f t="shared" si="75"/>
        <v>134</v>
      </c>
      <c r="AU150" s="756">
        <v>0</v>
      </c>
      <c r="AV150" s="756">
        <v>0</v>
      </c>
      <c r="AW150" s="756">
        <v>0</v>
      </c>
      <c r="AX150" s="756">
        <v>0</v>
      </c>
      <c r="AY150" s="756">
        <v>0</v>
      </c>
      <c r="AZ150" s="767">
        <f t="shared" si="64"/>
        <v>0</v>
      </c>
      <c r="BA150" s="756">
        <v>0</v>
      </c>
      <c r="BB150" s="756">
        <v>0</v>
      </c>
      <c r="BC150" s="756">
        <v>0</v>
      </c>
      <c r="BD150" s="756">
        <v>0</v>
      </c>
      <c r="BE150" s="767">
        <f t="shared" si="76"/>
        <v>0</v>
      </c>
      <c r="BF150" s="646">
        <f t="shared" si="77"/>
        <v>0</v>
      </c>
      <c r="BG150" s="594"/>
      <c r="BH150" s="705">
        <f t="shared" si="67"/>
        <v>134</v>
      </c>
      <c r="BI150" s="646">
        <f t="shared" si="78"/>
        <v>0</v>
      </c>
      <c r="BJ150" s="594"/>
      <c r="BK150" s="705">
        <f t="shared" si="79"/>
        <v>134</v>
      </c>
      <c r="BL150" s="756">
        <v>0</v>
      </c>
      <c r="BM150" s="756">
        <v>0</v>
      </c>
      <c r="BN150" s="756">
        <v>0</v>
      </c>
      <c r="BO150" s="756">
        <v>0</v>
      </c>
      <c r="BP150" s="756">
        <v>0</v>
      </c>
      <c r="BQ150" s="756">
        <v>0</v>
      </c>
      <c r="BR150" s="756">
        <v>0</v>
      </c>
      <c r="BS150" s="646">
        <f t="shared" si="90"/>
        <v>0</v>
      </c>
      <c r="BT150" s="594"/>
      <c r="BU150" s="705">
        <f t="shared" si="80"/>
        <v>134</v>
      </c>
      <c r="BV150" s="756">
        <v>0</v>
      </c>
      <c r="BW150" s="756">
        <v>0</v>
      </c>
      <c r="BX150" s="756">
        <v>0</v>
      </c>
      <c r="BY150" s="756">
        <v>0</v>
      </c>
      <c r="BZ150" s="756">
        <v>0</v>
      </c>
      <c r="CA150" s="756">
        <v>0</v>
      </c>
      <c r="CB150" s="756">
        <v>0</v>
      </c>
      <c r="CC150" s="646">
        <f t="shared" si="91"/>
        <v>0</v>
      </c>
      <c r="CD150" s="594"/>
      <c r="CE150" s="705">
        <f t="shared" si="68"/>
        <v>134</v>
      </c>
      <c r="CF150" s="756">
        <f t="shared" si="66"/>
        <v>0</v>
      </c>
      <c r="CG150" s="756">
        <f t="shared" si="66"/>
        <v>0</v>
      </c>
      <c r="CH150" s="756">
        <f t="shared" si="66"/>
        <v>0</v>
      </c>
      <c r="CI150" s="756">
        <f t="shared" si="66"/>
        <v>0</v>
      </c>
      <c r="CJ150" s="756">
        <f t="shared" si="66"/>
        <v>0</v>
      </c>
      <c r="CK150" s="756">
        <f t="shared" si="66"/>
        <v>0</v>
      </c>
      <c r="CL150" s="756">
        <f t="shared" si="66"/>
        <v>0</v>
      </c>
      <c r="CM150" s="646">
        <f t="shared" si="92"/>
        <v>0</v>
      </c>
      <c r="CN150" s="594"/>
      <c r="CO150" s="705">
        <f t="shared" si="69"/>
        <v>134</v>
      </c>
      <c r="CP150" s="756">
        <v>0</v>
      </c>
      <c r="CQ150" s="756">
        <v>0</v>
      </c>
      <c r="CR150" s="756">
        <v>0</v>
      </c>
      <c r="CS150" s="756">
        <v>0</v>
      </c>
      <c r="CT150" s="756">
        <v>0</v>
      </c>
      <c r="CU150" s="756">
        <v>0</v>
      </c>
      <c r="CV150" s="756">
        <v>0</v>
      </c>
      <c r="CW150" s="646">
        <f t="shared" si="93"/>
        <v>0</v>
      </c>
      <c r="CX150" s="685"/>
      <c r="CY150" s="705">
        <f t="shared" si="70"/>
        <v>134</v>
      </c>
      <c r="CZ150" s="756">
        <v>0</v>
      </c>
      <c r="DA150" s="756">
        <v>0</v>
      </c>
      <c r="DB150" s="756">
        <v>0</v>
      </c>
      <c r="DC150" s="756">
        <v>0</v>
      </c>
      <c r="DD150" s="756">
        <v>0</v>
      </c>
      <c r="DE150" s="767">
        <f t="shared" si="81"/>
        <v>0</v>
      </c>
      <c r="DF150" s="756">
        <v>0</v>
      </c>
      <c r="DG150" s="756">
        <v>0</v>
      </c>
      <c r="DH150" s="756">
        <v>0</v>
      </c>
      <c r="DI150" s="756">
        <v>0</v>
      </c>
      <c r="DJ150" s="767">
        <f t="shared" si="82"/>
        <v>0</v>
      </c>
      <c r="DK150" s="715">
        <f t="shared" si="83"/>
        <v>0</v>
      </c>
      <c r="DL150" s="685"/>
      <c r="DM150" s="705">
        <f t="shared" si="71"/>
        <v>134</v>
      </c>
      <c r="DN150" s="715">
        <f t="shared" si="84"/>
        <v>0</v>
      </c>
    </row>
    <row r="151" spans="2:118" x14ac:dyDescent="0.25">
      <c r="B151" s="705">
        <v>135</v>
      </c>
      <c r="C151" s="765">
        <f>(1+_xlfn.XLOOKUP(INT((B151-1)/12)+1,'ZC Curve'!$B$8:$B$107,'ZC Curve'!R$8:R$107,,0))^(1/12)-1</f>
        <v>0</v>
      </c>
      <c r="D151" s="766">
        <f t="shared" si="85"/>
        <v>1</v>
      </c>
      <c r="E151" s="685"/>
      <c r="F151" s="705">
        <v>135</v>
      </c>
      <c r="G151" s="756">
        <v>0</v>
      </c>
      <c r="H151" s="756">
        <v>0</v>
      </c>
      <c r="I151" s="756">
        <v>0</v>
      </c>
      <c r="J151" s="756">
        <v>0</v>
      </c>
      <c r="K151" s="756">
        <v>0</v>
      </c>
      <c r="L151" s="756">
        <v>0</v>
      </c>
      <c r="M151" s="756">
        <v>0</v>
      </c>
      <c r="N151" s="646">
        <f t="shared" si="86"/>
        <v>0</v>
      </c>
      <c r="O151" s="594"/>
      <c r="P151" s="705">
        <f t="shared" si="72"/>
        <v>135</v>
      </c>
      <c r="Q151" s="756">
        <v>0</v>
      </c>
      <c r="R151" s="756">
        <v>0</v>
      </c>
      <c r="S151" s="756">
        <v>0</v>
      </c>
      <c r="T151" s="756">
        <v>0</v>
      </c>
      <c r="U151" s="756">
        <v>0</v>
      </c>
      <c r="V151" s="756">
        <v>0</v>
      </c>
      <c r="W151" s="756">
        <v>0</v>
      </c>
      <c r="X151" s="646">
        <f t="shared" si="87"/>
        <v>0</v>
      </c>
      <c r="Y151" s="594"/>
      <c r="Z151" s="705">
        <f t="shared" si="73"/>
        <v>135</v>
      </c>
      <c r="AA151" s="756">
        <f t="shared" si="65"/>
        <v>0</v>
      </c>
      <c r="AB151" s="756">
        <f t="shared" si="65"/>
        <v>0</v>
      </c>
      <c r="AC151" s="756">
        <f t="shared" si="65"/>
        <v>0</v>
      </c>
      <c r="AD151" s="756">
        <f t="shared" si="65"/>
        <v>0</v>
      </c>
      <c r="AE151" s="756">
        <f t="shared" si="65"/>
        <v>0</v>
      </c>
      <c r="AF151" s="756">
        <f t="shared" si="65"/>
        <v>0</v>
      </c>
      <c r="AG151" s="756">
        <f t="shared" si="65"/>
        <v>0</v>
      </c>
      <c r="AH151" s="646">
        <f t="shared" si="88"/>
        <v>0</v>
      </c>
      <c r="AI151" s="594"/>
      <c r="AJ151" s="705">
        <f t="shared" si="74"/>
        <v>135</v>
      </c>
      <c r="AK151" s="756">
        <v>0</v>
      </c>
      <c r="AL151" s="756">
        <v>0</v>
      </c>
      <c r="AM151" s="756">
        <v>0</v>
      </c>
      <c r="AN151" s="756">
        <v>0</v>
      </c>
      <c r="AO151" s="756">
        <v>0</v>
      </c>
      <c r="AP151" s="756">
        <v>0</v>
      </c>
      <c r="AQ151" s="756">
        <v>0</v>
      </c>
      <c r="AR151" s="646">
        <f t="shared" si="89"/>
        <v>0</v>
      </c>
      <c r="AS151" s="594"/>
      <c r="AT151" s="705">
        <f t="shared" si="75"/>
        <v>135</v>
      </c>
      <c r="AU151" s="756">
        <v>0</v>
      </c>
      <c r="AV151" s="756">
        <v>0</v>
      </c>
      <c r="AW151" s="756">
        <v>0</v>
      </c>
      <c r="AX151" s="756">
        <v>0</v>
      </c>
      <c r="AY151" s="756">
        <v>0</v>
      </c>
      <c r="AZ151" s="767">
        <f t="shared" si="64"/>
        <v>0</v>
      </c>
      <c r="BA151" s="756">
        <v>0</v>
      </c>
      <c r="BB151" s="756">
        <v>0</v>
      </c>
      <c r="BC151" s="756">
        <v>0</v>
      </c>
      <c r="BD151" s="756">
        <v>0</v>
      </c>
      <c r="BE151" s="767">
        <f t="shared" si="76"/>
        <v>0</v>
      </c>
      <c r="BF151" s="646">
        <f t="shared" si="77"/>
        <v>0</v>
      </c>
      <c r="BG151" s="594"/>
      <c r="BH151" s="705">
        <f t="shared" si="67"/>
        <v>135</v>
      </c>
      <c r="BI151" s="646">
        <f t="shared" si="78"/>
        <v>0</v>
      </c>
      <c r="BJ151" s="594"/>
      <c r="BK151" s="705">
        <f t="shared" si="79"/>
        <v>135</v>
      </c>
      <c r="BL151" s="756">
        <v>0</v>
      </c>
      <c r="BM151" s="756">
        <v>0</v>
      </c>
      <c r="BN151" s="756">
        <v>0</v>
      </c>
      <c r="BO151" s="756">
        <v>0</v>
      </c>
      <c r="BP151" s="756">
        <v>0</v>
      </c>
      <c r="BQ151" s="756">
        <v>0</v>
      </c>
      <c r="BR151" s="756">
        <v>0</v>
      </c>
      <c r="BS151" s="646">
        <f t="shared" si="90"/>
        <v>0</v>
      </c>
      <c r="BT151" s="594"/>
      <c r="BU151" s="705">
        <f t="shared" si="80"/>
        <v>135</v>
      </c>
      <c r="BV151" s="756">
        <v>0</v>
      </c>
      <c r="BW151" s="756">
        <v>0</v>
      </c>
      <c r="BX151" s="756">
        <v>0</v>
      </c>
      <c r="BY151" s="756">
        <v>0</v>
      </c>
      <c r="BZ151" s="756">
        <v>0</v>
      </c>
      <c r="CA151" s="756">
        <v>0</v>
      </c>
      <c r="CB151" s="756">
        <v>0</v>
      </c>
      <c r="CC151" s="646">
        <f t="shared" si="91"/>
        <v>0</v>
      </c>
      <c r="CD151" s="594"/>
      <c r="CE151" s="705">
        <f t="shared" si="68"/>
        <v>135</v>
      </c>
      <c r="CF151" s="756">
        <f t="shared" si="66"/>
        <v>0</v>
      </c>
      <c r="CG151" s="756">
        <f t="shared" si="66"/>
        <v>0</v>
      </c>
      <c r="CH151" s="756">
        <f t="shared" si="66"/>
        <v>0</v>
      </c>
      <c r="CI151" s="756">
        <f t="shared" si="66"/>
        <v>0</v>
      </c>
      <c r="CJ151" s="756">
        <f t="shared" si="66"/>
        <v>0</v>
      </c>
      <c r="CK151" s="756">
        <f t="shared" si="66"/>
        <v>0</v>
      </c>
      <c r="CL151" s="756">
        <f t="shared" si="66"/>
        <v>0</v>
      </c>
      <c r="CM151" s="646">
        <f t="shared" si="92"/>
        <v>0</v>
      </c>
      <c r="CN151" s="594"/>
      <c r="CO151" s="705">
        <f t="shared" si="69"/>
        <v>135</v>
      </c>
      <c r="CP151" s="756">
        <v>0</v>
      </c>
      <c r="CQ151" s="756">
        <v>0</v>
      </c>
      <c r="CR151" s="756">
        <v>0</v>
      </c>
      <c r="CS151" s="756">
        <v>0</v>
      </c>
      <c r="CT151" s="756">
        <v>0</v>
      </c>
      <c r="CU151" s="756">
        <v>0</v>
      </c>
      <c r="CV151" s="756">
        <v>0</v>
      </c>
      <c r="CW151" s="646">
        <f t="shared" si="93"/>
        <v>0</v>
      </c>
      <c r="CX151" s="685"/>
      <c r="CY151" s="705">
        <f t="shared" si="70"/>
        <v>135</v>
      </c>
      <c r="CZ151" s="756">
        <v>0</v>
      </c>
      <c r="DA151" s="756">
        <v>0</v>
      </c>
      <c r="DB151" s="756">
        <v>0</v>
      </c>
      <c r="DC151" s="756">
        <v>0</v>
      </c>
      <c r="DD151" s="756">
        <v>0</v>
      </c>
      <c r="DE151" s="767">
        <f t="shared" si="81"/>
        <v>0</v>
      </c>
      <c r="DF151" s="756">
        <v>0</v>
      </c>
      <c r="DG151" s="756">
        <v>0</v>
      </c>
      <c r="DH151" s="756">
        <v>0</v>
      </c>
      <c r="DI151" s="756">
        <v>0</v>
      </c>
      <c r="DJ151" s="767">
        <f t="shared" si="82"/>
        <v>0</v>
      </c>
      <c r="DK151" s="715">
        <f t="shared" si="83"/>
        <v>0</v>
      </c>
      <c r="DL151" s="685"/>
      <c r="DM151" s="705">
        <f t="shared" si="71"/>
        <v>135</v>
      </c>
      <c r="DN151" s="715">
        <f t="shared" si="84"/>
        <v>0</v>
      </c>
    </row>
    <row r="152" spans="2:118" x14ac:dyDescent="0.25">
      <c r="B152" s="705">
        <v>136</v>
      </c>
      <c r="C152" s="765">
        <f>(1+_xlfn.XLOOKUP(INT((B152-1)/12)+1,'ZC Curve'!$B$8:$B$107,'ZC Curve'!R$8:R$107,,0))^(1/12)-1</f>
        <v>0</v>
      </c>
      <c r="D152" s="766">
        <f t="shared" si="85"/>
        <v>1</v>
      </c>
      <c r="E152" s="685"/>
      <c r="F152" s="705">
        <v>136</v>
      </c>
      <c r="G152" s="756">
        <v>0</v>
      </c>
      <c r="H152" s="756">
        <v>0</v>
      </c>
      <c r="I152" s="756">
        <v>0</v>
      </c>
      <c r="J152" s="756">
        <v>0</v>
      </c>
      <c r="K152" s="756">
        <v>0</v>
      </c>
      <c r="L152" s="756">
        <v>0</v>
      </c>
      <c r="M152" s="756">
        <v>0</v>
      </c>
      <c r="N152" s="646">
        <f t="shared" si="86"/>
        <v>0</v>
      </c>
      <c r="O152" s="594"/>
      <c r="P152" s="705">
        <f t="shared" si="72"/>
        <v>136</v>
      </c>
      <c r="Q152" s="756">
        <v>0</v>
      </c>
      <c r="R152" s="756">
        <v>0</v>
      </c>
      <c r="S152" s="756">
        <v>0</v>
      </c>
      <c r="T152" s="756">
        <v>0</v>
      </c>
      <c r="U152" s="756">
        <v>0</v>
      </c>
      <c r="V152" s="756">
        <v>0</v>
      </c>
      <c r="W152" s="756">
        <v>0</v>
      </c>
      <c r="X152" s="646">
        <f t="shared" si="87"/>
        <v>0</v>
      </c>
      <c r="Y152" s="594"/>
      <c r="Z152" s="705">
        <f t="shared" si="73"/>
        <v>136</v>
      </c>
      <c r="AA152" s="756">
        <f t="shared" si="65"/>
        <v>0</v>
      </c>
      <c r="AB152" s="756">
        <f t="shared" si="65"/>
        <v>0</v>
      </c>
      <c r="AC152" s="756">
        <f t="shared" si="65"/>
        <v>0</v>
      </c>
      <c r="AD152" s="756">
        <f t="shared" si="65"/>
        <v>0</v>
      </c>
      <c r="AE152" s="756">
        <f t="shared" si="65"/>
        <v>0</v>
      </c>
      <c r="AF152" s="756">
        <f t="shared" si="65"/>
        <v>0</v>
      </c>
      <c r="AG152" s="756">
        <f t="shared" si="65"/>
        <v>0</v>
      </c>
      <c r="AH152" s="646">
        <f t="shared" si="88"/>
        <v>0</v>
      </c>
      <c r="AI152" s="594"/>
      <c r="AJ152" s="705">
        <f t="shared" si="74"/>
        <v>136</v>
      </c>
      <c r="AK152" s="756">
        <v>0</v>
      </c>
      <c r="AL152" s="756">
        <v>0</v>
      </c>
      <c r="AM152" s="756">
        <v>0</v>
      </c>
      <c r="AN152" s="756">
        <v>0</v>
      </c>
      <c r="AO152" s="756">
        <v>0</v>
      </c>
      <c r="AP152" s="756">
        <v>0</v>
      </c>
      <c r="AQ152" s="756">
        <v>0</v>
      </c>
      <c r="AR152" s="646">
        <f t="shared" si="89"/>
        <v>0</v>
      </c>
      <c r="AS152" s="594"/>
      <c r="AT152" s="705">
        <f t="shared" si="75"/>
        <v>136</v>
      </c>
      <c r="AU152" s="756">
        <v>0</v>
      </c>
      <c r="AV152" s="756">
        <v>0</v>
      </c>
      <c r="AW152" s="756">
        <v>0</v>
      </c>
      <c r="AX152" s="756">
        <v>0</v>
      </c>
      <c r="AY152" s="756">
        <v>0</v>
      </c>
      <c r="AZ152" s="767">
        <f t="shared" si="64"/>
        <v>0</v>
      </c>
      <c r="BA152" s="756">
        <v>0</v>
      </c>
      <c r="BB152" s="756">
        <v>0</v>
      </c>
      <c r="BC152" s="756">
        <v>0</v>
      </c>
      <c r="BD152" s="756">
        <v>0</v>
      </c>
      <c r="BE152" s="767">
        <f t="shared" si="76"/>
        <v>0</v>
      </c>
      <c r="BF152" s="646">
        <f t="shared" si="77"/>
        <v>0</v>
      </c>
      <c r="BG152" s="594"/>
      <c r="BH152" s="705">
        <f t="shared" si="67"/>
        <v>136</v>
      </c>
      <c r="BI152" s="646">
        <f t="shared" si="78"/>
        <v>0</v>
      </c>
      <c r="BJ152" s="594"/>
      <c r="BK152" s="705">
        <f t="shared" si="79"/>
        <v>136</v>
      </c>
      <c r="BL152" s="756">
        <v>0</v>
      </c>
      <c r="BM152" s="756">
        <v>0</v>
      </c>
      <c r="BN152" s="756">
        <v>0</v>
      </c>
      <c r="BO152" s="756">
        <v>0</v>
      </c>
      <c r="BP152" s="756">
        <v>0</v>
      </c>
      <c r="BQ152" s="756">
        <v>0</v>
      </c>
      <c r="BR152" s="756">
        <v>0</v>
      </c>
      <c r="BS152" s="646">
        <f t="shared" si="90"/>
        <v>0</v>
      </c>
      <c r="BT152" s="594"/>
      <c r="BU152" s="705">
        <f t="shared" si="80"/>
        <v>136</v>
      </c>
      <c r="BV152" s="756">
        <v>0</v>
      </c>
      <c r="BW152" s="756">
        <v>0</v>
      </c>
      <c r="BX152" s="756">
        <v>0</v>
      </c>
      <c r="BY152" s="756">
        <v>0</v>
      </c>
      <c r="BZ152" s="756">
        <v>0</v>
      </c>
      <c r="CA152" s="756">
        <v>0</v>
      </c>
      <c r="CB152" s="756">
        <v>0</v>
      </c>
      <c r="CC152" s="646">
        <f t="shared" si="91"/>
        <v>0</v>
      </c>
      <c r="CD152" s="594"/>
      <c r="CE152" s="705">
        <f t="shared" si="68"/>
        <v>136</v>
      </c>
      <c r="CF152" s="756">
        <f t="shared" si="66"/>
        <v>0</v>
      </c>
      <c r="CG152" s="756">
        <f t="shared" si="66"/>
        <v>0</v>
      </c>
      <c r="CH152" s="756">
        <f t="shared" si="66"/>
        <v>0</v>
      </c>
      <c r="CI152" s="756">
        <f t="shared" si="66"/>
        <v>0</v>
      </c>
      <c r="CJ152" s="756">
        <f t="shared" si="66"/>
        <v>0</v>
      </c>
      <c r="CK152" s="756">
        <f t="shared" si="66"/>
        <v>0</v>
      </c>
      <c r="CL152" s="756">
        <f t="shared" si="66"/>
        <v>0</v>
      </c>
      <c r="CM152" s="646">
        <f t="shared" si="92"/>
        <v>0</v>
      </c>
      <c r="CN152" s="594"/>
      <c r="CO152" s="705">
        <f t="shared" si="69"/>
        <v>136</v>
      </c>
      <c r="CP152" s="756">
        <v>0</v>
      </c>
      <c r="CQ152" s="756">
        <v>0</v>
      </c>
      <c r="CR152" s="756">
        <v>0</v>
      </c>
      <c r="CS152" s="756">
        <v>0</v>
      </c>
      <c r="CT152" s="756">
        <v>0</v>
      </c>
      <c r="CU152" s="756">
        <v>0</v>
      </c>
      <c r="CV152" s="756">
        <v>0</v>
      </c>
      <c r="CW152" s="646">
        <f t="shared" si="93"/>
        <v>0</v>
      </c>
      <c r="CX152" s="685"/>
      <c r="CY152" s="705">
        <f t="shared" si="70"/>
        <v>136</v>
      </c>
      <c r="CZ152" s="756">
        <v>0</v>
      </c>
      <c r="DA152" s="756">
        <v>0</v>
      </c>
      <c r="DB152" s="756">
        <v>0</v>
      </c>
      <c r="DC152" s="756">
        <v>0</v>
      </c>
      <c r="DD152" s="756">
        <v>0</v>
      </c>
      <c r="DE152" s="767">
        <f t="shared" si="81"/>
        <v>0</v>
      </c>
      <c r="DF152" s="756">
        <v>0</v>
      </c>
      <c r="DG152" s="756">
        <v>0</v>
      </c>
      <c r="DH152" s="756">
        <v>0</v>
      </c>
      <c r="DI152" s="756">
        <v>0</v>
      </c>
      <c r="DJ152" s="767">
        <f t="shared" si="82"/>
        <v>0</v>
      </c>
      <c r="DK152" s="715">
        <f t="shared" si="83"/>
        <v>0</v>
      </c>
      <c r="DL152" s="685"/>
      <c r="DM152" s="705">
        <f t="shared" si="71"/>
        <v>136</v>
      </c>
      <c r="DN152" s="715">
        <f t="shared" si="84"/>
        <v>0</v>
      </c>
    </row>
    <row r="153" spans="2:118" x14ac:dyDescent="0.25">
      <c r="B153" s="705">
        <v>137</v>
      </c>
      <c r="C153" s="765">
        <f>(1+_xlfn.XLOOKUP(INT((B153-1)/12)+1,'ZC Curve'!$B$8:$B$107,'ZC Curve'!R$8:R$107,,0))^(1/12)-1</f>
        <v>0</v>
      </c>
      <c r="D153" s="766">
        <f t="shared" si="85"/>
        <v>1</v>
      </c>
      <c r="E153" s="685"/>
      <c r="F153" s="705">
        <v>137</v>
      </c>
      <c r="G153" s="756">
        <v>0</v>
      </c>
      <c r="H153" s="756">
        <v>0</v>
      </c>
      <c r="I153" s="756">
        <v>0</v>
      </c>
      <c r="J153" s="756">
        <v>0</v>
      </c>
      <c r="K153" s="756">
        <v>0</v>
      </c>
      <c r="L153" s="756">
        <v>0</v>
      </c>
      <c r="M153" s="756">
        <v>0</v>
      </c>
      <c r="N153" s="646">
        <f t="shared" si="86"/>
        <v>0</v>
      </c>
      <c r="O153" s="594"/>
      <c r="P153" s="705">
        <f t="shared" si="72"/>
        <v>137</v>
      </c>
      <c r="Q153" s="756">
        <v>0</v>
      </c>
      <c r="R153" s="756">
        <v>0</v>
      </c>
      <c r="S153" s="756">
        <v>0</v>
      </c>
      <c r="T153" s="756">
        <v>0</v>
      </c>
      <c r="U153" s="756">
        <v>0</v>
      </c>
      <c r="V153" s="756">
        <v>0</v>
      </c>
      <c r="W153" s="756">
        <v>0</v>
      </c>
      <c r="X153" s="646">
        <f t="shared" si="87"/>
        <v>0</v>
      </c>
      <c r="Y153" s="594"/>
      <c r="Z153" s="705">
        <f t="shared" si="73"/>
        <v>137</v>
      </c>
      <c r="AA153" s="756">
        <f t="shared" si="65"/>
        <v>0</v>
      </c>
      <c r="AB153" s="756">
        <f t="shared" si="65"/>
        <v>0</v>
      </c>
      <c r="AC153" s="756">
        <f t="shared" si="65"/>
        <v>0</v>
      </c>
      <c r="AD153" s="756">
        <f t="shared" si="65"/>
        <v>0</v>
      </c>
      <c r="AE153" s="756">
        <f t="shared" si="65"/>
        <v>0</v>
      </c>
      <c r="AF153" s="756">
        <f t="shared" si="65"/>
        <v>0</v>
      </c>
      <c r="AG153" s="756">
        <f t="shared" si="65"/>
        <v>0</v>
      </c>
      <c r="AH153" s="646">
        <f t="shared" si="88"/>
        <v>0</v>
      </c>
      <c r="AI153" s="594"/>
      <c r="AJ153" s="705">
        <f t="shared" si="74"/>
        <v>137</v>
      </c>
      <c r="AK153" s="756">
        <v>0</v>
      </c>
      <c r="AL153" s="756">
        <v>0</v>
      </c>
      <c r="AM153" s="756">
        <v>0</v>
      </c>
      <c r="AN153" s="756">
        <v>0</v>
      </c>
      <c r="AO153" s="756">
        <v>0</v>
      </c>
      <c r="AP153" s="756">
        <v>0</v>
      </c>
      <c r="AQ153" s="756">
        <v>0</v>
      </c>
      <c r="AR153" s="646">
        <f t="shared" si="89"/>
        <v>0</v>
      </c>
      <c r="AS153" s="594"/>
      <c r="AT153" s="705">
        <f t="shared" si="75"/>
        <v>137</v>
      </c>
      <c r="AU153" s="756">
        <v>0</v>
      </c>
      <c r="AV153" s="756">
        <v>0</v>
      </c>
      <c r="AW153" s="756">
        <v>0</v>
      </c>
      <c r="AX153" s="756">
        <v>0</v>
      </c>
      <c r="AY153" s="756">
        <v>0</v>
      </c>
      <c r="AZ153" s="767">
        <f t="shared" si="64"/>
        <v>0</v>
      </c>
      <c r="BA153" s="756">
        <v>0</v>
      </c>
      <c r="BB153" s="756">
        <v>0</v>
      </c>
      <c r="BC153" s="756">
        <v>0</v>
      </c>
      <c r="BD153" s="756">
        <v>0</v>
      </c>
      <c r="BE153" s="767">
        <f t="shared" si="76"/>
        <v>0</v>
      </c>
      <c r="BF153" s="646">
        <f t="shared" si="77"/>
        <v>0</v>
      </c>
      <c r="BG153" s="594"/>
      <c r="BH153" s="705">
        <f t="shared" si="67"/>
        <v>137</v>
      </c>
      <c r="BI153" s="646">
        <f t="shared" si="78"/>
        <v>0</v>
      </c>
      <c r="BJ153" s="594"/>
      <c r="BK153" s="705">
        <f t="shared" si="79"/>
        <v>137</v>
      </c>
      <c r="BL153" s="756">
        <v>0</v>
      </c>
      <c r="BM153" s="756">
        <v>0</v>
      </c>
      <c r="BN153" s="756">
        <v>0</v>
      </c>
      <c r="BO153" s="756">
        <v>0</v>
      </c>
      <c r="BP153" s="756">
        <v>0</v>
      </c>
      <c r="BQ153" s="756">
        <v>0</v>
      </c>
      <c r="BR153" s="756">
        <v>0</v>
      </c>
      <c r="BS153" s="646">
        <f t="shared" si="90"/>
        <v>0</v>
      </c>
      <c r="BT153" s="594"/>
      <c r="BU153" s="705">
        <f t="shared" si="80"/>
        <v>137</v>
      </c>
      <c r="BV153" s="756">
        <v>0</v>
      </c>
      <c r="BW153" s="756">
        <v>0</v>
      </c>
      <c r="BX153" s="756">
        <v>0</v>
      </c>
      <c r="BY153" s="756">
        <v>0</v>
      </c>
      <c r="BZ153" s="756">
        <v>0</v>
      </c>
      <c r="CA153" s="756">
        <v>0</v>
      </c>
      <c r="CB153" s="756">
        <v>0</v>
      </c>
      <c r="CC153" s="646">
        <f t="shared" si="91"/>
        <v>0</v>
      </c>
      <c r="CD153" s="594"/>
      <c r="CE153" s="705">
        <f t="shared" si="68"/>
        <v>137</v>
      </c>
      <c r="CF153" s="756">
        <f t="shared" si="66"/>
        <v>0</v>
      </c>
      <c r="CG153" s="756">
        <f t="shared" si="66"/>
        <v>0</v>
      </c>
      <c r="CH153" s="756">
        <f t="shared" si="66"/>
        <v>0</v>
      </c>
      <c r="CI153" s="756">
        <f t="shared" si="66"/>
        <v>0</v>
      </c>
      <c r="CJ153" s="756">
        <f t="shared" si="66"/>
        <v>0</v>
      </c>
      <c r="CK153" s="756">
        <f t="shared" si="66"/>
        <v>0</v>
      </c>
      <c r="CL153" s="756">
        <f t="shared" si="66"/>
        <v>0</v>
      </c>
      <c r="CM153" s="646">
        <f t="shared" si="92"/>
        <v>0</v>
      </c>
      <c r="CN153" s="594"/>
      <c r="CO153" s="705">
        <f t="shared" si="69"/>
        <v>137</v>
      </c>
      <c r="CP153" s="756">
        <v>0</v>
      </c>
      <c r="CQ153" s="756">
        <v>0</v>
      </c>
      <c r="CR153" s="756">
        <v>0</v>
      </c>
      <c r="CS153" s="756">
        <v>0</v>
      </c>
      <c r="CT153" s="756">
        <v>0</v>
      </c>
      <c r="CU153" s="756">
        <v>0</v>
      </c>
      <c r="CV153" s="756">
        <v>0</v>
      </c>
      <c r="CW153" s="646">
        <f t="shared" si="93"/>
        <v>0</v>
      </c>
      <c r="CX153" s="685"/>
      <c r="CY153" s="705">
        <f t="shared" si="70"/>
        <v>137</v>
      </c>
      <c r="CZ153" s="756">
        <v>0</v>
      </c>
      <c r="DA153" s="756">
        <v>0</v>
      </c>
      <c r="DB153" s="756">
        <v>0</v>
      </c>
      <c r="DC153" s="756">
        <v>0</v>
      </c>
      <c r="DD153" s="756">
        <v>0</v>
      </c>
      <c r="DE153" s="767">
        <f t="shared" si="81"/>
        <v>0</v>
      </c>
      <c r="DF153" s="756">
        <v>0</v>
      </c>
      <c r="DG153" s="756">
        <v>0</v>
      </c>
      <c r="DH153" s="756">
        <v>0</v>
      </c>
      <c r="DI153" s="756">
        <v>0</v>
      </c>
      <c r="DJ153" s="767">
        <f t="shared" si="82"/>
        <v>0</v>
      </c>
      <c r="DK153" s="715">
        <f t="shared" si="83"/>
        <v>0</v>
      </c>
      <c r="DL153" s="685"/>
      <c r="DM153" s="705">
        <f t="shared" si="71"/>
        <v>137</v>
      </c>
      <c r="DN153" s="715">
        <f t="shared" si="84"/>
        <v>0</v>
      </c>
    </row>
    <row r="154" spans="2:118" x14ac:dyDescent="0.25">
      <c r="B154" s="705">
        <v>138</v>
      </c>
      <c r="C154" s="765">
        <f>(1+_xlfn.XLOOKUP(INT((B154-1)/12)+1,'ZC Curve'!$B$8:$B$107,'ZC Curve'!R$8:R$107,,0))^(1/12)-1</f>
        <v>0</v>
      </c>
      <c r="D154" s="766">
        <f t="shared" si="85"/>
        <v>1</v>
      </c>
      <c r="E154" s="685"/>
      <c r="F154" s="705">
        <v>138</v>
      </c>
      <c r="G154" s="756">
        <v>0</v>
      </c>
      <c r="H154" s="756">
        <v>0</v>
      </c>
      <c r="I154" s="756">
        <v>0</v>
      </c>
      <c r="J154" s="756">
        <v>0</v>
      </c>
      <c r="K154" s="756">
        <v>0</v>
      </c>
      <c r="L154" s="756">
        <v>0</v>
      </c>
      <c r="M154" s="756">
        <v>0</v>
      </c>
      <c r="N154" s="646">
        <f t="shared" si="86"/>
        <v>0</v>
      </c>
      <c r="O154" s="594"/>
      <c r="P154" s="705">
        <f t="shared" si="72"/>
        <v>138</v>
      </c>
      <c r="Q154" s="756">
        <v>0</v>
      </c>
      <c r="R154" s="756">
        <v>0</v>
      </c>
      <c r="S154" s="756">
        <v>0</v>
      </c>
      <c r="T154" s="756">
        <v>0</v>
      </c>
      <c r="U154" s="756">
        <v>0</v>
      </c>
      <c r="V154" s="756">
        <v>0</v>
      </c>
      <c r="W154" s="756">
        <v>0</v>
      </c>
      <c r="X154" s="646">
        <f t="shared" si="87"/>
        <v>0</v>
      </c>
      <c r="Y154" s="594"/>
      <c r="Z154" s="705">
        <f t="shared" si="73"/>
        <v>138</v>
      </c>
      <c r="AA154" s="756">
        <f t="shared" si="65"/>
        <v>0</v>
      </c>
      <c r="AB154" s="756">
        <f t="shared" si="65"/>
        <v>0</v>
      </c>
      <c r="AC154" s="756">
        <f t="shared" si="65"/>
        <v>0</v>
      </c>
      <c r="AD154" s="756">
        <f t="shared" si="65"/>
        <v>0</v>
      </c>
      <c r="AE154" s="756">
        <f t="shared" si="65"/>
        <v>0</v>
      </c>
      <c r="AF154" s="756">
        <f t="shared" si="65"/>
        <v>0</v>
      </c>
      <c r="AG154" s="756">
        <f t="shared" si="65"/>
        <v>0</v>
      </c>
      <c r="AH154" s="646">
        <f t="shared" si="88"/>
        <v>0</v>
      </c>
      <c r="AI154" s="594"/>
      <c r="AJ154" s="705">
        <f t="shared" si="74"/>
        <v>138</v>
      </c>
      <c r="AK154" s="756">
        <v>0</v>
      </c>
      <c r="AL154" s="756">
        <v>0</v>
      </c>
      <c r="AM154" s="756">
        <v>0</v>
      </c>
      <c r="AN154" s="756">
        <v>0</v>
      </c>
      <c r="AO154" s="756">
        <v>0</v>
      </c>
      <c r="AP154" s="756">
        <v>0</v>
      </c>
      <c r="AQ154" s="756">
        <v>0</v>
      </c>
      <c r="AR154" s="646">
        <f t="shared" si="89"/>
        <v>0</v>
      </c>
      <c r="AS154" s="594"/>
      <c r="AT154" s="705">
        <f t="shared" si="75"/>
        <v>138</v>
      </c>
      <c r="AU154" s="756">
        <v>0</v>
      </c>
      <c r="AV154" s="756">
        <v>0</v>
      </c>
      <c r="AW154" s="756">
        <v>0</v>
      </c>
      <c r="AX154" s="756">
        <v>0</v>
      </c>
      <c r="AY154" s="756">
        <v>0</v>
      </c>
      <c r="AZ154" s="767">
        <f t="shared" si="64"/>
        <v>0</v>
      </c>
      <c r="BA154" s="756">
        <v>0</v>
      </c>
      <c r="BB154" s="756">
        <v>0</v>
      </c>
      <c r="BC154" s="756">
        <v>0</v>
      </c>
      <c r="BD154" s="756">
        <v>0</v>
      </c>
      <c r="BE154" s="767">
        <f t="shared" si="76"/>
        <v>0</v>
      </c>
      <c r="BF154" s="646">
        <f t="shared" si="77"/>
        <v>0</v>
      </c>
      <c r="BG154" s="594"/>
      <c r="BH154" s="705">
        <f t="shared" si="67"/>
        <v>138</v>
      </c>
      <c r="BI154" s="646">
        <f t="shared" si="78"/>
        <v>0</v>
      </c>
      <c r="BJ154" s="594"/>
      <c r="BK154" s="705">
        <f t="shared" si="79"/>
        <v>138</v>
      </c>
      <c r="BL154" s="756">
        <v>0</v>
      </c>
      <c r="BM154" s="756">
        <v>0</v>
      </c>
      <c r="BN154" s="756">
        <v>0</v>
      </c>
      <c r="BO154" s="756">
        <v>0</v>
      </c>
      <c r="BP154" s="756">
        <v>0</v>
      </c>
      <c r="BQ154" s="756">
        <v>0</v>
      </c>
      <c r="BR154" s="756">
        <v>0</v>
      </c>
      <c r="BS154" s="646">
        <f t="shared" si="90"/>
        <v>0</v>
      </c>
      <c r="BT154" s="594"/>
      <c r="BU154" s="705">
        <f t="shared" si="80"/>
        <v>138</v>
      </c>
      <c r="BV154" s="756">
        <v>0</v>
      </c>
      <c r="BW154" s="756">
        <v>0</v>
      </c>
      <c r="BX154" s="756">
        <v>0</v>
      </c>
      <c r="BY154" s="756">
        <v>0</v>
      </c>
      <c r="BZ154" s="756">
        <v>0</v>
      </c>
      <c r="CA154" s="756">
        <v>0</v>
      </c>
      <c r="CB154" s="756">
        <v>0</v>
      </c>
      <c r="CC154" s="646">
        <f t="shared" si="91"/>
        <v>0</v>
      </c>
      <c r="CD154" s="594"/>
      <c r="CE154" s="705">
        <f t="shared" si="68"/>
        <v>138</v>
      </c>
      <c r="CF154" s="756">
        <f t="shared" si="66"/>
        <v>0</v>
      </c>
      <c r="CG154" s="756">
        <f t="shared" si="66"/>
        <v>0</v>
      </c>
      <c r="CH154" s="756">
        <f t="shared" si="66"/>
        <v>0</v>
      </c>
      <c r="CI154" s="756">
        <f t="shared" si="66"/>
        <v>0</v>
      </c>
      <c r="CJ154" s="756">
        <f t="shared" si="66"/>
        <v>0</v>
      </c>
      <c r="CK154" s="756">
        <f t="shared" si="66"/>
        <v>0</v>
      </c>
      <c r="CL154" s="756">
        <f t="shared" si="66"/>
        <v>0</v>
      </c>
      <c r="CM154" s="646">
        <f t="shared" si="92"/>
        <v>0</v>
      </c>
      <c r="CN154" s="594"/>
      <c r="CO154" s="705">
        <f t="shared" si="69"/>
        <v>138</v>
      </c>
      <c r="CP154" s="756">
        <v>0</v>
      </c>
      <c r="CQ154" s="756">
        <v>0</v>
      </c>
      <c r="CR154" s="756">
        <v>0</v>
      </c>
      <c r="CS154" s="756">
        <v>0</v>
      </c>
      <c r="CT154" s="756">
        <v>0</v>
      </c>
      <c r="CU154" s="756">
        <v>0</v>
      </c>
      <c r="CV154" s="756">
        <v>0</v>
      </c>
      <c r="CW154" s="646">
        <f t="shared" si="93"/>
        <v>0</v>
      </c>
      <c r="CX154" s="685"/>
      <c r="CY154" s="705">
        <f t="shared" si="70"/>
        <v>138</v>
      </c>
      <c r="CZ154" s="756">
        <v>0</v>
      </c>
      <c r="DA154" s="756">
        <v>0</v>
      </c>
      <c r="DB154" s="756">
        <v>0</v>
      </c>
      <c r="DC154" s="756">
        <v>0</v>
      </c>
      <c r="DD154" s="756">
        <v>0</v>
      </c>
      <c r="DE154" s="767">
        <f t="shared" si="81"/>
        <v>0</v>
      </c>
      <c r="DF154" s="756">
        <v>0</v>
      </c>
      <c r="DG154" s="756">
        <v>0</v>
      </c>
      <c r="DH154" s="756">
        <v>0</v>
      </c>
      <c r="DI154" s="756">
        <v>0</v>
      </c>
      <c r="DJ154" s="767">
        <f t="shared" si="82"/>
        <v>0</v>
      </c>
      <c r="DK154" s="715">
        <f t="shared" si="83"/>
        <v>0</v>
      </c>
      <c r="DL154" s="685"/>
      <c r="DM154" s="705">
        <f t="shared" si="71"/>
        <v>138</v>
      </c>
      <c r="DN154" s="715">
        <f t="shared" si="84"/>
        <v>0</v>
      </c>
    </row>
    <row r="155" spans="2:118" x14ac:dyDescent="0.25">
      <c r="B155" s="705">
        <v>139</v>
      </c>
      <c r="C155" s="765">
        <f>(1+_xlfn.XLOOKUP(INT((B155-1)/12)+1,'ZC Curve'!$B$8:$B$107,'ZC Curve'!R$8:R$107,,0))^(1/12)-1</f>
        <v>0</v>
      </c>
      <c r="D155" s="766">
        <f t="shared" si="85"/>
        <v>1</v>
      </c>
      <c r="E155" s="685"/>
      <c r="F155" s="705">
        <v>139</v>
      </c>
      <c r="G155" s="756">
        <v>0</v>
      </c>
      <c r="H155" s="756">
        <v>0</v>
      </c>
      <c r="I155" s="756">
        <v>0</v>
      </c>
      <c r="J155" s="756">
        <v>0</v>
      </c>
      <c r="K155" s="756">
        <v>0</v>
      </c>
      <c r="L155" s="756">
        <v>0</v>
      </c>
      <c r="M155" s="756">
        <v>0</v>
      </c>
      <c r="N155" s="646">
        <f t="shared" si="86"/>
        <v>0</v>
      </c>
      <c r="O155" s="594"/>
      <c r="P155" s="705">
        <f t="shared" si="72"/>
        <v>139</v>
      </c>
      <c r="Q155" s="756">
        <v>0</v>
      </c>
      <c r="R155" s="756">
        <v>0</v>
      </c>
      <c r="S155" s="756">
        <v>0</v>
      </c>
      <c r="T155" s="756">
        <v>0</v>
      </c>
      <c r="U155" s="756">
        <v>0</v>
      </c>
      <c r="V155" s="756">
        <v>0</v>
      </c>
      <c r="W155" s="756">
        <v>0</v>
      </c>
      <c r="X155" s="646">
        <f t="shared" si="87"/>
        <v>0</v>
      </c>
      <c r="Y155" s="594"/>
      <c r="Z155" s="705">
        <f t="shared" si="73"/>
        <v>139</v>
      </c>
      <c r="AA155" s="756">
        <f t="shared" si="65"/>
        <v>0</v>
      </c>
      <c r="AB155" s="756">
        <f t="shared" si="65"/>
        <v>0</v>
      </c>
      <c r="AC155" s="756">
        <f t="shared" si="65"/>
        <v>0</v>
      </c>
      <c r="AD155" s="756">
        <f t="shared" si="65"/>
        <v>0</v>
      </c>
      <c r="AE155" s="756">
        <f t="shared" si="65"/>
        <v>0</v>
      </c>
      <c r="AF155" s="756">
        <f t="shared" si="65"/>
        <v>0</v>
      </c>
      <c r="AG155" s="756">
        <f t="shared" si="65"/>
        <v>0</v>
      </c>
      <c r="AH155" s="646">
        <f t="shared" si="88"/>
        <v>0</v>
      </c>
      <c r="AI155" s="594"/>
      <c r="AJ155" s="705">
        <f t="shared" si="74"/>
        <v>139</v>
      </c>
      <c r="AK155" s="756">
        <v>0</v>
      </c>
      <c r="AL155" s="756">
        <v>0</v>
      </c>
      <c r="AM155" s="756">
        <v>0</v>
      </c>
      <c r="AN155" s="756">
        <v>0</v>
      </c>
      <c r="AO155" s="756">
        <v>0</v>
      </c>
      <c r="AP155" s="756">
        <v>0</v>
      </c>
      <c r="AQ155" s="756">
        <v>0</v>
      </c>
      <c r="AR155" s="646">
        <f t="shared" si="89"/>
        <v>0</v>
      </c>
      <c r="AS155" s="594"/>
      <c r="AT155" s="705">
        <f t="shared" si="75"/>
        <v>139</v>
      </c>
      <c r="AU155" s="756">
        <v>0</v>
      </c>
      <c r="AV155" s="756">
        <v>0</v>
      </c>
      <c r="AW155" s="756">
        <v>0</v>
      </c>
      <c r="AX155" s="756">
        <v>0</v>
      </c>
      <c r="AY155" s="756">
        <v>0</v>
      </c>
      <c r="AZ155" s="767">
        <f t="shared" si="64"/>
        <v>0</v>
      </c>
      <c r="BA155" s="756">
        <v>0</v>
      </c>
      <c r="BB155" s="756">
        <v>0</v>
      </c>
      <c r="BC155" s="756">
        <v>0</v>
      </c>
      <c r="BD155" s="756">
        <v>0</v>
      </c>
      <c r="BE155" s="767">
        <f t="shared" si="76"/>
        <v>0</v>
      </c>
      <c r="BF155" s="646">
        <f t="shared" si="77"/>
        <v>0</v>
      </c>
      <c r="BG155" s="594"/>
      <c r="BH155" s="705">
        <f t="shared" si="67"/>
        <v>139</v>
      </c>
      <c r="BI155" s="646">
        <f t="shared" si="78"/>
        <v>0</v>
      </c>
      <c r="BJ155" s="594"/>
      <c r="BK155" s="705">
        <f t="shared" si="79"/>
        <v>139</v>
      </c>
      <c r="BL155" s="756">
        <v>0</v>
      </c>
      <c r="BM155" s="756">
        <v>0</v>
      </c>
      <c r="BN155" s="756">
        <v>0</v>
      </c>
      <c r="BO155" s="756">
        <v>0</v>
      </c>
      <c r="BP155" s="756">
        <v>0</v>
      </c>
      <c r="BQ155" s="756">
        <v>0</v>
      </c>
      <c r="BR155" s="756">
        <v>0</v>
      </c>
      <c r="BS155" s="646">
        <f t="shared" si="90"/>
        <v>0</v>
      </c>
      <c r="BT155" s="594"/>
      <c r="BU155" s="705">
        <f t="shared" si="80"/>
        <v>139</v>
      </c>
      <c r="BV155" s="756">
        <v>0</v>
      </c>
      <c r="BW155" s="756">
        <v>0</v>
      </c>
      <c r="BX155" s="756">
        <v>0</v>
      </c>
      <c r="BY155" s="756">
        <v>0</v>
      </c>
      <c r="BZ155" s="756">
        <v>0</v>
      </c>
      <c r="CA155" s="756">
        <v>0</v>
      </c>
      <c r="CB155" s="756">
        <v>0</v>
      </c>
      <c r="CC155" s="646">
        <f t="shared" si="91"/>
        <v>0</v>
      </c>
      <c r="CD155" s="594"/>
      <c r="CE155" s="705">
        <f t="shared" si="68"/>
        <v>139</v>
      </c>
      <c r="CF155" s="756">
        <f t="shared" si="66"/>
        <v>0</v>
      </c>
      <c r="CG155" s="756">
        <f t="shared" si="66"/>
        <v>0</v>
      </c>
      <c r="CH155" s="756">
        <f t="shared" si="66"/>
        <v>0</v>
      </c>
      <c r="CI155" s="756">
        <f t="shared" si="66"/>
        <v>0</v>
      </c>
      <c r="CJ155" s="756">
        <f t="shared" si="66"/>
        <v>0</v>
      </c>
      <c r="CK155" s="756">
        <f t="shared" si="66"/>
        <v>0</v>
      </c>
      <c r="CL155" s="756">
        <f t="shared" si="66"/>
        <v>0</v>
      </c>
      <c r="CM155" s="646">
        <f t="shared" si="92"/>
        <v>0</v>
      </c>
      <c r="CN155" s="594"/>
      <c r="CO155" s="705">
        <f t="shared" si="69"/>
        <v>139</v>
      </c>
      <c r="CP155" s="756">
        <v>0</v>
      </c>
      <c r="CQ155" s="756">
        <v>0</v>
      </c>
      <c r="CR155" s="756">
        <v>0</v>
      </c>
      <c r="CS155" s="756">
        <v>0</v>
      </c>
      <c r="CT155" s="756">
        <v>0</v>
      </c>
      <c r="CU155" s="756">
        <v>0</v>
      </c>
      <c r="CV155" s="756">
        <v>0</v>
      </c>
      <c r="CW155" s="646">
        <f t="shared" si="93"/>
        <v>0</v>
      </c>
      <c r="CX155" s="685"/>
      <c r="CY155" s="705">
        <f t="shared" si="70"/>
        <v>139</v>
      </c>
      <c r="CZ155" s="756">
        <v>0</v>
      </c>
      <c r="DA155" s="756">
        <v>0</v>
      </c>
      <c r="DB155" s="756">
        <v>0</v>
      </c>
      <c r="DC155" s="756">
        <v>0</v>
      </c>
      <c r="DD155" s="756">
        <v>0</v>
      </c>
      <c r="DE155" s="767">
        <f t="shared" si="81"/>
        <v>0</v>
      </c>
      <c r="DF155" s="756">
        <v>0</v>
      </c>
      <c r="DG155" s="756">
        <v>0</v>
      </c>
      <c r="DH155" s="756">
        <v>0</v>
      </c>
      <c r="DI155" s="756">
        <v>0</v>
      </c>
      <c r="DJ155" s="767">
        <f t="shared" si="82"/>
        <v>0</v>
      </c>
      <c r="DK155" s="715">
        <f t="shared" si="83"/>
        <v>0</v>
      </c>
      <c r="DL155" s="685"/>
      <c r="DM155" s="705">
        <f t="shared" si="71"/>
        <v>139</v>
      </c>
      <c r="DN155" s="715">
        <f t="shared" si="84"/>
        <v>0</v>
      </c>
    </row>
    <row r="156" spans="2:118" x14ac:dyDescent="0.25">
      <c r="B156" s="705">
        <v>140</v>
      </c>
      <c r="C156" s="765">
        <f>(1+_xlfn.XLOOKUP(INT((B156-1)/12)+1,'ZC Curve'!$B$8:$B$107,'ZC Curve'!R$8:R$107,,0))^(1/12)-1</f>
        <v>0</v>
      </c>
      <c r="D156" s="766">
        <f t="shared" si="85"/>
        <v>1</v>
      </c>
      <c r="E156" s="685"/>
      <c r="F156" s="705">
        <v>140</v>
      </c>
      <c r="G156" s="756">
        <v>0</v>
      </c>
      <c r="H156" s="756">
        <v>0</v>
      </c>
      <c r="I156" s="756">
        <v>0</v>
      </c>
      <c r="J156" s="756">
        <v>0</v>
      </c>
      <c r="K156" s="756">
        <v>0</v>
      </c>
      <c r="L156" s="756">
        <v>0</v>
      </c>
      <c r="M156" s="756">
        <v>0</v>
      </c>
      <c r="N156" s="646">
        <f t="shared" si="86"/>
        <v>0</v>
      </c>
      <c r="O156" s="594"/>
      <c r="P156" s="705">
        <f t="shared" si="72"/>
        <v>140</v>
      </c>
      <c r="Q156" s="756">
        <v>0</v>
      </c>
      <c r="R156" s="756">
        <v>0</v>
      </c>
      <c r="S156" s="756">
        <v>0</v>
      </c>
      <c r="T156" s="756">
        <v>0</v>
      </c>
      <c r="U156" s="756">
        <v>0</v>
      </c>
      <c r="V156" s="756">
        <v>0</v>
      </c>
      <c r="W156" s="756">
        <v>0</v>
      </c>
      <c r="X156" s="646">
        <f t="shared" si="87"/>
        <v>0</v>
      </c>
      <c r="Y156" s="594"/>
      <c r="Z156" s="705">
        <f t="shared" si="73"/>
        <v>140</v>
      </c>
      <c r="AA156" s="756">
        <f t="shared" si="65"/>
        <v>0</v>
      </c>
      <c r="AB156" s="756">
        <f t="shared" si="65"/>
        <v>0</v>
      </c>
      <c r="AC156" s="756">
        <f t="shared" si="65"/>
        <v>0</v>
      </c>
      <c r="AD156" s="756">
        <f t="shared" si="65"/>
        <v>0</v>
      </c>
      <c r="AE156" s="756">
        <f t="shared" si="65"/>
        <v>0</v>
      </c>
      <c r="AF156" s="756">
        <f t="shared" si="65"/>
        <v>0</v>
      </c>
      <c r="AG156" s="756">
        <f t="shared" si="65"/>
        <v>0</v>
      </c>
      <c r="AH156" s="646">
        <f t="shared" si="88"/>
        <v>0</v>
      </c>
      <c r="AI156" s="594"/>
      <c r="AJ156" s="705">
        <f t="shared" si="74"/>
        <v>140</v>
      </c>
      <c r="AK156" s="756">
        <v>0</v>
      </c>
      <c r="AL156" s="756">
        <v>0</v>
      </c>
      <c r="AM156" s="756">
        <v>0</v>
      </c>
      <c r="AN156" s="756">
        <v>0</v>
      </c>
      <c r="AO156" s="756">
        <v>0</v>
      </c>
      <c r="AP156" s="756">
        <v>0</v>
      </c>
      <c r="AQ156" s="756">
        <v>0</v>
      </c>
      <c r="AR156" s="646">
        <f t="shared" si="89"/>
        <v>0</v>
      </c>
      <c r="AS156" s="594"/>
      <c r="AT156" s="705">
        <f t="shared" si="75"/>
        <v>140</v>
      </c>
      <c r="AU156" s="756">
        <v>0</v>
      </c>
      <c r="AV156" s="756">
        <v>0</v>
      </c>
      <c r="AW156" s="756">
        <v>0</v>
      </c>
      <c r="AX156" s="756">
        <v>0</v>
      </c>
      <c r="AY156" s="756">
        <v>0</v>
      </c>
      <c r="AZ156" s="767">
        <f t="shared" si="64"/>
        <v>0</v>
      </c>
      <c r="BA156" s="756">
        <v>0</v>
      </c>
      <c r="BB156" s="756">
        <v>0</v>
      </c>
      <c r="BC156" s="756">
        <v>0</v>
      </c>
      <c r="BD156" s="756">
        <v>0</v>
      </c>
      <c r="BE156" s="767">
        <f t="shared" si="76"/>
        <v>0</v>
      </c>
      <c r="BF156" s="646">
        <f t="shared" si="77"/>
        <v>0</v>
      </c>
      <c r="BG156" s="594"/>
      <c r="BH156" s="705">
        <f t="shared" si="67"/>
        <v>140</v>
      </c>
      <c r="BI156" s="646">
        <f t="shared" si="78"/>
        <v>0</v>
      </c>
      <c r="BJ156" s="594"/>
      <c r="BK156" s="705">
        <f t="shared" si="79"/>
        <v>140</v>
      </c>
      <c r="BL156" s="756">
        <v>0</v>
      </c>
      <c r="BM156" s="756">
        <v>0</v>
      </c>
      <c r="BN156" s="756">
        <v>0</v>
      </c>
      <c r="BO156" s="756">
        <v>0</v>
      </c>
      <c r="BP156" s="756">
        <v>0</v>
      </c>
      <c r="BQ156" s="756">
        <v>0</v>
      </c>
      <c r="BR156" s="756">
        <v>0</v>
      </c>
      <c r="BS156" s="646">
        <f t="shared" si="90"/>
        <v>0</v>
      </c>
      <c r="BT156" s="594"/>
      <c r="BU156" s="705">
        <f t="shared" si="80"/>
        <v>140</v>
      </c>
      <c r="BV156" s="756">
        <v>0</v>
      </c>
      <c r="BW156" s="756">
        <v>0</v>
      </c>
      <c r="BX156" s="756">
        <v>0</v>
      </c>
      <c r="BY156" s="756">
        <v>0</v>
      </c>
      <c r="BZ156" s="756">
        <v>0</v>
      </c>
      <c r="CA156" s="756">
        <v>0</v>
      </c>
      <c r="CB156" s="756">
        <v>0</v>
      </c>
      <c r="CC156" s="646">
        <f t="shared" si="91"/>
        <v>0</v>
      </c>
      <c r="CD156" s="594"/>
      <c r="CE156" s="705">
        <f t="shared" si="68"/>
        <v>140</v>
      </c>
      <c r="CF156" s="756">
        <f t="shared" si="66"/>
        <v>0</v>
      </c>
      <c r="CG156" s="756">
        <f t="shared" si="66"/>
        <v>0</v>
      </c>
      <c r="CH156" s="756">
        <f t="shared" si="66"/>
        <v>0</v>
      </c>
      <c r="CI156" s="756">
        <f t="shared" si="66"/>
        <v>0</v>
      </c>
      <c r="CJ156" s="756">
        <f t="shared" si="66"/>
        <v>0</v>
      </c>
      <c r="CK156" s="756">
        <f t="shared" si="66"/>
        <v>0</v>
      </c>
      <c r="CL156" s="756">
        <f t="shared" si="66"/>
        <v>0</v>
      </c>
      <c r="CM156" s="646">
        <f t="shared" si="92"/>
        <v>0</v>
      </c>
      <c r="CN156" s="594"/>
      <c r="CO156" s="705">
        <f t="shared" si="69"/>
        <v>140</v>
      </c>
      <c r="CP156" s="756">
        <v>0</v>
      </c>
      <c r="CQ156" s="756">
        <v>0</v>
      </c>
      <c r="CR156" s="756">
        <v>0</v>
      </c>
      <c r="CS156" s="756">
        <v>0</v>
      </c>
      <c r="CT156" s="756">
        <v>0</v>
      </c>
      <c r="CU156" s="756">
        <v>0</v>
      </c>
      <c r="CV156" s="756">
        <v>0</v>
      </c>
      <c r="CW156" s="646">
        <f t="shared" si="93"/>
        <v>0</v>
      </c>
      <c r="CX156" s="685"/>
      <c r="CY156" s="705">
        <f t="shared" si="70"/>
        <v>140</v>
      </c>
      <c r="CZ156" s="756">
        <v>0</v>
      </c>
      <c r="DA156" s="756">
        <v>0</v>
      </c>
      <c r="DB156" s="756">
        <v>0</v>
      </c>
      <c r="DC156" s="756">
        <v>0</v>
      </c>
      <c r="DD156" s="756">
        <v>0</v>
      </c>
      <c r="DE156" s="767">
        <f t="shared" si="81"/>
        <v>0</v>
      </c>
      <c r="DF156" s="756">
        <v>0</v>
      </c>
      <c r="DG156" s="756">
        <v>0</v>
      </c>
      <c r="DH156" s="756">
        <v>0</v>
      </c>
      <c r="DI156" s="756">
        <v>0</v>
      </c>
      <c r="DJ156" s="767">
        <f t="shared" si="82"/>
        <v>0</v>
      </c>
      <c r="DK156" s="715">
        <f t="shared" si="83"/>
        <v>0</v>
      </c>
      <c r="DL156" s="685"/>
      <c r="DM156" s="705">
        <f t="shared" si="71"/>
        <v>140</v>
      </c>
      <c r="DN156" s="715">
        <f t="shared" si="84"/>
        <v>0</v>
      </c>
    </row>
    <row r="157" spans="2:118" x14ac:dyDescent="0.25">
      <c r="B157" s="705">
        <v>141</v>
      </c>
      <c r="C157" s="765">
        <f>(1+_xlfn.XLOOKUP(INT((B157-1)/12)+1,'ZC Curve'!$B$8:$B$107,'ZC Curve'!R$8:R$107,,0))^(1/12)-1</f>
        <v>0</v>
      </c>
      <c r="D157" s="766">
        <f t="shared" si="85"/>
        <v>1</v>
      </c>
      <c r="E157" s="685"/>
      <c r="F157" s="705">
        <v>141</v>
      </c>
      <c r="G157" s="756">
        <v>0</v>
      </c>
      <c r="H157" s="756">
        <v>0</v>
      </c>
      <c r="I157" s="756">
        <v>0</v>
      </c>
      <c r="J157" s="756">
        <v>0</v>
      </c>
      <c r="K157" s="756">
        <v>0</v>
      </c>
      <c r="L157" s="756">
        <v>0</v>
      </c>
      <c r="M157" s="756">
        <v>0</v>
      </c>
      <c r="N157" s="646">
        <f t="shared" si="86"/>
        <v>0</v>
      </c>
      <c r="O157" s="594"/>
      <c r="P157" s="705">
        <f t="shared" si="72"/>
        <v>141</v>
      </c>
      <c r="Q157" s="756">
        <v>0</v>
      </c>
      <c r="R157" s="756">
        <v>0</v>
      </c>
      <c r="S157" s="756">
        <v>0</v>
      </c>
      <c r="T157" s="756">
        <v>0</v>
      </c>
      <c r="U157" s="756">
        <v>0</v>
      </c>
      <c r="V157" s="756">
        <v>0</v>
      </c>
      <c r="W157" s="756">
        <v>0</v>
      </c>
      <c r="X157" s="646">
        <f t="shared" si="87"/>
        <v>0</v>
      </c>
      <c r="Y157" s="594"/>
      <c r="Z157" s="705">
        <f t="shared" si="73"/>
        <v>141</v>
      </c>
      <c r="AA157" s="756">
        <f t="shared" si="65"/>
        <v>0</v>
      </c>
      <c r="AB157" s="756">
        <f t="shared" si="65"/>
        <v>0</v>
      </c>
      <c r="AC157" s="756">
        <f t="shared" si="65"/>
        <v>0</v>
      </c>
      <c r="AD157" s="756">
        <f t="shared" si="65"/>
        <v>0</v>
      </c>
      <c r="AE157" s="756">
        <f t="shared" si="65"/>
        <v>0</v>
      </c>
      <c r="AF157" s="756">
        <f t="shared" si="65"/>
        <v>0</v>
      </c>
      <c r="AG157" s="756">
        <f t="shared" si="65"/>
        <v>0</v>
      </c>
      <c r="AH157" s="646">
        <f t="shared" si="88"/>
        <v>0</v>
      </c>
      <c r="AI157" s="594"/>
      <c r="AJ157" s="705">
        <f t="shared" si="74"/>
        <v>141</v>
      </c>
      <c r="AK157" s="756">
        <v>0</v>
      </c>
      <c r="AL157" s="756">
        <v>0</v>
      </c>
      <c r="AM157" s="756">
        <v>0</v>
      </c>
      <c r="AN157" s="756">
        <v>0</v>
      </c>
      <c r="AO157" s="756">
        <v>0</v>
      </c>
      <c r="AP157" s="756">
        <v>0</v>
      </c>
      <c r="AQ157" s="756">
        <v>0</v>
      </c>
      <c r="AR157" s="646">
        <f t="shared" si="89"/>
        <v>0</v>
      </c>
      <c r="AS157" s="594"/>
      <c r="AT157" s="705">
        <f t="shared" si="75"/>
        <v>141</v>
      </c>
      <c r="AU157" s="756">
        <v>0</v>
      </c>
      <c r="AV157" s="756">
        <v>0</v>
      </c>
      <c r="AW157" s="756">
        <v>0</v>
      </c>
      <c r="AX157" s="756">
        <v>0</v>
      </c>
      <c r="AY157" s="756">
        <v>0</v>
      </c>
      <c r="AZ157" s="767">
        <f t="shared" si="64"/>
        <v>0</v>
      </c>
      <c r="BA157" s="756">
        <v>0</v>
      </c>
      <c r="BB157" s="756">
        <v>0</v>
      </c>
      <c r="BC157" s="756">
        <v>0</v>
      </c>
      <c r="BD157" s="756">
        <v>0</v>
      </c>
      <c r="BE157" s="767">
        <f t="shared" si="76"/>
        <v>0</v>
      </c>
      <c r="BF157" s="646">
        <f t="shared" si="77"/>
        <v>0</v>
      </c>
      <c r="BG157" s="594"/>
      <c r="BH157" s="705">
        <f t="shared" si="67"/>
        <v>141</v>
      </c>
      <c r="BI157" s="646">
        <f t="shared" si="78"/>
        <v>0</v>
      </c>
      <c r="BJ157" s="594"/>
      <c r="BK157" s="705">
        <f t="shared" si="79"/>
        <v>141</v>
      </c>
      <c r="BL157" s="756">
        <v>0</v>
      </c>
      <c r="BM157" s="756">
        <v>0</v>
      </c>
      <c r="BN157" s="756">
        <v>0</v>
      </c>
      <c r="BO157" s="756">
        <v>0</v>
      </c>
      <c r="BP157" s="756">
        <v>0</v>
      </c>
      <c r="BQ157" s="756">
        <v>0</v>
      </c>
      <c r="BR157" s="756">
        <v>0</v>
      </c>
      <c r="BS157" s="646">
        <f t="shared" si="90"/>
        <v>0</v>
      </c>
      <c r="BT157" s="594"/>
      <c r="BU157" s="705">
        <f t="shared" si="80"/>
        <v>141</v>
      </c>
      <c r="BV157" s="756">
        <v>0</v>
      </c>
      <c r="BW157" s="756">
        <v>0</v>
      </c>
      <c r="BX157" s="756">
        <v>0</v>
      </c>
      <c r="BY157" s="756">
        <v>0</v>
      </c>
      <c r="BZ157" s="756">
        <v>0</v>
      </c>
      <c r="CA157" s="756">
        <v>0</v>
      </c>
      <c r="CB157" s="756">
        <v>0</v>
      </c>
      <c r="CC157" s="646">
        <f t="shared" si="91"/>
        <v>0</v>
      </c>
      <c r="CD157" s="594"/>
      <c r="CE157" s="705">
        <f t="shared" si="68"/>
        <v>141</v>
      </c>
      <c r="CF157" s="756">
        <f t="shared" si="66"/>
        <v>0</v>
      </c>
      <c r="CG157" s="756">
        <f t="shared" si="66"/>
        <v>0</v>
      </c>
      <c r="CH157" s="756">
        <f t="shared" si="66"/>
        <v>0</v>
      </c>
      <c r="CI157" s="756">
        <f t="shared" si="66"/>
        <v>0</v>
      </c>
      <c r="CJ157" s="756">
        <f t="shared" si="66"/>
        <v>0</v>
      </c>
      <c r="CK157" s="756">
        <f t="shared" si="66"/>
        <v>0</v>
      </c>
      <c r="CL157" s="756">
        <f t="shared" si="66"/>
        <v>0</v>
      </c>
      <c r="CM157" s="646">
        <f t="shared" si="92"/>
        <v>0</v>
      </c>
      <c r="CN157" s="594"/>
      <c r="CO157" s="705">
        <f t="shared" si="69"/>
        <v>141</v>
      </c>
      <c r="CP157" s="756">
        <v>0</v>
      </c>
      <c r="CQ157" s="756">
        <v>0</v>
      </c>
      <c r="CR157" s="756">
        <v>0</v>
      </c>
      <c r="CS157" s="756">
        <v>0</v>
      </c>
      <c r="CT157" s="756">
        <v>0</v>
      </c>
      <c r="CU157" s="756">
        <v>0</v>
      </c>
      <c r="CV157" s="756">
        <v>0</v>
      </c>
      <c r="CW157" s="646">
        <f t="shared" si="93"/>
        <v>0</v>
      </c>
      <c r="CX157" s="685"/>
      <c r="CY157" s="705">
        <f t="shared" si="70"/>
        <v>141</v>
      </c>
      <c r="CZ157" s="756">
        <v>0</v>
      </c>
      <c r="DA157" s="756">
        <v>0</v>
      </c>
      <c r="DB157" s="756">
        <v>0</v>
      </c>
      <c r="DC157" s="756">
        <v>0</v>
      </c>
      <c r="DD157" s="756">
        <v>0</v>
      </c>
      <c r="DE157" s="767">
        <f t="shared" si="81"/>
        <v>0</v>
      </c>
      <c r="DF157" s="756">
        <v>0</v>
      </c>
      <c r="DG157" s="756">
        <v>0</v>
      </c>
      <c r="DH157" s="756">
        <v>0</v>
      </c>
      <c r="DI157" s="756">
        <v>0</v>
      </c>
      <c r="DJ157" s="767">
        <f t="shared" si="82"/>
        <v>0</v>
      </c>
      <c r="DK157" s="715">
        <f t="shared" si="83"/>
        <v>0</v>
      </c>
      <c r="DL157" s="685"/>
      <c r="DM157" s="705">
        <f t="shared" si="71"/>
        <v>141</v>
      </c>
      <c r="DN157" s="715">
        <f t="shared" si="84"/>
        <v>0</v>
      </c>
    </row>
    <row r="158" spans="2:118" x14ac:dyDescent="0.25">
      <c r="B158" s="705">
        <v>142</v>
      </c>
      <c r="C158" s="765">
        <f>(1+_xlfn.XLOOKUP(INT((B158-1)/12)+1,'ZC Curve'!$B$8:$B$107,'ZC Curve'!R$8:R$107,,0))^(1/12)-1</f>
        <v>0</v>
      </c>
      <c r="D158" s="766">
        <f t="shared" si="85"/>
        <v>1</v>
      </c>
      <c r="E158" s="685"/>
      <c r="F158" s="705">
        <v>142</v>
      </c>
      <c r="G158" s="756">
        <v>0</v>
      </c>
      <c r="H158" s="756">
        <v>0</v>
      </c>
      <c r="I158" s="756">
        <v>0</v>
      </c>
      <c r="J158" s="756">
        <v>0</v>
      </c>
      <c r="K158" s="756">
        <v>0</v>
      </c>
      <c r="L158" s="756">
        <v>0</v>
      </c>
      <c r="M158" s="756">
        <v>0</v>
      </c>
      <c r="N158" s="646">
        <f t="shared" si="86"/>
        <v>0</v>
      </c>
      <c r="O158" s="594"/>
      <c r="P158" s="705">
        <f t="shared" si="72"/>
        <v>142</v>
      </c>
      <c r="Q158" s="756">
        <v>0</v>
      </c>
      <c r="R158" s="756">
        <v>0</v>
      </c>
      <c r="S158" s="756">
        <v>0</v>
      </c>
      <c r="T158" s="756">
        <v>0</v>
      </c>
      <c r="U158" s="756">
        <v>0</v>
      </c>
      <c r="V158" s="756">
        <v>0</v>
      </c>
      <c r="W158" s="756">
        <v>0</v>
      </c>
      <c r="X158" s="646">
        <f t="shared" si="87"/>
        <v>0</v>
      </c>
      <c r="Y158" s="594"/>
      <c r="Z158" s="705">
        <f t="shared" si="73"/>
        <v>142</v>
      </c>
      <c r="AA158" s="756">
        <f t="shared" si="65"/>
        <v>0</v>
      </c>
      <c r="AB158" s="756">
        <f t="shared" si="65"/>
        <v>0</v>
      </c>
      <c r="AC158" s="756">
        <f t="shared" si="65"/>
        <v>0</v>
      </c>
      <c r="AD158" s="756">
        <f t="shared" si="65"/>
        <v>0</v>
      </c>
      <c r="AE158" s="756">
        <f t="shared" si="65"/>
        <v>0</v>
      </c>
      <c r="AF158" s="756">
        <f t="shared" si="65"/>
        <v>0</v>
      </c>
      <c r="AG158" s="756">
        <f t="shared" si="65"/>
        <v>0</v>
      </c>
      <c r="AH158" s="646">
        <f t="shared" si="88"/>
        <v>0</v>
      </c>
      <c r="AI158" s="594"/>
      <c r="AJ158" s="705">
        <f t="shared" si="74"/>
        <v>142</v>
      </c>
      <c r="AK158" s="756">
        <v>0</v>
      </c>
      <c r="AL158" s="756">
        <v>0</v>
      </c>
      <c r="AM158" s="756">
        <v>0</v>
      </c>
      <c r="AN158" s="756">
        <v>0</v>
      </c>
      <c r="AO158" s="756">
        <v>0</v>
      </c>
      <c r="AP158" s="756">
        <v>0</v>
      </c>
      <c r="AQ158" s="756">
        <v>0</v>
      </c>
      <c r="AR158" s="646">
        <f t="shared" si="89"/>
        <v>0</v>
      </c>
      <c r="AS158" s="594"/>
      <c r="AT158" s="705">
        <f t="shared" si="75"/>
        <v>142</v>
      </c>
      <c r="AU158" s="756">
        <v>0</v>
      </c>
      <c r="AV158" s="756">
        <v>0</v>
      </c>
      <c r="AW158" s="756">
        <v>0</v>
      </c>
      <c r="AX158" s="756">
        <v>0</v>
      </c>
      <c r="AY158" s="756">
        <v>0</v>
      </c>
      <c r="AZ158" s="767">
        <f t="shared" si="64"/>
        <v>0</v>
      </c>
      <c r="BA158" s="756">
        <v>0</v>
      </c>
      <c r="BB158" s="756">
        <v>0</v>
      </c>
      <c r="BC158" s="756">
        <v>0</v>
      </c>
      <c r="BD158" s="756">
        <v>0</v>
      </c>
      <c r="BE158" s="767">
        <f t="shared" si="76"/>
        <v>0</v>
      </c>
      <c r="BF158" s="646">
        <f t="shared" si="77"/>
        <v>0</v>
      </c>
      <c r="BG158" s="594"/>
      <c r="BH158" s="705">
        <f t="shared" si="67"/>
        <v>142</v>
      </c>
      <c r="BI158" s="646">
        <f t="shared" si="78"/>
        <v>0</v>
      </c>
      <c r="BJ158" s="594"/>
      <c r="BK158" s="705">
        <f t="shared" si="79"/>
        <v>142</v>
      </c>
      <c r="BL158" s="756">
        <v>0</v>
      </c>
      <c r="BM158" s="756">
        <v>0</v>
      </c>
      <c r="BN158" s="756">
        <v>0</v>
      </c>
      <c r="BO158" s="756">
        <v>0</v>
      </c>
      <c r="BP158" s="756">
        <v>0</v>
      </c>
      <c r="BQ158" s="756">
        <v>0</v>
      </c>
      <c r="BR158" s="756">
        <v>0</v>
      </c>
      <c r="BS158" s="646">
        <f t="shared" si="90"/>
        <v>0</v>
      </c>
      <c r="BT158" s="594"/>
      <c r="BU158" s="705">
        <f t="shared" si="80"/>
        <v>142</v>
      </c>
      <c r="BV158" s="756">
        <v>0</v>
      </c>
      <c r="BW158" s="756">
        <v>0</v>
      </c>
      <c r="BX158" s="756">
        <v>0</v>
      </c>
      <c r="BY158" s="756">
        <v>0</v>
      </c>
      <c r="BZ158" s="756">
        <v>0</v>
      </c>
      <c r="CA158" s="756">
        <v>0</v>
      </c>
      <c r="CB158" s="756">
        <v>0</v>
      </c>
      <c r="CC158" s="646">
        <f t="shared" si="91"/>
        <v>0</v>
      </c>
      <c r="CD158" s="594"/>
      <c r="CE158" s="705">
        <f t="shared" si="68"/>
        <v>142</v>
      </c>
      <c r="CF158" s="756">
        <f t="shared" si="66"/>
        <v>0</v>
      </c>
      <c r="CG158" s="756">
        <f t="shared" si="66"/>
        <v>0</v>
      </c>
      <c r="CH158" s="756">
        <f t="shared" si="66"/>
        <v>0</v>
      </c>
      <c r="CI158" s="756">
        <f t="shared" si="66"/>
        <v>0</v>
      </c>
      <c r="CJ158" s="756">
        <f t="shared" si="66"/>
        <v>0</v>
      </c>
      <c r="CK158" s="756">
        <f t="shared" si="66"/>
        <v>0</v>
      </c>
      <c r="CL158" s="756">
        <f t="shared" si="66"/>
        <v>0</v>
      </c>
      <c r="CM158" s="646">
        <f t="shared" si="92"/>
        <v>0</v>
      </c>
      <c r="CN158" s="594"/>
      <c r="CO158" s="705">
        <f t="shared" si="69"/>
        <v>142</v>
      </c>
      <c r="CP158" s="756">
        <v>0</v>
      </c>
      <c r="CQ158" s="756">
        <v>0</v>
      </c>
      <c r="CR158" s="756">
        <v>0</v>
      </c>
      <c r="CS158" s="756">
        <v>0</v>
      </c>
      <c r="CT158" s="756">
        <v>0</v>
      </c>
      <c r="CU158" s="756">
        <v>0</v>
      </c>
      <c r="CV158" s="756">
        <v>0</v>
      </c>
      <c r="CW158" s="646">
        <f t="shared" si="93"/>
        <v>0</v>
      </c>
      <c r="CX158" s="685"/>
      <c r="CY158" s="705">
        <f t="shared" si="70"/>
        <v>142</v>
      </c>
      <c r="CZ158" s="756">
        <v>0</v>
      </c>
      <c r="DA158" s="756">
        <v>0</v>
      </c>
      <c r="DB158" s="756">
        <v>0</v>
      </c>
      <c r="DC158" s="756">
        <v>0</v>
      </c>
      <c r="DD158" s="756">
        <v>0</v>
      </c>
      <c r="DE158" s="767">
        <f t="shared" si="81"/>
        <v>0</v>
      </c>
      <c r="DF158" s="756">
        <v>0</v>
      </c>
      <c r="DG158" s="756">
        <v>0</v>
      </c>
      <c r="DH158" s="756">
        <v>0</v>
      </c>
      <c r="DI158" s="756">
        <v>0</v>
      </c>
      <c r="DJ158" s="767">
        <f t="shared" si="82"/>
        <v>0</v>
      </c>
      <c r="DK158" s="715">
        <f t="shared" si="83"/>
        <v>0</v>
      </c>
      <c r="DL158" s="685"/>
      <c r="DM158" s="705">
        <f t="shared" si="71"/>
        <v>142</v>
      </c>
      <c r="DN158" s="715">
        <f t="shared" si="84"/>
        <v>0</v>
      </c>
    </row>
    <row r="159" spans="2:118" x14ac:dyDescent="0.25">
      <c r="B159" s="705">
        <v>143</v>
      </c>
      <c r="C159" s="765">
        <f>(1+_xlfn.XLOOKUP(INT((B159-1)/12)+1,'ZC Curve'!$B$8:$B$107,'ZC Curve'!R$8:R$107,,0))^(1/12)-1</f>
        <v>0</v>
      </c>
      <c r="D159" s="766">
        <f t="shared" si="85"/>
        <v>1</v>
      </c>
      <c r="E159" s="685"/>
      <c r="F159" s="705">
        <v>143</v>
      </c>
      <c r="G159" s="756">
        <v>0</v>
      </c>
      <c r="H159" s="756">
        <v>0</v>
      </c>
      <c r="I159" s="756">
        <v>0</v>
      </c>
      <c r="J159" s="756">
        <v>0</v>
      </c>
      <c r="K159" s="756">
        <v>0</v>
      </c>
      <c r="L159" s="756">
        <v>0</v>
      </c>
      <c r="M159" s="756">
        <v>0</v>
      </c>
      <c r="N159" s="646">
        <f t="shared" si="86"/>
        <v>0</v>
      </c>
      <c r="O159" s="594"/>
      <c r="P159" s="705">
        <f t="shared" si="72"/>
        <v>143</v>
      </c>
      <c r="Q159" s="756">
        <v>0</v>
      </c>
      <c r="R159" s="756">
        <v>0</v>
      </c>
      <c r="S159" s="756">
        <v>0</v>
      </c>
      <c r="T159" s="756">
        <v>0</v>
      </c>
      <c r="U159" s="756">
        <v>0</v>
      </c>
      <c r="V159" s="756">
        <v>0</v>
      </c>
      <c r="W159" s="756">
        <v>0</v>
      </c>
      <c r="X159" s="646">
        <f t="shared" si="87"/>
        <v>0</v>
      </c>
      <c r="Y159" s="594"/>
      <c r="Z159" s="705">
        <f t="shared" si="73"/>
        <v>143</v>
      </c>
      <c r="AA159" s="756">
        <f t="shared" si="65"/>
        <v>0</v>
      </c>
      <c r="AB159" s="756">
        <f t="shared" si="65"/>
        <v>0</v>
      </c>
      <c r="AC159" s="756">
        <f t="shared" si="65"/>
        <v>0</v>
      </c>
      <c r="AD159" s="756">
        <f t="shared" si="65"/>
        <v>0</v>
      </c>
      <c r="AE159" s="756">
        <f t="shared" si="65"/>
        <v>0</v>
      </c>
      <c r="AF159" s="756">
        <f t="shared" si="65"/>
        <v>0</v>
      </c>
      <c r="AG159" s="756">
        <f t="shared" si="65"/>
        <v>0</v>
      </c>
      <c r="AH159" s="646">
        <f t="shared" si="88"/>
        <v>0</v>
      </c>
      <c r="AI159" s="594"/>
      <c r="AJ159" s="705">
        <f t="shared" si="74"/>
        <v>143</v>
      </c>
      <c r="AK159" s="756">
        <v>0</v>
      </c>
      <c r="AL159" s="756">
        <v>0</v>
      </c>
      <c r="AM159" s="756">
        <v>0</v>
      </c>
      <c r="AN159" s="756">
        <v>0</v>
      </c>
      <c r="AO159" s="756">
        <v>0</v>
      </c>
      <c r="AP159" s="756">
        <v>0</v>
      </c>
      <c r="AQ159" s="756">
        <v>0</v>
      </c>
      <c r="AR159" s="646">
        <f t="shared" si="89"/>
        <v>0</v>
      </c>
      <c r="AS159" s="594"/>
      <c r="AT159" s="705">
        <f t="shared" si="75"/>
        <v>143</v>
      </c>
      <c r="AU159" s="756">
        <v>0</v>
      </c>
      <c r="AV159" s="756">
        <v>0</v>
      </c>
      <c r="AW159" s="756">
        <v>0</v>
      </c>
      <c r="AX159" s="756">
        <v>0</v>
      </c>
      <c r="AY159" s="756">
        <v>0</v>
      </c>
      <c r="AZ159" s="767">
        <f t="shared" si="64"/>
        <v>0</v>
      </c>
      <c r="BA159" s="756">
        <v>0</v>
      </c>
      <c r="BB159" s="756">
        <v>0</v>
      </c>
      <c r="BC159" s="756">
        <v>0</v>
      </c>
      <c r="BD159" s="756">
        <v>0</v>
      </c>
      <c r="BE159" s="767">
        <f t="shared" si="76"/>
        <v>0</v>
      </c>
      <c r="BF159" s="646">
        <f t="shared" si="77"/>
        <v>0</v>
      </c>
      <c r="BG159" s="594"/>
      <c r="BH159" s="705">
        <f t="shared" si="67"/>
        <v>143</v>
      </c>
      <c r="BI159" s="646">
        <f t="shared" si="78"/>
        <v>0</v>
      </c>
      <c r="BJ159" s="594"/>
      <c r="BK159" s="705">
        <f t="shared" si="79"/>
        <v>143</v>
      </c>
      <c r="BL159" s="756">
        <v>0</v>
      </c>
      <c r="BM159" s="756">
        <v>0</v>
      </c>
      <c r="BN159" s="756">
        <v>0</v>
      </c>
      <c r="BO159" s="756">
        <v>0</v>
      </c>
      <c r="BP159" s="756">
        <v>0</v>
      </c>
      <c r="BQ159" s="756">
        <v>0</v>
      </c>
      <c r="BR159" s="756">
        <v>0</v>
      </c>
      <c r="BS159" s="646">
        <f t="shared" si="90"/>
        <v>0</v>
      </c>
      <c r="BT159" s="594"/>
      <c r="BU159" s="705">
        <f t="shared" si="80"/>
        <v>143</v>
      </c>
      <c r="BV159" s="756">
        <v>0</v>
      </c>
      <c r="BW159" s="756">
        <v>0</v>
      </c>
      <c r="BX159" s="756">
        <v>0</v>
      </c>
      <c r="BY159" s="756">
        <v>0</v>
      </c>
      <c r="BZ159" s="756">
        <v>0</v>
      </c>
      <c r="CA159" s="756">
        <v>0</v>
      </c>
      <c r="CB159" s="756">
        <v>0</v>
      </c>
      <c r="CC159" s="646">
        <f t="shared" si="91"/>
        <v>0</v>
      </c>
      <c r="CD159" s="594"/>
      <c r="CE159" s="705">
        <f t="shared" si="68"/>
        <v>143</v>
      </c>
      <c r="CF159" s="756">
        <f t="shared" si="66"/>
        <v>0</v>
      </c>
      <c r="CG159" s="756">
        <f t="shared" si="66"/>
        <v>0</v>
      </c>
      <c r="CH159" s="756">
        <f t="shared" si="66"/>
        <v>0</v>
      </c>
      <c r="CI159" s="756">
        <f t="shared" si="66"/>
        <v>0</v>
      </c>
      <c r="CJ159" s="756">
        <f t="shared" si="66"/>
        <v>0</v>
      </c>
      <c r="CK159" s="756">
        <f t="shared" si="66"/>
        <v>0</v>
      </c>
      <c r="CL159" s="756">
        <f t="shared" si="66"/>
        <v>0</v>
      </c>
      <c r="CM159" s="646">
        <f t="shared" si="92"/>
        <v>0</v>
      </c>
      <c r="CN159" s="594"/>
      <c r="CO159" s="705">
        <f t="shared" si="69"/>
        <v>143</v>
      </c>
      <c r="CP159" s="756">
        <v>0</v>
      </c>
      <c r="CQ159" s="756">
        <v>0</v>
      </c>
      <c r="CR159" s="756">
        <v>0</v>
      </c>
      <c r="CS159" s="756">
        <v>0</v>
      </c>
      <c r="CT159" s="756">
        <v>0</v>
      </c>
      <c r="CU159" s="756">
        <v>0</v>
      </c>
      <c r="CV159" s="756">
        <v>0</v>
      </c>
      <c r="CW159" s="646">
        <f t="shared" si="93"/>
        <v>0</v>
      </c>
      <c r="CX159" s="685"/>
      <c r="CY159" s="705">
        <f t="shared" si="70"/>
        <v>143</v>
      </c>
      <c r="CZ159" s="756">
        <v>0</v>
      </c>
      <c r="DA159" s="756">
        <v>0</v>
      </c>
      <c r="DB159" s="756">
        <v>0</v>
      </c>
      <c r="DC159" s="756">
        <v>0</v>
      </c>
      <c r="DD159" s="756">
        <v>0</v>
      </c>
      <c r="DE159" s="767">
        <f t="shared" si="81"/>
        <v>0</v>
      </c>
      <c r="DF159" s="756">
        <v>0</v>
      </c>
      <c r="DG159" s="756">
        <v>0</v>
      </c>
      <c r="DH159" s="756">
        <v>0</v>
      </c>
      <c r="DI159" s="756">
        <v>0</v>
      </c>
      <c r="DJ159" s="767">
        <f t="shared" si="82"/>
        <v>0</v>
      </c>
      <c r="DK159" s="715">
        <f t="shared" si="83"/>
        <v>0</v>
      </c>
      <c r="DL159" s="685"/>
      <c r="DM159" s="705">
        <f t="shared" si="71"/>
        <v>143</v>
      </c>
      <c r="DN159" s="715">
        <f t="shared" si="84"/>
        <v>0</v>
      </c>
    </row>
    <row r="160" spans="2:118" x14ac:dyDescent="0.25">
      <c r="B160" s="705">
        <v>144</v>
      </c>
      <c r="C160" s="765">
        <f>(1+_xlfn.XLOOKUP(INT((B160-1)/12)+1,'ZC Curve'!$B$8:$B$107,'ZC Curve'!R$8:R$107,,0))^(1/12)-1</f>
        <v>0</v>
      </c>
      <c r="D160" s="766">
        <f t="shared" si="85"/>
        <v>1</v>
      </c>
      <c r="E160" s="685"/>
      <c r="F160" s="705">
        <v>144</v>
      </c>
      <c r="G160" s="756">
        <v>0</v>
      </c>
      <c r="H160" s="756">
        <v>0</v>
      </c>
      <c r="I160" s="756">
        <v>0</v>
      </c>
      <c r="J160" s="756">
        <v>0</v>
      </c>
      <c r="K160" s="756">
        <v>0</v>
      </c>
      <c r="L160" s="756">
        <v>0</v>
      </c>
      <c r="M160" s="756">
        <v>0</v>
      </c>
      <c r="N160" s="646">
        <f t="shared" si="86"/>
        <v>0</v>
      </c>
      <c r="O160" s="594"/>
      <c r="P160" s="705">
        <f t="shared" si="72"/>
        <v>144</v>
      </c>
      <c r="Q160" s="756">
        <v>0</v>
      </c>
      <c r="R160" s="756">
        <v>0</v>
      </c>
      <c r="S160" s="756">
        <v>0</v>
      </c>
      <c r="T160" s="756">
        <v>0</v>
      </c>
      <c r="U160" s="756">
        <v>0</v>
      </c>
      <c r="V160" s="756">
        <v>0</v>
      </c>
      <c r="W160" s="756">
        <v>0</v>
      </c>
      <c r="X160" s="646">
        <f t="shared" si="87"/>
        <v>0</v>
      </c>
      <c r="Y160" s="594"/>
      <c r="Z160" s="705">
        <f t="shared" si="73"/>
        <v>144</v>
      </c>
      <c r="AA160" s="756">
        <f t="shared" si="65"/>
        <v>0</v>
      </c>
      <c r="AB160" s="756">
        <f t="shared" si="65"/>
        <v>0</v>
      </c>
      <c r="AC160" s="756">
        <f t="shared" si="65"/>
        <v>0</v>
      </c>
      <c r="AD160" s="756">
        <f t="shared" si="65"/>
        <v>0</v>
      </c>
      <c r="AE160" s="756">
        <f t="shared" si="65"/>
        <v>0</v>
      </c>
      <c r="AF160" s="756">
        <f t="shared" si="65"/>
        <v>0</v>
      </c>
      <c r="AG160" s="756">
        <f t="shared" si="65"/>
        <v>0</v>
      </c>
      <c r="AH160" s="646">
        <f t="shared" si="88"/>
        <v>0</v>
      </c>
      <c r="AI160" s="594"/>
      <c r="AJ160" s="705">
        <f t="shared" si="74"/>
        <v>144</v>
      </c>
      <c r="AK160" s="756">
        <v>0</v>
      </c>
      <c r="AL160" s="756">
        <v>0</v>
      </c>
      <c r="AM160" s="756">
        <v>0</v>
      </c>
      <c r="AN160" s="756">
        <v>0</v>
      </c>
      <c r="AO160" s="756">
        <v>0</v>
      </c>
      <c r="AP160" s="756">
        <v>0</v>
      </c>
      <c r="AQ160" s="756">
        <v>0</v>
      </c>
      <c r="AR160" s="646">
        <f t="shared" si="89"/>
        <v>0</v>
      </c>
      <c r="AS160" s="594"/>
      <c r="AT160" s="705">
        <f t="shared" si="75"/>
        <v>144</v>
      </c>
      <c r="AU160" s="756">
        <v>0</v>
      </c>
      <c r="AV160" s="756">
        <v>0</v>
      </c>
      <c r="AW160" s="756">
        <v>0</v>
      </c>
      <c r="AX160" s="756">
        <v>0</v>
      </c>
      <c r="AY160" s="756">
        <v>0</v>
      </c>
      <c r="AZ160" s="767">
        <f t="shared" si="64"/>
        <v>0</v>
      </c>
      <c r="BA160" s="756">
        <v>0</v>
      </c>
      <c r="BB160" s="756">
        <v>0</v>
      </c>
      <c r="BC160" s="756">
        <v>0</v>
      </c>
      <c r="BD160" s="756">
        <v>0</v>
      </c>
      <c r="BE160" s="767">
        <f t="shared" si="76"/>
        <v>0</v>
      </c>
      <c r="BF160" s="646">
        <f t="shared" si="77"/>
        <v>0</v>
      </c>
      <c r="BG160" s="594"/>
      <c r="BH160" s="705">
        <f t="shared" si="67"/>
        <v>144</v>
      </c>
      <c r="BI160" s="646">
        <f t="shared" si="78"/>
        <v>0</v>
      </c>
      <c r="BJ160" s="594"/>
      <c r="BK160" s="705">
        <f t="shared" si="79"/>
        <v>144</v>
      </c>
      <c r="BL160" s="756">
        <v>0</v>
      </c>
      <c r="BM160" s="756">
        <v>0</v>
      </c>
      <c r="BN160" s="756">
        <v>0</v>
      </c>
      <c r="BO160" s="756">
        <v>0</v>
      </c>
      <c r="BP160" s="756">
        <v>0</v>
      </c>
      <c r="BQ160" s="756">
        <v>0</v>
      </c>
      <c r="BR160" s="756">
        <v>0</v>
      </c>
      <c r="BS160" s="646">
        <f t="shared" si="90"/>
        <v>0</v>
      </c>
      <c r="BT160" s="594"/>
      <c r="BU160" s="705">
        <f t="shared" si="80"/>
        <v>144</v>
      </c>
      <c r="BV160" s="756">
        <v>0</v>
      </c>
      <c r="BW160" s="756">
        <v>0</v>
      </c>
      <c r="BX160" s="756">
        <v>0</v>
      </c>
      <c r="BY160" s="756">
        <v>0</v>
      </c>
      <c r="BZ160" s="756">
        <v>0</v>
      </c>
      <c r="CA160" s="756">
        <v>0</v>
      </c>
      <c r="CB160" s="756">
        <v>0</v>
      </c>
      <c r="CC160" s="646">
        <f t="shared" si="91"/>
        <v>0</v>
      </c>
      <c r="CD160" s="594"/>
      <c r="CE160" s="705">
        <f t="shared" si="68"/>
        <v>144</v>
      </c>
      <c r="CF160" s="756">
        <f t="shared" si="66"/>
        <v>0</v>
      </c>
      <c r="CG160" s="756">
        <f t="shared" si="66"/>
        <v>0</v>
      </c>
      <c r="CH160" s="756">
        <f t="shared" si="66"/>
        <v>0</v>
      </c>
      <c r="CI160" s="756">
        <f t="shared" si="66"/>
        <v>0</v>
      </c>
      <c r="CJ160" s="756">
        <f t="shared" si="66"/>
        <v>0</v>
      </c>
      <c r="CK160" s="756">
        <f t="shared" si="66"/>
        <v>0</v>
      </c>
      <c r="CL160" s="756">
        <f t="shared" si="66"/>
        <v>0</v>
      </c>
      <c r="CM160" s="646">
        <f t="shared" si="92"/>
        <v>0</v>
      </c>
      <c r="CN160" s="594"/>
      <c r="CO160" s="705">
        <f t="shared" si="69"/>
        <v>144</v>
      </c>
      <c r="CP160" s="756">
        <v>0</v>
      </c>
      <c r="CQ160" s="756">
        <v>0</v>
      </c>
      <c r="CR160" s="756">
        <v>0</v>
      </c>
      <c r="CS160" s="756">
        <v>0</v>
      </c>
      <c r="CT160" s="756">
        <v>0</v>
      </c>
      <c r="CU160" s="756">
        <v>0</v>
      </c>
      <c r="CV160" s="756">
        <v>0</v>
      </c>
      <c r="CW160" s="646">
        <f t="shared" si="93"/>
        <v>0</v>
      </c>
      <c r="CX160" s="685"/>
      <c r="CY160" s="705">
        <f t="shared" si="70"/>
        <v>144</v>
      </c>
      <c r="CZ160" s="756">
        <v>0</v>
      </c>
      <c r="DA160" s="756">
        <v>0</v>
      </c>
      <c r="DB160" s="756">
        <v>0</v>
      </c>
      <c r="DC160" s="756">
        <v>0</v>
      </c>
      <c r="DD160" s="756">
        <v>0</v>
      </c>
      <c r="DE160" s="767">
        <f t="shared" si="81"/>
        <v>0</v>
      </c>
      <c r="DF160" s="756">
        <v>0</v>
      </c>
      <c r="DG160" s="756">
        <v>0</v>
      </c>
      <c r="DH160" s="756">
        <v>0</v>
      </c>
      <c r="DI160" s="756">
        <v>0</v>
      </c>
      <c r="DJ160" s="767">
        <f t="shared" si="82"/>
        <v>0</v>
      </c>
      <c r="DK160" s="715">
        <f t="shared" si="83"/>
        <v>0</v>
      </c>
      <c r="DL160" s="685"/>
      <c r="DM160" s="705">
        <f t="shared" si="71"/>
        <v>144</v>
      </c>
      <c r="DN160" s="715">
        <f t="shared" si="84"/>
        <v>0</v>
      </c>
    </row>
    <row r="161" spans="2:118" x14ac:dyDescent="0.25">
      <c r="B161" s="705">
        <v>145</v>
      </c>
      <c r="C161" s="765">
        <f>(1+_xlfn.XLOOKUP(INT((B161-1)/12)+1,'ZC Curve'!$B$8:$B$107,'ZC Curve'!R$8:R$107,,0))^(1/12)-1</f>
        <v>0</v>
      </c>
      <c r="D161" s="766">
        <f t="shared" si="85"/>
        <v>1</v>
      </c>
      <c r="E161" s="685"/>
      <c r="F161" s="705">
        <v>145</v>
      </c>
      <c r="G161" s="756">
        <v>0</v>
      </c>
      <c r="H161" s="756">
        <v>0</v>
      </c>
      <c r="I161" s="756">
        <v>0</v>
      </c>
      <c r="J161" s="756">
        <v>0</v>
      </c>
      <c r="K161" s="756">
        <v>0</v>
      </c>
      <c r="L161" s="756">
        <v>0</v>
      </c>
      <c r="M161" s="756">
        <v>0</v>
      </c>
      <c r="N161" s="646">
        <f t="shared" si="86"/>
        <v>0</v>
      </c>
      <c r="O161" s="594"/>
      <c r="P161" s="705">
        <f t="shared" si="72"/>
        <v>145</v>
      </c>
      <c r="Q161" s="756">
        <v>0</v>
      </c>
      <c r="R161" s="756">
        <v>0</v>
      </c>
      <c r="S161" s="756">
        <v>0</v>
      </c>
      <c r="T161" s="756">
        <v>0</v>
      </c>
      <c r="U161" s="756">
        <v>0</v>
      </c>
      <c r="V161" s="756">
        <v>0</v>
      </c>
      <c r="W161" s="756">
        <v>0</v>
      </c>
      <c r="X161" s="646">
        <f t="shared" si="87"/>
        <v>0</v>
      </c>
      <c r="Y161" s="594"/>
      <c r="Z161" s="705">
        <f t="shared" si="73"/>
        <v>145</v>
      </c>
      <c r="AA161" s="756">
        <f t="shared" si="65"/>
        <v>0</v>
      </c>
      <c r="AB161" s="756">
        <f t="shared" si="65"/>
        <v>0</v>
      </c>
      <c r="AC161" s="756">
        <f t="shared" si="65"/>
        <v>0</v>
      </c>
      <c r="AD161" s="756">
        <f t="shared" si="65"/>
        <v>0</v>
      </c>
      <c r="AE161" s="756">
        <f t="shared" si="65"/>
        <v>0</v>
      </c>
      <c r="AF161" s="756">
        <f t="shared" si="65"/>
        <v>0</v>
      </c>
      <c r="AG161" s="756">
        <f t="shared" si="65"/>
        <v>0</v>
      </c>
      <c r="AH161" s="646">
        <f t="shared" si="88"/>
        <v>0</v>
      </c>
      <c r="AI161" s="594"/>
      <c r="AJ161" s="705">
        <f t="shared" si="74"/>
        <v>145</v>
      </c>
      <c r="AK161" s="756">
        <v>0</v>
      </c>
      <c r="AL161" s="756">
        <v>0</v>
      </c>
      <c r="AM161" s="756">
        <v>0</v>
      </c>
      <c r="AN161" s="756">
        <v>0</v>
      </c>
      <c r="AO161" s="756">
        <v>0</v>
      </c>
      <c r="AP161" s="756">
        <v>0</v>
      </c>
      <c r="AQ161" s="756">
        <v>0</v>
      </c>
      <c r="AR161" s="646">
        <f t="shared" si="89"/>
        <v>0</v>
      </c>
      <c r="AS161" s="594"/>
      <c r="AT161" s="705">
        <f t="shared" si="75"/>
        <v>145</v>
      </c>
      <c r="AU161" s="756">
        <v>0</v>
      </c>
      <c r="AV161" s="756">
        <v>0</v>
      </c>
      <c r="AW161" s="756">
        <v>0</v>
      </c>
      <c r="AX161" s="756">
        <v>0</v>
      </c>
      <c r="AY161" s="756">
        <v>0</v>
      </c>
      <c r="AZ161" s="767">
        <f t="shared" si="64"/>
        <v>0</v>
      </c>
      <c r="BA161" s="756">
        <v>0</v>
      </c>
      <c r="BB161" s="756">
        <v>0</v>
      </c>
      <c r="BC161" s="756">
        <v>0</v>
      </c>
      <c r="BD161" s="756">
        <v>0</v>
      </c>
      <c r="BE161" s="767">
        <f t="shared" si="76"/>
        <v>0</v>
      </c>
      <c r="BF161" s="646">
        <f t="shared" si="77"/>
        <v>0</v>
      </c>
      <c r="BG161" s="594"/>
      <c r="BH161" s="705">
        <f t="shared" si="67"/>
        <v>145</v>
      </c>
      <c r="BI161" s="646">
        <f t="shared" si="78"/>
        <v>0</v>
      </c>
      <c r="BJ161" s="594"/>
      <c r="BK161" s="705">
        <f t="shared" si="79"/>
        <v>145</v>
      </c>
      <c r="BL161" s="756">
        <v>0</v>
      </c>
      <c r="BM161" s="756">
        <v>0</v>
      </c>
      <c r="BN161" s="756">
        <v>0</v>
      </c>
      <c r="BO161" s="756">
        <v>0</v>
      </c>
      <c r="BP161" s="756">
        <v>0</v>
      </c>
      <c r="BQ161" s="756">
        <v>0</v>
      </c>
      <c r="BR161" s="756">
        <v>0</v>
      </c>
      <c r="BS161" s="646">
        <f t="shared" si="90"/>
        <v>0</v>
      </c>
      <c r="BT161" s="594"/>
      <c r="BU161" s="705">
        <f t="shared" si="80"/>
        <v>145</v>
      </c>
      <c r="BV161" s="756">
        <v>0</v>
      </c>
      <c r="BW161" s="756">
        <v>0</v>
      </c>
      <c r="BX161" s="756">
        <v>0</v>
      </c>
      <c r="BY161" s="756">
        <v>0</v>
      </c>
      <c r="BZ161" s="756">
        <v>0</v>
      </c>
      <c r="CA161" s="756">
        <v>0</v>
      </c>
      <c r="CB161" s="756">
        <v>0</v>
      </c>
      <c r="CC161" s="646">
        <f t="shared" si="91"/>
        <v>0</v>
      </c>
      <c r="CD161" s="594"/>
      <c r="CE161" s="705">
        <f t="shared" si="68"/>
        <v>145</v>
      </c>
      <c r="CF161" s="756">
        <f t="shared" si="66"/>
        <v>0</v>
      </c>
      <c r="CG161" s="756">
        <f t="shared" si="66"/>
        <v>0</v>
      </c>
      <c r="CH161" s="756">
        <f t="shared" si="66"/>
        <v>0</v>
      </c>
      <c r="CI161" s="756">
        <f t="shared" si="66"/>
        <v>0</v>
      </c>
      <c r="CJ161" s="756">
        <f t="shared" si="66"/>
        <v>0</v>
      </c>
      <c r="CK161" s="756">
        <f t="shared" si="66"/>
        <v>0</v>
      </c>
      <c r="CL161" s="756">
        <f t="shared" si="66"/>
        <v>0</v>
      </c>
      <c r="CM161" s="646">
        <f t="shared" si="92"/>
        <v>0</v>
      </c>
      <c r="CN161" s="594"/>
      <c r="CO161" s="705">
        <f t="shared" si="69"/>
        <v>145</v>
      </c>
      <c r="CP161" s="756">
        <v>0</v>
      </c>
      <c r="CQ161" s="756">
        <v>0</v>
      </c>
      <c r="CR161" s="756">
        <v>0</v>
      </c>
      <c r="CS161" s="756">
        <v>0</v>
      </c>
      <c r="CT161" s="756">
        <v>0</v>
      </c>
      <c r="CU161" s="756">
        <v>0</v>
      </c>
      <c r="CV161" s="756">
        <v>0</v>
      </c>
      <c r="CW161" s="646">
        <f t="shared" si="93"/>
        <v>0</v>
      </c>
      <c r="CX161" s="685"/>
      <c r="CY161" s="705">
        <f t="shared" si="70"/>
        <v>145</v>
      </c>
      <c r="CZ161" s="756">
        <v>0</v>
      </c>
      <c r="DA161" s="756">
        <v>0</v>
      </c>
      <c r="DB161" s="756">
        <v>0</v>
      </c>
      <c r="DC161" s="756">
        <v>0</v>
      </c>
      <c r="DD161" s="756">
        <v>0</v>
      </c>
      <c r="DE161" s="767">
        <f t="shared" si="81"/>
        <v>0</v>
      </c>
      <c r="DF161" s="756">
        <v>0</v>
      </c>
      <c r="DG161" s="756">
        <v>0</v>
      </c>
      <c r="DH161" s="756">
        <v>0</v>
      </c>
      <c r="DI161" s="756">
        <v>0</v>
      </c>
      <c r="DJ161" s="767">
        <f t="shared" si="82"/>
        <v>0</v>
      </c>
      <c r="DK161" s="715">
        <f t="shared" si="83"/>
        <v>0</v>
      </c>
      <c r="DL161" s="685"/>
      <c r="DM161" s="705">
        <f t="shared" si="71"/>
        <v>145</v>
      </c>
      <c r="DN161" s="715">
        <f t="shared" si="84"/>
        <v>0</v>
      </c>
    </row>
    <row r="162" spans="2:118" x14ac:dyDescent="0.25">
      <c r="B162" s="705">
        <v>146</v>
      </c>
      <c r="C162" s="765">
        <f>(1+_xlfn.XLOOKUP(INT((B162-1)/12)+1,'ZC Curve'!$B$8:$B$107,'ZC Curve'!R$8:R$107,,0))^(1/12)-1</f>
        <v>0</v>
      </c>
      <c r="D162" s="766">
        <f t="shared" si="85"/>
        <v>1</v>
      </c>
      <c r="E162" s="685"/>
      <c r="F162" s="705">
        <v>146</v>
      </c>
      <c r="G162" s="756">
        <v>0</v>
      </c>
      <c r="H162" s="756">
        <v>0</v>
      </c>
      <c r="I162" s="756">
        <v>0</v>
      </c>
      <c r="J162" s="756">
        <v>0</v>
      </c>
      <c r="K162" s="756">
        <v>0</v>
      </c>
      <c r="L162" s="756">
        <v>0</v>
      </c>
      <c r="M162" s="756">
        <v>0</v>
      </c>
      <c r="N162" s="646">
        <f t="shared" si="86"/>
        <v>0</v>
      </c>
      <c r="O162" s="594"/>
      <c r="P162" s="705">
        <f t="shared" si="72"/>
        <v>146</v>
      </c>
      <c r="Q162" s="756">
        <v>0</v>
      </c>
      <c r="R162" s="756">
        <v>0</v>
      </c>
      <c r="S162" s="756">
        <v>0</v>
      </c>
      <c r="T162" s="756">
        <v>0</v>
      </c>
      <c r="U162" s="756">
        <v>0</v>
      </c>
      <c r="V162" s="756">
        <v>0</v>
      </c>
      <c r="W162" s="756">
        <v>0</v>
      </c>
      <c r="X162" s="646">
        <f t="shared" si="87"/>
        <v>0</v>
      </c>
      <c r="Y162" s="594"/>
      <c r="Z162" s="705">
        <f t="shared" si="73"/>
        <v>146</v>
      </c>
      <c r="AA162" s="756">
        <f t="shared" si="65"/>
        <v>0</v>
      </c>
      <c r="AB162" s="756">
        <f t="shared" si="65"/>
        <v>0</v>
      </c>
      <c r="AC162" s="756">
        <f t="shared" si="65"/>
        <v>0</v>
      </c>
      <c r="AD162" s="756">
        <f t="shared" si="65"/>
        <v>0</v>
      </c>
      <c r="AE162" s="756">
        <f t="shared" si="65"/>
        <v>0</v>
      </c>
      <c r="AF162" s="756">
        <f t="shared" si="65"/>
        <v>0</v>
      </c>
      <c r="AG162" s="756">
        <f t="shared" si="65"/>
        <v>0</v>
      </c>
      <c r="AH162" s="646">
        <f t="shared" si="88"/>
        <v>0</v>
      </c>
      <c r="AI162" s="594"/>
      <c r="AJ162" s="705">
        <f t="shared" si="74"/>
        <v>146</v>
      </c>
      <c r="AK162" s="756">
        <v>0</v>
      </c>
      <c r="AL162" s="756">
        <v>0</v>
      </c>
      <c r="AM162" s="756">
        <v>0</v>
      </c>
      <c r="AN162" s="756">
        <v>0</v>
      </c>
      <c r="AO162" s="756">
        <v>0</v>
      </c>
      <c r="AP162" s="756">
        <v>0</v>
      </c>
      <c r="AQ162" s="756">
        <v>0</v>
      </c>
      <c r="AR162" s="646">
        <f t="shared" si="89"/>
        <v>0</v>
      </c>
      <c r="AS162" s="594"/>
      <c r="AT162" s="705">
        <f t="shared" si="75"/>
        <v>146</v>
      </c>
      <c r="AU162" s="756">
        <v>0</v>
      </c>
      <c r="AV162" s="756">
        <v>0</v>
      </c>
      <c r="AW162" s="756">
        <v>0</v>
      </c>
      <c r="AX162" s="756">
        <v>0</v>
      </c>
      <c r="AY162" s="756">
        <v>0</v>
      </c>
      <c r="AZ162" s="767">
        <f t="shared" si="64"/>
        <v>0</v>
      </c>
      <c r="BA162" s="756">
        <v>0</v>
      </c>
      <c r="BB162" s="756">
        <v>0</v>
      </c>
      <c r="BC162" s="756">
        <v>0</v>
      </c>
      <c r="BD162" s="756">
        <v>0</v>
      </c>
      <c r="BE162" s="767">
        <f t="shared" si="76"/>
        <v>0</v>
      </c>
      <c r="BF162" s="646">
        <f t="shared" si="77"/>
        <v>0</v>
      </c>
      <c r="BG162" s="594"/>
      <c r="BH162" s="705">
        <f t="shared" si="67"/>
        <v>146</v>
      </c>
      <c r="BI162" s="646">
        <f t="shared" si="78"/>
        <v>0</v>
      </c>
      <c r="BJ162" s="594"/>
      <c r="BK162" s="705">
        <f t="shared" si="79"/>
        <v>146</v>
      </c>
      <c r="BL162" s="756">
        <v>0</v>
      </c>
      <c r="BM162" s="756">
        <v>0</v>
      </c>
      <c r="BN162" s="756">
        <v>0</v>
      </c>
      <c r="BO162" s="756">
        <v>0</v>
      </c>
      <c r="BP162" s="756">
        <v>0</v>
      </c>
      <c r="BQ162" s="756">
        <v>0</v>
      </c>
      <c r="BR162" s="756">
        <v>0</v>
      </c>
      <c r="BS162" s="646">
        <f t="shared" si="90"/>
        <v>0</v>
      </c>
      <c r="BT162" s="594"/>
      <c r="BU162" s="705">
        <f t="shared" si="80"/>
        <v>146</v>
      </c>
      <c r="BV162" s="756">
        <v>0</v>
      </c>
      <c r="BW162" s="756">
        <v>0</v>
      </c>
      <c r="BX162" s="756">
        <v>0</v>
      </c>
      <c r="BY162" s="756">
        <v>0</v>
      </c>
      <c r="BZ162" s="756">
        <v>0</v>
      </c>
      <c r="CA162" s="756">
        <v>0</v>
      </c>
      <c r="CB162" s="756">
        <v>0</v>
      </c>
      <c r="CC162" s="646">
        <f t="shared" si="91"/>
        <v>0</v>
      </c>
      <c r="CD162" s="594"/>
      <c r="CE162" s="705">
        <f t="shared" si="68"/>
        <v>146</v>
      </c>
      <c r="CF162" s="756">
        <f t="shared" si="66"/>
        <v>0</v>
      </c>
      <c r="CG162" s="756">
        <f t="shared" si="66"/>
        <v>0</v>
      </c>
      <c r="CH162" s="756">
        <f t="shared" si="66"/>
        <v>0</v>
      </c>
      <c r="CI162" s="756">
        <f t="shared" si="66"/>
        <v>0</v>
      </c>
      <c r="CJ162" s="756">
        <f t="shared" si="66"/>
        <v>0</v>
      </c>
      <c r="CK162" s="756">
        <f t="shared" si="66"/>
        <v>0</v>
      </c>
      <c r="CL162" s="756">
        <f t="shared" si="66"/>
        <v>0</v>
      </c>
      <c r="CM162" s="646">
        <f t="shared" si="92"/>
        <v>0</v>
      </c>
      <c r="CN162" s="594"/>
      <c r="CO162" s="705">
        <f t="shared" si="69"/>
        <v>146</v>
      </c>
      <c r="CP162" s="756">
        <v>0</v>
      </c>
      <c r="CQ162" s="756">
        <v>0</v>
      </c>
      <c r="CR162" s="756">
        <v>0</v>
      </c>
      <c r="CS162" s="756">
        <v>0</v>
      </c>
      <c r="CT162" s="756">
        <v>0</v>
      </c>
      <c r="CU162" s="756">
        <v>0</v>
      </c>
      <c r="CV162" s="756">
        <v>0</v>
      </c>
      <c r="CW162" s="646">
        <f t="shared" si="93"/>
        <v>0</v>
      </c>
      <c r="CX162" s="685"/>
      <c r="CY162" s="705">
        <f t="shared" si="70"/>
        <v>146</v>
      </c>
      <c r="CZ162" s="756">
        <v>0</v>
      </c>
      <c r="DA162" s="756">
        <v>0</v>
      </c>
      <c r="DB162" s="756">
        <v>0</v>
      </c>
      <c r="DC162" s="756">
        <v>0</v>
      </c>
      <c r="DD162" s="756">
        <v>0</v>
      </c>
      <c r="DE162" s="767">
        <f t="shared" si="81"/>
        <v>0</v>
      </c>
      <c r="DF162" s="756">
        <v>0</v>
      </c>
      <c r="DG162" s="756">
        <v>0</v>
      </c>
      <c r="DH162" s="756">
        <v>0</v>
      </c>
      <c r="DI162" s="756">
        <v>0</v>
      </c>
      <c r="DJ162" s="767">
        <f t="shared" si="82"/>
        <v>0</v>
      </c>
      <c r="DK162" s="715">
        <f t="shared" si="83"/>
        <v>0</v>
      </c>
      <c r="DL162" s="685"/>
      <c r="DM162" s="705">
        <f t="shared" si="71"/>
        <v>146</v>
      </c>
      <c r="DN162" s="715">
        <f t="shared" si="84"/>
        <v>0</v>
      </c>
    </row>
    <row r="163" spans="2:118" x14ac:dyDescent="0.25">
      <c r="B163" s="705">
        <v>147</v>
      </c>
      <c r="C163" s="765">
        <f>(1+_xlfn.XLOOKUP(INT((B163-1)/12)+1,'ZC Curve'!$B$8:$B$107,'ZC Curve'!R$8:R$107,,0))^(1/12)-1</f>
        <v>0</v>
      </c>
      <c r="D163" s="766">
        <f t="shared" si="85"/>
        <v>1</v>
      </c>
      <c r="E163" s="685"/>
      <c r="F163" s="705">
        <v>147</v>
      </c>
      <c r="G163" s="756">
        <v>0</v>
      </c>
      <c r="H163" s="756">
        <v>0</v>
      </c>
      <c r="I163" s="756">
        <v>0</v>
      </c>
      <c r="J163" s="756">
        <v>0</v>
      </c>
      <c r="K163" s="756">
        <v>0</v>
      </c>
      <c r="L163" s="756">
        <v>0</v>
      </c>
      <c r="M163" s="756">
        <v>0</v>
      </c>
      <c r="N163" s="646">
        <f t="shared" si="86"/>
        <v>0</v>
      </c>
      <c r="O163" s="594"/>
      <c r="P163" s="705">
        <f t="shared" si="72"/>
        <v>147</v>
      </c>
      <c r="Q163" s="756">
        <v>0</v>
      </c>
      <c r="R163" s="756">
        <v>0</v>
      </c>
      <c r="S163" s="756">
        <v>0</v>
      </c>
      <c r="T163" s="756">
        <v>0</v>
      </c>
      <c r="U163" s="756">
        <v>0</v>
      </c>
      <c r="V163" s="756">
        <v>0</v>
      </c>
      <c r="W163" s="756">
        <v>0</v>
      </c>
      <c r="X163" s="646">
        <f t="shared" si="87"/>
        <v>0</v>
      </c>
      <c r="Y163" s="594"/>
      <c r="Z163" s="705">
        <f t="shared" si="73"/>
        <v>147</v>
      </c>
      <c r="AA163" s="756">
        <f t="shared" si="65"/>
        <v>0</v>
      </c>
      <c r="AB163" s="756">
        <f t="shared" si="65"/>
        <v>0</v>
      </c>
      <c r="AC163" s="756">
        <f t="shared" si="65"/>
        <v>0</v>
      </c>
      <c r="AD163" s="756">
        <f t="shared" si="65"/>
        <v>0</v>
      </c>
      <c r="AE163" s="756">
        <f t="shared" si="65"/>
        <v>0</v>
      </c>
      <c r="AF163" s="756">
        <f t="shared" si="65"/>
        <v>0</v>
      </c>
      <c r="AG163" s="756">
        <f t="shared" si="65"/>
        <v>0</v>
      </c>
      <c r="AH163" s="646">
        <f t="shared" si="88"/>
        <v>0</v>
      </c>
      <c r="AI163" s="594"/>
      <c r="AJ163" s="705">
        <f t="shared" si="74"/>
        <v>147</v>
      </c>
      <c r="AK163" s="756">
        <v>0</v>
      </c>
      <c r="AL163" s="756">
        <v>0</v>
      </c>
      <c r="AM163" s="756">
        <v>0</v>
      </c>
      <c r="AN163" s="756">
        <v>0</v>
      </c>
      <c r="AO163" s="756">
        <v>0</v>
      </c>
      <c r="AP163" s="756">
        <v>0</v>
      </c>
      <c r="AQ163" s="756">
        <v>0</v>
      </c>
      <c r="AR163" s="646">
        <f t="shared" si="89"/>
        <v>0</v>
      </c>
      <c r="AS163" s="594"/>
      <c r="AT163" s="705">
        <f t="shared" si="75"/>
        <v>147</v>
      </c>
      <c r="AU163" s="756">
        <v>0</v>
      </c>
      <c r="AV163" s="756">
        <v>0</v>
      </c>
      <c r="AW163" s="756">
        <v>0</v>
      </c>
      <c r="AX163" s="756">
        <v>0</v>
      </c>
      <c r="AY163" s="756">
        <v>0</v>
      </c>
      <c r="AZ163" s="767">
        <f t="shared" si="64"/>
        <v>0</v>
      </c>
      <c r="BA163" s="756">
        <v>0</v>
      </c>
      <c r="BB163" s="756">
        <v>0</v>
      </c>
      <c r="BC163" s="756">
        <v>0</v>
      </c>
      <c r="BD163" s="756">
        <v>0</v>
      </c>
      <c r="BE163" s="767">
        <f t="shared" si="76"/>
        <v>0</v>
      </c>
      <c r="BF163" s="646">
        <f t="shared" si="77"/>
        <v>0</v>
      </c>
      <c r="BG163" s="594"/>
      <c r="BH163" s="705">
        <f t="shared" si="67"/>
        <v>147</v>
      </c>
      <c r="BI163" s="646">
        <f t="shared" si="78"/>
        <v>0</v>
      </c>
      <c r="BJ163" s="594"/>
      <c r="BK163" s="705">
        <f t="shared" si="79"/>
        <v>147</v>
      </c>
      <c r="BL163" s="756">
        <v>0</v>
      </c>
      <c r="BM163" s="756">
        <v>0</v>
      </c>
      <c r="BN163" s="756">
        <v>0</v>
      </c>
      <c r="BO163" s="756">
        <v>0</v>
      </c>
      <c r="BP163" s="756">
        <v>0</v>
      </c>
      <c r="BQ163" s="756">
        <v>0</v>
      </c>
      <c r="BR163" s="756">
        <v>0</v>
      </c>
      <c r="BS163" s="646">
        <f t="shared" si="90"/>
        <v>0</v>
      </c>
      <c r="BT163" s="594"/>
      <c r="BU163" s="705">
        <f t="shared" si="80"/>
        <v>147</v>
      </c>
      <c r="BV163" s="756">
        <v>0</v>
      </c>
      <c r="BW163" s="756">
        <v>0</v>
      </c>
      <c r="BX163" s="756">
        <v>0</v>
      </c>
      <c r="BY163" s="756">
        <v>0</v>
      </c>
      <c r="BZ163" s="756">
        <v>0</v>
      </c>
      <c r="CA163" s="756">
        <v>0</v>
      </c>
      <c r="CB163" s="756">
        <v>0</v>
      </c>
      <c r="CC163" s="646">
        <f t="shared" si="91"/>
        <v>0</v>
      </c>
      <c r="CD163" s="594"/>
      <c r="CE163" s="705">
        <f t="shared" si="68"/>
        <v>147</v>
      </c>
      <c r="CF163" s="756">
        <f t="shared" si="66"/>
        <v>0</v>
      </c>
      <c r="CG163" s="756">
        <f t="shared" si="66"/>
        <v>0</v>
      </c>
      <c r="CH163" s="756">
        <f t="shared" si="66"/>
        <v>0</v>
      </c>
      <c r="CI163" s="756">
        <f t="shared" si="66"/>
        <v>0</v>
      </c>
      <c r="CJ163" s="756">
        <f t="shared" si="66"/>
        <v>0</v>
      </c>
      <c r="CK163" s="756">
        <f t="shared" si="66"/>
        <v>0</v>
      </c>
      <c r="CL163" s="756">
        <f t="shared" si="66"/>
        <v>0</v>
      </c>
      <c r="CM163" s="646">
        <f t="shared" si="92"/>
        <v>0</v>
      </c>
      <c r="CN163" s="594"/>
      <c r="CO163" s="705">
        <f t="shared" si="69"/>
        <v>147</v>
      </c>
      <c r="CP163" s="756">
        <v>0</v>
      </c>
      <c r="CQ163" s="756">
        <v>0</v>
      </c>
      <c r="CR163" s="756">
        <v>0</v>
      </c>
      <c r="CS163" s="756">
        <v>0</v>
      </c>
      <c r="CT163" s="756">
        <v>0</v>
      </c>
      <c r="CU163" s="756">
        <v>0</v>
      </c>
      <c r="CV163" s="756">
        <v>0</v>
      </c>
      <c r="CW163" s="646">
        <f t="shared" si="93"/>
        <v>0</v>
      </c>
      <c r="CX163" s="685"/>
      <c r="CY163" s="705">
        <f t="shared" si="70"/>
        <v>147</v>
      </c>
      <c r="CZ163" s="756">
        <v>0</v>
      </c>
      <c r="DA163" s="756">
        <v>0</v>
      </c>
      <c r="DB163" s="756">
        <v>0</v>
      </c>
      <c r="DC163" s="756">
        <v>0</v>
      </c>
      <c r="DD163" s="756">
        <v>0</v>
      </c>
      <c r="DE163" s="767">
        <f t="shared" si="81"/>
        <v>0</v>
      </c>
      <c r="DF163" s="756">
        <v>0</v>
      </c>
      <c r="DG163" s="756">
        <v>0</v>
      </c>
      <c r="DH163" s="756">
        <v>0</v>
      </c>
      <c r="DI163" s="756">
        <v>0</v>
      </c>
      <c r="DJ163" s="767">
        <f t="shared" si="82"/>
        <v>0</v>
      </c>
      <c r="DK163" s="715">
        <f t="shared" si="83"/>
        <v>0</v>
      </c>
      <c r="DL163" s="685"/>
      <c r="DM163" s="705">
        <f t="shared" si="71"/>
        <v>147</v>
      </c>
      <c r="DN163" s="715">
        <f t="shared" si="84"/>
        <v>0</v>
      </c>
    </row>
    <row r="164" spans="2:118" x14ac:dyDescent="0.25">
      <c r="B164" s="705">
        <v>148</v>
      </c>
      <c r="C164" s="765">
        <f>(1+_xlfn.XLOOKUP(INT((B164-1)/12)+1,'ZC Curve'!$B$8:$B$107,'ZC Curve'!R$8:R$107,,0))^(1/12)-1</f>
        <v>0</v>
      </c>
      <c r="D164" s="766">
        <f t="shared" si="85"/>
        <v>1</v>
      </c>
      <c r="E164" s="685"/>
      <c r="F164" s="705">
        <v>148</v>
      </c>
      <c r="G164" s="756">
        <v>0</v>
      </c>
      <c r="H164" s="756">
        <v>0</v>
      </c>
      <c r="I164" s="756">
        <v>0</v>
      </c>
      <c r="J164" s="756">
        <v>0</v>
      </c>
      <c r="K164" s="756">
        <v>0</v>
      </c>
      <c r="L164" s="756">
        <v>0</v>
      </c>
      <c r="M164" s="756">
        <v>0</v>
      </c>
      <c r="N164" s="646">
        <f t="shared" si="86"/>
        <v>0</v>
      </c>
      <c r="O164" s="594"/>
      <c r="P164" s="705">
        <f t="shared" si="72"/>
        <v>148</v>
      </c>
      <c r="Q164" s="756">
        <v>0</v>
      </c>
      <c r="R164" s="756">
        <v>0</v>
      </c>
      <c r="S164" s="756">
        <v>0</v>
      </c>
      <c r="T164" s="756">
        <v>0</v>
      </c>
      <c r="U164" s="756">
        <v>0</v>
      </c>
      <c r="V164" s="756">
        <v>0</v>
      </c>
      <c r="W164" s="756">
        <v>0</v>
      </c>
      <c r="X164" s="646">
        <f t="shared" si="87"/>
        <v>0</v>
      </c>
      <c r="Y164" s="594"/>
      <c r="Z164" s="705">
        <f t="shared" si="73"/>
        <v>148</v>
      </c>
      <c r="AA164" s="756">
        <f t="shared" si="65"/>
        <v>0</v>
      </c>
      <c r="AB164" s="756">
        <f t="shared" si="65"/>
        <v>0</v>
      </c>
      <c r="AC164" s="756">
        <f t="shared" si="65"/>
        <v>0</v>
      </c>
      <c r="AD164" s="756">
        <f t="shared" si="65"/>
        <v>0</v>
      </c>
      <c r="AE164" s="756">
        <f t="shared" si="65"/>
        <v>0</v>
      </c>
      <c r="AF164" s="756">
        <f t="shared" si="65"/>
        <v>0</v>
      </c>
      <c r="AG164" s="756">
        <f t="shared" si="65"/>
        <v>0</v>
      </c>
      <c r="AH164" s="646">
        <f t="shared" si="88"/>
        <v>0</v>
      </c>
      <c r="AI164" s="594"/>
      <c r="AJ164" s="705">
        <f t="shared" si="74"/>
        <v>148</v>
      </c>
      <c r="AK164" s="756">
        <v>0</v>
      </c>
      <c r="AL164" s="756">
        <v>0</v>
      </c>
      <c r="AM164" s="756">
        <v>0</v>
      </c>
      <c r="AN164" s="756">
        <v>0</v>
      </c>
      <c r="AO164" s="756">
        <v>0</v>
      </c>
      <c r="AP164" s="756">
        <v>0</v>
      </c>
      <c r="AQ164" s="756">
        <v>0</v>
      </c>
      <c r="AR164" s="646">
        <f t="shared" si="89"/>
        <v>0</v>
      </c>
      <c r="AS164" s="594"/>
      <c r="AT164" s="705">
        <f t="shared" si="75"/>
        <v>148</v>
      </c>
      <c r="AU164" s="756">
        <v>0</v>
      </c>
      <c r="AV164" s="756">
        <v>0</v>
      </c>
      <c r="AW164" s="756">
        <v>0</v>
      </c>
      <c r="AX164" s="756">
        <v>0</v>
      </c>
      <c r="AY164" s="756">
        <v>0</v>
      </c>
      <c r="AZ164" s="767">
        <f t="shared" si="64"/>
        <v>0</v>
      </c>
      <c r="BA164" s="756">
        <v>0</v>
      </c>
      <c r="BB164" s="756">
        <v>0</v>
      </c>
      <c r="BC164" s="756">
        <v>0</v>
      </c>
      <c r="BD164" s="756">
        <v>0</v>
      </c>
      <c r="BE164" s="767">
        <f t="shared" si="76"/>
        <v>0</v>
      </c>
      <c r="BF164" s="646">
        <f t="shared" si="77"/>
        <v>0</v>
      </c>
      <c r="BG164" s="594"/>
      <c r="BH164" s="705">
        <f t="shared" si="67"/>
        <v>148</v>
      </c>
      <c r="BI164" s="646">
        <f t="shared" si="78"/>
        <v>0</v>
      </c>
      <c r="BJ164" s="594"/>
      <c r="BK164" s="705">
        <f t="shared" si="79"/>
        <v>148</v>
      </c>
      <c r="BL164" s="756">
        <v>0</v>
      </c>
      <c r="BM164" s="756">
        <v>0</v>
      </c>
      <c r="BN164" s="756">
        <v>0</v>
      </c>
      <c r="BO164" s="756">
        <v>0</v>
      </c>
      <c r="BP164" s="756">
        <v>0</v>
      </c>
      <c r="BQ164" s="756">
        <v>0</v>
      </c>
      <c r="BR164" s="756">
        <v>0</v>
      </c>
      <c r="BS164" s="646">
        <f t="shared" si="90"/>
        <v>0</v>
      </c>
      <c r="BT164" s="594"/>
      <c r="BU164" s="705">
        <f t="shared" si="80"/>
        <v>148</v>
      </c>
      <c r="BV164" s="756">
        <v>0</v>
      </c>
      <c r="BW164" s="756">
        <v>0</v>
      </c>
      <c r="BX164" s="756">
        <v>0</v>
      </c>
      <c r="BY164" s="756">
        <v>0</v>
      </c>
      <c r="BZ164" s="756">
        <v>0</v>
      </c>
      <c r="CA164" s="756">
        <v>0</v>
      </c>
      <c r="CB164" s="756">
        <v>0</v>
      </c>
      <c r="CC164" s="646">
        <f t="shared" si="91"/>
        <v>0</v>
      </c>
      <c r="CD164" s="594"/>
      <c r="CE164" s="705">
        <f t="shared" si="68"/>
        <v>148</v>
      </c>
      <c r="CF164" s="756">
        <f t="shared" si="66"/>
        <v>0</v>
      </c>
      <c r="CG164" s="756">
        <f t="shared" si="66"/>
        <v>0</v>
      </c>
      <c r="CH164" s="756">
        <f t="shared" si="66"/>
        <v>0</v>
      </c>
      <c r="CI164" s="756">
        <f t="shared" si="66"/>
        <v>0</v>
      </c>
      <c r="CJ164" s="756">
        <f t="shared" si="66"/>
        <v>0</v>
      </c>
      <c r="CK164" s="756">
        <f t="shared" si="66"/>
        <v>0</v>
      </c>
      <c r="CL164" s="756">
        <f t="shared" si="66"/>
        <v>0</v>
      </c>
      <c r="CM164" s="646">
        <f t="shared" si="92"/>
        <v>0</v>
      </c>
      <c r="CN164" s="594"/>
      <c r="CO164" s="705">
        <f t="shared" si="69"/>
        <v>148</v>
      </c>
      <c r="CP164" s="756">
        <v>0</v>
      </c>
      <c r="CQ164" s="756">
        <v>0</v>
      </c>
      <c r="CR164" s="756">
        <v>0</v>
      </c>
      <c r="CS164" s="756">
        <v>0</v>
      </c>
      <c r="CT164" s="756">
        <v>0</v>
      </c>
      <c r="CU164" s="756">
        <v>0</v>
      </c>
      <c r="CV164" s="756">
        <v>0</v>
      </c>
      <c r="CW164" s="646">
        <f t="shared" si="93"/>
        <v>0</v>
      </c>
      <c r="CX164" s="685"/>
      <c r="CY164" s="705">
        <f t="shared" si="70"/>
        <v>148</v>
      </c>
      <c r="CZ164" s="756">
        <v>0</v>
      </c>
      <c r="DA164" s="756">
        <v>0</v>
      </c>
      <c r="DB164" s="756">
        <v>0</v>
      </c>
      <c r="DC164" s="756">
        <v>0</v>
      </c>
      <c r="DD164" s="756">
        <v>0</v>
      </c>
      <c r="DE164" s="767">
        <f t="shared" si="81"/>
        <v>0</v>
      </c>
      <c r="DF164" s="756">
        <v>0</v>
      </c>
      <c r="DG164" s="756">
        <v>0</v>
      </c>
      <c r="DH164" s="756">
        <v>0</v>
      </c>
      <c r="DI164" s="756">
        <v>0</v>
      </c>
      <c r="DJ164" s="767">
        <f t="shared" si="82"/>
        <v>0</v>
      </c>
      <c r="DK164" s="715">
        <f t="shared" si="83"/>
        <v>0</v>
      </c>
      <c r="DL164" s="685"/>
      <c r="DM164" s="705">
        <f t="shared" si="71"/>
        <v>148</v>
      </c>
      <c r="DN164" s="715">
        <f t="shared" si="84"/>
        <v>0</v>
      </c>
    </row>
    <row r="165" spans="2:118" x14ac:dyDescent="0.25">
      <c r="B165" s="705">
        <v>149</v>
      </c>
      <c r="C165" s="765">
        <f>(1+_xlfn.XLOOKUP(INT((B165-1)/12)+1,'ZC Curve'!$B$8:$B$107,'ZC Curve'!R$8:R$107,,0))^(1/12)-1</f>
        <v>0</v>
      </c>
      <c r="D165" s="766">
        <f t="shared" si="85"/>
        <v>1</v>
      </c>
      <c r="E165" s="685"/>
      <c r="F165" s="705">
        <v>149</v>
      </c>
      <c r="G165" s="756">
        <v>0</v>
      </c>
      <c r="H165" s="756">
        <v>0</v>
      </c>
      <c r="I165" s="756">
        <v>0</v>
      </c>
      <c r="J165" s="756">
        <v>0</v>
      </c>
      <c r="K165" s="756">
        <v>0</v>
      </c>
      <c r="L165" s="756">
        <v>0</v>
      </c>
      <c r="M165" s="756">
        <v>0</v>
      </c>
      <c r="N165" s="646">
        <f t="shared" si="86"/>
        <v>0</v>
      </c>
      <c r="O165" s="594"/>
      <c r="P165" s="705">
        <f t="shared" si="72"/>
        <v>149</v>
      </c>
      <c r="Q165" s="756">
        <v>0</v>
      </c>
      <c r="R165" s="756">
        <v>0</v>
      </c>
      <c r="S165" s="756">
        <v>0</v>
      </c>
      <c r="T165" s="756">
        <v>0</v>
      </c>
      <c r="U165" s="756">
        <v>0</v>
      </c>
      <c r="V165" s="756">
        <v>0</v>
      </c>
      <c r="W165" s="756">
        <v>0</v>
      </c>
      <c r="X165" s="646">
        <f t="shared" si="87"/>
        <v>0</v>
      </c>
      <c r="Y165" s="594"/>
      <c r="Z165" s="705">
        <f t="shared" si="73"/>
        <v>149</v>
      </c>
      <c r="AA165" s="756">
        <f t="shared" si="65"/>
        <v>0</v>
      </c>
      <c r="AB165" s="756">
        <f t="shared" si="65"/>
        <v>0</v>
      </c>
      <c r="AC165" s="756">
        <f t="shared" si="65"/>
        <v>0</v>
      </c>
      <c r="AD165" s="756">
        <f t="shared" si="65"/>
        <v>0</v>
      </c>
      <c r="AE165" s="756">
        <f t="shared" si="65"/>
        <v>0</v>
      </c>
      <c r="AF165" s="756">
        <f t="shared" si="65"/>
        <v>0</v>
      </c>
      <c r="AG165" s="756">
        <f t="shared" si="65"/>
        <v>0</v>
      </c>
      <c r="AH165" s="646">
        <f t="shared" si="88"/>
        <v>0</v>
      </c>
      <c r="AI165" s="594"/>
      <c r="AJ165" s="705">
        <f t="shared" si="74"/>
        <v>149</v>
      </c>
      <c r="AK165" s="756">
        <v>0</v>
      </c>
      <c r="AL165" s="756">
        <v>0</v>
      </c>
      <c r="AM165" s="756">
        <v>0</v>
      </c>
      <c r="AN165" s="756">
        <v>0</v>
      </c>
      <c r="AO165" s="756">
        <v>0</v>
      </c>
      <c r="AP165" s="756">
        <v>0</v>
      </c>
      <c r="AQ165" s="756">
        <v>0</v>
      </c>
      <c r="AR165" s="646">
        <f t="shared" si="89"/>
        <v>0</v>
      </c>
      <c r="AS165" s="594"/>
      <c r="AT165" s="705">
        <f t="shared" si="75"/>
        <v>149</v>
      </c>
      <c r="AU165" s="756">
        <v>0</v>
      </c>
      <c r="AV165" s="756">
        <v>0</v>
      </c>
      <c r="AW165" s="756">
        <v>0</v>
      </c>
      <c r="AX165" s="756">
        <v>0</v>
      </c>
      <c r="AY165" s="756">
        <v>0</v>
      </c>
      <c r="AZ165" s="767">
        <f t="shared" ref="AZ165:AZ228" si="94">SUM(AU165:AY165)</f>
        <v>0</v>
      </c>
      <c r="BA165" s="756">
        <v>0</v>
      </c>
      <c r="BB165" s="756">
        <v>0</v>
      </c>
      <c r="BC165" s="756">
        <v>0</v>
      </c>
      <c r="BD165" s="756">
        <v>0</v>
      </c>
      <c r="BE165" s="767">
        <f t="shared" si="76"/>
        <v>0</v>
      </c>
      <c r="BF165" s="646">
        <f t="shared" si="77"/>
        <v>0</v>
      </c>
      <c r="BG165" s="594"/>
      <c r="BH165" s="705">
        <f t="shared" si="67"/>
        <v>149</v>
      </c>
      <c r="BI165" s="646">
        <f t="shared" si="78"/>
        <v>0</v>
      </c>
      <c r="BJ165" s="594"/>
      <c r="BK165" s="705">
        <f t="shared" si="79"/>
        <v>149</v>
      </c>
      <c r="BL165" s="756">
        <v>0</v>
      </c>
      <c r="BM165" s="756">
        <v>0</v>
      </c>
      <c r="BN165" s="756">
        <v>0</v>
      </c>
      <c r="BO165" s="756">
        <v>0</v>
      </c>
      <c r="BP165" s="756">
        <v>0</v>
      </c>
      <c r="BQ165" s="756">
        <v>0</v>
      </c>
      <c r="BR165" s="756">
        <v>0</v>
      </c>
      <c r="BS165" s="646">
        <f t="shared" si="90"/>
        <v>0</v>
      </c>
      <c r="BT165" s="594"/>
      <c r="BU165" s="705">
        <f t="shared" si="80"/>
        <v>149</v>
      </c>
      <c r="BV165" s="756">
        <v>0</v>
      </c>
      <c r="BW165" s="756">
        <v>0</v>
      </c>
      <c r="BX165" s="756">
        <v>0</v>
      </c>
      <c r="BY165" s="756">
        <v>0</v>
      </c>
      <c r="BZ165" s="756">
        <v>0</v>
      </c>
      <c r="CA165" s="756">
        <v>0</v>
      </c>
      <c r="CB165" s="756">
        <v>0</v>
      </c>
      <c r="CC165" s="646">
        <f t="shared" si="91"/>
        <v>0</v>
      </c>
      <c r="CD165" s="594"/>
      <c r="CE165" s="705">
        <f t="shared" si="68"/>
        <v>149</v>
      </c>
      <c r="CF165" s="756">
        <f t="shared" si="66"/>
        <v>0</v>
      </c>
      <c r="CG165" s="756">
        <f t="shared" si="66"/>
        <v>0</v>
      </c>
      <c r="CH165" s="756">
        <f t="shared" si="66"/>
        <v>0</v>
      </c>
      <c r="CI165" s="756">
        <f t="shared" si="66"/>
        <v>0</v>
      </c>
      <c r="CJ165" s="756">
        <f t="shared" si="66"/>
        <v>0</v>
      </c>
      <c r="CK165" s="756">
        <f t="shared" si="66"/>
        <v>0</v>
      </c>
      <c r="CL165" s="756">
        <f t="shared" si="66"/>
        <v>0</v>
      </c>
      <c r="CM165" s="646">
        <f t="shared" si="92"/>
        <v>0</v>
      </c>
      <c r="CN165" s="594"/>
      <c r="CO165" s="705">
        <f t="shared" si="69"/>
        <v>149</v>
      </c>
      <c r="CP165" s="756">
        <v>0</v>
      </c>
      <c r="CQ165" s="756">
        <v>0</v>
      </c>
      <c r="CR165" s="756">
        <v>0</v>
      </c>
      <c r="CS165" s="756">
        <v>0</v>
      </c>
      <c r="CT165" s="756">
        <v>0</v>
      </c>
      <c r="CU165" s="756">
        <v>0</v>
      </c>
      <c r="CV165" s="756">
        <v>0</v>
      </c>
      <c r="CW165" s="646">
        <f t="shared" si="93"/>
        <v>0</v>
      </c>
      <c r="CX165" s="685"/>
      <c r="CY165" s="705">
        <f t="shared" si="70"/>
        <v>149</v>
      </c>
      <c r="CZ165" s="756">
        <v>0</v>
      </c>
      <c r="DA165" s="756">
        <v>0</v>
      </c>
      <c r="DB165" s="756">
        <v>0</v>
      </c>
      <c r="DC165" s="756">
        <v>0</v>
      </c>
      <c r="DD165" s="756">
        <v>0</v>
      </c>
      <c r="DE165" s="767">
        <f t="shared" si="81"/>
        <v>0</v>
      </c>
      <c r="DF165" s="756">
        <v>0</v>
      </c>
      <c r="DG165" s="756">
        <v>0</v>
      </c>
      <c r="DH165" s="756">
        <v>0</v>
      </c>
      <c r="DI165" s="756">
        <v>0</v>
      </c>
      <c r="DJ165" s="767">
        <f t="shared" si="82"/>
        <v>0</v>
      </c>
      <c r="DK165" s="715">
        <f t="shared" si="83"/>
        <v>0</v>
      </c>
      <c r="DL165" s="685"/>
      <c r="DM165" s="705">
        <f t="shared" si="71"/>
        <v>149</v>
      </c>
      <c r="DN165" s="715">
        <f t="shared" si="84"/>
        <v>0</v>
      </c>
    </row>
    <row r="166" spans="2:118" x14ac:dyDescent="0.25">
      <c r="B166" s="705">
        <v>150</v>
      </c>
      <c r="C166" s="765">
        <f>(1+_xlfn.XLOOKUP(INT((B166-1)/12)+1,'ZC Curve'!$B$8:$B$107,'ZC Curve'!R$8:R$107,,0))^(1/12)-1</f>
        <v>0</v>
      </c>
      <c r="D166" s="766">
        <f t="shared" si="85"/>
        <v>1</v>
      </c>
      <c r="E166" s="685"/>
      <c r="F166" s="705">
        <v>150</v>
      </c>
      <c r="G166" s="756">
        <v>0</v>
      </c>
      <c r="H166" s="756">
        <v>0</v>
      </c>
      <c r="I166" s="756">
        <v>0</v>
      </c>
      <c r="J166" s="756">
        <v>0</v>
      </c>
      <c r="K166" s="756">
        <v>0</v>
      </c>
      <c r="L166" s="756">
        <v>0</v>
      </c>
      <c r="M166" s="756">
        <v>0</v>
      </c>
      <c r="N166" s="646">
        <f t="shared" si="86"/>
        <v>0</v>
      </c>
      <c r="O166" s="594"/>
      <c r="P166" s="705">
        <f t="shared" si="72"/>
        <v>150</v>
      </c>
      <c r="Q166" s="756">
        <v>0</v>
      </c>
      <c r="R166" s="756">
        <v>0</v>
      </c>
      <c r="S166" s="756">
        <v>0</v>
      </c>
      <c r="T166" s="756">
        <v>0</v>
      </c>
      <c r="U166" s="756">
        <v>0</v>
      </c>
      <c r="V166" s="756">
        <v>0</v>
      </c>
      <c r="W166" s="756">
        <v>0</v>
      </c>
      <c r="X166" s="646">
        <f t="shared" si="87"/>
        <v>0</v>
      </c>
      <c r="Y166" s="594"/>
      <c r="Z166" s="705">
        <f t="shared" si="73"/>
        <v>150</v>
      </c>
      <c r="AA166" s="756">
        <f t="shared" si="65"/>
        <v>0</v>
      </c>
      <c r="AB166" s="756">
        <f t="shared" si="65"/>
        <v>0</v>
      </c>
      <c r="AC166" s="756">
        <f t="shared" si="65"/>
        <v>0</v>
      </c>
      <c r="AD166" s="756">
        <f t="shared" si="65"/>
        <v>0</v>
      </c>
      <c r="AE166" s="756">
        <f t="shared" si="65"/>
        <v>0</v>
      </c>
      <c r="AF166" s="756">
        <f t="shared" si="65"/>
        <v>0</v>
      </c>
      <c r="AG166" s="756">
        <f t="shared" si="65"/>
        <v>0</v>
      </c>
      <c r="AH166" s="646">
        <f t="shared" si="88"/>
        <v>0</v>
      </c>
      <c r="AI166" s="594"/>
      <c r="AJ166" s="705">
        <f t="shared" si="74"/>
        <v>150</v>
      </c>
      <c r="AK166" s="756">
        <v>0</v>
      </c>
      <c r="AL166" s="756">
        <v>0</v>
      </c>
      <c r="AM166" s="756">
        <v>0</v>
      </c>
      <c r="AN166" s="756">
        <v>0</v>
      </c>
      <c r="AO166" s="756">
        <v>0</v>
      </c>
      <c r="AP166" s="756">
        <v>0</v>
      </c>
      <c r="AQ166" s="756">
        <v>0</v>
      </c>
      <c r="AR166" s="646">
        <f t="shared" si="89"/>
        <v>0</v>
      </c>
      <c r="AS166" s="594"/>
      <c r="AT166" s="705">
        <f t="shared" si="75"/>
        <v>150</v>
      </c>
      <c r="AU166" s="756">
        <v>0</v>
      </c>
      <c r="AV166" s="756">
        <v>0</v>
      </c>
      <c r="AW166" s="756">
        <v>0</v>
      </c>
      <c r="AX166" s="756">
        <v>0</v>
      </c>
      <c r="AY166" s="756">
        <v>0</v>
      </c>
      <c r="AZ166" s="767">
        <f t="shared" si="94"/>
        <v>0</v>
      </c>
      <c r="BA166" s="756">
        <v>0</v>
      </c>
      <c r="BB166" s="756">
        <v>0</v>
      </c>
      <c r="BC166" s="756">
        <v>0</v>
      </c>
      <c r="BD166" s="756">
        <v>0</v>
      </c>
      <c r="BE166" s="767">
        <f t="shared" si="76"/>
        <v>0</v>
      </c>
      <c r="BF166" s="646">
        <f t="shared" si="77"/>
        <v>0</v>
      </c>
      <c r="BG166" s="594"/>
      <c r="BH166" s="705">
        <f t="shared" si="67"/>
        <v>150</v>
      </c>
      <c r="BI166" s="646">
        <f t="shared" si="78"/>
        <v>0</v>
      </c>
      <c r="BJ166" s="594"/>
      <c r="BK166" s="705">
        <f t="shared" si="79"/>
        <v>150</v>
      </c>
      <c r="BL166" s="756">
        <v>0</v>
      </c>
      <c r="BM166" s="756">
        <v>0</v>
      </c>
      <c r="BN166" s="756">
        <v>0</v>
      </c>
      <c r="BO166" s="756">
        <v>0</v>
      </c>
      <c r="BP166" s="756">
        <v>0</v>
      </c>
      <c r="BQ166" s="756">
        <v>0</v>
      </c>
      <c r="BR166" s="756">
        <v>0</v>
      </c>
      <c r="BS166" s="646">
        <f t="shared" si="90"/>
        <v>0</v>
      </c>
      <c r="BT166" s="594"/>
      <c r="BU166" s="705">
        <f t="shared" si="80"/>
        <v>150</v>
      </c>
      <c r="BV166" s="756">
        <v>0</v>
      </c>
      <c r="BW166" s="756">
        <v>0</v>
      </c>
      <c r="BX166" s="756">
        <v>0</v>
      </c>
      <c r="BY166" s="756">
        <v>0</v>
      </c>
      <c r="BZ166" s="756">
        <v>0</v>
      </c>
      <c r="CA166" s="756">
        <v>0</v>
      </c>
      <c r="CB166" s="756">
        <v>0</v>
      </c>
      <c r="CC166" s="646">
        <f t="shared" si="91"/>
        <v>0</v>
      </c>
      <c r="CD166" s="594"/>
      <c r="CE166" s="705">
        <f t="shared" si="68"/>
        <v>150</v>
      </c>
      <c r="CF166" s="756">
        <f t="shared" si="66"/>
        <v>0</v>
      </c>
      <c r="CG166" s="756">
        <f t="shared" si="66"/>
        <v>0</v>
      </c>
      <c r="CH166" s="756">
        <f t="shared" si="66"/>
        <v>0</v>
      </c>
      <c r="CI166" s="756">
        <f t="shared" si="66"/>
        <v>0</v>
      </c>
      <c r="CJ166" s="756">
        <f t="shared" si="66"/>
        <v>0</v>
      </c>
      <c r="CK166" s="756">
        <f t="shared" si="66"/>
        <v>0</v>
      </c>
      <c r="CL166" s="756">
        <f t="shared" si="66"/>
        <v>0</v>
      </c>
      <c r="CM166" s="646">
        <f t="shared" si="92"/>
        <v>0</v>
      </c>
      <c r="CN166" s="594"/>
      <c r="CO166" s="705">
        <f t="shared" si="69"/>
        <v>150</v>
      </c>
      <c r="CP166" s="756">
        <v>0</v>
      </c>
      <c r="CQ166" s="756">
        <v>0</v>
      </c>
      <c r="CR166" s="756">
        <v>0</v>
      </c>
      <c r="CS166" s="756">
        <v>0</v>
      </c>
      <c r="CT166" s="756">
        <v>0</v>
      </c>
      <c r="CU166" s="756">
        <v>0</v>
      </c>
      <c r="CV166" s="756">
        <v>0</v>
      </c>
      <c r="CW166" s="646">
        <f t="shared" si="93"/>
        <v>0</v>
      </c>
      <c r="CX166" s="685"/>
      <c r="CY166" s="705">
        <f t="shared" si="70"/>
        <v>150</v>
      </c>
      <c r="CZ166" s="756">
        <v>0</v>
      </c>
      <c r="DA166" s="756">
        <v>0</v>
      </c>
      <c r="DB166" s="756">
        <v>0</v>
      </c>
      <c r="DC166" s="756">
        <v>0</v>
      </c>
      <c r="DD166" s="756">
        <v>0</v>
      </c>
      <c r="DE166" s="767">
        <f t="shared" si="81"/>
        <v>0</v>
      </c>
      <c r="DF166" s="756">
        <v>0</v>
      </c>
      <c r="DG166" s="756">
        <v>0</v>
      </c>
      <c r="DH166" s="756">
        <v>0</v>
      </c>
      <c r="DI166" s="756">
        <v>0</v>
      </c>
      <c r="DJ166" s="767">
        <f t="shared" si="82"/>
        <v>0</v>
      </c>
      <c r="DK166" s="715">
        <f t="shared" si="83"/>
        <v>0</v>
      </c>
      <c r="DL166" s="685"/>
      <c r="DM166" s="705">
        <f t="shared" si="71"/>
        <v>150</v>
      </c>
      <c r="DN166" s="715">
        <f t="shared" si="84"/>
        <v>0</v>
      </c>
    </row>
    <row r="167" spans="2:118" x14ac:dyDescent="0.25">
      <c r="B167" s="705">
        <v>151</v>
      </c>
      <c r="C167" s="765">
        <f>(1+_xlfn.XLOOKUP(INT((B167-1)/12)+1,'ZC Curve'!$B$8:$B$107,'ZC Curve'!R$8:R$107,,0))^(1/12)-1</f>
        <v>0</v>
      </c>
      <c r="D167" s="766">
        <f t="shared" si="85"/>
        <v>1</v>
      </c>
      <c r="E167" s="685"/>
      <c r="F167" s="705">
        <v>151</v>
      </c>
      <c r="G167" s="756">
        <v>0</v>
      </c>
      <c r="H167" s="756">
        <v>0</v>
      </c>
      <c r="I167" s="756">
        <v>0</v>
      </c>
      <c r="J167" s="756">
        <v>0</v>
      </c>
      <c r="K167" s="756">
        <v>0</v>
      </c>
      <c r="L167" s="756">
        <v>0</v>
      </c>
      <c r="M167" s="756">
        <v>0</v>
      </c>
      <c r="N167" s="646">
        <f t="shared" si="86"/>
        <v>0</v>
      </c>
      <c r="O167" s="594"/>
      <c r="P167" s="705">
        <f t="shared" si="72"/>
        <v>151</v>
      </c>
      <c r="Q167" s="756">
        <v>0</v>
      </c>
      <c r="R167" s="756">
        <v>0</v>
      </c>
      <c r="S167" s="756">
        <v>0</v>
      </c>
      <c r="T167" s="756">
        <v>0</v>
      </c>
      <c r="U167" s="756">
        <v>0</v>
      </c>
      <c r="V167" s="756">
        <v>0</v>
      </c>
      <c r="W167" s="756">
        <v>0</v>
      </c>
      <c r="X167" s="646">
        <f t="shared" si="87"/>
        <v>0</v>
      </c>
      <c r="Y167" s="594"/>
      <c r="Z167" s="705">
        <f t="shared" si="73"/>
        <v>151</v>
      </c>
      <c r="AA167" s="756">
        <f t="shared" si="65"/>
        <v>0</v>
      </c>
      <c r="AB167" s="756">
        <f t="shared" si="65"/>
        <v>0</v>
      </c>
      <c r="AC167" s="756">
        <f t="shared" si="65"/>
        <v>0</v>
      </c>
      <c r="AD167" s="756">
        <f t="shared" si="65"/>
        <v>0</v>
      </c>
      <c r="AE167" s="756">
        <f t="shared" si="65"/>
        <v>0</v>
      </c>
      <c r="AF167" s="756">
        <f t="shared" si="65"/>
        <v>0</v>
      </c>
      <c r="AG167" s="756">
        <f t="shared" si="65"/>
        <v>0</v>
      </c>
      <c r="AH167" s="646">
        <f t="shared" si="88"/>
        <v>0</v>
      </c>
      <c r="AI167" s="594"/>
      <c r="AJ167" s="705">
        <f t="shared" si="74"/>
        <v>151</v>
      </c>
      <c r="AK167" s="756">
        <v>0</v>
      </c>
      <c r="AL167" s="756">
        <v>0</v>
      </c>
      <c r="AM167" s="756">
        <v>0</v>
      </c>
      <c r="AN167" s="756">
        <v>0</v>
      </c>
      <c r="AO167" s="756">
        <v>0</v>
      </c>
      <c r="AP167" s="756">
        <v>0</v>
      </c>
      <c r="AQ167" s="756">
        <v>0</v>
      </c>
      <c r="AR167" s="646">
        <f t="shared" si="89"/>
        <v>0</v>
      </c>
      <c r="AS167" s="594"/>
      <c r="AT167" s="705">
        <f t="shared" si="75"/>
        <v>151</v>
      </c>
      <c r="AU167" s="756">
        <v>0</v>
      </c>
      <c r="AV167" s="756">
        <v>0</v>
      </c>
      <c r="AW167" s="756">
        <v>0</v>
      </c>
      <c r="AX167" s="756">
        <v>0</v>
      </c>
      <c r="AY167" s="756">
        <v>0</v>
      </c>
      <c r="AZ167" s="767">
        <f t="shared" si="94"/>
        <v>0</v>
      </c>
      <c r="BA167" s="756">
        <v>0</v>
      </c>
      <c r="BB167" s="756">
        <v>0</v>
      </c>
      <c r="BC167" s="756">
        <v>0</v>
      </c>
      <c r="BD167" s="756">
        <v>0</v>
      </c>
      <c r="BE167" s="767">
        <f t="shared" si="76"/>
        <v>0</v>
      </c>
      <c r="BF167" s="646">
        <f t="shared" si="77"/>
        <v>0</v>
      </c>
      <c r="BG167" s="594"/>
      <c r="BH167" s="705">
        <f t="shared" si="67"/>
        <v>151</v>
      </c>
      <c r="BI167" s="646">
        <f t="shared" si="78"/>
        <v>0</v>
      </c>
      <c r="BJ167" s="594"/>
      <c r="BK167" s="705">
        <f t="shared" si="79"/>
        <v>151</v>
      </c>
      <c r="BL167" s="756">
        <v>0</v>
      </c>
      <c r="BM167" s="756">
        <v>0</v>
      </c>
      <c r="BN167" s="756">
        <v>0</v>
      </c>
      <c r="BO167" s="756">
        <v>0</v>
      </c>
      <c r="BP167" s="756">
        <v>0</v>
      </c>
      <c r="BQ167" s="756">
        <v>0</v>
      </c>
      <c r="BR167" s="756">
        <v>0</v>
      </c>
      <c r="BS167" s="646">
        <f t="shared" si="90"/>
        <v>0</v>
      </c>
      <c r="BT167" s="594"/>
      <c r="BU167" s="705">
        <f t="shared" si="80"/>
        <v>151</v>
      </c>
      <c r="BV167" s="756">
        <v>0</v>
      </c>
      <c r="BW167" s="756">
        <v>0</v>
      </c>
      <c r="BX167" s="756">
        <v>0</v>
      </c>
      <c r="BY167" s="756">
        <v>0</v>
      </c>
      <c r="BZ167" s="756">
        <v>0</v>
      </c>
      <c r="CA167" s="756">
        <v>0</v>
      </c>
      <c r="CB167" s="756">
        <v>0</v>
      </c>
      <c r="CC167" s="646">
        <f t="shared" si="91"/>
        <v>0</v>
      </c>
      <c r="CD167" s="594"/>
      <c r="CE167" s="705">
        <f t="shared" si="68"/>
        <v>151</v>
      </c>
      <c r="CF167" s="756">
        <f t="shared" si="66"/>
        <v>0</v>
      </c>
      <c r="CG167" s="756">
        <f t="shared" si="66"/>
        <v>0</v>
      </c>
      <c r="CH167" s="756">
        <f t="shared" si="66"/>
        <v>0</v>
      </c>
      <c r="CI167" s="756">
        <f t="shared" si="66"/>
        <v>0</v>
      </c>
      <c r="CJ167" s="756">
        <f t="shared" si="66"/>
        <v>0</v>
      </c>
      <c r="CK167" s="756">
        <f t="shared" si="66"/>
        <v>0</v>
      </c>
      <c r="CL167" s="756">
        <f t="shared" si="66"/>
        <v>0</v>
      </c>
      <c r="CM167" s="646">
        <f t="shared" si="92"/>
        <v>0</v>
      </c>
      <c r="CN167" s="594"/>
      <c r="CO167" s="705">
        <f t="shared" si="69"/>
        <v>151</v>
      </c>
      <c r="CP167" s="756">
        <v>0</v>
      </c>
      <c r="CQ167" s="756">
        <v>0</v>
      </c>
      <c r="CR167" s="756">
        <v>0</v>
      </c>
      <c r="CS167" s="756">
        <v>0</v>
      </c>
      <c r="CT167" s="756">
        <v>0</v>
      </c>
      <c r="CU167" s="756">
        <v>0</v>
      </c>
      <c r="CV167" s="756">
        <v>0</v>
      </c>
      <c r="CW167" s="646">
        <f t="shared" si="93"/>
        <v>0</v>
      </c>
      <c r="CX167" s="685"/>
      <c r="CY167" s="705">
        <f t="shared" si="70"/>
        <v>151</v>
      </c>
      <c r="CZ167" s="756">
        <v>0</v>
      </c>
      <c r="DA167" s="756">
        <v>0</v>
      </c>
      <c r="DB167" s="756">
        <v>0</v>
      </c>
      <c r="DC167" s="756">
        <v>0</v>
      </c>
      <c r="DD167" s="756">
        <v>0</v>
      </c>
      <c r="DE167" s="767">
        <f t="shared" si="81"/>
        <v>0</v>
      </c>
      <c r="DF167" s="756">
        <v>0</v>
      </c>
      <c r="DG167" s="756">
        <v>0</v>
      </c>
      <c r="DH167" s="756">
        <v>0</v>
      </c>
      <c r="DI167" s="756">
        <v>0</v>
      </c>
      <c r="DJ167" s="767">
        <f t="shared" si="82"/>
        <v>0</v>
      </c>
      <c r="DK167" s="715">
        <f t="shared" si="83"/>
        <v>0</v>
      </c>
      <c r="DL167" s="685"/>
      <c r="DM167" s="705">
        <f t="shared" si="71"/>
        <v>151</v>
      </c>
      <c r="DN167" s="715">
        <f t="shared" si="84"/>
        <v>0</v>
      </c>
    </row>
    <row r="168" spans="2:118" x14ac:dyDescent="0.25">
      <c r="B168" s="705">
        <v>152</v>
      </c>
      <c r="C168" s="765">
        <f>(1+_xlfn.XLOOKUP(INT((B168-1)/12)+1,'ZC Curve'!$B$8:$B$107,'ZC Curve'!R$8:R$107,,0))^(1/12)-1</f>
        <v>0</v>
      </c>
      <c r="D168" s="766">
        <f t="shared" si="85"/>
        <v>1</v>
      </c>
      <c r="E168" s="685"/>
      <c r="F168" s="705">
        <v>152</v>
      </c>
      <c r="G168" s="756">
        <v>0</v>
      </c>
      <c r="H168" s="756">
        <v>0</v>
      </c>
      <c r="I168" s="756">
        <v>0</v>
      </c>
      <c r="J168" s="756">
        <v>0</v>
      </c>
      <c r="K168" s="756">
        <v>0</v>
      </c>
      <c r="L168" s="756">
        <v>0</v>
      </c>
      <c r="M168" s="756">
        <v>0</v>
      </c>
      <c r="N168" s="646">
        <f t="shared" si="86"/>
        <v>0</v>
      </c>
      <c r="O168" s="594"/>
      <c r="P168" s="705">
        <f t="shared" si="72"/>
        <v>152</v>
      </c>
      <c r="Q168" s="756">
        <v>0</v>
      </c>
      <c r="R168" s="756">
        <v>0</v>
      </c>
      <c r="S168" s="756">
        <v>0</v>
      </c>
      <c r="T168" s="756">
        <v>0</v>
      </c>
      <c r="U168" s="756">
        <v>0</v>
      </c>
      <c r="V168" s="756">
        <v>0</v>
      </c>
      <c r="W168" s="756">
        <v>0</v>
      </c>
      <c r="X168" s="646">
        <f t="shared" si="87"/>
        <v>0</v>
      </c>
      <c r="Y168" s="594"/>
      <c r="Z168" s="705">
        <f t="shared" si="73"/>
        <v>152</v>
      </c>
      <c r="AA168" s="756">
        <f t="shared" si="65"/>
        <v>0</v>
      </c>
      <c r="AB168" s="756">
        <f t="shared" si="65"/>
        <v>0</v>
      </c>
      <c r="AC168" s="756">
        <f t="shared" si="65"/>
        <v>0</v>
      </c>
      <c r="AD168" s="756">
        <f t="shared" si="65"/>
        <v>0</v>
      </c>
      <c r="AE168" s="756">
        <f t="shared" si="65"/>
        <v>0</v>
      </c>
      <c r="AF168" s="756">
        <f t="shared" si="65"/>
        <v>0</v>
      </c>
      <c r="AG168" s="756">
        <f t="shared" si="65"/>
        <v>0</v>
      </c>
      <c r="AH168" s="646">
        <f t="shared" si="88"/>
        <v>0</v>
      </c>
      <c r="AI168" s="594"/>
      <c r="AJ168" s="705">
        <f t="shared" si="74"/>
        <v>152</v>
      </c>
      <c r="AK168" s="756">
        <v>0</v>
      </c>
      <c r="AL168" s="756">
        <v>0</v>
      </c>
      <c r="AM168" s="756">
        <v>0</v>
      </c>
      <c r="AN168" s="756">
        <v>0</v>
      </c>
      <c r="AO168" s="756">
        <v>0</v>
      </c>
      <c r="AP168" s="756">
        <v>0</v>
      </c>
      <c r="AQ168" s="756">
        <v>0</v>
      </c>
      <c r="AR168" s="646">
        <f t="shared" si="89"/>
        <v>0</v>
      </c>
      <c r="AS168" s="594"/>
      <c r="AT168" s="705">
        <f t="shared" si="75"/>
        <v>152</v>
      </c>
      <c r="AU168" s="756">
        <v>0</v>
      </c>
      <c r="AV168" s="756">
        <v>0</v>
      </c>
      <c r="AW168" s="756">
        <v>0</v>
      </c>
      <c r="AX168" s="756">
        <v>0</v>
      </c>
      <c r="AY168" s="756">
        <v>0</v>
      </c>
      <c r="AZ168" s="767">
        <f t="shared" si="94"/>
        <v>0</v>
      </c>
      <c r="BA168" s="756">
        <v>0</v>
      </c>
      <c r="BB168" s="756">
        <v>0</v>
      </c>
      <c r="BC168" s="756">
        <v>0</v>
      </c>
      <c r="BD168" s="756">
        <v>0</v>
      </c>
      <c r="BE168" s="767">
        <f t="shared" si="76"/>
        <v>0</v>
      </c>
      <c r="BF168" s="646">
        <f t="shared" si="77"/>
        <v>0</v>
      </c>
      <c r="BG168" s="594"/>
      <c r="BH168" s="705">
        <f t="shared" si="67"/>
        <v>152</v>
      </c>
      <c r="BI168" s="646">
        <f t="shared" si="78"/>
        <v>0</v>
      </c>
      <c r="BJ168" s="594"/>
      <c r="BK168" s="705">
        <f t="shared" si="79"/>
        <v>152</v>
      </c>
      <c r="BL168" s="756">
        <v>0</v>
      </c>
      <c r="BM168" s="756">
        <v>0</v>
      </c>
      <c r="BN168" s="756">
        <v>0</v>
      </c>
      <c r="BO168" s="756">
        <v>0</v>
      </c>
      <c r="BP168" s="756">
        <v>0</v>
      </c>
      <c r="BQ168" s="756">
        <v>0</v>
      </c>
      <c r="BR168" s="756">
        <v>0</v>
      </c>
      <c r="BS168" s="646">
        <f t="shared" si="90"/>
        <v>0</v>
      </c>
      <c r="BT168" s="594"/>
      <c r="BU168" s="705">
        <f t="shared" si="80"/>
        <v>152</v>
      </c>
      <c r="BV168" s="756">
        <v>0</v>
      </c>
      <c r="BW168" s="756">
        <v>0</v>
      </c>
      <c r="BX168" s="756">
        <v>0</v>
      </c>
      <c r="BY168" s="756">
        <v>0</v>
      </c>
      <c r="BZ168" s="756">
        <v>0</v>
      </c>
      <c r="CA168" s="756">
        <v>0</v>
      </c>
      <c r="CB168" s="756">
        <v>0</v>
      </c>
      <c r="CC168" s="646">
        <f t="shared" si="91"/>
        <v>0</v>
      </c>
      <c r="CD168" s="594"/>
      <c r="CE168" s="705">
        <f t="shared" si="68"/>
        <v>152</v>
      </c>
      <c r="CF168" s="756">
        <f t="shared" si="66"/>
        <v>0</v>
      </c>
      <c r="CG168" s="756">
        <f t="shared" si="66"/>
        <v>0</v>
      </c>
      <c r="CH168" s="756">
        <f t="shared" si="66"/>
        <v>0</v>
      </c>
      <c r="CI168" s="756">
        <f t="shared" si="66"/>
        <v>0</v>
      </c>
      <c r="CJ168" s="756">
        <f t="shared" si="66"/>
        <v>0</v>
      </c>
      <c r="CK168" s="756">
        <f t="shared" si="66"/>
        <v>0</v>
      </c>
      <c r="CL168" s="756">
        <f t="shared" si="66"/>
        <v>0</v>
      </c>
      <c r="CM168" s="646">
        <f t="shared" si="92"/>
        <v>0</v>
      </c>
      <c r="CN168" s="594"/>
      <c r="CO168" s="705">
        <f t="shared" si="69"/>
        <v>152</v>
      </c>
      <c r="CP168" s="756">
        <v>0</v>
      </c>
      <c r="CQ168" s="756">
        <v>0</v>
      </c>
      <c r="CR168" s="756">
        <v>0</v>
      </c>
      <c r="CS168" s="756">
        <v>0</v>
      </c>
      <c r="CT168" s="756">
        <v>0</v>
      </c>
      <c r="CU168" s="756">
        <v>0</v>
      </c>
      <c r="CV168" s="756">
        <v>0</v>
      </c>
      <c r="CW168" s="646">
        <f t="shared" si="93"/>
        <v>0</v>
      </c>
      <c r="CX168" s="685"/>
      <c r="CY168" s="705">
        <f t="shared" si="70"/>
        <v>152</v>
      </c>
      <c r="CZ168" s="756">
        <v>0</v>
      </c>
      <c r="DA168" s="756">
        <v>0</v>
      </c>
      <c r="DB168" s="756">
        <v>0</v>
      </c>
      <c r="DC168" s="756">
        <v>0</v>
      </c>
      <c r="DD168" s="756">
        <v>0</v>
      </c>
      <c r="DE168" s="767">
        <f t="shared" si="81"/>
        <v>0</v>
      </c>
      <c r="DF168" s="756">
        <v>0</v>
      </c>
      <c r="DG168" s="756">
        <v>0</v>
      </c>
      <c r="DH168" s="756">
        <v>0</v>
      </c>
      <c r="DI168" s="756">
        <v>0</v>
      </c>
      <c r="DJ168" s="767">
        <f t="shared" si="82"/>
        <v>0</v>
      </c>
      <c r="DK168" s="715">
        <f t="shared" si="83"/>
        <v>0</v>
      </c>
      <c r="DL168" s="685"/>
      <c r="DM168" s="705">
        <f t="shared" si="71"/>
        <v>152</v>
      </c>
      <c r="DN168" s="715">
        <f t="shared" si="84"/>
        <v>0</v>
      </c>
    </row>
    <row r="169" spans="2:118" x14ac:dyDescent="0.25">
      <c r="B169" s="705">
        <v>153</v>
      </c>
      <c r="C169" s="765">
        <f>(1+_xlfn.XLOOKUP(INT((B169-1)/12)+1,'ZC Curve'!$B$8:$B$107,'ZC Curve'!R$8:R$107,,0))^(1/12)-1</f>
        <v>0</v>
      </c>
      <c r="D169" s="766">
        <f t="shared" si="85"/>
        <v>1</v>
      </c>
      <c r="E169" s="685"/>
      <c r="F169" s="705">
        <v>153</v>
      </c>
      <c r="G169" s="756">
        <v>0</v>
      </c>
      <c r="H169" s="756">
        <v>0</v>
      </c>
      <c r="I169" s="756">
        <v>0</v>
      </c>
      <c r="J169" s="756">
        <v>0</v>
      </c>
      <c r="K169" s="756">
        <v>0</v>
      </c>
      <c r="L169" s="756">
        <v>0</v>
      </c>
      <c r="M169" s="756">
        <v>0</v>
      </c>
      <c r="N169" s="646">
        <f t="shared" si="86"/>
        <v>0</v>
      </c>
      <c r="O169" s="594"/>
      <c r="P169" s="705">
        <f t="shared" si="72"/>
        <v>153</v>
      </c>
      <c r="Q169" s="756">
        <v>0</v>
      </c>
      <c r="R169" s="756">
        <v>0</v>
      </c>
      <c r="S169" s="756">
        <v>0</v>
      </c>
      <c r="T169" s="756">
        <v>0</v>
      </c>
      <c r="U169" s="756">
        <v>0</v>
      </c>
      <c r="V169" s="756">
        <v>0</v>
      </c>
      <c r="W169" s="756">
        <v>0</v>
      </c>
      <c r="X169" s="646">
        <f t="shared" si="87"/>
        <v>0</v>
      </c>
      <c r="Y169" s="594"/>
      <c r="Z169" s="705">
        <f t="shared" si="73"/>
        <v>153</v>
      </c>
      <c r="AA169" s="756">
        <f t="shared" si="65"/>
        <v>0</v>
      </c>
      <c r="AB169" s="756">
        <f t="shared" si="65"/>
        <v>0</v>
      </c>
      <c r="AC169" s="756">
        <f t="shared" si="65"/>
        <v>0</v>
      </c>
      <c r="AD169" s="756">
        <f t="shared" si="65"/>
        <v>0</v>
      </c>
      <c r="AE169" s="756">
        <f t="shared" si="65"/>
        <v>0</v>
      </c>
      <c r="AF169" s="756">
        <f t="shared" si="65"/>
        <v>0</v>
      </c>
      <c r="AG169" s="756">
        <f t="shared" si="65"/>
        <v>0</v>
      </c>
      <c r="AH169" s="646">
        <f t="shared" si="88"/>
        <v>0</v>
      </c>
      <c r="AI169" s="594"/>
      <c r="AJ169" s="705">
        <f t="shared" si="74"/>
        <v>153</v>
      </c>
      <c r="AK169" s="756">
        <v>0</v>
      </c>
      <c r="AL169" s="756">
        <v>0</v>
      </c>
      <c r="AM169" s="756">
        <v>0</v>
      </c>
      <c r="AN169" s="756">
        <v>0</v>
      </c>
      <c r="AO169" s="756">
        <v>0</v>
      </c>
      <c r="AP169" s="756">
        <v>0</v>
      </c>
      <c r="AQ169" s="756">
        <v>0</v>
      </c>
      <c r="AR169" s="646">
        <f t="shared" si="89"/>
        <v>0</v>
      </c>
      <c r="AS169" s="594"/>
      <c r="AT169" s="705">
        <f t="shared" si="75"/>
        <v>153</v>
      </c>
      <c r="AU169" s="756">
        <v>0</v>
      </c>
      <c r="AV169" s="756">
        <v>0</v>
      </c>
      <c r="AW169" s="756">
        <v>0</v>
      </c>
      <c r="AX169" s="756">
        <v>0</v>
      </c>
      <c r="AY169" s="756">
        <v>0</v>
      </c>
      <c r="AZ169" s="767">
        <f t="shared" si="94"/>
        <v>0</v>
      </c>
      <c r="BA169" s="756">
        <v>0</v>
      </c>
      <c r="BB169" s="756">
        <v>0</v>
      </c>
      <c r="BC169" s="756">
        <v>0</v>
      </c>
      <c r="BD169" s="756">
        <v>0</v>
      </c>
      <c r="BE169" s="767">
        <f t="shared" si="76"/>
        <v>0</v>
      </c>
      <c r="BF169" s="646">
        <f t="shared" si="77"/>
        <v>0</v>
      </c>
      <c r="BG169" s="594"/>
      <c r="BH169" s="705">
        <f t="shared" si="67"/>
        <v>153</v>
      </c>
      <c r="BI169" s="646">
        <f t="shared" si="78"/>
        <v>0</v>
      </c>
      <c r="BJ169" s="594"/>
      <c r="BK169" s="705">
        <f t="shared" si="79"/>
        <v>153</v>
      </c>
      <c r="BL169" s="756">
        <v>0</v>
      </c>
      <c r="BM169" s="756">
        <v>0</v>
      </c>
      <c r="BN169" s="756">
        <v>0</v>
      </c>
      <c r="BO169" s="756">
        <v>0</v>
      </c>
      <c r="BP169" s="756">
        <v>0</v>
      </c>
      <c r="BQ169" s="756">
        <v>0</v>
      </c>
      <c r="BR169" s="756">
        <v>0</v>
      </c>
      <c r="BS169" s="646">
        <f t="shared" si="90"/>
        <v>0</v>
      </c>
      <c r="BT169" s="594"/>
      <c r="BU169" s="705">
        <f t="shared" si="80"/>
        <v>153</v>
      </c>
      <c r="BV169" s="756">
        <v>0</v>
      </c>
      <c r="BW169" s="756">
        <v>0</v>
      </c>
      <c r="BX169" s="756">
        <v>0</v>
      </c>
      <c r="BY169" s="756">
        <v>0</v>
      </c>
      <c r="BZ169" s="756">
        <v>0</v>
      </c>
      <c r="CA169" s="756">
        <v>0</v>
      </c>
      <c r="CB169" s="756">
        <v>0</v>
      </c>
      <c r="CC169" s="646">
        <f t="shared" si="91"/>
        <v>0</v>
      </c>
      <c r="CD169" s="594"/>
      <c r="CE169" s="705">
        <f t="shared" si="68"/>
        <v>153</v>
      </c>
      <c r="CF169" s="756">
        <f t="shared" si="66"/>
        <v>0</v>
      </c>
      <c r="CG169" s="756">
        <f t="shared" si="66"/>
        <v>0</v>
      </c>
      <c r="CH169" s="756">
        <f t="shared" si="66"/>
        <v>0</v>
      </c>
      <c r="CI169" s="756">
        <f t="shared" si="66"/>
        <v>0</v>
      </c>
      <c r="CJ169" s="756">
        <f t="shared" si="66"/>
        <v>0</v>
      </c>
      <c r="CK169" s="756">
        <f t="shared" si="66"/>
        <v>0</v>
      </c>
      <c r="CL169" s="756">
        <f t="shared" si="66"/>
        <v>0</v>
      </c>
      <c r="CM169" s="646">
        <f t="shared" si="92"/>
        <v>0</v>
      </c>
      <c r="CN169" s="594"/>
      <c r="CO169" s="705">
        <f t="shared" si="69"/>
        <v>153</v>
      </c>
      <c r="CP169" s="756">
        <v>0</v>
      </c>
      <c r="CQ169" s="756">
        <v>0</v>
      </c>
      <c r="CR169" s="756">
        <v>0</v>
      </c>
      <c r="CS169" s="756">
        <v>0</v>
      </c>
      <c r="CT169" s="756">
        <v>0</v>
      </c>
      <c r="CU169" s="756">
        <v>0</v>
      </c>
      <c r="CV169" s="756">
        <v>0</v>
      </c>
      <c r="CW169" s="646">
        <f t="shared" si="93"/>
        <v>0</v>
      </c>
      <c r="CX169" s="685"/>
      <c r="CY169" s="705">
        <f t="shared" si="70"/>
        <v>153</v>
      </c>
      <c r="CZ169" s="756">
        <v>0</v>
      </c>
      <c r="DA169" s="756">
        <v>0</v>
      </c>
      <c r="DB169" s="756">
        <v>0</v>
      </c>
      <c r="DC169" s="756">
        <v>0</v>
      </c>
      <c r="DD169" s="756">
        <v>0</v>
      </c>
      <c r="DE169" s="767">
        <f t="shared" si="81"/>
        <v>0</v>
      </c>
      <c r="DF169" s="756">
        <v>0</v>
      </c>
      <c r="DG169" s="756">
        <v>0</v>
      </c>
      <c r="DH169" s="756">
        <v>0</v>
      </c>
      <c r="DI169" s="756">
        <v>0</v>
      </c>
      <c r="DJ169" s="767">
        <f t="shared" si="82"/>
        <v>0</v>
      </c>
      <c r="DK169" s="715">
        <f t="shared" si="83"/>
        <v>0</v>
      </c>
      <c r="DL169" s="685"/>
      <c r="DM169" s="705">
        <f t="shared" si="71"/>
        <v>153</v>
      </c>
      <c r="DN169" s="715">
        <f t="shared" si="84"/>
        <v>0</v>
      </c>
    </row>
    <row r="170" spans="2:118" x14ac:dyDescent="0.25">
      <c r="B170" s="705">
        <v>154</v>
      </c>
      <c r="C170" s="765">
        <f>(1+_xlfn.XLOOKUP(INT((B170-1)/12)+1,'ZC Curve'!$B$8:$B$107,'ZC Curve'!R$8:R$107,,0))^(1/12)-1</f>
        <v>0</v>
      </c>
      <c r="D170" s="766">
        <f t="shared" si="85"/>
        <v>1</v>
      </c>
      <c r="E170" s="685"/>
      <c r="F170" s="705">
        <v>154</v>
      </c>
      <c r="G170" s="756">
        <v>0</v>
      </c>
      <c r="H170" s="756">
        <v>0</v>
      </c>
      <c r="I170" s="756">
        <v>0</v>
      </c>
      <c r="J170" s="756">
        <v>0</v>
      </c>
      <c r="K170" s="756">
        <v>0</v>
      </c>
      <c r="L170" s="756">
        <v>0</v>
      </c>
      <c r="M170" s="756">
        <v>0</v>
      </c>
      <c r="N170" s="646">
        <f t="shared" si="86"/>
        <v>0</v>
      </c>
      <c r="O170" s="594"/>
      <c r="P170" s="705">
        <f t="shared" si="72"/>
        <v>154</v>
      </c>
      <c r="Q170" s="756">
        <v>0</v>
      </c>
      <c r="R170" s="756">
        <v>0</v>
      </c>
      <c r="S170" s="756">
        <v>0</v>
      </c>
      <c r="T170" s="756">
        <v>0</v>
      </c>
      <c r="U170" s="756">
        <v>0</v>
      </c>
      <c r="V170" s="756">
        <v>0</v>
      </c>
      <c r="W170" s="756">
        <v>0</v>
      </c>
      <c r="X170" s="646">
        <f t="shared" si="87"/>
        <v>0</v>
      </c>
      <c r="Y170" s="594"/>
      <c r="Z170" s="705">
        <f t="shared" si="73"/>
        <v>154</v>
      </c>
      <c r="AA170" s="756">
        <f t="shared" si="65"/>
        <v>0</v>
      </c>
      <c r="AB170" s="756">
        <f t="shared" si="65"/>
        <v>0</v>
      </c>
      <c r="AC170" s="756">
        <f t="shared" si="65"/>
        <v>0</v>
      </c>
      <c r="AD170" s="756">
        <f t="shared" si="65"/>
        <v>0</v>
      </c>
      <c r="AE170" s="756">
        <f t="shared" si="65"/>
        <v>0</v>
      </c>
      <c r="AF170" s="756">
        <f t="shared" si="65"/>
        <v>0</v>
      </c>
      <c r="AG170" s="756">
        <f t="shared" si="65"/>
        <v>0</v>
      </c>
      <c r="AH170" s="646">
        <f t="shared" si="88"/>
        <v>0</v>
      </c>
      <c r="AI170" s="594"/>
      <c r="AJ170" s="705">
        <f t="shared" si="74"/>
        <v>154</v>
      </c>
      <c r="AK170" s="756">
        <v>0</v>
      </c>
      <c r="AL170" s="756">
        <v>0</v>
      </c>
      <c r="AM170" s="756">
        <v>0</v>
      </c>
      <c r="AN170" s="756">
        <v>0</v>
      </c>
      <c r="AO170" s="756">
        <v>0</v>
      </c>
      <c r="AP170" s="756">
        <v>0</v>
      </c>
      <c r="AQ170" s="756">
        <v>0</v>
      </c>
      <c r="AR170" s="646">
        <f t="shared" si="89"/>
        <v>0</v>
      </c>
      <c r="AS170" s="594"/>
      <c r="AT170" s="705">
        <f t="shared" si="75"/>
        <v>154</v>
      </c>
      <c r="AU170" s="756">
        <v>0</v>
      </c>
      <c r="AV170" s="756">
        <v>0</v>
      </c>
      <c r="AW170" s="756">
        <v>0</v>
      </c>
      <c r="AX170" s="756">
        <v>0</v>
      </c>
      <c r="AY170" s="756">
        <v>0</v>
      </c>
      <c r="AZ170" s="767">
        <f t="shared" si="94"/>
        <v>0</v>
      </c>
      <c r="BA170" s="756">
        <v>0</v>
      </c>
      <c r="BB170" s="756">
        <v>0</v>
      </c>
      <c r="BC170" s="756">
        <v>0</v>
      </c>
      <c r="BD170" s="756">
        <v>0</v>
      </c>
      <c r="BE170" s="767">
        <f t="shared" si="76"/>
        <v>0</v>
      </c>
      <c r="BF170" s="646">
        <f t="shared" si="77"/>
        <v>0</v>
      </c>
      <c r="BG170" s="594"/>
      <c r="BH170" s="705">
        <f t="shared" si="67"/>
        <v>154</v>
      </c>
      <c r="BI170" s="646">
        <f t="shared" si="78"/>
        <v>0</v>
      </c>
      <c r="BJ170" s="594"/>
      <c r="BK170" s="705">
        <f t="shared" si="79"/>
        <v>154</v>
      </c>
      <c r="BL170" s="756">
        <v>0</v>
      </c>
      <c r="BM170" s="756">
        <v>0</v>
      </c>
      <c r="BN170" s="756">
        <v>0</v>
      </c>
      <c r="BO170" s="756">
        <v>0</v>
      </c>
      <c r="BP170" s="756">
        <v>0</v>
      </c>
      <c r="BQ170" s="756">
        <v>0</v>
      </c>
      <c r="BR170" s="756">
        <v>0</v>
      </c>
      <c r="BS170" s="646">
        <f t="shared" si="90"/>
        <v>0</v>
      </c>
      <c r="BT170" s="594"/>
      <c r="BU170" s="705">
        <f t="shared" si="80"/>
        <v>154</v>
      </c>
      <c r="BV170" s="756">
        <v>0</v>
      </c>
      <c r="BW170" s="756">
        <v>0</v>
      </c>
      <c r="BX170" s="756">
        <v>0</v>
      </c>
      <c r="BY170" s="756">
        <v>0</v>
      </c>
      <c r="BZ170" s="756">
        <v>0</v>
      </c>
      <c r="CA170" s="756">
        <v>0</v>
      </c>
      <c r="CB170" s="756">
        <v>0</v>
      </c>
      <c r="CC170" s="646">
        <f t="shared" si="91"/>
        <v>0</v>
      </c>
      <c r="CD170" s="594"/>
      <c r="CE170" s="705">
        <f t="shared" si="68"/>
        <v>154</v>
      </c>
      <c r="CF170" s="756">
        <f t="shared" si="66"/>
        <v>0</v>
      </c>
      <c r="CG170" s="756">
        <f t="shared" si="66"/>
        <v>0</v>
      </c>
      <c r="CH170" s="756">
        <f t="shared" si="66"/>
        <v>0</v>
      </c>
      <c r="CI170" s="756">
        <f t="shared" si="66"/>
        <v>0</v>
      </c>
      <c r="CJ170" s="756">
        <f t="shared" si="66"/>
        <v>0</v>
      </c>
      <c r="CK170" s="756">
        <f t="shared" si="66"/>
        <v>0</v>
      </c>
      <c r="CL170" s="756">
        <f t="shared" si="66"/>
        <v>0</v>
      </c>
      <c r="CM170" s="646">
        <f t="shared" si="92"/>
        <v>0</v>
      </c>
      <c r="CN170" s="594"/>
      <c r="CO170" s="705">
        <f t="shared" si="69"/>
        <v>154</v>
      </c>
      <c r="CP170" s="756">
        <v>0</v>
      </c>
      <c r="CQ170" s="756">
        <v>0</v>
      </c>
      <c r="CR170" s="756">
        <v>0</v>
      </c>
      <c r="CS170" s="756">
        <v>0</v>
      </c>
      <c r="CT170" s="756">
        <v>0</v>
      </c>
      <c r="CU170" s="756">
        <v>0</v>
      </c>
      <c r="CV170" s="756">
        <v>0</v>
      </c>
      <c r="CW170" s="646">
        <f t="shared" si="93"/>
        <v>0</v>
      </c>
      <c r="CX170" s="685"/>
      <c r="CY170" s="705">
        <f t="shared" si="70"/>
        <v>154</v>
      </c>
      <c r="CZ170" s="756">
        <v>0</v>
      </c>
      <c r="DA170" s="756">
        <v>0</v>
      </c>
      <c r="DB170" s="756">
        <v>0</v>
      </c>
      <c r="DC170" s="756">
        <v>0</v>
      </c>
      <c r="DD170" s="756">
        <v>0</v>
      </c>
      <c r="DE170" s="767">
        <f t="shared" si="81"/>
        <v>0</v>
      </c>
      <c r="DF170" s="756">
        <v>0</v>
      </c>
      <c r="DG170" s="756">
        <v>0</v>
      </c>
      <c r="DH170" s="756">
        <v>0</v>
      </c>
      <c r="DI170" s="756">
        <v>0</v>
      </c>
      <c r="DJ170" s="767">
        <f t="shared" si="82"/>
        <v>0</v>
      </c>
      <c r="DK170" s="715">
        <f t="shared" si="83"/>
        <v>0</v>
      </c>
      <c r="DL170" s="685"/>
      <c r="DM170" s="705">
        <f t="shared" si="71"/>
        <v>154</v>
      </c>
      <c r="DN170" s="715">
        <f t="shared" si="84"/>
        <v>0</v>
      </c>
    </row>
    <row r="171" spans="2:118" x14ac:dyDescent="0.25">
      <c r="B171" s="705">
        <v>155</v>
      </c>
      <c r="C171" s="765">
        <f>(1+_xlfn.XLOOKUP(INT((B171-1)/12)+1,'ZC Curve'!$B$8:$B$107,'ZC Curve'!R$8:R$107,,0))^(1/12)-1</f>
        <v>0</v>
      </c>
      <c r="D171" s="766">
        <f t="shared" si="85"/>
        <v>1</v>
      </c>
      <c r="E171" s="685"/>
      <c r="F171" s="705">
        <v>155</v>
      </c>
      <c r="G171" s="756">
        <v>0</v>
      </c>
      <c r="H171" s="756">
        <v>0</v>
      </c>
      <c r="I171" s="756">
        <v>0</v>
      </c>
      <c r="J171" s="756">
        <v>0</v>
      </c>
      <c r="K171" s="756">
        <v>0</v>
      </c>
      <c r="L171" s="756">
        <v>0</v>
      </c>
      <c r="M171" s="756">
        <v>0</v>
      </c>
      <c r="N171" s="646">
        <f t="shared" si="86"/>
        <v>0</v>
      </c>
      <c r="O171" s="594"/>
      <c r="P171" s="705">
        <f t="shared" si="72"/>
        <v>155</v>
      </c>
      <c r="Q171" s="756">
        <v>0</v>
      </c>
      <c r="R171" s="756">
        <v>0</v>
      </c>
      <c r="S171" s="756">
        <v>0</v>
      </c>
      <c r="T171" s="756">
        <v>0</v>
      </c>
      <c r="U171" s="756">
        <v>0</v>
      </c>
      <c r="V171" s="756">
        <v>0</v>
      </c>
      <c r="W171" s="756">
        <v>0</v>
      </c>
      <c r="X171" s="646">
        <f t="shared" si="87"/>
        <v>0</v>
      </c>
      <c r="Y171" s="594"/>
      <c r="Z171" s="705">
        <f t="shared" si="73"/>
        <v>155</v>
      </c>
      <c r="AA171" s="756">
        <f t="shared" si="65"/>
        <v>0</v>
      </c>
      <c r="AB171" s="756">
        <f t="shared" si="65"/>
        <v>0</v>
      </c>
      <c r="AC171" s="756">
        <f t="shared" si="65"/>
        <v>0</v>
      </c>
      <c r="AD171" s="756">
        <f t="shared" si="65"/>
        <v>0</v>
      </c>
      <c r="AE171" s="756">
        <f t="shared" si="65"/>
        <v>0</v>
      </c>
      <c r="AF171" s="756">
        <f t="shared" si="65"/>
        <v>0</v>
      </c>
      <c r="AG171" s="756">
        <f t="shared" si="65"/>
        <v>0</v>
      </c>
      <c r="AH171" s="646">
        <f t="shared" si="88"/>
        <v>0</v>
      </c>
      <c r="AI171" s="594"/>
      <c r="AJ171" s="705">
        <f t="shared" si="74"/>
        <v>155</v>
      </c>
      <c r="AK171" s="756">
        <v>0</v>
      </c>
      <c r="AL171" s="756">
        <v>0</v>
      </c>
      <c r="AM171" s="756">
        <v>0</v>
      </c>
      <c r="AN171" s="756">
        <v>0</v>
      </c>
      <c r="AO171" s="756">
        <v>0</v>
      </c>
      <c r="AP171" s="756">
        <v>0</v>
      </c>
      <c r="AQ171" s="756">
        <v>0</v>
      </c>
      <c r="AR171" s="646">
        <f t="shared" si="89"/>
        <v>0</v>
      </c>
      <c r="AS171" s="594"/>
      <c r="AT171" s="705">
        <f t="shared" si="75"/>
        <v>155</v>
      </c>
      <c r="AU171" s="756">
        <v>0</v>
      </c>
      <c r="AV171" s="756">
        <v>0</v>
      </c>
      <c r="AW171" s="756">
        <v>0</v>
      </c>
      <c r="AX171" s="756">
        <v>0</v>
      </c>
      <c r="AY171" s="756">
        <v>0</v>
      </c>
      <c r="AZ171" s="767">
        <f t="shared" si="94"/>
        <v>0</v>
      </c>
      <c r="BA171" s="756">
        <v>0</v>
      </c>
      <c r="BB171" s="756">
        <v>0</v>
      </c>
      <c r="BC171" s="756">
        <v>0</v>
      </c>
      <c r="BD171" s="756">
        <v>0</v>
      </c>
      <c r="BE171" s="767">
        <f t="shared" si="76"/>
        <v>0</v>
      </c>
      <c r="BF171" s="646">
        <f t="shared" si="77"/>
        <v>0</v>
      </c>
      <c r="BG171" s="594"/>
      <c r="BH171" s="705">
        <f t="shared" si="67"/>
        <v>155</v>
      </c>
      <c r="BI171" s="646">
        <f t="shared" si="78"/>
        <v>0</v>
      </c>
      <c r="BJ171" s="594"/>
      <c r="BK171" s="705">
        <f t="shared" si="79"/>
        <v>155</v>
      </c>
      <c r="BL171" s="756">
        <v>0</v>
      </c>
      <c r="BM171" s="756">
        <v>0</v>
      </c>
      <c r="BN171" s="756">
        <v>0</v>
      </c>
      <c r="BO171" s="756">
        <v>0</v>
      </c>
      <c r="BP171" s="756">
        <v>0</v>
      </c>
      <c r="BQ171" s="756">
        <v>0</v>
      </c>
      <c r="BR171" s="756">
        <v>0</v>
      </c>
      <c r="BS171" s="646">
        <f t="shared" si="90"/>
        <v>0</v>
      </c>
      <c r="BT171" s="594"/>
      <c r="BU171" s="705">
        <f t="shared" si="80"/>
        <v>155</v>
      </c>
      <c r="BV171" s="756">
        <v>0</v>
      </c>
      <c r="BW171" s="756">
        <v>0</v>
      </c>
      <c r="BX171" s="756">
        <v>0</v>
      </c>
      <c r="BY171" s="756">
        <v>0</v>
      </c>
      <c r="BZ171" s="756">
        <v>0</v>
      </c>
      <c r="CA171" s="756">
        <v>0</v>
      </c>
      <c r="CB171" s="756">
        <v>0</v>
      </c>
      <c r="CC171" s="646">
        <f t="shared" si="91"/>
        <v>0</v>
      </c>
      <c r="CD171" s="594"/>
      <c r="CE171" s="705">
        <f t="shared" si="68"/>
        <v>155</v>
      </c>
      <c r="CF171" s="756">
        <f t="shared" si="66"/>
        <v>0</v>
      </c>
      <c r="CG171" s="756">
        <f t="shared" si="66"/>
        <v>0</v>
      </c>
      <c r="CH171" s="756">
        <f t="shared" si="66"/>
        <v>0</v>
      </c>
      <c r="CI171" s="756">
        <f t="shared" si="66"/>
        <v>0</v>
      </c>
      <c r="CJ171" s="756">
        <f t="shared" si="66"/>
        <v>0</v>
      </c>
      <c r="CK171" s="756">
        <f t="shared" si="66"/>
        <v>0</v>
      </c>
      <c r="CL171" s="756">
        <f t="shared" si="66"/>
        <v>0</v>
      </c>
      <c r="CM171" s="646">
        <f t="shared" si="92"/>
        <v>0</v>
      </c>
      <c r="CN171" s="594"/>
      <c r="CO171" s="705">
        <f t="shared" si="69"/>
        <v>155</v>
      </c>
      <c r="CP171" s="756">
        <v>0</v>
      </c>
      <c r="CQ171" s="756">
        <v>0</v>
      </c>
      <c r="CR171" s="756">
        <v>0</v>
      </c>
      <c r="CS171" s="756">
        <v>0</v>
      </c>
      <c r="CT171" s="756">
        <v>0</v>
      </c>
      <c r="CU171" s="756">
        <v>0</v>
      </c>
      <c r="CV171" s="756">
        <v>0</v>
      </c>
      <c r="CW171" s="646">
        <f t="shared" si="93"/>
        <v>0</v>
      </c>
      <c r="CX171" s="685"/>
      <c r="CY171" s="705">
        <f t="shared" si="70"/>
        <v>155</v>
      </c>
      <c r="CZ171" s="756">
        <v>0</v>
      </c>
      <c r="DA171" s="756">
        <v>0</v>
      </c>
      <c r="DB171" s="756">
        <v>0</v>
      </c>
      <c r="DC171" s="756">
        <v>0</v>
      </c>
      <c r="DD171" s="756">
        <v>0</v>
      </c>
      <c r="DE171" s="767">
        <f t="shared" si="81"/>
        <v>0</v>
      </c>
      <c r="DF171" s="756">
        <v>0</v>
      </c>
      <c r="DG171" s="756">
        <v>0</v>
      </c>
      <c r="DH171" s="756">
        <v>0</v>
      </c>
      <c r="DI171" s="756">
        <v>0</v>
      </c>
      <c r="DJ171" s="767">
        <f t="shared" si="82"/>
        <v>0</v>
      </c>
      <c r="DK171" s="715">
        <f t="shared" si="83"/>
        <v>0</v>
      </c>
      <c r="DL171" s="685"/>
      <c r="DM171" s="705">
        <f t="shared" si="71"/>
        <v>155</v>
      </c>
      <c r="DN171" s="715">
        <f t="shared" si="84"/>
        <v>0</v>
      </c>
    </row>
    <row r="172" spans="2:118" x14ac:dyDescent="0.25">
      <c r="B172" s="705">
        <v>156</v>
      </c>
      <c r="C172" s="765">
        <f>(1+_xlfn.XLOOKUP(INT((B172-1)/12)+1,'ZC Curve'!$B$8:$B$107,'ZC Curve'!R$8:R$107,,0))^(1/12)-1</f>
        <v>0</v>
      </c>
      <c r="D172" s="766">
        <f t="shared" si="85"/>
        <v>1</v>
      </c>
      <c r="E172" s="685"/>
      <c r="F172" s="705">
        <v>156</v>
      </c>
      <c r="G172" s="756">
        <v>0</v>
      </c>
      <c r="H172" s="756">
        <v>0</v>
      </c>
      <c r="I172" s="756">
        <v>0</v>
      </c>
      <c r="J172" s="756">
        <v>0</v>
      </c>
      <c r="K172" s="756">
        <v>0</v>
      </c>
      <c r="L172" s="756">
        <v>0</v>
      </c>
      <c r="M172" s="756">
        <v>0</v>
      </c>
      <c r="N172" s="646">
        <f t="shared" si="86"/>
        <v>0</v>
      </c>
      <c r="O172" s="594"/>
      <c r="P172" s="705">
        <f t="shared" si="72"/>
        <v>156</v>
      </c>
      <c r="Q172" s="756">
        <v>0</v>
      </c>
      <c r="R172" s="756">
        <v>0</v>
      </c>
      <c r="S172" s="756">
        <v>0</v>
      </c>
      <c r="T172" s="756">
        <v>0</v>
      </c>
      <c r="U172" s="756">
        <v>0</v>
      </c>
      <c r="V172" s="756">
        <v>0</v>
      </c>
      <c r="W172" s="756">
        <v>0</v>
      </c>
      <c r="X172" s="646">
        <f t="shared" si="87"/>
        <v>0</v>
      </c>
      <c r="Y172" s="594"/>
      <c r="Z172" s="705">
        <f t="shared" si="73"/>
        <v>156</v>
      </c>
      <c r="AA172" s="756">
        <f t="shared" si="65"/>
        <v>0</v>
      </c>
      <c r="AB172" s="756">
        <f t="shared" si="65"/>
        <v>0</v>
      </c>
      <c r="AC172" s="756">
        <f t="shared" si="65"/>
        <v>0</v>
      </c>
      <c r="AD172" s="756">
        <f t="shared" ref="AD172:AG235" si="95">J172+T172</f>
        <v>0</v>
      </c>
      <c r="AE172" s="756">
        <f t="shared" si="95"/>
        <v>0</v>
      </c>
      <c r="AF172" s="756">
        <f t="shared" si="95"/>
        <v>0</v>
      </c>
      <c r="AG172" s="756">
        <f t="shared" si="95"/>
        <v>0</v>
      </c>
      <c r="AH172" s="646">
        <f t="shared" si="88"/>
        <v>0</v>
      </c>
      <c r="AI172" s="594"/>
      <c r="AJ172" s="705">
        <f t="shared" si="74"/>
        <v>156</v>
      </c>
      <c r="AK172" s="756">
        <v>0</v>
      </c>
      <c r="AL172" s="756">
        <v>0</v>
      </c>
      <c r="AM172" s="756">
        <v>0</v>
      </c>
      <c r="AN172" s="756">
        <v>0</v>
      </c>
      <c r="AO172" s="756">
        <v>0</v>
      </c>
      <c r="AP172" s="756">
        <v>0</v>
      </c>
      <c r="AQ172" s="756">
        <v>0</v>
      </c>
      <c r="AR172" s="646">
        <f t="shared" si="89"/>
        <v>0</v>
      </c>
      <c r="AS172" s="594"/>
      <c r="AT172" s="705">
        <f t="shared" si="75"/>
        <v>156</v>
      </c>
      <c r="AU172" s="756">
        <v>0</v>
      </c>
      <c r="AV172" s="756">
        <v>0</v>
      </c>
      <c r="AW172" s="756">
        <v>0</v>
      </c>
      <c r="AX172" s="756">
        <v>0</v>
      </c>
      <c r="AY172" s="756">
        <v>0</v>
      </c>
      <c r="AZ172" s="767">
        <f t="shared" si="94"/>
        <v>0</v>
      </c>
      <c r="BA172" s="756">
        <v>0</v>
      </c>
      <c r="BB172" s="756">
        <v>0</v>
      </c>
      <c r="BC172" s="756">
        <v>0</v>
      </c>
      <c r="BD172" s="756">
        <v>0</v>
      </c>
      <c r="BE172" s="767">
        <f t="shared" si="76"/>
        <v>0</v>
      </c>
      <c r="BF172" s="646">
        <f t="shared" si="77"/>
        <v>0</v>
      </c>
      <c r="BG172" s="594"/>
      <c r="BH172" s="705">
        <f t="shared" si="67"/>
        <v>156</v>
      </c>
      <c r="BI172" s="646">
        <f t="shared" si="78"/>
        <v>0</v>
      </c>
      <c r="BJ172" s="594"/>
      <c r="BK172" s="705">
        <f t="shared" si="79"/>
        <v>156</v>
      </c>
      <c r="BL172" s="756">
        <v>0</v>
      </c>
      <c r="BM172" s="756">
        <v>0</v>
      </c>
      <c r="BN172" s="756">
        <v>0</v>
      </c>
      <c r="BO172" s="756">
        <v>0</v>
      </c>
      <c r="BP172" s="756">
        <v>0</v>
      </c>
      <c r="BQ172" s="756">
        <v>0</v>
      </c>
      <c r="BR172" s="756">
        <v>0</v>
      </c>
      <c r="BS172" s="646">
        <f t="shared" si="90"/>
        <v>0</v>
      </c>
      <c r="BT172" s="594"/>
      <c r="BU172" s="705">
        <f t="shared" si="80"/>
        <v>156</v>
      </c>
      <c r="BV172" s="756">
        <v>0</v>
      </c>
      <c r="BW172" s="756">
        <v>0</v>
      </c>
      <c r="BX172" s="756">
        <v>0</v>
      </c>
      <c r="BY172" s="756">
        <v>0</v>
      </c>
      <c r="BZ172" s="756">
        <v>0</v>
      </c>
      <c r="CA172" s="756">
        <v>0</v>
      </c>
      <c r="CB172" s="756">
        <v>0</v>
      </c>
      <c r="CC172" s="646">
        <f t="shared" si="91"/>
        <v>0</v>
      </c>
      <c r="CD172" s="594"/>
      <c r="CE172" s="705">
        <f t="shared" si="68"/>
        <v>156</v>
      </c>
      <c r="CF172" s="756">
        <f t="shared" si="66"/>
        <v>0</v>
      </c>
      <c r="CG172" s="756">
        <f t="shared" si="66"/>
        <v>0</v>
      </c>
      <c r="CH172" s="756">
        <f t="shared" si="66"/>
        <v>0</v>
      </c>
      <c r="CI172" s="756">
        <f t="shared" ref="CI172:CL235" si="96">BY172+BO172</f>
        <v>0</v>
      </c>
      <c r="CJ172" s="756">
        <f t="shared" si="96"/>
        <v>0</v>
      </c>
      <c r="CK172" s="756">
        <f t="shared" si="96"/>
        <v>0</v>
      </c>
      <c r="CL172" s="756">
        <f t="shared" si="96"/>
        <v>0</v>
      </c>
      <c r="CM172" s="646">
        <f t="shared" si="92"/>
        <v>0</v>
      </c>
      <c r="CN172" s="594"/>
      <c r="CO172" s="705">
        <f t="shared" si="69"/>
        <v>156</v>
      </c>
      <c r="CP172" s="756">
        <v>0</v>
      </c>
      <c r="CQ172" s="756">
        <v>0</v>
      </c>
      <c r="CR172" s="756">
        <v>0</v>
      </c>
      <c r="CS172" s="756">
        <v>0</v>
      </c>
      <c r="CT172" s="756">
        <v>0</v>
      </c>
      <c r="CU172" s="756">
        <v>0</v>
      </c>
      <c r="CV172" s="756">
        <v>0</v>
      </c>
      <c r="CW172" s="646">
        <f t="shared" si="93"/>
        <v>0</v>
      </c>
      <c r="CX172" s="685"/>
      <c r="CY172" s="705">
        <f t="shared" si="70"/>
        <v>156</v>
      </c>
      <c r="CZ172" s="756">
        <v>0</v>
      </c>
      <c r="DA172" s="756">
        <v>0</v>
      </c>
      <c r="DB172" s="756">
        <v>0</v>
      </c>
      <c r="DC172" s="756">
        <v>0</v>
      </c>
      <c r="DD172" s="756">
        <v>0</v>
      </c>
      <c r="DE172" s="767">
        <f t="shared" si="81"/>
        <v>0</v>
      </c>
      <c r="DF172" s="756">
        <v>0</v>
      </c>
      <c r="DG172" s="756">
        <v>0</v>
      </c>
      <c r="DH172" s="756">
        <v>0</v>
      </c>
      <c r="DI172" s="756">
        <v>0</v>
      </c>
      <c r="DJ172" s="767">
        <f t="shared" si="82"/>
        <v>0</v>
      </c>
      <c r="DK172" s="715">
        <f t="shared" si="83"/>
        <v>0</v>
      </c>
      <c r="DL172" s="685"/>
      <c r="DM172" s="705">
        <f t="shared" si="71"/>
        <v>156</v>
      </c>
      <c r="DN172" s="715">
        <f t="shared" si="84"/>
        <v>0</v>
      </c>
    </row>
    <row r="173" spans="2:118" x14ac:dyDescent="0.25">
      <c r="B173" s="705">
        <v>157</v>
      </c>
      <c r="C173" s="765">
        <f>(1+_xlfn.XLOOKUP(INT((B173-1)/12)+1,'ZC Curve'!$B$8:$B$107,'ZC Curve'!R$8:R$107,,0))^(1/12)-1</f>
        <v>0</v>
      </c>
      <c r="D173" s="766">
        <f t="shared" si="85"/>
        <v>1</v>
      </c>
      <c r="E173" s="685"/>
      <c r="F173" s="705">
        <v>157</v>
      </c>
      <c r="G173" s="756">
        <v>0</v>
      </c>
      <c r="H173" s="756">
        <v>0</v>
      </c>
      <c r="I173" s="756">
        <v>0</v>
      </c>
      <c r="J173" s="756">
        <v>0</v>
      </c>
      <c r="K173" s="756">
        <v>0</v>
      </c>
      <c r="L173" s="756">
        <v>0</v>
      </c>
      <c r="M173" s="756">
        <v>0</v>
      </c>
      <c r="N173" s="646">
        <f t="shared" si="86"/>
        <v>0</v>
      </c>
      <c r="O173" s="594"/>
      <c r="P173" s="705">
        <f t="shared" si="72"/>
        <v>157</v>
      </c>
      <c r="Q173" s="756">
        <v>0</v>
      </c>
      <c r="R173" s="756">
        <v>0</v>
      </c>
      <c r="S173" s="756">
        <v>0</v>
      </c>
      <c r="T173" s="756">
        <v>0</v>
      </c>
      <c r="U173" s="756">
        <v>0</v>
      </c>
      <c r="V173" s="756">
        <v>0</v>
      </c>
      <c r="W173" s="756">
        <v>0</v>
      </c>
      <c r="X173" s="646">
        <f t="shared" si="87"/>
        <v>0</v>
      </c>
      <c r="Y173" s="594"/>
      <c r="Z173" s="705">
        <f t="shared" si="73"/>
        <v>157</v>
      </c>
      <c r="AA173" s="756">
        <f t="shared" ref="AA173:AF236" si="97">G173+Q173</f>
        <v>0</v>
      </c>
      <c r="AB173" s="756">
        <f t="shared" si="97"/>
        <v>0</v>
      </c>
      <c r="AC173" s="756">
        <f t="shared" si="97"/>
        <v>0</v>
      </c>
      <c r="AD173" s="756">
        <f t="shared" si="95"/>
        <v>0</v>
      </c>
      <c r="AE173" s="756">
        <f t="shared" si="95"/>
        <v>0</v>
      </c>
      <c r="AF173" s="756">
        <f t="shared" si="95"/>
        <v>0</v>
      </c>
      <c r="AG173" s="756">
        <f t="shared" si="95"/>
        <v>0</v>
      </c>
      <c r="AH173" s="646">
        <f t="shared" si="88"/>
        <v>0</v>
      </c>
      <c r="AI173" s="594"/>
      <c r="AJ173" s="705">
        <f t="shared" si="74"/>
        <v>157</v>
      </c>
      <c r="AK173" s="756">
        <v>0</v>
      </c>
      <c r="AL173" s="756">
        <v>0</v>
      </c>
      <c r="AM173" s="756">
        <v>0</v>
      </c>
      <c r="AN173" s="756">
        <v>0</v>
      </c>
      <c r="AO173" s="756">
        <v>0</v>
      </c>
      <c r="AP173" s="756">
        <v>0</v>
      </c>
      <c r="AQ173" s="756">
        <v>0</v>
      </c>
      <c r="AR173" s="646">
        <f t="shared" si="89"/>
        <v>0</v>
      </c>
      <c r="AS173" s="594"/>
      <c r="AT173" s="705">
        <f t="shared" si="75"/>
        <v>157</v>
      </c>
      <c r="AU173" s="756">
        <v>0</v>
      </c>
      <c r="AV173" s="756">
        <v>0</v>
      </c>
      <c r="AW173" s="756">
        <v>0</v>
      </c>
      <c r="AX173" s="756">
        <v>0</v>
      </c>
      <c r="AY173" s="756">
        <v>0</v>
      </c>
      <c r="AZ173" s="767">
        <f t="shared" si="94"/>
        <v>0</v>
      </c>
      <c r="BA173" s="756">
        <v>0</v>
      </c>
      <c r="BB173" s="756">
        <v>0</v>
      </c>
      <c r="BC173" s="756">
        <v>0</v>
      </c>
      <c r="BD173" s="756">
        <v>0</v>
      </c>
      <c r="BE173" s="767">
        <f t="shared" si="76"/>
        <v>0</v>
      </c>
      <c r="BF173" s="646">
        <f t="shared" si="77"/>
        <v>0</v>
      </c>
      <c r="BG173" s="594"/>
      <c r="BH173" s="705">
        <f t="shared" si="67"/>
        <v>157</v>
      </c>
      <c r="BI173" s="646">
        <f t="shared" si="78"/>
        <v>0</v>
      </c>
      <c r="BJ173" s="594"/>
      <c r="BK173" s="705">
        <f t="shared" si="79"/>
        <v>157</v>
      </c>
      <c r="BL173" s="756">
        <v>0</v>
      </c>
      <c r="BM173" s="756">
        <v>0</v>
      </c>
      <c r="BN173" s="756">
        <v>0</v>
      </c>
      <c r="BO173" s="756">
        <v>0</v>
      </c>
      <c r="BP173" s="756">
        <v>0</v>
      </c>
      <c r="BQ173" s="756">
        <v>0</v>
      </c>
      <c r="BR173" s="756">
        <v>0</v>
      </c>
      <c r="BS173" s="646">
        <f t="shared" si="90"/>
        <v>0</v>
      </c>
      <c r="BT173" s="594"/>
      <c r="BU173" s="705">
        <f t="shared" si="80"/>
        <v>157</v>
      </c>
      <c r="BV173" s="756">
        <v>0</v>
      </c>
      <c r="BW173" s="756">
        <v>0</v>
      </c>
      <c r="BX173" s="756">
        <v>0</v>
      </c>
      <c r="BY173" s="756">
        <v>0</v>
      </c>
      <c r="BZ173" s="756">
        <v>0</v>
      </c>
      <c r="CA173" s="756">
        <v>0</v>
      </c>
      <c r="CB173" s="756">
        <v>0</v>
      </c>
      <c r="CC173" s="646">
        <f t="shared" si="91"/>
        <v>0</v>
      </c>
      <c r="CD173" s="594"/>
      <c r="CE173" s="705">
        <f t="shared" si="68"/>
        <v>157</v>
      </c>
      <c r="CF173" s="756">
        <f t="shared" ref="CF173:CK236" si="98">BV173+BL173</f>
        <v>0</v>
      </c>
      <c r="CG173" s="756">
        <f t="shared" si="98"/>
        <v>0</v>
      </c>
      <c r="CH173" s="756">
        <f t="shared" si="98"/>
        <v>0</v>
      </c>
      <c r="CI173" s="756">
        <f t="shared" si="96"/>
        <v>0</v>
      </c>
      <c r="CJ173" s="756">
        <f t="shared" si="96"/>
        <v>0</v>
      </c>
      <c r="CK173" s="756">
        <f t="shared" si="96"/>
        <v>0</v>
      </c>
      <c r="CL173" s="756">
        <f t="shared" si="96"/>
        <v>0</v>
      </c>
      <c r="CM173" s="646">
        <f t="shared" si="92"/>
        <v>0</v>
      </c>
      <c r="CN173" s="594"/>
      <c r="CO173" s="705">
        <f t="shared" si="69"/>
        <v>157</v>
      </c>
      <c r="CP173" s="756">
        <v>0</v>
      </c>
      <c r="CQ173" s="756">
        <v>0</v>
      </c>
      <c r="CR173" s="756">
        <v>0</v>
      </c>
      <c r="CS173" s="756">
        <v>0</v>
      </c>
      <c r="CT173" s="756">
        <v>0</v>
      </c>
      <c r="CU173" s="756">
        <v>0</v>
      </c>
      <c r="CV173" s="756">
        <v>0</v>
      </c>
      <c r="CW173" s="646">
        <f t="shared" si="93"/>
        <v>0</v>
      </c>
      <c r="CX173" s="685"/>
      <c r="CY173" s="705">
        <f t="shared" si="70"/>
        <v>157</v>
      </c>
      <c r="CZ173" s="756">
        <v>0</v>
      </c>
      <c r="DA173" s="756">
        <v>0</v>
      </c>
      <c r="DB173" s="756">
        <v>0</v>
      </c>
      <c r="DC173" s="756">
        <v>0</v>
      </c>
      <c r="DD173" s="756">
        <v>0</v>
      </c>
      <c r="DE173" s="767">
        <f t="shared" si="81"/>
        <v>0</v>
      </c>
      <c r="DF173" s="756">
        <v>0</v>
      </c>
      <c r="DG173" s="756">
        <v>0</v>
      </c>
      <c r="DH173" s="756">
        <v>0</v>
      </c>
      <c r="DI173" s="756">
        <v>0</v>
      </c>
      <c r="DJ173" s="767">
        <f t="shared" si="82"/>
        <v>0</v>
      </c>
      <c r="DK173" s="715">
        <f t="shared" si="83"/>
        <v>0</v>
      </c>
      <c r="DL173" s="685"/>
      <c r="DM173" s="705">
        <f t="shared" si="71"/>
        <v>157</v>
      </c>
      <c r="DN173" s="715">
        <f t="shared" si="84"/>
        <v>0</v>
      </c>
    </row>
    <row r="174" spans="2:118" x14ac:dyDescent="0.25">
      <c r="B174" s="705">
        <v>158</v>
      </c>
      <c r="C174" s="765">
        <f>(1+_xlfn.XLOOKUP(INT((B174-1)/12)+1,'ZC Curve'!$B$8:$B$107,'ZC Curve'!R$8:R$107,,0))^(1/12)-1</f>
        <v>0</v>
      </c>
      <c r="D174" s="766">
        <f t="shared" si="85"/>
        <v>1</v>
      </c>
      <c r="E174" s="685"/>
      <c r="F174" s="705">
        <v>158</v>
      </c>
      <c r="G174" s="756">
        <v>0</v>
      </c>
      <c r="H174" s="756">
        <v>0</v>
      </c>
      <c r="I174" s="756">
        <v>0</v>
      </c>
      <c r="J174" s="756">
        <v>0</v>
      </c>
      <c r="K174" s="756">
        <v>0</v>
      </c>
      <c r="L174" s="756">
        <v>0</v>
      </c>
      <c r="M174" s="756">
        <v>0</v>
      </c>
      <c r="N174" s="646">
        <f t="shared" si="86"/>
        <v>0</v>
      </c>
      <c r="O174" s="594"/>
      <c r="P174" s="705">
        <f t="shared" si="72"/>
        <v>158</v>
      </c>
      <c r="Q174" s="756">
        <v>0</v>
      </c>
      <c r="R174" s="756">
        <v>0</v>
      </c>
      <c r="S174" s="756">
        <v>0</v>
      </c>
      <c r="T174" s="756">
        <v>0</v>
      </c>
      <c r="U174" s="756">
        <v>0</v>
      </c>
      <c r="V174" s="756">
        <v>0</v>
      </c>
      <c r="W174" s="756">
        <v>0</v>
      </c>
      <c r="X174" s="646">
        <f t="shared" si="87"/>
        <v>0</v>
      </c>
      <c r="Y174" s="594"/>
      <c r="Z174" s="705">
        <f t="shared" si="73"/>
        <v>158</v>
      </c>
      <c r="AA174" s="756">
        <f t="shared" si="97"/>
        <v>0</v>
      </c>
      <c r="AB174" s="756">
        <f t="shared" si="97"/>
        <v>0</v>
      </c>
      <c r="AC174" s="756">
        <f t="shared" si="97"/>
        <v>0</v>
      </c>
      <c r="AD174" s="756">
        <f t="shared" si="95"/>
        <v>0</v>
      </c>
      <c r="AE174" s="756">
        <f t="shared" si="95"/>
        <v>0</v>
      </c>
      <c r="AF174" s="756">
        <f t="shared" si="95"/>
        <v>0</v>
      </c>
      <c r="AG174" s="756">
        <f t="shared" si="95"/>
        <v>0</v>
      </c>
      <c r="AH174" s="646">
        <f t="shared" si="88"/>
        <v>0</v>
      </c>
      <c r="AI174" s="594"/>
      <c r="AJ174" s="705">
        <f t="shared" si="74"/>
        <v>158</v>
      </c>
      <c r="AK174" s="756">
        <v>0</v>
      </c>
      <c r="AL174" s="756">
        <v>0</v>
      </c>
      <c r="AM174" s="756">
        <v>0</v>
      </c>
      <c r="AN174" s="756">
        <v>0</v>
      </c>
      <c r="AO174" s="756">
        <v>0</v>
      </c>
      <c r="AP174" s="756">
        <v>0</v>
      </c>
      <c r="AQ174" s="756">
        <v>0</v>
      </c>
      <c r="AR174" s="646">
        <f t="shared" si="89"/>
        <v>0</v>
      </c>
      <c r="AS174" s="594"/>
      <c r="AT174" s="705">
        <f t="shared" si="75"/>
        <v>158</v>
      </c>
      <c r="AU174" s="756">
        <v>0</v>
      </c>
      <c r="AV174" s="756">
        <v>0</v>
      </c>
      <c r="AW174" s="756">
        <v>0</v>
      </c>
      <c r="AX174" s="756">
        <v>0</v>
      </c>
      <c r="AY174" s="756">
        <v>0</v>
      </c>
      <c r="AZ174" s="767">
        <f t="shared" si="94"/>
        <v>0</v>
      </c>
      <c r="BA174" s="756">
        <v>0</v>
      </c>
      <c r="BB174" s="756">
        <v>0</v>
      </c>
      <c r="BC174" s="756">
        <v>0</v>
      </c>
      <c r="BD174" s="756">
        <v>0</v>
      </c>
      <c r="BE174" s="767">
        <f t="shared" si="76"/>
        <v>0</v>
      </c>
      <c r="BF174" s="646">
        <f t="shared" si="77"/>
        <v>0</v>
      </c>
      <c r="BG174" s="594"/>
      <c r="BH174" s="705">
        <f t="shared" si="67"/>
        <v>158</v>
      </c>
      <c r="BI174" s="646">
        <f t="shared" si="78"/>
        <v>0</v>
      </c>
      <c r="BJ174" s="594"/>
      <c r="BK174" s="705">
        <f t="shared" si="79"/>
        <v>158</v>
      </c>
      <c r="BL174" s="756">
        <v>0</v>
      </c>
      <c r="BM174" s="756">
        <v>0</v>
      </c>
      <c r="BN174" s="756">
        <v>0</v>
      </c>
      <c r="BO174" s="756">
        <v>0</v>
      </c>
      <c r="BP174" s="756">
        <v>0</v>
      </c>
      <c r="BQ174" s="756">
        <v>0</v>
      </c>
      <c r="BR174" s="756">
        <v>0</v>
      </c>
      <c r="BS174" s="646">
        <f t="shared" si="90"/>
        <v>0</v>
      </c>
      <c r="BT174" s="594"/>
      <c r="BU174" s="705">
        <f t="shared" si="80"/>
        <v>158</v>
      </c>
      <c r="BV174" s="756">
        <v>0</v>
      </c>
      <c r="BW174" s="756">
        <v>0</v>
      </c>
      <c r="BX174" s="756">
        <v>0</v>
      </c>
      <c r="BY174" s="756">
        <v>0</v>
      </c>
      <c r="BZ174" s="756">
        <v>0</v>
      </c>
      <c r="CA174" s="756">
        <v>0</v>
      </c>
      <c r="CB174" s="756">
        <v>0</v>
      </c>
      <c r="CC174" s="646">
        <f t="shared" si="91"/>
        <v>0</v>
      </c>
      <c r="CD174" s="594"/>
      <c r="CE174" s="705">
        <f t="shared" si="68"/>
        <v>158</v>
      </c>
      <c r="CF174" s="756">
        <f t="shared" si="98"/>
        <v>0</v>
      </c>
      <c r="CG174" s="756">
        <f t="shared" si="98"/>
        <v>0</v>
      </c>
      <c r="CH174" s="756">
        <f t="shared" si="98"/>
        <v>0</v>
      </c>
      <c r="CI174" s="756">
        <f t="shared" si="96"/>
        <v>0</v>
      </c>
      <c r="CJ174" s="756">
        <f t="shared" si="96"/>
        <v>0</v>
      </c>
      <c r="CK174" s="756">
        <f t="shared" si="96"/>
        <v>0</v>
      </c>
      <c r="CL174" s="756">
        <f t="shared" si="96"/>
        <v>0</v>
      </c>
      <c r="CM174" s="646">
        <f t="shared" si="92"/>
        <v>0</v>
      </c>
      <c r="CN174" s="594"/>
      <c r="CO174" s="705">
        <f t="shared" si="69"/>
        <v>158</v>
      </c>
      <c r="CP174" s="756">
        <v>0</v>
      </c>
      <c r="CQ174" s="756">
        <v>0</v>
      </c>
      <c r="CR174" s="756">
        <v>0</v>
      </c>
      <c r="CS174" s="756">
        <v>0</v>
      </c>
      <c r="CT174" s="756">
        <v>0</v>
      </c>
      <c r="CU174" s="756">
        <v>0</v>
      </c>
      <c r="CV174" s="756">
        <v>0</v>
      </c>
      <c r="CW174" s="646">
        <f t="shared" si="93"/>
        <v>0</v>
      </c>
      <c r="CX174" s="685"/>
      <c r="CY174" s="705">
        <f t="shared" si="70"/>
        <v>158</v>
      </c>
      <c r="CZ174" s="756">
        <v>0</v>
      </c>
      <c r="DA174" s="756">
        <v>0</v>
      </c>
      <c r="DB174" s="756">
        <v>0</v>
      </c>
      <c r="DC174" s="756">
        <v>0</v>
      </c>
      <c r="DD174" s="756">
        <v>0</v>
      </c>
      <c r="DE174" s="767">
        <f t="shared" si="81"/>
        <v>0</v>
      </c>
      <c r="DF174" s="756">
        <v>0</v>
      </c>
      <c r="DG174" s="756">
        <v>0</v>
      </c>
      <c r="DH174" s="756">
        <v>0</v>
      </c>
      <c r="DI174" s="756">
        <v>0</v>
      </c>
      <c r="DJ174" s="767">
        <f t="shared" si="82"/>
        <v>0</v>
      </c>
      <c r="DK174" s="715">
        <f t="shared" si="83"/>
        <v>0</v>
      </c>
      <c r="DL174" s="685"/>
      <c r="DM174" s="705">
        <f t="shared" si="71"/>
        <v>158</v>
      </c>
      <c r="DN174" s="715">
        <f t="shared" si="84"/>
        <v>0</v>
      </c>
    </row>
    <row r="175" spans="2:118" x14ac:dyDescent="0.25">
      <c r="B175" s="705">
        <v>159</v>
      </c>
      <c r="C175" s="765">
        <f>(1+_xlfn.XLOOKUP(INT((B175-1)/12)+1,'ZC Curve'!$B$8:$B$107,'ZC Curve'!R$8:R$107,,0))^(1/12)-1</f>
        <v>0</v>
      </c>
      <c r="D175" s="766">
        <f t="shared" si="85"/>
        <v>1</v>
      </c>
      <c r="E175" s="685"/>
      <c r="F175" s="705">
        <v>159</v>
      </c>
      <c r="G175" s="756">
        <v>0</v>
      </c>
      <c r="H175" s="756">
        <v>0</v>
      </c>
      <c r="I175" s="756">
        <v>0</v>
      </c>
      <c r="J175" s="756">
        <v>0</v>
      </c>
      <c r="K175" s="756">
        <v>0</v>
      </c>
      <c r="L175" s="756">
        <v>0</v>
      </c>
      <c r="M175" s="756">
        <v>0</v>
      </c>
      <c r="N175" s="646">
        <f t="shared" si="86"/>
        <v>0</v>
      </c>
      <c r="O175" s="594"/>
      <c r="P175" s="705">
        <f t="shared" si="72"/>
        <v>159</v>
      </c>
      <c r="Q175" s="756">
        <v>0</v>
      </c>
      <c r="R175" s="756">
        <v>0</v>
      </c>
      <c r="S175" s="756">
        <v>0</v>
      </c>
      <c r="T175" s="756">
        <v>0</v>
      </c>
      <c r="U175" s="756">
        <v>0</v>
      </c>
      <c r="V175" s="756">
        <v>0</v>
      </c>
      <c r="W175" s="756">
        <v>0</v>
      </c>
      <c r="X175" s="646">
        <f t="shared" si="87"/>
        <v>0</v>
      </c>
      <c r="Y175" s="594"/>
      <c r="Z175" s="705">
        <f t="shared" si="73"/>
        <v>159</v>
      </c>
      <c r="AA175" s="756">
        <f t="shared" si="97"/>
        <v>0</v>
      </c>
      <c r="AB175" s="756">
        <f t="shared" si="97"/>
        <v>0</v>
      </c>
      <c r="AC175" s="756">
        <f t="shared" si="97"/>
        <v>0</v>
      </c>
      <c r="AD175" s="756">
        <f t="shared" si="95"/>
        <v>0</v>
      </c>
      <c r="AE175" s="756">
        <f t="shared" si="95"/>
        <v>0</v>
      </c>
      <c r="AF175" s="756">
        <f t="shared" si="95"/>
        <v>0</v>
      </c>
      <c r="AG175" s="756">
        <f t="shared" si="95"/>
        <v>0</v>
      </c>
      <c r="AH175" s="646">
        <f t="shared" si="88"/>
        <v>0</v>
      </c>
      <c r="AI175" s="594"/>
      <c r="AJ175" s="705">
        <f t="shared" si="74"/>
        <v>159</v>
      </c>
      <c r="AK175" s="756">
        <v>0</v>
      </c>
      <c r="AL175" s="756">
        <v>0</v>
      </c>
      <c r="AM175" s="756">
        <v>0</v>
      </c>
      <c r="AN175" s="756">
        <v>0</v>
      </c>
      <c r="AO175" s="756">
        <v>0</v>
      </c>
      <c r="AP175" s="756">
        <v>0</v>
      </c>
      <c r="AQ175" s="756">
        <v>0</v>
      </c>
      <c r="AR175" s="646">
        <f t="shared" si="89"/>
        <v>0</v>
      </c>
      <c r="AS175" s="594"/>
      <c r="AT175" s="705">
        <f t="shared" si="75"/>
        <v>159</v>
      </c>
      <c r="AU175" s="756">
        <v>0</v>
      </c>
      <c r="AV175" s="756">
        <v>0</v>
      </c>
      <c r="AW175" s="756">
        <v>0</v>
      </c>
      <c r="AX175" s="756">
        <v>0</v>
      </c>
      <c r="AY175" s="756">
        <v>0</v>
      </c>
      <c r="AZ175" s="767">
        <f t="shared" si="94"/>
        <v>0</v>
      </c>
      <c r="BA175" s="756">
        <v>0</v>
      </c>
      <c r="BB175" s="756">
        <v>0</v>
      </c>
      <c r="BC175" s="756">
        <v>0</v>
      </c>
      <c r="BD175" s="756">
        <v>0</v>
      </c>
      <c r="BE175" s="767">
        <f t="shared" si="76"/>
        <v>0</v>
      </c>
      <c r="BF175" s="646">
        <f t="shared" si="77"/>
        <v>0</v>
      </c>
      <c r="BG175" s="594"/>
      <c r="BH175" s="705">
        <f t="shared" si="67"/>
        <v>159</v>
      </c>
      <c r="BI175" s="646">
        <f t="shared" si="78"/>
        <v>0</v>
      </c>
      <c r="BJ175" s="594"/>
      <c r="BK175" s="705">
        <f t="shared" si="79"/>
        <v>159</v>
      </c>
      <c r="BL175" s="756">
        <v>0</v>
      </c>
      <c r="BM175" s="756">
        <v>0</v>
      </c>
      <c r="BN175" s="756">
        <v>0</v>
      </c>
      <c r="BO175" s="756">
        <v>0</v>
      </c>
      <c r="BP175" s="756">
        <v>0</v>
      </c>
      <c r="BQ175" s="756">
        <v>0</v>
      </c>
      <c r="BR175" s="756">
        <v>0</v>
      </c>
      <c r="BS175" s="646">
        <f t="shared" si="90"/>
        <v>0</v>
      </c>
      <c r="BT175" s="594"/>
      <c r="BU175" s="705">
        <f t="shared" si="80"/>
        <v>159</v>
      </c>
      <c r="BV175" s="756">
        <v>0</v>
      </c>
      <c r="BW175" s="756">
        <v>0</v>
      </c>
      <c r="BX175" s="756">
        <v>0</v>
      </c>
      <c r="BY175" s="756">
        <v>0</v>
      </c>
      <c r="BZ175" s="756">
        <v>0</v>
      </c>
      <c r="CA175" s="756">
        <v>0</v>
      </c>
      <c r="CB175" s="756">
        <v>0</v>
      </c>
      <c r="CC175" s="646">
        <f t="shared" si="91"/>
        <v>0</v>
      </c>
      <c r="CD175" s="594"/>
      <c r="CE175" s="705">
        <f t="shared" si="68"/>
        <v>159</v>
      </c>
      <c r="CF175" s="756">
        <f t="shared" si="98"/>
        <v>0</v>
      </c>
      <c r="CG175" s="756">
        <f t="shared" si="98"/>
        <v>0</v>
      </c>
      <c r="CH175" s="756">
        <f t="shared" si="98"/>
        <v>0</v>
      </c>
      <c r="CI175" s="756">
        <f t="shared" si="96"/>
        <v>0</v>
      </c>
      <c r="CJ175" s="756">
        <f t="shared" si="96"/>
        <v>0</v>
      </c>
      <c r="CK175" s="756">
        <f t="shared" si="96"/>
        <v>0</v>
      </c>
      <c r="CL175" s="756">
        <f t="shared" si="96"/>
        <v>0</v>
      </c>
      <c r="CM175" s="646">
        <f t="shared" si="92"/>
        <v>0</v>
      </c>
      <c r="CN175" s="594"/>
      <c r="CO175" s="705">
        <f t="shared" si="69"/>
        <v>159</v>
      </c>
      <c r="CP175" s="756">
        <v>0</v>
      </c>
      <c r="CQ175" s="756">
        <v>0</v>
      </c>
      <c r="CR175" s="756">
        <v>0</v>
      </c>
      <c r="CS175" s="756">
        <v>0</v>
      </c>
      <c r="CT175" s="756">
        <v>0</v>
      </c>
      <c r="CU175" s="756">
        <v>0</v>
      </c>
      <c r="CV175" s="756">
        <v>0</v>
      </c>
      <c r="CW175" s="646">
        <f t="shared" si="93"/>
        <v>0</v>
      </c>
      <c r="CX175" s="685"/>
      <c r="CY175" s="705">
        <f t="shared" si="70"/>
        <v>159</v>
      </c>
      <c r="CZ175" s="756">
        <v>0</v>
      </c>
      <c r="DA175" s="756">
        <v>0</v>
      </c>
      <c r="DB175" s="756">
        <v>0</v>
      </c>
      <c r="DC175" s="756">
        <v>0</v>
      </c>
      <c r="DD175" s="756">
        <v>0</v>
      </c>
      <c r="DE175" s="767">
        <f t="shared" si="81"/>
        <v>0</v>
      </c>
      <c r="DF175" s="756">
        <v>0</v>
      </c>
      <c r="DG175" s="756">
        <v>0</v>
      </c>
      <c r="DH175" s="756">
        <v>0</v>
      </c>
      <c r="DI175" s="756">
        <v>0</v>
      </c>
      <c r="DJ175" s="767">
        <f t="shared" si="82"/>
        <v>0</v>
      </c>
      <c r="DK175" s="715">
        <f t="shared" si="83"/>
        <v>0</v>
      </c>
      <c r="DL175" s="685"/>
      <c r="DM175" s="705">
        <f t="shared" si="71"/>
        <v>159</v>
      </c>
      <c r="DN175" s="715">
        <f t="shared" si="84"/>
        <v>0</v>
      </c>
    </row>
    <row r="176" spans="2:118" x14ac:dyDescent="0.25">
      <c r="B176" s="705">
        <v>160</v>
      </c>
      <c r="C176" s="765">
        <f>(1+_xlfn.XLOOKUP(INT((B176-1)/12)+1,'ZC Curve'!$B$8:$B$107,'ZC Curve'!R$8:R$107,,0))^(1/12)-1</f>
        <v>0</v>
      </c>
      <c r="D176" s="766">
        <f t="shared" si="85"/>
        <v>1</v>
      </c>
      <c r="E176" s="685"/>
      <c r="F176" s="705">
        <v>160</v>
      </c>
      <c r="G176" s="756">
        <v>0</v>
      </c>
      <c r="H176" s="756">
        <v>0</v>
      </c>
      <c r="I176" s="756">
        <v>0</v>
      </c>
      <c r="J176" s="756">
        <v>0</v>
      </c>
      <c r="K176" s="756">
        <v>0</v>
      </c>
      <c r="L176" s="756">
        <v>0</v>
      </c>
      <c r="M176" s="756">
        <v>0</v>
      </c>
      <c r="N176" s="646">
        <f t="shared" si="86"/>
        <v>0</v>
      </c>
      <c r="O176" s="594"/>
      <c r="P176" s="705">
        <f t="shared" si="72"/>
        <v>160</v>
      </c>
      <c r="Q176" s="756">
        <v>0</v>
      </c>
      <c r="R176" s="756">
        <v>0</v>
      </c>
      <c r="S176" s="756">
        <v>0</v>
      </c>
      <c r="T176" s="756">
        <v>0</v>
      </c>
      <c r="U176" s="756">
        <v>0</v>
      </c>
      <c r="V176" s="756">
        <v>0</v>
      </c>
      <c r="W176" s="756">
        <v>0</v>
      </c>
      <c r="X176" s="646">
        <f t="shared" si="87"/>
        <v>0</v>
      </c>
      <c r="Y176" s="594"/>
      <c r="Z176" s="705">
        <f t="shared" si="73"/>
        <v>160</v>
      </c>
      <c r="AA176" s="756">
        <f t="shared" si="97"/>
        <v>0</v>
      </c>
      <c r="AB176" s="756">
        <f t="shared" si="97"/>
        <v>0</v>
      </c>
      <c r="AC176" s="756">
        <f t="shared" si="97"/>
        <v>0</v>
      </c>
      <c r="AD176" s="756">
        <f t="shared" si="95"/>
        <v>0</v>
      </c>
      <c r="AE176" s="756">
        <f t="shared" si="95"/>
        <v>0</v>
      </c>
      <c r="AF176" s="756">
        <f t="shared" si="95"/>
        <v>0</v>
      </c>
      <c r="AG176" s="756">
        <f t="shared" si="95"/>
        <v>0</v>
      </c>
      <c r="AH176" s="646">
        <f t="shared" si="88"/>
        <v>0</v>
      </c>
      <c r="AI176" s="594"/>
      <c r="AJ176" s="705">
        <f t="shared" si="74"/>
        <v>160</v>
      </c>
      <c r="AK176" s="756">
        <v>0</v>
      </c>
      <c r="AL176" s="756">
        <v>0</v>
      </c>
      <c r="AM176" s="756">
        <v>0</v>
      </c>
      <c r="AN176" s="756">
        <v>0</v>
      </c>
      <c r="AO176" s="756">
        <v>0</v>
      </c>
      <c r="AP176" s="756">
        <v>0</v>
      </c>
      <c r="AQ176" s="756">
        <v>0</v>
      </c>
      <c r="AR176" s="646">
        <f t="shared" si="89"/>
        <v>0</v>
      </c>
      <c r="AS176" s="594"/>
      <c r="AT176" s="705">
        <f t="shared" si="75"/>
        <v>160</v>
      </c>
      <c r="AU176" s="756">
        <v>0</v>
      </c>
      <c r="AV176" s="756">
        <v>0</v>
      </c>
      <c r="AW176" s="756">
        <v>0</v>
      </c>
      <c r="AX176" s="756">
        <v>0</v>
      </c>
      <c r="AY176" s="756">
        <v>0</v>
      </c>
      <c r="AZ176" s="767">
        <f t="shared" si="94"/>
        <v>0</v>
      </c>
      <c r="BA176" s="756">
        <v>0</v>
      </c>
      <c r="BB176" s="756">
        <v>0</v>
      </c>
      <c r="BC176" s="756">
        <v>0</v>
      </c>
      <c r="BD176" s="756">
        <v>0</v>
      </c>
      <c r="BE176" s="767">
        <f t="shared" si="76"/>
        <v>0</v>
      </c>
      <c r="BF176" s="646">
        <f t="shared" si="77"/>
        <v>0</v>
      </c>
      <c r="BG176" s="594"/>
      <c r="BH176" s="705">
        <f t="shared" si="67"/>
        <v>160</v>
      </c>
      <c r="BI176" s="646">
        <f t="shared" si="78"/>
        <v>0</v>
      </c>
      <c r="BJ176" s="594"/>
      <c r="BK176" s="705">
        <f t="shared" si="79"/>
        <v>160</v>
      </c>
      <c r="BL176" s="756">
        <v>0</v>
      </c>
      <c r="BM176" s="756">
        <v>0</v>
      </c>
      <c r="BN176" s="756">
        <v>0</v>
      </c>
      <c r="BO176" s="756">
        <v>0</v>
      </c>
      <c r="BP176" s="756">
        <v>0</v>
      </c>
      <c r="BQ176" s="756">
        <v>0</v>
      </c>
      <c r="BR176" s="756">
        <v>0</v>
      </c>
      <c r="BS176" s="646">
        <f t="shared" si="90"/>
        <v>0</v>
      </c>
      <c r="BT176" s="594"/>
      <c r="BU176" s="705">
        <f t="shared" si="80"/>
        <v>160</v>
      </c>
      <c r="BV176" s="756">
        <v>0</v>
      </c>
      <c r="BW176" s="756">
        <v>0</v>
      </c>
      <c r="BX176" s="756">
        <v>0</v>
      </c>
      <c r="BY176" s="756">
        <v>0</v>
      </c>
      <c r="BZ176" s="756">
        <v>0</v>
      </c>
      <c r="CA176" s="756">
        <v>0</v>
      </c>
      <c r="CB176" s="756">
        <v>0</v>
      </c>
      <c r="CC176" s="646">
        <f t="shared" si="91"/>
        <v>0</v>
      </c>
      <c r="CD176" s="594"/>
      <c r="CE176" s="705">
        <f t="shared" si="68"/>
        <v>160</v>
      </c>
      <c r="CF176" s="756">
        <f t="shared" si="98"/>
        <v>0</v>
      </c>
      <c r="CG176" s="756">
        <f t="shared" si="98"/>
        <v>0</v>
      </c>
      <c r="CH176" s="756">
        <f t="shared" si="98"/>
        <v>0</v>
      </c>
      <c r="CI176" s="756">
        <f t="shared" si="96"/>
        <v>0</v>
      </c>
      <c r="CJ176" s="756">
        <f t="shared" si="96"/>
        <v>0</v>
      </c>
      <c r="CK176" s="756">
        <f t="shared" si="96"/>
        <v>0</v>
      </c>
      <c r="CL176" s="756">
        <f t="shared" si="96"/>
        <v>0</v>
      </c>
      <c r="CM176" s="646">
        <f t="shared" si="92"/>
        <v>0</v>
      </c>
      <c r="CN176" s="594"/>
      <c r="CO176" s="705">
        <f t="shared" si="69"/>
        <v>160</v>
      </c>
      <c r="CP176" s="756">
        <v>0</v>
      </c>
      <c r="CQ176" s="756">
        <v>0</v>
      </c>
      <c r="CR176" s="756">
        <v>0</v>
      </c>
      <c r="CS176" s="756">
        <v>0</v>
      </c>
      <c r="CT176" s="756">
        <v>0</v>
      </c>
      <c r="CU176" s="756">
        <v>0</v>
      </c>
      <c r="CV176" s="756">
        <v>0</v>
      </c>
      <c r="CW176" s="646">
        <f t="shared" si="93"/>
        <v>0</v>
      </c>
      <c r="CX176" s="685"/>
      <c r="CY176" s="705">
        <f t="shared" si="70"/>
        <v>160</v>
      </c>
      <c r="CZ176" s="756">
        <v>0</v>
      </c>
      <c r="DA176" s="756">
        <v>0</v>
      </c>
      <c r="DB176" s="756">
        <v>0</v>
      </c>
      <c r="DC176" s="756">
        <v>0</v>
      </c>
      <c r="DD176" s="756">
        <v>0</v>
      </c>
      <c r="DE176" s="767">
        <f t="shared" si="81"/>
        <v>0</v>
      </c>
      <c r="DF176" s="756">
        <v>0</v>
      </c>
      <c r="DG176" s="756">
        <v>0</v>
      </c>
      <c r="DH176" s="756">
        <v>0</v>
      </c>
      <c r="DI176" s="756">
        <v>0</v>
      </c>
      <c r="DJ176" s="767">
        <f t="shared" si="82"/>
        <v>0</v>
      </c>
      <c r="DK176" s="715">
        <f t="shared" si="83"/>
        <v>0</v>
      </c>
      <c r="DL176" s="685"/>
      <c r="DM176" s="705">
        <f t="shared" si="71"/>
        <v>160</v>
      </c>
      <c r="DN176" s="715">
        <f t="shared" si="84"/>
        <v>0</v>
      </c>
    </row>
    <row r="177" spans="2:118" x14ac:dyDescent="0.25">
      <c r="B177" s="705">
        <v>161</v>
      </c>
      <c r="C177" s="765">
        <f>(1+_xlfn.XLOOKUP(INT((B177-1)/12)+1,'ZC Curve'!$B$8:$B$107,'ZC Curve'!R$8:R$107,,0))^(1/12)-1</f>
        <v>0</v>
      </c>
      <c r="D177" s="766">
        <f t="shared" si="85"/>
        <v>1</v>
      </c>
      <c r="E177" s="685"/>
      <c r="F177" s="705">
        <v>161</v>
      </c>
      <c r="G177" s="756">
        <v>0</v>
      </c>
      <c r="H177" s="756">
        <v>0</v>
      </c>
      <c r="I177" s="756">
        <v>0</v>
      </c>
      <c r="J177" s="756">
        <v>0</v>
      </c>
      <c r="K177" s="756">
        <v>0</v>
      </c>
      <c r="L177" s="756">
        <v>0</v>
      </c>
      <c r="M177" s="756">
        <v>0</v>
      </c>
      <c r="N177" s="646">
        <f t="shared" si="86"/>
        <v>0</v>
      </c>
      <c r="O177" s="594"/>
      <c r="P177" s="705">
        <f t="shared" si="72"/>
        <v>161</v>
      </c>
      <c r="Q177" s="756">
        <v>0</v>
      </c>
      <c r="R177" s="756">
        <v>0</v>
      </c>
      <c r="S177" s="756">
        <v>0</v>
      </c>
      <c r="T177" s="756">
        <v>0</v>
      </c>
      <c r="U177" s="756">
        <v>0</v>
      </c>
      <c r="V177" s="756">
        <v>0</v>
      </c>
      <c r="W177" s="756">
        <v>0</v>
      </c>
      <c r="X177" s="646">
        <f t="shared" si="87"/>
        <v>0</v>
      </c>
      <c r="Y177" s="594"/>
      <c r="Z177" s="705">
        <f t="shared" si="73"/>
        <v>161</v>
      </c>
      <c r="AA177" s="756">
        <f t="shared" si="97"/>
        <v>0</v>
      </c>
      <c r="AB177" s="756">
        <f t="shared" si="97"/>
        <v>0</v>
      </c>
      <c r="AC177" s="756">
        <f t="shared" si="97"/>
        <v>0</v>
      </c>
      <c r="AD177" s="756">
        <f t="shared" si="95"/>
        <v>0</v>
      </c>
      <c r="AE177" s="756">
        <f t="shared" si="95"/>
        <v>0</v>
      </c>
      <c r="AF177" s="756">
        <f t="shared" si="95"/>
        <v>0</v>
      </c>
      <c r="AG177" s="756">
        <f t="shared" si="95"/>
        <v>0</v>
      </c>
      <c r="AH177" s="646">
        <f t="shared" si="88"/>
        <v>0</v>
      </c>
      <c r="AI177" s="594"/>
      <c r="AJ177" s="705">
        <f t="shared" si="74"/>
        <v>161</v>
      </c>
      <c r="AK177" s="756">
        <v>0</v>
      </c>
      <c r="AL177" s="756">
        <v>0</v>
      </c>
      <c r="AM177" s="756">
        <v>0</v>
      </c>
      <c r="AN177" s="756">
        <v>0</v>
      </c>
      <c r="AO177" s="756">
        <v>0</v>
      </c>
      <c r="AP177" s="756">
        <v>0</v>
      </c>
      <c r="AQ177" s="756">
        <v>0</v>
      </c>
      <c r="AR177" s="646">
        <f t="shared" si="89"/>
        <v>0</v>
      </c>
      <c r="AS177" s="594"/>
      <c r="AT177" s="705">
        <f t="shared" si="75"/>
        <v>161</v>
      </c>
      <c r="AU177" s="756">
        <v>0</v>
      </c>
      <c r="AV177" s="756">
        <v>0</v>
      </c>
      <c r="AW177" s="756">
        <v>0</v>
      </c>
      <c r="AX177" s="756">
        <v>0</v>
      </c>
      <c r="AY177" s="756">
        <v>0</v>
      </c>
      <c r="AZ177" s="767">
        <f t="shared" si="94"/>
        <v>0</v>
      </c>
      <c r="BA177" s="756">
        <v>0</v>
      </c>
      <c r="BB177" s="756">
        <v>0</v>
      </c>
      <c r="BC177" s="756">
        <v>0</v>
      </c>
      <c r="BD177" s="756">
        <v>0</v>
      </c>
      <c r="BE177" s="767">
        <f t="shared" si="76"/>
        <v>0</v>
      </c>
      <c r="BF177" s="646">
        <f t="shared" si="77"/>
        <v>0</v>
      </c>
      <c r="BG177" s="594"/>
      <c r="BH177" s="705">
        <f t="shared" si="67"/>
        <v>161</v>
      </c>
      <c r="BI177" s="646">
        <f t="shared" si="78"/>
        <v>0</v>
      </c>
      <c r="BJ177" s="594"/>
      <c r="BK177" s="705">
        <f t="shared" si="79"/>
        <v>161</v>
      </c>
      <c r="BL177" s="756">
        <v>0</v>
      </c>
      <c r="BM177" s="756">
        <v>0</v>
      </c>
      <c r="BN177" s="756">
        <v>0</v>
      </c>
      <c r="BO177" s="756">
        <v>0</v>
      </c>
      <c r="BP177" s="756">
        <v>0</v>
      </c>
      <c r="BQ177" s="756">
        <v>0</v>
      </c>
      <c r="BR177" s="756">
        <v>0</v>
      </c>
      <c r="BS177" s="646">
        <f t="shared" si="90"/>
        <v>0</v>
      </c>
      <c r="BT177" s="594"/>
      <c r="BU177" s="705">
        <f t="shared" si="80"/>
        <v>161</v>
      </c>
      <c r="BV177" s="756">
        <v>0</v>
      </c>
      <c r="BW177" s="756">
        <v>0</v>
      </c>
      <c r="BX177" s="756">
        <v>0</v>
      </c>
      <c r="BY177" s="756">
        <v>0</v>
      </c>
      <c r="BZ177" s="756">
        <v>0</v>
      </c>
      <c r="CA177" s="756">
        <v>0</v>
      </c>
      <c r="CB177" s="756">
        <v>0</v>
      </c>
      <c r="CC177" s="646">
        <f t="shared" si="91"/>
        <v>0</v>
      </c>
      <c r="CD177" s="594"/>
      <c r="CE177" s="705">
        <f t="shared" si="68"/>
        <v>161</v>
      </c>
      <c r="CF177" s="756">
        <f t="shared" si="98"/>
        <v>0</v>
      </c>
      <c r="CG177" s="756">
        <f t="shared" si="98"/>
        <v>0</v>
      </c>
      <c r="CH177" s="756">
        <f t="shared" si="98"/>
        <v>0</v>
      </c>
      <c r="CI177" s="756">
        <f t="shared" si="96"/>
        <v>0</v>
      </c>
      <c r="CJ177" s="756">
        <f t="shared" si="96"/>
        <v>0</v>
      </c>
      <c r="CK177" s="756">
        <f t="shared" si="96"/>
        <v>0</v>
      </c>
      <c r="CL177" s="756">
        <f t="shared" si="96"/>
        <v>0</v>
      </c>
      <c r="CM177" s="646">
        <f t="shared" si="92"/>
        <v>0</v>
      </c>
      <c r="CN177" s="594"/>
      <c r="CO177" s="705">
        <f t="shared" si="69"/>
        <v>161</v>
      </c>
      <c r="CP177" s="756">
        <v>0</v>
      </c>
      <c r="CQ177" s="756">
        <v>0</v>
      </c>
      <c r="CR177" s="756">
        <v>0</v>
      </c>
      <c r="CS177" s="756">
        <v>0</v>
      </c>
      <c r="CT177" s="756">
        <v>0</v>
      </c>
      <c r="CU177" s="756">
        <v>0</v>
      </c>
      <c r="CV177" s="756">
        <v>0</v>
      </c>
      <c r="CW177" s="646">
        <f t="shared" si="93"/>
        <v>0</v>
      </c>
      <c r="CX177" s="685"/>
      <c r="CY177" s="705">
        <f t="shared" si="70"/>
        <v>161</v>
      </c>
      <c r="CZ177" s="756">
        <v>0</v>
      </c>
      <c r="DA177" s="756">
        <v>0</v>
      </c>
      <c r="DB177" s="756">
        <v>0</v>
      </c>
      <c r="DC177" s="756">
        <v>0</v>
      </c>
      <c r="DD177" s="756">
        <v>0</v>
      </c>
      <c r="DE177" s="767">
        <f t="shared" si="81"/>
        <v>0</v>
      </c>
      <c r="DF177" s="756">
        <v>0</v>
      </c>
      <c r="DG177" s="756">
        <v>0</v>
      </c>
      <c r="DH177" s="756">
        <v>0</v>
      </c>
      <c r="DI177" s="756">
        <v>0</v>
      </c>
      <c r="DJ177" s="767">
        <f t="shared" si="82"/>
        <v>0</v>
      </c>
      <c r="DK177" s="715">
        <f t="shared" si="83"/>
        <v>0</v>
      </c>
      <c r="DL177" s="685"/>
      <c r="DM177" s="705">
        <f t="shared" si="71"/>
        <v>161</v>
      </c>
      <c r="DN177" s="715">
        <f t="shared" si="84"/>
        <v>0</v>
      </c>
    </row>
    <row r="178" spans="2:118" x14ac:dyDescent="0.25">
      <c r="B178" s="705">
        <v>162</v>
      </c>
      <c r="C178" s="765">
        <f>(1+_xlfn.XLOOKUP(INT((B178-1)/12)+1,'ZC Curve'!$B$8:$B$107,'ZC Curve'!R$8:R$107,,0))^(1/12)-1</f>
        <v>0</v>
      </c>
      <c r="D178" s="766">
        <f t="shared" si="85"/>
        <v>1</v>
      </c>
      <c r="E178" s="685"/>
      <c r="F178" s="705">
        <v>162</v>
      </c>
      <c r="G178" s="756">
        <v>0</v>
      </c>
      <c r="H178" s="756">
        <v>0</v>
      </c>
      <c r="I178" s="756">
        <v>0</v>
      </c>
      <c r="J178" s="756">
        <v>0</v>
      </c>
      <c r="K178" s="756">
        <v>0</v>
      </c>
      <c r="L178" s="756">
        <v>0</v>
      </c>
      <c r="M178" s="756">
        <v>0</v>
      </c>
      <c r="N178" s="646">
        <f t="shared" si="86"/>
        <v>0</v>
      </c>
      <c r="O178" s="594"/>
      <c r="P178" s="705">
        <f t="shared" si="72"/>
        <v>162</v>
      </c>
      <c r="Q178" s="756">
        <v>0</v>
      </c>
      <c r="R178" s="756">
        <v>0</v>
      </c>
      <c r="S178" s="756">
        <v>0</v>
      </c>
      <c r="T178" s="756">
        <v>0</v>
      </c>
      <c r="U178" s="756">
        <v>0</v>
      </c>
      <c r="V178" s="756">
        <v>0</v>
      </c>
      <c r="W178" s="756">
        <v>0</v>
      </c>
      <c r="X178" s="646">
        <f t="shared" si="87"/>
        <v>0</v>
      </c>
      <c r="Y178" s="594"/>
      <c r="Z178" s="705">
        <f t="shared" si="73"/>
        <v>162</v>
      </c>
      <c r="AA178" s="756">
        <f t="shared" si="97"/>
        <v>0</v>
      </c>
      <c r="AB178" s="756">
        <f t="shared" si="97"/>
        <v>0</v>
      </c>
      <c r="AC178" s="756">
        <f t="shared" si="97"/>
        <v>0</v>
      </c>
      <c r="AD178" s="756">
        <f t="shared" si="95"/>
        <v>0</v>
      </c>
      <c r="AE178" s="756">
        <f t="shared" si="95"/>
        <v>0</v>
      </c>
      <c r="AF178" s="756">
        <f t="shared" si="95"/>
        <v>0</v>
      </c>
      <c r="AG178" s="756">
        <f t="shared" si="95"/>
        <v>0</v>
      </c>
      <c r="AH178" s="646">
        <f t="shared" si="88"/>
        <v>0</v>
      </c>
      <c r="AI178" s="594"/>
      <c r="AJ178" s="705">
        <f t="shared" si="74"/>
        <v>162</v>
      </c>
      <c r="AK178" s="756">
        <v>0</v>
      </c>
      <c r="AL178" s="756">
        <v>0</v>
      </c>
      <c r="AM178" s="756">
        <v>0</v>
      </c>
      <c r="AN178" s="756">
        <v>0</v>
      </c>
      <c r="AO178" s="756">
        <v>0</v>
      </c>
      <c r="AP178" s="756">
        <v>0</v>
      </c>
      <c r="AQ178" s="756">
        <v>0</v>
      </c>
      <c r="AR178" s="646">
        <f t="shared" si="89"/>
        <v>0</v>
      </c>
      <c r="AS178" s="594"/>
      <c r="AT178" s="705">
        <f t="shared" si="75"/>
        <v>162</v>
      </c>
      <c r="AU178" s="756">
        <v>0</v>
      </c>
      <c r="AV178" s="756">
        <v>0</v>
      </c>
      <c r="AW178" s="756">
        <v>0</v>
      </c>
      <c r="AX178" s="756">
        <v>0</v>
      </c>
      <c r="AY178" s="756">
        <v>0</v>
      </c>
      <c r="AZ178" s="767">
        <f t="shared" si="94"/>
        <v>0</v>
      </c>
      <c r="BA178" s="756">
        <v>0</v>
      </c>
      <c r="BB178" s="756">
        <v>0</v>
      </c>
      <c r="BC178" s="756">
        <v>0</v>
      </c>
      <c r="BD178" s="756">
        <v>0</v>
      </c>
      <c r="BE178" s="767">
        <f t="shared" si="76"/>
        <v>0</v>
      </c>
      <c r="BF178" s="646">
        <f t="shared" si="77"/>
        <v>0</v>
      </c>
      <c r="BG178" s="594"/>
      <c r="BH178" s="705">
        <f t="shared" si="67"/>
        <v>162</v>
      </c>
      <c r="BI178" s="646">
        <f t="shared" si="78"/>
        <v>0</v>
      </c>
      <c r="BJ178" s="594"/>
      <c r="BK178" s="705">
        <f t="shared" si="79"/>
        <v>162</v>
      </c>
      <c r="BL178" s="756">
        <v>0</v>
      </c>
      <c r="BM178" s="756">
        <v>0</v>
      </c>
      <c r="BN178" s="756">
        <v>0</v>
      </c>
      <c r="BO178" s="756">
        <v>0</v>
      </c>
      <c r="BP178" s="756">
        <v>0</v>
      </c>
      <c r="BQ178" s="756">
        <v>0</v>
      </c>
      <c r="BR178" s="756">
        <v>0</v>
      </c>
      <c r="BS178" s="646">
        <f t="shared" si="90"/>
        <v>0</v>
      </c>
      <c r="BT178" s="594"/>
      <c r="BU178" s="705">
        <f t="shared" si="80"/>
        <v>162</v>
      </c>
      <c r="BV178" s="756">
        <v>0</v>
      </c>
      <c r="BW178" s="756">
        <v>0</v>
      </c>
      <c r="BX178" s="756">
        <v>0</v>
      </c>
      <c r="BY178" s="756">
        <v>0</v>
      </c>
      <c r="BZ178" s="756">
        <v>0</v>
      </c>
      <c r="CA178" s="756">
        <v>0</v>
      </c>
      <c r="CB178" s="756">
        <v>0</v>
      </c>
      <c r="CC178" s="646">
        <f t="shared" si="91"/>
        <v>0</v>
      </c>
      <c r="CD178" s="594"/>
      <c r="CE178" s="705">
        <f t="shared" si="68"/>
        <v>162</v>
      </c>
      <c r="CF178" s="756">
        <f t="shared" si="98"/>
        <v>0</v>
      </c>
      <c r="CG178" s="756">
        <f t="shared" si="98"/>
        <v>0</v>
      </c>
      <c r="CH178" s="756">
        <f t="shared" si="98"/>
        <v>0</v>
      </c>
      <c r="CI178" s="756">
        <f t="shared" si="96"/>
        <v>0</v>
      </c>
      <c r="CJ178" s="756">
        <f t="shared" si="96"/>
        <v>0</v>
      </c>
      <c r="CK178" s="756">
        <f t="shared" si="96"/>
        <v>0</v>
      </c>
      <c r="CL178" s="756">
        <f t="shared" si="96"/>
        <v>0</v>
      </c>
      <c r="CM178" s="646">
        <f t="shared" si="92"/>
        <v>0</v>
      </c>
      <c r="CN178" s="594"/>
      <c r="CO178" s="705">
        <f t="shared" si="69"/>
        <v>162</v>
      </c>
      <c r="CP178" s="756">
        <v>0</v>
      </c>
      <c r="CQ178" s="756">
        <v>0</v>
      </c>
      <c r="CR178" s="756">
        <v>0</v>
      </c>
      <c r="CS178" s="756">
        <v>0</v>
      </c>
      <c r="CT178" s="756">
        <v>0</v>
      </c>
      <c r="CU178" s="756">
        <v>0</v>
      </c>
      <c r="CV178" s="756">
        <v>0</v>
      </c>
      <c r="CW178" s="646">
        <f t="shared" si="93"/>
        <v>0</v>
      </c>
      <c r="CX178" s="685"/>
      <c r="CY178" s="705">
        <f t="shared" si="70"/>
        <v>162</v>
      </c>
      <c r="CZ178" s="756">
        <v>0</v>
      </c>
      <c r="DA178" s="756">
        <v>0</v>
      </c>
      <c r="DB178" s="756">
        <v>0</v>
      </c>
      <c r="DC178" s="756">
        <v>0</v>
      </c>
      <c r="DD178" s="756">
        <v>0</v>
      </c>
      <c r="DE178" s="767">
        <f t="shared" si="81"/>
        <v>0</v>
      </c>
      <c r="DF178" s="756">
        <v>0</v>
      </c>
      <c r="DG178" s="756">
        <v>0</v>
      </c>
      <c r="DH178" s="756">
        <v>0</v>
      </c>
      <c r="DI178" s="756">
        <v>0</v>
      </c>
      <c r="DJ178" s="767">
        <f t="shared" si="82"/>
        <v>0</v>
      </c>
      <c r="DK178" s="715">
        <f t="shared" si="83"/>
        <v>0</v>
      </c>
      <c r="DL178" s="685"/>
      <c r="DM178" s="705">
        <f t="shared" si="71"/>
        <v>162</v>
      </c>
      <c r="DN178" s="715">
        <f t="shared" si="84"/>
        <v>0</v>
      </c>
    </row>
    <row r="179" spans="2:118" x14ac:dyDescent="0.25">
      <c r="B179" s="705">
        <v>163</v>
      </c>
      <c r="C179" s="765">
        <f>(1+_xlfn.XLOOKUP(INT((B179-1)/12)+1,'ZC Curve'!$B$8:$B$107,'ZC Curve'!R$8:R$107,,0))^(1/12)-1</f>
        <v>0</v>
      </c>
      <c r="D179" s="766">
        <f t="shared" si="85"/>
        <v>1</v>
      </c>
      <c r="E179" s="685"/>
      <c r="F179" s="705">
        <v>163</v>
      </c>
      <c r="G179" s="756">
        <v>0</v>
      </c>
      <c r="H179" s="756">
        <v>0</v>
      </c>
      <c r="I179" s="756">
        <v>0</v>
      </c>
      <c r="J179" s="756">
        <v>0</v>
      </c>
      <c r="K179" s="756">
        <v>0</v>
      </c>
      <c r="L179" s="756">
        <v>0</v>
      </c>
      <c r="M179" s="756">
        <v>0</v>
      </c>
      <c r="N179" s="646">
        <f t="shared" si="86"/>
        <v>0</v>
      </c>
      <c r="O179" s="594"/>
      <c r="P179" s="705">
        <f t="shared" si="72"/>
        <v>163</v>
      </c>
      <c r="Q179" s="756">
        <v>0</v>
      </c>
      <c r="R179" s="756">
        <v>0</v>
      </c>
      <c r="S179" s="756">
        <v>0</v>
      </c>
      <c r="T179" s="756">
        <v>0</v>
      </c>
      <c r="U179" s="756">
        <v>0</v>
      </c>
      <c r="V179" s="756">
        <v>0</v>
      </c>
      <c r="W179" s="756">
        <v>0</v>
      </c>
      <c r="X179" s="646">
        <f t="shared" si="87"/>
        <v>0</v>
      </c>
      <c r="Y179" s="594"/>
      <c r="Z179" s="705">
        <f t="shared" si="73"/>
        <v>163</v>
      </c>
      <c r="AA179" s="756">
        <f t="shared" si="97"/>
        <v>0</v>
      </c>
      <c r="AB179" s="756">
        <f t="shared" si="97"/>
        <v>0</v>
      </c>
      <c r="AC179" s="756">
        <f t="shared" si="97"/>
        <v>0</v>
      </c>
      <c r="AD179" s="756">
        <f t="shared" si="95"/>
        <v>0</v>
      </c>
      <c r="AE179" s="756">
        <f t="shared" si="95"/>
        <v>0</v>
      </c>
      <c r="AF179" s="756">
        <f t="shared" si="95"/>
        <v>0</v>
      </c>
      <c r="AG179" s="756">
        <f t="shared" si="95"/>
        <v>0</v>
      </c>
      <c r="AH179" s="646">
        <f t="shared" si="88"/>
        <v>0</v>
      </c>
      <c r="AI179" s="594"/>
      <c r="AJ179" s="705">
        <f t="shared" si="74"/>
        <v>163</v>
      </c>
      <c r="AK179" s="756">
        <v>0</v>
      </c>
      <c r="AL179" s="756">
        <v>0</v>
      </c>
      <c r="AM179" s="756">
        <v>0</v>
      </c>
      <c r="AN179" s="756">
        <v>0</v>
      </c>
      <c r="AO179" s="756">
        <v>0</v>
      </c>
      <c r="AP179" s="756">
        <v>0</v>
      </c>
      <c r="AQ179" s="756">
        <v>0</v>
      </c>
      <c r="AR179" s="646">
        <f t="shared" si="89"/>
        <v>0</v>
      </c>
      <c r="AS179" s="594"/>
      <c r="AT179" s="705">
        <f t="shared" si="75"/>
        <v>163</v>
      </c>
      <c r="AU179" s="756">
        <v>0</v>
      </c>
      <c r="AV179" s="756">
        <v>0</v>
      </c>
      <c r="AW179" s="756">
        <v>0</v>
      </c>
      <c r="AX179" s="756">
        <v>0</v>
      </c>
      <c r="AY179" s="756">
        <v>0</v>
      </c>
      <c r="AZ179" s="767">
        <f t="shared" si="94"/>
        <v>0</v>
      </c>
      <c r="BA179" s="756">
        <v>0</v>
      </c>
      <c r="BB179" s="756">
        <v>0</v>
      </c>
      <c r="BC179" s="756">
        <v>0</v>
      </c>
      <c r="BD179" s="756">
        <v>0</v>
      </c>
      <c r="BE179" s="767">
        <f t="shared" si="76"/>
        <v>0</v>
      </c>
      <c r="BF179" s="646">
        <f t="shared" si="77"/>
        <v>0</v>
      </c>
      <c r="BG179" s="594"/>
      <c r="BH179" s="705">
        <f t="shared" si="67"/>
        <v>163</v>
      </c>
      <c r="BI179" s="646">
        <f t="shared" si="78"/>
        <v>0</v>
      </c>
      <c r="BJ179" s="594"/>
      <c r="BK179" s="705">
        <f t="shared" si="79"/>
        <v>163</v>
      </c>
      <c r="BL179" s="756">
        <v>0</v>
      </c>
      <c r="BM179" s="756">
        <v>0</v>
      </c>
      <c r="BN179" s="756">
        <v>0</v>
      </c>
      <c r="BO179" s="756">
        <v>0</v>
      </c>
      <c r="BP179" s="756">
        <v>0</v>
      </c>
      <c r="BQ179" s="756">
        <v>0</v>
      </c>
      <c r="BR179" s="756">
        <v>0</v>
      </c>
      <c r="BS179" s="646">
        <f t="shared" si="90"/>
        <v>0</v>
      </c>
      <c r="BT179" s="594"/>
      <c r="BU179" s="705">
        <f t="shared" si="80"/>
        <v>163</v>
      </c>
      <c r="BV179" s="756">
        <v>0</v>
      </c>
      <c r="BW179" s="756">
        <v>0</v>
      </c>
      <c r="BX179" s="756">
        <v>0</v>
      </c>
      <c r="BY179" s="756">
        <v>0</v>
      </c>
      <c r="BZ179" s="756">
        <v>0</v>
      </c>
      <c r="CA179" s="756">
        <v>0</v>
      </c>
      <c r="CB179" s="756">
        <v>0</v>
      </c>
      <c r="CC179" s="646">
        <f t="shared" si="91"/>
        <v>0</v>
      </c>
      <c r="CD179" s="594"/>
      <c r="CE179" s="705">
        <f t="shared" si="68"/>
        <v>163</v>
      </c>
      <c r="CF179" s="756">
        <f t="shared" si="98"/>
        <v>0</v>
      </c>
      <c r="CG179" s="756">
        <f t="shared" si="98"/>
        <v>0</v>
      </c>
      <c r="CH179" s="756">
        <f t="shared" si="98"/>
        <v>0</v>
      </c>
      <c r="CI179" s="756">
        <f t="shared" si="96"/>
        <v>0</v>
      </c>
      <c r="CJ179" s="756">
        <f t="shared" si="96"/>
        <v>0</v>
      </c>
      <c r="CK179" s="756">
        <f t="shared" si="96"/>
        <v>0</v>
      </c>
      <c r="CL179" s="756">
        <f t="shared" si="96"/>
        <v>0</v>
      </c>
      <c r="CM179" s="646">
        <f t="shared" si="92"/>
        <v>0</v>
      </c>
      <c r="CN179" s="594"/>
      <c r="CO179" s="705">
        <f t="shared" si="69"/>
        <v>163</v>
      </c>
      <c r="CP179" s="756">
        <v>0</v>
      </c>
      <c r="CQ179" s="756">
        <v>0</v>
      </c>
      <c r="CR179" s="756">
        <v>0</v>
      </c>
      <c r="CS179" s="756">
        <v>0</v>
      </c>
      <c r="CT179" s="756">
        <v>0</v>
      </c>
      <c r="CU179" s="756">
        <v>0</v>
      </c>
      <c r="CV179" s="756">
        <v>0</v>
      </c>
      <c r="CW179" s="646">
        <f t="shared" si="93"/>
        <v>0</v>
      </c>
      <c r="CX179" s="685"/>
      <c r="CY179" s="705">
        <f t="shared" si="70"/>
        <v>163</v>
      </c>
      <c r="CZ179" s="756">
        <v>0</v>
      </c>
      <c r="DA179" s="756">
        <v>0</v>
      </c>
      <c r="DB179" s="756">
        <v>0</v>
      </c>
      <c r="DC179" s="756">
        <v>0</v>
      </c>
      <c r="DD179" s="756">
        <v>0</v>
      </c>
      <c r="DE179" s="767">
        <f t="shared" si="81"/>
        <v>0</v>
      </c>
      <c r="DF179" s="756">
        <v>0</v>
      </c>
      <c r="DG179" s="756">
        <v>0</v>
      </c>
      <c r="DH179" s="756">
        <v>0</v>
      </c>
      <c r="DI179" s="756">
        <v>0</v>
      </c>
      <c r="DJ179" s="767">
        <f t="shared" si="82"/>
        <v>0</v>
      </c>
      <c r="DK179" s="715">
        <f t="shared" si="83"/>
        <v>0</v>
      </c>
      <c r="DL179" s="685"/>
      <c r="DM179" s="705">
        <f t="shared" si="71"/>
        <v>163</v>
      </c>
      <c r="DN179" s="715">
        <f t="shared" si="84"/>
        <v>0</v>
      </c>
    </row>
    <row r="180" spans="2:118" x14ac:dyDescent="0.25">
      <c r="B180" s="705">
        <v>164</v>
      </c>
      <c r="C180" s="765">
        <f>(1+_xlfn.XLOOKUP(INT((B180-1)/12)+1,'ZC Curve'!$B$8:$B$107,'ZC Curve'!R$8:R$107,,0))^(1/12)-1</f>
        <v>0</v>
      </c>
      <c r="D180" s="766">
        <f t="shared" si="85"/>
        <v>1</v>
      </c>
      <c r="E180" s="685"/>
      <c r="F180" s="705">
        <v>164</v>
      </c>
      <c r="G180" s="756">
        <v>0</v>
      </c>
      <c r="H180" s="756">
        <v>0</v>
      </c>
      <c r="I180" s="756">
        <v>0</v>
      </c>
      <c r="J180" s="756">
        <v>0</v>
      </c>
      <c r="K180" s="756">
        <v>0</v>
      </c>
      <c r="L180" s="756">
        <v>0</v>
      </c>
      <c r="M180" s="756">
        <v>0</v>
      </c>
      <c r="N180" s="646">
        <f t="shared" si="86"/>
        <v>0</v>
      </c>
      <c r="O180" s="594"/>
      <c r="P180" s="705">
        <f t="shared" si="72"/>
        <v>164</v>
      </c>
      <c r="Q180" s="756">
        <v>0</v>
      </c>
      <c r="R180" s="756">
        <v>0</v>
      </c>
      <c r="S180" s="756">
        <v>0</v>
      </c>
      <c r="T180" s="756">
        <v>0</v>
      </c>
      <c r="U180" s="756">
        <v>0</v>
      </c>
      <c r="V180" s="756">
        <v>0</v>
      </c>
      <c r="W180" s="756">
        <v>0</v>
      </c>
      <c r="X180" s="646">
        <f t="shared" si="87"/>
        <v>0</v>
      </c>
      <c r="Y180" s="594"/>
      <c r="Z180" s="705">
        <f t="shared" si="73"/>
        <v>164</v>
      </c>
      <c r="AA180" s="756">
        <f t="shared" si="97"/>
        <v>0</v>
      </c>
      <c r="AB180" s="756">
        <f t="shared" si="97"/>
        <v>0</v>
      </c>
      <c r="AC180" s="756">
        <f t="shared" si="97"/>
        <v>0</v>
      </c>
      <c r="AD180" s="756">
        <f t="shared" si="95"/>
        <v>0</v>
      </c>
      <c r="AE180" s="756">
        <f t="shared" si="95"/>
        <v>0</v>
      </c>
      <c r="AF180" s="756">
        <f t="shared" si="95"/>
        <v>0</v>
      </c>
      <c r="AG180" s="756">
        <f t="shared" si="95"/>
        <v>0</v>
      </c>
      <c r="AH180" s="646">
        <f t="shared" si="88"/>
        <v>0</v>
      </c>
      <c r="AI180" s="594"/>
      <c r="AJ180" s="705">
        <f t="shared" si="74"/>
        <v>164</v>
      </c>
      <c r="AK180" s="756">
        <v>0</v>
      </c>
      <c r="AL180" s="756">
        <v>0</v>
      </c>
      <c r="AM180" s="756">
        <v>0</v>
      </c>
      <c r="AN180" s="756">
        <v>0</v>
      </c>
      <c r="AO180" s="756">
        <v>0</v>
      </c>
      <c r="AP180" s="756">
        <v>0</v>
      </c>
      <c r="AQ180" s="756">
        <v>0</v>
      </c>
      <c r="AR180" s="646">
        <f t="shared" si="89"/>
        <v>0</v>
      </c>
      <c r="AS180" s="594"/>
      <c r="AT180" s="705">
        <f t="shared" si="75"/>
        <v>164</v>
      </c>
      <c r="AU180" s="756">
        <v>0</v>
      </c>
      <c r="AV180" s="756">
        <v>0</v>
      </c>
      <c r="AW180" s="756">
        <v>0</v>
      </c>
      <c r="AX180" s="756">
        <v>0</v>
      </c>
      <c r="AY180" s="756">
        <v>0</v>
      </c>
      <c r="AZ180" s="767">
        <f t="shared" si="94"/>
        <v>0</v>
      </c>
      <c r="BA180" s="756">
        <v>0</v>
      </c>
      <c r="BB180" s="756">
        <v>0</v>
      </c>
      <c r="BC180" s="756">
        <v>0</v>
      </c>
      <c r="BD180" s="756">
        <v>0</v>
      </c>
      <c r="BE180" s="767">
        <f t="shared" si="76"/>
        <v>0</v>
      </c>
      <c r="BF180" s="646">
        <f t="shared" si="77"/>
        <v>0</v>
      </c>
      <c r="BG180" s="594"/>
      <c r="BH180" s="705">
        <f t="shared" si="67"/>
        <v>164</v>
      </c>
      <c r="BI180" s="646">
        <f t="shared" si="78"/>
        <v>0</v>
      </c>
      <c r="BJ180" s="594"/>
      <c r="BK180" s="705">
        <f t="shared" si="79"/>
        <v>164</v>
      </c>
      <c r="BL180" s="756">
        <v>0</v>
      </c>
      <c r="BM180" s="756">
        <v>0</v>
      </c>
      <c r="BN180" s="756">
        <v>0</v>
      </c>
      <c r="BO180" s="756">
        <v>0</v>
      </c>
      <c r="BP180" s="756">
        <v>0</v>
      </c>
      <c r="BQ180" s="756">
        <v>0</v>
      </c>
      <c r="BR180" s="756">
        <v>0</v>
      </c>
      <c r="BS180" s="646">
        <f t="shared" si="90"/>
        <v>0</v>
      </c>
      <c r="BT180" s="594"/>
      <c r="BU180" s="705">
        <f t="shared" si="80"/>
        <v>164</v>
      </c>
      <c r="BV180" s="756">
        <v>0</v>
      </c>
      <c r="BW180" s="756">
        <v>0</v>
      </c>
      <c r="BX180" s="756">
        <v>0</v>
      </c>
      <c r="BY180" s="756">
        <v>0</v>
      </c>
      <c r="BZ180" s="756">
        <v>0</v>
      </c>
      <c r="CA180" s="756">
        <v>0</v>
      </c>
      <c r="CB180" s="756">
        <v>0</v>
      </c>
      <c r="CC180" s="646">
        <f t="shared" si="91"/>
        <v>0</v>
      </c>
      <c r="CD180" s="594"/>
      <c r="CE180" s="705">
        <f t="shared" si="68"/>
        <v>164</v>
      </c>
      <c r="CF180" s="756">
        <f t="shared" si="98"/>
        <v>0</v>
      </c>
      <c r="CG180" s="756">
        <f t="shared" si="98"/>
        <v>0</v>
      </c>
      <c r="CH180" s="756">
        <f t="shared" si="98"/>
        <v>0</v>
      </c>
      <c r="CI180" s="756">
        <f t="shared" si="96"/>
        <v>0</v>
      </c>
      <c r="CJ180" s="756">
        <f t="shared" si="96"/>
        <v>0</v>
      </c>
      <c r="CK180" s="756">
        <f t="shared" si="96"/>
        <v>0</v>
      </c>
      <c r="CL180" s="756">
        <f t="shared" si="96"/>
        <v>0</v>
      </c>
      <c r="CM180" s="646">
        <f t="shared" si="92"/>
        <v>0</v>
      </c>
      <c r="CN180" s="594"/>
      <c r="CO180" s="705">
        <f t="shared" si="69"/>
        <v>164</v>
      </c>
      <c r="CP180" s="756">
        <v>0</v>
      </c>
      <c r="CQ180" s="756">
        <v>0</v>
      </c>
      <c r="CR180" s="756">
        <v>0</v>
      </c>
      <c r="CS180" s="756">
        <v>0</v>
      </c>
      <c r="CT180" s="756">
        <v>0</v>
      </c>
      <c r="CU180" s="756">
        <v>0</v>
      </c>
      <c r="CV180" s="756">
        <v>0</v>
      </c>
      <c r="CW180" s="646">
        <f t="shared" si="93"/>
        <v>0</v>
      </c>
      <c r="CX180" s="685"/>
      <c r="CY180" s="705">
        <f t="shared" si="70"/>
        <v>164</v>
      </c>
      <c r="CZ180" s="756">
        <v>0</v>
      </c>
      <c r="DA180" s="756">
        <v>0</v>
      </c>
      <c r="DB180" s="756">
        <v>0</v>
      </c>
      <c r="DC180" s="756">
        <v>0</v>
      </c>
      <c r="DD180" s="756">
        <v>0</v>
      </c>
      <c r="DE180" s="767">
        <f t="shared" si="81"/>
        <v>0</v>
      </c>
      <c r="DF180" s="756">
        <v>0</v>
      </c>
      <c r="DG180" s="756">
        <v>0</v>
      </c>
      <c r="DH180" s="756">
        <v>0</v>
      </c>
      <c r="DI180" s="756">
        <v>0</v>
      </c>
      <c r="DJ180" s="767">
        <f t="shared" si="82"/>
        <v>0</v>
      </c>
      <c r="DK180" s="715">
        <f t="shared" si="83"/>
        <v>0</v>
      </c>
      <c r="DL180" s="685"/>
      <c r="DM180" s="705">
        <f t="shared" si="71"/>
        <v>164</v>
      </c>
      <c r="DN180" s="715">
        <f t="shared" si="84"/>
        <v>0</v>
      </c>
    </row>
    <row r="181" spans="2:118" x14ac:dyDescent="0.25">
      <c r="B181" s="705">
        <v>165</v>
      </c>
      <c r="C181" s="765">
        <f>(1+_xlfn.XLOOKUP(INT((B181-1)/12)+1,'ZC Curve'!$B$8:$B$107,'ZC Curve'!R$8:R$107,,0))^(1/12)-1</f>
        <v>0</v>
      </c>
      <c r="D181" s="766">
        <f t="shared" si="85"/>
        <v>1</v>
      </c>
      <c r="E181" s="685"/>
      <c r="F181" s="705">
        <v>165</v>
      </c>
      <c r="G181" s="756">
        <v>0</v>
      </c>
      <c r="H181" s="756">
        <v>0</v>
      </c>
      <c r="I181" s="756">
        <v>0</v>
      </c>
      <c r="J181" s="756">
        <v>0</v>
      </c>
      <c r="K181" s="756">
        <v>0</v>
      </c>
      <c r="L181" s="756">
        <v>0</v>
      </c>
      <c r="M181" s="756">
        <v>0</v>
      </c>
      <c r="N181" s="646">
        <f t="shared" si="86"/>
        <v>0</v>
      </c>
      <c r="O181" s="594"/>
      <c r="P181" s="705">
        <f t="shared" si="72"/>
        <v>165</v>
      </c>
      <c r="Q181" s="756">
        <v>0</v>
      </c>
      <c r="R181" s="756">
        <v>0</v>
      </c>
      <c r="S181" s="756">
        <v>0</v>
      </c>
      <c r="T181" s="756">
        <v>0</v>
      </c>
      <c r="U181" s="756">
        <v>0</v>
      </c>
      <c r="V181" s="756">
        <v>0</v>
      </c>
      <c r="W181" s="756">
        <v>0</v>
      </c>
      <c r="X181" s="646">
        <f t="shared" si="87"/>
        <v>0</v>
      </c>
      <c r="Y181" s="594"/>
      <c r="Z181" s="705">
        <f t="shared" si="73"/>
        <v>165</v>
      </c>
      <c r="AA181" s="756">
        <f t="shared" si="97"/>
        <v>0</v>
      </c>
      <c r="AB181" s="756">
        <f t="shared" si="97"/>
        <v>0</v>
      </c>
      <c r="AC181" s="756">
        <f t="shared" si="97"/>
        <v>0</v>
      </c>
      <c r="AD181" s="756">
        <f t="shared" si="95"/>
        <v>0</v>
      </c>
      <c r="AE181" s="756">
        <f t="shared" si="95"/>
        <v>0</v>
      </c>
      <c r="AF181" s="756">
        <f t="shared" si="95"/>
        <v>0</v>
      </c>
      <c r="AG181" s="756">
        <f t="shared" si="95"/>
        <v>0</v>
      </c>
      <c r="AH181" s="646">
        <f t="shared" si="88"/>
        <v>0</v>
      </c>
      <c r="AI181" s="594"/>
      <c r="AJ181" s="705">
        <f t="shared" si="74"/>
        <v>165</v>
      </c>
      <c r="AK181" s="756">
        <v>0</v>
      </c>
      <c r="AL181" s="756">
        <v>0</v>
      </c>
      <c r="AM181" s="756">
        <v>0</v>
      </c>
      <c r="AN181" s="756">
        <v>0</v>
      </c>
      <c r="AO181" s="756">
        <v>0</v>
      </c>
      <c r="AP181" s="756">
        <v>0</v>
      </c>
      <c r="AQ181" s="756">
        <v>0</v>
      </c>
      <c r="AR181" s="646">
        <f t="shared" si="89"/>
        <v>0</v>
      </c>
      <c r="AS181" s="594"/>
      <c r="AT181" s="705">
        <f t="shared" si="75"/>
        <v>165</v>
      </c>
      <c r="AU181" s="756">
        <v>0</v>
      </c>
      <c r="AV181" s="756">
        <v>0</v>
      </c>
      <c r="AW181" s="756">
        <v>0</v>
      </c>
      <c r="AX181" s="756">
        <v>0</v>
      </c>
      <c r="AY181" s="756">
        <v>0</v>
      </c>
      <c r="AZ181" s="767">
        <f t="shared" si="94"/>
        <v>0</v>
      </c>
      <c r="BA181" s="756">
        <v>0</v>
      </c>
      <c r="BB181" s="756">
        <v>0</v>
      </c>
      <c r="BC181" s="756">
        <v>0</v>
      </c>
      <c r="BD181" s="756">
        <v>0</v>
      </c>
      <c r="BE181" s="767">
        <f t="shared" si="76"/>
        <v>0</v>
      </c>
      <c r="BF181" s="646">
        <f t="shared" si="77"/>
        <v>0</v>
      </c>
      <c r="BG181" s="594"/>
      <c r="BH181" s="705">
        <f t="shared" si="67"/>
        <v>165</v>
      </c>
      <c r="BI181" s="646">
        <f t="shared" si="78"/>
        <v>0</v>
      </c>
      <c r="BJ181" s="594"/>
      <c r="BK181" s="705">
        <f t="shared" si="79"/>
        <v>165</v>
      </c>
      <c r="BL181" s="756">
        <v>0</v>
      </c>
      <c r="BM181" s="756">
        <v>0</v>
      </c>
      <c r="BN181" s="756">
        <v>0</v>
      </c>
      <c r="BO181" s="756">
        <v>0</v>
      </c>
      <c r="BP181" s="756">
        <v>0</v>
      </c>
      <c r="BQ181" s="756">
        <v>0</v>
      </c>
      <c r="BR181" s="756">
        <v>0</v>
      </c>
      <c r="BS181" s="646">
        <f t="shared" si="90"/>
        <v>0</v>
      </c>
      <c r="BT181" s="594"/>
      <c r="BU181" s="705">
        <f t="shared" si="80"/>
        <v>165</v>
      </c>
      <c r="BV181" s="756">
        <v>0</v>
      </c>
      <c r="BW181" s="756">
        <v>0</v>
      </c>
      <c r="BX181" s="756">
        <v>0</v>
      </c>
      <c r="BY181" s="756">
        <v>0</v>
      </c>
      <c r="BZ181" s="756">
        <v>0</v>
      </c>
      <c r="CA181" s="756">
        <v>0</v>
      </c>
      <c r="CB181" s="756">
        <v>0</v>
      </c>
      <c r="CC181" s="646">
        <f t="shared" si="91"/>
        <v>0</v>
      </c>
      <c r="CD181" s="594"/>
      <c r="CE181" s="705">
        <f t="shared" si="68"/>
        <v>165</v>
      </c>
      <c r="CF181" s="756">
        <f t="shared" si="98"/>
        <v>0</v>
      </c>
      <c r="CG181" s="756">
        <f t="shared" si="98"/>
        <v>0</v>
      </c>
      <c r="CH181" s="756">
        <f t="shared" si="98"/>
        <v>0</v>
      </c>
      <c r="CI181" s="756">
        <f t="shared" si="96"/>
        <v>0</v>
      </c>
      <c r="CJ181" s="756">
        <f t="shared" si="96"/>
        <v>0</v>
      </c>
      <c r="CK181" s="756">
        <f t="shared" si="96"/>
        <v>0</v>
      </c>
      <c r="CL181" s="756">
        <f t="shared" si="96"/>
        <v>0</v>
      </c>
      <c r="CM181" s="646">
        <f t="shared" si="92"/>
        <v>0</v>
      </c>
      <c r="CN181" s="594"/>
      <c r="CO181" s="705">
        <f t="shared" si="69"/>
        <v>165</v>
      </c>
      <c r="CP181" s="756">
        <v>0</v>
      </c>
      <c r="CQ181" s="756">
        <v>0</v>
      </c>
      <c r="CR181" s="756">
        <v>0</v>
      </c>
      <c r="CS181" s="756">
        <v>0</v>
      </c>
      <c r="CT181" s="756">
        <v>0</v>
      </c>
      <c r="CU181" s="756">
        <v>0</v>
      </c>
      <c r="CV181" s="756">
        <v>0</v>
      </c>
      <c r="CW181" s="646">
        <f t="shared" si="93"/>
        <v>0</v>
      </c>
      <c r="CX181" s="685"/>
      <c r="CY181" s="705">
        <f t="shared" si="70"/>
        <v>165</v>
      </c>
      <c r="CZ181" s="756">
        <v>0</v>
      </c>
      <c r="DA181" s="756">
        <v>0</v>
      </c>
      <c r="DB181" s="756">
        <v>0</v>
      </c>
      <c r="DC181" s="756">
        <v>0</v>
      </c>
      <c r="DD181" s="756">
        <v>0</v>
      </c>
      <c r="DE181" s="767">
        <f t="shared" si="81"/>
        <v>0</v>
      </c>
      <c r="DF181" s="756">
        <v>0</v>
      </c>
      <c r="DG181" s="756">
        <v>0</v>
      </c>
      <c r="DH181" s="756">
        <v>0</v>
      </c>
      <c r="DI181" s="756">
        <v>0</v>
      </c>
      <c r="DJ181" s="767">
        <f t="shared" si="82"/>
        <v>0</v>
      </c>
      <c r="DK181" s="715">
        <f t="shared" si="83"/>
        <v>0</v>
      </c>
      <c r="DL181" s="685"/>
      <c r="DM181" s="705">
        <f t="shared" si="71"/>
        <v>165</v>
      </c>
      <c r="DN181" s="715">
        <f t="shared" si="84"/>
        <v>0</v>
      </c>
    </row>
    <row r="182" spans="2:118" x14ac:dyDescent="0.25">
      <c r="B182" s="705">
        <v>166</v>
      </c>
      <c r="C182" s="765">
        <f>(1+_xlfn.XLOOKUP(INT((B182-1)/12)+1,'ZC Curve'!$B$8:$B$107,'ZC Curve'!R$8:R$107,,0))^(1/12)-1</f>
        <v>0</v>
      </c>
      <c r="D182" s="766">
        <f t="shared" si="85"/>
        <v>1</v>
      </c>
      <c r="E182" s="685"/>
      <c r="F182" s="705">
        <v>166</v>
      </c>
      <c r="G182" s="756">
        <v>0</v>
      </c>
      <c r="H182" s="756">
        <v>0</v>
      </c>
      <c r="I182" s="756">
        <v>0</v>
      </c>
      <c r="J182" s="756">
        <v>0</v>
      </c>
      <c r="K182" s="756">
        <v>0</v>
      </c>
      <c r="L182" s="756">
        <v>0</v>
      </c>
      <c r="M182" s="756">
        <v>0</v>
      </c>
      <c r="N182" s="646">
        <f t="shared" si="86"/>
        <v>0</v>
      </c>
      <c r="O182" s="594"/>
      <c r="P182" s="705">
        <f t="shared" si="72"/>
        <v>166</v>
      </c>
      <c r="Q182" s="756">
        <v>0</v>
      </c>
      <c r="R182" s="756">
        <v>0</v>
      </c>
      <c r="S182" s="756">
        <v>0</v>
      </c>
      <c r="T182" s="756">
        <v>0</v>
      </c>
      <c r="U182" s="756">
        <v>0</v>
      </c>
      <c r="V182" s="756">
        <v>0</v>
      </c>
      <c r="W182" s="756">
        <v>0</v>
      </c>
      <c r="X182" s="646">
        <f t="shared" si="87"/>
        <v>0</v>
      </c>
      <c r="Y182" s="594"/>
      <c r="Z182" s="705">
        <f t="shared" si="73"/>
        <v>166</v>
      </c>
      <c r="AA182" s="756">
        <f t="shared" si="97"/>
        <v>0</v>
      </c>
      <c r="AB182" s="756">
        <f t="shared" si="97"/>
        <v>0</v>
      </c>
      <c r="AC182" s="756">
        <f t="shared" si="97"/>
        <v>0</v>
      </c>
      <c r="AD182" s="756">
        <f t="shared" si="95"/>
        <v>0</v>
      </c>
      <c r="AE182" s="756">
        <f t="shared" si="95"/>
        <v>0</v>
      </c>
      <c r="AF182" s="756">
        <f t="shared" si="95"/>
        <v>0</v>
      </c>
      <c r="AG182" s="756">
        <f t="shared" si="95"/>
        <v>0</v>
      </c>
      <c r="AH182" s="646">
        <f t="shared" si="88"/>
        <v>0</v>
      </c>
      <c r="AI182" s="594"/>
      <c r="AJ182" s="705">
        <f t="shared" si="74"/>
        <v>166</v>
      </c>
      <c r="AK182" s="756">
        <v>0</v>
      </c>
      <c r="AL182" s="756">
        <v>0</v>
      </c>
      <c r="AM182" s="756">
        <v>0</v>
      </c>
      <c r="AN182" s="756">
        <v>0</v>
      </c>
      <c r="AO182" s="756">
        <v>0</v>
      </c>
      <c r="AP182" s="756">
        <v>0</v>
      </c>
      <c r="AQ182" s="756">
        <v>0</v>
      </c>
      <c r="AR182" s="646">
        <f t="shared" si="89"/>
        <v>0</v>
      </c>
      <c r="AS182" s="594"/>
      <c r="AT182" s="705">
        <f t="shared" si="75"/>
        <v>166</v>
      </c>
      <c r="AU182" s="756">
        <v>0</v>
      </c>
      <c r="AV182" s="756">
        <v>0</v>
      </c>
      <c r="AW182" s="756">
        <v>0</v>
      </c>
      <c r="AX182" s="756">
        <v>0</v>
      </c>
      <c r="AY182" s="756">
        <v>0</v>
      </c>
      <c r="AZ182" s="767">
        <f t="shared" si="94"/>
        <v>0</v>
      </c>
      <c r="BA182" s="756">
        <v>0</v>
      </c>
      <c r="BB182" s="756">
        <v>0</v>
      </c>
      <c r="BC182" s="756">
        <v>0</v>
      </c>
      <c r="BD182" s="756">
        <v>0</v>
      </c>
      <c r="BE182" s="767">
        <f t="shared" si="76"/>
        <v>0</v>
      </c>
      <c r="BF182" s="646">
        <f t="shared" si="77"/>
        <v>0</v>
      </c>
      <c r="BG182" s="594"/>
      <c r="BH182" s="705">
        <f t="shared" si="67"/>
        <v>166</v>
      </c>
      <c r="BI182" s="646">
        <f t="shared" si="78"/>
        <v>0</v>
      </c>
      <c r="BJ182" s="594"/>
      <c r="BK182" s="705">
        <f t="shared" si="79"/>
        <v>166</v>
      </c>
      <c r="BL182" s="756">
        <v>0</v>
      </c>
      <c r="BM182" s="756">
        <v>0</v>
      </c>
      <c r="BN182" s="756">
        <v>0</v>
      </c>
      <c r="BO182" s="756">
        <v>0</v>
      </c>
      <c r="BP182" s="756">
        <v>0</v>
      </c>
      <c r="BQ182" s="756">
        <v>0</v>
      </c>
      <c r="BR182" s="756">
        <v>0</v>
      </c>
      <c r="BS182" s="646">
        <f t="shared" si="90"/>
        <v>0</v>
      </c>
      <c r="BT182" s="594"/>
      <c r="BU182" s="705">
        <f t="shared" si="80"/>
        <v>166</v>
      </c>
      <c r="BV182" s="756">
        <v>0</v>
      </c>
      <c r="BW182" s="756">
        <v>0</v>
      </c>
      <c r="BX182" s="756">
        <v>0</v>
      </c>
      <c r="BY182" s="756">
        <v>0</v>
      </c>
      <c r="BZ182" s="756">
        <v>0</v>
      </c>
      <c r="CA182" s="756">
        <v>0</v>
      </c>
      <c r="CB182" s="756">
        <v>0</v>
      </c>
      <c r="CC182" s="646">
        <f t="shared" si="91"/>
        <v>0</v>
      </c>
      <c r="CD182" s="594"/>
      <c r="CE182" s="705">
        <f t="shared" si="68"/>
        <v>166</v>
      </c>
      <c r="CF182" s="756">
        <f t="shared" si="98"/>
        <v>0</v>
      </c>
      <c r="CG182" s="756">
        <f t="shared" si="98"/>
        <v>0</v>
      </c>
      <c r="CH182" s="756">
        <f t="shared" si="98"/>
        <v>0</v>
      </c>
      <c r="CI182" s="756">
        <f t="shared" si="96"/>
        <v>0</v>
      </c>
      <c r="CJ182" s="756">
        <f t="shared" si="96"/>
        <v>0</v>
      </c>
      <c r="CK182" s="756">
        <f t="shared" si="96"/>
        <v>0</v>
      </c>
      <c r="CL182" s="756">
        <f t="shared" si="96"/>
        <v>0</v>
      </c>
      <c r="CM182" s="646">
        <f t="shared" si="92"/>
        <v>0</v>
      </c>
      <c r="CN182" s="594"/>
      <c r="CO182" s="705">
        <f t="shared" si="69"/>
        <v>166</v>
      </c>
      <c r="CP182" s="756">
        <v>0</v>
      </c>
      <c r="CQ182" s="756">
        <v>0</v>
      </c>
      <c r="CR182" s="756">
        <v>0</v>
      </c>
      <c r="CS182" s="756">
        <v>0</v>
      </c>
      <c r="CT182" s="756">
        <v>0</v>
      </c>
      <c r="CU182" s="756">
        <v>0</v>
      </c>
      <c r="CV182" s="756">
        <v>0</v>
      </c>
      <c r="CW182" s="646">
        <f t="shared" si="93"/>
        <v>0</v>
      </c>
      <c r="CX182" s="685"/>
      <c r="CY182" s="705">
        <f t="shared" si="70"/>
        <v>166</v>
      </c>
      <c r="CZ182" s="756">
        <v>0</v>
      </c>
      <c r="DA182" s="756">
        <v>0</v>
      </c>
      <c r="DB182" s="756">
        <v>0</v>
      </c>
      <c r="DC182" s="756">
        <v>0</v>
      </c>
      <c r="DD182" s="756">
        <v>0</v>
      </c>
      <c r="DE182" s="767">
        <f t="shared" si="81"/>
        <v>0</v>
      </c>
      <c r="DF182" s="756">
        <v>0</v>
      </c>
      <c r="DG182" s="756">
        <v>0</v>
      </c>
      <c r="DH182" s="756">
        <v>0</v>
      </c>
      <c r="DI182" s="756">
        <v>0</v>
      </c>
      <c r="DJ182" s="767">
        <f t="shared" si="82"/>
        <v>0</v>
      </c>
      <c r="DK182" s="715">
        <f t="shared" si="83"/>
        <v>0</v>
      </c>
      <c r="DL182" s="685"/>
      <c r="DM182" s="705">
        <f t="shared" si="71"/>
        <v>166</v>
      </c>
      <c r="DN182" s="715">
        <f t="shared" si="84"/>
        <v>0</v>
      </c>
    </row>
    <row r="183" spans="2:118" x14ac:dyDescent="0.25">
      <c r="B183" s="705">
        <v>167</v>
      </c>
      <c r="C183" s="765">
        <f>(1+_xlfn.XLOOKUP(INT((B183-1)/12)+1,'ZC Curve'!$B$8:$B$107,'ZC Curve'!R$8:R$107,,0))^(1/12)-1</f>
        <v>0</v>
      </c>
      <c r="D183" s="766">
        <f t="shared" si="85"/>
        <v>1</v>
      </c>
      <c r="E183" s="685"/>
      <c r="F183" s="705">
        <v>167</v>
      </c>
      <c r="G183" s="756">
        <v>0</v>
      </c>
      <c r="H183" s="756">
        <v>0</v>
      </c>
      <c r="I183" s="756">
        <v>0</v>
      </c>
      <c r="J183" s="756">
        <v>0</v>
      </c>
      <c r="K183" s="756">
        <v>0</v>
      </c>
      <c r="L183" s="756">
        <v>0</v>
      </c>
      <c r="M183" s="756">
        <v>0</v>
      </c>
      <c r="N183" s="646">
        <f t="shared" si="86"/>
        <v>0</v>
      </c>
      <c r="O183" s="594"/>
      <c r="P183" s="705">
        <f t="shared" si="72"/>
        <v>167</v>
      </c>
      <c r="Q183" s="756">
        <v>0</v>
      </c>
      <c r="R183" s="756">
        <v>0</v>
      </c>
      <c r="S183" s="756">
        <v>0</v>
      </c>
      <c r="T183" s="756">
        <v>0</v>
      </c>
      <c r="U183" s="756">
        <v>0</v>
      </c>
      <c r="V183" s="756">
        <v>0</v>
      </c>
      <c r="W183" s="756">
        <v>0</v>
      </c>
      <c r="X183" s="646">
        <f t="shared" si="87"/>
        <v>0</v>
      </c>
      <c r="Y183" s="594"/>
      <c r="Z183" s="705">
        <f t="shared" si="73"/>
        <v>167</v>
      </c>
      <c r="AA183" s="756">
        <f t="shared" si="97"/>
        <v>0</v>
      </c>
      <c r="AB183" s="756">
        <f t="shared" si="97"/>
        <v>0</v>
      </c>
      <c r="AC183" s="756">
        <f t="shared" si="97"/>
        <v>0</v>
      </c>
      <c r="AD183" s="756">
        <f t="shared" si="95"/>
        <v>0</v>
      </c>
      <c r="AE183" s="756">
        <f t="shared" si="95"/>
        <v>0</v>
      </c>
      <c r="AF183" s="756">
        <f t="shared" si="95"/>
        <v>0</v>
      </c>
      <c r="AG183" s="756">
        <f t="shared" si="95"/>
        <v>0</v>
      </c>
      <c r="AH183" s="646">
        <f t="shared" si="88"/>
        <v>0</v>
      </c>
      <c r="AI183" s="594"/>
      <c r="AJ183" s="705">
        <f t="shared" si="74"/>
        <v>167</v>
      </c>
      <c r="AK183" s="756">
        <v>0</v>
      </c>
      <c r="AL183" s="756">
        <v>0</v>
      </c>
      <c r="AM183" s="756">
        <v>0</v>
      </c>
      <c r="AN183" s="756">
        <v>0</v>
      </c>
      <c r="AO183" s="756">
        <v>0</v>
      </c>
      <c r="AP183" s="756">
        <v>0</v>
      </c>
      <c r="AQ183" s="756">
        <v>0</v>
      </c>
      <c r="AR183" s="646">
        <f t="shared" si="89"/>
        <v>0</v>
      </c>
      <c r="AS183" s="594"/>
      <c r="AT183" s="705">
        <f t="shared" si="75"/>
        <v>167</v>
      </c>
      <c r="AU183" s="756">
        <v>0</v>
      </c>
      <c r="AV183" s="756">
        <v>0</v>
      </c>
      <c r="AW183" s="756">
        <v>0</v>
      </c>
      <c r="AX183" s="756">
        <v>0</v>
      </c>
      <c r="AY183" s="756">
        <v>0</v>
      </c>
      <c r="AZ183" s="767">
        <f t="shared" si="94"/>
        <v>0</v>
      </c>
      <c r="BA183" s="756">
        <v>0</v>
      </c>
      <c r="BB183" s="756">
        <v>0</v>
      </c>
      <c r="BC183" s="756">
        <v>0</v>
      </c>
      <c r="BD183" s="756">
        <v>0</v>
      </c>
      <c r="BE183" s="767">
        <f t="shared" si="76"/>
        <v>0</v>
      </c>
      <c r="BF183" s="646">
        <f t="shared" si="77"/>
        <v>0</v>
      </c>
      <c r="BG183" s="594"/>
      <c r="BH183" s="705">
        <f t="shared" si="67"/>
        <v>167</v>
      </c>
      <c r="BI183" s="646">
        <f t="shared" si="78"/>
        <v>0</v>
      </c>
      <c r="BJ183" s="594"/>
      <c r="BK183" s="705">
        <f t="shared" si="79"/>
        <v>167</v>
      </c>
      <c r="BL183" s="756">
        <v>0</v>
      </c>
      <c r="BM183" s="756">
        <v>0</v>
      </c>
      <c r="BN183" s="756">
        <v>0</v>
      </c>
      <c r="BO183" s="756">
        <v>0</v>
      </c>
      <c r="BP183" s="756">
        <v>0</v>
      </c>
      <c r="BQ183" s="756">
        <v>0</v>
      </c>
      <c r="BR183" s="756">
        <v>0</v>
      </c>
      <c r="BS183" s="646">
        <f t="shared" si="90"/>
        <v>0</v>
      </c>
      <c r="BT183" s="594"/>
      <c r="BU183" s="705">
        <f t="shared" si="80"/>
        <v>167</v>
      </c>
      <c r="BV183" s="756">
        <v>0</v>
      </c>
      <c r="BW183" s="756">
        <v>0</v>
      </c>
      <c r="BX183" s="756">
        <v>0</v>
      </c>
      <c r="BY183" s="756">
        <v>0</v>
      </c>
      <c r="BZ183" s="756">
        <v>0</v>
      </c>
      <c r="CA183" s="756">
        <v>0</v>
      </c>
      <c r="CB183" s="756">
        <v>0</v>
      </c>
      <c r="CC183" s="646">
        <f t="shared" si="91"/>
        <v>0</v>
      </c>
      <c r="CD183" s="594"/>
      <c r="CE183" s="705">
        <f t="shared" si="68"/>
        <v>167</v>
      </c>
      <c r="CF183" s="756">
        <f t="shared" si="98"/>
        <v>0</v>
      </c>
      <c r="CG183" s="756">
        <f t="shared" si="98"/>
        <v>0</v>
      </c>
      <c r="CH183" s="756">
        <f t="shared" si="98"/>
        <v>0</v>
      </c>
      <c r="CI183" s="756">
        <f t="shared" si="96"/>
        <v>0</v>
      </c>
      <c r="CJ183" s="756">
        <f t="shared" si="96"/>
        <v>0</v>
      </c>
      <c r="CK183" s="756">
        <f t="shared" si="96"/>
        <v>0</v>
      </c>
      <c r="CL183" s="756">
        <f t="shared" si="96"/>
        <v>0</v>
      </c>
      <c r="CM183" s="646">
        <f t="shared" si="92"/>
        <v>0</v>
      </c>
      <c r="CN183" s="594"/>
      <c r="CO183" s="705">
        <f t="shared" si="69"/>
        <v>167</v>
      </c>
      <c r="CP183" s="756">
        <v>0</v>
      </c>
      <c r="CQ183" s="756">
        <v>0</v>
      </c>
      <c r="CR183" s="756">
        <v>0</v>
      </c>
      <c r="CS183" s="756">
        <v>0</v>
      </c>
      <c r="CT183" s="756">
        <v>0</v>
      </c>
      <c r="CU183" s="756">
        <v>0</v>
      </c>
      <c r="CV183" s="756">
        <v>0</v>
      </c>
      <c r="CW183" s="646">
        <f t="shared" si="93"/>
        <v>0</v>
      </c>
      <c r="CX183" s="685"/>
      <c r="CY183" s="705">
        <f t="shared" si="70"/>
        <v>167</v>
      </c>
      <c r="CZ183" s="756">
        <v>0</v>
      </c>
      <c r="DA183" s="756">
        <v>0</v>
      </c>
      <c r="DB183" s="756">
        <v>0</v>
      </c>
      <c r="DC183" s="756">
        <v>0</v>
      </c>
      <c r="DD183" s="756">
        <v>0</v>
      </c>
      <c r="DE183" s="767">
        <f t="shared" si="81"/>
        <v>0</v>
      </c>
      <c r="DF183" s="756">
        <v>0</v>
      </c>
      <c r="DG183" s="756">
        <v>0</v>
      </c>
      <c r="DH183" s="756">
        <v>0</v>
      </c>
      <c r="DI183" s="756">
        <v>0</v>
      </c>
      <c r="DJ183" s="767">
        <f t="shared" si="82"/>
        <v>0</v>
      </c>
      <c r="DK183" s="715">
        <f t="shared" si="83"/>
        <v>0</v>
      </c>
      <c r="DL183" s="685"/>
      <c r="DM183" s="705">
        <f t="shared" si="71"/>
        <v>167</v>
      </c>
      <c r="DN183" s="715">
        <f t="shared" si="84"/>
        <v>0</v>
      </c>
    </row>
    <row r="184" spans="2:118" x14ac:dyDescent="0.25">
      <c r="B184" s="705">
        <v>168</v>
      </c>
      <c r="C184" s="765">
        <f>(1+_xlfn.XLOOKUP(INT((B184-1)/12)+1,'ZC Curve'!$B$8:$B$107,'ZC Curve'!R$8:R$107,,0))^(1/12)-1</f>
        <v>0</v>
      </c>
      <c r="D184" s="766">
        <f t="shared" si="85"/>
        <v>1</v>
      </c>
      <c r="E184" s="685"/>
      <c r="F184" s="705">
        <v>168</v>
      </c>
      <c r="G184" s="756">
        <v>0</v>
      </c>
      <c r="H184" s="756">
        <v>0</v>
      </c>
      <c r="I184" s="756">
        <v>0</v>
      </c>
      <c r="J184" s="756">
        <v>0</v>
      </c>
      <c r="K184" s="756">
        <v>0</v>
      </c>
      <c r="L184" s="756">
        <v>0</v>
      </c>
      <c r="M184" s="756">
        <v>0</v>
      </c>
      <c r="N184" s="646">
        <f t="shared" si="86"/>
        <v>0</v>
      </c>
      <c r="O184" s="594"/>
      <c r="P184" s="705">
        <f t="shared" si="72"/>
        <v>168</v>
      </c>
      <c r="Q184" s="756">
        <v>0</v>
      </c>
      <c r="R184" s="756">
        <v>0</v>
      </c>
      <c r="S184" s="756">
        <v>0</v>
      </c>
      <c r="T184" s="756">
        <v>0</v>
      </c>
      <c r="U184" s="756">
        <v>0</v>
      </c>
      <c r="V184" s="756">
        <v>0</v>
      </c>
      <c r="W184" s="756">
        <v>0</v>
      </c>
      <c r="X184" s="646">
        <f t="shared" si="87"/>
        <v>0</v>
      </c>
      <c r="Y184" s="594"/>
      <c r="Z184" s="705">
        <f t="shared" si="73"/>
        <v>168</v>
      </c>
      <c r="AA184" s="756">
        <f t="shared" si="97"/>
        <v>0</v>
      </c>
      <c r="AB184" s="756">
        <f t="shared" si="97"/>
        <v>0</v>
      </c>
      <c r="AC184" s="756">
        <f t="shared" si="97"/>
        <v>0</v>
      </c>
      <c r="AD184" s="756">
        <f t="shared" si="95"/>
        <v>0</v>
      </c>
      <c r="AE184" s="756">
        <f t="shared" si="95"/>
        <v>0</v>
      </c>
      <c r="AF184" s="756">
        <f t="shared" si="95"/>
        <v>0</v>
      </c>
      <c r="AG184" s="756">
        <f t="shared" si="95"/>
        <v>0</v>
      </c>
      <c r="AH184" s="646">
        <f t="shared" si="88"/>
        <v>0</v>
      </c>
      <c r="AI184" s="594"/>
      <c r="AJ184" s="705">
        <f t="shared" si="74"/>
        <v>168</v>
      </c>
      <c r="AK184" s="756">
        <v>0</v>
      </c>
      <c r="AL184" s="756">
        <v>0</v>
      </c>
      <c r="AM184" s="756">
        <v>0</v>
      </c>
      <c r="AN184" s="756">
        <v>0</v>
      </c>
      <c r="AO184" s="756">
        <v>0</v>
      </c>
      <c r="AP184" s="756">
        <v>0</v>
      </c>
      <c r="AQ184" s="756">
        <v>0</v>
      </c>
      <c r="AR184" s="646">
        <f t="shared" si="89"/>
        <v>0</v>
      </c>
      <c r="AS184" s="594"/>
      <c r="AT184" s="705">
        <f t="shared" si="75"/>
        <v>168</v>
      </c>
      <c r="AU184" s="756">
        <v>0</v>
      </c>
      <c r="AV184" s="756">
        <v>0</v>
      </c>
      <c r="AW184" s="756">
        <v>0</v>
      </c>
      <c r="AX184" s="756">
        <v>0</v>
      </c>
      <c r="AY184" s="756">
        <v>0</v>
      </c>
      <c r="AZ184" s="767">
        <f t="shared" si="94"/>
        <v>0</v>
      </c>
      <c r="BA184" s="756">
        <v>0</v>
      </c>
      <c r="BB184" s="756">
        <v>0</v>
      </c>
      <c r="BC184" s="756">
        <v>0</v>
      </c>
      <c r="BD184" s="756">
        <v>0</v>
      </c>
      <c r="BE184" s="767">
        <f t="shared" si="76"/>
        <v>0</v>
      </c>
      <c r="BF184" s="646">
        <f t="shared" si="77"/>
        <v>0</v>
      </c>
      <c r="BG184" s="594"/>
      <c r="BH184" s="705">
        <f t="shared" si="67"/>
        <v>168</v>
      </c>
      <c r="BI184" s="646">
        <f t="shared" si="78"/>
        <v>0</v>
      </c>
      <c r="BJ184" s="594"/>
      <c r="BK184" s="705">
        <f t="shared" si="79"/>
        <v>168</v>
      </c>
      <c r="BL184" s="756">
        <v>0</v>
      </c>
      <c r="BM184" s="756">
        <v>0</v>
      </c>
      <c r="BN184" s="756">
        <v>0</v>
      </c>
      <c r="BO184" s="756">
        <v>0</v>
      </c>
      <c r="BP184" s="756">
        <v>0</v>
      </c>
      <c r="BQ184" s="756">
        <v>0</v>
      </c>
      <c r="BR184" s="756">
        <v>0</v>
      </c>
      <c r="BS184" s="646">
        <f t="shared" si="90"/>
        <v>0</v>
      </c>
      <c r="BT184" s="594"/>
      <c r="BU184" s="705">
        <f t="shared" si="80"/>
        <v>168</v>
      </c>
      <c r="BV184" s="756">
        <v>0</v>
      </c>
      <c r="BW184" s="756">
        <v>0</v>
      </c>
      <c r="BX184" s="756">
        <v>0</v>
      </c>
      <c r="BY184" s="756">
        <v>0</v>
      </c>
      <c r="BZ184" s="756">
        <v>0</v>
      </c>
      <c r="CA184" s="756">
        <v>0</v>
      </c>
      <c r="CB184" s="756">
        <v>0</v>
      </c>
      <c r="CC184" s="646">
        <f t="shared" si="91"/>
        <v>0</v>
      </c>
      <c r="CD184" s="594"/>
      <c r="CE184" s="705">
        <f t="shared" si="68"/>
        <v>168</v>
      </c>
      <c r="CF184" s="756">
        <f t="shared" si="98"/>
        <v>0</v>
      </c>
      <c r="CG184" s="756">
        <f t="shared" si="98"/>
        <v>0</v>
      </c>
      <c r="CH184" s="756">
        <f t="shared" si="98"/>
        <v>0</v>
      </c>
      <c r="CI184" s="756">
        <f t="shared" si="96"/>
        <v>0</v>
      </c>
      <c r="CJ184" s="756">
        <f t="shared" si="96"/>
        <v>0</v>
      </c>
      <c r="CK184" s="756">
        <f t="shared" si="96"/>
        <v>0</v>
      </c>
      <c r="CL184" s="756">
        <f t="shared" si="96"/>
        <v>0</v>
      </c>
      <c r="CM184" s="646">
        <f t="shared" si="92"/>
        <v>0</v>
      </c>
      <c r="CN184" s="594"/>
      <c r="CO184" s="705">
        <f t="shared" si="69"/>
        <v>168</v>
      </c>
      <c r="CP184" s="756">
        <v>0</v>
      </c>
      <c r="CQ184" s="756">
        <v>0</v>
      </c>
      <c r="CR184" s="756">
        <v>0</v>
      </c>
      <c r="CS184" s="756">
        <v>0</v>
      </c>
      <c r="CT184" s="756">
        <v>0</v>
      </c>
      <c r="CU184" s="756">
        <v>0</v>
      </c>
      <c r="CV184" s="756">
        <v>0</v>
      </c>
      <c r="CW184" s="646">
        <f t="shared" si="93"/>
        <v>0</v>
      </c>
      <c r="CX184" s="685"/>
      <c r="CY184" s="705">
        <f t="shared" si="70"/>
        <v>168</v>
      </c>
      <c r="CZ184" s="756">
        <v>0</v>
      </c>
      <c r="DA184" s="756">
        <v>0</v>
      </c>
      <c r="DB184" s="756">
        <v>0</v>
      </c>
      <c r="DC184" s="756">
        <v>0</v>
      </c>
      <c r="DD184" s="756">
        <v>0</v>
      </c>
      <c r="DE184" s="767">
        <f t="shared" si="81"/>
        <v>0</v>
      </c>
      <c r="DF184" s="756">
        <v>0</v>
      </c>
      <c r="DG184" s="756">
        <v>0</v>
      </c>
      <c r="DH184" s="756">
        <v>0</v>
      </c>
      <c r="DI184" s="756">
        <v>0</v>
      </c>
      <c r="DJ184" s="767">
        <f t="shared" si="82"/>
        <v>0</v>
      </c>
      <c r="DK184" s="715">
        <f t="shared" si="83"/>
        <v>0</v>
      </c>
      <c r="DL184" s="685"/>
      <c r="DM184" s="705">
        <f t="shared" si="71"/>
        <v>168</v>
      </c>
      <c r="DN184" s="715">
        <f t="shared" si="84"/>
        <v>0</v>
      </c>
    </row>
    <row r="185" spans="2:118" x14ac:dyDescent="0.25">
      <c r="B185" s="705">
        <v>169</v>
      </c>
      <c r="C185" s="765">
        <f>(1+_xlfn.XLOOKUP(INT((B185-1)/12)+1,'ZC Curve'!$B$8:$B$107,'ZC Curve'!R$8:R$107,,0))^(1/12)-1</f>
        <v>0</v>
      </c>
      <c r="D185" s="766">
        <f t="shared" si="85"/>
        <v>1</v>
      </c>
      <c r="E185" s="685"/>
      <c r="F185" s="705">
        <v>169</v>
      </c>
      <c r="G185" s="756">
        <v>0</v>
      </c>
      <c r="H185" s="756">
        <v>0</v>
      </c>
      <c r="I185" s="756">
        <v>0</v>
      </c>
      <c r="J185" s="756">
        <v>0</v>
      </c>
      <c r="K185" s="756">
        <v>0</v>
      </c>
      <c r="L185" s="756">
        <v>0</v>
      </c>
      <c r="M185" s="756">
        <v>0</v>
      </c>
      <c r="N185" s="646">
        <f t="shared" si="86"/>
        <v>0</v>
      </c>
      <c r="O185" s="594"/>
      <c r="P185" s="705">
        <f t="shared" si="72"/>
        <v>169</v>
      </c>
      <c r="Q185" s="756">
        <v>0</v>
      </c>
      <c r="R185" s="756">
        <v>0</v>
      </c>
      <c r="S185" s="756">
        <v>0</v>
      </c>
      <c r="T185" s="756">
        <v>0</v>
      </c>
      <c r="U185" s="756">
        <v>0</v>
      </c>
      <c r="V185" s="756">
        <v>0</v>
      </c>
      <c r="W185" s="756">
        <v>0</v>
      </c>
      <c r="X185" s="646">
        <f t="shared" si="87"/>
        <v>0</v>
      </c>
      <c r="Y185" s="594"/>
      <c r="Z185" s="705">
        <f t="shared" si="73"/>
        <v>169</v>
      </c>
      <c r="AA185" s="756">
        <f t="shared" si="97"/>
        <v>0</v>
      </c>
      <c r="AB185" s="756">
        <f t="shared" si="97"/>
        <v>0</v>
      </c>
      <c r="AC185" s="756">
        <f t="shared" si="97"/>
        <v>0</v>
      </c>
      <c r="AD185" s="756">
        <f t="shared" si="95"/>
        <v>0</v>
      </c>
      <c r="AE185" s="756">
        <f t="shared" si="95"/>
        <v>0</v>
      </c>
      <c r="AF185" s="756">
        <f t="shared" si="95"/>
        <v>0</v>
      </c>
      <c r="AG185" s="756">
        <f t="shared" si="95"/>
        <v>0</v>
      </c>
      <c r="AH185" s="646">
        <f t="shared" si="88"/>
        <v>0</v>
      </c>
      <c r="AI185" s="594"/>
      <c r="AJ185" s="705">
        <f t="shared" si="74"/>
        <v>169</v>
      </c>
      <c r="AK185" s="756">
        <v>0</v>
      </c>
      <c r="AL185" s="756">
        <v>0</v>
      </c>
      <c r="AM185" s="756">
        <v>0</v>
      </c>
      <c r="AN185" s="756">
        <v>0</v>
      </c>
      <c r="AO185" s="756">
        <v>0</v>
      </c>
      <c r="AP185" s="756">
        <v>0</v>
      </c>
      <c r="AQ185" s="756">
        <v>0</v>
      </c>
      <c r="AR185" s="646">
        <f t="shared" si="89"/>
        <v>0</v>
      </c>
      <c r="AS185" s="594"/>
      <c r="AT185" s="705">
        <f t="shared" si="75"/>
        <v>169</v>
      </c>
      <c r="AU185" s="756">
        <v>0</v>
      </c>
      <c r="AV185" s="756">
        <v>0</v>
      </c>
      <c r="AW185" s="756">
        <v>0</v>
      </c>
      <c r="AX185" s="756">
        <v>0</v>
      </c>
      <c r="AY185" s="756">
        <v>0</v>
      </c>
      <c r="AZ185" s="767">
        <f t="shared" si="94"/>
        <v>0</v>
      </c>
      <c r="BA185" s="756">
        <v>0</v>
      </c>
      <c r="BB185" s="756">
        <v>0</v>
      </c>
      <c r="BC185" s="756">
        <v>0</v>
      </c>
      <c r="BD185" s="756">
        <v>0</v>
      </c>
      <c r="BE185" s="767">
        <f t="shared" si="76"/>
        <v>0</v>
      </c>
      <c r="BF185" s="646">
        <f t="shared" si="77"/>
        <v>0</v>
      </c>
      <c r="BG185" s="594"/>
      <c r="BH185" s="705">
        <f t="shared" si="67"/>
        <v>169</v>
      </c>
      <c r="BI185" s="646">
        <f t="shared" si="78"/>
        <v>0</v>
      </c>
      <c r="BJ185" s="594"/>
      <c r="BK185" s="705">
        <f t="shared" si="79"/>
        <v>169</v>
      </c>
      <c r="BL185" s="756">
        <v>0</v>
      </c>
      <c r="BM185" s="756">
        <v>0</v>
      </c>
      <c r="BN185" s="756">
        <v>0</v>
      </c>
      <c r="BO185" s="756">
        <v>0</v>
      </c>
      <c r="BP185" s="756">
        <v>0</v>
      </c>
      <c r="BQ185" s="756">
        <v>0</v>
      </c>
      <c r="BR185" s="756">
        <v>0</v>
      </c>
      <c r="BS185" s="646">
        <f t="shared" si="90"/>
        <v>0</v>
      </c>
      <c r="BT185" s="594"/>
      <c r="BU185" s="705">
        <f t="shared" si="80"/>
        <v>169</v>
      </c>
      <c r="BV185" s="756">
        <v>0</v>
      </c>
      <c r="BW185" s="756">
        <v>0</v>
      </c>
      <c r="BX185" s="756">
        <v>0</v>
      </c>
      <c r="BY185" s="756">
        <v>0</v>
      </c>
      <c r="BZ185" s="756">
        <v>0</v>
      </c>
      <c r="CA185" s="756">
        <v>0</v>
      </c>
      <c r="CB185" s="756">
        <v>0</v>
      </c>
      <c r="CC185" s="646">
        <f t="shared" si="91"/>
        <v>0</v>
      </c>
      <c r="CD185" s="594"/>
      <c r="CE185" s="705">
        <f t="shared" si="68"/>
        <v>169</v>
      </c>
      <c r="CF185" s="756">
        <f t="shared" si="98"/>
        <v>0</v>
      </c>
      <c r="CG185" s="756">
        <f t="shared" si="98"/>
        <v>0</v>
      </c>
      <c r="CH185" s="756">
        <f t="shared" si="98"/>
        <v>0</v>
      </c>
      <c r="CI185" s="756">
        <f t="shared" si="96"/>
        <v>0</v>
      </c>
      <c r="CJ185" s="756">
        <f t="shared" si="96"/>
        <v>0</v>
      </c>
      <c r="CK185" s="756">
        <f t="shared" si="96"/>
        <v>0</v>
      </c>
      <c r="CL185" s="756">
        <f t="shared" si="96"/>
        <v>0</v>
      </c>
      <c r="CM185" s="646">
        <f t="shared" si="92"/>
        <v>0</v>
      </c>
      <c r="CN185" s="594"/>
      <c r="CO185" s="705">
        <f t="shared" si="69"/>
        <v>169</v>
      </c>
      <c r="CP185" s="756">
        <v>0</v>
      </c>
      <c r="CQ185" s="756">
        <v>0</v>
      </c>
      <c r="CR185" s="756">
        <v>0</v>
      </c>
      <c r="CS185" s="756">
        <v>0</v>
      </c>
      <c r="CT185" s="756">
        <v>0</v>
      </c>
      <c r="CU185" s="756">
        <v>0</v>
      </c>
      <c r="CV185" s="756">
        <v>0</v>
      </c>
      <c r="CW185" s="646">
        <f t="shared" si="93"/>
        <v>0</v>
      </c>
      <c r="CX185" s="685"/>
      <c r="CY185" s="705">
        <f t="shared" si="70"/>
        <v>169</v>
      </c>
      <c r="CZ185" s="756">
        <v>0</v>
      </c>
      <c r="DA185" s="756">
        <v>0</v>
      </c>
      <c r="DB185" s="756">
        <v>0</v>
      </c>
      <c r="DC185" s="756">
        <v>0</v>
      </c>
      <c r="DD185" s="756">
        <v>0</v>
      </c>
      <c r="DE185" s="767">
        <f t="shared" si="81"/>
        <v>0</v>
      </c>
      <c r="DF185" s="756">
        <v>0</v>
      </c>
      <c r="DG185" s="756">
        <v>0</v>
      </c>
      <c r="DH185" s="756">
        <v>0</v>
      </c>
      <c r="DI185" s="756">
        <v>0</v>
      </c>
      <c r="DJ185" s="767">
        <f t="shared" si="82"/>
        <v>0</v>
      </c>
      <c r="DK185" s="715">
        <f t="shared" si="83"/>
        <v>0</v>
      </c>
      <c r="DL185" s="685"/>
      <c r="DM185" s="705">
        <f t="shared" si="71"/>
        <v>169</v>
      </c>
      <c r="DN185" s="715">
        <f t="shared" si="84"/>
        <v>0</v>
      </c>
    </row>
    <row r="186" spans="2:118" x14ac:dyDescent="0.25">
      <c r="B186" s="705">
        <v>170</v>
      </c>
      <c r="C186" s="765">
        <f>(1+_xlfn.XLOOKUP(INT((B186-1)/12)+1,'ZC Curve'!$B$8:$B$107,'ZC Curve'!R$8:R$107,,0))^(1/12)-1</f>
        <v>0</v>
      </c>
      <c r="D186" s="766">
        <f t="shared" si="85"/>
        <v>1</v>
      </c>
      <c r="E186" s="685"/>
      <c r="F186" s="705">
        <v>170</v>
      </c>
      <c r="G186" s="756">
        <v>0</v>
      </c>
      <c r="H186" s="756">
        <v>0</v>
      </c>
      <c r="I186" s="756">
        <v>0</v>
      </c>
      <c r="J186" s="756">
        <v>0</v>
      </c>
      <c r="K186" s="756">
        <v>0</v>
      </c>
      <c r="L186" s="756">
        <v>0</v>
      </c>
      <c r="M186" s="756">
        <v>0</v>
      </c>
      <c r="N186" s="646">
        <f t="shared" si="86"/>
        <v>0</v>
      </c>
      <c r="O186" s="594"/>
      <c r="P186" s="705">
        <f t="shared" si="72"/>
        <v>170</v>
      </c>
      <c r="Q186" s="756">
        <v>0</v>
      </c>
      <c r="R186" s="756">
        <v>0</v>
      </c>
      <c r="S186" s="756">
        <v>0</v>
      </c>
      <c r="T186" s="756">
        <v>0</v>
      </c>
      <c r="U186" s="756">
        <v>0</v>
      </c>
      <c r="V186" s="756">
        <v>0</v>
      </c>
      <c r="W186" s="756">
        <v>0</v>
      </c>
      <c r="X186" s="646">
        <f t="shared" si="87"/>
        <v>0</v>
      </c>
      <c r="Y186" s="594"/>
      <c r="Z186" s="705">
        <f t="shared" si="73"/>
        <v>170</v>
      </c>
      <c r="AA186" s="756">
        <f t="shared" si="97"/>
        <v>0</v>
      </c>
      <c r="AB186" s="756">
        <f t="shared" si="97"/>
        <v>0</v>
      </c>
      <c r="AC186" s="756">
        <f t="shared" si="97"/>
        <v>0</v>
      </c>
      <c r="AD186" s="756">
        <f t="shared" si="95"/>
        <v>0</v>
      </c>
      <c r="AE186" s="756">
        <f t="shared" si="95"/>
        <v>0</v>
      </c>
      <c r="AF186" s="756">
        <f t="shared" si="95"/>
        <v>0</v>
      </c>
      <c r="AG186" s="756">
        <f t="shared" si="95"/>
        <v>0</v>
      </c>
      <c r="AH186" s="646">
        <f t="shared" si="88"/>
        <v>0</v>
      </c>
      <c r="AI186" s="594"/>
      <c r="AJ186" s="705">
        <f t="shared" si="74"/>
        <v>170</v>
      </c>
      <c r="AK186" s="756">
        <v>0</v>
      </c>
      <c r="AL186" s="756">
        <v>0</v>
      </c>
      <c r="AM186" s="756">
        <v>0</v>
      </c>
      <c r="AN186" s="756">
        <v>0</v>
      </c>
      <c r="AO186" s="756">
        <v>0</v>
      </c>
      <c r="AP186" s="756">
        <v>0</v>
      </c>
      <c r="AQ186" s="756">
        <v>0</v>
      </c>
      <c r="AR186" s="646">
        <f t="shared" si="89"/>
        <v>0</v>
      </c>
      <c r="AS186" s="594"/>
      <c r="AT186" s="705">
        <f t="shared" si="75"/>
        <v>170</v>
      </c>
      <c r="AU186" s="756">
        <v>0</v>
      </c>
      <c r="AV186" s="756">
        <v>0</v>
      </c>
      <c r="AW186" s="756">
        <v>0</v>
      </c>
      <c r="AX186" s="756">
        <v>0</v>
      </c>
      <c r="AY186" s="756">
        <v>0</v>
      </c>
      <c r="AZ186" s="767">
        <f t="shared" si="94"/>
        <v>0</v>
      </c>
      <c r="BA186" s="756">
        <v>0</v>
      </c>
      <c r="BB186" s="756">
        <v>0</v>
      </c>
      <c r="BC186" s="756">
        <v>0</v>
      </c>
      <c r="BD186" s="756">
        <v>0</v>
      </c>
      <c r="BE186" s="767">
        <f t="shared" si="76"/>
        <v>0</v>
      </c>
      <c r="BF186" s="646">
        <f t="shared" si="77"/>
        <v>0</v>
      </c>
      <c r="BG186" s="594"/>
      <c r="BH186" s="705">
        <f t="shared" si="67"/>
        <v>170</v>
      </c>
      <c r="BI186" s="646">
        <f t="shared" si="78"/>
        <v>0</v>
      </c>
      <c r="BJ186" s="594"/>
      <c r="BK186" s="705">
        <f t="shared" si="79"/>
        <v>170</v>
      </c>
      <c r="BL186" s="756">
        <v>0</v>
      </c>
      <c r="BM186" s="756">
        <v>0</v>
      </c>
      <c r="BN186" s="756">
        <v>0</v>
      </c>
      <c r="BO186" s="756">
        <v>0</v>
      </c>
      <c r="BP186" s="756">
        <v>0</v>
      </c>
      <c r="BQ186" s="756">
        <v>0</v>
      </c>
      <c r="BR186" s="756">
        <v>0</v>
      </c>
      <c r="BS186" s="646">
        <f t="shared" si="90"/>
        <v>0</v>
      </c>
      <c r="BT186" s="594"/>
      <c r="BU186" s="705">
        <f t="shared" si="80"/>
        <v>170</v>
      </c>
      <c r="BV186" s="756">
        <v>0</v>
      </c>
      <c r="BW186" s="756">
        <v>0</v>
      </c>
      <c r="BX186" s="756">
        <v>0</v>
      </c>
      <c r="BY186" s="756">
        <v>0</v>
      </c>
      <c r="BZ186" s="756">
        <v>0</v>
      </c>
      <c r="CA186" s="756">
        <v>0</v>
      </c>
      <c r="CB186" s="756">
        <v>0</v>
      </c>
      <c r="CC186" s="646">
        <f t="shared" si="91"/>
        <v>0</v>
      </c>
      <c r="CD186" s="594"/>
      <c r="CE186" s="705">
        <f t="shared" si="68"/>
        <v>170</v>
      </c>
      <c r="CF186" s="756">
        <f t="shared" si="98"/>
        <v>0</v>
      </c>
      <c r="CG186" s="756">
        <f t="shared" si="98"/>
        <v>0</v>
      </c>
      <c r="CH186" s="756">
        <f t="shared" si="98"/>
        <v>0</v>
      </c>
      <c r="CI186" s="756">
        <f t="shared" si="96"/>
        <v>0</v>
      </c>
      <c r="CJ186" s="756">
        <f t="shared" si="96"/>
        <v>0</v>
      </c>
      <c r="CK186" s="756">
        <f t="shared" si="96"/>
        <v>0</v>
      </c>
      <c r="CL186" s="756">
        <f t="shared" si="96"/>
        <v>0</v>
      </c>
      <c r="CM186" s="646">
        <f t="shared" si="92"/>
        <v>0</v>
      </c>
      <c r="CN186" s="594"/>
      <c r="CO186" s="705">
        <f t="shared" si="69"/>
        <v>170</v>
      </c>
      <c r="CP186" s="756">
        <v>0</v>
      </c>
      <c r="CQ186" s="756">
        <v>0</v>
      </c>
      <c r="CR186" s="756">
        <v>0</v>
      </c>
      <c r="CS186" s="756">
        <v>0</v>
      </c>
      <c r="CT186" s="756">
        <v>0</v>
      </c>
      <c r="CU186" s="756">
        <v>0</v>
      </c>
      <c r="CV186" s="756">
        <v>0</v>
      </c>
      <c r="CW186" s="646">
        <f t="shared" si="93"/>
        <v>0</v>
      </c>
      <c r="CX186" s="685"/>
      <c r="CY186" s="705">
        <f t="shared" si="70"/>
        <v>170</v>
      </c>
      <c r="CZ186" s="756">
        <v>0</v>
      </c>
      <c r="DA186" s="756">
        <v>0</v>
      </c>
      <c r="DB186" s="756">
        <v>0</v>
      </c>
      <c r="DC186" s="756">
        <v>0</v>
      </c>
      <c r="DD186" s="756">
        <v>0</v>
      </c>
      <c r="DE186" s="767">
        <f t="shared" si="81"/>
        <v>0</v>
      </c>
      <c r="DF186" s="756">
        <v>0</v>
      </c>
      <c r="DG186" s="756">
        <v>0</v>
      </c>
      <c r="DH186" s="756">
        <v>0</v>
      </c>
      <c r="DI186" s="756">
        <v>0</v>
      </c>
      <c r="DJ186" s="767">
        <f t="shared" si="82"/>
        <v>0</v>
      </c>
      <c r="DK186" s="715">
        <f t="shared" si="83"/>
        <v>0</v>
      </c>
      <c r="DL186" s="685"/>
      <c r="DM186" s="705">
        <f t="shared" si="71"/>
        <v>170</v>
      </c>
      <c r="DN186" s="715">
        <f t="shared" si="84"/>
        <v>0</v>
      </c>
    </row>
    <row r="187" spans="2:118" x14ac:dyDescent="0.25">
      <c r="B187" s="705">
        <v>171</v>
      </c>
      <c r="C187" s="765">
        <f>(1+_xlfn.XLOOKUP(INT((B187-1)/12)+1,'ZC Curve'!$B$8:$B$107,'ZC Curve'!R$8:R$107,,0))^(1/12)-1</f>
        <v>0</v>
      </c>
      <c r="D187" s="766">
        <f t="shared" si="85"/>
        <v>1</v>
      </c>
      <c r="E187" s="685"/>
      <c r="F187" s="705">
        <v>171</v>
      </c>
      <c r="G187" s="756">
        <v>0</v>
      </c>
      <c r="H187" s="756">
        <v>0</v>
      </c>
      <c r="I187" s="756">
        <v>0</v>
      </c>
      <c r="J187" s="756">
        <v>0</v>
      </c>
      <c r="K187" s="756">
        <v>0</v>
      </c>
      <c r="L187" s="756">
        <v>0</v>
      </c>
      <c r="M187" s="756">
        <v>0</v>
      </c>
      <c r="N187" s="646">
        <f t="shared" si="86"/>
        <v>0</v>
      </c>
      <c r="O187" s="594"/>
      <c r="P187" s="705">
        <f t="shared" si="72"/>
        <v>171</v>
      </c>
      <c r="Q187" s="756">
        <v>0</v>
      </c>
      <c r="R187" s="756">
        <v>0</v>
      </c>
      <c r="S187" s="756">
        <v>0</v>
      </c>
      <c r="T187" s="756">
        <v>0</v>
      </c>
      <c r="U187" s="756">
        <v>0</v>
      </c>
      <c r="V187" s="756">
        <v>0</v>
      </c>
      <c r="W187" s="756">
        <v>0</v>
      </c>
      <c r="X187" s="646">
        <f t="shared" si="87"/>
        <v>0</v>
      </c>
      <c r="Y187" s="594"/>
      <c r="Z187" s="705">
        <f t="shared" si="73"/>
        <v>171</v>
      </c>
      <c r="AA187" s="756">
        <f t="shared" si="97"/>
        <v>0</v>
      </c>
      <c r="AB187" s="756">
        <f t="shared" si="97"/>
        <v>0</v>
      </c>
      <c r="AC187" s="756">
        <f t="shared" si="97"/>
        <v>0</v>
      </c>
      <c r="AD187" s="756">
        <f t="shared" si="95"/>
        <v>0</v>
      </c>
      <c r="AE187" s="756">
        <f t="shared" si="95"/>
        <v>0</v>
      </c>
      <c r="AF187" s="756">
        <f t="shared" si="95"/>
        <v>0</v>
      </c>
      <c r="AG187" s="756">
        <f t="shared" si="95"/>
        <v>0</v>
      </c>
      <c r="AH187" s="646">
        <f t="shared" si="88"/>
        <v>0</v>
      </c>
      <c r="AI187" s="594"/>
      <c r="AJ187" s="705">
        <f t="shared" si="74"/>
        <v>171</v>
      </c>
      <c r="AK187" s="756">
        <v>0</v>
      </c>
      <c r="AL187" s="756">
        <v>0</v>
      </c>
      <c r="AM187" s="756">
        <v>0</v>
      </c>
      <c r="AN187" s="756">
        <v>0</v>
      </c>
      <c r="AO187" s="756">
        <v>0</v>
      </c>
      <c r="AP187" s="756">
        <v>0</v>
      </c>
      <c r="AQ187" s="756">
        <v>0</v>
      </c>
      <c r="AR187" s="646">
        <f t="shared" si="89"/>
        <v>0</v>
      </c>
      <c r="AS187" s="594"/>
      <c r="AT187" s="705">
        <f t="shared" si="75"/>
        <v>171</v>
      </c>
      <c r="AU187" s="756">
        <v>0</v>
      </c>
      <c r="AV187" s="756">
        <v>0</v>
      </c>
      <c r="AW187" s="756">
        <v>0</v>
      </c>
      <c r="AX187" s="756">
        <v>0</v>
      </c>
      <c r="AY187" s="756">
        <v>0</v>
      </c>
      <c r="AZ187" s="767">
        <f t="shared" si="94"/>
        <v>0</v>
      </c>
      <c r="BA187" s="756">
        <v>0</v>
      </c>
      <c r="BB187" s="756">
        <v>0</v>
      </c>
      <c r="BC187" s="756">
        <v>0</v>
      </c>
      <c r="BD187" s="756">
        <v>0</v>
      </c>
      <c r="BE187" s="767">
        <f t="shared" si="76"/>
        <v>0</v>
      </c>
      <c r="BF187" s="646">
        <f t="shared" si="77"/>
        <v>0</v>
      </c>
      <c r="BG187" s="594"/>
      <c r="BH187" s="705">
        <f t="shared" si="67"/>
        <v>171</v>
      </c>
      <c r="BI187" s="646">
        <f t="shared" si="78"/>
        <v>0</v>
      </c>
      <c r="BJ187" s="594"/>
      <c r="BK187" s="705">
        <f t="shared" si="79"/>
        <v>171</v>
      </c>
      <c r="BL187" s="756">
        <v>0</v>
      </c>
      <c r="BM187" s="756">
        <v>0</v>
      </c>
      <c r="BN187" s="756">
        <v>0</v>
      </c>
      <c r="BO187" s="756">
        <v>0</v>
      </c>
      <c r="BP187" s="756">
        <v>0</v>
      </c>
      <c r="BQ187" s="756">
        <v>0</v>
      </c>
      <c r="BR187" s="756">
        <v>0</v>
      </c>
      <c r="BS187" s="646">
        <f t="shared" si="90"/>
        <v>0</v>
      </c>
      <c r="BT187" s="594"/>
      <c r="BU187" s="705">
        <f t="shared" si="80"/>
        <v>171</v>
      </c>
      <c r="BV187" s="756">
        <v>0</v>
      </c>
      <c r="BW187" s="756">
        <v>0</v>
      </c>
      <c r="BX187" s="756">
        <v>0</v>
      </c>
      <c r="BY187" s="756">
        <v>0</v>
      </c>
      <c r="BZ187" s="756">
        <v>0</v>
      </c>
      <c r="CA187" s="756">
        <v>0</v>
      </c>
      <c r="CB187" s="756">
        <v>0</v>
      </c>
      <c r="CC187" s="646">
        <f t="shared" si="91"/>
        <v>0</v>
      </c>
      <c r="CD187" s="594"/>
      <c r="CE187" s="705">
        <f t="shared" si="68"/>
        <v>171</v>
      </c>
      <c r="CF187" s="756">
        <f t="shared" si="98"/>
        <v>0</v>
      </c>
      <c r="CG187" s="756">
        <f t="shared" si="98"/>
        <v>0</v>
      </c>
      <c r="CH187" s="756">
        <f t="shared" si="98"/>
        <v>0</v>
      </c>
      <c r="CI187" s="756">
        <f t="shared" si="96"/>
        <v>0</v>
      </c>
      <c r="CJ187" s="756">
        <f t="shared" si="96"/>
        <v>0</v>
      </c>
      <c r="CK187" s="756">
        <f t="shared" si="96"/>
        <v>0</v>
      </c>
      <c r="CL187" s="756">
        <f t="shared" si="96"/>
        <v>0</v>
      </c>
      <c r="CM187" s="646">
        <f t="shared" si="92"/>
        <v>0</v>
      </c>
      <c r="CN187" s="594"/>
      <c r="CO187" s="705">
        <f t="shared" si="69"/>
        <v>171</v>
      </c>
      <c r="CP187" s="756">
        <v>0</v>
      </c>
      <c r="CQ187" s="756">
        <v>0</v>
      </c>
      <c r="CR187" s="756">
        <v>0</v>
      </c>
      <c r="CS187" s="756">
        <v>0</v>
      </c>
      <c r="CT187" s="756">
        <v>0</v>
      </c>
      <c r="CU187" s="756">
        <v>0</v>
      </c>
      <c r="CV187" s="756">
        <v>0</v>
      </c>
      <c r="CW187" s="646">
        <f t="shared" si="93"/>
        <v>0</v>
      </c>
      <c r="CX187" s="685"/>
      <c r="CY187" s="705">
        <f t="shared" si="70"/>
        <v>171</v>
      </c>
      <c r="CZ187" s="756">
        <v>0</v>
      </c>
      <c r="DA187" s="756">
        <v>0</v>
      </c>
      <c r="DB187" s="756">
        <v>0</v>
      </c>
      <c r="DC187" s="756">
        <v>0</v>
      </c>
      <c r="DD187" s="756">
        <v>0</v>
      </c>
      <c r="DE187" s="767">
        <f t="shared" si="81"/>
        <v>0</v>
      </c>
      <c r="DF187" s="756">
        <v>0</v>
      </c>
      <c r="DG187" s="756">
        <v>0</v>
      </c>
      <c r="DH187" s="756">
        <v>0</v>
      </c>
      <c r="DI187" s="756">
        <v>0</v>
      </c>
      <c r="DJ187" s="767">
        <f t="shared" si="82"/>
        <v>0</v>
      </c>
      <c r="DK187" s="715">
        <f t="shared" si="83"/>
        <v>0</v>
      </c>
      <c r="DL187" s="685"/>
      <c r="DM187" s="705">
        <f t="shared" si="71"/>
        <v>171</v>
      </c>
      <c r="DN187" s="715">
        <f t="shared" si="84"/>
        <v>0</v>
      </c>
    </row>
    <row r="188" spans="2:118" x14ac:dyDescent="0.25">
      <c r="B188" s="705">
        <v>172</v>
      </c>
      <c r="C188" s="765">
        <f>(1+_xlfn.XLOOKUP(INT((B188-1)/12)+1,'ZC Curve'!$B$8:$B$107,'ZC Curve'!R$8:R$107,,0))^(1/12)-1</f>
        <v>0</v>
      </c>
      <c r="D188" s="766">
        <f t="shared" si="85"/>
        <v>1</v>
      </c>
      <c r="E188" s="685"/>
      <c r="F188" s="705">
        <v>172</v>
      </c>
      <c r="G188" s="756">
        <v>0</v>
      </c>
      <c r="H188" s="756">
        <v>0</v>
      </c>
      <c r="I188" s="756">
        <v>0</v>
      </c>
      <c r="J188" s="756">
        <v>0</v>
      </c>
      <c r="K188" s="756">
        <v>0</v>
      </c>
      <c r="L188" s="756">
        <v>0</v>
      </c>
      <c r="M188" s="756">
        <v>0</v>
      </c>
      <c r="N188" s="646">
        <f t="shared" si="86"/>
        <v>0</v>
      </c>
      <c r="O188" s="594"/>
      <c r="P188" s="705">
        <f t="shared" si="72"/>
        <v>172</v>
      </c>
      <c r="Q188" s="756">
        <v>0</v>
      </c>
      <c r="R188" s="756">
        <v>0</v>
      </c>
      <c r="S188" s="756">
        <v>0</v>
      </c>
      <c r="T188" s="756">
        <v>0</v>
      </c>
      <c r="U188" s="756">
        <v>0</v>
      </c>
      <c r="V188" s="756">
        <v>0</v>
      </c>
      <c r="W188" s="756">
        <v>0</v>
      </c>
      <c r="X188" s="646">
        <f t="shared" si="87"/>
        <v>0</v>
      </c>
      <c r="Y188" s="594"/>
      <c r="Z188" s="705">
        <f t="shared" si="73"/>
        <v>172</v>
      </c>
      <c r="AA188" s="756">
        <f t="shared" si="97"/>
        <v>0</v>
      </c>
      <c r="AB188" s="756">
        <f t="shared" si="97"/>
        <v>0</v>
      </c>
      <c r="AC188" s="756">
        <f t="shared" si="97"/>
        <v>0</v>
      </c>
      <c r="AD188" s="756">
        <f t="shared" si="95"/>
        <v>0</v>
      </c>
      <c r="AE188" s="756">
        <f t="shared" si="95"/>
        <v>0</v>
      </c>
      <c r="AF188" s="756">
        <f t="shared" si="95"/>
        <v>0</v>
      </c>
      <c r="AG188" s="756">
        <f t="shared" si="95"/>
        <v>0</v>
      </c>
      <c r="AH188" s="646">
        <f t="shared" si="88"/>
        <v>0</v>
      </c>
      <c r="AI188" s="594"/>
      <c r="AJ188" s="705">
        <f t="shared" si="74"/>
        <v>172</v>
      </c>
      <c r="AK188" s="756">
        <v>0</v>
      </c>
      <c r="AL188" s="756">
        <v>0</v>
      </c>
      <c r="AM188" s="756">
        <v>0</v>
      </c>
      <c r="AN188" s="756">
        <v>0</v>
      </c>
      <c r="AO188" s="756">
        <v>0</v>
      </c>
      <c r="AP188" s="756">
        <v>0</v>
      </c>
      <c r="AQ188" s="756">
        <v>0</v>
      </c>
      <c r="AR188" s="646">
        <f t="shared" si="89"/>
        <v>0</v>
      </c>
      <c r="AS188" s="594"/>
      <c r="AT188" s="705">
        <f t="shared" si="75"/>
        <v>172</v>
      </c>
      <c r="AU188" s="756">
        <v>0</v>
      </c>
      <c r="AV188" s="756">
        <v>0</v>
      </c>
      <c r="AW188" s="756">
        <v>0</v>
      </c>
      <c r="AX188" s="756">
        <v>0</v>
      </c>
      <c r="AY188" s="756">
        <v>0</v>
      </c>
      <c r="AZ188" s="767">
        <f t="shared" si="94"/>
        <v>0</v>
      </c>
      <c r="BA188" s="756">
        <v>0</v>
      </c>
      <c r="BB188" s="756">
        <v>0</v>
      </c>
      <c r="BC188" s="756">
        <v>0</v>
      </c>
      <c r="BD188" s="756">
        <v>0</v>
      </c>
      <c r="BE188" s="767">
        <f t="shared" si="76"/>
        <v>0</v>
      </c>
      <c r="BF188" s="646">
        <f t="shared" si="77"/>
        <v>0</v>
      </c>
      <c r="BG188" s="594"/>
      <c r="BH188" s="705">
        <f t="shared" si="67"/>
        <v>172</v>
      </c>
      <c r="BI188" s="646">
        <f t="shared" si="78"/>
        <v>0</v>
      </c>
      <c r="BJ188" s="594"/>
      <c r="BK188" s="705">
        <f t="shared" si="79"/>
        <v>172</v>
      </c>
      <c r="BL188" s="756">
        <v>0</v>
      </c>
      <c r="BM188" s="756">
        <v>0</v>
      </c>
      <c r="BN188" s="756">
        <v>0</v>
      </c>
      <c r="BO188" s="756">
        <v>0</v>
      </c>
      <c r="BP188" s="756">
        <v>0</v>
      </c>
      <c r="BQ188" s="756">
        <v>0</v>
      </c>
      <c r="BR188" s="756">
        <v>0</v>
      </c>
      <c r="BS188" s="646">
        <f t="shared" si="90"/>
        <v>0</v>
      </c>
      <c r="BT188" s="594"/>
      <c r="BU188" s="705">
        <f t="shared" si="80"/>
        <v>172</v>
      </c>
      <c r="BV188" s="756">
        <v>0</v>
      </c>
      <c r="BW188" s="756">
        <v>0</v>
      </c>
      <c r="BX188" s="756">
        <v>0</v>
      </c>
      <c r="BY188" s="756">
        <v>0</v>
      </c>
      <c r="BZ188" s="756">
        <v>0</v>
      </c>
      <c r="CA188" s="756">
        <v>0</v>
      </c>
      <c r="CB188" s="756">
        <v>0</v>
      </c>
      <c r="CC188" s="646">
        <f t="shared" si="91"/>
        <v>0</v>
      </c>
      <c r="CD188" s="594"/>
      <c r="CE188" s="705">
        <f t="shared" si="68"/>
        <v>172</v>
      </c>
      <c r="CF188" s="756">
        <f t="shared" si="98"/>
        <v>0</v>
      </c>
      <c r="CG188" s="756">
        <f t="shared" si="98"/>
        <v>0</v>
      </c>
      <c r="CH188" s="756">
        <f t="shared" si="98"/>
        <v>0</v>
      </c>
      <c r="CI188" s="756">
        <f t="shared" si="96"/>
        <v>0</v>
      </c>
      <c r="CJ188" s="756">
        <f t="shared" si="96"/>
        <v>0</v>
      </c>
      <c r="CK188" s="756">
        <f t="shared" si="96"/>
        <v>0</v>
      </c>
      <c r="CL188" s="756">
        <f t="shared" si="96"/>
        <v>0</v>
      </c>
      <c r="CM188" s="646">
        <f t="shared" si="92"/>
        <v>0</v>
      </c>
      <c r="CN188" s="594"/>
      <c r="CO188" s="705">
        <f t="shared" si="69"/>
        <v>172</v>
      </c>
      <c r="CP188" s="756">
        <v>0</v>
      </c>
      <c r="CQ188" s="756">
        <v>0</v>
      </c>
      <c r="CR188" s="756">
        <v>0</v>
      </c>
      <c r="CS188" s="756">
        <v>0</v>
      </c>
      <c r="CT188" s="756">
        <v>0</v>
      </c>
      <c r="CU188" s="756">
        <v>0</v>
      </c>
      <c r="CV188" s="756">
        <v>0</v>
      </c>
      <c r="CW188" s="646">
        <f t="shared" si="93"/>
        <v>0</v>
      </c>
      <c r="CX188" s="685"/>
      <c r="CY188" s="705">
        <f t="shared" si="70"/>
        <v>172</v>
      </c>
      <c r="CZ188" s="756">
        <v>0</v>
      </c>
      <c r="DA188" s="756">
        <v>0</v>
      </c>
      <c r="DB188" s="756">
        <v>0</v>
      </c>
      <c r="DC188" s="756">
        <v>0</v>
      </c>
      <c r="DD188" s="756">
        <v>0</v>
      </c>
      <c r="DE188" s="767">
        <f t="shared" si="81"/>
        <v>0</v>
      </c>
      <c r="DF188" s="756">
        <v>0</v>
      </c>
      <c r="DG188" s="756">
        <v>0</v>
      </c>
      <c r="DH188" s="756">
        <v>0</v>
      </c>
      <c r="DI188" s="756">
        <v>0</v>
      </c>
      <c r="DJ188" s="767">
        <f t="shared" si="82"/>
        <v>0</v>
      </c>
      <c r="DK188" s="715">
        <f t="shared" si="83"/>
        <v>0</v>
      </c>
      <c r="DL188" s="685"/>
      <c r="DM188" s="705">
        <f t="shared" si="71"/>
        <v>172</v>
      </c>
      <c r="DN188" s="715">
        <f t="shared" si="84"/>
        <v>0</v>
      </c>
    </row>
    <row r="189" spans="2:118" x14ac:dyDescent="0.25">
      <c r="B189" s="705">
        <v>173</v>
      </c>
      <c r="C189" s="765">
        <f>(1+_xlfn.XLOOKUP(INT((B189-1)/12)+1,'ZC Curve'!$B$8:$B$107,'ZC Curve'!R$8:R$107,,0))^(1/12)-1</f>
        <v>0</v>
      </c>
      <c r="D189" s="766">
        <f t="shared" si="85"/>
        <v>1</v>
      </c>
      <c r="E189" s="685"/>
      <c r="F189" s="705">
        <v>173</v>
      </c>
      <c r="G189" s="756">
        <v>0</v>
      </c>
      <c r="H189" s="756">
        <v>0</v>
      </c>
      <c r="I189" s="756">
        <v>0</v>
      </c>
      <c r="J189" s="756">
        <v>0</v>
      </c>
      <c r="K189" s="756">
        <v>0</v>
      </c>
      <c r="L189" s="756">
        <v>0</v>
      </c>
      <c r="M189" s="756">
        <v>0</v>
      </c>
      <c r="N189" s="646">
        <f t="shared" si="86"/>
        <v>0</v>
      </c>
      <c r="O189" s="594"/>
      <c r="P189" s="705">
        <f t="shared" si="72"/>
        <v>173</v>
      </c>
      <c r="Q189" s="756">
        <v>0</v>
      </c>
      <c r="R189" s="756">
        <v>0</v>
      </c>
      <c r="S189" s="756">
        <v>0</v>
      </c>
      <c r="T189" s="756">
        <v>0</v>
      </c>
      <c r="U189" s="756">
        <v>0</v>
      </c>
      <c r="V189" s="756">
        <v>0</v>
      </c>
      <c r="W189" s="756">
        <v>0</v>
      </c>
      <c r="X189" s="646">
        <f t="shared" si="87"/>
        <v>0</v>
      </c>
      <c r="Y189" s="594"/>
      <c r="Z189" s="705">
        <f t="shared" si="73"/>
        <v>173</v>
      </c>
      <c r="AA189" s="756">
        <f t="shared" si="97"/>
        <v>0</v>
      </c>
      <c r="AB189" s="756">
        <f t="shared" si="97"/>
        <v>0</v>
      </c>
      <c r="AC189" s="756">
        <f t="shared" si="97"/>
        <v>0</v>
      </c>
      <c r="AD189" s="756">
        <f t="shared" si="95"/>
        <v>0</v>
      </c>
      <c r="AE189" s="756">
        <f t="shared" si="95"/>
        <v>0</v>
      </c>
      <c r="AF189" s="756">
        <f t="shared" si="95"/>
        <v>0</v>
      </c>
      <c r="AG189" s="756">
        <f t="shared" si="95"/>
        <v>0</v>
      </c>
      <c r="AH189" s="646">
        <f t="shared" si="88"/>
        <v>0</v>
      </c>
      <c r="AI189" s="594"/>
      <c r="AJ189" s="705">
        <f t="shared" si="74"/>
        <v>173</v>
      </c>
      <c r="AK189" s="756">
        <v>0</v>
      </c>
      <c r="AL189" s="756">
        <v>0</v>
      </c>
      <c r="AM189" s="756">
        <v>0</v>
      </c>
      <c r="AN189" s="756">
        <v>0</v>
      </c>
      <c r="AO189" s="756">
        <v>0</v>
      </c>
      <c r="AP189" s="756">
        <v>0</v>
      </c>
      <c r="AQ189" s="756">
        <v>0</v>
      </c>
      <c r="AR189" s="646">
        <f t="shared" si="89"/>
        <v>0</v>
      </c>
      <c r="AS189" s="594"/>
      <c r="AT189" s="705">
        <f t="shared" si="75"/>
        <v>173</v>
      </c>
      <c r="AU189" s="756">
        <v>0</v>
      </c>
      <c r="AV189" s="756">
        <v>0</v>
      </c>
      <c r="AW189" s="756">
        <v>0</v>
      </c>
      <c r="AX189" s="756">
        <v>0</v>
      </c>
      <c r="AY189" s="756">
        <v>0</v>
      </c>
      <c r="AZ189" s="767">
        <f t="shared" si="94"/>
        <v>0</v>
      </c>
      <c r="BA189" s="756">
        <v>0</v>
      </c>
      <c r="BB189" s="756">
        <v>0</v>
      </c>
      <c r="BC189" s="756">
        <v>0</v>
      </c>
      <c r="BD189" s="756">
        <v>0</v>
      </c>
      <c r="BE189" s="767">
        <f t="shared" si="76"/>
        <v>0</v>
      </c>
      <c r="BF189" s="646">
        <f t="shared" si="77"/>
        <v>0</v>
      </c>
      <c r="BG189" s="594"/>
      <c r="BH189" s="705">
        <f t="shared" si="67"/>
        <v>173</v>
      </c>
      <c r="BI189" s="646">
        <f t="shared" si="78"/>
        <v>0</v>
      </c>
      <c r="BJ189" s="594"/>
      <c r="BK189" s="705">
        <f t="shared" si="79"/>
        <v>173</v>
      </c>
      <c r="BL189" s="756">
        <v>0</v>
      </c>
      <c r="BM189" s="756">
        <v>0</v>
      </c>
      <c r="BN189" s="756">
        <v>0</v>
      </c>
      <c r="BO189" s="756">
        <v>0</v>
      </c>
      <c r="BP189" s="756">
        <v>0</v>
      </c>
      <c r="BQ189" s="756">
        <v>0</v>
      </c>
      <c r="BR189" s="756">
        <v>0</v>
      </c>
      <c r="BS189" s="646">
        <f t="shared" si="90"/>
        <v>0</v>
      </c>
      <c r="BT189" s="594"/>
      <c r="BU189" s="705">
        <f t="shared" si="80"/>
        <v>173</v>
      </c>
      <c r="BV189" s="756">
        <v>0</v>
      </c>
      <c r="BW189" s="756">
        <v>0</v>
      </c>
      <c r="BX189" s="756">
        <v>0</v>
      </c>
      <c r="BY189" s="756">
        <v>0</v>
      </c>
      <c r="BZ189" s="756">
        <v>0</v>
      </c>
      <c r="CA189" s="756">
        <v>0</v>
      </c>
      <c r="CB189" s="756">
        <v>0</v>
      </c>
      <c r="CC189" s="646">
        <f t="shared" si="91"/>
        <v>0</v>
      </c>
      <c r="CD189" s="594"/>
      <c r="CE189" s="705">
        <f t="shared" si="68"/>
        <v>173</v>
      </c>
      <c r="CF189" s="756">
        <f t="shared" si="98"/>
        <v>0</v>
      </c>
      <c r="CG189" s="756">
        <f t="shared" si="98"/>
        <v>0</v>
      </c>
      <c r="CH189" s="756">
        <f t="shared" si="98"/>
        <v>0</v>
      </c>
      <c r="CI189" s="756">
        <f t="shared" si="96"/>
        <v>0</v>
      </c>
      <c r="CJ189" s="756">
        <f t="shared" si="96"/>
        <v>0</v>
      </c>
      <c r="CK189" s="756">
        <f t="shared" si="96"/>
        <v>0</v>
      </c>
      <c r="CL189" s="756">
        <f t="shared" si="96"/>
        <v>0</v>
      </c>
      <c r="CM189" s="646">
        <f t="shared" si="92"/>
        <v>0</v>
      </c>
      <c r="CN189" s="594"/>
      <c r="CO189" s="705">
        <f t="shared" si="69"/>
        <v>173</v>
      </c>
      <c r="CP189" s="756">
        <v>0</v>
      </c>
      <c r="CQ189" s="756">
        <v>0</v>
      </c>
      <c r="CR189" s="756">
        <v>0</v>
      </c>
      <c r="CS189" s="756">
        <v>0</v>
      </c>
      <c r="CT189" s="756">
        <v>0</v>
      </c>
      <c r="CU189" s="756">
        <v>0</v>
      </c>
      <c r="CV189" s="756">
        <v>0</v>
      </c>
      <c r="CW189" s="646">
        <f t="shared" si="93"/>
        <v>0</v>
      </c>
      <c r="CX189" s="685"/>
      <c r="CY189" s="705">
        <f t="shared" si="70"/>
        <v>173</v>
      </c>
      <c r="CZ189" s="756">
        <v>0</v>
      </c>
      <c r="DA189" s="756">
        <v>0</v>
      </c>
      <c r="DB189" s="756">
        <v>0</v>
      </c>
      <c r="DC189" s="756">
        <v>0</v>
      </c>
      <c r="DD189" s="756">
        <v>0</v>
      </c>
      <c r="DE189" s="767">
        <f t="shared" si="81"/>
        <v>0</v>
      </c>
      <c r="DF189" s="756">
        <v>0</v>
      </c>
      <c r="DG189" s="756">
        <v>0</v>
      </c>
      <c r="DH189" s="756">
        <v>0</v>
      </c>
      <c r="DI189" s="756">
        <v>0</v>
      </c>
      <c r="DJ189" s="767">
        <f t="shared" si="82"/>
        <v>0</v>
      </c>
      <c r="DK189" s="715">
        <f t="shared" si="83"/>
        <v>0</v>
      </c>
      <c r="DL189" s="685"/>
      <c r="DM189" s="705">
        <f t="shared" si="71"/>
        <v>173</v>
      </c>
      <c r="DN189" s="715">
        <f t="shared" si="84"/>
        <v>0</v>
      </c>
    </row>
    <row r="190" spans="2:118" x14ac:dyDescent="0.25">
      <c r="B190" s="705">
        <v>174</v>
      </c>
      <c r="C190" s="765">
        <f>(1+_xlfn.XLOOKUP(INT((B190-1)/12)+1,'ZC Curve'!$B$8:$B$107,'ZC Curve'!R$8:R$107,,0))^(1/12)-1</f>
        <v>0</v>
      </c>
      <c r="D190" s="766">
        <f t="shared" si="85"/>
        <v>1</v>
      </c>
      <c r="E190" s="685"/>
      <c r="F190" s="705">
        <v>174</v>
      </c>
      <c r="G190" s="756">
        <v>0</v>
      </c>
      <c r="H190" s="756">
        <v>0</v>
      </c>
      <c r="I190" s="756">
        <v>0</v>
      </c>
      <c r="J190" s="756">
        <v>0</v>
      </c>
      <c r="K190" s="756">
        <v>0</v>
      </c>
      <c r="L190" s="756">
        <v>0</v>
      </c>
      <c r="M190" s="756">
        <v>0</v>
      </c>
      <c r="N190" s="646">
        <f t="shared" si="86"/>
        <v>0</v>
      </c>
      <c r="O190" s="594"/>
      <c r="P190" s="705">
        <f t="shared" si="72"/>
        <v>174</v>
      </c>
      <c r="Q190" s="756">
        <v>0</v>
      </c>
      <c r="R190" s="756">
        <v>0</v>
      </c>
      <c r="S190" s="756">
        <v>0</v>
      </c>
      <c r="T190" s="756">
        <v>0</v>
      </c>
      <c r="U190" s="756">
        <v>0</v>
      </c>
      <c r="V190" s="756">
        <v>0</v>
      </c>
      <c r="W190" s="756">
        <v>0</v>
      </c>
      <c r="X190" s="646">
        <f t="shared" si="87"/>
        <v>0</v>
      </c>
      <c r="Y190" s="594"/>
      <c r="Z190" s="705">
        <f t="shared" si="73"/>
        <v>174</v>
      </c>
      <c r="AA190" s="756">
        <f t="shared" si="97"/>
        <v>0</v>
      </c>
      <c r="AB190" s="756">
        <f t="shared" si="97"/>
        <v>0</v>
      </c>
      <c r="AC190" s="756">
        <f t="shared" si="97"/>
        <v>0</v>
      </c>
      <c r="AD190" s="756">
        <f t="shared" si="95"/>
        <v>0</v>
      </c>
      <c r="AE190" s="756">
        <f t="shared" si="95"/>
        <v>0</v>
      </c>
      <c r="AF190" s="756">
        <f t="shared" si="95"/>
        <v>0</v>
      </c>
      <c r="AG190" s="756">
        <f t="shared" si="95"/>
        <v>0</v>
      </c>
      <c r="AH190" s="646">
        <f t="shared" si="88"/>
        <v>0</v>
      </c>
      <c r="AI190" s="594"/>
      <c r="AJ190" s="705">
        <f t="shared" si="74"/>
        <v>174</v>
      </c>
      <c r="AK190" s="756">
        <v>0</v>
      </c>
      <c r="AL190" s="756">
        <v>0</v>
      </c>
      <c r="AM190" s="756">
        <v>0</v>
      </c>
      <c r="AN190" s="756">
        <v>0</v>
      </c>
      <c r="AO190" s="756">
        <v>0</v>
      </c>
      <c r="AP190" s="756">
        <v>0</v>
      </c>
      <c r="AQ190" s="756">
        <v>0</v>
      </c>
      <c r="AR190" s="646">
        <f t="shared" si="89"/>
        <v>0</v>
      </c>
      <c r="AS190" s="594"/>
      <c r="AT190" s="705">
        <f t="shared" si="75"/>
        <v>174</v>
      </c>
      <c r="AU190" s="756">
        <v>0</v>
      </c>
      <c r="AV190" s="756">
        <v>0</v>
      </c>
      <c r="AW190" s="756">
        <v>0</v>
      </c>
      <c r="AX190" s="756">
        <v>0</v>
      </c>
      <c r="AY190" s="756">
        <v>0</v>
      </c>
      <c r="AZ190" s="767">
        <f t="shared" si="94"/>
        <v>0</v>
      </c>
      <c r="BA190" s="756">
        <v>0</v>
      </c>
      <c r="BB190" s="756">
        <v>0</v>
      </c>
      <c r="BC190" s="756">
        <v>0</v>
      </c>
      <c r="BD190" s="756">
        <v>0</v>
      </c>
      <c r="BE190" s="767">
        <f t="shared" si="76"/>
        <v>0</v>
      </c>
      <c r="BF190" s="646">
        <f t="shared" si="77"/>
        <v>0</v>
      </c>
      <c r="BG190" s="594"/>
      <c r="BH190" s="705">
        <f t="shared" si="67"/>
        <v>174</v>
      </c>
      <c r="BI190" s="646">
        <f t="shared" si="78"/>
        <v>0</v>
      </c>
      <c r="BJ190" s="594"/>
      <c r="BK190" s="705">
        <f t="shared" si="79"/>
        <v>174</v>
      </c>
      <c r="BL190" s="756">
        <v>0</v>
      </c>
      <c r="BM190" s="756">
        <v>0</v>
      </c>
      <c r="BN190" s="756">
        <v>0</v>
      </c>
      <c r="BO190" s="756">
        <v>0</v>
      </c>
      <c r="BP190" s="756">
        <v>0</v>
      </c>
      <c r="BQ190" s="756">
        <v>0</v>
      </c>
      <c r="BR190" s="756">
        <v>0</v>
      </c>
      <c r="BS190" s="646">
        <f t="shared" si="90"/>
        <v>0</v>
      </c>
      <c r="BT190" s="594"/>
      <c r="BU190" s="705">
        <f t="shared" si="80"/>
        <v>174</v>
      </c>
      <c r="BV190" s="756">
        <v>0</v>
      </c>
      <c r="BW190" s="756">
        <v>0</v>
      </c>
      <c r="BX190" s="756">
        <v>0</v>
      </c>
      <c r="BY190" s="756">
        <v>0</v>
      </c>
      <c r="BZ190" s="756">
        <v>0</v>
      </c>
      <c r="CA190" s="756">
        <v>0</v>
      </c>
      <c r="CB190" s="756">
        <v>0</v>
      </c>
      <c r="CC190" s="646">
        <f t="shared" si="91"/>
        <v>0</v>
      </c>
      <c r="CD190" s="594"/>
      <c r="CE190" s="705">
        <f t="shared" si="68"/>
        <v>174</v>
      </c>
      <c r="CF190" s="756">
        <f t="shared" si="98"/>
        <v>0</v>
      </c>
      <c r="CG190" s="756">
        <f t="shared" si="98"/>
        <v>0</v>
      </c>
      <c r="CH190" s="756">
        <f t="shared" si="98"/>
        <v>0</v>
      </c>
      <c r="CI190" s="756">
        <f t="shared" si="96"/>
        <v>0</v>
      </c>
      <c r="CJ190" s="756">
        <f t="shared" si="96"/>
        <v>0</v>
      </c>
      <c r="CK190" s="756">
        <f t="shared" si="96"/>
        <v>0</v>
      </c>
      <c r="CL190" s="756">
        <f t="shared" si="96"/>
        <v>0</v>
      </c>
      <c r="CM190" s="646">
        <f t="shared" si="92"/>
        <v>0</v>
      </c>
      <c r="CN190" s="594"/>
      <c r="CO190" s="705">
        <f t="shared" si="69"/>
        <v>174</v>
      </c>
      <c r="CP190" s="756">
        <v>0</v>
      </c>
      <c r="CQ190" s="756">
        <v>0</v>
      </c>
      <c r="CR190" s="756">
        <v>0</v>
      </c>
      <c r="CS190" s="756">
        <v>0</v>
      </c>
      <c r="CT190" s="756">
        <v>0</v>
      </c>
      <c r="CU190" s="756">
        <v>0</v>
      </c>
      <c r="CV190" s="756">
        <v>0</v>
      </c>
      <c r="CW190" s="646">
        <f t="shared" si="93"/>
        <v>0</v>
      </c>
      <c r="CX190" s="685"/>
      <c r="CY190" s="705">
        <f t="shared" si="70"/>
        <v>174</v>
      </c>
      <c r="CZ190" s="756">
        <v>0</v>
      </c>
      <c r="DA190" s="756">
        <v>0</v>
      </c>
      <c r="DB190" s="756">
        <v>0</v>
      </c>
      <c r="DC190" s="756">
        <v>0</v>
      </c>
      <c r="DD190" s="756">
        <v>0</v>
      </c>
      <c r="DE190" s="767">
        <f t="shared" si="81"/>
        <v>0</v>
      </c>
      <c r="DF190" s="756">
        <v>0</v>
      </c>
      <c r="DG190" s="756">
        <v>0</v>
      </c>
      <c r="DH190" s="756">
        <v>0</v>
      </c>
      <c r="DI190" s="756">
        <v>0</v>
      </c>
      <c r="DJ190" s="767">
        <f t="shared" si="82"/>
        <v>0</v>
      </c>
      <c r="DK190" s="715">
        <f t="shared" si="83"/>
        <v>0</v>
      </c>
      <c r="DL190" s="685"/>
      <c r="DM190" s="705">
        <f t="shared" si="71"/>
        <v>174</v>
      </c>
      <c r="DN190" s="715">
        <f t="shared" si="84"/>
        <v>0</v>
      </c>
    </row>
    <row r="191" spans="2:118" x14ac:dyDescent="0.25">
      <c r="B191" s="705">
        <v>175</v>
      </c>
      <c r="C191" s="765">
        <f>(1+_xlfn.XLOOKUP(INT((B191-1)/12)+1,'ZC Curve'!$B$8:$B$107,'ZC Curve'!R$8:R$107,,0))^(1/12)-1</f>
        <v>0</v>
      </c>
      <c r="D191" s="766">
        <f t="shared" si="85"/>
        <v>1</v>
      </c>
      <c r="E191" s="685"/>
      <c r="F191" s="705">
        <v>175</v>
      </c>
      <c r="G191" s="756">
        <v>0</v>
      </c>
      <c r="H191" s="756">
        <v>0</v>
      </c>
      <c r="I191" s="756">
        <v>0</v>
      </c>
      <c r="J191" s="756">
        <v>0</v>
      </c>
      <c r="K191" s="756">
        <v>0</v>
      </c>
      <c r="L191" s="756">
        <v>0</v>
      </c>
      <c r="M191" s="756">
        <v>0</v>
      </c>
      <c r="N191" s="646">
        <f t="shared" si="86"/>
        <v>0</v>
      </c>
      <c r="O191" s="594"/>
      <c r="P191" s="705">
        <f t="shared" si="72"/>
        <v>175</v>
      </c>
      <c r="Q191" s="756">
        <v>0</v>
      </c>
      <c r="R191" s="756">
        <v>0</v>
      </c>
      <c r="S191" s="756">
        <v>0</v>
      </c>
      <c r="T191" s="756">
        <v>0</v>
      </c>
      <c r="U191" s="756">
        <v>0</v>
      </c>
      <c r="V191" s="756">
        <v>0</v>
      </c>
      <c r="W191" s="756">
        <v>0</v>
      </c>
      <c r="X191" s="646">
        <f t="shared" si="87"/>
        <v>0</v>
      </c>
      <c r="Y191" s="594"/>
      <c r="Z191" s="705">
        <f t="shared" si="73"/>
        <v>175</v>
      </c>
      <c r="AA191" s="756">
        <f t="shared" si="97"/>
        <v>0</v>
      </c>
      <c r="AB191" s="756">
        <f t="shared" si="97"/>
        <v>0</v>
      </c>
      <c r="AC191" s="756">
        <f t="shared" si="97"/>
        <v>0</v>
      </c>
      <c r="AD191" s="756">
        <f t="shared" si="95"/>
        <v>0</v>
      </c>
      <c r="AE191" s="756">
        <f t="shared" si="95"/>
        <v>0</v>
      </c>
      <c r="AF191" s="756">
        <f t="shared" si="95"/>
        <v>0</v>
      </c>
      <c r="AG191" s="756">
        <f t="shared" si="95"/>
        <v>0</v>
      </c>
      <c r="AH191" s="646">
        <f t="shared" si="88"/>
        <v>0</v>
      </c>
      <c r="AI191" s="594"/>
      <c r="AJ191" s="705">
        <f t="shared" si="74"/>
        <v>175</v>
      </c>
      <c r="AK191" s="756">
        <v>0</v>
      </c>
      <c r="AL191" s="756">
        <v>0</v>
      </c>
      <c r="AM191" s="756">
        <v>0</v>
      </c>
      <c r="AN191" s="756">
        <v>0</v>
      </c>
      <c r="AO191" s="756">
        <v>0</v>
      </c>
      <c r="AP191" s="756">
        <v>0</v>
      </c>
      <c r="AQ191" s="756">
        <v>0</v>
      </c>
      <c r="AR191" s="646">
        <f t="shared" si="89"/>
        <v>0</v>
      </c>
      <c r="AS191" s="594"/>
      <c r="AT191" s="705">
        <f t="shared" si="75"/>
        <v>175</v>
      </c>
      <c r="AU191" s="756">
        <v>0</v>
      </c>
      <c r="AV191" s="756">
        <v>0</v>
      </c>
      <c r="AW191" s="756">
        <v>0</v>
      </c>
      <c r="AX191" s="756">
        <v>0</v>
      </c>
      <c r="AY191" s="756">
        <v>0</v>
      </c>
      <c r="AZ191" s="767">
        <f t="shared" si="94"/>
        <v>0</v>
      </c>
      <c r="BA191" s="756">
        <v>0</v>
      </c>
      <c r="BB191" s="756">
        <v>0</v>
      </c>
      <c r="BC191" s="756">
        <v>0</v>
      </c>
      <c r="BD191" s="756">
        <v>0</v>
      </c>
      <c r="BE191" s="767">
        <f t="shared" si="76"/>
        <v>0</v>
      </c>
      <c r="BF191" s="646">
        <f t="shared" si="77"/>
        <v>0</v>
      </c>
      <c r="BG191" s="594"/>
      <c r="BH191" s="705">
        <f t="shared" si="67"/>
        <v>175</v>
      </c>
      <c r="BI191" s="646">
        <f t="shared" si="78"/>
        <v>0</v>
      </c>
      <c r="BJ191" s="594"/>
      <c r="BK191" s="705">
        <f t="shared" si="79"/>
        <v>175</v>
      </c>
      <c r="BL191" s="756">
        <v>0</v>
      </c>
      <c r="BM191" s="756">
        <v>0</v>
      </c>
      <c r="BN191" s="756">
        <v>0</v>
      </c>
      <c r="BO191" s="756">
        <v>0</v>
      </c>
      <c r="BP191" s="756">
        <v>0</v>
      </c>
      <c r="BQ191" s="756">
        <v>0</v>
      </c>
      <c r="BR191" s="756">
        <v>0</v>
      </c>
      <c r="BS191" s="646">
        <f t="shared" si="90"/>
        <v>0</v>
      </c>
      <c r="BT191" s="594"/>
      <c r="BU191" s="705">
        <f t="shared" si="80"/>
        <v>175</v>
      </c>
      <c r="BV191" s="756">
        <v>0</v>
      </c>
      <c r="BW191" s="756">
        <v>0</v>
      </c>
      <c r="BX191" s="756">
        <v>0</v>
      </c>
      <c r="BY191" s="756">
        <v>0</v>
      </c>
      <c r="BZ191" s="756">
        <v>0</v>
      </c>
      <c r="CA191" s="756">
        <v>0</v>
      </c>
      <c r="CB191" s="756">
        <v>0</v>
      </c>
      <c r="CC191" s="646">
        <f t="shared" si="91"/>
        <v>0</v>
      </c>
      <c r="CD191" s="594"/>
      <c r="CE191" s="705">
        <f t="shared" si="68"/>
        <v>175</v>
      </c>
      <c r="CF191" s="756">
        <f t="shared" si="98"/>
        <v>0</v>
      </c>
      <c r="CG191" s="756">
        <f t="shared" si="98"/>
        <v>0</v>
      </c>
      <c r="CH191" s="756">
        <f t="shared" si="98"/>
        <v>0</v>
      </c>
      <c r="CI191" s="756">
        <f t="shared" si="96"/>
        <v>0</v>
      </c>
      <c r="CJ191" s="756">
        <f t="shared" si="96"/>
        <v>0</v>
      </c>
      <c r="CK191" s="756">
        <f t="shared" si="96"/>
        <v>0</v>
      </c>
      <c r="CL191" s="756">
        <f t="shared" si="96"/>
        <v>0</v>
      </c>
      <c r="CM191" s="646">
        <f t="shared" si="92"/>
        <v>0</v>
      </c>
      <c r="CN191" s="594"/>
      <c r="CO191" s="705">
        <f t="shared" si="69"/>
        <v>175</v>
      </c>
      <c r="CP191" s="756">
        <v>0</v>
      </c>
      <c r="CQ191" s="756">
        <v>0</v>
      </c>
      <c r="CR191" s="756">
        <v>0</v>
      </c>
      <c r="CS191" s="756">
        <v>0</v>
      </c>
      <c r="CT191" s="756">
        <v>0</v>
      </c>
      <c r="CU191" s="756">
        <v>0</v>
      </c>
      <c r="CV191" s="756">
        <v>0</v>
      </c>
      <c r="CW191" s="646">
        <f t="shared" si="93"/>
        <v>0</v>
      </c>
      <c r="CX191" s="685"/>
      <c r="CY191" s="705">
        <f t="shared" si="70"/>
        <v>175</v>
      </c>
      <c r="CZ191" s="756">
        <v>0</v>
      </c>
      <c r="DA191" s="756">
        <v>0</v>
      </c>
      <c r="DB191" s="756">
        <v>0</v>
      </c>
      <c r="DC191" s="756">
        <v>0</v>
      </c>
      <c r="DD191" s="756">
        <v>0</v>
      </c>
      <c r="DE191" s="767">
        <f t="shared" si="81"/>
        <v>0</v>
      </c>
      <c r="DF191" s="756">
        <v>0</v>
      </c>
      <c r="DG191" s="756">
        <v>0</v>
      </c>
      <c r="DH191" s="756">
        <v>0</v>
      </c>
      <c r="DI191" s="756">
        <v>0</v>
      </c>
      <c r="DJ191" s="767">
        <f t="shared" si="82"/>
        <v>0</v>
      </c>
      <c r="DK191" s="715">
        <f t="shared" si="83"/>
        <v>0</v>
      </c>
      <c r="DL191" s="685"/>
      <c r="DM191" s="705">
        <f t="shared" si="71"/>
        <v>175</v>
      </c>
      <c r="DN191" s="715">
        <f t="shared" si="84"/>
        <v>0</v>
      </c>
    </row>
    <row r="192" spans="2:118" x14ac:dyDescent="0.25">
      <c r="B192" s="705">
        <v>176</v>
      </c>
      <c r="C192" s="765">
        <f>(1+_xlfn.XLOOKUP(INT((B192-1)/12)+1,'ZC Curve'!$B$8:$B$107,'ZC Curve'!R$8:R$107,,0))^(1/12)-1</f>
        <v>0</v>
      </c>
      <c r="D192" s="766">
        <f t="shared" si="85"/>
        <v>1</v>
      </c>
      <c r="E192" s="685"/>
      <c r="F192" s="705">
        <v>176</v>
      </c>
      <c r="G192" s="756">
        <v>0</v>
      </c>
      <c r="H192" s="756">
        <v>0</v>
      </c>
      <c r="I192" s="756">
        <v>0</v>
      </c>
      <c r="J192" s="756">
        <v>0</v>
      </c>
      <c r="K192" s="756">
        <v>0</v>
      </c>
      <c r="L192" s="756">
        <v>0</v>
      </c>
      <c r="M192" s="756">
        <v>0</v>
      </c>
      <c r="N192" s="646">
        <f t="shared" si="86"/>
        <v>0</v>
      </c>
      <c r="O192" s="594"/>
      <c r="P192" s="705">
        <f t="shared" si="72"/>
        <v>176</v>
      </c>
      <c r="Q192" s="756">
        <v>0</v>
      </c>
      <c r="R192" s="756">
        <v>0</v>
      </c>
      <c r="S192" s="756">
        <v>0</v>
      </c>
      <c r="T192" s="756">
        <v>0</v>
      </c>
      <c r="U192" s="756">
        <v>0</v>
      </c>
      <c r="V192" s="756">
        <v>0</v>
      </c>
      <c r="W192" s="756">
        <v>0</v>
      </c>
      <c r="X192" s="646">
        <f t="shared" si="87"/>
        <v>0</v>
      </c>
      <c r="Y192" s="594"/>
      <c r="Z192" s="705">
        <f t="shared" si="73"/>
        <v>176</v>
      </c>
      <c r="AA192" s="756">
        <f t="shared" si="97"/>
        <v>0</v>
      </c>
      <c r="AB192" s="756">
        <f t="shared" si="97"/>
        <v>0</v>
      </c>
      <c r="AC192" s="756">
        <f t="shared" si="97"/>
        <v>0</v>
      </c>
      <c r="AD192" s="756">
        <f t="shared" si="95"/>
        <v>0</v>
      </c>
      <c r="AE192" s="756">
        <f t="shared" si="95"/>
        <v>0</v>
      </c>
      <c r="AF192" s="756">
        <f t="shared" si="95"/>
        <v>0</v>
      </c>
      <c r="AG192" s="756">
        <f t="shared" si="95"/>
        <v>0</v>
      </c>
      <c r="AH192" s="646">
        <f t="shared" si="88"/>
        <v>0</v>
      </c>
      <c r="AI192" s="594"/>
      <c r="AJ192" s="705">
        <f t="shared" si="74"/>
        <v>176</v>
      </c>
      <c r="AK192" s="756">
        <v>0</v>
      </c>
      <c r="AL192" s="756">
        <v>0</v>
      </c>
      <c r="AM192" s="756">
        <v>0</v>
      </c>
      <c r="AN192" s="756">
        <v>0</v>
      </c>
      <c r="AO192" s="756">
        <v>0</v>
      </c>
      <c r="AP192" s="756">
        <v>0</v>
      </c>
      <c r="AQ192" s="756">
        <v>0</v>
      </c>
      <c r="AR192" s="646">
        <f t="shared" si="89"/>
        <v>0</v>
      </c>
      <c r="AS192" s="594"/>
      <c r="AT192" s="705">
        <f t="shared" si="75"/>
        <v>176</v>
      </c>
      <c r="AU192" s="756">
        <v>0</v>
      </c>
      <c r="AV192" s="756">
        <v>0</v>
      </c>
      <c r="AW192" s="756">
        <v>0</v>
      </c>
      <c r="AX192" s="756">
        <v>0</v>
      </c>
      <c r="AY192" s="756">
        <v>0</v>
      </c>
      <c r="AZ192" s="767">
        <f t="shared" si="94"/>
        <v>0</v>
      </c>
      <c r="BA192" s="756">
        <v>0</v>
      </c>
      <c r="BB192" s="756">
        <v>0</v>
      </c>
      <c r="BC192" s="756">
        <v>0</v>
      </c>
      <c r="BD192" s="756">
        <v>0</v>
      </c>
      <c r="BE192" s="767">
        <f t="shared" si="76"/>
        <v>0</v>
      </c>
      <c r="BF192" s="646">
        <f t="shared" si="77"/>
        <v>0</v>
      </c>
      <c r="BG192" s="594"/>
      <c r="BH192" s="705">
        <f t="shared" si="67"/>
        <v>176</v>
      </c>
      <c r="BI192" s="646">
        <f t="shared" si="78"/>
        <v>0</v>
      </c>
      <c r="BJ192" s="594"/>
      <c r="BK192" s="705">
        <f t="shared" si="79"/>
        <v>176</v>
      </c>
      <c r="BL192" s="756">
        <v>0</v>
      </c>
      <c r="BM192" s="756">
        <v>0</v>
      </c>
      <c r="BN192" s="756">
        <v>0</v>
      </c>
      <c r="BO192" s="756">
        <v>0</v>
      </c>
      <c r="BP192" s="756">
        <v>0</v>
      </c>
      <c r="BQ192" s="756">
        <v>0</v>
      </c>
      <c r="BR192" s="756">
        <v>0</v>
      </c>
      <c r="BS192" s="646">
        <f t="shared" si="90"/>
        <v>0</v>
      </c>
      <c r="BT192" s="594"/>
      <c r="BU192" s="705">
        <f t="shared" si="80"/>
        <v>176</v>
      </c>
      <c r="BV192" s="756">
        <v>0</v>
      </c>
      <c r="BW192" s="756">
        <v>0</v>
      </c>
      <c r="BX192" s="756">
        <v>0</v>
      </c>
      <c r="BY192" s="756">
        <v>0</v>
      </c>
      <c r="BZ192" s="756">
        <v>0</v>
      </c>
      <c r="CA192" s="756">
        <v>0</v>
      </c>
      <c r="CB192" s="756">
        <v>0</v>
      </c>
      <c r="CC192" s="646">
        <f t="shared" si="91"/>
        <v>0</v>
      </c>
      <c r="CD192" s="594"/>
      <c r="CE192" s="705">
        <f t="shared" si="68"/>
        <v>176</v>
      </c>
      <c r="CF192" s="756">
        <f t="shared" si="98"/>
        <v>0</v>
      </c>
      <c r="CG192" s="756">
        <f t="shared" si="98"/>
        <v>0</v>
      </c>
      <c r="CH192" s="756">
        <f t="shared" si="98"/>
        <v>0</v>
      </c>
      <c r="CI192" s="756">
        <f t="shared" si="96"/>
        <v>0</v>
      </c>
      <c r="CJ192" s="756">
        <f t="shared" si="96"/>
        <v>0</v>
      </c>
      <c r="CK192" s="756">
        <f t="shared" si="96"/>
        <v>0</v>
      </c>
      <c r="CL192" s="756">
        <f t="shared" si="96"/>
        <v>0</v>
      </c>
      <c r="CM192" s="646">
        <f t="shared" si="92"/>
        <v>0</v>
      </c>
      <c r="CN192" s="594"/>
      <c r="CO192" s="705">
        <f t="shared" si="69"/>
        <v>176</v>
      </c>
      <c r="CP192" s="756">
        <v>0</v>
      </c>
      <c r="CQ192" s="756">
        <v>0</v>
      </c>
      <c r="CR192" s="756">
        <v>0</v>
      </c>
      <c r="CS192" s="756">
        <v>0</v>
      </c>
      <c r="CT192" s="756">
        <v>0</v>
      </c>
      <c r="CU192" s="756">
        <v>0</v>
      </c>
      <c r="CV192" s="756">
        <v>0</v>
      </c>
      <c r="CW192" s="646">
        <f t="shared" si="93"/>
        <v>0</v>
      </c>
      <c r="CX192" s="685"/>
      <c r="CY192" s="705">
        <f t="shared" si="70"/>
        <v>176</v>
      </c>
      <c r="CZ192" s="756">
        <v>0</v>
      </c>
      <c r="DA192" s="756">
        <v>0</v>
      </c>
      <c r="DB192" s="756">
        <v>0</v>
      </c>
      <c r="DC192" s="756">
        <v>0</v>
      </c>
      <c r="DD192" s="756">
        <v>0</v>
      </c>
      <c r="DE192" s="767">
        <f t="shared" si="81"/>
        <v>0</v>
      </c>
      <c r="DF192" s="756">
        <v>0</v>
      </c>
      <c r="DG192" s="756">
        <v>0</v>
      </c>
      <c r="DH192" s="756">
        <v>0</v>
      </c>
      <c r="DI192" s="756">
        <v>0</v>
      </c>
      <c r="DJ192" s="767">
        <f t="shared" si="82"/>
        <v>0</v>
      </c>
      <c r="DK192" s="715">
        <f t="shared" si="83"/>
        <v>0</v>
      </c>
      <c r="DL192" s="685"/>
      <c r="DM192" s="705">
        <f t="shared" si="71"/>
        <v>176</v>
      </c>
      <c r="DN192" s="715">
        <f t="shared" si="84"/>
        <v>0</v>
      </c>
    </row>
    <row r="193" spans="2:118" x14ac:dyDescent="0.25">
      <c r="B193" s="705">
        <v>177</v>
      </c>
      <c r="C193" s="765">
        <f>(1+_xlfn.XLOOKUP(INT((B193-1)/12)+1,'ZC Curve'!$B$8:$B$107,'ZC Curve'!R$8:R$107,,0))^(1/12)-1</f>
        <v>0</v>
      </c>
      <c r="D193" s="766">
        <f t="shared" si="85"/>
        <v>1</v>
      </c>
      <c r="E193" s="685"/>
      <c r="F193" s="705">
        <v>177</v>
      </c>
      <c r="G193" s="756">
        <v>0</v>
      </c>
      <c r="H193" s="756">
        <v>0</v>
      </c>
      <c r="I193" s="756">
        <v>0</v>
      </c>
      <c r="J193" s="756">
        <v>0</v>
      </c>
      <c r="K193" s="756">
        <v>0</v>
      </c>
      <c r="L193" s="756">
        <v>0</v>
      </c>
      <c r="M193" s="756">
        <v>0</v>
      </c>
      <c r="N193" s="646">
        <f t="shared" si="86"/>
        <v>0</v>
      </c>
      <c r="O193" s="594"/>
      <c r="P193" s="705">
        <f t="shared" si="72"/>
        <v>177</v>
      </c>
      <c r="Q193" s="756">
        <v>0</v>
      </c>
      <c r="R193" s="756">
        <v>0</v>
      </c>
      <c r="S193" s="756">
        <v>0</v>
      </c>
      <c r="T193" s="756">
        <v>0</v>
      </c>
      <c r="U193" s="756">
        <v>0</v>
      </c>
      <c r="V193" s="756">
        <v>0</v>
      </c>
      <c r="W193" s="756">
        <v>0</v>
      </c>
      <c r="X193" s="646">
        <f t="shared" si="87"/>
        <v>0</v>
      </c>
      <c r="Y193" s="594"/>
      <c r="Z193" s="705">
        <f t="shared" si="73"/>
        <v>177</v>
      </c>
      <c r="AA193" s="756">
        <f t="shared" si="97"/>
        <v>0</v>
      </c>
      <c r="AB193" s="756">
        <f t="shared" si="97"/>
        <v>0</v>
      </c>
      <c r="AC193" s="756">
        <f t="shared" si="97"/>
        <v>0</v>
      </c>
      <c r="AD193" s="756">
        <f t="shared" si="95"/>
        <v>0</v>
      </c>
      <c r="AE193" s="756">
        <f t="shared" si="95"/>
        <v>0</v>
      </c>
      <c r="AF193" s="756">
        <f t="shared" si="95"/>
        <v>0</v>
      </c>
      <c r="AG193" s="756">
        <f t="shared" si="95"/>
        <v>0</v>
      </c>
      <c r="AH193" s="646">
        <f t="shared" si="88"/>
        <v>0</v>
      </c>
      <c r="AI193" s="594"/>
      <c r="AJ193" s="705">
        <f t="shared" si="74"/>
        <v>177</v>
      </c>
      <c r="AK193" s="756">
        <v>0</v>
      </c>
      <c r="AL193" s="756">
        <v>0</v>
      </c>
      <c r="AM193" s="756">
        <v>0</v>
      </c>
      <c r="AN193" s="756">
        <v>0</v>
      </c>
      <c r="AO193" s="756">
        <v>0</v>
      </c>
      <c r="AP193" s="756">
        <v>0</v>
      </c>
      <c r="AQ193" s="756">
        <v>0</v>
      </c>
      <c r="AR193" s="646">
        <f t="shared" si="89"/>
        <v>0</v>
      </c>
      <c r="AS193" s="594"/>
      <c r="AT193" s="705">
        <f t="shared" si="75"/>
        <v>177</v>
      </c>
      <c r="AU193" s="756">
        <v>0</v>
      </c>
      <c r="AV193" s="756">
        <v>0</v>
      </c>
      <c r="AW193" s="756">
        <v>0</v>
      </c>
      <c r="AX193" s="756">
        <v>0</v>
      </c>
      <c r="AY193" s="756">
        <v>0</v>
      </c>
      <c r="AZ193" s="767">
        <f t="shared" si="94"/>
        <v>0</v>
      </c>
      <c r="BA193" s="756">
        <v>0</v>
      </c>
      <c r="BB193" s="756">
        <v>0</v>
      </c>
      <c r="BC193" s="756">
        <v>0</v>
      </c>
      <c r="BD193" s="756">
        <v>0</v>
      </c>
      <c r="BE193" s="767">
        <f t="shared" si="76"/>
        <v>0</v>
      </c>
      <c r="BF193" s="646">
        <f t="shared" si="77"/>
        <v>0</v>
      </c>
      <c r="BG193" s="594"/>
      <c r="BH193" s="705">
        <f t="shared" si="67"/>
        <v>177</v>
      </c>
      <c r="BI193" s="646">
        <f t="shared" si="78"/>
        <v>0</v>
      </c>
      <c r="BJ193" s="594"/>
      <c r="BK193" s="705">
        <f t="shared" si="79"/>
        <v>177</v>
      </c>
      <c r="BL193" s="756">
        <v>0</v>
      </c>
      <c r="BM193" s="756">
        <v>0</v>
      </c>
      <c r="BN193" s="756">
        <v>0</v>
      </c>
      <c r="BO193" s="756">
        <v>0</v>
      </c>
      <c r="BP193" s="756">
        <v>0</v>
      </c>
      <c r="BQ193" s="756">
        <v>0</v>
      </c>
      <c r="BR193" s="756">
        <v>0</v>
      </c>
      <c r="BS193" s="646">
        <f t="shared" si="90"/>
        <v>0</v>
      </c>
      <c r="BT193" s="594"/>
      <c r="BU193" s="705">
        <f t="shared" si="80"/>
        <v>177</v>
      </c>
      <c r="BV193" s="756">
        <v>0</v>
      </c>
      <c r="BW193" s="756">
        <v>0</v>
      </c>
      <c r="BX193" s="756">
        <v>0</v>
      </c>
      <c r="BY193" s="756">
        <v>0</v>
      </c>
      <c r="BZ193" s="756">
        <v>0</v>
      </c>
      <c r="CA193" s="756">
        <v>0</v>
      </c>
      <c r="CB193" s="756">
        <v>0</v>
      </c>
      <c r="CC193" s="646">
        <f t="shared" si="91"/>
        <v>0</v>
      </c>
      <c r="CD193" s="594"/>
      <c r="CE193" s="705">
        <f t="shared" si="68"/>
        <v>177</v>
      </c>
      <c r="CF193" s="756">
        <f t="shared" si="98"/>
        <v>0</v>
      </c>
      <c r="CG193" s="756">
        <f t="shared" si="98"/>
        <v>0</v>
      </c>
      <c r="CH193" s="756">
        <f t="shared" si="98"/>
        <v>0</v>
      </c>
      <c r="CI193" s="756">
        <f t="shared" si="96"/>
        <v>0</v>
      </c>
      <c r="CJ193" s="756">
        <f t="shared" si="96"/>
        <v>0</v>
      </c>
      <c r="CK193" s="756">
        <f t="shared" si="96"/>
        <v>0</v>
      </c>
      <c r="CL193" s="756">
        <f t="shared" si="96"/>
        <v>0</v>
      </c>
      <c r="CM193" s="646">
        <f t="shared" si="92"/>
        <v>0</v>
      </c>
      <c r="CN193" s="594"/>
      <c r="CO193" s="705">
        <f t="shared" si="69"/>
        <v>177</v>
      </c>
      <c r="CP193" s="756">
        <v>0</v>
      </c>
      <c r="CQ193" s="756">
        <v>0</v>
      </c>
      <c r="CR193" s="756">
        <v>0</v>
      </c>
      <c r="CS193" s="756">
        <v>0</v>
      </c>
      <c r="CT193" s="756">
        <v>0</v>
      </c>
      <c r="CU193" s="756">
        <v>0</v>
      </c>
      <c r="CV193" s="756">
        <v>0</v>
      </c>
      <c r="CW193" s="646">
        <f t="shared" si="93"/>
        <v>0</v>
      </c>
      <c r="CX193" s="685"/>
      <c r="CY193" s="705">
        <f t="shared" si="70"/>
        <v>177</v>
      </c>
      <c r="CZ193" s="756">
        <v>0</v>
      </c>
      <c r="DA193" s="756">
        <v>0</v>
      </c>
      <c r="DB193" s="756">
        <v>0</v>
      </c>
      <c r="DC193" s="756">
        <v>0</v>
      </c>
      <c r="DD193" s="756">
        <v>0</v>
      </c>
      <c r="DE193" s="767">
        <f t="shared" si="81"/>
        <v>0</v>
      </c>
      <c r="DF193" s="756">
        <v>0</v>
      </c>
      <c r="DG193" s="756">
        <v>0</v>
      </c>
      <c r="DH193" s="756">
        <v>0</v>
      </c>
      <c r="DI193" s="756">
        <v>0</v>
      </c>
      <c r="DJ193" s="767">
        <f t="shared" si="82"/>
        <v>0</v>
      </c>
      <c r="DK193" s="715">
        <f t="shared" si="83"/>
        <v>0</v>
      </c>
      <c r="DL193" s="685"/>
      <c r="DM193" s="705">
        <f t="shared" si="71"/>
        <v>177</v>
      </c>
      <c r="DN193" s="715">
        <f t="shared" si="84"/>
        <v>0</v>
      </c>
    </row>
    <row r="194" spans="2:118" x14ac:dyDescent="0.25">
      <c r="B194" s="705">
        <v>178</v>
      </c>
      <c r="C194" s="765">
        <f>(1+_xlfn.XLOOKUP(INT((B194-1)/12)+1,'ZC Curve'!$B$8:$B$107,'ZC Curve'!R$8:R$107,,0))^(1/12)-1</f>
        <v>0</v>
      </c>
      <c r="D194" s="766">
        <f t="shared" si="85"/>
        <v>1</v>
      </c>
      <c r="E194" s="685"/>
      <c r="F194" s="705">
        <v>178</v>
      </c>
      <c r="G194" s="756">
        <v>0</v>
      </c>
      <c r="H194" s="756">
        <v>0</v>
      </c>
      <c r="I194" s="756">
        <v>0</v>
      </c>
      <c r="J194" s="756">
        <v>0</v>
      </c>
      <c r="K194" s="756">
        <v>0</v>
      </c>
      <c r="L194" s="756">
        <v>0</v>
      </c>
      <c r="M194" s="756">
        <v>0</v>
      </c>
      <c r="N194" s="646">
        <f t="shared" si="86"/>
        <v>0</v>
      </c>
      <c r="O194" s="594"/>
      <c r="P194" s="705">
        <f t="shared" si="72"/>
        <v>178</v>
      </c>
      <c r="Q194" s="756">
        <v>0</v>
      </c>
      <c r="R194" s="756">
        <v>0</v>
      </c>
      <c r="S194" s="756">
        <v>0</v>
      </c>
      <c r="T194" s="756">
        <v>0</v>
      </c>
      <c r="U194" s="756">
        <v>0</v>
      </c>
      <c r="V194" s="756">
        <v>0</v>
      </c>
      <c r="W194" s="756">
        <v>0</v>
      </c>
      <c r="X194" s="646">
        <f t="shared" si="87"/>
        <v>0</v>
      </c>
      <c r="Y194" s="594"/>
      <c r="Z194" s="705">
        <f t="shared" si="73"/>
        <v>178</v>
      </c>
      <c r="AA194" s="756">
        <f t="shared" si="97"/>
        <v>0</v>
      </c>
      <c r="AB194" s="756">
        <f t="shared" si="97"/>
        <v>0</v>
      </c>
      <c r="AC194" s="756">
        <f t="shared" si="97"/>
        <v>0</v>
      </c>
      <c r="AD194" s="756">
        <f t="shared" si="95"/>
        <v>0</v>
      </c>
      <c r="AE194" s="756">
        <f t="shared" si="95"/>
        <v>0</v>
      </c>
      <c r="AF194" s="756">
        <f t="shared" si="95"/>
        <v>0</v>
      </c>
      <c r="AG194" s="756">
        <f t="shared" si="95"/>
        <v>0</v>
      </c>
      <c r="AH194" s="646">
        <f t="shared" si="88"/>
        <v>0</v>
      </c>
      <c r="AI194" s="594"/>
      <c r="AJ194" s="705">
        <f t="shared" si="74"/>
        <v>178</v>
      </c>
      <c r="AK194" s="756">
        <v>0</v>
      </c>
      <c r="AL194" s="756">
        <v>0</v>
      </c>
      <c r="AM194" s="756">
        <v>0</v>
      </c>
      <c r="AN194" s="756">
        <v>0</v>
      </c>
      <c r="AO194" s="756">
        <v>0</v>
      </c>
      <c r="AP194" s="756">
        <v>0</v>
      </c>
      <c r="AQ194" s="756">
        <v>0</v>
      </c>
      <c r="AR194" s="646">
        <f t="shared" si="89"/>
        <v>0</v>
      </c>
      <c r="AS194" s="594"/>
      <c r="AT194" s="705">
        <f t="shared" si="75"/>
        <v>178</v>
      </c>
      <c r="AU194" s="756">
        <v>0</v>
      </c>
      <c r="AV194" s="756">
        <v>0</v>
      </c>
      <c r="AW194" s="756">
        <v>0</v>
      </c>
      <c r="AX194" s="756">
        <v>0</v>
      </c>
      <c r="AY194" s="756">
        <v>0</v>
      </c>
      <c r="AZ194" s="767">
        <f t="shared" si="94"/>
        <v>0</v>
      </c>
      <c r="BA194" s="756">
        <v>0</v>
      </c>
      <c r="BB194" s="756">
        <v>0</v>
      </c>
      <c r="BC194" s="756">
        <v>0</v>
      </c>
      <c r="BD194" s="756">
        <v>0</v>
      </c>
      <c r="BE194" s="767">
        <f t="shared" si="76"/>
        <v>0</v>
      </c>
      <c r="BF194" s="646">
        <f t="shared" si="77"/>
        <v>0</v>
      </c>
      <c r="BG194" s="594"/>
      <c r="BH194" s="705">
        <f t="shared" si="67"/>
        <v>178</v>
      </c>
      <c r="BI194" s="646">
        <f t="shared" si="78"/>
        <v>0</v>
      </c>
      <c r="BJ194" s="594"/>
      <c r="BK194" s="705">
        <f t="shared" si="79"/>
        <v>178</v>
      </c>
      <c r="BL194" s="756">
        <v>0</v>
      </c>
      <c r="BM194" s="756">
        <v>0</v>
      </c>
      <c r="BN194" s="756">
        <v>0</v>
      </c>
      <c r="BO194" s="756">
        <v>0</v>
      </c>
      <c r="BP194" s="756">
        <v>0</v>
      </c>
      <c r="BQ194" s="756">
        <v>0</v>
      </c>
      <c r="BR194" s="756">
        <v>0</v>
      </c>
      <c r="BS194" s="646">
        <f t="shared" si="90"/>
        <v>0</v>
      </c>
      <c r="BT194" s="594"/>
      <c r="BU194" s="705">
        <f t="shared" si="80"/>
        <v>178</v>
      </c>
      <c r="BV194" s="756">
        <v>0</v>
      </c>
      <c r="BW194" s="756">
        <v>0</v>
      </c>
      <c r="BX194" s="756">
        <v>0</v>
      </c>
      <c r="BY194" s="756">
        <v>0</v>
      </c>
      <c r="BZ194" s="756">
        <v>0</v>
      </c>
      <c r="CA194" s="756">
        <v>0</v>
      </c>
      <c r="CB194" s="756">
        <v>0</v>
      </c>
      <c r="CC194" s="646">
        <f t="shared" si="91"/>
        <v>0</v>
      </c>
      <c r="CD194" s="594"/>
      <c r="CE194" s="705">
        <f t="shared" si="68"/>
        <v>178</v>
      </c>
      <c r="CF194" s="756">
        <f t="shared" si="98"/>
        <v>0</v>
      </c>
      <c r="CG194" s="756">
        <f t="shared" si="98"/>
        <v>0</v>
      </c>
      <c r="CH194" s="756">
        <f t="shared" si="98"/>
        <v>0</v>
      </c>
      <c r="CI194" s="756">
        <f t="shared" si="96"/>
        <v>0</v>
      </c>
      <c r="CJ194" s="756">
        <f t="shared" si="96"/>
        <v>0</v>
      </c>
      <c r="CK194" s="756">
        <f t="shared" si="96"/>
        <v>0</v>
      </c>
      <c r="CL194" s="756">
        <f t="shared" si="96"/>
        <v>0</v>
      </c>
      <c r="CM194" s="646">
        <f t="shared" si="92"/>
        <v>0</v>
      </c>
      <c r="CN194" s="594"/>
      <c r="CO194" s="705">
        <f t="shared" si="69"/>
        <v>178</v>
      </c>
      <c r="CP194" s="756">
        <v>0</v>
      </c>
      <c r="CQ194" s="756">
        <v>0</v>
      </c>
      <c r="CR194" s="756">
        <v>0</v>
      </c>
      <c r="CS194" s="756">
        <v>0</v>
      </c>
      <c r="CT194" s="756">
        <v>0</v>
      </c>
      <c r="CU194" s="756">
        <v>0</v>
      </c>
      <c r="CV194" s="756">
        <v>0</v>
      </c>
      <c r="CW194" s="646">
        <f t="shared" si="93"/>
        <v>0</v>
      </c>
      <c r="CX194" s="685"/>
      <c r="CY194" s="705">
        <f t="shared" si="70"/>
        <v>178</v>
      </c>
      <c r="CZ194" s="756">
        <v>0</v>
      </c>
      <c r="DA194" s="756">
        <v>0</v>
      </c>
      <c r="DB194" s="756">
        <v>0</v>
      </c>
      <c r="DC194" s="756">
        <v>0</v>
      </c>
      <c r="DD194" s="756">
        <v>0</v>
      </c>
      <c r="DE194" s="767">
        <f t="shared" si="81"/>
        <v>0</v>
      </c>
      <c r="DF194" s="756">
        <v>0</v>
      </c>
      <c r="DG194" s="756">
        <v>0</v>
      </c>
      <c r="DH194" s="756">
        <v>0</v>
      </c>
      <c r="DI194" s="756">
        <v>0</v>
      </c>
      <c r="DJ194" s="767">
        <f t="shared" si="82"/>
        <v>0</v>
      </c>
      <c r="DK194" s="715">
        <f t="shared" si="83"/>
        <v>0</v>
      </c>
      <c r="DL194" s="685"/>
      <c r="DM194" s="705">
        <f t="shared" si="71"/>
        <v>178</v>
      </c>
      <c r="DN194" s="715">
        <f t="shared" si="84"/>
        <v>0</v>
      </c>
    </row>
    <row r="195" spans="2:118" x14ac:dyDescent="0.25">
      <c r="B195" s="705">
        <v>179</v>
      </c>
      <c r="C195" s="765">
        <f>(1+_xlfn.XLOOKUP(INT((B195-1)/12)+1,'ZC Curve'!$B$8:$B$107,'ZC Curve'!R$8:R$107,,0))^(1/12)-1</f>
        <v>0</v>
      </c>
      <c r="D195" s="766">
        <f t="shared" si="85"/>
        <v>1</v>
      </c>
      <c r="E195" s="685"/>
      <c r="F195" s="705">
        <v>179</v>
      </c>
      <c r="G195" s="756">
        <v>0</v>
      </c>
      <c r="H195" s="756">
        <v>0</v>
      </c>
      <c r="I195" s="756">
        <v>0</v>
      </c>
      <c r="J195" s="756">
        <v>0</v>
      </c>
      <c r="K195" s="756">
        <v>0</v>
      </c>
      <c r="L195" s="756">
        <v>0</v>
      </c>
      <c r="M195" s="756">
        <v>0</v>
      </c>
      <c r="N195" s="646">
        <f t="shared" si="86"/>
        <v>0</v>
      </c>
      <c r="O195" s="594"/>
      <c r="P195" s="705">
        <f t="shared" si="72"/>
        <v>179</v>
      </c>
      <c r="Q195" s="756">
        <v>0</v>
      </c>
      <c r="R195" s="756">
        <v>0</v>
      </c>
      <c r="S195" s="756">
        <v>0</v>
      </c>
      <c r="T195" s="756">
        <v>0</v>
      </c>
      <c r="U195" s="756">
        <v>0</v>
      </c>
      <c r="V195" s="756">
        <v>0</v>
      </c>
      <c r="W195" s="756">
        <v>0</v>
      </c>
      <c r="X195" s="646">
        <f t="shared" si="87"/>
        <v>0</v>
      </c>
      <c r="Y195" s="594"/>
      <c r="Z195" s="705">
        <f t="shared" si="73"/>
        <v>179</v>
      </c>
      <c r="AA195" s="756">
        <f t="shared" si="97"/>
        <v>0</v>
      </c>
      <c r="AB195" s="756">
        <f t="shared" si="97"/>
        <v>0</v>
      </c>
      <c r="AC195" s="756">
        <f t="shared" si="97"/>
        <v>0</v>
      </c>
      <c r="AD195" s="756">
        <f t="shared" si="95"/>
        <v>0</v>
      </c>
      <c r="AE195" s="756">
        <f t="shared" si="95"/>
        <v>0</v>
      </c>
      <c r="AF195" s="756">
        <f t="shared" si="95"/>
        <v>0</v>
      </c>
      <c r="AG195" s="756">
        <f t="shared" si="95"/>
        <v>0</v>
      </c>
      <c r="AH195" s="646">
        <f t="shared" si="88"/>
        <v>0</v>
      </c>
      <c r="AI195" s="594"/>
      <c r="AJ195" s="705">
        <f t="shared" si="74"/>
        <v>179</v>
      </c>
      <c r="AK195" s="756">
        <v>0</v>
      </c>
      <c r="AL195" s="756">
        <v>0</v>
      </c>
      <c r="AM195" s="756">
        <v>0</v>
      </c>
      <c r="AN195" s="756">
        <v>0</v>
      </c>
      <c r="AO195" s="756">
        <v>0</v>
      </c>
      <c r="AP195" s="756">
        <v>0</v>
      </c>
      <c r="AQ195" s="756">
        <v>0</v>
      </c>
      <c r="AR195" s="646">
        <f t="shared" si="89"/>
        <v>0</v>
      </c>
      <c r="AS195" s="594"/>
      <c r="AT195" s="705">
        <f t="shared" si="75"/>
        <v>179</v>
      </c>
      <c r="AU195" s="756">
        <v>0</v>
      </c>
      <c r="AV195" s="756">
        <v>0</v>
      </c>
      <c r="AW195" s="756">
        <v>0</v>
      </c>
      <c r="AX195" s="756">
        <v>0</v>
      </c>
      <c r="AY195" s="756">
        <v>0</v>
      </c>
      <c r="AZ195" s="767">
        <f t="shared" si="94"/>
        <v>0</v>
      </c>
      <c r="BA195" s="756">
        <v>0</v>
      </c>
      <c r="BB195" s="756">
        <v>0</v>
      </c>
      <c r="BC195" s="756">
        <v>0</v>
      </c>
      <c r="BD195" s="756">
        <v>0</v>
      </c>
      <c r="BE195" s="767">
        <f t="shared" si="76"/>
        <v>0</v>
      </c>
      <c r="BF195" s="646">
        <f t="shared" si="77"/>
        <v>0</v>
      </c>
      <c r="BG195" s="594"/>
      <c r="BH195" s="705">
        <f t="shared" si="67"/>
        <v>179</v>
      </c>
      <c r="BI195" s="646">
        <f t="shared" si="78"/>
        <v>0</v>
      </c>
      <c r="BJ195" s="594"/>
      <c r="BK195" s="705">
        <f t="shared" si="79"/>
        <v>179</v>
      </c>
      <c r="BL195" s="756">
        <v>0</v>
      </c>
      <c r="BM195" s="756">
        <v>0</v>
      </c>
      <c r="BN195" s="756">
        <v>0</v>
      </c>
      <c r="BO195" s="756">
        <v>0</v>
      </c>
      <c r="BP195" s="756">
        <v>0</v>
      </c>
      <c r="BQ195" s="756">
        <v>0</v>
      </c>
      <c r="BR195" s="756">
        <v>0</v>
      </c>
      <c r="BS195" s="646">
        <f t="shared" si="90"/>
        <v>0</v>
      </c>
      <c r="BT195" s="594"/>
      <c r="BU195" s="705">
        <f t="shared" si="80"/>
        <v>179</v>
      </c>
      <c r="BV195" s="756">
        <v>0</v>
      </c>
      <c r="BW195" s="756">
        <v>0</v>
      </c>
      <c r="BX195" s="756">
        <v>0</v>
      </c>
      <c r="BY195" s="756">
        <v>0</v>
      </c>
      <c r="BZ195" s="756">
        <v>0</v>
      </c>
      <c r="CA195" s="756">
        <v>0</v>
      </c>
      <c r="CB195" s="756">
        <v>0</v>
      </c>
      <c r="CC195" s="646">
        <f t="shared" si="91"/>
        <v>0</v>
      </c>
      <c r="CD195" s="594"/>
      <c r="CE195" s="705">
        <f t="shared" si="68"/>
        <v>179</v>
      </c>
      <c r="CF195" s="756">
        <f t="shared" si="98"/>
        <v>0</v>
      </c>
      <c r="CG195" s="756">
        <f t="shared" si="98"/>
        <v>0</v>
      </c>
      <c r="CH195" s="756">
        <f t="shared" si="98"/>
        <v>0</v>
      </c>
      <c r="CI195" s="756">
        <f t="shared" si="96"/>
        <v>0</v>
      </c>
      <c r="CJ195" s="756">
        <f t="shared" si="96"/>
        <v>0</v>
      </c>
      <c r="CK195" s="756">
        <f t="shared" si="96"/>
        <v>0</v>
      </c>
      <c r="CL195" s="756">
        <f t="shared" si="96"/>
        <v>0</v>
      </c>
      <c r="CM195" s="646">
        <f t="shared" si="92"/>
        <v>0</v>
      </c>
      <c r="CN195" s="594"/>
      <c r="CO195" s="705">
        <f t="shared" si="69"/>
        <v>179</v>
      </c>
      <c r="CP195" s="756">
        <v>0</v>
      </c>
      <c r="CQ195" s="756">
        <v>0</v>
      </c>
      <c r="CR195" s="756">
        <v>0</v>
      </c>
      <c r="CS195" s="756">
        <v>0</v>
      </c>
      <c r="CT195" s="756">
        <v>0</v>
      </c>
      <c r="CU195" s="756">
        <v>0</v>
      </c>
      <c r="CV195" s="756">
        <v>0</v>
      </c>
      <c r="CW195" s="646">
        <f t="shared" si="93"/>
        <v>0</v>
      </c>
      <c r="CX195" s="685"/>
      <c r="CY195" s="705">
        <f t="shared" si="70"/>
        <v>179</v>
      </c>
      <c r="CZ195" s="756">
        <v>0</v>
      </c>
      <c r="DA195" s="756">
        <v>0</v>
      </c>
      <c r="DB195" s="756">
        <v>0</v>
      </c>
      <c r="DC195" s="756">
        <v>0</v>
      </c>
      <c r="DD195" s="756">
        <v>0</v>
      </c>
      <c r="DE195" s="767">
        <f t="shared" si="81"/>
        <v>0</v>
      </c>
      <c r="DF195" s="756">
        <v>0</v>
      </c>
      <c r="DG195" s="756">
        <v>0</v>
      </c>
      <c r="DH195" s="756">
        <v>0</v>
      </c>
      <c r="DI195" s="756">
        <v>0</v>
      </c>
      <c r="DJ195" s="767">
        <f t="shared" si="82"/>
        <v>0</v>
      </c>
      <c r="DK195" s="715">
        <f t="shared" si="83"/>
        <v>0</v>
      </c>
      <c r="DL195" s="685"/>
      <c r="DM195" s="705">
        <f t="shared" si="71"/>
        <v>179</v>
      </c>
      <c r="DN195" s="715">
        <f t="shared" si="84"/>
        <v>0</v>
      </c>
    </row>
    <row r="196" spans="2:118" x14ac:dyDescent="0.25">
      <c r="B196" s="705">
        <v>180</v>
      </c>
      <c r="C196" s="765">
        <f>(1+_xlfn.XLOOKUP(INT((B196-1)/12)+1,'ZC Curve'!$B$8:$B$107,'ZC Curve'!R$8:R$107,,0))^(1/12)-1</f>
        <v>0</v>
      </c>
      <c r="D196" s="766">
        <f t="shared" si="85"/>
        <v>1</v>
      </c>
      <c r="E196" s="685"/>
      <c r="F196" s="705">
        <v>180</v>
      </c>
      <c r="G196" s="756">
        <v>0</v>
      </c>
      <c r="H196" s="756">
        <v>0</v>
      </c>
      <c r="I196" s="756">
        <v>0</v>
      </c>
      <c r="J196" s="756">
        <v>0</v>
      </c>
      <c r="K196" s="756">
        <v>0</v>
      </c>
      <c r="L196" s="756">
        <v>0</v>
      </c>
      <c r="M196" s="756">
        <v>0</v>
      </c>
      <c r="N196" s="646">
        <f t="shared" si="86"/>
        <v>0</v>
      </c>
      <c r="O196" s="594"/>
      <c r="P196" s="705">
        <f t="shared" si="72"/>
        <v>180</v>
      </c>
      <c r="Q196" s="756">
        <v>0</v>
      </c>
      <c r="R196" s="756">
        <v>0</v>
      </c>
      <c r="S196" s="756">
        <v>0</v>
      </c>
      <c r="T196" s="756">
        <v>0</v>
      </c>
      <c r="U196" s="756">
        <v>0</v>
      </c>
      <c r="V196" s="756">
        <v>0</v>
      </c>
      <c r="W196" s="756">
        <v>0</v>
      </c>
      <c r="X196" s="646">
        <f t="shared" si="87"/>
        <v>0</v>
      </c>
      <c r="Y196" s="594"/>
      <c r="Z196" s="705">
        <f t="shared" si="73"/>
        <v>180</v>
      </c>
      <c r="AA196" s="756">
        <f t="shared" si="97"/>
        <v>0</v>
      </c>
      <c r="AB196" s="756">
        <f t="shared" si="97"/>
        <v>0</v>
      </c>
      <c r="AC196" s="756">
        <f t="shared" si="97"/>
        <v>0</v>
      </c>
      <c r="AD196" s="756">
        <f t="shared" si="95"/>
        <v>0</v>
      </c>
      <c r="AE196" s="756">
        <f t="shared" si="95"/>
        <v>0</v>
      </c>
      <c r="AF196" s="756">
        <f t="shared" si="95"/>
        <v>0</v>
      </c>
      <c r="AG196" s="756">
        <f t="shared" si="95"/>
        <v>0</v>
      </c>
      <c r="AH196" s="646">
        <f t="shared" si="88"/>
        <v>0</v>
      </c>
      <c r="AI196" s="594"/>
      <c r="AJ196" s="705">
        <f t="shared" si="74"/>
        <v>180</v>
      </c>
      <c r="AK196" s="756">
        <v>0</v>
      </c>
      <c r="AL196" s="756">
        <v>0</v>
      </c>
      <c r="AM196" s="756">
        <v>0</v>
      </c>
      <c r="AN196" s="756">
        <v>0</v>
      </c>
      <c r="AO196" s="756">
        <v>0</v>
      </c>
      <c r="AP196" s="756">
        <v>0</v>
      </c>
      <c r="AQ196" s="756">
        <v>0</v>
      </c>
      <c r="AR196" s="646">
        <f t="shared" si="89"/>
        <v>0</v>
      </c>
      <c r="AS196" s="594"/>
      <c r="AT196" s="705">
        <f t="shared" si="75"/>
        <v>180</v>
      </c>
      <c r="AU196" s="756">
        <v>0</v>
      </c>
      <c r="AV196" s="756">
        <v>0</v>
      </c>
      <c r="AW196" s="756">
        <v>0</v>
      </c>
      <c r="AX196" s="756">
        <v>0</v>
      </c>
      <c r="AY196" s="756">
        <v>0</v>
      </c>
      <c r="AZ196" s="767">
        <f t="shared" si="94"/>
        <v>0</v>
      </c>
      <c r="BA196" s="756">
        <v>0</v>
      </c>
      <c r="BB196" s="756">
        <v>0</v>
      </c>
      <c r="BC196" s="756">
        <v>0</v>
      </c>
      <c r="BD196" s="756">
        <v>0</v>
      </c>
      <c r="BE196" s="767">
        <f t="shared" si="76"/>
        <v>0</v>
      </c>
      <c r="BF196" s="646">
        <f t="shared" si="77"/>
        <v>0</v>
      </c>
      <c r="BG196" s="594"/>
      <c r="BH196" s="705">
        <f t="shared" si="67"/>
        <v>180</v>
      </c>
      <c r="BI196" s="646">
        <f t="shared" si="78"/>
        <v>0</v>
      </c>
      <c r="BJ196" s="594"/>
      <c r="BK196" s="705">
        <f t="shared" si="79"/>
        <v>180</v>
      </c>
      <c r="BL196" s="756">
        <v>0</v>
      </c>
      <c r="BM196" s="756">
        <v>0</v>
      </c>
      <c r="BN196" s="756">
        <v>0</v>
      </c>
      <c r="BO196" s="756">
        <v>0</v>
      </c>
      <c r="BP196" s="756">
        <v>0</v>
      </c>
      <c r="BQ196" s="756">
        <v>0</v>
      </c>
      <c r="BR196" s="756">
        <v>0</v>
      </c>
      <c r="BS196" s="646">
        <f t="shared" si="90"/>
        <v>0</v>
      </c>
      <c r="BT196" s="594"/>
      <c r="BU196" s="705">
        <f t="shared" si="80"/>
        <v>180</v>
      </c>
      <c r="BV196" s="756">
        <v>0</v>
      </c>
      <c r="BW196" s="756">
        <v>0</v>
      </c>
      <c r="BX196" s="756">
        <v>0</v>
      </c>
      <c r="BY196" s="756">
        <v>0</v>
      </c>
      <c r="BZ196" s="756">
        <v>0</v>
      </c>
      <c r="CA196" s="756">
        <v>0</v>
      </c>
      <c r="CB196" s="756">
        <v>0</v>
      </c>
      <c r="CC196" s="646">
        <f t="shared" si="91"/>
        <v>0</v>
      </c>
      <c r="CD196" s="594"/>
      <c r="CE196" s="705">
        <f t="shared" si="68"/>
        <v>180</v>
      </c>
      <c r="CF196" s="756">
        <f t="shared" si="98"/>
        <v>0</v>
      </c>
      <c r="CG196" s="756">
        <f t="shared" si="98"/>
        <v>0</v>
      </c>
      <c r="CH196" s="756">
        <f t="shared" si="98"/>
        <v>0</v>
      </c>
      <c r="CI196" s="756">
        <f t="shared" si="96"/>
        <v>0</v>
      </c>
      <c r="CJ196" s="756">
        <f t="shared" si="96"/>
        <v>0</v>
      </c>
      <c r="CK196" s="756">
        <f t="shared" si="96"/>
        <v>0</v>
      </c>
      <c r="CL196" s="756">
        <f t="shared" si="96"/>
        <v>0</v>
      </c>
      <c r="CM196" s="646">
        <f t="shared" si="92"/>
        <v>0</v>
      </c>
      <c r="CN196" s="594"/>
      <c r="CO196" s="705">
        <f t="shared" si="69"/>
        <v>180</v>
      </c>
      <c r="CP196" s="756">
        <v>0</v>
      </c>
      <c r="CQ196" s="756">
        <v>0</v>
      </c>
      <c r="CR196" s="756">
        <v>0</v>
      </c>
      <c r="CS196" s="756">
        <v>0</v>
      </c>
      <c r="CT196" s="756">
        <v>0</v>
      </c>
      <c r="CU196" s="756">
        <v>0</v>
      </c>
      <c r="CV196" s="756">
        <v>0</v>
      </c>
      <c r="CW196" s="646">
        <f t="shared" si="93"/>
        <v>0</v>
      </c>
      <c r="CX196" s="685"/>
      <c r="CY196" s="705">
        <f t="shared" si="70"/>
        <v>180</v>
      </c>
      <c r="CZ196" s="756">
        <v>0</v>
      </c>
      <c r="DA196" s="756">
        <v>0</v>
      </c>
      <c r="DB196" s="756">
        <v>0</v>
      </c>
      <c r="DC196" s="756">
        <v>0</v>
      </c>
      <c r="DD196" s="756">
        <v>0</v>
      </c>
      <c r="DE196" s="767">
        <f t="shared" si="81"/>
        <v>0</v>
      </c>
      <c r="DF196" s="756">
        <v>0</v>
      </c>
      <c r="DG196" s="756">
        <v>0</v>
      </c>
      <c r="DH196" s="756">
        <v>0</v>
      </c>
      <c r="DI196" s="756">
        <v>0</v>
      </c>
      <c r="DJ196" s="767">
        <f t="shared" si="82"/>
        <v>0</v>
      </c>
      <c r="DK196" s="715">
        <f t="shared" si="83"/>
        <v>0</v>
      </c>
      <c r="DL196" s="685"/>
      <c r="DM196" s="705">
        <f t="shared" si="71"/>
        <v>180</v>
      </c>
      <c r="DN196" s="715">
        <f t="shared" si="84"/>
        <v>0</v>
      </c>
    </row>
    <row r="197" spans="2:118" x14ac:dyDescent="0.25">
      <c r="B197" s="705">
        <v>181</v>
      </c>
      <c r="C197" s="765">
        <f>(1+_xlfn.XLOOKUP(INT((B197-1)/12)+1,'ZC Curve'!$B$8:$B$107,'ZC Curve'!R$8:R$107,,0))^(1/12)-1</f>
        <v>0</v>
      </c>
      <c r="D197" s="766">
        <f t="shared" si="85"/>
        <v>1</v>
      </c>
      <c r="E197" s="685"/>
      <c r="F197" s="705">
        <v>181</v>
      </c>
      <c r="G197" s="756">
        <v>0</v>
      </c>
      <c r="H197" s="756">
        <v>0</v>
      </c>
      <c r="I197" s="756">
        <v>0</v>
      </c>
      <c r="J197" s="756">
        <v>0</v>
      </c>
      <c r="K197" s="756">
        <v>0</v>
      </c>
      <c r="L197" s="756">
        <v>0</v>
      </c>
      <c r="M197" s="756">
        <v>0</v>
      </c>
      <c r="N197" s="646">
        <f t="shared" si="86"/>
        <v>0</v>
      </c>
      <c r="O197" s="594"/>
      <c r="P197" s="705">
        <f t="shared" si="72"/>
        <v>181</v>
      </c>
      <c r="Q197" s="756">
        <v>0</v>
      </c>
      <c r="R197" s="756">
        <v>0</v>
      </c>
      <c r="S197" s="756">
        <v>0</v>
      </c>
      <c r="T197" s="756">
        <v>0</v>
      </c>
      <c r="U197" s="756">
        <v>0</v>
      </c>
      <c r="V197" s="756">
        <v>0</v>
      </c>
      <c r="W197" s="756">
        <v>0</v>
      </c>
      <c r="X197" s="646">
        <f t="shared" si="87"/>
        <v>0</v>
      </c>
      <c r="Y197" s="594"/>
      <c r="Z197" s="705">
        <f t="shared" si="73"/>
        <v>181</v>
      </c>
      <c r="AA197" s="756">
        <f t="shared" si="97"/>
        <v>0</v>
      </c>
      <c r="AB197" s="756">
        <f t="shared" si="97"/>
        <v>0</v>
      </c>
      <c r="AC197" s="756">
        <f t="shared" si="97"/>
        <v>0</v>
      </c>
      <c r="AD197" s="756">
        <f t="shared" si="95"/>
        <v>0</v>
      </c>
      <c r="AE197" s="756">
        <f t="shared" si="95"/>
        <v>0</v>
      </c>
      <c r="AF197" s="756">
        <f t="shared" si="95"/>
        <v>0</v>
      </c>
      <c r="AG197" s="756">
        <f t="shared" si="95"/>
        <v>0</v>
      </c>
      <c r="AH197" s="646">
        <f t="shared" si="88"/>
        <v>0</v>
      </c>
      <c r="AI197" s="594"/>
      <c r="AJ197" s="705">
        <f t="shared" si="74"/>
        <v>181</v>
      </c>
      <c r="AK197" s="756">
        <v>0</v>
      </c>
      <c r="AL197" s="756">
        <v>0</v>
      </c>
      <c r="AM197" s="756">
        <v>0</v>
      </c>
      <c r="AN197" s="756">
        <v>0</v>
      </c>
      <c r="AO197" s="756">
        <v>0</v>
      </c>
      <c r="AP197" s="756">
        <v>0</v>
      </c>
      <c r="AQ197" s="756">
        <v>0</v>
      </c>
      <c r="AR197" s="646">
        <f t="shared" si="89"/>
        <v>0</v>
      </c>
      <c r="AS197" s="594"/>
      <c r="AT197" s="705">
        <f t="shared" si="75"/>
        <v>181</v>
      </c>
      <c r="AU197" s="756">
        <v>0</v>
      </c>
      <c r="AV197" s="756">
        <v>0</v>
      </c>
      <c r="AW197" s="756">
        <v>0</v>
      </c>
      <c r="AX197" s="756">
        <v>0</v>
      </c>
      <c r="AY197" s="756">
        <v>0</v>
      </c>
      <c r="AZ197" s="767">
        <f t="shared" si="94"/>
        <v>0</v>
      </c>
      <c r="BA197" s="756">
        <v>0</v>
      </c>
      <c r="BB197" s="756">
        <v>0</v>
      </c>
      <c r="BC197" s="756">
        <v>0</v>
      </c>
      <c r="BD197" s="756">
        <v>0</v>
      </c>
      <c r="BE197" s="767">
        <f t="shared" si="76"/>
        <v>0</v>
      </c>
      <c r="BF197" s="646">
        <f t="shared" si="77"/>
        <v>0</v>
      </c>
      <c r="BG197" s="594"/>
      <c r="BH197" s="705">
        <f t="shared" si="67"/>
        <v>181</v>
      </c>
      <c r="BI197" s="646">
        <f t="shared" si="78"/>
        <v>0</v>
      </c>
      <c r="BJ197" s="594"/>
      <c r="BK197" s="705">
        <f t="shared" si="79"/>
        <v>181</v>
      </c>
      <c r="BL197" s="756">
        <v>0</v>
      </c>
      <c r="BM197" s="756">
        <v>0</v>
      </c>
      <c r="BN197" s="756">
        <v>0</v>
      </c>
      <c r="BO197" s="756">
        <v>0</v>
      </c>
      <c r="BP197" s="756">
        <v>0</v>
      </c>
      <c r="BQ197" s="756">
        <v>0</v>
      </c>
      <c r="BR197" s="756">
        <v>0</v>
      </c>
      <c r="BS197" s="646">
        <f t="shared" si="90"/>
        <v>0</v>
      </c>
      <c r="BT197" s="594"/>
      <c r="BU197" s="705">
        <f t="shared" si="80"/>
        <v>181</v>
      </c>
      <c r="BV197" s="756">
        <v>0</v>
      </c>
      <c r="BW197" s="756">
        <v>0</v>
      </c>
      <c r="BX197" s="756">
        <v>0</v>
      </c>
      <c r="BY197" s="756">
        <v>0</v>
      </c>
      <c r="BZ197" s="756">
        <v>0</v>
      </c>
      <c r="CA197" s="756">
        <v>0</v>
      </c>
      <c r="CB197" s="756">
        <v>0</v>
      </c>
      <c r="CC197" s="646">
        <f t="shared" si="91"/>
        <v>0</v>
      </c>
      <c r="CD197" s="594"/>
      <c r="CE197" s="705">
        <f t="shared" si="68"/>
        <v>181</v>
      </c>
      <c r="CF197" s="756">
        <f t="shared" si="98"/>
        <v>0</v>
      </c>
      <c r="CG197" s="756">
        <f t="shared" si="98"/>
        <v>0</v>
      </c>
      <c r="CH197" s="756">
        <f t="shared" si="98"/>
        <v>0</v>
      </c>
      <c r="CI197" s="756">
        <f t="shared" si="96"/>
        <v>0</v>
      </c>
      <c r="CJ197" s="756">
        <f t="shared" si="96"/>
        <v>0</v>
      </c>
      <c r="CK197" s="756">
        <f t="shared" si="96"/>
        <v>0</v>
      </c>
      <c r="CL197" s="756">
        <f t="shared" si="96"/>
        <v>0</v>
      </c>
      <c r="CM197" s="646">
        <f t="shared" si="92"/>
        <v>0</v>
      </c>
      <c r="CN197" s="594"/>
      <c r="CO197" s="705">
        <f t="shared" si="69"/>
        <v>181</v>
      </c>
      <c r="CP197" s="756">
        <v>0</v>
      </c>
      <c r="CQ197" s="756">
        <v>0</v>
      </c>
      <c r="CR197" s="756">
        <v>0</v>
      </c>
      <c r="CS197" s="756">
        <v>0</v>
      </c>
      <c r="CT197" s="756">
        <v>0</v>
      </c>
      <c r="CU197" s="756">
        <v>0</v>
      </c>
      <c r="CV197" s="756">
        <v>0</v>
      </c>
      <c r="CW197" s="646">
        <f t="shared" si="93"/>
        <v>0</v>
      </c>
      <c r="CX197" s="685"/>
      <c r="CY197" s="705">
        <f t="shared" si="70"/>
        <v>181</v>
      </c>
      <c r="CZ197" s="756">
        <v>0</v>
      </c>
      <c r="DA197" s="756">
        <v>0</v>
      </c>
      <c r="DB197" s="756">
        <v>0</v>
      </c>
      <c r="DC197" s="756">
        <v>0</v>
      </c>
      <c r="DD197" s="756">
        <v>0</v>
      </c>
      <c r="DE197" s="767">
        <f t="shared" si="81"/>
        <v>0</v>
      </c>
      <c r="DF197" s="756">
        <v>0</v>
      </c>
      <c r="DG197" s="756">
        <v>0</v>
      </c>
      <c r="DH197" s="756">
        <v>0</v>
      </c>
      <c r="DI197" s="756">
        <v>0</v>
      </c>
      <c r="DJ197" s="767">
        <f t="shared" si="82"/>
        <v>0</v>
      </c>
      <c r="DK197" s="715">
        <f t="shared" si="83"/>
        <v>0</v>
      </c>
      <c r="DL197" s="685"/>
      <c r="DM197" s="705">
        <f t="shared" si="71"/>
        <v>181</v>
      </c>
      <c r="DN197" s="715">
        <f t="shared" si="84"/>
        <v>0</v>
      </c>
    </row>
    <row r="198" spans="2:118" x14ac:dyDescent="0.25">
      <c r="B198" s="705">
        <v>182</v>
      </c>
      <c r="C198" s="765">
        <f>(1+_xlfn.XLOOKUP(INT((B198-1)/12)+1,'ZC Curve'!$B$8:$B$107,'ZC Curve'!R$8:R$107,,0))^(1/12)-1</f>
        <v>0</v>
      </c>
      <c r="D198" s="766">
        <f t="shared" si="85"/>
        <v>1</v>
      </c>
      <c r="E198" s="685"/>
      <c r="F198" s="705">
        <v>182</v>
      </c>
      <c r="G198" s="756">
        <v>0</v>
      </c>
      <c r="H198" s="756">
        <v>0</v>
      </c>
      <c r="I198" s="756">
        <v>0</v>
      </c>
      <c r="J198" s="756">
        <v>0</v>
      </c>
      <c r="K198" s="756">
        <v>0</v>
      </c>
      <c r="L198" s="756">
        <v>0</v>
      </c>
      <c r="M198" s="756">
        <v>0</v>
      </c>
      <c r="N198" s="646">
        <f t="shared" si="86"/>
        <v>0</v>
      </c>
      <c r="O198" s="594"/>
      <c r="P198" s="705">
        <f t="shared" si="72"/>
        <v>182</v>
      </c>
      <c r="Q198" s="756">
        <v>0</v>
      </c>
      <c r="R198" s="756">
        <v>0</v>
      </c>
      <c r="S198" s="756">
        <v>0</v>
      </c>
      <c r="T198" s="756">
        <v>0</v>
      </c>
      <c r="U198" s="756">
        <v>0</v>
      </c>
      <c r="V198" s="756">
        <v>0</v>
      </c>
      <c r="W198" s="756">
        <v>0</v>
      </c>
      <c r="X198" s="646">
        <f t="shared" si="87"/>
        <v>0</v>
      </c>
      <c r="Y198" s="594"/>
      <c r="Z198" s="705">
        <f t="shared" si="73"/>
        <v>182</v>
      </c>
      <c r="AA198" s="756">
        <f t="shared" si="97"/>
        <v>0</v>
      </c>
      <c r="AB198" s="756">
        <f t="shared" si="97"/>
        <v>0</v>
      </c>
      <c r="AC198" s="756">
        <f t="shared" si="97"/>
        <v>0</v>
      </c>
      <c r="AD198" s="756">
        <f t="shared" si="95"/>
        <v>0</v>
      </c>
      <c r="AE198" s="756">
        <f t="shared" si="95"/>
        <v>0</v>
      </c>
      <c r="AF198" s="756">
        <f t="shared" si="95"/>
        <v>0</v>
      </c>
      <c r="AG198" s="756">
        <f t="shared" si="95"/>
        <v>0</v>
      </c>
      <c r="AH198" s="646">
        <f t="shared" si="88"/>
        <v>0</v>
      </c>
      <c r="AI198" s="594"/>
      <c r="AJ198" s="705">
        <f t="shared" si="74"/>
        <v>182</v>
      </c>
      <c r="AK198" s="756">
        <v>0</v>
      </c>
      <c r="AL198" s="756">
        <v>0</v>
      </c>
      <c r="AM198" s="756">
        <v>0</v>
      </c>
      <c r="AN198" s="756">
        <v>0</v>
      </c>
      <c r="AO198" s="756">
        <v>0</v>
      </c>
      <c r="AP198" s="756">
        <v>0</v>
      </c>
      <c r="AQ198" s="756">
        <v>0</v>
      </c>
      <c r="AR198" s="646">
        <f t="shared" si="89"/>
        <v>0</v>
      </c>
      <c r="AS198" s="594"/>
      <c r="AT198" s="705">
        <f t="shared" si="75"/>
        <v>182</v>
      </c>
      <c r="AU198" s="756">
        <v>0</v>
      </c>
      <c r="AV198" s="756">
        <v>0</v>
      </c>
      <c r="AW198" s="756">
        <v>0</v>
      </c>
      <c r="AX198" s="756">
        <v>0</v>
      </c>
      <c r="AY198" s="756">
        <v>0</v>
      </c>
      <c r="AZ198" s="767">
        <f t="shared" si="94"/>
        <v>0</v>
      </c>
      <c r="BA198" s="756">
        <v>0</v>
      </c>
      <c r="BB198" s="756">
        <v>0</v>
      </c>
      <c r="BC198" s="756">
        <v>0</v>
      </c>
      <c r="BD198" s="756">
        <v>0</v>
      </c>
      <c r="BE198" s="767">
        <f t="shared" si="76"/>
        <v>0</v>
      </c>
      <c r="BF198" s="646">
        <f t="shared" si="77"/>
        <v>0</v>
      </c>
      <c r="BG198" s="594"/>
      <c r="BH198" s="705">
        <f t="shared" si="67"/>
        <v>182</v>
      </c>
      <c r="BI198" s="646">
        <f t="shared" si="78"/>
        <v>0</v>
      </c>
      <c r="BJ198" s="594"/>
      <c r="BK198" s="705">
        <f t="shared" si="79"/>
        <v>182</v>
      </c>
      <c r="BL198" s="756">
        <v>0</v>
      </c>
      <c r="BM198" s="756">
        <v>0</v>
      </c>
      <c r="BN198" s="756">
        <v>0</v>
      </c>
      <c r="BO198" s="756">
        <v>0</v>
      </c>
      <c r="BP198" s="756">
        <v>0</v>
      </c>
      <c r="BQ198" s="756">
        <v>0</v>
      </c>
      <c r="BR198" s="756">
        <v>0</v>
      </c>
      <c r="BS198" s="646">
        <f t="shared" si="90"/>
        <v>0</v>
      </c>
      <c r="BT198" s="594"/>
      <c r="BU198" s="705">
        <f t="shared" si="80"/>
        <v>182</v>
      </c>
      <c r="BV198" s="756">
        <v>0</v>
      </c>
      <c r="BW198" s="756">
        <v>0</v>
      </c>
      <c r="BX198" s="756">
        <v>0</v>
      </c>
      <c r="BY198" s="756">
        <v>0</v>
      </c>
      <c r="BZ198" s="756">
        <v>0</v>
      </c>
      <c r="CA198" s="756">
        <v>0</v>
      </c>
      <c r="CB198" s="756">
        <v>0</v>
      </c>
      <c r="CC198" s="646">
        <f t="shared" si="91"/>
        <v>0</v>
      </c>
      <c r="CD198" s="594"/>
      <c r="CE198" s="705">
        <f t="shared" si="68"/>
        <v>182</v>
      </c>
      <c r="CF198" s="756">
        <f t="shared" si="98"/>
        <v>0</v>
      </c>
      <c r="CG198" s="756">
        <f t="shared" si="98"/>
        <v>0</v>
      </c>
      <c r="CH198" s="756">
        <f t="shared" si="98"/>
        <v>0</v>
      </c>
      <c r="CI198" s="756">
        <f t="shared" si="96"/>
        <v>0</v>
      </c>
      <c r="CJ198" s="756">
        <f t="shared" si="96"/>
        <v>0</v>
      </c>
      <c r="CK198" s="756">
        <f t="shared" si="96"/>
        <v>0</v>
      </c>
      <c r="CL198" s="756">
        <f t="shared" si="96"/>
        <v>0</v>
      </c>
      <c r="CM198" s="646">
        <f t="shared" si="92"/>
        <v>0</v>
      </c>
      <c r="CN198" s="594"/>
      <c r="CO198" s="705">
        <f t="shared" si="69"/>
        <v>182</v>
      </c>
      <c r="CP198" s="756">
        <v>0</v>
      </c>
      <c r="CQ198" s="756">
        <v>0</v>
      </c>
      <c r="CR198" s="756">
        <v>0</v>
      </c>
      <c r="CS198" s="756">
        <v>0</v>
      </c>
      <c r="CT198" s="756">
        <v>0</v>
      </c>
      <c r="CU198" s="756">
        <v>0</v>
      </c>
      <c r="CV198" s="756">
        <v>0</v>
      </c>
      <c r="CW198" s="646">
        <f t="shared" si="93"/>
        <v>0</v>
      </c>
      <c r="CX198" s="685"/>
      <c r="CY198" s="705">
        <f t="shared" si="70"/>
        <v>182</v>
      </c>
      <c r="CZ198" s="756">
        <v>0</v>
      </c>
      <c r="DA198" s="756">
        <v>0</v>
      </c>
      <c r="DB198" s="756">
        <v>0</v>
      </c>
      <c r="DC198" s="756">
        <v>0</v>
      </c>
      <c r="DD198" s="756">
        <v>0</v>
      </c>
      <c r="DE198" s="767">
        <f t="shared" si="81"/>
        <v>0</v>
      </c>
      <c r="DF198" s="756">
        <v>0</v>
      </c>
      <c r="DG198" s="756">
        <v>0</v>
      </c>
      <c r="DH198" s="756">
        <v>0</v>
      </c>
      <c r="DI198" s="756">
        <v>0</v>
      </c>
      <c r="DJ198" s="767">
        <f t="shared" si="82"/>
        <v>0</v>
      </c>
      <c r="DK198" s="715">
        <f t="shared" si="83"/>
        <v>0</v>
      </c>
      <c r="DL198" s="685"/>
      <c r="DM198" s="705">
        <f t="shared" si="71"/>
        <v>182</v>
      </c>
      <c r="DN198" s="715">
        <f t="shared" si="84"/>
        <v>0</v>
      </c>
    </row>
    <row r="199" spans="2:118" x14ac:dyDescent="0.25">
      <c r="B199" s="705">
        <v>183</v>
      </c>
      <c r="C199" s="765">
        <f>(1+_xlfn.XLOOKUP(INT((B199-1)/12)+1,'ZC Curve'!$B$8:$B$107,'ZC Curve'!R$8:R$107,,0))^(1/12)-1</f>
        <v>0</v>
      </c>
      <c r="D199" s="766">
        <f t="shared" si="85"/>
        <v>1</v>
      </c>
      <c r="E199" s="685"/>
      <c r="F199" s="705">
        <v>183</v>
      </c>
      <c r="G199" s="756">
        <v>0</v>
      </c>
      <c r="H199" s="756">
        <v>0</v>
      </c>
      <c r="I199" s="756">
        <v>0</v>
      </c>
      <c r="J199" s="756">
        <v>0</v>
      </c>
      <c r="K199" s="756">
        <v>0</v>
      </c>
      <c r="L199" s="756">
        <v>0</v>
      </c>
      <c r="M199" s="756">
        <v>0</v>
      </c>
      <c r="N199" s="646">
        <f t="shared" si="86"/>
        <v>0</v>
      </c>
      <c r="O199" s="594"/>
      <c r="P199" s="705">
        <f t="shared" si="72"/>
        <v>183</v>
      </c>
      <c r="Q199" s="756">
        <v>0</v>
      </c>
      <c r="R199" s="756">
        <v>0</v>
      </c>
      <c r="S199" s="756">
        <v>0</v>
      </c>
      <c r="T199" s="756">
        <v>0</v>
      </c>
      <c r="U199" s="756">
        <v>0</v>
      </c>
      <c r="V199" s="756">
        <v>0</v>
      </c>
      <c r="W199" s="756">
        <v>0</v>
      </c>
      <c r="X199" s="646">
        <f t="shared" si="87"/>
        <v>0</v>
      </c>
      <c r="Y199" s="594"/>
      <c r="Z199" s="705">
        <f t="shared" si="73"/>
        <v>183</v>
      </c>
      <c r="AA199" s="756">
        <f t="shared" si="97"/>
        <v>0</v>
      </c>
      <c r="AB199" s="756">
        <f t="shared" si="97"/>
        <v>0</v>
      </c>
      <c r="AC199" s="756">
        <f t="shared" si="97"/>
        <v>0</v>
      </c>
      <c r="AD199" s="756">
        <f t="shared" si="95"/>
        <v>0</v>
      </c>
      <c r="AE199" s="756">
        <f t="shared" si="95"/>
        <v>0</v>
      </c>
      <c r="AF199" s="756">
        <f t="shared" si="95"/>
        <v>0</v>
      </c>
      <c r="AG199" s="756">
        <f t="shared" si="95"/>
        <v>0</v>
      </c>
      <c r="AH199" s="646">
        <f t="shared" si="88"/>
        <v>0</v>
      </c>
      <c r="AI199" s="594"/>
      <c r="AJ199" s="705">
        <f t="shared" si="74"/>
        <v>183</v>
      </c>
      <c r="AK199" s="756">
        <v>0</v>
      </c>
      <c r="AL199" s="756">
        <v>0</v>
      </c>
      <c r="AM199" s="756">
        <v>0</v>
      </c>
      <c r="AN199" s="756">
        <v>0</v>
      </c>
      <c r="AO199" s="756">
        <v>0</v>
      </c>
      <c r="AP199" s="756">
        <v>0</v>
      </c>
      <c r="AQ199" s="756">
        <v>0</v>
      </c>
      <c r="AR199" s="646">
        <f t="shared" si="89"/>
        <v>0</v>
      </c>
      <c r="AS199" s="594"/>
      <c r="AT199" s="705">
        <f t="shared" si="75"/>
        <v>183</v>
      </c>
      <c r="AU199" s="756">
        <v>0</v>
      </c>
      <c r="AV199" s="756">
        <v>0</v>
      </c>
      <c r="AW199" s="756">
        <v>0</v>
      </c>
      <c r="AX199" s="756">
        <v>0</v>
      </c>
      <c r="AY199" s="756">
        <v>0</v>
      </c>
      <c r="AZ199" s="767">
        <f t="shared" si="94"/>
        <v>0</v>
      </c>
      <c r="BA199" s="756">
        <v>0</v>
      </c>
      <c r="BB199" s="756">
        <v>0</v>
      </c>
      <c r="BC199" s="756">
        <v>0</v>
      </c>
      <c r="BD199" s="756">
        <v>0</v>
      </c>
      <c r="BE199" s="767">
        <f t="shared" si="76"/>
        <v>0</v>
      </c>
      <c r="BF199" s="646">
        <f t="shared" si="77"/>
        <v>0</v>
      </c>
      <c r="BG199" s="594"/>
      <c r="BH199" s="705">
        <f t="shared" si="67"/>
        <v>183</v>
      </c>
      <c r="BI199" s="646">
        <f t="shared" si="78"/>
        <v>0</v>
      </c>
      <c r="BJ199" s="594"/>
      <c r="BK199" s="705">
        <f t="shared" si="79"/>
        <v>183</v>
      </c>
      <c r="BL199" s="756">
        <v>0</v>
      </c>
      <c r="BM199" s="756">
        <v>0</v>
      </c>
      <c r="BN199" s="756">
        <v>0</v>
      </c>
      <c r="BO199" s="756">
        <v>0</v>
      </c>
      <c r="BP199" s="756">
        <v>0</v>
      </c>
      <c r="BQ199" s="756">
        <v>0</v>
      </c>
      <c r="BR199" s="756">
        <v>0</v>
      </c>
      <c r="BS199" s="646">
        <f t="shared" si="90"/>
        <v>0</v>
      </c>
      <c r="BT199" s="594"/>
      <c r="BU199" s="705">
        <f t="shared" si="80"/>
        <v>183</v>
      </c>
      <c r="BV199" s="756">
        <v>0</v>
      </c>
      <c r="BW199" s="756">
        <v>0</v>
      </c>
      <c r="BX199" s="756">
        <v>0</v>
      </c>
      <c r="BY199" s="756">
        <v>0</v>
      </c>
      <c r="BZ199" s="756">
        <v>0</v>
      </c>
      <c r="CA199" s="756">
        <v>0</v>
      </c>
      <c r="CB199" s="756">
        <v>0</v>
      </c>
      <c r="CC199" s="646">
        <f t="shared" si="91"/>
        <v>0</v>
      </c>
      <c r="CD199" s="594"/>
      <c r="CE199" s="705">
        <f t="shared" si="68"/>
        <v>183</v>
      </c>
      <c r="CF199" s="756">
        <f t="shared" si="98"/>
        <v>0</v>
      </c>
      <c r="CG199" s="756">
        <f t="shared" si="98"/>
        <v>0</v>
      </c>
      <c r="CH199" s="756">
        <f t="shared" si="98"/>
        <v>0</v>
      </c>
      <c r="CI199" s="756">
        <f t="shared" si="96"/>
        <v>0</v>
      </c>
      <c r="CJ199" s="756">
        <f t="shared" si="96"/>
        <v>0</v>
      </c>
      <c r="CK199" s="756">
        <f t="shared" si="96"/>
        <v>0</v>
      </c>
      <c r="CL199" s="756">
        <f t="shared" si="96"/>
        <v>0</v>
      </c>
      <c r="CM199" s="646">
        <f t="shared" si="92"/>
        <v>0</v>
      </c>
      <c r="CN199" s="594"/>
      <c r="CO199" s="705">
        <f t="shared" si="69"/>
        <v>183</v>
      </c>
      <c r="CP199" s="756">
        <v>0</v>
      </c>
      <c r="CQ199" s="756">
        <v>0</v>
      </c>
      <c r="CR199" s="756">
        <v>0</v>
      </c>
      <c r="CS199" s="756">
        <v>0</v>
      </c>
      <c r="CT199" s="756">
        <v>0</v>
      </c>
      <c r="CU199" s="756">
        <v>0</v>
      </c>
      <c r="CV199" s="756">
        <v>0</v>
      </c>
      <c r="CW199" s="646">
        <f t="shared" si="93"/>
        <v>0</v>
      </c>
      <c r="CX199" s="685"/>
      <c r="CY199" s="705">
        <f t="shared" si="70"/>
        <v>183</v>
      </c>
      <c r="CZ199" s="756">
        <v>0</v>
      </c>
      <c r="DA199" s="756">
        <v>0</v>
      </c>
      <c r="DB199" s="756">
        <v>0</v>
      </c>
      <c r="DC199" s="756">
        <v>0</v>
      </c>
      <c r="DD199" s="756">
        <v>0</v>
      </c>
      <c r="DE199" s="767">
        <f t="shared" si="81"/>
        <v>0</v>
      </c>
      <c r="DF199" s="756">
        <v>0</v>
      </c>
      <c r="DG199" s="756">
        <v>0</v>
      </c>
      <c r="DH199" s="756">
        <v>0</v>
      </c>
      <c r="DI199" s="756">
        <v>0</v>
      </c>
      <c r="DJ199" s="767">
        <f t="shared" si="82"/>
        <v>0</v>
      </c>
      <c r="DK199" s="715">
        <f t="shared" si="83"/>
        <v>0</v>
      </c>
      <c r="DL199" s="685"/>
      <c r="DM199" s="705">
        <f t="shared" si="71"/>
        <v>183</v>
      </c>
      <c r="DN199" s="715">
        <f t="shared" si="84"/>
        <v>0</v>
      </c>
    </row>
    <row r="200" spans="2:118" x14ac:dyDescent="0.25">
      <c r="B200" s="705">
        <v>184</v>
      </c>
      <c r="C200" s="765">
        <f>(1+_xlfn.XLOOKUP(INT((B200-1)/12)+1,'ZC Curve'!$B$8:$B$107,'ZC Curve'!R$8:R$107,,0))^(1/12)-1</f>
        <v>0</v>
      </c>
      <c r="D200" s="766">
        <f t="shared" si="85"/>
        <v>1</v>
      </c>
      <c r="E200" s="685"/>
      <c r="F200" s="705">
        <v>184</v>
      </c>
      <c r="G200" s="756">
        <v>0</v>
      </c>
      <c r="H200" s="756">
        <v>0</v>
      </c>
      <c r="I200" s="756">
        <v>0</v>
      </c>
      <c r="J200" s="756">
        <v>0</v>
      </c>
      <c r="K200" s="756">
        <v>0</v>
      </c>
      <c r="L200" s="756">
        <v>0</v>
      </c>
      <c r="M200" s="756">
        <v>0</v>
      </c>
      <c r="N200" s="646">
        <f t="shared" si="86"/>
        <v>0</v>
      </c>
      <c r="O200" s="594"/>
      <c r="P200" s="705">
        <f t="shared" si="72"/>
        <v>184</v>
      </c>
      <c r="Q200" s="756">
        <v>0</v>
      </c>
      <c r="R200" s="756">
        <v>0</v>
      </c>
      <c r="S200" s="756">
        <v>0</v>
      </c>
      <c r="T200" s="756">
        <v>0</v>
      </c>
      <c r="U200" s="756">
        <v>0</v>
      </c>
      <c r="V200" s="756">
        <v>0</v>
      </c>
      <c r="W200" s="756">
        <v>0</v>
      </c>
      <c r="X200" s="646">
        <f t="shared" si="87"/>
        <v>0</v>
      </c>
      <c r="Y200" s="594"/>
      <c r="Z200" s="705">
        <f t="shared" si="73"/>
        <v>184</v>
      </c>
      <c r="AA200" s="756">
        <f t="shared" si="97"/>
        <v>0</v>
      </c>
      <c r="AB200" s="756">
        <f t="shared" si="97"/>
        <v>0</v>
      </c>
      <c r="AC200" s="756">
        <f t="shared" si="97"/>
        <v>0</v>
      </c>
      <c r="AD200" s="756">
        <f t="shared" si="95"/>
        <v>0</v>
      </c>
      <c r="AE200" s="756">
        <f t="shared" si="95"/>
        <v>0</v>
      </c>
      <c r="AF200" s="756">
        <f t="shared" si="95"/>
        <v>0</v>
      </c>
      <c r="AG200" s="756">
        <f t="shared" si="95"/>
        <v>0</v>
      </c>
      <c r="AH200" s="646">
        <f t="shared" si="88"/>
        <v>0</v>
      </c>
      <c r="AI200" s="594"/>
      <c r="AJ200" s="705">
        <f t="shared" si="74"/>
        <v>184</v>
      </c>
      <c r="AK200" s="756">
        <v>0</v>
      </c>
      <c r="AL200" s="756">
        <v>0</v>
      </c>
      <c r="AM200" s="756">
        <v>0</v>
      </c>
      <c r="AN200" s="756">
        <v>0</v>
      </c>
      <c r="AO200" s="756">
        <v>0</v>
      </c>
      <c r="AP200" s="756">
        <v>0</v>
      </c>
      <c r="AQ200" s="756">
        <v>0</v>
      </c>
      <c r="AR200" s="646">
        <f t="shared" si="89"/>
        <v>0</v>
      </c>
      <c r="AS200" s="594"/>
      <c r="AT200" s="705">
        <f t="shared" si="75"/>
        <v>184</v>
      </c>
      <c r="AU200" s="756">
        <v>0</v>
      </c>
      <c r="AV200" s="756">
        <v>0</v>
      </c>
      <c r="AW200" s="756">
        <v>0</v>
      </c>
      <c r="AX200" s="756">
        <v>0</v>
      </c>
      <c r="AY200" s="756">
        <v>0</v>
      </c>
      <c r="AZ200" s="767">
        <f t="shared" si="94"/>
        <v>0</v>
      </c>
      <c r="BA200" s="756">
        <v>0</v>
      </c>
      <c r="BB200" s="756">
        <v>0</v>
      </c>
      <c r="BC200" s="756">
        <v>0</v>
      </c>
      <c r="BD200" s="756">
        <v>0</v>
      </c>
      <c r="BE200" s="767">
        <f t="shared" si="76"/>
        <v>0</v>
      </c>
      <c r="BF200" s="646">
        <f t="shared" si="77"/>
        <v>0</v>
      </c>
      <c r="BG200" s="594"/>
      <c r="BH200" s="705">
        <f t="shared" si="67"/>
        <v>184</v>
      </c>
      <c r="BI200" s="646">
        <f t="shared" si="78"/>
        <v>0</v>
      </c>
      <c r="BJ200" s="594"/>
      <c r="BK200" s="705">
        <f t="shared" si="79"/>
        <v>184</v>
      </c>
      <c r="BL200" s="756">
        <v>0</v>
      </c>
      <c r="BM200" s="756">
        <v>0</v>
      </c>
      <c r="BN200" s="756">
        <v>0</v>
      </c>
      <c r="BO200" s="756">
        <v>0</v>
      </c>
      <c r="BP200" s="756">
        <v>0</v>
      </c>
      <c r="BQ200" s="756">
        <v>0</v>
      </c>
      <c r="BR200" s="756">
        <v>0</v>
      </c>
      <c r="BS200" s="646">
        <f t="shared" si="90"/>
        <v>0</v>
      </c>
      <c r="BT200" s="594"/>
      <c r="BU200" s="705">
        <f t="shared" si="80"/>
        <v>184</v>
      </c>
      <c r="BV200" s="756">
        <v>0</v>
      </c>
      <c r="BW200" s="756">
        <v>0</v>
      </c>
      <c r="BX200" s="756">
        <v>0</v>
      </c>
      <c r="BY200" s="756">
        <v>0</v>
      </c>
      <c r="BZ200" s="756">
        <v>0</v>
      </c>
      <c r="CA200" s="756">
        <v>0</v>
      </c>
      <c r="CB200" s="756">
        <v>0</v>
      </c>
      <c r="CC200" s="646">
        <f t="shared" si="91"/>
        <v>0</v>
      </c>
      <c r="CD200" s="594"/>
      <c r="CE200" s="705">
        <f t="shared" si="68"/>
        <v>184</v>
      </c>
      <c r="CF200" s="756">
        <f t="shared" si="98"/>
        <v>0</v>
      </c>
      <c r="CG200" s="756">
        <f t="shared" si="98"/>
        <v>0</v>
      </c>
      <c r="CH200" s="756">
        <f t="shared" si="98"/>
        <v>0</v>
      </c>
      <c r="CI200" s="756">
        <f t="shared" si="96"/>
        <v>0</v>
      </c>
      <c r="CJ200" s="756">
        <f t="shared" si="96"/>
        <v>0</v>
      </c>
      <c r="CK200" s="756">
        <f t="shared" si="96"/>
        <v>0</v>
      </c>
      <c r="CL200" s="756">
        <f t="shared" si="96"/>
        <v>0</v>
      </c>
      <c r="CM200" s="646">
        <f t="shared" si="92"/>
        <v>0</v>
      </c>
      <c r="CN200" s="594"/>
      <c r="CO200" s="705">
        <f t="shared" si="69"/>
        <v>184</v>
      </c>
      <c r="CP200" s="756">
        <v>0</v>
      </c>
      <c r="CQ200" s="756">
        <v>0</v>
      </c>
      <c r="CR200" s="756">
        <v>0</v>
      </c>
      <c r="CS200" s="756">
        <v>0</v>
      </c>
      <c r="CT200" s="756">
        <v>0</v>
      </c>
      <c r="CU200" s="756">
        <v>0</v>
      </c>
      <c r="CV200" s="756">
        <v>0</v>
      </c>
      <c r="CW200" s="646">
        <f t="shared" si="93"/>
        <v>0</v>
      </c>
      <c r="CX200" s="685"/>
      <c r="CY200" s="705">
        <f t="shared" si="70"/>
        <v>184</v>
      </c>
      <c r="CZ200" s="756">
        <v>0</v>
      </c>
      <c r="DA200" s="756">
        <v>0</v>
      </c>
      <c r="DB200" s="756">
        <v>0</v>
      </c>
      <c r="DC200" s="756">
        <v>0</v>
      </c>
      <c r="DD200" s="756">
        <v>0</v>
      </c>
      <c r="DE200" s="767">
        <f t="shared" si="81"/>
        <v>0</v>
      </c>
      <c r="DF200" s="756">
        <v>0</v>
      </c>
      <c r="DG200" s="756">
        <v>0</v>
      </c>
      <c r="DH200" s="756">
        <v>0</v>
      </c>
      <c r="DI200" s="756">
        <v>0</v>
      </c>
      <c r="DJ200" s="767">
        <f t="shared" si="82"/>
        <v>0</v>
      </c>
      <c r="DK200" s="715">
        <f t="shared" si="83"/>
        <v>0</v>
      </c>
      <c r="DL200" s="685"/>
      <c r="DM200" s="705">
        <f t="shared" si="71"/>
        <v>184</v>
      </c>
      <c r="DN200" s="715">
        <f t="shared" si="84"/>
        <v>0</v>
      </c>
    </row>
    <row r="201" spans="2:118" x14ac:dyDescent="0.25">
      <c r="B201" s="705">
        <v>185</v>
      </c>
      <c r="C201" s="765">
        <f>(1+_xlfn.XLOOKUP(INT((B201-1)/12)+1,'ZC Curve'!$B$8:$B$107,'ZC Curve'!R$8:R$107,,0))^(1/12)-1</f>
        <v>0</v>
      </c>
      <c r="D201" s="766">
        <f t="shared" si="85"/>
        <v>1</v>
      </c>
      <c r="E201" s="685"/>
      <c r="F201" s="705">
        <v>185</v>
      </c>
      <c r="G201" s="756">
        <v>0</v>
      </c>
      <c r="H201" s="756">
        <v>0</v>
      </c>
      <c r="I201" s="756">
        <v>0</v>
      </c>
      <c r="J201" s="756">
        <v>0</v>
      </c>
      <c r="K201" s="756">
        <v>0</v>
      </c>
      <c r="L201" s="756">
        <v>0</v>
      </c>
      <c r="M201" s="756">
        <v>0</v>
      </c>
      <c r="N201" s="646">
        <f t="shared" si="86"/>
        <v>0</v>
      </c>
      <c r="O201" s="594"/>
      <c r="P201" s="705">
        <f t="shared" si="72"/>
        <v>185</v>
      </c>
      <c r="Q201" s="756">
        <v>0</v>
      </c>
      <c r="R201" s="756">
        <v>0</v>
      </c>
      <c r="S201" s="756">
        <v>0</v>
      </c>
      <c r="T201" s="756">
        <v>0</v>
      </c>
      <c r="U201" s="756">
        <v>0</v>
      </c>
      <c r="V201" s="756">
        <v>0</v>
      </c>
      <c r="W201" s="756">
        <v>0</v>
      </c>
      <c r="X201" s="646">
        <f t="shared" si="87"/>
        <v>0</v>
      </c>
      <c r="Y201" s="594"/>
      <c r="Z201" s="705">
        <f t="shared" si="73"/>
        <v>185</v>
      </c>
      <c r="AA201" s="756">
        <f t="shared" si="97"/>
        <v>0</v>
      </c>
      <c r="AB201" s="756">
        <f t="shared" si="97"/>
        <v>0</v>
      </c>
      <c r="AC201" s="756">
        <f t="shared" si="97"/>
        <v>0</v>
      </c>
      <c r="AD201" s="756">
        <f t="shared" si="95"/>
        <v>0</v>
      </c>
      <c r="AE201" s="756">
        <f t="shared" si="95"/>
        <v>0</v>
      </c>
      <c r="AF201" s="756">
        <f t="shared" si="95"/>
        <v>0</v>
      </c>
      <c r="AG201" s="756">
        <f t="shared" si="95"/>
        <v>0</v>
      </c>
      <c r="AH201" s="646">
        <f t="shared" si="88"/>
        <v>0</v>
      </c>
      <c r="AI201" s="594"/>
      <c r="AJ201" s="705">
        <f t="shared" si="74"/>
        <v>185</v>
      </c>
      <c r="AK201" s="756">
        <v>0</v>
      </c>
      <c r="AL201" s="756">
        <v>0</v>
      </c>
      <c r="AM201" s="756">
        <v>0</v>
      </c>
      <c r="AN201" s="756">
        <v>0</v>
      </c>
      <c r="AO201" s="756">
        <v>0</v>
      </c>
      <c r="AP201" s="756">
        <v>0</v>
      </c>
      <c r="AQ201" s="756">
        <v>0</v>
      </c>
      <c r="AR201" s="646">
        <f t="shared" si="89"/>
        <v>0</v>
      </c>
      <c r="AS201" s="594"/>
      <c r="AT201" s="705">
        <f t="shared" si="75"/>
        <v>185</v>
      </c>
      <c r="AU201" s="756">
        <v>0</v>
      </c>
      <c r="AV201" s="756">
        <v>0</v>
      </c>
      <c r="AW201" s="756">
        <v>0</v>
      </c>
      <c r="AX201" s="756">
        <v>0</v>
      </c>
      <c r="AY201" s="756">
        <v>0</v>
      </c>
      <c r="AZ201" s="767">
        <f t="shared" si="94"/>
        <v>0</v>
      </c>
      <c r="BA201" s="756">
        <v>0</v>
      </c>
      <c r="BB201" s="756">
        <v>0</v>
      </c>
      <c r="BC201" s="756">
        <v>0</v>
      </c>
      <c r="BD201" s="756">
        <v>0</v>
      </c>
      <c r="BE201" s="767">
        <f t="shared" si="76"/>
        <v>0</v>
      </c>
      <c r="BF201" s="646">
        <f t="shared" si="77"/>
        <v>0</v>
      </c>
      <c r="BG201" s="594"/>
      <c r="BH201" s="705">
        <f t="shared" si="67"/>
        <v>185</v>
      </c>
      <c r="BI201" s="646">
        <f t="shared" si="78"/>
        <v>0</v>
      </c>
      <c r="BJ201" s="594"/>
      <c r="BK201" s="705">
        <f t="shared" si="79"/>
        <v>185</v>
      </c>
      <c r="BL201" s="756">
        <v>0</v>
      </c>
      <c r="BM201" s="756">
        <v>0</v>
      </c>
      <c r="BN201" s="756">
        <v>0</v>
      </c>
      <c r="BO201" s="756">
        <v>0</v>
      </c>
      <c r="BP201" s="756">
        <v>0</v>
      </c>
      <c r="BQ201" s="756">
        <v>0</v>
      </c>
      <c r="BR201" s="756">
        <v>0</v>
      </c>
      <c r="BS201" s="646">
        <f t="shared" si="90"/>
        <v>0</v>
      </c>
      <c r="BT201" s="594"/>
      <c r="BU201" s="705">
        <f t="shared" si="80"/>
        <v>185</v>
      </c>
      <c r="BV201" s="756">
        <v>0</v>
      </c>
      <c r="BW201" s="756">
        <v>0</v>
      </c>
      <c r="BX201" s="756">
        <v>0</v>
      </c>
      <c r="BY201" s="756">
        <v>0</v>
      </c>
      <c r="BZ201" s="756">
        <v>0</v>
      </c>
      <c r="CA201" s="756">
        <v>0</v>
      </c>
      <c r="CB201" s="756">
        <v>0</v>
      </c>
      <c r="CC201" s="646">
        <f t="shared" si="91"/>
        <v>0</v>
      </c>
      <c r="CD201" s="594"/>
      <c r="CE201" s="705">
        <f t="shared" si="68"/>
        <v>185</v>
      </c>
      <c r="CF201" s="756">
        <f t="shared" si="98"/>
        <v>0</v>
      </c>
      <c r="CG201" s="756">
        <f t="shared" si="98"/>
        <v>0</v>
      </c>
      <c r="CH201" s="756">
        <f t="shared" si="98"/>
        <v>0</v>
      </c>
      <c r="CI201" s="756">
        <f t="shared" si="96"/>
        <v>0</v>
      </c>
      <c r="CJ201" s="756">
        <f t="shared" si="96"/>
        <v>0</v>
      </c>
      <c r="CK201" s="756">
        <f t="shared" si="96"/>
        <v>0</v>
      </c>
      <c r="CL201" s="756">
        <f t="shared" si="96"/>
        <v>0</v>
      </c>
      <c r="CM201" s="646">
        <f t="shared" si="92"/>
        <v>0</v>
      </c>
      <c r="CN201" s="594"/>
      <c r="CO201" s="705">
        <f t="shared" si="69"/>
        <v>185</v>
      </c>
      <c r="CP201" s="756">
        <v>0</v>
      </c>
      <c r="CQ201" s="756">
        <v>0</v>
      </c>
      <c r="CR201" s="756">
        <v>0</v>
      </c>
      <c r="CS201" s="756">
        <v>0</v>
      </c>
      <c r="CT201" s="756">
        <v>0</v>
      </c>
      <c r="CU201" s="756">
        <v>0</v>
      </c>
      <c r="CV201" s="756">
        <v>0</v>
      </c>
      <c r="CW201" s="646">
        <f t="shared" si="93"/>
        <v>0</v>
      </c>
      <c r="CX201" s="685"/>
      <c r="CY201" s="705">
        <f t="shared" si="70"/>
        <v>185</v>
      </c>
      <c r="CZ201" s="756">
        <v>0</v>
      </c>
      <c r="DA201" s="756">
        <v>0</v>
      </c>
      <c r="DB201" s="756">
        <v>0</v>
      </c>
      <c r="DC201" s="756">
        <v>0</v>
      </c>
      <c r="DD201" s="756">
        <v>0</v>
      </c>
      <c r="DE201" s="767">
        <f t="shared" si="81"/>
        <v>0</v>
      </c>
      <c r="DF201" s="756">
        <v>0</v>
      </c>
      <c r="DG201" s="756">
        <v>0</v>
      </c>
      <c r="DH201" s="756">
        <v>0</v>
      </c>
      <c r="DI201" s="756">
        <v>0</v>
      </c>
      <c r="DJ201" s="767">
        <f t="shared" si="82"/>
        <v>0</v>
      </c>
      <c r="DK201" s="715">
        <f t="shared" si="83"/>
        <v>0</v>
      </c>
      <c r="DL201" s="685"/>
      <c r="DM201" s="705">
        <f t="shared" si="71"/>
        <v>185</v>
      </c>
      <c r="DN201" s="715">
        <f t="shared" si="84"/>
        <v>0</v>
      </c>
    </row>
    <row r="202" spans="2:118" x14ac:dyDescent="0.25">
      <c r="B202" s="705">
        <v>186</v>
      </c>
      <c r="C202" s="765">
        <f>(1+_xlfn.XLOOKUP(INT((B202-1)/12)+1,'ZC Curve'!$B$8:$B$107,'ZC Curve'!R$8:R$107,,0))^(1/12)-1</f>
        <v>0</v>
      </c>
      <c r="D202" s="766">
        <f t="shared" si="85"/>
        <v>1</v>
      </c>
      <c r="E202" s="685"/>
      <c r="F202" s="705">
        <v>186</v>
      </c>
      <c r="G202" s="756">
        <v>0</v>
      </c>
      <c r="H202" s="756">
        <v>0</v>
      </c>
      <c r="I202" s="756">
        <v>0</v>
      </c>
      <c r="J202" s="756">
        <v>0</v>
      </c>
      <c r="K202" s="756">
        <v>0</v>
      </c>
      <c r="L202" s="756">
        <v>0</v>
      </c>
      <c r="M202" s="756">
        <v>0</v>
      </c>
      <c r="N202" s="646">
        <f t="shared" si="86"/>
        <v>0</v>
      </c>
      <c r="O202" s="594"/>
      <c r="P202" s="705">
        <f t="shared" si="72"/>
        <v>186</v>
      </c>
      <c r="Q202" s="756">
        <v>0</v>
      </c>
      <c r="R202" s="756">
        <v>0</v>
      </c>
      <c r="S202" s="756">
        <v>0</v>
      </c>
      <c r="T202" s="756">
        <v>0</v>
      </c>
      <c r="U202" s="756">
        <v>0</v>
      </c>
      <c r="V202" s="756">
        <v>0</v>
      </c>
      <c r="W202" s="756">
        <v>0</v>
      </c>
      <c r="X202" s="646">
        <f t="shared" si="87"/>
        <v>0</v>
      </c>
      <c r="Y202" s="594"/>
      <c r="Z202" s="705">
        <f t="shared" si="73"/>
        <v>186</v>
      </c>
      <c r="AA202" s="756">
        <f t="shared" si="97"/>
        <v>0</v>
      </c>
      <c r="AB202" s="756">
        <f t="shared" si="97"/>
        <v>0</v>
      </c>
      <c r="AC202" s="756">
        <f t="shared" si="97"/>
        <v>0</v>
      </c>
      <c r="AD202" s="756">
        <f t="shared" si="95"/>
        <v>0</v>
      </c>
      <c r="AE202" s="756">
        <f t="shared" si="95"/>
        <v>0</v>
      </c>
      <c r="AF202" s="756">
        <f t="shared" si="95"/>
        <v>0</v>
      </c>
      <c r="AG202" s="756">
        <f t="shared" si="95"/>
        <v>0</v>
      </c>
      <c r="AH202" s="646">
        <f t="shared" si="88"/>
        <v>0</v>
      </c>
      <c r="AI202" s="594"/>
      <c r="AJ202" s="705">
        <f t="shared" si="74"/>
        <v>186</v>
      </c>
      <c r="AK202" s="756">
        <v>0</v>
      </c>
      <c r="AL202" s="756">
        <v>0</v>
      </c>
      <c r="AM202" s="756">
        <v>0</v>
      </c>
      <c r="AN202" s="756">
        <v>0</v>
      </c>
      <c r="AO202" s="756">
        <v>0</v>
      </c>
      <c r="AP202" s="756">
        <v>0</v>
      </c>
      <c r="AQ202" s="756">
        <v>0</v>
      </c>
      <c r="AR202" s="646">
        <f t="shared" si="89"/>
        <v>0</v>
      </c>
      <c r="AS202" s="594"/>
      <c r="AT202" s="705">
        <f t="shared" si="75"/>
        <v>186</v>
      </c>
      <c r="AU202" s="756">
        <v>0</v>
      </c>
      <c r="AV202" s="756">
        <v>0</v>
      </c>
      <c r="AW202" s="756">
        <v>0</v>
      </c>
      <c r="AX202" s="756">
        <v>0</v>
      </c>
      <c r="AY202" s="756">
        <v>0</v>
      </c>
      <c r="AZ202" s="767">
        <f t="shared" si="94"/>
        <v>0</v>
      </c>
      <c r="BA202" s="756">
        <v>0</v>
      </c>
      <c r="BB202" s="756">
        <v>0</v>
      </c>
      <c r="BC202" s="756">
        <v>0</v>
      </c>
      <c r="BD202" s="756">
        <v>0</v>
      </c>
      <c r="BE202" s="767">
        <f t="shared" si="76"/>
        <v>0</v>
      </c>
      <c r="BF202" s="646">
        <f t="shared" si="77"/>
        <v>0</v>
      </c>
      <c r="BG202" s="594"/>
      <c r="BH202" s="705">
        <f t="shared" si="67"/>
        <v>186</v>
      </c>
      <c r="BI202" s="646">
        <f t="shared" si="78"/>
        <v>0</v>
      </c>
      <c r="BJ202" s="594"/>
      <c r="BK202" s="705">
        <f t="shared" si="79"/>
        <v>186</v>
      </c>
      <c r="BL202" s="756">
        <v>0</v>
      </c>
      <c r="BM202" s="756">
        <v>0</v>
      </c>
      <c r="BN202" s="756">
        <v>0</v>
      </c>
      <c r="BO202" s="756">
        <v>0</v>
      </c>
      <c r="BP202" s="756">
        <v>0</v>
      </c>
      <c r="BQ202" s="756">
        <v>0</v>
      </c>
      <c r="BR202" s="756">
        <v>0</v>
      </c>
      <c r="BS202" s="646">
        <f t="shared" si="90"/>
        <v>0</v>
      </c>
      <c r="BT202" s="594"/>
      <c r="BU202" s="705">
        <f t="shared" si="80"/>
        <v>186</v>
      </c>
      <c r="BV202" s="756">
        <v>0</v>
      </c>
      <c r="BW202" s="756">
        <v>0</v>
      </c>
      <c r="BX202" s="756">
        <v>0</v>
      </c>
      <c r="BY202" s="756">
        <v>0</v>
      </c>
      <c r="BZ202" s="756">
        <v>0</v>
      </c>
      <c r="CA202" s="756">
        <v>0</v>
      </c>
      <c r="CB202" s="756">
        <v>0</v>
      </c>
      <c r="CC202" s="646">
        <f t="shared" si="91"/>
        <v>0</v>
      </c>
      <c r="CD202" s="594"/>
      <c r="CE202" s="705">
        <f t="shared" si="68"/>
        <v>186</v>
      </c>
      <c r="CF202" s="756">
        <f t="shared" si="98"/>
        <v>0</v>
      </c>
      <c r="CG202" s="756">
        <f t="shared" si="98"/>
        <v>0</v>
      </c>
      <c r="CH202" s="756">
        <f t="shared" si="98"/>
        <v>0</v>
      </c>
      <c r="CI202" s="756">
        <f t="shared" si="96"/>
        <v>0</v>
      </c>
      <c r="CJ202" s="756">
        <f t="shared" si="96"/>
        <v>0</v>
      </c>
      <c r="CK202" s="756">
        <f t="shared" si="96"/>
        <v>0</v>
      </c>
      <c r="CL202" s="756">
        <f t="shared" si="96"/>
        <v>0</v>
      </c>
      <c r="CM202" s="646">
        <f t="shared" si="92"/>
        <v>0</v>
      </c>
      <c r="CN202" s="594"/>
      <c r="CO202" s="705">
        <f t="shared" si="69"/>
        <v>186</v>
      </c>
      <c r="CP202" s="756">
        <v>0</v>
      </c>
      <c r="CQ202" s="756">
        <v>0</v>
      </c>
      <c r="CR202" s="756">
        <v>0</v>
      </c>
      <c r="CS202" s="756">
        <v>0</v>
      </c>
      <c r="CT202" s="756">
        <v>0</v>
      </c>
      <c r="CU202" s="756">
        <v>0</v>
      </c>
      <c r="CV202" s="756">
        <v>0</v>
      </c>
      <c r="CW202" s="646">
        <f t="shared" si="93"/>
        <v>0</v>
      </c>
      <c r="CX202" s="685"/>
      <c r="CY202" s="705">
        <f t="shared" si="70"/>
        <v>186</v>
      </c>
      <c r="CZ202" s="756">
        <v>0</v>
      </c>
      <c r="DA202" s="756">
        <v>0</v>
      </c>
      <c r="DB202" s="756">
        <v>0</v>
      </c>
      <c r="DC202" s="756">
        <v>0</v>
      </c>
      <c r="DD202" s="756">
        <v>0</v>
      </c>
      <c r="DE202" s="767">
        <f t="shared" si="81"/>
        <v>0</v>
      </c>
      <c r="DF202" s="756">
        <v>0</v>
      </c>
      <c r="DG202" s="756">
        <v>0</v>
      </c>
      <c r="DH202" s="756">
        <v>0</v>
      </c>
      <c r="DI202" s="756">
        <v>0</v>
      </c>
      <c r="DJ202" s="767">
        <f t="shared" si="82"/>
        <v>0</v>
      </c>
      <c r="DK202" s="715">
        <f t="shared" si="83"/>
        <v>0</v>
      </c>
      <c r="DL202" s="685"/>
      <c r="DM202" s="705">
        <f t="shared" si="71"/>
        <v>186</v>
      </c>
      <c r="DN202" s="715">
        <f t="shared" si="84"/>
        <v>0</v>
      </c>
    </row>
    <row r="203" spans="2:118" x14ac:dyDescent="0.25">
      <c r="B203" s="705">
        <v>187</v>
      </c>
      <c r="C203" s="765">
        <f>(1+_xlfn.XLOOKUP(INT((B203-1)/12)+1,'ZC Curve'!$B$8:$B$107,'ZC Curve'!R$8:R$107,,0))^(1/12)-1</f>
        <v>0</v>
      </c>
      <c r="D203" s="766">
        <f t="shared" si="85"/>
        <v>1</v>
      </c>
      <c r="E203" s="685"/>
      <c r="F203" s="705">
        <v>187</v>
      </c>
      <c r="G203" s="756">
        <v>0</v>
      </c>
      <c r="H203" s="756">
        <v>0</v>
      </c>
      <c r="I203" s="756">
        <v>0</v>
      </c>
      <c r="J203" s="756">
        <v>0</v>
      </c>
      <c r="K203" s="756">
        <v>0</v>
      </c>
      <c r="L203" s="756">
        <v>0</v>
      </c>
      <c r="M203" s="756">
        <v>0</v>
      </c>
      <c r="N203" s="646">
        <f t="shared" si="86"/>
        <v>0</v>
      </c>
      <c r="O203" s="594"/>
      <c r="P203" s="705">
        <f t="shared" si="72"/>
        <v>187</v>
      </c>
      <c r="Q203" s="756">
        <v>0</v>
      </c>
      <c r="R203" s="756">
        <v>0</v>
      </c>
      <c r="S203" s="756">
        <v>0</v>
      </c>
      <c r="T203" s="756">
        <v>0</v>
      </c>
      <c r="U203" s="756">
        <v>0</v>
      </c>
      <c r="V203" s="756">
        <v>0</v>
      </c>
      <c r="W203" s="756">
        <v>0</v>
      </c>
      <c r="X203" s="646">
        <f t="shared" si="87"/>
        <v>0</v>
      </c>
      <c r="Y203" s="594"/>
      <c r="Z203" s="705">
        <f t="shared" si="73"/>
        <v>187</v>
      </c>
      <c r="AA203" s="756">
        <f t="shared" si="97"/>
        <v>0</v>
      </c>
      <c r="AB203" s="756">
        <f t="shared" si="97"/>
        <v>0</v>
      </c>
      <c r="AC203" s="756">
        <f t="shared" si="97"/>
        <v>0</v>
      </c>
      <c r="AD203" s="756">
        <f t="shared" si="95"/>
        <v>0</v>
      </c>
      <c r="AE203" s="756">
        <f t="shared" si="95"/>
        <v>0</v>
      </c>
      <c r="AF203" s="756">
        <f t="shared" si="95"/>
        <v>0</v>
      </c>
      <c r="AG203" s="756">
        <f t="shared" si="95"/>
        <v>0</v>
      </c>
      <c r="AH203" s="646">
        <f t="shared" si="88"/>
        <v>0</v>
      </c>
      <c r="AI203" s="594"/>
      <c r="AJ203" s="705">
        <f t="shared" si="74"/>
        <v>187</v>
      </c>
      <c r="AK203" s="756">
        <v>0</v>
      </c>
      <c r="AL203" s="756">
        <v>0</v>
      </c>
      <c r="AM203" s="756">
        <v>0</v>
      </c>
      <c r="AN203" s="756">
        <v>0</v>
      </c>
      <c r="AO203" s="756">
        <v>0</v>
      </c>
      <c r="AP203" s="756">
        <v>0</v>
      </c>
      <c r="AQ203" s="756">
        <v>0</v>
      </c>
      <c r="AR203" s="646">
        <f t="shared" si="89"/>
        <v>0</v>
      </c>
      <c r="AS203" s="594"/>
      <c r="AT203" s="705">
        <f t="shared" si="75"/>
        <v>187</v>
      </c>
      <c r="AU203" s="756">
        <v>0</v>
      </c>
      <c r="AV203" s="756">
        <v>0</v>
      </c>
      <c r="AW203" s="756">
        <v>0</v>
      </c>
      <c r="AX203" s="756">
        <v>0</v>
      </c>
      <c r="AY203" s="756">
        <v>0</v>
      </c>
      <c r="AZ203" s="767">
        <f t="shared" si="94"/>
        <v>0</v>
      </c>
      <c r="BA203" s="756">
        <v>0</v>
      </c>
      <c r="BB203" s="756">
        <v>0</v>
      </c>
      <c r="BC203" s="756">
        <v>0</v>
      </c>
      <c r="BD203" s="756">
        <v>0</v>
      </c>
      <c r="BE203" s="767">
        <f t="shared" si="76"/>
        <v>0</v>
      </c>
      <c r="BF203" s="646">
        <f t="shared" si="77"/>
        <v>0</v>
      </c>
      <c r="BG203" s="594"/>
      <c r="BH203" s="705">
        <f t="shared" si="67"/>
        <v>187</v>
      </c>
      <c r="BI203" s="646">
        <f t="shared" si="78"/>
        <v>0</v>
      </c>
      <c r="BJ203" s="594"/>
      <c r="BK203" s="705">
        <f t="shared" si="79"/>
        <v>187</v>
      </c>
      <c r="BL203" s="756">
        <v>0</v>
      </c>
      <c r="BM203" s="756">
        <v>0</v>
      </c>
      <c r="BN203" s="756">
        <v>0</v>
      </c>
      <c r="BO203" s="756">
        <v>0</v>
      </c>
      <c r="BP203" s="756">
        <v>0</v>
      </c>
      <c r="BQ203" s="756">
        <v>0</v>
      </c>
      <c r="BR203" s="756">
        <v>0</v>
      </c>
      <c r="BS203" s="646">
        <f t="shared" si="90"/>
        <v>0</v>
      </c>
      <c r="BT203" s="594"/>
      <c r="BU203" s="705">
        <f t="shared" si="80"/>
        <v>187</v>
      </c>
      <c r="BV203" s="756">
        <v>0</v>
      </c>
      <c r="BW203" s="756">
        <v>0</v>
      </c>
      <c r="BX203" s="756">
        <v>0</v>
      </c>
      <c r="BY203" s="756">
        <v>0</v>
      </c>
      <c r="BZ203" s="756">
        <v>0</v>
      </c>
      <c r="CA203" s="756">
        <v>0</v>
      </c>
      <c r="CB203" s="756">
        <v>0</v>
      </c>
      <c r="CC203" s="646">
        <f t="shared" si="91"/>
        <v>0</v>
      </c>
      <c r="CD203" s="594"/>
      <c r="CE203" s="705">
        <f t="shared" si="68"/>
        <v>187</v>
      </c>
      <c r="CF203" s="756">
        <f t="shared" si="98"/>
        <v>0</v>
      </c>
      <c r="CG203" s="756">
        <f t="shared" si="98"/>
        <v>0</v>
      </c>
      <c r="CH203" s="756">
        <f t="shared" si="98"/>
        <v>0</v>
      </c>
      <c r="CI203" s="756">
        <f t="shared" si="96"/>
        <v>0</v>
      </c>
      <c r="CJ203" s="756">
        <f t="shared" si="96"/>
        <v>0</v>
      </c>
      <c r="CK203" s="756">
        <f t="shared" si="96"/>
        <v>0</v>
      </c>
      <c r="CL203" s="756">
        <f t="shared" si="96"/>
        <v>0</v>
      </c>
      <c r="CM203" s="646">
        <f t="shared" si="92"/>
        <v>0</v>
      </c>
      <c r="CN203" s="594"/>
      <c r="CO203" s="705">
        <f t="shared" si="69"/>
        <v>187</v>
      </c>
      <c r="CP203" s="756">
        <v>0</v>
      </c>
      <c r="CQ203" s="756">
        <v>0</v>
      </c>
      <c r="CR203" s="756">
        <v>0</v>
      </c>
      <c r="CS203" s="756">
        <v>0</v>
      </c>
      <c r="CT203" s="756">
        <v>0</v>
      </c>
      <c r="CU203" s="756">
        <v>0</v>
      </c>
      <c r="CV203" s="756">
        <v>0</v>
      </c>
      <c r="CW203" s="646">
        <f t="shared" si="93"/>
        <v>0</v>
      </c>
      <c r="CX203" s="685"/>
      <c r="CY203" s="705">
        <f t="shared" si="70"/>
        <v>187</v>
      </c>
      <c r="CZ203" s="756">
        <v>0</v>
      </c>
      <c r="DA203" s="756">
        <v>0</v>
      </c>
      <c r="DB203" s="756">
        <v>0</v>
      </c>
      <c r="DC203" s="756">
        <v>0</v>
      </c>
      <c r="DD203" s="756">
        <v>0</v>
      </c>
      <c r="DE203" s="767">
        <f t="shared" si="81"/>
        <v>0</v>
      </c>
      <c r="DF203" s="756">
        <v>0</v>
      </c>
      <c r="DG203" s="756">
        <v>0</v>
      </c>
      <c r="DH203" s="756">
        <v>0</v>
      </c>
      <c r="DI203" s="756">
        <v>0</v>
      </c>
      <c r="DJ203" s="767">
        <f t="shared" si="82"/>
        <v>0</v>
      </c>
      <c r="DK203" s="715">
        <f t="shared" si="83"/>
        <v>0</v>
      </c>
      <c r="DL203" s="685"/>
      <c r="DM203" s="705">
        <f t="shared" si="71"/>
        <v>187</v>
      </c>
      <c r="DN203" s="715">
        <f t="shared" si="84"/>
        <v>0</v>
      </c>
    </row>
    <row r="204" spans="2:118" x14ac:dyDescent="0.25">
      <c r="B204" s="705">
        <v>188</v>
      </c>
      <c r="C204" s="765">
        <f>(1+_xlfn.XLOOKUP(INT((B204-1)/12)+1,'ZC Curve'!$B$8:$B$107,'ZC Curve'!R$8:R$107,,0))^(1/12)-1</f>
        <v>0</v>
      </c>
      <c r="D204" s="766">
        <f t="shared" si="85"/>
        <v>1</v>
      </c>
      <c r="E204" s="685"/>
      <c r="F204" s="705">
        <v>188</v>
      </c>
      <c r="G204" s="756">
        <v>0</v>
      </c>
      <c r="H204" s="756">
        <v>0</v>
      </c>
      <c r="I204" s="756">
        <v>0</v>
      </c>
      <c r="J204" s="756">
        <v>0</v>
      </c>
      <c r="K204" s="756">
        <v>0</v>
      </c>
      <c r="L204" s="756">
        <v>0</v>
      </c>
      <c r="M204" s="756">
        <v>0</v>
      </c>
      <c r="N204" s="646">
        <f t="shared" si="86"/>
        <v>0</v>
      </c>
      <c r="O204" s="594"/>
      <c r="P204" s="705">
        <f t="shared" si="72"/>
        <v>188</v>
      </c>
      <c r="Q204" s="756">
        <v>0</v>
      </c>
      <c r="R204" s="756">
        <v>0</v>
      </c>
      <c r="S204" s="756">
        <v>0</v>
      </c>
      <c r="T204" s="756">
        <v>0</v>
      </c>
      <c r="U204" s="756">
        <v>0</v>
      </c>
      <c r="V204" s="756">
        <v>0</v>
      </c>
      <c r="W204" s="756">
        <v>0</v>
      </c>
      <c r="X204" s="646">
        <f t="shared" si="87"/>
        <v>0</v>
      </c>
      <c r="Y204" s="594"/>
      <c r="Z204" s="705">
        <f t="shared" si="73"/>
        <v>188</v>
      </c>
      <c r="AA204" s="756">
        <f t="shared" si="97"/>
        <v>0</v>
      </c>
      <c r="AB204" s="756">
        <f t="shared" si="97"/>
        <v>0</v>
      </c>
      <c r="AC204" s="756">
        <f t="shared" si="97"/>
        <v>0</v>
      </c>
      <c r="AD204" s="756">
        <f t="shared" si="95"/>
        <v>0</v>
      </c>
      <c r="AE204" s="756">
        <f t="shared" si="95"/>
        <v>0</v>
      </c>
      <c r="AF204" s="756">
        <f t="shared" si="95"/>
        <v>0</v>
      </c>
      <c r="AG204" s="756">
        <f t="shared" si="95"/>
        <v>0</v>
      </c>
      <c r="AH204" s="646">
        <f t="shared" si="88"/>
        <v>0</v>
      </c>
      <c r="AI204" s="594"/>
      <c r="AJ204" s="705">
        <f t="shared" si="74"/>
        <v>188</v>
      </c>
      <c r="AK204" s="756">
        <v>0</v>
      </c>
      <c r="AL204" s="756">
        <v>0</v>
      </c>
      <c r="AM204" s="756">
        <v>0</v>
      </c>
      <c r="AN204" s="756">
        <v>0</v>
      </c>
      <c r="AO204" s="756">
        <v>0</v>
      </c>
      <c r="AP204" s="756">
        <v>0</v>
      </c>
      <c r="AQ204" s="756">
        <v>0</v>
      </c>
      <c r="AR204" s="646">
        <f t="shared" si="89"/>
        <v>0</v>
      </c>
      <c r="AS204" s="594"/>
      <c r="AT204" s="705">
        <f t="shared" si="75"/>
        <v>188</v>
      </c>
      <c r="AU204" s="756">
        <v>0</v>
      </c>
      <c r="AV204" s="756">
        <v>0</v>
      </c>
      <c r="AW204" s="756">
        <v>0</v>
      </c>
      <c r="AX204" s="756">
        <v>0</v>
      </c>
      <c r="AY204" s="756">
        <v>0</v>
      </c>
      <c r="AZ204" s="767">
        <f t="shared" si="94"/>
        <v>0</v>
      </c>
      <c r="BA204" s="756">
        <v>0</v>
      </c>
      <c r="BB204" s="756">
        <v>0</v>
      </c>
      <c r="BC204" s="756">
        <v>0</v>
      </c>
      <c r="BD204" s="756">
        <v>0</v>
      </c>
      <c r="BE204" s="767">
        <f t="shared" si="76"/>
        <v>0</v>
      </c>
      <c r="BF204" s="646">
        <f t="shared" si="77"/>
        <v>0</v>
      </c>
      <c r="BG204" s="594"/>
      <c r="BH204" s="705">
        <f t="shared" si="67"/>
        <v>188</v>
      </c>
      <c r="BI204" s="646">
        <f t="shared" si="78"/>
        <v>0</v>
      </c>
      <c r="BJ204" s="594"/>
      <c r="BK204" s="705">
        <f t="shared" si="79"/>
        <v>188</v>
      </c>
      <c r="BL204" s="756">
        <v>0</v>
      </c>
      <c r="BM204" s="756">
        <v>0</v>
      </c>
      <c r="BN204" s="756">
        <v>0</v>
      </c>
      <c r="BO204" s="756">
        <v>0</v>
      </c>
      <c r="BP204" s="756">
        <v>0</v>
      </c>
      <c r="BQ204" s="756">
        <v>0</v>
      </c>
      <c r="BR204" s="756">
        <v>0</v>
      </c>
      <c r="BS204" s="646">
        <f t="shared" si="90"/>
        <v>0</v>
      </c>
      <c r="BT204" s="594"/>
      <c r="BU204" s="705">
        <f t="shared" si="80"/>
        <v>188</v>
      </c>
      <c r="BV204" s="756">
        <v>0</v>
      </c>
      <c r="BW204" s="756">
        <v>0</v>
      </c>
      <c r="BX204" s="756">
        <v>0</v>
      </c>
      <c r="BY204" s="756">
        <v>0</v>
      </c>
      <c r="BZ204" s="756">
        <v>0</v>
      </c>
      <c r="CA204" s="756">
        <v>0</v>
      </c>
      <c r="CB204" s="756">
        <v>0</v>
      </c>
      <c r="CC204" s="646">
        <f t="shared" si="91"/>
        <v>0</v>
      </c>
      <c r="CD204" s="594"/>
      <c r="CE204" s="705">
        <f t="shared" si="68"/>
        <v>188</v>
      </c>
      <c r="CF204" s="756">
        <f t="shared" si="98"/>
        <v>0</v>
      </c>
      <c r="CG204" s="756">
        <f t="shared" si="98"/>
        <v>0</v>
      </c>
      <c r="CH204" s="756">
        <f t="shared" si="98"/>
        <v>0</v>
      </c>
      <c r="CI204" s="756">
        <f t="shared" si="96"/>
        <v>0</v>
      </c>
      <c r="CJ204" s="756">
        <f t="shared" si="96"/>
        <v>0</v>
      </c>
      <c r="CK204" s="756">
        <f t="shared" si="96"/>
        <v>0</v>
      </c>
      <c r="CL204" s="756">
        <f t="shared" si="96"/>
        <v>0</v>
      </c>
      <c r="CM204" s="646">
        <f t="shared" si="92"/>
        <v>0</v>
      </c>
      <c r="CN204" s="594"/>
      <c r="CO204" s="705">
        <f t="shared" si="69"/>
        <v>188</v>
      </c>
      <c r="CP204" s="756">
        <v>0</v>
      </c>
      <c r="CQ204" s="756">
        <v>0</v>
      </c>
      <c r="CR204" s="756">
        <v>0</v>
      </c>
      <c r="CS204" s="756">
        <v>0</v>
      </c>
      <c r="CT204" s="756">
        <v>0</v>
      </c>
      <c r="CU204" s="756">
        <v>0</v>
      </c>
      <c r="CV204" s="756">
        <v>0</v>
      </c>
      <c r="CW204" s="646">
        <f t="shared" si="93"/>
        <v>0</v>
      </c>
      <c r="CX204" s="685"/>
      <c r="CY204" s="705">
        <f t="shared" si="70"/>
        <v>188</v>
      </c>
      <c r="CZ204" s="756">
        <v>0</v>
      </c>
      <c r="DA204" s="756">
        <v>0</v>
      </c>
      <c r="DB204" s="756">
        <v>0</v>
      </c>
      <c r="DC204" s="756">
        <v>0</v>
      </c>
      <c r="DD204" s="756">
        <v>0</v>
      </c>
      <c r="DE204" s="767">
        <f t="shared" si="81"/>
        <v>0</v>
      </c>
      <c r="DF204" s="756">
        <v>0</v>
      </c>
      <c r="DG204" s="756">
        <v>0</v>
      </c>
      <c r="DH204" s="756">
        <v>0</v>
      </c>
      <c r="DI204" s="756">
        <v>0</v>
      </c>
      <c r="DJ204" s="767">
        <f t="shared" si="82"/>
        <v>0</v>
      </c>
      <c r="DK204" s="715">
        <f t="shared" si="83"/>
        <v>0</v>
      </c>
      <c r="DL204" s="685"/>
      <c r="DM204" s="705">
        <f t="shared" si="71"/>
        <v>188</v>
      </c>
      <c r="DN204" s="715">
        <f t="shared" si="84"/>
        <v>0</v>
      </c>
    </row>
    <row r="205" spans="2:118" x14ac:dyDescent="0.25">
      <c r="B205" s="705">
        <v>189</v>
      </c>
      <c r="C205" s="765">
        <f>(1+_xlfn.XLOOKUP(INT((B205-1)/12)+1,'ZC Curve'!$B$8:$B$107,'ZC Curve'!R$8:R$107,,0))^(1/12)-1</f>
        <v>0</v>
      </c>
      <c r="D205" s="766">
        <f t="shared" si="85"/>
        <v>1</v>
      </c>
      <c r="E205" s="685"/>
      <c r="F205" s="705">
        <v>189</v>
      </c>
      <c r="G205" s="756">
        <v>0</v>
      </c>
      <c r="H205" s="756">
        <v>0</v>
      </c>
      <c r="I205" s="756">
        <v>0</v>
      </c>
      <c r="J205" s="756">
        <v>0</v>
      </c>
      <c r="K205" s="756">
        <v>0</v>
      </c>
      <c r="L205" s="756">
        <v>0</v>
      </c>
      <c r="M205" s="756">
        <v>0</v>
      </c>
      <c r="N205" s="646">
        <f t="shared" si="86"/>
        <v>0</v>
      </c>
      <c r="O205" s="594"/>
      <c r="P205" s="705">
        <f t="shared" si="72"/>
        <v>189</v>
      </c>
      <c r="Q205" s="756">
        <v>0</v>
      </c>
      <c r="R205" s="756">
        <v>0</v>
      </c>
      <c r="S205" s="756">
        <v>0</v>
      </c>
      <c r="T205" s="756">
        <v>0</v>
      </c>
      <c r="U205" s="756">
        <v>0</v>
      </c>
      <c r="V205" s="756">
        <v>0</v>
      </c>
      <c r="W205" s="756">
        <v>0</v>
      </c>
      <c r="X205" s="646">
        <f t="shared" si="87"/>
        <v>0</v>
      </c>
      <c r="Y205" s="594"/>
      <c r="Z205" s="705">
        <f t="shared" si="73"/>
        <v>189</v>
      </c>
      <c r="AA205" s="756">
        <f t="shared" si="97"/>
        <v>0</v>
      </c>
      <c r="AB205" s="756">
        <f t="shared" si="97"/>
        <v>0</v>
      </c>
      <c r="AC205" s="756">
        <f t="shared" si="97"/>
        <v>0</v>
      </c>
      <c r="AD205" s="756">
        <f t="shared" si="95"/>
        <v>0</v>
      </c>
      <c r="AE205" s="756">
        <f t="shared" si="95"/>
        <v>0</v>
      </c>
      <c r="AF205" s="756">
        <f t="shared" si="95"/>
        <v>0</v>
      </c>
      <c r="AG205" s="756">
        <f t="shared" si="95"/>
        <v>0</v>
      </c>
      <c r="AH205" s="646">
        <f t="shared" si="88"/>
        <v>0</v>
      </c>
      <c r="AI205" s="594"/>
      <c r="AJ205" s="705">
        <f t="shared" si="74"/>
        <v>189</v>
      </c>
      <c r="AK205" s="756">
        <v>0</v>
      </c>
      <c r="AL205" s="756">
        <v>0</v>
      </c>
      <c r="AM205" s="756">
        <v>0</v>
      </c>
      <c r="AN205" s="756">
        <v>0</v>
      </c>
      <c r="AO205" s="756">
        <v>0</v>
      </c>
      <c r="AP205" s="756">
        <v>0</v>
      </c>
      <c r="AQ205" s="756">
        <v>0</v>
      </c>
      <c r="AR205" s="646">
        <f t="shared" si="89"/>
        <v>0</v>
      </c>
      <c r="AS205" s="594"/>
      <c r="AT205" s="705">
        <f t="shared" si="75"/>
        <v>189</v>
      </c>
      <c r="AU205" s="756">
        <v>0</v>
      </c>
      <c r="AV205" s="756">
        <v>0</v>
      </c>
      <c r="AW205" s="756">
        <v>0</v>
      </c>
      <c r="AX205" s="756">
        <v>0</v>
      </c>
      <c r="AY205" s="756">
        <v>0</v>
      </c>
      <c r="AZ205" s="767">
        <f t="shared" si="94"/>
        <v>0</v>
      </c>
      <c r="BA205" s="756">
        <v>0</v>
      </c>
      <c r="BB205" s="756">
        <v>0</v>
      </c>
      <c r="BC205" s="756">
        <v>0</v>
      </c>
      <c r="BD205" s="756">
        <v>0</v>
      </c>
      <c r="BE205" s="767">
        <f t="shared" si="76"/>
        <v>0</v>
      </c>
      <c r="BF205" s="646">
        <f t="shared" si="77"/>
        <v>0</v>
      </c>
      <c r="BG205" s="594"/>
      <c r="BH205" s="705">
        <f t="shared" si="67"/>
        <v>189</v>
      </c>
      <c r="BI205" s="646">
        <f t="shared" si="78"/>
        <v>0</v>
      </c>
      <c r="BJ205" s="594"/>
      <c r="BK205" s="705">
        <f t="shared" si="79"/>
        <v>189</v>
      </c>
      <c r="BL205" s="756">
        <v>0</v>
      </c>
      <c r="BM205" s="756">
        <v>0</v>
      </c>
      <c r="BN205" s="756">
        <v>0</v>
      </c>
      <c r="BO205" s="756">
        <v>0</v>
      </c>
      <c r="BP205" s="756">
        <v>0</v>
      </c>
      <c r="BQ205" s="756">
        <v>0</v>
      </c>
      <c r="BR205" s="756">
        <v>0</v>
      </c>
      <c r="BS205" s="646">
        <f t="shared" si="90"/>
        <v>0</v>
      </c>
      <c r="BT205" s="594"/>
      <c r="BU205" s="705">
        <f t="shared" si="80"/>
        <v>189</v>
      </c>
      <c r="BV205" s="756">
        <v>0</v>
      </c>
      <c r="BW205" s="756">
        <v>0</v>
      </c>
      <c r="BX205" s="756">
        <v>0</v>
      </c>
      <c r="BY205" s="756">
        <v>0</v>
      </c>
      <c r="BZ205" s="756">
        <v>0</v>
      </c>
      <c r="CA205" s="756">
        <v>0</v>
      </c>
      <c r="CB205" s="756">
        <v>0</v>
      </c>
      <c r="CC205" s="646">
        <f t="shared" si="91"/>
        <v>0</v>
      </c>
      <c r="CD205" s="594"/>
      <c r="CE205" s="705">
        <f t="shared" si="68"/>
        <v>189</v>
      </c>
      <c r="CF205" s="756">
        <f t="shared" si="98"/>
        <v>0</v>
      </c>
      <c r="CG205" s="756">
        <f t="shared" si="98"/>
        <v>0</v>
      </c>
      <c r="CH205" s="756">
        <f t="shared" si="98"/>
        <v>0</v>
      </c>
      <c r="CI205" s="756">
        <f t="shared" si="96"/>
        <v>0</v>
      </c>
      <c r="CJ205" s="756">
        <f t="shared" si="96"/>
        <v>0</v>
      </c>
      <c r="CK205" s="756">
        <f t="shared" si="96"/>
        <v>0</v>
      </c>
      <c r="CL205" s="756">
        <f t="shared" si="96"/>
        <v>0</v>
      </c>
      <c r="CM205" s="646">
        <f t="shared" si="92"/>
        <v>0</v>
      </c>
      <c r="CN205" s="594"/>
      <c r="CO205" s="705">
        <f t="shared" si="69"/>
        <v>189</v>
      </c>
      <c r="CP205" s="756">
        <v>0</v>
      </c>
      <c r="CQ205" s="756">
        <v>0</v>
      </c>
      <c r="CR205" s="756">
        <v>0</v>
      </c>
      <c r="CS205" s="756">
        <v>0</v>
      </c>
      <c r="CT205" s="756">
        <v>0</v>
      </c>
      <c r="CU205" s="756">
        <v>0</v>
      </c>
      <c r="CV205" s="756">
        <v>0</v>
      </c>
      <c r="CW205" s="646">
        <f t="shared" si="93"/>
        <v>0</v>
      </c>
      <c r="CX205" s="685"/>
      <c r="CY205" s="705">
        <f t="shared" si="70"/>
        <v>189</v>
      </c>
      <c r="CZ205" s="756">
        <v>0</v>
      </c>
      <c r="DA205" s="756">
        <v>0</v>
      </c>
      <c r="DB205" s="756">
        <v>0</v>
      </c>
      <c r="DC205" s="756">
        <v>0</v>
      </c>
      <c r="DD205" s="756">
        <v>0</v>
      </c>
      <c r="DE205" s="767">
        <f t="shared" si="81"/>
        <v>0</v>
      </c>
      <c r="DF205" s="756">
        <v>0</v>
      </c>
      <c r="DG205" s="756">
        <v>0</v>
      </c>
      <c r="DH205" s="756">
        <v>0</v>
      </c>
      <c r="DI205" s="756">
        <v>0</v>
      </c>
      <c r="DJ205" s="767">
        <f t="shared" si="82"/>
        <v>0</v>
      </c>
      <c r="DK205" s="715">
        <f t="shared" si="83"/>
        <v>0</v>
      </c>
      <c r="DL205" s="685"/>
      <c r="DM205" s="705">
        <f t="shared" si="71"/>
        <v>189</v>
      </c>
      <c r="DN205" s="715">
        <f t="shared" si="84"/>
        <v>0</v>
      </c>
    </row>
    <row r="206" spans="2:118" x14ac:dyDescent="0.25">
      <c r="B206" s="705">
        <v>190</v>
      </c>
      <c r="C206" s="765">
        <f>(1+_xlfn.XLOOKUP(INT((B206-1)/12)+1,'ZC Curve'!$B$8:$B$107,'ZC Curve'!R$8:R$107,,0))^(1/12)-1</f>
        <v>0</v>
      </c>
      <c r="D206" s="766">
        <f t="shared" si="85"/>
        <v>1</v>
      </c>
      <c r="E206" s="685"/>
      <c r="F206" s="705">
        <v>190</v>
      </c>
      <c r="G206" s="756">
        <v>0</v>
      </c>
      <c r="H206" s="756">
        <v>0</v>
      </c>
      <c r="I206" s="756">
        <v>0</v>
      </c>
      <c r="J206" s="756">
        <v>0</v>
      </c>
      <c r="K206" s="756">
        <v>0</v>
      </c>
      <c r="L206" s="756">
        <v>0</v>
      </c>
      <c r="M206" s="756">
        <v>0</v>
      </c>
      <c r="N206" s="646">
        <f t="shared" si="86"/>
        <v>0</v>
      </c>
      <c r="O206" s="594"/>
      <c r="P206" s="705">
        <f t="shared" si="72"/>
        <v>190</v>
      </c>
      <c r="Q206" s="756">
        <v>0</v>
      </c>
      <c r="R206" s="756">
        <v>0</v>
      </c>
      <c r="S206" s="756">
        <v>0</v>
      </c>
      <c r="T206" s="756">
        <v>0</v>
      </c>
      <c r="U206" s="756">
        <v>0</v>
      </c>
      <c r="V206" s="756">
        <v>0</v>
      </c>
      <c r="W206" s="756">
        <v>0</v>
      </c>
      <c r="X206" s="646">
        <f t="shared" si="87"/>
        <v>0</v>
      </c>
      <c r="Y206" s="594"/>
      <c r="Z206" s="705">
        <f t="shared" si="73"/>
        <v>190</v>
      </c>
      <c r="AA206" s="756">
        <f t="shared" si="97"/>
        <v>0</v>
      </c>
      <c r="AB206" s="756">
        <f t="shared" si="97"/>
        <v>0</v>
      </c>
      <c r="AC206" s="756">
        <f t="shared" si="97"/>
        <v>0</v>
      </c>
      <c r="AD206" s="756">
        <f t="shared" si="95"/>
        <v>0</v>
      </c>
      <c r="AE206" s="756">
        <f t="shared" si="95"/>
        <v>0</v>
      </c>
      <c r="AF206" s="756">
        <f t="shared" si="95"/>
        <v>0</v>
      </c>
      <c r="AG206" s="756">
        <f t="shared" si="95"/>
        <v>0</v>
      </c>
      <c r="AH206" s="646">
        <f t="shared" si="88"/>
        <v>0</v>
      </c>
      <c r="AI206" s="594"/>
      <c r="AJ206" s="705">
        <f t="shared" si="74"/>
        <v>190</v>
      </c>
      <c r="AK206" s="756">
        <v>0</v>
      </c>
      <c r="AL206" s="756">
        <v>0</v>
      </c>
      <c r="AM206" s="756">
        <v>0</v>
      </c>
      <c r="AN206" s="756">
        <v>0</v>
      </c>
      <c r="AO206" s="756">
        <v>0</v>
      </c>
      <c r="AP206" s="756">
        <v>0</v>
      </c>
      <c r="AQ206" s="756">
        <v>0</v>
      </c>
      <c r="AR206" s="646">
        <f t="shared" si="89"/>
        <v>0</v>
      </c>
      <c r="AS206" s="594"/>
      <c r="AT206" s="705">
        <f t="shared" si="75"/>
        <v>190</v>
      </c>
      <c r="AU206" s="756">
        <v>0</v>
      </c>
      <c r="AV206" s="756">
        <v>0</v>
      </c>
      <c r="AW206" s="756">
        <v>0</v>
      </c>
      <c r="AX206" s="756">
        <v>0</v>
      </c>
      <c r="AY206" s="756">
        <v>0</v>
      </c>
      <c r="AZ206" s="767">
        <f t="shared" si="94"/>
        <v>0</v>
      </c>
      <c r="BA206" s="756">
        <v>0</v>
      </c>
      <c r="BB206" s="756">
        <v>0</v>
      </c>
      <c r="BC206" s="756">
        <v>0</v>
      </c>
      <c r="BD206" s="756">
        <v>0</v>
      </c>
      <c r="BE206" s="767">
        <f t="shared" si="76"/>
        <v>0</v>
      </c>
      <c r="BF206" s="646">
        <f t="shared" si="77"/>
        <v>0</v>
      </c>
      <c r="BG206" s="594"/>
      <c r="BH206" s="705">
        <f t="shared" si="67"/>
        <v>190</v>
      </c>
      <c r="BI206" s="646">
        <f t="shared" si="78"/>
        <v>0</v>
      </c>
      <c r="BJ206" s="594"/>
      <c r="BK206" s="705">
        <f t="shared" si="79"/>
        <v>190</v>
      </c>
      <c r="BL206" s="756">
        <v>0</v>
      </c>
      <c r="BM206" s="756">
        <v>0</v>
      </c>
      <c r="BN206" s="756">
        <v>0</v>
      </c>
      <c r="BO206" s="756">
        <v>0</v>
      </c>
      <c r="BP206" s="756">
        <v>0</v>
      </c>
      <c r="BQ206" s="756">
        <v>0</v>
      </c>
      <c r="BR206" s="756">
        <v>0</v>
      </c>
      <c r="BS206" s="646">
        <f t="shared" si="90"/>
        <v>0</v>
      </c>
      <c r="BT206" s="594"/>
      <c r="BU206" s="705">
        <f t="shared" si="80"/>
        <v>190</v>
      </c>
      <c r="BV206" s="756">
        <v>0</v>
      </c>
      <c r="BW206" s="756">
        <v>0</v>
      </c>
      <c r="BX206" s="756">
        <v>0</v>
      </c>
      <c r="BY206" s="756">
        <v>0</v>
      </c>
      <c r="BZ206" s="756">
        <v>0</v>
      </c>
      <c r="CA206" s="756">
        <v>0</v>
      </c>
      <c r="CB206" s="756">
        <v>0</v>
      </c>
      <c r="CC206" s="646">
        <f t="shared" si="91"/>
        <v>0</v>
      </c>
      <c r="CD206" s="594"/>
      <c r="CE206" s="705">
        <f t="shared" si="68"/>
        <v>190</v>
      </c>
      <c r="CF206" s="756">
        <f t="shared" si="98"/>
        <v>0</v>
      </c>
      <c r="CG206" s="756">
        <f t="shared" si="98"/>
        <v>0</v>
      </c>
      <c r="CH206" s="756">
        <f t="shared" si="98"/>
        <v>0</v>
      </c>
      <c r="CI206" s="756">
        <f t="shared" si="96"/>
        <v>0</v>
      </c>
      <c r="CJ206" s="756">
        <f t="shared" si="96"/>
        <v>0</v>
      </c>
      <c r="CK206" s="756">
        <f t="shared" si="96"/>
        <v>0</v>
      </c>
      <c r="CL206" s="756">
        <f t="shared" si="96"/>
        <v>0</v>
      </c>
      <c r="CM206" s="646">
        <f t="shared" si="92"/>
        <v>0</v>
      </c>
      <c r="CN206" s="594"/>
      <c r="CO206" s="705">
        <f t="shared" si="69"/>
        <v>190</v>
      </c>
      <c r="CP206" s="756">
        <v>0</v>
      </c>
      <c r="CQ206" s="756">
        <v>0</v>
      </c>
      <c r="CR206" s="756">
        <v>0</v>
      </c>
      <c r="CS206" s="756">
        <v>0</v>
      </c>
      <c r="CT206" s="756">
        <v>0</v>
      </c>
      <c r="CU206" s="756">
        <v>0</v>
      </c>
      <c r="CV206" s="756">
        <v>0</v>
      </c>
      <c r="CW206" s="646">
        <f t="shared" si="93"/>
        <v>0</v>
      </c>
      <c r="CX206" s="685"/>
      <c r="CY206" s="705">
        <f t="shared" si="70"/>
        <v>190</v>
      </c>
      <c r="CZ206" s="756">
        <v>0</v>
      </c>
      <c r="DA206" s="756">
        <v>0</v>
      </c>
      <c r="DB206" s="756">
        <v>0</v>
      </c>
      <c r="DC206" s="756">
        <v>0</v>
      </c>
      <c r="DD206" s="756">
        <v>0</v>
      </c>
      <c r="DE206" s="767">
        <f t="shared" si="81"/>
        <v>0</v>
      </c>
      <c r="DF206" s="756">
        <v>0</v>
      </c>
      <c r="DG206" s="756">
        <v>0</v>
      </c>
      <c r="DH206" s="756">
        <v>0</v>
      </c>
      <c r="DI206" s="756">
        <v>0</v>
      </c>
      <c r="DJ206" s="767">
        <f t="shared" si="82"/>
        <v>0</v>
      </c>
      <c r="DK206" s="715">
        <f t="shared" si="83"/>
        <v>0</v>
      </c>
      <c r="DL206" s="685"/>
      <c r="DM206" s="705">
        <f t="shared" si="71"/>
        <v>190</v>
      </c>
      <c r="DN206" s="715">
        <f t="shared" si="84"/>
        <v>0</v>
      </c>
    </row>
    <row r="207" spans="2:118" x14ac:dyDescent="0.25">
      <c r="B207" s="705">
        <v>191</v>
      </c>
      <c r="C207" s="765">
        <f>(1+_xlfn.XLOOKUP(INT((B207-1)/12)+1,'ZC Curve'!$B$8:$B$107,'ZC Curve'!R$8:R$107,,0))^(1/12)-1</f>
        <v>0</v>
      </c>
      <c r="D207" s="766">
        <f t="shared" si="85"/>
        <v>1</v>
      </c>
      <c r="E207" s="685"/>
      <c r="F207" s="705">
        <v>191</v>
      </c>
      <c r="G207" s="756">
        <v>0</v>
      </c>
      <c r="H207" s="756">
        <v>0</v>
      </c>
      <c r="I207" s="756">
        <v>0</v>
      </c>
      <c r="J207" s="756">
        <v>0</v>
      </c>
      <c r="K207" s="756">
        <v>0</v>
      </c>
      <c r="L207" s="756">
        <v>0</v>
      </c>
      <c r="M207" s="756">
        <v>0</v>
      </c>
      <c r="N207" s="646">
        <f t="shared" si="86"/>
        <v>0</v>
      </c>
      <c r="O207" s="594"/>
      <c r="P207" s="705">
        <f t="shared" si="72"/>
        <v>191</v>
      </c>
      <c r="Q207" s="756">
        <v>0</v>
      </c>
      <c r="R207" s="756">
        <v>0</v>
      </c>
      <c r="S207" s="756">
        <v>0</v>
      </c>
      <c r="T207" s="756">
        <v>0</v>
      </c>
      <c r="U207" s="756">
        <v>0</v>
      </c>
      <c r="V207" s="756">
        <v>0</v>
      </c>
      <c r="W207" s="756">
        <v>0</v>
      </c>
      <c r="X207" s="646">
        <f t="shared" si="87"/>
        <v>0</v>
      </c>
      <c r="Y207" s="594"/>
      <c r="Z207" s="705">
        <f t="shared" si="73"/>
        <v>191</v>
      </c>
      <c r="AA207" s="756">
        <f t="shared" si="97"/>
        <v>0</v>
      </c>
      <c r="AB207" s="756">
        <f t="shared" si="97"/>
        <v>0</v>
      </c>
      <c r="AC207" s="756">
        <f t="shared" si="97"/>
        <v>0</v>
      </c>
      <c r="AD207" s="756">
        <f t="shared" si="95"/>
        <v>0</v>
      </c>
      <c r="AE207" s="756">
        <f t="shared" si="95"/>
        <v>0</v>
      </c>
      <c r="AF207" s="756">
        <f t="shared" si="95"/>
        <v>0</v>
      </c>
      <c r="AG207" s="756">
        <f t="shared" si="95"/>
        <v>0</v>
      </c>
      <c r="AH207" s="646">
        <f t="shared" si="88"/>
        <v>0</v>
      </c>
      <c r="AI207" s="594"/>
      <c r="AJ207" s="705">
        <f t="shared" si="74"/>
        <v>191</v>
      </c>
      <c r="AK207" s="756">
        <v>0</v>
      </c>
      <c r="AL207" s="756">
        <v>0</v>
      </c>
      <c r="AM207" s="756">
        <v>0</v>
      </c>
      <c r="AN207" s="756">
        <v>0</v>
      </c>
      <c r="AO207" s="756">
        <v>0</v>
      </c>
      <c r="AP207" s="756">
        <v>0</v>
      </c>
      <c r="AQ207" s="756">
        <v>0</v>
      </c>
      <c r="AR207" s="646">
        <f t="shared" si="89"/>
        <v>0</v>
      </c>
      <c r="AS207" s="594"/>
      <c r="AT207" s="705">
        <f t="shared" si="75"/>
        <v>191</v>
      </c>
      <c r="AU207" s="756">
        <v>0</v>
      </c>
      <c r="AV207" s="756">
        <v>0</v>
      </c>
      <c r="AW207" s="756">
        <v>0</v>
      </c>
      <c r="AX207" s="756">
        <v>0</v>
      </c>
      <c r="AY207" s="756">
        <v>0</v>
      </c>
      <c r="AZ207" s="767">
        <f t="shared" si="94"/>
        <v>0</v>
      </c>
      <c r="BA207" s="756">
        <v>0</v>
      </c>
      <c r="BB207" s="756">
        <v>0</v>
      </c>
      <c r="BC207" s="756">
        <v>0</v>
      </c>
      <c r="BD207" s="756">
        <v>0</v>
      </c>
      <c r="BE207" s="767">
        <f t="shared" si="76"/>
        <v>0</v>
      </c>
      <c r="BF207" s="646">
        <f t="shared" si="77"/>
        <v>0</v>
      </c>
      <c r="BG207" s="594"/>
      <c r="BH207" s="705">
        <f t="shared" si="67"/>
        <v>191</v>
      </c>
      <c r="BI207" s="646">
        <f t="shared" si="78"/>
        <v>0</v>
      </c>
      <c r="BJ207" s="594"/>
      <c r="BK207" s="705">
        <f t="shared" si="79"/>
        <v>191</v>
      </c>
      <c r="BL207" s="756">
        <v>0</v>
      </c>
      <c r="BM207" s="756">
        <v>0</v>
      </c>
      <c r="BN207" s="756">
        <v>0</v>
      </c>
      <c r="BO207" s="756">
        <v>0</v>
      </c>
      <c r="BP207" s="756">
        <v>0</v>
      </c>
      <c r="BQ207" s="756">
        <v>0</v>
      </c>
      <c r="BR207" s="756">
        <v>0</v>
      </c>
      <c r="BS207" s="646">
        <f t="shared" si="90"/>
        <v>0</v>
      </c>
      <c r="BT207" s="594"/>
      <c r="BU207" s="705">
        <f t="shared" si="80"/>
        <v>191</v>
      </c>
      <c r="BV207" s="756">
        <v>0</v>
      </c>
      <c r="BW207" s="756">
        <v>0</v>
      </c>
      <c r="BX207" s="756">
        <v>0</v>
      </c>
      <c r="BY207" s="756">
        <v>0</v>
      </c>
      <c r="BZ207" s="756">
        <v>0</v>
      </c>
      <c r="CA207" s="756">
        <v>0</v>
      </c>
      <c r="CB207" s="756">
        <v>0</v>
      </c>
      <c r="CC207" s="646">
        <f t="shared" si="91"/>
        <v>0</v>
      </c>
      <c r="CD207" s="594"/>
      <c r="CE207" s="705">
        <f t="shared" si="68"/>
        <v>191</v>
      </c>
      <c r="CF207" s="756">
        <f t="shared" si="98"/>
        <v>0</v>
      </c>
      <c r="CG207" s="756">
        <f t="shared" si="98"/>
        <v>0</v>
      </c>
      <c r="CH207" s="756">
        <f t="shared" si="98"/>
        <v>0</v>
      </c>
      <c r="CI207" s="756">
        <f t="shared" si="96"/>
        <v>0</v>
      </c>
      <c r="CJ207" s="756">
        <f t="shared" si="96"/>
        <v>0</v>
      </c>
      <c r="CK207" s="756">
        <f t="shared" si="96"/>
        <v>0</v>
      </c>
      <c r="CL207" s="756">
        <f t="shared" si="96"/>
        <v>0</v>
      </c>
      <c r="CM207" s="646">
        <f t="shared" si="92"/>
        <v>0</v>
      </c>
      <c r="CN207" s="594"/>
      <c r="CO207" s="705">
        <f t="shared" si="69"/>
        <v>191</v>
      </c>
      <c r="CP207" s="756">
        <v>0</v>
      </c>
      <c r="CQ207" s="756">
        <v>0</v>
      </c>
      <c r="CR207" s="756">
        <v>0</v>
      </c>
      <c r="CS207" s="756">
        <v>0</v>
      </c>
      <c r="CT207" s="756">
        <v>0</v>
      </c>
      <c r="CU207" s="756">
        <v>0</v>
      </c>
      <c r="CV207" s="756">
        <v>0</v>
      </c>
      <c r="CW207" s="646">
        <f t="shared" si="93"/>
        <v>0</v>
      </c>
      <c r="CX207" s="685"/>
      <c r="CY207" s="705">
        <f t="shared" si="70"/>
        <v>191</v>
      </c>
      <c r="CZ207" s="756">
        <v>0</v>
      </c>
      <c r="DA207" s="756">
        <v>0</v>
      </c>
      <c r="DB207" s="756">
        <v>0</v>
      </c>
      <c r="DC207" s="756">
        <v>0</v>
      </c>
      <c r="DD207" s="756">
        <v>0</v>
      </c>
      <c r="DE207" s="767">
        <f t="shared" si="81"/>
        <v>0</v>
      </c>
      <c r="DF207" s="756">
        <v>0</v>
      </c>
      <c r="DG207" s="756">
        <v>0</v>
      </c>
      <c r="DH207" s="756">
        <v>0</v>
      </c>
      <c r="DI207" s="756">
        <v>0</v>
      </c>
      <c r="DJ207" s="767">
        <f t="shared" si="82"/>
        <v>0</v>
      </c>
      <c r="DK207" s="715">
        <f t="shared" si="83"/>
        <v>0</v>
      </c>
      <c r="DL207" s="685"/>
      <c r="DM207" s="705">
        <f t="shared" si="71"/>
        <v>191</v>
      </c>
      <c r="DN207" s="715">
        <f t="shared" si="84"/>
        <v>0</v>
      </c>
    </row>
    <row r="208" spans="2:118" x14ac:dyDescent="0.25">
      <c r="B208" s="705">
        <v>192</v>
      </c>
      <c r="C208" s="765">
        <f>(1+_xlfn.XLOOKUP(INT((B208-1)/12)+1,'ZC Curve'!$B$8:$B$107,'ZC Curve'!R$8:R$107,,0))^(1/12)-1</f>
        <v>0</v>
      </c>
      <c r="D208" s="766">
        <f t="shared" si="85"/>
        <v>1</v>
      </c>
      <c r="E208" s="685"/>
      <c r="F208" s="705">
        <v>192</v>
      </c>
      <c r="G208" s="756">
        <v>0</v>
      </c>
      <c r="H208" s="756">
        <v>0</v>
      </c>
      <c r="I208" s="756">
        <v>0</v>
      </c>
      <c r="J208" s="756">
        <v>0</v>
      </c>
      <c r="K208" s="756">
        <v>0</v>
      </c>
      <c r="L208" s="756">
        <v>0</v>
      </c>
      <c r="M208" s="756">
        <v>0</v>
      </c>
      <c r="N208" s="646">
        <f t="shared" si="86"/>
        <v>0</v>
      </c>
      <c r="O208" s="594"/>
      <c r="P208" s="705">
        <f t="shared" si="72"/>
        <v>192</v>
      </c>
      <c r="Q208" s="756">
        <v>0</v>
      </c>
      <c r="R208" s="756">
        <v>0</v>
      </c>
      <c r="S208" s="756">
        <v>0</v>
      </c>
      <c r="T208" s="756">
        <v>0</v>
      </c>
      <c r="U208" s="756">
        <v>0</v>
      </c>
      <c r="V208" s="756">
        <v>0</v>
      </c>
      <c r="W208" s="756">
        <v>0</v>
      </c>
      <c r="X208" s="646">
        <f t="shared" si="87"/>
        <v>0</v>
      </c>
      <c r="Y208" s="594"/>
      <c r="Z208" s="705">
        <f t="shared" si="73"/>
        <v>192</v>
      </c>
      <c r="AA208" s="756">
        <f t="shared" si="97"/>
        <v>0</v>
      </c>
      <c r="AB208" s="756">
        <f t="shared" si="97"/>
        <v>0</v>
      </c>
      <c r="AC208" s="756">
        <f t="shared" si="97"/>
        <v>0</v>
      </c>
      <c r="AD208" s="756">
        <f t="shared" si="95"/>
        <v>0</v>
      </c>
      <c r="AE208" s="756">
        <f t="shared" si="95"/>
        <v>0</v>
      </c>
      <c r="AF208" s="756">
        <f t="shared" si="95"/>
        <v>0</v>
      </c>
      <c r="AG208" s="756">
        <f t="shared" si="95"/>
        <v>0</v>
      </c>
      <c r="AH208" s="646">
        <f t="shared" si="88"/>
        <v>0</v>
      </c>
      <c r="AI208" s="594"/>
      <c r="AJ208" s="705">
        <f t="shared" si="74"/>
        <v>192</v>
      </c>
      <c r="AK208" s="756">
        <v>0</v>
      </c>
      <c r="AL208" s="756">
        <v>0</v>
      </c>
      <c r="AM208" s="756">
        <v>0</v>
      </c>
      <c r="AN208" s="756">
        <v>0</v>
      </c>
      <c r="AO208" s="756">
        <v>0</v>
      </c>
      <c r="AP208" s="756">
        <v>0</v>
      </c>
      <c r="AQ208" s="756">
        <v>0</v>
      </c>
      <c r="AR208" s="646">
        <f t="shared" si="89"/>
        <v>0</v>
      </c>
      <c r="AS208" s="594"/>
      <c r="AT208" s="705">
        <f t="shared" si="75"/>
        <v>192</v>
      </c>
      <c r="AU208" s="756">
        <v>0</v>
      </c>
      <c r="AV208" s="756">
        <v>0</v>
      </c>
      <c r="AW208" s="756">
        <v>0</v>
      </c>
      <c r="AX208" s="756">
        <v>0</v>
      </c>
      <c r="AY208" s="756">
        <v>0</v>
      </c>
      <c r="AZ208" s="767">
        <f t="shared" si="94"/>
        <v>0</v>
      </c>
      <c r="BA208" s="756">
        <v>0</v>
      </c>
      <c r="BB208" s="756">
        <v>0</v>
      </c>
      <c r="BC208" s="756">
        <v>0</v>
      </c>
      <c r="BD208" s="756">
        <v>0</v>
      </c>
      <c r="BE208" s="767">
        <f t="shared" si="76"/>
        <v>0</v>
      </c>
      <c r="BF208" s="646">
        <f t="shared" si="77"/>
        <v>0</v>
      </c>
      <c r="BG208" s="594"/>
      <c r="BH208" s="705">
        <f t="shared" si="67"/>
        <v>192</v>
      </c>
      <c r="BI208" s="646">
        <f t="shared" si="78"/>
        <v>0</v>
      </c>
      <c r="BJ208" s="594"/>
      <c r="BK208" s="705">
        <f t="shared" si="79"/>
        <v>192</v>
      </c>
      <c r="BL208" s="756">
        <v>0</v>
      </c>
      <c r="BM208" s="756">
        <v>0</v>
      </c>
      <c r="BN208" s="756">
        <v>0</v>
      </c>
      <c r="BO208" s="756">
        <v>0</v>
      </c>
      <c r="BP208" s="756">
        <v>0</v>
      </c>
      <c r="BQ208" s="756">
        <v>0</v>
      </c>
      <c r="BR208" s="756">
        <v>0</v>
      </c>
      <c r="BS208" s="646">
        <f t="shared" si="90"/>
        <v>0</v>
      </c>
      <c r="BT208" s="594"/>
      <c r="BU208" s="705">
        <f t="shared" si="80"/>
        <v>192</v>
      </c>
      <c r="BV208" s="756">
        <v>0</v>
      </c>
      <c r="BW208" s="756">
        <v>0</v>
      </c>
      <c r="BX208" s="756">
        <v>0</v>
      </c>
      <c r="BY208" s="756">
        <v>0</v>
      </c>
      <c r="BZ208" s="756">
        <v>0</v>
      </c>
      <c r="CA208" s="756">
        <v>0</v>
      </c>
      <c r="CB208" s="756">
        <v>0</v>
      </c>
      <c r="CC208" s="646">
        <f t="shared" si="91"/>
        <v>0</v>
      </c>
      <c r="CD208" s="594"/>
      <c r="CE208" s="705">
        <f t="shared" si="68"/>
        <v>192</v>
      </c>
      <c r="CF208" s="756">
        <f t="shared" si="98"/>
        <v>0</v>
      </c>
      <c r="CG208" s="756">
        <f t="shared" si="98"/>
        <v>0</v>
      </c>
      <c r="CH208" s="756">
        <f t="shared" si="98"/>
        <v>0</v>
      </c>
      <c r="CI208" s="756">
        <f t="shared" si="96"/>
        <v>0</v>
      </c>
      <c r="CJ208" s="756">
        <f t="shared" si="96"/>
        <v>0</v>
      </c>
      <c r="CK208" s="756">
        <f t="shared" si="96"/>
        <v>0</v>
      </c>
      <c r="CL208" s="756">
        <f t="shared" si="96"/>
        <v>0</v>
      </c>
      <c r="CM208" s="646">
        <f t="shared" si="92"/>
        <v>0</v>
      </c>
      <c r="CN208" s="594"/>
      <c r="CO208" s="705">
        <f t="shared" si="69"/>
        <v>192</v>
      </c>
      <c r="CP208" s="756">
        <v>0</v>
      </c>
      <c r="CQ208" s="756">
        <v>0</v>
      </c>
      <c r="CR208" s="756">
        <v>0</v>
      </c>
      <c r="CS208" s="756">
        <v>0</v>
      </c>
      <c r="CT208" s="756">
        <v>0</v>
      </c>
      <c r="CU208" s="756">
        <v>0</v>
      </c>
      <c r="CV208" s="756">
        <v>0</v>
      </c>
      <c r="CW208" s="646">
        <f t="shared" si="93"/>
        <v>0</v>
      </c>
      <c r="CX208" s="685"/>
      <c r="CY208" s="705">
        <f t="shared" si="70"/>
        <v>192</v>
      </c>
      <c r="CZ208" s="756">
        <v>0</v>
      </c>
      <c r="DA208" s="756">
        <v>0</v>
      </c>
      <c r="DB208" s="756">
        <v>0</v>
      </c>
      <c r="DC208" s="756">
        <v>0</v>
      </c>
      <c r="DD208" s="756">
        <v>0</v>
      </c>
      <c r="DE208" s="767">
        <f t="shared" si="81"/>
        <v>0</v>
      </c>
      <c r="DF208" s="756">
        <v>0</v>
      </c>
      <c r="DG208" s="756">
        <v>0</v>
      </c>
      <c r="DH208" s="756">
        <v>0</v>
      </c>
      <c r="DI208" s="756">
        <v>0</v>
      </c>
      <c r="DJ208" s="767">
        <f t="shared" si="82"/>
        <v>0</v>
      </c>
      <c r="DK208" s="715">
        <f t="shared" si="83"/>
        <v>0</v>
      </c>
      <c r="DL208" s="685"/>
      <c r="DM208" s="705">
        <f t="shared" si="71"/>
        <v>192</v>
      </c>
      <c r="DN208" s="715">
        <f t="shared" si="84"/>
        <v>0</v>
      </c>
    </row>
    <row r="209" spans="2:118" x14ac:dyDescent="0.25">
      <c r="B209" s="705">
        <v>193</v>
      </c>
      <c r="C209" s="765">
        <f>(1+_xlfn.XLOOKUP(INT((B209-1)/12)+1,'ZC Curve'!$B$8:$B$107,'ZC Curve'!R$8:R$107,,0))^(1/12)-1</f>
        <v>0</v>
      </c>
      <c r="D209" s="766">
        <f t="shared" si="85"/>
        <v>1</v>
      </c>
      <c r="E209" s="685"/>
      <c r="F209" s="705">
        <v>193</v>
      </c>
      <c r="G209" s="756">
        <v>0</v>
      </c>
      <c r="H209" s="756">
        <v>0</v>
      </c>
      <c r="I209" s="756">
        <v>0</v>
      </c>
      <c r="J209" s="756">
        <v>0</v>
      </c>
      <c r="K209" s="756">
        <v>0</v>
      </c>
      <c r="L209" s="756">
        <v>0</v>
      </c>
      <c r="M209" s="756">
        <v>0</v>
      </c>
      <c r="N209" s="646">
        <f t="shared" si="86"/>
        <v>0</v>
      </c>
      <c r="O209" s="594"/>
      <c r="P209" s="705">
        <f t="shared" si="72"/>
        <v>193</v>
      </c>
      <c r="Q209" s="756">
        <v>0</v>
      </c>
      <c r="R209" s="756">
        <v>0</v>
      </c>
      <c r="S209" s="756">
        <v>0</v>
      </c>
      <c r="T209" s="756">
        <v>0</v>
      </c>
      <c r="U209" s="756">
        <v>0</v>
      </c>
      <c r="V209" s="756">
        <v>0</v>
      </c>
      <c r="W209" s="756">
        <v>0</v>
      </c>
      <c r="X209" s="646">
        <f t="shared" si="87"/>
        <v>0</v>
      </c>
      <c r="Y209" s="594"/>
      <c r="Z209" s="705">
        <f t="shared" si="73"/>
        <v>193</v>
      </c>
      <c r="AA209" s="756">
        <f t="shared" si="97"/>
        <v>0</v>
      </c>
      <c r="AB209" s="756">
        <f t="shared" si="97"/>
        <v>0</v>
      </c>
      <c r="AC209" s="756">
        <f t="shared" si="97"/>
        <v>0</v>
      </c>
      <c r="AD209" s="756">
        <f t="shared" si="95"/>
        <v>0</v>
      </c>
      <c r="AE209" s="756">
        <f t="shared" si="95"/>
        <v>0</v>
      </c>
      <c r="AF209" s="756">
        <f t="shared" si="95"/>
        <v>0</v>
      </c>
      <c r="AG209" s="756">
        <f t="shared" si="95"/>
        <v>0</v>
      </c>
      <c r="AH209" s="646">
        <f t="shared" si="88"/>
        <v>0</v>
      </c>
      <c r="AI209" s="594"/>
      <c r="AJ209" s="705">
        <f t="shared" si="74"/>
        <v>193</v>
      </c>
      <c r="AK209" s="756">
        <v>0</v>
      </c>
      <c r="AL209" s="756">
        <v>0</v>
      </c>
      <c r="AM209" s="756">
        <v>0</v>
      </c>
      <c r="AN209" s="756">
        <v>0</v>
      </c>
      <c r="AO209" s="756">
        <v>0</v>
      </c>
      <c r="AP209" s="756">
        <v>0</v>
      </c>
      <c r="AQ209" s="756">
        <v>0</v>
      </c>
      <c r="AR209" s="646">
        <f t="shared" si="89"/>
        <v>0</v>
      </c>
      <c r="AS209" s="594"/>
      <c r="AT209" s="705">
        <f t="shared" si="75"/>
        <v>193</v>
      </c>
      <c r="AU209" s="756">
        <v>0</v>
      </c>
      <c r="AV209" s="756">
        <v>0</v>
      </c>
      <c r="AW209" s="756">
        <v>0</v>
      </c>
      <c r="AX209" s="756">
        <v>0</v>
      </c>
      <c r="AY209" s="756">
        <v>0</v>
      </c>
      <c r="AZ209" s="767">
        <f t="shared" si="94"/>
        <v>0</v>
      </c>
      <c r="BA209" s="756">
        <v>0</v>
      </c>
      <c r="BB209" s="756">
        <v>0</v>
      </c>
      <c r="BC209" s="756">
        <v>0</v>
      </c>
      <c r="BD209" s="756">
        <v>0</v>
      </c>
      <c r="BE209" s="767">
        <f t="shared" si="76"/>
        <v>0</v>
      </c>
      <c r="BF209" s="646">
        <f t="shared" si="77"/>
        <v>0</v>
      </c>
      <c r="BG209" s="594"/>
      <c r="BH209" s="705">
        <f t="shared" ref="BH209:BH272" si="99">F209</f>
        <v>193</v>
      </c>
      <c r="BI209" s="646">
        <f t="shared" si="78"/>
        <v>0</v>
      </c>
      <c r="BJ209" s="594"/>
      <c r="BK209" s="705">
        <f t="shared" si="79"/>
        <v>193</v>
      </c>
      <c r="BL209" s="756">
        <v>0</v>
      </c>
      <c r="BM209" s="756">
        <v>0</v>
      </c>
      <c r="BN209" s="756">
        <v>0</v>
      </c>
      <c r="BO209" s="756">
        <v>0</v>
      </c>
      <c r="BP209" s="756">
        <v>0</v>
      </c>
      <c r="BQ209" s="756">
        <v>0</v>
      </c>
      <c r="BR209" s="756">
        <v>0</v>
      </c>
      <c r="BS209" s="646">
        <f t="shared" si="90"/>
        <v>0</v>
      </c>
      <c r="BT209" s="594"/>
      <c r="BU209" s="705">
        <f t="shared" si="80"/>
        <v>193</v>
      </c>
      <c r="BV209" s="756">
        <v>0</v>
      </c>
      <c r="BW209" s="756">
        <v>0</v>
      </c>
      <c r="BX209" s="756">
        <v>0</v>
      </c>
      <c r="BY209" s="756">
        <v>0</v>
      </c>
      <c r="BZ209" s="756">
        <v>0</v>
      </c>
      <c r="CA209" s="756">
        <v>0</v>
      </c>
      <c r="CB209" s="756">
        <v>0</v>
      </c>
      <c r="CC209" s="646">
        <f t="shared" si="91"/>
        <v>0</v>
      </c>
      <c r="CD209" s="594"/>
      <c r="CE209" s="705">
        <f t="shared" ref="CE209:CE272" si="100">F209</f>
        <v>193</v>
      </c>
      <c r="CF209" s="756">
        <f t="shared" si="98"/>
        <v>0</v>
      </c>
      <c r="CG209" s="756">
        <f t="shared" si="98"/>
        <v>0</v>
      </c>
      <c r="CH209" s="756">
        <f t="shared" si="98"/>
        <v>0</v>
      </c>
      <c r="CI209" s="756">
        <f t="shared" si="96"/>
        <v>0</v>
      </c>
      <c r="CJ209" s="756">
        <f t="shared" si="96"/>
        <v>0</v>
      </c>
      <c r="CK209" s="756">
        <f t="shared" si="96"/>
        <v>0</v>
      </c>
      <c r="CL209" s="756">
        <f t="shared" si="96"/>
        <v>0</v>
      </c>
      <c r="CM209" s="646">
        <f t="shared" si="92"/>
        <v>0</v>
      </c>
      <c r="CN209" s="594"/>
      <c r="CO209" s="705">
        <f t="shared" ref="CO209:CO272" si="101">F209</f>
        <v>193</v>
      </c>
      <c r="CP209" s="756">
        <v>0</v>
      </c>
      <c r="CQ209" s="756">
        <v>0</v>
      </c>
      <c r="CR209" s="756">
        <v>0</v>
      </c>
      <c r="CS209" s="756">
        <v>0</v>
      </c>
      <c r="CT209" s="756">
        <v>0</v>
      </c>
      <c r="CU209" s="756">
        <v>0</v>
      </c>
      <c r="CV209" s="756">
        <v>0</v>
      </c>
      <c r="CW209" s="646">
        <f t="shared" si="93"/>
        <v>0</v>
      </c>
      <c r="CX209" s="685"/>
      <c r="CY209" s="705">
        <f t="shared" ref="CY209:CY272" si="102">F209</f>
        <v>193</v>
      </c>
      <c r="CZ209" s="756">
        <v>0</v>
      </c>
      <c r="DA209" s="756">
        <v>0</v>
      </c>
      <c r="DB209" s="756">
        <v>0</v>
      </c>
      <c r="DC209" s="756">
        <v>0</v>
      </c>
      <c r="DD209" s="756">
        <v>0</v>
      </c>
      <c r="DE209" s="767">
        <f t="shared" si="81"/>
        <v>0</v>
      </c>
      <c r="DF209" s="756">
        <v>0</v>
      </c>
      <c r="DG209" s="756">
        <v>0</v>
      </c>
      <c r="DH209" s="756">
        <v>0</v>
      </c>
      <c r="DI209" s="756">
        <v>0</v>
      </c>
      <c r="DJ209" s="767">
        <f t="shared" si="82"/>
        <v>0</v>
      </c>
      <c r="DK209" s="715">
        <f t="shared" si="83"/>
        <v>0</v>
      </c>
      <c r="DL209" s="685"/>
      <c r="DM209" s="705">
        <f t="shared" ref="DM209:DM272" si="103">F209</f>
        <v>193</v>
      </c>
      <c r="DN209" s="715">
        <f t="shared" si="84"/>
        <v>0</v>
      </c>
    </row>
    <row r="210" spans="2:118" x14ac:dyDescent="0.25">
      <c r="B210" s="705">
        <v>194</v>
      </c>
      <c r="C210" s="765">
        <f>(1+_xlfn.XLOOKUP(INT((B210-1)/12)+1,'ZC Curve'!$B$8:$B$107,'ZC Curve'!R$8:R$107,,0))^(1/12)-1</f>
        <v>0</v>
      </c>
      <c r="D210" s="766">
        <f t="shared" si="85"/>
        <v>1</v>
      </c>
      <c r="E210" s="685"/>
      <c r="F210" s="705">
        <v>194</v>
      </c>
      <c r="G210" s="756">
        <v>0</v>
      </c>
      <c r="H210" s="756">
        <v>0</v>
      </c>
      <c r="I210" s="756">
        <v>0</v>
      </c>
      <c r="J210" s="756">
        <v>0</v>
      </c>
      <c r="K210" s="756">
        <v>0</v>
      </c>
      <c r="L210" s="756">
        <v>0</v>
      </c>
      <c r="M210" s="756">
        <v>0</v>
      </c>
      <c r="N210" s="646">
        <f t="shared" si="86"/>
        <v>0</v>
      </c>
      <c r="O210" s="594"/>
      <c r="P210" s="705">
        <f t="shared" ref="P210:P273" si="104">F210</f>
        <v>194</v>
      </c>
      <c r="Q210" s="756">
        <v>0</v>
      </c>
      <c r="R210" s="756">
        <v>0</v>
      </c>
      <c r="S210" s="756">
        <v>0</v>
      </c>
      <c r="T210" s="756">
        <v>0</v>
      </c>
      <c r="U210" s="756">
        <v>0</v>
      </c>
      <c r="V210" s="756">
        <v>0</v>
      </c>
      <c r="W210" s="756">
        <v>0</v>
      </c>
      <c r="X210" s="646">
        <f t="shared" si="87"/>
        <v>0</v>
      </c>
      <c r="Y210" s="594"/>
      <c r="Z210" s="705">
        <f t="shared" ref="Z210:Z273" si="105">P210</f>
        <v>194</v>
      </c>
      <c r="AA210" s="756">
        <f t="shared" si="97"/>
        <v>0</v>
      </c>
      <c r="AB210" s="756">
        <f t="shared" si="97"/>
        <v>0</v>
      </c>
      <c r="AC210" s="756">
        <f t="shared" si="97"/>
        <v>0</v>
      </c>
      <c r="AD210" s="756">
        <f t="shared" si="95"/>
        <v>0</v>
      </c>
      <c r="AE210" s="756">
        <f t="shared" si="95"/>
        <v>0</v>
      </c>
      <c r="AF210" s="756">
        <f t="shared" si="95"/>
        <v>0</v>
      </c>
      <c r="AG210" s="756">
        <f t="shared" si="95"/>
        <v>0</v>
      </c>
      <c r="AH210" s="646">
        <f t="shared" si="88"/>
        <v>0</v>
      </c>
      <c r="AI210" s="594"/>
      <c r="AJ210" s="705">
        <f t="shared" ref="AJ210:AJ273" si="106">F210</f>
        <v>194</v>
      </c>
      <c r="AK210" s="756">
        <v>0</v>
      </c>
      <c r="AL210" s="756">
        <v>0</v>
      </c>
      <c r="AM210" s="756">
        <v>0</v>
      </c>
      <c r="AN210" s="756">
        <v>0</v>
      </c>
      <c r="AO210" s="756">
        <v>0</v>
      </c>
      <c r="AP210" s="756">
        <v>0</v>
      </c>
      <c r="AQ210" s="756">
        <v>0</v>
      </c>
      <c r="AR210" s="646">
        <f t="shared" si="89"/>
        <v>0</v>
      </c>
      <c r="AS210" s="594"/>
      <c r="AT210" s="705">
        <f t="shared" ref="AT210:AT273" si="107">F210</f>
        <v>194</v>
      </c>
      <c r="AU210" s="756">
        <v>0</v>
      </c>
      <c r="AV210" s="756">
        <v>0</v>
      </c>
      <c r="AW210" s="756">
        <v>0</v>
      </c>
      <c r="AX210" s="756">
        <v>0</v>
      </c>
      <c r="AY210" s="756">
        <v>0</v>
      </c>
      <c r="AZ210" s="767">
        <f t="shared" si="94"/>
        <v>0</v>
      </c>
      <c r="BA210" s="756">
        <v>0</v>
      </c>
      <c r="BB210" s="756">
        <v>0</v>
      </c>
      <c r="BC210" s="756">
        <v>0</v>
      </c>
      <c r="BD210" s="756">
        <v>0</v>
      </c>
      <c r="BE210" s="767">
        <f t="shared" ref="BE210:BE273" si="108">SUM(BA210:BD210)</f>
        <v>0</v>
      </c>
      <c r="BF210" s="646">
        <f t="shared" ref="BF210:BF273" si="109">BE210-AZ210</f>
        <v>0</v>
      </c>
      <c r="BG210" s="594"/>
      <c r="BH210" s="705">
        <f t="shared" si="99"/>
        <v>194</v>
      </c>
      <c r="BI210" s="646">
        <f t="shared" ref="BI210:BI273" si="110">BF210+AR210+AH210</f>
        <v>0</v>
      </c>
      <c r="BJ210" s="594"/>
      <c r="BK210" s="705">
        <f t="shared" ref="BK210:BK273" si="111">F210</f>
        <v>194</v>
      </c>
      <c r="BL210" s="756">
        <v>0</v>
      </c>
      <c r="BM210" s="756">
        <v>0</v>
      </c>
      <c r="BN210" s="756">
        <v>0</v>
      </c>
      <c r="BO210" s="756">
        <v>0</v>
      </c>
      <c r="BP210" s="756">
        <v>0</v>
      </c>
      <c r="BQ210" s="756">
        <v>0</v>
      </c>
      <c r="BR210" s="756">
        <v>0</v>
      </c>
      <c r="BS210" s="646">
        <f t="shared" si="90"/>
        <v>0</v>
      </c>
      <c r="BT210" s="594"/>
      <c r="BU210" s="705">
        <f t="shared" ref="BU210:BU273" si="112">F210</f>
        <v>194</v>
      </c>
      <c r="BV210" s="756">
        <v>0</v>
      </c>
      <c r="BW210" s="756">
        <v>0</v>
      </c>
      <c r="BX210" s="756">
        <v>0</v>
      </c>
      <c r="BY210" s="756">
        <v>0</v>
      </c>
      <c r="BZ210" s="756">
        <v>0</v>
      </c>
      <c r="CA210" s="756">
        <v>0</v>
      </c>
      <c r="CB210" s="756">
        <v>0</v>
      </c>
      <c r="CC210" s="646">
        <f t="shared" si="91"/>
        <v>0</v>
      </c>
      <c r="CD210" s="594"/>
      <c r="CE210" s="705">
        <f t="shared" si="100"/>
        <v>194</v>
      </c>
      <c r="CF210" s="756">
        <f t="shared" si="98"/>
        <v>0</v>
      </c>
      <c r="CG210" s="756">
        <f t="shared" si="98"/>
        <v>0</v>
      </c>
      <c r="CH210" s="756">
        <f t="shared" si="98"/>
        <v>0</v>
      </c>
      <c r="CI210" s="756">
        <f t="shared" si="96"/>
        <v>0</v>
      </c>
      <c r="CJ210" s="756">
        <f t="shared" si="96"/>
        <v>0</v>
      </c>
      <c r="CK210" s="756">
        <f t="shared" si="96"/>
        <v>0</v>
      </c>
      <c r="CL210" s="756">
        <f t="shared" si="96"/>
        <v>0</v>
      </c>
      <c r="CM210" s="646">
        <f t="shared" si="92"/>
        <v>0</v>
      </c>
      <c r="CN210" s="594"/>
      <c r="CO210" s="705">
        <f t="shared" si="101"/>
        <v>194</v>
      </c>
      <c r="CP210" s="756">
        <v>0</v>
      </c>
      <c r="CQ210" s="756">
        <v>0</v>
      </c>
      <c r="CR210" s="756">
        <v>0</v>
      </c>
      <c r="CS210" s="756">
        <v>0</v>
      </c>
      <c r="CT210" s="756">
        <v>0</v>
      </c>
      <c r="CU210" s="756">
        <v>0</v>
      </c>
      <c r="CV210" s="756">
        <v>0</v>
      </c>
      <c r="CW210" s="646">
        <f t="shared" si="93"/>
        <v>0</v>
      </c>
      <c r="CX210" s="685"/>
      <c r="CY210" s="705">
        <f t="shared" si="102"/>
        <v>194</v>
      </c>
      <c r="CZ210" s="756">
        <v>0</v>
      </c>
      <c r="DA210" s="756">
        <v>0</v>
      </c>
      <c r="DB210" s="756">
        <v>0</v>
      </c>
      <c r="DC210" s="756">
        <v>0</v>
      </c>
      <c r="DD210" s="756">
        <v>0</v>
      </c>
      <c r="DE210" s="767">
        <f t="shared" ref="DE210:DE273" si="113">SUM(CZ210:DD210)</f>
        <v>0</v>
      </c>
      <c r="DF210" s="756">
        <v>0</v>
      </c>
      <c r="DG210" s="756">
        <v>0</v>
      </c>
      <c r="DH210" s="756">
        <v>0</v>
      </c>
      <c r="DI210" s="756">
        <v>0</v>
      </c>
      <c r="DJ210" s="767">
        <f t="shared" ref="DJ210:DJ273" si="114">SUM(DF210:DI210)</f>
        <v>0</v>
      </c>
      <c r="DK210" s="715">
        <f t="shared" ref="DK210:DK273" si="115">DJ210-DE210</f>
        <v>0</v>
      </c>
      <c r="DL210" s="685"/>
      <c r="DM210" s="705">
        <f t="shared" si="103"/>
        <v>194</v>
      </c>
      <c r="DN210" s="715">
        <f t="shared" ref="DN210:DN273" si="116">DK210+CW210+CM210</f>
        <v>0</v>
      </c>
    </row>
    <row r="211" spans="2:118" x14ac:dyDescent="0.25">
      <c r="B211" s="705">
        <v>195</v>
      </c>
      <c r="C211" s="765">
        <f>(1+_xlfn.XLOOKUP(INT((B211-1)/12)+1,'ZC Curve'!$B$8:$B$107,'ZC Curve'!R$8:R$107,,0))^(1/12)-1</f>
        <v>0</v>
      </c>
      <c r="D211" s="766">
        <f t="shared" ref="D211:D274" si="117">D210/(1+C211)</f>
        <v>1</v>
      </c>
      <c r="E211" s="685"/>
      <c r="F211" s="705">
        <v>195</v>
      </c>
      <c r="G211" s="756">
        <v>0</v>
      </c>
      <c r="H211" s="756">
        <v>0</v>
      </c>
      <c r="I211" s="756">
        <v>0</v>
      </c>
      <c r="J211" s="756">
        <v>0</v>
      </c>
      <c r="K211" s="756">
        <v>0</v>
      </c>
      <c r="L211" s="756">
        <v>0</v>
      </c>
      <c r="M211" s="756">
        <v>0</v>
      </c>
      <c r="N211" s="646">
        <f t="shared" ref="N211:N274" si="118">SUM(H211:L211)-G211-M211</f>
        <v>0</v>
      </c>
      <c r="O211" s="594"/>
      <c r="P211" s="705">
        <f t="shared" si="104"/>
        <v>195</v>
      </c>
      <c r="Q211" s="756">
        <v>0</v>
      </c>
      <c r="R211" s="756">
        <v>0</v>
      </c>
      <c r="S211" s="756">
        <v>0</v>
      </c>
      <c r="T211" s="756">
        <v>0</v>
      </c>
      <c r="U211" s="756">
        <v>0</v>
      </c>
      <c r="V211" s="756">
        <v>0</v>
      </c>
      <c r="W211" s="756">
        <v>0</v>
      </c>
      <c r="X211" s="646">
        <f t="shared" ref="X211:X274" si="119">SUM(R211:V211)-Q211-W211</f>
        <v>0</v>
      </c>
      <c r="Y211" s="594"/>
      <c r="Z211" s="705">
        <f t="shared" si="105"/>
        <v>195</v>
      </c>
      <c r="AA211" s="756">
        <f t="shared" si="97"/>
        <v>0</v>
      </c>
      <c r="AB211" s="756">
        <f t="shared" si="97"/>
        <v>0</v>
      </c>
      <c r="AC211" s="756">
        <f t="shared" si="97"/>
        <v>0</v>
      </c>
      <c r="AD211" s="756">
        <f t="shared" si="95"/>
        <v>0</v>
      </c>
      <c r="AE211" s="756">
        <f t="shared" si="95"/>
        <v>0</v>
      </c>
      <c r="AF211" s="756">
        <f t="shared" si="95"/>
        <v>0</v>
      </c>
      <c r="AG211" s="756">
        <f t="shared" si="95"/>
        <v>0</v>
      </c>
      <c r="AH211" s="646">
        <f t="shared" ref="AH211:AH274" si="120">SUM(AB211:AF211)-AA211-AG211</f>
        <v>0</v>
      </c>
      <c r="AI211" s="594"/>
      <c r="AJ211" s="705">
        <f t="shared" si="106"/>
        <v>195</v>
      </c>
      <c r="AK211" s="756">
        <v>0</v>
      </c>
      <c r="AL211" s="756">
        <v>0</v>
      </c>
      <c r="AM211" s="756">
        <v>0</v>
      </c>
      <c r="AN211" s="756">
        <v>0</v>
      </c>
      <c r="AO211" s="756">
        <v>0</v>
      </c>
      <c r="AP211" s="756">
        <v>0</v>
      </c>
      <c r="AQ211" s="756">
        <v>0</v>
      </c>
      <c r="AR211" s="646">
        <f t="shared" ref="AR211:AR274" si="121">SUM(AL211:AP211)-AK211-AQ211</f>
        <v>0</v>
      </c>
      <c r="AS211" s="594"/>
      <c r="AT211" s="705">
        <f t="shared" si="107"/>
        <v>195</v>
      </c>
      <c r="AU211" s="756">
        <v>0</v>
      </c>
      <c r="AV211" s="756">
        <v>0</v>
      </c>
      <c r="AW211" s="756">
        <v>0</v>
      </c>
      <c r="AX211" s="756">
        <v>0</v>
      </c>
      <c r="AY211" s="756">
        <v>0</v>
      </c>
      <c r="AZ211" s="767">
        <f t="shared" si="94"/>
        <v>0</v>
      </c>
      <c r="BA211" s="756">
        <v>0</v>
      </c>
      <c r="BB211" s="756">
        <v>0</v>
      </c>
      <c r="BC211" s="756">
        <v>0</v>
      </c>
      <c r="BD211" s="756">
        <v>0</v>
      </c>
      <c r="BE211" s="767">
        <f t="shared" si="108"/>
        <v>0</v>
      </c>
      <c r="BF211" s="646">
        <f t="shared" si="109"/>
        <v>0</v>
      </c>
      <c r="BG211" s="594"/>
      <c r="BH211" s="705">
        <f t="shared" si="99"/>
        <v>195</v>
      </c>
      <c r="BI211" s="646">
        <f t="shared" si="110"/>
        <v>0</v>
      </c>
      <c r="BJ211" s="594"/>
      <c r="BK211" s="705">
        <f t="shared" si="111"/>
        <v>195</v>
      </c>
      <c r="BL211" s="756">
        <v>0</v>
      </c>
      <c r="BM211" s="756">
        <v>0</v>
      </c>
      <c r="BN211" s="756">
        <v>0</v>
      </c>
      <c r="BO211" s="756">
        <v>0</v>
      </c>
      <c r="BP211" s="756">
        <v>0</v>
      </c>
      <c r="BQ211" s="756">
        <v>0</v>
      </c>
      <c r="BR211" s="756">
        <v>0</v>
      </c>
      <c r="BS211" s="646">
        <f t="shared" ref="BS211:BS274" si="122">SUM(BM211:BQ211)-BL211-BR211</f>
        <v>0</v>
      </c>
      <c r="BT211" s="594"/>
      <c r="BU211" s="705">
        <f t="shared" si="112"/>
        <v>195</v>
      </c>
      <c r="BV211" s="756">
        <v>0</v>
      </c>
      <c r="BW211" s="756">
        <v>0</v>
      </c>
      <c r="BX211" s="756">
        <v>0</v>
      </c>
      <c r="BY211" s="756">
        <v>0</v>
      </c>
      <c r="BZ211" s="756">
        <v>0</v>
      </c>
      <c r="CA211" s="756">
        <v>0</v>
      </c>
      <c r="CB211" s="756">
        <v>0</v>
      </c>
      <c r="CC211" s="646">
        <f t="shared" ref="CC211:CC274" si="123">SUM(BW211:CA211)-BV211-CB211</f>
        <v>0</v>
      </c>
      <c r="CD211" s="594"/>
      <c r="CE211" s="705">
        <f t="shared" si="100"/>
        <v>195</v>
      </c>
      <c r="CF211" s="756">
        <f t="shared" si="98"/>
        <v>0</v>
      </c>
      <c r="CG211" s="756">
        <f t="shared" si="98"/>
        <v>0</v>
      </c>
      <c r="CH211" s="756">
        <f t="shared" si="98"/>
        <v>0</v>
      </c>
      <c r="CI211" s="756">
        <f t="shared" si="96"/>
        <v>0</v>
      </c>
      <c r="CJ211" s="756">
        <f t="shared" si="96"/>
        <v>0</v>
      </c>
      <c r="CK211" s="756">
        <f t="shared" si="96"/>
        <v>0</v>
      </c>
      <c r="CL211" s="756">
        <f t="shared" si="96"/>
        <v>0</v>
      </c>
      <c r="CM211" s="646">
        <f t="shared" ref="CM211:CM274" si="124">SUM(CG211:CK211)-CF211-CL211</f>
        <v>0</v>
      </c>
      <c r="CN211" s="594"/>
      <c r="CO211" s="705">
        <f t="shared" si="101"/>
        <v>195</v>
      </c>
      <c r="CP211" s="756">
        <v>0</v>
      </c>
      <c r="CQ211" s="756">
        <v>0</v>
      </c>
      <c r="CR211" s="756">
        <v>0</v>
      </c>
      <c r="CS211" s="756">
        <v>0</v>
      </c>
      <c r="CT211" s="756">
        <v>0</v>
      </c>
      <c r="CU211" s="756">
        <v>0</v>
      </c>
      <c r="CV211" s="756">
        <v>0</v>
      </c>
      <c r="CW211" s="646">
        <f t="shared" ref="CW211:CW274" si="125">SUM(CQ211:CU211)-CP211-CV211</f>
        <v>0</v>
      </c>
      <c r="CX211" s="685"/>
      <c r="CY211" s="705">
        <f t="shared" si="102"/>
        <v>195</v>
      </c>
      <c r="CZ211" s="756">
        <v>0</v>
      </c>
      <c r="DA211" s="756">
        <v>0</v>
      </c>
      <c r="DB211" s="756">
        <v>0</v>
      </c>
      <c r="DC211" s="756">
        <v>0</v>
      </c>
      <c r="DD211" s="756">
        <v>0</v>
      </c>
      <c r="DE211" s="767">
        <f t="shared" si="113"/>
        <v>0</v>
      </c>
      <c r="DF211" s="756">
        <v>0</v>
      </c>
      <c r="DG211" s="756">
        <v>0</v>
      </c>
      <c r="DH211" s="756">
        <v>0</v>
      </c>
      <c r="DI211" s="756">
        <v>0</v>
      </c>
      <c r="DJ211" s="767">
        <f t="shared" si="114"/>
        <v>0</v>
      </c>
      <c r="DK211" s="715">
        <f t="shared" si="115"/>
        <v>0</v>
      </c>
      <c r="DL211" s="685"/>
      <c r="DM211" s="705">
        <f t="shared" si="103"/>
        <v>195</v>
      </c>
      <c r="DN211" s="715">
        <f t="shared" si="116"/>
        <v>0</v>
      </c>
    </row>
    <row r="212" spans="2:118" x14ac:dyDescent="0.25">
      <c r="B212" s="705">
        <v>196</v>
      </c>
      <c r="C212" s="765">
        <f>(1+_xlfn.XLOOKUP(INT((B212-1)/12)+1,'ZC Curve'!$B$8:$B$107,'ZC Curve'!R$8:R$107,,0))^(1/12)-1</f>
        <v>0</v>
      </c>
      <c r="D212" s="766">
        <f t="shared" si="117"/>
        <v>1</v>
      </c>
      <c r="E212" s="685"/>
      <c r="F212" s="705">
        <v>196</v>
      </c>
      <c r="G212" s="756">
        <v>0</v>
      </c>
      <c r="H212" s="756">
        <v>0</v>
      </c>
      <c r="I212" s="756">
        <v>0</v>
      </c>
      <c r="J212" s="756">
        <v>0</v>
      </c>
      <c r="K212" s="756">
        <v>0</v>
      </c>
      <c r="L212" s="756">
        <v>0</v>
      </c>
      <c r="M212" s="756">
        <v>0</v>
      </c>
      <c r="N212" s="646">
        <f t="shared" si="118"/>
        <v>0</v>
      </c>
      <c r="O212" s="594"/>
      <c r="P212" s="705">
        <f t="shared" si="104"/>
        <v>196</v>
      </c>
      <c r="Q212" s="756">
        <v>0</v>
      </c>
      <c r="R212" s="756">
        <v>0</v>
      </c>
      <c r="S212" s="756">
        <v>0</v>
      </c>
      <c r="T212" s="756">
        <v>0</v>
      </c>
      <c r="U212" s="756">
        <v>0</v>
      </c>
      <c r="V212" s="756">
        <v>0</v>
      </c>
      <c r="W212" s="756">
        <v>0</v>
      </c>
      <c r="X212" s="646">
        <f t="shared" si="119"/>
        <v>0</v>
      </c>
      <c r="Y212" s="594"/>
      <c r="Z212" s="705">
        <f t="shared" si="105"/>
        <v>196</v>
      </c>
      <c r="AA212" s="756">
        <f t="shared" si="97"/>
        <v>0</v>
      </c>
      <c r="AB212" s="756">
        <f t="shared" si="97"/>
        <v>0</v>
      </c>
      <c r="AC212" s="756">
        <f t="shared" si="97"/>
        <v>0</v>
      </c>
      <c r="AD212" s="756">
        <f t="shared" si="95"/>
        <v>0</v>
      </c>
      <c r="AE212" s="756">
        <f t="shared" si="95"/>
        <v>0</v>
      </c>
      <c r="AF212" s="756">
        <f t="shared" si="95"/>
        <v>0</v>
      </c>
      <c r="AG212" s="756">
        <f t="shared" si="95"/>
        <v>0</v>
      </c>
      <c r="AH212" s="646">
        <f t="shared" si="120"/>
        <v>0</v>
      </c>
      <c r="AI212" s="594"/>
      <c r="AJ212" s="705">
        <f t="shared" si="106"/>
        <v>196</v>
      </c>
      <c r="AK212" s="756">
        <v>0</v>
      </c>
      <c r="AL212" s="756">
        <v>0</v>
      </c>
      <c r="AM212" s="756">
        <v>0</v>
      </c>
      <c r="AN212" s="756">
        <v>0</v>
      </c>
      <c r="AO212" s="756">
        <v>0</v>
      </c>
      <c r="AP212" s="756">
        <v>0</v>
      </c>
      <c r="AQ212" s="756">
        <v>0</v>
      </c>
      <c r="AR212" s="646">
        <f t="shared" si="121"/>
        <v>0</v>
      </c>
      <c r="AS212" s="594"/>
      <c r="AT212" s="705">
        <f t="shared" si="107"/>
        <v>196</v>
      </c>
      <c r="AU212" s="756">
        <v>0</v>
      </c>
      <c r="AV212" s="756">
        <v>0</v>
      </c>
      <c r="AW212" s="756">
        <v>0</v>
      </c>
      <c r="AX212" s="756">
        <v>0</v>
      </c>
      <c r="AY212" s="756">
        <v>0</v>
      </c>
      <c r="AZ212" s="767">
        <f t="shared" si="94"/>
        <v>0</v>
      </c>
      <c r="BA212" s="756">
        <v>0</v>
      </c>
      <c r="BB212" s="756">
        <v>0</v>
      </c>
      <c r="BC212" s="756">
        <v>0</v>
      </c>
      <c r="BD212" s="756">
        <v>0</v>
      </c>
      <c r="BE212" s="767">
        <f t="shared" si="108"/>
        <v>0</v>
      </c>
      <c r="BF212" s="646">
        <f t="shared" si="109"/>
        <v>0</v>
      </c>
      <c r="BG212" s="594"/>
      <c r="BH212" s="705">
        <f t="shared" si="99"/>
        <v>196</v>
      </c>
      <c r="BI212" s="646">
        <f t="shared" si="110"/>
        <v>0</v>
      </c>
      <c r="BJ212" s="594"/>
      <c r="BK212" s="705">
        <f t="shared" si="111"/>
        <v>196</v>
      </c>
      <c r="BL212" s="756">
        <v>0</v>
      </c>
      <c r="BM212" s="756">
        <v>0</v>
      </c>
      <c r="BN212" s="756">
        <v>0</v>
      </c>
      <c r="BO212" s="756">
        <v>0</v>
      </c>
      <c r="BP212" s="756">
        <v>0</v>
      </c>
      <c r="BQ212" s="756">
        <v>0</v>
      </c>
      <c r="BR212" s="756">
        <v>0</v>
      </c>
      <c r="BS212" s="646">
        <f t="shared" si="122"/>
        <v>0</v>
      </c>
      <c r="BT212" s="594"/>
      <c r="BU212" s="705">
        <f t="shared" si="112"/>
        <v>196</v>
      </c>
      <c r="BV212" s="756">
        <v>0</v>
      </c>
      <c r="BW212" s="756">
        <v>0</v>
      </c>
      <c r="BX212" s="756">
        <v>0</v>
      </c>
      <c r="BY212" s="756">
        <v>0</v>
      </c>
      <c r="BZ212" s="756">
        <v>0</v>
      </c>
      <c r="CA212" s="756">
        <v>0</v>
      </c>
      <c r="CB212" s="756">
        <v>0</v>
      </c>
      <c r="CC212" s="646">
        <f t="shared" si="123"/>
        <v>0</v>
      </c>
      <c r="CD212" s="594"/>
      <c r="CE212" s="705">
        <f t="shared" si="100"/>
        <v>196</v>
      </c>
      <c r="CF212" s="756">
        <f t="shared" si="98"/>
        <v>0</v>
      </c>
      <c r="CG212" s="756">
        <f t="shared" si="98"/>
        <v>0</v>
      </c>
      <c r="CH212" s="756">
        <f t="shared" si="98"/>
        <v>0</v>
      </c>
      <c r="CI212" s="756">
        <f t="shared" si="96"/>
        <v>0</v>
      </c>
      <c r="CJ212" s="756">
        <f t="shared" si="96"/>
        <v>0</v>
      </c>
      <c r="CK212" s="756">
        <f t="shared" si="96"/>
        <v>0</v>
      </c>
      <c r="CL212" s="756">
        <f t="shared" si="96"/>
        <v>0</v>
      </c>
      <c r="CM212" s="646">
        <f t="shared" si="124"/>
        <v>0</v>
      </c>
      <c r="CN212" s="594"/>
      <c r="CO212" s="705">
        <f t="shared" si="101"/>
        <v>196</v>
      </c>
      <c r="CP212" s="756">
        <v>0</v>
      </c>
      <c r="CQ212" s="756">
        <v>0</v>
      </c>
      <c r="CR212" s="756">
        <v>0</v>
      </c>
      <c r="CS212" s="756">
        <v>0</v>
      </c>
      <c r="CT212" s="756">
        <v>0</v>
      </c>
      <c r="CU212" s="756">
        <v>0</v>
      </c>
      <c r="CV212" s="756">
        <v>0</v>
      </c>
      <c r="CW212" s="646">
        <f t="shared" si="125"/>
        <v>0</v>
      </c>
      <c r="CX212" s="685"/>
      <c r="CY212" s="705">
        <f t="shared" si="102"/>
        <v>196</v>
      </c>
      <c r="CZ212" s="756">
        <v>0</v>
      </c>
      <c r="DA212" s="756">
        <v>0</v>
      </c>
      <c r="DB212" s="756">
        <v>0</v>
      </c>
      <c r="DC212" s="756">
        <v>0</v>
      </c>
      <c r="DD212" s="756">
        <v>0</v>
      </c>
      <c r="DE212" s="767">
        <f t="shared" si="113"/>
        <v>0</v>
      </c>
      <c r="DF212" s="756">
        <v>0</v>
      </c>
      <c r="DG212" s="756">
        <v>0</v>
      </c>
      <c r="DH212" s="756">
        <v>0</v>
      </c>
      <c r="DI212" s="756">
        <v>0</v>
      </c>
      <c r="DJ212" s="767">
        <f t="shared" si="114"/>
        <v>0</v>
      </c>
      <c r="DK212" s="715">
        <f t="shared" si="115"/>
        <v>0</v>
      </c>
      <c r="DL212" s="685"/>
      <c r="DM212" s="705">
        <f t="shared" si="103"/>
        <v>196</v>
      </c>
      <c r="DN212" s="715">
        <f t="shared" si="116"/>
        <v>0</v>
      </c>
    </row>
    <row r="213" spans="2:118" x14ac:dyDescent="0.25">
      <c r="B213" s="705">
        <v>197</v>
      </c>
      <c r="C213" s="765">
        <f>(1+_xlfn.XLOOKUP(INT((B213-1)/12)+1,'ZC Curve'!$B$8:$B$107,'ZC Curve'!R$8:R$107,,0))^(1/12)-1</f>
        <v>0</v>
      </c>
      <c r="D213" s="766">
        <f t="shared" si="117"/>
        <v>1</v>
      </c>
      <c r="E213" s="685"/>
      <c r="F213" s="705">
        <v>197</v>
      </c>
      <c r="G213" s="756">
        <v>0</v>
      </c>
      <c r="H213" s="756">
        <v>0</v>
      </c>
      <c r="I213" s="756">
        <v>0</v>
      </c>
      <c r="J213" s="756">
        <v>0</v>
      </c>
      <c r="K213" s="756">
        <v>0</v>
      </c>
      <c r="L213" s="756">
        <v>0</v>
      </c>
      <c r="M213" s="756">
        <v>0</v>
      </c>
      <c r="N213" s="646">
        <f t="shared" si="118"/>
        <v>0</v>
      </c>
      <c r="O213" s="594"/>
      <c r="P213" s="705">
        <f t="shared" si="104"/>
        <v>197</v>
      </c>
      <c r="Q213" s="756">
        <v>0</v>
      </c>
      <c r="R213" s="756">
        <v>0</v>
      </c>
      <c r="S213" s="756">
        <v>0</v>
      </c>
      <c r="T213" s="756">
        <v>0</v>
      </c>
      <c r="U213" s="756">
        <v>0</v>
      </c>
      <c r="V213" s="756">
        <v>0</v>
      </c>
      <c r="W213" s="756">
        <v>0</v>
      </c>
      <c r="X213" s="646">
        <f t="shared" si="119"/>
        <v>0</v>
      </c>
      <c r="Y213" s="594"/>
      <c r="Z213" s="705">
        <f t="shared" si="105"/>
        <v>197</v>
      </c>
      <c r="AA213" s="756">
        <f t="shared" si="97"/>
        <v>0</v>
      </c>
      <c r="AB213" s="756">
        <f t="shared" si="97"/>
        <v>0</v>
      </c>
      <c r="AC213" s="756">
        <f t="shared" si="97"/>
        <v>0</v>
      </c>
      <c r="AD213" s="756">
        <f t="shared" si="95"/>
        <v>0</v>
      </c>
      <c r="AE213" s="756">
        <f t="shared" si="95"/>
        <v>0</v>
      </c>
      <c r="AF213" s="756">
        <f t="shared" si="95"/>
        <v>0</v>
      </c>
      <c r="AG213" s="756">
        <f t="shared" si="95"/>
        <v>0</v>
      </c>
      <c r="AH213" s="646">
        <f t="shared" si="120"/>
        <v>0</v>
      </c>
      <c r="AI213" s="594"/>
      <c r="AJ213" s="705">
        <f t="shared" si="106"/>
        <v>197</v>
      </c>
      <c r="AK213" s="756">
        <v>0</v>
      </c>
      <c r="AL213" s="756">
        <v>0</v>
      </c>
      <c r="AM213" s="756">
        <v>0</v>
      </c>
      <c r="AN213" s="756">
        <v>0</v>
      </c>
      <c r="AO213" s="756">
        <v>0</v>
      </c>
      <c r="AP213" s="756">
        <v>0</v>
      </c>
      <c r="AQ213" s="756">
        <v>0</v>
      </c>
      <c r="AR213" s="646">
        <f t="shared" si="121"/>
        <v>0</v>
      </c>
      <c r="AS213" s="594"/>
      <c r="AT213" s="705">
        <f t="shared" si="107"/>
        <v>197</v>
      </c>
      <c r="AU213" s="756">
        <v>0</v>
      </c>
      <c r="AV213" s="756">
        <v>0</v>
      </c>
      <c r="AW213" s="756">
        <v>0</v>
      </c>
      <c r="AX213" s="756">
        <v>0</v>
      </c>
      <c r="AY213" s="756">
        <v>0</v>
      </c>
      <c r="AZ213" s="767">
        <f t="shared" si="94"/>
        <v>0</v>
      </c>
      <c r="BA213" s="756">
        <v>0</v>
      </c>
      <c r="BB213" s="756">
        <v>0</v>
      </c>
      <c r="BC213" s="756">
        <v>0</v>
      </c>
      <c r="BD213" s="756">
        <v>0</v>
      </c>
      <c r="BE213" s="767">
        <f t="shared" si="108"/>
        <v>0</v>
      </c>
      <c r="BF213" s="646">
        <f t="shared" si="109"/>
        <v>0</v>
      </c>
      <c r="BG213" s="594"/>
      <c r="BH213" s="705">
        <f t="shared" si="99"/>
        <v>197</v>
      </c>
      <c r="BI213" s="646">
        <f t="shared" si="110"/>
        <v>0</v>
      </c>
      <c r="BJ213" s="594"/>
      <c r="BK213" s="705">
        <f t="shared" si="111"/>
        <v>197</v>
      </c>
      <c r="BL213" s="756">
        <v>0</v>
      </c>
      <c r="BM213" s="756">
        <v>0</v>
      </c>
      <c r="BN213" s="756">
        <v>0</v>
      </c>
      <c r="BO213" s="756">
        <v>0</v>
      </c>
      <c r="BP213" s="756">
        <v>0</v>
      </c>
      <c r="BQ213" s="756">
        <v>0</v>
      </c>
      <c r="BR213" s="756">
        <v>0</v>
      </c>
      <c r="BS213" s="646">
        <f t="shared" si="122"/>
        <v>0</v>
      </c>
      <c r="BT213" s="594"/>
      <c r="BU213" s="705">
        <f t="shared" si="112"/>
        <v>197</v>
      </c>
      <c r="BV213" s="756">
        <v>0</v>
      </c>
      <c r="BW213" s="756">
        <v>0</v>
      </c>
      <c r="BX213" s="756">
        <v>0</v>
      </c>
      <c r="BY213" s="756">
        <v>0</v>
      </c>
      <c r="BZ213" s="756">
        <v>0</v>
      </c>
      <c r="CA213" s="756">
        <v>0</v>
      </c>
      <c r="CB213" s="756">
        <v>0</v>
      </c>
      <c r="CC213" s="646">
        <f t="shared" si="123"/>
        <v>0</v>
      </c>
      <c r="CD213" s="594"/>
      <c r="CE213" s="705">
        <f t="shared" si="100"/>
        <v>197</v>
      </c>
      <c r="CF213" s="756">
        <f t="shared" si="98"/>
        <v>0</v>
      </c>
      <c r="CG213" s="756">
        <f t="shared" si="98"/>
        <v>0</v>
      </c>
      <c r="CH213" s="756">
        <f t="shared" si="98"/>
        <v>0</v>
      </c>
      <c r="CI213" s="756">
        <f t="shared" si="96"/>
        <v>0</v>
      </c>
      <c r="CJ213" s="756">
        <f t="shared" si="96"/>
        <v>0</v>
      </c>
      <c r="CK213" s="756">
        <f t="shared" si="96"/>
        <v>0</v>
      </c>
      <c r="CL213" s="756">
        <f t="shared" si="96"/>
        <v>0</v>
      </c>
      <c r="CM213" s="646">
        <f t="shared" si="124"/>
        <v>0</v>
      </c>
      <c r="CN213" s="594"/>
      <c r="CO213" s="705">
        <f t="shared" si="101"/>
        <v>197</v>
      </c>
      <c r="CP213" s="756">
        <v>0</v>
      </c>
      <c r="CQ213" s="756">
        <v>0</v>
      </c>
      <c r="CR213" s="756">
        <v>0</v>
      </c>
      <c r="CS213" s="756">
        <v>0</v>
      </c>
      <c r="CT213" s="756">
        <v>0</v>
      </c>
      <c r="CU213" s="756">
        <v>0</v>
      </c>
      <c r="CV213" s="756">
        <v>0</v>
      </c>
      <c r="CW213" s="646">
        <f t="shared" si="125"/>
        <v>0</v>
      </c>
      <c r="CX213" s="685"/>
      <c r="CY213" s="705">
        <f t="shared" si="102"/>
        <v>197</v>
      </c>
      <c r="CZ213" s="756">
        <v>0</v>
      </c>
      <c r="DA213" s="756">
        <v>0</v>
      </c>
      <c r="DB213" s="756">
        <v>0</v>
      </c>
      <c r="DC213" s="756">
        <v>0</v>
      </c>
      <c r="DD213" s="756">
        <v>0</v>
      </c>
      <c r="DE213" s="767">
        <f t="shared" si="113"/>
        <v>0</v>
      </c>
      <c r="DF213" s="756">
        <v>0</v>
      </c>
      <c r="DG213" s="756">
        <v>0</v>
      </c>
      <c r="DH213" s="756">
        <v>0</v>
      </c>
      <c r="DI213" s="756">
        <v>0</v>
      </c>
      <c r="DJ213" s="767">
        <f t="shared" si="114"/>
        <v>0</v>
      </c>
      <c r="DK213" s="715">
        <f t="shared" si="115"/>
        <v>0</v>
      </c>
      <c r="DL213" s="685"/>
      <c r="DM213" s="705">
        <f t="shared" si="103"/>
        <v>197</v>
      </c>
      <c r="DN213" s="715">
        <f t="shared" si="116"/>
        <v>0</v>
      </c>
    </row>
    <row r="214" spans="2:118" x14ac:dyDescent="0.25">
      <c r="B214" s="705">
        <v>198</v>
      </c>
      <c r="C214" s="765">
        <f>(1+_xlfn.XLOOKUP(INT((B214-1)/12)+1,'ZC Curve'!$B$8:$B$107,'ZC Curve'!R$8:R$107,,0))^(1/12)-1</f>
        <v>0</v>
      </c>
      <c r="D214" s="766">
        <f t="shared" si="117"/>
        <v>1</v>
      </c>
      <c r="E214" s="685"/>
      <c r="F214" s="705">
        <v>198</v>
      </c>
      <c r="G214" s="756">
        <v>0</v>
      </c>
      <c r="H214" s="756">
        <v>0</v>
      </c>
      <c r="I214" s="756">
        <v>0</v>
      </c>
      <c r="J214" s="756">
        <v>0</v>
      </c>
      <c r="K214" s="756">
        <v>0</v>
      </c>
      <c r="L214" s="756">
        <v>0</v>
      </c>
      <c r="M214" s="756">
        <v>0</v>
      </c>
      <c r="N214" s="646">
        <f t="shared" si="118"/>
        <v>0</v>
      </c>
      <c r="O214" s="594"/>
      <c r="P214" s="705">
        <f t="shared" si="104"/>
        <v>198</v>
      </c>
      <c r="Q214" s="756">
        <v>0</v>
      </c>
      <c r="R214" s="756">
        <v>0</v>
      </c>
      <c r="S214" s="756">
        <v>0</v>
      </c>
      <c r="T214" s="756">
        <v>0</v>
      </c>
      <c r="U214" s="756">
        <v>0</v>
      </c>
      <c r="V214" s="756">
        <v>0</v>
      </c>
      <c r="W214" s="756">
        <v>0</v>
      </c>
      <c r="X214" s="646">
        <f t="shared" si="119"/>
        <v>0</v>
      </c>
      <c r="Y214" s="594"/>
      <c r="Z214" s="705">
        <f t="shared" si="105"/>
        <v>198</v>
      </c>
      <c r="AA214" s="756">
        <f t="shared" si="97"/>
        <v>0</v>
      </c>
      <c r="AB214" s="756">
        <f t="shared" si="97"/>
        <v>0</v>
      </c>
      <c r="AC214" s="756">
        <f t="shared" si="97"/>
        <v>0</v>
      </c>
      <c r="AD214" s="756">
        <f t="shared" si="95"/>
        <v>0</v>
      </c>
      <c r="AE214" s="756">
        <f t="shared" si="95"/>
        <v>0</v>
      </c>
      <c r="AF214" s="756">
        <f t="shared" si="95"/>
        <v>0</v>
      </c>
      <c r="AG214" s="756">
        <f t="shared" si="95"/>
        <v>0</v>
      </c>
      <c r="AH214" s="646">
        <f t="shared" si="120"/>
        <v>0</v>
      </c>
      <c r="AI214" s="594"/>
      <c r="AJ214" s="705">
        <f t="shared" si="106"/>
        <v>198</v>
      </c>
      <c r="AK214" s="756">
        <v>0</v>
      </c>
      <c r="AL214" s="756">
        <v>0</v>
      </c>
      <c r="AM214" s="756">
        <v>0</v>
      </c>
      <c r="AN214" s="756">
        <v>0</v>
      </c>
      <c r="AO214" s="756">
        <v>0</v>
      </c>
      <c r="AP214" s="756">
        <v>0</v>
      </c>
      <c r="AQ214" s="756">
        <v>0</v>
      </c>
      <c r="AR214" s="646">
        <f t="shared" si="121"/>
        <v>0</v>
      </c>
      <c r="AS214" s="594"/>
      <c r="AT214" s="705">
        <f t="shared" si="107"/>
        <v>198</v>
      </c>
      <c r="AU214" s="756">
        <v>0</v>
      </c>
      <c r="AV214" s="756">
        <v>0</v>
      </c>
      <c r="AW214" s="756">
        <v>0</v>
      </c>
      <c r="AX214" s="756">
        <v>0</v>
      </c>
      <c r="AY214" s="756">
        <v>0</v>
      </c>
      <c r="AZ214" s="767">
        <f t="shared" si="94"/>
        <v>0</v>
      </c>
      <c r="BA214" s="756">
        <v>0</v>
      </c>
      <c r="BB214" s="756">
        <v>0</v>
      </c>
      <c r="BC214" s="756">
        <v>0</v>
      </c>
      <c r="BD214" s="756">
        <v>0</v>
      </c>
      <c r="BE214" s="767">
        <f t="shared" si="108"/>
        <v>0</v>
      </c>
      <c r="BF214" s="646">
        <f t="shared" si="109"/>
        <v>0</v>
      </c>
      <c r="BG214" s="594"/>
      <c r="BH214" s="705">
        <f t="shared" si="99"/>
        <v>198</v>
      </c>
      <c r="BI214" s="646">
        <f t="shared" si="110"/>
        <v>0</v>
      </c>
      <c r="BJ214" s="594"/>
      <c r="BK214" s="705">
        <f t="shared" si="111"/>
        <v>198</v>
      </c>
      <c r="BL214" s="756">
        <v>0</v>
      </c>
      <c r="BM214" s="756">
        <v>0</v>
      </c>
      <c r="BN214" s="756">
        <v>0</v>
      </c>
      <c r="BO214" s="756">
        <v>0</v>
      </c>
      <c r="BP214" s="756">
        <v>0</v>
      </c>
      <c r="BQ214" s="756">
        <v>0</v>
      </c>
      <c r="BR214" s="756">
        <v>0</v>
      </c>
      <c r="BS214" s="646">
        <f t="shared" si="122"/>
        <v>0</v>
      </c>
      <c r="BT214" s="594"/>
      <c r="BU214" s="705">
        <f t="shared" si="112"/>
        <v>198</v>
      </c>
      <c r="BV214" s="756">
        <v>0</v>
      </c>
      <c r="BW214" s="756">
        <v>0</v>
      </c>
      <c r="BX214" s="756">
        <v>0</v>
      </c>
      <c r="BY214" s="756">
        <v>0</v>
      </c>
      <c r="BZ214" s="756">
        <v>0</v>
      </c>
      <c r="CA214" s="756">
        <v>0</v>
      </c>
      <c r="CB214" s="756">
        <v>0</v>
      </c>
      <c r="CC214" s="646">
        <f t="shared" si="123"/>
        <v>0</v>
      </c>
      <c r="CD214" s="594"/>
      <c r="CE214" s="705">
        <f t="shared" si="100"/>
        <v>198</v>
      </c>
      <c r="CF214" s="756">
        <f t="shared" si="98"/>
        <v>0</v>
      </c>
      <c r="CG214" s="756">
        <f t="shared" si="98"/>
        <v>0</v>
      </c>
      <c r="CH214" s="756">
        <f t="shared" si="98"/>
        <v>0</v>
      </c>
      <c r="CI214" s="756">
        <f t="shared" si="96"/>
        <v>0</v>
      </c>
      <c r="CJ214" s="756">
        <f t="shared" si="96"/>
        <v>0</v>
      </c>
      <c r="CK214" s="756">
        <f t="shared" si="96"/>
        <v>0</v>
      </c>
      <c r="CL214" s="756">
        <f t="shared" si="96"/>
        <v>0</v>
      </c>
      <c r="CM214" s="646">
        <f t="shared" si="124"/>
        <v>0</v>
      </c>
      <c r="CN214" s="594"/>
      <c r="CO214" s="705">
        <f t="shared" si="101"/>
        <v>198</v>
      </c>
      <c r="CP214" s="756">
        <v>0</v>
      </c>
      <c r="CQ214" s="756">
        <v>0</v>
      </c>
      <c r="CR214" s="756">
        <v>0</v>
      </c>
      <c r="CS214" s="756">
        <v>0</v>
      </c>
      <c r="CT214" s="756">
        <v>0</v>
      </c>
      <c r="CU214" s="756">
        <v>0</v>
      </c>
      <c r="CV214" s="756">
        <v>0</v>
      </c>
      <c r="CW214" s="646">
        <f t="shared" si="125"/>
        <v>0</v>
      </c>
      <c r="CX214" s="685"/>
      <c r="CY214" s="705">
        <f t="shared" si="102"/>
        <v>198</v>
      </c>
      <c r="CZ214" s="756">
        <v>0</v>
      </c>
      <c r="DA214" s="756">
        <v>0</v>
      </c>
      <c r="DB214" s="756">
        <v>0</v>
      </c>
      <c r="DC214" s="756">
        <v>0</v>
      </c>
      <c r="DD214" s="756">
        <v>0</v>
      </c>
      <c r="DE214" s="767">
        <f t="shared" si="113"/>
        <v>0</v>
      </c>
      <c r="DF214" s="756">
        <v>0</v>
      </c>
      <c r="DG214" s="756">
        <v>0</v>
      </c>
      <c r="DH214" s="756">
        <v>0</v>
      </c>
      <c r="DI214" s="756">
        <v>0</v>
      </c>
      <c r="DJ214" s="767">
        <f t="shared" si="114"/>
        <v>0</v>
      </c>
      <c r="DK214" s="715">
        <f t="shared" si="115"/>
        <v>0</v>
      </c>
      <c r="DL214" s="685"/>
      <c r="DM214" s="705">
        <f t="shared" si="103"/>
        <v>198</v>
      </c>
      <c r="DN214" s="715">
        <f t="shared" si="116"/>
        <v>0</v>
      </c>
    </row>
    <row r="215" spans="2:118" x14ac:dyDescent="0.25">
      <c r="B215" s="705">
        <v>199</v>
      </c>
      <c r="C215" s="765">
        <f>(1+_xlfn.XLOOKUP(INT((B215-1)/12)+1,'ZC Curve'!$B$8:$B$107,'ZC Curve'!R$8:R$107,,0))^(1/12)-1</f>
        <v>0</v>
      </c>
      <c r="D215" s="766">
        <f t="shared" si="117"/>
        <v>1</v>
      </c>
      <c r="E215" s="685"/>
      <c r="F215" s="705">
        <v>199</v>
      </c>
      <c r="G215" s="756">
        <v>0</v>
      </c>
      <c r="H215" s="756">
        <v>0</v>
      </c>
      <c r="I215" s="756">
        <v>0</v>
      </c>
      <c r="J215" s="756">
        <v>0</v>
      </c>
      <c r="K215" s="756">
        <v>0</v>
      </c>
      <c r="L215" s="756">
        <v>0</v>
      </c>
      <c r="M215" s="756">
        <v>0</v>
      </c>
      <c r="N215" s="646">
        <f t="shared" si="118"/>
        <v>0</v>
      </c>
      <c r="O215" s="594"/>
      <c r="P215" s="705">
        <f t="shared" si="104"/>
        <v>199</v>
      </c>
      <c r="Q215" s="756">
        <v>0</v>
      </c>
      <c r="R215" s="756">
        <v>0</v>
      </c>
      <c r="S215" s="756">
        <v>0</v>
      </c>
      <c r="T215" s="756">
        <v>0</v>
      </c>
      <c r="U215" s="756">
        <v>0</v>
      </c>
      <c r="V215" s="756">
        <v>0</v>
      </c>
      <c r="W215" s="756">
        <v>0</v>
      </c>
      <c r="X215" s="646">
        <f t="shared" si="119"/>
        <v>0</v>
      </c>
      <c r="Y215" s="594"/>
      <c r="Z215" s="705">
        <f t="shared" si="105"/>
        <v>199</v>
      </c>
      <c r="AA215" s="756">
        <f t="shared" si="97"/>
        <v>0</v>
      </c>
      <c r="AB215" s="756">
        <f t="shared" si="97"/>
        <v>0</v>
      </c>
      <c r="AC215" s="756">
        <f t="shared" si="97"/>
        <v>0</v>
      </c>
      <c r="AD215" s="756">
        <f t="shared" si="95"/>
        <v>0</v>
      </c>
      <c r="AE215" s="756">
        <f t="shared" si="95"/>
        <v>0</v>
      </c>
      <c r="AF215" s="756">
        <f t="shared" si="95"/>
        <v>0</v>
      </c>
      <c r="AG215" s="756">
        <f t="shared" si="95"/>
        <v>0</v>
      </c>
      <c r="AH215" s="646">
        <f t="shared" si="120"/>
        <v>0</v>
      </c>
      <c r="AI215" s="594"/>
      <c r="AJ215" s="705">
        <f t="shared" si="106"/>
        <v>199</v>
      </c>
      <c r="AK215" s="756">
        <v>0</v>
      </c>
      <c r="AL215" s="756">
        <v>0</v>
      </c>
      <c r="AM215" s="756">
        <v>0</v>
      </c>
      <c r="AN215" s="756">
        <v>0</v>
      </c>
      <c r="AO215" s="756">
        <v>0</v>
      </c>
      <c r="AP215" s="756">
        <v>0</v>
      </c>
      <c r="AQ215" s="756">
        <v>0</v>
      </c>
      <c r="AR215" s="646">
        <f t="shared" si="121"/>
        <v>0</v>
      </c>
      <c r="AS215" s="594"/>
      <c r="AT215" s="705">
        <f t="shared" si="107"/>
        <v>199</v>
      </c>
      <c r="AU215" s="756">
        <v>0</v>
      </c>
      <c r="AV215" s="756">
        <v>0</v>
      </c>
      <c r="AW215" s="756">
        <v>0</v>
      </c>
      <c r="AX215" s="756">
        <v>0</v>
      </c>
      <c r="AY215" s="756">
        <v>0</v>
      </c>
      <c r="AZ215" s="767">
        <f t="shared" si="94"/>
        <v>0</v>
      </c>
      <c r="BA215" s="756">
        <v>0</v>
      </c>
      <c r="BB215" s="756">
        <v>0</v>
      </c>
      <c r="BC215" s="756">
        <v>0</v>
      </c>
      <c r="BD215" s="756">
        <v>0</v>
      </c>
      <c r="BE215" s="767">
        <f t="shared" si="108"/>
        <v>0</v>
      </c>
      <c r="BF215" s="646">
        <f t="shared" si="109"/>
        <v>0</v>
      </c>
      <c r="BG215" s="594"/>
      <c r="BH215" s="705">
        <f t="shared" si="99"/>
        <v>199</v>
      </c>
      <c r="BI215" s="646">
        <f t="shared" si="110"/>
        <v>0</v>
      </c>
      <c r="BJ215" s="594"/>
      <c r="BK215" s="705">
        <f t="shared" si="111"/>
        <v>199</v>
      </c>
      <c r="BL215" s="756">
        <v>0</v>
      </c>
      <c r="BM215" s="756">
        <v>0</v>
      </c>
      <c r="BN215" s="756">
        <v>0</v>
      </c>
      <c r="BO215" s="756">
        <v>0</v>
      </c>
      <c r="BP215" s="756">
        <v>0</v>
      </c>
      <c r="BQ215" s="756">
        <v>0</v>
      </c>
      <c r="BR215" s="756">
        <v>0</v>
      </c>
      <c r="BS215" s="646">
        <f t="shared" si="122"/>
        <v>0</v>
      </c>
      <c r="BT215" s="594"/>
      <c r="BU215" s="705">
        <f t="shared" si="112"/>
        <v>199</v>
      </c>
      <c r="BV215" s="756">
        <v>0</v>
      </c>
      <c r="BW215" s="756">
        <v>0</v>
      </c>
      <c r="BX215" s="756">
        <v>0</v>
      </c>
      <c r="BY215" s="756">
        <v>0</v>
      </c>
      <c r="BZ215" s="756">
        <v>0</v>
      </c>
      <c r="CA215" s="756">
        <v>0</v>
      </c>
      <c r="CB215" s="756">
        <v>0</v>
      </c>
      <c r="CC215" s="646">
        <f t="shared" si="123"/>
        <v>0</v>
      </c>
      <c r="CD215" s="594"/>
      <c r="CE215" s="705">
        <f t="shared" si="100"/>
        <v>199</v>
      </c>
      <c r="CF215" s="756">
        <f t="shared" si="98"/>
        <v>0</v>
      </c>
      <c r="CG215" s="756">
        <f t="shared" si="98"/>
        <v>0</v>
      </c>
      <c r="CH215" s="756">
        <f t="shared" si="98"/>
        <v>0</v>
      </c>
      <c r="CI215" s="756">
        <f t="shared" si="96"/>
        <v>0</v>
      </c>
      <c r="CJ215" s="756">
        <f t="shared" si="96"/>
        <v>0</v>
      </c>
      <c r="CK215" s="756">
        <f t="shared" si="96"/>
        <v>0</v>
      </c>
      <c r="CL215" s="756">
        <f t="shared" si="96"/>
        <v>0</v>
      </c>
      <c r="CM215" s="646">
        <f t="shared" si="124"/>
        <v>0</v>
      </c>
      <c r="CN215" s="594"/>
      <c r="CO215" s="705">
        <f t="shared" si="101"/>
        <v>199</v>
      </c>
      <c r="CP215" s="756">
        <v>0</v>
      </c>
      <c r="CQ215" s="756">
        <v>0</v>
      </c>
      <c r="CR215" s="756">
        <v>0</v>
      </c>
      <c r="CS215" s="756">
        <v>0</v>
      </c>
      <c r="CT215" s="756">
        <v>0</v>
      </c>
      <c r="CU215" s="756">
        <v>0</v>
      </c>
      <c r="CV215" s="756">
        <v>0</v>
      </c>
      <c r="CW215" s="646">
        <f t="shared" si="125"/>
        <v>0</v>
      </c>
      <c r="CX215" s="685"/>
      <c r="CY215" s="705">
        <f t="shared" si="102"/>
        <v>199</v>
      </c>
      <c r="CZ215" s="756">
        <v>0</v>
      </c>
      <c r="DA215" s="756">
        <v>0</v>
      </c>
      <c r="DB215" s="756">
        <v>0</v>
      </c>
      <c r="DC215" s="756">
        <v>0</v>
      </c>
      <c r="DD215" s="756">
        <v>0</v>
      </c>
      <c r="DE215" s="767">
        <f t="shared" si="113"/>
        <v>0</v>
      </c>
      <c r="DF215" s="756">
        <v>0</v>
      </c>
      <c r="DG215" s="756">
        <v>0</v>
      </c>
      <c r="DH215" s="756">
        <v>0</v>
      </c>
      <c r="DI215" s="756">
        <v>0</v>
      </c>
      <c r="DJ215" s="767">
        <f t="shared" si="114"/>
        <v>0</v>
      </c>
      <c r="DK215" s="715">
        <f t="shared" si="115"/>
        <v>0</v>
      </c>
      <c r="DL215" s="685"/>
      <c r="DM215" s="705">
        <f t="shared" si="103"/>
        <v>199</v>
      </c>
      <c r="DN215" s="715">
        <f t="shared" si="116"/>
        <v>0</v>
      </c>
    </row>
    <row r="216" spans="2:118" x14ac:dyDescent="0.25">
      <c r="B216" s="705">
        <v>200</v>
      </c>
      <c r="C216" s="765">
        <f>(1+_xlfn.XLOOKUP(INT((B216-1)/12)+1,'ZC Curve'!$B$8:$B$107,'ZC Curve'!R$8:R$107,,0))^(1/12)-1</f>
        <v>0</v>
      </c>
      <c r="D216" s="766">
        <f t="shared" si="117"/>
        <v>1</v>
      </c>
      <c r="E216" s="685"/>
      <c r="F216" s="705">
        <v>200</v>
      </c>
      <c r="G216" s="756">
        <v>0</v>
      </c>
      <c r="H216" s="756">
        <v>0</v>
      </c>
      <c r="I216" s="756">
        <v>0</v>
      </c>
      <c r="J216" s="756">
        <v>0</v>
      </c>
      <c r="K216" s="756">
        <v>0</v>
      </c>
      <c r="L216" s="756">
        <v>0</v>
      </c>
      <c r="M216" s="756">
        <v>0</v>
      </c>
      <c r="N216" s="646">
        <f t="shared" si="118"/>
        <v>0</v>
      </c>
      <c r="O216" s="594"/>
      <c r="P216" s="705">
        <f t="shared" si="104"/>
        <v>200</v>
      </c>
      <c r="Q216" s="756">
        <v>0</v>
      </c>
      <c r="R216" s="756">
        <v>0</v>
      </c>
      <c r="S216" s="756">
        <v>0</v>
      </c>
      <c r="T216" s="756">
        <v>0</v>
      </c>
      <c r="U216" s="756">
        <v>0</v>
      </c>
      <c r="V216" s="756">
        <v>0</v>
      </c>
      <c r="W216" s="756">
        <v>0</v>
      </c>
      <c r="X216" s="646">
        <f t="shared" si="119"/>
        <v>0</v>
      </c>
      <c r="Y216" s="594"/>
      <c r="Z216" s="705">
        <f t="shared" si="105"/>
        <v>200</v>
      </c>
      <c r="AA216" s="756">
        <f t="shared" si="97"/>
        <v>0</v>
      </c>
      <c r="AB216" s="756">
        <f t="shared" si="97"/>
        <v>0</v>
      </c>
      <c r="AC216" s="756">
        <f t="shared" si="97"/>
        <v>0</v>
      </c>
      <c r="AD216" s="756">
        <f t="shared" si="95"/>
        <v>0</v>
      </c>
      <c r="AE216" s="756">
        <f t="shared" si="95"/>
        <v>0</v>
      </c>
      <c r="AF216" s="756">
        <f t="shared" si="95"/>
        <v>0</v>
      </c>
      <c r="AG216" s="756">
        <f t="shared" si="95"/>
        <v>0</v>
      </c>
      <c r="AH216" s="646">
        <f t="shared" si="120"/>
        <v>0</v>
      </c>
      <c r="AI216" s="594"/>
      <c r="AJ216" s="705">
        <f t="shared" si="106"/>
        <v>200</v>
      </c>
      <c r="AK216" s="756">
        <v>0</v>
      </c>
      <c r="AL216" s="756">
        <v>0</v>
      </c>
      <c r="AM216" s="756">
        <v>0</v>
      </c>
      <c r="AN216" s="756">
        <v>0</v>
      </c>
      <c r="AO216" s="756">
        <v>0</v>
      </c>
      <c r="AP216" s="756">
        <v>0</v>
      </c>
      <c r="AQ216" s="756">
        <v>0</v>
      </c>
      <c r="AR216" s="646">
        <f t="shared" si="121"/>
        <v>0</v>
      </c>
      <c r="AS216" s="594"/>
      <c r="AT216" s="705">
        <f t="shared" si="107"/>
        <v>200</v>
      </c>
      <c r="AU216" s="756">
        <v>0</v>
      </c>
      <c r="AV216" s="756">
        <v>0</v>
      </c>
      <c r="AW216" s="756">
        <v>0</v>
      </c>
      <c r="AX216" s="756">
        <v>0</v>
      </c>
      <c r="AY216" s="756">
        <v>0</v>
      </c>
      <c r="AZ216" s="767">
        <f t="shared" si="94"/>
        <v>0</v>
      </c>
      <c r="BA216" s="756">
        <v>0</v>
      </c>
      <c r="BB216" s="756">
        <v>0</v>
      </c>
      <c r="BC216" s="756">
        <v>0</v>
      </c>
      <c r="BD216" s="756">
        <v>0</v>
      </c>
      <c r="BE216" s="767">
        <f t="shared" si="108"/>
        <v>0</v>
      </c>
      <c r="BF216" s="646">
        <f t="shared" si="109"/>
        <v>0</v>
      </c>
      <c r="BG216" s="594"/>
      <c r="BH216" s="705">
        <f t="shared" si="99"/>
        <v>200</v>
      </c>
      <c r="BI216" s="646">
        <f t="shared" si="110"/>
        <v>0</v>
      </c>
      <c r="BJ216" s="594"/>
      <c r="BK216" s="705">
        <f t="shared" si="111"/>
        <v>200</v>
      </c>
      <c r="BL216" s="756">
        <v>0</v>
      </c>
      <c r="BM216" s="756">
        <v>0</v>
      </c>
      <c r="BN216" s="756">
        <v>0</v>
      </c>
      <c r="BO216" s="756">
        <v>0</v>
      </c>
      <c r="BP216" s="756">
        <v>0</v>
      </c>
      <c r="BQ216" s="756">
        <v>0</v>
      </c>
      <c r="BR216" s="756">
        <v>0</v>
      </c>
      <c r="BS216" s="646">
        <f t="shared" si="122"/>
        <v>0</v>
      </c>
      <c r="BT216" s="594"/>
      <c r="BU216" s="705">
        <f t="shared" si="112"/>
        <v>200</v>
      </c>
      <c r="BV216" s="756">
        <v>0</v>
      </c>
      <c r="BW216" s="756">
        <v>0</v>
      </c>
      <c r="BX216" s="756">
        <v>0</v>
      </c>
      <c r="BY216" s="756">
        <v>0</v>
      </c>
      <c r="BZ216" s="756">
        <v>0</v>
      </c>
      <c r="CA216" s="756">
        <v>0</v>
      </c>
      <c r="CB216" s="756">
        <v>0</v>
      </c>
      <c r="CC216" s="646">
        <f t="shared" si="123"/>
        <v>0</v>
      </c>
      <c r="CD216" s="594"/>
      <c r="CE216" s="705">
        <f t="shared" si="100"/>
        <v>200</v>
      </c>
      <c r="CF216" s="756">
        <f t="shared" si="98"/>
        <v>0</v>
      </c>
      <c r="CG216" s="756">
        <f t="shared" si="98"/>
        <v>0</v>
      </c>
      <c r="CH216" s="756">
        <f t="shared" si="98"/>
        <v>0</v>
      </c>
      <c r="CI216" s="756">
        <f t="shared" si="96"/>
        <v>0</v>
      </c>
      <c r="CJ216" s="756">
        <f t="shared" si="96"/>
        <v>0</v>
      </c>
      <c r="CK216" s="756">
        <f t="shared" si="96"/>
        <v>0</v>
      </c>
      <c r="CL216" s="756">
        <f t="shared" si="96"/>
        <v>0</v>
      </c>
      <c r="CM216" s="646">
        <f t="shared" si="124"/>
        <v>0</v>
      </c>
      <c r="CN216" s="594"/>
      <c r="CO216" s="705">
        <f t="shared" si="101"/>
        <v>200</v>
      </c>
      <c r="CP216" s="756">
        <v>0</v>
      </c>
      <c r="CQ216" s="756">
        <v>0</v>
      </c>
      <c r="CR216" s="756">
        <v>0</v>
      </c>
      <c r="CS216" s="756">
        <v>0</v>
      </c>
      <c r="CT216" s="756">
        <v>0</v>
      </c>
      <c r="CU216" s="756">
        <v>0</v>
      </c>
      <c r="CV216" s="756">
        <v>0</v>
      </c>
      <c r="CW216" s="646">
        <f t="shared" si="125"/>
        <v>0</v>
      </c>
      <c r="CX216" s="685"/>
      <c r="CY216" s="705">
        <f t="shared" si="102"/>
        <v>200</v>
      </c>
      <c r="CZ216" s="756">
        <v>0</v>
      </c>
      <c r="DA216" s="756">
        <v>0</v>
      </c>
      <c r="DB216" s="756">
        <v>0</v>
      </c>
      <c r="DC216" s="756">
        <v>0</v>
      </c>
      <c r="DD216" s="756">
        <v>0</v>
      </c>
      <c r="DE216" s="767">
        <f t="shared" si="113"/>
        <v>0</v>
      </c>
      <c r="DF216" s="756">
        <v>0</v>
      </c>
      <c r="DG216" s="756">
        <v>0</v>
      </c>
      <c r="DH216" s="756">
        <v>0</v>
      </c>
      <c r="DI216" s="756">
        <v>0</v>
      </c>
      <c r="DJ216" s="767">
        <f t="shared" si="114"/>
        <v>0</v>
      </c>
      <c r="DK216" s="715">
        <f t="shared" si="115"/>
        <v>0</v>
      </c>
      <c r="DL216" s="685"/>
      <c r="DM216" s="705">
        <f t="shared" si="103"/>
        <v>200</v>
      </c>
      <c r="DN216" s="715">
        <f t="shared" si="116"/>
        <v>0</v>
      </c>
    </row>
    <row r="217" spans="2:118" x14ac:dyDescent="0.25">
      <c r="B217" s="705">
        <v>201</v>
      </c>
      <c r="C217" s="765">
        <f>(1+_xlfn.XLOOKUP(INT((B217-1)/12)+1,'ZC Curve'!$B$8:$B$107,'ZC Curve'!R$8:R$107,,0))^(1/12)-1</f>
        <v>0</v>
      </c>
      <c r="D217" s="766">
        <f t="shared" si="117"/>
        <v>1</v>
      </c>
      <c r="E217" s="685"/>
      <c r="F217" s="705">
        <v>201</v>
      </c>
      <c r="G217" s="756">
        <v>0</v>
      </c>
      <c r="H217" s="756">
        <v>0</v>
      </c>
      <c r="I217" s="756">
        <v>0</v>
      </c>
      <c r="J217" s="756">
        <v>0</v>
      </c>
      <c r="K217" s="756">
        <v>0</v>
      </c>
      <c r="L217" s="756">
        <v>0</v>
      </c>
      <c r="M217" s="756">
        <v>0</v>
      </c>
      <c r="N217" s="646">
        <f t="shared" si="118"/>
        <v>0</v>
      </c>
      <c r="O217" s="594"/>
      <c r="P217" s="705">
        <f t="shared" si="104"/>
        <v>201</v>
      </c>
      <c r="Q217" s="756">
        <v>0</v>
      </c>
      <c r="R217" s="756">
        <v>0</v>
      </c>
      <c r="S217" s="756">
        <v>0</v>
      </c>
      <c r="T217" s="756">
        <v>0</v>
      </c>
      <c r="U217" s="756">
        <v>0</v>
      </c>
      <c r="V217" s="756">
        <v>0</v>
      </c>
      <c r="W217" s="756">
        <v>0</v>
      </c>
      <c r="X217" s="646">
        <f t="shared" si="119"/>
        <v>0</v>
      </c>
      <c r="Y217" s="594"/>
      <c r="Z217" s="705">
        <f t="shared" si="105"/>
        <v>201</v>
      </c>
      <c r="AA217" s="756">
        <f t="shared" si="97"/>
        <v>0</v>
      </c>
      <c r="AB217" s="756">
        <f t="shared" si="97"/>
        <v>0</v>
      </c>
      <c r="AC217" s="756">
        <f t="shared" si="97"/>
        <v>0</v>
      </c>
      <c r="AD217" s="756">
        <f t="shared" si="95"/>
        <v>0</v>
      </c>
      <c r="AE217" s="756">
        <f t="shared" si="95"/>
        <v>0</v>
      </c>
      <c r="AF217" s="756">
        <f t="shared" si="95"/>
        <v>0</v>
      </c>
      <c r="AG217" s="756">
        <f t="shared" si="95"/>
        <v>0</v>
      </c>
      <c r="AH217" s="646">
        <f t="shared" si="120"/>
        <v>0</v>
      </c>
      <c r="AI217" s="594"/>
      <c r="AJ217" s="705">
        <f t="shared" si="106"/>
        <v>201</v>
      </c>
      <c r="AK217" s="756">
        <v>0</v>
      </c>
      <c r="AL217" s="756">
        <v>0</v>
      </c>
      <c r="AM217" s="756">
        <v>0</v>
      </c>
      <c r="AN217" s="756">
        <v>0</v>
      </c>
      <c r="AO217" s="756">
        <v>0</v>
      </c>
      <c r="AP217" s="756">
        <v>0</v>
      </c>
      <c r="AQ217" s="756">
        <v>0</v>
      </c>
      <c r="AR217" s="646">
        <f t="shared" si="121"/>
        <v>0</v>
      </c>
      <c r="AS217" s="594"/>
      <c r="AT217" s="705">
        <f t="shared" si="107"/>
        <v>201</v>
      </c>
      <c r="AU217" s="756">
        <v>0</v>
      </c>
      <c r="AV217" s="756">
        <v>0</v>
      </c>
      <c r="AW217" s="756">
        <v>0</v>
      </c>
      <c r="AX217" s="756">
        <v>0</v>
      </c>
      <c r="AY217" s="756">
        <v>0</v>
      </c>
      <c r="AZ217" s="767">
        <f t="shared" si="94"/>
        <v>0</v>
      </c>
      <c r="BA217" s="756">
        <v>0</v>
      </c>
      <c r="BB217" s="756">
        <v>0</v>
      </c>
      <c r="BC217" s="756">
        <v>0</v>
      </c>
      <c r="BD217" s="756">
        <v>0</v>
      </c>
      <c r="BE217" s="767">
        <f t="shared" si="108"/>
        <v>0</v>
      </c>
      <c r="BF217" s="646">
        <f t="shared" si="109"/>
        <v>0</v>
      </c>
      <c r="BG217" s="594"/>
      <c r="BH217" s="705">
        <f t="shared" si="99"/>
        <v>201</v>
      </c>
      <c r="BI217" s="646">
        <f t="shared" si="110"/>
        <v>0</v>
      </c>
      <c r="BJ217" s="594"/>
      <c r="BK217" s="705">
        <f t="shared" si="111"/>
        <v>201</v>
      </c>
      <c r="BL217" s="756">
        <v>0</v>
      </c>
      <c r="BM217" s="756">
        <v>0</v>
      </c>
      <c r="BN217" s="756">
        <v>0</v>
      </c>
      <c r="BO217" s="756">
        <v>0</v>
      </c>
      <c r="BP217" s="756">
        <v>0</v>
      </c>
      <c r="BQ217" s="756">
        <v>0</v>
      </c>
      <c r="BR217" s="756">
        <v>0</v>
      </c>
      <c r="BS217" s="646">
        <f t="shared" si="122"/>
        <v>0</v>
      </c>
      <c r="BT217" s="594"/>
      <c r="BU217" s="705">
        <f t="shared" si="112"/>
        <v>201</v>
      </c>
      <c r="BV217" s="756">
        <v>0</v>
      </c>
      <c r="BW217" s="756">
        <v>0</v>
      </c>
      <c r="BX217" s="756">
        <v>0</v>
      </c>
      <c r="BY217" s="756">
        <v>0</v>
      </c>
      <c r="BZ217" s="756">
        <v>0</v>
      </c>
      <c r="CA217" s="756">
        <v>0</v>
      </c>
      <c r="CB217" s="756">
        <v>0</v>
      </c>
      <c r="CC217" s="646">
        <f t="shared" si="123"/>
        <v>0</v>
      </c>
      <c r="CD217" s="594"/>
      <c r="CE217" s="705">
        <f t="shared" si="100"/>
        <v>201</v>
      </c>
      <c r="CF217" s="756">
        <f t="shared" si="98"/>
        <v>0</v>
      </c>
      <c r="CG217" s="756">
        <f t="shared" si="98"/>
        <v>0</v>
      </c>
      <c r="CH217" s="756">
        <f t="shared" si="98"/>
        <v>0</v>
      </c>
      <c r="CI217" s="756">
        <f t="shared" si="96"/>
        <v>0</v>
      </c>
      <c r="CJ217" s="756">
        <f t="shared" si="96"/>
        <v>0</v>
      </c>
      <c r="CK217" s="756">
        <f t="shared" si="96"/>
        <v>0</v>
      </c>
      <c r="CL217" s="756">
        <f t="shared" si="96"/>
        <v>0</v>
      </c>
      <c r="CM217" s="646">
        <f t="shared" si="124"/>
        <v>0</v>
      </c>
      <c r="CN217" s="594"/>
      <c r="CO217" s="705">
        <f t="shared" si="101"/>
        <v>201</v>
      </c>
      <c r="CP217" s="756">
        <v>0</v>
      </c>
      <c r="CQ217" s="756">
        <v>0</v>
      </c>
      <c r="CR217" s="756">
        <v>0</v>
      </c>
      <c r="CS217" s="756">
        <v>0</v>
      </c>
      <c r="CT217" s="756">
        <v>0</v>
      </c>
      <c r="CU217" s="756">
        <v>0</v>
      </c>
      <c r="CV217" s="756">
        <v>0</v>
      </c>
      <c r="CW217" s="646">
        <f t="shared" si="125"/>
        <v>0</v>
      </c>
      <c r="CX217" s="685"/>
      <c r="CY217" s="705">
        <f t="shared" si="102"/>
        <v>201</v>
      </c>
      <c r="CZ217" s="756">
        <v>0</v>
      </c>
      <c r="DA217" s="756">
        <v>0</v>
      </c>
      <c r="DB217" s="756">
        <v>0</v>
      </c>
      <c r="DC217" s="756">
        <v>0</v>
      </c>
      <c r="DD217" s="756">
        <v>0</v>
      </c>
      <c r="DE217" s="767">
        <f t="shared" si="113"/>
        <v>0</v>
      </c>
      <c r="DF217" s="756">
        <v>0</v>
      </c>
      <c r="DG217" s="756">
        <v>0</v>
      </c>
      <c r="DH217" s="756">
        <v>0</v>
      </c>
      <c r="DI217" s="756">
        <v>0</v>
      </c>
      <c r="DJ217" s="767">
        <f t="shared" si="114"/>
        <v>0</v>
      </c>
      <c r="DK217" s="715">
        <f t="shared" si="115"/>
        <v>0</v>
      </c>
      <c r="DL217" s="685"/>
      <c r="DM217" s="705">
        <f t="shared" si="103"/>
        <v>201</v>
      </c>
      <c r="DN217" s="715">
        <f t="shared" si="116"/>
        <v>0</v>
      </c>
    </row>
    <row r="218" spans="2:118" x14ac:dyDescent="0.25">
      <c r="B218" s="705">
        <v>202</v>
      </c>
      <c r="C218" s="765">
        <f>(1+_xlfn.XLOOKUP(INT((B218-1)/12)+1,'ZC Curve'!$B$8:$B$107,'ZC Curve'!R$8:R$107,,0))^(1/12)-1</f>
        <v>0</v>
      </c>
      <c r="D218" s="766">
        <f t="shared" si="117"/>
        <v>1</v>
      </c>
      <c r="E218" s="685"/>
      <c r="F218" s="705">
        <v>202</v>
      </c>
      <c r="G218" s="756">
        <v>0</v>
      </c>
      <c r="H218" s="756">
        <v>0</v>
      </c>
      <c r="I218" s="756">
        <v>0</v>
      </c>
      <c r="J218" s="756">
        <v>0</v>
      </c>
      <c r="K218" s="756">
        <v>0</v>
      </c>
      <c r="L218" s="756">
        <v>0</v>
      </c>
      <c r="M218" s="756">
        <v>0</v>
      </c>
      <c r="N218" s="646">
        <f t="shared" si="118"/>
        <v>0</v>
      </c>
      <c r="O218" s="594"/>
      <c r="P218" s="705">
        <f t="shared" si="104"/>
        <v>202</v>
      </c>
      <c r="Q218" s="756">
        <v>0</v>
      </c>
      <c r="R218" s="756">
        <v>0</v>
      </c>
      <c r="S218" s="756">
        <v>0</v>
      </c>
      <c r="T218" s="756">
        <v>0</v>
      </c>
      <c r="U218" s="756">
        <v>0</v>
      </c>
      <c r="V218" s="756">
        <v>0</v>
      </c>
      <c r="W218" s="756">
        <v>0</v>
      </c>
      <c r="X218" s="646">
        <f t="shared" si="119"/>
        <v>0</v>
      </c>
      <c r="Y218" s="594"/>
      <c r="Z218" s="705">
        <f t="shared" si="105"/>
        <v>202</v>
      </c>
      <c r="AA218" s="756">
        <f t="shared" si="97"/>
        <v>0</v>
      </c>
      <c r="AB218" s="756">
        <f t="shared" si="97"/>
        <v>0</v>
      </c>
      <c r="AC218" s="756">
        <f t="shared" si="97"/>
        <v>0</v>
      </c>
      <c r="AD218" s="756">
        <f t="shared" si="95"/>
        <v>0</v>
      </c>
      <c r="AE218" s="756">
        <f t="shared" si="95"/>
        <v>0</v>
      </c>
      <c r="AF218" s="756">
        <f t="shared" si="95"/>
        <v>0</v>
      </c>
      <c r="AG218" s="756">
        <f t="shared" si="95"/>
        <v>0</v>
      </c>
      <c r="AH218" s="646">
        <f t="shared" si="120"/>
        <v>0</v>
      </c>
      <c r="AI218" s="594"/>
      <c r="AJ218" s="705">
        <f t="shared" si="106"/>
        <v>202</v>
      </c>
      <c r="AK218" s="756">
        <v>0</v>
      </c>
      <c r="AL218" s="756">
        <v>0</v>
      </c>
      <c r="AM218" s="756">
        <v>0</v>
      </c>
      <c r="AN218" s="756">
        <v>0</v>
      </c>
      <c r="AO218" s="756">
        <v>0</v>
      </c>
      <c r="AP218" s="756">
        <v>0</v>
      </c>
      <c r="AQ218" s="756">
        <v>0</v>
      </c>
      <c r="AR218" s="646">
        <f t="shared" si="121"/>
        <v>0</v>
      </c>
      <c r="AS218" s="594"/>
      <c r="AT218" s="705">
        <f t="shared" si="107"/>
        <v>202</v>
      </c>
      <c r="AU218" s="756">
        <v>0</v>
      </c>
      <c r="AV218" s="756">
        <v>0</v>
      </c>
      <c r="AW218" s="756">
        <v>0</v>
      </c>
      <c r="AX218" s="756">
        <v>0</v>
      </c>
      <c r="AY218" s="756">
        <v>0</v>
      </c>
      <c r="AZ218" s="767">
        <f t="shared" si="94"/>
        <v>0</v>
      </c>
      <c r="BA218" s="756">
        <v>0</v>
      </c>
      <c r="BB218" s="756">
        <v>0</v>
      </c>
      <c r="BC218" s="756">
        <v>0</v>
      </c>
      <c r="BD218" s="756">
        <v>0</v>
      </c>
      <c r="BE218" s="767">
        <f t="shared" si="108"/>
        <v>0</v>
      </c>
      <c r="BF218" s="646">
        <f t="shared" si="109"/>
        <v>0</v>
      </c>
      <c r="BG218" s="594"/>
      <c r="BH218" s="705">
        <f t="shared" si="99"/>
        <v>202</v>
      </c>
      <c r="BI218" s="646">
        <f t="shared" si="110"/>
        <v>0</v>
      </c>
      <c r="BJ218" s="594"/>
      <c r="BK218" s="705">
        <f t="shared" si="111"/>
        <v>202</v>
      </c>
      <c r="BL218" s="756">
        <v>0</v>
      </c>
      <c r="BM218" s="756">
        <v>0</v>
      </c>
      <c r="BN218" s="756">
        <v>0</v>
      </c>
      <c r="BO218" s="756">
        <v>0</v>
      </c>
      <c r="BP218" s="756">
        <v>0</v>
      </c>
      <c r="BQ218" s="756">
        <v>0</v>
      </c>
      <c r="BR218" s="756">
        <v>0</v>
      </c>
      <c r="BS218" s="646">
        <f t="shared" si="122"/>
        <v>0</v>
      </c>
      <c r="BT218" s="594"/>
      <c r="BU218" s="705">
        <f t="shared" si="112"/>
        <v>202</v>
      </c>
      <c r="BV218" s="756">
        <v>0</v>
      </c>
      <c r="BW218" s="756">
        <v>0</v>
      </c>
      <c r="BX218" s="756">
        <v>0</v>
      </c>
      <c r="BY218" s="756">
        <v>0</v>
      </c>
      <c r="BZ218" s="756">
        <v>0</v>
      </c>
      <c r="CA218" s="756">
        <v>0</v>
      </c>
      <c r="CB218" s="756">
        <v>0</v>
      </c>
      <c r="CC218" s="646">
        <f t="shared" si="123"/>
        <v>0</v>
      </c>
      <c r="CD218" s="594"/>
      <c r="CE218" s="705">
        <f t="shared" si="100"/>
        <v>202</v>
      </c>
      <c r="CF218" s="756">
        <f t="shared" si="98"/>
        <v>0</v>
      </c>
      <c r="CG218" s="756">
        <f t="shared" si="98"/>
        <v>0</v>
      </c>
      <c r="CH218" s="756">
        <f t="shared" si="98"/>
        <v>0</v>
      </c>
      <c r="CI218" s="756">
        <f t="shared" si="96"/>
        <v>0</v>
      </c>
      <c r="CJ218" s="756">
        <f t="shared" si="96"/>
        <v>0</v>
      </c>
      <c r="CK218" s="756">
        <f t="shared" si="96"/>
        <v>0</v>
      </c>
      <c r="CL218" s="756">
        <f t="shared" si="96"/>
        <v>0</v>
      </c>
      <c r="CM218" s="646">
        <f t="shared" si="124"/>
        <v>0</v>
      </c>
      <c r="CN218" s="594"/>
      <c r="CO218" s="705">
        <f t="shared" si="101"/>
        <v>202</v>
      </c>
      <c r="CP218" s="756">
        <v>0</v>
      </c>
      <c r="CQ218" s="756">
        <v>0</v>
      </c>
      <c r="CR218" s="756">
        <v>0</v>
      </c>
      <c r="CS218" s="756">
        <v>0</v>
      </c>
      <c r="CT218" s="756">
        <v>0</v>
      </c>
      <c r="CU218" s="756">
        <v>0</v>
      </c>
      <c r="CV218" s="756">
        <v>0</v>
      </c>
      <c r="CW218" s="646">
        <f t="shared" si="125"/>
        <v>0</v>
      </c>
      <c r="CX218" s="685"/>
      <c r="CY218" s="705">
        <f t="shared" si="102"/>
        <v>202</v>
      </c>
      <c r="CZ218" s="756">
        <v>0</v>
      </c>
      <c r="DA218" s="756">
        <v>0</v>
      </c>
      <c r="DB218" s="756">
        <v>0</v>
      </c>
      <c r="DC218" s="756">
        <v>0</v>
      </c>
      <c r="DD218" s="756">
        <v>0</v>
      </c>
      <c r="DE218" s="767">
        <f t="shared" si="113"/>
        <v>0</v>
      </c>
      <c r="DF218" s="756">
        <v>0</v>
      </c>
      <c r="DG218" s="756">
        <v>0</v>
      </c>
      <c r="DH218" s="756">
        <v>0</v>
      </c>
      <c r="DI218" s="756">
        <v>0</v>
      </c>
      <c r="DJ218" s="767">
        <f t="shared" si="114"/>
        <v>0</v>
      </c>
      <c r="DK218" s="715">
        <f t="shared" si="115"/>
        <v>0</v>
      </c>
      <c r="DL218" s="685"/>
      <c r="DM218" s="705">
        <f t="shared" si="103"/>
        <v>202</v>
      </c>
      <c r="DN218" s="715">
        <f t="shared" si="116"/>
        <v>0</v>
      </c>
    </row>
    <row r="219" spans="2:118" x14ac:dyDescent="0.25">
      <c r="B219" s="705">
        <v>203</v>
      </c>
      <c r="C219" s="765">
        <f>(1+_xlfn.XLOOKUP(INT((B219-1)/12)+1,'ZC Curve'!$B$8:$B$107,'ZC Curve'!R$8:R$107,,0))^(1/12)-1</f>
        <v>0</v>
      </c>
      <c r="D219" s="766">
        <f t="shared" si="117"/>
        <v>1</v>
      </c>
      <c r="E219" s="685"/>
      <c r="F219" s="705">
        <v>203</v>
      </c>
      <c r="G219" s="756">
        <v>0</v>
      </c>
      <c r="H219" s="756">
        <v>0</v>
      </c>
      <c r="I219" s="756">
        <v>0</v>
      </c>
      <c r="J219" s="756">
        <v>0</v>
      </c>
      <c r="K219" s="756">
        <v>0</v>
      </c>
      <c r="L219" s="756">
        <v>0</v>
      </c>
      <c r="M219" s="756">
        <v>0</v>
      </c>
      <c r="N219" s="646">
        <f t="shared" si="118"/>
        <v>0</v>
      </c>
      <c r="O219" s="594"/>
      <c r="P219" s="705">
        <f t="shared" si="104"/>
        <v>203</v>
      </c>
      <c r="Q219" s="756">
        <v>0</v>
      </c>
      <c r="R219" s="756">
        <v>0</v>
      </c>
      <c r="S219" s="756">
        <v>0</v>
      </c>
      <c r="T219" s="756">
        <v>0</v>
      </c>
      <c r="U219" s="756">
        <v>0</v>
      </c>
      <c r="V219" s="756">
        <v>0</v>
      </c>
      <c r="W219" s="756">
        <v>0</v>
      </c>
      <c r="X219" s="646">
        <f t="shared" si="119"/>
        <v>0</v>
      </c>
      <c r="Y219" s="594"/>
      <c r="Z219" s="705">
        <f t="shared" si="105"/>
        <v>203</v>
      </c>
      <c r="AA219" s="756">
        <f t="shared" si="97"/>
        <v>0</v>
      </c>
      <c r="AB219" s="756">
        <f t="shared" si="97"/>
        <v>0</v>
      </c>
      <c r="AC219" s="756">
        <f t="shared" si="97"/>
        <v>0</v>
      </c>
      <c r="AD219" s="756">
        <f t="shared" si="95"/>
        <v>0</v>
      </c>
      <c r="AE219" s="756">
        <f t="shared" si="95"/>
        <v>0</v>
      </c>
      <c r="AF219" s="756">
        <f t="shared" si="95"/>
        <v>0</v>
      </c>
      <c r="AG219" s="756">
        <f t="shared" si="95"/>
        <v>0</v>
      </c>
      <c r="AH219" s="646">
        <f t="shared" si="120"/>
        <v>0</v>
      </c>
      <c r="AI219" s="594"/>
      <c r="AJ219" s="705">
        <f t="shared" si="106"/>
        <v>203</v>
      </c>
      <c r="AK219" s="756">
        <v>0</v>
      </c>
      <c r="AL219" s="756">
        <v>0</v>
      </c>
      <c r="AM219" s="756">
        <v>0</v>
      </c>
      <c r="AN219" s="756">
        <v>0</v>
      </c>
      <c r="AO219" s="756">
        <v>0</v>
      </c>
      <c r="AP219" s="756">
        <v>0</v>
      </c>
      <c r="AQ219" s="756">
        <v>0</v>
      </c>
      <c r="AR219" s="646">
        <f t="shared" si="121"/>
        <v>0</v>
      </c>
      <c r="AS219" s="594"/>
      <c r="AT219" s="705">
        <f t="shared" si="107"/>
        <v>203</v>
      </c>
      <c r="AU219" s="756">
        <v>0</v>
      </c>
      <c r="AV219" s="756">
        <v>0</v>
      </c>
      <c r="AW219" s="756">
        <v>0</v>
      </c>
      <c r="AX219" s="756">
        <v>0</v>
      </c>
      <c r="AY219" s="756">
        <v>0</v>
      </c>
      <c r="AZ219" s="767">
        <f t="shared" si="94"/>
        <v>0</v>
      </c>
      <c r="BA219" s="756">
        <v>0</v>
      </c>
      <c r="BB219" s="756">
        <v>0</v>
      </c>
      <c r="BC219" s="756">
        <v>0</v>
      </c>
      <c r="BD219" s="756">
        <v>0</v>
      </c>
      <c r="BE219" s="767">
        <f t="shared" si="108"/>
        <v>0</v>
      </c>
      <c r="BF219" s="646">
        <f t="shared" si="109"/>
        <v>0</v>
      </c>
      <c r="BG219" s="594"/>
      <c r="BH219" s="705">
        <f t="shared" si="99"/>
        <v>203</v>
      </c>
      <c r="BI219" s="646">
        <f t="shared" si="110"/>
        <v>0</v>
      </c>
      <c r="BJ219" s="594"/>
      <c r="BK219" s="705">
        <f t="shared" si="111"/>
        <v>203</v>
      </c>
      <c r="BL219" s="756">
        <v>0</v>
      </c>
      <c r="BM219" s="756">
        <v>0</v>
      </c>
      <c r="BN219" s="756">
        <v>0</v>
      </c>
      <c r="BO219" s="756">
        <v>0</v>
      </c>
      <c r="BP219" s="756">
        <v>0</v>
      </c>
      <c r="BQ219" s="756">
        <v>0</v>
      </c>
      <c r="BR219" s="756">
        <v>0</v>
      </c>
      <c r="BS219" s="646">
        <f t="shared" si="122"/>
        <v>0</v>
      </c>
      <c r="BT219" s="594"/>
      <c r="BU219" s="705">
        <f t="shared" si="112"/>
        <v>203</v>
      </c>
      <c r="BV219" s="756">
        <v>0</v>
      </c>
      <c r="BW219" s="756">
        <v>0</v>
      </c>
      <c r="BX219" s="756">
        <v>0</v>
      </c>
      <c r="BY219" s="756">
        <v>0</v>
      </c>
      <c r="BZ219" s="756">
        <v>0</v>
      </c>
      <c r="CA219" s="756">
        <v>0</v>
      </c>
      <c r="CB219" s="756">
        <v>0</v>
      </c>
      <c r="CC219" s="646">
        <f t="shared" si="123"/>
        <v>0</v>
      </c>
      <c r="CD219" s="594"/>
      <c r="CE219" s="705">
        <f t="shared" si="100"/>
        <v>203</v>
      </c>
      <c r="CF219" s="756">
        <f t="shared" si="98"/>
        <v>0</v>
      </c>
      <c r="CG219" s="756">
        <f t="shared" si="98"/>
        <v>0</v>
      </c>
      <c r="CH219" s="756">
        <f t="shared" si="98"/>
        <v>0</v>
      </c>
      <c r="CI219" s="756">
        <f t="shared" si="96"/>
        <v>0</v>
      </c>
      <c r="CJ219" s="756">
        <f t="shared" si="96"/>
        <v>0</v>
      </c>
      <c r="CK219" s="756">
        <f t="shared" si="96"/>
        <v>0</v>
      </c>
      <c r="CL219" s="756">
        <f t="shared" si="96"/>
        <v>0</v>
      </c>
      <c r="CM219" s="646">
        <f t="shared" si="124"/>
        <v>0</v>
      </c>
      <c r="CN219" s="594"/>
      <c r="CO219" s="705">
        <f t="shared" si="101"/>
        <v>203</v>
      </c>
      <c r="CP219" s="756">
        <v>0</v>
      </c>
      <c r="CQ219" s="756">
        <v>0</v>
      </c>
      <c r="CR219" s="756">
        <v>0</v>
      </c>
      <c r="CS219" s="756">
        <v>0</v>
      </c>
      <c r="CT219" s="756">
        <v>0</v>
      </c>
      <c r="CU219" s="756">
        <v>0</v>
      </c>
      <c r="CV219" s="756">
        <v>0</v>
      </c>
      <c r="CW219" s="646">
        <f t="shared" si="125"/>
        <v>0</v>
      </c>
      <c r="CX219" s="685"/>
      <c r="CY219" s="705">
        <f t="shared" si="102"/>
        <v>203</v>
      </c>
      <c r="CZ219" s="756">
        <v>0</v>
      </c>
      <c r="DA219" s="756">
        <v>0</v>
      </c>
      <c r="DB219" s="756">
        <v>0</v>
      </c>
      <c r="DC219" s="756">
        <v>0</v>
      </c>
      <c r="DD219" s="756">
        <v>0</v>
      </c>
      <c r="DE219" s="767">
        <f t="shared" si="113"/>
        <v>0</v>
      </c>
      <c r="DF219" s="756">
        <v>0</v>
      </c>
      <c r="DG219" s="756">
        <v>0</v>
      </c>
      <c r="DH219" s="756">
        <v>0</v>
      </c>
      <c r="DI219" s="756">
        <v>0</v>
      </c>
      <c r="DJ219" s="767">
        <f t="shared" si="114"/>
        <v>0</v>
      </c>
      <c r="DK219" s="715">
        <f t="shared" si="115"/>
        <v>0</v>
      </c>
      <c r="DL219" s="685"/>
      <c r="DM219" s="705">
        <f t="shared" si="103"/>
        <v>203</v>
      </c>
      <c r="DN219" s="715">
        <f t="shared" si="116"/>
        <v>0</v>
      </c>
    </row>
    <row r="220" spans="2:118" x14ac:dyDescent="0.25">
      <c r="B220" s="705">
        <v>204</v>
      </c>
      <c r="C220" s="765">
        <f>(1+_xlfn.XLOOKUP(INT((B220-1)/12)+1,'ZC Curve'!$B$8:$B$107,'ZC Curve'!R$8:R$107,,0))^(1/12)-1</f>
        <v>0</v>
      </c>
      <c r="D220" s="766">
        <f t="shared" si="117"/>
        <v>1</v>
      </c>
      <c r="E220" s="685"/>
      <c r="F220" s="705">
        <v>204</v>
      </c>
      <c r="G220" s="756">
        <v>0</v>
      </c>
      <c r="H220" s="756">
        <v>0</v>
      </c>
      <c r="I220" s="756">
        <v>0</v>
      </c>
      <c r="J220" s="756">
        <v>0</v>
      </c>
      <c r="K220" s="756">
        <v>0</v>
      </c>
      <c r="L220" s="756">
        <v>0</v>
      </c>
      <c r="M220" s="756">
        <v>0</v>
      </c>
      <c r="N220" s="646">
        <f t="shared" si="118"/>
        <v>0</v>
      </c>
      <c r="O220" s="594"/>
      <c r="P220" s="705">
        <f t="shared" si="104"/>
        <v>204</v>
      </c>
      <c r="Q220" s="756">
        <v>0</v>
      </c>
      <c r="R220" s="756">
        <v>0</v>
      </c>
      <c r="S220" s="756">
        <v>0</v>
      </c>
      <c r="T220" s="756">
        <v>0</v>
      </c>
      <c r="U220" s="756">
        <v>0</v>
      </c>
      <c r="V220" s="756">
        <v>0</v>
      </c>
      <c r="W220" s="756">
        <v>0</v>
      </c>
      <c r="X220" s="646">
        <f t="shared" si="119"/>
        <v>0</v>
      </c>
      <c r="Y220" s="594"/>
      <c r="Z220" s="705">
        <f t="shared" si="105"/>
        <v>204</v>
      </c>
      <c r="AA220" s="756">
        <f t="shared" si="97"/>
        <v>0</v>
      </c>
      <c r="AB220" s="756">
        <f t="shared" si="97"/>
        <v>0</v>
      </c>
      <c r="AC220" s="756">
        <f t="shared" si="97"/>
        <v>0</v>
      </c>
      <c r="AD220" s="756">
        <f t="shared" si="95"/>
        <v>0</v>
      </c>
      <c r="AE220" s="756">
        <f t="shared" si="95"/>
        <v>0</v>
      </c>
      <c r="AF220" s="756">
        <f t="shared" si="95"/>
        <v>0</v>
      </c>
      <c r="AG220" s="756">
        <f t="shared" si="95"/>
        <v>0</v>
      </c>
      <c r="AH220" s="646">
        <f t="shared" si="120"/>
        <v>0</v>
      </c>
      <c r="AI220" s="594"/>
      <c r="AJ220" s="705">
        <f t="shared" si="106"/>
        <v>204</v>
      </c>
      <c r="AK220" s="756">
        <v>0</v>
      </c>
      <c r="AL220" s="756">
        <v>0</v>
      </c>
      <c r="AM220" s="756">
        <v>0</v>
      </c>
      <c r="AN220" s="756">
        <v>0</v>
      </c>
      <c r="AO220" s="756">
        <v>0</v>
      </c>
      <c r="AP220" s="756">
        <v>0</v>
      </c>
      <c r="AQ220" s="756">
        <v>0</v>
      </c>
      <c r="AR220" s="646">
        <f t="shared" si="121"/>
        <v>0</v>
      </c>
      <c r="AS220" s="594"/>
      <c r="AT220" s="705">
        <f t="shared" si="107"/>
        <v>204</v>
      </c>
      <c r="AU220" s="756">
        <v>0</v>
      </c>
      <c r="AV220" s="756">
        <v>0</v>
      </c>
      <c r="AW220" s="756">
        <v>0</v>
      </c>
      <c r="AX220" s="756">
        <v>0</v>
      </c>
      <c r="AY220" s="756">
        <v>0</v>
      </c>
      <c r="AZ220" s="767">
        <f t="shared" si="94"/>
        <v>0</v>
      </c>
      <c r="BA220" s="756">
        <v>0</v>
      </c>
      <c r="BB220" s="756">
        <v>0</v>
      </c>
      <c r="BC220" s="756">
        <v>0</v>
      </c>
      <c r="BD220" s="756">
        <v>0</v>
      </c>
      <c r="BE220" s="767">
        <f t="shared" si="108"/>
        <v>0</v>
      </c>
      <c r="BF220" s="646">
        <f t="shared" si="109"/>
        <v>0</v>
      </c>
      <c r="BG220" s="594"/>
      <c r="BH220" s="705">
        <f t="shared" si="99"/>
        <v>204</v>
      </c>
      <c r="BI220" s="646">
        <f t="shared" si="110"/>
        <v>0</v>
      </c>
      <c r="BJ220" s="594"/>
      <c r="BK220" s="705">
        <f t="shared" si="111"/>
        <v>204</v>
      </c>
      <c r="BL220" s="756">
        <v>0</v>
      </c>
      <c r="BM220" s="756">
        <v>0</v>
      </c>
      <c r="BN220" s="756">
        <v>0</v>
      </c>
      <c r="BO220" s="756">
        <v>0</v>
      </c>
      <c r="BP220" s="756">
        <v>0</v>
      </c>
      <c r="BQ220" s="756">
        <v>0</v>
      </c>
      <c r="BR220" s="756">
        <v>0</v>
      </c>
      <c r="BS220" s="646">
        <f t="shared" si="122"/>
        <v>0</v>
      </c>
      <c r="BT220" s="594"/>
      <c r="BU220" s="705">
        <f t="shared" si="112"/>
        <v>204</v>
      </c>
      <c r="BV220" s="756">
        <v>0</v>
      </c>
      <c r="BW220" s="756">
        <v>0</v>
      </c>
      <c r="BX220" s="756">
        <v>0</v>
      </c>
      <c r="BY220" s="756">
        <v>0</v>
      </c>
      <c r="BZ220" s="756">
        <v>0</v>
      </c>
      <c r="CA220" s="756">
        <v>0</v>
      </c>
      <c r="CB220" s="756">
        <v>0</v>
      </c>
      <c r="CC220" s="646">
        <f t="shared" si="123"/>
        <v>0</v>
      </c>
      <c r="CD220" s="594"/>
      <c r="CE220" s="705">
        <f t="shared" si="100"/>
        <v>204</v>
      </c>
      <c r="CF220" s="756">
        <f t="shared" si="98"/>
        <v>0</v>
      </c>
      <c r="CG220" s="756">
        <f t="shared" si="98"/>
        <v>0</v>
      </c>
      <c r="CH220" s="756">
        <f t="shared" si="98"/>
        <v>0</v>
      </c>
      <c r="CI220" s="756">
        <f t="shared" si="96"/>
        <v>0</v>
      </c>
      <c r="CJ220" s="756">
        <f t="shared" si="96"/>
        <v>0</v>
      </c>
      <c r="CK220" s="756">
        <f t="shared" si="96"/>
        <v>0</v>
      </c>
      <c r="CL220" s="756">
        <f t="shared" si="96"/>
        <v>0</v>
      </c>
      <c r="CM220" s="646">
        <f t="shared" si="124"/>
        <v>0</v>
      </c>
      <c r="CN220" s="594"/>
      <c r="CO220" s="705">
        <f t="shared" si="101"/>
        <v>204</v>
      </c>
      <c r="CP220" s="756">
        <v>0</v>
      </c>
      <c r="CQ220" s="756">
        <v>0</v>
      </c>
      <c r="CR220" s="756">
        <v>0</v>
      </c>
      <c r="CS220" s="756">
        <v>0</v>
      </c>
      <c r="CT220" s="756">
        <v>0</v>
      </c>
      <c r="CU220" s="756">
        <v>0</v>
      </c>
      <c r="CV220" s="756">
        <v>0</v>
      </c>
      <c r="CW220" s="646">
        <f t="shared" si="125"/>
        <v>0</v>
      </c>
      <c r="CX220" s="685"/>
      <c r="CY220" s="705">
        <f t="shared" si="102"/>
        <v>204</v>
      </c>
      <c r="CZ220" s="756">
        <v>0</v>
      </c>
      <c r="DA220" s="756">
        <v>0</v>
      </c>
      <c r="DB220" s="756">
        <v>0</v>
      </c>
      <c r="DC220" s="756">
        <v>0</v>
      </c>
      <c r="DD220" s="756">
        <v>0</v>
      </c>
      <c r="DE220" s="767">
        <f t="shared" si="113"/>
        <v>0</v>
      </c>
      <c r="DF220" s="756">
        <v>0</v>
      </c>
      <c r="DG220" s="756">
        <v>0</v>
      </c>
      <c r="DH220" s="756">
        <v>0</v>
      </c>
      <c r="DI220" s="756">
        <v>0</v>
      </c>
      <c r="DJ220" s="767">
        <f t="shared" si="114"/>
        <v>0</v>
      </c>
      <c r="DK220" s="715">
        <f t="shared" si="115"/>
        <v>0</v>
      </c>
      <c r="DL220" s="685"/>
      <c r="DM220" s="705">
        <f t="shared" si="103"/>
        <v>204</v>
      </c>
      <c r="DN220" s="715">
        <f t="shared" si="116"/>
        <v>0</v>
      </c>
    </row>
    <row r="221" spans="2:118" x14ac:dyDescent="0.25">
      <c r="B221" s="705">
        <v>205</v>
      </c>
      <c r="C221" s="765">
        <f>(1+_xlfn.XLOOKUP(INT((B221-1)/12)+1,'ZC Curve'!$B$8:$B$107,'ZC Curve'!R$8:R$107,,0))^(1/12)-1</f>
        <v>0</v>
      </c>
      <c r="D221" s="766">
        <f t="shared" si="117"/>
        <v>1</v>
      </c>
      <c r="E221" s="685"/>
      <c r="F221" s="705">
        <v>205</v>
      </c>
      <c r="G221" s="756">
        <v>0</v>
      </c>
      <c r="H221" s="756">
        <v>0</v>
      </c>
      <c r="I221" s="756">
        <v>0</v>
      </c>
      <c r="J221" s="756">
        <v>0</v>
      </c>
      <c r="K221" s="756">
        <v>0</v>
      </c>
      <c r="L221" s="756">
        <v>0</v>
      </c>
      <c r="M221" s="756">
        <v>0</v>
      </c>
      <c r="N221" s="646">
        <f t="shared" si="118"/>
        <v>0</v>
      </c>
      <c r="O221" s="594"/>
      <c r="P221" s="705">
        <f t="shared" si="104"/>
        <v>205</v>
      </c>
      <c r="Q221" s="756">
        <v>0</v>
      </c>
      <c r="R221" s="756">
        <v>0</v>
      </c>
      <c r="S221" s="756">
        <v>0</v>
      </c>
      <c r="T221" s="756">
        <v>0</v>
      </c>
      <c r="U221" s="756">
        <v>0</v>
      </c>
      <c r="V221" s="756">
        <v>0</v>
      </c>
      <c r="W221" s="756">
        <v>0</v>
      </c>
      <c r="X221" s="646">
        <f t="shared" si="119"/>
        <v>0</v>
      </c>
      <c r="Y221" s="594"/>
      <c r="Z221" s="705">
        <f t="shared" si="105"/>
        <v>205</v>
      </c>
      <c r="AA221" s="756">
        <f t="shared" si="97"/>
        <v>0</v>
      </c>
      <c r="AB221" s="756">
        <f t="shared" si="97"/>
        <v>0</v>
      </c>
      <c r="AC221" s="756">
        <f t="shared" si="97"/>
        <v>0</v>
      </c>
      <c r="AD221" s="756">
        <f t="shared" si="95"/>
        <v>0</v>
      </c>
      <c r="AE221" s="756">
        <f t="shared" si="95"/>
        <v>0</v>
      </c>
      <c r="AF221" s="756">
        <f t="shared" si="95"/>
        <v>0</v>
      </c>
      <c r="AG221" s="756">
        <f t="shared" si="95"/>
        <v>0</v>
      </c>
      <c r="AH221" s="646">
        <f t="shared" si="120"/>
        <v>0</v>
      </c>
      <c r="AI221" s="594"/>
      <c r="AJ221" s="705">
        <f t="shared" si="106"/>
        <v>205</v>
      </c>
      <c r="AK221" s="756">
        <v>0</v>
      </c>
      <c r="AL221" s="756">
        <v>0</v>
      </c>
      <c r="AM221" s="756">
        <v>0</v>
      </c>
      <c r="AN221" s="756">
        <v>0</v>
      </c>
      <c r="AO221" s="756">
        <v>0</v>
      </c>
      <c r="AP221" s="756">
        <v>0</v>
      </c>
      <c r="AQ221" s="756">
        <v>0</v>
      </c>
      <c r="AR221" s="646">
        <f t="shared" si="121"/>
        <v>0</v>
      </c>
      <c r="AS221" s="594"/>
      <c r="AT221" s="705">
        <f t="shared" si="107"/>
        <v>205</v>
      </c>
      <c r="AU221" s="756">
        <v>0</v>
      </c>
      <c r="AV221" s="756">
        <v>0</v>
      </c>
      <c r="AW221" s="756">
        <v>0</v>
      </c>
      <c r="AX221" s="756">
        <v>0</v>
      </c>
      <c r="AY221" s="756">
        <v>0</v>
      </c>
      <c r="AZ221" s="767">
        <f t="shared" si="94"/>
        <v>0</v>
      </c>
      <c r="BA221" s="756">
        <v>0</v>
      </c>
      <c r="BB221" s="756">
        <v>0</v>
      </c>
      <c r="BC221" s="756">
        <v>0</v>
      </c>
      <c r="BD221" s="756">
        <v>0</v>
      </c>
      <c r="BE221" s="767">
        <f t="shared" si="108"/>
        <v>0</v>
      </c>
      <c r="BF221" s="646">
        <f t="shared" si="109"/>
        <v>0</v>
      </c>
      <c r="BG221" s="594"/>
      <c r="BH221" s="705">
        <f t="shared" si="99"/>
        <v>205</v>
      </c>
      <c r="BI221" s="646">
        <f t="shared" si="110"/>
        <v>0</v>
      </c>
      <c r="BJ221" s="594"/>
      <c r="BK221" s="705">
        <f t="shared" si="111"/>
        <v>205</v>
      </c>
      <c r="BL221" s="756">
        <v>0</v>
      </c>
      <c r="BM221" s="756">
        <v>0</v>
      </c>
      <c r="BN221" s="756">
        <v>0</v>
      </c>
      <c r="BO221" s="756">
        <v>0</v>
      </c>
      <c r="BP221" s="756">
        <v>0</v>
      </c>
      <c r="BQ221" s="756">
        <v>0</v>
      </c>
      <c r="BR221" s="756">
        <v>0</v>
      </c>
      <c r="BS221" s="646">
        <f t="shared" si="122"/>
        <v>0</v>
      </c>
      <c r="BT221" s="594"/>
      <c r="BU221" s="705">
        <f t="shared" si="112"/>
        <v>205</v>
      </c>
      <c r="BV221" s="756">
        <v>0</v>
      </c>
      <c r="BW221" s="756">
        <v>0</v>
      </c>
      <c r="BX221" s="756">
        <v>0</v>
      </c>
      <c r="BY221" s="756">
        <v>0</v>
      </c>
      <c r="BZ221" s="756">
        <v>0</v>
      </c>
      <c r="CA221" s="756">
        <v>0</v>
      </c>
      <c r="CB221" s="756">
        <v>0</v>
      </c>
      <c r="CC221" s="646">
        <f t="shared" si="123"/>
        <v>0</v>
      </c>
      <c r="CD221" s="594"/>
      <c r="CE221" s="705">
        <f t="shared" si="100"/>
        <v>205</v>
      </c>
      <c r="CF221" s="756">
        <f t="shared" si="98"/>
        <v>0</v>
      </c>
      <c r="CG221" s="756">
        <f t="shared" si="98"/>
        <v>0</v>
      </c>
      <c r="CH221" s="756">
        <f t="shared" si="98"/>
        <v>0</v>
      </c>
      <c r="CI221" s="756">
        <f t="shared" si="96"/>
        <v>0</v>
      </c>
      <c r="CJ221" s="756">
        <f t="shared" si="96"/>
        <v>0</v>
      </c>
      <c r="CK221" s="756">
        <f t="shared" si="96"/>
        <v>0</v>
      </c>
      <c r="CL221" s="756">
        <f t="shared" si="96"/>
        <v>0</v>
      </c>
      <c r="CM221" s="646">
        <f t="shared" si="124"/>
        <v>0</v>
      </c>
      <c r="CN221" s="594"/>
      <c r="CO221" s="705">
        <f t="shared" si="101"/>
        <v>205</v>
      </c>
      <c r="CP221" s="756">
        <v>0</v>
      </c>
      <c r="CQ221" s="756">
        <v>0</v>
      </c>
      <c r="CR221" s="756">
        <v>0</v>
      </c>
      <c r="CS221" s="756">
        <v>0</v>
      </c>
      <c r="CT221" s="756">
        <v>0</v>
      </c>
      <c r="CU221" s="756">
        <v>0</v>
      </c>
      <c r="CV221" s="756">
        <v>0</v>
      </c>
      <c r="CW221" s="646">
        <f t="shared" si="125"/>
        <v>0</v>
      </c>
      <c r="CX221" s="685"/>
      <c r="CY221" s="705">
        <f t="shared" si="102"/>
        <v>205</v>
      </c>
      <c r="CZ221" s="756">
        <v>0</v>
      </c>
      <c r="DA221" s="756">
        <v>0</v>
      </c>
      <c r="DB221" s="756">
        <v>0</v>
      </c>
      <c r="DC221" s="756">
        <v>0</v>
      </c>
      <c r="DD221" s="756">
        <v>0</v>
      </c>
      <c r="DE221" s="767">
        <f t="shared" si="113"/>
        <v>0</v>
      </c>
      <c r="DF221" s="756">
        <v>0</v>
      </c>
      <c r="DG221" s="756">
        <v>0</v>
      </c>
      <c r="DH221" s="756">
        <v>0</v>
      </c>
      <c r="DI221" s="756">
        <v>0</v>
      </c>
      <c r="DJ221" s="767">
        <f t="shared" si="114"/>
        <v>0</v>
      </c>
      <c r="DK221" s="715">
        <f t="shared" si="115"/>
        <v>0</v>
      </c>
      <c r="DL221" s="685"/>
      <c r="DM221" s="705">
        <f t="shared" si="103"/>
        <v>205</v>
      </c>
      <c r="DN221" s="715">
        <f t="shared" si="116"/>
        <v>0</v>
      </c>
    </row>
    <row r="222" spans="2:118" x14ac:dyDescent="0.25">
      <c r="B222" s="705">
        <v>206</v>
      </c>
      <c r="C222" s="765">
        <f>(1+_xlfn.XLOOKUP(INT((B222-1)/12)+1,'ZC Curve'!$B$8:$B$107,'ZC Curve'!R$8:R$107,,0))^(1/12)-1</f>
        <v>0</v>
      </c>
      <c r="D222" s="766">
        <f t="shared" si="117"/>
        <v>1</v>
      </c>
      <c r="E222" s="685"/>
      <c r="F222" s="705">
        <v>206</v>
      </c>
      <c r="G222" s="756">
        <v>0</v>
      </c>
      <c r="H222" s="756">
        <v>0</v>
      </c>
      <c r="I222" s="756">
        <v>0</v>
      </c>
      <c r="J222" s="756">
        <v>0</v>
      </c>
      <c r="K222" s="756">
        <v>0</v>
      </c>
      <c r="L222" s="756">
        <v>0</v>
      </c>
      <c r="M222" s="756">
        <v>0</v>
      </c>
      <c r="N222" s="646">
        <f t="shared" si="118"/>
        <v>0</v>
      </c>
      <c r="O222" s="594"/>
      <c r="P222" s="705">
        <f t="shared" si="104"/>
        <v>206</v>
      </c>
      <c r="Q222" s="756">
        <v>0</v>
      </c>
      <c r="R222" s="756">
        <v>0</v>
      </c>
      <c r="S222" s="756">
        <v>0</v>
      </c>
      <c r="T222" s="756">
        <v>0</v>
      </c>
      <c r="U222" s="756">
        <v>0</v>
      </c>
      <c r="V222" s="756">
        <v>0</v>
      </c>
      <c r="W222" s="756">
        <v>0</v>
      </c>
      <c r="X222" s="646">
        <f t="shared" si="119"/>
        <v>0</v>
      </c>
      <c r="Y222" s="594"/>
      <c r="Z222" s="705">
        <f t="shared" si="105"/>
        <v>206</v>
      </c>
      <c r="AA222" s="756">
        <f t="shared" si="97"/>
        <v>0</v>
      </c>
      <c r="AB222" s="756">
        <f t="shared" si="97"/>
        <v>0</v>
      </c>
      <c r="AC222" s="756">
        <f t="shared" si="97"/>
        <v>0</v>
      </c>
      <c r="AD222" s="756">
        <f t="shared" si="95"/>
        <v>0</v>
      </c>
      <c r="AE222" s="756">
        <f t="shared" si="95"/>
        <v>0</v>
      </c>
      <c r="AF222" s="756">
        <f t="shared" si="95"/>
        <v>0</v>
      </c>
      <c r="AG222" s="756">
        <f t="shared" si="95"/>
        <v>0</v>
      </c>
      <c r="AH222" s="646">
        <f t="shared" si="120"/>
        <v>0</v>
      </c>
      <c r="AI222" s="594"/>
      <c r="AJ222" s="705">
        <f t="shared" si="106"/>
        <v>206</v>
      </c>
      <c r="AK222" s="756">
        <v>0</v>
      </c>
      <c r="AL222" s="756">
        <v>0</v>
      </c>
      <c r="AM222" s="756">
        <v>0</v>
      </c>
      <c r="AN222" s="756">
        <v>0</v>
      </c>
      <c r="AO222" s="756">
        <v>0</v>
      </c>
      <c r="AP222" s="756">
        <v>0</v>
      </c>
      <c r="AQ222" s="756">
        <v>0</v>
      </c>
      <c r="AR222" s="646">
        <f t="shared" si="121"/>
        <v>0</v>
      </c>
      <c r="AS222" s="594"/>
      <c r="AT222" s="705">
        <f t="shared" si="107"/>
        <v>206</v>
      </c>
      <c r="AU222" s="756">
        <v>0</v>
      </c>
      <c r="AV222" s="756">
        <v>0</v>
      </c>
      <c r="AW222" s="756">
        <v>0</v>
      </c>
      <c r="AX222" s="756">
        <v>0</v>
      </c>
      <c r="AY222" s="756">
        <v>0</v>
      </c>
      <c r="AZ222" s="767">
        <f t="shared" si="94"/>
        <v>0</v>
      </c>
      <c r="BA222" s="756">
        <v>0</v>
      </c>
      <c r="BB222" s="756">
        <v>0</v>
      </c>
      <c r="BC222" s="756">
        <v>0</v>
      </c>
      <c r="BD222" s="756">
        <v>0</v>
      </c>
      <c r="BE222" s="767">
        <f t="shared" si="108"/>
        <v>0</v>
      </c>
      <c r="BF222" s="646">
        <f t="shared" si="109"/>
        <v>0</v>
      </c>
      <c r="BG222" s="594"/>
      <c r="BH222" s="705">
        <f t="shared" si="99"/>
        <v>206</v>
      </c>
      <c r="BI222" s="646">
        <f t="shared" si="110"/>
        <v>0</v>
      </c>
      <c r="BJ222" s="594"/>
      <c r="BK222" s="705">
        <f t="shared" si="111"/>
        <v>206</v>
      </c>
      <c r="BL222" s="756">
        <v>0</v>
      </c>
      <c r="BM222" s="756">
        <v>0</v>
      </c>
      <c r="BN222" s="756">
        <v>0</v>
      </c>
      <c r="BO222" s="756">
        <v>0</v>
      </c>
      <c r="BP222" s="756">
        <v>0</v>
      </c>
      <c r="BQ222" s="756">
        <v>0</v>
      </c>
      <c r="BR222" s="756">
        <v>0</v>
      </c>
      <c r="BS222" s="646">
        <f t="shared" si="122"/>
        <v>0</v>
      </c>
      <c r="BT222" s="594"/>
      <c r="BU222" s="705">
        <f t="shared" si="112"/>
        <v>206</v>
      </c>
      <c r="BV222" s="756">
        <v>0</v>
      </c>
      <c r="BW222" s="756">
        <v>0</v>
      </c>
      <c r="BX222" s="756">
        <v>0</v>
      </c>
      <c r="BY222" s="756">
        <v>0</v>
      </c>
      <c r="BZ222" s="756">
        <v>0</v>
      </c>
      <c r="CA222" s="756">
        <v>0</v>
      </c>
      <c r="CB222" s="756">
        <v>0</v>
      </c>
      <c r="CC222" s="646">
        <f t="shared" si="123"/>
        <v>0</v>
      </c>
      <c r="CD222" s="594"/>
      <c r="CE222" s="705">
        <f t="shared" si="100"/>
        <v>206</v>
      </c>
      <c r="CF222" s="756">
        <f t="shared" si="98"/>
        <v>0</v>
      </c>
      <c r="CG222" s="756">
        <f t="shared" si="98"/>
        <v>0</v>
      </c>
      <c r="CH222" s="756">
        <f t="shared" si="98"/>
        <v>0</v>
      </c>
      <c r="CI222" s="756">
        <f t="shared" si="96"/>
        <v>0</v>
      </c>
      <c r="CJ222" s="756">
        <f t="shared" si="96"/>
        <v>0</v>
      </c>
      <c r="CK222" s="756">
        <f t="shared" si="96"/>
        <v>0</v>
      </c>
      <c r="CL222" s="756">
        <f t="shared" si="96"/>
        <v>0</v>
      </c>
      <c r="CM222" s="646">
        <f t="shared" si="124"/>
        <v>0</v>
      </c>
      <c r="CN222" s="594"/>
      <c r="CO222" s="705">
        <f t="shared" si="101"/>
        <v>206</v>
      </c>
      <c r="CP222" s="756">
        <v>0</v>
      </c>
      <c r="CQ222" s="756">
        <v>0</v>
      </c>
      <c r="CR222" s="756">
        <v>0</v>
      </c>
      <c r="CS222" s="756">
        <v>0</v>
      </c>
      <c r="CT222" s="756">
        <v>0</v>
      </c>
      <c r="CU222" s="756">
        <v>0</v>
      </c>
      <c r="CV222" s="756">
        <v>0</v>
      </c>
      <c r="CW222" s="646">
        <f t="shared" si="125"/>
        <v>0</v>
      </c>
      <c r="CX222" s="685"/>
      <c r="CY222" s="705">
        <f t="shared" si="102"/>
        <v>206</v>
      </c>
      <c r="CZ222" s="756">
        <v>0</v>
      </c>
      <c r="DA222" s="756">
        <v>0</v>
      </c>
      <c r="DB222" s="756">
        <v>0</v>
      </c>
      <c r="DC222" s="756">
        <v>0</v>
      </c>
      <c r="DD222" s="756">
        <v>0</v>
      </c>
      <c r="DE222" s="767">
        <f t="shared" si="113"/>
        <v>0</v>
      </c>
      <c r="DF222" s="756">
        <v>0</v>
      </c>
      <c r="DG222" s="756">
        <v>0</v>
      </c>
      <c r="DH222" s="756">
        <v>0</v>
      </c>
      <c r="DI222" s="756">
        <v>0</v>
      </c>
      <c r="DJ222" s="767">
        <f t="shared" si="114"/>
        <v>0</v>
      </c>
      <c r="DK222" s="715">
        <f t="shared" si="115"/>
        <v>0</v>
      </c>
      <c r="DL222" s="685"/>
      <c r="DM222" s="705">
        <f t="shared" si="103"/>
        <v>206</v>
      </c>
      <c r="DN222" s="715">
        <f t="shared" si="116"/>
        <v>0</v>
      </c>
    </row>
    <row r="223" spans="2:118" x14ac:dyDescent="0.25">
      <c r="B223" s="705">
        <v>207</v>
      </c>
      <c r="C223" s="765">
        <f>(1+_xlfn.XLOOKUP(INT((B223-1)/12)+1,'ZC Curve'!$B$8:$B$107,'ZC Curve'!R$8:R$107,,0))^(1/12)-1</f>
        <v>0</v>
      </c>
      <c r="D223" s="766">
        <f t="shared" si="117"/>
        <v>1</v>
      </c>
      <c r="E223" s="685"/>
      <c r="F223" s="705">
        <v>207</v>
      </c>
      <c r="G223" s="756">
        <v>0</v>
      </c>
      <c r="H223" s="756">
        <v>0</v>
      </c>
      <c r="I223" s="756">
        <v>0</v>
      </c>
      <c r="J223" s="756">
        <v>0</v>
      </c>
      <c r="K223" s="756">
        <v>0</v>
      </c>
      <c r="L223" s="756">
        <v>0</v>
      </c>
      <c r="M223" s="756">
        <v>0</v>
      </c>
      <c r="N223" s="646">
        <f t="shared" si="118"/>
        <v>0</v>
      </c>
      <c r="O223" s="594"/>
      <c r="P223" s="705">
        <f t="shared" si="104"/>
        <v>207</v>
      </c>
      <c r="Q223" s="756">
        <v>0</v>
      </c>
      <c r="R223" s="756">
        <v>0</v>
      </c>
      <c r="S223" s="756">
        <v>0</v>
      </c>
      <c r="T223" s="756">
        <v>0</v>
      </c>
      <c r="U223" s="756">
        <v>0</v>
      </c>
      <c r="V223" s="756">
        <v>0</v>
      </c>
      <c r="W223" s="756">
        <v>0</v>
      </c>
      <c r="X223" s="646">
        <f t="shared" si="119"/>
        <v>0</v>
      </c>
      <c r="Y223" s="594"/>
      <c r="Z223" s="705">
        <f t="shared" si="105"/>
        <v>207</v>
      </c>
      <c r="AA223" s="756">
        <f t="shared" si="97"/>
        <v>0</v>
      </c>
      <c r="AB223" s="756">
        <f t="shared" si="97"/>
        <v>0</v>
      </c>
      <c r="AC223" s="756">
        <f t="shared" si="97"/>
        <v>0</v>
      </c>
      <c r="AD223" s="756">
        <f t="shared" si="95"/>
        <v>0</v>
      </c>
      <c r="AE223" s="756">
        <f t="shared" si="95"/>
        <v>0</v>
      </c>
      <c r="AF223" s="756">
        <f t="shared" si="95"/>
        <v>0</v>
      </c>
      <c r="AG223" s="756">
        <f t="shared" si="95"/>
        <v>0</v>
      </c>
      <c r="AH223" s="646">
        <f t="shared" si="120"/>
        <v>0</v>
      </c>
      <c r="AI223" s="594"/>
      <c r="AJ223" s="705">
        <f t="shared" si="106"/>
        <v>207</v>
      </c>
      <c r="AK223" s="756">
        <v>0</v>
      </c>
      <c r="AL223" s="756">
        <v>0</v>
      </c>
      <c r="AM223" s="756">
        <v>0</v>
      </c>
      <c r="AN223" s="756">
        <v>0</v>
      </c>
      <c r="AO223" s="756">
        <v>0</v>
      </c>
      <c r="AP223" s="756">
        <v>0</v>
      </c>
      <c r="AQ223" s="756">
        <v>0</v>
      </c>
      <c r="AR223" s="646">
        <f t="shared" si="121"/>
        <v>0</v>
      </c>
      <c r="AS223" s="594"/>
      <c r="AT223" s="705">
        <f t="shared" si="107"/>
        <v>207</v>
      </c>
      <c r="AU223" s="756">
        <v>0</v>
      </c>
      <c r="AV223" s="756">
        <v>0</v>
      </c>
      <c r="AW223" s="756">
        <v>0</v>
      </c>
      <c r="AX223" s="756">
        <v>0</v>
      </c>
      <c r="AY223" s="756">
        <v>0</v>
      </c>
      <c r="AZ223" s="767">
        <f t="shared" si="94"/>
        <v>0</v>
      </c>
      <c r="BA223" s="756">
        <v>0</v>
      </c>
      <c r="BB223" s="756">
        <v>0</v>
      </c>
      <c r="BC223" s="756">
        <v>0</v>
      </c>
      <c r="BD223" s="756">
        <v>0</v>
      </c>
      <c r="BE223" s="767">
        <f t="shared" si="108"/>
        <v>0</v>
      </c>
      <c r="BF223" s="646">
        <f t="shared" si="109"/>
        <v>0</v>
      </c>
      <c r="BG223" s="594"/>
      <c r="BH223" s="705">
        <f t="shared" si="99"/>
        <v>207</v>
      </c>
      <c r="BI223" s="646">
        <f t="shared" si="110"/>
        <v>0</v>
      </c>
      <c r="BJ223" s="594"/>
      <c r="BK223" s="705">
        <f t="shared" si="111"/>
        <v>207</v>
      </c>
      <c r="BL223" s="756">
        <v>0</v>
      </c>
      <c r="BM223" s="756">
        <v>0</v>
      </c>
      <c r="BN223" s="756">
        <v>0</v>
      </c>
      <c r="BO223" s="756">
        <v>0</v>
      </c>
      <c r="BP223" s="756">
        <v>0</v>
      </c>
      <c r="BQ223" s="756">
        <v>0</v>
      </c>
      <c r="BR223" s="756">
        <v>0</v>
      </c>
      <c r="BS223" s="646">
        <f t="shared" si="122"/>
        <v>0</v>
      </c>
      <c r="BT223" s="594"/>
      <c r="BU223" s="705">
        <f t="shared" si="112"/>
        <v>207</v>
      </c>
      <c r="BV223" s="756">
        <v>0</v>
      </c>
      <c r="BW223" s="756">
        <v>0</v>
      </c>
      <c r="BX223" s="756">
        <v>0</v>
      </c>
      <c r="BY223" s="756">
        <v>0</v>
      </c>
      <c r="BZ223" s="756">
        <v>0</v>
      </c>
      <c r="CA223" s="756">
        <v>0</v>
      </c>
      <c r="CB223" s="756">
        <v>0</v>
      </c>
      <c r="CC223" s="646">
        <f t="shared" si="123"/>
        <v>0</v>
      </c>
      <c r="CD223" s="594"/>
      <c r="CE223" s="705">
        <f t="shared" si="100"/>
        <v>207</v>
      </c>
      <c r="CF223" s="756">
        <f t="shared" si="98"/>
        <v>0</v>
      </c>
      <c r="CG223" s="756">
        <f t="shared" si="98"/>
        <v>0</v>
      </c>
      <c r="CH223" s="756">
        <f t="shared" si="98"/>
        <v>0</v>
      </c>
      <c r="CI223" s="756">
        <f t="shared" si="96"/>
        <v>0</v>
      </c>
      <c r="CJ223" s="756">
        <f t="shared" si="96"/>
        <v>0</v>
      </c>
      <c r="CK223" s="756">
        <f t="shared" si="96"/>
        <v>0</v>
      </c>
      <c r="CL223" s="756">
        <f t="shared" si="96"/>
        <v>0</v>
      </c>
      <c r="CM223" s="646">
        <f t="shared" si="124"/>
        <v>0</v>
      </c>
      <c r="CN223" s="594"/>
      <c r="CO223" s="705">
        <f t="shared" si="101"/>
        <v>207</v>
      </c>
      <c r="CP223" s="756">
        <v>0</v>
      </c>
      <c r="CQ223" s="756">
        <v>0</v>
      </c>
      <c r="CR223" s="756">
        <v>0</v>
      </c>
      <c r="CS223" s="756">
        <v>0</v>
      </c>
      <c r="CT223" s="756">
        <v>0</v>
      </c>
      <c r="CU223" s="756">
        <v>0</v>
      </c>
      <c r="CV223" s="756">
        <v>0</v>
      </c>
      <c r="CW223" s="646">
        <f t="shared" si="125"/>
        <v>0</v>
      </c>
      <c r="CX223" s="685"/>
      <c r="CY223" s="705">
        <f t="shared" si="102"/>
        <v>207</v>
      </c>
      <c r="CZ223" s="756">
        <v>0</v>
      </c>
      <c r="DA223" s="756">
        <v>0</v>
      </c>
      <c r="DB223" s="756">
        <v>0</v>
      </c>
      <c r="DC223" s="756">
        <v>0</v>
      </c>
      <c r="DD223" s="756">
        <v>0</v>
      </c>
      <c r="DE223" s="767">
        <f t="shared" si="113"/>
        <v>0</v>
      </c>
      <c r="DF223" s="756">
        <v>0</v>
      </c>
      <c r="DG223" s="756">
        <v>0</v>
      </c>
      <c r="DH223" s="756">
        <v>0</v>
      </c>
      <c r="DI223" s="756">
        <v>0</v>
      </c>
      <c r="DJ223" s="767">
        <f t="shared" si="114"/>
        <v>0</v>
      </c>
      <c r="DK223" s="715">
        <f t="shared" si="115"/>
        <v>0</v>
      </c>
      <c r="DL223" s="685"/>
      <c r="DM223" s="705">
        <f t="shared" si="103"/>
        <v>207</v>
      </c>
      <c r="DN223" s="715">
        <f t="shared" si="116"/>
        <v>0</v>
      </c>
    </row>
    <row r="224" spans="2:118" x14ac:dyDescent="0.25">
      <c r="B224" s="705">
        <v>208</v>
      </c>
      <c r="C224" s="765">
        <f>(1+_xlfn.XLOOKUP(INT((B224-1)/12)+1,'ZC Curve'!$B$8:$B$107,'ZC Curve'!R$8:R$107,,0))^(1/12)-1</f>
        <v>0</v>
      </c>
      <c r="D224" s="766">
        <f t="shared" si="117"/>
        <v>1</v>
      </c>
      <c r="E224" s="685"/>
      <c r="F224" s="705">
        <v>208</v>
      </c>
      <c r="G224" s="756">
        <v>0</v>
      </c>
      <c r="H224" s="756">
        <v>0</v>
      </c>
      <c r="I224" s="756">
        <v>0</v>
      </c>
      <c r="J224" s="756">
        <v>0</v>
      </c>
      <c r="K224" s="756">
        <v>0</v>
      </c>
      <c r="L224" s="756">
        <v>0</v>
      </c>
      <c r="M224" s="756">
        <v>0</v>
      </c>
      <c r="N224" s="646">
        <f t="shared" si="118"/>
        <v>0</v>
      </c>
      <c r="O224" s="594"/>
      <c r="P224" s="705">
        <f t="shared" si="104"/>
        <v>208</v>
      </c>
      <c r="Q224" s="756">
        <v>0</v>
      </c>
      <c r="R224" s="756">
        <v>0</v>
      </c>
      <c r="S224" s="756">
        <v>0</v>
      </c>
      <c r="T224" s="756">
        <v>0</v>
      </c>
      <c r="U224" s="756">
        <v>0</v>
      </c>
      <c r="V224" s="756">
        <v>0</v>
      </c>
      <c r="W224" s="756">
        <v>0</v>
      </c>
      <c r="X224" s="646">
        <f t="shared" si="119"/>
        <v>0</v>
      </c>
      <c r="Y224" s="594"/>
      <c r="Z224" s="705">
        <f t="shared" si="105"/>
        <v>208</v>
      </c>
      <c r="AA224" s="756">
        <f t="shared" si="97"/>
        <v>0</v>
      </c>
      <c r="AB224" s="756">
        <f t="shared" si="97"/>
        <v>0</v>
      </c>
      <c r="AC224" s="756">
        <f t="shared" si="97"/>
        <v>0</v>
      </c>
      <c r="AD224" s="756">
        <f t="shared" si="95"/>
        <v>0</v>
      </c>
      <c r="AE224" s="756">
        <f t="shared" si="95"/>
        <v>0</v>
      </c>
      <c r="AF224" s="756">
        <f t="shared" si="95"/>
        <v>0</v>
      </c>
      <c r="AG224" s="756">
        <f t="shared" si="95"/>
        <v>0</v>
      </c>
      <c r="AH224" s="646">
        <f t="shared" si="120"/>
        <v>0</v>
      </c>
      <c r="AI224" s="594"/>
      <c r="AJ224" s="705">
        <f t="shared" si="106"/>
        <v>208</v>
      </c>
      <c r="AK224" s="756">
        <v>0</v>
      </c>
      <c r="AL224" s="756">
        <v>0</v>
      </c>
      <c r="AM224" s="756">
        <v>0</v>
      </c>
      <c r="AN224" s="756">
        <v>0</v>
      </c>
      <c r="AO224" s="756">
        <v>0</v>
      </c>
      <c r="AP224" s="756">
        <v>0</v>
      </c>
      <c r="AQ224" s="756">
        <v>0</v>
      </c>
      <c r="AR224" s="646">
        <f t="shared" si="121"/>
        <v>0</v>
      </c>
      <c r="AS224" s="594"/>
      <c r="AT224" s="705">
        <f t="shared" si="107"/>
        <v>208</v>
      </c>
      <c r="AU224" s="756">
        <v>0</v>
      </c>
      <c r="AV224" s="756">
        <v>0</v>
      </c>
      <c r="AW224" s="756">
        <v>0</v>
      </c>
      <c r="AX224" s="756">
        <v>0</v>
      </c>
      <c r="AY224" s="756">
        <v>0</v>
      </c>
      <c r="AZ224" s="767">
        <f t="shared" si="94"/>
        <v>0</v>
      </c>
      <c r="BA224" s="756">
        <v>0</v>
      </c>
      <c r="BB224" s="756">
        <v>0</v>
      </c>
      <c r="BC224" s="756">
        <v>0</v>
      </c>
      <c r="BD224" s="756">
        <v>0</v>
      </c>
      <c r="BE224" s="767">
        <f t="shared" si="108"/>
        <v>0</v>
      </c>
      <c r="BF224" s="646">
        <f t="shared" si="109"/>
        <v>0</v>
      </c>
      <c r="BG224" s="594"/>
      <c r="BH224" s="705">
        <f t="shared" si="99"/>
        <v>208</v>
      </c>
      <c r="BI224" s="646">
        <f t="shared" si="110"/>
        <v>0</v>
      </c>
      <c r="BJ224" s="594"/>
      <c r="BK224" s="705">
        <f t="shared" si="111"/>
        <v>208</v>
      </c>
      <c r="BL224" s="756">
        <v>0</v>
      </c>
      <c r="BM224" s="756">
        <v>0</v>
      </c>
      <c r="BN224" s="756">
        <v>0</v>
      </c>
      <c r="BO224" s="756">
        <v>0</v>
      </c>
      <c r="BP224" s="756">
        <v>0</v>
      </c>
      <c r="BQ224" s="756">
        <v>0</v>
      </c>
      <c r="BR224" s="756">
        <v>0</v>
      </c>
      <c r="BS224" s="646">
        <f t="shared" si="122"/>
        <v>0</v>
      </c>
      <c r="BT224" s="594"/>
      <c r="BU224" s="705">
        <f t="shared" si="112"/>
        <v>208</v>
      </c>
      <c r="BV224" s="756">
        <v>0</v>
      </c>
      <c r="BW224" s="756">
        <v>0</v>
      </c>
      <c r="BX224" s="756">
        <v>0</v>
      </c>
      <c r="BY224" s="756">
        <v>0</v>
      </c>
      <c r="BZ224" s="756">
        <v>0</v>
      </c>
      <c r="CA224" s="756">
        <v>0</v>
      </c>
      <c r="CB224" s="756">
        <v>0</v>
      </c>
      <c r="CC224" s="646">
        <f t="shared" si="123"/>
        <v>0</v>
      </c>
      <c r="CD224" s="594"/>
      <c r="CE224" s="705">
        <f t="shared" si="100"/>
        <v>208</v>
      </c>
      <c r="CF224" s="756">
        <f t="shared" si="98"/>
        <v>0</v>
      </c>
      <c r="CG224" s="756">
        <f t="shared" si="98"/>
        <v>0</v>
      </c>
      <c r="CH224" s="756">
        <f t="shared" si="98"/>
        <v>0</v>
      </c>
      <c r="CI224" s="756">
        <f t="shared" si="96"/>
        <v>0</v>
      </c>
      <c r="CJ224" s="756">
        <f t="shared" si="96"/>
        <v>0</v>
      </c>
      <c r="CK224" s="756">
        <f t="shared" si="96"/>
        <v>0</v>
      </c>
      <c r="CL224" s="756">
        <f t="shared" si="96"/>
        <v>0</v>
      </c>
      <c r="CM224" s="646">
        <f t="shared" si="124"/>
        <v>0</v>
      </c>
      <c r="CN224" s="594"/>
      <c r="CO224" s="705">
        <f t="shared" si="101"/>
        <v>208</v>
      </c>
      <c r="CP224" s="756">
        <v>0</v>
      </c>
      <c r="CQ224" s="756">
        <v>0</v>
      </c>
      <c r="CR224" s="756">
        <v>0</v>
      </c>
      <c r="CS224" s="756">
        <v>0</v>
      </c>
      <c r="CT224" s="756">
        <v>0</v>
      </c>
      <c r="CU224" s="756">
        <v>0</v>
      </c>
      <c r="CV224" s="756">
        <v>0</v>
      </c>
      <c r="CW224" s="646">
        <f t="shared" si="125"/>
        <v>0</v>
      </c>
      <c r="CX224" s="685"/>
      <c r="CY224" s="705">
        <f t="shared" si="102"/>
        <v>208</v>
      </c>
      <c r="CZ224" s="756">
        <v>0</v>
      </c>
      <c r="DA224" s="756">
        <v>0</v>
      </c>
      <c r="DB224" s="756">
        <v>0</v>
      </c>
      <c r="DC224" s="756">
        <v>0</v>
      </c>
      <c r="DD224" s="756">
        <v>0</v>
      </c>
      <c r="DE224" s="767">
        <f t="shared" si="113"/>
        <v>0</v>
      </c>
      <c r="DF224" s="756">
        <v>0</v>
      </c>
      <c r="DG224" s="756">
        <v>0</v>
      </c>
      <c r="DH224" s="756">
        <v>0</v>
      </c>
      <c r="DI224" s="756">
        <v>0</v>
      </c>
      <c r="DJ224" s="767">
        <f t="shared" si="114"/>
        <v>0</v>
      </c>
      <c r="DK224" s="715">
        <f t="shared" si="115"/>
        <v>0</v>
      </c>
      <c r="DL224" s="685"/>
      <c r="DM224" s="705">
        <f t="shared" si="103"/>
        <v>208</v>
      </c>
      <c r="DN224" s="715">
        <f t="shared" si="116"/>
        <v>0</v>
      </c>
    </row>
    <row r="225" spans="2:118" x14ac:dyDescent="0.25">
      <c r="B225" s="705">
        <v>209</v>
      </c>
      <c r="C225" s="765">
        <f>(1+_xlfn.XLOOKUP(INT((B225-1)/12)+1,'ZC Curve'!$B$8:$B$107,'ZC Curve'!R$8:R$107,,0))^(1/12)-1</f>
        <v>0</v>
      </c>
      <c r="D225" s="766">
        <f t="shared" si="117"/>
        <v>1</v>
      </c>
      <c r="E225" s="685"/>
      <c r="F225" s="705">
        <v>209</v>
      </c>
      <c r="G225" s="756">
        <v>0</v>
      </c>
      <c r="H225" s="756">
        <v>0</v>
      </c>
      <c r="I225" s="756">
        <v>0</v>
      </c>
      <c r="J225" s="756">
        <v>0</v>
      </c>
      <c r="K225" s="756">
        <v>0</v>
      </c>
      <c r="L225" s="756">
        <v>0</v>
      </c>
      <c r="M225" s="756">
        <v>0</v>
      </c>
      <c r="N225" s="646">
        <f t="shared" si="118"/>
        <v>0</v>
      </c>
      <c r="O225" s="594"/>
      <c r="P225" s="705">
        <f t="shared" si="104"/>
        <v>209</v>
      </c>
      <c r="Q225" s="756">
        <v>0</v>
      </c>
      <c r="R225" s="756">
        <v>0</v>
      </c>
      <c r="S225" s="756">
        <v>0</v>
      </c>
      <c r="T225" s="756">
        <v>0</v>
      </c>
      <c r="U225" s="756">
        <v>0</v>
      </c>
      <c r="V225" s="756">
        <v>0</v>
      </c>
      <c r="W225" s="756">
        <v>0</v>
      </c>
      <c r="X225" s="646">
        <f t="shared" si="119"/>
        <v>0</v>
      </c>
      <c r="Y225" s="594"/>
      <c r="Z225" s="705">
        <f t="shared" si="105"/>
        <v>209</v>
      </c>
      <c r="AA225" s="756">
        <f t="shared" si="97"/>
        <v>0</v>
      </c>
      <c r="AB225" s="756">
        <f t="shared" si="97"/>
        <v>0</v>
      </c>
      <c r="AC225" s="756">
        <f t="shared" si="97"/>
        <v>0</v>
      </c>
      <c r="AD225" s="756">
        <f t="shared" si="95"/>
        <v>0</v>
      </c>
      <c r="AE225" s="756">
        <f t="shared" si="95"/>
        <v>0</v>
      </c>
      <c r="AF225" s="756">
        <f t="shared" si="95"/>
        <v>0</v>
      </c>
      <c r="AG225" s="756">
        <f t="shared" si="95"/>
        <v>0</v>
      </c>
      <c r="AH225" s="646">
        <f t="shared" si="120"/>
        <v>0</v>
      </c>
      <c r="AI225" s="594"/>
      <c r="AJ225" s="705">
        <f t="shared" si="106"/>
        <v>209</v>
      </c>
      <c r="AK225" s="756">
        <v>0</v>
      </c>
      <c r="AL225" s="756">
        <v>0</v>
      </c>
      <c r="AM225" s="756">
        <v>0</v>
      </c>
      <c r="AN225" s="756">
        <v>0</v>
      </c>
      <c r="AO225" s="756">
        <v>0</v>
      </c>
      <c r="AP225" s="756">
        <v>0</v>
      </c>
      <c r="AQ225" s="756">
        <v>0</v>
      </c>
      <c r="AR225" s="646">
        <f t="shared" si="121"/>
        <v>0</v>
      </c>
      <c r="AS225" s="594"/>
      <c r="AT225" s="705">
        <f t="shared" si="107"/>
        <v>209</v>
      </c>
      <c r="AU225" s="756">
        <v>0</v>
      </c>
      <c r="AV225" s="756">
        <v>0</v>
      </c>
      <c r="AW225" s="756">
        <v>0</v>
      </c>
      <c r="AX225" s="756">
        <v>0</v>
      </c>
      <c r="AY225" s="756">
        <v>0</v>
      </c>
      <c r="AZ225" s="767">
        <f t="shared" si="94"/>
        <v>0</v>
      </c>
      <c r="BA225" s="756">
        <v>0</v>
      </c>
      <c r="BB225" s="756">
        <v>0</v>
      </c>
      <c r="BC225" s="756">
        <v>0</v>
      </c>
      <c r="BD225" s="756">
        <v>0</v>
      </c>
      <c r="BE225" s="767">
        <f t="shared" si="108"/>
        <v>0</v>
      </c>
      <c r="BF225" s="646">
        <f t="shared" si="109"/>
        <v>0</v>
      </c>
      <c r="BG225" s="594"/>
      <c r="BH225" s="705">
        <f t="shared" si="99"/>
        <v>209</v>
      </c>
      <c r="BI225" s="646">
        <f t="shared" si="110"/>
        <v>0</v>
      </c>
      <c r="BJ225" s="594"/>
      <c r="BK225" s="705">
        <f t="shared" si="111"/>
        <v>209</v>
      </c>
      <c r="BL225" s="756">
        <v>0</v>
      </c>
      <c r="BM225" s="756">
        <v>0</v>
      </c>
      <c r="BN225" s="756">
        <v>0</v>
      </c>
      <c r="BO225" s="756">
        <v>0</v>
      </c>
      <c r="BP225" s="756">
        <v>0</v>
      </c>
      <c r="BQ225" s="756">
        <v>0</v>
      </c>
      <c r="BR225" s="756">
        <v>0</v>
      </c>
      <c r="BS225" s="646">
        <f t="shared" si="122"/>
        <v>0</v>
      </c>
      <c r="BT225" s="594"/>
      <c r="BU225" s="705">
        <f t="shared" si="112"/>
        <v>209</v>
      </c>
      <c r="BV225" s="756">
        <v>0</v>
      </c>
      <c r="BW225" s="756">
        <v>0</v>
      </c>
      <c r="BX225" s="756">
        <v>0</v>
      </c>
      <c r="BY225" s="756">
        <v>0</v>
      </c>
      <c r="BZ225" s="756">
        <v>0</v>
      </c>
      <c r="CA225" s="756">
        <v>0</v>
      </c>
      <c r="CB225" s="756">
        <v>0</v>
      </c>
      <c r="CC225" s="646">
        <f t="shared" si="123"/>
        <v>0</v>
      </c>
      <c r="CD225" s="594"/>
      <c r="CE225" s="705">
        <f t="shared" si="100"/>
        <v>209</v>
      </c>
      <c r="CF225" s="756">
        <f t="shared" si="98"/>
        <v>0</v>
      </c>
      <c r="CG225" s="756">
        <f t="shared" si="98"/>
        <v>0</v>
      </c>
      <c r="CH225" s="756">
        <f t="shared" si="98"/>
        <v>0</v>
      </c>
      <c r="CI225" s="756">
        <f t="shared" si="96"/>
        <v>0</v>
      </c>
      <c r="CJ225" s="756">
        <f t="shared" si="96"/>
        <v>0</v>
      </c>
      <c r="CK225" s="756">
        <f t="shared" si="96"/>
        <v>0</v>
      </c>
      <c r="CL225" s="756">
        <f t="shared" si="96"/>
        <v>0</v>
      </c>
      <c r="CM225" s="646">
        <f t="shared" si="124"/>
        <v>0</v>
      </c>
      <c r="CN225" s="594"/>
      <c r="CO225" s="705">
        <f t="shared" si="101"/>
        <v>209</v>
      </c>
      <c r="CP225" s="756">
        <v>0</v>
      </c>
      <c r="CQ225" s="756">
        <v>0</v>
      </c>
      <c r="CR225" s="756">
        <v>0</v>
      </c>
      <c r="CS225" s="756">
        <v>0</v>
      </c>
      <c r="CT225" s="756">
        <v>0</v>
      </c>
      <c r="CU225" s="756">
        <v>0</v>
      </c>
      <c r="CV225" s="756">
        <v>0</v>
      </c>
      <c r="CW225" s="646">
        <f t="shared" si="125"/>
        <v>0</v>
      </c>
      <c r="CX225" s="685"/>
      <c r="CY225" s="705">
        <f t="shared" si="102"/>
        <v>209</v>
      </c>
      <c r="CZ225" s="756">
        <v>0</v>
      </c>
      <c r="DA225" s="756">
        <v>0</v>
      </c>
      <c r="DB225" s="756">
        <v>0</v>
      </c>
      <c r="DC225" s="756">
        <v>0</v>
      </c>
      <c r="DD225" s="756">
        <v>0</v>
      </c>
      <c r="DE225" s="767">
        <f t="shared" si="113"/>
        <v>0</v>
      </c>
      <c r="DF225" s="756">
        <v>0</v>
      </c>
      <c r="DG225" s="756">
        <v>0</v>
      </c>
      <c r="DH225" s="756">
        <v>0</v>
      </c>
      <c r="DI225" s="756">
        <v>0</v>
      </c>
      <c r="DJ225" s="767">
        <f t="shared" si="114"/>
        <v>0</v>
      </c>
      <c r="DK225" s="715">
        <f t="shared" si="115"/>
        <v>0</v>
      </c>
      <c r="DL225" s="685"/>
      <c r="DM225" s="705">
        <f t="shared" si="103"/>
        <v>209</v>
      </c>
      <c r="DN225" s="715">
        <f t="shared" si="116"/>
        <v>0</v>
      </c>
    </row>
    <row r="226" spans="2:118" x14ac:dyDescent="0.25">
      <c r="B226" s="705">
        <v>210</v>
      </c>
      <c r="C226" s="765">
        <f>(1+_xlfn.XLOOKUP(INT((B226-1)/12)+1,'ZC Curve'!$B$8:$B$107,'ZC Curve'!R$8:R$107,,0))^(1/12)-1</f>
        <v>0</v>
      </c>
      <c r="D226" s="766">
        <f t="shared" si="117"/>
        <v>1</v>
      </c>
      <c r="E226" s="685"/>
      <c r="F226" s="705">
        <v>210</v>
      </c>
      <c r="G226" s="756">
        <v>0</v>
      </c>
      <c r="H226" s="756">
        <v>0</v>
      </c>
      <c r="I226" s="756">
        <v>0</v>
      </c>
      <c r="J226" s="756">
        <v>0</v>
      </c>
      <c r="K226" s="756">
        <v>0</v>
      </c>
      <c r="L226" s="756">
        <v>0</v>
      </c>
      <c r="M226" s="756">
        <v>0</v>
      </c>
      <c r="N226" s="646">
        <f t="shared" si="118"/>
        <v>0</v>
      </c>
      <c r="O226" s="594"/>
      <c r="P226" s="705">
        <f t="shared" si="104"/>
        <v>210</v>
      </c>
      <c r="Q226" s="756">
        <v>0</v>
      </c>
      <c r="R226" s="756">
        <v>0</v>
      </c>
      <c r="S226" s="756">
        <v>0</v>
      </c>
      <c r="T226" s="756">
        <v>0</v>
      </c>
      <c r="U226" s="756">
        <v>0</v>
      </c>
      <c r="V226" s="756">
        <v>0</v>
      </c>
      <c r="W226" s="756">
        <v>0</v>
      </c>
      <c r="X226" s="646">
        <f t="shared" si="119"/>
        <v>0</v>
      </c>
      <c r="Y226" s="594"/>
      <c r="Z226" s="705">
        <f t="shared" si="105"/>
        <v>210</v>
      </c>
      <c r="AA226" s="756">
        <f t="shared" si="97"/>
        <v>0</v>
      </c>
      <c r="AB226" s="756">
        <f t="shared" si="97"/>
        <v>0</v>
      </c>
      <c r="AC226" s="756">
        <f t="shared" si="97"/>
        <v>0</v>
      </c>
      <c r="AD226" s="756">
        <f t="shared" si="95"/>
        <v>0</v>
      </c>
      <c r="AE226" s="756">
        <f t="shared" si="95"/>
        <v>0</v>
      </c>
      <c r="AF226" s="756">
        <f t="shared" si="95"/>
        <v>0</v>
      </c>
      <c r="AG226" s="756">
        <f t="shared" si="95"/>
        <v>0</v>
      </c>
      <c r="AH226" s="646">
        <f t="shared" si="120"/>
        <v>0</v>
      </c>
      <c r="AI226" s="594"/>
      <c r="AJ226" s="705">
        <f t="shared" si="106"/>
        <v>210</v>
      </c>
      <c r="AK226" s="756">
        <v>0</v>
      </c>
      <c r="AL226" s="756">
        <v>0</v>
      </c>
      <c r="AM226" s="756">
        <v>0</v>
      </c>
      <c r="AN226" s="756">
        <v>0</v>
      </c>
      <c r="AO226" s="756">
        <v>0</v>
      </c>
      <c r="AP226" s="756">
        <v>0</v>
      </c>
      <c r="AQ226" s="756">
        <v>0</v>
      </c>
      <c r="AR226" s="646">
        <f t="shared" si="121"/>
        <v>0</v>
      </c>
      <c r="AS226" s="594"/>
      <c r="AT226" s="705">
        <f t="shared" si="107"/>
        <v>210</v>
      </c>
      <c r="AU226" s="756">
        <v>0</v>
      </c>
      <c r="AV226" s="756">
        <v>0</v>
      </c>
      <c r="AW226" s="756">
        <v>0</v>
      </c>
      <c r="AX226" s="756">
        <v>0</v>
      </c>
      <c r="AY226" s="756">
        <v>0</v>
      </c>
      <c r="AZ226" s="767">
        <f t="shared" si="94"/>
        <v>0</v>
      </c>
      <c r="BA226" s="756">
        <v>0</v>
      </c>
      <c r="BB226" s="756">
        <v>0</v>
      </c>
      <c r="BC226" s="756">
        <v>0</v>
      </c>
      <c r="BD226" s="756">
        <v>0</v>
      </c>
      <c r="BE226" s="767">
        <f t="shared" si="108"/>
        <v>0</v>
      </c>
      <c r="BF226" s="646">
        <f t="shared" si="109"/>
        <v>0</v>
      </c>
      <c r="BG226" s="594"/>
      <c r="BH226" s="705">
        <f t="shared" si="99"/>
        <v>210</v>
      </c>
      <c r="BI226" s="646">
        <f t="shared" si="110"/>
        <v>0</v>
      </c>
      <c r="BJ226" s="594"/>
      <c r="BK226" s="705">
        <f t="shared" si="111"/>
        <v>210</v>
      </c>
      <c r="BL226" s="756">
        <v>0</v>
      </c>
      <c r="BM226" s="756">
        <v>0</v>
      </c>
      <c r="BN226" s="756">
        <v>0</v>
      </c>
      <c r="BO226" s="756">
        <v>0</v>
      </c>
      <c r="BP226" s="756">
        <v>0</v>
      </c>
      <c r="BQ226" s="756">
        <v>0</v>
      </c>
      <c r="BR226" s="756">
        <v>0</v>
      </c>
      <c r="BS226" s="646">
        <f t="shared" si="122"/>
        <v>0</v>
      </c>
      <c r="BT226" s="594"/>
      <c r="BU226" s="705">
        <f t="shared" si="112"/>
        <v>210</v>
      </c>
      <c r="BV226" s="756">
        <v>0</v>
      </c>
      <c r="BW226" s="756">
        <v>0</v>
      </c>
      <c r="BX226" s="756">
        <v>0</v>
      </c>
      <c r="BY226" s="756">
        <v>0</v>
      </c>
      <c r="BZ226" s="756">
        <v>0</v>
      </c>
      <c r="CA226" s="756">
        <v>0</v>
      </c>
      <c r="CB226" s="756">
        <v>0</v>
      </c>
      <c r="CC226" s="646">
        <f t="shared" si="123"/>
        <v>0</v>
      </c>
      <c r="CD226" s="594"/>
      <c r="CE226" s="705">
        <f t="shared" si="100"/>
        <v>210</v>
      </c>
      <c r="CF226" s="756">
        <f t="shared" si="98"/>
        <v>0</v>
      </c>
      <c r="CG226" s="756">
        <f t="shared" si="98"/>
        <v>0</v>
      </c>
      <c r="CH226" s="756">
        <f t="shared" si="98"/>
        <v>0</v>
      </c>
      <c r="CI226" s="756">
        <f t="shared" si="96"/>
        <v>0</v>
      </c>
      <c r="CJ226" s="756">
        <f t="shared" si="96"/>
        <v>0</v>
      </c>
      <c r="CK226" s="756">
        <f t="shared" si="96"/>
        <v>0</v>
      </c>
      <c r="CL226" s="756">
        <f t="shared" si="96"/>
        <v>0</v>
      </c>
      <c r="CM226" s="646">
        <f t="shared" si="124"/>
        <v>0</v>
      </c>
      <c r="CN226" s="594"/>
      <c r="CO226" s="705">
        <f t="shared" si="101"/>
        <v>210</v>
      </c>
      <c r="CP226" s="756">
        <v>0</v>
      </c>
      <c r="CQ226" s="756">
        <v>0</v>
      </c>
      <c r="CR226" s="756">
        <v>0</v>
      </c>
      <c r="CS226" s="756">
        <v>0</v>
      </c>
      <c r="CT226" s="756">
        <v>0</v>
      </c>
      <c r="CU226" s="756">
        <v>0</v>
      </c>
      <c r="CV226" s="756">
        <v>0</v>
      </c>
      <c r="CW226" s="646">
        <f t="shared" si="125"/>
        <v>0</v>
      </c>
      <c r="CX226" s="685"/>
      <c r="CY226" s="705">
        <f t="shared" si="102"/>
        <v>210</v>
      </c>
      <c r="CZ226" s="756">
        <v>0</v>
      </c>
      <c r="DA226" s="756">
        <v>0</v>
      </c>
      <c r="DB226" s="756">
        <v>0</v>
      </c>
      <c r="DC226" s="756">
        <v>0</v>
      </c>
      <c r="DD226" s="756">
        <v>0</v>
      </c>
      <c r="DE226" s="767">
        <f t="shared" si="113"/>
        <v>0</v>
      </c>
      <c r="DF226" s="756">
        <v>0</v>
      </c>
      <c r="DG226" s="756">
        <v>0</v>
      </c>
      <c r="DH226" s="756">
        <v>0</v>
      </c>
      <c r="DI226" s="756">
        <v>0</v>
      </c>
      <c r="DJ226" s="767">
        <f t="shared" si="114"/>
        <v>0</v>
      </c>
      <c r="DK226" s="715">
        <f t="shared" si="115"/>
        <v>0</v>
      </c>
      <c r="DL226" s="685"/>
      <c r="DM226" s="705">
        <f t="shared" si="103"/>
        <v>210</v>
      </c>
      <c r="DN226" s="715">
        <f t="shared" si="116"/>
        <v>0</v>
      </c>
    </row>
    <row r="227" spans="2:118" x14ac:dyDescent="0.25">
      <c r="B227" s="705">
        <v>211</v>
      </c>
      <c r="C227" s="765">
        <f>(1+_xlfn.XLOOKUP(INT((B227-1)/12)+1,'ZC Curve'!$B$8:$B$107,'ZC Curve'!R$8:R$107,,0))^(1/12)-1</f>
        <v>0</v>
      </c>
      <c r="D227" s="766">
        <f t="shared" si="117"/>
        <v>1</v>
      </c>
      <c r="E227" s="685"/>
      <c r="F227" s="705">
        <v>211</v>
      </c>
      <c r="G227" s="756">
        <v>0</v>
      </c>
      <c r="H227" s="756">
        <v>0</v>
      </c>
      <c r="I227" s="756">
        <v>0</v>
      </c>
      <c r="J227" s="756">
        <v>0</v>
      </c>
      <c r="K227" s="756">
        <v>0</v>
      </c>
      <c r="L227" s="756">
        <v>0</v>
      </c>
      <c r="M227" s="756">
        <v>0</v>
      </c>
      <c r="N227" s="646">
        <f t="shared" si="118"/>
        <v>0</v>
      </c>
      <c r="O227" s="594"/>
      <c r="P227" s="705">
        <f t="shared" si="104"/>
        <v>211</v>
      </c>
      <c r="Q227" s="756">
        <v>0</v>
      </c>
      <c r="R227" s="756">
        <v>0</v>
      </c>
      <c r="S227" s="756">
        <v>0</v>
      </c>
      <c r="T227" s="756">
        <v>0</v>
      </c>
      <c r="U227" s="756">
        <v>0</v>
      </c>
      <c r="V227" s="756">
        <v>0</v>
      </c>
      <c r="W227" s="756">
        <v>0</v>
      </c>
      <c r="X227" s="646">
        <f t="shared" si="119"/>
        <v>0</v>
      </c>
      <c r="Y227" s="594"/>
      <c r="Z227" s="705">
        <f t="shared" si="105"/>
        <v>211</v>
      </c>
      <c r="AA227" s="756">
        <f t="shared" si="97"/>
        <v>0</v>
      </c>
      <c r="AB227" s="756">
        <f t="shared" si="97"/>
        <v>0</v>
      </c>
      <c r="AC227" s="756">
        <f t="shared" si="97"/>
        <v>0</v>
      </c>
      <c r="AD227" s="756">
        <f t="shared" si="95"/>
        <v>0</v>
      </c>
      <c r="AE227" s="756">
        <f t="shared" si="95"/>
        <v>0</v>
      </c>
      <c r="AF227" s="756">
        <f t="shared" si="95"/>
        <v>0</v>
      </c>
      <c r="AG227" s="756">
        <f t="shared" si="95"/>
        <v>0</v>
      </c>
      <c r="AH227" s="646">
        <f t="shared" si="120"/>
        <v>0</v>
      </c>
      <c r="AI227" s="594"/>
      <c r="AJ227" s="705">
        <f t="shared" si="106"/>
        <v>211</v>
      </c>
      <c r="AK227" s="756">
        <v>0</v>
      </c>
      <c r="AL227" s="756">
        <v>0</v>
      </c>
      <c r="AM227" s="756">
        <v>0</v>
      </c>
      <c r="AN227" s="756">
        <v>0</v>
      </c>
      <c r="AO227" s="756">
        <v>0</v>
      </c>
      <c r="AP227" s="756">
        <v>0</v>
      </c>
      <c r="AQ227" s="756">
        <v>0</v>
      </c>
      <c r="AR227" s="646">
        <f t="shared" si="121"/>
        <v>0</v>
      </c>
      <c r="AS227" s="594"/>
      <c r="AT227" s="705">
        <f t="shared" si="107"/>
        <v>211</v>
      </c>
      <c r="AU227" s="756">
        <v>0</v>
      </c>
      <c r="AV227" s="756">
        <v>0</v>
      </c>
      <c r="AW227" s="756">
        <v>0</v>
      </c>
      <c r="AX227" s="756">
        <v>0</v>
      </c>
      <c r="AY227" s="756">
        <v>0</v>
      </c>
      <c r="AZ227" s="767">
        <f t="shared" si="94"/>
        <v>0</v>
      </c>
      <c r="BA227" s="756">
        <v>0</v>
      </c>
      <c r="BB227" s="756">
        <v>0</v>
      </c>
      <c r="BC227" s="756">
        <v>0</v>
      </c>
      <c r="BD227" s="756">
        <v>0</v>
      </c>
      <c r="BE227" s="767">
        <f t="shared" si="108"/>
        <v>0</v>
      </c>
      <c r="BF227" s="646">
        <f t="shared" si="109"/>
        <v>0</v>
      </c>
      <c r="BG227" s="594"/>
      <c r="BH227" s="705">
        <f t="shared" si="99"/>
        <v>211</v>
      </c>
      <c r="BI227" s="646">
        <f t="shared" si="110"/>
        <v>0</v>
      </c>
      <c r="BJ227" s="594"/>
      <c r="BK227" s="705">
        <f t="shared" si="111"/>
        <v>211</v>
      </c>
      <c r="BL227" s="756">
        <v>0</v>
      </c>
      <c r="BM227" s="756">
        <v>0</v>
      </c>
      <c r="BN227" s="756">
        <v>0</v>
      </c>
      <c r="BO227" s="756">
        <v>0</v>
      </c>
      <c r="BP227" s="756">
        <v>0</v>
      </c>
      <c r="BQ227" s="756">
        <v>0</v>
      </c>
      <c r="BR227" s="756">
        <v>0</v>
      </c>
      <c r="BS227" s="646">
        <f t="shared" si="122"/>
        <v>0</v>
      </c>
      <c r="BT227" s="594"/>
      <c r="BU227" s="705">
        <f t="shared" si="112"/>
        <v>211</v>
      </c>
      <c r="BV227" s="756">
        <v>0</v>
      </c>
      <c r="BW227" s="756">
        <v>0</v>
      </c>
      <c r="BX227" s="756">
        <v>0</v>
      </c>
      <c r="BY227" s="756">
        <v>0</v>
      </c>
      <c r="BZ227" s="756">
        <v>0</v>
      </c>
      <c r="CA227" s="756">
        <v>0</v>
      </c>
      <c r="CB227" s="756">
        <v>0</v>
      </c>
      <c r="CC227" s="646">
        <f t="shared" si="123"/>
        <v>0</v>
      </c>
      <c r="CD227" s="594"/>
      <c r="CE227" s="705">
        <f t="shared" si="100"/>
        <v>211</v>
      </c>
      <c r="CF227" s="756">
        <f t="shared" si="98"/>
        <v>0</v>
      </c>
      <c r="CG227" s="756">
        <f t="shared" si="98"/>
        <v>0</v>
      </c>
      <c r="CH227" s="756">
        <f t="shared" si="98"/>
        <v>0</v>
      </c>
      <c r="CI227" s="756">
        <f t="shared" si="96"/>
        <v>0</v>
      </c>
      <c r="CJ227" s="756">
        <f t="shared" si="96"/>
        <v>0</v>
      </c>
      <c r="CK227" s="756">
        <f t="shared" si="96"/>
        <v>0</v>
      </c>
      <c r="CL227" s="756">
        <f t="shared" si="96"/>
        <v>0</v>
      </c>
      <c r="CM227" s="646">
        <f t="shared" si="124"/>
        <v>0</v>
      </c>
      <c r="CN227" s="594"/>
      <c r="CO227" s="705">
        <f t="shared" si="101"/>
        <v>211</v>
      </c>
      <c r="CP227" s="756">
        <v>0</v>
      </c>
      <c r="CQ227" s="756">
        <v>0</v>
      </c>
      <c r="CR227" s="756">
        <v>0</v>
      </c>
      <c r="CS227" s="756">
        <v>0</v>
      </c>
      <c r="CT227" s="756">
        <v>0</v>
      </c>
      <c r="CU227" s="756">
        <v>0</v>
      </c>
      <c r="CV227" s="756">
        <v>0</v>
      </c>
      <c r="CW227" s="646">
        <f t="shared" si="125"/>
        <v>0</v>
      </c>
      <c r="CX227" s="685"/>
      <c r="CY227" s="705">
        <f t="shared" si="102"/>
        <v>211</v>
      </c>
      <c r="CZ227" s="756">
        <v>0</v>
      </c>
      <c r="DA227" s="756">
        <v>0</v>
      </c>
      <c r="DB227" s="756">
        <v>0</v>
      </c>
      <c r="DC227" s="756">
        <v>0</v>
      </c>
      <c r="DD227" s="756">
        <v>0</v>
      </c>
      <c r="DE227" s="767">
        <f t="shared" si="113"/>
        <v>0</v>
      </c>
      <c r="DF227" s="756">
        <v>0</v>
      </c>
      <c r="DG227" s="756">
        <v>0</v>
      </c>
      <c r="DH227" s="756">
        <v>0</v>
      </c>
      <c r="DI227" s="756">
        <v>0</v>
      </c>
      <c r="DJ227" s="767">
        <f t="shared" si="114"/>
        <v>0</v>
      </c>
      <c r="DK227" s="715">
        <f t="shared" si="115"/>
        <v>0</v>
      </c>
      <c r="DL227" s="685"/>
      <c r="DM227" s="705">
        <f t="shared" si="103"/>
        <v>211</v>
      </c>
      <c r="DN227" s="715">
        <f t="shared" si="116"/>
        <v>0</v>
      </c>
    </row>
    <row r="228" spans="2:118" x14ac:dyDescent="0.25">
      <c r="B228" s="705">
        <v>212</v>
      </c>
      <c r="C228" s="765">
        <f>(1+_xlfn.XLOOKUP(INT((B228-1)/12)+1,'ZC Curve'!$B$8:$B$107,'ZC Curve'!R$8:R$107,,0))^(1/12)-1</f>
        <v>0</v>
      </c>
      <c r="D228" s="766">
        <f t="shared" si="117"/>
        <v>1</v>
      </c>
      <c r="E228" s="685"/>
      <c r="F228" s="705">
        <v>212</v>
      </c>
      <c r="G228" s="756">
        <v>0</v>
      </c>
      <c r="H228" s="756">
        <v>0</v>
      </c>
      <c r="I228" s="756">
        <v>0</v>
      </c>
      <c r="J228" s="756">
        <v>0</v>
      </c>
      <c r="K228" s="756">
        <v>0</v>
      </c>
      <c r="L228" s="756">
        <v>0</v>
      </c>
      <c r="M228" s="756">
        <v>0</v>
      </c>
      <c r="N228" s="646">
        <f t="shared" si="118"/>
        <v>0</v>
      </c>
      <c r="O228" s="594"/>
      <c r="P228" s="705">
        <f t="shared" si="104"/>
        <v>212</v>
      </c>
      <c r="Q228" s="756">
        <v>0</v>
      </c>
      <c r="R228" s="756">
        <v>0</v>
      </c>
      <c r="S228" s="756">
        <v>0</v>
      </c>
      <c r="T228" s="756">
        <v>0</v>
      </c>
      <c r="U228" s="756">
        <v>0</v>
      </c>
      <c r="V228" s="756">
        <v>0</v>
      </c>
      <c r="W228" s="756">
        <v>0</v>
      </c>
      <c r="X228" s="646">
        <f t="shared" si="119"/>
        <v>0</v>
      </c>
      <c r="Y228" s="594"/>
      <c r="Z228" s="705">
        <f t="shared" si="105"/>
        <v>212</v>
      </c>
      <c r="AA228" s="756">
        <f t="shared" si="97"/>
        <v>0</v>
      </c>
      <c r="AB228" s="756">
        <f t="shared" si="97"/>
        <v>0</v>
      </c>
      <c r="AC228" s="756">
        <f t="shared" si="97"/>
        <v>0</v>
      </c>
      <c r="AD228" s="756">
        <f t="shared" si="95"/>
        <v>0</v>
      </c>
      <c r="AE228" s="756">
        <f t="shared" si="95"/>
        <v>0</v>
      </c>
      <c r="AF228" s="756">
        <f t="shared" si="95"/>
        <v>0</v>
      </c>
      <c r="AG228" s="756">
        <f t="shared" si="95"/>
        <v>0</v>
      </c>
      <c r="AH228" s="646">
        <f t="shared" si="120"/>
        <v>0</v>
      </c>
      <c r="AI228" s="594"/>
      <c r="AJ228" s="705">
        <f t="shared" si="106"/>
        <v>212</v>
      </c>
      <c r="AK228" s="756">
        <v>0</v>
      </c>
      <c r="AL228" s="756">
        <v>0</v>
      </c>
      <c r="AM228" s="756">
        <v>0</v>
      </c>
      <c r="AN228" s="756">
        <v>0</v>
      </c>
      <c r="AO228" s="756">
        <v>0</v>
      </c>
      <c r="AP228" s="756">
        <v>0</v>
      </c>
      <c r="AQ228" s="756">
        <v>0</v>
      </c>
      <c r="AR228" s="646">
        <f t="shared" si="121"/>
        <v>0</v>
      </c>
      <c r="AS228" s="594"/>
      <c r="AT228" s="705">
        <f t="shared" si="107"/>
        <v>212</v>
      </c>
      <c r="AU228" s="756">
        <v>0</v>
      </c>
      <c r="AV228" s="756">
        <v>0</v>
      </c>
      <c r="AW228" s="756">
        <v>0</v>
      </c>
      <c r="AX228" s="756">
        <v>0</v>
      </c>
      <c r="AY228" s="756">
        <v>0</v>
      </c>
      <c r="AZ228" s="767">
        <f t="shared" si="94"/>
        <v>0</v>
      </c>
      <c r="BA228" s="756">
        <v>0</v>
      </c>
      <c r="BB228" s="756">
        <v>0</v>
      </c>
      <c r="BC228" s="756">
        <v>0</v>
      </c>
      <c r="BD228" s="756">
        <v>0</v>
      </c>
      <c r="BE228" s="767">
        <f t="shared" si="108"/>
        <v>0</v>
      </c>
      <c r="BF228" s="646">
        <f t="shared" si="109"/>
        <v>0</v>
      </c>
      <c r="BG228" s="594"/>
      <c r="BH228" s="705">
        <f t="shared" si="99"/>
        <v>212</v>
      </c>
      <c r="BI228" s="646">
        <f t="shared" si="110"/>
        <v>0</v>
      </c>
      <c r="BJ228" s="594"/>
      <c r="BK228" s="705">
        <f t="shared" si="111"/>
        <v>212</v>
      </c>
      <c r="BL228" s="756">
        <v>0</v>
      </c>
      <c r="BM228" s="756">
        <v>0</v>
      </c>
      <c r="BN228" s="756">
        <v>0</v>
      </c>
      <c r="BO228" s="756">
        <v>0</v>
      </c>
      <c r="BP228" s="756">
        <v>0</v>
      </c>
      <c r="BQ228" s="756">
        <v>0</v>
      </c>
      <c r="BR228" s="756">
        <v>0</v>
      </c>
      <c r="BS228" s="646">
        <f t="shared" si="122"/>
        <v>0</v>
      </c>
      <c r="BT228" s="594"/>
      <c r="BU228" s="705">
        <f t="shared" si="112"/>
        <v>212</v>
      </c>
      <c r="BV228" s="756">
        <v>0</v>
      </c>
      <c r="BW228" s="756">
        <v>0</v>
      </c>
      <c r="BX228" s="756">
        <v>0</v>
      </c>
      <c r="BY228" s="756">
        <v>0</v>
      </c>
      <c r="BZ228" s="756">
        <v>0</v>
      </c>
      <c r="CA228" s="756">
        <v>0</v>
      </c>
      <c r="CB228" s="756">
        <v>0</v>
      </c>
      <c r="CC228" s="646">
        <f t="shared" si="123"/>
        <v>0</v>
      </c>
      <c r="CD228" s="594"/>
      <c r="CE228" s="705">
        <f t="shared" si="100"/>
        <v>212</v>
      </c>
      <c r="CF228" s="756">
        <f t="shared" si="98"/>
        <v>0</v>
      </c>
      <c r="CG228" s="756">
        <f t="shared" si="98"/>
        <v>0</v>
      </c>
      <c r="CH228" s="756">
        <f t="shared" si="98"/>
        <v>0</v>
      </c>
      <c r="CI228" s="756">
        <f t="shared" si="96"/>
        <v>0</v>
      </c>
      <c r="CJ228" s="756">
        <f t="shared" si="96"/>
        <v>0</v>
      </c>
      <c r="CK228" s="756">
        <f t="shared" si="96"/>
        <v>0</v>
      </c>
      <c r="CL228" s="756">
        <f t="shared" si="96"/>
        <v>0</v>
      </c>
      <c r="CM228" s="646">
        <f t="shared" si="124"/>
        <v>0</v>
      </c>
      <c r="CN228" s="594"/>
      <c r="CO228" s="705">
        <f t="shared" si="101"/>
        <v>212</v>
      </c>
      <c r="CP228" s="756">
        <v>0</v>
      </c>
      <c r="CQ228" s="756">
        <v>0</v>
      </c>
      <c r="CR228" s="756">
        <v>0</v>
      </c>
      <c r="CS228" s="756">
        <v>0</v>
      </c>
      <c r="CT228" s="756">
        <v>0</v>
      </c>
      <c r="CU228" s="756">
        <v>0</v>
      </c>
      <c r="CV228" s="756">
        <v>0</v>
      </c>
      <c r="CW228" s="646">
        <f t="shared" si="125"/>
        <v>0</v>
      </c>
      <c r="CX228" s="685"/>
      <c r="CY228" s="705">
        <f t="shared" si="102"/>
        <v>212</v>
      </c>
      <c r="CZ228" s="756">
        <v>0</v>
      </c>
      <c r="DA228" s="756">
        <v>0</v>
      </c>
      <c r="DB228" s="756">
        <v>0</v>
      </c>
      <c r="DC228" s="756">
        <v>0</v>
      </c>
      <c r="DD228" s="756">
        <v>0</v>
      </c>
      <c r="DE228" s="767">
        <f t="shared" si="113"/>
        <v>0</v>
      </c>
      <c r="DF228" s="756">
        <v>0</v>
      </c>
      <c r="DG228" s="756">
        <v>0</v>
      </c>
      <c r="DH228" s="756">
        <v>0</v>
      </c>
      <c r="DI228" s="756">
        <v>0</v>
      </c>
      <c r="DJ228" s="767">
        <f t="shared" si="114"/>
        <v>0</v>
      </c>
      <c r="DK228" s="715">
        <f t="shared" si="115"/>
        <v>0</v>
      </c>
      <c r="DL228" s="685"/>
      <c r="DM228" s="705">
        <f t="shared" si="103"/>
        <v>212</v>
      </c>
      <c r="DN228" s="715">
        <f t="shared" si="116"/>
        <v>0</v>
      </c>
    </row>
    <row r="229" spans="2:118" x14ac:dyDescent="0.25">
      <c r="B229" s="705">
        <v>213</v>
      </c>
      <c r="C229" s="765">
        <f>(1+_xlfn.XLOOKUP(INT((B229-1)/12)+1,'ZC Curve'!$B$8:$B$107,'ZC Curve'!R$8:R$107,,0))^(1/12)-1</f>
        <v>0</v>
      </c>
      <c r="D229" s="766">
        <f t="shared" si="117"/>
        <v>1</v>
      </c>
      <c r="E229" s="685"/>
      <c r="F229" s="705">
        <v>213</v>
      </c>
      <c r="G229" s="756">
        <v>0</v>
      </c>
      <c r="H229" s="756">
        <v>0</v>
      </c>
      <c r="I229" s="756">
        <v>0</v>
      </c>
      <c r="J229" s="756">
        <v>0</v>
      </c>
      <c r="K229" s="756">
        <v>0</v>
      </c>
      <c r="L229" s="756">
        <v>0</v>
      </c>
      <c r="M229" s="756">
        <v>0</v>
      </c>
      <c r="N229" s="646">
        <f t="shared" si="118"/>
        <v>0</v>
      </c>
      <c r="O229" s="594"/>
      <c r="P229" s="705">
        <f t="shared" si="104"/>
        <v>213</v>
      </c>
      <c r="Q229" s="756">
        <v>0</v>
      </c>
      <c r="R229" s="756">
        <v>0</v>
      </c>
      <c r="S229" s="756">
        <v>0</v>
      </c>
      <c r="T229" s="756">
        <v>0</v>
      </c>
      <c r="U229" s="756">
        <v>0</v>
      </c>
      <c r="V229" s="756">
        <v>0</v>
      </c>
      <c r="W229" s="756">
        <v>0</v>
      </c>
      <c r="X229" s="646">
        <f t="shared" si="119"/>
        <v>0</v>
      </c>
      <c r="Y229" s="594"/>
      <c r="Z229" s="705">
        <f t="shared" si="105"/>
        <v>213</v>
      </c>
      <c r="AA229" s="756">
        <f t="shared" si="97"/>
        <v>0</v>
      </c>
      <c r="AB229" s="756">
        <f t="shared" si="97"/>
        <v>0</v>
      </c>
      <c r="AC229" s="756">
        <f t="shared" si="97"/>
        <v>0</v>
      </c>
      <c r="AD229" s="756">
        <f t="shared" si="95"/>
        <v>0</v>
      </c>
      <c r="AE229" s="756">
        <f t="shared" si="95"/>
        <v>0</v>
      </c>
      <c r="AF229" s="756">
        <f t="shared" si="95"/>
        <v>0</v>
      </c>
      <c r="AG229" s="756">
        <f t="shared" si="95"/>
        <v>0</v>
      </c>
      <c r="AH229" s="646">
        <f t="shared" si="120"/>
        <v>0</v>
      </c>
      <c r="AI229" s="594"/>
      <c r="AJ229" s="705">
        <f t="shared" si="106"/>
        <v>213</v>
      </c>
      <c r="AK229" s="756">
        <v>0</v>
      </c>
      <c r="AL229" s="756">
        <v>0</v>
      </c>
      <c r="AM229" s="756">
        <v>0</v>
      </c>
      <c r="AN229" s="756">
        <v>0</v>
      </c>
      <c r="AO229" s="756">
        <v>0</v>
      </c>
      <c r="AP229" s="756">
        <v>0</v>
      </c>
      <c r="AQ229" s="756">
        <v>0</v>
      </c>
      <c r="AR229" s="646">
        <f t="shared" si="121"/>
        <v>0</v>
      </c>
      <c r="AS229" s="594"/>
      <c r="AT229" s="705">
        <f t="shared" si="107"/>
        <v>213</v>
      </c>
      <c r="AU229" s="756">
        <v>0</v>
      </c>
      <c r="AV229" s="756">
        <v>0</v>
      </c>
      <c r="AW229" s="756">
        <v>0</v>
      </c>
      <c r="AX229" s="756">
        <v>0</v>
      </c>
      <c r="AY229" s="756">
        <v>0</v>
      </c>
      <c r="AZ229" s="767">
        <f t="shared" ref="AZ229:AZ292" si="126">SUM(AU229:AY229)</f>
        <v>0</v>
      </c>
      <c r="BA229" s="756">
        <v>0</v>
      </c>
      <c r="BB229" s="756">
        <v>0</v>
      </c>
      <c r="BC229" s="756">
        <v>0</v>
      </c>
      <c r="BD229" s="756">
        <v>0</v>
      </c>
      <c r="BE229" s="767">
        <f t="shared" si="108"/>
        <v>0</v>
      </c>
      <c r="BF229" s="646">
        <f t="shared" si="109"/>
        <v>0</v>
      </c>
      <c r="BG229" s="594"/>
      <c r="BH229" s="705">
        <f t="shared" si="99"/>
        <v>213</v>
      </c>
      <c r="BI229" s="646">
        <f t="shared" si="110"/>
        <v>0</v>
      </c>
      <c r="BJ229" s="594"/>
      <c r="BK229" s="705">
        <f t="shared" si="111"/>
        <v>213</v>
      </c>
      <c r="BL229" s="756">
        <v>0</v>
      </c>
      <c r="BM229" s="756">
        <v>0</v>
      </c>
      <c r="BN229" s="756">
        <v>0</v>
      </c>
      <c r="BO229" s="756">
        <v>0</v>
      </c>
      <c r="BP229" s="756">
        <v>0</v>
      </c>
      <c r="BQ229" s="756">
        <v>0</v>
      </c>
      <c r="BR229" s="756">
        <v>0</v>
      </c>
      <c r="BS229" s="646">
        <f t="shared" si="122"/>
        <v>0</v>
      </c>
      <c r="BT229" s="594"/>
      <c r="BU229" s="705">
        <f t="shared" si="112"/>
        <v>213</v>
      </c>
      <c r="BV229" s="756">
        <v>0</v>
      </c>
      <c r="BW229" s="756">
        <v>0</v>
      </c>
      <c r="BX229" s="756">
        <v>0</v>
      </c>
      <c r="BY229" s="756">
        <v>0</v>
      </c>
      <c r="BZ229" s="756">
        <v>0</v>
      </c>
      <c r="CA229" s="756">
        <v>0</v>
      </c>
      <c r="CB229" s="756">
        <v>0</v>
      </c>
      <c r="CC229" s="646">
        <f t="shared" si="123"/>
        <v>0</v>
      </c>
      <c r="CD229" s="594"/>
      <c r="CE229" s="705">
        <f t="shared" si="100"/>
        <v>213</v>
      </c>
      <c r="CF229" s="756">
        <f t="shared" si="98"/>
        <v>0</v>
      </c>
      <c r="CG229" s="756">
        <f t="shared" si="98"/>
        <v>0</v>
      </c>
      <c r="CH229" s="756">
        <f t="shared" si="98"/>
        <v>0</v>
      </c>
      <c r="CI229" s="756">
        <f t="shared" si="96"/>
        <v>0</v>
      </c>
      <c r="CJ229" s="756">
        <f t="shared" si="96"/>
        <v>0</v>
      </c>
      <c r="CK229" s="756">
        <f t="shared" si="96"/>
        <v>0</v>
      </c>
      <c r="CL229" s="756">
        <f t="shared" si="96"/>
        <v>0</v>
      </c>
      <c r="CM229" s="646">
        <f t="shared" si="124"/>
        <v>0</v>
      </c>
      <c r="CN229" s="594"/>
      <c r="CO229" s="705">
        <f t="shared" si="101"/>
        <v>213</v>
      </c>
      <c r="CP229" s="756">
        <v>0</v>
      </c>
      <c r="CQ229" s="756">
        <v>0</v>
      </c>
      <c r="CR229" s="756">
        <v>0</v>
      </c>
      <c r="CS229" s="756">
        <v>0</v>
      </c>
      <c r="CT229" s="756">
        <v>0</v>
      </c>
      <c r="CU229" s="756">
        <v>0</v>
      </c>
      <c r="CV229" s="756">
        <v>0</v>
      </c>
      <c r="CW229" s="646">
        <f t="shared" si="125"/>
        <v>0</v>
      </c>
      <c r="CX229" s="685"/>
      <c r="CY229" s="705">
        <f t="shared" si="102"/>
        <v>213</v>
      </c>
      <c r="CZ229" s="756">
        <v>0</v>
      </c>
      <c r="DA229" s="756">
        <v>0</v>
      </c>
      <c r="DB229" s="756">
        <v>0</v>
      </c>
      <c r="DC229" s="756">
        <v>0</v>
      </c>
      <c r="DD229" s="756">
        <v>0</v>
      </c>
      <c r="DE229" s="767">
        <f t="shared" si="113"/>
        <v>0</v>
      </c>
      <c r="DF229" s="756">
        <v>0</v>
      </c>
      <c r="DG229" s="756">
        <v>0</v>
      </c>
      <c r="DH229" s="756">
        <v>0</v>
      </c>
      <c r="DI229" s="756">
        <v>0</v>
      </c>
      <c r="DJ229" s="767">
        <f t="shared" si="114"/>
        <v>0</v>
      </c>
      <c r="DK229" s="715">
        <f t="shared" si="115"/>
        <v>0</v>
      </c>
      <c r="DL229" s="685"/>
      <c r="DM229" s="705">
        <f t="shared" si="103"/>
        <v>213</v>
      </c>
      <c r="DN229" s="715">
        <f t="shared" si="116"/>
        <v>0</v>
      </c>
    </row>
    <row r="230" spans="2:118" x14ac:dyDescent="0.25">
      <c r="B230" s="705">
        <v>214</v>
      </c>
      <c r="C230" s="765">
        <f>(1+_xlfn.XLOOKUP(INT((B230-1)/12)+1,'ZC Curve'!$B$8:$B$107,'ZC Curve'!R$8:R$107,,0))^(1/12)-1</f>
        <v>0</v>
      </c>
      <c r="D230" s="766">
        <f t="shared" si="117"/>
        <v>1</v>
      </c>
      <c r="E230" s="685"/>
      <c r="F230" s="705">
        <v>214</v>
      </c>
      <c r="G230" s="756">
        <v>0</v>
      </c>
      <c r="H230" s="756">
        <v>0</v>
      </c>
      <c r="I230" s="756">
        <v>0</v>
      </c>
      <c r="J230" s="756">
        <v>0</v>
      </c>
      <c r="K230" s="756">
        <v>0</v>
      </c>
      <c r="L230" s="756">
        <v>0</v>
      </c>
      <c r="M230" s="756">
        <v>0</v>
      </c>
      <c r="N230" s="646">
        <f t="shared" si="118"/>
        <v>0</v>
      </c>
      <c r="O230" s="594"/>
      <c r="P230" s="705">
        <f t="shared" si="104"/>
        <v>214</v>
      </c>
      <c r="Q230" s="756">
        <v>0</v>
      </c>
      <c r="R230" s="756">
        <v>0</v>
      </c>
      <c r="S230" s="756">
        <v>0</v>
      </c>
      <c r="T230" s="756">
        <v>0</v>
      </c>
      <c r="U230" s="756">
        <v>0</v>
      </c>
      <c r="V230" s="756">
        <v>0</v>
      </c>
      <c r="W230" s="756">
        <v>0</v>
      </c>
      <c r="X230" s="646">
        <f t="shared" si="119"/>
        <v>0</v>
      </c>
      <c r="Y230" s="594"/>
      <c r="Z230" s="705">
        <f t="shared" si="105"/>
        <v>214</v>
      </c>
      <c r="AA230" s="756">
        <f t="shared" si="97"/>
        <v>0</v>
      </c>
      <c r="AB230" s="756">
        <f t="shared" si="97"/>
        <v>0</v>
      </c>
      <c r="AC230" s="756">
        <f t="shared" si="97"/>
        <v>0</v>
      </c>
      <c r="AD230" s="756">
        <f t="shared" si="95"/>
        <v>0</v>
      </c>
      <c r="AE230" s="756">
        <f t="shared" si="95"/>
        <v>0</v>
      </c>
      <c r="AF230" s="756">
        <f t="shared" si="95"/>
        <v>0</v>
      </c>
      <c r="AG230" s="756">
        <f t="shared" si="95"/>
        <v>0</v>
      </c>
      <c r="AH230" s="646">
        <f t="shared" si="120"/>
        <v>0</v>
      </c>
      <c r="AI230" s="594"/>
      <c r="AJ230" s="705">
        <f t="shared" si="106"/>
        <v>214</v>
      </c>
      <c r="AK230" s="756">
        <v>0</v>
      </c>
      <c r="AL230" s="756">
        <v>0</v>
      </c>
      <c r="AM230" s="756">
        <v>0</v>
      </c>
      <c r="AN230" s="756">
        <v>0</v>
      </c>
      <c r="AO230" s="756">
        <v>0</v>
      </c>
      <c r="AP230" s="756">
        <v>0</v>
      </c>
      <c r="AQ230" s="756">
        <v>0</v>
      </c>
      <c r="AR230" s="646">
        <f t="shared" si="121"/>
        <v>0</v>
      </c>
      <c r="AS230" s="594"/>
      <c r="AT230" s="705">
        <f t="shared" si="107"/>
        <v>214</v>
      </c>
      <c r="AU230" s="756">
        <v>0</v>
      </c>
      <c r="AV230" s="756">
        <v>0</v>
      </c>
      <c r="AW230" s="756">
        <v>0</v>
      </c>
      <c r="AX230" s="756">
        <v>0</v>
      </c>
      <c r="AY230" s="756">
        <v>0</v>
      </c>
      <c r="AZ230" s="767">
        <f t="shared" si="126"/>
        <v>0</v>
      </c>
      <c r="BA230" s="756">
        <v>0</v>
      </c>
      <c r="BB230" s="756">
        <v>0</v>
      </c>
      <c r="BC230" s="756">
        <v>0</v>
      </c>
      <c r="BD230" s="756">
        <v>0</v>
      </c>
      <c r="BE230" s="767">
        <f t="shared" si="108"/>
        <v>0</v>
      </c>
      <c r="BF230" s="646">
        <f t="shared" si="109"/>
        <v>0</v>
      </c>
      <c r="BG230" s="594"/>
      <c r="BH230" s="705">
        <f t="shared" si="99"/>
        <v>214</v>
      </c>
      <c r="BI230" s="646">
        <f t="shared" si="110"/>
        <v>0</v>
      </c>
      <c r="BJ230" s="594"/>
      <c r="BK230" s="705">
        <f t="shared" si="111"/>
        <v>214</v>
      </c>
      <c r="BL230" s="756">
        <v>0</v>
      </c>
      <c r="BM230" s="756">
        <v>0</v>
      </c>
      <c r="BN230" s="756">
        <v>0</v>
      </c>
      <c r="BO230" s="756">
        <v>0</v>
      </c>
      <c r="BP230" s="756">
        <v>0</v>
      </c>
      <c r="BQ230" s="756">
        <v>0</v>
      </c>
      <c r="BR230" s="756">
        <v>0</v>
      </c>
      <c r="BS230" s="646">
        <f t="shared" si="122"/>
        <v>0</v>
      </c>
      <c r="BT230" s="594"/>
      <c r="BU230" s="705">
        <f t="shared" si="112"/>
        <v>214</v>
      </c>
      <c r="BV230" s="756">
        <v>0</v>
      </c>
      <c r="BW230" s="756">
        <v>0</v>
      </c>
      <c r="BX230" s="756">
        <v>0</v>
      </c>
      <c r="BY230" s="756">
        <v>0</v>
      </c>
      <c r="BZ230" s="756">
        <v>0</v>
      </c>
      <c r="CA230" s="756">
        <v>0</v>
      </c>
      <c r="CB230" s="756">
        <v>0</v>
      </c>
      <c r="CC230" s="646">
        <f t="shared" si="123"/>
        <v>0</v>
      </c>
      <c r="CD230" s="594"/>
      <c r="CE230" s="705">
        <f t="shared" si="100"/>
        <v>214</v>
      </c>
      <c r="CF230" s="756">
        <f t="shared" si="98"/>
        <v>0</v>
      </c>
      <c r="CG230" s="756">
        <f t="shared" si="98"/>
        <v>0</v>
      </c>
      <c r="CH230" s="756">
        <f t="shared" si="98"/>
        <v>0</v>
      </c>
      <c r="CI230" s="756">
        <f t="shared" si="96"/>
        <v>0</v>
      </c>
      <c r="CJ230" s="756">
        <f t="shared" si="96"/>
        <v>0</v>
      </c>
      <c r="CK230" s="756">
        <f t="shared" si="96"/>
        <v>0</v>
      </c>
      <c r="CL230" s="756">
        <f t="shared" si="96"/>
        <v>0</v>
      </c>
      <c r="CM230" s="646">
        <f t="shared" si="124"/>
        <v>0</v>
      </c>
      <c r="CN230" s="594"/>
      <c r="CO230" s="705">
        <f t="shared" si="101"/>
        <v>214</v>
      </c>
      <c r="CP230" s="756">
        <v>0</v>
      </c>
      <c r="CQ230" s="756">
        <v>0</v>
      </c>
      <c r="CR230" s="756">
        <v>0</v>
      </c>
      <c r="CS230" s="756">
        <v>0</v>
      </c>
      <c r="CT230" s="756">
        <v>0</v>
      </c>
      <c r="CU230" s="756">
        <v>0</v>
      </c>
      <c r="CV230" s="756">
        <v>0</v>
      </c>
      <c r="CW230" s="646">
        <f t="shared" si="125"/>
        <v>0</v>
      </c>
      <c r="CX230" s="685"/>
      <c r="CY230" s="705">
        <f t="shared" si="102"/>
        <v>214</v>
      </c>
      <c r="CZ230" s="756">
        <v>0</v>
      </c>
      <c r="DA230" s="756">
        <v>0</v>
      </c>
      <c r="DB230" s="756">
        <v>0</v>
      </c>
      <c r="DC230" s="756">
        <v>0</v>
      </c>
      <c r="DD230" s="756">
        <v>0</v>
      </c>
      <c r="DE230" s="767">
        <f t="shared" si="113"/>
        <v>0</v>
      </c>
      <c r="DF230" s="756">
        <v>0</v>
      </c>
      <c r="DG230" s="756">
        <v>0</v>
      </c>
      <c r="DH230" s="756">
        <v>0</v>
      </c>
      <c r="DI230" s="756">
        <v>0</v>
      </c>
      <c r="DJ230" s="767">
        <f t="shared" si="114"/>
        <v>0</v>
      </c>
      <c r="DK230" s="715">
        <f t="shared" si="115"/>
        <v>0</v>
      </c>
      <c r="DL230" s="685"/>
      <c r="DM230" s="705">
        <f t="shared" si="103"/>
        <v>214</v>
      </c>
      <c r="DN230" s="715">
        <f t="shared" si="116"/>
        <v>0</v>
      </c>
    </row>
    <row r="231" spans="2:118" x14ac:dyDescent="0.25">
      <c r="B231" s="705">
        <v>215</v>
      </c>
      <c r="C231" s="765">
        <f>(1+_xlfn.XLOOKUP(INT((B231-1)/12)+1,'ZC Curve'!$B$8:$B$107,'ZC Curve'!R$8:R$107,,0))^(1/12)-1</f>
        <v>0</v>
      </c>
      <c r="D231" s="766">
        <f t="shared" si="117"/>
        <v>1</v>
      </c>
      <c r="E231" s="685"/>
      <c r="F231" s="705">
        <v>215</v>
      </c>
      <c r="G231" s="756">
        <v>0</v>
      </c>
      <c r="H231" s="756">
        <v>0</v>
      </c>
      <c r="I231" s="756">
        <v>0</v>
      </c>
      <c r="J231" s="756">
        <v>0</v>
      </c>
      <c r="K231" s="756">
        <v>0</v>
      </c>
      <c r="L231" s="756">
        <v>0</v>
      </c>
      <c r="M231" s="756">
        <v>0</v>
      </c>
      <c r="N231" s="646">
        <f t="shared" si="118"/>
        <v>0</v>
      </c>
      <c r="O231" s="594"/>
      <c r="P231" s="705">
        <f t="shared" si="104"/>
        <v>215</v>
      </c>
      <c r="Q231" s="756">
        <v>0</v>
      </c>
      <c r="R231" s="756">
        <v>0</v>
      </c>
      <c r="S231" s="756">
        <v>0</v>
      </c>
      <c r="T231" s="756">
        <v>0</v>
      </c>
      <c r="U231" s="756">
        <v>0</v>
      </c>
      <c r="V231" s="756">
        <v>0</v>
      </c>
      <c r="W231" s="756">
        <v>0</v>
      </c>
      <c r="X231" s="646">
        <f t="shared" si="119"/>
        <v>0</v>
      </c>
      <c r="Y231" s="594"/>
      <c r="Z231" s="705">
        <f t="shared" si="105"/>
        <v>215</v>
      </c>
      <c r="AA231" s="756">
        <f t="shared" si="97"/>
        <v>0</v>
      </c>
      <c r="AB231" s="756">
        <f t="shared" si="97"/>
        <v>0</v>
      </c>
      <c r="AC231" s="756">
        <f t="shared" si="97"/>
        <v>0</v>
      </c>
      <c r="AD231" s="756">
        <f t="shared" si="95"/>
        <v>0</v>
      </c>
      <c r="AE231" s="756">
        <f t="shared" si="95"/>
        <v>0</v>
      </c>
      <c r="AF231" s="756">
        <f t="shared" si="95"/>
        <v>0</v>
      </c>
      <c r="AG231" s="756">
        <f t="shared" si="95"/>
        <v>0</v>
      </c>
      <c r="AH231" s="646">
        <f t="shared" si="120"/>
        <v>0</v>
      </c>
      <c r="AI231" s="594"/>
      <c r="AJ231" s="705">
        <f t="shared" si="106"/>
        <v>215</v>
      </c>
      <c r="AK231" s="756">
        <v>0</v>
      </c>
      <c r="AL231" s="756">
        <v>0</v>
      </c>
      <c r="AM231" s="756">
        <v>0</v>
      </c>
      <c r="AN231" s="756">
        <v>0</v>
      </c>
      <c r="AO231" s="756">
        <v>0</v>
      </c>
      <c r="AP231" s="756">
        <v>0</v>
      </c>
      <c r="AQ231" s="756">
        <v>0</v>
      </c>
      <c r="AR231" s="646">
        <f t="shared" si="121"/>
        <v>0</v>
      </c>
      <c r="AS231" s="594"/>
      <c r="AT231" s="705">
        <f t="shared" si="107"/>
        <v>215</v>
      </c>
      <c r="AU231" s="756">
        <v>0</v>
      </c>
      <c r="AV231" s="756">
        <v>0</v>
      </c>
      <c r="AW231" s="756">
        <v>0</v>
      </c>
      <c r="AX231" s="756">
        <v>0</v>
      </c>
      <c r="AY231" s="756">
        <v>0</v>
      </c>
      <c r="AZ231" s="767">
        <f t="shared" si="126"/>
        <v>0</v>
      </c>
      <c r="BA231" s="756">
        <v>0</v>
      </c>
      <c r="BB231" s="756">
        <v>0</v>
      </c>
      <c r="BC231" s="756">
        <v>0</v>
      </c>
      <c r="BD231" s="756">
        <v>0</v>
      </c>
      <c r="BE231" s="767">
        <f t="shared" si="108"/>
        <v>0</v>
      </c>
      <c r="BF231" s="646">
        <f t="shared" si="109"/>
        <v>0</v>
      </c>
      <c r="BG231" s="594"/>
      <c r="BH231" s="705">
        <f t="shared" si="99"/>
        <v>215</v>
      </c>
      <c r="BI231" s="646">
        <f t="shared" si="110"/>
        <v>0</v>
      </c>
      <c r="BJ231" s="594"/>
      <c r="BK231" s="705">
        <f t="shared" si="111"/>
        <v>215</v>
      </c>
      <c r="BL231" s="756">
        <v>0</v>
      </c>
      <c r="BM231" s="756">
        <v>0</v>
      </c>
      <c r="BN231" s="756">
        <v>0</v>
      </c>
      <c r="BO231" s="756">
        <v>0</v>
      </c>
      <c r="BP231" s="756">
        <v>0</v>
      </c>
      <c r="BQ231" s="756">
        <v>0</v>
      </c>
      <c r="BR231" s="756">
        <v>0</v>
      </c>
      <c r="BS231" s="646">
        <f t="shared" si="122"/>
        <v>0</v>
      </c>
      <c r="BT231" s="594"/>
      <c r="BU231" s="705">
        <f t="shared" si="112"/>
        <v>215</v>
      </c>
      <c r="BV231" s="756">
        <v>0</v>
      </c>
      <c r="BW231" s="756">
        <v>0</v>
      </c>
      <c r="BX231" s="756">
        <v>0</v>
      </c>
      <c r="BY231" s="756">
        <v>0</v>
      </c>
      <c r="BZ231" s="756">
        <v>0</v>
      </c>
      <c r="CA231" s="756">
        <v>0</v>
      </c>
      <c r="CB231" s="756">
        <v>0</v>
      </c>
      <c r="CC231" s="646">
        <f t="shared" si="123"/>
        <v>0</v>
      </c>
      <c r="CD231" s="594"/>
      <c r="CE231" s="705">
        <f t="shared" si="100"/>
        <v>215</v>
      </c>
      <c r="CF231" s="756">
        <f t="shared" si="98"/>
        <v>0</v>
      </c>
      <c r="CG231" s="756">
        <f t="shared" si="98"/>
        <v>0</v>
      </c>
      <c r="CH231" s="756">
        <f t="shared" si="98"/>
        <v>0</v>
      </c>
      <c r="CI231" s="756">
        <f t="shared" si="96"/>
        <v>0</v>
      </c>
      <c r="CJ231" s="756">
        <f t="shared" si="96"/>
        <v>0</v>
      </c>
      <c r="CK231" s="756">
        <f t="shared" si="96"/>
        <v>0</v>
      </c>
      <c r="CL231" s="756">
        <f t="shared" si="96"/>
        <v>0</v>
      </c>
      <c r="CM231" s="646">
        <f t="shared" si="124"/>
        <v>0</v>
      </c>
      <c r="CN231" s="594"/>
      <c r="CO231" s="705">
        <f t="shared" si="101"/>
        <v>215</v>
      </c>
      <c r="CP231" s="756">
        <v>0</v>
      </c>
      <c r="CQ231" s="756">
        <v>0</v>
      </c>
      <c r="CR231" s="756">
        <v>0</v>
      </c>
      <c r="CS231" s="756">
        <v>0</v>
      </c>
      <c r="CT231" s="756">
        <v>0</v>
      </c>
      <c r="CU231" s="756">
        <v>0</v>
      </c>
      <c r="CV231" s="756">
        <v>0</v>
      </c>
      <c r="CW231" s="646">
        <f t="shared" si="125"/>
        <v>0</v>
      </c>
      <c r="CX231" s="685"/>
      <c r="CY231" s="705">
        <f t="shared" si="102"/>
        <v>215</v>
      </c>
      <c r="CZ231" s="756">
        <v>0</v>
      </c>
      <c r="DA231" s="756">
        <v>0</v>
      </c>
      <c r="DB231" s="756">
        <v>0</v>
      </c>
      <c r="DC231" s="756">
        <v>0</v>
      </c>
      <c r="DD231" s="756">
        <v>0</v>
      </c>
      <c r="DE231" s="767">
        <f t="shared" si="113"/>
        <v>0</v>
      </c>
      <c r="DF231" s="756">
        <v>0</v>
      </c>
      <c r="DG231" s="756">
        <v>0</v>
      </c>
      <c r="DH231" s="756">
        <v>0</v>
      </c>
      <c r="DI231" s="756">
        <v>0</v>
      </c>
      <c r="DJ231" s="767">
        <f t="shared" si="114"/>
        <v>0</v>
      </c>
      <c r="DK231" s="715">
        <f t="shared" si="115"/>
        <v>0</v>
      </c>
      <c r="DL231" s="685"/>
      <c r="DM231" s="705">
        <f t="shared" si="103"/>
        <v>215</v>
      </c>
      <c r="DN231" s="715">
        <f t="shared" si="116"/>
        <v>0</v>
      </c>
    </row>
    <row r="232" spans="2:118" x14ac:dyDescent="0.25">
      <c r="B232" s="705">
        <v>216</v>
      </c>
      <c r="C232" s="765">
        <f>(1+_xlfn.XLOOKUP(INT((B232-1)/12)+1,'ZC Curve'!$B$8:$B$107,'ZC Curve'!R$8:R$107,,0))^(1/12)-1</f>
        <v>0</v>
      </c>
      <c r="D232" s="766">
        <f t="shared" si="117"/>
        <v>1</v>
      </c>
      <c r="E232" s="685"/>
      <c r="F232" s="705">
        <v>216</v>
      </c>
      <c r="G232" s="756">
        <v>0</v>
      </c>
      <c r="H232" s="756">
        <v>0</v>
      </c>
      <c r="I232" s="756">
        <v>0</v>
      </c>
      <c r="J232" s="756">
        <v>0</v>
      </c>
      <c r="K232" s="756">
        <v>0</v>
      </c>
      <c r="L232" s="756">
        <v>0</v>
      </c>
      <c r="M232" s="756">
        <v>0</v>
      </c>
      <c r="N232" s="646">
        <f t="shared" si="118"/>
        <v>0</v>
      </c>
      <c r="O232" s="594"/>
      <c r="P232" s="705">
        <f t="shared" si="104"/>
        <v>216</v>
      </c>
      <c r="Q232" s="756">
        <v>0</v>
      </c>
      <c r="R232" s="756">
        <v>0</v>
      </c>
      <c r="S232" s="756">
        <v>0</v>
      </c>
      <c r="T232" s="756">
        <v>0</v>
      </c>
      <c r="U232" s="756">
        <v>0</v>
      </c>
      <c r="V232" s="756">
        <v>0</v>
      </c>
      <c r="W232" s="756">
        <v>0</v>
      </c>
      <c r="X232" s="646">
        <f t="shared" si="119"/>
        <v>0</v>
      </c>
      <c r="Y232" s="594"/>
      <c r="Z232" s="705">
        <f t="shared" si="105"/>
        <v>216</v>
      </c>
      <c r="AA232" s="756">
        <f t="shared" si="97"/>
        <v>0</v>
      </c>
      <c r="AB232" s="756">
        <f t="shared" si="97"/>
        <v>0</v>
      </c>
      <c r="AC232" s="756">
        <f t="shared" si="97"/>
        <v>0</v>
      </c>
      <c r="AD232" s="756">
        <f t="shared" si="95"/>
        <v>0</v>
      </c>
      <c r="AE232" s="756">
        <f t="shared" si="95"/>
        <v>0</v>
      </c>
      <c r="AF232" s="756">
        <f t="shared" si="95"/>
        <v>0</v>
      </c>
      <c r="AG232" s="756">
        <f t="shared" si="95"/>
        <v>0</v>
      </c>
      <c r="AH232" s="646">
        <f t="shared" si="120"/>
        <v>0</v>
      </c>
      <c r="AI232" s="594"/>
      <c r="AJ232" s="705">
        <f t="shared" si="106"/>
        <v>216</v>
      </c>
      <c r="AK232" s="756">
        <v>0</v>
      </c>
      <c r="AL232" s="756">
        <v>0</v>
      </c>
      <c r="AM232" s="756">
        <v>0</v>
      </c>
      <c r="AN232" s="756">
        <v>0</v>
      </c>
      <c r="AO232" s="756">
        <v>0</v>
      </c>
      <c r="AP232" s="756">
        <v>0</v>
      </c>
      <c r="AQ232" s="756">
        <v>0</v>
      </c>
      <c r="AR232" s="646">
        <f t="shared" si="121"/>
        <v>0</v>
      </c>
      <c r="AS232" s="594"/>
      <c r="AT232" s="705">
        <f t="shared" si="107"/>
        <v>216</v>
      </c>
      <c r="AU232" s="756">
        <v>0</v>
      </c>
      <c r="AV232" s="756">
        <v>0</v>
      </c>
      <c r="AW232" s="756">
        <v>0</v>
      </c>
      <c r="AX232" s="756">
        <v>0</v>
      </c>
      <c r="AY232" s="756">
        <v>0</v>
      </c>
      <c r="AZ232" s="767">
        <f t="shared" si="126"/>
        <v>0</v>
      </c>
      <c r="BA232" s="756">
        <v>0</v>
      </c>
      <c r="BB232" s="756">
        <v>0</v>
      </c>
      <c r="BC232" s="756">
        <v>0</v>
      </c>
      <c r="BD232" s="756">
        <v>0</v>
      </c>
      <c r="BE232" s="767">
        <f t="shared" si="108"/>
        <v>0</v>
      </c>
      <c r="BF232" s="646">
        <f t="shared" si="109"/>
        <v>0</v>
      </c>
      <c r="BG232" s="594"/>
      <c r="BH232" s="705">
        <f t="shared" si="99"/>
        <v>216</v>
      </c>
      <c r="BI232" s="646">
        <f t="shared" si="110"/>
        <v>0</v>
      </c>
      <c r="BJ232" s="594"/>
      <c r="BK232" s="705">
        <f t="shared" si="111"/>
        <v>216</v>
      </c>
      <c r="BL232" s="756">
        <v>0</v>
      </c>
      <c r="BM232" s="756">
        <v>0</v>
      </c>
      <c r="BN232" s="756">
        <v>0</v>
      </c>
      <c r="BO232" s="756">
        <v>0</v>
      </c>
      <c r="BP232" s="756">
        <v>0</v>
      </c>
      <c r="BQ232" s="756">
        <v>0</v>
      </c>
      <c r="BR232" s="756">
        <v>0</v>
      </c>
      <c r="BS232" s="646">
        <f t="shared" si="122"/>
        <v>0</v>
      </c>
      <c r="BT232" s="594"/>
      <c r="BU232" s="705">
        <f t="shared" si="112"/>
        <v>216</v>
      </c>
      <c r="BV232" s="756">
        <v>0</v>
      </c>
      <c r="BW232" s="756">
        <v>0</v>
      </c>
      <c r="BX232" s="756">
        <v>0</v>
      </c>
      <c r="BY232" s="756">
        <v>0</v>
      </c>
      <c r="BZ232" s="756">
        <v>0</v>
      </c>
      <c r="CA232" s="756">
        <v>0</v>
      </c>
      <c r="CB232" s="756">
        <v>0</v>
      </c>
      <c r="CC232" s="646">
        <f t="shared" si="123"/>
        <v>0</v>
      </c>
      <c r="CD232" s="594"/>
      <c r="CE232" s="705">
        <f t="shared" si="100"/>
        <v>216</v>
      </c>
      <c r="CF232" s="756">
        <f t="shared" si="98"/>
        <v>0</v>
      </c>
      <c r="CG232" s="756">
        <f t="shared" si="98"/>
        <v>0</v>
      </c>
      <c r="CH232" s="756">
        <f t="shared" si="98"/>
        <v>0</v>
      </c>
      <c r="CI232" s="756">
        <f t="shared" si="96"/>
        <v>0</v>
      </c>
      <c r="CJ232" s="756">
        <f t="shared" si="96"/>
        <v>0</v>
      </c>
      <c r="CK232" s="756">
        <f t="shared" si="96"/>
        <v>0</v>
      </c>
      <c r="CL232" s="756">
        <f t="shared" si="96"/>
        <v>0</v>
      </c>
      <c r="CM232" s="646">
        <f t="shared" si="124"/>
        <v>0</v>
      </c>
      <c r="CN232" s="594"/>
      <c r="CO232" s="705">
        <f t="shared" si="101"/>
        <v>216</v>
      </c>
      <c r="CP232" s="756">
        <v>0</v>
      </c>
      <c r="CQ232" s="756">
        <v>0</v>
      </c>
      <c r="CR232" s="756">
        <v>0</v>
      </c>
      <c r="CS232" s="756">
        <v>0</v>
      </c>
      <c r="CT232" s="756">
        <v>0</v>
      </c>
      <c r="CU232" s="756">
        <v>0</v>
      </c>
      <c r="CV232" s="756">
        <v>0</v>
      </c>
      <c r="CW232" s="646">
        <f t="shared" si="125"/>
        <v>0</v>
      </c>
      <c r="CX232" s="685"/>
      <c r="CY232" s="705">
        <f t="shared" si="102"/>
        <v>216</v>
      </c>
      <c r="CZ232" s="756">
        <v>0</v>
      </c>
      <c r="DA232" s="756">
        <v>0</v>
      </c>
      <c r="DB232" s="756">
        <v>0</v>
      </c>
      <c r="DC232" s="756">
        <v>0</v>
      </c>
      <c r="DD232" s="756">
        <v>0</v>
      </c>
      <c r="DE232" s="767">
        <f t="shared" si="113"/>
        <v>0</v>
      </c>
      <c r="DF232" s="756">
        <v>0</v>
      </c>
      <c r="DG232" s="756">
        <v>0</v>
      </c>
      <c r="DH232" s="756">
        <v>0</v>
      </c>
      <c r="DI232" s="756">
        <v>0</v>
      </c>
      <c r="DJ232" s="767">
        <f t="shared" si="114"/>
        <v>0</v>
      </c>
      <c r="DK232" s="715">
        <f t="shared" si="115"/>
        <v>0</v>
      </c>
      <c r="DL232" s="685"/>
      <c r="DM232" s="705">
        <f t="shared" si="103"/>
        <v>216</v>
      </c>
      <c r="DN232" s="715">
        <f t="shared" si="116"/>
        <v>0</v>
      </c>
    </row>
    <row r="233" spans="2:118" x14ac:dyDescent="0.25">
      <c r="B233" s="705">
        <v>217</v>
      </c>
      <c r="C233" s="765">
        <f>(1+_xlfn.XLOOKUP(INT((B233-1)/12)+1,'ZC Curve'!$B$8:$B$107,'ZC Curve'!R$8:R$107,,0))^(1/12)-1</f>
        <v>0</v>
      </c>
      <c r="D233" s="766">
        <f t="shared" si="117"/>
        <v>1</v>
      </c>
      <c r="E233" s="685"/>
      <c r="F233" s="705">
        <v>217</v>
      </c>
      <c r="G233" s="756">
        <v>0</v>
      </c>
      <c r="H233" s="756">
        <v>0</v>
      </c>
      <c r="I233" s="756">
        <v>0</v>
      </c>
      <c r="J233" s="756">
        <v>0</v>
      </c>
      <c r="K233" s="756">
        <v>0</v>
      </c>
      <c r="L233" s="756">
        <v>0</v>
      </c>
      <c r="M233" s="756">
        <v>0</v>
      </c>
      <c r="N233" s="646">
        <f t="shared" si="118"/>
        <v>0</v>
      </c>
      <c r="O233" s="594"/>
      <c r="P233" s="705">
        <f t="shared" si="104"/>
        <v>217</v>
      </c>
      <c r="Q233" s="756">
        <v>0</v>
      </c>
      <c r="R233" s="756">
        <v>0</v>
      </c>
      <c r="S233" s="756">
        <v>0</v>
      </c>
      <c r="T233" s="756">
        <v>0</v>
      </c>
      <c r="U233" s="756">
        <v>0</v>
      </c>
      <c r="V233" s="756">
        <v>0</v>
      </c>
      <c r="W233" s="756">
        <v>0</v>
      </c>
      <c r="X233" s="646">
        <f t="shared" si="119"/>
        <v>0</v>
      </c>
      <c r="Y233" s="594"/>
      <c r="Z233" s="705">
        <f t="shared" si="105"/>
        <v>217</v>
      </c>
      <c r="AA233" s="756">
        <f t="shared" si="97"/>
        <v>0</v>
      </c>
      <c r="AB233" s="756">
        <f t="shared" si="97"/>
        <v>0</v>
      </c>
      <c r="AC233" s="756">
        <f t="shared" si="97"/>
        <v>0</v>
      </c>
      <c r="AD233" s="756">
        <f t="shared" si="95"/>
        <v>0</v>
      </c>
      <c r="AE233" s="756">
        <f t="shared" si="95"/>
        <v>0</v>
      </c>
      <c r="AF233" s="756">
        <f t="shared" si="95"/>
        <v>0</v>
      </c>
      <c r="AG233" s="756">
        <f t="shared" si="95"/>
        <v>0</v>
      </c>
      <c r="AH233" s="646">
        <f t="shared" si="120"/>
        <v>0</v>
      </c>
      <c r="AI233" s="594"/>
      <c r="AJ233" s="705">
        <f t="shared" si="106"/>
        <v>217</v>
      </c>
      <c r="AK233" s="756">
        <v>0</v>
      </c>
      <c r="AL233" s="756">
        <v>0</v>
      </c>
      <c r="AM233" s="756">
        <v>0</v>
      </c>
      <c r="AN233" s="756">
        <v>0</v>
      </c>
      <c r="AO233" s="756">
        <v>0</v>
      </c>
      <c r="AP233" s="756">
        <v>0</v>
      </c>
      <c r="AQ233" s="756">
        <v>0</v>
      </c>
      <c r="AR233" s="646">
        <f t="shared" si="121"/>
        <v>0</v>
      </c>
      <c r="AS233" s="594"/>
      <c r="AT233" s="705">
        <f t="shared" si="107"/>
        <v>217</v>
      </c>
      <c r="AU233" s="756">
        <v>0</v>
      </c>
      <c r="AV233" s="756">
        <v>0</v>
      </c>
      <c r="AW233" s="756">
        <v>0</v>
      </c>
      <c r="AX233" s="756">
        <v>0</v>
      </c>
      <c r="AY233" s="756">
        <v>0</v>
      </c>
      <c r="AZ233" s="767">
        <f t="shared" si="126"/>
        <v>0</v>
      </c>
      <c r="BA233" s="756">
        <v>0</v>
      </c>
      <c r="BB233" s="756">
        <v>0</v>
      </c>
      <c r="BC233" s="756">
        <v>0</v>
      </c>
      <c r="BD233" s="756">
        <v>0</v>
      </c>
      <c r="BE233" s="767">
        <f t="shared" si="108"/>
        <v>0</v>
      </c>
      <c r="BF233" s="646">
        <f t="shared" si="109"/>
        <v>0</v>
      </c>
      <c r="BG233" s="594"/>
      <c r="BH233" s="705">
        <f t="shared" si="99"/>
        <v>217</v>
      </c>
      <c r="BI233" s="646">
        <f t="shared" si="110"/>
        <v>0</v>
      </c>
      <c r="BJ233" s="594"/>
      <c r="BK233" s="705">
        <f t="shared" si="111"/>
        <v>217</v>
      </c>
      <c r="BL233" s="756">
        <v>0</v>
      </c>
      <c r="BM233" s="756">
        <v>0</v>
      </c>
      <c r="BN233" s="756">
        <v>0</v>
      </c>
      <c r="BO233" s="756">
        <v>0</v>
      </c>
      <c r="BP233" s="756">
        <v>0</v>
      </c>
      <c r="BQ233" s="756">
        <v>0</v>
      </c>
      <c r="BR233" s="756">
        <v>0</v>
      </c>
      <c r="BS233" s="646">
        <f t="shared" si="122"/>
        <v>0</v>
      </c>
      <c r="BT233" s="594"/>
      <c r="BU233" s="705">
        <f t="shared" si="112"/>
        <v>217</v>
      </c>
      <c r="BV233" s="756">
        <v>0</v>
      </c>
      <c r="BW233" s="756">
        <v>0</v>
      </c>
      <c r="BX233" s="756">
        <v>0</v>
      </c>
      <c r="BY233" s="756">
        <v>0</v>
      </c>
      <c r="BZ233" s="756">
        <v>0</v>
      </c>
      <c r="CA233" s="756">
        <v>0</v>
      </c>
      <c r="CB233" s="756">
        <v>0</v>
      </c>
      <c r="CC233" s="646">
        <f t="shared" si="123"/>
        <v>0</v>
      </c>
      <c r="CD233" s="594"/>
      <c r="CE233" s="705">
        <f t="shared" si="100"/>
        <v>217</v>
      </c>
      <c r="CF233" s="756">
        <f t="shared" si="98"/>
        <v>0</v>
      </c>
      <c r="CG233" s="756">
        <f t="shared" si="98"/>
        <v>0</v>
      </c>
      <c r="CH233" s="756">
        <f t="shared" si="98"/>
        <v>0</v>
      </c>
      <c r="CI233" s="756">
        <f t="shared" si="96"/>
        <v>0</v>
      </c>
      <c r="CJ233" s="756">
        <f t="shared" si="96"/>
        <v>0</v>
      </c>
      <c r="CK233" s="756">
        <f t="shared" si="96"/>
        <v>0</v>
      </c>
      <c r="CL233" s="756">
        <f t="shared" si="96"/>
        <v>0</v>
      </c>
      <c r="CM233" s="646">
        <f t="shared" si="124"/>
        <v>0</v>
      </c>
      <c r="CN233" s="594"/>
      <c r="CO233" s="705">
        <f t="shared" si="101"/>
        <v>217</v>
      </c>
      <c r="CP233" s="756">
        <v>0</v>
      </c>
      <c r="CQ233" s="756">
        <v>0</v>
      </c>
      <c r="CR233" s="756">
        <v>0</v>
      </c>
      <c r="CS233" s="756">
        <v>0</v>
      </c>
      <c r="CT233" s="756">
        <v>0</v>
      </c>
      <c r="CU233" s="756">
        <v>0</v>
      </c>
      <c r="CV233" s="756">
        <v>0</v>
      </c>
      <c r="CW233" s="646">
        <f t="shared" si="125"/>
        <v>0</v>
      </c>
      <c r="CX233" s="685"/>
      <c r="CY233" s="705">
        <f t="shared" si="102"/>
        <v>217</v>
      </c>
      <c r="CZ233" s="756">
        <v>0</v>
      </c>
      <c r="DA233" s="756">
        <v>0</v>
      </c>
      <c r="DB233" s="756">
        <v>0</v>
      </c>
      <c r="DC233" s="756">
        <v>0</v>
      </c>
      <c r="DD233" s="756">
        <v>0</v>
      </c>
      <c r="DE233" s="767">
        <f t="shared" si="113"/>
        <v>0</v>
      </c>
      <c r="DF233" s="756">
        <v>0</v>
      </c>
      <c r="DG233" s="756">
        <v>0</v>
      </c>
      <c r="DH233" s="756">
        <v>0</v>
      </c>
      <c r="DI233" s="756">
        <v>0</v>
      </c>
      <c r="DJ233" s="767">
        <f t="shared" si="114"/>
        <v>0</v>
      </c>
      <c r="DK233" s="715">
        <f t="shared" si="115"/>
        <v>0</v>
      </c>
      <c r="DL233" s="685"/>
      <c r="DM233" s="705">
        <f t="shared" si="103"/>
        <v>217</v>
      </c>
      <c r="DN233" s="715">
        <f t="shared" si="116"/>
        <v>0</v>
      </c>
    </row>
    <row r="234" spans="2:118" x14ac:dyDescent="0.25">
      <c r="B234" s="705">
        <v>218</v>
      </c>
      <c r="C234" s="765">
        <f>(1+_xlfn.XLOOKUP(INT((B234-1)/12)+1,'ZC Curve'!$B$8:$B$107,'ZC Curve'!R$8:R$107,,0))^(1/12)-1</f>
        <v>0</v>
      </c>
      <c r="D234" s="766">
        <f t="shared" si="117"/>
        <v>1</v>
      </c>
      <c r="E234" s="685"/>
      <c r="F234" s="705">
        <v>218</v>
      </c>
      <c r="G234" s="756">
        <v>0</v>
      </c>
      <c r="H234" s="756">
        <v>0</v>
      </c>
      <c r="I234" s="756">
        <v>0</v>
      </c>
      <c r="J234" s="756">
        <v>0</v>
      </c>
      <c r="K234" s="756">
        <v>0</v>
      </c>
      <c r="L234" s="756">
        <v>0</v>
      </c>
      <c r="M234" s="756">
        <v>0</v>
      </c>
      <c r="N234" s="646">
        <f t="shared" si="118"/>
        <v>0</v>
      </c>
      <c r="O234" s="594"/>
      <c r="P234" s="705">
        <f t="shared" si="104"/>
        <v>218</v>
      </c>
      <c r="Q234" s="756">
        <v>0</v>
      </c>
      <c r="R234" s="756">
        <v>0</v>
      </c>
      <c r="S234" s="756">
        <v>0</v>
      </c>
      <c r="T234" s="756">
        <v>0</v>
      </c>
      <c r="U234" s="756">
        <v>0</v>
      </c>
      <c r="V234" s="756">
        <v>0</v>
      </c>
      <c r="W234" s="756">
        <v>0</v>
      </c>
      <c r="X234" s="646">
        <f t="shared" si="119"/>
        <v>0</v>
      </c>
      <c r="Y234" s="594"/>
      <c r="Z234" s="705">
        <f t="shared" si="105"/>
        <v>218</v>
      </c>
      <c r="AA234" s="756">
        <f t="shared" si="97"/>
        <v>0</v>
      </c>
      <c r="AB234" s="756">
        <f t="shared" si="97"/>
        <v>0</v>
      </c>
      <c r="AC234" s="756">
        <f t="shared" si="97"/>
        <v>0</v>
      </c>
      <c r="AD234" s="756">
        <f t="shared" si="95"/>
        <v>0</v>
      </c>
      <c r="AE234" s="756">
        <f t="shared" si="95"/>
        <v>0</v>
      </c>
      <c r="AF234" s="756">
        <f t="shared" si="95"/>
        <v>0</v>
      </c>
      <c r="AG234" s="756">
        <f t="shared" si="95"/>
        <v>0</v>
      </c>
      <c r="AH234" s="646">
        <f t="shared" si="120"/>
        <v>0</v>
      </c>
      <c r="AI234" s="594"/>
      <c r="AJ234" s="705">
        <f t="shared" si="106"/>
        <v>218</v>
      </c>
      <c r="AK234" s="756">
        <v>0</v>
      </c>
      <c r="AL234" s="756">
        <v>0</v>
      </c>
      <c r="AM234" s="756">
        <v>0</v>
      </c>
      <c r="AN234" s="756">
        <v>0</v>
      </c>
      <c r="AO234" s="756">
        <v>0</v>
      </c>
      <c r="AP234" s="756">
        <v>0</v>
      </c>
      <c r="AQ234" s="756">
        <v>0</v>
      </c>
      <c r="AR234" s="646">
        <f t="shared" si="121"/>
        <v>0</v>
      </c>
      <c r="AS234" s="594"/>
      <c r="AT234" s="705">
        <f t="shared" si="107"/>
        <v>218</v>
      </c>
      <c r="AU234" s="756">
        <v>0</v>
      </c>
      <c r="AV234" s="756">
        <v>0</v>
      </c>
      <c r="AW234" s="756">
        <v>0</v>
      </c>
      <c r="AX234" s="756">
        <v>0</v>
      </c>
      <c r="AY234" s="756">
        <v>0</v>
      </c>
      <c r="AZ234" s="767">
        <f t="shared" si="126"/>
        <v>0</v>
      </c>
      <c r="BA234" s="756">
        <v>0</v>
      </c>
      <c r="BB234" s="756">
        <v>0</v>
      </c>
      <c r="BC234" s="756">
        <v>0</v>
      </c>
      <c r="BD234" s="756">
        <v>0</v>
      </c>
      <c r="BE234" s="767">
        <f t="shared" si="108"/>
        <v>0</v>
      </c>
      <c r="BF234" s="646">
        <f t="shared" si="109"/>
        <v>0</v>
      </c>
      <c r="BG234" s="594"/>
      <c r="BH234" s="705">
        <f t="shared" si="99"/>
        <v>218</v>
      </c>
      <c r="BI234" s="646">
        <f t="shared" si="110"/>
        <v>0</v>
      </c>
      <c r="BJ234" s="594"/>
      <c r="BK234" s="705">
        <f t="shared" si="111"/>
        <v>218</v>
      </c>
      <c r="BL234" s="756">
        <v>0</v>
      </c>
      <c r="BM234" s="756">
        <v>0</v>
      </c>
      <c r="BN234" s="756">
        <v>0</v>
      </c>
      <c r="BO234" s="756">
        <v>0</v>
      </c>
      <c r="BP234" s="756">
        <v>0</v>
      </c>
      <c r="BQ234" s="756">
        <v>0</v>
      </c>
      <c r="BR234" s="756">
        <v>0</v>
      </c>
      <c r="BS234" s="646">
        <f t="shared" si="122"/>
        <v>0</v>
      </c>
      <c r="BT234" s="594"/>
      <c r="BU234" s="705">
        <f t="shared" si="112"/>
        <v>218</v>
      </c>
      <c r="BV234" s="756">
        <v>0</v>
      </c>
      <c r="BW234" s="756">
        <v>0</v>
      </c>
      <c r="BX234" s="756">
        <v>0</v>
      </c>
      <c r="BY234" s="756">
        <v>0</v>
      </c>
      <c r="BZ234" s="756">
        <v>0</v>
      </c>
      <c r="CA234" s="756">
        <v>0</v>
      </c>
      <c r="CB234" s="756">
        <v>0</v>
      </c>
      <c r="CC234" s="646">
        <f t="shared" si="123"/>
        <v>0</v>
      </c>
      <c r="CD234" s="594"/>
      <c r="CE234" s="705">
        <f t="shared" si="100"/>
        <v>218</v>
      </c>
      <c r="CF234" s="756">
        <f t="shared" si="98"/>
        <v>0</v>
      </c>
      <c r="CG234" s="756">
        <f t="shared" si="98"/>
        <v>0</v>
      </c>
      <c r="CH234" s="756">
        <f t="shared" si="98"/>
        <v>0</v>
      </c>
      <c r="CI234" s="756">
        <f t="shared" si="96"/>
        <v>0</v>
      </c>
      <c r="CJ234" s="756">
        <f t="shared" si="96"/>
        <v>0</v>
      </c>
      <c r="CK234" s="756">
        <f t="shared" si="96"/>
        <v>0</v>
      </c>
      <c r="CL234" s="756">
        <f t="shared" si="96"/>
        <v>0</v>
      </c>
      <c r="CM234" s="646">
        <f t="shared" si="124"/>
        <v>0</v>
      </c>
      <c r="CN234" s="594"/>
      <c r="CO234" s="705">
        <f t="shared" si="101"/>
        <v>218</v>
      </c>
      <c r="CP234" s="756">
        <v>0</v>
      </c>
      <c r="CQ234" s="756">
        <v>0</v>
      </c>
      <c r="CR234" s="756">
        <v>0</v>
      </c>
      <c r="CS234" s="756">
        <v>0</v>
      </c>
      <c r="CT234" s="756">
        <v>0</v>
      </c>
      <c r="CU234" s="756">
        <v>0</v>
      </c>
      <c r="CV234" s="756">
        <v>0</v>
      </c>
      <c r="CW234" s="646">
        <f t="shared" si="125"/>
        <v>0</v>
      </c>
      <c r="CX234" s="685"/>
      <c r="CY234" s="705">
        <f t="shared" si="102"/>
        <v>218</v>
      </c>
      <c r="CZ234" s="756">
        <v>0</v>
      </c>
      <c r="DA234" s="756">
        <v>0</v>
      </c>
      <c r="DB234" s="756">
        <v>0</v>
      </c>
      <c r="DC234" s="756">
        <v>0</v>
      </c>
      <c r="DD234" s="756">
        <v>0</v>
      </c>
      <c r="DE234" s="767">
        <f t="shared" si="113"/>
        <v>0</v>
      </c>
      <c r="DF234" s="756">
        <v>0</v>
      </c>
      <c r="DG234" s="756">
        <v>0</v>
      </c>
      <c r="DH234" s="756">
        <v>0</v>
      </c>
      <c r="DI234" s="756">
        <v>0</v>
      </c>
      <c r="DJ234" s="767">
        <f t="shared" si="114"/>
        <v>0</v>
      </c>
      <c r="DK234" s="715">
        <f t="shared" si="115"/>
        <v>0</v>
      </c>
      <c r="DL234" s="685"/>
      <c r="DM234" s="705">
        <f t="shared" si="103"/>
        <v>218</v>
      </c>
      <c r="DN234" s="715">
        <f t="shared" si="116"/>
        <v>0</v>
      </c>
    </row>
    <row r="235" spans="2:118" x14ac:dyDescent="0.25">
      <c r="B235" s="705">
        <v>219</v>
      </c>
      <c r="C235" s="765">
        <f>(1+_xlfn.XLOOKUP(INT((B235-1)/12)+1,'ZC Curve'!$B$8:$B$107,'ZC Curve'!R$8:R$107,,0))^(1/12)-1</f>
        <v>0</v>
      </c>
      <c r="D235" s="766">
        <f t="shared" si="117"/>
        <v>1</v>
      </c>
      <c r="E235" s="685"/>
      <c r="F235" s="705">
        <v>219</v>
      </c>
      <c r="G235" s="756">
        <v>0</v>
      </c>
      <c r="H235" s="756">
        <v>0</v>
      </c>
      <c r="I235" s="756">
        <v>0</v>
      </c>
      <c r="J235" s="756">
        <v>0</v>
      </c>
      <c r="K235" s="756">
        <v>0</v>
      </c>
      <c r="L235" s="756">
        <v>0</v>
      </c>
      <c r="M235" s="756">
        <v>0</v>
      </c>
      <c r="N235" s="646">
        <f t="shared" si="118"/>
        <v>0</v>
      </c>
      <c r="O235" s="594"/>
      <c r="P235" s="705">
        <f t="shared" si="104"/>
        <v>219</v>
      </c>
      <c r="Q235" s="756">
        <v>0</v>
      </c>
      <c r="R235" s="756">
        <v>0</v>
      </c>
      <c r="S235" s="756">
        <v>0</v>
      </c>
      <c r="T235" s="756">
        <v>0</v>
      </c>
      <c r="U235" s="756">
        <v>0</v>
      </c>
      <c r="V235" s="756">
        <v>0</v>
      </c>
      <c r="W235" s="756">
        <v>0</v>
      </c>
      <c r="X235" s="646">
        <f t="shared" si="119"/>
        <v>0</v>
      </c>
      <c r="Y235" s="594"/>
      <c r="Z235" s="705">
        <f t="shared" si="105"/>
        <v>219</v>
      </c>
      <c r="AA235" s="756">
        <f t="shared" si="97"/>
        <v>0</v>
      </c>
      <c r="AB235" s="756">
        <f t="shared" si="97"/>
        <v>0</v>
      </c>
      <c r="AC235" s="756">
        <f t="shared" si="97"/>
        <v>0</v>
      </c>
      <c r="AD235" s="756">
        <f t="shared" si="95"/>
        <v>0</v>
      </c>
      <c r="AE235" s="756">
        <f t="shared" si="95"/>
        <v>0</v>
      </c>
      <c r="AF235" s="756">
        <f t="shared" si="95"/>
        <v>0</v>
      </c>
      <c r="AG235" s="756">
        <f t="shared" ref="AG235:AG298" si="127">M235+W235</f>
        <v>0</v>
      </c>
      <c r="AH235" s="646">
        <f t="shared" si="120"/>
        <v>0</v>
      </c>
      <c r="AI235" s="594"/>
      <c r="AJ235" s="705">
        <f t="shared" si="106"/>
        <v>219</v>
      </c>
      <c r="AK235" s="756">
        <v>0</v>
      </c>
      <c r="AL235" s="756">
        <v>0</v>
      </c>
      <c r="AM235" s="756">
        <v>0</v>
      </c>
      <c r="AN235" s="756">
        <v>0</v>
      </c>
      <c r="AO235" s="756">
        <v>0</v>
      </c>
      <c r="AP235" s="756">
        <v>0</v>
      </c>
      <c r="AQ235" s="756">
        <v>0</v>
      </c>
      <c r="AR235" s="646">
        <f t="shared" si="121"/>
        <v>0</v>
      </c>
      <c r="AS235" s="594"/>
      <c r="AT235" s="705">
        <f t="shared" si="107"/>
        <v>219</v>
      </c>
      <c r="AU235" s="756">
        <v>0</v>
      </c>
      <c r="AV235" s="756">
        <v>0</v>
      </c>
      <c r="AW235" s="756">
        <v>0</v>
      </c>
      <c r="AX235" s="756">
        <v>0</v>
      </c>
      <c r="AY235" s="756">
        <v>0</v>
      </c>
      <c r="AZ235" s="767">
        <f t="shared" si="126"/>
        <v>0</v>
      </c>
      <c r="BA235" s="756">
        <v>0</v>
      </c>
      <c r="BB235" s="756">
        <v>0</v>
      </c>
      <c r="BC235" s="756">
        <v>0</v>
      </c>
      <c r="BD235" s="756">
        <v>0</v>
      </c>
      <c r="BE235" s="767">
        <f t="shared" si="108"/>
        <v>0</v>
      </c>
      <c r="BF235" s="646">
        <f t="shared" si="109"/>
        <v>0</v>
      </c>
      <c r="BG235" s="594"/>
      <c r="BH235" s="705">
        <f t="shared" si="99"/>
        <v>219</v>
      </c>
      <c r="BI235" s="646">
        <f t="shared" si="110"/>
        <v>0</v>
      </c>
      <c r="BJ235" s="594"/>
      <c r="BK235" s="705">
        <f t="shared" si="111"/>
        <v>219</v>
      </c>
      <c r="BL235" s="756">
        <v>0</v>
      </c>
      <c r="BM235" s="756">
        <v>0</v>
      </c>
      <c r="BN235" s="756">
        <v>0</v>
      </c>
      <c r="BO235" s="756">
        <v>0</v>
      </c>
      <c r="BP235" s="756">
        <v>0</v>
      </c>
      <c r="BQ235" s="756">
        <v>0</v>
      </c>
      <c r="BR235" s="756">
        <v>0</v>
      </c>
      <c r="BS235" s="646">
        <f t="shared" si="122"/>
        <v>0</v>
      </c>
      <c r="BT235" s="594"/>
      <c r="BU235" s="705">
        <f t="shared" si="112"/>
        <v>219</v>
      </c>
      <c r="BV235" s="756">
        <v>0</v>
      </c>
      <c r="BW235" s="756">
        <v>0</v>
      </c>
      <c r="BX235" s="756">
        <v>0</v>
      </c>
      <c r="BY235" s="756">
        <v>0</v>
      </c>
      <c r="BZ235" s="756">
        <v>0</v>
      </c>
      <c r="CA235" s="756">
        <v>0</v>
      </c>
      <c r="CB235" s="756">
        <v>0</v>
      </c>
      <c r="CC235" s="646">
        <f t="shared" si="123"/>
        <v>0</v>
      </c>
      <c r="CD235" s="594"/>
      <c r="CE235" s="705">
        <f t="shared" si="100"/>
        <v>219</v>
      </c>
      <c r="CF235" s="756">
        <f t="shared" si="98"/>
        <v>0</v>
      </c>
      <c r="CG235" s="756">
        <f t="shared" si="98"/>
        <v>0</v>
      </c>
      <c r="CH235" s="756">
        <f t="shared" si="98"/>
        <v>0</v>
      </c>
      <c r="CI235" s="756">
        <f t="shared" si="96"/>
        <v>0</v>
      </c>
      <c r="CJ235" s="756">
        <f t="shared" si="96"/>
        <v>0</v>
      </c>
      <c r="CK235" s="756">
        <f t="shared" si="96"/>
        <v>0</v>
      </c>
      <c r="CL235" s="756">
        <f t="shared" ref="CL235:CL298" si="128">CB235+BR235</f>
        <v>0</v>
      </c>
      <c r="CM235" s="646">
        <f t="shared" si="124"/>
        <v>0</v>
      </c>
      <c r="CN235" s="594"/>
      <c r="CO235" s="705">
        <f t="shared" si="101"/>
        <v>219</v>
      </c>
      <c r="CP235" s="756">
        <v>0</v>
      </c>
      <c r="CQ235" s="756">
        <v>0</v>
      </c>
      <c r="CR235" s="756">
        <v>0</v>
      </c>
      <c r="CS235" s="756">
        <v>0</v>
      </c>
      <c r="CT235" s="756">
        <v>0</v>
      </c>
      <c r="CU235" s="756">
        <v>0</v>
      </c>
      <c r="CV235" s="756">
        <v>0</v>
      </c>
      <c r="CW235" s="646">
        <f t="shared" si="125"/>
        <v>0</v>
      </c>
      <c r="CX235" s="685"/>
      <c r="CY235" s="705">
        <f t="shared" si="102"/>
        <v>219</v>
      </c>
      <c r="CZ235" s="756">
        <v>0</v>
      </c>
      <c r="DA235" s="756">
        <v>0</v>
      </c>
      <c r="DB235" s="756">
        <v>0</v>
      </c>
      <c r="DC235" s="756">
        <v>0</v>
      </c>
      <c r="DD235" s="756">
        <v>0</v>
      </c>
      <c r="DE235" s="767">
        <f t="shared" si="113"/>
        <v>0</v>
      </c>
      <c r="DF235" s="756">
        <v>0</v>
      </c>
      <c r="DG235" s="756">
        <v>0</v>
      </c>
      <c r="DH235" s="756">
        <v>0</v>
      </c>
      <c r="DI235" s="756">
        <v>0</v>
      </c>
      <c r="DJ235" s="767">
        <f t="shared" si="114"/>
        <v>0</v>
      </c>
      <c r="DK235" s="715">
        <f t="shared" si="115"/>
        <v>0</v>
      </c>
      <c r="DL235" s="685"/>
      <c r="DM235" s="705">
        <f t="shared" si="103"/>
        <v>219</v>
      </c>
      <c r="DN235" s="715">
        <f t="shared" si="116"/>
        <v>0</v>
      </c>
    </row>
    <row r="236" spans="2:118" x14ac:dyDescent="0.25">
      <c r="B236" s="705">
        <v>220</v>
      </c>
      <c r="C236" s="765">
        <f>(1+_xlfn.XLOOKUP(INT((B236-1)/12)+1,'ZC Curve'!$B$8:$B$107,'ZC Curve'!R$8:R$107,,0))^(1/12)-1</f>
        <v>0</v>
      </c>
      <c r="D236" s="766">
        <f t="shared" si="117"/>
        <v>1</v>
      </c>
      <c r="E236" s="685"/>
      <c r="F236" s="705">
        <v>220</v>
      </c>
      <c r="G236" s="756">
        <v>0</v>
      </c>
      <c r="H236" s="756">
        <v>0</v>
      </c>
      <c r="I236" s="756">
        <v>0</v>
      </c>
      <c r="J236" s="756">
        <v>0</v>
      </c>
      <c r="K236" s="756">
        <v>0</v>
      </c>
      <c r="L236" s="756">
        <v>0</v>
      </c>
      <c r="M236" s="756">
        <v>0</v>
      </c>
      <c r="N236" s="646">
        <f t="shared" si="118"/>
        <v>0</v>
      </c>
      <c r="O236" s="594"/>
      <c r="P236" s="705">
        <f t="shared" si="104"/>
        <v>220</v>
      </c>
      <c r="Q236" s="756">
        <v>0</v>
      </c>
      <c r="R236" s="756">
        <v>0</v>
      </c>
      <c r="S236" s="756">
        <v>0</v>
      </c>
      <c r="T236" s="756">
        <v>0</v>
      </c>
      <c r="U236" s="756">
        <v>0</v>
      </c>
      <c r="V236" s="756">
        <v>0</v>
      </c>
      <c r="W236" s="756">
        <v>0</v>
      </c>
      <c r="X236" s="646">
        <f t="shared" si="119"/>
        <v>0</v>
      </c>
      <c r="Y236" s="594"/>
      <c r="Z236" s="705">
        <f t="shared" si="105"/>
        <v>220</v>
      </c>
      <c r="AA236" s="756">
        <f t="shared" si="97"/>
        <v>0</v>
      </c>
      <c r="AB236" s="756">
        <f t="shared" si="97"/>
        <v>0</v>
      </c>
      <c r="AC236" s="756">
        <f t="shared" si="97"/>
        <v>0</v>
      </c>
      <c r="AD236" s="756">
        <f t="shared" si="97"/>
        <v>0</v>
      </c>
      <c r="AE236" s="756">
        <f t="shared" si="97"/>
        <v>0</v>
      </c>
      <c r="AF236" s="756">
        <f t="shared" si="97"/>
        <v>0</v>
      </c>
      <c r="AG236" s="756">
        <f t="shared" si="127"/>
        <v>0</v>
      </c>
      <c r="AH236" s="646">
        <f t="shared" si="120"/>
        <v>0</v>
      </c>
      <c r="AI236" s="594"/>
      <c r="AJ236" s="705">
        <f t="shared" si="106"/>
        <v>220</v>
      </c>
      <c r="AK236" s="756">
        <v>0</v>
      </c>
      <c r="AL236" s="756">
        <v>0</v>
      </c>
      <c r="AM236" s="756">
        <v>0</v>
      </c>
      <c r="AN236" s="756">
        <v>0</v>
      </c>
      <c r="AO236" s="756">
        <v>0</v>
      </c>
      <c r="AP236" s="756">
        <v>0</v>
      </c>
      <c r="AQ236" s="756">
        <v>0</v>
      </c>
      <c r="AR236" s="646">
        <f t="shared" si="121"/>
        <v>0</v>
      </c>
      <c r="AS236" s="594"/>
      <c r="AT236" s="705">
        <f t="shared" si="107"/>
        <v>220</v>
      </c>
      <c r="AU236" s="756">
        <v>0</v>
      </c>
      <c r="AV236" s="756">
        <v>0</v>
      </c>
      <c r="AW236" s="756">
        <v>0</v>
      </c>
      <c r="AX236" s="756">
        <v>0</v>
      </c>
      <c r="AY236" s="756">
        <v>0</v>
      </c>
      <c r="AZ236" s="767">
        <f t="shared" si="126"/>
        <v>0</v>
      </c>
      <c r="BA236" s="756">
        <v>0</v>
      </c>
      <c r="BB236" s="756">
        <v>0</v>
      </c>
      <c r="BC236" s="756">
        <v>0</v>
      </c>
      <c r="BD236" s="756">
        <v>0</v>
      </c>
      <c r="BE236" s="767">
        <f t="shared" si="108"/>
        <v>0</v>
      </c>
      <c r="BF236" s="646">
        <f t="shared" si="109"/>
        <v>0</v>
      </c>
      <c r="BG236" s="594"/>
      <c r="BH236" s="705">
        <f t="shared" si="99"/>
        <v>220</v>
      </c>
      <c r="BI236" s="646">
        <f t="shared" si="110"/>
        <v>0</v>
      </c>
      <c r="BJ236" s="594"/>
      <c r="BK236" s="705">
        <f t="shared" si="111"/>
        <v>220</v>
      </c>
      <c r="BL236" s="756">
        <v>0</v>
      </c>
      <c r="BM236" s="756">
        <v>0</v>
      </c>
      <c r="BN236" s="756">
        <v>0</v>
      </c>
      <c r="BO236" s="756">
        <v>0</v>
      </c>
      <c r="BP236" s="756">
        <v>0</v>
      </c>
      <c r="BQ236" s="756">
        <v>0</v>
      </c>
      <c r="BR236" s="756">
        <v>0</v>
      </c>
      <c r="BS236" s="646">
        <f t="shared" si="122"/>
        <v>0</v>
      </c>
      <c r="BT236" s="594"/>
      <c r="BU236" s="705">
        <f t="shared" si="112"/>
        <v>220</v>
      </c>
      <c r="BV236" s="756">
        <v>0</v>
      </c>
      <c r="BW236" s="756">
        <v>0</v>
      </c>
      <c r="BX236" s="756">
        <v>0</v>
      </c>
      <c r="BY236" s="756">
        <v>0</v>
      </c>
      <c r="BZ236" s="756">
        <v>0</v>
      </c>
      <c r="CA236" s="756">
        <v>0</v>
      </c>
      <c r="CB236" s="756">
        <v>0</v>
      </c>
      <c r="CC236" s="646">
        <f t="shared" si="123"/>
        <v>0</v>
      </c>
      <c r="CD236" s="594"/>
      <c r="CE236" s="705">
        <f t="shared" si="100"/>
        <v>220</v>
      </c>
      <c r="CF236" s="756">
        <f t="shared" si="98"/>
        <v>0</v>
      </c>
      <c r="CG236" s="756">
        <f t="shared" si="98"/>
        <v>0</v>
      </c>
      <c r="CH236" s="756">
        <f t="shared" si="98"/>
        <v>0</v>
      </c>
      <c r="CI236" s="756">
        <f t="shared" si="98"/>
        <v>0</v>
      </c>
      <c r="CJ236" s="756">
        <f t="shared" si="98"/>
        <v>0</v>
      </c>
      <c r="CK236" s="756">
        <f t="shared" si="98"/>
        <v>0</v>
      </c>
      <c r="CL236" s="756">
        <f t="shared" si="128"/>
        <v>0</v>
      </c>
      <c r="CM236" s="646">
        <f t="shared" si="124"/>
        <v>0</v>
      </c>
      <c r="CN236" s="594"/>
      <c r="CO236" s="705">
        <f t="shared" si="101"/>
        <v>220</v>
      </c>
      <c r="CP236" s="756">
        <v>0</v>
      </c>
      <c r="CQ236" s="756">
        <v>0</v>
      </c>
      <c r="CR236" s="756">
        <v>0</v>
      </c>
      <c r="CS236" s="756">
        <v>0</v>
      </c>
      <c r="CT236" s="756">
        <v>0</v>
      </c>
      <c r="CU236" s="756">
        <v>0</v>
      </c>
      <c r="CV236" s="756">
        <v>0</v>
      </c>
      <c r="CW236" s="646">
        <f t="shared" si="125"/>
        <v>0</v>
      </c>
      <c r="CX236" s="685"/>
      <c r="CY236" s="705">
        <f t="shared" si="102"/>
        <v>220</v>
      </c>
      <c r="CZ236" s="756">
        <v>0</v>
      </c>
      <c r="DA236" s="756">
        <v>0</v>
      </c>
      <c r="DB236" s="756">
        <v>0</v>
      </c>
      <c r="DC236" s="756">
        <v>0</v>
      </c>
      <c r="DD236" s="756">
        <v>0</v>
      </c>
      <c r="DE236" s="767">
        <f t="shared" si="113"/>
        <v>0</v>
      </c>
      <c r="DF236" s="756">
        <v>0</v>
      </c>
      <c r="DG236" s="756">
        <v>0</v>
      </c>
      <c r="DH236" s="756">
        <v>0</v>
      </c>
      <c r="DI236" s="756">
        <v>0</v>
      </c>
      <c r="DJ236" s="767">
        <f t="shared" si="114"/>
        <v>0</v>
      </c>
      <c r="DK236" s="715">
        <f t="shared" si="115"/>
        <v>0</v>
      </c>
      <c r="DL236" s="685"/>
      <c r="DM236" s="705">
        <f t="shared" si="103"/>
        <v>220</v>
      </c>
      <c r="DN236" s="715">
        <f t="shared" si="116"/>
        <v>0</v>
      </c>
    </row>
    <row r="237" spans="2:118" x14ac:dyDescent="0.25">
      <c r="B237" s="705">
        <v>221</v>
      </c>
      <c r="C237" s="765">
        <f>(1+_xlfn.XLOOKUP(INT((B237-1)/12)+1,'ZC Curve'!$B$8:$B$107,'ZC Curve'!R$8:R$107,,0))^(1/12)-1</f>
        <v>0</v>
      </c>
      <c r="D237" s="766">
        <f t="shared" si="117"/>
        <v>1</v>
      </c>
      <c r="E237" s="685"/>
      <c r="F237" s="705">
        <v>221</v>
      </c>
      <c r="G237" s="756">
        <v>0</v>
      </c>
      <c r="H237" s="756">
        <v>0</v>
      </c>
      <c r="I237" s="756">
        <v>0</v>
      </c>
      <c r="J237" s="756">
        <v>0</v>
      </c>
      <c r="K237" s="756">
        <v>0</v>
      </c>
      <c r="L237" s="756">
        <v>0</v>
      </c>
      <c r="M237" s="756">
        <v>0</v>
      </c>
      <c r="N237" s="646">
        <f t="shared" si="118"/>
        <v>0</v>
      </c>
      <c r="O237" s="594"/>
      <c r="P237" s="705">
        <f t="shared" si="104"/>
        <v>221</v>
      </c>
      <c r="Q237" s="756">
        <v>0</v>
      </c>
      <c r="R237" s="756">
        <v>0</v>
      </c>
      <c r="S237" s="756">
        <v>0</v>
      </c>
      <c r="T237" s="756">
        <v>0</v>
      </c>
      <c r="U237" s="756">
        <v>0</v>
      </c>
      <c r="V237" s="756">
        <v>0</v>
      </c>
      <c r="W237" s="756">
        <v>0</v>
      </c>
      <c r="X237" s="646">
        <f t="shared" si="119"/>
        <v>0</v>
      </c>
      <c r="Y237" s="594"/>
      <c r="Z237" s="705">
        <f t="shared" si="105"/>
        <v>221</v>
      </c>
      <c r="AA237" s="756">
        <f t="shared" ref="AA237:AF279" si="129">G237+Q237</f>
        <v>0</v>
      </c>
      <c r="AB237" s="756">
        <f t="shared" si="129"/>
        <v>0</v>
      </c>
      <c r="AC237" s="756">
        <f t="shared" si="129"/>
        <v>0</v>
      </c>
      <c r="AD237" s="756">
        <f t="shared" si="129"/>
        <v>0</v>
      </c>
      <c r="AE237" s="756">
        <f t="shared" si="129"/>
        <v>0</v>
      </c>
      <c r="AF237" s="756">
        <f t="shared" si="129"/>
        <v>0</v>
      </c>
      <c r="AG237" s="756">
        <f t="shared" si="127"/>
        <v>0</v>
      </c>
      <c r="AH237" s="646">
        <f t="shared" si="120"/>
        <v>0</v>
      </c>
      <c r="AI237" s="594"/>
      <c r="AJ237" s="705">
        <f t="shared" si="106"/>
        <v>221</v>
      </c>
      <c r="AK237" s="756">
        <v>0</v>
      </c>
      <c r="AL237" s="756">
        <v>0</v>
      </c>
      <c r="AM237" s="756">
        <v>0</v>
      </c>
      <c r="AN237" s="756">
        <v>0</v>
      </c>
      <c r="AO237" s="756">
        <v>0</v>
      </c>
      <c r="AP237" s="756">
        <v>0</v>
      </c>
      <c r="AQ237" s="756">
        <v>0</v>
      </c>
      <c r="AR237" s="646">
        <f t="shared" si="121"/>
        <v>0</v>
      </c>
      <c r="AS237" s="594"/>
      <c r="AT237" s="705">
        <f t="shared" si="107"/>
        <v>221</v>
      </c>
      <c r="AU237" s="756">
        <v>0</v>
      </c>
      <c r="AV237" s="756">
        <v>0</v>
      </c>
      <c r="AW237" s="756">
        <v>0</v>
      </c>
      <c r="AX237" s="756">
        <v>0</v>
      </c>
      <c r="AY237" s="756">
        <v>0</v>
      </c>
      <c r="AZ237" s="767">
        <f t="shared" si="126"/>
        <v>0</v>
      </c>
      <c r="BA237" s="756">
        <v>0</v>
      </c>
      <c r="BB237" s="756">
        <v>0</v>
      </c>
      <c r="BC237" s="756">
        <v>0</v>
      </c>
      <c r="BD237" s="756">
        <v>0</v>
      </c>
      <c r="BE237" s="767">
        <f t="shared" si="108"/>
        <v>0</v>
      </c>
      <c r="BF237" s="646">
        <f t="shared" si="109"/>
        <v>0</v>
      </c>
      <c r="BG237" s="594"/>
      <c r="BH237" s="705">
        <f t="shared" si="99"/>
        <v>221</v>
      </c>
      <c r="BI237" s="646">
        <f t="shared" si="110"/>
        <v>0</v>
      </c>
      <c r="BJ237" s="594"/>
      <c r="BK237" s="705">
        <f t="shared" si="111"/>
        <v>221</v>
      </c>
      <c r="BL237" s="756">
        <v>0</v>
      </c>
      <c r="BM237" s="756">
        <v>0</v>
      </c>
      <c r="BN237" s="756">
        <v>0</v>
      </c>
      <c r="BO237" s="756">
        <v>0</v>
      </c>
      <c r="BP237" s="756">
        <v>0</v>
      </c>
      <c r="BQ237" s="756">
        <v>0</v>
      </c>
      <c r="BR237" s="756">
        <v>0</v>
      </c>
      <c r="BS237" s="646">
        <f t="shared" si="122"/>
        <v>0</v>
      </c>
      <c r="BT237" s="594"/>
      <c r="BU237" s="705">
        <f t="shared" si="112"/>
        <v>221</v>
      </c>
      <c r="BV237" s="756">
        <v>0</v>
      </c>
      <c r="BW237" s="756">
        <v>0</v>
      </c>
      <c r="BX237" s="756">
        <v>0</v>
      </c>
      <c r="BY237" s="756">
        <v>0</v>
      </c>
      <c r="BZ237" s="756">
        <v>0</v>
      </c>
      <c r="CA237" s="756">
        <v>0</v>
      </c>
      <c r="CB237" s="756">
        <v>0</v>
      </c>
      <c r="CC237" s="646">
        <f t="shared" si="123"/>
        <v>0</v>
      </c>
      <c r="CD237" s="594"/>
      <c r="CE237" s="705">
        <f t="shared" si="100"/>
        <v>221</v>
      </c>
      <c r="CF237" s="756">
        <f t="shared" ref="CF237:CK279" si="130">BV237+BL237</f>
        <v>0</v>
      </c>
      <c r="CG237" s="756">
        <f t="shared" si="130"/>
        <v>0</v>
      </c>
      <c r="CH237" s="756">
        <f t="shared" si="130"/>
        <v>0</v>
      </c>
      <c r="CI237" s="756">
        <f t="shared" si="130"/>
        <v>0</v>
      </c>
      <c r="CJ237" s="756">
        <f t="shared" si="130"/>
        <v>0</v>
      </c>
      <c r="CK237" s="756">
        <f t="shared" si="130"/>
        <v>0</v>
      </c>
      <c r="CL237" s="756">
        <f t="shared" si="128"/>
        <v>0</v>
      </c>
      <c r="CM237" s="646">
        <f t="shared" si="124"/>
        <v>0</v>
      </c>
      <c r="CN237" s="594"/>
      <c r="CO237" s="705">
        <f t="shared" si="101"/>
        <v>221</v>
      </c>
      <c r="CP237" s="756">
        <v>0</v>
      </c>
      <c r="CQ237" s="756">
        <v>0</v>
      </c>
      <c r="CR237" s="756">
        <v>0</v>
      </c>
      <c r="CS237" s="756">
        <v>0</v>
      </c>
      <c r="CT237" s="756">
        <v>0</v>
      </c>
      <c r="CU237" s="756">
        <v>0</v>
      </c>
      <c r="CV237" s="756">
        <v>0</v>
      </c>
      <c r="CW237" s="646">
        <f t="shared" si="125"/>
        <v>0</v>
      </c>
      <c r="CX237" s="685"/>
      <c r="CY237" s="705">
        <f t="shared" si="102"/>
        <v>221</v>
      </c>
      <c r="CZ237" s="756">
        <v>0</v>
      </c>
      <c r="DA237" s="756">
        <v>0</v>
      </c>
      <c r="DB237" s="756">
        <v>0</v>
      </c>
      <c r="DC237" s="756">
        <v>0</v>
      </c>
      <c r="DD237" s="756">
        <v>0</v>
      </c>
      <c r="DE237" s="767">
        <f t="shared" si="113"/>
        <v>0</v>
      </c>
      <c r="DF237" s="756">
        <v>0</v>
      </c>
      <c r="DG237" s="756">
        <v>0</v>
      </c>
      <c r="DH237" s="756">
        <v>0</v>
      </c>
      <c r="DI237" s="756">
        <v>0</v>
      </c>
      <c r="DJ237" s="767">
        <f t="shared" si="114"/>
        <v>0</v>
      </c>
      <c r="DK237" s="715">
        <f t="shared" si="115"/>
        <v>0</v>
      </c>
      <c r="DL237" s="685"/>
      <c r="DM237" s="705">
        <f t="shared" si="103"/>
        <v>221</v>
      </c>
      <c r="DN237" s="715">
        <f t="shared" si="116"/>
        <v>0</v>
      </c>
    </row>
    <row r="238" spans="2:118" x14ac:dyDescent="0.25">
      <c r="B238" s="705">
        <v>222</v>
      </c>
      <c r="C238" s="765">
        <f>(1+_xlfn.XLOOKUP(INT((B238-1)/12)+1,'ZC Curve'!$B$8:$B$107,'ZC Curve'!R$8:R$107,,0))^(1/12)-1</f>
        <v>0</v>
      </c>
      <c r="D238" s="766">
        <f t="shared" si="117"/>
        <v>1</v>
      </c>
      <c r="E238" s="685"/>
      <c r="F238" s="705">
        <v>222</v>
      </c>
      <c r="G238" s="756">
        <v>0</v>
      </c>
      <c r="H238" s="756">
        <v>0</v>
      </c>
      <c r="I238" s="756">
        <v>0</v>
      </c>
      <c r="J238" s="756">
        <v>0</v>
      </c>
      <c r="K238" s="756">
        <v>0</v>
      </c>
      <c r="L238" s="756">
        <v>0</v>
      </c>
      <c r="M238" s="756">
        <v>0</v>
      </c>
      <c r="N238" s="646">
        <f t="shared" si="118"/>
        <v>0</v>
      </c>
      <c r="O238" s="594"/>
      <c r="P238" s="705">
        <f t="shared" si="104"/>
        <v>222</v>
      </c>
      <c r="Q238" s="756">
        <v>0</v>
      </c>
      <c r="R238" s="756">
        <v>0</v>
      </c>
      <c r="S238" s="756">
        <v>0</v>
      </c>
      <c r="T238" s="756">
        <v>0</v>
      </c>
      <c r="U238" s="756">
        <v>0</v>
      </c>
      <c r="V238" s="756">
        <v>0</v>
      </c>
      <c r="W238" s="756">
        <v>0</v>
      </c>
      <c r="X238" s="646">
        <f t="shared" si="119"/>
        <v>0</v>
      </c>
      <c r="Y238" s="594"/>
      <c r="Z238" s="705">
        <f t="shared" si="105"/>
        <v>222</v>
      </c>
      <c r="AA238" s="756">
        <f t="shared" si="129"/>
        <v>0</v>
      </c>
      <c r="AB238" s="756">
        <f t="shared" si="129"/>
        <v>0</v>
      </c>
      <c r="AC238" s="756">
        <f t="shared" si="129"/>
        <v>0</v>
      </c>
      <c r="AD238" s="756">
        <f t="shared" si="129"/>
        <v>0</v>
      </c>
      <c r="AE238" s="756">
        <f t="shared" si="129"/>
        <v>0</v>
      </c>
      <c r="AF238" s="756">
        <f t="shared" si="129"/>
        <v>0</v>
      </c>
      <c r="AG238" s="756">
        <f t="shared" si="127"/>
        <v>0</v>
      </c>
      <c r="AH238" s="646">
        <f t="shared" si="120"/>
        <v>0</v>
      </c>
      <c r="AI238" s="594"/>
      <c r="AJ238" s="705">
        <f t="shared" si="106"/>
        <v>222</v>
      </c>
      <c r="AK238" s="756">
        <v>0</v>
      </c>
      <c r="AL238" s="756">
        <v>0</v>
      </c>
      <c r="AM238" s="756">
        <v>0</v>
      </c>
      <c r="AN238" s="756">
        <v>0</v>
      </c>
      <c r="AO238" s="756">
        <v>0</v>
      </c>
      <c r="AP238" s="756">
        <v>0</v>
      </c>
      <c r="AQ238" s="756">
        <v>0</v>
      </c>
      <c r="AR238" s="646">
        <f t="shared" si="121"/>
        <v>0</v>
      </c>
      <c r="AS238" s="594"/>
      <c r="AT238" s="705">
        <f t="shared" si="107"/>
        <v>222</v>
      </c>
      <c r="AU238" s="756">
        <v>0</v>
      </c>
      <c r="AV238" s="756">
        <v>0</v>
      </c>
      <c r="AW238" s="756">
        <v>0</v>
      </c>
      <c r="AX238" s="756">
        <v>0</v>
      </c>
      <c r="AY238" s="756">
        <v>0</v>
      </c>
      <c r="AZ238" s="767">
        <f t="shared" si="126"/>
        <v>0</v>
      </c>
      <c r="BA238" s="756">
        <v>0</v>
      </c>
      <c r="BB238" s="756">
        <v>0</v>
      </c>
      <c r="BC238" s="756">
        <v>0</v>
      </c>
      <c r="BD238" s="756">
        <v>0</v>
      </c>
      <c r="BE238" s="767">
        <f t="shared" si="108"/>
        <v>0</v>
      </c>
      <c r="BF238" s="646">
        <f t="shared" si="109"/>
        <v>0</v>
      </c>
      <c r="BG238" s="594"/>
      <c r="BH238" s="705">
        <f t="shared" si="99"/>
        <v>222</v>
      </c>
      <c r="BI238" s="646">
        <f t="shared" si="110"/>
        <v>0</v>
      </c>
      <c r="BJ238" s="594"/>
      <c r="BK238" s="705">
        <f t="shared" si="111"/>
        <v>222</v>
      </c>
      <c r="BL238" s="756">
        <v>0</v>
      </c>
      <c r="BM238" s="756">
        <v>0</v>
      </c>
      <c r="BN238" s="756">
        <v>0</v>
      </c>
      <c r="BO238" s="756">
        <v>0</v>
      </c>
      <c r="BP238" s="756">
        <v>0</v>
      </c>
      <c r="BQ238" s="756">
        <v>0</v>
      </c>
      <c r="BR238" s="756">
        <v>0</v>
      </c>
      <c r="BS238" s="646">
        <f t="shared" si="122"/>
        <v>0</v>
      </c>
      <c r="BT238" s="594"/>
      <c r="BU238" s="705">
        <f t="shared" si="112"/>
        <v>222</v>
      </c>
      <c r="BV238" s="756">
        <v>0</v>
      </c>
      <c r="BW238" s="756">
        <v>0</v>
      </c>
      <c r="BX238" s="756">
        <v>0</v>
      </c>
      <c r="BY238" s="756">
        <v>0</v>
      </c>
      <c r="BZ238" s="756">
        <v>0</v>
      </c>
      <c r="CA238" s="756">
        <v>0</v>
      </c>
      <c r="CB238" s="756">
        <v>0</v>
      </c>
      <c r="CC238" s="646">
        <f t="shared" si="123"/>
        <v>0</v>
      </c>
      <c r="CD238" s="594"/>
      <c r="CE238" s="705">
        <f t="shared" si="100"/>
        <v>222</v>
      </c>
      <c r="CF238" s="756">
        <f t="shared" si="130"/>
        <v>0</v>
      </c>
      <c r="CG238" s="756">
        <f t="shared" si="130"/>
        <v>0</v>
      </c>
      <c r="CH238" s="756">
        <f t="shared" si="130"/>
        <v>0</v>
      </c>
      <c r="CI238" s="756">
        <f t="shared" si="130"/>
        <v>0</v>
      </c>
      <c r="CJ238" s="756">
        <f t="shared" si="130"/>
        <v>0</v>
      </c>
      <c r="CK238" s="756">
        <f t="shared" si="130"/>
        <v>0</v>
      </c>
      <c r="CL238" s="756">
        <f t="shared" si="128"/>
        <v>0</v>
      </c>
      <c r="CM238" s="646">
        <f t="shared" si="124"/>
        <v>0</v>
      </c>
      <c r="CN238" s="594"/>
      <c r="CO238" s="705">
        <f t="shared" si="101"/>
        <v>222</v>
      </c>
      <c r="CP238" s="756">
        <v>0</v>
      </c>
      <c r="CQ238" s="756">
        <v>0</v>
      </c>
      <c r="CR238" s="756">
        <v>0</v>
      </c>
      <c r="CS238" s="756">
        <v>0</v>
      </c>
      <c r="CT238" s="756">
        <v>0</v>
      </c>
      <c r="CU238" s="756">
        <v>0</v>
      </c>
      <c r="CV238" s="756">
        <v>0</v>
      </c>
      <c r="CW238" s="646">
        <f t="shared" si="125"/>
        <v>0</v>
      </c>
      <c r="CX238" s="685"/>
      <c r="CY238" s="705">
        <f t="shared" si="102"/>
        <v>222</v>
      </c>
      <c r="CZ238" s="756">
        <v>0</v>
      </c>
      <c r="DA238" s="756">
        <v>0</v>
      </c>
      <c r="DB238" s="756">
        <v>0</v>
      </c>
      <c r="DC238" s="756">
        <v>0</v>
      </c>
      <c r="DD238" s="756">
        <v>0</v>
      </c>
      <c r="DE238" s="767">
        <f t="shared" si="113"/>
        <v>0</v>
      </c>
      <c r="DF238" s="756">
        <v>0</v>
      </c>
      <c r="DG238" s="756">
        <v>0</v>
      </c>
      <c r="DH238" s="756">
        <v>0</v>
      </c>
      <c r="DI238" s="756">
        <v>0</v>
      </c>
      <c r="DJ238" s="767">
        <f t="shared" si="114"/>
        <v>0</v>
      </c>
      <c r="DK238" s="715">
        <f t="shared" si="115"/>
        <v>0</v>
      </c>
      <c r="DL238" s="685"/>
      <c r="DM238" s="705">
        <f t="shared" si="103"/>
        <v>222</v>
      </c>
      <c r="DN238" s="715">
        <f t="shared" si="116"/>
        <v>0</v>
      </c>
    </row>
    <row r="239" spans="2:118" x14ac:dyDescent="0.25">
      <c r="B239" s="705">
        <v>223</v>
      </c>
      <c r="C239" s="765">
        <f>(1+_xlfn.XLOOKUP(INT((B239-1)/12)+1,'ZC Curve'!$B$8:$B$107,'ZC Curve'!R$8:R$107,,0))^(1/12)-1</f>
        <v>0</v>
      </c>
      <c r="D239" s="766">
        <f t="shared" si="117"/>
        <v>1</v>
      </c>
      <c r="E239" s="685"/>
      <c r="F239" s="705">
        <v>223</v>
      </c>
      <c r="G239" s="756">
        <v>0</v>
      </c>
      <c r="H239" s="756">
        <v>0</v>
      </c>
      <c r="I239" s="756">
        <v>0</v>
      </c>
      <c r="J239" s="756">
        <v>0</v>
      </c>
      <c r="K239" s="756">
        <v>0</v>
      </c>
      <c r="L239" s="756">
        <v>0</v>
      </c>
      <c r="M239" s="756">
        <v>0</v>
      </c>
      <c r="N239" s="646">
        <f t="shared" si="118"/>
        <v>0</v>
      </c>
      <c r="O239" s="594"/>
      <c r="P239" s="705">
        <f t="shared" si="104"/>
        <v>223</v>
      </c>
      <c r="Q239" s="756">
        <v>0</v>
      </c>
      <c r="R239" s="756">
        <v>0</v>
      </c>
      <c r="S239" s="756">
        <v>0</v>
      </c>
      <c r="T239" s="756">
        <v>0</v>
      </c>
      <c r="U239" s="756">
        <v>0</v>
      </c>
      <c r="V239" s="756">
        <v>0</v>
      </c>
      <c r="W239" s="756">
        <v>0</v>
      </c>
      <c r="X239" s="646">
        <f t="shared" si="119"/>
        <v>0</v>
      </c>
      <c r="Y239" s="594"/>
      <c r="Z239" s="705">
        <f t="shared" si="105"/>
        <v>223</v>
      </c>
      <c r="AA239" s="756">
        <f t="shared" si="129"/>
        <v>0</v>
      </c>
      <c r="AB239" s="756">
        <f t="shared" si="129"/>
        <v>0</v>
      </c>
      <c r="AC239" s="756">
        <f t="shared" si="129"/>
        <v>0</v>
      </c>
      <c r="AD239" s="756">
        <f t="shared" si="129"/>
        <v>0</v>
      </c>
      <c r="AE239" s="756">
        <f t="shared" si="129"/>
        <v>0</v>
      </c>
      <c r="AF239" s="756">
        <f t="shared" si="129"/>
        <v>0</v>
      </c>
      <c r="AG239" s="756">
        <f t="shared" si="127"/>
        <v>0</v>
      </c>
      <c r="AH239" s="646">
        <f t="shared" si="120"/>
        <v>0</v>
      </c>
      <c r="AI239" s="594"/>
      <c r="AJ239" s="705">
        <f t="shared" si="106"/>
        <v>223</v>
      </c>
      <c r="AK239" s="756">
        <v>0</v>
      </c>
      <c r="AL239" s="756">
        <v>0</v>
      </c>
      <c r="AM239" s="756">
        <v>0</v>
      </c>
      <c r="AN239" s="756">
        <v>0</v>
      </c>
      <c r="AO239" s="756">
        <v>0</v>
      </c>
      <c r="AP239" s="756">
        <v>0</v>
      </c>
      <c r="AQ239" s="756">
        <v>0</v>
      </c>
      <c r="AR239" s="646">
        <f t="shared" si="121"/>
        <v>0</v>
      </c>
      <c r="AS239" s="594"/>
      <c r="AT239" s="705">
        <f t="shared" si="107"/>
        <v>223</v>
      </c>
      <c r="AU239" s="756">
        <v>0</v>
      </c>
      <c r="AV239" s="756">
        <v>0</v>
      </c>
      <c r="AW239" s="756">
        <v>0</v>
      </c>
      <c r="AX239" s="756">
        <v>0</v>
      </c>
      <c r="AY239" s="756">
        <v>0</v>
      </c>
      <c r="AZ239" s="767">
        <f t="shared" si="126"/>
        <v>0</v>
      </c>
      <c r="BA239" s="756">
        <v>0</v>
      </c>
      <c r="BB239" s="756">
        <v>0</v>
      </c>
      <c r="BC239" s="756">
        <v>0</v>
      </c>
      <c r="BD239" s="756">
        <v>0</v>
      </c>
      <c r="BE239" s="767">
        <f t="shared" si="108"/>
        <v>0</v>
      </c>
      <c r="BF239" s="646">
        <f t="shared" si="109"/>
        <v>0</v>
      </c>
      <c r="BG239" s="594"/>
      <c r="BH239" s="705">
        <f t="shared" si="99"/>
        <v>223</v>
      </c>
      <c r="BI239" s="646">
        <f t="shared" si="110"/>
        <v>0</v>
      </c>
      <c r="BJ239" s="594"/>
      <c r="BK239" s="705">
        <f t="shared" si="111"/>
        <v>223</v>
      </c>
      <c r="BL239" s="756">
        <v>0</v>
      </c>
      <c r="BM239" s="756">
        <v>0</v>
      </c>
      <c r="BN239" s="756">
        <v>0</v>
      </c>
      <c r="BO239" s="756">
        <v>0</v>
      </c>
      <c r="BP239" s="756">
        <v>0</v>
      </c>
      <c r="BQ239" s="756">
        <v>0</v>
      </c>
      <c r="BR239" s="756">
        <v>0</v>
      </c>
      <c r="BS239" s="646">
        <f t="shared" si="122"/>
        <v>0</v>
      </c>
      <c r="BT239" s="594"/>
      <c r="BU239" s="705">
        <f t="shared" si="112"/>
        <v>223</v>
      </c>
      <c r="BV239" s="756">
        <v>0</v>
      </c>
      <c r="BW239" s="756">
        <v>0</v>
      </c>
      <c r="BX239" s="756">
        <v>0</v>
      </c>
      <c r="BY239" s="756">
        <v>0</v>
      </c>
      <c r="BZ239" s="756">
        <v>0</v>
      </c>
      <c r="CA239" s="756">
        <v>0</v>
      </c>
      <c r="CB239" s="756">
        <v>0</v>
      </c>
      <c r="CC239" s="646">
        <f t="shared" si="123"/>
        <v>0</v>
      </c>
      <c r="CD239" s="594"/>
      <c r="CE239" s="705">
        <f t="shared" si="100"/>
        <v>223</v>
      </c>
      <c r="CF239" s="756">
        <f t="shared" si="130"/>
        <v>0</v>
      </c>
      <c r="CG239" s="756">
        <f t="shared" si="130"/>
        <v>0</v>
      </c>
      <c r="CH239" s="756">
        <f t="shared" si="130"/>
        <v>0</v>
      </c>
      <c r="CI239" s="756">
        <f t="shared" si="130"/>
        <v>0</v>
      </c>
      <c r="CJ239" s="756">
        <f t="shared" si="130"/>
        <v>0</v>
      </c>
      <c r="CK239" s="756">
        <f t="shared" si="130"/>
        <v>0</v>
      </c>
      <c r="CL239" s="756">
        <f t="shared" si="128"/>
        <v>0</v>
      </c>
      <c r="CM239" s="646">
        <f t="shared" si="124"/>
        <v>0</v>
      </c>
      <c r="CN239" s="594"/>
      <c r="CO239" s="705">
        <f t="shared" si="101"/>
        <v>223</v>
      </c>
      <c r="CP239" s="756">
        <v>0</v>
      </c>
      <c r="CQ239" s="756">
        <v>0</v>
      </c>
      <c r="CR239" s="756">
        <v>0</v>
      </c>
      <c r="CS239" s="756">
        <v>0</v>
      </c>
      <c r="CT239" s="756">
        <v>0</v>
      </c>
      <c r="CU239" s="756">
        <v>0</v>
      </c>
      <c r="CV239" s="756">
        <v>0</v>
      </c>
      <c r="CW239" s="646">
        <f t="shared" si="125"/>
        <v>0</v>
      </c>
      <c r="CX239" s="685"/>
      <c r="CY239" s="705">
        <f t="shared" si="102"/>
        <v>223</v>
      </c>
      <c r="CZ239" s="756">
        <v>0</v>
      </c>
      <c r="DA239" s="756">
        <v>0</v>
      </c>
      <c r="DB239" s="756">
        <v>0</v>
      </c>
      <c r="DC239" s="756">
        <v>0</v>
      </c>
      <c r="DD239" s="756">
        <v>0</v>
      </c>
      <c r="DE239" s="767">
        <f t="shared" si="113"/>
        <v>0</v>
      </c>
      <c r="DF239" s="756">
        <v>0</v>
      </c>
      <c r="DG239" s="756">
        <v>0</v>
      </c>
      <c r="DH239" s="756">
        <v>0</v>
      </c>
      <c r="DI239" s="756">
        <v>0</v>
      </c>
      <c r="DJ239" s="767">
        <f t="shared" si="114"/>
        <v>0</v>
      </c>
      <c r="DK239" s="715">
        <f t="shared" si="115"/>
        <v>0</v>
      </c>
      <c r="DL239" s="685"/>
      <c r="DM239" s="705">
        <f t="shared" si="103"/>
        <v>223</v>
      </c>
      <c r="DN239" s="715">
        <f t="shared" si="116"/>
        <v>0</v>
      </c>
    </row>
    <row r="240" spans="2:118" x14ac:dyDescent="0.25">
      <c r="B240" s="705">
        <v>224</v>
      </c>
      <c r="C240" s="765">
        <f>(1+_xlfn.XLOOKUP(INT((B240-1)/12)+1,'ZC Curve'!$B$8:$B$107,'ZC Curve'!R$8:R$107,,0))^(1/12)-1</f>
        <v>0</v>
      </c>
      <c r="D240" s="766">
        <f t="shared" si="117"/>
        <v>1</v>
      </c>
      <c r="E240" s="685"/>
      <c r="F240" s="705">
        <v>224</v>
      </c>
      <c r="G240" s="756">
        <v>0</v>
      </c>
      <c r="H240" s="756">
        <v>0</v>
      </c>
      <c r="I240" s="756">
        <v>0</v>
      </c>
      <c r="J240" s="756">
        <v>0</v>
      </c>
      <c r="K240" s="756">
        <v>0</v>
      </c>
      <c r="L240" s="756">
        <v>0</v>
      </c>
      <c r="M240" s="756">
        <v>0</v>
      </c>
      <c r="N240" s="646">
        <f t="shared" si="118"/>
        <v>0</v>
      </c>
      <c r="O240" s="594"/>
      <c r="P240" s="705">
        <f t="shared" si="104"/>
        <v>224</v>
      </c>
      <c r="Q240" s="756">
        <v>0</v>
      </c>
      <c r="R240" s="756">
        <v>0</v>
      </c>
      <c r="S240" s="756">
        <v>0</v>
      </c>
      <c r="T240" s="756">
        <v>0</v>
      </c>
      <c r="U240" s="756">
        <v>0</v>
      </c>
      <c r="V240" s="756">
        <v>0</v>
      </c>
      <c r="W240" s="756">
        <v>0</v>
      </c>
      <c r="X240" s="646">
        <f t="shared" si="119"/>
        <v>0</v>
      </c>
      <c r="Y240" s="594"/>
      <c r="Z240" s="705">
        <f t="shared" si="105"/>
        <v>224</v>
      </c>
      <c r="AA240" s="756">
        <f t="shared" si="129"/>
        <v>0</v>
      </c>
      <c r="AB240" s="756">
        <f t="shared" si="129"/>
        <v>0</v>
      </c>
      <c r="AC240" s="756">
        <f t="shared" si="129"/>
        <v>0</v>
      </c>
      <c r="AD240" s="756">
        <f t="shared" si="129"/>
        <v>0</v>
      </c>
      <c r="AE240" s="756">
        <f t="shared" si="129"/>
        <v>0</v>
      </c>
      <c r="AF240" s="756">
        <f t="shared" si="129"/>
        <v>0</v>
      </c>
      <c r="AG240" s="756">
        <f t="shared" si="127"/>
        <v>0</v>
      </c>
      <c r="AH240" s="646">
        <f t="shared" si="120"/>
        <v>0</v>
      </c>
      <c r="AI240" s="594"/>
      <c r="AJ240" s="705">
        <f t="shared" si="106"/>
        <v>224</v>
      </c>
      <c r="AK240" s="756">
        <v>0</v>
      </c>
      <c r="AL240" s="756">
        <v>0</v>
      </c>
      <c r="AM240" s="756">
        <v>0</v>
      </c>
      <c r="AN240" s="756">
        <v>0</v>
      </c>
      <c r="AO240" s="756">
        <v>0</v>
      </c>
      <c r="AP240" s="756">
        <v>0</v>
      </c>
      <c r="AQ240" s="756">
        <v>0</v>
      </c>
      <c r="AR240" s="646">
        <f t="shared" si="121"/>
        <v>0</v>
      </c>
      <c r="AS240" s="594"/>
      <c r="AT240" s="705">
        <f t="shared" si="107"/>
        <v>224</v>
      </c>
      <c r="AU240" s="756">
        <v>0</v>
      </c>
      <c r="AV240" s="756">
        <v>0</v>
      </c>
      <c r="AW240" s="756">
        <v>0</v>
      </c>
      <c r="AX240" s="756">
        <v>0</v>
      </c>
      <c r="AY240" s="756">
        <v>0</v>
      </c>
      <c r="AZ240" s="767">
        <f t="shared" si="126"/>
        <v>0</v>
      </c>
      <c r="BA240" s="756">
        <v>0</v>
      </c>
      <c r="BB240" s="756">
        <v>0</v>
      </c>
      <c r="BC240" s="756">
        <v>0</v>
      </c>
      <c r="BD240" s="756">
        <v>0</v>
      </c>
      <c r="BE240" s="767">
        <f t="shared" si="108"/>
        <v>0</v>
      </c>
      <c r="BF240" s="646">
        <f t="shared" si="109"/>
        <v>0</v>
      </c>
      <c r="BG240" s="594"/>
      <c r="BH240" s="705">
        <f t="shared" si="99"/>
        <v>224</v>
      </c>
      <c r="BI240" s="646">
        <f t="shared" si="110"/>
        <v>0</v>
      </c>
      <c r="BJ240" s="594"/>
      <c r="BK240" s="705">
        <f t="shared" si="111"/>
        <v>224</v>
      </c>
      <c r="BL240" s="756">
        <v>0</v>
      </c>
      <c r="BM240" s="756">
        <v>0</v>
      </c>
      <c r="BN240" s="756">
        <v>0</v>
      </c>
      <c r="BO240" s="756">
        <v>0</v>
      </c>
      <c r="BP240" s="756">
        <v>0</v>
      </c>
      <c r="BQ240" s="756">
        <v>0</v>
      </c>
      <c r="BR240" s="756">
        <v>0</v>
      </c>
      <c r="BS240" s="646">
        <f t="shared" si="122"/>
        <v>0</v>
      </c>
      <c r="BT240" s="594"/>
      <c r="BU240" s="705">
        <f t="shared" si="112"/>
        <v>224</v>
      </c>
      <c r="BV240" s="756">
        <v>0</v>
      </c>
      <c r="BW240" s="756">
        <v>0</v>
      </c>
      <c r="BX240" s="756">
        <v>0</v>
      </c>
      <c r="BY240" s="756">
        <v>0</v>
      </c>
      <c r="BZ240" s="756">
        <v>0</v>
      </c>
      <c r="CA240" s="756">
        <v>0</v>
      </c>
      <c r="CB240" s="756">
        <v>0</v>
      </c>
      <c r="CC240" s="646">
        <f t="shared" si="123"/>
        <v>0</v>
      </c>
      <c r="CD240" s="594"/>
      <c r="CE240" s="705">
        <f t="shared" si="100"/>
        <v>224</v>
      </c>
      <c r="CF240" s="756">
        <f t="shared" si="130"/>
        <v>0</v>
      </c>
      <c r="CG240" s="756">
        <f t="shared" si="130"/>
        <v>0</v>
      </c>
      <c r="CH240" s="756">
        <f t="shared" si="130"/>
        <v>0</v>
      </c>
      <c r="CI240" s="756">
        <f t="shared" si="130"/>
        <v>0</v>
      </c>
      <c r="CJ240" s="756">
        <f t="shared" si="130"/>
        <v>0</v>
      </c>
      <c r="CK240" s="756">
        <f t="shared" si="130"/>
        <v>0</v>
      </c>
      <c r="CL240" s="756">
        <f t="shared" si="128"/>
        <v>0</v>
      </c>
      <c r="CM240" s="646">
        <f t="shared" si="124"/>
        <v>0</v>
      </c>
      <c r="CN240" s="594"/>
      <c r="CO240" s="705">
        <f t="shared" si="101"/>
        <v>224</v>
      </c>
      <c r="CP240" s="756">
        <v>0</v>
      </c>
      <c r="CQ240" s="756">
        <v>0</v>
      </c>
      <c r="CR240" s="756">
        <v>0</v>
      </c>
      <c r="CS240" s="756">
        <v>0</v>
      </c>
      <c r="CT240" s="756">
        <v>0</v>
      </c>
      <c r="CU240" s="756">
        <v>0</v>
      </c>
      <c r="CV240" s="756">
        <v>0</v>
      </c>
      <c r="CW240" s="646">
        <f t="shared" si="125"/>
        <v>0</v>
      </c>
      <c r="CX240" s="685"/>
      <c r="CY240" s="705">
        <f t="shared" si="102"/>
        <v>224</v>
      </c>
      <c r="CZ240" s="756">
        <v>0</v>
      </c>
      <c r="DA240" s="756">
        <v>0</v>
      </c>
      <c r="DB240" s="756">
        <v>0</v>
      </c>
      <c r="DC240" s="756">
        <v>0</v>
      </c>
      <c r="DD240" s="756">
        <v>0</v>
      </c>
      <c r="DE240" s="767">
        <f t="shared" si="113"/>
        <v>0</v>
      </c>
      <c r="DF240" s="756">
        <v>0</v>
      </c>
      <c r="DG240" s="756">
        <v>0</v>
      </c>
      <c r="DH240" s="756">
        <v>0</v>
      </c>
      <c r="DI240" s="756">
        <v>0</v>
      </c>
      <c r="DJ240" s="767">
        <f t="shared" si="114"/>
        <v>0</v>
      </c>
      <c r="DK240" s="715">
        <f t="shared" si="115"/>
        <v>0</v>
      </c>
      <c r="DL240" s="685"/>
      <c r="DM240" s="705">
        <f t="shared" si="103"/>
        <v>224</v>
      </c>
      <c r="DN240" s="715">
        <f t="shared" si="116"/>
        <v>0</v>
      </c>
    </row>
    <row r="241" spans="2:118" x14ac:dyDescent="0.25">
      <c r="B241" s="705">
        <v>225</v>
      </c>
      <c r="C241" s="765">
        <f>(1+_xlfn.XLOOKUP(INT((B241-1)/12)+1,'ZC Curve'!$B$8:$B$107,'ZC Curve'!R$8:R$107,,0))^(1/12)-1</f>
        <v>0</v>
      </c>
      <c r="D241" s="766">
        <f t="shared" si="117"/>
        <v>1</v>
      </c>
      <c r="E241" s="685"/>
      <c r="F241" s="705">
        <v>225</v>
      </c>
      <c r="G241" s="756">
        <v>0</v>
      </c>
      <c r="H241" s="756">
        <v>0</v>
      </c>
      <c r="I241" s="756">
        <v>0</v>
      </c>
      <c r="J241" s="756">
        <v>0</v>
      </c>
      <c r="K241" s="756">
        <v>0</v>
      </c>
      <c r="L241" s="756">
        <v>0</v>
      </c>
      <c r="M241" s="756">
        <v>0</v>
      </c>
      <c r="N241" s="646">
        <f t="shared" si="118"/>
        <v>0</v>
      </c>
      <c r="O241" s="594"/>
      <c r="P241" s="705">
        <f t="shared" si="104"/>
        <v>225</v>
      </c>
      <c r="Q241" s="756">
        <v>0</v>
      </c>
      <c r="R241" s="756">
        <v>0</v>
      </c>
      <c r="S241" s="756">
        <v>0</v>
      </c>
      <c r="T241" s="756">
        <v>0</v>
      </c>
      <c r="U241" s="756">
        <v>0</v>
      </c>
      <c r="V241" s="756">
        <v>0</v>
      </c>
      <c r="W241" s="756">
        <v>0</v>
      </c>
      <c r="X241" s="646">
        <f t="shared" si="119"/>
        <v>0</v>
      </c>
      <c r="Y241" s="594"/>
      <c r="Z241" s="705">
        <f t="shared" si="105"/>
        <v>225</v>
      </c>
      <c r="AA241" s="756">
        <f t="shared" si="129"/>
        <v>0</v>
      </c>
      <c r="AB241" s="756">
        <f t="shared" si="129"/>
        <v>0</v>
      </c>
      <c r="AC241" s="756">
        <f t="shared" si="129"/>
        <v>0</v>
      </c>
      <c r="AD241" s="756">
        <f t="shared" si="129"/>
        <v>0</v>
      </c>
      <c r="AE241" s="756">
        <f t="shared" si="129"/>
        <v>0</v>
      </c>
      <c r="AF241" s="756">
        <f t="shared" si="129"/>
        <v>0</v>
      </c>
      <c r="AG241" s="756">
        <f t="shared" si="127"/>
        <v>0</v>
      </c>
      <c r="AH241" s="646">
        <f t="shared" si="120"/>
        <v>0</v>
      </c>
      <c r="AI241" s="594"/>
      <c r="AJ241" s="705">
        <f t="shared" si="106"/>
        <v>225</v>
      </c>
      <c r="AK241" s="756">
        <v>0</v>
      </c>
      <c r="AL241" s="756">
        <v>0</v>
      </c>
      <c r="AM241" s="756">
        <v>0</v>
      </c>
      <c r="AN241" s="756">
        <v>0</v>
      </c>
      <c r="AO241" s="756">
        <v>0</v>
      </c>
      <c r="AP241" s="756">
        <v>0</v>
      </c>
      <c r="AQ241" s="756">
        <v>0</v>
      </c>
      <c r="AR241" s="646">
        <f t="shared" si="121"/>
        <v>0</v>
      </c>
      <c r="AS241" s="594"/>
      <c r="AT241" s="705">
        <f t="shared" si="107"/>
        <v>225</v>
      </c>
      <c r="AU241" s="756">
        <v>0</v>
      </c>
      <c r="AV241" s="756">
        <v>0</v>
      </c>
      <c r="AW241" s="756">
        <v>0</v>
      </c>
      <c r="AX241" s="756">
        <v>0</v>
      </c>
      <c r="AY241" s="756">
        <v>0</v>
      </c>
      <c r="AZ241" s="767">
        <f t="shared" si="126"/>
        <v>0</v>
      </c>
      <c r="BA241" s="756">
        <v>0</v>
      </c>
      <c r="BB241" s="756">
        <v>0</v>
      </c>
      <c r="BC241" s="756">
        <v>0</v>
      </c>
      <c r="BD241" s="756">
        <v>0</v>
      </c>
      <c r="BE241" s="767">
        <f t="shared" si="108"/>
        <v>0</v>
      </c>
      <c r="BF241" s="646">
        <f t="shared" si="109"/>
        <v>0</v>
      </c>
      <c r="BG241" s="594"/>
      <c r="BH241" s="705">
        <f t="shared" si="99"/>
        <v>225</v>
      </c>
      <c r="BI241" s="646">
        <f t="shared" si="110"/>
        <v>0</v>
      </c>
      <c r="BJ241" s="594"/>
      <c r="BK241" s="705">
        <f t="shared" si="111"/>
        <v>225</v>
      </c>
      <c r="BL241" s="756">
        <v>0</v>
      </c>
      <c r="BM241" s="756">
        <v>0</v>
      </c>
      <c r="BN241" s="756">
        <v>0</v>
      </c>
      <c r="BO241" s="756">
        <v>0</v>
      </c>
      <c r="BP241" s="756">
        <v>0</v>
      </c>
      <c r="BQ241" s="756">
        <v>0</v>
      </c>
      <c r="BR241" s="756">
        <v>0</v>
      </c>
      <c r="BS241" s="646">
        <f t="shared" si="122"/>
        <v>0</v>
      </c>
      <c r="BT241" s="594"/>
      <c r="BU241" s="705">
        <f t="shared" si="112"/>
        <v>225</v>
      </c>
      <c r="BV241" s="756">
        <v>0</v>
      </c>
      <c r="BW241" s="756">
        <v>0</v>
      </c>
      <c r="BX241" s="756">
        <v>0</v>
      </c>
      <c r="BY241" s="756">
        <v>0</v>
      </c>
      <c r="BZ241" s="756">
        <v>0</v>
      </c>
      <c r="CA241" s="756">
        <v>0</v>
      </c>
      <c r="CB241" s="756">
        <v>0</v>
      </c>
      <c r="CC241" s="646">
        <f t="shared" si="123"/>
        <v>0</v>
      </c>
      <c r="CD241" s="594"/>
      <c r="CE241" s="705">
        <f t="shared" si="100"/>
        <v>225</v>
      </c>
      <c r="CF241" s="756">
        <f t="shared" si="130"/>
        <v>0</v>
      </c>
      <c r="CG241" s="756">
        <f t="shared" si="130"/>
        <v>0</v>
      </c>
      <c r="CH241" s="756">
        <f t="shared" si="130"/>
        <v>0</v>
      </c>
      <c r="CI241" s="756">
        <f t="shared" si="130"/>
        <v>0</v>
      </c>
      <c r="CJ241" s="756">
        <f t="shared" si="130"/>
        <v>0</v>
      </c>
      <c r="CK241" s="756">
        <f t="shared" si="130"/>
        <v>0</v>
      </c>
      <c r="CL241" s="756">
        <f t="shared" si="128"/>
        <v>0</v>
      </c>
      <c r="CM241" s="646">
        <f t="shared" si="124"/>
        <v>0</v>
      </c>
      <c r="CN241" s="594"/>
      <c r="CO241" s="705">
        <f t="shared" si="101"/>
        <v>225</v>
      </c>
      <c r="CP241" s="756">
        <v>0</v>
      </c>
      <c r="CQ241" s="756">
        <v>0</v>
      </c>
      <c r="CR241" s="756">
        <v>0</v>
      </c>
      <c r="CS241" s="756">
        <v>0</v>
      </c>
      <c r="CT241" s="756">
        <v>0</v>
      </c>
      <c r="CU241" s="756">
        <v>0</v>
      </c>
      <c r="CV241" s="756">
        <v>0</v>
      </c>
      <c r="CW241" s="646">
        <f t="shared" si="125"/>
        <v>0</v>
      </c>
      <c r="CX241" s="685"/>
      <c r="CY241" s="705">
        <f t="shared" si="102"/>
        <v>225</v>
      </c>
      <c r="CZ241" s="756">
        <v>0</v>
      </c>
      <c r="DA241" s="756">
        <v>0</v>
      </c>
      <c r="DB241" s="756">
        <v>0</v>
      </c>
      <c r="DC241" s="756">
        <v>0</v>
      </c>
      <c r="DD241" s="756">
        <v>0</v>
      </c>
      <c r="DE241" s="767">
        <f t="shared" si="113"/>
        <v>0</v>
      </c>
      <c r="DF241" s="756">
        <v>0</v>
      </c>
      <c r="DG241" s="756">
        <v>0</v>
      </c>
      <c r="DH241" s="756">
        <v>0</v>
      </c>
      <c r="DI241" s="756">
        <v>0</v>
      </c>
      <c r="DJ241" s="767">
        <f t="shared" si="114"/>
        <v>0</v>
      </c>
      <c r="DK241" s="715">
        <f t="shared" si="115"/>
        <v>0</v>
      </c>
      <c r="DL241" s="685"/>
      <c r="DM241" s="705">
        <f t="shared" si="103"/>
        <v>225</v>
      </c>
      <c r="DN241" s="715">
        <f t="shared" si="116"/>
        <v>0</v>
      </c>
    </row>
    <row r="242" spans="2:118" x14ac:dyDescent="0.25">
      <c r="B242" s="705">
        <v>226</v>
      </c>
      <c r="C242" s="765">
        <f>(1+_xlfn.XLOOKUP(INT((B242-1)/12)+1,'ZC Curve'!$B$8:$B$107,'ZC Curve'!R$8:R$107,,0))^(1/12)-1</f>
        <v>0</v>
      </c>
      <c r="D242" s="766">
        <f t="shared" si="117"/>
        <v>1</v>
      </c>
      <c r="E242" s="685"/>
      <c r="F242" s="705">
        <v>226</v>
      </c>
      <c r="G242" s="756">
        <v>0</v>
      </c>
      <c r="H242" s="756">
        <v>0</v>
      </c>
      <c r="I242" s="756">
        <v>0</v>
      </c>
      <c r="J242" s="756">
        <v>0</v>
      </c>
      <c r="K242" s="756">
        <v>0</v>
      </c>
      <c r="L242" s="756">
        <v>0</v>
      </c>
      <c r="M242" s="756">
        <v>0</v>
      </c>
      <c r="N242" s="646">
        <f t="shared" si="118"/>
        <v>0</v>
      </c>
      <c r="O242" s="594"/>
      <c r="P242" s="705">
        <f t="shared" si="104"/>
        <v>226</v>
      </c>
      <c r="Q242" s="756">
        <v>0</v>
      </c>
      <c r="R242" s="756">
        <v>0</v>
      </c>
      <c r="S242" s="756">
        <v>0</v>
      </c>
      <c r="T242" s="756">
        <v>0</v>
      </c>
      <c r="U242" s="756">
        <v>0</v>
      </c>
      <c r="V242" s="756">
        <v>0</v>
      </c>
      <c r="W242" s="756">
        <v>0</v>
      </c>
      <c r="X242" s="646">
        <f t="shared" si="119"/>
        <v>0</v>
      </c>
      <c r="Y242" s="594"/>
      <c r="Z242" s="705">
        <f t="shared" si="105"/>
        <v>226</v>
      </c>
      <c r="AA242" s="756">
        <f t="shared" si="129"/>
        <v>0</v>
      </c>
      <c r="AB242" s="756">
        <f t="shared" si="129"/>
        <v>0</v>
      </c>
      <c r="AC242" s="756">
        <f t="shared" si="129"/>
        <v>0</v>
      </c>
      <c r="AD242" s="756">
        <f t="shared" si="129"/>
        <v>0</v>
      </c>
      <c r="AE242" s="756">
        <f t="shared" si="129"/>
        <v>0</v>
      </c>
      <c r="AF242" s="756">
        <f t="shared" si="129"/>
        <v>0</v>
      </c>
      <c r="AG242" s="756">
        <f t="shared" si="127"/>
        <v>0</v>
      </c>
      <c r="AH242" s="646">
        <f t="shared" si="120"/>
        <v>0</v>
      </c>
      <c r="AI242" s="594"/>
      <c r="AJ242" s="705">
        <f t="shared" si="106"/>
        <v>226</v>
      </c>
      <c r="AK242" s="756">
        <v>0</v>
      </c>
      <c r="AL242" s="756">
        <v>0</v>
      </c>
      <c r="AM242" s="756">
        <v>0</v>
      </c>
      <c r="AN242" s="756">
        <v>0</v>
      </c>
      <c r="AO242" s="756">
        <v>0</v>
      </c>
      <c r="AP242" s="756">
        <v>0</v>
      </c>
      <c r="AQ242" s="756">
        <v>0</v>
      </c>
      <c r="AR242" s="646">
        <f t="shared" si="121"/>
        <v>0</v>
      </c>
      <c r="AS242" s="594"/>
      <c r="AT242" s="705">
        <f t="shared" si="107"/>
        <v>226</v>
      </c>
      <c r="AU242" s="756">
        <v>0</v>
      </c>
      <c r="AV242" s="756">
        <v>0</v>
      </c>
      <c r="AW242" s="756">
        <v>0</v>
      </c>
      <c r="AX242" s="756">
        <v>0</v>
      </c>
      <c r="AY242" s="756">
        <v>0</v>
      </c>
      <c r="AZ242" s="767">
        <f t="shared" si="126"/>
        <v>0</v>
      </c>
      <c r="BA242" s="756">
        <v>0</v>
      </c>
      <c r="BB242" s="756">
        <v>0</v>
      </c>
      <c r="BC242" s="756">
        <v>0</v>
      </c>
      <c r="BD242" s="756">
        <v>0</v>
      </c>
      <c r="BE242" s="767">
        <f t="shared" si="108"/>
        <v>0</v>
      </c>
      <c r="BF242" s="646">
        <f t="shared" si="109"/>
        <v>0</v>
      </c>
      <c r="BG242" s="594"/>
      <c r="BH242" s="705">
        <f t="shared" si="99"/>
        <v>226</v>
      </c>
      <c r="BI242" s="646">
        <f t="shared" si="110"/>
        <v>0</v>
      </c>
      <c r="BJ242" s="594"/>
      <c r="BK242" s="705">
        <f t="shared" si="111"/>
        <v>226</v>
      </c>
      <c r="BL242" s="756">
        <v>0</v>
      </c>
      <c r="BM242" s="756">
        <v>0</v>
      </c>
      <c r="BN242" s="756">
        <v>0</v>
      </c>
      <c r="BO242" s="756">
        <v>0</v>
      </c>
      <c r="BP242" s="756">
        <v>0</v>
      </c>
      <c r="BQ242" s="756">
        <v>0</v>
      </c>
      <c r="BR242" s="756">
        <v>0</v>
      </c>
      <c r="BS242" s="646">
        <f t="shared" si="122"/>
        <v>0</v>
      </c>
      <c r="BT242" s="594"/>
      <c r="BU242" s="705">
        <f t="shared" si="112"/>
        <v>226</v>
      </c>
      <c r="BV242" s="756">
        <v>0</v>
      </c>
      <c r="BW242" s="756">
        <v>0</v>
      </c>
      <c r="BX242" s="756">
        <v>0</v>
      </c>
      <c r="BY242" s="756">
        <v>0</v>
      </c>
      <c r="BZ242" s="756">
        <v>0</v>
      </c>
      <c r="CA242" s="756">
        <v>0</v>
      </c>
      <c r="CB242" s="756">
        <v>0</v>
      </c>
      <c r="CC242" s="646">
        <f t="shared" si="123"/>
        <v>0</v>
      </c>
      <c r="CD242" s="594"/>
      <c r="CE242" s="705">
        <f t="shared" si="100"/>
        <v>226</v>
      </c>
      <c r="CF242" s="756">
        <f t="shared" si="130"/>
        <v>0</v>
      </c>
      <c r="CG242" s="756">
        <f t="shared" si="130"/>
        <v>0</v>
      </c>
      <c r="CH242" s="756">
        <f t="shared" si="130"/>
        <v>0</v>
      </c>
      <c r="CI242" s="756">
        <f t="shared" si="130"/>
        <v>0</v>
      </c>
      <c r="CJ242" s="756">
        <f t="shared" si="130"/>
        <v>0</v>
      </c>
      <c r="CK242" s="756">
        <f t="shared" si="130"/>
        <v>0</v>
      </c>
      <c r="CL242" s="756">
        <f t="shared" si="128"/>
        <v>0</v>
      </c>
      <c r="CM242" s="646">
        <f t="shared" si="124"/>
        <v>0</v>
      </c>
      <c r="CN242" s="594"/>
      <c r="CO242" s="705">
        <f t="shared" si="101"/>
        <v>226</v>
      </c>
      <c r="CP242" s="756">
        <v>0</v>
      </c>
      <c r="CQ242" s="756">
        <v>0</v>
      </c>
      <c r="CR242" s="756">
        <v>0</v>
      </c>
      <c r="CS242" s="756">
        <v>0</v>
      </c>
      <c r="CT242" s="756">
        <v>0</v>
      </c>
      <c r="CU242" s="756">
        <v>0</v>
      </c>
      <c r="CV242" s="756">
        <v>0</v>
      </c>
      <c r="CW242" s="646">
        <f t="shared" si="125"/>
        <v>0</v>
      </c>
      <c r="CX242" s="685"/>
      <c r="CY242" s="705">
        <f t="shared" si="102"/>
        <v>226</v>
      </c>
      <c r="CZ242" s="756">
        <v>0</v>
      </c>
      <c r="DA242" s="756">
        <v>0</v>
      </c>
      <c r="DB242" s="756">
        <v>0</v>
      </c>
      <c r="DC242" s="756">
        <v>0</v>
      </c>
      <c r="DD242" s="756">
        <v>0</v>
      </c>
      <c r="DE242" s="767">
        <f t="shared" si="113"/>
        <v>0</v>
      </c>
      <c r="DF242" s="756">
        <v>0</v>
      </c>
      <c r="DG242" s="756">
        <v>0</v>
      </c>
      <c r="DH242" s="756">
        <v>0</v>
      </c>
      <c r="DI242" s="756">
        <v>0</v>
      </c>
      <c r="DJ242" s="767">
        <f t="shared" si="114"/>
        <v>0</v>
      </c>
      <c r="DK242" s="715">
        <f t="shared" si="115"/>
        <v>0</v>
      </c>
      <c r="DL242" s="685"/>
      <c r="DM242" s="705">
        <f t="shared" si="103"/>
        <v>226</v>
      </c>
      <c r="DN242" s="715">
        <f t="shared" si="116"/>
        <v>0</v>
      </c>
    </row>
    <row r="243" spans="2:118" x14ac:dyDescent="0.25">
      <c r="B243" s="705">
        <v>227</v>
      </c>
      <c r="C243" s="765">
        <f>(1+_xlfn.XLOOKUP(INT((B243-1)/12)+1,'ZC Curve'!$B$8:$B$107,'ZC Curve'!R$8:R$107,,0))^(1/12)-1</f>
        <v>0</v>
      </c>
      <c r="D243" s="766">
        <f t="shared" si="117"/>
        <v>1</v>
      </c>
      <c r="E243" s="685"/>
      <c r="F243" s="705">
        <v>227</v>
      </c>
      <c r="G243" s="756">
        <v>0</v>
      </c>
      <c r="H243" s="756">
        <v>0</v>
      </c>
      <c r="I243" s="756">
        <v>0</v>
      </c>
      <c r="J243" s="756">
        <v>0</v>
      </c>
      <c r="K243" s="756">
        <v>0</v>
      </c>
      <c r="L243" s="756">
        <v>0</v>
      </c>
      <c r="M243" s="756">
        <v>0</v>
      </c>
      <c r="N243" s="646">
        <f t="shared" si="118"/>
        <v>0</v>
      </c>
      <c r="O243" s="594"/>
      <c r="P243" s="705">
        <f t="shared" si="104"/>
        <v>227</v>
      </c>
      <c r="Q243" s="756">
        <v>0</v>
      </c>
      <c r="R243" s="756">
        <v>0</v>
      </c>
      <c r="S243" s="756">
        <v>0</v>
      </c>
      <c r="T243" s="756">
        <v>0</v>
      </c>
      <c r="U243" s="756">
        <v>0</v>
      </c>
      <c r="V243" s="756">
        <v>0</v>
      </c>
      <c r="W243" s="756">
        <v>0</v>
      </c>
      <c r="X243" s="646">
        <f t="shared" si="119"/>
        <v>0</v>
      </c>
      <c r="Y243" s="594"/>
      <c r="Z243" s="705">
        <f t="shared" si="105"/>
        <v>227</v>
      </c>
      <c r="AA243" s="756">
        <f t="shared" si="129"/>
        <v>0</v>
      </c>
      <c r="AB243" s="756">
        <f t="shared" si="129"/>
        <v>0</v>
      </c>
      <c r="AC243" s="756">
        <f t="shared" si="129"/>
        <v>0</v>
      </c>
      <c r="AD243" s="756">
        <f t="shared" si="129"/>
        <v>0</v>
      </c>
      <c r="AE243" s="756">
        <f t="shared" si="129"/>
        <v>0</v>
      </c>
      <c r="AF243" s="756">
        <f t="shared" si="129"/>
        <v>0</v>
      </c>
      <c r="AG243" s="756">
        <f t="shared" si="127"/>
        <v>0</v>
      </c>
      <c r="AH243" s="646">
        <f t="shared" si="120"/>
        <v>0</v>
      </c>
      <c r="AI243" s="594"/>
      <c r="AJ243" s="705">
        <f t="shared" si="106"/>
        <v>227</v>
      </c>
      <c r="AK243" s="756">
        <v>0</v>
      </c>
      <c r="AL243" s="756">
        <v>0</v>
      </c>
      <c r="AM243" s="756">
        <v>0</v>
      </c>
      <c r="AN243" s="756">
        <v>0</v>
      </c>
      <c r="AO243" s="756">
        <v>0</v>
      </c>
      <c r="AP243" s="756">
        <v>0</v>
      </c>
      <c r="AQ243" s="756">
        <v>0</v>
      </c>
      <c r="AR243" s="646">
        <f t="shared" si="121"/>
        <v>0</v>
      </c>
      <c r="AS243" s="594"/>
      <c r="AT243" s="705">
        <f t="shared" si="107"/>
        <v>227</v>
      </c>
      <c r="AU243" s="756">
        <v>0</v>
      </c>
      <c r="AV243" s="756">
        <v>0</v>
      </c>
      <c r="AW243" s="756">
        <v>0</v>
      </c>
      <c r="AX243" s="756">
        <v>0</v>
      </c>
      <c r="AY243" s="756">
        <v>0</v>
      </c>
      <c r="AZ243" s="767">
        <f t="shared" si="126"/>
        <v>0</v>
      </c>
      <c r="BA243" s="756">
        <v>0</v>
      </c>
      <c r="BB243" s="756">
        <v>0</v>
      </c>
      <c r="BC243" s="756">
        <v>0</v>
      </c>
      <c r="BD243" s="756">
        <v>0</v>
      </c>
      <c r="BE243" s="767">
        <f t="shared" si="108"/>
        <v>0</v>
      </c>
      <c r="BF243" s="646">
        <f t="shared" si="109"/>
        <v>0</v>
      </c>
      <c r="BG243" s="594"/>
      <c r="BH243" s="705">
        <f t="shared" si="99"/>
        <v>227</v>
      </c>
      <c r="BI243" s="646">
        <f t="shared" si="110"/>
        <v>0</v>
      </c>
      <c r="BJ243" s="594"/>
      <c r="BK243" s="705">
        <f t="shared" si="111"/>
        <v>227</v>
      </c>
      <c r="BL243" s="756">
        <v>0</v>
      </c>
      <c r="BM243" s="756">
        <v>0</v>
      </c>
      <c r="BN243" s="756">
        <v>0</v>
      </c>
      <c r="BO243" s="756">
        <v>0</v>
      </c>
      <c r="BP243" s="756">
        <v>0</v>
      </c>
      <c r="BQ243" s="756">
        <v>0</v>
      </c>
      <c r="BR243" s="756">
        <v>0</v>
      </c>
      <c r="BS243" s="646">
        <f t="shared" si="122"/>
        <v>0</v>
      </c>
      <c r="BT243" s="594"/>
      <c r="BU243" s="705">
        <f t="shared" si="112"/>
        <v>227</v>
      </c>
      <c r="BV243" s="756">
        <v>0</v>
      </c>
      <c r="BW243" s="756">
        <v>0</v>
      </c>
      <c r="BX243" s="756">
        <v>0</v>
      </c>
      <c r="BY243" s="756">
        <v>0</v>
      </c>
      <c r="BZ243" s="756">
        <v>0</v>
      </c>
      <c r="CA243" s="756">
        <v>0</v>
      </c>
      <c r="CB243" s="756">
        <v>0</v>
      </c>
      <c r="CC243" s="646">
        <f t="shared" si="123"/>
        <v>0</v>
      </c>
      <c r="CD243" s="594"/>
      <c r="CE243" s="705">
        <f t="shared" si="100"/>
        <v>227</v>
      </c>
      <c r="CF243" s="756">
        <f t="shared" si="130"/>
        <v>0</v>
      </c>
      <c r="CG243" s="756">
        <f t="shared" si="130"/>
        <v>0</v>
      </c>
      <c r="CH243" s="756">
        <f t="shared" si="130"/>
        <v>0</v>
      </c>
      <c r="CI243" s="756">
        <f t="shared" si="130"/>
        <v>0</v>
      </c>
      <c r="CJ243" s="756">
        <f t="shared" si="130"/>
        <v>0</v>
      </c>
      <c r="CK243" s="756">
        <f t="shared" si="130"/>
        <v>0</v>
      </c>
      <c r="CL243" s="756">
        <f t="shared" si="128"/>
        <v>0</v>
      </c>
      <c r="CM243" s="646">
        <f t="shared" si="124"/>
        <v>0</v>
      </c>
      <c r="CN243" s="594"/>
      <c r="CO243" s="705">
        <f t="shared" si="101"/>
        <v>227</v>
      </c>
      <c r="CP243" s="756">
        <v>0</v>
      </c>
      <c r="CQ243" s="756">
        <v>0</v>
      </c>
      <c r="CR243" s="756">
        <v>0</v>
      </c>
      <c r="CS243" s="756">
        <v>0</v>
      </c>
      <c r="CT243" s="756">
        <v>0</v>
      </c>
      <c r="CU243" s="756">
        <v>0</v>
      </c>
      <c r="CV243" s="756">
        <v>0</v>
      </c>
      <c r="CW243" s="646">
        <f t="shared" si="125"/>
        <v>0</v>
      </c>
      <c r="CX243" s="685"/>
      <c r="CY243" s="705">
        <f t="shared" si="102"/>
        <v>227</v>
      </c>
      <c r="CZ243" s="756">
        <v>0</v>
      </c>
      <c r="DA243" s="756">
        <v>0</v>
      </c>
      <c r="DB243" s="756">
        <v>0</v>
      </c>
      <c r="DC243" s="756">
        <v>0</v>
      </c>
      <c r="DD243" s="756">
        <v>0</v>
      </c>
      <c r="DE243" s="767">
        <f t="shared" si="113"/>
        <v>0</v>
      </c>
      <c r="DF243" s="756">
        <v>0</v>
      </c>
      <c r="DG243" s="756">
        <v>0</v>
      </c>
      <c r="DH243" s="756">
        <v>0</v>
      </c>
      <c r="DI243" s="756">
        <v>0</v>
      </c>
      <c r="DJ243" s="767">
        <f t="shared" si="114"/>
        <v>0</v>
      </c>
      <c r="DK243" s="715">
        <f t="shared" si="115"/>
        <v>0</v>
      </c>
      <c r="DL243" s="685"/>
      <c r="DM243" s="705">
        <f t="shared" si="103"/>
        <v>227</v>
      </c>
      <c r="DN243" s="715">
        <f t="shared" si="116"/>
        <v>0</v>
      </c>
    </row>
    <row r="244" spans="2:118" x14ac:dyDescent="0.25">
      <c r="B244" s="705">
        <v>228</v>
      </c>
      <c r="C244" s="765">
        <f>(1+_xlfn.XLOOKUP(INT((B244-1)/12)+1,'ZC Curve'!$B$8:$B$107,'ZC Curve'!R$8:R$107,,0))^(1/12)-1</f>
        <v>0</v>
      </c>
      <c r="D244" s="766">
        <f t="shared" si="117"/>
        <v>1</v>
      </c>
      <c r="E244" s="685"/>
      <c r="F244" s="705">
        <v>228</v>
      </c>
      <c r="G244" s="756">
        <v>0</v>
      </c>
      <c r="H244" s="756">
        <v>0</v>
      </c>
      <c r="I244" s="756">
        <v>0</v>
      </c>
      <c r="J244" s="756">
        <v>0</v>
      </c>
      <c r="K244" s="756">
        <v>0</v>
      </c>
      <c r="L244" s="756">
        <v>0</v>
      </c>
      <c r="M244" s="756">
        <v>0</v>
      </c>
      <c r="N244" s="646">
        <f t="shared" si="118"/>
        <v>0</v>
      </c>
      <c r="O244" s="594"/>
      <c r="P244" s="705">
        <f t="shared" si="104"/>
        <v>228</v>
      </c>
      <c r="Q244" s="756">
        <v>0</v>
      </c>
      <c r="R244" s="756">
        <v>0</v>
      </c>
      <c r="S244" s="756">
        <v>0</v>
      </c>
      <c r="T244" s="756">
        <v>0</v>
      </c>
      <c r="U244" s="756">
        <v>0</v>
      </c>
      <c r="V244" s="756">
        <v>0</v>
      </c>
      <c r="W244" s="756">
        <v>0</v>
      </c>
      <c r="X244" s="646">
        <f t="shared" si="119"/>
        <v>0</v>
      </c>
      <c r="Y244" s="594"/>
      <c r="Z244" s="705">
        <f t="shared" si="105"/>
        <v>228</v>
      </c>
      <c r="AA244" s="756">
        <f t="shared" si="129"/>
        <v>0</v>
      </c>
      <c r="AB244" s="756">
        <f t="shared" si="129"/>
        <v>0</v>
      </c>
      <c r="AC244" s="756">
        <f t="shared" si="129"/>
        <v>0</v>
      </c>
      <c r="AD244" s="756">
        <f t="shared" si="129"/>
        <v>0</v>
      </c>
      <c r="AE244" s="756">
        <f t="shared" si="129"/>
        <v>0</v>
      </c>
      <c r="AF244" s="756">
        <f t="shared" si="129"/>
        <v>0</v>
      </c>
      <c r="AG244" s="756">
        <f t="shared" si="127"/>
        <v>0</v>
      </c>
      <c r="AH244" s="646">
        <f t="shared" si="120"/>
        <v>0</v>
      </c>
      <c r="AI244" s="594"/>
      <c r="AJ244" s="705">
        <f t="shared" si="106"/>
        <v>228</v>
      </c>
      <c r="AK244" s="756">
        <v>0</v>
      </c>
      <c r="AL244" s="756">
        <v>0</v>
      </c>
      <c r="AM244" s="756">
        <v>0</v>
      </c>
      <c r="AN244" s="756">
        <v>0</v>
      </c>
      <c r="AO244" s="756">
        <v>0</v>
      </c>
      <c r="AP244" s="756">
        <v>0</v>
      </c>
      <c r="AQ244" s="756">
        <v>0</v>
      </c>
      <c r="AR244" s="646">
        <f t="shared" si="121"/>
        <v>0</v>
      </c>
      <c r="AS244" s="594"/>
      <c r="AT244" s="705">
        <f t="shared" si="107"/>
        <v>228</v>
      </c>
      <c r="AU244" s="756">
        <v>0</v>
      </c>
      <c r="AV244" s="756">
        <v>0</v>
      </c>
      <c r="AW244" s="756">
        <v>0</v>
      </c>
      <c r="AX244" s="756">
        <v>0</v>
      </c>
      <c r="AY244" s="756">
        <v>0</v>
      </c>
      <c r="AZ244" s="767">
        <f t="shared" si="126"/>
        <v>0</v>
      </c>
      <c r="BA244" s="756">
        <v>0</v>
      </c>
      <c r="BB244" s="756">
        <v>0</v>
      </c>
      <c r="BC244" s="756">
        <v>0</v>
      </c>
      <c r="BD244" s="756">
        <v>0</v>
      </c>
      <c r="BE244" s="767">
        <f t="shared" si="108"/>
        <v>0</v>
      </c>
      <c r="BF244" s="646">
        <f t="shared" si="109"/>
        <v>0</v>
      </c>
      <c r="BG244" s="594"/>
      <c r="BH244" s="705">
        <f t="shared" si="99"/>
        <v>228</v>
      </c>
      <c r="BI244" s="646">
        <f t="shared" si="110"/>
        <v>0</v>
      </c>
      <c r="BJ244" s="594"/>
      <c r="BK244" s="705">
        <f t="shared" si="111"/>
        <v>228</v>
      </c>
      <c r="BL244" s="756">
        <v>0</v>
      </c>
      <c r="BM244" s="756">
        <v>0</v>
      </c>
      <c r="BN244" s="756">
        <v>0</v>
      </c>
      <c r="BO244" s="756">
        <v>0</v>
      </c>
      <c r="BP244" s="756">
        <v>0</v>
      </c>
      <c r="BQ244" s="756">
        <v>0</v>
      </c>
      <c r="BR244" s="756">
        <v>0</v>
      </c>
      <c r="BS244" s="646">
        <f t="shared" si="122"/>
        <v>0</v>
      </c>
      <c r="BT244" s="594"/>
      <c r="BU244" s="705">
        <f t="shared" si="112"/>
        <v>228</v>
      </c>
      <c r="BV244" s="756">
        <v>0</v>
      </c>
      <c r="BW244" s="756">
        <v>0</v>
      </c>
      <c r="BX244" s="756">
        <v>0</v>
      </c>
      <c r="BY244" s="756">
        <v>0</v>
      </c>
      <c r="BZ244" s="756">
        <v>0</v>
      </c>
      <c r="CA244" s="756">
        <v>0</v>
      </c>
      <c r="CB244" s="756">
        <v>0</v>
      </c>
      <c r="CC244" s="646">
        <f t="shared" si="123"/>
        <v>0</v>
      </c>
      <c r="CD244" s="594"/>
      <c r="CE244" s="705">
        <f t="shared" si="100"/>
        <v>228</v>
      </c>
      <c r="CF244" s="756">
        <f t="shared" si="130"/>
        <v>0</v>
      </c>
      <c r="CG244" s="756">
        <f t="shared" si="130"/>
        <v>0</v>
      </c>
      <c r="CH244" s="756">
        <f t="shared" si="130"/>
        <v>0</v>
      </c>
      <c r="CI244" s="756">
        <f t="shared" si="130"/>
        <v>0</v>
      </c>
      <c r="CJ244" s="756">
        <f t="shared" si="130"/>
        <v>0</v>
      </c>
      <c r="CK244" s="756">
        <f t="shared" si="130"/>
        <v>0</v>
      </c>
      <c r="CL244" s="756">
        <f t="shared" si="128"/>
        <v>0</v>
      </c>
      <c r="CM244" s="646">
        <f t="shared" si="124"/>
        <v>0</v>
      </c>
      <c r="CN244" s="594"/>
      <c r="CO244" s="705">
        <f t="shared" si="101"/>
        <v>228</v>
      </c>
      <c r="CP244" s="756">
        <v>0</v>
      </c>
      <c r="CQ244" s="756">
        <v>0</v>
      </c>
      <c r="CR244" s="756">
        <v>0</v>
      </c>
      <c r="CS244" s="756">
        <v>0</v>
      </c>
      <c r="CT244" s="756">
        <v>0</v>
      </c>
      <c r="CU244" s="756">
        <v>0</v>
      </c>
      <c r="CV244" s="756">
        <v>0</v>
      </c>
      <c r="CW244" s="646">
        <f t="shared" si="125"/>
        <v>0</v>
      </c>
      <c r="CX244" s="685"/>
      <c r="CY244" s="705">
        <f t="shared" si="102"/>
        <v>228</v>
      </c>
      <c r="CZ244" s="756">
        <v>0</v>
      </c>
      <c r="DA244" s="756">
        <v>0</v>
      </c>
      <c r="DB244" s="756">
        <v>0</v>
      </c>
      <c r="DC244" s="756">
        <v>0</v>
      </c>
      <c r="DD244" s="756">
        <v>0</v>
      </c>
      <c r="DE244" s="767">
        <f t="shared" si="113"/>
        <v>0</v>
      </c>
      <c r="DF244" s="756">
        <v>0</v>
      </c>
      <c r="DG244" s="756">
        <v>0</v>
      </c>
      <c r="DH244" s="756">
        <v>0</v>
      </c>
      <c r="DI244" s="756">
        <v>0</v>
      </c>
      <c r="DJ244" s="767">
        <f t="shared" si="114"/>
        <v>0</v>
      </c>
      <c r="DK244" s="715">
        <f t="shared" si="115"/>
        <v>0</v>
      </c>
      <c r="DL244" s="685"/>
      <c r="DM244" s="705">
        <f t="shared" si="103"/>
        <v>228</v>
      </c>
      <c r="DN244" s="715">
        <f t="shared" si="116"/>
        <v>0</v>
      </c>
    </row>
    <row r="245" spans="2:118" x14ac:dyDescent="0.25">
      <c r="B245" s="705">
        <v>229</v>
      </c>
      <c r="C245" s="765">
        <f>(1+_xlfn.XLOOKUP(INT((B245-1)/12)+1,'ZC Curve'!$B$8:$B$107,'ZC Curve'!R$8:R$107,,0))^(1/12)-1</f>
        <v>0</v>
      </c>
      <c r="D245" s="766">
        <f t="shared" si="117"/>
        <v>1</v>
      </c>
      <c r="E245" s="685"/>
      <c r="F245" s="705">
        <v>229</v>
      </c>
      <c r="G245" s="756">
        <v>0</v>
      </c>
      <c r="H245" s="756">
        <v>0</v>
      </c>
      <c r="I245" s="756">
        <v>0</v>
      </c>
      <c r="J245" s="756">
        <v>0</v>
      </c>
      <c r="K245" s="756">
        <v>0</v>
      </c>
      <c r="L245" s="756">
        <v>0</v>
      </c>
      <c r="M245" s="756">
        <v>0</v>
      </c>
      <c r="N245" s="646">
        <f t="shared" si="118"/>
        <v>0</v>
      </c>
      <c r="O245" s="594"/>
      <c r="P245" s="705">
        <f t="shared" si="104"/>
        <v>229</v>
      </c>
      <c r="Q245" s="756">
        <v>0</v>
      </c>
      <c r="R245" s="756">
        <v>0</v>
      </c>
      <c r="S245" s="756">
        <v>0</v>
      </c>
      <c r="T245" s="756">
        <v>0</v>
      </c>
      <c r="U245" s="756">
        <v>0</v>
      </c>
      <c r="V245" s="756">
        <v>0</v>
      </c>
      <c r="W245" s="756">
        <v>0</v>
      </c>
      <c r="X245" s="646">
        <f t="shared" si="119"/>
        <v>0</v>
      </c>
      <c r="Y245" s="594"/>
      <c r="Z245" s="705">
        <f t="shared" si="105"/>
        <v>229</v>
      </c>
      <c r="AA245" s="756">
        <f t="shared" si="129"/>
        <v>0</v>
      </c>
      <c r="AB245" s="756">
        <f t="shared" si="129"/>
        <v>0</v>
      </c>
      <c r="AC245" s="756">
        <f t="shared" si="129"/>
        <v>0</v>
      </c>
      <c r="AD245" s="756">
        <f t="shared" si="129"/>
        <v>0</v>
      </c>
      <c r="AE245" s="756">
        <f t="shared" si="129"/>
        <v>0</v>
      </c>
      <c r="AF245" s="756">
        <f t="shared" si="129"/>
        <v>0</v>
      </c>
      <c r="AG245" s="756">
        <f t="shared" si="127"/>
        <v>0</v>
      </c>
      <c r="AH245" s="646">
        <f t="shared" si="120"/>
        <v>0</v>
      </c>
      <c r="AI245" s="594"/>
      <c r="AJ245" s="705">
        <f t="shared" si="106"/>
        <v>229</v>
      </c>
      <c r="AK245" s="756">
        <v>0</v>
      </c>
      <c r="AL245" s="756">
        <v>0</v>
      </c>
      <c r="AM245" s="756">
        <v>0</v>
      </c>
      <c r="AN245" s="756">
        <v>0</v>
      </c>
      <c r="AO245" s="756">
        <v>0</v>
      </c>
      <c r="AP245" s="756">
        <v>0</v>
      </c>
      <c r="AQ245" s="756">
        <v>0</v>
      </c>
      <c r="AR245" s="646">
        <f t="shared" si="121"/>
        <v>0</v>
      </c>
      <c r="AS245" s="594"/>
      <c r="AT245" s="705">
        <f t="shared" si="107"/>
        <v>229</v>
      </c>
      <c r="AU245" s="756">
        <v>0</v>
      </c>
      <c r="AV245" s="756">
        <v>0</v>
      </c>
      <c r="AW245" s="756">
        <v>0</v>
      </c>
      <c r="AX245" s="756">
        <v>0</v>
      </c>
      <c r="AY245" s="756">
        <v>0</v>
      </c>
      <c r="AZ245" s="767">
        <f t="shared" si="126"/>
        <v>0</v>
      </c>
      <c r="BA245" s="756">
        <v>0</v>
      </c>
      <c r="BB245" s="756">
        <v>0</v>
      </c>
      <c r="BC245" s="756">
        <v>0</v>
      </c>
      <c r="BD245" s="756">
        <v>0</v>
      </c>
      <c r="BE245" s="767">
        <f t="shared" si="108"/>
        <v>0</v>
      </c>
      <c r="BF245" s="646">
        <f t="shared" si="109"/>
        <v>0</v>
      </c>
      <c r="BG245" s="594"/>
      <c r="BH245" s="705">
        <f t="shared" si="99"/>
        <v>229</v>
      </c>
      <c r="BI245" s="646">
        <f t="shared" si="110"/>
        <v>0</v>
      </c>
      <c r="BJ245" s="594"/>
      <c r="BK245" s="705">
        <f t="shared" si="111"/>
        <v>229</v>
      </c>
      <c r="BL245" s="756">
        <v>0</v>
      </c>
      <c r="BM245" s="756">
        <v>0</v>
      </c>
      <c r="BN245" s="756">
        <v>0</v>
      </c>
      <c r="BO245" s="756">
        <v>0</v>
      </c>
      <c r="BP245" s="756">
        <v>0</v>
      </c>
      <c r="BQ245" s="756">
        <v>0</v>
      </c>
      <c r="BR245" s="756">
        <v>0</v>
      </c>
      <c r="BS245" s="646">
        <f t="shared" si="122"/>
        <v>0</v>
      </c>
      <c r="BT245" s="594"/>
      <c r="BU245" s="705">
        <f t="shared" si="112"/>
        <v>229</v>
      </c>
      <c r="BV245" s="756">
        <v>0</v>
      </c>
      <c r="BW245" s="756">
        <v>0</v>
      </c>
      <c r="BX245" s="756">
        <v>0</v>
      </c>
      <c r="BY245" s="756">
        <v>0</v>
      </c>
      <c r="BZ245" s="756">
        <v>0</v>
      </c>
      <c r="CA245" s="756">
        <v>0</v>
      </c>
      <c r="CB245" s="756">
        <v>0</v>
      </c>
      <c r="CC245" s="646">
        <f t="shared" si="123"/>
        <v>0</v>
      </c>
      <c r="CD245" s="594"/>
      <c r="CE245" s="705">
        <f t="shared" si="100"/>
        <v>229</v>
      </c>
      <c r="CF245" s="756">
        <f t="shared" si="130"/>
        <v>0</v>
      </c>
      <c r="CG245" s="756">
        <f t="shared" si="130"/>
        <v>0</v>
      </c>
      <c r="CH245" s="756">
        <f t="shared" si="130"/>
        <v>0</v>
      </c>
      <c r="CI245" s="756">
        <f t="shared" si="130"/>
        <v>0</v>
      </c>
      <c r="CJ245" s="756">
        <f t="shared" si="130"/>
        <v>0</v>
      </c>
      <c r="CK245" s="756">
        <f t="shared" si="130"/>
        <v>0</v>
      </c>
      <c r="CL245" s="756">
        <f t="shared" si="128"/>
        <v>0</v>
      </c>
      <c r="CM245" s="646">
        <f t="shared" si="124"/>
        <v>0</v>
      </c>
      <c r="CN245" s="594"/>
      <c r="CO245" s="705">
        <f t="shared" si="101"/>
        <v>229</v>
      </c>
      <c r="CP245" s="756">
        <v>0</v>
      </c>
      <c r="CQ245" s="756">
        <v>0</v>
      </c>
      <c r="CR245" s="756">
        <v>0</v>
      </c>
      <c r="CS245" s="756">
        <v>0</v>
      </c>
      <c r="CT245" s="756">
        <v>0</v>
      </c>
      <c r="CU245" s="756">
        <v>0</v>
      </c>
      <c r="CV245" s="756">
        <v>0</v>
      </c>
      <c r="CW245" s="646">
        <f t="shared" si="125"/>
        <v>0</v>
      </c>
      <c r="CX245" s="685"/>
      <c r="CY245" s="705">
        <f t="shared" si="102"/>
        <v>229</v>
      </c>
      <c r="CZ245" s="756">
        <v>0</v>
      </c>
      <c r="DA245" s="756">
        <v>0</v>
      </c>
      <c r="DB245" s="756">
        <v>0</v>
      </c>
      <c r="DC245" s="756">
        <v>0</v>
      </c>
      <c r="DD245" s="756">
        <v>0</v>
      </c>
      <c r="DE245" s="767">
        <f t="shared" si="113"/>
        <v>0</v>
      </c>
      <c r="DF245" s="756">
        <v>0</v>
      </c>
      <c r="DG245" s="756">
        <v>0</v>
      </c>
      <c r="DH245" s="756">
        <v>0</v>
      </c>
      <c r="DI245" s="756">
        <v>0</v>
      </c>
      <c r="DJ245" s="767">
        <f t="shared" si="114"/>
        <v>0</v>
      </c>
      <c r="DK245" s="715">
        <f t="shared" si="115"/>
        <v>0</v>
      </c>
      <c r="DL245" s="685"/>
      <c r="DM245" s="705">
        <f t="shared" si="103"/>
        <v>229</v>
      </c>
      <c r="DN245" s="715">
        <f t="shared" si="116"/>
        <v>0</v>
      </c>
    </row>
    <row r="246" spans="2:118" x14ac:dyDescent="0.25">
      <c r="B246" s="705">
        <v>230</v>
      </c>
      <c r="C246" s="765">
        <f>(1+_xlfn.XLOOKUP(INT((B246-1)/12)+1,'ZC Curve'!$B$8:$B$107,'ZC Curve'!R$8:R$107,,0))^(1/12)-1</f>
        <v>0</v>
      </c>
      <c r="D246" s="766">
        <f t="shared" si="117"/>
        <v>1</v>
      </c>
      <c r="E246" s="685"/>
      <c r="F246" s="705">
        <v>230</v>
      </c>
      <c r="G246" s="756">
        <v>0</v>
      </c>
      <c r="H246" s="756">
        <v>0</v>
      </c>
      <c r="I246" s="756">
        <v>0</v>
      </c>
      <c r="J246" s="756">
        <v>0</v>
      </c>
      <c r="K246" s="756">
        <v>0</v>
      </c>
      <c r="L246" s="756">
        <v>0</v>
      </c>
      <c r="M246" s="756">
        <v>0</v>
      </c>
      <c r="N246" s="646">
        <f t="shared" si="118"/>
        <v>0</v>
      </c>
      <c r="O246" s="594"/>
      <c r="P246" s="705">
        <f t="shared" si="104"/>
        <v>230</v>
      </c>
      <c r="Q246" s="756">
        <v>0</v>
      </c>
      <c r="R246" s="756">
        <v>0</v>
      </c>
      <c r="S246" s="756">
        <v>0</v>
      </c>
      <c r="T246" s="756">
        <v>0</v>
      </c>
      <c r="U246" s="756">
        <v>0</v>
      </c>
      <c r="V246" s="756">
        <v>0</v>
      </c>
      <c r="W246" s="756">
        <v>0</v>
      </c>
      <c r="X246" s="646">
        <f t="shared" si="119"/>
        <v>0</v>
      </c>
      <c r="Y246" s="594"/>
      <c r="Z246" s="705">
        <f t="shared" si="105"/>
        <v>230</v>
      </c>
      <c r="AA246" s="756">
        <f t="shared" si="129"/>
        <v>0</v>
      </c>
      <c r="AB246" s="756">
        <f t="shared" si="129"/>
        <v>0</v>
      </c>
      <c r="AC246" s="756">
        <f t="shared" si="129"/>
        <v>0</v>
      </c>
      <c r="AD246" s="756">
        <f t="shared" si="129"/>
        <v>0</v>
      </c>
      <c r="AE246" s="756">
        <f t="shared" si="129"/>
        <v>0</v>
      </c>
      <c r="AF246" s="756">
        <f t="shared" si="129"/>
        <v>0</v>
      </c>
      <c r="AG246" s="756">
        <f t="shared" si="127"/>
        <v>0</v>
      </c>
      <c r="AH246" s="646">
        <f t="shared" si="120"/>
        <v>0</v>
      </c>
      <c r="AI246" s="594"/>
      <c r="AJ246" s="705">
        <f t="shared" si="106"/>
        <v>230</v>
      </c>
      <c r="AK246" s="756">
        <v>0</v>
      </c>
      <c r="AL246" s="756">
        <v>0</v>
      </c>
      <c r="AM246" s="756">
        <v>0</v>
      </c>
      <c r="AN246" s="756">
        <v>0</v>
      </c>
      <c r="AO246" s="756">
        <v>0</v>
      </c>
      <c r="AP246" s="756">
        <v>0</v>
      </c>
      <c r="AQ246" s="756">
        <v>0</v>
      </c>
      <c r="AR246" s="646">
        <f t="shared" si="121"/>
        <v>0</v>
      </c>
      <c r="AS246" s="594"/>
      <c r="AT246" s="705">
        <f t="shared" si="107"/>
        <v>230</v>
      </c>
      <c r="AU246" s="756">
        <v>0</v>
      </c>
      <c r="AV246" s="756">
        <v>0</v>
      </c>
      <c r="AW246" s="756">
        <v>0</v>
      </c>
      <c r="AX246" s="756">
        <v>0</v>
      </c>
      <c r="AY246" s="756">
        <v>0</v>
      </c>
      <c r="AZ246" s="767">
        <f t="shared" si="126"/>
        <v>0</v>
      </c>
      <c r="BA246" s="756">
        <v>0</v>
      </c>
      <c r="BB246" s="756">
        <v>0</v>
      </c>
      <c r="BC246" s="756">
        <v>0</v>
      </c>
      <c r="BD246" s="756">
        <v>0</v>
      </c>
      <c r="BE246" s="767">
        <f t="shared" si="108"/>
        <v>0</v>
      </c>
      <c r="BF246" s="646">
        <f t="shared" si="109"/>
        <v>0</v>
      </c>
      <c r="BG246" s="594"/>
      <c r="BH246" s="705">
        <f t="shared" si="99"/>
        <v>230</v>
      </c>
      <c r="BI246" s="646">
        <f t="shared" si="110"/>
        <v>0</v>
      </c>
      <c r="BJ246" s="594"/>
      <c r="BK246" s="705">
        <f t="shared" si="111"/>
        <v>230</v>
      </c>
      <c r="BL246" s="756">
        <v>0</v>
      </c>
      <c r="BM246" s="756">
        <v>0</v>
      </c>
      <c r="BN246" s="756">
        <v>0</v>
      </c>
      <c r="BO246" s="756">
        <v>0</v>
      </c>
      <c r="BP246" s="756">
        <v>0</v>
      </c>
      <c r="BQ246" s="756">
        <v>0</v>
      </c>
      <c r="BR246" s="756">
        <v>0</v>
      </c>
      <c r="BS246" s="646">
        <f t="shared" si="122"/>
        <v>0</v>
      </c>
      <c r="BT246" s="594"/>
      <c r="BU246" s="705">
        <f t="shared" si="112"/>
        <v>230</v>
      </c>
      <c r="BV246" s="756">
        <v>0</v>
      </c>
      <c r="BW246" s="756">
        <v>0</v>
      </c>
      <c r="BX246" s="756">
        <v>0</v>
      </c>
      <c r="BY246" s="756">
        <v>0</v>
      </c>
      <c r="BZ246" s="756">
        <v>0</v>
      </c>
      <c r="CA246" s="756">
        <v>0</v>
      </c>
      <c r="CB246" s="756">
        <v>0</v>
      </c>
      <c r="CC246" s="646">
        <f t="shared" si="123"/>
        <v>0</v>
      </c>
      <c r="CD246" s="594"/>
      <c r="CE246" s="705">
        <f t="shared" si="100"/>
        <v>230</v>
      </c>
      <c r="CF246" s="756">
        <f t="shared" si="130"/>
        <v>0</v>
      </c>
      <c r="CG246" s="756">
        <f t="shared" si="130"/>
        <v>0</v>
      </c>
      <c r="CH246" s="756">
        <f t="shared" si="130"/>
        <v>0</v>
      </c>
      <c r="CI246" s="756">
        <f t="shared" si="130"/>
        <v>0</v>
      </c>
      <c r="CJ246" s="756">
        <f t="shared" si="130"/>
        <v>0</v>
      </c>
      <c r="CK246" s="756">
        <f t="shared" si="130"/>
        <v>0</v>
      </c>
      <c r="CL246" s="756">
        <f t="shared" si="128"/>
        <v>0</v>
      </c>
      <c r="CM246" s="646">
        <f t="shared" si="124"/>
        <v>0</v>
      </c>
      <c r="CN246" s="594"/>
      <c r="CO246" s="705">
        <f t="shared" si="101"/>
        <v>230</v>
      </c>
      <c r="CP246" s="756">
        <v>0</v>
      </c>
      <c r="CQ246" s="756">
        <v>0</v>
      </c>
      <c r="CR246" s="756">
        <v>0</v>
      </c>
      <c r="CS246" s="756">
        <v>0</v>
      </c>
      <c r="CT246" s="756">
        <v>0</v>
      </c>
      <c r="CU246" s="756">
        <v>0</v>
      </c>
      <c r="CV246" s="756">
        <v>0</v>
      </c>
      <c r="CW246" s="646">
        <f t="shared" si="125"/>
        <v>0</v>
      </c>
      <c r="CX246" s="685"/>
      <c r="CY246" s="705">
        <f t="shared" si="102"/>
        <v>230</v>
      </c>
      <c r="CZ246" s="756">
        <v>0</v>
      </c>
      <c r="DA246" s="756">
        <v>0</v>
      </c>
      <c r="DB246" s="756">
        <v>0</v>
      </c>
      <c r="DC246" s="756">
        <v>0</v>
      </c>
      <c r="DD246" s="756">
        <v>0</v>
      </c>
      <c r="DE246" s="767">
        <f t="shared" si="113"/>
        <v>0</v>
      </c>
      <c r="DF246" s="756">
        <v>0</v>
      </c>
      <c r="DG246" s="756">
        <v>0</v>
      </c>
      <c r="DH246" s="756">
        <v>0</v>
      </c>
      <c r="DI246" s="756">
        <v>0</v>
      </c>
      <c r="DJ246" s="767">
        <f t="shared" si="114"/>
        <v>0</v>
      </c>
      <c r="DK246" s="715">
        <f t="shared" si="115"/>
        <v>0</v>
      </c>
      <c r="DL246" s="685"/>
      <c r="DM246" s="705">
        <f t="shared" si="103"/>
        <v>230</v>
      </c>
      <c r="DN246" s="715">
        <f t="shared" si="116"/>
        <v>0</v>
      </c>
    </row>
    <row r="247" spans="2:118" x14ac:dyDescent="0.25">
      <c r="B247" s="705">
        <v>231</v>
      </c>
      <c r="C247" s="765">
        <f>(1+_xlfn.XLOOKUP(INT((B247-1)/12)+1,'ZC Curve'!$B$8:$B$107,'ZC Curve'!R$8:R$107,,0))^(1/12)-1</f>
        <v>0</v>
      </c>
      <c r="D247" s="766">
        <f t="shared" si="117"/>
        <v>1</v>
      </c>
      <c r="E247" s="685"/>
      <c r="F247" s="705">
        <v>231</v>
      </c>
      <c r="G247" s="756">
        <v>0</v>
      </c>
      <c r="H247" s="756">
        <v>0</v>
      </c>
      <c r="I247" s="756">
        <v>0</v>
      </c>
      <c r="J247" s="756">
        <v>0</v>
      </c>
      <c r="K247" s="756">
        <v>0</v>
      </c>
      <c r="L247" s="756">
        <v>0</v>
      </c>
      <c r="M247" s="756">
        <v>0</v>
      </c>
      <c r="N247" s="646">
        <f t="shared" si="118"/>
        <v>0</v>
      </c>
      <c r="O247" s="594"/>
      <c r="P247" s="705">
        <f t="shared" si="104"/>
        <v>231</v>
      </c>
      <c r="Q247" s="756">
        <v>0</v>
      </c>
      <c r="R247" s="756">
        <v>0</v>
      </c>
      <c r="S247" s="756">
        <v>0</v>
      </c>
      <c r="T247" s="756">
        <v>0</v>
      </c>
      <c r="U247" s="756">
        <v>0</v>
      </c>
      <c r="V247" s="756">
        <v>0</v>
      </c>
      <c r="W247" s="756">
        <v>0</v>
      </c>
      <c r="X247" s="646">
        <f t="shared" si="119"/>
        <v>0</v>
      </c>
      <c r="Y247" s="594"/>
      <c r="Z247" s="705">
        <f t="shared" si="105"/>
        <v>231</v>
      </c>
      <c r="AA247" s="756">
        <f t="shared" si="129"/>
        <v>0</v>
      </c>
      <c r="AB247" s="756">
        <f t="shared" si="129"/>
        <v>0</v>
      </c>
      <c r="AC247" s="756">
        <f t="shared" si="129"/>
        <v>0</v>
      </c>
      <c r="AD247" s="756">
        <f t="shared" si="129"/>
        <v>0</v>
      </c>
      <c r="AE247" s="756">
        <f t="shared" si="129"/>
        <v>0</v>
      </c>
      <c r="AF247" s="756">
        <f t="shared" si="129"/>
        <v>0</v>
      </c>
      <c r="AG247" s="756">
        <f t="shared" si="127"/>
        <v>0</v>
      </c>
      <c r="AH247" s="646">
        <f t="shared" si="120"/>
        <v>0</v>
      </c>
      <c r="AI247" s="594"/>
      <c r="AJ247" s="705">
        <f t="shared" si="106"/>
        <v>231</v>
      </c>
      <c r="AK247" s="756">
        <v>0</v>
      </c>
      <c r="AL247" s="756">
        <v>0</v>
      </c>
      <c r="AM247" s="756">
        <v>0</v>
      </c>
      <c r="AN247" s="756">
        <v>0</v>
      </c>
      <c r="AO247" s="756">
        <v>0</v>
      </c>
      <c r="AP247" s="756">
        <v>0</v>
      </c>
      <c r="AQ247" s="756">
        <v>0</v>
      </c>
      <c r="AR247" s="646">
        <f t="shared" si="121"/>
        <v>0</v>
      </c>
      <c r="AS247" s="594"/>
      <c r="AT247" s="705">
        <f t="shared" si="107"/>
        <v>231</v>
      </c>
      <c r="AU247" s="756">
        <v>0</v>
      </c>
      <c r="AV247" s="756">
        <v>0</v>
      </c>
      <c r="AW247" s="756">
        <v>0</v>
      </c>
      <c r="AX247" s="756">
        <v>0</v>
      </c>
      <c r="AY247" s="756">
        <v>0</v>
      </c>
      <c r="AZ247" s="767">
        <f t="shared" si="126"/>
        <v>0</v>
      </c>
      <c r="BA247" s="756">
        <v>0</v>
      </c>
      <c r="BB247" s="756">
        <v>0</v>
      </c>
      <c r="BC247" s="756">
        <v>0</v>
      </c>
      <c r="BD247" s="756">
        <v>0</v>
      </c>
      <c r="BE247" s="767">
        <f t="shared" si="108"/>
        <v>0</v>
      </c>
      <c r="BF247" s="646">
        <f t="shared" si="109"/>
        <v>0</v>
      </c>
      <c r="BG247" s="594"/>
      <c r="BH247" s="705">
        <f t="shared" si="99"/>
        <v>231</v>
      </c>
      <c r="BI247" s="646">
        <f t="shared" si="110"/>
        <v>0</v>
      </c>
      <c r="BJ247" s="594"/>
      <c r="BK247" s="705">
        <f t="shared" si="111"/>
        <v>231</v>
      </c>
      <c r="BL247" s="756">
        <v>0</v>
      </c>
      <c r="BM247" s="756">
        <v>0</v>
      </c>
      <c r="BN247" s="756">
        <v>0</v>
      </c>
      <c r="BO247" s="756">
        <v>0</v>
      </c>
      <c r="BP247" s="756">
        <v>0</v>
      </c>
      <c r="BQ247" s="756">
        <v>0</v>
      </c>
      <c r="BR247" s="756">
        <v>0</v>
      </c>
      <c r="BS247" s="646">
        <f t="shared" si="122"/>
        <v>0</v>
      </c>
      <c r="BT247" s="594"/>
      <c r="BU247" s="705">
        <f t="shared" si="112"/>
        <v>231</v>
      </c>
      <c r="BV247" s="756">
        <v>0</v>
      </c>
      <c r="BW247" s="756">
        <v>0</v>
      </c>
      <c r="BX247" s="756">
        <v>0</v>
      </c>
      <c r="BY247" s="756">
        <v>0</v>
      </c>
      <c r="BZ247" s="756">
        <v>0</v>
      </c>
      <c r="CA247" s="756">
        <v>0</v>
      </c>
      <c r="CB247" s="756">
        <v>0</v>
      </c>
      <c r="CC247" s="646">
        <f t="shared" si="123"/>
        <v>0</v>
      </c>
      <c r="CD247" s="594"/>
      <c r="CE247" s="705">
        <f t="shared" si="100"/>
        <v>231</v>
      </c>
      <c r="CF247" s="756">
        <f t="shared" si="130"/>
        <v>0</v>
      </c>
      <c r="CG247" s="756">
        <f t="shared" si="130"/>
        <v>0</v>
      </c>
      <c r="CH247" s="756">
        <f t="shared" si="130"/>
        <v>0</v>
      </c>
      <c r="CI247" s="756">
        <f t="shared" si="130"/>
        <v>0</v>
      </c>
      <c r="CJ247" s="756">
        <f t="shared" si="130"/>
        <v>0</v>
      </c>
      <c r="CK247" s="756">
        <f t="shared" si="130"/>
        <v>0</v>
      </c>
      <c r="CL247" s="756">
        <f t="shared" si="128"/>
        <v>0</v>
      </c>
      <c r="CM247" s="646">
        <f t="shared" si="124"/>
        <v>0</v>
      </c>
      <c r="CN247" s="594"/>
      <c r="CO247" s="705">
        <f t="shared" si="101"/>
        <v>231</v>
      </c>
      <c r="CP247" s="756">
        <v>0</v>
      </c>
      <c r="CQ247" s="756">
        <v>0</v>
      </c>
      <c r="CR247" s="756">
        <v>0</v>
      </c>
      <c r="CS247" s="756">
        <v>0</v>
      </c>
      <c r="CT247" s="756">
        <v>0</v>
      </c>
      <c r="CU247" s="756">
        <v>0</v>
      </c>
      <c r="CV247" s="756">
        <v>0</v>
      </c>
      <c r="CW247" s="646">
        <f t="shared" si="125"/>
        <v>0</v>
      </c>
      <c r="CX247" s="685"/>
      <c r="CY247" s="705">
        <f t="shared" si="102"/>
        <v>231</v>
      </c>
      <c r="CZ247" s="756">
        <v>0</v>
      </c>
      <c r="DA247" s="756">
        <v>0</v>
      </c>
      <c r="DB247" s="756">
        <v>0</v>
      </c>
      <c r="DC247" s="756">
        <v>0</v>
      </c>
      <c r="DD247" s="756">
        <v>0</v>
      </c>
      <c r="DE247" s="767">
        <f t="shared" si="113"/>
        <v>0</v>
      </c>
      <c r="DF247" s="756">
        <v>0</v>
      </c>
      <c r="DG247" s="756">
        <v>0</v>
      </c>
      <c r="DH247" s="756">
        <v>0</v>
      </c>
      <c r="DI247" s="756">
        <v>0</v>
      </c>
      <c r="DJ247" s="767">
        <f t="shared" si="114"/>
        <v>0</v>
      </c>
      <c r="DK247" s="715">
        <f t="shared" si="115"/>
        <v>0</v>
      </c>
      <c r="DL247" s="685"/>
      <c r="DM247" s="705">
        <f t="shared" si="103"/>
        <v>231</v>
      </c>
      <c r="DN247" s="715">
        <f t="shared" si="116"/>
        <v>0</v>
      </c>
    </row>
    <row r="248" spans="2:118" x14ac:dyDescent="0.25">
      <c r="B248" s="705">
        <v>232</v>
      </c>
      <c r="C248" s="765">
        <f>(1+_xlfn.XLOOKUP(INT((B248-1)/12)+1,'ZC Curve'!$B$8:$B$107,'ZC Curve'!R$8:R$107,,0))^(1/12)-1</f>
        <v>0</v>
      </c>
      <c r="D248" s="766">
        <f t="shared" si="117"/>
        <v>1</v>
      </c>
      <c r="E248" s="685"/>
      <c r="F248" s="705">
        <v>232</v>
      </c>
      <c r="G248" s="756">
        <v>0</v>
      </c>
      <c r="H248" s="756">
        <v>0</v>
      </c>
      <c r="I248" s="756">
        <v>0</v>
      </c>
      <c r="J248" s="756">
        <v>0</v>
      </c>
      <c r="K248" s="756">
        <v>0</v>
      </c>
      <c r="L248" s="756">
        <v>0</v>
      </c>
      <c r="M248" s="756">
        <v>0</v>
      </c>
      <c r="N248" s="646">
        <f t="shared" si="118"/>
        <v>0</v>
      </c>
      <c r="O248" s="594"/>
      <c r="P248" s="705">
        <f t="shared" si="104"/>
        <v>232</v>
      </c>
      <c r="Q248" s="756">
        <v>0</v>
      </c>
      <c r="R248" s="756">
        <v>0</v>
      </c>
      <c r="S248" s="756">
        <v>0</v>
      </c>
      <c r="T248" s="756">
        <v>0</v>
      </c>
      <c r="U248" s="756">
        <v>0</v>
      </c>
      <c r="V248" s="756">
        <v>0</v>
      </c>
      <c r="W248" s="756">
        <v>0</v>
      </c>
      <c r="X248" s="646">
        <f t="shared" si="119"/>
        <v>0</v>
      </c>
      <c r="Y248" s="594"/>
      <c r="Z248" s="705">
        <f t="shared" si="105"/>
        <v>232</v>
      </c>
      <c r="AA248" s="756">
        <f t="shared" si="129"/>
        <v>0</v>
      </c>
      <c r="AB248" s="756">
        <f t="shared" si="129"/>
        <v>0</v>
      </c>
      <c r="AC248" s="756">
        <f t="shared" si="129"/>
        <v>0</v>
      </c>
      <c r="AD248" s="756">
        <f t="shared" si="129"/>
        <v>0</v>
      </c>
      <c r="AE248" s="756">
        <f t="shared" si="129"/>
        <v>0</v>
      </c>
      <c r="AF248" s="756">
        <f t="shared" si="129"/>
        <v>0</v>
      </c>
      <c r="AG248" s="756">
        <f t="shared" si="127"/>
        <v>0</v>
      </c>
      <c r="AH248" s="646">
        <f t="shared" si="120"/>
        <v>0</v>
      </c>
      <c r="AI248" s="594"/>
      <c r="AJ248" s="705">
        <f t="shared" si="106"/>
        <v>232</v>
      </c>
      <c r="AK248" s="756">
        <v>0</v>
      </c>
      <c r="AL248" s="756">
        <v>0</v>
      </c>
      <c r="AM248" s="756">
        <v>0</v>
      </c>
      <c r="AN248" s="756">
        <v>0</v>
      </c>
      <c r="AO248" s="756">
        <v>0</v>
      </c>
      <c r="AP248" s="756">
        <v>0</v>
      </c>
      <c r="AQ248" s="756">
        <v>0</v>
      </c>
      <c r="AR248" s="646">
        <f t="shared" si="121"/>
        <v>0</v>
      </c>
      <c r="AS248" s="594"/>
      <c r="AT248" s="705">
        <f t="shared" si="107"/>
        <v>232</v>
      </c>
      <c r="AU248" s="756">
        <v>0</v>
      </c>
      <c r="AV248" s="756">
        <v>0</v>
      </c>
      <c r="AW248" s="756">
        <v>0</v>
      </c>
      <c r="AX248" s="756">
        <v>0</v>
      </c>
      <c r="AY248" s="756">
        <v>0</v>
      </c>
      <c r="AZ248" s="767">
        <f t="shared" si="126"/>
        <v>0</v>
      </c>
      <c r="BA248" s="756">
        <v>0</v>
      </c>
      <c r="BB248" s="756">
        <v>0</v>
      </c>
      <c r="BC248" s="756">
        <v>0</v>
      </c>
      <c r="BD248" s="756">
        <v>0</v>
      </c>
      <c r="BE248" s="767">
        <f t="shared" si="108"/>
        <v>0</v>
      </c>
      <c r="BF248" s="646">
        <f t="shared" si="109"/>
        <v>0</v>
      </c>
      <c r="BG248" s="594"/>
      <c r="BH248" s="705">
        <f t="shared" si="99"/>
        <v>232</v>
      </c>
      <c r="BI248" s="646">
        <f t="shared" si="110"/>
        <v>0</v>
      </c>
      <c r="BJ248" s="594"/>
      <c r="BK248" s="705">
        <f t="shared" si="111"/>
        <v>232</v>
      </c>
      <c r="BL248" s="756">
        <v>0</v>
      </c>
      <c r="BM248" s="756">
        <v>0</v>
      </c>
      <c r="BN248" s="756">
        <v>0</v>
      </c>
      <c r="BO248" s="756">
        <v>0</v>
      </c>
      <c r="BP248" s="756">
        <v>0</v>
      </c>
      <c r="BQ248" s="756">
        <v>0</v>
      </c>
      <c r="BR248" s="756">
        <v>0</v>
      </c>
      <c r="BS248" s="646">
        <f t="shared" si="122"/>
        <v>0</v>
      </c>
      <c r="BT248" s="594"/>
      <c r="BU248" s="705">
        <f t="shared" si="112"/>
        <v>232</v>
      </c>
      <c r="BV248" s="756">
        <v>0</v>
      </c>
      <c r="BW248" s="756">
        <v>0</v>
      </c>
      <c r="BX248" s="756">
        <v>0</v>
      </c>
      <c r="BY248" s="756">
        <v>0</v>
      </c>
      <c r="BZ248" s="756">
        <v>0</v>
      </c>
      <c r="CA248" s="756">
        <v>0</v>
      </c>
      <c r="CB248" s="756">
        <v>0</v>
      </c>
      <c r="CC248" s="646">
        <f t="shared" si="123"/>
        <v>0</v>
      </c>
      <c r="CD248" s="594"/>
      <c r="CE248" s="705">
        <f t="shared" si="100"/>
        <v>232</v>
      </c>
      <c r="CF248" s="756">
        <f t="shared" si="130"/>
        <v>0</v>
      </c>
      <c r="CG248" s="756">
        <f t="shared" si="130"/>
        <v>0</v>
      </c>
      <c r="CH248" s="756">
        <f t="shared" si="130"/>
        <v>0</v>
      </c>
      <c r="CI248" s="756">
        <f t="shared" si="130"/>
        <v>0</v>
      </c>
      <c r="CJ248" s="756">
        <f t="shared" si="130"/>
        <v>0</v>
      </c>
      <c r="CK248" s="756">
        <f t="shared" si="130"/>
        <v>0</v>
      </c>
      <c r="CL248" s="756">
        <f t="shared" si="128"/>
        <v>0</v>
      </c>
      <c r="CM248" s="646">
        <f t="shared" si="124"/>
        <v>0</v>
      </c>
      <c r="CN248" s="594"/>
      <c r="CO248" s="705">
        <f t="shared" si="101"/>
        <v>232</v>
      </c>
      <c r="CP248" s="756">
        <v>0</v>
      </c>
      <c r="CQ248" s="756">
        <v>0</v>
      </c>
      <c r="CR248" s="756">
        <v>0</v>
      </c>
      <c r="CS248" s="756">
        <v>0</v>
      </c>
      <c r="CT248" s="756">
        <v>0</v>
      </c>
      <c r="CU248" s="756">
        <v>0</v>
      </c>
      <c r="CV248" s="756">
        <v>0</v>
      </c>
      <c r="CW248" s="646">
        <f t="shared" si="125"/>
        <v>0</v>
      </c>
      <c r="CX248" s="685"/>
      <c r="CY248" s="705">
        <f t="shared" si="102"/>
        <v>232</v>
      </c>
      <c r="CZ248" s="756">
        <v>0</v>
      </c>
      <c r="DA248" s="756">
        <v>0</v>
      </c>
      <c r="DB248" s="756">
        <v>0</v>
      </c>
      <c r="DC248" s="756">
        <v>0</v>
      </c>
      <c r="DD248" s="756">
        <v>0</v>
      </c>
      <c r="DE248" s="767">
        <f t="shared" si="113"/>
        <v>0</v>
      </c>
      <c r="DF248" s="756">
        <v>0</v>
      </c>
      <c r="DG248" s="756">
        <v>0</v>
      </c>
      <c r="DH248" s="756">
        <v>0</v>
      </c>
      <c r="DI248" s="756">
        <v>0</v>
      </c>
      <c r="DJ248" s="767">
        <f t="shared" si="114"/>
        <v>0</v>
      </c>
      <c r="DK248" s="715">
        <f t="shared" si="115"/>
        <v>0</v>
      </c>
      <c r="DL248" s="685"/>
      <c r="DM248" s="705">
        <f t="shared" si="103"/>
        <v>232</v>
      </c>
      <c r="DN248" s="715">
        <f t="shared" si="116"/>
        <v>0</v>
      </c>
    </row>
    <row r="249" spans="2:118" x14ac:dyDescent="0.25">
      <c r="B249" s="705">
        <v>233</v>
      </c>
      <c r="C249" s="765">
        <f>(1+_xlfn.XLOOKUP(INT((B249-1)/12)+1,'ZC Curve'!$B$8:$B$107,'ZC Curve'!R$8:R$107,,0))^(1/12)-1</f>
        <v>0</v>
      </c>
      <c r="D249" s="766">
        <f t="shared" si="117"/>
        <v>1</v>
      </c>
      <c r="E249" s="685"/>
      <c r="F249" s="705">
        <v>233</v>
      </c>
      <c r="G249" s="756">
        <v>0</v>
      </c>
      <c r="H249" s="756">
        <v>0</v>
      </c>
      <c r="I249" s="756">
        <v>0</v>
      </c>
      <c r="J249" s="756">
        <v>0</v>
      </c>
      <c r="K249" s="756">
        <v>0</v>
      </c>
      <c r="L249" s="756">
        <v>0</v>
      </c>
      <c r="M249" s="756">
        <v>0</v>
      </c>
      <c r="N249" s="646">
        <f t="shared" si="118"/>
        <v>0</v>
      </c>
      <c r="O249" s="594"/>
      <c r="P249" s="705">
        <f t="shared" si="104"/>
        <v>233</v>
      </c>
      <c r="Q249" s="756">
        <v>0</v>
      </c>
      <c r="R249" s="756">
        <v>0</v>
      </c>
      <c r="S249" s="756">
        <v>0</v>
      </c>
      <c r="T249" s="756">
        <v>0</v>
      </c>
      <c r="U249" s="756">
        <v>0</v>
      </c>
      <c r="V249" s="756">
        <v>0</v>
      </c>
      <c r="W249" s="756">
        <v>0</v>
      </c>
      <c r="X249" s="646">
        <f t="shared" si="119"/>
        <v>0</v>
      </c>
      <c r="Y249" s="594"/>
      <c r="Z249" s="705">
        <f t="shared" si="105"/>
        <v>233</v>
      </c>
      <c r="AA249" s="756">
        <f t="shared" si="129"/>
        <v>0</v>
      </c>
      <c r="AB249" s="756">
        <f t="shared" si="129"/>
        <v>0</v>
      </c>
      <c r="AC249" s="756">
        <f t="shared" si="129"/>
        <v>0</v>
      </c>
      <c r="AD249" s="756">
        <f t="shared" si="129"/>
        <v>0</v>
      </c>
      <c r="AE249" s="756">
        <f t="shared" si="129"/>
        <v>0</v>
      </c>
      <c r="AF249" s="756">
        <f t="shared" si="129"/>
        <v>0</v>
      </c>
      <c r="AG249" s="756">
        <f t="shared" si="127"/>
        <v>0</v>
      </c>
      <c r="AH249" s="646">
        <f t="shared" si="120"/>
        <v>0</v>
      </c>
      <c r="AI249" s="594"/>
      <c r="AJ249" s="705">
        <f t="shared" si="106"/>
        <v>233</v>
      </c>
      <c r="AK249" s="756">
        <v>0</v>
      </c>
      <c r="AL249" s="756">
        <v>0</v>
      </c>
      <c r="AM249" s="756">
        <v>0</v>
      </c>
      <c r="AN249" s="756">
        <v>0</v>
      </c>
      <c r="AO249" s="756">
        <v>0</v>
      </c>
      <c r="AP249" s="756">
        <v>0</v>
      </c>
      <c r="AQ249" s="756">
        <v>0</v>
      </c>
      <c r="AR249" s="646">
        <f t="shared" si="121"/>
        <v>0</v>
      </c>
      <c r="AS249" s="594"/>
      <c r="AT249" s="705">
        <f t="shared" si="107"/>
        <v>233</v>
      </c>
      <c r="AU249" s="756">
        <v>0</v>
      </c>
      <c r="AV249" s="756">
        <v>0</v>
      </c>
      <c r="AW249" s="756">
        <v>0</v>
      </c>
      <c r="AX249" s="756">
        <v>0</v>
      </c>
      <c r="AY249" s="756">
        <v>0</v>
      </c>
      <c r="AZ249" s="767">
        <f t="shared" si="126"/>
        <v>0</v>
      </c>
      <c r="BA249" s="756">
        <v>0</v>
      </c>
      <c r="BB249" s="756">
        <v>0</v>
      </c>
      <c r="BC249" s="756">
        <v>0</v>
      </c>
      <c r="BD249" s="756">
        <v>0</v>
      </c>
      <c r="BE249" s="767">
        <f t="shared" si="108"/>
        <v>0</v>
      </c>
      <c r="BF249" s="646">
        <f t="shared" si="109"/>
        <v>0</v>
      </c>
      <c r="BG249" s="594"/>
      <c r="BH249" s="705">
        <f t="shared" si="99"/>
        <v>233</v>
      </c>
      <c r="BI249" s="646">
        <f t="shared" si="110"/>
        <v>0</v>
      </c>
      <c r="BJ249" s="594"/>
      <c r="BK249" s="705">
        <f t="shared" si="111"/>
        <v>233</v>
      </c>
      <c r="BL249" s="756">
        <v>0</v>
      </c>
      <c r="BM249" s="756">
        <v>0</v>
      </c>
      <c r="BN249" s="756">
        <v>0</v>
      </c>
      <c r="BO249" s="756">
        <v>0</v>
      </c>
      <c r="BP249" s="756">
        <v>0</v>
      </c>
      <c r="BQ249" s="756">
        <v>0</v>
      </c>
      <c r="BR249" s="756">
        <v>0</v>
      </c>
      <c r="BS249" s="646">
        <f t="shared" si="122"/>
        <v>0</v>
      </c>
      <c r="BT249" s="594"/>
      <c r="BU249" s="705">
        <f t="shared" si="112"/>
        <v>233</v>
      </c>
      <c r="BV249" s="756">
        <v>0</v>
      </c>
      <c r="BW249" s="756">
        <v>0</v>
      </c>
      <c r="BX249" s="756">
        <v>0</v>
      </c>
      <c r="BY249" s="756">
        <v>0</v>
      </c>
      <c r="BZ249" s="756">
        <v>0</v>
      </c>
      <c r="CA249" s="756">
        <v>0</v>
      </c>
      <c r="CB249" s="756">
        <v>0</v>
      </c>
      <c r="CC249" s="646">
        <f t="shared" si="123"/>
        <v>0</v>
      </c>
      <c r="CD249" s="594"/>
      <c r="CE249" s="705">
        <f t="shared" si="100"/>
        <v>233</v>
      </c>
      <c r="CF249" s="756">
        <f t="shared" si="130"/>
        <v>0</v>
      </c>
      <c r="CG249" s="756">
        <f t="shared" si="130"/>
        <v>0</v>
      </c>
      <c r="CH249" s="756">
        <f t="shared" si="130"/>
        <v>0</v>
      </c>
      <c r="CI249" s="756">
        <f t="shared" si="130"/>
        <v>0</v>
      </c>
      <c r="CJ249" s="756">
        <f t="shared" si="130"/>
        <v>0</v>
      </c>
      <c r="CK249" s="756">
        <f t="shared" si="130"/>
        <v>0</v>
      </c>
      <c r="CL249" s="756">
        <f t="shared" si="128"/>
        <v>0</v>
      </c>
      <c r="CM249" s="646">
        <f t="shared" si="124"/>
        <v>0</v>
      </c>
      <c r="CN249" s="594"/>
      <c r="CO249" s="705">
        <f t="shared" si="101"/>
        <v>233</v>
      </c>
      <c r="CP249" s="756">
        <v>0</v>
      </c>
      <c r="CQ249" s="756">
        <v>0</v>
      </c>
      <c r="CR249" s="756">
        <v>0</v>
      </c>
      <c r="CS249" s="756">
        <v>0</v>
      </c>
      <c r="CT249" s="756">
        <v>0</v>
      </c>
      <c r="CU249" s="756">
        <v>0</v>
      </c>
      <c r="CV249" s="756">
        <v>0</v>
      </c>
      <c r="CW249" s="646">
        <f t="shared" si="125"/>
        <v>0</v>
      </c>
      <c r="CX249" s="685"/>
      <c r="CY249" s="705">
        <f t="shared" si="102"/>
        <v>233</v>
      </c>
      <c r="CZ249" s="756">
        <v>0</v>
      </c>
      <c r="DA249" s="756">
        <v>0</v>
      </c>
      <c r="DB249" s="756">
        <v>0</v>
      </c>
      <c r="DC249" s="756">
        <v>0</v>
      </c>
      <c r="DD249" s="756">
        <v>0</v>
      </c>
      <c r="DE249" s="767">
        <f t="shared" si="113"/>
        <v>0</v>
      </c>
      <c r="DF249" s="756">
        <v>0</v>
      </c>
      <c r="DG249" s="756">
        <v>0</v>
      </c>
      <c r="DH249" s="756">
        <v>0</v>
      </c>
      <c r="DI249" s="756">
        <v>0</v>
      </c>
      <c r="DJ249" s="767">
        <f t="shared" si="114"/>
        <v>0</v>
      </c>
      <c r="DK249" s="715">
        <f t="shared" si="115"/>
        <v>0</v>
      </c>
      <c r="DL249" s="685"/>
      <c r="DM249" s="705">
        <f t="shared" si="103"/>
        <v>233</v>
      </c>
      <c r="DN249" s="715">
        <f t="shared" si="116"/>
        <v>0</v>
      </c>
    </row>
    <row r="250" spans="2:118" x14ac:dyDescent="0.25">
      <c r="B250" s="705">
        <v>234</v>
      </c>
      <c r="C250" s="765">
        <f>(1+_xlfn.XLOOKUP(INT((B250-1)/12)+1,'ZC Curve'!$B$8:$B$107,'ZC Curve'!R$8:R$107,,0))^(1/12)-1</f>
        <v>0</v>
      </c>
      <c r="D250" s="766">
        <f t="shared" si="117"/>
        <v>1</v>
      </c>
      <c r="E250" s="685"/>
      <c r="F250" s="705">
        <v>234</v>
      </c>
      <c r="G250" s="756">
        <v>0</v>
      </c>
      <c r="H250" s="756">
        <v>0</v>
      </c>
      <c r="I250" s="756">
        <v>0</v>
      </c>
      <c r="J250" s="756">
        <v>0</v>
      </c>
      <c r="K250" s="756">
        <v>0</v>
      </c>
      <c r="L250" s="756">
        <v>0</v>
      </c>
      <c r="M250" s="756">
        <v>0</v>
      </c>
      <c r="N250" s="646">
        <f t="shared" si="118"/>
        <v>0</v>
      </c>
      <c r="O250" s="594"/>
      <c r="P250" s="705">
        <f t="shared" si="104"/>
        <v>234</v>
      </c>
      <c r="Q250" s="756">
        <v>0</v>
      </c>
      <c r="R250" s="756">
        <v>0</v>
      </c>
      <c r="S250" s="756">
        <v>0</v>
      </c>
      <c r="T250" s="756">
        <v>0</v>
      </c>
      <c r="U250" s="756">
        <v>0</v>
      </c>
      <c r="V250" s="756">
        <v>0</v>
      </c>
      <c r="W250" s="756">
        <v>0</v>
      </c>
      <c r="X250" s="646">
        <f t="shared" si="119"/>
        <v>0</v>
      </c>
      <c r="Y250" s="594"/>
      <c r="Z250" s="705">
        <f t="shared" si="105"/>
        <v>234</v>
      </c>
      <c r="AA250" s="756">
        <f t="shared" si="129"/>
        <v>0</v>
      </c>
      <c r="AB250" s="756">
        <f t="shared" si="129"/>
        <v>0</v>
      </c>
      <c r="AC250" s="756">
        <f t="shared" si="129"/>
        <v>0</v>
      </c>
      <c r="AD250" s="756">
        <f t="shared" si="129"/>
        <v>0</v>
      </c>
      <c r="AE250" s="756">
        <f t="shared" si="129"/>
        <v>0</v>
      </c>
      <c r="AF250" s="756">
        <f t="shared" si="129"/>
        <v>0</v>
      </c>
      <c r="AG250" s="756">
        <f t="shared" si="127"/>
        <v>0</v>
      </c>
      <c r="AH250" s="646">
        <f t="shared" si="120"/>
        <v>0</v>
      </c>
      <c r="AI250" s="594"/>
      <c r="AJ250" s="705">
        <f t="shared" si="106"/>
        <v>234</v>
      </c>
      <c r="AK250" s="756">
        <v>0</v>
      </c>
      <c r="AL250" s="756">
        <v>0</v>
      </c>
      <c r="AM250" s="756">
        <v>0</v>
      </c>
      <c r="AN250" s="756">
        <v>0</v>
      </c>
      <c r="AO250" s="756">
        <v>0</v>
      </c>
      <c r="AP250" s="756">
        <v>0</v>
      </c>
      <c r="AQ250" s="756">
        <v>0</v>
      </c>
      <c r="AR250" s="646">
        <f t="shared" si="121"/>
        <v>0</v>
      </c>
      <c r="AS250" s="594"/>
      <c r="AT250" s="705">
        <f t="shared" si="107"/>
        <v>234</v>
      </c>
      <c r="AU250" s="756">
        <v>0</v>
      </c>
      <c r="AV250" s="756">
        <v>0</v>
      </c>
      <c r="AW250" s="756">
        <v>0</v>
      </c>
      <c r="AX250" s="756">
        <v>0</v>
      </c>
      <c r="AY250" s="756">
        <v>0</v>
      </c>
      <c r="AZ250" s="767">
        <f t="shared" si="126"/>
        <v>0</v>
      </c>
      <c r="BA250" s="756">
        <v>0</v>
      </c>
      <c r="BB250" s="756">
        <v>0</v>
      </c>
      <c r="BC250" s="756">
        <v>0</v>
      </c>
      <c r="BD250" s="756">
        <v>0</v>
      </c>
      <c r="BE250" s="767">
        <f t="shared" si="108"/>
        <v>0</v>
      </c>
      <c r="BF250" s="646">
        <f t="shared" si="109"/>
        <v>0</v>
      </c>
      <c r="BG250" s="594"/>
      <c r="BH250" s="705">
        <f t="shared" si="99"/>
        <v>234</v>
      </c>
      <c r="BI250" s="646">
        <f t="shared" si="110"/>
        <v>0</v>
      </c>
      <c r="BJ250" s="594"/>
      <c r="BK250" s="705">
        <f t="shared" si="111"/>
        <v>234</v>
      </c>
      <c r="BL250" s="756">
        <v>0</v>
      </c>
      <c r="BM250" s="756">
        <v>0</v>
      </c>
      <c r="BN250" s="756">
        <v>0</v>
      </c>
      <c r="BO250" s="756">
        <v>0</v>
      </c>
      <c r="BP250" s="756">
        <v>0</v>
      </c>
      <c r="BQ250" s="756">
        <v>0</v>
      </c>
      <c r="BR250" s="756">
        <v>0</v>
      </c>
      <c r="BS250" s="646">
        <f t="shared" si="122"/>
        <v>0</v>
      </c>
      <c r="BT250" s="594"/>
      <c r="BU250" s="705">
        <f t="shared" si="112"/>
        <v>234</v>
      </c>
      <c r="BV250" s="756">
        <v>0</v>
      </c>
      <c r="BW250" s="756">
        <v>0</v>
      </c>
      <c r="BX250" s="756">
        <v>0</v>
      </c>
      <c r="BY250" s="756">
        <v>0</v>
      </c>
      <c r="BZ250" s="756">
        <v>0</v>
      </c>
      <c r="CA250" s="756">
        <v>0</v>
      </c>
      <c r="CB250" s="756">
        <v>0</v>
      </c>
      <c r="CC250" s="646">
        <f t="shared" si="123"/>
        <v>0</v>
      </c>
      <c r="CD250" s="594"/>
      <c r="CE250" s="705">
        <f t="shared" si="100"/>
        <v>234</v>
      </c>
      <c r="CF250" s="756">
        <f t="shared" si="130"/>
        <v>0</v>
      </c>
      <c r="CG250" s="756">
        <f t="shared" si="130"/>
        <v>0</v>
      </c>
      <c r="CH250" s="756">
        <f t="shared" si="130"/>
        <v>0</v>
      </c>
      <c r="CI250" s="756">
        <f t="shared" si="130"/>
        <v>0</v>
      </c>
      <c r="CJ250" s="756">
        <f t="shared" si="130"/>
        <v>0</v>
      </c>
      <c r="CK250" s="756">
        <f t="shared" si="130"/>
        <v>0</v>
      </c>
      <c r="CL250" s="756">
        <f t="shared" si="128"/>
        <v>0</v>
      </c>
      <c r="CM250" s="646">
        <f t="shared" si="124"/>
        <v>0</v>
      </c>
      <c r="CN250" s="594"/>
      <c r="CO250" s="705">
        <f t="shared" si="101"/>
        <v>234</v>
      </c>
      <c r="CP250" s="756">
        <v>0</v>
      </c>
      <c r="CQ250" s="756">
        <v>0</v>
      </c>
      <c r="CR250" s="756">
        <v>0</v>
      </c>
      <c r="CS250" s="756">
        <v>0</v>
      </c>
      <c r="CT250" s="756">
        <v>0</v>
      </c>
      <c r="CU250" s="756">
        <v>0</v>
      </c>
      <c r="CV250" s="756">
        <v>0</v>
      </c>
      <c r="CW250" s="646">
        <f t="shared" si="125"/>
        <v>0</v>
      </c>
      <c r="CX250" s="685"/>
      <c r="CY250" s="705">
        <f t="shared" si="102"/>
        <v>234</v>
      </c>
      <c r="CZ250" s="756">
        <v>0</v>
      </c>
      <c r="DA250" s="756">
        <v>0</v>
      </c>
      <c r="DB250" s="756">
        <v>0</v>
      </c>
      <c r="DC250" s="756">
        <v>0</v>
      </c>
      <c r="DD250" s="756">
        <v>0</v>
      </c>
      <c r="DE250" s="767">
        <f t="shared" si="113"/>
        <v>0</v>
      </c>
      <c r="DF250" s="756">
        <v>0</v>
      </c>
      <c r="DG250" s="756">
        <v>0</v>
      </c>
      <c r="DH250" s="756">
        <v>0</v>
      </c>
      <c r="DI250" s="756">
        <v>0</v>
      </c>
      <c r="DJ250" s="767">
        <f t="shared" si="114"/>
        <v>0</v>
      </c>
      <c r="DK250" s="715">
        <f t="shared" si="115"/>
        <v>0</v>
      </c>
      <c r="DL250" s="685"/>
      <c r="DM250" s="705">
        <f t="shared" si="103"/>
        <v>234</v>
      </c>
      <c r="DN250" s="715">
        <f t="shared" si="116"/>
        <v>0</v>
      </c>
    </row>
    <row r="251" spans="2:118" x14ac:dyDescent="0.25">
      <c r="B251" s="705">
        <v>235</v>
      </c>
      <c r="C251" s="765">
        <f>(1+_xlfn.XLOOKUP(INT((B251-1)/12)+1,'ZC Curve'!$B$8:$B$107,'ZC Curve'!R$8:R$107,,0))^(1/12)-1</f>
        <v>0</v>
      </c>
      <c r="D251" s="766">
        <f t="shared" si="117"/>
        <v>1</v>
      </c>
      <c r="E251" s="685"/>
      <c r="F251" s="705">
        <v>235</v>
      </c>
      <c r="G251" s="756">
        <v>0</v>
      </c>
      <c r="H251" s="756">
        <v>0</v>
      </c>
      <c r="I251" s="756">
        <v>0</v>
      </c>
      <c r="J251" s="756">
        <v>0</v>
      </c>
      <c r="K251" s="756">
        <v>0</v>
      </c>
      <c r="L251" s="756">
        <v>0</v>
      </c>
      <c r="M251" s="756">
        <v>0</v>
      </c>
      <c r="N251" s="646">
        <f t="shared" si="118"/>
        <v>0</v>
      </c>
      <c r="O251" s="594"/>
      <c r="P251" s="705">
        <f t="shared" si="104"/>
        <v>235</v>
      </c>
      <c r="Q251" s="756">
        <v>0</v>
      </c>
      <c r="R251" s="756">
        <v>0</v>
      </c>
      <c r="S251" s="756">
        <v>0</v>
      </c>
      <c r="T251" s="756">
        <v>0</v>
      </c>
      <c r="U251" s="756">
        <v>0</v>
      </c>
      <c r="V251" s="756">
        <v>0</v>
      </c>
      <c r="W251" s="756">
        <v>0</v>
      </c>
      <c r="X251" s="646">
        <f t="shared" si="119"/>
        <v>0</v>
      </c>
      <c r="Y251" s="594"/>
      <c r="Z251" s="705">
        <f t="shared" si="105"/>
        <v>235</v>
      </c>
      <c r="AA251" s="756">
        <f t="shared" si="129"/>
        <v>0</v>
      </c>
      <c r="AB251" s="756">
        <f t="shared" si="129"/>
        <v>0</v>
      </c>
      <c r="AC251" s="756">
        <f t="shared" si="129"/>
        <v>0</v>
      </c>
      <c r="AD251" s="756">
        <f t="shared" si="129"/>
        <v>0</v>
      </c>
      <c r="AE251" s="756">
        <f t="shared" si="129"/>
        <v>0</v>
      </c>
      <c r="AF251" s="756">
        <f t="shared" si="129"/>
        <v>0</v>
      </c>
      <c r="AG251" s="756">
        <f t="shared" si="127"/>
        <v>0</v>
      </c>
      <c r="AH251" s="646">
        <f t="shared" si="120"/>
        <v>0</v>
      </c>
      <c r="AI251" s="594"/>
      <c r="AJ251" s="705">
        <f t="shared" si="106"/>
        <v>235</v>
      </c>
      <c r="AK251" s="756">
        <v>0</v>
      </c>
      <c r="AL251" s="756">
        <v>0</v>
      </c>
      <c r="AM251" s="756">
        <v>0</v>
      </c>
      <c r="AN251" s="756">
        <v>0</v>
      </c>
      <c r="AO251" s="756">
        <v>0</v>
      </c>
      <c r="AP251" s="756">
        <v>0</v>
      </c>
      <c r="AQ251" s="756">
        <v>0</v>
      </c>
      <c r="AR251" s="646">
        <f t="shared" si="121"/>
        <v>0</v>
      </c>
      <c r="AS251" s="594"/>
      <c r="AT251" s="705">
        <f t="shared" si="107"/>
        <v>235</v>
      </c>
      <c r="AU251" s="756">
        <v>0</v>
      </c>
      <c r="AV251" s="756">
        <v>0</v>
      </c>
      <c r="AW251" s="756">
        <v>0</v>
      </c>
      <c r="AX251" s="756">
        <v>0</v>
      </c>
      <c r="AY251" s="756">
        <v>0</v>
      </c>
      <c r="AZ251" s="767">
        <f t="shared" si="126"/>
        <v>0</v>
      </c>
      <c r="BA251" s="756">
        <v>0</v>
      </c>
      <c r="BB251" s="756">
        <v>0</v>
      </c>
      <c r="BC251" s="756">
        <v>0</v>
      </c>
      <c r="BD251" s="756">
        <v>0</v>
      </c>
      <c r="BE251" s="767">
        <f t="shared" si="108"/>
        <v>0</v>
      </c>
      <c r="BF251" s="646">
        <f t="shared" si="109"/>
        <v>0</v>
      </c>
      <c r="BG251" s="594"/>
      <c r="BH251" s="705">
        <f t="shared" si="99"/>
        <v>235</v>
      </c>
      <c r="BI251" s="646">
        <f t="shared" si="110"/>
        <v>0</v>
      </c>
      <c r="BJ251" s="594"/>
      <c r="BK251" s="705">
        <f t="shared" si="111"/>
        <v>235</v>
      </c>
      <c r="BL251" s="756">
        <v>0</v>
      </c>
      <c r="BM251" s="756">
        <v>0</v>
      </c>
      <c r="BN251" s="756">
        <v>0</v>
      </c>
      <c r="BO251" s="756">
        <v>0</v>
      </c>
      <c r="BP251" s="756">
        <v>0</v>
      </c>
      <c r="BQ251" s="756">
        <v>0</v>
      </c>
      <c r="BR251" s="756">
        <v>0</v>
      </c>
      <c r="BS251" s="646">
        <f t="shared" si="122"/>
        <v>0</v>
      </c>
      <c r="BT251" s="594"/>
      <c r="BU251" s="705">
        <f t="shared" si="112"/>
        <v>235</v>
      </c>
      <c r="BV251" s="756">
        <v>0</v>
      </c>
      <c r="BW251" s="756">
        <v>0</v>
      </c>
      <c r="BX251" s="756">
        <v>0</v>
      </c>
      <c r="BY251" s="756">
        <v>0</v>
      </c>
      <c r="BZ251" s="756">
        <v>0</v>
      </c>
      <c r="CA251" s="756">
        <v>0</v>
      </c>
      <c r="CB251" s="756">
        <v>0</v>
      </c>
      <c r="CC251" s="646">
        <f t="shared" si="123"/>
        <v>0</v>
      </c>
      <c r="CD251" s="594"/>
      <c r="CE251" s="705">
        <f t="shared" si="100"/>
        <v>235</v>
      </c>
      <c r="CF251" s="756">
        <f t="shared" si="130"/>
        <v>0</v>
      </c>
      <c r="CG251" s="756">
        <f t="shared" si="130"/>
        <v>0</v>
      </c>
      <c r="CH251" s="756">
        <f t="shared" si="130"/>
        <v>0</v>
      </c>
      <c r="CI251" s="756">
        <f t="shared" si="130"/>
        <v>0</v>
      </c>
      <c r="CJ251" s="756">
        <f t="shared" si="130"/>
        <v>0</v>
      </c>
      <c r="CK251" s="756">
        <f t="shared" si="130"/>
        <v>0</v>
      </c>
      <c r="CL251" s="756">
        <f t="shared" si="128"/>
        <v>0</v>
      </c>
      <c r="CM251" s="646">
        <f t="shared" si="124"/>
        <v>0</v>
      </c>
      <c r="CN251" s="594"/>
      <c r="CO251" s="705">
        <f t="shared" si="101"/>
        <v>235</v>
      </c>
      <c r="CP251" s="756">
        <v>0</v>
      </c>
      <c r="CQ251" s="756">
        <v>0</v>
      </c>
      <c r="CR251" s="756">
        <v>0</v>
      </c>
      <c r="CS251" s="756">
        <v>0</v>
      </c>
      <c r="CT251" s="756">
        <v>0</v>
      </c>
      <c r="CU251" s="756">
        <v>0</v>
      </c>
      <c r="CV251" s="756">
        <v>0</v>
      </c>
      <c r="CW251" s="646">
        <f t="shared" si="125"/>
        <v>0</v>
      </c>
      <c r="CX251" s="685"/>
      <c r="CY251" s="705">
        <f t="shared" si="102"/>
        <v>235</v>
      </c>
      <c r="CZ251" s="756">
        <v>0</v>
      </c>
      <c r="DA251" s="756">
        <v>0</v>
      </c>
      <c r="DB251" s="756">
        <v>0</v>
      </c>
      <c r="DC251" s="756">
        <v>0</v>
      </c>
      <c r="DD251" s="756">
        <v>0</v>
      </c>
      <c r="DE251" s="767">
        <f t="shared" si="113"/>
        <v>0</v>
      </c>
      <c r="DF251" s="756">
        <v>0</v>
      </c>
      <c r="DG251" s="756">
        <v>0</v>
      </c>
      <c r="DH251" s="756">
        <v>0</v>
      </c>
      <c r="DI251" s="756">
        <v>0</v>
      </c>
      <c r="DJ251" s="767">
        <f t="shared" si="114"/>
        <v>0</v>
      </c>
      <c r="DK251" s="715">
        <f t="shared" si="115"/>
        <v>0</v>
      </c>
      <c r="DL251" s="685"/>
      <c r="DM251" s="705">
        <f t="shared" si="103"/>
        <v>235</v>
      </c>
      <c r="DN251" s="715">
        <f t="shared" si="116"/>
        <v>0</v>
      </c>
    </row>
    <row r="252" spans="2:118" x14ac:dyDescent="0.25">
      <c r="B252" s="705">
        <v>236</v>
      </c>
      <c r="C252" s="765">
        <f>(1+_xlfn.XLOOKUP(INT((B252-1)/12)+1,'ZC Curve'!$B$8:$B$107,'ZC Curve'!R$8:R$107,,0))^(1/12)-1</f>
        <v>0</v>
      </c>
      <c r="D252" s="766">
        <f t="shared" si="117"/>
        <v>1</v>
      </c>
      <c r="E252" s="685"/>
      <c r="F252" s="705">
        <v>236</v>
      </c>
      <c r="G252" s="756">
        <v>0</v>
      </c>
      <c r="H252" s="756">
        <v>0</v>
      </c>
      <c r="I252" s="756">
        <v>0</v>
      </c>
      <c r="J252" s="756">
        <v>0</v>
      </c>
      <c r="K252" s="756">
        <v>0</v>
      </c>
      <c r="L252" s="756">
        <v>0</v>
      </c>
      <c r="M252" s="756">
        <v>0</v>
      </c>
      <c r="N252" s="646">
        <f t="shared" si="118"/>
        <v>0</v>
      </c>
      <c r="O252" s="594"/>
      <c r="P252" s="705">
        <f t="shared" si="104"/>
        <v>236</v>
      </c>
      <c r="Q252" s="756">
        <v>0</v>
      </c>
      <c r="R252" s="756">
        <v>0</v>
      </c>
      <c r="S252" s="756">
        <v>0</v>
      </c>
      <c r="T252" s="756">
        <v>0</v>
      </c>
      <c r="U252" s="756">
        <v>0</v>
      </c>
      <c r="V252" s="756">
        <v>0</v>
      </c>
      <c r="W252" s="756">
        <v>0</v>
      </c>
      <c r="X252" s="646">
        <f t="shared" si="119"/>
        <v>0</v>
      </c>
      <c r="Y252" s="594"/>
      <c r="Z252" s="705">
        <f t="shared" si="105"/>
        <v>236</v>
      </c>
      <c r="AA252" s="756">
        <f t="shared" si="129"/>
        <v>0</v>
      </c>
      <c r="AB252" s="756">
        <f t="shared" si="129"/>
        <v>0</v>
      </c>
      <c r="AC252" s="756">
        <f t="shared" si="129"/>
        <v>0</v>
      </c>
      <c r="AD252" s="756">
        <f t="shared" si="129"/>
        <v>0</v>
      </c>
      <c r="AE252" s="756">
        <f t="shared" si="129"/>
        <v>0</v>
      </c>
      <c r="AF252" s="756">
        <f t="shared" si="129"/>
        <v>0</v>
      </c>
      <c r="AG252" s="756">
        <f t="shared" si="127"/>
        <v>0</v>
      </c>
      <c r="AH252" s="646">
        <f t="shared" si="120"/>
        <v>0</v>
      </c>
      <c r="AI252" s="594"/>
      <c r="AJ252" s="705">
        <f t="shared" si="106"/>
        <v>236</v>
      </c>
      <c r="AK252" s="756">
        <v>0</v>
      </c>
      <c r="AL252" s="756">
        <v>0</v>
      </c>
      <c r="AM252" s="756">
        <v>0</v>
      </c>
      <c r="AN252" s="756">
        <v>0</v>
      </c>
      <c r="AO252" s="756">
        <v>0</v>
      </c>
      <c r="AP252" s="756">
        <v>0</v>
      </c>
      <c r="AQ252" s="756">
        <v>0</v>
      </c>
      <c r="AR252" s="646">
        <f t="shared" si="121"/>
        <v>0</v>
      </c>
      <c r="AS252" s="594"/>
      <c r="AT252" s="705">
        <f t="shared" si="107"/>
        <v>236</v>
      </c>
      <c r="AU252" s="756">
        <v>0</v>
      </c>
      <c r="AV252" s="756">
        <v>0</v>
      </c>
      <c r="AW252" s="756">
        <v>0</v>
      </c>
      <c r="AX252" s="756">
        <v>0</v>
      </c>
      <c r="AY252" s="756">
        <v>0</v>
      </c>
      <c r="AZ252" s="767">
        <f t="shared" si="126"/>
        <v>0</v>
      </c>
      <c r="BA252" s="756">
        <v>0</v>
      </c>
      <c r="BB252" s="756">
        <v>0</v>
      </c>
      <c r="BC252" s="756">
        <v>0</v>
      </c>
      <c r="BD252" s="756">
        <v>0</v>
      </c>
      <c r="BE252" s="767">
        <f t="shared" si="108"/>
        <v>0</v>
      </c>
      <c r="BF252" s="646">
        <f t="shared" si="109"/>
        <v>0</v>
      </c>
      <c r="BG252" s="594"/>
      <c r="BH252" s="705">
        <f t="shared" si="99"/>
        <v>236</v>
      </c>
      <c r="BI252" s="646">
        <f t="shared" si="110"/>
        <v>0</v>
      </c>
      <c r="BJ252" s="594"/>
      <c r="BK252" s="705">
        <f t="shared" si="111"/>
        <v>236</v>
      </c>
      <c r="BL252" s="756">
        <v>0</v>
      </c>
      <c r="BM252" s="756">
        <v>0</v>
      </c>
      <c r="BN252" s="756">
        <v>0</v>
      </c>
      <c r="BO252" s="756">
        <v>0</v>
      </c>
      <c r="BP252" s="756">
        <v>0</v>
      </c>
      <c r="BQ252" s="756">
        <v>0</v>
      </c>
      <c r="BR252" s="756">
        <v>0</v>
      </c>
      <c r="BS252" s="646">
        <f t="shared" si="122"/>
        <v>0</v>
      </c>
      <c r="BT252" s="594"/>
      <c r="BU252" s="705">
        <f t="shared" si="112"/>
        <v>236</v>
      </c>
      <c r="BV252" s="756">
        <v>0</v>
      </c>
      <c r="BW252" s="756">
        <v>0</v>
      </c>
      <c r="BX252" s="756">
        <v>0</v>
      </c>
      <c r="BY252" s="756">
        <v>0</v>
      </c>
      <c r="BZ252" s="756">
        <v>0</v>
      </c>
      <c r="CA252" s="756">
        <v>0</v>
      </c>
      <c r="CB252" s="756">
        <v>0</v>
      </c>
      <c r="CC252" s="646">
        <f t="shared" si="123"/>
        <v>0</v>
      </c>
      <c r="CD252" s="594"/>
      <c r="CE252" s="705">
        <f t="shared" si="100"/>
        <v>236</v>
      </c>
      <c r="CF252" s="756">
        <f t="shared" si="130"/>
        <v>0</v>
      </c>
      <c r="CG252" s="756">
        <f t="shared" si="130"/>
        <v>0</v>
      </c>
      <c r="CH252" s="756">
        <f t="shared" si="130"/>
        <v>0</v>
      </c>
      <c r="CI252" s="756">
        <f t="shared" si="130"/>
        <v>0</v>
      </c>
      <c r="CJ252" s="756">
        <f t="shared" si="130"/>
        <v>0</v>
      </c>
      <c r="CK252" s="756">
        <f t="shared" si="130"/>
        <v>0</v>
      </c>
      <c r="CL252" s="756">
        <f t="shared" si="128"/>
        <v>0</v>
      </c>
      <c r="CM252" s="646">
        <f t="shared" si="124"/>
        <v>0</v>
      </c>
      <c r="CN252" s="594"/>
      <c r="CO252" s="705">
        <f t="shared" si="101"/>
        <v>236</v>
      </c>
      <c r="CP252" s="756">
        <v>0</v>
      </c>
      <c r="CQ252" s="756">
        <v>0</v>
      </c>
      <c r="CR252" s="756">
        <v>0</v>
      </c>
      <c r="CS252" s="756">
        <v>0</v>
      </c>
      <c r="CT252" s="756">
        <v>0</v>
      </c>
      <c r="CU252" s="756">
        <v>0</v>
      </c>
      <c r="CV252" s="756">
        <v>0</v>
      </c>
      <c r="CW252" s="646">
        <f t="shared" si="125"/>
        <v>0</v>
      </c>
      <c r="CX252" s="685"/>
      <c r="CY252" s="705">
        <f t="shared" si="102"/>
        <v>236</v>
      </c>
      <c r="CZ252" s="756">
        <v>0</v>
      </c>
      <c r="DA252" s="756">
        <v>0</v>
      </c>
      <c r="DB252" s="756">
        <v>0</v>
      </c>
      <c r="DC252" s="756">
        <v>0</v>
      </c>
      <c r="DD252" s="756">
        <v>0</v>
      </c>
      <c r="DE252" s="767">
        <f t="shared" si="113"/>
        <v>0</v>
      </c>
      <c r="DF252" s="756">
        <v>0</v>
      </c>
      <c r="DG252" s="756">
        <v>0</v>
      </c>
      <c r="DH252" s="756">
        <v>0</v>
      </c>
      <c r="DI252" s="756">
        <v>0</v>
      </c>
      <c r="DJ252" s="767">
        <f t="shared" si="114"/>
        <v>0</v>
      </c>
      <c r="DK252" s="715">
        <f t="shared" si="115"/>
        <v>0</v>
      </c>
      <c r="DL252" s="685"/>
      <c r="DM252" s="705">
        <f t="shared" si="103"/>
        <v>236</v>
      </c>
      <c r="DN252" s="715">
        <f t="shared" si="116"/>
        <v>0</v>
      </c>
    </row>
    <row r="253" spans="2:118" x14ac:dyDescent="0.25">
      <c r="B253" s="705">
        <v>237</v>
      </c>
      <c r="C253" s="765">
        <f>(1+_xlfn.XLOOKUP(INT((B253-1)/12)+1,'ZC Curve'!$B$8:$B$107,'ZC Curve'!R$8:R$107,,0))^(1/12)-1</f>
        <v>0</v>
      </c>
      <c r="D253" s="766">
        <f t="shared" si="117"/>
        <v>1</v>
      </c>
      <c r="E253" s="685"/>
      <c r="F253" s="705">
        <v>237</v>
      </c>
      <c r="G253" s="756">
        <v>0</v>
      </c>
      <c r="H253" s="756">
        <v>0</v>
      </c>
      <c r="I253" s="756">
        <v>0</v>
      </c>
      <c r="J253" s="756">
        <v>0</v>
      </c>
      <c r="K253" s="756">
        <v>0</v>
      </c>
      <c r="L253" s="756">
        <v>0</v>
      </c>
      <c r="M253" s="756">
        <v>0</v>
      </c>
      <c r="N253" s="646">
        <f t="shared" si="118"/>
        <v>0</v>
      </c>
      <c r="O253" s="594"/>
      <c r="P253" s="705">
        <f t="shared" si="104"/>
        <v>237</v>
      </c>
      <c r="Q253" s="756">
        <v>0</v>
      </c>
      <c r="R253" s="756">
        <v>0</v>
      </c>
      <c r="S253" s="756">
        <v>0</v>
      </c>
      <c r="T253" s="756">
        <v>0</v>
      </c>
      <c r="U253" s="756">
        <v>0</v>
      </c>
      <c r="V253" s="756">
        <v>0</v>
      </c>
      <c r="W253" s="756">
        <v>0</v>
      </c>
      <c r="X253" s="646">
        <f t="shared" si="119"/>
        <v>0</v>
      </c>
      <c r="Y253" s="594"/>
      <c r="Z253" s="705">
        <f t="shared" si="105"/>
        <v>237</v>
      </c>
      <c r="AA253" s="756">
        <f t="shared" si="129"/>
        <v>0</v>
      </c>
      <c r="AB253" s="756">
        <f t="shared" si="129"/>
        <v>0</v>
      </c>
      <c r="AC253" s="756">
        <f t="shared" si="129"/>
        <v>0</v>
      </c>
      <c r="AD253" s="756">
        <f t="shared" si="129"/>
        <v>0</v>
      </c>
      <c r="AE253" s="756">
        <f t="shared" si="129"/>
        <v>0</v>
      </c>
      <c r="AF253" s="756">
        <f t="shared" si="129"/>
        <v>0</v>
      </c>
      <c r="AG253" s="756">
        <f t="shared" si="127"/>
        <v>0</v>
      </c>
      <c r="AH253" s="646">
        <f t="shared" si="120"/>
        <v>0</v>
      </c>
      <c r="AI253" s="594"/>
      <c r="AJ253" s="705">
        <f t="shared" si="106"/>
        <v>237</v>
      </c>
      <c r="AK253" s="756">
        <v>0</v>
      </c>
      <c r="AL253" s="756">
        <v>0</v>
      </c>
      <c r="AM253" s="756">
        <v>0</v>
      </c>
      <c r="AN253" s="756">
        <v>0</v>
      </c>
      <c r="AO253" s="756">
        <v>0</v>
      </c>
      <c r="AP253" s="756">
        <v>0</v>
      </c>
      <c r="AQ253" s="756">
        <v>0</v>
      </c>
      <c r="AR253" s="646">
        <f t="shared" si="121"/>
        <v>0</v>
      </c>
      <c r="AS253" s="594"/>
      <c r="AT253" s="705">
        <f t="shared" si="107"/>
        <v>237</v>
      </c>
      <c r="AU253" s="756">
        <v>0</v>
      </c>
      <c r="AV253" s="756">
        <v>0</v>
      </c>
      <c r="AW253" s="756">
        <v>0</v>
      </c>
      <c r="AX253" s="756">
        <v>0</v>
      </c>
      <c r="AY253" s="756">
        <v>0</v>
      </c>
      <c r="AZ253" s="767">
        <f t="shared" si="126"/>
        <v>0</v>
      </c>
      <c r="BA253" s="756">
        <v>0</v>
      </c>
      <c r="BB253" s="756">
        <v>0</v>
      </c>
      <c r="BC253" s="756">
        <v>0</v>
      </c>
      <c r="BD253" s="756">
        <v>0</v>
      </c>
      <c r="BE253" s="767">
        <f t="shared" si="108"/>
        <v>0</v>
      </c>
      <c r="BF253" s="646">
        <f t="shared" si="109"/>
        <v>0</v>
      </c>
      <c r="BG253" s="594"/>
      <c r="BH253" s="705">
        <f t="shared" si="99"/>
        <v>237</v>
      </c>
      <c r="BI253" s="646">
        <f t="shared" si="110"/>
        <v>0</v>
      </c>
      <c r="BJ253" s="594"/>
      <c r="BK253" s="705">
        <f t="shared" si="111"/>
        <v>237</v>
      </c>
      <c r="BL253" s="756">
        <v>0</v>
      </c>
      <c r="BM253" s="756">
        <v>0</v>
      </c>
      <c r="BN253" s="756">
        <v>0</v>
      </c>
      <c r="BO253" s="756">
        <v>0</v>
      </c>
      <c r="BP253" s="756">
        <v>0</v>
      </c>
      <c r="BQ253" s="756">
        <v>0</v>
      </c>
      <c r="BR253" s="756">
        <v>0</v>
      </c>
      <c r="BS253" s="646">
        <f t="shared" si="122"/>
        <v>0</v>
      </c>
      <c r="BT253" s="594"/>
      <c r="BU253" s="705">
        <f t="shared" si="112"/>
        <v>237</v>
      </c>
      <c r="BV253" s="756">
        <v>0</v>
      </c>
      <c r="BW253" s="756">
        <v>0</v>
      </c>
      <c r="BX253" s="756">
        <v>0</v>
      </c>
      <c r="BY253" s="756">
        <v>0</v>
      </c>
      <c r="BZ253" s="756">
        <v>0</v>
      </c>
      <c r="CA253" s="756">
        <v>0</v>
      </c>
      <c r="CB253" s="756">
        <v>0</v>
      </c>
      <c r="CC253" s="646">
        <f t="shared" si="123"/>
        <v>0</v>
      </c>
      <c r="CD253" s="594"/>
      <c r="CE253" s="705">
        <f t="shared" si="100"/>
        <v>237</v>
      </c>
      <c r="CF253" s="756">
        <f t="shared" si="130"/>
        <v>0</v>
      </c>
      <c r="CG253" s="756">
        <f t="shared" si="130"/>
        <v>0</v>
      </c>
      <c r="CH253" s="756">
        <f t="shared" si="130"/>
        <v>0</v>
      </c>
      <c r="CI253" s="756">
        <f t="shared" si="130"/>
        <v>0</v>
      </c>
      <c r="CJ253" s="756">
        <f t="shared" si="130"/>
        <v>0</v>
      </c>
      <c r="CK253" s="756">
        <f t="shared" si="130"/>
        <v>0</v>
      </c>
      <c r="CL253" s="756">
        <f t="shared" si="128"/>
        <v>0</v>
      </c>
      <c r="CM253" s="646">
        <f t="shared" si="124"/>
        <v>0</v>
      </c>
      <c r="CN253" s="594"/>
      <c r="CO253" s="705">
        <f t="shared" si="101"/>
        <v>237</v>
      </c>
      <c r="CP253" s="756">
        <v>0</v>
      </c>
      <c r="CQ253" s="756">
        <v>0</v>
      </c>
      <c r="CR253" s="756">
        <v>0</v>
      </c>
      <c r="CS253" s="756">
        <v>0</v>
      </c>
      <c r="CT253" s="756">
        <v>0</v>
      </c>
      <c r="CU253" s="756">
        <v>0</v>
      </c>
      <c r="CV253" s="756">
        <v>0</v>
      </c>
      <c r="CW253" s="646">
        <f t="shared" si="125"/>
        <v>0</v>
      </c>
      <c r="CX253" s="685"/>
      <c r="CY253" s="705">
        <f t="shared" si="102"/>
        <v>237</v>
      </c>
      <c r="CZ253" s="756">
        <v>0</v>
      </c>
      <c r="DA253" s="756">
        <v>0</v>
      </c>
      <c r="DB253" s="756">
        <v>0</v>
      </c>
      <c r="DC253" s="756">
        <v>0</v>
      </c>
      <c r="DD253" s="756">
        <v>0</v>
      </c>
      <c r="DE253" s="767">
        <f t="shared" si="113"/>
        <v>0</v>
      </c>
      <c r="DF253" s="756">
        <v>0</v>
      </c>
      <c r="DG253" s="756">
        <v>0</v>
      </c>
      <c r="DH253" s="756">
        <v>0</v>
      </c>
      <c r="DI253" s="756">
        <v>0</v>
      </c>
      <c r="DJ253" s="767">
        <f t="shared" si="114"/>
        <v>0</v>
      </c>
      <c r="DK253" s="715">
        <f t="shared" si="115"/>
        <v>0</v>
      </c>
      <c r="DL253" s="685"/>
      <c r="DM253" s="705">
        <f t="shared" si="103"/>
        <v>237</v>
      </c>
      <c r="DN253" s="715">
        <f t="shared" si="116"/>
        <v>0</v>
      </c>
    </row>
    <row r="254" spans="2:118" x14ac:dyDescent="0.25">
      <c r="B254" s="705">
        <v>238</v>
      </c>
      <c r="C254" s="765">
        <f>(1+_xlfn.XLOOKUP(INT((B254-1)/12)+1,'ZC Curve'!$B$8:$B$107,'ZC Curve'!R$8:R$107,,0))^(1/12)-1</f>
        <v>0</v>
      </c>
      <c r="D254" s="766">
        <f t="shared" si="117"/>
        <v>1</v>
      </c>
      <c r="E254" s="685"/>
      <c r="F254" s="705">
        <v>238</v>
      </c>
      <c r="G254" s="756">
        <v>0</v>
      </c>
      <c r="H254" s="756">
        <v>0</v>
      </c>
      <c r="I254" s="756">
        <v>0</v>
      </c>
      <c r="J254" s="756">
        <v>0</v>
      </c>
      <c r="K254" s="756">
        <v>0</v>
      </c>
      <c r="L254" s="756">
        <v>0</v>
      </c>
      <c r="M254" s="756">
        <v>0</v>
      </c>
      <c r="N254" s="646">
        <f t="shared" si="118"/>
        <v>0</v>
      </c>
      <c r="O254" s="594"/>
      <c r="P254" s="705">
        <f t="shared" si="104"/>
        <v>238</v>
      </c>
      <c r="Q254" s="756">
        <v>0</v>
      </c>
      <c r="R254" s="756">
        <v>0</v>
      </c>
      <c r="S254" s="756">
        <v>0</v>
      </c>
      <c r="T254" s="756">
        <v>0</v>
      </c>
      <c r="U254" s="756">
        <v>0</v>
      </c>
      <c r="V254" s="756">
        <v>0</v>
      </c>
      <c r="W254" s="756">
        <v>0</v>
      </c>
      <c r="X254" s="646">
        <f t="shared" si="119"/>
        <v>0</v>
      </c>
      <c r="Y254" s="594"/>
      <c r="Z254" s="705">
        <f t="shared" si="105"/>
        <v>238</v>
      </c>
      <c r="AA254" s="756">
        <f t="shared" si="129"/>
        <v>0</v>
      </c>
      <c r="AB254" s="756">
        <f t="shared" si="129"/>
        <v>0</v>
      </c>
      <c r="AC254" s="756">
        <f t="shared" si="129"/>
        <v>0</v>
      </c>
      <c r="AD254" s="756">
        <f t="shared" si="129"/>
        <v>0</v>
      </c>
      <c r="AE254" s="756">
        <f t="shared" si="129"/>
        <v>0</v>
      </c>
      <c r="AF254" s="756">
        <f t="shared" si="129"/>
        <v>0</v>
      </c>
      <c r="AG254" s="756">
        <f t="shared" si="127"/>
        <v>0</v>
      </c>
      <c r="AH254" s="646">
        <f t="shared" si="120"/>
        <v>0</v>
      </c>
      <c r="AI254" s="594"/>
      <c r="AJ254" s="705">
        <f t="shared" si="106"/>
        <v>238</v>
      </c>
      <c r="AK254" s="756">
        <v>0</v>
      </c>
      <c r="AL254" s="756">
        <v>0</v>
      </c>
      <c r="AM254" s="756">
        <v>0</v>
      </c>
      <c r="AN254" s="756">
        <v>0</v>
      </c>
      <c r="AO254" s="756">
        <v>0</v>
      </c>
      <c r="AP254" s="756">
        <v>0</v>
      </c>
      <c r="AQ254" s="756">
        <v>0</v>
      </c>
      <c r="AR254" s="646">
        <f t="shared" si="121"/>
        <v>0</v>
      </c>
      <c r="AS254" s="594"/>
      <c r="AT254" s="705">
        <f t="shared" si="107"/>
        <v>238</v>
      </c>
      <c r="AU254" s="756">
        <v>0</v>
      </c>
      <c r="AV254" s="756">
        <v>0</v>
      </c>
      <c r="AW254" s="756">
        <v>0</v>
      </c>
      <c r="AX254" s="756">
        <v>0</v>
      </c>
      <c r="AY254" s="756">
        <v>0</v>
      </c>
      <c r="AZ254" s="767">
        <f t="shared" si="126"/>
        <v>0</v>
      </c>
      <c r="BA254" s="756">
        <v>0</v>
      </c>
      <c r="BB254" s="756">
        <v>0</v>
      </c>
      <c r="BC254" s="756">
        <v>0</v>
      </c>
      <c r="BD254" s="756">
        <v>0</v>
      </c>
      <c r="BE254" s="767">
        <f t="shared" si="108"/>
        <v>0</v>
      </c>
      <c r="BF254" s="646">
        <f t="shared" si="109"/>
        <v>0</v>
      </c>
      <c r="BG254" s="594"/>
      <c r="BH254" s="705">
        <f t="shared" si="99"/>
        <v>238</v>
      </c>
      <c r="BI254" s="646">
        <f t="shared" si="110"/>
        <v>0</v>
      </c>
      <c r="BJ254" s="594"/>
      <c r="BK254" s="705">
        <f t="shared" si="111"/>
        <v>238</v>
      </c>
      <c r="BL254" s="756">
        <v>0</v>
      </c>
      <c r="BM254" s="756">
        <v>0</v>
      </c>
      <c r="BN254" s="756">
        <v>0</v>
      </c>
      <c r="BO254" s="756">
        <v>0</v>
      </c>
      <c r="BP254" s="756">
        <v>0</v>
      </c>
      <c r="BQ254" s="756">
        <v>0</v>
      </c>
      <c r="BR254" s="756">
        <v>0</v>
      </c>
      <c r="BS254" s="646">
        <f t="shared" si="122"/>
        <v>0</v>
      </c>
      <c r="BT254" s="594"/>
      <c r="BU254" s="705">
        <f t="shared" si="112"/>
        <v>238</v>
      </c>
      <c r="BV254" s="756">
        <v>0</v>
      </c>
      <c r="BW254" s="756">
        <v>0</v>
      </c>
      <c r="BX254" s="756">
        <v>0</v>
      </c>
      <c r="BY254" s="756">
        <v>0</v>
      </c>
      <c r="BZ254" s="756">
        <v>0</v>
      </c>
      <c r="CA254" s="756">
        <v>0</v>
      </c>
      <c r="CB254" s="756">
        <v>0</v>
      </c>
      <c r="CC254" s="646">
        <f t="shared" si="123"/>
        <v>0</v>
      </c>
      <c r="CD254" s="594"/>
      <c r="CE254" s="705">
        <f t="shared" si="100"/>
        <v>238</v>
      </c>
      <c r="CF254" s="756">
        <f t="shared" si="130"/>
        <v>0</v>
      </c>
      <c r="CG254" s="756">
        <f t="shared" si="130"/>
        <v>0</v>
      </c>
      <c r="CH254" s="756">
        <f t="shared" si="130"/>
        <v>0</v>
      </c>
      <c r="CI254" s="756">
        <f t="shared" si="130"/>
        <v>0</v>
      </c>
      <c r="CJ254" s="756">
        <f t="shared" si="130"/>
        <v>0</v>
      </c>
      <c r="CK254" s="756">
        <f t="shared" si="130"/>
        <v>0</v>
      </c>
      <c r="CL254" s="756">
        <f t="shared" si="128"/>
        <v>0</v>
      </c>
      <c r="CM254" s="646">
        <f t="shared" si="124"/>
        <v>0</v>
      </c>
      <c r="CN254" s="594"/>
      <c r="CO254" s="705">
        <f t="shared" si="101"/>
        <v>238</v>
      </c>
      <c r="CP254" s="756">
        <v>0</v>
      </c>
      <c r="CQ254" s="756">
        <v>0</v>
      </c>
      <c r="CR254" s="756">
        <v>0</v>
      </c>
      <c r="CS254" s="756">
        <v>0</v>
      </c>
      <c r="CT254" s="756">
        <v>0</v>
      </c>
      <c r="CU254" s="756">
        <v>0</v>
      </c>
      <c r="CV254" s="756">
        <v>0</v>
      </c>
      <c r="CW254" s="646">
        <f t="shared" si="125"/>
        <v>0</v>
      </c>
      <c r="CX254" s="685"/>
      <c r="CY254" s="705">
        <f t="shared" si="102"/>
        <v>238</v>
      </c>
      <c r="CZ254" s="756">
        <v>0</v>
      </c>
      <c r="DA254" s="756">
        <v>0</v>
      </c>
      <c r="DB254" s="756">
        <v>0</v>
      </c>
      <c r="DC254" s="756">
        <v>0</v>
      </c>
      <c r="DD254" s="756">
        <v>0</v>
      </c>
      <c r="DE254" s="767">
        <f t="shared" si="113"/>
        <v>0</v>
      </c>
      <c r="DF254" s="756">
        <v>0</v>
      </c>
      <c r="DG254" s="756">
        <v>0</v>
      </c>
      <c r="DH254" s="756">
        <v>0</v>
      </c>
      <c r="DI254" s="756">
        <v>0</v>
      </c>
      <c r="DJ254" s="767">
        <f t="shared" si="114"/>
        <v>0</v>
      </c>
      <c r="DK254" s="715">
        <f t="shared" si="115"/>
        <v>0</v>
      </c>
      <c r="DL254" s="685"/>
      <c r="DM254" s="705">
        <f t="shared" si="103"/>
        <v>238</v>
      </c>
      <c r="DN254" s="715">
        <f t="shared" si="116"/>
        <v>0</v>
      </c>
    </row>
    <row r="255" spans="2:118" x14ac:dyDescent="0.25">
      <c r="B255" s="705">
        <v>239</v>
      </c>
      <c r="C255" s="765">
        <f>(1+_xlfn.XLOOKUP(INT((B255-1)/12)+1,'ZC Curve'!$B$8:$B$107,'ZC Curve'!R$8:R$107,,0))^(1/12)-1</f>
        <v>0</v>
      </c>
      <c r="D255" s="766">
        <f t="shared" si="117"/>
        <v>1</v>
      </c>
      <c r="E255" s="685"/>
      <c r="F255" s="705">
        <v>239</v>
      </c>
      <c r="G255" s="756">
        <v>0</v>
      </c>
      <c r="H255" s="756">
        <v>0</v>
      </c>
      <c r="I255" s="756">
        <v>0</v>
      </c>
      <c r="J255" s="756">
        <v>0</v>
      </c>
      <c r="K255" s="756">
        <v>0</v>
      </c>
      <c r="L255" s="756">
        <v>0</v>
      </c>
      <c r="M255" s="756">
        <v>0</v>
      </c>
      <c r="N255" s="646">
        <f t="shared" si="118"/>
        <v>0</v>
      </c>
      <c r="O255" s="594"/>
      <c r="P255" s="705">
        <f t="shared" si="104"/>
        <v>239</v>
      </c>
      <c r="Q255" s="756">
        <v>0</v>
      </c>
      <c r="R255" s="756">
        <v>0</v>
      </c>
      <c r="S255" s="756">
        <v>0</v>
      </c>
      <c r="T255" s="756">
        <v>0</v>
      </c>
      <c r="U255" s="756">
        <v>0</v>
      </c>
      <c r="V255" s="756">
        <v>0</v>
      </c>
      <c r="W255" s="756">
        <v>0</v>
      </c>
      <c r="X255" s="646">
        <f t="shared" si="119"/>
        <v>0</v>
      </c>
      <c r="Y255" s="594"/>
      <c r="Z255" s="705">
        <f t="shared" si="105"/>
        <v>239</v>
      </c>
      <c r="AA255" s="756">
        <f t="shared" si="129"/>
        <v>0</v>
      </c>
      <c r="AB255" s="756">
        <f t="shared" si="129"/>
        <v>0</v>
      </c>
      <c r="AC255" s="756">
        <f t="shared" si="129"/>
        <v>0</v>
      </c>
      <c r="AD255" s="756">
        <f t="shared" si="129"/>
        <v>0</v>
      </c>
      <c r="AE255" s="756">
        <f t="shared" si="129"/>
        <v>0</v>
      </c>
      <c r="AF255" s="756">
        <f t="shared" si="129"/>
        <v>0</v>
      </c>
      <c r="AG255" s="756">
        <f t="shared" si="127"/>
        <v>0</v>
      </c>
      <c r="AH255" s="646">
        <f t="shared" si="120"/>
        <v>0</v>
      </c>
      <c r="AI255" s="594"/>
      <c r="AJ255" s="705">
        <f t="shared" si="106"/>
        <v>239</v>
      </c>
      <c r="AK255" s="756">
        <v>0</v>
      </c>
      <c r="AL255" s="756">
        <v>0</v>
      </c>
      <c r="AM255" s="756">
        <v>0</v>
      </c>
      <c r="AN255" s="756">
        <v>0</v>
      </c>
      <c r="AO255" s="756">
        <v>0</v>
      </c>
      <c r="AP255" s="756">
        <v>0</v>
      </c>
      <c r="AQ255" s="756">
        <v>0</v>
      </c>
      <c r="AR255" s="646">
        <f t="shared" si="121"/>
        <v>0</v>
      </c>
      <c r="AS255" s="594"/>
      <c r="AT255" s="705">
        <f t="shared" si="107"/>
        <v>239</v>
      </c>
      <c r="AU255" s="756">
        <v>0</v>
      </c>
      <c r="AV255" s="756">
        <v>0</v>
      </c>
      <c r="AW255" s="756">
        <v>0</v>
      </c>
      <c r="AX255" s="756">
        <v>0</v>
      </c>
      <c r="AY255" s="756">
        <v>0</v>
      </c>
      <c r="AZ255" s="767">
        <f t="shared" si="126"/>
        <v>0</v>
      </c>
      <c r="BA255" s="756">
        <v>0</v>
      </c>
      <c r="BB255" s="756">
        <v>0</v>
      </c>
      <c r="BC255" s="756">
        <v>0</v>
      </c>
      <c r="BD255" s="756">
        <v>0</v>
      </c>
      <c r="BE255" s="767">
        <f t="shared" si="108"/>
        <v>0</v>
      </c>
      <c r="BF255" s="646">
        <f t="shared" si="109"/>
        <v>0</v>
      </c>
      <c r="BG255" s="594"/>
      <c r="BH255" s="705">
        <f t="shared" si="99"/>
        <v>239</v>
      </c>
      <c r="BI255" s="646">
        <f t="shared" si="110"/>
        <v>0</v>
      </c>
      <c r="BJ255" s="594"/>
      <c r="BK255" s="705">
        <f t="shared" si="111"/>
        <v>239</v>
      </c>
      <c r="BL255" s="756">
        <v>0</v>
      </c>
      <c r="BM255" s="756">
        <v>0</v>
      </c>
      <c r="BN255" s="756">
        <v>0</v>
      </c>
      <c r="BO255" s="756">
        <v>0</v>
      </c>
      <c r="BP255" s="756">
        <v>0</v>
      </c>
      <c r="BQ255" s="756">
        <v>0</v>
      </c>
      <c r="BR255" s="756">
        <v>0</v>
      </c>
      <c r="BS255" s="646">
        <f t="shared" si="122"/>
        <v>0</v>
      </c>
      <c r="BT255" s="594"/>
      <c r="BU255" s="705">
        <f t="shared" si="112"/>
        <v>239</v>
      </c>
      <c r="BV255" s="756">
        <v>0</v>
      </c>
      <c r="BW255" s="756">
        <v>0</v>
      </c>
      <c r="BX255" s="756">
        <v>0</v>
      </c>
      <c r="BY255" s="756">
        <v>0</v>
      </c>
      <c r="BZ255" s="756">
        <v>0</v>
      </c>
      <c r="CA255" s="756">
        <v>0</v>
      </c>
      <c r="CB255" s="756">
        <v>0</v>
      </c>
      <c r="CC255" s="646">
        <f t="shared" si="123"/>
        <v>0</v>
      </c>
      <c r="CD255" s="594"/>
      <c r="CE255" s="705">
        <f t="shared" si="100"/>
        <v>239</v>
      </c>
      <c r="CF255" s="756">
        <f t="shared" si="130"/>
        <v>0</v>
      </c>
      <c r="CG255" s="756">
        <f t="shared" si="130"/>
        <v>0</v>
      </c>
      <c r="CH255" s="756">
        <f t="shared" si="130"/>
        <v>0</v>
      </c>
      <c r="CI255" s="756">
        <f t="shared" si="130"/>
        <v>0</v>
      </c>
      <c r="CJ255" s="756">
        <f t="shared" si="130"/>
        <v>0</v>
      </c>
      <c r="CK255" s="756">
        <f t="shared" si="130"/>
        <v>0</v>
      </c>
      <c r="CL255" s="756">
        <f t="shared" si="128"/>
        <v>0</v>
      </c>
      <c r="CM255" s="646">
        <f t="shared" si="124"/>
        <v>0</v>
      </c>
      <c r="CN255" s="594"/>
      <c r="CO255" s="705">
        <f t="shared" si="101"/>
        <v>239</v>
      </c>
      <c r="CP255" s="756">
        <v>0</v>
      </c>
      <c r="CQ255" s="756">
        <v>0</v>
      </c>
      <c r="CR255" s="756">
        <v>0</v>
      </c>
      <c r="CS255" s="756">
        <v>0</v>
      </c>
      <c r="CT255" s="756">
        <v>0</v>
      </c>
      <c r="CU255" s="756">
        <v>0</v>
      </c>
      <c r="CV255" s="756">
        <v>0</v>
      </c>
      <c r="CW255" s="646">
        <f t="shared" si="125"/>
        <v>0</v>
      </c>
      <c r="CX255" s="685"/>
      <c r="CY255" s="705">
        <f t="shared" si="102"/>
        <v>239</v>
      </c>
      <c r="CZ255" s="756">
        <v>0</v>
      </c>
      <c r="DA255" s="756">
        <v>0</v>
      </c>
      <c r="DB255" s="756">
        <v>0</v>
      </c>
      <c r="DC255" s="756">
        <v>0</v>
      </c>
      <c r="DD255" s="756">
        <v>0</v>
      </c>
      <c r="DE255" s="767">
        <f t="shared" si="113"/>
        <v>0</v>
      </c>
      <c r="DF255" s="756">
        <v>0</v>
      </c>
      <c r="DG255" s="756">
        <v>0</v>
      </c>
      <c r="DH255" s="756">
        <v>0</v>
      </c>
      <c r="DI255" s="756">
        <v>0</v>
      </c>
      <c r="DJ255" s="767">
        <f t="shared" si="114"/>
        <v>0</v>
      </c>
      <c r="DK255" s="715">
        <f t="shared" si="115"/>
        <v>0</v>
      </c>
      <c r="DL255" s="685"/>
      <c r="DM255" s="705">
        <f t="shared" si="103"/>
        <v>239</v>
      </c>
      <c r="DN255" s="715">
        <f t="shared" si="116"/>
        <v>0</v>
      </c>
    </row>
    <row r="256" spans="2:118" x14ac:dyDescent="0.25">
      <c r="B256" s="705">
        <v>240</v>
      </c>
      <c r="C256" s="765">
        <f>(1+_xlfn.XLOOKUP(INT((B256-1)/12)+1,'ZC Curve'!$B$8:$B$107,'ZC Curve'!R$8:R$107,,0))^(1/12)-1</f>
        <v>0</v>
      </c>
      <c r="D256" s="766">
        <f t="shared" si="117"/>
        <v>1</v>
      </c>
      <c r="E256" s="685"/>
      <c r="F256" s="705">
        <v>240</v>
      </c>
      <c r="G256" s="756">
        <v>0</v>
      </c>
      <c r="H256" s="756">
        <v>0</v>
      </c>
      <c r="I256" s="756">
        <v>0</v>
      </c>
      <c r="J256" s="756">
        <v>0</v>
      </c>
      <c r="K256" s="756">
        <v>0</v>
      </c>
      <c r="L256" s="756">
        <v>0</v>
      </c>
      <c r="M256" s="756">
        <v>0</v>
      </c>
      <c r="N256" s="646">
        <f t="shared" si="118"/>
        <v>0</v>
      </c>
      <c r="O256" s="594"/>
      <c r="P256" s="705">
        <f t="shared" si="104"/>
        <v>240</v>
      </c>
      <c r="Q256" s="756">
        <v>0</v>
      </c>
      <c r="R256" s="756">
        <v>0</v>
      </c>
      <c r="S256" s="756">
        <v>0</v>
      </c>
      <c r="T256" s="756">
        <v>0</v>
      </c>
      <c r="U256" s="756">
        <v>0</v>
      </c>
      <c r="V256" s="756">
        <v>0</v>
      </c>
      <c r="W256" s="756">
        <v>0</v>
      </c>
      <c r="X256" s="646">
        <f t="shared" si="119"/>
        <v>0</v>
      </c>
      <c r="Y256" s="594"/>
      <c r="Z256" s="705">
        <f t="shared" si="105"/>
        <v>240</v>
      </c>
      <c r="AA256" s="756">
        <f t="shared" si="129"/>
        <v>0</v>
      </c>
      <c r="AB256" s="756">
        <f t="shared" si="129"/>
        <v>0</v>
      </c>
      <c r="AC256" s="756">
        <f t="shared" si="129"/>
        <v>0</v>
      </c>
      <c r="AD256" s="756">
        <f t="shared" si="129"/>
        <v>0</v>
      </c>
      <c r="AE256" s="756">
        <f t="shared" si="129"/>
        <v>0</v>
      </c>
      <c r="AF256" s="756">
        <f t="shared" si="129"/>
        <v>0</v>
      </c>
      <c r="AG256" s="756">
        <f t="shared" si="127"/>
        <v>0</v>
      </c>
      <c r="AH256" s="646">
        <f t="shared" si="120"/>
        <v>0</v>
      </c>
      <c r="AI256" s="594"/>
      <c r="AJ256" s="705">
        <f t="shared" si="106"/>
        <v>240</v>
      </c>
      <c r="AK256" s="756">
        <v>0</v>
      </c>
      <c r="AL256" s="756">
        <v>0</v>
      </c>
      <c r="AM256" s="756">
        <v>0</v>
      </c>
      <c r="AN256" s="756">
        <v>0</v>
      </c>
      <c r="AO256" s="756">
        <v>0</v>
      </c>
      <c r="AP256" s="756">
        <v>0</v>
      </c>
      <c r="AQ256" s="756">
        <v>0</v>
      </c>
      <c r="AR256" s="646">
        <f t="shared" si="121"/>
        <v>0</v>
      </c>
      <c r="AS256" s="594"/>
      <c r="AT256" s="705">
        <f t="shared" si="107"/>
        <v>240</v>
      </c>
      <c r="AU256" s="756">
        <v>0</v>
      </c>
      <c r="AV256" s="756">
        <v>0</v>
      </c>
      <c r="AW256" s="756">
        <v>0</v>
      </c>
      <c r="AX256" s="756">
        <v>0</v>
      </c>
      <c r="AY256" s="756">
        <v>0</v>
      </c>
      <c r="AZ256" s="767">
        <f t="shared" si="126"/>
        <v>0</v>
      </c>
      <c r="BA256" s="756">
        <v>0</v>
      </c>
      <c r="BB256" s="756">
        <v>0</v>
      </c>
      <c r="BC256" s="756">
        <v>0</v>
      </c>
      <c r="BD256" s="756">
        <v>0</v>
      </c>
      <c r="BE256" s="767">
        <f t="shared" si="108"/>
        <v>0</v>
      </c>
      <c r="BF256" s="646">
        <f t="shared" si="109"/>
        <v>0</v>
      </c>
      <c r="BG256" s="594"/>
      <c r="BH256" s="705">
        <f t="shared" si="99"/>
        <v>240</v>
      </c>
      <c r="BI256" s="646">
        <f t="shared" si="110"/>
        <v>0</v>
      </c>
      <c r="BJ256" s="594"/>
      <c r="BK256" s="705">
        <f t="shared" si="111"/>
        <v>240</v>
      </c>
      <c r="BL256" s="756">
        <v>0</v>
      </c>
      <c r="BM256" s="756">
        <v>0</v>
      </c>
      <c r="BN256" s="756">
        <v>0</v>
      </c>
      <c r="BO256" s="756">
        <v>0</v>
      </c>
      <c r="BP256" s="756">
        <v>0</v>
      </c>
      <c r="BQ256" s="756">
        <v>0</v>
      </c>
      <c r="BR256" s="756">
        <v>0</v>
      </c>
      <c r="BS256" s="646">
        <f t="shared" si="122"/>
        <v>0</v>
      </c>
      <c r="BT256" s="594"/>
      <c r="BU256" s="705">
        <f t="shared" si="112"/>
        <v>240</v>
      </c>
      <c r="BV256" s="756">
        <v>0</v>
      </c>
      <c r="BW256" s="756">
        <v>0</v>
      </c>
      <c r="BX256" s="756">
        <v>0</v>
      </c>
      <c r="BY256" s="756">
        <v>0</v>
      </c>
      <c r="BZ256" s="756">
        <v>0</v>
      </c>
      <c r="CA256" s="756">
        <v>0</v>
      </c>
      <c r="CB256" s="756">
        <v>0</v>
      </c>
      <c r="CC256" s="646">
        <f t="shared" si="123"/>
        <v>0</v>
      </c>
      <c r="CD256" s="594"/>
      <c r="CE256" s="705">
        <f t="shared" si="100"/>
        <v>240</v>
      </c>
      <c r="CF256" s="756">
        <f t="shared" si="130"/>
        <v>0</v>
      </c>
      <c r="CG256" s="756">
        <f t="shared" si="130"/>
        <v>0</v>
      </c>
      <c r="CH256" s="756">
        <f t="shared" si="130"/>
        <v>0</v>
      </c>
      <c r="CI256" s="756">
        <f t="shared" si="130"/>
        <v>0</v>
      </c>
      <c r="CJ256" s="756">
        <f t="shared" si="130"/>
        <v>0</v>
      </c>
      <c r="CK256" s="756">
        <f t="shared" si="130"/>
        <v>0</v>
      </c>
      <c r="CL256" s="756">
        <f t="shared" si="128"/>
        <v>0</v>
      </c>
      <c r="CM256" s="646">
        <f t="shared" si="124"/>
        <v>0</v>
      </c>
      <c r="CN256" s="594"/>
      <c r="CO256" s="705">
        <f t="shared" si="101"/>
        <v>240</v>
      </c>
      <c r="CP256" s="756">
        <v>0</v>
      </c>
      <c r="CQ256" s="756">
        <v>0</v>
      </c>
      <c r="CR256" s="756">
        <v>0</v>
      </c>
      <c r="CS256" s="756">
        <v>0</v>
      </c>
      <c r="CT256" s="756">
        <v>0</v>
      </c>
      <c r="CU256" s="756">
        <v>0</v>
      </c>
      <c r="CV256" s="756">
        <v>0</v>
      </c>
      <c r="CW256" s="646">
        <f t="shared" si="125"/>
        <v>0</v>
      </c>
      <c r="CX256" s="685"/>
      <c r="CY256" s="705">
        <f t="shared" si="102"/>
        <v>240</v>
      </c>
      <c r="CZ256" s="756">
        <v>0</v>
      </c>
      <c r="DA256" s="756">
        <v>0</v>
      </c>
      <c r="DB256" s="756">
        <v>0</v>
      </c>
      <c r="DC256" s="756">
        <v>0</v>
      </c>
      <c r="DD256" s="756">
        <v>0</v>
      </c>
      <c r="DE256" s="767">
        <f t="shared" si="113"/>
        <v>0</v>
      </c>
      <c r="DF256" s="756">
        <v>0</v>
      </c>
      <c r="DG256" s="756">
        <v>0</v>
      </c>
      <c r="DH256" s="756">
        <v>0</v>
      </c>
      <c r="DI256" s="756">
        <v>0</v>
      </c>
      <c r="DJ256" s="767">
        <f t="shared" si="114"/>
        <v>0</v>
      </c>
      <c r="DK256" s="715">
        <f t="shared" si="115"/>
        <v>0</v>
      </c>
      <c r="DL256" s="685"/>
      <c r="DM256" s="705">
        <f t="shared" si="103"/>
        <v>240</v>
      </c>
      <c r="DN256" s="715">
        <f t="shared" si="116"/>
        <v>0</v>
      </c>
    </row>
    <row r="257" spans="2:118" x14ac:dyDescent="0.25">
      <c r="B257" s="705">
        <v>241</v>
      </c>
      <c r="C257" s="765">
        <f>(1+_xlfn.XLOOKUP(INT((B257-1)/12)+1,'ZC Curve'!$B$8:$B$107,'ZC Curve'!R$8:R$107,,0))^(1/12)-1</f>
        <v>0</v>
      </c>
      <c r="D257" s="766">
        <f t="shared" si="117"/>
        <v>1</v>
      </c>
      <c r="E257" s="685"/>
      <c r="F257" s="705">
        <v>241</v>
      </c>
      <c r="G257" s="756">
        <v>0</v>
      </c>
      <c r="H257" s="756">
        <v>0</v>
      </c>
      <c r="I257" s="756">
        <v>0</v>
      </c>
      <c r="J257" s="756">
        <v>0</v>
      </c>
      <c r="K257" s="756">
        <v>0</v>
      </c>
      <c r="L257" s="756">
        <v>0</v>
      </c>
      <c r="M257" s="756">
        <v>0</v>
      </c>
      <c r="N257" s="646">
        <f t="shared" si="118"/>
        <v>0</v>
      </c>
      <c r="O257" s="594"/>
      <c r="P257" s="705">
        <f t="shared" si="104"/>
        <v>241</v>
      </c>
      <c r="Q257" s="756">
        <v>0</v>
      </c>
      <c r="R257" s="756">
        <v>0</v>
      </c>
      <c r="S257" s="756">
        <v>0</v>
      </c>
      <c r="T257" s="756">
        <v>0</v>
      </c>
      <c r="U257" s="756">
        <v>0</v>
      </c>
      <c r="V257" s="756">
        <v>0</v>
      </c>
      <c r="W257" s="756">
        <v>0</v>
      </c>
      <c r="X257" s="646">
        <f t="shared" si="119"/>
        <v>0</v>
      </c>
      <c r="Y257" s="594"/>
      <c r="Z257" s="705">
        <f t="shared" si="105"/>
        <v>241</v>
      </c>
      <c r="AA257" s="756">
        <f t="shared" si="129"/>
        <v>0</v>
      </c>
      <c r="AB257" s="756">
        <f t="shared" si="129"/>
        <v>0</v>
      </c>
      <c r="AC257" s="756">
        <f t="shared" si="129"/>
        <v>0</v>
      </c>
      <c r="AD257" s="756">
        <f t="shared" si="129"/>
        <v>0</v>
      </c>
      <c r="AE257" s="756">
        <f t="shared" si="129"/>
        <v>0</v>
      </c>
      <c r="AF257" s="756">
        <f t="shared" si="129"/>
        <v>0</v>
      </c>
      <c r="AG257" s="756">
        <f t="shared" si="127"/>
        <v>0</v>
      </c>
      <c r="AH257" s="646">
        <f t="shared" si="120"/>
        <v>0</v>
      </c>
      <c r="AI257" s="594"/>
      <c r="AJ257" s="705">
        <f t="shared" si="106"/>
        <v>241</v>
      </c>
      <c r="AK257" s="756">
        <v>0</v>
      </c>
      <c r="AL257" s="756">
        <v>0</v>
      </c>
      <c r="AM257" s="756">
        <v>0</v>
      </c>
      <c r="AN257" s="756">
        <v>0</v>
      </c>
      <c r="AO257" s="756">
        <v>0</v>
      </c>
      <c r="AP257" s="756">
        <v>0</v>
      </c>
      <c r="AQ257" s="756">
        <v>0</v>
      </c>
      <c r="AR257" s="646">
        <f t="shared" si="121"/>
        <v>0</v>
      </c>
      <c r="AS257" s="594"/>
      <c r="AT257" s="705">
        <f t="shared" si="107"/>
        <v>241</v>
      </c>
      <c r="AU257" s="756">
        <v>0</v>
      </c>
      <c r="AV257" s="756">
        <v>0</v>
      </c>
      <c r="AW257" s="756">
        <v>0</v>
      </c>
      <c r="AX257" s="756">
        <v>0</v>
      </c>
      <c r="AY257" s="756">
        <v>0</v>
      </c>
      <c r="AZ257" s="767">
        <f t="shared" si="126"/>
        <v>0</v>
      </c>
      <c r="BA257" s="756">
        <v>0</v>
      </c>
      <c r="BB257" s="756">
        <v>0</v>
      </c>
      <c r="BC257" s="756">
        <v>0</v>
      </c>
      <c r="BD257" s="756">
        <v>0</v>
      </c>
      <c r="BE257" s="767">
        <f t="shared" si="108"/>
        <v>0</v>
      </c>
      <c r="BF257" s="646">
        <f t="shared" si="109"/>
        <v>0</v>
      </c>
      <c r="BG257" s="594"/>
      <c r="BH257" s="705">
        <f t="shared" si="99"/>
        <v>241</v>
      </c>
      <c r="BI257" s="646">
        <f t="shared" si="110"/>
        <v>0</v>
      </c>
      <c r="BJ257" s="594"/>
      <c r="BK257" s="705">
        <f t="shared" si="111"/>
        <v>241</v>
      </c>
      <c r="BL257" s="756">
        <v>0</v>
      </c>
      <c r="BM257" s="756">
        <v>0</v>
      </c>
      <c r="BN257" s="756">
        <v>0</v>
      </c>
      <c r="BO257" s="756">
        <v>0</v>
      </c>
      <c r="BP257" s="756">
        <v>0</v>
      </c>
      <c r="BQ257" s="756">
        <v>0</v>
      </c>
      <c r="BR257" s="756">
        <v>0</v>
      </c>
      <c r="BS257" s="646">
        <f t="shared" si="122"/>
        <v>0</v>
      </c>
      <c r="BT257" s="594"/>
      <c r="BU257" s="705">
        <f t="shared" si="112"/>
        <v>241</v>
      </c>
      <c r="BV257" s="756">
        <v>0</v>
      </c>
      <c r="BW257" s="756">
        <v>0</v>
      </c>
      <c r="BX257" s="756">
        <v>0</v>
      </c>
      <c r="BY257" s="756">
        <v>0</v>
      </c>
      <c r="BZ257" s="756">
        <v>0</v>
      </c>
      <c r="CA257" s="756">
        <v>0</v>
      </c>
      <c r="CB257" s="756">
        <v>0</v>
      </c>
      <c r="CC257" s="646">
        <f t="shared" si="123"/>
        <v>0</v>
      </c>
      <c r="CD257" s="594"/>
      <c r="CE257" s="705">
        <f t="shared" si="100"/>
        <v>241</v>
      </c>
      <c r="CF257" s="756">
        <f t="shared" si="130"/>
        <v>0</v>
      </c>
      <c r="CG257" s="756">
        <f t="shared" si="130"/>
        <v>0</v>
      </c>
      <c r="CH257" s="756">
        <f t="shared" si="130"/>
        <v>0</v>
      </c>
      <c r="CI257" s="756">
        <f t="shared" si="130"/>
        <v>0</v>
      </c>
      <c r="CJ257" s="756">
        <f t="shared" si="130"/>
        <v>0</v>
      </c>
      <c r="CK257" s="756">
        <f t="shared" si="130"/>
        <v>0</v>
      </c>
      <c r="CL257" s="756">
        <f t="shared" si="128"/>
        <v>0</v>
      </c>
      <c r="CM257" s="646">
        <f t="shared" si="124"/>
        <v>0</v>
      </c>
      <c r="CN257" s="594"/>
      <c r="CO257" s="705">
        <f t="shared" si="101"/>
        <v>241</v>
      </c>
      <c r="CP257" s="756">
        <v>0</v>
      </c>
      <c r="CQ257" s="756">
        <v>0</v>
      </c>
      <c r="CR257" s="756">
        <v>0</v>
      </c>
      <c r="CS257" s="756">
        <v>0</v>
      </c>
      <c r="CT257" s="756">
        <v>0</v>
      </c>
      <c r="CU257" s="756">
        <v>0</v>
      </c>
      <c r="CV257" s="756">
        <v>0</v>
      </c>
      <c r="CW257" s="646">
        <f t="shared" si="125"/>
        <v>0</v>
      </c>
      <c r="CX257" s="685"/>
      <c r="CY257" s="705">
        <f t="shared" si="102"/>
        <v>241</v>
      </c>
      <c r="CZ257" s="756">
        <v>0</v>
      </c>
      <c r="DA257" s="756">
        <v>0</v>
      </c>
      <c r="DB257" s="756">
        <v>0</v>
      </c>
      <c r="DC257" s="756">
        <v>0</v>
      </c>
      <c r="DD257" s="756">
        <v>0</v>
      </c>
      <c r="DE257" s="767">
        <f t="shared" si="113"/>
        <v>0</v>
      </c>
      <c r="DF257" s="756">
        <v>0</v>
      </c>
      <c r="DG257" s="756">
        <v>0</v>
      </c>
      <c r="DH257" s="756">
        <v>0</v>
      </c>
      <c r="DI257" s="756">
        <v>0</v>
      </c>
      <c r="DJ257" s="767">
        <f t="shared" si="114"/>
        <v>0</v>
      </c>
      <c r="DK257" s="715">
        <f t="shared" si="115"/>
        <v>0</v>
      </c>
      <c r="DL257" s="685"/>
      <c r="DM257" s="705">
        <f t="shared" si="103"/>
        <v>241</v>
      </c>
      <c r="DN257" s="715">
        <f t="shared" si="116"/>
        <v>0</v>
      </c>
    </row>
    <row r="258" spans="2:118" x14ac:dyDescent="0.25">
      <c r="B258" s="705">
        <v>242</v>
      </c>
      <c r="C258" s="765">
        <f>(1+_xlfn.XLOOKUP(INT((B258-1)/12)+1,'ZC Curve'!$B$8:$B$107,'ZC Curve'!R$8:R$107,,0))^(1/12)-1</f>
        <v>0</v>
      </c>
      <c r="D258" s="766">
        <f t="shared" si="117"/>
        <v>1</v>
      </c>
      <c r="E258" s="685"/>
      <c r="F258" s="705">
        <v>242</v>
      </c>
      <c r="G258" s="756">
        <v>0</v>
      </c>
      <c r="H258" s="756">
        <v>0</v>
      </c>
      <c r="I258" s="756">
        <v>0</v>
      </c>
      <c r="J258" s="756">
        <v>0</v>
      </c>
      <c r="K258" s="756">
        <v>0</v>
      </c>
      <c r="L258" s="756">
        <v>0</v>
      </c>
      <c r="M258" s="756">
        <v>0</v>
      </c>
      <c r="N258" s="646">
        <f t="shared" si="118"/>
        <v>0</v>
      </c>
      <c r="O258" s="594"/>
      <c r="P258" s="705">
        <f t="shared" si="104"/>
        <v>242</v>
      </c>
      <c r="Q258" s="756">
        <v>0</v>
      </c>
      <c r="R258" s="756">
        <v>0</v>
      </c>
      <c r="S258" s="756">
        <v>0</v>
      </c>
      <c r="T258" s="756">
        <v>0</v>
      </c>
      <c r="U258" s="756">
        <v>0</v>
      </c>
      <c r="V258" s="756">
        <v>0</v>
      </c>
      <c r="W258" s="756">
        <v>0</v>
      </c>
      <c r="X258" s="646">
        <f t="shared" si="119"/>
        <v>0</v>
      </c>
      <c r="Y258" s="594"/>
      <c r="Z258" s="705">
        <f t="shared" si="105"/>
        <v>242</v>
      </c>
      <c r="AA258" s="756">
        <f t="shared" si="129"/>
        <v>0</v>
      </c>
      <c r="AB258" s="756">
        <f t="shared" si="129"/>
        <v>0</v>
      </c>
      <c r="AC258" s="756">
        <f t="shared" si="129"/>
        <v>0</v>
      </c>
      <c r="AD258" s="756">
        <f t="shared" si="129"/>
        <v>0</v>
      </c>
      <c r="AE258" s="756">
        <f t="shared" si="129"/>
        <v>0</v>
      </c>
      <c r="AF258" s="756">
        <f t="shared" si="129"/>
        <v>0</v>
      </c>
      <c r="AG258" s="756">
        <f t="shared" si="127"/>
        <v>0</v>
      </c>
      <c r="AH258" s="646">
        <f t="shared" si="120"/>
        <v>0</v>
      </c>
      <c r="AI258" s="594"/>
      <c r="AJ258" s="705">
        <f t="shared" si="106"/>
        <v>242</v>
      </c>
      <c r="AK258" s="756">
        <v>0</v>
      </c>
      <c r="AL258" s="756">
        <v>0</v>
      </c>
      <c r="AM258" s="756">
        <v>0</v>
      </c>
      <c r="AN258" s="756">
        <v>0</v>
      </c>
      <c r="AO258" s="756">
        <v>0</v>
      </c>
      <c r="AP258" s="756">
        <v>0</v>
      </c>
      <c r="AQ258" s="756">
        <v>0</v>
      </c>
      <c r="AR258" s="646">
        <f t="shared" si="121"/>
        <v>0</v>
      </c>
      <c r="AS258" s="594"/>
      <c r="AT258" s="705">
        <f t="shared" si="107"/>
        <v>242</v>
      </c>
      <c r="AU258" s="756">
        <v>0</v>
      </c>
      <c r="AV258" s="756">
        <v>0</v>
      </c>
      <c r="AW258" s="756">
        <v>0</v>
      </c>
      <c r="AX258" s="756">
        <v>0</v>
      </c>
      <c r="AY258" s="756">
        <v>0</v>
      </c>
      <c r="AZ258" s="767">
        <f t="shared" si="126"/>
        <v>0</v>
      </c>
      <c r="BA258" s="756">
        <v>0</v>
      </c>
      <c r="BB258" s="756">
        <v>0</v>
      </c>
      <c r="BC258" s="756">
        <v>0</v>
      </c>
      <c r="BD258" s="756">
        <v>0</v>
      </c>
      <c r="BE258" s="767">
        <f t="shared" si="108"/>
        <v>0</v>
      </c>
      <c r="BF258" s="646">
        <f t="shared" si="109"/>
        <v>0</v>
      </c>
      <c r="BG258" s="594"/>
      <c r="BH258" s="705">
        <f t="shared" si="99"/>
        <v>242</v>
      </c>
      <c r="BI258" s="646">
        <f t="shared" si="110"/>
        <v>0</v>
      </c>
      <c r="BJ258" s="594"/>
      <c r="BK258" s="705">
        <f t="shared" si="111"/>
        <v>242</v>
      </c>
      <c r="BL258" s="756">
        <v>0</v>
      </c>
      <c r="BM258" s="756">
        <v>0</v>
      </c>
      <c r="BN258" s="756">
        <v>0</v>
      </c>
      <c r="BO258" s="756">
        <v>0</v>
      </c>
      <c r="BP258" s="756">
        <v>0</v>
      </c>
      <c r="BQ258" s="756">
        <v>0</v>
      </c>
      <c r="BR258" s="756">
        <v>0</v>
      </c>
      <c r="BS258" s="646">
        <f t="shared" si="122"/>
        <v>0</v>
      </c>
      <c r="BT258" s="594"/>
      <c r="BU258" s="705">
        <f t="shared" si="112"/>
        <v>242</v>
      </c>
      <c r="BV258" s="756">
        <v>0</v>
      </c>
      <c r="BW258" s="756">
        <v>0</v>
      </c>
      <c r="BX258" s="756">
        <v>0</v>
      </c>
      <c r="BY258" s="756">
        <v>0</v>
      </c>
      <c r="BZ258" s="756">
        <v>0</v>
      </c>
      <c r="CA258" s="756">
        <v>0</v>
      </c>
      <c r="CB258" s="756">
        <v>0</v>
      </c>
      <c r="CC258" s="646">
        <f t="shared" si="123"/>
        <v>0</v>
      </c>
      <c r="CD258" s="594"/>
      <c r="CE258" s="705">
        <f t="shared" si="100"/>
        <v>242</v>
      </c>
      <c r="CF258" s="756">
        <f t="shared" si="130"/>
        <v>0</v>
      </c>
      <c r="CG258" s="756">
        <f t="shared" si="130"/>
        <v>0</v>
      </c>
      <c r="CH258" s="756">
        <f t="shared" si="130"/>
        <v>0</v>
      </c>
      <c r="CI258" s="756">
        <f t="shared" si="130"/>
        <v>0</v>
      </c>
      <c r="CJ258" s="756">
        <f t="shared" si="130"/>
        <v>0</v>
      </c>
      <c r="CK258" s="756">
        <f t="shared" si="130"/>
        <v>0</v>
      </c>
      <c r="CL258" s="756">
        <f t="shared" si="128"/>
        <v>0</v>
      </c>
      <c r="CM258" s="646">
        <f t="shared" si="124"/>
        <v>0</v>
      </c>
      <c r="CN258" s="594"/>
      <c r="CO258" s="705">
        <f t="shared" si="101"/>
        <v>242</v>
      </c>
      <c r="CP258" s="756">
        <v>0</v>
      </c>
      <c r="CQ258" s="756">
        <v>0</v>
      </c>
      <c r="CR258" s="756">
        <v>0</v>
      </c>
      <c r="CS258" s="756">
        <v>0</v>
      </c>
      <c r="CT258" s="756">
        <v>0</v>
      </c>
      <c r="CU258" s="756">
        <v>0</v>
      </c>
      <c r="CV258" s="756">
        <v>0</v>
      </c>
      <c r="CW258" s="646">
        <f t="shared" si="125"/>
        <v>0</v>
      </c>
      <c r="CX258" s="685"/>
      <c r="CY258" s="705">
        <f t="shared" si="102"/>
        <v>242</v>
      </c>
      <c r="CZ258" s="756">
        <v>0</v>
      </c>
      <c r="DA258" s="756">
        <v>0</v>
      </c>
      <c r="DB258" s="756">
        <v>0</v>
      </c>
      <c r="DC258" s="756">
        <v>0</v>
      </c>
      <c r="DD258" s="756">
        <v>0</v>
      </c>
      <c r="DE258" s="767">
        <f t="shared" si="113"/>
        <v>0</v>
      </c>
      <c r="DF258" s="756">
        <v>0</v>
      </c>
      <c r="DG258" s="756">
        <v>0</v>
      </c>
      <c r="DH258" s="756">
        <v>0</v>
      </c>
      <c r="DI258" s="756">
        <v>0</v>
      </c>
      <c r="DJ258" s="767">
        <f t="shared" si="114"/>
        <v>0</v>
      </c>
      <c r="DK258" s="715">
        <f t="shared" si="115"/>
        <v>0</v>
      </c>
      <c r="DL258" s="685"/>
      <c r="DM258" s="705">
        <f t="shared" si="103"/>
        <v>242</v>
      </c>
      <c r="DN258" s="715">
        <f t="shared" si="116"/>
        <v>0</v>
      </c>
    </row>
    <row r="259" spans="2:118" x14ac:dyDescent="0.25">
      <c r="B259" s="705">
        <v>243</v>
      </c>
      <c r="C259" s="765">
        <f>(1+_xlfn.XLOOKUP(INT((B259-1)/12)+1,'ZC Curve'!$B$8:$B$107,'ZC Curve'!R$8:R$107,,0))^(1/12)-1</f>
        <v>0</v>
      </c>
      <c r="D259" s="766">
        <f t="shared" si="117"/>
        <v>1</v>
      </c>
      <c r="E259" s="685"/>
      <c r="F259" s="705">
        <v>243</v>
      </c>
      <c r="G259" s="756">
        <v>0</v>
      </c>
      <c r="H259" s="756">
        <v>0</v>
      </c>
      <c r="I259" s="756">
        <v>0</v>
      </c>
      <c r="J259" s="756">
        <v>0</v>
      </c>
      <c r="K259" s="756">
        <v>0</v>
      </c>
      <c r="L259" s="756">
        <v>0</v>
      </c>
      <c r="M259" s="756">
        <v>0</v>
      </c>
      <c r="N259" s="646">
        <f t="shared" si="118"/>
        <v>0</v>
      </c>
      <c r="O259" s="594"/>
      <c r="P259" s="705">
        <f t="shared" si="104"/>
        <v>243</v>
      </c>
      <c r="Q259" s="756">
        <v>0</v>
      </c>
      <c r="R259" s="756">
        <v>0</v>
      </c>
      <c r="S259" s="756">
        <v>0</v>
      </c>
      <c r="T259" s="756">
        <v>0</v>
      </c>
      <c r="U259" s="756">
        <v>0</v>
      </c>
      <c r="V259" s="756">
        <v>0</v>
      </c>
      <c r="W259" s="756">
        <v>0</v>
      </c>
      <c r="X259" s="646">
        <f t="shared" si="119"/>
        <v>0</v>
      </c>
      <c r="Y259" s="594"/>
      <c r="Z259" s="705">
        <f t="shared" si="105"/>
        <v>243</v>
      </c>
      <c r="AA259" s="756">
        <f t="shared" si="129"/>
        <v>0</v>
      </c>
      <c r="AB259" s="756">
        <f t="shared" si="129"/>
        <v>0</v>
      </c>
      <c r="AC259" s="756">
        <f t="shared" si="129"/>
        <v>0</v>
      </c>
      <c r="AD259" s="756">
        <f t="shared" si="129"/>
        <v>0</v>
      </c>
      <c r="AE259" s="756">
        <f t="shared" si="129"/>
        <v>0</v>
      </c>
      <c r="AF259" s="756">
        <f t="shared" si="129"/>
        <v>0</v>
      </c>
      <c r="AG259" s="756">
        <f t="shared" si="127"/>
        <v>0</v>
      </c>
      <c r="AH259" s="646">
        <f t="shared" si="120"/>
        <v>0</v>
      </c>
      <c r="AI259" s="594"/>
      <c r="AJ259" s="705">
        <f t="shared" si="106"/>
        <v>243</v>
      </c>
      <c r="AK259" s="756">
        <v>0</v>
      </c>
      <c r="AL259" s="756">
        <v>0</v>
      </c>
      <c r="AM259" s="756">
        <v>0</v>
      </c>
      <c r="AN259" s="756">
        <v>0</v>
      </c>
      <c r="AO259" s="756">
        <v>0</v>
      </c>
      <c r="AP259" s="756">
        <v>0</v>
      </c>
      <c r="AQ259" s="756">
        <v>0</v>
      </c>
      <c r="AR259" s="646">
        <f t="shared" si="121"/>
        <v>0</v>
      </c>
      <c r="AS259" s="594"/>
      <c r="AT259" s="705">
        <f t="shared" si="107"/>
        <v>243</v>
      </c>
      <c r="AU259" s="756">
        <v>0</v>
      </c>
      <c r="AV259" s="756">
        <v>0</v>
      </c>
      <c r="AW259" s="756">
        <v>0</v>
      </c>
      <c r="AX259" s="756">
        <v>0</v>
      </c>
      <c r="AY259" s="756">
        <v>0</v>
      </c>
      <c r="AZ259" s="767">
        <f t="shared" si="126"/>
        <v>0</v>
      </c>
      <c r="BA259" s="756">
        <v>0</v>
      </c>
      <c r="BB259" s="756">
        <v>0</v>
      </c>
      <c r="BC259" s="756">
        <v>0</v>
      </c>
      <c r="BD259" s="756">
        <v>0</v>
      </c>
      <c r="BE259" s="767">
        <f t="shared" si="108"/>
        <v>0</v>
      </c>
      <c r="BF259" s="646">
        <f t="shared" si="109"/>
        <v>0</v>
      </c>
      <c r="BG259" s="594"/>
      <c r="BH259" s="705">
        <f t="shared" si="99"/>
        <v>243</v>
      </c>
      <c r="BI259" s="646">
        <f t="shared" si="110"/>
        <v>0</v>
      </c>
      <c r="BJ259" s="594"/>
      <c r="BK259" s="705">
        <f t="shared" si="111"/>
        <v>243</v>
      </c>
      <c r="BL259" s="756">
        <v>0</v>
      </c>
      <c r="BM259" s="756">
        <v>0</v>
      </c>
      <c r="BN259" s="756">
        <v>0</v>
      </c>
      <c r="BO259" s="756">
        <v>0</v>
      </c>
      <c r="BP259" s="756">
        <v>0</v>
      </c>
      <c r="BQ259" s="756">
        <v>0</v>
      </c>
      <c r="BR259" s="756">
        <v>0</v>
      </c>
      <c r="BS259" s="646">
        <f t="shared" si="122"/>
        <v>0</v>
      </c>
      <c r="BT259" s="594"/>
      <c r="BU259" s="705">
        <f t="shared" si="112"/>
        <v>243</v>
      </c>
      <c r="BV259" s="756">
        <v>0</v>
      </c>
      <c r="BW259" s="756">
        <v>0</v>
      </c>
      <c r="BX259" s="756">
        <v>0</v>
      </c>
      <c r="BY259" s="756">
        <v>0</v>
      </c>
      <c r="BZ259" s="756">
        <v>0</v>
      </c>
      <c r="CA259" s="756">
        <v>0</v>
      </c>
      <c r="CB259" s="756">
        <v>0</v>
      </c>
      <c r="CC259" s="646">
        <f t="shared" si="123"/>
        <v>0</v>
      </c>
      <c r="CD259" s="594"/>
      <c r="CE259" s="705">
        <f t="shared" si="100"/>
        <v>243</v>
      </c>
      <c r="CF259" s="756">
        <f t="shared" si="130"/>
        <v>0</v>
      </c>
      <c r="CG259" s="756">
        <f t="shared" si="130"/>
        <v>0</v>
      </c>
      <c r="CH259" s="756">
        <f t="shared" si="130"/>
        <v>0</v>
      </c>
      <c r="CI259" s="756">
        <f t="shared" si="130"/>
        <v>0</v>
      </c>
      <c r="CJ259" s="756">
        <f t="shared" si="130"/>
        <v>0</v>
      </c>
      <c r="CK259" s="756">
        <f t="shared" si="130"/>
        <v>0</v>
      </c>
      <c r="CL259" s="756">
        <f t="shared" si="128"/>
        <v>0</v>
      </c>
      <c r="CM259" s="646">
        <f t="shared" si="124"/>
        <v>0</v>
      </c>
      <c r="CN259" s="594"/>
      <c r="CO259" s="705">
        <f t="shared" si="101"/>
        <v>243</v>
      </c>
      <c r="CP259" s="756">
        <v>0</v>
      </c>
      <c r="CQ259" s="756">
        <v>0</v>
      </c>
      <c r="CR259" s="756">
        <v>0</v>
      </c>
      <c r="CS259" s="756">
        <v>0</v>
      </c>
      <c r="CT259" s="756">
        <v>0</v>
      </c>
      <c r="CU259" s="756">
        <v>0</v>
      </c>
      <c r="CV259" s="756">
        <v>0</v>
      </c>
      <c r="CW259" s="646">
        <f t="shared" si="125"/>
        <v>0</v>
      </c>
      <c r="CX259" s="685"/>
      <c r="CY259" s="705">
        <f t="shared" si="102"/>
        <v>243</v>
      </c>
      <c r="CZ259" s="756">
        <v>0</v>
      </c>
      <c r="DA259" s="756">
        <v>0</v>
      </c>
      <c r="DB259" s="756">
        <v>0</v>
      </c>
      <c r="DC259" s="756">
        <v>0</v>
      </c>
      <c r="DD259" s="756">
        <v>0</v>
      </c>
      <c r="DE259" s="767">
        <f t="shared" si="113"/>
        <v>0</v>
      </c>
      <c r="DF259" s="756">
        <v>0</v>
      </c>
      <c r="DG259" s="756">
        <v>0</v>
      </c>
      <c r="DH259" s="756">
        <v>0</v>
      </c>
      <c r="DI259" s="756">
        <v>0</v>
      </c>
      <c r="DJ259" s="767">
        <f t="shared" si="114"/>
        <v>0</v>
      </c>
      <c r="DK259" s="715">
        <f t="shared" si="115"/>
        <v>0</v>
      </c>
      <c r="DL259" s="685"/>
      <c r="DM259" s="705">
        <f t="shared" si="103"/>
        <v>243</v>
      </c>
      <c r="DN259" s="715">
        <f t="shared" si="116"/>
        <v>0</v>
      </c>
    </row>
    <row r="260" spans="2:118" x14ac:dyDescent="0.25">
      <c r="B260" s="705">
        <v>244</v>
      </c>
      <c r="C260" s="765">
        <f>(1+_xlfn.XLOOKUP(INT((B260-1)/12)+1,'ZC Curve'!$B$8:$B$107,'ZC Curve'!R$8:R$107,,0))^(1/12)-1</f>
        <v>0</v>
      </c>
      <c r="D260" s="766">
        <f t="shared" si="117"/>
        <v>1</v>
      </c>
      <c r="E260" s="685"/>
      <c r="F260" s="705">
        <v>244</v>
      </c>
      <c r="G260" s="756">
        <v>0</v>
      </c>
      <c r="H260" s="756">
        <v>0</v>
      </c>
      <c r="I260" s="756">
        <v>0</v>
      </c>
      <c r="J260" s="756">
        <v>0</v>
      </c>
      <c r="K260" s="756">
        <v>0</v>
      </c>
      <c r="L260" s="756">
        <v>0</v>
      </c>
      <c r="M260" s="756">
        <v>0</v>
      </c>
      <c r="N260" s="646">
        <f t="shared" si="118"/>
        <v>0</v>
      </c>
      <c r="O260" s="594"/>
      <c r="P260" s="705">
        <f t="shared" si="104"/>
        <v>244</v>
      </c>
      <c r="Q260" s="756">
        <v>0</v>
      </c>
      <c r="R260" s="756">
        <v>0</v>
      </c>
      <c r="S260" s="756">
        <v>0</v>
      </c>
      <c r="T260" s="756">
        <v>0</v>
      </c>
      <c r="U260" s="756">
        <v>0</v>
      </c>
      <c r="V260" s="756">
        <v>0</v>
      </c>
      <c r="W260" s="756">
        <v>0</v>
      </c>
      <c r="X260" s="646">
        <f t="shared" si="119"/>
        <v>0</v>
      </c>
      <c r="Y260" s="594"/>
      <c r="Z260" s="705">
        <f t="shared" si="105"/>
        <v>244</v>
      </c>
      <c r="AA260" s="756">
        <f t="shared" si="129"/>
        <v>0</v>
      </c>
      <c r="AB260" s="756">
        <f t="shared" si="129"/>
        <v>0</v>
      </c>
      <c r="AC260" s="756">
        <f t="shared" si="129"/>
        <v>0</v>
      </c>
      <c r="AD260" s="756">
        <f t="shared" si="129"/>
        <v>0</v>
      </c>
      <c r="AE260" s="756">
        <f t="shared" si="129"/>
        <v>0</v>
      </c>
      <c r="AF260" s="756">
        <f t="shared" si="129"/>
        <v>0</v>
      </c>
      <c r="AG260" s="756">
        <f t="shared" si="127"/>
        <v>0</v>
      </c>
      <c r="AH260" s="646">
        <f t="shared" si="120"/>
        <v>0</v>
      </c>
      <c r="AI260" s="594"/>
      <c r="AJ260" s="705">
        <f t="shared" si="106"/>
        <v>244</v>
      </c>
      <c r="AK260" s="756">
        <v>0</v>
      </c>
      <c r="AL260" s="756">
        <v>0</v>
      </c>
      <c r="AM260" s="756">
        <v>0</v>
      </c>
      <c r="AN260" s="756">
        <v>0</v>
      </c>
      <c r="AO260" s="756">
        <v>0</v>
      </c>
      <c r="AP260" s="756">
        <v>0</v>
      </c>
      <c r="AQ260" s="756">
        <v>0</v>
      </c>
      <c r="AR260" s="646">
        <f t="shared" si="121"/>
        <v>0</v>
      </c>
      <c r="AS260" s="594"/>
      <c r="AT260" s="705">
        <f t="shared" si="107"/>
        <v>244</v>
      </c>
      <c r="AU260" s="756">
        <v>0</v>
      </c>
      <c r="AV260" s="756">
        <v>0</v>
      </c>
      <c r="AW260" s="756">
        <v>0</v>
      </c>
      <c r="AX260" s="756">
        <v>0</v>
      </c>
      <c r="AY260" s="756">
        <v>0</v>
      </c>
      <c r="AZ260" s="767">
        <f t="shared" si="126"/>
        <v>0</v>
      </c>
      <c r="BA260" s="756">
        <v>0</v>
      </c>
      <c r="BB260" s="756">
        <v>0</v>
      </c>
      <c r="BC260" s="756">
        <v>0</v>
      </c>
      <c r="BD260" s="756">
        <v>0</v>
      </c>
      <c r="BE260" s="767">
        <f t="shared" si="108"/>
        <v>0</v>
      </c>
      <c r="BF260" s="646">
        <f t="shared" si="109"/>
        <v>0</v>
      </c>
      <c r="BG260" s="594"/>
      <c r="BH260" s="705">
        <f t="shared" si="99"/>
        <v>244</v>
      </c>
      <c r="BI260" s="646">
        <f t="shared" si="110"/>
        <v>0</v>
      </c>
      <c r="BJ260" s="594"/>
      <c r="BK260" s="705">
        <f t="shared" si="111"/>
        <v>244</v>
      </c>
      <c r="BL260" s="756">
        <v>0</v>
      </c>
      <c r="BM260" s="756">
        <v>0</v>
      </c>
      <c r="BN260" s="756">
        <v>0</v>
      </c>
      <c r="BO260" s="756">
        <v>0</v>
      </c>
      <c r="BP260" s="756">
        <v>0</v>
      </c>
      <c r="BQ260" s="756">
        <v>0</v>
      </c>
      <c r="BR260" s="756">
        <v>0</v>
      </c>
      <c r="BS260" s="646">
        <f t="shared" si="122"/>
        <v>0</v>
      </c>
      <c r="BT260" s="594"/>
      <c r="BU260" s="705">
        <f t="shared" si="112"/>
        <v>244</v>
      </c>
      <c r="BV260" s="756">
        <v>0</v>
      </c>
      <c r="BW260" s="756">
        <v>0</v>
      </c>
      <c r="BX260" s="756">
        <v>0</v>
      </c>
      <c r="BY260" s="756">
        <v>0</v>
      </c>
      <c r="BZ260" s="756">
        <v>0</v>
      </c>
      <c r="CA260" s="756">
        <v>0</v>
      </c>
      <c r="CB260" s="756">
        <v>0</v>
      </c>
      <c r="CC260" s="646">
        <f t="shared" si="123"/>
        <v>0</v>
      </c>
      <c r="CD260" s="594"/>
      <c r="CE260" s="705">
        <f t="shared" si="100"/>
        <v>244</v>
      </c>
      <c r="CF260" s="756">
        <f t="shared" si="130"/>
        <v>0</v>
      </c>
      <c r="CG260" s="756">
        <f t="shared" si="130"/>
        <v>0</v>
      </c>
      <c r="CH260" s="756">
        <f t="shared" si="130"/>
        <v>0</v>
      </c>
      <c r="CI260" s="756">
        <f t="shared" si="130"/>
        <v>0</v>
      </c>
      <c r="CJ260" s="756">
        <f t="shared" si="130"/>
        <v>0</v>
      </c>
      <c r="CK260" s="756">
        <f t="shared" si="130"/>
        <v>0</v>
      </c>
      <c r="CL260" s="756">
        <f t="shared" si="128"/>
        <v>0</v>
      </c>
      <c r="CM260" s="646">
        <f t="shared" si="124"/>
        <v>0</v>
      </c>
      <c r="CN260" s="594"/>
      <c r="CO260" s="705">
        <f t="shared" si="101"/>
        <v>244</v>
      </c>
      <c r="CP260" s="756">
        <v>0</v>
      </c>
      <c r="CQ260" s="756">
        <v>0</v>
      </c>
      <c r="CR260" s="756">
        <v>0</v>
      </c>
      <c r="CS260" s="756">
        <v>0</v>
      </c>
      <c r="CT260" s="756">
        <v>0</v>
      </c>
      <c r="CU260" s="756">
        <v>0</v>
      </c>
      <c r="CV260" s="756">
        <v>0</v>
      </c>
      <c r="CW260" s="646">
        <f t="shared" si="125"/>
        <v>0</v>
      </c>
      <c r="CX260" s="685"/>
      <c r="CY260" s="705">
        <f t="shared" si="102"/>
        <v>244</v>
      </c>
      <c r="CZ260" s="756">
        <v>0</v>
      </c>
      <c r="DA260" s="756">
        <v>0</v>
      </c>
      <c r="DB260" s="756">
        <v>0</v>
      </c>
      <c r="DC260" s="756">
        <v>0</v>
      </c>
      <c r="DD260" s="756">
        <v>0</v>
      </c>
      <c r="DE260" s="767">
        <f t="shared" si="113"/>
        <v>0</v>
      </c>
      <c r="DF260" s="756">
        <v>0</v>
      </c>
      <c r="DG260" s="756">
        <v>0</v>
      </c>
      <c r="DH260" s="756">
        <v>0</v>
      </c>
      <c r="DI260" s="756">
        <v>0</v>
      </c>
      <c r="DJ260" s="767">
        <f t="shared" si="114"/>
        <v>0</v>
      </c>
      <c r="DK260" s="715">
        <f t="shared" si="115"/>
        <v>0</v>
      </c>
      <c r="DL260" s="685"/>
      <c r="DM260" s="705">
        <f t="shared" si="103"/>
        <v>244</v>
      </c>
      <c r="DN260" s="715">
        <f t="shared" si="116"/>
        <v>0</v>
      </c>
    </row>
    <row r="261" spans="2:118" x14ac:dyDescent="0.25">
      <c r="B261" s="705">
        <v>245</v>
      </c>
      <c r="C261" s="765">
        <f>(1+_xlfn.XLOOKUP(INT((B261-1)/12)+1,'ZC Curve'!$B$8:$B$107,'ZC Curve'!R$8:R$107,,0))^(1/12)-1</f>
        <v>0</v>
      </c>
      <c r="D261" s="766">
        <f t="shared" si="117"/>
        <v>1</v>
      </c>
      <c r="E261" s="685"/>
      <c r="F261" s="705">
        <v>245</v>
      </c>
      <c r="G261" s="756">
        <v>0</v>
      </c>
      <c r="H261" s="756">
        <v>0</v>
      </c>
      <c r="I261" s="756">
        <v>0</v>
      </c>
      <c r="J261" s="756">
        <v>0</v>
      </c>
      <c r="K261" s="756">
        <v>0</v>
      </c>
      <c r="L261" s="756">
        <v>0</v>
      </c>
      <c r="M261" s="756">
        <v>0</v>
      </c>
      <c r="N261" s="646">
        <f t="shared" si="118"/>
        <v>0</v>
      </c>
      <c r="O261" s="594"/>
      <c r="P261" s="705">
        <f t="shared" si="104"/>
        <v>245</v>
      </c>
      <c r="Q261" s="756">
        <v>0</v>
      </c>
      <c r="R261" s="756">
        <v>0</v>
      </c>
      <c r="S261" s="756">
        <v>0</v>
      </c>
      <c r="T261" s="756">
        <v>0</v>
      </c>
      <c r="U261" s="756">
        <v>0</v>
      </c>
      <c r="V261" s="756">
        <v>0</v>
      </c>
      <c r="W261" s="756">
        <v>0</v>
      </c>
      <c r="X261" s="646">
        <f t="shared" si="119"/>
        <v>0</v>
      </c>
      <c r="Y261" s="594"/>
      <c r="Z261" s="705">
        <f t="shared" si="105"/>
        <v>245</v>
      </c>
      <c r="AA261" s="756">
        <f t="shared" si="129"/>
        <v>0</v>
      </c>
      <c r="AB261" s="756">
        <f t="shared" si="129"/>
        <v>0</v>
      </c>
      <c r="AC261" s="756">
        <f t="shared" si="129"/>
        <v>0</v>
      </c>
      <c r="AD261" s="756">
        <f t="shared" si="129"/>
        <v>0</v>
      </c>
      <c r="AE261" s="756">
        <f t="shared" si="129"/>
        <v>0</v>
      </c>
      <c r="AF261" s="756">
        <f t="shared" si="129"/>
        <v>0</v>
      </c>
      <c r="AG261" s="756">
        <f t="shared" si="127"/>
        <v>0</v>
      </c>
      <c r="AH261" s="646">
        <f t="shared" si="120"/>
        <v>0</v>
      </c>
      <c r="AI261" s="594"/>
      <c r="AJ261" s="705">
        <f t="shared" si="106"/>
        <v>245</v>
      </c>
      <c r="AK261" s="756">
        <v>0</v>
      </c>
      <c r="AL261" s="756">
        <v>0</v>
      </c>
      <c r="AM261" s="756">
        <v>0</v>
      </c>
      <c r="AN261" s="756">
        <v>0</v>
      </c>
      <c r="AO261" s="756">
        <v>0</v>
      </c>
      <c r="AP261" s="756">
        <v>0</v>
      </c>
      <c r="AQ261" s="756">
        <v>0</v>
      </c>
      <c r="AR261" s="646">
        <f t="shared" si="121"/>
        <v>0</v>
      </c>
      <c r="AS261" s="594"/>
      <c r="AT261" s="705">
        <f t="shared" si="107"/>
        <v>245</v>
      </c>
      <c r="AU261" s="756">
        <v>0</v>
      </c>
      <c r="AV261" s="756">
        <v>0</v>
      </c>
      <c r="AW261" s="756">
        <v>0</v>
      </c>
      <c r="AX261" s="756">
        <v>0</v>
      </c>
      <c r="AY261" s="756">
        <v>0</v>
      </c>
      <c r="AZ261" s="767">
        <f t="shared" si="126"/>
        <v>0</v>
      </c>
      <c r="BA261" s="756">
        <v>0</v>
      </c>
      <c r="BB261" s="756">
        <v>0</v>
      </c>
      <c r="BC261" s="756">
        <v>0</v>
      </c>
      <c r="BD261" s="756">
        <v>0</v>
      </c>
      <c r="BE261" s="767">
        <f t="shared" si="108"/>
        <v>0</v>
      </c>
      <c r="BF261" s="646">
        <f t="shared" si="109"/>
        <v>0</v>
      </c>
      <c r="BG261" s="594"/>
      <c r="BH261" s="705">
        <f t="shared" si="99"/>
        <v>245</v>
      </c>
      <c r="BI261" s="646">
        <f t="shared" si="110"/>
        <v>0</v>
      </c>
      <c r="BJ261" s="594"/>
      <c r="BK261" s="705">
        <f t="shared" si="111"/>
        <v>245</v>
      </c>
      <c r="BL261" s="756">
        <v>0</v>
      </c>
      <c r="BM261" s="756">
        <v>0</v>
      </c>
      <c r="BN261" s="756">
        <v>0</v>
      </c>
      <c r="BO261" s="756">
        <v>0</v>
      </c>
      <c r="BP261" s="756">
        <v>0</v>
      </c>
      <c r="BQ261" s="756">
        <v>0</v>
      </c>
      <c r="BR261" s="756">
        <v>0</v>
      </c>
      <c r="BS261" s="646">
        <f t="shared" si="122"/>
        <v>0</v>
      </c>
      <c r="BT261" s="594"/>
      <c r="BU261" s="705">
        <f t="shared" si="112"/>
        <v>245</v>
      </c>
      <c r="BV261" s="756">
        <v>0</v>
      </c>
      <c r="BW261" s="756">
        <v>0</v>
      </c>
      <c r="BX261" s="756">
        <v>0</v>
      </c>
      <c r="BY261" s="756">
        <v>0</v>
      </c>
      <c r="BZ261" s="756">
        <v>0</v>
      </c>
      <c r="CA261" s="756">
        <v>0</v>
      </c>
      <c r="CB261" s="756">
        <v>0</v>
      </c>
      <c r="CC261" s="646">
        <f t="shared" si="123"/>
        <v>0</v>
      </c>
      <c r="CD261" s="594"/>
      <c r="CE261" s="705">
        <f t="shared" si="100"/>
        <v>245</v>
      </c>
      <c r="CF261" s="756">
        <f t="shared" si="130"/>
        <v>0</v>
      </c>
      <c r="CG261" s="756">
        <f t="shared" si="130"/>
        <v>0</v>
      </c>
      <c r="CH261" s="756">
        <f t="shared" si="130"/>
        <v>0</v>
      </c>
      <c r="CI261" s="756">
        <f t="shared" si="130"/>
        <v>0</v>
      </c>
      <c r="CJ261" s="756">
        <f t="shared" si="130"/>
        <v>0</v>
      </c>
      <c r="CK261" s="756">
        <f t="shared" si="130"/>
        <v>0</v>
      </c>
      <c r="CL261" s="756">
        <f t="shared" si="128"/>
        <v>0</v>
      </c>
      <c r="CM261" s="646">
        <f t="shared" si="124"/>
        <v>0</v>
      </c>
      <c r="CN261" s="594"/>
      <c r="CO261" s="705">
        <f t="shared" si="101"/>
        <v>245</v>
      </c>
      <c r="CP261" s="756">
        <v>0</v>
      </c>
      <c r="CQ261" s="756">
        <v>0</v>
      </c>
      <c r="CR261" s="756">
        <v>0</v>
      </c>
      <c r="CS261" s="756">
        <v>0</v>
      </c>
      <c r="CT261" s="756">
        <v>0</v>
      </c>
      <c r="CU261" s="756">
        <v>0</v>
      </c>
      <c r="CV261" s="756">
        <v>0</v>
      </c>
      <c r="CW261" s="646">
        <f t="shared" si="125"/>
        <v>0</v>
      </c>
      <c r="CX261" s="685"/>
      <c r="CY261" s="705">
        <f t="shared" si="102"/>
        <v>245</v>
      </c>
      <c r="CZ261" s="756">
        <v>0</v>
      </c>
      <c r="DA261" s="756">
        <v>0</v>
      </c>
      <c r="DB261" s="756">
        <v>0</v>
      </c>
      <c r="DC261" s="756">
        <v>0</v>
      </c>
      <c r="DD261" s="756">
        <v>0</v>
      </c>
      <c r="DE261" s="767">
        <f t="shared" si="113"/>
        <v>0</v>
      </c>
      <c r="DF261" s="756">
        <v>0</v>
      </c>
      <c r="DG261" s="756">
        <v>0</v>
      </c>
      <c r="DH261" s="756">
        <v>0</v>
      </c>
      <c r="DI261" s="756">
        <v>0</v>
      </c>
      <c r="DJ261" s="767">
        <f t="shared" si="114"/>
        <v>0</v>
      </c>
      <c r="DK261" s="715">
        <f t="shared" si="115"/>
        <v>0</v>
      </c>
      <c r="DL261" s="685"/>
      <c r="DM261" s="705">
        <f t="shared" si="103"/>
        <v>245</v>
      </c>
      <c r="DN261" s="715">
        <f t="shared" si="116"/>
        <v>0</v>
      </c>
    </row>
    <row r="262" spans="2:118" x14ac:dyDescent="0.25">
      <c r="B262" s="705">
        <v>246</v>
      </c>
      <c r="C262" s="765">
        <f>(1+_xlfn.XLOOKUP(INT((B262-1)/12)+1,'ZC Curve'!$B$8:$B$107,'ZC Curve'!R$8:R$107,,0))^(1/12)-1</f>
        <v>0</v>
      </c>
      <c r="D262" s="766">
        <f t="shared" si="117"/>
        <v>1</v>
      </c>
      <c r="E262" s="685"/>
      <c r="F262" s="705">
        <v>246</v>
      </c>
      <c r="G262" s="756">
        <v>0</v>
      </c>
      <c r="H262" s="756">
        <v>0</v>
      </c>
      <c r="I262" s="756">
        <v>0</v>
      </c>
      <c r="J262" s="756">
        <v>0</v>
      </c>
      <c r="K262" s="756">
        <v>0</v>
      </c>
      <c r="L262" s="756">
        <v>0</v>
      </c>
      <c r="M262" s="756">
        <v>0</v>
      </c>
      <c r="N262" s="646">
        <f t="shared" si="118"/>
        <v>0</v>
      </c>
      <c r="O262" s="594"/>
      <c r="P262" s="705">
        <f t="shared" si="104"/>
        <v>246</v>
      </c>
      <c r="Q262" s="756">
        <v>0</v>
      </c>
      <c r="R262" s="756">
        <v>0</v>
      </c>
      <c r="S262" s="756">
        <v>0</v>
      </c>
      <c r="T262" s="756">
        <v>0</v>
      </c>
      <c r="U262" s="756">
        <v>0</v>
      </c>
      <c r="V262" s="756">
        <v>0</v>
      </c>
      <c r="W262" s="756">
        <v>0</v>
      </c>
      <c r="X262" s="646">
        <f t="shared" si="119"/>
        <v>0</v>
      </c>
      <c r="Y262" s="594"/>
      <c r="Z262" s="705">
        <f t="shared" si="105"/>
        <v>246</v>
      </c>
      <c r="AA262" s="756">
        <f t="shared" si="129"/>
        <v>0</v>
      </c>
      <c r="AB262" s="756">
        <f t="shared" si="129"/>
        <v>0</v>
      </c>
      <c r="AC262" s="756">
        <f t="shared" si="129"/>
        <v>0</v>
      </c>
      <c r="AD262" s="756">
        <f t="shared" si="129"/>
        <v>0</v>
      </c>
      <c r="AE262" s="756">
        <f t="shared" si="129"/>
        <v>0</v>
      </c>
      <c r="AF262" s="756">
        <f t="shared" si="129"/>
        <v>0</v>
      </c>
      <c r="AG262" s="756">
        <f t="shared" si="127"/>
        <v>0</v>
      </c>
      <c r="AH262" s="646">
        <f t="shared" si="120"/>
        <v>0</v>
      </c>
      <c r="AI262" s="594"/>
      <c r="AJ262" s="705">
        <f t="shared" si="106"/>
        <v>246</v>
      </c>
      <c r="AK262" s="756">
        <v>0</v>
      </c>
      <c r="AL262" s="756">
        <v>0</v>
      </c>
      <c r="AM262" s="756">
        <v>0</v>
      </c>
      <c r="AN262" s="756">
        <v>0</v>
      </c>
      <c r="AO262" s="756">
        <v>0</v>
      </c>
      <c r="AP262" s="756">
        <v>0</v>
      </c>
      <c r="AQ262" s="756">
        <v>0</v>
      </c>
      <c r="AR262" s="646">
        <f t="shared" si="121"/>
        <v>0</v>
      </c>
      <c r="AS262" s="594"/>
      <c r="AT262" s="705">
        <f t="shared" si="107"/>
        <v>246</v>
      </c>
      <c r="AU262" s="756">
        <v>0</v>
      </c>
      <c r="AV262" s="756">
        <v>0</v>
      </c>
      <c r="AW262" s="756">
        <v>0</v>
      </c>
      <c r="AX262" s="756">
        <v>0</v>
      </c>
      <c r="AY262" s="756">
        <v>0</v>
      </c>
      <c r="AZ262" s="767">
        <f t="shared" si="126"/>
        <v>0</v>
      </c>
      <c r="BA262" s="756">
        <v>0</v>
      </c>
      <c r="BB262" s="756">
        <v>0</v>
      </c>
      <c r="BC262" s="756">
        <v>0</v>
      </c>
      <c r="BD262" s="756">
        <v>0</v>
      </c>
      <c r="BE262" s="767">
        <f t="shared" si="108"/>
        <v>0</v>
      </c>
      <c r="BF262" s="646">
        <f t="shared" si="109"/>
        <v>0</v>
      </c>
      <c r="BG262" s="594"/>
      <c r="BH262" s="705">
        <f t="shared" si="99"/>
        <v>246</v>
      </c>
      <c r="BI262" s="646">
        <f t="shared" si="110"/>
        <v>0</v>
      </c>
      <c r="BJ262" s="594"/>
      <c r="BK262" s="705">
        <f t="shared" si="111"/>
        <v>246</v>
      </c>
      <c r="BL262" s="756">
        <v>0</v>
      </c>
      <c r="BM262" s="756">
        <v>0</v>
      </c>
      <c r="BN262" s="756">
        <v>0</v>
      </c>
      <c r="BO262" s="756">
        <v>0</v>
      </c>
      <c r="BP262" s="756">
        <v>0</v>
      </c>
      <c r="BQ262" s="756">
        <v>0</v>
      </c>
      <c r="BR262" s="756">
        <v>0</v>
      </c>
      <c r="BS262" s="646">
        <f t="shared" si="122"/>
        <v>0</v>
      </c>
      <c r="BT262" s="594"/>
      <c r="BU262" s="705">
        <f t="shared" si="112"/>
        <v>246</v>
      </c>
      <c r="BV262" s="756">
        <v>0</v>
      </c>
      <c r="BW262" s="756">
        <v>0</v>
      </c>
      <c r="BX262" s="756">
        <v>0</v>
      </c>
      <c r="BY262" s="756">
        <v>0</v>
      </c>
      <c r="BZ262" s="756">
        <v>0</v>
      </c>
      <c r="CA262" s="756">
        <v>0</v>
      </c>
      <c r="CB262" s="756">
        <v>0</v>
      </c>
      <c r="CC262" s="646">
        <f t="shared" si="123"/>
        <v>0</v>
      </c>
      <c r="CD262" s="594"/>
      <c r="CE262" s="705">
        <f t="shared" si="100"/>
        <v>246</v>
      </c>
      <c r="CF262" s="756">
        <f t="shared" si="130"/>
        <v>0</v>
      </c>
      <c r="CG262" s="756">
        <f t="shared" si="130"/>
        <v>0</v>
      </c>
      <c r="CH262" s="756">
        <f t="shared" si="130"/>
        <v>0</v>
      </c>
      <c r="CI262" s="756">
        <f t="shared" si="130"/>
        <v>0</v>
      </c>
      <c r="CJ262" s="756">
        <f t="shared" si="130"/>
        <v>0</v>
      </c>
      <c r="CK262" s="756">
        <f t="shared" si="130"/>
        <v>0</v>
      </c>
      <c r="CL262" s="756">
        <f t="shared" si="128"/>
        <v>0</v>
      </c>
      <c r="CM262" s="646">
        <f t="shared" si="124"/>
        <v>0</v>
      </c>
      <c r="CN262" s="594"/>
      <c r="CO262" s="705">
        <f t="shared" si="101"/>
        <v>246</v>
      </c>
      <c r="CP262" s="756">
        <v>0</v>
      </c>
      <c r="CQ262" s="756">
        <v>0</v>
      </c>
      <c r="CR262" s="756">
        <v>0</v>
      </c>
      <c r="CS262" s="756">
        <v>0</v>
      </c>
      <c r="CT262" s="756">
        <v>0</v>
      </c>
      <c r="CU262" s="756">
        <v>0</v>
      </c>
      <c r="CV262" s="756">
        <v>0</v>
      </c>
      <c r="CW262" s="646">
        <f t="shared" si="125"/>
        <v>0</v>
      </c>
      <c r="CX262" s="685"/>
      <c r="CY262" s="705">
        <f t="shared" si="102"/>
        <v>246</v>
      </c>
      <c r="CZ262" s="756">
        <v>0</v>
      </c>
      <c r="DA262" s="756">
        <v>0</v>
      </c>
      <c r="DB262" s="756">
        <v>0</v>
      </c>
      <c r="DC262" s="756">
        <v>0</v>
      </c>
      <c r="DD262" s="756">
        <v>0</v>
      </c>
      <c r="DE262" s="767">
        <f t="shared" si="113"/>
        <v>0</v>
      </c>
      <c r="DF262" s="756">
        <v>0</v>
      </c>
      <c r="DG262" s="756">
        <v>0</v>
      </c>
      <c r="DH262" s="756">
        <v>0</v>
      </c>
      <c r="DI262" s="756">
        <v>0</v>
      </c>
      <c r="DJ262" s="767">
        <f t="shared" si="114"/>
        <v>0</v>
      </c>
      <c r="DK262" s="715">
        <f t="shared" si="115"/>
        <v>0</v>
      </c>
      <c r="DL262" s="685"/>
      <c r="DM262" s="705">
        <f t="shared" si="103"/>
        <v>246</v>
      </c>
      <c r="DN262" s="715">
        <f t="shared" si="116"/>
        <v>0</v>
      </c>
    </row>
    <row r="263" spans="2:118" x14ac:dyDescent="0.25">
      <c r="B263" s="705">
        <v>247</v>
      </c>
      <c r="C263" s="765">
        <f>(1+_xlfn.XLOOKUP(INT((B263-1)/12)+1,'ZC Curve'!$B$8:$B$107,'ZC Curve'!R$8:R$107,,0))^(1/12)-1</f>
        <v>0</v>
      </c>
      <c r="D263" s="766">
        <f t="shared" si="117"/>
        <v>1</v>
      </c>
      <c r="E263" s="685"/>
      <c r="F263" s="705">
        <v>247</v>
      </c>
      <c r="G263" s="756">
        <v>0</v>
      </c>
      <c r="H263" s="756">
        <v>0</v>
      </c>
      <c r="I263" s="756">
        <v>0</v>
      </c>
      <c r="J263" s="756">
        <v>0</v>
      </c>
      <c r="K263" s="756">
        <v>0</v>
      </c>
      <c r="L263" s="756">
        <v>0</v>
      </c>
      <c r="M263" s="756">
        <v>0</v>
      </c>
      <c r="N263" s="646">
        <f t="shared" si="118"/>
        <v>0</v>
      </c>
      <c r="O263" s="594"/>
      <c r="P263" s="705">
        <f t="shared" si="104"/>
        <v>247</v>
      </c>
      <c r="Q263" s="756">
        <v>0</v>
      </c>
      <c r="R263" s="756">
        <v>0</v>
      </c>
      <c r="S263" s="756">
        <v>0</v>
      </c>
      <c r="T263" s="756">
        <v>0</v>
      </c>
      <c r="U263" s="756">
        <v>0</v>
      </c>
      <c r="V263" s="756">
        <v>0</v>
      </c>
      <c r="W263" s="756">
        <v>0</v>
      </c>
      <c r="X263" s="646">
        <f t="shared" si="119"/>
        <v>0</v>
      </c>
      <c r="Y263" s="594"/>
      <c r="Z263" s="705">
        <f t="shared" si="105"/>
        <v>247</v>
      </c>
      <c r="AA263" s="756">
        <f t="shared" si="129"/>
        <v>0</v>
      </c>
      <c r="AB263" s="756">
        <f t="shared" si="129"/>
        <v>0</v>
      </c>
      <c r="AC263" s="756">
        <f t="shared" si="129"/>
        <v>0</v>
      </c>
      <c r="AD263" s="756">
        <f t="shared" si="129"/>
        <v>0</v>
      </c>
      <c r="AE263" s="756">
        <f t="shared" si="129"/>
        <v>0</v>
      </c>
      <c r="AF263" s="756">
        <f t="shared" si="129"/>
        <v>0</v>
      </c>
      <c r="AG263" s="756">
        <f t="shared" si="127"/>
        <v>0</v>
      </c>
      <c r="AH263" s="646">
        <f t="shared" si="120"/>
        <v>0</v>
      </c>
      <c r="AI263" s="594"/>
      <c r="AJ263" s="705">
        <f t="shared" si="106"/>
        <v>247</v>
      </c>
      <c r="AK263" s="756">
        <v>0</v>
      </c>
      <c r="AL263" s="756">
        <v>0</v>
      </c>
      <c r="AM263" s="756">
        <v>0</v>
      </c>
      <c r="AN263" s="756">
        <v>0</v>
      </c>
      <c r="AO263" s="756">
        <v>0</v>
      </c>
      <c r="AP263" s="756">
        <v>0</v>
      </c>
      <c r="AQ263" s="756">
        <v>0</v>
      </c>
      <c r="AR263" s="646">
        <f t="shared" si="121"/>
        <v>0</v>
      </c>
      <c r="AS263" s="594"/>
      <c r="AT263" s="705">
        <f t="shared" si="107"/>
        <v>247</v>
      </c>
      <c r="AU263" s="756">
        <v>0</v>
      </c>
      <c r="AV263" s="756">
        <v>0</v>
      </c>
      <c r="AW263" s="756">
        <v>0</v>
      </c>
      <c r="AX263" s="756">
        <v>0</v>
      </c>
      <c r="AY263" s="756">
        <v>0</v>
      </c>
      <c r="AZ263" s="767">
        <f t="shared" si="126"/>
        <v>0</v>
      </c>
      <c r="BA263" s="756">
        <v>0</v>
      </c>
      <c r="BB263" s="756">
        <v>0</v>
      </c>
      <c r="BC263" s="756">
        <v>0</v>
      </c>
      <c r="BD263" s="756">
        <v>0</v>
      </c>
      <c r="BE263" s="767">
        <f t="shared" si="108"/>
        <v>0</v>
      </c>
      <c r="BF263" s="646">
        <f t="shared" si="109"/>
        <v>0</v>
      </c>
      <c r="BG263" s="594"/>
      <c r="BH263" s="705">
        <f t="shared" si="99"/>
        <v>247</v>
      </c>
      <c r="BI263" s="646">
        <f t="shared" si="110"/>
        <v>0</v>
      </c>
      <c r="BJ263" s="594"/>
      <c r="BK263" s="705">
        <f t="shared" si="111"/>
        <v>247</v>
      </c>
      <c r="BL263" s="756">
        <v>0</v>
      </c>
      <c r="BM263" s="756">
        <v>0</v>
      </c>
      <c r="BN263" s="756">
        <v>0</v>
      </c>
      <c r="BO263" s="756">
        <v>0</v>
      </c>
      <c r="BP263" s="756">
        <v>0</v>
      </c>
      <c r="BQ263" s="756">
        <v>0</v>
      </c>
      <c r="BR263" s="756">
        <v>0</v>
      </c>
      <c r="BS263" s="646">
        <f t="shared" si="122"/>
        <v>0</v>
      </c>
      <c r="BT263" s="594"/>
      <c r="BU263" s="705">
        <f t="shared" si="112"/>
        <v>247</v>
      </c>
      <c r="BV263" s="756">
        <v>0</v>
      </c>
      <c r="BW263" s="756">
        <v>0</v>
      </c>
      <c r="BX263" s="756">
        <v>0</v>
      </c>
      <c r="BY263" s="756">
        <v>0</v>
      </c>
      <c r="BZ263" s="756">
        <v>0</v>
      </c>
      <c r="CA263" s="756">
        <v>0</v>
      </c>
      <c r="CB263" s="756">
        <v>0</v>
      </c>
      <c r="CC263" s="646">
        <f t="shared" si="123"/>
        <v>0</v>
      </c>
      <c r="CD263" s="594"/>
      <c r="CE263" s="705">
        <f t="shared" si="100"/>
        <v>247</v>
      </c>
      <c r="CF263" s="756">
        <f t="shared" si="130"/>
        <v>0</v>
      </c>
      <c r="CG263" s="756">
        <f t="shared" si="130"/>
        <v>0</v>
      </c>
      <c r="CH263" s="756">
        <f t="shared" si="130"/>
        <v>0</v>
      </c>
      <c r="CI263" s="756">
        <f t="shared" si="130"/>
        <v>0</v>
      </c>
      <c r="CJ263" s="756">
        <f t="shared" si="130"/>
        <v>0</v>
      </c>
      <c r="CK263" s="756">
        <f t="shared" si="130"/>
        <v>0</v>
      </c>
      <c r="CL263" s="756">
        <f t="shared" si="128"/>
        <v>0</v>
      </c>
      <c r="CM263" s="646">
        <f t="shared" si="124"/>
        <v>0</v>
      </c>
      <c r="CN263" s="594"/>
      <c r="CO263" s="705">
        <f t="shared" si="101"/>
        <v>247</v>
      </c>
      <c r="CP263" s="756">
        <v>0</v>
      </c>
      <c r="CQ263" s="756">
        <v>0</v>
      </c>
      <c r="CR263" s="756">
        <v>0</v>
      </c>
      <c r="CS263" s="756">
        <v>0</v>
      </c>
      <c r="CT263" s="756">
        <v>0</v>
      </c>
      <c r="CU263" s="756">
        <v>0</v>
      </c>
      <c r="CV263" s="756">
        <v>0</v>
      </c>
      <c r="CW263" s="646">
        <f t="shared" si="125"/>
        <v>0</v>
      </c>
      <c r="CX263" s="685"/>
      <c r="CY263" s="705">
        <f t="shared" si="102"/>
        <v>247</v>
      </c>
      <c r="CZ263" s="756">
        <v>0</v>
      </c>
      <c r="DA263" s="756">
        <v>0</v>
      </c>
      <c r="DB263" s="756">
        <v>0</v>
      </c>
      <c r="DC263" s="756">
        <v>0</v>
      </c>
      <c r="DD263" s="756">
        <v>0</v>
      </c>
      <c r="DE263" s="767">
        <f t="shared" si="113"/>
        <v>0</v>
      </c>
      <c r="DF263" s="756">
        <v>0</v>
      </c>
      <c r="DG263" s="756">
        <v>0</v>
      </c>
      <c r="DH263" s="756">
        <v>0</v>
      </c>
      <c r="DI263" s="756">
        <v>0</v>
      </c>
      <c r="DJ263" s="767">
        <f t="shared" si="114"/>
        <v>0</v>
      </c>
      <c r="DK263" s="715">
        <f t="shared" si="115"/>
        <v>0</v>
      </c>
      <c r="DL263" s="685"/>
      <c r="DM263" s="705">
        <f t="shared" si="103"/>
        <v>247</v>
      </c>
      <c r="DN263" s="715">
        <f t="shared" si="116"/>
        <v>0</v>
      </c>
    </row>
    <row r="264" spans="2:118" x14ac:dyDescent="0.25">
      <c r="B264" s="705">
        <v>248</v>
      </c>
      <c r="C264" s="765">
        <f>(1+_xlfn.XLOOKUP(INT((B264-1)/12)+1,'ZC Curve'!$B$8:$B$107,'ZC Curve'!R$8:R$107,,0))^(1/12)-1</f>
        <v>0</v>
      </c>
      <c r="D264" s="766">
        <f t="shared" si="117"/>
        <v>1</v>
      </c>
      <c r="E264" s="685"/>
      <c r="F264" s="705">
        <v>248</v>
      </c>
      <c r="G264" s="756">
        <v>0</v>
      </c>
      <c r="H264" s="756">
        <v>0</v>
      </c>
      <c r="I264" s="756">
        <v>0</v>
      </c>
      <c r="J264" s="756">
        <v>0</v>
      </c>
      <c r="K264" s="756">
        <v>0</v>
      </c>
      <c r="L264" s="756">
        <v>0</v>
      </c>
      <c r="M264" s="756">
        <v>0</v>
      </c>
      <c r="N264" s="646">
        <f t="shared" si="118"/>
        <v>0</v>
      </c>
      <c r="O264" s="594"/>
      <c r="P264" s="705">
        <f t="shared" si="104"/>
        <v>248</v>
      </c>
      <c r="Q264" s="756">
        <v>0</v>
      </c>
      <c r="R264" s="756">
        <v>0</v>
      </c>
      <c r="S264" s="756">
        <v>0</v>
      </c>
      <c r="T264" s="756">
        <v>0</v>
      </c>
      <c r="U264" s="756">
        <v>0</v>
      </c>
      <c r="V264" s="756">
        <v>0</v>
      </c>
      <c r="W264" s="756">
        <v>0</v>
      </c>
      <c r="X264" s="646">
        <f t="shared" si="119"/>
        <v>0</v>
      </c>
      <c r="Y264" s="594"/>
      <c r="Z264" s="705">
        <f t="shared" si="105"/>
        <v>248</v>
      </c>
      <c r="AA264" s="756">
        <f t="shared" si="129"/>
        <v>0</v>
      </c>
      <c r="AB264" s="756">
        <f t="shared" si="129"/>
        <v>0</v>
      </c>
      <c r="AC264" s="756">
        <f t="shared" si="129"/>
        <v>0</v>
      </c>
      <c r="AD264" s="756">
        <f t="shared" si="129"/>
        <v>0</v>
      </c>
      <c r="AE264" s="756">
        <f t="shared" si="129"/>
        <v>0</v>
      </c>
      <c r="AF264" s="756">
        <f t="shared" si="129"/>
        <v>0</v>
      </c>
      <c r="AG264" s="756">
        <f t="shared" si="127"/>
        <v>0</v>
      </c>
      <c r="AH264" s="646">
        <f t="shared" si="120"/>
        <v>0</v>
      </c>
      <c r="AI264" s="594"/>
      <c r="AJ264" s="705">
        <f t="shared" si="106"/>
        <v>248</v>
      </c>
      <c r="AK264" s="756">
        <v>0</v>
      </c>
      <c r="AL264" s="756">
        <v>0</v>
      </c>
      <c r="AM264" s="756">
        <v>0</v>
      </c>
      <c r="AN264" s="756">
        <v>0</v>
      </c>
      <c r="AO264" s="756">
        <v>0</v>
      </c>
      <c r="AP264" s="756">
        <v>0</v>
      </c>
      <c r="AQ264" s="756">
        <v>0</v>
      </c>
      <c r="AR264" s="646">
        <f t="shared" si="121"/>
        <v>0</v>
      </c>
      <c r="AS264" s="594"/>
      <c r="AT264" s="705">
        <f t="shared" si="107"/>
        <v>248</v>
      </c>
      <c r="AU264" s="756">
        <v>0</v>
      </c>
      <c r="AV264" s="756">
        <v>0</v>
      </c>
      <c r="AW264" s="756">
        <v>0</v>
      </c>
      <c r="AX264" s="756">
        <v>0</v>
      </c>
      <c r="AY264" s="756">
        <v>0</v>
      </c>
      <c r="AZ264" s="767">
        <f t="shared" si="126"/>
        <v>0</v>
      </c>
      <c r="BA264" s="756">
        <v>0</v>
      </c>
      <c r="BB264" s="756">
        <v>0</v>
      </c>
      <c r="BC264" s="756">
        <v>0</v>
      </c>
      <c r="BD264" s="756">
        <v>0</v>
      </c>
      <c r="BE264" s="767">
        <f t="shared" si="108"/>
        <v>0</v>
      </c>
      <c r="BF264" s="646">
        <f t="shared" si="109"/>
        <v>0</v>
      </c>
      <c r="BG264" s="594"/>
      <c r="BH264" s="705">
        <f t="shared" si="99"/>
        <v>248</v>
      </c>
      <c r="BI264" s="646">
        <f t="shared" si="110"/>
        <v>0</v>
      </c>
      <c r="BJ264" s="594"/>
      <c r="BK264" s="705">
        <f t="shared" si="111"/>
        <v>248</v>
      </c>
      <c r="BL264" s="756">
        <v>0</v>
      </c>
      <c r="BM264" s="756">
        <v>0</v>
      </c>
      <c r="BN264" s="756">
        <v>0</v>
      </c>
      <c r="BO264" s="756">
        <v>0</v>
      </c>
      <c r="BP264" s="756">
        <v>0</v>
      </c>
      <c r="BQ264" s="756">
        <v>0</v>
      </c>
      <c r="BR264" s="756">
        <v>0</v>
      </c>
      <c r="BS264" s="646">
        <f t="shared" si="122"/>
        <v>0</v>
      </c>
      <c r="BT264" s="594"/>
      <c r="BU264" s="705">
        <f t="shared" si="112"/>
        <v>248</v>
      </c>
      <c r="BV264" s="756">
        <v>0</v>
      </c>
      <c r="BW264" s="756">
        <v>0</v>
      </c>
      <c r="BX264" s="756">
        <v>0</v>
      </c>
      <c r="BY264" s="756">
        <v>0</v>
      </c>
      <c r="BZ264" s="756">
        <v>0</v>
      </c>
      <c r="CA264" s="756">
        <v>0</v>
      </c>
      <c r="CB264" s="756">
        <v>0</v>
      </c>
      <c r="CC264" s="646">
        <f t="shared" si="123"/>
        <v>0</v>
      </c>
      <c r="CD264" s="594"/>
      <c r="CE264" s="705">
        <f t="shared" si="100"/>
        <v>248</v>
      </c>
      <c r="CF264" s="756">
        <f t="shared" si="130"/>
        <v>0</v>
      </c>
      <c r="CG264" s="756">
        <f t="shared" si="130"/>
        <v>0</v>
      </c>
      <c r="CH264" s="756">
        <f t="shared" si="130"/>
        <v>0</v>
      </c>
      <c r="CI264" s="756">
        <f t="shared" si="130"/>
        <v>0</v>
      </c>
      <c r="CJ264" s="756">
        <f t="shared" si="130"/>
        <v>0</v>
      </c>
      <c r="CK264" s="756">
        <f t="shared" si="130"/>
        <v>0</v>
      </c>
      <c r="CL264" s="756">
        <f t="shared" si="128"/>
        <v>0</v>
      </c>
      <c r="CM264" s="646">
        <f t="shared" si="124"/>
        <v>0</v>
      </c>
      <c r="CN264" s="594"/>
      <c r="CO264" s="705">
        <f t="shared" si="101"/>
        <v>248</v>
      </c>
      <c r="CP264" s="756">
        <v>0</v>
      </c>
      <c r="CQ264" s="756">
        <v>0</v>
      </c>
      <c r="CR264" s="756">
        <v>0</v>
      </c>
      <c r="CS264" s="756">
        <v>0</v>
      </c>
      <c r="CT264" s="756">
        <v>0</v>
      </c>
      <c r="CU264" s="756">
        <v>0</v>
      </c>
      <c r="CV264" s="756">
        <v>0</v>
      </c>
      <c r="CW264" s="646">
        <f t="shared" si="125"/>
        <v>0</v>
      </c>
      <c r="CX264" s="685"/>
      <c r="CY264" s="705">
        <f t="shared" si="102"/>
        <v>248</v>
      </c>
      <c r="CZ264" s="756">
        <v>0</v>
      </c>
      <c r="DA264" s="756">
        <v>0</v>
      </c>
      <c r="DB264" s="756">
        <v>0</v>
      </c>
      <c r="DC264" s="756">
        <v>0</v>
      </c>
      <c r="DD264" s="756">
        <v>0</v>
      </c>
      <c r="DE264" s="767">
        <f t="shared" si="113"/>
        <v>0</v>
      </c>
      <c r="DF264" s="756">
        <v>0</v>
      </c>
      <c r="DG264" s="756">
        <v>0</v>
      </c>
      <c r="DH264" s="756">
        <v>0</v>
      </c>
      <c r="DI264" s="756">
        <v>0</v>
      </c>
      <c r="DJ264" s="767">
        <f t="shared" si="114"/>
        <v>0</v>
      </c>
      <c r="DK264" s="715">
        <f t="shared" si="115"/>
        <v>0</v>
      </c>
      <c r="DL264" s="685"/>
      <c r="DM264" s="705">
        <f t="shared" si="103"/>
        <v>248</v>
      </c>
      <c r="DN264" s="715">
        <f t="shared" si="116"/>
        <v>0</v>
      </c>
    </row>
    <row r="265" spans="2:118" x14ac:dyDescent="0.25">
      <c r="B265" s="705">
        <v>249</v>
      </c>
      <c r="C265" s="765">
        <f>(1+_xlfn.XLOOKUP(INT((B265-1)/12)+1,'ZC Curve'!$B$8:$B$107,'ZC Curve'!R$8:R$107,,0))^(1/12)-1</f>
        <v>0</v>
      </c>
      <c r="D265" s="766">
        <f t="shared" si="117"/>
        <v>1</v>
      </c>
      <c r="E265" s="685"/>
      <c r="F265" s="705">
        <v>249</v>
      </c>
      <c r="G265" s="756">
        <v>0</v>
      </c>
      <c r="H265" s="756">
        <v>0</v>
      </c>
      <c r="I265" s="756">
        <v>0</v>
      </c>
      <c r="J265" s="756">
        <v>0</v>
      </c>
      <c r="K265" s="756">
        <v>0</v>
      </c>
      <c r="L265" s="756">
        <v>0</v>
      </c>
      <c r="M265" s="756">
        <v>0</v>
      </c>
      <c r="N265" s="646">
        <f t="shared" si="118"/>
        <v>0</v>
      </c>
      <c r="O265" s="594"/>
      <c r="P265" s="705">
        <f t="shared" si="104"/>
        <v>249</v>
      </c>
      <c r="Q265" s="756">
        <v>0</v>
      </c>
      <c r="R265" s="756">
        <v>0</v>
      </c>
      <c r="S265" s="756">
        <v>0</v>
      </c>
      <c r="T265" s="756">
        <v>0</v>
      </c>
      <c r="U265" s="756">
        <v>0</v>
      </c>
      <c r="V265" s="756">
        <v>0</v>
      </c>
      <c r="W265" s="756">
        <v>0</v>
      </c>
      <c r="X265" s="646">
        <f t="shared" si="119"/>
        <v>0</v>
      </c>
      <c r="Y265" s="594"/>
      <c r="Z265" s="705">
        <f t="shared" si="105"/>
        <v>249</v>
      </c>
      <c r="AA265" s="756">
        <f t="shared" si="129"/>
        <v>0</v>
      </c>
      <c r="AB265" s="756">
        <f t="shared" si="129"/>
        <v>0</v>
      </c>
      <c r="AC265" s="756">
        <f t="shared" si="129"/>
        <v>0</v>
      </c>
      <c r="AD265" s="756">
        <f t="shared" si="129"/>
        <v>0</v>
      </c>
      <c r="AE265" s="756">
        <f t="shared" si="129"/>
        <v>0</v>
      </c>
      <c r="AF265" s="756">
        <f t="shared" si="129"/>
        <v>0</v>
      </c>
      <c r="AG265" s="756">
        <f t="shared" si="127"/>
        <v>0</v>
      </c>
      <c r="AH265" s="646">
        <f t="shared" si="120"/>
        <v>0</v>
      </c>
      <c r="AI265" s="594"/>
      <c r="AJ265" s="705">
        <f t="shared" si="106"/>
        <v>249</v>
      </c>
      <c r="AK265" s="756">
        <v>0</v>
      </c>
      <c r="AL265" s="756">
        <v>0</v>
      </c>
      <c r="AM265" s="756">
        <v>0</v>
      </c>
      <c r="AN265" s="756">
        <v>0</v>
      </c>
      <c r="AO265" s="756">
        <v>0</v>
      </c>
      <c r="AP265" s="756">
        <v>0</v>
      </c>
      <c r="AQ265" s="756">
        <v>0</v>
      </c>
      <c r="AR265" s="646">
        <f t="shared" si="121"/>
        <v>0</v>
      </c>
      <c r="AS265" s="594"/>
      <c r="AT265" s="705">
        <f t="shared" si="107"/>
        <v>249</v>
      </c>
      <c r="AU265" s="756">
        <v>0</v>
      </c>
      <c r="AV265" s="756">
        <v>0</v>
      </c>
      <c r="AW265" s="756">
        <v>0</v>
      </c>
      <c r="AX265" s="756">
        <v>0</v>
      </c>
      <c r="AY265" s="756">
        <v>0</v>
      </c>
      <c r="AZ265" s="767">
        <f t="shared" si="126"/>
        <v>0</v>
      </c>
      <c r="BA265" s="756">
        <v>0</v>
      </c>
      <c r="BB265" s="756">
        <v>0</v>
      </c>
      <c r="BC265" s="756">
        <v>0</v>
      </c>
      <c r="BD265" s="756">
        <v>0</v>
      </c>
      <c r="BE265" s="767">
        <f t="shared" si="108"/>
        <v>0</v>
      </c>
      <c r="BF265" s="646">
        <f t="shared" si="109"/>
        <v>0</v>
      </c>
      <c r="BG265" s="594"/>
      <c r="BH265" s="705">
        <f t="shared" si="99"/>
        <v>249</v>
      </c>
      <c r="BI265" s="646">
        <f t="shared" si="110"/>
        <v>0</v>
      </c>
      <c r="BJ265" s="594"/>
      <c r="BK265" s="705">
        <f t="shared" si="111"/>
        <v>249</v>
      </c>
      <c r="BL265" s="756">
        <v>0</v>
      </c>
      <c r="BM265" s="756">
        <v>0</v>
      </c>
      <c r="BN265" s="756">
        <v>0</v>
      </c>
      <c r="BO265" s="756">
        <v>0</v>
      </c>
      <c r="BP265" s="756">
        <v>0</v>
      </c>
      <c r="BQ265" s="756">
        <v>0</v>
      </c>
      <c r="BR265" s="756">
        <v>0</v>
      </c>
      <c r="BS265" s="646">
        <f t="shared" si="122"/>
        <v>0</v>
      </c>
      <c r="BT265" s="594"/>
      <c r="BU265" s="705">
        <f t="shared" si="112"/>
        <v>249</v>
      </c>
      <c r="BV265" s="756">
        <v>0</v>
      </c>
      <c r="BW265" s="756">
        <v>0</v>
      </c>
      <c r="BX265" s="756">
        <v>0</v>
      </c>
      <c r="BY265" s="756">
        <v>0</v>
      </c>
      <c r="BZ265" s="756">
        <v>0</v>
      </c>
      <c r="CA265" s="756">
        <v>0</v>
      </c>
      <c r="CB265" s="756">
        <v>0</v>
      </c>
      <c r="CC265" s="646">
        <f t="shared" si="123"/>
        <v>0</v>
      </c>
      <c r="CD265" s="594"/>
      <c r="CE265" s="705">
        <f t="shared" si="100"/>
        <v>249</v>
      </c>
      <c r="CF265" s="756">
        <f t="shared" si="130"/>
        <v>0</v>
      </c>
      <c r="CG265" s="756">
        <f t="shared" si="130"/>
        <v>0</v>
      </c>
      <c r="CH265" s="756">
        <f t="shared" si="130"/>
        <v>0</v>
      </c>
      <c r="CI265" s="756">
        <f t="shared" si="130"/>
        <v>0</v>
      </c>
      <c r="CJ265" s="756">
        <f t="shared" si="130"/>
        <v>0</v>
      </c>
      <c r="CK265" s="756">
        <f t="shared" si="130"/>
        <v>0</v>
      </c>
      <c r="CL265" s="756">
        <f t="shared" si="128"/>
        <v>0</v>
      </c>
      <c r="CM265" s="646">
        <f t="shared" si="124"/>
        <v>0</v>
      </c>
      <c r="CN265" s="594"/>
      <c r="CO265" s="705">
        <f t="shared" si="101"/>
        <v>249</v>
      </c>
      <c r="CP265" s="756">
        <v>0</v>
      </c>
      <c r="CQ265" s="756">
        <v>0</v>
      </c>
      <c r="CR265" s="756">
        <v>0</v>
      </c>
      <c r="CS265" s="756">
        <v>0</v>
      </c>
      <c r="CT265" s="756">
        <v>0</v>
      </c>
      <c r="CU265" s="756">
        <v>0</v>
      </c>
      <c r="CV265" s="756">
        <v>0</v>
      </c>
      <c r="CW265" s="646">
        <f t="shared" si="125"/>
        <v>0</v>
      </c>
      <c r="CX265" s="685"/>
      <c r="CY265" s="705">
        <f t="shared" si="102"/>
        <v>249</v>
      </c>
      <c r="CZ265" s="756">
        <v>0</v>
      </c>
      <c r="DA265" s="756">
        <v>0</v>
      </c>
      <c r="DB265" s="756">
        <v>0</v>
      </c>
      <c r="DC265" s="756">
        <v>0</v>
      </c>
      <c r="DD265" s="756">
        <v>0</v>
      </c>
      <c r="DE265" s="767">
        <f t="shared" si="113"/>
        <v>0</v>
      </c>
      <c r="DF265" s="756">
        <v>0</v>
      </c>
      <c r="DG265" s="756">
        <v>0</v>
      </c>
      <c r="DH265" s="756">
        <v>0</v>
      </c>
      <c r="DI265" s="756">
        <v>0</v>
      </c>
      <c r="DJ265" s="767">
        <f t="shared" si="114"/>
        <v>0</v>
      </c>
      <c r="DK265" s="715">
        <f t="shared" si="115"/>
        <v>0</v>
      </c>
      <c r="DL265" s="685"/>
      <c r="DM265" s="705">
        <f t="shared" si="103"/>
        <v>249</v>
      </c>
      <c r="DN265" s="715">
        <f t="shared" si="116"/>
        <v>0</v>
      </c>
    </row>
    <row r="266" spans="2:118" x14ac:dyDescent="0.25">
      <c r="B266" s="705">
        <v>250</v>
      </c>
      <c r="C266" s="765">
        <f>(1+_xlfn.XLOOKUP(INT((B266-1)/12)+1,'ZC Curve'!$B$8:$B$107,'ZC Curve'!R$8:R$107,,0))^(1/12)-1</f>
        <v>0</v>
      </c>
      <c r="D266" s="766">
        <f t="shared" si="117"/>
        <v>1</v>
      </c>
      <c r="E266" s="685"/>
      <c r="F266" s="705">
        <v>250</v>
      </c>
      <c r="G266" s="756">
        <v>0</v>
      </c>
      <c r="H266" s="756">
        <v>0</v>
      </c>
      <c r="I266" s="756">
        <v>0</v>
      </c>
      <c r="J266" s="756">
        <v>0</v>
      </c>
      <c r="K266" s="756">
        <v>0</v>
      </c>
      <c r="L266" s="756">
        <v>0</v>
      </c>
      <c r="M266" s="756">
        <v>0</v>
      </c>
      <c r="N266" s="646">
        <f t="shared" si="118"/>
        <v>0</v>
      </c>
      <c r="O266" s="594"/>
      <c r="P266" s="705">
        <f t="shared" si="104"/>
        <v>250</v>
      </c>
      <c r="Q266" s="756">
        <v>0</v>
      </c>
      <c r="R266" s="756">
        <v>0</v>
      </c>
      <c r="S266" s="756">
        <v>0</v>
      </c>
      <c r="T266" s="756">
        <v>0</v>
      </c>
      <c r="U266" s="756">
        <v>0</v>
      </c>
      <c r="V266" s="756">
        <v>0</v>
      </c>
      <c r="W266" s="756">
        <v>0</v>
      </c>
      <c r="X266" s="646">
        <f t="shared" si="119"/>
        <v>0</v>
      </c>
      <c r="Y266" s="594"/>
      <c r="Z266" s="705">
        <f t="shared" si="105"/>
        <v>250</v>
      </c>
      <c r="AA266" s="756">
        <f t="shared" si="129"/>
        <v>0</v>
      </c>
      <c r="AB266" s="756">
        <f t="shared" si="129"/>
        <v>0</v>
      </c>
      <c r="AC266" s="756">
        <f t="shared" si="129"/>
        <v>0</v>
      </c>
      <c r="AD266" s="756">
        <f t="shared" si="129"/>
        <v>0</v>
      </c>
      <c r="AE266" s="756">
        <f t="shared" si="129"/>
        <v>0</v>
      </c>
      <c r="AF266" s="756">
        <f t="shared" si="129"/>
        <v>0</v>
      </c>
      <c r="AG266" s="756">
        <f t="shared" si="127"/>
        <v>0</v>
      </c>
      <c r="AH266" s="646">
        <f t="shared" si="120"/>
        <v>0</v>
      </c>
      <c r="AI266" s="594"/>
      <c r="AJ266" s="705">
        <f t="shared" si="106"/>
        <v>250</v>
      </c>
      <c r="AK266" s="756">
        <v>0</v>
      </c>
      <c r="AL266" s="756">
        <v>0</v>
      </c>
      <c r="AM266" s="756">
        <v>0</v>
      </c>
      <c r="AN266" s="756">
        <v>0</v>
      </c>
      <c r="AO266" s="756">
        <v>0</v>
      </c>
      <c r="AP266" s="756">
        <v>0</v>
      </c>
      <c r="AQ266" s="756">
        <v>0</v>
      </c>
      <c r="AR266" s="646">
        <f t="shared" si="121"/>
        <v>0</v>
      </c>
      <c r="AS266" s="594"/>
      <c r="AT266" s="705">
        <f t="shared" si="107"/>
        <v>250</v>
      </c>
      <c r="AU266" s="756">
        <v>0</v>
      </c>
      <c r="AV266" s="756">
        <v>0</v>
      </c>
      <c r="AW266" s="756">
        <v>0</v>
      </c>
      <c r="AX266" s="756">
        <v>0</v>
      </c>
      <c r="AY266" s="756">
        <v>0</v>
      </c>
      <c r="AZ266" s="767">
        <f t="shared" si="126"/>
        <v>0</v>
      </c>
      <c r="BA266" s="756">
        <v>0</v>
      </c>
      <c r="BB266" s="756">
        <v>0</v>
      </c>
      <c r="BC266" s="756">
        <v>0</v>
      </c>
      <c r="BD266" s="756">
        <v>0</v>
      </c>
      <c r="BE266" s="767">
        <f t="shared" si="108"/>
        <v>0</v>
      </c>
      <c r="BF266" s="646">
        <f t="shared" si="109"/>
        <v>0</v>
      </c>
      <c r="BG266" s="594"/>
      <c r="BH266" s="705">
        <f t="shared" si="99"/>
        <v>250</v>
      </c>
      <c r="BI266" s="646">
        <f t="shared" si="110"/>
        <v>0</v>
      </c>
      <c r="BJ266" s="594"/>
      <c r="BK266" s="705">
        <f t="shared" si="111"/>
        <v>250</v>
      </c>
      <c r="BL266" s="756">
        <v>0</v>
      </c>
      <c r="BM266" s="756">
        <v>0</v>
      </c>
      <c r="BN266" s="756">
        <v>0</v>
      </c>
      <c r="BO266" s="756">
        <v>0</v>
      </c>
      <c r="BP266" s="756">
        <v>0</v>
      </c>
      <c r="BQ266" s="756">
        <v>0</v>
      </c>
      <c r="BR266" s="756">
        <v>0</v>
      </c>
      <c r="BS266" s="646">
        <f t="shared" si="122"/>
        <v>0</v>
      </c>
      <c r="BT266" s="594"/>
      <c r="BU266" s="705">
        <f t="shared" si="112"/>
        <v>250</v>
      </c>
      <c r="BV266" s="756">
        <v>0</v>
      </c>
      <c r="BW266" s="756">
        <v>0</v>
      </c>
      <c r="BX266" s="756">
        <v>0</v>
      </c>
      <c r="BY266" s="756">
        <v>0</v>
      </c>
      <c r="BZ266" s="756">
        <v>0</v>
      </c>
      <c r="CA266" s="756">
        <v>0</v>
      </c>
      <c r="CB266" s="756">
        <v>0</v>
      </c>
      <c r="CC266" s="646">
        <f t="shared" si="123"/>
        <v>0</v>
      </c>
      <c r="CD266" s="594"/>
      <c r="CE266" s="705">
        <f t="shared" si="100"/>
        <v>250</v>
      </c>
      <c r="CF266" s="756">
        <f t="shared" si="130"/>
        <v>0</v>
      </c>
      <c r="CG266" s="756">
        <f t="shared" si="130"/>
        <v>0</v>
      </c>
      <c r="CH266" s="756">
        <f t="shared" si="130"/>
        <v>0</v>
      </c>
      <c r="CI266" s="756">
        <f t="shared" si="130"/>
        <v>0</v>
      </c>
      <c r="CJ266" s="756">
        <f t="shared" si="130"/>
        <v>0</v>
      </c>
      <c r="CK266" s="756">
        <f t="shared" si="130"/>
        <v>0</v>
      </c>
      <c r="CL266" s="756">
        <f t="shared" si="128"/>
        <v>0</v>
      </c>
      <c r="CM266" s="646">
        <f t="shared" si="124"/>
        <v>0</v>
      </c>
      <c r="CN266" s="594"/>
      <c r="CO266" s="705">
        <f t="shared" si="101"/>
        <v>250</v>
      </c>
      <c r="CP266" s="756">
        <v>0</v>
      </c>
      <c r="CQ266" s="756">
        <v>0</v>
      </c>
      <c r="CR266" s="756">
        <v>0</v>
      </c>
      <c r="CS266" s="756">
        <v>0</v>
      </c>
      <c r="CT266" s="756">
        <v>0</v>
      </c>
      <c r="CU266" s="756">
        <v>0</v>
      </c>
      <c r="CV266" s="756">
        <v>0</v>
      </c>
      <c r="CW266" s="646">
        <f t="shared" si="125"/>
        <v>0</v>
      </c>
      <c r="CX266" s="685"/>
      <c r="CY266" s="705">
        <f t="shared" si="102"/>
        <v>250</v>
      </c>
      <c r="CZ266" s="756">
        <v>0</v>
      </c>
      <c r="DA266" s="756">
        <v>0</v>
      </c>
      <c r="DB266" s="756">
        <v>0</v>
      </c>
      <c r="DC266" s="756">
        <v>0</v>
      </c>
      <c r="DD266" s="756">
        <v>0</v>
      </c>
      <c r="DE266" s="767">
        <f t="shared" si="113"/>
        <v>0</v>
      </c>
      <c r="DF266" s="756">
        <v>0</v>
      </c>
      <c r="DG266" s="756">
        <v>0</v>
      </c>
      <c r="DH266" s="756">
        <v>0</v>
      </c>
      <c r="DI266" s="756">
        <v>0</v>
      </c>
      <c r="DJ266" s="767">
        <f t="shared" si="114"/>
        <v>0</v>
      </c>
      <c r="DK266" s="715">
        <f t="shared" si="115"/>
        <v>0</v>
      </c>
      <c r="DL266" s="685"/>
      <c r="DM266" s="705">
        <f t="shared" si="103"/>
        <v>250</v>
      </c>
      <c r="DN266" s="715">
        <f t="shared" si="116"/>
        <v>0</v>
      </c>
    </row>
    <row r="267" spans="2:118" x14ac:dyDescent="0.25">
      <c r="B267" s="705">
        <v>251</v>
      </c>
      <c r="C267" s="765">
        <f>(1+_xlfn.XLOOKUP(INT((B267-1)/12)+1,'ZC Curve'!$B$8:$B$107,'ZC Curve'!R$8:R$107,,0))^(1/12)-1</f>
        <v>0</v>
      </c>
      <c r="D267" s="766">
        <f t="shared" si="117"/>
        <v>1</v>
      </c>
      <c r="E267" s="685"/>
      <c r="F267" s="705">
        <v>251</v>
      </c>
      <c r="G267" s="756">
        <v>0</v>
      </c>
      <c r="H267" s="756">
        <v>0</v>
      </c>
      <c r="I267" s="756">
        <v>0</v>
      </c>
      <c r="J267" s="756">
        <v>0</v>
      </c>
      <c r="K267" s="756">
        <v>0</v>
      </c>
      <c r="L267" s="756">
        <v>0</v>
      </c>
      <c r="M267" s="756">
        <v>0</v>
      </c>
      <c r="N267" s="646">
        <f t="shared" si="118"/>
        <v>0</v>
      </c>
      <c r="O267" s="594"/>
      <c r="P267" s="705">
        <f t="shared" si="104"/>
        <v>251</v>
      </c>
      <c r="Q267" s="756">
        <v>0</v>
      </c>
      <c r="R267" s="756">
        <v>0</v>
      </c>
      <c r="S267" s="756">
        <v>0</v>
      </c>
      <c r="T267" s="756">
        <v>0</v>
      </c>
      <c r="U267" s="756">
        <v>0</v>
      </c>
      <c r="V267" s="756">
        <v>0</v>
      </c>
      <c r="W267" s="756">
        <v>0</v>
      </c>
      <c r="X267" s="646">
        <f t="shared" si="119"/>
        <v>0</v>
      </c>
      <c r="Y267" s="594"/>
      <c r="Z267" s="705">
        <f t="shared" si="105"/>
        <v>251</v>
      </c>
      <c r="AA267" s="756">
        <f t="shared" si="129"/>
        <v>0</v>
      </c>
      <c r="AB267" s="756">
        <f t="shared" si="129"/>
        <v>0</v>
      </c>
      <c r="AC267" s="756">
        <f t="shared" si="129"/>
        <v>0</v>
      </c>
      <c r="AD267" s="756">
        <f t="shared" si="129"/>
        <v>0</v>
      </c>
      <c r="AE267" s="756">
        <f t="shared" si="129"/>
        <v>0</v>
      </c>
      <c r="AF267" s="756">
        <f t="shared" si="129"/>
        <v>0</v>
      </c>
      <c r="AG267" s="756">
        <f t="shared" si="127"/>
        <v>0</v>
      </c>
      <c r="AH267" s="646">
        <f t="shared" si="120"/>
        <v>0</v>
      </c>
      <c r="AI267" s="594"/>
      <c r="AJ267" s="705">
        <f t="shared" si="106"/>
        <v>251</v>
      </c>
      <c r="AK267" s="756">
        <v>0</v>
      </c>
      <c r="AL267" s="756">
        <v>0</v>
      </c>
      <c r="AM267" s="756">
        <v>0</v>
      </c>
      <c r="AN267" s="756">
        <v>0</v>
      </c>
      <c r="AO267" s="756">
        <v>0</v>
      </c>
      <c r="AP267" s="756">
        <v>0</v>
      </c>
      <c r="AQ267" s="756">
        <v>0</v>
      </c>
      <c r="AR267" s="646">
        <f t="shared" si="121"/>
        <v>0</v>
      </c>
      <c r="AS267" s="594"/>
      <c r="AT267" s="705">
        <f t="shared" si="107"/>
        <v>251</v>
      </c>
      <c r="AU267" s="756">
        <v>0</v>
      </c>
      <c r="AV267" s="756">
        <v>0</v>
      </c>
      <c r="AW267" s="756">
        <v>0</v>
      </c>
      <c r="AX267" s="756">
        <v>0</v>
      </c>
      <c r="AY267" s="756">
        <v>0</v>
      </c>
      <c r="AZ267" s="767">
        <f t="shared" si="126"/>
        <v>0</v>
      </c>
      <c r="BA267" s="756">
        <v>0</v>
      </c>
      <c r="BB267" s="756">
        <v>0</v>
      </c>
      <c r="BC267" s="756">
        <v>0</v>
      </c>
      <c r="BD267" s="756">
        <v>0</v>
      </c>
      <c r="BE267" s="767">
        <f t="shared" si="108"/>
        <v>0</v>
      </c>
      <c r="BF267" s="646">
        <f t="shared" si="109"/>
        <v>0</v>
      </c>
      <c r="BG267" s="594"/>
      <c r="BH267" s="705">
        <f t="shared" si="99"/>
        <v>251</v>
      </c>
      <c r="BI267" s="646">
        <f t="shared" si="110"/>
        <v>0</v>
      </c>
      <c r="BJ267" s="594"/>
      <c r="BK267" s="705">
        <f t="shared" si="111"/>
        <v>251</v>
      </c>
      <c r="BL267" s="756">
        <v>0</v>
      </c>
      <c r="BM267" s="756">
        <v>0</v>
      </c>
      <c r="BN267" s="756">
        <v>0</v>
      </c>
      <c r="BO267" s="756">
        <v>0</v>
      </c>
      <c r="BP267" s="756">
        <v>0</v>
      </c>
      <c r="BQ267" s="756">
        <v>0</v>
      </c>
      <c r="BR267" s="756">
        <v>0</v>
      </c>
      <c r="BS267" s="646">
        <f t="shared" si="122"/>
        <v>0</v>
      </c>
      <c r="BT267" s="594"/>
      <c r="BU267" s="705">
        <f t="shared" si="112"/>
        <v>251</v>
      </c>
      <c r="BV267" s="756">
        <v>0</v>
      </c>
      <c r="BW267" s="756">
        <v>0</v>
      </c>
      <c r="BX267" s="756">
        <v>0</v>
      </c>
      <c r="BY267" s="756">
        <v>0</v>
      </c>
      <c r="BZ267" s="756">
        <v>0</v>
      </c>
      <c r="CA267" s="756">
        <v>0</v>
      </c>
      <c r="CB267" s="756">
        <v>0</v>
      </c>
      <c r="CC267" s="646">
        <f t="shared" si="123"/>
        <v>0</v>
      </c>
      <c r="CD267" s="594"/>
      <c r="CE267" s="705">
        <f t="shared" si="100"/>
        <v>251</v>
      </c>
      <c r="CF267" s="756">
        <f t="shared" si="130"/>
        <v>0</v>
      </c>
      <c r="CG267" s="756">
        <f t="shared" si="130"/>
        <v>0</v>
      </c>
      <c r="CH267" s="756">
        <f t="shared" si="130"/>
        <v>0</v>
      </c>
      <c r="CI267" s="756">
        <f t="shared" si="130"/>
        <v>0</v>
      </c>
      <c r="CJ267" s="756">
        <f t="shared" si="130"/>
        <v>0</v>
      </c>
      <c r="CK267" s="756">
        <f t="shared" si="130"/>
        <v>0</v>
      </c>
      <c r="CL267" s="756">
        <f t="shared" si="128"/>
        <v>0</v>
      </c>
      <c r="CM267" s="646">
        <f t="shared" si="124"/>
        <v>0</v>
      </c>
      <c r="CN267" s="594"/>
      <c r="CO267" s="705">
        <f t="shared" si="101"/>
        <v>251</v>
      </c>
      <c r="CP267" s="756">
        <v>0</v>
      </c>
      <c r="CQ267" s="756">
        <v>0</v>
      </c>
      <c r="CR267" s="756">
        <v>0</v>
      </c>
      <c r="CS267" s="756">
        <v>0</v>
      </c>
      <c r="CT267" s="756">
        <v>0</v>
      </c>
      <c r="CU267" s="756">
        <v>0</v>
      </c>
      <c r="CV267" s="756">
        <v>0</v>
      </c>
      <c r="CW267" s="646">
        <f t="shared" si="125"/>
        <v>0</v>
      </c>
      <c r="CX267" s="685"/>
      <c r="CY267" s="705">
        <f t="shared" si="102"/>
        <v>251</v>
      </c>
      <c r="CZ267" s="756">
        <v>0</v>
      </c>
      <c r="DA267" s="756">
        <v>0</v>
      </c>
      <c r="DB267" s="756">
        <v>0</v>
      </c>
      <c r="DC267" s="756">
        <v>0</v>
      </c>
      <c r="DD267" s="756">
        <v>0</v>
      </c>
      <c r="DE267" s="767">
        <f t="shared" si="113"/>
        <v>0</v>
      </c>
      <c r="DF267" s="756">
        <v>0</v>
      </c>
      <c r="DG267" s="756">
        <v>0</v>
      </c>
      <c r="DH267" s="756">
        <v>0</v>
      </c>
      <c r="DI267" s="756">
        <v>0</v>
      </c>
      <c r="DJ267" s="767">
        <f t="shared" si="114"/>
        <v>0</v>
      </c>
      <c r="DK267" s="715">
        <f t="shared" si="115"/>
        <v>0</v>
      </c>
      <c r="DL267" s="685"/>
      <c r="DM267" s="705">
        <f t="shared" si="103"/>
        <v>251</v>
      </c>
      <c r="DN267" s="715">
        <f t="shared" si="116"/>
        <v>0</v>
      </c>
    </row>
    <row r="268" spans="2:118" x14ac:dyDescent="0.25">
      <c r="B268" s="705">
        <v>252</v>
      </c>
      <c r="C268" s="765">
        <f>(1+_xlfn.XLOOKUP(INT((B268-1)/12)+1,'ZC Curve'!$B$8:$B$107,'ZC Curve'!R$8:R$107,,0))^(1/12)-1</f>
        <v>0</v>
      </c>
      <c r="D268" s="766">
        <f t="shared" si="117"/>
        <v>1</v>
      </c>
      <c r="E268" s="685"/>
      <c r="F268" s="705">
        <v>252</v>
      </c>
      <c r="G268" s="756">
        <v>0</v>
      </c>
      <c r="H268" s="756">
        <v>0</v>
      </c>
      <c r="I268" s="756">
        <v>0</v>
      </c>
      <c r="J268" s="756">
        <v>0</v>
      </c>
      <c r="K268" s="756">
        <v>0</v>
      </c>
      <c r="L268" s="756">
        <v>0</v>
      </c>
      <c r="M268" s="756">
        <v>0</v>
      </c>
      <c r="N268" s="646">
        <f t="shared" si="118"/>
        <v>0</v>
      </c>
      <c r="O268" s="594"/>
      <c r="P268" s="705">
        <f t="shared" si="104"/>
        <v>252</v>
      </c>
      <c r="Q268" s="756">
        <v>0</v>
      </c>
      <c r="R268" s="756">
        <v>0</v>
      </c>
      <c r="S268" s="756">
        <v>0</v>
      </c>
      <c r="T268" s="756">
        <v>0</v>
      </c>
      <c r="U268" s="756">
        <v>0</v>
      </c>
      <c r="V268" s="756">
        <v>0</v>
      </c>
      <c r="W268" s="756">
        <v>0</v>
      </c>
      <c r="X268" s="646">
        <f t="shared" si="119"/>
        <v>0</v>
      </c>
      <c r="Y268" s="594"/>
      <c r="Z268" s="705">
        <f t="shared" si="105"/>
        <v>252</v>
      </c>
      <c r="AA268" s="756">
        <f t="shared" si="129"/>
        <v>0</v>
      </c>
      <c r="AB268" s="756">
        <f t="shared" si="129"/>
        <v>0</v>
      </c>
      <c r="AC268" s="756">
        <f t="shared" si="129"/>
        <v>0</v>
      </c>
      <c r="AD268" s="756">
        <f t="shared" si="129"/>
        <v>0</v>
      </c>
      <c r="AE268" s="756">
        <f t="shared" si="129"/>
        <v>0</v>
      </c>
      <c r="AF268" s="756">
        <f t="shared" si="129"/>
        <v>0</v>
      </c>
      <c r="AG268" s="756">
        <f t="shared" si="127"/>
        <v>0</v>
      </c>
      <c r="AH268" s="646">
        <f t="shared" si="120"/>
        <v>0</v>
      </c>
      <c r="AI268" s="594"/>
      <c r="AJ268" s="705">
        <f t="shared" si="106"/>
        <v>252</v>
      </c>
      <c r="AK268" s="756">
        <v>0</v>
      </c>
      <c r="AL268" s="756">
        <v>0</v>
      </c>
      <c r="AM268" s="756">
        <v>0</v>
      </c>
      <c r="AN268" s="756">
        <v>0</v>
      </c>
      <c r="AO268" s="756">
        <v>0</v>
      </c>
      <c r="AP268" s="756">
        <v>0</v>
      </c>
      <c r="AQ268" s="756">
        <v>0</v>
      </c>
      <c r="AR268" s="646">
        <f t="shared" si="121"/>
        <v>0</v>
      </c>
      <c r="AS268" s="594"/>
      <c r="AT268" s="705">
        <f t="shared" si="107"/>
        <v>252</v>
      </c>
      <c r="AU268" s="756">
        <v>0</v>
      </c>
      <c r="AV268" s="756">
        <v>0</v>
      </c>
      <c r="AW268" s="756">
        <v>0</v>
      </c>
      <c r="AX268" s="756">
        <v>0</v>
      </c>
      <c r="AY268" s="756">
        <v>0</v>
      </c>
      <c r="AZ268" s="767">
        <f t="shared" si="126"/>
        <v>0</v>
      </c>
      <c r="BA268" s="756">
        <v>0</v>
      </c>
      <c r="BB268" s="756">
        <v>0</v>
      </c>
      <c r="BC268" s="756">
        <v>0</v>
      </c>
      <c r="BD268" s="756">
        <v>0</v>
      </c>
      <c r="BE268" s="767">
        <f t="shared" si="108"/>
        <v>0</v>
      </c>
      <c r="BF268" s="646">
        <f t="shared" si="109"/>
        <v>0</v>
      </c>
      <c r="BG268" s="594"/>
      <c r="BH268" s="705">
        <f t="shared" si="99"/>
        <v>252</v>
      </c>
      <c r="BI268" s="646">
        <f t="shared" si="110"/>
        <v>0</v>
      </c>
      <c r="BJ268" s="594"/>
      <c r="BK268" s="705">
        <f t="shared" si="111"/>
        <v>252</v>
      </c>
      <c r="BL268" s="756">
        <v>0</v>
      </c>
      <c r="BM268" s="756">
        <v>0</v>
      </c>
      <c r="BN268" s="756">
        <v>0</v>
      </c>
      <c r="BO268" s="756">
        <v>0</v>
      </c>
      <c r="BP268" s="756">
        <v>0</v>
      </c>
      <c r="BQ268" s="756">
        <v>0</v>
      </c>
      <c r="BR268" s="756">
        <v>0</v>
      </c>
      <c r="BS268" s="646">
        <f t="shared" si="122"/>
        <v>0</v>
      </c>
      <c r="BT268" s="594"/>
      <c r="BU268" s="705">
        <f t="shared" si="112"/>
        <v>252</v>
      </c>
      <c r="BV268" s="756">
        <v>0</v>
      </c>
      <c r="BW268" s="756">
        <v>0</v>
      </c>
      <c r="BX268" s="756">
        <v>0</v>
      </c>
      <c r="BY268" s="756">
        <v>0</v>
      </c>
      <c r="BZ268" s="756">
        <v>0</v>
      </c>
      <c r="CA268" s="756">
        <v>0</v>
      </c>
      <c r="CB268" s="756">
        <v>0</v>
      </c>
      <c r="CC268" s="646">
        <f t="shared" si="123"/>
        <v>0</v>
      </c>
      <c r="CD268" s="594"/>
      <c r="CE268" s="705">
        <f t="shared" si="100"/>
        <v>252</v>
      </c>
      <c r="CF268" s="756">
        <f t="shared" si="130"/>
        <v>0</v>
      </c>
      <c r="CG268" s="756">
        <f t="shared" si="130"/>
        <v>0</v>
      </c>
      <c r="CH268" s="756">
        <f t="shared" si="130"/>
        <v>0</v>
      </c>
      <c r="CI268" s="756">
        <f t="shared" si="130"/>
        <v>0</v>
      </c>
      <c r="CJ268" s="756">
        <f t="shared" si="130"/>
        <v>0</v>
      </c>
      <c r="CK268" s="756">
        <f t="shared" si="130"/>
        <v>0</v>
      </c>
      <c r="CL268" s="756">
        <f t="shared" si="128"/>
        <v>0</v>
      </c>
      <c r="CM268" s="646">
        <f t="shared" si="124"/>
        <v>0</v>
      </c>
      <c r="CN268" s="594"/>
      <c r="CO268" s="705">
        <f t="shared" si="101"/>
        <v>252</v>
      </c>
      <c r="CP268" s="756">
        <v>0</v>
      </c>
      <c r="CQ268" s="756">
        <v>0</v>
      </c>
      <c r="CR268" s="756">
        <v>0</v>
      </c>
      <c r="CS268" s="756">
        <v>0</v>
      </c>
      <c r="CT268" s="756">
        <v>0</v>
      </c>
      <c r="CU268" s="756">
        <v>0</v>
      </c>
      <c r="CV268" s="756">
        <v>0</v>
      </c>
      <c r="CW268" s="646">
        <f t="shared" si="125"/>
        <v>0</v>
      </c>
      <c r="CX268" s="685"/>
      <c r="CY268" s="705">
        <f t="shared" si="102"/>
        <v>252</v>
      </c>
      <c r="CZ268" s="756">
        <v>0</v>
      </c>
      <c r="DA268" s="756">
        <v>0</v>
      </c>
      <c r="DB268" s="756">
        <v>0</v>
      </c>
      <c r="DC268" s="756">
        <v>0</v>
      </c>
      <c r="DD268" s="756">
        <v>0</v>
      </c>
      <c r="DE268" s="767">
        <f t="shared" si="113"/>
        <v>0</v>
      </c>
      <c r="DF268" s="756">
        <v>0</v>
      </c>
      <c r="DG268" s="756">
        <v>0</v>
      </c>
      <c r="DH268" s="756">
        <v>0</v>
      </c>
      <c r="DI268" s="756">
        <v>0</v>
      </c>
      <c r="DJ268" s="767">
        <f t="shared" si="114"/>
        <v>0</v>
      </c>
      <c r="DK268" s="715">
        <f t="shared" si="115"/>
        <v>0</v>
      </c>
      <c r="DL268" s="685"/>
      <c r="DM268" s="705">
        <f t="shared" si="103"/>
        <v>252</v>
      </c>
      <c r="DN268" s="715">
        <f t="shared" si="116"/>
        <v>0</v>
      </c>
    </row>
    <row r="269" spans="2:118" x14ac:dyDescent="0.25">
      <c r="B269" s="705">
        <v>253</v>
      </c>
      <c r="C269" s="765">
        <f>(1+_xlfn.XLOOKUP(INT((B269-1)/12)+1,'ZC Curve'!$B$8:$B$107,'ZC Curve'!R$8:R$107,,0))^(1/12)-1</f>
        <v>0</v>
      </c>
      <c r="D269" s="766">
        <f t="shared" si="117"/>
        <v>1</v>
      </c>
      <c r="E269" s="685"/>
      <c r="F269" s="705">
        <v>253</v>
      </c>
      <c r="G269" s="756">
        <v>0</v>
      </c>
      <c r="H269" s="756">
        <v>0</v>
      </c>
      <c r="I269" s="756">
        <v>0</v>
      </c>
      <c r="J269" s="756">
        <v>0</v>
      </c>
      <c r="K269" s="756">
        <v>0</v>
      </c>
      <c r="L269" s="756">
        <v>0</v>
      </c>
      <c r="M269" s="756">
        <v>0</v>
      </c>
      <c r="N269" s="646">
        <f t="shared" si="118"/>
        <v>0</v>
      </c>
      <c r="O269" s="594"/>
      <c r="P269" s="705">
        <f t="shared" si="104"/>
        <v>253</v>
      </c>
      <c r="Q269" s="756">
        <v>0</v>
      </c>
      <c r="R269" s="756">
        <v>0</v>
      </c>
      <c r="S269" s="756">
        <v>0</v>
      </c>
      <c r="T269" s="756">
        <v>0</v>
      </c>
      <c r="U269" s="756">
        <v>0</v>
      </c>
      <c r="V269" s="756">
        <v>0</v>
      </c>
      <c r="W269" s="756">
        <v>0</v>
      </c>
      <c r="X269" s="646">
        <f t="shared" si="119"/>
        <v>0</v>
      </c>
      <c r="Y269" s="594"/>
      <c r="Z269" s="705">
        <f t="shared" si="105"/>
        <v>253</v>
      </c>
      <c r="AA269" s="756">
        <f t="shared" si="129"/>
        <v>0</v>
      </c>
      <c r="AB269" s="756">
        <f t="shared" si="129"/>
        <v>0</v>
      </c>
      <c r="AC269" s="756">
        <f t="shared" si="129"/>
        <v>0</v>
      </c>
      <c r="AD269" s="756">
        <f t="shared" si="129"/>
        <v>0</v>
      </c>
      <c r="AE269" s="756">
        <f t="shared" si="129"/>
        <v>0</v>
      </c>
      <c r="AF269" s="756">
        <f t="shared" si="129"/>
        <v>0</v>
      </c>
      <c r="AG269" s="756">
        <f t="shared" si="127"/>
        <v>0</v>
      </c>
      <c r="AH269" s="646">
        <f t="shared" si="120"/>
        <v>0</v>
      </c>
      <c r="AI269" s="594"/>
      <c r="AJ269" s="705">
        <f t="shared" si="106"/>
        <v>253</v>
      </c>
      <c r="AK269" s="756">
        <v>0</v>
      </c>
      <c r="AL269" s="756">
        <v>0</v>
      </c>
      <c r="AM269" s="756">
        <v>0</v>
      </c>
      <c r="AN269" s="756">
        <v>0</v>
      </c>
      <c r="AO269" s="756">
        <v>0</v>
      </c>
      <c r="AP269" s="756">
        <v>0</v>
      </c>
      <c r="AQ269" s="756">
        <v>0</v>
      </c>
      <c r="AR269" s="646">
        <f t="shared" si="121"/>
        <v>0</v>
      </c>
      <c r="AS269" s="594"/>
      <c r="AT269" s="705">
        <f t="shared" si="107"/>
        <v>253</v>
      </c>
      <c r="AU269" s="756">
        <v>0</v>
      </c>
      <c r="AV269" s="756">
        <v>0</v>
      </c>
      <c r="AW269" s="756">
        <v>0</v>
      </c>
      <c r="AX269" s="756">
        <v>0</v>
      </c>
      <c r="AY269" s="756">
        <v>0</v>
      </c>
      <c r="AZ269" s="767">
        <f t="shared" si="126"/>
        <v>0</v>
      </c>
      <c r="BA269" s="756">
        <v>0</v>
      </c>
      <c r="BB269" s="756">
        <v>0</v>
      </c>
      <c r="BC269" s="756">
        <v>0</v>
      </c>
      <c r="BD269" s="756">
        <v>0</v>
      </c>
      <c r="BE269" s="767">
        <f t="shared" si="108"/>
        <v>0</v>
      </c>
      <c r="BF269" s="646">
        <f t="shared" si="109"/>
        <v>0</v>
      </c>
      <c r="BG269" s="594"/>
      <c r="BH269" s="705">
        <f t="shared" si="99"/>
        <v>253</v>
      </c>
      <c r="BI269" s="646">
        <f t="shared" si="110"/>
        <v>0</v>
      </c>
      <c r="BJ269" s="594"/>
      <c r="BK269" s="705">
        <f t="shared" si="111"/>
        <v>253</v>
      </c>
      <c r="BL269" s="756">
        <v>0</v>
      </c>
      <c r="BM269" s="756">
        <v>0</v>
      </c>
      <c r="BN269" s="756">
        <v>0</v>
      </c>
      <c r="BO269" s="756">
        <v>0</v>
      </c>
      <c r="BP269" s="756">
        <v>0</v>
      </c>
      <c r="BQ269" s="756">
        <v>0</v>
      </c>
      <c r="BR269" s="756">
        <v>0</v>
      </c>
      <c r="BS269" s="646">
        <f t="shared" si="122"/>
        <v>0</v>
      </c>
      <c r="BT269" s="594"/>
      <c r="BU269" s="705">
        <f t="shared" si="112"/>
        <v>253</v>
      </c>
      <c r="BV269" s="756">
        <v>0</v>
      </c>
      <c r="BW269" s="756">
        <v>0</v>
      </c>
      <c r="BX269" s="756">
        <v>0</v>
      </c>
      <c r="BY269" s="756">
        <v>0</v>
      </c>
      <c r="BZ269" s="756">
        <v>0</v>
      </c>
      <c r="CA269" s="756">
        <v>0</v>
      </c>
      <c r="CB269" s="756">
        <v>0</v>
      </c>
      <c r="CC269" s="646">
        <f t="shared" si="123"/>
        <v>0</v>
      </c>
      <c r="CD269" s="594"/>
      <c r="CE269" s="705">
        <f t="shared" si="100"/>
        <v>253</v>
      </c>
      <c r="CF269" s="756">
        <f t="shared" si="130"/>
        <v>0</v>
      </c>
      <c r="CG269" s="756">
        <f t="shared" si="130"/>
        <v>0</v>
      </c>
      <c r="CH269" s="756">
        <f t="shared" si="130"/>
        <v>0</v>
      </c>
      <c r="CI269" s="756">
        <f t="shared" si="130"/>
        <v>0</v>
      </c>
      <c r="CJ269" s="756">
        <f t="shared" si="130"/>
        <v>0</v>
      </c>
      <c r="CK269" s="756">
        <f t="shared" si="130"/>
        <v>0</v>
      </c>
      <c r="CL269" s="756">
        <f t="shared" si="128"/>
        <v>0</v>
      </c>
      <c r="CM269" s="646">
        <f t="shared" si="124"/>
        <v>0</v>
      </c>
      <c r="CN269" s="594"/>
      <c r="CO269" s="705">
        <f t="shared" si="101"/>
        <v>253</v>
      </c>
      <c r="CP269" s="756">
        <v>0</v>
      </c>
      <c r="CQ269" s="756">
        <v>0</v>
      </c>
      <c r="CR269" s="756">
        <v>0</v>
      </c>
      <c r="CS269" s="756">
        <v>0</v>
      </c>
      <c r="CT269" s="756">
        <v>0</v>
      </c>
      <c r="CU269" s="756">
        <v>0</v>
      </c>
      <c r="CV269" s="756">
        <v>0</v>
      </c>
      <c r="CW269" s="646">
        <f t="shared" si="125"/>
        <v>0</v>
      </c>
      <c r="CX269" s="685"/>
      <c r="CY269" s="705">
        <f t="shared" si="102"/>
        <v>253</v>
      </c>
      <c r="CZ269" s="756">
        <v>0</v>
      </c>
      <c r="DA269" s="756">
        <v>0</v>
      </c>
      <c r="DB269" s="756">
        <v>0</v>
      </c>
      <c r="DC269" s="756">
        <v>0</v>
      </c>
      <c r="DD269" s="756">
        <v>0</v>
      </c>
      <c r="DE269" s="767">
        <f t="shared" si="113"/>
        <v>0</v>
      </c>
      <c r="DF269" s="756">
        <v>0</v>
      </c>
      <c r="DG269" s="756">
        <v>0</v>
      </c>
      <c r="DH269" s="756">
        <v>0</v>
      </c>
      <c r="DI269" s="756">
        <v>0</v>
      </c>
      <c r="DJ269" s="767">
        <f t="shared" si="114"/>
        <v>0</v>
      </c>
      <c r="DK269" s="715">
        <f t="shared" si="115"/>
        <v>0</v>
      </c>
      <c r="DL269" s="685"/>
      <c r="DM269" s="705">
        <f t="shared" si="103"/>
        <v>253</v>
      </c>
      <c r="DN269" s="715">
        <f t="shared" si="116"/>
        <v>0</v>
      </c>
    </row>
    <row r="270" spans="2:118" x14ac:dyDescent="0.25">
      <c r="B270" s="705">
        <v>254</v>
      </c>
      <c r="C270" s="765">
        <f>(1+_xlfn.XLOOKUP(INT((B270-1)/12)+1,'ZC Curve'!$B$8:$B$107,'ZC Curve'!R$8:R$107,,0))^(1/12)-1</f>
        <v>0</v>
      </c>
      <c r="D270" s="766">
        <f t="shared" si="117"/>
        <v>1</v>
      </c>
      <c r="E270" s="685"/>
      <c r="F270" s="705">
        <v>254</v>
      </c>
      <c r="G270" s="756">
        <v>0</v>
      </c>
      <c r="H270" s="756">
        <v>0</v>
      </c>
      <c r="I270" s="756">
        <v>0</v>
      </c>
      <c r="J270" s="756">
        <v>0</v>
      </c>
      <c r="K270" s="756">
        <v>0</v>
      </c>
      <c r="L270" s="756">
        <v>0</v>
      </c>
      <c r="M270" s="756">
        <v>0</v>
      </c>
      <c r="N270" s="646">
        <f t="shared" si="118"/>
        <v>0</v>
      </c>
      <c r="O270" s="594"/>
      <c r="P270" s="705">
        <f t="shared" si="104"/>
        <v>254</v>
      </c>
      <c r="Q270" s="756">
        <v>0</v>
      </c>
      <c r="R270" s="756">
        <v>0</v>
      </c>
      <c r="S270" s="756">
        <v>0</v>
      </c>
      <c r="T270" s="756">
        <v>0</v>
      </c>
      <c r="U270" s="756">
        <v>0</v>
      </c>
      <c r="V270" s="756">
        <v>0</v>
      </c>
      <c r="W270" s="756">
        <v>0</v>
      </c>
      <c r="X270" s="646">
        <f t="shared" si="119"/>
        <v>0</v>
      </c>
      <c r="Y270" s="594"/>
      <c r="Z270" s="705">
        <f t="shared" si="105"/>
        <v>254</v>
      </c>
      <c r="AA270" s="756">
        <f t="shared" si="129"/>
        <v>0</v>
      </c>
      <c r="AB270" s="756">
        <f t="shared" si="129"/>
        <v>0</v>
      </c>
      <c r="AC270" s="756">
        <f t="shared" si="129"/>
        <v>0</v>
      </c>
      <c r="AD270" s="756">
        <f t="shared" si="129"/>
        <v>0</v>
      </c>
      <c r="AE270" s="756">
        <f t="shared" si="129"/>
        <v>0</v>
      </c>
      <c r="AF270" s="756">
        <f t="shared" si="129"/>
        <v>0</v>
      </c>
      <c r="AG270" s="756">
        <f t="shared" si="127"/>
        <v>0</v>
      </c>
      <c r="AH270" s="646">
        <f t="shared" si="120"/>
        <v>0</v>
      </c>
      <c r="AI270" s="594"/>
      <c r="AJ270" s="705">
        <f t="shared" si="106"/>
        <v>254</v>
      </c>
      <c r="AK270" s="756">
        <v>0</v>
      </c>
      <c r="AL270" s="756">
        <v>0</v>
      </c>
      <c r="AM270" s="756">
        <v>0</v>
      </c>
      <c r="AN270" s="756">
        <v>0</v>
      </c>
      <c r="AO270" s="756">
        <v>0</v>
      </c>
      <c r="AP270" s="756">
        <v>0</v>
      </c>
      <c r="AQ270" s="756">
        <v>0</v>
      </c>
      <c r="AR270" s="646">
        <f t="shared" si="121"/>
        <v>0</v>
      </c>
      <c r="AS270" s="594"/>
      <c r="AT270" s="705">
        <f t="shared" si="107"/>
        <v>254</v>
      </c>
      <c r="AU270" s="756">
        <v>0</v>
      </c>
      <c r="AV270" s="756">
        <v>0</v>
      </c>
      <c r="AW270" s="756">
        <v>0</v>
      </c>
      <c r="AX270" s="756">
        <v>0</v>
      </c>
      <c r="AY270" s="756">
        <v>0</v>
      </c>
      <c r="AZ270" s="767">
        <f t="shared" si="126"/>
        <v>0</v>
      </c>
      <c r="BA270" s="756">
        <v>0</v>
      </c>
      <c r="BB270" s="756">
        <v>0</v>
      </c>
      <c r="BC270" s="756">
        <v>0</v>
      </c>
      <c r="BD270" s="756">
        <v>0</v>
      </c>
      <c r="BE270" s="767">
        <f t="shared" si="108"/>
        <v>0</v>
      </c>
      <c r="BF270" s="646">
        <f t="shared" si="109"/>
        <v>0</v>
      </c>
      <c r="BG270" s="594"/>
      <c r="BH270" s="705">
        <f t="shared" si="99"/>
        <v>254</v>
      </c>
      <c r="BI270" s="646">
        <f t="shared" si="110"/>
        <v>0</v>
      </c>
      <c r="BJ270" s="594"/>
      <c r="BK270" s="705">
        <f t="shared" si="111"/>
        <v>254</v>
      </c>
      <c r="BL270" s="756">
        <v>0</v>
      </c>
      <c r="BM270" s="756">
        <v>0</v>
      </c>
      <c r="BN270" s="756">
        <v>0</v>
      </c>
      <c r="BO270" s="756">
        <v>0</v>
      </c>
      <c r="BP270" s="756">
        <v>0</v>
      </c>
      <c r="BQ270" s="756">
        <v>0</v>
      </c>
      <c r="BR270" s="756">
        <v>0</v>
      </c>
      <c r="BS270" s="646">
        <f t="shared" si="122"/>
        <v>0</v>
      </c>
      <c r="BT270" s="594"/>
      <c r="BU270" s="705">
        <f t="shared" si="112"/>
        <v>254</v>
      </c>
      <c r="BV270" s="756">
        <v>0</v>
      </c>
      <c r="BW270" s="756">
        <v>0</v>
      </c>
      <c r="BX270" s="756">
        <v>0</v>
      </c>
      <c r="BY270" s="756">
        <v>0</v>
      </c>
      <c r="BZ270" s="756">
        <v>0</v>
      </c>
      <c r="CA270" s="756">
        <v>0</v>
      </c>
      <c r="CB270" s="756">
        <v>0</v>
      </c>
      <c r="CC270" s="646">
        <f t="shared" si="123"/>
        <v>0</v>
      </c>
      <c r="CD270" s="594"/>
      <c r="CE270" s="705">
        <f t="shared" si="100"/>
        <v>254</v>
      </c>
      <c r="CF270" s="756">
        <f t="shared" si="130"/>
        <v>0</v>
      </c>
      <c r="CG270" s="756">
        <f t="shared" si="130"/>
        <v>0</v>
      </c>
      <c r="CH270" s="756">
        <f t="shared" si="130"/>
        <v>0</v>
      </c>
      <c r="CI270" s="756">
        <f t="shared" si="130"/>
        <v>0</v>
      </c>
      <c r="CJ270" s="756">
        <f t="shared" si="130"/>
        <v>0</v>
      </c>
      <c r="CK270" s="756">
        <f t="shared" si="130"/>
        <v>0</v>
      </c>
      <c r="CL270" s="756">
        <f t="shared" si="128"/>
        <v>0</v>
      </c>
      <c r="CM270" s="646">
        <f t="shared" si="124"/>
        <v>0</v>
      </c>
      <c r="CN270" s="594"/>
      <c r="CO270" s="705">
        <f t="shared" si="101"/>
        <v>254</v>
      </c>
      <c r="CP270" s="756">
        <v>0</v>
      </c>
      <c r="CQ270" s="756">
        <v>0</v>
      </c>
      <c r="CR270" s="756">
        <v>0</v>
      </c>
      <c r="CS270" s="756">
        <v>0</v>
      </c>
      <c r="CT270" s="756">
        <v>0</v>
      </c>
      <c r="CU270" s="756">
        <v>0</v>
      </c>
      <c r="CV270" s="756">
        <v>0</v>
      </c>
      <c r="CW270" s="646">
        <f t="shared" si="125"/>
        <v>0</v>
      </c>
      <c r="CX270" s="685"/>
      <c r="CY270" s="705">
        <f t="shared" si="102"/>
        <v>254</v>
      </c>
      <c r="CZ270" s="756">
        <v>0</v>
      </c>
      <c r="DA270" s="756">
        <v>0</v>
      </c>
      <c r="DB270" s="756">
        <v>0</v>
      </c>
      <c r="DC270" s="756">
        <v>0</v>
      </c>
      <c r="DD270" s="756">
        <v>0</v>
      </c>
      <c r="DE270" s="767">
        <f t="shared" si="113"/>
        <v>0</v>
      </c>
      <c r="DF270" s="756">
        <v>0</v>
      </c>
      <c r="DG270" s="756">
        <v>0</v>
      </c>
      <c r="DH270" s="756">
        <v>0</v>
      </c>
      <c r="DI270" s="756">
        <v>0</v>
      </c>
      <c r="DJ270" s="767">
        <f t="shared" si="114"/>
        <v>0</v>
      </c>
      <c r="DK270" s="715">
        <f t="shared" si="115"/>
        <v>0</v>
      </c>
      <c r="DL270" s="685"/>
      <c r="DM270" s="705">
        <f t="shared" si="103"/>
        <v>254</v>
      </c>
      <c r="DN270" s="715">
        <f t="shared" si="116"/>
        <v>0</v>
      </c>
    </row>
    <row r="271" spans="2:118" x14ac:dyDescent="0.25">
      <c r="B271" s="705">
        <v>255</v>
      </c>
      <c r="C271" s="765">
        <f>(1+_xlfn.XLOOKUP(INT((B271-1)/12)+1,'ZC Curve'!$B$8:$B$107,'ZC Curve'!R$8:R$107,,0))^(1/12)-1</f>
        <v>0</v>
      </c>
      <c r="D271" s="766">
        <f t="shared" si="117"/>
        <v>1</v>
      </c>
      <c r="E271" s="685"/>
      <c r="F271" s="705">
        <v>255</v>
      </c>
      <c r="G271" s="756">
        <v>0</v>
      </c>
      <c r="H271" s="756">
        <v>0</v>
      </c>
      <c r="I271" s="756">
        <v>0</v>
      </c>
      <c r="J271" s="756">
        <v>0</v>
      </c>
      <c r="K271" s="756">
        <v>0</v>
      </c>
      <c r="L271" s="756">
        <v>0</v>
      </c>
      <c r="M271" s="756">
        <v>0</v>
      </c>
      <c r="N271" s="646">
        <f t="shared" si="118"/>
        <v>0</v>
      </c>
      <c r="O271" s="594"/>
      <c r="P271" s="705">
        <f t="shared" si="104"/>
        <v>255</v>
      </c>
      <c r="Q271" s="756">
        <v>0</v>
      </c>
      <c r="R271" s="756">
        <v>0</v>
      </c>
      <c r="S271" s="756">
        <v>0</v>
      </c>
      <c r="T271" s="756">
        <v>0</v>
      </c>
      <c r="U271" s="756">
        <v>0</v>
      </c>
      <c r="V271" s="756">
        <v>0</v>
      </c>
      <c r="W271" s="756">
        <v>0</v>
      </c>
      <c r="X271" s="646">
        <f t="shared" si="119"/>
        <v>0</v>
      </c>
      <c r="Y271" s="594"/>
      <c r="Z271" s="705">
        <f t="shared" si="105"/>
        <v>255</v>
      </c>
      <c r="AA271" s="756">
        <f t="shared" si="129"/>
        <v>0</v>
      </c>
      <c r="AB271" s="756">
        <f t="shared" si="129"/>
        <v>0</v>
      </c>
      <c r="AC271" s="756">
        <f t="shared" si="129"/>
        <v>0</v>
      </c>
      <c r="AD271" s="756">
        <f t="shared" si="129"/>
        <v>0</v>
      </c>
      <c r="AE271" s="756">
        <f t="shared" si="129"/>
        <v>0</v>
      </c>
      <c r="AF271" s="756">
        <f t="shared" si="129"/>
        <v>0</v>
      </c>
      <c r="AG271" s="756">
        <f t="shared" si="127"/>
        <v>0</v>
      </c>
      <c r="AH271" s="646">
        <f t="shared" si="120"/>
        <v>0</v>
      </c>
      <c r="AI271" s="594"/>
      <c r="AJ271" s="705">
        <f t="shared" si="106"/>
        <v>255</v>
      </c>
      <c r="AK271" s="756">
        <v>0</v>
      </c>
      <c r="AL271" s="756">
        <v>0</v>
      </c>
      <c r="AM271" s="756">
        <v>0</v>
      </c>
      <c r="AN271" s="756">
        <v>0</v>
      </c>
      <c r="AO271" s="756">
        <v>0</v>
      </c>
      <c r="AP271" s="756">
        <v>0</v>
      </c>
      <c r="AQ271" s="756">
        <v>0</v>
      </c>
      <c r="AR271" s="646">
        <f t="shared" si="121"/>
        <v>0</v>
      </c>
      <c r="AS271" s="594"/>
      <c r="AT271" s="705">
        <f t="shared" si="107"/>
        <v>255</v>
      </c>
      <c r="AU271" s="756">
        <v>0</v>
      </c>
      <c r="AV271" s="756">
        <v>0</v>
      </c>
      <c r="AW271" s="756">
        <v>0</v>
      </c>
      <c r="AX271" s="756">
        <v>0</v>
      </c>
      <c r="AY271" s="756">
        <v>0</v>
      </c>
      <c r="AZ271" s="767">
        <f t="shared" si="126"/>
        <v>0</v>
      </c>
      <c r="BA271" s="756">
        <v>0</v>
      </c>
      <c r="BB271" s="756">
        <v>0</v>
      </c>
      <c r="BC271" s="756">
        <v>0</v>
      </c>
      <c r="BD271" s="756">
        <v>0</v>
      </c>
      <c r="BE271" s="767">
        <f t="shared" si="108"/>
        <v>0</v>
      </c>
      <c r="BF271" s="646">
        <f t="shared" si="109"/>
        <v>0</v>
      </c>
      <c r="BG271" s="594"/>
      <c r="BH271" s="705">
        <f t="shared" si="99"/>
        <v>255</v>
      </c>
      <c r="BI271" s="646">
        <f t="shared" si="110"/>
        <v>0</v>
      </c>
      <c r="BJ271" s="594"/>
      <c r="BK271" s="705">
        <f t="shared" si="111"/>
        <v>255</v>
      </c>
      <c r="BL271" s="756">
        <v>0</v>
      </c>
      <c r="BM271" s="756">
        <v>0</v>
      </c>
      <c r="BN271" s="756">
        <v>0</v>
      </c>
      <c r="BO271" s="756">
        <v>0</v>
      </c>
      <c r="BP271" s="756">
        <v>0</v>
      </c>
      <c r="BQ271" s="756">
        <v>0</v>
      </c>
      <c r="BR271" s="756">
        <v>0</v>
      </c>
      <c r="BS271" s="646">
        <f t="shared" si="122"/>
        <v>0</v>
      </c>
      <c r="BT271" s="594"/>
      <c r="BU271" s="705">
        <f t="shared" si="112"/>
        <v>255</v>
      </c>
      <c r="BV271" s="756">
        <v>0</v>
      </c>
      <c r="BW271" s="756">
        <v>0</v>
      </c>
      <c r="BX271" s="756">
        <v>0</v>
      </c>
      <c r="BY271" s="756">
        <v>0</v>
      </c>
      <c r="BZ271" s="756">
        <v>0</v>
      </c>
      <c r="CA271" s="756">
        <v>0</v>
      </c>
      <c r="CB271" s="756">
        <v>0</v>
      </c>
      <c r="CC271" s="646">
        <f t="shared" si="123"/>
        <v>0</v>
      </c>
      <c r="CD271" s="594"/>
      <c r="CE271" s="705">
        <f t="shared" si="100"/>
        <v>255</v>
      </c>
      <c r="CF271" s="756">
        <f t="shared" si="130"/>
        <v>0</v>
      </c>
      <c r="CG271" s="756">
        <f t="shared" si="130"/>
        <v>0</v>
      </c>
      <c r="CH271" s="756">
        <f t="shared" si="130"/>
        <v>0</v>
      </c>
      <c r="CI271" s="756">
        <f t="shared" si="130"/>
        <v>0</v>
      </c>
      <c r="CJ271" s="756">
        <f t="shared" si="130"/>
        <v>0</v>
      </c>
      <c r="CK271" s="756">
        <f t="shared" si="130"/>
        <v>0</v>
      </c>
      <c r="CL271" s="756">
        <f t="shared" si="128"/>
        <v>0</v>
      </c>
      <c r="CM271" s="646">
        <f t="shared" si="124"/>
        <v>0</v>
      </c>
      <c r="CN271" s="594"/>
      <c r="CO271" s="705">
        <f t="shared" si="101"/>
        <v>255</v>
      </c>
      <c r="CP271" s="756">
        <v>0</v>
      </c>
      <c r="CQ271" s="756">
        <v>0</v>
      </c>
      <c r="CR271" s="756">
        <v>0</v>
      </c>
      <c r="CS271" s="756">
        <v>0</v>
      </c>
      <c r="CT271" s="756">
        <v>0</v>
      </c>
      <c r="CU271" s="756">
        <v>0</v>
      </c>
      <c r="CV271" s="756">
        <v>0</v>
      </c>
      <c r="CW271" s="646">
        <f t="shared" si="125"/>
        <v>0</v>
      </c>
      <c r="CX271" s="685"/>
      <c r="CY271" s="705">
        <f t="shared" si="102"/>
        <v>255</v>
      </c>
      <c r="CZ271" s="756">
        <v>0</v>
      </c>
      <c r="DA271" s="756">
        <v>0</v>
      </c>
      <c r="DB271" s="756">
        <v>0</v>
      </c>
      <c r="DC271" s="756">
        <v>0</v>
      </c>
      <c r="DD271" s="756">
        <v>0</v>
      </c>
      <c r="DE271" s="767">
        <f t="shared" si="113"/>
        <v>0</v>
      </c>
      <c r="DF271" s="756">
        <v>0</v>
      </c>
      <c r="DG271" s="756">
        <v>0</v>
      </c>
      <c r="DH271" s="756">
        <v>0</v>
      </c>
      <c r="DI271" s="756">
        <v>0</v>
      </c>
      <c r="DJ271" s="767">
        <f t="shared" si="114"/>
        <v>0</v>
      </c>
      <c r="DK271" s="715">
        <f t="shared" si="115"/>
        <v>0</v>
      </c>
      <c r="DL271" s="685"/>
      <c r="DM271" s="705">
        <f t="shared" si="103"/>
        <v>255</v>
      </c>
      <c r="DN271" s="715">
        <f t="shared" si="116"/>
        <v>0</v>
      </c>
    </row>
    <row r="272" spans="2:118" x14ac:dyDescent="0.25">
      <c r="B272" s="705">
        <v>256</v>
      </c>
      <c r="C272" s="765">
        <f>(1+_xlfn.XLOOKUP(INT((B272-1)/12)+1,'ZC Curve'!$B$8:$B$107,'ZC Curve'!R$8:R$107,,0))^(1/12)-1</f>
        <v>0</v>
      </c>
      <c r="D272" s="766">
        <f t="shared" si="117"/>
        <v>1</v>
      </c>
      <c r="E272" s="685"/>
      <c r="F272" s="705">
        <v>256</v>
      </c>
      <c r="G272" s="756">
        <v>0</v>
      </c>
      <c r="H272" s="756">
        <v>0</v>
      </c>
      <c r="I272" s="756">
        <v>0</v>
      </c>
      <c r="J272" s="756">
        <v>0</v>
      </c>
      <c r="K272" s="756">
        <v>0</v>
      </c>
      <c r="L272" s="756">
        <v>0</v>
      </c>
      <c r="M272" s="756">
        <v>0</v>
      </c>
      <c r="N272" s="646">
        <f t="shared" si="118"/>
        <v>0</v>
      </c>
      <c r="O272" s="594"/>
      <c r="P272" s="705">
        <f t="shared" si="104"/>
        <v>256</v>
      </c>
      <c r="Q272" s="756">
        <v>0</v>
      </c>
      <c r="R272" s="756">
        <v>0</v>
      </c>
      <c r="S272" s="756">
        <v>0</v>
      </c>
      <c r="T272" s="756">
        <v>0</v>
      </c>
      <c r="U272" s="756">
        <v>0</v>
      </c>
      <c r="V272" s="756">
        <v>0</v>
      </c>
      <c r="W272" s="756">
        <v>0</v>
      </c>
      <c r="X272" s="646">
        <f t="shared" si="119"/>
        <v>0</v>
      </c>
      <c r="Y272" s="594"/>
      <c r="Z272" s="705">
        <f t="shared" si="105"/>
        <v>256</v>
      </c>
      <c r="AA272" s="756">
        <f t="shared" si="129"/>
        <v>0</v>
      </c>
      <c r="AB272" s="756">
        <f t="shared" si="129"/>
        <v>0</v>
      </c>
      <c r="AC272" s="756">
        <f t="shared" si="129"/>
        <v>0</v>
      </c>
      <c r="AD272" s="756">
        <f t="shared" si="129"/>
        <v>0</v>
      </c>
      <c r="AE272" s="756">
        <f t="shared" si="129"/>
        <v>0</v>
      </c>
      <c r="AF272" s="756">
        <f t="shared" si="129"/>
        <v>0</v>
      </c>
      <c r="AG272" s="756">
        <f t="shared" si="127"/>
        <v>0</v>
      </c>
      <c r="AH272" s="646">
        <f t="shared" si="120"/>
        <v>0</v>
      </c>
      <c r="AI272" s="594"/>
      <c r="AJ272" s="705">
        <f t="shared" si="106"/>
        <v>256</v>
      </c>
      <c r="AK272" s="756">
        <v>0</v>
      </c>
      <c r="AL272" s="756">
        <v>0</v>
      </c>
      <c r="AM272" s="756">
        <v>0</v>
      </c>
      <c r="AN272" s="756">
        <v>0</v>
      </c>
      <c r="AO272" s="756">
        <v>0</v>
      </c>
      <c r="AP272" s="756">
        <v>0</v>
      </c>
      <c r="AQ272" s="756">
        <v>0</v>
      </c>
      <c r="AR272" s="646">
        <f t="shared" si="121"/>
        <v>0</v>
      </c>
      <c r="AS272" s="594"/>
      <c r="AT272" s="705">
        <f t="shared" si="107"/>
        <v>256</v>
      </c>
      <c r="AU272" s="756">
        <v>0</v>
      </c>
      <c r="AV272" s="756">
        <v>0</v>
      </c>
      <c r="AW272" s="756">
        <v>0</v>
      </c>
      <c r="AX272" s="756">
        <v>0</v>
      </c>
      <c r="AY272" s="756">
        <v>0</v>
      </c>
      <c r="AZ272" s="767">
        <f t="shared" si="126"/>
        <v>0</v>
      </c>
      <c r="BA272" s="756">
        <v>0</v>
      </c>
      <c r="BB272" s="756">
        <v>0</v>
      </c>
      <c r="BC272" s="756">
        <v>0</v>
      </c>
      <c r="BD272" s="756">
        <v>0</v>
      </c>
      <c r="BE272" s="767">
        <f t="shared" si="108"/>
        <v>0</v>
      </c>
      <c r="BF272" s="646">
        <f t="shared" si="109"/>
        <v>0</v>
      </c>
      <c r="BG272" s="594"/>
      <c r="BH272" s="705">
        <f t="shared" si="99"/>
        <v>256</v>
      </c>
      <c r="BI272" s="646">
        <f t="shared" si="110"/>
        <v>0</v>
      </c>
      <c r="BJ272" s="594"/>
      <c r="BK272" s="705">
        <f t="shared" si="111"/>
        <v>256</v>
      </c>
      <c r="BL272" s="756">
        <v>0</v>
      </c>
      <c r="BM272" s="756">
        <v>0</v>
      </c>
      <c r="BN272" s="756">
        <v>0</v>
      </c>
      <c r="BO272" s="756">
        <v>0</v>
      </c>
      <c r="BP272" s="756">
        <v>0</v>
      </c>
      <c r="BQ272" s="756">
        <v>0</v>
      </c>
      <c r="BR272" s="756">
        <v>0</v>
      </c>
      <c r="BS272" s="646">
        <f t="shared" si="122"/>
        <v>0</v>
      </c>
      <c r="BT272" s="594"/>
      <c r="BU272" s="705">
        <f t="shared" si="112"/>
        <v>256</v>
      </c>
      <c r="BV272" s="756">
        <v>0</v>
      </c>
      <c r="BW272" s="756">
        <v>0</v>
      </c>
      <c r="BX272" s="756">
        <v>0</v>
      </c>
      <c r="BY272" s="756">
        <v>0</v>
      </c>
      <c r="BZ272" s="756">
        <v>0</v>
      </c>
      <c r="CA272" s="756">
        <v>0</v>
      </c>
      <c r="CB272" s="756">
        <v>0</v>
      </c>
      <c r="CC272" s="646">
        <f t="shared" si="123"/>
        <v>0</v>
      </c>
      <c r="CD272" s="594"/>
      <c r="CE272" s="705">
        <f t="shared" si="100"/>
        <v>256</v>
      </c>
      <c r="CF272" s="756">
        <f t="shared" si="130"/>
        <v>0</v>
      </c>
      <c r="CG272" s="756">
        <f t="shared" si="130"/>
        <v>0</v>
      </c>
      <c r="CH272" s="756">
        <f t="shared" si="130"/>
        <v>0</v>
      </c>
      <c r="CI272" s="756">
        <f t="shared" si="130"/>
        <v>0</v>
      </c>
      <c r="CJ272" s="756">
        <f t="shared" si="130"/>
        <v>0</v>
      </c>
      <c r="CK272" s="756">
        <f t="shared" si="130"/>
        <v>0</v>
      </c>
      <c r="CL272" s="756">
        <f t="shared" si="128"/>
        <v>0</v>
      </c>
      <c r="CM272" s="646">
        <f t="shared" si="124"/>
        <v>0</v>
      </c>
      <c r="CN272" s="594"/>
      <c r="CO272" s="705">
        <f t="shared" si="101"/>
        <v>256</v>
      </c>
      <c r="CP272" s="756">
        <v>0</v>
      </c>
      <c r="CQ272" s="756">
        <v>0</v>
      </c>
      <c r="CR272" s="756">
        <v>0</v>
      </c>
      <c r="CS272" s="756">
        <v>0</v>
      </c>
      <c r="CT272" s="756">
        <v>0</v>
      </c>
      <c r="CU272" s="756">
        <v>0</v>
      </c>
      <c r="CV272" s="756">
        <v>0</v>
      </c>
      <c r="CW272" s="646">
        <f t="shared" si="125"/>
        <v>0</v>
      </c>
      <c r="CX272" s="685"/>
      <c r="CY272" s="705">
        <f t="shared" si="102"/>
        <v>256</v>
      </c>
      <c r="CZ272" s="756">
        <v>0</v>
      </c>
      <c r="DA272" s="756">
        <v>0</v>
      </c>
      <c r="DB272" s="756">
        <v>0</v>
      </c>
      <c r="DC272" s="756">
        <v>0</v>
      </c>
      <c r="DD272" s="756">
        <v>0</v>
      </c>
      <c r="DE272" s="767">
        <f t="shared" si="113"/>
        <v>0</v>
      </c>
      <c r="DF272" s="756">
        <v>0</v>
      </c>
      <c r="DG272" s="756">
        <v>0</v>
      </c>
      <c r="DH272" s="756">
        <v>0</v>
      </c>
      <c r="DI272" s="756">
        <v>0</v>
      </c>
      <c r="DJ272" s="767">
        <f t="shared" si="114"/>
        <v>0</v>
      </c>
      <c r="DK272" s="715">
        <f t="shared" si="115"/>
        <v>0</v>
      </c>
      <c r="DL272" s="685"/>
      <c r="DM272" s="705">
        <f t="shared" si="103"/>
        <v>256</v>
      </c>
      <c r="DN272" s="715">
        <f t="shared" si="116"/>
        <v>0</v>
      </c>
    </row>
    <row r="273" spans="2:118" x14ac:dyDescent="0.25">
      <c r="B273" s="705">
        <v>257</v>
      </c>
      <c r="C273" s="765">
        <f>(1+_xlfn.XLOOKUP(INT((B273-1)/12)+1,'ZC Curve'!$B$8:$B$107,'ZC Curve'!R$8:R$107,,0))^(1/12)-1</f>
        <v>0</v>
      </c>
      <c r="D273" s="766">
        <f t="shared" si="117"/>
        <v>1</v>
      </c>
      <c r="E273" s="685"/>
      <c r="F273" s="705">
        <v>257</v>
      </c>
      <c r="G273" s="756">
        <v>0</v>
      </c>
      <c r="H273" s="756">
        <v>0</v>
      </c>
      <c r="I273" s="756">
        <v>0</v>
      </c>
      <c r="J273" s="756">
        <v>0</v>
      </c>
      <c r="K273" s="756">
        <v>0</v>
      </c>
      <c r="L273" s="756">
        <v>0</v>
      </c>
      <c r="M273" s="756">
        <v>0</v>
      </c>
      <c r="N273" s="646">
        <f t="shared" si="118"/>
        <v>0</v>
      </c>
      <c r="O273" s="594"/>
      <c r="P273" s="705">
        <f t="shared" si="104"/>
        <v>257</v>
      </c>
      <c r="Q273" s="756">
        <v>0</v>
      </c>
      <c r="R273" s="756">
        <v>0</v>
      </c>
      <c r="S273" s="756">
        <v>0</v>
      </c>
      <c r="T273" s="756">
        <v>0</v>
      </c>
      <c r="U273" s="756">
        <v>0</v>
      </c>
      <c r="V273" s="756">
        <v>0</v>
      </c>
      <c r="W273" s="756">
        <v>0</v>
      </c>
      <c r="X273" s="646">
        <f t="shared" si="119"/>
        <v>0</v>
      </c>
      <c r="Y273" s="594"/>
      <c r="Z273" s="705">
        <f t="shared" si="105"/>
        <v>257</v>
      </c>
      <c r="AA273" s="756">
        <f t="shared" si="129"/>
        <v>0</v>
      </c>
      <c r="AB273" s="756">
        <f t="shared" si="129"/>
        <v>0</v>
      </c>
      <c r="AC273" s="756">
        <f t="shared" si="129"/>
        <v>0</v>
      </c>
      <c r="AD273" s="756">
        <f t="shared" si="129"/>
        <v>0</v>
      </c>
      <c r="AE273" s="756">
        <f t="shared" si="129"/>
        <v>0</v>
      </c>
      <c r="AF273" s="756">
        <f t="shared" si="129"/>
        <v>0</v>
      </c>
      <c r="AG273" s="756">
        <f t="shared" si="127"/>
        <v>0</v>
      </c>
      <c r="AH273" s="646">
        <f t="shared" si="120"/>
        <v>0</v>
      </c>
      <c r="AI273" s="594"/>
      <c r="AJ273" s="705">
        <f t="shared" si="106"/>
        <v>257</v>
      </c>
      <c r="AK273" s="756">
        <v>0</v>
      </c>
      <c r="AL273" s="756">
        <v>0</v>
      </c>
      <c r="AM273" s="756">
        <v>0</v>
      </c>
      <c r="AN273" s="756">
        <v>0</v>
      </c>
      <c r="AO273" s="756">
        <v>0</v>
      </c>
      <c r="AP273" s="756">
        <v>0</v>
      </c>
      <c r="AQ273" s="756">
        <v>0</v>
      </c>
      <c r="AR273" s="646">
        <f t="shared" si="121"/>
        <v>0</v>
      </c>
      <c r="AS273" s="594"/>
      <c r="AT273" s="705">
        <f t="shared" si="107"/>
        <v>257</v>
      </c>
      <c r="AU273" s="756">
        <v>0</v>
      </c>
      <c r="AV273" s="756">
        <v>0</v>
      </c>
      <c r="AW273" s="756">
        <v>0</v>
      </c>
      <c r="AX273" s="756">
        <v>0</v>
      </c>
      <c r="AY273" s="756">
        <v>0</v>
      </c>
      <c r="AZ273" s="767">
        <f t="shared" si="126"/>
        <v>0</v>
      </c>
      <c r="BA273" s="756">
        <v>0</v>
      </c>
      <c r="BB273" s="756">
        <v>0</v>
      </c>
      <c r="BC273" s="756">
        <v>0</v>
      </c>
      <c r="BD273" s="756">
        <v>0</v>
      </c>
      <c r="BE273" s="767">
        <f t="shared" si="108"/>
        <v>0</v>
      </c>
      <c r="BF273" s="646">
        <f t="shared" si="109"/>
        <v>0</v>
      </c>
      <c r="BG273" s="594"/>
      <c r="BH273" s="705">
        <f t="shared" ref="BH273:BH336" si="131">F273</f>
        <v>257</v>
      </c>
      <c r="BI273" s="646">
        <f t="shared" si="110"/>
        <v>0</v>
      </c>
      <c r="BJ273" s="594"/>
      <c r="BK273" s="705">
        <f t="shared" si="111"/>
        <v>257</v>
      </c>
      <c r="BL273" s="756">
        <v>0</v>
      </c>
      <c r="BM273" s="756">
        <v>0</v>
      </c>
      <c r="BN273" s="756">
        <v>0</v>
      </c>
      <c r="BO273" s="756">
        <v>0</v>
      </c>
      <c r="BP273" s="756">
        <v>0</v>
      </c>
      <c r="BQ273" s="756">
        <v>0</v>
      </c>
      <c r="BR273" s="756">
        <v>0</v>
      </c>
      <c r="BS273" s="646">
        <f t="shared" si="122"/>
        <v>0</v>
      </c>
      <c r="BT273" s="594"/>
      <c r="BU273" s="705">
        <f t="shared" si="112"/>
        <v>257</v>
      </c>
      <c r="BV273" s="756">
        <v>0</v>
      </c>
      <c r="BW273" s="756">
        <v>0</v>
      </c>
      <c r="BX273" s="756">
        <v>0</v>
      </c>
      <c r="BY273" s="756">
        <v>0</v>
      </c>
      <c r="BZ273" s="756">
        <v>0</v>
      </c>
      <c r="CA273" s="756">
        <v>0</v>
      </c>
      <c r="CB273" s="756">
        <v>0</v>
      </c>
      <c r="CC273" s="646">
        <f t="shared" si="123"/>
        <v>0</v>
      </c>
      <c r="CD273" s="594"/>
      <c r="CE273" s="705">
        <f t="shared" ref="CE273:CE336" si="132">F273</f>
        <v>257</v>
      </c>
      <c r="CF273" s="756">
        <f t="shared" si="130"/>
        <v>0</v>
      </c>
      <c r="CG273" s="756">
        <f t="shared" si="130"/>
        <v>0</v>
      </c>
      <c r="CH273" s="756">
        <f t="shared" si="130"/>
        <v>0</v>
      </c>
      <c r="CI273" s="756">
        <f t="shared" si="130"/>
        <v>0</v>
      </c>
      <c r="CJ273" s="756">
        <f t="shared" si="130"/>
        <v>0</v>
      </c>
      <c r="CK273" s="756">
        <f t="shared" si="130"/>
        <v>0</v>
      </c>
      <c r="CL273" s="756">
        <f t="shared" si="128"/>
        <v>0</v>
      </c>
      <c r="CM273" s="646">
        <f t="shared" si="124"/>
        <v>0</v>
      </c>
      <c r="CN273" s="594"/>
      <c r="CO273" s="705">
        <f t="shared" ref="CO273:CO336" si="133">F273</f>
        <v>257</v>
      </c>
      <c r="CP273" s="756">
        <v>0</v>
      </c>
      <c r="CQ273" s="756">
        <v>0</v>
      </c>
      <c r="CR273" s="756">
        <v>0</v>
      </c>
      <c r="CS273" s="756">
        <v>0</v>
      </c>
      <c r="CT273" s="756">
        <v>0</v>
      </c>
      <c r="CU273" s="756">
        <v>0</v>
      </c>
      <c r="CV273" s="756">
        <v>0</v>
      </c>
      <c r="CW273" s="646">
        <f t="shared" si="125"/>
        <v>0</v>
      </c>
      <c r="CX273" s="685"/>
      <c r="CY273" s="705">
        <f t="shared" ref="CY273:CY336" si="134">F273</f>
        <v>257</v>
      </c>
      <c r="CZ273" s="756">
        <v>0</v>
      </c>
      <c r="DA273" s="756">
        <v>0</v>
      </c>
      <c r="DB273" s="756">
        <v>0</v>
      </c>
      <c r="DC273" s="756">
        <v>0</v>
      </c>
      <c r="DD273" s="756">
        <v>0</v>
      </c>
      <c r="DE273" s="767">
        <f t="shared" si="113"/>
        <v>0</v>
      </c>
      <c r="DF273" s="756">
        <v>0</v>
      </c>
      <c r="DG273" s="756">
        <v>0</v>
      </c>
      <c r="DH273" s="756">
        <v>0</v>
      </c>
      <c r="DI273" s="756">
        <v>0</v>
      </c>
      <c r="DJ273" s="767">
        <f t="shared" si="114"/>
        <v>0</v>
      </c>
      <c r="DK273" s="715">
        <f t="shared" si="115"/>
        <v>0</v>
      </c>
      <c r="DL273" s="685"/>
      <c r="DM273" s="705">
        <f t="shared" ref="DM273:DM336" si="135">F273</f>
        <v>257</v>
      </c>
      <c r="DN273" s="715">
        <f t="shared" si="116"/>
        <v>0</v>
      </c>
    </row>
    <row r="274" spans="2:118" x14ac:dyDescent="0.25">
      <c r="B274" s="705">
        <v>258</v>
      </c>
      <c r="C274" s="765">
        <f>(1+_xlfn.XLOOKUP(INT((B274-1)/12)+1,'ZC Curve'!$B$8:$B$107,'ZC Curve'!R$8:R$107,,0))^(1/12)-1</f>
        <v>0</v>
      </c>
      <c r="D274" s="766">
        <f t="shared" si="117"/>
        <v>1</v>
      </c>
      <c r="E274" s="685"/>
      <c r="F274" s="705">
        <v>258</v>
      </c>
      <c r="G274" s="756">
        <v>0</v>
      </c>
      <c r="H274" s="756">
        <v>0</v>
      </c>
      <c r="I274" s="756">
        <v>0</v>
      </c>
      <c r="J274" s="756">
        <v>0</v>
      </c>
      <c r="K274" s="756">
        <v>0</v>
      </c>
      <c r="L274" s="756">
        <v>0</v>
      </c>
      <c r="M274" s="756">
        <v>0</v>
      </c>
      <c r="N274" s="646">
        <f t="shared" si="118"/>
        <v>0</v>
      </c>
      <c r="O274" s="594"/>
      <c r="P274" s="705">
        <f t="shared" ref="P274:P337" si="136">F274</f>
        <v>258</v>
      </c>
      <c r="Q274" s="756">
        <v>0</v>
      </c>
      <c r="R274" s="756">
        <v>0</v>
      </c>
      <c r="S274" s="756">
        <v>0</v>
      </c>
      <c r="T274" s="756">
        <v>0</v>
      </c>
      <c r="U274" s="756">
        <v>0</v>
      </c>
      <c r="V274" s="756">
        <v>0</v>
      </c>
      <c r="W274" s="756">
        <v>0</v>
      </c>
      <c r="X274" s="646">
        <f t="shared" si="119"/>
        <v>0</v>
      </c>
      <c r="Y274" s="594"/>
      <c r="Z274" s="705">
        <f t="shared" ref="Z274:Z337" si="137">P274</f>
        <v>258</v>
      </c>
      <c r="AA274" s="756">
        <f t="shared" si="129"/>
        <v>0</v>
      </c>
      <c r="AB274" s="756">
        <f t="shared" si="129"/>
        <v>0</v>
      </c>
      <c r="AC274" s="756">
        <f t="shared" si="129"/>
        <v>0</v>
      </c>
      <c r="AD274" s="756">
        <f t="shared" si="129"/>
        <v>0</v>
      </c>
      <c r="AE274" s="756">
        <f t="shared" si="129"/>
        <v>0</v>
      </c>
      <c r="AF274" s="756">
        <f t="shared" si="129"/>
        <v>0</v>
      </c>
      <c r="AG274" s="756">
        <f t="shared" si="127"/>
        <v>0</v>
      </c>
      <c r="AH274" s="646">
        <f t="shared" si="120"/>
        <v>0</v>
      </c>
      <c r="AI274" s="594"/>
      <c r="AJ274" s="705">
        <f t="shared" ref="AJ274:AJ337" si="138">F274</f>
        <v>258</v>
      </c>
      <c r="AK274" s="756">
        <v>0</v>
      </c>
      <c r="AL274" s="756">
        <v>0</v>
      </c>
      <c r="AM274" s="756">
        <v>0</v>
      </c>
      <c r="AN274" s="756">
        <v>0</v>
      </c>
      <c r="AO274" s="756">
        <v>0</v>
      </c>
      <c r="AP274" s="756">
        <v>0</v>
      </c>
      <c r="AQ274" s="756">
        <v>0</v>
      </c>
      <c r="AR274" s="646">
        <f t="shared" si="121"/>
        <v>0</v>
      </c>
      <c r="AS274" s="594"/>
      <c r="AT274" s="705">
        <f t="shared" ref="AT274:AT337" si="139">F274</f>
        <v>258</v>
      </c>
      <c r="AU274" s="756">
        <v>0</v>
      </c>
      <c r="AV274" s="756">
        <v>0</v>
      </c>
      <c r="AW274" s="756">
        <v>0</v>
      </c>
      <c r="AX274" s="756">
        <v>0</v>
      </c>
      <c r="AY274" s="756">
        <v>0</v>
      </c>
      <c r="AZ274" s="767">
        <f t="shared" si="126"/>
        <v>0</v>
      </c>
      <c r="BA274" s="756">
        <v>0</v>
      </c>
      <c r="BB274" s="756">
        <v>0</v>
      </c>
      <c r="BC274" s="756">
        <v>0</v>
      </c>
      <c r="BD274" s="756">
        <v>0</v>
      </c>
      <c r="BE274" s="767">
        <f t="shared" ref="BE274:BE337" si="140">SUM(BA274:BD274)</f>
        <v>0</v>
      </c>
      <c r="BF274" s="646">
        <f t="shared" ref="BF274:BF337" si="141">BE274-AZ274</f>
        <v>0</v>
      </c>
      <c r="BG274" s="594"/>
      <c r="BH274" s="705">
        <f t="shared" si="131"/>
        <v>258</v>
      </c>
      <c r="BI274" s="646">
        <f t="shared" ref="BI274:BI337" si="142">BF274+AR274+AH274</f>
        <v>0</v>
      </c>
      <c r="BJ274" s="594"/>
      <c r="BK274" s="705">
        <f t="shared" ref="BK274:BK337" si="143">F274</f>
        <v>258</v>
      </c>
      <c r="BL274" s="756">
        <v>0</v>
      </c>
      <c r="BM274" s="756">
        <v>0</v>
      </c>
      <c r="BN274" s="756">
        <v>0</v>
      </c>
      <c r="BO274" s="756">
        <v>0</v>
      </c>
      <c r="BP274" s="756">
        <v>0</v>
      </c>
      <c r="BQ274" s="756">
        <v>0</v>
      </c>
      <c r="BR274" s="756">
        <v>0</v>
      </c>
      <c r="BS274" s="646">
        <f t="shared" si="122"/>
        <v>0</v>
      </c>
      <c r="BT274" s="594"/>
      <c r="BU274" s="705">
        <f t="shared" ref="BU274:BU337" si="144">F274</f>
        <v>258</v>
      </c>
      <c r="BV274" s="756">
        <v>0</v>
      </c>
      <c r="BW274" s="756">
        <v>0</v>
      </c>
      <c r="BX274" s="756">
        <v>0</v>
      </c>
      <c r="BY274" s="756">
        <v>0</v>
      </c>
      <c r="BZ274" s="756">
        <v>0</v>
      </c>
      <c r="CA274" s="756">
        <v>0</v>
      </c>
      <c r="CB274" s="756">
        <v>0</v>
      </c>
      <c r="CC274" s="646">
        <f t="shared" si="123"/>
        <v>0</v>
      </c>
      <c r="CD274" s="594"/>
      <c r="CE274" s="705">
        <f t="shared" si="132"/>
        <v>258</v>
      </c>
      <c r="CF274" s="756">
        <f t="shared" si="130"/>
        <v>0</v>
      </c>
      <c r="CG274" s="756">
        <f t="shared" si="130"/>
        <v>0</v>
      </c>
      <c r="CH274" s="756">
        <f t="shared" si="130"/>
        <v>0</v>
      </c>
      <c r="CI274" s="756">
        <f t="shared" si="130"/>
        <v>0</v>
      </c>
      <c r="CJ274" s="756">
        <f t="shared" si="130"/>
        <v>0</v>
      </c>
      <c r="CK274" s="756">
        <f t="shared" si="130"/>
        <v>0</v>
      </c>
      <c r="CL274" s="756">
        <f t="shared" si="128"/>
        <v>0</v>
      </c>
      <c r="CM274" s="646">
        <f t="shared" si="124"/>
        <v>0</v>
      </c>
      <c r="CN274" s="594"/>
      <c r="CO274" s="705">
        <f t="shared" si="133"/>
        <v>258</v>
      </c>
      <c r="CP274" s="756">
        <v>0</v>
      </c>
      <c r="CQ274" s="756">
        <v>0</v>
      </c>
      <c r="CR274" s="756">
        <v>0</v>
      </c>
      <c r="CS274" s="756">
        <v>0</v>
      </c>
      <c r="CT274" s="756">
        <v>0</v>
      </c>
      <c r="CU274" s="756">
        <v>0</v>
      </c>
      <c r="CV274" s="756">
        <v>0</v>
      </c>
      <c r="CW274" s="646">
        <f t="shared" si="125"/>
        <v>0</v>
      </c>
      <c r="CX274" s="685"/>
      <c r="CY274" s="705">
        <f t="shared" si="134"/>
        <v>258</v>
      </c>
      <c r="CZ274" s="756">
        <v>0</v>
      </c>
      <c r="DA274" s="756">
        <v>0</v>
      </c>
      <c r="DB274" s="756">
        <v>0</v>
      </c>
      <c r="DC274" s="756">
        <v>0</v>
      </c>
      <c r="DD274" s="756">
        <v>0</v>
      </c>
      <c r="DE274" s="767">
        <f t="shared" ref="DE274:DE337" si="145">SUM(CZ274:DD274)</f>
        <v>0</v>
      </c>
      <c r="DF274" s="756">
        <v>0</v>
      </c>
      <c r="DG274" s="756">
        <v>0</v>
      </c>
      <c r="DH274" s="756">
        <v>0</v>
      </c>
      <c r="DI274" s="756">
        <v>0</v>
      </c>
      <c r="DJ274" s="767">
        <f t="shared" ref="DJ274:DJ337" si="146">SUM(DF274:DI274)</f>
        <v>0</v>
      </c>
      <c r="DK274" s="715">
        <f t="shared" ref="DK274:DK337" si="147">DJ274-DE274</f>
        <v>0</v>
      </c>
      <c r="DL274" s="685"/>
      <c r="DM274" s="705">
        <f t="shared" si="135"/>
        <v>258</v>
      </c>
      <c r="DN274" s="715">
        <f t="shared" ref="DN274:DN337" si="148">DK274+CW274+CM274</f>
        <v>0</v>
      </c>
    </row>
    <row r="275" spans="2:118" x14ac:dyDescent="0.25">
      <c r="B275" s="705">
        <v>259</v>
      </c>
      <c r="C275" s="765">
        <f>(1+_xlfn.XLOOKUP(INT((B275-1)/12)+1,'ZC Curve'!$B$8:$B$107,'ZC Curve'!R$8:R$107,,0))^(1/12)-1</f>
        <v>0</v>
      </c>
      <c r="D275" s="766">
        <f t="shared" ref="D275:D338" si="149">D274/(1+C275)</f>
        <v>1</v>
      </c>
      <c r="E275" s="685"/>
      <c r="F275" s="705">
        <v>259</v>
      </c>
      <c r="G275" s="756">
        <v>0</v>
      </c>
      <c r="H275" s="756">
        <v>0</v>
      </c>
      <c r="I275" s="756">
        <v>0</v>
      </c>
      <c r="J275" s="756">
        <v>0</v>
      </c>
      <c r="K275" s="756">
        <v>0</v>
      </c>
      <c r="L275" s="756">
        <v>0</v>
      </c>
      <c r="M275" s="756">
        <v>0</v>
      </c>
      <c r="N275" s="646">
        <f t="shared" ref="N275:N338" si="150">SUM(H275:L275)-G275-M275</f>
        <v>0</v>
      </c>
      <c r="O275" s="594"/>
      <c r="P275" s="705">
        <f t="shared" si="136"/>
        <v>259</v>
      </c>
      <c r="Q275" s="756">
        <v>0</v>
      </c>
      <c r="R275" s="756">
        <v>0</v>
      </c>
      <c r="S275" s="756">
        <v>0</v>
      </c>
      <c r="T275" s="756">
        <v>0</v>
      </c>
      <c r="U275" s="756">
        <v>0</v>
      </c>
      <c r="V275" s="756">
        <v>0</v>
      </c>
      <c r="W275" s="756">
        <v>0</v>
      </c>
      <c r="X275" s="646">
        <f t="shared" ref="X275:X338" si="151">SUM(R275:V275)-Q275-W275</f>
        <v>0</v>
      </c>
      <c r="Y275" s="594"/>
      <c r="Z275" s="705">
        <f t="shared" si="137"/>
        <v>259</v>
      </c>
      <c r="AA275" s="756">
        <f t="shared" si="129"/>
        <v>0</v>
      </c>
      <c r="AB275" s="756">
        <f t="shared" si="129"/>
        <v>0</v>
      </c>
      <c r="AC275" s="756">
        <f t="shared" si="129"/>
        <v>0</v>
      </c>
      <c r="AD275" s="756">
        <f t="shared" si="129"/>
        <v>0</v>
      </c>
      <c r="AE275" s="756">
        <f t="shared" si="129"/>
        <v>0</v>
      </c>
      <c r="AF275" s="756">
        <f t="shared" si="129"/>
        <v>0</v>
      </c>
      <c r="AG275" s="756">
        <f t="shared" si="127"/>
        <v>0</v>
      </c>
      <c r="AH275" s="646">
        <f t="shared" ref="AH275:AH338" si="152">SUM(AB275:AF275)-AA275-AG275</f>
        <v>0</v>
      </c>
      <c r="AI275" s="594"/>
      <c r="AJ275" s="705">
        <f t="shared" si="138"/>
        <v>259</v>
      </c>
      <c r="AK275" s="756">
        <v>0</v>
      </c>
      <c r="AL275" s="756">
        <v>0</v>
      </c>
      <c r="AM275" s="756">
        <v>0</v>
      </c>
      <c r="AN275" s="756">
        <v>0</v>
      </c>
      <c r="AO275" s="756">
        <v>0</v>
      </c>
      <c r="AP275" s="756">
        <v>0</v>
      </c>
      <c r="AQ275" s="756">
        <v>0</v>
      </c>
      <c r="AR275" s="646">
        <f t="shared" ref="AR275:AR338" si="153">SUM(AL275:AP275)-AK275-AQ275</f>
        <v>0</v>
      </c>
      <c r="AS275" s="594"/>
      <c r="AT275" s="705">
        <f t="shared" si="139"/>
        <v>259</v>
      </c>
      <c r="AU275" s="756">
        <v>0</v>
      </c>
      <c r="AV275" s="756">
        <v>0</v>
      </c>
      <c r="AW275" s="756">
        <v>0</v>
      </c>
      <c r="AX275" s="756">
        <v>0</v>
      </c>
      <c r="AY275" s="756">
        <v>0</v>
      </c>
      <c r="AZ275" s="767">
        <f t="shared" si="126"/>
        <v>0</v>
      </c>
      <c r="BA275" s="756">
        <v>0</v>
      </c>
      <c r="BB275" s="756">
        <v>0</v>
      </c>
      <c r="BC275" s="756">
        <v>0</v>
      </c>
      <c r="BD275" s="756">
        <v>0</v>
      </c>
      <c r="BE275" s="767">
        <f t="shared" si="140"/>
        <v>0</v>
      </c>
      <c r="BF275" s="646">
        <f t="shared" si="141"/>
        <v>0</v>
      </c>
      <c r="BG275" s="594"/>
      <c r="BH275" s="705">
        <f t="shared" si="131"/>
        <v>259</v>
      </c>
      <c r="BI275" s="646">
        <f t="shared" si="142"/>
        <v>0</v>
      </c>
      <c r="BJ275" s="594"/>
      <c r="BK275" s="705">
        <f t="shared" si="143"/>
        <v>259</v>
      </c>
      <c r="BL275" s="756">
        <v>0</v>
      </c>
      <c r="BM275" s="756">
        <v>0</v>
      </c>
      <c r="BN275" s="756">
        <v>0</v>
      </c>
      <c r="BO275" s="756">
        <v>0</v>
      </c>
      <c r="BP275" s="756">
        <v>0</v>
      </c>
      <c r="BQ275" s="756">
        <v>0</v>
      </c>
      <c r="BR275" s="756">
        <v>0</v>
      </c>
      <c r="BS275" s="646">
        <f t="shared" ref="BS275:BS338" si="154">SUM(BM275:BQ275)-BL275-BR275</f>
        <v>0</v>
      </c>
      <c r="BT275" s="594"/>
      <c r="BU275" s="705">
        <f t="shared" si="144"/>
        <v>259</v>
      </c>
      <c r="BV275" s="756">
        <v>0</v>
      </c>
      <c r="BW275" s="756">
        <v>0</v>
      </c>
      <c r="BX275" s="756">
        <v>0</v>
      </c>
      <c r="BY275" s="756">
        <v>0</v>
      </c>
      <c r="BZ275" s="756">
        <v>0</v>
      </c>
      <c r="CA275" s="756">
        <v>0</v>
      </c>
      <c r="CB275" s="756">
        <v>0</v>
      </c>
      <c r="CC275" s="646">
        <f t="shared" ref="CC275:CC338" si="155">SUM(BW275:CA275)-BV275-CB275</f>
        <v>0</v>
      </c>
      <c r="CD275" s="594"/>
      <c r="CE275" s="705">
        <f t="shared" si="132"/>
        <v>259</v>
      </c>
      <c r="CF275" s="756">
        <f t="shared" si="130"/>
        <v>0</v>
      </c>
      <c r="CG275" s="756">
        <f t="shared" si="130"/>
        <v>0</v>
      </c>
      <c r="CH275" s="756">
        <f t="shared" si="130"/>
        <v>0</v>
      </c>
      <c r="CI275" s="756">
        <f t="shared" si="130"/>
        <v>0</v>
      </c>
      <c r="CJ275" s="756">
        <f t="shared" si="130"/>
        <v>0</v>
      </c>
      <c r="CK275" s="756">
        <f t="shared" si="130"/>
        <v>0</v>
      </c>
      <c r="CL275" s="756">
        <f t="shared" si="128"/>
        <v>0</v>
      </c>
      <c r="CM275" s="646">
        <f t="shared" ref="CM275:CM338" si="156">SUM(CG275:CK275)-CF275-CL275</f>
        <v>0</v>
      </c>
      <c r="CN275" s="594"/>
      <c r="CO275" s="705">
        <f t="shared" si="133"/>
        <v>259</v>
      </c>
      <c r="CP275" s="756">
        <v>0</v>
      </c>
      <c r="CQ275" s="756">
        <v>0</v>
      </c>
      <c r="CR275" s="756">
        <v>0</v>
      </c>
      <c r="CS275" s="756">
        <v>0</v>
      </c>
      <c r="CT275" s="756">
        <v>0</v>
      </c>
      <c r="CU275" s="756">
        <v>0</v>
      </c>
      <c r="CV275" s="756">
        <v>0</v>
      </c>
      <c r="CW275" s="646">
        <f t="shared" ref="CW275:CW338" si="157">SUM(CQ275:CU275)-CP275-CV275</f>
        <v>0</v>
      </c>
      <c r="CX275" s="685"/>
      <c r="CY275" s="705">
        <f t="shared" si="134"/>
        <v>259</v>
      </c>
      <c r="CZ275" s="756">
        <v>0</v>
      </c>
      <c r="DA275" s="756">
        <v>0</v>
      </c>
      <c r="DB275" s="756">
        <v>0</v>
      </c>
      <c r="DC275" s="756">
        <v>0</v>
      </c>
      <c r="DD275" s="756">
        <v>0</v>
      </c>
      <c r="DE275" s="767">
        <f t="shared" si="145"/>
        <v>0</v>
      </c>
      <c r="DF275" s="756">
        <v>0</v>
      </c>
      <c r="DG275" s="756">
        <v>0</v>
      </c>
      <c r="DH275" s="756">
        <v>0</v>
      </c>
      <c r="DI275" s="756">
        <v>0</v>
      </c>
      <c r="DJ275" s="767">
        <f t="shared" si="146"/>
        <v>0</v>
      </c>
      <c r="DK275" s="715">
        <f t="shared" si="147"/>
        <v>0</v>
      </c>
      <c r="DL275" s="685"/>
      <c r="DM275" s="705">
        <f t="shared" si="135"/>
        <v>259</v>
      </c>
      <c r="DN275" s="715">
        <f t="shared" si="148"/>
        <v>0</v>
      </c>
    </row>
    <row r="276" spans="2:118" x14ac:dyDescent="0.25">
      <c r="B276" s="705">
        <v>260</v>
      </c>
      <c r="C276" s="765">
        <f>(1+_xlfn.XLOOKUP(INT((B276-1)/12)+1,'ZC Curve'!$B$8:$B$107,'ZC Curve'!R$8:R$107,,0))^(1/12)-1</f>
        <v>0</v>
      </c>
      <c r="D276" s="766">
        <f t="shared" si="149"/>
        <v>1</v>
      </c>
      <c r="E276" s="685"/>
      <c r="F276" s="705">
        <v>260</v>
      </c>
      <c r="G276" s="756">
        <v>0</v>
      </c>
      <c r="H276" s="756">
        <v>0</v>
      </c>
      <c r="I276" s="756">
        <v>0</v>
      </c>
      <c r="J276" s="756">
        <v>0</v>
      </c>
      <c r="K276" s="756">
        <v>0</v>
      </c>
      <c r="L276" s="756">
        <v>0</v>
      </c>
      <c r="M276" s="756">
        <v>0</v>
      </c>
      <c r="N276" s="646">
        <f t="shared" si="150"/>
        <v>0</v>
      </c>
      <c r="O276" s="594"/>
      <c r="P276" s="705">
        <f t="shared" si="136"/>
        <v>260</v>
      </c>
      <c r="Q276" s="756">
        <v>0</v>
      </c>
      <c r="R276" s="756">
        <v>0</v>
      </c>
      <c r="S276" s="756">
        <v>0</v>
      </c>
      <c r="T276" s="756">
        <v>0</v>
      </c>
      <c r="U276" s="756">
        <v>0</v>
      </c>
      <c r="V276" s="756">
        <v>0</v>
      </c>
      <c r="W276" s="756">
        <v>0</v>
      </c>
      <c r="X276" s="646">
        <f t="shared" si="151"/>
        <v>0</v>
      </c>
      <c r="Y276" s="594"/>
      <c r="Z276" s="705">
        <f t="shared" si="137"/>
        <v>260</v>
      </c>
      <c r="AA276" s="756">
        <f t="shared" si="129"/>
        <v>0</v>
      </c>
      <c r="AB276" s="756">
        <f t="shared" si="129"/>
        <v>0</v>
      </c>
      <c r="AC276" s="756">
        <f t="shared" si="129"/>
        <v>0</v>
      </c>
      <c r="AD276" s="756">
        <f t="shared" si="129"/>
        <v>0</v>
      </c>
      <c r="AE276" s="756">
        <f t="shared" si="129"/>
        <v>0</v>
      </c>
      <c r="AF276" s="756">
        <f t="shared" si="129"/>
        <v>0</v>
      </c>
      <c r="AG276" s="756">
        <f t="shared" si="127"/>
        <v>0</v>
      </c>
      <c r="AH276" s="646">
        <f t="shared" si="152"/>
        <v>0</v>
      </c>
      <c r="AI276" s="594"/>
      <c r="AJ276" s="705">
        <f t="shared" si="138"/>
        <v>260</v>
      </c>
      <c r="AK276" s="756">
        <v>0</v>
      </c>
      <c r="AL276" s="756">
        <v>0</v>
      </c>
      <c r="AM276" s="756">
        <v>0</v>
      </c>
      <c r="AN276" s="756">
        <v>0</v>
      </c>
      <c r="AO276" s="756">
        <v>0</v>
      </c>
      <c r="AP276" s="756">
        <v>0</v>
      </c>
      <c r="AQ276" s="756">
        <v>0</v>
      </c>
      <c r="AR276" s="646">
        <f t="shared" si="153"/>
        <v>0</v>
      </c>
      <c r="AS276" s="594"/>
      <c r="AT276" s="705">
        <f t="shared" si="139"/>
        <v>260</v>
      </c>
      <c r="AU276" s="756">
        <v>0</v>
      </c>
      <c r="AV276" s="756">
        <v>0</v>
      </c>
      <c r="AW276" s="756">
        <v>0</v>
      </c>
      <c r="AX276" s="756">
        <v>0</v>
      </c>
      <c r="AY276" s="756">
        <v>0</v>
      </c>
      <c r="AZ276" s="767">
        <f t="shared" si="126"/>
        <v>0</v>
      </c>
      <c r="BA276" s="756">
        <v>0</v>
      </c>
      <c r="BB276" s="756">
        <v>0</v>
      </c>
      <c r="BC276" s="756">
        <v>0</v>
      </c>
      <c r="BD276" s="756">
        <v>0</v>
      </c>
      <c r="BE276" s="767">
        <f t="shared" si="140"/>
        <v>0</v>
      </c>
      <c r="BF276" s="646">
        <f t="shared" si="141"/>
        <v>0</v>
      </c>
      <c r="BG276" s="594"/>
      <c r="BH276" s="705">
        <f t="shared" si="131"/>
        <v>260</v>
      </c>
      <c r="BI276" s="646">
        <f t="shared" si="142"/>
        <v>0</v>
      </c>
      <c r="BJ276" s="594"/>
      <c r="BK276" s="705">
        <f t="shared" si="143"/>
        <v>260</v>
      </c>
      <c r="BL276" s="756">
        <v>0</v>
      </c>
      <c r="BM276" s="756">
        <v>0</v>
      </c>
      <c r="BN276" s="756">
        <v>0</v>
      </c>
      <c r="BO276" s="756">
        <v>0</v>
      </c>
      <c r="BP276" s="756">
        <v>0</v>
      </c>
      <c r="BQ276" s="756">
        <v>0</v>
      </c>
      <c r="BR276" s="756">
        <v>0</v>
      </c>
      <c r="BS276" s="646">
        <f t="shared" si="154"/>
        <v>0</v>
      </c>
      <c r="BT276" s="594"/>
      <c r="BU276" s="705">
        <f t="shared" si="144"/>
        <v>260</v>
      </c>
      <c r="BV276" s="756">
        <v>0</v>
      </c>
      <c r="BW276" s="756">
        <v>0</v>
      </c>
      <c r="BX276" s="756">
        <v>0</v>
      </c>
      <c r="BY276" s="756">
        <v>0</v>
      </c>
      <c r="BZ276" s="756">
        <v>0</v>
      </c>
      <c r="CA276" s="756">
        <v>0</v>
      </c>
      <c r="CB276" s="756">
        <v>0</v>
      </c>
      <c r="CC276" s="646">
        <f t="shared" si="155"/>
        <v>0</v>
      </c>
      <c r="CD276" s="594"/>
      <c r="CE276" s="705">
        <f t="shared" si="132"/>
        <v>260</v>
      </c>
      <c r="CF276" s="756">
        <f t="shared" si="130"/>
        <v>0</v>
      </c>
      <c r="CG276" s="756">
        <f t="shared" si="130"/>
        <v>0</v>
      </c>
      <c r="CH276" s="756">
        <f t="shared" si="130"/>
        <v>0</v>
      </c>
      <c r="CI276" s="756">
        <f t="shared" si="130"/>
        <v>0</v>
      </c>
      <c r="CJ276" s="756">
        <f t="shared" si="130"/>
        <v>0</v>
      </c>
      <c r="CK276" s="756">
        <f t="shared" si="130"/>
        <v>0</v>
      </c>
      <c r="CL276" s="756">
        <f t="shared" si="128"/>
        <v>0</v>
      </c>
      <c r="CM276" s="646">
        <f t="shared" si="156"/>
        <v>0</v>
      </c>
      <c r="CN276" s="594"/>
      <c r="CO276" s="705">
        <f t="shared" si="133"/>
        <v>260</v>
      </c>
      <c r="CP276" s="756">
        <v>0</v>
      </c>
      <c r="CQ276" s="756">
        <v>0</v>
      </c>
      <c r="CR276" s="756">
        <v>0</v>
      </c>
      <c r="CS276" s="756">
        <v>0</v>
      </c>
      <c r="CT276" s="756">
        <v>0</v>
      </c>
      <c r="CU276" s="756">
        <v>0</v>
      </c>
      <c r="CV276" s="756">
        <v>0</v>
      </c>
      <c r="CW276" s="646">
        <f t="shared" si="157"/>
        <v>0</v>
      </c>
      <c r="CX276" s="685"/>
      <c r="CY276" s="705">
        <f t="shared" si="134"/>
        <v>260</v>
      </c>
      <c r="CZ276" s="756">
        <v>0</v>
      </c>
      <c r="DA276" s="756">
        <v>0</v>
      </c>
      <c r="DB276" s="756">
        <v>0</v>
      </c>
      <c r="DC276" s="756">
        <v>0</v>
      </c>
      <c r="DD276" s="756">
        <v>0</v>
      </c>
      <c r="DE276" s="767">
        <f t="shared" si="145"/>
        <v>0</v>
      </c>
      <c r="DF276" s="756">
        <v>0</v>
      </c>
      <c r="DG276" s="756">
        <v>0</v>
      </c>
      <c r="DH276" s="756">
        <v>0</v>
      </c>
      <c r="DI276" s="756">
        <v>0</v>
      </c>
      <c r="DJ276" s="767">
        <f t="shared" si="146"/>
        <v>0</v>
      </c>
      <c r="DK276" s="715">
        <f t="shared" si="147"/>
        <v>0</v>
      </c>
      <c r="DL276" s="685"/>
      <c r="DM276" s="705">
        <f t="shared" si="135"/>
        <v>260</v>
      </c>
      <c r="DN276" s="715">
        <f t="shared" si="148"/>
        <v>0</v>
      </c>
    </row>
    <row r="277" spans="2:118" x14ac:dyDescent="0.25">
      <c r="B277" s="705">
        <v>261</v>
      </c>
      <c r="C277" s="765">
        <f>(1+_xlfn.XLOOKUP(INT((B277-1)/12)+1,'ZC Curve'!$B$8:$B$107,'ZC Curve'!R$8:R$107,,0))^(1/12)-1</f>
        <v>0</v>
      </c>
      <c r="D277" s="766">
        <f t="shared" si="149"/>
        <v>1</v>
      </c>
      <c r="E277" s="685"/>
      <c r="F277" s="705">
        <v>261</v>
      </c>
      <c r="G277" s="756">
        <v>0</v>
      </c>
      <c r="H277" s="756">
        <v>0</v>
      </c>
      <c r="I277" s="756">
        <v>0</v>
      </c>
      <c r="J277" s="756">
        <v>0</v>
      </c>
      <c r="K277" s="756">
        <v>0</v>
      </c>
      <c r="L277" s="756">
        <v>0</v>
      </c>
      <c r="M277" s="756">
        <v>0</v>
      </c>
      <c r="N277" s="646">
        <f t="shared" si="150"/>
        <v>0</v>
      </c>
      <c r="O277" s="594"/>
      <c r="P277" s="705">
        <f t="shared" si="136"/>
        <v>261</v>
      </c>
      <c r="Q277" s="756">
        <v>0</v>
      </c>
      <c r="R277" s="756">
        <v>0</v>
      </c>
      <c r="S277" s="756">
        <v>0</v>
      </c>
      <c r="T277" s="756">
        <v>0</v>
      </c>
      <c r="U277" s="756">
        <v>0</v>
      </c>
      <c r="V277" s="756">
        <v>0</v>
      </c>
      <c r="W277" s="756">
        <v>0</v>
      </c>
      <c r="X277" s="646">
        <f t="shared" si="151"/>
        <v>0</v>
      </c>
      <c r="Y277" s="594"/>
      <c r="Z277" s="705">
        <f t="shared" si="137"/>
        <v>261</v>
      </c>
      <c r="AA277" s="756">
        <f t="shared" si="129"/>
        <v>0</v>
      </c>
      <c r="AB277" s="756">
        <f t="shared" si="129"/>
        <v>0</v>
      </c>
      <c r="AC277" s="756">
        <f t="shared" si="129"/>
        <v>0</v>
      </c>
      <c r="AD277" s="756">
        <f t="shared" si="129"/>
        <v>0</v>
      </c>
      <c r="AE277" s="756">
        <f t="shared" si="129"/>
        <v>0</v>
      </c>
      <c r="AF277" s="756">
        <f t="shared" si="129"/>
        <v>0</v>
      </c>
      <c r="AG277" s="756">
        <f t="shared" si="127"/>
        <v>0</v>
      </c>
      <c r="AH277" s="646">
        <f t="shared" si="152"/>
        <v>0</v>
      </c>
      <c r="AI277" s="594"/>
      <c r="AJ277" s="705">
        <f t="shared" si="138"/>
        <v>261</v>
      </c>
      <c r="AK277" s="756">
        <v>0</v>
      </c>
      <c r="AL277" s="756">
        <v>0</v>
      </c>
      <c r="AM277" s="756">
        <v>0</v>
      </c>
      <c r="AN277" s="756">
        <v>0</v>
      </c>
      <c r="AO277" s="756">
        <v>0</v>
      </c>
      <c r="AP277" s="756">
        <v>0</v>
      </c>
      <c r="AQ277" s="756">
        <v>0</v>
      </c>
      <c r="AR277" s="646">
        <f t="shared" si="153"/>
        <v>0</v>
      </c>
      <c r="AS277" s="594"/>
      <c r="AT277" s="705">
        <f t="shared" si="139"/>
        <v>261</v>
      </c>
      <c r="AU277" s="756">
        <v>0</v>
      </c>
      <c r="AV277" s="756">
        <v>0</v>
      </c>
      <c r="AW277" s="756">
        <v>0</v>
      </c>
      <c r="AX277" s="756">
        <v>0</v>
      </c>
      <c r="AY277" s="756">
        <v>0</v>
      </c>
      <c r="AZ277" s="767">
        <f t="shared" si="126"/>
        <v>0</v>
      </c>
      <c r="BA277" s="756">
        <v>0</v>
      </c>
      <c r="BB277" s="756">
        <v>0</v>
      </c>
      <c r="BC277" s="756">
        <v>0</v>
      </c>
      <c r="BD277" s="756">
        <v>0</v>
      </c>
      <c r="BE277" s="767">
        <f t="shared" si="140"/>
        <v>0</v>
      </c>
      <c r="BF277" s="646">
        <f t="shared" si="141"/>
        <v>0</v>
      </c>
      <c r="BG277" s="594"/>
      <c r="BH277" s="705">
        <f t="shared" si="131"/>
        <v>261</v>
      </c>
      <c r="BI277" s="646">
        <f t="shared" si="142"/>
        <v>0</v>
      </c>
      <c r="BJ277" s="594"/>
      <c r="BK277" s="705">
        <f t="shared" si="143"/>
        <v>261</v>
      </c>
      <c r="BL277" s="756">
        <v>0</v>
      </c>
      <c r="BM277" s="756">
        <v>0</v>
      </c>
      <c r="BN277" s="756">
        <v>0</v>
      </c>
      <c r="BO277" s="756">
        <v>0</v>
      </c>
      <c r="BP277" s="756">
        <v>0</v>
      </c>
      <c r="BQ277" s="756">
        <v>0</v>
      </c>
      <c r="BR277" s="756">
        <v>0</v>
      </c>
      <c r="BS277" s="646">
        <f t="shared" si="154"/>
        <v>0</v>
      </c>
      <c r="BT277" s="594"/>
      <c r="BU277" s="705">
        <f t="shared" si="144"/>
        <v>261</v>
      </c>
      <c r="BV277" s="756">
        <v>0</v>
      </c>
      <c r="BW277" s="756">
        <v>0</v>
      </c>
      <c r="BX277" s="756">
        <v>0</v>
      </c>
      <c r="BY277" s="756">
        <v>0</v>
      </c>
      <c r="BZ277" s="756">
        <v>0</v>
      </c>
      <c r="CA277" s="756">
        <v>0</v>
      </c>
      <c r="CB277" s="756">
        <v>0</v>
      </c>
      <c r="CC277" s="646">
        <f t="shared" si="155"/>
        <v>0</v>
      </c>
      <c r="CD277" s="594"/>
      <c r="CE277" s="705">
        <f t="shared" si="132"/>
        <v>261</v>
      </c>
      <c r="CF277" s="756">
        <f t="shared" si="130"/>
        <v>0</v>
      </c>
      <c r="CG277" s="756">
        <f t="shared" si="130"/>
        <v>0</v>
      </c>
      <c r="CH277" s="756">
        <f t="shared" si="130"/>
        <v>0</v>
      </c>
      <c r="CI277" s="756">
        <f t="shared" si="130"/>
        <v>0</v>
      </c>
      <c r="CJ277" s="756">
        <f t="shared" si="130"/>
        <v>0</v>
      </c>
      <c r="CK277" s="756">
        <f t="shared" si="130"/>
        <v>0</v>
      </c>
      <c r="CL277" s="756">
        <f t="shared" si="128"/>
        <v>0</v>
      </c>
      <c r="CM277" s="646">
        <f t="shared" si="156"/>
        <v>0</v>
      </c>
      <c r="CN277" s="594"/>
      <c r="CO277" s="705">
        <f t="shared" si="133"/>
        <v>261</v>
      </c>
      <c r="CP277" s="756">
        <v>0</v>
      </c>
      <c r="CQ277" s="756">
        <v>0</v>
      </c>
      <c r="CR277" s="756">
        <v>0</v>
      </c>
      <c r="CS277" s="756">
        <v>0</v>
      </c>
      <c r="CT277" s="756">
        <v>0</v>
      </c>
      <c r="CU277" s="756">
        <v>0</v>
      </c>
      <c r="CV277" s="756">
        <v>0</v>
      </c>
      <c r="CW277" s="646">
        <f t="shared" si="157"/>
        <v>0</v>
      </c>
      <c r="CX277" s="685"/>
      <c r="CY277" s="705">
        <f t="shared" si="134"/>
        <v>261</v>
      </c>
      <c r="CZ277" s="756">
        <v>0</v>
      </c>
      <c r="DA277" s="756">
        <v>0</v>
      </c>
      <c r="DB277" s="756">
        <v>0</v>
      </c>
      <c r="DC277" s="756">
        <v>0</v>
      </c>
      <c r="DD277" s="756">
        <v>0</v>
      </c>
      <c r="DE277" s="767">
        <f t="shared" si="145"/>
        <v>0</v>
      </c>
      <c r="DF277" s="756">
        <v>0</v>
      </c>
      <c r="DG277" s="756">
        <v>0</v>
      </c>
      <c r="DH277" s="756">
        <v>0</v>
      </c>
      <c r="DI277" s="756">
        <v>0</v>
      </c>
      <c r="DJ277" s="767">
        <f t="shared" si="146"/>
        <v>0</v>
      </c>
      <c r="DK277" s="715">
        <f t="shared" si="147"/>
        <v>0</v>
      </c>
      <c r="DL277" s="685"/>
      <c r="DM277" s="705">
        <f t="shared" si="135"/>
        <v>261</v>
      </c>
      <c r="DN277" s="715">
        <f t="shared" si="148"/>
        <v>0</v>
      </c>
    </row>
    <row r="278" spans="2:118" x14ac:dyDescent="0.25">
      <c r="B278" s="705">
        <v>262</v>
      </c>
      <c r="C278" s="765">
        <f>(1+_xlfn.XLOOKUP(INT((B278-1)/12)+1,'ZC Curve'!$B$8:$B$107,'ZC Curve'!R$8:R$107,,0))^(1/12)-1</f>
        <v>0</v>
      </c>
      <c r="D278" s="766">
        <f t="shared" si="149"/>
        <v>1</v>
      </c>
      <c r="E278" s="685"/>
      <c r="F278" s="705">
        <v>262</v>
      </c>
      <c r="G278" s="756">
        <v>0</v>
      </c>
      <c r="H278" s="756">
        <v>0</v>
      </c>
      <c r="I278" s="756">
        <v>0</v>
      </c>
      <c r="J278" s="756">
        <v>0</v>
      </c>
      <c r="K278" s="756">
        <v>0</v>
      </c>
      <c r="L278" s="756">
        <v>0</v>
      </c>
      <c r="M278" s="756">
        <v>0</v>
      </c>
      <c r="N278" s="646">
        <f t="shared" si="150"/>
        <v>0</v>
      </c>
      <c r="O278" s="594"/>
      <c r="P278" s="705">
        <f t="shared" si="136"/>
        <v>262</v>
      </c>
      <c r="Q278" s="756">
        <v>0</v>
      </c>
      <c r="R278" s="756">
        <v>0</v>
      </c>
      <c r="S278" s="756">
        <v>0</v>
      </c>
      <c r="T278" s="756">
        <v>0</v>
      </c>
      <c r="U278" s="756">
        <v>0</v>
      </c>
      <c r="V278" s="756">
        <v>0</v>
      </c>
      <c r="W278" s="756">
        <v>0</v>
      </c>
      <c r="X278" s="646">
        <f t="shared" si="151"/>
        <v>0</v>
      </c>
      <c r="Y278" s="594"/>
      <c r="Z278" s="705">
        <f t="shared" si="137"/>
        <v>262</v>
      </c>
      <c r="AA278" s="756">
        <f t="shared" si="129"/>
        <v>0</v>
      </c>
      <c r="AB278" s="756">
        <f t="shared" si="129"/>
        <v>0</v>
      </c>
      <c r="AC278" s="756">
        <f t="shared" si="129"/>
        <v>0</v>
      </c>
      <c r="AD278" s="756">
        <f t="shared" si="129"/>
        <v>0</v>
      </c>
      <c r="AE278" s="756">
        <f t="shared" si="129"/>
        <v>0</v>
      </c>
      <c r="AF278" s="756">
        <f t="shared" si="129"/>
        <v>0</v>
      </c>
      <c r="AG278" s="756">
        <f t="shared" si="127"/>
        <v>0</v>
      </c>
      <c r="AH278" s="646">
        <f t="shared" si="152"/>
        <v>0</v>
      </c>
      <c r="AI278" s="594"/>
      <c r="AJ278" s="705">
        <f t="shared" si="138"/>
        <v>262</v>
      </c>
      <c r="AK278" s="756">
        <v>0</v>
      </c>
      <c r="AL278" s="756">
        <v>0</v>
      </c>
      <c r="AM278" s="756">
        <v>0</v>
      </c>
      <c r="AN278" s="756">
        <v>0</v>
      </c>
      <c r="AO278" s="756">
        <v>0</v>
      </c>
      <c r="AP278" s="756">
        <v>0</v>
      </c>
      <c r="AQ278" s="756">
        <v>0</v>
      </c>
      <c r="AR278" s="646">
        <f t="shared" si="153"/>
        <v>0</v>
      </c>
      <c r="AS278" s="594"/>
      <c r="AT278" s="705">
        <f t="shared" si="139"/>
        <v>262</v>
      </c>
      <c r="AU278" s="756">
        <v>0</v>
      </c>
      <c r="AV278" s="756">
        <v>0</v>
      </c>
      <c r="AW278" s="756">
        <v>0</v>
      </c>
      <c r="AX278" s="756">
        <v>0</v>
      </c>
      <c r="AY278" s="756">
        <v>0</v>
      </c>
      <c r="AZ278" s="767">
        <f t="shared" si="126"/>
        <v>0</v>
      </c>
      <c r="BA278" s="756">
        <v>0</v>
      </c>
      <c r="BB278" s="756">
        <v>0</v>
      </c>
      <c r="BC278" s="756">
        <v>0</v>
      </c>
      <c r="BD278" s="756">
        <v>0</v>
      </c>
      <c r="BE278" s="767">
        <f t="shared" si="140"/>
        <v>0</v>
      </c>
      <c r="BF278" s="646">
        <f t="shared" si="141"/>
        <v>0</v>
      </c>
      <c r="BG278" s="594"/>
      <c r="BH278" s="705">
        <f t="shared" si="131"/>
        <v>262</v>
      </c>
      <c r="BI278" s="646">
        <f t="shared" si="142"/>
        <v>0</v>
      </c>
      <c r="BJ278" s="594"/>
      <c r="BK278" s="705">
        <f t="shared" si="143"/>
        <v>262</v>
      </c>
      <c r="BL278" s="756">
        <v>0</v>
      </c>
      <c r="BM278" s="756">
        <v>0</v>
      </c>
      <c r="BN278" s="756">
        <v>0</v>
      </c>
      <c r="BO278" s="756">
        <v>0</v>
      </c>
      <c r="BP278" s="756">
        <v>0</v>
      </c>
      <c r="BQ278" s="756">
        <v>0</v>
      </c>
      <c r="BR278" s="756">
        <v>0</v>
      </c>
      <c r="BS278" s="646">
        <f t="shared" si="154"/>
        <v>0</v>
      </c>
      <c r="BT278" s="594"/>
      <c r="BU278" s="705">
        <f t="shared" si="144"/>
        <v>262</v>
      </c>
      <c r="BV278" s="756">
        <v>0</v>
      </c>
      <c r="BW278" s="756">
        <v>0</v>
      </c>
      <c r="BX278" s="756">
        <v>0</v>
      </c>
      <c r="BY278" s="756">
        <v>0</v>
      </c>
      <c r="BZ278" s="756">
        <v>0</v>
      </c>
      <c r="CA278" s="756">
        <v>0</v>
      </c>
      <c r="CB278" s="756">
        <v>0</v>
      </c>
      <c r="CC278" s="646">
        <f t="shared" si="155"/>
        <v>0</v>
      </c>
      <c r="CD278" s="594"/>
      <c r="CE278" s="705">
        <f t="shared" si="132"/>
        <v>262</v>
      </c>
      <c r="CF278" s="756">
        <f t="shared" si="130"/>
        <v>0</v>
      </c>
      <c r="CG278" s="756">
        <f t="shared" si="130"/>
        <v>0</v>
      </c>
      <c r="CH278" s="756">
        <f t="shared" si="130"/>
        <v>0</v>
      </c>
      <c r="CI278" s="756">
        <f t="shared" si="130"/>
        <v>0</v>
      </c>
      <c r="CJ278" s="756">
        <f t="shared" si="130"/>
        <v>0</v>
      </c>
      <c r="CK278" s="756">
        <f t="shared" si="130"/>
        <v>0</v>
      </c>
      <c r="CL278" s="756">
        <f t="shared" si="128"/>
        <v>0</v>
      </c>
      <c r="CM278" s="646">
        <f t="shared" si="156"/>
        <v>0</v>
      </c>
      <c r="CN278" s="594"/>
      <c r="CO278" s="705">
        <f t="shared" si="133"/>
        <v>262</v>
      </c>
      <c r="CP278" s="756">
        <v>0</v>
      </c>
      <c r="CQ278" s="756">
        <v>0</v>
      </c>
      <c r="CR278" s="756">
        <v>0</v>
      </c>
      <c r="CS278" s="756">
        <v>0</v>
      </c>
      <c r="CT278" s="756">
        <v>0</v>
      </c>
      <c r="CU278" s="756">
        <v>0</v>
      </c>
      <c r="CV278" s="756">
        <v>0</v>
      </c>
      <c r="CW278" s="646">
        <f t="shared" si="157"/>
        <v>0</v>
      </c>
      <c r="CX278" s="685"/>
      <c r="CY278" s="705">
        <f t="shared" si="134"/>
        <v>262</v>
      </c>
      <c r="CZ278" s="756">
        <v>0</v>
      </c>
      <c r="DA278" s="756">
        <v>0</v>
      </c>
      <c r="DB278" s="756">
        <v>0</v>
      </c>
      <c r="DC278" s="756">
        <v>0</v>
      </c>
      <c r="DD278" s="756">
        <v>0</v>
      </c>
      <c r="DE278" s="767">
        <f t="shared" si="145"/>
        <v>0</v>
      </c>
      <c r="DF278" s="756">
        <v>0</v>
      </c>
      <c r="DG278" s="756">
        <v>0</v>
      </c>
      <c r="DH278" s="756">
        <v>0</v>
      </c>
      <c r="DI278" s="756">
        <v>0</v>
      </c>
      <c r="DJ278" s="767">
        <f t="shared" si="146"/>
        <v>0</v>
      </c>
      <c r="DK278" s="715">
        <f t="shared" si="147"/>
        <v>0</v>
      </c>
      <c r="DL278" s="685"/>
      <c r="DM278" s="705">
        <f t="shared" si="135"/>
        <v>262</v>
      </c>
      <c r="DN278" s="715">
        <f t="shared" si="148"/>
        <v>0</v>
      </c>
    </row>
    <row r="279" spans="2:118" x14ac:dyDescent="0.25">
      <c r="B279" s="705">
        <v>263</v>
      </c>
      <c r="C279" s="765">
        <f>(1+_xlfn.XLOOKUP(INT((B279-1)/12)+1,'ZC Curve'!$B$8:$B$107,'ZC Curve'!R$8:R$107,,0))^(1/12)-1</f>
        <v>0</v>
      </c>
      <c r="D279" s="766">
        <f t="shared" si="149"/>
        <v>1</v>
      </c>
      <c r="E279" s="685"/>
      <c r="F279" s="705">
        <v>263</v>
      </c>
      <c r="G279" s="756">
        <v>0</v>
      </c>
      <c r="H279" s="756">
        <v>0</v>
      </c>
      <c r="I279" s="756">
        <v>0</v>
      </c>
      <c r="J279" s="756">
        <v>0</v>
      </c>
      <c r="K279" s="756">
        <v>0</v>
      </c>
      <c r="L279" s="756">
        <v>0</v>
      </c>
      <c r="M279" s="756">
        <v>0</v>
      </c>
      <c r="N279" s="646">
        <f t="shared" si="150"/>
        <v>0</v>
      </c>
      <c r="O279" s="594"/>
      <c r="P279" s="705">
        <f t="shared" si="136"/>
        <v>263</v>
      </c>
      <c r="Q279" s="756">
        <v>0</v>
      </c>
      <c r="R279" s="756">
        <v>0</v>
      </c>
      <c r="S279" s="756">
        <v>0</v>
      </c>
      <c r="T279" s="756">
        <v>0</v>
      </c>
      <c r="U279" s="756">
        <v>0</v>
      </c>
      <c r="V279" s="756">
        <v>0</v>
      </c>
      <c r="W279" s="756">
        <v>0</v>
      </c>
      <c r="X279" s="646">
        <f t="shared" si="151"/>
        <v>0</v>
      </c>
      <c r="Y279" s="594"/>
      <c r="Z279" s="705">
        <f t="shared" si="137"/>
        <v>263</v>
      </c>
      <c r="AA279" s="756">
        <f t="shared" si="129"/>
        <v>0</v>
      </c>
      <c r="AB279" s="756">
        <f t="shared" si="129"/>
        <v>0</v>
      </c>
      <c r="AC279" s="756">
        <f t="shared" si="129"/>
        <v>0</v>
      </c>
      <c r="AD279" s="756">
        <f t="shared" ref="AD279:AG342" si="158">J279+T279</f>
        <v>0</v>
      </c>
      <c r="AE279" s="756">
        <f t="shared" si="158"/>
        <v>0</v>
      </c>
      <c r="AF279" s="756">
        <f t="shared" si="158"/>
        <v>0</v>
      </c>
      <c r="AG279" s="756">
        <f t="shared" si="127"/>
        <v>0</v>
      </c>
      <c r="AH279" s="646">
        <f t="shared" si="152"/>
        <v>0</v>
      </c>
      <c r="AI279" s="594"/>
      <c r="AJ279" s="705">
        <f t="shared" si="138"/>
        <v>263</v>
      </c>
      <c r="AK279" s="756">
        <v>0</v>
      </c>
      <c r="AL279" s="756">
        <v>0</v>
      </c>
      <c r="AM279" s="756">
        <v>0</v>
      </c>
      <c r="AN279" s="756">
        <v>0</v>
      </c>
      <c r="AO279" s="756">
        <v>0</v>
      </c>
      <c r="AP279" s="756">
        <v>0</v>
      </c>
      <c r="AQ279" s="756">
        <v>0</v>
      </c>
      <c r="AR279" s="646">
        <f t="shared" si="153"/>
        <v>0</v>
      </c>
      <c r="AS279" s="594"/>
      <c r="AT279" s="705">
        <f t="shared" si="139"/>
        <v>263</v>
      </c>
      <c r="AU279" s="756">
        <v>0</v>
      </c>
      <c r="AV279" s="756">
        <v>0</v>
      </c>
      <c r="AW279" s="756">
        <v>0</v>
      </c>
      <c r="AX279" s="756">
        <v>0</v>
      </c>
      <c r="AY279" s="756">
        <v>0</v>
      </c>
      <c r="AZ279" s="767">
        <f t="shared" si="126"/>
        <v>0</v>
      </c>
      <c r="BA279" s="756">
        <v>0</v>
      </c>
      <c r="BB279" s="756">
        <v>0</v>
      </c>
      <c r="BC279" s="756">
        <v>0</v>
      </c>
      <c r="BD279" s="756">
        <v>0</v>
      </c>
      <c r="BE279" s="767">
        <f t="shared" si="140"/>
        <v>0</v>
      </c>
      <c r="BF279" s="646">
        <f t="shared" si="141"/>
        <v>0</v>
      </c>
      <c r="BG279" s="594"/>
      <c r="BH279" s="705">
        <f t="shared" si="131"/>
        <v>263</v>
      </c>
      <c r="BI279" s="646">
        <f t="shared" si="142"/>
        <v>0</v>
      </c>
      <c r="BJ279" s="594"/>
      <c r="BK279" s="705">
        <f t="shared" si="143"/>
        <v>263</v>
      </c>
      <c r="BL279" s="756">
        <v>0</v>
      </c>
      <c r="BM279" s="756">
        <v>0</v>
      </c>
      <c r="BN279" s="756">
        <v>0</v>
      </c>
      <c r="BO279" s="756">
        <v>0</v>
      </c>
      <c r="BP279" s="756">
        <v>0</v>
      </c>
      <c r="BQ279" s="756">
        <v>0</v>
      </c>
      <c r="BR279" s="756">
        <v>0</v>
      </c>
      <c r="BS279" s="646">
        <f t="shared" si="154"/>
        <v>0</v>
      </c>
      <c r="BT279" s="594"/>
      <c r="BU279" s="705">
        <f t="shared" si="144"/>
        <v>263</v>
      </c>
      <c r="BV279" s="756">
        <v>0</v>
      </c>
      <c r="BW279" s="756">
        <v>0</v>
      </c>
      <c r="BX279" s="756">
        <v>0</v>
      </c>
      <c r="BY279" s="756">
        <v>0</v>
      </c>
      <c r="BZ279" s="756">
        <v>0</v>
      </c>
      <c r="CA279" s="756">
        <v>0</v>
      </c>
      <c r="CB279" s="756">
        <v>0</v>
      </c>
      <c r="CC279" s="646">
        <f t="shared" si="155"/>
        <v>0</v>
      </c>
      <c r="CD279" s="594"/>
      <c r="CE279" s="705">
        <f t="shared" si="132"/>
        <v>263</v>
      </c>
      <c r="CF279" s="756">
        <f t="shared" si="130"/>
        <v>0</v>
      </c>
      <c r="CG279" s="756">
        <f t="shared" si="130"/>
        <v>0</v>
      </c>
      <c r="CH279" s="756">
        <f t="shared" si="130"/>
        <v>0</v>
      </c>
      <c r="CI279" s="756">
        <f t="shared" ref="CI279:CL342" si="159">BY279+BO279</f>
        <v>0</v>
      </c>
      <c r="CJ279" s="756">
        <f t="shared" si="159"/>
        <v>0</v>
      </c>
      <c r="CK279" s="756">
        <f t="shared" si="159"/>
        <v>0</v>
      </c>
      <c r="CL279" s="756">
        <f t="shared" si="128"/>
        <v>0</v>
      </c>
      <c r="CM279" s="646">
        <f t="shared" si="156"/>
        <v>0</v>
      </c>
      <c r="CN279" s="594"/>
      <c r="CO279" s="705">
        <f t="shared" si="133"/>
        <v>263</v>
      </c>
      <c r="CP279" s="756">
        <v>0</v>
      </c>
      <c r="CQ279" s="756">
        <v>0</v>
      </c>
      <c r="CR279" s="756">
        <v>0</v>
      </c>
      <c r="CS279" s="756">
        <v>0</v>
      </c>
      <c r="CT279" s="756">
        <v>0</v>
      </c>
      <c r="CU279" s="756">
        <v>0</v>
      </c>
      <c r="CV279" s="756">
        <v>0</v>
      </c>
      <c r="CW279" s="646">
        <f t="shared" si="157"/>
        <v>0</v>
      </c>
      <c r="CX279" s="685"/>
      <c r="CY279" s="705">
        <f t="shared" si="134"/>
        <v>263</v>
      </c>
      <c r="CZ279" s="756">
        <v>0</v>
      </c>
      <c r="DA279" s="756">
        <v>0</v>
      </c>
      <c r="DB279" s="756">
        <v>0</v>
      </c>
      <c r="DC279" s="756">
        <v>0</v>
      </c>
      <c r="DD279" s="756">
        <v>0</v>
      </c>
      <c r="DE279" s="767">
        <f t="shared" si="145"/>
        <v>0</v>
      </c>
      <c r="DF279" s="756">
        <v>0</v>
      </c>
      <c r="DG279" s="756">
        <v>0</v>
      </c>
      <c r="DH279" s="756">
        <v>0</v>
      </c>
      <c r="DI279" s="756">
        <v>0</v>
      </c>
      <c r="DJ279" s="767">
        <f t="shared" si="146"/>
        <v>0</v>
      </c>
      <c r="DK279" s="715">
        <f t="shared" si="147"/>
        <v>0</v>
      </c>
      <c r="DL279" s="685"/>
      <c r="DM279" s="705">
        <f t="shared" si="135"/>
        <v>263</v>
      </c>
      <c r="DN279" s="715">
        <f t="shared" si="148"/>
        <v>0</v>
      </c>
    </row>
    <row r="280" spans="2:118" x14ac:dyDescent="0.25">
      <c r="B280" s="705">
        <v>264</v>
      </c>
      <c r="C280" s="765">
        <f>(1+_xlfn.XLOOKUP(INT((B280-1)/12)+1,'ZC Curve'!$B$8:$B$107,'ZC Curve'!R$8:R$107,,0))^(1/12)-1</f>
        <v>0</v>
      </c>
      <c r="D280" s="766">
        <f t="shared" si="149"/>
        <v>1</v>
      </c>
      <c r="E280" s="685"/>
      <c r="F280" s="705">
        <v>264</v>
      </c>
      <c r="G280" s="756">
        <v>0</v>
      </c>
      <c r="H280" s="756">
        <v>0</v>
      </c>
      <c r="I280" s="756">
        <v>0</v>
      </c>
      <c r="J280" s="756">
        <v>0</v>
      </c>
      <c r="K280" s="756">
        <v>0</v>
      </c>
      <c r="L280" s="756">
        <v>0</v>
      </c>
      <c r="M280" s="756">
        <v>0</v>
      </c>
      <c r="N280" s="646">
        <f t="shared" si="150"/>
        <v>0</v>
      </c>
      <c r="O280" s="594"/>
      <c r="P280" s="705">
        <f t="shared" si="136"/>
        <v>264</v>
      </c>
      <c r="Q280" s="756">
        <v>0</v>
      </c>
      <c r="R280" s="756">
        <v>0</v>
      </c>
      <c r="S280" s="756">
        <v>0</v>
      </c>
      <c r="T280" s="756">
        <v>0</v>
      </c>
      <c r="U280" s="756">
        <v>0</v>
      </c>
      <c r="V280" s="756">
        <v>0</v>
      </c>
      <c r="W280" s="756">
        <v>0</v>
      </c>
      <c r="X280" s="646">
        <f t="shared" si="151"/>
        <v>0</v>
      </c>
      <c r="Y280" s="594"/>
      <c r="Z280" s="705">
        <f t="shared" si="137"/>
        <v>264</v>
      </c>
      <c r="AA280" s="756">
        <f t="shared" ref="AA280:AC311" si="160">G280+Q280</f>
        <v>0</v>
      </c>
      <c r="AB280" s="756">
        <f t="shared" si="160"/>
        <v>0</v>
      </c>
      <c r="AC280" s="756">
        <f t="shared" si="160"/>
        <v>0</v>
      </c>
      <c r="AD280" s="756">
        <f t="shared" si="158"/>
        <v>0</v>
      </c>
      <c r="AE280" s="756">
        <f t="shared" si="158"/>
        <v>0</v>
      </c>
      <c r="AF280" s="756">
        <f t="shared" si="158"/>
        <v>0</v>
      </c>
      <c r="AG280" s="756">
        <f t="shared" si="127"/>
        <v>0</v>
      </c>
      <c r="AH280" s="646">
        <f t="shared" si="152"/>
        <v>0</v>
      </c>
      <c r="AI280" s="594"/>
      <c r="AJ280" s="705">
        <f t="shared" si="138"/>
        <v>264</v>
      </c>
      <c r="AK280" s="756">
        <v>0</v>
      </c>
      <c r="AL280" s="756">
        <v>0</v>
      </c>
      <c r="AM280" s="756">
        <v>0</v>
      </c>
      <c r="AN280" s="756">
        <v>0</v>
      </c>
      <c r="AO280" s="756">
        <v>0</v>
      </c>
      <c r="AP280" s="756">
        <v>0</v>
      </c>
      <c r="AQ280" s="756">
        <v>0</v>
      </c>
      <c r="AR280" s="646">
        <f t="shared" si="153"/>
        <v>0</v>
      </c>
      <c r="AS280" s="594"/>
      <c r="AT280" s="705">
        <f t="shared" si="139"/>
        <v>264</v>
      </c>
      <c r="AU280" s="756">
        <v>0</v>
      </c>
      <c r="AV280" s="756">
        <v>0</v>
      </c>
      <c r="AW280" s="756">
        <v>0</v>
      </c>
      <c r="AX280" s="756">
        <v>0</v>
      </c>
      <c r="AY280" s="756">
        <v>0</v>
      </c>
      <c r="AZ280" s="767">
        <f t="shared" si="126"/>
        <v>0</v>
      </c>
      <c r="BA280" s="756">
        <v>0</v>
      </c>
      <c r="BB280" s="756">
        <v>0</v>
      </c>
      <c r="BC280" s="756">
        <v>0</v>
      </c>
      <c r="BD280" s="756">
        <v>0</v>
      </c>
      <c r="BE280" s="767">
        <f t="shared" si="140"/>
        <v>0</v>
      </c>
      <c r="BF280" s="646">
        <f t="shared" si="141"/>
        <v>0</v>
      </c>
      <c r="BG280" s="594"/>
      <c r="BH280" s="705">
        <f t="shared" si="131"/>
        <v>264</v>
      </c>
      <c r="BI280" s="646">
        <f t="shared" si="142"/>
        <v>0</v>
      </c>
      <c r="BJ280" s="594"/>
      <c r="BK280" s="705">
        <f t="shared" si="143"/>
        <v>264</v>
      </c>
      <c r="BL280" s="756">
        <v>0</v>
      </c>
      <c r="BM280" s="756">
        <v>0</v>
      </c>
      <c r="BN280" s="756">
        <v>0</v>
      </c>
      <c r="BO280" s="756">
        <v>0</v>
      </c>
      <c r="BP280" s="756">
        <v>0</v>
      </c>
      <c r="BQ280" s="756">
        <v>0</v>
      </c>
      <c r="BR280" s="756">
        <v>0</v>
      </c>
      <c r="BS280" s="646">
        <f t="shared" si="154"/>
        <v>0</v>
      </c>
      <c r="BT280" s="594"/>
      <c r="BU280" s="705">
        <f t="shared" si="144"/>
        <v>264</v>
      </c>
      <c r="BV280" s="756">
        <v>0</v>
      </c>
      <c r="BW280" s="756">
        <v>0</v>
      </c>
      <c r="BX280" s="756">
        <v>0</v>
      </c>
      <c r="BY280" s="756">
        <v>0</v>
      </c>
      <c r="BZ280" s="756">
        <v>0</v>
      </c>
      <c r="CA280" s="756">
        <v>0</v>
      </c>
      <c r="CB280" s="756">
        <v>0</v>
      </c>
      <c r="CC280" s="646">
        <f t="shared" si="155"/>
        <v>0</v>
      </c>
      <c r="CD280" s="594"/>
      <c r="CE280" s="705">
        <f t="shared" si="132"/>
        <v>264</v>
      </c>
      <c r="CF280" s="756">
        <f t="shared" ref="CF280:CH311" si="161">BV280+BL280</f>
        <v>0</v>
      </c>
      <c r="CG280" s="756">
        <f t="shared" si="161"/>
        <v>0</v>
      </c>
      <c r="CH280" s="756">
        <f t="shared" si="161"/>
        <v>0</v>
      </c>
      <c r="CI280" s="756">
        <f t="shared" si="159"/>
        <v>0</v>
      </c>
      <c r="CJ280" s="756">
        <f t="shared" si="159"/>
        <v>0</v>
      </c>
      <c r="CK280" s="756">
        <f t="shared" si="159"/>
        <v>0</v>
      </c>
      <c r="CL280" s="756">
        <f t="shared" si="128"/>
        <v>0</v>
      </c>
      <c r="CM280" s="646">
        <f t="shared" si="156"/>
        <v>0</v>
      </c>
      <c r="CN280" s="594"/>
      <c r="CO280" s="705">
        <f t="shared" si="133"/>
        <v>264</v>
      </c>
      <c r="CP280" s="756">
        <v>0</v>
      </c>
      <c r="CQ280" s="756">
        <v>0</v>
      </c>
      <c r="CR280" s="756">
        <v>0</v>
      </c>
      <c r="CS280" s="756">
        <v>0</v>
      </c>
      <c r="CT280" s="756">
        <v>0</v>
      </c>
      <c r="CU280" s="756">
        <v>0</v>
      </c>
      <c r="CV280" s="756">
        <v>0</v>
      </c>
      <c r="CW280" s="646">
        <f t="shared" si="157"/>
        <v>0</v>
      </c>
      <c r="CX280" s="685"/>
      <c r="CY280" s="705">
        <f t="shared" si="134"/>
        <v>264</v>
      </c>
      <c r="CZ280" s="756">
        <v>0</v>
      </c>
      <c r="DA280" s="756">
        <v>0</v>
      </c>
      <c r="DB280" s="756">
        <v>0</v>
      </c>
      <c r="DC280" s="756">
        <v>0</v>
      </c>
      <c r="DD280" s="756">
        <v>0</v>
      </c>
      <c r="DE280" s="767">
        <f t="shared" si="145"/>
        <v>0</v>
      </c>
      <c r="DF280" s="756">
        <v>0</v>
      </c>
      <c r="DG280" s="756">
        <v>0</v>
      </c>
      <c r="DH280" s="756">
        <v>0</v>
      </c>
      <c r="DI280" s="756">
        <v>0</v>
      </c>
      <c r="DJ280" s="767">
        <f t="shared" si="146"/>
        <v>0</v>
      </c>
      <c r="DK280" s="715">
        <f t="shared" si="147"/>
        <v>0</v>
      </c>
      <c r="DL280" s="685"/>
      <c r="DM280" s="705">
        <f t="shared" si="135"/>
        <v>264</v>
      </c>
      <c r="DN280" s="715">
        <f t="shared" si="148"/>
        <v>0</v>
      </c>
    </row>
    <row r="281" spans="2:118" x14ac:dyDescent="0.25">
      <c r="B281" s="705">
        <v>265</v>
      </c>
      <c r="C281" s="765">
        <f>(1+_xlfn.XLOOKUP(INT((B281-1)/12)+1,'ZC Curve'!$B$8:$B$107,'ZC Curve'!R$8:R$107,,0))^(1/12)-1</f>
        <v>0</v>
      </c>
      <c r="D281" s="766">
        <f t="shared" si="149"/>
        <v>1</v>
      </c>
      <c r="E281" s="685"/>
      <c r="F281" s="705">
        <v>265</v>
      </c>
      <c r="G281" s="756">
        <v>0</v>
      </c>
      <c r="H281" s="756">
        <v>0</v>
      </c>
      <c r="I281" s="756">
        <v>0</v>
      </c>
      <c r="J281" s="756">
        <v>0</v>
      </c>
      <c r="K281" s="756">
        <v>0</v>
      </c>
      <c r="L281" s="756">
        <v>0</v>
      </c>
      <c r="M281" s="756">
        <v>0</v>
      </c>
      <c r="N281" s="646">
        <f t="shared" si="150"/>
        <v>0</v>
      </c>
      <c r="O281" s="594"/>
      <c r="P281" s="705">
        <f t="shared" si="136"/>
        <v>265</v>
      </c>
      <c r="Q281" s="756">
        <v>0</v>
      </c>
      <c r="R281" s="756">
        <v>0</v>
      </c>
      <c r="S281" s="756">
        <v>0</v>
      </c>
      <c r="T281" s="756">
        <v>0</v>
      </c>
      <c r="U281" s="756">
        <v>0</v>
      </c>
      <c r="V281" s="756">
        <v>0</v>
      </c>
      <c r="W281" s="756">
        <v>0</v>
      </c>
      <c r="X281" s="646">
        <f t="shared" si="151"/>
        <v>0</v>
      </c>
      <c r="Y281" s="594"/>
      <c r="Z281" s="705">
        <f t="shared" si="137"/>
        <v>265</v>
      </c>
      <c r="AA281" s="756">
        <f t="shared" si="160"/>
        <v>0</v>
      </c>
      <c r="AB281" s="756">
        <f t="shared" si="160"/>
        <v>0</v>
      </c>
      <c r="AC281" s="756">
        <f t="shared" si="160"/>
        <v>0</v>
      </c>
      <c r="AD281" s="756">
        <f t="shared" si="158"/>
        <v>0</v>
      </c>
      <c r="AE281" s="756">
        <f t="shared" si="158"/>
        <v>0</v>
      </c>
      <c r="AF281" s="756">
        <f t="shared" si="158"/>
        <v>0</v>
      </c>
      <c r="AG281" s="756">
        <f t="shared" si="127"/>
        <v>0</v>
      </c>
      <c r="AH281" s="646">
        <f t="shared" si="152"/>
        <v>0</v>
      </c>
      <c r="AI281" s="594"/>
      <c r="AJ281" s="705">
        <f t="shared" si="138"/>
        <v>265</v>
      </c>
      <c r="AK281" s="756">
        <v>0</v>
      </c>
      <c r="AL281" s="756">
        <v>0</v>
      </c>
      <c r="AM281" s="756">
        <v>0</v>
      </c>
      <c r="AN281" s="756">
        <v>0</v>
      </c>
      <c r="AO281" s="756">
        <v>0</v>
      </c>
      <c r="AP281" s="756">
        <v>0</v>
      </c>
      <c r="AQ281" s="756">
        <v>0</v>
      </c>
      <c r="AR281" s="646">
        <f t="shared" si="153"/>
        <v>0</v>
      </c>
      <c r="AS281" s="594"/>
      <c r="AT281" s="705">
        <f t="shared" si="139"/>
        <v>265</v>
      </c>
      <c r="AU281" s="756">
        <v>0</v>
      </c>
      <c r="AV281" s="756">
        <v>0</v>
      </c>
      <c r="AW281" s="756">
        <v>0</v>
      </c>
      <c r="AX281" s="756">
        <v>0</v>
      </c>
      <c r="AY281" s="756">
        <v>0</v>
      </c>
      <c r="AZ281" s="767">
        <f t="shared" si="126"/>
        <v>0</v>
      </c>
      <c r="BA281" s="756">
        <v>0</v>
      </c>
      <c r="BB281" s="756">
        <v>0</v>
      </c>
      <c r="BC281" s="756">
        <v>0</v>
      </c>
      <c r="BD281" s="756">
        <v>0</v>
      </c>
      <c r="BE281" s="767">
        <f t="shared" si="140"/>
        <v>0</v>
      </c>
      <c r="BF281" s="646">
        <f t="shared" si="141"/>
        <v>0</v>
      </c>
      <c r="BG281" s="594"/>
      <c r="BH281" s="705">
        <f t="shared" si="131"/>
        <v>265</v>
      </c>
      <c r="BI281" s="646">
        <f t="shared" si="142"/>
        <v>0</v>
      </c>
      <c r="BJ281" s="594"/>
      <c r="BK281" s="705">
        <f t="shared" si="143"/>
        <v>265</v>
      </c>
      <c r="BL281" s="756">
        <v>0</v>
      </c>
      <c r="BM281" s="756">
        <v>0</v>
      </c>
      <c r="BN281" s="756">
        <v>0</v>
      </c>
      <c r="BO281" s="756">
        <v>0</v>
      </c>
      <c r="BP281" s="756">
        <v>0</v>
      </c>
      <c r="BQ281" s="756">
        <v>0</v>
      </c>
      <c r="BR281" s="756">
        <v>0</v>
      </c>
      <c r="BS281" s="646">
        <f t="shared" si="154"/>
        <v>0</v>
      </c>
      <c r="BT281" s="594"/>
      <c r="BU281" s="705">
        <f t="shared" si="144"/>
        <v>265</v>
      </c>
      <c r="BV281" s="756">
        <v>0</v>
      </c>
      <c r="BW281" s="756">
        <v>0</v>
      </c>
      <c r="BX281" s="756">
        <v>0</v>
      </c>
      <c r="BY281" s="756">
        <v>0</v>
      </c>
      <c r="BZ281" s="756">
        <v>0</v>
      </c>
      <c r="CA281" s="756">
        <v>0</v>
      </c>
      <c r="CB281" s="756">
        <v>0</v>
      </c>
      <c r="CC281" s="646">
        <f t="shared" si="155"/>
        <v>0</v>
      </c>
      <c r="CD281" s="594"/>
      <c r="CE281" s="705">
        <f t="shared" si="132"/>
        <v>265</v>
      </c>
      <c r="CF281" s="756">
        <f t="shared" si="161"/>
        <v>0</v>
      </c>
      <c r="CG281" s="756">
        <f t="shared" si="161"/>
        <v>0</v>
      </c>
      <c r="CH281" s="756">
        <f t="shared" si="161"/>
        <v>0</v>
      </c>
      <c r="CI281" s="756">
        <f t="shared" si="159"/>
        <v>0</v>
      </c>
      <c r="CJ281" s="756">
        <f t="shared" si="159"/>
        <v>0</v>
      </c>
      <c r="CK281" s="756">
        <f t="shared" si="159"/>
        <v>0</v>
      </c>
      <c r="CL281" s="756">
        <f t="shared" si="128"/>
        <v>0</v>
      </c>
      <c r="CM281" s="646">
        <f t="shared" si="156"/>
        <v>0</v>
      </c>
      <c r="CN281" s="594"/>
      <c r="CO281" s="705">
        <f t="shared" si="133"/>
        <v>265</v>
      </c>
      <c r="CP281" s="756">
        <v>0</v>
      </c>
      <c r="CQ281" s="756">
        <v>0</v>
      </c>
      <c r="CR281" s="756">
        <v>0</v>
      </c>
      <c r="CS281" s="756">
        <v>0</v>
      </c>
      <c r="CT281" s="756">
        <v>0</v>
      </c>
      <c r="CU281" s="756">
        <v>0</v>
      </c>
      <c r="CV281" s="756">
        <v>0</v>
      </c>
      <c r="CW281" s="646">
        <f t="shared" si="157"/>
        <v>0</v>
      </c>
      <c r="CX281" s="685"/>
      <c r="CY281" s="705">
        <f t="shared" si="134"/>
        <v>265</v>
      </c>
      <c r="CZ281" s="756">
        <v>0</v>
      </c>
      <c r="DA281" s="756">
        <v>0</v>
      </c>
      <c r="DB281" s="756">
        <v>0</v>
      </c>
      <c r="DC281" s="756">
        <v>0</v>
      </c>
      <c r="DD281" s="756">
        <v>0</v>
      </c>
      <c r="DE281" s="767">
        <f t="shared" si="145"/>
        <v>0</v>
      </c>
      <c r="DF281" s="756">
        <v>0</v>
      </c>
      <c r="DG281" s="756">
        <v>0</v>
      </c>
      <c r="DH281" s="756">
        <v>0</v>
      </c>
      <c r="DI281" s="756">
        <v>0</v>
      </c>
      <c r="DJ281" s="767">
        <f t="shared" si="146"/>
        <v>0</v>
      </c>
      <c r="DK281" s="715">
        <f t="shared" si="147"/>
        <v>0</v>
      </c>
      <c r="DL281" s="685"/>
      <c r="DM281" s="705">
        <f t="shared" si="135"/>
        <v>265</v>
      </c>
      <c r="DN281" s="715">
        <f t="shared" si="148"/>
        <v>0</v>
      </c>
    </row>
    <row r="282" spans="2:118" x14ac:dyDescent="0.25">
      <c r="B282" s="705">
        <v>266</v>
      </c>
      <c r="C282" s="765">
        <f>(1+_xlfn.XLOOKUP(INT((B282-1)/12)+1,'ZC Curve'!$B$8:$B$107,'ZC Curve'!R$8:R$107,,0))^(1/12)-1</f>
        <v>0</v>
      </c>
      <c r="D282" s="766">
        <f t="shared" si="149"/>
        <v>1</v>
      </c>
      <c r="E282" s="685"/>
      <c r="F282" s="705">
        <v>266</v>
      </c>
      <c r="G282" s="756">
        <v>0</v>
      </c>
      <c r="H282" s="756">
        <v>0</v>
      </c>
      <c r="I282" s="756">
        <v>0</v>
      </c>
      <c r="J282" s="756">
        <v>0</v>
      </c>
      <c r="K282" s="756">
        <v>0</v>
      </c>
      <c r="L282" s="756">
        <v>0</v>
      </c>
      <c r="M282" s="756">
        <v>0</v>
      </c>
      <c r="N282" s="646">
        <f t="shared" si="150"/>
        <v>0</v>
      </c>
      <c r="O282" s="594"/>
      <c r="P282" s="705">
        <f t="shared" si="136"/>
        <v>266</v>
      </c>
      <c r="Q282" s="756">
        <v>0</v>
      </c>
      <c r="R282" s="756">
        <v>0</v>
      </c>
      <c r="S282" s="756">
        <v>0</v>
      </c>
      <c r="T282" s="756">
        <v>0</v>
      </c>
      <c r="U282" s="756">
        <v>0</v>
      </c>
      <c r="V282" s="756">
        <v>0</v>
      </c>
      <c r="W282" s="756">
        <v>0</v>
      </c>
      <c r="X282" s="646">
        <f t="shared" si="151"/>
        <v>0</v>
      </c>
      <c r="Y282" s="594"/>
      <c r="Z282" s="705">
        <f t="shared" si="137"/>
        <v>266</v>
      </c>
      <c r="AA282" s="756">
        <f t="shared" si="160"/>
        <v>0</v>
      </c>
      <c r="AB282" s="756">
        <f t="shared" si="160"/>
        <v>0</v>
      </c>
      <c r="AC282" s="756">
        <f t="shared" si="160"/>
        <v>0</v>
      </c>
      <c r="AD282" s="756">
        <f t="shared" si="158"/>
        <v>0</v>
      </c>
      <c r="AE282" s="756">
        <f t="shared" si="158"/>
        <v>0</v>
      </c>
      <c r="AF282" s="756">
        <f t="shared" si="158"/>
        <v>0</v>
      </c>
      <c r="AG282" s="756">
        <f t="shared" si="127"/>
        <v>0</v>
      </c>
      <c r="AH282" s="646">
        <f t="shared" si="152"/>
        <v>0</v>
      </c>
      <c r="AI282" s="594"/>
      <c r="AJ282" s="705">
        <f t="shared" si="138"/>
        <v>266</v>
      </c>
      <c r="AK282" s="756">
        <v>0</v>
      </c>
      <c r="AL282" s="756">
        <v>0</v>
      </c>
      <c r="AM282" s="756">
        <v>0</v>
      </c>
      <c r="AN282" s="756">
        <v>0</v>
      </c>
      <c r="AO282" s="756">
        <v>0</v>
      </c>
      <c r="AP282" s="756">
        <v>0</v>
      </c>
      <c r="AQ282" s="756">
        <v>0</v>
      </c>
      <c r="AR282" s="646">
        <f t="shared" si="153"/>
        <v>0</v>
      </c>
      <c r="AS282" s="594"/>
      <c r="AT282" s="705">
        <f t="shared" si="139"/>
        <v>266</v>
      </c>
      <c r="AU282" s="756">
        <v>0</v>
      </c>
      <c r="AV282" s="756">
        <v>0</v>
      </c>
      <c r="AW282" s="756">
        <v>0</v>
      </c>
      <c r="AX282" s="756">
        <v>0</v>
      </c>
      <c r="AY282" s="756">
        <v>0</v>
      </c>
      <c r="AZ282" s="767">
        <f t="shared" si="126"/>
        <v>0</v>
      </c>
      <c r="BA282" s="756">
        <v>0</v>
      </c>
      <c r="BB282" s="756">
        <v>0</v>
      </c>
      <c r="BC282" s="756">
        <v>0</v>
      </c>
      <c r="BD282" s="756">
        <v>0</v>
      </c>
      <c r="BE282" s="767">
        <f t="shared" si="140"/>
        <v>0</v>
      </c>
      <c r="BF282" s="646">
        <f t="shared" si="141"/>
        <v>0</v>
      </c>
      <c r="BG282" s="594"/>
      <c r="BH282" s="705">
        <f t="shared" si="131"/>
        <v>266</v>
      </c>
      <c r="BI282" s="646">
        <f t="shared" si="142"/>
        <v>0</v>
      </c>
      <c r="BJ282" s="594"/>
      <c r="BK282" s="705">
        <f t="shared" si="143"/>
        <v>266</v>
      </c>
      <c r="BL282" s="756">
        <v>0</v>
      </c>
      <c r="BM282" s="756">
        <v>0</v>
      </c>
      <c r="BN282" s="756">
        <v>0</v>
      </c>
      <c r="BO282" s="756">
        <v>0</v>
      </c>
      <c r="BP282" s="756">
        <v>0</v>
      </c>
      <c r="BQ282" s="756">
        <v>0</v>
      </c>
      <c r="BR282" s="756">
        <v>0</v>
      </c>
      <c r="BS282" s="646">
        <f t="shared" si="154"/>
        <v>0</v>
      </c>
      <c r="BT282" s="594"/>
      <c r="BU282" s="705">
        <f t="shared" si="144"/>
        <v>266</v>
      </c>
      <c r="BV282" s="756">
        <v>0</v>
      </c>
      <c r="BW282" s="756">
        <v>0</v>
      </c>
      <c r="BX282" s="756">
        <v>0</v>
      </c>
      <c r="BY282" s="756">
        <v>0</v>
      </c>
      <c r="BZ282" s="756">
        <v>0</v>
      </c>
      <c r="CA282" s="756">
        <v>0</v>
      </c>
      <c r="CB282" s="756">
        <v>0</v>
      </c>
      <c r="CC282" s="646">
        <f t="shared" si="155"/>
        <v>0</v>
      </c>
      <c r="CD282" s="594"/>
      <c r="CE282" s="705">
        <f t="shared" si="132"/>
        <v>266</v>
      </c>
      <c r="CF282" s="756">
        <f t="shared" si="161"/>
        <v>0</v>
      </c>
      <c r="CG282" s="756">
        <f t="shared" si="161"/>
        <v>0</v>
      </c>
      <c r="CH282" s="756">
        <f t="shared" si="161"/>
        <v>0</v>
      </c>
      <c r="CI282" s="756">
        <f t="shared" si="159"/>
        <v>0</v>
      </c>
      <c r="CJ282" s="756">
        <f t="shared" si="159"/>
        <v>0</v>
      </c>
      <c r="CK282" s="756">
        <f t="shared" si="159"/>
        <v>0</v>
      </c>
      <c r="CL282" s="756">
        <f t="shared" si="128"/>
        <v>0</v>
      </c>
      <c r="CM282" s="646">
        <f t="shared" si="156"/>
        <v>0</v>
      </c>
      <c r="CN282" s="594"/>
      <c r="CO282" s="705">
        <f t="shared" si="133"/>
        <v>266</v>
      </c>
      <c r="CP282" s="756">
        <v>0</v>
      </c>
      <c r="CQ282" s="756">
        <v>0</v>
      </c>
      <c r="CR282" s="756">
        <v>0</v>
      </c>
      <c r="CS282" s="756">
        <v>0</v>
      </c>
      <c r="CT282" s="756">
        <v>0</v>
      </c>
      <c r="CU282" s="756">
        <v>0</v>
      </c>
      <c r="CV282" s="756">
        <v>0</v>
      </c>
      <c r="CW282" s="646">
        <f t="shared" si="157"/>
        <v>0</v>
      </c>
      <c r="CX282" s="685"/>
      <c r="CY282" s="705">
        <f t="shared" si="134"/>
        <v>266</v>
      </c>
      <c r="CZ282" s="756">
        <v>0</v>
      </c>
      <c r="DA282" s="756">
        <v>0</v>
      </c>
      <c r="DB282" s="756">
        <v>0</v>
      </c>
      <c r="DC282" s="756">
        <v>0</v>
      </c>
      <c r="DD282" s="756">
        <v>0</v>
      </c>
      <c r="DE282" s="767">
        <f t="shared" si="145"/>
        <v>0</v>
      </c>
      <c r="DF282" s="756">
        <v>0</v>
      </c>
      <c r="DG282" s="756">
        <v>0</v>
      </c>
      <c r="DH282" s="756">
        <v>0</v>
      </c>
      <c r="DI282" s="756">
        <v>0</v>
      </c>
      <c r="DJ282" s="767">
        <f t="shared" si="146"/>
        <v>0</v>
      </c>
      <c r="DK282" s="715">
        <f t="shared" si="147"/>
        <v>0</v>
      </c>
      <c r="DL282" s="685"/>
      <c r="DM282" s="705">
        <f t="shared" si="135"/>
        <v>266</v>
      </c>
      <c r="DN282" s="715">
        <f t="shared" si="148"/>
        <v>0</v>
      </c>
    </row>
    <row r="283" spans="2:118" x14ac:dyDescent="0.25">
      <c r="B283" s="705">
        <v>267</v>
      </c>
      <c r="C283" s="765">
        <f>(1+_xlfn.XLOOKUP(INT((B283-1)/12)+1,'ZC Curve'!$B$8:$B$107,'ZC Curve'!R$8:R$107,,0))^(1/12)-1</f>
        <v>0</v>
      </c>
      <c r="D283" s="766">
        <f t="shared" si="149"/>
        <v>1</v>
      </c>
      <c r="E283" s="685"/>
      <c r="F283" s="705">
        <v>267</v>
      </c>
      <c r="G283" s="756">
        <v>0</v>
      </c>
      <c r="H283" s="756">
        <v>0</v>
      </c>
      <c r="I283" s="756">
        <v>0</v>
      </c>
      <c r="J283" s="756">
        <v>0</v>
      </c>
      <c r="K283" s="756">
        <v>0</v>
      </c>
      <c r="L283" s="756">
        <v>0</v>
      </c>
      <c r="M283" s="756">
        <v>0</v>
      </c>
      <c r="N283" s="646">
        <f t="shared" si="150"/>
        <v>0</v>
      </c>
      <c r="O283" s="594"/>
      <c r="P283" s="705">
        <f t="shared" si="136"/>
        <v>267</v>
      </c>
      <c r="Q283" s="756">
        <v>0</v>
      </c>
      <c r="R283" s="756">
        <v>0</v>
      </c>
      <c r="S283" s="756">
        <v>0</v>
      </c>
      <c r="T283" s="756">
        <v>0</v>
      </c>
      <c r="U283" s="756">
        <v>0</v>
      </c>
      <c r="V283" s="756">
        <v>0</v>
      </c>
      <c r="W283" s="756">
        <v>0</v>
      </c>
      <c r="X283" s="646">
        <f t="shared" si="151"/>
        <v>0</v>
      </c>
      <c r="Y283" s="594"/>
      <c r="Z283" s="705">
        <f t="shared" si="137"/>
        <v>267</v>
      </c>
      <c r="AA283" s="756">
        <f t="shared" si="160"/>
        <v>0</v>
      </c>
      <c r="AB283" s="756">
        <f t="shared" si="160"/>
        <v>0</v>
      </c>
      <c r="AC283" s="756">
        <f t="shared" si="160"/>
        <v>0</v>
      </c>
      <c r="AD283" s="756">
        <f t="shared" si="158"/>
        <v>0</v>
      </c>
      <c r="AE283" s="756">
        <f t="shared" si="158"/>
        <v>0</v>
      </c>
      <c r="AF283" s="756">
        <f t="shared" si="158"/>
        <v>0</v>
      </c>
      <c r="AG283" s="756">
        <f t="shared" si="127"/>
        <v>0</v>
      </c>
      <c r="AH283" s="646">
        <f t="shared" si="152"/>
        <v>0</v>
      </c>
      <c r="AI283" s="594"/>
      <c r="AJ283" s="705">
        <f t="shared" si="138"/>
        <v>267</v>
      </c>
      <c r="AK283" s="756">
        <v>0</v>
      </c>
      <c r="AL283" s="756">
        <v>0</v>
      </c>
      <c r="AM283" s="756">
        <v>0</v>
      </c>
      <c r="AN283" s="756">
        <v>0</v>
      </c>
      <c r="AO283" s="756">
        <v>0</v>
      </c>
      <c r="AP283" s="756">
        <v>0</v>
      </c>
      <c r="AQ283" s="756">
        <v>0</v>
      </c>
      <c r="AR283" s="646">
        <f t="shared" si="153"/>
        <v>0</v>
      </c>
      <c r="AS283" s="594"/>
      <c r="AT283" s="705">
        <f t="shared" si="139"/>
        <v>267</v>
      </c>
      <c r="AU283" s="756">
        <v>0</v>
      </c>
      <c r="AV283" s="756">
        <v>0</v>
      </c>
      <c r="AW283" s="756">
        <v>0</v>
      </c>
      <c r="AX283" s="756">
        <v>0</v>
      </c>
      <c r="AY283" s="756">
        <v>0</v>
      </c>
      <c r="AZ283" s="767">
        <f t="shared" si="126"/>
        <v>0</v>
      </c>
      <c r="BA283" s="756">
        <v>0</v>
      </c>
      <c r="BB283" s="756">
        <v>0</v>
      </c>
      <c r="BC283" s="756">
        <v>0</v>
      </c>
      <c r="BD283" s="756">
        <v>0</v>
      </c>
      <c r="BE283" s="767">
        <f t="shared" si="140"/>
        <v>0</v>
      </c>
      <c r="BF283" s="646">
        <f t="shared" si="141"/>
        <v>0</v>
      </c>
      <c r="BG283" s="594"/>
      <c r="BH283" s="705">
        <f t="shared" si="131"/>
        <v>267</v>
      </c>
      <c r="BI283" s="646">
        <f t="shared" si="142"/>
        <v>0</v>
      </c>
      <c r="BJ283" s="594"/>
      <c r="BK283" s="705">
        <f t="shared" si="143"/>
        <v>267</v>
      </c>
      <c r="BL283" s="756">
        <v>0</v>
      </c>
      <c r="BM283" s="756">
        <v>0</v>
      </c>
      <c r="BN283" s="756">
        <v>0</v>
      </c>
      <c r="BO283" s="756">
        <v>0</v>
      </c>
      <c r="BP283" s="756">
        <v>0</v>
      </c>
      <c r="BQ283" s="756">
        <v>0</v>
      </c>
      <c r="BR283" s="756">
        <v>0</v>
      </c>
      <c r="BS283" s="646">
        <f t="shared" si="154"/>
        <v>0</v>
      </c>
      <c r="BT283" s="594"/>
      <c r="BU283" s="705">
        <f t="shared" si="144"/>
        <v>267</v>
      </c>
      <c r="BV283" s="756">
        <v>0</v>
      </c>
      <c r="BW283" s="756">
        <v>0</v>
      </c>
      <c r="BX283" s="756">
        <v>0</v>
      </c>
      <c r="BY283" s="756">
        <v>0</v>
      </c>
      <c r="BZ283" s="756">
        <v>0</v>
      </c>
      <c r="CA283" s="756">
        <v>0</v>
      </c>
      <c r="CB283" s="756">
        <v>0</v>
      </c>
      <c r="CC283" s="646">
        <f t="shared" si="155"/>
        <v>0</v>
      </c>
      <c r="CD283" s="594"/>
      <c r="CE283" s="705">
        <f t="shared" si="132"/>
        <v>267</v>
      </c>
      <c r="CF283" s="756">
        <f t="shared" si="161"/>
        <v>0</v>
      </c>
      <c r="CG283" s="756">
        <f t="shared" si="161"/>
        <v>0</v>
      </c>
      <c r="CH283" s="756">
        <f t="shared" si="161"/>
        <v>0</v>
      </c>
      <c r="CI283" s="756">
        <f t="shared" si="159"/>
        <v>0</v>
      </c>
      <c r="CJ283" s="756">
        <f t="shared" si="159"/>
        <v>0</v>
      </c>
      <c r="CK283" s="756">
        <f t="shared" si="159"/>
        <v>0</v>
      </c>
      <c r="CL283" s="756">
        <f t="shared" si="128"/>
        <v>0</v>
      </c>
      <c r="CM283" s="646">
        <f t="shared" si="156"/>
        <v>0</v>
      </c>
      <c r="CN283" s="594"/>
      <c r="CO283" s="705">
        <f t="shared" si="133"/>
        <v>267</v>
      </c>
      <c r="CP283" s="756">
        <v>0</v>
      </c>
      <c r="CQ283" s="756">
        <v>0</v>
      </c>
      <c r="CR283" s="756">
        <v>0</v>
      </c>
      <c r="CS283" s="756">
        <v>0</v>
      </c>
      <c r="CT283" s="756">
        <v>0</v>
      </c>
      <c r="CU283" s="756">
        <v>0</v>
      </c>
      <c r="CV283" s="756">
        <v>0</v>
      </c>
      <c r="CW283" s="646">
        <f t="shared" si="157"/>
        <v>0</v>
      </c>
      <c r="CX283" s="685"/>
      <c r="CY283" s="705">
        <f t="shared" si="134"/>
        <v>267</v>
      </c>
      <c r="CZ283" s="756">
        <v>0</v>
      </c>
      <c r="DA283" s="756">
        <v>0</v>
      </c>
      <c r="DB283" s="756">
        <v>0</v>
      </c>
      <c r="DC283" s="756">
        <v>0</v>
      </c>
      <c r="DD283" s="756">
        <v>0</v>
      </c>
      <c r="DE283" s="767">
        <f t="shared" si="145"/>
        <v>0</v>
      </c>
      <c r="DF283" s="756">
        <v>0</v>
      </c>
      <c r="DG283" s="756">
        <v>0</v>
      </c>
      <c r="DH283" s="756">
        <v>0</v>
      </c>
      <c r="DI283" s="756">
        <v>0</v>
      </c>
      <c r="DJ283" s="767">
        <f t="shared" si="146"/>
        <v>0</v>
      </c>
      <c r="DK283" s="715">
        <f t="shared" si="147"/>
        <v>0</v>
      </c>
      <c r="DL283" s="685"/>
      <c r="DM283" s="705">
        <f t="shared" si="135"/>
        <v>267</v>
      </c>
      <c r="DN283" s="715">
        <f t="shared" si="148"/>
        <v>0</v>
      </c>
    </row>
    <row r="284" spans="2:118" x14ac:dyDescent="0.25">
      <c r="B284" s="705">
        <v>268</v>
      </c>
      <c r="C284" s="765">
        <f>(1+_xlfn.XLOOKUP(INT((B284-1)/12)+1,'ZC Curve'!$B$8:$B$107,'ZC Curve'!R$8:R$107,,0))^(1/12)-1</f>
        <v>0</v>
      </c>
      <c r="D284" s="766">
        <f t="shared" si="149"/>
        <v>1</v>
      </c>
      <c r="E284" s="685"/>
      <c r="F284" s="705">
        <v>268</v>
      </c>
      <c r="G284" s="756">
        <v>0</v>
      </c>
      <c r="H284" s="756">
        <v>0</v>
      </c>
      <c r="I284" s="756">
        <v>0</v>
      </c>
      <c r="J284" s="756">
        <v>0</v>
      </c>
      <c r="K284" s="756">
        <v>0</v>
      </c>
      <c r="L284" s="756">
        <v>0</v>
      </c>
      <c r="M284" s="756">
        <v>0</v>
      </c>
      <c r="N284" s="646">
        <f t="shared" si="150"/>
        <v>0</v>
      </c>
      <c r="O284" s="594"/>
      <c r="P284" s="705">
        <f t="shared" si="136"/>
        <v>268</v>
      </c>
      <c r="Q284" s="756">
        <v>0</v>
      </c>
      <c r="R284" s="756">
        <v>0</v>
      </c>
      <c r="S284" s="756">
        <v>0</v>
      </c>
      <c r="T284" s="756">
        <v>0</v>
      </c>
      <c r="U284" s="756">
        <v>0</v>
      </c>
      <c r="V284" s="756">
        <v>0</v>
      </c>
      <c r="W284" s="756">
        <v>0</v>
      </c>
      <c r="X284" s="646">
        <f t="shared" si="151"/>
        <v>0</v>
      </c>
      <c r="Y284" s="594"/>
      <c r="Z284" s="705">
        <f t="shared" si="137"/>
        <v>268</v>
      </c>
      <c r="AA284" s="756">
        <f t="shared" si="160"/>
        <v>0</v>
      </c>
      <c r="AB284" s="756">
        <f t="shared" si="160"/>
        <v>0</v>
      </c>
      <c r="AC284" s="756">
        <f t="shared" si="160"/>
        <v>0</v>
      </c>
      <c r="AD284" s="756">
        <f t="shared" si="158"/>
        <v>0</v>
      </c>
      <c r="AE284" s="756">
        <f t="shared" si="158"/>
        <v>0</v>
      </c>
      <c r="AF284" s="756">
        <f t="shared" si="158"/>
        <v>0</v>
      </c>
      <c r="AG284" s="756">
        <f t="shared" si="127"/>
        <v>0</v>
      </c>
      <c r="AH284" s="646">
        <f t="shared" si="152"/>
        <v>0</v>
      </c>
      <c r="AI284" s="594"/>
      <c r="AJ284" s="705">
        <f t="shared" si="138"/>
        <v>268</v>
      </c>
      <c r="AK284" s="756">
        <v>0</v>
      </c>
      <c r="AL284" s="756">
        <v>0</v>
      </c>
      <c r="AM284" s="756">
        <v>0</v>
      </c>
      <c r="AN284" s="756">
        <v>0</v>
      </c>
      <c r="AO284" s="756">
        <v>0</v>
      </c>
      <c r="AP284" s="756">
        <v>0</v>
      </c>
      <c r="AQ284" s="756">
        <v>0</v>
      </c>
      <c r="AR284" s="646">
        <f t="shared" si="153"/>
        <v>0</v>
      </c>
      <c r="AS284" s="594"/>
      <c r="AT284" s="705">
        <f t="shared" si="139"/>
        <v>268</v>
      </c>
      <c r="AU284" s="756">
        <v>0</v>
      </c>
      <c r="AV284" s="756">
        <v>0</v>
      </c>
      <c r="AW284" s="756">
        <v>0</v>
      </c>
      <c r="AX284" s="756">
        <v>0</v>
      </c>
      <c r="AY284" s="756">
        <v>0</v>
      </c>
      <c r="AZ284" s="767">
        <f t="shared" si="126"/>
        <v>0</v>
      </c>
      <c r="BA284" s="756">
        <v>0</v>
      </c>
      <c r="BB284" s="756">
        <v>0</v>
      </c>
      <c r="BC284" s="756">
        <v>0</v>
      </c>
      <c r="BD284" s="756">
        <v>0</v>
      </c>
      <c r="BE284" s="767">
        <f t="shared" si="140"/>
        <v>0</v>
      </c>
      <c r="BF284" s="646">
        <f t="shared" si="141"/>
        <v>0</v>
      </c>
      <c r="BG284" s="594"/>
      <c r="BH284" s="705">
        <f t="shared" si="131"/>
        <v>268</v>
      </c>
      <c r="BI284" s="646">
        <f t="shared" si="142"/>
        <v>0</v>
      </c>
      <c r="BJ284" s="594"/>
      <c r="BK284" s="705">
        <f t="shared" si="143"/>
        <v>268</v>
      </c>
      <c r="BL284" s="756">
        <v>0</v>
      </c>
      <c r="BM284" s="756">
        <v>0</v>
      </c>
      <c r="BN284" s="756">
        <v>0</v>
      </c>
      <c r="BO284" s="756">
        <v>0</v>
      </c>
      <c r="BP284" s="756">
        <v>0</v>
      </c>
      <c r="BQ284" s="756">
        <v>0</v>
      </c>
      <c r="BR284" s="756">
        <v>0</v>
      </c>
      <c r="BS284" s="646">
        <f t="shared" si="154"/>
        <v>0</v>
      </c>
      <c r="BT284" s="594"/>
      <c r="BU284" s="705">
        <f t="shared" si="144"/>
        <v>268</v>
      </c>
      <c r="BV284" s="756">
        <v>0</v>
      </c>
      <c r="BW284" s="756">
        <v>0</v>
      </c>
      <c r="BX284" s="756">
        <v>0</v>
      </c>
      <c r="BY284" s="756">
        <v>0</v>
      </c>
      <c r="BZ284" s="756">
        <v>0</v>
      </c>
      <c r="CA284" s="756">
        <v>0</v>
      </c>
      <c r="CB284" s="756">
        <v>0</v>
      </c>
      <c r="CC284" s="646">
        <f t="shared" si="155"/>
        <v>0</v>
      </c>
      <c r="CD284" s="594"/>
      <c r="CE284" s="705">
        <f t="shared" si="132"/>
        <v>268</v>
      </c>
      <c r="CF284" s="756">
        <f t="shared" si="161"/>
        <v>0</v>
      </c>
      <c r="CG284" s="756">
        <f t="shared" si="161"/>
        <v>0</v>
      </c>
      <c r="CH284" s="756">
        <f t="shared" si="161"/>
        <v>0</v>
      </c>
      <c r="CI284" s="756">
        <f t="shared" si="159"/>
        <v>0</v>
      </c>
      <c r="CJ284" s="756">
        <f t="shared" si="159"/>
        <v>0</v>
      </c>
      <c r="CK284" s="756">
        <f t="shared" si="159"/>
        <v>0</v>
      </c>
      <c r="CL284" s="756">
        <f t="shared" si="128"/>
        <v>0</v>
      </c>
      <c r="CM284" s="646">
        <f t="shared" si="156"/>
        <v>0</v>
      </c>
      <c r="CN284" s="594"/>
      <c r="CO284" s="705">
        <f t="shared" si="133"/>
        <v>268</v>
      </c>
      <c r="CP284" s="756">
        <v>0</v>
      </c>
      <c r="CQ284" s="756">
        <v>0</v>
      </c>
      <c r="CR284" s="756">
        <v>0</v>
      </c>
      <c r="CS284" s="756">
        <v>0</v>
      </c>
      <c r="CT284" s="756">
        <v>0</v>
      </c>
      <c r="CU284" s="756">
        <v>0</v>
      </c>
      <c r="CV284" s="756">
        <v>0</v>
      </c>
      <c r="CW284" s="646">
        <f t="shared" si="157"/>
        <v>0</v>
      </c>
      <c r="CX284" s="685"/>
      <c r="CY284" s="705">
        <f t="shared" si="134"/>
        <v>268</v>
      </c>
      <c r="CZ284" s="756">
        <v>0</v>
      </c>
      <c r="DA284" s="756">
        <v>0</v>
      </c>
      <c r="DB284" s="756">
        <v>0</v>
      </c>
      <c r="DC284" s="756">
        <v>0</v>
      </c>
      <c r="DD284" s="756">
        <v>0</v>
      </c>
      <c r="DE284" s="767">
        <f t="shared" si="145"/>
        <v>0</v>
      </c>
      <c r="DF284" s="756">
        <v>0</v>
      </c>
      <c r="DG284" s="756">
        <v>0</v>
      </c>
      <c r="DH284" s="756">
        <v>0</v>
      </c>
      <c r="DI284" s="756">
        <v>0</v>
      </c>
      <c r="DJ284" s="767">
        <f t="shared" si="146"/>
        <v>0</v>
      </c>
      <c r="DK284" s="715">
        <f t="shared" si="147"/>
        <v>0</v>
      </c>
      <c r="DL284" s="685"/>
      <c r="DM284" s="705">
        <f t="shared" si="135"/>
        <v>268</v>
      </c>
      <c r="DN284" s="715">
        <f t="shared" si="148"/>
        <v>0</v>
      </c>
    </row>
    <row r="285" spans="2:118" x14ac:dyDescent="0.25">
      <c r="B285" s="705">
        <v>269</v>
      </c>
      <c r="C285" s="765">
        <f>(1+_xlfn.XLOOKUP(INT((B285-1)/12)+1,'ZC Curve'!$B$8:$B$107,'ZC Curve'!R$8:R$107,,0))^(1/12)-1</f>
        <v>0</v>
      </c>
      <c r="D285" s="766">
        <f t="shared" si="149"/>
        <v>1</v>
      </c>
      <c r="E285" s="685"/>
      <c r="F285" s="705">
        <v>269</v>
      </c>
      <c r="G285" s="756">
        <v>0</v>
      </c>
      <c r="H285" s="756">
        <v>0</v>
      </c>
      <c r="I285" s="756">
        <v>0</v>
      </c>
      <c r="J285" s="756">
        <v>0</v>
      </c>
      <c r="K285" s="756">
        <v>0</v>
      </c>
      <c r="L285" s="756">
        <v>0</v>
      </c>
      <c r="M285" s="756">
        <v>0</v>
      </c>
      <c r="N285" s="646">
        <f t="shared" si="150"/>
        <v>0</v>
      </c>
      <c r="O285" s="594"/>
      <c r="P285" s="705">
        <f t="shared" si="136"/>
        <v>269</v>
      </c>
      <c r="Q285" s="756">
        <v>0</v>
      </c>
      <c r="R285" s="756">
        <v>0</v>
      </c>
      <c r="S285" s="756">
        <v>0</v>
      </c>
      <c r="T285" s="756">
        <v>0</v>
      </c>
      <c r="U285" s="756">
        <v>0</v>
      </c>
      <c r="V285" s="756">
        <v>0</v>
      </c>
      <c r="W285" s="756">
        <v>0</v>
      </c>
      <c r="X285" s="646">
        <f t="shared" si="151"/>
        <v>0</v>
      </c>
      <c r="Y285" s="594"/>
      <c r="Z285" s="705">
        <f t="shared" si="137"/>
        <v>269</v>
      </c>
      <c r="AA285" s="756">
        <f t="shared" si="160"/>
        <v>0</v>
      </c>
      <c r="AB285" s="756">
        <f t="shared" si="160"/>
        <v>0</v>
      </c>
      <c r="AC285" s="756">
        <f t="shared" si="160"/>
        <v>0</v>
      </c>
      <c r="AD285" s="756">
        <f t="shared" si="158"/>
        <v>0</v>
      </c>
      <c r="AE285" s="756">
        <f t="shared" si="158"/>
        <v>0</v>
      </c>
      <c r="AF285" s="756">
        <f t="shared" si="158"/>
        <v>0</v>
      </c>
      <c r="AG285" s="756">
        <f t="shared" si="127"/>
        <v>0</v>
      </c>
      <c r="AH285" s="646">
        <f t="shared" si="152"/>
        <v>0</v>
      </c>
      <c r="AI285" s="594"/>
      <c r="AJ285" s="705">
        <f t="shared" si="138"/>
        <v>269</v>
      </c>
      <c r="AK285" s="756">
        <v>0</v>
      </c>
      <c r="AL285" s="756">
        <v>0</v>
      </c>
      <c r="AM285" s="756">
        <v>0</v>
      </c>
      <c r="AN285" s="756">
        <v>0</v>
      </c>
      <c r="AO285" s="756">
        <v>0</v>
      </c>
      <c r="AP285" s="756">
        <v>0</v>
      </c>
      <c r="AQ285" s="756">
        <v>0</v>
      </c>
      <c r="AR285" s="646">
        <f t="shared" si="153"/>
        <v>0</v>
      </c>
      <c r="AS285" s="594"/>
      <c r="AT285" s="705">
        <f t="shared" si="139"/>
        <v>269</v>
      </c>
      <c r="AU285" s="756">
        <v>0</v>
      </c>
      <c r="AV285" s="756">
        <v>0</v>
      </c>
      <c r="AW285" s="756">
        <v>0</v>
      </c>
      <c r="AX285" s="756">
        <v>0</v>
      </c>
      <c r="AY285" s="756">
        <v>0</v>
      </c>
      <c r="AZ285" s="767">
        <f t="shared" si="126"/>
        <v>0</v>
      </c>
      <c r="BA285" s="756">
        <v>0</v>
      </c>
      <c r="BB285" s="756">
        <v>0</v>
      </c>
      <c r="BC285" s="756">
        <v>0</v>
      </c>
      <c r="BD285" s="756">
        <v>0</v>
      </c>
      <c r="BE285" s="767">
        <f t="shared" si="140"/>
        <v>0</v>
      </c>
      <c r="BF285" s="646">
        <f t="shared" si="141"/>
        <v>0</v>
      </c>
      <c r="BG285" s="594"/>
      <c r="BH285" s="705">
        <f t="shared" si="131"/>
        <v>269</v>
      </c>
      <c r="BI285" s="646">
        <f t="shared" si="142"/>
        <v>0</v>
      </c>
      <c r="BJ285" s="594"/>
      <c r="BK285" s="705">
        <f t="shared" si="143"/>
        <v>269</v>
      </c>
      <c r="BL285" s="756">
        <v>0</v>
      </c>
      <c r="BM285" s="756">
        <v>0</v>
      </c>
      <c r="BN285" s="756">
        <v>0</v>
      </c>
      <c r="BO285" s="756">
        <v>0</v>
      </c>
      <c r="BP285" s="756">
        <v>0</v>
      </c>
      <c r="BQ285" s="756">
        <v>0</v>
      </c>
      <c r="BR285" s="756">
        <v>0</v>
      </c>
      <c r="BS285" s="646">
        <f t="shared" si="154"/>
        <v>0</v>
      </c>
      <c r="BT285" s="594"/>
      <c r="BU285" s="705">
        <f t="shared" si="144"/>
        <v>269</v>
      </c>
      <c r="BV285" s="756">
        <v>0</v>
      </c>
      <c r="BW285" s="756">
        <v>0</v>
      </c>
      <c r="BX285" s="756">
        <v>0</v>
      </c>
      <c r="BY285" s="756">
        <v>0</v>
      </c>
      <c r="BZ285" s="756">
        <v>0</v>
      </c>
      <c r="CA285" s="756">
        <v>0</v>
      </c>
      <c r="CB285" s="756">
        <v>0</v>
      </c>
      <c r="CC285" s="646">
        <f t="shared" si="155"/>
        <v>0</v>
      </c>
      <c r="CD285" s="594"/>
      <c r="CE285" s="705">
        <f t="shared" si="132"/>
        <v>269</v>
      </c>
      <c r="CF285" s="756">
        <f t="shared" si="161"/>
        <v>0</v>
      </c>
      <c r="CG285" s="756">
        <f t="shared" si="161"/>
        <v>0</v>
      </c>
      <c r="CH285" s="756">
        <f t="shared" si="161"/>
        <v>0</v>
      </c>
      <c r="CI285" s="756">
        <f t="shared" si="159"/>
        <v>0</v>
      </c>
      <c r="CJ285" s="756">
        <f t="shared" si="159"/>
        <v>0</v>
      </c>
      <c r="CK285" s="756">
        <f t="shared" si="159"/>
        <v>0</v>
      </c>
      <c r="CL285" s="756">
        <f t="shared" si="128"/>
        <v>0</v>
      </c>
      <c r="CM285" s="646">
        <f t="shared" si="156"/>
        <v>0</v>
      </c>
      <c r="CN285" s="594"/>
      <c r="CO285" s="705">
        <f t="shared" si="133"/>
        <v>269</v>
      </c>
      <c r="CP285" s="756">
        <v>0</v>
      </c>
      <c r="CQ285" s="756">
        <v>0</v>
      </c>
      <c r="CR285" s="756">
        <v>0</v>
      </c>
      <c r="CS285" s="756">
        <v>0</v>
      </c>
      <c r="CT285" s="756">
        <v>0</v>
      </c>
      <c r="CU285" s="756">
        <v>0</v>
      </c>
      <c r="CV285" s="756">
        <v>0</v>
      </c>
      <c r="CW285" s="646">
        <f t="shared" si="157"/>
        <v>0</v>
      </c>
      <c r="CX285" s="685"/>
      <c r="CY285" s="705">
        <f t="shared" si="134"/>
        <v>269</v>
      </c>
      <c r="CZ285" s="756">
        <v>0</v>
      </c>
      <c r="DA285" s="756">
        <v>0</v>
      </c>
      <c r="DB285" s="756">
        <v>0</v>
      </c>
      <c r="DC285" s="756">
        <v>0</v>
      </c>
      <c r="DD285" s="756">
        <v>0</v>
      </c>
      <c r="DE285" s="767">
        <f t="shared" si="145"/>
        <v>0</v>
      </c>
      <c r="DF285" s="756">
        <v>0</v>
      </c>
      <c r="DG285" s="756">
        <v>0</v>
      </c>
      <c r="DH285" s="756">
        <v>0</v>
      </c>
      <c r="DI285" s="756">
        <v>0</v>
      </c>
      <c r="DJ285" s="767">
        <f t="shared" si="146"/>
        <v>0</v>
      </c>
      <c r="DK285" s="715">
        <f t="shared" si="147"/>
        <v>0</v>
      </c>
      <c r="DL285" s="685"/>
      <c r="DM285" s="705">
        <f t="shared" si="135"/>
        <v>269</v>
      </c>
      <c r="DN285" s="715">
        <f t="shared" si="148"/>
        <v>0</v>
      </c>
    </row>
    <row r="286" spans="2:118" x14ac:dyDescent="0.25">
      <c r="B286" s="705">
        <v>270</v>
      </c>
      <c r="C286" s="765">
        <f>(1+_xlfn.XLOOKUP(INT((B286-1)/12)+1,'ZC Curve'!$B$8:$B$107,'ZC Curve'!R$8:R$107,,0))^(1/12)-1</f>
        <v>0</v>
      </c>
      <c r="D286" s="766">
        <f t="shared" si="149"/>
        <v>1</v>
      </c>
      <c r="E286" s="685"/>
      <c r="F286" s="705">
        <v>270</v>
      </c>
      <c r="G286" s="756">
        <v>0</v>
      </c>
      <c r="H286" s="756">
        <v>0</v>
      </c>
      <c r="I286" s="756">
        <v>0</v>
      </c>
      <c r="J286" s="756">
        <v>0</v>
      </c>
      <c r="K286" s="756">
        <v>0</v>
      </c>
      <c r="L286" s="756">
        <v>0</v>
      </c>
      <c r="M286" s="756">
        <v>0</v>
      </c>
      <c r="N286" s="646">
        <f t="shared" si="150"/>
        <v>0</v>
      </c>
      <c r="O286" s="594"/>
      <c r="P286" s="705">
        <f t="shared" si="136"/>
        <v>270</v>
      </c>
      <c r="Q286" s="756">
        <v>0</v>
      </c>
      <c r="R286" s="756">
        <v>0</v>
      </c>
      <c r="S286" s="756">
        <v>0</v>
      </c>
      <c r="T286" s="756">
        <v>0</v>
      </c>
      <c r="U286" s="756">
        <v>0</v>
      </c>
      <c r="V286" s="756">
        <v>0</v>
      </c>
      <c r="W286" s="756">
        <v>0</v>
      </c>
      <c r="X286" s="646">
        <f t="shared" si="151"/>
        <v>0</v>
      </c>
      <c r="Y286" s="594"/>
      <c r="Z286" s="705">
        <f t="shared" si="137"/>
        <v>270</v>
      </c>
      <c r="AA286" s="756">
        <f t="shared" si="160"/>
        <v>0</v>
      </c>
      <c r="AB286" s="756">
        <f t="shared" si="160"/>
        <v>0</v>
      </c>
      <c r="AC286" s="756">
        <f t="shared" si="160"/>
        <v>0</v>
      </c>
      <c r="AD286" s="756">
        <f t="shared" si="158"/>
        <v>0</v>
      </c>
      <c r="AE286" s="756">
        <f t="shared" si="158"/>
        <v>0</v>
      </c>
      <c r="AF286" s="756">
        <f t="shared" si="158"/>
        <v>0</v>
      </c>
      <c r="AG286" s="756">
        <f t="shared" si="127"/>
        <v>0</v>
      </c>
      <c r="AH286" s="646">
        <f t="shared" si="152"/>
        <v>0</v>
      </c>
      <c r="AI286" s="594"/>
      <c r="AJ286" s="705">
        <f t="shared" si="138"/>
        <v>270</v>
      </c>
      <c r="AK286" s="756">
        <v>0</v>
      </c>
      <c r="AL286" s="756">
        <v>0</v>
      </c>
      <c r="AM286" s="756">
        <v>0</v>
      </c>
      <c r="AN286" s="756">
        <v>0</v>
      </c>
      <c r="AO286" s="756">
        <v>0</v>
      </c>
      <c r="AP286" s="756">
        <v>0</v>
      </c>
      <c r="AQ286" s="756">
        <v>0</v>
      </c>
      <c r="AR286" s="646">
        <f t="shared" si="153"/>
        <v>0</v>
      </c>
      <c r="AS286" s="594"/>
      <c r="AT286" s="705">
        <f t="shared" si="139"/>
        <v>270</v>
      </c>
      <c r="AU286" s="756">
        <v>0</v>
      </c>
      <c r="AV286" s="756">
        <v>0</v>
      </c>
      <c r="AW286" s="756">
        <v>0</v>
      </c>
      <c r="AX286" s="756">
        <v>0</v>
      </c>
      <c r="AY286" s="756">
        <v>0</v>
      </c>
      <c r="AZ286" s="767">
        <f t="shared" si="126"/>
        <v>0</v>
      </c>
      <c r="BA286" s="756">
        <v>0</v>
      </c>
      <c r="BB286" s="756">
        <v>0</v>
      </c>
      <c r="BC286" s="756">
        <v>0</v>
      </c>
      <c r="BD286" s="756">
        <v>0</v>
      </c>
      <c r="BE286" s="767">
        <f t="shared" si="140"/>
        <v>0</v>
      </c>
      <c r="BF286" s="646">
        <f t="shared" si="141"/>
        <v>0</v>
      </c>
      <c r="BG286" s="594"/>
      <c r="BH286" s="705">
        <f t="shared" si="131"/>
        <v>270</v>
      </c>
      <c r="BI286" s="646">
        <f t="shared" si="142"/>
        <v>0</v>
      </c>
      <c r="BJ286" s="594"/>
      <c r="BK286" s="705">
        <f t="shared" si="143"/>
        <v>270</v>
      </c>
      <c r="BL286" s="756">
        <v>0</v>
      </c>
      <c r="BM286" s="756">
        <v>0</v>
      </c>
      <c r="BN286" s="756">
        <v>0</v>
      </c>
      <c r="BO286" s="756">
        <v>0</v>
      </c>
      <c r="BP286" s="756">
        <v>0</v>
      </c>
      <c r="BQ286" s="756">
        <v>0</v>
      </c>
      <c r="BR286" s="756">
        <v>0</v>
      </c>
      <c r="BS286" s="646">
        <f t="shared" si="154"/>
        <v>0</v>
      </c>
      <c r="BT286" s="594"/>
      <c r="BU286" s="705">
        <f t="shared" si="144"/>
        <v>270</v>
      </c>
      <c r="BV286" s="756">
        <v>0</v>
      </c>
      <c r="BW286" s="756">
        <v>0</v>
      </c>
      <c r="BX286" s="756">
        <v>0</v>
      </c>
      <c r="BY286" s="756">
        <v>0</v>
      </c>
      <c r="BZ286" s="756">
        <v>0</v>
      </c>
      <c r="CA286" s="756">
        <v>0</v>
      </c>
      <c r="CB286" s="756">
        <v>0</v>
      </c>
      <c r="CC286" s="646">
        <f t="shared" si="155"/>
        <v>0</v>
      </c>
      <c r="CD286" s="594"/>
      <c r="CE286" s="705">
        <f t="shared" si="132"/>
        <v>270</v>
      </c>
      <c r="CF286" s="756">
        <f t="shared" si="161"/>
        <v>0</v>
      </c>
      <c r="CG286" s="756">
        <f t="shared" si="161"/>
        <v>0</v>
      </c>
      <c r="CH286" s="756">
        <f t="shared" si="161"/>
        <v>0</v>
      </c>
      <c r="CI286" s="756">
        <f t="shared" si="159"/>
        <v>0</v>
      </c>
      <c r="CJ286" s="756">
        <f t="shared" si="159"/>
        <v>0</v>
      </c>
      <c r="CK286" s="756">
        <f t="shared" si="159"/>
        <v>0</v>
      </c>
      <c r="CL286" s="756">
        <f t="shared" si="128"/>
        <v>0</v>
      </c>
      <c r="CM286" s="646">
        <f t="shared" si="156"/>
        <v>0</v>
      </c>
      <c r="CN286" s="594"/>
      <c r="CO286" s="705">
        <f t="shared" si="133"/>
        <v>270</v>
      </c>
      <c r="CP286" s="756">
        <v>0</v>
      </c>
      <c r="CQ286" s="756">
        <v>0</v>
      </c>
      <c r="CR286" s="756">
        <v>0</v>
      </c>
      <c r="CS286" s="756">
        <v>0</v>
      </c>
      <c r="CT286" s="756">
        <v>0</v>
      </c>
      <c r="CU286" s="756">
        <v>0</v>
      </c>
      <c r="CV286" s="756">
        <v>0</v>
      </c>
      <c r="CW286" s="646">
        <f t="shared" si="157"/>
        <v>0</v>
      </c>
      <c r="CX286" s="685"/>
      <c r="CY286" s="705">
        <f t="shared" si="134"/>
        <v>270</v>
      </c>
      <c r="CZ286" s="756">
        <v>0</v>
      </c>
      <c r="DA286" s="756">
        <v>0</v>
      </c>
      <c r="DB286" s="756">
        <v>0</v>
      </c>
      <c r="DC286" s="756">
        <v>0</v>
      </c>
      <c r="DD286" s="756">
        <v>0</v>
      </c>
      <c r="DE286" s="767">
        <f t="shared" si="145"/>
        <v>0</v>
      </c>
      <c r="DF286" s="756">
        <v>0</v>
      </c>
      <c r="DG286" s="756">
        <v>0</v>
      </c>
      <c r="DH286" s="756">
        <v>0</v>
      </c>
      <c r="DI286" s="756">
        <v>0</v>
      </c>
      <c r="DJ286" s="767">
        <f t="shared" si="146"/>
        <v>0</v>
      </c>
      <c r="DK286" s="715">
        <f t="shared" si="147"/>
        <v>0</v>
      </c>
      <c r="DL286" s="685"/>
      <c r="DM286" s="705">
        <f t="shared" si="135"/>
        <v>270</v>
      </c>
      <c r="DN286" s="715">
        <f t="shared" si="148"/>
        <v>0</v>
      </c>
    </row>
    <row r="287" spans="2:118" x14ac:dyDescent="0.25">
      <c r="B287" s="705">
        <v>271</v>
      </c>
      <c r="C287" s="765">
        <f>(1+_xlfn.XLOOKUP(INT((B287-1)/12)+1,'ZC Curve'!$B$8:$B$107,'ZC Curve'!R$8:R$107,,0))^(1/12)-1</f>
        <v>0</v>
      </c>
      <c r="D287" s="766">
        <f t="shared" si="149"/>
        <v>1</v>
      </c>
      <c r="E287" s="685"/>
      <c r="F287" s="705">
        <v>271</v>
      </c>
      <c r="G287" s="756">
        <v>0</v>
      </c>
      <c r="H287" s="756">
        <v>0</v>
      </c>
      <c r="I287" s="756">
        <v>0</v>
      </c>
      <c r="J287" s="756">
        <v>0</v>
      </c>
      <c r="K287" s="756">
        <v>0</v>
      </c>
      <c r="L287" s="756">
        <v>0</v>
      </c>
      <c r="M287" s="756">
        <v>0</v>
      </c>
      <c r="N287" s="646">
        <f t="shared" si="150"/>
        <v>0</v>
      </c>
      <c r="O287" s="594"/>
      <c r="P287" s="705">
        <f t="shared" si="136"/>
        <v>271</v>
      </c>
      <c r="Q287" s="756">
        <v>0</v>
      </c>
      <c r="R287" s="756">
        <v>0</v>
      </c>
      <c r="S287" s="756">
        <v>0</v>
      </c>
      <c r="T287" s="756">
        <v>0</v>
      </c>
      <c r="U287" s="756">
        <v>0</v>
      </c>
      <c r="V287" s="756">
        <v>0</v>
      </c>
      <c r="W287" s="756">
        <v>0</v>
      </c>
      <c r="X287" s="646">
        <f t="shared" si="151"/>
        <v>0</v>
      </c>
      <c r="Y287" s="594"/>
      <c r="Z287" s="705">
        <f t="shared" si="137"/>
        <v>271</v>
      </c>
      <c r="AA287" s="756">
        <f t="shared" si="160"/>
        <v>0</v>
      </c>
      <c r="AB287" s="756">
        <f t="shared" si="160"/>
        <v>0</v>
      </c>
      <c r="AC287" s="756">
        <f t="shared" si="160"/>
        <v>0</v>
      </c>
      <c r="AD287" s="756">
        <f t="shared" si="158"/>
        <v>0</v>
      </c>
      <c r="AE287" s="756">
        <f t="shared" si="158"/>
        <v>0</v>
      </c>
      <c r="AF287" s="756">
        <f t="shared" si="158"/>
        <v>0</v>
      </c>
      <c r="AG287" s="756">
        <f t="shared" si="127"/>
        <v>0</v>
      </c>
      <c r="AH287" s="646">
        <f t="shared" si="152"/>
        <v>0</v>
      </c>
      <c r="AI287" s="594"/>
      <c r="AJ287" s="705">
        <f t="shared" si="138"/>
        <v>271</v>
      </c>
      <c r="AK287" s="756">
        <v>0</v>
      </c>
      <c r="AL287" s="756">
        <v>0</v>
      </c>
      <c r="AM287" s="756">
        <v>0</v>
      </c>
      <c r="AN287" s="756">
        <v>0</v>
      </c>
      <c r="AO287" s="756">
        <v>0</v>
      </c>
      <c r="AP287" s="756">
        <v>0</v>
      </c>
      <c r="AQ287" s="756">
        <v>0</v>
      </c>
      <c r="AR287" s="646">
        <f t="shared" si="153"/>
        <v>0</v>
      </c>
      <c r="AS287" s="594"/>
      <c r="AT287" s="705">
        <f t="shared" si="139"/>
        <v>271</v>
      </c>
      <c r="AU287" s="756">
        <v>0</v>
      </c>
      <c r="AV287" s="756">
        <v>0</v>
      </c>
      <c r="AW287" s="756">
        <v>0</v>
      </c>
      <c r="AX287" s="756">
        <v>0</v>
      </c>
      <c r="AY287" s="756">
        <v>0</v>
      </c>
      <c r="AZ287" s="767">
        <f t="shared" si="126"/>
        <v>0</v>
      </c>
      <c r="BA287" s="756">
        <v>0</v>
      </c>
      <c r="BB287" s="756">
        <v>0</v>
      </c>
      <c r="BC287" s="756">
        <v>0</v>
      </c>
      <c r="BD287" s="756">
        <v>0</v>
      </c>
      <c r="BE287" s="767">
        <f t="shared" si="140"/>
        <v>0</v>
      </c>
      <c r="BF287" s="646">
        <f t="shared" si="141"/>
        <v>0</v>
      </c>
      <c r="BG287" s="594"/>
      <c r="BH287" s="705">
        <f t="shared" si="131"/>
        <v>271</v>
      </c>
      <c r="BI287" s="646">
        <f t="shared" si="142"/>
        <v>0</v>
      </c>
      <c r="BJ287" s="594"/>
      <c r="BK287" s="705">
        <f t="shared" si="143"/>
        <v>271</v>
      </c>
      <c r="BL287" s="756">
        <v>0</v>
      </c>
      <c r="BM287" s="756">
        <v>0</v>
      </c>
      <c r="BN287" s="756">
        <v>0</v>
      </c>
      <c r="BO287" s="756">
        <v>0</v>
      </c>
      <c r="BP287" s="756">
        <v>0</v>
      </c>
      <c r="BQ287" s="756">
        <v>0</v>
      </c>
      <c r="BR287" s="756">
        <v>0</v>
      </c>
      <c r="BS287" s="646">
        <f t="shared" si="154"/>
        <v>0</v>
      </c>
      <c r="BT287" s="594"/>
      <c r="BU287" s="705">
        <f t="shared" si="144"/>
        <v>271</v>
      </c>
      <c r="BV287" s="756">
        <v>0</v>
      </c>
      <c r="BW287" s="756">
        <v>0</v>
      </c>
      <c r="BX287" s="756">
        <v>0</v>
      </c>
      <c r="BY287" s="756">
        <v>0</v>
      </c>
      <c r="BZ287" s="756">
        <v>0</v>
      </c>
      <c r="CA287" s="756">
        <v>0</v>
      </c>
      <c r="CB287" s="756">
        <v>0</v>
      </c>
      <c r="CC287" s="646">
        <f t="shared" si="155"/>
        <v>0</v>
      </c>
      <c r="CD287" s="594"/>
      <c r="CE287" s="705">
        <f t="shared" si="132"/>
        <v>271</v>
      </c>
      <c r="CF287" s="756">
        <f t="shared" si="161"/>
        <v>0</v>
      </c>
      <c r="CG287" s="756">
        <f t="shared" si="161"/>
        <v>0</v>
      </c>
      <c r="CH287" s="756">
        <f t="shared" si="161"/>
        <v>0</v>
      </c>
      <c r="CI287" s="756">
        <f t="shared" si="159"/>
        <v>0</v>
      </c>
      <c r="CJ287" s="756">
        <f t="shared" si="159"/>
        <v>0</v>
      </c>
      <c r="CK287" s="756">
        <f t="shared" si="159"/>
        <v>0</v>
      </c>
      <c r="CL287" s="756">
        <f t="shared" si="128"/>
        <v>0</v>
      </c>
      <c r="CM287" s="646">
        <f t="shared" si="156"/>
        <v>0</v>
      </c>
      <c r="CN287" s="594"/>
      <c r="CO287" s="705">
        <f t="shared" si="133"/>
        <v>271</v>
      </c>
      <c r="CP287" s="756">
        <v>0</v>
      </c>
      <c r="CQ287" s="756">
        <v>0</v>
      </c>
      <c r="CR287" s="756">
        <v>0</v>
      </c>
      <c r="CS287" s="756">
        <v>0</v>
      </c>
      <c r="CT287" s="756">
        <v>0</v>
      </c>
      <c r="CU287" s="756">
        <v>0</v>
      </c>
      <c r="CV287" s="756">
        <v>0</v>
      </c>
      <c r="CW287" s="646">
        <f t="shared" si="157"/>
        <v>0</v>
      </c>
      <c r="CX287" s="685"/>
      <c r="CY287" s="705">
        <f t="shared" si="134"/>
        <v>271</v>
      </c>
      <c r="CZ287" s="756">
        <v>0</v>
      </c>
      <c r="DA287" s="756">
        <v>0</v>
      </c>
      <c r="DB287" s="756">
        <v>0</v>
      </c>
      <c r="DC287" s="756">
        <v>0</v>
      </c>
      <c r="DD287" s="756">
        <v>0</v>
      </c>
      <c r="DE287" s="767">
        <f t="shared" si="145"/>
        <v>0</v>
      </c>
      <c r="DF287" s="756">
        <v>0</v>
      </c>
      <c r="DG287" s="756">
        <v>0</v>
      </c>
      <c r="DH287" s="756">
        <v>0</v>
      </c>
      <c r="DI287" s="756">
        <v>0</v>
      </c>
      <c r="DJ287" s="767">
        <f t="shared" si="146"/>
        <v>0</v>
      </c>
      <c r="DK287" s="715">
        <f t="shared" si="147"/>
        <v>0</v>
      </c>
      <c r="DL287" s="685"/>
      <c r="DM287" s="705">
        <f t="shared" si="135"/>
        <v>271</v>
      </c>
      <c r="DN287" s="715">
        <f t="shared" si="148"/>
        <v>0</v>
      </c>
    </row>
    <row r="288" spans="2:118" x14ac:dyDescent="0.25">
      <c r="B288" s="705">
        <v>272</v>
      </c>
      <c r="C288" s="765">
        <f>(1+_xlfn.XLOOKUP(INT((B288-1)/12)+1,'ZC Curve'!$B$8:$B$107,'ZC Curve'!R$8:R$107,,0))^(1/12)-1</f>
        <v>0</v>
      </c>
      <c r="D288" s="766">
        <f t="shared" si="149"/>
        <v>1</v>
      </c>
      <c r="E288" s="685"/>
      <c r="F288" s="705">
        <v>272</v>
      </c>
      <c r="G288" s="756">
        <v>0</v>
      </c>
      <c r="H288" s="756">
        <v>0</v>
      </c>
      <c r="I288" s="756">
        <v>0</v>
      </c>
      <c r="J288" s="756">
        <v>0</v>
      </c>
      <c r="K288" s="756">
        <v>0</v>
      </c>
      <c r="L288" s="756">
        <v>0</v>
      </c>
      <c r="M288" s="756">
        <v>0</v>
      </c>
      <c r="N288" s="646">
        <f t="shared" si="150"/>
        <v>0</v>
      </c>
      <c r="O288" s="594"/>
      <c r="P288" s="705">
        <f t="shared" si="136"/>
        <v>272</v>
      </c>
      <c r="Q288" s="756">
        <v>0</v>
      </c>
      <c r="R288" s="756">
        <v>0</v>
      </c>
      <c r="S288" s="756">
        <v>0</v>
      </c>
      <c r="T288" s="756">
        <v>0</v>
      </c>
      <c r="U288" s="756">
        <v>0</v>
      </c>
      <c r="V288" s="756">
        <v>0</v>
      </c>
      <c r="W288" s="756">
        <v>0</v>
      </c>
      <c r="X288" s="646">
        <f t="shared" si="151"/>
        <v>0</v>
      </c>
      <c r="Y288" s="594"/>
      <c r="Z288" s="705">
        <f t="shared" si="137"/>
        <v>272</v>
      </c>
      <c r="AA288" s="756">
        <f t="shared" si="160"/>
        <v>0</v>
      </c>
      <c r="AB288" s="756">
        <f t="shared" si="160"/>
        <v>0</v>
      </c>
      <c r="AC288" s="756">
        <f t="shared" si="160"/>
        <v>0</v>
      </c>
      <c r="AD288" s="756">
        <f t="shared" si="158"/>
        <v>0</v>
      </c>
      <c r="AE288" s="756">
        <f t="shared" si="158"/>
        <v>0</v>
      </c>
      <c r="AF288" s="756">
        <f t="shared" si="158"/>
        <v>0</v>
      </c>
      <c r="AG288" s="756">
        <f t="shared" si="127"/>
        <v>0</v>
      </c>
      <c r="AH288" s="646">
        <f t="shared" si="152"/>
        <v>0</v>
      </c>
      <c r="AI288" s="594"/>
      <c r="AJ288" s="705">
        <f t="shared" si="138"/>
        <v>272</v>
      </c>
      <c r="AK288" s="756">
        <v>0</v>
      </c>
      <c r="AL288" s="756">
        <v>0</v>
      </c>
      <c r="AM288" s="756">
        <v>0</v>
      </c>
      <c r="AN288" s="756">
        <v>0</v>
      </c>
      <c r="AO288" s="756">
        <v>0</v>
      </c>
      <c r="AP288" s="756">
        <v>0</v>
      </c>
      <c r="AQ288" s="756">
        <v>0</v>
      </c>
      <c r="AR288" s="646">
        <f t="shared" si="153"/>
        <v>0</v>
      </c>
      <c r="AS288" s="594"/>
      <c r="AT288" s="705">
        <f t="shared" si="139"/>
        <v>272</v>
      </c>
      <c r="AU288" s="756">
        <v>0</v>
      </c>
      <c r="AV288" s="756">
        <v>0</v>
      </c>
      <c r="AW288" s="756">
        <v>0</v>
      </c>
      <c r="AX288" s="756">
        <v>0</v>
      </c>
      <c r="AY288" s="756">
        <v>0</v>
      </c>
      <c r="AZ288" s="767">
        <f t="shared" si="126"/>
        <v>0</v>
      </c>
      <c r="BA288" s="756">
        <v>0</v>
      </c>
      <c r="BB288" s="756">
        <v>0</v>
      </c>
      <c r="BC288" s="756">
        <v>0</v>
      </c>
      <c r="BD288" s="756">
        <v>0</v>
      </c>
      <c r="BE288" s="767">
        <f t="shared" si="140"/>
        <v>0</v>
      </c>
      <c r="BF288" s="646">
        <f t="shared" si="141"/>
        <v>0</v>
      </c>
      <c r="BG288" s="594"/>
      <c r="BH288" s="705">
        <f t="shared" si="131"/>
        <v>272</v>
      </c>
      <c r="BI288" s="646">
        <f t="shared" si="142"/>
        <v>0</v>
      </c>
      <c r="BJ288" s="594"/>
      <c r="BK288" s="705">
        <f t="shared" si="143"/>
        <v>272</v>
      </c>
      <c r="BL288" s="756">
        <v>0</v>
      </c>
      <c r="BM288" s="756">
        <v>0</v>
      </c>
      <c r="BN288" s="756">
        <v>0</v>
      </c>
      <c r="BO288" s="756">
        <v>0</v>
      </c>
      <c r="BP288" s="756">
        <v>0</v>
      </c>
      <c r="BQ288" s="756">
        <v>0</v>
      </c>
      <c r="BR288" s="756">
        <v>0</v>
      </c>
      <c r="BS288" s="646">
        <f t="shared" si="154"/>
        <v>0</v>
      </c>
      <c r="BT288" s="594"/>
      <c r="BU288" s="705">
        <f t="shared" si="144"/>
        <v>272</v>
      </c>
      <c r="BV288" s="756">
        <v>0</v>
      </c>
      <c r="BW288" s="756">
        <v>0</v>
      </c>
      <c r="BX288" s="756">
        <v>0</v>
      </c>
      <c r="BY288" s="756">
        <v>0</v>
      </c>
      <c r="BZ288" s="756">
        <v>0</v>
      </c>
      <c r="CA288" s="756">
        <v>0</v>
      </c>
      <c r="CB288" s="756">
        <v>0</v>
      </c>
      <c r="CC288" s="646">
        <f t="shared" si="155"/>
        <v>0</v>
      </c>
      <c r="CD288" s="594"/>
      <c r="CE288" s="705">
        <f t="shared" si="132"/>
        <v>272</v>
      </c>
      <c r="CF288" s="756">
        <f t="shared" si="161"/>
        <v>0</v>
      </c>
      <c r="CG288" s="756">
        <f t="shared" si="161"/>
        <v>0</v>
      </c>
      <c r="CH288" s="756">
        <f t="shared" si="161"/>
        <v>0</v>
      </c>
      <c r="CI288" s="756">
        <f t="shared" si="159"/>
        <v>0</v>
      </c>
      <c r="CJ288" s="756">
        <f t="shared" si="159"/>
        <v>0</v>
      </c>
      <c r="CK288" s="756">
        <f t="shared" si="159"/>
        <v>0</v>
      </c>
      <c r="CL288" s="756">
        <f t="shared" si="128"/>
        <v>0</v>
      </c>
      <c r="CM288" s="646">
        <f t="shared" si="156"/>
        <v>0</v>
      </c>
      <c r="CN288" s="594"/>
      <c r="CO288" s="705">
        <f t="shared" si="133"/>
        <v>272</v>
      </c>
      <c r="CP288" s="756">
        <v>0</v>
      </c>
      <c r="CQ288" s="756">
        <v>0</v>
      </c>
      <c r="CR288" s="756">
        <v>0</v>
      </c>
      <c r="CS288" s="756">
        <v>0</v>
      </c>
      <c r="CT288" s="756">
        <v>0</v>
      </c>
      <c r="CU288" s="756">
        <v>0</v>
      </c>
      <c r="CV288" s="756">
        <v>0</v>
      </c>
      <c r="CW288" s="646">
        <f t="shared" si="157"/>
        <v>0</v>
      </c>
      <c r="CX288" s="685"/>
      <c r="CY288" s="705">
        <f t="shared" si="134"/>
        <v>272</v>
      </c>
      <c r="CZ288" s="756">
        <v>0</v>
      </c>
      <c r="DA288" s="756">
        <v>0</v>
      </c>
      <c r="DB288" s="756">
        <v>0</v>
      </c>
      <c r="DC288" s="756">
        <v>0</v>
      </c>
      <c r="DD288" s="756">
        <v>0</v>
      </c>
      <c r="DE288" s="767">
        <f t="shared" si="145"/>
        <v>0</v>
      </c>
      <c r="DF288" s="756">
        <v>0</v>
      </c>
      <c r="DG288" s="756">
        <v>0</v>
      </c>
      <c r="DH288" s="756">
        <v>0</v>
      </c>
      <c r="DI288" s="756">
        <v>0</v>
      </c>
      <c r="DJ288" s="767">
        <f t="shared" si="146"/>
        <v>0</v>
      </c>
      <c r="DK288" s="715">
        <f t="shared" si="147"/>
        <v>0</v>
      </c>
      <c r="DL288" s="685"/>
      <c r="DM288" s="705">
        <f t="shared" si="135"/>
        <v>272</v>
      </c>
      <c r="DN288" s="715">
        <f t="shared" si="148"/>
        <v>0</v>
      </c>
    </row>
    <row r="289" spans="2:118" x14ac:dyDescent="0.25">
      <c r="B289" s="705">
        <v>273</v>
      </c>
      <c r="C289" s="765">
        <f>(1+_xlfn.XLOOKUP(INT((B289-1)/12)+1,'ZC Curve'!$B$8:$B$107,'ZC Curve'!R$8:R$107,,0))^(1/12)-1</f>
        <v>0</v>
      </c>
      <c r="D289" s="766">
        <f t="shared" si="149"/>
        <v>1</v>
      </c>
      <c r="E289" s="685"/>
      <c r="F289" s="705">
        <v>273</v>
      </c>
      <c r="G289" s="756">
        <v>0</v>
      </c>
      <c r="H289" s="756">
        <v>0</v>
      </c>
      <c r="I289" s="756">
        <v>0</v>
      </c>
      <c r="J289" s="756">
        <v>0</v>
      </c>
      <c r="K289" s="756">
        <v>0</v>
      </c>
      <c r="L289" s="756">
        <v>0</v>
      </c>
      <c r="M289" s="756">
        <v>0</v>
      </c>
      <c r="N289" s="646">
        <f t="shared" si="150"/>
        <v>0</v>
      </c>
      <c r="O289" s="594"/>
      <c r="P289" s="705">
        <f t="shared" si="136"/>
        <v>273</v>
      </c>
      <c r="Q289" s="756">
        <v>0</v>
      </c>
      <c r="R289" s="756">
        <v>0</v>
      </c>
      <c r="S289" s="756">
        <v>0</v>
      </c>
      <c r="T289" s="756">
        <v>0</v>
      </c>
      <c r="U289" s="756">
        <v>0</v>
      </c>
      <c r="V289" s="756">
        <v>0</v>
      </c>
      <c r="W289" s="756">
        <v>0</v>
      </c>
      <c r="X289" s="646">
        <f t="shared" si="151"/>
        <v>0</v>
      </c>
      <c r="Y289" s="594"/>
      <c r="Z289" s="705">
        <f t="shared" si="137"/>
        <v>273</v>
      </c>
      <c r="AA289" s="756">
        <f t="shared" si="160"/>
        <v>0</v>
      </c>
      <c r="AB289" s="756">
        <f t="shared" si="160"/>
        <v>0</v>
      </c>
      <c r="AC289" s="756">
        <f t="shared" si="160"/>
        <v>0</v>
      </c>
      <c r="AD289" s="756">
        <f t="shared" si="158"/>
        <v>0</v>
      </c>
      <c r="AE289" s="756">
        <f t="shared" si="158"/>
        <v>0</v>
      </c>
      <c r="AF289" s="756">
        <f t="shared" si="158"/>
        <v>0</v>
      </c>
      <c r="AG289" s="756">
        <f t="shared" si="127"/>
        <v>0</v>
      </c>
      <c r="AH289" s="646">
        <f t="shared" si="152"/>
        <v>0</v>
      </c>
      <c r="AI289" s="594"/>
      <c r="AJ289" s="705">
        <f t="shared" si="138"/>
        <v>273</v>
      </c>
      <c r="AK289" s="756">
        <v>0</v>
      </c>
      <c r="AL289" s="756">
        <v>0</v>
      </c>
      <c r="AM289" s="756">
        <v>0</v>
      </c>
      <c r="AN289" s="756">
        <v>0</v>
      </c>
      <c r="AO289" s="756">
        <v>0</v>
      </c>
      <c r="AP289" s="756">
        <v>0</v>
      </c>
      <c r="AQ289" s="756">
        <v>0</v>
      </c>
      <c r="AR289" s="646">
        <f t="shared" si="153"/>
        <v>0</v>
      </c>
      <c r="AS289" s="594"/>
      <c r="AT289" s="705">
        <f t="shared" si="139"/>
        <v>273</v>
      </c>
      <c r="AU289" s="756">
        <v>0</v>
      </c>
      <c r="AV289" s="756">
        <v>0</v>
      </c>
      <c r="AW289" s="756">
        <v>0</v>
      </c>
      <c r="AX289" s="756">
        <v>0</v>
      </c>
      <c r="AY289" s="756">
        <v>0</v>
      </c>
      <c r="AZ289" s="767">
        <f t="shared" si="126"/>
        <v>0</v>
      </c>
      <c r="BA289" s="756">
        <v>0</v>
      </c>
      <c r="BB289" s="756">
        <v>0</v>
      </c>
      <c r="BC289" s="756">
        <v>0</v>
      </c>
      <c r="BD289" s="756">
        <v>0</v>
      </c>
      <c r="BE289" s="767">
        <f t="shared" si="140"/>
        <v>0</v>
      </c>
      <c r="BF289" s="646">
        <f t="shared" si="141"/>
        <v>0</v>
      </c>
      <c r="BG289" s="594"/>
      <c r="BH289" s="705">
        <f t="shared" si="131"/>
        <v>273</v>
      </c>
      <c r="BI289" s="646">
        <f t="shared" si="142"/>
        <v>0</v>
      </c>
      <c r="BJ289" s="594"/>
      <c r="BK289" s="705">
        <f t="shared" si="143"/>
        <v>273</v>
      </c>
      <c r="BL289" s="756">
        <v>0</v>
      </c>
      <c r="BM289" s="756">
        <v>0</v>
      </c>
      <c r="BN289" s="756">
        <v>0</v>
      </c>
      <c r="BO289" s="756">
        <v>0</v>
      </c>
      <c r="BP289" s="756">
        <v>0</v>
      </c>
      <c r="BQ289" s="756">
        <v>0</v>
      </c>
      <c r="BR289" s="756">
        <v>0</v>
      </c>
      <c r="BS289" s="646">
        <f t="shared" si="154"/>
        <v>0</v>
      </c>
      <c r="BT289" s="594"/>
      <c r="BU289" s="705">
        <f t="shared" si="144"/>
        <v>273</v>
      </c>
      <c r="BV289" s="756">
        <v>0</v>
      </c>
      <c r="BW289" s="756">
        <v>0</v>
      </c>
      <c r="BX289" s="756">
        <v>0</v>
      </c>
      <c r="BY289" s="756">
        <v>0</v>
      </c>
      <c r="BZ289" s="756">
        <v>0</v>
      </c>
      <c r="CA289" s="756">
        <v>0</v>
      </c>
      <c r="CB289" s="756">
        <v>0</v>
      </c>
      <c r="CC289" s="646">
        <f t="shared" si="155"/>
        <v>0</v>
      </c>
      <c r="CD289" s="594"/>
      <c r="CE289" s="705">
        <f t="shared" si="132"/>
        <v>273</v>
      </c>
      <c r="CF289" s="756">
        <f t="shared" si="161"/>
        <v>0</v>
      </c>
      <c r="CG289" s="756">
        <f t="shared" si="161"/>
        <v>0</v>
      </c>
      <c r="CH289" s="756">
        <f t="shared" si="161"/>
        <v>0</v>
      </c>
      <c r="CI289" s="756">
        <f t="shared" si="159"/>
        <v>0</v>
      </c>
      <c r="CJ289" s="756">
        <f t="shared" si="159"/>
        <v>0</v>
      </c>
      <c r="CK289" s="756">
        <f t="shared" si="159"/>
        <v>0</v>
      </c>
      <c r="CL289" s="756">
        <f t="shared" si="128"/>
        <v>0</v>
      </c>
      <c r="CM289" s="646">
        <f t="shared" si="156"/>
        <v>0</v>
      </c>
      <c r="CN289" s="594"/>
      <c r="CO289" s="705">
        <f t="shared" si="133"/>
        <v>273</v>
      </c>
      <c r="CP289" s="756">
        <v>0</v>
      </c>
      <c r="CQ289" s="756">
        <v>0</v>
      </c>
      <c r="CR289" s="756">
        <v>0</v>
      </c>
      <c r="CS289" s="756">
        <v>0</v>
      </c>
      <c r="CT289" s="756">
        <v>0</v>
      </c>
      <c r="CU289" s="756">
        <v>0</v>
      </c>
      <c r="CV289" s="756">
        <v>0</v>
      </c>
      <c r="CW289" s="646">
        <f t="shared" si="157"/>
        <v>0</v>
      </c>
      <c r="CX289" s="685"/>
      <c r="CY289" s="705">
        <f t="shared" si="134"/>
        <v>273</v>
      </c>
      <c r="CZ289" s="756">
        <v>0</v>
      </c>
      <c r="DA289" s="756">
        <v>0</v>
      </c>
      <c r="DB289" s="756">
        <v>0</v>
      </c>
      <c r="DC289" s="756">
        <v>0</v>
      </c>
      <c r="DD289" s="756">
        <v>0</v>
      </c>
      <c r="DE289" s="767">
        <f t="shared" si="145"/>
        <v>0</v>
      </c>
      <c r="DF289" s="756">
        <v>0</v>
      </c>
      <c r="DG289" s="756">
        <v>0</v>
      </c>
      <c r="DH289" s="756">
        <v>0</v>
      </c>
      <c r="DI289" s="756">
        <v>0</v>
      </c>
      <c r="DJ289" s="767">
        <f t="shared" si="146"/>
        <v>0</v>
      </c>
      <c r="DK289" s="715">
        <f t="shared" si="147"/>
        <v>0</v>
      </c>
      <c r="DL289" s="685"/>
      <c r="DM289" s="705">
        <f t="shared" si="135"/>
        <v>273</v>
      </c>
      <c r="DN289" s="715">
        <f t="shared" si="148"/>
        <v>0</v>
      </c>
    </row>
    <row r="290" spans="2:118" x14ac:dyDescent="0.25">
      <c r="B290" s="705">
        <v>274</v>
      </c>
      <c r="C290" s="765">
        <f>(1+_xlfn.XLOOKUP(INT((B290-1)/12)+1,'ZC Curve'!$B$8:$B$107,'ZC Curve'!R$8:R$107,,0))^(1/12)-1</f>
        <v>0</v>
      </c>
      <c r="D290" s="766">
        <f t="shared" si="149"/>
        <v>1</v>
      </c>
      <c r="E290" s="685"/>
      <c r="F290" s="705">
        <v>274</v>
      </c>
      <c r="G290" s="756">
        <v>0</v>
      </c>
      <c r="H290" s="756">
        <v>0</v>
      </c>
      <c r="I290" s="756">
        <v>0</v>
      </c>
      <c r="J290" s="756">
        <v>0</v>
      </c>
      <c r="K290" s="756">
        <v>0</v>
      </c>
      <c r="L290" s="756">
        <v>0</v>
      </c>
      <c r="M290" s="756">
        <v>0</v>
      </c>
      <c r="N290" s="646">
        <f t="shared" si="150"/>
        <v>0</v>
      </c>
      <c r="O290" s="594"/>
      <c r="P290" s="705">
        <f t="shared" si="136"/>
        <v>274</v>
      </c>
      <c r="Q290" s="756">
        <v>0</v>
      </c>
      <c r="R290" s="756">
        <v>0</v>
      </c>
      <c r="S290" s="756">
        <v>0</v>
      </c>
      <c r="T290" s="756">
        <v>0</v>
      </c>
      <c r="U290" s="756">
        <v>0</v>
      </c>
      <c r="V290" s="756">
        <v>0</v>
      </c>
      <c r="W290" s="756">
        <v>0</v>
      </c>
      <c r="X290" s="646">
        <f t="shared" si="151"/>
        <v>0</v>
      </c>
      <c r="Y290" s="594"/>
      <c r="Z290" s="705">
        <f t="shared" si="137"/>
        <v>274</v>
      </c>
      <c r="AA290" s="756">
        <f t="shared" si="160"/>
        <v>0</v>
      </c>
      <c r="AB290" s="756">
        <f t="shared" si="160"/>
        <v>0</v>
      </c>
      <c r="AC290" s="756">
        <f t="shared" si="160"/>
        <v>0</v>
      </c>
      <c r="AD290" s="756">
        <f t="shared" si="158"/>
        <v>0</v>
      </c>
      <c r="AE290" s="756">
        <f t="shared" si="158"/>
        <v>0</v>
      </c>
      <c r="AF290" s="756">
        <f t="shared" si="158"/>
        <v>0</v>
      </c>
      <c r="AG290" s="756">
        <f t="shared" si="127"/>
        <v>0</v>
      </c>
      <c r="AH290" s="646">
        <f t="shared" si="152"/>
        <v>0</v>
      </c>
      <c r="AI290" s="594"/>
      <c r="AJ290" s="705">
        <f t="shared" si="138"/>
        <v>274</v>
      </c>
      <c r="AK290" s="756">
        <v>0</v>
      </c>
      <c r="AL290" s="756">
        <v>0</v>
      </c>
      <c r="AM290" s="756">
        <v>0</v>
      </c>
      <c r="AN290" s="756">
        <v>0</v>
      </c>
      <c r="AO290" s="756">
        <v>0</v>
      </c>
      <c r="AP290" s="756">
        <v>0</v>
      </c>
      <c r="AQ290" s="756">
        <v>0</v>
      </c>
      <c r="AR290" s="646">
        <f t="shared" si="153"/>
        <v>0</v>
      </c>
      <c r="AS290" s="594"/>
      <c r="AT290" s="705">
        <f t="shared" si="139"/>
        <v>274</v>
      </c>
      <c r="AU290" s="756">
        <v>0</v>
      </c>
      <c r="AV290" s="756">
        <v>0</v>
      </c>
      <c r="AW290" s="756">
        <v>0</v>
      </c>
      <c r="AX290" s="756">
        <v>0</v>
      </c>
      <c r="AY290" s="756">
        <v>0</v>
      </c>
      <c r="AZ290" s="767">
        <f t="shared" si="126"/>
        <v>0</v>
      </c>
      <c r="BA290" s="756">
        <v>0</v>
      </c>
      <c r="BB290" s="756">
        <v>0</v>
      </c>
      <c r="BC290" s="756">
        <v>0</v>
      </c>
      <c r="BD290" s="756">
        <v>0</v>
      </c>
      <c r="BE290" s="767">
        <f t="shared" si="140"/>
        <v>0</v>
      </c>
      <c r="BF290" s="646">
        <f t="shared" si="141"/>
        <v>0</v>
      </c>
      <c r="BG290" s="594"/>
      <c r="BH290" s="705">
        <f t="shared" si="131"/>
        <v>274</v>
      </c>
      <c r="BI290" s="646">
        <f t="shared" si="142"/>
        <v>0</v>
      </c>
      <c r="BJ290" s="594"/>
      <c r="BK290" s="705">
        <f t="shared" si="143"/>
        <v>274</v>
      </c>
      <c r="BL290" s="756">
        <v>0</v>
      </c>
      <c r="BM290" s="756">
        <v>0</v>
      </c>
      <c r="BN290" s="756">
        <v>0</v>
      </c>
      <c r="BO290" s="756">
        <v>0</v>
      </c>
      <c r="BP290" s="756">
        <v>0</v>
      </c>
      <c r="BQ290" s="756">
        <v>0</v>
      </c>
      <c r="BR290" s="756">
        <v>0</v>
      </c>
      <c r="BS290" s="646">
        <f t="shared" si="154"/>
        <v>0</v>
      </c>
      <c r="BT290" s="594"/>
      <c r="BU290" s="705">
        <f t="shared" si="144"/>
        <v>274</v>
      </c>
      <c r="BV290" s="756">
        <v>0</v>
      </c>
      <c r="BW290" s="756">
        <v>0</v>
      </c>
      <c r="BX290" s="756">
        <v>0</v>
      </c>
      <c r="BY290" s="756">
        <v>0</v>
      </c>
      <c r="BZ290" s="756">
        <v>0</v>
      </c>
      <c r="CA290" s="756">
        <v>0</v>
      </c>
      <c r="CB290" s="756">
        <v>0</v>
      </c>
      <c r="CC290" s="646">
        <f t="shared" si="155"/>
        <v>0</v>
      </c>
      <c r="CD290" s="594"/>
      <c r="CE290" s="705">
        <f t="shared" si="132"/>
        <v>274</v>
      </c>
      <c r="CF290" s="756">
        <f t="shared" si="161"/>
        <v>0</v>
      </c>
      <c r="CG290" s="756">
        <f t="shared" si="161"/>
        <v>0</v>
      </c>
      <c r="CH290" s="756">
        <f t="shared" si="161"/>
        <v>0</v>
      </c>
      <c r="CI290" s="756">
        <f t="shared" si="159"/>
        <v>0</v>
      </c>
      <c r="CJ290" s="756">
        <f t="shared" si="159"/>
        <v>0</v>
      </c>
      <c r="CK290" s="756">
        <f t="shared" si="159"/>
        <v>0</v>
      </c>
      <c r="CL290" s="756">
        <f t="shared" si="128"/>
        <v>0</v>
      </c>
      <c r="CM290" s="646">
        <f t="shared" si="156"/>
        <v>0</v>
      </c>
      <c r="CN290" s="594"/>
      <c r="CO290" s="705">
        <f t="shared" si="133"/>
        <v>274</v>
      </c>
      <c r="CP290" s="756">
        <v>0</v>
      </c>
      <c r="CQ290" s="756">
        <v>0</v>
      </c>
      <c r="CR290" s="756">
        <v>0</v>
      </c>
      <c r="CS290" s="756">
        <v>0</v>
      </c>
      <c r="CT290" s="756">
        <v>0</v>
      </c>
      <c r="CU290" s="756">
        <v>0</v>
      </c>
      <c r="CV290" s="756">
        <v>0</v>
      </c>
      <c r="CW290" s="646">
        <f t="shared" si="157"/>
        <v>0</v>
      </c>
      <c r="CX290" s="685"/>
      <c r="CY290" s="705">
        <f t="shared" si="134"/>
        <v>274</v>
      </c>
      <c r="CZ290" s="756">
        <v>0</v>
      </c>
      <c r="DA290" s="756">
        <v>0</v>
      </c>
      <c r="DB290" s="756">
        <v>0</v>
      </c>
      <c r="DC290" s="756">
        <v>0</v>
      </c>
      <c r="DD290" s="756">
        <v>0</v>
      </c>
      <c r="DE290" s="767">
        <f t="shared" si="145"/>
        <v>0</v>
      </c>
      <c r="DF290" s="756">
        <v>0</v>
      </c>
      <c r="DG290" s="756">
        <v>0</v>
      </c>
      <c r="DH290" s="756">
        <v>0</v>
      </c>
      <c r="DI290" s="756">
        <v>0</v>
      </c>
      <c r="DJ290" s="767">
        <f t="shared" si="146"/>
        <v>0</v>
      </c>
      <c r="DK290" s="715">
        <f t="shared" si="147"/>
        <v>0</v>
      </c>
      <c r="DL290" s="685"/>
      <c r="DM290" s="705">
        <f t="shared" si="135"/>
        <v>274</v>
      </c>
      <c r="DN290" s="715">
        <f t="shared" si="148"/>
        <v>0</v>
      </c>
    </row>
    <row r="291" spans="2:118" x14ac:dyDescent="0.25">
      <c r="B291" s="705">
        <v>275</v>
      </c>
      <c r="C291" s="765">
        <f>(1+_xlfn.XLOOKUP(INT((B291-1)/12)+1,'ZC Curve'!$B$8:$B$107,'ZC Curve'!R$8:R$107,,0))^(1/12)-1</f>
        <v>0</v>
      </c>
      <c r="D291" s="766">
        <f t="shared" si="149"/>
        <v>1</v>
      </c>
      <c r="E291" s="685"/>
      <c r="F291" s="705">
        <v>275</v>
      </c>
      <c r="G291" s="756">
        <v>0</v>
      </c>
      <c r="H291" s="756">
        <v>0</v>
      </c>
      <c r="I291" s="756">
        <v>0</v>
      </c>
      <c r="J291" s="756">
        <v>0</v>
      </c>
      <c r="K291" s="756">
        <v>0</v>
      </c>
      <c r="L291" s="756">
        <v>0</v>
      </c>
      <c r="M291" s="756">
        <v>0</v>
      </c>
      <c r="N291" s="646">
        <f t="shared" si="150"/>
        <v>0</v>
      </c>
      <c r="O291" s="594"/>
      <c r="P291" s="705">
        <f t="shared" si="136"/>
        <v>275</v>
      </c>
      <c r="Q291" s="756">
        <v>0</v>
      </c>
      <c r="R291" s="756">
        <v>0</v>
      </c>
      <c r="S291" s="756">
        <v>0</v>
      </c>
      <c r="T291" s="756">
        <v>0</v>
      </c>
      <c r="U291" s="756">
        <v>0</v>
      </c>
      <c r="V291" s="756">
        <v>0</v>
      </c>
      <c r="W291" s="756">
        <v>0</v>
      </c>
      <c r="X291" s="646">
        <f t="shared" si="151"/>
        <v>0</v>
      </c>
      <c r="Y291" s="594"/>
      <c r="Z291" s="705">
        <f t="shared" si="137"/>
        <v>275</v>
      </c>
      <c r="AA291" s="756">
        <f t="shared" si="160"/>
        <v>0</v>
      </c>
      <c r="AB291" s="756">
        <f t="shared" si="160"/>
        <v>0</v>
      </c>
      <c r="AC291" s="756">
        <f t="shared" si="160"/>
        <v>0</v>
      </c>
      <c r="AD291" s="756">
        <f t="shared" si="158"/>
        <v>0</v>
      </c>
      <c r="AE291" s="756">
        <f t="shared" si="158"/>
        <v>0</v>
      </c>
      <c r="AF291" s="756">
        <f t="shared" si="158"/>
        <v>0</v>
      </c>
      <c r="AG291" s="756">
        <f t="shared" si="127"/>
        <v>0</v>
      </c>
      <c r="AH291" s="646">
        <f t="shared" si="152"/>
        <v>0</v>
      </c>
      <c r="AI291" s="594"/>
      <c r="AJ291" s="705">
        <f t="shared" si="138"/>
        <v>275</v>
      </c>
      <c r="AK291" s="756">
        <v>0</v>
      </c>
      <c r="AL291" s="756">
        <v>0</v>
      </c>
      <c r="AM291" s="756">
        <v>0</v>
      </c>
      <c r="AN291" s="756">
        <v>0</v>
      </c>
      <c r="AO291" s="756">
        <v>0</v>
      </c>
      <c r="AP291" s="756">
        <v>0</v>
      </c>
      <c r="AQ291" s="756">
        <v>0</v>
      </c>
      <c r="AR291" s="646">
        <f t="shared" si="153"/>
        <v>0</v>
      </c>
      <c r="AS291" s="594"/>
      <c r="AT291" s="705">
        <f t="shared" si="139"/>
        <v>275</v>
      </c>
      <c r="AU291" s="756">
        <v>0</v>
      </c>
      <c r="AV291" s="756">
        <v>0</v>
      </c>
      <c r="AW291" s="756">
        <v>0</v>
      </c>
      <c r="AX291" s="756">
        <v>0</v>
      </c>
      <c r="AY291" s="756">
        <v>0</v>
      </c>
      <c r="AZ291" s="767">
        <f t="shared" si="126"/>
        <v>0</v>
      </c>
      <c r="BA291" s="756">
        <v>0</v>
      </c>
      <c r="BB291" s="756">
        <v>0</v>
      </c>
      <c r="BC291" s="756">
        <v>0</v>
      </c>
      <c r="BD291" s="756">
        <v>0</v>
      </c>
      <c r="BE291" s="767">
        <f t="shared" si="140"/>
        <v>0</v>
      </c>
      <c r="BF291" s="646">
        <f t="shared" si="141"/>
        <v>0</v>
      </c>
      <c r="BG291" s="594"/>
      <c r="BH291" s="705">
        <f t="shared" si="131"/>
        <v>275</v>
      </c>
      <c r="BI291" s="646">
        <f t="shared" si="142"/>
        <v>0</v>
      </c>
      <c r="BJ291" s="594"/>
      <c r="BK291" s="705">
        <f t="shared" si="143"/>
        <v>275</v>
      </c>
      <c r="BL291" s="756">
        <v>0</v>
      </c>
      <c r="BM291" s="756">
        <v>0</v>
      </c>
      <c r="BN291" s="756">
        <v>0</v>
      </c>
      <c r="BO291" s="756">
        <v>0</v>
      </c>
      <c r="BP291" s="756">
        <v>0</v>
      </c>
      <c r="BQ291" s="756">
        <v>0</v>
      </c>
      <c r="BR291" s="756">
        <v>0</v>
      </c>
      <c r="BS291" s="646">
        <f t="shared" si="154"/>
        <v>0</v>
      </c>
      <c r="BT291" s="594"/>
      <c r="BU291" s="705">
        <f t="shared" si="144"/>
        <v>275</v>
      </c>
      <c r="BV291" s="756">
        <v>0</v>
      </c>
      <c r="BW291" s="756">
        <v>0</v>
      </c>
      <c r="BX291" s="756">
        <v>0</v>
      </c>
      <c r="BY291" s="756">
        <v>0</v>
      </c>
      <c r="BZ291" s="756">
        <v>0</v>
      </c>
      <c r="CA291" s="756">
        <v>0</v>
      </c>
      <c r="CB291" s="756">
        <v>0</v>
      </c>
      <c r="CC291" s="646">
        <f t="shared" si="155"/>
        <v>0</v>
      </c>
      <c r="CD291" s="594"/>
      <c r="CE291" s="705">
        <f t="shared" si="132"/>
        <v>275</v>
      </c>
      <c r="CF291" s="756">
        <f t="shared" si="161"/>
        <v>0</v>
      </c>
      <c r="CG291" s="756">
        <f t="shared" si="161"/>
        <v>0</v>
      </c>
      <c r="CH291" s="756">
        <f t="shared" si="161"/>
        <v>0</v>
      </c>
      <c r="CI291" s="756">
        <f t="shared" si="159"/>
        <v>0</v>
      </c>
      <c r="CJ291" s="756">
        <f t="shared" si="159"/>
        <v>0</v>
      </c>
      <c r="CK291" s="756">
        <f t="shared" si="159"/>
        <v>0</v>
      </c>
      <c r="CL291" s="756">
        <f t="shared" si="128"/>
        <v>0</v>
      </c>
      <c r="CM291" s="646">
        <f t="shared" si="156"/>
        <v>0</v>
      </c>
      <c r="CN291" s="594"/>
      <c r="CO291" s="705">
        <f t="shared" si="133"/>
        <v>275</v>
      </c>
      <c r="CP291" s="756">
        <v>0</v>
      </c>
      <c r="CQ291" s="756">
        <v>0</v>
      </c>
      <c r="CR291" s="756">
        <v>0</v>
      </c>
      <c r="CS291" s="756">
        <v>0</v>
      </c>
      <c r="CT291" s="756">
        <v>0</v>
      </c>
      <c r="CU291" s="756">
        <v>0</v>
      </c>
      <c r="CV291" s="756">
        <v>0</v>
      </c>
      <c r="CW291" s="646">
        <f t="shared" si="157"/>
        <v>0</v>
      </c>
      <c r="CX291" s="685"/>
      <c r="CY291" s="705">
        <f t="shared" si="134"/>
        <v>275</v>
      </c>
      <c r="CZ291" s="756">
        <v>0</v>
      </c>
      <c r="DA291" s="756">
        <v>0</v>
      </c>
      <c r="DB291" s="756">
        <v>0</v>
      </c>
      <c r="DC291" s="756">
        <v>0</v>
      </c>
      <c r="DD291" s="756">
        <v>0</v>
      </c>
      <c r="DE291" s="767">
        <f t="shared" si="145"/>
        <v>0</v>
      </c>
      <c r="DF291" s="756">
        <v>0</v>
      </c>
      <c r="DG291" s="756">
        <v>0</v>
      </c>
      <c r="DH291" s="756">
        <v>0</v>
      </c>
      <c r="DI291" s="756">
        <v>0</v>
      </c>
      <c r="DJ291" s="767">
        <f t="shared" si="146"/>
        <v>0</v>
      </c>
      <c r="DK291" s="715">
        <f t="shared" si="147"/>
        <v>0</v>
      </c>
      <c r="DL291" s="685"/>
      <c r="DM291" s="705">
        <f t="shared" si="135"/>
        <v>275</v>
      </c>
      <c r="DN291" s="715">
        <f t="shared" si="148"/>
        <v>0</v>
      </c>
    </row>
    <row r="292" spans="2:118" x14ac:dyDescent="0.25">
      <c r="B292" s="705">
        <v>276</v>
      </c>
      <c r="C292" s="765">
        <f>(1+_xlfn.XLOOKUP(INT((B292-1)/12)+1,'ZC Curve'!$B$8:$B$107,'ZC Curve'!R$8:R$107,,0))^(1/12)-1</f>
        <v>0</v>
      </c>
      <c r="D292" s="766">
        <f t="shared" si="149"/>
        <v>1</v>
      </c>
      <c r="E292" s="685"/>
      <c r="F292" s="705">
        <v>276</v>
      </c>
      <c r="G292" s="756">
        <v>0</v>
      </c>
      <c r="H292" s="756">
        <v>0</v>
      </c>
      <c r="I292" s="756">
        <v>0</v>
      </c>
      <c r="J292" s="756">
        <v>0</v>
      </c>
      <c r="K292" s="756">
        <v>0</v>
      </c>
      <c r="L292" s="756">
        <v>0</v>
      </c>
      <c r="M292" s="756">
        <v>0</v>
      </c>
      <c r="N292" s="646">
        <f t="shared" si="150"/>
        <v>0</v>
      </c>
      <c r="O292" s="594"/>
      <c r="P292" s="705">
        <f t="shared" si="136"/>
        <v>276</v>
      </c>
      <c r="Q292" s="756">
        <v>0</v>
      </c>
      <c r="R292" s="756">
        <v>0</v>
      </c>
      <c r="S292" s="756">
        <v>0</v>
      </c>
      <c r="T292" s="756">
        <v>0</v>
      </c>
      <c r="U292" s="756">
        <v>0</v>
      </c>
      <c r="V292" s="756">
        <v>0</v>
      </c>
      <c r="W292" s="756">
        <v>0</v>
      </c>
      <c r="X292" s="646">
        <f t="shared" si="151"/>
        <v>0</v>
      </c>
      <c r="Y292" s="594"/>
      <c r="Z292" s="705">
        <f t="shared" si="137"/>
        <v>276</v>
      </c>
      <c r="AA292" s="756">
        <f t="shared" si="160"/>
        <v>0</v>
      </c>
      <c r="AB292" s="756">
        <f t="shared" si="160"/>
        <v>0</v>
      </c>
      <c r="AC292" s="756">
        <f t="shared" si="160"/>
        <v>0</v>
      </c>
      <c r="AD292" s="756">
        <f t="shared" si="158"/>
        <v>0</v>
      </c>
      <c r="AE292" s="756">
        <f t="shared" si="158"/>
        <v>0</v>
      </c>
      <c r="AF292" s="756">
        <f t="shared" si="158"/>
        <v>0</v>
      </c>
      <c r="AG292" s="756">
        <f t="shared" si="127"/>
        <v>0</v>
      </c>
      <c r="AH292" s="646">
        <f t="shared" si="152"/>
        <v>0</v>
      </c>
      <c r="AI292" s="594"/>
      <c r="AJ292" s="705">
        <f t="shared" si="138"/>
        <v>276</v>
      </c>
      <c r="AK292" s="756">
        <v>0</v>
      </c>
      <c r="AL292" s="756">
        <v>0</v>
      </c>
      <c r="AM292" s="756">
        <v>0</v>
      </c>
      <c r="AN292" s="756">
        <v>0</v>
      </c>
      <c r="AO292" s="756">
        <v>0</v>
      </c>
      <c r="AP292" s="756">
        <v>0</v>
      </c>
      <c r="AQ292" s="756">
        <v>0</v>
      </c>
      <c r="AR292" s="646">
        <f t="shared" si="153"/>
        <v>0</v>
      </c>
      <c r="AS292" s="594"/>
      <c r="AT292" s="705">
        <f t="shared" si="139"/>
        <v>276</v>
      </c>
      <c r="AU292" s="756">
        <v>0</v>
      </c>
      <c r="AV292" s="756">
        <v>0</v>
      </c>
      <c r="AW292" s="756">
        <v>0</v>
      </c>
      <c r="AX292" s="756">
        <v>0</v>
      </c>
      <c r="AY292" s="756">
        <v>0</v>
      </c>
      <c r="AZ292" s="767">
        <f t="shared" si="126"/>
        <v>0</v>
      </c>
      <c r="BA292" s="756">
        <v>0</v>
      </c>
      <c r="BB292" s="756">
        <v>0</v>
      </c>
      <c r="BC292" s="756">
        <v>0</v>
      </c>
      <c r="BD292" s="756">
        <v>0</v>
      </c>
      <c r="BE292" s="767">
        <f t="shared" si="140"/>
        <v>0</v>
      </c>
      <c r="BF292" s="646">
        <f t="shared" si="141"/>
        <v>0</v>
      </c>
      <c r="BG292" s="594"/>
      <c r="BH292" s="705">
        <f t="shared" si="131"/>
        <v>276</v>
      </c>
      <c r="BI292" s="646">
        <f t="shared" si="142"/>
        <v>0</v>
      </c>
      <c r="BJ292" s="594"/>
      <c r="BK292" s="705">
        <f t="shared" si="143"/>
        <v>276</v>
      </c>
      <c r="BL292" s="756">
        <v>0</v>
      </c>
      <c r="BM292" s="756">
        <v>0</v>
      </c>
      <c r="BN292" s="756">
        <v>0</v>
      </c>
      <c r="BO292" s="756">
        <v>0</v>
      </c>
      <c r="BP292" s="756">
        <v>0</v>
      </c>
      <c r="BQ292" s="756">
        <v>0</v>
      </c>
      <c r="BR292" s="756">
        <v>0</v>
      </c>
      <c r="BS292" s="646">
        <f t="shared" si="154"/>
        <v>0</v>
      </c>
      <c r="BT292" s="594"/>
      <c r="BU292" s="705">
        <f t="shared" si="144"/>
        <v>276</v>
      </c>
      <c r="BV292" s="756">
        <v>0</v>
      </c>
      <c r="BW292" s="756">
        <v>0</v>
      </c>
      <c r="BX292" s="756">
        <v>0</v>
      </c>
      <c r="BY292" s="756">
        <v>0</v>
      </c>
      <c r="BZ292" s="756">
        <v>0</v>
      </c>
      <c r="CA292" s="756">
        <v>0</v>
      </c>
      <c r="CB292" s="756">
        <v>0</v>
      </c>
      <c r="CC292" s="646">
        <f t="shared" si="155"/>
        <v>0</v>
      </c>
      <c r="CD292" s="594"/>
      <c r="CE292" s="705">
        <f t="shared" si="132"/>
        <v>276</v>
      </c>
      <c r="CF292" s="756">
        <f t="shared" si="161"/>
        <v>0</v>
      </c>
      <c r="CG292" s="756">
        <f t="shared" si="161"/>
        <v>0</v>
      </c>
      <c r="CH292" s="756">
        <f t="shared" si="161"/>
        <v>0</v>
      </c>
      <c r="CI292" s="756">
        <f t="shared" si="159"/>
        <v>0</v>
      </c>
      <c r="CJ292" s="756">
        <f t="shared" si="159"/>
        <v>0</v>
      </c>
      <c r="CK292" s="756">
        <f t="shared" si="159"/>
        <v>0</v>
      </c>
      <c r="CL292" s="756">
        <f t="shared" si="128"/>
        <v>0</v>
      </c>
      <c r="CM292" s="646">
        <f t="shared" si="156"/>
        <v>0</v>
      </c>
      <c r="CN292" s="594"/>
      <c r="CO292" s="705">
        <f t="shared" si="133"/>
        <v>276</v>
      </c>
      <c r="CP292" s="756">
        <v>0</v>
      </c>
      <c r="CQ292" s="756">
        <v>0</v>
      </c>
      <c r="CR292" s="756">
        <v>0</v>
      </c>
      <c r="CS292" s="756">
        <v>0</v>
      </c>
      <c r="CT292" s="756">
        <v>0</v>
      </c>
      <c r="CU292" s="756">
        <v>0</v>
      </c>
      <c r="CV292" s="756">
        <v>0</v>
      </c>
      <c r="CW292" s="646">
        <f t="shared" si="157"/>
        <v>0</v>
      </c>
      <c r="CX292" s="685"/>
      <c r="CY292" s="705">
        <f t="shared" si="134"/>
        <v>276</v>
      </c>
      <c r="CZ292" s="756">
        <v>0</v>
      </c>
      <c r="DA292" s="756">
        <v>0</v>
      </c>
      <c r="DB292" s="756">
        <v>0</v>
      </c>
      <c r="DC292" s="756">
        <v>0</v>
      </c>
      <c r="DD292" s="756">
        <v>0</v>
      </c>
      <c r="DE292" s="767">
        <f t="shared" si="145"/>
        <v>0</v>
      </c>
      <c r="DF292" s="756">
        <v>0</v>
      </c>
      <c r="DG292" s="756">
        <v>0</v>
      </c>
      <c r="DH292" s="756">
        <v>0</v>
      </c>
      <c r="DI292" s="756">
        <v>0</v>
      </c>
      <c r="DJ292" s="767">
        <f t="shared" si="146"/>
        <v>0</v>
      </c>
      <c r="DK292" s="715">
        <f t="shared" si="147"/>
        <v>0</v>
      </c>
      <c r="DL292" s="685"/>
      <c r="DM292" s="705">
        <f t="shared" si="135"/>
        <v>276</v>
      </c>
      <c r="DN292" s="715">
        <f t="shared" si="148"/>
        <v>0</v>
      </c>
    </row>
    <row r="293" spans="2:118" x14ac:dyDescent="0.25">
      <c r="B293" s="705">
        <v>277</v>
      </c>
      <c r="C293" s="765">
        <f>(1+_xlfn.XLOOKUP(INT((B293-1)/12)+1,'ZC Curve'!$B$8:$B$107,'ZC Curve'!R$8:R$107,,0))^(1/12)-1</f>
        <v>0</v>
      </c>
      <c r="D293" s="766">
        <f t="shared" si="149"/>
        <v>1</v>
      </c>
      <c r="E293" s="685"/>
      <c r="F293" s="705">
        <v>277</v>
      </c>
      <c r="G293" s="756">
        <v>0</v>
      </c>
      <c r="H293" s="756">
        <v>0</v>
      </c>
      <c r="I293" s="756">
        <v>0</v>
      </c>
      <c r="J293" s="756">
        <v>0</v>
      </c>
      <c r="K293" s="756">
        <v>0</v>
      </c>
      <c r="L293" s="756">
        <v>0</v>
      </c>
      <c r="M293" s="756">
        <v>0</v>
      </c>
      <c r="N293" s="646">
        <f t="shared" si="150"/>
        <v>0</v>
      </c>
      <c r="O293" s="594"/>
      <c r="P293" s="705">
        <f t="shared" si="136"/>
        <v>277</v>
      </c>
      <c r="Q293" s="756">
        <v>0</v>
      </c>
      <c r="R293" s="756">
        <v>0</v>
      </c>
      <c r="S293" s="756">
        <v>0</v>
      </c>
      <c r="T293" s="756">
        <v>0</v>
      </c>
      <c r="U293" s="756">
        <v>0</v>
      </c>
      <c r="V293" s="756">
        <v>0</v>
      </c>
      <c r="W293" s="756">
        <v>0</v>
      </c>
      <c r="X293" s="646">
        <f t="shared" si="151"/>
        <v>0</v>
      </c>
      <c r="Y293" s="594"/>
      <c r="Z293" s="705">
        <f t="shared" si="137"/>
        <v>277</v>
      </c>
      <c r="AA293" s="756">
        <f t="shared" si="160"/>
        <v>0</v>
      </c>
      <c r="AB293" s="756">
        <f t="shared" si="160"/>
        <v>0</v>
      </c>
      <c r="AC293" s="756">
        <f t="shared" si="160"/>
        <v>0</v>
      </c>
      <c r="AD293" s="756">
        <f t="shared" si="158"/>
        <v>0</v>
      </c>
      <c r="AE293" s="756">
        <f t="shared" si="158"/>
        <v>0</v>
      </c>
      <c r="AF293" s="756">
        <f t="shared" si="158"/>
        <v>0</v>
      </c>
      <c r="AG293" s="756">
        <f t="shared" si="127"/>
        <v>0</v>
      </c>
      <c r="AH293" s="646">
        <f t="shared" si="152"/>
        <v>0</v>
      </c>
      <c r="AI293" s="594"/>
      <c r="AJ293" s="705">
        <f t="shared" si="138"/>
        <v>277</v>
      </c>
      <c r="AK293" s="756">
        <v>0</v>
      </c>
      <c r="AL293" s="756">
        <v>0</v>
      </c>
      <c r="AM293" s="756">
        <v>0</v>
      </c>
      <c r="AN293" s="756">
        <v>0</v>
      </c>
      <c r="AO293" s="756">
        <v>0</v>
      </c>
      <c r="AP293" s="756">
        <v>0</v>
      </c>
      <c r="AQ293" s="756">
        <v>0</v>
      </c>
      <c r="AR293" s="646">
        <f t="shared" si="153"/>
        <v>0</v>
      </c>
      <c r="AS293" s="594"/>
      <c r="AT293" s="705">
        <f t="shared" si="139"/>
        <v>277</v>
      </c>
      <c r="AU293" s="756">
        <v>0</v>
      </c>
      <c r="AV293" s="756">
        <v>0</v>
      </c>
      <c r="AW293" s="756">
        <v>0</v>
      </c>
      <c r="AX293" s="756">
        <v>0</v>
      </c>
      <c r="AY293" s="756">
        <v>0</v>
      </c>
      <c r="AZ293" s="767">
        <f t="shared" ref="AZ293:AZ356" si="162">SUM(AU293:AY293)</f>
        <v>0</v>
      </c>
      <c r="BA293" s="756">
        <v>0</v>
      </c>
      <c r="BB293" s="756">
        <v>0</v>
      </c>
      <c r="BC293" s="756">
        <v>0</v>
      </c>
      <c r="BD293" s="756">
        <v>0</v>
      </c>
      <c r="BE293" s="767">
        <f t="shared" si="140"/>
        <v>0</v>
      </c>
      <c r="BF293" s="646">
        <f t="shared" si="141"/>
        <v>0</v>
      </c>
      <c r="BG293" s="594"/>
      <c r="BH293" s="705">
        <f t="shared" si="131"/>
        <v>277</v>
      </c>
      <c r="BI293" s="646">
        <f t="shared" si="142"/>
        <v>0</v>
      </c>
      <c r="BJ293" s="594"/>
      <c r="BK293" s="705">
        <f t="shared" si="143"/>
        <v>277</v>
      </c>
      <c r="BL293" s="756">
        <v>0</v>
      </c>
      <c r="BM293" s="756">
        <v>0</v>
      </c>
      <c r="BN293" s="756">
        <v>0</v>
      </c>
      <c r="BO293" s="756">
        <v>0</v>
      </c>
      <c r="BP293" s="756">
        <v>0</v>
      </c>
      <c r="BQ293" s="756">
        <v>0</v>
      </c>
      <c r="BR293" s="756">
        <v>0</v>
      </c>
      <c r="BS293" s="646">
        <f t="shared" si="154"/>
        <v>0</v>
      </c>
      <c r="BT293" s="594"/>
      <c r="BU293" s="705">
        <f t="shared" si="144"/>
        <v>277</v>
      </c>
      <c r="BV293" s="756">
        <v>0</v>
      </c>
      <c r="BW293" s="756">
        <v>0</v>
      </c>
      <c r="BX293" s="756">
        <v>0</v>
      </c>
      <c r="BY293" s="756">
        <v>0</v>
      </c>
      <c r="BZ293" s="756">
        <v>0</v>
      </c>
      <c r="CA293" s="756">
        <v>0</v>
      </c>
      <c r="CB293" s="756">
        <v>0</v>
      </c>
      <c r="CC293" s="646">
        <f t="shared" si="155"/>
        <v>0</v>
      </c>
      <c r="CD293" s="594"/>
      <c r="CE293" s="705">
        <f t="shared" si="132"/>
        <v>277</v>
      </c>
      <c r="CF293" s="756">
        <f t="shared" si="161"/>
        <v>0</v>
      </c>
      <c r="CG293" s="756">
        <f t="shared" si="161"/>
        <v>0</v>
      </c>
      <c r="CH293" s="756">
        <f t="shared" si="161"/>
        <v>0</v>
      </c>
      <c r="CI293" s="756">
        <f t="shared" si="159"/>
        <v>0</v>
      </c>
      <c r="CJ293" s="756">
        <f t="shared" si="159"/>
        <v>0</v>
      </c>
      <c r="CK293" s="756">
        <f t="shared" si="159"/>
        <v>0</v>
      </c>
      <c r="CL293" s="756">
        <f t="shared" si="128"/>
        <v>0</v>
      </c>
      <c r="CM293" s="646">
        <f t="shared" si="156"/>
        <v>0</v>
      </c>
      <c r="CN293" s="594"/>
      <c r="CO293" s="705">
        <f t="shared" si="133"/>
        <v>277</v>
      </c>
      <c r="CP293" s="756">
        <v>0</v>
      </c>
      <c r="CQ293" s="756">
        <v>0</v>
      </c>
      <c r="CR293" s="756">
        <v>0</v>
      </c>
      <c r="CS293" s="756">
        <v>0</v>
      </c>
      <c r="CT293" s="756">
        <v>0</v>
      </c>
      <c r="CU293" s="756">
        <v>0</v>
      </c>
      <c r="CV293" s="756">
        <v>0</v>
      </c>
      <c r="CW293" s="646">
        <f t="shared" si="157"/>
        <v>0</v>
      </c>
      <c r="CX293" s="685"/>
      <c r="CY293" s="705">
        <f t="shared" si="134"/>
        <v>277</v>
      </c>
      <c r="CZ293" s="756">
        <v>0</v>
      </c>
      <c r="DA293" s="756">
        <v>0</v>
      </c>
      <c r="DB293" s="756">
        <v>0</v>
      </c>
      <c r="DC293" s="756">
        <v>0</v>
      </c>
      <c r="DD293" s="756">
        <v>0</v>
      </c>
      <c r="DE293" s="767">
        <f t="shared" si="145"/>
        <v>0</v>
      </c>
      <c r="DF293" s="756">
        <v>0</v>
      </c>
      <c r="DG293" s="756">
        <v>0</v>
      </c>
      <c r="DH293" s="756">
        <v>0</v>
      </c>
      <c r="DI293" s="756">
        <v>0</v>
      </c>
      <c r="DJ293" s="767">
        <f t="shared" si="146"/>
        <v>0</v>
      </c>
      <c r="DK293" s="715">
        <f t="shared" si="147"/>
        <v>0</v>
      </c>
      <c r="DL293" s="685"/>
      <c r="DM293" s="705">
        <f t="shared" si="135"/>
        <v>277</v>
      </c>
      <c r="DN293" s="715">
        <f t="shared" si="148"/>
        <v>0</v>
      </c>
    </row>
    <row r="294" spans="2:118" x14ac:dyDescent="0.25">
      <c r="B294" s="705">
        <v>278</v>
      </c>
      <c r="C294" s="765">
        <f>(1+_xlfn.XLOOKUP(INT((B294-1)/12)+1,'ZC Curve'!$B$8:$B$107,'ZC Curve'!R$8:R$107,,0))^(1/12)-1</f>
        <v>0</v>
      </c>
      <c r="D294" s="766">
        <f t="shared" si="149"/>
        <v>1</v>
      </c>
      <c r="E294" s="685"/>
      <c r="F294" s="705">
        <v>278</v>
      </c>
      <c r="G294" s="756">
        <v>0</v>
      </c>
      <c r="H294" s="756">
        <v>0</v>
      </c>
      <c r="I294" s="756">
        <v>0</v>
      </c>
      <c r="J294" s="756">
        <v>0</v>
      </c>
      <c r="K294" s="756">
        <v>0</v>
      </c>
      <c r="L294" s="756">
        <v>0</v>
      </c>
      <c r="M294" s="756">
        <v>0</v>
      </c>
      <c r="N294" s="646">
        <f t="shared" si="150"/>
        <v>0</v>
      </c>
      <c r="O294" s="594"/>
      <c r="P294" s="705">
        <f t="shared" si="136"/>
        <v>278</v>
      </c>
      <c r="Q294" s="756">
        <v>0</v>
      </c>
      <c r="R294" s="756">
        <v>0</v>
      </c>
      <c r="S294" s="756">
        <v>0</v>
      </c>
      <c r="T294" s="756">
        <v>0</v>
      </c>
      <c r="U294" s="756">
        <v>0</v>
      </c>
      <c r="V294" s="756">
        <v>0</v>
      </c>
      <c r="W294" s="756">
        <v>0</v>
      </c>
      <c r="X294" s="646">
        <f t="shared" si="151"/>
        <v>0</v>
      </c>
      <c r="Y294" s="594"/>
      <c r="Z294" s="705">
        <f t="shared" si="137"/>
        <v>278</v>
      </c>
      <c r="AA294" s="756">
        <f t="shared" si="160"/>
        <v>0</v>
      </c>
      <c r="AB294" s="756">
        <f t="shared" si="160"/>
        <v>0</v>
      </c>
      <c r="AC294" s="756">
        <f t="shared" si="160"/>
        <v>0</v>
      </c>
      <c r="AD294" s="756">
        <f t="shared" si="158"/>
        <v>0</v>
      </c>
      <c r="AE294" s="756">
        <f t="shared" si="158"/>
        <v>0</v>
      </c>
      <c r="AF294" s="756">
        <f t="shared" si="158"/>
        <v>0</v>
      </c>
      <c r="AG294" s="756">
        <f t="shared" si="127"/>
        <v>0</v>
      </c>
      <c r="AH294" s="646">
        <f t="shared" si="152"/>
        <v>0</v>
      </c>
      <c r="AI294" s="594"/>
      <c r="AJ294" s="705">
        <f t="shared" si="138"/>
        <v>278</v>
      </c>
      <c r="AK294" s="756">
        <v>0</v>
      </c>
      <c r="AL294" s="756">
        <v>0</v>
      </c>
      <c r="AM294" s="756">
        <v>0</v>
      </c>
      <c r="AN294" s="756">
        <v>0</v>
      </c>
      <c r="AO294" s="756">
        <v>0</v>
      </c>
      <c r="AP294" s="756">
        <v>0</v>
      </c>
      <c r="AQ294" s="756">
        <v>0</v>
      </c>
      <c r="AR294" s="646">
        <f t="shared" si="153"/>
        <v>0</v>
      </c>
      <c r="AS294" s="594"/>
      <c r="AT294" s="705">
        <f t="shared" si="139"/>
        <v>278</v>
      </c>
      <c r="AU294" s="756">
        <v>0</v>
      </c>
      <c r="AV294" s="756">
        <v>0</v>
      </c>
      <c r="AW294" s="756">
        <v>0</v>
      </c>
      <c r="AX294" s="756">
        <v>0</v>
      </c>
      <c r="AY294" s="756">
        <v>0</v>
      </c>
      <c r="AZ294" s="767">
        <f t="shared" si="162"/>
        <v>0</v>
      </c>
      <c r="BA294" s="756">
        <v>0</v>
      </c>
      <c r="BB294" s="756">
        <v>0</v>
      </c>
      <c r="BC294" s="756">
        <v>0</v>
      </c>
      <c r="BD294" s="756">
        <v>0</v>
      </c>
      <c r="BE294" s="767">
        <f t="shared" si="140"/>
        <v>0</v>
      </c>
      <c r="BF294" s="646">
        <f t="shared" si="141"/>
        <v>0</v>
      </c>
      <c r="BG294" s="594"/>
      <c r="BH294" s="705">
        <f t="shared" si="131"/>
        <v>278</v>
      </c>
      <c r="BI294" s="646">
        <f t="shared" si="142"/>
        <v>0</v>
      </c>
      <c r="BJ294" s="594"/>
      <c r="BK294" s="705">
        <f t="shared" si="143"/>
        <v>278</v>
      </c>
      <c r="BL294" s="756">
        <v>0</v>
      </c>
      <c r="BM294" s="756">
        <v>0</v>
      </c>
      <c r="BN294" s="756">
        <v>0</v>
      </c>
      <c r="BO294" s="756">
        <v>0</v>
      </c>
      <c r="BP294" s="756">
        <v>0</v>
      </c>
      <c r="BQ294" s="756">
        <v>0</v>
      </c>
      <c r="BR294" s="756">
        <v>0</v>
      </c>
      <c r="BS294" s="646">
        <f t="shared" si="154"/>
        <v>0</v>
      </c>
      <c r="BT294" s="594"/>
      <c r="BU294" s="705">
        <f t="shared" si="144"/>
        <v>278</v>
      </c>
      <c r="BV294" s="756">
        <v>0</v>
      </c>
      <c r="BW294" s="756">
        <v>0</v>
      </c>
      <c r="BX294" s="756">
        <v>0</v>
      </c>
      <c r="BY294" s="756">
        <v>0</v>
      </c>
      <c r="BZ294" s="756">
        <v>0</v>
      </c>
      <c r="CA294" s="756">
        <v>0</v>
      </c>
      <c r="CB294" s="756">
        <v>0</v>
      </c>
      <c r="CC294" s="646">
        <f t="shared" si="155"/>
        <v>0</v>
      </c>
      <c r="CD294" s="594"/>
      <c r="CE294" s="705">
        <f t="shared" si="132"/>
        <v>278</v>
      </c>
      <c r="CF294" s="756">
        <f t="shared" si="161"/>
        <v>0</v>
      </c>
      <c r="CG294" s="756">
        <f t="shared" si="161"/>
        <v>0</v>
      </c>
      <c r="CH294" s="756">
        <f t="shared" si="161"/>
        <v>0</v>
      </c>
      <c r="CI294" s="756">
        <f t="shared" si="159"/>
        <v>0</v>
      </c>
      <c r="CJ294" s="756">
        <f t="shared" si="159"/>
        <v>0</v>
      </c>
      <c r="CK294" s="756">
        <f t="shared" si="159"/>
        <v>0</v>
      </c>
      <c r="CL294" s="756">
        <f t="shared" si="128"/>
        <v>0</v>
      </c>
      <c r="CM294" s="646">
        <f t="shared" si="156"/>
        <v>0</v>
      </c>
      <c r="CN294" s="594"/>
      <c r="CO294" s="705">
        <f t="shared" si="133"/>
        <v>278</v>
      </c>
      <c r="CP294" s="756">
        <v>0</v>
      </c>
      <c r="CQ294" s="756">
        <v>0</v>
      </c>
      <c r="CR294" s="756">
        <v>0</v>
      </c>
      <c r="CS294" s="756">
        <v>0</v>
      </c>
      <c r="CT294" s="756">
        <v>0</v>
      </c>
      <c r="CU294" s="756">
        <v>0</v>
      </c>
      <c r="CV294" s="756">
        <v>0</v>
      </c>
      <c r="CW294" s="646">
        <f t="shared" si="157"/>
        <v>0</v>
      </c>
      <c r="CX294" s="685"/>
      <c r="CY294" s="705">
        <f t="shared" si="134"/>
        <v>278</v>
      </c>
      <c r="CZ294" s="756">
        <v>0</v>
      </c>
      <c r="DA294" s="756">
        <v>0</v>
      </c>
      <c r="DB294" s="756">
        <v>0</v>
      </c>
      <c r="DC294" s="756">
        <v>0</v>
      </c>
      <c r="DD294" s="756">
        <v>0</v>
      </c>
      <c r="DE294" s="767">
        <f t="shared" si="145"/>
        <v>0</v>
      </c>
      <c r="DF294" s="756">
        <v>0</v>
      </c>
      <c r="DG294" s="756">
        <v>0</v>
      </c>
      <c r="DH294" s="756">
        <v>0</v>
      </c>
      <c r="DI294" s="756">
        <v>0</v>
      </c>
      <c r="DJ294" s="767">
        <f t="shared" si="146"/>
        <v>0</v>
      </c>
      <c r="DK294" s="715">
        <f t="shared" si="147"/>
        <v>0</v>
      </c>
      <c r="DL294" s="685"/>
      <c r="DM294" s="705">
        <f t="shared" si="135"/>
        <v>278</v>
      </c>
      <c r="DN294" s="715">
        <f t="shared" si="148"/>
        <v>0</v>
      </c>
    </row>
    <row r="295" spans="2:118" x14ac:dyDescent="0.25">
      <c r="B295" s="705">
        <v>279</v>
      </c>
      <c r="C295" s="765">
        <f>(1+_xlfn.XLOOKUP(INT((B295-1)/12)+1,'ZC Curve'!$B$8:$B$107,'ZC Curve'!R$8:R$107,,0))^(1/12)-1</f>
        <v>0</v>
      </c>
      <c r="D295" s="766">
        <f t="shared" si="149"/>
        <v>1</v>
      </c>
      <c r="E295" s="685"/>
      <c r="F295" s="705">
        <v>279</v>
      </c>
      <c r="G295" s="756">
        <v>0</v>
      </c>
      <c r="H295" s="756">
        <v>0</v>
      </c>
      <c r="I295" s="756">
        <v>0</v>
      </c>
      <c r="J295" s="756">
        <v>0</v>
      </c>
      <c r="K295" s="756">
        <v>0</v>
      </c>
      <c r="L295" s="756">
        <v>0</v>
      </c>
      <c r="M295" s="756">
        <v>0</v>
      </c>
      <c r="N295" s="646">
        <f t="shared" si="150"/>
        <v>0</v>
      </c>
      <c r="O295" s="594"/>
      <c r="P295" s="705">
        <f t="shared" si="136"/>
        <v>279</v>
      </c>
      <c r="Q295" s="756">
        <v>0</v>
      </c>
      <c r="R295" s="756">
        <v>0</v>
      </c>
      <c r="S295" s="756">
        <v>0</v>
      </c>
      <c r="T295" s="756">
        <v>0</v>
      </c>
      <c r="U295" s="756">
        <v>0</v>
      </c>
      <c r="V295" s="756">
        <v>0</v>
      </c>
      <c r="W295" s="756">
        <v>0</v>
      </c>
      <c r="X295" s="646">
        <f t="shared" si="151"/>
        <v>0</v>
      </c>
      <c r="Y295" s="594"/>
      <c r="Z295" s="705">
        <f t="shared" si="137"/>
        <v>279</v>
      </c>
      <c r="AA295" s="756">
        <f t="shared" si="160"/>
        <v>0</v>
      </c>
      <c r="AB295" s="756">
        <f t="shared" si="160"/>
        <v>0</v>
      </c>
      <c r="AC295" s="756">
        <f t="shared" si="160"/>
        <v>0</v>
      </c>
      <c r="AD295" s="756">
        <f t="shared" si="158"/>
        <v>0</v>
      </c>
      <c r="AE295" s="756">
        <f t="shared" si="158"/>
        <v>0</v>
      </c>
      <c r="AF295" s="756">
        <f t="shared" si="158"/>
        <v>0</v>
      </c>
      <c r="AG295" s="756">
        <f t="shared" si="127"/>
        <v>0</v>
      </c>
      <c r="AH295" s="646">
        <f t="shared" si="152"/>
        <v>0</v>
      </c>
      <c r="AI295" s="594"/>
      <c r="AJ295" s="705">
        <f t="shared" si="138"/>
        <v>279</v>
      </c>
      <c r="AK295" s="756">
        <v>0</v>
      </c>
      <c r="AL295" s="756">
        <v>0</v>
      </c>
      <c r="AM295" s="756">
        <v>0</v>
      </c>
      <c r="AN295" s="756">
        <v>0</v>
      </c>
      <c r="AO295" s="756">
        <v>0</v>
      </c>
      <c r="AP295" s="756">
        <v>0</v>
      </c>
      <c r="AQ295" s="756">
        <v>0</v>
      </c>
      <c r="AR295" s="646">
        <f t="shared" si="153"/>
        <v>0</v>
      </c>
      <c r="AS295" s="594"/>
      <c r="AT295" s="705">
        <f t="shared" si="139"/>
        <v>279</v>
      </c>
      <c r="AU295" s="756">
        <v>0</v>
      </c>
      <c r="AV295" s="756">
        <v>0</v>
      </c>
      <c r="AW295" s="756">
        <v>0</v>
      </c>
      <c r="AX295" s="756">
        <v>0</v>
      </c>
      <c r="AY295" s="756">
        <v>0</v>
      </c>
      <c r="AZ295" s="767">
        <f t="shared" si="162"/>
        <v>0</v>
      </c>
      <c r="BA295" s="756">
        <v>0</v>
      </c>
      <c r="BB295" s="756">
        <v>0</v>
      </c>
      <c r="BC295" s="756">
        <v>0</v>
      </c>
      <c r="BD295" s="756">
        <v>0</v>
      </c>
      <c r="BE295" s="767">
        <f t="shared" si="140"/>
        <v>0</v>
      </c>
      <c r="BF295" s="646">
        <f t="shared" si="141"/>
        <v>0</v>
      </c>
      <c r="BG295" s="594"/>
      <c r="BH295" s="705">
        <f t="shared" si="131"/>
        <v>279</v>
      </c>
      <c r="BI295" s="646">
        <f t="shared" si="142"/>
        <v>0</v>
      </c>
      <c r="BJ295" s="594"/>
      <c r="BK295" s="705">
        <f t="shared" si="143"/>
        <v>279</v>
      </c>
      <c r="BL295" s="756">
        <v>0</v>
      </c>
      <c r="BM295" s="756">
        <v>0</v>
      </c>
      <c r="BN295" s="756">
        <v>0</v>
      </c>
      <c r="BO295" s="756">
        <v>0</v>
      </c>
      <c r="BP295" s="756">
        <v>0</v>
      </c>
      <c r="BQ295" s="756">
        <v>0</v>
      </c>
      <c r="BR295" s="756">
        <v>0</v>
      </c>
      <c r="BS295" s="646">
        <f t="shared" si="154"/>
        <v>0</v>
      </c>
      <c r="BT295" s="594"/>
      <c r="BU295" s="705">
        <f t="shared" si="144"/>
        <v>279</v>
      </c>
      <c r="BV295" s="756">
        <v>0</v>
      </c>
      <c r="BW295" s="756">
        <v>0</v>
      </c>
      <c r="BX295" s="756">
        <v>0</v>
      </c>
      <c r="BY295" s="756">
        <v>0</v>
      </c>
      <c r="BZ295" s="756">
        <v>0</v>
      </c>
      <c r="CA295" s="756">
        <v>0</v>
      </c>
      <c r="CB295" s="756">
        <v>0</v>
      </c>
      <c r="CC295" s="646">
        <f t="shared" si="155"/>
        <v>0</v>
      </c>
      <c r="CD295" s="594"/>
      <c r="CE295" s="705">
        <f t="shared" si="132"/>
        <v>279</v>
      </c>
      <c r="CF295" s="756">
        <f t="shared" si="161"/>
        <v>0</v>
      </c>
      <c r="CG295" s="756">
        <f t="shared" si="161"/>
        <v>0</v>
      </c>
      <c r="CH295" s="756">
        <f t="shared" si="161"/>
        <v>0</v>
      </c>
      <c r="CI295" s="756">
        <f t="shared" si="159"/>
        <v>0</v>
      </c>
      <c r="CJ295" s="756">
        <f t="shared" si="159"/>
        <v>0</v>
      </c>
      <c r="CK295" s="756">
        <f t="shared" si="159"/>
        <v>0</v>
      </c>
      <c r="CL295" s="756">
        <f t="shared" si="128"/>
        <v>0</v>
      </c>
      <c r="CM295" s="646">
        <f t="shared" si="156"/>
        <v>0</v>
      </c>
      <c r="CN295" s="594"/>
      <c r="CO295" s="705">
        <f t="shared" si="133"/>
        <v>279</v>
      </c>
      <c r="CP295" s="756">
        <v>0</v>
      </c>
      <c r="CQ295" s="756">
        <v>0</v>
      </c>
      <c r="CR295" s="756">
        <v>0</v>
      </c>
      <c r="CS295" s="756">
        <v>0</v>
      </c>
      <c r="CT295" s="756">
        <v>0</v>
      </c>
      <c r="CU295" s="756">
        <v>0</v>
      </c>
      <c r="CV295" s="756">
        <v>0</v>
      </c>
      <c r="CW295" s="646">
        <f t="shared" si="157"/>
        <v>0</v>
      </c>
      <c r="CX295" s="685"/>
      <c r="CY295" s="705">
        <f t="shared" si="134"/>
        <v>279</v>
      </c>
      <c r="CZ295" s="756">
        <v>0</v>
      </c>
      <c r="DA295" s="756">
        <v>0</v>
      </c>
      <c r="DB295" s="756">
        <v>0</v>
      </c>
      <c r="DC295" s="756">
        <v>0</v>
      </c>
      <c r="DD295" s="756">
        <v>0</v>
      </c>
      <c r="DE295" s="767">
        <f t="shared" si="145"/>
        <v>0</v>
      </c>
      <c r="DF295" s="756">
        <v>0</v>
      </c>
      <c r="DG295" s="756">
        <v>0</v>
      </c>
      <c r="DH295" s="756">
        <v>0</v>
      </c>
      <c r="DI295" s="756">
        <v>0</v>
      </c>
      <c r="DJ295" s="767">
        <f t="shared" si="146"/>
        <v>0</v>
      </c>
      <c r="DK295" s="715">
        <f t="shared" si="147"/>
        <v>0</v>
      </c>
      <c r="DL295" s="685"/>
      <c r="DM295" s="705">
        <f t="shared" si="135"/>
        <v>279</v>
      </c>
      <c r="DN295" s="715">
        <f t="shared" si="148"/>
        <v>0</v>
      </c>
    </row>
    <row r="296" spans="2:118" x14ac:dyDescent="0.25">
      <c r="B296" s="705">
        <v>280</v>
      </c>
      <c r="C296" s="765">
        <f>(1+_xlfn.XLOOKUP(INT((B296-1)/12)+1,'ZC Curve'!$B$8:$B$107,'ZC Curve'!R$8:R$107,,0))^(1/12)-1</f>
        <v>0</v>
      </c>
      <c r="D296" s="766">
        <f t="shared" si="149"/>
        <v>1</v>
      </c>
      <c r="E296" s="685"/>
      <c r="F296" s="705">
        <v>280</v>
      </c>
      <c r="G296" s="756">
        <v>0</v>
      </c>
      <c r="H296" s="756">
        <v>0</v>
      </c>
      <c r="I296" s="756">
        <v>0</v>
      </c>
      <c r="J296" s="756">
        <v>0</v>
      </c>
      <c r="K296" s="756">
        <v>0</v>
      </c>
      <c r="L296" s="756">
        <v>0</v>
      </c>
      <c r="M296" s="756">
        <v>0</v>
      </c>
      <c r="N296" s="646">
        <f t="shared" si="150"/>
        <v>0</v>
      </c>
      <c r="O296" s="594"/>
      <c r="P296" s="705">
        <f t="shared" si="136"/>
        <v>280</v>
      </c>
      <c r="Q296" s="756">
        <v>0</v>
      </c>
      <c r="R296" s="756">
        <v>0</v>
      </c>
      <c r="S296" s="756">
        <v>0</v>
      </c>
      <c r="T296" s="756">
        <v>0</v>
      </c>
      <c r="U296" s="756">
        <v>0</v>
      </c>
      <c r="V296" s="756">
        <v>0</v>
      </c>
      <c r="W296" s="756">
        <v>0</v>
      </c>
      <c r="X296" s="646">
        <f t="shared" si="151"/>
        <v>0</v>
      </c>
      <c r="Y296" s="594"/>
      <c r="Z296" s="705">
        <f t="shared" si="137"/>
        <v>280</v>
      </c>
      <c r="AA296" s="756">
        <f t="shared" si="160"/>
        <v>0</v>
      </c>
      <c r="AB296" s="756">
        <f t="shared" si="160"/>
        <v>0</v>
      </c>
      <c r="AC296" s="756">
        <f t="shared" si="160"/>
        <v>0</v>
      </c>
      <c r="AD296" s="756">
        <f t="shared" si="158"/>
        <v>0</v>
      </c>
      <c r="AE296" s="756">
        <f t="shared" si="158"/>
        <v>0</v>
      </c>
      <c r="AF296" s="756">
        <f t="shared" si="158"/>
        <v>0</v>
      </c>
      <c r="AG296" s="756">
        <f t="shared" si="127"/>
        <v>0</v>
      </c>
      <c r="AH296" s="646">
        <f t="shared" si="152"/>
        <v>0</v>
      </c>
      <c r="AI296" s="594"/>
      <c r="AJ296" s="705">
        <f t="shared" si="138"/>
        <v>280</v>
      </c>
      <c r="AK296" s="756">
        <v>0</v>
      </c>
      <c r="AL296" s="756">
        <v>0</v>
      </c>
      <c r="AM296" s="756">
        <v>0</v>
      </c>
      <c r="AN296" s="756">
        <v>0</v>
      </c>
      <c r="AO296" s="756">
        <v>0</v>
      </c>
      <c r="AP296" s="756">
        <v>0</v>
      </c>
      <c r="AQ296" s="756">
        <v>0</v>
      </c>
      <c r="AR296" s="646">
        <f t="shared" si="153"/>
        <v>0</v>
      </c>
      <c r="AS296" s="594"/>
      <c r="AT296" s="705">
        <f t="shared" si="139"/>
        <v>280</v>
      </c>
      <c r="AU296" s="756">
        <v>0</v>
      </c>
      <c r="AV296" s="756">
        <v>0</v>
      </c>
      <c r="AW296" s="756">
        <v>0</v>
      </c>
      <c r="AX296" s="756">
        <v>0</v>
      </c>
      <c r="AY296" s="756">
        <v>0</v>
      </c>
      <c r="AZ296" s="767">
        <f t="shared" si="162"/>
        <v>0</v>
      </c>
      <c r="BA296" s="756">
        <v>0</v>
      </c>
      <c r="BB296" s="756">
        <v>0</v>
      </c>
      <c r="BC296" s="756">
        <v>0</v>
      </c>
      <c r="BD296" s="756">
        <v>0</v>
      </c>
      <c r="BE296" s="767">
        <f t="shared" si="140"/>
        <v>0</v>
      </c>
      <c r="BF296" s="646">
        <f t="shared" si="141"/>
        <v>0</v>
      </c>
      <c r="BG296" s="594"/>
      <c r="BH296" s="705">
        <f t="shared" si="131"/>
        <v>280</v>
      </c>
      <c r="BI296" s="646">
        <f t="shared" si="142"/>
        <v>0</v>
      </c>
      <c r="BJ296" s="594"/>
      <c r="BK296" s="705">
        <f t="shared" si="143"/>
        <v>280</v>
      </c>
      <c r="BL296" s="756">
        <v>0</v>
      </c>
      <c r="BM296" s="756">
        <v>0</v>
      </c>
      <c r="BN296" s="756">
        <v>0</v>
      </c>
      <c r="BO296" s="756">
        <v>0</v>
      </c>
      <c r="BP296" s="756">
        <v>0</v>
      </c>
      <c r="BQ296" s="756">
        <v>0</v>
      </c>
      <c r="BR296" s="756">
        <v>0</v>
      </c>
      <c r="BS296" s="646">
        <f t="shared" si="154"/>
        <v>0</v>
      </c>
      <c r="BT296" s="594"/>
      <c r="BU296" s="705">
        <f t="shared" si="144"/>
        <v>280</v>
      </c>
      <c r="BV296" s="756">
        <v>0</v>
      </c>
      <c r="BW296" s="756">
        <v>0</v>
      </c>
      <c r="BX296" s="756">
        <v>0</v>
      </c>
      <c r="BY296" s="756">
        <v>0</v>
      </c>
      <c r="BZ296" s="756">
        <v>0</v>
      </c>
      <c r="CA296" s="756">
        <v>0</v>
      </c>
      <c r="CB296" s="756">
        <v>0</v>
      </c>
      <c r="CC296" s="646">
        <f t="shared" si="155"/>
        <v>0</v>
      </c>
      <c r="CD296" s="594"/>
      <c r="CE296" s="705">
        <f t="shared" si="132"/>
        <v>280</v>
      </c>
      <c r="CF296" s="756">
        <f t="shared" si="161"/>
        <v>0</v>
      </c>
      <c r="CG296" s="756">
        <f t="shared" si="161"/>
        <v>0</v>
      </c>
      <c r="CH296" s="756">
        <f t="shared" si="161"/>
        <v>0</v>
      </c>
      <c r="CI296" s="756">
        <f t="shared" si="159"/>
        <v>0</v>
      </c>
      <c r="CJ296" s="756">
        <f t="shared" si="159"/>
        <v>0</v>
      </c>
      <c r="CK296" s="756">
        <f t="shared" si="159"/>
        <v>0</v>
      </c>
      <c r="CL296" s="756">
        <f t="shared" si="128"/>
        <v>0</v>
      </c>
      <c r="CM296" s="646">
        <f t="shared" si="156"/>
        <v>0</v>
      </c>
      <c r="CN296" s="594"/>
      <c r="CO296" s="705">
        <f t="shared" si="133"/>
        <v>280</v>
      </c>
      <c r="CP296" s="756">
        <v>0</v>
      </c>
      <c r="CQ296" s="756">
        <v>0</v>
      </c>
      <c r="CR296" s="756">
        <v>0</v>
      </c>
      <c r="CS296" s="756">
        <v>0</v>
      </c>
      <c r="CT296" s="756">
        <v>0</v>
      </c>
      <c r="CU296" s="756">
        <v>0</v>
      </c>
      <c r="CV296" s="756">
        <v>0</v>
      </c>
      <c r="CW296" s="646">
        <f t="shared" si="157"/>
        <v>0</v>
      </c>
      <c r="CX296" s="685"/>
      <c r="CY296" s="705">
        <f t="shared" si="134"/>
        <v>280</v>
      </c>
      <c r="CZ296" s="756">
        <v>0</v>
      </c>
      <c r="DA296" s="756">
        <v>0</v>
      </c>
      <c r="DB296" s="756">
        <v>0</v>
      </c>
      <c r="DC296" s="756">
        <v>0</v>
      </c>
      <c r="DD296" s="756">
        <v>0</v>
      </c>
      <c r="DE296" s="767">
        <f t="shared" si="145"/>
        <v>0</v>
      </c>
      <c r="DF296" s="756">
        <v>0</v>
      </c>
      <c r="DG296" s="756">
        <v>0</v>
      </c>
      <c r="DH296" s="756">
        <v>0</v>
      </c>
      <c r="DI296" s="756">
        <v>0</v>
      </c>
      <c r="DJ296" s="767">
        <f t="shared" si="146"/>
        <v>0</v>
      </c>
      <c r="DK296" s="715">
        <f t="shared" si="147"/>
        <v>0</v>
      </c>
      <c r="DL296" s="685"/>
      <c r="DM296" s="705">
        <f t="shared" si="135"/>
        <v>280</v>
      </c>
      <c r="DN296" s="715">
        <f t="shared" si="148"/>
        <v>0</v>
      </c>
    </row>
    <row r="297" spans="2:118" x14ac:dyDescent="0.25">
      <c r="B297" s="705">
        <v>281</v>
      </c>
      <c r="C297" s="765">
        <f>(1+_xlfn.XLOOKUP(INT((B297-1)/12)+1,'ZC Curve'!$B$8:$B$107,'ZC Curve'!R$8:R$107,,0))^(1/12)-1</f>
        <v>0</v>
      </c>
      <c r="D297" s="766">
        <f t="shared" si="149"/>
        <v>1</v>
      </c>
      <c r="E297" s="685"/>
      <c r="F297" s="705">
        <v>281</v>
      </c>
      <c r="G297" s="756">
        <v>0</v>
      </c>
      <c r="H297" s="756">
        <v>0</v>
      </c>
      <c r="I297" s="756">
        <v>0</v>
      </c>
      <c r="J297" s="756">
        <v>0</v>
      </c>
      <c r="K297" s="756">
        <v>0</v>
      </c>
      <c r="L297" s="756">
        <v>0</v>
      </c>
      <c r="M297" s="756">
        <v>0</v>
      </c>
      <c r="N297" s="646">
        <f t="shared" si="150"/>
        <v>0</v>
      </c>
      <c r="O297" s="594"/>
      <c r="P297" s="705">
        <f t="shared" si="136"/>
        <v>281</v>
      </c>
      <c r="Q297" s="756">
        <v>0</v>
      </c>
      <c r="R297" s="756">
        <v>0</v>
      </c>
      <c r="S297" s="756">
        <v>0</v>
      </c>
      <c r="T297" s="756">
        <v>0</v>
      </c>
      <c r="U297" s="756">
        <v>0</v>
      </c>
      <c r="V297" s="756">
        <v>0</v>
      </c>
      <c r="W297" s="756">
        <v>0</v>
      </c>
      <c r="X297" s="646">
        <f t="shared" si="151"/>
        <v>0</v>
      </c>
      <c r="Y297" s="594"/>
      <c r="Z297" s="705">
        <f t="shared" si="137"/>
        <v>281</v>
      </c>
      <c r="AA297" s="756">
        <f t="shared" si="160"/>
        <v>0</v>
      </c>
      <c r="AB297" s="756">
        <f t="shared" si="160"/>
        <v>0</v>
      </c>
      <c r="AC297" s="756">
        <f t="shared" si="160"/>
        <v>0</v>
      </c>
      <c r="AD297" s="756">
        <f t="shared" si="158"/>
        <v>0</v>
      </c>
      <c r="AE297" s="756">
        <f t="shared" si="158"/>
        <v>0</v>
      </c>
      <c r="AF297" s="756">
        <f t="shared" si="158"/>
        <v>0</v>
      </c>
      <c r="AG297" s="756">
        <f t="shared" si="127"/>
        <v>0</v>
      </c>
      <c r="AH297" s="646">
        <f t="shared" si="152"/>
        <v>0</v>
      </c>
      <c r="AI297" s="594"/>
      <c r="AJ297" s="705">
        <f t="shared" si="138"/>
        <v>281</v>
      </c>
      <c r="AK297" s="756">
        <v>0</v>
      </c>
      <c r="AL297" s="756">
        <v>0</v>
      </c>
      <c r="AM297" s="756">
        <v>0</v>
      </c>
      <c r="AN297" s="756">
        <v>0</v>
      </c>
      <c r="AO297" s="756">
        <v>0</v>
      </c>
      <c r="AP297" s="756">
        <v>0</v>
      </c>
      <c r="AQ297" s="756">
        <v>0</v>
      </c>
      <c r="AR297" s="646">
        <f t="shared" si="153"/>
        <v>0</v>
      </c>
      <c r="AS297" s="594"/>
      <c r="AT297" s="705">
        <f t="shared" si="139"/>
        <v>281</v>
      </c>
      <c r="AU297" s="756">
        <v>0</v>
      </c>
      <c r="AV297" s="756">
        <v>0</v>
      </c>
      <c r="AW297" s="756">
        <v>0</v>
      </c>
      <c r="AX297" s="756">
        <v>0</v>
      </c>
      <c r="AY297" s="756">
        <v>0</v>
      </c>
      <c r="AZ297" s="767">
        <f t="shared" si="162"/>
        <v>0</v>
      </c>
      <c r="BA297" s="756">
        <v>0</v>
      </c>
      <c r="BB297" s="756">
        <v>0</v>
      </c>
      <c r="BC297" s="756">
        <v>0</v>
      </c>
      <c r="BD297" s="756">
        <v>0</v>
      </c>
      <c r="BE297" s="767">
        <f t="shared" si="140"/>
        <v>0</v>
      </c>
      <c r="BF297" s="646">
        <f t="shared" si="141"/>
        <v>0</v>
      </c>
      <c r="BG297" s="594"/>
      <c r="BH297" s="705">
        <f t="shared" si="131"/>
        <v>281</v>
      </c>
      <c r="BI297" s="646">
        <f t="shared" si="142"/>
        <v>0</v>
      </c>
      <c r="BJ297" s="594"/>
      <c r="BK297" s="705">
        <f t="shared" si="143"/>
        <v>281</v>
      </c>
      <c r="BL297" s="756">
        <v>0</v>
      </c>
      <c r="BM297" s="756">
        <v>0</v>
      </c>
      <c r="BN297" s="756">
        <v>0</v>
      </c>
      <c r="BO297" s="756">
        <v>0</v>
      </c>
      <c r="BP297" s="756">
        <v>0</v>
      </c>
      <c r="BQ297" s="756">
        <v>0</v>
      </c>
      <c r="BR297" s="756">
        <v>0</v>
      </c>
      <c r="BS297" s="646">
        <f t="shared" si="154"/>
        <v>0</v>
      </c>
      <c r="BT297" s="594"/>
      <c r="BU297" s="705">
        <f t="shared" si="144"/>
        <v>281</v>
      </c>
      <c r="BV297" s="756">
        <v>0</v>
      </c>
      <c r="BW297" s="756">
        <v>0</v>
      </c>
      <c r="BX297" s="756">
        <v>0</v>
      </c>
      <c r="BY297" s="756">
        <v>0</v>
      </c>
      <c r="BZ297" s="756">
        <v>0</v>
      </c>
      <c r="CA297" s="756">
        <v>0</v>
      </c>
      <c r="CB297" s="756">
        <v>0</v>
      </c>
      <c r="CC297" s="646">
        <f t="shared" si="155"/>
        <v>0</v>
      </c>
      <c r="CD297" s="594"/>
      <c r="CE297" s="705">
        <f t="shared" si="132"/>
        <v>281</v>
      </c>
      <c r="CF297" s="756">
        <f t="shared" si="161"/>
        <v>0</v>
      </c>
      <c r="CG297" s="756">
        <f t="shared" si="161"/>
        <v>0</v>
      </c>
      <c r="CH297" s="756">
        <f t="shared" si="161"/>
        <v>0</v>
      </c>
      <c r="CI297" s="756">
        <f t="shared" si="159"/>
        <v>0</v>
      </c>
      <c r="CJ297" s="756">
        <f t="shared" si="159"/>
        <v>0</v>
      </c>
      <c r="CK297" s="756">
        <f t="shared" si="159"/>
        <v>0</v>
      </c>
      <c r="CL297" s="756">
        <f t="shared" si="128"/>
        <v>0</v>
      </c>
      <c r="CM297" s="646">
        <f t="shared" si="156"/>
        <v>0</v>
      </c>
      <c r="CN297" s="594"/>
      <c r="CO297" s="705">
        <f t="shared" si="133"/>
        <v>281</v>
      </c>
      <c r="CP297" s="756">
        <v>0</v>
      </c>
      <c r="CQ297" s="756">
        <v>0</v>
      </c>
      <c r="CR297" s="756">
        <v>0</v>
      </c>
      <c r="CS297" s="756">
        <v>0</v>
      </c>
      <c r="CT297" s="756">
        <v>0</v>
      </c>
      <c r="CU297" s="756">
        <v>0</v>
      </c>
      <c r="CV297" s="756">
        <v>0</v>
      </c>
      <c r="CW297" s="646">
        <f t="shared" si="157"/>
        <v>0</v>
      </c>
      <c r="CX297" s="685"/>
      <c r="CY297" s="705">
        <f t="shared" si="134"/>
        <v>281</v>
      </c>
      <c r="CZ297" s="756">
        <v>0</v>
      </c>
      <c r="DA297" s="756">
        <v>0</v>
      </c>
      <c r="DB297" s="756">
        <v>0</v>
      </c>
      <c r="DC297" s="756">
        <v>0</v>
      </c>
      <c r="DD297" s="756">
        <v>0</v>
      </c>
      <c r="DE297" s="767">
        <f t="shared" si="145"/>
        <v>0</v>
      </c>
      <c r="DF297" s="756">
        <v>0</v>
      </c>
      <c r="DG297" s="756">
        <v>0</v>
      </c>
      <c r="DH297" s="756">
        <v>0</v>
      </c>
      <c r="DI297" s="756">
        <v>0</v>
      </c>
      <c r="DJ297" s="767">
        <f t="shared" si="146"/>
        <v>0</v>
      </c>
      <c r="DK297" s="715">
        <f t="shared" si="147"/>
        <v>0</v>
      </c>
      <c r="DL297" s="685"/>
      <c r="DM297" s="705">
        <f t="shared" si="135"/>
        <v>281</v>
      </c>
      <c r="DN297" s="715">
        <f t="shared" si="148"/>
        <v>0</v>
      </c>
    </row>
    <row r="298" spans="2:118" x14ac:dyDescent="0.25">
      <c r="B298" s="705">
        <v>282</v>
      </c>
      <c r="C298" s="765">
        <f>(1+_xlfn.XLOOKUP(INT((B298-1)/12)+1,'ZC Curve'!$B$8:$B$107,'ZC Curve'!R$8:R$107,,0))^(1/12)-1</f>
        <v>0</v>
      </c>
      <c r="D298" s="766">
        <f t="shared" si="149"/>
        <v>1</v>
      </c>
      <c r="E298" s="685"/>
      <c r="F298" s="705">
        <v>282</v>
      </c>
      <c r="G298" s="756">
        <v>0</v>
      </c>
      <c r="H298" s="756">
        <v>0</v>
      </c>
      <c r="I298" s="756">
        <v>0</v>
      </c>
      <c r="J298" s="756">
        <v>0</v>
      </c>
      <c r="K298" s="756">
        <v>0</v>
      </c>
      <c r="L298" s="756">
        <v>0</v>
      </c>
      <c r="M298" s="756">
        <v>0</v>
      </c>
      <c r="N298" s="646">
        <f t="shared" si="150"/>
        <v>0</v>
      </c>
      <c r="O298" s="594"/>
      <c r="P298" s="705">
        <f t="shared" si="136"/>
        <v>282</v>
      </c>
      <c r="Q298" s="756">
        <v>0</v>
      </c>
      <c r="R298" s="756">
        <v>0</v>
      </c>
      <c r="S298" s="756">
        <v>0</v>
      </c>
      <c r="T298" s="756">
        <v>0</v>
      </c>
      <c r="U298" s="756">
        <v>0</v>
      </c>
      <c r="V298" s="756">
        <v>0</v>
      </c>
      <c r="W298" s="756">
        <v>0</v>
      </c>
      <c r="X298" s="646">
        <f t="shared" si="151"/>
        <v>0</v>
      </c>
      <c r="Y298" s="594"/>
      <c r="Z298" s="705">
        <f t="shared" si="137"/>
        <v>282</v>
      </c>
      <c r="AA298" s="756">
        <f t="shared" si="160"/>
        <v>0</v>
      </c>
      <c r="AB298" s="756">
        <f t="shared" si="160"/>
        <v>0</v>
      </c>
      <c r="AC298" s="756">
        <f t="shared" si="160"/>
        <v>0</v>
      </c>
      <c r="AD298" s="756">
        <f t="shared" si="158"/>
        <v>0</v>
      </c>
      <c r="AE298" s="756">
        <f t="shared" si="158"/>
        <v>0</v>
      </c>
      <c r="AF298" s="756">
        <f t="shared" si="158"/>
        <v>0</v>
      </c>
      <c r="AG298" s="756">
        <f t="shared" si="127"/>
        <v>0</v>
      </c>
      <c r="AH298" s="646">
        <f t="shared" si="152"/>
        <v>0</v>
      </c>
      <c r="AI298" s="594"/>
      <c r="AJ298" s="705">
        <f t="shared" si="138"/>
        <v>282</v>
      </c>
      <c r="AK298" s="756">
        <v>0</v>
      </c>
      <c r="AL298" s="756">
        <v>0</v>
      </c>
      <c r="AM298" s="756">
        <v>0</v>
      </c>
      <c r="AN298" s="756">
        <v>0</v>
      </c>
      <c r="AO298" s="756">
        <v>0</v>
      </c>
      <c r="AP298" s="756">
        <v>0</v>
      </c>
      <c r="AQ298" s="756">
        <v>0</v>
      </c>
      <c r="AR298" s="646">
        <f t="shared" si="153"/>
        <v>0</v>
      </c>
      <c r="AS298" s="594"/>
      <c r="AT298" s="705">
        <f t="shared" si="139"/>
        <v>282</v>
      </c>
      <c r="AU298" s="756">
        <v>0</v>
      </c>
      <c r="AV298" s="756">
        <v>0</v>
      </c>
      <c r="AW298" s="756">
        <v>0</v>
      </c>
      <c r="AX298" s="756">
        <v>0</v>
      </c>
      <c r="AY298" s="756">
        <v>0</v>
      </c>
      <c r="AZ298" s="767">
        <f t="shared" si="162"/>
        <v>0</v>
      </c>
      <c r="BA298" s="756">
        <v>0</v>
      </c>
      <c r="BB298" s="756">
        <v>0</v>
      </c>
      <c r="BC298" s="756">
        <v>0</v>
      </c>
      <c r="BD298" s="756">
        <v>0</v>
      </c>
      <c r="BE298" s="767">
        <f t="shared" si="140"/>
        <v>0</v>
      </c>
      <c r="BF298" s="646">
        <f t="shared" si="141"/>
        <v>0</v>
      </c>
      <c r="BG298" s="594"/>
      <c r="BH298" s="705">
        <f t="shared" si="131"/>
        <v>282</v>
      </c>
      <c r="BI298" s="646">
        <f t="shared" si="142"/>
        <v>0</v>
      </c>
      <c r="BJ298" s="594"/>
      <c r="BK298" s="705">
        <f t="shared" si="143"/>
        <v>282</v>
      </c>
      <c r="BL298" s="756">
        <v>0</v>
      </c>
      <c r="BM298" s="756">
        <v>0</v>
      </c>
      <c r="BN298" s="756">
        <v>0</v>
      </c>
      <c r="BO298" s="756">
        <v>0</v>
      </c>
      <c r="BP298" s="756">
        <v>0</v>
      </c>
      <c r="BQ298" s="756">
        <v>0</v>
      </c>
      <c r="BR298" s="756">
        <v>0</v>
      </c>
      <c r="BS298" s="646">
        <f t="shared" si="154"/>
        <v>0</v>
      </c>
      <c r="BT298" s="594"/>
      <c r="BU298" s="705">
        <f t="shared" si="144"/>
        <v>282</v>
      </c>
      <c r="BV298" s="756">
        <v>0</v>
      </c>
      <c r="BW298" s="756">
        <v>0</v>
      </c>
      <c r="BX298" s="756">
        <v>0</v>
      </c>
      <c r="BY298" s="756">
        <v>0</v>
      </c>
      <c r="BZ298" s="756">
        <v>0</v>
      </c>
      <c r="CA298" s="756">
        <v>0</v>
      </c>
      <c r="CB298" s="756">
        <v>0</v>
      </c>
      <c r="CC298" s="646">
        <f t="shared" si="155"/>
        <v>0</v>
      </c>
      <c r="CD298" s="594"/>
      <c r="CE298" s="705">
        <f t="shared" si="132"/>
        <v>282</v>
      </c>
      <c r="CF298" s="756">
        <f t="shared" si="161"/>
        <v>0</v>
      </c>
      <c r="CG298" s="756">
        <f t="shared" si="161"/>
        <v>0</v>
      </c>
      <c r="CH298" s="756">
        <f t="shared" si="161"/>
        <v>0</v>
      </c>
      <c r="CI298" s="756">
        <f t="shared" si="159"/>
        <v>0</v>
      </c>
      <c r="CJ298" s="756">
        <f t="shared" si="159"/>
        <v>0</v>
      </c>
      <c r="CK298" s="756">
        <f t="shared" si="159"/>
        <v>0</v>
      </c>
      <c r="CL298" s="756">
        <f t="shared" si="128"/>
        <v>0</v>
      </c>
      <c r="CM298" s="646">
        <f t="shared" si="156"/>
        <v>0</v>
      </c>
      <c r="CN298" s="594"/>
      <c r="CO298" s="705">
        <f t="shared" si="133"/>
        <v>282</v>
      </c>
      <c r="CP298" s="756">
        <v>0</v>
      </c>
      <c r="CQ298" s="756">
        <v>0</v>
      </c>
      <c r="CR298" s="756">
        <v>0</v>
      </c>
      <c r="CS298" s="756">
        <v>0</v>
      </c>
      <c r="CT298" s="756">
        <v>0</v>
      </c>
      <c r="CU298" s="756">
        <v>0</v>
      </c>
      <c r="CV298" s="756">
        <v>0</v>
      </c>
      <c r="CW298" s="646">
        <f t="shared" si="157"/>
        <v>0</v>
      </c>
      <c r="CX298" s="685"/>
      <c r="CY298" s="705">
        <f t="shared" si="134"/>
        <v>282</v>
      </c>
      <c r="CZ298" s="756">
        <v>0</v>
      </c>
      <c r="DA298" s="756">
        <v>0</v>
      </c>
      <c r="DB298" s="756">
        <v>0</v>
      </c>
      <c r="DC298" s="756">
        <v>0</v>
      </c>
      <c r="DD298" s="756">
        <v>0</v>
      </c>
      <c r="DE298" s="767">
        <f t="shared" si="145"/>
        <v>0</v>
      </c>
      <c r="DF298" s="756">
        <v>0</v>
      </c>
      <c r="DG298" s="756">
        <v>0</v>
      </c>
      <c r="DH298" s="756">
        <v>0</v>
      </c>
      <c r="DI298" s="756">
        <v>0</v>
      </c>
      <c r="DJ298" s="767">
        <f t="shared" si="146"/>
        <v>0</v>
      </c>
      <c r="DK298" s="715">
        <f t="shared" si="147"/>
        <v>0</v>
      </c>
      <c r="DL298" s="685"/>
      <c r="DM298" s="705">
        <f t="shared" si="135"/>
        <v>282</v>
      </c>
      <c r="DN298" s="715">
        <f t="shared" si="148"/>
        <v>0</v>
      </c>
    </row>
    <row r="299" spans="2:118" x14ac:dyDescent="0.25">
      <c r="B299" s="705">
        <v>283</v>
      </c>
      <c r="C299" s="765">
        <f>(1+_xlfn.XLOOKUP(INT((B299-1)/12)+1,'ZC Curve'!$B$8:$B$107,'ZC Curve'!R$8:R$107,,0))^(1/12)-1</f>
        <v>0</v>
      </c>
      <c r="D299" s="766">
        <f t="shared" si="149"/>
        <v>1</v>
      </c>
      <c r="E299" s="685"/>
      <c r="F299" s="705">
        <v>283</v>
      </c>
      <c r="G299" s="756">
        <v>0</v>
      </c>
      <c r="H299" s="756">
        <v>0</v>
      </c>
      <c r="I299" s="756">
        <v>0</v>
      </c>
      <c r="J299" s="756">
        <v>0</v>
      </c>
      <c r="K299" s="756">
        <v>0</v>
      </c>
      <c r="L299" s="756">
        <v>0</v>
      </c>
      <c r="M299" s="756">
        <v>0</v>
      </c>
      <c r="N299" s="646">
        <f t="shared" si="150"/>
        <v>0</v>
      </c>
      <c r="O299" s="594"/>
      <c r="P299" s="705">
        <f t="shared" si="136"/>
        <v>283</v>
      </c>
      <c r="Q299" s="756">
        <v>0</v>
      </c>
      <c r="R299" s="756">
        <v>0</v>
      </c>
      <c r="S299" s="756">
        <v>0</v>
      </c>
      <c r="T299" s="756">
        <v>0</v>
      </c>
      <c r="U299" s="756">
        <v>0</v>
      </c>
      <c r="V299" s="756">
        <v>0</v>
      </c>
      <c r="W299" s="756">
        <v>0</v>
      </c>
      <c r="X299" s="646">
        <f t="shared" si="151"/>
        <v>0</v>
      </c>
      <c r="Y299" s="594"/>
      <c r="Z299" s="705">
        <f t="shared" si="137"/>
        <v>283</v>
      </c>
      <c r="AA299" s="756">
        <f t="shared" si="160"/>
        <v>0</v>
      </c>
      <c r="AB299" s="756">
        <f t="shared" si="160"/>
        <v>0</v>
      </c>
      <c r="AC299" s="756">
        <f t="shared" si="160"/>
        <v>0</v>
      </c>
      <c r="AD299" s="756">
        <f t="shared" si="158"/>
        <v>0</v>
      </c>
      <c r="AE299" s="756">
        <f t="shared" si="158"/>
        <v>0</v>
      </c>
      <c r="AF299" s="756">
        <f t="shared" si="158"/>
        <v>0</v>
      </c>
      <c r="AG299" s="756">
        <f t="shared" si="158"/>
        <v>0</v>
      </c>
      <c r="AH299" s="646">
        <f t="shared" si="152"/>
        <v>0</v>
      </c>
      <c r="AI299" s="594"/>
      <c r="AJ299" s="705">
        <f t="shared" si="138"/>
        <v>283</v>
      </c>
      <c r="AK299" s="756">
        <v>0</v>
      </c>
      <c r="AL299" s="756">
        <v>0</v>
      </c>
      <c r="AM299" s="756">
        <v>0</v>
      </c>
      <c r="AN299" s="756">
        <v>0</v>
      </c>
      <c r="AO299" s="756">
        <v>0</v>
      </c>
      <c r="AP299" s="756">
        <v>0</v>
      </c>
      <c r="AQ299" s="756">
        <v>0</v>
      </c>
      <c r="AR299" s="646">
        <f t="shared" si="153"/>
        <v>0</v>
      </c>
      <c r="AS299" s="594"/>
      <c r="AT299" s="705">
        <f t="shared" si="139"/>
        <v>283</v>
      </c>
      <c r="AU299" s="756">
        <v>0</v>
      </c>
      <c r="AV299" s="756">
        <v>0</v>
      </c>
      <c r="AW299" s="756">
        <v>0</v>
      </c>
      <c r="AX299" s="756">
        <v>0</v>
      </c>
      <c r="AY299" s="756">
        <v>0</v>
      </c>
      <c r="AZ299" s="767">
        <f t="shared" si="162"/>
        <v>0</v>
      </c>
      <c r="BA299" s="756">
        <v>0</v>
      </c>
      <c r="BB299" s="756">
        <v>0</v>
      </c>
      <c r="BC299" s="756">
        <v>0</v>
      </c>
      <c r="BD299" s="756">
        <v>0</v>
      </c>
      <c r="BE299" s="767">
        <f t="shared" si="140"/>
        <v>0</v>
      </c>
      <c r="BF299" s="646">
        <f t="shared" si="141"/>
        <v>0</v>
      </c>
      <c r="BG299" s="594"/>
      <c r="BH299" s="705">
        <f t="shared" si="131"/>
        <v>283</v>
      </c>
      <c r="BI299" s="646">
        <f t="shared" si="142"/>
        <v>0</v>
      </c>
      <c r="BJ299" s="594"/>
      <c r="BK299" s="705">
        <f t="shared" si="143"/>
        <v>283</v>
      </c>
      <c r="BL299" s="756">
        <v>0</v>
      </c>
      <c r="BM299" s="756">
        <v>0</v>
      </c>
      <c r="BN299" s="756">
        <v>0</v>
      </c>
      <c r="BO299" s="756">
        <v>0</v>
      </c>
      <c r="BP299" s="756">
        <v>0</v>
      </c>
      <c r="BQ299" s="756">
        <v>0</v>
      </c>
      <c r="BR299" s="756">
        <v>0</v>
      </c>
      <c r="BS299" s="646">
        <f t="shared" si="154"/>
        <v>0</v>
      </c>
      <c r="BT299" s="594"/>
      <c r="BU299" s="705">
        <f t="shared" si="144"/>
        <v>283</v>
      </c>
      <c r="BV299" s="756">
        <v>0</v>
      </c>
      <c r="BW299" s="756">
        <v>0</v>
      </c>
      <c r="BX299" s="756">
        <v>0</v>
      </c>
      <c r="BY299" s="756">
        <v>0</v>
      </c>
      <c r="BZ299" s="756">
        <v>0</v>
      </c>
      <c r="CA299" s="756">
        <v>0</v>
      </c>
      <c r="CB299" s="756">
        <v>0</v>
      </c>
      <c r="CC299" s="646">
        <f t="shared" si="155"/>
        <v>0</v>
      </c>
      <c r="CD299" s="594"/>
      <c r="CE299" s="705">
        <f t="shared" si="132"/>
        <v>283</v>
      </c>
      <c r="CF299" s="756">
        <f t="shared" si="161"/>
        <v>0</v>
      </c>
      <c r="CG299" s="756">
        <f t="shared" si="161"/>
        <v>0</v>
      </c>
      <c r="CH299" s="756">
        <f t="shared" si="161"/>
        <v>0</v>
      </c>
      <c r="CI299" s="756">
        <f t="shared" si="159"/>
        <v>0</v>
      </c>
      <c r="CJ299" s="756">
        <f t="shared" si="159"/>
        <v>0</v>
      </c>
      <c r="CK299" s="756">
        <f t="shared" si="159"/>
        <v>0</v>
      </c>
      <c r="CL299" s="756">
        <f t="shared" si="159"/>
        <v>0</v>
      </c>
      <c r="CM299" s="646">
        <f t="shared" si="156"/>
        <v>0</v>
      </c>
      <c r="CN299" s="594"/>
      <c r="CO299" s="705">
        <f t="shared" si="133"/>
        <v>283</v>
      </c>
      <c r="CP299" s="756">
        <v>0</v>
      </c>
      <c r="CQ299" s="756">
        <v>0</v>
      </c>
      <c r="CR299" s="756">
        <v>0</v>
      </c>
      <c r="CS299" s="756">
        <v>0</v>
      </c>
      <c r="CT299" s="756">
        <v>0</v>
      </c>
      <c r="CU299" s="756">
        <v>0</v>
      </c>
      <c r="CV299" s="756">
        <v>0</v>
      </c>
      <c r="CW299" s="646">
        <f t="shared" si="157"/>
        <v>0</v>
      </c>
      <c r="CX299" s="685"/>
      <c r="CY299" s="705">
        <f t="shared" si="134"/>
        <v>283</v>
      </c>
      <c r="CZ299" s="756">
        <v>0</v>
      </c>
      <c r="DA299" s="756">
        <v>0</v>
      </c>
      <c r="DB299" s="756">
        <v>0</v>
      </c>
      <c r="DC299" s="756">
        <v>0</v>
      </c>
      <c r="DD299" s="756">
        <v>0</v>
      </c>
      <c r="DE299" s="767">
        <f t="shared" si="145"/>
        <v>0</v>
      </c>
      <c r="DF299" s="756">
        <v>0</v>
      </c>
      <c r="DG299" s="756">
        <v>0</v>
      </c>
      <c r="DH299" s="756">
        <v>0</v>
      </c>
      <c r="DI299" s="756">
        <v>0</v>
      </c>
      <c r="DJ299" s="767">
        <f t="shared" si="146"/>
        <v>0</v>
      </c>
      <c r="DK299" s="715">
        <f t="shared" si="147"/>
        <v>0</v>
      </c>
      <c r="DL299" s="685"/>
      <c r="DM299" s="705">
        <f t="shared" si="135"/>
        <v>283</v>
      </c>
      <c r="DN299" s="715">
        <f t="shared" si="148"/>
        <v>0</v>
      </c>
    </row>
    <row r="300" spans="2:118" x14ac:dyDescent="0.25">
      <c r="B300" s="705">
        <v>284</v>
      </c>
      <c r="C300" s="765">
        <f>(1+_xlfn.XLOOKUP(INT((B300-1)/12)+1,'ZC Curve'!$B$8:$B$107,'ZC Curve'!R$8:R$107,,0))^(1/12)-1</f>
        <v>0</v>
      </c>
      <c r="D300" s="766">
        <f t="shared" si="149"/>
        <v>1</v>
      </c>
      <c r="E300" s="685"/>
      <c r="F300" s="705">
        <v>284</v>
      </c>
      <c r="G300" s="756">
        <v>0</v>
      </c>
      <c r="H300" s="756">
        <v>0</v>
      </c>
      <c r="I300" s="756">
        <v>0</v>
      </c>
      <c r="J300" s="756">
        <v>0</v>
      </c>
      <c r="K300" s="756">
        <v>0</v>
      </c>
      <c r="L300" s="756">
        <v>0</v>
      </c>
      <c r="M300" s="756">
        <v>0</v>
      </c>
      <c r="N300" s="646">
        <f t="shared" si="150"/>
        <v>0</v>
      </c>
      <c r="O300" s="594"/>
      <c r="P300" s="705">
        <f t="shared" si="136"/>
        <v>284</v>
      </c>
      <c r="Q300" s="756">
        <v>0</v>
      </c>
      <c r="R300" s="756">
        <v>0</v>
      </c>
      <c r="S300" s="756">
        <v>0</v>
      </c>
      <c r="T300" s="756">
        <v>0</v>
      </c>
      <c r="U300" s="756">
        <v>0</v>
      </c>
      <c r="V300" s="756">
        <v>0</v>
      </c>
      <c r="W300" s="756">
        <v>0</v>
      </c>
      <c r="X300" s="646">
        <f t="shared" si="151"/>
        <v>0</v>
      </c>
      <c r="Y300" s="594"/>
      <c r="Z300" s="705">
        <f t="shared" si="137"/>
        <v>284</v>
      </c>
      <c r="AA300" s="756">
        <f t="shared" si="160"/>
        <v>0</v>
      </c>
      <c r="AB300" s="756">
        <f t="shared" si="160"/>
        <v>0</v>
      </c>
      <c r="AC300" s="756">
        <f t="shared" si="160"/>
        <v>0</v>
      </c>
      <c r="AD300" s="756">
        <f t="shared" si="158"/>
        <v>0</v>
      </c>
      <c r="AE300" s="756">
        <f t="shared" si="158"/>
        <v>0</v>
      </c>
      <c r="AF300" s="756">
        <f t="shared" si="158"/>
        <v>0</v>
      </c>
      <c r="AG300" s="756">
        <f t="shared" si="158"/>
        <v>0</v>
      </c>
      <c r="AH300" s="646">
        <f t="shared" si="152"/>
        <v>0</v>
      </c>
      <c r="AI300" s="594"/>
      <c r="AJ300" s="705">
        <f t="shared" si="138"/>
        <v>284</v>
      </c>
      <c r="AK300" s="756">
        <v>0</v>
      </c>
      <c r="AL300" s="756">
        <v>0</v>
      </c>
      <c r="AM300" s="756">
        <v>0</v>
      </c>
      <c r="AN300" s="756">
        <v>0</v>
      </c>
      <c r="AO300" s="756">
        <v>0</v>
      </c>
      <c r="AP300" s="756">
        <v>0</v>
      </c>
      <c r="AQ300" s="756">
        <v>0</v>
      </c>
      <c r="AR300" s="646">
        <f t="shared" si="153"/>
        <v>0</v>
      </c>
      <c r="AS300" s="594"/>
      <c r="AT300" s="705">
        <f t="shared" si="139"/>
        <v>284</v>
      </c>
      <c r="AU300" s="756">
        <v>0</v>
      </c>
      <c r="AV300" s="756">
        <v>0</v>
      </c>
      <c r="AW300" s="756">
        <v>0</v>
      </c>
      <c r="AX300" s="756">
        <v>0</v>
      </c>
      <c r="AY300" s="756">
        <v>0</v>
      </c>
      <c r="AZ300" s="767">
        <f t="shared" si="162"/>
        <v>0</v>
      </c>
      <c r="BA300" s="756">
        <v>0</v>
      </c>
      <c r="BB300" s="756">
        <v>0</v>
      </c>
      <c r="BC300" s="756">
        <v>0</v>
      </c>
      <c r="BD300" s="756">
        <v>0</v>
      </c>
      <c r="BE300" s="767">
        <f t="shared" si="140"/>
        <v>0</v>
      </c>
      <c r="BF300" s="646">
        <f t="shared" si="141"/>
        <v>0</v>
      </c>
      <c r="BG300" s="594"/>
      <c r="BH300" s="705">
        <f t="shared" si="131"/>
        <v>284</v>
      </c>
      <c r="BI300" s="646">
        <f t="shared" si="142"/>
        <v>0</v>
      </c>
      <c r="BJ300" s="594"/>
      <c r="BK300" s="705">
        <f t="shared" si="143"/>
        <v>284</v>
      </c>
      <c r="BL300" s="756">
        <v>0</v>
      </c>
      <c r="BM300" s="756">
        <v>0</v>
      </c>
      <c r="BN300" s="756">
        <v>0</v>
      </c>
      <c r="BO300" s="756">
        <v>0</v>
      </c>
      <c r="BP300" s="756">
        <v>0</v>
      </c>
      <c r="BQ300" s="756">
        <v>0</v>
      </c>
      <c r="BR300" s="756">
        <v>0</v>
      </c>
      <c r="BS300" s="646">
        <f t="shared" si="154"/>
        <v>0</v>
      </c>
      <c r="BT300" s="594"/>
      <c r="BU300" s="705">
        <f t="shared" si="144"/>
        <v>284</v>
      </c>
      <c r="BV300" s="756">
        <v>0</v>
      </c>
      <c r="BW300" s="756">
        <v>0</v>
      </c>
      <c r="BX300" s="756">
        <v>0</v>
      </c>
      <c r="BY300" s="756">
        <v>0</v>
      </c>
      <c r="BZ300" s="756">
        <v>0</v>
      </c>
      <c r="CA300" s="756">
        <v>0</v>
      </c>
      <c r="CB300" s="756">
        <v>0</v>
      </c>
      <c r="CC300" s="646">
        <f t="shared" si="155"/>
        <v>0</v>
      </c>
      <c r="CD300" s="594"/>
      <c r="CE300" s="705">
        <f t="shared" si="132"/>
        <v>284</v>
      </c>
      <c r="CF300" s="756">
        <f t="shared" si="161"/>
        <v>0</v>
      </c>
      <c r="CG300" s="756">
        <f t="shared" si="161"/>
        <v>0</v>
      </c>
      <c r="CH300" s="756">
        <f t="shared" si="161"/>
        <v>0</v>
      </c>
      <c r="CI300" s="756">
        <f t="shared" si="159"/>
        <v>0</v>
      </c>
      <c r="CJ300" s="756">
        <f t="shared" si="159"/>
        <v>0</v>
      </c>
      <c r="CK300" s="756">
        <f t="shared" si="159"/>
        <v>0</v>
      </c>
      <c r="CL300" s="756">
        <f t="shared" si="159"/>
        <v>0</v>
      </c>
      <c r="CM300" s="646">
        <f t="shared" si="156"/>
        <v>0</v>
      </c>
      <c r="CN300" s="594"/>
      <c r="CO300" s="705">
        <f t="shared" si="133"/>
        <v>284</v>
      </c>
      <c r="CP300" s="756">
        <v>0</v>
      </c>
      <c r="CQ300" s="756">
        <v>0</v>
      </c>
      <c r="CR300" s="756">
        <v>0</v>
      </c>
      <c r="CS300" s="756">
        <v>0</v>
      </c>
      <c r="CT300" s="756">
        <v>0</v>
      </c>
      <c r="CU300" s="756">
        <v>0</v>
      </c>
      <c r="CV300" s="756">
        <v>0</v>
      </c>
      <c r="CW300" s="646">
        <f t="shared" si="157"/>
        <v>0</v>
      </c>
      <c r="CX300" s="685"/>
      <c r="CY300" s="705">
        <f t="shared" si="134"/>
        <v>284</v>
      </c>
      <c r="CZ300" s="756">
        <v>0</v>
      </c>
      <c r="DA300" s="756">
        <v>0</v>
      </c>
      <c r="DB300" s="756">
        <v>0</v>
      </c>
      <c r="DC300" s="756">
        <v>0</v>
      </c>
      <c r="DD300" s="756">
        <v>0</v>
      </c>
      <c r="DE300" s="767">
        <f t="shared" si="145"/>
        <v>0</v>
      </c>
      <c r="DF300" s="756">
        <v>0</v>
      </c>
      <c r="DG300" s="756">
        <v>0</v>
      </c>
      <c r="DH300" s="756">
        <v>0</v>
      </c>
      <c r="DI300" s="756">
        <v>0</v>
      </c>
      <c r="DJ300" s="767">
        <f t="shared" si="146"/>
        <v>0</v>
      </c>
      <c r="DK300" s="715">
        <f t="shared" si="147"/>
        <v>0</v>
      </c>
      <c r="DL300" s="685"/>
      <c r="DM300" s="705">
        <f t="shared" si="135"/>
        <v>284</v>
      </c>
      <c r="DN300" s="715">
        <f t="shared" si="148"/>
        <v>0</v>
      </c>
    </row>
    <row r="301" spans="2:118" x14ac:dyDescent="0.25">
      <c r="B301" s="705">
        <v>285</v>
      </c>
      <c r="C301" s="765">
        <f>(1+_xlfn.XLOOKUP(INT((B301-1)/12)+1,'ZC Curve'!$B$8:$B$107,'ZC Curve'!R$8:R$107,,0))^(1/12)-1</f>
        <v>0</v>
      </c>
      <c r="D301" s="766">
        <f t="shared" si="149"/>
        <v>1</v>
      </c>
      <c r="E301" s="685"/>
      <c r="F301" s="705">
        <v>285</v>
      </c>
      <c r="G301" s="756">
        <v>0</v>
      </c>
      <c r="H301" s="756">
        <v>0</v>
      </c>
      <c r="I301" s="756">
        <v>0</v>
      </c>
      <c r="J301" s="756">
        <v>0</v>
      </c>
      <c r="K301" s="756">
        <v>0</v>
      </c>
      <c r="L301" s="756">
        <v>0</v>
      </c>
      <c r="M301" s="756">
        <v>0</v>
      </c>
      <c r="N301" s="646">
        <f t="shared" si="150"/>
        <v>0</v>
      </c>
      <c r="O301" s="594"/>
      <c r="P301" s="705">
        <f t="shared" si="136"/>
        <v>285</v>
      </c>
      <c r="Q301" s="756">
        <v>0</v>
      </c>
      <c r="R301" s="756">
        <v>0</v>
      </c>
      <c r="S301" s="756">
        <v>0</v>
      </c>
      <c r="T301" s="756">
        <v>0</v>
      </c>
      <c r="U301" s="756">
        <v>0</v>
      </c>
      <c r="V301" s="756">
        <v>0</v>
      </c>
      <c r="W301" s="756">
        <v>0</v>
      </c>
      <c r="X301" s="646">
        <f t="shared" si="151"/>
        <v>0</v>
      </c>
      <c r="Y301" s="594"/>
      <c r="Z301" s="705">
        <f t="shared" si="137"/>
        <v>285</v>
      </c>
      <c r="AA301" s="756">
        <f t="shared" si="160"/>
        <v>0</v>
      </c>
      <c r="AB301" s="756">
        <f t="shared" si="160"/>
        <v>0</v>
      </c>
      <c r="AC301" s="756">
        <f t="shared" si="160"/>
        <v>0</v>
      </c>
      <c r="AD301" s="756">
        <f t="shared" si="158"/>
        <v>0</v>
      </c>
      <c r="AE301" s="756">
        <f t="shared" si="158"/>
        <v>0</v>
      </c>
      <c r="AF301" s="756">
        <f t="shared" si="158"/>
        <v>0</v>
      </c>
      <c r="AG301" s="756">
        <f t="shared" si="158"/>
        <v>0</v>
      </c>
      <c r="AH301" s="646">
        <f t="shared" si="152"/>
        <v>0</v>
      </c>
      <c r="AI301" s="594"/>
      <c r="AJ301" s="705">
        <f t="shared" si="138"/>
        <v>285</v>
      </c>
      <c r="AK301" s="756">
        <v>0</v>
      </c>
      <c r="AL301" s="756">
        <v>0</v>
      </c>
      <c r="AM301" s="756">
        <v>0</v>
      </c>
      <c r="AN301" s="756">
        <v>0</v>
      </c>
      <c r="AO301" s="756">
        <v>0</v>
      </c>
      <c r="AP301" s="756">
        <v>0</v>
      </c>
      <c r="AQ301" s="756">
        <v>0</v>
      </c>
      <c r="AR301" s="646">
        <f t="shared" si="153"/>
        <v>0</v>
      </c>
      <c r="AS301" s="594"/>
      <c r="AT301" s="705">
        <f t="shared" si="139"/>
        <v>285</v>
      </c>
      <c r="AU301" s="756">
        <v>0</v>
      </c>
      <c r="AV301" s="756">
        <v>0</v>
      </c>
      <c r="AW301" s="756">
        <v>0</v>
      </c>
      <c r="AX301" s="756">
        <v>0</v>
      </c>
      <c r="AY301" s="756">
        <v>0</v>
      </c>
      <c r="AZ301" s="767">
        <f t="shared" si="162"/>
        <v>0</v>
      </c>
      <c r="BA301" s="756">
        <v>0</v>
      </c>
      <c r="BB301" s="756">
        <v>0</v>
      </c>
      <c r="BC301" s="756">
        <v>0</v>
      </c>
      <c r="BD301" s="756">
        <v>0</v>
      </c>
      <c r="BE301" s="767">
        <f t="shared" si="140"/>
        <v>0</v>
      </c>
      <c r="BF301" s="646">
        <f t="shared" si="141"/>
        <v>0</v>
      </c>
      <c r="BG301" s="594"/>
      <c r="BH301" s="705">
        <f t="shared" si="131"/>
        <v>285</v>
      </c>
      <c r="BI301" s="646">
        <f t="shared" si="142"/>
        <v>0</v>
      </c>
      <c r="BJ301" s="594"/>
      <c r="BK301" s="705">
        <f t="shared" si="143"/>
        <v>285</v>
      </c>
      <c r="BL301" s="756">
        <v>0</v>
      </c>
      <c r="BM301" s="756">
        <v>0</v>
      </c>
      <c r="BN301" s="756">
        <v>0</v>
      </c>
      <c r="BO301" s="756">
        <v>0</v>
      </c>
      <c r="BP301" s="756">
        <v>0</v>
      </c>
      <c r="BQ301" s="756">
        <v>0</v>
      </c>
      <c r="BR301" s="756">
        <v>0</v>
      </c>
      <c r="BS301" s="646">
        <f t="shared" si="154"/>
        <v>0</v>
      </c>
      <c r="BT301" s="594"/>
      <c r="BU301" s="705">
        <f t="shared" si="144"/>
        <v>285</v>
      </c>
      <c r="BV301" s="756">
        <v>0</v>
      </c>
      <c r="BW301" s="756">
        <v>0</v>
      </c>
      <c r="BX301" s="756">
        <v>0</v>
      </c>
      <c r="BY301" s="756">
        <v>0</v>
      </c>
      <c r="BZ301" s="756">
        <v>0</v>
      </c>
      <c r="CA301" s="756">
        <v>0</v>
      </c>
      <c r="CB301" s="756">
        <v>0</v>
      </c>
      <c r="CC301" s="646">
        <f t="shared" si="155"/>
        <v>0</v>
      </c>
      <c r="CD301" s="594"/>
      <c r="CE301" s="705">
        <f t="shared" si="132"/>
        <v>285</v>
      </c>
      <c r="CF301" s="756">
        <f t="shared" si="161"/>
        <v>0</v>
      </c>
      <c r="CG301" s="756">
        <f t="shared" si="161"/>
        <v>0</v>
      </c>
      <c r="CH301" s="756">
        <f t="shared" si="161"/>
        <v>0</v>
      </c>
      <c r="CI301" s="756">
        <f t="shared" si="159"/>
        <v>0</v>
      </c>
      <c r="CJ301" s="756">
        <f t="shared" si="159"/>
        <v>0</v>
      </c>
      <c r="CK301" s="756">
        <f t="shared" si="159"/>
        <v>0</v>
      </c>
      <c r="CL301" s="756">
        <f t="shared" si="159"/>
        <v>0</v>
      </c>
      <c r="CM301" s="646">
        <f t="shared" si="156"/>
        <v>0</v>
      </c>
      <c r="CN301" s="594"/>
      <c r="CO301" s="705">
        <f t="shared" si="133"/>
        <v>285</v>
      </c>
      <c r="CP301" s="756">
        <v>0</v>
      </c>
      <c r="CQ301" s="756">
        <v>0</v>
      </c>
      <c r="CR301" s="756">
        <v>0</v>
      </c>
      <c r="CS301" s="756">
        <v>0</v>
      </c>
      <c r="CT301" s="756">
        <v>0</v>
      </c>
      <c r="CU301" s="756">
        <v>0</v>
      </c>
      <c r="CV301" s="756">
        <v>0</v>
      </c>
      <c r="CW301" s="646">
        <f t="shared" si="157"/>
        <v>0</v>
      </c>
      <c r="CX301" s="685"/>
      <c r="CY301" s="705">
        <f t="shared" si="134"/>
        <v>285</v>
      </c>
      <c r="CZ301" s="756">
        <v>0</v>
      </c>
      <c r="DA301" s="756">
        <v>0</v>
      </c>
      <c r="DB301" s="756">
        <v>0</v>
      </c>
      <c r="DC301" s="756">
        <v>0</v>
      </c>
      <c r="DD301" s="756">
        <v>0</v>
      </c>
      <c r="DE301" s="767">
        <f t="shared" si="145"/>
        <v>0</v>
      </c>
      <c r="DF301" s="756">
        <v>0</v>
      </c>
      <c r="DG301" s="756">
        <v>0</v>
      </c>
      <c r="DH301" s="756">
        <v>0</v>
      </c>
      <c r="DI301" s="756">
        <v>0</v>
      </c>
      <c r="DJ301" s="767">
        <f t="shared" si="146"/>
        <v>0</v>
      </c>
      <c r="DK301" s="715">
        <f t="shared" si="147"/>
        <v>0</v>
      </c>
      <c r="DL301" s="685"/>
      <c r="DM301" s="705">
        <f t="shared" si="135"/>
        <v>285</v>
      </c>
      <c r="DN301" s="715">
        <f t="shared" si="148"/>
        <v>0</v>
      </c>
    </row>
    <row r="302" spans="2:118" x14ac:dyDescent="0.25">
      <c r="B302" s="705">
        <v>286</v>
      </c>
      <c r="C302" s="765">
        <f>(1+_xlfn.XLOOKUP(INT((B302-1)/12)+1,'ZC Curve'!$B$8:$B$107,'ZC Curve'!R$8:R$107,,0))^(1/12)-1</f>
        <v>0</v>
      </c>
      <c r="D302" s="766">
        <f t="shared" si="149"/>
        <v>1</v>
      </c>
      <c r="E302" s="685"/>
      <c r="F302" s="705">
        <v>286</v>
      </c>
      <c r="G302" s="756">
        <v>0</v>
      </c>
      <c r="H302" s="756">
        <v>0</v>
      </c>
      <c r="I302" s="756">
        <v>0</v>
      </c>
      <c r="J302" s="756">
        <v>0</v>
      </c>
      <c r="K302" s="756">
        <v>0</v>
      </c>
      <c r="L302" s="756">
        <v>0</v>
      </c>
      <c r="M302" s="756">
        <v>0</v>
      </c>
      <c r="N302" s="646">
        <f t="shared" si="150"/>
        <v>0</v>
      </c>
      <c r="O302" s="594"/>
      <c r="P302" s="705">
        <f t="shared" si="136"/>
        <v>286</v>
      </c>
      <c r="Q302" s="756">
        <v>0</v>
      </c>
      <c r="R302" s="756">
        <v>0</v>
      </c>
      <c r="S302" s="756">
        <v>0</v>
      </c>
      <c r="T302" s="756">
        <v>0</v>
      </c>
      <c r="U302" s="756">
        <v>0</v>
      </c>
      <c r="V302" s="756">
        <v>0</v>
      </c>
      <c r="W302" s="756">
        <v>0</v>
      </c>
      <c r="X302" s="646">
        <f t="shared" si="151"/>
        <v>0</v>
      </c>
      <c r="Y302" s="594"/>
      <c r="Z302" s="705">
        <f t="shared" si="137"/>
        <v>286</v>
      </c>
      <c r="AA302" s="756">
        <f t="shared" si="160"/>
        <v>0</v>
      </c>
      <c r="AB302" s="756">
        <f t="shared" si="160"/>
        <v>0</v>
      </c>
      <c r="AC302" s="756">
        <f t="shared" si="160"/>
        <v>0</v>
      </c>
      <c r="AD302" s="756">
        <f t="shared" si="158"/>
        <v>0</v>
      </c>
      <c r="AE302" s="756">
        <f t="shared" si="158"/>
        <v>0</v>
      </c>
      <c r="AF302" s="756">
        <f t="shared" si="158"/>
        <v>0</v>
      </c>
      <c r="AG302" s="756">
        <f t="shared" si="158"/>
        <v>0</v>
      </c>
      <c r="AH302" s="646">
        <f t="shared" si="152"/>
        <v>0</v>
      </c>
      <c r="AI302" s="594"/>
      <c r="AJ302" s="705">
        <f t="shared" si="138"/>
        <v>286</v>
      </c>
      <c r="AK302" s="756">
        <v>0</v>
      </c>
      <c r="AL302" s="756">
        <v>0</v>
      </c>
      <c r="AM302" s="756">
        <v>0</v>
      </c>
      <c r="AN302" s="756">
        <v>0</v>
      </c>
      <c r="AO302" s="756">
        <v>0</v>
      </c>
      <c r="AP302" s="756">
        <v>0</v>
      </c>
      <c r="AQ302" s="756">
        <v>0</v>
      </c>
      <c r="AR302" s="646">
        <f t="shared" si="153"/>
        <v>0</v>
      </c>
      <c r="AS302" s="594"/>
      <c r="AT302" s="705">
        <f t="shared" si="139"/>
        <v>286</v>
      </c>
      <c r="AU302" s="756">
        <v>0</v>
      </c>
      <c r="AV302" s="756">
        <v>0</v>
      </c>
      <c r="AW302" s="756">
        <v>0</v>
      </c>
      <c r="AX302" s="756">
        <v>0</v>
      </c>
      <c r="AY302" s="756">
        <v>0</v>
      </c>
      <c r="AZ302" s="767">
        <f t="shared" si="162"/>
        <v>0</v>
      </c>
      <c r="BA302" s="756">
        <v>0</v>
      </c>
      <c r="BB302" s="756">
        <v>0</v>
      </c>
      <c r="BC302" s="756">
        <v>0</v>
      </c>
      <c r="BD302" s="756">
        <v>0</v>
      </c>
      <c r="BE302" s="767">
        <f t="shared" si="140"/>
        <v>0</v>
      </c>
      <c r="BF302" s="646">
        <f t="shared" si="141"/>
        <v>0</v>
      </c>
      <c r="BG302" s="594"/>
      <c r="BH302" s="705">
        <f t="shared" si="131"/>
        <v>286</v>
      </c>
      <c r="BI302" s="646">
        <f t="shared" si="142"/>
        <v>0</v>
      </c>
      <c r="BJ302" s="594"/>
      <c r="BK302" s="705">
        <f t="shared" si="143"/>
        <v>286</v>
      </c>
      <c r="BL302" s="756">
        <v>0</v>
      </c>
      <c r="BM302" s="756">
        <v>0</v>
      </c>
      <c r="BN302" s="756">
        <v>0</v>
      </c>
      <c r="BO302" s="756">
        <v>0</v>
      </c>
      <c r="BP302" s="756">
        <v>0</v>
      </c>
      <c r="BQ302" s="756">
        <v>0</v>
      </c>
      <c r="BR302" s="756">
        <v>0</v>
      </c>
      <c r="BS302" s="646">
        <f t="shared" si="154"/>
        <v>0</v>
      </c>
      <c r="BT302" s="594"/>
      <c r="BU302" s="705">
        <f t="shared" si="144"/>
        <v>286</v>
      </c>
      <c r="BV302" s="756">
        <v>0</v>
      </c>
      <c r="BW302" s="756">
        <v>0</v>
      </c>
      <c r="BX302" s="756">
        <v>0</v>
      </c>
      <c r="BY302" s="756">
        <v>0</v>
      </c>
      <c r="BZ302" s="756">
        <v>0</v>
      </c>
      <c r="CA302" s="756">
        <v>0</v>
      </c>
      <c r="CB302" s="756">
        <v>0</v>
      </c>
      <c r="CC302" s="646">
        <f t="shared" si="155"/>
        <v>0</v>
      </c>
      <c r="CD302" s="594"/>
      <c r="CE302" s="705">
        <f t="shared" si="132"/>
        <v>286</v>
      </c>
      <c r="CF302" s="756">
        <f t="shared" si="161"/>
        <v>0</v>
      </c>
      <c r="CG302" s="756">
        <f t="shared" si="161"/>
        <v>0</v>
      </c>
      <c r="CH302" s="756">
        <f t="shared" si="161"/>
        <v>0</v>
      </c>
      <c r="CI302" s="756">
        <f t="shared" si="159"/>
        <v>0</v>
      </c>
      <c r="CJ302" s="756">
        <f t="shared" si="159"/>
        <v>0</v>
      </c>
      <c r="CK302" s="756">
        <f t="shared" si="159"/>
        <v>0</v>
      </c>
      <c r="CL302" s="756">
        <f t="shared" si="159"/>
        <v>0</v>
      </c>
      <c r="CM302" s="646">
        <f t="shared" si="156"/>
        <v>0</v>
      </c>
      <c r="CN302" s="594"/>
      <c r="CO302" s="705">
        <f t="shared" si="133"/>
        <v>286</v>
      </c>
      <c r="CP302" s="756">
        <v>0</v>
      </c>
      <c r="CQ302" s="756">
        <v>0</v>
      </c>
      <c r="CR302" s="756">
        <v>0</v>
      </c>
      <c r="CS302" s="756">
        <v>0</v>
      </c>
      <c r="CT302" s="756">
        <v>0</v>
      </c>
      <c r="CU302" s="756">
        <v>0</v>
      </c>
      <c r="CV302" s="756">
        <v>0</v>
      </c>
      <c r="CW302" s="646">
        <f t="shared" si="157"/>
        <v>0</v>
      </c>
      <c r="CX302" s="685"/>
      <c r="CY302" s="705">
        <f t="shared" si="134"/>
        <v>286</v>
      </c>
      <c r="CZ302" s="756">
        <v>0</v>
      </c>
      <c r="DA302" s="756">
        <v>0</v>
      </c>
      <c r="DB302" s="756">
        <v>0</v>
      </c>
      <c r="DC302" s="756">
        <v>0</v>
      </c>
      <c r="DD302" s="756">
        <v>0</v>
      </c>
      <c r="DE302" s="767">
        <f t="shared" si="145"/>
        <v>0</v>
      </c>
      <c r="DF302" s="756">
        <v>0</v>
      </c>
      <c r="DG302" s="756">
        <v>0</v>
      </c>
      <c r="DH302" s="756">
        <v>0</v>
      </c>
      <c r="DI302" s="756">
        <v>0</v>
      </c>
      <c r="DJ302" s="767">
        <f t="shared" si="146"/>
        <v>0</v>
      </c>
      <c r="DK302" s="715">
        <f t="shared" si="147"/>
        <v>0</v>
      </c>
      <c r="DL302" s="685"/>
      <c r="DM302" s="705">
        <f t="shared" si="135"/>
        <v>286</v>
      </c>
      <c r="DN302" s="715">
        <f t="shared" si="148"/>
        <v>0</v>
      </c>
    </row>
    <row r="303" spans="2:118" x14ac:dyDescent="0.25">
      <c r="B303" s="705">
        <v>287</v>
      </c>
      <c r="C303" s="765">
        <f>(1+_xlfn.XLOOKUP(INT((B303-1)/12)+1,'ZC Curve'!$B$8:$B$107,'ZC Curve'!R$8:R$107,,0))^(1/12)-1</f>
        <v>0</v>
      </c>
      <c r="D303" s="766">
        <f t="shared" si="149"/>
        <v>1</v>
      </c>
      <c r="E303" s="685"/>
      <c r="F303" s="705">
        <v>287</v>
      </c>
      <c r="G303" s="756">
        <v>0</v>
      </c>
      <c r="H303" s="756">
        <v>0</v>
      </c>
      <c r="I303" s="756">
        <v>0</v>
      </c>
      <c r="J303" s="756">
        <v>0</v>
      </c>
      <c r="K303" s="756">
        <v>0</v>
      </c>
      <c r="L303" s="756">
        <v>0</v>
      </c>
      <c r="M303" s="756">
        <v>0</v>
      </c>
      <c r="N303" s="646">
        <f t="shared" si="150"/>
        <v>0</v>
      </c>
      <c r="O303" s="594"/>
      <c r="P303" s="705">
        <f t="shared" si="136"/>
        <v>287</v>
      </c>
      <c r="Q303" s="756">
        <v>0</v>
      </c>
      <c r="R303" s="756">
        <v>0</v>
      </c>
      <c r="S303" s="756">
        <v>0</v>
      </c>
      <c r="T303" s="756">
        <v>0</v>
      </c>
      <c r="U303" s="756">
        <v>0</v>
      </c>
      <c r="V303" s="756">
        <v>0</v>
      </c>
      <c r="W303" s="756">
        <v>0</v>
      </c>
      <c r="X303" s="646">
        <f t="shared" si="151"/>
        <v>0</v>
      </c>
      <c r="Y303" s="594"/>
      <c r="Z303" s="705">
        <f t="shared" si="137"/>
        <v>287</v>
      </c>
      <c r="AA303" s="756">
        <f t="shared" si="160"/>
        <v>0</v>
      </c>
      <c r="AB303" s="756">
        <f t="shared" si="160"/>
        <v>0</v>
      </c>
      <c r="AC303" s="756">
        <f t="shared" si="160"/>
        <v>0</v>
      </c>
      <c r="AD303" s="756">
        <f t="shared" si="158"/>
        <v>0</v>
      </c>
      <c r="AE303" s="756">
        <f t="shared" si="158"/>
        <v>0</v>
      </c>
      <c r="AF303" s="756">
        <f t="shared" si="158"/>
        <v>0</v>
      </c>
      <c r="AG303" s="756">
        <f t="shared" si="158"/>
        <v>0</v>
      </c>
      <c r="AH303" s="646">
        <f t="shared" si="152"/>
        <v>0</v>
      </c>
      <c r="AI303" s="594"/>
      <c r="AJ303" s="705">
        <f t="shared" si="138"/>
        <v>287</v>
      </c>
      <c r="AK303" s="756">
        <v>0</v>
      </c>
      <c r="AL303" s="756">
        <v>0</v>
      </c>
      <c r="AM303" s="756">
        <v>0</v>
      </c>
      <c r="AN303" s="756">
        <v>0</v>
      </c>
      <c r="AO303" s="756">
        <v>0</v>
      </c>
      <c r="AP303" s="756">
        <v>0</v>
      </c>
      <c r="AQ303" s="756">
        <v>0</v>
      </c>
      <c r="AR303" s="646">
        <f t="shared" si="153"/>
        <v>0</v>
      </c>
      <c r="AS303" s="594"/>
      <c r="AT303" s="705">
        <f t="shared" si="139"/>
        <v>287</v>
      </c>
      <c r="AU303" s="756">
        <v>0</v>
      </c>
      <c r="AV303" s="756">
        <v>0</v>
      </c>
      <c r="AW303" s="756">
        <v>0</v>
      </c>
      <c r="AX303" s="756">
        <v>0</v>
      </c>
      <c r="AY303" s="756">
        <v>0</v>
      </c>
      <c r="AZ303" s="767">
        <f t="shared" si="162"/>
        <v>0</v>
      </c>
      <c r="BA303" s="756">
        <v>0</v>
      </c>
      <c r="BB303" s="756">
        <v>0</v>
      </c>
      <c r="BC303" s="756">
        <v>0</v>
      </c>
      <c r="BD303" s="756">
        <v>0</v>
      </c>
      <c r="BE303" s="767">
        <f t="shared" si="140"/>
        <v>0</v>
      </c>
      <c r="BF303" s="646">
        <f t="shared" si="141"/>
        <v>0</v>
      </c>
      <c r="BG303" s="594"/>
      <c r="BH303" s="705">
        <f t="shared" si="131"/>
        <v>287</v>
      </c>
      <c r="BI303" s="646">
        <f t="shared" si="142"/>
        <v>0</v>
      </c>
      <c r="BJ303" s="594"/>
      <c r="BK303" s="705">
        <f t="shared" si="143"/>
        <v>287</v>
      </c>
      <c r="BL303" s="756">
        <v>0</v>
      </c>
      <c r="BM303" s="756">
        <v>0</v>
      </c>
      <c r="BN303" s="756">
        <v>0</v>
      </c>
      <c r="BO303" s="756">
        <v>0</v>
      </c>
      <c r="BP303" s="756">
        <v>0</v>
      </c>
      <c r="BQ303" s="756">
        <v>0</v>
      </c>
      <c r="BR303" s="756">
        <v>0</v>
      </c>
      <c r="BS303" s="646">
        <f t="shared" si="154"/>
        <v>0</v>
      </c>
      <c r="BT303" s="594"/>
      <c r="BU303" s="705">
        <f t="shared" si="144"/>
        <v>287</v>
      </c>
      <c r="BV303" s="756">
        <v>0</v>
      </c>
      <c r="BW303" s="756">
        <v>0</v>
      </c>
      <c r="BX303" s="756">
        <v>0</v>
      </c>
      <c r="BY303" s="756">
        <v>0</v>
      </c>
      <c r="BZ303" s="756">
        <v>0</v>
      </c>
      <c r="CA303" s="756">
        <v>0</v>
      </c>
      <c r="CB303" s="756">
        <v>0</v>
      </c>
      <c r="CC303" s="646">
        <f t="shared" si="155"/>
        <v>0</v>
      </c>
      <c r="CD303" s="594"/>
      <c r="CE303" s="705">
        <f t="shared" si="132"/>
        <v>287</v>
      </c>
      <c r="CF303" s="756">
        <f t="shared" si="161"/>
        <v>0</v>
      </c>
      <c r="CG303" s="756">
        <f t="shared" si="161"/>
        <v>0</v>
      </c>
      <c r="CH303" s="756">
        <f t="shared" si="161"/>
        <v>0</v>
      </c>
      <c r="CI303" s="756">
        <f t="shared" si="159"/>
        <v>0</v>
      </c>
      <c r="CJ303" s="756">
        <f t="shared" si="159"/>
        <v>0</v>
      </c>
      <c r="CK303" s="756">
        <f t="shared" si="159"/>
        <v>0</v>
      </c>
      <c r="CL303" s="756">
        <f t="shared" si="159"/>
        <v>0</v>
      </c>
      <c r="CM303" s="646">
        <f t="shared" si="156"/>
        <v>0</v>
      </c>
      <c r="CN303" s="594"/>
      <c r="CO303" s="705">
        <f t="shared" si="133"/>
        <v>287</v>
      </c>
      <c r="CP303" s="756">
        <v>0</v>
      </c>
      <c r="CQ303" s="756">
        <v>0</v>
      </c>
      <c r="CR303" s="756">
        <v>0</v>
      </c>
      <c r="CS303" s="756">
        <v>0</v>
      </c>
      <c r="CT303" s="756">
        <v>0</v>
      </c>
      <c r="CU303" s="756">
        <v>0</v>
      </c>
      <c r="CV303" s="756">
        <v>0</v>
      </c>
      <c r="CW303" s="646">
        <f t="shared" si="157"/>
        <v>0</v>
      </c>
      <c r="CX303" s="685"/>
      <c r="CY303" s="705">
        <f t="shared" si="134"/>
        <v>287</v>
      </c>
      <c r="CZ303" s="756">
        <v>0</v>
      </c>
      <c r="DA303" s="756">
        <v>0</v>
      </c>
      <c r="DB303" s="756">
        <v>0</v>
      </c>
      <c r="DC303" s="756">
        <v>0</v>
      </c>
      <c r="DD303" s="756">
        <v>0</v>
      </c>
      <c r="DE303" s="767">
        <f t="shared" si="145"/>
        <v>0</v>
      </c>
      <c r="DF303" s="756">
        <v>0</v>
      </c>
      <c r="DG303" s="756">
        <v>0</v>
      </c>
      <c r="DH303" s="756">
        <v>0</v>
      </c>
      <c r="DI303" s="756">
        <v>0</v>
      </c>
      <c r="DJ303" s="767">
        <f t="shared" si="146"/>
        <v>0</v>
      </c>
      <c r="DK303" s="715">
        <f t="shared" si="147"/>
        <v>0</v>
      </c>
      <c r="DL303" s="685"/>
      <c r="DM303" s="705">
        <f t="shared" si="135"/>
        <v>287</v>
      </c>
      <c r="DN303" s="715">
        <f t="shared" si="148"/>
        <v>0</v>
      </c>
    </row>
    <row r="304" spans="2:118" x14ac:dyDescent="0.25">
      <c r="B304" s="705">
        <v>288</v>
      </c>
      <c r="C304" s="765">
        <f>(1+_xlfn.XLOOKUP(INT((B304-1)/12)+1,'ZC Curve'!$B$8:$B$107,'ZC Curve'!R$8:R$107,,0))^(1/12)-1</f>
        <v>0</v>
      </c>
      <c r="D304" s="766">
        <f t="shared" si="149"/>
        <v>1</v>
      </c>
      <c r="E304" s="685"/>
      <c r="F304" s="705">
        <v>288</v>
      </c>
      <c r="G304" s="756">
        <v>0</v>
      </c>
      <c r="H304" s="756">
        <v>0</v>
      </c>
      <c r="I304" s="756">
        <v>0</v>
      </c>
      <c r="J304" s="756">
        <v>0</v>
      </c>
      <c r="K304" s="756">
        <v>0</v>
      </c>
      <c r="L304" s="756">
        <v>0</v>
      </c>
      <c r="M304" s="756">
        <v>0</v>
      </c>
      <c r="N304" s="646">
        <f t="shared" si="150"/>
        <v>0</v>
      </c>
      <c r="O304" s="594"/>
      <c r="P304" s="705">
        <f t="shared" si="136"/>
        <v>288</v>
      </c>
      <c r="Q304" s="756">
        <v>0</v>
      </c>
      <c r="R304" s="756">
        <v>0</v>
      </c>
      <c r="S304" s="756">
        <v>0</v>
      </c>
      <c r="T304" s="756">
        <v>0</v>
      </c>
      <c r="U304" s="756">
        <v>0</v>
      </c>
      <c r="V304" s="756">
        <v>0</v>
      </c>
      <c r="W304" s="756">
        <v>0</v>
      </c>
      <c r="X304" s="646">
        <f t="shared" si="151"/>
        <v>0</v>
      </c>
      <c r="Y304" s="594"/>
      <c r="Z304" s="705">
        <f t="shared" si="137"/>
        <v>288</v>
      </c>
      <c r="AA304" s="756">
        <f t="shared" si="160"/>
        <v>0</v>
      </c>
      <c r="AB304" s="756">
        <f t="shared" si="160"/>
        <v>0</v>
      </c>
      <c r="AC304" s="756">
        <f t="shared" si="160"/>
        <v>0</v>
      </c>
      <c r="AD304" s="756">
        <f t="shared" si="158"/>
        <v>0</v>
      </c>
      <c r="AE304" s="756">
        <f t="shared" si="158"/>
        <v>0</v>
      </c>
      <c r="AF304" s="756">
        <f t="shared" si="158"/>
        <v>0</v>
      </c>
      <c r="AG304" s="756">
        <f t="shared" si="158"/>
        <v>0</v>
      </c>
      <c r="AH304" s="646">
        <f t="shared" si="152"/>
        <v>0</v>
      </c>
      <c r="AI304" s="594"/>
      <c r="AJ304" s="705">
        <f t="shared" si="138"/>
        <v>288</v>
      </c>
      <c r="AK304" s="756">
        <v>0</v>
      </c>
      <c r="AL304" s="756">
        <v>0</v>
      </c>
      <c r="AM304" s="756">
        <v>0</v>
      </c>
      <c r="AN304" s="756">
        <v>0</v>
      </c>
      <c r="AO304" s="756">
        <v>0</v>
      </c>
      <c r="AP304" s="756">
        <v>0</v>
      </c>
      <c r="AQ304" s="756">
        <v>0</v>
      </c>
      <c r="AR304" s="646">
        <f t="shared" si="153"/>
        <v>0</v>
      </c>
      <c r="AS304" s="594"/>
      <c r="AT304" s="705">
        <f t="shared" si="139"/>
        <v>288</v>
      </c>
      <c r="AU304" s="756">
        <v>0</v>
      </c>
      <c r="AV304" s="756">
        <v>0</v>
      </c>
      <c r="AW304" s="756">
        <v>0</v>
      </c>
      <c r="AX304" s="756">
        <v>0</v>
      </c>
      <c r="AY304" s="756">
        <v>0</v>
      </c>
      <c r="AZ304" s="767">
        <f t="shared" si="162"/>
        <v>0</v>
      </c>
      <c r="BA304" s="756">
        <v>0</v>
      </c>
      <c r="BB304" s="756">
        <v>0</v>
      </c>
      <c r="BC304" s="756">
        <v>0</v>
      </c>
      <c r="BD304" s="756">
        <v>0</v>
      </c>
      <c r="BE304" s="767">
        <f t="shared" si="140"/>
        <v>0</v>
      </c>
      <c r="BF304" s="646">
        <f t="shared" si="141"/>
        <v>0</v>
      </c>
      <c r="BG304" s="594"/>
      <c r="BH304" s="705">
        <f t="shared" si="131"/>
        <v>288</v>
      </c>
      <c r="BI304" s="646">
        <f t="shared" si="142"/>
        <v>0</v>
      </c>
      <c r="BJ304" s="594"/>
      <c r="BK304" s="705">
        <f t="shared" si="143"/>
        <v>288</v>
      </c>
      <c r="BL304" s="756">
        <v>0</v>
      </c>
      <c r="BM304" s="756">
        <v>0</v>
      </c>
      <c r="BN304" s="756">
        <v>0</v>
      </c>
      <c r="BO304" s="756">
        <v>0</v>
      </c>
      <c r="BP304" s="756">
        <v>0</v>
      </c>
      <c r="BQ304" s="756">
        <v>0</v>
      </c>
      <c r="BR304" s="756">
        <v>0</v>
      </c>
      <c r="BS304" s="646">
        <f t="shared" si="154"/>
        <v>0</v>
      </c>
      <c r="BT304" s="594"/>
      <c r="BU304" s="705">
        <f t="shared" si="144"/>
        <v>288</v>
      </c>
      <c r="BV304" s="756">
        <v>0</v>
      </c>
      <c r="BW304" s="756">
        <v>0</v>
      </c>
      <c r="BX304" s="756">
        <v>0</v>
      </c>
      <c r="BY304" s="756">
        <v>0</v>
      </c>
      <c r="BZ304" s="756">
        <v>0</v>
      </c>
      <c r="CA304" s="756">
        <v>0</v>
      </c>
      <c r="CB304" s="756">
        <v>0</v>
      </c>
      <c r="CC304" s="646">
        <f t="shared" si="155"/>
        <v>0</v>
      </c>
      <c r="CD304" s="594"/>
      <c r="CE304" s="705">
        <f t="shared" si="132"/>
        <v>288</v>
      </c>
      <c r="CF304" s="756">
        <f t="shared" si="161"/>
        <v>0</v>
      </c>
      <c r="CG304" s="756">
        <f t="shared" si="161"/>
        <v>0</v>
      </c>
      <c r="CH304" s="756">
        <f t="shared" si="161"/>
        <v>0</v>
      </c>
      <c r="CI304" s="756">
        <f t="shared" si="159"/>
        <v>0</v>
      </c>
      <c r="CJ304" s="756">
        <f t="shared" si="159"/>
        <v>0</v>
      </c>
      <c r="CK304" s="756">
        <f t="shared" si="159"/>
        <v>0</v>
      </c>
      <c r="CL304" s="756">
        <f t="shared" si="159"/>
        <v>0</v>
      </c>
      <c r="CM304" s="646">
        <f t="shared" si="156"/>
        <v>0</v>
      </c>
      <c r="CN304" s="594"/>
      <c r="CO304" s="705">
        <f t="shared" si="133"/>
        <v>288</v>
      </c>
      <c r="CP304" s="756">
        <v>0</v>
      </c>
      <c r="CQ304" s="756">
        <v>0</v>
      </c>
      <c r="CR304" s="756">
        <v>0</v>
      </c>
      <c r="CS304" s="756">
        <v>0</v>
      </c>
      <c r="CT304" s="756">
        <v>0</v>
      </c>
      <c r="CU304" s="756">
        <v>0</v>
      </c>
      <c r="CV304" s="756">
        <v>0</v>
      </c>
      <c r="CW304" s="646">
        <f t="shared" si="157"/>
        <v>0</v>
      </c>
      <c r="CX304" s="685"/>
      <c r="CY304" s="705">
        <f t="shared" si="134"/>
        <v>288</v>
      </c>
      <c r="CZ304" s="756">
        <v>0</v>
      </c>
      <c r="DA304" s="756">
        <v>0</v>
      </c>
      <c r="DB304" s="756">
        <v>0</v>
      </c>
      <c r="DC304" s="756">
        <v>0</v>
      </c>
      <c r="DD304" s="756">
        <v>0</v>
      </c>
      <c r="DE304" s="767">
        <f t="shared" si="145"/>
        <v>0</v>
      </c>
      <c r="DF304" s="756">
        <v>0</v>
      </c>
      <c r="DG304" s="756">
        <v>0</v>
      </c>
      <c r="DH304" s="756">
        <v>0</v>
      </c>
      <c r="DI304" s="756">
        <v>0</v>
      </c>
      <c r="DJ304" s="767">
        <f t="shared" si="146"/>
        <v>0</v>
      </c>
      <c r="DK304" s="715">
        <f t="shared" si="147"/>
        <v>0</v>
      </c>
      <c r="DL304" s="685"/>
      <c r="DM304" s="705">
        <f t="shared" si="135"/>
        <v>288</v>
      </c>
      <c r="DN304" s="715">
        <f t="shared" si="148"/>
        <v>0</v>
      </c>
    </row>
    <row r="305" spans="2:118" x14ac:dyDescent="0.25">
      <c r="B305" s="705">
        <v>289</v>
      </c>
      <c r="C305" s="765">
        <f>(1+_xlfn.XLOOKUP(INT((B305-1)/12)+1,'ZC Curve'!$B$8:$B$107,'ZC Curve'!R$8:R$107,,0))^(1/12)-1</f>
        <v>0</v>
      </c>
      <c r="D305" s="766">
        <f t="shared" si="149"/>
        <v>1</v>
      </c>
      <c r="E305" s="685"/>
      <c r="F305" s="705">
        <v>289</v>
      </c>
      <c r="G305" s="756">
        <v>0</v>
      </c>
      <c r="H305" s="756">
        <v>0</v>
      </c>
      <c r="I305" s="756">
        <v>0</v>
      </c>
      <c r="J305" s="756">
        <v>0</v>
      </c>
      <c r="K305" s="756">
        <v>0</v>
      </c>
      <c r="L305" s="756">
        <v>0</v>
      </c>
      <c r="M305" s="756">
        <v>0</v>
      </c>
      <c r="N305" s="646">
        <f t="shared" si="150"/>
        <v>0</v>
      </c>
      <c r="O305" s="594"/>
      <c r="P305" s="705">
        <f t="shared" si="136"/>
        <v>289</v>
      </c>
      <c r="Q305" s="756">
        <v>0</v>
      </c>
      <c r="R305" s="756">
        <v>0</v>
      </c>
      <c r="S305" s="756">
        <v>0</v>
      </c>
      <c r="T305" s="756">
        <v>0</v>
      </c>
      <c r="U305" s="756">
        <v>0</v>
      </c>
      <c r="V305" s="756">
        <v>0</v>
      </c>
      <c r="W305" s="756">
        <v>0</v>
      </c>
      <c r="X305" s="646">
        <f t="shared" si="151"/>
        <v>0</v>
      </c>
      <c r="Y305" s="594"/>
      <c r="Z305" s="705">
        <f t="shared" si="137"/>
        <v>289</v>
      </c>
      <c r="AA305" s="756">
        <f t="shared" si="160"/>
        <v>0</v>
      </c>
      <c r="AB305" s="756">
        <f t="shared" si="160"/>
        <v>0</v>
      </c>
      <c r="AC305" s="756">
        <f t="shared" si="160"/>
        <v>0</v>
      </c>
      <c r="AD305" s="756">
        <f t="shared" si="158"/>
        <v>0</v>
      </c>
      <c r="AE305" s="756">
        <f t="shared" si="158"/>
        <v>0</v>
      </c>
      <c r="AF305" s="756">
        <f t="shared" si="158"/>
        <v>0</v>
      </c>
      <c r="AG305" s="756">
        <f t="shared" si="158"/>
        <v>0</v>
      </c>
      <c r="AH305" s="646">
        <f t="shared" si="152"/>
        <v>0</v>
      </c>
      <c r="AI305" s="594"/>
      <c r="AJ305" s="705">
        <f t="shared" si="138"/>
        <v>289</v>
      </c>
      <c r="AK305" s="756">
        <v>0</v>
      </c>
      <c r="AL305" s="756">
        <v>0</v>
      </c>
      <c r="AM305" s="756">
        <v>0</v>
      </c>
      <c r="AN305" s="756">
        <v>0</v>
      </c>
      <c r="AO305" s="756">
        <v>0</v>
      </c>
      <c r="AP305" s="756">
        <v>0</v>
      </c>
      <c r="AQ305" s="756">
        <v>0</v>
      </c>
      <c r="AR305" s="646">
        <f t="shared" si="153"/>
        <v>0</v>
      </c>
      <c r="AS305" s="594"/>
      <c r="AT305" s="705">
        <f t="shared" si="139"/>
        <v>289</v>
      </c>
      <c r="AU305" s="756">
        <v>0</v>
      </c>
      <c r="AV305" s="756">
        <v>0</v>
      </c>
      <c r="AW305" s="756">
        <v>0</v>
      </c>
      <c r="AX305" s="756">
        <v>0</v>
      </c>
      <c r="AY305" s="756">
        <v>0</v>
      </c>
      <c r="AZ305" s="767">
        <f t="shared" si="162"/>
        <v>0</v>
      </c>
      <c r="BA305" s="756">
        <v>0</v>
      </c>
      <c r="BB305" s="756">
        <v>0</v>
      </c>
      <c r="BC305" s="756">
        <v>0</v>
      </c>
      <c r="BD305" s="756">
        <v>0</v>
      </c>
      <c r="BE305" s="767">
        <f t="shared" si="140"/>
        <v>0</v>
      </c>
      <c r="BF305" s="646">
        <f t="shared" si="141"/>
        <v>0</v>
      </c>
      <c r="BG305" s="594"/>
      <c r="BH305" s="705">
        <f t="shared" si="131"/>
        <v>289</v>
      </c>
      <c r="BI305" s="646">
        <f t="shared" si="142"/>
        <v>0</v>
      </c>
      <c r="BJ305" s="594"/>
      <c r="BK305" s="705">
        <f t="shared" si="143"/>
        <v>289</v>
      </c>
      <c r="BL305" s="756">
        <v>0</v>
      </c>
      <c r="BM305" s="756">
        <v>0</v>
      </c>
      <c r="BN305" s="756">
        <v>0</v>
      </c>
      <c r="BO305" s="756">
        <v>0</v>
      </c>
      <c r="BP305" s="756">
        <v>0</v>
      </c>
      <c r="BQ305" s="756">
        <v>0</v>
      </c>
      <c r="BR305" s="756">
        <v>0</v>
      </c>
      <c r="BS305" s="646">
        <f t="shared" si="154"/>
        <v>0</v>
      </c>
      <c r="BT305" s="594"/>
      <c r="BU305" s="705">
        <f t="shared" si="144"/>
        <v>289</v>
      </c>
      <c r="BV305" s="756">
        <v>0</v>
      </c>
      <c r="BW305" s="756">
        <v>0</v>
      </c>
      <c r="BX305" s="756">
        <v>0</v>
      </c>
      <c r="BY305" s="756">
        <v>0</v>
      </c>
      <c r="BZ305" s="756">
        <v>0</v>
      </c>
      <c r="CA305" s="756">
        <v>0</v>
      </c>
      <c r="CB305" s="756">
        <v>0</v>
      </c>
      <c r="CC305" s="646">
        <f t="shared" si="155"/>
        <v>0</v>
      </c>
      <c r="CD305" s="594"/>
      <c r="CE305" s="705">
        <f t="shared" si="132"/>
        <v>289</v>
      </c>
      <c r="CF305" s="756">
        <f t="shared" si="161"/>
        <v>0</v>
      </c>
      <c r="CG305" s="756">
        <f t="shared" si="161"/>
        <v>0</v>
      </c>
      <c r="CH305" s="756">
        <f t="shared" si="161"/>
        <v>0</v>
      </c>
      <c r="CI305" s="756">
        <f t="shared" si="159"/>
        <v>0</v>
      </c>
      <c r="CJ305" s="756">
        <f t="shared" si="159"/>
        <v>0</v>
      </c>
      <c r="CK305" s="756">
        <f t="shared" si="159"/>
        <v>0</v>
      </c>
      <c r="CL305" s="756">
        <f t="shared" si="159"/>
        <v>0</v>
      </c>
      <c r="CM305" s="646">
        <f t="shared" si="156"/>
        <v>0</v>
      </c>
      <c r="CN305" s="594"/>
      <c r="CO305" s="705">
        <f t="shared" si="133"/>
        <v>289</v>
      </c>
      <c r="CP305" s="756">
        <v>0</v>
      </c>
      <c r="CQ305" s="756">
        <v>0</v>
      </c>
      <c r="CR305" s="756">
        <v>0</v>
      </c>
      <c r="CS305" s="756">
        <v>0</v>
      </c>
      <c r="CT305" s="756">
        <v>0</v>
      </c>
      <c r="CU305" s="756">
        <v>0</v>
      </c>
      <c r="CV305" s="756">
        <v>0</v>
      </c>
      <c r="CW305" s="646">
        <f t="shared" si="157"/>
        <v>0</v>
      </c>
      <c r="CX305" s="685"/>
      <c r="CY305" s="705">
        <f t="shared" si="134"/>
        <v>289</v>
      </c>
      <c r="CZ305" s="756">
        <v>0</v>
      </c>
      <c r="DA305" s="756">
        <v>0</v>
      </c>
      <c r="DB305" s="756">
        <v>0</v>
      </c>
      <c r="DC305" s="756">
        <v>0</v>
      </c>
      <c r="DD305" s="756">
        <v>0</v>
      </c>
      <c r="DE305" s="767">
        <f t="shared" si="145"/>
        <v>0</v>
      </c>
      <c r="DF305" s="756">
        <v>0</v>
      </c>
      <c r="DG305" s="756">
        <v>0</v>
      </c>
      <c r="DH305" s="756">
        <v>0</v>
      </c>
      <c r="DI305" s="756">
        <v>0</v>
      </c>
      <c r="DJ305" s="767">
        <f t="shared" si="146"/>
        <v>0</v>
      </c>
      <c r="DK305" s="715">
        <f t="shared" si="147"/>
        <v>0</v>
      </c>
      <c r="DL305" s="685"/>
      <c r="DM305" s="705">
        <f t="shared" si="135"/>
        <v>289</v>
      </c>
      <c r="DN305" s="715">
        <f t="shared" si="148"/>
        <v>0</v>
      </c>
    </row>
    <row r="306" spans="2:118" x14ac:dyDescent="0.25">
      <c r="B306" s="705">
        <v>290</v>
      </c>
      <c r="C306" s="765">
        <f>(1+_xlfn.XLOOKUP(INT((B306-1)/12)+1,'ZC Curve'!$B$8:$B$107,'ZC Curve'!R$8:R$107,,0))^(1/12)-1</f>
        <v>0</v>
      </c>
      <c r="D306" s="766">
        <f t="shared" si="149"/>
        <v>1</v>
      </c>
      <c r="E306" s="685"/>
      <c r="F306" s="705">
        <v>290</v>
      </c>
      <c r="G306" s="756">
        <v>0</v>
      </c>
      <c r="H306" s="756">
        <v>0</v>
      </c>
      <c r="I306" s="756">
        <v>0</v>
      </c>
      <c r="J306" s="756">
        <v>0</v>
      </c>
      <c r="K306" s="756">
        <v>0</v>
      </c>
      <c r="L306" s="756">
        <v>0</v>
      </c>
      <c r="M306" s="756">
        <v>0</v>
      </c>
      <c r="N306" s="646">
        <f t="shared" si="150"/>
        <v>0</v>
      </c>
      <c r="O306" s="594"/>
      <c r="P306" s="705">
        <f t="shared" si="136"/>
        <v>290</v>
      </c>
      <c r="Q306" s="756">
        <v>0</v>
      </c>
      <c r="R306" s="756">
        <v>0</v>
      </c>
      <c r="S306" s="756">
        <v>0</v>
      </c>
      <c r="T306" s="756">
        <v>0</v>
      </c>
      <c r="U306" s="756">
        <v>0</v>
      </c>
      <c r="V306" s="756">
        <v>0</v>
      </c>
      <c r="W306" s="756">
        <v>0</v>
      </c>
      <c r="X306" s="646">
        <f t="shared" si="151"/>
        <v>0</v>
      </c>
      <c r="Y306" s="594"/>
      <c r="Z306" s="705">
        <f t="shared" si="137"/>
        <v>290</v>
      </c>
      <c r="AA306" s="756">
        <f t="shared" si="160"/>
        <v>0</v>
      </c>
      <c r="AB306" s="756">
        <f t="shared" si="160"/>
        <v>0</v>
      </c>
      <c r="AC306" s="756">
        <f t="shared" si="160"/>
        <v>0</v>
      </c>
      <c r="AD306" s="756">
        <f t="shared" si="158"/>
        <v>0</v>
      </c>
      <c r="AE306" s="756">
        <f t="shared" si="158"/>
        <v>0</v>
      </c>
      <c r="AF306" s="756">
        <f t="shared" si="158"/>
        <v>0</v>
      </c>
      <c r="AG306" s="756">
        <f t="shared" si="158"/>
        <v>0</v>
      </c>
      <c r="AH306" s="646">
        <f t="shared" si="152"/>
        <v>0</v>
      </c>
      <c r="AI306" s="594"/>
      <c r="AJ306" s="705">
        <f t="shared" si="138"/>
        <v>290</v>
      </c>
      <c r="AK306" s="756">
        <v>0</v>
      </c>
      <c r="AL306" s="756">
        <v>0</v>
      </c>
      <c r="AM306" s="756">
        <v>0</v>
      </c>
      <c r="AN306" s="756">
        <v>0</v>
      </c>
      <c r="AO306" s="756">
        <v>0</v>
      </c>
      <c r="AP306" s="756">
        <v>0</v>
      </c>
      <c r="AQ306" s="756">
        <v>0</v>
      </c>
      <c r="AR306" s="646">
        <f t="shared" si="153"/>
        <v>0</v>
      </c>
      <c r="AS306" s="594"/>
      <c r="AT306" s="705">
        <f t="shared" si="139"/>
        <v>290</v>
      </c>
      <c r="AU306" s="756">
        <v>0</v>
      </c>
      <c r="AV306" s="756">
        <v>0</v>
      </c>
      <c r="AW306" s="756">
        <v>0</v>
      </c>
      <c r="AX306" s="756">
        <v>0</v>
      </c>
      <c r="AY306" s="756">
        <v>0</v>
      </c>
      <c r="AZ306" s="767">
        <f t="shared" si="162"/>
        <v>0</v>
      </c>
      <c r="BA306" s="756">
        <v>0</v>
      </c>
      <c r="BB306" s="756">
        <v>0</v>
      </c>
      <c r="BC306" s="756">
        <v>0</v>
      </c>
      <c r="BD306" s="756">
        <v>0</v>
      </c>
      <c r="BE306" s="767">
        <f t="shared" si="140"/>
        <v>0</v>
      </c>
      <c r="BF306" s="646">
        <f t="shared" si="141"/>
        <v>0</v>
      </c>
      <c r="BG306" s="594"/>
      <c r="BH306" s="705">
        <f t="shared" si="131"/>
        <v>290</v>
      </c>
      <c r="BI306" s="646">
        <f t="shared" si="142"/>
        <v>0</v>
      </c>
      <c r="BJ306" s="594"/>
      <c r="BK306" s="705">
        <f t="shared" si="143"/>
        <v>290</v>
      </c>
      <c r="BL306" s="756">
        <v>0</v>
      </c>
      <c r="BM306" s="756">
        <v>0</v>
      </c>
      <c r="BN306" s="756">
        <v>0</v>
      </c>
      <c r="BO306" s="756">
        <v>0</v>
      </c>
      <c r="BP306" s="756">
        <v>0</v>
      </c>
      <c r="BQ306" s="756">
        <v>0</v>
      </c>
      <c r="BR306" s="756">
        <v>0</v>
      </c>
      <c r="BS306" s="646">
        <f t="shared" si="154"/>
        <v>0</v>
      </c>
      <c r="BT306" s="594"/>
      <c r="BU306" s="705">
        <f t="shared" si="144"/>
        <v>290</v>
      </c>
      <c r="BV306" s="756">
        <v>0</v>
      </c>
      <c r="BW306" s="756">
        <v>0</v>
      </c>
      <c r="BX306" s="756">
        <v>0</v>
      </c>
      <c r="BY306" s="756">
        <v>0</v>
      </c>
      <c r="BZ306" s="756">
        <v>0</v>
      </c>
      <c r="CA306" s="756">
        <v>0</v>
      </c>
      <c r="CB306" s="756">
        <v>0</v>
      </c>
      <c r="CC306" s="646">
        <f t="shared" si="155"/>
        <v>0</v>
      </c>
      <c r="CD306" s="594"/>
      <c r="CE306" s="705">
        <f t="shared" si="132"/>
        <v>290</v>
      </c>
      <c r="CF306" s="756">
        <f t="shared" si="161"/>
        <v>0</v>
      </c>
      <c r="CG306" s="756">
        <f t="shared" si="161"/>
        <v>0</v>
      </c>
      <c r="CH306" s="756">
        <f t="shared" si="161"/>
        <v>0</v>
      </c>
      <c r="CI306" s="756">
        <f t="shared" si="159"/>
        <v>0</v>
      </c>
      <c r="CJ306" s="756">
        <f t="shared" si="159"/>
        <v>0</v>
      </c>
      <c r="CK306" s="756">
        <f t="shared" si="159"/>
        <v>0</v>
      </c>
      <c r="CL306" s="756">
        <f t="shared" si="159"/>
        <v>0</v>
      </c>
      <c r="CM306" s="646">
        <f t="shared" si="156"/>
        <v>0</v>
      </c>
      <c r="CN306" s="594"/>
      <c r="CO306" s="705">
        <f t="shared" si="133"/>
        <v>290</v>
      </c>
      <c r="CP306" s="756">
        <v>0</v>
      </c>
      <c r="CQ306" s="756">
        <v>0</v>
      </c>
      <c r="CR306" s="756">
        <v>0</v>
      </c>
      <c r="CS306" s="756">
        <v>0</v>
      </c>
      <c r="CT306" s="756">
        <v>0</v>
      </c>
      <c r="CU306" s="756">
        <v>0</v>
      </c>
      <c r="CV306" s="756">
        <v>0</v>
      </c>
      <c r="CW306" s="646">
        <f t="shared" si="157"/>
        <v>0</v>
      </c>
      <c r="CX306" s="685"/>
      <c r="CY306" s="705">
        <f t="shared" si="134"/>
        <v>290</v>
      </c>
      <c r="CZ306" s="756">
        <v>0</v>
      </c>
      <c r="DA306" s="756">
        <v>0</v>
      </c>
      <c r="DB306" s="756">
        <v>0</v>
      </c>
      <c r="DC306" s="756">
        <v>0</v>
      </c>
      <c r="DD306" s="756">
        <v>0</v>
      </c>
      <c r="DE306" s="767">
        <f t="shared" si="145"/>
        <v>0</v>
      </c>
      <c r="DF306" s="756">
        <v>0</v>
      </c>
      <c r="DG306" s="756">
        <v>0</v>
      </c>
      <c r="DH306" s="756">
        <v>0</v>
      </c>
      <c r="DI306" s="756">
        <v>0</v>
      </c>
      <c r="DJ306" s="767">
        <f t="shared" si="146"/>
        <v>0</v>
      </c>
      <c r="DK306" s="715">
        <f t="shared" si="147"/>
        <v>0</v>
      </c>
      <c r="DL306" s="685"/>
      <c r="DM306" s="705">
        <f t="shared" si="135"/>
        <v>290</v>
      </c>
      <c r="DN306" s="715">
        <f t="shared" si="148"/>
        <v>0</v>
      </c>
    </row>
    <row r="307" spans="2:118" x14ac:dyDescent="0.25">
      <c r="B307" s="705">
        <v>291</v>
      </c>
      <c r="C307" s="765">
        <f>(1+_xlfn.XLOOKUP(INT((B307-1)/12)+1,'ZC Curve'!$B$8:$B$107,'ZC Curve'!R$8:R$107,,0))^(1/12)-1</f>
        <v>0</v>
      </c>
      <c r="D307" s="766">
        <f t="shared" si="149"/>
        <v>1</v>
      </c>
      <c r="E307" s="685"/>
      <c r="F307" s="705">
        <v>291</v>
      </c>
      <c r="G307" s="756">
        <v>0</v>
      </c>
      <c r="H307" s="756">
        <v>0</v>
      </c>
      <c r="I307" s="756">
        <v>0</v>
      </c>
      <c r="J307" s="756">
        <v>0</v>
      </c>
      <c r="K307" s="756">
        <v>0</v>
      </c>
      <c r="L307" s="756">
        <v>0</v>
      </c>
      <c r="M307" s="756">
        <v>0</v>
      </c>
      <c r="N307" s="646">
        <f t="shared" si="150"/>
        <v>0</v>
      </c>
      <c r="O307" s="594"/>
      <c r="P307" s="705">
        <f t="shared" si="136"/>
        <v>291</v>
      </c>
      <c r="Q307" s="756">
        <v>0</v>
      </c>
      <c r="R307" s="756">
        <v>0</v>
      </c>
      <c r="S307" s="756">
        <v>0</v>
      </c>
      <c r="T307" s="756">
        <v>0</v>
      </c>
      <c r="U307" s="756">
        <v>0</v>
      </c>
      <c r="V307" s="756">
        <v>0</v>
      </c>
      <c r="W307" s="756">
        <v>0</v>
      </c>
      <c r="X307" s="646">
        <f t="shared" si="151"/>
        <v>0</v>
      </c>
      <c r="Y307" s="594"/>
      <c r="Z307" s="705">
        <f t="shared" si="137"/>
        <v>291</v>
      </c>
      <c r="AA307" s="756">
        <f t="shared" si="160"/>
        <v>0</v>
      </c>
      <c r="AB307" s="756">
        <f t="shared" si="160"/>
        <v>0</v>
      </c>
      <c r="AC307" s="756">
        <f t="shared" si="160"/>
        <v>0</v>
      </c>
      <c r="AD307" s="756">
        <f t="shared" si="158"/>
        <v>0</v>
      </c>
      <c r="AE307" s="756">
        <f t="shared" si="158"/>
        <v>0</v>
      </c>
      <c r="AF307" s="756">
        <f t="shared" si="158"/>
        <v>0</v>
      </c>
      <c r="AG307" s="756">
        <f t="shared" si="158"/>
        <v>0</v>
      </c>
      <c r="AH307" s="646">
        <f t="shared" si="152"/>
        <v>0</v>
      </c>
      <c r="AI307" s="594"/>
      <c r="AJ307" s="705">
        <f t="shared" si="138"/>
        <v>291</v>
      </c>
      <c r="AK307" s="756">
        <v>0</v>
      </c>
      <c r="AL307" s="756">
        <v>0</v>
      </c>
      <c r="AM307" s="756">
        <v>0</v>
      </c>
      <c r="AN307" s="756">
        <v>0</v>
      </c>
      <c r="AO307" s="756">
        <v>0</v>
      </c>
      <c r="AP307" s="756">
        <v>0</v>
      </c>
      <c r="AQ307" s="756">
        <v>0</v>
      </c>
      <c r="AR307" s="646">
        <f t="shared" si="153"/>
        <v>0</v>
      </c>
      <c r="AS307" s="594"/>
      <c r="AT307" s="705">
        <f t="shared" si="139"/>
        <v>291</v>
      </c>
      <c r="AU307" s="756">
        <v>0</v>
      </c>
      <c r="AV307" s="756">
        <v>0</v>
      </c>
      <c r="AW307" s="756">
        <v>0</v>
      </c>
      <c r="AX307" s="756">
        <v>0</v>
      </c>
      <c r="AY307" s="756">
        <v>0</v>
      </c>
      <c r="AZ307" s="767">
        <f t="shared" si="162"/>
        <v>0</v>
      </c>
      <c r="BA307" s="756">
        <v>0</v>
      </c>
      <c r="BB307" s="756">
        <v>0</v>
      </c>
      <c r="BC307" s="756">
        <v>0</v>
      </c>
      <c r="BD307" s="756">
        <v>0</v>
      </c>
      <c r="BE307" s="767">
        <f t="shared" si="140"/>
        <v>0</v>
      </c>
      <c r="BF307" s="646">
        <f t="shared" si="141"/>
        <v>0</v>
      </c>
      <c r="BG307" s="594"/>
      <c r="BH307" s="705">
        <f t="shared" si="131"/>
        <v>291</v>
      </c>
      <c r="BI307" s="646">
        <f t="shared" si="142"/>
        <v>0</v>
      </c>
      <c r="BJ307" s="594"/>
      <c r="BK307" s="705">
        <f t="shared" si="143"/>
        <v>291</v>
      </c>
      <c r="BL307" s="756">
        <v>0</v>
      </c>
      <c r="BM307" s="756">
        <v>0</v>
      </c>
      <c r="BN307" s="756">
        <v>0</v>
      </c>
      <c r="BO307" s="756">
        <v>0</v>
      </c>
      <c r="BP307" s="756">
        <v>0</v>
      </c>
      <c r="BQ307" s="756">
        <v>0</v>
      </c>
      <c r="BR307" s="756">
        <v>0</v>
      </c>
      <c r="BS307" s="646">
        <f t="shared" si="154"/>
        <v>0</v>
      </c>
      <c r="BT307" s="594"/>
      <c r="BU307" s="705">
        <f t="shared" si="144"/>
        <v>291</v>
      </c>
      <c r="BV307" s="756">
        <v>0</v>
      </c>
      <c r="BW307" s="756">
        <v>0</v>
      </c>
      <c r="BX307" s="756">
        <v>0</v>
      </c>
      <c r="BY307" s="756">
        <v>0</v>
      </c>
      <c r="BZ307" s="756">
        <v>0</v>
      </c>
      <c r="CA307" s="756">
        <v>0</v>
      </c>
      <c r="CB307" s="756">
        <v>0</v>
      </c>
      <c r="CC307" s="646">
        <f t="shared" si="155"/>
        <v>0</v>
      </c>
      <c r="CD307" s="594"/>
      <c r="CE307" s="705">
        <f t="shared" si="132"/>
        <v>291</v>
      </c>
      <c r="CF307" s="756">
        <f t="shared" si="161"/>
        <v>0</v>
      </c>
      <c r="CG307" s="756">
        <f t="shared" si="161"/>
        <v>0</v>
      </c>
      <c r="CH307" s="756">
        <f t="shared" si="161"/>
        <v>0</v>
      </c>
      <c r="CI307" s="756">
        <f t="shared" si="159"/>
        <v>0</v>
      </c>
      <c r="CJ307" s="756">
        <f t="shared" si="159"/>
        <v>0</v>
      </c>
      <c r="CK307" s="756">
        <f t="shared" si="159"/>
        <v>0</v>
      </c>
      <c r="CL307" s="756">
        <f t="shared" si="159"/>
        <v>0</v>
      </c>
      <c r="CM307" s="646">
        <f t="shared" si="156"/>
        <v>0</v>
      </c>
      <c r="CN307" s="594"/>
      <c r="CO307" s="705">
        <f t="shared" si="133"/>
        <v>291</v>
      </c>
      <c r="CP307" s="756">
        <v>0</v>
      </c>
      <c r="CQ307" s="756">
        <v>0</v>
      </c>
      <c r="CR307" s="756">
        <v>0</v>
      </c>
      <c r="CS307" s="756">
        <v>0</v>
      </c>
      <c r="CT307" s="756">
        <v>0</v>
      </c>
      <c r="CU307" s="756">
        <v>0</v>
      </c>
      <c r="CV307" s="756">
        <v>0</v>
      </c>
      <c r="CW307" s="646">
        <f t="shared" si="157"/>
        <v>0</v>
      </c>
      <c r="CX307" s="685"/>
      <c r="CY307" s="705">
        <f t="shared" si="134"/>
        <v>291</v>
      </c>
      <c r="CZ307" s="756">
        <v>0</v>
      </c>
      <c r="DA307" s="756">
        <v>0</v>
      </c>
      <c r="DB307" s="756">
        <v>0</v>
      </c>
      <c r="DC307" s="756">
        <v>0</v>
      </c>
      <c r="DD307" s="756">
        <v>0</v>
      </c>
      <c r="DE307" s="767">
        <f t="shared" si="145"/>
        <v>0</v>
      </c>
      <c r="DF307" s="756">
        <v>0</v>
      </c>
      <c r="DG307" s="756">
        <v>0</v>
      </c>
      <c r="DH307" s="756">
        <v>0</v>
      </c>
      <c r="DI307" s="756">
        <v>0</v>
      </c>
      <c r="DJ307" s="767">
        <f t="shared" si="146"/>
        <v>0</v>
      </c>
      <c r="DK307" s="715">
        <f t="shared" si="147"/>
        <v>0</v>
      </c>
      <c r="DL307" s="685"/>
      <c r="DM307" s="705">
        <f t="shared" si="135"/>
        <v>291</v>
      </c>
      <c r="DN307" s="715">
        <f t="shared" si="148"/>
        <v>0</v>
      </c>
    </row>
    <row r="308" spans="2:118" x14ac:dyDescent="0.25">
      <c r="B308" s="705">
        <v>292</v>
      </c>
      <c r="C308" s="765">
        <f>(1+_xlfn.XLOOKUP(INT((B308-1)/12)+1,'ZC Curve'!$B$8:$B$107,'ZC Curve'!R$8:R$107,,0))^(1/12)-1</f>
        <v>0</v>
      </c>
      <c r="D308" s="766">
        <f t="shared" si="149"/>
        <v>1</v>
      </c>
      <c r="E308" s="685"/>
      <c r="F308" s="705">
        <v>292</v>
      </c>
      <c r="G308" s="756">
        <v>0</v>
      </c>
      <c r="H308" s="756">
        <v>0</v>
      </c>
      <c r="I308" s="756">
        <v>0</v>
      </c>
      <c r="J308" s="756">
        <v>0</v>
      </c>
      <c r="K308" s="756">
        <v>0</v>
      </c>
      <c r="L308" s="756">
        <v>0</v>
      </c>
      <c r="M308" s="756">
        <v>0</v>
      </c>
      <c r="N308" s="646">
        <f t="shared" si="150"/>
        <v>0</v>
      </c>
      <c r="O308" s="594"/>
      <c r="P308" s="705">
        <f t="shared" si="136"/>
        <v>292</v>
      </c>
      <c r="Q308" s="756">
        <v>0</v>
      </c>
      <c r="R308" s="756">
        <v>0</v>
      </c>
      <c r="S308" s="756">
        <v>0</v>
      </c>
      <c r="T308" s="756">
        <v>0</v>
      </c>
      <c r="U308" s="756">
        <v>0</v>
      </c>
      <c r="V308" s="756">
        <v>0</v>
      </c>
      <c r="W308" s="756">
        <v>0</v>
      </c>
      <c r="X308" s="646">
        <f t="shared" si="151"/>
        <v>0</v>
      </c>
      <c r="Y308" s="594"/>
      <c r="Z308" s="705">
        <f t="shared" si="137"/>
        <v>292</v>
      </c>
      <c r="AA308" s="756">
        <f t="shared" si="160"/>
        <v>0</v>
      </c>
      <c r="AB308" s="756">
        <f t="shared" si="160"/>
        <v>0</v>
      </c>
      <c r="AC308" s="756">
        <f t="shared" si="160"/>
        <v>0</v>
      </c>
      <c r="AD308" s="756">
        <f t="shared" si="158"/>
        <v>0</v>
      </c>
      <c r="AE308" s="756">
        <f t="shared" si="158"/>
        <v>0</v>
      </c>
      <c r="AF308" s="756">
        <f t="shared" si="158"/>
        <v>0</v>
      </c>
      <c r="AG308" s="756">
        <f t="shared" si="158"/>
        <v>0</v>
      </c>
      <c r="AH308" s="646">
        <f t="shared" si="152"/>
        <v>0</v>
      </c>
      <c r="AI308" s="594"/>
      <c r="AJ308" s="705">
        <f t="shared" si="138"/>
        <v>292</v>
      </c>
      <c r="AK308" s="756">
        <v>0</v>
      </c>
      <c r="AL308" s="756">
        <v>0</v>
      </c>
      <c r="AM308" s="756">
        <v>0</v>
      </c>
      <c r="AN308" s="756">
        <v>0</v>
      </c>
      <c r="AO308" s="756">
        <v>0</v>
      </c>
      <c r="AP308" s="756">
        <v>0</v>
      </c>
      <c r="AQ308" s="756">
        <v>0</v>
      </c>
      <c r="AR308" s="646">
        <f t="shared" si="153"/>
        <v>0</v>
      </c>
      <c r="AS308" s="594"/>
      <c r="AT308" s="705">
        <f t="shared" si="139"/>
        <v>292</v>
      </c>
      <c r="AU308" s="756">
        <v>0</v>
      </c>
      <c r="AV308" s="756">
        <v>0</v>
      </c>
      <c r="AW308" s="756">
        <v>0</v>
      </c>
      <c r="AX308" s="756">
        <v>0</v>
      </c>
      <c r="AY308" s="756">
        <v>0</v>
      </c>
      <c r="AZ308" s="767">
        <f t="shared" si="162"/>
        <v>0</v>
      </c>
      <c r="BA308" s="756">
        <v>0</v>
      </c>
      <c r="BB308" s="756">
        <v>0</v>
      </c>
      <c r="BC308" s="756">
        <v>0</v>
      </c>
      <c r="BD308" s="756">
        <v>0</v>
      </c>
      <c r="BE308" s="767">
        <f t="shared" si="140"/>
        <v>0</v>
      </c>
      <c r="BF308" s="646">
        <f t="shared" si="141"/>
        <v>0</v>
      </c>
      <c r="BG308" s="594"/>
      <c r="BH308" s="705">
        <f t="shared" si="131"/>
        <v>292</v>
      </c>
      <c r="BI308" s="646">
        <f t="shared" si="142"/>
        <v>0</v>
      </c>
      <c r="BJ308" s="594"/>
      <c r="BK308" s="705">
        <f t="shared" si="143"/>
        <v>292</v>
      </c>
      <c r="BL308" s="756">
        <v>0</v>
      </c>
      <c r="BM308" s="756">
        <v>0</v>
      </c>
      <c r="BN308" s="756">
        <v>0</v>
      </c>
      <c r="BO308" s="756">
        <v>0</v>
      </c>
      <c r="BP308" s="756">
        <v>0</v>
      </c>
      <c r="BQ308" s="756">
        <v>0</v>
      </c>
      <c r="BR308" s="756">
        <v>0</v>
      </c>
      <c r="BS308" s="646">
        <f t="shared" si="154"/>
        <v>0</v>
      </c>
      <c r="BT308" s="594"/>
      <c r="BU308" s="705">
        <f t="shared" si="144"/>
        <v>292</v>
      </c>
      <c r="BV308" s="756">
        <v>0</v>
      </c>
      <c r="BW308" s="756">
        <v>0</v>
      </c>
      <c r="BX308" s="756">
        <v>0</v>
      </c>
      <c r="BY308" s="756">
        <v>0</v>
      </c>
      <c r="BZ308" s="756">
        <v>0</v>
      </c>
      <c r="CA308" s="756">
        <v>0</v>
      </c>
      <c r="CB308" s="756">
        <v>0</v>
      </c>
      <c r="CC308" s="646">
        <f t="shared" si="155"/>
        <v>0</v>
      </c>
      <c r="CD308" s="594"/>
      <c r="CE308" s="705">
        <f t="shared" si="132"/>
        <v>292</v>
      </c>
      <c r="CF308" s="756">
        <f t="shared" si="161"/>
        <v>0</v>
      </c>
      <c r="CG308" s="756">
        <f t="shared" si="161"/>
        <v>0</v>
      </c>
      <c r="CH308" s="756">
        <f t="shared" si="161"/>
        <v>0</v>
      </c>
      <c r="CI308" s="756">
        <f t="shared" si="159"/>
        <v>0</v>
      </c>
      <c r="CJ308" s="756">
        <f t="shared" si="159"/>
        <v>0</v>
      </c>
      <c r="CK308" s="756">
        <f t="shared" si="159"/>
        <v>0</v>
      </c>
      <c r="CL308" s="756">
        <f t="shared" si="159"/>
        <v>0</v>
      </c>
      <c r="CM308" s="646">
        <f t="shared" si="156"/>
        <v>0</v>
      </c>
      <c r="CN308" s="594"/>
      <c r="CO308" s="705">
        <f t="shared" si="133"/>
        <v>292</v>
      </c>
      <c r="CP308" s="756">
        <v>0</v>
      </c>
      <c r="CQ308" s="756">
        <v>0</v>
      </c>
      <c r="CR308" s="756">
        <v>0</v>
      </c>
      <c r="CS308" s="756">
        <v>0</v>
      </c>
      <c r="CT308" s="756">
        <v>0</v>
      </c>
      <c r="CU308" s="756">
        <v>0</v>
      </c>
      <c r="CV308" s="756">
        <v>0</v>
      </c>
      <c r="CW308" s="646">
        <f t="shared" si="157"/>
        <v>0</v>
      </c>
      <c r="CX308" s="685"/>
      <c r="CY308" s="705">
        <f t="shared" si="134"/>
        <v>292</v>
      </c>
      <c r="CZ308" s="756">
        <v>0</v>
      </c>
      <c r="DA308" s="756">
        <v>0</v>
      </c>
      <c r="DB308" s="756">
        <v>0</v>
      </c>
      <c r="DC308" s="756">
        <v>0</v>
      </c>
      <c r="DD308" s="756">
        <v>0</v>
      </c>
      <c r="DE308" s="767">
        <f t="shared" si="145"/>
        <v>0</v>
      </c>
      <c r="DF308" s="756">
        <v>0</v>
      </c>
      <c r="DG308" s="756">
        <v>0</v>
      </c>
      <c r="DH308" s="756">
        <v>0</v>
      </c>
      <c r="DI308" s="756">
        <v>0</v>
      </c>
      <c r="DJ308" s="767">
        <f t="shared" si="146"/>
        <v>0</v>
      </c>
      <c r="DK308" s="715">
        <f t="shared" si="147"/>
        <v>0</v>
      </c>
      <c r="DL308" s="685"/>
      <c r="DM308" s="705">
        <f t="shared" si="135"/>
        <v>292</v>
      </c>
      <c r="DN308" s="715">
        <f t="shared" si="148"/>
        <v>0</v>
      </c>
    </row>
    <row r="309" spans="2:118" x14ac:dyDescent="0.25">
      <c r="B309" s="705">
        <v>293</v>
      </c>
      <c r="C309" s="765">
        <f>(1+_xlfn.XLOOKUP(INT((B309-1)/12)+1,'ZC Curve'!$B$8:$B$107,'ZC Curve'!R$8:R$107,,0))^(1/12)-1</f>
        <v>0</v>
      </c>
      <c r="D309" s="766">
        <f t="shared" si="149"/>
        <v>1</v>
      </c>
      <c r="E309" s="685"/>
      <c r="F309" s="705">
        <v>293</v>
      </c>
      <c r="G309" s="756">
        <v>0</v>
      </c>
      <c r="H309" s="756">
        <v>0</v>
      </c>
      <c r="I309" s="756">
        <v>0</v>
      </c>
      <c r="J309" s="756">
        <v>0</v>
      </c>
      <c r="K309" s="756">
        <v>0</v>
      </c>
      <c r="L309" s="756">
        <v>0</v>
      </c>
      <c r="M309" s="756">
        <v>0</v>
      </c>
      <c r="N309" s="646">
        <f t="shared" si="150"/>
        <v>0</v>
      </c>
      <c r="O309" s="594"/>
      <c r="P309" s="705">
        <f t="shared" si="136"/>
        <v>293</v>
      </c>
      <c r="Q309" s="756">
        <v>0</v>
      </c>
      <c r="R309" s="756">
        <v>0</v>
      </c>
      <c r="S309" s="756">
        <v>0</v>
      </c>
      <c r="T309" s="756">
        <v>0</v>
      </c>
      <c r="U309" s="756">
        <v>0</v>
      </c>
      <c r="V309" s="756">
        <v>0</v>
      </c>
      <c r="W309" s="756">
        <v>0</v>
      </c>
      <c r="X309" s="646">
        <f t="shared" si="151"/>
        <v>0</v>
      </c>
      <c r="Y309" s="594"/>
      <c r="Z309" s="705">
        <f t="shared" si="137"/>
        <v>293</v>
      </c>
      <c r="AA309" s="756">
        <f t="shared" si="160"/>
        <v>0</v>
      </c>
      <c r="AB309" s="756">
        <f t="shared" si="160"/>
        <v>0</v>
      </c>
      <c r="AC309" s="756">
        <f t="shared" si="160"/>
        <v>0</v>
      </c>
      <c r="AD309" s="756">
        <f t="shared" si="158"/>
        <v>0</v>
      </c>
      <c r="AE309" s="756">
        <f t="shared" si="158"/>
        <v>0</v>
      </c>
      <c r="AF309" s="756">
        <f t="shared" si="158"/>
        <v>0</v>
      </c>
      <c r="AG309" s="756">
        <f t="shared" si="158"/>
        <v>0</v>
      </c>
      <c r="AH309" s="646">
        <f t="shared" si="152"/>
        <v>0</v>
      </c>
      <c r="AI309" s="594"/>
      <c r="AJ309" s="705">
        <f t="shared" si="138"/>
        <v>293</v>
      </c>
      <c r="AK309" s="756">
        <v>0</v>
      </c>
      <c r="AL309" s="756">
        <v>0</v>
      </c>
      <c r="AM309" s="756">
        <v>0</v>
      </c>
      <c r="AN309" s="756">
        <v>0</v>
      </c>
      <c r="AO309" s="756">
        <v>0</v>
      </c>
      <c r="AP309" s="756">
        <v>0</v>
      </c>
      <c r="AQ309" s="756">
        <v>0</v>
      </c>
      <c r="AR309" s="646">
        <f t="shared" si="153"/>
        <v>0</v>
      </c>
      <c r="AS309" s="594"/>
      <c r="AT309" s="705">
        <f t="shared" si="139"/>
        <v>293</v>
      </c>
      <c r="AU309" s="756">
        <v>0</v>
      </c>
      <c r="AV309" s="756">
        <v>0</v>
      </c>
      <c r="AW309" s="756">
        <v>0</v>
      </c>
      <c r="AX309" s="756">
        <v>0</v>
      </c>
      <c r="AY309" s="756">
        <v>0</v>
      </c>
      <c r="AZ309" s="767">
        <f t="shared" si="162"/>
        <v>0</v>
      </c>
      <c r="BA309" s="756">
        <v>0</v>
      </c>
      <c r="BB309" s="756">
        <v>0</v>
      </c>
      <c r="BC309" s="756">
        <v>0</v>
      </c>
      <c r="BD309" s="756">
        <v>0</v>
      </c>
      <c r="BE309" s="767">
        <f t="shared" si="140"/>
        <v>0</v>
      </c>
      <c r="BF309" s="646">
        <f t="shared" si="141"/>
        <v>0</v>
      </c>
      <c r="BG309" s="594"/>
      <c r="BH309" s="705">
        <f t="shared" si="131"/>
        <v>293</v>
      </c>
      <c r="BI309" s="646">
        <f t="shared" si="142"/>
        <v>0</v>
      </c>
      <c r="BJ309" s="594"/>
      <c r="BK309" s="705">
        <f t="shared" si="143"/>
        <v>293</v>
      </c>
      <c r="BL309" s="756">
        <v>0</v>
      </c>
      <c r="BM309" s="756">
        <v>0</v>
      </c>
      <c r="BN309" s="756">
        <v>0</v>
      </c>
      <c r="BO309" s="756">
        <v>0</v>
      </c>
      <c r="BP309" s="756">
        <v>0</v>
      </c>
      <c r="BQ309" s="756">
        <v>0</v>
      </c>
      <c r="BR309" s="756">
        <v>0</v>
      </c>
      <c r="BS309" s="646">
        <f t="shared" si="154"/>
        <v>0</v>
      </c>
      <c r="BT309" s="594"/>
      <c r="BU309" s="705">
        <f t="shared" si="144"/>
        <v>293</v>
      </c>
      <c r="BV309" s="756">
        <v>0</v>
      </c>
      <c r="BW309" s="756">
        <v>0</v>
      </c>
      <c r="BX309" s="756">
        <v>0</v>
      </c>
      <c r="BY309" s="756">
        <v>0</v>
      </c>
      <c r="BZ309" s="756">
        <v>0</v>
      </c>
      <c r="CA309" s="756">
        <v>0</v>
      </c>
      <c r="CB309" s="756">
        <v>0</v>
      </c>
      <c r="CC309" s="646">
        <f t="shared" si="155"/>
        <v>0</v>
      </c>
      <c r="CD309" s="594"/>
      <c r="CE309" s="705">
        <f t="shared" si="132"/>
        <v>293</v>
      </c>
      <c r="CF309" s="756">
        <f t="shared" si="161"/>
        <v>0</v>
      </c>
      <c r="CG309" s="756">
        <f t="shared" si="161"/>
        <v>0</v>
      </c>
      <c r="CH309" s="756">
        <f t="shared" si="161"/>
        <v>0</v>
      </c>
      <c r="CI309" s="756">
        <f t="shared" si="159"/>
        <v>0</v>
      </c>
      <c r="CJ309" s="756">
        <f t="shared" si="159"/>
        <v>0</v>
      </c>
      <c r="CK309" s="756">
        <f t="shared" si="159"/>
        <v>0</v>
      </c>
      <c r="CL309" s="756">
        <f t="shared" si="159"/>
        <v>0</v>
      </c>
      <c r="CM309" s="646">
        <f t="shared" si="156"/>
        <v>0</v>
      </c>
      <c r="CN309" s="594"/>
      <c r="CO309" s="705">
        <f t="shared" si="133"/>
        <v>293</v>
      </c>
      <c r="CP309" s="756">
        <v>0</v>
      </c>
      <c r="CQ309" s="756">
        <v>0</v>
      </c>
      <c r="CR309" s="756">
        <v>0</v>
      </c>
      <c r="CS309" s="756">
        <v>0</v>
      </c>
      <c r="CT309" s="756">
        <v>0</v>
      </c>
      <c r="CU309" s="756">
        <v>0</v>
      </c>
      <c r="CV309" s="756">
        <v>0</v>
      </c>
      <c r="CW309" s="646">
        <f t="shared" si="157"/>
        <v>0</v>
      </c>
      <c r="CX309" s="685"/>
      <c r="CY309" s="705">
        <f t="shared" si="134"/>
        <v>293</v>
      </c>
      <c r="CZ309" s="756">
        <v>0</v>
      </c>
      <c r="DA309" s="756">
        <v>0</v>
      </c>
      <c r="DB309" s="756">
        <v>0</v>
      </c>
      <c r="DC309" s="756">
        <v>0</v>
      </c>
      <c r="DD309" s="756">
        <v>0</v>
      </c>
      <c r="DE309" s="767">
        <f t="shared" si="145"/>
        <v>0</v>
      </c>
      <c r="DF309" s="756">
        <v>0</v>
      </c>
      <c r="DG309" s="756">
        <v>0</v>
      </c>
      <c r="DH309" s="756">
        <v>0</v>
      </c>
      <c r="DI309" s="756">
        <v>0</v>
      </c>
      <c r="DJ309" s="767">
        <f t="shared" si="146"/>
        <v>0</v>
      </c>
      <c r="DK309" s="715">
        <f t="shared" si="147"/>
        <v>0</v>
      </c>
      <c r="DL309" s="685"/>
      <c r="DM309" s="705">
        <f t="shared" si="135"/>
        <v>293</v>
      </c>
      <c r="DN309" s="715">
        <f t="shared" si="148"/>
        <v>0</v>
      </c>
    </row>
    <row r="310" spans="2:118" x14ac:dyDescent="0.25">
      <c r="B310" s="705">
        <v>294</v>
      </c>
      <c r="C310" s="765">
        <f>(1+_xlfn.XLOOKUP(INT((B310-1)/12)+1,'ZC Curve'!$B$8:$B$107,'ZC Curve'!R$8:R$107,,0))^(1/12)-1</f>
        <v>0</v>
      </c>
      <c r="D310" s="766">
        <f t="shared" si="149"/>
        <v>1</v>
      </c>
      <c r="E310" s="685"/>
      <c r="F310" s="705">
        <v>294</v>
      </c>
      <c r="G310" s="756">
        <v>0</v>
      </c>
      <c r="H310" s="756">
        <v>0</v>
      </c>
      <c r="I310" s="756">
        <v>0</v>
      </c>
      <c r="J310" s="756">
        <v>0</v>
      </c>
      <c r="K310" s="756">
        <v>0</v>
      </c>
      <c r="L310" s="756">
        <v>0</v>
      </c>
      <c r="M310" s="756">
        <v>0</v>
      </c>
      <c r="N310" s="646">
        <f t="shared" si="150"/>
        <v>0</v>
      </c>
      <c r="O310" s="594"/>
      <c r="P310" s="705">
        <f t="shared" si="136"/>
        <v>294</v>
      </c>
      <c r="Q310" s="756">
        <v>0</v>
      </c>
      <c r="R310" s="756">
        <v>0</v>
      </c>
      <c r="S310" s="756">
        <v>0</v>
      </c>
      <c r="T310" s="756">
        <v>0</v>
      </c>
      <c r="U310" s="756">
        <v>0</v>
      </c>
      <c r="V310" s="756">
        <v>0</v>
      </c>
      <c r="W310" s="756">
        <v>0</v>
      </c>
      <c r="X310" s="646">
        <f t="shared" si="151"/>
        <v>0</v>
      </c>
      <c r="Y310" s="594"/>
      <c r="Z310" s="705">
        <f t="shared" si="137"/>
        <v>294</v>
      </c>
      <c r="AA310" s="756">
        <f t="shared" si="160"/>
        <v>0</v>
      </c>
      <c r="AB310" s="756">
        <f t="shared" si="160"/>
        <v>0</v>
      </c>
      <c r="AC310" s="756">
        <f t="shared" si="160"/>
        <v>0</v>
      </c>
      <c r="AD310" s="756">
        <f t="shared" si="158"/>
        <v>0</v>
      </c>
      <c r="AE310" s="756">
        <f t="shared" si="158"/>
        <v>0</v>
      </c>
      <c r="AF310" s="756">
        <f t="shared" si="158"/>
        <v>0</v>
      </c>
      <c r="AG310" s="756">
        <f t="shared" si="158"/>
        <v>0</v>
      </c>
      <c r="AH310" s="646">
        <f t="shared" si="152"/>
        <v>0</v>
      </c>
      <c r="AI310" s="594"/>
      <c r="AJ310" s="705">
        <f t="shared" si="138"/>
        <v>294</v>
      </c>
      <c r="AK310" s="756">
        <v>0</v>
      </c>
      <c r="AL310" s="756">
        <v>0</v>
      </c>
      <c r="AM310" s="756">
        <v>0</v>
      </c>
      <c r="AN310" s="756">
        <v>0</v>
      </c>
      <c r="AO310" s="756">
        <v>0</v>
      </c>
      <c r="AP310" s="756">
        <v>0</v>
      </c>
      <c r="AQ310" s="756">
        <v>0</v>
      </c>
      <c r="AR310" s="646">
        <f t="shared" si="153"/>
        <v>0</v>
      </c>
      <c r="AS310" s="594"/>
      <c r="AT310" s="705">
        <f t="shared" si="139"/>
        <v>294</v>
      </c>
      <c r="AU310" s="756">
        <v>0</v>
      </c>
      <c r="AV310" s="756">
        <v>0</v>
      </c>
      <c r="AW310" s="756">
        <v>0</v>
      </c>
      <c r="AX310" s="756">
        <v>0</v>
      </c>
      <c r="AY310" s="756">
        <v>0</v>
      </c>
      <c r="AZ310" s="767">
        <f t="shared" si="162"/>
        <v>0</v>
      </c>
      <c r="BA310" s="756">
        <v>0</v>
      </c>
      <c r="BB310" s="756">
        <v>0</v>
      </c>
      <c r="BC310" s="756">
        <v>0</v>
      </c>
      <c r="BD310" s="756">
        <v>0</v>
      </c>
      <c r="BE310" s="767">
        <f t="shared" si="140"/>
        <v>0</v>
      </c>
      <c r="BF310" s="646">
        <f t="shared" si="141"/>
        <v>0</v>
      </c>
      <c r="BG310" s="594"/>
      <c r="BH310" s="705">
        <f t="shared" si="131"/>
        <v>294</v>
      </c>
      <c r="BI310" s="646">
        <f t="shared" si="142"/>
        <v>0</v>
      </c>
      <c r="BJ310" s="594"/>
      <c r="BK310" s="705">
        <f t="shared" si="143"/>
        <v>294</v>
      </c>
      <c r="BL310" s="756">
        <v>0</v>
      </c>
      <c r="BM310" s="756">
        <v>0</v>
      </c>
      <c r="BN310" s="756">
        <v>0</v>
      </c>
      <c r="BO310" s="756">
        <v>0</v>
      </c>
      <c r="BP310" s="756">
        <v>0</v>
      </c>
      <c r="BQ310" s="756">
        <v>0</v>
      </c>
      <c r="BR310" s="756">
        <v>0</v>
      </c>
      <c r="BS310" s="646">
        <f t="shared" si="154"/>
        <v>0</v>
      </c>
      <c r="BT310" s="594"/>
      <c r="BU310" s="705">
        <f t="shared" si="144"/>
        <v>294</v>
      </c>
      <c r="BV310" s="756">
        <v>0</v>
      </c>
      <c r="BW310" s="756">
        <v>0</v>
      </c>
      <c r="BX310" s="756">
        <v>0</v>
      </c>
      <c r="BY310" s="756">
        <v>0</v>
      </c>
      <c r="BZ310" s="756">
        <v>0</v>
      </c>
      <c r="CA310" s="756">
        <v>0</v>
      </c>
      <c r="CB310" s="756">
        <v>0</v>
      </c>
      <c r="CC310" s="646">
        <f t="shared" si="155"/>
        <v>0</v>
      </c>
      <c r="CD310" s="594"/>
      <c r="CE310" s="705">
        <f t="shared" si="132"/>
        <v>294</v>
      </c>
      <c r="CF310" s="756">
        <f t="shared" si="161"/>
        <v>0</v>
      </c>
      <c r="CG310" s="756">
        <f t="shared" si="161"/>
        <v>0</v>
      </c>
      <c r="CH310" s="756">
        <f t="shared" si="161"/>
        <v>0</v>
      </c>
      <c r="CI310" s="756">
        <f t="shared" si="159"/>
        <v>0</v>
      </c>
      <c r="CJ310" s="756">
        <f t="shared" si="159"/>
        <v>0</v>
      </c>
      <c r="CK310" s="756">
        <f t="shared" si="159"/>
        <v>0</v>
      </c>
      <c r="CL310" s="756">
        <f t="shared" si="159"/>
        <v>0</v>
      </c>
      <c r="CM310" s="646">
        <f t="shared" si="156"/>
        <v>0</v>
      </c>
      <c r="CN310" s="594"/>
      <c r="CO310" s="705">
        <f t="shared" si="133"/>
        <v>294</v>
      </c>
      <c r="CP310" s="756">
        <v>0</v>
      </c>
      <c r="CQ310" s="756">
        <v>0</v>
      </c>
      <c r="CR310" s="756">
        <v>0</v>
      </c>
      <c r="CS310" s="756">
        <v>0</v>
      </c>
      <c r="CT310" s="756">
        <v>0</v>
      </c>
      <c r="CU310" s="756">
        <v>0</v>
      </c>
      <c r="CV310" s="756">
        <v>0</v>
      </c>
      <c r="CW310" s="646">
        <f t="shared" si="157"/>
        <v>0</v>
      </c>
      <c r="CX310" s="685"/>
      <c r="CY310" s="705">
        <f t="shared" si="134"/>
        <v>294</v>
      </c>
      <c r="CZ310" s="756">
        <v>0</v>
      </c>
      <c r="DA310" s="756">
        <v>0</v>
      </c>
      <c r="DB310" s="756">
        <v>0</v>
      </c>
      <c r="DC310" s="756">
        <v>0</v>
      </c>
      <c r="DD310" s="756">
        <v>0</v>
      </c>
      <c r="DE310" s="767">
        <f t="shared" si="145"/>
        <v>0</v>
      </c>
      <c r="DF310" s="756">
        <v>0</v>
      </c>
      <c r="DG310" s="756">
        <v>0</v>
      </c>
      <c r="DH310" s="756">
        <v>0</v>
      </c>
      <c r="DI310" s="756">
        <v>0</v>
      </c>
      <c r="DJ310" s="767">
        <f t="shared" si="146"/>
        <v>0</v>
      </c>
      <c r="DK310" s="715">
        <f t="shared" si="147"/>
        <v>0</v>
      </c>
      <c r="DL310" s="685"/>
      <c r="DM310" s="705">
        <f t="shared" si="135"/>
        <v>294</v>
      </c>
      <c r="DN310" s="715">
        <f t="shared" si="148"/>
        <v>0</v>
      </c>
    </row>
    <row r="311" spans="2:118" x14ac:dyDescent="0.25">
      <c r="B311" s="705">
        <v>295</v>
      </c>
      <c r="C311" s="765">
        <f>(1+_xlfn.XLOOKUP(INT((B311-1)/12)+1,'ZC Curve'!$B$8:$B$107,'ZC Curve'!R$8:R$107,,0))^(1/12)-1</f>
        <v>0</v>
      </c>
      <c r="D311" s="766">
        <f t="shared" si="149"/>
        <v>1</v>
      </c>
      <c r="E311" s="685"/>
      <c r="F311" s="705">
        <v>295</v>
      </c>
      <c r="G311" s="756">
        <v>0</v>
      </c>
      <c r="H311" s="756">
        <v>0</v>
      </c>
      <c r="I311" s="756">
        <v>0</v>
      </c>
      <c r="J311" s="756">
        <v>0</v>
      </c>
      <c r="K311" s="756">
        <v>0</v>
      </c>
      <c r="L311" s="756">
        <v>0</v>
      </c>
      <c r="M311" s="756">
        <v>0</v>
      </c>
      <c r="N311" s="646">
        <f t="shared" si="150"/>
        <v>0</v>
      </c>
      <c r="O311" s="594"/>
      <c r="P311" s="705">
        <f t="shared" si="136"/>
        <v>295</v>
      </c>
      <c r="Q311" s="756">
        <v>0</v>
      </c>
      <c r="R311" s="756">
        <v>0</v>
      </c>
      <c r="S311" s="756">
        <v>0</v>
      </c>
      <c r="T311" s="756">
        <v>0</v>
      </c>
      <c r="U311" s="756">
        <v>0</v>
      </c>
      <c r="V311" s="756">
        <v>0</v>
      </c>
      <c r="W311" s="756">
        <v>0</v>
      </c>
      <c r="X311" s="646">
        <f t="shared" si="151"/>
        <v>0</v>
      </c>
      <c r="Y311" s="594"/>
      <c r="Z311" s="705">
        <f t="shared" si="137"/>
        <v>295</v>
      </c>
      <c r="AA311" s="756">
        <f t="shared" si="160"/>
        <v>0</v>
      </c>
      <c r="AB311" s="756">
        <f t="shared" si="160"/>
        <v>0</v>
      </c>
      <c r="AC311" s="756">
        <f t="shared" si="160"/>
        <v>0</v>
      </c>
      <c r="AD311" s="756">
        <f t="shared" si="158"/>
        <v>0</v>
      </c>
      <c r="AE311" s="756">
        <f t="shared" si="158"/>
        <v>0</v>
      </c>
      <c r="AF311" s="756">
        <f t="shared" si="158"/>
        <v>0</v>
      </c>
      <c r="AG311" s="756">
        <f t="shared" si="158"/>
        <v>0</v>
      </c>
      <c r="AH311" s="646">
        <f t="shared" si="152"/>
        <v>0</v>
      </c>
      <c r="AI311" s="594"/>
      <c r="AJ311" s="705">
        <f t="shared" si="138"/>
        <v>295</v>
      </c>
      <c r="AK311" s="756">
        <v>0</v>
      </c>
      <c r="AL311" s="756">
        <v>0</v>
      </c>
      <c r="AM311" s="756">
        <v>0</v>
      </c>
      <c r="AN311" s="756">
        <v>0</v>
      </c>
      <c r="AO311" s="756">
        <v>0</v>
      </c>
      <c r="AP311" s="756">
        <v>0</v>
      </c>
      <c r="AQ311" s="756">
        <v>0</v>
      </c>
      <c r="AR311" s="646">
        <f t="shared" si="153"/>
        <v>0</v>
      </c>
      <c r="AS311" s="594"/>
      <c r="AT311" s="705">
        <f t="shared" si="139"/>
        <v>295</v>
      </c>
      <c r="AU311" s="756">
        <v>0</v>
      </c>
      <c r="AV311" s="756">
        <v>0</v>
      </c>
      <c r="AW311" s="756">
        <v>0</v>
      </c>
      <c r="AX311" s="756">
        <v>0</v>
      </c>
      <c r="AY311" s="756">
        <v>0</v>
      </c>
      <c r="AZ311" s="767">
        <f t="shared" si="162"/>
        <v>0</v>
      </c>
      <c r="BA311" s="756">
        <v>0</v>
      </c>
      <c r="BB311" s="756">
        <v>0</v>
      </c>
      <c r="BC311" s="756">
        <v>0</v>
      </c>
      <c r="BD311" s="756">
        <v>0</v>
      </c>
      <c r="BE311" s="767">
        <f t="shared" si="140"/>
        <v>0</v>
      </c>
      <c r="BF311" s="646">
        <f t="shared" si="141"/>
        <v>0</v>
      </c>
      <c r="BG311" s="594"/>
      <c r="BH311" s="705">
        <f t="shared" si="131"/>
        <v>295</v>
      </c>
      <c r="BI311" s="646">
        <f t="shared" si="142"/>
        <v>0</v>
      </c>
      <c r="BJ311" s="594"/>
      <c r="BK311" s="705">
        <f t="shared" si="143"/>
        <v>295</v>
      </c>
      <c r="BL311" s="756">
        <v>0</v>
      </c>
      <c r="BM311" s="756">
        <v>0</v>
      </c>
      <c r="BN311" s="756">
        <v>0</v>
      </c>
      <c r="BO311" s="756">
        <v>0</v>
      </c>
      <c r="BP311" s="756">
        <v>0</v>
      </c>
      <c r="BQ311" s="756">
        <v>0</v>
      </c>
      <c r="BR311" s="756">
        <v>0</v>
      </c>
      <c r="BS311" s="646">
        <f t="shared" si="154"/>
        <v>0</v>
      </c>
      <c r="BT311" s="594"/>
      <c r="BU311" s="705">
        <f t="shared" si="144"/>
        <v>295</v>
      </c>
      <c r="BV311" s="756">
        <v>0</v>
      </c>
      <c r="BW311" s="756">
        <v>0</v>
      </c>
      <c r="BX311" s="756">
        <v>0</v>
      </c>
      <c r="BY311" s="756">
        <v>0</v>
      </c>
      <c r="BZ311" s="756">
        <v>0</v>
      </c>
      <c r="CA311" s="756">
        <v>0</v>
      </c>
      <c r="CB311" s="756">
        <v>0</v>
      </c>
      <c r="CC311" s="646">
        <f t="shared" si="155"/>
        <v>0</v>
      </c>
      <c r="CD311" s="594"/>
      <c r="CE311" s="705">
        <f t="shared" si="132"/>
        <v>295</v>
      </c>
      <c r="CF311" s="756">
        <f t="shared" si="161"/>
        <v>0</v>
      </c>
      <c r="CG311" s="756">
        <f t="shared" si="161"/>
        <v>0</v>
      </c>
      <c r="CH311" s="756">
        <f t="shared" si="161"/>
        <v>0</v>
      </c>
      <c r="CI311" s="756">
        <f t="shared" si="159"/>
        <v>0</v>
      </c>
      <c r="CJ311" s="756">
        <f t="shared" si="159"/>
        <v>0</v>
      </c>
      <c r="CK311" s="756">
        <f t="shared" si="159"/>
        <v>0</v>
      </c>
      <c r="CL311" s="756">
        <f t="shared" si="159"/>
        <v>0</v>
      </c>
      <c r="CM311" s="646">
        <f t="shared" si="156"/>
        <v>0</v>
      </c>
      <c r="CN311" s="594"/>
      <c r="CO311" s="705">
        <f t="shared" si="133"/>
        <v>295</v>
      </c>
      <c r="CP311" s="756">
        <v>0</v>
      </c>
      <c r="CQ311" s="756">
        <v>0</v>
      </c>
      <c r="CR311" s="756">
        <v>0</v>
      </c>
      <c r="CS311" s="756">
        <v>0</v>
      </c>
      <c r="CT311" s="756">
        <v>0</v>
      </c>
      <c r="CU311" s="756">
        <v>0</v>
      </c>
      <c r="CV311" s="756">
        <v>0</v>
      </c>
      <c r="CW311" s="646">
        <f t="shared" si="157"/>
        <v>0</v>
      </c>
      <c r="CX311" s="685"/>
      <c r="CY311" s="705">
        <f t="shared" si="134"/>
        <v>295</v>
      </c>
      <c r="CZ311" s="756">
        <v>0</v>
      </c>
      <c r="DA311" s="756">
        <v>0</v>
      </c>
      <c r="DB311" s="756">
        <v>0</v>
      </c>
      <c r="DC311" s="756">
        <v>0</v>
      </c>
      <c r="DD311" s="756">
        <v>0</v>
      </c>
      <c r="DE311" s="767">
        <f t="shared" si="145"/>
        <v>0</v>
      </c>
      <c r="DF311" s="756">
        <v>0</v>
      </c>
      <c r="DG311" s="756">
        <v>0</v>
      </c>
      <c r="DH311" s="756">
        <v>0</v>
      </c>
      <c r="DI311" s="756">
        <v>0</v>
      </c>
      <c r="DJ311" s="767">
        <f t="shared" si="146"/>
        <v>0</v>
      </c>
      <c r="DK311" s="715">
        <f t="shared" si="147"/>
        <v>0</v>
      </c>
      <c r="DL311" s="685"/>
      <c r="DM311" s="705">
        <f t="shared" si="135"/>
        <v>295</v>
      </c>
      <c r="DN311" s="715">
        <f t="shared" si="148"/>
        <v>0</v>
      </c>
    </row>
    <row r="312" spans="2:118" x14ac:dyDescent="0.25">
      <c r="B312" s="705">
        <v>296</v>
      </c>
      <c r="C312" s="765">
        <f>(1+_xlfn.XLOOKUP(INT((B312-1)/12)+1,'ZC Curve'!$B$8:$B$107,'ZC Curve'!R$8:R$107,,0))^(1/12)-1</f>
        <v>0</v>
      </c>
      <c r="D312" s="766">
        <f t="shared" si="149"/>
        <v>1</v>
      </c>
      <c r="E312" s="685"/>
      <c r="F312" s="705">
        <v>296</v>
      </c>
      <c r="G312" s="756">
        <v>0</v>
      </c>
      <c r="H312" s="756">
        <v>0</v>
      </c>
      <c r="I312" s="756">
        <v>0</v>
      </c>
      <c r="J312" s="756">
        <v>0</v>
      </c>
      <c r="K312" s="756">
        <v>0</v>
      </c>
      <c r="L312" s="756">
        <v>0</v>
      </c>
      <c r="M312" s="756">
        <v>0</v>
      </c>
      <c r="N312" s="646">
        <f t="shared" si="150"/>
        <v>0</v>
      </c>
      <c r="O312" s="594"/>
      <c r="P312" s="705">
        <f t="shared" si="136"/>
        <v>296</v>
      </c>
      <c r="Q312" s="756">
        <v>0</v>
      </c>
      <c r="R312" s="756">
        <v>0</v>
      </c>
      <c r="S312" s="756">
        <v>0</v>
      </c>
      <c r="T312" s="756">
        <v>0</v>
      </c>
      <c r="U312" s="756">
        <v>0</v>
      </c>
      <c r="V312" s="756">
        <v>0</v>
      </c>
      <c r="W312" s="756">
        <v>0</v>
      </c>
      <c r="X312" s="646">
        <f t="shared" si="151"/>
        <v>0</v>
      </c>
      <c r="Y312" s="594"/>
      <c r="Z312" s="705">
        <f t="shared" si="137"/>
        <v>296</v>
      </c>
      <c r="AA312" s="756">
        <f t="shared" ref="AA312:AC343" si="163">G312+Q312</f>
        <v>0</v>
      </c>
      <c r="AB312" s="756">
        <f t="shared" si="163"/>
        <v>0</v>
      </c>
      <c r="AC312" s="756">
        <f t="shared" si="163"/>
        <v>0</v>
      </c>
      <c r="AD312" s="756">
        <f t="shared" si="158"/>
        <v>0</v>
      </c>
      <c r="AE312" s="756">
        <f t="shared" si="158"/>
        <v>0</v>
      </c>
      <c r="AF312" s="756">
        <f t="shared" si="158"/>
        <v>0</v>
      </c>
      <c r="AG312" s="756">
        <f t="shared" si="158"/>
        <v>0</v>
      </c>
      <c r="AH312" s="646">
        <f t="shared" si="152"/>
        <v>0</v>
      </c>
      <c r="AI312" s="594"/>
      <c r="AJ312" s="705">
        <f t="shared" si="138"/>
        <v>296</v>
      </c>
      <c r="AK312" s="756">
        <v>0</v>
      </c>
      <c r="AL312" s="756">
        <v>0</v>
      </c>
      <c r="AM312" s="756">
        <v>0</v>
      </c>
      <c r="AN312" s="756">
        <v>0</v>
      </c>
      <c r="AO312" s="756">
        <v>0</v>
      </c>
      <c r="AP312" s="756">
        <v>0</v>
      </c>
      <c r="AQ312" s="756">
        <v>0</v>
      </c>
      <c r="AR312" s="646">
        <f t="shared" si="153"/>
        <v>0</v>
      </c>
      <c r="AS312" s="594"/>
      <c r="AT312" s="705">
        <f t="shared" si="139"/>
        <v>296</v>
      </c>
      <c r="AU312" s="756">
        <v>0</v>
      </c>
      <c r="AV312" s="756">
        <v>0</v>
      </c>
      <c r="AW312" s="756">
        <v>0</v>
      </c>
      <c r="AX312" s="756">
        <v>0</v>
      </c>
      <c r="AY312" s="756">
        <v>0</v>
      </c>
      <c r="AZ312" s="767">
        <f t="shared" si="162"/>
        <v>0</v>
      </c>
      <c r="BA312" s="756">
        <v>0</v>
      </c>
      <c r="BB312" s="756">
        <v>0</v>
      </c>
      <c r="BC312" s="756">
        <v>0</v>
      </c>
      <c r="BD312" s="756">
        <v>0</v>
      </c>
      <c r="BE312" s="767">
        <f t="shared" si="140"/>
        <v>0</v>
      </c>
      <c r="BF312" s="646">
        <f t="shared" si="141"/>
        <v>0</v>
      </c>
      <c r="BG312" s="594"/>
      <c r="BH312" s="705">
        <f t="shared" si="131"/>
        <v>296</v>
      </c>
      <c r="BI312" s="646">
        <f t="shared" si="142"/>
        <v>0</v>
      </c>
      <c r="BJ312" s="594"/>
      <c r="BK312" s="705">
        <f t="shared" si="143"/>
        <v>296</v>
      </c>
      <c r="BL312" s="756">
        <v>0</v>
      </c>
      <c r="BM312" s="756">
        <v>0</v>
      </c>
      <c r="BN312" s="756">
        <v>0</v>
      </c>
      <c r="BO312" s="756">
        <v>0</v>
      </c>
      <c r="BP312" s="756">
        <v>0</v>
      </c>
      <c r="BQ312" s="756">
        <v>0</v>
      </c>
      <c r="BR312" s="756">
        <v>0</v>
      </c>
      <c r="BS312" s="646">
        <f t="shared" si="154"/>
        <v>0</v>
      </c>
      <c r="BT312" s="594"/>
      <c r="BU312" s="705">
        <f t="shared" si="144"/>
        <v>296</v>
      </c>
      <c r="BV312" s="756">
        <v>0</v>
      </c>
      <c r="BW312" s="756">
        <v>0</v>
      </c>
      <c r="BX312" s="756">
        <v>0</v>
      </c>
      <c r="BY312" s="756">
        <v>0</v>
      </c>
      <c r="BZ312" s="756">
        <v>0</v>
      </c>
      <c r="CA312" s="756">
        <v>0</v>
      </c>
      <c r="CB312" s="756">
        <v>0</v>
      </c>
      <c r="CC312" s="646">
        <f t="shared" si="155"/>
        <v>0</v>
      </c>
      <c r="CD312" s="594"/>
      <c r="CE312" s="705">
        <f t="shared" si="132"/>
        <v>296</v>
      </c>
      <c r="CF312" s="756">
        <f t="shared" ref="CF312:CH343" si="164">BV312+BL312</f>
        <v>0</v>
      </c>
      <c r="CG312" s="756">
        <f t="shared" si="164"/>
        <v>0</v>
      </c>
      <c r="CH312" s="756">
        <f t="shared" si="164"/>
        <v>0</v>
      </c>
      <c r="CI312" s="756">
        <f t="shared" si="159"/>
        <v>0</v>
      </c>
      <c r="CJ312" s="756">
        <f t="shared" si="159"/>
        <v>0</v>
      </c>
      <c r="CK312" s="756">
        <f t="shared" si="159"/>
        <v>0</v>
      </c>
      <c r="CL312" s="756">
        <f t="shared" si="159"/>
        <v>0</v>
      </c>
      <c r="CM312" s="646">
        <f t="shared" si="156"/>
        <v>0</v>
      </c>
      <c r="CN312" s="594"/>
      <c r="CO312" s="705">
        <f t="shared" si="133"/>
        <v>296</v>
      </c>
      <c r="CP312" s="756">
        <v>0</v>
      </c>
      <c r="CQ312" s="756">
        <v>0</v>
      </c>
      <c r="CR312" s="756">
        <v>0</v>
      </c>
      <c r="CS312" s="756">
        <v>0</v>
      </c>
      <c r="CT312" s="756">
        <v>0</v>
      </c>
      <c r="CU312" s="756">
        <v>0</v>
      </c>
      <c r="CV312" s="756">
        <v>0</v>
      </c>
      <c r="CW312" s="646">
        <f t="shared" si="157"/>
        <v>0</v>
      </c>
      <c r="CX312" s="685"/>
      <c r="CY312" s="705">
        <f t="shared" si="134"/>
        <v>296</v>
      </c>
      <c r="CZ312" s="756">
        <v>0</v>
      </c>
      <c r="DA312" s="756">
        <v>0</v>
      </c>
      <c r="DB312" s="756">
        <v>0</v>
      </c>
      <c r="DC312" s="756">
        <v>0</v>
      </c>
      <c r="DD312" s="756">
        <v>0</v>
      </c>
      <c r="DE312" s="767">
        <f t="shared" si="145"/>
        <v>0</v>
      </c>
      <c r="DF312" s="756">
        <v>0</v>
      </c>
      <c r="DG312" s="756">
        <v>0</v>
      </c>
      <c r="DH312" s="756">
        <v>0</v>
      </c>
      <c r="DI312" s="756">
        <v>0</v>
      </c>
      <c r="DJ312" s="767">
        <f t="shared" si="146"/>
        <v>0</v>
      </c>
      <c r="DK312" s="715">
        <f t="shared" si="147"/>
        <v>0</v>
      </c>
      <c r="DL312" s="685"/>
      <c r="DM312" s="705">
        <f t="shared" si="135"/>
        <v>296</v>
      </c>
      <c r="DN312" s="715">
        <f t="shared" si="148"/>
        <v>0</v>
      </c>
    </row>
    <row r="313" spans="2:118" x14ac:dyDescent="0.25">
      <c r="B313" s="705">
        <v>297</v>
      </c>
      <c r="C313" s="765">
        <f>(1+_xlfn.XLOOKUP(INT((B313-1)/12)+1,'ZC Curve'!$B$8:$B$107,'ZC Curve'!R$8:R$107,,0))^(1/12)-1</f>
        <v>0</v>
      </c>
      <c r="D313" s="766">
        <f t="shared" si="149"/>
        <v>1</v>
      </c>
      <c r="E313" s="685"/>
      <c r="F313" s="705">
        <v>297</v>
      </c>
      <c r="G313" s="756">
        <v>0</v>
      </c>
      <c r="H313" s="756">
        <v>0</v>
      </c>
      <c r="I313" s="756">
        <v>0</v>
      </c>
      <c r="J313" s="756">
        <v>0</v>
      </c>
      <c r="K313" s="756">
        <v>0</v>
      </c>
      <c r="L313" s="756">
        <v>0</v>
      </c>
      <c r="M313" s="756">
        <v>0</v>
      </c>
      <c r="N313" s="646">
        <f t="shared" si="150"/>
        <v>0</v>
      </c>
      <c r="O313" s="594"/>
      <c r="P313" s="705">
        <f t="shared" si="136"/>
        <v>297</v>
      </c>
      <c r="Q313" s="756">
        <v>0</v>
      </c>
      <c r="R313" s="756">
        <v>0</v>
      </c>
      <c r="S313" s="756">
        <v>0</v>
      </c>
      <c r="T313" s="756">
        <v>0</v>
      </c>
      <c r="U313" s="756">
        <v>0</v>
      </c>
      <c r="V313" s="756">
        <v>0</v>
      </c>
      <c r="W313" s="756">
        <v>0</v>
      </c>
      <c r="X313" s="646">
        <f t="shared" si="151"/>
        <v>0</v>
      </c>
      <c r="Y313" s="594"/>
      <c r="Z313" s="705">
        <f t="shared" si="137"/>
        <v>297</v>
      </c>
      <c r="AA313" s="756">
        <f t="shared" si="163"/>
        <v>0</v>
      </c>
      <c r="AB313" s="756">
        <f t="shared" si="163"/>
        <v>0</v>
      </c>
      <c r="AC313" s="756">
        <f t="shared" si="163"/>
        <v>0</v>
      </c>
      <c r="AD313" s="756">
        <f t="shared" si="158"/>
        <v>0</v>
      </c>
      <c r="AE313" s="756">
        <f t="shared" si="158"/>
        <v>0</v>
      </c>
      <c r="AF313" s="756">
        <f t="shared" si="158"/>
        <v>0</v>
      </c>
      <c r="AG313" s="756">
        <f t="shared" si="158"/>
        <v>0</v>
      </c>
      <c r="AH313" s="646">
        <f t="shared" si="152"/>
        <v>0</v>
      </c>
      <c r="AI313" s="594"/>
      <c r="AJ313" s="705">
        <f t="shared" si="138"/>
        <v>297</v>
      </c>
      <c r="AK313" s="756">
        <v>0</v>
      </c>
      <c r="AL313" s="756">
        <v>0</v>
      </c>
      <c r="AM313" s="756">
        <v>0</v>
      </c>
      <c r="AN313" s="756">
        <v>0</v>
      </c>
      <c r="AO313" s="756">
        <v>0</v>
      </c>
      <c r="AP313" s="756">
        <v>0</v>
      </c>
      <c r="AQ313" s="756">
        <v>0</v>
      </c>
      <c r="AR313" s="646">
        <f t="shared" si="153"/>
        <v>0</v>
      </c>
      <c r="AS313" s="594"/>
      <c r="AT313" s="705">
        <f t="shared" si="139"/>
        <v>297</v>
      </c>
      <c r="AU313" s="756">
        <v>0</v>
      </c>
      <c r="AV313" s="756">
        <v>0</v>
      </c>
      <c r="AW313" s="756">
        <v>0</v>
      </c>
      <c r="AX313" s="756">
        <v>0</v>
      </c>
      <c r="AY313" s="756">
        <v>0</v>
      </c>
      <c r="AZ313" s="767">
        <f t="shared" si="162"/>
        <v>0</v>
      </c>
      <c r="BA313" s="756">
        <v>0</v>
      </c>
      <c r="BB313" s="756">
        <v>0</v>
      </c>
      <c r="BC313" s="756">
        <v>0</v>
      </c>
      <c r="BD313" s="756">
        <v>0</v>
      </c>
      <c r="BE313" s="767">
        <f t="shared" si="140"/>
        <v>0</v>
      </c>
      <c r="BF313" s="646">
        <f t="shared" si="141"/>
        <v>0</v>
      </c>
      <c r="BG313" s="594"/>
      <c r="BH313" s="705">
        <f t="shared" si="131"/>
        <v>297</v>
      </c>
      <c r="BI313" s="646">
        <f t="shared" si="142"/>
        <v>0</v>
      </c>
      <c r="BJ313" s="594"/>
      <c r="BK313" s="705">
        <f t="shared" si="143"/>
        <v>297</v>
      </c>
      <c r="BL313" s="756">
        <v>0</v>
      </c>
      <c r="BM313" s="756">
        <v>0</v>
      </c>
      <c r="BN313" s="756">
        <v>0</v>
      </c>
      <c r="BO313" s="756">
        <v>0</v>
      </c>
      <c r="BP313" s="756">
        <v>0</v>
      </c>
      <c r="BQ313" s="756">
        <v>0</v>
      </c>
      <c r="BR313" s="756">
        <v>0</v>
      </c>
      <c r="BS313" s="646">
        <f t="shared" si="154"/>
        <v>0</v>
      </c>
      <c r="BT313" s="594"/>
      <c r="BU313" s="705">
        <f t="shared" si="144"/>
        <v>297</v>
      </c>
      <c r="BV313" s="756">
        <v>0</v>
      </c>
      <c r="BW313" s="756">
        <v>0</v>
      </c>
      <c r="BX313" s="756">
        <v>0</v>
      </c>
      <c r="BY313" s="756">
        <v>0</v>
      </c>
      <c r="BZ313" s="756">
        <v>0</v>
      </c>
      <c r="CA313" s="756">
        <v>0</v>
      </c>
      <c r="CB313" s="756">
        <v>0</v>
      </c>
      <c r="CC313" s="646">
        <f t="shared" si="155"/>
        <v>0</v>
      </c>
      <c r="CD313" s="594"/>
      <c r="CE313" s="705">
        <f t="shared" si="132"/>
        <v>297</v>
      </c>
      <c r="CF313" s="756">
        <f t="shared" si="164"/>
        <v>0</v>
      </c>
      <c r="CG313" s="756">
        <f t="shared" si="164"/>
        <v>0</v>
      </c>
      <c r="CH313" s="756">
        <f t="shared" si="164"/>
        <v>0</v>
      </c>
      <c r="CI313" s="756">
        <f t="shared" si="159"/>
        <v>0</v>
      </c>
      <c r="CJ313" s="756">
        <f t="shared" si="159"/>
        <v>0</v>
      </c>
      <c r="CK313" s="756">
        <f t="shared" si="159"/>
        <v>0</v>
      </c>
      <c r="CL313" s="756">
        <f t="shared" si="159"/>
        <v>0</v>
      </c>
      <c r="CM313" s="646">
        <f t="shared" si="156"/>
        <v>0</v>
      </c>
      <c r="CN313" s="594"/>
      <c r="CO313" s="705">
        <f t="shared" si="133"/>
        <v>297</v>
      </c>
      <c r="CP313" s="756">
        <v>0</v>
      </c>
      <c r="CQ313" s="756">
        <v>0</v>
      </c>
      <c r="CR313" s="756">
        <v>0</v>
      </c>
      <c r="CS313" s="756">
        <v>0</v>
      </c>
      <c r="CT313" s="756">
        <v>0</v>
      </c>
      <c r="CU313" s="756">
        <v>0</v>
      </c>
      <c r="CV313" s="756">
        <v>0</v>
      </c>
      <c r="CW313" s="646">
        <f t="shared" si="157"/>
        <v>0</v>
      </c>
      <c r="CX313" s="685"/>
      <c r="CY313" s="705">
        <f t="shared" si="134"/>
        <v>297</v>
      </c>
      <c r="CZ313" s="756">
        <v>0</v>
      </c>
      <c r="DA313" s="756">
        <v>0</v>
      </c>
      <c r="DB313" s="756">
        <v>0</v>
      </c>
      <c r="DC313" s="756">
        <v>0</v>
      </c>
      <c r="DD313" s="756">
        <v>0</v>
      </c>
      <c r="DE313" s="767">
        <f t="shared" si="145"/>
        <v>0</v>
      </c>
      <c r="DF313" s="756">
        <v>0</v>
      </c>
      <c r="DG313" s="756">
        <v>0</v>
      </c>
      <c r="DH313" s="756">
        <v>0</v>
      </c>
      <c r="DI313" s="756">
        <v>0</v>
      </c>
      <c r="DJ313" s="767">
        <f t="shared" si="146"/>
        <v>0</v>
      </c>
      <c r="DK313" s="715">
        <f t="shared" si="147"/>
        <v>0</v>
      </c>
      <c r="DL313" s="685"/>
      <c r="DM313" s="705">
        <f t="shared" si="135"/>
        <v>297</v>
      </c>
      <c r="DN313" s="715">
        <f t="shared" si="148"/>
        <v>0</v>
      </c>
    </row>
    <row r="314" spans="2:118" x14ac:dyDescent="0.25">
      <c r="B314" s="705">
        <v>298</v>
      </c>
      <c r="C314" s="765">
        <f>(1+_xlfn.XLOOKUP(INT((B314-1)/12)+1,'ZC Curve'!$B$8:$B$107,'ZC Curve'!R$8:R$107,,0))^(1/12)-1</f>
        <v>0</v>
      </c>
      <c r="D314" s="766">
        <f t="shared" si="149"/>
        <v>1</v>
      </c>
      <c r="E314" s="685"/>
      <c r="F314" s="705">
        <v>298</v>
      </c>
      <c r="G314" s="756">
        <v>0</v>
      </c>
      <c r="H314" s="756">
        <v>0</v>
      </c>
      <c r="I314" s="756">
        <v>0</v>
      </c>
      <c r="J314" s="756">
        <v>0</v>
      </c>
      <c r="K314" s="756">
        <v>0</v>
      </c>
      <c r="L314" s="756">
        <v>0</v>
      </c>
      <c r="M314" s="756">
        <v>0</v>
      </c>
      <c r="N314" s="646">
        <f t="shared" si="150"/>
        <v>0</v>
      </c>
      <c r="O314" s="594"/>
      <c r="P314" s="705">
        <f t="shared" si="136"/>
        <v>298</v>
      </c>
      <c r="Q314" s="756">
        <v>0</v>
      </c>
      <c r="R314" s="756">
        <v>0</v>
      </c>
      <c r="S314" s="756">
        <v>0</v>
      </c>
      <c r="T314" s="756">
        <v>0</v>
      </c>
      <c r="U314" s="756">
        <v>0</v>
      </c>
      <c r="V314" s="756">
        <v>0</v>
      </c>
      <c r="W314" s="756">
        <v>0</v>
      </c>
      <c r="X314" s="646">
        <f t="shared" si="151"/>
        <v>0</v>
      </c>
      <c r="Y314" s="594"/>
      <c r="Z314" s="705">
        <f t="shared" si="137"/>
        <v>298</v>
      </c>
      <c r="AA314" s="756">
        <f t="shared" si="163"/>
        <v>0</v>
      </c>
      <c r="AB314" s="756">
        <f t="shared" si="163"/>
        <v>0</v>
      </c>
      <c r="AC314" s="756">
        <f t="shared" si="163"/>
        <v>0</v>
      </c>
      <c r="AD314" s="756">
        <f t="shared" si="158"/>
        <v>0</v>
      </c>
      <c r="AE314" s="756">
        <f t="shared" si="158"/>
        <v>0</v>
      </c>
      <c r="AF314" s="756">
        <f t="shared" si="158"/>
        <v>0</v>
      </c>
      <c r="AG314" s="756">
        <f t="shared" si="158"/>
        <v>0</v>
      </c>
      <c r="AH314" s="646">
        <f t="shared" si="152"/>
        <v>0</v>
      </c>
      <c r="AI314" s="594"/>
      <c r="AJ314" s="705">
        <f t="shared" si="138"/>
        <v>298</v>
      </c>
      <c r="AK314" s="756">
        <v>0</v>
      </c>
      <c r="AL314" s="756">
        <v>0</v>
      </c>
      <c r="AM314" s="756">
        <v>0</v>
      </c>
      <c r="AN314" s="756">
        <v>0</v>
      </c>
      <c r="AO314" s="756">
        <v>0</v>
      </c>
      <c r="AP314" s="756">
        <v>0</v>
      </c>
      <c r="AQ314" s="756">
        <v>0</v>
      </c>
      <c r="AR314" s="646">
        <f t="shared" si="153"/>
        <v>0</v>
      </c>
      <c r="AS314" s="594"/>
      <c r="AT314" s="705">
        <f t="shared" si="139"/>
        <v>298</v>
      </c>
      <c r="AU314" s="756">
        <v>0</v>
      </c>
      <c r="AV314" s="756">
        <v>0</v>
      </c>
      <c r="AW314" s="756">
        <v>0</v>
      </c>
      <c r="AX314" s="756">
        <v>0</v>
      </c>
      <c r="AY314" s="756">
        <v>0</v>
      </c>
      <c r="AZ314" s="767">
        <f t="shared" si="162"/>
        <v>0</v>
      </c>
      <c r="BA314" s="756">
        <v>0</v>
      </c>
      <c r="BB314" s="756">
        <v>0</v>
      </c>
      <c r="BC314" s="756">
        <v>0</v>
      </c>
      <c r="BD314" s="756">
        <v>0</v>
      </c>
      <c r="BE314" s="767">
        <f t="shared" si="140"/>
        <v>0</v>
      </c>
      <c r="BF314" s="646">
        <f t="shared" si="141"/>
        <v>0</v>
      </c>
      <c r="BG314" s="594"/>
      <c r="BH314" s="705">
        <f t="shared" si="131"/>
        <v>298</v>
      </c>
      <c r="BI314" s="646">
        <f t="shared" si="142"/>
        <v>0</v>
      </c>
      <c r="BJ314" s="594"/>
      <c r="BK314" s="705">
        <f t="shared" si="143"/>
        <v>298</v>
      </c>
      <c r="BL314" s="756">
        <v>0</v>
      </c>
      <c r="BM314" s="756">
        <v>0</v>
      </c>
      <c r="BN314" s="756">
        <v>0</v>
      </c>
      <c r="BO314" s="756">
        <v>0</v>
      </c>
      <c r="BP314" s="756">
        <v>0</v>
      </c>
      <c r="BQ314" s="756">
        <v>0</v>
      </c>
      <c r="BR314" s="756">
        <v>0</v>
      </c>
      <c r="BS314" s="646">
        <f t="shared" si="154"/>
        <v>0</v>
      </c>
      <c r="BT314" s="594"/>
      <c r="BU314" s="705">
        <f t="shared" si="144"/>
        <v>298</v>
      </c>
      <c r="BV314" s="756">
        <v>0</v>
      </c>
      <c r="BW314" s="756">
        <v>0</v>
      </c>
      <c r="BX314" s="756">
        <v>0</v>
      </c>
      <c r="BY314" s="756">
        <v>0</v>
      </c>
      <c r="BZ314" s="756">
        <v>0</v>
      </c>
      <c r="CA314" s="756">
        <v>0</v>
      </c>
      <c r="CB314" s="756">
        <v>0</v>
      </c>
      <c r="CC314" s="646">
        <f t="shared" si="155"/>
        <v>0</v>
      </c>
      <c r="CD314" s="594"/>
      <c r="CE314" s="705">
        <f t="shared" si="132"/>
        <v>298</v>
      </c>
      <c r="CF314" s="756">
        <f t="shared" si="164"/>
        <v>0</v>
      </c>
      <c r="CG314" s="756">
        <f t="shared" si="164"/>
        <v>0</v>
      </c>
      <c r="CH314" s="756">
        <f t="shared" si="164"/>
        <v>0</v>
      </c>
      <c r="CI314" s="756">
        <f t="shared" si="159"/>
        <v>0</v>
      </c>
      <c r="CJ314" s="756">
        <f t="shared" si="159"/>
        <v>0</v>
      </c>
      <c r="CK314" s="756">
        <f t="shared" si="159"/>
        <v>0</v>
      </c>
      <c r="CL314" s="756">
        <f t="shared" si="159"/>
        <v>0</v>
      </c>
      <c r="CM314" s="646">
        <f t="shared" si="156"/>
        <v>0</v>
      </c>
      <c r="CN314" s="594"/>
      <c r="CO314" s="705">
        <f t="shared" si="133"/>
        <v>298</v>
      </c>
      <c r="CP314" s="756">
        <v>0</v>
      </c>
      <c r="CQ314" s="756">
        <v>0</v>
      </c>
      <c r="CR314" s="756">
        <v>0</v>
      </c>
      <c r="CS314" s="756">
        <v>0</v>
      </c>
      <c r="CT314" s="756">
        <v>0</v>
      </c>
      <c r="CU314" s="756">
        <v>0</v>
      </c>
      <c r="CV314" s="756">
        <v>0</v>
      </c>
      <c r="CW314" s="646">
        <f t="shared" si="157"/>
        <v>0</v>
      </c>
      <c r="CX314" s="685"/>
      <c r="CY314" s="705">
        <f t="shared" si="134"/>
        <v>298</v>
      </c>
      <c r="CZ314" s="756">
        <v>0</v>
      </c>
      <c r="DA314" s="756">
        <v>0</v>
      </c>
      <c r="DB314" s="756">
        <v>0</v>
      </c>
      <c r="DC314" s="756">
        <v>0</v>
      </c>
      <c r="DD314" s="756">
        <v>0</v>
      </c>
      <c r="DE314" s="767">
        <f t="shared" si="145"/>
        <v>0</v>
      </c>
      <c r="DF314" s="756">
        <v>0</v>
      </c>
      <c r="DG314" s="756">
        <v>0</v>
      </c>
      <c r="DH314" s="756">
        <v>0</v>
      </c>
      <c r="DI314" s="756">
        <v>0</v>
      </c>
      <c r="DJ314" s="767">
        <f t="shared" si="146"/>
        <v>0</v>
      </c>
      <c r="DK314" s="715">
        <f t="shared" si="147"/>
        <v>0</v>
      </c>
      <c r="DL314" s="685"/>
      <c r="DM314" s="705">
        <f t="shared" si="135"/>
        <v>298</v>
      </c>
      <c r="DN314" s="715">
        <f t="shared" si="148"/>
        <v>0</v>
      </c>
    </row>
    <row r="315" spans="2:118" x14ac:dyDescent="0.25">
      <c r="B315" s="705">
        <v>299</v>
      </c>
      <c r="C315" s="765">
        <f>(1+_xlfn.XLOOKUP(INT((B315-1)/12)+1,'ZC Curve'!$B$8:$B$107,'ZC Curve'!R$8:R$107,,0))^(1/12)-1</f>
        <v>0</v>
      </c>
      <c r="D315" s="766">
        <f t="shared" si="149"/>
        <v>1</v>
      </c>
      <c r="E315" s="685"/>
      <c r="F315" s="705">
        <v>299</v>
      </c>
      <c r="G315" s="756">
        <v>0</v>
      </c>
      <c r="H315" s="756">
        <v>0</v>
      </c>
      <c r="I315" s="756">
        <v>0</v>
      </c>
      <c r="J315" s="756">
        <v>0</v>
      </c>
      <c r="K315" s="756">
        <v>0</v>
      </c>
      <c r="L315" s="756">
        <v>0</v>
      </c>
      <c r="M315" s="756">
        <v>0</v>
      </c>
      <c r="N315" s="646">
        <f t="shared" si="150"/>
        <v>0</v>
      </c>
      <c r="O315" s="594"/>
      <c r="P315" s="705">
        <f t="shared" si="136"/>
        <v>299</v>
      </c>
      <c r="Q315" s="756">
        <v>0</v>
      </c>
      <c r="R315" s="756">
        <v>0</v>
      </c>
      <c r="S315" s="756">
        <v>0</v>
      </c>
      <c r="T315" s="756">
        <v>0</v>
      </c>
      <c r="U315" s="756">
        <v>0</v>
      </c>
      <c r="V315" s="756">
        <v>0</v>
      </c>
      <c r="W315" s="756">
        <v>0</v>
      </c>
      <c r="X315" s="646">
        <f t="shared" si="151"/>
        <v>0</v>
      </c>
      <c r="Y315" s="594"/>
      <c r="Z315" s="705">
        <f t="shared" si="137"/>
        <v>299</v>
      </c>
      <c r="AA315" s="756">
        <f t="shared" si="163"/>
        <v>0</v>
      </c>
      <c r="AB315" s="756">
        <f t="shared" si="163"/>
        <v>0</v>
      </c>
      <c r="AC315" s="756">
        <f t="shared" si="163"/>
        <v>0</v>
      </c>
      <c r="AD315" s="756">
        <f t="shared" si="158"/>
        <v>0</v>
      </c>
      <c r="AE315" s="756">
        <f t="shared" si="158"/>
        <v>0</v>
      </c>
      <c r="AF315" s="756">
        <f t="shared" si="158"/>
        <v>0</v>
      </c>
      <c r="AG315" s="756">
        <f t="shared" si="158"/>
        <v>0</v>
      </c>
      <c r="AH315" s="646">
        <f t="shared" si="152"/>
        <v>0</v>
      </c>
      <c r="AI315" s="594"/>
      <c r="AJ315" s="705">
        <f t="shared" si="138"/>
        <v>299</v>
      </c>
      <c r="AK315" s="756">
        <v>0</v>
      </c>
      <c r="AL315" s="756">
        <v>0</v>
      </c>
      <c r="AM315" s="756">
        <v>0</v>
      </c>
      <c r="AN315" s="756">
        <v>0</v>
      </c>
      <c r="AO315" s="756">
        <v>0</v>
      </c>
      <c r="AP315" s="756">
        <v>0</v>
      </c>
      <c r="AQ315" s="756">
        <v>0</v>
      </c>
      <c r="AR315" s="646">
        <f t="shared" si="153"/>
        <v>0</v>
      </c>
      <c r="AS315" s="594"/>
      <c r="AT315" s="705">
        <f t="shared" si="139"/>
        <v>299</v>
      </c>
      <c r="AU315" s="756">
        <v>0</v>
      </c>
      <c r="AV315" s="756">
        <v>0</v>
      </c>
      <c r="AW315" s="756">
        <v>0</v>
      </c>
      <c r="AX315" s="756">
        <v>0</v>
      </c>
      <c r="AY315" s="756">
        <v>0</v>
      </c>
      <c r="AZ315" s="767">
        <f t="shared" si="162"/>
        <v>0</v>
      </c>
      <c r="BA315" s="756">
        <v>0</v>
      </c>
      <c r="BB315" s="756">
        <v>0</v>
      </c>
      <c r="BC315" s="756">
        <v>0</v>
      </c>
      <c r="BD315" s="756">
        <v>0</v>
      </c>
      <c r="BE315" s="767">
        <f t="shared" si="140"/>
        <v>0</v>
      </c>
      <c r="BF315" s="646">
        <f t="shared" si="141"/>
        <v>0</v>
      </c>
      <c r="BG315" s="594"/>
      <c r="BH315" s="705">
        <f t="shared" si="131"/>
        <v>299</v>
      </c>
      <c r="BI315" s="646">
        <f t="shared" si="142"/>
        <v>0</v>
      </c>
      <c r="BJ315" s="594"/>
      <c r="BK315" s="705">
        <f t="shared" si="143"/>
        <v>299</v>
      </c>
      <c r="BL315" s="756">
        <v>0</v>
      </c>
      <c r="BM315" s="756">
        <v>0</v>
      </c>
      <c r="BN315" s="756">
        <v>0</v>
      </c>
      <c r="BO315" s="756">
        <v>0</v>
      </c>
      <c r="BP315" s="756">
        <v>0</v>
      </c>
      <c r="BQ315" s="756">
        <v>0</v>
      </c>
      <c r="BR315" s="756">
        <v>0</v>
      </c>
      <c r="BS315" s="646">
        <f t="shared" si="154"/>
        <v>0</v>
      </c>
      <c r="BT315" s="594"/>
      <c r="BU315" s="705">
        <f t="shared" si="144"/>
        <v>299</v>
      </c>
      <c r="BV315" s="756">
        <v>0</v>
      </c>
      <c r="BW315" s="756">
        <v>0</v>
      </c>
      <c r="BX315" s="756">
        <v>0</v>
      </c>
      <c r="BY315" s="756">
        <v>0</v>
      </c>
      <c r="BZ315" s="756">
        <v>0</v>
      </c>
      <c r="CA315" s="756">
        <v>0</v>
      </c>
      <c r="CB315" s="756">
        <v>0</v>
      </c>
      <c r="CC315" s="646">
        <f t="shared" si="155"/>
        <v>0</v>
      </c>
      <c r="CD315" s="594"/>
      <c r="CE315" s="705">
        <f t="shared" si="132"/>
        <v>299</v>
      </c>
      <c r="CF315" s="756">
        <f t="shared" si="164"/>
        <v>0</v>
      </c>
      <c r="CG315" s="756">
        <f t="shared" si="164"/>
        <v>0</v>
      </c>
      <c r="CH315" s="756">
        <f t="shared" si="164"/>
        <v>0</v>
      </c>
      <c r="CI315" s="756">
        <f t="shared" si="159"/>
        <v>0</v>
      </c>
      <c r="CJ315" s="756">
        <f t="shared" si="159"/>
        <v>0</v>
      </c>
      <c r="CK315" s="756">
        <f t="shared" si="159"/>
        <v>0</v>
      </c>
      <c r="CL315" s="756">
        <f t="shared" si="159"/>
        <v>0</v>
      </c>
      <c r="CM315" s="646">
        <f t="shared" si="156"/>
        <v>0</v>
      </c>
      <c r="CN315" s="594"/>
      <c r="CO315" s="705">
        <f t="shared" si="133"/>
        <v>299</v>
      </c>
      <c r="CP315" s="756">
        <v>0</v>
      </c>
      <c r="CQ315" s="756">
        <v>0</v>
      </c>
      <c r="CR315" s="756">
        <v>0</v>
      </c>
      <c r="CS315" s="756">
        <v>0</v>
      </c>
      <c r="CT315" s="756">
        <v>0</v>
      </c>
      <c r="CU315" s="756">
        <v>0</v>
      </c>
      <c r="CV315" s="756">
        <v>0</v>
      </c>
      <c r="CW315" s="646">
        <f t="shared" si="157"/>
        <v>0</v>
      </c>
      <c r="CX315" s="685"/>
      <c r="CY315" s="705">
        <f t="shared" si="134"/>
        <v>299</v>
      </c>
      <c r="CZ315" s="756">
        <v>0</v>
      </c>
      <c r="DA315" s="756">
        <v>0</v>
      </c>
      <c r="DB315" s="756">
        <v>0</v>
      </c>
      <c r="DC315" s="756">
        <v>0</v>
      </c>
      <c r="DD315" s="756">
        <v>0</v>
      </c>
      <c r="DE315" s="767">
        <f t="shared" si="145"/>
        <v>0</v>
      </c>
      <c r="DF315" s="756">
        <v>0</v>
      </c>
      <c r="DG315" s="756">
        <v>0</v>
      </c>
      <c r="DH315" s="756">
        <v>0</v>
      </c>
      <c r="DI315" s="756">
        <v>0</v>
      </c>
      <c r="DJ315" s="767">
        <f t="shared" si="146"/>
        <v>0</v>
      </c>
      <c r="DK315" s="715">
        <f t="shared" si="147"/>
        <v>0</v>
      </c>
      <c r="DL315" s="685"/>
      <c r="DM315" s="705">
        <f t="shared" si="135"/>
        <v>299</v>
      </c>
      <c r="DN315" s="715">
        <f t="shared" si="148"/>
        <v>0</v>
      </c>
    </row>
    <row r="316" spans="2:118" x14ac:dyDescent="0.25">
      <c r="B316" s="705">
        <v>300</v>
      </c>
      <c r="C316" s="765">
        <f>(1+_xlfn.XLOOKUP(INT((B316-1)/12)+1,'ZC Curve'!$B$8:$B$107,'ZC Curve'!R$8:R$107,,0))^(1/12)-1</f>
        <v>0</v>
      </c>
      <c r="D316" s="766">
        <f t="shared" si="149"/>
        <v>1</v>
      </c>
      <c r="E316" s="685"/>
      <c r="F316" s="705">
        <v>300</v>
      </c>
      <c r="G316" s="756">
        <v>0</v>
      </c>
      <c r="H316" s="756">
        <v>0</v>
      </c>
      <c r="I316" s="756">
        <v>0</v>
      </c>
      <c r="J316" s="756">
        <v>0</v>
      </c>
      <c r="K316" s="756">
        <v>0</v>
      </c>
      <c r="L316" s="756">
        <v>0</v>
      </c>
      <c r="M316" s="756">
        <v>0</v>
      </c>
      <c r="N316" s="646">
        <f t="shared" si="150"/>
        <v>0</v>
      </c>
      <c r="O316" s="594"/>
      <c r="P316" s="705">
        <f t="shared" si="136"/>
        <v>300</v>
      </c>
      <c r="Q316" s="756">
        <v>0</v>
      </c>
      <c r="R316" s="756">
        <v>0</v>
      </c>
      <c r="S316" s="756">
        <v>0</v>
      </c>
      <c r="T316" s="756">
        <v>0</v>
      </c>
      <c r="U316" s="756">
        <v>0</v>
      </c>
      <c r="V316" s="756">
        <v>0</v>
      </c>
      <c r="W316" s="756">
        <v>0</v>
      </c>
      <c r="X316" s="646">
        <f t="shared" si="151"/>
        <v>0</v>
      </c>
      <c r="Y316" s="594"/>
      <c r="Z316" s="705">
        <f t="shared" si="137"/>
        <v>300</v>
      </c>
      <c r="AA316" s="756">
        <f t="shared" si="163"/>
        <v>0</v>
      </c>
      <c r="AB316" s="756">
        <f t="shared" si="163"/>
        <v>0</v>
      </c>
      <c r="AC316" s="756">
        <f t="shared" si="163"/>
        <v>0</v>
      </c>
      <c r="AD316" s="756">
        <f t="shared" si="158"/>
        <v>0</v>
      </c>
      <c r="AE316" s="756">
        <f t="shared" si="158"/>
        <v>0</v>
      </c>
      <c r="AF316" s="756">
        <f t="shared" si="158"/>
        <v>0</v>
      </c>
      <c r="AG316" s="756">
        <f t="shared" si="158"/>
        <v>0</v>
      </c>
      <c r="AH316" s="646">
        <f t="shared" si="152"/>
        <v>0</v>
      </c>
      <c r="AI316" s="594"/>
      <c r="AJ316" s="705">
        <f t="shared" si="138"/>
        <v>300</v>
      </c>
      <c r="AK316" s="756">
        <v>0</v>
      </c>
      <c r="AL316" s="756">
        <v>0</v>
      </c>
      <c r="AM316" s="756">
        <v>0</v>
      </c>
      <c r="AN316" s="756">
        <v>0</v>
      </c>
      <c r="AO316" s="756">
        <v>0</v>
      </c>
      <c r="AP316" s="756">
        <v>0</v>
      </c>
      <c r="AQ316" s="756">
        <v>0</v>
      </c>
      <c r="AR316" s="646">
        <f t="shared" si="153"/>
        <v>0</v>
      </c>
      <c r="AS316" s="594"/>
      <c r="AT316" s="705">
        <f t="shared" si="139"/>
        <v>300</v>
      </c>
      <c r="AU316" s="756">
        <v>0</v>
      </c>
      <c r="AV316" s="756">
        <v>0</v>
      </c>
      <c r="AW316" s="756">
        <v>0</v>
      </c>
      <c r="AX316" s="756">
        <v>0</v>
      </c>
      <c r="AY316" s="756">
        <v>0</v>
      </c>
      <c r="AZ316" s="767">
        <f t="shared" si="162"/>
        <v>0</v>
      </c>
      <c r="BA316" s="756">
        <v>0</v>
      </c>
      <c r="BB316" s="756">
        <v>0</v>
      </c>
      <c r="BC316" s="756">
        <v>0</v>
      </c>
      <c r="BD316" s="756">
        <v>0</v>
      </c>
      <c r="BE316" s="767">
        <f t="shared" si="140"/>
        <v>0</v>
      </c>
      <c r="BF316" s="646">
        <f t="shared" si="141"/>
        <v>0</v>
      </c>
      <c r="BG316" s="594"/>
      <c r="BH316" s="705">
        <f t="shared" si="131"/>
        <v>300</v>
      </c>
      <c r="BI316" s="646">
        <f t="shared" si="142"/>
        <v>0</v>
      </c>
      <c r="BJ316" s="594"/>
      <c r="BK316" s="705">
        <f t="shared" si="143"/>
        <v>300</v>
      </c>
      <c r="BL316" s="756">
        <v>0</v>
      </c>
      <c r="BM316" s="756">
        <v>0</v>
      </c>
      <c r="BN316" s="756">
        <v>0</v>
      </c>
      <c r="BO316" s="756">
        <v>0</v>
      </c>
      <c r="BP316" s="756">
        <v>0</v>
      </c>
      <c r="BQ316" s="756">
        <v>0</v>
      </c>
      <c r="BR316" s="756">
        <v>0</v>
      </c>
      <c r="BS316" s="646">
        <f t="shared" si="154"/>
        <v>0</v>
      </c>
      <c r="BT316" s="594"/>
      <c r="BU316" s="705">
        <f t="shared" si="144"/>
        <v>300</v>
      </c>
      <c r="BV316" s="756">
        <v>0</v>
      </c>
      <c r="BW316" s="756">
        <v>0</v>
      </c>
      <c r="BX316" s="756">
        <v>0</v>
      </c>
      <c r="BY316" s="756">
        <v>0</v>
      </c>
      <c r="BZ316" s="756">
        <v>0</v>
      </c>
      <c r="CA316" s="756">
        <v>0</v>
      </c>
      <c r="CB316" s="756">
        <v>0</v>
      </c>
      <c r="CC316" s="646">
        <f t="shared" si="155"/>
        <v>0</v>
      </c>
      <c r="CD316" s="594"/>
      <c r="CE316" s="705">
        <f t="shared" si="132"/>
        <v>300</v>
      </c>
      <c r="CF316" s="756">
        <f t="shared" si="164"/>
        <v>0</v>
      </c>
      <c r="CG316" s="756">
        <f t="shared" si="164"/>
        <v>0</v>
      </c>
      <c r="CH316" s="756">
        <f t="shared" si="164"/>
        <v>0</v>
      </c>
      <c r="CI316" s="756">
        <f t="shared" si="159"/>
        <v>0</v>
      </c>
      <c r="CJ316" s="756">
        <f t="shared" si="159"/>
        <v>0</v>
      </c>
      <c r="CK316" s="756">
        <f t="shared" si="159"/>
        <v>0</v>
      </c>
      <c r="CL316" s="756">
        <f t="shared" si="159"/>
        <v>0</v>
      </c>
      <c r="CM316" s="646">
        <f t="shared" si="156"/>
        <v>0</v>
      </c>
      <c r="CN316" s="594"/>
      <c r="CO316" s="705">
        <f t="shared" si="133"/>
        <v>300</v>
      </c>
      <c r="CP316" s="756">
        <v>0</v>
      </c>
      <c r="CQ316" s="756">
        <v>0</v>
      </c>
      <c r="CR316" s="756">
        <v>0</v>
      </c>
      <c r="CS316" s="756">
        <v>0</v>
      </c>
      <c r="CT316" s="756">
        <v>0</v>
      </c>
      <c r="CU316" s="756">
        <v>0</v>
      </c>
      <c r="CV316" s="756">
        <v>0</v>
      </c>
      <c r="CW316" s="646">
        <f t="shared" si="157"/>
        <v>0</v>
      </c>
      <c r="CX316" s="685"/>
      <c r="CY316" s="705">
        <f t="shared" si="134"/>
        <v>300</v>
      </c>
      <c r="CZ316" s="756">
        <v>0</v>
      </c>
      <c r="DA316" s="756">
        <v>0</v>
      </c>
      <c r="DB316" s="756">
        <v>0</v>
      </c>
      <c r="DC316" s="756">
        <v>0</v>
      </c>
      <c r="DD316" s="756">
        <v>0</v>
      </c>
      <c r="DE316" s="767">
        <f t="shared" si="145"/>
        <v>0</v>
      </c>
      <c r="DF316" s="756">
        <v>0</v>
      </c>
      <c r="DG316" s="756">
        <v>0</v>
      </c>
      <c r="DH316" s="756">
        <v>0</v>
      </c>
      <c r="DI316" s="756">
        <v>0</v>
      </c>
      <c r="DJ316" s="767">
        <f t="shared" si="146"/>
        <v>0</v>
      </c>
      <c r="DK316" s="715">
        <f t="shared" si="147"/>
        <v>0</v>
      </c>
      <c r="DL316" s="685"/>
      <c r="DM316" s="705">
        <f t="shared" si="135"/>
        <v>300</v>
      </c>
      <c r="DN316" s="715">
        <f t="shared" si="148"/>
        <v>0</v>
      </c>
    </row>
    <row r="317" spans="2:118" x14ac:dyDescent="0.25">
      <c r="B317" s="705">
        <v>301</v>
      </c>
      <c r="C317" s="765">
        <f>(1+_xlfn.XLOOKUP(INT((B317-1)/12)+1,'ZC Curve'!$B$8:$B$107,'ZC Curve'!R$8:R$107,,0))^(1/12)-1</f>
        <v>0</v>
      </c>
      <c r="D317" s="766">
        <f t="shared" si="149"/>
        <v>1</v>
      </c>
      <c r="E317" s="685"/>
      <c r="F317" s="705">
        <v>301</v>
      </c>
      <c r="G317" s="756">
        <v>0</v>
      </c>
      <c r="H317" s="756">
        <v>0</v>
      </c>
      <c r="I317" s="756">
        <v>0</v>
      </c>
      <c r="J317" s="756">
        <v>0</v>
      </c>
      <c r="K317" s="756">
        <v>0</v>
      </c>
      <c r="L317" s="756">
        <v>0</v>
      </c>
      <c r="M317" s="756">
        <v>0</v>
      </c>
      <c r="N317" s="646">
        <f t="shared" si="150"/>
        <v>0</v>
      </c>
      <c r="O317" s="594"/>
      <c r="P317" s="705">
        <f t="shared" si="136"/>
        <v>301</v>
      </c>
      <c r="Q317" s="756">
        <v>0</v>
      </c>
      <c r="R317" s="756">
        <v>0</v>
      </c>
      <c r="S317" s="756">
        <v>0</v>
      </c>
      <c r="T317" s="756">
        <v>0</v>
      </c>
      <c r="U317" s="756">
        <v>0</v>
      </c>
      <c r="V317" s="756">
        <v>0</v>
      </c>
      <c r="W317" s="756">
        <v>0</v>
      </c>
      <c r="X317" s="646">
        <f t="shared" si="151"/>
        <v>0</v>
      </c>
      <c r="Y317" s="594"/>
      <c r="Z317" s="705">
        <f t="shared" si="137"/>
        <v>301</v>
      </c>
      <c r="AA317" s="756">
        <f t="shared" si="163"/>
        <v>0</v>
      </c>
      <c r="AB317" s="756">
        <f t="shared" si="163"/>
        <v>0</v>
      </c>
      <c r="AC317" s="756">
        <f t="shared" si="163"/>
        <v>0</v>
      </c>
      <c r="AD317" s="756">
        <f t="shared" si="158"/>
        <v>0</v>
      </c>
      <c r="AE317" s="756">
        <f t="shared" si="158"/>
        <v>0</v>
      </c>
      <c r="AF317" s="756">
        <f t="shared" si="158"/>
        <v>0</v>
      </c>
      <c r="AG317" s="756">
        <f t="shared" si="158"/>
        <v>0</v>
      </c>
      <c r="AH317" s="646">
        <f t="shared" si="152"/>
        <v>0</v>
      </c>
      <c r="AI317" s="594"/>
      <c r="AJ317" s="705">
        <f t="shared" si="138"/>
        <v>301</v>
      </c>
      <c r="AK317" s="756">
        <v>0</v>
      </c>
      <c r="AL317" s="756">
        <v>0</v>
      </c>
      <c r="AM317" s="756">
        <v>0</v>
      </c>
      <c r="AN317" s="756">
        <v>0</v>
      </c>
      <c r="AO317" s="756">
        <v>0</v>
      </c>
      <c r="AP317" s="756">
        <v>0</v>
      </c>
      <c r="AQ317" s="756">
        <v>0</v>
      </c>
      <c r="AR317" s="646">
        <f t="shared" si="153"/>
        <v>0</v>
      </c>
      <c r="AS317" s="594"/>
      <c r="AT317" s="705">
        <f t="shared" si="139"/>
        <v>301</v>
      </c>
      <c r="AU317" s="756">
        <v>0</v>
      </c>
      <c r="AV317" s="756">
        <v>0</v>
      </c>
      <c r="AW317" s="756">
        <v>0</v>
      </c>
      <c r="AX317" s="756">
        <v>0</v>
      </c>
      <c r="AY317" s="756">
        <v>0</v>
      </c>
      <c r="AZ317" s="767">
        <f t="shared" si="162"/>
        <v>0</v>
      </c>
      <c r="BA317" s="756">
        <v>0</v>
      </c>
      <c r="BB317" s="756">
        <v>0</v>
      </c>
      <c r="BC317" s="756">
        <v>0</v>
      </c>
      <c r="BD317" s="756">
        <v>0</v>
      </c>
      <c r="BE317" s="767">
        <f t="shared" si="140"/>
        <v>0</v>
      </c>
      <c r="BF317" s="646">
        <f t="shared" si="141"/>
        <v>0</v>
      </c>
      <c r="BG317" s="594"/>
      <c r="BH317" s="705">
        <f t="shared" si="131"/>
        <v>301</v>
      </c>
      <c r="BI317" s="646">
        <f t="shared" si="142"/>
        <v>0</v>
      </c>
      <c r="BJ317" s="594"/>
      <c r="BK317" s="705">
        <f t="shared" si="143"/>
        <v>301</v>
      </c>
      <c r="BL317" s="756">
        <v>0</v>
      </c>
      <c r="BM317" s="756">
        <v>0</v>
      </c>
      <c r="BN317" s="756">
        <v>0</v>
      </c>
      <c r="BO317" s="756">
        <v>0</v>
      </c>
      <c r="BP317" s="756">
        <v>0</v>
      </c>
      <c r="BQ317" s="756">
        <v>0</v>
      </c>
      <c r="BR317" s="756">
        <v>0</v>
      </c>
      <c r="BS317" s="646">
        <f t="shared" si="154"/>
        <v>0</v>
      </c>
      <c r="BT317" s="594"/>
      <c r="BU317" s="705">
        <f t="shared" si="144"/>
        <v>301</v>
      </c>
      <c r="BV317" s="756">
        <v>0</v>
      </c>
      <c r="BW317" s="756">
        <v>0</v>
      </c>
      <c r="BX317" s="756">
        <v>0</v>
      </c>
      <c r="BY317" s="756">
        <v>0</v>
      </c>
      <c r="BZ317" s="756">
        <v>0</v>
      </c>
      <c r="CA317" s="756">
        <v>0</v>
      </c>
      <c r="CB317" s="756">
        <v>0</v>
      </c>
      <c r="CC317" s="646">
        <f t="shared" si="155"/>
        <v>0</v>
      </c>
      <c r="CD317" s="594"/>
      <c r="CE317" s="705">
        <f t="shared" si="132"/>
        <v>301</v>
      </c>
      <c r="CF317" s="756">
        <f t="shared" si="164"/>
        <v>0</v>
      </c>
      <c r="CG317" s="756">
        <f t="shared" si="164"/>
        <v>0</v>
      </c>
      <c r="CH317" s="756">
        <f t="shared" si="164"/>
        <v>0</v>
      </c>
      <c r="CI317" s="756">
        <f t="shared" si="159"/>
        <v>0</v>
      </c>
      <c r="CJ317" s="756">
        <f t="shared" si="159"/>
        <v>0</v>
      </c>
      <c r="CK317" s="756">
        <f t="shared" si="159"/>
        <v>0</v>
      </c>
      <c r="CL317" s="756">
        <f t="shared" si="159"/>
        <v>0</v>
      </c>
      <c r="CM317" s="646">
        <f t="shared" si="156"/>
        <v>0</v>
      </c>
      <c r="CN317" s="594"/>
      <c r="CO317" s="705">
        <f t="shared" si="133"/>
        <v>301</v>
      </c>
      <c r="CP317" s="756">
        <v>0</v>
      </c>
      <c r="CQ317" s="756">
        <v>0</v>
      </c>
      <c r="CR317" s="756">
        <v>0</v>
      </c>
      <c r="CS317" s="756">
        <v>0</v>
      </c>
      <c r="CT317" s="756">
        <v>0</v>
      </c>
      <c r="CU317" s="756">
        <v>0</v>
      </c>
      <c r="CV317" s="756">
        <v>0</v>
      </c>
      <c r="CW317" s="646">
        <f t="shared" si="157"/>
        <v>0</v>
      </c>
      <c r="CX317" s="685"/>
      <c r="CY317" s="705">
        <f t="shared" si="134"/>
        <v>301</v>
      </c>
      <c r="CZ317" s="756">
        <v>0</v>
      </c>
      <c r="DA317" s="756">
        <v>0</v>
      </c>
      <c r="DB317" s="756">
        <v>0</v>
      </c>
      <c r="DC317" s="756">
        <v>0</v>
      </c>
      <c r="DD317" s="756">
        <v>0</v>
      </c>
      <c r="DE317" s="767">
        <f t="shared" si="145"/>
        <v>0</v>
      </c>
      <c r="DF317" s="756">
        <v>0</v>
      </c>
      <c r="DG317" s="756">
        <v>0</v>
      </c>
      <c r="DH317" s="756">
        <v>0</v>
      </c>
      <c r="DI317" s="756">
        <v>0</v>
      </c>
      <c r="DJ317" s="767">
        <f t="shared" si="146"/>
        <v>0</v>
      </c>
      <c r="DK317" s="715">
        <f t="shared" si="147"/>
        <v>0</v>
      </c>
      <c r="DL317" s="685"/>
      <c r="DM317" s="705">
        <f t="shared" si="135"/>
        <v>301</v>
      </c>
      <c r="DN317" s="715">
        <f t="shared" si="148"/>
        <v>0</v>
      </c>
    </row>
    <row r="318" spans="2:118" x14ac:dyDescent="0.25">
      <c r="B318" s="705">
        <v>302</v>
      </c>
      <c r="C318" s="765">
        <f>(1+_xlfn.XLOOKUP(INT((B318-1)/12)+1,'ZC Curve'!$B$8:$B$107,'ZC Curve'!R$8:R$107,,0))^(1/12)-1</f>
        <v>0</v>
      </c>
      <c r="D318" s="766">
        <f t="shared" si="149"/>
        <v>1</v>
      </c>
      <c r="E318" s="685"/>
      <c r="F318" s="705">
        <v>302</v>
      </c>
      <c r="G318" s="756">
        <v>0</v>
      </c>
      <c r="H318" s="756">
        <v>0</v>
      </c>
      <c r="I318" s="756">
        <v>0</v>
      </c>
      <c r="J318" s="756">
        <v>0</v>
      </c>
      <c r="K318" s="756">
        <v>0</v>
      </c>
      <c r="L318" s="756">
        <v>0</v>
      </c>
      <c r="M318" s="756">
        <v>0</v>
      </c>
      <c r="N318" s="646">
        <f t="shared" si="150"/>
        <v>0</v>
      </c>
      <c r="O318" s="594"/>
      <c r="P318" s="705">
        <f t="shared" si="136"/>
        <v>302</v>
      </c>
      <c r="Q318" s="756">
        <v>0</v>
      </c>
      <c r="R318" s="756">
        <v>0</v>
      </c>
      <c r="S318" s="756">
        <v>0</v>
      </c>
      <c r="T318" s="756">
        <v>0</v>
      </c>
      <c r="U318" s="756">
        <v>0</v>
      </c>
      <c r="V318" s="756">
        <v>0</v>
      </c>
      <c r="W318" s="756">
        <v>0</v>
      </c>
      <c r="X318" s="646">
        <f t="shared" si="151"/>
        <v>0</v>
      </c>
      <c r="Y318" s="594"/>
      <c r="Z318" s="705">
        <f t="shared" si="137"/>
        <v>302</v>
      </c>
      <c r="AA318" s="756">
        <f t="shared" si="163"/>
        <v>0</v>
      </c>
      <c r="AB318" s="756">
        <f t="shared" si="163"/>
        <v>0</v>
      </c>
      <c r="AC318" s="756">
        <f t="shared" si="163"/>
        <v>0</v>
      </c>
      <c r="AD318" s="756">
        <f t="shared" si="158"/>
        <v>0</v>
      </c>
      <c r="AE318" s="756">
        <f t="shared" si="158"/>
        <v>0</v>
      </c>
      <c r="AF318" s="756">
        <f t="shared" si="158"/>
        <v>0</v>
      </c>
      <c r="AG318" s="756">
        <f t="shared" si="158"/>
        <v>0</v>
      </c>
      <c r="AH318" s="646">
        <f t="shared" si="152"/>
        <v>0</v>
      </c>
      <c r="AI318" s="594"/>
      <c r="AJ318" s="705">
        <f t="shared" si="138"/>
        <v>302</v>
      </c>
      <c r="AK318" s="756">
        <v>0</v>
      </c>
      <c r="AL318" s="756">
        <v>0</v>
      </c>
      <c r="AM318" s="756">
        <v>0</v>
      </c>
      <c r="AN318" s="756">
        <v>0</v>
      </c>
      <c r="AO318" s="756">
        <v>0</v>
      </c>
      <c r="AP318" s="756">
        <v>0</v>
      </c>
      <c r="AQ318" s="756">
        <v>0</v>
      </c>
      <c r="AR318" s="646">
        <f t="shared" si="153"/>
        <v>0</v>
      </c>
      <c r="AS318" s="594"/>
      <c r="AT318" s="705">
        <f t="shared" si="139"/>
        <v>302</v>
      </c>
      <c r="AU318" s="756">
        <v>0</v>
      </c>
      <c r="AV318" s="756">
        <v>0</v>
      </c>
      <c r="AW318" s="756">
        <v>0</v>
      </c>
      <c r="AX318" s="756">
        <v>0</v>
      </c>
      <c r="AY318" s="756">
        <v>0</v>
      </c>
      <c r="AZ318" s="767">
        <f t="shared" si="162"/>
        <v>0</v>
      </c>
      <c r="BA318" s="756">
        <v>0</v>
      </c>
      <c r="BB318" s="756">
        <v>0</v>
      </c>
      <c r="BC318" s="756">
        <v>0</v>
      </c>
      <c r="BD318" s="756">
        <v>0</v>
      </c>
      <c r="BE318" s="767">
        <f t="shared" si="140"/>
        <v>0</v>
      </c>
      <c r="BF318" s="646">
        <f t="shared" si="141"/>
        <v>0</v>
      </c>
      <c r="BG318" s="594"/>
      <c r="BH318" s="705">
        <f t="shared" si="131"/>
        <v>302</v>
      </c>
      <c r="BI318" s="646">
        <f t="shared" si="142"/>
        <v>0</v>
      </c>
      <c r="BJ318" s="594"/>
      <c r="BK318" s="705">
        <f t="shared" si="143"/>
        <v>302</v>
      </c>
      <c r="BL318" s="756">
        <v>0</v>
      </c>
      <c r="BM318" s="756">
        <v>0</v>
      </c>
      <c r="BN318" s="756">
        <v>0</v>
      </c>
      <c r="BO318" s="756">
        <v>0</v>
      </c>
      <c r="BP318" s="756">
        <v>0</v>
      </c>
      <c r="BQ318" s="756">
        <v>0</v>
      </c>
      <c r="BR318" s="756">
        <v>0</v>
      </c>
      <c r="BS318" s="646">
        <f t="shared" si="154"/>
        <v>0</v>
      </c>
      <c r="BT318" s="594"/>
      <c r="BU318" s="705">
        <f t="shared" si="144"/>
        <v>302</v>
      </c>
      <c r="BV318" s="756">
        <v>0</v>
      </c>
      <c r="BW318" s="756">
        <v>0</v>
      </c>
      <c r="BX318" s="756">
        <v>0</v>
      </c>
      <c r="BY318" s="756">
        <v>0</v>
      </c>
      <c r="BZ318" s="756">
        <v>0</v>
      </c>
      <c r="CA318" s="756">
        <v>0</v>
      </c>
      <c r="CB318" s="756">
        <v>0</v>
      </c>
      <c r="CC318" s="646">
        <f t="shared" si="155"/>
        <v>0</v>
      </c>
      <c r="CD318" s="594"/>
      <c r="CE318" s="705">
        <f t="shared" si="132"/>
        <v>302</v>
      </c>
      <c r="CF318" s="756">
        <f t="shared" si="164"/>
        <v>0</v>
      </c>
      <c r="CG318" s="756">
        <f t="shared" si="164"/>
        <v>0</v>
      </c>
      <c r="CH318" s="756">
        <f t="shared" si="164"/>
        <v>0</v>
      </c>
      <c r="CI318" s="756">
        <f t="shared" si="159"/>
        <v>0</v>
      </c>
      <c r="CJ318" s="756">
        <f t="shared" si="159"/>
        <v>0</v>
      </c>
      <c r="CK318" s="756">
        <f t="shared" si="159"/>
        <v>0</v>
      </c>
      <c r="CL318" s="756">
        <f t="shared" si="159"/>
        <v>0</v>
      </c>
      <c r="CM318" s="646">
        <f t="shared" si="156"/>
        <v>0</v>
      </c>
      <c r="CN318" s="594"/>
      <c r="CO318" s="705">
        <f t="shared" si="133"/>
        <v>302</v>
      </c>
      <c r="CP318" s="756">
        <v>0</v>
      </c>
      <c r="CQ318" s="756">
        <v>0</v>
      </c>
      <c r="CR318" s="756">
        <v>0</v>
      </c>
      <c r="CS318" s="756">
        <v>0</v>
      </c>
      <c r="CT318" s="756">
        <v>0</v>
      </c>
      <c r="CU318" s="756">
        <v>0</v>
      </c>
      <c r="CV318" s="756">
        <v>0</v>
      </c>
      <c r="CW318" s="646">
        <f t="shared" si="157"/>
        <v>0</v>
      </c>
      <c r="CX318" s="685"/>
      <c r="CY318" s="705">
        <f t="shared" si="134"/>
        <v>302</v>
      </c>
      <c r="CZ318" s="756">
        <v>0</v>
      </c>
      <c r="DA318" s="756">
        <v>0</v>
      </c>
      <c r="DB318" s="756">
        <v>0</v>
      </c>
      <c r="DC318" s="756">
        <v>0</v>
      </c>
      <c r="DD318" s="756">
        <v>0</v>
      </c>
      <c r="DE318" s="767">
        <f t="shared" si="145"/>
        <v>0</v>
      </c>
      <c r="DF318" s="756">
        <v>0</v>
      </c>
      <c r="DG318" s="756">
        <v>0</v>
      </c>
      <c r="DH318" s="756">
        <v>0</v>
      </c>
      <c r="DI318" s="756">
        <v>0</v>
      </c>
      <c r="DJ318" s="767">
        <f t="shared" si="146"/>
        <v>0</v>
      </c>
      <c r="DK318" s="715">
        <f t="shared" si="147"/>
        <v>0</v>
      </c>
      <c r="DL318" s="685"/>
      <c r="DM318" s="705">
        <f t="shared" si="135"/>
        <v>302</v>
      </c>
      <c r="DN318" s="715">
        <f t="shared" si="148"/>
        <v>0</v>
      </c>
    </row>
    <row r="319" spans="2:118" x14ac:dyDescent="0.25">
      <c r="B319" s="705">
        <v>303</v>
      </c>
      <c r="C319" s="765">
        <f>(1+_xlfn.XLOOKUP(INT((B319-1)/12)+1,'ZC Curve'!$B$8:$B$107,'ZC Curve'!R$8:R$107,,0))^(1/12)-1</f>
        <v>0</v>
      </c>
      <c r="D319" s="766">
        <f t="shared" si="149"/>
        <v>1</v>
      </c>
      <c r="E319" s="685"/>
      <c r="F319" s="705">
        <v>303</v>
      </c>
      <c r="G319" s="756">
        <v>0</v>
      </c>
      <c r="H319" s="756">
        <v>0</v>
      </c>
      <c r="I319" s="756">
        <v>0</v>
      </c>
      <c r="J319" s="756">
        <v>0</v>
      </c>
      <c r="K319" s="756">
        <v>0</v>
      </c>
      <c r="L319" s="756">
        <v>0</v>
      </c>
      <c r="M319" s="756">
        <v>0</v>
      </c>
      <c r="N319" s="646">
        <f t="shared" si="150"/>
        <v>0</v>
      </c>
      <c r="O319" s="594"/>
      <c r="P319" s="705">
        <f t="shared" si="136"/>
        <v>303</v>
      </c>
      <c r="Q319" s="756">
        <v>0</v>
      </c>
      <c r="R319" s="756">
        <v>0</v>
      </c>
      <c r="S319" s="756">
        <v>0</v>
      </c>
      <c r="T319" s="756">
        <v>0</v>
      </c>
      <c r="U319" s="756">
        <v>0</v>
      </c>
      <c r="V319" s="756">
        <v>0</v>
      </c>
      <c r="W319" s="756">
        <v>0</v>
      </c>
      <c r="X319" s="646">
        <f t="shared" si="151"/>
        <v>0</v>
      </c>
      <c r="Y319" s="594"/>
      <c r="Z319" s="705">
        <f t="shared" si="137"/>
        <v>303</v>
      </c>
      <c r="AA319" s="756">
        <f t="shared" si="163"/>
        <v>0</v>
      </c>
      <c r="AB319" s="756">
        <f t="shared" si="163"/>
        <v>0</v>
      </c>
      <c r="AC319" s="756">
        <f t="shared" si="163"/>
        <v>0</v>
      </c>
      <c r="AD319" s="756">
        <f t="shared" si="158"/>
        <v>0</v>
      </c>
      <c r="AE319" s="756">
        <f t="shared" si="158"/>
        <v>0</v>
      </c>
      <c r="AF319" s="756">
        <f t="shared" si="158"/>
        <v>0</v>
      </c>
      <c r="AG319" s="756">
        <f t="shared" si="158"/>
        <v>0</v>
      </c>
      <c r="AH319" s="646">
        <f t="shared" si="152"/>
        <v>0</v>
      </c>
      <c r="AI319" s="594"/>
      <c r="AJ319" s="705">
        <f t="shared" si="138"/>
        <v>303</v>
      </c>
      <c r="AK319" s="756">
        <v>0</v>
      </c>
      <c r="AL319" s="756">
        <v>0</v>
      </c>
      <c r="AM319" s="756">
        <v>0</v>
      </c>
      <c r="AN319" s="756">
        <v>0</v>
      </c>
      <c r="AO319" s="756">
        <v>0</v>
      </c>
      <c r="AP319" s="756">
        <v>0</v>
      </c>
      <c r="AQ319" s="756">
        <v>0</v>
      </c>
      <c r="AR319" s="646">
        <f t="shared" si="153"/>
        <v>0</v>
      </c>
      <c r="AS319" s="594"/>
      <c r="AT319" s="705">
        <f t="shared" si="139"/>
        <v>303</v>
      </c>
      <c r="AU319" s="756">
        <v>0</v>
      </c>
      <c r="AV319" s="756">
        <v>0</v>
      </c>
      <c r="AW319" s="756">
        <v>0</v>
      </c>
      <c r="AX319" s="756">
        <v>0</v>
      </c>
      <c r="AY319" s="756">
        <v>0</v>
      </c>
      <c r="AZ319" s="767">
        <f t="shared" si="162"/>
        <v>0</v>
      </c>
      <c r="BA319" s="756">
        <v>0</v>
      </c>
      <c r="BB319" s="756">
        <v>0</v>
      </c>
      <c r="BC319" s="756">
        <v>0</v>
      </c>
      <c r="BD319" s="756">
        <v>0</v>
      </c>
      <c r="BE319" s="767">
        <f t="shared" si="140"/>
        <v>0</v>
      </c>
      <c r="BF319" s="646">
        <f t="shared" si="141"/>
        <v>0</v>
      </c>
      <c r="BG319" s="594"/>
      <c r="BH319" s="705">
        <f t="shared" si="131"/>
        <v>303</v>
      </c>
      <c r="BI319" s="646">
        <f t="shared" si="142"/>
        <v>0</v>
      </c>
      <c r="BJ319" s="594"/>
      <c r="BK319" s="705">
        <f t="shared" si="143"/>
        <v>303</v>
      </c>
      <c r="BL319" s="756">
        <v>0</v>
      </c>
      <c r="BM319" s="756">
        <v>0</v>
      </c>
      <c r="BN319" s="756">
        <v>0</v>
      </c>
      <c r="BO319" s="756">
        <v>0</v>
      </c>
      <c r="BP319" s="756">
        <v>0</v>
      </c>
      <c r="BQ319" s="756">
        <v>0</v>
      </c>
      <c r="BR319" s="756">
        <v>0</v>
      </c>
      <c r="BS319" s="646">
        <f t="shared" si="154"/>
        <v>0</v>
      </c>
      <c r="BT319" s="594"/>
      <c r="BU319" s="705">
        <f t="shared" si="144"/>
        <v>303</v>
      </c>
      <c r="BV319" s="756">
        <v>0</v>
      </c>
      <c r="BW319" s="756">
        <v>0</v>
      </c>
      <c r="BX319" s="756">
        <v>0</v>
      </c>
      <c r="BY319" s="756">
        <v>0</v>
      </c>
      <c r="BZ319" s="756">
        <v>0</v>
      </c>
      <c r="CA319" s="756">
        <v>0</v>
      </c>
      <c r="CB319" s="756">
        <v>0</v>
      </c>
      <c r="CC319" s="646">
        <f t="shared" si="155"/>
        <v>0</v>
      </c>
      <c r="CD319" s="594"/>
      <c r="CE319" s="705">
        <f t="shared" si="132"/>
        <v>303</v>
      </c>
      <c r="CF319" s="756">
        <f t="shared" si="164"/>
        <v>0</v>
      </c>
      <c r="CG319" s="756">
        <f t="shared" si="164"/>
        <v>0</v>
      </c>
      <c r="CH319" s="756">
        <f t="shared" si="164"/>
        <v>0</v>
      </c>
      <c r="CI319" s="756">
        <f t="shared" si="159"/>
        <v>0</v>
      </c>
      <c r="CJ319" s="756">
        <f t="shared" si="159"/>
        <v>0</v>
      </c>
      <c r="CK319" s="756">
        <f t="shared" si="159"/>
        <v>0</v>
      </c>
      <c r="CL319" s="756">
        <f t="shared" si="159"/>
        <v>0</v>
      </c>
      <c r="CM319" s="646">
        <f t="shared" si="156"/>
        <v>0</v>
      </c>
      <c r="CN319" s="594"/>
      <c r="CO319" s="705">
        <f t="shared" si="133"/>
        <v>303</v>
      </c>
      <c r="CP319" s="756">
        <v>0</v>
      </c>
      <c r="CQ319" s="756">
        <v>0</v>
      </c>
      <c r="CR319" s="756">
        <v>0</v>
      </c>
      <c r="CS319" s="756">
        <v>0</v>
      </c>
      <c r="CT319" s="756">
        <v>0</v>
      </c>
      <c r="CU319" s="756">
        <v>0</v>
      </c>
      <c r="CV319" s="756">
        <v>0</v>
      </c>
      <c r="CW319" s="646">
        <f t="shared" si="157"/>
        <v>0</v>
      </c>
      <c r="CX319" s="685"/>
      <c r="CY319" s="705">
        <f t="shared" si="134"/>
        <v>303</v>
      </c>
      <c r="CZ319" s="756">
        <v>0</v>
      </c>
      <c r="DA319" s="756">
        <v>0</v>
      </c>
      <c r="DB319" s="756">
        <v>0</v>
      </c>
      <c r="DC319" s="756">
        <v>0</v>
      </c>
      <c r="DD319" s="756">
        <v>0</v>
      </c>
      <c r="DE319" s="767">
        <f t="shared" si="145"/>
        <v>0</v>
      </c>
      <c r="DF319" s="756">
        <v>0</v>
      </c>
      <c r="DG319" s="756">
        <v>0</v>
      </c>
      <c r="DH319" s="756">
        <v>0</v>
      </c>
      <c r="DI319" s="756">
        <v>0</v>
      </c>
      <c r="DJ319" s="767">
        <f t="shared" si="146"/>
        <v>0</v>
      </c>
      <c r="DK319" s="715">
        <f t="shared" si="147"/>
        <v>0</v>
      </c>
      <c r="DL319" s="685"/>
      <c r="DM319" s="705">
        <f t="shared" si="135"/>
        <v>303</v>
      </c>
      <c r="DN319" s="715">
        <f t="shared" si="148"/>
        <v>0</v>
      </c>
    </row>
    <row r="320" spans="2:118" x14ac:dyDescent="0.25">
      <c r="B320" s="705">
        <v>304</v>
      </c>
      <c r="C320" s="765">
        <f>(1+_xlfn.XLOOKUP(INT((B320-1)/12)+1,'ZC Curve'!$B$8:$B$107,'ZC Curve'!R$8:R$107,,0))^(1/12)-1</f>
        <v>0</v>
      </c>
      <c r="D320" s="766">
        <f t="shared" si="149"/>
        <v>1</v>
      </c>
      <c r="E320" s="685"/>
      <c r="F320" s="705">
        <v>304</v>
      </c>
      <c r="G320" s="756">
        <v>0</v>
      </c>
      <c r="H320" s="756">
        <v>0</v>
      </c>
      <c r="I320" s="756">
        <v>0</v>
      </c>
      <c r="J320" s="756">
        <v>0</v>
      </c>
      <c r="K320" s="756">
        <v>0</v>
      </c>
      <c r="L320" s="756">
        <v>0</v>
      </c>
      <c r="M320" s="756">
        <v>0</v>
      </c>
      <c r="N320" s="646">
        <f t="shared" si="150"/>
        <v>0</v>
      </c>
      <c r="O320" s="594"/>
      <c r="P320" s="705">
        <f t="shared" si="136"/>
        <v>304</v>
      </c>
      <c r="Q320" s="756">
        <v>0</v>
      </c>
      <c r="R320" s="756">
        <v>0</v>
      </c>
      <c r="S320" s="756">
        <v>0</v>
      </c>
      <c r="T320" s="756">
        <v>0</v>
      </c>
      <c r="U320" s="756">
        <v>0</v>
      </c>
      <c r="V320" s="756">
        <v>0</v>
      </c>
      <c r="W320" s="756">
        <v>0</v>
      </c>
      <c r="X320" s="646">
        <f t="shared" si="151"/>
        <v>0</v>
      </c>
      <c r="Y320" s="594"/>
      <c r="Z320" s="705">
        <f t="shared" si="137"/>
        <v>304</v>
      </c>
      <c r="AA320" s="756">
        <f t="shared" si="163"/>
        <v>0</v>
      </c>
      <c r="AB320" s="756">
        <f t="shared" si="163"/>
        <v>0</v>
      </c>
      <c r="AC320" s="756">
        <f t="shared" si="163"/>
        <v>0</v>
      </c>
      <c r="AD320" s="756">
        <f t="shared" si="158"/>
        <v>0</v>
      </c>
      <c r="AE320" s="756">
        <f t="shared" si="158"/>
        <v>0</v>
      </c>
      <c r="AF320" s="756">
        <f t="shared" si="158"/>
        <v>0</v>
      </c>
      <c r="AG320" s="756">
        <f t="shared" si="158"/>
        <v>0</v>
      </c>
      <c r="AH320" s="646">
        <f t="shared" si="152"/>
        <v>0</v>
      </c>
      <c r="AI320" s="594"/>
      <c r="AJ320" s="705">
        <f t="shared" si="138"/>
        <v>304</v>
      </c>
      <c r="AK320" s="756">
        <v>0</v>
      </c>
      <c r="AL320" s="756">
        <v>0</v>
      </c>
      <c r="AM320" s="756">
        <v>0</v>
      </c>
      <c r="AN320" s="756">
        <v>0</v>
      </c>
      <c r="AO320" s="756">
        <v>0</v>
      </c>
      <c r="AP320" s="756">
        <v>0</v>
      </c>
      <c r="AQ320" s="756">
        <v>0</v>
      </c>
      <c r="AR320" s="646">
        <f t="shared" si="153"/>
        <v>0</v>
      </c>
      <c r="AS320" s="594"/>
      <c r="AT320" s="705">
        <f t="shared" si="139"/>
        <v>304</v>
      </c>
      <c r="AU320" s="756">
        <v>0</v>
      </c>
      <c r="AV320" s="756">
        <v>0</v>
      </c>
      <c r="AW320" s="756">
        <v>0</v>
      </c>
      <c r="AX320" s="756">
        <v>0</v>
      </c>
      <c r="AY320" s="756">
        <v>0</v>
      </c>
      <c r="AZ320" s="767">
        <f t="shared" si="162"/>
        <v>0</v>
      </c>
      <c r="BA320" s="756">
        <v>0</v>
      </c>
      <c r="BB320" s="756">
        <v>0</v>
      </c>
      <c r="BC320" s="756">
        <v>0</v>
      </c>
      <c r="BD320" s="756">
        <v>0</v>
      </c>
      <c r="BE320" s="767">
        <f t="shared" si="140"/>
        <v>0</v>
      </c>
      <c r="BF320" s="646">
        <f t="shared" si="141"/>
        <v>0</v>
      </c>
      <c r="BG320" s="594"/>
      <c r="BH320" s="705">
        <f t="shared" si="131"/>
        <v>304</v>
      </c>
      <c r="BI320" s="646">
        <f t="shared" si="142"/>
        <v>0</v>
      </c>
      <c r="BJ320" s="594"/>
      <c r="BK320" s="705">
        <f t="shared" si="143"/>
        <v>304</v>
      </c>
      <c r="BL320" s="756">
        <v>0</v>
      </c>
      <c r="BM320" s="756">
        <v>0</v>
      </c>
      <c r="BN320" s="756">
        <v>0</v>
      </c>
      <c r="BO320" s="756">
        <v>0</v>
      </c>
      <c r="BP320" s="756">
        <v>0</v>
      </c>
      <c r="BQ320" s="756">
        <v>0</v>
      </c>
      <c r="BR320" s="756">
        <v>0</v>
      </c>
      <c r="BS320" s="646">
        <f t="shared" si="154"/>
        <v>0</v>
      </c>
      <c r="BT320" s="594"/>
      <c r="BU320" s="705">
        <f t="shared" si="144"/>
        <v>304</v>
      </c>
      <c r="BV320" s="756">
        <v>0</v>
      </c>
      <c r="BW320" s="756">
        <v>0</v>
      </c>
      <c r="BX320" s="756">
        <v>0</v>
      </c>
      <c r="BY320" s="756">
        <v>0</v>
      </c>
      <c r="BZ320" s="756">
        <v>0</v>
      </c>
      <c r="CA320" s="756">
        <v>0</v>
      </c>
      <c r="CB320" s="756">
        <v>0</v>
      </c>
      <c r="CC320" s="646">
        <f t="shared" si="155"/>
        <v>0</v>
      </c>
      <c r="CD320" s="594"/>
      <c r="CE320" s="705">
        <f t="shared" si="132"/>
        <v>304</v>
      </c>
      <c r="CF320" s="756">
        <f t="shared" si="164"/>
        <v>0</v>
      </c>
      <c r="CG320" s="756">
        <f t="shared" si="164"/>
        <v>0</v>
      </c>
      <c r="CH320" s="756">
        <f t="shared" si="164"/>
        <v>0</v>
      </c>
      <c r="CI320" s="756">
        <f t="shared" si="159"/>
        <v>0</v>
      </c>
      <c r="CJ320" s="756">
        <f t="shared" si="159"/>
        <v>0</v>
      </c>
      <c r="CK320" s="756">
        <f t="shared" si="159"/>
        <v>0</v>
      </c>
      <c r="CL320" s="756">
        <f t="shared" si="159"/>
        <v>0</v>
      </c>
      <c r="CM320" s="646">
        <f t="shared" si="156"/>
        <v>0</v>
      </c>
      <c r="CN320" s="594"/>
      <c r="CO320" s="705">
        <f t="shared" si="133"/>
        <v>304</v>
      </c>
      <c r="CP320" s="756">
        <v>0</v>
      </c>
      <c r="CQ320" s="756">
        <v>0</v>
      </c>
      <c r="CR320" s="756">
        <v>0</v>
      </c>
      <c r="CS320" s="756">
        <v>0</v>
      </c>
      <c r="CT320" s="756">
        <v>0</v>
      </c>
      <c r="CU320" s="756">
        <v>0</v>
      </c>
      <c r="CV320" s="756">
        <v>0</v>
      </c>
      <c r="CW320" s="646">
        <f t="shared" si="157"/>
        <v>0</v>
      </c>
      <c r="CX320" s="685"/>
      <c r="CY320" s="705">
        <f t="shared" si="134"/>
        <v>304</v>
      </c>
      <c r="CZ320" s="756">
        <v>0</v>
      </c>
      <c r="DA320" s="756">
        <v>0</v>
      </c>
      <c r="DB320" s="756">
        <v>0</v>
      </c>
      <c r="DC320" s="756">
        <v>0</v>
      </c>
      <c r="DD320" s="756">
        <v>0</v>
      </c>
      <c r="DE320" s="767">
        <f t="shared" si="145"/>
        <v>0</v>
      </c>
      <c r="DF320" s="756">
        <v>0</v>
      </c>
      <c r="DG320" s="756">
        <v>0</v>
      </c>
      <c r="DH320" s="756">
        <v>0</v>
      </c>
      <c r="DI320" s="756">
        <v>0</v>
      </c>
      <c r="DJ320" s="767">
        <f t="shared" si="146"/>
        <v>0</v>
      </c>
      <c r="DK320" s="715">
        <f t="shared" si="147"/>
        <v>0</v>
      </c>
      <c r="DL320" s="685"/>
      <c r="DM320" s="705">
        <f t="shared" si="135"/>
        <v>304</v>
      </c>
      <c r="DN320" s="715">
        <f t="shared" si="148"/>
        <v>0</v>
      </c>
    </row>
    <row r="321" spans="2:118" x14ac:dyDescent="0.25">
      <c r="B321" s="705">
        <v>305</v>
      </c>
      <c r="C321" s="765">
        <f>(1+_xlfn.XLOOKUP(INT((B321-1)/12)+1,'ZC Curve'!$B$8:$B$107,'ZC Curve'!R$8:R$107,,0))^(1/12)-1</f>
        <v>0</v>
      </c>
      <c r="D321" s="766">
        <f t="shared" si="149"/>
        <v>1</v>
      </c>
      <c r="E321" s="685"/>
      <c r="F321" s="705">
        <v>305</v>
      </c>
      <c r="G321" s="756">
        <v>0</v>
      </c>
      <c r="H321" s="756">
        <v>0</v>
      </c>
      <c r="I321" s="756">
        <v>0</v>
      </c>
      <c r="J321" s="756">
        <v>0</v>
      </c>
      <c r="K321" s="756">
        <v>0</v>
      </c>
      <c r="L321" s="756">
        <v>0</v>
      </c>
      <c r="M321" s="756">
        <v>0</v>
      </c>
      <c r="N321" s="646">
        <f t="shared" si="150"/>
        <v>0</v>
      </c>
      <c r="O321" s="594"/>
      <c r="P321" s="705">
        <f t="shared" si="136"/>
        <v>305</v>
      </c>
      <c r="Q321" s="756">
        <v>0</v>
      </c>
      <c r="R321" s="756">
        <v>0</v>
      </c>
      <c r="S321" s="756">
        <v>0</v>
      </c>
      <c r="T321" s="756">
        <v>0</v>
      </c>
      <c r="U321" s="756">
        <v>0</v>
      </c>
      <c r="V321" s="756">
        <v>0</v>
      </c>
      <c r="W321" s="756">
        <v>0</v>
      </c>
      <c r="X321" s="646">
        <f t="shared" si="151"/>
        <v>0</v>
      </c>
      <c r="Y321" s="594"/>
      <c r="Z321" s="705">
        <f t="shared" si="137"/>
        <v>305</v>
      </c>
      <c r="AA321" s="756">
        <f t="shared" si="163"/>
        <v>0</v>
      </c>
      <c r="AB321" s="756">
        <f t="shared" si="163"/>
        <v>0</v>
      </c>
      <c r="AC321" s="756">
        <f t="shared" si="163"/>
        <v>0</v>
      </c>
      <c r="AD321" s="756">
        <f t="shared" si="158"/>
        <v>0</v>
      </c>
      <c r="AE321" s="756">
        <f t="shared" si="158"/>
        <v>0</v>
      </c>
      <c r="AF321" s="756">
        <f t="shared" si="158"/>
        <v>0</v>
      </c>
      <c r="AG321" s="756">
        <f t="shared" si="158"/>
        <v>0</v>
      </c>
      <c r="AH321" s="646">
        <f t="shared" si="152"/>
        <v>0</v>
      </c>
      <c r="AI321" s="594"/>
      <c r="AJ321" s="705">
        <f t="shared" si="138"/>
        <v>305</v>
      </c>
      <c r="AK321" s="756">
        <v>0</v>
      </c>
      <c r="AL321" s="756">
        <v>0</v>
      </c>
      <c r="AM321" s="756">
        <v>0</v>
      </c>
      <c r="AN321" s="756">
        <v>0</v>
      </c>
      <c r="AO321" s="756">
        <v>0</v>
      </c>
      <c r="AP321" s="756">
        <v>0</v>
      </c>
      <c r="AQ321" s="756">
        <v>0</v>
      </c>
      <c r="AR321" s="646">
        <f t="shared" si="153"/>
        <v>0</v>
      </c>
      <c r="AS321" s="594"/>
      <c r="AT321" s="705">
        <f t="shared" si="139"/>
        <v>305</v>
      </c>
      <c r="AU321" s="756">
        <v>0</v>
      </c>
      <c r="AV321" s="756">
        <v>0</v>
      </c>
      <c r="AW321" s="756">
        <v>0</v>
      </c>
      <c r="AX321" s="756">
        <v>0</v>
      </c>
      <c r="AY321" s="756">
        <v>0</v>
      </c>
      <c r="AZ321" s="767">
        <f t="shared" si="162"/>
        <v>0</v>
      </c>
      <c r="BA321" s="756">
        <v>0</v>
      </c>
      <c r="BB321" s="756">
        <v>0</v>
      </c>
      <c r="BC321" s="756">
        <v>0</v>
      </c>
      <c r="BD321" s="756">
        <v>0</v>
      </c>
      <c r="BE321" s="767">
        <f t="shared" si="140"/>
        <v>0</v>
      </c>
      <c r="BF321" s="646">
        <f t="shared" si="141"/>
        <v>0</v>
      </c>
      <c r="BG321" s="594"/>
      <c r="BH321" s="705">
        <f t="shared" si="131"/>
        <v>305</v>
      </c>
      <c r="BI321" s="646">
        <f t="shared" si="142"/>
        <v>0</v>
      </c>
      <c r="BJ321" s="594"/>
      <c r="BK321" s="705">
        <f t="shared" si="143"/>
        <v>305</v>
      </c>
      <c r="BL321" s="756">
        <v>0</v>
      </c>
      <c r="BM321" s="756">
        <v>0</v>
      </c>
      <c r="BN321" s="756">
        <v>0</v>
      </c>
      <c r="BO321" s="756">
        <v>0</v>
      </c>
      <c r="BP321" s="756">
        <v>0</v>
      </c>
      <c r="BQ321" s="756">
        <v>0</v>
      </c>
      <c r="BR321" s="756">
        <v>0</v>
      </c>
      <c r="BS321" s="646">
        <f t="shared" si="154"/>
        <v>0</v>
      </c>
      <c r="BT321" s="594"/>
      <c r="BU321" s="705">
        <f t="shared" si="144"/>
        <v>305</v>
      </c>
      <c r="BV321" s="756">
        <v>0</v>
      </c>
      <c r="BW321" s="756">
        <v>0</v>
      </c>
      <c r="BX321" s="756">
        <v>0</v>
      </c>
      <c r="BY321" s="756">
        <v>0</v>
      </c>
      <c r="BZ321" s="756">
        <v>0</v>
      </c>
      <c r="CA321" s="756">
        <v>0</v>
      </c>
      <c r="CB321" s="756">
        <v>0</v>
      </c>
      <c r="CC321" s="646">
        <f t="shared" si="155"/>
        <v>0</v>
      </c>
      <c r="CD321" s="594"/>
      <c r="CE321" s="705">
        <f t="shared" si="132"/>
        <v>305</v>
      </c>
      <c r="CF321" s="756">
        <f t="shared" si="164"/>
        <v>0</v>
      </c>
      <c r="CG321" s="756">
        <f t="shared" si="164"/>
        <v>0</v>
      </c>
      <c r="CH321" s="756">
        <f t="shared" si="164"/>
        <v>0</v>
      </c>
      <c r="CI321" s="756">
        <f t="shared" si="159"/>
        <v>0</v>
      </c>
      <c r="CJ321" s="756">
        <f t="shared" si="159"/>
        <v>0</v>
      </c>
      <c r="CK321" s="756">
        <f t="shared" si="159"/>
        <v>0</v>
      </c>
      <c r="CL321" s="756">
        <f t="shared" si="159"/>
        <v>0</v>
      </c>
      <c r="CM321" s="646">
        <f t="shared" si="156"/>
        <v>0</v>
      </c>
      <c r="CN321" s="594"/>
      <c r="CO321" s="705">
        <f t="shared" si="133"/>
        <v>305</v>
      </c>
      <c r="CP321" s="756">
        <v>0</v>
      </c>
      <c r="CQ321" s="756">
        <v>0</v>
      </c>
      <c r="CR321" s="756">
        <v>0</v>
      </c>
      <c r="CS321" s="756">
        <v>0</v>
      </c>
      <c r="CT321" s="756">
        <v>0</v>
      </c>
      <c r="CU321" s="756">
        <v>0</v>
      </c>
      <c r="CV321" s="756">
        <v>0</v>
      </c>
      <c r="CW321" s="646">
        <f t="shared" si="157"/>
        <v>0</v>
      </c>
      <c r="CX321" s="685"/>
      <c r="CY321" s="705">
        <f t="shared" si="134"/>
        <v>305</v>
      </c>
      <c r="CZ321" s="756">
        <v>0</v>
      </c>
      <c r="DA321" s="756">
        <v>0</v>
      </c>
      <c r="DB321" s="756">
        <v>0</v>
      </c>
      <c r="DC321" s="756">
        <v>0</v>
      </c>
      <c r="DD321" s="756">
        <v>0</v>
      </c>
      <c r="DE321" s="767">
        <f t="shared" si="145"/>
        <v>0</v>
      </c>
      <c r="DF321" s="756">
        <v>0</v>
      </c>
      <c r="DG321" s="756">
        <v>0</v>
      </c>
      <c r="DH321" s="756">
        <v>0</v>
      </c>
      <c r="DI321" s="756">
        <v>0</v>
      </c>
      <c r="DJ321" s="767">
        <f t="shared" si="146"/>
        <v>0</v>
      </c>
      <c r="DK321" s="715">
        <f t="shared" si="147"/>
        <v>0</v>
      </c>
      <c r="DL321" s="685"/>
      <c r="DM321" s="705">
        <f t="shared" si="135"/>
        <v>305</v>
      </c>
      <c r="DN321" s="715">
        <f t="shared" si="148"/>
        <v>0</v>
      </c>
    </row>
    <row r="322" spans="2:118" x14ac:dyDescent="0.25">
      <c r="B322" s="705">
        <v>306</v>
      </c>
      <c r="C322" s="765">
        <f>(1+_xlfn.XLOOKUP(INT((B322-1)/12)+1,'ZC Curve'!$B$8:$B$107,'ZC Curve'!R$8:R$107,,0))^(1/12)-1</f>
        <v>0</v>
      </c>
      <c r="D322" s="766">
        <f t="shared" si="149"/>
        <v>1</v>
      </c>
      <c r="E322" s="685"/>
      <c r="F322" s="705">
        <v>306</v>
      </c>
      <c r="G322" s="756">
        <v>0</v>
      </c>
      <c r="H322" s="756">
        <v>0</v>
      </c>
      <c r="I322" s="756">
        <v>0</v>
      </c>
      <c r="J322" s="756">
        <v>0</v>
      </c>
      <c r="K322" s="756">
        <v>0</v>
      </c>
      <c r="L322" s="756">
        <v>0</v>
      </c>
      <c r="M322" s="756">
        <v>0</v>
      </c>
      <c r="N322" s="646">
        <f t="shared" si="150"/>
        <v>0</v>
      </c>
      <c r="O322" s="594"/>
      <c r="P322" s="705">
        <f t="shared" si="136"/>
        <v>306</v>
      </c>
      <c r="Q322" s="756">
        <v>0</v>
      </c>
      <c r="R322" s="756">
        <v>0</v>
      </c>
      <c r="S322" s="756">
        <v>0</v>
      </c>
      <c r="T322" s="756">
        <v>0</v>
      </c>
      <c r="U322" s="756">
        <v>0</v>
      </c>
      <c r="V322" s="756">
        <v>0</v>
      </c>
      <c r="W322" s="756">
        <v>0</v>
      </c>
      <c r="X322" s="646">
        <f t="shared" si="151"/>
        <v>0</v>
      </c>
      <c r="Y322" s="594"/>
      <c r="Z322" s="705">
        <f t="shared" si="137"/>
        <v>306</v>
      </c>
      <c r="AA322" s="756">
        <f t="shared" si="163"/>
        <v>0</v>
      </c>
      <c r="AB322" s="756">
        <f t="shared" si="163"/>
        <v>0</v>
      </c>
      <c r="AC322" s="756">
        <f t="shared" si="163"/>
        <v>0</v>
      </c>
      <c r="AD322" s="756">
        <f t="shared" si="158"/>
        <v>0</v>
      </c>
      <c r="AE322" s="756">
        <f t="shared" si="158"/>
        <v>0</v>
      </c>
      <c r="AF322" s="756">
        <f t="shared" si="158"/>
        <v>0</v>
      </c>
      <c r="AG322" s="756">
        <f t="shared" si="158"/>
        <v>0</v>
      </c>
      <c r="AH322" s="646">
        <f t="shared" si="152"/>
        <v>0</v>
      </c>
      <c r="AI322" s="594"/>
      <c r="AJ322" s="705">
        <f t="shared" si="138"/>
        <v>306</v>
      </c>
      <c r="AK322" s="756">
        <v>0</v>
      </c>
      <c r="AL322" s="756">
        <v>0</v>
      </c>
      <c r="AM322" s="756">
        <v>0</v>
      </c>
      <c r="AN322" s="756">
        <v>0</v>
      </c>
      <c r="AO322" s="756">
        <v>0</v>
      </c>
      <c r="AP322" s="756">
        <v>0</v>
      </c>
      <c r="AQ322" s="756">
        <v>0</v>
      </c>
      <c r="AR322" s="646">
        <f t="shared" si="153"/>
        <v>0</v>
      </c>
      <c r="AS322" s="594"/>
      <c r="AT322" s="705">
        <f t="shared" si="139"/>
        <v>306</v>
      </c>
      <c r="AU322" s="756">
        <v>0</v>
      </c>
      <c r="AV322" s="756">
        <v>0</v>
      </c>
      <c r="AW322" s="756">
        <v>0</v>
      </c>
      <c r="AX322" s="756">
        <v>0</v>
      </c>
      <c r="AY322" s="756">
        <v>0</v>
      </c>
      <c r="AZ322" s="767">
        <f t="shared" si="162"/>
        <v>0</v>
      </c>
      <c r="BA322" s="756">
        <v>0</v>
      </c>
      <c r="BB322" s="756">
        <v>0</v>
      </c>
      <c r="BC322" s="756">
        <v>0</v>
      </c>
      <c r="BD322" s="756">
        <v>0</v>
      </c>
      <c r="BE322" s="767">
        <f t="shared" si="140"/>
        <v>0</v>
      </c>
      <c r="BF322" s="646">
        <f t="shared" si="141"/>
        <v>0</v>
      </c>
      <c r="BG322" s="594"/>
      <c r="BH322" s="705">
        <f t="shared" si="131"/>
        <v>306</v>
      </c>
      <c r="BI322" s="646">
        <f t="shared" si="142"/>
        <v>0</v>
      </c>
      <c r="BJ322" s="594"/>
      <c r="BK322" s="705">
        <f t="shared" si="143"/>
        <v>306</v>
      </c>
      <c r="BL322" s="756">
        <v>0</v>
      </c>
      <c r="BM322" s="756">
        <v>0</v>
      </c>
      <c r="BN322" s="756">
        <v>0</v>
      </c>
      <c r="BO322" s="756">
        <v>0</v>
      </c>
      <c r="BP322" s="756">
        <v>0</v>
      </c>
      <c r="BQ322" s="756">
        <v>0</v>
      </c>
      <c r="BR322" s="756">
        <v>0</v>
      </c>
      <c r="BS322" s="646">
        <f t="shared" si="154"/>
        <v>0</v>
      </c>
      <c r="BT322" s="594"/>
      <c r="BU322" s="705">
        <f t="shared" si="144"/>
        <v>306</v>
      </c>
      <c r="BV322" s="756">
        <v>0</v>
      </c>
      <c r="BW322" s="756">
        <v>0</v>
      </c>
      <c r="BX322" s="756">
        <v>0</v>
      </c>
      <c r="BY322" s="756">
        <v>0</v>
      </c>
      <c r="BZ322" s="756">
        <v>0</v>
      </c>
      <c r="CA322" s="756">
        <v>0</v>
      </c>
      <c r="CB322" s="756">
        <v>0</v>
      </c>
      <c r="CC322" s="646">
        <f t="shared" si="155"/>
        <v>0</v>
      </c>
      <c r="CD322" s="594"/>
      <c r="CE322" s="705">
        <f t="shared" si="132"/>
        <v>306</v>
      </c>
      <c r="CF322" s="756">
        <f t="shared" si="164"/>
        <v>0</v>
      </c>
      <c r="CG322" s="756">
        <f t="shared" si="164"/>
        <v>0</v>
      </c>
      <c r="CH322" s="756">
        <f t="shared" si="164"/>
        <v>0</v>
      </c>
      <c r="CI322" s="756">
        <f t="shared" si="159"/>
        <v>0</v>
      </c>
      <c r="CJ322" s="756">
        <f t="shared" si="159"/>
        <v>0</v>
      </c>
      <c r="CK322" s="756">
        <f t="shared" si="159"/>
        <v>0</v>
      </c>
      <c r="CL322" s="756">
        <f t="shared" si="159"/>
        <v>0</v>
      </c>
      <c r="CM322" s="646">
        <f t="shared" si="156"/>
        <v>0</v>
      </c>
      <c r="CN322" s="594"/>
      <c r="CO322" s="705">
        <f t="shared" si="133"/>
        <v>306</v>
      </c>
      <c r="CP322" s="756">
        <v>0</v>
      </c>
      <c r="CQ322" s="756">
        <v>0</v>
      </c>
      <c r="CR322" s="756">
        <v>0</v>
      </c>
      <c r="CS322" s="756">
        <v>0</v>
      </c>
      <c r="CT322" s="756">
        <v>0</v>
      </c>
      <c r="CU322" s="756">
        <v>0</v>
      </c>
      <c r="CV322" s="756">
        <v>0</v>
      </c>
      <c r="CW322" s="646">
        <f t="shared" si="157"/>
        <v>0</v>
      </c>
      <c r="CX322" s="685"/>
      <c r="CY322" s="705">
        <f t="shared" si="134"/>
        <v>306</v>
      </c>
      <c r="CZ322" s="756">
        <v>0</v>
      </c>
      <c r="DA322" s="756">
        <v>0</v>
      </c>
      <c r="DB322" s="756">
        <v>0</v>
      </c>
      <c r="DC322" s="756">
        <v>0</v>
      </c>
      <c r="DD322" s="756">
        <v>0</v>
      </c>
      <c r="DE322" s="767">
        <f t="shared" si="145"/>
        <v>0</v>
      </c>
      <c r="DF322" s="756">
        <v>0</v>
      </c>
      <c r="DG322" s="756">
        <v>0</v>
      </c>
      <c r="DH322" s="756">
        <v>0</v>
      </c>
      <c r="DI322" s="756">
        <v>0</v>
      </c>
      <c r="DJ322" s="767">
        <f t="shared" si="146"/>
        <v>0</v>
      </c>
      <c r="DK322" s="715">
        <f t="shared" si="147"/>
        <v>0</v>
      </c>
      <c r="DL322" s="685"/>
      <c r="DM322" s="705">
        <f t="shared" si="135"/>
        <v>306</v>
      </c>
      <c r="DN322" s="715">
        <f t="shared" si="148"/>
        <v>0</v>
      </c>
    </row>
    <row r="323" spans="2:118" x14ac:dyDescent="0.25">
      <c r="B323" s="705">
        <v>307</v>
      </c>
      <c r="C323" s="765">
        <f>(1+_xlfn.XLOOKUP(INT((B323-1)/12)+1,'ZC Curve'!$B$8:$B$107,'ZC Curve'!R$8:R$107,,0))^(1/12)-1</f>
        <v>0</v>
      </c>
      <c r="D323" s="766">
        <f t="shared" si="149"/>
        <v>1</v>
      </c>
      <c r="E323" s="685"/>
      <c r="F323" s="705">
        <v>307</v>
      </c>
      <c r="G323" s="756">
        <v>0</v>
      </c>
      <c r="H323" s="756">
        <v>0</v>
      </c>
      <c r="I323" s="756">
        <v>0</v>
      </c>
      <c r="J323" s="756">
        <v>0</v>
      </c>
      <c r="K323" s="756">
        <v>0</v>
      </c>
      <c r="L323" s="756">
        <v>0</v>
      </c>
      <c r="M323" s="756">
        <v>0</v>
      </c>
      <c r="N323" s="646">
        <f t="shared" si="150"/>
        <v>0</v>
      </c>
      <c r="O323" s="594"/>
      <c r="P323" s="705">
        <f t="shared" si="136"/>
        <v>307</v>
      </c>
      <c r="Q323" s="756">
        <v>0</v>
      </c>
      <c r="R323" s="756">
        <v>0</v>
      </c>
      <c r="S323" s="756">
        <v>0</v>
      </c>
      <c r="T323" s="756">
        <v>0</v>
      </c>
      <c r="U323" s="756">
        <v>0</v>
      </c>
      <c r="V323" s="756">
        <v>0</v>
      </c>
      <c r="W323" s="756">
        <v>0</v>
      </c>
      <c r="X323" s="646">
        <f t="shared" si="151"/>
        <v>0</v>
      </c>
      <c r="Y323" s="594"/>
      <c r="Z323" s="705">
        <f t="shared" si="137"/>
        <v>307</v>
      </c>
      <c r="AA323" s="756">
        <f t="shared" si="163"/>
        <v>0</v>
      </c>
      <c r="AB323" s="756">
        <f t="shared" si="163"/>
        <v>0</v>
      </c>
      <c r="AC323" s="756">
        <f t="shared" si="163"/>
        <v>0</v>
      </c>
      <c r="AD323" s="756">
        <f t="shared" si="158"/>
        <v>0</v>
      </c>
      <c r="AE323" s="756">
        <f t="shared" si="158"/>
        <v>0</v>
      </c>
      <c r="AF323" s="756">
        <f t="shared" si="158"/>
        <v>0</v>
      </c>
      <c r="AG323" s="756">
        <f t="shared" si="158"/>
        <v>0</v>
      </c>
      <c r="AH323" s="646">
        <f t="shared" si="152"/>
        <v>0</v>
      </c>
      <c r="AI323" s="594"/>
      <c r="AJ323" s="705">
        <f t="shared" si="138"/>
        <v>307</v>
      </c>
      <c r="AK323" s="756">
        <v>0</v>
      </c>
      <c r="AL323" s="756">
        <v>0</v>
      </c>
      <c r="AM323" s="756">
        <v>0</v>
      </c>
      <c r="AN323" s="756">
        <v>0</v>
      </c>
      <c r="AO323" s="756">
        <v>0</v>
      </c>
      <c r="AP323" s="756">
        <v>0</v>
      </c>
      <c r="AQ323" s="756">
        <v>0</v>
      </c>
      <c r="AR323" s="646">
        <f t="shared" si="153"/>
        <v>0</v>
      </c>
      <c r="AS323" s="594"/>
      <c r="AT323" s="705">
        <f t="shared" si="139"/>
        <v>307</v>
      </c>
      <c r="AU323" s="756">
        <v>0</v>
      </c>
      <c r="AV323" s="756">
        <v>0</v>
      </c>
      <c r="AW323" s="756">
        <v>0</v>
      </c>
      <c r="AX323" s="756">
        <v>0</v>
      </c>
      <c r="AY323" s="756">
        <v>0</v>
      </c>
      <c r="AZ323" s="767">
        <f t="shared" si="162"/>
        <v>0</v>
      </c>
      <c r="BA323" s="756">
        <v>0</v>
      </c>
      <c r="BB323" s="756">
        <v>0</v>
      </c>
      <c r="BC323" s="756">
        <v>0</v>
      </c>
      <c r="BD323" s="756">
        <v>0</v>
      </c>
      <c r="BE323" s="767">
        <f t="shared" si="140"/>
        <v>0</v>
      </c>
      <c r="BF323" s="646">
        <f t="shared" si="141"/>
        <v>0</v>
      </c>
      <c r="BG323" s="594"/>
      <c r="BH323" s="705">
        <f t="shared" si="131"/>
        <v>307</v>
      </c>
      <c r="BI323" s="646">
        <f t="shared" si="142"/>
        <v>0</v>
      </c>
      <c r="BJ323" s="594"/>
      <c r="BK323" s="705">
        <f t="shared" si="143"/>
        <v>307</v>
      </c>
      <c r="BL323" s="756">
        <v>0</v>
      </c>
      <c r="BM323" s="756">
        <v>0</v>
      </c>
      <c r="BN323" s="756">
        <v>0</v>
      </c>
      <c r="BO323" s="756">
        <v>0</v>
      </c>
      <c r="BP323" s="756">
        <v>0</v>
      </c>
      <c r="BQ323" s="756">
        <v>0</v>
      </c>
      <c r="BR323" s="756">
        <v>0</v>
      </c>
      <c r="BS323" s="646">
        <f t="shared" si="154"/>
        <v>0</v>
      </c>
      <c r="BT323" s="594"/>
      <c r="BU323" s="705">
        <f t="shared" si="144"/>
        <v>307</v>
      </c>
      <c r="BV323" s="756">
        <v>0</v>
      </c>
      <c r="BW323" s="756">
        <v>0</v>
      </c>
      <c r="BX323" s="756">
        <v>0</v>
      </c>
      <c r="BY323" s="756">
        <v>0</v>
      </c>
      <c r="BZ323" s="756">
        <v>0</v>
      </c>
      <c r="CA323" s="756">
        <v>0</v>
      </c>
      <c r="CB323" s="756">
        <v>0</v>
      </c>
      <c r="CC323" s="646">
        <f t="shared" si="155"/>
        <v>0</v>
      </c>
      <c r="CD323" s="594"/>
      <c r="CE323" s="705">
        <f t="shared" si="132"/>
        <v>307</v>
      </c>
      <c r="CF323" s="756">
        <f t="shared" si="164"/>
        <v>0</v>
      </c>
      <c r="CG323" s="756">
        <f t="shared" si="164"/>
        <v>0</v>
      </c>
      <c r="CH323" s="756">
        <f t="shared" si="164"/>
        <v>0</v>
      </c>
      <c r="CI323" s="756">
        <f t="shared" si="159"/>
        <v>0</v>
      </c>
      <c r="CJ323" s="756">
        <f t="shared" si="159"/>
        <v>0</v>
      </c>
      <c r="CK323" s="756">
        <f t="shared" si="159"/>
        <v>0</v>
      </c>
      <c r="CL323" s="756">
        <f t="shared" si="159"/>
        <v>0</v>
      </c>
      <c r="CM323" s="646">
        <f t="shared" si="156"/>
        <v>0</v>
      </c>
      <c r="CN323" s="594"/>
      <c r="CO323" s="705">
        <f t="shared" si="133"/>
        <v>307</v>
      </c>
      <c r="CP323" s="756">
        <v>0</v>
      </c>
      <c r="CQ323" s="756">
        <v>0</v>
      </c>
      <c r="CR323" s="756">
        <v>0</v>
      </c>
      <c r="CS323" s="756">
        <v>0</v>
      </c>
      <c r="CT323" s="756">
        <v>0</v>
      </c>
      <c r="CU323" s="756">
        <v>0</v>
      </c>
      <c r="CV323" s="756">
        <v>0</v>
      </c>
      <c r="CW323" s="646">
        <f t="shared" si="157"/>
        <v>0</v>
      </c>
      <c r="CX323" s="685"/>
      <c r="CY323" s="705">
        <f t="shared" si="134"/>
        <v>307</v>
      </c>
      <c r="CZ323" s="756">
        <v>0</v>
      </c>
      <c r="DA323" s="756">
        <v>0</v>
      </c>
      <c r="DB323" s="756">
        <v>0</v>
      </c>
      <c r="DC323" s="756">
        <v>0</v>
      </c>
      <c r="DD323" s="756">
        <v>0</v>
      </c>
      <c r="DE323" s="767">
        <f t="shared" si="145"/>
        <v>0</v>
      </c>
      <c r="DF323" s="756">
        <v>0</v>
      </c>
      <c r="DG323" s="756">
        <v>0</v>
      </c>
      <c r="DH323" s="756">
        <v>0</v>
      </c>
      <c r="DI323" s="756">
        <v>0</v>
      </c>
      <c r="DJ323" s="767">
        <f t="shared" si="146"/>
        <v>0</v>
      </c>
      <c r="DK323" s="715">
        <f t="shared" si="147"/>
        <v>0</v>
      </c>
      <c r="DL323" s="685"/>
      <c r="DM323" s="705">
        <f t="shared" si="135"/>
        <v>307</v>
      </c>
      <c r="DN323" s="715">
        <f t="shared" si="148"/>
        <v>0</v>
      </c>
    </row>
    <row r="324" spans="2:118" x14ac:dyDescent="0.25">
      <c r="B324" s="705">
        <v>308</v>
      </c>
      <c r="C324" s="765">
        <f>(1+_xlfn.XLOOKUP(INT((B324-1)/12)+1,'ZC Curve'!$B$8:$B$107,'ZC Curve'!R$8:R$107,,0))^(1/12)-1</f>
        <v>0</v>
      </c>
      <c r="D324" s="766">
        <f t="shared" si="149"/>
        <v>1</v>
      </c>
      <c r="E324" s="685"/>
      <c r="F324" s="705">
        <v>308</v>
      </c>
      <c r="G324" s="756">
        <v>0</v>
      </c>
      <c r="H324" s="756">
        <v>0</v>
      </c>
      <c r="I324" s="756">
        <v>0</v>
      </c>
      <c r="J324" s="756">
        <v>0</v>
      </c>
      <c r="K324" s="756">
        <v>0</v>
      </c>
      <c r="L324" s="756">
        <v>0</v>
      </c>
      <c r="M324" s="756">
        <v>0</v>
      </c>
      <c r="N324" s="646">
        <f t="shared" si="150"/>
        <v>0</v>
      </c>
      <c r="O324" s="594"/>
      <c r="P324" s="705">
        <f t="shared" si="136"/>
        <v>308</v>
      </c>
      <c r="Q324" s="756">
        <v>0</v>
      </c>
      <c r="R324" s="756">
        <v>0</v>
      </c>
      <c r="S324" s="756">
        <v>0</v>
      </c>
      <c r="T324" s="756">
        <v>0</v>
      </c>
      <c r="U324" s="756">
        <v>0</v>
      </c>
      <c r="V324" s="756">
        <v>0</v>
      </c>
      <c r="W324" s="756">
        <v>0</v>
      </c>
      <c r="X324" s="646">
        <f t="shared" si="151"/>
        <v>0</v>
      </c>
      <c r="Y324" s="594"/>
      <c r="Z324" s="705">
        <f t="shared" si="137"/>
        <v>308</v>
      </c>
      <c r="AA324" s="756">
        <f t="shared" si="163"/>
        <v>0</v>
      </c>
      <c r="AB324" s="756">
        <f t="shared" si="163"/>
        <v>0</v>
      </c>
      <c r="AC324" s="756">
        <f t="shared" si="163"/>
        <v>0</v>
      </c>
      <c r="AD324" s="756">
        <f t="shared" si="158"/>
        <v>0</v>
      </c>
      <c r="AE324" s="756">
        <f t="shared" si="158"/>
        <v>0</v>
      </c>
      <c r="AF324" s="756">
        <f t="shared" si="158"/>
        <v>0</v>
      </c>
      <c r="AG324" s="756">
        <f t="shared" si="158"/>
        <v>0</v>
      </c>
      <c r="AH324" s="646">
        <f t="shared" si="152"/>
        <v>0</v>
      </c>
      <c r="AI324" s="594"/>
      <c r="AJ324" s="705">
        <f t="shared" si="138"/>
        <v>308</v>
      </c>
      <c r="AK324" s="756">
        <v>0</v>
      </c>
      <c r="AL324" s="756">
        <v>0</v>
      </c>
      <c r="AM324" s="756">
        <v>0</v>
      </c>
      <c r="AN324" s="756">
        <v>0</v>
      </c>
      <c r="AO324" s="756">
        <v>0</v>
      </c>
      <c r="AP324" s="756">
        <v>0</v>
      </c>
      <c r="AQ324" s="756">
        <v>0</v>
      </c>
      <c r="AR324" s="646">
        <f t="shared" si="153"/>
        <v>0</v>
      </c>
      <c r="AS324" s="594"/>
      <c r="AT324" s="705">
        <f t="shared" si="139"/>
        <v>308</v>
      </c>
      <c r="AU324" s="756">
        <v>0</v>
      </c>
      <c r="AV324" s="756">
        <v>0</v>
      </c>
      <c r="AW324" s="756">
        <v>0</v>
      </c>
      <c r="AX324" s="756">
        <v>0</v>
      </c>
      <c r="AY324" s="756">
        <v>0</v>
      </c>
      <c r="AZ324" s="767">
        <f t="shared" si="162"/>
        <v>0</v>
      </c>
      <c r="BA324" s="756">
        <v>0</v>
      </c>
      <c r="BB324" s="756">
        <v>0</v>
      </c>
      <c r="BC324" s="756">
        <v>0</v>
      </c>
      <c r="BD324" s="756">
        <v>0</v>
      </c>
      <c r="BE324" s="767">
        <f t="shared" si="140"/>
        <v>0</v>
      </c>
      <c r="BF324" s="646">
        <f t="shared" si="141"/>
        <v>0</v>
      </c>
      <c r="BG324" s="594"/>
      <c r="BH324" s="705">
        <f t="shared" si="131"/>
        <v>308</v>
      </c>
      <c r="BI324" s="646">
        <f t="shared" si="142"/>
        <v>0</v>
      </c>
      <c r="BJ324" s="594"/>
      <c r="BK324" s="705">
        <f t="shared" si="143"/>
        <v>308</v>
      </c>
      <c r="BL324" s="756">
        <v>0</v>
      </c>
      <c r="BM324" s="756">
        <v>0</v>
      </c>
      <c r="BN324" s="756">
        <v>0</v>
      </c>
      <c r="BO324" s="756">
        <v>0</v>
      </c>
      <c r="BP324" s="756">
        <v>0</v>
      </c>
      <c r="BQ324" s="756">
        <v>0</v>
      </c>
      <c r="BR324" s="756">
        <v>0</v>
      </c>
      <c r="BS324" s="646">
        <f t="shared" si="154"/>
        <v>0</v>
      </c>
      <c r="BT324" s="594"/>
      <c r="BU324" s="705">
        <f t="shared" si="144"/>
        <v>308</v>
      </c>
      <c r="BV324" s="756">
        <v>0</v>
      </c>
      <c r="BW324" s="756">
        <v>0</v>
      </c>
      <c r="BX324" s="756">
        <v>0</v>
      </c>
      <c r="BY324" s="756">
        <v>0</v>
      </c>
      <c r="BZ324" s="756">
        <v>0</v>
      </c>
      <c r="CA324" s="756">
        <v>0</v>
      </c>
      <c r="CB324" s="756">
        <v>0</v>
      </c>
      <c r="CC324" s="646">
        <f t="shared" si="155"/>
        <v>0</v>
      </c>
      <c r="CD324" s="594"/>
      <c r="CE324" s="705">
        <f t="shared" si="132"/>
        <v>308</v>
      </c>
      <c r="CF324" s="756">
        <f t="shared" si="164"/>
        <v>0</v>
      </c>
      <c r="CG324" s="756">
        <f t="shared" si="164"/>
        <v>0</v>
      </c>
      <c r="CH324" s="756">
        <f t="shared" si="164"/>
        <v>0</v>
      </c>
      <c r="CI324" s="756">
        <f t="shared" si="159"/>
        <v>0</v>
      </c>
      <c r="CJ324" s="756">
        <f t="shared" si="159"/>
        <v>0</v>
      </c>
      <c r="CK324" s="756">
        <f t="shared" si="159"/>
        <v>0</v>
      </c>
      <c r="CL324" s="756">
        <f t="shared" si="159"/>
        <v>0</v>
      </c>
      <c r="CM324" s="646">
        <f t="shared" si="156"/>
        <v>0</v>
      </c>
      <c r="CN324" s="594"/>
      <c r="CO324" s="705">
        <f t="shared" si="133"/>
        <v>308</v>
      </c>
      <c r="CP324" s="756">
        <v>0</v>
      </c>
      <c r="CQ324" s="756">
        <v>0</v>
      </c>
      <c r="CR324" s="756">
        <v>0</v>
      </c>
      <c r="CS324" s="756">
        <v>0</v>
      </c>
      <c r="CT324" s="756">
        <v>0</v>
      </c>
      <c r="CU324" s="756">
        <v>0</v>
      </c>
      <c r="CV324" s="756">
        <v>0</v>
      </c>
      <c r="CW324" s="646">
        <f t="shared" si="157"/>
        <v>0</v>
      </c>
      <c r="CX324" s="685"/>
      <c r="CY324" s="705">
        <f t="shared" si="134"/>
        <v>308</v>
      </c>
      <c r="CZ324" s="756">
        <v>0</v>
      </c>
      <c r="DA324" s="756">
        <v>0</v>
      </c>
      <c r="DB324" s="756">
        <v>0</v>
      </c>
      <c r="DC324" s="756">
        <v>0</v>
      </c>
      <c r="DD324" s="756">
        <v>0</v>
      </c>
      <c r="DE324" s="767">
        <f t="shared" si="145"/>
        <v>0</v>
      </c>
      <c r="DF324" s="756">
        <v>0</v>
      </c>
      <c r="DG324" s="756">
        <v>0</v>
      </c>
      <c r="DH324" s="756">
        <v>0</v>
      </c>
      <c r="DI324" s="756">
        <v>0</v>
      </c>
      <c r="DJ324" s="767">
        <f t="shared" si="146"/>
        <v>0</v>
      </c>
      <c r="DK324" s="715">
        <f t="shared" si="147"/>
        <v>0</v>
      </c>
      <c r="DL324" s="685"/>
      <c r="DM324" s="705">
        <f t="shared" si="135"/>
        <v>308</v>
      </c>
      <c r="DN324" s="715">
        <f t="shared" si="148"/>
        <v>0</v>
      </c>
    </row>
    <row r="325" spans="2:118" x14ac:dyDescent="0.25">
      <c r="B325" s="705">
        <v>309</v>
      </c>
      <c r="C325" s="765">
        <f>(1+_xlfn.XLOOKUP(INT((B325-1)/12)+1,'ZC Curve'!$B$8:$B$107,'ZC Curve'!R$8:R$107,,0))^(1/12)-1</f>
        <v>0</v>
      </c>
      <c r="D325" s="766">
        <f t="shared" si="149"/>
        <v>1</v>
      </c>
      <c r="E325" s="685"/>
      <c r="F325" s="705">
        <v>309</v>
      </c>
      <c r="G325" s="756">
        <v>0</v>
      </c>
      <c r="H325" s="756">
        <v>0</v>
      </c>
      <c r="I325" s="756">
        <v>0</v>
      </c>
      <c r="J325" s="756">
        <v>0</v>
      </c>
      <c r="K325" s="756">
        <v>0</v>
      </c>
      <c r="L325" s="756">
        <v>0</v>
      </c>
      <c r="M325" s="756">
        <v>0</v>
      </c>
      <c r="N325" s="646">
        <f t="shared" si="150"/>
        <v>0</v>
      </c>
      <c r="O325" s="594"/>
      <c r="P325" s="705">
        <f t="shared" si="136"/>
        <v>309</v>
      </c>
      <c r="Q325" s="756">
        <v>0</v>
      </c>
      <c r="R325" s="756">
        <v>0</v>
      </c>
      <c r="S325" s="756">
        <v>0</v>
      </c>
      <c r="T325" s="756">
        <v>0</v>
      </c>
      <c r="U325" s="756">
        <v>0</v>
      </c>
      <c r="V325" s="756">
        <v>0</v>
      </c>
      <c r="W325" s="756">
        <v>0</v>
      </c>
      <c r="X325" s="646">
        <f t="shared" si="151"/>
        <v>0</v>
      </c>
      <c r="Y325" s="594"/>
      <c r="Z325" s="705">
        <f t="shared" si="137"/>
        <v>309</v>
      </c>
      <c r="AA325" s="756">
        <f t="shared" si="163"/>
        <v>0</v>
      </c>
      <c r="AB325" s="756">
        <f t="shared" si="163"/>
        <v>0</v>
      </c>
      <c r="AC325" s="756">
        <f t="shared" si="163"/>
        <v>0</v>
      </c>
      <c r="AD325" s="756">
        <f t="shared" si="158"/>
        <v>0</v>
      </c>
      <c r="AE325" s="756">
        <f t="shared" si="158"/>
        <v>0</v>
      </c>
      <c r="AF325" s="756">
        <f t="shared" si="158"/>
        <v>0</v>
      </c>
      <c r="AG325" s="756">
        <f t="shared" si="158"/>
        <v>0</v>
      </c>
      <c r="AH325" s="646">
        <f t="shared" si="152"/>
        <v>0</v>
      </c>
      <c r="AI325" s="594"/>
      <c r="AJ325" s="705">
        <f t="shared" si="138"/>
        <v>309</v>
      </c>
      <c r="AK325" s="756">
        <v>0</v>
      </c>
      <c r="AL325" s="756">
        <v>0</v>
      </c>
      <c r="AM325" s="756">
        <v>0</v>
      </c>
      <c r="AN325" s="756">
        <v>0</v>
      </c>
      <c r="AO325" s="756">
        <v>0</v>
      </c>
      <c r="AP325" s="756">
        <v>0</v>
      </c>
      <c r="AQ325" s="756">
        <v>0</v>
      </c>
      <c r="AR325" s="646">
        <f t="shared" si="153"/>
        <v>0</v>
      </c>
      <c r="AS325" s="594"/>
      <c r="AT325" s="705">
        <f t="shared" si="139"/>
        <v>309</v>
      </c>
      <c r="AU325" s="756">
        <v>0</v>
      </c>
      <c r="AV325" s="756">
        <v>0</v>
      </c>
      <c r="AW325" s="756">
        <v>0</v>
      </c>
      <c r="AX325" s="756">
        <v>0</v>
      </c>
      <c r="AY325" s="756">
        <v>0</v>
      </c>
      <c r="AZ325" s="767">
        <f t="shared" si="162"/>
        <v>0</v>
      </c>
      <c r="BA325" s="756">
        <v>0</v>
      </c>
      <c r="BB325" s="756">
        <v>0</v>
      </c>
      <c r="BC325" s="756">
        <v>0</v>
      </c>
      <c r="BD325" s="756">
        <v>0</v>
      </c>
      <c r="BE325" s="767">
        <f t="shared" si="140"/>
        <v>0</v>
      </c>
      <c r="BF325" s="646">
        <f t="shared" si="141"/>
        <v>0</v>
      </c>
      <c r="BG325" s="594"/>
      <c r="BH325" s="705">
        <f t="shared" si="131"/>
        <v>309</v>
      </c>
      <c r="BI325" s="646">
        <f t="shared" si="142"/>
        <v>0</v>
      </c>
      <c r="BJ325" s="594"/>
      <c r="BK325" s="705">
        <f t="shared" si="143"/>
        <v>309</v>
      </c>
      <c r="BL325" s="756">
        <v>0</v>
      </c>
      <c r="BM325" s="756">
        <v>0</v>
      </c>
      <c r="BN325" s="756">
        <v>0</v>
      </c>
      <c r="BO325" s="756">
        <v>0</v>
      </c>
      <c r="BP325" s="756">
        <v>0</v>
      </c>
      <c r="BQ325" s="756">
        <v>0</v>
      </c>
      <c r="BR325" s="756">
        <v>0</v>
      </c>
      <c r="BS325" s="646">
        <f t="shared" si="154"/>
        <v>0</v>
      </c>
      <c r="BT325" s="594"/>
      <c r="BU325" s="705">
        <f t="shared" si="144"/>
        <v>309</v>
      </c>
      <c r="BV325" s="756">
        <v>0</v>
      </c>
      <c r="BW325" s="756">
        <v>0</v>
      </c>
      <c r="BX325" s="756">
        <v>0</v>
      </c>
      <c r="BY325" s="756">
        <v>0</v>
      </c>
      <c r="BZ325" s="756">
        <v>0</v>
      </c>
      <c r="CA325" s="756">
        <v>0</v>
      </c>
      <c r="CB325" s="756">
        <v>0</v>
      </c>
      <c r="CC325" s="646">
        <f t="shared" si="155"/>
        <v>0</v>
      </c>
      <c r="CD325" s="594"/>
      <c r="CE325" s="705">
        <f t="shared" si="132"/>
        <v>309</v>
      </c>
      <c r="CF325" s="756">
        <f t="shared" si="164"/>
        <v>0</v>
      </c>
      <c r="CG325" s="756">
        <f t="shared" si="164"/>
        <v>0</v>
      </c>
      <c r="CH325" s="756">
        <f t="shared" si="164"/>
        <v>0</v>
      </c>
      <c r="CI325" s="756">
        <f t="shared" si="159"/>
        <v>0</v>
      </c>
      <c r="CJ325" s="756">
        <f t="shared" si="159"/>
        <v>0</v>
      </c>
      <c r="CK325" s="756">
        <f t="shared" si="159"/>
        <v>0</v>
      </c>
      <c r="CL325" s="756">
        <f t="shared" si="159"/>
        <v>0</v>
      </c>
      <c r="CM325" s="646">
        <f t="shared" si="156"/>
        <v>0</v>
      </c>
      <c r="CN325" s="594"/>
      <c r="CO325" s="705">
        <f t="shared" si="133"/>
        <v>309</v>
      </c>
      <c r="CP325" s="756">
        <v>0</v>
      </c>
      <c r="CQ325" s="756">
        <v>0</v>
      </c>
      <c r="CR325" s="756">
        <v>0</v>
      </c>
      <c r="CS325" s="756">
        <v>0</v>
      </c>
      <c r="CT325" s="756">
        <v>0</v>
      </c>
      <c r="CU325" s="756">
        <v>0</v>
      </c>
      <c r="CV325" s="756">
        <v>0</v>
      </c>
      <c r="CW325" s="646">
        <f t="shared" si="157"/>
        <v>0</v>
      </c>
      <c r="CX325" s="685"/>
      <c r="CY325" s="705">
        <f t="shared" si="134"/>
        <v>309</v>
      </c>
      <c r="CZ325" s="756">
        <v>0</v>
      </c>
      <c r="DA325" s="756">
        <v>0</v>
      </c>
      <c r="DB325" s="756">
        <v>0</v>
      </c>
      <c r="DC325" s="756">
        <v>0</v>
      </c>
      <c r="DD325" s="756">
        <v>0</v>
      </c>
      <c r="DE325" s="767">
        <f t="shared" si="145"/>
        <v>0</v>
      </c>
      <c r="DF325" s="756">
        <v>0</v>
      </c>
      <c r="DG325" s="756">
        <v>0</v>
      </c>
      <c r="DH325" s="756">
        <v>0</v>
      </c>
      <c r="DI325" s="756">
        <v>0</v>
      </c>
      <c r="DJ325" s="767">
        <f t="shared" si="146"/>
        <v>0</v>
      </c>
      <c r="DK325" s="715">
        <f t="shared" si="147"/>
        <v>0</v>
      </c>
      <c r="DL325" s="685"/>
      <c r="DM325" s="705">
        <f t="shared" si="135"/>
        <v>309</v>
      </c>
      <c r="DN325" s="715">
        <f t="shared" si="148"/>
        <v>0</v>
      </c>
    </row>
    <row r="326" spans="2:118" x14ac:dyDescent="0.25">
      <c r="B326" s="705">
        <v>310</v>
      </c>
      <c r="C326" s="765">
        <f>(1+_xlfn.XLOOKUP(INT((B326-1)/12)+1,'ZC Curve'!$B$8:$B$107,'ZC Curve'!R$8:R$107,,0))^(1/12)-1</f>
        <v>0</v>
      </c>
      <c r="D326" s="766">
        <f t="shared" si="149"/>
        <v>1</v>
      </c>
      <c r="E326" s="685"/>
      <c r="F326" s="705">
        <v>310</v>
      </c>
      <c r="G326" s="756">
        <v>0</v>
      </c>
      <c r="H326" s="756">
        <v>0</v>
      </c>
      <c r="I326" s="756">
        <v>0</v>
      </c>
      <c r="J326" s="756">
        <v>0</v>
      </c>
      <c r="K326" s="756">
        <v>0</v>
      </c>
      <c r="L326" s="756">
        <v>0</v>
      </c>
      <c r="M326" s="756">
        <v>0</v>
      </c>
      <c r="N326" s="646">
        <f t="shared" si="150"/>
        <v>0</v>
      </c>
      <c r="O326" s="594"/>
      <c r="P326" s="705">
        <f t="shared" si="136"/>
        <v>310</v>
      </c>
      <c r="Q326" s="756">
        <v>0</v>
      </c>
      <c r="R326" s="756">
        <v>0</v>
      </c>
      <c r="S326" s="756">
        <v>0</v>
      </c>
      <c r="T326" s="756">
        <v>0</v>
      </c>
      <c r="U326" s="756">
        <v>0</v>
      </c>
      <c r="V326" s="756">
        <v>0</v>
      </c>
      <c r="W326" s="756">
        <v>0</v>
      </c>
      <c r="X326" s="646">
        <f t="shared" si="151"/>
        <v>0</v>
      </c>
      <c r="Y326" s="594"/>
      <c r="Z326" s="705">
        <f t="shared" si="137"/>
        <v>310</v>
      </c>
      <c r="AA326" s="756">
        <f t="shared" si="163"/>
        <v>0</v>
      </c>
      <c r="AB326" s="756">
        <f t="shared" si="163"/>
        <v>0</v>
      </c>
      <c r="AC326" s="756">
        <f t="shared" si="163"/>
        <v>0</v>
      </c>
      <c r="AD326" s="756">
        <f t="shared" si="158"/>
        <v>0</v>
      </c>
      <c r="AE326" s="756">
        <f t="shared" si="158"/>
        <v>0</v>
      </c>
      <c r="AF326" s="756">
        <f t="shared" si="158"/>
        <v>0</v>
      </c>
      <c r="AG326" s="756">
        <f t="shared" si="158"/>
        <v>0</v>
      </c>
      <c r="AH326" s="646">
        <f t="shared" si="152"/>
        <v>0</v>
      </c>
      <c r="AI326" s="594"/>
      <c r="AJ326" s="705">
        <f t="shared" si="138"/>
        <v>310</v>
      </c>
      <c r="AK326" s="756">
        <v>0</v>
      </c>
      <c r="AL326" s="756">
        <v>0</v>
      </c>
      <c r="AM326" s="756">
        <v>0</v>
      </c>
      <c r="AN326" s="756">
        <v>0</v>
      </c>
      <c r="AO326" s="756">
        <v>0</v>
      </c>
      <c r="AP326" s="756">
        <v>0</v>
      </c>
      <c r="AQ326" s="756">
        <v>0</v>
      </c>
      <c r="AR326" s="646">
        <f t="shared" si="153"/>
        <v>0</v>
      </c>
      <c r="AS326" s="594"/>
      <c r="AT326" s="705">
        <f t="shared" si="139"/>
        <v>310</v>
      </c>
      <c r="AU326" s="756">
        <v>0</v>
      </c>
      <c r="AV326" s="756">
        <v>0</v>
      </c>
      <c r="AW326" s="756">
        <v>0</v>
      </c>
      <c r="AX326" s="756">
        <v>0</v>
      </c>
      <c r="AY326" s="756">
        <v>0</v>
      </c>
      <c r="AZ326" s="767">
        <f t="shared" si="162"/>
        <v>0</v>
      </c>
      <c r="BA326" s="756">
        <v>0</v>
      </c>
      <c r="BB326" s="756">
        <v>0</v>
      </c>
      <c r="BC326" s="756">
        <v>0</v>
      </c>
      <c r="BD326" s="756">
        <v>0</v>
      </c>
      <c r="BE326" s="767">
        <f t="shared" si="140"/>
        <v>0</v>
      </c>
      <c r="BF326" s="646">
        <f t="shared" si="141"/>
        <v>0</v>
      </c>
      <c r="BG326" s="594"/>
      <c r="BH326" s="705">
        <f t="shared" si="131"/>
        <v>310</v>
      </c>
      <c r="BI326" s="646">
        <f t="shared" si="142"/>
        <v>0</v>
      </c>
      <c r="BJ326" s="594"/>
      <c r="BK326" s="705">
        <f t="shared" si="143"/>
        <v>310</v>
      </c>
      <c r="BL326" s="756">
        <v>0</v>
      </c>
      <c r="BM326" s="756">
        <v>0</v>
      </c>
      <c r="BN326" s="756">
        <v>0</v>
      </c>
      <c r="BO326" s="756">
        <v>0</v>
      </c>
      <c r="BP326" s="756">
        <v>0</v>
      </c>
      <c r="BQ326" s="756">
        <v>0</v>
      </c>
      <c r="BR326" s="756">
        <v>0</v>
      </c>
      <c r="BS326" s="646">
        <f t="shared" si="154"/>
        <v>0</v>
      </c>
      <c r="BT326" s="594"/>
      <c r="BU326" s="705">
        <f t="shared" si="144"/>
        <v>310</v>
      </c>
      <c r="BV326" s="756">
        <v>0</v>
      </c>
      <c r="BW326" s="756">
        <v>0</v>
      </c>
      <c r="BX326" s="756">
        <v>0</v>
      </c>
      <c r="BY326" s="756">
        <v>0</v>
      </c>
      <c r="BZ326" s="756">
        <v>0</v>
      </c>
      <c r="CA326" s="756">
        <v>0</v>
      </c>
      <c r="CB326" s="756">
        <v>0</v>
      </c>
      <c r="CC326" s="646">
        <f t="shared" si="155"/>
        <v>0</v>
      </c>
      <c r="CD326" s="594"/>
      <c r="CE326" s="705">
        <f t="shared" si="132"/>
        <v>310</v>
      </c>
      <c r="CF326" s="756">
        <f t="shared" si="164"/>
        <v>0</v>
      </c>
      <c r="CG326" s="756">
        <f t="shared" si="164"/>
        <v>0</v>
      </c>
      <c r="CH326" s="756">
        <f t="shared" si="164"/>
        <v>0</v>
      </c>
      <c r="CI326" s="756">
        <f t="shared" si="159"/>
        <v>0</v>
      </c>
      <c r="CJ326" s="756">
        <f t="shared" si="159"/>
        <v>0</v>
      </c>
      <c r="CK326" s="756">
        <f t="shared" si="159"/>
        <v>0</v>
      </c>
      <c r="CL326" s="756">
        <f t="shared" si="159"/>
        <v>0</v>
      </c>
      <c r="CM326" s="646">
        <f t="shared" si="156"/>
        <v>0</v>
      </c>
      <c r="CN326" s="594"/>
      <c r="CO326" s="705">
        <f t="shared" si="133"/>
        <v>310</v>
      </c>
      <c r="CP326" s="756">
        <v>0</v>
      </c>
      <c r="CQ326" s="756">
        <v>0</v>
      </c>
      <c r="CR326" s="756">
        <v>0</v>
      </c>
      <c r="CS326" s="756">
        <v>0</v>
      </c>
      <c r="CT326" s="756">
        <v>0</v>
      </c>
      <c r="CU326" s="756">
        <v>0</v>
      </c>
      <c r="CV326" s="756">
        <v>0</v>
      </c>
      <c r="CW326" s="646">
        <f t="shared" si="157"/>
        <v>0</v>
      </c>
      <c r="CX326" s="685"/>
      <c r="CY326" s="705">
        <f t="shared" si="134"/>
        <v>310</v>
      </c>
      <c r="CZ326" s="756">
        <v>0</v>
      </c>
      <c r="DA326" s="756">
        <v>0</v>
      </c>
      <c r="DB326" s="756">
        <v>0</v>
      </c>
      <c r="DC326" s="756">
        <v>0</v>
      </c>
      <c r="DD326" s="756">
        <v>0</v>
      </c>
      <c r="DE326" s="767">
        <f t="shared" si="145"/>
        <v>0</v>
      </c>
      <c r="DF326" s="756">
        <v>0</v>
      </c>
      <c r="DG326" s="756">
        <v>0</v>
      </c>
      <c r="DH326" s="756">
        <v>0</v>
      </c>
      <c r="DI326" s="756">
        <v>0</v>
      </c>
      <c r="DJ326" s="767">
        <f t="shared" si="146"/>
        <v>0</v>
      </c>
      <c r="DK326" s="715">
        <f t="shared" si="147"/>
        <v>0</v>
      </c>
      <c r="DL326" s="685"/>
      <c r="DM326" s="705">
        <f t="shared" si="135"/>
        <v>310</v>
      </c>
      <c r="DN326" s="715">
        <f t="shared" si="148"/>
        <v>0</v>
      </c>
    </row>
    <row r="327" spans="2:118" x14ac:dyDescent="0.25">
      <c r="B327" s="705">
        <v>311</v>
      </c>
      <c r="C327" s="765">
        <f>(1+_xlfn.XLOOKUP(INT((B327-1)/12)+1,'ZC Curve'!$B$8:$B$107,'ZC Curve'!R$8:R$107,,0))^(1/12)-1</f>
        <v>0</v>
      </c>
      <c r="D327" s="766">
        <f t="shared" si="149"/>
        <v>1</v>
      </c>
      <c r="E327" s="685"/>
      <c r="F327" s="705">
        <v>311</v>
      </c>
      <c r="G327" s="756">
        <v>0</v>
      </c>
      <c r="H327" s="756">
        <v>0</v>
      </c>
      <c r="I327" s="756">
        <v>0</v>
      </c>
      <c r="J327" s="756">
        <v>0</v>
      </c>
      <c r="K327" s="756">
        <v>0</v>
      </c>
      <c r="L327" s="756">
        <v>0</v>
      </c>
      <c r="M327" s="756">
        <v>0</v>
      </c>
      <c r="N327" s="646">
        <f t="shared" si="150"/>
        <v>0</v>
      </c>
      <c r="O327" s="594"/>
      <c r="P327" s="705">
        <f t="shared" si="136"/>
        <v>311</v>
      </c>
      <c r="Q327" s="756">
        <v>0</v>
      </c>
      <c r="R327" s="756">
        <v>0</v>
      </c>
      <c r="S327" s="756">
        <v>0</v>
      </c>
      <c r="T327" s="756">
        <v>0</v>
      </c>
      <c r="U327" s="756">
        <v>0</v>
      </c>
      <c r="V327" s="756">
        <v>0</v>
      </c>
      <c r="W327" s="756">
        <v>0</v>
      </c>
      <c r="X327" s="646">
        <f t="shared" si="151"/>
        <v>0</v>
      </c>
      <c r="Y327" s="594"/>
      <c r="Z327" s="705">
        <f t="shared" si="137"/>
        <v>311</v>
      </c>
      <c r="AA327" s="756">
        <f t="shared" si="163"/>
        <v>0</v>
      </c>
      <c r="AB327" s="756">
        <f t="shared" si="163"/>
        <v>0</v>
      </c>
      <c r="AC327" s="756">
        <f t="shared" si="163"/>
        <v>0</v>
      </c>
      <c r="AD327" s="756">
        <f t="shared" si="158"/>
        <v>0</v>
      </c>
      <c r="AE327" s="756">
        <f t="shared" si="158"/>
        <v>0</v>
      </c>
      <c r="AF327" s="756">
        <f t="shared" si="158"/>
        <v>0</v>
      </c>
      <c r="AG327" s="756">
        <f t="shared" si="158"/>
        <v>0</v>
      </c>
      <c r="AH327" s="646">
        <f t="shared" si="152"/>
        <v>0</v>
      </c>
      <c r="AI327" s="594"/>
      <c r="AJ327" s="705">
        <f t="shared" si="138"/>
        <v>311</v>
      </c>
      <c r="AK327" s="756">
        <v>0</v>
      </c>
      <c r="AL327" s="756">
        <v>0</v>
      </c>
      <c r="AM327" s="756">
        <v>0</v>
      </c>
      <c r="AN327" s="756">
        <v>0</v>
      </c>
      <c r="AO327" s="756">
        <v>0</v>
      </c>
      <c r="AP327" s="756">
        <v>0</v>
      </c>
      <c r="AQ327" s="756">
        <v>0</v>
      </c>
      <c r="AR327" s="646">
        <f t="shared" si="153"/>
        <v>0</v>
      </c>
      <c r="AS327" s="594"/>
      <c r="AT327" s="705">
        <f t="shared" si="139"/>
        <v>311</v>
      </c>
      <c r="AU327" s="756">
        <v>0</v>
      </c>
      <c r="AV327" s="756">
        <v>0</v>
      </c>
      <c r="AW327" s="756">
        <v>0</v>
      </c>
      <c r="AX327" s="756">
        <v>0</v>
      </c>
      <c r="AY327" s="756">
        <v>0</v>
      </c>
      <c r="AZ327" s="767">
        <f t="shared" si="162"/>
        <v>0</v>
      </c>
      <c r="BA327" s="756">
        <v>0</v>
      </c>
      <c r="BB327" s="756">
        <v>0</v>
      </c>
      <c r="BC327" s="756">
        <v>0</v>
      </c>
      <c r="BD327" s="756">
        <v>0</v>
      </c>
      <c r="BE327" s="767">
        <f t="shared" si="140"/>
        <v>0</v>
      </c>
      <c r="BF327" s="646">
        <f t="shared" si="141"/>
        <v>0</v>
      </c>
      <c r="BG327" s="594"/>
      <c r="BH327" s="705">
        <f t="shared" si="131"/>
        <v>311</v>
      </c>
      <c r="BI327" s="646">
        <f t="shared" si="142"/>
        <v>0</v>
      </c>
      <c r="BJ327" s="594"/>
      <c r="BK327" s="705">
        <f t="shared" si="143"/>
        <v>311</v>
      </c>
      <c r="BL327" s="756">
        <v>0</v>
      </c>
      <c r="BM327" s="756">
        <v>0</v>
      </c>
      <c r="BN327" s="756">
        <v>0</v>
      </c>
      <c r="BO327" s="756">
        <v>0</v>
      </c>
      <c r="BP327" s="756">
        <v>0</v>
      </c>
      <c r="BQ327" s="756">
        <v>0</v>
      </c>
      <c r="BR327" s="756">
        <v>0</v>
      </c>
      <c r="BS327" s="646">
        <f t="shared" si="154"/>
        <v>0</v>
      </c>
      <c r="BT327" s="594"/>
      <c r="BU327" s="705">
        <f t="shared" si="144"/>
        <v>311</v>
      </c>
      <c r="BV327" s="756">
        <v>0</v>
      </c>
      <c r="BW327" s="756">
        <v>0</v>
      </c>
      <c r="BX327" s="756">
        <v>0</v>
      </c>
      <c r="BY327" s="756">
        <v>0</v>
      </c>
      <c r="BZ327" s="756">
        <v>0</v>
      </c>
      <c r="CA327" s="756">
        <v>0</v>
      </c>
      <c r="CB327" s="756">
        <v>0</v>
      </c>
      <c r="CC327" s="646">
        <f t="shared" si="155"/>
        <v>0</v>
      </c>
      <c r="CD327" s="594"/>
      <c r="CE327" s="705">
        <f t="shared" si="132"/>
        <v>311</v>
      </c>
      <c r="CF327" s="756">
        <f t="shared" si="164"/>
        <v>0</v>
      </c>
      <c r="CG327" s="756">
        <f t="shared" si="164"/>
        <v>0</v>
      </c>
      <c r="CH327" s="756">
        <f t="shared" si="164"/>
        <v>0</v>
      </c>
      <c r="CI327" s="756">
        <f t="shared" si="159"/>
        <v>0</v>
      </c>
      <c r="CJ327" s="756">
        <f t="shared" si="159"/>
        <v>0</v>
      </c>
      <c r="CK327" s="756">
        <f t="shared" si="159"/>
        <v>0</v>
      </c>
      <c r="CL327" s="756">
        <f t="shared" si="159"/>
        <v>0</v>
      </c>
      <c r="CM327" s="646">
        <f t="shared" si="156"/>
        <v>0</v>
      </c>
      <c r="CN327" s="594"/>
      <c r="CO327" s="705">
        <f t="shared" si="133"/>
        <v>311</v>
      </c>
      <c r="CP327" s="756">
        <v>0</v>
      </c>
      <c r="CQ327" s="756">
        <v>0</v>
      </c>
      <c r="CR327" s="756">
        <v>0</v>
      </c>
      <c r="CS327" s="756">
        <v>0</v>
      </c>
      <c r="CT327" s="756">
        <v>0</v>
      </c>
      <c r="CU327" s="756">
        <v>0</v>
      </c>
      <c r="CV327" s="756">
        <v>0</v>
      </c>
      <c r="CW327" s="646">
        <f t="shared" si="157"/>
        <v>0</v>
      </c>
      <c r="CX327" s="685"/>
      <c r="CY327" s="705">
        <f t="shared" si="134"/>
        <v>311</v>
      </c>
      <c r="CZ327" s="756">
        <v>0</v>
      </c>
      <c r="DA327" s="756">
        <v>0</v>
      </c>
      <c r="DB327" s="756">
        <v>0</v>
      </c>
      <c r="DC327" s="756">
        <v>0</v>
      </c>
      <c r="DD327" s="756">
        <v>0</v>
      </c>
      <c r="DE327" s="767">
        <f t="shared" si="145"/>
        <v>0</v>
      </c>
      <c r="DF327" s="756">
        <v>0</v>
      </c>
      <c r="DG327" s="756">
        <v>0</v>
      </c>
      <c r="DH327" s="756">
        <v>0</v>
      </c>
      <c r="DI327" s="756">
        <v>0</v>
      </c>
      <c r="DJ327" s="767">
        <f t="shared" si="146"/>
        <v>0</v>
      </c>
      <c r="DK327" s="715">
        <f t="shared" si="147"/>
        <v>0</v>
      </c>
      <c r="DL327" s="685"/>
      <c r="DM327" s="705">
        <f t="shared" si="135"/>
        <v>311</v>
      </c>
      <c r="DN327" s="715">
        <f t="shared" si="148"/>
        <v>0</v>
      </c>
    </row>
    <row r="328" spans="2:118" x14ac:dyDescent="0.25">
      <c r="B328" s="705">
        <v>312</v>
      </c>
      <c r="C328" s="765">
        <f>(1+_xlfn.XLOOKUP(INT((B328-1)/12)+1,'ZC Curve'!$B$8:$B$107,'ZC Curve'!R$8:R$107,,0))^(1/12)-1</f>
        <v>0</v>
      </c>
      <c r="D328" s="766">
        <f t="shared" si="149"/>
        <v>1</v>
      </c>
      <c r="E328" s="685"/>
      <c r="F328" s="705">
        <v>312</v>
      </c>
      <c r="G328" s="756">
        <v>0</v>
      </c>
      <c r="H328" s="756">
        <v>0</v>
      </c>
      <c r="I328" s="756">
        <v>0</v>
      </c>
      <c r="J328" s="756">
        <v>0</v>
      </c>
      <c r="K328" s="756">
        <v>0</v>
      </c>
      <c r="L328" s="756">
        <v>0</v>
      </c>
      <c r="M328" s="756">
        <v>0</v>
      </c>
      <c r="N328" s="646">
        <f t="shared" si="150"/>
        <v>0</v>
      </c>
      <c r="O328" s="594"/>
      <c r="P328" s="705">
        <f t="shared" si="136"/>
        <v>312</v>
      </c>
      <c r="Q328" s="756">
        <v>0</v>
      </c>
      <c r="R328" s="756">
        <v>0</v>
      </c>
      <c r="S328" s="756">
        <v>0</v>
      </c>
      <c r="T328" s="756">
        <v>0</v>
      </c>
      <c r="U328" s="756">
        <v>0</v>
      </c>
      <c r="V328" s="756">
        <v>0</v>
      </c>
      <c r="W328" s="756">
        <v>0</v>
      </c>
      <c r="X328" s="646">
        <f t="shared" si="151"/>
        <v>0</v>
      </c>
      <c r="Y328" s="594"/>
      <c r="Z328" s="705">
        <f t="shared" si="137"/>
        <v>312</v>
      </c>
      <c r="AA328" s="756">
        <f t="shared" si="163"/>
        <v>0</v>
      </c>
      <c r="AB328" s="756">
        <f t="shared" si="163"/>
        <v>0</v>
      </c>
      <c r="AC328" s="756">
        <f t="shared" si="163"/>
        <v>0</v>
      </c>
      <c r="AD328" s="756">
        <f t="shared" si="158"/>
        <v>0</v>
      </c>
      <c r="AE328" s="756">
        <f t="shared" si="158"/>
        <v>0</v>
      </c>
      <c r="AF328" s="756">
        <f t="shared" si="158"/>
        <v>0</v>
      </c>
      <c r="AG328" s="756">
        <f t="shared" si="158"/>
        <v>0</v>
      </c>
      <c r="AH328" s="646">
        <f t="shared" si="152"/>
        <v>0</v>
      </c>
      <c r="AI328" s="594"/>
      <c r="AJ328" s="705">
        <f t="shared" si="138"/>
        <v>312</v>
      </c>
      <c r="AK328" s="756">
        <v>0</v>
      </c>
      <c r="AL328" s="756">
        <v>0</v>
      </c>
      <c r="AM328" s="756">
        <v>0</v>
      </c>
      <c r="AN328" s="756">
        <v>0</v>
      </c>
      <c r="AO328" s="756">
        <v>0</v>
      </c>
      <c r="AP328" s="756">
        <v>0</v>
      </c>
      <c r="AQ328" s="756">
        <v>0</v>
      </c>
      <c r="AR328" s="646">
        <f t="shared" si="153"/>
        <v>0</v>
      </c>
      <c r="AS328" s="594"/>
      <c r="AT328" s="705">
        <f t="shared" si="139"/>
        <v>312</v>
      </c>
      <c r="AU328" s="756">
        <v>0</v>
      </c>
      <c r="AV328" s="756">
        <v>0</v>
      </c>
      <c r="AW328" s="756">
        <v>0</v>
      </c>
      <c r="AX328" s="756">
        <v>0</v>
      </c>
      <c r="AY328" s="756">
        <v>0</v>
      </c>
      <c r="AZ328" s="767">
        <f t="shared" si="162"/>
        <v>0</v>
      </c>
      <c r="BA328" s="756">
        <v>0</v>
      </c>
      <c r="BB328" s="756">
        <v>0</v>
      </c>
      <c r="BC328" s="756">
        <v>0</v>
      </c>
      <c r="BD328" s="756">
        <v>0</v>
      </c>
      <c r="BE328" s="767">
        <f t="shared" si="140"/>
        <v>0</v>
      </c>
      <c r="BF328" s="646">
        <f t="shared" si="141"/>
        <v>0</v>
      </c>
      <c r="BG328" s="594"/>
      <c r="BH328" s="705">
        <f t="shared" si="131"/>
        <v>312</v>
      </c>
      <c r="BI328" s="646">
        <f t="shared" si="142"/>
        <v>0</v>
      </c>
      <c r="BJ328" s="594"/>
      <c r="BK328" s="705">
        <f t="shared" si="143"/>
        <v>312</v>
      </c>
      <c r="BL328" s="756">
        <v>0</v>
      </c>
      <c r="BM328" s="756">
        <v>0</v>
      </c>
      <c r="BN328" s="756">
        <v>0</v>
      </c>
      <c r="BO328" s="756">
        <v>0</v>
      </c>
      <c r="BP328" s="756">
        <v>0</v>
      </c>
      <c r="BQ328" s="756">
        <v>0</v>
      </c>
      <c r="BR328" s="756">
        <v>0</v>
      </c>
      <c r="BS328" s="646">
        <f t="shared" si="154"/>
        <v>0</v>
      </c>
      <c r="BT328" s="594"/>
      <c r="BU328" s="705">
        <f t="shared" si="144"/>
        <v>312</v>
      </c>
      <c r="BV328" s="756">
        <v>0</v>
      </c>
      <c r="BW328" s="756">
        <v>0</v>
      </c>
      <c r="BX328" s="756">
        <v>0</v>
      </c>
      <c r="BY328" s="756">
        <v>0</v>
      </c>
      <c r="BZ328" s="756">
        <v>0</v>
      </c>
      <c r="CA328" s="756">
        <v>0</v>
      </c>
      <c r="CB328" s="756">
        <v>0</v>
      </c>
      <c r="CC328" s="646">
        <f t="shared" si="155"/>
        <v>0</v>
      </c>
      <c r="CD328" s="594"/>
      <c r="CE328" s="705">
        <f t="shared" si="132"/>
        <v>312</v>
      </c>
      <c r="CF328" s="756">
        <f t="shared" si="164"/>
        <v>0</v>
      </c>
      <c r="CG328" s="756">
        <f t="shared" si="164"/>
        <v>0</v>
      </c>
      <c r="CH328" s="756">
        <f t="shared" si="164"/>
        <v>0</v>
      </c>
      <c r="CI328" s="756">
        <f t="shared" si="159"/>
        <v>0</v>
      </c>
      <c r="CJ328" s="756">
        <f t="shared" si="159"/>
        <v>0</v>
      </c>
      <c r="CK328" s="756">
        <f t="shared" si="159"/>
        <v>0</v>
      </c>
      <c r="CL328" s="756">
        <f t="shared" si="159"/>
        <v>0</v>
      </c>
      <c r="CM328" s="646">
        <f t="shared" si="156"/>
        <v>0</v>
      </c>
      <c r="CN328" s="594"/>
      <c r="CO328" s="705">
        <f t="shared" si="133"/>
        <v>312</v>
      </c>
      <c r="CP328" s="756">
        <v>0</v>
      </c>
      <c r="CQ328" s="756">
        <v>0</v>
      </c>
      <c r="CR328" s="756">
        <v>0</v>
      </c>
      <c r="CS328" s="756">
        <v>0</v>
      </c>
      <c r="CT328" s="756">
        <v>0</v>
      </c>
      <c r="CU328" s="756">
        <v>0</v>
      </c>
      <c r="CV328" s="756">
        <v>0</v>
      </c>
      <c r="CW328" s="646">
        <f t="shared" si="157"/>
        <v>0</v>
      </c>
      <c r="CX328" s="685"/>
      <c r="CY328" s="705">
        <f t="shared" si="134"/>
        <v>312</v>
      </c>
      <c r="CZ328" s="756">
        <v>0</v>
      </c>
      <c r="DA328" s="756">
        <v>0</v>
      </c>
      <c r="DB328" s="756">
        <v>0</v>
      </c>
      <c r="DC328" s="756">
        <v>0</v>
      </c>
      <c r="DD328" s="756">
        <v>0</v>
      </c>
      <c r="DE328" s="767">
        <f t="shared" si="145"/>
        <v>0</v>
      </c>
      <c r="DF328" s="756">
        <v>0</v>
      </c>
      <c r="DG328" s="756">
        <v>0</v>
      </c>
      <c r="DH328" s="756">
        <v>0</v>
      </c>
      <c r="DI328" s="756">
        <v>0</v>
      </c>
      <c r="DJ328" s="767">
        <f t="shared" si="146"/>
        <v>0</v>
      </c>
      <c r="DK328" s="715">
        <f t="shared" si="147"/>
        <v>0</v>
      </c>
      <c r="DL328" s="685"/>
      <c r="DM328" s="705">
        <f t="shared" si="135"/>
        <v>312</v>
      </c>
      <c r="DN328" s="715">
        <f t="shared" si="148"/>
        <v>0</v>
      </c>
    </row>
    <row r="329" spans="2:118" x14ac:dyDescent="0.25">
      <c r="B329" s="705">
        <v>313</v>
      </c>
      <c r="C329" s="765">
        <f>(1+_xlfn.XLOOKUP(INT((B329-1)/12)+1,'ZC Curve'!$B$8:$B$107,'ZC Curve'!R$8:R$107,,0))^(1/12)-1</f>
        <v>0</v>
      </c>
      <c r="D329" s="766">
        <f t="shared" si="149"/>
        <v>1</v>
      </c>
      <c r="E329" s="685"/>
      <c r="F329" s="705">
        <v>313</v>
      </c>
      <c r="G329" s="756">
        <v>0</v>
      </c>
      <c r="H329" s="756">
        <v>0</v>
      </c>
      <c r="I329" s="756">
        <v>0</v>
      </c>
      <c r="J329" s="756">
        <v>0</v>
      </c>
      <c r="K329" s="756">
        <v>0</v>
      </c>
      <c r="L329" s="756">
        <v>0</v>
      </c>
      <c r="M329" s="756">
        <v>0</v>
      </c>
      <c r="N329" s="646">
        <f t="shared" si="150"/>
        <v>0</v>
      </c>
      <c r="O329" s="594"/>
      <c r="P329" s="705">
        <f t="shared" si="136"/>
        <v>313</v>
      </c>
      <c r="Q329" s="756">
        <v>0</v>
      </c>
      <c r="R329" s="756">
        <v>0</v>
      </c>
      <c r="S329" s="756">
        <v>0</v>
      </c>
      <c r="T329" s="756">
        <v>0</v>
      </c>
      <c r="U329" s="756">
        <v>0</v>
      </c>
      <c r="V329" s="756">
        <v>0</v>
      </c>
      <c r="W329" s="756">
        <v>0</v>
      </c>
      <c r="X329" s="646">
        <f t="shared" si="151"/>
        <v>0</v>
      </c>
      <c r="Y329" s="594"/>
      <c r="Z329" s="705">
        <f t="shared" si="137"/>
        <v>313</v>
      </c>
      <c r="AA329" s="756">
        <f t="shared" si="163"/>
        <v>0</v>
      </c>
      <c r="AB329" s="756">
        <f t="shared" si="163"/>
        <v>0</v>
      </c>
      <c r="AC329" s="756">
        <f t="shared" si="163"/>
        <v>0</v>
      </c>
      <c r="AD329" s="756">
        <f t="shared" si="158"/>
        <v>0</v>
      </c>
      <c r="AE329" s="756">
        <f t="shared" si="158"/>
        <v>0</v>
      </c>
      <c r="AF329" s="756">
        <f t="shared" si="158"/>
        <v>0</v>
      </c>
      <c r="AG329" s="756">
        <f t="shared" si="158"/>
        <v>0</v>
      </c>
      <c r="AH329" s="646">
        <f t="shared" si="152"/>
        <v>0</v>
      </c>
      <c r="AI329" s="594"/>
      <c r="AJ329" s="705">
        <f t="shared" si="138"/>
        <v>313</v>
      </c>
      <c r="AK329" s="756">
        <v>0</v>
      </c>
      <c r="AL329" s="756">
        <v>0</v>
      </c>
      <c r="AM329" s="756">
        <v>0</v>
      </c>
      <c r="AN329" s="756">
        <v>0</v>
      </c>
      <c r="AO329" s="756">
        <v>0</v>
      </c>
      <c r="AP329" s="756">
        <v>0</v>
      </c>
      <c r="AQ329" s="756">
        <v>0</v>
      </c>
      <c r="AR329" s="646">
        <f t="shared" si="153"/>
        <v>0</v>
      </c>
      <c r="AS329" s="594"/>
      <c r="AT329" s="705">
        <f t="shared" si="139"/>
        <v>313</v>
      </c>
      <c r="AU329" s="756">
        <v>0</v>
      </c>
      <c r="AV329" s="756">
        <v>0</v>
      </c>
      <c r="AW329" s="756">
        <v>0</v>
      </c>
      <c r="AX329" s="756">
        <v>0</v>
      </c>
      <c r="AY329" s="756">
        <v>0</v>
      </c>
      <c r="AZ329" s="767">
        <f t="shared" si="162"/>
        <v>0</v>
      </c>
      <c r="BA329" s="756">
        <v>0</v>
      </c>
      <c r="BB329" s="756">
        <v>0</v>
      </c>
      <c r="BC329" s="756">
        <v>0</v>
      </c>
      <c r="BD329" s="756">
        <v>0</v>
      </c>
      <c r="BE329" s="767">
        <f t="shared" si="140"/>
        <v>0</v>
      </c>
      <c r="BF329" s="646">
        <f t="shared" si="141"/>
        <v>0</v>
      </c>
      <c r="BG329" s="594"/>
      <c r="BH329" s="705">
        <f t="shared" si="131"/>
        <v>313</v>
      </c>
      <c r="BI329" s="646">
        <f t="shared" si="142"/>
        <v>0</v>
      </c>
      <c r="BJ329" s="594"/>
      <c r="BK329" s="705">
        <f t="shared" si="143"/>
        <v>313</v>
      </c>
      <c r="BL329" s="756">
        <v>0</v>
      </c>
      <c r="BM329" s="756">
        <v>0</v>
      </c>
      <c r="BN329" s="756">
        <v>0</v>
      </c>
      <c r="BO329" s="756">
        <v>0</v>
      </c>
      <c r="BP329" s="756">
        <v>0</v>
      </c>
      <c r="BQ329" s="756">
        <v>0</v>
      </c>
      <c r="BR329" s="756">
        <v>0</v>
      </c>
      <c r="BS329" s="646">
        <f t="shared" si="154"/>
        <v>0</v>
      </c>
      <c r="BT329" s="594"/>
      <c r="BU329" s="705">
        <f t="shared" si="144"/>
        <v>313</v>
      </c>
      <c r="BV329" s="756">
        <v>0</v>
      </c>
      <c r="BW329" s="756">
        <v>0</v>
      </c>
      <c r="BX329" s="756">
        <v>0</v>
      </c>
      <c r="BY329" s="756">
        <v>0</v>
      </c>
      <c r="BZ329" s="756">
        <v>0</v>
      </c>
      <c r="CA329" s="756">
        <v>0</v>
      </c>
      <c r="CB329" s="756">
        <v>0</v>
      </c>
      <c r="CC329" s="646">
        <f t="shared" si="155"/>
        <v>0</v>
      </c>
      <c r="CD329" s="594"/>
      <c r="CE329" s="705">
        <f t="shared" si="132"/>
        <v>313</v>
      </c>
      <c r="CF329" s="756">
        <f t="shared" si="164"/>
        <v>0</v>
      </c>
      <c r="CG329" s="756">
        <f t="shared" si="164"/>
        <v>0</v>
      </c>
      <c r="CH329" s="756">
        <f t="shared" si="164"/>
        <v>0</v>
      </c>
      <c r="CI329" s="756">
        <f t="shared" si="159"/>
        <v>0</v>
      </c>
      <c r="CJ329" s="756">
        <f t="shared" si="159"/>
        <v>0</v>
      </c>
      <c r="CK329" s="756">
        <f t="shared" si="159"/>
        <v>0</v>
      </c>
      <c r="CL329" s="756">
        <f t="shared" si="159"/>
        <v>0</v>
      </c>
      <c r="CM329" s="646">
        <f t="shared" si="156"/>
        <v>0</v>
      </c>
      <c r="CN329" s="594"/>
      <c r="CO329" s="705">
        <f t="shared" si="133"/>
        <v>313</v>
      </c>
      <c r="CP329" s="756">
        <v>0</v>
      </c>
      <c r="CQ329" s="756">
        <v>0</v>
      </c>
      <c r="CR329" s="756">
        <v>0</v>
      </c>
      <c r="CS329" s="756">
        <v>0</v>
      </c>
      <c r="CT329" s="756">
        <v>0</v>
      </c>
      <c r="CU329" s="756">
        <v>0</v>
      </c>
      <c r="CV329" s="756">
        <v>0</v>
      </c>
      <c r="CW329" s="646">
        <f t="shared" si="157"/>
        <v>0</v>
      </c>
      <c r="CX329" s="685"/>
      <c r="CY329" s="705">
        <f t="shared" si="134"/>
        <v>313</v>
      </c>
      <c r="CZ329" s="756">
        <v>0</v>
      </c>
      <c r="DA329" s="756">
        <v>0</v>
      </c>
      <c r="DB329" s="756">
        <v>0</v>
      </c>
      <c r="DC329" s="756">
        <v>0</v>
      </c>
      <c r="DD329" s="756">
        <v>0</v>
      </c>
      <c r="DE329" s="767">
        <f t="shared" si="145"/>
        <v>0</v>
      </c>
      <c r="DF329" s="756">
        <v>0</v>
      </c>
      <c r="DG329" s="756">
        <v>0</v>
      </c>
      <c r="DH329" s="756">
        <v>0</v>
      </c>
      <c r="DI329" s="756">
        <v>0</v>
      </c>
      <c r="DJ329" s="767">
        <f t="shared" si="146"/>
        <v>0</v>
      </c>
      <c r="DK329" s="715">
        <f t="shared" si="147"/>
        <v>0</v>
      </c>
      <c r="DL329" s="685"/>
      <c r="DM329" s="705">
        <f t="shared" si="135"/>
        <v>313</v>
      </c>
      <c r="DN329" s="715">
        <f t="shared" si="148"/>
        <v>0</v>
      </c>
    </row>
    <row r="330" spans="2:118" x14ac:dyDescent="0.25">
      <c r="B330" s="705">
        <v>314</v>
      </c>
      <c r="C330" s="765">
        <f>(1+_xlfn.XLOOKUP(INT((B330-1)/12)+1,'ZC Curve'!$B$8:$B$107,'ZC Curve'!R$8:R$107,,0))^(1/12)-1</f>
        <v>0</v>
      </c>
      <c r="D330" s="766">
        <f t="shared" si="149"/>
        <v>1</v>
      </c>
      <c r="E330" s="685"/>
      <c r="F330" s="705">
        <v>314</v>
      </c>
      <c r="G330" s="756">
        <v>0</v>
      </c>
      <c r="H330" s="756">
        <v>0</v>
      </c>
      <c r="I330" s="756">
        <v>0</v>
      </c>
      <c r="J330" s="756">
        <v>0</v>
      </c>
      <c r="K330" s="756">
        <v>0</v>
      </c>
      <c r="L330" s="756">
        <v>0</v>
      </c>
      <c r="M330" s="756">
        <v>0</v>
      </c>
      <c r="N330" s="646">
        <f t="shared" si="150"/>
        <v>0</v>
      </c>
      <c r="O330" s="594"/>
      <c r="P330" s="705">
        <f t="shared" si="136"/>
        <v>314</v>
      </c>
      <c r="Q330" s="756">
        <v>0</v>
      </c>
      <c r="R330" s="756">
        <v>0</v>
      </c>
      <c r="S330" s="756">
        <v>0</v>
      </c>
      <c r="T330" s="756">
        <v>0</v>
      </c>
      <c r="U330" s="756">
        <v>0</v>
      </c>
      <c r="V330" s="756">
        <v>0</v>
      </c>
      <c r="W330" s="756">
        <v>0</v>
      </c>
      <c r="X330" s="646">
        <f t="shared" si="151"/>
        <v>0</v>
      </c>
      <c r="Y330" s="594"/>
      <c r="Z330" s="705">
        <f t="shared" si="137"/>
        <v>314</v>
      </c>
      <c r="AA330" s="756">
        <f t="shared" si="163"/>
        <v>0</v>
      </c>
      <c r="AB330" s="756">
        <f t="shared" si="163"/>
        <v>0</v>
      </c>
      <c r="AC330" s="756">
        <f t="shared" si="163"/>
        <v>0</v>
      </c>
      <c r="AD330" s="756">
        <f t="shared" si="158"/>
        <v>0</v>
      </c>
      <c r="AE330" s="756">
        <f t="shared" si="158"/>
        <v>0</v>
      </c>
      <c r="AF330" s="756">
        <f t="shared" si="158"/>
        <v>0</v>
      </c>
      <c r="AG330" s="756">
        <f t="shared" si="158"/>
        <v>0</v>
      </c>
      <c r="AH330" s="646">
        <f t="shared" si="152"/>
        <v>0</v>
      </c>
      <c r="AI330" s="594"/>
      <c r="AJ330" s="705">
        <f t="shared" si="138"/>
        <v>314</v>
      </c>
      <c r="AK330" s="756">
        <v>0</v>
      </c>
      <c r="AL330" s="756">
        <v>0</v>
      </c>
      <c r="AM330" s="756">
        <v>0</v>
      </c>
      <c r="AN330" s="756">
        <v>0</v>
      </c>
      <c r="AO330" s="756">
        <v>0</v>
      </c>
      <c r="AP330" s="756">
        <v>0</v>
      </c>
      <c r="AQ330" s="756">
        <v>0</v>
      </c>
      <c r="AR330" s="646">
        <f t="shared" si="153"/>
        <v>0</v>
      </c>
      <c r="AS330" s="594"/>
      <c r="AT330" s="705">
        <f t="shared" si="139"/>
        <v>314</v>
      </c>
      <c r="AU330" s="756">
        <v>0</v>
      </c>
      <c r="AV330" s="756">
        <v>0</v>
      </c>
      <c r="AW330" s="756">
        <v>0</v>
      </c>
      <c r="AX330" s="756">
        <v>0</v>
      </c>
      <c r="AY330" s="756">
        <v>0</v>
      </c>
      <c r="AZ330" s="767">
        <f t="shared" si="162"/>
        <v>0</v>
      </c>
      <c r="BA330" s="756">
        <v>0</v>
      </c>
      <c r="BB330" s="756">
        <v>0</v>
      </c>
      <c r="BC330" s="756">
        <v>0</v>
      </c>
      <c r="BD330" s="756">
        <v>0</v>
      </c>
      <c r="BE330" s="767">
        <f t="shared" si="140"/>
        <v>0</v>
      </c>
      <c r="BF330" s="646">
        <f t="shared" si="141"/>
        <v>0</v>
      </c>
      <c r="BG330" s="594"/>
      <c r="BH330" s="705">
        <f t="shared" si="131"/>
        <v>314</v>
      </c>
      <c r="BI330" s="646">
        <f t="shared" si="142"/>
        <v>0</v>
      </c>
      <c r="BJ330" s="594"/>
      <c r="BK330" s="705">
        <f t="shared" si="143"/>
        <v>314</v>
      </c>
      <c r="BL330" s="756">
        <v>0</v>
      </c>
      <c r="BM330" s="756">
        <v>0</v>
      </c>
      <c r="BN330" s="756">
        <v>0</v>
      </c>
      <c r="BO330" s="756">
        <v>0</v>
      </c>
      <c r="BP330" s="756">
        <v>0</v>
      </c>
      <c r="BQ330" s="756">
        <v>0</v>
      </c>
      <c r="BR330" s="756">
        <v>0</v>
      </c>
      <c r="BS330" s="646">
        <f t="shared" si="154"/>
        <v>0</v>
      </c>
      <c r="BT330" s="594"/>
      <c r="BU330" s="705">
        <f t="shared" si="144"/>
        <v>314</v>
      </c>
      <c r="BV330" s="756">
        <v>0</v>
      </c>
      <c r="BW330" s="756">
        <v>0</v>
      </c>
      <c r="BX330" s="756">
        <v>0</v>
      </c>
      <c r="BY330" s="756">
        <v>0</v>
      </c>
      <c r="BZ330" s="756">
        <v>0</v>
      </c>
      <c r="CA330" s="756">
        <v>0</v>
      </c>
      <c r="CB330" s="756">
        <v>0</v>
      </c>
      <c r="CC330" s="646">
        <f t="shared" si="155"/>
        <v>0</v>
      </c>
      <c r="CD330" s="594"/>
      <c r="CE330" s="705">
        <f t="shared" si="132"/>
        <v>314</v>
      </c>
      <c r="CF330" s="756">
        <f t="shared" si="164"/>
        <v>0</v>
      </c>
      <c r="CG330" s="756">
        <f t="shared" si="164"/>
        <v>0</v>
      </c>
      <c r="CH330" s="756">
        <f t="shared" si="164"/>
        <v>0</v>
      </c>
      <c r="CI330" s="756">
        <f t="shared" si="159"/>
        <v>0</v>
      </c>
      <c r="CJ330" s="756">
        <f t="shared" si="159"/>
        <v>0</v>
      </c>
      <c r="CK330" s="756">
        <f t="shared" si="159"/>
        <v>0</v>
      </c>
      <c r="CL330" s="756">
        <f t="shared" si="159"/>
        <v>0</v>
      </c>
      <c r="CM330" s="646">
        <f t="shared" si="156"/>
        <v>0</v>
      </c>
      <c r="CN330" s="594"/>
      <c r="CO330" s="705">
        <f t="shared" si="133"/>
        <v>314</v>
      </c>
      <c r="CP330" s="756">
        <v>0</v>
      </c>
      <c r="CQ330" s="756">
        <v>0</v>
      </c>
      <c r="CR330" s="756">
        <v>0</v>
      </c>
      <c r="CS330" s="756">
        <v>0</v>
      </c>
      <c r="CT330" s="756">
        <v>0</v>
      </c>
      <c r="CU330" s="756">
        <v>0</v>
      </c>
      <c r="CV330" s="756">
        <v>0</v>
      </c>
      <c r="CW330" s="646">
        <f t="shared" si="157"/>
        <v>0</v>
      </c>
      <c r="CX330" s="685"/>
      <c r="CY330" s="705">
        <f t="shared" si="134"/>
        <v>314</v>
      </c>
      <c r="CZ330" s="756">
        <v>0</v>
      </c>
      <c r="DA330" s="756">
        <v>0</v>
      </c>
      <c r="DB330" s="756">
        <v>0</v>
      </c>
      <c r="DC330" s="756">
        <v>0</v>
      </c>
      <c r="DD330" s="756">
        <v>0</v>
      </c>
      <c r="DE330" s="767">
        <f t="shared" si="145"/>
        <v>0</v>
      </c>
      <c r="DF330" s="756">
        <v>0</v>
      </c>
      <c r="DG330" s="756">
        <v>0</v>
      </c>
      <c r="DH330" s="756">
        <v>0</v>
      </c>
      <c r="DI330" s="756">
        <v>0</v>
      </c>
      <c r="DJ330" s="767">
        <f t="shared" si="146"/>
        <v>0</v>
      </c>
      <c r="DK330" s="715">
        <f t="shared" si="147"/>
        <v>0</v>
      </c>
      <c r="DL330" s="685"/>
      <c r="DM330" s="705">
        <f t="shared" si="135"/>
        <v>314</v>
      </c>
      <c r="DN330" s="715">
        <f t="shared" si="148"/>
        <v>0</v>
      </c>
    </row>
    <row r="331" spans="2:118" x14ac:dyDescent="0.25">
      <c r="B331" s="705">
        <v>315</v>
      </c>
      <c r="C331" s="765">
        <f>(1+_xlfn.XLOOKUP(INT((B331-1)/12)+1,'ZC Curve'!$B$8:$B$107,'ZC Curve'!R$8:R$107,,0))^(1/12)-1</f>
        <v>0</v>
      </c>
      <c r="D331" s="766">
        <f t="shared" si="149"/>
        <v>1</v>
      </c>
      <c r="E331" s="685"/>
      <c r="F331" s="705">
        <v>315</v>
      </c>
      <c r="G331" s="756">
        <v>0</v>
      </c>
      <c r="H331" s="756">
        <v>0</v>
      </c>
      <c r="I331" s="756">
        <v>0</v>
      </c>
      <c r="J331" s="756">
        <v>0</v>
      </c>
      <c r="K331" s="756">
        <v>0</v>
      </c>
      <c r="L331" s="756">
        <v>0</v>
      </c>
      <c r="M331" s="756">
        <v>0</v>
      </c>
      <c r="N331" s="646">
        <f t="shared" si="150"/>
        <v>0</v>
      </c>
      <c r="O331" s="594"/>
      <c r="P331" s="705">
        <f t="shared" si="136"/>
        <v>315</v>
      </c>
      <c r="Q331" s="756">
        <v>0</v>
      </c>
      <c r="R331" s="756">
        <v>0</v>
      </c>
      <c r="S331" s="756">
        <v>0</v>
      </c>
      <c r="T331" s="756">
        <v>0</v>
      </c>
      <c r="U331" s="756">
        <v>0</v>
      </c>
      <c r="V331" s="756">
        <v>0</v>
      </c>
      <c r="W331" s="756">
        <v>0</v>
      </c>
      <c r="X331" s="646">
        <f t="shared" si="151"/>
        <v>0</v>
      </c>
      <c r="Y331" s="594"/>
      <c r="Z331" s="705">
        <f t="shared" si="137"/>
        <v>315</v>
      </c>
      <c r="AA331" s="756">
        <f t="shared" si="163"/>
        <v>0</v>
      </c>
      <c r="AB331" s="756">
        <f t="shared" si="163"/>
        <v>0</v>
      </c>
      <c r="AC331" s="756">
        <f t="shared" si="163"/>
        <v>0</v>
      </c>
      <c r="AD331" s="756">
        <f t="shared" si="158"/>
        <v>0</v>
      </c>
      <c r="AE331" s="756">
        <f t="shared" si="158"/>
        <v>0</v>
      </c>
      <c r="AF331" s="756">
        <f t="shared" si="158"/>
        <v>0</v>
      </c>
      <c r="AG331" s="756">
        <f t="shared" si="158"/>
        <v>0</v>
      </c>
      <c r="AH331" s="646">
        <f t="shared" si="152"/>
        <v>0</v>
      </c>
      <c r="AI331" s="594"/>
      <c r="AJ331" s="705">
        <f t="shared" si="138"/>
        <v>315</v>
      </c>
      <c r="AK331" s="756">
        <v>0</v>
      </c>
      <c r="AL331" s="756">
        <v>0</v>
      </c>
      <c r="AM331" s="756">
        <v>0</v>
      </c>
      <c r="AN331" s="756">
        <v>0</v>
      </c>
      <c r="AO331" s="756">
        <v>0</v>
      </c>
      <c r="AP331" s="756">
        <v>0</v>
      </c>
      <c r="AQ331" s="756">
        <v>0</v>
      </c>
      <c r="AR331" s="646">
        <f t="shared" si="153"/>
        <v>0</v>
      </c>
      <c r="AS331" s="594"/>
      <c r="AT331" s="705">
        <f t="shared" si="139"/>
        <v>315</v>
      </c>
      <c r="AU331" s="756">
        <v>0</v>
      </c>
      <c r="AV331" s="756">
        <v>0</v>
      </c>
      <c r="AW331" s="756">
        <v>0</v>
      </c>
      <c r="AX331" s="756">
        <v>0</v>
      </c>
      <c r="AY331" s="756">
        <v>0</v>
      </c>
      <c r="AZ331" s="767">
        <f t="shared" si="162"/>
        <v>0</v>
      </c>
      <c r="BA331" s="756">
        <v>0</v>
      </c>
      <c r="BB331" s="756">
        <v>0</v>
      </c>
      <c r="BC331" s="756">
        <v>0</v>
      </c>
      <c r="BD331" s="756">
        <v>0</v>
      </c>
      <c r="BE331" s="767">
        <f t="shared" si="140"/>
        <v>0</v>
      </c>
      <c r="BF331" s="646">
        <f t="shared" si="141"/>
        <v>0</v>
      </c>
      <c r="BG331" s="594"/>
      <c r="BH331" s="705">
        <f t="shared" si="131"/>
        <v>315</v>
      </c>
      <c r="BI331" s="646">
        <f t="shared" si="142"/>
        <v>0</v>
      </c>
      <c r="BJ331" s="594"/>
      <c r="BK331" s="705">
        <f t="shared" si="143"/>
        <v>315</v>
      </c>
      <c r="BL331" s="756">
        <v>0</v>
      </c>
      <c r="BM331" s="756">
        <v>0</v>
      </c>
      <c r="BN331" s="756">
        <v>0</v>
      </c>
      <c r="BO331" s="756">
        <v>0</v>
      </c>
      <c r="BP331" s="756">
        <v>0</v>
      </c>
      <c r="BQ331" s="756">
        <v>0</v>
      </c>
      <c r="BR331" s="756">
        <v>0</v>
      </c>
      <c r="BS331" s="646">
        <f t="shared" si="154"/>
        <v>0</v>
      </c>
      <c r="BT331" s="594"/>
      <c r="BU331" s="705">
        <f t="shared" si="144"/>
        <v>315</v>
      </c>
      <c r="BV331" s="756">
        <v>0</v>
      </c>
      <c r="BW331" s="756">
        <v>0</v>
      </c>
      <c r="BX331" s="756">
        <v>0</v>
      </c>
      <c r="BY331" s="756">
        <v>0</v>
      </c>
      <c r="BZ331" s="756">
        <v>0</v>
      </c>
      <c r="CA331" s="756">
        <v>0</v>
      </c>
      <c r="CB331" s="756">
        <v>0</v>
      </c>
      <c r="CC331" s="646">
        <f t="shared" si="155"/>
        <v>0</v>
      </c>
      <c r="CD331" s="594"/>
      <c r="CE331" s="705">
        <f t="shared" si="132"/>
        <v>315</v>
      </c>
      <c r="CF331" s="756">
        <f t="shared" si="164"/>
        <v>0</v>
      </c>
      <c r="CG331" s="756">
        <f t="shared" si="164"/>
        <v>0</v>
      </c>
      <c r="CH331" s="756">
        <f t="shared" si="164"/>
        <v>0</v>
      </c>
      <c r="CI331" s="756">
        <f t="shared" si="159"/>
        <v>0</v>
      </c>
      <c r="CJ331" s="756">
        <f t="shared" si="159"/>
        <v>0</v>
      </c>
      <c r="CK331" s="756">
        <f t="shared" si="159"/>
        <v>0</v>
      </c>
      <c r="CL331" s="756">
        <f t="shared" si="159"/>
        <v>0</v>
      </c>
      <c r="CM331" s="646">
        <f t="shared" si="156"/>
        <v>0</v>
      </c>
      <c r="CN331" s="594"/>
      <c r="CO331" s="705">
        <f t="shared" si="133"/>
        <v>315</v>
      </c>
      <c r="CP331" s="756">
        <v>0</v>
      </c>
      <c r="CQ331" s="756">
        <v>0</v>
      </c>
      <c r="CR331" s="756">
        <v>0</v>
      </c>
      <c r="CS331" s="756">
        <v>0</v>
      </c>
      <c r="CT331" s="756">
        <v>0</v>
      </c>
      <c r="CU331" s="756">
        <v>0</v>
      </c>
      <c r="CV331" s="756">
        <v>0</v>
      </c>
      <c r="CW331" s="646">
        <f t="shared" si="157"/>
        <v>0</v>
      </c>
      <c r="CX331" s="685"/>
      <c r="CY331" s="705">
        <f t="shared" si="134"/>
        <v>315</v>
      </c>
      <c r="CZ331" s="756">
        <v>0</v>
      </c>
      <c r="DA331" s="756">
        <v>0</v>
      </c>
      <c r="DB331" s="756">
        <v>0</v>
      </c>
      <c r="DC331" s="756">
        <v>0</v>
      </c>
      <c r="DD331" s="756">
        <v>0</v>
      </c>
      <c r="DE331" s="767">
        <f t="shared" si="145"/>
        <v>0</v>
      </c>
      <c r="DF331" s="756">
        <v>0</v>
      </c>
      <c r="DG331" s="756">
        <v>0</v>
      </c>
      <c r="DH331" s="756">
        <v>0</v>
      </c>
      <c r="DI331" s="756">
        <v>0</v>
      </c>
      <c r="DJ331" s="767">
        <f t="shared" si="146"/>
        <v>0</v>
      </c>
      <c r="DK331" s="715">
        <f t="shared" si="147"/>
        <v>0</v>
      </c>
      <c r="DL331" s="685"/>
      <c r="DM331" s="705">
        <f t="shared" si="135"/>
        <v>315</v>
      </c>
      <c r="DN331" s="715">
        <f t="shared" si="148"/>
        <v>0</v>
      </c>
    </row>
    <row r="332" spans="2:118" x14ac:dyDescent="0.25">
      <c r="B332" s="705">
        <v>316</v>
      </c>
      <c r="C332" s="765">
        <f>(1+_xlfn.XLOOKUP(INT((B332-1)/12)+1,'ZC Curve'!$B$8:$B$107,'ZC Curve'!R$8:R$107,,0))^(1/12)-1</f>
        <v>0</v>
      </c>
      <c r="D332" s="766">
        <f t="shared" si="149"/>
        <v>1</v>
      </c>
      <c r="E332" s="685"/>
      <c r="F332" s="705">
        <v>316</v>
      </c>
      <c r="G332" s="756">
        <v>0</v>
      </c>
      <c r="H332" s="756">
        <v>0</v>
      </c>
      <c r="I332" s="756">
        <v>0</v>
      </c>
      <c r="J332" s="756">
        <v>0</v>
      </c>
      <c r="K332" s="756">
        <v>0</v>
      </c>
      <c r="L332" s="756">
        <v>0</v>
      </c>
      <c r="M332" s="756">
        <v>0</v>
      </c>
      <c r="N332" s="646">
        <f t="shared" si="150"/>
        <v>0</v>
      </c>
      <c r="O332" s="594"/>
      <c r="P332" s="705">
        <f t="shared" si="136"/>
        <v>316</v>
      </c>
      <c r="Q332" s="756">
        <v>0</v>
      </c>
      <c r="R332" s="756">
        <v>0</v>
      </c>
      <c r="S332" s="756">
        <v>0</v>
      </c>
      <c r="T332" s="756">
        <v>0</v>
      </c>
      <c r="U332" s="756">
        <v>0</v>
      </c>
      <c r="V332" s="756">
        <v>0</v>
      </c>
      <c r="W332" s="756">
        <v>0</v>
      </c>
      <c r="X332" s="646">
        <f t="shared" si="151"/>
        <v>0</v>
      </c>
      <c r="Y332" s="594"/>
      <c r="Z332" s="705">
        <f t="shared" si="137"/>
        <v>316</v>
      </c>
      <c r="AA332" s="756">
        <f t="shared" si="163"/>
        <v>0</v>
      </c>
      <c r="AB332" s="756">
        <f t="shared" si="163"/>
        <v>0</v>
      </c>
      <c r="AC332" s="756">
        <f t="shared" si="163"/>
        <v>0</v>
      </c>
      <c r="AD332" s="756">
        <f t="shared" si="158"/>
        <v>0</v>
      </c>
      <c r="AE332" s="756">
        <f t="shared" si="158"/>
        <v>0</v>
      </c>
      <c r="AF332" s="756">
        <f t="shared" si="158"/>
        <v>0</v>
      </c>
      <c r="AG332" s="756">
        <f t="shared" si="158"/>
        <v>0</v>
      </c>
      <c r="AH332" s="646">
        <f t="shared" si="152"/>
        <v>0</v>
      </c>
      <c r="AI332" s="594"/>
      <c r="AJ332" s="705">
        <f t="shared" si="138"/>
        <v>316</v>
      </c>
      <c r="AK332" s="756">
        <v>0</v>
      </c>
      <c r="AL332" s="756">
        <v>0</v>
      </c>
      <c r="AM332" s="756">
        <v>0</v>
      </c>
      <c r="AN332" s="756">
        <v>0</v>
      </c>
      <c r="AO332" s="756">
        <v>0</v>
      </c>
      <c r="AP332" s="756">
        <v>0</v>
      </c>
      <c r="AQ332" s="756">
        <v>0</v>
      </c>
      <c r="AR332" s="646">
        <f t="shared" si="153"/>
        <v>0</v>
      </c>
      <c r="AS332" s="594"/>
      <c r="AT332" s="705">
        <f t="shared" si="139"/>
        <v>316</v>
      </c>
      <c r="AU332" s="756">
        <v>0</v>
      </c>
      <c r="AV332" s="756">
        <v>0</v>
      </c>
      <c r="AW332" s="756">
        <v>0</v>
      </c>
      <c r="AX332" s="756">
        <v>0</v>
      </c>
      <c r="AY332" s="756">
        <v>0</v>
      </c>
      <c r="AZ332" s="767">
        <f t="shared" si="162"/>
        <v>0</v>
      </c>
      <c r="BA332" s="756">
        <v>0</v>
      </c>
      <c r="BB332" s="756">
        <v>0</v>
      </c>
      <c r="BC332" s="756">
        <v>0</v>
      </c>
      <c r="BD332" s="756">
        <v>0</v>
      </c>
      <c r="BE332" s="767">
        <f t="shared" si="140"/>
        <v>0</v>
      </c>
      <c r="BF332" s="646">
        <f t="shared" si="141"/>
        <v>0</v>
      </c>
      <c r="BG332" s="594"/>
      <c r="BH332" s="705">
        <f t="shared" si="131"/>
        <v>316</v>
      </c>
      <c r="BI332" s="646">
        <f t="shared" si="142"/>
        <v>0</v>
      </c>
      <c r="BJ332" s="594"/>
      <c r="BK332" s="705">
        <f t="shared" si="143"/>
        <v>316</v>
      </c>
      <c r="BL332" s="756">
        <v>0</v>
      </c>
      <c r="BM332" s="756">
        <v>0</v>
      </c>
      <c r="BN332" s="756">
        <v>0</v>
      </c>
      <c r="BO332" s="756">
        <v>0</v>
      </c>
      <c r="BP332" s="756">
        <v>0</v>
      </c>
      <c r="BQ332" s="756">
        <v>0</v>
      </c>
      <c r="BR332" s="756">
        <v>0</v>
      </c>
      <c r="BS332" s="646">
        <f t="shared" si="154"/>
        <v>0</v>
      </c>
      <c r="BT332" s="594"/>
      <c r="BU332" s="705">
        <f t="shared" si="144"/>
        <v>316</v>
      </c>
      <c r="BV332" s="756">
        <v>0</v>
      </c>
      <c r="BW332" s="756">
        <v>0</v>
      </c>
      <c r="BX332" s="756">
        <v>0</v>
      </c>
      <c r="BY332" s="756">
        <v>0</v>
      </c>
      <c r="BZ332" s="756">
        <v>0</v>
      </c>
      <c r="CA332" s="756">
        <v>0</v>
      </c>
      <c r="CB332" s="756">
        <v>0</v>
      </c>
      <c r="CC332" s="646">
        <f t="shared" si="155"/>
        <v>0</v>
      </c>
      <c r="CD332" s="594"/>
      <c r="CE332" s="705">
        <f t="shared" si="132"/>
        <v>316</v>
      </c>
      <c r="CF332" s="756">
        <f t="shared" si="164"/>
        <v>0</v>
      </c>
      <c r="CG332" s="756">
        <f t="shared" si="164"/>
        <v>0</v>
      </c>
      <c r="CH332" s="756">
        <f t="shared" si="164"/>
        <v>0</v>
      </c>
      <c r="CI332" s="756">
        <f t="shared" si="159"/>
        <v>0</v>
      </c>
      <c r="CJ332" s="756">
        <f t="shared" si="159"/>
        <v>0</v>
      </c>
      <c r="CK332" s="756">
        <f t="shared" si="159"/>
        <v>0</v>
      </c>
      <c r="CL332" s="756">
        <f t="shared" si="159"/>
        <v>0</v>
      </c>
      <c r="CM332" s="646">
        <f t="shared" si="156"/>
        <v>0</v>
      </c>
      <c r="CN332" s="594"/>
      <c r="CO332" s="705">
        <f t="shared" si="133"/>
        <v>316</v>
      </c>
      <c r="CP332" s="756">
        <v>0</v>
      </c>
      <c r="CQ332" s="756">
        <v>0</v>
      </c>
      <c r="CR332" s="756">
        <v>0</v>
      </c>
      <c r="CS332" s="756">
        <v>0</v>
      </c>
      <c r="CT332" s="756">
        <v>0</v>
      </c>
      <c r="CU332" s="756">
        <v>0</v>
      </c>
      <c r="CV332" s="756">
        <v>0</v>
      </c>
      <c r="CW332" s="646">
        <f t="shared" si="157"/>
        <v>0</v>
      </c>
      <c r="CX332" s="685"/>
      <c r="CY332" s="705">
        <f t="shared" si="134"/>
        <v>316</v>
      </c>
      <c r="CZ332" s="756">
        <v>0</v>
      </c>
      <c r="DA332" s="756">
        <v>0</v>
      </c>
      <c r="DB332" s="756">
        <v>0</v>
      </c>
      <c r="DC332" s="756">
        <v>0</v>
      </c>
      <c r="DD332" s="756">
        <v>0</v>
      </c>
      <c r="DE332" s="767">
        <f t="shared" si="145"/>
        <v>0</v>
      </c>
      <c r="DF332" s="756">
        <v>0</v>
      </c>
      <c r="DG332" s="756">
        <v>0</v>
      </c>
      <c r="DH332" s="756">
        <v>0</v>
      </c>
      <c r="DI332" s="756">
        <v>0</v>
      </c>
      <c r="DJ332" s="767">
        <f t="shared" si="146"/>
        <v>0</v>
      </c>
      <c r="DK332" s="715">
        <f t="shared" si="147"/>
        <v>0</v>
      </c>
      <c r="DL332" s="685"/>
      <c r="DM332" s="705">
        <f t="shared" si="135"/>
        <v>316</v>
      </c>
      <c r="DN332" s="715">
        <f t="shared" si="148"/>
        <v>0</v>
      </c>
    </row>
    <row r="333" spans="2:118" x14ac:dyDescent="0.25">
      <c r="B333" s="705">
        <v>317</v>
      </c>
      <c r="C333" s="765">
        <f>(1+_xlfn.XLOOKUP(INT((B333-1)/12)+1,'ZC Curve'!$B$8:$B$107,'ZC Curve'!R$8:R$107,,0))^(1/12)-1</f>
        <v>0</v>
      </c>
      <c r="D333" s="766">
        <f t="shared" si="149"/>
        <v>1</v>
      </c>
      <c r="E333" s="685"/>
      <c r="F333" s="705">
        <v>317</v>
      </c>
      <c r="G333" s="756">
        <v>0</v>
      </c>
      <c r="H333" s="756">
        <v>0</v>
      </c>
      <c r="I333" s="756">
        <v>0</v>
      </c>
      <c r="J333" s="756">
        <v>0</v>
      </c>
      <c r="K333" s="756">
        <v>0</v>
      </c>
      <c r="L333" s="756">
        <v>0</v>
      </c>
      <c r="M333" s="756">
        <v>0</v>
      </c>
      <c r="N333" s="646">
        <f t="shared" si="150"/>
        <v>0</v>
      </c>
      <c r="O333" s="594"/>
      <c r="P333" s="705">
        <f t="shared" si="136"/>
        <v>317</v>
      </c>
      <c r="Q333" s="756">
        <v>0</v>
      </c>
      <c r="R333" s="756">
        <v>0</v>
      </c>
      <c r="S333" s="756">
        <v>0</v>
      </c>
      <c r="T333" s="756">
        <v>0</v>
      </c>
      <c r="U333" s="756">
        <v>0</v>
      </c>
      <c r="V333" s="756">
        <v>0</v>
      </c>
      <c r="W333" s="756">
        <v>0</v>
      </c>
      <c r="X333" s="646">
        <f t="shared" si="151"/>
        <v>0</v>
      </c>
      <c r="Y333" s="594"/>
      <c r="Z333" s="705">
        <f t="shared" si="137"/>
        <v>317</v>
      </c>
      <c r="AA333" s="756">
        <f t="shared" si="163"/>
        <v>0</v>
      </c>
      <c r="AB333" s="756">
        <f t="shared" si="163"/>
        <v>0</v>
      </c>
      <c r="AC333" s="756">
        <f t="shared" si="163"/>
        <v>0</v>
      </c>
      <c r="AD333" s="756">
        <f t="shared" si="158"/>
        <v>0</v>
      </c>
      <c r="AE333" s="756">
        <f t="shared" si="158"/>
        <v>0</v>
      </c>
      <c r="AF333" s="756">
        <f t="shared" si="158"/>
        <v>0</v>
      </c>
      <c r="AG333" s="756">
        <f t="shared" si="158"/>
        <v>0</v>
      </c>
      <c r="AH333" s="646">
        <f t="shared" si="152"/>
        <v>0</v>
      </c>
      <c r="AI333" s="594"/>
      <c r="AJ333" s="705">
        <f t="shared" si="138"/>
        <v>317</v>
      </c>
      <c r="AK333" s="756">
        <v>0</v>
      </c>
      <c r="AL333" s="756">
        <v>0</v>
      </c>
      <c r="AM333" s="756">
        <v>0</v>
      </c>
      <c r="AN333" s="756">
        <v>0</v>
      </c>
      <c r="AO333" s="756">
        <v>0</v>
      </c>
      <c r="AP333" s="756">
        <v>0</v>
      </c>
      <c r="AQ333" s="756">
        <v>0</v>
      </c>
      <c r="AR333" s="646">
        <f t="shared" si="153"/>
        <v>0</v>
      </c>
      <c r="AS333" s="594"/>
      <c r="AT333" s="705">
        <f t="shared" si="139"/>
        <v>317</v>
      </c>
      <c r="AU333" s="756">
        <v>0</v>
      </c>
      <c r="AV333" s="756">
        <v>0</v>
      </c>
      <c r="AW333" s="756">
        <v>0</v>
      </c>
      <c r="AX333" s="756">
        <v>0</v>
      </c>
      <c r="AY333" s="756">
        <v>0</v>
      </c>
      <c r="AZ333" s="767">
        <f t="shared" si="162"/>
        <v>0</v>
      </c>
      <c r="BA333" s="756">
        <v>0</v>
      </c>
      <c r="BB333" s="756">
        <v>0</v>
      </c>
      <c r="BC333" s="756">
        <v>0</v>
      </c>
      <c r="BD333" s="756">
        <v>0</v>
      </c>
      <c r="BE333" s="767">
        <f t="shared" si="140"/>
        <v>0</v>
      </c>
      <c r="BF333" s="646">
        <f t="shared" si="141"/>
        <v>0</v>
      </c>
      <c r="BG333" s="594"/>
      <c r="BH333" s="705">
        <f t="shared" si="131"/>
        <v>317</v>
      </c>
      <c r="BI333" s="646">
        <f t="shared" si="142"/>
        <v>0</v>
      </c>
      <c r="BJ333" s="594"/>
      <c r="BK333" s="705">
        <f t="shared" si="143"/>
        <v>317</v>
      </c>
      <c r="BL333" s="756">
        <v>0</v>
      </c>
      <c r="BM333" s="756">
        <v>0</v>
      </c>
      <c r="BN333" s="756">
        <v>0</v>
      </c>
      <c r="BO333" s="756">
        <v>0</v>
      </c>
      <c r="BP333" s="756">
        <v>0</v>
      </c>
      <c r="BQ333" s="756">
        <v>0</v>
      </c>
      <c r="BR333" s="756">
        <v>0</v>
      </c>
      <c r="BS333" s="646">
        <f t="shared" si="154"/>
        <v>0</v>
      </c>
      <c r="BT333" s="594"/>
      <c r="BU333" s="705">
        <f t="shared" si="144"/>
        <v>317</v>
      </c>
      <c r="BV333" s="756">
        <v>0</v>
      </c>
      <c r="BW333" s="756">
        <v>0</v>
      </c>
      <c r="BX333" s="756">
        <v>0</v>
      </c>
      <c r="BY333" s="756">
        <v>0</v>
      </c>
      <c r="BZ333" s="756">
        <v>0</v>
      </c>
      <c r="CA333" s="756">
        <v>0</v>
      </c>
      <c r="CB333" s="756">
        <v>0</v>
      </c>
      <c r="CC333" s="646">
        <f t="shared" si="155"/>
        <v>0</v>
      </c>
      <c r="CD333" s="594"/>
      <c r="CE333" s="705">
        <f t="shared" si="132"/>
        <v>317</v>
      </c>
      <c r="CF333" s="756">
        <f t="shared" si="164"/>
        <v>0</v>
      </c>
      <c r="CG333" s="756">
        <f t="shared" si="164"/>
        <v>0</v>
      </c>
      <c r="CH333" s="756">
        <f t="shared" si="164"/>
        <v>0</v>
      </c>
      <c r="CI333" s="756">
        <f t="shared" si="159"/>
        <v>0</v>
      </c>
      <c r="CJ333" s="756">
        <f t="shared" si="159"/>
        <v>0</v>
      </c>
      <c r="CK333" s="756">
        <f t="shared" si="159"/>
        <v>0</v>
      </c>
      <c r="CL333" s="756">
        <f t="shared" si="159"/>
        <v>0</v>
      </c>
      <c r="CM333" s="646">
        <f t="shared" si="156"/>
        <v>0</v>
      </c>
      <c r="CN333" s="594"/>
      <c r="CO333" s="705">
        <f t="shared" si="133"/>
        <v>317</v>
      </c>
      <c r="CP333" s="756">
        <v>0</v>
      </c>
      <c r="CQ333" s="756">
        <v>0</v>
      </c>
      <c r="CR333" s="756">
        <v>0</v>
      </c>
      <c r="CS333" s="756">
        <v>0</v>
      </c>
      <c r="CT333" s="756">
        <v>0</v>
      </c>
      <c r="CU333" s="756">
        <v>0</v>
      </c>
      <c r="CV333" s="756">
        <v>0</v>
      </c>
      <c r="CW333" s="646">
        <f t="shared" si="157"/>
        <v>0</v>
      </c>
      <c r="CX333" s="685"/>
      <c r="CY333" s="705">
        <f t="shared" si="134"/>
        <v>317</v>
      </c>
      <c r="CZ333" s="756">
        <v>0</v>
      </c>
      <c r="DA333" s="756">
        <v>0</v>
      </c>
      <c r="DB333" s="756">
        <v>0</v>
      </c>
      <c r="DC333" s="756">
        <v>0</v>
      </c>
      <c r="DD333" s="756">
        <v>0</v>
      </c>
      <c r="DE333" s="767">
        <f t="shared" si="145"/>
        <v>0</v>
      </c>
      <c r="DF333" s="756">
        <v>0</v>
      </c>
      <c r="DG333" s="756">
        <v>0</v>
      </c>
      <c r="DH333" s="756">
        <v>0</v>
      </c>
      <c r="DI333" s="756">
        <v>0</v>
      </c>
      <c r="DJ333" s="767">
        <f t="shared" si="146"/>
        <v>0</v>
      </c>
      <c r="DK333" s="715">
        <f t="shared" si="147"/>
        <v>0</v>
      </c>
      <c r="DL333" s="685"/>
      <c r="DM333" s="705">
        <f t="shared" si="135"/>
        <v>317</v>
      </c>
      <c r="DN333" s="715">
        <f t="shared" si="148"/>
        <v>0</v>
      </c>
    </row>
    <row r="334" spans="2:118" x14ac:dyDescent="0.25">
      <c r="B334" s="705">
        <v>318</v>
      </c>
      <c r="C334" s="765">
        <f>(1+_xlfn.XLOOKUP(INT((B334-1)/12)+1,'ZC Curve'!$B$8:$B$107,'ZC Curve'!R$8:R$107,,0))^(1/12)-1</f>
        <v>0</v>
      </c>
      <c r="D334" s="766">
        <f t="shared" si="149"/>
        <v>1</v>
      </c>
      <c r="E334" s="685"/>
      <c r="F334" s="705">
        <v>318</v>
      </c>
      <c r="G334" s="756">
        <v>0</v>
      </c>
      <c r="H334" s="756">
        <v>0</v>
      </c>
      <c r="I334" s="756">
        <v>0</v>
      </c>
      <c r="J334" s="756">
        <v>0</v>
      </c>
      <c r="K334" s="756">
        <v>0</v>
      </c>
      <c r="L334" s="756">
        <v>0</v>
      </c>
      <c r="M334" s="756">
        <v>0</v>
      </c>
      <c r="N334" s="646">
        <f t="shared" si="150"/>
        <v>0</v>
      </c>
      <c r="O334" s="594"/>
      <c r="P334" s="705">
        <f t="shared" si="136"/>
        <v>318</v>
      </c>
      <c r="Q334" s="756">
        <v>0</v>
      </c>
      <c r="R334" s="756">
        <v>0</v>
      </c>
      <c r="S334" s="756">
        <v>0</v>
      </c>
      <c r="T334" s="756">
        <v>0</v>
      </c>
      <c r="U334" s="756">
        <v>0</v>
      </c>
      <c r="V334" s="756">
        <v>0</v>
      </c>
      <c r="W334" s="756">
        <v>0</v>
      </c>
      <c r="X334" s="646">
        <f t="shared" si="151"/>
        <v>0</v>
      </c>
      <c r="Y334" s="594"/>
      <c r="Z334" s="705">
        <f t="shared" si="137"/>
        <v>318</v>
      </c>
      <c r="AA334" s="756">
        <f t="shared" si="163"/>
        <v>0</v>
      </c>
      <c r="AB334" s="756">
        <f t="shared" si="163"/>
        <v>0</v>
      </c>
      <c r="AC334" s="756">
        <f t="shared" si="163"/>
        <v>0</v>
      </c>
      <c r="AD334" s="756">
        <f t="shared" si="158"/>
        <v>0</v>
      </c>
      <c r="AE334" s="756">
        <f t="shared" si="158"/>
        <v>0</v>
      </c>
      <c r="AF334" s="756">
        <f t="shared" si="158"/>
        <v>0</v>
      </c>
      <c r="AG334" s="756">
        <f t="shared" si="158"/>
        <v>0</v>
      </c>
      <c r="AH334" s="646">
        <f t="shared" si="152"/>
        <v>0</v>
      </c>
      <c r="AI334" s="594"/>
      <c r="AJ334" s="705">
        <f t="shared" si="138"/>
        <v>318</v>
      </c>
      <c r="AK334" s="756">
        <v>0</v>
      </c>
      <c r="AL334" s="756">
        <v>0</v>
      </c>
      <c r="AM334" s="756">
        <v>0</v>
      </c>
      <c r="AN334" s="756">
        <v>0</v>
      </c>
      <c r="AO334" s="756">
        <v>0</v>
      </c>
      <c r="AP334" s="756">
        <v>0</v>
      </c>
      <c r="AQ334" s="756">
        <v>0</v>
      </c>
      <c r="AR334" s="646">
        <f t="shared" si="153"/>
        <v>0</v>
      </c>
      <c r="AS334" s="594"/>
      <c r="AT334" s="705">
        <f t="shared" si="139"/>
        <v>318</v>
      </c>
      <c r="AU334" s="756">
        <v>0</v>
      </c>
      <c r="AV334" s="756">
        <v>0</v>
      </c>
      <c r="AW334" s="756">
        <v>0</v>
      </c>
      <c r="AX334" s="756">
        <v>0</v>
      </c>
      <c r="AY334" s="756">
        <v>0</v>
      </c>
      <c r="AZ334" s="767">
        <f t="shared" si="162"/>
        <v>0</v>
      </c>
      <c r="BA334" s="756">
        <v>0</v>
      </c>
      <c r="BB334" s="756">
        <v>0</v>
      </c>
      <c r="BC334" s="756">
        <v>0</v>
      </c>
      <c r="BD334" s="756">
        <v>0</v>
      </c>
      <c r="BE334" s="767">
        <f t="shared" si="140"/>
        <v>0</v>
      </c>
      <c r="BF334" s="646">
        <f t="shared" si="141"/>
        <v>0</v>
      </c>
      <c r="BG334" s="594"/>
      <c r="BH334" s="705">
        <f t="shared" si="131"/>
        <v>318</v>
      </c>
      <c r="BI334" s="646">
        <f t="shared" si="142"/>
        <v>0</v>
      </c>
      <c r="BJ334" s="594"/>
      <c r="BK334" s="705">
        <f t="shared" si="143"/>
        <v>318</v>
      </c>
      <c r="BL334" s="756">
        <v>0</v>
      </c>
      <c r="BM334" s="756">
        <v>0</v>
      </c>
      <c r="BN334" s="756">
        <v>0</v>
      </c>
      <c r="BO334" s="756">
        <v>0</v>
      </c>
      <c r="BP334" s="756">
        <v>0</v>
      </c>
      <c r="BQ334" s="756">
        <v>0</v>
      </c>
      <c r="BR334" s="756">
        <v>0</v>
      </c>
      <c r="BS334" s="646">
        <f t="shared" si="154"/>
        <v>0</v>
      </c>
      <c r="BT334" s="594"/>
      <c r="BU334" s="705">
        <f t="shared" si="144"/>
        <v>318</v>
      </c>
      <c r="BV334" s="756">
        <v>0</v>
      </c>
      <c r="BW334" s="756">
        <v>0</v>
      </c>
      <c r="BX334" s="756">
        <v>0</v>
      </c>
      <c r="BY334" s="756">
        <v>0</v>
      </c>
      <c r="BZ334" s="756">
        <v>0</v>
      </c>
      <c r="CA334" s="756">
        <v>0</v>
      </c>
      <c r="CB334" s="756">
        <v>0</v>
      </c>
      <c r="CC334" s="646">
        <f t="shared" si="155"/>
        <v>0</v>
      </c>
      <c r="CD334" s="594"/>
      <c r="CE334" s="705">
        <f t="shared" si="132"/>
        <v>318</v>
      </c>
      <c r="CF334" s="756">
        <f t="shared" si="164"/>
        <v>0</v>
      </c>
      <c r="CG334" s="756">
        <f t="shared" si="164"/>
        <v>0</v>
      </c>
      <c r="CH334" s="756">
        <f t="shared" si="164"/>
        <v>0</v>
      </c>
      <c r="CI334" s="756">
        <f t="shared" si="159"/>
        <v>0</v>
      </c>
      <c r="CJ334" s="756">
        <f t="shared" si="159"/>
        <v>0</v>
      </c>
      <c r="CK334" s="756">
        <f t="shared" si="159"/>
        <v>0</v>
      </c>
      <c r="CL334" s="756">
        <f t="shared" si="159"/>
        <v>0</v>
      </c>
      <c r="CM334" s="646">
        <f t="shared" si="156"/>
        <v>0</v>
      </c>
      <c r="CN334" s="594"/>
      <c r="CO334" s="705">
        <f t="shared" si="133"/>
        <v>318</v>
      </c>
      <c r="CP334" s="756">
        <v>0</v>
      </c>
      <c r="CQ334" s="756">
        <v>0</v>
      </c>
      <c r="CR334" s="756">
        <v>0</v>
      </c>
      <c r="CS334" s="756">
        <v>0</v>
      </c>
      <c r="CT334" s="756">
        <v>0</v>
      </c>
      <c r="CU334" s="756">
        <v>0</v>
      </c>
      <c r="CV334" s="756">
        <v>0</v>
      </c>
      <c r="CW334" s="646">
        <f t="shared" si="157"/>
        <v>0</v>
      </c>
      <c r="CX334" s="685"/>
      <c r="CY334" s="705">
        <f t="shared" si="134"/>
        <v>318</v>
      </c>
      <c r="CZ334" s="756">
        <v>0</v>
      </c>
      <c r="DA334" s="756">
        <v>0</v>
      </c>
      <c r="DB334" s="756">
        <v>0</v>
      </c>
      <c r="DC334" s="756">
        <v>0</v>
      </c>
      <c r="DD334" s="756">
        <v>0</v>
      </c>
      <c r="DE334" s="767">
        <f t="shared" si="145"/>
        <v>0</v>
      </c>
      <c r="DF334" s="756">
        <v>0</v>
      </c>
      <c r="DG334" s="756">
        <v>0</v>
      </c>
      <c r="DH334" s="756">
        <v>0</v>
      </c>
      <c r="DI334" s="756">
        <v>0</v>
      </c>
      <c r="DJ334" s="767">
        <f t="shared" si="146"/>
        <v>0</v>
      </c>
      <c r="DK334" s="715">
        <f t="shared" si="147"/>
        <v>0</v>
      </c>
      <c r="DL334" s="685"/>
      <c r="DM334" s="705">
        <f t="shared" si="135"/>
        <v>318</v>
      </c>
      <c r="DN334" s="715">
        <f t="shared" si="148"/>
        <v>0</v>
      </c>
    </row>
    <row r="335" spans="2:118" x14ac:dyDescent="0.25">
      <c r="B335" s="705">
        <v>319</v>
      </c>
      <c r="C335" s="765">
        <f>(1+_xlfn.XLOOKUP(INT((B335-1)/12)+1,'ZC Curve'!$B$8:$B$107,'ZC Curve'!R$8:R$107,,0))^(1/12)-1</f>
        <v>0</v>
      </c>
      <c r="D335" s="766">
        <f t="shared" si="149"/>
        <v>1</v>
      </c>
      <c r="E335" s="685"/>
      <c r="F335" s="705">
        <v>319</v>
      </c>
      <c r="G335" s="756">
        <v>0</v>
      </c>
      <c r="H335" s="756">
        <v>0</v>
      </c>
      <c r="I335" s="756">
        <v>0</v>
      </c>
      <c r="J335" s="756">
        <v>0</v>
      </c>
      <c r="K335" s="756">
        <v>0</v>
      </c>
      <c r="L335" s="756">
        <v>0</v>
      </c>
      <c r="M335" s="756">
        <v>0</v>
      </c>
      <c r="N335" s="646">
        <f t="shared" si="150"/>
        <v>0</v>
      </c>
      <c r="O335" s="594"/>
      <c r="P335" s="705">
        <f t="shared" si="136"/>
        <v>319</v>
      </c>
      <c r="Q335" s="756">
        <v>0</v>
      </c>
      <c r="R335" s="756">
        <v>0</v>
      </c>
      <c r="S335" s="756">
        <v>0</v>
      </c>
      <c r="T335" s="756">
        <v>0</v>
      </c>
      <c r="U335" s="756">
        <v>0</v>
      </c>
      <c r="V335" s="756">
        <v>0</v>
      </c>
      <c r="W335" s="756">
        <v>0</v>
      </c>
      <c r="X335" s="646">
        <f t="shared" si="151"/>
        <v>0</v>
      </c>
      <c r="Y335" s="594"/>
      <c r="Z335" s="705">
        <f t="shared" si="137"/>
        <v>319</v>
      </c>
      <c r="AA335" s="756">
        <f t="shared" si="163"/>
        <v>0</v>
      </c>
      <c r="AB335" s="756">
        <f t="shared" si="163"/>
        <v>0</v>
      </c>
      <c r="AC335" s="756">
        <f t="shared" si="163"/>
        <v>0</v>
      </c>
      <c r="AD335" s="756">
        <f t="shared" si="158"/>
        <v>0</v>
      </c>
      <c r="AE335" s="756">
        <f t="shared" si="158"/>
        <v>0</v>
      </c>
      <c r="AF335" s="756">
        <f t="shared" si="158"/>
        <v>0</v>
      </c>
      <c r="AG335" s="756">
        <f t="shared" si="158"/>
        <v>0</v>
      </c>
      <c r="AH335" s="646">
        <f t="shared" si="152"/>
        <v>0</v>
      </c>
      <c r="AI335" s="594"/>
      <c r="AJ335" s="705">
        <f t="shared" si="138"/>
        <v>319</v>
      </c>
      <c r="AK335" s="756">
        <v>0</v>
      </c>
      <c r="AL335" s="756">
        <v>0</v>
      </c>
      <c r="AM335" s="756">
        <v>0</v>
      </c>
      <c r="AN335" s="756">
        <v>0</v>
      </c>
      <c r="AO335" s="756">
        <v>0</v>
      </c>
      <c r="AP335" s="756">
        <v>0</v>
      </c>
      <c r="AQ335" s="756">
        <v>0</v>
      </c>
      <c r="AR335" s="646">
        <f t="shared" si="153"/>
        <v>0</v>
      </c>
      <c r="AS335" s="594"/>
      <c r="AT335" s="705">
        <f t="shared" si="139"/>
        <v>319</v>
      </c>
      <c r="AU335" s="756">
        <v>0</v>
      </c>
      <c r="AV335" s="756">
        <v>0</v>
      </c>
      <c r="AW335" s="756">
        <v>0</v>
      </c>
      <c r="AX335" s="756">
        <v>0</v>
      </c>
      <c r="AY335" s="756">
        <v>0</v>
      </c>
      <c r="AZ335" s="767">
        <f t="shared" si="162"/>
        <v>0</v>
      </c>
      <c r="BA335" s="756">
        <v>0</v>
      </c>
      <c r="BB335" s="756">
        <v>0</v>
      </c>
      <c r="BC335" s="756">
        <v>0</v>
      </c>
      <c r="BD335" s="756">
        <v>0</v>
      </c>
      <c r="BE335" s="767">
        <f t="shared" si="140"/>
        <v>0</v>
      </c>
      <c r="BF335" s="646">
        <f t="shared" si="141"/>
        <v>0</v>
      </c>
      <c r="BG335" s="594"/>
      <c r="BH335" s="705">
        <f t="shared" si="131"/>
        <v>319</v>
      </c>
      <c r="BI335" s="646">
        <f t="shared" si="142"/>
        <v>0</v>
      </c>
      <c r="BJ335" s="594"/>
      <c r="BK335" s="705">
        <f t="shared" si="143"/>
        <v>319</v>
      </c>
      <c r="BL335" s="756">
        <v>0</v>
      </c>
      <c r="BM335" s="756">
        <v>0</v>
      </c>
      <c r="BN335" s="756">
        <v>0</v>
      </c>
      <c r="BO335" s="756">
        <v>0</v>
      </c>
      <c r="BP335" s="756">
        <v>0</v>
      </c>
      <c r="BQ335" s="756">
        <v>0</v>
      </c>
      <c r="BR335" s="756">
        <v>0</v>
      </c>
      <c r="BS335" s="646">
        <f t="shared" si="154"/>
        <v>0</v>
      </c>
      <c r="BT335" s="594"/>
      <c r="BU335" s="705">
        <f t="shared" si="144"/>
        <v>319</v>
      </c>
      <c r="BV335" s="756">
        <v>0</v>
      </c>
      <c r="BW335" s="756">
        <v>0</v>
      </c>
      <c r="BX335" s="756">
        <v>0</v>
      </c>
      <c r="BY335" s="756">
        <v>0</v>
      </c>
      <c r="BZ335" s="756">
        <v>0</v>
      </c>
      <c r="CA335" s="756">
        <v>0</v>
      </c>
      <c r="CB335" s="756">
        <v>0</v>
      </c>
      <c r="CC335" s="646">
        <f t="shared" si="155"/>
        <v>0</v>
      </c>
      <c r="CD335" s="594"/>
      <c r="CE335" s="705">
        <f t="shared" si="132"/>
        <v>319</v>
      </c>
      <c r="CF335" s="756">
        <f t="shared" si="164"/>
        <v>0</v>
      </c>
      <c r="CG335" s="756">
        <f t="shared" si="164"/>
        <v>0</v>
      </c>
      <c r="CH335" s="756">
        <f t="shared" si="164"/>
        <v>0</v>
      </c>
      <c r="CI335" s="756">
        <f t="shared" si="159"/>
        <v>0</v>
      </c>
      <c r="CJ335" s="756">
        <f t="shared" si="159"/>
        <v>0</v>
      </c>
      <c r="CK335" s="756">
        <f t="shared" si="159"/>
        <v>0</v>
      </c>
      <c r="CL335" s="756">
        <f t="shared" si="159"/>
        <v>0</v>
      </c>
      <c r="CM335" s="646">
        <f t="shared" si="156"/>
        <v>0</v>
      </c>
      <c r="CN335" s="594"/>
      <c r="CO335" s="705">
        <f t="shared" si="133"/>
        <v>319</v>
      </c>
      <c r="CP335" s="756">
        <v>0</v>
      </c>
      <c r="CQ335" s="756">
        <v>0</v>
      </c>
      <c r="CR335" s="756">
        <v>0</v>
      </c>
      <c r="CS335" s="756">
        <v>0</v>
      </c>
      <c r="CT335" s="756">
        <v>0</v>
      </c>
      <c r="CU335" s="756">
        <v>0</v>
      </c>
      <c r="CV335" s="756">
        <v>0</v>
      </c>
      <c r="CW335" s="646">
        <f t="shared" si="157"/>
        <v>0</v>
      </c>
      <c r="CX335" s="685"/>
      <c r="CY335" s="705">
        <f t="shared" si="134"/>
        <v>319</v>
      </c>
      <c r="CZ335" s="756">
        <v>0</v>
      </c>
      <c r="DA335" s="756">
        <v>0</v>
      </c>
      <c r="DB335" s="756">
        <v>0</v>
      </c>
      <c r="DC335" s="756">
        <v>0</v>
      </c>
      <c r="DD335" s="756">
        <v>0</v>
      </c>
      <c r="DE335" s="767">
        <f t="shared" si="145"/>
        <v>0</v>
      </c>
      <c r="DF335" s="756">
        <v>0</v>
      </c>
      <c r="DG335" s="756">
        <v>0</v>
      </c>
      <c r="DH335" s="756">
        <v>0</v>
      </c>
      <c r="DI335" s="756">
        <v>0</v>
      </c>
      <c r="DJ335" s="767">
        <f t="shared" si="146"/>
        <v>0</v>
      </c>
      <c r="DK335" s="715">
        <f t="shared" si="147"/>
        <v>0</v>
      </c>
      <c r="DL335" s="685"/>
      <c r="DM335" s="705">
        <f t="shared" si="135"/>
        <v>319</v>
      </c>
      <c r="DN335" s="715">
        <f t="shared" si="148"/>
        <v>0</v>
      </c>
    </row>
    <row r="336" spans="2:118" x14ac:dyDescent="0.25">
      <c r="B336" s="705">
        <v>320</v>
      </c>
      <c r="C336" s="765">
        <f>(1+_xlfn.XLOOKUP(INT((B336-1)/12)+1,'ZC Curve'!$B$8:$B$107,'ZC Curve'!R$8:R$107,,0))^(1/12)-1</f>
        <v>0</v>
      </c>
      <c r="D336" s="766">
        <f t="shared" si="149"/>
        <v>1</v>
      </c>
      <c r="E336" s="685"/>
      <c r="F336" s="705">
        <v>320</v>
      </c>
      <c r="G336" s="756">
        <v>0</v>
      </c>
      <c r="H336" s="756">
        <v>0</v>
      </c>
      <c r="I336" s="756">
        <v>0</v>
      </c>
      <c r="J336" s="756">
        <v>0</v>
      </c>
      <c r="K336" s="756">
        <v>0</v>
      </c>
      <c r="L336" s="756">
        <v>0</v>
      </c>
      <c r="M336" s="756">
        <v>0</v>
      </c>
      <c r="N336" s="646">
        <f t="shared" si="150"/>
        <v>0</v>
      </c>
      <c r="O336" s="594"/>
      <c r="P336" s="705">
        <f t="shared" si="136"/>
        <v>320</v>
      </c>
      <c r="Q336" s="756">
        <v>0</v>
      </c>
      <c r="R336" s="756">
        <v>0</v>
      </c>
      <c r="S336" s="756">
        <v>0</v>
      </c>
      <c r="T336" s="756">
        <v>0</v>
      </c>
      <c r="U336" s="756">
        <v>0</v>
      </c>
      <c r="V336" s="756">
        <v>0</v>
      </c>
      <c r="W336" s="756">
        <v>0</v>
      </c>
      <c r="X336" s="646">
        <f t="shared" si="151"/>
        <v>0</v>
      </c>
      <c r="Y336" s="594"/>
      <c r="Z336" s="705">
        <f t="shared" si="137"/>
        <v>320</v>
      </c>
      <c r="AA336" s="756">
        <f t="shared" si="163"/>
        <v>0</v>
      </c>
      <c r="AB336" s="756">
        <f t="shared" si="163"/>
        <v>0</v>
      </c>
      <c r="AC336" s="756">
        <f t="shared" si="163"/>
        <v>0</v>
      </c>
      <c r="AD336" s="756">
        <f t="shared" si="158"/>
        <v>0</v>
      </c>
      <c r="AE336" s="756">
        <f t="shared" si="158"/>
        <v>0</v>
      </c>
      <c r="AF336" s="756">
        <f t="shared" si="158"/>
        <v>0</v>
      </c>
      <c r="AG336" s="756">
        <f t="shared" si="158"/>
        <v>0</v>
      </c>
      <c r="AH336" s="646">
        <f t="shared" si="152"/>
        <v>0</v>
      </c>
      <c r="AI336" s="594"/>
      <c r="AJ336" s="705">
        <f t="shared" si="138"/>
        <v>320</v>
      </c>
      <c r="AK336" s="756">
        <v>0</v>
      </c>
      <c r="AL336" s="756">
        <v>0</v>
      </c>
      <c r="AM336" s="756">
        <v>0</v>
      </c>
      <c r="AN336" s="756">
        <v>0</v>
      </c>
      <c r="AO336" s="756">
        <v>0</v>
      </c>
      <c r="AP336" s="756">
        <v>0</v>
      </c>
      <c r="AQ336" s="756">
        <v>0</v>
      </c>
      <c r="AR336" s="646">
        <f t="shared" si="153"/>
        <v>0</v>
      </c>
      <c r="AS336" s="594"/>
      <c r="AT336" s="705">
        <f t="shared" si="139"/>
        <v>320</v>
      </c>
      <c r="AU336" s="756">
        <v>0</v>
      </c>
      <c r="AV336" s="756">
        <v>0</v>
      </c>
      <c r="AW336" s="756">
        <v>0</v>
      </c>
      <c r="AX336" s="756">
        <v>0</v>
      </c>
      <c r="AY336" s="756">
        <v>0</v>
      </c>
      <c r="AZ336" s="767">
        <f t="shared" si="162"/>
        <v>0</v>
      </c>
      <c r="BA336" s="756">
        <v>0</v>
      </c>
      <c r="BB336" s="756">
        <v>0</v>
      </c>
      <c r="BC336" s="756">
        <v>0</v>
      </c>
      <c r="BD336" s="756">
        <v>0</v>
      </c>
      <c r="BE336" s="767">
        <f t="shared" si="140"/>
        <v>0</v>
      </c>
      <c r="BF336" s="646">
        <f t="shared" si="141"/>
        <v>0</v>
      </c>
      <c r="BG336" s="594"/>
      <c r="BH336" s="705">
        <f t="shared" si="131"/>
        <v>320</v>
      </c>
      <c r="BI336" s="646">
        <f t="shared" si="142"/>
        <v>0</v>
      </c>
      <c r="BJ336" s="594"/>
      <c r="BK336" s="705">
        <f t="shared" si="143"/>
        <v>320</v>
      </c>
      <c r="BL336" s="756">
        <v>0</v>
      </c>
      <c r="BM336" s="756">
        <v>0</v>
      </c>
      <c r="BN336" s="756">
        <v>0</v>
      </c>
      <c r="BO336" s="756">
        <v>0</v>
      </c>
      <c r="BP336" s="756">
        <v>0</v>
      </c>
      <c r="BQ336" s="756">
        <v>0</v>
      </c>
      <c r="BR336" s="756">
        <v>0</v>
      </c>
      <c r="BS336" s="646">
        <f t="shared" si="154"/>
        <v>0</v>
      </c>
      <c r="BT336" s="594"/>
      <c r="BU336" s="705">
        <f t="shared" si="144"/>
        <v>320</v>
      </c>
      <c r="BV336" s="756">
        <v>0</v>
      </c>
      <c r="BW336" s="756">
        <v>0</v>
      </c>
      <c r="BX336" s="756">
        <v>0</v>
      </c>
      <c r="BY336" s="756">
        <v>0</v>
      </c>
      <c r="BZ336" s="756">
        <v>0</v>
      </c>
      <c r="CA336" s="756">
        <v>0</v>
      </c>
      <c r="CB336" s="756">
        <v>0</v>
      </c>
      <c r="CC336" s="646">
        <f t="shared" si="155"/>
        <v>0</v>
      </c>
      <c r="CD336" s="594"/>
      <c r="CE336" s="705">
        <f t="shared" si="132"/>
        <v>320</v>
      </c>
      <c r="CF336" s="756">
        <f t="shared" si="164"/>
        <v>0</v>
      </c>
      <c r="CG336" s="756">
        <f t="shared" si="164"/>
        <v>0</v>
      </c>
      <c r="CH336" s="756">
        <f t="shared" si="164"/>
        <v>0</v>
      </c>
      <c r="CI336" s="756">
        <f t="shared" si="159"/>
        <v>0</v>
      </c>
      <c r="CJ336" s="756">
        <f t="shared" si="159"/>
        <v>0</v>
      </c>
      <c r="CK336" s="756">
        <f t="shared" si="159"/>
        <v>0</v>
      </c>
      <c r="CL336" s="756">
        <f t="shared" si="159"/>
        <v>0</v>
      </c>
      <c r="CM336" s="646">
        <f t="shared" si="156"/>
        <v>0</v>
      </c>
      <c r="CN336" s="594"/>
      <c r="CO336" s="705">
        <f t="shared" si="133"/>
        <v>320</v>
      </c>
      <c r="CP336" s="756">
        <v>0</v>
      </c>
      <c r="CQ336" s="756">
        <v>0</v>
      </c>
      <c r="CR336" s="756">
        <v>0</v>
      </c>
      <c r="CS336" s="756">
        <v>0</v>
      </c>
      <c r="CT336" s="756">
        <v>0</v>
      </c>
      <c r="CU336" s="756">
        <v>0</v>
      </c>
      <c r="CV336" s="756">
        <v>0</v>
      </c>
      <c r="CW336" s="646">
        <f t="shared" si="157"/>
        <v>0</v>
      </c>
      <c r="CX336" s="685"/>
      <c r="CY336" s="705">
        <f t="shared" si="134"/>
        <v>320</v>
      </c>
      <c r="CZ336" s="756">
        <v>0</v>
      </c>
      <c r="DA336" s="756">
        <v>0</v>
      </c>
      <c r="DB336" s="756">
        <v>0</v>
      </c>
      <c r="DC336" s="756">
        <v>0</v>
      </c>
      <c r="DD336" s="756">
        <v>0</v>
      </c>
      <c r="DE336" s="767">
        <f t="shared" si="145"/>
        <v>0</v>
      </c>
      <c r="DF336" s="756">
        <v>0</v>
      </c>
      <c r="DG336" s="756">
        <v>0</v>
      </c>
      <c r="DH336" s="756">
        <v>0</v>
      </c>
      <c r="DI336" s="756">
        <v>0</v>
      </c>
      <c r="DJ336" s="767">
        <f t="shared" si="146"/>
        <v>0</v>
      </c>
      <c r="DK336" s="715">
        <f t="shared" si="147"/>
        <v>0</v>
      </c>
      <c r="DL336" s="685"/>
      <c r="DM336" s="705">
        <f t="shared" si="135"/>
        <v>320</v>
      </c>
      <c r="DN336" s="715">
        <f t="shared" si="148"/>
        <v>0</v>
      </c>
    </row>
    <row r="337" spans="2:118" x14ac:dyDescent="0.25">
      <c r="B337" s="705">
        <v>321</v>
      </c>
      <c r="C337" s="765">
        <f>(1+_xlfn.XLOOKUP(INT((B337-1)/12)+1,'ZC Curve'!$B$8:$B$107,'ZC Curve'!R$8:R$107,,0))^(1/12)-1</f>
        <v>0</v>
      </c>
      <c r="D337" s="766">
        <f t="shared" si="149"/>
        <v>1</v>
      </c>
      <c r="E337" s="685"/>
      <c r="F337" s="705">
        <v>321</v>
      </c>
      <c r="G337" s="756">
        <v>0</v>
      </c>
      <c r="H337" s="756">
        <v>0</v>
      </c>
      <c r="I337" s="756">
        <v>0</v>
      </c>
      <c r="J337" s="756">
        <v>0</v>
      </c>
      <c r="K337" s="756">
        <v>0</v>
      </c>
      <c r="L337" s="756">
        <v>0</v>
      </c>
      <c r="M337" s="756">
        <v>0</v>
      </c>
      <c r="N337" s="646">
        <f t="shared" si="150"/>
        <v>0</v>
      </c>
      <c r="O337" s="594"/>
      <c r="P337" s="705">
        <f t="shared" si="136"/>
        <v>321</v>
      </c>
      <c r="Q337" s="756">
        <v>0</v>
      </c>
      <c r="R337" s="756">
        <v>0</v>
      </c>
      <c r="S337" s="756">
        <v>0</v>
      </c>
      <c r="T337" s="756">
        <v>0</v>
      </c>
      <c r="U337" s="756">
        <v>0</v>
      </c>
      <c r="V337" s="756">
        <v>0</v>
      </c>
      <c r="W337" s="756">
        <v>0</v>
      </c>
      <c r="X337" s="646">
        <f t="shared" si="151"/>
        <v>0</v>
      </c>
      <c r="Y337" s="594"/>
      <c r="Z337" s="705">
        <f t="shared" si="137"/>
        <v>321</v>
      </c>
      <c r="AA337" s="756">
        <f t="shared" si="163"/>
        <v>0</v>
      </c>
      <c r="AB337" s="756">
        <f t="shared" si="163"/>
        <v>0</v>
      </c>
      <c r="AC337" s="756">
        <f t="shared" si="163"/>
        <v>0</v>
      </c>
      <c r="AD337" s="756">
        <f t="shared" si="158"/>
        <v>0</v>
      </c>
      <c r="AE337" s="756">
        <f t="shared" si="158"/>
        <v>0</v>
      </c>
      <c r="AF337" s="756">
        <f t="shared" si="158"/>
        <v>0</v>
      </c>
      <c r="AG337" s="756">
        <f t="shared" si="158"/>
        <v>0</v>
      </c>
      <c r="AH337" s="646">
        <f t="shared" si="152"/>
        <v>0</v>
      </c>
      <c r="AI337" s="594"/>
      <c r="AJ337" s="705">
        <f t="shared" si="138"/>
        <v>321</v>
      </c>
      <c r="AK337" s="756">
        <v>0</v>
      </c>
      <c r="AL337" s="756">
        <v>0</v>
      </c>
      <c r="AM337" s="756">
        <v>0</v>
      </c>
      <c r="AN337" s="756">
        <v>0</v>
      </c>
      <c r="AO337" s="756">
        <v>0</v>
      </c>
      <c r="AP337" s="756">
        <v>0</v>
      </c>
      <c r="AQ337" s="756">
        <v>0</v>
      </c>
      <c r="AR337" s="646">
        <f t="shared" si="153"/>
        <v>0</v>
      </c>
      <c r="AS337" s="594"/>
      <c r="AT337" s="705">
        <f t="shared" si="139"/>
        <v>321</v>
      </c>
      <c r="AU337" s="756">
        <v>0</v>
      </c>
      <c r="AV337" s="756">
        <v>0</v>
      </c>
      <c r="AW337" s="756">
        <v>0</v>
      </c>
      <c r="AX337" s="756">
        <v>0</v>
      </c>
      <c r="AY337" s="756">
        <v>0</v>
      </c>
      <c r="AZ337" s="767">
        <f t="shared" si="162"/>
        <v>0</v>
      </c>
      <c r="BA337" s="756">
        <v>0</v>
      </c>
      <c r="BB337" s="756">
        <v>0</v>
      </c>
      <c r="BC337" s="756">
        <v>0</v>
      </c>
      <c r="BD337" s="756">
        <v>0</v>
      </c>
      <c r="BE337" s="767">
        <f t="shared" si="140"/>
        <v>0</v>
      </c>
      <c r="BF337" s="646">
        <f t="shared" si="141"/>
        <v>0</v>
      </c>
      <c r="BG337" s="594"/>
      <c r="BH337" s="705">
        <f t="shared" ref="BH337:BH400" si="165">F337</f>
        <v>321</v>
      </c>
      <c r="BI337" s="646">
        <f t="shared" si="142"/>
        <v>0</v>
      </c>
      <c r="BJ337" s="594"/>
      <c r="BK337" s="705">
        <f t="shared" si="143"/>
        <v>321</v>
      </c>
      <c r="BL337" s="756">
        <v>0</v>
      </c>
      <c r="BM337" s="756">
        <v>0</v>
      </c>
      <c r="BN337" s="756">
        <v>0</v>
      </c>
      <c r="BO337" s="756">
        <v>0</v>
      </c>
      <c r="BP337" s="756">
        <v>0</v>
      </c>
      <c r="BQ337" s="756">
        <v>0</v>
      </c>
      <c r="BR337" s="756">
        <v>0</v>
      </c>
      <c r="BS337" s="646">
        <f t="shared" si="154"/>
        <v>0</v>
      </c>
      <c r="BT337" s="594"/>
      <c r="BU337" s="705">
        <f t="shared" si="144"/>
        <v>321</v>
      </c>
      <c r="BV337" s="756">
        <v>0</v>
      </c>
      <c r="BW337" s="756">
        <v>0</v>
      </c>
      <c r="BX337" s="756">
        <v>0</v>
      </c>
      <c r="BY337" s="756">
        <v>0</v>
      </c>
      <c r="BZ337" s="756">
        <v>0</v>
      </c>
      <c r="CA337" s="756">
        <v>0</v>
      </c>
      <c r="CB337" s="756">
        <v>0</v>
      </c>
      <c r="CC337" s="646">
        <f t="shared" si="155"/>
        <v>0</v>
      </c>
      <c r="CD337" s="594"/>
      <c r="CE337" s="705">
        <f t="shared" ref="CE337:CE400" si="166">F337</f>
        <v>321</v>
      </c>
      <c r="CF337" s="756">
        <f t="shared" si="164"/>
        <v>0</v>
      </c>
      <c r="CG337" s="756">
        <f t="shared" si="164"/>
        <v>0</v>
      </c>
      <c r="CH337" s="756">
        <f t="shared" si="164"/>
        <v>0</v>
      </c>
      <c r="CI337" s="756">
        <f t="shared" si="159"/>
        <v>0</v>
      </c>
      <c r="CJ337" s="756">
        <f t="shared" si="159"/>
        <v>0</v>
      </c>
      <c r="CK337" s="756">
        <f t="shared" si="159"/>
        <v>0</v>
      </c>
      <c r="CL337" s="756">
        <f t="shared" si="159"/>
        <v>0</v>
      </c>
      <c r="CM337" s="646">
        <f t="shared" si="156"/>
        <v>0</v>
      </c>
      <c r="CN337" s="594"/>
      <c r="CO337" s="705">
        <f t="shared" ref="CO337:CO400" si="167">F337</f>
        <v>321</v>
      </c>
      <c r="CP337" s="756">
        <v>0</v>
      </c>
      <c r="CQ337" s="756">
        <v>0</v>
      </c>
      <c r="CR337" s="756">
        <v>0</v>
      </c>
      <c r="CS337" s="756">
        <v>0</v>
      </c>
      <c r="CT337" s="756">
        <v>0</v>
      </c>
      <c r="CU337" s="756">
        <v>0</v>
      </c>
      <c r="CV337" s="756">
        <v>0</v>
      </c>
      <c r="CW337" s="646">
        <f t="shared" si="157"/>
        <v>0</v>
      </c>
      <c r="CX337" s="685"/>
      <c r="CY337" s="705">
        <f t="shared" ref="CY337:CY400" si="168">F337</f>
        <v>321</v>
      </c>
      <c r="CZ337" s="756">
        <v>0</v>
      </c>
      <c r="DA337" s="756">
        <v>0</v>
      </c>
      <c r="DB337" s="756">
        <v>0</v>
      </c>
      <c r="DC337" s="756">
        <v>0</v>
      </c>
      <c r="DD337" s="756">
        <v>0</v>
      </c>
      <c r="DE337" s="767">
        <f t="shared" si="145"/>
        <v>0</v>
      </c>
      <c r="DF337" s="756">
        <v>0</v>
      </c>
      <c r="DG337" s="756">
        <v>0</v>
      </c>
      <c r="DH337" s="756">
        <v>0</v>
      </c>
      <c r="DI337" s="756">
        <v>0</v>
      </c>
      <c r="DJ337" s="767">
        <f t="shared" si="146"/>
        <v>0</v>
      </c>
      <c r="DK337" s="715">
        <f t="shared" si="147"/>
        <v>0</v>
      </c>
      <c r="DL337" s="685"/>
      <c r="DM337" s="705">
        <f t="shared" ref="DM337:DM400" si="169">F337</f>
        <v>321</v>
      </c>
      <c r="DN337" s="715">
        <f t="shared" si="148"/>
        <v>0</v>
      </c>
    </row>
    <row r="338" spans="2:118" x14ac:dyDescent="0.25">
      <c r="B338" s="705">
        <v>322</v>
      </c>
      <c r="C338" s="765">
        <f>(1+_xlfn.XLOOKUP(INT((B338-1)/12)+1,'ZC Curve'!$B$8:$B$107,'ZC Curve'!R$8:R$107,,0))^(1/12)-1</f>
        <v>0</v>
      </c>
      <c r="D338" s="766">
        <f t="shared" si="149"/>
        <v>1</v>
      </c>
      <c r="E338" s="685"/>
      <c r="F338" s="705">
        <v>322</v>
      </c>
      <c r="G338" s="756">
        <v>0</v>
      </c>
      <c r="H338" s="756">
        <v>0</v>
      </c>
      <c r="I338" s="756">
        <v>0</v>
      </c>
      <c r="J338" s="756">
        <v>0</v>
      </c>
      <c r="K338" s="756">
        <v>0</v>
      </c>
      <c r="L338" s="756">
        <v>0</v>
      </c>
      <c r="M338" s="756">
        <v>0</v>
      </c>
      <c r="N338" s="646">
        <f t="shared" si="150"/>
        <v>0</v>
      </c>
      <c r="O338" s="594"/>
      <c r="P338" s="705">
        <f t="shared" ref="P338:P401" si="170">F338</f>
        <v>322</v>
      </c>
      <c r="Q338" s="756">
        <v>0</v>
      </c>
      <c r="R338" s="756">
        <v>0</v>
      </c>
      <c r="S338" s="756">
        <v>0</v>
      </c>
      <c r="T338" s="756">
        <v>0</v>
      </c>
      <c r="U338" s="756">
        <v>0</v>
      </c>
      <c r="V338" s="756">
        <v>0</v>
      </c>
      <c r="W338" s="756">
        <v>0</v>
      </c>
      <c r="X338" s="646">
        <f t="shared" si="151"/>
        <v>0</v>
      </c>
      <c r="Y338" s="594"/>
      <c r="Z338" s="705">
        <f t="shared" ref="Z338:Z401" si="171">P338</f>
        <v>322</v>
      </c>
      <c r="AA338" s="756">
        <f t="shared" si="163"/>
        <v>0</v>
      </c>
      <c r="AB338" s="756">
        <f t="shared" si="163"/>
        <v>0</v>
      </c>
      <c r="AC338" s="756">
        <f t="shared" si="163"/>
        <v>0</v>
      </c>
      <c r="AD338" s="756">
        <f t="shared" si="158"/>
        <v>0</v>
      </c>
      <c r="AE338" s="756">
        <f t="shared" si="158"/>
        <v>0</v>
      </c>
      <c r="AF338" s="756">
        <f t="shared" si="158"/>
        <v>0</v>
      </c>
      <c r="AG338" s="756">
        <f t="shared" si="158"/>
        <v>0</v>
      </c>
      <c r="AH338" s="646">
        <f t="shared" si="152"/>
        <v>0</v>
      </c>
      <c r="AI338" s="594"/>
      <c r="AJ338" s="705">
        <f t="shared" ref="AJ338:AJ401" si="172">F338</f>
        <v>322</v>
      </c>
      <c r="AK338" s="756">
        <v>0</v>
      </c>
      <c r="AL338" s="756">
        <v>0</v>
      </c>
      <c r="AM338" s="756">
        <v>0</v>
      </c>
      <c r="AN338" s="756">
        <v>0</v>
      </c>
      <c r="AO338" s="756">
        <v>0</v>
      </c>
      <c r="AP338" s="756">
        <v>0</v>
      </c>
      <c r="AQ338" s="756">
        <v>0</v>
      </c>
      <c r="AR338" s="646">
        <f t="shared" si="153"/>
        <v>0</v>
      </c>
      <c r="AS338" s="594"/>
      <c r="AT338" s="705">
        <f t="shared" ref="AT338:AT401" si="173">F338</f>
        <v>322</v>
      </c>
      <c r="AU338" s="756">
        <v>0</v>
      </c>
      <c r="AV338" s="756">
        <v>0</v>
      </c>
      <c r="AW338" s="756">
        <v>0</v>
      </c>
      <c r="AX338" s="756">
        <v>0</v>
      </c>
      <c r="AY338" s="756">
        <v>0</v>
      </c>
      <c r="AZ338" s="767">
        <f t="shared" si="162"/>
        <v>0</v>
      </c>
      <c r="BA338" s="756">
        <v>0</v>
      </c>
      <c r="BB338" s="756">
        <v>0</v>
      </c>
      <c r="BC338" s="756">
        <v>0</v>
      </c>
      <c r="BD338" s="756">
        <v>0</v>
      </c>
      <c r="BE338" s="767">
        <f t="shared" ref="BE338:BE401" si="174">SUM(BA338:BD338)</f>
        <v>0</v>
      </c>
      <c r="BF338" s="646">
        <f t="shared" ref="BF338:BF401" si="175">BE338-AZ338</f>
        <v>0</v>
      </c>
      <c r="BG338" s="594"/>
      <c r="BH338" s="705">
        <f t="shared" si="165"/>
        <v>322</v>
      </c>
      <c r="BI338" s="646">
        <f t="shared" ref="BI338:BI401" si="176">BF338+AR338+AH338</f>
        <v>0</v>
      </c>
      <c r="BJ338" s="594"/>
      <c r="BK338" s="705">
        <f t="shared" ref="BK338:BK401" si="177">F338</f>
        <v>322</v>
      </c>
      <c r="BL338" s="756">
        <v>0</v>
      </c>
      <c r="BM338" s="756">
        <v>0</v>
      </c>
      <c r="BN338" s="756">
        <v>0</v>
      </c>
      <c r="BO338" s="756">
        <v>0</v>
      </c>
      <c r="BP338" s="756">
        <v>0</v>
      </c>
      <c r="BQ338" s="756">
        <v>0</v>
      </c>
      <c r="BR338" s="756">
        <v>0</v>
      </c>
      <c r="BS338" s="646">
        <f t="shared" si="154"/>
        <v>0</v>
      </c>
      <c r="BT338" s="594"/>
      <c r="BU338" s="705">
        <f t="shared" ref="BU338:BU401" si="178">F338</f>
        <v>322</v>
      </c>
      <c r="BV338" s="756">
        <v>0</v>
      </c>
      <c r="BW338" s="756">
        <v>0</v>
      </c>
      <c r="BX338" s="756">
        <v>0</v>
      </c>
      <c r="BY338" s="756">
        <v>0</v>
      </c>
      <c r="BZ338" s="756">
        <v>0</v>
      </c>
      <c r="CA338" s="756">
        <v>0</v>
      </c>
      <c r="CB338" s="756">
        <v>0</v>
      </c>
      <c r="CC338" s="646">
        <f t="shared" si="155"/>
        <v>0</v>
      </c>
      <c r="CD338" s="594"/>
      <c r="CE338" s="705">
        <f t="shared" si="166"/>
        <v>322</v>
      </c>
      <c r="CF338" s="756">
        <f t="shared" si="164"/>
        <v>0</v>
      </c>
      <c r="CG338" s="756">
        <f t="shared" si="164"/>
        <v>0</v>
      </c>
      <c r="CH338" s="756">
        <f t="shared" si="164"/>
        <v>0</v>
      </c>
      <c r="CI338" s="756">
        <f t="shared" si="159"/>
        <v>0</v>
      </c>
      <c r="CJ338" s="756">
        <f t="shared" si="159"/>
        <v>0</v>
      </c>
      <c r="CK338" s="756">
        <f t="shared" si="159"/>
        <v>0</v>
      </c>
      <c r="CL338" s="756">
        <f t="shared" si="159"/>
        <v>0</v>
      </c>
      <c r="CM338" s="646">
        <f t="shared" si="156"/>
        <v>0</v>
      </c>
      <c r="CN338" s="594"/>
      <c r="CO338" s="705">
        <f t="shared" si="167"/>
        <v>322</v>
      </c>
      <c r="CP338" s="756">
        <v>0</v>
      </c>
      <c r="CQ338" s="756">
        <v>0</v>
      </c>
      <c r="CR338" s="756">
        <v>0</v>
      </c>
      <c r="CS338" s="756">
        <v>0</v>
      </c>
      <c r="CT338" s="756">
        <v>0</v>
      </c>
      <c r="CU338" s="756">
        <v>0</v>
      </c>
      <c r="CV338" s="756">
        <v>0</v>
      </c>
      <c r="CW338" s="646">
        <f t="shared" si="157"/>
        <v>0</v>
      </c>
      <c r="CX338" s="685"/>
      <c r="CY338" s="705">
        <f t="shared" si="168"/>
        <v>322</v>
      </c>
      <c r="CZ338" s="756">
        <v>0</v>
      </c>
      <c r="DA338" s="756">
        <v>0</v>
      </c>
      <c r="DB338" s="756">
        <v>0</v>
      </c>
      <c r="DC338" s="756">
        <v>0</v>
      </c>
      <c r="DD338" s="756">
        <v>0</v>
      </c>
      <c r="DE338" s="767">
        <f t="shared" ref="DE338:DE401" si="179">SUM(CZ338:DD338)</f>
        <v>0</v>
      </c>
      <c r="DF338" s="756">
        <v>0</v>
      </c>
      <c r="DG338" s="756">
        <v>0</v>
      </c>
      <c r="DH338" s="756">
        <v>0</v>
      </c>
      <c r="DI338" s="756">
        <v>0</v>
      </c>
      <c r="DJ338" s="767">
        <f t="shared" ref="DJ338:DJ401" si="180">SUM(DF338:DI338)</f>
        <v>0</v>
      </c>
      <c r="DK338" s="715">
        <f t="shared" ref="DK338:DK401" si="181">DJ338-DE338</f>
        <v>0</v>
      </c>
      <c r="DL338" s="685"/>
      <c r="DM338" s="705">
        <f t="shared" si="169"/>
        <v>322</v>
      </c>
      <c r="DN338" s="715">
        <f t="shared" ref="DN338:DN401" si="182">DK338+CW338+CM338</f>
        <v>0</v>
      </c>
    </row>
    <row r="339" spans="2:118" x14ac:dyDescent="0.25">
      <c r="B339" s="705">
        <v>323</v>
      </c>
      <c r="C339" s="765">
        <f>(1+_xlfn.XLOOKUP(INT((B339-1)/12)+1,'ZC Curve'!$B$8:$B$107,'ZC Curve'!R$8:R$107,,0))^(1/12)-1</f>
        <v>0</v>
      </c>
      <c r="D339" s="766">
        <f t="shared" ref="D339:D402" si="183">D338/(1+C339)</f>
        <v>1</v>
      </c>
      <c r="E339" s="685"/>
      <c r="F339" s="705">
        <v>323</v>
      </c>
      <c r="G339" s="756">
        <v>0</v>
      </c>
      <c r="H339" s="756">
        <v>0</v>
      </c>
      <c r="I339" s="756">
        <v>0</v>
      </c>
      <c r="J339" s="756">
        <v>0</v>
      </c>
      <c r="K339" s="756">
        <v>0</v>
      </c>
      <c r="L339" s="756">
        <v>0</v>
      </c>
      <c r="M339" s="756">
        <v>0</v>
      </c>
      <c r="N339" s="646">
        <f t="shared" ref="N339:N402" si="184">SUM(H339:L339)-G339-M339</f>
        <v>0</v>
      </c>
      <c r="O339" s="594"/>
      <c r="P339" s="705">
        <f t="shared" si="170"/>
        <v>323</v>
      </c>
      <c r="Q339" s="756">
        <v>0</v>
      </c>
      <c r="R339" s="756">
        <v>0</v>
      </c>
      <c r="S339" s="756">
        <v>0</v>
      </c>
      <c r="T339" s="756">
        <v>0</v>
      </c>
      <c r="U339" s="756">
        <v>0</v>
      </c>
      <c r="V339" s="756">
        <v>0</v>
      </c>
      <c r="W339" s="756">
        <v>0</v>
      </c>
      <c r="X339" s="646">
        <f t="shared" ref="X339:X402" si="185">SUM(R339:V339)-Q339-W339</f>
        <v>0</v>
      </c>
      <c r="Y339" s="594"/>
      <c r="Z339" s="705">
        <f t="shared" si="171"/>
        <v>323</v>
      </c>
      <c r="AA339" s="756">
        <f t="shared" si="163"/>
        <v>0</v>
      </c>
      <c r="AB339" s="756">
        <f t="shared" si="163"/>
        <v>0</v>
      </c>
      <c r="AC339" s="756">
        <f t="shared" si="163"/>
        <v>0</v>
      </c>
      <c r="AD339" s="756">
        <f t="shared" si="158"/>
        <v>0</v>
      </c>
      <c r="AE339" s="756">
        <f t="shared" si="158"/>
        <v>0</v>
      </c>
      <c r="AF339" s="756">
        <f t="shared" si="158"/>
        <v>0</v>
      </c>
      <c r="AG339" s="756">
        <f t="shared" si="158"/>
        <v>0</v>
      </c>
      <c r="AH339" s="646">
        <f t="shared" ref="AH339:AH402" si="186">SUM(AB339:AF339)-AA339-AG339</f>
        <v>0</v>
      </c>
      <c r="AI339" s="594"/>
      <c r="AJ339" s="705">
        <f t="shared" si="172"/>
        <v>323</v>
      </c>
      <c r="AK339" s="756">
        <v>0</v>
      </c>
      <c r="AL339" s="756">
        <v>0</v>
      </c>
      <c r="AM339" s="756">
        <v>0</v>
      </c>
      <c r="AN339" s="756">
        <v>0</v>
      </c>
      <c r="AO339" s="756">
        <v>0</v>
      </c>
      <c r="AP339" s="756">
        <v>0</v>
      </c>
      <c r="AQ339" s="756">
        <v>0</v>
      </c>
      <c r="AR339" s="646">
        <f t="shared" ref="AR339:AR402" si="187">SUM(AL339:AP339)-AK339-AQ339</f>
        <v>0</v>
      </c>
      <c r="AS339" s="594"/>
      <c r="AT339" s="705">
        <f t="shared" si="173"/>
        <v>323</v>
      </c>
      <c r="AU339" s="756">
        <v>0</v>
      </c>
      <c r="AV339" s="756">
        <v>0</v>
      </c>
      <c r="AW339" s="756">
        <v>0</v>
      </c>
      <c r="AX339" s="756">
        <v>0</v>
      </c>
      <c r="AY339" s="756">
        <v>0</v>
      </c>
      <c r="AZ339" s="767">
        <f t="shared" si="162"/>
        <v>0</v>
      </c>
      <c r="BA339" s="756">
        <v>0</v>
      </c>
      <c r="BB339" s="756">
        <v>0</v>
      </c>
      <c r="BC339" s="756">
        <v>0</v>
      </c>
      <c r="BD339" s="756">
        <v>0</v>
      </c>
      <c r="BE339" s="767">
        <f t="shared" si="174"/>
        <v>0</v>
      </c>
      <c r="BF339" s="646">
        <f t="shared" si="175"/>
        <v>0</v>
      </c>
      <c r="BG339" s="594"/>
      <c r="BH339" s="705">
        <f t="shared" si="165"/>
        <v>323</v>
      </c>
      <c r="BI339" s="646">
        <f t="shared" si="176"/>
        <v>0</v>
      </c>
      <c r="BJ339" s="594"/>
      <c r="BK339" s="705">
        <f t="shared" si="177"/>
        <v>323</v>
      </c>
      <c r="BL339" s="756">
        <v>0</v>
      </c>
      <c r="BM339" s="756">
        <v>0</v>
      </c>
      <c r="BN339" s="756">
        <v>0</v>
      </c>
      <c r="BO339" s="756">
        <v>0</v>
      </c>
      <c r="BP339" s="756">
        <v>0</v>
      </c>
      <c r="BQ339" s="756">
        <v>0</v>
      </c>
      <c r="BR339" s="756">
        <v>0</v>
      </c>
      <c r="BS339" s="646">
        <f t="shared" ref="BS339:BS402" si="188">SUM(BM339:BQ339)-BL339-BR339</f>
        <v>0</v>
      </c>
      <c r="BT339" s="594"/>
      <c r="BU339" s="705">
        <f t="shared" si="178"/>
        <v>323</v>
      </c>
      <c r="BV339" s="756">
        <v>0</v>
      </c>
      <c r="BW339" s="756">
        <v>0</v>
      </c>
      <c r="BX339" s="756">
        <v>0</v>
      </c>
      <c r="BY339" s="756">
        <v>0</v>
      </c>
      <c r="BZ339" s="756">
        <v>0</v>
      </c>
      <c r="CA339" s="756">
        <v>0</v>
      </c>
      <c r="CB339" s="756">
        <v>0</v>
      </c>
      <c r="CC339" s="646">
        <f t="shared" ref="CC339:CC402" si="189">SUM(BW339:CA339)-BV339-CB339</f>
        <v>0</v>
      </c>
      <c r="CD339" s="594"/>
      <c r="CE339" s="705">
        <f t="shared" si="166"/>
        <v>323</v>
      </c>
      <c r="CF339" s="756">
        <f t="shared" si="164"/>
        <v>0</v>
      </c>
      <c r="CG339" s="756">
        <f t="shared" si="164"/>
        <v>0</v>
      </c>
      <c r="CH339" s="756">
        <f t="shared" si="164"/>
        <v>0</v>
      </c>
      <c r="CI339" s="756">
        <f t="shared" si="159"/>
        <v>0</v>
      </c>
      <c r="CJ339" s="756">
        <f t="shared" si="159"/>
        <v>0</v>
      </c>
      <c r="CK339" s="756">
        <f t="shared" si="159"/>
        <v>0</v>
      </c>
      <c r="CL339" s="756">
        <f t="shared" si="159"/>
        <v>0</v>
      </c>
      <c r="CM339" s="646">
        <f t="shared" ref="CM339:CM402" si="190">SUM(CG339:CK339)-CF339-CL339</f>
        <v>0</v>
      </c>
      <c r="CN339" s="594"/>
      <c r="CO339" s="705">
        <f t="shared" si="167"/>
        <v>323</v>
      </c>
      <c r="CP339" s="756">
        <v>0</v>
      </c>
      <c r="CQ339" s="756">
        <v>0</v>
      </c>
      <c r="CR339" s="756">
        <v>0</v>
      </c>
      <c r="CS339" s="756">
        <v>0</v>
      </c>
      <c r="CT339" s="756">
        <v>0</v>
      </c>
      <c r="CU339" s="756">
        <v>0</v>
      </c>
      <c r="CV339" s="756">
        <v>0</v>
      </c>
      <c r="CW339" s="646">
        <f t="shared" ref="CW339:CW402" si="191">SUM(CQ339:CU339)-CP339-CV339</f>
        <v>0</v>
      </c>
      <c r="CX339" s="685"/>
      <c r="CY339" s="705">
        <f t="shared" si="168"/>
        <v>323</v>
      </c>
      <c r="CZ339" s="756">
        <v>0</v>
      </c>
      <c r="DA339" s="756">
        <v>0</v>
      </c>
      <c r="DB339" s="756">
        <v>0</v>
      </c>
      <c r="DC339" s="756">
        <v>0</v>
      </c>
      <c r="DD339" s="756">
        <v>0</v>
      </c>
      <c r="DE339" s="767">
        <f t="shared" si="179"/>
        <v>0</v>
      </c>
      <c r="DF339" s="756">
        <v>0</v>
      </c>
      <c r="DG339" s="756">
        <v>0</v>
      </c>
      <c r="DH339" s="756">
        <v>0</v>
      </c>
      <c r="DI339" s="756">
        <v>0</v>
      </c>
      <c r="DJ339" s="767">
        <f t="shared" si="180"/>
        <v>0</v>
      </c>
      <c r="DK339" s="715">
        <f t="shared" si="181"/>
        <v>0</v>
      </c>
      <c r="DL339" s="685"/>
      <c r="DM339" s="705">
        <f t="shared" si="169"/>
        <v>323</v>
      </c>
      <c r="DN339" s="715">
        <f t="shared" si="182"/>
        <v>0</v>
      </c>
    </row>
    <row r="340" spans="2:118" x14ac:dyDescent="0.25">
      <c r="B340" s="705">
        <v>324</v>
      </c>
      <c r="C340" s="765">
        <f>(1+_xlfn.XLOOKUP(INT((B340-1)/12)+1,'ZC Curve'!$B$8:$B$107,'ZC Curve'!R$8:R$107,,0))^(1/12)-1</f>
        <v>0</v>
      </c>
      <c r="D340" s="766">
        <f t="shared" si="183"/>
        <v>1</v>
      </c>
      <c r="E340" s="685"/>
      <c r="F340" s="705">
        <v>324</v>
      </c>
      <c r="G340" s="756">
        <v>0</v>
      </c>
      <c r="H340" s="756">
        <v>0</v>
      </c>
      <c r="I340" s="756">
        <v>0</v>
      </c>
      <c r="J340" s="756">
        <v>0</v>
      </c>
      <c r="K340" s="756">
        <v>0</v>
      </c>
      <c r="L340" s="756">
        <v>0</v>
      </c>
      <c r="M340" s="756">
        <v>0</v>
      </c>
      <c r="N340" s="646">
        <f t="shared" si="184"/>
        <v>0</v>
      </c>
      <c r="O340" s="594"/>
      <c r="P340" s="705">
        <f t="shared" si="170"/>
        <v>324</v>
      </c>
      <c r="Q340" s="756">
        <v>0</v>
      </c>
      <c r="R340" s="756">
        <v>0</v>
      </c>
      <c r="S340" s="756">
        <v>0</v>
      </c>
      <c r="T340" s="756">
        <v>0</v>
      </c>
      <c r="U340" s="756">
        <v>0</v>
      </c>
      <c r="V340" s="756">
        <v>0</v>
      </c>
      <c r="W340" s="756">
        <v>0</v>
      </c>
      <c r="X340" s="646">
        <f t="shared" si="185"/>
        <v>0</v>
      </c>
      <c r="Y340" s="594"/>
      <c r="Z340" s="705">
        <f t="shared" si="171"/>
        <v>324</v>
      </c>
      <c r="AA340" s="756">
        <f t="shared" si="163"/>
        <v>0</v>
      </c>
      <c r="AB340" s="756">
        <f t="shared" si="163"/>
        <v>0</v>
      </c>
      <c r="AC340" s="756">
        <f t="shared" si="163"/>
        <v>0</v>
      </c>
      <c r="AD340" s="756">
        <f t="shared" si="158"/>
        <v>0</v>
      </c>
      <c r="AE340" s="756">
        <f t="shared" si="158"/>
        <v>0</v>
      </c>
      <c r="AF340" s="756">
        <f t="shared" si="158"/>
        <v>0</v>
      </c>
      <c r="AG340" s="756">
        <f t="shared" si="158"/>
        <v>0</v>
      </c>
      <c r="AH340" s="646">
        <f t="shared" si="186"/>
        <v>0</v>
      </c>
      <c r="AI340" s="594"/>
      <c r="AJ340" s="705">
        <f t="shared" si="172"/>
        <v>324</v>
      </c>
      <c r="AK340" s="756">
        <v>0</v>
      </c>
      <c r="AL340" s="756">
        <v>0</v>
      </c>
      <c r="AM340" s="756">
        <v>0</v>
      </c>
      <c r="AN340" s="756">
        <v>0</v>
      </c>
      <c r="AO340" s="756">
        <v>0</v>
      </c>
      <c r="AP340" s="756">
        <v>0</v>
      </c>
      <c r="AQ340" s="756">
        <v>0</v>
      </c>
      <c r="AR340" s="646">
        <f t="shared" si="187"/>
        <v>0</v>
      </c>
      <c r="AS340" s="594"/>
      <c r="AT340" s="705">
        <f t="shared" si="173"/>
        <v>324</v>
      </c>
      <c r="AU340" s="756">
        <v>0</v>
      </c>
      <c r="AV340" s="756">
        <v>0</v>
      </c>
      <c r="AW340" s="756">
        <v>0</v>
      </c>
      <c r="AX340" s="756">
        <v>0</v>
      </c>
      <c r="AY340" s="756">
        <v>0</v>
      </c>
      <c r="AZ340" s="767">
        <f t="shared" si="162"/>
        <v>0</v>
      </c>
      <c r="BA340" s="756">
        <v>0</v>
      </c>
      <c r="BB340" s="756">
        <v>0</v>
      </c>
      <c r="BC340" s="756">
        <v>0</v>
      </c>
      <c r="BD340" s="756">
        <v>0</v>
      </c>
      <c r="BE340" s="767">
        <f t="shared" si="174"/>
        <v>0</v>
      </c>
      <c r="BF340" s="646">
        <f t="shared" si="175"/>
        <v>0</v>
      </c>
      <c r="BG340" s="594"/>
      <c r="BH340" s="705">
        <f t="shared" si="165"/>
        <v>324</v>
      </c>
      <c r="BI340" s="646">
        <f t="shared" si="176"/>
        <v>0</v>
      </c>
      <c r="BJ340" s="594"/>
      <c r="BK340" s="705">
        <f t="shared" si="177"/>
        <v>324</v>
      </c>
      <c r="BL340" s="756">
        <v>0</v>
      </c>
      <c r="BM340" s="756">
        <v>0</v>
      </c>
      <c r="BN340" s="756">
        <v>0</v>
      </c>
      <c r="BO340" s="756">
        <v>0</v>
      </c>
      <c r="BP340" s="756">
        <v>0</v>
      </c>
      <c r="BQ340" s="756">
        <v>0</v>
      </c>
      <c r="BR340" s="756">
        <v>0</v>
      </c>
      <c r="BS340" s="646">
        <f t="shared" si="188"/>
        <v>0</v>
      </c>
      <c r="BT340" s="594"/>
      <c r="BU340" s="705">
        <f t="shared" si="178"/>
        <v>324</v>
      </c>
      <c r="BV340" s="756">
        <v>0</v>
      </c>
      <c r="BW340" s="756">
        <v>0</v>
      </c>
      <c r="BX340" s="756">
        <v>0</v>
      </c>
      <c r="BY340" s="756">
        <v>0</v>
      </c>
      <c r="BZ340" s="756">
        <v>0</v>
      </c>
      <c r="CA340" s="756">
        <v>0</v>
      </c>
      <c r="CB340" s="756">
        <v>0</v>
      </c>
      <c r="CC340" s="646">
        <f t="shared" si="189"/>
        <v>0</v>
      </c>
      <c r="CD340" s="594"/>
      <c r="CE340" s="705">
        <f t="shared" si="166"/>
        <v>324</v>
      </c>
      <c r="CF340" s="756">
        <f t="shared" si="164"/>
        <v>0</v>
      </c>
      <c r="CG340" s="756">
        <f t="shared" si="164"/>
        <v>0</v>
      </c>
      <c r="CH340" s="756">
        <f t="shared" si="164"/>
        <v>0</v>
      </c>
      <c r="CI340" s="756">
        <f t="shared" si="159"/>
        <v>0</v>
      </c>
      <c r="CJ340" s="756">
        <f t="shared" si="159"/>
        <v>0</v>
      </c>
      <c r="CK340" s="756">
        <f t="shared" si="159"/>
        <v>0</v>
      </c>
      <c r="CL340" s="756">
        <f t="shared" si="159"/>
        <v>0</v>
      </c>
      <c r="CM340" s="646">
        <f t="shared" si="190"/>
        <v>0</v>
      </c>
      <c r="CN340" s="594"/>
      <c r="CO340" s="705">
        <f t="shared" si="167"/>
        <v>324</v>
      </c>
      <c r="CP340" s="756">
        <v>0</v>
      </c>
      <c r="CQ340" s="756">
        <v>0</v>
      </c>
      <c r="CR340" s="756">
        <v>0</v>
      </c>
      <c r="CS340" s="756">
        <v>0</v>
      </c>
      <c r="CT340" s="756">
        <v>0</v>
      </c>
      <c r="CU340" s="756">
        <v>0</v>
      </c>
      <c r="CV340" s="756">
        <v>0</v>
      </c>
      <c r="CW340" s="646">
        <f t="shared" si="191"/>
        <v>0</v>
      </c>
      <c r="CX340" s="685"/>
      <c r="CY340" s="705">
        <f t="shared" si="168"/>
        <v>324</v>
      </c>
      <c r="CZ340" s="756">
        <v>0</v>
      </c>
      <c r="DA340" s="756">
        <v>0</v>
      </c>
      <c r="DB340" s="756">
        <v>0</v>
      </c>
      <c r="DC340" s="756">
        <v>0</v>
      </c>
      <c r="DD340" s="756">
        <v>0</v>
      </c>
      <c r="DE340" s="767">
        <f t="shared" si="179"/>
        <v>0</v>
      </c>
      <c r="DF340" s="756">
        <v>0</v>
      </c>
      <c r="DG340" s="756">
        <v>0</v>
      </c>
      <c r="DH340" s="756">
        <v>0</v>
      </c>
      <c r="DI340" s="756">
        <v>0</v>
      </c>
      <c r="DJ340" s="767">
        <f t="shared" si="180"/>
        <v>0</v>
      </c>
      <c r="DK340" s="715">
        <f t="shared" si="181"/>
        <v>0</v>
      </c>
      <c r="DL340" s="685"/>
      <c r="DM340" s="705">
        <f t="shared" si="169"/>
        <v>324</v>
      </c>
      <c r="DN340" s="715">
        <f t="shared" si="182"/>
        <v>0</v>
      </c>
    </row>
    <row r="341" spans="2:118" x14ac:dyDescent="0.25">
      <c r="B341" s="705">
        <v>325</v>
      </c>
      <c r="C341" s="765">
        <f>(1+_xlfn.XLOOKUP(INT((B341-1)/12)+1,'ZC Curve'!$B$8:$B$107,'ZC Curve'!R$8:R$107,,0))^(1/12)-1</f>
        <v>0</v>
      </c>
      <c r="D341" s="766">
        <f t="shared" si="183"/>
        <v>1</v>
      </c>
      <c r="E341" s="685"/>
      <c r="F341" s="705">
        <v>325</v>
      </c>
      <c r="G341" s="756">
        <v>0</v>
      </c>
      <c r="H341" s="756">
        <v>0</v>
      </c>
      <c r="I341" s="756">
        <v>0</v>
      </c>
      <c r="J341" s="756">
        <v>0</v>
      </c>
      <c r="K341" s="756">
        <v>0</v>
      </c>
      <c r="L341" s="756">
        <v>0</v>
      </c>
      <c r="M341" s="756">
        <v>0</v>
      </c>
      <c r="N341" s="646">
        <f t="shared" si="184"/>
        <v>0</v>
      </c>
      <c r="O341" s="594"/>
      <c r="P341" s="705">
        <f t="shared" si="170"/>
        <v>325</v>
      </c>
      <c r="Q341" s="756">
        <v>0</v>
      </c>
      <c r="R341" s="756">
        <v>0</v>
      </c>
      <c r="S341" s="756">
        <v>0</v>
      </c>
      <c r="T341" s="756">
        <v>0</v>
      </c>
      <c r="U341" s="756">
        <v>0</v>
      </c>
      <c r="V341" s="756">
        <v>0</v>
      </c>
      <c r="W341" s="756">
        <v>0</v>
      </c>
      <c r="X341" s="646">
        <f t="shared" si="185"/>
        <v>0</v>
      </c>
      <c r="Y341" s="594"/>
      <c r="Z341" s="705">
        <f t="shared" si="171"/>
        <v>325</v>
      </c>
      <c r="AA341" s="756">
        <f t="shared" si="163"/>
        <v>0</v>
      </c>
      <c r="AB341" s="756">
        <f t="shared" si="163"/>
        <v>0</v>
      </c>
      <c r="AC341" s="756">
        <f t="shared" si="163"/>
        <v>0</v>
      </c>
      <c r="AD341" s="756">
        <f t="shared" si="158"/>
        <v>0</v>
      </c>
      <c r="AE341" s="756">
        <f t="shared" si="158"/>
        <v>0</v>
      </c>
      <c r="AF341" s="756">
        <f t="shared" si="158"/>
        <v>0</v>
      </c>
      <c r="AG341" s="756">
        <f t="shared" si="158"/>
        <v>0</v>
      </c>
      <c r="AH341" s="646">
        <f t="shared" si="186"/>
        <v>0</v>
      </c>
      <c r="AI341" s="594"/>
      <c r="AJ341" s="705">
        <f t="shared" si="172"/>
        <v>325</v>
      </c>
      <c r="AK341" s="756">
        <v>0</v>
      </c>
      <c r="AL341" s="756">
        <v>0</v>
      </c>
      <c r="AM341" s="756">
        <v>0</v>
      </c>
      <c r="AN341" s="756">
        <v>0</v>
      </c>
      <c r="AO341" s="756">
        <v>0</v>
      </c>
      <c r="AP341" s="756">
        <v>0</v>
      </c>
      <c r="AQ341" s="756">
        <v>0</v>
      </c>
      <c r="AR341" s="646">
        <f t="shared" si="187"/>
        <v>0</v>
      </c>
      <c r="AS341" s="594"/>
      <c r="AT341" s="705">
        <f t="shared" si="173"/>
        <v>325</v>
      </c>
      <c r="AU341" s="756">
        <v>0</v>
      </c>
      <c r="AV341" s="756">
        <v>0</v>
      </c>
      <c r="AW341" s="756">
        <v>0</v>
      </c>
      <c r="AX341" s="756">
        <v>0</v>
      </c>
      <c r="AY341" s="756">
        <v>0</v>
      </c>
      <c r="AZ341" s="767">
        <f t="shared" si="162"/>
        <v>0</v>
      </c>
      <c r="BA341" s="756">
        <v>0</v>
      </c>
      <c r="BB341" s="756">
        <v>0</v>
      </c>
      <c r="BC341" s="756">
        <v>0</v>
      </c>
      <c r="BD341" s="756">
        <v>0</v>
      </c>
      <c r="BE341" s="767">
        <f t="shared" si="174"/>
        <v>0</v>
      </c>
      <c r="BF341" s="646">
        <f t="shared" si="175"/>
        <v>0</v>
      </c>
      <c r="BG341" s="594"/>
      <c r="BH341" s="705">
        <f t="shared" si="165"/>
        <v>325</v>
      </c>
      <c r="BI341" s="646">
        <f t="shared" si="176"/>
        <v>0</v>
      </c>
      <c r="BJ341" s="594"/>
      <c r="BK341" s="705">
        <f t="shared" si="177"/>
        <v>325</v>
      </c>
      <c r="BL341" s="756">
        <v>0</v>
      </c>
      <c r="BM341" s="756">
        <v>0</v>
      </c>
      <c r="BN341" s="756">
        <v>0</v>
      </c>
      <c r="BO341" s="756">
        <v>0</v>
      </c>
      <c r="BP341" s="756">
        <v>0</v>
      </c>
      <c r="BQ341" s="756">
        <v>0</v>
      </c>
      <c r="BR341" s="756">
        <v>0</v>
      </c>
      <c r="BS341" s="646">
        <f t="shared" si="188"/>
        <v>0</v>
      </c>
      <c r="BT341" s="594"/>
      <c r="BU341" s="705">
        <f t="shared" si="178"/>
        <v>325</v>
      </c>
      <c r="BV341" s="756">
        <v>0</v>
      </c>
      <c r="BW341" s="756">
        <v>0</v>
      </c>
      <c r="BX341" s="756">
        <v>0</v>
      </c>
      <c r="BY341" s="756">
        <v>0</v>
      </c>
      <c r="BZ341" s="756">
        <v>0</v>
      </c>
      <c r="CA341" s="756">
        <v>0</v>
      </c>
      <c r="CB341" s="756">
        <v>0</v>
      </c>
      <c r="CC341" s="646">
        <f t="shared" si="189"/>
        <v>0</v>
      </c>
      <c r="CD341" s="594"/>
      <c r="CE341" s="705">
        <f t="shared" si="166"/>
        <v>325</v>
      </c>
      <c r="CF341" s="756">
        <f t="shared" si="164"/>
        <v>0</v>
      </c>
      <c r="CG341" s="756">
        <f t="shared" si="164"/>
        <v>0</v>
      </c>
      <c r="CH341" s="756">
        <f t="shared" si="164"/>
        <v>0</v>
      </c>
      <c r="CI341" s="756">
        <f t="shared" si="159"/>
        <v>0</v>
      </c>
      <c r="CJ341" s="756">
        <f t="shared" si="159"/>
        <v>0</v>
      </c>
      <c r="CK341" s="756">
        <f t="shared" si="159"/>
        <v>0</v>
      </c>
      <c r="CL341" s="756">
        <f t="shared" si="159"/>
        <v>0</v>
      </c>
      <c r="CM341" s="646">
        <f t="shared" si="190"/>
        <v>0</v>
      </c>
      <c r="CN341" s="594"/>
      <c r="CO341" s="705">
        <f t="shared" si="167"/>
        <v>325</v>
      </c>
      <c r="CP341" s="756">
        <v>0</v>
      </c>
      <c r="CQ341" s="756">
        <v>0</v>
      </c>
      <c r="CR341" s="756">
        <v>0</v>
      </c>
      <c r="CS341" s="756">
        <v>0</v>
      </c>
      <c r="CT341" s="756">
        <v>0</v>
      </c>
      <c r="CU341" s="756">
        <v>0</v>
      </c>
      <c r="CV341" s="756">
        <v>0</v>
      </c>
      <c r="CW341" s="646">
        <f t="shared" si="191"/>
        <v>0</v>
      </c>
      <c r="CX341" s="685"/>
      <c r="CY341" s="705">
        <f t="shared" si="168"/>
        <v>325</v>
      </c>
      <c r="CZ341" s="756">
        <v>0</v>
      </c>
      <c r="DA341" s="756">
        <v>0</v>
      </c>
      <c r="DB341" s="756">
        <v>0</v>
      </c>
      <c r="DC341" s="756">
        <v>0</v>
      </c>
      <c r="DD341" s="756">
        <v>0</v>
      </c>
      <c r="DE341" s="767">
        <f t="shared" si="179"/>
        <v>0</v>
      </c>
      <c r="DF341" s="756">
        <v>0</v>
      </c>
      <c r="DG341" s="756">
        <v>0</v>
      </c>
      <c r="DH341" s="756">
        <v>0</v>
      </c>
      <c r="DI341" s="756">
        <v>0</v>
      </c>
      <c r="DJ341" s="767">
        <f t="shared" si="180"/>
        <v>0</v>
      </c>
      <c r="DK341" s="715">
        <f t="shared" si="181"/>
        <v>0</v>
      </c>
      <c r="DL341" s="685"/>
      <c r="DM341" s="705">
        <f t="shared" si="169"/>
        <v>325</v>
      </c>
      <c r="DN341" s="715">
        <f t="shared" si="182"/>
        <v>0</v>
      </c>
    </row>
    <row r="342" spans="2:118" x14ac:dyDescent="0.25">
      <c r="B342" s="705">
        <v>326</v>
      </c>
      <c r="C342" s="765">
        <f>(1+_xlfn.XLOOKUP(INT((B342-1)/12)+1,'ZC Curve'!$B$8:$B$107,'ZC Curve'!R$8:R$107,,0))^(1/12)-1</f>
        <v>0</v>
      </c>
      <c r="D342" s="766">
        <f t="shared" si="183"/>
        <v>1</v>
      </c>
      <c r="E342" s="685"/>
      <c r="F342" s="705">
        <v>326</v>
      </c>
      <c r="G342" s="756">
        <v>0</v>
      </c>
      <c r="H342" s="756">
        <v>0</v>
      </c>
      <c r="I342" s="756">
        <v>0</v>
      </c>
      <c r="J342" s="756">
        <v>0</v>
      </c>
      <c r="K342" s="756">
        <v>0</v>
      </c>
      <c r="L342" s="756">
        <v>0</v>
      </c>
      <c r="M342" s="756">
        <v>0</v>
      </c>
      <c r="N342" s="646">
        <f t="shared" si="184"/>
        <v>0</v>
      </c>
      <c r="O342" s="594"/>
      <c r="P342" s="705">
        <f t="shared" si="170"/>
        <v>326</v>
      </c>
      <c r="Q342" s="756">
        <v>0</v>
      </c>
      <c r="R342" s="756">
        <v>0</v>
      </c>
      <c r="S342" s="756">
        <v>0</v>
      </c>
      <c r="T342" s="756">
        <v>0</v>
      </c>
      <c r="U342" s="756">
        <v>0</v>
      </c>
      <c r="V342" s="756">
        <v>0</v>
      </c>
      <c r="W342" s="756">
        <v>0</v>
      </c>
      <c r="X342" s="646">
        <f t="shared" si="185"/>
        <v>0</v>
      </c>
      <c r="Y342" s="594"/>
      <c r="Z342" s="705">
        <f t="shared" si="171"/>
        <v>326</v>
      </c>
      <c r="AA342" s="756">
        <f t="shared" si="163"/>
        <v>0</v>
      </c>
      <c r="AB342" s="756">
        <f t="shared" si="163"/>
        <v>0</v>
      </c>
      <c r="AC342" s="756">
        <f t="shared" si="163"/>
        <v>0</v>
      </c>
      <c r="AD342" s="756">
        <f t="shared" si="158"/>
        <v>0</v>
      </c>
      <c r="AE342" s="756">
        <f t="shared" si="158"/>
        <v>0</v>
      </c>
      <c r="AF342" s="756">
        <f t="shared" si="158"/>
        <v>0</v>
      </c>
      <c r="AG342" s="756">
        <f t="shared" si="158"/>
        <v>0</v>
      </c>
      <c r="AH342" s="646">
        <f t="shared" si="186"/>
        <v>0</v>
      </c>
      <c r="AI342" s="594"/>
      <c r="AJ342" s="705">
        <f t="shared" si="172"/>
        <v>326</v>
      </c>
      <c r="AK342" s="756">
        <v>0</v>
      </c>
      <c r="AL342" s="756">
        <v>0</v>
      </c>
      <c r="AM342" s="756">
        <v>0</v>
      </c>
      <c r="AN342" s="756">
        <v>0</v>
      </c>
      <c r="AO342" s="756">
        <v>0</v>
      </c>
      <c r="AP342" s="756">
        <v>0</v>
      </c>
      <c r="AQ342" s="756">
        <v>0</v>
      </c>
      <c r="AR342" s="646">
        <f t="shared" si="187"/>
        <v>0</v>
      </c>
      <c r="AS342" s="594"/>
      <c r="AT342" s="705">
        <f t="shared" si="173"/>
        <v>326</v>
      </c>
      <c r="AU342" s="756">
        <v>0</v>
      </c>
      <c r="AV342" s="756">
        <v>0</v>
      </c>
      <c r="AW342" s="756">
        <v>0</v>
      </c>
      <c r="AX342" s="756">
        <v>0</v>
      </c>
      <c r="AY342" s="756">
        <v>0</v>
      </c>
      <c r="AZ342" s="767">
        <f t="shared" si="162"/>
        <v>0</v>
      </c>
      <c r="BA342" s="756">
        <v>0</v>
      </c>
      <c r="BB342" s="756">
        <v>0</v>
      </c>
      <c r="BC342" s="756">
        <v>0</v>
      </c>
      <c r="BD342" s="756">
        <v>0</v>
      </c>
      <c r="BE342" s="767">
        <f t="shared" si="174"/>
        <v>0</v>
      </c>
      <c r="BF342" s="646">
        <f t="shared" si="175"/>
        <v>0</v>
      </c>
      <c r="BG342" s="594"/>
      <c r="BH342" s="705">
        <f t="shared" si="165"/>
        <v>326</v>
      </c>
      <c r="BI342" s="646">
        <f t="shared" si="176"/>
        <v>0</v>
      </c>
      <c r="BJ342" s="594"/>
      <c r="BK342" s="705">
        <f t="shared" si="177"/>
        <v>326</v>
      </c>
      <c r="BL342" s="756">
        <v>0</v>
      </c>
      <c r="BM342" s="756">
        <v>0</v>
      </c>
      <c r="BN342" s="756">
        <v>0</v>
      </c>
      <c r="BO342" s="756">
        <v>0</v>
      </c>
      <c r="BP342" s="756">
        <v>0</v>
      </c>
      <c r="BQ342" s="756">
        <v>0</v>
      </c>
      <c r="BR342" s="756">
        <v>0</v>
      </c>
      <c r="BS342" s="646">
        <f t="shared" si="188"/>
        <v>0</v>
      </c>
      <c r="BT342" s="594"/>
      <c r="BU342" s="705">
        <f t="shared" si="178"/>
        <v>326</v>
      </c>
      <c r="BV342" s="756">
        <v>0</v>
      </c>
      <c r="BW342" s="756">
        <v>0</v>
      </c>
      <c r="BX342" s="756">
        <v>0</v>
      </c>
      <c r="BY342" s="756">
        <v>0</v>
      </c>
      <c r="BZ342" s="756">
        <v>0</v>
      </c>
      <c r="CA342" s="756">
        <v>0</v>
      </c>
      <c r="CB342" s="756">
        <v>0</v>
      </c>
      <c r="CC342" s="646">
        <f t="shared" si="189"/>
        <v>0</v>
      </c>
      <c r="CD342" s="594"/>
      <c r="CE342" s="705">
        <f t="shared" si="166"/>
        <v>326</v>
      </c>
      <c r="CF342" s="756">
        <f t="shared" si="164"/>
        <v>0</v>
      </c>
      <c r="CG342" s="756">
        <f t="shared" si="164"/>
        <v>0</v>
      </c>
      <c r="CH342" s="756">
        <f t="shared" si="164"/>
        <v>0</v>
      </c>
      <c r="CI342" s="756">
        <f t="shared" si="159"/>
        <v>0</v>
      </c>
      <c r="CJ342" s="756">
        <f t="shared" si="159"/>
        <v>0</v>
      </c>
      <c r="CK342" s="756">
        <f t="shared" si="159"/>
        <v>0</v>
      </c>
      <c r="CL342" s="756">
        <f t="shared" si="159"/>
        <v>0</v>
      </c>
      <c r="CM342" s="646">
        <f t="shared" si="190"/>
        <v>0</v>
      </c>
      <c r="CN342" s="594"/>
      <c r="CO342" s="705">
        <f t="shared" si="167"/>
        <v>326</v>
      </c>
      <c r="CP342" s="756">
        <v>0</v>
      </c>
      <c r="CQ342" s="756">
        <v>0</v>
      </c>
      <c r="CR342" s="756">
        <v>0</v>
      </c>
      <c r="CS342" s="756">
        <v>0</v>
      </c>
      <c r="CT342" s="756">
        <v>0</v>
      </c>
      <c r="CU342" s="756">
        <v>0</v>
      </c>
      <c r="CV342" s="756">
        <v>0</v>
      </c>
      <c r="CW342" s="646">
        <f t="shared" si="191"/>
        <v>0</v>
      </c>
      <c r="CX342" s="685"/>
      <c r="CY342" s="705">
        <f t="shared" si="168"/>
        <v>326</v>
      </c>
      <c r="CZ342" s="756">
        <v>0</v>
      </c>
      <c r="DA342" s="756">
        <v>0</v>
      </c>
      <c r="DB342" s="756">
        <v>0</v>
      </c>
      <c r="DC342" s="756">
        <v>0</v>
      </c>
      <c r="DD342" s="756">
        <v>0</v>
      </c>
      <c r="DE342" s="767">
        <f t="shared" si="179"/>
        <v>0</v>
      </c>
      <c r="DF342" s="756">
        <v>0</v>
      </c>
      <c r="DG342" s="756">
        <v>0</v>
      </c>
      <c r="DH342" s="756">
        <v>0</v>
      </c>
      <c r="DI342" s="756">
        <v>0</v>
      </c>
      <c r="DJ342" s="767">
        <f t="shared" si="180"/>
        <v>0</v>
      </c>
      <c r="DK342" s="715">
        <f t="shared" si="181"/>
        <v>0</v>
      </c>
      <c r="DL342" s="685"/>
      <c r="DM342" s="705">
        <f t="shared" si="169"/>
        <v>326</v>
      </c>
      <c r="DN342" s="715">
        <f t="shared" si="182"/>
        <v>0</v>
      </c>
    </row>
    <row r="343" spans="2:118" x14ac:dyDescent="0.25">
      <c r="B343" s="705">
        <v>327</v>
      </c>
      <c r="C343" s="765">
        <f>(1+_xlfn.XLOOKUP(INT((B343-1)/12)+1,'ZC Curve'!$B$8:$B$107,'ZC Curve'!R$8:R$107,,0))^(1/12)-1</f>
        <v>0</v>
      </c>
      <c r="D343" s="766">
        <f t="shared" si="183"/>
        <v>1</v>
      </c>
      <c r="E343" s="685"/>
      <c r="F343" s="705">
        <v>327</v>
      </c>
      <c r="G343" s="756">
        <v>0</v>
      </c>
      <c r="H343" s="756">
        <v>0</v>
      </c>
      <c r="I343" s="756">
        <v>0</v>
      </c>
      <c r="J343" s="756">
        <v>0</v>
      </c>
      <c r="K343" s="756">
        <v>0</v>
      </c>
      <c r="L343" s="756">
        <v>0</v>
      </c>
      <c r="M343" s="756">
        <v>0</v>
      </c>
      <c r="N343" s="646">
        <f t="shared" si="184"/>
        <v>0</v>
      </c>
      <c r="O343" s="594"/>
      <c r="P343" s="705">
        <f t="shared" si="170"/>
        <v>327</v>
      </c>
      <c r="Q343" s="756">
        <v>0</v>
      </c>
      <c r="R343" s="756">
        <v>0</v>
      </c>
      <c r="S343" s="756">
        <v>0</v>
      </c>
      <c r="T343" s="756">
        <v>0</v>
      </c>
      <c r="U343" s="756">
        <v>0</v>
      </c>
      <c r="V343" s="756">
        <v>0</v>
      </c>
      <c r="W343" s="756">
        <v>0</v>
      </c>
      <c r="X343" s="646">
        <f t="shared" si="185"/>
        <v>0</v>
      </c>
      <c r="Y343" s="594"/>
      <c r="Z343" s="705">
        <f t="shared" si="171"/>
        <v>327</v>
      </c>
      <c r="AA343" s="756">
        <f t="shared" si="163"/>
        <v>0</v>
      </c>
      <c r="AB343" s="756">
        <f t="shared" si="163"/>
        <v>0</v>
      </c>
      <c r="AC343" s="756">
        <f t="shared" si="163"/>
        <v>0</v>
      </c>
      <c r="AD343" s="756">
        <f>J343+T343</f>
        <v>0</v>
      </c>
      <c r="AE343" s="756">
        <f>K343+U343</f>
        <v>0</v>
      </c>
      <c r="AF343" s="756">
        <f>L343+V343</f>
        <v>0</v>
      </c>
      <c r="AG343" s="756">
        <f>M343+W343</f>
        <v>0</v>
      </c>
      <c r="AH343" s="646">
        <f t="shared" si="186"/>
        <v>0</v>
      </c>
      <c r="AI343" s="594"/>
      <c r="AJ343" s="705">
        <f t="shared" si="172"/>
        <v>327</v>
      </c>
      <c r="AK343" s="756">
        <v>0</v>
      </c>
      <c r="AL343" s="756">
        <v>0</v>
      </c>
      <c r="AM343" s="756">
        <v>0</v>
      </c>
      <c r="AN343" s="756">
        <v>0</v>
      </c>
      <c r="AO343" s="756">
        <v>0</v>
      </c>
      <c r="AP343" s="756">
        <v>0</v>
      </c>
      <c r="AQ343" s="756">
        <v>0</v>
      </c>
      <c r="AR343" s="646">
        <f t="shared" si="187"/>
        <v>0</v>
      </c>
      <c r="AS343" s="594"/>
      <c r="AT343" s="705">
        <f t="shared" si="173"/>
        <v>327</v>
      </c>
      <c r="AU343" s="756">
        <v>0</v>
      </c>
      <c r="AV343" s="756">
        <v>0</v>
      </c>
      <c r="AW343" s="756">
        <v>0</v>
      </c>
      <c r="AX343" s="756">
        <v>0</v>
      </c>
      <c r="AY343" s="756">
        <v>0</v>
      </c>
      <c r="AZ343" s="767">
        <f t="shared" si="162"/>
        <v>0</v>
      </c>
      <c r="BA343" s="756">
        <v>0</v>
      </c>
      <c r="BB343" s="756">
        <v>0</v>
      </c>
      <c r="BC343" s="756">
        <v>0</v>
      </c>
      <c r="BD343" s="756">
        <v>0</v>
      </c>
      <c r="BE343" s="767">
        <f t="shared" si="174"/>
        <v>0</v>
      </c>
      <c r="BF343" s="646">
        <f t="shared" si="175"/>
        <v>0</v>
      </c>
      <c r="BG343" s="594"/>
      <c r="BH343" s="705">
        <f t="shared" si="165"/>
        <v>327</v>
      </c>
      <c r="BI343" s="646">
        <f t="shared" si="176"/>
        <v>0</v>
      </c>
      <c r="BJ343" s="594"/>
      <c r="BK343" s="705">
        <f t="shared" si="177"/>
        <v>327</v>
      </c>
      <c r="BL343" s="756">
        <v>0</v>
      </c>
      <c r="BM343" s="756">
        <v>0</v>
      </c>
      <c r="BN343" s="756">
        <v>0</v>
      </c>
      <c r="BO343" s="756">
        <v>0</v>
      </c>
      <c r="BP343" s="756">
        <v>0</v>
      </c>
      <c r="BQ343" s="756">
        <v>0</v>
      </c>
      <c r="BR343" s="756">
        <v>0</v>
      </c>
      <c r="BS343" s="646">
        <f t="shared" si="188"/>
        <v>0</v>
      </c>
      <c r="BT343" s="594"/>
      <c r="BU343" s="705">
        <f t="shared" si="178"/>
        <v>327</v>
      </c>
      <c r="BV343" s="756">
        <v>0</v>
      </c>
      <c r="BW343" s="756">
        <v>0</v>
      </c>
      <c r="BX343" s="756">
        <v>0</v>
      </c>
      <c r="BY343" s="756">
        <v>0</v>
      </c>
      <c r="BZ343" s="756">
        <v>0</v>
      </c>
      <c r="CA343" s="756">
        <v>0</v>
      </c>
      <c r="CB343" s="756">
        <v>0</v>
      </c>
      <c r="CC343" s="646">
        <f t="shared" si="189"/>
        <v>0</v>
      </c>
      <c r="CD343" s="594"/>
      <c r="CE343" s="705">
        <f t="shared" si="166"/>
        <v>327</v>
      </c>
      <c r="CF343" s="756">
        <f t="shared" si="164"/>
        <v>0</v>
      </c>
      <c r="CG343" s="756">
        <f t="shared" si="164"/>
        <v>0</v>
      </c>
      <c r="CH343" s="756">
        <f t="shared" si="164"/>
        <v>0</v>
      </c>
      <c r="CI343" s="756">
        <f>BY343+BO343</f>
        <v>0</v>
      </c>
      <c r="CJ343" s="756">
        <f>BZ343+BP343</f>
        <v>0</v>
      </c>
      <c r="CK343" s="756">
        <f>CA343+BQ343</f>
        <v>0</v>
      </c>
      <c r="CL343" s="756">
        <f>CB343+BR343</f>
        <v>0</v>
      </c>
      <c r="CM343" s="646">
        <f t="shared" si="190"/>
        <v>0</v>
      </c>
      <c r="CN343" s="594"/>
      <c r="CO343" s="705">
        <f t="shared" si="167"/>
        <v>327</v>
      </c>
      <c r="CP343" s="756">
        <v>0</v>
      </c>
      <c r="CQ343" s="756">
        <v>0</v>
      </c>
      <c r="CR343" s="756">
        <v>0</v>
      </c>
      <c r="CS343" s="756">
        <v>0</v>
      </c>
      <c r="CT343" s="756">
        <v>0</v>
      </c>
      <c r="CU343" s="756">
        <v>0</v>
      </c>
      <c r="CV343" s="756">
        <v>0</v>
      </c>
      <c r="CW343" s="646">
        <f t="shared" si="191"/>
        <v>0</v>
      </c>
      <c r="CX343" s="685"/>
      <c r="CY343" s="705">
        <f t="shared" si="168"/>
        <v>327</v>
      </c>
      <c r="CZ343" s="756">
        <v>0</v>
      </c>
      <c r="DA343" s="756">
        <v>0</v>
      </c>
      <c r="DB343" s="756">
        <v>0</v>
      </c>
      <c r="DC343" s="756">
        <v>0</v>
      </c>
      <c r="DD343" s="756">
        <v>0</v>
      </c>
      <c r="DE343" s="767">
        <f t="shared" si="179"/>
        <v>0</v>
      </c>
      <c r="DF343" s="756">
        <v>0</v>
      </c>
      <c r="DG343" s="756">
        <v>0</v>
      </c>
      <c r="DH343" s="756">
        <v>0</v>
      </c>
      <c r="DI343" s="756">
        <v>0</v>
      </c>
      <c r="DJ343" s="767">
        <f t="shared" si="180"/>
        <v>0</v>
      </c>
      <c r="DK343" s="715">
        <f t="shared" si="181"/>
        <v>0</v>
      </c>
      <c r="DL343" s="685"/>
      <c r="DM343" s="705">
        <f t="shared" si="169"/>
        <v>327</v>
      </c>
      <c r="DN343" s="715">
        <f t="shared" si="182"/>
        <v>0</v>
      </c>
    </row>
    <row r="344" spans="2:118" x14ac:dyDescent="0.25">
      <c r="B344" s="705">
        <v>328</v>
      </c>
      <c r="C344" s="765">
        <f>(1+_xlfn.XLOOKUP(INT((B344-1)/12)+1,'ZC Curve'!$B$8:$B$107,'ZC Curve'!R$8:R$107,,0))^(1/12)-1</f>
        <v>0</v>
      </c>
      <c r="D344" s="766">
        <f t="shared" si="183"/>
        <v>1</v>
      </c>
      <c r="E344" s="685"/>
      <c r="F344" s="705">
        <v>328</v>
      </c>
      <c r="G344" s="756">
        <v>0</v>
      </c>
      <c r="H344" s="756">
        <v>0</v>
      </c>
      <c r="I344" s="756">
        <v>0</v>
      </c>
      <c r="J344" s="756">
        <v>0</v>
      </c>
      <c r="K344" s="756">
        <v>0</v>
      </c>
      <c r="L344" s="756">
        <v>0</v>
      </c>
      <c r="M344" s="756">
        <v>0</v>
      </c>
      <c r="N344" s="646">
        <f t="shared" si="184"/>
        <v>0</v>
      </c>
      <c r="O344" s="594"/>
      <c r="P344" s="705">
        <f t="shared" si="170"/>
        <v>328</v>
      </c>
      <c r="Q344" s="756">
        <v>0</v>
      </c>
      <c r="R344" s="756">
        <v>0</v>
      </c>
      <c r="S344" s="756">
        <v>0</v>
      </c>
      <c r="T344" s="756">
        <v>0</v>
      </c>
      <c r="U344" s="756">
        <v>0</v>
      </c>
      <c r="V344" s="756">
        <v>0</v>
      </c>
      <c r="W344" s="756">
        <v>0</v>
      </c>
      <c r="X344" s="646">
        <f t="shared" si="185"/>
        <v>0</v>
      </c>
      <c r="Y344" s="594"/>
      <c r="Z344" s="705">
        <f t="shared" si="171"/>
        <v>328</v>
      </c>
      <c r="AA344" s="756">
        <f t="shared" ref="AA344:AG380" si="192">G344+Q344</f>
        <v>0</v>
      </c>
      <c r="AB344" s="756">
        <f t="shared" si="192"/>
        <v>0</v>
      </c>
      <c r="AC344" s="756">
        <f t="shared" si="192"/>
        <v>0</v>
      </c>
      <c r="AD344" s="756">
        <f t="shared" si="192"/>
        <v>0</v>
      </c>
      <c r="AE344" s="756">
        <f t="shared" si="192"/>
        <v>0</v>
      </c>
      <c r="AF344" s="756">
        <f t="shared" si="192"/>
        <v>0</v>
      </c>
      <c r="AG344" s="756">
        <f t="shared" si="192"/>
        <v>0</v>
      </c>
      <c r="AH344" s="646">
        <f t="shared" si="186"/>
        <v>0</v>
      </c>
      <c r="AI344" s="594"/>
      <c r="AJ344" s="705">
        <f t="shared" si="172"/>
        <v>328</v>
      </c>
      <c r="AK344" s="756">
        <v>0</v>
      </c>
      <c r="AL344" s="756">
        <v>0</v>
      </c>
      <c r="AM344" s="756">
        <v>0</v>
      </c>
      <c r="AN344" s="756">
        <v>0</v>
      </c>
      <c r="AO344" s="756">
        <v>0</v>
      </c>
      <c r="AP344" s="756">
        <v>0</v>
      </c>
      <c r="AQ344" s="756">
        <v>0</v>
      </c>
      <c r="AR344" s="646">
        <f t="shared" si="187"/>
        <v>0</v>
      </c>
      <c r="AS344" s="594"/>
      <c r="AT344" s="705">
        <f t="shared" si="173"/>
        <v>328</v>
      </c>
      <c r="AU344" s="756">
        <v>0</v>
      </c>
      <c r="AV344" s="756">
        <v>0</v>
      </c>
      <c r="AW344" s="756">
        <v>0</v>
      </c>
      <c r="AX344" s="756">
        <v>0</v>
      </c>
      <c r="AY344" s="756">
        <v>0</v>
      </c>
      <c r="AZ344" s="767">
        <f t="shared" si="162"/>
        <v>0</v>
      </c>
      <c r="BA344" s="756">
        <v>0</v>
      </c>
      <c r="BB344" s="756">
        <v>0</v>
      </c>
      <c r="BC344" s="756">
        <v>0</v>
      </c>
      <c r="BD344" s="756">
        <v>0</v>
      </c>
      <c r="BE344" s="767">
        <f t="shared" si="174"/>
        <v>0</v>
      </c>
      <c r="BF344" s="646">
        <f t="shared" si="175"/>
        <v>0</v>
      </c>
      <c r="BG344" s="594"/>
      <c r="BH344" s="705">
        <f t="shared" si="165"/>
        <v>328</v>
      </c>
      <c r="BI344" s="646">
        <f t="shared" si="176"/>
        <v>0</v>
      </c>
      <c r="BJ344" s="594"/>
      <c r="BK344" s="705">
        <f t="shared" si="177"/>
        <v>328</v>
      </c>
      <c r="BL344" s="756">
        <v>0</v>
      </c>
      <c r="BM344" s="756">
        <v>0</v>
      </c>
      <c r="BN344" s="756">
        <v>0</v>
      </c>
      <c r="BO344" s="756">
        <v>0</v>
      </c>
      <c r="BP344" s="756">
        <v>0</v>
      </c>
      <c r="BQ344" s="756">
        <v>0</v>
      </c>
      <c r="BR344" s="756">
        <v>0</v>
      </c>
      <c r="BS344" s="646">
        <f t="shared" si="188"/>
        <v>0</v>
      </c>
      <c r="BT344" s="594"/>
      <c r="BU344" s="705">
        <f t="shared" si="178"/>
        <v>328</v>
      </c>
      <c r="BV344" s="756">
        <v>0</v>
      </c>
      <c r="BW344" s="756">
        <v>0</v>
      </c>
      <c r="BX344" s="756">
        <v>0</v>
      </c>
      <c r="BY344" s="756">
        <v>0</v>
      </c>
      <c r="BZ344" s="756">
        <v>0</v>
      </c>
      <c r="CA344" s="756">
        <v>0</v>
      </c>
      <c r="CB344" s="756">
        <v>0</v>
      </c>
      <c r="CC344" s="646">
        <f t="shared" si="189"/>
        <v>0</v>
      </c>
      <c r="CD344" s="594"/>
      <c r="CE344" s="705">
        <f t="shared" si="166"/>
        <v>328</v>
      </c>
      <c r="CF344" s="756">
        <f t="shared" ref="CF344:CL380" si="193">BV344+BL344</f>
        <v>0</v>
      </c>
      <c r="CG344" s="756">
        <f t="shared" si="193"/>
        <v>0</v>
      </c>
      <c r="CH344" s="756">
        <f t="shared" si="193"/>
        <v>0</v>
      </c>
      <c r="CI344" s="756">
        <f t="shared" si="193"/>
        <v>0</v>
      </c>
      <c r="CJ344" s="756">
        <f t="shared" si="193"/>
        <v>0</v>
      </c>
      <c r="CK344" s="756">
        <f t="shared" si="193"/>
        <v>0</v>
      </c>
      <c r="CL344" s="756">
        <f t="shared" si="193"/>
        <v>0</v>
      </c>
      <c r="CM344" s="646">
        <f t="shared" si="190"/>
        <v>0</v>
      </c>
      <c r="CN344" s="594"/>
      <c r="CO344" s="705">
        <f t="shared" si="167"/>
        <v>328</v>
      </c>
      <c r="CP344" s="756">
        <v>0</v>
      </c>
      <c r="CQ344" s="756">
        <v>0</v>
      </c>
      <c r="CR344" s="756">
        <v>0</v>
      </c>
      <c r="CS344" s="756">
        <v>0</v>
      </c>
      <c r="CT344" s="756">
        <v>0</v>
      </c>
      <c r="CU344" s="756">
        <v>0</v>
      </c>
      <c r="CV344" s="756">
        <v>0</v>
      </c>
      <c r="CW344" s="646">
        <f t="shared" si="191"/>
        <v>0</v>
      </c>
      <c r="CX344" s="685"/>
      <c r="CY344" s="705">
        <f t="shared" si="168"/>
        <v>328</v>
      </c>
      <c r="CZ344" s="756">
        <v>0</v>
      </c>
      <c r="DA344" s="756">
        <v>0</v>
      </c>
      <c r="DB344" s="756">
        <v>0</v>
      </c>
      <c r="DC344" s="756">
        <v>0</v>
      </c>
      <c r="DD344" s="756">
        <v>0</v>
      </c>
      <c r="DE344" s="767">
        <f t="shared" si="179"/>
        <v>0</v>
      </c>
      <c r="DF344" s="756">
        <v>0</v>
      </c>
      <c r="DG344" s="756">
        <v>0</v>
      </c>
      <c r="DH344" s="756">
        <v>0</v>
      </c>
      <c r="DI344" s="756">
        <v>0</v>
      </c>
      <c r="DJ344" s="767">
        <f t="shared" si="180"/>
        <v>0</v>
      </c>
      <c r="DK344" s="715">
        <f t="shared" si="181"/>
        <v>0</v>
      </c>
      <c r="DL344" s="685"/>
      <c r="DM344" s="705">
        <f t="shared" si="169"/>
        <v>328</v>
      </c>
      <c r="DN344" s="715">
        <f t="shared" si="182"/>
        <v>0</v>
      </c>
    </row>
    <row r="345" spans="2:118" x14ac:dyDescent="0.25">
      <c r="B345" s="705">
        <v>329</v>
      </c>
      <c r="C345" s="765">
        <f>(1+_xlfn.XLOOKUP(INT((B345-1)/12)+1,'ZC Curve'!$B$8:$B$107,'ZC Curve'!R$8:R$107,,0))^(1/12)-1</f>
        <v>0</v>
      </c>
      <c r="D345" s="766">
        <f t="shared" si="183"/>
        <v>1</v>
      </c>
      <c r="E345" s="685"/>
      <c r="F345" s="705">
        <v>329</v>
      </c>
      <c r="G345" s="756">
        <v>0</v>
      </c>
      <c r="H345" s="756">
        <v>0</v>
      </c>
      <c r="I345" s="756">
        <v>0</v>
      </c>
      <c r="J345" s="756">
        <v>0</v>
      </c>
      <c r="K345" s="756">
        <v>0</v>
      </c>
      <c r="L345" s="756">
        <v>0</v>
      </c>
      <c r="M345" s="756">
        <v>0</v>
      </c>
      <c r="N345" s="646">
        <f t="shared" si="184"/>
        <v>0</v>
      </c>
      <c r="O345" s="594"/>
      <c r="P345" s="705">
        <f t="shared" si="170"/>
        <v>329</v>
      </c>
      <c r="Q345" s="756">
        <v>0</v>
      </c>
      <c r="R345" s="756">
        <v>0</v>
      </c>
      <c r="S345" s="756">
        <v>0</v>
      </c>
      <c r="T345" s="756">
        <v>0</v>
      </c>
      <c r="U345" s="756">
        <v>0</v>
      </c>
      <c r="V345" s="756">
        <v>0</v>
      </c>
      <c r="W345" s="756">
        <v>0</v>
      </c>
      <c r="X345" s="646">
        <f t="shared" si="185"/>
        <v>0</v>
      </c>
      <c r="Y345" s="594"/>
      <c r="Z345" s="705">
        <f t="shared" si="171"/>
        <v>329</v>
      </c>
      <c r="AA345" s="756">
        <f t="shared" si="192"/>
        <v>0</v>
      </c>
      <c r="AB345" s="756">
        <f t="shared" si="192"/>
        <v>0</v>
      </c>
      <c r="AC345" s="756">
        <f t="shared" si="192"/>
        <v>0</v>
      </c>
      <c r="AD345" s="756">
        <f t="shared" si="192"/>
        <v>0</v>
      </c>
      <c r="AE345" s="756">
        <f t="shared" si="192"/>
        <v>0</v>
      </c>
      <c r="AF345" s="756">
        <f t="shared" si="192"/>
        <v>0</v>
      </c>
      <c r="AG345" s="756">
        <f t="shared" si="192"/>
        <v>0</v>
      </c>
      <c r="AH345" s="646">
        <f t="shared" si="186"/>
        <v>0</v>
      </c>
      <c r="AI345" s="594"/>
      <c r="AJ345" s="705">
        <f t="shared" si="172"/>
        <v>329</v>
      </c>
      <c r="AK345" s="756">
        <v>0</v>
      </c>
      <c r="AL345" s="756">
        <v>0</v>
      </c>
      <c r="AM345" s="756">
        <v>0</v>
      </c>
      <c r="AN345" s="756">
        <v>0</v>
      </c>
      <c r="AO345" s="756">
        <v>0</v>
      </c>
      <c r="AP345" s="756">
        <v>0</v>
      </c>
      <c r="AQ345" s="756">
        <v>0</v>
      </c>
      <c r="AR345" s="646">
        <f t="shared" si="187"/>
        <v>0</v>
      </c>
      <c r="AS345" s="594"/>
      <c r="AT345" s="705">
        <f t="shared" si="173"/>
        <v>329</v>
      </c>
      <c r="AU345" s="756">
        <v>0</v>
      </c>
      <c r="AV345" s="756">
        <v>0</v>
      </c>
      <c r="AW345" s="756">
        <v>0</v>
      </c>
      <c r="AX345" s="756">
        <v>0</v>
      </c>
      <c r="AY345" s="756">
        <v>0</v>
      </c>
      <c r="AZ345" s="767">
        <f t="shared" si="162"/>
        <v>0</v>
      </c>
      <c r="BA345" s="756">
        <v>0</v>
      </c>
      <c r="BB345" s="756">
        <v>0</v>
      </c>
      <c r="BC345" s="756">
        <v>0</v>
      </c>
      <c r="BD345" s="756">
        <v>0</v>
      </c>
      <c r="BE345" s="767">
        <f t="shared" si="174"/>
        <v>0</v>
      </c>
      <c r="BF345" s="646">
        <f t="shared" si="175"/>
        <v>0</v>
      </c>
      <c r="BG345" s="594"/>
      <c r="BH345" s="705">
        <f t="shared" si="165"/>
        <v>329</v>
      </c>
      <c r="BI345" s="646">
        <f t="shared" si="176"/>
        <v>0</v>
      </c>
      <c r="BJ345" s="594"/>
      <c r="BK345" s="705">
        <f t="shared" si="177"/>
        <v>329</v>
      </c>
      <c r="BL345" s="756">
        <v>0</v>
      </c>
      <c r="BM345" s="756">
        <v>0</v>
      </c>
      <c r="BN345" s="756">
        <v>0</v>
      </c>
      <c r="BO345" s="756">
        <v>0</v>
      </c>
      <c r="BP345" s="756">
        <v>0</v>
      </c>
      <c r="BQ345" s="756">
        <v>0</v>
      </c>
      <c r="BR345" s="756">
        <v>0</v>
      </c>
      <c r="BS345" s="646">
        <f t="shared" si="188"/>
        <v>0</v>
      </c>
      <c r="BT345" s="594"/>
      <c r="BU345" s="705">
        <f t="shared" si="178"/>
        <v>329</v>
      </c>
      <c r="BV345" s="756">
        <v>0</v>
      </c>
      <c r="BW345" s="756">
        <v>0</v>
      </c>
      <c r="BX345" s="756">
        <v>0</v>
      </c>
      <c r="BY345" s="756">
        <v>0</v>
      </c>
      <c r="BZ345" s="756">
        <v>0</v>
      </c>
      <c r="CA345" s="756">
        <v>0</v>
      </c>
      <c r="CB345" s="756">
        <v>0</v>
      </c>
      <c r="CC345" s="646">
        <f t="shared" si="189"/>
        <v>0</v>
      </c>
      <c r="CD345" s="594"/>
      <c r="CE345" s="705">
        <f t="shared" si="166"/>
        <v>329</v>
      </c>
      <c r="CF345" s="756">
        <f t="shared" si="193"/>
        <v>0</v>
      </c>
      <c r="CG345" s="756">
        <f t="shared" si="193"/>
        <v>0</v>
      </c>
      <c r="CH345" s="756">
        <f t="shared" si="193"/>
        <v>0</v>
      </c>
      <c r="CI345" s="756">
        <f t="shared" si="193"/>
        <v>0</v>
      </c>
      <c r="CJ345" s="756">
        <f t="shared" si="193"/>
        <v>0</v>
      </c>
      <c r="CK345" s="756">
        <f t="shared" si="193"/>
        <v>0</v>
      </c>
      <c r="CL345" s="756">
        <f t="shared" si="193"/>
        <v>0</v>
      </c>
      <c r="CM345" s="646">
        <f t="shared" si="190"/>
        <v>0</v>
      </c>
      <c r="CN345" s="594"/>
      <c r="CO345" s="705">
        <f t="shared" si="167"/>
        <v>329</v>
      </c>
      <c r="CP345" s="756">
        <v>0</v>
      </c>
      <c r="CQ345" s="756">
        <v>0</v>
      </c>
      <c r="CR345" s="756">
        <v>0</v>
      </c>
      <c r="CS345" s="756">
        <v>0</v>
      </c>
      <c r="CT345" s="756">
        <v>0</v>
      </c>
      <c r="CU345" s="756">
        <v>0</v>
      </c>
      <c r="CV345" s="756">
        <v>0</v>
      </c>
      <c r="CW345" s="646">
        <f t="shared" si="191"/>
        <v>0</v>
      </c>
      <c r="CX345" s="685"/>
      <c r="CY345" s="705">
        <f t="shared" si="168"/>
        <v>329</v>
      </c>
      <c r="CZ345" s="756">
        <v>0</v>
      </c>
      <c r="DA345" s="756">
        <v>0</v>
      </c>
      <c r="DB345" s="756">
        <v>0</v>
      </c>
      <c r="DC345" s="756">
        <v>0</v>
      </c>
      <c r="DD345" s="756">
        <v>0</v>
      </c>
      <c r="DE345" s="767">
        <f t="shared" si="179"/>
        <v>0</v>
      </c>
      <c r="DF345" s="756">
        <v>0</v>
      </c>
      <c r="DG345" s="756">
        <v>0</v>
      </c>
      <c r="DH345" s="756">
        <v>0</v>
      </c>
      <c r="DI345" s="756">
        <v>0</v>
      </c>
      <c r="DJ345" s="767">
        <f t="shared" si="180"/>
        <v>0</v>
      </c>
      <c r="DK345" s="715">
        <f t="shared" si="181"/>
        <v>0</v>
      </c>
      <c r="DL345" s="685"/>
      <c r="DM345" s="705">
        <f t="shared" si="169"/>
        <v>329</v>
      </c>
      <c r="DN345" s="715">
        <f t="shared" si="182"/>
        <v>0</v>
      </c>
    </row>
    <row r="346" spans="2:118" x14ac:dyDescent="0.25">
      <c r="B346" s="705">
        <v>330</v>
      </c>
      <c r="C346" s="765">
        <f>(1+_xlfn.XLOOKUP(INT((B346-1)/12)+1,'ZC Curve'!$B$8:$B$107,'ZC Curve'!R$8:R$107,,0))^(1/12)-1</f>
        <v>0</v>
      </c>
      <c r="D346" s="766">
        <f t="shared" si="183"/>
        <v>1</v>
      </c>
      <c r="E346" s="685"/>
      <c r="F346" s="705">
        <v>330</v>
      </c>
      <c r="G346" s="756">
        <v>0</v>
      </c>
      <c r="H346" s="756">
        <v>0</v>
      </c>
      <c r="I346" s="756">
        <v>0</v>
      </c>
      <c r="J346" s="756">
        <v>0</v>
      </c>
      <c r="K346" s="756">
        <v>0</v>
      </c>
      <c r="L346" s="756">
        <v>0</v>
      </c>
      <c r="M346" s="756">
        <v>0</v>
      </c>
      <c r="N346" s="646">
        <f t="shared" si="184"/>
        <v>0</v>
      </c>
      <c r="O346" s="594"/>
      <c r="P346" s="705">
        <f t="shared" si="170"/>
        <v>330</v>
      </c>
      <c r="Q346" s="756">
        <v>0</v>
      </c>
      <c r="R346" s="756">
        <v>0</v>
      </c>
      <c r="S346" s="756">
        <v>0</v>
      </c>
      <c r="T346" s="756">
        <v>0</v>
      </c>
      <c r="U346" s="756">
        <v>0</v>
      </c>
      <c r="V346" s="756">
        <v>0</v>
      </c>
      <c r="W346" s="756">
        <v>0</v>
      </c>
      <c r="X346" s="646">
        <f t="shared" si="185"/>
        <v>0</v>
      </c>
      <c r="Y346" s="594"/>
      <c r="Z346" s="705">
        <f t="shared" si="171"/>
        <v>330</v>
      </c>
      <c r="AA346" s="756">
        <f t="shared" si="192"/>
        <v>0</v>
      </c>
      <c r="AB346" s="756">
        <f t="shared" si="192"/>
        <v>0</v>
      </c>
      <c r="AC346" s="756">
        <f t="shared" si="192"/>
        <v>0</v>
      </c>
      <c r="AD346" s="756">
        <f t="shared" si="192"/>
        <v>0</v>
      </c>
      <c r="AE346" s="756">
        <f t="shared" si="192"/>
        <v>0</v>
      </c>
      <c r="AF346" s="756">
        <f t="shared" si="192"/>
        <v>0</v>
      </c>
      <c r="AG346" s="756">
        <f t="shared" si="192"/>
        <v>0</v>
      </c>
      <c r="AH346" s="646">
        <f t="shared" si="186"/>
        <v>0</v>
      </c>
      <c r="AI346" s="594"/>
      <c r="AJ346" s="705">
        <f t="shared" si="172"/>
        <v>330</v>
      </c>
      <c r="AK346" s="756">
        <v>0</v>
      </c>
      <c r="AL346" s="756">
        <v>0</v>
      </c>
      <c r="AM346" s="756">
        <v>0</v>
      </c>
      <c r="AN346" s="756">
        <v>0</v>
      </c>
      <c r="AO346" s="756">
        <v>0</v>
      </c>
      <c r="AP346" s="756">
        <v>0</v>
      </c>
      <c r="AQ346" s="756">
        <v>0</v>
      </c>
      <c r="AR346" s="646">
        <f t="shared" si="187"/>
        <v>0</v>
      </c>
      <c r="AS346" s="594"/>
      <c r="AT346" s="705">
        <f t="shared" si="173"/>
        <v>330</v>
      </c>
      <c r="AU346" s="756">
        <v>0</v>
      </c>
      <c r="AV346" s="756">
        <v>0</v>
      </c>
      <c r="AW346" s="756">
        <v>0</v>
      </c>
      <c r="AX346" s="756">
        <v>0</v>
      </c>
      <c r="AY346" s="756">
        <v>0</v>
      </c>
      <c r="AZ346" s="767">
        <f t="shared" si="162"/>
        <v>0</v>
      </c>
      <c r="BA346" s="756">
        <v>0</v>
      </c>
      <c r="BB346" s="756">
        <v>0</v>
      </c>
      <c r="BC346" s="756">
        <v>0</v>
      </c>
      <c r="BD346" s="756">
        <v>0</v>
      </c>
      <c r="BE346" s="767">
        <f t="shared" si="174"/>
        <v>0</v>
      </c>
      <c r="BF346" s="646">
        <f t="shared" si="175"/>
        <v>0</v>
      </c>
      <c r="BG346" s="594"/>
      <c r="BH346" s="705">
        <f t="shared" si="165"/>
        <v>330</v>
      </c>
      <c r="BI346" s="646">
        <f t="shared" si="176"/>
        <v>0</v>
      </c>
      <c r="BJ346" s="594"/>
      <c r="BK346" s="705">
        <f t="shared" si="177"/>
        <v>330</v>
      </c>
      <c r="BL346" s="756">
        <v>0</v>
      </c>
      <c r="BM346" s="756">
        <v>0</v>
      </c>
      <c r="BN346" s="756">
        <v>0</v>
      </c>
      <c r="BO346" s="756">
        <v>0</v>
      </c>
      <c r="BP346" s="756">
        <v>0</v>
      </c>
      <c r="BQ346" s="756">
        <v>0</v>
      </c>
      <c r="BR346" s="756">
        <v>0</v>
      </c>
      <c r="BS346" s="646">
        <f t="shared" si="188"/>
        <v>0</v>
      </c>
      <c r="BT346" s="594"/>
      <c r="BU346" s="705">
        <f t="shared" si="178"/>
        <v>330</v>
      </c>
      <c r="BV346" s="756">
        <v>0</v>
      </c>
      <c r="BW346" s="756">
        <v>0</v>
      </c>
      <c r="BX346" s="756">
        <v>0</v>
      </c>
      <c r="BY346" s="756">
        <v>0</v>
      </c>
      <c r="BZ346" s="756">
        <v>0</v>
      </c>
      <c r="CA346" s="756">
        <v>0</v>
      </c>
      <c r="CB346" s="756">
        <v>0</v>
      </c>
      <c r="CC346" s="646">
        <f t="shared" si="189"/>
        <v>0</v>
      </c>
      <c r="CD346" s="594"/>
      <c r="CE346" s="705">
        <f t="shared" si="166"/>
        <v>330</v>
      </c>
      <c r="CF346" s="756">
        <f t="shared" si="193"/>
        <v>0</v>
      </c>
      <c r="CG346" s="756">
        <f t="shared" si="193"/>
        <v>0</v>
      </c>
      <c r="CH346" s="756">
        <f t="shared" si="193"/>
        <v>0</v>
      </c>
      <c r="CI346" s="756">
        <f t="shared" si="193"/>
        <v>0</v>
      </c>
      <c r="CJ346" s="756">
        <f t="shared" si="193"/>
        <v>0</v>
      </c>
      <c r="CK346" s="756">
        <f t="shared" si="193"/>
        <v>0</v>
      </c>
      <c r="CL346" s="756">
        <f t="shared" si="193"/>
        <v>0</v>
      </c>
      <c r="CM346" s="646">
        <f t="shared" si="190"/>
        <v>0</v>
      </c>
      <c r="CN346" s="594"/>
      <c r="CO346" s="705">
        <f t="shared" si="167"/>
        <v>330</v>
      </c>
      <c r="CP346" s="756">
        <v>0</v>
      </c>
      <c r="CQ346" s="756">
        <v>0</v>
      </c>
      <c r="CR346" s="756">
        <v>0</v>
      </c>
      <c r="CS346" s="756">
        <v>0</v>
      </c>
      <c r="CT346" s="756">
        <v>0</v>
      </c>
      <c r="CU346" s="756">
        <v>0</v>
      </c>
      <c r="CV346" s="756">
        <v>0</v>
      </c>
      <c r="CW346" s="646">
        <f t="shared" si="191"/>
        <v>0</v>
      </c>
      <c r="CX346" s="685"/>
      <c r="CY346" s="705">
        <f t="shared" si="168"/>
        <v>330</v>
      </c>
      <c r="CZ346" s="756">
        <v>0</v>
      </c>
      <c r="DA346" s="756">
        <v>0</v>
      </c>
      <c r="DB346" s="756">
        <v>0</v>
      </c>
      <c r="DC346" s="756">
        <v>0</v>
      </c>
      <c r="DD346" s="756">
        <v>0</v>
      </c>
      <c r="DE346" s="767">
        <f t="shared" si="179"/>
        <v>0</v>
      </c>
      <c r="DF346" s="756">
        <v>0</v>
      </c>
      <c r="DG346" s="756">
        <v>0</v>
      </c>
      <c r="DH346" s="756">
        <v>0</v>
      </c>
      <c r="DI346" s="756">
        <v>0</v>
      </c>
      <c r="DJ346" s="767">
        <f t="shared" si="180"/>
        <v>0</v>
      </c>
      <c r="DK346" s="715">
        <f t="shared" si="181"/>
        <v>0</v>
      </c>
      <c r="DL346" s="685"/>
      <c r="DM346" s="705">
        <f t="shared" si="169"/>
        <v>330</v>
      </c>
      <c r="DN346" s="715">
        <f t="shared" si="182"/>
        <v>0</v>
      </c>
    </row>
    <row r="347" spans="2:118" x14ac:dyDescent="0.25">
      <c r="B347" s="705">
        <v>331</v>
      </c>
      <c r="C347" s="765">
        <f>(1+_xlfn.XLOOKUP(INT((B347-1)/12)+1,'ZC Curve'!$B$8:$B$107,'ZC Curve'!R$8:R$107,,0))^(1/12)-1</f>
        <v>0</v>
      </c>
      <c r="D347" s="766">
        <f t="shared" si="183"/>
        <v>1</v>
      </c>
      <c r="E347" s="685"/>
      <c r="F347" s="705">
        <v>331</v>
      </c>
      <c r="G347" s="756">
        <v>0</v>
      </c>
      <c r="H347" s="756">
        <v>0</v>
      </c>
      <c r="I347" s="756">
        <v>0</v>
      </c>
      <c r="J347" s="756">
        <v>0</v>
      </c>
      <c r="K347" s="756">
        <v>0</v>
      </c>
      <c r="L347" s="756">
        <v>0</v>
      </c>
      <c r="M347" s="756">
        <v>0</v>
      </c>
      <c r="N347" s="646">
        <f t="shared" si="184"/>
        <v>0</v>
      </c>
      <c r="O347" s="594"/>
      <c r="P347" s="705">
        <f t="shared" si="170"/>
        <v>331</v>
      </c>
      <c r="Q347" s="756">
        <v>0</v>
      </c>
      <c r="R347" s="756">
        <v>0</v>
      </c>
      <c r="S347" s="756">
        <v>0</v>
      </c>
      <c r="T347" s="756">
        <v>0</v>
      </c>
      <c r="U347" s="756">
        <v>0</v>
      </c>
      <c r="V347" s="756">
        <v>0</v>
      </c>
      <c r="W347" s="756">
        <v>0</v>
      </c>
      <c r="X347" s="646">
        <f t="shared" si="185"/>
        <v>0</v>
      </c>
      <c r="Y347" s="594"/>
      <c r="Z347" s="705">
        <f t="shared" si="171"/>
        <v>331</v>
      </c>
      <c r="AA347" s="756">
        <f t="shared" si="192"/>
        <v>0</v>
      </c>
      <c r="AB347" s="756">
        <f t="shared" si="192"/>
        <v>0</v>
      </c>
      <c r="AC347" s="756">
        <f t="shared" si="192"/>
        <v>0</v>
      </c>
      <c r="AD347" s="756">
        <f t="shared" si="192"/>
        <v>0</v>
      </c>
      <c r="AE347" s="756">
        <f t="shared" si="192"/>
        <v>0</v>
      </c>
      <c r="AF347" s="756">
        <f t="shared" si="192"/>
        <v>0</v>
      </c>
      <c r="AG347" s="756">
        <f t="shared" si="192"/>
        <v>0</v>
      </c>
      <c r="AH347" s="646">
        <f t="shared" si="186"/>
        <v>0</v>
      </c>
      <c r="AI347" s="594"/>
      <c r="AJ347" s="705">
        <f t="shared" si="172"/>
        <v>331</v>
      </c>
      <c r="AK347" s="756">
        <v>0</v>
      </c>
      <c r="AL347" s="756">
        <v>0</v>
      </c>
      <c r="AM347" s="756">
        <v>0</v>
      </c>
      <c r="AN347" s="756">
        <v>0</v>
      </c>
      <c r="AO347" s="756">
        <v>0</v>
      </c>
      <c r="AP347" s="756">
        <v>0</v>
      </c>
      <c r="AQ347" s="756">
        <v>0</v>
      </c>
      <c r="AR347" s="646">
        <f t="shared" si="187"/>
        <v>0</v>
      </c>
      <c r="AS347" s="594"/>
      <c r="AT347" s="705">
        <f t="shared" si="173"/>
        <v>331</v>
      </c>
      <c r="AU347" s="756">
        <v>0</v>
      </c>
      <c r="AV347" s="756">
        <v>0</v>
      </c>
      <c r="AW347" s="756">
        <v>0</v>
      </c>
      <c r="AX347" s="756">
        <v>0</v>
      </c>
      <c r="AY347" s="756">
        <v>0</v>
      </c>
      <c r="AZ347" s="767">
        <f t="shared" si="162"/>
        <v>0</v>
      </c>
      <c r="BA347" s="756">
        <v>0</v>
      </c>
      <c r="BB347" s="756">
        <v>0</v>
      </c>
      <c r="BC347" s="756">
        <v>0</v>
      </c>
      <c r="BD347" s="756">
        <v>0</v>
      </c>
      <c r="BE347" s="767">
        <f t="shared" si="174"/>
        <v>0</v>
      </c>
      <c r="BF347" s="646">
        <f t="shared" si="175"/>
        <v>0</v>
      </c>
      <c r="BG347" s="594"/>
      <c r="BH347" s="705">
        <f t="shared" si="165"/>
        <v>331</v>
      </c>
      <c r="BI347" s="646">
        <f t="shared" si="176"/>
        <v>0</v>
      </c>
      <c r="BJ347" s="594"/>
      <c r="BK347" s="705">
        <f t="shared" si="177"/>
        <v>331</v>
      </c>
      <c r="BL347" s="756">
        <v>0</v>
      </c>
      <c r="BM347" s="756">
        <v>0</v>
      </c>
      <c r="BN347" s="756">
        <v>0</v>
      </c>
      <c r="BO347" s="756">
        <v>0</v>
      </c>
      <c r="BP347" s="756">
        <v>0</v>
      </c>
      <c r="BQ347" s="756">
        <v>0</v>
      </c>
      <c r="BR347" s="756">
        <v>0</v>
      </c>
      <c r="BS347" s="646">
        <f t="shared" si="188"/>
        <v>0</v>
      </c>
      <c r="BT347" s="594"/>
      <c r="BU347" s="705">
        <f t="shared" si="178"/>
        <v>331</v>
      </c>
      <c r="BV347" s="756">
        <v>0</v>
      </c>
      <c r="BW347" s="756">
        <v>0</v>
      </c>
      <c r="BX347" s="756">
        <v>0</v>
      </c>
      <c r="BY347" s="756">
        <v>0</v>
      </c>
      <c r="BZ347" s="756">
        <v>0</v>
      </c>
      <c r="CA347" s="756">
        <v>0</v>
      </c>
      <c r="CB347" s="756">
        <v>0</v>
      </c>
      <c r="CC347" s="646">
        <f t="shared" si="189"/>
        <v>0</v>
      </c>
      <c r="CD347" s="594"/>
      <c r="CE347" s="705">
        <f t="shared" si="166"/>
        <v>331</v>
      </c>
      <c r="CF347" s="756">
        <f t="shared" si="193"/>
        <v>0</v>
      </c>
      <c r="CG347" s="756">
        <f t="shared" si="193"/>
        <v>0</v>
      </c>
      <c r="CH347" s="756">
        <f t="shared" si="193"/>
        <v>0</v>
      </c>
      <c r="CI347" s="756">
        <f t="shared" si="193"/>
        <v>0</v>
      </c>
      <c r="CJ347" s="756">
        <f t="shared" si="193"/>
        <v>0</v>
      </c>
      <c r="CK347" s="756">
        <f t="shared" si="193"/>
        <v>0</v>
      </c>
      <c r="CL347" s="756">
        <f t="shared" si="193"/>
        <v>0</v>
      </c>
      <c r="CM347" s="646">
        <f t="shared" si="190"/>
        <v>0</v>
      </c>
      <c r="CN347" s="594"/>
      <c r="CO347" s="705">
        <f t="shared" si="167"/>
        <v>331</v>
      </c>
      <c r="CP347" s="756">
        <v>0</v>
      </c>
      <c r="CQ347" s="756">
        <v>0</v>
      </c>
      <c r="CR347" s="756">
        <v>0</v>
      </c>
      <c r="CS347" s="756">
        <v>0</v>
      </c>
      <c r="CT347" s="756">
        <v>0</v>
      </c>
      <c r="CU347" s="756">
        <v>0</v>
      </c>
      <c r="CV347" s="756">
        <v>0</v>
      </c>
      <c r="CW347" s="646">
        <f t="shared" si="191"/>
        <v>0</v>
      </c>
      <c r="CX347" s="685"/>
      <c r="CY347" s="705">
        <f t="shared" si="168"/>
        <v>331</v>
      </c>
      <c r="CZ347" s="756">
        <v>0</v>
      </c>
      <c r="DA347" s="756">
        <v>0</v>
      </c>
      <c r="DB347" s="756">
        <v>0</v>
      </c>
      <c r="DC347" s="756">
        <v>0</v>
      </c>
      <c r="DD347" s="756">
        <v>0</v>
      </c>
      <c r="DE347" s="767">
        <f t="shared" si="179"/>
        <v>0</v>
      </c>
      <c r="DF347" s="756">
        <v>0</v>
      </c>
      <c r="DG347" s="756">
        <v>0</v>
      </c>
      <c r="DH347" s="756">
        <v>0</v>
      </c>
      <c r="DI347" s="756">
        <v>0</v>
      </c>
      <c r="DJ347" s="767">
        <f t="shared" si="180"/>
        <v>0</v>
      </c>
      <c r="DK347" s="715">
        <f t="shared" si="181"/>
        <v>0</v>
      </c>
      <c r="DL347" s="685"/>
      <c r="DM347" s="705">
        <f t="shared" si="169"/>
        <v>331</v>
      </c>
      <c r="DN347" s="715">
        <f t="shared" si="182"/>
        <v>0</v>
      </c>
    </row>
    <row r="348" spans="2:118" x14ac:dyDescent="0.25">
      <c r="B348" s="705">
        <v>332</v>
      </c>
      <c r="C348" s="765">
        <f>(1+_xlfn.XLOOKUP(INT((B348-1)/12)+1,'ZC Curve'!$B$8:$B$107,'ZC Curve'!R$8:R$107,,0))^(1/12)-1</f>
        <v>0</v>
      </c>
      <c r="D348" s="766">
        <f t="shared" si="183"/>
        <v>1</v>
      </c>
      <c r="E348" s="685"/>
      <c r="F348" s="705">
        <v>332</v>
      </c>
      <c r="G348" s="756">
        <v>0</v>
      </c>
      <c r="H348" s="756">
        <v>0</v>
      </c>
      <c r="I348" s="756">
        <v>0</v>
      </c>
      <c r="J348" s="756">
        <v>0</v>
      </c>
      <c r="K348" s="756">
        <v>0</v>
      </c>
      <c r="L348" s="756">
        <v>0</v>
      </c>
      <c r="M348" s="756">
        <v>0</v>
      </c>
      <c r="N348" s="646">
        <f t="shared" si="184"/>
        <v>0</v>
      </c>
      <c r="O348" s="594"/>
      <c r="P348" s="705">
        <f t="shared" si="170"/>
        <v>332</v>
      </c>
      <c r="Q348" s="756">
        <v>0</v>
      </c>
      <c r="R348" s="756">
        <v>0</v>
      </c>
      <c r="S348" s="756">
        <v>0</v>
      </c>
      <c r="T348" s="756">
        <v>0</v>
      </c>
      <c r="U348" s="756">
        <v>0</v>
      </c>
      <c r="V348" s="756">
        <v>0</v>
      </c>
      <c r="W348" s="756">
        <v>0</v>
      </c>
      <c r="X348" s="646">
        <f t="shared" si="185"/>
        <v>0</v>
      </c>
      <c r="Y348" s="594"/>
      <c r="Z348" s="705">
        <f t="shared" si="171"/>
        <v>332</v>
      </c>
      <c r="AA348" s="756">
        <f t="shared" si="192"/>
        <v>0</v>
      </c>
      <c r="AB348" s="756">
        <f t="shared" si="192"/>
        <v>0</v>
      </c>
      <c r="AC348" s="756">
        <f t="shared" si="192"/>
        <v>0</v>
      </c>
      <c r="AD348" s="756">
        <f t="shared" si="192"/>
        <v>0</v>
      </c>
      <c r="AE348" s="756">
        <f t="shared" si="192"/>
        <v>0</v>
      </c>
      <c r="AF348" s="756">
        <f t="shared" si="192"/>
        <v>0</v>
      </c>
      <c r="AG348" s="756">
        <f t="shared" si="192"/>
        <v>0</v>
      </c>
      <c r="AH348" s="646">
        <f t="shared" si="186"/>
        <v>0</v>
      </c>
      <c r="AI348" s="594"/>
      <c r="AJ348" s="705">
        <f t="shared" si="172"/>
        <v>332</v>
      </c>
      <c r="AK348" s="756">
        <v>0</v>
      </c>
      <c r="AL348" s="756">
        <v>0</v>
      </c>
      <c r="AM348" s="756">
        <v>0</v>
      </c>
      <c r="AN348" s="756">
        <v>0</v>
      </c>
      <c r="AO348" s="756">
        <v>0</v>
      </c>
      <c r="AP348" s="756">
        <v>0</v>
      </c>
      <c r="AQ348" s="756">
        <v>0</v>
      </c>
      <c r="AR348" s="646">
        <f t="shared" si="187"/>
        <v>0</v>
      </c>
      <c r="AS348" s="594"/>
      <c r="AT348" s="705">
        <f t="shared" si="173"/>
        <v>332</v>
      </c>
      <c r="AU348" s="756">
        <v>0</v>
      </c>
      <c r="AV348" s="756">
        <v>0</v>
      </c>
      <c r="AW348" s="756">
        <v>0</v>
      </c>
      <c r="AX348" s="756">
        <v>0</v>
      </c>
      <c r="AY348" s="756">
        <v>0</v>
      </c>
      <c r="AZ348" s="767">
        <f t="shared" si="162"/>
        <v>0</v>
      </c>
      <c r="BA348" s="756">
        <v>0</v>
      </c>
      <c r="BB348" s="756">
        <v>0</v>
      </c>
      <c r="BC348" s="756">
        <v>0</v>
      </c>
      <c r="BD348" s="756">
        <v>0</v>
      </c>
      <c r="BE348" s="767">
        <f t="shared" si="174"/>
        <v>0</v>
      </c>
      <c r="BF348" s="646">
        <f t="shared" si="175"/>
        <v>0</v>
      </c>
      <c r="BG348" s="594"/>
      <c r="BH348" s="705">
        <f t="shared" si="165"/>
        <v>332</v>
      </c>
      <c r="BI348" s="646">
        <f t="shared" si="176"/>
        <v>0</v>
      </c>
      <c r="BJ348" s="594"/>
      <c r="BK348" s="705">
        <f t="shared" si="177"/>
        <v>332</v>
      </c>
      <c r="BL348" s="756">
        <v>0</v>
      </c>
      <c r="BM348" s="756">
        <v>0</v>
      </c>
      <c r="BN348" s="756">
        <v>0</v>
      </c>
      <c r="BO348" s="756">
        <v>0</v>
      </c>
      <c r="BP348" s="756">
        <v>0</v>
      </c>
      <c r="BQ348" s="756">
        <v>0</v>
      </c>
      <c r="BR348" s="756">
        <v>0</v>
      </c>
      <c r="BS348" s="646">
        <f t="shared" si="188"/>
        <v>0</v>
      </c>
      <c r="BT348" s="594"/>
      <c r="BU348" s="705">
        <f t="shared" si="178"/>
        <v>332</v>
      </c>
      <c r="BV348" s="756">
        <v>0</v>
      </c>
      <c r="BW348" s="756">
        <v>0</v>
      </c>
      <c r="BX348" s="756">
        <v>0</v>
      </c>
      <c r="BY348" s="756">
        <v>0</v>
      </c>
      <c r="BZ348" s="756">
        <v>0</v>
      </c>
      <c r="CA348" s="756">
        <v>0</v>
      </c>
      <c r="CB348" s="756">
        <v>0</v>
      </c>
      <c r="CC348" s="646">
        <f t="shared" si="189"/>
        <v>0</v>
      </c>
      <c r="CD348" s="594"/>
      <c r="CE348" s="705">
        <f t="shared" si="166"/>
        <v>332</v>
      </c>
      <c r="CF348" s="756">
        <f t="shared" si="193"/>
        <v>0</v>
      </c>
      <c r="CG348" s="756">
        <f t="shared" si="193"/>
        <v>0</v>
      </c>
      <c r="CH348" s="756">
        <f t="shared" si="193"/>
        <v>0</v>
      </c>
      <c r="CI348" s="756">
        <f t="shared" si="193"/>
        <v>0</v>
      </c>
      <c r="CJ348" s="756">
        <f t="shared" si="193"/>
        <v>0</v>
      </c>
      <c r="CK348" s="756">
        <f t="shared" si="193"/>
        <v>0</v>
      </c>
      <c r="CL348" s="756">
        <f t="shared" si="193"/>
        <v>0</v>
      </c>
      <c r="CM348" s="646">
        <f t="shared" si="190"/>
        <v>0</v>
      </c>
      <c r="CN348" s="594"/>
      <c r="CO348" s="705">
        <f t="shared" si="167"/>
        <v>332</v>
      </c>
      <c r="CP348" s="756">
        <v>0</v>
      </c>
      <c r="CQ348" s="756">
        <v>0</v>
      </c>
      <c r="CR348" s="756">
        <v>0</v>
      </c>
      <c r="CS348" s="756">
        <v>0</v>
      </c>
      <c r="CT348" s="756">
        <v>0</v>
      </c>
      <c r="CU348" s="756">
        <v>0</v>
      </c>
      <c r="CV348" s="756">
        <v>0</v>
      </c>
      <c r="CW348" s="646">
        <f t="shared" si="191"/>
        <v>0</v>
      </c>
      <c r="CX348" s="685"/>
      <c r="CY348" s="705">
        <f t="shared" si="168"/>
        <v>332</v>
      </c>
      <c r="CZ348" s="756">
        <v>0</v>
      </c>
      <c r="DA348" s="756">
        <v>0</v>
      </c>
      <c r="DB348" s="756">
        <v>0</v>
      </c>
      <c r="DC348" s="756">
        <v>0</v>
      </c>
      <c r="DD348" s="756">
        <v>0</v>
      </c>
      <c r="DE348" s="767">
        <f t="shared" si="179"/>
        <v>0</v>
      </c>
      <c r="DF348" s="756">
        <v>0</v>
      </c>
      <c r="DG348" s="756">
        <v>0</v>
      </c>
      <c r="DH348" s="756">
        <v>0</v>
      </c>
      <c r="DI348" s="756">
        <v>0</v>
      </c>
      <c r="DJ348" s="767">
        <f t="shared" si="180"/>
        <v>0</v>
      </c>
      <c r="DK348" s="715">
        <f t="shared" si="181"/>
        <v>0</v>
      </c>
      <c r="DL348" s="685"/>
      <c r="DM348" s="705">
        <f t="shared" si="169"/>
        <v>332</v>
      </c>
      <c r="DN348" s="715">
        <f t="shared" si="182"/>
        <v>0</v>
      </c>
    </row>
    <row r="349" spans="2:118" x14ac:dyDescent="0.25">
      <c r="B349" s="705">
        <v>333</v>
      </c>
      <c r="C349" s="765">
        <f>(1+_xlfn.XLOOKUP(INT((B349-1)/12)+1,'ZC Curve'!$B$8:$B$107,'ZC Curve'!R$8:R$107,,0))^(1/12)-1</f>
        <v>0</v>
      </c>
      <c r="D349" s="766">
        <f t="shared" si="183"/>
        <v>1</v>
      </c>
      <c r="E349" s="685"/>
      <c r="F349" s="705">
        <v>333</v>
      </c>
      <c r="G349" s="756">
        <v>0</v>
      </c>
      <c r="H349" s="756">
        <v>0</v>
      </c>
      <c r="I349" s="756">
        <v>0</v>
      </c>
      <c r="J349" s="756">
        <v>0</v>
      </c>
      <c r="K349" s="756">
        <v>0</v>
      </c>
      <c r="L349" s="756">
        <v>0</v>
      </c>
      <c r="M349" s="756">
        <v>0</v>
      </c>
      <c r="N349" s="646">
        <f t="shared" si="184"/>
        <v>0</v>
      </c>
      <c r="O349" s="594"/>
      <c r="P349" s="705">
        <f t="shared" si="170"/>
        <v>333</v>
      </c>
      <c r="Q349" s="756">
        <v>0</v>
      </c>
      <c r="R349" s="756">
        <v>0</v>
      </c>
      <c r="S349" s="756">
        <v>0</v>
      </c>
      <c r="T349" s="756">
        <v>0</v>
      </c>
      <c r="U349" s="756">
        <v>0</v>
      </c>
      <c r="V349" s="756">
        <v>0</v>
      </c>
      <c r="W349" s="756">
        <v>0</v>
      </c>
      <c r="X349" s="646">
        <f t="shared" si="185"/>
        <v>0</v>
      </c>
      <c r="Y349" s="594"/>
      <c r="Z349" s="705">
        <f t="shared" si="171"/>
        <v>333</v>
      </c>
      <c r="AA349" s="756">
        <f t="shared" si="192"/>
        <v>0</v>
      </c>
      <c r="AB349" s="756">
        <f t="shared" si="192"/>
        <v>0</v>
      </c>
      <c r="AC349" s="756">
        <f t="shared" si="192"/>
        <v>0</v>
      </c>
      <c r="AD349" s="756">
        <f t="shared" si="192"/>
        <v>0</v>
      </c>
      <c r="AE349" s="756">
        <f t="shared" si="192"/>
        <v>0</v>
      </c>
      <c r="AF349" s="756">
        <f t="shared" si="192"/>
        <v>0</v>
      </c>
      <c r="AG349" s="756">
        <f t="shared" si="192"/>
        <v>0</v>
      </c>
      <c r="AH349" s="646">
        <f t="shared" si="186"/>
        <v>0</v>
      </c>
      <c r="AI349" s="594"/>
      <c r="AJ349" s="705">
        <f t="shared" si="172"/>
        <v>333</v>
      </c>
      <c r="AK349" s="756">
        <v>0</v>
      </c>
      <c r="AL349" s="756">
        <v>0</v>
      </c>
      <c r="AM349" s="756">
        <v>0</v>
      </c>
      <c r="AN349" s="756">
        <v>0</v>
      </c>
      <c r="AO349" s="756">
        <v>0</v>
      </c>
      <c r="AP349" s="756">
        <v>0</v>
      </c>
      <c r="AQ349" s="756">
        <v>0</v>
      </c>
      <c r="AR349" s="646">
        <f t="shared" si="187"/>
        <v>0</v>
      </c>
      <c r="AS349" s="594"/>
      <c r="AT349" s="705">
        <f t="shared" si="173"/>
        <v>333</v>
      </c>
      <c r="AU349" s="756">
        <v>0</v>
      </c>
      <c r="AV349" s="756">
        <v>0</v>
      </c>
      <c r="AW349" s="756">
        <v>0</v>
      </c>
      <c r="AX349" s="756">
        <v>0</v>
      </c>
      <c r="AY349" s="756">
        <v>0</v>
      </c>
      <c r="AZ349" s="767">
        <f t="shared" si="162"/>
        <v>0</v>
      </c>
      <c r="BA349" s="756">
        <v>0</v>
      </c>
      <c r="BB349" s="756">
        <v>0</v>
      </c>
      <c r="BC349" s="756">
        <v>0</v>
      </c>
      <c r="BD349" s="756">
        <v>0</v>
      </c>
      <c r="BE349" s="767">
        <f t="shared" si="174"/>
        <v>0</v>
      </c>
      <c r="BF349" s="646">
        <f t="shared" si="175"/>
        <v>0</v>
      </c>
      <c r="BG349" s="594"/>
      <c r="BH349" s="705">
        <f t="shared" si="165"/>
        <v>333</v>
      </c>
      <c r="BI349" s="646">
        <f t="shared" si="176"/>
        <v>0</v>
      </c>
      <c r="BJ349" s="594"/>
      <c r="BK349" s="705">
        <f t="shared" si="177"/>
        <v>333</v>
      </c>
      <c r="BL349" s="756">
        <v>0</v>
      </c>
      <c r="BM349" s="756">
        <v>0</v>
      </c>
      <c r="BN349" s="756">
        <v>0</v>
      </c>
      <c r="BO349" s="756">
        <v>0</v>
      </c>
      <c r="BP349" s="756">
        <v>0</v>
      </c>
      <c r="BQ349" s="756">
        <v>0</v>
      </c>
      <c r="BR349" s="756">
        <v>0</v>
      </c>
      <c r="BS349" s="646">
        <f t="shared" si="188"/>
        <v>0</v>
      </c>
      <c r="BT349" s="594"/>
      <c r="BU349" s="705">
        <f t="shared" si="178"/>
        <v>333</v>
      </c>
      <c r="BV349" s="756">
        <v>0</v>
      </c>
      <c r="BW349" s="756">
        <v>0</v>
      </c>
      <c r="BX349" s="756">
        <v>0</v>
      </c>
      <c r="BY349" s="756">
        <v>0</v>
      </c>
      <c r="BZ349" s="756">
        <v>0</v>
      </c>
      <c r="CA349" s="756">
        <v>0</v>
      </c>
      <c r="CB349" s="756">
        <v>0</v>
      </c>
      <c r="CC349" s="646">
        <f t="shared" si="189"/>
        <v>0</v>
      </c>
      <c r="CD349" s="594"/>
      <c r="CE349" s="705">
        <f t="shared" si="166"/>
        <v>333</v>
      </c>
      <c r="CF349" s="756">
        <f t="shared" si="193"/>
        <v>0</v>
      </c>
      <c r="CG349" s="756">
        <f t="shared" si="193"/>
        <v>0</v>
      </c>
      <c r="CH349" s="756">
        <f t="shared" si="193"/>
        <v>0</v>
      </c>
      <c r="CI349" s="756">
        <f t="shared" si="193"/>
        <v>0</v>
      </c>
      <c r="CJ349" s="756">
        <f t="shared" si="193"/>
        <v>0</v>
      </c>
      <c r="CK349" s="756">
        <f t="shared" si="193"/>
        <v>0</v>
      </c>
      <c r="CL349" s="756">
        <f t="shared" si="193"/>
        <v>0</v>
      </c>
      <c r="CM349" s="646">
        <f t="shared" si="190"/>
        <v>0</v>
      </c>
      <c r="CN349" s="594"/>
      <c r="CO349" s="705">
        <f t="shared" si="167"/>
        <v>333</v>
      </c>
      <c r="CP349" s="756">
        <v>0</v>
      </c>
      <c r="CQ349" s="756">
        <v>0</v>
      </c>
      <c r="CR349" s="756">
        <v>0</v>
      </c>
      <c r="CS349" s="756">
        <v>0</v>
      </c>
      <c r="CT349" s="756">
        <v>0</v>
      </c>
      <c r="CU349" s="756">
        <v>0</v>
      </c>
      <c r="CV349" s="756">
        <v>0</v>
      </c>
      <c r="CW349" s="646">
        <f t="shared" si="191"/>
        <v>0</v>
      </c>
      <c r="CX349" s="685"/>
      <c r="CY349" s="705">
        <f t="shared" si="168"/>
        <v>333</v>
      </c>
      <c r="CZ349" s="756">
        <v>0</v>
      </c>
      <c r="DA349" s="756">
        <v>0</v>
      </c>
      <c r="DB349" s="756">
        <v>0</v>
      </c>
      <c r="DC349" s="756">
        <v>0</v>
      </c>
      <c r="DD349" s="756">
        <v>0</v>
      </c>
      <c r="DE349" s="767">
        <f t="shared" si="179"/>
        <v>0</v>
      </c>
      <c r="DF349" s="756">
        <v>0</v>
      </c>
      <c r="DG349" s="756">
        <v>0</v>
      </c>
      <c r="DH349" s="756">
        <v>0</v>
      </c>
      <c r="DI349" s="756">
        <v>0</v>
      </c>
      <c r="DJ349" s="767">
        <f t="shared" si="180"/>
        <v>0</v>
      </c>
      <c r="DK349" s="715">
        <f t="shared" si="181"/>
        <v>0</v>
      </c>
      <c r="DL349" s="685"/>
      <c r="DM349" s="705">
        <f t="shared" si="169"/>
        <v>333</v>
      </c>
      <c r="DN349" s="715">
        <f t="shared" si="182"/>
        <v>0</v>
      </c>
    </row>
    <row r="350" spans="2:118" x14ac:dyDescent="0.25">
      <c r="B350" s="705">
        <v>334</v>
      </c>
      <c r="C350" s="765">
        <f>(1+_xlfn.XLOOKUP(INT((B350-1)/12)+1,'ZC Curve'!$B$8:$B$107,'ZC Curve'!R$8:R$107,,0))^(1/12)-1</f>
        <v>0</v>
      </c>
      <c r="D350" s="766">
        <f t="shared" si="183"/>
        <v>1</v>
      </c>
      <c r="E350" s="685"/>
      <c r="F350" s="705">
        <v>334</v>
      </c>
      <c r="G350" s="756">
        <v>0</v>
      </c>
      <c r="H350" s="756">
        <v>0</v>
      </c>
      <c r="I350" s="756">
        <v>0</v>
      </c>
      <c r="J350" s="756">
        <v>0</v>
      </c>
      <c r="K350" s="756">
        <v>0</v>
      </c>
      <c r="L350" s="756">
        <v>0</v>
      </c>
      <c r="M350" s="756">
        <v>0</v>
      </c>
      <c r="N350" s="646">
        <f t="shared" si="184"/>
        <v>0</v>
      </c>
      <c r="O350" s="594"/>
      <c r="P350" s="705">
        <f t="shared" si="170"/>
        <v>334</v>
      </c>
      <c r="Q350" s="756">
        <v>0</v>
      </c>
      <c r="R350" s="756">
        <v>0</v>
      </c>
      <c r="S350" s="756">
        <v>0</v>
      </c>
      <c r="T350" s="756">
        <v>0</v>
      </c>
      <c r="U350" s="756">
        <v>0</v>
      </c>
      <c r="V350" s="756">
        <v>0</v>
      </c>
      <c r="W350" s="756">
        <v>0</v>
      </c>
      <c r="X350" s="646">
        <f t="shared" si="185"/>
        <v>0</v>
      </c>
      <c r="Y350" s="594"/>
      <c r="Z350" s="705">
        <f t="shared" si="171"/>
        <v>334</v>
      </c>
      <c r="AA350" s="756">
        <f t="shared" si="192"/>
        <v>0</v>
      </c>
      <c r="AB350" s="756">
        <f t="shared" si="192"/>
        <v>0</v>
      </c>
      <c r="AC350" s="756">
        <f t="shared" si="192"/>
        <v>0</v>
      </c>
      <c r="AD350" s="756">
        <f t="shared" si="192"/>
        <v>0</v>
      </c>
      <c r="AE350" s="756">
        <f t="shared" si="192"/>
        <v>0</v>
      </c>
      <c r="AF350" s="756">
        <f t="shared" si="192"/>
        <v>0</v>
      </c>
      <c r="AG350" s="756">
        <f t="shared" si="192"/>
        <v>0</v>
      </c>
      <c r="AH350" s="646">
        <f t="shared" si="186"/>
        <v>0</v>
      </c>
      <c r="AI350" s="594"/>
      <c r="AJ350" s="705">
        <f t="shared" si="172"/>
        <v>334</v>
      </c>
      <c r="AK350" s="756">
        <v>0</v>
      </c>
      <c r="AL350" s="756">
        <v>0</v>
      </c>
      <c r="AM350" s="756">
        <v>0</v>
      </c>
      <c r="AN350" s="756">
        <v>0</v>
      </c>
      <c r="AO350" s="756">
        <v>0</v>
      </c>
      <c r="AP350" s="756">
        <v>0</v>
      </c>
      <c r="AQ350" s="756">
        <v>0</v>
      </c>
      <c r="AR350" s="646">
        <f t="shared" si="187"/>
        <v>0</v>
      </c>
      <c r="AS350" s="594"/>
      <c r="AT350" s="705">
        <f t="shared" si="173"/>
        <v>334</v>
      </c>
      <c r="AU350" s="756">
        <v>0</v>
      </c>
      <c r="AV350" s="756">
        <v>0</v>
      </c>
      <c r="AW350" s="756">
        <v>0</v>
      </c>
      <c r="AX350" s="756">
        <v>0</v>
      </c>
      <c r="AY350" s="756">
        <v>0</v>
      </c>
      <c r="AZ350" s="767">
        <f t="shared" si="162"/>
        <v>0</v>
      </c>
      <c r="BA350" s="756">
        <v>0</v>
      </c>
      <c r="BB350" s="756">
        <v>0</v>
      </c>
      <c r="BC350" s="756">
        <v>0</v>
      </c>
      <c r="BD350" s="756">
        <v>0</v>
      </c>
      <c r="BE350" s="767">
        <f t="shared" si="174"/>
        <v>0</v>
      </c>
      <c r="BF350" s="646">
        <f t="shared" si="175"/>
        <v>0</v>
      </c>
      <c r="BG350" s="594"/>
      <c r="BH350" s="705">
        <f t="shared" si="165"/>
        <v>334</v>
      </c>
      <c r="BI350" s="646">
        <f t="shared" si="176"/>
        <v>0</v>
      </c>
      <c r="BJ350" s="594"/>
      <c r="BK350" s="705">
        <f t="shared" si="177"/>
        <v>334</v>
      </c>
      <c r="BL350" s="756">
        <v>0</v>
      </c>
      <c r="BM350" s="756">
        <v>0</v>
      </c>
      <c r="BN350" s="756">
        <v>0</v>
      </c>
      <c r="BO350" s="756">
        <v>0</v>
      </c>
      <c r="BP350" s="756">
        <v>0</v>
      </c>
      <c r="BQ350" s="756">
        <v>0</v>
      </c>
      <c r="BR350" s="756">
        <v>0</v>
      </c>
      <c r="BS350" s="646">
        <f t="shared" si="188"/>
        <v>0</v>
      </c>
      <c r="BT350" s="594"/>
      <c r="BU350" s="705">
        <f t="shared" si="178"/>
        <v>334</v>
      </c>
      <c r="BV350" s="756">
        <v>0</v>
      </c>
      <c r="BW350" s="756">
        <v>0</v>
      </c>
      <c r="BX350" s="756">
        <v>0</v>
      </c>
      <c r="BY350" s="756">
        <v>0</v>
      </c>
      <c r="BZ350" s="756">
        <v>0</v>
      </c>
      <c r="CA350" s="756">
        <v>0</v>
      </c>
      <c r="CB350" s="756">
        <v>0</v>
      </c>
      <c r="CC350" s="646">
        <f t="shared" si="189"/>
        <v>0</v>
      </c>
      <c r="CD350" s="594"/>
      <c r="CE350" s="705">
        <f t="shared" si="166"/>
        <v>334</v>
      </c>
      <c r="CF350" s="756">
        <f t="shared" si="193"/>
        <v>0</v>
      </c>
      <c r="CG350" s="756">
        <f t="shared" si="193"/>
        <v>0</v>
      </c>
      <c r="CH350" s="756">
        <f t="shared" si="193"/>
        <v>0</v>
      </c>
      <c r="CI350" s="756">
        <f t="shared" si="193"/>
        <v>0</v>
      </c>
      <c r="CJ350" s="756">
        <f t="shared" si="193"/>
        <v>0</v>
      </c>
      <c r="CK350" s="756">
        <f t="shared" si="193"/>
        <v>0</v>
      </c>
      <c r="CL350" s="756">
        <f t="shared" si="193"/>
        <v>0</v>
      </c>
      <c r="CM350" s="646">
        <f t="shared" si="190"/>
        <v>0</v>
      </c>
      <c r="CN350" s="594"/>
      <c r="CO350" s="705">
        <f t="shared" si="167"/>
        <v>334</v>
      </c>
      <c r="CP350" s="756">
        <v>0</v>
      </c>
      <c r="CQ350" s="756">
        <v>0</v>
      </c>
      <c r="CR350" s="756">
        <v>0</v>
      </c>
      <c r="CS350" s="756">
        <v>0</v>
      </c>
      <c r="CT350" s="756">
        <v>0</v>
      </c>
      <c r="CU350" s="756">
        <v>0</v>
      </c>
      <c r="CV350" s="756">
        <v>0</v>
      </c>
      <c r="CW350" s="646">
        <f t="shared" si="191"/>
        <v>0</v>
      </c>
      <c r="CX350" s="685"/>
      <c r="CY350" s="705">
        <f t="shared" si="168"/>
        <v>334</v>
      </c>
      <c r="CZ350" s="756">
        <v>0</v>
      </c>
      <c r="DA350" s="756">
        <v>0</v>
      </c>
      <c r="DB350" s="756">
        <v>0</v>
      </c>
      <c r="DC350" s="756">
        <v>0</v>
      </c>
      <c r="DD350" s="756">
        <v>0</v>
      </c>
      <c r="DE350" s="767">
        <f t="shared" si="179"/>
        <v>0</v>
      </c>
      <c r="DF350" s="756">
        <v>0</v>
      </c>
      <c r="DG350" s="756">
        <v>0</v>
      </c>
      <c r="DH350" s="756">
        <v>0</v>
      </c>
      <c r="DI350" s="756">
        <v>0</v>
      </c>
      <c r="DJ350" s="767">
        <f t="shared" si="180"/>
        <v>0</v>
      </c>
      <c r="DK350" s="715">
        <f t="shared" si="181"/>
        <v>0</v>
      </c>
      <c r="DL350" s="685"/>
      <c r="DM350" s="705">
        <f t="shared" si="169"/>
        <v>334</v>
      </c>
      <c r="DN350" s="715">
        <f t="shared" si="182"/>
        <v>0</v>
      </c>
    </row>
    <row r="351" spans="2:118" x14ac:dyDescent="0.25">
      <c r="B351" s="705">
        <v>335</v>
      </c>
      <c r="C351" s="765">
        <f>(1+_xlfn.XLOOKUP(INT((B351-1)/12)+1,'ZC Curve'!$B$8:$B$107,'ZC Curve'!R$8:R$107,,0))^(1/12)-1</f>
        <v>0</v>
      </c>
      <c r="D351" s="766">
        <f t="shared" si="183"/>
        <v>1</v>
      </c>
      <c r="E351" s="685"/>
      <c r="F351" s="705">
        <v>335</v>
      </c>
      <c r="G351" s="756">
        <v>0</v>
      </c>
      <c r="H351" s="756">
        <v>0</v>
      </c>
      <c r="I351" s="756">
        <v>0</v>
      </c>
      <c r="J351" s="756">
        <v>0</v>
      </c>
      <c r="K351" s="756">
        <v>0</v>
      </c>
      <c r="L351" s="756">
        <v>0</v>
      </c>
      <c r="M351" s="756">
        <v>0</v>
      </c>
      <c r="N351" s="646">
        <f t="shared" si="184"/>
        <v>0</v>
      </c>
      <c r="O351" s="594"/>
      <c r="P351" s="705">
        <f t="shared" si="170"/>
        <v>335</v>
      </c>
      <c r="Q351" s="756">
        <v>0</v>
      </c>
      <c r="R351" s="756">
        <v>0</v>
      </c>
      <c r="S351" s="756">
        <v>0</v>
      </c>
      <c r="T351" s="756">
        <v>0</v>
      </c>
      <c r="U351" s="756">
        <v>0</v>
      </c>
      <c r="V351" s="756">
        <v>0</v>
      </c>
      <c r="W351" s="756">
        <v>0</v>
      </c>
      <c r="X351" s="646">
        <f t="shared" si="185"/>
        <v>0</v>
      </c>
      <c r="Y351" s="594"/>
      <c r="Z351" s="705">
        <f t="shared" si="171"/>
        <v>335</v>
      </c>
      <c r="AA351" s="756">
        <f t="shared" si="192"/>
        <v>0</v>
      </c>
      <c r="AB351" s="756">
        <f t="shared" si="192"/>
        <v>0</v>
      </c>
      <c r="AC351" s="756">
        <f t="shared" si="192"/>
        <v>0</v>
      </c>
      <c r="AD351" s="756">
        <f t="shared" si="192"/>
        <v>0</v>
      </c>
      <c r="AE351" s="756">
        <f t="shared" si="192"/>
        <v>0</v>
      </c>
      <c r="AF351" s="756">
        <f t="shared" si="192"/>
        <v>0</v>
      </c>
      <c r="AG351" s="756">
        <f t="shared" si="192"/>
        <v>0</v>
      </c>
      <c r="AH351" s="646">
        <f t="shared" si="186"/>
        <v>0</v>
      </c>
      <c r="AI351" s="594"/>
      <c r="AJ351" s="705">
        <f t="shared" si="172"/>
        <v>335</v>
      </c>
      <c r="AK351" s="756">
        <v>0</v>
      </c>
      <c r="AL351" s="756">
        <v>0</v>
      </c>
      <c r="AM351" s="756">
        <v>0</v>
      </c>
      <c r="AN351" s="756">
        <v>0</v>
      </c>
      <c r="AO351" s="756">
        <v>0</v>
      </c>
      <c r="AP351" s="756">
        <v>0</v>
      </c>
      <c r="AQ351" s="756">
        <v>0</v>
      </c>
      <c r="AR351" s="646">
        <f t="shared" si="187"/>
        <v>0</v>
      </c>
      <c r="AS351" s="594"/>
      <c r="AT351" s="705">
        <f t="shared" si="173"/>
        <v>335</v>
      </c>
      <c r="AU351" s="756">
        <v>0</v>
      </c>
      <c r="AV351" s="756">
        <v>0</v>
      </c>
      <c r="AW351" s="756">
        <v>0</v>
      </c>
      <c r="AX351" s="756">
        <v>0</v>
      </c>
      <c r="AY351" s="756">
        <v>0</v>
      </c>
      <c r="AZ351" s="767">
        <f t="shared" si="162"/>
        <v>0</v>
      </c>
      <c r="BA351" s="756">
        <v>0</v>
      </c>
      <c r="BB351" s="756">
        <v>0</v>
      </c>
      <c r="BC351" s="756">
        <v>0</v>
      </c>
      <c r="BD351" s="756">
        <v>0</v>
      </c>
      <c r="BE351" s="767">
        <f t="shared" si="174"/>
        <v>0</v>
      </c>
      <c r="BF351" s="646">
        <f t="shared" si="175"/>
        <v>0</v>
      </c>
      <c r="BG351" s="594"/>
      <c r="BH351" s="705">
        <f t="shared" si="165"/>
        <v>335</v>
      </c>
      <c r="BI351" s="646">
        <f t="shared" si="176"/>
        <v>0</v>
      </c>
      <c r="BJ351" s="594"/>
      <c r="BK351" s="705">
        <f t="shared" si="177"/>
        <v>335</v>
      </c>
      <c r="BL351" s="756">
        <v>0</v>
      </c>
      <c r="BM351" s="756">
        <v>0</v>
      </c>
      <c r="BN351" s="756">
        <v>0</v>
      </c>
      <c r="BO351" s="756">
        <v>0</v>
      </c>
      <c r="BP351" s="756">
        <v>0</v>
      </c>
      <c r="BQ351" s="756">
        <v>0</v>
      </c>
      <c r="BR351" s="756">
        <v>0</v>
      </c>
      <c r="BS351" s="646">
        <f t="shared" si="188"/>
        <v>0</v>
      </c>
      <c r="BT351" s="594"/>
      <c r="BU351" s="705">
        <f t="shared" si="178"/>
        <v>335</v>
      </c>
      <c r="BV351" s="756">
        <v>0</v>
      </c>
      <c r="BW351" s="756">
        <v>0</v>
      </c>
      <c r="BX351" s="756">
        <v>0</v>
      </c>
      <c r="BY351" s="756">
        <v>0</v>
      </c>
      <c r="BZ351" s="756">
        <v>0</v>
      </c>
      <c r="CA351" s="756">
        <v>0</v>
      </c>
      <c r="CB351" s="756">
        <v>0</v>
      </c>
      <c r="CC351" s="646">
        <f t="shared" si="189"/>
        <v>0</v>
      </c>
      <c r="CD351" s="594"/>
      <c r="CE351" s="705">
        <f t="shared" si="166"/>
        <v>335</v>
      </c>
      <c r="CF351" s="756">
        <f t="shared" si="193"/>
        <v>0</v>
      </c>
      <c r="CG351" s="756">
        <f t="shared" si="193"/>
        <v>0</v>
      </c>
      <c r="CH351" s="756">
        <f t="shared" si="193"/>
        <v>0</v>
      </c>
      <c r="CI351" s="756">
        <f t="shared" si="193"/>
        <v>0</v>
      </c>
      <c r="CJ351" s="756">
        <f t="shared" si="193"/>
        <v>0</v>
      </c>
      <c r="CK351" s="756">
        <f t="shared" si="193"/>
        <v>0</v>
      </c>
      <c r="CL351" s="756">
        <f t="shared" si="193"/>
        <v>0</v>
      </c>
      <c r="CM351" s="646">
        <f t="shared" si="190"/>
        <v>0</v>
      </c>
      <c r="CN351" s="594"/>
      <c r="CO351" s="705">
        <f t="shared" si="167"/>
        <v>335</v>
      </c>
      <c r="CP351" s="756">
        <v>0</v>
      </c>
      <c r="CQ351" s="756">
        <v>0</v>
      </c>
      <c r="CR351" s="756">
        <v>0</v>
      </c>
      <c r="CS351" s="756">
        <v>0</v>
      </c>
      <c r="CT351" s="756">
        <v>0</v>
      </c>
      <c r="CU351" s="756">
        <v>0</v>
      </c>
      <c r="CV351" s="756">
        <v>0</v>
      </c>
      <c r="CW351" s="646">
        <f t="shared" si="191"/>
        <v>0</v>
      </c>
      <c r="CX351" s="685"/>
      <c r="CY351" s="705">
        <f t="shared" si="168"/>
        <v>335</v>
      </c>
      <c r="CZ351" s="756">
        <v>0</v>
      </c>
      <c r="DA351" s="756">
        <v>0</v>
      </c>
      <c r="DB351" s="756">
        <v>0</v>
      </c>
      <c r="DC351" s="756">
        <v>0</v>
      </c>
      <c r="DD351" s="756">
        <v>0</v>
      </c>
      <c r="DE351" s="767">
        <f t="shared" si="179"/>
        <v>0</v>
      </c>
      <c r="DF351" s="756">
        <v>0</v>
      </c>
      <c r="DG351" s="756">
        <v>0</v>
      </c>
      <c r="DH351" s="756">
        <v>0</v>
      </c>
      <c r="DI351" s="756">
        <v>0</v>
      </c>
      <c r="DJ351" s="767">
        <f t="shared" si="180"/>
        <v>0</v>
      </c>
      <c r="DK351" s="715">
        <f t="shared" si="181"/>
        <v>0</v>
      </c>
      <c r="DL351" s="685"/>
      <c r="DM351" s="705">
        <f t="shared" si="169"/>
        <v>335</v>
      </c>
      <c r="DN351" s="715">
        <f t="shared" si="182"/>
        <v>0</v>
      </c>
    </row>
    <row r="352" spans="2:118" x14ac:dyDescent="0.25">
      <c r="B352" s="705">
        <v>336</v>
      </c>
      <c r="C352" s="765">
        <f>(1+_xlfn.XLOOKUP(INT((B352-1)/12)+1,'ZC Curve'!$B$8:$B$107,'ZC Curve'!R$8:R$107,,0))^(1/12)-1</f>
        <v>0</v>
      </c>
      <c r="D352" s="766">
        <f t="shared" si="183"/>
        <v>1</v>
      </c>
      <c r="E352" s="685"/>
      <c r="F352" s="705">
        <v>336</v>
      </c>
      <c r="G352" s="756">
        <v>0</v>
      </c>
      <c r="H352" s="756">
        <v>0</v>
      </c>
      <c r="I352" s="756">
        <v>0</v>
      </c>
      <c r="J352" s="756">
        <v>0</v>
      </c>
      <c r="K352" s="756">
        <v>0</v>
      </c>
      <c r="L352" s="756">
        <v>0</v>
      </c>
      <c r="M352" s="756">
        <v>0</v>
      </c>
      <c r="N352" s="646">
        <f t="shared" si="184"/>
        <v>0</v>
      </c>
      <c r="O352" s="594"/>
      <c r="P352" s="705">
        <f t="shared" si="170"/>
        <v>336</v>
      </c>
      <c r="Q352" s="756">
        <v>0</v>
      </c>
      <c r="R352" s="756">
        <v>0</v>
      </c>
      <c r="S352" s="756">
        <v>0</v>
      </c>
      <c r="T352" s="756">
        <v>0</v>
      </c>
      <c r="U352" s="756">
        <v>0</v>
      </c>
      <c r="V352" s="756">
        <v>0</v>
      </c>
      <c r="W352" s="756">
        <v>0</v>
      </c>
      <c r="X352" s="646">
        <f t="shared" si="185"/>
        <v>0</v>
      </c>
      <c r="Y352" s="594"/>
      <c r="Z352" s="705">
        <f t="shared" si="171"/>
        <v>336</v>
      </c>
      <c r="AA352" s="756">
        <f t="shared" si="192"/>
        <v>0</v>
      </c>
      <c r="AB352" s="756">
        <f t="shared" si="192"/>
        <v>0</v>
      </c>
      <c r="AC352" s="756">
        <f t="shared" si="192"/>
        <v>0</v>
      </c>
      <c r="AD352" s="756">
        <f t="shared" si="192"/>
        <v>0</v>
      </c>
      <c r="AE352" s="756">
        <f t="shared" si="192"/>
        <v>0</v>
      </c>
      <c r="AF352" s="756">
        <f t="shared" si="192"/>
        <v>0</v>
      </c>
      <c r="AG352" s="756">
        <f t="shared" si="192"/>
        <v>0</v>
      </c>
      <c r="AH352" s="646">
        <f t="shared" si="186"/>
        <v>0</v>
      </c>
      <c r="AI352" s="594"/>
      <c r="AJ352" s="705">
        <f t="shared" si="172"/>
        <v>336</v>
      </c>
      <c r="AK352" s="756">
        <v>0</v>
      </c>
      <c r="AL352" s="756">
        <v>0</v>
      </c>
      <c r="AM352" s="756">
        <v>0</v>
      </c>
      <c r="AN352" s="756">
        <v>0</v>
      </c>
      <c r="AO352" s="756">
        <v>0</v>
      </c>
      <c r="AP352" s="756">
        <v>0</v>
      </c>
      <c r="AQ352" s="756">
        <v>0</v>
      </c>
      <c r="AR352" s="646">
        <f t="shared" si="187"/>
        <v>0</v>
      </c>
      <c r="AS352" s="594"/>
      <c r="AT352" s="705">
        <f t="shared" si="173"/>
        <v>336</v>
      </c>
      <c r="AU352" s="756">
        <v>0</v>
      </c>
      <c r="AV352" s="756">
        <v>0</v>
      </c>
      <c r="AW352" s="756">
        <v>0</v>
      </c>
      <c r="AX352" s="756">
        <v>0</v>
      </c>
      <c r="AY352" s="756">
        <v>0</v>
      </c>
      <c r="AZ352" s="767">
        <f t="shared" si="162"/>
        <v>0</v>
      </c>
      <c r="BA352" s="756">
        <v>0</v>
      </c>
      <c r="BB352" s="756">
        <v>0</v>
      </c>
      <c r="BC352" s="756">
        <v>0</v>
      </c>
      <c r="BD352" s="756">
        <v>0</v>
      </c>
      <c r="BE352" s="767">
        <f t="shared" si="174"/>
        <v>0</v>
      </c>
      <c r="BF352" s="646">
        <f t="shared" si="175"/>
        <v>0</v>
      </c>
      <c r="BG352" s="594"/>
      <c r="BH352" s="705">
        <f t="shared" si="165"/>
        <v>336</v>
      </c>
      <c r="BI352" s="646">
        <f t="shared" si="176"/>
        <v>0</v>
      </c>
      <c r="BJ352" s="594"/>
      <c r="BK352" s="705">
        <f t="shared" si="177"/>
        <v>336</v>
      </c>
      <c r="BL352" s="756">
        <v>0</v>
      </c>
      <c r="BM352" s="756">
        <v>0</v>
      </c>
      <c r="BN352" s="756">
        <v>0</v>
      </c>
      <c r="BO352" s="756">
        <v>0</v>
      </c>
      <c r="BP352" s="756">
        <v>0</v>
      </c>
      <c r="BQ352" s="756">
        <v>0</v>
      </c>
      <c r="BR352" s="756">
        <v>0</v>
      </c>
      <c r="BS352" s="646">
        <f t="shared" si="188"/>
        <v>0</v>
      </c>
      <c r="BT352" s="594"/>
      <c r="BU352" s="705">
        <f t="shared" si="178"/>
        <v>336</v>
      </c>
      <c r="BV352" s="756">
        <v>0</v>
      </c>
      <c r="BW352" s="756">
        <v>0</v>
      </c>
      <c r="BX352" s="756">
        <v>0</v>
      </c>
      <c r="BY352" s="756">
        <v>0</v>
      </c>
      <c r="BZ352" s="756">
        <v>0</v>
      </c>
      <c r="CA352" s="756">
        <v>0</v>
      </c>
      <c r="CB352" s="756">
        <v>0</v>
      </c>
      <c r="CC352" s="646">
        <f t="shared" si="189"/>
        <v>0</v>
      </c>
      <c r="CD352" s="594"/>
      <c r="CE352" s="705">
        <f t="shared" si="166"/>
        <v>336</v>
      </c>
      <c r="CF352" s="756">
        <f t="shared" si="193"/>
        <v>0</v>
      </c>
      <c r="CG352" s="756">
        <f t="shared" si="193"/>
        <v>0</v>
      </c>
      <c r="CH352" s="756">
        <f t="shared" si="193"/>
        <v>0</v>
      </c>
      <c r="CI352" s="756">
        <f t="shared" si="193"/>
        <v>0</v>
      </c>
      <c r="CJ352" s="756">
        <f t="shared" si="193"/>
        <v>0</v>
      </c>
      <c r="CK352" s="756">
        <f t="shared" si="193"/>
        <v>0</v>
      </c>
      <c r="CL352" s="756">
        <f t="shared" si="193"/>
        <v>0</v>
      </c>
      <c r="CM352" s="646">
        <f t="shared" si="190"/>
        <v>0</v>
      </c>
      <c r="CN352" s="594"/>
      <c r="CO352" s="705">
        <f t="shared" si="167"/>
        <v>336</v>
      </c>
      <c r="CP352" s="756">
        <v>0</v>
      </c>
      <c r="CQ352" s="756">
        <v>0</v>
      </c>
      <c r="CR352" s="756">
        <v>0</v>
      </c>
      <c r="CS352" s="756">
        <v>0</v>
      </c>
      <c r="CT352" s="756">
        <v>0</v>
      </c>
      <c r="CU352" s="756">
        <v>0</v>
      </c>
      <c r="CV352" s="756">
        <v>0</v>
      </c>
      <c r="CW352" s="646">
        <f t="shared" si="191"/>
        <v>0</v>
      </c>
      <c r="CX352" s="685"/>
      <c r="CY352" s="705">
        <f t="shared" si="168"/>
        <v>336</v>
      </c>
      <c r="CZ352" s="756">
        <v>0</v>
      </c>
      <c r="DA352" s="756">
        <v>0</v>
      </c>
      <c r="DB352" s="756">
        <v>0</v>
      </c>
      <c r="DC352" s="756">
        <v>0</v>
      </c>
      <c r="DD352" s="756">
        <v>0</v>
      </c>
      <c r="DE352" s="767">
        <f t="shared" si="179"/>
        <v>0</v>
      </c>
      <c r="DF352" s="756">
        <v>0</v>
      </c>
      <c r="DG352" s="756">
        <v>0</v>
      </c>
      <c r="DH352" s="756">
        <v>0</v>
      </c>
      <c r="DI352" s="756">
        <v>0</v>
      </c>
      <c r="DJ352" s="767">
        <f t="shared" si="180"/>
        <v>0</v>
      </c>
      <c r="DK352" s="715">
        <f t="shared" si="181"/>
        <v>0</v>
      </c>
      <c r="DL352" s="685"/>
      <c r="DM352" s="705">
        <f t="shared" si="169"/>
        <v>336</v>
      </c>
      <c r="DN352" s="715">
        <f t="shared" si="182"/>
        <v>0</v>
      </c>
    </row>
    <row r="353" spans="2:118" x14ac:dyDescent="0.25">
      <c r="B353" s="705">
        <v>337</v>
      </c>
      <c r="C353" s="765">
        <f>(1+_xlfn.XLOOKUP(INT((B353-1)/12)+1,'ZC Curve'!$B$8:$B$107,'ZC Curve'!R$8:R$107,,0))^(1/12)-1</f>
        <v>0</v>
      </c>
      <c r="D353" s="766">
        <f t="shared" si="183"/>
        <v>1</v>
      </c>
      <c r="E353" s="685"/>
      <c r="F353" s="705">
        <v>337</v>
      </c>
      <c r="G353" s="756">
        <v>0</v>
      </c>
      <c r="H353" s="756">
        <v>0</v>
      </c>
      <c r="I353" s="756">
        <v>0</v>
      </c>
      <c r="J353" s="756">
        <v>0</v>
      </c>
      <c r="K353" s="756">
        <v>0</v>
      </c>
      <c r="L353" s="756">
        <v>0</v>
      </c>
      <c r="M353" s="756">
        <v>0</v>
      </c>
      <c r="N353" s="646">
        <f t="shared" si="184"/>
        <v>0</v>
      </c>
      <c r="O353" s="594"/>
      <c r="P353" s="705">
        <f t="shared" si="170"/>
        <v>337</v>
      </c>
      <c r="Q353" s="756">
        <v>0</v>
      </c>
      <c r="R353" s="756">
        <v>0</v>
      </c>
      <c r="S353" s="756">
        <v>0</v>
      </c>
      <c r="T353" s="756">
        <v>0</v>
      </c>
      <c r="U353" s="756">
        <v>0</v>
      </c>
      <c r="V353" s="756">
        <v>0</v>
      </c>
      <c r="W353" s="756">
        <v>0</v>
      </c>
      <c r="X353" s="646">
        <f t="shared" si="185"/>
        <v>0</v>
      </c>
      <c r="Y353" s="594"/>
      <c r="Z353" s="705">
        <f t="shared" si="171"/>
        <v>337</v>
      </c>
      <c r="AA353" s="756">
        <f t="shared" si="192"/>
        <v>0</v>
      </c>
      <c r="AB353" s="756">
        <f t="shared" si="192"/>
        <v>0</v>
      </c>
      <c r="AC353" s="756">
        <f t="shared" si="192"/>
        <v>0</v>
      </c>
      <c r="AD353" s="756">
        <f t="shared" si="192"/>
        <v>0</v>
      </c>
      <c r="AE353" s="756">
        <f t="shared" si="192"/>
        <v>0</v>
      </c>
      <c r="AF353" s="756">
        <f t="shared" si="192"/>
        <v>0</v>
      </c>
      <c r="AG353" s="756">
        <f t="shared" si="192"/>
        <v>0</v>
      </c>
      <c r="AH353" s="646">
        <f t="shared" si="186"/>
        <v>0</v>
      </c>
      <c r="AI353" s="594"/>
      <c r="AJ353" s="705">
        <f t="shared" si="172"/>
        <v>337</v>
      </c>
      <c r="AK353" s="756">
        <v>0</v>
      </c>
      <c r="AL353" s="756">
        <v>0</v>
      </c>
      <c r="AM353" s="756">
        <v>0</v>
      </c>
      <c r="AN353" s="756">
        <v>0</v>
      </c>
      <c r="AO353" s="756">
        <v>0</v>
      </c>
      <c r="AP353" s="756">
        <v>0</v>
      </c>
      <c r="AQ353" s="756">
        <v>0</v>
      </c>
      <c r="AR353" s="646">
        <f t="shared" si="187"/>
        <v>0</v>
      </c>
      <c r="AS353" s="594"/>
      <c r="AT353" s="705">
        <f t="shared" si="173"/>
        <v>337</v>
      </c>
      <c r="AU353" s="756">
        <v>0</v>
      </c>
      <c r="AV353" s="756">
        <v>0</v>
      </c>
      <c r="AW353" s="756">
        <v>0</v>
      </c>
      <c r="AX353" s="756">
        <v>0</v>
      </c>
      <c r="AY353" s="756">
        <v>0</v>
      </c>
      <c r="AZ353" s="767">
        <f t="shared" si="162"/>
        <v>0</v>
      </c>
      <c r="BA353" s="756">
        <v>0</v>
      </c>
      <c r="BB353" s="756">
        <v>0</v>
      </c>
      <c r="BC353" s="756">
        <v>0</v>
      </c>
      <c r="BD353" s="756">
        <v>0</v>
      </c>
      <c r="BE353" s="767">
        <f t="shared" si="174"/>
        <v>0</v>
      </c>
      <c r="BF353" s="646">
        <f t="shared" si="175"/>
        <v>0</v>
      </c>
      <c r="BG353" s="594"/>
      <c r="BH353" s="705">
        <f t="shared" si="165"/>
        <v>337</v>
      </c>
      <c r="BI353" s="646">
        <f t="shared" si="176"/>
        <v>0</v>
      </c>
      <c r="BJ353" s="594"/>
      <c r="BK353" s="705">
        <f t="shared" si="177"/>
        <v>337</v>
      </c>
      <c r="BL353" s="756">
        <v>0</v>
      </c>
      <c r="BM353" s="756">
        <v>0</v>
      </c>
      <c r="BN353" s="756">
        <v>0</v>
      </c>
      <c r="BO353" s="756">
        <v>0</v>
      </c>
      <c r="BP353" s="756">
        <v>0</v>
      </c>
      <c r="BQ353" s="756">
        <v>0</v>
      </c>
      <c r="BR353" s="756">
        <v>0</v>
      </c>
      <c r="BS353" s="646">
        <f t="shared" si="188"/>
        <v>0</v>
      </c>
      <c r="BT353" s="594"/>
      <c r="BU353" s="705">
        <f t="shared" si="178"/>
        <v>337</v>
      </c>
      <c r="BV353" s="756">
        <v>0</v>
      </c>
      <c r="BW353" s="756">
        <v>0</v>
      </c>
      <c r="BX353" s="756">
        <v>0</v>
      </c>
      <c r="BY353" s="756">
        <v>0</v>
      </c>
      <c r="BZ353" s="756">
        <v>0</v>
      </c>
      <c r="CA353" s="756">
        <v>0</v>
      </c>
      <c r="CB353" s="756">
        <v>0</v>
      </c>
      <c r="CC353" s="646">
        <f t="shared" si="189"/>
        <v>0</v>
      </c>
      <c r="CD353" s="594"/>
      <c r="CE353" s="705">
        <f t="shared" si="166"/>
        <v>337</v>
      </c>
      <c r="CF353" s="756">
        <f t="shared" si="193"/>
        <v>0</v>
      </c>
      <c r="CG353" s="756">
        <f t="shared" si="193"/>
        <v>0</v>
      </c>
      <c r="CH353" s="756">
        <f t="shared" si="193"/>
        <v>0</v>
      </c>
      <c r="CI353" s="756">
        <f t="shared" si="193"/>
        <v>0</v>
      </c>
      <c r="CJ353" s="756">
        <f t="shared" si="193"/>
        <v>0</v>
      </c>
      <c r="CK353" s="756">
        <f t="shared" si="193"/>
        <v>0</v>
      </c>
      <c r="CL353" s="756">
        <f t="shared" si="193"/>
        <v>0</v>
      </c>
      <c r="CM353" s="646">
        <f t="shared" si="190"/>
        <v>0</v>
      </c>
      <c r="CN353" s="594"/>
      <c r="CO353" s="705">
        <f t="shared" si="167"/>
        <v>337</v>
      </c>
      <c r="CP353" s="756">
        <v>0</v>
      </c>
      <c r="CQ353" s="756">
        <v>0</v>
      </c>
      <c r="CR353" s="756">
        <v>0</v>
      </c>
      <c r="CS353" s="756">
        <v>0</v>
      </c>
      <c r="CT353" s="756">
        <v>0</v>
      </c>
      <c r="CU353" s="756">
        <v>0</v>
      </c>
      <c r="CV353" s="756">
        <v>0</v>
      </c>
      <c r="CW353" s="646">
        <f t="shared" si="191"/>
        <v>0</v>
      </c>
      <c r="CX353" s="685"/>
      <c r="CY353" s="705">
        <f t="shared" si="168"/>
        <v>337</v>
      </c>
      <c r="CZ353" s="756">
        <v>0</v>
      </c>
      <c r="DA353" s="756">
        <v>0</v>
      </c>
      <c r="DB353" s="756">
        <v>0</v>
      </c>
      <c r="DC353" s="756">
        <v>0</v>
      </c>
      <c r="DD353" s="756">
        <v>0</v>
      </c>
      <c r="DE353" s="767">
        <f t="shared" si="179"/>
        <v>0</v>
      </c>
      <c r="DF353" s="756">
        <v>0</v>
      </c>
      <c r="DG353" s="756">
        <v>0</v>
      </c>
      <c r="DH353" s="756">
        <v>0</v>
      </c>
      <c r="DI353" s="756">
        <v>0</v>
      </c>
      <c r="DJ353" s="767">
        <f t="shared" si="180"/>
        <v>0</v>
      </c>
      <c r="DK353" s="715">
        <f t="shared" si="181"/>
        <v>0</v>
      </c>
      <c r="DL353" s="685"/>
      <c r="DM353" s="705">
        <f t="shared" si="169"/>
        <v>337</v>
      </c>
      <c r="DN353" s="715">
        <f t="shared" si="182"/>
        <v>0</v>
      </c>
    </row>
    <row r="354" spans="2:118" x14ac:dyDescent="0.25">
      <c r="B354" s="705">
        <v>338</v>
      </c>
      <c r="C354" s="765">
        <f>(1+_xlfn.XLOOKUP(INT((B354-1)/12)+1,'ZC Curve'!$B$8:$B$107,'ZC Curve'!R$8:R$107,,0))^(1/12)-1</f>
        <v>0</v>
      </c>
      <c r="D354" s="766">
        <f t="shared" si="183"/>
        <v>1</v>
      </c>
      <c r="E354" s="685"/>
      <c r="F354" s="705">
        <v>338</v>
      </c>
      <c r="G354" s="756">
        <v>0</v>
      </c>
      <c r="H354" s="756">
        <v>0</v>
      </c>
      <c r="I354" s="756">
        <v>0</v>
      </c>
      <c r="J354" s="756">
        <v>0</v>
      </c>
      <c r="K354" s="756">
        <v>0</v>
      </c>
      <c r="L354" s="756">
        <v>0</v>
      </c>
      <c r="M354" s="756">
        <v>0</v>
      </c>
      <c r="N354" s="646">
        <f t="shared" si="184"/>
        <v>0</v>
      </c>
      <c r="O354" s="594"/>
      <c r="P354" s="705">
        <f t="shared" si="170"/>
        <v>338</v>
      </c>
      <c r="Q354" s="756">
        <v>0</v>
      </c>
      <c r="R354" s="756">
        <v>0</v>
      </c>
      <c r="S354" s="756">
        <v>0</v>
      </c>
      <c r="T354" s="756">
        <v>0</v>
      </c>
      <c r="U354" s="756">
        <v>0</v>
      </c>
      <c r="V354" s="756">
        <v>0</v>
      </c>
      <c r="W354" s="756">
        <v>0</v>
      </c>
      <c r="X354" s="646">
        <f t="shared" si="185"/>
        <v>0</v>
      </c>
      <c r="Y354" s="594"/>
      <c r="Z354" s="705">
        <f t="shared" si="171"/>
        <v>338</v>
      </c>
      <c r="AA354" s="756">
        <f t="shared" si="192"/>
        <v>0</v>
      </c>
      <c r="AB354" s="756">
        <f t="shared" si="192"/>
        <v>0</v>
      </c>
      <c r="AC354" s="756">
        <f t="shared" si="192"/>
        <v>0</v>
      </c>
      <c r="AD354" s="756">
        <f t="shared" si="192"/>
        <v>0</v>
      </c>
      <c r="AE354" s="756">
        <f t="shared" si="192"/>
        <v>0</v>
      </c>
      <c r="AF354" s="756">
        <f t="shared" si="192"/>
        <v>0</v>
      </c>
      <c r="AG354" s="756">
        <f t="shared" si="192"/>
        <v>0</v>
      </c>
      <c r="AH354" s="646">
        <f t="shared" si="186"/>
        <v>0</v>
      </c>
      <c r="AI354" s="594"/>
      <c r="AJ354" s="705">
        <f t="shared" si="172"/>
        <v>338</v>
      </c>
      <c r="AK354" s="756">
        <v>0</v>
      </c>
      <c r="AL354" s="756">
        <v>0</v>
      </c>
      <c r="AM354" s="756">
        <v>0</v>
      </c>
      <c r="AN354" s="756">
        <v>0</v>
      </c>
      <c r="AO354" s="756">
        <v>0</v>
      </c>
      <c r="AP354" s="756">
        <v>0</v>
      </c>
      <c r="AQ354" s="756">
        <v>0</v>
      </c>
      <c r="AR354" s="646">
        <f t="shared" si="187"/>
        <v>0</v>
      </c>
      <c r="AS354" s="594"/>
      <c r="AT354" s="705">
        <f t="shared" si="173"/>
        <v>338</v>
      </c>
      <c r="AU354" s="756">
        <v>0</v>
      </c>
      <c r="AV354" s="756">
        <v>0</v>
      </c>
      <c r="AW354" s="756">
        <v>0</v>
      </c>
      <c r="AX354" s="756">
        <v>0</v>
      </c>
      <c r="AY354" s="756">
        <v>0</v>
      </c>
      <c r="AZ354" s="767">
        <f t="shared" si="162"/>
        <v>0</v>
      </c>
      <c r="BA354" s="756">
        <v>0</v>
      </c>
      <c r="BB354" s="756">
        <v>0</v>
      </c>
      <c r="BC354" s="756">
        <v>0</v>
      </c>
      <c r="BD354" s="756">
        <v>0</v>
      </c>
      <c r="BE354" s="767">
        <f t="shared" si="174"/>
        <v>0</v>
      </c>
      <c r="BF354" s="646">
        <f t="shared" si="175"/>
        <v>0</v>
      </c>
      <c r="BG354" s="594"/>
      <c r="BH354" s="705">
        <f t="shared" si="165"/>
        <v>338</v>
      </c>
      <c r="BI354" s="646">
        <f t="shared" si="176"/>
        <v>0</v>
      </c>
      <c r="BJ354" s="594"/>
      <c r="BK354" s="705">
        <f t="shared" si="177"/>
        <v>338</v>
      </c>
      <c r="BL354" s="756">
        <v>0</v>
      </c>
      <c r="BM354" s="756">
        <v>0</v>
      </c>
      <c r="BN354" s="756">
        <v>0</v>
      </c>
      <c r="BO354" s="756">
        <v>0</v>
      </c>
      <c r="BP354" s="756">
        <v>0</v>
      </c>
      <c r="BQ354" s="756">
        <v>0</v>
      </c>
      <c r="BR354" s="756">
        <v>0</v>
      </c>
      <c r="BS354" s="646">
        <f t="shared" si="188"/>
        <v>0</v>
      </c>
      <c r="BT354" s="594"/>
      <c r="BU354" s="705">
        <f t="shared" si="178"/>
        <v>338</v>
      </c>
      <c r="BV354" s="756">
        <v>0</v>
      </c>
      <c r="BW354" s="756">
        <v>0</v>
      </c>
      <c r="BX354" s="756">
        <v>0</v>
      </c>
      <c r="BY354" s="756">
        <v>0</v>
      </c>
      <c r="BZ354" s="756">
        <v>0</v>
      </c>
      <c r="CA354" s="756">
        <v>0</v>
      </c>
      <c r="CB354" s="756">
        <v>0</v>
      </c>
      <c r="CC354" s="646">
        <f t="shared" si="189"/>
        <v>0</v>
      </c>
      <c r="CD354" s="594"/>
      <c r="CE354" s="705">
        <f t="shared" si="166"/>
        <v>338</v>
      </c>
      <c r="CF354" s="756">
        <f t="shared" si="193"/>
        <v>0</v>
      </c>
      <c r="CG354" s="756">
        <f t="shared" si="193"/>
        <v>0</v>
      </c>
      <c r="CH354" s="756">
        <f t="shared" si="193"/>
        <v>0</v>
      </c>
      <c r="CI354" s="756">
        <f t="shared" si="193"/>
        <v>0</v>
      </c>
      <c r="CJ354" s="756">
        <f t="shared" si="193"/>
        <v>0</v>
      </c>
      <c r="CK354" s="756">
        <f t="shared" si="193"/>
        <v>0</v>
      </c>
      <c r="CL354" s="756">
        <f t="shared" si="193"/>
        <v>0</v>
      </c>
      <c r="CM354" s="646">
        <f t="shared" si="190"/>
        <v>0</v>
      </c>
      <c r="CN354" s="594"/>
      <c r="CO354" s="705">
        <f t="shared" si="167"/>
        <v>338</v>
      </c>
      <c r="CP354" s="756">
        <v>0</v>
      </c>
      <c r="CQ354" s="756">
        <v>0</v>
      </c>
      <c r="CR354" s="756">
        <v>0</v>
      </c>
      <c r="CS354" s="756">
        <v>0</v>
      </c>
      <c r="CT354" s="756">
        <v>0</v>
      </c>
      <c r="CU354" s="756">
        <v>0</v>
      </c>
      <c r="CV354" s="756">
        <v>0</v>
      </c>
      <c r="CW354" s="646">
        <f t="shared" si="191"/>
        <v>0</v>
      </c>
      <c r="CX354" s="685"/>
      <c r="CY354" s="705">
        <f t="shared" si="168"/>
        <v>338</v>
      </c>
      <c r="CZ354" s="756">
        <v>0</v>
      </c>
      <c r="DA354" s="756">
        <v>0</v>
      </c>
      <c r="DB354" s="756">
        <v>0</v>
      </c>
      <c r="DC354" s="756">
        <v>0</v>
      </c>
      <c r="DD354" s="756">
        <v>0</v>
      </c>
      <c r="DE354" s="767">
        <f t="shared" si="179"/>
        <v>0</v>
      </c>
      <c r="DF354" s="756">
        <v>0</v>
      </c>
      <c r="DG354" s="756">
        <v>0</v>
      </c>
      <c r="DH354" s="756">
        <v>0</v>
      </c>
      <c r="DI354" s="756">
        <v>0</v>
      </c>
      <c r="DJ354" s="767">
        <f t="shared" si="180"/>
        <v>0</v>
      </c>
      <c r="DK354" s="715">
        <f t="shared" si="181"/>
        <v>0</v>
      </c>
      <c r="DL354" s="685"/>
      <c r="DM354" s="705">
        <f t="shared" si="169"/>
        <v>338</v>
      </c>
      <c r="DN354" s="715">
        <f t="shared" si="182"/>
        <v>0</v>
      </c>
    </row>
    <row r="355" spans="2:118" x14ac:dyDescent="0.25">
      <c r="B355" s="705">
        <v>339</v>
      </c>
      <c r="C355" s="765">
        <f>(1+_xlfn.XLOOKUP(INT((B355-1)/12)+1,'ZC Curve'!$B$8:$B$107,'ZC Curve'!R$8:R$107,,0))^(1/12)-1</f>
        <v>0</v>
      </c>
      <c r="D355" s="766">
        <f t="shared" si="183"/>
        <v>1</v>
      </c>
      <c r="E355" s="685"/>
      <c r="F355" s="705">
        <v>339</v>
      </c>
      <c r="G355" s="756">
        <v>0</v>
      </c>
      <c r="H355" s="756">
        <v>0</v>
      </c>
      <c r="I355" s="756">
        <v>0</v>
      </c>
      <c r="J355" s="756">
        <v>0</v>
      </c>
      <c r="K355" s="756">
        <v>0</v>
      </c>
      <c r="L355" s="756">
        <v>0</v>
      </c>
      <c r="M355" s="756">
        <v>0</v>
      </c>
      <c r="N355" s="646">
        <f t="shared" si="184"/>
        <v>0</v>
      </c>
      <c r="O355" s="594"/>
      <c r="P355" s="705">
        <f t="shared" si="170"/>
        <v>339</v>
      </c>
      <c r="Q355" s="756">
        <v>0</v>
      </c>
      <c r="R355" s="756">
        <v>0</v>
      </c>
      <c r="S355" s="756">
        <v>0</v>
      </c>
      <c r="T355" s="756">
        <v>0</v>
      </c>
      <c r="U355" s="756">
        <v>0</v>
      </c>
      <c r="V355" s="756">
        <v>0</v>
      </c>
      <c r="W355" s="756">
        <v>0</v>
      </c>
      <c r="X355" s="646">
        <f t="shared" si="185"/>
        <v>0</v>
      </c>
      <c r="Y355" s="594"/>
      <c r="Z355" s="705">
        <f t="shared" si="171"/>
        <v>339</v>
      </c>
      <c r="AA355" s="756">
        <f t="shared" si="192"/>
        <v>0</v>
      </c>
      <c r="AB355" s="756">
        <f t="shared" si="192"/>
        <v>0</v>
      </c>
      <c r="AC355" s="756">
        <f t="shared" si="192"/>
        <v>0</v>
      </c>
      <c r="AD355" s="756">
        <f t="shared" si="192"/>
        <v>0</v>
      </c>
      <c r="AE355" s="756">
        <f t="shared" si="192"/>
        <v>0</v>
      </c>
      <c r="AF355" s="756">
        <f t="shared" si="192"/>
        <v>0</v>
      </c>
      <c r="AG355" s="756">
        <f t="shared" si="192"/>
        <v>0</v>
      </c>
      <c r="AH355" s="646">
        <f t="shared" si="186"/>
        <v>0</v>
      </c>
      <c r="AI355" s="594"/>
      <c r="AJ355" s="705">
        <f t="shared" si="172"/>
        <v>339</v>
      </c>
      <c r="AK355" s="756">
        <v>0</v>
      </c>
      <c r="AL355" s="756">
        <v>0</v>
      </c>
      <c r="AM355" s="756">
        <v>0</v>
      </c>
      <c r="AN355" s="756">
        <v>0</v>
      </c>
      <c r="AO355" s="756">
        <v>0</v>
      </c>
      <c r="AP355" s="756">
        <v>0</v>
      </c>
      <c r="AQ355" s="756">
        <v>0</v>
      </c>
      <c r="AR355" s="646">
        <f t="shared" si="187"/>
        <v>0</v>
      </c>
      <c r="AS355" s="594"/>
      <c r="AT355" s="705">
        <f t="shared" si="173"/>
        <v>339</v>
      </c>
      <c r="AU355" s="756">
        <v>0</v>
      </c>
      <c r="AV355" s="756">
        <v>0</v>
      </c>
      <c r="AW355" s="756">
        <v>0</v>
      </c>
      <c r="AX355" s="756">
        <v>0</v>
      </c>
      <c r="AY355" s="756">
        <v>0</v>
      </c>
      <c r="AZ355" s="767">
        <f t="shared" si="162"/>
        <v>0</v>
      </c>
      <c r="BA355" s="756">
        <v>0</v>
      </c>
      <c r="BB355" s="756">
        <v>0</v>
      </c>
      <c r="BC355" s="756">
        <v>0</v>
      </c>
      <c r="BD355" s="756">
        <v>0</v>
      </c>
      <c r="BE355" s="767">
        <f t="shared" si="174"/>
        <v>0</v>
      </c>
      <c r="BF355" s="646">
        <f t="shared" si="175"/>
        <v>0</v>
      </c>
      <c r="BG355" s="594"/>
      <c r="BH355" s="705">
        <f t="shared" si="165"/>
        <v>339</v>
      </c>
      <c r="BI355" s="646">
        <f t="shared" si="176"/>
        <v>0</v>
      </c>
      <c r="BJ355" s="594"/>
      <c r="BK355" s="705">
        <f t="shared" si="177"/>
        <v>339</v>
      </c>
      <c r="BL355" s="756">
        <v>0</v>
      </c>
      <c r="BM355" s="756">
        <v>0</v>
      </c>
      <c r="BN355" s="756">
        <v>0</v>
      </c>
      <c r="BO355" s="756">
        <v>0</v>
      </c>
      <c r="BP355" s="756">
        <v>0</v>
      </c>
      <c r="BQ355" s="756">
        <v>0</v>
      </c>
      <c r="BR355" s="756">
        <v>0</v>
      </c>
      <c r="BS355" s="646">
        <f t="shared" si="188"/>
        <v>0</v>
      </c>
      <c r="BT355" s="594"/>
      <c r="BU355" s="705">
        <f t="shared" si="178"/>
        <v>339</v>
      </c>
      <c r="BV355" s="756">
        <v>0</v>
      </c>
      <c r="BW355" s="756">
        <v>0</v>
      </c>
      <c r="BX355" s="756">
        <v>0</v>
      </c>
      <c r="BY355" s="756">
        <v>0</v>
      </c>
      <c r="BZ355" s="756">
        <v>0</v>
      </c>
      <c r="CA355" s="756">
        <v>0</v>
      </c>
      <c r="CB355" s="756">
        <v>0</v>
      </c>
      <c r="CC355" s="646">
        <f t="shared" si="189"/>
        <v>0</v>
      </c>
      <c r="CD355" s="594"/>
      <c r="CE355" s="705">
        <f t="shared" si="166"/>
        <v>339</v>
      </c>
      <c r="CF355" s="756">
        <f t="shared" si="193"/>
        <v>0</v>
      </c>
      <c r="CG355" s="756">
        <f t="shared" si="193"/>
        <v>0</v>
      </c>
      <c r="CH355" s="756">
        <f t="shared" si="193"/>
        <v>0</v>
      </c>
      <c r="CI355" s="756">
        <f t="shared" si="193"/>
        <v>0</v>
      </c>
      <c r="CJ355" s="756">
        <f t="shared" si="193"/>
        <v>0</v>
      </c>
      <c r="CK355" s="756">
        <f t="shared" si="193"/>
        <v>0</v>
      </c>
      <c r="CL355" s="756">
        <f t="shared" si="193"/>
        <v>0</v>
      </c>
      <c r="CM355" s="646">
        <f t="shared" si="190"/>
        <v>0</v>
      </c>
      <c r="CN355" s="594"/>
      <c r="CO355" s="705">
        <f t="shared" si="167"/>
        <v>339</v>
      </c>
      <c r="CP355" s="756">
        <v>0</v>
      </c>
      <c r="CQ355" s="756">
        <v>0</v>
      </c>
      <c r="CR355" s="756">
        <v>0</v>
      </c>
      <c r="CS355" s="756">
        <v>0</v>
      </c>
      <c r="CT355" s="756">
        <v>0</v>
      </c>
      <c r="CU355" s="756">
        <v>0</v>
      </c>
      <c r="CV355" s="756">
        <v>0</v>
      </c>
      <c r="CW355" s="646">
        <f t="shared" si="191"/>
        <v>0</v>
      </c>
      <c r="CX355" s="685"/>
      <c r="CY355" s="705">
        <f t="shared" si="168"/>
        <v>339</v>
      </c>
      <c r="CZ355" s="756">
        <v>0</v>
      </c>
      <c r="DA355" s="756">
        <v>0</v>
      </c>
      <c r="DB355" s="756">
        <v>0</v>
      </c>
      <c r="DC355" s="756">
        <v>0</v>
      </c>
      <c r="DD355" s="756">
        <v>0</v>
      </c>
      <c r="DE355" s="767">
        <f t="shared" si="179"/>
        <v>0</v>
      </c>
      <c r="DF355" s="756">
        <v>0</v>
      </c>
      <c r="DG355" s="756">
        <v>0</v>
      </c>
      <c r="DH355" s="756">
        <v>0</v>
      </c>
      <c r="DI355" s="756">
        <v>0</v>
      </c>
      <c r="DJ355" s="767">
        <f t="shared" si="180"/>
        <v>0</v>
      </c>
      <c r="DK355" s="715">
        <f t="shared" si="181"/>
        <v>0</v>
      </c>
      <c r="DL355" s="685"/>
      <c r="DM355" s="705">
        <f t="shared" si="169"/>
        <v>339</v>
      </c>
      <c r="DN355" s="715">
        <f t="shared" si="182"/>
        <v>0</v>
      </c>
    </row>
    <row r="356" spans="2:118" x14ac:dyDescent="0.25">
      <c r="B356" s="705">
        <v>340</v>
      </c>
      <c r="C356" s="765">
        <f>(1+_xlfn.XLOOKUP(INT((B356-1)/12)+1,'ZC Curve'!$B$8:$B$107,'ZC Curve'!R$8:R$107,,0))^(1/12)-1</f>
        <v>0</v>
      </c>
      <c r="D356" s="766">
        <f t="shared" si="183"/>
        <v>1</v>
      </c>
      <c r="E356" s="685"/>
      <c r="F356" s="705">
        <v>340</v>
      </c>
      <c r="G356" s="756">
        <v>0</v>
      </c>
      <c r="H356" s="756">
        <v>0</v>
      </c>
      <c r="I356" s="756">
        <v>0</v>
      </c>
      <c r="J356" s="756">
        <v>0</v>
      </c>
      <c r="K356" s="756">
        <v>0</v>
      </c>
      <c r="L356" s="756">
        <v>0</v>
      </c>
      <c r="M356" s="756">
        <v>0</v>
      </c>
      <c r="N356" s="646">
        <f t="shared" si="184"/>
        <v>0</v>
      </c>
      <c r="O356" s="594"/>
      <c r="P356" s="705">
        <f t="shared" si="170"/>
        <v>340</v>
      </c>
      <c r="Q356" s="756">
        <v>0</v>
      </c>
      <c r="R356" s="756">
        <v>0</v>
      </c>
      <c r="S356" s="756">
        <v>0</v>
      </c>
      <c r="T356" s="756">
        <v>0</v>
      </c>
      <c r="U356" s="756">
        <v>0</v>
      </c>
      <c r="V356" s="756">
        <v>0</v>
      </c>
      <c r="W356" s="756">
        <v>0</v>
      </c>
      <c r="X356" s="646">
        <f t="shared" si="185"/>
        <v>0</v>
      </c>
      <c r="Y356" s="594"/>
      <c r="Z356" s="705">
        <f t="shared" si="171"/>
        <v>340</v>
      </c>
      <c r="AA356" s="756">
        <f t="shared" si="192"/>
        <v>0</v>
      </c>
      <c r="AB356" s="756">
        <f t="shared" si="192"/>
        <v>0</v>
      </c>
      <c r="AC356" s="756">
        <f t="shared" si="192"/>
        <v>0</v>
      </c>
      <c r="AD356" s="756">
        <f t="shared" si="192"/>
        <v>0</v>
      </c>
      <c r="AE356" s="756">
        <f t="shared" si="192"/>
        <v>0</v>
      </c>
      <c r="AF356" s="756">
        <f t="shared" si="192"/>
        <v>0</v>
      </c>
      <c r="AG356" s="756">
        <f t="shared" si="192"/>
        <v>0</v>
      </c>
      <c r="AH356" s="646">
        <f t="shared" si="186"/>
        <v>0</v>
      </c>
      <c r="AI356" s="594"/>
      <c r="AJ356" s="705">
        <f t="shared" si="172"/>
        <v>340</v>
      </c>
      <c r="AK356" s="756">
        <v>0</v>
      </c>
      <c r="AL356" s="756">
        <v>0</v>
      </c>
      <c r="AM356" s="756">
        <v>0</v>
      </c>
      <c r="AN356" s="756">
        <v>0</v>
      </c>
      <c r="AO356" s="756">
        <v>0</v>
      </c>
      <c r="AP356" s="756">
        <v>0</v>
      </c>
      <c r="AQ356" s="756">
        <v>0</v>
      </c>
      <c r="AR356" s="646">
        <f t="shared" si="187"/>
        <v>0</v>
      </c>
      <c r="AS356" s="594"/>
      <c r="AT356" s="705">
        <f t="shared" si="173"/>
        <v>340</v>
      </c>
      <c r="AU356" s="756">
        <v>0</v>
      </c>
      <c r="AV356" s="756">
        <v>0</v>
      </c>
      <c r="AW356" s="756">
        <v>0</v>
      </c>
      <c r="AX356" s="756">
        <v>0</v>
      </c>
      <c r="AY356" s="756">
        <v>0</v>
      </c>
      <c r="AZ356" s="767">
        <f t="shared" si="162"/>
        <v>0</v>
      </c>
      <c r="BA356" s="756">
        <v>0</v>
      </c>
      <c r="BB356" s="756">
        <v>0</v>
      </c>
      <c r="BC356" s="756">
        <v>0</v>
      </c>
      <c r="BD356" s="756">
        <v>0</v>
      </c>
      <c r="BE356" s="767">
        <f t="shared" si="174"/>
        <v>0</v>
      </c>
      <c r="BF356" s="646">
        <f t="shared" si="175"/>
        <v>0</v>
      </c>
      <c r="BG356" s="594"/>
      <c r="BH356" s="705">
        <f t="shared" si="165"/>
        <v>340</v>
      </c>
      <c r="BI356" s="646">
        <f t="shared" si="176"/>
        <v>0</v>
      </c>
      <c r="BJ356" s="594"/>
      <c r="BK356" s="705">
        <f t="shared" si="177"/>
        <v>340</v>
      </c>
      <c r="BL356" s="756">
        <v>0</v>
      </c>
      <c r="BM356" s="756">
        <v>0</v>
      </c>
      <c r="BN356" s="756">
        <v>0</v>
      </c>
      <c r="BO356" s="756">
        <v>0</v>
      </c>
      <c r="BP356" s="756">
        <v>0</v>
      </c>
      <c r="BQ356" s="756">
        <v>0</v>
      </c>
      <c r="BR356" s="756">
        <v>0</v>
      </c>
      <c r="BS356" s="646">
        <f t="shared" si="188"/>
        <v>0</v>
      </c>
      <c r="BT356" s="594"/>
      <c r="BU356" s="705">
        <f t="shared" si="178"/>
        <v>340</v>
      </c>
      <c r="BV356" s="756">
        <v>0</v>
      </c>
      <c r="BW356" s="756">
        <v>0</v>
      </c>
      <c r="BX356" s="756">
        <v>0</v>
      </c>
      <c r="BY356" s="756">
        <v>0</v>
      </c>
      <c r="BZ356" s="756">
        <v>0</v>
      </c>
      <c r="CA356" s="756">
        <v>0</v>
      </c>
      <c r="CB356" s="756">
        <v>0</v>
      </c>
      <c r="CC356" s="646">
        <f t="shared" si="189"/>
        <v>0</v>
      </c>
      <c r="CD356" s="594"/>
      <c r="CE356" s="705">
        <f t="shared" si="166"/>
        <v>340</v>
      </c>
      <c r="CF356" s="756">
        <f t="shared" si="193"/>
        <v>0</v>
      </c>
      <c r="CG356" s="756">
        <f t="shared" si="193"/>
        <v>0</v>
      </c>
      <c r="CH356" s="756">
        <f t="shared" si="193"/>
        <v>0</v>
      </c>
      <c r="CI356" s="756">
        <f t="shared" si="193"/>
        <v>0</v>
      </c>
      <c r="CJ356" s="756">
        <f t="shared" si="193"/>
        <v>0</v>
      </c>
      <c r="CK356" s="756">
        <f t="shared" si="193"/>
        <v>0</v>
      </c>
      <c r="CL356" s="756">
        <f t="shared" si="193"/>
        <v>0</v>
      </c>
      <c r="CM356" s="646">
        <f t="shared" si="190"/>
        <v>0</v>
      </c>
      <c r="CN356" s="594"/>
      <c r="CO356" s="705">
        <f t="shared" si="167"/>
        <v>340</v>
      </c>
      <c r="CP356" s="756">
        <v>0</v>
      </c>
      <c r="CQ356" s="756">
        <v>0</v>
      </c>
      <c r="CR356" s="756">
        <v>0</v>
      </c>
      <c r="CS356" s="756">
        <v>0</v>
      </c>
      <c r="CT356" s="756">
        <v>0</v>
      </c>
      <c r="CU356" s="756">
        <v>0</v>
      </c>
      <c r="CV356" s="756">
        <v>0</v>
      </c>
      <c r="CW356" s="646">
        <f t="shared" si="191"/>
        <v>0</v>
      </c>
      <c r="CX356" s="685"/>
      <c r="CY356" s="705">
        <f t="shared" si="168"/>
        <v>340</v>
      </c>
      <c r="CZ356" s="756">
        <v>0</v>
      </c>
      <c r="DA356" s="756">
        <v>0</v>
      </c>
      <c r="DB356" s="756">
        <v>0</v>
      </c>
      <c r="DC356" s="756">
        <v>0</v>
      </c>
      <c r="DD356" s="756">
        <v>0</v>
      </c>
      <c r="DE356" s="767">
        <f t="shared" si="179"/>
        <v>0</v>
      </c>
      <c r="DF356" s="756">
        <v>0</v>
      </c>
      <c r="DG356" s="756">
        <v>0</v>
      </c>
      <c r="DH356" s="756">
        <v>0</v>
      </c>
      <c r="DI356" s="756">
        <v>0</v>
      </c>
      <c r="DJ356" s="767">
        <f t="shared" si="180"/>
        <v>0</v>
      </c>
      <c r="DK356" s="715">
        <f t="shared" si="181"/>
        <v>0</v>
      </c>
      <c r="DL356" s="685"/>
      <c r="DM356" s="705">
        <f t="shared" si="169"/>
        <v>340</v>
      </c>
      <c r="DN356" s="715">
        <f t="shared" si="182"/>
        <v>0</v>
      </c>
    </row>
    <row r="357" spans="2:118" x14ac:dyDescent="0.25">
      <c r="B357" s="705">
        <v>341</v>
      </c>
      <c r="C357" s="765">
        <f>(1+_xlfn.XLOOKUP(INT((B357-1)/12)+1,'ZC Curve'!$B$8:$B$107,'ZC Curve'!R$8:R$107,,0))^(1/12)-1</f>
        <v>0</v>
      </c>
      <c r="D357" s="766">
        <f t="shared" si="183"/>
        <v>1</v>
      </c>
      <c r="E357" s="685"/>
      <c r="F357" s="705">
        <v>341</v>
      </c>
      <c r="G357" s="756">
        <v>0</v>
      </c>
      <c r="H357" s="756">
        <v>0</v>
      </c>
      <c r="I357" s="756">
        <v>0</v>
      </c>
      <c r="J357" s="756">
        <v>0</v>
      </c>
      <c r="K357" s="756">
        <v>0</v>
      </c>
      <c r="L357" s="756">
        <v>0</v>
      </c>
      <c r="M357" s="756">
        <v>0</v>
      </c>
      <c r="N357" s="646">
        <f t="shared" si="184"/>
        <v>0</v>
      </c>
      <c r="O357" s="594"/>
      <c r="P357" s="705">
        <f t="shared" si="170"/>
        <v>341</v>
      </c>
      <c r="Q357" s="756">
        <v>0</v>
      </c>
      <c r="R357" s="756">
        <v>0</v>
      </c>
      <c r="S357" s="756">
        <v>0</v>
      </c>
      <c r="T357" s="756">
        <v>0</v>
      </c>
      <c r="U357" s="756">
        <v>0</v>
      </c>
      <c r="V357" s="756">
        <v>0</v>
      </c>
      <c r="W357" s="756">
        <v>0</v>
      </c>
      <c r="X357" s="646">
        <f t="shared" si="185"/>
        <v>0</v>
      </c>
      <c r="Y357" s="594"/>
      <c r="Z357" s="705">
        <f t="shared" si="171"/>
        <v>341</v>
      </c>
      <c r="AA357" s="756">
        <f t="shared" si="192"/>
        <v>0</v>
      </c>
      <c r="AB357" s="756">
        <f t="shared" si="192"/>
        <v>0</v>
      </c>
      <c r="AC357" s="756">
        <f t="shared" si="192"/>
        <v>0</v>
      </c>
      <c r="AD357" s="756">
        <f t="shared" si="192"/>
        <v>0</v>
      </c>
      <c r="AE357" s="756">
        <f t="shared" si="192"/>
        <v>0</v>
      </c>
      <c r="AF357" s="756">
        <f t="shared" si="192"/>
        <v>0</v>
      </c>
      <c r="AG357" s="756">
        <f t="shared" si="192"/>
        <v>0</v>
      </c>
      <c r="AH357" s="646">
        <f t="shared" si="186"/>
        <v>0</v>
      </c>
      <c r="AI357" s="594"/>
      <c r="AJ357" s="705">
        <f t="shared" si="172"/>
        <v>341</v>
      </c>
      <c r="AK357" s="756">
        <v>0</v>
      </c>
      <c r="AL357" s="756">
        <v>0</v>
      </c>
      <c r="AM357" s="756">
        <v>0</v>
      </c>
      <c r="AN357" s="756">
        <v>0</v>
      </c>
      <c r="AO357" s="756">
        <v>0</v>
      </c>
      <c r="AP357" s="756">
        <v>0</v>
      </c>
      <c r="AQ357" s="756">
        <v>0</v>
      </c>
      <c r="AR357" s="646">
        <f t="shared" si="187"/>
        <v>0</v>
      </c>
      <c r="AS357" s="594"/>
      <c r="AT357" s="705">
        <f t="shared" si="173"/>
        <v>341</v>
      </c>
      <c r="AU357" s="756">
        <v>0</v>
      </c>
      <c r="AV357" s="756">
        <v>0</v>
      </c>
      <c r="AW357" s="756">
        <v>0</v>
      </c>
      <c r="AX357" s="756">
        <v>0</v>
      </c>
      <c r="AY357" s="756">
        <v>0</v>
      </c>
      <c r="AZ357" s="767">
        <f t="shared" ref="AZ357:AZ420" si="194">SUM(AU357:AY357)</f>
        <v>0</v>
      </c>
      <c r="BA357" s="756">
        <v>0</v>
      </c>
      <c r="BB357" s="756">
        <v>0</v>
      </c>
      <c r="BC357" s="756">
        <v>0</v>
      </c>
      <c r="BD357" s="756">
        <v>0</v>
      </c>
      <c r="BE357" s="767">
        <f t="shared" si="174"/>
        <v>0</v>
      </c>
      <c r="BF357" s="646">
        <f t="shared" si="175"/>
        <v>0</v>
      </c>
      <c r="BG357" s="594"/>
      <c r="BH357" s="705">
        <f t="shared" si="165"/>
        <v>341</v>
      </c>
      <c r="BI357" s="646">
        <f t="shared" si="176"/>
        <v>0</v>
      </c>
      <c r="BJ357" s="594"/>
      <c r="BK357" s="705">
        <f t="shared" si="177"/>
        <v>341</v>
      </c>
      <c r="BL357" s="756">
        <v>0</v>
      </c>
      <c r="BM357" s="756">
        <v>0</v>
      </c>
      <c r="BN357" s="756">
        <v>0</v>
      </c>
      <c r="BO357" s="756">
        <v>0</v>
      </c>
      <c r="BP357" s="756">
        <v>0</v>
      </c>
      <c r="BQ357" s="756">
        <v>0</v>
      </c>
      <c r="BR357" s="756">
        <v>0</v>
      </c>
      <c r="BS357" s="646">
        <f t="shared" si="188"/>
        <v>0</v>
      </c>
      <c r="BT357" s="594"/>
      <c r="BU357" s="705">
        <f t="shared" si="178"/>
        <v>341</v>
      </c>
      <c r="BV357" s="756">
        <v>0</v>
      </c>
      <c r="BW357" s="756">
        <v>0</v>
      </c>
      <c r="BX357" s="756">
        <v>0</v>
      </c>
      <c r="BY357" s="756">
        <v>0</v>
      </c>
      <c r="BZ357" s="756">
        <v>0</v>
      </c>
      <c r="CA357" s="756">
        <v>0</v>
      </c>
      <c r="CB357" s="756">
        <v>0</v>
      </c>
      <c r="CC357" s="646">
        <f t="shared" si="189"/>
        <v>0</v>
      </c>
      <c r="CD357" s="594"/>
      <c r="CE357" s="705">
        <f t="shared" si="166"/>
        <v>341</v>
      </c>
      <c r="CF357" s="756">
        <f t="shared" si="193"/>
        <v>0</v>
      </c>
      <c r="CG357" s="756">
        <f t="shared" si="193"/>
        <v>0</v>
      </c>
      <c r="CH357" s="756">
        <f t="shared" si="193"/>
        <v>0</v>
      </c>
      <c r="CI357" s="756">
        <f t="shared" si="193"/>
        <v>0</v>
      </c>
      <c r="CJ357" s="756">
        <f t="shared" si="193"/>
        <v>0</v>
      </c>
      <c r="CK357" s="756">
        <f t="shared" si="193"/>
        <v>0</v>
      </c>
      <c r="CL357" s="756">
        <f t="shared" si="193"/>
        <v>0</v>
      </c>
      <c r="CM357" s="646">
        <f t="shared" si="190"/>
        <v>0</v>
      </c>
      <c r="CN357" s="594"/>
      <c r="CO357" s="705">
        <f t="shared" si="167"/>
        <v>341</v>
      </c>
      <c r="CP357" s="756">
        <v>0</v>
      </c>
      <c r="CQ357" s="756">
        <v>0</v>
      </c>
      <c r="CR357" s="756">
        <v>0</v>
      </c>
      <c r="CS357" s="756">
        <v>0</v>
      </c>
      <c r="CT357" s="756">
        <v>0</v>
      </c>
      <c r="CU357" s="756">
        <v>0</v>
      </c>
      <c r="CV357" s="756">
        <v>0</v>
      </c>
      <c r="CW357" s="646">
        <f t="shared" si="191"/>
        <v>0</v>
      </c>
      <c r="CX357" s="685"/>
      <c r="CY357" s="705">
        <f t="shared" si="168"/>
        <v>341</v>
      </c>
      <c r="CZ357" s="756">
        <v>0</v>
      </c>
      <c r="DA357" s="756">
        <v>0</v>
      </c>
      <c r="DB357" s="756">
        <v>0</v>
      </c>
      <c r="DC357" s="756">
        <v>0</v>
      </c>
      <c r="DD357" s="756">
        <v>0</v>
      </c>
      <c r="DE357" s="767">
        <f t="shared" si="179"/>
        <v>0</v>
      </c>
      <c r="DF357" s="756">
        <v>0</v>
      </c>
      <c r="DG357" s="756">
        <v>0</v>
      </c>
      <c r="DH357" s="756">
        <v>0</v>
      </c>
      <c r="DI357" s="756">
        <v>0</v>
      </c>
      <c r="DJ357" s="767">
        <f t="shared" si="180"/>
        <v>0</v>
      </c>
      <c r="DK357" s="715">
        <f t="shared" si="181"/>
        <v>0</v>
      </c>
      <c r="DL357" s="685"/>
      <c r="DM357" s="705">
        <f t="shared" si="169"/>
        <v>341</v>
      </c>
      <c r="DN357" s="715">
        <f t="shared" si="182"/>
        <v>0</v>
      </c>
    </row>
    <row r="358" spans="2:118" x14ac:dyDescent="0.25">
      <c r="B358" s="705">
        <v>342</v>
      </c>
      <c r="C358" s="765">
        <f>(1+_xlfn.XLOOKUP(INT((B358-1)/12)+1,'ZC Curve'!$B$8:$B$107,'ZC Curve'!R$8:R$107,,0))^(1/12)-1</f>
        <v>0</v>
      </c>
      <c r="D358" s="766">
        <f t="shared" si="183"/>
        <v>1</v>
      </c>
      <c r="E358" s="685"/>
      <c r="F358" s="705">
        <v>342</v>
      </c>
      <c r="G358" s="756">
        <v>0</v>
      </c>
      <c r="H358" s="756">
        <v>0</v>
      </c>
      <c r="I358" s="756">
        <v>0</v>
      </c>
      <c r="J358" s="756">
        <v>0</v>
      </c>
      <c r="K358" s="756">
        <v>0</v>
      </c>
      <c r="L358" s="756">
        <v>0</v>
      </c>
      <c r="M358" s="756">
        <v>0</v>
      </c>
      <c r="N358" s="646">
        <f t="shared" si="184"/>
        <v>0</v>
      </c>
      <c r="O358" s="594"/>
      <c r="P358" s="705">
        <f t="shared" si="170"/>
        <v>342</v>
      </c>
      <c r="Q358" s="756">
        <v>0</v>
      </c>
      <c r="R358" s="756">
        <v>0</v>
      </c>
      <c r="S358" s="756">
        <v>0</v>
      </c>
      <c r="T358" s="756">
        <v>0</v>
      </c>
      <c r="U358" s="756">
        <v>0</v>
      </c>
      <c r="V358" s="756">
        <v>0</v>
      </c>
      <c r="W358" s="756">
        <v>0</v>
      </c>
      <c r="X358" s="646">
        <f t="shared" si="185"/>
        <v>0</v>
      </c>
      <c r="Y358" s="594"/>
      <c r="Z358" s="705">
        <f t="shared" si="171"/>
        <v>342</v>
      </c>
      <c r="AA358" s="756">
        <f t="shared" si="192"/>
        <v>0</v>
      </c>
      <c r="AB358" s="756">
        <f t="shared" si="192"/>
        <v>0</v>
      </c>
      <c r="AC358" s="756">
        <f t="shared" si="192"/>
        <v>0</v>
      </c>
      <c r="AD358" s="756">
        <f t="shared" si="192"/>
        <v>0</v>
      </c>
      <c r="AE358" s="756">
        <f t="shared" si="192"/>
        <v>0</v>
      </c>
      <c r="AF358" s="756">
        <f t="shared" si="192"/>
        <v>0</v>
      </c>
      <c r="AG358" s="756">
        <f t="shared" si="192"/>
        <v>0</v>
      </c>
      <c r="AH358" s="646">
        <f t="shared" si="186"/>
        <v>0</v>
      </c>
      <c r="AI358" s="594"/>
      <c r="AJ358" s="705">
        <f t="shared" si="172"/>
        <v>342</v>
      </c>
      <c r="AK358" s="756">
        <v>0</v>
      </c>
      <c r="AL358" s="756">
        <v>0</v>
      </c>
      <c r="AM358" s="756">
        <v>0</v>
      </c>
      <c r="AN358" s="756">
        <v>0</v>
      </c>
      <c r="AO358" s="756">
        <v>0</v>
      </c>
      <c r="AP358" s="756">
        <v>0</v>
      </c>
      <c r="AQ358" s="756">
        <v>0</v>
      </c>
      <c r="AR358" s="646">
        <f t="shared" si="187"/>
        <v>0</v>
      </c>
      <c r="AS358" s="594"/>
      <c r="AT358" s="705">
        <f t="shared" si="173"/>
        <v>342</v>
      </c>
      <c r="AU358" s="756">
        <v>0</v>
      </c>
      <c r="AV358" s="756">
        <v>0</v>
      </c>
      <c r="AW358" s="756">
        <v>0</v>
      </c>
      <c r="AX358" s="756">
        <v>0</v>
      </c>
      <c r="AY358" s="756">
        <v>0</v>
      </c>
      <c r="AZ358" s="767">
        <f t="shared" si="194"/>
        <v>0</v>
      </c>
      <c r="BA358" s="756">
        <v>0</v>
      </c>
      <c r="BB358" s="756">
        <v>0</v>
      </c>
      <c r="BC358" s="756">
        <v>0</v>
      </c>
      <c r="BD358" s="756">
        <v>0</v>
      </c>
      <c r="BE358" s="767">
        <f t="shared" si="174"/>
        <v>0</v>
      </c>
      <c r="BF358" s="646">
        <f t="shared" si="175"/>
        <v>0</v>
      </c>
      <c r="BG358" s="594"/>
      <c r="BH358" s="705">
        <f t="shared" si="165"/>
        <v>342</v>
      </c>
      <c r="BI358" s="646">
        <f t="shared" si="176"/>
        <v>0</v>
      </c>
      <c r="BJ358" s="594"/>
      <c r="BK358" s="705">
        <f t="shared" si="177"/>
        <v>342</v>
      </c>
      <c r="BL358" s="756">
        <v>0</v>
      </c>
      <c r="BM358" s="756">
        <v>0</v>
      </c>
      <c r="BN358" s="756">
        <v>0</v>
      </c>
      <c r="BO358" s="756">
        <v>0</v>
      </c>
      <c r="BP358" s="756">
        <v>0</v>
      </c>
      <c r="BQ358" s="756">
        <v>0</v>
      </c>
      <c r="BR358" s="756">
        <v>0</v>
      </c>
      <c r="BS358" s="646">
        <f t="shared" si="188"/>
        <v>0</v>
      </c>
      <c r="BT358" s="594"/>
      <c r="BU358" s="705">
        <f t="shared" si="178"/>
        <v>342</v>
      </c>
      <c r="BV358" s="756">
        <v>0</v>
      </c>
      <c r="BW358" s="756">
        <v>0</v>
      </c>
      <c r="BX358" s="756">
        <v>0</v>
      </c>
      <c r="BY358" s="756">
        <v>0</v>
      </c>
      <c r="BZ358" s="756">
        <v>0</v>
      </c>
      <c r="CA358" s="756">
        <v>0</v>
      </c>
      <c r="CB358" s="756">
        <v>0</v>
      </c>
      <c r="CC358" s="646">
        <f t="shared" si="189"/>
        <v>0</v>
      </c>
      <c r="CD358" s="594"/>
      <c r="CE358" s="705">
        <f t="shared" si="166"/>
        <v>342</v>
      </c>
      <c r="CF358" s="756">
        <f t="shared" si="193"/>
        <v>0</v>
      </c>
      <c r="CG358" s="756">
        <f t="shared" si="193"/>
        <v>0</v>
      </c>
      <c r="CH358" s="756">
        <f t="shared" si="193"/>
        <v>0</v>
      </c>
      <c r="CI358" s="756">
        <f t="shared" si="193"/>
        <v>0</v>
      </c>
      <c r="CJ358" s="756">
        <f t="shared" si="193"/>
        <v>0</v>
      </c>
      <c r="CK358" s="756">
        <f t="shared" si="193"/>
        <v>0</v>
      </c>
      <c r="CL358" s="756">
        <f t="shared" si="193"/>
        <v>0</v>
      </c>
      <c r="CM358" s="646">
        <f t="shared" si="190"/>
        <v>0</v>
      </c>
      <c r="CN358" s="594"/>
      <c r="CO358" s="705">
        <f t="shared" si="167"/>
        <v>342</v>
      </c>
      <c r="CP358" s="756">
        <v>0</v>
      </c>
      <c r="CQ358" s="756">
        <v>0</v>
      </c>
      <c r="CR358" s="756">
        <v>0</v>
      </c>
      <c r="CS358" s="756">
        <v>0</v>
      </c>
      <c r="CT358" s="756">
        <v>0</v>
      </c>
      <c r="CU358" s="756">
        <v>0</v>
      </c>
      <c r="CV358" s="756">
        <v>0</v>
      </c>
      <c r="CW358" s="646">
        <f t="shared" si="191"/>
        <v>0</v>
      </c>
      <c r="CX358" s="685"/>
      <c r="CY358" s="705">
        <f t="shared" si="168"/>
        <v>342</v>
      </c>
      <c r="CZ358" s="756">
        <v>0</v>
      </c>
      <c r="DA358" s="756">
        <v>0</v>
      </c>
      <c r="DB358" s="756">
        <v>0</v>
      </c>
      <c r="DC358" s="756">
        <v>0</v>
      </c>
      <c r="DD358" s="756">
        <v>0</v>
      </c>
      <c r="DE358" s="767">
        <f t="shared" si="179"/>
        <v>0</v>
      </c>
      <c r="DF358" s="756">
        <v>0</v>
      </c>
      <c r="DG358" s="756">
        <v>0</v>
      </c>
      <c r="DH358" s="756">
        <v>0</v>
      </c>
      <c r="DI358" s="756">
        <v>0</v>
      </c>
      <c r="DJ358" s="767">
        <f t="shared" si="180"/>
        <v>0</v>
      </c>
      <c r="DK358" s="715">
        <f t="shared" si="181"/>
        <v>0</v>
      </c>
      <c r="DL358" s="685"/>
      <c r="DM358" s="705">
        <f t="shared" si="169"/>
        <v>342</v>
      </c>
      <c r="DN358" s="715">
        <f t="shared" si="182"/>
        <v>0</v>
      </c>
    </row>
    <row r="359" spans="2:118" x14ac:dyDescent="0.25">
      <c r="B359" s="705">
        <v>343</v>
      </c>
      <c r="C359" s="765">
        <f>(1+_xlfn.XLOOKUP(INT((B359-1)/12)+1,'ZC Curve'!$B$8:$B$107,'ZC Curve'!R$8:R$107,,0))^(1/12)-1</f>
        <v>0</v>
      </c>
      <c r="D359" s="766">
        <f t="shared" si="183"/>
        <v>1</v>
      </c>
      <c r="E359" s="685"/>
      <c r="F359" s="705">
        <v>343</v>
      </c>
      <c r="G359" s="756">
        <v>0</v>
      </c>
      <c r="H359" s="756">
        <v>0</v>
      </c>
      <c r="I359" s="756">
        <v>0</v>
      </c>
      <c r="J359" s="756">
        <v>0</v>
      </c>
      <c r="K359" s="756">
        <v>0</v>
      </c>
      <c r="L359" s="756">
        <v>0</v>
      </c>
      <c r="M359" s="756">
        <v>0</v>
      </c>
      <c r="N359" s="646">
        <f t="shared" si="184"/>
        <v>0</v>
      </c>
      <c r="O359" s="594"/>
      <c r="P359" s="705">
        <f t="shared" si="170"/>
        <v>343</v>
      </c>
      <c r="Q359" s="756">
        <v>0</v>
      </c>
      <c r="R359" s="756">
        <v>0</v>
      </c>
      <c r="S359" s="756">
        <v>0</v>
      </c>
      <c r="T359" s="756">
        <v>0</v>
      </c>
      <c r="U359" s="756">
        <v>0</v>
      </c>
      <c r="V359" s="756">
        <v>0</v>
      </c>
      <c r="W359" s="756">
        <v>0</v>
      </c>
      <c r="X359" s="646">
        <f t="shared" si="185"/>
        <v>0</v>
      </c>
      <c r="Y359" s="594"/>
      <c r="Z359" s="705">
        <f t="shared" si="171"/>
        <v>343</v>
      </c>
      <c r="AA359" s="756">
        <f t="shared" si="192"/>
        <v>0</v>
      </c>
      <c r="AB359" s="756">
        <f t="shared" si="192"/>
        <v>0</v>
      </c>
      <c r="AC359" s="756">
        <f t="shared" si="192"/>
        <v>0</v>
      </c>
      <c r="AD359" s="756">
        <f t="shared" si="192"/>
        <v>0</v>
      </c>
      <c r="AE359" s="756">
        <f t="shared" si="192"/>
        <v>0</v>
      </c>
      <c r="AF359" s="756">
        <f t="shared" si="192"/>
        <v>0</v>
      </c>
      <c r="AG359" s="756">
        <f t="shared" si="192"/>
        <v>0</v>
      </c>
      <c r="AH359" s="646">
        <f t="shared" si="186"/>
        <v>0</v>
      </c>
      <c r="AI359" s="594"/>
      <c r="AJ359" s="705">
        <f t="shared" si="172"/>
        <v>343</v>
      </c>
      <c r="AK359" s="756">
        <v>0</v>
      </c>
      <c r="AL359" s="756">
        <v>0</v>
      </c>
      <c r="AM359" s="756">
        <v>0</v>
      </c>
      <c r="AN359" s="756">
        <v>0</v>
      </c>
      <c r="AO359" s="756">
        <v>0</v>
      </c>
      <c r="AP359" s="756">
        <v>0</v>
      </c>
      <c r="AQ359" s="756">
        <v>0</v>
      </c>
      <c r="AR359" s="646">
        <f t="shared" si="187"/>
        <v>0</v>
      </c>
      <c r="AS359" s="594"/>
      <c r="AT359" s="705">
        <f t="shared" si="173"/>
        <v>343</v>
      </c>
      <c r="AU359" s="756">
        <v>0</v>
      </c>
      <c r="AV359" s="756">
        <v>0</v>
      </c>
      <c r="AW359" s="756">
        <v>0</v>
      </c>
      <c r="AX359" s="756">
        <v>0</v>
      </c>
      <c r="AY359" s="756">
        <v>0</v>
      </c>
      <c r="AZ359" s="767">
        <f t="shared" si="194"/>
        <v>0</v>
      </c>
      <c r="BA359" s="756">
        <v>0</v>
      </c>
      <c r="BB359" s="756">
        <v>0</v>
      </c>
      <c r="BC359" s="756">
        <v>0</v>
      </c>
      <c r="BD359" s="756">
        <v>0</v>
      </c>
      <c r="BE359" s="767">
        <f t="shared" si="174"/>
        <v>0</v>
      </c>
      <c r="BF359" s="646">
        <f t="shared" si="175"/>
        <v>0</v>
      </c>
      <c r="BG359" s="594"/>
      <c r="BH359" s="705">
        <f t="shared" si="165"/>
        <v>343</v>
      </c>
      <c r="BI359" s="646">
        <f t="shared" si="176"/>
        <v>0</v>
      </c>
      <c r="BJ359" s="594"/>
      <c r="BK359" s="705">
        <f t="shared" si="177"/>
        <v>343</v>
      </c>
      <c r="BL359" s="756">
        <v>0</v>
      </c>
      <c r="BM359" s="756">
        <v>0</v>
      </c>
      <c r="BN359" s="756">
        <v>0</v>
      </c>
      <c r="BO359" s="756">
        <v>0</v>
      </c>
      <c r="BP359" s="756">
        <v>0</v>
      </c>
      <c r="BQ359" s="756">
        <v>0</v>
      </c>
      <c r="BR359" s="756">
        <v>0</v>
      </c>
      <c r="BS359" s="646">
        <f t="shared" si="188"/>
        <v>0</v>
      </c>
      <c r="BT359" s="594"/>
      <c r="BU359" s="705">
        <f t="shared" si="178"/>
        <v>343</v>
      </c>
      <c r="BV359" s="756">
        <v>0</v>
      </c>
      <c r="BW359" s="756">
        <v>0</v>
      </c>
      <c r="BX359" s="756">
        <v>0</v>
      </c>
      <c r="BY359" s="756">
        <v>0</v>
      </c>
      <c r="BZ359" s="756">
        <v>0</v>
      </c>
      <c r="CA359" s="756">
        <v>0</v>
      </c>
      <c r="CB359" s="756">
        <v>0</v>
      </c>
      <c r="CC359" s="646">
        <f t="shared" si="189"/>
        <v>0</v>
      </c>
      <c r="CD359" s="594"/>
      <c r="CE359" s="705">
        <f t="shared" si="166"/>
        <v>343</v>
      </c>
      <c r="CF359" s="756">
        <f t="shared" si="193"/>
        <v>0</v>
      </c>
      <c r="CG359" s="756">
        <f t="shared" si="193"/>
        <v>0</v>
      </c>
      <c r="CH359" s="756">
        <f t="shared" si="193"/>
        <v>0</v>
      </c>
      <c r="CI359" s="756">
        <f t="shared" si="193"/>
        <v>0</v>
      </c>
      <c r="CJ359" s="756">
        <f t="shared" si="193"/>
        <v>0</v>
      </c>
      <c r="CK359" s="756">
        <f t="shared" si="193"/>
        <v>0</v>
      </c>
      <c r="CL359" s="756">
        <f t="shared" si="193"/>
        <v>0</v>
      </c>
      <c r="CM359" s="646">
        <f t="shared" si="190"/>
        <v>0</v>
      </c>
      <c r="CN359" s="594"/>
      <c r="CO359" s="705">
        <f t="shared" si="167"/>
        <v>343</v>
      </c>
      <c r="CP359" s="756">
        <v>0</v>
      </c>
      <c r="CQ359" s="756">
        <v>0</v>
      </c>
      <c r="CR359" s="756">
        <v>0</v>
      </c>
      <c r="CS359" s="756">
        <v>0</v>
      </c>
      <c r="CT359" s="756">
        <v>0</v>
      </c>
      <c r="CU359" s="756">
        <v>0</v>
      </c>
      <c r="CV359" s="756">
        <v>0</v>
      </c>
      <c r="CW359" s="646">
        <f t="shared" si="191"/>
        <v>0</v>
      </c>
      <c r="CX359" s="685"/>
      <c r="CY359" s="705">
        <f t="shared" si="168"/>
        <v>343</v>
      </c>
      <c r="CZ359" s="756">
        <v>0</v>
      </c>
      <c r="DA359" s="756">
        <v>0</v>
      </c>
      <c r="DB359" s="756">
        <v>0</v>
      </c>
      <c r="DC359" s="756">
        <v>0</v>
      </c>
      <c r="DD359" s="756">
        <v>0</v>
      </c>
      <c r="DE359" s="767">
        <f t="shared" si="179"/>
        <v>0</v>
      </c>
      <c r="DF359" s="756">
        <v>0</v>
      </c>
      <c r="DG359" s="756">
        <v>0</v>
      </c>
      <c r="DH359" s="756">
        <v>0</v>
      </c>
      <c r="DI359" s="756">
        <v>0</v>
      </c>
      <c r="DJ359" s="767">
        <f t="shared" si="180"/>
        <v>0</v>
      </c>
      <c r="DK359" s="715">
        <f t="shared" si="181"/>
        <v>0</v>
      </c>
      <c r="DL359" s="685"/>
      <c r="DM359" s="705">
        <f t="shared" si="169"/>
        <v>343</v>
      </c>
      <c r="DN359" s="715">
        <f t="shared" si="182"/>
        <v>0</v>
      </c>
    </row>
    <row r="360" spans="2:118" x14ac:dyDescent="0.25">
      <c r="B360" s="705">
        <v>344</v>
      </c>
      <c r="C360" s="765">
        <f>(1+_xlfn.XLOOKUP(INT((B360-1)/12)+1,'ZC Curve'!$B$8:$B$107,'ZC Curve'!R$8:R$107,,0))^(1/12)-1</f>
        <v>0</v>
      </c>
      <c r="D360" s="766">
        <f t="shared" si="183"/>
        <v>1</v>
      </c>
      <c r="E360" s="685"/>
      <c r="F360" s="705">
        <v>344</v>
      </c>
      <c r="G360" s="756">
        <v>0</v>
      </c>
      <c r="H360" s="756">
        <v>0</v>
      </c>
      <c r="I360" s="756">
        <v>0</v>
      </c>
      <c r="J360" s="756">
        <v>0</v>
      </c>
      <c r="K360" s="756">
        <v>0</v>
      </c>
      <c r="L360" s="756">
        <v>0</v>
      </c>
      <c r="M360" s="756">
        <v>0</v>
      </c>
      <c r="N360" s="646">
        <f t="shared" si="184"/>
        <v>0</v>
      </c>
      <c r="O360" s="594"/>
      <c r="P360" s="705">
        <f t="shared" si="170"/>
        <v>344</v>
      </c>
      <c r="Q360" s="756">
        <v>0</v>
      </c>
      <c r="R360" s="756">
        <v>0</v>
      </c>
      <c r="S360" s="756">
        <v>0</v>
      </c>
      <c r="T360" s="756">
        <v>0</v>
      </c>
      <c r="U360" s="756">
        <v>0</v>
      </c>
      <c r="V360" s="756">
        <v>0</v>
      </c>
      <c r="W360" s="756">
        <v>0</v>
      </c>
      <c r="X360" s="646">
        <f t="shared" si="185"/>
        <v>0</v>
      </c>
      <c r="Y360" s="594"/>
      <c r="Z360" s="705">
        <f t="shared" si="171"/>
        <v>344</v>
      </c>
      <c r="AA360" s="756">
        <f t="shared" si="192"/>
        <v>0</v>
      </c>
      <c r="AB360" s="756">
        <f t="shared" si="192"/>
        <v>0</v>
      </c>
      <c r="AC360" s="756">
        <f t="shared" si="192"/>
        <v>0</v>
      </c>
      <c r="AD360" s="756">
        <f t="shared" si="192"/>
        <v>0</v>
      </c>
      <c r="AE360" s="756">
        <f t="shared" si="192"/>
        <v>0</v>
      </c>
      <c r="AF360" s="756">
        <f t="shared" si="192"/>
        <v>0</v>
      </c>
      <c r="AG360" s="756">
        <f t="shared" si="192"/>
        <v>0</v>
      </c>
      <c r="AH360" s="646">
        <f t="shared" si="186"/>
        <v>0</v>
      </c>
      <c r="AI360" s="594"/>
      <c r="AJ360" s="705">
        <f t="shared" si="172"/>
        <v>344</v>
      </c>
      <c r="AK360" s="756">
        <v>0</v>
      </c>
      <c r="AL360" s="756">
        <v>0</v>
      </c>
      <c r="AM360" s="756">
        <v>0</v>
      </c>
      <c r="AN360" s="756">
        <v>0</v>
      </c>
      <c r="AO360" s="756">
        <v>0</v>
      </c>
      <c r="AP360" s="756">
        <v>0</v>
      </c>
      <c r="AQ360" s="756">
        <v>0</v>
      </c>
      <c r="AR360" s="646">
        <f t="shared" si="187"/>
        <v>0</v>
      </c>
      <c r="AS360" s="594"/>
      <c r="AT360" s="705">
        <f t="shared" si="173"/>
        <v>344</v>
      </c>
      <c r="AU360" s="756">
        <v>0</v>
      </c>
      <c r="AV360" s="756">
        <v>0</v>
      </c>
      <c r="AW360" s="756">
        <v>0</v>
      </c>
      <c r="AX360" s="756">
        <v>0</v>
      </c>
      <c r="AY360" s="756">
        <v>0</v>
      </c>
      <c r="AZ360" s="767">
        <f t="shared" si="194"/>
        <v>0</v>
      </c>
      <c r="BA360" s="756">
        <v>0</v>
      </c>
      <c r="BB360" s="756">
        <v>0</v>
      </c>
      <c r="BC360" s="756">
        <v>0</v>
      </c>
      <c r="BD360" s="756">
        <v>0</v>
      </c>
      <c r="BE360" s="767">
        <f t="shared" si="174"/>
        <v>0</v>
      </c>
      <c r="BF360" s="646">
        <f t="shared" si="175"/>
        <v>0</v>
      </c>
      <c r="BG360" s="594"/>
      <c r="BH360" s="705">
        <f t="shared" si="165"/>
        <v>344</v>
      </c>
      <c r="BI360" s="646">
        <f t="shared" si="176"/>
        <v>0</v>
      </c>
      <c r="BJ360" s="594"/>
      <c r="BK360" s="705">
        <f t="shared" si="177"/>
        <v>344</v>
      </c>
      <c r="BL360" s="756">
        <v>0</v>
      </c>
      <c r="BM360" s="756">
        <v>0</v>
      </c>
      <c r="BN360" s="756">
        <v>0</v>
      </c>
      <c r="BO360" s="756">
        <v>0</v>
      </c>
      <c r="BP360" s="756">
        <v>0</v>
      </c>
      <c r="BQ360" s="756">
        <v>0</v>
      </c>
      <c r="BR360" s="756">
        <v>0</v>
      </c>
      <c r="BS360" s="646">
        <f t="shared" si="188"/>
        <v>0</v>
      </c>
      <c r="BT360" s="594"/>
      <c r="BU360" s="705">
        <f t="shared" si="178"/>
        <v>344</v>
      </c>
      <c r="BV360" s="756">
        <v>0</v>
      </c>
      <c r="BW360" s="756">
        <v>0</v>
      </c>
      <c r="BX360" s="756">
        <v>0</v>
      </c>
      <c r="BY360" s="756">
        <v>0</v>
      </c>
      <c r="BZ360" s="756">
        <v>0</v>
      </c>
      <c r="CA360" s="756">
        <v>0</v>
      </c>
      <c r="CB360" s="756">
        <v>0</v>
      </c>
      <c r="CC360" s="646">
        <f t="shared" si="189"/>
        <v>0</v>
      </c>
      <c r="CD360" s="594"/>
      <c r="CE360" s="705">
        <f t="shared" si="166"/>
        <v>344</v>
      </c>
      <c r="CF360" s="756">
        <f t="shared" si="193"/>
        <v>0</v>
      </c>
      <c r="CG360" s="756">
        <f t="shared" si="193"/>
        <v>0</v>
      </c>
      <c r="CH360" s="756">
        <f t="shared" si="193"/>
        <v>0</v>
      </c>
      <c r="CI360" s="756">
        <f t="shared" si="193"/>
        <v>0</v>
      </c>
      <c r="CJ360" s="756">
        <f t="shared" si="193"/>
        <v>0</v>
      </c>
      <c r="CK360" s="756">
        <f t="shared" si="193"/>
        <v>0</v>
      </c>
      <c r="CL360" s="756">
        <f t="shared" si="193"/>
        <v>0</v>
      </c>
      <c r="CM360" s="646">
        <f t="shared" si="190"/>
        <v>0</v>
      </c>
      <c r="CN360" s="594"/>
      <c r="CO360" s="705">
        <f t="shared" si="167"/>
        <v>344</v>
      </c>
      <c r="CP360" s="756">
        <v>0</v>
      </c>
      <c r="CQ360" s="756">
        <v>0</v>
      </c>
      <c r="CR360" s="756">
        <v>0</v>
      </c>
      <c r="CS360" s="756">
        <v>0</v>
      </c>
      <c r="CT360" s="756">
        <v>0</v>
      </c>
      <c r="CU360" s="756">
        <v>0</v>
      </c>
      <c r="CV360" s="756">
        <v>0</v>
      </c>
      <c r="CW360" s="646">
        <f t="shared" si="191"/>
        <v>0</v>
      </c>
      <c r="CX360" s="685"/>
      <c r="CY360" s="705">
        <f t="shared" si="168"/>
        <v>344</v>
      </c>
      <c r="CZ360" s="756">
        <v>0</v>
      </c>
      <c r="DA360" s="756">
        <v>0</v>
      </c>
      <c r="DB360" s="756">
        <v>0</v>
      </c>
      <c r="DC360" s="756">
        <v>0</v>
      </c>
      <c r="DD360" s="756">
        <v>0</v>
      </c>
      <c r="DE360" s="767">
        <f t="shared" si="179"/>
        <v>0</v>
      </c>
      <c r="DF360" s="756">
        <v>0</v>
      </c>
      <c r="DG360" s="756">
        <v>0</v>
      </c>
      <c r="DH360" s="756">
        <v>0</v>
      </c>
      <c r="DI360" s="756">
        <v>0</v>
      </c>
      <c r="DJ360" s="767">
        <f t="shared" si="180"/>
        <v>0</v>
      </c>
      <c r="DK360" s="715">
        <f t="shared" si="181"/>
        <v>0</v>
      </c>
      <c r="DL360" s="685"/>
      <c r="DM360" s="705">
        <f t="shared" si="169"/>
        <v>344</v>
      </c>
      <c r="DN360" s="715">
        <f t="shared" si="182"/>
        <v>0</v>
      </c>
    </row>
    <row r="361" spans="2:118" x14ac:dyDescent="0.25">
      <c r="B361" s="705">
        <v>345</v>
      </c>
      <c r="C361" s="765">
        <f>(1+_xlfn.XLOOKUP(INT((B361-1)/12)+1,'ZC Curve'!$B$8:$B$107,'ZC Curve'!R$8:R$107,,0))^(1/12)-1</f>
        <v>0</v>
      </c>
      <c r="D361" s="766">
        <f t="shared" si="183"/>
        <v>1</v>
      </c>
      <c r="E361" s="685"/>
      <c r="F361" s="705">
        <v>345</v>
      </c>
      <c r="G361" s="756">
        <v>0</v>
      </c>
      <c r="H361" s="756">
        <v>0</v>
      </c>
      <c r="I361" s="756">
        <v>0</v>
      </c>
      <c r="J361" s="756">
        <v>0</v>
      </c>
      <c r="K361" s="756">
        <v>0</v>
      </c>
      <c r="L361" s="756">
        <v>0</v>
      </c>
      <c r="M361" s="756">
        <v>0</v>
      </c>
      <c r="N361" s="646">
        <f t="shared" si="184"/>
        <v>0</v>
      </c>
      <c r="O361" s="594"/>
      <c r="P361" s="705">
        <f t="shared" si="170"/>
        <v>345</v>
      </c>
      <c r="Q361" s="756">
        <v>0</v>
      </c>
      <c r="R361" s="756">
        <v>0</v>
      </c>
      <c r="S361" s="756">
        <v>0</v>
      </c>
      <c r="T361" s="756">
        <v>0</v>
      </c>
      <c r="U361" s="756">
        <v>0</v>
      </c>
      <c r="V361" s="756">
        <v>0</v>
      </c>
      <c r="W361" s="756">
        <v>0</v>
      </c>
      <c r="X361" s="646">
        <f t="shared" si="185"/>
        <v>0</v>
      </c>
      <c r="Y361" s="594"/>
      <c r="Z361" s="705">
        <f t="shared" si="171"/>
        <v>345</v>
      </c>
      <c r="AA361" s="756">
        <f t="shared" si="192"/>
        <v>0</v>
      </c>
      <c r="AB361" s="756">
        <f t="shared" si="192"/>
        <v>0</v>
      </c>
      <c r="AC361" s="756">
        <f t="shared" si="192"/>
        <v>0</v>
      </c>
      <c r="AD361" s="756">
        <f t="shared" si="192"/>
        <v>0</v>
      </c>
      <c r="AE361" s="756">
        <f t="shared" si="192"/>
        <v>0</v>
      </c>
      <c r="AF361" s="756">
        <f t="shared" si="192"/>
        <v>0</v>
      </c>
      <c r="AG361" s="756">
        <f t="shared" si="192"/>
        <v>0</v>
      </c>
      <c r="AH361" s="646">
        <f t="shared" si="186"/>
        <v>0</v>
      </c>
      <c r="AI361" s="594"/>
      <c r="AJ361" s="705">
        <f t="shared" si="172"/>
        <v>345</v>
      </c>
      <c r="AK361" s="756">
        <v>0</v>
      </c>
      <c r="AL361" s="756">
        <v>0</v>
      </c>
      <c r="AM361" s="756">
        <v>0</v>
      </c>
      <c r="AN361" s="756">
        <v>0</v>
      </c>
      <c r="AO361" s="756">
        <v>0</v>
      </c>
      <c r="AP361" s="756">
        <v>0</v>
      </c>
      <c r="AQ361" s="756">
        <v>0</v>
      </c>
      <c r="AR361" s="646">
        <f t="shared" si="187"/>
        <v>0</v>
      </c>
      <c r="AS361" s="594"/>
      <c r="AT361" s="705">
        <f t="shared" si="173"/>
        <v>345</v>
      </c>
      <c r="AU361" s="756">
        <v>0</v>
      </c>
      <c r="AV361" s="756">
        <v>0</v>
      </c>
      <c r="AW361" s="756">
        <v>0</v>
      </c>
      <c r="AX361" s="756">
        <v>0</v>
      </c>
      <c r="AY361" s="756">
        <v>0</v>
      </c>
      <c r="AZ361" s="767">
        <f t="shared" si="194"/>
        <v>0</v>
      </c>
      <c r="BA361" s="756">
        <v>0</v>
      </c>
      <c r="BB361" s="756">
        <v>0</v>
      </c>
      <c r="BC361" s="756">
        <v>0</v>
      </c>
      <c r="BD361" s="756">
        <v>0</v>
      </c>
      <c r="BE361" s="767">
        <f t="shared" si="174"/>
        <v>0</v>
      </c>
      <c r="BF361" s="646">
        <f t="shared" si="175"/>
        <v>0</v>
      </c>
      <c r="BG361" s="594"/>
      <c r="BH361" s="705">
        <f t="shared" si="165"/>
        <v>345</v>
      </c>
      <c r="BI361" s="646">
        <f t="shared" si="176"/>
        <v>0</v>
      </c>
      <c r="BJ361" s="594"/>
      <c r="BK361" s="705">
        <f t="shared" si="177"/>
        <v>345</v>
      </c>
      <c r="BL361" s="756">
        <v>0</v>
      </c>
      <c r="BM361" s="756">
        <v>0</v>
      </c>
      <c r="BN361" s="756">
        <v>0</v>
      </c>
      <c r="BO361" s="756">
        <v>0</v>
      </c>
      <c r="BP361" s="756">
        <v>0</v>
      </c>
      <c r="BQ361" s="756">
        <v>0</v>
      </c>
      <c r="BR361" s="756">
        <v>0</v>
      </c>
      <c r="BS361" s="646">
        <f t="shared" si="188"/>
        <v>0</v>
      </c>
      <c r="BT361" s="594"/>
      <c r="BU361" s="705">
        <f t="shared" si="178"/>
        <v>345</v>
      </c>
      <c r="BV361" s="756">
        <v>0</v>
      </c>
      <c r="BW361" s="756">
        <v>0</v>
      </c>
      <c r="BX361" s="756">
        <v>0</v>
      </c>
      <c r="BY361" s="756">
        <v>0</v>
      </c>
      <c r="BZ361" s="756">
        <v>0</v>
      </c>
      <c r="CA361" s="756">
        <v>0</v>
      </c>
      <c r="CB361" s="756">
        <v>0</v>
      </c>
      <c r="CC361" s="646">
        <f t="shared" si="189"/>
        <v>0</v>
      </c>
      <c r="CD361" s="594"/>
      <c r="CE361" s="705">
        <f t="shared" si="166"/>
        <v>345</v>
      </c>
      <c r="CF361" s="756">
        <f t="shared" si="193"/>
        <v>0</v>
      </c>
      <c r="CG361" s="756">
        <f t="shared" si="193"/>
        <v>0</v>
      </c>
      <c r="CH361" s="756">
        <f t="shared" si="193"/>
        <v>0</v>
      </c>
      <c r="CI361" s="756">
        <f t="shared" si="193"/>
        <v>0</v>
      </c>
      <c r="CJ361" s="756">
        <f t="shared" si="193"/>
        <v>0</v>
      </c>
      <c r="CK361" s="756">
        <f t="shared" si="193"/>
        <v>0</v>
      </c>
      <c r="CL361" s="756">
        <f t="shared" si="193"/>
        <v>0</v>
      </c>
      <c r="CM361" s="646">
        <f t="shared" si="190"/>
        <v>0</v>
      </c>
      <c r="CN361" s="594"/>
      <c r="CO361" s="705">
        <f t="shared" si="167"/>
        <v>345</v>
      </c>
      <c r="CP361" s="756">
        <v>0</v>
      </c>
      <c r="CQ361" s="756">
        <v>0</v>
      </c>
      <c r="CR361" s="756">
        <v>0</v>
      </c>
      <c r="CS361" s="756">
        <v>0</v>
      </c>
      <c r="CT361" s="756">
        <v>0</v>
      </c>
      <c r="CU361" s="756">
        <v>0</v>
      </c>
      <c r="CV361" s="756">
        <v>0</v>
      </c>
      <c r="CW361" s="646">
        <f t="shared" si="191"/>
        <v>0</v>
      </c>
      <c r="CX361" s="685"/>
      <c r="CY361" s="705">
        <f t="shared" si="168"/>
        <v>345</v>
      </c>
      <c r="CZ361" s="756">
        <v>0</v>
      </c>
      <c r="DA361" s="756">
        <v>0</v>
      </c>
      <c r="DB361" s="756">
        <v>0</v>
      </c>
      <c r="DC361" s="756">
        <v>0</v>
      </c>
      <c r="DD361" s="756">
        <v>0</v>
      </c>
      <c r="DE361" s="767">
        <f t="shared" si="179"/>
        <v>0</v>
      </c>
      <c r="DF361" s="756">
        <v>0</v>
      </c>
      <c r="DG361" s="756">
        <v>0</v>
      </c>
      <c r="DH361" s="756">
        <v>0</v>
      </c>
      <c r="DI361" s="756">
        <v>0</v>
      </c>
      <c r="DJ361" s="767">
        <f t="shared" si="180"/>
        <v>0</v>
      </c>
      <c r="DK361" s="715">
        <f t="shared" si="181"/>
        <v>0</v>
      </c>
      <c r="DL361" s="685"/>
      <c r="DM361" s="705">
        <f t="shared" si="169"/>
        <v>345</v>
      </c>
      <c r="DN361" s="715">
        <f t="shared" si="182"/>
        <v>0</v>
      </c>
    </row>
    <row r="362" spans="2:118" x14ac:dyDescent="0.25">
      <c r="B362" s="705">
        <v>346</v>
      </c>
      <c r="C362" s="765">
        <f>(1+_xlfn.XLOOKUP(INT((B362-1)/12)+1,'ZC Curve'!$B$8:$B$107,'ZC Curve'!R$8:R$107,,0))^(1/12)-1</f>
        <v>0</v>
      </c>
      <c r="D362" s="766">
        <f t="shared" si="183"/>
        <v>1</v>
      </c>
      <c r="E362" s="685"/>
      <c r="F362" s="705">
        <v>346</v>
      </c>
      <c r="G362" s="756">
        <v>0</v>
      </c>
      <c r="H362" s="756">
        <v>0</v>
      </c>
      <c r="I362" s="756">
        <v>0</v>
      </c>
      <c r="J362" s="756">
        <v>0</v>
      </c>
      <c r="K362" s="756">
        <v>0</v>
      </c>
      <c r="L362" s="756">
        <v>0</v>
      </c>
      <c r="M362" s="756">
        <v>0</v>
      </c>
      <c r="N362" s="646">
        <f t="shared" si="184"/>
        <v>0</v>
      </c>
      <c r="O362" s="594"/>
      <c r="P362" s="705">
        <f t="shared" si="170"/>
        <v>346</v>
      </c>
      <c r="Q362" s="756">
        <v>0</v>
      </c>
      <c r="R362" s="756">
        <v>0</v>
      </c>
      <c r="S362" s="756">
        <v>0</v>
      </c>
      <c r="T362" s="756">
        <v>0</v>
      </c>
      <c r="U362" s="756">
        <v>0</v>
      </c>
      <c r="V362" s="756">
        <v>0</v>
      </c>
      <c r="W362" s="756">
        <v>0</v>
      </c>
      <c r="X362" s="646">
        <f t="shared" si="185"/>
        <v>0</v>
      </c>
      <c r="Y362" s="594"/>
      <c r="Z362" s="705">
        <f t="shared" si="171"/>
        <v>346</v>
      </c>
      <c r="AA362" s="756">
        <f t="shared" si="192"/>
        <v>0</v>
      </c>
      <c r="AB362" s="756">
        <f t="shared" si="192"/>
        <v>0</v>
      </c>
      <c r="AC362" s="756">
        <f t="shared" si="192"/>
        <v>0</v>
      </c>
      <c r="AD362" s="756">
        <f t="shared" si="192"/>
        <v>0</v>
      </c>
      <c r="AE362" s="756">
        <f t="shared" si="192"/>
        <v>0</v>
      </c>
      <c r="AF362" s="756">
        <f t="shared" si="192"/>
        <v>0</v>
      </c>
      <c r="AG362" s="756">
        <f t="shared" si="192"/>
        <v>0</v>
      </c>
      <c r="AH362" s="646">
        <f t="shared" si="186"/>
        <v>0</v>
      </c>
      <c r="AI362" s="594"/>
      <c r="AJ362" s="705">
        <f t="shared" si="172"/>
        <v>346</v>
      </c>
      <c r="AK362" s="756">
        <v>0</v>
      </c>
      <c r="AL362" s="756">
        <v>0</v>
      </c>
      <c r="AM362" s="756">
        <v>0</v>
      </c>
      <c r="AN362" s="756">
        <v>0</v>
      </c>
      <c r="AO362" s="756">
        <v>0</v>
      </c>
      <c r="AP362" s="756">
        <v>0</v>
      </c>
      <c r="AQ362" s="756">
        <v>0</v>
      </c>
      <c r="AR362" s="646">
        <f t="shared" si="187"/>
        <v>0</v>
      </c>
      <c r="AS362" s="594"/>
      <c r="AT362" s="705">
        <f t="shared" si="173"/>
        <v>346</v>
      </c>
      <c r="AU362" s="756">
        <v>0</v>
      </c>
      <c r="AV362" s="756">
        <v>0</v>
      </c>
      <c r="AW362" s="756">
        <v>0</v>
      </c>
      <c r="AX362" s="756">
        <v>0</v>
      </c>
      <c r="AY362" s="756">
        <v>0</v>
      </c>
      <c r="AZ362" s="767">
        <f t="shared" si="194"/>
        <v>0</v>
      </c>
      <c r="BA362" s="756">
        <v>0</v>
      </c>
      <c r="BB362" s="756">
        <v>0</v>
      </c>
      <c r="BC362" s="756">
        <v>0</v>
      </c>
      <c r="BD362" s="756">
        <v>0</v>
      </c>
      <c r="BE362" s="767">
        <f t="shared" si="174"/>
        <v>0</v>
      </c>
      <c r="BF362" s="646">
        <f t="shared" si="175"/>
        <v>0</v>
      </c>
      <c r="BG362" s="594"/>
      <c r="BH362" s="705">
        <f t="shared" si="165"/>
        <v>346</v>
      </c>
      <c r="BI362" s="646">
        <f t="shared" si="176"/>
        <v>0</v>
      </c>
      <c r="BJ362" s="594"/>
      <c r="BK362" s="705">
        <f t="shared" si="177"/>
        <v>346</v>
      </c>
      <c r="BL362" s="756">
        <v>0</v>
      </c>
      <c r="BM362" s="756">
        <v>0</v>
      </c>
      <c r="BN362" s="756">
        <v>0</v>
      </c>
      <c r="BO362" s="756">
        <v>0</v>
      </c>
      <c r="BP362" s="756">
        <v>0</v>
      </c>
      <c r="BQ362" s="756">
        <v>0</v>
      </c>
      <c r="BR362" s="756">
        <v>0</v>
      </c>
      <c r="BS362" s="646">
        <f t="shared" si="188"/>
        <v>0</v>
      </c>
      <c r="BT362" s="594"/>
      <c r="BU362" s="705">
        <f t="shared" si="178"/>
        <v>346</v>
      </c>
      <c r="BV362" s="756">
        <v>0</v>
      </c>
      <c r="BW362" s="756">
        <v>0</v>
      </c>
      <c r="BX362" s="756">
        <v>0</v>
      </c>
      <c r="BY362" s="756">
        <v>0</v>
      </c>
      <c r="BZ362" s="756">
        <v>0</v>
      </c>
      <c r="CA362" s="756">
        <v>0</v>
      </c>
      <c r="CB362" s="756">
        <v>0</v>
      </c>
      <c r="CC362" s="646">
        <f t="shared" si="189"/>
        <v>0</v>
      </c>
      <c r="CD362" s="594"/>
      <c r="CE362" s="705">
        <f t="shared" si="166"/>
        <v>346</v>
      </c>
      <c r="CF362" s="756">
        <f t="shared" si="193"/>
        <v>0</v>
      </c>
      <c r="CG362" s="756">
        <f t="shared" si="193"/>
        <v>0</v>
      </c>
      <c r="CH362" s="756">
        <f t="shared" si="193"/>
        <v>0</v>
      </c>
      <c r="CI362" s="756">
        <f t="shared" si="193"/>
        <v>0</v>
      </c>
      <c r="CJ362" s="756">
        <f t="shared" si="193"/>
        <v>0</v>
      </c>
      <c r="CK362" s="756">
        <f t="shared" si="193"/>
        <v>0</v>
      </c>
      <c r="CL362" s="756">
        <f t="shared" si="193"/>
        <v>0</v>
      </c>
      <c r="CM362" s="646">
        <f t="shared" si="190"/>
        <v>0</v>
      </c>
      <c r="CN362" s="594"/>
      <c r="CO362" s="705">
        <f t="shared" si="167"/>
        <v>346</v>
      </c>
      <c r="CP362" s="756">
        <v>0</v>
      </c>
      <c r="CQ362" s="756">
        <v>0</v>
      </c>
      <c r="CR362" s="756">
        <v>0</v>
      </c>
      <c r="CS362" s="756">
        <v>0</v>
      </c>
      <c r="CT362" s="756">
        <v>0</v>
      </c>
      <c r="CU362" s="756">
        <v>0</v>
      </c>
      <c r="CV362" s="756">
        <v>0</v>
      </c>
      <c r="CW362" s="646">
        <f t="shared" si="191"/>
        <v>0</v>
      </c>
      <c r="CX362" s="685"/>
      <c r="CY362" s="705">
        <f t="shared" si="168"/>
        <v>346</v>
      </c>
      <c r="CZ362" s="756">
        <v>0</v>
      </c>
      <c r="DA362" s="756">
        <v>0</v>
      </c>
      <c r="DB362" s="756">
        <v>0</v>
      </c>
      <c r="DC362" s="756">
        <v>0</v>
      </c>
      <c r="DD362" s="756">
        <v>0</v>
      </c>
      <c r="DE362" s="767">
        <f t="shared" si="179"/>
        <v>0</v>
      </c>
      <c r="DF362" s="756">
        <v>0</v>
      </c>
      <c r="DG362" s="756">
        <v>0</v>
      </c>
      <c r="DH362" s="756">
        <v>0</v>
      </c>
      <c r="DI362" s="756">
        <v>0</v>
      </c>
      <c r="DJ362" s="767">
        <f t="shared" si="180"/>
        <v>0</v>
      </c>
      <c r="DK362" s="715">
        <f t="shared" si="181"/>
        <v>0</v>
      </c>
      <c r="DL362" s="685"/>
      <c r="DM362" s="705">
        <f t="shared" si="169"/>
        <v>346</v>
      </c>
      <c r="DN362" s="715">
        <f t="shared" si="182"/>
        <v>0</v>
      </c>
    </row>
    <row r="363" spans="2:118" x14ac:dyDescent="0.25">
      <c r="B363" s="705">
        <v>347</v>
      </c>
      <c r="C363" s="765">
        <f>(1+_xlfn.XLOOKUP(INT((B363-1)/12)+1,'ZC Curve'!$B$8:$B$107,'ZC Curve'!R$8:R$107,,0))^(1/12)-1</f>
        <v>0</v>
      </c>
      <c r="D363" s="766">
        <f t="shared" si="183"/>
        <v>1</v>
      </c>
      <c r="E363" s="685"/>
      <c r="F363" s="705">
        <v>347</v>
      </c>
      <c r="G363" s="756">
        <v>0</v>
      </c>
      <c r="H363" s="756">
        <v>0</v>
      </c>
      <c r="I363" s="756">
        <v>0</v>
      </c>
      <c r="J363" s="756">
        <v>0</v>
      </c>
      <c r="K363" s="756">
        <v>0</v>
      </c>
      <c r="L363" s="756">
        <v>0</v>
      </c>
      <c r="M363" s="756">
        <v>0</v>
      </c>
      <c r="N363" s="646">
        <f t="shared" si="184"/>
        <v>0</v>
      </c>
      <c r="O363" s="594"/>
      <c r="P363" s="705">
        <f t="shared" si="170"/>
        <v>347</v>
      </c>
      <c r="Q363" s="756">
        <v>0</v>
      </c>
      <c r="R363" s="756">
        <v>0</v>
      </c>
      <c r="S363" s="756">
        <v>0</v>
      </c>
      <c r="T363" s="756">
        <v>0</v>
      </c>
      <c r="U363" s="756">
        <v>0</v>
      </c>
      <c r="V363" s="756">
        <v>0</v>
      </c>
      <c r="W363" s="756">
        <v>0</v>
      </c>
      <c r="X363" s="646">
        <f t="shared" si="185"/>
        <v>0</v>
      </c>
      <c r="Y363" s="594"/>
      <c r="Z363" s="705">
        <f t="shared" si="171"/>
        <v>347</v>
      </c>
      <c r="AA363" s="756">
        <f t="shared" si="192"/>
        <v>0</v>
      </c>
      <c r="AB363" s="756">
        <f t="shared" si="192"/>
        <v>0</v>
      </c>
      <c r="AC363" s="756">
        <f t="shared" si="192"/>
        <v>0</v>
      </c>
      <c r="AD363" s="756">
        <f t="shared" si="192"/>
        <v>0</v>
      </c>
      <c r="AE363" s="756">
        <f t="shared" si="192"/>
        <v>0</v>
      </c>
      <c r="AF363" s="756">
        <f t="shared" si="192"/>
        <v>0</v>
      </c>
      <c r="AG363" s="756">
        <f t="shared" si="192"/>
        <v>0</v>
      </c>
      <c r="AH363" s="646">
        <f t="shared" si="186"/>
        <v>0</v>
      </c>
      <c r="AI363" s="594"/>
      <c r="AJ363" s="705">
        <f t="shared" si="172"/>
        <v>347</v>
      </c>
      <c r="AK363" s="756">
        <v>0</v>
      </c>
      <c r="AL363" s="756">
        <v>0</v>
      </c>
      <c r="AM363" s="756">
        <v>0</v>
      </c>
      <c r="AN363" s="756">
        <v>0</v>
      </c>
      <c r="AO363" s="756">
        <v>0</v>
      </c>
      <c r="AP363" s="756">
        <v>0</v>
      </c>
      <c r="AQ363" s="756">
        <v>0</v>
      </c>
      <c r="AR363" s="646">
        <f t="shared" si="187"/>
        <v>0</v>
      </c>
      <c r="AS363" s="594"/>
      <c r="AT363" s="705">
        <f t="shared" si="173"/>
        <v>347</v>
      </c>
      <c r="AU363" s="756">
        <v>0</v>
      </c>
      <c r="AV363" s="756">
        <v>0</v>
      </c>
      <c r="AW363" s="756">
        <v>0</v>
      </c>
      <c r="AX363" s="756">
        <v>0</v>
      </c>
      <c r="AY363" s="756">
        <v>0</v>
      </c>
      <c r="AZ363" s="767">
        <f t="shared" si="194"/>
        <v>0</v>
      </c>
      <c r="BA363" s="756">
        <v>0</v>
      </c>
      <c r="BB363" s="756">
        <v>0</v>
      </c>
      <c r="BC363" s="756">
        <v>0</v>
      </c>
      <c r="BD363" s="756">
        <v>0</v>
      </c>
      <c r="BE363" s="767">
        <f t="shared" si="174"/>
        <v>0</v>
      </c>
      <c r="BF363" s="646">
        <f t="shared" si="175"/>
        <v>0</v>
      </c>
      <c r="BG363" s="594"/>
      <c r="BH363" s="705">
        <f t="shared" si="165"/>
        <v>347</v>
      </c>
      <c r="BI363" s="646">
        <f t="shared" si="176"/>
        <v>0</v>
      </c>
      <c r="BJ363" s="594"/>
      <c r="BK363" s="705">
        <f t="shared" si="177"/>
        <v>347</v>
      </c>
      <c r="BL363" s="756">
        <v>0</v>
      </c>
      <c r="BM363" s="756">
        <v>0</v>
      </c>
      <c r="BN363" s="756">
        <v>0</v>
      </c>
      <c r="BO363" s="756">
        <v>0</v>
      </c>
      <c r="BP363" s="756">
        <v>0</v>
      </c>
      <c r="BQ363" s="756">
        <v>0</v>
      </c>
      <c r="BR363" s="756">
        <v>0</v>
      </c>
      <c r="BS363" s="646">
        <f t="shared" si="188"/>
        <v>0</v>
      </c>
      <c r="BT363" s="594"/>
      <c r="BU363" s="705">
        <f t="shared" si="178"/>
        <v>347</v>
      </c>
      <c r="BV363" s="756">
        <v>0</v>
      </c>
      <c r="BW363" s="756">
        <v>0</v>
      </c>
      <c r="BX363" s="756">
        <v>0</v>
      </c>
      <c r="BY363" s="756">
        <v>0</v>
      </c>
      <c r="BZ363" s="756">
        <v>0</v>
      </c>
      <c r="CA363" s="756">
        <v>0</v>
      </c>
      <c r="CB363" s="756">
        <v>0</v>
      </c>
      <c r="CC363" s="646">
        <f t="shared" si="189"/>
        <v>0</v>
      </c>
      <c r="CD363" s="594"/>
      <c r="CE363" s="705">
        <f t="shared" si="166"/>
        <v>347</v>
      </c>
      <c r="CF363" s="756">
        <f t="shared" si="193"/>
        <v>0</v>
      </c>
      <c r="CG363" s="756">
        <f t="shared" si="193"/>
        <v>0</v>
      </c>
      <c r="CH363" s="756">
        <f t="shared" si="193"/>
        <v>0</v>
      </c>
      <c r="CI363" s="756">
        <f t="shared" si="193"/>
        <v>0</v>
      </c>
      <c r="CJ363" s="756">
        <f t="shared" si="193"/>
        <v>0</v>
      </c>
      <c r="CK363" s="756">
        <f t="shared" si="193"/>
        <v>0</v>
      </c>
      <c r="CL363" s="756">
        <f t="shared" si="193"/>
        <v>0</v>
      </c>
      <c r="CM363" s="646">
        <f t="shared" si="190"/>
        <v>0</v>
      </c>
      <c r="CN363" s="594"/>
      <c r="CO363" s="705">
        <f t="shared" si="167"/>
        <v>347</v>
      </c>
      <c r="CP363" s="756">
        <v>0</v>
      </c>
      <c r="CQ363" s="756">
        <v>0</v>
      </c>
      <c r="CR363" s="756">
        <v>0</v>
      </c>
      <c r="CS363" s="756">
        <v>0</v>
      </c>
      <c r="CT363" s="756">
        <v>0</v>
      </c>
      <c r="CU363" s="756">
        <v>0</v>
      </c>
      <c r="CV363" s="756">
        <v>0</v>
      </c>
      <c r="CW363" s="646">
        <f t="shared" si="191"/>
        <v>0</v>
      </c>
      <c r="CX363" s="685"/>
      <c r="CY363" s="705">
        <f t="shared" si="168"/>
        <v>347</v>
      </c>
      <c r="CZ363" s="756">
        <v>0</v>
      </c>
      <c r="DA363" s="756">
        <v>0</v>
      </c>
      <c r="DB363" s="756">
        <v>0</v>
      </c>
      <c r="DC363" s="756">
        <v>0</v>
      </c>
      <c r="DD363" s="756">
        <v>0</v>
      </c>
      <c r="DE363" s="767">
        <f t="shared" si="179"/>
        <v>0</v>
      </c>
      <c r="DF363" s="756">
        <v>0</v>
      </c>
      <c r="DG363" s="756">
        <v>0</v>
      </c>
      <c r="DH363" s="756">
        <v>0</v>
      </c>
      <c r="DI363" s="756">
        <v>0</v>
      </c>
      <c r="DJ363" s="767">
        <f t="shared" si="180"/>
        <v>0</v>
      </c>
      <c r="DK363" s="715">
        <f t="shared" si="181"/>
        <v>0</v>
      </c>
      <c r="DL363" s="685"/>
      <c r="DM363" s="705">
        <f t="shared" si="169"/>
        <v>347</v>
      </c>
      <c r="DN363" s="715">
        <f t="shared" si="182"/>
        <v>0</v>
      </c>
    </row>
    <row r="364" spans="2:118" x14ac:dyDescent="0.25">
      <c r="B364" s="705">
        <v>348</v>
      </c>
      <c r="C364" s="765">
        <f>(1+_xlfn.XLOOKUP(INT((B364-1)/12)+1,'ZC Curve'!$B$8:$B$107,'ZC Curve'!R$8:R$107,,0))^(1/12)-1</f>
        <v>0</v>
      </c>
      <c r="D364" s="766">
        <f t="shared" si="183"/>
        <v>1</v>
      </c>
      <c r="E364" s="685"/>
      <c r="F364" s="705">
        <v>348</v>
      </c>
      <c r="G364" s="756">
        <v>0</v>
      </c>
      <c r="H364" s="756">
        <v>0</v>
      </c>
      <c r="I364" s="756">
        <v>0</v>
      </c>
      <c r="J364" s="756">
        <v>0</v>
      </c>
      <c r="K364" s="756">
        <v>0</v>
      </c>
      <c r="L364" s="756">
        <v>0</v>
      </c>
      <c r="M364" s="756">
        <v>0</v>
      </c>
      <c r="N364" s="646">
        <f t="shared" si="184"/>
        <v>0</v>
      </c>
      <c r="O364" s="594"/>
      <c r="P364" s="705">
        <f t="shared" si="170"/>
        <v>348</v>
      </c>
      <c r="Q364" s="756">
        <v>0</v>
      </c>
      <c r="R364" s="756">
        <v>0</v>
      </c>
      <c r="S364" s="756">
        <v>0</v>
      </c>
      <c r="T364" s="756">
        <v>0</v>
      </c>
      <c r="U364" s="756">
        <v>0</v>
      </c>
      <c r="V364" s="756">
        <v>0</v>
      </c>
      <c r="W364" s="756">
        <v>0</v>
      </c>
      <c r="X364" s="646">
        <f t="shared" si="185"/>
        <v>0</v>
      </c>
      <c r="Y364" s="594"/>
      <c r="Z364" s="705">
        <f t="shared" si="171"/>
        <v>348</v>
      </c>
      <c r="AA364" s="756">
        <f t="shared" si="192"/>
        <v>0</v>
      </c>
      <c r="AB364" s="756">
        <f t="shared" si="192"/>
        <v>0</v>
      </c>
      <c r="AC364" s="756">
        <f t="shared" si="192"/>
        <v>0</v>
      </c>
      <c r="AD364" s="756">
        <f t="shared" si="192"/>
        <v>0</v>
      </c>
      <c r="AE364" s="756">
        <f t="shared" si="192"/>
        <v>0</v>
      </c>
      <c r="AF364" s="756">
        <f t="shared" si="192"/>
        <v>0</v>
      </c>
      <c r="AG364" s="756">
        <f t="shared" si="192"/>
        <v>0</v>
      </c>
      <c r="AH364" s="646">
        <f t="shared" si="186"/>
        <v>0</v>
      </c>
      <c r="AI364" s="594"/>
      <c r="AJ364" s="705">
        <f t="shared" si="172"/>
        <v>348</v>
      </c>
      <c r="AK364" s="756">
        <v>0</v>
      </c>
      <c r="AL364" s="756">
        <v>0</v>
      </c>
      <c r="AM364" s="756">
        <v>0</v>
      </c>
      <c r="AN364" s="756">
        <v>0</v>
      </c>
      <c r="AO364" s="756">
        <v>0</v>
      </c>
      <c r="AP364" s="756">
        <v>0</v>
      </c>
      <c r="AQ364" s="756">
        <v>0</v>
      </c>
      <c r="AR364" s="646">
        <f t="shared" si="187"/>
        <v>0</v>
      </c>
      <c r="AS364" s="594"/>
      <c r="AT364" s="705">
        <f t="shared" si="173"/>
        <v>348</v>
      </c>
      <c r="AU364" s="756">
        <v>0</v>
      </c>
      <c r="AV364" s="756">
        <v>0</v>
      </c>
      <c r="AW364" s="756">
        <v>0</v>
      </c>
      <c r="AX364" s="756">
        <v>0</v>
      </c>
      <c r="AY364" s="756">
        <v>0</v>
      </c>
      <c r="AZ364" s="767">
        <f t="shared" si="194"/>
        <v>0</v>
      </c>
      <c r="BA364" s="756">
        <v>0</v>
      </c>
      <c r="BB364" s="756">
        <v>0</v>
      </c>
      <c r="BC364" s="756">
        <v>0</v>
      </c>
      <c r="BD364" s="756">
        <v>0</v>
      </c>
      <c r="BE364" s="767">
        <f t="shared" si="174"/>
        <v>0</v>
      </c>
      <c r="BF364" s="646">
        <f t="shared" si="175"/>
        <v>0</v>
      </c>
      <c r="BG364" s="594"/>
      <c r="BH364" s="705">
        <f t="shared" si="165"/>
        <v>348</v>
      </c>
      <c r="BI364" s="646">
        <f t="shared" si="176"/>
        <v>0</v>
      </c>
      <c r="BJ364" s="594"/>
      <c r="BK364" s="705">
        <f t="shared" si="177"/>
        <v>348</v>
      </c>
      <c r="BL364" s="756">
        <v>0</v>
      </c>
      <c r="BM364" s="756">
        <v>0</v>
      </c>
      <c r="BN364" s="756">
        <v>0</v>
      </c>
      <c r="BO364" s="756">
        <v>0</v>
      </c>
      <c r="BP364" s="756">
        <v>0</v>
      </c>
      <c r="BQ364" s="756">
        <v>0</v>
      </c>
      <c r="BR364" s="756">
        <v>0</v>
      </c>
      <c r="BS364" s="646">
        <f t="shared" si="188"/>
        <v>0</v>
      </c>
      <c r="BT364" s="594"/>
      <c r="BU364" s="705">
        <f t="shared" si="178"/>
        <v>348</v>
      </c>
      <c r="BV364" s="756">
        <v>0</v>
      </c>
      <c r="BW364" s="756">
        <v>0</v>
      </c>
      <c r="BX364" s="756">
        <v>0</v>
      </c>
      <c r="BY364" s="756">
        <v>0</v>
      </c>
      <c r="BZ364" s="756">
        <v>0</v>
      </c>
      <c r="CA364" s="756">
        <v>0</v>
      </c>
      <c r="CB364" s="756">
        <v>0</v>
      </c>
      <c r="CC364" s="646">
        <f t="shared" si="189"/>
        <v>0</v>
      </c>
      <c r="CD364" s="594"/>
      <c r="CE364" s="705">
        <f t="shared" si="166"/>
        <v>348</v>
      </c>
      <c r="CF364" s="756">
        <f t="shared" si="193"/>
        <v>0</v>
      </c>
      <c r="CG364" s="756">
        <f t="shared" si="193"/>
        <v>0</v>
      </c>
      <c r="CH364" s="756">
        <f t="shared" si="193"/>
        <v>0</v>
      </c>
      <c r="CI364" s="756">
        <f t="shared" si="193"/>
        <v>0</v>
      </c>
      <c r="CJ364" s="756">
        <f t="shared" si="193"/>
        <v>0</v>
      </c>
      <c r="CK364" s="756">
        <f t="shared" si="193"/>
        <v>0</v>
      </c>
      <c r="CL364" s="756">
        <f t="shared" si="193"/>
        <v>0</v>
      </c>
      <c r="CM364" s="646">
        <f t="shared" si="190"/>
        <v>0</v>
      </c>
      <c r="CN364" s="594"/>
      <c r="CO364" s="705">
        <f t="shared" si="167"/>
        <v>348</v>
      </c>
      <c r="CP364" s="756">
        <v>0</v>
      </c>
      <c r="CQ364" s="756">
        <v>0</v>
      </c>
      <c r="CR364" s="756">
        <v>0</v>
      </c>
      <c r="CS364" s="756">
        <v>0</v>
      </c>
      <c r="CT364" s="756">
        <v>0</v>
      </c>
      <c r="CU364" s="756">
        <v>0</v>
      </c>
      <c r="CV364" s="756">
        <v>0</v>
      </c>
      <c r="CW364" s="646">
        <f t="shared" si="191"/>
        <v>0</v>
      </c>
      <c r="CX364" s="685"/>
      <c r="CY364" s="705">
        <f t="shared" si="168"/>
        <v>348</v>
      </c>
      <c r="CZ364" s="756">
        <v>0</v>
      </c>
      <c r="DA364" s="756">
        <v>0</v>
      </c>
      <c r="DB364" s="756">
        <v>0</v>
      </c>
      <c r="DC364" s="756">
        <v>0</v>
      </c>
      <c r="DD364" s="756">
        <v>0</v>
      </c>
      <c r="DE364" s="767">
        <f t="shared" si="179"/>
        <v>0</v>
      </c>
      <c r="DF364" s="756">
        <v>0</v>
      </c>
      <c r="DG364" s="756">
        <v>0</v>
      </c>
      <c r="DH364" s="756">
        <v>0</v>
      </c>
      <c r="DI364" s="756">
        <v>0</v>
      </c>
      <c r="DJ364" s="767">
        <f t="shared" si="180"/>
        <v>0</v>
      </c>
      <c r="DK364" s="715">
        <f t="shared" si="181"/>
        <v>0</v>
      </c>
      <c r="DL364" s="685"/>
      <c r="DM364" s="705">
        <f t="shared" si="169"/>
        <v>348</v>
      </c>
      <c r="DN364" s="715">
        <f t="shared" si="182"/>
        <v>0</v>
      </c>
    </row>
    <row r="365" spans="2:118" x14ac:dyDescent="0.25">
      <c r="B365" s="705">
        <v>349</v>
      </c>
      <c r="C365" s="765">
        <f>(1+_xlfn.XLOOKUP(INT((B365-1)/12)+1,'ZC Curve'!$B$8:$B$107,'ZC Curve'!R$8:R$107,,0))^(1/12)-1</f>
        <v>0</v>
      </c>
      <c r="D365" s="766">
        <f t="shared" si="183"/>
        <v>1</v>
      </c>
      <c r="E365" s="685"/>
      <c r="F365" s="705">
        <v>349</v>
      </c>
      <c r="G365" s="756">
        <v>0</v>
      </c>
      <c r="H365" s="756">
        <v>0</v>
      </c>
      <c r="I365" s="756">
        <v>0</v>
      </c>
      <c r="J365" s="756">
        <v>0</v>
      </c>
      <c r="K365" s="756">
        <v>0</v>
      </c>
      <c r="L365" s="756">
        <v>0</v>
      </c>
      <c r="M365" s="756">
        <v>0</v>
      </c>
      <c r="N365" s="646">
        <f t="shared" si="184"/>
        <v>0</v>
      </c>
      <c r="O365" s="594"/>
      <c r="P365" s="705">
        <f t="shared" si="170"/>
        <v>349</v>
      </c>
      <c r="Q365" s="756">
        <v>0</v>
      </c>
      <c r="R365" s="756">
        <v>0</v>
      </c>
      <c r="S365" s="756">
        <v>0</v>
      </c>
      <c r="T365" s="756">
        <v>0</v>
      </c>
      <c r="U365" s="756">
        <v>0</v>
      </c>
      <c r="V365" s="756">
        <v>0</v>
      </c>
      <c r="W365" s="756">
        <v>0</v>
      </c>
      <c r="X365" s="646">
        <f t="shared" si="185"/>
        <v>0</v>
      </c>
      <c r="Y365" s="594"/>
      <c r="Z365" s="705">
        <f t="shared" si="171"/>
        <v>349</v>
      </c>
      <c r="AA365" s="756">
        <f t="shared" si="192"/>
        <v>0</v>
      </c>
      <c r="AB365" s="756">
        <f t="shared" si="192"/>
        <v>0</v>
      </c>
      <c r="AC365" s="756">
        <f t="shared" si="192"/>
        <v>0</v>
      </c>
      <c r="AD365" s="756">
        <f t="shared" si="192"/>
        <v>0</v>
      </c>
      <c r="AE365" s="756">
        <f t="shared" si="192"/>
        <v>0</v>
      </c>
      <c r="AF365" s="756">
        <f t="shared" si="192"/>
        <v>0</v>
      </c>
      <c r="AG365" s="756">
        <f t="shared" si="192"/>
        <v>0</v>
      </c>
      <c r="AH365" s="646">
        <f t="shared" si="186"/>
        <v>0</v>
      </c>
      <c r="AI365" s="594"/>
      <c r="AJ365" s="705">
        <f t="shared" si="172"/>
        <v>349</v>
      </c>
      <c r="AK365" s="756">
        <v>0</v>
      </c>
      <c r="AL365" s="756">
        <v>0</v>
      </c>
      <c r="AM365" s="756">
        <v>0</v>
      </c>
      <c r="AN365" s="756">
        <v>0</v>
      </c>
      <c r="AO365" s="756">
        <v>0</v>
      </c>
      <c r="AP365" s="756">
        <v>0</v>
      </c>
      <c r="AQ365" s="756">
        <v>0</v>
      </c>
      <c r="AR365" s="646">
        <f t="shared" si="187"/>
        <v>0</v>
      </c>
      <c r="AS365" s="594"/>
      <c r="AT365" s="705">
        <f t="shared" si="173"/>
        <v>349</v>
      </c>
      <c r="AU365" s="756">
        <v>0</v>
      </c>
      <c r="AV365" s="756">
        <v>0</v>
      </c>
      <c r="AW365" s="756">
        <v>0</v>
      </c>
      <c r="AX365" s="756">
        <v>0</v>
      </c>
      <c r="AY365" s="756">
        <v>0</v>
      </c>
      <c r="AZ365" s="767">
        <f t="shared" si="194"/>
        <v>0</v>
      </c>
      <c r="BA365" s="756">
        <v>0</v>
      </c>
      <c r="BB365" s="756">
        <v>0</v>
      </c>
      <c r="BC365" s="756">
        <v>0</v>
      </c>
      <c r="BD365" s="756">
        <v>0</v>
      </c>
      <c r="BE365" s="767">
        <f t="shared" si="174"/>
        <v>0</v>
      </c>
      <c r="BF365" s="646">
        <f t="shared" si="175"/>
        <v>0</v>
      </c>
      <c r="BG365" s="594"/>
      <c r="BH365" s="705">
        <f t="shared" si="165"/>
        <v>349</v>
      </c>
      <c r="BI365" s="646">
        <f t="shared" si="176"/>
        <v>0</v>
      </c>
      <c r="BJ365" s="594"/>
      <c r="BK365" s="705">
        <f t="shared" si="177"/>
        <v>349</v>
      </c>
      <c r="BL365" s="756">
        <v>0</v>
      </c>
      <c r="BM365" s="756">
        <v>0</v>
      </c>
      <c r="BN365" s="756">
        <v>0</v>
      </c>
      <c r="BO365" s="756">
        <v>0</v>
      </c>
      <c r="BP365" s="756">
        <v>0</v>
      </c>
      <c r="BQ365" s="756">
        <v>0</v>
      </c>
      <c r="BR365" s="756">
        <v>0</v>
      </c>
      <c r="BS365" s="646">
        <f t="shared" si="188"/>
        <v>0</v>
      </c>
      <c r="BT365" s="594"/>
      <c r="BU365" s="705">
        <f t="shared" si="178"/>
        <v>349</v>
      </c>
      <c r="BV365" s="756">
        <v>0</v>
      </c>
      <c r="BW365" s="756">
        <v>0</v>
      </c>
      <c r="BX365" s="756">
        <v>0</v>
      </c>
      <c r="BY365" s="756">
        <v>0</v>
      </c>
      <c r="BZ365" s="756">
        <v>0</v>
      </c>
      <c r="CA365" s="756">
        <v>0</v>
      </c>
      <c r="CB365" s="756">
        <v>0</v>
      </c>
      <c r="CC365" s="646">
        <f t="shared" si="189"/>
        <v>0</v>
      </c>
      <c r="CD365" s="594"/>
      <c r="CE365" s="705">
        <f t="shared" si="166"/>
        <v>349</v>
      </c>
      <c r="CF365" s="756">
        <f t="shared" si="193"/>
        <v>0</v>
      </c>
      <c r="CG365" s="756">
        <f t="shared" si="193"/>
        <v>0</v>
      </c>
      <c r="CH365" s="756">
        <f t="shared" si="193"/>
        <v>0</v>
      </c>
      <c r="CI365" s="756">
        <f t="shared" si="193"/>
        <v>0</v>
      </c>
      <c r="CJ365" s="756">
        <f t="shared" si="193"/>
        <v>0</v>
      </c>
      <c r="CK365" s="756">
        <f t="shared" si="193"/>
        <v>0</v>
      </c>
      <c r="CL365" s="756">
        <f t="shared" si="193"/>
        <v>0</v>
      </c>
      <c r="CM365" s="646">
        <f t="shared" si="190"/>
        <v>0</v>
      </c>
      <c r="CN365" s="594"/>
      <c r="CO365" s="705">
        <f t="shared" si="167"/>
        <v>349</v>
      </c>
      <c r="CP365" s="756">
        <v>0</v>
      </c>
      <c r="CQ365" s="756">
        <v>0</v>
      </c>
      <c r="CR365" s="756">
        <v>0</v>
      </c>
      <c r="CS365" s="756">
        <v>0</v>
      </c>
      <c r="CT365" s="756">
        <v>0</v>
      </c>
      <c r="CU365" s="756">
        <v>0</v>
      </c>
      <c r="CV365" s="756">
        <v>0</v>
      </c>
      <c r="CW365" s="646">
        <f t="shared" si="191"/>
        <v>0</v>
      </c>
      <c r="CX365" s="685"/>
      <c r="CY365" s="705">
        <f t="shared" si="168"/>
        <v>349</v>
      </c>
      <c r="CZ365" s="756">
        <v>0</v>
      </c>
      <c r="DA365" s="756">
        <v>0</v>
      </c>
      <c r="DB365" s="756">
        <v>0</v>
      </c>
      <c r="DC365" s="756">
        <v>0</v>
      </c>
      <c r="DD365" s="756">
        <v>0</v>
      </c>
      <c r="DE365" s="767">
        <f t="shared" si="179"/>
        <v>0</v>
      </c>
      <c r="DF365" s="756">
        <v>0</v>
      </c>
      <c r="DG365" s="756">
        <v>0</v>
      </c>
      <c r="DH365" s="756">
        <v>0</v>
      </c>
      <c r="DI365" s="756">
        <v>0</v>
      </c>
      <c r="DJ365" s="767">
        <f t="shared" si="180"/>
        <v>0</v>
      </c>
      <c r="DK365" s="715">
        <f t="shared" si="181"/>
        <v>0</v>
      </c>
      <c r="DL365" s="685"/>
      <c r="DM365" s="705">
        <f t="shared" si="169"/>
        <v>349</v>
      </c>
      <c r="DN365" s="715">
        <f t="shared" si="182"/>
        <v>0</v>
      </c>
    </row>
    <row r="366" spans="2:118" x14ac:dyDescent="0.25">
      <c r="B366" s="705">
        <v>350</v>
      </c>
      <c r="C366" s="765">
        <f>(1+_xlfn.XLOOKUP(INT((B366-1)/12)+1,'ZC Curve'!$B$8:$B$107,'ZC Curve'!R$8:R$107,,0))^(1/12)-1</f>
        <v>0</v>
      </c>
      <c r="D366" s="766">
        <f t="shared" si="183"/>
        <v>1</v>
      </c>
      <c r="E366" s="685"/>
      <c r="F366" s="705">
        <v>350</v>
      </c>
      <c r="G366" s="756">
        <v>0</v>
      </c>
      <c r="H366" s="756">
        <v>0</v>
      </c>
      <c r="I366" s="756">
        <v>0</v>
      </c>
      <c r="J366" s="756">
        <v>0</v>
      </c>
      <c r="K366" s="756">
        <v>0</v>
      </c>
      <c r="L366" s="756">
        <v>0</v>
      </c>
      <c r="M366" s="756">
        <v>0</v>
      </c>
      <c r="N366" s="646">
        <f t="shared" si="184"/>
        <v>0</v>
      </c>
      <c r="O366" s="594"/>
      <c r="P366" s="705">
        <f t="shared" si="170"/>
        <v>350</v>
      </c>
      <c r="Q366" s="756">
        <v>0</v>
      </c>
      <c r="R366" s="756">
        <v>0</v>
      </c>
      <c r="S366" s="756">
        <v>0</v>
      </c>
      <c r="T366" s="756">
        <v>0</v>
      </c>
      <c r="U366" s="756">
        <v>0</v>
      </c>
      <c r="V366" s="756">
        <v>0</v>
      </c>
      <c r="W366" s="756">
        <v>0</v>
      </c>
      <c r="X366" s="646">
        <f t="shared" si="185"/>
        <v>0</v>
      </c>
      <c r="Y366" s="594"/>
      <c r="Z366" s="705">
        <f t="shared" si="171"/>
        <v>350</v>
      </c>
      <c r="AA366" s="756">
        <f t="shared" si="192"/>
        <v>0</v>
      </c>
      <c r="AB366" s="756">
        <f t="shared" si="192"/>
        <v>0</v>
      </c>
      <c r="AC366" s="756">
        <f t="shared" si="192"/>
        <v>0</v>
      </c>
      <c r="AD366" s="756">
        <f t="shared" si="192"/>
        <v>0</v>
      </c>
      <c r="AE366" s="756">
        <f t="shared" si="192"/>
        <v>0</v>
      </c>
      <c r="AF366" s="756">
        <f t="shared" si="192"/>
        <v>0</v>
      </c>
      <c r="AG366" s="756">
        <f t="shared" si="192"/>
        <v>0</v>
      </c>
      <c r="AH366" s="646">
        <f t="shared" si="186"/>
        <v>0</v>
      </c>
      <c r="AI366" s="594"/>
      <c r="AJ366" s="705">
        <f t="shared" si="172"/>
        <v>350</v>
      </c>
      <c r="AK366" s="756">
        <v>0</v>
      </c>
      <c r="AL366" s="756">
        <v>0</v>
      </c>
      <c r="AM366" s="756">
        <v>0</v>
      </c>
      <c r="AN366" s="756">
        <v>0</v>
      </c>
      <c r="AO366" s="756">
        <v>0</v>
      </c>
      <c r="AP366" s="756">
        <v>0</v>
      </c>
      <c r="AQ366" s="756">
        <v>0</v>
      </c>
      <c r="AR366" s="646">
        <f t="shared" si="187"/>
        <v>0</v>
      </c>
      <c r="AS366" s="594"/>
      <c r="AT366" s="705">
        <f t="shared" si="173"/>
        <v>350</v>
      </c>
      <c r="AU366" s="756">
        <v>0</v>
      </c>
      <c r="AV366" s="756">
        <v>0</v>
      </c>
      <c r="AW366" s="756">
        <v>0</v>
      </c>
      <c r="AX366" s="756">
        <v>0</v>
      </c>
      <c r="AY366" s="756">
        <v>0</v>
      </c>
      <c r="AZ366" s="767">
        <f t="shared" si="194"/>
        <v>0</v>
      </c>
      <c r="BA366" s="756">
        <v>0</v>
      </c>
      <c r="BB366" s="756">
        <v>0</v>
      </c>
      <c r="BC366" s="756">
        <v>0</v>
      </c>
      <c r="BD366" s="756">
        <v>0</v>
      </c>
      <c r="BE366" s="767">
        <f t="shared" si="174"/>
        <v>0</v>
      </c>
      <c r="BF366" s="646">
        <f t="shared" si="175"/>
        <v>0</v>
      </c>
      <c r="BG366" s="594"/>
      <c r="BH366" s="705">
        <f t="shared" si="165"/>
        <v>350</v>
      </c>
      <c r="BI366" s="646">
        <f t="shared" si="176"/>
        <v>0</v>
      </c>
      <c r="BJ366" s="594"/>
      <c r="BK366" s="705">
        <f t="shared" si="177"/>
        <v>350</v>
      </c>
      <c r="BL366" s="756">
        <v>0</v>
      </c>
      <c r="BM366" s="756">
        <v>0</v>
      </c>
      <c r="BN366" s="756">
        <v>0</v>
      </c>
      <c r="BO366" s="756">
        <v>0</v>
      </c>
      <c r="BP366" s="756">
        <v>0</v>
      </c>
      <c r="BQ366" s="756">
        <v>0</v>
      </c>
      <c r="BR366" s="756">
        <v>0</v>
      </c>
      <c r="BS366" s="646">
        <f t="shared" si="188"/>
        <v>0</v>
      </c>
      <c r="BT366" s="594"/>
      <c r="BU366" s="705">
        <f t="shared" si="178"/>
        <v>350</v>
      </c>
      <c r="BV366" s="756">
        <v>0</v>
      </c>
      <c r="BW366" s="756">
        <v>0</v>
      </c>
      <c r="BX366" s="756">
        <v>0</v>
      </c>
      <c r="BY366" s="756">
        <v>0</v>
      </c>
      <c r="BZ366" s="756">
        <v>0</v>
      </c>
      <c r="CA366" s="756">
        <v>0</v>
      </c>
      <c r="CB366" s="756">
        <v>0</v>
      </c>
      <c r="CC366" s="646">
        <f t="shared" si="189"/>
        <v>0</v>
      </c>
      <c r="CD366" s="594"/>
      <c r="CE366" s="705">
        <f t="shared" si="166"/>
        <v>350</v>
      </c>
      <c r="CF366" s="756">
        <f t="shared" si="193"/>
        <v>0</v>
      </c>
      <c r="CG366" s="756">
        <f t="shared" si="193"/>
        <v>0</v>
      </c>
      <c r="CH366" s="756">
        <f t="shared" si="193"/>
        <v>0</v>
      </c>
      <c r="CI366" s="756">
        <f t="shared" si="193"/>
        <v>0</v>
      </c>
      <c r="CJ366" s="756">
        <f t="shared" si="193"/>
        <v>0</v>
      </c>
      <c r="CK366" s="756">
        <f t="shared" si="193"/>
        <v>0</v>
      </c>
      <c r="CL366" s="756">
        <f t="shared" si="193"/>
        <v>0</v>
      </c>
      <c r="CM366" s="646">
        <f t="shared" si="190"/>
        <v>0</v>
      </c>
      <c r="CN366" s="594"/>
      <c r="CO366" s="705">
        <f t="shared" si="167"/>
        <v>350</v>
      </c>
      <c r="CP366" s="756">
        <v>0</v>
      </c>
      <c r="CQ366" s="756">
        <v>0</v>
      </c>
      <c r="CR366" s="756">
        <v>0</v>
      </c>
      <c r="CS366" s="756">
        <v>0</v>
      </c>
      <c r="CT366" s="756">
        <v>0</v>
      </c>
      <c r="CU366" s="756">
        <v>0</v>
      </c>
      <c r="CV366" s="756">
        <v>0</v>
      </c>
      <c r="CW366" s="646">
        <f t="shared" si="191"/>
        <v>0</v>
      </c>
      <c r="CX366" s="685"/>
      <c r="CY366" s="705">
        <f t="shared" si="168"/>
        <v>350</v>
      </c>
      <c r="CZ366" s="756">
        <v>0</v>
      </c>
      <c r="DA366" s="756">
        <v>0</v>
      </c>
      <c r="DB366" s="756">
        <v>0</v>
      </c>
      <c r="DC366" s="756">
        <v>0</v>
      </c>
      <c r="DD366" s="756">
        <v>0</v>
      </c>
      <c r="DE366" s="767">
        <f t="shared" si="179"/>
        <v>0</v>
      </c>
      <c r="DF366" s="756">
        <v>0</v>
      </c>
      <c r="DG366" s="756">
        <v>0</v>
      </c>
      <c r="DH366" s="756">
        <v>0</v>
      </c>
      <c r="DI366" s="756">
        <v>0</v>
      </c>
      <c r="DJ366" s="767">
        <f t="shared" si="180"/>
        <v>0</v>
      </c>
      <c r="DK366" s="715">
        <f t="shared" si="181"/>
        <v>0</v>
      </c>
      <c r="DL366" s="685"/>
      <c r="DM366" s="705">
        <f t="shared" si="169"/>
        <v>350</v>
      </c>
      <c r="DN366" s="715">
        <f t="shared" si="182"/>
        <v>0</v>
      </c>
    </row>
    <row r="367" spans="2:118" x14ac:dyDescent="0.25">
      <c r="B367" s="705">
        <v>351</v>
      </c>
      <c r="C367" s="765">
        <f>(1+_xlfn.XLOOKUP(INT((B367-1)/12)+1,'ZC Curve'!$B$8:$B$107,'ZC Curve'!R$8:R$107,,0))^(1/12)-1</f>
        <v>0</v>
      </c>
      <c r="D367" s="766">
        <f t="shared" si="183"/>
        <v>1</v>
      </c>
      <c r="E367" s="685"/>
      <c r="F367" s="705">
        <v>351</v>
      </c>
      <c r="G367" s="756">
        <v>0</v>
      </c>
      <c r="H367" s="756">
        <v>0</v>
      </c>
      <c r="I367" s="756">
        <v>0</v>
      </c>
      <c r="J367" s="756">
        <v>0</v>
      </c>
      <c r="K367" s="756">
        <v>0</v>
      </c>
      <c r="L367" s="756">
        <v>0</v>
      </c>
      <c r="M367" s="756">
        <v>0</v>
      </c>
      <c r="N367" s="646">
        <f t="shared" si="184"/>
        <v>0</v>
      </c>
      <c r="O367" s="594"/>
      <c r="P367" s="705">
        <f t="shared" si="170"/>
        <v>351</v>
      </c>
      <c r="Q367" s="756">
        <v>0</v>
      </c>
      <c r="R367" s="756">
        <v>0</v>
      </c>
      <c r="S367" s="756">
        <v>0</v>
      </c>
      <c r="T367" s="756">
        <v>0</v>
      </c>
      <c r="U367" s="756">
        <v>0</v>
      </c>
      <c r="V367" s="756">
        <v>0</v>
      </c>
      <c r="W367" s="756">
        <v>0</v>
      </c>
      <c r="X367" s="646">
        <f t="shared" si="185"/>
        <v>0</v>
      </c>
      <c r="Y367" s="594"/>
      <c r="Z367" s="705">
        <f t="shared" si="171"/>
        <v>351</v>
      </c>
      <c r="AA367" s="756">
        <f t="shared" si="192"/>
        <v>0</v>
      </c>
      <c r="AB367" s="756">
        <f t="shared" si="192"/>
        <v>0</v>
      </c>
      <c r="AC367" s="756">
        <f t="shared" si="192"/>
        <v>0</v>
      </c>
      <c r="AD367" s="756">
        <f t="shared" si="192"/>
        <v>0</v>
      </c>
      <c r="AE367" s="756">
        <f t="shared" si="192"/>
        <v>0</v>
      </c>
      <c r="AF367" s="756">
        <f t="shared" si="192"/>
        <v>0</v>
      </c>
      <c r="AG367" s="756">
        <f t="shared" si="192"/>
        <v>0</v>
      </c>
      <c r="AH367" s="646">
        <f t="shared" si="186"/>
        <v>0</v>
      </c>
      <c r="AI367" s="594"/>
      <c r="AJ367" s="705">
        <f t="shared" si="172"/>
        <v>351</v>
      </c>
      <c r="AK367" s="756">
        <v>0</v>
      </c>
      <c r="AL367" s="756">
        <v>0</v>
      </c>
      <c r="AM367" s="756">
        <v>0</v>
      </c>
      <c r="AN367" s="756">
        <v>0</v>
      </c>
      <c r="AO367" s="756">
        <v>0</v>
      </c>
      <c r="AP367" s="756">
        <v>0</v>
      </c>
      <c r="AQ367" s="756">
        <v>0</v>
      </c>
      <c r="AR367" s="646">
        <f t="shared" si="187"/>
        <v>0</v>
      </c>
      <c r="AS367" s="594"/>
      <c r="AT367" s="705">
        <f t="shared" si="173"/>
        <v>351</v>
      </c>
      <c r="AU367" s="756">
        <v>0</v>
      </c>
      <c r="AV367" s="756">
        <v>0</v>
      </c>
      <c r="AW367" s="756">
        <v>0</v>
      </c>
      <c r="AX367" s="756">
        <v>0</v>
      </c>
      <c r="AY367" s="756">
        <v>0</v>
      </c>
      <c r="AZ367" s="767">
        <f t="shared" si="194"/>
        <v>0</v>
      </c>
      <c r="BA367" s="756">
        <v>0</v>
      </c>
      <c r="BB367" s="756">
        <v>0</v>
      </c>
      <c r="BC367" s="756">
        <v>0</v>
      </c>
      <c r="BD367" s="756">
        <v>0</v>
      </c>
      <c r="BE367" s="767">
        <f t="shared" si="174"/>
        <v>0</v>
      </c>
      <c r="BF367" s="646">
        <f t="shared" si="175"/>
        <v>0</v>
      </c>
      <c r="BG367" s="594"/>
      <c r="BH367" s="705">
        <f t="shared" si="165"/>
        <v>351</v>
      </c>
      <c r="BI367" s="646">
        <f t="shared" si="176"/>
        <v>0</v>
      </c>
      <c r="BJ367" s="594"/>
      <c r="BK367" s="705">
        <f t="shared" si="177"/>
        <v>351</v>
      </c>
      <c r="BL367" s="756">
        <v>0</v>
      </c>
      <c r="BM367" s="756">
        <v>0</v>
      </c>
      <c r="BN367" s="756">
        <v>0</v>
      </c>
      <c r="BO367" s="756">
        <v>0</v>
      </c>
      <c r="BP367" s="756">
        <v>0</v>
      </c>
      <c r="BQ367" s="756">
        <v>0</v>
      </c>
      <c r="BR367" s="756">
        <v>0</v>
      </c>
      <c r="BS367" s="646">
        <f t="shared" si="188"/>
        <v>0</v>
      </c>
      <c r="BT367" s="594"/>
      <c r="BU367" s="705">
        <f t="shared" si="178"/>
        <v>351</v>
      </c>
      <c r="BV367" s="756">
        <v>0</v>
      </c>
      <c r="BW367" s="756">
        <v>0</v>
      </c>
      <c r="BX367" s="756">
        <v>0</v>
      </c>
      <c r="BY367" s="756">
        <v>0</v>
      </c>
      <c r="BZ367" s="756">
        <v>0</v>
      </c>
      <c r="CA367" s="756">
        <v>0</v>
      </c>
      <c r="CB367" s="756">
        <v>0</v>
      </c>
      <c r="CC367" s="646">
        <f t="shared" si="189"/>
        <v>0</v>
      </c>
      <c r="CD367" s="594"/>
      <c r="CE367" s="705">
        <f t="shared" si="166"/>
        <v>351</v>
      </c>
      <c r="CF367" s="756">
        <f t="shared" si="193"/>
        <v>0</v>
      </c>
      <c r="CG367" s="756">
        <f t="shared" si="193"/>
        <v>0</v>
      </c>
      <c r="CH367" s="756">
        <f t="shared" si="193"/>
        <v>0</v>
      </c>
      <c r="CI367" s="756">
        <f t="shared" si="193"/>
        <v>0</v>
      </c>
      <c r="CJ367" s="756">
        <f t="shared" si="193"/>
        <v>0</v>
      </c>
      <c r="CK367" s="756">
        <f t="shared" si="193"/>
        <v>0</v>
      </c>
      <c r="CL367" s="756">
        <f t="shared" si="193"/>
        <v>0</v>
      </c>
      <c r="CM367" s="646">
        <f t="shared" si="190"/>
        <v>0</v>
      </c>
      <c r="CN367" s="594"/>
      <c r="CO367" s="705">
        <f t="shared" si="167"/>
        <v>351</v>
      </c>
      <c r="CP367" s="756">
        <v>0</v>
      </c>
      <c r="CQ367" s="756">
        <v>0</v>
      </c>
      <c r="CR367" s="756">
        <v>0</v>
      </c>
      <c r="CS367" s="756">
        <v>0</v>
      </c>
      <c r="CT367" s="756">
        <v>0</v>
      </c>
      <c r="CU367" s="756">
        <v>0</v>
      </c>
      <c r="CV367" s="756">
        <v>0</v>
      </c>
      <c r="CW367" s="646">
        <f t="shared" si="191"/>
        <v>0</v>
      </c>
      <c r="CX367" s="685"/>
      <c r="CY367" s="705">
        <f t="shared" si="168"/>
        <v>351</v>
      </c>
      <c r="CZ367" s="756">
        <v>0</v>
      </c>
      <c r="DA367" s="756">
        <v>0</v>
      </c>
      <c r="DB367" s="756">
        <v>0</v>
      </c>
      <c r="DC367" s="756">
        <v>0</v>
      </c>
      <c r="DD367" s="756">
        <v>0</v>
      </c>
      <c r="DE367" s="767">
        <f t="shared" si="179"/>
        <v>0</v>
      </c>
      <c r="DF367" s="756">
        <v>0</v>
      </c>
      <c r="DG367" s="756">
        <v>0</v>
      </c>
      <c r="DH367" s="756">
        <v>0</v>
      </c>
      <c r="DI367" s="756">
        <v>0</v>
      </c>
      <c r="DJ367" s="767">
        <f t="shared" si="180"/>
        <v>0</v>
      </c>
      <c r="DK367" s="715">
        <f t="shared" si="181"/>
        <v>0</v>
      </c>
      <c r="DL367" s="685"/>
      <c r="DM367" s="705">
        <f t="shared" si="169"/>
        <v>351</v>
      </c>
      <c r="DN367" s="715">
        <f t="shared" si="182"/>
        <v>0</v>
      </c>
    </row>
    <row r="368" spans="2:118" x14ac:dyDescent="0.25">
      <c r="B368" s="705">
        <v>352</v>
      </c>
      <c r="C368" s="765">
        <f>(1+_xlfn.XLOOKUP(INT((B368-1)/12)+1,'ZC Curve'!$B$8:$B$107,'ZC Curve'!R$8:R$107,,0))^(1/12)-1</f>
        <v>0</v>
      </c>
      <c r="D368" s="766">
        <f t="shared" si="183"/>
        <v>1</v>
      </c>
      <c r="E368" s="685"/>
      <c r="F368" s="705">
        <v>352</v>
      </c>
      <c r="G368" s="756">
        <v>0</v>
      </c>
      <c r="H368" s="756">
        <v>0</v>
      </c>
      <c r="I368" s="756">
        <v>0</v>
      </c>
      <c r="J368" s="756">
        <v>0</v>
      </c>
      <c r="K368" s="756">
        <v>0</v>
      </c>
      <c r="L368" s="756">
        <v>0</v>
      </c>
      <c r="M368" s="756">
        <v>0</v>
      </c>
      <c r="N368" s="646">
        <f t="shared" si="184"/>
        <v>0</v>
      </c>
      <c r="O368" s="594"/>
      <c r="P368" s="705">
        <f t="shared" si="170"/>
        <v>352</v>
      </c>
      <c r="Q368" s="756">
        <v>0</v>
      </c>
      <c r="R368" s="756">
        <v>0</v>
      </c>
      <c r="S368" s="756">
        <v>0</v>
      </c>
      <c r="T368" s="756">
        <v>0</v>
      </c>
      <c r="U368" s="756">
        <v>0</v>
      </c>
      <c r="V368" s="756">
        <v>0</v>
      </c>
      <c r="W368" s="756">
        <v>0</v>
      </c>
      <c r="X368" s="646">
        <f t="shared" si="185"/>
        <v>0</v>
      </c>
      <c r="Y368" s="594"/>
      <c r="Z368" s="705">
        <f t="shared" si="171"/>
        <v>352</v>
      </c>
      <c r="AA368" s="756">
        <f t="shared" si="192"/>
        <v>0</v>
      </c>
      <c r="AB368" s="756">
        <f t="shared" si="192"/>
        <v>0</v>
      </c>
      <c r="AC368" s="756">
        <f t="shared" si="192"/>
        <v>0</v>
      </c>
      <c r="AD368" s="756">
        <f t="shared" si="192"/>
        <v>0</v>
      </c>
      <c r="AE368" s="756">
        <f t="shared" si="192"/>
        <v>0</v>
      </c>
      <c r="AF368" s="756">
        <f t="shared" si="192"/>
        <v>0</v>
      </c>
      <c r="AG368" s="756">
        <f t="shared" si="192"/>
        <v>0</v>
      </c>
      <c r="AH368" s="646">
        <f t="shared" si="186"/>
        <v>0</v>
      </c>
      <c r="AI368" s="594"/>
      <c r="AJ368" s="705">
        <f t="shared" si="172"/>
        <v>352</v>
      </c>
      <c r="AK368" s="756">
        <v>0</v>
      </c>
      <c r="AL368" s="756">
        <v>0</v>
      </c>
      <c r="AM368" s="756">
        <v>0</v>
      </c>
      <c r="AN368" s="756">
        <v>0</v>
      </c>
      <c r="AO368" s="756">
        <v>0</v>
      </c>
      <c r="AP368" s="756">
        <v>0</v>
      </c>
      <c r="AQ368" s="756">
        <v>0</v>
      </c>
      <c r="AR368" s="646">
        <f t="shared" si="187"/>
        <v>0</v>
      </c>
      <c r="AS368" s="594"/>
      <c r="AT368" s="705">
        <f t="shared" si="173"/>
        <v>352</v>
      </c>
      <c r="AU368" s="756">
        <v>0</v>
      </c>
      <c r="AV368" s="756">
        <v>0</v>
      </c>
      <c r="AW368" s="756">
        <v>0</v>
      </c>
      <c r="AX368" s="756">
        <v>0</v>
      </c>
      <c r="AY368" s="756">
        <v>0</v>
      </c>
      <c r="AZ368" s="767">
        <f t="shared" si="194"/>
        <v>0</v>
      </c>
      <c r="BA368" s="756">
        <v>0</v>
      </c>
      <c r="BB368" s="756">
        <v>0</v>
      </c>
      <c r="BC368" s="756">
        <v>0</v>
      </c>
      <c r="BD368" s="756">
        <v>0</v>
      </c>
      <c r="BE368" s="767">
        <f t="shared" si="174"/>
        <v>0</v>
      </c>
      <c r="BF368" s="646">
        <f t="shared" si="175"/>
        <v>0</v>
      </c>
      <c r="BG368" s="594"/>
      <c r="BH368" s="705">
        <f t="shared" si="165"/>
        <v>352</v>
      </c>
      <c r="BI368" s="646">
        <f t="shared" si="176"/>
        <v>0</v>
      </c>
      <c r="BJ368" s="594"/>
      <c r="BK368" s="705">
        <f t="shared" si="177"/>
        <v>352</v>
      </c>
      <c r="BL368" s="756">
        <v>0</v>
      </c>
      <c r="BM368" s="756">
        <v>0</v>
      </c>
      <c r="BN368" s="756">
        <v>0</v>
      </c>
      <c r="BO368" s="756">
        <v>0</v>
      </c>
      <c r="BP368" s="756">
        <v>0</v>
      </c>
      <c r="BQ368" s="756">
        <v>0</v>
      </c>
      <c r="BR368" s="756">
        <v>0</v>
      </c>
      <c r="BS368" s="646">
        <f t="shared" si="188"/>
        <v>0</v>
      </c>
      <c r="BT368" s="594"/>
      <c r="BU368" s="705">
        <f t="shared" si="178"/>
        <v>352</v>
      </c>
      <c r="BV368" s="756">
        <v>0</v>
      </c>
      <c r="BW368" s="756">
        <v>0</v>
      </c>
      <c r="BX368" s="756">
        <v>0</v>
      </c>
      <c r="BY368" s="756">
        <v>0</v>
      </c>
      <c r="BZ368" s="756">
        <v>0</v>
      </c>
      <c r="CA368" s="756">
        <v>0</v>
      </c>
      <c r="CB368" s="756">
        <v>0</v>
      </c>
      <c r="CC368" s="646">
        <f t="shared" si="189"/>
        <v>0</v>
      </c>
      <c r="CD368" s="594"/>
      <c r="CE368" s="705">
        <f t="shared" si="166"/>
        <v>352</v>
      </c>
      <c r="CF368" s="756">
        <f t="shared" si="193"/>
        <v>0</v>
      </c>
      <c r="CG368" s="756">
        <f t="shared" si="193"/>
        <v>0</v>
      </c>
      <c r="CH368" s="756">
        <f t="shared" si="193"/>
        <v>0</v>
      </c>
      <c r="CI368" s="756">
        <f t="shared" si="193"/>
        <v>0</v>
      </c>
      <c r="CJ368" s="756">
        <f t="shared" si="193"/>
        <v>0</v>
      </c>
      <c r="CK368" s="756">
        <f t="shared" si="193"/>
        <v>0</v>
      </c>
      <c r="CL368" s="756">
        <f t="shared" si="193"/>
        <v>0</v>
      </c>
      <c r="CM368" s="646">
        <f t="shared" si="190"/>
        <v>0</v>
      </c>
      <c r="CN368" s="594"/>
      <c r="CO368" s="705">
        <f t="shared" si="167"/>
        <v>352</v>
      </c>
      <c r="CP368" s="756">
        <v>0</v>
      </c>
      <c r="CQ368" s="756">
        <v>0</v>
      </c>
      <c r="CR368" s="756">
        <v>0</v>
      </c>
      <c r="CS368" s="756">
        <v>0</v>
      </c>
      <c r="CT368" s="756">
        <v>0</v>
      </c>
      <c r="CU368" s="756">
        <v>0</v>
      </c>
      <c r="CV368" s="756">
        <v>0</v>
      </c>
      <c r="CW368" s="646">
        <f t="shared" si="191"/>
        <v>0</v>
      </c>
      <c r="CX368" s="685"/>
      <c r="CY368" s="705">
        <f t="shared" si="168"/>
        <v>352</v>
      </c>
      <c r="CZ368" s="756">
        <v>0</v>
      </c>
      <c r="DA368" s="756">
        <v>0</v>
      </c>
      <c r="DB368" s="756">
        <v>0</v>
      </c>
      <c r="DC368" s="756">
        <v>0</v>
      </c>
      <c r="DD368" s="756">
        <v>0</v>
      </c>
      <c r="DE368" s="767">
        <f t="shared" si="179"/>
        <v>0</v>
      </c>
      <c r="DF368" s="756">
        <v>0</v>
      </c>
      <c r="DG368" s="756">
        <v>0</v>
      </c>
      <c r="DH368" s="756">
        <v>0</v>
      </c>
      <c r="DI368" s="756">
        <v>0</v>
      </c>
      <c r="DJ368" s="767">
        <f t="shared" si="180"/>
        <v>0</v>
      </c>
      <c r="DK368" s="715">
        <f t="shared" si="181"/>
        <v>0</v>
      </c>
      <c r="DL368" s="685"/>
      <c r="DM368" s="705">
        <f t="shared" si="169"/>
        <v>352</v>
      </c>
      <c r="DN368" s="715">
        <f t="shared" si="182"/>
        <v>0</v>
      </c>
    </row>
    <row r="369" spans="2:118" x14ac:dyDescent="0.25">
      <c r="B369" s="705">
        <v>353</v>
      </c>
      <c r="C369" s="765">
        <f>(1+_xlfn.XLOOKUP(INT((B369-1)/12)+1,'ZC Curve'!$B$8:$B$107,'ZC Curve'!R$8:R$107,,0))^(1/12)-1</f>
        <v>0</v>
      </c>
      <c r="D369" s="766">
        <f t="shared" si="183"/>
        <v>1</v>
      </c>
      <c r="E369" s="685"/>
      <c r="F369" s="705">
        <v>353</v>
      </c>
      <c r="G369" s="756">
        <v>0</v>
      </c>
      <c r="H369" s="756">
        <v>0</v>
      </c>
      <c r="I369" s="756">
        <v>0</v>
      </c>
      <c r="J369" s="756">
        <v>0</v>
      </c>
      <c r="K369" s="756">
        <v>0</v>
      </c>
      <c r="L369" s="756">
        <v>0</v>
      </c>
      <c r="M369" s="756">
        <v>0</v>
      </c>
      <c r="N369" s="646">
        <f t="shared" si="184"/>
        <v>0</v>
      </c>
      <c r="O369" s="594"/>
      <c r="P369" s="705">
        <f t="shared" si="170"/>
        <v>353</v>
      </c>
      <c r="Q369" s="756">
        <v>0</v>
      </c>
      <c r="R369" s="756">
        <v>0</v>
      </c>
      <c r="S369" s="756">
        <v>0</v>
      </c>
      <c r="T369" s="756">
        <v>0</v>
      </c>
      <c r="U369" s="756">
        <v>0</v>
      </c>
      <c r="V369" s="756">
        <v>0</v>
      </c>
      <c r="W369" s="756">
        <v>0</v>
      </c>
      <c r="X369" s="646">
        <f t="shared" si="185"/>
        <v>0</v>
      </c>
      <c r="Y369" s="594"/>
      <c r="Z369" s="705">
        <f t="shared" si="171"/>
        <v>353</v>
      </c>
      <c r="AA369" s="756">
        <f t="shared" si="192"/>
        <v>0</v>
      </c>
      <c r="AB369" s="756">
        <f t="shared" si="192"/>
        <v>0</v>
      </c>
      <c r="AC369" s="756">
        <f t="shared" si="192"/>
        <v>0</v>
      </c>
      <c r="AD369" s="756">
        <f t="shared" si="192"/>
        <v>0</v>
      </c>
      <c r="AE369" s="756">
        <f t="shared" si="192"/>
        <v>0</v>
      </c>
      <c r="AF369" s="756">
        <f t="shared" si="192"/>
        <v>0</v>
      </c>
      <c r="AG369" s="756">
        <f t="shared" si="192"/>
        <v>0</v>
      </c>
      <c r="AH369" s="646">
        <f t="shared" si="186"/>
        <v>0</v>
      </c>
      <c r="AI369" s="594"/>
      <c r="AJ369" s="705">
        <f t="shared" si="172"/>
        <v>353</v>
      </c>
      <c r="AK369" s="756">
        <v>0</v>
      </c>
      <c r="AL369" s="756">
        <v>0</v>
      </c>
      <c r="AM369" s="756">
        <v>0</v>
      </c>
      <c r="AN369" s="756">
        <v>0</v>
      </c>
      <c r="AO369" s="756">
        <v>0</v>
      </c>
      <c r="AP369" s="756">
        <v>0</v>
      </c>
      <c r="AQ369" s="756">
        <v>0</v>
      </c>
      <c r="AR369" s="646">
        <f t="shared" si="187"/>
        <v>0</v>
      </c>
      <c r="AS369" s="594"/>
      <c r="AT369" s="705">
        <f t="shared" si="173"/>
        <v>353</v>
      </c>
      <c r="AU369" s="756">
        <v>0</v>
      </c>
      <c r="AV369" s="756">
        <v>0</v>
      </c>
      <c r="AW369" s="756">
        <v>0</v>
      </c>
      <c r="AX369" s="756">
        <v>0</v>
      </c>
      <c r="AY369" s="756">
        <v>0</v>
      </c>
      <c r="AZ369" s="767">
        <f t="shared" si="194"/>
        <v>0</v>
      </c>
      <c r="BA369" s="756">
        <v>0</v>
      </c>
      <c r="BB369" s="756">
        <v>0</v>
      </c>
      <c r="BC369" s="756">
        <v>0</v>
      </c>
      <c r="BD369" s="756">
        <v>0</v>
      </c>
      <c r="BE369" s="767">
        <f t="shared" si="174"/>
        <v>0</v>
      </c>
      <c r="BF369" s="646">
        <f t="shared" si="175"/>
        <v>0</v>
      </c>
      <c r="BG369" s="594"/>
      <c r="BH369" s="705">
        <f t="shared" si="165"/>
        <v>353</v>
      </c>
      <c r="BI369" s="646">
        <f t="shared" si="176"/>
        <v>0</v>
      </c>
      <c r="BJ369" s="594"/>
      <c r="BK369" s="705">
        <f t="shared" si="177"/>
        <v>353</v>
      </c>
      <c r="BL369" s="756">
        <v>0</v>
      </c>
      <c r="BM369" s="756">
        <v>0</v>
      </c>
      <c r="BN369" s="756">
        <v>0</v>
      </c>
      <c r="BO369" s="756">
        <v>0</v>
      </c>
      <c r="BP369" s="756">
        <v>0</v>
      </c>
      <c r="BQ369" s="756">
        <v>0</v>
      </c>
      <c r="BR369" s="756">
        <v>0</v>
      </c>
      <c r="BS369" s="646">
        <f t="shared" si="188"/>
        <v>0</v>
      </c>
      <c r="BT369" s="594"/>
      <c r="BU369" s="705">
        <f t="shared" si="178"/>
        <v>353</v>
      </c>
      <c r="BV369" s="756">
        <v>0</v>
      </c>
      <c r="BW369" s="756">
        <v>0</v>
      </c>
      <c r="BX369" s="756">
        <v>0</v>
      </c>
      <c r="BY369" s="756">
        <v>0</v>
      </c>
      <c r="BZ369" s="756">
        <v>0</v>
      </c>
      <c r="CA369" s="756">
        <v>0</v>
      </c>
      <c r="CB369" s="756">
        <v>0</v>
      </c>
      <c r="CC369" s="646">
        <f t="shared" si="189"/>
        <v>0</v>
      </c>
      <c r="CD369" s="594"/>
      <c r="CE369" s="705">
        <f t="shared" si="166"/>
        <v>353</v>
      </c>
      <c r="CF369" s="756">
        <f t="shared" si="193"/>
        <v>0</v>
      </c>
      <c r="CG369" s="756">
        <f t="shared" si="193"/>
        <v>0</v>
      </c>
      <c r="CH369" s="756">
        <f t="shared" si="193"/>
        <v>0</v>
      </c>
      <c r="CI369" s="756">
        <f t="shared" si="193"/>
        <v>0</v>
      </c>
      <c r="CJ369" s="756">
        <f t="shared" si="193"/>
        <v>0</v>
      </c>
      <c r="CK369" s="756">
        <f t="shared" si="193"/>
        <v>0</v>
      </c>
      <c r="CL369" s="756">
        <f t="shared" si="193"/>
        <v>0</v>
      </c>
      <c r="CM369" s="646">
        <f t="shared" si="190"/>
        <v>0</v>
      </c>
      <c r="CN369" s="594"/>
      <c r="CO369" s="705">
        <f t="shared" si="167"/>
        <v>353</v>
      </c>
      <c r="CP369" s="756">
        <v>0</v>
      </c>
      <c r="CQ369" s="756">
        <v>0</v>
      </c>
      <c r="CR369" s="756">
        <v>0</v>
      </c>
      <c r="CS369" s="756">
        <v>0</v>
      </c>
      <c r="CT369" s="756">
        <v>0</v>
      </c>
      <c r="CU369" s="756">
        <v>0</v>
      </c>
      <c r="CV369" s="756">
        <v>0</v>
      </c>
      <c r="CW369" s="646">
        <f t="shared" si="191"/>
        <v>0</v>
      </c>
      <c r="CX369" s="685"/>
      <c r="CY369" s="705">
        <f t="shared" si="168"/>
        <v>353</v>
      </c>
      <c r="CZ369" s="756">
        <v>0</v>
      </c>
      <c r="DA369" s="756">
        <v>0</v>
      </c>
      <c r="DB369" s="756">
        <v>0</v>
      </c>
      <c r="DC369" s="756">
        <v>0</v>
      </c>
      <c r="DD369" s="756">
        <v>0</v>
      </c>
      <c r="DE369" s="767">
        <f t="shared" si="179"/>
        <v>0</v>
      </c>
      <c r="DF369" s="756">
        <v>0</v>
      </c>
      <c r="DG369" s="756">
        <v>0</v>
      </c>
      <c r="DH369" s="756">
        <v>0</v>
      </c>
      <c r="DI369" s="756">
        <v>0</v>
      </c>
      <c r="DJ369" s="767">
        <f t="shared" si="180"/>
        <v>0</v>
      </c>
      <c r="DK369" s="715">
        <f t="shared" si="181"/>
        <v>0</v>
      </c>
      <c r="DL369" s="685"/>
      <c r="DM369" s="705">
        <f t="shared" si="169"/>
        <v>353</v>
      </c>
      <c r="DN369" s="715">
        <f t="shared" si="182"/>
        <v>0</v>
      </c>
    </row>
    <row r="370" spans="2:118" x14ac:dyDescent="0.25">
      <c r="B370" s="705">
        <v>354</v>
      </c>
      <c r="C370" s="765">
        <f>(1+_xlfn.XLOOKUP(INT((B370-1)/12)+1,'ZC Curve'!$B$8:$B$107,'ZC Curve'!R$8:R$107,,0))^(1/12)-1</f>
        <v>0</v>
      </c>
      <c r="D370" s="766">
        <f t="shared" si="183"/>
        <v>1</v>
      </c>
      <c r="E370" s="685"/>
      <c r="F370" s="705">
        <v>354</v>
      </c>
      <c r="G370" s="756">
        <v>0</v>
      </c>
      <c r="H370" s="756">
        <v>0</v>
      </c>
      <c r="I370" s="756">
        <v>0</v>
      </c>
      <c r="J370" s="756">
        <v>0</v>
      </c>
      <c r="K370" s="756">
        <v>0</v>
      </c>
      <c r="L370" s="756">
        <v>0</v>
      </c>
      <c r="M370" s="756">
        <v>0</v>
      </c>
      <c r="N370" s="646">
        <f t="shared" si="184"/>
        <v>0</v>
      </c>
      <c r="O370" s="594"/>
      <c r="P370" s="705">
        <f t="shared" si="170"/>
        <v>354</v>
      </c>
      <c r="Q370" s="756">
        <v>0</v>
      </c>
      <c r="R370" s="756">
        <v>0</v>
      </c>
      <c r="S370" s="756">
        <v>0</v>
      </c>
      <c r="T370" s="756">
        <v>0</v>
      </c>
      <c r="U370" s="756">
        <v>0</v>
      </c>
      <c r="V370" s="756">
        <v>0</v>
      </c>
      <c r="W370" s="756">
        <v>0</v>
      </c>
      <c r="X370" s="646">
        <f t="shared" si="185"/>
        <v>0</v>
      </c>
      <c r="Y370" s="594"/>
      <c r="Z370" s="705">
        <f t="shared" si="171"/>
        <v>354</v>
      </c>
      <c r="AA370" s="756">
        <f t="shared" si="192"/>
        <v>0</v>
      </c>
      <c r="AB370" s="756">
        <f t="shared" si="192"/>
        <v>0</v>
      </c>
      <c r="AC370" s="756">
        <f t="shared" si="192"/>
        <v>0</v>
      </c>
      <c r="AD370" s="756">
        <f t="shared" si="192"/>
        <v>0</v>
      </c>
      <c r="AE370" s="756">
        <f t="shared" si="192"/>
        <v>0</v>
      </c>
      <c r="AF370" s="756">
        <f t="shared" si="192"/>
        <v>0</v>
      </c>
      <c r="AG370" s="756">
        <f t="shared" si="192"/>
        <v>0</v>
      </c>
      <c r="AH370" s="646">
        <f t="shared" si="186"/>
        <v>0</v>
      </c>
      <c r="AI370" s="594"/>
      <c r="AJ370" s="705">
        <f t="shared" si="172"/>
        <v>354</v>
      </c>
      <c r="AK370" s="756">
        <v>0</v>
      </c>
      <c r="AL370" s="756">
        <v>0</v>
      </c>
      <c r="AM370" s="756">
        <v>0</v>
      </c>
      <c r="AN370" s="756">
        <v>0</v>
      </c>
      <c r="AO370" s="756">
        <v>0</v>
      </c>
      <c r="AP370" s="756">
        <v>0</v>
      </c>
      <c r="AQ370" s="756">
        <v>0</v>
      </c>
      <c r="AR370" s="646">
        <f t="shared" si="187"/>
        <v>0</v>
      </c>
      <c r="AS370" s="594"/>
      <c r="AT370" s="705">
        <f t="shared" si="173"/>
        <v>354</v>
      </c>
      <c r="AU370" s="756">
        <v>0</v>
      </c>
      <c r="AV370" s="756">
        <v>0</v>
      </c>
      <c r="AW370" s="756">
        <v>0</v>
      </c>
      <c r="AX370" s="756">
        <v>0</v>
      </c>
      <c r="AY370" s="756">
        <v>0</v>
      </c>
      <c r="AZ370" s="767">
        <f t="shared" si="194"/>
        <v>0</v>
      </c>
      <c r="BA370" s="756">
        <v>0</v>
      </c>
      <c r="BB370" s="756">
        <v>0</v>
      </c>
      <c r="BC370" s="756">
        <v>0</v>
      </c>
      <c r="BD370" s="756">
        <v>0</v>
      </c>
      <c r="BE370" s="767">
        <f t="shared" si="174"/>
        <v>0</v>
      </c>
      <c r="BF370" s="646">
        <f t="shared" si="175"/>
        <v>0</v>
      </c>
      <c r="BG370" s="594"/>
      <c r="BH370" s="705">
        <f t="shared" si="165"/>
        <v>354</v>
      </c>
      <c r="BI370" s="646">
        <f t="shared" si="176"/>
        <v>0</v>
      </c>
      <c r="BJ370" s="594"/>
      <c r="BK370" s="705">
        <f t="shared" si="177"/>
        <v>354</v>
      </c>
      <c r="BL370" s="756">
        <v>0</v>
      </c>
      <c r="BM370" s="756">
        <v>0</v>
      </c>
      <c r="BN370" s="756">
        <v>0</v>
      </c>
      <c r="BO370" s="756">
        <v>0</v>
      </c>
      <c r="BP370" s="756">
        <v>0</v>
      </c>
      <c r="BQ370" s="756">
        <v>0</v>
      </c>
      <c r="BR370" s="756">
        <v>0</v>
      </c>
      <c r="BS370" s="646">
        <f t="shared" si="188"/>
        <v>0</v>
      </c>
      <c r="BT370" s="594"/>
      <c r="BU370" s="705">
        <f t="shared" si="178"/>
        <v>354</v>
      </c>
      <c r="BV370" s="756">
        <v>0</v>
      </c>
      <c r="BW370" s="756">
        <v>0</v>
      </c>
      <c r="BX370" s="756">
        <v>0</v>
      </c>
      <c r="BY370" s="756">
        <v>0</v>
      </c>
      <c r="BZ370" s="756">
        <v>0</v>
      </c>
      <c r="CA370" s="756">
        <v>0</v>
      </c>
      <c r="CB370" s="756">
        <v>0</v>
      </c>
      <c r="CC370" s="646">
        <f t="shared" si="189"/>
        <v>0</v>
      </c>
      <c r="CD370" s="594"/>
      <c r="CE370" s="705">
        <f t="shared" si="166"/>
        <v>354</v>
      </c>
      <c r="CF370" s="756">
        <f t="shared" si="193"/>
        <v>0</v>
      </c>
      <c r="CG370" s="756">
        <f t="shared" si="193"/>
        <v>0</v>
      </c>
      <c r="CH370" s="756">
        <f t="shared" si="193"/>
        <v>0</v>
      </c>
      <c r="CI370" s="756">
        <f t="shared" si="193"/>
        <v>0</v>
      </c>
      <c r="CJ370" s="756">
        <f t="shared" si="193"/>
        <v>0</v>
      </c>
      <c r="CK370" s="756">
        <f t="shared" si="193"/>
        <v>0</v>
      </c>
      <c r="CL370" s="756">
        <f t="shared" si="193"/>
        <v>0</v>
      </c>
      <c r="CM370" s="646">
        <f t="shared" si="190"/>
        <v>0</v>
      </c>
      <c r="CN370" s="594"/>
      <c r="CO370" s="705">
        <f t="shared" si="167"/>
        <v>354</v>
      </c>
      <c r="CP370" s="756">
        <v>0</v>
      </c>
      <c r="CQ370" s="756">
        <v>0</v>
      </c>
      <c r="CR370" s="756">
        <v>0</v>
      </c>
      <c r="CS370" s="756">
        <v>0</v>
      </c>
      <c r="CT370" s="756">
        <v>0</v>
      </c>
      <c r="CU370" s="756">
        <v>0</v>
      </c>
      <c r="CV370" s="756">
        <v>0</v>
      </c>
      <c r="CW370" s="646">
        <f t="shared" si="191"/>
        <v>0</v>
      </c>
      <c r="CX370" s="685"/>
      <c r="CY370" s="705">
        <f t="shared" si="168"/>
        <v>354</v>
      </c>
      <c r="CZ370" s="756">
        <v>0</v>
      </c>
      <c r="DA370" s="756">
        <v>0</v>
      </c>
      <c r="DB370" s="756">
        <v>0</v>
      </c>
      <c r="DC370" s="756">
        <v>0</v>
      </c>
      <c r="DD370" s="756">
        <v>0</v>
      </c>
      <c r="DE370" s="767">
        <f t="shared" si="179"/>
        <v>0</v>
      </c>
      <c r="DF370" s="756">
        <v>0</v>
      </c>
      <c r="DG370" s="756">
        <v>0</v>
      </c>
      <c r="DH370" s="756">
        <v>0</v>
      </c>
      <c r="DI370" s="756">
        <v>0</v>
      </c>
      <c r="DJ370" s="767">
        <f t="shared" si="180"/>
        <v>0</v>
      </c>
      <c r="DK370" s="715">
        <f t="shared" si="181"/>
        <v>0</v>
      </c>
      <c r="DL370" s="685"/>
      <c r="DM370" s="705">
        <f t="shared" si="169"/>
        <v>354</v>
      </c>
      <c r="DN370" s="715">
        <f t="shared" si="182"/>
        <v>0</v>
      </c>
    </row>
    <row r="371" spans="2:118" x14ac:dyDescent="0.25">
      <c r="B371" s="705">
        <v>355</v>
      </c>
      <c r="C371" s="765">
        <f>(1+_xlfn.XLOOKUP(INT((B371-1)/12)+1,'ZC Curve'!$B$8:$B$107,'ZC Curve'!R$8:R$107,,0))^(1/12)-1</f>
        <v>0</v>
      </c>
      <c r="D371" s="766">
        <f t="shared" si="183"/>
        <v>1</v>
      </c>
      <c r="E371" s="685"/>
      <c r="F371" s="705">
        <v>355</v>
      </c>
      <c r="G371" s="756">
        <v>0</v>
      </c>
      <c r="H371" s="756">
        <v>0</v>
      </c>
      <c r="I371" s="756">
        <v>0</v>
      </c>
      <c r="J371" s="756">
        <v>0</v>
      </c>
      <c r="K371" s="756">
        <v>0</v>
      </c>
      <c r="L371" s="756">
        <v>0</v>
      </c>
      <c r="M371" s="756">
        <v>0</v>
      </c>
      <c r="N371" s="646">
        <f t="shared" si="184"/>
        <v>0</v>
      </c>
      <c r="O371" s="594"/>
      <c r="P371" s="705">
        <f t="shared" si="170"/>
        <v>355</v>
      </c>
      <c r="Q371" s="756">
        <v>0</v>
      </c>
      <c r="R371" s="756">
        <v>0</v>
      </c>
      <c r="S371" s="756">
        <v>0</v>
      </c>
      <c r="T371" s="756">
        <v>0</v>
      </c>
      <c r="U371" s="756">
        <v>0</v>
      </c>
      <c r="V371" s="756">
        <v>0</v>
      </c>
      <c r="W371" s="756">
        <v>0</v>
      </c>
      <c r="X371" s="646">
        <f t="shared" si="185"/>
        <v>0</v>
      </c>
      <c r="Y371" s="594"/>
      <c r="Z371" s="705">
        <f t="shared" si="171"/>
        <v>355</v>
      </c>
      <c r="AA371" s="756">
        <f t="shared" si="192"/>
        <v>0</v>
      </c>
      <c r="AB371" s="756">
        <f t="shared" si="192"/>
        <v>0</v>
      </c>
      <c r="AC371" s="756">
        <f t="shared" si="192"/>
        <v>0</v>
      </c>
      <c r="AD371" s="756">
        <f t="shared" si="192"/>
        <v>0</v>
      </c>
      <c r="AE371" s="756">
        <f t="shared" si="192"/>
        <v>0</v>
      </c>
      <c r="AF371" s="756">
        <f t="shared" si="192"/>
        <v>0</v>
      </c>
      <c r="AG371" s="756">
        <f t="shared" si="192"/>
        <v>0</v>
      </c>
      <c r="AH371" s="646">
        <f t="shared" si="186"/>
        <v>0</v>
      </c>
      <c r="AI371" s="594"/>
      <c r="AJ371" s="705">
        <f t="shared" si="172"/>
        <v>355</v>
      </c>
      <c r="AK371" s="756">
        <v>0</v>
      </c>
      <c r="AL371" s="756">
        <v>0</v>
      </c>
      <c r="AM371" s="756">
        <v>0</v>
      </c>
      <c r="AN371" s="756">
        <v>0</v>
      </c>
      <c r="AO371" s="756">
        <v>0</v>
      </c>
      <c r="AP371" s="756">
        <v>0</v>
      </c>
      <c r="AQ371" s="756">
        <v>0</v>
      </c>
      <c r="AR371" s="646">
        <f t="shared" si="187"/>
        <v>0</v>
      </c>
      <c r="AS371" s="594"/>
      <c r="AT371" s="705">
        <f t="shared" si="173"/>
        <v>355</v>
      </c>
      <c r="AU371" s="756">
        <v>0</v>
      </c>
      <c r="AV371" s="756">
        <v>0</v>
      </c>
      <c r="AW371" s="756">
        <v>0</v>
      </c>
      <c r="AX371" s="756">
        <v>0</v>
      </c>
      <c r="AY371" s="756">
        <v>0</v>
      </c>
      <c r="AZ371" s="767">
        <f t="shared" si="194"/>
        <v>0</v>
      </c>
      <c r="BA371" s="756">
        <v>0</v>
      </c>
      <c r="BB371" s="756">
        <v>0</v>
      </c>
      <c r="BC371" s="756">
        <v>0</v>
      </c>
      <c r="BD371" s="756">
        <v>0</v>
      </c>
      <c r="BE371" s="767">
        <f t="shared" si="174"/>
        <v>0</v>
      </c>
      <c r="BF371" s="646">
        <f t="shared" si="175"/>
        <v>0</v>
      </c>
      <c r="BG371" s="594"/>
      <c r="BH371" s="705">
        <f t="shared" si="165"/>
        <v>355</v>
      </c>
      <c r="BI371" s="646">
        <f t="shared" si="176"/>
        <v>0</v>
      </c>
      <c r="BJ371" s="594"/>
      <c r="BK371" s="705">
        <f t="shared" si="177"/>
        <v>355</v>
      </c>
      <c r="BL371" s="756">
        <v>0</v>
      </c>
      <c r="BM371" s="756">
        <v>0</v>
      </c>
      <c r="BN371" s="756">
        <v>0</v>
      </c>
      <c r="BO371" s="756">
        <v>0</v>
      </c>
      <c r="BP371" s="756">
        <v>0</v>
      </c>
      <c r="BQ371" s="756">
        <v>0</v>
      </c>
      <c r="BR371" s="756">
        <v>0</v>
      </c>
      <c r="BS371" s="646">
        <f t="shared" si="188"/>
        <v>0</v>
      </c>
      <c r="BT371" s="594"/>
      <c r="BU371" s="705">
        <f t="shared" si="178"/>
        <v>355</v>
      </c>
      <c r="BV371" s="756">
        <v>0</v>
      </c>
      <c r="BW371" s="756">
        <v>0</v>
      </c>
      <c r="BX371" s="756">
        <v>0</v>
      </c>
      <c r="BY371" s="756">
        <v>0</v>
      </c>
      <c r="BZ371" s="756">
        <v>0</v>
      </c>
      <c r="CA371" s="756">
        <v>0</v>
      </c>
      <c r="CB371" s="756">
        <v>0</v>
      </c>
      <c r="CC371" s="646">
        <f t="shared" si="189"/>
        <v>0</v>
      </c>
      <c r="CD371" s="594"/>
      <c r="CE371" s="705">
        <f t="shared" si="166"/>
        <v>355</v>
      </c>
      <c r="CF371" s="756">
        <f t="shared" si="193"/>
        <v>0</v>
      </c>
      <c r="CG371" s="756">
        <f t="shared" si="193"/>
        <v>0</v>
      </c>
      <c r="CH371" s="756">
        <f t="shared" si="193"/>
        <v>0</v>
      </c>
      <c r="CI371" s="756">
        <f t="shared" si="193"/>
        <v>0</v>
      </c>
      <c r="CJ371" s="756">
        <f t="shared" si="193"/>
        <v>0</v>
      </c>
      <c r="CK371" s="756">
        <f t="shared" si="193"/>
        <v>0</v>
      </c>
      <c r="CL371" s="756">
        <f t="shared" si="193"/>
        <v>0</v>
      </c>
      <c r="CM371" s="646">
        <f t="shared" si="190"/>
        <v>0</v>
      </c>
      <c r="CN371" s="594"/>
      <c r="CO371" s="705">
        <f t="shared" si="167"/>
        <v>355</v>
      </c>
      <c r="CP371" s="756">
        <v>0</v>
      </c>
      <c r="CQ371" s="756">
        <v>0</v>
      </c>
      <c r="CR371" s="756">
        <v>0</v>
      </c>
      <c r="CS371" s="756">
        <v>0</v>
      </c>
      <c r="CT371" s="756">
        <v>0</v>
      </c>
      <c r="CU371" s="756">
        <v>0</v>
      </c>
      <c r="CV371" s="756">
        <v>0</v>
      </c>
      <c r="CW371" s="646">
        <f t="shared" si="191"/>
        <v>0</v>
      </c>
      <c r="CX371" s="685"/>
      <c r="CY371" s="705">
        <f t="shared" si="168"/>
        <v>355</v>
      </c>
      <c r="CZ371" s="756">
        <v>0</v>
      </c>
      <c r="DA371" s="756">
        <v>0</v>
      </c>
      <c r="DB371" s="756">
        <v>0</v>
      </c>
      <c r="DC371" s="756">
        <v>0</v>
      </c>
      <c r="DD371" s="756">
        <v>0</v>
      </c>
      <c r="DE371" s="767">
        <f t="shared" si="179"/>
        <v>0</v>
      </c>
      <c r="DF371" s="756">
        <v>0</v>
      </c>
      <c r="DG371" s="756">
        <v>0</v>
      </c>
      <c r="DH371" s="756">
        <v>0</v>
      </c>
      <c r="DI371" s="756">
        <v>0</v>
      </c>
      <c r="DJ371" s="767">
        <f t="shared" si="180"/>
        <v>0</v>
      </c>
      <c r="DK371" s="715">
        <f t="shared" si="181"/>
        <v>0</v>
      </c>
      <c r="DL371" s="685"/>
      <c r="DM371" s="705">
        <f t="shared" si="169"/>
        <v>355</v>
      </c>
      <c r="DN371" s="715">
        <f t="shared" si="182"/>
        <v>0</v>
      </c>
    </row>
    <row r="372" spans="2:118" x14ac:dyDescent="0.25">
      <c r="B372" s="705">
        <v>356</v>
      </c>
      <c r="C372" s="765">
        <f>(1+_xlfn.XLOOKUP(INT((B372-1)/12)+1,'ZC Curve'!$B$8:$B$107,'ZC Curve'!R$8:R$107,,0))^(1/12)-1</f>
        <v>0</v>
      </c>
      <c r="D372" s="766">
        <f t="shared" si="183"/>
        <v>1</v>
      </c>
      <c r="E372" s="685"/>
      <c r="F372" s="705">
        <v>356</v>
      </c>
      <c r="G372" s="756">
        <v>0</v>
      </c>
      <c r="H372" s="756">
        <v>0</v>
      </c>
      <c r="I372" s="756">
        <v>0</v>
      </c>
      <c r="J372" s="756">
        <v>0</v>
      </c>
      <c r="K372" s="756">
        <v>0</v>
      </c>
      <c r="L372" s="756">
        <v>0</v>
      </c>
      <c r="M372" s="756">
        <v>0</v>
      </c>
      <c r="N372" s="646">
        <f t="shared" si="184"/>
        <v>0</v>
      </c>
      <c r="O372" s="594"/>
      <c r="P372" s="705">
        <f t="shared" si="170"/>
        <v>356</v>
      </c>
      <c r="Q372" s="756">
        <v>0</v>
      </c>
      <c r="R372" s="756">
        <v>0</v>
      </c>
      <c r="S372" s="756">
        <v>0</v>
      </c>
      <c r="T372" s="756">
        <v>0</v>
      </c>
      <c r="U372" s="756">
        <v>0</v>
      </c>
      <c r="V372" s="756">
        <v>0</v>
      </c>
      <c r="W372" s="756">
        <v>0</v>
      </c>
      <c r="X372" s="646">
        <f t="shared" si="185"/>
        <v>0</v>
      </c>
      <c r="Y372" s="594"/>
      <c r="Z372" s="705">
        <f t="shared" si="171"/>
        <v>356</v>
      </c>
      <c r="AA372" s="756">
        <f t="shared" si="192"/>
        <v>0</v>
      </c>
      <c r="AB372" s="756">
        <f t="shared" si="192"/>
        <v>0</v>
      </c>
      <c r="AC372" s="756">
        <f t="shared" si="192"/>
        <v>0</v>
      </c>
      <c r="AD372" s="756">
        <f t="shared" si="192"/>
        <v>0</v>
      </c>
      <c r="AE372" s="756">
        <f t="shared" si="192"/>
        <v>0</v>
      </c>
      <c r="AF372" s="756">
        <f t="shared" si="192"/>
        <v>0</v>
      </c>
      <c r="AG372" s="756">
        <f t="shared" si="192"/>
        <v>0</v>
      </c>
      <c r="AH372" s="646">
        <f t="shared" si="186"/>
        <v>0</v>
      </c>
      <c r="AI372" s="594"/>
      <c r="AJ372" s="705">
        <f t="shared" si="172"/>
        <v>356</v>
      </c>
      <c r="AK372" s="756">
        <v>0</v>
      </c>
      <c r="AL372" s="756">
        <v>0</v>
      </c>
      <c r="AM372" s="756">
        <v>0</v>
      </c>
      <c r="AN372" s="756">
        <v>0</v>
      </c>
      <c r="AO372" s="756">
        <v>0</v>
      </c>
      <c r="AP372" s="756">
        <v>0</v>
      </c>
      <c r="AQ372" s="756">
        <v>0</v>
      </c>
      <c r="AR372" s="646">
        <f t="shared" si="187"/>
        <v>0</v>
      </c>
      <c r="AS372" s="594"/>
      <c r="AT372" s="705">
        <f t="shared" si="173"/>
        <v>356</v>
      </c>
      <c r="AU372" s="756">
        <v>0</v>
      </c>
      <c r="AV372" s="756">
        <v>0</v>
      </c>
      <c r="AW372" s="756">
        <v>0</v>
      </c>
      <c r="AX372" s="756">
        <v>0</v>
      </c>
      <c r="AY372" s="756">
        <v>0</v>
      </c>
      <c r="AZ372" s="767">
        <f t="shared" si="194"/>
        <v>0</v>
      </c>
      <c r="BA372" s="756">
        <v>0</v>
      </c>
      <c r="BB372" s="756">
        <v>0</v>
      </c>
      <c r="BC372" s="756">
        <v>0</v>
      </c>
      <c r="BD372" s="756">
        <v>0</v>
      </c>
      <c r="BE372" s="767">
        <f t="shared" si="174"/>
        <v>0</v>
      </c>
      <c r="BF372" s="646">
        <f t="shared" si="175"/>
        <v>0</v>
      </c>
      <c r="BG372" s="594"/>
      <c r="BH372" s="705">
        <f t="shared" si="165"/>
        <v>356</v>
      </c>
      <c r="BI372" s="646">
        <f t="shared" si="176"/>
        <v>0</v>
      </c>
      <c r="BJ372" s="594"/>
      <c r="BK372" s="705">
        <f t="shared" si="177"/>
        <v>356</v>
      </c>
      <c r="BL372" s="756">
        <v>0</v>
      </c>
      <c r="BM372" s="756">
        <v>0</v>
      </c>
      <c r="BN372" s="756">
        <v>0</v>
      </c>
      <c r="BO372" s="756">
        <v>0</v>
      </c>
      <c r="BP372" s="756">
        <v>0</v>
      </c>
      <c r="BQ372" s="756">
        <v>0</v>
      </c>
      <c r="BR372" s="756">
        <v>0</v>
      </c>
      <c r="BS372" s="646">
        <f t="shared" si="188"/>
        <v>0</v>
      </c>
      <c r="BT372" s="594"/>
      <c r="BU372" s="705">
        <f t="shared" si="178"/>
        <v>356</v>
      </c>
      <c r="BV372" s="756">
        <v>0</v>
      </c>
      <c r="BW372" s="756">
        <v>0</v>
      </c>
      <c r="BX372" s="756">
        <v>0</v>
      </c>
      <c r="BY372" s="756">
        <v>0</v>
      </c>
      <c r="BZ372" s="756">
        <v>0</v>
      </c>
      <c r="CA372" s="756">
        <v>0</v>
      </c>
      <c r="CB372" s="756">
        <v>0</v>
      </c>
      <c r="CC372" s="646">
        <f t="shared" si="189"/>
        <v>0</v>
      </c>
      <c r="CD372" s="594"/>
      <c r="CE372" s="705">
        <f t="shared" si="166"/>
        <v>356</v>
      </c>
      <c r="CF372" s="756">
        <f t="shared" si="193"/>
        <v>0</v>
      </c>
      <c r="CG372" s="756">
        <f t="shared" si="193"/>
        <v>0</v>
      </c>
      <c r="CH372" s="756">
        <f t="shared" si="193"/>
        <v>0</v>
      </c>
      <c r="CI372" s="756">
        <f t="shared" si="193"/>
        <v>0</v>
      </c>
      <c r="CJ372" s="756">
        <f t="shared" si="193"/>
        <v>0</v>
      </c>
      <c r="CK372" s="756">
        <f t="shared" si="193"/>
        <v>0</v>
      </c>
      <c r="CL372" s="756">
        <f t="shared" si="193"/>
        <v>0</v>
      </c>
      <c r="CM372" s="646">
        <f t="shared" si="190"/>
        <v>0</v>
      </c>
      <c r="CN372" s="594"/>
      <c r="CO372" s="705">
        <f t="shared" si="167"/>
        <v>356</v>
      </c>
      <c r="CP372" s="756">
        <v>0</v>
      </c>
      <c r="CQ372" s="756">
        <v>0</v>
      </c>
      <c r="CR372" s="756">
        <v>0</v>
      </c>
      <c r="CS372" s="756">
        <v>0</v>
      </c>
      <c r="CT372" s="756">
        <v>0</v>
      </c>
      <c r="CU372" s="756">
        <v>0</v>
      </c>
      <c r="CV372" s="756">
        <v>0</v>
      </c>
      <c r="CW372" s="646">
        <f t="shared" si="191"/>
        <v>0</v>
      </c>
      <c r="CX372" s="685"/>
      <c r="CY372" s="705">
        <f t="shared" si="168"/>
        <v>356</v>
      </c>
      <c r="CZ372" s="756">
        <v>0</v>
      </c>
      <c r="DA372" s="756">
        <v>0</v>
      </c>
      <c r="DB372" s="756">
        <v>0</v>
      </c>
      <c r="DC372" s="756">
        <v>0</v>
      </c>
      <c r="DD372" s="756">
        <v>0</v>
      </c>
      <c r="DE372" s="767">
        <f t="shared" si="179"/>
        <v>0</v>
      </c>
      <c r="DF372" s="756">
        <v>0</v>
      </c>
      <c r="DG372" s="756">
        <v>0</v>
      </c>
      <c r="DH372" s="756">
        <v>0</v>
      </c>
      <c r="DI372" s="756">
        <v>0</v>
      </c>
      <c r="DJ372" s="767">
        <f t="shared" si="180"/>
        <v>0</v>
      </c>
      <c r="DK372" s="715">
        <f t="shared" si="181"/>
        <v>0</v>
      </c>
      <c r="DL372" s="685"/>
      <c r="DM372" s="705">
        <f t="shared" si="169"/>
        <v>356</v>
      </c>
      <c r="DN372" s="715">
        <f t="shared" si="182"/>
        <v>0</v>
      </c>
    </row>
    <row r="373" spans="2:118" x14ac:dyDescent="0.25">
      <c r="B373" s="705">
        <v>357</v>
      </c>
      <c r="C373" s="765">
        <f>(1+_xlfn.XLOOKUP(INT((B373-1)/12)+1,'ZC Curve'!$B$8:$B$107,'ZC Curve'!R$8:R$107,,0))^(1/12)-1</f>
        <v>0</v>
      </c>
      <c r="D373" s="766">
        <f t="shared" si="183"/>
        <v>1</v>
      </c>
      <c r="E373" s="685"/>
      <c r="F373" s="705">
        <v>357</v>
      </c>
      <c r="G373" s="756">
        <v>0</v>
      </c>
      <c r="H373" s="756">
        <v>0</v>
      </c>
      <c r="I373" s="756">
        <v>0</v>
      </c>
      <c r="J373" s="756">
        <v>0</v>
      </c>
      <c r="K373" s="756">
        <v>0</v>
      </c>
      <c r="L373" s="756">
        <v>0</v>
      </c>
      <c r="M373" s="756">
        <v>0</v>
      </c>
      <c r="N373" s="646">
        <f t="shared" si="184"/>
        <v>0</v>
      </c>
      <c r="O373" s="594"/>
      <c r="P373" s="705">
        <f t="shared" si="170"/>
        <v>357</v>
      </c>
      <c r="Q373" s="756">
        <v>0</v>
      </c>
      <c r="R373" s="756">
        <v>0</v>
      </c>
      <c r="S373" s="756">
        <v>0</v>
      </c>
      <c r="T373" s="756">
        <v>0</v>
      </c>
      <c r="U373" s="756">
        <v>0</v>
      </c>
      <c r="V373" s="756">
        <v>0</v>
      </c>
      <c r="W373" s="756">
        <v>0</v>
      </c>
      <c r="X373" s="646">
        <f t="shared" si="185"/>
        <v>0</v>
      </c>
      <c r="Y373" s="594"/>
      <c r="Z373" s="705">
        <f t="shared" si="171"/>
        <v>357</v>
      </c>
      <c r="AA373" s="756">
        <f t="shared" si="192"/>
        <v>0</v>
      </c>
      <c r="AB373" s="756">
        <f t="shared" si="192"/>
        <v>0</v>
      </c>
      <c r="AC373" s="756">
        <f t="shared" si="192"/>
        <v>0</v>
      </c>
      <c r="AD373" s="756">
        <f t="shared" si="192"/>
        <v>0</v>
      </c>
      <c r="AE373" s="756">
        <f t="shared" si="192"/>
        <v>0</v>
      </c>
      <c r="AF373" s="756">
        <f t="shared" si="192"/>
        <v>0</v>
      </c>
      <c r="AG373" s="756">
        <f t="shared" si="192"/>
        <v>0</v>
      </c>
      <c r="AH373" s="646">
        <f t="shared" si="186"/>
        <v>0</v>
      </c>
      <c r="AI373" s="594"/>
      <c r="AJ373" s="705">
        <f t="shared" si="172"/>
        <v>357</v>
      </c>
      <c r="AK373" s="756">
        <v>0</v>
      </c>
      <c r="AL373" s="756">
        <v>0</v>
      </c>
      <c r="AM373" s="756">
        <v>0</v>
      </c>
      <c r="AN373" s="756">
        <v>0</v>
      </c>
      <c r="AO373" s="756">
        <v>0</v>
      </c>
      <c r="AP373" s="756">
        <v>0</v>
      </c>
      <c r="AQ373" s="756">
        <v>0</v>
      </c>
      <c r="AR373" s="646">
        <f t="shared" si="187"/>
        <v>0</v>
      </c>
      <c r="AS373" s="594"/>
      <c r="AT373" s="705">
        <f t="shared" si="173"/>
        <v>357</v>
      </c>
      <c r="AU373" s="756">
        <v>0</v>
      </c>
      <c r="AV373" s="756">
        <v>0</v>
      </c>
      <c r="AW373" s="756">
        <v>0</v>
      </c>
      <c r="AX373" s="756">
        <v>0</v>
      </c>
      <c r="AY373" s="756">
        <v>0</v>
      </c>
      <c r="AZ373" s="767">
        <f t="shared" si="194"/>
        <v>0</v>
      </c>
      <c r="BA373" s="756">
        <v>0</v>
      </c>
      <c r="BB373" s="756">
        <v>0</v>
      </c>
      <c r="BC373" s="756">
        <v>0</v>
      </c>
      <c r="BD373" s="756">
        <v>0</v>
      </c>
      <c r="BE373" s="767">
        <f t="shared" si="174"/>
        <v>0</v>
      </c>
      <c r="BF373" s="646">
        <f t="shared" si="175"/>
        <v>0</v>
      </c>
      <c r="BG373" s="594"/>
      <c r="BH373" s="705">
        <f t="shared" si="165"/>
        <v>357</v>
      </c>
      <c r="BI373" s="646">
        <f t="shared" si="176"/>
        <v>0</v>
      </c>
      <c r="BJ373" s="594"/>
      <c r="BK373" s="705">
        <f t="shared" si="177"/>
        <v>357</v>
      </c>
      <c r="BL373" s="756">
        <v>0</v>
      </c>
      <c r="BM373" s="756">
        <v>0</v>
      </c>
      <c r="BN373" s="756">
        <v>0</v>
      </c>
      <c r="BO373" s="756">
        <v>0</v>
      </c>
      <c r="BP373" s="756">
        <v>0</v>
      </c>
      <c r="BQ373" s="756">
        <v>0</v>
      </c>
      <c r="BR373" s="756">
        <v>0</v>
      </c>
      <c r="BS373" s="646">
        <f t="shared" si="188"/>
        <v>0</v>
      </c>
      <c r="BT373" s="594"/>
      <c r="BU373" s="705">
        <f t="shared" si="178"/>
        <v>357</v>
      </c>
      <c r="BV373" s="756">
        <v>0</v>
      </c>
      <c r="BW373" s="756">
        <v>0</v>
      </c>
      <c r="BX373" s="756">
        <v>0</v>
      </c>
      <c r="BY373" s="756">
        <v>0</v>
      </c>
      <c r="BZ373" s="756">
        <v>0</v>
      </c>
      <c r="CA373" s="756">
        <v>0</v>
      </c>
      <c r="CB373" s="756">
        <v>0</v>
      </c>
      <c r="CC373" s="646">
        <f t="shared" si="189"/>
        <v>0</v>
      </c>
      <c r="CD373" s="594"/>
      <c r="CE373" s="705">
        <f t="shared" si="166"/>
        <v>357</v>
      </c>
      <c r="CF373" s="756">
        <f t="shared" si="193"/>
        <v>0</v>
      </c>
      <c r="CG373" s="756">
        <f t="shared" si="193"/>
        <v>0</v>
      </c>
      <c r="CH373" s="756">
        <f t="shared" si="193"/>
        <v>0</v>
      </c>
      <c r="CI373" s="756">
        <f t="shared" si="193"/>
        <v>0</v>
      </c>
      <c r="CJ373" s="756">
        <f t="shared" si="193"/>
        <v>0</v>
      </c>
      <c r="CK373" s="756">
        <f t="shared" si="193"/>
        <v>0</v>
      </c>
      <c r="CL373" s="756">
        <f t="shared" si="193"/>
        <v>0</v>
      </c>
      <c r="CM373" s="646">
        <f t="shared" si="190"/>
        <v>0</v>
      </c>
      <c r="CN373" s="594"/>
      <c r="CO373" s="705">
        <f t="shared" si="167"/>
        <v>357</v>
      </c>
      <c r="CP373" s="756">
        <v>0</v>
      </c>
      <c r="CQ373" s="756">
        <v>0</v>
      </c>
      <c r="CR373" s="756">
        <v>0</v>
      </c>
      <c r="CS373" s="756">
        <v>0</v>
      </c>
      <c r="CT373" s="756">
        <v>0</v>
      </c>
      <c r="CU373" s="756">
        <v>0</v>
      </c>
      <c r="CV373" s="756">
        <v>0</v>
      </c>
      <c r="CW373" s="646">
        <f t="shared" si="191"/>
        <v>0</v>
      </c>
      <c r="CX373" s="685"/>
      <c r="CY373" s="705">
        <f t="shared" si="168"/>
        <v>357</v>
      </c>
      <c r="CZ373" s="756">
        <v>0</v>
      </c>
      <c r="DA373" s="756">
        <v>0</v>
      </c>
      <c r="DB373" s="756">
        <v>0</v>
      </c>
      <c r="DC373" s="756">
        <v>0</v>
      </c>
      <c r="DD373" s="756">
        <v>0</v>
      </c>
      <c r="DE373" s="767">
        <f t="shared" si="179"/>
        <v>0</v>
      </c>
      <c r="DF373" s="756">
        <v>0</v>
      </c>
      <c r="DG373" s="756">
        <v>0</v>
      </c>
      <c r="DH373" s="756">
        <v>0</v>
      </c>
      <c r="DI373" s="756">
        <v>0</v>
      </c>
      <c r="DJ373" s="767">
        <f t="shared" si="180"/>
        <v>0</v>
      </c>
      <c r="DK373" s="715">
        <f t="shared" si="181"/>
        <v>0</v>
      </c>
      <c r="DL373" s="685"/>
      <c r="DM373" s="705">
        <f t="shared" si="169"/>
        <v>357</v>
      </c>
      <c r="DN373" s="715">
        <f t="shared" si="182"/>
        <v>0</v>
      </c>
    </row>
    <row r="374" spans="2:118" x14ac:dyDescent="0.25">
      <c r="B374" s="705">
        <v>358</v>
      </c>
      <c r="C374" s="765">
        <f>(1+_xlfn.XLOOKUP(INT((B374-1)/12)+1,'ZC Curve'!$B$8:$B$107,'ZC Curve'!R$8:R$107,,0))^(1/12)-1</f>
        <v>0</v>
      </c>
      <c r="D374" s="766">
        <f t="shared" si="183"/>
        <v>1</v>
      </c>
      <c r="E374" s="685"/>
      <c r="F374" s="705">
        <v>358</v>
      </c>
      <c r="G374" s="756">
        <v>0</v>
      </c>
      <c r="H374" s="756">
        <v>0</v>
      </c>
      <c r="I374" s="756">
        <v>0</v>
      </c>
      <c r="J374" s="756">
        <v>0</v>
      </c>
      <c r="K374" s="756">
        <v>0</v>
      </c>
      <c r="L374" s="756">
        <v>0</v>
      </c>
      <c r="M374" s="756">
        <v>0</v>
      </c>
      <c r="N374" s="646">
        <f t="shared" si="184"/>
        <v>0</v>
      </c>
      <c r="O374" s="594"/>
      <c r="P374" s="705">
        <f t="shared" si="170"/>
        <v>358</v>
      </c>
      <c r="Q374" s="756">
        <v>0</v>
      </c>
      <c r="R374" s="756">
        <v>0</v>
      </c>
      <c r="S374" s="756">
        <v>0</v>
      </c>
      <c r="T374" s="756">
        <v>0</v>
      </c>
      <c r="U374" s="756">
        <v>0</v>
      </c>
      <c r="V374" s="756">
        <v>0</v>
      </c>
      <c r="W374" s="756">
        <v>0</v>
      </c>
      <c r="X374" s="646">
        <f t="shared" si="185"/>
        <v>0</v>
      </c>
      <c r="Y374" s="594"/>
      <c r="Z374" s="705">
        <f t="shared" si="171"/>
        <v>358</v>
      </c>
      <c r="AA374" s="756">
        <f t="shared" si="192"/>
        <v>0</v>
      </c>
      <c r="AB374" s="756">
        <f t="shared" si="192"/>
        <v>0</v>
      </c>
      <c r="AC374" s="756">
        <f t="shared" si="192"/>
        <v>0</v>
      </c>
      <c r="AD374" s="756">
        <f t="shared" si="192"/>
        <v>0</v>
      </c>
      <c r="AE374" s="756">
        <f t="shared" si="192"/>
        <v>0</v>
      </c>
      <c r="AF374" s="756">
        <f t="shared" si="192"/>
        <v>0</v>
      </c>
      <c r="AG374" s="756">
        <f t="shared" si="192"/>
        <v>0</v>
      </c>
      <c r="AH374" s="646">
        <f t="shared" si="186"/>
        <v>0</v>
      </c>
      <c r="AI374" s="594"/>
      <c r="AJ374" s="705">
        <f t="shared" si="172"/>
        <v>358</v>
      </c>
      <c r="AK374" s="756">
        <v>0</v>
      </c>
      <c r="AL374" s="756">
        <v>0</v>
      </c>
      <c r="AM374" s="756">
        <v>0</v>
      </c>
      <c r="AN374" s="756">
        <v>0</v>
      </c>
      <c r="AO374" s="756">
        <v>0</v>
      </c>
      <c r="AP374" s="756">
        <v>0</v>
      </c>
      <c r="AQ374" s="756">
        <v>0</v>
      </c>
      <c r="AR374" s="646">
        <f t="shared" si="187"/>
        <v>0</v>
      </c>
      <c r="AS374" s="594"/>
      <c r="AT374" s="705">
        <f t="shared" si="173"/>
        <v>358</v>
      </c>
      <c r="AU374" s="756">
        <v>0</v>
      </c>
      <c r="AV374" s="756">
        <v>0</v>
      </c>
      <c r="AW374" s="756">
        <v>0</v>
      </c>
      <c r="AX374" s="756">
        <v>0</v>
      </c>
      <c r="AY374" s="756">
        <v>0</v>
      </c>
      <c r="AZ374" s="767">
        <f t="shared" si="194"/>
        <v>0</v>
      </c>
      <c r="BA374" s="756">
        <v>0</v>
      </c>
      <c r="BB374" s="756">
        <v>0</v>
      </c>
      <c r="BC374" s="756">
        <v>0</v>
      </c>
      <c r="BD374" s="756">
        <v>0</v>
      </c>
      <c r="BE374" s="767">
        <f t="shared" si="174"/>
        <v>0</v>
      </c>
      <c r="BF374" s="646">
        <f t="shared" si="175"/>
        <v>0</v>
      </c>
      <c r="BG374" s="594"/>
      <c r="BH374" s="705">
        <f t="shared" si="165"/>
        <v>358</v>
      </c>
      <c r="BI374" s="646">
        <f t="shared" si="176"/>
        <v>0</v>
      </c>
      <c r="BJ374" s="594"/>
      <c r="BK374" s="705">
        <f t="shared" si="177"/>
        <v>358</v>
      </c>
      <c r="BL374" s="756">
        <v>0</v>
      </c>
      <c r="BM374" s="756">
        <v>0</v>
      </c>
      <c r="BN374" s="756">
        <v>0</v>
      </c>
      <c r="BO374" s="756">
        <v>0</v>
      </c>
      <c r="BP374" s="756">
        <v>0</v>
      </c>
      <c r="BQ374" s="756">
        <v>0</v>
      </c>
      <c r="BR374" s="756">
        <v>0</v>
      </c>
      <c r="BS374" s="646">
        <f t="shared" si="188"/>
        <v>0</v>
      </c>
      <c r="BT374" s="594"/>
      <c r="BU374" s="705">
        <f t="shared" si="178"/>
        <v>358</v>
      </c>
      <c r="BV374" s="756">
        <v>0</v>
      </c>
      <c r="BW374" s="756">
        <v>0</v>
      </c>
      <c r="BX374" s="756">
        <v>0</v>
      </c>
      <c r="BY374" s="756">
        <v>0</v>
      </c>
      <c r="BZ374" s="756">
        <v>0</v>
      </c>
      <c r="CA374" s="756">
        <v>0</v>
      </c>
      <c r="CB374" s="756">
        <v>0</v>
      </c>
      <c r="CC374" s="646">
        <f t="shared" si="189"/>
        <v>0</v>
      </c>
      <c r="CD374" s="594"/>
      <c r="CE374" s="705">
        <f t="shared" si="166"/>
        <v>358</v>
      </c>
      <c r="CF374" s="756">
        <f t="shared" si="193"/>
        <v>0</v>
      </c>
      <c r="CG374" s="756">
        <f t="shared" si="193"/>
        <v>0</v>
      </c>
      <c r="CH374" s="756">
        <f t="shared" si="193"/>
        <v>0</v>
      </c>
      <c r="CI374" s="756">
        <f t="shared" si="193"/>
        <v>0</v>
      </c>
      <c r="CJ374" s="756">
        <f t="shared" si="193"/>
        <v>0</v>
      </c>
      <c r="CK374" s="756">
        <f t="shared" si="193"/>
        <v>0</v>
      </c>
      <c r="CL374" s="756">
        <f t="shared" si="193"/>
        <v>0</v>
      </c>
      <c r="CM374" s="646">
        <f t="shared" si="190"/>
        <v>0</v>
      </c>
      <c r="CN374" s="594"/>
      <c r="CO374" s="705">
        <f t="shared" si="167"/>
        <v>358</v>
      </c>
      <c r="CP374" s="756">
        <v>0</v>
      </c>
      <c r="CQ374" s="756">
        <v>0</v>
      </c>
      <c r="CR374" s="756">
        <v>0</v>
      </c>
      <c r="CS374" s="756">
        <v>0</v>
      </c>
      <c r="CT374" s="756">
        <v>0</v>
      </c>
      <c r="CU374" s="756">
        <v>0</v>
      </c>
      <c r="CV374" s="756">
        <v>0</v>
      </c>
      <c r="CW374" s="646">
        <f t="shared" si="191"/>
        <v>0</v>
      </c>
      <c r="CX374" s="685"/>
      <c r="CY374" s="705">
        <f t="shared" si="168"/>
        <v>358</v>
      </c>
      <c r="CZ374" s="756">
        <v>0</v>
      </c>
      <c r="DA374" s="756">
        <v>0</v>
      </c>
      <c r="DB374" s="756">
        <v>0</v>
      </c>
      <c r="DC374" s="756">
        <v>0</v>
      </c>
      <c r="DD374" s="756">
        <v>0</v>
      </c>
      <c r="DE374" s="767">
        <f t="shared" si="179"/>
        <v>0</v>
      </c>
      <c r="DF374" s="756">
        <v>0</v>
      </c>
      <c r="DG374" s="756">
        <v>0</v>
      </c>
      <c r="DH374" s="756">
        <v>0</v>
      </c>
      <c r="DI374" s="756">
        <v>0</v>
      </c>
      <c r="DJ374" s="767">
        <f t="shared" si="180"/>
        <v>0</v>
      </c>
      <c r="DK374" s="715">
        <f t="shared" si="181"/>
        <v>0</v>
      </c>
      <c r="DL374" s="685"/>
      <c r="DM374" s="705">
        <f t="shared" si="169"/>
        <v>358</v>
      </c>
      <c r="DN374" s="715">
        <f t="shared" si="182"/>
        <v>0</v>
      </c>
    </row>
    <row r="375" spans="2:118" x14ac:dyDescent="0.25">
      <c r="B375" s="705">
        <v>359</v>
      </c>
      <c r="C375" s="765">
        <f>(1+_xlfn.XLOOKUP(INT((B375-1)/12)+1,'ZC Curve'!$B$8:$B$107,'ZC Curve'!R$8:R$107,,0))^(1/12)-1</f>
        <v>0</v>
      </c>
      <c r="D375" s="766">
        <f t="shared" si="183"/>
        <v>1</v>
      </c>
      <c r="E375" s="685"/>
      <c r="F375" s="705">
        <v>359</v>
      </c>
      <c r="G375" s="756">
        <v>0</v>
      </c>
      <c r="H375" s="756">
        <v>0</v>
      </c>
      <c r="I375" s="756">
        <v>0</v>
      </c>
      <c r="J375" s="756">
        <v>0</v>
      </c>
      <c r="K375" s="756">
        <v>0</v>
      </c>
      <c r="L375" s="756">
        <v>0</v>
      </c>
      <c r="M375" s="756">
        <v>0</v>
      </c>
      <c r="N375" s="646">
        <f t="shared" si="184"/>
        <v>0</v>
      </c>
      <c r="O375" s="594"/>
      <c r="P375" s="705">
        <f t="shared" si="170"/>
        <v>359</v>
      </c>
      <c r="Q375" s="756">
        <v>0</v>
      </c>
      <c r="R375" s="756">
        <v>0</v>
      </c>
      <c r="S375" s="756">
        <v>0</v>
      </c>
      <c r="T375" s="756">
        <v>0</v>
      </c>
      <c r="U375" s="756">
        <v>0</v>
      </c>
      <c r="V375" s="756">
        <v>0</v>
      </c>
      <c r="W375" s="756">
        <v>0</v>
      </c>
      <c r="X375" s="646">
        <f t="shared" si="185"/>
        <v>0</v>
      </c>
      <c r="Y375" s="594"/>
      <c r="Z375" s="705">
        <f t="shared" si="171"/>
        <v>359</v>
      </c>
      <c r="AA375" s="756">
        <f t="shared" si="192"/>
        <v>0</v>
      </c>
      <c r="AB375" s="756">
        <f t="shared" si="192"/>
        <v>0</v>
      </c>
      <c r="AC375" s="756">
        <f t="shared" si="192"/>
        <v>0</v>
      </c>
      <c r="AD375" s="756">
        <f t="shared" si="192"/>
        <v>0</v>
      </c>
      <c r="AE375" s="756">
        <f t="shared" si="192"/>
        <v>0</v>
      </c>
      <c r="AF375" s="756">
        <f t="shared" si="192"/>
        <v>0</v>
      </c>
      <c r="AG375" s="756">
        <f t="shared" si="192"/>
        <v>0</v>
      </c>
      <c r="AH375" s="646">
        <f t="shared" si="186"/>
        <v>0</v>
      </c>
      <c r="AI375" s="594"/>
      <c r="AJ375" s="705">
        <f t="shared" si="172"/>
        <v>359</v>
      </c>
      <c r="AK375" s="756">
        <v>0</v>
      </c>
      <c r="AL375" s="756">
        <v>0</v>
      </c>
      <c r="AM375" s="756">
        <v>0</v>
      </c>
      <c r="AN375" s="756">
        <v>0</v>
      </c>
      <c r="AO375" s="756">
        <v>0</v>
      </c>
      <c r="AP375" s="756">
        <v>0</v>
      </c>
      <c r="AQ375" s="756">
        <v>0</v>
      </c>
      <c r="AR375" s="646">
        <f t="shared" si="187"/>
        <v>0</v>
      </c>
      <c r="AS375" s="594"/>
      <c r="AT375" s="705">
        <f t="shared" si="173"/>
        <v>359</v>
      </c>
      <c r="AU375" s="756">
        <v>0</v>
      </c>
      <c r="AV375" s="756">
        <v>0</v>
      </c>
      <c r="AW375" s="756">
        <v>0</v>
      </c>
      <c r="AX375" s="756">
        <v>0</v>
      </c>
      <c r="AY375" s="756">
        <v>0</v>
      </c>
      <c r="AZ375" s="767">
        <f t="shared" si="194"/>
        <v>0</v>
      </c>
      <c r="BA375" s="756">
        <v>0</v>
      </c>
      <c r="BB375" s="756">
        <v>0</v>
      </c>
      <c r="BC375" s="756">
        <v>0</v>
      </c>
      <c r="BD375" s="756">
        <v>0</v>
      </c>
      <c r="BE375" s="767">
        <f t="shared" si="174"/>
        <v>0</v>
      </c>
      <c r="BF375" s="646">
        <f t="shared" si="175"/>
        <v>0</v>
      </c>
      <c r="BG375" s="594"/>
      <c r="BH375" s="705">
        <f t="shared" si="165"/>
        <v>359</v>
      </c>
      <c r="BI375" s="646">
        <f t="shared" si="176"/>
        <v>0</v>
      </c>
      <c r="BJ375" s="594"/>
      <c r="BK375" s="705">
        <f t="shared" si="177"/>
        <v>359</v>
      </c>
      <c r="BL375" s="756">
        <v>0</v>
      </c>
      <c r="BM375" s="756">
        <v>0</v>
      </c>
      <c r="BN375" s="756">
        <v>0</v>
      </c>
      <c r="BO375" s="756">
        <v>0</v>
      </c>
      <c r="BP375" s="756">
        <v>0</v>
      </c>
      <c r="BQ375" s="756">
        <v>0</v>
      </c>
      <c r="BR375" s="756">
        <v>0</v>
      </c>
      <c r="BS375" s="646">
        <f t="shared" si="188"/>
        <v>0</v>
      </c>
      <c r="BT375" s="594"/>
      <c r="BU375" s="705">
        <f t="shared" si="178"/>
        <v>359</v>
      </c>
      <c r="BV375" s="756">
        <v>0</v>
      </c>
      <c r="BW375" s="756">
        <v>0</v>
      </c>
      <c r="BX375" s="756">
        <v>0</v>
      </c>
      <c r="BY375" s="756">
        <v>0</v>
      </c>
      <c r="BZ375" s="756">
        <v>0</v>
      </c>
      <c r="CA375" s="756">
        <v>0</v>
      </c>
      <c r="CB375" s="756">
        <v>0</v>
      </c>
      <c r="CC375" s="646">
        <f t="shared" si="189"/>
        <v>0</v>
      </c>
      <c r="CD375" s="594"/>
      <c r="CE375" s="705">
        <f t="shared" si="166"/>
        <v>359</v>
      </c>
      <c r="CF375" s="756">
        <f t="shared" si="193"/>
        <v>0</v>
      </c>
      <c r="CG375" s="756">
        <f t="shared" si="193"/>
        <v>0</v>
      </c>
      <c r="CH375" s="756">
        <f t="shared" si="193"/>
        <v>0</v>
      </c>
      <c r="CI375" s="756">
        <f t="shared" si="193"/>
        <v>0</v>
      </c>
      <c r="CJ375" s="756">
        <f t="shared" si="193"/>
        <v>0</v>
      </c>
      <c r="CK375" s="756">
        <f t="shared" si="193"/>
        <v>0</v>
      </c>
      <c r="CL375" s="756">
        <f t="shared" si="193"/>
        <v>0</v>
      </c>
      <c r="CM375" s="646">
        <f t="shared" si="190"/>
        <v>0</v>
      </c>
      <c r="CN375" s="594"/>
      <c r="CO375" s="705">
        <f t="shared" si="167"/>
        <v>359</v>
      </c>
      <c r="CP375" s="756">
        <v>0</v>
      </c>
      <c r="CQ375" s="756">
        <v>0</v>
      </c>
      <c r="CR375" s="756">
        <v>0</v>
      </c>
      <c r="CS375" s="756">
        <v>0</v>
      </c>
      <c r="CT375" s="756">
        <v>0</v>
      </c>
      <c r="CU375" s="756">
        <v>0</v>
      </c>
      <c r="CV375" s="756">
        <v>0</v>
      </c>
      <c r="CW375" s="646">
        <f t="shared" si="191"/>
        <v>0</v>
      </c>
      <c r="CX375" s="685"/>
      <c r="CY375" s="705">
        <f t="shared" si="168"/>
        <v>359</v>
      </c>
      <c r="CZ375" s="756">
        <v>0</v>
      </c>
      <c r="DA375" s="756">
        <v>0</v>
      </c>
      <c r="DB375" s="756">
        <v>0</v>
      </c>
      <c r="DC375" s="756">
        <v>0</v>
      </c>
      <c r="DD375" s="756">
        <v>0</v>
      </c>
      <c r="DE375" s="767">
        <f t="shared" si="179"/>
        <v>0</v>
      </c>
      <c r="DF375" s="756">
        <v>0</v>
      </c>
      <c r="DG375" s="756">
        <v>0</v>
      </c>
      <c r="DH375" s="756">
        <v>0</v>
      </c>
      <c r="DI375" s="756">
        <v>0</v>
      </c>
      <c r="DJ375" s="767">
        <f t="shared" si="180"/>
        <v>0</v>
      </c>
      <c r="DK375" s="715">
        <f t="shared" si="181"/>
        <v>0</v>
      </c>
      <c r="DL375" s="685"/>
      <c r="DM375" s="705">
        <f t="shared" si="169"/>
        <v>359</v>
      </c>
      <c r="DN375" s="715">
        <f t="shared" si="182"/>
        <v>0</v>
      </c>
    </row>
    <row r="376" spans="2:118" x14ac:dyDescent="0.25">
      <c r="B376" s="705">
        <v>360</v>
      </c>
      <c r="C376" s="765">
        <f>(1+_xlfn.XLOOKUP(INT((B376-1)/12)+1,'ZC Curve'!$B$8:$B$107,'ZC Curve'!R$8:R$107,,0))^(1/12)-1</f>
        <v>0</v>
      </c>
      <c r="D376" s="766">
        <f t="shared" si="183"/>
        <v>1</v>
      </c>
      <c r="E376" s="685"/>
      <c r="F376" s="705">
        <v>360</v>
      </c>
      <c r="G376" s="756">
        <v>0</v>
      </c>
      <c r="H376" s="756">
        <v>0</v>
      </c>
      <c r="I376" s="756">
        <v>0</v>
      </c>
      <c r="J376" s="756">
        <v>0</v>
      </c>
      <c r="K376" s="756">
        <v>0</v>
      </c>
      <c r="L376" s="756">
        <v>0</v>
      </c>
      <c r="M376" s="756">
        <v>0</v>
      </c>
      <c r="N376" s="646">
        <f t="shared" si="184"/>
        <v>0</v>
      </c>
      <c r="O376" s="594"/>
      <c r="P376" s="705">
        <f t="shared" si="170"/>
        <v>360</v>
      </c>
      <c r="Q376" s="756">
        <v>0</v>
      </c>
      <c r="R376" s="756">
        <v>0</v>
      </c>
      <c r="S376" s="756">
        <v>0</v>
      </c>
      <c r="T376" s="756">
        <v>0</v>
      </c>
      <c r="U376" s="756">
        <v>0</v>
      </c>
      <c r="V376" s="756">
        <v>0</v>
      </c>
      <c r="W376" s="756">
        <v>0</v>
      </c>
      <c r="X376" s="646">
        <f t="shared" si="185"/>
        <v>0</v>
      </c>
      <c r="Y376" s="594"/>
      <c r="Z376" s="705">
        <f t="shared" si="171"/>
        <v>360</v>
      </c>
      <c r="AA376" s="756">
        <f t="shared" si="192"/>
        <v>0</v>
      </c>
      <c r="AB376" s="756">
        <f t="shared" si="192"/>
        <v>0</v>
      </c>
      <c r="AC376" s="756">
        <f t="shared" si="192"/>
        <v>0</v>
      </c>
      <c r="AD376" s="756">
        <f t="shared" si="192"/>
        <v>0</v>
      </c>
      <c r="AE376" s="756">
        <f t="shared" si="192"/>
        <v>0</v>
      </c>
      <c r="AF376" s="756">
        <f t="shared" si="192"/>
        <v>0</v>
      </c>
      <c r="AG376" s="756">
        <f t="shared" si="192"/>
        <v>0</v>
      </c>
      <c r="AH376" s="646">
        <f t="shared" si="186"/>
        <v>0</v>
      </c>
      <c r="AI376" s="594"/>
      <c r="AJ376" s="705">
        <f t="shared" si="172"/>
        <v>360</v>
      </c>
      <c r="AK376" s="756">
        <v>0</v>
      </c>
      <c r="AL376" s="756">
        <v>0</v>
      </c>
      <c r="AM376" s="756">
        <v>0</v>
      </c>
      <c r="AN376" s="756">
        <v>0</v>
      </c>
      <c r="AO376" s="756">
        <v>0</v>
      </c>
      <c r="AP376" s="756">
        <v>0</v>
      </c>
      <c r="AQ376" s="756">
        <v>0</v>
      </c>
      <c r="AR376" s="646">
        <f t="shared" si="187"/>
        <v>0</v>
      </c>
      <c r="AS376" s="594"/>
      <c r="AT376" s="705">
        <f t="shared" si="173"/>
        <v>360</v>
      </c>
      <c r="AU376" s="756">
        <v>0</v>
      </c>
      <c r="AV376" s="756">
        <v>0</v>
      </c>
      <c r="AW376" s="756">
        <v>0</v>
      </c>
      <c r="AX376" s="756">
        <v>0</v>
      </c>
      <c r="AY376" s="756">
        <v>0</v>
      </c>
      <c r="AZ376" s="767">
        <f t="shared" si="194"/>
        <v>0</v>
      </c>
      <c r="BA376" s="756">
        <v>0</v>
      </c>
      <c r="BB376" s="756">
        <v>0</v>
      </c>
      <c r="BC376" s="756">
        <v>0</v>
      </c>
      <c r="BD376" s="756">
        <v>0</v>
      </c>
      <c r="BE376" s="767">
        <f t="shared" si="174"/>
        <v>0</v>
      </c>
      <c r="BF376" s="646">
        <f t="shared" si="175"/>
        <v>0</v>
      </c>
      <c r="BG376" s="594"/>
      <c r="BH376" s="705">
        <f t="shared" si="165"/>
        <v>360</v>
      </c>
      <c r="BI376" s="646">
        <f t="shared" si="176"/>
        <v>0</v>
      </c>
      <c r="BJ376" s="594"/>
      <c r="BK376" s="705">
        <f t="shared" si="177"/>
        <v>360</v>
      </c>
      <c r="BL376" s="756">
        <v>0</v>
      </c>
      <c r="BM376" s="756">
        <v>0</v>
      </c>
      <c r="BN376" s="756">
        <v>0</v>
      </c>
      <c r="BO376" s="756">
        <v>0</v>
      </c>
      <c r="BP376" s="756">
        <v>0</v>
      </c>
      <c r="BQ376" s="756">
        <v>0</v>
      </c>
      <c r="BR376" s="756">
        <v>0</v>
      </c>
      <c r="BS376" s="646">
        <f t="shared" si="188"/>
        <v>0</v>
      </c>
      <c r="BT376" s="594"/>
      <c r="BU376" s="705">
        <f t="shared" si="178"/>
        <v>360</v>
      </c>
      <c r="BV376" s="756">
        <v>0</v>
      </c>
      <c r="BW376" s="756">
        <v>0</v>
      </c>
      <c r="BX376" s="756">
        <v>0</v>
      </c>
      <c r="BY376" s="756">
        <v>0</v>
      </c>
      <c r="BZ376" s="756">
        <v>0</v>
      </c>
      <c r="CA376" s="756">
        <v>0</v>
      </c>
      <c r="CB376" s="756">
        <v>0</v>
      </c>
      <c r="CC376" s="646">
        <f t="shared" si="189"/>
        <v>0</v>
      </c>
      <c r="CD376" s="594"/>
      <c r="CE376" s="705">
        <f t="shared" si="166"/>
        <v>360</v>
      </c>
      <c r="CF376" s="756">
        <f t="shared" si="193"/>
        <v>0</v>
      </c>
      <c r="CG376" s="756">
        <f t="shared" si="193"/>
        <v>0</v>
      </c>
      <c r="CH376" s="756">
        <f t="shared" si="193"/>
        <v>0</v>
      </c>
      <c r="CI376" s="756">
        <f t="shared" si="193"/>
        <v>0</v>
      </c>
      <c r="CJ376" s="756">
        <f t="shared" si="193"/>
        <v>0</v>
      </c>
      <c r="CK376" s="756">
        <f t="shared" si="193"/>
        <v>0</v>
      </c>
      <c r="CL376" s="756">
        <f t="shared" si="193"/>
        <v>0</v>
      </c>
      <c r="CM376" s="646">
        <f t="shared" si="190"/>
        <v>0</v>
      </c>
      <c r="CN376" s="594"/>
      <c r="CO376" s="705">
        <f t="shared" si="167"/>
        <v>360</v>
      </c>
      <c r="CP376" s="756">
        <v>0</v>
      </c>
      <c r="CQ376" s="756">
        <v>0</v>
      </c>
      <c r="CR376" s="756">
        <v>0</v>
      </c>
      <c r="CS376" s="756">
        <v>0</v>
      </c>
      <c r="CT376" s="756">
        <v>0</v>
      </c>
      <c r="CU376" s="756">
        <v>0</v>
      </c>
      <c r="CV376" s="756">
        <v>0</v>
      </c>
      <c r="CW376" s="646">
        <f t="shared" si="191"/>
        <v>0</v>
      </c>
      <c r="CX376" s="685"/>
      <c r="CY376" s="705">
        <f t="shared" si="168"/>
        <v>360</v>
      </c>
      <c r="CZ376" s="756">
        <v>0</v>
      </c>
      <c r="DA376" s="756">
        <v>0</v>
      </c>
      <c r="DB376" s="756">
        <v>0</v>
      </c>
      <c r="DC376" s="756">
        <v>0</v>
      </c>
      <c r="DD376" s="756">
        <v>0</v>
      </c>
      <c r="DE376" s="767">
        <f t="shared" si="179"/>
        <v>0</v>
      </c>
      <c r="DF376" s="756">
        <v>0</v>
      </c>
      <c r="DG376" s="756">
        <v>0</v>
      </c>
      <c r="DH376" s="756">
        <v>0</v>
      </c>
      <c r="DI376" s="756">
        <v>0</v>
      </c>
      <c r="DJ376" s="767">
        <f t="shared" si="180"/>
        <v>0</v>
      </c>
      <c r="DK376" s="715">
        <f t="shared" si="181"/>
        <v>0</v>
      </c>
      <c r="DL376" s="685"/>
      <c r="DM376" s="705">
        <f t="shared" si="169"/>
        <v>360</v>
      </c>
      <c r="DN376" s="715">
        <f t="shared" si="182"/>
        <v>0</v>
      </c>
    </row>
    <row r="377" spans="2:118" x14ac:dyDescent="0.25">
      <c r="B377" s="705">
        <v>361</v>
      </c>
      <c r="C377" s="765">
        <f>(1+_xlfn.XLOOKUP(INT((B377-1)/12)+1,'ZC Curve'!$B$8:$B$107,'ZC Curve'!R$8:R$107,,0))^(1/12)-1</f>
        <v>0</v>
      </c>
      <c r="D377" s="766">
        <f t="shared" si="183"/>
        <v>1</v>
      </c>
      <c r="E377" s="685"/>
      <c r="F377" s="705">
        <v>361</v>
      </c>
      <c r="G377" s="756">
        <v>0</v>
      </c>
      <c r="H377" s="756">
        <v>0</v>
      </c>
      <c r="I377" s="756">
        <v>0</v>
      </c>
      <c r="J377" s="756">
        <v>0</v>
      </c>
      <c r="K377" s="756">
        <v>0</v>
      </c>
      <c r="L377" s="756">
        <v>0</v>
      </c>
      <c r="M377" s="756">
        <v>0</v>
      </c>
      <c r="N377" s="646">
        <f t="shared" si="184"/>
        <v>0</v>
      </c>
      <c r="O377" s="594"/>
      <c r="P377" s="705">
        <f t="shared" si="170"/>
        <v>361</v>
      </c>
      <c r="Q377" s="756">
        <v>0</v>
      </c>
      <c r="R377" s="756">
        <v>0</v>
      </c>
      <c r="S377" s="756">
        <v>0</v>
      </c>
      <c r="T377" s="756">
        <v>0</v>
      </c>
      <c r="U377" s="756">
        <v>0</v>
      </c>
      <c r="V377" s="756">
        <v>0</v>
      </c>
      <c r="W377" s="756">
        <v>0</v>
      </c>
      <c r="X377" s="646">
        <f t="shared" si="185"/>
        <v>0</v>
      </c>
      <c r="Y377" s="594"/>
      <c r="Z377" s="705">
        <f t="shared" si="171"/>
        <v>361</v>
      </c>
      <c r="AA377" s="756">
        <f t="shared" si="192"/>
        <v>0</v>
      </c>
      <c r="AB377" s="756">
        <f t="shared" si="192"/>
        <v>0</v>
      </c>
      <c r="AC377" s="756">
        <f t="shared" si="192"/>
        <v>0</v>
      </c>
      <c r="AD377" s="756">
        <f t="shared" si="192"/>
        <v>0</v>
      </c>
      <c r="AE377" s="756">
        <f t="shared" si="192"/>
        <v>0</v>
      </c>
      <c r="AF377" s="756">
        <f t="shared" si="192"/>
        <v>0</v>
      </c>
      <c r="AG377" s="756">
        <f t="shared" si="192"/>
        <v>0</v>
      </c>
      <c r="AH377" s="646">
        <f t="shared" si="186"/>
        <v>0</v>
      </c>
      <c r="AI377" s="594"/>
      <c r="AJ377" s="705">
        <f t="shared" si="172"/>
        <v>361</v>
      </c>
      <c r="AK377" s="756">
        <v>0</v>
      </c>
      <c r="AL377" s="756">
        <v>0</v>
      </c>
      <c r="AM377" s="756">
        <v>0</v>
      </c>
      <c r="AN377" s="756">
        <v>0</v>
      </c>
      <c r="AO377" s="756">
        <v>0</v>
      </c>
      <c r="AP377" s="756">
        <v>0</v>
      </c>
      <c r="AQ377" s="756">
        <v>0</v>
      </c>
      <c r="AR377" s="646">
        <f t="shared" si="187"/>
        <v>0</v>
      </c>
      <c r="AS377" s="594"/>
      <c r="AT377" s="705">
        <f t="shared" si="173"/>
        <v>361</v>
      </c>
      <c r="AU377" s="756">
        <v>0</v>
      </c>
      <c r="AV377" s="756">
        <v>0</v>
      </c>
      <c r="AW377" s="756">
        <v>0</v>
      </c>
      <c r="AX377" s="756">
        <v>0</v>
      </c>
      <c r="AY377" s="756">
        <v>0</v>
      </c>
      <c r="AZ377" s="767">
        <f t="shared" si="194"/>
        <v>0</v>
      </c>
      <c r="BA377" s="756">
        <v>0</v>
      </c>
      <c r="BB377" s="756">
        <v>0</v>
      </c>
      <c r="BC377" s="756">
        <v>0</v>
      </c>
      <c r="BD377" s="756">
        <v>0</v>
      </c>
      <c r="BE377" s="767">
        <f t="shared" si="174"/>
        <v>0</v>
      </c>
      <c r="BF377" s="646">
        <f t="shared" si="175"/>
        <v>0</v>
      </c>
      <c r="BG377" s="594"/>
      <c r="BH377" s="705">
        <f t="shared" si="165"/>
        <v>361</v>
      </c>
      <c r="BI377" s="646">
        <f t="shared" si="176"/>
        <v>0</v>
      </c>
      <c r="BJ377" s="594"/>
      <c r="BK377" s="705">
        <f t="shared" si="177"/>
        <v>361</v>
      </c>
      <c r="BL377" s="756">
        <v>0</v>
      </c>
      <c r="BM377" s="756">
        <v>0</v>
      </c>
      <c r="BN377" s="756">
        <v>0</v>
      </c>
      <c r="BO377" s="756">
        <v>0</v>
      </c>
      <c r="BP377" s="756">
        <v>0</v>
      </c>
      <c r="BQ377" s="756">
        <v>0</v>
      </c>
      <c r="BR377" s="756">
        <v>0</v>
      </c>
      <c r="BS377" s="646">
        <f t="shared" si="188"/>
        <v>0</v>
      </c>
      <c r="BT377" s="594"/>
      <c r="BU377" s="705">
        <f t="shared" si="178"/>
        <v>361</v>
      </c>
      <c r="BV377" s="756">
        <v>0</v>
      </c>
      <c r="BW377" s="756">
        <v>0</v>
      </c>
      <c r="BX377" s="756">
        <v>0</v>
      </c>
      <c r="BY377" s="756">
        <v>0</v>
      </c>
      <c r="BZ377" s="756">
        <v>0</v>
      </c>
      <c r="CA377" s="756">
        <v>0</v>
      </c>
      <c r="CB377" s="756">
        <v>0</v>
      </c>
      <c r="CC377" s="646">
        <f t="shared" si="189"/>
        <v>0</v>
      </c>
      <c r="CD377" s="594"/>
      <c r="CE377" s="705">
        <f t="shared" si="166"/>
        <v>361</v>
      </c>
      <c r="CF377" s="756">
        <f t="shared" si="193"/>
        <v>0</v>
      </c>
      <c r="CG377" s="756">
        <f t="shared" si="193"/>
        <v>0</v>
      </c>
      <c r="CH377" s="756">
        <f t="shared" si="193"/>
        <v>0</v>
      </c>
      <c r="CI377" s="756">
        <f t="shared" si="193"/>
        <v>0</v>
      </c>
      <c r="CJ377" s="756">
        <f t="shared" si="193"/>
        <v>0</v>
      </c>
      <c r="CK377" s="756">
        <f t="shared" si="193"/>
        <v>0</v>
      </c>
      <c r="CL377" s="756">
        <f t="shared" si="193"/>
        <v>0</v>
      </c>
      <c r="CM377" s="646">
        <f t="shared" si="190"/>
        <v>0</v>
      </c>
      <c r="CN377" s="594"/>
      <c r="CO377" s="705">
        <f t="shared" si="167"/>
        <v>361</v>
      </c>
      <c r="CP377" s="756">
        <v>0</v>
      </c>
      <c r="CQ377" s="756">
        <v>0</v>
      </c>
      <c r="CR377" s="756">
        <v>0</v>
      </c>
      <c r="CS377" s="756">
        <v>0</v>
      </c>
      <c r="CT377" s="756">
        <v>0</v>
      </c>
      <c r="CU377" s="756">
        <v>0</v>
      </c>
      <c r="CV377" s="756">
        <v>0</v>
      </c>
      <c r="CW377" s="646">
        <f t="shared" si="191"/>
        <v>0</v>
      </c>
      <c r="CX377" s="685"/>
      <c r="CY377" s="705">
        <f t="shared" si="168"/>
        <v>361</v>
      </c>
      <c r="CZ377" s="756">
        <v>0</v>
      </c>
      <c r="DA377" s="756">
        <v>0</v>
      </c>
      <c r="DB377" s="756">
        <v>0</v>
      </c>
      <c r="DC377" s="756">
        <v>0</v>
      </c>
      <c r="DD377" s="756">
        <v>0</v>
      </c>
      <c r="DE377" s="767">
        <f t="shared" si="179"/>
        <v>0</v>
      </c>
      <c r="DF377" s="756">
        <v>0</v>
      </c>
      <c r="DG377" s="756">
        <v>0</v>
      </c>
      <c r="DH377" s="756">
        <v>0</v>
      </c>
      <c r="DI377" s="756">
        <v>0</v>
      </c>
      <c r="DJ377" s="767">
        <f t="shared" si="180"/>
        <v>0</v>
      </c>
      <c r="DK377" s="715">
        <f t="shared" si="181"/>
        <v>0</v>
      </c>
      <c r="DL377" s="685"/>
      <c r="DM377" s="705">
        <f t="shared" si="169"/>
        <v>361</v>
      </c>
      <c r="DN377" s="715">
        <f t="shared" si="182"/>
        <v>0</v>
      </c>
    </row>
    <row r="378" spans="2:118" x14ac:dyDescent="0.25">
      <c r="B378" s="705">
        <v>362</v>
      </c>
      <c r="C378" s="765">
        <f>(1+_xlfn.XLOOKUP(INT((B378-1)/12)+1,'ZC Curve'!$B$8:$B$107,'ZC Curve'!R$8:R$107,,0))^(1/12)-1</f>
        <v>0</v>
      </c>
      <c r="D378" s="766">
        <f t="shared" si="183"/>
        <v>1</v>
      </c>
      <c r="E378" s="685"/>
      <c r="F378" s="705">
        <v>362</v>
      </c>
      <c r="G378" s="756">
        <v>0</v>
      </c>
      <c r="H378" s="756">
        <v>0</v>
      </c>
      <c r="I378" s="756">
        <v>0</v>
      </c>
      <c r="J378" s="756">
        <v>0</v>
      </c>
      <c r="K378" s="756">
        <v>0</v>
      </c>
      <c r="L378" s="756">
        <v>0</v>
      </c>
      <c r="M378" s="756">
        <v>0</v>
      </c>
      <c r="N378" s="646">
        <f t="shared" si="184"/>
        <v>0</v>
      </c>
      <c r="O378" s="594"/>
      <c r="P378" s="705">
        <f t="shared" si="170"/>
        <v>362</v>
      </c>
      <c r="Q378" s="756">
        <v>0</v>
      </c>
      <c r="R378" s="756">
        <v>0</v>
      </c>
      <c r="S378" s="756">
        <v>0</v>
      </c>
      <c r="T378" s="756">
        <v>0</v>
      </c>
      <c r="U378" s="756">
        <v>0</v>
      </c>
      <c r="V378" s="756">
        <v>0</v>
      </c>
      <c r="W378" s="756">
        <v>0</v>
      </c>
      <c r="X378" s="646">
        <f t="shared" si="185"/>
        <v>0</v>
      </c>
      <c r="Y378" s="594"/>
      <c r="Z378" s="705">
        <f t="shared" si="171"/>
        <v>362</v>
      </c>
      <c r="AA378" s="756">
        <f t="shared" si="192"/>
        <v>0</v>
      </c>
      <c r="AB378" s="756">
        <f t="shared" si="192"/>
        <v>0</v>
      </c>
      <c r="AC378" s="756">
        <f t="shared" si="192"/>
        <v>0</v>
      </c>
      <c r="AD378" s="756">
        <f t="shared" si="192"/>
        <v>0</v>
      </c>
      <c r="AE378" s="756">
        <f t="shared" si="192"/>
        <v>0</v>
      </c>
      <c r="AF378" s="756">
        <f t="shared" si="192"/>
        <v>0</v>
      </c>
      <c r="AG378" s="756">
        <f t="shared" si="192"/>
        <v>0</v>
      </c>
      <c r="AH378" s="646">
        <f t="shared" si="186"/>
        <v>0</v>
      </c>
      <c r="AI378" s="594"/>
      <c r="AJ378" s="705">
        <f t="shared" si="172"/>
        <v>362</v>
      </c>
      <c r="AK378" s="756">
        <v>0</v>
      </c>
      <c r="AL378" s="756">
        <v>0</v>
      </c>
      <c r="AM378" s="756">
        <v>0</v>
      </c>
      <c r="AN378" s="756">
        <v>0</v>
      </c>
      <c r="AO378" s="756">
        <v>0</v>
      </c>
      <c r="AP378" s="756">
        <v>0</v>
      </c>
      <c r="AQ378" s="756">
        <v>0</v>
      </c>
      <c r="AR378" s="646">
        <f t="shared" si="187"/>
        <v>0</v>
      </c>
      <c r="AS378" s="594"/>
      <c r="AT378" s="705">
        <f t="shared" si="173"/>
        <v>362</v>
      </c>
      <c r="AU378" s="756">
        <v>0</v>
      </c>
      <c r="AV378" s="756">
        <v>0</v>
      </c>
      <c r="AW378" s="756">
        <v>0</v>
      </c>
      <c r="AX378" s="756">
        <v>0</v>
      </c>
      <c r="AY378" s="756">
        <v>0</v>
      </c>
      <c r="AZ378" s="767">
        <f t="shared" si="194"/>
        <v>0</v>
      </c>
      <c r="BA378" s="756">
        <v>0</v>
      </c>
      <c r="BB378" s="756">
        <v>0</v>
      </c>
      <c r="BC378" s="756">
        <v>0</v>
      </c>
      <c r="BD378" s="756">
        <v>0</v>
      </c>
      <c r="BE378" s="767">
        <f t="shared" si="174"/>
        <v>0</v>
      </c>
      <c r="BF378" s="646">
        <f t="shared" si="175"/>
        <v>0</v>
      </c>
      <c r="BG378" s="594"/>
      <c r="BH378" s="705">
        <f t="shared" si="165"/>
        <v>362</v>
      </c>
      <c r="BI378" s="646">
        <f t="shared" si="176"/>
        <v>0</v>
      </c>
      <c r="BJ378" s="594"/>
      <c r="BK378" s="705">
        <f t="shared" si="177"/>
        <v>362</v>
      </c>
      <c r="BL378" s="756">
        <v>0</v>
      </c>
      <c r="BM378" s="756">
        <v>0</v>
      </c>
      <c r="BN378" s="756">
        <v>0</v>
      </c>
      <c r="BO378" s="756">
        <v>0</v>
      </c>
      <c r="BP378" s="756">
        <v>0</v>
      </c>
      <c r="BQ378" s="756">
        <v>0</v>
      </c>
      <c r="BR378" s="756">
        <v>0</v>
      </c>
      <c r="BS378" s="646">
        <f t="shared" si="188"/>
        <v>0</v>
      </c>
      <c r="BT378" s="594"/>
      <c r="BU378" s="705">
        <f t="shared" si="178"/>
        <v>362</v>
      </c>
      <c r="BV378" s="756">
        <v>0</v>
      </c>
      <c r="BW378" s="756">
        <v>0</v>
      </c>
      <c r="BX378" s="756">
        <v>0</v>
      </c>
      <c r="BY378" s="756">
        <v>0</v>
      </c>
      <c r="BZ378" s="756">
        <v>0</v>
      </c>
      <c r="CA378" s="756">
        <v>0</v>
      </c>
      <c r="CB378" s="756">
        <v>0</v>
      </c>
      <c r="CC378" s="646">
        <f t="shared" si="189"/>
        <v>0</v>
      </c>
      <c r="CD378" s="594"/>
      <c r="CE378" s="705">
        <f t="shared" si="166"/>
        <v>362</v>
      </c>
      <c r="CF378" s="756">
        <f t="shared" si="193"/>
        <v>0</v>
      </c>
      <c r="CG378" s="756">
        <f t="shared" si="193"/>
        <v>0</v>
      </c>
      <c r="CH378" s="756">
        <f t="shared" si="193"/>
        <v>0</v>
      </c>
      <c r="CI378" s="756">
        <f t="shared" si="193"/>
        <v>0</v>
      </c>
      <c r="CJ378" s="756">
        <f t="shared" si="193"/>
        <v>0</v>
      </c>
      <c r="CK378" s="756">
        <f t="shared" si="193"/>
        <v>0</v>
      </c>
      <c r="CL378" s="756">
        <f t="shared" si="193"/>
        <v>0</v>
      </c>
      <c r="CM378" s="646">
        <f t="shared" si="190"/>
        <v>0</v>
      </c>
      <c r="CN378" s="594"/>
      <c r="CO378" s="705">
        <f t="shared" si="167"/>
        <v>362</v>
      </c>
      <c r="CP378" s="756">
        <v>0</v>
      </c>
      <c r="CQ378" s="756">
        <v>0</v>
      </c>
      <c r="CR378" s="756">
        <v>0</v>
      </c>
      <c r="CS378" s="756">
        <v>0</v>
      </c>
      <c r="CT378" s="756">
        <v>0</v>
      </c>
      <c r="CU378" s="756">
        <v>0</v>
      </c>
      <c r="CV378" s="756">
        <v>0</v>
      </c>
      <c r="CW378" s="646">
        <f t="shared" si="191"/>
        <v>0</v>
      </c>
      <c r="CX378" s="685"/>
      <c r="CY378" s="705">
        <f t="shared" si="168"/>
        <v>362</v>
      </c>
      <c r="CZ378" s="756">
        <v>0</v>
      </c>
      <c r="DA378" s="756">
        <v>0</v>
      </c>
      <c r="DB378" s="756">
        <v>0</v>
      </c>
      <c r="DC378" s="756">
        <v>0</v>
      </c>
      <c r="DD378" s="756">
        <v>0</v>
      </c>
      <c r="DE378" s="767">
        <f t="shared" si="179"/>
        <v>0</v>
      </c>
      <c r="DF378" s="756">
        <v>0</v>
      </c>
      <c r="DG378" s="756">
        <v>0</v>
      </c>
      <c r="DH378" s="756">
        <v>0</v>
      </c>
      <c r="DI378" s="756">
        <v>0</v>
      </c>
      <c r="DJ378" s="767">
        <f t="shared" si="180"/>
        <v>0</v>
      </c>
      <c r="DK378" s="715">
        <f t="shared" si="181"/>
        <v>0</v>
      </c>
      <c r="DL378" s="685"/>
      <c r="DM378" s="705">
        <f t="shared" si="169"/>
        <v>362</v>
      </c>
      <c r="DN378" s="715">
        <f t="shared" si="182"/>
        <v>0</v>
      </c>
    </row>
    <row r="379" spans="2:118" x14ac:dyDescent="0.25">
      <c r="B379" s="705">
        <v>363</v>
      </c>
      <c r="C379" s="765">
        <f>(1+_xlfn.XLOOKUP(INT((B379-1)/12)+1,'ZC Curve'!$B$8:$B$107,'ZC Curve'!R$8:R$107,,0))^(1/12)-1</f>
        <v>0</v>
      </c>
      <c r="D379" s="766">
        <f t="shared" si="183"/>
        <v>1</v>
      </c>
      <c r="E379" s="685"/>
      <c r="F379" s="705">
        <v>363</v>
      </c>
      <c r="G379" s="756">
        <v>0</v>
      </c>
      <c r="H379" s="756">
        <v>0</v>
      </c>
      <c r="I379" s="756">
        <v>0</v>
      </c>
      <c r="J379" s="756">
        <v>0</v>
      </c>
      <c r="K379" s="756">
        <v>0</v>
      </c>
      <c r="L379" s="756">
        <v>0</v>
      </c>
      <c r="M379" s="756">
        <v>0</v>
      </c>
      <c r="N379" s="646">
        <f t="shared" si="184"/>
        <v>0</v>
      </c>
      <c r="O379" s="594"/>
      <c r="P379" s="705">
        <f t="shared" si="170"/>
        <v>363</v>
      </c>
      <c r="Q379" s="756">
        <v>0</v>
      </c>
      <c r="R379" s="756">
        <v>0</v>
      </c>
      <c r="S379" s="756">
        <v>0</v>
      </c>
      <c r="T379" s="756">
        <v>0</v>
      </c>
      <c r="U379" s="756">
        <v>0</v>
      </c>
      <c r="V379" s="756">
        <v>0</v>
      </c>
      <c r="W379" s="756">
        <v>0</v>
      </c>
      <c r="X379" s="646">
        <f t="shared" si="185"/>
        <v>0</v>
      </c>
      <c r="Y379" s="594"/>
      <c r="Z379" s="705">
        <f t="shared" si="171"/>
        <v>363</v>
      </c>
      <c r="AA379" s="756">
        <f t="shared" si="192"/>
        <v>0</v>
      </c>
      <c r="AB379" s="756">
        <f t="shared" si="192"/>
        <v>0</v>
      </c>
      <c r="AC379" s="756">
        <f t="shared" si="192"/>
        <v>0</v>
      </c>
      <c r="AD379" s="756">
        <f t="shared" si="192"/>
        <v>0</v>
      </c>
      <c r="AE379" s="756">
        <f t="shared" si="192"/>
        <v>0</v>
      </c>
      <c r="AF379" s="756">
        <f t="shared" si="192"/>
        <v>0</v>
      </c>
      <c r="AG379" s="756">
        <f t="shared" si="192"/>
        <v>0</v>
      </c>
      <c r="AH379" s="646">
        <f t="shared" si="186"/>
        <v>0</v>
      </c>
      <c r="AI379" s="594"/>
      <c r="AJ379" s="705">
        <f t="shared" si="172"/>
        <v>363</v>
      </c>
      <c r="AK379" s="756">
        <v>0</v>
      </c>
      <c r="AL379" s="756">
        <v>0</v>
      </c>
      <c r="AM379" s="756">
        <v>0</v>
      </c>
      <c r="AN379" s="756">
        <v>0</v>
      </c>
      <c r="AO379" s="756">
        <v>0</v>
      </c>
      <c r="AP379" s="756">
        <v>0</v>
      </c>
      <c r="AQ379" s="756">
        <v>0</v>
      </c>
      <c r="AR379" s="646">
        <f t="shared" si="187"/>
        <v>0</v>
      </c>
      <c r="AS379" s="594"/>
      <c r="AT379" s="705">
        <f t="shared" si="173"/>
        <v>363</v>
      </c>
      <c r="AU379" s="756">
        <v>0</v>
      </c>
      <c r="AV379" s="756">
        <v>0</v>
      </c>
      <c r="AW379" s="756">
        <v>0</v>
      </c>
      <c r="AX379" s="756">
        <v>0</v>
      </c>
      <c r="AY379" s="756">
        <v>0</v>
      </c>
      <c r="AZ379" s="767">
        <f t="shared" si="194"/>
        <v>0</v>
      </c>
      <c r="BA379" s="756">
        <v>0</v>
      </c>
      <c r="BB379" s="756">
        <v>0</v>
      </c>
      <c r="BC379" s="756">
        <v>0</v>
      </c>
      <c r="BD379" s="756">
        <v>0</v>
      </c>
      <c r="BE379" s="767">
        <f t="shared" si="174"/>
        <v>0</v>
      </c>
      <c r="BF379" s="646">
        <f t="shared" si="175"/>
        <v>0</v>
      </c>
      <c r="BG379" s="594"/>
      <c r="BH379" s="705">
        <f t="shared" si="165"/>
        <v>363</v>
      </c>
      <c r="BI379" s="646">
        <f t="shared" si="176"/>
        <v>0</v>
      </c>
      <c r="BJ379" s="594"/>
      <c r="BK379" s="705">
        <f t="shared" si="177"/>
        <v>363</v>
      </c>
      <c r="BL379" s="756">
        <v>0</v>
      </c>
      <c r="BM379" s="756">
        <v>0</v>
      </c>
      <c r="BN379" s="756">
        <v>0</v>
      </c>
      <c r="BO379" s="756">
        <v>0</v>
      </c>
      <c r="BP379" s="756">
        <v>0</v>
      </c>
      <c r="BQ379" s="756">
        <v>0</v>
      </c>
      <c r="BR379" s="756">
        <v>0</v>
      </c>
      <c r="BS379" s="646">
        <f t="shared" si="188"/>
        <v>0</v>
      </c>
      <c r="BT379" s="594"/>
      <c r="BU379" s="705">
        <f t="shared" si="178"/>
        <v>363</v>
      </c>
      <c r="BV379" s="756">
        <v>0</v>
      </c>
      <c r="BW379" s="756">
        <v>0</v>
      </c>
      <c r="BX379" s="756">
        <v>0</v>
      </c>
      <c r="BY379" s="756">
        <v>0</v>
      </c>
      <c r="BZ379" s="756">
        <v>0</v>
      </c>
      <c r="CA379" s="756">
        <v>0</v>
      </c>
      <c r="CB379" s="756">
        <v>0</v>
      </c>
      <c r="CC379" s="646">
        <f t="shared" si="189"/>
        <v>0</v>
      </c>
      <c r="CD379" s="594"/>
      <c r="CE379" s="705">
        <f t="shared" si="166"/>
        <v>363</v>
      </c>
      <c r="CF379" s="756">
        <f t="shared" si="193"/>
        <v>0</v>
      </c>
      <c r="CG379" s="756">
        <f t="shared" si="193"/>
        <v>0</v>
      </c>
      <c r="CH379" s="756">
        <f t="shared" si="193"/>
        <v>0</v>
      </c>
      <c r="CI379" s="756">
        <f t="shared" si="193"/>
        <v>0</v>
      </c>
      <c r="CJ379" s="756">
        <f t="shared" si="193"/>
        <v>0</v>
      </c>
      <c r="CK379" s="756">
        <f t="shared" si="193"/>
        <v>0</v>
      </c>
      <c r="CL379" s="756">
        <f t="shared" si="193"/>
        <v>0</v>
      </c>
      <c r="CM379" s="646">
        <f t="shared" si="190"/>
        <v>0</v>
      </c>
      <c r="CN379" s="594"/>
      <c r="CO379" s="705">
        <f t="shared" si="167"/>
        <v>363</v>
      </c>
      <c r="CP379" s="756">
        <v>0</v>
      </c>
      <c r="CQ379" s="756">
        <v>0</v>
      </c>
      <c r="CR379" s="756">
        <v>0</v>
      </c>
      <c r="CS379" s="756">
        <v>0</v>
      </c>
      <c r="CT379" s="756">
        <v>0</v>
      </c>
      <c r="CU379" s="756">
        <v>0</v>
      </c>
      <c r="CV379" s="756">
        <v>0</v>
      </c>
      <c r="CW379" s="646">
        <f t="shared" si="191"/>
        <v>0</v>
      </c>
      <c r="CX379" s="685"/>
      <c r="CY379" s="705">
        <f t="shared" si="168"/>
        <v>363</v>
      </c>
      <c r="CZ379" s="756">
        <v>0</v>
      </c>
      <c r="DA379" s="756">
        <v>0</v>
      </c>
      <c r="DB379" s="756">
        <v>0</v>
      </c>
      <c r="DC379" s="756">
        <v>0</v>
      </c>
      <c r="DD379" s="756">
        <v>0</v>
      </c>
      <c r="DE379" s="767">
        <f t="shared" si="179"/>
        <v>0</v>
      </c>
      <c r="DF379" s="756">
        <v>0</v>
      </c>
      <c r="DG379" s="756">
        <v>0</v>
      </c>
      <c r="DH379" s="756">
        <v>0</v>
      </c>
      <c r="DI379" s="756">
        <v>0</v>
      </c>
      <c r="DJ379" s="767">
        <f t="shared" si="180"/>
        <v>0</v>
      </c>
      <c r="DK379" s="715">
        <f t="shared" si="181"/>
        <v>0</v>
      </c>
      <c r="DL379" s="685"/>
      <c r="DM379" s="705">
        <f t="shared" si="169"/>
        <v>363</v>
      </c>
      <c r="DN379" s="715">
        <f t="shared" si="182"/>
        <v>0</v>
      </c>
    </row>
    <row r="380" spans="2:118" x14ac:dyDescent="0.25">
      <c r="B380" s="705">
        <v>364</v>
      </c>
      <c r="C380" s="765">
        <f>(1+_xlfn.XLOOKUP(INT((B380-1)/12)+1,'ZC Curve'!$B$8:$B$107,'ZC Curve'!R$8:R$107,,0))^(1/12)-1</f>
        <v>0</v>
      </c>
      <c r="D380" s="766">
        <f t="shared" si="183"/>
        <v>1</v>
      </c>
      <c r="E380" s="685"/>
      <c r="F380" s="705">
        <v>364</v>
      </c>
      <c r="G380" s="756">
        <v>0</v>
      </c>
      <c r="H380" s="756">
        <v>0</v>
      </c>
      <c r="I380" s="756">
        <v>0</v>
      </c>
      <c r="J380" s="756">
        <v>0</v>
      </c>
      <c r="K380" s="756">
        <v>0</v>
      </c>
      <c r="L380" s="756">
        <v>0</v>
      </c>
      <c r="M380" s="756">
        <v>0</v>
      </c>
      <c r="N380" s="646">
        <f t="shared" si="184"/>
        <v>0</v>
      </c>
      <c r="O380" s="594"/>
      <c r="P380" s="705">
        <f t="shared" si="170"/>
        <v>364</v>
      </c>
      <c r="Q380" s="756">
        <v>0</v>
      </c>
      <c r="R380" s="756">
        <v>0</v>
      </c>
      <c r="S380" s="756">
        <v>0</v>
      </c>
      <c r="T380" s="756">
        <v>0</v>
      </c>
      <c r="U380" s="756">
        <v>0</v>
      </c>
      <c r="V380" s="756">
        <v>0</v>
      </c>
      <c r="W380" s="756">
        <v>0</v>
      </c>
      <c r="X380" s="646">
        <f t="shared" si="185"/>
        <v>0</v>
      </c>
      <c r="Y380" s="594"/>
      <c r="Z380" s="705">
        <f t="shared" si="171"/>
        <v>364</v>
      </c>
      <c r="AA380" s="756">
        <f t="shared" si="192"/>
        <v>0</v>
      </c>
      <c r="AB380" s="756">
        <f t="shared" si="192"/>
        <v>0</v>
      </c>
      <c r="AC380" s="756">
        <f t="shared" si="192"/>
        <v>0</v>
      </c>
      <c r="AD380" s="756">
        <f t="shared" ref="AD380:AG443" si="195">J380+T380</f>
        <v>0</v>
      </c>
      <c r="AE380" s="756">
        <f t="shared" si="195"/>
        <v>0</v>
      </c>
      <c r="AF380" s="756">
        <f t="shared" si="195"/>
        <v>0</v>
      </c>
      <c r="AG380" s="756">
        <f t="shared" si="195"/>
        <v>0</v>
      </c>
      <c r="AH380" s="646">
        <f t="shared" si="186"/>
        <v>0</v>
      </c>
      <c r="AI380" s="594"/>
      <c r="AJ380" s="705">
        <f t="shared" si="172"/>
        <v>364</v>
      </c>
      <c r="AK380" s="756">
        <v>0</v>
      </c>
      <c r="AL380" s="756">
        <v>0</v>
      </c>
      <c r="AM380" s="756">
        <v>0</v>
      </c>
      <c r="AN380" s="756">
        <v>0</v>
      </c>
      <c r="AO380" s="756">
        <v>0</v>
      </c>
      <c r="AP380" s="756">
        <v>0</v>
      </c>
      <c r="AQ380" s="756">
        <v>0</v>
      </c>
      <c r="AR380" s="646">
        <f t="shared" si="187"/>
        <v>0</v>
      </c>
      <c r="AS380" s="594"/>
      <c r="AT380" s="705">
        <f t="shared" si="173"/>
        <v>364</v>
      </c>
      <c r="AU380" s="756">
        <v>0</v>
      </c>
      <c r="AV380" s="756">
        <v>0</v>
      </c>
      <c r="AW380" s="756">
        <v>0</v>
      </c>
      <c r="AX380" s="756">
        <v>0</v>
      </c>
      <c r="AY380" s="756">
        <v>0</v>
      </c>
      <c r="AZ380" s="767">
        <f t="shared" si="194"/>
        <v>0</v>
      </c>
      <c r="BA380" s="756">
        <v>0</v>
      </c>
      <c r="BB380" s="756">
        <v>0</v>
      </c>
      <c r="BC380" s="756">
        <v>0</v>
      </c>
      <c r="BD380" s="756">
        <v>0</v>
      </c>
      <c r="BE380" s="767">
        <f t="shared" si="174"/>
        <v>0</v>
      </c>
      <c r="BF380" s="646">
        <f t="shared" si="175"/>
        <v>0</v>
      </c>
      <c r="BG380" s="594"/>
      <c r="BH380" s="705">
        <f t="shared" si="165"/>
        <v>364</v>
      </c>
      <c r="BI380" s="646">
        <f t="shared" si="176"/>
        <v>0</v>
      </c>
      <c r="BJ380" s="594"/>
      <c r="BK380" s="705">
        <f t="shared" si="177"/>
        <v>364</v>
      </c>
      <c r="BL380" s="756">
        <v>0</v>
      </c>
      <c r="BM380" s="756">
        <v>0</v>
      </c>
      <c r="BN380" s="756">
        <v>0</v>
      </c>
      <c r="BO380" s="756">
        <v>0</v>
      </c>
      <c r="BP380" s="756">
        <v>0</v>
      </c>
      <c r="BQ380" s="756">
        <v>0</v>
      </c>
      <c r="BR380" s="756">
        <v>0</v>
      </c>
      <c r="BS380" s="646">
        <f t="shared" si="188"/>
        <v>0</v>
      </c>
      <c r="BT380" s="594"/>
      <c r="BU380" s="705">
        <f t="shared" si="178"/>
        <v>364</v>
      </c>
      <c r="BV380" s="756">
        <v>0</v>
      </c>
      <c r="BW380" s="756">
        <v>0</v>
      </c>
      <c r="BX380" s="756">
        <v>0</v>
      </c>
      <c r="BY380" s="756">
        <v>0</v>
      </c>
      <c r="BZ380" s="756">
        <v>0</v>
      </c>
      <c r="CA380" s="756">
        <v>0</v>
      </c>
      <c r="CB380" s="756">
        <v>0</v>
      </c>
      <c r="CC380" s="646">
        <f t="shared" si="189"/>
        <v>0</v>
      </c>
      <c r="CD380" s="594"/>
      <c r="CE380" s="705">
        <f t="shared" si="166"/>
        <v>364</v>
      </c>
      <c r="CF380" s="756">
        <f t="shared" si="193"/>
        <v>0</v>
      </c>
      <c r="CG380" s="756">
        <f t="shared" si="193"/>
        <v>0</v>
      </c>
      <c r="CH380" s="756">
        <f t="shared" si="193"/>
        <v>0</v>
      </c>
      <c r="CI380" s="756">
        <f t="shared" ref="CI380:CL443" si="196">BY380+BO380</f>
        <v>0</v>
      </c>
      <c r="CJ380" s="756">
        <f t="shared" si="196"/>
        <v>0</v>
      </c>
      <c r="CK380" s="756">
        <f t="shared" si="196"/>
        <v>0</v>
      </c>
      <c r="CL380" s="756">
        <f t="shared" si="196"/>
        <v>0</v>
      </c>
      <c r="CM380" s="646">
        <f t="shared" si="190"/>
        <v>0</v>
      </c>
      <c r="CN380" s="594"/>
      <c r="CO380" s="705">
        <f t="shared" si="167"/>
        <v>364</v>
      </c>
      <c r="CP380" s="756">
        <v>0</v>
      </c>
      <c r="CQ380" s="756">
        <v>0</v>
      </c>
      <c r="CR380" s="756">
        <v>0</v>
      </c>
      <c r="CS380" s="756">
        <v>0</v>
      </c>
      <c r="CT380" s="756">
        <v>0</v>
      </c>
      <c r="CU380" s="756">
        <v>0</v>
      </c>
      <c r="CV380" s="756">
        <v>0</v>
      </c>
      <c r="CW380" s="646">
        <f t="shared" si="191"/>
        <v>0</v>
      </c>
      <c r="CX380" s="685"/>
      <c r="CY380" s="705">
        <f t="shared" si="168"/>
        <v>364</v>
      </c>
      <c r="CZ380" s="756">
        <v>0</v>
      </c>
      <c r="DA380" s="756">
        <v>0</v>
      </c>
      <c r="DB380" s="756">
        <v>0</v>
      </c>
      <c r="DC380" s="756">
        <v>0</v>
      </c>
      <c r="DD380" s="756">
        <v>0</v>
      </c>
      <c r="DE380" s="767">
        <f t="shared" si="179"/>
        <v>0</v>
      </c>
      <c r="DF380" s="756">
        <v>0</v>
      </c>
      <c r="DG380" s="756">
        <v>0</v>
      </c>
      <c r="DH380" s="756">
        <v>0</v>
      </c>
      <c r="DI380" s="756">
        <v>0</v>
      </c>
      <c r="DJ380" s="767">
        <f t="shared" si="180"/>
        <v>0</v>
      </c>
      <c r="DK380" s="715">
        <f t="shared" si="181"/>
        <v>0</v>
      </c>
      <c r="DL380" s="685"/>
      <c r="DM380" s="705">
        <f t="shared" si="169"/>
        <v>364</v>
      </c>
      <c r="DN380" s="715">
        <f t="shared" si="182"/>
        <v>0</v>
      </c>
    </row>
    <row r="381" spans="2:118" x14ac:dyDescent="0.25">
      <c r="B381" s="705">
        <v>365</v>
      </c>
      <c r="C381" s="765">
        <f>(1+_xlfn.XLOOKUP(INT((B381-1)/12)+1,'ZC Curve'!$B$8:$B$107,'ZC Curve'!R$8:R$107,,0))^(1/12)-1</f>
        <v>0</v>
      </c>
      <c r="D381" s="766">
        <f t="shared" si="183"/>
        <v>1</v>
      </c>
      <c r="E381" s="685"/>
      <c r="F381" s="705">
        <v>365</v>
      </c>
      <c r="G381" s="756">
        <v>0</v>
      </c>
      <c r="H381" s="756">
        <v>0</v>
      </c>
      <c r="I381" s="756">
        <v>0</v>
      </c>
      <c r="J381" s="756">
        <v>0</v>
      </c>
      <c r="K381" s="756">
        <v>0</v>
      </c>
      <c r="L381" s="756">
        <v>0</v>
      </c>
      <c r="M381" s="756">
        <v>0</v>
      </c>
      <c r="N381" s="646">
        <f t="shared" si="184"/>
        <v>0</v>
      </c>
      <c r="O381" s="594"/>
      <c r="P381" s="705">
        <f t="shared" si="170"/>
        <v>365</v>
      </c>
      <c r="Q381" s="756">
        <v>0</v>
      </c>
      <c r="R381" s="756">
        <v>0</v>
      </c>
      <c r="S381" s="756">
        <v>0</v>
      </c>
      <c r="T381" s="756">
        <v>0</v>
      </c>
      <c r="U381" s="756">
        <v>0</v>
      </c>
      <c r="V381" s="756">
        <v>0</v>
      </c>
      <c r="W381" s="756">
        <v>0</v>
      </c>
      <c r="X381" s="646">
        <f t="shared" si="185"/>
        <v>0</v>
      </c>
      <c r="Y381" s="594"/>
      <c r="Z381" s="705">
        <f t="shared" si="171"/>
        <v>365</v>
      </c>
      <c r="AA381" s="756">
        <f t="shared" ref="AA381:AF444" si="197">G381+Q381</f>
        <v>0</v>
      </c>
      <c r="AB381" s="756">
        <f t="shared" si="197"/>
        <v>0</v>
      </c>
      <c r="AC381" s="756">
        <f t="shared" si="197"/>
        <v>0</v>
      </c>
      <c r="AD381" s="756">
        <f t="shared" si="195"/>
        <v>0</v>
      </c>
      <c r="AE381" s="756">
        <f t="shared" si="195"/>
        <v>0</v>
      </c>
      <c r="AF381" s="756">
        <f t="shared" si="195"/>
        <v>0</v>
      </c>
      <c r="AG381" s="756">
        <f t="shared" si="195"/>
        <v>0</v>
      </c>
      <c r="AH381" s="646">
        <f t="shared" si="186"/>
        <v>0</v>
      </c>
      <c r="AI381" s="594"/>
      <c r="AJ381" s="705">
        <f t="shared" si="172"/>
        <v>365</v>
      </c>
      <c r="AK381" s="756">
        <v>0</v>
      </c>
      <c r="AL381" s="756">
        <v>0</v>
      </c>
      <c r="AM381" s="756">
        <v>0</v>
      </c>
      <c r="AN381" s="756">
        <v>0</v>
      </c>
      <c r="AO381" s="756">
        <v>0</v>
      </c>
      <c r="AP381" s="756">
        <v>0</v>
      </c>
      <c r="AQ381" s="756">
        <v>0</v>
      </c>
      <c r="AR381" s="646">
        <f t="shared" si="187"/>
        <v>0</v>
      </c>
      <c r="AS381" s="594"/>
      <c r="AT381" s="705">
        <f t="shared" si="173"/>
        <v>365</v>
      </c>
      <c r="AU381" s="756">
        <v>0</v>
      </c>
      <c r="AV381" s="756">
        <v>0</v>
      </c>
      <c r="AW381" s="756">
        <v>0</v>
      </c>
      <c r="AX381" s="756">
        <v>0</v>
      </c>
      <c r="AY381" s="756">
        <v>0</v>
      </c>
      <c r="AZ381" s="767">
        <f t="shared" si="194"/>
        <v>0</v>
      </c>
      <c r="BA381" s="756">
        <v>0</v>
      </c>
      <c r="BB381" s="756">
        <v>0</v>
      </c>
      <c r="BC381" s="756">
        <v>0</v>
      </c>
      <c r="BD381" s="756">
        <v>0</v>
      </c>
      <c r="BE381" s="767">
        <f t="shared" si="174"/>
        <v>0</v>
      </c>
      <c r="BF381" s="646">
        <f t="shared" si="175"/>
        <v>0</v>
      </c>
      <c r="BG381" s="594"/>
      <c r="BH381" s="705">
        <f t="shared" si="165"/>
        <v>365</v>
      </c>
      <c r="BI381" s="646">
        <f t="shared" si="176"/>
        <v>0</v>
      </c>
      <c r="BJ381" s="594"/>
      <c r="BK381" s="705">
        <f t="shared" si="177"/>
        <v>365</v>
      </c>
      <c r="BL381" s="756">
        <v>0</v>
      </c>
      <c r="BM381" s="756">
        <v>0</v>
      </c>
      <c r="BN381" s="756">
        <v>0</v>
      </c>
      <c r="BO381" s="756">
        <v>0</v>
      </c>
      <c r="BP381" s="756">
        <v>0</v>
      </c>
      <c r="BQ381" s="756">
        <v>0</v>
      </c>
      <c r="BR381" s="756">
        <v>0</v>
      </c>
      <c r="BS381" s="646">
        <f t="shared" si="188"/>
        <v>0</v>
      </c>
      <c r="BT381" s="594"/>
      <c r="BU381" s="705">
        <f t="shared" si="178"/>
        <v>365</v>
      </c>
      <c r="BV381" s="756">
        <v>0</v>
      </c>
      <c r="BW381" s="756">
        <v>0</v>
      </c>
      <c r="BX381" s="756">
        <v>0</v>
      </c>
      <c r="BY381" s="756">
        <v>0</v>
      </c>
      <c r="BZ381" s="756">
        <v>0</v>
      </c>
      <c r="CA381" s="756">
        <v>0</v>
      </c>
      <c r="CB381" s="756">
        <v>0</v>
      </c>
      <c r="CC381" s="646">
        <f t="shared" si="189"/>
        <v>0</v>
      </c>
      <c r="CD381" s="594"/>
      <c r="CE381" s="705">
        <f t="shared" si="166"/>
        <v>365</v>
      </c>
      <c r="CF381" s="756">
        <f t="shared" ref="CF381:CK444" si="198">BV381+BL381</f>
        <v>0</v>
      </c>
      <c r="CG381" s="756">
        <f t="shared" si="198"/>
        <v>0</v>
      </c>
      <c r="CH381" s="756">
        <f t="shared" si="198"/>
        <v>0</v>
      </c>
      <c r="CI381" s="756">
        <f t="shared" si="196"/>
        <v>0</v>
      </c>
      <c r="CJ381" s="756">
        <f t="shared" si="196"/>
        <v>0</v>
      </c>
      <c r="CK381" s="756">
        <f t="shared" si="196"/>
        <v>0</v>
      </c>
      <c r="CL381" s="756">
        <f t="shared" si="196"/>
        <v>0</v>
      </c>
      <c r="CM381" s="646">
        <f t="shared" si="190"/>
        <v>0</v>
      </c>
      <c r="CN381" s="594"/>
      <c r="CO381" s="705">
        <f t="shared" si="167"/>
        <v>365</v>
      </c>
      <c r="CP381" s="756">
        <v>0</v>
      </c>
      <c r="CQ381" s="756">
        <v>0</v>
      </c>
      <c r="CR381" s="756">
        <v>0</v>
      </c>
      <c r="CS381" s="756">
        <v>0</v>
      </c>
      <c r="CT381" s="756">
        <v>0</v>
      </c>
      <c r="CU381" s="756">
        <v>0</v>
      </c>
      <c r="CV381" s="756">
        <v>0</v>
      </c>
      <c r="CW381" s="646">
        <f t="shared" si="191"/>
        <v>0</v>
      </c>
      <c r="CX381" s="685"/>
      <c r="CY381" s="705">
        <f t="shared" si="168"/>
        <v>365</v>
      </c>
      <c r="CZ381" s="756">
        <v>0</v>
      </c>
      <c r="DA381" s="756">
        <v>0</v>
      </c>
      <c r="DB381" s="756">
        <v>0</v>
      </c>
      <c r="DC381" s="756">
        <v>0</v>
      </c>
      <c r="DD381" s="756">
        <v>0</v>
      </c>
      <c r="DE381" s="767">
        <f t="shared" si="179"/>
        <v>0</v>
      </c>
      <c r="DF381" s="756">
        <v>0</v>
      </c>
      <c r="DG381" s="756">
        <v>0</v>
      </c>
      <c r="DH381" s="756">
        <v>0</v>
      </c>
      <c r="DI381" s="756">
        <v>0</v>
      </c>
      <c r="DJ381" s="767">
        <f t="shared" si="180"/>
        <v>0</v>
      </c>
      <c r="DK381" s="715">
        <f t="shared" si="181"/>
        <v>0</v>
      </c>
      <c r="DL381" s="685"/>
      <c r="DM381" s="705">
        <f t="shared" si="169"/>
        <v>365</v>
      </c>
      <c r="DN381" s="715">
        <f t="shared" si="182"/>
        <v>0</v>
      </c>
    </row>
    <row r="382" spans="2:118" x14ac:dyDescent="0.25">
      <c r="B382" s="705">
        <v>366</v>
      </c>
      <c r="C382" s="765">
        <f>(1+_xlfn.XLOOKUP(INT((B382-1)/12)+1,'ZC Curve'!$B$8:$B$107,'ZC Curve'!R$8:R$107,,0))^(1/12)-1</f>
        <v>0</v>
      </c>
      <c r="D382" s="766">
        <f t="shared" si="183"/>
        <v>1</v>
      </c>
      <c r="E382" s="685"/>
      <c r="F382" s="705">
        <v>366</v>
      </c>
      <c r="G382" s="756">
        <v>0</v>
      </c>
      <c r="H382" s="756">
        <v>0</v>
      </c>
      <c r="I382" s="756">
        <v>0</v>
      </c>
      <c r="J382" s="756">
        <v>0</v>
      </c>
      <c r="K382" s="756">
        <v>0</v>
      </c>
      <c r="L382" s="756">
        <v>0</v>
      </c>
      <c r="M382" s="756">
        <v>0</v>
      </c>
      <c r="N382" s="646">
        <f t="shared" si="184"/>
        <v>0</v>
      </c>
      <c r="O382" s="594"/>
      <c r="P382" s="705">
        <f t="shared" si="170"/>
        <v>366</v>
      </c>
      <c r="Q382" s="756">
        <v>0</v>
      </c>
      <c r="R382" s="756">
        <v>0</v>
      </c>
      <c r="S382" s="756">
        <v>0</v>
      </c>
      <c r="T382" s="756">
        <v>0</v>
      </c>
      <c r="U382" s="756">
        <v>0</v>
      </c>
      <c r="V382" s="756">
        <v>0</v>
      </c>
      <c r="W382" s="756">
        <v>0</v>
      </c>
      <c r="X382" s="646">
        <f t="shared" si="185"/>
        <v>0</v>
      </c>
      <c r="Y382" s="594"/>
      <c r="Z382" s="705">
        <f t="shared" si="171"/>
        <v>366</v>
      </c>
      <c r="AA382" s="756">
        <f t="shared" si="197"/>
        <v>0</v>
      </c>
      <c r="AB382" s="756">
        <f t="shared" si="197"/>
        <v>0</v>
      </c>
      <c r="AC382" s="756">
        <f t="shared" si="197"/>
        <v>0</v>
      </c>
      <c r="AD382" s="756">
        <f t="shared" si="195"/>
        <v>0</v>
      </c>
      <c r="AE382" s="756">
        <f t="shared" si="195"/>
        <v>0</v>
      </c>
      <c r="AF382" s="756">
        <f t="shared" si="195"/>
        <v>0</v>
      </c>
      <c r="AG382" s="756">
        <f t="shared" si="195"/>
        <v>0</v>
      </c>
      <c r="AH382" s="646">
        <f t="shared" si="186"/>
        <v>0</v>
      </c>
      <c r="AI382" s="594"/>
      <c r="AJ382" s="705">
        <f t="shared" si="172"/>
        <v>366</v>
      </c>
      <c r="AK382" s="756">
        <v>0</v>
      </c>
      <c r="AL382" s="756">
        <v>0</v>
      </c>
      <c r="AM382" s="756">
        <v>0</v>
      </c>
      <c r="AN382" s="756">
        <v>0</v>
      </c>
      <c r="AO382" s="756">
        <v>0</v>
      </c>
      <c r="AP382" s="756">
        <v>0</v>
      </c>
      <c r="AQ382" s="756">
        <v>0</v>
      </c>
      <c r="AR382" s="646">
        <f t="shared" si="187"/>
        <v>0</v>
      </c>
      <c r="AS382" s="594"/>
      <c r="AT382" s="705">
        <f t="shared" si="173"/>
        <v>366</v>
      </c>
      <c r="AU382" s="756">
        <v>0</v>
      </c>
      <c r="AV382" s="756">
        <v>0</v>
      </c>
      <c r="AW382" s="756">
        <v>0</v>
      </c>
      <c r="AX382" s="756">
        <v>0</v>
      </c>
      <c r="AY382" s="756">
        <v>0</v>
      </c>
      <c r="AZ382" s="767">
        <f t="shared" si="194"/>
        <v>0</v>
      </c>
      <c r="BA382" s="756">
        <v>0</v>
      </c>
      <c r="BB382" s="756">
        <v>0</v>
      </c>
      <c r="BC382" s="756">
        <v>0</v>
      </c>
      <c r="BD382" s="756">
        <v>0</v>
      </c>
      <c r="BE382" s="767">
        <f t="shared" si="174"/>
        <v>0</v>
      </c>
      <c r="BF382" s="646">
        <f t="shared" si="175"/>
        <v>0</v>
      </c>
      <c r="BG382" s="594"/>
      <c r="BH382" s="705">
        <f t="shared" si="165"/>
        <v>366</v>
      </c>
      <c r="BI382" s="646">
        <f t="shared" si="176"/>
        <v>0</v>
      </c>
      <c r="BJ382" s="594"/>
      <c r="BK382" s="705">
        <f t="shared" si="177"/>
        <v>366</v>
      </c>
      <c r="BL382" s="756">
        <v>0</v>
      </c>
      <c r="BM382" s="756">
        <v>0</v>
      </c>
      <c r="BN382" s="756">
        <v>0</v>
      </c>
      <c r="BO382" s="756">
        <v>0</v>
      </c>
      <c r="BP382" s="756">
        <v>0</v>
      </c>
      <c r="BQ382" s="756">
        <v>0</v>
      </c>
      <c r="BR382" s="756">
        <v>0</v>
      </c>
      <c r="BS382" s="646">
        <f t="shared" si="188"/>
        <v>0</v>
      </c>
      <c r="BT382" s="594"/>
      <c r="BU382" s="705">
        <f t="shared" si="178"/>
        <v>366</v>
      </c>
      <c r="BV382" s="756">
        <v>0</v>
      </c>
      <c r="BW382" s="756">
        <v>0</v>
      </c>
      <c r="BX382" s="756">
        <v>0</v>
      </c>
      <c r="BY382" s="756">
        <v>0</v>
      </c>
      <c r="BZ382" s="756">
        <v>0</v>
      </c>
      <c r="CA382" s="756">
        <v>0</v>
      </c>
      <c r="CB382" s="756">
        <v>0</v>
      </c>
      <c r="CC382" s="646">
        <f t="shared" si="189"/>
        <v>0</v>
      </c>
      <c r="CD382" s="594"/>
      <c r="CE382" s="705">
        <f t="shared" si="166"/>
        <v>366</v>
      </c>
      <c r="CF382" s="756">
        <f t="shared" si="198"/>
        <v>0</v>
      </c>
      <c r="CG382" s="756">
        <f t="shared" si="198"/>
        <v>0</v>
      </c>
      <c r="CH382" s="756">
        <f t="shared" si="198"/>
        <v>0</v>
      </c>
      <c r="CI382" s="756">
        <f t="shared" si="196"/>
        <v>0</v>
      </c>
      <c r="CJ382" s="756">
        <f t="shared" si="196"/>
        <v>0</v>
      </c>
      <c r="CK382" s="756">
        <f t="shared" si="196"/>
        <v>0</v>
      </c>
      <c r="CL382" s="756">
        <f t="shared" si="196"/>
        <v>0</v>
      </c>
      <c r="CM382" s="646">
        <f t="shared" si="190"/>
        <v>0</v>
      </c>
      <c r="CN382" s="594"/>
      <c r="CO382" s="705">
        <f t="shared" si="167"/>
        <v>366</v>
      </c>
      <c r="CP382" s="756">
        <v>0</v>
      </c>
      <c r="CQ382" s="756">
        <v>0</v>
      </c>
      <c r="CR382" s="756">
        <v>0</v>
      </c>
      <c r="CS382" s="756">
        <v>0</v>
      </c>
      <c r="CT382" s="756">
        <v>0</v>
      </c>
      <c r="CU382" s="756">
        <v>0</v>
      </c>
      <c r="CV382" s="756">
        <v>0</v>
      </c>
      <c r="CW382" s="646">
        <f t="shared" si="191"/>
        <v>0</v>
      </c>
      <c r="CX382" s="685"/>
      <c r="CY382" s="705">
        <f t="shared" si="168"/>
        <v>366</v>
      </c>
      <c r="CZ382" s="756">
        <v>0</v>
      </c>
      <c r="DA382" s="756">
        <v>0</v>
      </c>
      <c r="DB382" s="756">
        <v>0</v>
      </c>
      <c r="DC382" s="756">
        <v>0</v>
      </c>
      <c r="DD382" s="756">
        <v>0</v>
      </c>
      <c r="DE382" s="767">
        <f t="shared" si="179"/>
        <v>0</v>
      </c>
      <c r="DF382" s="756">
        <v>0</v>
      </c>
      <c r="DG382" s="756">
        <v>0</v>
      </c>
      <c r="DH382" s="756">
        <v>0</v>
      </c>
      <c r="DI382" s="756">
        <v>0</v>
      </c>
      <c r="DJ382" s="767">
        <f t="shared" si="180"/>
        <v>0</v>
      </c>
      <c r="DK382" s="715">
        <f t="shared" si="181"/>
        <v>0</v>
      </c>
      <c r="DL382" s="685"/>
      <c r="DM382" s="705">
        <f t="shared" si="169"/>
        <v>366</v>
      </c>
      <c r="DN382" s="715">
        <f t="shared" si="182"/>
        <v>0</v>
      </c>
    </row>
    <row r="383" spans="2:118" x14ac:dyDescent="0.25">
      <c r="B383" s="705">
        <v>367</v>
      </c>
      <c r="C383" s="765">
        <f>(1+_xlfn.XLOOKUP(INT((B383-1)/12)+1,'ZC Curve'!$B$8:$B$107,'ZC Curve'!R$8:R$107,,0))^(1/12)-1</f>
        <v>0</v>
      </c>
      <c r="D383" s="766">
        <f t="shared" si="183"/>
        <v>1</v>
      </c>
      <c r="E383" s="685"/>
      <c r="F383" s="705">
        <v>367</v>
      </c>
      <c r="G383" s="756">
        <v>0</v>
      </c>
      <c r="H383" s="756">
        <v>0</v>
      </c>
      <c r="I383" s="756">
        <v>0</v>
      </c>
      <c r="J383" s="756">
        <v>0</v>
      </c>
      <c r="K383" s="756">
        <v>0</v>
      </c>
      <c r="L383" s="756">
        <v>0</v>
      </c>
      <c r="M383" s="756">
        <v>0</v>
      </c>
      <c r="N383" s="646">
        <f t="shared" si="184"/>
        <v>0</v>
      </c>
      <c r="O383" s="594"/>
      <c r="P383" s="705">
        <f t="shared" si="170"/>
        <v>367</v>
      </c>
      <c r="Q383" s="756">
        <v>0</v>
      </c>
      <c r="R383" s="756">
        <v>0</v>
      </c>
      <c r="S383" s="756">
        <v>0</v>
      </c>
      <c r="T383" s="756">
        <v>0</v>
      </c>
      <c r="U383" s="756">
        <v>0</v>
      </c>
      <c r="V383" s="756">
        <v>0</v>
      </c>
      <c r="W383" s="756">
        <v>0</v>
      </c>
      <c r="X383" s="646">
        <f t="shared" si="185"/>
        <v>0</v>
      </c>
      <c r="Y383" s="594"/>
      <c r="Z383" s="705">
        <f t="shared" si="171"/>
        <v>367</v>
      </c>
      <c r="AA383" s="756">
        <f t="shared" si="197"/>
        <v>0</v>
      </c>
      <c r="AB383" s="756">
        <f t="shared" si="197"/>
        <v>0</v>
      </c>
      <c r="AC383" s="756">
        <f t="shared" si="197"/>
        <v>0</v>
      </c>
      <c r="AD383" s="756">
        <f t="shared" si="195"/>
        <v>0</v>
      </c>
      <c r="AE383" s="756">
        <f t="shared" si="195"/>
        <v>0</v>
      </c>
      <c r="AF383" s="756">
        <f t="shared" si="195"/>
        <v>0</v>
      </c>
      <c r="AG383" s="756">
        <f t="shared" si="195"/>
        <v>0</v>
      </c>
      <c r="AH383" s="646">
        <f t="shared" si="186"/>
        <v>0</v>
      </c>
      <c r="AI383" s="594"/>
      <c r="AJ383" s="705">
        <f t="shared" si="172"/>
        <v>367</v>
      </c>
      <c r="AK383" s="756">
        <v>0</v>
      </c>
      <c r="AL383" s="756">
        <v>0</v>
      </c>
      <c r="AM383" s="756">
        <v>0</v>
      </c>
      <c r="AN383" s="756">
        <v>0</v>
      </c>
      <c r="AO383" s="756">
        <v>0</v>
      </c>
      <c r="AP383" s="756">
        <v>0</v>
      </c>
      <c r="AQ383" s="756">
        <v>0</v>
      </c>
      <c r="AR383" s="646">
        <f t="shared" si="187"/>
        <v>0</v>
      </c>
      <c r="AS383" s="594"/>
      <c r="AT383" s="705">
        <f t="shared" si="173"/>
        <v>367</v>
      </c>
      <c r="AU383" s="756">
        <v>0</v>
      </c>
      <c r="AV383" s="756">
        <v>0</v>
      </c>
      <c r="AW383" s="756">
        <v>0</v>
      </c>
      <c r="AX383" s="756">
        <v>0</v>
      </c>
      <c r="AY383" s="756">
        <v>0</v>
      </c>
      <c r="AZ383" s="767">
        <f t="shared" si="194"/>
        <v>0</v>
      </c>
      <c r="BA383" s="756">
        <v>0</v>
      </c>
      <c r="BB383" s="756">
        <v>0</v>
      </c>
      <c r="BC383" s="756">
        <v>0</v>
      </c>
      <c r="BD383" s="756">
        <v>0</v>
      </c>
      <c r="BE383" s="767">
        <f t="shared" si="174"/>
        <v>0</v>
      </c>
      <c r="BF383" s="646">
        <f t="shared" si="175"/>
        <v>0</v>
      </c>
      <c r="BG383" s="594"/>
      <c r="BH383" s="705">
        <f t="shared" si="165"/>
        <v>367</v>
      </c>
      <c r="BI383" s="646">
        <f t="shared" si="176"/>
        <v>0</v>
      </c>
      <c r="BJ383" s="594"/>
      <c r="BK383" s="705">
        <f t="shared" si="177"/>
        <v>367</v>
      </c>
      <c r="BL383" s="756">
        <v>0</v>
      </c>
      <c r="BM383" s="756">
        <v>0</v>
      </c>
      <c r="BN383" s="756">
        <v>0</v>
      </c>
      <c r="BO383" s="756">
        <v>0</v>
      </c>
      <c r="BP383" s="756">
        <v>0</v>
      </c>
      <c r="BQ383" s="756">
        <v>0</v>
      </c>
      <c r="BR383" s="756">
        <v>0</v>
      </c>
      <c r="BS383" s="646">
        <f t="shared" si="188"/>
        <v>0</v>
      </c>
      <c r="BT383" s="594"/>
      <c r="BU383" s="705">
        <f t="shared" si="178"/>
        <v>367</v>
      </c>
      <c r="BV383" s="756">
        <v>0</v>
      </c>
      <c r="BW383" s="756">
        <v>0</v>
      </c>
      <c r="BX383" s="756">
        <v>0</v>
      </c>
      <c r="BY383" s="756">
        <v>0</v>
      </c>
      <c r="BZ383" s="756">
        <v>0</v>
      </c>
      <c r="CA383" s="756">
        <v>0</v>
      </c>
      <c r="CB383" s="756">
        <v>0</v>
      </c>
      <c r="CC383" s="646">
        <f t="shared" si="189"/>
        <v>0</v>
      </c>
      <c r="CD383" s="594"/>
      <c r="CE383" s="705">
        <f t="shared" si="166"/>
        <v>367</v>
      </c>
      <c r="CF383" s="756">
        <f t="shared" si="198"/>
        <v>0</v>
      </c>
      <c r="CG383" s="756">
        <f t="shared" si="198"/>
        <v>0</v>
      </c>
      <c r="CH383" s="756">
        <f t="shared" si="198"/>
        <v>0</v>
      </c>
      <c r="CI383" s="756">
        <f t="shared" si="196"/>
        <v>0</v>
      </c>
      <c r="CJ383" s="756">
        <f t="shared" si="196"/>
        <v>0</v>
      </c>
      <c r="CK383" s="756">
        <f t="shared" si="196"/>
        <v>0</v>
      </c>
      <c r="CL383" s="756">
        <f t="shared" si="196"/>
        <v>0</v>
      </c>
      <c r="CM383" s="646">
        <f t="shared" si="190"/>
        <v>0</v>
      </c>
      <c r="CN383" s="594"/>
      <c r="CO383" s="705">
        <f t="shared" si="167"/>
        <v>367</v>
      </c>
      <c r="CP383" s="756">
        <v>0</v>
      </c>
      <c r="CQ383" s="756">
        <v>0</v>
      </c>
      <c r="CR383" s="756">
        <v>0</v>
      </c>
      <c r="CS383" s="756">
        <v>0</v>
      </c>
      <c r="CT383" s="756">
        <v>0</v>
      </c>
      <c r="CU383" s="756">
        <v>0</v>
      </c>
      <c r="CV383" s="756">
        <v>0</v>
      </c>
      <c r="CW383" s="646">
        <f t="shared" si="191"/>
        <v>0</v>
      </c>
      <c r="CX383" s="685"/>
      <c r="CY383" s="705">
        <f t="shared" si="168"/>
        <v>367</v>
      </c>
      <c r="CZ383" s="756">
        <v>0</v>
      </c>
      <c r="DA383" s="756">
        <v>0</v>
      </c>
      <c r="DB383" s="756">
        <v>0</v>
      </c>
      <c r="DC383" s="756">
        <v>0</v>
      </c>
      <c r="DD383" s="756">
        <v>0</v>
      </c>
      <c r="DE383" s="767">
        <f t="shared" si="179"/>
        <v>0</v>
      </c>
      <c r="DF383" s="756">
        <v>0</v>
      </c>
      <c r="DG383" s="756">
        <v>0</v>
      </c>
      <c r="DH383" s="756">
        <v>0</v>
      </c>
      <c r="DI383" s="756">
        <v>0</v>
      </c>
      <c r="DJ383" s="767">
        <f t="shared" si="180"/>
        <v>0</v>
      </c>
      <c r="DK383" s="715">
        <f t="shared" si="181"/>
        <v>0</v>
      </c>
      <c r="DL383" s="685"/>
      <c r="DM383" s="705">
        <f t="shared" si="169"/>
        <v>367</v>
      </c>
      <c r="DN383" s="715">
        <f t="shared" si="182"/>
        <v>0</v>
      </c>
    </row>
    <row r="384" spans="2:118" x14ac:dyDescent="0.25">
      <c r="B384" s="705">
        <v>368</v>
      </c>
      <c r="C384" s="765">
        <f>(1+_xlfn.XLOOKUP(INT((B384-1)/12)+1,'ZC Curve'!$B$8:$B$107,'ZC Curve'!R$8:R$107,,0))^(1/12)-1</f>
        <v>0</v>
      </c>
      <c r="D384" s="766">
        <f t="shared" si="183"/>
        <v>1</v>
      </c>
      <c r="E384" s="685"/>
      <c r="F384" s="705">
        <v>368</v>
      </c>
      <c r="G384" s="756">
        <v>0</v>
      </c>
      <c r="H384" s="756">
        <v>0</v>
      </c>
      <c r="I384" s="756">
        <v>0</v>
      </c>
      <c r="J384" s="756">
        <v>0</v>
      </c>
      <c r="K384" s="756">
        <v>0</v>
      </c>
      <c r="L384" s="756">
        <v>0</v>
      </c>
      <c r="M384" s="756">
        <v>0</v>
      </c>
      <c r="N384" s="646">
        <f t="shared" si="184"/>
        <v>0</v>
      </c>
      <c r="O384" s="594"/>
      <c r="P384" s="705">
        <f t="shared" si="170"/>
        <v>368</v>
      </c>
      <c r="Q384" s="756">
        <v>0</v>
      </c>
      <c r="R384" s="756">
        <v>0</v>
      </c>
      <c r="S384" s="756">
        <v>0</v>
      </c>
      <c r="T384" s="756">
        <v>0</v>
      </c>
      <c r="U384" s="756">
        <v>0</v>
      </c>
      <c r="V384" s="756">
        <v>0</v>
      </c>
      <c r="W384" s="756">
        <v>0</v>
      </c>
      <c r="X384" s="646">
        <f t="shared" si="185"/>
        <v>0</v>
      </c>
      <c r="Y384" s="594"/>
      <c r="Z384" s="705">
        <f t="shared" si="171"/>
        <v>368</v>
      </c>
      <c r="AA384" s="756">
        <f t="shared" si="197"/>
        <v>0</v>
      </c>
      <c r="AB384" s="756">
        <f t="shared" si="197"/>
        <v>0</v>
      </c>
      <c r="AC384" s="756">
        <f t="shared" si="197"/>
        <v>0</v>
      </c>
      <c r="AD384" s="756">
        <f t="shared" si="195"/>
        <v>0</v>
      </c>
      <c r="AE384" s="756">
        <f t="shared" si="195"/>
        <v>0</v>
      </c>
      <c r="AF384" s="756">
        <f t="shared" si="195"/>
        <v>0</v>
      </c>
      <c r="AG384" s="756">
        <f t="shared" si="195"/>
        <v>0</v>
      </c>
      <c r="AH384" s="646">
        <f t="shared" si="186"/>
        <v>0</v>
      </c>
      <c r="AI384" s="594"/>
      <c r="AJ384" s="705">
        <f t="shared" si="172"/>
        <v>368</v>
      </c>
      <c r="AK384" s="756">
        <v>0</v>
      </c>
      <c r="AL384" s="756">
        <v>0</v>
      </c>
      <c r="AM384" s="756">
        <v>0</v>
      </c>
      <c r="AN384" s="756">
        <v>0</v>
      </c>
      <c r="AO384" s="756">
        <v>0</v>
      </c>
      <c r="AP384" s="756">
        <v>0</v>
      </c>
      <c r="AQ384" s="756">
        <v>0</v>
      </c>
      <c r="AR384" s="646">
        <f t="shared" si="187"/>
        <v>0</v>
      </c>
      <c r="AS384" s="594"/>
      <c r="AT384" s="705">
        <f t="shared" si="173"/>
        <v>368</v>
      </c>
      <c r="AU384" s="756">
        <v>0</v>
      </c>
      <c r="AV384" s="756">
        <v>0</v>
      </c>
      <c r="AW384" s="756">
        <v>0</v>
      </c>
      <c r="AX384" s="756">
        <v>0</v>
      </c>
      <c r="AY384" s="756">
        <v>0</v>
      </c>
      <c r="AZ384" s="767">
        <f t="shared" si="194"/>
        <v>0</v>
      </c>
      <c r="BA384" s="756">
        <v>0</v>
      </c>
      <c r="BB384" s="756">
        <v>0</v>
      </c>
      <c r="BC384" s="756">
        <v>0</v>
      </c>
      <c r="BD384" s="756">
        <v>0</v>
      </c>
      <c r="BE384" s="767">
        <f t="shared" si="174"/>
        <v>0</v>
      </c>
      <c r="BF384" s="646">
        <f t="shared" si="175"/>
        <v>0</v>
      </c>
      <c r="BG384" s="594"/>
      <c r="BH384" s="705">
        <f t="shared" si="165"/>
        <v>368</v>
      </c>
      <c r="BI384" s="646">
        <f t="shared" si="176"/>
        <v>0</v>
      </c>
      <c r="BJ384" s="594"/>
      <c r="BK384" s="705">
        <f t="shared" si="177"/>
        <v>368</v>
      </c>
      <c r="BL384" s="756">
        <v>0</v>
      </c>
      <c r="BM384" s="756">
        <v>0</v>
      </c>
      <c r="BN384" s="756">
        <v>0</v>
      </c>
      <c r="BO384" s="756">
        <v>0</v>
      </c>
      <c r="BP384" s="756">
        <v>0</v>
      </c>
      <c r="BQ384" s="756">
        <v>0</v>
      </c>
      <c r="BR384" s="756">
        <v>0</v>
      </c>
      <c r="BS384" s="646">
        <f t="shared" si="188"/>
        <v>0</v>
      </c>
      <c r="BT384" s="594"/>
      <c r="BU384" s="705">
        <f t="shared" si="178"/>
        <v>368</v>
      </c>
      <c r="BV384" s="756">
        <v>0</v>
      </c>
      <c r="BW384" s="756">
        <v>0</v>
      </c>
      <c r="BX384" s="756">
        <v>0</v>
      </c>
      <c r="BY384" s="756">
        <v>0</v>
      </c>
      <c r="BZ384" s="756">
        <v>0</v>
      </c>
      <c r="CA384" s="756">
        <v>0</v>
      </c>
      <c r="CB384" s="756">
        <v>0</v>
      </c>
      <c r="CC384" s="646">
        <f t="shared" si="189"/>
        <v>0</v>
      </c>
      <c r="CD384" s="594"/>
      <c r="CE384" s="705">
        <f t="shared" si="166"/>
        <v>368</v>
      </c>
      <c r="CF384" s="756">
        <f t="shared" si="198"/>
        <v>0</v>
      </c>
      <c r="CG384" s="756">
        <f t="shared" si="198"/>
        <v>0</v>
      </c>
      <c r="CH384" s="756">
        <f t="shared" si="198"/>
        <v>0</v>
      </c>
      <c r="CI384" s="756">
        <f t="shared" si="196"/>
        <v>0</v>
      </c>
      <c r="CJ384" s="756">
        <f t="shared" si="196"/>
        <v>0</v>
      </c>
      <c r="CK384" s="756">
        <f t="shared" si="196"/>
        <v>0</v>
      </c>
      <c r="CL384" s="756">
        <f t="shared" si="196"/>
        <v>0</v>
      </c>
      <c r="CM384" s="646">
        <f t="shared" si="190"/>
        <v>0</v>
      </c>
      <c r="CN384" s="594"/>
      <c r="CO384" s="705">
        <f t="shared" si="167"/>
        <v>368</v>
      </c>
      <c r="CP384" s="756">
        <v>0</v>
      </c>
      <c r="CQ384" s="756">
        <v>0</v>
      </c>
      <c r="CR384" s="756">
        <v>0</v>
      </c>
      <c r="CS384" s="756">
        <v>0</v>
      </c>
      <c r="CT384" s="756">
        <v>0</v>
      </c>
      <c r="CU384" s="756">
        <v>0</v>
      </c>
      <c r="CV384" s="756">
        <v>0</v>
      </c>
      <c r="CW384" s="646">
        <f t="shared" si="191"/>
        <v>0</v>
      </c>
      <c r="CX384" s="685"/>
      <c r="CY384" s="705">
        <f t="shared" si="168"/>
        <v>368</v>
      </c>
      <c r="CZ384" s="756">
        <v>0</v>
      </c>
      <c r="DA384" s="756">
        <v>0</v>
      </c>
      <c r="DB384" s="756">
        <v>0</v>
      </c>
      <c r="DC384" s="756">
        <v>0</v>
      </c>
      <c r="DD384" s="756">
        <v>0</v>
      </c>
      <c r="DE384" s="767">
        <f t="shared" si="179"/>
        <v>0</v>
      </c>
      <c r="DF384" s="756">
        <v>0</v>
      </c>
      <c r="DG384" s="756">
        <v>0</v>
      </c>
      <c r="DH384" s="756">
        <v>0</v>
      </c>
      <c r="DI384" s="756">
        <v>0</v>
      </c>
      <c r="DJ384" s="767">
        <f t="shared" si="180"/>
        <v>0</v>
      </c>
      <c r="DK384" s="715">
        <f t="shared" si="181"/>
        <v>0</v>
      </c>
      <c r="DL384" s="685"/>
      <c r="DM384" s="705">
        <f t="shared" si="169"/>
        <v>368</v>
      </c>
      <c r="DN384" s="715">
        <f t="shared" si="182"/>
        <v>0</v>
      </c>
    </row>
    <row r="385" spans="2:118" x14ac:dyDescent="0.25">
      <c r="B385" s="705">
        <v>369</v>
      </c>
      <c r="C385" s="765">
        <f>(1+_xlfn.XLOOKUP(INT((B385-1)/12)+1,'ZC Curve'!$B$8:$B$107,'ZC Curve'!R$8:R$107,,0))^(1/12)-1</f>
        <v>0</v>
      </c>
      <c r="D385" s="766">
        <f t="shared" si="183"/>
        <v>1</v>
      </c>
      <c r="E385" s="685"/>
      <c r="F385" s="705">
        <v>369</v>
      </c>
      <c r="G385" s="756">
        <v>0</v>
      </c>
      <c r="H385" s="756">
        <v>0</v>
      </c>
      <c r="I385" s="756">
        <v>0</v>
      </c>
      <c r="J385" s="756">
        <v>0</v>
      </c>
      <c r="K385" s="756">
        <v>0</v>
      </c>
      <c r="L385" s="756">
        <v>0</v>
      </c>
      <c r="M385" s="756">
        <v>0</v>
      </c>
      <c r="N385" s="646">
        <f t="shared" si="184"/>
        <v>0</v>
      </c>
      <c r="O385" s="594"/>
      <c r="P385" s="705">
        <f t="shared" si="170"/>
        <v>369</v>
      </c>
      <c r="Q385" s="756">
        <v>0</v>
      </c>
      <c r="R385" s="756">
        <v>0</v>
      </c>
      <c r="S385" s="756">
        <v>0</v>
      </c>
      <c r="T385" s="756">
        <v>0</v>
      </c>
      <c r="U385" s="756">
        <v>0</v>
      </c>
      <c r="V385" s="756">
        <v>0</v>
      </c>
      <c r="W385" s="756">
        <v>0</v>
      </c>
      <c r="X385" s="646">
        <f t="shared" si="185"/>
        <v>0</v>
      </c>
      <c r="Y385" s="594"/>
      <c r="Z385" s="705">
        <f t="shared" si="171"/>
        <v>369</v>
      </c>
      <c r="AA385" s="756">
        <f t="shared" si="197"/>
        <v>0</v>
      </c>
      <c r="AB385" s="756">
        <f t="shared" si="197"/>
        <v>0</v>
      </c>
      <c r="AC385" s="756">
        <f t="shared" si="197"/>
        <v>0</v>
      </c>
      <c r="AD385" s="756">
        <f t="shared" si="195"/>
        <v>0</v>
      </c>
      <c r="AE385" s="756">
        <f t="shared" si="195"/>
        <v>0</v>
      </c>
      <c r="AF385" s="756">
        <f t="shared" si="195"/>
        <v>0</v>
      </c>
      <c r="AG385" s="756">
        <f t="shared" si="195"/>
        <v>0</v>
      </c>
      <c r="AH385" s="646">
        <f t="shared" si="186"/>
        <v>0</v>
      </c>
      <c r="AI385" s="594"/>
      <c r="AJ385" s="705">
        <f t="shared" si="172"/>
        <v>369</v>
      </c>
      <c r="AK385" s="756">
        <v>0</v>
      </c>
      <c r="AL385" s="756">
        <v>0</v>
      </c>
      <c r="AM385" s="756">
        <v>0</v>
      </c>
      <c r="AN385" s="756">
        <v>0</v>
      </c>
      <c r="AO385" s="756">
        <v>0</v>
      </c>
      <c r="AP385" s="756">
        <v>0</v>
      </c>
      <c r="AQ385" s="756">
        <v>0</v>
      </c>
      <c r="AR385" s="646">
        <f t="shared" si="187"/>
        <v>0</v>
      </c>
      <c r="AS385" s="594"/>
      <c r="AT385" s="705">
        <f t="shared" si="173"/>
        <v>369</v>
      </c>
      <c r="AU385" s="756">
        <v>0</v>
      </c>
      <c r="AV385" s="756">
        <v>0</v>
      </c>
      <c r="AW385" s="756">
        <v>0</v>
      </c>
      <c r="AX385" s="756">
        <v>0</v>
      </c>
      <c r="AY385" s="756">
        <v>0</v>
      </c>
      <c r="AZ385" s="767">
        <f t="shared" si="194"/>
        <v>0</v>
      </c>
      <c r="BA385" s="756">
        <v>0</v>
      </c>
      <c r="BB385" s="756">
        <v>0</v>
      </c>
      <c r="BC385" s="756">
        <v>0</v>
      </c>
      <c r="BD385" s="756">
        <v>0</v>
      </c>
      <c r="BE385" s="767">
        <f t="shared" si="174"/>
        <v>0</v>
      </c>
      <c r="BF385" s="646">
        <f t="shared" si="175"/>
        <v>0</v>
      </c>
      <c r="BG385" s="594"/>
      <c r="BH385" s="705">
        <f t="shared" si="165"/>
        <v>369</v>
      </c>
      <c r="BI385" s="646">
        <f t="shared" si="176"/>
        <v>0</v>
      </c>
      <c r="BJ385" s="594"/>
      <c r="BK385" s="705">
        <f t="shared" si="177"/>
        <v>369</v>
      </c>
      <c r="BL385" s="756">
        <v>0</v>
      </c>
      <c r="BM385" s="756">
        <v>0</v>
      </c>
      <c r="BN385" s="756">
        <v>0</v>
      </c>
      <c r="BO385" s="756">
        <v>0</v>
      </c>
      <c r="BP385" s="756">
        <v>0</v>
      </c>
      <c r="BQ385" s="756">
        <v>0</v>
      </c>
      <c r="BR385" s="756">
        <v>0</v>
      </c>
      <c r="BS385" s="646">
        <f t="shared" si="188"/>
        <v>0</v>
      </c>
      <c r="BT385" s="594"/>
      <c r="BU385" s="705">
        <f t="shared" si="178"/>
        <v>369</v>
      </c>
      <c r="BV385" s="756">
        <v>0</v>
      </c>
      <c r="BW385" s="756">
        <v>0</v>
      </c>
      <c r="BX385" s="756">
        <v>0</v>
      </c>
      <c r="BY385" s="756">
        <v>0</v>
      </c>
      <c r="BZ385" s="756">
        <v>0</v>
      </c>
      <c r="CA385" s="756">
        <v>0</v>
      </c>
      <c r="CB385" s="756">
        <v>0</v>
      </c>
      <c r="CC385" s="646">
        <f t="shared" si="189"/>
        <v>0</v>
      </c>
      <c r="CD385" s="594"/>
      <c r="CE385" s="705">
        <f t="shared" si="166"/>
        <v>369</v>
      </c>
      <c r="CF385" s="756">
        <f t="shared" si="198"/>
        <v>0</v>
      </c>
      <c r="CG385" s="756">
        <f t="shared" si="198"/>
        <v>0</v>
      </c>
      <c r="CH385" s="756">
        <f t="shared" si="198"/>
        <v>0</v>
      </c>
      <c r="CI385" s="756">
        <f t="shared" si="196"/>
        <v>0</v>
      </c>
      <c r="CJ385" s="756">
        <f t="shared" si="196"/>
        <v>0</v>
      </c>
      <c r="CK385" s="756">
        <f t="shared" si="196"/>
        <v>0</v>
      </c>
      <c r="CL385" s="756">
        <f t="shared" si="196"/>
        <v>0</v>
      </c>
      <c r="CM385" s="646">
        <f t="shared" si="190"/>
        <v>0</v>
      </c>
      <c r="CN385" s="594"/>
      <c r="CO385" s="705">
        <f t="shared" si="167"/>
        <v>369</v>
      </c>
      <c r="CP385" s="756">
        <v>0</v>
      </c>
      <c r="CQ385" s="756">
        <v>0</v>
      </c>
      <c r="CR385" s="756">
        <v>0</v>
      </c>
      <c r="CS385" s="756">
        <v>0</v>
      </c>
      <c r="CT385" s="756">
        <v>0</v>
      </c>
      <c r="CU385" s="756">
        <v>0</v>
      </c>
      <c r="CV385" s="756">
        <v>0</v>
      </c>
      <c r="CW385" s="646">
        <f t="shared" si="191"/>
        <v>0</v>
      </c>
      <c r="CX385" s="685"/>
      <c r="CY385" s="705">
        <f t="shared" si="168"/>
        <v>369</v>
      </c>
      <c r="CZ385" s="756">
        <v>0</v>
      </c>
      <c r="DA385" s="756">
        <v>0</v>
      </c>
      <c r="DB385" s="756">
        <v>0</v>
      </c>
      <c r="DC385" s="756">
        <v>0</v>
      </c>
      <c r="DD385" s="756">
        <v>0</v>
      </c>
      <c r="DE385" s="767">
        <f t="shared" si="179"/>
        <v>0</v>
      </c>
      <c r="DF385" s="756">
        <v>0</v>
      </c>
      <c r="DG385" s="756">
        <v>0</v>
      </c>
      <c r="DH385" s="756">
        <v>0</v>
      </c>
      <c r="DI385" s="756">
        <v>0</v>
      </c>
      <c r="DJ385" s="767">
        <f t="shared" si="180"/>
        <v>0</v>
      </c>
      <c r="DK385" s="715">
        <f t="shared" si="181"/>
        <v>0</v>
      </c>
      <c r="DL385" s="685"/>
      <c r="DM385" s="705">
        <f t="shared" si="169"/>
        <v>369</v>
      </c>
      <c r="DN385" s="715">
        <f t="shared" si="182"/>
        <v>0</v>
      </c>
    </row>
    <row r="386" spans="2:118" x14ac:dyDescent="0.25">
      <c r="B386" s="705">
        <v>370</v>
      </c>
      <c r="C386" s="765">
        <f>(1+_xlfn.XLOOKUP(INT((B386-1)/12)+1,'ZC Curve'!$B$8:$B$107,'ZC Curve'!R$8:R$107,,0))^(1/12)-1</f>
        <v>0</v>
      </c>
      <c r="D386" s="766">
        <f t="shared" si="183"/>
        <v>1</v>
      </c>
      <c r="E386" s="685"/>
      <c r="F386" s="705">
        <v>370</v>
      </c>
      <c r="G386" s="756">
        <v>0</v>
      </c>
      <c r="H386" s="756">
        <v>0</v>
      </c>
      <c r="I386" s="756">
        <v>0</v>
      </c>
      <c r="J386" s="756">
        <v>0</v>
      </c>
      <c r="K386" s="756">
        <v>0</v>
      </c>
      <c r="L386" s="756">
        <v>0</v>
      </c>
      <c r="M386" s="756">
        <v>0</v>
      </c>
      <c r="N386" s="646">
        <f t="shared" si="184"/>
        <v>0</v>
      </c>
      <c r="O386" s="594"/>
      <c r="P386" s="705">
        <f t="shared" si="170"/>
        <v>370</v>
      </c>
      <c r="Q386" s="756">
        <v>0</v>
      </c>
      <c r="R386" s="756">
        <v>0</v>
      </c>
      <c r="S386" s="756">
        <v>0</v>
      </c>
      <c r="T386" s="756">
        <v>0</v>
      </c>
      <c r="U386" s="756">
        <v>0</v>
      </c>
      <c r="V386" s="756">
        <v>0</v>
      </c>
      <c r="W386" s="756">
        <v>0</v>
      </c>
      <c r="X386" s="646">
        <f t="shared" si="185"/>
        <v>0</v>
      </c>
      <c r="Y386" s="594"/>
      <c r="Z386" s="705">
        <f t="shared" si="171"/>
        <v>370</v>
      </c>
      <c r="AA386" s="756">
        <f t="shared" si="197"/>
        <v>0</v>
      </c>
      <c r="AB386" s="756">
        <f t="shared" si="197"/>
        <v>0</v>
      </c>
      <c r="AC386" s="756">
        <f t="shared" si="197"/>
        <v>0</v>
      </c>
      <c r="AD386" s="756">
        <f t="shared" si="195"/>
        <v>0</v>
      </c>
      <c r="AE386" s="756">
        <f t="shared" si="195"/>
        <v>0</v>
      </c>
      <c r="AF386" s="756">
        <f t="shared" si="195"/>
        <v>0</v>
      </c>
      <c r="AG386" s="756">
        <f t="shared" si="195"/>
        <v>0</v>
      </c>
      <c r="AH386" s="646">
        <f t="shared" si="186"/>
        <v>0</v>
      </c>
      <c r="AI386" s="594"/>
      <c r="AJ386" s="705">
        <f t="shared" si="172"/>
        <v>370</v>
      </c>
      <c r="AK386" s="756">
        <v>0</v>
      </c>
      <c r="AL386" s="756">
        <v>0</v>
      </c>
      <c r="AM386" s="756">
        <v>0</v>
      </c>
      <c r="AN386" s="756">
        <v>0</v>
      </c>
      <c r="AO386" s="756">
        <v>0</v>
      </c>
      <c r="AP386" s="756">
        <v>0</v>
      </c>
      <c r="AQ386" s="756">
        <v>0</v>
      </c>
      <c r="AR386" s="646">
        <f t="shared" si="187"/>
        <v>0</v>
      </c>
      <c r="AS386" s="594"/>
      <c r="AT386" s="705">
        <f t="shared" si="173"/>
        <v>370</v>
      </c>
      <c r="AU386" s="756">
        <v>0</v>
      </c>
      <c r="AV386" s="756">
        <v>0</v>
      </c>
      <c r="AW386" s="756">
        <v>0</v>
      </c>
      <c r="AX386" s="756">
        <v>0</v>
      </c>
      <c r="AY386" s="756">
        <v>0</v>
      </c>
      <c r="AZ386" s="767">
        <f t="shared" si="194"/>
        <v>0</v>
      </c>
      <c r="BA386" s="756">
        <v>0</v>
      </c>
      <c r="BB386" s="756">
        <v>0</v>
      </c>
      <c r="BC386" s="756">
        <v>0</v>
      </c>
      <c r="BD386" s="756">
        <v>0</v>
      </c>
      <c r="BE386" s="767">
        <f t="shared" si="174"/>
        <v>0</v>
      </c>
      <c r="BF386" s="646">
        <f t="shared" si="175"/>
        <v>0</v>
      </c>
      <c r="BG386" s="594"/>
      <c r="BH386" s="705">
        <f t="shared" si="165"/>
        <v>370</v>
      </c>
      <c r="BI386" s="646">
        <f t="shared" si="176"/>
        <v>0</v>
      </c>
      <c r="BJ386" s="594"/>
      <c r="BK386" s="705">
        <f t="shared" si="177"/>
        <v>370</v>
      </c>
      <c r="BL386" s="756">
        <v>0</v>
      </c>
      <c r="BM386" s="756">
        <v>0</v>
      </c>
      <c r="BN386" s="756">
        <v>0</v>
      </c>
      <c r="BO386" s="756">
        <v>0</v>
      </c>
      <c r="BP386" s="756">
        <v>0</v>
      </c>
      <c r="BQ386" s="756">
        <v>0</v>
      </c>
      <c r="BR386" s="756">
        <v>0</v>
      </c>
      <c r="BS386" s="646">
        <f t="shared" si="188"/>
        <v>0</v>
      </c>
      <c r="BT386" s="594"/>
      <c r="BU386" s="705">
        <f t="shared" si="178"/>
        <v>370</v>
      </c>
      <c r="BV386" s="756">
        <v>0</v>
      </c>
      <c r="BW386" s="756">
        <v>0</v>
      </c>
      <c r="BX386" s="756">
        <v>0</v>
      </c>
      <c r="BY386" s="756">
        <v>0</v>
      </c>
      <c r="BZ386" s="756">
        <v>0</v>
      </c>
      <c r="CA386" s="756">
        <v>0</v>
      </c>
      <c r="CB386" s="756">
        <v>0</v>
      </c>
      <c r="CC386" s="646">
        <f t="shared" si="189"/>
        <v>0</v>
      </c>
      <c r="CD386" s="594"/>
      <c r="CE386" s="705">
        <f t="shared" si="166"/>
        <v>370</v>
      </c>
      <c r="CF386" s="756">
        <f t="shared" si="198"/>
        <v>0</v>
      </c>
      <c r="CG386" s="756">
        <f t="shared" si="198"/>
        <v>0</v>
      </c>
      <c r="CH386" s="756">
        <f t="shared" si="198"/>
        <v>0</v>
      </c>
      <c r="CI386" s="756">
        <f t="shared" si="196"/>
        <v>0</v>
      </c>
      <c r="CJ386" s="756">
        <f t="shared" si="196"/>
        <v>0</v>
      </c>
      <c r="CK386" s="756">
        <f t="shared" si="196"/>
        <v>0</v>
      </c>
      <c r="CL386" s="756">
        <f t="shared" si="196"/>
        <v>0</v>
      </c>
      <c r="CM386" s="646">
        <f t="shared" si="190"/>
        <v>0</v>
      </c>
      <c r="CN386" s="594"/>
      <c r="CO386" s="705">
        <f t="shared" si="167"/>
        <v>370</v>
      </c>
      <c r="CP386" s="756">
        <v>0</v>
      </c>
      <c r="CQ386" s="756">
        <v>0</v>
      </c>
      <c r="CR386" s="756">
        <v>0</v>
      </c>
      <c r="CS386" s="756">
        <v>0</v>
      </c>
      <c r="CT386" s="756">
        <v>0</v>
      </c>
      <c r="CU386" s="756">
        <v>0</v>
      </c>
      <c r="CV386" s="756">
        <v>0</v>
      </c>
      <c r="CW386" s="646">
        <f t="shared" si="191"/>
        <v>0</v>
      </c>
      <c r="CX386" s="685"/>
      <c r="CY386" s="705">
        <f t="shared" si="168"/>
        <v>370</v>
      </c>
      <c r="CZ386" s="756">
        <v>0</v>
      </c>
      <c r="DA386" s="756">
        <v>0</v>
      </c>
      <c r="DB386" s="756">
        <v>0</v>
      </c>
      <c r="DC386" s="756">
        <v>0</v>
      </c>
      <c r="DD386" s="756">
        <v>0</v>
      </c>
      <c r="DE386" s="767">
        <f t="shared" si="179"/>
        <v>0</v>
      </c>
      <c r="DF386" s="756">
        <v>0</v>
      </c>
      <c r="DG386" s="756">
        <v>0</v>
      </c>
      <c r="DH386" s="756">
        <v>0</v>
      </c>
      <c r="DI386" s="756">
        <v>0</v>
      </c>
      <c r="DJ386" s="767">
        <f t="shared" si="180"/>
        <v>0</v>
      </c>
      <c r="DK386" s="715">
        <f t="shared" si="181"/>
        <v>0</v>
      </c>
      <c r="DL386" s="685"/>
      <c r="DM386" s="705">
        <f t="shared" si="169"/>
        <v>370</v>
      </c>
      <c r="DN386" s="715">
        <f t="shared" si="182"/>
        <v>0</v>
      </c>
    </row>
    <row r="387" spans="2:118" x14ac:dyDescent="0.25">
      <c r="B387" s="705">
        <v>371</v>
      </c>
      <c r="C387" s="765">
        <f>(1+_xlfn.XLOOKUP(INT((B387-1)/12)+1,'ZC Curve'!$B$8:$B$107,'ZC Curve'!R$8:R$107,,0))^(1/12)-1</f>
        <v>0</v>
      </c>
      <c r="D387" s="766">
        <f t="shared" si="183"/>
        <v>1</v>
      </c>
      <c r="E387" s="685"/>
      <c r="F387" s="705">
        <v>371</v>
      </c>
      <c r="G387" s="756">
        <v>0</v>
      </c>
      <c r="H387" s="756">
        <v>0</v>
      </c>
      <c r="I387" s="756">
        <v>0</v>
      </c>
      <c r="J387" s="756">
        <v>0</v>
      </c>
      <c r="K387" s="756">
        <v>0</v>
      </c>
      <c r="L387" s="756">
        <v>0</v>
      </c>
      <c r="M387" s="756">
        <v>0</v>
      </c>
      <c r="N387" s="646">
        <f t="shared" si="184"/>
        <v>0</v>
      </c>
      <c r="O387" s="594"/>
      <c r="P387" s="705">
        <f t="shared" si="170"/>
        <v>371</v>
      </c>
      <c r="Q387" s="756">
        <v>0</v>
      </c>
      <c r="R387" s="756">
        <v>0</v>
      </c>
      <c r="S387" s="756">
        <v>0</v>
      </c>
      <c r="T387" s="756">
        <v>0</v>
      </c>
      <c r="U387" s="756">
        <v>0</v>
      </c>
      <c r="V387" s="756">
        <v>0</v>
      </c>
      <c r="W387" s="756">
        <v>0</v>
      </c>
      <c r="X387" s="646">
        <f t="shared" si="185"/>
        <v>0</v>
      </c>
      <c r="Y387" s="594"/>
      <c r="Z387" s="705">
        <f t="shared" si="171"/>
        <v>371</v>
      </c>
      <c r="AA387" s="756">
        <f t="shared" si="197"/>
        <v>0</v>
      </c>
      <c r="AB387" s="756">
        <f t="shared" si="197"/>
        <v>0</v>
      </c>
      <c r="AC387" s="756">
        <f t="shared" si="197"/>
        <v>0</v>
      </c>
      <c r="AD387" s="756">
        <f t="shared" si="195"/>
        <v>0</v>
      </c>
      <c r="AE387" s="756">
        <f t="shared" si="195"/>
        <v>0</v>
      </c>
      <c r="AF387" s="756">
        <f t="shared" si="195"/>
        <v>0</v>
      </c>
      <c r="AG387" s="756">
        <f t="shared" si="195"/>
        <v>0</v>
      </c>
      <c r="AH387" s="646">
        <f t="shared" si="186"/>
        <v>0</v>
      </c>
      <c r="AI387" s="594"/>
      <c r="AJ387" s="705">
        <f t="shared" si="172"/>
        <v>371</v>
      </c>
      <c r="AK387" s="756">
        <v>0</v>
      </c>
      <c r="AL387" s="756">
        <v>0</v>
      </c>
      <c r="AM387" s="756">
        <v>0</v>
      </c>
      <c r="AN387" s="756">
        <v>0</v>
      </c>
      <c r="AO387" s="756">
        <v>0</v>
      </c>
      <c r="AP387" s="756">
        <v>0</v>
      </c>
      <c r="AQ387" s="756">
        <v>0</v>
      </c>
      <c r="AR387" s="646">
        <f t="shared" si="187"/>
        <v>0</v>
      </c>
      <c r="AS387" s="594"/>
      <c r="AT387" s="705">
        <f t="shared" si="173"/>
        <v>371</v>
      </c>
      <c r="AU387" s="756">
        <v>0</v>
      </c>
      <c r="AV387" s="756">
        <v>0</v>
      </c>
      <c r="AW387" s="756">
        <v>0</v>
      </c>
      <c r="AX387" s="756">
        <v>0</v>
      </c>
      <c r="AY387" s="756">
        <v>0</v>
      </c>
      <c r="AZ387" s="767">
        <f t="shared" si="194"/>
        <v>0</v>
      </c>
      <c r="BA387" s="756">
        <v>0</v>
      </c>
      <c r="BB387" s="756">
        <v>0</v>
      </c>
      <c r="BC387" s="756">
        <v>0</v>
      </c>
      <c r="BD387" s="756">
        <v>0</v>
      </c>
      <c r="BE387" s="767">
        <f t="shared" si="174"/>
        <v>0</v>
      </c>
      <c r="BF387" s="646">
        <f t="shared" si="175"/>
        <v>0</v>
      </c>
      <c r="BG387" s="594"/>
      <c r="BH387" s="705">
        <f t="shared" si="165"/>
        <v>371</v>
      </c>
      <c r="BI387" s="646">
        <f t="shared" si="176"/>
        <v>0</v>
      </c>
      <c r="BJ387" s="594"/>
      <c r="BK387" s="705">
        <f t="shared" si="177"/>
        <v>371</v>
      </c>
      <c r="BL387" s="756">
        <v>0</v>
      </c>
      <c r="BM387" s="756">
        <v>0</v>
      </c>
      <c r="BN387" s="756">
        <v>0</v>
      </c>
      <c r="BO387" s="756">
        <v>0</v>
      </c>
      <c r="BP387" s="756">
        <v>0</v>
      </c>
      <c r="BQ387" s="756">
        <v>0</v>
      </c>
      <c r="BR387" s="756">
        <v>0</v>
      </c>
      <c r="BS387" s="646">
        <f t="shared" si="188"/>
        <v>0</v>
      </c>
      <c r="BT387" s="594"/>
      <c r="BU387" s="705">
        <f t="shared" si="178"/>
        <v>371</v>
      </c>
      <c r="BV387" s="756">
        <v>0</v>
      </c>
      <c r="BW387" s="756">
        <v>0</v>
      </c>
      <c r="BX387" s="756">
        <v>0</v>
      </c>
      <c r="BY387" s="756">
        <v>0</v>
      </c>
      <c r="BZ387" s="756">
        <v>0</v>
      </c>
      <c r="CA387" s="756">
        <v>0</v>
      </c>
      <c r="CB387" s="756">
        <v>0</v>
      </c>
      <c r="CC387" s="646">
        <f t="shared" si="189"/>
        <v>0</v>
      </c>
      <c r="CD387" s="594"/>
      <c r="CE387" s="705">
        <f t="shared" si="166"/>
        <v>371</v>
      </c>
      <c r="CF387" s="756">
        <f t="shared" si="198"/>
        <v>0</v>
      </c>
      <c r="CG387" s="756">
        <f t="shared" si="198"/>
        <v>0</v>
      </c>
      <c r="CH387" s="756">
        <f t="shared" si="198"/>
        <v>0</v>
      </c>
      <c r="CI387" s="756">
        <f t="shared" si="196"/>
        <v>0</v>
      </c>
      <c r="CJ387" s="756">
        <f t="shared" si="196"/>
        <v>0</v>
      </c>
      <c r="CK387" s="756">
        <f t="shared" si="196"/>
        <v>0</v>
      </c>
      <c r="CL387" s="756">
        <f t="shared" si="196"/>
        <v>0</v>
      </c>
      <c r="CM387" s="646">
        <f t="shared" si="190"/>
        <v>0</v>
      </c>
      <c r="CN387" s="594"/>
      <c r="CO387" s="705">
        <f t="shared" si="167"/>
        <v>371</v>
      </c>
      <c r="CP387" s="756">
        <v>0</v>
      </c>
      <c r="CQ387" s="756">
        <v>0</v>
      </c>
      <c r="CR387" s="756">
        <v>0</v>
      </c>
      <c r="CS387" s="756">
        <v>0</v>
      </c>
      <c r="CT387" s="756">
        <v>0</v>
      </c>
      <c r="CU387" s="756">
        <v>0</v>
      </c>
      <c r="CV387" s="756">
        <v>0</v>
      </c>
      <c r="CW387" s="646">
        <f t="shared" si="191"/>
        <v>0</v>
      </c>
      <c r="CX387" s="685"/>
      <c r="CY387" s="705">
        <f t="shared" si="168"/>
        <v>371</v>
      </c>
      <c r="CZ387" s="756">
        <v>0</v>
      </c>
      <c r="DA387" s="756">
        <v>0</v>
      </c>
      <c r="DB387" s="756">
        <v>0</v>
      </c>
      <c r="DC387" s="756">
        <v>0</v>
      </c>
      <c r="DD387" s="756">
        <v>0</v>
      </c>
      <c r="DE387" s="767">
        <f t="shared" si="179"/>
        <v>0</v>
      </c>
      <c r="DF387" s="756">
        <v>0</v>
      </c>
      <c r="DG387" s="756">
        <v>0</v>
      </c>
      <c r="DH387" s="756">
        <v>0</v>
      </c>
      <c r="DI387" s="756">
        <v>0</v>
      </c>
      <c r="DJ387" s="767">
        <f t="shared" si="180"/>
        <v>0</v>
      </c>
      <c r="DK387" s="715">
        <f t="shared" si="181"/>
        <v>0</v>
      </c>
      <c r="DL387" s="685"/>
      <c r="DM387" s="705">
        <f t="shared" si="169"/>
        <v>371</v>
      </c>
      <c r="DN387" s="715">
        <f t="shared" si="182"/>
        <v>0</v>
      </c>
    </row>
    <row r="388" spans="2:118" x14ac:dyDescent="0.25">
      <c r="B388" s="705">
        <v>372</v>
      </c>
      <c r="C388" s="765">
        <f>(1+_xlfn.XLOOKUP(INT((B388-1)/12)+1,'ZC Curve'!$B$8:$B$107,'ZC Curve'!R$8:R$107,,0))^(1/12)-1</f>
        <v>0</v>
      </c>
      <c r="D388" s="766">
        <f t="shared" si="183"/>
        <v>1</v>
      </c>
      <c r="E388" s="685"/>
      <c r="F388" s="705">
        <v>372</v>
      </c>
      <c r="G388" s="756">
        <v>0</v>
      </c>
      <c r="H388" s="756">
        <v>0</v>
      </c>
      <c r="I388" s="756">
        <v>0</v>
      </c>
      <c r="J388" s="756">
        <v>0</v>
      </c>
      <c r="K388" s="756">
        <v>0</v>
      </c>
      <c r="L388" s="756">
        <v>0</v>
      </c>
      <c r="M388" s="756">
        <v>0</v>
      </c>
      <c r="N388" s="646">
        <f t="shared" si="184"/>
        <v>0</v>
      </c>
      <c r="O388" s="594"/>
      <c r="P388" s="705">
        <f t="shared" si="170"/>
        <v>372</v>
      </c>
      <c r="Q388" s="756">
        <v>0</v>
      </c>
      <c r="R388" s="756">
        <v>0</v>
      </c>
      <c r="S388" s="756">
        <v>0</v>
      </c>
      <c r="T388" s="756">
        <v>0</v>
      </c>
      <c r="U388" s="756">
        <v>0</v>
      </c>
      <c r="V388" s="756">
        <v>0</v>
      </c>
      <c r="W388" s="756">
        <v>0</v>
      </c>
      <c r="X388" s="646">
        <f t="shared" si="185"/>
        <v>0</v>
      </c>
      <c r="Y388" s="594"/>
      <c r="Z388" s="705">
        <f t="shared" si="171"/>
        <v>372</v>
      </c>
      <c r="AA388" s="756">
        <f t="shared" si="197"/>
        <v>0</v>
      </c>
      <c r="AB388" s="756">
        <f t="shared" si="197"/>
        <v>0</v>
      </c>
      <c r="AC388" s="756">
        <f t="shared" si="197"/>
        <v>0</v>
      </c>
      <c r="AD388" s="756">
        <f t="shared" si="195"/>
        <v>0</v>
      </c>
      <c r="AE388" s="756">
        <f t="shared" si="195"/>
        <v>0</v>
      </c>
      <c r="AF388" s="756">
        <f t="shared" si="195"/>
        <v>0</v>
      </c>
      <c r="AG388" s="756">
        <f t="shared" si="195"/>
        <v>0</v>
      </c>
      <c r="AH388" s="646">
        <f t="shared" si="186"/>
        <v>0</v>
      </c>
      <c r="AI388" s="594"/>
      <c r="AJ388" s="705">
        <f t="shared" si="172"/>
        <v>372</v>
      </c>
      <c r="AK388" s="756">
        <v>0</v>
      </c>
      <c r="AL388" s="756">
        <v>0</v>
      </c>
      <c r="AM388" s="756">
        <v>0</v>
      </c>
      <c r="AN388" s="756">
        <v>0</v>
      </c>
      <c r="AO388" s="756">
        <v>0</v>
      </c>
      <c r="AP388" s="756">
        <v>0</v>
      </c>
      <c r="AQ388" s="756">
        <v>0</v>
      </c>
      <c r="AR388" s="646">
        <f t="shared" si="187"/>
        <v>0</v>
      </c>
      <c r="AS388" s="594"/>
      <c r="AT388" s="705">
        <f t="shared" si="173"/>
        <v>372</v>
      </c>
      <c r="AU388" s="756">
        <v>0</v>
      </c>
      <c r="AV388" s="756">
        <v>0</v>
      </c>
      <c r="AW388" s="756">
        <v>0</v>
      </c>
      <c r="AX388" s="756">
        <v>0</v>
      </c>
      <c r="AY388" s="756">
        <v>0</v>
      </c>
      <c r="AZ388" s="767">
        <f t="shared" si="194"/>
        <v>0</v>
      </c>
      <c r="BA388" s="756">
        <v>0</v>
      </c>
      <c r="BB388" s="756">
        <v>0</v>
      </c>
      <c r="BC388" s="756">
        <v>0</v>
      </c>
      <c r="BD388" s="756">
        <v>0</v>
      </c>
      <c r="BE388" s="767">
        <f t="shared" si="174"/>
        <v>0</v>
      </c>
      <c r="BF388" s="646">
        <f t="shared" si="175"/>
        <v>0</v>
      </c>
      <c r="BG388" s="594"/>
      <c r="BH388" s="705">
        <f t="shared" si="165"/>
        <v>372</v>
      </c>
      <c r="BI388" s="646">
        <f t="shared" si="176"/>
        <v>0</v>
      </c>
      <c r="BJ388" s="594"/>
      <c r="BK388" s="705">
        <f t="shared" si="177"/>
        <v>372</v>
      </c>
      <c r="BL388" s="756">
        <v>0</v>
      </c>
      <c r="BM388" s="756">
        <v>0</v>
      </c>
      <c r="BN388" s="756">
        <v>0</v>
      </c>
      <c r="BO388" s="756">
        <v>0</v>
      </c>
      <c r="BP388" s="756">
        <v>0</v>
      </c>
      <c r="BQ388" s="756">
        <v>0</v>
      </c>
      <c r="BR388" s="756">
        <v>0</v>
      </c>
      <c r="BS388" s="646">
        <f t="shared" si="188"/>
        <v>0</v>
      </c>
      <c r="BT388" s="594"/>
      <c r="BU388" s="705">
        <f t="shared" si="178"/>
        <v>372</v>
      </c>
      <c r="BV388" s="756">
        <v>0</v>
      </c>
      <c r="BW388" s="756">
        <v>0</v>
      </c>
      <c r="BX388" s="756">
        <v>0</v>
      </c>
      <c r="BY388" s="756">
        <v>0</v>
      </c>
      <c r="BZ388" s="756">
        <v>0</v>
      </c>
      <c r="CA388" s="756">
        <v>0</v>
      </c>
      <c r="CB388" s="756">
        <v>0</v>
      </c>
      <c r="CC388" s="646">
        <f t="shared" si="189"/>
        <v>0</v>
      </c>
      <c r="CD388" s="594"/>
      <c r="CE388" s="705">
        <f t="shared" si="166"/>
        <v>372</v>
      </c>
      <c r="CF388" s="756">
        <f t="shared" si="198"/>
        <v>0</v>
      </c>
      <c r="CG388" s="756">
        <f t="shared" si="198"/>
        <v>0</v>
      </c>
      <c r="CH388" s="756">
        <f t="shared" si="198"/>
        <v>0</v>
      </c>
      <c r="CI388" s="756">
        <f t="shared" si="196"/>
        <v>0</v>
      </c>
      <c r="CJ388" s="756">
        <f t="shared" si="196"/>
        <v>0</v>
      </c>
      <c r="CK388" s="756">
        <f t="shared" si="196"/>
        <v>0</v>
      </c>
      <c r="CL388" s="756">
        <f t="shared" si="196"/>
        <v>0</v>
      </c>
      <c r="CM388" s="646">
        <f t="shared" si="190"/>
        <v>0</v>
      </c>
      <c r="CN388" s="594"/>
      <c r="CO388" s="705">
        <f t="shared" si="167"/>
        <v>372</v>
      </c>
      <c r="CP388" s="756">
        <v>0</v>
      </c>
      <c r="CQ388" s="756">
        <v>0</v>
      </c>
      <c r="CR388" s="756">
        <v>0</v>
      </c>
      <c r="CS388" s="756">
        <v>0</v>
      </c>
      <c r="CT388" s="756">
        <v>0</v>
      </c>
      <c r="CU388" s="756">
        <v>0</v>
      </c>
      <c r="CV388" s="756">
        <v>0</v>
      </c>
      <c r="CW388" s="646">
        <f t="shared" si="191"/>
        <v>0</v>
      </c>
      <c r="CX388" s="685"/>
      <c r="CY388" s="705">
        <f t="shared" si="168"/>
        <v>372</v>
      </c>
      <c r="CZ388" s="756">
        <v>0</v>
      </c>
      <c r="DA388" s="756">
        <v>0</v>
      </c>
      <c r="DB388" s="756">
        <v>0</v>
      </c>
      <c r="DC388" s="756">
        <v>0</v>
      </c>
      <c r="DD388" s="756">
        <v>0</v>
      </c>
      <c r="DE388" s="767">
        <f t="shared" si="179"/>
        <v>0</v>
      </c>
      <c r="DF388" s="756">
        <v>0</v>
      </c>
      <c r="DG388" s="756">
        <v>0</v>
      </c>
      <c r="DH388" s="756">
        <v>0</v>
      </c>
      <c r="DI388" s="756">
        <v>0</v>
      </c>
      <c r="DJ388" s="767">
        <f t="shared" si="180"/>
        <v>0</v>
      </c>
      <c r="DK388" s="715">
        <f t="shared" si="181"/>
        <v>0</v>
      </c>
      <c r="DL388" s="685"/>
      <c r="DM388" s="705">
        <f t="shared" si="169"/>
        <v>372</v>
      </c>
      <c r="DN388" s="715">
        <f t="shared" si="182"/>
        <v>0</v>
      </c>
    </row>
    <row r="389" spans="2:118" x14ac:dyDescent="0.25">
      <c r="B389" s="705">
        <v>373</v>
      </c>
      <c r="C389" s="765">
        <f>(1+_xlfn.XLOOKUP(INT((B389-1)/12)+1,'ZC Curve'!$B$8:$B$107,'ZC Curve'!R$8:R$107,,0))^(1/12)-1</f>
        <v>0</v>
      </c>
      <c r="D389" s="766">
        <f t="shared" si="183"/>
        <v>1</v>
      </c>
      <c r="E389" s="685"/>
      <c r="F389" s="705">
        <v>373</v>
      </c>
      <c r="G389" s="756">
        <v>0</v>
      </c>
      <c r="H389" s="756">
        <v>0</v>
      </c>
      <c r="I389" s="756">
        <v>0</v>
      </c>
      <c r="J389" s="756">
        <v>0</v>
      </c>
      <c r="K389" s="756">
        <v>0</v>
      </c>
      <c r="L389" s="756">
        <v>0</v>
      </c>
      <c r="M389" s="756">
        <v>0</v>
      </c>
      <c r="N389" s="646">
        <f t="shared" si="184"/>
        <v>0</v>
      </c>
      <c r="O389" s="594"/>
      <c r="P389" s="705">
        <f t="shared" si="170"/>
        <v>373</v>
      </c>
      <c r="Q389" s="756">
        <v>0</v>
      </c>
      <c r="R389" s="756">
        <v>0</v>
      </c>
      <c r="S389" s="756">
        <v>0</v>
      </c>
      <c r="T389" s="756">
        <v>0</v>
      </c>
      <c r="U389" s="756">
        <v>0</v>
      </c>
      <c r="V389" s="756">
        <v>0</v>
      </c>
      <c r="W389" s="756">
        <v>0</v>
      </c>
      <c r="X389" s="646">
        <f t="shared" si="185"/>
        <v>0</v>
      </c>
      <c r="Y389" s="594"/>
      <c r="Z389" s="705">
        <f t="shared" si="171"/>
        <v>373</v>
      </c>
      <c r="AA389" s="756">
        <f t="shared" si="197"/>
        <v>0</v>
      </c>
      <c r="AB389" s="756">
        <f t="shared" si="197"/>
        <v>0</v>
      </c>
      <c r="AC389" s="756">
        <f t="shared" si="197"/>
        <v>0</v>
      </c>
      <c r="AD389" s="756">
        <f t="shared" si="195"/>
        <v>0</v>
      </c>
      <c r="AE389" s="756">
        <f t="shared" si="195"/>
        <v>0</v>
      </c>
      <c r="AF389" s="756">
        <f t="shared" si="195"/>
        <v>0</v>
      </c>
      <c r="AG389" s="756">
        <f t="shared" si="195"/>
        <v>0</v>
      </c>
      <c r="AH389" s="646">
        <f t="shared" si="186"/>
        <v>0</v>
      </c>
      <c r="AI389" s="594"/>
      <c r="AJ389" s="705">
        <f t="shared" si="172"/>
        <v>373</v>
      </c>
      <c r="AK389" s="756">
        <v>0</v>
      </c>
      <c r="AL389" s="756">
        <v>0</v>
      </c>
      <c r="AM389" s="756">
        <v>0</v>
      </c>
      <c r="AN389" s="756">
        <v>0</v>
      </c>
      <c r="AO389" s="756">
        <v>0</v>
      </c>
      <c r="AP389" s="756">
        <v>0</v>
      </c>
      <c r="AQ389" s="756">
        <v>0</v>
      </c>
      <c r="AR389" s="646">
        <f t="shared" si="187"/>
        <v>0</v>
      </c>
      <c r="AS389" s="594"/>
      <c r="AT389" s="705">
        <f t="shared" si="173"/>
        <v>373</v>
      </c>
      <c r="AU389" s="756">
        <v>0</v>
      </c>
      <c r="AV389" s="756">
        <v>0</v>
      </c>
      <c r="AW389" s="756">
        <v>0</v>
      </c>
      <c r="AX389" s="756">
        <v>0</v>
      </c>
      <c r="AY389" s="756">
        <v>0</v>
      </c>
      <c r="AZ389" s="767">
        <f t="shared" si="194"/>
        <v>0</v>
      </c>
      <c r="BA389" s="756">
        <v>0</v>
      </c>
      <c r="BB389" s="756">
        <v>0</v>
      </c>
      <c r="BC389" s="756">
        <v>0</v>
      </c>
      <c r="BD389" s="756">
        <v>0</v>
      </c>
      <c r="BE389" s="767">
        <f t="shared" si="174"/>
        <v>0</v>
      </c>
      <c r="BF389" s="646">
        <f t="shared" si="175"/>
        <v>0</v>
      </c>
      <c r="BG389" s="594"/>
      <c r="BH389" s="705">
        <f t="shared" si="165"/>
        <v>373</v>
      </c>
      <c r="BI389" s="646">
        <f t="shared" si="176"/>
        <v>0</v>
      </c>
      <c r="BJ389" s="594"/>
      <c r="BK389" s="705">
        <f t="shared" si="177"/>
        <v>373</v>
      </c>
      <c r="BL389" s="756">
        <v>0</v>
      </c>
      <c r="BM389" s="756">
        <v>0</v>
      </c>
      <c r="BN389" s="756">
        <v>0</v>
      </c>
      <c r="BO389" s="756">
        <v>0</v>
      </c>
      <c r="BP389" s="756">
        <v>0</v>
      </c>
      <c r="BQ389" s="756">
        <v>0</v>
      </c>
      <c r="BR389" s="756">
        <v>0</v>
      </c>
      <c r="BS389" s="646">
        <f t="shared" si="188"/>
        <v>0</v>
      </c>
      <c r="BT389" s="594"/>
      <c r="BU389" s="705">
        <f t="shared" si="178"/>
        <v>373</v>
      </c>
      <c r="BV389" s="756">
        <v>0</v>
      </c>
      <c r="BW389" s="756">
        <v>0</v>
      </c>
      <c r="BX389" s="756">
        <v>0</v>
      </c>
      <c r="BY389" s="756">
        <v>0</v>
      </c>
      <c r="BZ389" s="756">
        <v>0</v>
      </c>
      <c r="CA389" s="756">
        <v>0</v>
      </c>
      <c r="CB389" s="756">
        <v>0</v>
      </c>
      <c r="CC389" s="646">
        <f t="shared" si="189"/>
        <v>0</v>
      </c>
      <c r="CD389" s="594"/>
      <c r="CE389" s="705">
        <f t="shared" si="166"/>
        <v>373</v>
      </c>
      <c r="CF389" s="756">
        <f t="shared" si="198"/>
        <v>0</v>
      </c>
      <c r="CG389" s="756">
        <f t="shared" si="198"/>
        <v>0</v>
      </c>
      <c r="CH389" s="756">
        <f t="shared" si="198"/>
        <v>0</v>
      </c>
      <c r="CI389" s="756">
        <f t="shared" si="196"/>
        <v>0</v>
      </c>
      <c r="CJ389" s="756">
        <f t="shared" si="196"/>
        <v>0</v>
      </c>
      <c r="CK389" s="756">
        <f t="shared" si="196"/>
        <v>0</v>
      </c>
      <c r="CL389" s="756">
        <f t="shared" si="196"/>
        <v>0</v>
      </c>
      <c r="CM389" s="646">
        <f t="shared" si="190"/>
        <v>0</v>
      </c>
      <c r="CN389" s="594"/>
      <c r="CO389" s="705">
        <f t="shared" si="167"/>
        <v>373</v>
      </c>
      <c r="CP389" s="756">
        <v>0</v>
      </c>
      <c r="CQ389" s="756">
        <v>0</v>
      </c>
      <c r="CR389" s="756">
        <v>0</v>
      </c>
      <c r="CS389" s="756">
        <v>0</v>
      </c>
      <c r="CT389" s="756">
        <v>0</v>
      </c>
      <c r="CU389" s="756">
        <v>0</v>
      </c>
      <c r="CV389" s="756">
        <v>0</v>
      </c>
      <c r="CW389" s="646">
        <f t="shared" si="191"/>
        <v>0</v>
      </c>
      <c r="CX389" s="685"/>
      <c r="CY389" s="705">
        <f t="shared" si="168"/>
        <v>373</v>
      </c>
      <c r="CZ389" s="756">
        <v>0</v>
      </c>
      <c r="DA389" s="756">
        <v>0</v>
      </c>
      <c r="DB389" s="756">
        <v>0</v>
      </c>
      <c r="DC389" s="756">
        <v>0</v>
      </c>
      <c r="DD389" s="756">
        <v>0</v>
      </c>
      <c r="DE389" s="767">
        <f t="shared" si="179"/>
        <v>0</v>
      </c>
      <c r="DF389" s="756">
        <v>0</v>
      </c>
      <c r="DG389" s="756">
        <v>0</v>
      </c>
      <c r="DH389" s="756">
        <v>0</v>
      </c>
      <c r="DI389" s="756">
        <v>0</v>
      </c>
      <c r="DJ389" s="767">
        <f t="shared" si="180"/>
        <v>0</v>
      </c>
      <c r="DK389" s="715">
        <f t="shared" si="181"/>
        <v>0</v>
      </c>
      <c r="DL389" s="685"/>
      <c r="DM389" s="705">
        <f t="shared" si="169"/>
        <v>373</v>
      </c>
      <c r="DN389" s="715">
        <f t="shared" si="182"/>
        <v>0</v>
      </c>
    </row>
    <row r="390" spans="2:118" x14ac:dyDescent="0.25">
      <c r="B390" s="705">
        <v>374</v>
      </c>
      <c r="C390" s="765">
        <f>(1+_xlfn.XLOOKUP(INT((B390-1)/12)+1,'ZC Curve'!$B$8:$B$107,'ZC Curve'!R$8:R$107,,0))^(1/12)-1</f>
        <v>0</v>
      </c>
      <c r="D390" s="766">
        <f t="shared" si="183"/>
        <v>1</v>
      </c>
      <c r="E390" s="685"/>
      <c r="F390" s="705">
        <v>374</v>
      </c>
      <c r="G390" s="756">
        <v>0</v>
      </c>
      <c r="H390" s="756">
        <v>0</v>
      </c>
      <c r="I390" s="756">
        <v>0</v>
      </c>
      <c r="J390" s="756">
        <v>0</v>
      </c>
      <c r="K390" s="756">
        <v>0</v>
      </c>
      <c r="L390" s="756">
        <v>0</v>
      </c>
      <c r="M390" s="756">
        <v>0</v>
      </c>
      <c r="N390" s="646">
        <f t="shared" si="184"/>
        <v>0</v>
      </c>
      <c r="O390" s="594"/>
      <c r="P390" s="705">
        <f t="shared" si="170"/>
        <v>374</v>
      </c>
      <c r="Q390" s="756">
        <v>0</v>
      </c>
      <c r="R390" s="756">
        <v>0</v>
      </c>
      <c r="S390" s="756">
        <v>0</v>
      </c>
      <c r="T390" s="756">
        <v>0</v>
      </c>
      <c r="U390" s="756">
        <v>0</v>
      </c>
      <c r="V390" s="756">
        <v>0</v>
      </c>
      <c r="W390" s="756">
        <v>0</v>
      </c>
      <c r="X390" s="646">
        <f t="shared" si="185"/>
        <v>0</v>
      </c>
      <c r="Y390" s="594"/>
      <c r="Z390" s="705">
        <f t="shared" si="171"/>
        <v>374</v>
      </c>
      <c r="AA390" s="756">
        <f t="shared" si="197"/>
        <v>0</v>
      </c>
      <c r="AB390" s="756">
        <f t="shared" si="197"/>
        <v>0</v>
      </c>
      <c r="AC390" s="756">
        <f t="shared" si="197"/>
        <v>0</v>
      </c>
      <c r="AD390" s="756">
        <f t="shared" si="195"/>
        <v>0</v>
      </c>
      <c r="AE390" s="756">
        <f t="shared" si="195"/>
        <v>0</v>
      </c>
      <c r="AF390" s="756">
        <f t="shared" si="195"/>
        <v>0</v>
      </c>
      <c r="AG390" s="756">
        <f t="shared" si="195"/>
        <v>0</v>
      </c>
      <c r="AH390" s="646">
        <f t="shared" si="186"/>
        <v>0</v>
      </c>
      <c r="AI390" s="594"/>
      <c r="AJ390" s="705">
        <f t="shared" si="172"/>
        <v>374</v>
      </c>
      <c r="AK390" s="756">
        <v>0</v>
      </c>
      <c r="AL390" s="756">
        <v>0</v>
      </c>
      <c r="AM390" s="756">
        <v>0</v>
      </c>
      <c r="AN390" s="756">
        <v>0</v>
      </c>
      <c r="AO390" s="756">
        <v>0</v>
      </c>
      <c r="AP390" s="756">
        <v>0</v>
      </c>
      <c r="AQ390" s="756">
        <v>0</v>
      </c>
      <c r="AR390" s="646">
        <f t="shared" si="187"/>
        <v>0</v>
      </c>
      <c r="AS390" s="594"/>
      <c r="AT390" s="705">
        <f t="shared" si="173"/>
        <v>374</v>
      </c>
      <c r="AU390" s="756">
        <v>0</v>
      </c>
      <c r="AV390" s="756">
        <v>0</v>
      </c>
      <c r="AW390" s="756">
        <v>0</v>
      </c>
      <c r="AX390" s="756">
        <v>0</v>
      </c>
      <c r="AY390" s="756">
        <v>0</v>
      </c>
      <c r="AZ390" s="767">
        <f t="shared" si="194"/>
        <v>0</v>
      </c>
      <c r="BA390" s="756">
        <v>0</v>
      </c>
      <c r="BB390" s="756">
        <v>0</v>
      </c>
      <c r="BC390" s="756">
        <v>0</v>
      </c>
      <c r="BD390" s="756">
        <v>0</v>
      </c>
      <c r="BE390" s="767">
        <f t="shared" si="174"/>
        <v>0</v>
      </c>
      <c r="BF390" s="646">
        <f t="shared" si="175"/>
        <v>0</v>
      </c>
      <c r="BG390" s="594"/>
      <c r="BH390" s="705">
        <f t="shared" si="165"/>
        <v>374</v>
      </c>
      <c r="BI390" s="646">
        <f t="shared" si="176"/>
        <v>0</v>
      </c>
      <c r="BJ390" s="594"/>
      <c r="BK390" s="705">
        <f t="shared" si="177"/>
        <v>374</v>
      </c>
      <c r="BL390" s="756">
        <v>0</v>
      </c>
      <c r="BM390" s="756">
        <v>0</v>
      </c>
      <c r="BN390" s="756">
        <v>0</v>
      </c>
      <c r="BO390" s="756">
        <v>0</v>
      </c>
      <c r="BP390" s="756">
        <v>0</v>
      </c>
      <c r="BQ390" s="756">
        <v>0</v>
      </c>
      <c r="BR390" s="756">
        <v>0</v>
      </c>
      <c r="BS390" s="646">
        <f t="shared" si="188"/>
        <v>0</v>
      </c>
      <c r="BT390" s="594"/>
      <c r="BU390" s="705">
        <f t="shared" si="178"/>
        <v>374</v>
      </c>
      <c r="BV390" s="756">
        <v>0</v>
      </c>
      <c r="BW390" s="756">
        <v>0</v>
      </c>
      <c r="BX390" s="756">
        <v>0</v>
      </c>
      <c r="BY390" s="756">
        <v>0</v>
      </c>
      <c r="BZ390" s="756">
        <v>0</v>
      </c>
      <c r="CA390" s="756">
        <v>0</v>
      </c>
      <c r="CB390" s="756">
        <v>0</v>
      </c>
      <c r="CC390" s="646">
        <f t="shared" si="189"/>
        <v>0</v>
      </c>
      <c r="CD390" s="594"/>
      <c r="CE390" s="705">
        <f t="shared" si="166"/>
        <v>374</v>
      </c>
      <c r="CF390" s="756">
        <f t="shared" si="198"/>
        <v>0</v>
      </c>
      <c r="CG390" s="756">
        <f t="shared" si="198"/>
        <v>0</v>
      </c>
      <c r="CH390" s="756">
        <f t="shared" si="198"/>
        <v>0</v>
      </c>
      <c r="CI390" s="756">
        <f t="shared" si="196"/>
        <v>0</v>
      </c>
      <c r="CJ390" s="756">
        <f t="shared" si="196"/>
        <v>0</v>
      </c>
      <c r="CK390" s="756">
        <f t="shared" si="196"/>
        <v>0</v>
      </c>
      <c r="CL390" s="756">
        <f t="shared" si="196"/>
        <v>0</v>
      </c>
      <c r="CM390" s="646">
        <f t="shared" si="190"/>
        <v>0</v>
      </c>
      <c r="CN390" s="594"/>
      <c r="CO390" s="705">
        <f t="shared" si="167"/>
        <v>374</v>
      </c>
      <c r="CP390" s="756">
        <v>0</v>
      </c>
      <c r="CQ390" s="756">
        <v>0</v>
      </c>
      <c r="CR390" s="756">
        <v>0</v>
      </c>
      <c r="CS390" s="756">
        <v>0</v>
      </c>
      <c r="CT390" s="756">
        <v>0</v>
      </c>
      <c r="CU390" s="756">
        <v>0</v>
      </c>
      <c r="CV390" s="756">
        <v>0</v>
      </c>
      <c r="CW390" s="646">
        <f t="shared" si="191"/>
        <v>0</v>
      </c>
      <c r="CX390" s="685"/>
      <c r="CY390" s="705">
        <f t="shared" si="168"/>
        <v>374</v>
      </c>
      <c r="CZ390" s="756">
        <v>0</v>
      </c>
      <c r="DA390" s="756">
        <v>0</v>
      </c>
      <c r="DB390" s="756">
        <v>0</v>
      </c>
      <c r="DC390" s="756">
        <v>0</v>
      </c>
      <c r="DD390" s="756">
        <v>0</v>
      </c>
      <c r="DE390" s="767">
        <f t="shared" si="179"/>
        <v>0</v>
      </c>
      <c r="DF390" s="756">
        <v>0</v>
      </c>
      <c r="DG390" s="756">
        <v>0</v>
      </c>
      <c r="DH390" s="756">
        <v>0</v>
      </c>
      <c r="DI390" s="756">
        <v>0</v>
      </c>
      <c r="DJ390" s="767">
        <f t="shared" si="180"/>
        <v>0</v>
      </c>
      <c r="DK390" s="715">
        <f t="shared" si="181"/>
        <v>0</v>
      </c>
      <c r="DL390" s="685"/>
      <c r="DM390" s="705">
        <f t="shared" si="169"/>
        <v>374</v>
      </c>
      <c r="DN390" s="715">
        <f t="shared" si="182"/>
        <v>0</v>
      </c>
    </row>
    <row r="391" spans="2:118" x14ac:dyDescent="0.25">
      <c r="B391" s="705">
        <v>375</v>
      </c>
      <c r="C391" s="765">
        <f>(1+_xlfn.XLOOKUP(INT((B391-1)/12)+1,'ZC Curve'!$B$8:$B$107,'ZC Curve'!R$8:R$107,,0))^(1/12)-1</f>
        <v>0</v>
      </c>
      <c r="D391" s="766">
        <f t="shared" si="183"/>
        <v>1</v>
      </c>
      <c r="E391" s="685"/>
      <c r="F391" s="705">
        <v>375</v>
      </c>
      <c r="G391" s="756">
        <v>0</v>
      </c>
      <c r="H391" s="756">
        <v>0</v>
      </c>
      <c r="I391" s="756">
        <v>0</v>
      </c>
      <c r="J391" s="756">
        <v>0</v>
      </c>
      <c r="K391" s="756">
        <v>0</v>
      </c>
      <c r="L391" s="756">
        <v>0</v>
      </c>
      <c r="M391" s="756">
        <v>0</v>
      </c>
      <c r="N391" s="646">
        <f t="shared" si="184"/>
        <v>0</v>
      </c>
      <c r="O391" s="594"/>
      <c r="P391" s="705">
        <f t="shared" si="170"/>
        <v>375</v>
      </c>
      <c r="Q391" s="756">
        <v>0</v>
      </c>
      <c r="R391" s="756">
        <v>0</v>
      </c>
      <c r="S391" s="756">
        <v>0</v>
      </c>
      <c r="T391" s="756">
        <v>0</v>
      </c>
      <c r="U391" s="756">
        <v>0</v>
      </c>
      <c r="V391" s="756">
        <v>0</v>
      </c>
      <c r="W391" s="756">
        <v>0</v>
      </c>
      <c r="X391" s="646">
        <f t="shared" si="185"/>
        <v>0</v>
      </c>
      <c r="Y391" s="594"/>
      <c r="Z391" s="705">
        <f t="shared" si="171"/>
        <v>375</v>
      </c>
      <c r="AA391" s="756">
        <f t="shared" si="197"/>
        <v>0</v>
      </c>
      <c r="AB391" s="756">
        <f t="shared" si="197"/>
        <v>0</v>
      </c>
      <c r="AC391" s="756">
        <f t="shared" si="197"/>
        <v>0</v>
      </c>
      <c r="AD391" s="756">
        <f t="shared" si="195"/>
        <v>0</v>
      </c>
      <c r="AE391" s="756">
        <f t="shared" si="195"/>
        <v>0</v>
      </c>
      <c r="AF391" s="756">
        <f t="shared" si="195"/>
        <v>0</v>
      </c>
      <c r="AG391" s="756">
        <f t="shared" si="195"/>
        <v>0</v>
      </c>
      <c r="AH391" s="646">
        <f t="shared" si="186"/>
        <v>0</v>
      </c>
      <c r="AI391" s="594"/>
      <c r="AJ391" s="705">
        <f t="shared" si="172"/>
        <v>375</v>
      </c>
      <c r="AK391" s="756">
        <v>0</v>
      </c>
      <c r="AL391" s="756">
        <v>0</v>
      </c>
      <c r="AM391" s="756">
        <v>0</v>
      </c>
      <c r="AN391" s="756">
        <v>0</v>
      </c>
      <c r="AO391" s="756">
        <v>0</v>
      </c>
      <c r="AP391" s="756">
        <v>0</v>
      </c>
      <c r="AQ391" s="756">
        <v>0</v>
      </c>
      <c r="AR391" s="646">
        <f t="shared" si="187"/>
        <v>0</v>
      </c>
      <c r="AS391" s="594"/>
      <c r="AT391" s="705">
        <f t="shared" si="173"/>
        <v>375</v>
      </c>
      <c r="AU391" s="756">
        <v>0</v>
      </c>
      <c r="AV391" s="756">
        <v>0</v>
      </c>
      <c r="AW391" s="756">
        <v>0</v>
      </c>
      <c r="AX391" s="756">
        <v>0</v>
      </c>
      <c r="AY391" s="756">
        <v>0</v>
      </c>
      <c r="AZ391" s="767">
        <f t="shared" si="194"/>
        <v>0</v>
      </c>
      <c r="BA391" s="756">
        <v>0</v>
      </c>
      <c r="BB391" s="756">
        <v>0</v>
      </c>
      <c r="BC391" s="756">
        <v>0</v>
      </c>
      <c r="BD391" s="756">
        <v>0</v>
      </c>
      <c r="BE391" s="767">
        <f t="shared" si="174"/>
        <v>0</v>
      </c>
      <c r="BF391" s="646">
        <f t="shared" si="175"/>
        <v>0</v>
      </c>
      <c r="BG391" s="594"/>
      <c r="BH391" s="705">
        <f t="shared" si="165"/>
        <v>375</v>
      </c>
      <c r="BI391" s="646">
        <f t="shared" si="176"/>
        <v>0</v>
      </c>
      <c r="BJ391" s="594"/>
      <c r="BK391" s="705">
        <f t="shared" si="177"/>
        <v>375</v>
      </c>
      <c r="BL391" s="756">
        <v>0</v>
      </c>
      <c r="BM391" s="756">
        <v>0</v>
      </c>
      <c r="BN391" s="756">
        <v>0</v>
      </c>
      <c r="BO391" s="756">
        <v>0</v>
      </c>
      <c r="BP391" s="756">
        <v>0</v>
      </c>
      <c r="BQ391" s="756">
        <v>0</v>
      </c>
      <c r="BR391" s="756">
        <v>0</v>
      </c>
      <c r="BS391" s="646">
        <f t="shared" si="188"/>
        <v>0</v>
      </c>
      <c r="BT391" s="594"/>
      <c r="BU391" s="705">
        <f t="shared" si="178"/>
        <v>375</v>
      </c>
      <c r="BV391" s="756">
        <v>0</v>
      </c>
      <c r="BW391" s="756">
        <v>0</v>
      </c>
      <c r="BX391" s="756">
        <v>0</v>
      </c>
      <c r="BY391" s="756">
        <v>0</v>
      </c>
      <c r="BZ391" s="756">
        <v>0</v>
      </c>
      <c r="CA391" s="756">
        <v>0</v>
      </c>
      <c r="CB391" s="756">
        <v>0</v>
      </c>
      <c r="CC391" s="646">
        <f t="shared" si="189"/>
        <v>0</v>
      </c>
      <c r="CD391" s="594"/>
      <c r="CE391" s="705">
        <f t="shared" si="166"/>
        <v>375</v>
      </c>
      <c r="CF391" s="756">
        <f t="shared" si="198"/>
        <v>0</v>
      </c>
      <c r="CG391" s="756">
        <f t="shared" si="198"/>
        <v>0</v>
      </c>
      <c r="CH391" s="756">
        <f t="shared" si="198"/>
        <v>0</v>
      </c>
      <c r="CI391" s="756">
        <f t="shared" si="196"/>
        <v>0</v>
      </c>
      <c r="CJ391" s="756">
        <f t="shared" si="196"/>
        <v>0</v>
      </c>
      <c r="CK391" s="756">
        <f t="shared" si="196"/>
        <v>0</v>
      </c>
      <c r="CL391" s="756">
        <f t="shared" si="196"/>
        <v>0</v>
      </c>
      <c r="CM391" s="646">
        <f t="shared" si="190"/>
        <v>0</v>
      </c>
      <c r="CN391" s="594"/>
      <c r="CO391" s="705">
        <f t="shared" si="167"/>
        <v>375</v>
      </c>
      <c r="CP391" s="756">
        <v>0</v>
      </c>
      <c r="CQ391" s="756">
        <v>0</v>
      </c>
      <c r="CR391" s="756">
        <v>0</v>
      </c>
      <c r="CS391" s="756">
        <v>0</v>
      </c>
      <c r="CT391" s="756">
        <v>0</v>
      </c>
      <c r="CU391" s="756">
        <v>0</v>
      </c>
      <c r="CV391" s="756">
        <v>0</v>
      </c>
      <c r="CW391" s="646">
        <f t="shared" si="191"/>
        <v>0</v>
      </c>
      <c r="CX391" s="685"/>
      <c r="CY391" s="705">
        <f t="shared" si="168"/>
        <v>375</v>
      </c>
      <c r="CZ391" s="756">
        <v>0</v>
      </c>
      <c r="DA391" s="756">
        <v>0</v>
      </c>
      <c r="DB391" s="756">
        <v>0</v>
      </c>
      <c r="DC391" s="756">
        <v>0</v>
      </c>
      <c r="DD391" s="756">
        <v>0</v>
      </c>
      <c r="DE391" s="767">
        <f t="shared" si="179"/>
        <v>0</v>
      </c>
      <c r="DF391" s="756">
        <v>0</v>
      </c>
      <c r="DG391" s="756">
        <v>0</v>
      </c>
      <c r="DH391" s="756">
        <v>0</v>
      </c>
      <c r="DI391" s="756">
        <v>0</v>
      </c>
      <c r="DJ391" s="767">
        <f t="shared" si="180"/>
        <v>0</v>
      </c>
      <c r="DK391" s="715">
        <f t="shared" si="181"/>
        <v>0</v>
      </c>
      <c r="DL391" s="685"/>
      <c r="DM391" s="705">
        <f t="shared" si="169"/>
        <v>375</v>
      </c>
      <c r="DN391" s="715">
        <f t="shared" si="182"/>
        <v>0</v>
      </c>
    </row>
    <row r="392" spans="2:118" x14ac:dyDescent="0.25">
      <c r="B392" s="705">
        <v>376</v>
      </c>
      <c r="C392" s="765">
        <f>(1+_xlfn.XLOOKUP(INT((B392-1)/12)+1,'ZC Curve'!$B$8:$B$107,'ZC Curve'!R$8:R$107,,0))^(1/12)-1</f>
        <v>0</v>
      </c>
      <c r="D392" s="766">
        <f t="shared" si="183"/>
        <v>1</v>
      </c>
      <c r="E392" s="685"/>
      <c r="F392" s="705">
        <v>376</v>
      </c>
      <c r="G392" s="756">
        <v>0</v>
      </c>
      <c r="H392" s="756">
        <v>0</v>
      </c>
      <c r="I392" s="756">
        <v>0</v>
      </c>
      <c r="J392" s="756">
        <v>0</v>
      </c>
      <c r="K392" s="756">
        <v>0</v>
      </c>
      <c r="L392" s="756">
        <v>0</v>
      </c>
      <c r="M392" s="756">
        <v>0</v>
      </c>
      <c r="N392" s="646">
        <f t="shared" si="184"/>
        <v>0</v>
      </c>
      <c r="O392" s="594"/>
      <c r="P392" s="705">
        <f t="shared" si="170"/>
        <v>376</v>
      </c>
      <c r="Q392" s="756">
        <v>0</v>
      </c>
      <c r="R392" s="756">
        <v>0</v>
      </c>
      <c r="S392" s="756">
        <v>0</v>
      </c>
      <c r="T392" s="756">
        <v>0</v>
      </c>
      <c r="U392" s="756">
        <v>0</v>
      </c>
      <c r="V392" s="756">
        <v>0</v>
      </c>
      <c r="W392" s="756">
        <v>0</v>
      </c>
      <c r="X392" s="646">
        <f t="shared" si="185"/>
        <v>0</v>
      </c>
      <c r="Y392" s="594"/>
      <c r="Z392" s="705">
        <f t="shared" si="171"/>
        <v>376</v>
      </c>
      <c r="AA392" s="756">
        <f t="shared" si="197"/>
        <v>0</v>
      </c>
      <c r="AB392" s="756">
        <f t="shared" si="197"/>
        <v>0</v>
      </c>
      <c r="AC392" s="756">
        <f t="shared" si="197"/>
        <v>0</v>
      </c>
      <c r="AD392" s="756">
        <f t="shared" si="195"/>
        <v>0</v>
      </c>
      <c r="AE392" s="756">
        <f t="shared" si="195"/>
        <v>0</v>
      </c>
      <c r="AF392" s="756">
        <f t="shared" si="195"/>
        <v>0</v>
      </c>
      <c r="AG392" s="756">
        <f t="shared" si="195"/>
        <v>0</v>
      </c>
      <c r="AH392" s="646">
        <f t="shared" si="186"/>
        <v>0</v>
      </c>
      <c r="AI392" s="594"/>
      <c r="AJ392" s="705">
        <f t="shared" si="172"/>
        <v>376</v>
      </c>
      <c r="AK392" s="756">
        <v>0</v>
      </c>
      <c r="AL392" s="756">
        <v>0</v>
      </c>
      <c r="AM392" s="756">
        <v>0</v>
      </c>
      <c r="AN392" s="756">
        <v>0</v>
      </c>
      <c r="AO392" s="756">
        <v>0</v>
      </c>
      <c r="AP392" s="756">
        <v>0</v>
      </c>
      <c r="AQ392" s="756">
        <v>0</v>
      </c>
      <c r="AR392" s="646">
        <f t="shared" si="187"/>
        <v>0</v>
      </c>
      <c r="AS392" s="594"/>
      <c r="AT392" s="705">
        <f t="shared" si="173"/>
        <v>376</v>
      </c>
      <c r="AU392" s="756">
        <v>0</v>
      </c>
      <c r="AV392" s="756">
        <v>0</v>
      </c>
      <c r="AW392" s="756">
        <v>0</v>
      </c>
      <c r="AX392" s="756">
        <v>0</v>
      </c>
      <c r="AY392" s="756">
        <v>0</v>
      </c>
      <c r="AZ392" s="767">
        <f t="shared" si="194"/>
        <v>0</v>
      </c>
      <c r="BA392" s="756">
        <v>0</v>
      </c>
      <c r="BB392" s="756">
        <v>0</v>
      </c>
      <c r="BC392" s="756">
        <v>0</v>
      </c>
      <c r="BD392" s="756">
        <v>0</v>
      </c>
      <c r="BE392" s="767">
        <f t="shared" si="174"/>
        <v>0</v>
      </c>
      <c r="BF392" s="646">
        <f t="shared" si="175"/>
        <v>0</v>
      </c>
      <c r="BG392" s="594"/>
      <c r="BH392" s="705">
        <f t="shared" si="165"/>
        <v>376</v>
      </c>
      <c r="BI392" s="646">
        <f t="shared" si="176"/>
        <v>0</v>
      </c>
      <c r="BJ392" s="594"/>
      <c r="BK392" s="705">
        <f t="shared" si="177"/>
        <v>376</v>
      </c>
      <c r="BL392" s="756">
        <v>0</v>
      </c>
      <c r="BM392" s="756">
        <v>0</v>
      </c>
      <c r="BN392" s="756">
        <v>0</v>
      </c>
      <c r="BO392" s="756">
        <v>0</v>
      </c>
      <c r="BP392" s="756">
        <v>0</v>
      </c>
      <c r="BQ392" s="756">
        <v>0</v>
      </c>
      <c r="BR392" s="756">
        <v>0</v>
      </c>
      <c r="BS392" s="646">
        <f t="shared" si="188"/>
        <v>0</v>
      </c>
      <c r="BT392" s="594"/>
      <c r="BU392" s="705">
        <f t="shared" si="178"/>
        <v>376</v>
      </c>
      <c r="BV392" s="756">
        <v>0</v>
      </c>
      <c r="BW392" s="756">
        <v>0</v>
      </c>
      <c r="BX392" s="756">
        <v>0</v>
      </c>
      <c r="BY392" s="756">
        <v>0</v>
      </c>
      <c r="BZ392" s="756">
        <v>0</v>
      </c>
      <c r="CA392" s="756">
        <v>0</v>
      </c>
      <c r="CB392" s="756">
        <v>0</v>
      </c>
      <c r="CC392" s="646">
        <f t="shared" si="189"/>
        <v>0</v>
      </c>
      <c r="CD392" s="594"/>
      <c r="CE392" s="705">
        <f t="shared" si="166"/>
        <v>376</v>
      </c>
      <c r="CF392" s="756">
        <f t="shared" si="198"/>
        <v>0</v>
      </c>
      <c r="CG392" s="756">
        <f t="shared" si="198"/>
        <v>0</v>
      </c>
      <c r="CH392" s="756">
        <f t="shared" si="198"/>
        <v>0</v>
      </c>
      <c r="CI392" s="756">
        <f t="shared" si="196"/>
        <v>0</v>
      </c>
      <c r="CJ392" s="756">
        <f t="shared" si="196"/>
        <v>0</v>
      </c>
      <c r="CK392" s="756">
        <f t="shared" si="196"/>
        <v>0</v>
      </c>
      <c r="CL392" s="756">
        <f t="shared" si="196"/>
        <v>0</v>
      </c>
      <c r="CM392" s="646">
        <f t="shared" si="190"/>
        <v>0</v>
      </c>
      <c r="CN392" s="594"/>
      <c r="CO392" s="705">
        <f t="shared" si="167"/>
        <v>376</v>
      </c>
      <c r="CP392" s="756">
        <v>0</v>
      </c>
      <c r="CQ392" s="756">
        <v>0</v>
      </c>
      <c r="CR392" s="756">
        <v>0</v>
      </c>
      <c r="CS392" s="756">
        <v>0</v>
      </c>
      <c r="CT392" s="756">
        <v>0</v>
      </c>
      <c r="CU392" s="756">
        <v>0</v>
      </c>
      <c r="CV392" s="756">
        <v>0</v>
      </c>
      <c r="CW392" s="646">
        <f t="shared" si="191"/>
        <v>0</v>
      </c>
      <c r="CX392" s="685"/>
      <c r="CY392" s="705">
        <f t="shared" si="168"/>
        <v>376</v>
      </c>
      <c r="CZ392" s="756">
        <v>0</v>
      </c>
      <c r="DA392" s="756">
        <v>0</v>
      </c>
      <c r="DB392" s="756">
        <v>0</v>
      </c>
      <c r="DC392" s="756">
        <v>0</v>
      </c>
      <c r="DD392" s="756">
        <v>0</v>
      </c>
      <c r="DE392" s="767">
        <f t="shared" si="179"/>
        <v>0</v>
      </c>
      <c r="DF392" s="756">
        <v>0</v>
      </c>
      <c r="DG392" s="756">
        <v>0</v>
      </c>
      <c r="DH392" s="756">
        <v>0</v>
      </c>
      <c r="DI392" s="756">
        <v>0</v>
      </c>
      <c r="DJ392" s="767">
        <f t="shared" si="180"/>
        <v>0</v>
      </c>
      <c r="DK392" s="715">
        <f t="shared" si="181"/>
        <v>0</v>
      </c>
      <c r="DL392" s="685"/>
      <c r="DM392" s="705">
        <f t="shared" si="169"/>
        <v>376</v>
      </c>
      <c r="DN392" s="715">
        <f t="shared" si="182"/>
        <v>0</v>
      </c>
    </row>
    <row r="393" spans="2:118" x14ac:dyDescent="0.25">
      <c r="B393" s="705">
        <v>377</v>
      </c>
      <c r="C393" s="765">
        <f>(1+_xlfn.XLOOKUP(INT((B393-1)/12)+1,'ZC Curve'!$B$8:$B$107,'ZC Curve'!R$8:R$107,,0))^(1/12)-1</f>
        <v>0</v>
      </c>
      <c r="D393" s="766">
        <f t="shared" si="183"/>
        <v>1</v>
      </c>
      <c r="E393" s="685"/>
      <c r="F393" s="705">
        <v>377</v>
      </c>
      <c r="G393" s="756">
        <v>0</v>
      </c>
      <c r="H393" s="756">
        <v>0</v>
      </c>
      <c r="I393" s="756">
        <v>0</v>
      </c>
      <c r="J393" s="756">
        <v>0</v>
      </c>
      <c r="K393" s="756">
        <v>0</v>
      </c>
      <c r="L393" s="756">
        <v>0</v>
      </c>
      <c r="M393" s="756">
        <v>0</v>
      </c>
      <c r="N393" s="646">
        <f t="shared" si="184"/>
        <v>0</v>
      </c>
      <c r="O393" s="594"/>
      <c r="P393" s="705">
        <f t="shared" si="170"/>
        <v>377</v>
      </c>
      <c r="Q393" s="756">
        <v>0</v>
      </c>
      <c r="R393" s="756">
        <v>0</v>
      </c>
      <c r="S393" s="756">
        <v>0</v>
      </c>
      <c r="T393" s="756">
        <v>0</v>
      </c>
      <c r="U393" s="756">
        <v>0</v>
      </c>
      <c r="V393" s="756">
        <v>0</v>
      </c>
      <c r="W393" s="756">
        <v>0</v>
      </c>
      <c r="X393" s="646">
        <f t="shared" si="185"/>
        <v>0</v>
      </c>
      <c r="Y393" s="594"/>
      <c r="Z393" s="705">
        <f t="shared" si="171"/>
        <v>377</v>
      </c>
      <c r="AA393" s="756">
        <f t="shared" si="197"/>
        <v>0</v>
      </c>
      <c r="AB393" s="756">
        <f t="shared" si="197"/>
        <v>0</v>
      </c>
      <c r="AC393" s="756">
        <f t="shared" si="197"/>
        <v>0</v>
      </c>
      <c r="AD393" s="756">
        <f t="shared" si="195"/>
        <v>0</v>
      </c>
      <c r="AE393" s="756">
        <f t="shared" si="195"/>
        <v>0</v>
      </c>
      <c r="AF393" s="756">
        <f t="shared" si="195"/>
        <v>0</v>
      </c>
      <c r="AG393" s="756">
        <f t="shared" si="195"/>
        <v>0</v>
      </c>
      <c r="AH393" s="646">
        <f t="shared" si="186"/>
        <v>0</v>
      </c>
      <c r="AI393" s="594"/>
      <c r="AJ393" s="705">
        <f t="shared" si="172"/>
        <v>377</v>
      </c>
      <c r="AK393" s="756">
        <v>0</v>
      </c>
      <c r="AL393" s="756">
        <v>0</v>
      </c>
      <c r="AM393" s="756">
        <v>0</v>
      </c>
      <c r="AN393" s="756">
        <v>0</v>
      </c>
      <c r="AO393" s="756">
        <v>0</v>
      </c>
      <c r="AP393" s="756">
        <v>0</v>
      </c>
      <c r="AQ393" s="756">
        <v>0</v>
      </c>
      <c r="AR393" s="646">
        <f t="shared" si="187"/>
        <v>0</v>
      </c>
      <c r="AS393" s="594"/>
      <c r="AT393" s="705">
        <f t="shared" si="173"/>
        <v>377</v>
      </c>
      <c r="AU393" s="756">
        <v>0</v>
      </c>
      <c r="AV393" s="756">
        <v>0</v>
      </c>
      <c r="AW393" s="756">
        <v>0</v>
      </c>
      <c r="AX393" s="756">
        <v>0</v>
      </c>
      <c r="AY393" s="756">
        <v>0</v>
      </c>
      <c r="AZ393" s="767">
        <f t="shared" si="194"/>
        <v>0</v>
      </c>
      <c r="BA393" s="756">
        <v>0</v>
      </c>
      <c r="BB393" s="756">
        <v>0</v>
      </c>
      <c r="BC393" s="756">
        <v>0</v>
      </c>
      <c r="BD393" s="756">
        <v>0</v>
      </c>
      <c r="BE393" s="767">
        <f t="shared" si="174"/>
        <v>0</v>
      </c>
      <c r="BF393" s="646">
        <f t="shared" si="175"/>
        <v>0</v>
      </c>
      <c r="BG393" s="594"/>
      <c r="BH393" s="705">
        <f t="shared" si="165"/>
        <v>377</v>
      </c>
      <c r="BI393" s="646">
        <f t="shared" si="176"/>
        <v>0</v>
      </c>
      <c r="BJ393" s="594"/>
      <c r="BK393" s="705">
        <f t="shared" si="177"/>
        <v>377</v>
      </c>
      <c r="BL393" s="756">
        <v>0</v>
      </c>
      <c r="BM393" s="756">
        <v>0</v>
      </c>
      <c r="BN393" s="756">
        <v>0</v>
      </c>
      <c r="BO393" s="756">
        <v>0</v>
      </c>
      <c r="BP393" s="756">
        <v>0</v>
      </c>
      <c r="BQ393" s="756">
        <v>0</v>
      </c>
      <c r="BR393" s="756">
        <v>0</v>
      </c>
      <c r="BS393" s="646">
        <f t="shared" si="188"/>
        <v>0</v>
      </c>
      <c r="BT393" s="594"/>
      <c r="BU393" s="705">
        <f t="shared" si="178"/>
        <v>377</v>
      </c>
      <c r="BV393" s="756">
        <v>0</v>
      </c>
      <c r="BW393" s="756">
        <v>0</v>
      </c>
      <c r="BX393" s="756">
        <v>0</v>
      </c>
      <c r="BY393" s="756">
        <v>0</v>
      </c>
      <c r="BZ393" s="756">
        <v>0</v>
      </c>
      <c r="CA393" s="756">
        <v>0</v>
      </c>
      <c r="CB393" s="756">
        <v>0</v>
      </c>
      <c r="CC393" s="646">
        <f t="shared" si="189"/>
        <v>0</v>
      </c>
      <c r="CD393" s="594"/>
      <c r="CE393" s="705">
        <f t="shared" si="166"/>
        <v>377</v>
      </c>
      <c r="CF393" s="756">
        <f t="shared" si="198"/>
        <v>0</v>
      </c>
      <c r="CG393" s="756">
        <f t="shared" si="198"/>
        <v>0</v>
      </c>
      <c r="CH393" s="756">
        <f t="shared" si="198"/>
        <v>0</v>
      </c>
      <c r="CI393" s="756">
        <f t="shared" si="196"/>
        <v>0</v>
      </c>
      <c r="CJ393" s="756">
        <f t="shared" si="196"/>
        <v>0</v>
      </c>
      <c r="CK393" s="756">
        <f t="shared" si="196"/>
        <v>0</v>
      </c>
      <c r="CL393" s="756">
        <f t="shared" si="196"/>
        <v>0</v>
      </c>
      <c r="CM393" s="646">
        <f t="shared" si="190"/>
        <v>0</v>
      </c>
      <c r="CN393" s="594"/>
      <c r="CO393" s="705">
        <f t="shared" si="167"/>
        <v>377</v>
      </c>
      <c r="CP393" s="756">
        <v>0</v>
      </c>
      <c r="CQ393" s="756">
        <v>0</v>
      </c>
      <c r="CR393" s="756">
        <v>0</v>
      </c>
      <c r="CS393" s="756">
        <v>0</v>
      </c>
      <c r="CT393" s="756">
        <v>0</v>
      </c>
      <c r="CU393" s="756">
        <v>0</v>
      </c>
      <c r="CV393" s="756">
        <v>0</v>
      </c>
      <c r="CW393" s="646">
        <f t="shared" si="191"/>
        <v>0</v>
      </c>
      <c r="CX393" s="685"/>
      <c r="CY393" s="705">
        <f t="shared" si="168"/>
        <v>377</v>
      </c>
      <c r="CZ393" s="756">
        <v>0</v>
      </c>
      <c r="DA393" s="756">
        <v>0</v>
      </c>
      <c r="DB393" s="756">
        <v>0</v>
      </c>
      <c r="DC393" s="756">
        <v>0</v>
      </c>
      <c r="DD393" s="756">
        <v>0</v>
      </c>
      <c r="DE393" s="767">
        <f t="shared" si="179"/>
        <v>0</v>
      </c>
      <c r="DF393" s="756">
        <v>0</v>
      </c>
      <c r="DG393" s="756">
        <v>0</v>
      </c>
      <c r="DH393" s="756">
        <v>0</v>
      </c>
      <c r="DI393" s="756">
        <v>0</v>
      </c>
      <c r="DJ393" s="767">
        <f t="shared" si="180"/>
        <v>0</v>
      </c>
      <c r="DK393" s="715">
        <f t="shared" si="181"/>
        <v>0</v>
      </c>
      <c r="DL393" s="685"/>
      <c r="DM393" s="705">
        <f t="shared" si="169"/>
        <v>377</v>
      </c>
      <c r="DN393" s="715">
        <f t="shared" si="182"/>
        <v>0</v>
      </c>
    </row>
    <row r="394" spans="2:118" x14ac:dyDescent="0.25">
      <c r="B394" s="705">
        <v>378</v>
      </c>
      <c r="C394" s="765">
        <f>(1+_xlfn.XLOOKUP(INT((B394-1)/12)+1,'ZC Curve'!$B$8:$B$107,'ZC Curve'!R$8:R$107,,0))^(1/12)-1</f>
        <v>0</v>
      </c>
      <c r="D394" s="766">
        <f t="shared" si="183"/>
        <v>1</v>
      </c>
      <c r="E394" s="685"/>
      <c r="F394" s="705">
        <v>378</v>
      </c>
      <c r="G394" s="756">
        <v>0</v>
      </c>
      <c r="H394" s="756">
        <v>0</v>
      </c>
      <c r="I394" s="756">
        <v>0</v>
      </c>
      <c r="J394" s="756">
        <v>0</v>
      </c>
      <c r="K394" s="756">
        <v>0</v>
      </c>
      <c r="L394" s="756">
        <v>0</v>
      </c>
      <c r="M394" s="756">
        <v>0</v>
      </c>
      <c r="N394" s="646">
        <f t="shared" si="184"/>
        <v>0</v>
      </c>
      <c r="O394" s="594"/>
      <c r="P394" s="705">
        <f t="shared" si="170"/>
        <v>378</v>
      </c>
      <c r="Q394" s="756">
        <v>0</v>
      </c>
      <c r="R394" s="756">
        <v>0</v>
      </c>
      <c r="S394" s="756">
        <v>0</v>
      </c>
      <c r="T394" s="756">
        <v>0</v>
      </c>
      <c r="U394" s="756">
        <v>0</v>
      </c>
      <c r="V394" s="756">
        <v>0</v>
      </c>
      <c r="W394" s="756">
        <v>0</v>
      </c>
      <c r="X394" s="646">
        <f t="shared" si="185"/>
        <v>0</v>
      </c>
      <c r="Y394" s="594"/>
      <c r="Z394" s="705">
        <f t="shared" si="171"/>
        <v>378</v>
      </c>
      <c r="AA394" s="756">
        <f t="shared" si="197"/>
        <v>0</v>
      </c>
      <c r="AB394" s="756">
        <f t="shared" si="197"/>
        <v>0</v>
      </c>
      <c r="AC394" s="756">
        <f t="shared" si="197"/>
        <v>0</v>
      </c>
      <c r="AD394" s="756">
        <f t="shared" si="195"/>
        <v>0</v>
      </c>
      <c r="AE394" s="756">
        <f t="shared" si="195"/>
        <v>0</v>
      </c>
      <c r="AF394" s="756">
        <f t="shared" si="195"/>
        <v>0</v>
      </c>
      <c r="AG394" s="756">
        <f t="shared" si="195"/>
        <v>0</v>
      </c>
      <c r="AH394" s="646">
        <f t="shared" si="186"/>
        <v>0</v>
      </c>
      <c r="AI394" s="594"/>
      <c r="AJ394" s="705">
        <f t="shared" si="172"/>
        <v>378</v>
      </c>
      <c r="AK394" s="756">
        <v>0</v>
      </c>
      <c r="AL394" s="756">
        <v>0</v>
      </c>
      <c r="AM394" s="756">
        <v>0</v>
      </c>
      <c r="AN394" s="756">
        <v>0</v>
      </c>
      <c r="AO394" s="756">
        <v>0</v>
      </c>
      <c r="AP394" s="756">
        <v>0</v>
      </c>
      <c r="AQ394" s="756">
        <v>0</v>
      </c>
      <c r="AR394" s="646">
        <f t="shared" si="187"/>
        <v>0</v>
      </c>
      <c r="AS394" s="594"/>
      <c r="AT394" s="705">
        <f t="shared" si="173"/>
        <v>378</v>
      </c>
      <c r="AU394" s="756">
        <v>0</v>
      </c>
      <c r="AV394" s="756">
        <v>0</v>
      </c>
      <c r="AW394" s="756">
        <v>0</v>
      </c>
      <c r="AX394" s="756">
        <v>0</v>
      </c>
      <c r="AY394" s="756">
        <v>0</v>
      </c>
      <c r="AZ394" s="767">
        <f t="shared" si="194"/>
        <v>0</v>
      </c>
      <c r="BA394" s="756">
        <v>0</v>
      </c>
      <c r="BB394" s="756">
        <v>0</v>
      </c>
      <c r="BC394" s="756">
        <v>0</v>
      </c>
      <c r="BD394" s="756">
        <v>0</v>
      </c>
      <c r="BE394" s="767">
        <f t="shared" si="174"/>
        <v>0</v>
      </c>
      <c r="BF394" s="646">
        <f t="shared" si="175"/>
        <v>0</v>
      </c>
      <c r="BG394" s="594"/>
      <c r="BH394" s="705">
        <f t="shared" si="165"/>
        <v>378</v>
      </c>
      <c r="BI394" s="646">
        <f t="shared" si="176"/>
        <v>0</v>
      </c>
      <c r="BJ394" s="594"/>
      <c r="BK394" s="705">
        <f t="shared" si="177"/>
        <v>378</v>
      </c>
      <c r="BL394" s="756">
        <v>0</v>
      </c>
      <c r="BM394" s="756">
        <v>0</v>
      </c>
      <c r="BN394" s="756">
        <v>0</v>
      </c>
      <c r="BO394" s="756">
        <v>0</v>
      </c>
      <c r="BP394" s="756">
        <v>0</v>
      </c>
      <c r="BQ394" s="756">
        <v>0</v>
      </c>
      <c r="BR394" s="756">
        <v>0</v>
      </c>
      <c r="BS394" s="646">
        <f t="shared" si="188"/>
        <v>0</v>
      </c>
      <c r="BT394" s="594"/>
      <c r="BU394" s="705">
        <f t="shared" si="178"/>
        <v>378</v>
      </c>
      <c r="BV394" s="756">
        <v>0</v>
      </c>
      <c r="BW394" s="756">
        <v>0</v>
      </c>
      <c r="BX394" s="756">
        <v>0</v>
      </c>
      <c r="BY394" s="756">
        <v>0</v>
      </c>
      <c r="BZ394" s="756">
        <v>0</v>
      </c>
      <c r="CA394" s="756">
        <v>0</v>
      </c>
      <c r="CB394" s="756">
        <v>0</v>
      </c>
      <c r="CC394" s="646">
        <f t="shared" si="189"/>
        <v>0</v>
      </c>
      <c r="CD394" s="594"/>
      <c r="CE394" s="705">
        <f t="shared" si="166"/>
        <v>378</v>
      </c>
      <c r="CF394" s="756">
        <f t="shared" si="198"/>
        <v>0</v>
      </c>
      <c r="CG394" s="756">
        <f t="shared" si="198"/>
        <v>0</v>
      </c>
      <c r="CH394" s="756">
        <f t="shared" si="198"/>
        <v>0</v>
      </c>
      <c r="CI394" s="756">
        <f t="shared" si="196"/>
        <v>0</v>
      </c>
      <c r="CJ394" s="756">
        <f t="shared" si="196"/>
        <v>0</v>
      </c>
      <c r="CK394" s="756">
        <f t="shared" si="196"/>
        <v>0</v>
      </c>
      <c r="CL394" s="756">
        <f t="shared" si="196"/>
        <v>0</v>
      </c>
      <c r="CM394" s="646">
        <f t="shared" si="190"/>
        <v>0</v>
      </c>
      <c r="CN394" s="594"/>
      <c r="CO394" s="705">
        <f t="shared" si="167"/>
        <v>378</v>
      </c>
      <c r="CP394" s="756">
        <v>0</v>
      </c>
      <c r="CQ394" s="756">
        <v>0</v>
      </c>
      <c r="CR394" s="756">
        <v>0</v>
      </c>
      <c r="CS394" s="756">
        <v>0</v>
      </c>
      <c r="CT394" s="756">
        <v>0</v>
      </c>
      <c r="CU394" s="756">
        <v>0</v>
      </c>
      <c r="CV394" s="756">
        <v>0</v>
      </c>
      <c r="CW394" s="646">
        <f t="shared" si="191"/>
        <v>0</v>
      </c>
      <c r="CX394" s="685"/>
      <c r="CY394" s="705">
        <f t="shared" si="168"/>
        <v>378</v>
      </c>
      <c r="CZ394" s="756">
        <v>0</v>
      </c>
      <c r="DA394" s="756">
        <v>0</v>
      </c>
      <c r="DB394" s="756">
        <v>0</v>
      </c>
      <c r="DC394" s="756">
        <v>0</v>
      </c>
      <c r="DD394" s="756">
        <v>0</v>
      </c>
      <c r="DE394" s="767">
        <f t="shared" si="179"/>
        <v>0</v>
      </c>
      <c r="DF394" s="756">
        <v>0</v>
      </c>
      <c r="DG394" s="756">
        <v>0</v>
      </c>
      <c r="DH394" s="756">
        <v>0</v>
      </c>
      <c r="DI394" s="756">
        <v>0</v>
      </c>
      <c r="DJ394" s="767">
        <f t="shared" si="180"/>
        <v>0</v>
      </c>
      <c r="DK394" s="715">
        <f t="shared" si="181"/>
        <v>0</v>
      </c>
      <c r="DL394" s="685"/>
      <c r="DM394" s="705">
        <f t="shared" si="169"/>
        <v>378</v>
      </c>
      <c r="DN394" s="715">
        <f t="shared" si="182"/>
        <v>0</v>
      </c>
    </row>
    <row r="395" spans="2:118" x14ac:dyDescent="0.25">
      <c r="B395" s="705">
        <v>379</v>
      </c>
      <c r="C395" s="765">
        <f>(1+_xlfn.XLOOKUP(INT((B395-1)/12)+1,'ZC Curve'!$B$8:$B$107,'ZC Curve'!R$8:R$107,,0))^(1/12)-1</f>
        <v>0</v>
      </c>
      <c r="D395" s="766">
        <f t="shared" si="183"/>
        <v>1</v>
      </c>
      <c r="E395" s="685"/>
      <c r="F395" s="705">
        <v>379</v>
      </c>
      <c r="G395" s="756">
        <v>0</v>
      </c>
      <c r="H395" s="756">
        <v>0</v>
      </c>
      <c r="I395" s="756">
        <v>0</v>
      </c>
      <c r="J395" s="756">
        <v>0</v>
      </c>
      <c r="K395" s="756">
        <v>0</v>
      </c>
      <c r="L395" s="756">
        <v>0</v>
      </c>
      <c r="M395" s="756">
        <v>0</v>
      </c>
      <c r="N395" s="646">
        <f t="shared" si="184"/>
        <v>0</v>
      </c>
      <c r="O395" s="594"/>
      <c r="P395" s="705">
        <f t="shared" si="170"/>
        <v>379</v>
      </c>
      <c r="Q395" s="756">
        <v>0</v>
      </c>
      <c r="R395" s="756">
        <v>0</v>
      </c>
      <c r="S395" s="756">
        <v>0</v>
      </c>
      <c r="T395" s="756">
        <v>0</v>
      </c>
      <c r="U395" s="756">
        <v>0</v>
      </c>
      <c r="V395" s="756">
        <v>0</v>
      </c>
      <c r="W395" s="756">
        <v>0</v>
      </c>
      <c r="X395" s="646">
        <f t="shared" si="185"/>
        <v>0</v>
      </c>
      <c r="Y395" s="594"/>
      <c r="Z395" s="705">
        <f t="shared" si="171"/>
        <v>379</v>
      </c>
      <c r="AA395" s="756">
        <f t="shared" si="197"/>
        <v>0</v>
      </c>
      <c r="AB395" s="756">
        <f t="shared" si="197"/>
        <v>0</v>
      </c>
      <c r="AC395" s="756">
        <f t="shared" si="197"/>
        <v>0</v>
      </c>
      <c r="AD395" s="756">
        <f t="shared" si="195"/>
        <v>0</v>
      </c>
      <c r="AE395" s="756">
        <f t="shared" si="195"/>
        <v>0</v>
      </c>
      <c r="AF395" s="756">
        <f t="shared" si="195"/>
        <v>0</v>
      </c>
      <c r="AG395" s="756">
        <f t="shared" si="195"/>
        <v>0</v>
      </c>
      <c r="AH395" s="646">
        <f t="shared" si="186"/>
        <v>0</v>
      </c>
      <c r="AI395" s="594"/>
      <c r="AJ395" s="705">
        <f t="shared" si="172"/>
        <v>379</v>
      </c>
      <c r="AK395" s="756">
        <v>0</v>
      </c>
      <c r="AL395" s="756">
        <v>0</v>
      </c>
      <c r="AM395" s="756">
        <v>0</v>
      </c>
      <c r="AN395" s="756">
        <v>0</v>
      </c>
      <c r="AO395" s="756">
        <v>0</v>
      </c>
      <c r="AP395" s="756">
        <v>0</v>
      </c>
      <c r="AQ395" s="756">
        <v>0</v>
      </c>
      <c r="AR395" s="646">
        <f t="shared" si="187"/>
        <v>0</v>
      </c>
      <c r="AS395" s="594"/>
      <c r="AT395" s="705">
        <f t="shared" si="173"/>
        <v>379</v>
      </c>
      <c r="AU395" s="756">
        <v>0</v>
      </c>
      <c r="AV395" s="756">
        <v>0</v>
      </c>
      <c r="AW395" s="756">
        <v>0</v>
      </c>
      <c r="AX395" s="756">
        <v>0</v>
      </c>
      <c r="AY395" s="756">
        <v>0</v>
      </c>
      <c r="AZ395" s="767">
        <f t="shared" si="194"/>
        <v>0</v>
      </c>
      <c r="BA395" s="756">
        <v>0</v>
      </c>
      <c r="BB395" s="756">
        <v>0</v>
      </c>
      <c r="BC395" s="756">
        <v>0</v>
      </c>
      <c r="BD395" s="756">
        <v>0</v>
      </c>
      <c r="BE395" s="767">
        <f t="shared" si="174"/>
        <v>0</v>
      </c>
      <c r="BF395" s="646">
        <f t="shared" si="175"/>
        <v>0</v>
      </c>
      <c r="BG395" s="594"/>
      <c r="BH395" s="705">
        <f t="shared" si="165"/>
        <v>379</v>
      </c>
      <c r="BI395" s="646">
        <f t="shared" si="176"/>
        <v>0</v>
      </c>
      <c r="BJ395" s="594"/>
      <c r="BK395" s="705">
        <f t="shared" si="177"/>
        <v>379</v>
      </c>
      <c r="BL395" s="756">
        <v>0</v>
      </c>
      <c r="BM395" s="756">
        <v>0</v>
      </c>
      <c r="BN395" s="756">
        <v>0</v>
      </c>
      <c r="BO395" s="756">
        <v>0</v>
      </c>
      <c r="BP395" s="756">
        <v>0</v>
      </c>
      <c r="BQ395" s="756">
        <v>0</v>
      </c>
      <c r="BR395" s="756">
        <v>0</v>
      </c>
      <c r="BS395" s="646">
        <f t="shared" si="188"/>
        <v>0</v>
      </c>
      <c r="BT395" s="594"/>
      <c r="BU395" s="705">
        <f t="shared" si="178"/>
        <v>379</v>
      </c>
      <c r="BV395" s="756">
        <v>0</v>
      </c>
      <c r="BW395" s="756">
        <v>0</v>
      </c>
      <c r="BX395" s="756">
        <v>0</v>
      </c>
      <c r="BY395" s="756">
        <v>0</v>
      </c>
      <c r="BZ395" s="756">
        <v>0</v>
      </c>
      <c r="CA395" s="756">
        <v>0</v>
      </c>
      <c r="CB395" s="756">
        <v>0</v>
      </c>
      <c r="CC395" s="646">
        <f t="shared" si="189"/>
        <v>0</v>
      </c>
      <c r="CD395" s="594"/>
      <c r="CE395" s="705">
        <f t="shared" si="166"/>
        <v>379</v>
      </c>
      <c r="CF395" s="756">
        <f t="shared" si="198"/>
        <v>0</v>
      </c>
      <c r="CG395" s="756">
        <f t="shared" si="198"/>
        <v>0</v>
      </c>
      <c r="CH395" s="756">
        <f t="shared" si="198"/>
        <v>0</v>
      </c>
      <c r="CI395" s="756">
        <f t="shared" si="196"/>
        <v>0</v>
      </c>
      <c r="CJ395" s="756">
        <f t="shared" si="196"/>
        <v>0</v>
      </c>
      <c r="CK395" s="756">
        <f t="shared" si="196"/>
        <v>0</v>
      </c>
      <c r="CL395" s="756">
        <f t="shared" si="196"/>
        <v>0</v>
      </c>
      <c r="CM395" s="646">
        <f t="shared" si="190"/>
        <v>0</v>
      </c>
      <c r="CN395" s="594"/>
      <c r="CO395" s="705">
        <f t="shared" si="167"/>
        <v>379</v>
      </c>
      <c r="CP395" s="756">
        <v>0</v>
      </c>
      <c r="CQ395" s="756">
        <v>0</v>
      </c>
      <c r="CR395" s="756">
        <v>0</v>
      </c>
      <c r="CS395" s="756">
        <v>0</v>
      </c>
      <c r="CT395" s="756">
        <v>0</v>
      </c>
      <c r="CU395" s="756">
        <v>0</v>
      </c>
      <c r="CV395" s="756">
        <v>0</v>
      </c>
      <c r="CW395" s="646">
        <f t="shared" si="191"/>
        <v>0</v>
      </c>
      <c r="CX395" s="685"/>
      <c r="CY395" s="705">
        <f t="shared" si="168"/>
        <v>379</v>
      </c>
      <c r="CZ395" s="756">
        <v>0</v>
      </c>
      <c r="DA395" s="756">
        <v>0</v>
      </c>
      <c r="DB395" s="756">
        <v>0</v>
      </c>
      <c r="DC395" s="756">
        <v>0</v>
      </c>
      <c r="DD395" s="756">
        <v>0</v>
      </c>
      <c r="DE395" s="767">
        <f t="shared" si="179"/>
        <v>0</v>
      </c>
      <c r="DF395" s="756">
        <v>0</v>
      </c>
      <c r="DG395" s="756">
        <v>0</v>
      </c>
      <c r="DH395" s="756">
        <v>0</v>
      </c>
      <c r="DI395" s="756">
        <v>0</v>
      </c>
      <c r="DJ395" s="767">
        <f t="shared" si="180"/>
        <v>0</v>
      </c>
      <c r="DK395" s="715">
        <f t="shared" si="181"/>
        <v>0</v>
      </c>
      <c r="DL395" s="685"/>
      <c r="DM395" s="705">
        <f t="shared" si="169"/>
        <v>379</v>
      </c>
      <c r="DN395" s="715">
        <f t="shared" si="182"/>
        <v>0</v>
      </c>
    </row>
    <row r="396" spans="2:118" x14ac:dyDescent="0.25">
      <c r="B396" s="705">
        <v>380</v>
      </c>
      <c r="C396" s="765">
        <f>(1+_xlfn.XLOOKUP(INT((B396-1)/12)+1,'ZC Curve'!$B$8:$B$107,'ZC Curve'!R$8:R$107,,0))^(1/12)-1</f>
        <v>0</v>
      </c>
      <c r="D396" s="766">
        <f t="shared" si="183"/>
        <v>1</v>
      </c>
      <c r="E396" s="685"/>
      <c r="F396" s="705">
        <v>380</v>
      </c>
      <c r="G396" s="756">
        <v>0</v>
      </c>
      <c r="H396" s="756">
        <v>0</v>
      </c>
      <c r="I396" s="756">
        <v>0</v>
      </c>
      <c r="J396" s="756">
        <v>0</v>
      </c>
      <c r="K396" s="756">
        <v>0</v>
      </c>
      <c r="L396" s="756">
        <v>0</v>
      </c>
      <c r="M396" s="756">
        <v>0</v>
      </c>
      <c r="N396" s="646">
        <f t="shared" si="184"/>
        <v>0</v>
      </c>
      <c r="O396" s="594"/>
      <c r="P396" s="705">
        <f t="shared" si="170"/>
        <v>380</v>
      </c>
      <c r="Q396" s="756">
        <v>0</v>
      </c>
      <c r="R396" s="756">
        <v>0</v>
      </c>
      <c r="S396" s="756">
        <v>0</v>
      </c>
      <c r="T396" s="756">
        <v>0</v>
      </c>
      <c r="U396" s="756">
        <v>0</v>
      </c>
      <c r="V396" s="756">
        <v>0</v>
      </c>
      <c r="W396" s="756">
        <v>0</v>
      </c>
      <c r="X396" s="646">
        <f t="shared" si="185"/>
        <v>0</v>
      </c>
      <c r="Y396" s="594"/>
      <c r="Z396" s="705">
        <f t="shared" si="171"/>
        <v>380</v>
      </c>
      <c r="AA396" s="756">
        <f t="shared" si="197"/>
        <v>0</v>
      </c>
      <c r="AB396" s="756">
        <f t="shared" si="197"/>
        <v>0</v>
      </c>
      <c r="AC396" s="756">
        <f t="shared" si="197"/>
        <v>0</v>
      </c>
      <c r="AD396" s="756">
        <f t="shared" si="195"/>
        <v>0</v>
      </c>
      <c r="AE396" s="756">
        <f t="shared" si="195"/>
        <v>0</v>
      </c>
      <c r="AF396" s="756">
        <f t="shared" si="195"/>
        <v>0</v>
      </c>
      <c r="AG396" s="756">
        <f t="shared" si="195"/>
        <v>0</v>
      </c>
      <c r="AH396" s="646">
        <f t="shared" si="186"/>
        <v>0</v>
      </c>
      <c r="AI396" s="594"/>
      <c r="AJ396" s="705">
        <f t="shared" si="172"/>
        <v>380</v>
      </c>
      <c r="AK396" s="756">
        <v>0</v>
      </c>
      <c r="AL396" s="756">
        <v>0</v>
      </c>
      <c r="AM396" s="756">
        <v>0</v>
      </c>
      <c r="AN396" s="756">
        <v>0</v>
      </c>
      <c r="AO396" s="756">
        <v>0</v>
      </c>
      <c r="AP396" s="756">
        <v>0</v>
      </c>
      <c r="AQ396" s="756">
        <v>0</v>
      </c>
      <c r="AR396" s="646">
        <f t="shared" si="187"/>
        <v>0</v>
      </c>
      <c r="AS396" s="594"/>
      <c r="AT396" s="705">
        <f t="shared" si="173"/>
        <v>380</v>
      </c>
      <c r="AU396" s="756">
        <v>0</v>
      </c>
      <c r="AV396" s="756">
        <v>0</v>
      </c>
      <c r="AW396" s="756">
        <v>0</v>
      </c>
      <c r="AX396" s="756">
        <v>0</v>
      </c>
      <c r="AY396" s="756">
        <v>0</v>
      </c>
      <c r="AZ396" s="767">
        <f t="shared" si="194"/>
        <v>0</v>
      </c>
      <c r="BA396" s="756">
        <v>0</v>
      </c>
      <c r="BB396" s="756">
        <v>0</v>
      </c>
      <c r="BC396" s="756">
        <v>0</v>
      </c>
      <c r="BD396" s="756">
        <v>0</v>
      </c>
      <c r="BE396" s="767">
        <f t="shared" si="174"/>
        <v>0</v>
      </c>
      <c r="BF396" s="646">
        <f t="shared" si="175"/>
        <v>0</v>
      </c>
      <c r="BG396" s="594"/>
      <c r="BH396" s="705">
        <f t="shared" si="165"/>
        <v>380</v>
      </c>
      <c r="BI396" s="646">
        <f t="shared" si="176"/>
        <v>0</v>
      </c>
      <c r="BJ396" s="594"/>
      <c r="BK396" s="705">
        <f t="shared" si="177"/>
        <v>380</v>
      </c>
      <c r="BL396" s="756">
        <v>0</v>
      </c>
      <c r="BM396" s="756">
        <v>0</v>
      </c>
      <c r="BN396" s="756">
        <v>0</v>
      </c>
      <c r="BO396" s="756">
        <v>0</v>
      </c>
      <c r="BP396" s="756">
        <v>0</v>
      </c>
      <c r="BQ396" s="756">
        <v>0</v>
      </c>
      <c r="BR396" s="756">
        <v>0</v>
      </c>
      <c r="BS396" s="646">
        <f t="shared" si="188"/>
        <v>0</v>
      </c>
      <c r="BT396" s="594"/>
      <c r="BU396" s="705">
        <f t="shared" si="178"/>
        <v>380</v>
      </c>
      <c r="BV396" s="756">
        <v>0</v>
      </c>
      <c r="BW396" s="756">
        <v>0</v>
      </c>
      <c r="BX396" s="756">
        <v>0</v>
      </c>
      <c r="BY396" s="756">
        <v>0</v>
      </c>
      <c r="BZ396" s="756">
        <v>0</v>
      </c>
      <c r="CA396" s="756">
        <v>0</v>
      </c>
      <c r="CB396" s="756">
        <v>0</v>
      </c>
      <c r="CC396" s="646">
        <f t="shared" si="189"/>
        <v>0</v>
      </c>
      <c r="CD396" s="594"/>
      <c r="CE396" s="705">
        <f t="shared" si="166"/>
        <v>380</v>
      </c>
      <c r="CF396" s="756">
        <f t="shared" si="198"/>
        <v>0</v>
      </c>
      <c r="CG396" s="756">
        <f t="shared" si="198"/>
        <v>0</v>
      </c>
      <c r="CH396" s="756">
        <f t="shared" si="198"/>
        <v>0</v>
      </c>
      <c r="CI396" s="756">
        <f t="shared" si="196"/>
        <v>0</v>
      </c>
      <c r="CJ396" s="756">
        <f t="shared" si="196"/>
        <v>0</v>
      </c>
      <c r="CK396" s="756">
        <f t="shared" si="196"/>
        <v>0</v>
      </c>
      <c r="CL396" s="756">
        <f t="shared" si="196"/>
        <v>0</v>
      </c>
      <c r="CM396" s="646">
        <f t="shared" si="190"/>
        <v>0</v>
      </c>
      <c r="CN396" s="594"/>
      <c r="CO396" s="705">
        <f t="shared" si="167"/>
        <v>380</v>
      </c>
      <c r="CP396" s="756">
        <v>0</v>
      </c>
      <c r="CQ396" s="756">
        <v>0</v>
      </c>
      <c r="CR396" s="756">
        <v>0</v>
      </c>
      <c r="CS396" s="756">
        <v>0</v>
      </c>
      <c r="CT396" s="756">
        <v>0</v>
      </c>
      <c r="CU396" s="756">
        <v>0</v>
      </c>
      <c r="CV396" s="756">
        <v>0</v>
      </c>
      <c r="CW396" s="646">
        <f t="shared" si="191"/>
        <v>0</v>
      </c>
      <c r="CX396" s="685"/>
      <c r="CY396" s="705">
        <f t="shared" si="168"/>
        <v>380</v>
      </c>
      <c r="CZ396" s="756">
        <v>0</v>
      </c>
      <c r="DA396" s="756">
        <v>0</v>
      </c>
      <c r="DB396" s="756">
        <v>0</v>
      </c>
      <c r="DC396" s="756">
        <v>0</v>
      </c>
      <c r="DD396" s="756">
        <v>0</v>
      </c>
      <c r="DE396" s="767">
        <f t="shared" si="179"/>
        <v>0</v>
      </c>
      <c r="DF396" s="756">
        <v>0</v>
      </c>
      <c r="DG396" s="756">
        <v>0</v>
      </c>
      <c r="DH396" s="756">
        <v>0</v>
      </c>
      <c r="DI396" s="756">
        <v>0</v>
      </c>
      <c r="DJ396" s="767">
        <f t="shared" si="180"/>
        <v>0</v>
      </c>
      <c r="DK396" s="715">
        <f t="shared" si="181"/>
        <v>0</v>
      </c>
      <c r="DL396" s="685"/>
      <c r="DM396" s="705">
        <f t="shared" si="169"/>
        <v>380</v>
      </c>
      <c r="DN396" s="715">
        <f t="shared" si="182"/>
        <v>0</v>
      </c>
    </row>
    <row r="397" spans="2:118" x14ac:dyDescent="0.25">
      <c r="B397" s="705">
        <v>381</v>
      </c>
      <c r="C397" s="765">
        <f>(1+_xlfn.XLOOKUP(INT((B397-1)/12)+1,'ZC Curve'!$B$8:$B$107,'ZC Curve'!R$8:R$107,,0))^(1/12)-1</f>
        <v>0</v>
      </c>
      <c r="D397" s="766">
        <f t="shared" si="183"/>
        <v>1</v>
      </c>
      <c r="E397" s="685"/>
      <c r="F397" s="705">
        <v>381</v>
      </c>
      <c r="G397" s="756">
        <v>0</v>
      </c>
      <c r="H397" s="756">
        <v>0</v>
      </c>
      <c r="I397" s="756">
        <v>0</v>
      </c>
      <c r="J397" s="756">
        <v>0</v>
      </c>
      <c r="K397" s="756">
        <v>0</v>
      </c>
      <c r="L397" s="756">
        <v>0</v>
      </c>
      <c r="M397" s="756">
        <v>0</v>
      </c>
      <c r="N397" s="646">
        <f t="shared" si="184"/>
        <v>0</v>
      </c>
      <c r="O397" s="594"/>
      <c r="P397" s="705">
        <f t="shared" si="170"/>
        <v>381</v>
      </c>
      <c r="Q397" s="756">
        <v>0</v>
      </c>
      <c r="R397" s="756">
        <v>0</v>
      </c>
      <c r="S397" s="756">
        <v>0</v>
      </c>
      <c r="T397" s="756">
        <v>0</v>
      </c>
      <c r="U397" s="756">
        <v>0</v>
      </c>
      <c r="V397" s="756">
        <v>0</v>
      </c>
      <c r="W397" s="756">
        <v>0</v>
      </c>
      <c r="X397" s="646">
        <f t="shared" si="185"/>
        <v>0</v>
      </c>
      <c r="Y397" s="594"/>
      <c r="Z397" s="705">
        <f t="shared" si="171"/>
        <v>381</v>
      </c>
      <c r="AA397" s="756">
        <f t="shared" si="197"/>
        <v>0</v>
      </c>
      <c r="AB397" s="756">
        <f t="shared" si="197"/>
        <v>0</v>
      </c>
      <c r="AC397" s="756">
        <f t="shared" si="197"/>
        <v>0</v>
      </c>
      <c r="AD397" s="756">
        <f t="shared" si="195"/>
        <v>0</v>
      </c>
      <c r="AE397" s="756">
        <f t="shared" si="195"/>
        <v>0</v>
      </c>
      <c r="AF397" s="756">
        <f t="shared" si="195"/>
        <v>0</v>
      </c>
      <c r="AG397" s="756">
        <f t="shared" si="195"/>
        <v>0</v>
      </c>
      <c r="AH397" s="646">
        <f t="shared" si="186"/>
        <v>0</v>
      </c>
      <c r="AI397" s="594"/>
      <c r="AJ397" s="705">
        <f t="shared" si="172"/>
        <v>381</v>
      </c>
      <c r="AK397" s="756">
        <v>0</v>
      </c>
      <c r="AL397" s="756">
        <v>0</v>
      </c>
      <c r="AM397" s="756">
        <v>0</v>
      </c>
      <c r="AN397" s="756">
        <v>0</v>
      </c>
      <c r="AO397" s="756">
        <v>0</v>
      </c>
      <c r="AP397" s="756">
        <v>0</v>
      </c>
      <c r="AQ397" s="756">
        <v>0</v>
      </c>
      <c r="AR397" s="646">
        <f t="shared" si="187"/>
        <v>0</v>
      </c>
      <c r="AS397" s="594"/>
      <c r="AT397" s="705">
        <f t="shared" si="173"/>
        <v>381</v>
      </c>
      <c r="AU397" s="756">
        <v>0</v>
      </c>
      <c r="AV397" s="756">
        <v>0</v>
      </c>
      <c r="AW397" s="756">
        <v>0</v>
      </c>
      <c r="AX397" s="756">
        <v>0</v>
      </c>
      <c r="AY397" s="756">
        <v>0</v>
      </c>
      <c r="AZ397" s="767">
        <f t="shared" si="194"/>
        <v>0</v>
      </c>
      <c r="BA397" s="756">
        <v>0</v>
      </c>
      <c r="BB397" s="756">
        <v>0</v>
      </c>
      <c r="BC397" s="756">
        <v>0</v>
      </c>
      <c r="BD397" s="756">
        <v>0</v>
      </c>
      <c r="BE397" s="767">
        <f t="shared" si="174"/>
        <v>0</v>
      </c>
      <c r="BF397" s="646">
        <f t="shared" si="175"/>
        <v>0</v>
      </c>
      <c r="BG397" s="594"/>
      <c r="BH397" s="705">
        <f t="shared" si="165"/>
        <v>381</v>
      </c>
      <c r="BI397" s="646">
        <f t="shared" si="176"/>
        <v>0</v>
      </c>
      <c r="BJ397" s="594"/>
      <c r="BK397" s="705">
        <f t="shared" si="177"/>
        <v>381</v>
      </c>
      <c r="BL397" s="756">
        <v>0</v>
      </c>
      <c r="BM397" s="756">
        <v>0</v>
      </c>
      <c r="BN397" s="756">
        <v>0</v>
      </c>
      <c r="BO397" s="756">
        <v>0</v>
      </c>
      <c r="BP397" s="756">
        <v>0</v>
      </c>
      <c r="BQ397" s="756">
        <v>0</v>
      </c>
      <c r="BR397" s="756">
        <v>0</v>
      </c>
      <c r="BS397" s="646">
        <f t="shared" si="188"/>
        <v>0</v>
      </c>
      <c r="BT397" s="594"/>
      <c r="BU397" s="705">
        <f t="shared" si="178"/>
        <v>381</v>
      </c>
      <c r="BV397" s="756">
        <v>0</v>
      </c>
      <c r="BW397" s="756">
        <v>0</v>
      </c>
      <c r="BX397" s="756">
        <v>0</v>
      </c>
      <c r="BY397" s="756">
        <v>0</v>
      </c>
      <c r="BZ397" s="756">
        <v>0</v>
      </c>
      <c r="CA397" s="756">
        <v>0</v>
      </c>
      <c r="CB397" s="756">
        <v>0</v>
      </c>
      <c r="CC397" s="646">
        <f t="shared" si="189"/>
        <v>0</v>
      </c>
      <c r="CD397" s="594"/>
      <c r="CE397" s="705">
        <f t="shared" si="166"/>
        <v>381</v>
      </c>
      <c r="CF397" s="756">
        <f t="shared" si="198"/>
        <v>0</v>
      </c>
      <c r="CG397" s="756">
        <f t="shared" si="198"/>
        <v>0</v>
      </c>
      <c r="CH397" s="756">
        <f t="shared" si="198"/>
        <v>0</v>
      </c>
      <c r="CI397" s="756">
        <f t="shared" si="196"/>
        <v>0</v>
      </c>
      <c r="CJ397" s="756">
        <f t="shared" si="196"/>
        <v>0</v>
      </c>
      <c r="CK397" s="756">
        <f t="shared" si="196"/>
        <v>0</v>
      </c>
      <c r="CL397" s="756">
        <f t="shared" si="196"/>
        <v>0</v>
      </c>
      <c r="CM397" s="646">
        <f t="shared" si="190"/>
        <v>0</v>
      </c>
      <c r="CN397" s="594"/>
      <c r="CO397" s="705">
        <f t="shared" si="167"/>
        <v>381</v>
      </c>
      <c r="CP397" s="756">
        <v>0</v>
      </c>
      <c r="CQ397" s="756">
        <v>0</v>
      </c>
      <c r="CR397" s="756">
        <v>0</v>
      </c>
      <c r="CS397" s="756">
        <v>0</v>
      </c>
      <c r="CT397" s="756">
        <v>0</v>
      </c>
      <c r="CU397" s="756">
        <v>0</v>
      </c>
      <c r="CV397" s="756">
        <v>0</v>
      </c>
      <c r="CW397" s="646">
        <f t="shared" si="191"/>
        <v>0</v>
      </c>
      <c r="CX397" s="685"/>
      <c r="CY397" s="705">
        <f t="shared" si="168"/>
        <v>381</v>
      </c>
      <c r="CZ397" s="756">
        <v>0</v>
      </c>
      <c r="DA397" s="756">
        <v>0</v>
      </c>
      <c r="DB397" s="756">
        <v>0</v>
      </c>
      <c r="DC397" s="756">
        <v>0</v>
      </c>
      <c r="DD397" s="756">
        <v>0</v>
      </c>
      <c r="DE397" s="767">
        <f t="shared" si="179"/>
        <v>0</v>
      </c>
      <c r="DF397" s="756">
        <v>0</v>
      </c>
      <c r="DG397" s="756">
        <v>0</v>
      </c>
      <c r="DH397" s="756">
        <v>0</v>
      </c>
      <c r="DI397" s="756">
        <v>0</v>
      </c>
      <c r="DJ397" s="767">
        <f t="shared" si="180"/>
        <v>0</v>
      </c>
      <c r="DK397" s="715">
        <f t="shared" si="181"/>
        <v>0</v>
      </c>
      <c r="DL397" s="685"/>
      <c r="DM397" s="705">
        <f t="shared" si="169"/>
        <v>381</v>
      </c>
      <c r="DN397" s="715">
        <f t="shared" si="182"/>
        <v>0</v>
      </c>
    </row>
    <row r="398" spans="2:118" x14ac:dyDescent="0.25">
      <c r="B398" s="705">
        <v>382</v>
      </c>
      <c r="C398" s="765">
        <f>(1+_xlfn.XLOOKUP(INT((B398-1)/12)+1,'ZC Curve'!$B$8:$B$107,'ZC Curve'!R$8:R$107,,0))^(1/12)-1</f>
        <v>0</v>
      </c>
      <c r="D398" s="766">
        <f t="shared" si="183"/>
        <v>1</v>
      </c>
      <c r="E398" s="685"/>
      <c r="F398" s="705">
        <v>382</v>
      </c>
      <c r="G398" s="756">
        <v>0</v>
      </c>
      <c r="H398" s="756">
        <v>0</v>
      </c>
      <c r="I398" s="756">
        <v>0</v>
      </c>
      <c r="J398" s="756">
        <v>0</v>
      </c>
      <c r="K398" s="756">
        <v>0</v>
      </c>
      <c r="L398" s="756">
        <v>0</v>
      </c>
      <c r="M398" s="756">
        <v>0</v>
      </c>
      <c r="N398" s="646">
        <f t="shared" si="184"/>
        <v>0</v>
      </c>
      <c r="O398" s="594"/>
      <c r="P398" s="705">
        <f t="shared" si="170"/>
        <v>382</v>
      </c>
      <c r="Q398" s="756">
        <v>0</v>
      </c>
      <c r="R398" s="756">
        <v>0</v>
      </c>
      <c r="S398" s="756">
        <v>0</v>
      </c>
      <c r="T398" s="756">
        <v>0</v>
      </c>
      <c r="U398" s="756">
        <v>0</v>
      </c>
      <c r="V398" s="756">
        <v>0</v>
      </c>
      <c r="W398" s="756">
        <v>0</v>
      </c>
      <c r="X398" s="646">
        <f t="shared" si="185"/>
        <v>0</v>
      </c>
      <c r="Y398" s="594"/>
      <c r="Z398" s="705">
        <f t="shared" si="171"/>
        <v>382</v>
      </c>
      <c r="AA398" s="756">
        <f t="shared" si="197"/>
        <v>0</v>
      </c>
      <c r="AB398" s="756">
        <f t="shared" si="197"/>
        <v>0</v>
      </c>
      <c r="AC398" s="756">
        <f t="shared" si="197"/>
        <v>0</v>
      </c>
      <c r="AD398" s="756">
        <f t="shared" si="195"/>
        <v>0</v>
      </c>
      <c r="AE398" s="756">
        <f t="shared" si="195"/>
        <v>0</v>
      </c>
      <c r="AF398" s="756">
        <f t="shared" si="195"/>
        <v>0</v>
      </c>
      <c r="AG398" s="756">
        <f t="shared" si="195"/>
        <v>0</v>
      </c>
      <c r="AH398" s="646">
        <f t="shared" si="186"/>
        <v>0</v>
      </c>
      <c r="AI398" s="594"/>
      <c r="AJ398" s="705">
        <f t="shared" si="172"/>
        <v>382</v>
      </c>
      <c r="AK398" s="756">
        <v>0</v>
      </c>
      <c r="AL398" s="756">
        <v>0</v>
      </c>
      <c r="AM398" s="756">
        <v>0</v>
      </c>
      <c r="AN398" s="756">
        <v>0</v>
      </c>
      <c r="AO398" s="756">
        <v>0</v>
      </c>
      <c r="AP398" s="756">
        <v>0</v>
      </c>
      <c r="AQ398" s="756">
        <v>0</v>
      </c>
      <c r="AR398" s="646">
        <f t="shared" si="187"/>
        <v>0</v>
      </c>
      <c r="AS398" s="594"/>
      <c r="AT398" s="705">
        <f t="shared" si="173"/>
        <v>382</v>
      </c>
      <c r="AU398" s="756">
        <v>0</v>
      </c>
      <c r="AV398" s="756">
        <v>0</v>
      </c>
      <c r="AW398" s="756">
        <v>0</v>
      </c>
      <c r="AX398" s="756">
        <v>0</v>
      </c>
      <c r="AY398" s="756">
        <v>0</v>
      </c>
      <c r="AZ398" s="767">
        <f t="shared" si="194"/>
        <v>0</v>
      </c>
      <c r="BA398" s="756">
        <v>0</v>
      </c>
      <c r="BB398" s="756">
        <v>0</v>
      </c>
      <c r="BC398" s="756">
        <v>0</v>
      </c>
      <c r="BD398" s="756">
        <v>0</v>
      </c>
      <c r="BE398" s="767">
        <f t="shared" si="174"/>
        <v>0</v>
      </c>
      <c r="BF398" s="646">
        <f t="shared" si="175"/>
        <v>0</v>
      </c>
      <c r="BG398" s="594"/>
      <c r="BH398" s="705">
        <f t="shared" si="165"/>
        <v>382</v>
      </c>
      <c r="BI398" s="646">
        <f t="shared" si="176"/>
        <v>0</v>
      </c>
      <c r="BJ398" s="594"/>
      <c r="BK398" s="705">
        <f t="shared" si="177"/>
        <v>382</v>
      </c>
      <c r="BL398" s="756">
        <v>0</v>
      </c>
      <c r="BM398" s="756">
        <v>0</v>
      </c>
      <c r="BN398" s="756">
        <v>0</v>
      </c>
      <c r="BO398" s="756">
        <v>0</v>
      </c>
      <c r="BP398" s="756">
        <v>0</v>
      </c>
      <c r="BQ398" s="756">
        <v>0</v>
      </c>
      <c r="BR398" s="756">
        <v>0</v>
      </c>
      <c r="BS398" s="646">
        <f t="shared" si="188"/>
        <v>0</v>
      </c>
      <c r="BT398" s="594"/>
      <c r="BU398" s="705">
        <f t="shared" si="178"/>
        <v>382</v>
      </c>
      <c r="BV398" s="756">
        <v>0</v>
      </c>
      <c r="BW398" s="756">
        <v>0</v>
      </c>
      <c r="BX398" s="756">
        <v>0</v>
      </c>
      <c r="BY398" s="756">
        <v>0</v>
      </c>
      <c r="BZ398" s="756">
        <v>0</v>
      </c>
      <c r="CA398" s="756">
        <v>0</v>
      </c>
      <c r="CB398" s="756">
        <v>0</v>
      </c>
      <c r="CC398" s="646">
        <f t="shared" si="189"/>
        <v>0</v>
      </c>
      <c r="CD398" s="594"/>
      <c r="CE398" s="705">
        <f t="shared" si="166"/>
        <v>382</v>
      </c>
      <c r="CF398" s="756">
        <f t="shared" si="198"/>
        <v>0</v>
      </c>
      <c r="CG398" s="756">
        <f t="shared" si="198"/>
        <v>0</v>
      </c>
      <c r="CH398" s="756">
        <f t="shared" si="198"/>
        <v>0</v>
      </c>
      <c r="CI398" s="756">
        <f t="shared" si="196"/>
        <v>0</v>
      </c>
      <c r="CJ398" s="756">
        <f t="shared" si="196"/>
        <v>0</v>
      </c>
      <c r="CK398" s="756">
        <f t="shared" si="196"/>
        <v>0</v>
      </c>
      <c r="CL398" s="756">
        <f t="shared" si="196"/>
        <v>0</v>
      </c>
      <c r="CM398" s="646">
        <f t="shared" si="190"/>
        <v>0</v>
      </c>
      <c r="CN398" s="594"/>
      <c r="CO398" s="705">
        <f t="shared" si="167"/>
        <v>382</v>
      </c>
      <c r="CP398" s="756">
        <v>0</v>
      </c>
      <c r="CQ398" s="756">
        <v>0</v>
      </c>
      <c r="CR398" s="756">
        <v>0</v>
      </c>
      <c r="CS398" s="756">
        <v>0</v>
      </c>
      <c r="CT398" s="756">
        <v>0</v>
      </c>
      <c r="CU398" s="756">
        <v>0</v>
      </c>
      <c r="CV398" s="756">
        <v>0</v>
      </c>
      <c r="CW398" s="646">
        <f t="shared" si="191"/>
        <v>0</v>
      </c>
      <c r="CX398" s="685"/>
      <c r="CY398" s="705">
        <f t="shared" si="168"/>
        <v>382</v>
      </c>
      <c r="CZ398" s="756">
        <v>0</v>
      </c>
      <c r="DA398" s="756">
        <v>0</v>
      </c>
      <c r="DB398" s="756">
        <v>0</v>
      </c>
      <c r="DC398" s="756">
        <v>0</v>
      </c>
      <c r="DD398" s="756">
        <v>0</v>
      </c>
      <c r="DE398" s="767">
        <f t="shared" si="179"/>
        <v>0</v>
      </c>
      <c r="DF398" s="756">
        <v>0</v>
      </c>
      <c r="DG398" s="756">
        <v>0</v>
      </c>
      <c r="DH398" s="756">
        <v>0</v>
      </c>
      <c r="DI398" s="756">
        <v>0</v>
      </c>
      <c r="DJ398" s="767">
        <f t="shared" si="180"/>
        <v>0</v>
      </c>
      <c r="DK398" s="715">
        <f t="shared" si="181"/>
        <v>0</v>
      </c>
      <c r="DL398" s="685"/>
      <c r="DM398" s="705">
        <f t="shared" si="169"/>
        <v>382</v>
      </c>
      <c r="DN398" s="715">
        <f t="shared" si="182"/>
        <v>0</v>
      </c>
    </row>
    <row r="399" spans="2:118" x14ac:dyDescent="0.25">
      <c r="B399" s="705">
        <v>383</v>
      </c>
      <c r="C399" s="765">
        <f>(1+_xlfn.XLOOKUP(INT((B399-1)/12)+1,'ZC Curve'!$B$8:$B$107,'ZC Curve'!R$8:R$107,,0))^(1/12)-1</f>
        <v>0</v>
      </c>
      <c r="D399" s="766">
        <f t="shared" si="183"/>
        <v>1</v>
      </c>
      <c r="E399" s="685"/>
      <c r="F399" s="705">
        <v>383</v>
      </c>
      <c r="G399" s="756">
        <v>0</v>
      </c>
      <c r="H399" s="756">
        <v>0</v>
      </c>
      <c r="I399" s="756">
        <v>0</v>
      </c>
      <c r="J399" s="756">
        <v>0</v>
      </c>
      <c r="K399" s="756">
        <v>0</v>
      </c>
      <c r="L399" s="756">
        <v>0</v>
      </c>
      <c r="M399" s="756">
        <v>0</v>
      </c>
      <c r="N399" s="646">
        <f t="shared" si="184"/>
        <v>0</v>
      </c>
      <c r="O399" s="594"/>
      <c r="P399" s="705">
        <f t="shared" si="170"/>
        <v>383</v>
      </c>
      <c r="Q399" s="756">
        <v>0</v>
      </c>
      <c r="R399" s="756">
        <v>0</v>
      </c>
      <c r="S399" s="756">
        <v>0</v>
      </c>
      <c r="T399" s="756">
        <v>0</v>
      </c>
      <c r="U399" s="756">
        <v>0</v>
      </c>
      <c r="V399" s="756">
        <v>0</v>
      </c>
      <c r="W399" s="756">
        <v>0</v>
      </c>
      <c r="X399" s="646">
        <f t="shared" si="185"/>
        <v>0</v>
      </c>
      <c r="Y399" s="594"/>
      <c r="Z399" s="705">
        <f t="shared" si="171"/>
        <v>383</v>
      </c>
      <c r="AA399" s="756">
        <f t="shared" si="197"/>
        <v>0</v>
      </c>
      <c r="AB399" s="756">
        <f t="shared" si="197"/>
        <v>0</v>
      </c>
      <c r="AC399" s="756">
        <f t="shared" si="197"/>
        <v>0</v>
      </c>
      <c r="AD399" s="756">
        <f t="shared" si="195"/>
        <v>0</v>
      </c>
      <c r="AE399" s="756">
        <f t="shared" si="195"/>
        <v>0</v>
      </c>
      <c r="AF399" s="756">
        <f t="shared" si="195"/>
        <v>0</v>
      </c>
      <c r="AG399" s="756">
        <f t="shared" si="195"/>
        <v>0</v>
      </c>
      <c r="AH399" s="646">
        <f t="shared" si="186"/>
        <v>0</v>
      </c>
      <c r="AI399" s="594"/>
      <c r="AJ399" s="705">
        <f t="shared" si="172"/>
        <v>383</v>
      </c>
      <c r="AK399" s="756">
        <v>0</v>
      </c>
      <c r="AL399" s="756">
        <v>0</v>
      </c>
      <c r="AM399" s="756">
        <v>0</v>
      </c>
      <c r="AN399" s="756">
        <v>0</v>
      </c>
      <c r="AO399" s="756">
        <v>0</v>
      </c>
      <c r="AP399" s="756">
        <v>0</v>
      </c>
      <c r="AQ399" s="756">
        <v>0</v>
      </c>
      <c r="AR399" s="646">
        <f t="shared" si="187"/>
        <v>0</v>
      </c>
      <c r="AS399" s="594"/>
      <c r="AT399" s="705">
        <f t="shared" si="173"/>
        <v>383</v>
      </c>
      <c r="AU399" s="756">
        <v>0</v>
      </c>
      <c r="AV399" s="756">
        <v>0</v>
      </c>
      <c r="AW399" s="756">
        <v>0</v>
      </c>
      <c r="AX399" s="756">
        <v>0</v>
      </c>
      <c r="AY399" s="756">
        <v>0</v>
      </c>
      <c r="AZ399" s="767">
        <f t="shared" si="194"/>
        <v>0</v>
      </c>
      <c r="BA399" s="756">
        <v>0</v>
      </c>
      <c r="BB399" s="756">
        <v>0</v>
      </c>
      <c r="BC399" s="756">
        <v>0</v>
      </c>
      <c r="BD399" s="756">
        <v>0</v>
      </c>
      <c r="BE399" s="767">
        <f t="shared" si="174"/>
        <v>0</v>
      </c>
      <c r="BF399" s="646">
        <f t="shared" si="175"/>
        <v>0</v>
      </c>
      <c r="BG399" s="594"/>
      <c r="BH399" s="705">
        <f t="shared" si="165"/>
        <v>383</v>
      </c>
      <c r="BI399" s="646">
        <f t="shared" si="176"/>
        <v>0</v>
      </c>
      <c r="BJ399" s="594"/>
      <c r="BK399" s="705">
        <f t="shared" si="177"/>
        <v>383</v>
      </c>
      <c r="BL399" s="756">
        <v>0</v>
      </c>
      <c r="BM399" s="756">
        <v>0</v>
      </c>
      <c r="BN399" s="756">
        <v>0</v>
      </c>
      <c r="BO399" s="756">
        <v>0</v>
      </c>
      <c r="BP399" s="756">
        <v>0</v>
      </c>
      <c r="BQ399" s="756">
        <v>0</v>
      </c>
      <c r="BR399" s="756">
        <v>0</v>
      </c>
      <c r="BS399" s="646">
        <f t="shared" si="188"/>
        <v>0</v>
      </c>
      <c r="BT399" s="594"/>
      <c r="BU399" s="705">
        <f t="shared" si="178"/>
        <v>383</v>
      </c>
      <c r="BV399" s="756">
        <v>0</v>
      </c>
      <c r="BW399" s="756">
        <v>0</v>
      </c>
      <c r="BX399" s="756">
        <v>0</v>
      </c>
      <c r="BY399" s="756">
        <v>0</v>
      </c>
      <c r="BZ399" s="756">
        <v>0</v>
      </c>
      <c r="CA399" s="756">
        <v>0</v>
      </c>
      <c r="CB399" s="756">
        <v>0</v>
      </c>
      <c r="CC399" s="646">
        <f t="shared" si="189"/>
        <v>0</v>
      </c>
      <c r="CD399" s="594"/>
      <c r="CE399" s="705">
        <f t="shared" si="166"/>
        <v>383</v>
      </c>
      <c r="CF399" s="756">
        <f t="shared" si="198"/>
        <v>0</v>
      </c>
      <c r="CG399" s="756">
        <f t="shared" si="198"/>
        <v>0</v>
      </c>
      <c r="CH399" s="756">
        <f t="shared" si="198"/>
        <v>0</v>
      </c>
      <c r="CI399" s="756">
        <f t="shared" si="196"/>
        <v>0</v>
      </c>
      <c r="CJ399" s="756">
        <f t="shared" si="196"/>
        <v>0</v>
      </c>
      <c r="CK399" s="756">
        <f t="shared" si="196"/>
        <v>0</v>
      </c>
      <c r="CL399" s="756">
        <f t="shared" si="196"/>
        <v>0</v>
      </c>
      <c r="CM399" s="646">
        <f t="shared" si="190"/>
        <v>0</v>
      </c>
      <c r="CN399" s="594"/>
      <c r="CO399" s="705">
        <f t="shared" si="167"/>
        <v>383</v>
      </c>
      <c r="CP399" s="756">
        <v>0</v>
      </c>
      <c r="CQ399" s="756">
        <v>0</v>
      </c>
      <c r="CR399" s="756">
        <v>0</v>
      </c>
      <c r="CS399" s="756">
        <v>0</v>
      </c>
      <c r="CT399" s="756">
        <v>0</v>
      </c>
      <c r="CU399" s="756">
        <v>0</v>
      </c>
      <c r="CV399" s="756">
        <v>0</v>
      </c>
      <c r="CW399" s="646">
        <f t="shared" si="191"/>
        <v>0</v>
      </c>
      <c r="CX399" s="685"/>
      <c r="CY399" s="705">
        <f t="shared" si="168"/>
        <v>383</v>
      </c>
      <c r="CZ399" s="756">
        <v>0</v>
      </c>
      <c r="DA399" s="756">
        <v>0</v>
      </c>
      <c r="DB399" s="756">
        <v>0</v>
      </c>
      <c r="DC399" s="756">
        <v>0</v>
      </c>
      <c r="DD399" s="756">
        <v>0</v>
      </c>
      <c r="DE399" s="767">
        <f t="shared" si="179"/>
        <v>0</v>
      </c>
      <c r="DF399" s="756">
        <v>0</v>
      </c>
      <c r="DG399" s="756">
        <v>0</v>
      </c>
      <c r="DH399" s="756">
        <v>0</v>
      </c>
      <c r="DI399" s="756">
        <v>0</v>
      </c>
      <c r="DJ399" s="767">
        <f t="shared" si="180"/>
        <v>0</v>
      </c>
      <c r="DK399" s="715">
        <f t="shared" si="181"/>
        <v>0</v>
      </c>
      <c r="DL399" s="685"/>
      <c r="DM399" s="705">
        <f t="shared" si="169"/>
        <v>383</v>
      </c>
      <c r="DN399" s="715">
        <f t="shared" si="182"/>
        <v>0</v>
      </c>
    </row>
    <row r="400" spans="2:118" x14ac:dyDescent="0.25">
      <c r="B400" s="705">
        <v>384</v>
      </c>
      <c r="C400" s="765">
        <f>(1+_xlfn.XLOOKUP(INT((B400-1)/12)+1,'ZC Curve'!$B$8:$B$107,'ZC Curve'!R$8:R$107,,0))^(1/12)-1</f>
        <v>0</v>
      </c>
      <c r="D400" s="766">
        <f t="shared" si="183"/>
        <v>1</v>
      </c>
      <c r="E400" s="685"/>
      <c r="F400" s="705">
        <v>384</v>
      </c>
      <c r="G400" s="756">
        <v>0</v>
      </c>
      <c r="H400" s="756">
        <v>0</v>
      </c>
      <c r="I400" s="756">
        <v>0</v>
      </c>
      <c r="J400" s="756">
        <v>0</v>
      </c>
      <c r="K400" s="756">
        <v>0</v>
      </c>
      <c r="L400" s="756">
        <v>0</v>
      </c>
      <c r="M400" s="756">
        <v>0</v>
      </c>
      <c r="N400" s="646">
        <f t="shared" si="184"/>
        <v>0</v>
      </c>
      <c r="O400" s="594"/>
      <c r="P400" s="705">
        <f t="shared" si="170"/>
        <v>384</v>
      </c>
      <c r="Q400" s="756">
        <v>0</v>
      </c>
      <c r="R400" s="756">
        <v>0</v>
      </c>
      <c r="S400" s="756">
        <v>0</v>
      </c>
      <c r="T400" s="756">
        <v>0</v>
      </c>
      <c r="U400" s="756">
        <v>0</v>
      </c>
      <c r="V400" s="756">
        <v>0</v>
      </c>
      <c r="W400" s="756">
        <v>0</v>
      </c>
      <c r="X400" s="646">
        <f t="shared" si="185"/>
        <v>0</v>
      </c>
      <c r="Y400" s="594"/>
      <c r="Z400" s="705">
        <f t="shared" si="171"/>
        <v>384</v>
      </c>
      <c r="AA400" s="756">
        <f t="shared" si="197"/>
        <v>0</v>
      </c>
      <c r="AB400" s="756">
        <f t="shared" si="197"/>
        <v>0</v>
      </c>
      <c r="AC400" s="756">
        <f t="shared" si="197"/>
        <v>0</v>
      </c>
      <c r="AD400" s="756">
        <f t="shared" si="195"/>
        <v>0</v>
      </c>
      <c r="AE400" s="756">
        <f t="shared" si="195"/>
        <v>0</v>
      </c>
      <c r="AF400" s="756">
        <f t="shared" si="195"/>
        <v>0</v>
      </c>
      <c r="AG400" s="756">
        <f t="shared" si="195"/>
        <v>0</v>
      </c>
      <c r="AH400" s="646">
        <f t="shared" si="186"/>
        <v>0</v>
      </c>
      <c r="AI400" s="594"/>
      <c r="AJ400" s="705">
        <f t="shared" si="172"/>
        <v>384</v>
      </c>
      <c r="AK400" s="756">
        <v>0</v>
      </c>
      <c r="AL400" s="756">
        <v>0</v>
      </c>
      <c r="AM400" s="756">
        <v>0</v>
      </c>
      <c r="AN400" s="756">
        <v>0</v>
      </c>
      <c r="AO400" s="756">
        <v>0</v>
      </c>
      <c r="AP400" s="756">
        <v>0</v>
      </c>
      <c r="AQ400" s="756">
        <v>0</v>
      </c>
      <c r="AR400" s="646">
        <f t="shared" si="187"/>
        <v>0</v>
      </c>
      <c r="AS400" s="594"/>
      <c r="AT400" s="705">
        <f t="shared" si="173"/>
        <v>384</v>
      </c>
      <c r="AU400" s="756">
        <v>0</v>
      </c>
      <c r="AV400" s="756">
        <v>0</v>
      </c>
      <c r="AW400" s="756">
        <v>0</v>
      </c>
      <c r="AX400" s="756">
        <v>0</v>
      </c>
      <c r="AY400" s="756">
        <v>0</v>
      </c>
      <c r="AZ400" s="767">
        <f t="shared" si="194"/>
        <v>0</v>
      </c>
      <c r="BA400" s="756">
        <v>0</v>
      </c>
      <c r="BB400" s="756">
        <v>0</v>
      </c>
      <c r="BC400" s="756">
        <v>0</v>
      </c>
      <c r="BD400" s="756">
        <v>0</v>
      </c>
      <c r="BE400" s="767">
        <f t="shared" si="174"/>
        <v>0</v>
      </c>
      <c r="BF400" s="646">
        <f t="shared" si="175"/>
        <v>0</v>
      </c>
      <c r="BG400" s="594"/>
      <c r="BH400" s="705">
        <f t="shared" si="165"/>
        <v>384</v>
      </c>
      <c r="BI400" s="646">
        <f t="shared" si="176"/>
        <v>0</v>
      </c>
      <c r="BJ400" s="594"/>
      <c r="BK400" s="705">
        <f t="shared" si="177"/>
        <v>384</v>
      </c>
      <c r="BL400" s="756">
        <v>0</v>
      </c>
      <c r="BM400" s="756">
        <v>0</v>
      </c>
      <c r="BN400" s="756">
        <v>0</v>
      </c>
      <c r="BO400" s="756">
        <v>0</v>
      </c>
      <c r="BP400" s="756">
        <v>0</v>
      </c>
      <c r="BQ400" s="756">
        <v>0</v>
      </c>
      <c r="BR400" s="756">
        <v>0</v>
      </c>
      <c r="BS400" s="646">
        <f t="shared" si="188"/>
        <v>0</v>
      </c>
      <c r="BT400" s="594"/>
      <c r="BU400" s="705">
        <f t="shared" si="178"/>
        <v>384</v>
      </c>
      <c r="BV400" s="756">
        <v>0</v>
      </c>
      <c r="BW400" s="756">
        <v>0</v>
      </c>
      <c r="BX400" s="756">
        <v>0</v>
      </c>
      <c r="BY400" s="756">
        <v>0</v>
      </c>
      <c r="BZ400" s="756">
        <v>0</v>
      </c>
      <c r="CA400" s="756">
        <v>0</v>
      </c>
      <c r="CB400" s="756">
        <v>0</v>
      </c>
      <c r="CC400" s="646">
        <f t="shared" si="189"/>
        <v>0</v>
      </c>
      <c r="CD400" s="594"/>
      <c r="CE400" s="705">
        <f t="shared" si="166"/>
        <v>384</v>
      </c>
      <c r="CF400" s="756">
        <f t="shared" si="198"/>
        <v>0</v>
      </c>
      <c r="CG400" s="756">
        <f t="shared" si="198"/>
        <v>0</v>
      </c>
      <c r="CH400" s="756">
        <f t="shared" si="198"/>
        <v>0</v>
      </c>
      <c r="CI400" s="756">
        <f t="shared" si="196"/>
        <v>0</v>
      </c>
      <c r="CJ400" s="756">
        <f t="shared" si="196"/>
        <v>0</v>
      </c>
      <c r="CK400" s="756">
        <f t="shared" si="196"/>
        <v>0</v>
      </c>
      <c r="CL400" s="756">
        <f t="shared" si="196"/>
        <v>0</v>
      </c>
      <c r="CM400" s="646">
        <f t="shared" si="190"/>
        <v>0</v>
      </c>
      <c r="CN400" s="594"/>
      <c r="CO400" s="705">
        <f t="shared" si="167"/>
        <v>384</v>
      </c>
      <c r="CP400" s="756">
        <v>0</v>
      </c>
      <c r="CQ400" s="756">
        <v>0</v>
      </c>
      <c r="CR400" s="756">
        <v>0</v>
      </c>
      <c r="CS400" s="756">
        <v>0</v>
      </c>
      <c r="CT400" s="756">
        <v>0</v>
      </c>
      <c r="CU400" s="756">
        <v>0</v>
      </c>
      <c r="CV400" s="756">
        <v>0</v>
      </c>
      <c r="CW400" s="646">
        <f t="shared" si="191"/>
        <v>0</v>
      </c>
      <c r="CX400" s="685"/>
      <c r="CY400" s="705">
        <f t="shared" si="168"/>
        <v>384</v>
      </c>
      <c r="CZ400" s="756">
        <v>0</v>
      </c>
      <c r="DA400" s="756">
        <v>0</v>
      </c>
      <c r="DB400" s="756">
        <v>0</v>
      </c>
      <c r="DC400" s="756">
        <v>0</v>
      </c>
      <c r="DD400" s="756">
        <v>0</v>
      </c>
      <c r="DE400" s="767">
        <f t="shared" si="179"/>
        <v>0</v>
      </c>
      <c r="DF400" s="756">
        <v>0</v>
      </c>
      <c r="DG400" s="756">
        <v>0</v>
      </c>
      <c r="DH400" s="756">
        <v>0</v>
      </c>
      <c r="DI400" s="756">
        <v>0</v>
      </c>
      <c r="DJ400" s="767">
        <f t="shared" si="180"/>
        <v>0</v>
      </c>
      <c r="DK400" s="715">
        <f t="shared" si="181"/>
        <v>0</v>
      </c>
      <c r="DL400" s="685"/>
      <c r="DM400" s="705">
        <f t="shared" si="169"/>
        <v>384</v>
      </c>
      <c r="DN400" s="715">
        <f t="shared" si="182"/>
        <v>0</v>
      </c>
    </row>
    <row r="401" spans="2:118" x14ac:dyDescent="0.25">
      <c r="B401" s="705">
        <v>385</v>
      </c>
      <c r="C401" s="765">
        <f>(1+_xlfn.XLOOKUP(INT((B401-1)/12)+1,'ZC Curve'!$B$8:$B$107,'ZC Curve'!R$8:R$107,,0))^(1/12)-1</f>
        <v>0</v>
      </c>
      <c r="D401" s="766">
        <f t="shared" si="183"/>
        <v>1</v>
      </c>
      <c r="E401" s="685"/>
      <c r="F401" s="705">
        <v>385</v>
      </c>
      <c r="G401" s="756">
        <v>0</v>
      </c>
      <c r="H401" s="756">
        <v>0</v>
      </c>
      <c r="I401" s="756">
        <v>0</v>
      </c>
      <c r="J401" s="756">
        <v>0</v>
      </c>
      <c r="K401" s="756">
        <v>0</v>
      </c>
      <c r="L401" s="756">
        <v>0</v>
      </c>
      <c r="M401" s="756">
        <v>0</v>
      </c>
      <c r="N401" s="646">
        <f t="shared" si="184"/>
        <v>0</v>
      </c>
      <c r="O401" s="594"/>
      <c r="P401" s="705">
        <f t="shared" si="170"/>
        <v>385</v>
      </c>
      <c r="Q401" s="756">
        <v>0</v>
      </c>
      <c r="R401" s="756">
        <v>0</v>
      </c>
      <c r="S401" s="756">
        <v>0</v>
      </c>
      <c r="T401" s="756">
        <v>0</v>
      </c>
      <c r="U401" s="756">
        <v>0</v>
      </c>
      <c r="V401" s="756">
        <v>0</v>
      </c>
      <c r="W401" s="756">
        <v>0</v>
      </c>
      <c r="X401" s="646">
        <f t="shared" si="185"/>
        <v>0</v>
      </c>
      <c r="Y401" s="594"/>
      <c r="Z401" s="705">
        <f t="shared" si="171"/>
        <v>385</v>
      </c>
      <c r="AA401" s="756">
        <f t="shared" si="197"/>
        <v>0</v>
      </c>
      <c r="AB401" s="756">
        <f t="shared" si="197"/>
        <v>0</v>
      </c>
      <c r="AC401" s="756">
        <f t="shared" si="197"/>
        <v>0</v>
      </c>
      <c r="AD401" s="756">
        <f t="shared" si="195"/>
        <v>0</v>
      </c>
      <c r="AE401" s="756">
        <f t="shared" si="195"/>
        <v>0</v>
      </c>
      <c r="AF401" s="756">
        <f t="shared" si="195"/>
        <v>0</v>
      </c>
      <c r="AG401" s="756">
        <f t="shared" si="195"/>
        <v>0</v>
      </c>
      <c r="AH401" s="646">
        <f t="shared" si="186"/>
        <v>0</v>
      </c>
      <c r="AI401" s="594"/>
      <c r="AJ401" s="705">
        <f t="shared" si="172"/>
        <v>385</v>
      </c>
      <c r="AK401" s="756">
        <v>0</v>
      </c>
      <c r="AL401" s="756">
        <v>0</v>
      </c>
      <c r="AM401" s="756">
        <v>0</v>
      </c>
      <c r="AN401" s="756">
        <v>0</v>
      </c>
      <c r="AO401" s="756">
        <v>0</v>
      </c>
      <c r="AP401" s="756">
        <v>0</v>
      </c>
      <c r="AQ401" s="756">
        <v>0</v>
      </c>
      <c r="AR401" s="646">
        <f t="shared" si="187"/>
        <v>0</v>
      </c>
      <c r="AS401" s="594"/>
      <c r="AT401" s="705">
        <f t="shared" si="173"/>
        <v>385</v>
      </c>
      <c r="AU401" s="756">
        <v>0</v>
      </c>
      <c r="AV401" s="756">
        <v>0</v>
      </c>
      <c r="AW401" s="756">
        <v>0</v>
      </c>
      <c r="AX401" s="756">
        <v>0</v>
      </c>
      <c r="AY401" s="756">
        <v>0</v>
      </c>
      <c r="AZ401" s="767">
        <f t="shared" si="194"/>
        <v>0</v>
      </c>
      <c r="BA401" s="756">
        <v>0</v>
      </c>
      <c r="BB401" s="756">
        <v>0</v>
      </c>
      <c r="BC401" s="756">
        <v>0</v>
      </c>
      <c r="BD401" s="756">
        <v>0</v>
      </c>
      <c r="BE401" s="767">
        <f t="shared" si="174"/>
        <v>0</v>
      </c>
      <c r="BF401" s="646">
        <f t="shared" si="175"/>
        <v>0</v>
      </c>
      <c r="BG401" s="594"/>
      <c r="BH401" s="705">
        <f t="shared" ref="BH401:BH464" si="199">F401</f>
        <v>385</v>
      </c>
      <c r="BI401" s="646">
        <f t="shared" si="176"/>
        <v>0</v>
      </c>
      <c r="BJ401" s="594"/>
      <c r="BK401" s="705">
        <f t="shared" si="177"/>
        <v>385</v>
      </c>
      <c r="BL401" s="756">
        <v>0</v>
      </c>
      <c r="BM401" s="756">
        <v>0</v>
      </c>
      <c r="BN401" s="756">
        <v>0</v>
      </c>
      <c r="BO401" s="756">
        <v>0</v>
      </c>
      <c r="BP401" s="756">
        <v>0</v>
      </c>
      <c r="BQ401" s="756">
        <v>0</v>
      </c>
      <c r="BR401" s="756">
        <v>0</v>
      </c>
      <c r="BS401" s="646">
        <f t="shared" si="188"/>
        <v>0</v>
      </c>
      <c r="BT401" s="594"/>
      <c r="BU401" s="705">
        <f t="shared" si="178"/>
        <v>385</v>
      </c>
      <c r="BV401" s="756">
        <v>0</v>
      </c>
      <c r="BW401" s="756">
        <v>0</v>
      </c>
      <c r="BX401" s="756">
        <v>0</v>
      </c>
      <c r="BY401" s="756">
        <v>0</v>
      </c>
      <c r="BZ401" s="756">
        <v>0</v>
      </c>
      <c r="CA401" s="756">
        <v>0</v>
      </c>
      <c r="CB401" s="756">
        <v>0</v>
      </c>
      <c r="CC401" s="646">
        <f t="shared" si="189"/>
        <v>0</v>
      </c>
      <c r="CD401" s="594"/>
      <c r="CE401" s="705">
        <f t="shared" ref="CE401:CE464" si="200">F401</f>
        <v>385</v>
      </c>
      <c r="CF401" s="756">
        <f t="shared" si="198"/>
        <v>0</v>
      </c>
      <c r="CG401" s="756">
        <f t="shared" si="198"/>
        <v>0</v>
      </c>
      <c r="CH401" s="756">
        <f t="shared" si="198"/>
        <v>0</v>
      </c>
      <c r="CI401" s="756">
        <f t="shared" si="196"/>
        <v>0</v>
      </c>
      <c r="CJ401" s="756">
        <f t="shared" si="196"/>
        <v>0</v>
      </c>
      <c r="CK401" s="756">
        <f t="shared" si="196"/>
        <v>0</v>
      </c>
      <c r="CL401" s="756">
        <f t="shared" si="196"/>
        <v>0</v>
      </c>
      <c r="CM401" s="646">
        <f t="shared" si="190"/>
        <v>0</v>
      </c>
      <c r="CN401" s="594"/>
      <c r="CO401" s="705">
        <f t="shared" ref="CO401:CO464" si="201">F401</f>
        <v>385</v>
      </c>
      <c r="CP401" s="756">
        <v>0</v>
      </c>
      <c r="CQ401" s="756">
        <v>0</v>
      </c>
      <c r="CR401" s="756">
        <v>0</v>
      </c>
      <c r="CS401" s="756">
        <v>0</v>
      </c>
      <c r="CT401" s="756">
        <v>0</v>
      </c>
      <c r="CU401" s="756">
        <v>0</v>
      </c>
      <c r="CV401" s="756">
        <v>0</v>
      </c>
      <c r="CW401" s="646">
        <f t="shared" si="191"/>
        <v>0</v>
      </c>
      <c r="CX401" s="685"/>
      <c r="CY401" s="705">
        <f t="shared" ref="CY401:CY464" si="202">F401</f>
        <v>385</v>
      </c>
      <c r="CZ401" s="756">
        <v>0</v>
      </c>
      <c r="DA401" s="756">
        <v>0</v>
      </c>
      <c r="DB401" s="756">
        <v>0</v>
      </c>
      <c r="DC401" s="756">
        <v>0</v>
      </c>
      <c r="DD401" s="756">
        <v>0</v>
      </c>
      <c r="DE401" s="767">
        <f t="shared" si="179"/>
        <v>0</v>
      </c>
      <c r="DF401" s="756">
        <v>0</v>
      </c>
      <c r="DG401" s="756">
        <v>0</v>
      </c>
      <c r="DH401" s="756">
        <v>0</v>
      </c>
      <c r="DI401" s="756">
        <v>0</v>
      </c>
      <c r="DJ401" s="767">
        <f t="shared" si="180"/>
        <v>0</v>
      </c>
      <c r="DK401" s="715">
        <f t="shared" si="181"/>
        <v>0</v>
      </c>
      <c r="DL401" s="685"/>
      <c r="DM401" s="705">
        <f t="shared" ref="DM401:DM464" si="203">F401</f>
        <v>385</v>
      </c>
      <c r="DN401" s="715">
        <f t="shared" si="182"/>
        <v>0</v>
      </c>
    </row>
    <row r="402" spans="2:118" x14ac:dyDescent="0.25">
      <c r="B402" s="705">
        <v>386</v>
      </c>
      <c r="C402" s="765">
        <f>(1+_xlfn.XLOOKUP(INT((B402-1)/12)+1,'ZC Curve'!$B$8:$B$107,'ZC Curve'!R$8:R$107,,0))^(1/12)-1</f>
        <v>0</v>
      </c>
      <c r="D402" s="766">
        <f t="shared" si="183"/>
        <v>1</v>
      </c>
      <c r="E402" s="685"/>
      <c r="F402" s="705">
        <v>386</v>
      </c>
      <c r="G402" s="756">
        <v>0</v>
      </c>
      <c r="H402" s="756">
        <v>0</v>
      </c>
      <c r="I402" s="756">
        <v>0</v>
      </c>
      <c r="J402" s="756">
        <v>0</v>
      </c>
      <c r="K402" s="756">
        <v>0</v>
      </c>
      <c r="L402" s="756">
        <v>0</v>
      </c>
      <c r="M402" s="756">
        <v>0</v>
      </c>
      <c r="N402" s="646">
        <f t="shared" si="184"/>
        <v>0</v>
      </c>
      <c r="O402" s="594"/>
      <c r="P402" s="705">
        <f t="shared" ref="P402:P465" si="204">F402</f>
        <v>386</v>
      </c>
      <c r="Q402" s="756">
        <v>0</v>
      </c>
      <c r="R402" s="756">
        <v>0</v>
      </c>
      <c r="S402" s="756">
        <v>0</v>
      </c>
      <c r="T402" s="756">
        <v>0</v>
      </c>
      <c r="U402" s="756">
        <v>0</v>
      </c>
      <c r="V402" s="756">
        <v>0</v>
      </c>
      <c r="W402" s="756">
        <v>0</v>
      </c>
      <c r="X402" s="646">
        <f t="shared" si="185"/>
        <v>0</v>
      </c>
      <c r="Y402" s="594"/>
      <c r="Z402" s="705">
        <f t="shared" ref="Z402:Z465" si="205">P402</f>
        <v>386</v>
      </c>
      <c r="AA402" s="756">
        <f t="shared" si="197"/>
        <v>0</v>
      </c>
      <c r="AB402" s="756">
        <f t="shared" si="197"/>
        <v>0</v>
      </c>
      <c r="AC402" s="756">
        <f t="shared" si="197"/>
        <v>0</v>
      </c>
      <c r="AD402" s="756">
        <f t="shared" si="195"/>
        <v>0</v>
      </c>
      <c r="AE402" s="756">
        <f t="shared" si="195"/>
        <v>0</v>
      </c>
      <c r="AF402" s="756">
        <f t="shared" si="195"/>
        <v>0</v>
      </c>
      <c r="AG402" s="756">
        <f t="shared" si="195"/>
        <v>0</v>
      </c>
      <c r="AH402" s="646">
        <f t="shared" si="186"/>
        <v>0</v>
      </c>
      <c r="AI402" s="594"/>
      <c r="AJ402" s="705">
        <f t="shared" ref="AJ402:AJ465" si="206">F402</f>
        <v>386</v>
      </c>
      <c r="AK402" s="756">
        <v>0</v>
      </c>
      <c r="AL402" s="756">
        <v>0</v>
      </c>
      <c r="AM402" s="756">
        <v>0</v>
      </c>
      <c r="AN402" s="756">
        <v>0</v>
      </c>
      <c r="AO402" s="756">
        <v>0</v>
      </c>
      <c r="AP402" s="756">
        <v>0</v>
      </c>
      <c r="AQ402" s="756">
        <v>0</v>
      </c>
      <c r="AR402" s="646">
        <f t="shared" si="187"/>
        <v>0</v>
      </c>
      <c r="AS402" s="594"/>
      <c r="AT402" s="705">
        <f t="shared" ref="AT402:AT465" si="207">F402</f>
        <v>386</v>
      </c>
      <c r="AU402" s="756">
        <v>0</v>
      </c>
      <c r="AV402" s="756">
        <v>0</v>
      </c>
      <c r="AW402" s="756">
        <v>0</v>
      </c>
      <c r="AX402" s="756">
        <v>0</v>
      </c>
      <c r="AY402" s="756">
        <v>0</v>
      </c>
      <c r="AZ402" s="767">
        <f t="shared" si="194"/>
        <v>0</v>
      </c>
      <c r="BA402" s="756">
        <v>0</v>
      </c>
      <c r="BB402" s="756">
        <v>0</v>
      </c>
      <c r="BC402" s="756">
        <v>0</v>
      </c>
      <c r="BD402" s="756">
        <v>0</v>
      </c>
      <c r="BE402" s="767">
        <f t="shared" ref="BE402:BE465" si="208">SUM(BA402:BD402)</f>
        <v>0</v>
      </c>
      <c r="BF402" s="646">
        <f t="shared" ref="BF402:BF465" si="209">BE402-AZ402</f>
        <v>0</v>
      </c>
      <c r="BG402" s="594"/>
      <c r="BH402" s="705">
        <f t="shared" si="199"/>
        <v>386</v>
      </c>
      <c r="BI402" s="646">
        <f t="shared" ref="BI402:BI465" si="210">BF402+AR402+AH402</f>
        <v>0</v>
      </c>
      <c r="BJ402" s="594"/>
      <c r="BK402" s="705">
        <f t="shared" ref="BK402:BK465" si="211">F402</f>
        <v>386</v>
      </c>
      <c r="BL402" s="756">
        <v>0</v>
      </c>
      <c r="BM402" s="756">
        <v>0</v>
      </c>
      <c r="BN402" s="756">
        <v>0</v>
      </c>
      <c r="BO402" s="756">
        <v>0</v>
      </c>
      <c r="BP402" s="756">
        <v>0</v>
      </c>
      <c r="BQ402" s="756">
        <v>0</v>
      </c>
      <c r="BR402" s="756">
        <v>0</v>
      </c>
      <c r="BS402" s="646">
        <f t="shared" si="188"/>
        <v>0</v>
      </c>
      <c r="BT402" s="594"/>
      <c r="BU402" s="705">
        <f t="shared" ref="BU402:BU465" si="212">F402</f>
        <v>386</v>
      </c>
      <c r="BV402" s="756">
        <v>0</v>
      </c>
      <c r="BW402" s="756">
        <v>0</v>
      </c>
      <c r="BX402" s="756">
        <v>0</v>
      </c>
      <c r="BY402" s="756">
        <v>0</v>
      </c>
      <c r="BZ402" s="756">
        <v>0</v>
      </c>
      <c r="CA402" s="756">
        <v>0</v>
      </c>
      <c r="CB402" s="756">
        <v>0</v>
      </c>
      <c r="CC402" s="646">
        <f t="shared" si="189"/>
        <v>0</v>
      </c>
      <c r="CD402" s="594"/>
      <c r="CE402" s="705">
        <f t="shared" si="200"/>
        <v>386</v>
      </c>
      <c r="CF402" s="756">
        <f t="shared" si="198"/>
        <v>0</v>
      </c>
      <c r="CG402" s="756">
        <f t="shared" si="198"/>
        <v>0</v>
      </c>
      <c r="CH402" s="756">
        <f t="shared" si="198"/>
        <v>0</v>
      </c>
      <c r="CI402" s="756">
        <f t="shared" si="196"/>
        <v>0</v>
      </c>
      <c r="CJ402" s="756">
        <f t="shared" si="196"/>
        <v>0</v>
      </c>
      <c r="CK402" s="756">
        <f t="shared" si="196"/>
        <v>0</v>
      </c>
      <c r="CL402" s="756">
        <f t="shared" si="196"/>
        <v>0</v>
      </c>
      <c r="CM402" s="646">
        <f t="shared" si="190"/>
        <v>0</v>
      </c>
      <c r="CN402" s="594"/>
      <c r="CO402" s="705">
        <f t="shared" si="201"/>
        <v>386</v>
      </c>
      <c r="CP402" s="756">
        <v>0</v>
      </c>
      <c r="CQ402" s="756">
        <v>0</v>
      </c>
      <c r="CR402" s="756">
        <v>0</v>
      </c>
      <c r="CS402" s="756">
        <v>0</v>
      </c>
      <c r="CT402" s="756">
        <v>0</v>
      </c>
      <c r="CU402" s="756">
        <v>0</v>
      </c>
      <c r="CV402" s="756">
        <v>0</v>
      </c>
      <c r="CW402" s="646">
        <f t="shared" si="191"/>
        <v>0</v>
      </c>
      <c r="CX402" s="685"/>
      <c r="CY402" s="705">
        <f t="shared" si="202"/>
        <v>386</v>
      </c>
      <c r="CZ402" s="756">
        <v>0</v>
      </c>
      <c r="DA402" s="756">
        <v>0</v>
      </c>
      <c r="DB402" s="756">
        <v>0</v>
      </c>
      <c r="DC402" s="756">
        <v>0</v>
      </c>
      <c r="DD402" s="756">
        <v>0</v>
      </c>
      <c r="DE402" s="767">
        <f t="shared" ref="DE402:DE465" si="213">SUM(CZ402:DD402)</f>
        <v>0</v>
      </c>
      <c r="DF402" s="756">
        <v>0</v>
      </c>
      <c r="DG402" s="756">
        <v>0</v>
      </c>
      <c r="DH402" s="756">
        <v>0</v>
      </c>
      <c r="DI402" s="756">
        <v>0</v>
      </c>
      <c r="DJ402" s="767">
        <f t="shared" ref="DJ402:DJ465" si="214">SUM(DF402:DI402)</f>
        <v>0</v>
      </c>
      <c r="DK402" s="715">
        <f t="shared" ref="DK402:DK465" si="215">DJ402-DE402</f>
        <v>0</v>
      </c>
      <c r="DL402" s="685"/>
      <c r="DM402" s="705">
        <f t="shared" si="203"/>
        <v>386</v>
      </c>
      <c r="DN402" s="715">
        <f t="shared" ref="DN402:DN465" si="216">DK402+CW402+CM402</f>
        <v>0</v>
      </c>
    </row>
    <row r="403" spans="2:118" x14ac:dyDescent="0.25">
      <c r="B403" s="705">
        <v>387</v>
      </c>
      <c r="C403" s="765">
        <f>(1+_xlfn.XLOOKUP(INT((B403-1)/12)+1,'ZC Curve'!$B$8:$B$107,'ZC Curve'!R$8:R$107,,0))^(1/12)-1</f>
        <v>0</v>
      </c>
      <c r="D403" s="766">
        <f t="shared" ref="D403:D466" si="217">D402/(1+C403)</f>
        <v>1</v>
      </c>
      <c r="E403" s="685"/>
      <c r="F403" s="705">
        <v>387</v>
      </c>
      <c r="G403" s="756">
        <v>0</v>
      </c>
      <c r="H403" s="756">
        <v>0</v>
      </c>
      <c r="I403" s="756">
        <v>0</v>
      </c>
      <c r="J403" s="756">
        <v>0</v>
      </c>
      <c r="K403" s="756">
        <v>0</v>
      </c>
      <c r="L403" s="756">
        <v>0</v>
      </c>
      <c r="M403" s="756">
        <v>0</v>
      </c>
      <c r="N403" s="646">
        <f t="shared" ref="N403:N466" si="218">SUM(H403:L403)-G403-M403</f>
        <v>0</v>
      </c>
      <c r="O403" s="594"/>
      <c r="P403" s="705">
        <f t="shared" si="204"/>
        <v>387</v>
      </c>
      <c r="Q403" s="756">
        <v>0</v>
      </c>
      <c r="R403" s="756">
        <v>0</v>
      </c>
      <c r="S403" s="756">
        <v>0</v>
      </c>
      <c r="T403" s="756">
        <v>0</v>
      </c>
      <c r="U403" s="756">
        <v>0</v>
      </c>
      <c r="V403" s="756">
        <v>0</v>
      </c>
      <c r="W403" s="756">
        <v>0</v>
      </c>
      <c r="X403" s="646">
        <f t="shared" ref="X403:X466" si="219">SUM(R403:V403)-Q403-W403</f>
        <v>0</v>
      </c>
      <c r="Y403" s="594"/>
      <c r="Z403" s="705">
        <f t="shared" si="205"/>
        <v>387</v>
      </c>
      <c r="AA403" s="756">
        <f t="shared" si="197"/>
        <v>0</v>
      </c>
      <c r="AB403" s="756">
        <f t="shared" si="197"/>
        <v>0</v>
      </c>
      <c r="AC403" s="756">
        <f t="shared" si="197"/>
        <v>0</v>
      </c>
      <c r="AD403" s="756">
        <f t="shared" si="195"/>
        <v>0</v>
      </c>
      <c r="AE403" s="756">
        <f t="shared" si="195"/>
        <v>0</v>
      </c>
      <c r="AF403" s="756">
        <f t="shared" si="195"/>
        <v>0</v>
      </c>
      <c r="AG403" s="756">
        <f t="shared" si="195"/>
        <v>0</v>
      </c>
      <c r="AH403" s="646">
        <f t="shared" ref="AH403:AH466" si="220">SUM(AB403:AF403)-AA403-AG403</f>
        <v>0</v>
      </c>
      <c r="AI403" s="594"/>
      <c r="AJ403" s="705">
        <f t="shared" si="206"/>
        <v>387</v>
      </c>
      <c r="AK403" s="756">
        <v>0</v>
      </c>
      <c r="AL403" s="756">
        <v>0</v>
      </c>
      <c r="AM403" s="756">
        <v>0</v>
      </c>
      <c r="AN403" s="756">
        <v>0</v>
      </c>
      <c r="AO403" s="756">
        <v>0</v>
      </c>
      <c r="AP403" s="756">
        <v>0</v>
      </c>
      <c r="AQ403" s="756">
        <v>0</v>
      </c>
      <c r="AR403" s="646">
        <f t="shared" ref="AR403:AR466" si="221">SUM(AL403:AP403)-AK403-AQ403</f>
        <v>0</v>
      </c>
      <c r="AS403" s="594"/>
      <c r="AT403" s="705">
        <f t="shared" si="207"/>
        <v>387</v>
      </c>
      <c r="AU403" s="756">
        <v>0</v>
      </c>
      <c r="AV403" s="756">
        <v>0</v>
      </c>
      <c r="AW403" s="756">
        <v>0</v>
      </c>
      <c r="AX403" s="756">
        <v>0</v>
      </c>
      <c r="AY403" s="756">
        <v>0</v>
      </c>
      <c r="AZ403" s="767">
        <f t="shared" si="194"/>
        <v>0</v>
      </c>
      <c r="BA403" s="756">
        <v>0</v>
      </c>
      <c r="BB403" s="756">
        <v>0</v>
      </c>
      <c r="BC403" s="756">
        <v>0</v>
      </c>
      <c r="BD403" s="756">
        <v>0</v>
      </c>
      <c r="BE403" s="767">
        <f t="shared" si="208"/>
        <v>0</v>
      </c>
      <c r="BF403" s="646">
        <f t="shared" si="209"/>
        <v>0</v>
      </c>
      <c r="BG403" s="594"/>
      <c r="BH403" s="705">
        <f t="shared" si="199"/>
        <v>387</v>
      </c>
      <c r="BI403" s="646">
        <f t="shared" si="210"/>
        <v>0</v>
      </c>
      <c r="BJ403" s="594"/>
      <c r="BK403" s="705">
        <f t="shared" si="211"/>
        <v>387</v>
      </c>
      <c r="BL403" s="756">
        <v>0</v>
      </c>
      <c r="BM403" s="756">
        <v>0</v>
      </c>
      <c r="BN403" s="756">
        <v>0</v>
      </c>
      <c r="BO403" s="756">
        <v>0</v>
      </c>
      <c r="BP403" s="756">
        <v>0</v>
      </c>
      <c r="BQ403" s="756">
        <v>0</v>
      </c>
      <c r="BR403" s="756">
        <v>0</v>
      </c>
      <c r="BS403" s="646">
        <f t="shared" ref="BS403:BS466" si="222">SUM(BM403:BQ403)-BL403-BR403</f>
        <v>0</v>
      </c>
      <c r="BT403" s="594"/>
      <c r="BU403" s="705">
        <f t="shared" si="212"/>
        <v>387</v>
      </c>
      <c r="BV403" s="756">
        <v>0</v>
      </c>
      <c r="BW403" s="756">
        <v>0</v>
      </c>
      <c r="BX403" s="756">
        <v>0</v>
      </c>
      <c r="BY403" s="756">
        <v>0</v>
      </c>
      <c r="BZ403" s="756">
        <v>0</v>
      </c>
      <c r="CA403" s="756">
        <v>0</v>
      </c>
      <c r="CB403" s="756">
        <v>0</v>
      </c>
      <c r="CC403" s="646">
        <f t="shared" ref="CC403:CC466" si="223">SUM(BW403:CA403)-BV403-CB403</f>
        <v>0</v>
      </c>
      <c r="CD403" s="594"/>
      <c r="CE403" s="705">
        <f t="shared" si="200"/>
        <v>387</v>
      </c>
      <c r="CF403" s="756">
        <f t="shared" si="198"/>
        <v>0</v>
      </c>
      <c r="CG403" s="756">
        <f t="shared" si="198"/>
        <v>0</v>
      </c>
      <c r="CH403" s="756">
        <f t="shared" si="198"/>
        <v>0</v>
      </c>
      <c r="CI403" s="756">
        <f t="shared" si="196"/>
        <v>0</v>
      </c>
      <c r="CJ403" s="756">
        <f t="shared" si="196"/>
        <v>0</v>
      </c>
      <c r="CK403" s="756">
        <f t="shared" si="196"/>
        <v>0</v>
      </c>
      <c r="CL403" s="756">
        <f t="shared" si="196"/>
        <v>0</v>
      </c>
      <c r="CM403" s="646">
        <f t="shared" ref="CM403:CM466" si="224">SUM(CG403:CK403)-CF403-CL403</f>
        <v>0</v>
      </c>
      <c r="CN403" s="594"/>
      <c r="CO403" s="705">
        <f t="shared" si="201"/>
        <v>387</v>
      </c>
      <c r="CP403" s="756">
        <v>0</v>
      </c>
      <c r="CQ403" s="756">
        <v>0</v>
      </c>
      <c r="CR403" s="756">
        <v>0</v>
      </c>
      <c r="CS403" s="756">
        <v>0</v>
      </c>
      <c r="CT403" s="756">
        <v>0</v>
      </c>
      <c r="CU403" s="756">
        <v>0</v>
      </c>
      <c r="CV403" s="756">
        <v>0</v>
      </c>
      <c r="CW403" s="646">
        <f t="shared" ref="CW403:CW466" si="225">SUM(CQ403:CU403)-CP403-CV403</f>
        <v>0</v>
      </c>
      <c r="CX403" s="685"/>
      <c r="CY403" s="705">
        <f t="shared" si="202"/>
        <v>387</v>
      </c>
      <c r="CZ403" s="756">
        <v>0</v>
      </c>
      <c r="DA403" s="756">
        <v>0</v>
      </c>
      <c r="DB403" s="756">
        <v>0</v>
      </c>
      <c r="DC403" s="756">
        <v>0</v>
      </c>
      <c r="DD403" s="756">
        <v>0</v>
      </c>
      <c r="DE403" s="767">
        <f t="shared" si="213"/>
        <v>0</v>
      </c>
      <c r="DF403" s="756">
        <v>0</v>
      </c>
      <c r="DG403" s="756">
        <v>0</v>
      </c>
      <c r="DH403" s="756">
        <v>0</v>
      </c>
      <c r="DI403" s="756">
        <v>0</v>
      </c>
      <c r="DJ403" s="767">
        <f t="shared" si="214"/>
        <v>0</v>
      </c>
      <c r="DK403" s="715">
        <f t="shared" si="215"/>
        <v>0</v>
      </c>
      <c r="DL403" s="685"/>
      <c r="DM403" s="705">
        <f t="shared" si="203"/>
        <v>387</v>
      </c>
      <c r="DN403" s="715">
        <f t="shared" si="216"/>
        <v>0</v>
      </c>
    </row>
    <row r="404" spans="2:118" x14ac:dyDescent="0.25">
      <c r="B404" s="705">
        <v>388</v>
      </c>
      <c r="C404" s="765">
        <f>(1+_xlfn.XLOOKUP(INT((B404-1)/12)+1,'ZC Curve'!$B$8:$B$107,'ZC Curve'!R$8:R$107,,0))^(1/12)-1</f>
        <v>0</v>
      </c>
      <c r="D404" s="766">
        <f t="shared" si="217"/>
        <v>1</v>
      </c>
      <c r="E404" s="685"/>
      <c r="F404" s="705">
        <v>388</v>
      </c>
      <c r="G404" s="756">
        <v>0</v>
      </c>
      <c r="H404" s="756">
        <v>0</v>
      </c>
      <c r="I404" s="756">
        <v>0</v>
      </c>
      <c r="J404" s="756">
        <v>0</v>
      </c>
      <c r="K404" s="756">
        <v>0</v>
      </c>
      <c r="L404" s="756">
        <v>0</v>
      </c>
      <c r="M404" s="756">
        <v>0</v>
      </c>
      <c r="N404" s="646">
        <f t="shared" si="218"/>
        <v>0</v>
      </c>
      <c r="O404" s="594"/>
      <c r="P404" s="705">
        <f t="shared" si="204"/>
        <v>388</v>
      </c>
      <c r="Q404" s="756">
        <v>0</v>
      </c>
      <c r="R404" s="756">
        <v>0</v>
      </c>
      <c r="S404" s="756">
        <v>0</v>
      </c>
      <c r="T404" s="756">
        <v>0</v>
      </c>
      <c r="U404" s="756">
        <v>0</v>
      </c>
      <c r="V404" s="756">
        <v>0</v>
      </c>
      <c r="W404" s="756">
        <v>0</v>
      </c>
      <c r="X404" s="646">
        <f t="shared" si="219"/>
        <v>0</v>
      </c>
      <c r="Y404" s="594"/>
      <c r="Z404" s="705">
        <f t="shared" si="205"/>
        <v>388</v>
      </c>
      <c r="AA404" s="756">
        <f t="shared" si="197"/>
        <v>0</v>
      </c>
      <c r="AB404" s="756">
        <f t="shared" si="197"/>
        <v>0</v>
      </c>
      <c r="AC404" s="756">
        <f t="shared" si="197"/>
        <v>0</v>
      </c>
      <c r="AD404" s="756">
        <f t="shared" si="195"/>
        <v>0</v>
      </c>
      <c r="AE404" s="756">
        <f t="shared" si="195"/>
        <v>0</v>
      </c>
      <c r="AF404" s="756">
        <f t="shared" si="195"/>
        <v>0</v>
      </c>
      <c r="AG404" s="756">
        <f t="shared" si="195"/>
        <v>0</v>
      </c>
      <c r="AH404" s="646">
        <f t="shared" si="220"/>
        <v>0</v>
      </c>
      <c r="AI404" s="594"/>
      <c r="AJ404" s="705">
        <f t="shared" si="206"/>
        <v>388</v>
      </c>
      <c r="AK404" s="756">
        <v>0</v>
      </c>
      <c r="AL404" s="756">
        <v>0</v>
      </c>
      <c r="AM404" s="756">
        <v>0</v>
      </c>
      <c r="AN404" s="756">
        <v>0</v>
      </c>
      <c r="AO404" s="756">
        <v>0</v>
      </c>
      <c r="AP404" s="756">
        <v>0</v>
      </c>
      <c r="AQ404" s="756">
        <v>0</v>
      </c>
      <c r="AR404" s="646">
        <f t="shared" si="221"/>
        <v>0</v>
      </c>
      <c r="AS404" s="594"/>
      <c r="AT404" s="705">
        <f t="shared" si="207"/>
        <v>388</v>
      </c>
      <c r="AU404" s="756">
        <v>0</v>
      </c>
      <c r="AV404" s="756">
        <v>0</v>
      </c>
      <c r="AW404" s="756">
        <v>0</v>
      </c>
      <c r="AX404" s="756">
        <v>0</v>
      </c>
      <c r="AY404" s="756">
        <v>0</v>
      </c>
      <c r="AZ404" s="767">
        <f t="shared" si="194"/>
        <v>0</v>
      </c>
      <c r="BA404" s="756">
        <v>0</v>
      </c>
      <c r="BB404" s="756">
        <v>0</v>
      </c>
      <c r="BC404" s="756">
        <v>0</v>
      </c>
      <c r="BD404" s="756">
        <v>0</v>
      </c>
      <c r="BE404" s="767">
        <f t="shared" si="208"/>
        <v>0</v>
      </c>
      <c r="BF404" s="646">
        <f t="shared" si="209"/>
        <v>0</v>
      </c>
      <c r="BG404" s="594"/>
      <c r="BH404" s="705">
        <f t="shared" si="199"/>
        <v>388</v>
      </c>
      <c r="BI404" s="646">
        <f t="shared" si="210"/>
        <v>0</v>
      </c>
      <c r="BJ404" s="594"/>
      <c r="BK404" s="705">
        <f t="shared" si="211"/>
        <v>388</v>
      </c>
      <c r="BL404" s="756">
        <v>0</v>
      </c>
      <c r="BM404" s="756">
        <v>0</v>
      </c>
      <c r="BN404" s="756">
        <v>0</v>
      </c>
      <c r="BO404" s="756">
        <v>0</v>
      </c>
      <c r="BP404" s="756">
        <v>0</v>
      </c>
      <c r="BQ404" s="756">
        <v>0</v>
      </c>
      <c r="BR404" s="756">
        <v>0</v>
      </c>
      <c r="BS404" s="646">
        <f t="shared" si="222"/>
        <v>0</v>
      </c>
      <c r="BT404" s="594"/>
      <c r="BU404" s="705">
        <f t="shared" si="212"/>
        <v>388</v>
      </c>
      <c r="BV404" s="756">
        <v>0</v>
      </c>
      <c r="BW404" s="756">
        <v>0</v>
      </c>
      <c r="BX404" s="756">
        <v>0</v>
      </c>
      <c r="BY404" s="756">
        <v>0</v>
      </c>
      <c r="BZ404" s="756">
        <v>0</v>
      </c>
      <c r="CA404" s="756">
        <v>0</v>
      </c>
      <c r="CB404" s="756">
        <v>0</v>
      </c>
      <c r="CC404" s="646">
        <f t="shared" si="223"/>
        <v>0</v>
      </c>
      <c r="CD404" s="594"/>
      <c r="CE404" s="705">
        <f t="shared" si="200"/>
        <v>388</v>
      </c>
      <c r="CF404" s="756">
        <f t="shared" si="198"/>
        <v>0</v>
      </c>
      <c r="CG404" s="756">
        <f t="shared" si="198"/>
        <v>0</v>
      </c>
      <c r="CH404" s="756">
        <f t="shared" si="198"/>
        <v>0</v>
      </c>
      <c r="CI404" s="756">
        <f t="shared" si="196"/>
        <v>0</v>
      </c>
      <c r="CJ404" s="756">
        <f t="shared" si="196"/>
        <v>0</v>
      </c>
      <c r="CK404" s="756">
        <f t="shared" si="196"/>
        <v>0</v>
      </c>
      <c r="CL404" s="756">
        <f t="shared" si="196"/>
        <v>0</v>
      </c>
      <c r="CM404" s="646">
        <f t="shared" si="224"/>
        <v>0</v>
      </c>
      <c r="CN404" s="594"/>
      <c r="CO404" s="705">
        <f t="shared" si="201"/>
        <v>388</v>
      </c>
      <c r="CP404" s="756">
        <v>0</v>
      </c>
      <c r="CQ404" s="756">
        <v>0</v>
      </c>
      <c r="CR404" s="756">
        <v>0</v>
      </c>
      <c r="CS404" s="756">
        <v>0</v>
      </c>
      <c r="CT404" s="756">
        <v>0</v>
      </c>
      <c r="CU404" s="756">
        <v>0</v>
      </c>
      <c r="CV404" s="756">
        <v>0</v>
      </c>
      <c r="CW404" s="646">
        <f t="shared" si="225"/>
        <v>0</v>
      </c>
      <c r="CX404" s="685"/>
      <c r="CY404" s="705">
        <f t="shared" si="202"/>
        <v>388</v>
      </c>
      <c r="CZ404" s="756">
        <v>0</v>
      </c>
      <c r="DA404" s="756">
        <v>0</v>
      </c>
      <c r="DB404" s="756">
        <v>0</v>
      </c>
      <c r="DC404" s="756">
        <v>0</v>
      </c>
      <c r="DD404" s="756">
        <v>0</v>
      </c>
      <c r="DE404" s="767">
        <f t="shared" si="213"/>
        <v>0</v>
      </c>
      <c r="DF404" s="756">
        <v>0</v>
      </c>
      <c r="DG404" s="756">
        <v>0</v>
      </c>
      <c r="DH404" s="756">
        <v>0</v>
      </c>
      <c r="DI404" s="756">
        <v>0</v>
      </c>
      <c r="DJ404" s="767">
        <f t="shared" si="214"/>
        <v>0</v>
      </c>
      <c r="DK404" s="715">
        <f t="shared" si="215"/>
        <v>0</v>
      </c>
      <c r="DL404" s="685"/>
      <c r="DM404" s="705">
        <f t="shared" si="203"/>
        <v>388</v>
      </c>
      <c r="DN404" s="715">
        <f t="shared" si="216"/>
        <v>0</v>
      </c>
    </row>
    <row r="405" spans="2:118" x14ac:dyDescent="0.25">
      <c r="B405" s="705">
        <v>389</v>
      </c>
      <c r="C405" s="765">
        <f>(1+_xlfn.XLOOKUP(INT((B405-1)/12)+1,'ZC Curve'!$B$8:$B$107,'ZC Curve'!R$8:R$107,,0))^(1/12)-1</f>
        <v>0</v>
      </c>
      <c r="D405" s="766">
        <f t="shared" si="217"/>
        <v>1</v>
      </c>
      <c r="E405" s="685"/>
      <c r="F405" s="705">
        <v>389</v>
      </c>
      <c r="G405" s="756">
        <v>0</v>
      </c>
      <c r="H405" s="756">
        <v>0</v>
      </c>
      <c r="I405" s="756">
        <v>0</v>
      </c>
      <c r="J405" s="756">
        <v>0</v>
      </c>
      <c r="K405" s="756">
        <v>0</v>
      </c>
      <c r="L405" s="756">
        <v>0</v>
      </c>
      <c r="M405" s="756">
        <v>0</v>
      </c>
      <c r="N405" s="646">
        <f t="shared" si="218"/>
        <v>0</v>
      </c>
      <c r="O405" s="594"/>
      <c r="P405" s="705">
        <f t="shared" si="204"/>
        <v>389</v>
      </c>
      <c r="Q405" s="756">
        <v>0</v>
      </c>
      <c r="R405" s="756">
        <v>0</v>
      </c>
      <c r="S405" s="756">
        <v>0</v>
      </c>
      <c r="T405" s="756">
        <v>0</v>
      </c>
      <c r="U405" s="756">
        <v>0</v>
      </c>
      <c r="V405" s="756">
        <v>0</v>
      </c>
      <c r="W405" s="756">
        <v>0</v>
      </c>
      <c r="X405" s="646">
        <f t="shared" si="219"/>
        <v>0</v>
      </c>
      <c r="Y405" s="594"/>
      <c r="Z405" s="705">
        <f t="shared" si="205"/>
        <v>389</v>
      </c>
      <c r="AA405" s="756">
        <f t="shared" si="197"/>
        <v>0</v>
      </c>
      <c r="AB405" s="756">
        <f t="shared" si="197"/>
        <v>0</v>
      </c>
      <c r="AC405" s="756">
        <f t="shared" si="197"/>
        <v>0</v>
      </c>
      <c r="AD405" s="756">
        <f t="shared" si="195"/>
        <v>0</v>
      </c>
      <c r="AE405" s="756">
        <f t="shared" si="195"/>
        <v>0</v>
      </c>
      <c r="AF405" s="756">
        <f t="shared" si="195"/>
        <v>0</v>
      </c>
      <c r="AG405" s="756">
        <f t="shared" si="195"/>
        <v>0</v>
      </c>
      <c r="AH405" s="646">
        <f t="shared" si="220"/>
        <v>0</v>
      </c>
      <c r="AI405" s="594"/>
      <c r="AJ405" s="705">
        <f t="shared" si="206"/>
        <v>389</v>
      </c>
      <c r="AK405" s="756">
        <v>0</v>
      </c>
      <c r="AL405" s="756">
        <v>0</v>
      </c>
      <c r="AM405" s="756">
        <v>0</v>
      </c>
      <c r="AN405" s="756">
        <v>0</v>
      </c>
      <c r="AO405" s="756">
        <v>0</v>
      </c>
      <c r="AP405" s="756">
        <v>0</v>
      </c>
      <c r="AQ405" s="756">
        <v>0</v>
      </c>
      <c r="AR405" s="646">
        <f t="shared" si="221"/>
        <v>0</v>
      </c>
      <c r="AS405" s="594"/>
      <c r="AT405" s="705">
        <f t="shared" si="207"/>
        <v>389</v>
      </c>
      <c r="AU405" s="756">
        <v>0</v>
      </c>
      <c r="AV405" s="756">
        <v>0</v>
      </c>
      <c r="AW405" s="756">
        <v>0</v>
      </c>
      <c r="AX405" s="756">
        <v>0</v>
      </c>
      <c r="AY405" s="756">
        <v>0</v>
      </c>
      <c r="AZ405" s="767">
        <f t="shared" si="194"/>
        <v>0</v>
      </c>
      <c r="BA405" s="756">
        <v>0</v>
      </c>
      <c r="BB405" s="756">
        <v>0</v>
      </c>
      <c r="BC405" s="756">
        <v>0</v>
      </c>
      <c r="BD405" s="756">
        <v>0</v>
      </c>
      <c r="BE405" s="767">
        <f t="shared" si="208"/>
        <v>0</v>
      </c>
      <c r="BF405" s="646">
        <f t="shared" si="209"/>
        <v>0</v>
      </c>
      <c r="BG405" s="594"/>
      <c r="BH405" s="705">
        <f t="shared" si="199"/>
        <v>389</v>
      </c>
      <c r="BI405" s="646">
        <f t="shared" si="210"/>
        <v>0</v>
      </c>
      <c r="BJ405" s="594"/>
      <c r="BK405" s="705">
        <f t="shared" si="211"/>
        <v>389</v>
      </c>
      <c r="BL405" s="756">
        <v>0</v>
      </c>
      <c r="BM405" s="756">
        <v>0</v>
      </c>
      <c r="BN405" s="756">
        <v>0</v>
      </c>
      <c r="BO405" s="756">
        <v>0</v>
      </c>
      <c r="BP405" s="756">
        <v>0</v>
      </c>
      <c r="BQ405" s="756">
        <v>0</v>
      </c>
      <c r="BR405" s="756">
        <v>0</v>
      </c>
      <c r="BS405" s="646">
        <f t="shared" si="222"/>
        <v>0</v>
      </c>
      <c r="BT405" s="594"/>
      <c r="BU405" s="705">
        <f t="shared" si="212"/>
        <v>389</v>
      </c>
      <c r="BV405" s="756">
        <v>0</v>
      </c>
      <c r="BW405" s="756">
        <v>0</v>
      </c>
      <c r="BX405" s="756">
        <v>0</v>
      </c>
      <c r="BY405" s="756">
        <v>0</v>
      </c>
      <c r="BZ405" s="756">
        <v>0</v>
      </c>
      <c r="CA405" s="756">
        <v>0</v>
      </c>
      <c r="CB405" s="756">
        <v>0</v>
      </c>
      <c r="CC405" s="646">
        <f t="shared" si="223"/>
        <v>0</v>
      </c>
      <c r="CD405" s="594"/>
      <c r="CE405" s="705">
        <f t="shared" si="200"/>
        <v>389</v>
      </c>
      <c r="CF405" s="756">
        <f t="shared" si="198"/>
        <v>0</v>
      </c>
      <c r="CG405" s="756">
        <f t="shared" si="198"/>
        <v>0</v>
      </c>
      <c r="CH405" s="756">
        <f t="shared" si="198"/>
        <v>0</v>
      </c>
      <c r="CI405" s="756">
        <f t="shared" si="196"/>
        <v>0</v>
      </c>
      <c r="CJ405" s="756">
        <f t="shared" si="196"/>
        <v>0</v>
      </c>
      <c r="CK405" s="756">
        <f t="shared" si="196"/>
        <v>0</v>
      </c>
      <c r="CL405" s="756">
        <f t="shared" si="196"/>
        <v>0</v>
      </c>
      <c r="CM405" s="646">
        <f t="shared" si="224"/>
        <v>0</v>
      </c>
      <c r="CN405" s="594"/>
      <c r="CO405" s="705">
        <f t="shared" si="201"/>
        <v>389</v>
      </c>
      <c r="CP405" s="756">
        <v>0</v>
      </c>
      <c r="CQ405" s="756">
        <v>0</v>
      </c>
      <c r="CR405" s="756">
        <v>0</v>
      </c>
      <c r="CS405" s="756">
        <v>0</v>
      </c>
      <c r="CT405" s="756">
        <v>0</v>
      </c>
      <c r="CU405" s="756">
        <v>0</v>
      </c>
      <c r="CV405" s="756">
        <v>0</v>
      </c>
      <c r="CW405" s="646">
        <f t="shared" si="225"/>
        <v>0</v>
      </c>
      <c r="CX405" s="685"/>
      <c r="CY405" s="705">
        <f t="shared" si="202"/>
        <v>389</v>
      </c>
      <c r="CZ405" s="756">
        <v>0</v>
      </c>
      <c r="DA405" s="756">
        <v>0</v>
      </c>
      <c r="DB405" s="756">
        <v>0</v>
      </c>
      <c r="DC405" s="756">
        <v>0</v>
      </c>
      <c r="DD405" s="756">
        <v>0</v>
      </c>
      <c r="DE405" s="767">
        <f t="shared" si="213"/>
        <v>0</v>
      </c>
      <c r="DF405" s="756">
        <v>0</v>
      </c>
      <c r="DG405" s="756">
        <v>0</v>
      </c>
      <c r="DH405" s="756">
        <v>0</v>
      </c>
      <c r="DI405" s="756">
        <v>0</v>
      </c>
      <c r="DJ405" s="767">
        <f t="shared" si="214"/>
        <v>0</v>
      </c>
      <c r="DK405" s="715">
        <f t="shared" si="215"/>
        <v>0</v>
      </c>
      <c r="DL405" s="685"/>
      <c r="DM405" s="705">
        <f t="shared" si="203"/>
        <v>389</v>
      </c>
      <c r="DN405" s="715">
        <f t="shared" si="216"/>
        <v>0</v>
      </c>
    </row>
    <row r="406" spans="2:118" x14ac:dyDescent="0.25">
      <c r="B406" s="705">
        <v>390</v>
      </c>
      <c r="C406" s="765">
        <f>(1+_xlfn.XLOOKUP(INT((B406-1)/12)+1,'ZC Curve'!$B$8:$B$107,'ZC Curve'!R$8:R$107,,0))^(1/12)-1</f>
        <v>0</v>
      </c>
      <c r="D406" s="766">
        <f t="shared" si="217"/>
        <v>1</v>
      </c>
      <c r="E406" s="685"/>
      <c r="F406" s="705">
        <v>390</v>
      </c>
      <c r="G406" s="756">
        <v>0</v>
      </c>
      <c r="H406" s="756">
        <v>0</v>
      </c>
      <c r="I406" s="756">
        <v>0</v>
      </c>
      <c r="J406" s="756">
        <v>0</v>
      </c>
      <c r="K406" s="756">
        <v>0</v>
      </c>
      <c r="L406" s="756">
        <v>0</v>
      </c>
      <c r="M406" s="756">
        <v>0</v>
      </c>
      <c r="N406" s="646">
        <f t="shared" si="218"/>
        <v>0</v>
      </c>
      <c r="O406" s="594"/>
      <c r="P406" s="705">
        <f t="shared" si="204"/>
        <v>390</v>
      </c>
      <c r="Q406" s="756">
        <v>0</v>
      </c>
      <c r="R406" s="756">
        <v>0</v>
      </c>
      <c r="S406" s="756">
        <v>0</v>
      </c>
      <c r="T406" s="756">
        <v>0</v>
      </c>
      <c r="U406" s="756">
        <v>0</v>
      </c>
      <c r="V406" s="756">
        <v>0</v>
      </c>
      <c r="W406" s="756">
        <v>0</v>
      </c>
      <c r="X406" s="646">
        <f t="shared" si="219"/>
        <v>0</v>
      </c>
      <c r="Y406" s="594"/>
      <c r="Z406" s="705">
        <f t="shared" si="205"/>
        <v>390</v>
      </c>
      <c r="AA406" s="756">
        <f t="shared" si="197"/>
        <v>0</v>
      </c>
      <c r="AB406" s="756">
        <f t="shared" si="197"/>
        <v>0</v>
      </c>
      <c r="AC406" s="756">
        <f t="shared" si="197"/>
        <v>0</v>
      </c>
      <c r="AD406" s="756">
        <f t="shared" si="195"/>
        <v>0</v>
      </c>
      <c r="AE406" s="756">
        <f t="shared" si="195"/>
        <v>0</v>
      </c>
      <c r="AF406" s="756">
        <f t="shared" si="195"/>
        <v>0</v>
      </c>
      <c r="AG406" s="756">
        <f t="shared" si="195"/>
        <v>0</v>
      </c>
      <c r="AH406" s="646">
        <f t="shared" si="220"/>
        <v>0</v>
      </c>
      <c r="AI406" s="594"/>
      <c r="AJ406" s="705">
        <f t="shared" si="206"/>
        <v>390</v>
      </c>
      <c r="AK406" s="756">
        <v>0</v>
      </c>
      <c r="AL406" s="756">
        <v>0</v>
      </c>
      <c r="AM406" s="756">
        <v>0</v>
      </c>
      <c r="AN406" s="756">
        <v>0</v>
      </c>
      <c r="AO406" s="756">
        <v>0</v>
      </c>
      <c r="AP406" s="756">
        <v>0</v>
      </c>
      <c r="AQ406" s="756">
        <v>0</v>
      </c>
      <c r="AR406" s="646">
        <f t="shared" si="221"/>
        <v>0</v>
      </c>
      <c r="AS406" s="594"/>
      <c r="AT406" s="705">
        <f t="shared" si="207"/>
        <v>390</v>
      </c>
      <c r="AU406" s="756">
        <v>0</v>
      </c>
      <c r="AV406" s="756">
        <v>0</v>
      </c>
      <c r="AW406" s="756">
        <v>0</v>
      </c>
      <c r="AX406" s="756">
        <v>0</v>
      </c>
      <c r="AY406" s="756">
        <v>0</v>
      </c>
      <c r="AZ406" s="767">
        <f t="shared" si="194"/>
        <v>0</v>
      </c>
      <c r="BA406" s="756">
        <v>0</v>
      </c>
      <c r="BB406" s="756">
        <v>0</v>
      </c>
      <c r="BC406" s="756">
        <v>0</v>
      </c>
      <c r="BD406" s="756">
        <v>0</v>
      </c>
      <c r="BE406" s="767">
        <f t="shared" si="208"/>
        <v>0</v>
      </c>
      <c r="BF406" s="646">
        <f t="shared" si="209"/>
        <v>0</v>
      </c>
      <c r="BG406" s="594"/>
      <c r="BH406" s="705">
        <f t="shared" si="199"/>
        <v>390</v>
      </c>
      <c r="BI406" s="646">
        <f t="shared" si="210"/>
        <v>0</v>
      </c>
      <c r="BJ406" s="594"/>
      <c r="BK406" s="705">
        <f t="shared" si="211"/>
        <v>390</v>
      </c>
      <c r="BL406" s="756">
        <v>0</v>
      </c>
      <c r="BM406" s="756">
        <v>0</v>
      </c>
      <c r="BN406" s="756">
        <v>0</v>
      </c>
      <c r="BO406" s="756">
        <v>0</v>
      </c>
      <c r="BP406" s="756">
        <v>0</v>
      </c>
      <c r="BQ406" s="756">
        <v>0</v>
      </c>
      <c r="BR406" s="756">
        <v>0</v>
      </c>
      <c r="BS406" s="646">
        <f t="shared" si="222"/>
        <v>0</v>
      </c>
      <c r="BT406" s="594"/>
      <c r="BU406" s="705">
        <f t="shared" si="212"/>
        <v>390</v>
      </c>
      <c r="BV406" s="756">
        <v>0</v>
      </c>
      <c r="BW406" s="756">
        <v>0</v>
      </c>
      <c r="BX406" s="756">
        <v>0</v>
      </c>
      <c r="BY406" s="756">
        <v>0</v>
      </c>
      <c r="BZ406" s="756">
        <v>0</v>
      </c>
      <c r="CA406" s="756">
        <v>0</v>
      </c>
      <c r="CB406" s="756">
        <v>0</v>
      </c>
      <c r="CC406" s="646">
        <f t="shared" si="223"/>
        <v>0</v>
      </c>
      <c r="CD406" s="594"/>
      <c r="CE406" s="705">
        <f t="shared" si="200"/>
        <v>390</v>
      </c>
      <c r="CF406" s="756">
        <f t="shared" si="198"/>
        <v>0</v>
      </c>
      <c r="CG406" s="756">
        <f t="shared" si="198"/>
        <v>0</v>
      </c>
      <c r="CH406" s="756">
        <f t="shared" si="198"/>
        <v>0</v>
      </c>
      <c r="CI406" s="756">
        <f t="shared" si="196"/>
        <v>0</v>
      </c>
      <c r="CJ406" s="756">
        <f t="shared" si="196"/>
        <v>0</v>
      </c>
      <c r="CK406" s="756">
        <f t="shared" si="196"/>
        <v>0</v>
      </c>
      <c r="CL406" s="756">
        <f t="shared" si="196"/>
        <v>0</v>
      </c>
      <c r="CM406" s="646">
        <f t="shared" si="224"/>
        <v>0</v>
      </c>
      <c r="CN406" s="594"/>
      <c r="CO406" s="705">
        <f t="shared" si="201"/>
        <v>390</v>
      </c>
      <c r="CP406" s="756">
        <v>0</v>
      </c>
      <c r="CQ406" s="756">
        <v>0</v>
      </c>
      <c r="CR406" s="756">
        <v>0</v>
      </c>
      <c r="CS406" s="756">
        <v>0</v>
      </c>
      <c r="CT406" s="756">
        <v>0</v>
      </c>
      <c r="CU406" s="756">
        <v>0</v>
      </c>
      <c r="CV406" s="756">
        <v>0</v>
      </c>
      <c r="CW406" s="646">
        <f t="shared" si="225"/>
        <v>0</v>
      </c>
      <c r="CX406" s="685"/>
      <c r="CY406" s="705">
        <f t="shared" si="202"/>
        <v>390</v>
      </c>
      <c r="CZ406" s="756">
        <v>0</v>
      </c>
      <c r="DA406" s="756">
        <v>0</v>
      </c>
      <c r="DB406" s="756">
        <v>0</v>
      </c>
      <c r="DC406" s="756">
        <v>0</v>
      </c>
      <c r="DD406" s="756">
        <v>0</v>
      </c>
      <c r="DE406" s="767">
        <f t="shared" si="213"/>
        <v>0</v>
      </c>
      <c r="DF406" s="756">
        <v>0</v>
      </c>
      <c r="DG406" s="756">
        <v>0</v>
      </c>
      <c r="DH406" s="756">
        <v>0</v>
      </c>
      <c r="DI406" s="756">
        <v>0</v>
      </c>
      <c r="DJ406" s="767">
        <f t="shared" si="214"/>
        <v>0</v>
      </c>
      <c r="DK406" s="715">
        <f t="shared" si="215"/>
        <v>0</v>
      </c>
      <c r="DL406" s="685"/>
      <c r="DM406" s="705">
        <f t="shared" si="203"/>
        <v>390</v>
      </c>
      <c r="DN406" s="715">
        <f t="shared" si="216"/>
        <v>0</v>
      </c>
    </row>
    <row r="407" spans="2:118" x14ac:dyDescent="0.25">
      <c r="B407" s="705">
        <v>391</v>
      </c>
      <c r="C407" s="765">
        <f>(1+_xlfn.XLOOKUP(INT((B407-1)/12)+1,'ZC Curve'!$B$8:$B$107,'ZC Curve'!R$8:R$107,,0))^(1/12)-1</f>
        <v>0</v>
      </c>
      <c r="D407" s="766">
        <f t="shared" si="217"/>
        <v>1</v>
      </c>
      <c r="E407" s="685"/>
      <c r="F407" s="705">
        <v>391</v>
      </c>
      <c r="G407" s="756">
        <v>0</v>
      </c>
      <c r="H407" s="756">
        <v>0</v>
      </c>
      <c r="I407" s="756">
        <v>0</v>
      </c>
      <c r="J407" s="756">
        <v>0</v>
      </c>
      <c r="K407" s="756">
        <v>0</v>
      </c>
      <c r="L407" s="756">
        <v>0</v>
      </c>
      <c r="M407" s="756">
        <v>0</v>
      </c>
      <c r="N407" s="646">
        <f t="shared" si="218"/>
        <v>0</v>
      </c>
      <c r="O407" s="594"/>
      <c r="P407" s="705">
        <f t="shared" si="204"/>
        <v>391</v>
      </c>
      <c r="Q407" s="756">
        <v>0</v>
      </c>
      <c r="R407" s="756">
        <v>0</v>
      </c>
      <c r="S407" s="756">
        <v>0</v>
      </c>
      <c r="T407" s="756">
        <v>0</v>
      </c>
      <c r="U407" s="756">
        <v>0</v>
      </c>
      <c r="V407" s="756">
        <v>0</v>
      </c>
      <c r="W407" s="756">
        <v>0</v>
      </c>
      <c r="X407" s="646">
        <f t="shared" si="219"/>
        <v>0</v>
      </c>
      <c r="Y407" s="594"/>
      <c r="Z407" s="705">
        <f t="shared" si="205"/>
        <v>391</v>
      </c>
      <c r="AA407" s="756">
        <f t="shared" si="197"/>
        <v>0</v>
      </c>
      <c r="AB407" s="756">
        <f t="shared" si="197"/>
        <v>0</v>
      </c>
      <c r="AC407" s="756">
        <f t="shared" si="197"/>
        <v>0</v>
      </c>
      <c r="AD407" s="756">
        <f t="shared" si="195"/>
        <v>0</v>
      </c>
      <c r="AE407" s="756">
        <f t="shared" si="195"/>
        <v>0</v>
      </c>
      <c r="AF407" s="756">
        <f t="shared" si="195"/>
        <v>0</v>
      </c>
      <c r="AG407" s="756">
        <f t="shared" si="195"/>
        <v>0</v>
      </c>
      <c r="AH407" s="646">
        <f t="shared" si="220"/>
        <v>0</v>
      </c>
      <c r="AI407" s="594"/>
      <c r="AJ407" s="705">
        <f t="shared" si="206"/>
        <v>391</v>
      </c>
      <c r="AK407" s="756">
        <v>0</v>
      </c>
      <c r="AL407" s="756">
        <v>0</v>
      </c>
      <c r="AM407" s="756">
        <v>0</v>
      </c>
      <c r="AN407" s="756">
        <v>0</v>
      </c>
      <c r="AO407" s="756">
        <v>0</v>
      </c>
      <c r="AP407" s="756">
        <v>0</v>
      </c>
      <c r="AQ407" s="756">
        <v>0</v>
      </c>
      <c r="AR407" s="646">
        <f t="shared" si="221"/>
        <v>0</v>
      </c>
      <c r="AS407" s="594"/>
      <c r="AT407" s="705">
        <f t="shared" si="207"/>
        <v>391</v>
      </c>
      <c r="AU407" s="756">
        <v>0</v>
      </c>
      <c r="AV407" s="756">
        <v>0</v>
      </c>
      <c r="AW407" s="756">
        <v>0</v>
      </c>
      <c r="AX407" s="756">
        <v>0</v>
      </c>
      <c r="AY407" s="756">
        <v>0</v>
      </c>
      <c r="AZ407" s="767">
        <f t="shared" si="194"/>
        <v>0</v>
      </c>
      <c r="BA407" s="756">
        <v>0</v>
      </c>
      <c r="BB407" s="756">
        <v>0</v>
      </c>
      <c r="BC407" s="756">
        <v>0</v>
      </c>
      <c r="BD407" s="756">
        <v>0</v>
      </c>
      <c r="BE407" s="767">
        <f t="shared" si="208"/>
        <v>0</v>
      </c>
      <c r="BF407" s="646">
        <f t="shared" si="209"/>
        <v>0</v>
      </c>
      <c r="BG407" s="594"/>
      <c r="BH407" s="705">
        <f t="shared" si="199"/>
        <v>391</v>
      </c>
      <c r="BI407" s="646">
        <f t="shared" si="210"/>
        <v>0</v>
      </c>
      <c r="BJ407" s="594"/>
      <c r="BK407" s="705">
        <f t="shared" si="211"/>
        <v>391</v>
      </c>
      <c r="BL407" s="756">
        <v>0</v>
      </c>
      <c r="BM407" s="756">
        <v>0</v>
      </c>
      <c r="BN407" s="756">
        <v>0</v>
      </c>
      <c r="BO407" s="756">
        <v>0</v>
      </c>
      <c r="BP407" s="756">
        <v>0</v>
      </c>
      <c r="BQ407" s="756">
        <v>0</v>
      </c>
      <c r="BR407" s="756">
        <v>0</v>
      </c>
      <c r="BS407" s="646">
        <f t="shared" si="222"/>
        <v>0</v>
      </c>
      <c r="BT407" s="594"/>
      <c r="BU407" s="705">
        <f t="shared" si="212"/>
        <v>391</v>
      </c>
      <c r="BV407" s="756">
        <v>0</v>
      </c>
      <c r="BW407" s="756">
        <v>0</v>
      </c>
      <c r="BX407" s="756">
        <v>0</v>
      </c>
      <c r="BY407" s="756">
        <v>0</v>
      </c>
      <c r="BZ407" s="756">
        <v>0</v>
      </c>
      <c r="CA407" s="756">
        <v>0</v>
      </c>
      <c r="CB407" s="756">
        <v>0</v>
      </c>
      <c r="CC407" s="646">
        <f t="shared" si="223"/>
        <v>0</v>
      </c>
      <c r="CD407" s="594"/>
      <c r="CE407" s="705">
        <f t="shared" si="200"/>
        <v>391</v>
      </c>
      <c r="CF407" s="756">
        <f t="shared" si="198"/>
        <v>0</v>
      </c>
      <c r="CG407" s="756">
        <f t="shared" si="198"/>
        <v>0</v>
      </c>
      <c r="CH407" s="756">
        <f t="shared" si="198"/>
        <v>0</v>
      </c>
      <c r="CI407" s="756">
        <f t="shared" si="196"/>
        <v>0</v>
      </c>
      <c r="CJ407" s="756">
        <f t="shared" si="196"/>
        <v>0</v>
      </c>
      <c r="CK407" s="756">
        <f t="shared" si="196"/>
        <v>0</v>
      </c>
      <c r="CL407" s="756">
        <f t="shared" si="196"/>
        <v>0</v>
      </c>
      <c r="CM407" s="646">
        <f t="shared" si="224"/>
        <v>0</v>
      </c>
      <c r="CN407" s="594"/>
      <c r="CO407" s="705">
        <f t="shared" si="201"/>
        <v>391</v>
      </c>
      <c r="CP407" s="756">
        <v>0</v>
      </c>
      <c r="CQ407" s="756">
        <v>0</v>
      </c>
      <c r="CR407" s="756">
        <v>0</v>
      </c>
      <c r="CS407" s="756">
        <v>0</v>
      </c>
      <c r="CT407" s="756">
        <v>0</v>
      </c>
      <c r="CU407" s="756">
        <v>0</v>
      </c>
      <c r="CV407" s="756">
        <v>0</v>
      </c>
      <c r="CW407" s="646">
        <f t="shared" si="225"/>
        <v>0</v>
      </c>
      <c r="CX407" s="685"/>
      <c r="CY407" s="705">
        <f t="shared" si="202"/>
        <v>391</v>
      </c>
      <c r="CZ407" s="756">
        <v>0</v>
      </c>
      <c r="DA407" s="756">
        <v>0</v>
      </c>
      <c r="DB407" s="756">
        <v>0</v>
      </c>
      <c r="DC407" s="756">
        <v>0</v>
      </c>
      <c r="DD407" s="756">
        <v>0</v>
      </c>
      <c r="DE407" s="767">
        <f t="shared" si="213"/>
        <v>0</v>
      </c>
      <c r="DF407" s="756">
        <v>0</v>
      </c>
      <c r="DG407" s="756">
        <v>0</v>
      </c>
      <c r="DH407" s="756">
        <v>0</v>
      </c>
      <c r="DI407" s="756">
        <v>0</v>
      </c>
      <c r="DJ407" s="767">
        <f t="shared" si="214"/>
        <v>0</v>
      </c>
      <c r="DK407" s="715">
        <f t="shared" si="215"/>
        <v>0</v>
      </c>
      <c r="DL407" s="685"/>
      <c r="DM407" s="705">
        <f t="shared" si="203"/>
        <v>391</v>
      </c>
      <c r="DN407" s="715">
        <f t="shared" si="216"/>
        <v>0</v>
      </c>
    </row>
    <row r="408" spans="2:118" x14ac:dyDescent="0.25">
      <c r="B408" s="705">
        <v>392</v>
      </c>
      <c r="C408" s="765">
        <f>(1+_xlfn.XLOOKUP(INT((B408-1)/12)+1,'ZC Curve'!$B$8:$B$107,'ZC Curve'!R$8:R$107,,0))^(1/12)-1</f>
        <v>0</v>
      </c>
      <c r="D408" s="766">
        <f t="shared" si="217"/>
        <v>1</v>
      </c>
      <c r="E408" s="685"/>
      <c r="F408" s="705">
        <v>392</v>
      </c>
      <c r="G408" s="756">
        <v>0</v>
      </c>
      <c r="H408" s="756">
        <v>0</v>
      </c>
      <c r="I408" s="756">
        <v>0</v>
      </c>
      <c r="J408" s="756">
        <v>0</v>
      </c>
      <c r="K408" s="756">
        <v>0</v>
      </c>
      <c r="L408" s="756">
        <v>0</v>
      </c>
      <c r="M408" s="756">
        <v>0</v>
      </c>
      <c r="N408" s="646">
        <f t="shared" si="218"/>
        <v>0</v>
      </c>
      <c r="O408" s="594"/>
      <c r="P408" s="705">
        <f t="shared" si="204"/>
        <v>392</v>
      </c>
      <c r="Q408" s="756">
        <v>0</v>
      </c>
      <c r="R408" s="756">
        <v>0</v>
      </c>
      <c r="S408" s="756">
        <v>0</v>
      </c>
      <c r="T408" s="756">
        <v>0</v>
      </c>
      <c r="U408" s="756">
        <v>0</v>
      </c>
      <c r="V408" s="756">
        <v>0</v>
      </c>
      <c r="W408" s="756">
        <v>0</v>
      </c>
      <c r="X408" s="646">
        <f t="shared" si="219"/>
        <v>0</v>
      </c>
      <c r="Y408" s="594"/>
      <c r="Z408" s="705">
        <f t="shared" si="205"/>
        <v>392</v>
      </c>
      <c r="AA408" s="756">
        <f t="shared" si="197"/>
        <v>0</v>
      </c>
      <c r="AB408" s="756">
        <f t="shared" si="197"/>
        <v>0</v>
      </c>
      <c r="AC408" s="756">
        <f t="shared" si="197"/>
        <v>0</v>
      </c>
      <c r="AD408" s="756">
        <f t="shared" si="195"/>
        <v>0</v>
      </c>
      <c r="AE408" s="756">
        <f t="shared" si="195"/>
        <v>0</v>
      </c>
      <c r="AF408" s="756">
        <f t="shared" si="195"/>
        <v>0</v>
      </c>
      <c r="AG408" s="756">
        <f t="shared" si="195"/>
        <v>0</v>
      </c>
      <c r="AH408" s="646">
        <f t="shared" si="220"/>
        <v>0</v>
      </c>
      <c r="AI408" s="594"/>
      <c r="AJ408" s="705">
        <f t="shared" si="206"/>
        <v>392</v>
      </c>
      <c r="AK408" s="756">
        <v>0</v>
      </c>
      <c r="AL408" s="756">
        <v>0</v>
      </c>
      <c r="AM408" s="756">
        <v>0</v>
      </c>
      <c r="AN408" s="756">
        <v>0</v>
      </c>
      <c r="AO408" s="756">
        <v>0</v>
      </c>
      <c r="AP408" s="756">
        <v>0</v>
      </c>
      <c r="AQ408" s="756">
        <v>0</v>
      </c>
      <c r="AR408" s="646">
        <f t="shared" si="221"/>
        <v>0</v>
      </c>
      <c r="AS408" s="594"/>
      <c r="AT408" s="705">
        <f t="shared" si="207"/>
        <v>392</v>
      </c>
      <c r="AU408" s="756">
        <v>0</v>
      </c>
      <c r="AV408" s="756">
        <v>0</v>
      </c>
      <c r="AW408" s="756">
        <v>0</v>
      </c>
      <c r="AX408" s="756">
        <v>0</v>
      </c>
      <c r="AY408" s="756">
        <v>0</v>
      </c>
      <c r="AZ408" s="767">
        <f t="shared" si="194"/>
        <v>0</v>
      </c>
      <c r="BA408" s="756">
        <v>0</v>
      </c>
      <c r="BB408" s="756">
        <v>0</v>
      </c>
      <c r="BC408" s="756">
        <v>0</v>
      </c>
      <c r="BD408" s="756">
        <v>0</v>
      </c>
      <c r="BE408" s="767">
        <f t="shared" si="208"/>
        <v>0</v>
      </c>
      <c r="BF408" s="646">
        <f t="shared" si="209"/>
        <v>0</v>
      </c>
      <c r="BG408" s="594"/>
      <c r="BH408" s="705">
        <f t="shared" si="199"/>
        <v>392</v>
      </c>
      <c r="BI408" s="646">
        <f t="shared" si="210"/>
        <v>0</v>
      </c>
      <c r="BJ408" s="594"/>
      <c r="BK408" s="705">
        <f t="shared" si="211"/>
        <v>392</v>
      </c>
      <c r="BL408" s="756">
        <v>0</v>
      </c>
      <c r="BM408" s="756">
        <v>0</v>
      </c>
      <c r="BN408" s="756">
        <v>0</v>
      </c>
      <c r="BO408" s="756">
        <v>0</v>
      </c>
      <c r="BP408" s="756">
        <v>0</v>
      </c>
      <c r="BQ408" s="756">
        <v>0</v>
      </c>
      <c r="BR408" s="756">
        <v>0</v>
      </c>
      <c r="BS408" s="646">
        <f t="shared" si="222"/>
        <v>0</v>
      </c>
      <c r="BT408" s="594"/>
      <c r="BU408" s="705">
        <f t="shared" si="212"/>
        <v>392</v>
      </c>
      <c r="BV408" s="756">
        <v>0</v>
      </c>
      <c r="BW408" s="756">
        <v>0</v>
      </c>
      <c r="BX408" s="756">
        <v>0</v>
      </c>
      <c r="BY408" s="756">
        <v>0</v>
      </c>
      <c r="BZ408" s="756">
        <v>0</v>
      </c>
      <c r="CA408" s="756">
        <v>0</v>
      </c>
      <c r="CB408" s="756">
        <v>0</v>
      </c>
      <c r="CC408" s="646">
        <f t="shared" si="223"/>
        <v>0</v>
      </c>
      <c r="CD408" s="594"/>
      <c r="CE408" s="705">
        <f t="shared" si="200"/>
        <v>392</v>
      </c>
      <c r="CF408" s="756">
        <f t="shared" si="198"/>
        <v>0</v>
      </c>
      <c r="CG408" s="756">
        <f t="shared" si="198"/>
        <v>0</v>
      </c>
      <c r="CH408" s="756">
        <f t="shared" si="198"/>
        <v>0</v>
      </c>
      <c r="CI408" s="756">
        <f t="shared" si="196"/>
        <v>0</v>
      </c>
      <c r="CJ408" s="756">
        <f t="shared" si="196"/>
        <v>0</v>
      </c>
      <c r="CK408" s="756">
        <f t="shared" si="196"/>
        <v>0</v>
      </c>
      <c r="CL408" s="756">
        <f t="shared" si="196"/>
        <v>0</v>
      </c>
      <c r="CM408" s="646">
        <f t="shared" si="224"/>
        <v>0</v>
      </c>
      <c r="CN408" s="594"/>
      <c r="CO408" s="705">
        <f t="shared" si="201"/>
        <v>392</v>
      </c>
      <c r="CP408" s="756">
        <v>0</v>
      </c>
      <c r="CQ408" s="756">
        <v>0</v>
      </c>
      <c r="CR408" s="756">
        <v>0</v>
      </c>
      <c r="CS408" s="756">
        <v>0</v>
      </c>
      <c r="CT408" s="756">
        <v>0</v>
      </c>
      <c r="CU408" s="756">
        <v>0</v>
      </c>
      <c r="CV408" s="756">
        <v>0</v>
      </c>
      <c r="CW408" s="646">
        <f t="shared" si="225"/>
        <v>0</v>
      </c>
      <c r="CX408" s="685"/>
      <c r="CY408" s="705">
        <f t="shared" si="202"/>
        <v>392</v>
      </c>
      <c r="CZ408" s="756">
        <v>0</v>
      </c>
      <c r="DA408" s="756">
        <v>0</v>
      </c>
      <c r="DB408" s="756">
        <v>0</v>
      </c>
      <c r="DC408" s="756">
        <v>0</v>
      </c>
      <c r="DD408" s="756">
        <v>0</v>
      </c>
      <c r="DE408" s="767">
        <f t="shared" si="213"/>
        <v>0</v>
      </c>
      <c r="DF408" s="756">
        <v>0</v>
      </c>
      <c r="DG408" s="756">
        <v>0</v>
      </c>
      <c r="DH408" s="756">
        <v>0</v>
      </c>
      <c r="DI408" s="756">
        <v>0</v>
      </c>
      <c r="DJ408" s="767">
        <f t="shared" si="214"/>
        <v>0</v>
      </c>
      <c r="DK408" s="715">
        <f t="shared" si="215"/>
        <v>0</v>
      </c>
      <c r="DL408" s="685"/>
      <c r="DM408" s="705">
        <f t="shared" si="203"/>
        <v>392</v>
      </c>
      <c r="DN408" s="715">
        <f t="shared" si="216"/>
        <v>0</v>
      </c>
    </row>
    <row r="409" spans="2:118" x14ac:dyDescent="0.25">
      <c r="B409" s="705">
        <v>393</v>
      </c>
      <c r="C409" s="765">
        <f>(1+_xlfn.XLOOKUP(INT((B409-1)/12)+1,'ZC Curve'!$B$8:$B$107,'ZC Curve'!R$8:R$107,,0))^(1/12)-1</f>
        <v>0</v>
      </c>
      <c r="D409" s="766">
        <f t="shared" si="217"/>
        <v>1</v>
      </c>
      <c r="E409" s="685"/>
      <c r="F409" s="705">
        <v>393</v>
      </c>
      <c r="G409" s="756">
        <v>0</v>
      </c>
      <c r="H409" s="756">
        <v>0</v>
      </c>
      <c r="I409" s="756">
        <v>0</v>
      </c>
      <c r="J409" s="756">
        <v>0</v>
      </c>
      <c r="K409" s="756">
        <v>0</v>
      </c>
      <c r="L409" s="756">
        <v>0</v>
      </c>
      <c r="M409" s="756">
        <v>0</v>
      </c>
      <c r="N409" s="646">
        <f t="shared" si="218"/>
        <v>0</v>
      </c>
      <c r="O409" s="594"/>
      <c r="P409" s="705">
        <f t="shared" si="204"/>
        <v>393</v>
      </c>
      <c r="Q409" s="756">
        <v>0</v>
      </c>
      <c r="R409" s="756">
        <v>0</v>
      </c>
      <c r="S409" s="756">
        <v>0</v>
      </c>
      <c r="T409" s="756">
        <v>0</v>
      </c>
      <c r="U409" s="756">
        <v>0</v>
      </c>
      <c r="V409" s="756">
        <v>0</v>
      </c>
      <c r="W409" s="756">
        <v>0</v>
      </c>
      <c r="X409" s="646">
        <f t="shared" si="219"/>
        <v>0</v>
      </c>
      <c r="Y409" s="594"/>
      <c r="Z409" s="705">
        <f t="shared" si="205"/>
        <v>393</v>
      </c>
      <c r="AA409" s="756">
        <f t="shared" si="197"/>
        <v>0</v>
      </c>
      <c r="AB409" s="756">
        <f t="shared" si="197"/>
        <v>0</v>
      </c>
      <c r="AC409" s="756">
        <f t="shared" si="197"/>
        <v>0</v>
      </c>
      <c r="AD409" s="756">
        <f t="shared" si="195"/>
        <v>0</v>
      </c>
      <c r="AE409" s="756">
        <f t="shared" si="195"/>
        <v>0</v>
      </c>
      <c r="AF409" s="756">
        <f t="shared" si="195"/>
        <v>0</v>
      </c>
      <c r="AG409" s="756">
        <f t="shared" si="195"/>
        <v>0</v>
      </c>
      <c r="AH409" s="646">
        <f t="shared" si="220"/>
        <v>0</v>
      </c>
      <c r="AI409" s="594"/>
      <c r="AJ409" s="705">
        <f t="shared" si="206"/>
        <v>393</v>
      </c>
      <c r="AK409" s="756">
        <v>0</v>
      </c>
      <c r="AL409" s="756">
        <v>0</v>
      </c>
      <c r="AM409" s="756">
        <v>0</v>
      </c>
      <c r="AN409" s="756">
        <v>0</v>
      </c>
      <c r="AO409" s="756">
        <v>0</v>
      </c>
      <c r="AP409" s="756">
        <v>0</v>
      </c>
      <c r="AQ409" s="756">
        <v>0</v>
      </c>
      <c r="AR409" s="646">
        <f t="shared" si="221"/>
        <v>0</v>
      </c>
      <c r="AS409" s="594"/>
      <c r="AT409" s="705">
        <f t="shared" si="207"/>
        <v>393</v>
      </c>
      <c r="AU409" s="756">
        <v>0</v>
      </c>
      <c r="AV409" s="756">
        <v>0</v>
      </c>
      <c r="AW409" s="756">
        <v>0</v>
      </c>
      <c r="AX409" s="756">
        <v>0</v>
      </c>
      <c r="AY409" s="756">
        <v>0</v>
      </c>
      <c r="AZ409" s="767">
        <f t="shared" si="194"/>
        <v>0</v>
      </c>
      <c r="BA409" s="756">
        <v>0</v>
      </c>
      <c r="BB409" s="756">
        <v>0</v>
      </c>
      <c r="BC409" s="756">
        <v>0</v>
      </c>
      <c r="BD409" s="756">
        <v>0</v>
      </c>
      <c r="BE409" s="767">
        <f t="shared" si="208"/>
        <v>0</v>
      </c>
      <c r="BF409" s="646">
        <f t="shared" si="209"/>
        <v>0</v>
      </c>
      <c r="BG409" s="594"/>
      <c r="BH409" s="705">
        <f t="shared" si="199"/>
        <v>393</v>
      </c>
      <c r="BI409" s="646">
        <f t="shared" si="210"/>
        <v>0</v>
      </c>
      <c r="BJ409" s="594"/>
      <c r="BK409" s="705">
        <f t="shared" si="211"/>
        <v>393</v>
      </c>
      <c r="BL409" s="756">
        <v>0</v>
      </c>
      <c r="BM409" s="756">
        <v>0</v>
      </c>
      <c r="BN409" s="756">
        <v>0</v>
      </c>
      <c r="BO409" s="756">
        <v>0</v>
      </c>
      <c r="BP409" s="756">
        <v>0</v>
      </c>
      <c r="BQ409" s="756">
        <v>0</v>
      </c>
      <c r="BR409" s="756">
        <v>0</v>
      </c>
      <c r="BS409" s="646">
        <f t="shared" si="222"/>
        <v>0</v>
      </c>
      <c r="BT409" s="594"/>
      <c r="BU409" s="705">
        <f t="shared" si="212"/>
        <v>393</v>
      </c>
      <c r="BV409" s="756">
        <v>0</v>
      </c>
      <c r="BW409" s="756">
        <v>0</v>
      </c>
      <c r="BX409" s="756">
        <v>0</v>
      </c>
      <c r="BY409" s="756">
        <v>0</v>
      </c>
      <c r="BZ409" s="756">
        <v>0</v>
      </c>
      <c r="CA409" s="756">
        <v>0</v>
      </c>
      <c r="CB409" s="756">
        <v>0</v>
      </c>
      <c r="CC409" s="646">
        <f t="shared" si="223"/>
        <v>0</v>
      </c>
      <c r="CD409" s="594"/>
      <c r="CE409" s="705">
        <f t="shared" si="200"/>
        <v>393</v>
      </c>
      <c r="CF409" s="756">
        <f t="shared" si="198"/>
        <v>0</v>
      </c>
      <c r="CG409" s="756">
        <f t="shared" si="198"/>
        <v>0</v>
      </c>
      <c r="CH409" s="756">
        <f t="shared" si="198"/>
        <v>0</v>
      </c>
      <c r="CI409" s="756">
        <f t="shared" si="196"/>
        <v>0</v>
      </c>
      <c r="CJ409" s="756">
        <f t="shared" si="196"/>
        <v>0</v>
      </c>
      <c r="CK409" s="756">
        <f t="shared" si="196"/>
        <v>0</v>
      </c>
      <c r="CL409" s="756">
        <f t="shared" si="196"/>
        <v>0</v>
      </c>
      <c r="CM409" s="646">
        <f t="shared" si="224"/>
        <v>0</v>
      </c>
      <c r="CN409" s="594"/>
      <c r="CO409" s="705">
        <f t="shared" si="201"/>
        <v>393</v>
      </c>
      <c r="CP409" s="756">
        <v>0</v>
      </c>
      <c r="CQ409" s="756">
        <v>0</v>
      </c>
      <c r="CR409" s="756">
        <v>0</v>
      </c>
      <c r="CS409" s="756">
        <v>0</v>
      </c>
      <c r="CT409" s="756">
        <v>0</v>
      </c>
      <c r="CU409" s="756">
        <v>0</v>
      </c>
      <c r="CV409" s="756">
        <v>0</v>
      </c>
      <c r="CW409" s="646">
        <f t="shared" si="225"/>
        <v>0</v>
      </c>
      <c r="CX409" s="685"/>
      <c r="CY409" s="705">
        <f t="shared" si="202"/>
        <v>393</v>
      </c>
      <c r="CZ409" s="756">
        <v>0</v>
      </c>
      <c r="DA409" s="756">
        <v>0</v>
      </c>
      <c r="DB409" s="756">
        <v>0</v>
      </c>
      <c r="DC409" s="756">
        <v>0</v>
      </c>
      <c r="DD409" s="756">
        <v>0</v>
      </c>
      <c r="DE409" s="767">
        <f t="shared" si="213"/>
        <v>0</v>
      </c>
      <c r="DF409" s="756">
        <v>0</v>
      </c>
      <c r="DG409" s="756">
        <v>0</v>
      </c>
      <c r="DH409" s="756">
        <v>0</v>
      </c>
      <c r="DI409" s="756">
        <v>0</v>
      </c>
      <c r="DJ409" s="767">
        <f t="shared" si="214"/>
        <v>0</v>
      </c>
      <c r="DK409" s="715">
        <f t="shared" si="215"/>
        <v>0</v>
      </c>
      <c r="DL409" s="685"/>
      <c r="DM409" s="705">
        <f t="shared" si="203"/>
        <v>393</v>
      </c>
      <c r="DN409" s="715">
        <f t="shared" si="216"/>
        <v>0</v>
      </c>
    </row>
    <row r="410" spans="2:118" x14ac:dyDescent="0.25">
      <c r="B410" s="705">
        <v>394</v>
      </c>
      <c r="C410" s="765">
        <f>(1+_xlfn.XLOOKUP(INT((B410-1)/12)+1,'ZC Curve'!$B$8:$B$107,'ZC Curve'!R$8:R$107,,0))^(1/12)-1</f>
        <v>0</v>
      </c>
      <c r="D410" s="766">
        <f t="shared" si="217"/>
        <v>1</v>
      </c>
      <c r="E410" s="685"/>
      <c r="F410" s="705">
        <v>394</v>
      </c>
      <c r="G410" s="756">
        <v>0</v>
      </c>
      <c r="H410" s="756">
        <v>0</v>
      </c>
      <c r="I410" s="756">
        <v>0</v>
      </c>
      <c r="J410" s="756">
        <v>0</v>
      </c>
      <c r="K410" s="756">
        <v>0</v>
      </c>
      <c r="L410" s="756">
        <v>0</v>
      </c>
      <c r="M410" s="756">
        <v>0</v>
      </c>
      <c r="N410" s="646">
        <f t="shared" si="218"/>
        <v>0</v>
      </c>
      <c r="O410" s="594"/>
      <c r="P410" s="705">
        <f t="shared" si="204"/>
        <v>394</v>
      </c>
      <c r="Q410" s="756">
        <v>0</v>
      </c>
      <c r="R410" s="756">
        <v>0</v>
      </c>
      <c r="S410" s="756">
        <v>0</v>
      </c>
      <c r="T410" s="756">
        <v>0</v>
      </c>
      <c r="U410" s="756">
        <v>0</v>
      </c>
      <c r="V410" s="756">
        <v>0</v>
      </c>
      <c r="W410" s="756">
        <v>0</v>
      </c>
      <c r="X410" s="646">
        <f t="shared" si="219"/>
        <v>0</v>
      </c>
      <c r="Y410" s="594"/>
      <c r="Z410" s="705">
        <f t="shared" si="205"/>
        <v>394</v>
      </c>
      <c r="AA410" s="756">
        <f t="shared" si="197"/>
        <v>0</v>
      </c>
      <c r="AB410" s="756">
        <f t="shared" si="197"/>
        <v>0</v>
      </c>
      <c r="AC410" s="756">
        <f t="shared" si="197"/>
        <v>0</v>
      </c>
      <c r="AD410" s="756">
        <f t="shared" si="195"/>
        <v>0</v>
      </c>
      <c r="AE410" s="756">
        <f t="shared" si="195"/>
        <v>0</v>
      </c>
      <c r="AF410" s="756">
        <f t="shared" si="195"/>
        <v>0</v>
      </c>
      <c r="AG410" s="756">
        <f t="shared" si="195"/>
        <v>0</v>
      </c>
      <c r="AH410" s="646">
        <f t="shared" si="220"/>
        <v>0</v>
      </c>
      <c r="AI410" s="594"/>
      <c r="AJ410" s="705">
        <f t="shared" si="206"/>
        <v>394</v>
      </c>
      <c r="AK410" s="756">
        <v>0</v>
      </c>
      <c r="AL410" s="756">
        <v>0</v>
      </c>
      <c r="AM410" s="756">
        <v>0</v>
      </c>
      <c r="AN410" s="756">
        <v>0</v>
      </c>
      <c r="AO410" s="756">
        <v>0</v>
      </c>
      <c r="AP410" s="756">
        <v>0</v>
      </c>
      <c r="AQ410" s="756">
        <v>0</v>
      </c>
      <c r="AR410" s="646">
        <f t="shared" si="221"/>
        <v>0</v>
      </c>
      <c r="AS410" s="594"/>
      <c r="AT410" s="705">
        <f t="shared" si="207"/>
        <v>394</v>
      </c>
      <c r="AU410" s="756">
        <v>0</v>
      </c>
      <c r="AV410" s="756">
        <v>0</v>
      </c>
      <c r="AW410" s="756">
        <v>0</v>
      </c>
      <c r="AX410" s="756">
        <v>0</v>
      </c>
      <c r="AY410" s="756">
        <v>0</v>
      </c>
      <c r="AZ410" s="767">
        <f t="shared" si="194"/>
        <v>0</v>
      </c>
      <c r="BA410" s="756">
        <v>0</v>
      </c>
      <c r="BB410" s="756">
        <v>0</v>
      </c>
      <c r="BC410" s="756">
        <v>0</v>
      </c>
      <c r="BD410" s="756">
        <v>0</v>
      </c>
      <c r="BE410" s="767">
        <f t="shared" si="208"/>
        <v>0</v>
      </c>
      <c r="BF410" s="646">
        <f t="shared" si="209"/>
        <v>0</v>
      </c>
      <c r="BG410" s="594"/>
      <c r="BH410" s="705">
        <f t="shared" si="199"/>
        <v>394</v>
      </c>
      <c r="BI410" s="646">
        <f t="shared" si="210"/>
        <v>0</v>
      </c>
      <c r="BJ410" s="594"/>
      <c r="BK410" s="705">
        <f t="shared" si="211"/>
        <v>394</v>
      </c>
      <c r="BL410" s="756">
        <v>0</v>
      </c>
      <c r="BM410" s="756">
        <v>0</v>
      </c>
      <c r="BN410" s="756">
        <v>0</v>
      </c>
      <c r="BO410" s="756">
        <v>0</v>
      </c>
      <c r="BP410" s="756">
        <v>0</v>
      </c>
      <c r="BQ410" s="756">
        <v>0</v>
      </c>
      <c r="BR410" s="756">
        <v>0</v>
      </c>
      <c r="BS410" s="646">
        <f t="shared" si="222"/>
        <v>0</v>
      </c>
      <c r="BT410" s="594"/>
      <c r="BU410" s="705">
        <f t="shared" si="212"/>
        <v>394</v>
      </c>
      <c r="BV410" s="756">
        <v>0</v>
      </c>
      <c r="BW410" s="756">
        <v>0</v>
      </c>
      <c r="BX410" s="756">
        <v>0</v>
      </c>
      <c r="BY410" s="756">
        <v>0</v>
      </c>
      <c r="BZ410" s="756">
        <v>0</v>
      </c>
      <c r="CA410" s="756">
        <v>0</v>
      </c>
      <c r="CB410" s="756">
        <v>0</v>
      </c>
      <c r="CC410" s="646">
        <f t="shared" si="223"/>
        <v>0</v>
      </c>
      <c r="CD410" s="594"/>
      <c r="CE410" s="705">
        <f t="shared" si="200"/>
        <v>394</v>
      </c>
      <c r="CF410" s="756">
        <f t="shared" si="198"/>
        <v>0</v>
      </c>
      <c r="CG410" s="756">
        <f t="shared" si="198"/>
        <v>0</v>
      </c>
      <c r="CH410" s="756">
        <f t="shared" si="198"/>
        <v>0</v>
      </c>
      <c r="CI410" s="756">
        <f t="shared" si="196"/>
        <v>0</v>
      </c>
      <c r="CJ410" s="756">
        <f t="shared" si="196"/>
        <v>0</v>
      </c>
      <c r="CK410" s="756">
        <f t="shared" si="196"/>
        <v>0</v>
      </c>
      <c r="CL410" s="756">
        <f t="shared" si="196"/>
        <v>0</v>
      </c>
      <c r="CM410" s="646">
        <f t="shared" si="224"/>
        <v>0</v>
      </c>
      <c r="CN410" s="594"/>
      <c r="CO410" s="705">
        <f t="shared" si="201"/>
        <v>394</v>
      </c>
      <c r="CP410" s="756">
        <v>0</v>
      </c>
      <c r="CQ410" s="756">
        <v>0</v>
      </c>
      <c r="CR410" s="756">
        <v>0</v>
      </c>
      <c r="CS410" s="756">
        <v>0</v>
      </c>
      <c r="CT410" s="756">
        <v>0</v>
      </c>
      <c r="CU410" s="756">
        <v>0</v>
      </c>
      <c r="CV410" s="756">
        <v>0</v>
      </c>
      <c r="CW410" s="646">
        <f t="shared" si="225"/>
        <v>0</v>
      </c>
      <c r="CX410" s="685"/>
      <c r="CY410" s="705">
        <f t="shared" si="202"/>
        <v>394</v>
      </c>
      <c r="CZ410" s="756">
        <v>0</v>
      </c>
      <c r="DA410" s="756">
        <v>0</v>
      </c>
      <c r="DB410" s="756">
        <v>0</v>
      </c>
      <c r="DC410" s="756">
        <v>0</v>
      </c>
      <c r="DD410" s="756">
        <v>0</v>
      </c>
      <c r="DE410" s="767">
        <f t="shared" si="213"/>
        <v>0</v>
      </c>
      <c r="DF410" s="756">
        <v>0</v>
      </c>
      <c r="DG410" s="756">
        <v>0</v>
      </c>
      <c r="DH410" s="756">
        <v>0</v>
      </c>
      <c r="DI410" s="756">
        <v>0</v>
      </c>
      <c r="DJ410" s="767">
        <f t="shared" si="214"/>
        <v>0</v>
      </c>
      <c r="DK410" s="715">
        <f t="shared" si="215"/>
        <v>0</v>
      </c>
      <c r="DL410" s="685"/>
      <c r="DM410" s="705">
        <f t="shared" si="203"/>
        <v>394</v>
      </c>
      <c r="DN410" s="715">
        <f t="shared" si="216"/>
        <v>0</v>
      </c>
    </row>
    <row r="411" spans="2:118" x14ac:dyDescent="0.25">
      <c r="B411" s="705">
        <v>395</v>
      </c>
      <c r="C411" s="765">
        <f>(1+_xlfn.XLOOKUP(INT((B411-1)/12)+1,'ZC Curve'!$B$8:$B$107,'ZC Curve'!R$8:R$107,,0))^(1/12)-1</f>
        <v>0</v>
      </c>
      <c r="D411" s="766">
        <f t="shared" si="217"/>
        <v>1</v>
      </c>
      <c r="E411" s="685"/>
      <c r="F411" s="705">
        <v>395</v>
      </c>
      <c r="G411" s="756">
        <v>0</v>
      </c>
      <c r="H411" s="756">
        <v>0</v>
      </c>
      <c r="I411" s="756">
        <v>0</v>
      </c>
      <c r="J411" s="756">
        <v>0</v>
      </c>
      <c r="K411" s="756">
        <v>0</v>
      </c>
      <c r="L411" s="756">
        <v>0</v>
      </c>
      <c r="M411" s="756">
        <v>0</v>
      </c>
      <c r="N411" s="646">
        <f t="shared" si="218"/>
        <v>0</v>
      </c>
      <c r="O411" s="594"/>
      <c r="P411" s="705">
        <f t="shared" si="204"/>
        <v>395</v>
      </c>
      <c r="Q411" s="756">
        <v>0</v>
      </c>
      <c r="R411" s="756">
        <v>0</v>
      </c>
      <c r="S411" s="756">
        <v>0</v>
      </c>
      <c r="T411" s="756">
        <v>0</v>
      </c>
      <c r="U411" s="756">
        <v>0</v>
      </c>
      <c r="V411" s="756">
        <v>0</v>
      </c>
      <c r="W411" s="756">
        <v>0</v>
      </c>
      <c r="X411" s="646">
        <f t="shared" si="219"/>
        <v>0</v>
      </c>
      <c r="Y411" s="594"/>
      <c r="Z411" s="705">
        <f t="shared" si="205"/>
        <v>395</v>
      </c>
      <c r="AA411" s="756">
        <f t="shared" si="197"/>
        <v>0</v>
      </c>
      <c r="AB411" s="756">
        <f t="shared" si="197"/>
        <v>0</v>
      </c>
      <c r="AC411" s="756">
        <f t="shared" si="197"/>
        <v>0</v>
      </c>
      <c r="AD411" s="756">
        <f t="shared" si="195"/>
        <v>0</v>
      </c>
      <c r="AE411" s="756">
        <f t="shared" si="195"/>
        <v>0</v>
      </c>
      <c r="AF411" s="756">
        <f t="shared" si="195"/>
        <v>0</v>
      </c>
      <c r="AG411" s="756">
        <f t="shared" si="195"/>
        <v>0</v>
      </c>
      <c r="AH411" s="646">
        <f t="shared" si="220"/>
        <v>0</v>
      </c>
      <c r="AI411" s="594"/>
      <c r="AJ411" s="705">
        <f t="shared" si="206"/>
        <v>395</v>
      </c>
      <c r="AK411" s="756">
        <v>0</v>
      </c>
      <c r="AL411" s="756">
        <v>0</v>
      </c>
      <c r="AM411" s="756">
        <v>0</v>
      </c>
      <c r="AN411" s="756">
        <v>0</v>
      </c>
      <c r="AO411" s="756">
        <v>0</v>
      </c>
      <c r="AP411" s="756">
        <v>0</v>
      </c>
      <c r="AQ411" s="756">
        <v>0</v>
      </c>
      <c r="AR411" s="646">
        <f t="shared" si="221"/>
        <v>0</v>
      </c>
      <c r="AS411" s="594"/>
      <c r="AT411" s="705">
        <f t="shared" si="207"/>
        <v>395</v>
      </c>
      <c r="AU411" s="756">
        <v>0</v>
      </c>
      <c r="AV411" s="756">
        <v>0</v>
      </c>
      <c r="AW411" s="756">
        <v>0</v>
      </c>
      <c r="AX411" s="756">
        <v>0</v>
      </c>
      <c r="AY411" s="756">
        <v>0</v>
      </c>
      <c r="AZ411" s="767">
        <f t="shared" si="194"/>
        <v>0</v>
      </c>
      <c r="BA411" s="756">
        <v>0</v>
      </c>
      <c r="BB411" s="756">
        <v>0</v>
      </c>
      <c r="BC411" s="756">
        <v>0</v>
      </c>
      <c r="BD411" s="756">
        <v>0</v>
      </c>
      <c r="BE411" s="767">
        <f t="shared" si="208"/>
        <v>0</v>
      </c>
      <c r="BF411" s="646">
        <f t="shared" si="209"/>
        <v>0</v>
      </c>
      <c r="BG411" s="594"/>
      <c r="BH411" s="705">
        <f t="shared" si="199"/>
        <v>395</v>
      </c>
      <c r="BI411" s="646">
        <f t="shared" si="210"/>
        <v>0</v>
      </c>
      <c r="BJ411" s="594"/>
      <c r="BK411" s="705">
        <f t="shared" si="211"/>
        <v>395</v>
      </c>
      <c r="BL411" s="756">
        <v>0</v>
      </c>
      <c r="BM411" s="756">
        <v>0</v>
      </c>
      <c r="BN411" s="756">
        <v>0</v>
      </c>
      <c r="BO411" s="756">
        <v>0</v>
      </c>
      <c r="BP411" s="756">
        <v>0</v>
      </c>
      <c r="BQ411" s="756">
        <v>0</v>
      </c>
      <c r="BR411" s="756">
        <v>0</v>
      </c>
      <c r="BS411" s="646">
        <f t="shared" si="222"/>
        <v>0</v>
      </c>
      <c r="BT411" s="594"/>
      <c r="BU411" s="705">
        <f t="shared" si="212"/>
        <v>395</v>
      </c>
      <c r="BV411" s="756">
        <v>0</v>
      </c>
      <c r="BW411" s="756">
        <v>0</v>
      </c>
      <c r="BX411" s="756">
        <v>0</v>
      </c>
      <c r="BY411" s="756">
        <v>0</v>
      </c>
      <c r="BZ411" s="756">
        <v>0</v>
      </c>
      <c r="CA411" s="756">
        <v>0</v>
      </c>
      <c r="CB411" s="756">
        <v>0</v>
      </c>
      <c r="CC411" s="646">
        <f t="shared" si="223"/>
        <v>0</v>
      </c>
      <c r="CD411" s="594"/>
      <c r="CE411" s="705">
        <f t="shared" si="200"/>
        <v>395</v>
      </c>
      <c r="CF411" s="756">
        <f t="shared" si="198"/>
        <v>0</v>
      </c>
      <c r="CG411" s="756">
        <f t="shared" si="198"/>
        <v>0</v>
      </c>
      <c r="CH411" s="756">
        <f t="shared" si="198"/>
        <v>0</v>
      </c>
      <c r="CI411" s="756">
        <f t="shared" si="196"/>
        <v>0</v>
      </c>
      <c r="CJ411" s="756">
        <f t="shared" si="196"/>
        <v>0</v>
      </c>
      <c r="CK411" s="756">
        <f t="shared" si="196"/>
        <v>0</v>
      </c>
      <c r="CL411" s="756">
        <f t="shared" si="196"/>
        <v>0</v>
      </c>
      <c r="CM411" s="646">
        <f t="shared" si="224"/>
        <v>0</v>
      </c>
      <c r="CN411" s="594"/>
      <c r="CO411" s="705">
        <f t="shared" si="201"/>
        <v>395</v>
      </c>
      <c r="CP411" s="756">
        <v>0</v>
      </c>
      <c r="CQ411" s="756">
        <v>0</v>
      </c>
      <c r="CR411" s="756">
        <v>0</v>
      </c>
      <c r="CS411" s="756">
        <v>0</v>
      </c>
      <c r="CT411" s="756">
        <v>0</v>
      </c>
      <c r="CU411" s="756">
        <v>0</v>
      </c>
      <c r="CV411" s="756">
        <v>0</v>
      </c>
      <c r="CW411" s="646">
        <f t="shared" si="225"/>
        <v>0</v>
      </c>
      <c r="CX411" s="685"/>
      <c r="CY411" s="705">
        <f t="shared" si="202"/>
        <v>395</v>
      </c>
      <c r="CZ411" s="756">
        <v>0</v>
      </c>
      <c r="DA411" s="756">
        <v>0</v>
      </c>
      <c r="DB411" s="756">
        <v>0</v>
      </c>
      <c r="DC411" s="756">
        <v>0</v>
      </c>
      <c r="DD411" s="756">
        <v>0</v>
      </c>
      <c r="DE411" s="767">
        <f t="shared" si="213"/>
        <v>0</v>
      </c>
      <c r="DF411" s="756">
        <v>0</v>
      </c>
      <c r="DG411" s="756">
        <v>0</v>
      </c>
      <c r="DH411" s="756">
        <v>0</v>
      </c>
      <c r="DI411" s="756">
        <v>0</v>
      </c>
      <c r="DJ411" s="767">
        <f t="shared" si="214"/>
        <v>0</v>
      </c>
      <c r="DK411" s="715">
        <f t="shared" si="215"/>
        <v>0</v>
      </c>
      <c r="DL411" s="685"/>
      <c r="DM411" s="705">
        <f t="shared" si="203"/>
        <v>395</v>
      </c>
      <c r="DN411" s="715">
        <f t="shared" si="216"/>
        <v>0</v>
      </c>
    </row>
    <row r="412" spans="2:118" x14ac:dyDescent="0.25">
      <c r="B412" s="705">
        <v>396</v>
      </c>
      <c r="C412" s="765">
        <f>(1+_xlfn.XLOOKUP(INT((B412-1)/12)+1,'ZC Curve'!$B$8:$B$107,'ZC Curve'!R$8:R$107,,0))^(1/12)-1</f>
        <v>0</v>
      </c>
      <c r="D412" s="766">
        <f t="shared" si="217"/>
        <v>1</v>
      </c>
      <c r="E412" s="685"/>
      <c r="F412" s="705">
        <v>396</v>
      </c>
      <c r="G412" s="756">
        <v>0</v>
      </c>
      <c r="H412" s="756">
        <v>0</v>
      </c>
      <c r="I412" s="756">
        <v>0</v>
      </c>
      <c r="J412" s="756">
        <v>0</v>
      </c>
      <c r="K412" s="756">
        <v>0</v>
      </c>
      <c r="L412" s="756">
        <v>0</v>
      </c>
      <c r="M412" s="756">
        <v>0</v>
      </c>
      <c r="N412" s="646">
        <f t="shared" si="218"/>
        <v>0</v>
      </c>
      <c r="O412" s="594"/>
      <c r="P412" s="705">
        <f t="shared" si="204"/>
        <v>396</v>
      </c>
      <c r="Q412" s="756">
        <v>0</v>
      </c>
      <c r="R412" s="756">
        <v>0</v>
      </c>
      <c r="S412" s="756">
        <v>0</v>
      </c>
      <c r="T412" s="756">
        <v>0</v>
      </c>
      <c r="U412" s="756">
        <v>0</v>
      </c>
      <c r="V412" s="756">
        <v>0</v>
      </c>
      <c r="W412" s="756">
        <v>0</v>
      </c>
      <c r="X412" s="646">
        <f t="shared" si="219"/>
        <v>0</v>
      </c>
      <c r="Y412" s="594"/>
      <c r="Z412" s="705">
        <f t="shared" si="205"/>
        <v>396</v>
      </c>
      <c r="AA412" s="756">
        <f t="shared" si="197"/>
        <v>0</v>
      </c>
      <c r="AB412" s="756">
        <f t="shared" si="197"/>
        <v>0</v>
      </c>
      <c r="AC412" s="756">
        <f t="shared" si="197"/>
        <v>0</v>
      </c>
      <c r="AD412" s="756">
        <f t="shared" si="195"/>
        <v>0</v>
      </c>
      <c r="AE412" s="756">
        <f t="shared" si="195"/>
        <v>0</v>
      </c>
      <c r="AF412" s="756">
        <f t="shared" si="195"/>
        <v>0</v>
      </c>
      <c r="AG412" s="756">
        <f t="shared" si="195"/>
        <v>0</v>
      </c>
      <c r="AH412" s="646">
        <f t="shared" si="220"/>
        <v>0</v>
      </c>
      <c r="AI412" s="594"/>
      <c r="AJ412" s="705">
        <f t="shared" si="206"/>
        <v>396</v>
      </c>
      <c r="AK412" s="756">
        <v>0</v>
      </c>
      <c r="AL412" s="756">
        <v>0</v>
      </c>
      <c r="AM412" s="756">
        <v>0</v>
      </c>
      <c r="AN412" s="756">
        <v>0</v>
      </c>
      <c r="AO412" s="756">
        <v>0</v>
      </c>
      <c r="AP412" s="756">
        <v>0</v>
      </c>
      <c r="AQ412" s="756">
        <v>0</v>
      </c>
      <c r="AR412" s="646">
        <f t="shared" si="221"/>
        <v>0</v>
      </c>
      <c r="AS412" s="594"/>
      <c r="AT412" s="705">
        <f t="shared" si="207"/>
        <v>396</v>
      </c>
      <c r="AU412" s="756">
        <v>0</v>
      </c>
      <c r="AV412" s="756">
        <v>0</v>
      </c>
      <c r="AW412" s="756">
        <v>0</v>
      </c>
      <c r="AX412" s="756">
        <v>0</v>
      </c>
      <c r="AY412" s="756">
        <v>0</v>
      </c>
      <c r="AZ412" s="767">
        <f t="shared" si="194"/>
        <v>0</v>
      </c>
      <c r="BA412" s="756">
        <v>0</v>
      </c>
      <c r="BB412" s="756">
        <v>0</v>
      </c>
      <c r="BC412" s="756">
        <v>0</v>
      </c>
      <c r="BD412" s="756">
        <v>0</v>
      </c>
      <c r="BE412" s="767">
        <f t="shared" si="208"/>
        <v>0</v>
      </c>
      <c r="BF412" s="646">
        <f t="shared" si="209"/>
        <v>0</v>
      </c>
      <c r="BG412" s="594"/>
      <c r="BH412" s="705">
        <f t="shared" si="199"/>
        <v>396</v>
      </c>
      <c r="BI412" s="646">
        <f t="shared" si="210"/>
        <v>0</v>
      </c>
      <c r="BJ412" s="594"/>
      <c r="BK412" s="705">
        <f t="shared" si="211"/>
        <v>396</v>
      </c>
      <c r="BL412" s="756">
        <v>0</v>
      </c>
      <c r="BM412" s="756">
        <v>0</v>
      </c>
      <c r="BN412" s="756">
        <v>0</v>
      </c>
      <c r="BO412" s="756">
        <v>0</v>
      </c>
      <c r="BP412" s="756">
        <v>0</v>
      </c>
      <c r="BQ412" s="756">
        <v>0</v>
      </c>
      <c r="BR412" s="756">
        <v>0</v>
      </c>
      <c r="BS412" s="646">
        <f t="shared" si="222"/>
        <v>0</v>
      </c>
      <c r="BT412" s="594"/>
      <c r="BU412" s="705">
        <f t="shared" si="212"/>
        <v>396</v>
      </c>
      <c r="BV412" s="756">
        <v>0</v>
      </c>
      <c r="BW412" s="756">
        <v>0</v>
      </c>
      <c r="BX412" s="756">
        <v>0</v>
      </c>
      <c r="BY412" s="756">
        <v>0</v>
      </c>
      <c r="BZ412" s="756">
        <v>0</v>
      </c>
      <c r="CA412" s="756">
        <v>0</v>
      </c>
      <c r="CB412" s="756">
        <v>0</v>
      </c>
      <c r="CC412" s="646">
        <f t="shared" si="223"/>
        <v>0</v>
      </c>
      <c r="CD412" s="594"/>
      <c r="CE412" s="705">
        <f t="shared" si="200"/>
        <v>396</v>
      </c>
      <c r="CF412" s="756">
        <f t="shared" si="198"/>
        <v>0</v>
      </c>
      <c r="CG412" s="756">
        <f t="shared" si="198"/>
        <v>0</v>
      </c>
      <c r="CH412" s="756">
        <f t="shared" si="198"/>
        <v>0</v>
      </c>
      <c r="CI412" s="756">
        <f t="shared" si="196"/>
        <v>0</v>
      </c>
      <c r="CJ412" s="756">
        <f t="shared" si="196"/>
        <v>0</v>
      </c>
      <c r="CK412" s="756">
        <f t="shared" si="196"/>
        <v>0</v>
      </c>
      <c r="CL412" s="756">
        <f t="shared" si="196"/>
        <v>0</v>
      </c>
      <c r="CM412" s="646">
        <f t="shared" si="224"/>
        <v>0</v>
      </c>
      <c r="CN412" s="594"/>
      <c r="CO412" s="705">
        <f t="shared" si="201"/>
        <v>396</v>
      </c>
      <c r="CP412" s="756">
        <v>0</v>
      </c>
      <c r="CQ412" s="756">
        <v>0</v>
      </c>
      <c r="CR412" s="756">
        <v>0</v>
      </c>
      <c r="CS412" s="756">
        <v>0</v>
      </c>
      <c r="CT412" s="756">
        <v>0</v>
      </c>
      <c r="CU412" s="756">
        <v>0</v>
      </c>
      <c r="CV412" s="756">
        <v>0</v>
      </c>
      <c r="CW412" s="646">
        <f t="shared" si="225"/>
        <v>0</v>
      </c>
      <c r="CX412" s="685"/>
      <c r="CY412" s="705">
        <f t="shared" si="202"/>
        <v>396</v>
      </c>
      <c r="CZ412" s="756">
        <v>0</v>
      </c>
      <c r="DA412" s="756">
        <v>0</v>
      </c>
      <c r="DB412" s="756">
        <v>0</v>
      </c>
      <c r="DC412" s="756">
        <v>0</v>
      </c>
      <c r="DD412" s="756">
        <v>0</v>
      </c>
      <c r="DE412" s="767">
        <f t="shared" si="213"/>
        <v>0</v>
      </c>
      <c r="DF412" s="756">
        <v>0</v>
      </c>
      <c r="DG412" s="756">
        <v>0</v>
      </c>
      <c r="DH412" s="756">
        <v>0</v>
      </c>
      <c r="DI412" s="756">
        <v>0</v>
      </c>
      <c r="DJ412" s="767">
        <f t="shared" si="214"/>
        <v>0</v>
      </c>
      <c r="DK412" s="715">
        <f t="shared" si="215"/>
        <v>0</v>
      </c>
      <c r="DL412" s="685"/>
      <c r="DM412" s="705">
        <f t="shared" si="203"/>
        <v>396</v>
      </c>
      <c r="DN412" s="715">
        <f t="shared" si="216"/>
        <v>0</v>
      </c>
    </row>
    <row r="413" spans="2:118" x14ac:dyDescent="0.25">
      <c r="B413" s="705">
        <v>397</v>
      </c>
      <c r="C413" s="765">
        <f>(1+_xlfn.XLOOKUP(INT((B413-1)/12)+1,'ZC Curve'!$B$8:$B$107,'ZC Curve'!R$8:R$107,,0))^(1/12)-1</f>
        <v>0</v>
      </c>
      <c r="D413" s="766">
        <f t="shared" si="217"/>
        <v>1</v>
      </c>
      <c r="E413" s="685"/>
      <c r="F413" s="705">
        <v>397</v>
      </c>
      <c r="G413" s="756">
        <v>0</v>
      </c>
      <c r="H413" s="756">
        <v>0</v>
      </c>
      <c r="I413" s="756">
        <v>0</v>
      </c>
      <c r="J413" s="756">
        <v>0</v>
      </c>
      <c r="K413" s="756">
        <v>0</v>
      </c>
      <c r="L413" s="756">
        <v>0</v>
      </c>
      <c r="M413" s="756">
        <v>0</v>
      </c>
      <c r="N413" s="646">
        <f t="shared" si="218"/>
        <v>0</v>
      </c>
      <c r="O413" s="594"/>
      <c r="P413" s="705">
        <f t="shared" si="204"/>
        <v>397</v>
      </c>
      <c r="Q413" s="756">
        <v>0</v>
      </c>
      <c r="R413" s="756">
        <v>0</v>
      </c>
      <c r="S413" s="756">
        <v>0</v>
      </c>
      <c r="T413" s="756">
        <v>0</v>
      </c>
      <c r="U413" s="756">
        <v>0</v>
      </c>
      <c r="V413" s="756">
        <v>0</v>
      </c>
      <c r="W413" s="756">
        <v>0</v>
      </c>
      <c r="X413" s="646">
        <f t="shared" si="219"/>
        <v>0</v>
      </c>
      <c r="Y413" s="594"/>
      <c r="Z413" s="705">
        <f t="shared" si="205"/>
        <v>397</v>
      </c>
      <c r="AA413" s="756">
        <f t="shared" si="197"/>
        <v>0</v>
      </c>
      <c r="AB413" s="756">
        <f t="shared" si="197"/>
        <v>0</v>
      </c>
      <c r="AC413" s="756">
        <f t="shared" si="197"/>
        <v>0</v>
      </c>
      <c r="AD413" s="756">
        <f t="shared" si="195"/>
        <v>0</v>
      </c>
      <c r="AE413" s="756">
        <f t="shared" si="195"/>
        <v>0</v>
      </c>
      <c r="AF413" s="756">
        <f t="shared" si="195"/>
        <v>0</v>
      </c>
      <c r="AG413" s="756">
        <f t="shared" si="195"/>
        <v>0</v>
      </c>
      <c r="AH413" s="646">
        <f t="shared" si="220"/>
        <v>0</v>
      </c>
      <c r="AI413" s="594"/>
      <c r="AJ413" s="705">
        <f t="shared" si="206"/>
        <v>397</v>
      </c>
      <c r="AK413" s="756">
        <v>0</v>
      </c>
      <c r="AL413" s="756">
        <v>0</v>
      </c>
      <c r="AM413" s="756">
        <v>0</v>
      </c>
      <c r="AN413" s="756">
        <v>0</v>
      </c>
      <c r="AO413" s="756">
        <v>0</v>
      </c>
      <c r="AP413" s="756">
        <v>0</v>
      </c>
      <c r="AQ413" s="756">
        <v>0</v>
      </c>
      <c r="AR413" s="646">
        <f t="shared" si="221"/>
        <v>0</v>
      </c>
      <c r="AS413" s="594"/>
      <c r="AT413" s="705">
        <f t="shared" si="207"/>
        <v>397</v>
      </c>
      <c r="AU413" s="756">
        <v>0</v>
      </c>
      <c r="AV413" s="756">
        <v>0</v>
      </c>
      <c r="AW413" s="756">
        <v>0</v>
      </c>
      <c r="AX413" s="756">
        <v>0</v>
      </c>
      <c r="AY413" s="756">
        <v>0</v>
      </c>
      <c r="AZ413" s="767">
        <f t="shared" si="194"/>
        <v>0</v>
      </c>
      <c r="BA413" s="756">
        <v>0</v>
      </c>
      <c r="BB413" s="756">
        <v>0</v>
      </c>
      <c r="BC413" s="756">
        <v>0</v>
      </c>
      <c r="BD413" s="756">
        <v>0</v>
      </c>
      <c r="BE413" s="767">
        <f t="shared" si="208"/>
        <v>0</v>
      </c>
      <c r="BF413" s="646">
        <f t="shared" si="209"/>
        <v>0</v>
      </c>
      <c r="BG413" s="594"/>
      <c r="BH413" s="705">
        <f t="shared" si="199"/>
        <v>397</v>
      </c>
      <c r="BI413" s="646">
        <f t="shared" si="210"/>
        <v>0</v>
      </c>
      <c r="BJ413" s="594"/>
      <c r="BK413" s="705">
        <f t="shared" si="211"/>
        <v>397</v>
      </c>
      <c r="BL413" s="756">
        <v>0</v>
      </c>
      <c r="BM413" s="756">
        <v>0</v>
      </c>
      <c r="BN413" s="756">
        <v>0</v>
      </c>
      <c r="BO413" s="756">
        <v>0</v>
      </c>
      <c r="BP413" s="756">
        <v>0</v>
      </c>
      <c r="BQ413" s="756">
        <v>0</v>
      </c>
      <c r="BR413" s="756">
        <v>0</v>
      </c>
      <c r="BS413" s="646">
        <f t="shared" si="222"/>
        <v>0</v>
      </c>
      <c r="BT413" s="594"/>
      <c r="BU413" s="705">
        <f t="shared" si="212"/>
        <v>397</v>
      </c>
      <c r="BV413" s="756">
        <v>0</v>
      </c>
      <c r="BW413" s="756">
        <v>0</v>
      </c>
      <c r="BX413" s="756">
        <v>0</v>
      </c>
      <c r="BY413" s="756">
        <v>0</v>
      </c>
      <c r="BZ413" s="756">
        <v>0</v>
      </c>
      <c r="CA413" s="756">
        <v>0</v>
      </c>
      <c r="CB413" s="756">
        <v>0</v>
      </c>
      <c r="CC413" s="646">
        <f t="shared" si="223"/>
        <v>0</v>
      </c>
      <c r="CD413" s="594"/>
      <c r="CE413" s="705">
        <f t="shared" si="200"/>
        <v>397</v>
      </c>
      <c r="CF413" s="756">
        <f t="shared" si="198"/>
        <v>0</v>
      </c>
      <c r="CG413" s="756">
        <f t="shared" si="198"/>
        <v>0</v>
      </c>
      <c r="CH413" s="756">
        <f t="shared" si="198"/>
        <v>0</v>
      </c>
      <c r="CI413" s="756">
        <f t="shared" si="196"/>
        <v>0</v>
      </c>
      <c r="CJ413" s="756">
        <f t="shared" si="196"/>
        <v>0</v>
      </c>
      <c r="CK413" s="756">
        <f t="shared" si="196"/>
        <v>0</v>
      </c>
      <c r="CL413" s="756">
        <f t="shared" si="196"/>
        <v>0</v>
      </c>
      <c r="CM413" s="646">
        <f t="shared" si="224"/>
        <v>0</v>
      </c>
      <c r="CN413" s="594"/>
      <c r="CO413" s="705">
        <f t="shared" si="201"/>
        <v>397</v>
      </c>
      <c r="CP413" s="756">
        <v>0</v>
      </c>
      <c r="CQ413" s="756">
        <v>0</v>
      </c>
      <c r="CR413" s="756">
        <v>0</v>
      </c>
      <c r="CS413" s="756">
        <v>0</v>
      </c>
      <c r="CT413" s="756">
        <v>0</v>
      </c>
      <c r="CU413" s="756">
        <v>0</v>
      </c>
      <c r="CV413" s="756">
        <v>0</v>
      </c>
      <c r="CW413" s="646">
        <f t="shared" si="225"/>
        <v>0</v>
      </c>
      <c r="CX413" s="685"/>
      <c r="CY413" s="705">
        <f t="shared" si="202"/>
        <v>397</v>
      </c>
      <c r="CZ413" s="756">
        <v>0</v>
      </c>
      <c r="DA413" s="756">
        <v>0</v>
      </c>
      <c r="DB413" s="756">
        <v>0</v>
      </c>
      <c r="DC413" s="756">
        <v>0</v>
      </c>
      <c r="DD413" s="756">
        <v>0</v>
      </c>
      <c r="DE413" s="767">
        <f t="shared" si="213"/>
        <v>0</v>
      </c>
      <c r="DF413" s="756">
        <v>0</v>
      </c>
      <c r="DG413" s="756">
        <v>0</v>
      </c>
      <c r="DH413" s="756">
        <v>0</v>
      </c>
      <c r="DI413" s="756">
        <v>0</v>
      </c>
      <c r="DJ413" s="767">
        <f t="shared" si="214"/>
        <v>0</v>
      </c>
      <c r="DK413" s="715">
        <f t="shared" si="215"/>
        <v>0</v>
      </c>
      <c r="DL413" s="685"/>
      <c r="DM413" s="705">
        <f t="shared" si="203"/>
        <v>397</v>
      </c>
      <c r="DN413" s="715">
        <f t="shared" si="216"/>
        <v>0</v>
      </c>
    </row>
    <row r="414" spans="2:118" x14ac:dyDescent="0.25">
      <c r="B414" s="705">
        <v>398</v>
      </c>
      <c r="C414" s="765">
        <f>(1+_xlfn.XLOOKUP(INT((B414-1)/12)+1,'ZC Curve'!$B$8:$B$107,'ZC Curve'!R$8:R$107,,0))^(1/12)-1</f>
        <v>0</v>
      </c>
      <c r="D414" s="766">
        <f t="shared" si="217"/>
        <v>1</v>
      </c>
      <c r="E414" s="685"/>
      <c r="F414" s="705">
        <v>398</v>
      </c>
      <c r="G414" s="756">
        <v>0</v>
      </c>
      <c r="H414" s="756">
        <v>0</v>
      </c>
      <c r="I414" s="756">
        <v>0</v>
      </c>
      <c r="J414" s="756">
        <v>0</v>
      </c>
      <c r="K414" s="756">
        <v>0</v>
      </c>
      <c r="L414" s="756">
        <v>0</v>
      </c>
      <c r="M414" s="756">
        <v>0</v>
      </c>
      <c r="N414" s="646">
        <f t="shared" si="218"/>
        <v>0</v>
      </c>
      <c r="O414" s="594"/>
      <c r="P414" s="705">
        <f t="shared" si="204"/>
        <v>398</v>
      </c>
      <c r="Q414" s="756">
        <v>0</v>
      </c>
      <c r="R414" s="756">
        <v>0</v>
      </c>
      <c r="S414" s="756">
        <v>0</v>
      </c>
      <c r="T414" s="756">
        <v>0</v>
      </c>
      <c r="U414" s="756">
        <v>0</v>
      </c>
      <c r="V414" s="756">
        <v>0</v>
      </c>
      <c r="W414" s="756">
        <v>0</v>
      </c>
      <c r="X414" s="646">
        <f t="shared" si="219"/>
        <v>0</v>
      </c>
      <c r="Y414" s="594"/>
      <c r="Z414" s="705">
        <f t="shared" si="205"/>
        <v>398</v>
      </c>
      <c r="AA414" s="756">
        <f t="shared" si="197"/>
        <v>0</v>
      </c>
      <c r="AB414" s="756">
        <f t="shared" si="197"/>
        <v>0</v>
      </c>
      <c r="AC414" s="756">
        <f t="shared" si="197"/>
        <v>0</v>
      </c>
      <c r="AD414" s="756">
        <f t="shared" si="195"/>
        <v>0</v>
      </c>
      <c r="AE414" s="756">
        <f t="shared" si="195"/>
        <v>0</v>
      </c>
      <c r="AF414" s="756">
        <f t="shared" si="195"/>
        <v>0</v>
      </c>
      <c r="AG414" s="756">
        <f t="shared" si="195"/>
        <v>0</v>
      </c>
      <c r="AH414" s="646">
        <f t="shared" si="220"/>
        <v>0</v>
      </c>
      <c r="AI414" s="594"/>
      <c r="AJ414" s="705">
        <f t="shared" si="206"/>
        <v>398</v>
      </c>
      <c r="AK414" s="756">
        <v>0</v>
      </c>
      <c r="AL414" s="756">
        <v>0</v>
      </c>
      <c r="AM414" s="756">
        <v>0</v>
      </c>
      <c r="AN414" s="756">
        <v>0</v>
      </c>
      <c r="AO414" s="756">
        <v>0</v>
      </c>
      <c r="AP414" s="756">
        <v>0</v>
      </c>
      <c r="AQ414" s="756">
        <v>0</v>
      </c>
      <c r="AR414" s="646">
        <f t="shared" si="221"/>
        <v>0</v>
      </c>
      <c r="AS414" s="594"/>
      <c r="AT414" s="705">
        <f t="shared" si="207"/>
        <v>398</v>
      </c>
      <c r="AU414" s="756">
        <v>0</v>
      </c>
      <c r="AV414" s="756">
        <v>0</v>
      </c>
      <c r="AW414" s="756">
        <v>0</v>
      </c>
      <c r="AX414" s="756">
        <v>0</v>
      </c>
      <c r="AY414" s="756">
        <v>0</v>
      </c>
      <c r="AZ414" s="767">
        <f t="shared" si="194"/>
        <v>0</v>
      </c>
      <c r="BA414" s="756">
        <v>0</v>
      </c>
      <c r="BB414" s="756">
        <v>0</v>
      </c>
      <c r="BC414" s="756">
        <v>0</v>
      </c>
      <c r="BD414" s="756">
        <v>0</v>
      </c>
      <c r="BE414" s="767">
        <f t="shared" si="208"/>
        <v>0</v>
      </c>
      <c r="BF414" s="646">
        <f t="shared" si="209"/>
        <v>0</v>
      </c>
      <c r="BG414" s="594"/>
      <c r="BH414" s="705">
        <f t="shared" si="199"/>
        <v>398</v>
      </c>
      <c r="BI414" s="646">
        <f t="shared" si="210"/>
        <v>0</v>
      </c>
      <c r="BJ414" s="594"/>
      <c r="BK414" s="705">
        <f t="shared" si="211"/>
        <v>398</v>
      </c>
      <c r="BL414" s="756">
        <v>0</v>
      </c>
      <c r="BM414" s="756">
        <v>0</v>
      </c>
      <c r="BN414" s="756">
        <v>0</v>
      </c>
      <c r="BO414" s="756">
        <v>0</v>
      </c>
      <c r="BP414" s="756">
        <v>0</v>
      </c>
      <c r="BQ414" s="756">
        <v>0</v>
      </c>
      <c r="BR414" s="756">
        <v>0</v>
      </c>
      <c r="BS414" s="646">
        <f t="shared" si="222"/>
        <v>0</v>
      </c>
      <c r="BT414" s="594"/>
      <c r="BU414" s="705">
        <f t="shared" si="212"/>
        <v>398</v>
      </c>
      <c r="BV414" s="756">
        <v>0</v>
      </c>
      <c r="BW414" s="756">
        <v>0</v>
      </c>
      <c r="BX414" s="756">
        <v>0</v>
      </c>
      <c r="BY414" s="756">
        <v>0</v>
      </c>
      <c r="BZ414" s="756">
        <v>0</v>
      </c>
      <c r="CA414" s="756">
        <v>0</v>
      </c>
      <c r="CB414" s="756">
        <v>0</v>
      </c>
      <c r="CC414" s="646">
        <f t="shared" si="223"/>
        <v>0</v>
      </c>
      <c r="CD414" s="594"/>
      <c r="CE414" s="705">
        <f t="shared" si="200"/>
        <v>398</v>
      </c>
      <c r="CF414" s="756">
        <f t="shared" si="198"/>
        <v>0</v>
      </c>
      <c r="CG414" s="756">
        <f t="shared" si="198"/>
        <v>0</v>
      </c>
      <c r="CH414" s="756">
        <f t="shared" si="198"/>
        <v>0</v>
      </c>
      <c r="CI414" s="756">
        <f t="shared" si="196"/>
        <v>0</v>
      </c>
      <c r="CJ414" s="756">
        <f t="shared" si="196"/>
        <v>0</v>
      </c>
      <c r="CK414" s="756">
        <f t="shared" si="196"/>
        <v>0</v>
      </c>
      <c r="CL414" s="756">
        <f t="shared" si="196"/>
        <v>0</v>
      </c>
      <c r="CM414" s="646">
        <f t="shared" si="224"/>
        <v>0</v>
      </c>
      <c r="CN414" s="594"/>
      <c r="CO414" s="705">
        <f t="shared" si="201"/>
        <v>398</v>
      </c>
      <c r="CP414" s="756">
        <v>0</v>
      </c>
      <c r="CQ414" s="756">
        <v>0</v>
      </c>
      <c r="CR414" s="756">
        <v>0</v>
      </c>
      <c r="CS414" s="756">
        <v>0</v>
      </c>
      <c r="CT414" s="756">
        <v>0</v>
      </c>
      <c r="CU414" s="756">
        <v>0</v>
      </c>
      <c r="CV414" s="756">
        <v>0</v>
      </c>
      <c r="CW414" s="646">
        <f t="shared" si="225"/>
        <v>0</v>
      </c>
      <c r="CX414" s="685"/>
      <c r="CY414" s="705">
        <f t="shared" si="202"/>
        <v>398</v>
      </c>
      <c r="CZ414" s="756">
        <v>0</v>
      </c>
      <c r="DA414" s="756">
        <v>0</v>
      </c>
      <c r="DB414" s="756">
        <v>0</v>
      </c>
      <c r="DC414" s="756">
        <v>0</v>
      </c>
      <c r="DD414" s="756">
        <v>0</v>
      </c>
      <c r="DE414" s="767">
        <f t="shared" si="213"/>
        <v>0</v>
      </c>
      <c r="DF414" s="756">
        <v>0</v>
      </c>
      <c r="DG414" s="756">
        <v>0</v>
      </c>
      <c r="DH414" s="756">
        <v>0</v>
      </c>
      <c r="DI414" s="756">
        <v>0</v>
      </c>
      <c r="DJ414" s="767">
        <f t="shared" si="214"/>
        <v>0</v>
      </c>
      <c r="DK414" s="715">
        <f t="shared" si="215"/>
        <v>0</v>
      </c>
      <c r="DL414" s="685"/>
      <c r="DM414" s="705">
        <f t="shared" si="203"/>
        <v>398</v>
      </c>
      <c r="DN414" s="715">
        <f t="shared" si="216"/>
        <v>0</v>
      </c>
    </row>
    <row r="415" spans="2:118" x14ac:dyDescent="0.25">
      <c r="B415" s="705">
        <v>399</v>
      </c>
      <c r="C415" s="765">
        <f>(1+_xlfn.XLOOKUP(INT((B415-1)/12)+1,'ZC Curve'!$B$8:$B$107,'ZC Curve'!R$8:R$107,,0))^(1/12)-1</f>
        <v>0</v>
      </c>
      <c r="D415" s="766">
        <f t="shared" si="217"/>
        <v>1</v>
      </c>
      <c r="E415" s="685"/>
      <c r="F415" s="705">
        <v>399</v>
      </c>
      <c r="G415" s="756">
        <v>0</v>
      </c>
      <c r="H415" s="756">
        <v>0</v>
      </c>
      <c r="I415" s="756">
        <v>0</v>
      </c>
      <c r="J415" s="756">
        <v>0</v>
      </c>
      <c r="K415" s="756">
        <v>0</v>
      </c>
      <c r="L415" s="756">
        <v>0</v>
      </c>
      <c r="M415" s="756">
        <v>0</v>
      </c>
      <c r="N415" s="646">
        <f t="shared" si="218"/>
        <v>0</v>
      </c>
      <c r="O415" s="594"/>
      <c r="P415" s="705">
        <f t="shared" si="204"/>
        <v>399</v>
      </c>
      <c r="Q415" s="756">
        <v>0</v>
      </c>
      <c r="R415" s="756">
        <v>0</v>
      </c>
      <c r="S415" s="756">
        <v>0</v>
      </c>
      <c r="T415" s="756">
        <v>0</v>
      </c>
      <c r="U415" s="756">
        <v>0</v>
      </c>
      <c r="V415" s="756">
        <v>0</v>
      </c>
      <c r="W415" s="756">
        <v>0</v>
      </c>
      <c r="X415" s="646">
        <f t="shared" si="219"/>
        <v>0</v>
      </c>
      <c r="Y415" s="594"/>
      <c r="Z415" s="705">
        <f t="shared" si="205"/>
        <v>399</v>
      </c>
      <c r="AA415" s="756">
        <f t="shared" si="197"/>
        <v>0</v>
      </c>
      <c r="AB415" s="756">
        <f t="shared" si="197"/>
        <v>0</v>
      </c>
      <c r="AC415" s="756">
        <f t="shared" si="197"/>
        <v>0</v>
      </c>
      <c r="AD415" s="756">
        <f t="shared" si="195"/>
        <v>0</v>
      </c>
      <c r="AE415" s="756">
        <f t="shared" si="195"/>
        <v>0</v>
      </c>
      <c r="AF415" s="756">
        <f t="shared" si="195"/>
        <v>0</v>
      </c>
      <c r="AG415" s="756">
        <f t="shared" si="195"/>
        <v>0</v>
      </c>
      <c r="AH415" s="646">
        <f t="shared" si="220"/>
        <v>0</v>
      </c>
      <c r="AI415" s="594"/>
      <c r="AJ415" s="705">
        <f t="shared" si="206"/>
        <v>399</v>
      </c>
      <c r="AK415" s="756">
        <v>0</v>
      </c>
      <c r="AL415" s="756">
        <v>0</v>
      </c>
      <c r="AM415" s="756">
        <v>0</v>
      </c>
      <c r="AN415" s="756">
        <v>0</v>
      </c>
      <c r="AO415" s="756">
        <v>0</v>
      </c>
      <c r="AP415" s="756">
        <v>0</v>
      </c>
      <c r="AQ415" s="756">
        <v>0</v>
      </c>
      <c r="AR415" s="646">
        <f t="shared" si="221"/>
        <v>0</v>
      </c>
      <c r="AS415" s="594"/>
      <c r="AT415" s="705">
        <f t="shared" si="207"/>
        <v>399</v>
      </c>
      <c r="AU415" s="756">
        <v>0</v>
      </c>
      <c r="AV415" s="756">
        <v>0</v>
      </c>
      <c r="AW415" s="756">
        <v>0</v>
      </c>
      <c r="AX415" s="756">
        <v>0</v>
      </c>
      <c r="AY415" s="756">
        <v>0</v>
      </c>
      <c r="AZ415" s="767">
        <f t="shared" si="194"/>
        <v>0</v>
      </c>
      <c r="BA415" s="756">
        <v>0</v>
      </c>
      <c r="BB415" s="756">
        <v>0</v>
      </c>
      <c r="BC415" s="756">
        <v>0</v>
      </c>
      <c r="BD415" s="756">
        <v>0</v>
      </c>
      <c r="BE415" s="767">
        <f t="shared" si="208"/>
        <v>0</v>
      </c>
      <c r="BF415" s="646">
        <f t="shared" si="209"/>
        <v>0</v>
      </c>
      <c r="BG415" s="594"/>
      <c r="BH415" s="705">
        <f t="shared" si="199"/>
        <v>399</v>
      </c>
      <c r="BI415" s="646">
        <f t="shared" si="210"/>
        <v>0</v>
      </c>
      <c r="BJ415" s="594"/>
      <c r="BK415" s="705">
        <f t="shared" si="211"/>
        <v>399</v>
      </c>
      <c r="BL415" s="756">
        <v>0</v>
      </c>
      <c r="BM415" s="756">
        <v>0</v>
      </c>
      <c r="BN415" s="756">
        <v>0</v>
      </c>
      <c r="BO415" s="756">
        <v>0</v>
      </c>
      <c r="BP415" s="756">
        <v>0</v>
      </c>
      <c r="BQ415" s="756">
        <v>0</v>
      </c>
      <c r="BR415" s="756">
        <v>0</v>
      </c>
      <c r="BS415" s="646">
        <f t="shared" si="222"/>
        <v>0</v>
      </c>
      <c r="BT415" s="594"/>
      <c r="BU415" s="705">
        <f t="shared" si="212"/>
        <v>399</v>
      </c>
      <c r="BV415" s="756">
        <v>0</v>
      </c>
      <c r="BW415" s="756">
        <v>0</v>
      </c>
      <c r="BX415" s="756">
        <v>0</v>
      </c>
      <c r="BY415" s="756">
        <v>0</v>
      </c>
      <c r="BZ415" s="756">
        <v>0</v>
      </c>
      <c r="CA415" s="756">
        <v>0</v>
      </c>
      <c r="CB415" s="756">
        <v>0</v>
      </c>
      <c r="CC415" s="646">
        <f t="shared" si="223"/>
        <v>0</v>
      </c>
      <c r="CD415" s="594"/>
      <c r="CE415" s="705">
        <f t="shared" si="200"/>
        <v>399</v>
      </c>
      <c r="CF415" s="756">
        <f t="shared" si="198"/>
        <v>0</v>
      </c>
      <c r="CG415" s="756">
        <f t="shared" si="198"/>
        <v>0</v>
      </c>
      <c r="CH415" s="756">
        <f t="shared" si="198"/>
        <v>0</v>
      </c>
      <c r="CI415" s="756">
        <f t="shared" si="196"/>
        <v>0</v>
      </c>
      <c r="CJ415" s="756">
        <f t="shared" si="196"/>
        <v>0</v>
      </c>
      <c r="CK415" s="756">
        <f t="shared" si="196"/>
        <v>0</v>
      </c>
      <c r="CL415" s="756">
        <f t="shared" si="196"/>
        <v>0</v>
      </c>
      <c r="CM415" s="646">
        <f t="shared" si="224"/>
        <v>0</v>
      </c>
      <c r="CN415" s="594"/>
      <c r="CO415" s="705">
        <f t="shared" si="201"/>
        <v>399</v>
      </c>
      <c r="CP415" s="756">
        <v>0</v>
      </c>
      <c r="CQ415" s="756">
        <v>0</v>
      </c>
      <c r="CR415" s="756">
        <v>0</v>
      </c>
      <c r="CS415" s="756">
        <v>0</v>
      </c>
      <c r="CT415" s="756">
        <v>0</v>
      </c>
      <c r="CU415" s="756">
        <v>0</v>
      </c>
      <c r="CV415" s="756">
        <v>0</v>
      </c>
      <c r="CW415" s="646">
        <f t="shared" si="225"/>
        <v>0</v>
      </c>
      <c r="CX415" s="685"/>
      <c r="CY415" s="705">
        <f t="shared" si="202"/>
        <v>399</v>
      </c>
      <c r="CZ415" s="756">
        <v>0</v>
      </c>
      <c r="DA415" s="756">
        <v>0</v>
      </c>
      <c r="DB415" s="756">
        <v>0</v>
      </c>
      <c r="DC415" s="756">
        <v>0</v>
      </c>
      <c r="DD415" s="756">
        <v>0</v>
      </c>
      <c r="DE415" s="767">
        <f t="shared" si="213"/>
        <v>0</v>
      </c>
      <c r="DF415" s="756">
        <v>0</v>
      </c>
      <c r="DG415" s="756">
        <v>0</v>
      </c>
      <c r="DH415" s="756">
        <v>0</v>
      </c>
      <c r="DI415" s="756">
        <v>0</v>
      </c>
      <c r="DJ415" s="767">
        <f t="shared" si="214"/>
        <v>0</v>
      </c>
      <c r="DK415" s="715">
        <f t="shared" si="215"/>
        <v>0</v>
      </c>
      <c r="DL415" s="685"/>
      <c r="DM415" s="705">
        <f t="shared" si="203"/>
        <v>399</v>
      </c>
      <c r="DN415" s="715">
        <f t="shared" si="216"/>
        <v>0</v>
      </c>
    </row>
    <row r="416" spans="2:118" x14ac:dyDescent="0.25">
      <c r="B416" s="705">
        <v>400</v>
      </c>
      <c r="C416" s="765">
        <f>(1+_xlfn.XLOOKUP(INT((B416-1)/12)+1,'ZC Curve'!$B$8:$B$107,'ZC Curve'!R$8:R$107,,0))^(1/12)-1</f>
        <v>0</v>
      </c>
      <c r="D416" s="766">
        <f t="shared" si="217"/>
        <v>1</v>
      </c>
      <c r="E416" s="685"/>
      <c r="F416" s="705">
        <v>400</v>
      </c>
      <c r="G416" s="756">
        <v>0</v>
      </c>
      <c r="H416" s="756">
        <v>0</v>
      </c>
      <c r="I416" s="756">
        <v>0</v>
      </c>
      <c r="J416" s="756">
        <v>0</v>
      </c>
      <c r="K416" s="756">
        <v>0</v>
      </c>
      <c r="L416" s="756">
        <v>0</v>
      </c>
      <c r="M416" s="756">
        <v>0</v>
      </c>
      <c r="N416" s="646">
        <f t="shared" si="218"/>
        <v>0</v>
      </c>
      <c r="O416" s="594"/>
      <c r="P416" s="705">
        <f t="shared" si="204"/>
        <v>400</v>
      </c>
      <c r="Q416" s="756">
        <v>0</v>
      </c>
      <c r="R416" s="756">
        <v>0</v>
      </c>
      <c r="S416" s="756">
        <v>0</v>
      </c>
      <c r="T416" s="756">
        <v>0</v>
      </c>
      <c r="U416" s="756">
        <v>0</v>
      </c>
      <c r="V416" s="756">
        <v>0</v>
      </c>
      <c r="W416" s="756">
        <v>0</v>
      </c>
      <c r="X416" s="646">
        <f t="shared" si="219"/>
        <v>0</v>
      </c>
      <c r="Y416" s="594"/>
      <c r="Z416" s="705">
        <f t="shared" si="205"/>
        <v>400</v>
      </c>
      <c r="AA416" s="756">
        <f t="shared" si="197"/>
        <v>0</v>
      </c>
      <c r="AB416" s="756">
        <f t="shared" si="197"/>
        <v>0</v>
      </c>
      <c r="AC416" s="756">
        <f t="shared" si="197"/>
        <v>0</v>
      </c>
      <c r="AD416" s="756">
        <f t="shared" si="195"/>
        <v>0</v>
      </c>
      <c r="AE416" s="756">
        <f t="shared" si="195"/>
        <v>0</v>
      </c>
      <c r="AF416" s="756">
        <f t="shared" si="195"/>
        <v>0</v>
      </c>
      <c r="AG416" s="756">
        <f t="shared" si="195"/>
        <v>0</v>
      </c>
      <c r="AH416" s="646">
        <f t="shared" si="220"/>
        <v>0</v>
      </c>
      <c r="AI416" s="594"/>
      <c r="AJ416" s="705">
        <f t="shared" si="206"/>
        <v>400</v>
      </c>
      <c r="AK416" s="756">
        <v>0</v>
      </c>
      <c r="AL416" s="756">
        <v>0</v>
      </c>
      <c r="AM416" s="756">
        <v>0</v>
      </c>
      <c r="AN416" s="756">
        <v>0</v>
      </c>
      <c r="AO416" s="756">
        <v>0</v>
      </c>
      <c r="AP416" s="756">
        <v>0</v>
      </c>
      <c r="AQ416" s="756">
        <v>0</v>
      </c>
      <c r="AR416" s="646">
        <f t="shared" si="221"/>
        <v>0</v>
      </c>
      <c r="AS416" s="594"/>
      <c r="AT416" s="705">
        <f t="shared" si="207"/>
        <v>400</v>
      </c>
      <c r="AU416" s="756">
        <v>0</v>
      </c>
      <c r="AV416" s="756">
        <v>0</v>
      </c>
      <c r="AW416" s="756">
        <v>0</v>
      </c>
      <c r="AX416" s="756">
        <v>0</v>
      </c>
      <c r="AY416" s="756">
        <v>0</v>
      </c>
      <c r="AZ416" s="767">
        <f t="shared" si="194"/>
        <v>0</v>
      </c>
      <c r="BA416" s="756">
        <v>0</v>
      </c>
      <c r="BB416" s="756">
        <v>0</v>
      </c>
      <c r="BC416" s="756">
        <v>0</v>
      </c>
      <c r="BD416" s="756">
        <v>0</v>
      </c>
      <c r="BE416" s="767">
        <f t="shared" si="208"/>
        <v>0</v>
      </c>
      <c r="BF416" s="646">
        <f t="shared" si="209"/>
        <v>0</v>
      </c>
      <c r="BG416" s="594"/>
      <c r="BH416" s="705">
        <f t="shared" si="199"/>
        <v>400</v>
      </c>
      <c r="BI416" s="646">
        <f t="shared" si="210"/>
        <v>0</v>
      </c>
      <c r="BJ416" s="594"/>
      <c r="BK416" s="705">
        <f t="shared" si="211"/>
        <v>400</v>
      </c>
      <c r="BL416" s="756">
        <v>0</v>
      </c>
      <c r="BM416" s="756">
        <v>0</v>
      </c>
      <c r="BN416" s="756">
        <v>0</v>
      </c>
      <c r="BO416" s="756">
        <v>0</v>
      </c>
      <c r="BP416" s="756">
        <v>0</v>
      </c>
      <c r="BQ416" s="756">
        <v>0</v>
      </c>
      <c r="BR416" s="756">
        <v>0</v>
      </c>
      <c r="BS416" s="646">
        <f t="shared" si="222"/>
        <v>0</v>
      </c>
      <c r="BT416" s="594"/>
      <c r="BU416" s="705">
        <f t="shared" si="212"/>
        <v>400</v>
      </c>
      <c r="BV416" s="756">
        <v>0</v>
      </c>
      <c r="BW416" s="756">
        <v>0</v>
      </c>
      <c r="BX416" s="756">
        <v>0</v>
      </c>
      <c r="BY416" s="756">
        <v>0</v>
      </c>
      <c r="BZ416" s="756">
        <v>0</v>
      </c>
      <c r="CA416" s="756">
        <v>0</v>
      </c>
      <c r="CB416" s="756">
        <v>0</v>
      </c>
      <c r="CC416" s="646">
        <f t="shared" si="223"/>
        <v>0</v>
      </c>
      <c r="CD416" s="594"/>
      <c r="CE416" s="705">
        <f t="shared" si="200"/>
        <v>400</v>
      </c>
      <c r="CF416" s="756">
        <f t="shared" si="198"/>
        <v>0</v>
      </c>
      <c r="CG416" s="756">
        <f t="shared" si="198"/>
        <v>0</v>
      </c>
      <c r="CH416" s="756">
        <f t="shared" si="198"/>
        <v>0</v>
      </c>
      <c r="CI416" s="756">
        <f t="shared" si="196"/>
        <v>0</v>
      </c>
      <c r="CJ416" s="756">
        <f t="shared" si="196"/>
        <v>0</v>
      </c>
      <c r="CK416" s="756">
        <f t="shared" si="196"/>
        <v>0</v>
      </c>
      <c r="CL416" s="756">
        <f t="shared" si="196"/>
        <v>0</v>
      </c>
      <c r="CM416" s="646">
        <f t="shared" si="224"/>
        <v>0</v>
      </c>
      <c r="CN416" s="594"/>
      <c r="CO416" s="705">
        <f t="shared" si="201"/>
        <v>400</v>
      </c>
      <c r="CP416" s="756">
        <v>0</v>
      </c>
      <c r="CQ416" s="756">
        <v>0</v>
      </c>
      <c r="CR416" s="756">
        <v>0</v>
      </c>
      <c r="CS416" s="756">
        <v>0</v>
      </c>
      <c r="CT416" s="756">
        <v>0</v>
      </c>
      <c r="CU416" s="756">
        <v>0</v>
      </c>
      <c r="CV416" s="756">
        <v>0</v>
      </c>
      <c r="CW416" s="646">
        <f t="shared" si="225"/>
        <v>0</v>
      </c>
      <c r="CX416" s="685"/>
      <c r="CY416" s="705">
        <f t="shared" si="202"/>
        <v>400</v>
      </c>
      <c r="CZ416" s="756">
        <v>0</v>
      </c>
      <c r="DA416" s="756">
        <v>0</v>
      </c>
      <c r="DB416" s="756">
        <v>0</v>
      </c>
      <c r="DC416" s="756">
        <v>0</v>
      </c>
      <c r="DD416" s="756">
        <v>0</v>
      </c>
      <c r="DE416" s="767">
        <f t="shared" si="213"/>
        <v>0</v>
      </c>
      <c r="DF416" s="756">
        <v>0</v>
      </c>
      <c r="DG416" s="756">
        <v>0</v>
      </c>
      <c r="DH416" s="756">
        <v>0</v>
      </c>
      <c r="DI416" s="756">
        <v>0</v>
      </c>
      <c r="DJ416" s="767">
        <f t="shared" si="214"/>
        <v>0</v>
      </c>
      <c r="DK416" s="715">
        <f t="shared" si="215"/>
        <v>0</v>
      </c>
      <c r="DL416" s="685"/>
      <c r="DM416" s="705">
        <f t="shared" si="203"/>
        <v>400</v>
      </c>
      <c r="DN416" s="715">
        <f t="shared" si="216"/>
        <v>0</v>
      </c>
    </row>
    <row r="417" spans="2:118" x14ac:dyDescent="0.25">
      <c r="B417" s="705">
        <v>401</v>
      </c>
      <c r="C417" s="765">
        <f>(1+_xlfn.XLOOKUP(INT((B417-1)/12)+1,'ZC Curve'!$B$8:$B$107,'ZC Curve'!R$8:R$107,,0))^(1/12)-1</f>
        <v>0</v>
      </c>
      <c r="D417" s="766">
        <f t="shared" si="217"/>
        <v>1</v>
      </c>
      <c r="E417" s="685"/>
      <c r="F417" s="705">
        <v>401</v>
      </c>
      <c r="G417" s="756">
        <v>0</v>
      </c>
      <c r="H417" s="756">
        <v>0</v>
      </c>
      <c r="I417" s="756">
        <v>0</v>
      </c>
      <c r="J417" s="756">
        <v>0</v>
      </c>
      <c r="K417" s="756">
        <v>0</v>
      </c>
      <c r="L417" s="756">
        <v>0</v>
      </c>
      <c r="M417" s="756">
        <v>0</v>
      </c>
      <c r="N417" s="646">
        <f t="shared" si="218"/>
        <v>0</v>
      </c>
      <c r="O417" s="594"/>
      <c r="P417" s="705">
        <f t="shared" si="204"/>
        <v>401</v>
      </c>
      <c r="Q417" s="756">
        <v>0</v>
      </c>
      <c r="R417" s="756">
        <v>0</v>
      </c>
      <c r="S417" s="756">
        <v>0</v>
      </c>
      <c r="T417" s="756">
        <v>0</v>
      </c>
      <c r="U417" s="756">
        <v>0</v>
      </c>
      <c r="V417" s="756">
        <v>0</v>
      </c>
      <c r="W417" s="756">
        <v>0</v>
      </c>
      <c r="X417" s="646">
        <f t="shared" si="219"/>
        <v>0</v>
      </c>
      <c r="Y417" s="594"/>
      <c r="Z417" s="705">
        <f t="shared" si="205"/>
        <v>401</v>
      </c>
      <c r="AA417" s="756">
        <f t="shared" si="197"/>
        <v>0</v>
      </c>
      <c r="AB417" s="756">
        <f t="shared" si="197"/>
        <v>0</v>
      </c>
      <c r="AC417" s="756">
        <f t="shared" si="197"/>
        <v>0</v>
      </c>
      <c r="AD417" s="756">
        <f t="shared" si="195"/>
        <v>0</v>
      </c>
      <c r="AE417" s="756">
        <f t="shared" si="195"/>
        <v>0</v>
      </c>
      <c r="AF417" s="756">
        <f t="shared" si="195"/>
        <v>0</v>
      </c>
      <c r="AG417" s="756">
        <f t="shared" si="195"/>
        <v>0</v>
      </c>
      <c r="AH417" s="646">
        <f t="shared" si="220"/>
        <v>0</v>
      </c>
      <c r="AI417" s="594"/>
      <c r="AJ417" s="705">
        <f t="shared" si="206"/>
        <v>401</v>
      </c>
      <c r="AK417" s="756">
        <v>0</v>
      </c>
      <c r="AL417" s="756">
        <v>0</v>
      </c>
      <c r="AM417" s="756">
        <v>0</v>
      </c>
      <c r="AN417" s="756">
        <v>0</v>
      </c>
      <c r="AO417" s="756">
        <v>0</v>
      </c>
      <c r="AP417" s="756">
        <v>0</v>
      </c>
      <c r="AQ417" s="756">
        <v>0</v>
      </c>
      <c r="AR417" s="646">
        <f t="shared" si="221"/>
        <v>0</v>
      </c>
      <c r="AS417" s="594"/>
      <c r="AT417" s="705">
        <f t="shared" si="207"/>
        <v>401</v>
      </c>
      <c r="AU417" s="756">
        <v>0</v>
      </c>
      <c r="AV417" s="756">
        <v>0</v>
      </c>
      <c r="AW417" s="756">
        <v>0</v>
      </c>
      <c r="AX417" s="756">
        <v>0</v>
      </c>
      <c r="AY417" s="756">
        <v>0</v>
      </c>
      <c r="AZ417" s="767">
        <f t="shared" si="194"/>
        <v>0</v>
      </c>
      <c r="BA417" s="756">
        <v>0</v>
      </c>
      <c r="BB417" s="756">
        <v>0</v>
      </c>
      <c r="BC417" s="756">
        <v>0</v>
      </c>
      <c r="BD417" s="756">
        <v>0</v>
      </c>
      <c r="BE417" s="767">
        <f t="shared" si="208"/>
        <v>0</v>
      </c>
      <c r="BF417" s="646">
        <f t="shared" si="209"/>
        <v>0</v>
      </c>
      <c r="BG417" s="594"/>
      <c r="BH417" s="705">
        <f t="shared" si="199"/>
        <v>401</v>
      </c>
      <c r="BI417" s="646">
        <f t="shared" si="210"/>
        <v>0</v>
      </c>
      <c r="BJ417" s="594"/>
      <c r="BK417" s="705">
        <f t="shared" si="211"/>
        <v>401</v>
      </c>
      <c r="BL417" s="756">
        <v>0</v>
      </c>
      <c r="BM417" s="756">
        <v>0</v>
      </c>
      <c r="BN417" s="756">
        <v>0</v>
      </c>
      <c r="BO417" s="756">
        <v>0</v>
      </c>
      <c r="BP417" s="756">
        <v>0</v>
      </c>
      <c r="BQ417" s="756">
        <v>0</v>
      </c>
      <c r="BR417" s="756">
        <v>0</v>
      </c>
      <c r="BS417" s="646">
        <f t="shared" si="222"/>
        <v>0</v>
      </c>
      <c r="BT417" s="594"/>
      <c r="BU417" s="705">
        <f t="shared" si="212"/>
        <v>401</v>
      </c>
      <c r="BV417" s="756">
        <v>0</v>
      </c>
      <c r="BW417" s="756">
        <v>0</v>
      </c>
      <c r="BX417" s="756">
        <v>0</v>
      </c>
      <c r="BY417" s="756">
        <v>0</v>
      </c>
      <c r="BZ417" s="756">
        <v>0</v>
      </c>
      <c r="CA417" s="756">
        <v>0</v>
      </c>
      <c r="CB417" s="756">
        <v>0</v>
      </c>
      <c r="CC417" s="646">
        <f t="shared" si="223"/>
        <v>0</v>
      </c>
      <c r="CD417" s="594"/>
      <c r="CE417" s="705">
        <f t="shared" si="200"/>
        <v>401</v>
      </c>
      <c r="CF417" s="756">
        <f t="shared" si="198"/>
        <v>0</v>
      </c>
      <c r="CG417" s="756">
        <f t="shared" si="198"/>
        <v>0</v>
      </c>
      <c r="CH417" s="756">
        <f t="shared" si="198"/>
        <v>0</v>
      </c>
      <c r="CI417" s="756">
        <f t="shared" si="196"/>
        <v>0</v>
      </c>
      <c r="CJ417" s="756">
        <f t="shared" si="196"/>
        <v>0</v>
      </c>
      <c r="CK417" s="756">
        <f t="shared" si="196"/>
        <v>0</v>
      </c>
      <c r="CL417" s="756">
        <f t="shared" si="196"/>
        <v>0</v>
      </c>
      <c r="CM417" s="646">
        <f t="shared" si="224"/>
        <v>0</v>
      </c>
      <c r="CN417" s="594"/>
      <c r="CO417" s="705">
        <f t="shared" si="201"/>
        <v>401</v>
      </c>
      <c r="CP417" s="756">
        <v>0</v>
      </c>
      <c r="CQ417" s="756">
        <v>0</v>
      </c>
      <c r="CR417" s="756">
        <v>0</v>
      </c>
      <c r="CS417" s="756">
        <v>0</v>
      </c>
      <c r="CT417" s="756">
        <v>0</v>
      </c>
      <c r="CU417" s="756">
        <v>0</v>
      </c>
      <c r="CV417" s="756">
        <v>0</v>
      </c>
      <c r="CW417" s="646">
        <f t="shared" si="225"/>
        <v>0</v>
      </c>
      <c r="CX417" s="685"/>
      <c r="CY417" s="705">
        <f t="shared" si="202"/>
        <v>401</v>
      </c>
      <c r="CZ417" s="756">
        <v>0</v>
      </c>
      <c r="DA417" s="756">
        <v>0</v>
      </c>
      <c r="DB417" s="756">
        <v>0</v>
      </c>
      <c r="DC417" s="756">
        <v>0</v>
      </c>
      <c r="DD417" s="756">
        <v>0</v>
      </c>
      <c r="DE417" s="767">
        <f t="shared" si="213"/>
        <v>0</v>
      </c>
      <c r="DF417" s="756">
        <v>0</v>
      </c>
      <c r="DG417" s="756">
        <v>0</v>
      </c>
      <c r="DH417" s="756">
        <v>0</v>
      </c>
      <c r="DI417" s="756">
        <v>0</v>
      </c>
      <c r="DJ417" s="767">
        <f t="shared" si="214"/>
        <v>0</v>
      </c>
      <c r="DK417" s="715">
        <f t="shared" si="215"/>
        <v>0</v>
      </c>
      <c r="DL417" s="685"/>
      <c r="DM417" s="705">
        <f t="shared" si="203"/>
        <v>401</v>
      </c>
      <c r="DN417" s="715">
        <f t="shared" si="216"/>
        <v>0</v>
      </c>
    </row>
    <row r="418" spans="2:118" x14ac:dyDescent="0.25">
      <c r="B418" s="705">
        <v>402</v>
      </c>
      <c r="C418" s="765">
        <f>(1+_xlfn.XLOOKUP(INT((B418-1)/12)+1,'ZC Curve'!$B$8:$B$107,'ZC Curve'!R$8:R$107,,0))^(1/12)-1</f>
        <v>0</v>
      </c>
      <c r="D418" s="766">
        <f t="shared" si="217"/>
        <v>1</v>
      </c>
      <c r="E418" s="685"/>
      <c r="F418" s="705">
        <v>402</v>
      </c>
      <c r="G418" s="756">
        <v>0</v>
      </c>
      <c r="H418" s="756">
        <v>0</v>
      </c>
      <c r="I418" s="756">
        <v>0</v>
      </c>
      <c r="J418" s="756">
        <v>0</v>
      </c>
      <c r="K418" s="756">
        <v>0</v>
      </c>
      <c r="L418" s="756">
        <v>0</v>
      </c>
      <c r="M418" s="756">
        <v>0</v>
      </c>
      <c r="N418" s="646">
        <f t="shared" si="218"/>
        <v>0</v>
      </c>
      <c r="O418" s="594"/>
      <c r="P418" s="705">
        <f t="shared" si="204"/>
        <v>402</v>
      </c>
      <c r="Q418" s="756">
        <v>0</v>
      </c>
      <c r="R418" s="756">
        <v>0</v>
      </c>
      <c r="S418" s="756">
        <v>0</v>
      </c>
      <c r="T418" s="756">
        <v>0</v>
      </c>
      <c r="U418" s="756">
        <v>0</v>
      </c>
      <c r="V418" s="756">
        <v>0</v>
      </c>
      <c r="W418" s="756">
        <v>0</v>
      </c>
      <c r="X418" s="646">
        <f t="shared" si="219"/>
        <v>0</v>
      </c>
      <c r="Y418" s="594"/>
      <c r="Z418" s="705">
        <f t="shared" si="205"/>
        <v>402</v>
      </c>
      <c r="AA418" s="756">
        <f t="shared" si="197"/>
        <v>0</v>
      </c>
      <c r="AB418" s="756">
        <f t="shared" si="197"/>
        <v>0</v>
      </c>
      <c r="AC418" s="756">
        <f t="shared" si="197"/>
        <v>0</v>
      </c>
      <c r="AD418" s="756">
        <f t="shared" si="195"/>
        <v>0</v>
      </c>
      <c r="AE418" s="756">
        <f t="shared" si="195"/>
        <v>0</v>
      </c>
      <c r="AF418" s="756">
        <f t="shared" si="195"/>
        <v>0</v>
      </c>
      <c r="AG418" s="756">
        <f t="shared" si="195"/>
        <v>0</v>
      </c>
      <c r="AH418" s="646">
        <f t="shared" si="220"/>
        <v>0</v>
      </c>
      <c r="AI418" s="594"/>
      <c r="AJ418" s="705">
        <f t="shared" si="206"/>
        <v>402</v>
      </c>
      <c r="AK418" s="756">
        <v>0</v>
      </c>
      <c r="AL418" s="756">
        <v>0</v>
      </c>
      <c r="AM418" s="756">
        <v>0</v>
      </c>
      <c r="AN418" s="756">
        <v>0</v>
      </c>
      <c r="AO418" s="756">
        <v>0</v>
      </c>
      <c r="AP418" s="756">
        <v>0</v>
      </c>
      <c r="AQ418" s="756">
        <v>0</v>
      </c>
      <c r="AR418" s="646">
        <f t="shared" si="221"/>
        <v>0</v>
      </c>
      <c r="AS418" s="594"/>
      <c r="AT418" s="705">
        <f t="shared" si="207"/>
        <v>402</v>
      </c>
      <c r="AU418" s="756">
        <v>0</v>
      </c>
      <c r="AV418" s="756">
        <v>0</v>
      </c>
      <c r="AW418" s="756">
        <v>0</v>
      </c>
      <c r="AX418" s="756">
        <v>0</v>
      </c>
      <c r="AY418" s="756">
        <v>0</v>
      </c>
      <c r="AZ418" s="767">
        <f t="shared" si="194"/>
        <v>0</v>
      </c>
      <c r="BA418" s="756">
        <v>0</v>
      </c>
      <c r="BB418" s="756">
        <v>0</v>
      </c>
      <c r="BC418" s="756">
        <v>0</v>
      </c>
      <c r="BD418" s="756">
        <v>0</v>
      </c>
      <c r="BE418" s="767">
        <f t="shared" si="208"/>
        <v>0</v>
      </c>
      <c r="BF418" s="646">
        <f t="shared" si="209"/>
        <v>0</v>
      </c>
      <c r="BG418" s="594"/>
      <c r="BH418" s="705">
        <f t="shared" si="199"/>
        <v>402</v>
      </c>
      <c r="BI418" s="646">
        <f t="shared" si="210"/>
        <v>0</v>
      </c>
      <c r="BJ418" s="594"/>
      <c r="BK418" s="705">
        <f t="shared" si="211"/>
        <v>402</v>
      </c>
      <c r="BL418" s="756">
        <v>0</v>
      </c>
      <c r="BM418" s="756">
        <v>0</v>
      </c>
      <c r="BN418" s="756">
        <v>0</v>
      </c>
      <c r="BO418" s="756">
        <v>0</v>
      </c>
      <c r="BP418" s="756">
        <v>0</v>
      </c>
      <c r="BQ418" s="756">
        <v>0</v>
      </c>
      <c r="BR418" s="756">
        <v>0</v>
      </c>
      <c r="BS418" s="646">
        <f t="shared" si="222"/>
        <v>0</v>
      </c>
      <c r="BT418" s="594"/>
      <c r="BU418" s="705">
        <f t="shared" si="212"/>
        <v>402</v>
      </c>
      <c r="BV418" s="756">
        <v>0</v>
      </c>
      <c r="BW418" s="756">
        <v>0</v>
      </c>
      <c r="BX418" s="756">
        <v>0</v>
      </c>
      <c r="BY418" s="756">
        <v>0</v>
      </c>
      <c r="BZ418" s="756">
        <v>0</v>
      </c>
      <c r="CA418" s="756">
        <v>0</v>
      </c>
      <c r="CB418" s="756">
        <v>0</v>
      </c>
      <c r="CC418" s="646">
        <f t="shared" si="223"/>
        <v>0</v>
      </c>
      <c r="CD418" s="594"/>
      <c r="CE418" s="705">
        <f t="shared" si="200"/>
        <v>402</v>
      </c>
      <c r="CF418" s="756">
        <f t="shared" si="198"/>
        <v>0</v>
      </c>
      <c r="CG418" s="756">
        <f t="shared" si="198"/>
        <v>0</v>
      </c>
      <c r="CH418" s="756">
        <f t="shared" si="198"/>
        <v>0</v>
      </c>
      <c r="CI418" s="756">
        <f t="shared" si="196"/>
        <v>0</v>
      </c>
      <c r="CJ418" s="756">
        <f t="shared" si="196"/>
        <v>0</v>
      </c>
      <c r="CK418" s="756">
        <f t="shared" si="196"/>
        <v>0</v>
      </c>
      <c r="CL418" s="756">
        <f t="shared" si="196"/>
        <v>0</v>
      </c>
      <c r="CM418" s="646">
        <f t="shared" si="224"/>
        <v>0</v>
      </c>
      <c r="CN418" s="594"/>
      <c r="CO418" s="705">
        <f t="shared" si="201"/>
        <v>402</v>
      </c>
      <c r="CP418" s="756">
        <v>0</v>
      </c>
      <c r="CQ418" s="756">
        <v>0</v>
      </c>
      <c r="CR418" s="756">
        <v>0</v>
      </c>
      <c r="CS418" s="756">
        <v>0</v>
      </c>
      <c r="CT418" s="756">
        <v>0</v>
      </c>
      <c r="CU418" s="756">
        <v>0</v>
      </c>
      <c r="CV418" s="756">
        <v>0</v>
      </c>
      <c r="CW418" s="646">
        <f t="shared" si="225"/>
        <v>0</v>
      </c>
      <c r="CX418" s="685"/>
      <c r="CY418" s="705">
        <f t="shared" si="202"/>
        <v>402</v>
      </c>
      <c r="CZ418" s="756">
        <v>0</v>
      </c>
      <c r="DA418" s="756">
        <v>0</v>
      </c>
      <c r="DB418" s="756">
        <v>0</v>
      </c>
      <c r="DC418" s="756">
        <v>0</v>
      </c>
      <c r="DD418" s="756">
        <v>0</v>
      </c>
      <c r="DE418" s="767">
        <f t="shared" si="213"/>
        <v>0</v>
      </c>
      <c r="DF418" s="756">
        <v>0</v>
      </c>
      <c r="DG418" s="756">
        <v>0</v>
      </c>
      <c r="DH418" s="756">
        <v>0</v>
      </c>
      <c r="DI418" s="756">
        <v>0</v>
      </c>
      <c r="DJ418" s="767">
        <f t="shared" si="214"/>
        <v>0</v>
      </c>
      <c r="DK418" s="715">
        <f t="shared" si="215"/>
        <v>0</v>
      </c>
      <c r="DL418" s="685"/>
      <c r="DM418" s="705">
        <f t="shared" si="203"/>
        <v>402</v>
      </c>
      <c r="DN418" s="715">
        <f t="shared" si="216"/>
        <v>0</v>
      </c>
    </row>
    <row r="419" spans="2:118" x14ac:dyDescent="0.25">
      <c r="B419" s="705">
        <v>403</v>
      </c>
      <c r="C419" s="765">
        <f>(1+_xlfn.XLOOKUP(INT((B419-1)/12)+1,'ZC Curve'!$B$8:$B$107,'ZC Curve'!R$8:R$107,,0))^(1/12)-1</f>
        <v>0</v>
      </c>
      <c r="D419" s="766">
        <f t="shared" si="217"/>
        <v>1</v>
      </c>
      <c r="E419" s="685"/>
      <c r="F419" s="705">
        <v>403</v>
      </c>
      <c r="G419" s="756">
        <v>0</v>
      </c>
      <c r="H419" s="756">
        <v>0</v>
      </c>
      <c r="I419" s="756">
        <v>0</v>
      </c>
      <c r="J419" s="756">
        <v>0</v>
      </c>
      <c r="K419" s="756">
        <v>0</v>
      </c>
      <c r="L419" s="756">
        <v>0</v>
      </c>
      <c r="M419" s="756">
        <v>0</v>
      </c>
      <c r="N419" s="646">
        <f t="shared" si="218"/>
        <v>0</v>
      </c>
      <c r="O419" s="594"/>
      <c r="P419" s="705">
        <f t="shared" si="204"/>
        <v>403</v>
      </c>
      <c r="Q419" s="756">
        <v>0</v>
      </c>
      <c r="R419" s="756">
        <v>0</v>
      </c>
      <c r="S419" s="756">
        <v>0</v>
      </c>
      <c r="T419" s="756">
        <v>0</v>
      </c>
      <c r="U419" s="756">
        <v>0</v>
      </c>
      <c r="V419" s="756">
        <v>0</v>
      </c>
      <c r="W419" s="756">
        <v>0</v>
      </c>
      <c r="X419" s="646">
        <f t="shared" si="219"/>
        <v>0</v>
      </c>
      <c r="Y419" s="594"/>
      <c r="Z419" s="705">
        <f t="shared" si="205"/>
        <v>403</v>
      </c>
      <c r="AA419" s="756">
        <f t="shared" si="197"/>
        <v>0</v>
      </c>
      <c r="AB419" s="756">
        <f t="shared" si="197"/>
        <v>0</v>
      </c>
      <c r="AC419" s="756">
        <f t="shared" si="197"/>
        <v>0</v>
      </c>
      <c r="AD419" s="756">
        <f t="shared" si="195"/>
        <v>0</v>
      </c>
      <c r="AE419" s="756">
        <f t="shared" si="195"/>
        <v>0</v>
      </c>
      <c r="AF419" s="756">
        <f t="shared" si="195"/>
        <v>0</v>
      </c>
      <c r="AG419" s="756">
        <f t="shared" si="195"/>
        <v>0</v>
      </c>
      <c r="AH419" s="646">
        <f t="shared" si="220"/>
        <v>0</v>
      </c>
      <c r="AI419" s="594"/>
      <c r="AJ419" s="705">
        <f t="shared" si="206"/>
        <v>403</v>
      </c>
      <c r="AK419" s="756">
        <v>0</v>
      </c>
      <c r="AL419" s="756">
        <v>0</v>
      </c>
      <c r="AM419" s="756">
        <v>0</v>
      </c>
      <c r="AN419" s="756">
        <v>0</v>
      </c>
      <c r="AO419" s="756">
        <v>0</v>
      </c>
      <c r="AP419" s="756">
        <v>0</v>
      </c>
      <c r="AQ419" s="756">
        <v>0</v>
      </c>
      <c r="AR419" s="646">
        <f t="shared" si="221"/>
        <v>0</v>
      </c>
      <c r="AS419" s="594"/>
      <c r="AT419" s="705">
        <f t="shared" si="207"/>
        <v>403</v>
      </c>
      <c r="AU419" s="756">
        <v>0</v>
      </c>
      <c r="AV419" s="756">
        <v>0</v>
      </c>
      <c r="AW419" s="756">
        <v>0</v>
      </c>
      <c r="AX419" s="756">
        <v>0</v>
      </c>
      <c r="AY419" s="756">
        <v>0</v>
      </c>
      <c r="AZ419" s="767">
        <f t="shared" si="194"/>
        <v>0</v>
      </c>
      <c r="BA419" s="756">
        <v>0</v>
      </c>
      <c r="BB419" s="756">
        <v>0</v>
      </c>
      <c r="BC419" s="756">
        <v>0</v>
      </c>
      <c r="BD419" s="756">
        <v>0</v>
      </c>
      <c r="BE419" s="767">
        <f t="shared" si="208"/>
        <v>0</v>
      </c>
      <c r="BF419" s="646">
        <f t="shared" si="209"/>
        <v>0</v>
      </c>
      <c r="BG419" s="594"/>
      <c r="BH419" s="705">
        <f t="shared" si="199"/>
        <v>403</v>
      </c>
      <c r="BI419" s="646">
        <f t="shared" si="210"/>
        <v>0</v>
      </c>
      <c r="BJ419" s="594"/>
      <c r="BK419" s="705">
        <f t="shared" si="211"/>
        <v>403</v>
      </c>
      <c r="BL419" s="756">
        <v>0</v>
      </c>
      <c r="BM419" s="756">
        <v>0</v>
      </c>
      <c r="BN419" s="756">
        <v>0</v>
      </c>
      <c r="BO419" s="756">
        <v>0</v>
      </c>
      <c r="BP419" s="756">
        <v>0</v>
      </c>
      <c r="BQ419" s="756">
        <v>0</v>
      </c>
      <c r="BR419" s="756">
        <v>0</v>
      </c>
      <c r="BS419" s="646">
        <f t="shared" si="222"/>
        <v>0</v>
      </c>
      <c r="BT419" s="594"/>
      <c r="BU419" s="705">
        <f t="shared" si="212"/>
        <v>403</v>
      </c>
      <c r="BV419" s="756">
        <v>0</v>
      </c>
      <c r="BW419" s="756">
        <v>0</v>
      </c>
      <c r="BX419" s="756">
        <v>0</v>
      </c>
      <c r="BY419" s="756">
        <v>0</v>
      </c>
      <c r="BZ419" s="756">
        <v>0</v>
      </c>
      <c r="CA419" s="756">
        <v>0</v>
      </c>
      <c r="CB419" s="756">
        <v>0</v>
      </c>
      <c r="CC419" s="646">
        <f t="shared" si="223"/>
        <v>0</v>
      </c>
      <c r="CD419" s="594"/>
      <c r="CE419" s="705">
        <f t="shared" si="200"/>
        <v>403</v>
      </c>
      <c r="CF419" s="756">
        <f t="shared" si="198"/>
        <v>0</v>
      </c>
      <c r="CG419" s="756">
        <f t="shared" si="198"/>
        <v>0</v>
      </c>
      <c r="CH419" s="756">
        <f t="shared" si="198"/>
        <v>0</v>
      </c>
      <c r="CI419" s="756">
        <f t="shared" si="196"/>
        <v>0</v>
      </c>
      <c r="CJ419" s="756">
        <f t="shared" si="196"/>
        <v>0</v>
      </c>
      <c r="CK419" s="756">
        <f t="shared" si="196"/>
        <v>0</v>
      </c>
      <c r="CL419" s="756">
        <f t="shared" si="196"/>
        <v>0</v>
      </c>
      <c r="CM419" s="646">
        <f t="shared" si="224"/>
        <v>0</v>
      </c>
      <c r="CN419" s="594"/>
      <c r="CO419" s="705">
        <f t="shared" si="201"/>
        <v>403</v>
      </c>
      <c r="CP419" s="756">
        <v>0</v>
      </c>
      <c r="CQ419" s="756">
        <v>0</v>
      </c>
      <c r="CR419" s="756">
        <v>0</v>
      </c>
      <c r="CS419" s="756">
        <v>0</v>
      </c>
      <c r="CT419" s="756">
        <v>0</v>
      </c>
      <c r="CU419" s="756">
        <v>0</v>
      </c>
      <c r="CV419" s="756">
        <v>0</v>
      </c>
      <c r="CW419" s="646">
        <f t="shared" si="225"/>
        <v>0</v>
      </c>
      <c r="CX419" s="685"/>
      <c r="CY419" s="705">
        <f t="shared" si="202"/>
        <v>403</v>
      </c>
      <c r="CZ419" s="756">
        <v>0</v>
      </c>
      <c r="DA419" s="756">
        <v>0</v>
      </c>
      <c r="DB419" s="756">
        <v>0</v>
      </c>
      <c r="DC419" s="756">
        <v>0</v>
      </c>
      <c r="DD419" s="756">
        <v>0</v>
      </c>
      <c r="DE419" s="767">
        <f t="shared" si="213"/>
        <v>0</v>
      </c>
      <c r="DF419" s="756">
        <v>0</v>
      </c>
      <c r="DG419" s="756">
        <v>0</v>
      </c>
      <c r="DH419" s="756">
        <v>0</v>
      </c>
      <c r="DI419" s="756">
        <v>0</v>
      </c>
      <c r="DJ419" s="767">
        <f t="shared" si="214"/>
        <v>0</v>
      </c>
      <c r="DK419" s="715">
        <f t="shared" si="215"/>
        <v>0</v>
      </c>
      <c r="DL419" s="685"/>
      <c r="DM419" s="705">
        <f t="shared" si="203"/>
        <v>403</v>
      </c>
      <c r="DN419" s="715">
        <f t="shared" si="216"/>
        <v>0</v>
      </c>
    </row>
    <row r="420" spans="2:118" x14ac:dyDescent="0.25">
      <c r="B420" s="705">
        <v>404</v>
      </c>
      <c r="C420" s="765">
        <f>(1+_xlfn.XLOOKUP(INT((B420-1)/12)+1,'ZC Curve'!$B$8:$B$107,'ZC Curve'!R$8:R$107,,0))^(1/12)-1</f>
        <v>0</v>
      </c>
      <c r="D420" s="766">
        <f t="shared" si="217"/>
        <v>1</v>
      </c>
      <c r="E420" s="685"/>
      <c r="F420" s="705">
        <v>404</v>
      </c>
      <c r="G420" s="756">
        <v>0</v>
      </c>
      <c r="H420" s="756">
        <v>0</v>
      </c>
      <c r="I420" s="756">
        <v>0</v>
      </c>
      <c r="J420" s="756">
        <v>0</v>
      </c>
      <c r="K420" s="756">
        <v>0</v>
      </c>
      <c r="L420" s="756">
        <v>0</v>
      </c>
      <c r="M420" s="756">
        <v>0</v>
      </c>
      <c r="N420" s="646">
        <f t="shared" si="218"/>
        <v>0</v>
      </c>
      <c r="O420" s="594"/>
      <c r="P420" s="705">
        <f t="shared" si="204"/>
        <v>404</v>
      </c>
      <c r="Q420" s="756">
        <v>0</v>
      </c>
      <c r="R420" s="756">
        <v>0</v>
      </c>
      <c r="S420" s="756">
        <v>0</v>
      </c>
      <c r="T420" s="756">
        <v>0</v>
      </c>
      <c r="U420" s="756">
        <v>0</v>
      </c>
      <c r="V420" s="756">
        <v>0</v>
      </c>
      <c r="W420" s="756">
        <v>0</v>
      </c>
      <c r="X420" s="646">
        <f t="shared" si="219"/>
        <v>0</v>
      </c>
      <c r="Y420" s="594"/>
      <c r="Z420" s="705">
        <f t="shared" si="205"/>
        <v>404</v>
      </c>
      <c r="AA420" s="756">
        <f t="shared" si="197"/>
        <v>0</v>
      </c>
      <c r="AB420" s="756">
        <f t="shared" si="197"/>
        <v>0</v>
      </c>
      <c r="AC420" s="756">
        <f t="shared" si="197"/>
        <v>0</v>
      </c>
      <c r="AD420" s="756">
        <f t="shared" si="195"/>
        <v>0</v>
      </c>
      <c r="AE420" s="756">
        <f t="shared" si="195"/>
        <v>0</v>
      </c>
      <c r="AF420" s="756">
        <f t="shared" si="195"/>
        <v>0</v>
      </c>
      <c r="AG420" s="756">
        <f t="shared" si="195"/>
        <v>0</v>
      </c>
      <c r="AH420" s="646">
        <f t="shared" si="220"/>
        <v>0</v>
      </c>
      <c r="AI420" s="594"/>
      <c r="AJ420" s="705">
        <f t="shared" si="206"/>
        <v>404</v>
      </c>
      <c r="AK420" s="756">
        <v>0</v>
      </c>
      <c r="AL420" s="756">
        <v>0</v>
      </c>
      <c r="AM420" s="756">
        <v>0</v>
      </c>
      <c r="AN420" s="756">
        <v>0</v>
      </c>
      <c r="AO420" s="756">
        <v>0</v>
      </c>
      <c r="AP420" s="756">
        <v>0</v>
      </c>
      <c r="AQ420" s="756">
        <v>0</v>
      </c>
      <c r="AR420" s="646">
        <f t="shared" si="221"/>
        <v>0</v>
      </c>
      <c r="AS420" s="594"/>
      <c r="AT420" s="705">
        <f t="shared" si="207"/>
        <v>404</v>
      </c>
      <c r="AU420" s="756">
        <v>0</v>
      </c>
      <c r="AV420" s="756">
        <v>0</v>
      </c>
      <c r="AW420" s="756">
        <v>0</v>
      </c>
      <c r="AX420" s="756">
        <v>0</v>
      </c>
      <c r="AY420" s="756">
        <v>0</v>
      </c>
      <c r="AZ420" s="767">
        <f t="shared" si="194"/>
        <v>0</v>
      </c>
      <c r="BA420" s="756">
        <v>0</v>
      </c>
      <c r="BB420" s="756">
        <v>0</v>
      </c>
      <c r="BC420" s="756">
        <v>0</v>
      </c>
      <c r="BD420" s="756">
        <v>0</v>
      </c>
      <c r="BE420" s="767">
        <f t="shared" si="208"/>
        <v>0</v>
      </c>
      <c r="BF420" s="646">
        <f t="shared" si="209"/>
        <v>0</v>
      </c>
      <c r="BG420" s="594"/>
      <c r="BH420" s="705">
        <f t="shared" si="199"/>
        <v>404</v>
      </c>
      <c r="BI420" s="646">
        <f t="shared" si="210"/>
        <v>0</v>
      </c>
      <c r="BJ420" s="594"/>
      <c r="BK420" s="705">
        <f t="shared" si="211"/>
        <v>404</v>
      </c>
      <c r="BL420" s="756">
        <v>0</v>
      </c>
      <c r="BM420" s="756">
        <v>0</v>
      </c>
      <c r="BN420" s="756">
        <v>0</v>
      </c>
      <c r="BO420" s="756">
        <v>0</v>
      </c>
      <c r="BP420" s="756">
        <v>0</v>
      </c>
      <c r="BQ420" s="756">
        <v>0</v>
      </c>
      <c r="BR420" s="756">
        <v>0</v>
      </c>
      <c r="BS420" s="646">
        <f t="shared" si="222"/>
        <v>0</v>
      </c>
      <c r="BT420" s="594"/>
      <c r="BU420" s="705">
        <f t="shared" si="212"/>
        <v>404</v>
      </c>
      <c r="BV420" s="756">
        <v>0</v>
      </c>
      <c r="BW420" s="756">
        <v>0</v>
      </c>
      <c r="BX420" s="756">
        <v>0</v>
      </c>
      <c r="BY420" s="756">
        <v>0</v>
      </c>
      <c r="BZ420" s="756">
        <v>0</v>
      </c>
      <c r="CA420" s="756">
        <v>0</v>
      </c>
      <c r="CB420" s="756">
        <v>0</v>
      </c>
      <c r="CC420" s="646">
        <f t="shared" si="223"/>
        <v>0</v>
      </c>
      <c r="CD420" s="594"/>
      <c r="CE420" s="705">
        <f t="shared" si="200"/>
        <v>404</v>
      </c>
      <c r="CF420" s="756">
        <f t="shared" si="198"/>
        <v>0</v>
      </c>
      <c r="CG420" s="756">
        <f t="shared" si="198"/>
        <v>0</v>
      </c>
      <c r="CH420" s="756">
        <f t="shared" si="198"/>
        <v>0</v>
      </c>
      <c r="CI420" s="756">
        <f t="shared" si="196"/>
        <v>0</v>
      </c>
      <c r="CJ420" s="756">
        <f t="shared" si="196"/>
        <v>0</v>
      </c>
      <c r="CK420" s="756">
        <f t="shared" si="196"/>
        <v>0</v>
      </c>
      <c r="CL420" s="756">
        <f t="shared" si="196"/>
        <v>0</v>
      </c>
      <c r="CM420" s="646">
        <f t="shared" si="224"/>
        <v>0</v>
      </c>
      <c r="CN420" s="594"/>
      <c r="CO420" s="705">
        <f t="shared" si="201"/>
        <v>404</v>
      </c>
      <c r="CP420" s="756">
        <v>0</v>
      </c>
      <c r="CQ420" s="756">
        <v>0</v>
      </c>
      <c r="CR420" s="756">
        <v>0</v>
      </c>
      <c r="CS420" s="756">
        <v>0</v>
      </c>
      <c r="CT420" s="756">
        <v>0</v>
      </c>
      <c r="CU420" s="756">
        <v>0</v>
      </c>
      <c r="CV420" s="756">
        <v>0</v>
      </c>
      <c r="CW420" s="646">
        <f t="shared" si="225"/>
        <v>0</v>
      </c>
      <c r="CX420" s="685"/>
      <c r="CY420" s="705">
        <f t="shared" si="202"/>
        <v>404</v>
      </c>
      <c r="CZ420" s="756">
        <v>0</v>
      </c>
      <c r="DA420" s="756">
        <v>0</v>
      </c>
      <c r="DB420" s="756">
        <v>0</v>
      </c>
      <c r="DC420" s="756">
        <v>0</v>
      </c>
      <c r="DD420" s="756">
        <v>0</v>
      </c>
      <c r="DE420" s="767">
        <f t="shared" si="213"/>
        <v>0</v>
      </c>
      <c r="DF420" s="756">
        <v>0</v>
      </c>
      <c r="DG420" s="756">
        <v>0</v>
      </c>
      <c r="DH420" s="756">
        <v>0</v>
      </c>
      <c r="DI420" s="756">
        <v>0</v>
      </c>
      <c r="DJ420" s="767">
        <f t="shared" si="214"/>
        <v>0</v>
      </c>
      <c r="DK420" s="715">
        <f t="shared" si="215"/>
        <v>0</v>
      </c>
      <c r="DL420" s="685"/>
      <c r="DM420" s="705">
        <f t="shared" si="203"/>
        <v>404</v>
      </c>
      <c r="DN420" s="715">
        <f t="shared" si="216"/>
        <v>0</v>
      </c>
    </row>
    <row r="421" spans="2:118" x14ac:dyDescent="0.25">
      <c r="B421" s="705">
        <v>405</v>
      </c>
      <c r="C421" s="765">
        <f>(1+_xlfn.XLOOKUP(INT((B421-1)/12)+1,'ZC Curve'!$B$8:$B$107,'ZC Curve'!R$8:R$107,,0))^(1/12)-1</f>
        <v>0</v>
      </c>
      <c r="D421" s="766">
        <f t="shared" si="217"/>
        <v>1</v>
      </c>
      <c r="E421" s="685"/>
      <c r="F421" s="705">
        <v>405</v>
      </c>
      <c r="G421" s="756">
        <v>0</v>
      </c>
      <c r="H421" s="756">
        <v>0</v>
      </c>
      <c r="I421" s="756">
        <v>0</v>
      </c>
      <c r="J421" s="756">
        <v>0</v>
      </c>
      <c r="K421" s="756">
        <v>0</v>
      </c>
      <c r="L421" s="756">
        <v>0</v>
      </c>
      <c r="M421" s="756">
        <v>0</v>
      </c>
      <c r="N421" s="646">
        <f t="shared" si="218"/>
        <v>0</v>
      </c>
      <c r="O421" s="594"/>
      <c r="P421" s="705">
        <f t="shared" si="204"/>
        <v>405</v>
      </c>
      <c r="Q421" s="756">
        <v>0</v>
      </c>
      <c r="R421" s="756">
        <v>0</v>
      </c>
      <c r="S421" s="756">
        <v>0</v>
      </c>
      <c r="T421" s="756">
        <v>0</v>
      </c>
      <c r="U421" s="756">
        <v>0</v>
      </c>
      <c r="V421" s="756">
        <v>0</v>
      </c>
      <c r="W421" s="756">
        <v>0</v>
      </c>
      <c r="X421" s="646">
        <f t="shared" si="219"/>
        <v>0</v>
      </c>
      <c r="Y421" s="594"/>
      <c r="Z421" s="705">
        <f t="shared" si="205"/>
        <v>405</v>
      </c>
      <c r="AA421" s="756">
        <f t="shared" si="197"/>
        <v>0</v>
      </c>
      <c r="AB421" s="756">
        <f t="shared" si="197"/>
        <v>0</v>
      </c>
      <c r="AC421" s="756">
        <f t="shared" si="197"/>
        <v>0</v>
      </c>
      <c r="AD421" s="756">
        <f t="shared" si="195"/>
        <v>0</v>
      </c>
      <c r="AE421" s="756">
        <f t="shared" si="195"/>
        <v>0</v>
      </c>
      <c r="AF421" s="756">
        <f t="shared" si="195"/>
        <v>0</v>
      </c>
      <c r="AG421" s="756">
        <f t="shared" si="195"/>
        <v>0</v>
      </c>
      <c r="AH421" s="646">
        <f t="shared" si="220"/>
        <v>0</v>
      </c>
      <c r="AI421" s="594"/>
      <c r="AJ421" s="705">
        <f t="shared" si="206"/>
        <v>405</v>
      </c>
      <c r="AK421" s="756">
        <v>0</v>
      </c>
      <c r="AL421" s="756">
        <v>0</v>
      </c>
      <c r="AM421" s="756">
        <v>0</v>
      </c>
      <c r="AN421" s="756">
        <v>0</v>
      </c>
      <c r="AO421" s="756">
        <v>0</v>
      </c>
      <c r="AP421" s="756">
        <v>0</v>
      </c>
      <c r="AQ421" s="756">
        <v>0</v>
      </c>
      <c r="AR421" s="646">
        <f t="shared" si="221"/>
        <v>0</v>
      </c>
      <c r="AS421" s="594"/>
      <c r="AT421" s="705">
        <f t="shared" si="207"/>
        <v>405</v>
      </c>
      <c r="AU421" s="756">
        <v>0</v>
      </c>
      <c r="AV421" s="756">
        <v>0</v>
      </c>
      <c r="AW421" s="756">
        <v>0</v>
      </c>
      <c r="AX421" s="756">
        <v>0</v>
      </c>
      <c r="AY421" s="756">
        <v>0</v>
      </c>
      <c r="AZ421" s="767">
        <f t="shared" ref="AZ421:AZ484" si="226">SUM(AU421:AY421)</f>
        <v>0</v>
      </c>
      <c r="BA421" s="756">
        <v>0</v>
      </c>
      <c r="BB421" s="756">
        <v>0</v>
      </c>
      <c r="BC421" s="756">
        <v>0</v>
      </c>
      <c r="BD421" s="756">
        <v>0</v>
      </c>
      <c r="BE421" s="767">
        <f t="shared" si="208"/>
        <v>0</v>
      </c>
      <c r="BF421" s="646">
        <f t="shared" si="209"/>
        <v>0</v>
      </c>
      <c r="BG421" s="594"/>
      <c r="BH421" s="705">
        <f t="shared" si="199"/>
        <v>405</v>
      </c>
      <c r="BI421" s="646">
        <f t="shared" si="210"/>
        <v>0</v>
      </c>
      <c r="BJ421" s="594"/>
      <c r="BK421" s="705">
        <f t="shared" si="211"/>
        <v>405</v>
      </c>
      <c r="BL421" s="756">
        <v>0</v>
      </c>
      <c r="BM421" s="756">
        <v>0</v>
      </c>
      <c r="BN421" s="756">
        <v>0</v>
      </c>
      <c r="BO421" s="756">
        <v>0</v>
      </c>
      <c r="BP421" s="756">
        <v>0</v>
      </c>
      <c r="BQ421" s="756">
        <v>0</v>
      </c>
      <c r="BR421" s="756">
        <v>0</v>
      </c>
      <c r="BS421" s="646">
        <f t="shared" si="222"/>
        <v>0</v>
      </c>
      <c r="BT421" s="594"/>
      <c r="BU421" s="705">
        <f t="shared" si="212"/>
        <v>405</v>
      </c>
      <c r="BV421" s="756">
        <v>0</v>
      </c>
      <c r="BW421" s="756">
        <v>0</v>
      </c>
      <c r="BX421" s="756">
        <v>0</v>
      </c>
      <c r="BY421" s="756">
        <v>0</v>
      </c>
      <c r="BZ421" s="756">
        <v>0</v>
      </c>
      <c r="CA421" s="756">
        <v>0</v>
      </c>
      <c r="CB421" s="756">
        <v>0</v>
      </c>
      <c r="CC421" s="646">
        <f t="shared" si="223"/>
        <v>0</v>
      </c>
      <c r="CD421" s="594"/>
      <c r="CE421" s="705">
        <f t="shared" si="200"/>
        <v>405</v>
      </c>
      <c r="CF421" s="756">
        <f t="shared" si="198"/>
        <v>0</v>
      </c>
      <c r="CG421" s="756">
        <f t="shared" si="198"/>
        <v>0</v>
      </c>
      <c r="CH421" s="756">
        <f t="shared" si="198"/>
        <v>0</v>
      </c>
      <c r="CI421" s="756">
        <f t="shared" si="196"/>
        <v>0</v>
      </c>
      <c r="CJ421" s="756">
        <f t="shared" si="196"/>
        <v>0</v>
      </c>
      <c r="CK421" s="756">
        <f t="shared" si="196"/>
        <v>0</v>
      </c>
      <c r="CL421" s="756">
        <f t="shared" si="196"/>
        <v>0</v>
      </c>
      <c r="CM421" s="646">
        <f t="shared" si="224"/>
        <v>0</v>
      </c>
      <c r="CN421" s="594"/>
      <c r="CO421" s="705">
        <f t="shared" si="201"/>
        <v>405</v>
      </c>
      <c r="CP421" s="756">
        <v>0</v>
      </c>
      <c r="CQ421" s="756">
        <v>0</v>
      </c>
      <c r="CR421" s="756">
        <v>0</v>
      </c>
      <c r="CS421" s="756">
        <v>0</v>
      </c>
      <c r="CT421" s="756">
        <v>0</v>
      </c>
      <c r="CU421" s="756">
        <v>0</v>
      </c>
      <c r="CV421" s="756">
        <v>0</v>
      </c>
      <c r="CW421" s="646">
        <f t="shared" si="225"/>
        <v>0</v>
      </c>
      <c r="CX421" s="685"/>
      <c r="CY421" s="705">
        <f t="shared" si="202"/>
        <v>405</v>
      </c>
      <c r="CZ421" s="756">
        <v>0</v>
      </c>
      <c r="DA421" s="756">
        <v>0</v>
      </c>
      <c r="DB421" s="756">
        <v>0</v>
      </c>
      <c r="DC421" s="756">
        <v>0</v>
      </c>
      <c r="DD421" s="756">
        <v>0</v>
      </c>
      <c r="DE421" s="767">
        <f t="shared" si="213"/>
        <v>0</v>
      </c>
      <c r="DF421" s="756">
        <v>0</v>
      </c>
      <c r="DG421" s="756">
        <v>0</v>
      </c>
      <c r="DH421" s="756">
        <v>0</v>
      </c>
      <c r="DI421" s="756">
        <v>0</v>
      </c>
      <c r="DJ421" s="767">
        <f t="shared" si="214"/>
        <v>0</v>
      </c>
      <c r="DK421" s="715">
        <f t="shared" si="215"/>
        <v>0</v>
      </c>
      <c r="DL421" s="685"/>
      <c r="DM421" s="705">
        <f t="shared" si="203"/>
        <v>405</v>
      </c>
      <c r="DN421" s="715">
        <f t="shared" si="216"/>
        <v>0</v>
      </c>
    </row>
    <row r="422" spans="2:118" x14ac:dyDescent="0.25">
      <c r="B422" s="705">
        <v>406</v>
      </c>
      <c r="C422" s="765">
        <f>(1+_xlfn.XLOOKUP(INT((B422-1)/12)+1,'ZC Curve'!$B$8:$B$107,'ZC Curve'!R$8:R$107,,0))^(1/12)-1</f>
        <v>0</v>
      </c>
      <c r="D422" s="766">
        <f t="shared" si="217"/>
        <v>1</v>
      </c>
      <c r="E422" s="685"/>
      <c r="F422" s="705">
        <v>406</v>
      </c>
      <c r="G422" s="756">
        <v>0</v>
      </c>
      <c r="H422" s="756">
        <v>0</v>
      </c>
      <c r="I422" s="756">
        <v>0</v>
      </c>
      <c r="J422" s="756">
        <v>0</v>
      </c>
      <c r="K422" s="756">
        <v>0</v>
      </c>
      <c r="L422" s="756">
        <v>0</v>
      </c>
      <c r="M422" s="756">
        <v>0</v>
      </c>
      <c r="N422" s="646">
        <f t="shared" si="218"/>
        <v>0</v>
      </c>
      <c r="O422" s="594"/>
      <c r="P422" s="705">
        <f t="shared" si="204"/>
        <v>406</v>
      </c>
      <c r="Q422" s="756">
        <v>0</v>
      </c>
      <c r="R422" s="756">
        <v>0</v>
      </c>
      <c r="S422" s="756">
        <v>0</v>
      </c>
      <c r="T422" s="756">
        <v>0</v>
      </c>
      <c r="U422" s="756">
        <v>0</v>
      </c>
      <c r="V422" s="756">
        <v>0</v>
      </c>
      <c r="W422" s="756">
        <v>0</v>
      </c>
      <c r="X422" s="646">
        <f t="shared" si="219"/>
        <v>0</v>
      </c>
      <c r="Y422" s="594"/>
      <c r="Z422" s="705">
        <f t="shared" si="205"/>
        <v>406</v>
      </c>
      <c r="AA422" s="756">
        <f t="shared" si="197"/>
        <v>0</v>
      </c>
      <c r="AB422" s="756">
        <f t="shared" si="197"/>
        <v>0</v>
      </c>
      <c r="AC422" s="756">
        <f t="shared" si="197"/>
        <v>0</v>
      </c>
      <c r="AD422" s="756">
        <f t="shared" si="195"/>
        <v>0</v>
      </c>
      <c r="AE422" s="756">
        <f t="shared" si="195"/>
        <v>0</v>
      </c>
      <c r="AF422" s="756">
        <f t="shared" si="195"/>
        <v>0</v>
      </c>
      <c r="AG422" s="756">
        <f t="shared" si="195"/>
        <v>0</v>
      </c>
      <c r="AH422" s="646">
        <f t="shared" si="220"/>
        <v>0</v>
      </c>
      <c r="AI422" s="594"/>
      <c r="AJ422" s="705">
        <f t="shared" si="206"/>
        <v>406</v>
      </c>
      <c r="AK422" s="756">
        <v>0</v>
      </c>
      <c r="AL422" s="756">
        <v>0</v>
      </c>
      <c r="AM422" s="756">
        <v>0</v>
      </c>
      <c r="AN422" s="756">
        <v>0</v>
      </c>
      <c r="AO422" s="756">
        <v>0</v>
      </c>
      <c r="AP422" s="756">
        <v>0</v>
      </c>
      <c r="AQ422" s="756">
        <v>0</v>
      </c>
      <c r="AR422" s="646">
        <f t="shared" si="221"/>
        <v>0</v>
      </c>
      <c r="AS422" s="594"/>
      <c r="AT422" s="705">
        <f t="shared" si="207"/>
        <v>406</v>
      </c>
      <c r="AU422" s="756">
        <v>0</v>
      </c>
      <c r="AV422" s="756">
        <v>0</v>
      </c>
      <c r="AW422" s="756">
        <v>0</v>
      </c>
      <c r="AX422" s="756">
        <v>0</v>
      </c>
      <c r="AY422" s="756">
        <v>0</v>
      </c>
      <c r="AZ422" s="767">
        <f t="shared" si="226"/>
        <v>0</v>
      </c>
      <c r="BA422" s="756">
        <v>0</v>
      </c>
      <c r="BB422" s="756">
        <v>0</v>
      </c>
      <c r="BC422" s="756">
        <v>0</v>
      </c>
      <c r="BD422" s="756">
        <v>0</v>
      </c>
      <c r="BE422" s="767">
        <f t="shared" si="208"/>
        <v>0</v>
      </c>
      <c r="BF422" s="646">
        <f t="shared" si="209"/>
        <v>0</v>
      </c>
      <c r="BG422" s="594"/>
      <c r="BH422" s="705">
        <f t="shared" si="199"/>
        <v>406</v>
      </c>
      <c r="BI422" s="646">
        <f t="shared" si="210"/>
        <v>0</v>
      </c>
      <c r="BJ422" s="594"/>
      <c r="BK422" s="705">
        <f t="shared" si="211"/>
        <v>406</v>
      </c>
      <c r="BL422" s="756">
        <v>0</v>
      </c>
      <c r="BM422" s="756">
        <v>0</v>
      </c>
      <c r="BN422" s="756">
        <v>0</v>
      </c>
      <c r="BO422" s="756">
        <v>0</v>
      </c>
      <c r="BP422" s="756">
        <v>0</v>
      </c>
      <c r="BQ422" s="756">
        <v>0</v>
      </c>
      <c r="BR422" s="756">
        <v>0</v>
      </c>
      <c r="BS422" s="646">
        <f t="shared" si="222"/>
        <v>0</v>
      </c>
      <c r="BT422" s="594"/>
      <c r="BU422" s="705">
        <f t="shared" si="212"/>
        <v>406</v>
      </c>
      <c r="BV422" s="756">
        <v>0</v>
      </c>
      <c r="BW422" s="756">
        <v>0</v>
      </c>
      <c r="BX422" s="756">
        <v>0</v>
      </c>
      <c r="BY422" s="756">
        <v>0</v>
      </c>
      <c r="BZ422" s="756">
        <v>0</v>
      </c>
      <c r="CA422" s="756">
        <v>0</v>
      </c>
      <c r="CB422" s="756">
        <v>0</v>
      </c>
      <c r="CC422" s="646">
        <f t="shared" si="223"/>
        <v>0</v>
      </c>
      <c r="CD422" s="594"/>
      <c r="CE422" s="705">
        <f t="shared" si="200"/>
        <v>406</v>
      </c>
      <c r="CF422" s="756">
        <f t="shared" si="198"/>
        <v>0</v>
      </c>
      <c r="CG422" s="756">
        <f t="shared" si="198"/>
        <v>0</v>
      </c>
      <c r="CH422" s="756">
        <f t="shared" si="198"/>
        <v>0</v>
      </c>
      <c r="CI422" s="756">
        <f t="shared" si="196"/>
        <v>0</v>
      </c>
      <c r="CJ422" s="756">
        <f t="shared" si="196"/>
        <v>0</v>
      </c>
      <c r="CK422" s="756">
        <f t="shared" si="196"/>
        <v>0</v>
      </c>
      <c r="CL422" s="756">
        <f t="shared" si="196"/>
        <v>0</v>
      </c>
      <c r="CM422" s="646">
        <f t="shared" si="224"/>
        <v>0</v>
      </c>
      <c r="CN422" s="594"/>
      <c r="CO422" s="705">
        <f t="shared" si="201"/>
        <v>406</v>
      </c>
      <c r="CP422" s="756">
        <v>0</v>
      </c>
      <c r="CQ422" s="756">
        <v>0</v>
      </c>
      <c r="CR422" s="756">
        <v>0</v>
      </c>
      <c r="CS422" s="756">
        <v>0</v>
      </c>
      <c r="CT422" s="756">
        <v>0</v>
      </c>
      <c r="CU422" s="756">
        <v>0</v>
      </c>
      <c r="CV422" s="756">
        <v>0</v>
      </c>
      <c r="CW422" s="646">
        <f t="shared" si="225"/>
        <v>0</v>
      </c>
      <c r="CX422" s="685"/>
      <c r="CY422" s="705">
        <f t="shared" si="202"/>
        <v>406</v>
      </c>
      <c r="CZ422" s="756">
        <v>0</v>
      </c>
      <c r="DA422" s="756">
        <v>0</v>
      </c>
      <c r="DB422" s="756">
        <v>0</v>
      </c>
      <c r="DC422" s="756">
        <v>0</v>
      </c>
      <c r="DD422" s="756">
        <v>0</v>
      </c>
      <c r="DE422" s="767">
        <f t="shared" si="213"/>
        <v>0</v>
      </c>
      <c r="DF422" s="756">
        <v>0</v>
      </c>
      <c r="DG422" s="756">
        <v>0</v>
      </c>
      <c r="DH422" s="756">
        <v>0</v>
      </c>
      <c r="DI422" s="756">
        <v>0</v>
      </c>
      <c r="DJ422" s="767">
        <f t="shared" si="214"/>
        <v>0</v>
      </c>
      <c r="DK422" s="715">
        <f t="shared" si="215"/>
        <v>0</v>
      </c>
      <c r="DL422" s="685"/>
      <c r="DM422" s="705">
        <f t="shared" si="203"/>
        <v>406</v>
      </c>
      <c r="DN422" s="715">
        <f t="shared" si="216"/>
        <v>0</v>
      </c>
    </row>
    <row r="423" spans="2:118" x14ac:dyDescent="0.25">
      <c r="B423" s="705">
        <v>407</v>
      </c>
      <c r="C423" s="765">
        <f>(1+_xlfn.XLOOKUP(INT((B423-1)/12)+1,'ZC Curve'!$B$8:$B$107,'ZC Curve'!R$8:R$107,,0))^(1/12)-1</f>
        <v>0</v>
      </c>
      <c r="D423" s="766">
        <f t="shared" si="217"/>
        <v>1</v>
      </c>
      <c r="E423" s="685"/>
      <c r="F423" s="705">
        <v>407</v>
      </c>
      <c r="G423" s="756">
        <v>0</v>
      </c>
      <c r="H423" s="756">
        <v>0</v>
      </c>
      <c r="I423" s="756">
        <v>0</v>
      </c>
      <c r="J423" s="756">
        <v>0</v>
      </c>
      <c r="K423" s="756">
        <v>0</v>
      </c>
      <c r="L423" s="756">
        <v>0</v>
      </c>
      <c r="M423" s="756">
        <v>0</v>
      </c>
      <c r="N423" s="646">
        <f t="shared" si="218"/>
        <v>0</v>
      </c>
      <c r="O423" s="594"/>
      <c r="P423" s="705">
        <f t="shared" si="204"/>
        <v>407</v>
      </c>
      <c r="Q423" s="756">
        <v>0</v>
      </c>
      <c r="R423" s="756">
        <v>0</v>
      </c>
      <c r="S423" s="756">
        <v>0</v>
      </c>
      <c r="T423" s="756">
        <v>0</v>
      </c>
      <c r="U423" s="756">
        <v>0</v>
      </c>
      <c r="V423" s="756">
        <v>0</v>
      </c>
      <c r="W423" s="756">
        <v>0</v>
      </c>
      <c r="X423" s="646">
        <f t="shared" si="219"/>
        <v>0</v>
      </c>
      <c r="Y423" s="594"/>
      <c r="Z423" s="705">
        <f t="shared" si="205"/>
        <v>407</v>
      </c>
      <c r="AA423" s="756">
        <f t="shared" si="197"/>
        <v>0</v>
      </c>
      <c r="AB423" s="756">
        <f t="shared" si="197"/>
        <v>0</v>
      </c>
      <c r="AC423" s="756">
        <f t="shared" si="197"/>
        <v>0</v>
      </c>
      <c r="AD423" s="756">
        <f t="shared" si="195"/>
        <v>0</v>
      </c>
      <c r="AE423" s="756">
        <f t="shared" si="195"/>
        <v>0</v>
      </c>
      <c r="AF423" s="756">
        <f t="shared" si="195"/>
        <v>0</v>
      </c>
      <c r="AG423" s="756">
        <f t="shared" si="195"/>
        <v>0</v>
      </c>
      <c r="AH423" s="646">
        <f t="shared" si="220"/>
        <v>0</v>
      </c>
      <c r="AI423" s="594"/>
      <c r="AJ423" s="705">
        <f t="shared" si="206"/>
        <v>407</v>
      </c>
      <c r="AK423" s="756">
        <v>0</v>
      </c>
      <c r="AL423" s="756">
        <v>0</v>
      </c>
      <c r="AM423" s="756">
        <v>0</v>
      </c>
      <c r="AN423" s="756">
        <v>0</v>
      </c>
      <c r="AO423" s="756">
        <v>0</v>
      </c>
      <c r="AP423" s="756">
        <v>0</v>
      </c>
      <c r="AQ423" s="756">
        <v>0</v>
      </c>
      <c r="AR423" s="646">
        <f t="shared" si="221"/>
        <v>0</v>
      </c>
      <c r="AS423" s="594"/>
      <c r="AT423" s="705">
        <f t="shared" si="207"/>
        <v>407</v>
      </c>
      <c r="AU423" s="756">
        <v>0</v>
      </c>
      <c r="AV423" s="756">
        <v>0</v>
      </c>
      <c r="AW423" s="756">
        <v>0</v>
      </c>
      <c r="AX423" s="756">
        <v>0</v>
      </c>
      <c r="AY423" s="756">
        <v>0</v>
      </c>
      <c r="AZ423" s="767">
        <f t="shared" si="226"/>
        <v>0</v>
      </c>
      <c r="BA423" s="756">
        <v>0</v>
      </c>
      <c r="BB423" s="756">
        <v>0</v>
      </c>
      <c r="BC423" s="756">
        <v>0</v>
      </c>
      <c r="BD423" s="756">
        <v>0</v>
      </c>
      <c r="BE423" s="767">
        <f t="shared" si="208"/>
        <v>0</v>
      </c>
      <c r="BF423" s="646">
        <f t="shared" si="209"/>
        <v>0</v>
      </c>
      <c r="BG423" s="594"/>
      <c r="BH423" s="705">
        <f t="shared" si="199"/>
        <v>407</v>
      </c>
      <c r="BI423" s="646">
        <f t="shared" si="210"/>
        <v>0</v>
      </c>
      <c r="BJ423" s="594"/>
      <c r="BK423" s="705">
        <f t="shared" si="211"/>
        <v>407</v>
      </c>
      <c r="BL423" s="756">
        <v>0</v>
      </c>
      <c r="BM423" s="756">
        <v>0</v>
      </c>
      <c r="BN423" s="756">
        <v>0</v>
      </c>
      <c r="BO423" s="756">
        <v>0</v>
      </c>
      <c r="BP423" s="756">
        <v>0</v>
      </c>
      <c r="BQ423" s="756">
        <v>0</v>
      </c>
      <c r="BR423" s="756">
        <v>0</v>
      </c>
      <c r="BS423" s="646">
        <f t="shared" si="222"/>
        <v>0</v>
      </c>
      <c r="BT423" s="594"/>
      <c r="BU423" s="705">
        <f t="shared" si="212"/>
        <v>407</v>
      </c>
      <c r="BV423" s="756">
        <v>0</v>
      </c>
      <c r="BW423" s="756">
        <v>0</v>
      </c>
      <c r="BX423" s="756">
        <v>0</v>
      </c>
      <c r="BY423" s="756">
        <v>0</v>
      </c>
      <c r="BZ423" s="756">
        <v>0</v>
      </c>
      <c r="CA423" s="756">
        <v>0</v>
      </c>
      <c r="CB423" s="756">
        <v>0</v>
      </c>
      <c r="CC423" s="646">
        <f t="shared" si="223"/>
        <v>0</v>
      </c>
      <c r="CD423" s="594"/>
      <c r="CE423" s="705">
        <f t="shared" si="200"/>
        <v>407</v>
      </c>
      <c r="CF423" s="756">
        <f t="shared" si="198"/>
        <v>0</v>
      </c>
      <c r="CG423" s="756">
        <f t="shared" si="198"/>
        <v>0</v>
      </c>
      <c r="CH423" s="756">
        <f t="shared" si="198"/>
        <v>0</v>
      </c>
      <c r="CI423" s="756">
        <f t="shared" si="196"/>
        <v>0</v>
      </c>
      <c r="CJ423" s="756">
        <f t="shared" si="196"/>
        <v>0</v>
      </c>
      <c r="CK423" s="756">
        <f t="shared" si="196"/>
        <v>0</v>
      </c>
      <c r="CL423" s="756">
        <f t="shared" si="196"/>
        <v>0</v>
      </c>
      <c r="CM423" s="646">
        <f t="shared" si="224"/>
        <v>0</v>
      </c>
      <c r="CN423" s="594"/>
      <c r="CO423" s="705">
        <f t="shared" si="201"/>
        <v>407</v>
      </c>
      <c r="CP423" s="756">
        <v>0</v>
      </c>
      <c r="CQ423" s="756">
        <v>0</v>
      </c>
      <c r="CR423" s="756">
        <v>0</v>
      </c>
      <c r="CS423" s="756">
        <v>0</v>
      </c>
      <c r="CT423" s="756">
        <v>0</v>
      </c>
      <c r="CU423" s="756">
        <v>0</v>
      </c>
      <c r="CV423" s="756">
        <v>0</v>
      </c>
      <c r="CW423" s="646">
        <f t="shared" si="225"/>
        <v>0</v>
      </c>
      <c r="CX423" s="685"/>
      <c r="CY423" s="705">
        <f t="shared" si="202"/>
        <v>407</v>
      </c>
      <c r="CZ423" s="756">
        <v>0</v>
      </c>
      <c r="DA423" s="756">
        <v>0</v>
      </c>
      <c r="DB423" s="756">
        <v>0</v>
      </c>
      <c r="DC423" s="756">
        <v>0</v>
      </c>
      <c r="DD423" s="756">
        <v>0</v>
      </c>
      <c r="DE423" s="767">
        <f t="shared" si="213"/>
        <v>0</v>
      </c>
      <c r="DF423" s="756">
        <v>0</v>
      </c>
      <c r="DG423" s="756">
        <v>0</v>
      </c>
      <c r="DH423" s="756">
        <v>0</v>
      </c>
      <c r="DI423" s="756">
        <v>0</v>
      </c>
      <c r="DJ423" s="767">
        <f t="shared" si="214"/>
        <v>0</v>
      </c>
      <c r="DK423" s="715">
        <f t="shared" si="215"/>
        <v>0</v>
      </c>
      <c r="DL423" s="685"/>
      <c r="DM423" s="705">
        <f t="shared" si="203"/>
        <v>407</v>
      </c>
      <c r="DN423" s="715">
        <f t="shared" si="216"/>
        <v>0</v>
      </c>
    </row>
    <row r="424" spans="2:118" x14ac:dyDescent="0.25">
      <c r="B424" s="705">
        <v>408</v>
      </c>
      <c r="C424" s="765">
        <f>(1+_xlfn.XLOOKUP(INT((B424-1)/12)+1,'ZC Curve'!$B$8:$B$107,'ZC Curve'!R$8:R$107,,0))^(1/12)-1</f>
        <v>0</v>
      </c>
      <c r="D424" s="766">
        <f t="shared" si="217"/>
        <v>1</v>
      </c>
      <c r="E424" s="685"/>
      <c r="F424" s="705">
        <v>408</v>
      </c>
      <c r="G424" s="756">
        <v>0</v>
      </c>
      <c r="H424" s="756">
        <v>0</v>
      </c>
      <c r="I424" s="756">
        <v>0</v>
      </c>
      <c r="J424" s="756">
        <v>0</v>
      </c>
      <c r="K424" s="756">
        <v>0</v>
      </c>
      <c r="L424" s="756">
        <v>0</v>
      </c>
      <c r="M424" s="756">
        <v>0</v>
      </c>
      <c r="N424" s="646">
        <f t="shared" si="218"/>
        <v>0</v>
      </c>
      <c r="O424" s="594"/>
      <c r="P424" s="705">
        <f t="shared" si="204"/>
        <v>408</v>
      </c>
      <c r="Q424" s="756">
        <v>0</v>
      </c>
      <c r="R424" s="756">
        <v>0</v>
      </c>
      <c r="S424" s="756">
        <v>0</v>
      </c>
      <c r="T424" s="756">
        <v>0</v>
      </c>
      <c r="U424" s="756">
        <v>0</v>
      </c>
      <c r="V424" s="756">
        <v>0</v>
      </c>
      <c r="W424" s="756">
        <v>0</v>
      </c>
      <c r="X424" s="646">
        <f t="shared" si="219"/>
        <v>0</v>
      </c>
      <c r="Y424" s="594"/>
      <c r="Z424" s="705">
        <f t="shared" si="205"/>
        <v>408</v>
      </c>
      <c r="AA424" s="756">
        <f t="shared" si="197"/>
        <v>0</v>
      </c>
      <c r="AB424" s="756">
        <f t="shared" si="197"/>
        <v>0</v>
      </c>
      <c r="AC424" s="756">
        <f t="shared" si="197"/>
        <v>0</v>
      </c>
      <c r="AD424" s="756">
        <f t="shared" si="195"/>
        <v>0</v>
      </c>
      <c r="AE424" s="756">
        <f t="shared" si="195"/>
        <v>0</v>
      </c>
      <c r="AF424" s="756">
        <f t="shared" si="195"/>
        <v>0</v>
      </c>
      <c r="AG424" s="756">
        <f t="shared" si="195"/>
        <v>0</v>
      </c>
      <c r="AH424" s="646">
        <f t="shared" si="220"/>
        <v>0</v>
      </c>
      <c r="AI424" s="594"/>
      <c r="AJ424" s="705">
        <f t="shared" si="206"/>
        <v>408</v>
      </c>
      <c r="AK424" s="756">
        <v>0</v>
      </c>
      <c r="AL424" s="756">
        <v>0</v>
      </c>
      <c r="AM424" s="756">
        <v>0</v>
      </c>
      <c r="AN424" s="756">
        <v>0</v>
      </c>
      <c r="AO424" s="756">
        <v>0</v>
      </c>
      <c r="AP424" s="756">
        <v>0</v>
      </c>
      <c r="AQ424" s="756">
        <v>0</v>
      </c>
      <c r="AR424" s="646">
        <f t="shared" si="221"/>
        <v>0</v>
      </c>
      <c r="AS424" s="594"/>
      <c r="AT424" s="705">
        <f t="shared" si="207"/>
        <v>408</v>
      </c>
      <c r="AU424" s="756">
        <v>0</v>
      </c>
      <c r="AV424" s="756">
        <v>0</v>
      </c>
      <c r="AW424" s="756">
        <v>0</v>
      </c>
      <c r="AX424" s="756">
        <v>0</v>
      </c>
      <c r="AY424" s="756">
        <v>0</v>
      </c>
      <c r="AZ424" s="767">
        <f t="shared" si="226"/>
        <v>0</v>
      </c>
      <c r="BA424" s="756">
        <v>0</v>
      </c>
      <c r="BB424" s="756">
        <v>0</v>
      </c>
      <c r="BC424" s="756">
        <v>0</v>
      </c>
      <c r="BD424" s="756">
        <v>0</v>
      </c>
      <c r="BE424" s="767">
        <f t="shared" si="208"/>
        <v>0</v>
      </c>
      <c r="BF424" s="646">
        <f t="shared" si="209"/>
        <v>0</v>
      </c>
      <c r="BG424" s="594"/>
      <c r="BH424" s="705">
        <f t="shared" si="199"/>
        <v>408</v>
      </c>
      <c r="BI424" s="646">
        <f t="shared" si="210"/>
        <v>0</v>
      </c>
      <c r="BJ424" s="594"/>
      <c r="BK424" s="705">
        <f t="shared" si="211"/>
        <v>408</v>
      </c>
      <c r="BL424" s="756">
        <v>0</v>
      </c>
      <c r="BM424" s="756">
        <v>0</v>
      </c>
      <c r="BN424" s="756">
        <v>0</v>
      </c>
      <c r="BO424" s="756">
        <v>0</v>
      </c>
      <c r="BP424" s="756">
        <v>0</v>
      </c>
      <c r="BQ424" s="756">
        <v>0</v>
      </c>
      <c r="BR424" s="756">
        <v>0</v>
      </c>
      <c r="BS424" s="646">
        <f t="shared" si="222"/>
        <v>0</v>
      </c>
      <c r="BT424" s="594"/>
      <c r="BU424" s="705">
        <f t="shared" si="212"/>
        <v>408</v>
      </c>
      <c r="BV424" s="756">
        <v>0</v>
      </c>
      <c r="BW424" s="756">
        <v>0</v>
      </c>
      <c r="BX424" s="756">
        <v>0</v>
      </c>
      <c r="BY424" s="756">
        <v>0</v>
      </c>
      <c r="BZ424" s="756">
        <v>0</v>
      </c>
      <c r="CA424" s="756">
        <v>0</v>
      </c>
      <c r="CB424" s="756">
        <v>0</v>
      </c>
      <c r="CC424" s="646">
        <f t="shared" si="223"/>
        <v>0</v>
      </c>
      <c r="CD424" s="594"/>
      <c r="CE424" s="705">
        <f t="shared" si="200"/>
        <v>408</v>
      </c>
      <c r="CF424" s="756">
        <f t="shared" si="198"/>
        <v>0</v>
      </c>
      <c r="CG424" s="756">
        <f t="shared" si="198"/>
        <v>0</v>
      </c>
      <c r="CH424" s="756">
        <f t="shared" si="198"/>
        <v>0</v>
      </c>
      <c r="CI424" s="756">
        <f t="shared" si="196"/>
        <v>0</v>
      </c>
      <c r="CJ424" s="756">
        <f t="shared" si="196"/>
        <v>0</v>
      </c>
      <c r="CK424" s="756">
        <f t="shared" si="196"/>
        <v>0</v>
      </c>
      <c r="CL424" s="756">
        <f t="shared" si="196"/>
        <v>0</v>
      </c>
      <c r="CM424" s="646">
        <f t="shared" si="224"/>
        <v>0</v>
      </c>
      <c r="CN424" s="594"/>
      <c r="CO424" s="705">
        <f t="shared" si="201"/>
        <v>408</v>
      </c>
      <c r="CP424" s="756">
        <v>0</v>
      </c>
      <c r="CQ424" s="756">
        <v>0</v>
      </c>
      <c r="CR424" s="756">
        <v>0</v>
      </c>
      <c r="CS424" s="756">
        <v>0</v>
      </c>
      <c r="CT424" s="756">
        <v>0</v>
      </c>
      <c r="CU424" s="756">
        <v>0</v>
      </c>
      <c r="CV424" s="756">
        <v>0</v>
      </c>
      <c r="CW424" s="646">
        <f t="shared" si="225"/>
        <v>0</v>
      </c>
      <c r="CX424" s="685"/>
      <c r="CY424" s="705">
        <f t="shared" si="202"/>
        <v>408</v>
      </c>
      <c r="CZ424" s="756">
        <v>0</v>
      </c>
      <c r="DA424" s="756">
        <v>0</v>
      </c>
      <c r="DB424" s="756">
        <v>0</v>
      </c>
      <c r="DC424" s="756">
        <v>0</v>
      </c>
      <c r="DD424" s="756">
        <v>0</v>
      </c>
      <c r="DE424" s="767">
        <f t="shared" si="213"/>
        <v>0</v>
      </c>
      <c r="DF424" s="756">
        <v>0</v>
      </c>
      <c r="DG424" s="756">
        <v>0</v>
      </c>
      <c r="DH424" s="756">
        <v>0</v>
      </c>
      <c r="DI424" s="756">
        <v>0</v>
      </c>
      <c r="DJ424" s="767">
        <f t="shared" si="214"/>
        <v>0</v>
      </c>
      <c r="DK424" s="715">
        <f t="shared" si="215"/>
        <v>0</v>
      </c>
      <c r="DL424" s="685"/>
      <c r="DM424" s="705">
        <f t="shared" si="203"/>
        <v>408</v>
      </c>
      <c r="DN424" s="715">
        <f t="shared" si="216"/>
        <v>0</v>
      </c>
    </row>
    <row r="425" spans="2:118" x14ac:dyDescent="0.25">
      <c r="B425" s="705">
        <v>409</v>
      </c>
      <c r="C425" s="765">
        <f>(1+_xlfn.XLOOKUP(INT((B425-1)/12)+1,'ZC Curve'!$B$8:$B$107,'ZC Curve'!R$8:R$107,,0))^(1/12)-1</f>
        <v>0</v>
      </c>
      <c r="D425" s="766">
        <f t="shared" si="217"/>
        <v>1</v>
      </c>
      <c r="E425" s="685"/>
      <c r="F425" s="705">
        <v>409</v>
      </c>
      <c r="G425" s="756">
        <v>0</v>
      </c>
      <c r="H425" s="756">
        <v>0</v>
      </c>
      <c r="I425" s="756">
        <v>0</v>
      </c>
      <c r="J425" s="756">
        <v>0</v>
      </c>
      <c r="K425" s="756">
        <v>0</v>
      </c>
      <c r="L425" s="756">
        <v>0</v>
      </c>
      <c r="M425" s="756">
        <v>0</v>
      </c>
      <c r="N425" s="646">
        <f t="shared" si="218"/>
        <v>0</v>
      </c>
      <c r="O425" s="594"/>
      <c r="P425" s="705">
        <f t="shared" si="204"/>
        <v>409</v>
      </c>
      <c r="Q425" s="756">
        <v>0</v>
      </c>
      <c r="R425" s="756">
        <v>0</v>
      </c>
      <c r="S425" s="756">
        <v>0</v>
      </c>
      <c r="T425" s="756">
        <v>0</v>
      </c>
      <c r="U425" s="756">
        <v>0</v>
      </c>
      <c r="V425" s="756">
        <v>0</v>
      </c>
      <c r="W425" s="756">
        <v>0</v>
      </c>
      <c r="X425" s="646">
        <f t="shared" si="219"/>
        <v>0</v>
      </c>
      <c r="Y425" s="594"/>
      <c r="Z425" s="705">
        <f t="shared" si="205"/>
        <v>409</v>
      </c>
      <c r="AA425" s="756">
        <f t="shared" si="197"/>
        <v>0</v>
      </c>
      <c r="AB425" s="756">
        <f t="shared" si="197"/>
        <v>0</v>
      </c>
      <c r="AC425" s="756">
        <f t="shared" si="197"/>
        <v>0</v>
      </c>
      <c r="AD425" s="756">
        <f t="shared" si="195"/>
        <v>0</v>
      </c>
      <c r="AE425" s="756">
        <f t="shared" si="195"/>
        <v>0</v>
      </c>
      <c r="AF425" s="756">
        <f t="shared" si="195"/>
        <v>0</v>
      </c>
      <c r="AG425" s="756">
        <f t="shared" si="195"/>
        <v>0</v>
      </c>
      <c r="AH425" s="646">
        <f t="shared" si="220"/>
        <v>0</v>
      </c>
      <c r="AI425" s="594"/>
      <c r="AJ425" s="705">
        <f t="shared" si="206"/>
        <v>409</v>
      </c>
      <c r="AK425" s="756">
        <v>0</v>
      </c>
      <c r="AL425" s="756">
        <v>0</v>
      </c>
      <c r="AM425" s="756">
        <v>0</v>
      </c>
      <c r="AN425" s="756">
        <v>0</v>
      </c>
      <c r="AO425" s="756">
        <v>0</v>
      </c>
      <c r="AP425" s="756">
        <v>0</v>
      </c>
      <c r="AQ425" s="756">
        <v>0</v>
      </c>
      <c r="AR425" s="646">
        <f t="shared" si="221"/>
        <v>0</v>
      </c>
      <c r="AS425" s="594"/>
      <c r="AT425" s="705">
        <f t="shared" si="207"/>
        <v>409</v>
      </c>
      <c r="AU425" s="756">
        <v>0</v>
      </c>
      <c r="AV425" s="756">
        <v>0</v>
      </c>
      <c r="AW425" s="756">
        <v>0</v>
      </c>
      <c r="AX425" s="756">
        <v>0</v>
      </c>
      <c r="AY425" s="756">
        <v>0</v>
      </c>
      <c r="AZ425" s="767">
        <f t="shared" si="226"/>
        <v>0</v>
      </c>
      <c r="BA425" s="756">
        <v>0</v>
      </c>
      <c r="BB425" s="756">
        <v>0</v>
      </c>
      <c r="BC425" s="756">
        <v>0</v>
      </c>
      <c r="BD425" s="756">
        <v>0</v>
      </c>
      <c r="BE425" s="767">
        <f t="shared" si="208"/>
        <v>0</v>
      </c>
      <c r="BF425" s="646">
        <f t="shared" si="209"/>
        <v>0</v>
      </c>
      <c r="BG425" s="594"/>
      <c r="BH425" s="705">
        <f t="shared" si="199"/>
        <v>409</v>
      </c>
      <c r="BI425" s="646">
        <f t="shared" si="210"/>
        <v>0</v>
      </c>
      <c r="BJ425" s="594"/>
      <c r="BK425" s="705">
        <f t="shared" si="211"/>
        <v>409</v>
      </c>
      <c r="BL425" s="756">
        <v>0</v>
      </c>
      <c r="BM425" s="756">
        <v>0</v>
      </c>
      <c r="BN425" s="756">
        <v>0</v>
      </c>
      <c r="BO425" s="756">
        <v>0</v>
      </c>
      <c r="BP425" s="756">
        <v>0</v>
      </c>
      <c r="BQ425" s="756">
        <v>0</v>
      </c>
      <c r="BR425" s="756">
        <v>0</v>
      </c>
      <c r="BS425" s="646">
        <f t="shared" si="222"/>
        <v>0</v>
      </c>
      <c r="BT425" s="594"/>
      <c r="BU425" s="705">
        <f t="shared" si="212"/>
        <v>409</v>
      </c>
      <c r="BV425" s="756">
        <v>0</v>
      </c>
      <c r="BW425" s="756">
        <v>0</v>
      </c>
      <c r="BX425" s="756">
        <v>0</v>
      </c>
      <c r="BY425" s="756">
        <v>0</v>
      </c>
      <c r="BZ425" s="756">
        <v>0</v>
      </c>
      <c r="CA425" s="756">
        <v>0</v>
      </c>
      <c r="CB425" s="756">
        <v>0</v>
      </c>
      <c r="CC425" s="646">
        <f t="shared" si="223"/>
        <v>0</v>
      </c>
      <c r="CD425" s="594"/>
      <c r="CE425" s="705">
        <f t="shared" si="200"/>
        <v>409</v>
      </c>
      <c r="CF425" s="756">
        <f t="shared" si="198"/>
        <v>0</v>
      </c>
      <c r="CG425" s="756">
        <f t="shared" si="198"/>
        <v>0</v>
      </c>
      <c r="CH425" s="756">
        <f t="shared" si="198"/>
        <v>0</v>
      </c>
      <c r="CI425" s="756">
        <f t="shared" si="196"/>
        <v>0</v>
      </c>
      <c r="CJ425" s="756">
        <f t="shared" si="196"/>
        <v>0</v>
      </c>
      <c r="CK425" s="756">
        <f t="shared" si="196"/>
        <v>0</v>
      </c>
      <c r="CL425" s="756">
        <f t="shared" si="196"/>
        <v>0</v>
      </c>
      <c r="CM425" s="646">
        <f t="shared" si="224"/>
        <v>0</v>
      </c>
      <c r="CN425" s="594"/>
      <c r="CO425" s="705">
        <f t="shared" si="201"/>
        <v>409</v>
      </c>
      <c r="CP425" s="756">
        <v>0</v>
      </c>
      <c r="CQ425" s="756">
        <v>0</v>
      </c>
      <c r="CR425" s="756">
        <v>0</v>
      </c>
      <c r="CS425" s="756">
        <v>0</v>
      </c>
      <c r="CT425" s="756">
        <v>0</v>
      </c>
      <c r="CU425" s="756">
        <v>0</v>
      </c>
      <c r="CV425" s="756">
        <v>0</v>
      </c>
      <c r="CW425" s="646">
        <f t="shared" si="225"/>
        <v>0</v>
      </c>
      <c r="CX425" s="685"/>
      <c r="CY425" s="705">
        <f t="shared" si="202"/>
        <v>409</v>
      </c>
      <c r="CZ425" s="756">
        <v>0</v>
      </c>
      <c r="DA425" s="756">
        <v>0</v>
      </c>
      <c r="DB425" s="756">
        <v>0</v>
      </c>
      <c r="DC425" s="756">
        <v>0</v>
      </c>
      <c r="DD425" s="756">
        <v>0</v>
      </c>
      <c r="DE425" s="767">
        <f t="shared" si="213"/>
        <v>0</v>
      </c>
      <c r="DF425" s="756">
        <v>0</v>
      </c>
      <c r="DG425" s="756">
        <v>0</v>
      </c>
      <c r="DH425" s="756">
        <v>0</v>
      </c>
      <c r="DI425" s="756">
        <v>0</v>
      </c>
      <c r="DJ425" s="767">
        <f t="shared" si="214"/>
        <v>0</v>
      </c>
      <c r="DK425" s="715">
        <f t="shared" si="215"/>
        <v>0</v>
      </c>
      <c r="DL425" s="685"/>
      <c r="DM425" s="705">
        <f t="shared" si="203"/>
        <v>409</v>
      </c>
      <c r="DN425" s="715">
        <f t="shared" si="216"/>
        <v>0</v>
      </c>
    </row>
    <row r="426" spans="2:118" x14ac:dyDescent="0.25">
      <c r="B426" s="705">
        <v>410</v>
      </c>
      <c r="C426" s="765">
        <f>(1+_xlfn.XLOOKUP(INT((B426-1)/12)+1,'ZC Curve'!$B$8:$B$107,'ZC Curve'!R$8:R$107,,0))^(1/12)-1</f>
        <v>0</v>
      </c>
      <c r="D426" s="766">
        <f t="shared" si="217"/>
        <v>1</v>
      </c>
      <c r="E426" s="685"/>
      <c r="F426" s="705">
        <v>410</v>
      </c>
      <c r="G426" s="756">
        <v>0</v>
      </c>
      <c r="H426" s="756">
        <v>0</v>
      </c>
      <c r="I426" s="756">
        <v>0</v>
      </c>
      <c r="J426" s="756">
        <v>0</v>
      </c>
      <c r="K426" s="756">
        <v>0</v>
      </c>
      <c r="L426" s="756">
        <v>0</v>
      </c>
      <c r="M426" s="756">
        <v>0</v>
      </c>
      <c r="N426" s="646">
        <f t="shared" si="218"/>
        <v>0</v>
      </c>
      <c r="O426" s="594"/>
      <c r="P426" s="705">
        <f t="shared" si="204"/>
        <v>410</v>
      </c>
      <c r="Q426" s="756">
        <v>0</v>
      </c>
      <c r="R426" s="756">
        <v>0</v>
      </c>
      <c r="S426" s="756">
        <v>0</v>
      </c>
      <c r="T426" s="756">
        <v>0</v>
      </c>
      <c r="U426" s="756">
        <v>0</v>
      </c>
      <c r="V426" s="756">
        <v>0</v>
      </c>
      <c r="W426" s="756">
        <v>0</v>
      </c>
      <c r="X426" s="646">
        <f t="shared" si="219"/>
        <v>0</v>
      </c>
      <c r="Y426" s="594"/>
      <c r="Z426" s="705">
        <f t="shared" si="205"/>
        <v>410</v>
      </c>
      <c r="AA426" s="756">
        <f t="shared" si="197"/>
        <v>0</v>
      </c>
      <c r="AB426" s="756">
        <f t="shared" si="197"/>
        <v>0</v>
      </c>
      <c r="AC426" s="756">
        <f t="shared" si="197"/>
        <v>0</v>
      </c>
      <c r="AD426" s="756">
        <f t="shared" si="195"/>
        <v>0</v>
      </c>
      <c r="AE426" s="756">
        <f t="shared" si="195"/>
        <v>0</v>
      </c>
      <c r="AF426" s="756">
        <f t="shared" si="195"/>
        <v>0</v>
      </c>
      <c r="AG426" s="756">
        <f t="shared" si="195"/>
        <v>0</v>
      </c>
      <c r="AH426" s="646">
        <f t="shared" si="220"/>
        <v>0</v>
      </c>
      <c r="AI426" s="594"/>
      <c r="AJ426" s="705">
        <f t="shared" si="206"/>
        <v>410</v>
      </c>
      <c r="AK426" s="756">
        <v>0</v>
      </c>
      <c r="AL426" s="756">
        <v>0</v>
      </c>
      <c r="AM426" s="756">
        <v>0</v>
      </c>
      <c r="AN426" s="756">
        <v>0</v>
      </c>
      <c r="AO426" s="756">
        <v>0</v>
      </c>
      <c r="AP426" s="756">
        <v>0</v>
      </c>
      <c r="AQ426" s="756">
        <v>0</v>
      </c>
      <c r="AR426" s="646">
        <f t="shared" si="221"/>
        <v>0</v>
      </c>
      <c r="AS426" s="594"/>
      <c r="AT426" s="705">
        <f t="shared" si="207"/>
        <v>410</v>
      </c>
      <c r="AU426" s="756">
        <v>0</v>
      </c>
      <c r="AV426" s="756">
        <v>0</v>
      </c>
      <c r="AW426" s="756">
        <v>0</v>
      </c>
      <c r="AX426" s="756">
        <v>0</v>
      </c>
      <c r="AY426" s="756">
        <v>0</v>
      </c>
      <c r="AZ426" s="767">
        <f t="shared" si="226"/>
        <v>0</v>
      </c>
      <c r="BA426" s="756">
        <v>0</v>
      </c>
      <c r="BB426" s="756">
        <v>0</v>
      </c>
      <c r="BC426" s="756">
        <v>0</v>
      </c>
      <c r="BD426" s="756">
        <v>0</v>
      </c>
      <c r="BE426" s="767">
        <f t="shared" si="208"/>
        <v>0</v>
      </c>
      <c r="BF426" s="646">
        <f t="shared" si="209"/>
        <v>0</v>
      </c>
      <c r="BG426" s="594"/>
      <c r="BH426" s="705">
        <f t="shared" si="199"/>
        <v>410</v>
      </c>
      <c r="BI426" s="646">
        <f t="shared" si="210"/>
        <v>0</v>
      </c>
      <c r="BJ426" s="594"/>
      <c r="BK426" s="705">
        <f t="shared" si="211"/>
        <v>410</v>
      </c>
      <c r="BL426" s="756">
        <v>0</v>
      </c>
      <c r="BM426" s="756">
        <v>0</v>
      </c>
      <c r="BN426" s="756">
        <v>0</v>
      </c>
      <c r="BO426" s="756">
        <v>0</v>
      </c>
      <c r="BP426" s="756">
        <v>0</v>
      </c>
      <c r="BQ426" s="756">
        <v>0</v>
      </c>
      <c r="BR426" s="756">
        <v>0</v>
      </c>
      <c r="BS426" s="646">
        <f t="shared" si="222"/>
        <v>0</v>
      </c>
      <c r="BT426" s="594"/>
      <c r="BU426" s="705">
        <f t="shared" si="212"/>
        <v>410</v>
      </c>
      <c r="BV426" s="756">
        <v>0</v>
      </c>
      <c r="BW426" s="756">
        <v>0</v>
      </c>
      <c r="BX426" s="756">
        <v>0</v>
      </c>
      <c r="BY426" s="756">
        <v>0</v>
      </c>
      <c r="BZ426" s="756">
        <v>0</v>
      </c>
      <c r="CA426" s="756">
        <v>0</v>
      </c>
      <c r="CB426" s="756">
        <v>0</v>
      </c>
      <c r="CC426" s="646">
        <f t="shared" si="223"/>
        <v>0</v>
      </c>
      <c r="CD426" s="594"/>
      <c r="CE426" s="705">
        <f t="shared" si="200"/>
        <v>410</v>
      </c>
      <c r="CF426" s="756">
        <f t="shared" si="198"/>
        <v>0</v>
      </c>
      <c r="CG426" s="756">
        <f t="shared" si="198"/>
        <v>0</v>
      </c>
      <c r="CH426" s="756">
        <f t="shared" si="198"/>
        <v>0</v>
      </c>
      <c r="CI426" s="756">
        <f t="shared" si="196"/>
        <v>0</v>
      </c>
      <c r="CJ426" s="756">
        <f t="shared" si="196"/>
        <v>0</v>
      </c>
      <c r="CK426" s="756">
        <f t="shared" si="196"/>
        <v>0</v>
      </c>
      <c r="CL426" s="756">
        <f t="shared" si="196"/>
        <v>0</v>
      </c>
      <c r="CM426" s="646">
        <f t="shared" si="224"/>
        <v>0</v>
      </c>
      <c r="CN426" s="594"/>
      <c r="CO426" s="705">
        <f t="shared" si="201"/>
        <v>410</v>
      </c>
      <c r="CP426" s="756">
        <v>0</v>
      </c>
      <c r="CQ426" s="756">
        <v>0</v>
      </c>
      <c r="CR426" s="756">
        <v>0</v>
      </c>
      <c r="CS426" s="756">
        <v>0</v>
      </c>
      <c r="CT426" s="756">
        <v>0</v>
      </c>
      <c r="CU426" s="756">
        <v>0</v>
      </c>
      <c r="CV426" s="756">
        <v>0</v>
      </c>
      <c r="CW426" s="646">
        <f t="shared" si="225"/>
        <v>0</v>
      </c>
      <c r="CX426" s="685"/>
      <c r="CY426" s="705">
        <f t="shared" si="202"/>
        <v>410</v>
      </c>
      <c r="CZ426" s="756">
        <v>0</v>
      </c>
      <c r="DA426" s="756">
        <v>0</v>
      </c>
      <c r="DB426" s="756">
        <v>0</v>
      </c>
      <c r="DC426" s="756">
        <v>0</v>
      </c>
      <c r="DD426" s="756">
        <v>0</v>
      </c>
      <c r="DE426" s="767">
        <f t="shared" si="213"/>
        <v>0</v>
      </c>
      <c r="DF426" s="756">
        <v>0</v>
      </c>
      <c r="DG426" s="756">
        <v>0</v>
      </c>
      <c r="DH426" s="756">
        <v>0</v>
      </c>
      <c r="DI426" s="756">
        <v>0</v>
      </c>
      <c r="DJ426" s="767">
        <f t="shared" si="214"/>
        <v>0</v>
      </c>
      <c r="DK426" s="715">
        <f t="shared" si="215"/>
        <v>0</v>
      </c>
      <c r="DL426" s="685"/>
      <c r="DM426" s="705">
        <f t="shared" si="203"/>
        <v>410</v>
      </c>
      <c r="DN426" s="715">
        <f t="shared" si="216"/>
        <v>0</v>
      </c>
    </row>
    <row r="427" spans="2:118" x14ac:dyDescent="0.25">
      <c r="B427" s="705">
        <v>411</v>
      </c>
      <c r="C427" s="765">
        <f>(1+_xlfn.XLOOKUP(INT((B427-1)/12)+1,'ZC Curve'!$B$8:$B$107,'ZC Curve'!R$8:R$107,,0))^(1/12)-1</f>
        <v>0</v>
      </c>
      <c r="D427" s="766">
        <f t="shared" si="217"/>
        <v>1</v>
      </c>
      <c r="E427" s="685"/>
      <c r="F427" s="705">
        <v>411</v>
      </c>
      <c r="G427" s="756">
        <v>0</v>
      </c>
      <c r="H427" s="756">
        <v>0</v>
      </c>
      <c r="I427" s="756">
        <v>0</v>
      </c>
      <c r="J427" s="756">
        <v>0</v>
      </c>
      <c r="K427" s="756">
        <v>0</v>
      </c>
      <c r="L427" s="756">
        <v>0</v>
      </c>
      <c r="M427" s="756">
        <v>0</v>
      </c>
      <c r="N427" s="646">
        <f t="shared" si="218"/>
        <v>0</v>
      </c>
      <c r="O427" s="594"/>
      <c r="P427" s="705">
        <f t="shared" si="204"/>
        <v>411</v>
      </c>
      <c r="Q427" s="756">
        <v>0</v>
      </c>
      <c r="R427" s="756">
        <v>0</v>
      </c>
      <c r="S427" s="756">
        <v>0</v>
      </c>
      <c r="T427" s="756">
        <v>0</v>
      </c>
      <c r="U427" s="756">
        <v>0</v>
      </c>
      <c r="V427" s="756">
        <v>0</v>
      </c>
      <c r="W427" s="756">
        <v>0</v>
      </c>
      <c r="X427" s="646">
        <f t="shared" si="219"/>
        <v>0</v>
      </c>
      <c r="Y427" s="594"/>
      <c r="Z427" s="705">
        <f t="shared" si="205"/>
        <v>411</v>
      </c>
      <c r="AA427" s="756">
        <f t="shared" si="197"/>
        <v>0</v>
      </c>
      <c r="AB427" s="756">
        <f t="shared" si="197"/>
        <v>0</v>
      </c>
      <c r="AC427" s="756">
        <f t="shared" si="197"/>
        <v>0</v>
      </c>
      <c r="AD427" s="756">
        <f t="shared" si="195"/>
        <v>0</v>
      </c>
      <c r="AE427" s="756">
        <f t="shared" si="195"/>
        <v>0</v>
      </c>
      <c r="AF427" s="756">
        <f t="shared" si="195"/>
        <v>0</v>
      </c>
      <c r="AG427" s="756">
        <f t="shared" si="195"/>
        <v>0</v>
      </c>
      <c r="AH427" s="646">
        <f t="shared" si="220"/>
        <v>0</v>
      </c>
      <c r="AI427" s="594"/>
      <c r="AJ427" s="705">
        <f t="shared" si="206"/>
        <v>411</v>
      </c>
      <c r="AK427" s="756">
        <v>0</v>
      </c>
      <c r="AL427" s="756">
        <v>0</v>
      </c>
      <c r="AM427" s="756">
        <v>0</v>
      </c>
      <c r="AN427" s="756">
        <v>0</v>
      </c>
      <c r="AO427" s="756">
        <v>0</v>
      </c>
      <c r="AP427" s="756">
        <v>0</v>
      </c>
      <c r="AQ427" s="756">
        <v>0</v>
      </c>
      <c r="AR427" s="646">
        <f t="shared" si="221"/>
        <v>0</v>
      </c>
      <c r="AS427" s="594"/>
      <c r="AT427" s="705">
        <f t="shared" si="207"/>
        <v>411</v>
      </c>
      <c r="AU427" s="756">
        <v>0</v>
      </c>
      <c r="AV427" s="756">
        <v>0</v>
      </c>
      <c r="AW427" s="756">
        <v>0</v>
      </c>
      <c r="AX427" s="756">
        <v>0</v>
      </c>
      <c r="AY427" s="756">
        <v>0</v>
      </c>
      <c r="AZ427" s="767">
        <f t="shared" si="226"/>
        <v>0</v>
      </c>
      <c r="BA427" s="756">
        <v>0</v>
      </c>
      <c r="BB427" s="756">
        <v>0</v>
      </c>
      <c r="BC427" s="756">
        <v>0</v>
      </c>
      <c r="BD427" s="756">
        <v>0</v>
      </c>
      <c r="BE427" s="767">
        <f t="shared" si="208"/>
        <v>0</v>
      </c>
      <c r="BF427" s="646">
        <f t="shared" si="209"/>
        <v>0</v>
      </c>
      <c r="BG427" s="594"/>
      <c r="BH427" s="705">
        <f t="shared" si="199"/>
        <v>411</v>
      </c>
      <c r="BI427" s="646">
        <f t="shared" si="210"/>
        <v>0</v>
      </c>
      <c r="BJ427" s="594"/>
      <c r="BK427" s="705">
        <f t="shared" si="211"/>
        <v>411</v>
      </c>
      <c r="BL427" s="756">
        <v>0</v>
      </c>
      <c r="BM427" s="756">
        <v>0</v>
      </c>
      <c r="BN427" s="756">
        <v>0</v>
      </c>
      <c r="BO427" s="756">
        <v>0</v>
      </c>
      <c r="BP427" s="756">
        <v>0</v>
      </c>
      <c r="BQ427" s="756">
        <v>0</v>
      </c>
      <c r="BR427" s="756">
        <v>0</v>
      </c>
      <c r="BS427" s="646">
        <f t="shared" si="222"/>
        <v>0</v>
      </c>
      <c r="BT427" s="594"/>
      <c r="BU427" s="705">
        <f t="shared" si="212"/>
        <v>411</v>
      </c>
      <c r="BV427" s="756">
        <v>0</v>
      </c>
      <c r="BW427" s="756">
        <v>0</v>
      </c>
      <c r="BX427" s="756">
        <v>0</v>
      </c>
      <c r="BY427" s="756">
        <v>0</v>
      </c>
      <c r="BZ427" s="756">
        <v>0</v>
      </c>
      <c r="CA427" s="756">
        <v>0</v>
      </c>
      <c r="CB427" s="756">
        <v>0</v>
      </c>
      <c r="CC427" s="646">
        <f t="shared" si="223"/>
        <v>0</v>
      </c>
      <c r="CD427" s="594"/>
      <c r="CE427" s="705">
        <f t="shared" si="200"/>
        <v>411</v>
      </c>
      <c r="CF427" s="756">
        <f t="shared" si="198"/>
        <v>0</v>
      </c>
      <c r="CG427" s="756">
        <f t="shared" si="198"/>
        <v>0</v>
      </c>
      <c r="CH427" s="756">
        <f t="shared" si="198"/>
        <v>0</v>
      </c>
      <c r="CI427" s="756">
        <f t="shared" si="196"/>
        <v>0</v>
      </c>
      <c r="CJ427" s="756">
        <f t="shared" si="196"/>
        <v>0</v>
      </c>
      <c r="CK427" s="756">
        <f t="shared" si="196"/>
        <v>0</v>
      </c>
      <c r="CL427" s="756">
        <f t="shared" si="196"/>
        <v>0</v>
      </c>
      <c r="CM427" s="646">
        <f t="shared" si="224"/>
        <v>0</v>
      </c>
      <c r="CN427" s="594"/>
      <c r="CO427" s="705">
        <f t="shared" si="201"/>
        <v>411</v>
      </c>
      <c r="CP427" s="756">
        <v>0</v>
      </c>
      <c r="CQ427" s="756">
        <v>0</v>
      </c>
      <c r="CR427" s="756">
        <v>0</v>
      </c>
      <c r="CS427" s="756">
        <v>0</v>
      </c>
      <c r="CT427" s="756">
        <v>0</v>
      </c>
      <c r="CU427" s="756">
        <v>0</v>
      </c>
      <c r="CV427" s="756">
        <v>0</v>
      </c>
      <c r="CW427" s="646">
        <f t="shared" si="225"/>
        <v>0</v>
      </c>
      <c r="CX427" s="685"/>
      <c r="CY427" s="705">
        <f t="shared" si="202"/>
        <v>411</v>
      </c>
      <c r="CZ427" s="756">
        <v>0</v>
      </c>
      <c r="DA427" s="756">
        <v>0</v>
      </c>
      <c r="DB427" s="756">
        <v>0</v>
      </c>
      <c r="DC427" s="756">
        <v>0</v>
      </c>
      <c r="DD427" s="756">
        <v>0</v>
      </c>
      <c r="DE427" s="767">
        <f t="shared" si="213"/>
        <v>0</v>
      </c>
      <c r="DF427" s="756">
        <v>0</v>
      </c>
      <c r="DG427" s="756">
        <v>0</v>
      </c>
      <c r="DH427" s="756">
        <v>0</v>
      </c>
      <c r="DI427" s="756">
        <v>0</v>
      </c>
      <c r="DJ427" s="767">
        <f t="shared" si="214"/>
        <v>0</v>
      </c>
      <c r="DK427" s="715">
        <f t="shared" si="215"/>
        <v>0</v>
      </c>
      <c r="DL427" s="685"/>
      <c r="DM427" s="705">
        <f t="shared" si="203"/>
        <v>411</v>
      </c>
      <c r="DN427" s="715">
        <f t="shared" si="216"/>
        <v>0</v>
      </c>
    </row>
    <row r="428" spans="2:118" x14ac:dyDescent="0.25">
      <c r="B428" s="705">
        <v>412</v>
      </c>
      <c r="C428" s="765">
        <f>(1+_xlfn.XLOOKUP(INT((B428-1)/12)+1,'ZC Curve'!$B$8:$B$107,'ZC Curve'!R$8:R$107,,0))^(1/12)-1</f>
        <v>0</v>
      </c>
      <c r="D428" s="766">
        <f t="shared" si="217"/>
        <v>1</v>
      </c>
      <c r="E428" s="685"/>
      <c r="F428" s="705">
        <v>412</v>
      </c>
      <c r="G428" s="756">
        <v>0</v>
      </c>
      <c r="H428" s="756">
        <v>0</v>
      </c>
      <c r="I428" s="756">
        <v>0</v>
      </c>
      <c r="J428" s="756">
        <v>0</v>
      </c>
      <c r="K428" s="756">
        <v>0</v>
      </c>
      <c r="L428" s="756">
        <v>0</v>
      </c>
      <c r="M428" s="756">
        <v>0</v>
      </c>
      <c r="N428" s="646">
        <f t="shared" si="218"/>
        <v>0</v>
      </c>
      <c r="O428" s="594"/>
      <c r="P428" s="705">
        <f t="shared" si="204"/>
        <v>412</v>
      </c>
      <c r="Q428" s="756">
        <v>0</v>
      </c>
      <c r="R428" s="756">
        <v>0</v>
      </c>
      <c r="S428" s="756">
        <v>0</v>
      </c>
      <c r="T428" s="756">
        <v>0</v>
      </c>
      <c r="U428" s="756">
        <v>0</v>
      </c>
      <c r="V428" s="756">
        <v>0</v>
      </c>
      <c r="W428" s="756">
        <v>0</v>
      </c>
      <c r="X428" s="646">
        <f t="shared" si="219"/>
        <v>0</v>
      </c>
      <c r="Y428" s="594"/>
      <c r="Z428" s="705">
        <f t="shared" si="205"/>
        <v>412</v>
      </c>
      <c r="AA428" s="756">
        <f t="shared" si="197"/>
        <v>0</v>
      </c>
      <c r="AB428" s="756">
        <f t="shared" si="197"/>
        <v>0</v>
      </c>
      <c r="AC428" s="756">
        <f t="shared" si="197"/>
        <v>0</v>
      </c>
      <c r="AD428" s="756">
        <f t="shared" si="195"/>
        <v>0</v>
      </c>
      <c r="AE428" s="756">
        <f t="shared" si="195"/>
        <v>0</v>
      </c>
      <c r="AF428" s="756">
        <f t="shared" si="195"/>
        <v>0</v>
      </c>
      <c r="AG428" s="756">
        <f t="shared" si="195"/>
        <v>0</v>
      </c>
      <c r="AH428" s="646">
        <f t="shared" si="220"/>
        <v>0</v>
      </c>
      <c r="AI428" s="594"/>
      <c r="AJ428" s="705">
        <f t="shared" si="206"/>
        <v>412</v>
      </c>
      <c r="AK428" s="756">
        <v>0</v>
      </c>
      <c r="AL428" s="756">
        <v>0</v>
      </c>
      <c r="AM428" s="756">
        <v>0</v>
      </c>
      <c r="AN428" s="756">
        <v>0</v>
      </c>
      <c r="AO428" s="756">
        <v>0</v>
      </c>
      <c r="AP428" s="756">
        <v>0</v>
      </c>
      <c r="AQ428" s="756">
        <v>0</v>
      </c>
      <c r="AR428" s="646">
        <f t="shared" si="221"/>
        <v>0</v>
      </c>
      <c r="AS428" s="594"/>
      <c r="AT428" s="705">
        <f t="shared" si="207"/>
        <v>412</v>
      </c>
      <c r="AU428" s="756">
        <v>0</v>
      </c>
      <c r="AV428" s="756">
        <v>0</v>
      </c>
      <c r="AW428" s="756">
        <v>0</v>
      </c>
      <c r="AX428" s="756">
        <v>0</v>
      </c>
      <c r="AY428" s="756">
        <v>0</v>
      </c>
      <c r="AZ428" s="767">
        <f t="shared" si="226"/>
        <v>0</v>
      </c>
      <c r="BA428" s="756">
        <v>0</v>
      </c>
      <c r="BB428" s="756">
        <v>0</v>
      </c>
      <c r="BC428" s="756">
        <v>0</v>
      </c>
      <c r="BD428" s="756">
        <v>0</v>
      </c>
      <c r="BE428" s="767">
        <f t="shared" si="208"/>
        <v>0</v>
      </c>
      <c r="BF428" s="646">
        <f t="shared" si="209"/>
        <v>0</v>
      </c>
      <c r="BG428" s="594"/>
      <c r="BH428" s="705">
        <f t="shared" si="199"/>
        <v>412</v>
      </c>
      <c r="BI428" s="646">
        <f t="shared" si="210"/>
        <v>0</v>
      </c>
      <c r="BJ428" s="594"/>
      <c r="BK428" s="705">
        <f t="shared" si="211"/>
        <v>412</v>
      </c>
      <c r="BL428" s="756">
        <v>0</v>
      </c>
      <c r="BM428" s="756">
        <v>0</v>
      </c>
      <c r="BN428" s="756">
        <v>0</v>
      </c>
      <c r="BO428" s="756">
        <v>0</v>
      </c>
      <c r="BP428" s="756">
        <v>0</v>
      </c>
      <c r="BQ428" s="756">
        <v>0</v>
      </c>
      <c r="BR428" s="756">
        <v>0</v>
      </c>
      <c r="BS428" s="646">
        <f t="shared" si="222"/>
        <v>0</v>
      </c>
      <c r="BT428" s="594"/>
      <c r="BU428" s="705">
        <f t="shared" si="212"/>
        <v>412</v>
      </c>
      <c r="BV428" s="756">
        <v>0</v>
      </c>
      <c r="BW428" s="756">
        <v>0</v>
      </c>
      <c r="BX428" s="756">
        <v>0</v>
      </c>
      <c r="BY428" s="756">
        <v>0</v>
      </c>
      <c r="BZ428" s="756">
        <v>0</v>
      </c>
      <c r="CA428" s="756">
        <v>0</v>
      </c>
      <c r="CB428" s="756">
        <v>0</v>
      </c>
      <c r="CC428" s="646">
        <f t="shared" si="223"/>
        <v>0</v>
      </c>
      <c r="CD428" s="594"/>
      <c r="CE428" s="705">
        <f t="shared" si="200"/>
        <v>412</v>
      </c>
      <c r="CF428" s="756">
        <f t="shared" si="198"/>
        <v>0</v>
      </c>
      <c r="CG428" s="756">
        <f t="shared" si="198"/>
        <v>0</v>
      </c>
      <c r="CH428" s="756">
        <f t="shared" si="198"/>
        <v>0</v>
      </c>
      <c r="CI428" s="756">
        <f t="shared" si="196"/>
        <v>0</v>
      </c>
      <c r="CJ428" s="756">
        <f t="shared" si="196"/>
        <v>0</v>
      </c>
      <c r="CK428" s="756">
        <f t="shared" si="196"/>
        <v>0</v>
      </c>
      <c r="CL428" s="756">
        <f t="shared" si="196"/>
        <v>0</v>
      </c>
      <c r="CM428" s="646">
        <f t="shared" si="224"/>
        <v>0</v>
      </c>
      <c r="CN428" s="594"/>
      <c r="CO428" s="705">
        <f t="shared" si="201"/>
        <v>412</v>
      </c>
      <c r="CP428" s="756">
        <v>0</v>
      </c>
      <c r="CQ428" s="756">
        <v>0</v>
      </c>
      <c r="CR428" s="756">
        <v>0</v>
      </c>
      <c r="CS428" s="756">
        <v>0</v>
      </c>
      <c r="CT428" s="756">
        <v>0</v>
      </c>
      <c r="CU428" s="756">
        <v>0</v>
      </c>
      <c r="CV428" s="756">
        <v>0</v>
      </c>
      <c r="CW428" s="646">
        <f t="shared" si="225"/>
        <v>0</v>
      </c>
      <c r="CX428" s="685"/>
      <c r="CY428" s="705">
        <f t="shared" si="202"/>
        <v>412</v>
      </c>
      <c r="CZ428" s="756">
        <v>0</v>
      </c>
      <c r="DA428" s="756">
        <v>0</v>
      </c>
      <c r="DB428" s="756">
        <v>0</v>
      </c>
      <c r="DC428" s="756">
        <v>0</v>
      </c>
      <c r="DD428" s="756">
        <v>0</v>
      </c>
      <c r="DE428" s="767">
        <f t="shared" si="213"/>
        <v>0</v>
      </c>
      <c r="DF428" s="756">
        <v>0</v>
      </c>
      <c r="DG428" s="756">
        <v>0</v>
      </c>
      <c r="DH428" s="756">
        <v>0</v>
      </c>
      <c r="DI428" s="756">
        <v>0</v>
      </c>
      <c r="DJ428" s="767">
        <f t="shared" si="214"/>
        <v>0</v>
      </c>
      <c r="DK428" s="715">
        <f t="shared" si="215"/>
        <v>0</v>
      </c>
      <c r="DL428" s="685"/>
      <c r="DM428" s="705">
        <f t="shared" si="203"/>
        <v>412</v>
      </c>
      <c r="DN428" s="715">
        <f t="shared" si="216"/>
        <v>0</v>
      </c>
    </row>
    <row r="429" spans="2:118" x14ac:dyDescent="0.25">
      <c r="B429" s="705">
        <v>413</v>
      </c>
      <c r="C429" s="765">
        <f>(1+_xlfn.XLOOKUP(INT((B429-1)/12)+1,'ZC Curve'!$B$8:$B$107,'ZC Curve'!R$8:R$107,,0))^(1/12)-1</f>
        <v>0</v>
      </c>
      <c r="D429" s="766">
        <f t="shared" si="217"/>
        <v>1</v>
      </c>
      <c r="E429" s="685"/>
      <c r="F429" s="705">
        <v>413</v>
      </c>
      <c r="G429" s="756">
        <v>0</v>
      </c>
      <c r="H429" s="756">
        <v>0</v>
      </c>
      <c r="I429" s="756">
        <v>0</v>
      </c>
      <c r="J429" s="756">
        <v>0</v>
      </c>
      <c r="K429" s="756">
        <v>0</v>
      </c>
      <c r="L429" s="756">
        <v>0</v>
      </c>
      <c r="M429" s="756">
        <v>0</v>
      </c>
      <c r="N429" s="646">
        <f t="shared" si="218"/>
        <v>0</v>
      </c>
      <c r="O429" s="594"/>
      <c r="P429" s="705">
        <f t="shared" si="204"/>
        <v>413</v>
      </c>
      <c r="Q429" s="756">
        <v>0</v>
      </c>
      <c r="R429" s="756">
        <v>0</v>
      </c>
      <c r="S429" s="756">
        <v>0</v>
      </c>
      <c r="T429" s="756">
        <v>0</v>
      </c>
      <c r="U429" s="756">
        <v>0</v>
      </c>
      <c r="V429" s="756">
        <v>0</v>
      </c>
      <c r="W429" s="756">
        <v>0</v>
      </c>
      <c r="X429" s="646">
        <f t="shared" si="219"/>
        <v>0</v>
      </c>
      <c r="Y429" s="594"/>
      <c r="Z429" s="705">
        <f t="shared" si="205"/>
        <v>413</v>
      </c>
      <c r="AA429" s="756">
        <f t="shared" si="197"/>
        <v>0</v>
      </c>
      <c r="AB429" s="756">
        <f t="shared" si="197"/>
        <v>0</v>
      </c>
      <c r="AC429" s="756">
        <f t="shared" si="197"/>
        <v>0</v>
      </c>
      <c r="AD429" s="756">
        <f t="shared" si="195"/>
        <v>0</v>
      </c>
      <c r="AE429" s="756">
        <f t="shared" si="195"/>
        <v>0</v>
      </c>
      <c r="AF429" s="756">
        <f t="shared" si="195"/>
        <v>0</v>
      </c>
      <c r="AG429" s="756">
        <f t="shared" si="195"/>
        <v>0</v>
      </c>
      <c r="AH429" s="646">
        <f t="shared" si="220"/>
        <v>0</v>
      </c>
      <c r="AI429" s="594"/>
      <c r="AJ429" s="705">
        <f t="shared" si="206"/>
        <v>413</v>
      </c>
      <c r="AK429" s="756">
        <v>0</v>
      </c>
      <c r="AL429" s="756">
        <v>0</v>
      </c>
      <c r="AM429" s="756">
        <v>0</v>
      </c>
      <c r="AN429" s="756">
        <v>0</v>
      </c>
      <c r="AO429" s="756">
        <v>0</v>
      </c>
      <c r="AP429" s="756">
        <v>0</v>
      </c>
      <c r="AQ429" s="756">
        <v>0</v>
      </c>
      <c r="AR429" s="646">
        <f t="shared" si="221"/>
        <v>0</v>
      </c>
      <c r="AS429" s="594"/>
      <c r="AT429" s="705">
        <f t="shared" si="207"/>
        <v>413</v>
      </c>
      <c r="AU429" s="756">
        <v>0</v>
      </c>
      <c r="AV429" s="756">
        <v>0</v>
      </c>
      <c r="AW429" s="756">
        <v>0</v>
      </c>
      <c r="AX429" s="756">
        <v>0</v>
      </c>
      <c r="AY429" s="756">
        <v>0</v>
      </c>
      <c r="AZ429" s="767">
        <f t="shared" si="226"/>
        <v>0</v>
      </c>
      <c r="BA429" s="756">
        <v>0</v>
      </c>
      <c r="BB429" s="756">
        <v>0</v>
      </c>
      <c r="BC429" s="756">
        <v>0</v>
      </c>
      <c r="BD429" s="756">
        <v>0</v>
      </c>
      <c r="BE429" s="767">
        <f t="shared" si="208"/>
        <v>0</v>
      </c>
      <c r="BF429" s="646">
        <f t="shared" si="209"/>
        <v>0</v>
      </c>
      <c r="BG429" s="594"/>
      <c r="BH429" s="705">
        <f t="shared" si="199"/>
        <v>413</v>
      </c>
      <c r="BI429" s="646">
        <f t="shared" si="210"/>
        <v>0</v>
      </c>
      <c r="BJ429" s="594"/>
      <c r="BK429" s="705">
        <f t="shared" si="211"/>
        <v>413</v>
      </c>
      <c r="BL429" s="756">
        <v>0</v>
      </c>
      <c r="BM429" s="756">
        <v>0</v>
      </c>
      <c r="BN429" s="756">
        <v>0</v>
      </c>
      <c r="BO429" s="756">
        <v>0</v>
      </c>
      <c r="BP429" s="756">
        <v>0</v>
      </c>
      <c r="BQ429" s="756">
        <v>0</v>
      </c>
      <c r="BR429" s="756">
        <v>0</v>
      </c>
      <c r="BS429" s="646">
        <f t="shared" si="222"/>
        <v>0</v>
      </c>
      <c r="BT429" s="594"/>
      <c r="BU429" s="705">
        <f t="shared" si="212"/>
        <v>413</v>
      </c>
      <c r="BV429" s="756">
        <v>0</v>
      </c>
      <c r="BW429" s="756">
        <v>0</v>
      </c>
      <c r="BX429" s="756">
        <v>0</v>
      </c>
      <c r="BY429" s="756">
        <v>0</v>
      </c>
      <c r="BZ429" s="756">
        <v>0</v>
      </c>
      <c r="CA429" s="756">
        <v>0</v>
      </c>
      <c r="CB429" s="756">
        <v>0</v>
      </c>
      <c r="CC429" s="646">
        <f t="shared" si="223"/>
        <v>0</v>
      </c>
      <c r="CD429" s="594"/>
      <c r="CE429" s="705">
        <f t="shared" si="200"/>
        <v>413</v>
      </c>
      <c r="CF429" s="756">
        <f t="shared" si="198"/>
        <v>0</v>
      </c>
      <c r="CG429" s="756">
        <f t="shared" si="198"/>
        <v>0</v>
      </c>
      <c r="CH429" s="756">
        <f t="shared" si="198"/>
        <v>0</v>
      </c>
      <c r="CI429" s="756">
        <f t="shared" si="196"/>
        <v>0</v>
      </c>
      <c r="CJ429" s="756">
        <f t="shared" si="196"/>
        <v>0</v>
      </c>
      <c r="CK429" s="756">
        <f t="shared" si="196"/>
        <v>0</v>
      </c>
      <c r="CL429" s="756">
        <f t="shared" si="196"/>
        <v>0</v>
      </c>
      <c r="CM429" s="646">
        <f t="shared" si="224"/>
        <v>0</v>
      </c>
      <c r="CN429" s="594"/>
      <c r="CO429" s="705">
        <f t="shared" si="201"/>
        <v>413</v>
      </c>
      <c r="CP429" s="756">
        <v>0</v>
      </c>
      <c r="CQ429" s="756">
        <v>0</v>
      </c>
      <c r="CR429" s="756">
        <v>0</v>
      </c>
      <c r="CS429" s="756">
        <v>0</v>
      </c>
      <c r="CT429" s="756">
        <v>0</v>
      </c>
      <c r="CU429" s="756">
        <v>0</v>
      </c>
      <c r="CV429" s="756">
        <v>0</v>
      </c>
      <c r="CW429" s="646">
        <f t="shared" si="225"/>
        <v>0</v>
      </c>
      <c r="CX429" s="685"/>
      <c r="CY429" s="705">
        <f t="shared" si="202"/>
        <v>413</v>
      </c>
      <c r="CZ429" s="756">
        <v>0</v>
      </c>
      <c r="DA429" s="756">
        <v>0</v>
      </c>
      <c r="DB429" s="756">
        <v>0</v>
      </c>
      <c r="DC429" s="756">
        <v>0</v>
      </c>
      <c r="DD429" s="756">
        <v>0</v>
      </c>
      <c r="DE429" s="767">
        <f t="shared" si="213"/>
        <v>0</v>
      </c>
      <c r="DF429" s="756">
        <v>0</v>
      </c>
      <c r="DG429" s="756">
        <v>0</v>
      </c>
      <c r="DH429" s="756">
        <v>0</v>
      </c>
      <c r="DI429" s="756">
        <v>0</v>
      </c>
      <c r="DJ429" s="767">
        <f t="shared" si="214"/>
        <v>0</v>
      </c>
      <c r="DK429" s="715">
        <f t="shared" si="215"/>
        <v>0</v>
      </c>
      <c r="DL429" s="685"/>
      <c r="DM429" s="705">
        <f t="shared" si="203"/>
        <v>413</v>
      </c>
      <c r="DN429" s="715">
        <f t="shared" si="216"/>
        <v>0</v>
      </c>
    </row>
    <row r="430" spans="2:118" x14ac:dyDescent="0.25">
      <c r="B430" s="705">
        <v>414</v>
      </c>
      <c r="C430" s="765">
        <f>(1+_xlfn.XLOOKUP(INT((B430-1)/12)+1,'ZC Curve'!$B$8:$B$107,'ZC Curve'!R$8:R$107,,0))^(1/12)-1</f>
        <v>0</v>
      </c>
      <c r="D430" s="766">
        <f t="shared" si="217"/>
        <v>1</v>
      </c>
      <c r="E430" s="685"/>
      <c r="F430" s="705">
        <v>414</v>
      </c>
      <c r="G430" s="756">
        <v>0</v>
      </c>
      <c r="H430" s="756">
        <v>0</v>
      </c>
      <c r="I430" s="756">
        <v>0</v>
      </c>
      <c r="J430" s="756">
        <v>0</v>
      </c>
      <c r="K430" s="756">
        <v>0</v>
      </c>
      <c r="L430" s="756">
        <v>0</v>
      </c>
      <c r="M430" s="756">
        <v>0</v>
      </c>
      <c r="N430" s="646">
        <f t="shared" si="218"/>
        <v>0</v>
      </c>
      <c r="O430" s="594"/>
      <c r="P430" s="705">
        <f t="shared" si="204"/>
        <v>414</v>
      </c>
      <c r="Q430" s="756">
        <v>0</v>
      </c>
      <c r="R430" s="756">
        <v>0</v>
      </c>
      <c r="S430" s="756">
        <v>0</v>
      </c>
      <c r="T430" s="756">
        <v>0</v>
      </c>
      <c r="U430" s="756">
        <v>0</v>
      </c>
      <c r="V430" s="756">
        <v>0</v>
      </c>
      <c r="W430" s="756">
        <v>0</v>
      </c>
      <c r="X430" s="646">
        <f t="shared" si="219"/>
        <v>0</v>
      </c>
      <c r="Y430" s="594"/>
      <c r="Z430" s="705">
        <f t="shared" si="205"/>
        <v>414</v>
      </c>
      <c r="AA430" s="756">
        <f t="shared" si="197"/>
        <v>0</v>
      </c>
      <c r="AB430" s="756">
        <f t="shared" si="197"/>
        <v>0</v>
      </c>
      <c r="AC430" s="756">
        <f t="shared" si="197"/>
        <v>0</v>
      </c>
      <c r="AD430" s="756">
        <f t="shared" si="195"/>
        <v>0</v>
      </c>
      <c r="AE430" s="756">
        <f t="shared" si="195"/>
        <v>0</v>
      </c>
      <c r="AF430" s="756">
        <f t="shared" si="195"/>
        <v>0</v>
      </c>
      <c r="AG430" s="756">
        <f t="shared" si="195"/>
        <v>0</v>
      </c>
      <c r="AH430" s="646">
        <f t="shared" si="220"/>
        <v>0</v>
      </c>
      <c r="AI430" s="594"/>
      <c r="AJ430" s="705">
        <f t="shared" si="206"/>
        <v>414</v>
      </c>
      <c r="AK430" s="756">
        <v>0</v>
      </c>
      <c r="AL430" s="756">
        <v>0</v>
      </c>
      <c r="AM430" s="756">
        <v>0</v>
      </c>
      <c r="AN430" s="756">
        <v>0</v>
      </c>
      <c r="AO430" s="756">
        <v>0</v>
      </c>
      <c r="AP430" s="756">
        <v>0</v>
      </c>
      <c r="AQ430" s="756">
        <v>0</v>
      </c>
      <c r="AR430" s="646">
        <f t="shared" si="221"/>
        <v>0</v>
      </c>
      <c r="AS430" s="594"/>
      <c r="AT430" s="705">
        <f t="shared" si="207"/>
        <v>414</v>
      </c>
      <c r="AU430" s="756">
        <v>0</v>
      </c>
      <c r="AV430" s="756">
        <v>0</v>
      </c>
      <c r="AW430" s="756">
        <v>0</v>
      </c>
      <c r="AX430" s="756">
        <v>0</v>
      </c>
      <c r="AY430" s="756">
        <v>0</v>
      </c>
      <c r="AZ430" s="767">
        <f t="shared" si="226"/>
        <v>0</v>
      </c>
      <c r="BA430" s="756">
        <v>0</v>
      </c>
      <c r="BB430" s="756">
        <v>0</v>
      </c>
      <c r="BC430" s="756">
        <v>0</v>
      </c>
      <c r="BD430" s="756">
        <v>0</v>
      </c>
      <c r="BE430" s="767">
        <f t="shared" si="208"/>
        <v>0</v>
      </c>
      <c r="BF430" s="646">
        <f t="shared" si="209"/>
        <v>0</v>
      </c>
      <c r="BG430" s="594"/>
      <c r="BH430" s="705">
        <f t="shared" si="199"/>
        <v>414</v>
      </c>
      <c r="BI430" s="646">
        <f t="shared" si="210"/>
        <v>0</v>
      </c>
      <c r="BJ430" s="594"/>
      <c r="BK430" s="705">
        <f t="shared" si="211"/>
        <v>414</v>
      </c>
      <c r="BL430" s="756">
        <v>0</v>
      </c>
      <c r="BM430" s="756">
        <v>0</v>
      </c>
      <c r="BN430" s="756">
        <v>0</v>
      </c>
      <c r="BO430" s="756">
        <v>0</v>
      </c>
      <c r="BP430" s="756">
        <v>0</v>
      </c>
      <c r="BQ430" s="756">
        <v>0</v>
      </c>
      <c r="BR430" s="756">
        <v>0</v>
      </c>
      <c r="BS430" s="646">
        <f t="shared" si="222"/>
        <v>0</v>
      </c>
      <c r="BT430" s="594"/>
      <c r="BU430" s="705">
        <f t="shared" si="212"/>
        <v>414</v>
      </c>
      <c r="BV430" s="756">
        <v>0</v>
      </c>
      <c r="BW430" s="756">
        <v>0</v>
      </c>
      <c r="BX430" s="756">
        <v>0</v>
      </c>
      <c r="BY430" s="756">
        <v>0</v>
      </c>
      <c r="BZ430" s="756">
        <v>0</v>
      </c>
      <c r="CA430" s="756">
        <v>0</v>
      </c>
      <c r="CB430" s="756">
        <v>0</v>
      </c>
      <c r="CC430" s="646">
        <f t="shared" si="223"/>
        <v>0</v>
      </c>
      <c r="CD430" s="594"/>
      <c r="CE430" s="705">
        <f t="shared" si="200"/>
        <v>414</v>
      </c>
      <c r="CF430" s="756">
        <f t="shared" si="198"/>
        <v>0</v>
      </c>
      <c r="CG430" s="756">
        <f t="shared" si="198"/>
        <v>0</v>
      </c>
      <c r="CH430" s="756">
        <f t="shared" si="198"/>
        <v>0</v>
      </c>
      <c r="CI430" s="756">
        <f t="shared" si="196"/>
        <v>0</v>
      </c>
      <c r="CJ430" s="756">
        <f t="shared" si="196"/>
        <v>0</v>
      </c>
      <c r="CK430" s="756">
        <f t="shared" si="196"/>
        <v>0</v>
      </c>
      <c r="CL430" s="756">
        <f t="shared" si="196"/>
        <v>0</v>
      </c>
      <c r="CM430" s="646">
        <f t="shared" si="224"/>
        <v>0</v>
      </c>
      <c r="CN430" s="594"/>
      <c r="CO430" s="705">
        <f t="shared" si="201"/>
        <v>414</v>
      </c>
      <c r="CP430" s="756">
        <v>0</v>
      </c>
      <c r="CQ430" s="756">
        <v>0</v>
      </c>
      <c r="CR430" s="756">
        <v>0</v>
      </c>
      <c r="CS430" s="756">
        <v>0</v>
      </c>
      <c r="CT430" s="756">
        <v>0</v>
      </c>
      <c r="CU430" s="756">
        <v>0</v>
      </c>
      <c r="CV430" s="756">
        <v>0</v>
      </c>
      <c r="CW430" s="646">
        <f t="shared" si="225"/>
        <v>0</v>
      </c>
      <c r="CX430" s="685"/>
      <c r="CY430" s="705">
        <f t="shared" si="202"/>
        <v>414</v>
      </c>
      <c r="CZ430" s="756">
        <v>0</v>
      </c>
      <c r="DA430" s="756">
        <v>0</v>
      </c>
      <c r="DB430" s="756">
        <v>0</v>
      </c>
      <c r="DC430" s="756">
        <v>0</v>
      </c>
      <c r="DD430" s="756">
        <v>0</v>
      </c>
      <c r="DE430" s="767">
        <f t="shared" si="213"/>
        <v>0</v>
      </c>
      <c r="DF430" s="756">
        <v>0</v>
      </c>
      <c r="DG430" s="756">
        <v>0</v>
      </c>
      <c r="DH430" s="756">
        <v>0</v>
      </c>
      <c r="DI430" s="756">
        <v>0</v>
      </c>
      <c r="DJ430" s="767">
        <f t="shared" si="214"/>
        <v>0</v>
      </c>
      <c r="DK430" s="715">
        <f t="shared" si="215"/>
        <v>0</v>
      </c>
      <c r="DL430" s="685"/>
      <c r="DM430" s="705">
        <f t="shared" si="203"/>
        <v>414</v>
      </c>
      <c r="DN430" s="715">
        <f t="shared" si="216"/>
        <v>0</v>
      </c>
    </row>
    <row r="431" spans="2:118" x14ac:dyDescent="0.25">
      <c r="B431" s="705">
        <v>415</v>
      </c>
      <c r="C431" s="765">
        <f>(1+_xlfn.XLOOKUP(INT((B431-1)/12)+1,'ZC Curve'!$B$8:$B$107,'ZC Curve'!R$8:R$107,,0))^(1/12)-1</f>
        <v>0</v>
      </c>
      <c r="D431" s="766">
        <f t="shared" si="217"/>
        <v>1</v>
      </c>
      <c r="E431" s="685"/>
      <c r="F431" s="705">
        <v>415</v>
      </c>
      <c r="G431" s="756">
        <v>0</v>
      </c>
      <c r="H431" s="756">
        <v>0</v>
      </c>
      <c r="I431" s="756">
        <v>0</v>
      </c>
      <c r="J431" s="756">
        <v>0</v>
      </c>
      <c r="K431" s="756">
        <v>0</v>
      </c>
      <c r="L431" s="756">
        <v>0</v>
      </c>
      <c r="M431" s="756">
        <v>0</v>
      </c>
      <c r="N431" s="646">
        <f t="shared" si="218"/>
        <v>0</v>
      </c>
      <c r="O431" s="594"/>
      <c r="P431" s="705">
        <f t="shared" si="204"/>
        <v>415</v>
      </c>
      <c r="Q431" s="756">
        <v>0</v>
      </c>
      <c r="R431" s="756">
        <v>0</v>
      </c>
      <c r="S431" s="756">
        <v>0</v>
      </c>
      <c r="T431" s="756">
        <v>0</v>
      </c>
      <c r="U431" s="756">
        <v>0</v>
      </c>
      <c r="V431" s="756">
        <v>0</v>
      </c>
      <c r="W431" s="756">
        <v>0</v>
      </c>
      <c r="X431" s="646">
        <f t="shared" si="219"/>
        <v>0</v>
      </c>
      <c r="Y431" s="594"/>
      <c r="Z431" s="705">
        <f t="shared" si="205"/>
        <v>415</v>
      </c>
      <c r="AA431" s="756">
        <f t="shared" si="197"/>
        <v>0</v>
      </c>
      <c r="AB431" s="756">
        <f t="shared" si="197"/>
        <v>0</v>
      </c>
      <c r="AC431" s="756">
        <f t="shared" si="197"/>
        <v>0</v>
      </c>
      <c r="AD431" s="756">
        <f t="shared" si="195"/>
        <v>0</v>
      </c>
      <c r="AE431" s="756">
        <f t="shared" si="195"/>
        <v>0</v>
      </c>
      <c r="AF431" s="756">
        <f t="shared" si="195"/>
        <v>0</v>
      </c>
      <c r="AG431" s="756">
        <f t="shared" si="195"/>
        <v>0</v>
      </c>
      <c r="AH431" s="646">
        <f t="shared" si="220"/>
        <v>0</v>
      </c>
      <c r="AI431" s="594"/>
      <c r="AJ431" s="705">
        <f t="shared" si="206"/>
        <v>415</v>
      </c>
      <c r="AK431" s="756">
        <v>0</v>
      </c>
      <c r="AL431" s="756">
        <v>0</v>
      </c>
      <c r="AM431" s="756">
        <v>0</v>
      </c>
      <c r="AN431" s="756">
        <v>0</v>
      </c>
      <c r="AO431" s="756">
        <v>0</v>
      </c>
      <c r="AP431" s="756">
        <v>0</v>
      </c>
      <c r="AQ431" s="756">
        <v>0</v>
      </c>
      <c r="AR431" s="646">
        <f t="shared" si="221"/>
        <v>0</v>
      </c>
      <c r="AS431" s="594"/>
      <c r="AT431" s="705">
        <f t="shared" si="207"/>
        <v>415</v>
      </c>
      <c r="AU431" s="756">
        <v>0</v>
      </c>
      <c r="AV431" s="756">
        <v>0</v>
      </c>
      <c r="AW431" s="756">
        <v>0</v>
      </c>
      <c r="AX431" s="756">
        <v>0</v>
      </c>
      <c r="AY431" s="756">
        <v>0</v>
      </c>
      <c r="AZ431" s="767">
        <f t="shared" si="226"/>
        <v>0</v>
      </c>
      <c r="BA431" s="756">
        <v>0</v>
      </c>
      <c r="BB431" s="756">
        <v>0</v>
      </c>
      <c r="BC431" s="756">
        <v>0</v>
      </c>
      <c r="BD431" s="756">
        <v>0</v>
      </c>
      <c r="BE431" s="767">
        <f t="shared" si="208"/>
        <v>0</v>
      </c>
      <c r="BF431" s="646">
        <f t="shared" si="209"/>
        <v>0</v>
      </c>
      <c r="BG431" s="594"/>
      <c r="BH431" s="705">
        <f t="shared" si="199"/>
        <v>415</v>
      </c>
      <c r="BI431" s="646">
        <f t="shared" si="210"/>
        <v>0</v>
      </c>
      <c r="BJ431" s="594"/>
      <c r="BK431" s="705">
        <f t="shared" si="211"/>
        <v>415</v>
      </c>
      <c r="BL431" s="756">
        <v>0</v>
      </c>
      <c r="BM431" s="756">
        <v>0</v>
      </c>
      <c r="BN431" s="756">
        <v>0</v>
      </c>
      <c r="BO431" s="756">
        <v>0</v>
      </c>
      <c r="BP431" s="756">
        <v>0</v>
      </c>
      <c r="BQ431" s="756">
        <v>0</v>
      </c>
      <c r="BR431" s="756">
        <v>0</v>
      </c>
      <c r="BS431" s="646">
        <f t="shared" si="222"/>
        <v>0</v>
      </c>
      <c r="BT431" s="594"/>
      <c r="BU431" s="705">
        <f t="shared" si="212"/>
        <v>415</v>
      </c>
      <c r="BV431" s="756">
        <v>0</v>
      </c>
      <c r="BW431" s="756">
        <v>0</v>
      </c>
      <c r="BX431" s="756">
        <v>0</v>
      </c>
      <c r="BY431" s="756">
        <v>0</v>
      </c>
      <c r="BZ431" s="756">
        <v>0</v>
      </c>
      <c r="CA431" s="756">
        <v>0</v>
      </c>
      <c r="CB431" s="756">
        <v>0</v>
      </c>
      <c r="CC431" s="646">
        <f t="shared" si="223"/>
        <v>0</v>
      </c>
      <c r="CD431" s="594"/>
      <c r="CE431" s="705">
        <f t="shared" si="200"/>
        <v>415</v>
      </c>
      <c r="CF431" s="756">
        <f t="shared" si="198"/>
        <v>0</v>
      </c>
      <c r="CG431" s="756">
        <f t="shared" si="198"/>
        <v>0</v>
      </c>
      <c r="CH431" s="756">
        <f t="shared" si="198"/>
        <v>0</v>
      </c>
      <c r="CI431" s="756">
        <f t="shared" si="196"/>
        <v>0</v>
      </c>
      <c r="CJ431" s="756">
        <f t="shared" si="196"/>
        <v>0</v>
      </c>
      <c r="CK431" s="756">
        <f t="shared" si="196"/>
        <v>0</v>
      </c>
      <c r="CL431" s="756">
        <f t="shared" si="196"/>
        <v>0</v>
      </c>
      <c r="CM431" s="646">
        <f t="shared" si="224"/>
        <v>0</v>
      </c>
      <c r="CN431" s="594"/>
      <c r="CO431" s="705">
        <f t="shared" si="201"/>
        <v>415</v>
      </c>
      <c r="CP431" s="756">
        <v>0</v>
      </c>
      <c r="CQ431" s="756">
        <v>0</v>
      </c>
      <c r="CR431" s="756">
        <v>0</v>
      </c>
      <c r="CS431" s="756">
        <v>0</v>
      </c>
      <c r="CT431" s="756">
        <v>0</v>
      </c>
      <c r="CU431" s="756">
        <v>0</v>
      </c>
      <c r="CV431" s="756">
        <v>0</v>
      </c>
      <c r="CW431" s="646">
        <f t="shared" si="225"/>
        <v>0</v>
      </c>
      <c r="CX431" s="685"/>
      <c r="CY431" s="705">
        <f t="shared" si="202"/>
        <v>415</v>
      </c>
      <c r="CZ431" s="756">
        <v>0</v>
      </c>
      <c r="DA431" s="756">
        <v>0</v>
      </c>
      <c r="DB431" s="756">
        <v>0</v>
      </c>
      <c r="DC431" s="756">
        <v>0</v>
      </c>
      <c r="DD431" s="756">
        <v>0</v>
      </c>
      <c r="DE431" s="767">
        <f t="shared" si="213"/>
        <v>0</v>
      </c>
      <c r="DF431" s="756">
        <v>0</v>
      </c>
      <c r="DG431" s="756">
        <v>0</v>
      </c>
      <c r="DH431" s="756">
        <v>0</v>
      </c>
      <c r="DI431" s="756">
        <v>0</v>
      </c>
      <c r="DJ431" s="767">
        <f t="shared" si="214"/>
        <v>0</v>
      </c>
      <c r="DK431" s="715">
        <f t="shared" si="215"/>
        <v>0</v>
      </c>
      <c r="DL431" s="685"/>
      <c r="DM431" s="705">
        <f t="shared" si="203"/>
        <v>415</v>
      </c>
      <c r="DN431" s="715">
        <f t="shared" si="216"/>
        <v>0</v>
      </c>
    </row>
    <row r="432" spans="2:118" x14ac:dyDescent="0.25">
      <c r="B432" s="705">
        <v>416</v>
      </c>
      <c r="C432" s="765">
        <f>(1+_xlfn.XLOOKUP(INT((B432-1)/12)+1,'ZC Curve'!$B$8:$B$107,'ZC Curve'!R$8:R$107,,0))^(1/12)-1</f>
        <v>0</v>
      </c>
      <c r="D432" s="766">
        <f t="shared" si="217"/>
        <v>1</v>
      </c>
      <c r="E432" s="685"/>
      <c r="F432" s="705">
        <v>416</v>
      </c>
      <c r="G432" s="756">
        <v>0</v>
      </c>
      <c r="H432" s="756">
        <v>0</v>
      </c>
      <c r="I432" s="756">
        <v>0</v>
      </c>
      <c r="J432" s="756">
        <v>0</v>
      </c>
      <c r="K432" s="756">
        <v>0</v>
      </c>
      <c r="L432" s="756">
        <v>0</v>
      </c>
      <c r="M432" s="756">
        <v>0</v>
      </c>
      <c r="N432" s="646">
        <f t="shared" si="218"/>
        <v>0</v>
      </c>
      <c r="O432" s="594"/>
      <c r="P432" s="705">
        <f t="shared" si="204"/>
        <v>416</v>
      </c>
      <c r="Q432" s="756">
        <v>0</v>
      </c>
      <c r="R432" s="756">
        <v>0</v>
      </c>
      <c r="S432" s="756">
        <v>0</v>
      </c>
      <c r="T432" s="756">
        <v>0</v>
      </c>
      <c r="U432" s="756">
        <v>0</v>
      </c>
      <c r="V432" s="756">
        <v>0</v>
      </c>
      <c r="W432" s="756">
        <v>0</v>
      </c>
      <c r="X432" s="646">
        <f t="shared" si="219"/>
        <v>0</v>
      </c>
      <c r="Y432" s="594"/>
      <c r="Z432" s="705">
        <f t="shared" si="205"/>
        <v>416</v>
      </c>
      <c r="AA432" s="756">
        <f t="shared" si="197"/>
        <v>0</v>
      </c>
      <c r="AB432" s="756">
        <f t="shared" si="197"/>
        <v>0</v>
      </c>
      <c r="AC432" s="756">
        <f t="shared" si="197"/>
        <v>0</v>
      </c>
      <c r="AD432" s="756">
        <f t="shared" si="195"/>
        <v>0</v>
      </c>
      <c r="AE432" s="756">
        <f t="shared" si="195"/>
        <v>0</v>
      </c>
      <c r="AF432" s="756">
        <f t="shared" si="195"/>
        <v>0</v>
      </c>
      <c r="AG432" s="756">
        <f t="shared" si="195"/>
        <v>0</v>
      </c>
      <c r="AH432" s="646">
        <f t="shared" si="220"/>
        <v>0</v>
      </c>
      <c r="AI432" s="594"/>
      <c r="AJ432" s="705">
        <f t="shared" si="206"/>
        <v>416</v>
      </c>
      <c r="AK432" s="756">
        <v>0</v>
      </c>
      <c r="AL432" s="756">
        <v>0</v>
      </c>
      <c r="AM432" s="756">
        <v>0</v>
      </c>
      <c r="AN432" s="756">
        <v>0</v>
      </c>
      <c r="AO432" s="756">
        <v>0</v>
      </c>
      <c r="AP432" s="756">
        <v>0</v>
      </c>
      <c r="AQ432" s="756">
        <v>0</v>
      </c>
      <c r="AR432" s="646">
        <f t="shared" si="221"/>
        <v>0</v>
      </c>
      <c r="AS432" s="594"/>
      <c r="AT432" s="705">
        <f t="shared" si="207"/>
        <v>416</v>
      </c>
      <c r="AU432" s="756">
        <v>0</v>
      </c>
      <c r="AV432" s="756">
        <v>0</v>
      </c>
      <c r="AW432" s="756">
        <v>0</v>
      </c>
      <c r="AX432" s="756">
        <v>0</v>
      </c>
      <c r="AY432" s="756">
        <v>0</v>
      </c>
      <c r="AZ432" s="767">
        <f t="shared" si="226"/>
        <v>0</v>
      </c>
      <c r="BA432" s="756">
        <v>0</v>
      </c>
      <c r="BB432" s="756">
        <v>0</v>
      </c>
      <c r="BC432" s="756">
        <v>0</v>
      </c>
      <c r="BD432" s="756">
        <v>0</v>
      </c>
      <c r="BE432" s="767">
        <f t="shared" si="208"/>
        <v>0</v>
      </c>
      <c r="BF432" s="646">
        <f t="shared" si="209"/>
        <v>0</v>
      </c>
      <c r="BG432" s="594"/>
      <c r="BH432" s="705">
        <f t="shared" si="199"/>
        <v>416</v>
      </c>
      <c r="BI432" s="646">
        <f t="shared" si="210"/>
        <v>0</v>
      </c>
      <c r="BJ432" s="594"/>
      <c r="BK432" s="705">
        <f t="shared" si="211"/>
        <v>416</v>
      </c>
      <c r="BL432" s="756">
        <v>0</v>
      </c>
      <c r="BM432" s="756">
        <v>0</v>
      </c>
      <c r="BN432" s="756">
        <v>0</v>
      </c>
      <c r="BO432" s="756">
        <v>0</v>
      </c>
      <c r="BP432" s="756">
        <v>0</v>
      </c>
      <c r="BQ432" s="756">
        <v>0</v>
      </c>
      <c r="BR432" s="756">
        <v>0</v>
      </c>
      <c r="BS432" s="646">
        <f t="shared" si="222"/>
        <v>0</v>
      </c>
      <c r="BT432" s="594"/>
      <c r="BU432" s="705">
        <f t="shared" si="212"/>
        <v>416</v>
      </c>
      <c r="BV432" s="756">
        <v>0</v>
      </c>
      <c r="BW432" s="756">
        <v>0</v>
      </c>
      <c r="BX432" s="756">
        <v>0</v>
      </c>
      <c r="BY432" s="756">
        <v>0</v>
      </c>
      <c r="BZ432" s="756">
        <v>0</v>
      </c>
      <c r="CA432" s="756">
        <v>0</v>
      </c>
      <c r="CB432" s="756">
        <v>0</v>
      </c>
      <c r="CC432" s="646">
        <f t="shared" si="223"/>
        <v>0</v>
      </c>
      <c r="CD432" s="594"/>
      <c r="CE432" s="705">
        <f t="shared" si="200"/>
        <v>416</v>
      </c>
      <c r="CF432" s="756">
        <f t="shared" si="198"/>
        <v>0</v>
      </c>
      <c r="CG432" s="756">
        <f t="shared" si="198"/>
        <v>0</v>
      </c>
      <c r="CH432" s="756">
        <f t="shared" si="198"/>
        <v>0</v>
      </c>
      <c r="CI432" s="756">
        <f t="shared" si="196"/>
        <v>0</v>
      </c>
      <c r="CJ432" s="756">
        <f t="shared" si="196"/>
        <v>0</v>
      </c>
      <c r="CK432" s="756">
        <f t="shared" si="196"/>
        <v>0</v>
      </c>
      <c r="CL432" s="756">
        <f t="shared" si="196"/>
        <v>0</v>
      </c>
      <c r="CM432" s="646">
        <f t="shared" si="224"/>
        <v>0</v>
      </c>
      <c r="CN432" s="594"/>
      <c r="CO432" s="705">
        <f t="shared" si="201"/>
        <v>416</v>
      </c>
      <c r="CP432" s="756">
        <v>0</v>
      </c>
      <c r="CQ432" s="756">
        <v>0</v>
      </c>
      <c r="CR432" s="756">
        <v>0</v>
      </c>
      <c r="CS432" s="756">
        <v>0</v>
      </c>
      <c r="CT432" s="756">
        <v>0</v>
      </c>
      <c r="CU432" s="756">
        <v>0</v>
      </c>
      <c r="CV432" s="756">
        <v>0</v>
      </c>
      <c r="CW432" s="646">
        <f t="shared" si="225"/>
        <v>0</v>
      </c>
      <c r="CX432" s="685"/>
      <c r="CY432" s="705">
        <f t="shared" si="202"/>
        <v>416</v>
      </c>
      <c r="CZ432" s="756">
        <v>0</v>
      </c>
      <c r="DA432" s="756">
        <v>0</v>
      </c>
      <c r="DB432" s="756">
        <v>0</v>
      </c>
      <c r="DC432" s="756">
        <v>0</v>
      </c>
      <c r="DD432" s="756">
        <v>0</v>
      </c>
      <c r="DE432" s="767">
        <f t="shared" si="213"/>
        <v>0</v>
      </c>
      <c r="DF432" s="756">
        <v>0</v>
      </c>
      <c r="DG432" s="756">
        <v>0</v>
      </c>
      <c r="DH432" s="756">
        <v>0</v>
      </c>
      <c r="DI432" s="756">
        <v>0</v>
      </c>
      <c r="DJ432" s="767">
        <f t="shared" si="214"/>
        <v>0</v>
      </c>
      <c r="DK432" s="715">
        <f t="shared" si="215"/>
        <v>0</v>
      </c>
      <c r="DL432" s="685"/>
      <c r="DM432" s="705">
        <f t="shared" si="203"/>
        <v>416</v>
      </c>
      <c r="DN432" s="715">
        <f t="shared" si="216"/>
        <v>0</v>
      </c>
    </row>
    <row r="433" spans="2:118" x14ac:dyDescent="0.25">
      <c r="B433" s="705">
        <v>417</v>
      </c>
      <c r="C433" s="765">
        <f>(1+_xlfn.XLOOKUP(INT((B433-1)/12)+1,'ZC Curve'!$B$8:$B$107,'ZC Curve'!R$8:R$107,,0))^(1/12)-1</f>
        <v>0</v>
      </c>
      <c r="D433" s="766">
        <f t="shared" si="217"/>
        <v>1</v>
      </c>
      <c r="E433" s="685"/>
      <c r="F433" s="705">
        <v>417</v>
      </c>
      <c r="G433" s="756">
        <v>0</v>
      </c>
      <c r="H433" s="756">
        <v>0</v>
      </c>
      <c r="I433" s="756">
        <v>0</v>
      </c>
      <c r="J433" s="756">
        <v>0</v>
      </c>
      <c r="K433" s="756">
        <v>0</v>
      </c>
      <c r="L433" s="756">
        <v>0</v>
      </c>
      <c r="M433" s="756">
        <v>0</v>
      </c>
      <c r="N433" s="646">
        <f t="shared" si="218"/>
        <v>0</v>
      </c>
      <c r="O433" s="594"/>
      <c r="P433" s="705">
        <f t="shared" si="204"/>
        <v>417</v>
      </c>
      <c r="Q433" s="756">
        <v>0</v>
      </c>
      <c r="R433" s="756">
        <v>0</v>
      </c>
      <c r="S433" s="756">
        <v>0</v>
      </c>
      <c r="T433" s="756">
        <v>0</v>
      </c>
      <c r="U433" s="756">
        <v>0</v>
      </c>
      <c r="V433" s="756">
        <v>0</v>
      </c>
      <c r="W433" s="756">
        <v>0</v>
      </c>
      <c r="X433" s="646">
        <f t="shared" si="219"/>
        <v>0</v>
      </c>
      <c r="Y433" s="594"/>
      <c r="Z433" s="705">
        <f t="shared" si="205"/>
        <v>417</v>
      </c>
      <c r="AA433" s="756">
        <f t="shared" si="197"/>
        <v>0</v>
      </c>
      <c r="AB433" s="756">
        <f t="shared" si="197"/>
        <v>0</v>
      </c>
      <c r="AC433" s="756">
        <f t="shared" si="197"/>
        <v>0</v>
      </c>
      <c r="AD433" s="756">
        <f t="shared" si="195"/>
        <v>0</v>
      </c>
      <c r="AE433" s="756">
        <f t="shared" si="195"/>
        <v>0</v>
      </c>
      <c r="AF433" s="756">
        <f t="shared" si="195"/>
        <v>0</v>
      </c>
      <c r="AG433" s="756">
        <f t="shared" si="195"/>
        <v>0</v>
      </c>
      <c r="AH433" s="646">
        <f t="shared" si="220"/>
        <v>0</v>
      </c>
      <c r="AI433" s="594"/>
      <c r="AJ433" s="705">
        <f t="shared" si="206"/>
        <v>417</v>
      </c>
      <c r="AK433" s="756">
        <v>0</v>
      </c>
      <c r="AL433" s="756">
        <v>0</v>
      </c>
      <c r="AM433" s="756">
        <v>0</v>
      </c>
      <c r="AN433" s="756">
        <v>0</v>
      </c>
      <c r="AO433" s="756">
        <v>0</v>
      </c>
      <c r="AP433" s="756">
        <v>0</v>
      </c>
      <c r="AQ433" s="756">
        <v>0</v>
      </c>
      <c r="AR433" s="646">
        <f t="shared" si="221"/>
        <v>0</v>
      </c>
      <c r="AS433" s="594"/>
      <c r="AT433" s="705">
        <f t="shared" si="207"/>
        <v>417</v>
      </c>
      <c r="AU433" s="756">
        <v>0</v>
      </c>
      <c r="AV433" s="756">
        <v>0</v>
      </c>
      <c r="AW433" s="756">
        <v>0</v>
      </c>
      <c r="AX433" s="756">
        <v>0</v>
      </c>
      <c r="AY433" s="756">
        <v>0</v>
      </c>
      <c r="AZ433" s="767">
        <f t="shared" si="226"/>
        <v>0</v>
      </c>
      <c r="BA433" s="756">
        <v>0</v>
      </c>
      <c r="BB433" s="756">
        <v>0</v>
      </c>
      <c r="BC433" s="756">
        <v>0</v>
      </c>
      <c r="BD433" s="756">
        <v>0</v>
      </c>
      <c r="BE433" s="767">
        <f t="shared" si="208"/>
        <v>0</v>
      </c>
      <c r="BF433" s="646">
        <f t="shared" si="209"/>
        <v>0</v>
      </c>
      <c r="BG433" s="594"/>
      <c r="BH433" s="705">
        <f t="shared" si="199"/>
        <v>417</v>
      </c>
      <c r="BI433" s="646">
        <f t="shared" si="210"/>
        <v>0</v>
      </c>
      <c r="BJ433" s="594"/>
      <c r="BK433" s="705">
        <f t="shared" si="211"/>
        <v>417</v>
      </c>
      <c r="BL433" s="756">
        <v>0</v>
      </c>
      <c r="BM433" s="756">
        <v>0</v>
      </c>
      <c r="BN433" s="756">
        <v>0</v>
      </c>
      <c r="BO433" s="756">
        <v>0</v>
      </c>
      <c r="BP433" s="756">
        <v>0</v>
      </c>
      <c r="BQ433" s="756">
        <v>0</v>
      </c>
      <c r="BR433" s="756">
        <v>0</v>
      </c>
      <c r="BS433" s="646">
        <f t="shared" si="222"/>
        <v>0</v>
      </c>
      <c r="BT433" s="594"/>
      <c r="BU433" s="705">
        <f t="shared" si="212"/>
        <v>417</v>
      </c>
      <c r="BV433" s="756">
        <v>0</v>
      </c>
      <c r="BW433" s="756">
        <v>0</v>
      </c>
      <c r="BX433" s="756">
        <v>0</v>
      </c>
      <c r="BY433" s="756">
        <v>0</v>
      </c>
      <c r="BZ433" s="756">
        <v>0</v>
      </c>
      <c r="CA433" s="756">
        <v>0</v>
      </c>
      <c r="CB433" s="756">
        <v>0</v>
      </c>
      <c r="CC433" s="646">
        <f t="shared" si="223"/>
        <v>0</v>
      </c>
      <c r="CD433" s="594"/>
      <c r="CE433" s="705">
        <f t="shared" si="200"/>
        <v>417</v>
      </c>
      <c r="CF433" s="756">
        <f t="shared" si="198"/>
        <v>0</v>
      </c>
      <c r="CG433" s="756">
        <f t="shared" si="198"/>
        <v>0</v>
      </c>
      <c r="CH433" s="756">
        <f t="shared" si="198"/>
        <v>0</v>
      </c>
      <c r="CI433" s="756">
        <f t="shared" si="196"/>
        <v>0</v>
      </c>
      <c r="CJ433" s="756">
        <f t="shared" si="196"/>
        <v>0</v>
      </c>
      <c r="CK433" s="756">
        <f t="shared" si="196"/>
        <v>0</v>
      </c>
      <c r="CL433" s="756">
        <f t="shared" si="196"/>
        <v>0</v>
      </c>
      <c r="CM433" s="646">
        <f t="shared" si="224"/>
        <v>0</v>
      </c>
      <c r="CN433" s="594"/>
      <c r="CO433" s="705">
        <f t="shared" si="201"/>
        <v>417</v>
      </c>
      <c r="CP433" s="756">
        <v>0</v>
      </c>
      <c r="CQ433" s="756">
        <v>0</v>
      </c>
      <c r="CR433" s="756">
        <v>0</v>
      </c>
      <c r="CS433" s="756">
        <v>0</v>
      </c>
      <c r="CT433" s="756">
        <v>0</v>
      </c>
      <c r="CU433" s="756">
        <v>0</v>
      </c>
      <c r="CV433" s="756">
        <v>0</v>
      </c>
      <c r="CW433" s="646">
        <f t="shared" si="225"/>
        <v>0</v>
      </c>
      <c r="CX433" s="685"/>
      <c r="CY433" s="705">
        <f t="shared" si="202"/>
        <v>417</v>
      </c>
      <c r="CZ433" s="756">
        <v>0</v>
      </c>
      <c r="DA433" s="756">
        <v>0</v>
      </c>
      <c r="DB433" s="756">
        <v>0</v>
      </c>
      <c r="DC433" s="756">
        <v>0</v>
      </c>
      <c r="DD433" s="756">
        <v>0</v>
      </c>
      <c r="DE433" s="767">
        <f t="shared" si="213"/>
        <v>0</v>
      </c>
      <c r="DF433" s="756">
        <v>0</v>
      </c>
      <c r="DG433" s="756">
        <v>0</v>
      </c>
      <c r="DH433" s="756">
        <v>0</v>
      </c>
      <c r="DI433" s="756">
        <v>0</v>
      </c>
      <c r="DJ433" s="767">
        <f t="shared" si="214"/>
        <v>0</v>
      </c>
      <c r="DK433" s="715">
        <f t="shared" si="215"/>
        <v>0</v>
      </c>
      <c r="DL433" s="685"/>
      <c r="DM433" s="705">
        <f t="shared" si="203"/>
        <v>417</v>
      </c>
      <c r="DN433" s="715">
        <f t="shared" si="216"/>
        <v>0</v>
      </c>
    </row>
    <row r="434" spans="2:118" x14ac:dyDescent="0.25">
      <c r="B434" s="705">
        <v>418</v>
      </c>
      <c r="C434" s="765">
        <f>(1+_xlfn.XLOOKUP(INT((B434-1)/12)+1,'ZC Curve'!$B$8:$B$107,'ZC Curve'!R$8:R$107,,0))^(1/12)-1</f>
        <v>0</v>
      </c>
      <c r="D434" s="766">
        <f t="shared" si="217"/>
        <v>1</v>
      </c>
      <c r="E434" s="685"/>
      <c r="F434" s="705">
        <v>418</v>
      </c>
      <c r="G434" s="756">
        <v>0</v>
      </c>
      <c r="H434" s="756">
        <v>0</v>
      </c>
      <c r="I434" s="756">
        <v>0</v>
      </c>
      <c r="J434" s="756">
        <v>0</v>
      </c>
      <c r="K434" s="756">
        <v>0</v>
      </c>
      <c r="L434" s="756">
        <v>0</v>
      </c>
      <c r="M434" s="756">
        <v>0</v>
      </c>
      <c r="N434" s="646">
        <f t="shared" si="218"/>
        <v>0</v>
      </c>
      <c r="O434" s="594"/>
      <c r="P434" s="705">
        <f t="shared" si="204"/>
        <v>418</v>
      </c>
      <c r="Q434" s="756">
        <v>0</v>
      </c>
      <c r="R434" s="756">
        <v>0</v>
      </c>
      <c r="S434" s="756">
        <v>0</v>
      </c>
      <c r="T434" s="756">
        <v>0</v>
      </c>
      <c r="U434" s="756">
        <v>0</v>
      </c>
      <c r="V434" s="756">
        <v>0</v>
      </c>
      <c r="W434" s="756">
        <v>0</v>
      </c>
      <c r="X434" s="646">
        <f t="shared" si="219"/>
        <v>0</v>
      </c>
      <c r="Y434" s="594"/>
      <c r="Z434" s="705">
        <f t="shared" si="205"/>
        <v>418</v>
      </c>
      <c r="AA434" s="756">
        <f t="shared" si="197"/>
        <v>0</v>
      </c>
      <c r="AB434" s="756">
        <f t="shared" si="197"/>
        <v>0</v>
      </c>
      <c r="AC434" s="756">
        <f t="shared" si="197"/>
        <v>0</v>
      </c>
      <c r="AD434" s="756">
        <f t="shared" si="195"/>
        <v>0</v>
      </c>
      <c r="AE434" s="756">
        <f t="shared" si="195"/>
        <v>0</v>
      </c>
      <c r="AF434" s="756">
        <f t="shared" si="195"/>
        <v>0</v>
      </c>
      <c r="AG434" s="756">
        <f t="shared" si="195"/>
        <v>0</v>
      </c>
      <c r="AH434" s="646">
        <f t="shared" si="220"/>
        <v>0</v>
      </c>
      <c r="AI434" s="594"/>
      <c r="AJ434" s="705">
        <f t="shared" si="206"/>
        <v>418</v>
      </c>
      <c r="AK434" s="756">
        <v>0</v>
      </c>
      <c r="AL434" s="756">
        <v>0</v>
      </c>
      <c r="AM434" s="756">
        <v>0</v>
      </c>
      <c r="AN434" s="756">
        <v>0</v>
      </c>
      <c r="AO434" s="756">
        <v>0</v>
      </c>
      <c r="AP434" s="756">
        <v>0</v>
      </c>
      <c r="AQ434" s="756">
        <v>0</v>
      </c>
      <c r="AR434" s="646">
        <f t="shared" si="221"/>
        <v>0</v>
      </c>
      <c r="AS434" s="594"/>
      <c r="AT434" s="705">
        <f t="shared" si="207"/>
        <v>418</v>
      </c>
      <c r="AU434" s="756">
        <v>0</v>
      </c>
      <c r="AV434" s="756">
        <v>0</v>
      </c>
      <c r="AW434" s="756">
        <v>0</v>
      </c>
      <c r="AX434" s="756">
        <v>0</v>
      </c>
      <c r="AY434" s="756">
        <v>0</v>
      </c>
      <c r="AZ434" s="767">
        <f t="shared" si="226"/>
        <v>0</v>
      </c>
      <c r="BA434" s="756">
        <v>0</v>
      </c>
      <c r="BB434" s="756">
        <v>0</v>
      </c>
      <c r="BC434" s="756">
        <v>0</v>
      </c>
      <c r="BD434" s="756">
        <v>0</v>
      </c>
      <c r="BE434" s="767">
        <f t="shared" si="208"/>
        <v>0</v>
      </c>
      <c r="BF434" s="646">
        <f t="shared" si="209"/>
        <v>0</v>
      </c>
      <c r="BG434" s="594"/>
      <c r="BH434" s="705">
        <f t="shared" si="199"/>
        <v>418</v>
      </c>
      <c r="BI434" s="646">
        <f t="shared" si="210"/>
        <v>0</v>
      </c>
      <c r="BJ434" s="594"/>
      <c r="BK434" s="705">
        <f t="shared" si="211"/>
        <v>418</v>
      </c>
      <c r="BL434" s="756">
        <v>0</v>
      </c>
      <c r="BM434" s="756">
        <v>0</v>
      </c>
      <c r="BN434" s="756">
        <v>0</v>
      </c>
      <c r="BO434" s="756">
        <v>0</v>
      </c>
      <c r="BP434" s="756">
        <v>0</v>
      </c>
      <c r="BQ434" s="756">
        <v>0</v>
      </c>
      <c r="BR434" s="756">
        <v>0</v>
      </c>
      <c r="BS434" s="646">
        <f t="shared" si="222"/>
        <v>0</v>
      </c>
      <c r="BT434" s="594"/>
      <c r="BU434" s="705">
        <f t="shared" si="212"/>
        <v>418</v>
      </c>
      <c r="BV434" s="756">
        <v>0</v>
      </c>
      <c r="BW434" s="756">
        <v>0</v>
      </c>
      <c r="BX434" s="756">
        <v>0</v>
      </c>
      <c r="BY434" s="756">
        <v>0</v>
      </c>
      <c r="BZ434" s="756">
        <v>0</v>
      </c>
      <c r="CA434" s="756">
        <v>0</v>
      </c>
      <c r="CB434" s="756">
        <v>0</v>
      </c>
      <c r="CC434" s="646">
        <f t="shared" si="223"/>
        <v>0</v>
      </c>
      <c r="CD434" s="594"/>
      <c r="CE434" s="705">
        <f t="shared" si="200"/>
        <v>418</v>
      </c>
      <c r="CF434" s="756">
        <f t="shared" si="198"/>
        <v>0</v>
      </c>
      <c r="CG434" s="756">
        <f t="shared" si="198"/>
        <v>0</v>
      </c>
      <c r="CH434" s="756">
        <f t="shared" si="198"/>
        <v>0</v>
      </c>
      <c r="CI434" s="756">
        <f t="shared" si="196"/>
        <v>0</v>
      </c>
      <c r="CJ434" s="756">
        <f t="shared" si="196"/>
        <v>0</v>
      </c>
      <c r="CK434" s="756">
        <f t="shared" si="196"/>
        <v>0</v>
      </c>
      <c r="CL434" s="756">
        <f t="shared" si="196"/>
        <v>0</v>
      </c>
      <c r="CM434" s="646">
        <f t="shared" si="224"/>
        <v>0</v>
      </c>
      <c r="CN434" s="594"/>
      <c r="CO434" s="705">
        <f t="shared" si="201"/>
        <v>418</v>
      </c>
      <c r="CP434" s="756">
        <v>0</v>
      </c>
      <c r="CQ434" s="756">
        <v>0</v>
      </c>
      <c r="CR434" s="756">
        <v>0</v>
      </c>
      <c r="CS434" s="756">
        <v>0</v>
      </c>
      <c r="CT434" s="756">
        <v>0</v>
      </c>
      <c r="CU434" s="756">
        <v>0</v>
      </c>
      <c r="CV434" s="756">
        <v>0</v>
      </c>
      <c r="CW434" s="646">
        <f t="shared" si="225"/>
        <v>0</v>
      </c>
      <c r="CX434" s="685"/>
      <c r="CY434" s="705">
        <f t="shared" si="202"/>
        <v>418</v>
      </c>
      <c r="CZ434" s="756">
        <v>0</v>
      </c>
      <c r="DA434" s="756">
        <v>0</v>
      </c>
      <c r="DB434" s="756">
        <v>0</v>
      </c>
      <c r="DC434" s="756">
        <v>0</v>
      </c>
      <c r="DD434" s="756">
        <v>0</v>
      </c>
      <c r="DE434" s="767">
        <f t="shared" si="213"/>
        <v>0</v>
      </c>
      <c r="DF434" s="756">
        <v>0</v>
      </c>
      <c r="DG434" s="756">
        <v>0</v>
      </c>
      <c r="DH434" s="756">
        <v>0</v>
      </c>
      <c r="DI434" s="756">
        <v>0</v>
      </c>
      <c r="DJ434" s="767">
        <f t="shared" si="214"/>
        <v>0</v>
      </c>
      <c r="DK434" s="715">
        <f t="shared" si="215"/>
        <v>0</v>
      </c>
      <c r="DL434" s="685"/>
      <c r="DM434" s="705">
        <f t="shared" si="203"/>
        <v>418</v>
      </c>
      <c r="DN434" s="715">
        <f t="shared" si="216"/>
        <v>0</v>
      </c>
    </row>
    <row r="435" spans="2:118" x14ac:dyDescent="0.25">
      <c r="B435" s="705">
        <v>419</v>
      </c>
      <c r="C435" s="765">
        <f>(1+_xlfn.XLOOKUP(INT((B435-1)/12)+1,'ZC Curve'!$B$8:$B$107,'ZC Curve'!R$8:R$107,,0))^(1/12)-1</f>
        <v>0</v>
      </c>
      <c r="D435" s="766">
        <f t="shared" si="217"/>
        <v>1</v>
      </c>
      <c r="E435" s="685"/>
      <c r="F435" s="705">
        <v>419</v>
      </c>
      <c r="G435" s="756">
        <v>0</v>
      </c>
      <c r="H435" s="756">
        <v>0</v>
      </c>
      <c r="I435" s="756">
        <v>0</v>
      </c>
      <c r="J435" s="756">
        <v>0</v>
      </c>
      <c r="K435" s="756">
        <v>0</v>
      </c>
      <c r="L435" s="756">
        <v>0</v>
      </c>
      <c r="M435" s="756">
        <v>0</v>
      </c>
      <c r="N435" s="646">
        <f t="shared" si="218"/>
        <v>0</v>
      </c>
      <c r="O435" s="594"/>
      <c r="P435" s="705">
        <f t="shared" si="204"/>
        <v>419</v>
      </c>
      <c r="Q435" s="756">
        <v>0</v>
      </c>
      <c r="R435" s="756">
        <v>0</v>
      </c>
      <c r="S435" s="756">
        <v>0</v>
      </c>
      <c r="T435" s="756">
        <v>0</v>
      </c>
      <c r="U435" s="756">
        <v>0</v>
      </c>
      <c r="V435" s="756">
        <v>0</v>
      </c>
      <c r="W435" s="756">
        <v>0</v>
      </c>
      <c r="X435" s="646">
        <f t="shared" si="219"/>
        <v>0</v>
      </c>
      <c r="Y435" s="594"/>
      <c r="Z435" s="705">
        <f t="shared" si="205"/>
        <v>419</v>
      </c>
      <c r="AA435" s="756">
        <f t="shared" si="197"/>
        <v>0</v>
      </c>
      <c r="AB435" s="756">
        <f t="shared" si="197"/>
        <v>0</v>
      </c>
      <c r="AC435" s="756">
        <f t="shared" si="197"/>
        <v>0</v>
      </c>
      <c r="AD435" s="756">
        <f t="shared" si="195"/>
        <v>0</v>
      </c>
      <c r="AE435" s="756">
        <f t="shared" si="195"/>
        <v>0</v>
      </c>
      <c r="AF435" s="756">
        <f t="shared" si="195"/>
        <v>0</v>
      </c>
      <c r="AG435" s="756">
        <f t="shared" si="195"/>
        <v>0</v>
      </c>
      <c r="AH435" s="646">
        <f t="shared" si="220"/>
        <v>0</v>
      </c>
      <c r="AI435" s="594"/>
      <c r="AJ435" s="705">
        <f t="shared" si="206"/>
        <v>419</v>
      </c>
      <c r="AK435" s="756">
        <v>0</v>
      </c>
      <c r="AL435" s="756">
        <v>0</v>
      </c>
      <c r="AM435" s="756">
        <v>0</v>
      </c>
      <c r="AN435" s="756">
        <v>0</v>
      </c>
      <c r="AO435" s="756">
        <v>0</v>
      </c>
      <c r="AP435" s="756">
        <v>0</v>
      </c>
      <c r="AQ435" s="756">
        <v>0</v>
      </c>
      <c r="AR435" s="646">
        <f t="shared" si="221"/>
        <v>0</v>
      </c>
      <c r="AS435" s="594"/>
      <c r="AT435" s="705">
        <f t="shared" si="207"/>
        <v>419</v>
      </c>
      <c r="AU435" s="756">
        <v>0</v>
      </c>
      <c r="AV435" s="756">
        <v>0</v>
      </c>
      <c r="AW435" s="756">
        <v>0</v>
      </c>
      <c r="AX435" s="756">
        <v>0</v>
      </c>
      <c r="AY435" s="756">
        <v>0</v>
      </c>
      <c r="AZ435" s="767">
        <f t="shared" si="226"/>
        <v>0</v>
      </c>
      <c r="BA435" s="756">
        <v>0</v>
      </c>
      <c r="BB435" s="756">
        <v>0</v>
      </c>
      <c r="BC435" s="756">
        <v>0</v>
      </c>
      <c r="BD435" s="756">
        <v>0</v>
      </c>
      <c r="BE435" s="767">
        <f t="shared" si="208"/>
        <v>0</v>
      </c>
      <c r="BF435" s="646">
        <f t="shared" si="209"/>
        <v>0</v>
      </c>
      <c r="BG435" s="594"/>
      <c r="BH435" s="705">
        <f t="shared" si="199"/>
        <v>419</v>
      </c>
      <c r="BI435" s="646">
        <f t="shared" si="210"/>
        <v>0</v>
      </c>
      <c r="BJ435" s="594"/>
      <c r="BK435" s="705">
        <f t="shared" si="211"/>
        <v>419</v>
      </c>
      <c r="BL435" s="756">
        <v>0</v>
      </c>
      <c r="BM435" s="756">
        <v>0</v>
      </c>
      <c r="BN435" s="756">
        <v>0</v>
      </c>
      <c r="BO435" s="756">
        <v>0</v>
      </c>
      <c r="BP435" s="756">
        <v>0</v>
      </c>
      <c r="BQ435" s="756">
        <v>0</v>
      </c>
      <c r="BR435" s="756">
        <v>0</v>
      </c>
      <c r="BS435" s="646">
        <f t="shared" si="222"/>
        <v>0</v>
      </c>
      <c r="BT435" s="594"/>
      <c r="BU435" s="705">
        <f t="shared" si="212"/>
        <v>419</v>
      </c>
      <c r="BV435" s="756">
        <v>0</v>
      </c>
      <c r="BW435" s="756">
        <v>0</v>
      </c>
      <c r="BX435" s="756">
        <v>0</v>
      </c>
      <c r="BY435" s="756">
        <v>0</v>
      </c>
      <c r="BZ435" s="756">
        <v>0</v>
      </c>
      <c r="CA435" s="756">
        <v>0</v>
      </c>
      <c r="CB435" s="756">
        <v>0</v>
      </c>
      <c r="CC435" s="646">
        <f t="shared" si="223"/>
        <v>0</v>
      </c>
      <c r="CD435" s="594"/>
      <c r="CE435" s="705">
        <f t="shared" si="200"/>
        <v>419</v>
      </c>
      <c r="CF435" s="756">
        <f t="shared" si="198"/>
        <v>0</v>
      </c>
      <c r="CG435" s="756">
        <f t="shared" si="198"/>
        <v>0</v>
      </c>
      <c r="CH435" s="756">
        <f t="shared" si="198"/>
        <v>0</v>
      </c>
      <c r="CI435" s="756">
        <f t="shared" si="196"/>
        <v>0</v>
      </c>
      <c r="CJ435" s="756">
        <f t="shared" si="196"/>
        <v>0</v>
      </c>
      <c r="CK435" s="756">
        <f t="shared" si="196"/>
        <v>0</v>
      </c>
      <c r="CL435" s="756">
        <f t="shared" si="196"/>
        <v>0</v>
      </c>
      <c r="CM435" s="646">
        <f t="shared" si="224"/>
        <v>0</v>
      </c>
      <c r="CN435" s="594"/>
      <c r="CO435" s="705">
        <f t="shared" si="201"/>
        <v>419</v>
      </c>
      <c r="CP435" s="756">
        <v>0</v>
      </c>
      <c r="CQ435" s="756">
        <v>0</v>
      </c>
      <c r="CR435" s="756">
        <v>0</v>
      </c>
      <c r="CS435" s="756">
        <v>0</v>
      </c>
      <c r="CT435" s="756">
        <v>0</v>
      </c>
      <c r="CU435" s="756">
        <v>0</v>
      </c>
      <c r="CV435" s="756">
        <v>0</v>
      </c>
      <c r="CW435" s="646">
        <f t="shared" si="225"/>
        <v>0</v>
      </c>
      <c r="CX435" s="685"/>
      <c r="CY435" s="705">
        <f t="shared" si="202"/>
        <v>419</v>
      </c>
      <c r="CZ435" s="756">
        <v>0</v>
      </c>
      <c r="DA435" s="756">
        <v>0</v>
      </c>
      <c r="DB435" s="756">
        <v>0</v>
      </c>
      <c r="DC435" s="756">
        <v>0</v>
      </c>
      <c r="DD435" s="756">
        <v>0</v>
      </c>
      <c r="DE435" s="767">
        <f t="shared" si="213"/>
        <v>0</v>
      </c>
      <c r="DF435" s="756">
        <v>0</v>
      </c>
      <c r="DG435" s="756">
        <v>0</v>
      </c>
      <c r="DH435" s="756">
        <v>0</v>
      </c>
      <c r="DI435" s="756">
        <v>0</v>
      </c>
      <c r="DJ435" s="767">
        <f t="shared" si="214"/>
        <v>0</v>
      </c>
      <c r="DK435" s="715">
        <f t="shared" si="215"/>
        <v>0</v>
      </c>
      <c r="DL435" s="685"/>
      <c r="DM435" s="705">
        <f t="shared" si="203"/>
        <v>419</v>
      </c>
      <c r="DN435" s="715">
        <f t="shared" si="216"/>
        <v>0</v>
      </c>
    </row>
    <row r="436" spans="2:118" x14ac:dyDescent="0.25">
      <c r="B436" s="705">
        <v>420</v>
      </c>
      <c r="C436" s="765">
        <f>(1+_xlfn.XLOOKUP(INT((B436-1)/12)+1,'ZC Curve'!$B$8:$B$107,'ZC Curve'!R$8:R$107,,0))^(1/12)-1</f>
        <v>0</v>
      </c>
      <c r="D436" s="766">
        <f t="shared" si="217"/>
        <v>1</v>
      </c>
      <c r="E436" s="685"/>
      <c r="F436" s="705">
        <v>420</v>
      </c>
      <c r="G436" s="756">
        <v>0</v>
      </c>
      <c r="H436" s="756">
        <v>0</v>
      </c>
      <c r="I436" s="756">
        <v>0</v>
      </c>
      <c r="J436" s="756">
        <v>0</v>
      </c>
      <c r="K436" s="756">
        <v>0</v>
      </c>
      <c r="L436" s="756">
        <v>0</v>
      </c>
      <c r="M436" s="756">
        <v>0</v>
      </c>
      <c r="N436" s="646">
        <f t="shared" si="218"/>
        <v>0</v>
      </c>
      <c r="O436" s="594"/>
      <c r="P436" s="705">
        <f t="shared" si="204"/>
        <v>420</v>
      </c>
      <c r="Q436" s="756">
        <v>0</v>
      </c>
      <c r="R436" s="756">
        <v>0</v>
      </c>
      <c r="S436" s="756">
        <v>0</v>
      </c>
      <c r="T436" s="756">
        <v>0</v>
      </c>
      <c r="U436" s="756">
        <v>0</v>
      </c>
      <c r="V436" s="756">
        <v>0</v>
      </c>
      <c r="W436" s="756">
        <v>0</v>
      </c>
      <c r="X436" s="646">
        <f t="shared" si="219"/>
        <v>0</v>
      </c>
      <c r="Y436" s="594"/>
      <c r="Z436" s="705">
        <f t="shared" si="205"/>
        <v>420</v>
      </c>
      <c r="AA436" s="756">
        <f t="shared" si="197"/>
        <v>0</v>
      </c>
      <c r="AB436" s="756">
        <f t="shared" si="197"/>
        <v>0</v>
      </c>
      <c r="AC436" s="756">
        <f t="shared" si="197"/>
        <v>0</v>
      </c>
      <c r="AD436" s="756">
        <f t="shared" si="195"/>
        <v>0</v>
      </c>
      <c r="AE436" s="756">
        <f t="shared" si="195"/>
        <v>0</v>
      </c>
      <c r="AF436" s="756">
        <f t="shared" si="195"/>
        <v>0</v>
      </c>
      <c r="AG436" s="756">
        <f t="shared" si="195"/>
        <v>0</v>
      </c>
      <c r="AH436" s="646">
        <f t="shared" si="220"/>
        <v>0</v>
      </c>
      <c r="AI436" s="594"/>
      <c r="AJ436" s="705">
        <f t="shared" si="206"/>
        <v>420</v>
      </c>
      <c r="AK436" s="756">
        <v>0</v>
      </c>
      <c r="AL436" s="756">
        <v>0</v>
      </c>
      <c r="AM436" s="756">
        <v>0</v>
      </c>
      <c r="AN436" s="756">
        <v>0</v>
      </c>
      <c r="AO436" s="756">
        <v>0</v>
      </c>
      <c r="AP436" s="756">
        <v>0</v>
      </c>
      <c r="AQ436" s="756">
        <v>0</v>
      </c>
      <c r="AR436" s="646">
        <f t="shared" si="221"/>
        <v>0</v>
      </c>
      <c r="AS436" s="594"/>
      <c r="AT436" s="705">
        <f t="shared" si="207"/>
        <v>420</v>
      </c>
      <c r="AU436" s="756">
        <v>0</v>
      </c>
      <c r="AV436" s="756">
        <v>0</v>
      </c>
      <c r="AW436" s="756">
        <v>0</v>
      </c>
      <c r="AX436" s="756">
        <v>0</v>
      </c>
      <c r="AY436" s="756">
        <v>0</v>
      </c>
      <c r="AZ436" s="767">
        <f t="shared" si="226"/>
        <v>0</v>
      </c>
      <c r="BA436" s="756">
        <v>0</v>
      </c>
      <c r="BB436" s="756">
        <v>0</v>
      </c>
      <c r="BC436" s="756">
        <v>0</v>
      </c>
      <c r="BD436" s="756">
        <v>0</v>
      </c>
      <c r="BE436" s="767">
        <f t="shared" si="208"/>
        <v>0</v>
      </c>
      <c r="BF436" s="646">
        <f t="shared" si="209"/>
        <v>0</v>
      </c>
      <c r="BG436" s="594"/>
      <c r="BH436" s="705">
        <f t="shared" si="199"/>
        <v>420</v>
      </c>
      <c r="BI436" s="646">
        <f t="shared" si="210"/>
        <v>0</v>
      </c>
      <c r="BJ436" s="594"/>
      <c r="BK436" s="705">
        <f t="shared" si="211"/>
        <v>420</v>
      </c>
      <c r="BL436" s="756">
        <v>0</v>
      </c>
      <c r="BM436" s="756">
        <v>0</v>
      </c>
      <c r="BN436" s="756">
        <v>0</v>
      </c>
      <c r="BO436" s="756">
        <v>0</v>
      </c>
      <c r="BP436" s="756">
        <v>0</v>
      </c>
      <c r="BQ436" s="756">
        <v>0</v>
      </c>
      <c r="BR436" s="756">
        <v>0</v>
      </c>
      <c r="BS436" s="646">
        <f t="shared" si="222"/>
        <v>0</v>
      </c>
      <c r="BT436" s="594"/>
      <c r="BU436" s="705">
        <f t="shared" si="212"/>
        <v>420</v>
      </c>
      <c r="BV436" s="756">
        <v>0</v>
      </c>
      <c r="BW436" s="756">
        <v>0</v>
      </c>
      <c r="BX436" s="756">
        <v>0</v>
      </c>
      <c r="BY436" s="756">
        <v>0</v>
      </c>
      <c r="BZ436" s="756">
        <v>0</v>
      </c>
      <c r="CA436" s="756">
        <v>0</v>
      </c>
      <c r="CB436" s="756">
        <v>0</v>
      </c>
      <c r="CC436" s="646">
        <f t="shared" si="223"/>
        <v>0</v>
      </c>
      <c r="CD436" s="594"/>
      <c r="CE436" s="705">
        <f t="shared" si="200"/>
        <v>420</v>
      </c>
      <c r="CF436" s="756">
        <f t="shared" si="198"/>
        <v>0</v>
      </c>
      <c r="CG436" s="756">
        <f t="shared" si="198"/>
        <v>0</v>
      </c>
      <c r="CH436" s="756">
        <f t="shared" si="198"/>
        <v>0</v>
      </c>
      <c r="CI436" s="756">
        <f t="shared" si="196"/>
        <v>0</v>
      </c>
      <c r="CJ436" s="756">
        <f t="shared" si="196"/>
        <v>0</v>
      </c>
      <c r="CK436" s="756">
        <f t="shared" si="196"/>
        <v>0</v>
      </c>
      <c r="CL436" s="756">
        <f t="shared" si="196"/>
        <v>0</v>
      </c>
      <c r="CM436" s="646">
        <f t="shared" si="224"/>
        <v>0</v>
      </c>
      <c r="CN436" s="594"/>
      <c r="CO436" s="705">
        <f t="shared" si="201"/>
        <v>420</v>
      </c>
      <c r="CP436" s="756">
        <v>0</v>
      </c>
      <c r="CQ436" s="756">
        <v>0</v>
      </c>
      <c r="CR436" s="756">
        <v>0</v>
      </c>
      <c r="CS436" s="756">
        <v>0</v>
      </c>
      <c r="CT436" s="756">
        <v>0</v>
      </c>
      <c r="CU436" s="756">
        <v>0</v>
      </c>
      <c r="CV436" s="756">
        <v>0</v>
      </c>
      <c r="CW436" s="646">
        <f t="shared" si="225"/>
        <v>0</v>
      </c>
      <c r="CX436" s="685"/>
      <c r="CY436" s="705">
        <f t="shared" si="202"/>
        <v>420</v>
      </c>
      <c r="CZ436" s="756">
        <v>0</v>
      </c>
      <c r="DA436" s="756">
        <v>0</v>
      </c>
      <c r="DB436" s="756">
        <v>0</v>
      </c>
      <c r="DC436" s="756">
        <v>0</v>
      </c>
      <c r="DD436" s="756">
        <v>0</v>
      </c>
      <c r="DE436" s="767">
        <f t="shared" si="213"/>
        <v>0</v>
      </c>
      <c r="DF436" s="756">
        <v>0</v>
      </c>
      <c r="DG436" s="756">
        <v>0</v>
      </c>
      <c r="DH436" s="756">
        <v>0</v>
      </c>
      <c r="DI436" s="756">
        <v>0</v>
      </c>
      <c r="DJ436" s="767">
        <f t="shared" si="214"/>
        <v>0</v>
      </c>
      <c r="DK436" s="715">
        <f t="shared" si="215"/>
        <v>0</v>
      </c>
      <c r="DL436" s="685"/>
      <c r="DM436" s="705">
        <f t="shared" si="203"/>
        <v>420</v>
      </c>
      <c r="DN436" s="715">
        <f t="shared" si="216"/>
        <v>0</v>
      </c>
    </row>
    <row r="437" spans="2:118" x14ac:dyDescent="0.25">
      <c r="B437" s="705">
        <v>421</v>
      </c>
      <c r="C437" s="765">
        <f>(1+_xlfn.XLOOKUP(INT((B437-1)/12)+1,'ZC Curve'!$B$8:$B$107,'ZC Curve'!R$8:R$107,,0))^(1/12)-1</f>
        <v>0</v>
      </c>
      <c r="D437" s="766">
        <f t="shared" si="217"/>
        <v>1</v>
      </c>
      <c r="E437" s="685"/>
      <c r="F437" s="705">
        <v>421</v>
      </c>
      <c r="G437" s="756">
        <v>0</v>
      </c>
      <c r="H437" s="756">
        <v>0</v>
      </c>
      <c r="I437" s="756">
        <v>0</v>
      </c>
      <c r="J437" s="756">
        <v>0</v>
      </c>
      <c r="K437" s="756">
        <v>0</v>
      </c>
      <c r="L437" s="756">
        <v>0</v>
      </c>
      <c r="M437" s="756">
        <v>0</v>
      </c>
      <c r="N437" s="646">
        <f t="shared" si="218"/>
        <v>0</v>
      </c>
      <c r="O437" s="594"/>
      <c r="P437" s="705">
        <f t="shared" si="204"/>
        <v>421</v>
      </c>
      <c r="Q437" s="756">
        <v>0</v>
      </c>
      <c r="R437" s="756">
        <v>0</v>
      </c>
      <c r="S437" s="756">
        <v>0</v>
      </c>
      <c r="T437" s="756">
        <v>0</v>
      </c>
      <c r="U437" s="756">
        <v>0</v>
      </c>
      <c r="V437" s="756">
        <v>0</v>
      </c>
      <c r="W437" s="756">
        <v>0</v>
      </c>
      <c r="X437" s="646">
        <f t="shared" si="219"/>
        <v>0</v>
      </c>
      <c r="Y437" s="594"/>
      <c r="Z437" s="705">
        <f t="shared" si="205"/>
        <v>421</v>
      </c>
      <c r="AA437" s="756">
        <f t="shared" si="197"/>
        <v>0</v>
      </c>
      <c r="AB437" s="756">
        <f t="shared" si="197"/>
        <v>0</v>
      </c>
      <c r="AC437" s="756">
        <f t="shared" si="197"/>
        <v>0</v>
      </c>
      <c r="AD437" s="756">
        <f t="shared" si="195"/>
        <v>0</v>
      </c>
      <c r="AE437" s="756">
        <f t="shared" si="195"/>
        <v>0</v>
      </c>
      <c r="AF437" s="756">
        <f t="shared" si="195"/>
        <v>0</v>
      </c>
      <c r="AG437" s="756">
        <f t="shared" si="195"/>
        <v>0</v>
      </c>
      <c r="AH437" s="646">
        <f t="shared" si="220"/>
        <v>0</v>
      </c>
      <c r="AI437" s="594"/>
      <c r="AJ437" s="705">
        <f t="shared" si="206"/>
        <v>421</v>
      </c>
      <c r="AK437" s="756">
        <v>0</v>
      </c>
      <c r="AL437" s="756">
        <v>0</v>
      </c>
      <c r="AM437" s="756">
        <v>0</v>
      </c>
      <c r="AN437" s="756">
        <v>0</v>
      </c>
      <c r="AO437" s="756">
        <v>0</v>
      </c>
      <c r="AP437" s="756">
        <v>0</v>
      </c>
      <c r="AQ437" s="756">
        <v>0</v>
      </c>
      <c r="AR437" s="646">
        <f t="shared" si="221"/>
        <v>0</v>
      </c>
      <c r="AS437" s="594"/>
      <c r="AT437" s="705">
        <f t="shared" si="207"/>
        <v>421</v>
      </c>
      <c r="AU437" s="756">
        <v>0</v>
      </c>
      <c r="AV437" s="756">
        <v>0</v>
      </c>
      <c r="AW437" s="756">
        <v>0</v>
      </c>
      <c r="AX437" s="756">
        <v>0</v>
      </c>
      <c r="AY437" s="756">
        <v>0</v>
      </c>
      <c r="AZ437" s="767">
        <f t="shared" si="226"/>
        <v>0</v>
      </c>
      <c r="BA437" s="756">
        <v>0</v>
      </c>
      <c r="BB437" s="756">
        <v>0</v>
      </c>
      <c r="BC437" s="756">
        <v>0</v>
      </c>
      <c r="BD437" s="756">
        <v>0</v>
      </c>
      <c r="BE437" s="767">
        <f t="shared" si="208"/>
        <v>0</v>
      </c>
      <c r="BF437" s="646">
        <f t="shared" si="209"/>
        <v>0</v>
      </c>
      <c r="BG437" s="594"/>
      <c r="BH437" s="705">
        <f t="shared" si="199"/>
        <v>421</v>
      </c>
      <c r="BI437" s="646">
        <f t="shared" si="210"/>
        <v>0</v>
      </c>
      <c r="BJ437" s="594"/>
      <c r="BK437" s="705">
        <f t="shared" si="211"/>
        <v>421</v>
      </c>
      <c r="BL437" s="756">
        <v>0</v>
      </c>
      <c r="BM437" s="756">
        <v>0</v>
      </c>
      <c r="BN437" s="756">
        <v>0</v>
      </c>
      <c r="BO437" s="756">
        <v>0</v>
      </c>
      <c r="BP437" s="756">
        <v>0</v>
      </c>
      <c r="BQ437" s="756">
        <v>0</v>
      </c>
      <c r="BR437" s="756">
        <v>0</v>
      </c>
      <c r="BS437" s="646">
        <f t="shared" si="222"/>
        <v>0</v>
      </c>
      <c r="BT437" s="594"/>
      <c r="BU437" s="705">
        <f t="shared" si="212"/>
        <v>421</v>
      </c>
      <c r="BV437" s="756">
        <v>0</v>
      </c>
      <c r="BW437" s="756">
        <v>0</v>
      </c>
      <c r="BX437" s="756">
        <v>0</v>
      </c>
      <c r="BY437" s="756">
        <v>0</v>
      </c>
      <c r="BZ437" s="756">
        <v>0</v>
      </c>
      <c r="CA437" s="756">
        <v>0</v>
      </c>
      <c r="CB437" s="756">
        <v>0</v>
      </c>
      <c r="CC437" s="646">
        <f t="shared" si="223"/>
        <v>0</v>
      </c>
      <c r="CD437" s="594"/>
      <c r="CE437" s="705">
        <f t="shared" si="200"/>
        <v>421</v>
      </c>
      <c r="CF437" s="756">
        <f t="shared" si="198"/>
        <v>0</v>
      </c>
      <c r="CG437" s="756">
        <f t="shared" si="198"/>
        <v>0</v>
      </c>
      <c r="CH437" s="756">
        <f t="shared" si="198"/>
        <v>0</v>
      </c>
      <c r="CI437" s="756">
        <f t="shared" si="196"/>
        <v>0</v>
      </c>
      <c r="CJ437" s="756">
        <f t="shared" si="196"/>
        <v>0</v>
      </c>
      <c r="CK437" s="756">
        <f t="shared" si="196"/>
        <v>0</v>
      </c>
      <c r="CL437" s="756">
        <f t="shared" si="196"/>
        <v>0</v>
      </c>
      <c r="CM437" s="646">
        <f t="shared" si="224"/>
        <v>0</v>
      </c>
      <c r="CN437" s="594"/>
      <c r="CO437" s="705">
        <f t="shared" si="201"/>
        <v>421</v>
      </c>
      <c r="CP437" s="756">
        <v>0</v>
      </c>
      <c r="CQ437" s="756">
        <v>0</v>
      </c>
      <c r="CR437" s="756">
        <v>0</v>
      </c>
      <c r="CS437" s="756">
        <v>0</v>
      </c>
      <c r="CT437" s="756">
        <v>0</v>
      </c>
      <c r="CU437" s="756">
        <v>0</v>
      </c>
      <c r="CV437" s="756">
        <v>0</v>
      </c>
      <c r="CW437" s="646">
        <f t="shared" si="225"/>
        <v>0</v>
      </c>
      <c r="CX437" s="685"/>
      <c r="CY437" s="705">
        <f t="shared" si="202"/>
        <v>421</v>
      </c>
      <c r="CZ437" s="756">
        <v>0</v>
      </c>
      <c r="DA437" s="756">
        <v>0</v>
      </c>
      <c r="DB437" s="756">
        <v>0</v>
      </c>
      <c r="DC437" s="756">
        <v>0</v>
      </c>
      <c r="DD437" s="756">
        <v>0</v>
      </c>
      <c r="DE437" s="767">
        <f t="shared" si="213"/>
        <v>0</v>
      </c>
      <c r="DF437" s="756">
        <v>0</v>
      </c>
      <c r="DG437" s="756">
        <v>0</v>
      </c>
      <c r="DH437" s="756">
        <v>0</v>
      </c>
      <c r="DI437" s="756">
        <v>0</v>
      </c>
      <c r="DJ437" s="767">
        <f t="shared" si="214"/>
        <v>0</v>
      </c>
      <c r="DK437" s="715">
        <f t="shared" si="215"/>
        <v>0</v>
      </c>
      <c r="DL437" s="685"/>
      <c r="DM437" s="705">
        <f t="shared" si="203"/>
        <v>421</v>
      </c>
      <c r="DN437" s="715">
        <f t="shared" si="216"/>
        <v>0</v>
      </c>
    </row>
    <row r="438" spans="2:118" x14ac:dyDescent="0.25">
      <c r="B438" s="705">
        <v>422</v>
      </c>
      <c r="C438" s="765">
        <f>(1+_xlfn.XLOOKUP(INT((B438-1)/12)+1,'ZC Curve'!$B$8:$B$107,'ZC Curve'!R$8:R$107,,0))^(1/12)-1</f>
        <v>0</v>
      </c>
      <c r="D438" s="766">
        <f t="shared" si="217"/>
        <v>1</v>
      </c>
      <c r="E438" s="685"/>
      <c r="F438" s="705">
        <v>422</v>
      </c>
      <c r="G438" s="756">
        <v>0</v>
      </c>
      <c r="H438" s="756">
        <v>0</v>
      </c>
      <c r="I438" s="756">
        <v>0</v>
      </c>
      <c r="J438" s="756">
        <v>0</v>
      </c>
      <c r="K438" s="756">
        <v>0</v>
      </c>
      <c r="L438" s="756">
        <v>0</v>
      </c>
      <c r="M438" s="756">
        <v>0</v>
      </c>
      <c r="N438" s="646">
        <f t="shared" si="218"/>
        <v>0</v>
      </c>
      <c r="O438" s="594"/>
      <c r="P438" s="705">
        <f t="shared" si="204"/>
        <v>422</v>
      </c>
      <c r="Q438" s="756">
        <v>0</v>
      </c>
      <c r="R438" s="756">
        <v>0</v>
      </c>
      <c r="S438" s="756">
        <v>0</v>
      </c>
      <c r="T438" s="756">
        <v>0</v>
      </c>
      <c r="U438" s="756">
        <v>0</v>
      </c>
      <c r="V438" s="756">
        <v>0</v>
      </c>
      <c r="W438" s="756">
        <v>0</v>
      </c>
      <c r="X438" s="646">
        <f t="shared" si="219"/>
        <v>0</v>
      </c>
      <c r="Y438" s="594"/>
      <c r="Z438" s="705">
        <f t="shared" si="205"/>
        <v>422</v>
      </c>
      <c r="AA438" s="756">
        <f t="shared" si="197"/>
        <v>0</v>
      </c>
      <c r="AB438" s="756">
        <f t="shared" si="197"/>
        <v>0</v>
      </c>
      <c r="AC438" s="756">
        <f t="shared" si="197"/>
        <v>0</v>
      </c>
      <c r="AD438" s="756">
        <f t="shared" si="195"/>
        <v>0</v>
      </c>
      <c r="AE438" s="756">
        <f t="shared" si="195"/>
        <v>0</v>
      </c>
      <c r="AF438" s="756">
        <f t="shared" si="195"/>
        <v>0</v>
      </c>
      <c r="AG438" s="756">
        <f t="shared" si="195"/>
        <v>0</v>
      </c>
      <c r="AH438" s="646">
        <f t="shared" si="220"/>
        <v>0</v>
      </c>
      <c r="AI438" s="594"/>
      <c r="AJ438" s="705">
        <f t="shared" si="206"/>
        <v>422</v>
      </c>
      <c r="AK438" s="756">
        <v>0</v>
      </c>
      <c r="AL438" s="756">
        <v>0</v>
      </c>
      <c r="AM438" s="756">
        <v>0</v>
      </c>
      <c r="AN438" s="756">
        <v>0</v>
      </c>
      <c r="AO438" s="756">
        <v>0</v>
      </c>
      <c r="AP438" s="756">
        <v>0</v>
      </c>
      <c r="AQ438" s="756">
        <v>0</v>
      </c>
      <c r="AR438" s="646">
        <f t="shared" si="221"/>
        <v>0</v>
      </c>
      <c r="AS438" s="594"/>
      <c r="AT438" s="705">
        <f t="shared" si="207"/>
        <v>422</v>
      </c>
      <c r="AU438" s="756">
        <v>0</v>
      </c>
      <c r="AV438" s="756">
        <v>0</v>
      </c>
      <c r="AW438" s="756">
        <v>0</v>
      </c>
      <c r="AX438" s="756">
        <v>0</v>
      </c>
      <c r="AY438" s="756">
        <v>0</v>
      </c>
      <c r="AZ438" s="767">
        <f t="shared" si="226"/>
        <v>0</v>
      </c>
      <c r="BA438" s="756">
        <v>0</v>
      </c>
      <c r="BB438" s="756">
        <v>0</v>
      </c>
      <c r="BC438" s="756">
        <v>0</v>
      </c>
      <c r="BD438" s="756">
        <v>0</v>
      </c>
      <c r="BE438" s="767">
        <f t="shared" si="208"/>
        <v>0</v>
      </c>
      <c r="BF438" s="646">
        <f t="shared" si="209"/>
        <v>0</v>
      </c>
      <c r="BG438" s="594"/>
      <c r="BH438" s="705">
        <f t="shared" si="199"/>
        <v>422</v>
      </c>
      <c r="BI438" s="646">
        <f t="shared" si="210"/>
        <v>0</v>
      </c>
      <c r="BJ438" s="594"/>
      <c r="BK438" s="705">
        <f t="shared" si="211"/>
        <v>422</v>
      </c>
      <c r="BL438" s="756">
        <v>0</v>
      </c>
      <c r="BM438" s="756">
        <v>0</v>
      </c>
      <c r="BN438" s="756">
        <v>0</v>
      </c>
      <c r="BO438" s="756">
        <v>0</v>
      </c>
      <c r="BP438" s="756">
        <v>0</v>
      </c>
      <c r="BQ438" s="756">
        <v>0</v>
      </c>
      <c r="BR438" s="756">
        <v>0</v>
      </c>
      <c r="BS438" s="646">
        <f t="shared" si="222"/>
        <v>0</v>
      </c>
      <c r="BT438" s="594"/>
      <c r="BU438" s="705">
        <f t="shared" si="212"/>
        <v>422</v>
      </c>
      <c r="BV438" s="756">
        <v>0</v>
      </c>
      <c r="BW438" s="756">
        <v>0</v>
      </c>
      <c r="BX438" s="756">
        <v>0</v>
      </c>
      <c r="BY438" s="756">
        <v>0</v>
      </c>
      <c r="BZ438" s="756">
        <v>0</v>
      </c>
      <c r="CA438" s="756">
        <v>0</v>
      </c>
      <c r="CB438" s="756">
        <v>0</v>
      </c>
      <c r="CC438" s="646">
        <f t="shared" si="223"/>
        <v>0</v>
      </c>
      <c r="CD438" s="594"/>
      <c r="CE438" s="705">
        <f t="shared" si="200"/>
        <v>422</v>
      </c>
      <c r="CF438" s="756">
        <f t="shared" si="198"/>
        <v>0</v>
      </c>
      <c r="CG438" s="756">
        <f t="shared" si="198"/>
        <v>0</v>
      </c>
      <c r="CH438" s="756">
        <f t="shared" si="198"/>
        <v>0</v>
      </c>
      <c r="CI438" s="756">
        <f t="shared" si="196"/>
        <v>0</v>
      </c>
      <c r="CJ438" s="756">
        <f t="shared" si="196"/>
        <v>0</v>
      </c>
      <c r="CK438" s="756">
        <f t="shared" si="196"/>
        <v>0</v>
      </c>
      <c r="CL438" s="756">
        <f t="shared" si="196"/>
        <v>0</v>
      </c>
      <c r="CM438" s="646">
        <f t="shared" si="224"/>
        <v>0</v>
      </c>
      <c r="CN438" s="594"/>
      <c r="CO438" s="705">
        <f t="shared" si="201"/>
        <v>422</v>
      </c>
      <c r="CP438" s="756">
        <v>0</v>
      </c>
      <c r="CQ438" s="756">
        <v>0</v>
      </c>
      <c r="CR438" s="756">
        <v>0</v>
      </c>
      <c r="CS438" s="756">
        <v>0</v>
      </c>
      <c r="CT438" s="756">
        <v>0</v>
      </c>
      <c r="CU438" s="756">
        <v>0</v>
      </c>
      <c r="CV438" s="756">
        <v>0</v>
      </c>
      <c r="CW438" s="646">
        <f t="shared" si="225"/>
        <v>0</v>
      </c>
      <c r="CX438" s="685"/>
      <c r="CY438" s="705">
        <f t="shared" si="202"/>
        <v>422</v>
      </c>
      <c r="CZ438" s="756">
        <v>0</v>
      </c>
      <c r="DA438" s="756">
        <v>0</v>
      </c>
      <c r="DB438" s="756">
        <v>0</v>
      </c>
      <c r="DC438" s="756">
        <v>0</v>
      </c>
      <c r="DD438" s="756">
        <v>0</v>
      </c>
      <c r="DE438" s="767">
        <f t="shared" si="213"/>
        <v>0</v>
      </c>
      <c r="DF438" s="756">
        <v>0</v>
      </c>
      <c r="DG438" s="756">
        <v>0</v>
      </c>
      <c r="DH438" s="756">
        <v>0</v>
      </c>
      <c r="DI438" s="756">
        <v>0</v>
      </c>
      <c r="DJ438" s="767">
        <f t="shared" si="214"/>
        <v>0</v>
      </c>
      <c r="DK438" s="715">
        <f t="shared" si="215"/>
        <v>0</v>
      </c>
      <c r="DL438" s="685"/>
      <c r="DM438" s="705">
        <f t="shared" si="203"/>
        <v>422</v>
      </c>
      <c r="DN438" s="715">
        <f t="shared" si="216"/>
        <v>0</v>
      </c>
    </row>
    <row r="439" spans="2:118" x14ac:dyDescent="0.25">
      <c r="B439" s="705">
        <v>423</v>
      </c>
      <c r="C439" s="765">
        <f>(1+_xlfn.XLOOKUP(INT((B439-1)/12)+1,'ZC Curve'!$B$8:$B$107,'ZC Curve'!R$8:R$107,,0))^(1/12)-1</f>
        <v>0</v>
      </c>
      <c r="D439" s="766">
        <f t="shared" si="217"/>
        <v>1</v>
      </c>
      <c r="E439" s="685"/>
      <c r="F439" s="705">
        <v>423</v>
      </c>
      <c r="G439" s="756">
        <v>0</v>
      </c>
      <c r="H439" s="756">
        <v>0</v>
      </c>
      <c r="I439" s="756">
        <v>0</v>
      </c>
      <c r="J439" s="756">
        <v>0</v>
      </c>
      <c r="K439" s="756">
        <v>0</v>
      </c>
      <c r="L439" s="756">
        <v>0</v>
      </c>
      <c r="M439" s="756">
        <v>0</v>
      </c>
      <c r="N439" s="646">
        <f t="shared" si="218"/>
        <v>0</v>
      </c>
      <c r="O439" s="594"/>
      <c r="P439" s="705">
        <f t="shared" si="204"/>
        <v>423</v>
      </c>
      <c r="Q439" s="756">
        <v>0</v>
      </c>
      <c r="R439" s="756">
        <v>0</v>
      </c>
      <c r="S439" s="756">
        <v>0</v>
      </c>
      <c r="T439" s="756">
        <v>0</v>
      </c>
      <c r="U439" s="756">
        <v>0</v>
      </c>
      <c r="V439" s="756">
        <v>0</v>
      </c>
      <c r="W439" s="756">
        <v>0</v>
      </c>
      <c r="X439" s="646">
        <f t="shared" si="219"/>
        <v>0</v>
      </c>
      <c r="Y439" s="594"/>
      <c r="Z439" s="705">
        <f t="shared" si="205"/>
        <v>423</v>
      </c>
      <c r="AA439" s="756">
        <f t="shared" si="197"/>
        <v>0</v>
      </c>
      <c r="AB439" s="756">
        <f t="shared" si="197"/>
        <v>0</v>
      </c>
      <c r="AC439" s="756">
        <f t="shared" si="197"/>
        <v>0</v>
      </c>
      <c r="AD439" s="756">
        <f t="shared" si="195"/>
        <v>0</v>
      </c>
      <c r="AE439" s="756">
        <f t="shared" si="195"/>
        <v>0</v>
      </c>
      <c r="AF439" s="756">
        <f t="shared" si="195"/>
        <v>0</v>
      </c>
      <c r="AG439" s="756">
        <f t="shared" si="195"/>
        <v>0</v>
      </c>
      <c r="AH439" s="646">
        <f t="shared" si="220"/>
        <v>0</v>
      </c>
      <c r="AI439" s="594"/>
      <c r="AJ439" s="705">
        <f t="shared" si="206"/>
        <v>423</v>
      </c>
      <c r="AK439" s="756">
        <v>0</v>
      </c>
      <c r="AL439" s="756">
        <v>0</v>
      </c>
      <c r="AM439" s="756">
        <v>0</v>
      </c>
      <c r="AN439" s="756">
        <v>0</v>
      </c>
      <c r="AO439" s="756">
        <v>0</v>
      </c>
      <c r="AP439" s="756">
        <v>0</v>
      </c>
      <c r="AQ439" s="756">
        <v>0</v>
      </c>
      <c r="AR439" s="646">
        <f t="shared" si="221"/>
        <v>0</v>
      </c>
      <c r="AS439" s="594"/>
      <c r="AT439" s="705">
        <f t="shared" si="207"/>
        <v>423</v>
      </c>
      <c r="AU439" s="756">
        <v>0</v>
      </c>
      <c r="AV439" s="756">
        <v>0</v>
      </c>
      <c r="AW439" s="756">
        <v>0</v>
      </c>
      <c r="AX439" s="756">
        <v>0</v>
      </c>
      <c r="AY439" s="756">
        <v>0</v>
      </c>
      <c r="AZ439" s="767">
        <f t="shared" si="226"/>
        <v>0</v>
      </c>
      <c r="BA439" s="756">
        <v>0</v>
      </c>
      <c r="BB439" s="756">
        <v>0</v>
      </c>
      <c r="BC439" s="756">
        <v>0</v>
      </c>
      <c r="BD439" s="756">
        <v>0</v>
      </c>
      <c r="BE439" s="767">
        <f t="shared" si="208"/>
        <v>0</v>
      </c>
      <c r="BF439" s="646">
        <f t="shared" si="209"/>
        <v>0</v>
      </c>
      <c r="BG439" s="594"/>
      <c r="BH439" s="705">
        <f t="shared" si="199"/>
        <v>423</v>
      </c>
      <c r="BI439" s="646">
        <f t="shared" si="210"/>
        <v>0</v>
      </c>
      <c r="BJ439" s="594"/>
      <c r="BK439" s="705">
        <f t="shared" si="211"/>
        <v>423</v>
      </c>
      <c r="BL439" s="756">
        <v>0</v>
      </c>
      <c r="BM439" s="756">
        <v>0</v>
      </c>
      <c r="BN439" s="756">
        <v>0</v>
      </c>
      <c r="BO439" s="756">
        <v>0</v>
      </c>
      <c r="BP439" s="756">
        <v>0</v>
      </c>
      <c r="BQ439" s="756">
        <v>0</v>
      </c>
      <c r="BR439" s="756">
        <v>0</v>
      </c>
      <c r="BS439" s="646">
        <f t="shared" si="222"/>
        <v>0</v>
      </c>
      <c r="BT439" s="594"/>
      <c r="BU439" s="705">
        <f t="shared" si="212"/>
        <v>423</v>
      </c>
      <c r="BV439" s="756">
        <v>0</v>
      </c>
      <c r="BW439" s="756">
        <v>0</v>
      </c>
      <c r="BX439" s="756">
        <v>0</v>
      </c>
      <c r="BY439" s="756">
        <v>0</v>
      </c>
      <c r="BZ439" s="756">
        <v>0</v>
      </c>
      <c r="CA439" s="756">
        <v>0</v>
      </c>
      <c r="CB439" s="756">
        <v>0</v>
      </c>
      <c r="CC439" s="646">
        <f t="shared" si="223"/>
        <v>0</v>
      </c>
      <c r="CD439" s="594"/>
      <c r="CE439" s="705">
        <f t="shared" si="200"/>
        <v>423</v>
      </c>
      <c r="CF439" s="756">
        <f t="shared" si="198"/>
        <v>0</v>
      </c>
      <c r="CG439" s="756">
        <f t="shared" si="198"/>
        <v>0</v>
      </c>
      <c r="CH439" s="756">
        <f t="shared" si="198"/>
        <v>0</v>
      </c>
      <c r="CI439" s="756">
        <f t="shared" si="196"/>
        <v>0</v>
      </c>
      <c r="CJ439" s="756">
        <f t="shared" si="196"/>
        <v>0</v>
      </c>
      <c r="CK439" s="756">
        <f t="shared" si="196"/>
        <v>0</v>
      </c>
      <c r="CL439" s="756">
        <f t="shared" si="196"/>
        <v>0</v>
      </c>
      <c r="CM439" s="646">
        <f t="shared" si="224"/>
        <v>0</v>
      </c>
      <c r="CN439" s="594"/>
      <c r="CO439" s="705">
        <f t="shared" si="201"/>
        <v>423</v>
      </c>
      <c r="CP439" s="756">
        <v>0</v>
      </c>
      <c r="CQ439" s="756">
        <v>0</v>
      </c>
      <c r="CR439" s="756">
        <v>0</v>
      </c>
      <c r="CS439" s="756">
        <v>0</v>
      </c>
      <c r="CT439" s="756">
        <v>0</v>
      </c>
      <c r="CU439" s="756">
        <v>0</v>
      </c>
      <c r="CV439" s="756">
        <v>0</v>
      </c>
      <c r="CW439" s="646">
        <f t="shared" si="225"/>
        <v>0</v>
      </c>
      <c r="CX439" s="685"/>
      <c r="CY439" s="705">
        <f t="shared" si="202"/>
        <v>423</v>
      </c>
      <c r="CZ439" s="756">
        <v>0</v>
      </c>
      <c r="DA439" s="756">
        <v>0</v>
      </c>
      <c r="DB439" s="756">
        <v>0</v>
      </c>
      <c r="DC439" s="756">
        <v>0</v>
      </c>
      <c r="DD439" s="756">
        <v>0</v>
      </c>
      <c r="DE439" s="767">
        <f t="shared" si="213"/>
        <v>0</v>
      </c>
      <c r="DF439" s="756">
        <v>0</v>
      </c>
      <c r="DG439" s="756">
        <v>0</v>
      </c>
      <c r="DH439" s="756">
        <v>0</v>
      </c>
      <c r="DI439" s="756">
        <v>0</v>
      </c>
      <c r="DJ439" s="767">
        <f t="shared" si="214"/>
        <v>0</v>
      </c>
      <c r="DK439" s="715">
        <f t="shared" si="215"/>
        <v>0</v>
      </c>
      <c r="DL439" s="685"/>
      <c r="DM439" s="705">
        <f t="shared" si="203"/>
        <v>423</v>
      </c>
      <c r="DN439" s="715">
        <f t="shared" si="216"/>
        <v>0</v>
      </c>
    </row>
    <row r="440" spans="2:118" x14ac:dyDescent="0.25">
      <c r="B440" s="705">
        <v>424</v>
      </c>
      <c r="C440" s="765">
        <f>(1+_xlfn.XLOOKUP(INT((B440-1)/12)+1,'ZC Curve'!$B$8:$B$107,'ZC Curve'!R$8:R$107,,0))^(1/12)-1</f>
        <v>0</v>
      </c>
      <c r="D440" s="766">
        <f t="shared" si="217"/>
        <v>1</v>
      </c>
      <c r="E440" s="685"/>
      <c r="F440" s="705">
        <v>424</v>
      </c>
      <c r="G440" s="756">
        <v>0</v>
      </c>
      <c r="H440" s="756">
        <v>0</v>
      </c>
      <c r="I440" s="756">
        <v>0</v>
      </c>
      <c r="J440" s="756">
        <v>0</v>
      </c>
      <c r="K440" s="756">
        <v>0</v>
      </c>
      <c r="L440" s="756">
        <v>0</v>
      </c>
      <c r="M440" s="756">
        <v>0</v>
      </c>
      <c r="N440" s="646">
        <f t="shared" si="218"/>
        <v>0</v>
      </c>
      <c r="O440" s="594"/>
      <c r="P440" s="705">
        <f t="shared" si="204"/>
        <v>424</v>
      </c>
      <c r="Q440" s="756">
        <v>0</v>
      </c>
      <c r="R440" s="756">
        <v>0</v>
      </c>
      <c r="S440" s="756">
        <v>0</v>
      </c>
      <c r="T440" s="756">
        <v>0</v>
      </c>
      <c r="U440" s="756">
        <v>0</v>
      </c>
      <c r="V440" s="756">
        <v>0</v>
      </c>
      <c r="W440" s="756">
        <v>0</v>
      </c>
      <c r="X440" s="646">
        <f t="shared" si="219"/>
        <v>0</v>
      </c>
      <c r="Y440" s="594"/>
      <c r="Z440" s="705">
        <f t="shared" si="205"/>
        <v>424</v>
      </c>
      <c r="AA440" s="756">
        <f t="shared" si="197"/>
        <v>0</v>
      </c>
      <c r="AB440" s="756">
        <f t="shared" si="197"/>
        <v>0</v>
      </c>
      <c r="AC440" s="756">
        <f t="shared" si="197"/>
        <v>0</v>
      </c>
      <c r="AD440" s="756">
        <f t="shared" si="195"/>
        <v>0</v>
      </c>
      <c r="AE440" s="756">
        <f t="shared" si="195"/>
        <v>0</v>
      </c>
      <c r="AF440" s="756">
        <f t="shared" si="195"/>
        <v>0</v>
      </c>
      <c r="AG440" s="756">
        <f t="shared" si="195"/>
        <v>0</v>
      </c>
      <c r="AH440" s="646">
        <f t="shared" si="220"/>
        <v>0</v>
      </c>
      <c r="AI440" s="594"/>
      <c r="AJ440" s="705">
        <f t="shared" si="206"/>
        <v>424</v>
      </c>
      <c r="AK440" s="756">
        <v>0</v>
      </c>
      <c r="AL440" s="756">
        <v>0</v>
      </c>
      <c r="AM440" s="756">
        <v>0</v>
      </c>
      <c r="AN440" s="756">
        <v>0</v>
      </c>
      <c r="AO440" s="756">
        <v>0</v>
      </c>
      <c r="AP440" s="756">
        <v>0</v>
      </c>
      <c r="AQ440" s="756">
        <v>0</v>
      </c>
      <c r="AR440" s="646">
        <f t="shared" si="221"/>
        <v>0</v>
      </c>
      <c r="AS440" s="594"/>
      <c r="AT440" s="705">
        <f t="shared" si="207"/>
        <v>424</v>
      </c>
      <c r="AU440" s="756">
        <v>0</v>
      </c>
      <c r="AV440" s="756">
        <v>0</v>
      </c>
      <c r="AW440" s="756">
        <v>0</v>
      </c>
      <c r="AX440" s="756">
        <v>0</v>
      </c>
      <c r="AY440" s="756">
        <v>0</v>
      </c>
      <c r="AZ440" s="767">
        <f t="shared" si="226"/>
        <v>0</v>
      </c>
      <c r="BA440" s="756">
        <v>0</v>
      </c>
      <c r="BB440" s="756">
        <v>0</v>
      </c>
      <c r="BC440" s="756">
        <v>0</v>
      </c>
      <c r="BD440" s="756">
        <v>0</v>
      </c>
      <c r="BE440" s="767">
        <f t="shared" si="208"/>
        <v>0</v>
      </c>
      <c r="BF440" s="646">
        <f t="shared" si="209"/>
        <v>0</v>
      </c>
      <c r="BG440" s="594"/>
      <c r="BH440" s="705">
        <f t="shared" si="199"/>
        <v>424</v>
      </c>
      <c r="BI440" s="646">
        <f t="shared" si="210"/>
        <v>0</v>
      </c>
      <c r="BJ440" s="594"/>
      <c r="BK440" s="705">
        <f t="shared" si="211"/>
        <v>424</v>
      </c>
      <c r="BL440" s="756">
        <v>0</v>
      </c>
      <c r="BM440" s="756">
        <v>0</v>
      </c>
      <c r="BN440" s="756">
        <v>0</v>
      </c>
      <c r="BO440" s="756">
        <v>0</v>
      </c>
      <c r="BP440" s="756">
        <v>0</v>
      </c>
      <c r="BQ440" s="756">
        <v>0</v>
      </c>
      <c r="BR440" s="756">
        <v>0</v>
      </c>
      <c r="BS440" s="646">
        <f t="shared" si="222"/>
        <v>0</v>
      </c>
      <c r="BT440" s="594"/>
      <c r="BU440" s="705">
        <f t="shared" si="212"/>
        <v>424</v>
      </c>
      <c r="BV440" s="756">
        <v>0</v>
      </c>
      <c r="BW440" s="756">
        <v>0</v>
      </c>
      <c r="BX440" s="756">
        <v>0</v>
      </c>
      <c r="BY440" s="756">
        <v>0</v>
      </c>
      <c r="BZ440" s="756">
        <v>0</v>
      </c>
      <c r="CA440" s="756">
        <v>0</v>
      </c>
      <c r="CB440" s="756">
        <v>0</v>
      </c>
      <c r="CC440" s="646">
        <f t="shared" si="223"/>
        <v>0</v>
      </c>
      <c r="CD440" s="594"/>
      <c r="CE440" s="705">
        <f t="shared" si="200"/>
        <v>424</v>
      </c>
      <c r="CF440" s="756">
        <f t="shared" si="198"/>
        <v>0</v>
      </c>
      <c r="CG440" s="756">
        <f t="shared" si="198"/>
        <v>0</v>
      </c>
      <c r="CH440" s="756">
        <f t="shared" si="198"/>
        <v>0</v>
      </c>
      <c r="CI440" s="756">
        <f t="shared" si="196"/>
        <v>0</v>
      </c>
      <c r="CJ440" s="756">
        <f t="shared" si="196"/>
        <v>0</v>
      </c>
      <c r="CK440" s="756">
        <f t="shared" si="196"/>
        <v>0</v>
      </c>
      <c r="CL440" s="756">
        <f t="shared" si="196"/>
        <v>0</v>
      </c>
      <c r="CM440" s="646">
        <f t="shared" si="224"/>
        <v>0</v>
      </c>
      <c r="CN440" s="594"/>
      <c r="CO440" s="705">
        <f t="shared" si="201"/>
        <v>424</v>
      </c>
      <c r="CP440" s="756">
        <v>0</v>
      </c>
      <c r="CQ440" s="756">
        <v>0</v>
      </c>
      <c r="CR440" s="756">
        <v>0</v>
      </c>
      <c r="CS440" s="756">
        <v>0</v>
      </c>
      <c r="CT440" s="756">
        <v>0</v>
      </c>
      <c r="CU440" s="756">
        <v>0</v>
      </c>
      <c r="CV440" s="756">
        <v>0</v>
      </c>
      <c r="CW440" s="646">
        <f t="shared" si="225"/>
        <v>0</v>
      </c>
      <c r="CX440" s="685"/>
      <c r="CY440" s="705">
        <f t="shared" si="202"/>
        <v>424</v>
      </c>
      <c r="CZ440" s="756">
        <v>0</v>
      </c>
      <c r="DA440" s="756">
        <v>0</v>
      </c>
      <c r="DB440" s="756">
        <v>0</v>
      </c>
      <c r="DC440" s="756">
        <v>0</v>
      </c>
      <c r="DD440" s="756">
        <v>0</v>
      </c>
      <c r="DE440" s="767">
        <f t="shared" si="213"/>
        <v>0</v>
      </c>
      <c r="DF440" s="756">
        <v>0</v>
      </c>
      <c r="DG440" s="756">
        <v>0</v>
      </c>
      <c r="DH440" s="756">
        <v>0</v>
      </c>
      <c r="DI440" s="756">
        <v>0</v>
      </c>
      <c r="DJ440" s="767">
        <f t="shared" si="214"/>
        <v>0</v>
      </c>
      <c r="DK440" s="715">
        <f t="shared" si="215"/>
        <v>0</v>
      </c>
      <c r="DL440" s="685"/>
      <c r="DM440" s="705">
        <f t="shared" si="203"/>
        <v>424</v>
      </c>
      <c r="DN440" s="715">
        <f t="shared" si="216"/>
        <v>0</v>
      </c>
    </row>
    <row r="441" spans="2:118" x14ac:dyDescent="0.25">
      <c r="B441" s="705">
        <v>425</v>
      </c>
      <c r="C441" s="765">
        <f>(1+_xlfn.XLOOKUP(INT((B441-1)/12)+1,'ZC Curve'!$B$8:$B$107,'ZC Curve'!R$8:R$107,,0))^(1/12)-1</f>
        <v>0</v>
      </c>
      <c r="D441" s="766">
        <f t="shared" si="217"/>
        <v>1</v>
      </c>
      <c r="E441" s="685"/>
      <c r="F441" s="705">
        <v>425</v>
      </c>
      <c r="G441" s="756">
        <v>0</v>
      </c>
      <c r="H441" s="756">
        <v>0</v>
      </c>
      <c r="I441" s="756">
        <v>0</v>
      </c>
      <c r="J441" s="756">
        <v>0</v>
      </c>
      <c r="K441" s="756">
        <v>0</v>
      </c>
      <c r="L441" s="756">
        <v>0</v>
      </c>
      <c r="M441" s="756">
        <v>0</v>
      </c>
      <c r="N441" s="646">
        <f t="shared" si="218"/>
        <v>0</v>
      </c>
      <c r="O441" s="594"/>
      <c r="P441" s="705">
        <f t="shared" si="204"/>
        <v>425</v>
      </c>
      <c r="Q441" s="756">
        <v>0</v>
      </c>
      <c r="R441" s="756">
        <v>0</v>
      </c>
      <c r="S441" s="756">
        <v>0</v>
      </c>
      <c r="T441" s="756">
        <v>0</v>
      </c>
      <c r="U441" s="756">
        <v>0</v>
      </c>
      <c r="V441" s="756">
        <v>0</v>
      </c>
      <c r="W441" s="756">
        <v>0</v>
      </c>
      <c r="X441" s="646">
        <f t="shared" si="219"/>
        <v>0</v>
      </c>
      <c r="Y441" s="594"/>
      <c r="Z441" s="705">
        <f t="shared" si="205"/>
        <v>425</v>
      </c>
      <c r="AA441" s="756">
        <f t="shared" si="197"/>
        <v>0</v>
      </c>
      <c r="AB441" s="756">
        <f t="shared" si="197"/>
        <v>0</v>
      </c>
      <c r="AC441" s="756">
        <f t="shared" si="197"/>
        <v>0</v>
      </c>
      <c r="AD441" s="756">
        <f t="shared" si="195"/>
        <v>0</v>
      </c>
      <c r="AE441" s="756">
        <f t="shared" si="195"/>
        <v>0</v>
      </c>
      <c r="AF441" s="756">
        <f t="shared" si="195"/>
        <v>0</v>
      </c>
      <c r="AG441" s="756">
        <f t="shared" si="195"/>
        <v>0</v>
      </c>
      <c r="AH441" s="646">
        <f t="shared" si="220"/>
        <v>0</v>
      </c>
      <c r="AI441" s="594"/>
      <c r="AJ441" s="705">
        <f t="shared" si="206"/>
        <v>425</v>
      </c>
      <c r="AK441" s="756">
        <v>0</v>
      </c>
      <c r="AL441" s="756">
        <v>0</v>
      </c>
      <c r="AM441" s="756">
        <v>0</v>
      </c>
      <c r="AN441" s="756">
        <v>0</v>
      </c>
      <c r="AO441" s="756">
        <v>0</v>
      </c>
      <c r="AP441" s="756">
        <v>0</v>
      </c>
      <c r="AQ441" s="756">
        <v>0</v>
      </c>
      <c r="AR441" s="646">
        <f t="shared" si="221"/>
        <v>0</v>
      </c>
      <c r="AS441" s="594"/>
      <c r="AT441" s="705">
        <f t="shared" si="207"/>
        <v>425</v>
      </c>
      <c r="AU441" s="756">
        <v>0</v>
      </c>
      <c r="AV441" s="756">
        <v>0</v>
      </c>
      <c r="AW441" s="756">
        <v>0</v>
      </c>
      <c r="AX441" s="756">
        <v>0</v>
      </c>
      <c r="AY441" s="756">
        <v>0</v>
      </c>
      <c r="AZ441" s="767">
        <f t="shared" si="226"/>
        <v>0</v>
      </c>
      <c r="BA441" s="756">
        <v>0</v>
      </c>
      <c r="BB441" s="756">
        <v>0</v>
      </c>
      <c r="BC441" s="756">
        <v>0</v>
      </c>
      <c r="BD441" s="756">
        <v>0</v>
      </c>
      <c r="BE441" s="767">
        <f t="shared" si="208"/>
        <v>0</v>
      </c>
      <c r="BF441" s="646">
        <f t="shared" si="209"/>
        <v>0</v>
      </c>
      <c r="BG441" s="594"/>
      <c r="BH441" s="705">
        <f t="shared" si="199"/>
        <v>425</v>
      </c>
      <c r="BI441" s="646">
        <f t="shared" si="210"/>
        <v>0</v>
      </c>
      <c r="BJ441" s="594"/>
      <c r="BK441" s="705">
        <f t="shared" si="211"/>
        <v>425</v>
      </c>
      <c r="BL441" s="756">
        <v>0</v>
      </c>
      <c r="BM441" s="756">
        <v>0</v>
      </c>
      <c r="BN441" s="756">
        <v>0</v>
      </c>
      <c r="BO441" s="756">
        <v>0</v>
      </c>
      <c r="BP441" s="756">
        <v>0</v>
      </c>
      <c r="BQ441" s="756">
        <v>0</v>
      </c>
      <c r="BR441" s="756">
        <v>0</v>
      </c>
      <c r="BS441" s="646">
        <f t="shared" si="222"/>
        <v>0</v>
      </c>
      <c r="BT441" s="594"/>
      <c r="BU441" s="705">
        <f t="shared" si="212"/>
        <v>425</v>
      </c>
      <c r="BV441" s="756">
        <v>0</v>
      </c>
      <c r="BW441" s="756">
        <v>0</v>
      </c>
      <c r="BX441" s="756">
        <v>0</v>
      </c>
      <c r="BY441" s="756">
        <v>0</v>
      </c>
      <c r="BZ441" s="756">
        <v>0</v>
      </c>
      <c r="CA441" s="756">
        <v>0</v>
      </c>
      <c r="CB441" s="756">
        <v>0</v>
      </c>
      <c r="CC441" s="646">
        <f t="shared" si="223"/>
        <v>0</v>
      </c>
      <c r="CD441" s="594"/>
      <c r="CE441" s="705">
        <f t="shared" si="200"/>
        <v>425</v>
      </c>
      <c r="CF441" s="756">
        <f t="shared" si="198"/>
        <v>0</v>
      </c>
      <c r="CG441" s="756">
        <f t="shared" si="198"/>
        <v>0</v>
      </c>
      <c r="CH441" s="756">
        <f t="shared" si="198"/>
        <v>0</v>
      </c>
      <c r="CI441" s="756">
        <f t="shared" si="196"/>
        <v>0</v>
      </c>
      <c r="CJ441" s="756">
        <f t="shared" si="196"/>
        <v>0</v>
      </c>
      <c r="CK441" s="756">
        <f t="shared" si="196"/>
        <v>0</v>
      </c>
      <c r="CL441" s="756">
        <f t="shared" si="196"/>
        <v>0</v>
      </c>
      <c r="CM441" s="646">
        <f t="shared" si="224"/>
        <v>0</v>
      </c>
      <c r="CN441" s="594"/>
      <c r="CO441" s="705">
        <f t="shared" si="201"/>
        <v>425</v>
      </c>
      <c r="CP441" s="756">
        <v>0</v>
      </c>
      <c r="CQ441" s="756">
        <v>0</v>
      </c>
      <c r="CR441" s="756">
        <v>0</v>
      </c>
      <c r="CS441" s="756">
        <v>0</v>
      </c>
      <c r="CT441" s="756">
        <v>0</v>
      </c>
      <c r="CU441" s="756">
        <v>0</v>
      </c>
      <c r="CV441" s="756">
        <v>0</v>
      </c>
      <c r="CW441" s="646">
        <f t="shared" si="225"/>
        <v>0</v>
      </c>
      <c r="CX441" s="685"/>
      <c r="CY441" s="705">
        <f t="shared" si="202"/>
        <v>425</v>
      </c>
      <c r="CZ441" s="756">
        <v>0</v>
      </c>
      <c r="DA441" s="756">
        <v>0</v>
      </c>
      <c r="DB441" s="756">
        <v>0</v>
      </c>
      <c r="DC441" s="756">
        <v>0</v>
      </c>
      <c r="DD441" s="756">
        <v>0</v>
      </c>
      <c r="DE441" s="767">
        <f t="shared" si="213"/>
        <v>0</v>
      </c>
      <c r="DF441" s="756">
        <v>0</v>
      </c>
      <c r="DG441" s="756">
        <v>0</v>
      </c>
      <c r="DH441" s="756">
        <v>0</v>
      </c>
      <c r="DI441" s="756">
        <v>0</v>
      </c>
      <c r="DJ441" s="767">
        <f t="shared" si="214"/>
        <v>0</v>
      </c>
      <c r="DK441" s="715">
        <f t="shared" si="215"/>
        <v>0</v>
      </c>
      <c r="DL441" s="685"/>
      <c r="DM441" s="705">
        <f t="shared" si="203"/>
        <v>425</v>
      </c>
      <c r="DN441" s="715">
        <f t="shared" si="216"/>
        <v>0</v>
      </c>
    </row>
    <row r="442" spans="2:118" x14ac:dyDescent="0.25">
      <c r="B442" s="705">
        <v>426</v>
      </c>
      <c r="C442" s="765">
        <f>(1+_xlfn.XLOOKUP(INT((B442-1)/12)+1,'ZC Curve'!$B$8:$B$107,'ZC Curve'!R$8:R$107,,0))^(1/12)-1</f>
        <v>0</v>
      </c>
      <c r="D442" s="766">
        <f t="shared" si="217"/>
        <v>1</v>
      </c>
      <c r="E442" s="685"/>
      <c r="F442" s="705">
        <v>426</v>
      </c>
      <c r="G442" s="756">
        <v>0</v>
      </c>
      <c r="H442" s="756">
        <v>0</v>
      </c>
      <c r="I442" s="756">
        <v>0</v>
      </c>
      <c r="J442" s="756">
        <v>0</v>
      </c>
      <c r="K442" s="756">
        <v>0</v>
      </c>
      <c r="L442" s="756">
        <v>0</v>
      </c>
      <c r="M442" s="756">
        <v>0</v>
      </c>
      <c r="N442" s="646">
        <f t="shared" si="218"/>
        <v>0</v>
      </c>
      <c r="O442" s="594"/>
      <c r="P442" s="705">
        <f t="shared" si="204"/>
        <v>426</v>
      </c>
      <c r="Q442" s="756">
        <v>0</v>
      </c>
      <c r="R442" s="756">
        <v>0</v>
      </c>
      <c r="S442" s="756">
        <v>0</v>
      </c>
      <c r="T442" s="756">
        <v>0</v>
      </c>
      <c r="U442" s="756">
        <v>0</v>
      </c>
      <c r="V442" s="756">
        <v>0</v>
      </c>
      <c r="W442" s="756">
        <v>0</v>
      </c>
      <c r="X442" s="646">
        <f t="shared" si="219"/>
        <v>0</v>
      </c>
      <c r="Y442" s="594"/>
      <c r="Z442" s="705">
        <f t="shared" si="205"/>
        <v>426</v>
      </c>
      <c r="AA442" s="756">
        <f t="shared" si="197"/>
        <v>0</v>
      </c>
      <c r="AB442" s="756">
        <f t="shared" si="197"/>
        <v>0</v>
      </c>
      <c r="AC442" s="756">
        <f t="shared" si="197"/>
        <v>0</v>
      </c>
      <c r="AD442" s="756">
        <f t="shared" si="195"/>
        <v>0</v>
      </c>
      <c r="AE442" s="756">
        <f t="shared" si="195"/>
        <v>0</v>
      </c>
      <c r="AF442" s="756">
        <f t="shared" si="195"/>
        <v>0</v>
      </c>
      <c r="AG442" s="756">
        <f t="shared" si="195"/>
        <v>0</v>
      </c>
      <c r="AH442" s="646">
        <f t="shared" si="220"/>
        <v>0</v>
      </c>
      <c r="AI442" s="594"/>
      <c r="AJ442" s="705">
        <f t="shared" si="206"/>
        <v>426</v>
      </c>
      <c r="AK442" s="756">
        <v>0</v>
      </c>
      <c r="AL442" s="756">
        <v>0</v>
      </c>
      <c r="AM442" s="756">
        <v>0</v>
      </c>
      <c r="AN442" s="756">
        <v>0</v>
      </c>
      <c r="AO442" s="756">
        <v>0</v>
      </c>
      <c r="AP442" s="756">
        <v>0</v>
      </c>
      <c r="AQ442" s="756">
        <v>0</v>
      </c>
      <c r="AR442" s="646">
        <f t="shared" si="221"/>
        <v>0</v>
      </c>
      <c r="AS442" s="594"/>
      <c r="AT442" s="705">
        <f t="shared" si="207"/>
        <v>426</v>
      </c>
      <c r="AU442" s="756">
        <v>0</v>
      </c>
      <c r="AV442" s="756">
        <v>0</v>
      </c>
      <c r="AW442" s="756">
        <v>0</v>
      </c>
      <c r="AX442" s="756">
        <v>0</v>
      </c>
      <c r="AY442" s="756">
        <v>0</v>
      </c>
      <c r="AZ442" s="767">
        <f t="shared" si="226"/>
        <v>0</v>
      </c>
      <c r="BA442" s="756">
        <v>0</v>
      </c>
      <c r="BB442" s="756">
        <v>0</v>
      </c>
      <c r="BC442" s="756">
        <v>0</v>
      </c>
      <c r="BD442" s="756">
        <v>0</v>
      </c>
      <c r="BE442" s="767">
        <f t="shared" si="208"/>
        <v>0</v>
      </c>
      <c r="BF442" s="646">
        <f t="shared" si="209"/>
        <v>0</v>
      </c>
      <c r="BG442" s="594"/>
      <c r="BH442" s="705">
        <f t="shared" si="199"/>
        <v>426</v>
      </c>
      <c r="BI442" s="646">
        <f t="shared" si="210"/>
        <v>0</v>
      </c>
      <c r="BJ442" s="594"/>
      <c r="BK442" s="705">
        <f t="shared" si="211"/>
        <v>426</v>
      </c>
      <c r="BL442" s="756">
        <v>0</v>
      </c>
      <c r="BM442" s="756">
        <v>0</v>
      </c>
      <c r="BN442" s="756">
        <v>0</v>
      </c>
      <c r="BO442" s="756">
        <v>0</v>
      </c>
      <c r="BP442" s="756">
        <v>0</v>
      </c>
      <c r="BQ442" s="756">
        <v>0</v>
      </c>
      <c r="BR442" s="756">
        <v>0</v>
      </c>
      <c r="BS442" s="646">
        <f t="shared" si="222"/>
        <v>0</v>
      </c>
      <c r="BT442" s="594"/>
      <c r="BU442" s="705">
        <f t="shared" si="212"/>
        <v>426</v>
      </c>
      <c r="BV442" s="756">
        <v>0</v>
      </c>
      <c r="BW442" s="756">
        <v>0</v>
      </c>
      <c r="BX442" s="756">
        <v>0</v>
      </c>
      <c r="BY442" s="756">
        <v>0</v>
      </c>
      <c r="BZ442" s="756">
        <v>0</v>
      </c>
      <c r="CA442" s="756">
        <v>0</v>
      </c>
      <c r="CB442" s="756">
        <v>0</v>
      </c>
      <c r="CC442" s="646">
        <f t="shared" si="223"/>
        <v>0</v>
      </c>
      <c r="CD442" s="594"/>
      <c r="CE442" s="705">
        <f t="shared" si="200"/>
        <v>426</v>
      </c>
      <c r="CF442" s="756">
        <f t="shared" si="198"/>
        <v>0</v>
      </c>
      <c r="CG442" s="756">
        <f t="shared" si="198"/>
        <v>0</v>
      </c>
      <c r="CH442" s="756">
        <f t="shared" si="198"/>
        <v>0</v>
      </c>
      <c r="CI442" s="756">
        <f t="shared" si="196"/>
        <v>0</v>
      </c>
      <c r="CJ442" s="756">
        <f t="shared" si="196"/>
        <v>0</v>
      </c>
      <c r="CK442" s="756">
        <f t="shared" si="196"/>
        <v>0</v>
      </c>
      <c r="CL442" s="756">
        <f t="shared" si="196"/>
        <v>0</v>
      </c>
      <c r="CM442" s="646">
        <f t="shared" si="224"/>
        <v>0</v>
      </c>
      <c r="CN442" s="594"/>
      <c r="CO442" s="705">
        <f t="shared" si="201"/>
        <v>426</v>
      </c>
      <c r="CP442" s="756">
        <v>0</v>
      </c>
      <c r="CQ442" s="756">
        <v>0</v>
      </c>
      <c r="CR442" s="756">
        <v>0</v>
      </c>
      <c r="CS442" s="756">
        <v>0</v>
      </c>
      <c r="CT442" s="756">
        <v>0</v>
      </c>
      <c r="CU442" s="756">
        <v>0</v>
      </c>
      <c r="CV442" s="756">
        <v>0</v>
      </c>
      <c r="CW442" s="646">
        <f t="shared" si="225"/>
        <v>0</v>
      </c>
      <c r="CX442" s="685"/>
      <c r="CY442" s="705">
        <f t="shared" si="202"/>
        <v>426</v>
      </c>
      <c r="CZ442" s="756">
        <v>0</v>
      </c>
      <c r="DA442" s="756">
        <v>0</v>
      </c>
      <c r="DB442" s="756">
        <v>0</v>
      </c>
      <c r="DC442" s="756">
        <v>0</v>
      </c>
      <c r="DD442" s="756">
        <v>0</v>
      </c>
      <c r="DE442" s="767">
        <f t="shared" si="213"/>
        <v>0</v>
      </c>
      <c r="DF442" s="756">
        <v>0</v>
      </c>
      <c r="DG442" s="756">
        <v>0</v>
      </c>
      <c r="DH442" s="756">
        <v>0</v>
      </c>
      <c r="DI442" s="756">
        <v>0</v>
      </c>
      <c r="DJ442" s="767">
        <f t="shared" si="214"/>
        <v>0</v>
      </c>
      <c r="DK442" s="715">
        <f t="shared" si="215"/>
        <v>0</v>
      </c>
      <c r="DL442" s="685"/>
      <c r="DM442" s="705">
        <f t="shared" si="203"/>
        <v>426</v>
      </c>
      <c r="DN442" s="715">
        <f t="shared" si="216"/>
        <v>0</v>
      </c>
    </row>
    <row r="443" spans="2:118" x14ac:dyDescent="0.25">
      <c r="B443" s="705">
        <v>427</v>
      </c>
      <c r="C443" s="765">
        <f>(1+_xlfn.XLOOKUP(INT((B443-1)/12)+1,'ZC Curve'!$B$8:$B$107,'ZC Curve'!R$8:R$107,,0))^(1/12)-1</f>
        <v>0</v>
      </c>
      <c r="D443" s="766">
        <f t="shared" si="217"/>
        <v>1</v>
      </c>
      <c r="E443" s="685"/>
      <c r="F443" s="705">
        <v>427</v>
      </c>
      <c r="G443" s="756">
        <v>0</v>
      </c>
      <c r="H443" s="756">
        <v>0</v>
      </c>
      <c r="I443" s="756">
        <v>0</v>
      </c>
      <c r="J443" s="756">
        <v>0</v>
      </c>
      <c r="K443" s="756">
        <v>0</v>
      </c>
      <c r="L443" s="756">
        <v>0</v>
      </c>
      <c r="M443" s="756">
        <v>0</v>
      </c>
      <c r="N443" s="646">
        <f t="shared" si="218"/>
        <v>0</v>
      </c>
      <c r="O443" s="594"/>
      <c r="P443" s="705">
        <f t="shared" si="204"/>
        <v>427</v>
      </c>
      <c r="Q443" s="756">
        <v>0</v>
      </c>
      <c r="R443" s="756">
        <v>0</v>
      </c>
      <c r="S443" s="756">
        <v>0</v>
      </c>
      <c r="T443" s="756">
        <v>0</v>
      </c>
      <c r="U443" s="756">
        <v>0</v>
      </c>
      <c r="V443" s="756">
        <v>0</v>
      </c>
      <c r="W443" s="756">
        <v>0</v>
      </c>
      <c r="X443" s="646">
        <f t="shared" si="219"/>
        <v>0</v>
      </c>
      <c r="Y443" s="594"/>
      <c r="Z443" s="705">
        <f t="shared" si="205"/>
        <v>427</v>
      </c>
      <c r="AA443" s="756">
        <f t="shared" si="197"/>
        <v>0</v>
      </c>
      <c r="AB443" s="756">
        <f t="shared" si="197"/>
        <v>0</v>
      </c>
      <c r="AC443" s="756">
        <f t="shared" si="197"/>
        <v>0</v>
      </c>
      <c r="AD443" s="756">
        <f t="shared" si="195"/>
        <v>0</v>
      </c>
      <c r="AE443" s="756">
        <f t="shared" si="195"/>
        <v>0</v>
      </c>
      <c r="AF443" s="756">
        <f t="shared" si="195"/>
        <v>0</v>
      </c>
      <c r="AG443" s="756">
        <f t="shared" ref="AG443:AG506" si="227">M443+W443</f>
        <v>0</v>
      </c>
      <c r="AH443" s="646">
        <f t="shared" si="220"/>
        <v>0</v>
      </c>
      <c r="AI443" s="594"/>
      <c r="AJ443" s="705">
        <f t="shared" si="206"/>
        <v>427</v>
      </c>
      <c r="AK443" s="756">
        <v>0</v>
      </c>
      <c r="AL443" s="756">
        <v>0</v>
      </c>
      <c r="AM443" s="756">
        <v>0</v>
      </c>
      <c r="AN443" s="756">
        <v>0</v>
      </c>
      <c r="AO443" s="756">
        <v>0</v>
      </c>
      <c r="AP443" s="756">
        <v>0</v>
      </c>
      <c r="AQ443" s="756">
        <v>0</v>
      </c>
      <c r="AR443" s="646">
        <f t="shared" si="221"/>
        <v>0</v>
      </c>
      <c r="AS443" s="594"/>
      <c r="AT443" s="705">
        <f t="shared" si="207"/>
        <v>427</v>
      </c>
      <c r="AU443" s="756">
        <v>0</v>
      </c>
      <c r="AV443" s="756">
        <v>0</v>
      </c>
      <c r="AW443" s="756">
        <v>0</v>
      </c>
      <c r="AX443" s="756">
        <v>0</v>
      </c>
      <c r="AY443" s="756">
        <v>0</v>
      </c>
      <c r="AZ443" s="767">
        <f t="shared" si="226"/>
        <v>0</v>
      </c>
      <c r="BA443" s="756">
        <v>0</v>
      </c>
      <c r="BB443" s="756">
        <v>0</v>
      </c>
      <c r="BC443" s="756">
        <v>0</v>
      </c>
      <c r="BD443" s="756">
        <v>0</v>
      </c>
      <c r="BE443" s="767">
        <f t="shared" si="208"/>
        <v>0</v>
      </c>
      <c r="BF443" s="646">
        <f t="shared" si="209"/>
        <v>0</v>
      </c>
      <c r="BG443" s="594"/>
      <c r="BH443" s="705">
        <f t="shared" si="199"/>
        <v>427</v>
      </c>
      <c r="BI443" s="646">
        <f t="shared" si="210"/>
        <v>0</v>
      </c>
      <c r="BJ443" s="594"/>
      <c r="BK443" s="705">
        <f t="shared" si="211"/>
        <v>427</v>
      </c>
      <c r="BL443" s="756">
        <v>0</v>
      </c>
      <c r="BM443" s="756">
        <v>0</v>
      </c>
      <c r="BN443" s="756">
        <v>0</v>
      </c>
      <c r="BO443" s="756">
        <v>0</v>
      </c>
      <c r="BP443" s="756">
        <v>0</v>
      </c>
      <c r="BQ443" s="756">
        <v>0</v>
      </c>
      <c r="BR443" s="756">
        <v>0</v>
      </c>
      <c r="BS443" s="646">
        <f t="shared" si="222"/>
        <v>0</v>
      </c>
      <c r="BT443" s="594"/>
      <c r="BU443" s="705">
        <f t="shared" si="212"/>
        <v>427</v>
      </c>
      <c r="BV443" s="756">
        <v>0</v>
      </c>
      <c r="BW443" s="756">
        <v>0</v>
      </c>
      <c r="BX443" s="756">
        <v>0</v>
      </c>
      <c r="BY443" s="756">
        <v>0</v>
      </c>
      <c r="BZ443" s="756">
        <v>0</v>
      </c>
      <c r="CA443" s="756">
        <v>0</v>
      </c>
      <c r="CB443" s="756">
        <v>0</v>
      </c>
      <c r="CC443" s="646">
        <f t="shared" si="223"/>
        <v>0</v>
      </c>
      <c r="CD443" s="594"/>
      <c r="CE443" s="705">
        <f t="shared" si="200"/>
        <v>427</v>
      </c>
      <c r="CF443" s="756">
        <f t="shared" si="198"/>
        <v>0</v>
      </c>
      <c r="CG443" s="756">
        <f t="shared" si="198"/>
        <v>0</v>
      </c>
      <c r="CH443" s="756">
        <f t="shared" si="198"/>
        <v>0</v>
      </c>
      <c r="CI443" s="756">
        <f t="shared" si="196"/>
        <v>0</v>
      </c>
      <c r="CJ443" s="756">
        <f t="shared" si="196"/>
        <v>0</v>
      </c>
      <c r="CK443" s="756">
        <f t="shared" si="196"/>
        <v>0</v>
      </c>
      <c r="CL443" s="756">
        <f t="shared" ref="CL443:CL506" si="228">CB443+BR443</f>
        <v>0</v>
      </c>
      <c r="CM443" s="646">
        <f t="shared" si="224"/>
        <v>0</v>
      </c>
      <c r="CN443" s="594"/>
      <c r="CO443" s="705">
        <f t="shared" si="201"/>
        <v>427</v>
      </c>
      <c r="CP443" s="756">
        <v>0</v>
      </c>
      <c r="CQ443" s="756">
        <v>0</v>
      </c>
      <c r="CR443" s="756">
        <v>0</v>
      </c>
      <c r="CS443" s="756">
        <v>0</v>
      </c>
      <c r="CT443" s="756">
        <v>0</v>
      </c>
      <c r="CU443" s="756">
        <v>0</v>
      </c>
      <c r="CV443" s="756">
        <v>0</v>
      </c>
      <c r="CW443" s="646">
        <f t="shared" si="225"/>
        <v>0</v>
      </c>
      <c r="CX443" s="685"/>
      <c r="CY443" s="705">
        <f t="shared" si="202"/>
        <v>427</v>
      </c>
      <c r="CZ443" s="756">
        <v>0</v>
      </c>
      <c r="DA443" s="756">
        <v>0</v>
      </c>
      <c r="DB443" s="756">
        <v>0</v>
      </c>
      <c r="DC443" s="756">
        <v>0</v>
      </c>
      <c r="DD443" s="756">
        <v>0</v>
      </c>
      <c r="DE443" s="767">
        <f t="shared" si="213"/>
        <v>0</v>
      </c>
      <c r="DF443" s="756">
        <v>0</v>
      </c>
      <c r="DG443" s="756">
        <v>0</v>
      </c>
      <c r="DH443" s="756">
        <v>0</v>
      </c>
      <c r="DI443" s="756">
        <v>0</v>
      </c>
      <c r="DJ443" s="767">
        <f t="shared" si="214"/>
        <v>0</v>
      </c>
      <c r="DK443" s="715">
        <f t="shared" si="215"/>
        <v>0</v>
      </c>
      <c r="DL443" s="685"/>
      <c r="DM443" s="705">
        <f t="shared" si="203"/>
        <v>427</v>
      </c>
      <c r="DN443" s="715">
        <f t="shared" si="216"/>
        <v>0</v>
      </c>
    </row>
    <row r="444" spans="2:118" x14ac:dyDescent="0.25">
      <c r="B444" s="705">
        <v>428</v>
      </c>
      <c r="C444" s="765">
        <f>(1+_xlfn.XLOOKUP(INT((B444-1)/12)+1,'ZC Curve'!$B$8:$B$107,'ZC Curve'!R$8:R$107,,0))^(1/12)-1</f>
        <v>0</v>
      </c>
      <c r="D444" s="766">
        <f t="shared" si="217"/>
        <v>1</v>
      </c>
      <c r="E444" s="685"/>
      <c r="F444" s="705">
        <v>428</v>
      </c>
      <c r="G444" s="756">
        <v>0</v>
      </c>
      <c r="H444" s="756">
        <v>0</v>
      </c>
      <c r="I444" s="756">
        <v>0</v>
      </c>
      <c r="J444" s="756">
        <v>0</v>
      </c>
      <c r="K444" s="756">
        <v>0</v>
      </c>
      <c r="L444" s="756">
        <v>0</v>
      </c>
      <c r="M444" s="756">
        <v>0</v>
      </c>
      <c r="N444" s="646">
        <f t="shared" si="218"/>
        <v>0</v>
      </c>
      <c r="O444" s="594"/>
      <c r="P444" s="705">
        <f t="shared" si="204"/>
        <v>428</v>
      </c>
      <c r="Q444" s="756">
        <v>0</v>
      </c>
      <c r="R444" s="756">
        <v>0</v>
      </c>
      <c r="S444" s="756">
        <v>0</v>
      </c>
      <c r="T444" s="756">
        <v>0</v>
      </c>
      <c r="U444" s="756">
        <v>0</v>
      </c>
      <c r="V444" s="756">
        <v>0</v>
      </c>
      <c r="W444" s="756">
        <v>0</v>
      </c>
      <c r="X444" s="646">
        <f t="shared" si="219"/>
        <v>0</v>
      </c>
      <c r="Y444" s="594"/>
      <c r="Z444" s="705">
        <f t="shared" si="205"/>
        <v>428</v>
      </c>
      <c r="AA444" s="756">
        <f t="shared" si="197"/>
        <v>0</v>
      </c>
      <c r="AB444" s="756">
        <f t="shared" si="197"/>
        <v>0</v>
      </c>
      <c r="AC444" s="756">
        <f t="shared" si="197"/>
        <v>0</v>
      </c>
      <c r="AD444" s="756">
        <f t="shared" si="197"/>
        <v>0</v>
      </c>
      <c r="AE444" s="756">
        <f t="shared" si="197"/>
        <v>0</v>
      </c>
      <c r="AF444" s="756">
        <f t="shared" si="197"/>
        <v>0</v>
      </c>
      <c r="AG444" s="756">
        <f t="shared" si="227"/>
        <v>0</v>
      </c>
      <c r="AH444" s="646">
        <f t="shared" si="220"/>
        <v>0</v>
      </c>
      <c r="AI444" s="594"/>
      <c r="AJ444" s="705">
        <f t="shared" si="206"/>
        <v>428</v>
      </c>
      <c r="AK444" s="756">
        <v>0</v>
      </c>
      <c r="AL444" s="756">
        <v>0</v>
      </c>
      <c r="AM444" s="756">
        <v>0</v>
      </c>
      <c r="AN444" s="756">
        <v>0</v>
      </c>
      <c r="AO444" s="756">
        <v>0</v>
      </c>
      <c r="AP444" s="756">
        <v>0</v>
      </c>
      <c r="AQ444" s="756">
        <v>0</v>
      </c>
      <c r="AR444" s="646">
        <f t="shared" si="221"/>
        <v>0</v>
      </c>
      <c r="AS444" s="594"/>
      <c r="AT444" s="705">
        <f t="shared" si="207"/>
        <v>428</v>
      </c>
      <c r="AU444" s="756">
        <v>0</v>
      </c>
      <c r="AV444" s="756">
        <v>0</v>
      </c>
      <c r="AW444" s="756">
        <v>0</v>
      </c>
      <c r="AX444" s="756">
        <v>0</v>
      </c>
      <c r="AY444" s="756">
        <v>0</v>
      </c>
      <c r="AZ444" s="767">
        <f t="shared" si="226"/>
        <v>0</v>
      </c>
      <c r="BA444" s="756">
        <v>0</v>
      </c>
      <c r="BB444" s="756">
        <v>0</v>
      </c>
      <c r="BC444" s="756">
        <v>0</v>
      </c>
      <c r="BD444" s="756">
        <v>0</v>
      </c>
      <c r="BE444" s="767">
        <f t="shared" si="208"/>
        <v>0</v>
      </c>
      <c r="BF444" s="646">
        <f t="shared" si="209"/>
        <v>0</v>
      </c>
      <c r="BG444" s="594"/>
      <c r="BH444" s="705">
        <f t="shared" si="199"/>
        <v>428</v>
      </c>
      <c r="BI444" s="646">
        <f t="shared" si="210"/>
        <v>0</v>
      </c>
      <c r="BJ444" s="594"/>
      <c r="BK444" s="705">
        <f t="shared" si="211"/>
        <v>428</v>
      </c>
      <c r="BL444" s="756">
        <v>0</v>
      </c>
      <c r="BM444" s="756">
        <v>0</v>
      </c>
      <c r="BN444" s="756">
        <v>0</v>
      </c>
      <c r="BO444" s="756">
        <v>0</v>
      </c>
      <c r="BP444" s="756">
        <v>0</v>
      </c>
      <c r="BQ444" s="756">
        <v>0</v>
      </c>
      <c r="BR444" s="756">
        <v>0</v>
      </c>
      <c r="BS444" s="646">
        <f t="shared" si="222"/>
        <v>0</v>
      </c>
      <c r="BT444" s="594"/>
      <c r="BU444" s="705">
        <f t="shared" si="212"/>
        <v>428</v>
      </c>
      <c r="BV444" s="756">
        <v>0</v>
      </c>
      <c r="BW444" s="756">
        <v>0</v>
      </c>
      <c r="BX444" s="756">
        <v>0</v>
      </c>
      <c r="BY444" s="756">
        <v>0</v>
      </c>
      <c r="BZ444" s="756">
        <v>0</v>
      </c>
      <c r="CA444" s="756">
        <v>0</v>
      </c>
      <c r="CB444" s="756">
        <v>0</v>
      </c>
      <c r="CC444" s="646">
        <f t="shared" si="223"/>
        <v>0</v>
      </c>
      <c r="CD444" s="594"/>
      <c r="CE444" s="705">
        <f t="shared" si="200"/>
        <v>428</v>
      </c>
      <c r="CF444" s="756">
        <f t="shared" si="198"/>
        <v>0</v>
      </c>
      <c r="CG444" s="756">
        <f t="shared" si="198"/>
        <v>0</v>
      </c>
      <c r="CH444" s="756">
        <f t="shared" si="198"/>
        <v>0</v>
      </c>
      <c r="CI444" s="756">
        <f t="shared" si="198"/>
        <v>0</v>
      </c>
      <c r="CJ444" s="756">
        <f t="shared" si="198"/>
        <v>0</v>
      </c>
      <c r="CK444" s="756">
        <f t="shared" si="198"/>
        <v>0</v>
      </c>
      <c r="CL444" s="756">
        <f t="shared" si="228"/>
        <v>0</v>
      </c>
      <c r="CM444" s="646">
        <f t="shared" si="224"/>
        <v>0</v>
      </c>
      <c r="CN444" s="594"/>
      <c r="CO444" s="705">
        <f t="shared" si="201"/>
        <v>428</v>
      </c>
      <c r="CP444" s="756">
        <v>0</v>
      </c>
      <c r="CQ444" s="756">
        <v>0</v>
      </c>
      <c r="CR444" s="756">
        <v>0</v>
      </c>
      <c r="CS444" s="756">
        <v>0</v>
      </c>
      <c r="CT444" s="756">
        <v>0</v>
      </c>
      <c r="CU444" s="756">
        <v>0</v>
      </c>
      <c r="CV444" s="756">
        <v>0</v>
      </c>
      <c r="CW444" s="646">
        <f t="shared" si="225"/>
        <v>0</v>
      </c>
      <c r="CX444" s="685"/>
      <c r="CY444" s="705">
        <f t="shared" si="202"/>
        <v>428</v>
      </c>
      <c r="CZ444" s="756">
        <v>0</v>
      </c>
      <c r="DA444" s="756">
        <v>0</v>
      </c>
      <c r="DB444" s="756">
        <v>0</v>
      </c>
      <c r="DC444" s="756">
        <v>0</v>
      </c>
      <c r="DD444" s="756">
        <v>0</v>
      </c>
      <c r="DE444" s="767">
        <f t="shared" si="213"/>
        <v>0</v>
      </c>
      <c r="DF444" s="756">
        <v>0</v>
      </c>
      <c r="DG444" s="756">
        <v>0</v>
      </c>
      <c r="DH444" s="756">
        <v>0</v>
      </c>
      <c r="DI444" s="756">
        <v>0</v>
      </c>
      <c r="DJ444" s="767">
        <f t="shared" si="214"/>
        <v>0</v>
      </c>
      <c r="DK444" s="715">
        <f t="shared" si="215"/>
        <v>0</v>
      </c>
      <c r="DL444" s="685"/>
      <c r="DM444" s="705">
        <f t="shared" si="203"/>
        <v>428</v>
      </c>
      <c r="DN444" s="715">
        <f t="shared" si="216"/>
        <v>0</v>
      </c>
    </row>
    <row r="445" spans="2:118" x14ac:dyDescent="0.25">
      <c r="B445" s="705">
        <v>429</v>
      </c>
      <c r="C445" s="765">
        <f>(1+_xlfn.XLOOKUP(INT((B445-1)/12)+1,'ZC Curve'!$B$8:$B$107,'ZC Curve'!R$8:R$107,,0))^(1/12)-1</f>
        <v>0</v>
      </c>
      <c r="D445" s="766">
        <f t="shared" si="217"/>
        <v>1</v>
      </c>
      <c r="E445" s="685"/>
      <c r="F445" s="705">
        <v>429</v>
      </c>
      <c r="G445" s="756">
        <v>0</v>
      </c>
      <c r="H445" s="756">
        <v>0</v>
      </c>
      <c r="I445" s="756">
        <v>0</v>
      </c>
      <c r="J445" s="756">
        <v>0</v>
      </c>
      <c r="K445" s="756">
        <v>0</v>
      </c>
      <c r="L445" s="756">
        <v>0</v>
      </c>
      <c r="M445" s="756">
        <v>0</v>
      </c>
      <c r="N445" s="646">
        <f t="shared" si="218"/>
        <v>0</v>
      </c>
      <c r="O445" s="594"/>
      <c r="P445" s="705">
        <f t="shared" si="204"/>
        <v>429</v>
      </c>
      <c r="Q445" s="756">
        <v>0</v>
      </c>
      <c r="R445" s="756">
        <v>0</v>
      </c>
      <c r="S445" s="756">
        <v>0</v>
      </c>
      <c r="T445" s="756">
        <v>0</v>
      </c>
      <c r="U445" s="756">
        <v>0</v>
      </c>
      <c r="V445" s="756">
        <v>0</v>
      </c>
      <c r="W445" s="756">
        <v>0</v>
      </c>
      <c r="X445" s="646">
        <f t="shared" si="219"/>
        <v>0</v>
      </c>
      <c r="Y445" s="594"/>
      <c r="Z445" s="705">
        <f t="shared" si="205"/>
        <v>429</v>
      </c>
      <c r="AA445" s="756">
        <f t="shared" ref="AA445:AF487" si="229">G445+Q445</f>
        <v>0</v>
      </c>
      <c r="AB445" s="756">
        <f t="shared" si="229"/>
        <v>0</v>
      </c>
      <c r="AC445" s="756">
        <f t="shared" si="229"/>
        <v>0</v>
      </c>
      <c r="AD445" s="756">
        <f t="shared" si="229"/>
        <v>0</v>
      </c>
      <c r="AE445" s="756">
        <f t="shared" si="229"/>
        <v>0</v>
      </c>
      <c r="AF445" s="756">
        <f t="shared" si="229"/>
        <v>0</v>
      </c>
      <c r="AG445" s="756">
        <f t="shared" si="227"/>
        <v>0</v>
      </c>
      <c r="AH445" s="646">
        <f t="shared" si="220"/>
        <v>0</v>
      </c>
      <c r="AI445" s="594"/>
      <c r="AJ445" s="705">
        <f t="shared" si="206"/>
        <v>429</v>
      </c>
      <c r="AK445" s="756">
        <v>0</v>
      </c>
      <c r="AL445" s="756">
        <v>0</v>
      </c>
      <c r="AM445" s="756">
        <v>0</v>
      </c>
      <c r="AN445" s="756">
        <v>0</v>
      </c>
      <c r="AO445" s="756">
        <v>0</v>
      </c>
      <c r="AP445" s="756">
        <v>0</v>
      </c>
      <c r="AQ445" s="756">
        <v>0</v>
      </c>
      <c r="AR445" s="646">
        <f t="shared" si="221"/>
        <v>0</v>
      </c>
      <c r="AS445" s="594"/>
      <c r="AT445" s="705">
        <f t="shared" si="207"/>
        <v>429</v>
      </c>
      <c r="AU445" s="756">
        <v>0</v>
      </c>
      <c r="AV445" s="756">
        <v>0</v>
      </c>
      <c r="AW445" s="756">
        <v>0</v>
      </c>
      <c r="AX445" s="756">
        <v>0</v>
      </c>
      <c r="AY445" s="756">
        <v>0</v>
      </c>
      <c r="AZ445" s="767">
        <f t="shared" si="226"/>
        <v>0</v>
      </c>
      <c r="BA445" s="756">
        <v>0</v>
      </c>
      <c r="BB445" s="756">
        <v>0</v>
      </c>
      <c r="BC445" s="756">
        <v>0</v>
      </c>
      <c r="BD445" s="756">
        <v>0</v>
      </c>
      <c r="BE445" s="767">
        <f t="shared" si="208"/>
        <v>0</v>
      </c>
      <c r="BF445" s="646">
        <f t="shared" si="209"/>
        <v>0</v>
      </c>
      <c r="BG445" s="594"/>
      <c r="BH445" s="705">
        <f t="shared" si="199"/>
        <v>429</v>
      </c>
      <c r="BI445" s="646">
        <f t="shared" si="210"/>
        <v>0</v>
      </c>
      <c r="BJ445" s="594"/>
      <c r="BK445" s="705">
        <f t="shared" si="211"/>
        <v>429</v>
      </c>
      <c r="BL445" s="756">
        <v>0</v>
      </c>
      <c r="BM445" s="756">
        <v>0</v>
      </c>
      <c r="BN445" s="756">
        <v>0</v>
      </c>
      <c r="BO445" s="756">
        <v>0</v>
      </c>
      <c r="BP445" s="756">
        <v>0</v>
      </c>
      <c r="BQ445" s="756">
        <v>0</v>
      </c>
      <c r="BR445" s="756">
        <v>0</v>
      </c>
      <c r="BS445" s="646">
        <f t="shared" si="222"/>
        <v>0</v>
      </c>
      <c r="BT445" s="594"/>
      <c r="BU445" s="705">
        <f t="shared" si="212"/>
        <v>429</v>
      </c>
      <c r="BV445" s="756">
        <v>0</v>
      </c>
      <c r="BW445" s="756">
        <v>0</v>
      </c>
      <c r="BX445" s="756">
        <v>0</v>
      </c>
      <c r="BY445" s="756">
        <v>0</v>
      </c>
      <c r="BZ445" s="756">
        <v>0</v>
      </c>
      <c r="CA445" s="756">
        <v>0</v>
      </c>
      <c r="CB445" s="756">
        <v>0</v>
      </c>
      <c r="CC445" s="646">
        <f t="shared" si="223"/>
        <v>0</v>
      </c>
      <c r="CD445" s="594"/>
      <c r="CE445" s="705">
        <f t="shared" si="200"/>
        <v>429</v>
      </c>
      <c r="CF445" s="756">
        <f t="shared" ref="CF445:CK487" si="230">BV445+BL445</f>
        <v>0</v>
      </c>
      <c r="CG445" s="756">
        <f t="shared" si="230"/>
        <v>0</v>
      </c>
      <c r="CH445" s="756">
        <f t="shared" si="230"/>
        <v>0</v>
      </c>
      <c r="CI445" s="756">
        <f t="shared" si="230"/>
        <v>0</v>
      </c>
      <c r="CJ445" s="756">
        <f t="shared" si="230"/>
        <v>0</v>
      </c>
      <c r="CK445" s="756">
        <f t="shared" si="230"/>
        <v>0</v>
      </c>
      <c r="CL445" s="756">
        <f t="shared" si="228"/>
        <v>0</v>
      </c>
      <c r="CM445" s="646">
        <f t="shared" si="224"/>
        <v>0</v>
      </c>
      <c r="CN445" s="594"/>
      <c r="CO445" s="705">
        <f t="shared" si="201"/>
        <v>429</v>
      </c>
      <c r="CP445" s="756">
        <v>0</v>
      </c>
      <c r="CQ445" s="756">
        <v>0</v>
      </c>
      <c r="CR445" s="756">
        <v>0</v>
      </c>
      <c r="CS445" s="756">
        <v>0</v>
      </c>
      <c r="CT445" s="756">
        <v>0</v>
      </c>
      <c r="CU445" s="756">
        <v>0</v>
      </c>
      <c r="CV445" s="756">
        <v>0</v>
      </c>
      <c r="CW445" s="646">
        <f t="shared" si="225"/>
        <v>0</v>
      </c>
      <c r="CX445" s="685"/>
      <c r="CY445" s="705">
        <f t="shared" si="202"/>
        <v>429</v>
      </c>
      <c r="CZ445" s="756">
        <v>0</v>
      </c>
      <c r="DA445" s="756">
        <v>0</v>
      </c>
      <c r="DB445" s="756">
        <v>0</v>
      </c>
      <c r="DC445" s="756">
        <v>0</v>
      </c>
      <c r="DD445" s="756">
        <v>0</v>
      </c>
      <c r="DE445" s="767">
        <f t="shared" si="213"/>
        <v>0</v>
      </c>
      <c r="DF445" s="756">
        <v>0</v>
      </c>
      <c r="DG445" s="756">
        <v>0</v>
      </c>
      <c r="DH445" s="756">
        <v>0</v>
      </c>
      <c r="DI445" s="756">
        <v>0</v>
      </c>
      <c r="DJ445" s="767">
        <f t="shared" si="214"/>
        <v>0</v>
      </c>
      <c r="DK445" s="715">
        <f t="shared" si="215"/>
        <v>0</v>
      </c>
      <c r="DL445" s="685"/>
      <c r="DM445" s="705">
        <f t="shared" si="203"/>
        <v>429</v>
      </c>
      <c r="DN445" s="715">
        <f t="shared" si="216"/>
        <v>0</v>
      </c>
    </row>
    <row r="446" spans="2:118" x14ac:dyDescent="0.25">
      <c r="B446" s="705">
        <v>430</v>
      </c>
      <c r="C446" s="765">
        <f>(1+_xlfn.XLOOKUP(INT((B446-1)/12)+1,'ZC Curve'!$B$8:$B$107,'ZC Curve'!R$8:R$107,,0))^(1/12)-1</f>
        <v>0</v>
      </c>
      <c r="D446" s="766">
        <f t="shared" si="217"/>
        <v>1</v>
      </c>
      <c r="E446" s="685"/>
      <c r="F446" s="705">
        <v>430</v>
      </c>
      <c r="G446" s="756">
        <v>0</v>
      </c>
      <c r="H446" s="756">
        <v>0</v>
      </c>
      <c r="I446" s="756">
        <v>0</v>
      </c>
      <c r="J446" s="756">
        <v>0</v>
      </c>
      <c r="K446" s="756">
        <v>0</v>
      </c>
      <c r="L446" s="756">
        <v>0</v>
      </c>
      <c r="M446" s="756">
        <v>0</v>
      </c>
      <c r="N446" s="646">
        <f t="shared" si="218"/>
        <v>0</v>
      </c>
      <c r="O446" s="594"/>
      <c r="P446" s="705">
        <f t="shared" si="204"/>
        <v>430</v>
      </c>
      <c r="Q446" s="756">
        <v>0</v>
      </c>
      <c r="R446" s="756">
        <v>0</v>
      </c>
      <c r="S446" s="756">
        <v>0</v>
      </c>
      <c r="T446" s="756">
        <v>0</v>
      </c>
      <c r="U446" s="756">
        <v>0</v>
      </c>
      <c r="V446" s="756">
        <v>0</v>
      </c>
      <c r="W446" s="756">
        <v>0</v>
      </c>
      <c r="X446" s="646">
        <f t="shared" si="219"/>
        <v>0</v>
      </c>
      <c r="Y446" s="594"/>
      <c r="Z446" s="705">
        <f t="shared" si="205"/>
        <v>430</v>
      </c>
      <c r="AA446" s="756">
        <f t="shared" si="229"/>
        <v>0</v>
      </c>
      <c r="AB446" s="756">
        <f t="shared" si="229"/>
        <v>0</v>
      </c>
      <c r="AC446" s="756">
        <f t="shared" si="229"/>
        <v>0</v>
      </c>
      <c r="AD446" s="756">
        <f t="shared" si="229"/>
        <v>0</v>
      </c>
      <c r="AE446" s="756">
        <f t="shared" si="229"/>
        <v>0</v>
      </c>
      <c r="AF446" s="756">
        <f t="shared" si="229"/>
        <v>0</v>
      </c>
      <c r="AG446" s="756">
        <f t="shared" si="227"/>
        <v>0</v>
      </c>
      <c r="AH446" s="646">
        <f t="shared" si="220"/>
        <v>0</v>
      </c>
      <c r="AI446" s="594"/>
      <c r="AJ446" s="705">
        <f t="shared" si="206"/>
        <v>430</v>
      </c>
      <c r="AK446" s="756">
        <v>0</v>
      </c>
      <c r="AL446" s="756">
        <v>0</v>
      </c>
      <c r="AM446" s="756">
        <v>0</v>
      </c>
      <c r="AN446" s="756">
        <v>0</v>
      </c>
      <c r="AO446" s="756">
        <v>0</v>
      </c>
      <c r="AP446" s="756">
        <v>0</v>
      </c>
      <c r="AQ446" s="756">
        <v>0</v>
      </c>
      <c r="AR446" s="646">
        <f t="shared" si="221"/>
        <v>0</v>
      </c>
      <c r="AS446" s="594"/>
      <c r="AT446" s="705">
        <f t="shared" si="207"/>
        <v>430</v>
      </c>
      <c r="AU446" s="756">
        <v>0</v>
      </c>
      <c r="AV446" s="756">
        <v>0</v>
      </c>
      <c r="AW446" s="756">
        <v>0</v>
      </c>
      <c r="AX446" s="756">
        <v>0</v>
      </c>
      <c r="AY446" s="756">
        <v>0</v>
      </c>
      <c r="AZ446" s="767">
        <f t="shared" si="226"/>
        <v>0</v>
      </c>
      <c r="BA446" s="756">
        <v>0</v>
      </c>
      <c r="BB446" s="756">
        <v>0</v>
      </c>
      <c r="BC446" s="756">
        <v>0</v>
      </c>
      <c r="BD446" s="756">
        <v>0</v>
      </c>
      <c r="BE446" s="767">
        <f t="shared" si="208"/>
        <v>0</v>
      </c>
      <c r="BF446" s="646">
        <f t="shared" si="209"/>
        <v>0</v>
      </c>
      <c r="BG446" s="594"/>
      <c r="BH446" s="705">
        <f t="shared" si="199"/>
        <v>430</v>
      </c>
      <c r="BI446" s="646">
        <f t="shared" si="210"/>
        <v>0</v>
      </c>
      <c r="BJ446" s="594"/>
      <c r="BK446" s="705">
        <f t="shared" si="211"/>
        <v>430</v>
      </c>
      <c r="BL446" s="756">
        <v>0</v>
      </c>
      <c r="BM446" s="756">
        <v>0</v>
      </c>
      <c r="BN446" s="756">
        <v>0</v>
      </c>
      <c r="BO446" s="756">
        <v>0</v>
      </c>
      <c r="BP446" s="756">
        <v>0</v>
      </c>
      <c r="BQ446" s="756">
        <v>0</v>
      </c>
      <c r="BR446" s="756">
        <v>0</v>
      </c>
      <c r="BS446" s="646">
        <f t="shared" si="222"/>
        <v>0</v>
      </c>
      <c r="BT446" s="594"/>
      <c r="BU446" s="705">
        <f t="shared" si="212"/>
        <v>430</v>
      </c>
      <c r="BV446" s="756">
        <v>0</v>
      </c>
      <c r="BW446" s="756">
        <v>0</v>
      </c>
      <c r="BX446" s="756">
        <v>0</v>
      </c>
      <c r="BY446" s="756">
        <v>0</v>
      </c>
      <c r="BZ446" s="756">
        <v>0</v>
      </c>
      <c r="CA446" s="756">
        <v>0</v>
      </c>
      <c r="CB446" s="756">
        <v>0</v>
      </c>
      <c r="CC446" s="646">
        <f t="shared" si="223"/>
        <v>0</v>
      </c>
      <c r="CD446" s="594"/>
      <c r="CE446" s="705">
        <f t="shared" si="200"/>
        <v>430</v>
      </c>
      <c r="CF446" s="756">
        <f t="shared" si="230"/>
        <v>0</v>
      </c>
      <c r="CG446" s="756">
        <f t="shared" si="230"/>
        <v>0</v>
      </c>
      <c r="CH446" s="756">
        <f t="shared" si="230"/>
        <v>0</v>
      </c>
      <c r="CI446" s="756">
        <f t="shared" si="230"/>
        <v>0</v>
      </c>
      <c r="CJ446" s="756">
        <f t="shared" si="230"/>
        <v>0</v>
      </c>
      <c r="CK446" s="756">
        <f t="shared" si="230"/>
        <v>0</v>
      </c>
      <c r="CL446" s="756">
        <f t="shared" si="228"/>
        <v>0</v>
      </c>
      <c r="CM446" s="646">
        <f t="shared" si="224"/>
        <v>0</v>
      </c>
      <c r="CN446" s="594"/>
      <c r="CO446" s="705">
        <f t="shared" si="201"/>
        <v>430</v>
      </c>
      <c r="CP446" s="756">
        <v>0</v>
      </c>
      <c r="CQ446" s="756">
        <v>0</v>
      </c>
      <c r="CR446" s="756">
        <v>0</v>
      </c>
      <c r="CS446" s="756">
        <v>0</v>
      </c>
      <c r="CT446" s="756">
        <v>0</v>
      </c>
      <c r="CU446" s="756">
        <v>0</v>
      </c>
      <c r="CV446" s="756">
        <v>0</v>
      </c>
      <c r="CW446" s="646">
        <f t="shared" si="225"/>
        <v>0</v>
      </c>
      <c r="CX446" s="685"/>
      <c r="CY446" s="705">
        <f t="shared" si="202"/>
        <v>430</v>
      </c>
      <c r="CZ446" s="756">
        <v>0</v>
      </c>
      <c r="DA446" s="756">
        <v>0</v>
      </c>
      <c r="DB446" s="756">
        <v>0</v>
      </c>
      <c r="DC446" s="756">
        <v>0</v>
      </c>
      <c r="DD446" s="756">
        <v>0</v>
      </c>
      <c r="DE446" s="767">
        <f t="shared" si="213"/>
        <v>0</v>
      </c>
      <c r="DF446" s="756">
        <v>0</v>
      </c>
      <c r="DG446" s="756">
        <v>0</v>
      </c>
      <c r="DH446" s="756">
        <v>0</v>
      </c>
      <c r="DI446" s="756">
        <v>0</v>
      </c>
      <c r="DJ446" s="767">
        <f t="shared" si="214"/>
        <v>0</v>
      </c>
      <c r="DK446" s="715">
        <f t="shared" si="215"/>
        <v>0</v>
      </c>
      <c r="DL446" s="685"/>
      <c r="DM446" s="705">
        <f t="shared" si="203"/>
        <v>430</v>
      </c>
      <c r="DN446" s="715">
        <f t="shared" si="216"/>
        <v>0</v>
      </c>
    </row>
    <row r="447" spans="2:118" x14ac:dyDescent="0.25">
      <c r="B447" s="705">
        <v>431</v>
      </c>
      <c r="C447" s="765">
        <f>(1+_xlfn.XLOOKUP(INT((B447-1)/12)+1,'ZC Curve'!$B$8:$B$107,'ZC Curve'!R$8:R$107,,0))^(1/12)-1</f>
        <v>0</v>
      </c>
      <c r="D447" s="766">
        <f t="shared" si="217"/>
        <v>1</v>
      </c>
      <c r="E447" s="685"/>
      <c r="F447" s="705">
        <v>431</v>
      </c>
      <c r="G447" s="756">
        <v>0</v>
      </c>
      <c r="H447" s="756">
        <v>0</v>
      </c>
      <c r="I447" s="756">
        <v>0</v>
      </c>
      <c r="J447" s="756">
        <v>0</v>
      </c>
      <c r="K447" s="756">
        <v>0</v>
      </c>
      <c r="L447" s="756">
        <v>0</v>
      </c>
      <c r="M447" s="756">
        <v>0</v>
      </c>
      <c r="N447" s="646">
        <f t="shared" si="218"/>
        <v>0</v>
      </c>
      <c r="O447" s="594"/>
      <c r="P447" s="705">
        <f t="shared" si="204"/>
        <v>431</v>
      </c>
      <c r="Q447" s="756">
        <v>0</v>
      </c>
      <c r="R447" s="756">
        <v>0</v>
      </c>
      <c r="S447" s="756">
        <v>0</v>
      </c>
      <c r="T447" s="756">
        <v>0</v>
      </c>
      <c r="U447" s="756">
        <v>0</v>
      </c>
      <c r="V447" s="756">
        <v>0</v>
      </c>
      <c r="W447" s="756">
        <v>0</v>
      </c>
      <c r="X447" s="646">
        <f t="shared" si="219"/>
        <v>0</v>
      </c>
      <c r="Y447" s="594"/>
      <c r="Z447" s="705">
        <f t="shared" si="205"/>
        <v>431</v>
      </c>
      <c r="AA447" s="756">
        <f t="shared" si="229"/>
        <v>0</v>
      </c>
      <c r="AB447" s="756">
        <f t="shared" si="229"/>
        <v>0</v>
      </c>
      <c r="AC447" s="756">
        <f t="shared" si="229"/>
        <v>0</v>
      </c>
      <c r="AD447" s="756">
        <f t="shared" si="229"/>
        <v>0</v>
      </c>
      <c r="AE447" s="756">
        <f t="shared" si="229"/>
        <v>0</v>
      </c>
      <c r="AF447" s="756">
        <f t="shared" si="229"/>
        <v>0</v>
      </c>
      <c r="AG447" s="756">
        <f t="shared" si="227"/>
        <v>0</v>
      </c>
      <c r="AH447" s="646">
        <f t="shared" si="220"/>
        <v>0</v>
      </c>
      <c r="AI447" s="594"/>
      <c r="AJ447" s="705">
        <f t="shared" si="206"/>
        <v>431</v>
      </c>
      <c r="AK447" s="756">
        <v>0</v>
      </c>
      <c r="AL447" s="756">
        <v>0</v>
      </c>
      <c r="AM447" s="756">
        <v>0</v>
      </c>
      <c r="AN447" s="756">
        <v>0</v>
      </c>
      <c r="AO447" s="756">
        <v>0</v>
      </c>
      <c r="AP447" s="756">
        <v>0</v>
      </c>
      <c r="AQ447" s="756">
        <v>0</v>
      </c>
      <c r="AR447" s="646">
        <f t="shared" si="221"/>
        <v>0</v>
      </c>
      <c r="AS447" s="594"/>
      <c r="AT447" s="705">
        <f t="shared" si="207"/>
        <v>431</v>
      </c>
      <c r="AU447" s="756">
        <v>0</v>
      </c>
      <c r="AV447" s="756">
        <v>0</v>
      </c>
      <c r="AW447" s="756">
        <v>0</v>
      </c>
      <c r="AX447" s="756">
        <v>0</v>
      </c>
      <c r="AY447" s="756">
        <v>0</v>
      </c>
      <c r="AZ447" s="767">
        <f t="shared" si="226"/>
        <v>0</v>
      </c>
      <c r="BA447" s="756">
        <v>0</v>
      </c>
      <c r="BB447" s="756">
        <v>0</v>
      </c>
      <c r="BC447" s="756">
        <v>0</v>
      </c>
      <c r="BD447" s="756">
        <v>0</v>
      </c>
      <c r="BE447" s="767">
        <f t="shared" si="208"/>
        <v>0</v>
      </c>
      <c r="BF447" s="646">
        <f t="shared" si="209"/>
        <v>0</v>
      </c>
      <c r="BG447" s="594"/>
      <c r="BH447" s="705">
        <f t="shared" si="199"/>
        <v>431</v>
      </c>
      <c r="BI447" s="646">
        <f t="shared" si="210"/>
        <v>0</v>
      </c>
      <c r="BJ447" s="594"/>
      <c r="BK447" s="705">
        <f t="shared" si="211"/>
        <v>431</v>
      </c>
      <c r="BL447" s="756">
        <v>0</v>
      </c>
      <c r="BM447" s="756">
        <v>0</v>
      </c>
      <c r="BN447" s="756">
        <v>0</v>
      </c>
      <c r="BO447" s="756">
        <v>0</v>
      </c>
      <c r="BP447" s="756">
        <v>0</v>
      </c>
      <c r="BQ447" s="756">
        <v>0</v>
      </c>
      <c r="BR447" s="756">
        <v>0</v>
      </c>
      <c r="BS447" s="646">
        <f t="shared" si="222"/>
        <v>0</v>
      </c>
      <c r="BT447" s="594"/>
      <c r="BU447" s="705">
        <f t="shared" si="212"/>
        <v>431</v>
      </c>
      <c r="BV447" s="756">
        <v>0</v>
      </c>
      <c r="BW447" s="756">
        <v>0</v>
      </c>
      <c r="BX447" s="756">
        <v>0</v>
      </c>
      <c r="BY447" s="756">
        <v>0</v>
      </c>
      <c r="BZ447" s="756">
        <v>0</v>
      </c>
      <c r="CA447" s="756">
        <v>0</v>
      </c>
      <c r="CB447" s="756">
        <v>0</v>
      </c>
      <c r="CC447" s="646">
        <f t="shared" si="223"/>
        <v>0</v>
      </c>
      <c r="CD447" s="594"/>
      <c r="CE447" s="705">
        <f t="shared" si="200"/>
        <v>431</v>
      </c>
      <c r="CF447" s="756">
        <f t="shared" si="230"/>
        <v>0</v>
      </c>
      <c r="CG447" s="756">
        <f t="shared" si="230"/>
        <v>0</v>
      </c>
      <c r="CH447" s="756">
        <f t="shared" si="230"/>
        <v>0</v>
      </c>
      <c r="CI447" s="756">
        <f t="shared" si="230"/>
        <v>0</v>
      </c>
      <c r="CJ447" s="756">
        <f t="shared" si="230"/>
        <v>0</v>
      </c>
      <c r="CK447" s="756">
        <f t="shared" si="230"/>
        <v>0</v>
      </c>
      <c r="CL447" s="756">
        <f t="shared" si="228"/>
        <v>0</v>
      </c>
      <c r="CM447" s="646">
        <f t="shared" si="224"/>
        <v>0</v>
      </c>
      <c r="CN447" s="594"/>
      <c r="CO447" s="705">
        <f t="shared" si="201"/>
        <v>431</v>
      </c>
      <c r="CP447" s="756">
        <v>0</v>
      </c>
      <c r="CQ447" s="756">
        <v>0</v>
      </c>
      <c r="CR447" s="756">
        <v>0</v>
      </c>
      <c r="CS447" s="756">
        <v>0</v>
      </c>
      <c r="CT447" s="756">
        <v>0</v>
      </c>
      <c r="CU447" s="756">
        <v>0</v>
      </c>
      <c r="CV447" s="756">
        <v>0</v>
      </c>
      <c r="CW447" s="646">
        <f t="shared" si="225"/>
        <v>0</v>
      </c>
      <c r="CX447" s="685"/>
      <c r="CY447" s="705">
        <f t="shared" si="202"/>
        <v>431</v>
      </c>
      <c r="CZ447" s="756">
        <v>0</v>
      </c>
      <c r="DA447" s="756">
        <v>0</v>
      </c>
      <c r="DB447" s="756">
        <v>0</v>
      </c>
      <c r="DC447" s="756">
        <v>0</v>
      </c>
      <c r="DD447" s="756">
        <v>0</v>
      </c>
      <c r="DE447" s="767">
        <f t="shared" si="213"/>
        <v>0</v>
      </c>
      <c r="DF447" s="756">
        <v>0</v>
      </c>
      <c r="DG447" s="756">
        <v>0</v>
      </c>
      <c r="DH447" s="756">
        <v>0</v>
      </c>
      <c r="DI447" s="756">
        <v>0</v>
      </c>
      <c r="DJ447" s="767">
        <f t="shared" si="214"/>
        <v>0</v>
      </c>
      <c r="DK447" s="715">
        <f t="shared" si="215"/>
        <v>0</v>
      </c>
      <c r="DL447" s="685"/>
      <c r="DM447" s="705">
        <f t="shared" si="203"/>
        <v>431</v>
      </c>
      <c r="DN447" s="715">
        <f t="shared" si="216"/>
        <v>0</v>
      </c>
    </row>
    <row r="448" spans="2:118" x14ac:dyDescent="0.25">
      <c r="B448" s="705">
        <v>432</v>
      </c>
      <c r="C448" s="765">
        <f>(1+_xlfn.XLOOKUP(INT((B448-1)/12)+1,'ZC Curve'!$B$8:$B$107,'ZC Curve'!R$8:R$107,,0))^(1/12)-1</f>
        <v>0</v>
      </c>
      <c r="D448" s="766">
        <f t="shared" si="217"/>
        <v>1</v>
      </c>
      <c r="E448" s="685"/>
      <c r="F448" s="705">
        <v>432</v>
      </c>
      <c r="G448" s="756">
        <v>0</v>
      </c>
      <c r="H448" s="756">
        <v>0</v>
      </c>
      <c r="I448" s="756">
        <v>0</v>
      </c>
      <c r="J448" s="756">
        <v>0</v>
      </c>
      <c r="K448" s="756">
        <v>0</v>
      </c>
      <c r="L448" s="756">
        <v>0</v>
      </c>
      <c r="M448" s="756">
        <v>0</v>
      </c>
      <c r="N448" s="646">
        <f t="shared" si="218"/>
        <v>0</v>
      </c>
      <c r="O448" s="594"/>
      <c r="P448" s="705">
        <f t="shared" si="204"/>
        <v>432</v>
      </c>
      <c r="Q448" s="756">
        <v>0</v>
      </c>
      <c r="R448" s="756">
        <v>0</v>
      </c>
      <c r="S448" s="756">
        <v>0</v>
      </c>
      <c r="T448" s="756">
        <v>0</v>
      </c>
      <c r="U448" s="756">
        <v>0</v>
      </c>
      <c r="V448" s="756">
        <v>0</v>
      </c>
      <c r="W448" s="756">
        <v>0</v>
      </c>
      <c r="X448" s="646">
        <f t="shared" si="219"/>
        <v>0</v>
      </c>
      <c r="Y448" s="594"/>
      <c r="Z448" s="705">
        <f t="shared" si="205"/>
        <v>432</v>
      </c>
      <c r="AA448" s="756">
        <f t="shared" si="229"/>
        <v>0</v>
      </c>
      <c r="AB448" s="756">
        <f t="shared" si="229"/>
        <v>0</v>
      </c>
      <c r="AC448" s="756">
        <f t="shared" si="229"/>
        <v>0</v>
      </c>
      <c r="AD448" s="756">
        <f t="shared" si="229"/>
        <v>0</v>
      </c>
      <c r="AE448" s="756">
        <f t="shared" si="229"/>
        <v>0</v>
      </c>
      <c r="AF448" s="756">
        <f t="shared" si="229"/>
        <v>0</v>
      </c>
      <c r="AG448" s="756">
        <f t="shared" si="227"/>
        <v>0</v>
      </c>
      <c r="AH448" s="646">
        <f t="shared" si="220"/>
        <v>0</v>
      </c>
      <c r="AI448" s="594"/>
      <c r="AJ448" s="705">
        <f t="shared" si="206"/>
        <v>432</v>
      </c>
      <c r="AK448" s="756">
        <v>0</v>
      </c>
      <c r="AL448" s="756">
        <v>0</v>
      </c>
      <c r="AM448" s="756">
        <v>0</v>
      </c>
      <c r="AN448" s="756">
        <v>0</v>
      </c>
      <c r="AO448" s="756">
        <v>0</v>
      </c>
      <c r="AP448" s="756">
        <v>0</v>
      </c>
      <c r="AQ448" s="756">
        <v>0</v>
      </c>
      <c r="AR448" s="646">
        <f t="shared" si="221"/>
        <v>0</v>
      </c>
      <c r="AS448" s="594"/>
      <c r="AT448" s="705">
        <f t="shared" si="207"/>
        <v>432</v>
      </c>
      <c r="AU448" s="756">
        <v>0</v>
      </c>
      <c r="AV448" s="756">
        <v>0</v>
      </c>
      <c r="AW448" s="756">
        <v>0</v>
      </c>
      <c r="AX448" s="756">
        <v>0</v>
      </c>
      <c r="AY448" s="756">
        <v>0</v>
      </c>
      <c r="AZ448" s="767">
        <f t="shared" si="226"/>
        <v>0</v>
      </c>
      <c r="BA448" s="756">
        <v>0</v>
      </c>
      <c r="BB448" s="756">
        <v>0</v>
      </c>
      <c r="BC448" s="756">
        <v>0</v>
      </c>
      <c r="BD448" s="756">
        <v>0</v>
      </c>
      <c r="BE448" s="767">
        <f t="shared" si="208"/>
        <v>0</v>
      </c>
      <c r="BF448" s="646">
        <f t="shared" si="209"/>
        <v>0</v>
      </c>
      <c r="BG448" s="594"/>
      <c r="BH448" s="705">
        <f t="shared" si="199"/>
        <v>432</v>
      </c>
      <c r="BI448" s="646">
        <f t="shared" si="210"/>
        <v>0</v>
      </c>
      <c r="BJ448" s="594"/>
      <c r="BK448" s="705">
        <f t="shared" si="211"/>
        <v>432</v>
      </c>
      <c r="BL448" s="756">
        <v>0</v>
      </c>
      <c r="BM448" s="756">
        <v>0</v>
      </c>
      <c r="BN448" s="756">
        <v>0</v>
      </c>
      <c r="BO448" s="756">
        <v>0</v>
      </c>
      <c r="BP448" s="756">
        <v>0</v>
      </c>
      <c r="BQ448" s="756">
        <v>0</v>
      </c>
      <c r="BR448" s="756">
        <v>0</v>
      </c>
      <c r="BS448" s="646">
        <f t="shared" si="222"/>
        <v>0</v>
      </c>
      <c r="BT448" s="594"/>
      <c r="BU448" s="705">
        <f t="shared" si="212"/>
        <v>432</v>
      </c>
      <c r="BV448" s="756">
        <v>0</v>
      </c>
      <c r="BW448" s="756">
        <v>0</v>
      </c>
      <c r="BX448" s="756">
        <v>0</v>
      </c>
      <c r="BY448" s="756">
        <v>0</v>
      </c>
      <c r="BZ448" s="756">
        <v>0</v>
      </c>
      <c r="CA448" s="756">
        <v>0</v>
      </c>
      <c r="CB448" s="756">
        <v>0</v>
      </c>
      <c r="CC448" s="646">
        <f t="shared" si="223"/>
        <v>0</v>
      </c>
      <c r="CD448" s="594"/>
      <c r="CE448" s="705">
        <f t="shared" si="200"/>
        <v>432</v>
      </c>
      <c r="CF448" s="756">
        <f t="shared" si="230"/>
        <v>0</v>
      </c>
      <c r="CG448" s="756">
        <f t="shared" si="230"/>
        <v>0</v>
      </c>
      <c r="CH448" s="756">
        <f t="shared" si="230"/>
        <v>0</v>
      </c>
      <c r="CI448" s="756">
        <f t="shared" si="230"/>
        <v>0</v>
      </c>
      <c r="CJ448" s="756">
        <f t="shared" si="230"/>
        <v>0</v>
      </c>
      <c r="CK448" s="756">
        <f t="shared" si="230"/>
        <v>0</v>
      </c>
      <c r="CL448" s="756">
        <f t="shared" si="228"/>
        <v>0</v>
      </c>
      <c r="CM448" s="646">
        <f t="shared" si="224"/>
        <v>0</v>
      </c>
      <c r="CN448" s="594"/>
      <c r="CO448" s="705">
        <f t="shared" si="201"/>
        <v>432</v>
      </c>
      <c r="CP448" s="756">
        <v>0</v>
      </c>
      <c r="CQ448" s="756">
        <v>0</v>
      </c>
      <c r="CR448" s="756">
        <v>0</v>
      </c>
      <c r="CS448" s="756">
        <v>0</v>
      </c>
      <c r="CT448" s="756">
        <v>0</v>
      </c>
      <c r="CU448" s="756">
        <v>0</v>
      </c>
      <c r="CV448" s="756">
        <v>0</v>
      </c>
      <c r="CW448" s="646">
        <f t="shared" si="225"/>
        <v>0</v>
      </c>
      <c r="CX448" s="685"/>
      <c r="CY448" s="705">
        <f t="shared" si="202"/>
        <v>432</v>
      </c>
      <c r="CZ448" s="756">
        <v>0</v>
      </c>
      <c r="DA448" s="756">
        <v>0</v>
      </c>
      <c r="DB448" s="756">
        <v>0</v>
      </c>
      <c r="DC448" s="756">
        <v>0</v>
      </c>
      <c r="DD448" s="756">
        <v>0</v>
      </c>
      <c r="DE448" s="767">
        <f t="shared" si="213"/>
        <v>0</v>
      </c>
      <c r="DF448" s="756">
        <v>0</v>
      </c>
      <c r="DG448" s="756">
        <v>0</v>
      </c>
      <c r="DH448" s="756">
        <v>0</v>
      </c>
      <c r="DI448" s="756">
        <v>0</v>
      </c>
      <c r="DJ448" s="767">
        <f t="shared" si="214"/>
        <v>0</v>
      </c>
      <c r="DK448" s="715">
        <f t="shared" si="215"/>
        <v>0</v>
      </c>
      <c r="DL448" s="685"/>
      <c r="DM448" s="705">
        <f t="shared" si="203"/>
        <v>432</v>
      </c>
      <c r="DN448" s="715">
        <f t="shared" si="216"/>
        <v>0</v>
      </c>
    </row>
    <row r="449" spans="2:118" x14ac:dyDescent="0.25">
      <c r="B449" s="705">
        <v>433</v>
      </c>
      <c r="C449" s="765">
        <f>(1+_xlfn.XLOOKUP(INT((B449-1)/12)+1,'ZC Curve'!$B$8:$B$107,'ZC Curve'!R$8:R$107,,0))^(1/12)-1</f>
        <v>0</v>
      </c>
      <c r="D449" s="766">
        <f t="shared" si="217"/>
        <v>1</v>
      </c>
      <c r="E449" s="685"/>
      <c r="F449" s="705">
        <v>433</v>
      </c>
      <c r="G449" s="756">
        <v>0</v>
      </c>
      <c r="H449" s="756">
        <v>0</v>
      </c>
      <c r="I449" s="756">
        <v>0</v>
      </c>
      <c r="J449" s="756">
        <v>0</v>
      </c>
      <c r="K449" s="756">
        <v>0</v>
      </c>
      <c r="L449" s="756">
        <v>0</v>
      </c>
      <c r="M449" s="756">
        <v>0</v>
      </c>
      <c r="N449" s="646">
        <f t="shared" si="218"/>
        <v>0</v>
      </c>
      <c r="O449" s="594"/>
      <c r="P449" s="705">
        <f t="shared" si="204"/>
        <v>433</v>
      </c>
      <c r="Q449" s="756">
        <v>0</v>
      </c>
      <c r="R449" s="756">
        <v>0</v>
      </c>
      <c r="S449" s="756">
        <v>0</v>
      </c>
      <c r="T449" s="756">
        <v>0</v>
      </c>
      <c r="U449" s="756">
        <v>0</v>
      </c>
      <c r="V449" s="756">
        <v>0</v>
      </c>
      <c r="W449" s="756">
        <v>0</v>
      </c>
      <c r="X449" s="646">
        <f t="shared" si="219"/>
        <v>0</v>
      </c>
      <c r="Y449" s="594"/>
      <c r="Z449" s="705">
        <f t="shared" si="205"/>
        <v>433</v>
      </c>
      <c r="AA449" s="756">
        <f t="shared" si="229"/>
        <v>0</v>
      </c>
      <c r="AB449" s="756">
        <f t="shared" si="229"/>
        <v>0</v>
      </c>
      <c r="AC449" s="756">
        <f t="shared" si="229"/>
        <v>0</v>
      </c>
      <c r="AD449" s="756">
        <f t="shared" si="229"/>
        <v>0</v>
      </c>
      <c r="AE449" s="756">
        <f t="shared" si="229"/>
        <v>0</v>
      </c>
      <c r="AF449" s="756">
        <f t="shared" si="229"/>
        <v>0</v>
      </c>
      <c r="AG449" s="756">
        <f t="shared" si="227"/>
        <v>0</v>
      </c>
      <c r="AH449" s="646">
        <f t="shared" si="220"/>
        <v>0</v>
      </c>
      <c r="AI449" s="594"/>
      <c r="AJ449" s="705">
        <f t="shared" si="206"/>
        <v>433</v>
      </c>
      <c r="AK449" s="756">
        <v>0</v>
      </c>
      <c r="AL449" s="756">
        <v>0</v>
      </c>
      <c r="AM449" s="756">
        <v>0</v>
      </c>
      <c r="AN449" s="756">
        <v>0</v>
      </c>
      <c r="AO449" s="756">
        <v>0</v>
      </c>
      <c r="AP449" s="756">
        <v>0</v>
      </c>
      <c r="AQ449" s="756">
        <v>0</v>
      </c>
      <c r="AR449" s="646">
        <f t="shared" si="221"/>
        <v>0</v>
      </c>
      <c r="AS449" s="594"/>
      <c r="AT449" s="705">
        <f t="shared" si="207"/>
        <v>433</v>
      </c>
      <c r="AU449" s="756">
        <v>0</v>
      </c>
      <c r="AV449" s="756">
        <v>0</v>
      </c>
      <c r="AW449" s="756">
        <v>0</v>
      </c>
      <c r="AX449" s="756">
        <v>0</v>
      </c>
      <c r="AY449" s="756">
        <v>0</v>
      </c>
      <c r="AZ449" s="767">
        <f t="shared" si="226"/>
        <v>0</v>
      </c>
      <c r="BA449" s="756">
        <v>0</v>
      </c>
      <c r="BB449" s="756">
        <v>0</v>
      </c>
      <c r="BC449" s="756">
        <v>0</v>
      </c>
      <c r="BD449" s="756">
        <v>0</v>
      </c>
      <c r="BE449" s="767">
        <f t="shared" si="208"/>
        <v>0</v>
      </c>
      <c r="BF449" s="646">
        <f t="shared" si="209"/>
        <v>0</v>
      </c>
      <c r="BG449" s="594"/>
      <c r="BH449" s="705">
        <f t="shared" si="199"/>
        <v>433</v>
      </c>
      <c r="BI449" s="646">
        <f t="shared" si="210"/>
        <v>0</v>
      </c>
      <c r="BJ449" s="594"/>
      <c r="BK449" s="705">
        <f t="shared" si="211"/>
        <v>433</v>
      </c>
      <c r="BL449" s="756">
        <v>0</v>
      </c>
      <c r="BM449" s="756">
        <v>0</v>
      </c>
      <c r="BN449" s="756">
        <v>0</v>
      </c>
      <c r="BO449" s="756">
        <v>0</v>
      </c>
      <c r="BP449" s="756">
        <v>0</v>
      </c>
      <c r="BQ449" s="756">
        <v>0</v>
      </c>
      <c r="BR449" s="756">
        <v>0</v>
      </c>
      <c r="BS449" s="646">
        <f t="shared" si="222"/>
        <v>0</v>
      </c>
      <c r="BT449" s="594"/>
      <c r="BU449" s="705">
        <f t="shared" si="212"/>
        <v>433</v>
      </c>
      <c r="BV449" s="756">
        <v>0</v>
      </c>
      <c r="BW449" s="756">
        <v>0</v>
      </c>
      <c r="BX449" s="756">
        <v>0</v>
      </c>
      <c r="BY449" s="756">
        <v>0</v>
      </c>
      <c r="BZ449" s="756">
        <v>0</v>
      </c>
      <c r="CA449" s="756">
        <v>0</v>
      </c>
      <c r="CB449" s="756">
        <v>0</v>
      </c>
      <c r="CC449" s="646">
        <f t="shared" si="223"/>
        <v>0</v>
      </c>
      <c r="CD449" s="594"/>
      <c r="CE449" s="705">
        <f t="shared" si="200"/>
        <v>433</v>
      </c>
      <c r="CF449" s="756">
        <f t="shared" si="230"/>
        <v>0</v>
      </c>
      <c r="CG449" s="756">
        <f t="shared" si="230"/>
        <v>0</v>
      </c>
      <c r="CH449" s="756">
        <f t="shared" si="230"/>
        <v>0</v>
      </c>
      <c r="CI449" s="756">
        <f t="shared" si="230"/>
        <v>0</v>
      </c>
      <c r="CJ449" s="756">
        <f t="shared" si="230"/>
        <v>0</v>
      </c>
      <c r="CK449" s="756">
        <f t="shared" si="230"/>
        <v>0</v>
      </c>
      <c r="CL449" s="756">
        <f t="shared" si="228"/>
        <v>0</v>
      </c>
      <c r="CM449" s="646">
        <f t="shared" si="224"/>
        <v>0</v>
      </c>
      <c r="CN449" s="594"/>
      <c r="CO449" s="705">
        <f t="shared" si="201"/>
        <v>433</v>
      </c>
      <c r="CP449" s="756">
        <v>0</v>
      </c>
      <c r="CQ449" s="756">
        <v>0</v>
      </c>
      <c r="CR449" s="756">
        <v>0</v>
      </c>
      <c r="CS449" s="756">
        <v>0</v>
      </c>
      <c r="CT449" s="756">
        <v>0</v>
      </c>
      <c r="CU449" s="756">
        <v>0</v>
      </c>
      <c r="CV449" s="756">
        <v>0</v>
      </c>
      <c r="CW449" s="646">
        <f t="shared" si="225"/>
        <v>0</v>
      </c>
      <c r="CX449" s="685"/>
      <c r="CY449" s="705">
        <f t="shared" si="202"/>
        <v>433</v>
      </c>
      <c r="CZ449" s="756">
        <v>0</v>
      </c>
      <c r="DA449" s="756">
        <v>0</v>
      </c>
      <c r="DB449" s="756">
        <v>0</v>
      </c>
      <c r="DC449" s="756">
        <v>0</v>
      </c>
      <c r="DD449" s="756">
        <v>0</v>
      </c>
      <c r="DE449" s="767">
        <f t="shared" si="213"/>
        <v>0</v>
      </c>
      <c r="DF449" s="756">
        <v>0</v>
      </c>
      <c r="DG449" s="756">
        <v>0</v>
      </c>
      <c r="DH449" s="756">
        <v>0</v>
      </c>
      <c r="DI449" s="756">
        <v>0</v>
      </c>
      <c r="DJ449" s="767">
        <f t="shared" si="214"/>
        <v>0</v>
      </c>
      <c r="DK449" s="715">
        <f t="shared" si="215"/>
        <v>0</v>
      </c>
      <c r="DL449" s="685"/>
      <c r="DM449" s="705">
        <f t="shared" si="203"/>
        <v>433</v>
      </c>
      <c r="DN449" s="715">
        <f t="shared" si="216"/>
        <v>0</v>
      </c>
    </row>
    <row r="450" spans="2:118" x14ac:dyDescent="0.25">
      <c r="B450" s="705">
        <v>434</v>
      </c>
      <c r="C450" s="765">
        <f>(1+_xlfn.XLOOKUP(INT((B450-1)/12)+1,'ZC Curve'!$B$8:$B$107,'ZC Curve'!R$8:R$107,,0))^(1/12)-1</f>
        <v>0</v>
      </c>
      <c r="D450" s="766">
        <f t="shared" si="217"/>
        <v>1</v>
      </c>
      <c r="E450" s="685"/>
      <c r="F450" s="705">
        <v>434</v>
      </c>
      <c r="G450" s="756">
        <v>0</v>
      </c>
      <c r="H450" s="756">
        <v>0</v>
      </c>
      <c r="I450" s="756">
        <v>0</v>
      </c>
      <c r="J450" s="756">
        <v>0</v>
      </c>
      <c r="K450" s="756">
        <v>0</v>
      </c>
      <c r="L450" s="756">
        <v>0</v>
      </c>
      <c r="M450" s="756">
        <v>0</v>
      </c>
      <c r="N450" s="646">
        <f t="shared" si="218"/>
        <v>0</v>
      </c>
      <c r="O450" s="594"/>
      <c r="P450" s="705">
        <f t="shared" si="204"/>
        <v>434</v>
      </c>
      <c r="Q450" s="756">
        <v>0</v>
      </c>
      <c r="R450" s="756">
        <v>0</v>
      </c>
      <c r="S450" s="756">
        <v>0</v>
      </c>
      <c r="T450" s="756">
        <v>0</v>
      </c>
      <c r="U450" s="756">
        <v>0</v>
      </c>
      <c r="V450" s="756">
        <v>0</v>
      </c>
      <c r="W450" s="756">
        <v>0</v>
      </c>
      <c r="X450" s="646">
        <f t="shared" si="219"/>
        <v>0</v>
      </c>
      <c r="Y450" s="594"/>
      <c r="Z450" s="705">
        <f t="shared" si="205"/>
        <v>434</v>
      </c>
      <c r="AA450" s="756">
        <f t="shared" si="229"/>
        <v>0</v>
      </c>
      <c r="AB450" s="756">
        <f t="shared" si="229"/>
        <v>0</v>
      </c>
      <c r="AC450" s="756">
        <f t="shared" si="229"/>
        <v>0</v>
      </c>
      <c r="AD450" s="756">
        <f t="shared" si="229"/>
        <v>0</v>
      </c>
      <c r="AE450" s="756">
        <f t="shared" si="229"/>
        <v>0</v>
      </c>
      <c r="AF450" s="756">
        <f t="shared" si="229"/>
        <v>0</v>
      </c>
      <c r="AG450" s="756">
        <f t="shared" si="227"/>
        <v>0</v>
      </c>
      <c r="AH450" s="646">
        <f t="shared" si="220"/>
        <v>0</v>
      </c>
      <c r="AI450" s="594"/>
      <c r="AJ450" s="705">
        <f t="shared" si="206"/>
        <v>434</v>
      </c>
      <c r="AK450" s="756">
        <v>0</v>
      </c>
      <c r="AL450" s="756">
        <v>0</v>
      </c>
      <c r="AM450" s="756">
        <v>0</v>
      </c>
      <c r="AN450" s="756">
        <v>0</v>
      </c>
      <c r="AO450" s="756">
        <v>0</v>
      </c>
      <c r="AP450" s="756">
        <v>0</v>
      </c>
      <c r="AQ450" s="756">
        <v>0</v>
      </c>
      <c r="AR450" s="646">
        <f t="shared" si="221"/>
        <v>0</v>
      </c>
      <c r="AS450" s="594"/>
      <c r="AT450" s="705">
        <f t="shared" si="207"/>
        <v>434</v>
      </c>
      <c r="AU450" s="756">
        <v>0</v>
      </c>
      <c r="AV450" s="756">
        <v>0</v>
      </c>
      <c r="AW450" s="756">
        <v>0</v>
      </c>
      <c r="AX450" s="756">
        <v>0</v>
      </c>
      <c r="AY450" s="756">
        <v>0</v>
      </c>
      <c r="AZ450" s="767">
        <f t="shared" si="226"/>
        <v>0</v>
      </c>
      <c r="BA450" s="756">
        <v>0</v>
      </c>
      <c r="BB450" s="756">
        <v>0</v>
      </c>
      <c r="BC450" s="756">
        <v>0</v>
      </c>
      <c r="BD450" s="756">
        <v>0</v>
      </c>
      <c r="BE450" s="767">
        <f t="shared" si="208"/>
        <v>0</v>
      </c>
      <c r="BF450" s="646">
        <f t="shared" si="209"/>
        <v>0</v>
      </c>
      <c r="BG450" s="594"/>
      <c r="BH450" s="705">
        <f t="shared" si="199"/>
        <v>434</v>
      </c>
      <c r="BI450" s="646">
        <f t="shared" si="210"/>
        <v>0</v>
      </c>
      <c r="BJ450" s="594"/>
      <c r="BK450" s="705">
        <f t="shared" si="211"/>
        <v>434</v>
      </c>
      <c r="BL450" s="756">
        <v>0</v>
      </c>
      <c r="BM450" s="756">
        <v>0</v>
      </c>
      <c r="BN450" s="756">
        <v>0</v>
      </c>
      <c r="BO450" s="756">
        <v>0</v>
      </c>
      <c r="BP450" s="756">
        <v>0</v>
      </c>
      <c r="BQ450" s="756">
        <v>0</v>
      </c>
      <c r="BR450" s="756">
        <v>0</v>
      </c>
      <c r="BS450" s="646">
        <f t="shared" si="222"/>
        <v>0</v>
      </c>
      <c r="BT450" s="594"/>
      <c r="BU450" s="705">
        <f t="shared" si="212"/>
        <v>434</v>
      </c>
      <c r="BV450" s="756">
        <v>0</v>
      </c>
      <c r="BW450" s="756">
        <v>0</v>
      </c>
      <c r="BX450" s="756">
        <v>0</v>
      </c>
      <c r="BY450" s="756">
        <v>0</v>
      </c>
      <c r="BZ450" s="756">
        <v>0</v>
      </c>
      <c r="CA450" s="756">
        <v>0</v>
      </c>
      <c r="CB450" s="756">
        <v>0</v>
      </c>
      <c r="CC450" s="646">
        <f t="shared" si="223"/>
        <v>0</v>
      </c>
      <c r="CD450" s="594"/>
      <c r="CE450" s="705">
        <f t="shared" si="200"/>
        <v>434</v>
      </c>
      <c r="CF450" s="756">
        <f t="shared" si="230"/>
        <v>0</v>
      </c>
      <c r="CG450" s="756">
        <f t="shared" si="230"/>
        <v>0</v>
      </c>
      <c r="CH450" s="756">
        <f t="shared" si="230"/>
        <v>0</v>
      </c>
      <c r="CI450" s="756">
        <f t="shared" si="230"/>
        <v>0</v>
      </c>
      <c r="CJ450" s="756">
        <f t="shared" si="230"/>
        <v>0</v>
      </c>
      <c r="CK450" s="756">
        <f t="shared" si="230"/>
        <v>0</v>
      </c>
      <c r="CL450" s="756">
        <f t="shared" si="228"/>
        <v>0</v>
      </c>
      <c r="CM450" s="646">
        <f t="shared" si="224"/>
        <v>0</v>
      </c>
      <c r="CN450" s="594"/>
      <c r="CO450" s="705">
        <f t="shared" si="201"/>
        <v>434</v>
      </c>
      <c r="CP450" s="756">
        <v>0</v>
      </c>
      <c r="CQ450" s="756">
        <v>0</v>
      </c>
      <c r="CR450" s="756">
        <v>0</v>
      </c>
      <c r="CS450" s="756">
        <v>0</v>
      </c>
      <c r="CT450" s="756">
        <v>0</v>
      </c>
      <c r="CU450" s="756">
        <v>0</v>
      </c>
      <c r="CV450" s="756">
        <v>0</v>
      </c>
      <c r="CW450" s="646">
        <f t="shared" si="225"/>
        <v>0</v>
      </c>
      <c r="CX450" s="685"/>
      <c r="CY450" s="705">
        <f t="shared" si="202"/>
        <v>434</v>
      </c>
      <c r="CZ450" s="756">
        <v>0</v>
      </c>
      <c r="DA450" s="756">
        <v>0</v>
      </c>
      <c r="DB450" s="756">
        <v>0</v>
      </c>
      <c r="DC450" s="756">
        <v>0</v>
      </c>
      <c r="DD450" s="756">
        <v>0</v>
      </c>
      <c r="DE450" s="767">
        <f t="shared" si="213"/>
        <v>0</v>
      </c>
      <c r="DF450" s="756">
        <v>0</v>
      </c>
      <c r="DG450" s="756">
        <v>0</v>
      </c>
      <c r="DH450" s="756">
        <v>0</v>
      </c>
      <c r="DI450" s="756">
        <v>0</v>
      </c>
      <c r="DJ450" s="767">
        <f t="shared" si="214"/>
        <v>0</v>
      </c>
      <c r="DK450" s="715">
        <f t="shared" si="215"/>
        <v>0</v>
      </c>
      <c r="DL450" s="685"/>
      <c r="DM450" s="705">
        <f t="shared" si="203"/>
        <v>434</v>
      </c>
      <c r="DN450" s="715">
        <f t="shared" si="216"/>
        <v>0</v>
      </c>
    </row>
    <row r="451" spans="2:118" x14ac:dyDescent="0.25">
      <c r="B451" s="705">
        <v>435</v>
      </c>
      <c r="C451" s="765">
        <f>(1+_xlfn.XLOOKUP(INT((B451-1)/12)+1,'ZC Curve'!$B$8:$B$107,'ZC Curve'!R$8:R$107,,0))^(1/12)-1</f>
        <v>0</v>
      </c>
      <c r="D451" s="766">
        <f t="shared" si="217"/>
        <v>1</v>
      </c>
      <c r="E451" s="685"/>
      <c r="F451" s="705">
        <v>435</v>
      </c>
      <c r="G451" s="756">
        <v>0</v>
      </c>
      <c r="H451" s="756">
        <v>0</v>
      </c>
      <c r="I451" s="756">
        <v>0</v>
      </c>
      <c r="J451" s="756">
        <v>0</v>
      </c>
      <c r="K451" s="756">
        <v>0</v>
      </c>
      <c r="L451" s="756">
        <v>0</v>
      </c>
      <c r="M451" s="756">
        <v>0</v>
      </c>
      <c r="N451" s="646">
        <f t="shared" si="218"/>
        <v>0</v>
      </c>
      <c r="O451" s="594"/>
      <c r="P451" s="705">
        <f t="shared" si="204"/>
        <v>435</v>
      </c>
      <c r="Q451" s="756">
        <v>0</v>
      </c>
      <c r="R451" s="756">
        <v>0</v>
      </c>
      <c r="S451" s="756">
        <v>0</v>
      </c>
      <c r="T451" s="756">
        <v>0</v>
      </c>
      <c r="U451" s="756">
        <v>0</v>
      </c>
      <c r="V451" s="756">
        <v>0</v>
      </c>
      <c r="W451" s="756">
        <v>0</v>
      </c>
      <c r="X451" s="646">
        <f t="shared" si="219"/>
        <v>0</v>
      </c>
      <c r="Y451" s="594"/>
      <c r="Z451" s="705">
        <f t="shared" si="205"/>
        <v>435</v>
      </c>
      <c r="AA451" s="756">
        <f t="shared" si="229"/>
        <v>0</v>
      </c>
      <c r="AB451" s="756">
        <f t="shared" si="229"/>
        <v>0</v>
      </c>
      <c r="AC451" s="756">
        <f t="shared" si="229"/>
        <v>0</v>
      </c>
      <c r="AD451" s="756">
        <f t="shared" si="229"/>
        <v>0</v>
      </c>
      <c r="AE451" s="756">
        <f t="shared" si="229"/>
        <v>0</v>
      </c>
      <c r="AF451" s="756">
        <f t="shared" si="229"/>
        <v>0</v>
      </c>
      <c r="AG451" s="756">
        <f t="shared" si="227"/>
        <v>0</v>
      </c>
      <c r="AH451" s="646">
        <f t="shared" si="220"/>
        <v>0</v>
      </c>
      <c r="AI451" s="594"/>
      <c r="AJ451" s="705">
        <f t="shared" si="206"/>
        <v>435</v>
      </c>
      <c r="AK451" s="756">
        <v>0</v>
      </c>
      <c r="AL451" s="756">
        <v>0</v>
      </c>
      <c r="AM451" s="756">
        <v>0</v>
      </c>
      <c r="AN451" s="756">
        <v>0</v>
      </c>
      <c r="AO451" s="756">
        <v>0</v>
      </c>
      <c r="AP451" s="756">
        <v>0</v>
      </c>
      <c r="AQ451" s="756">
        <v>0</v>
      </c>
      <c r="AR451" s="646">
        <f t="shared" si="221"/>
        <v>0</v>
      </c>
      <c r="AS451" s="594"/>
      <c r="AT451" s="705">
        <f t="shared" si="207"/>
        <v>435</v>
      </c>
      <c r="AU451" s="756">
        <v>0</v>
      </c>
      <c r="AV451" s="756">
        <v>0</v>
      </c>
      <c r="AW451" s="756">
        <v>0</v>
      </c>
      <c r="AX451" s="756">
        <v>0</v>
      </c>
      <c r="AY451" s="756">
        <v>0</v>
      </c>
      <c r="AZ451" s="767">
        <f t="shared" si="226"/>
        <v>0</v>
      </c>
      <c r="BA451" s="756">
        <v>0</v>
      </c>
      <c r="BB451" s="756">
        <v>0</v>
      </c>
      <c r="BC451" s="756">
        <v>0</v>
      </c>
      <c r="BD451" s="756">
        <v>0</v>
      </c>
      <c r="BE451" s="767">
        <f t="shared" si="208"/>
        <v>0</v>
      </c>
      <c r="BF451" s="646">
        <f t="shared" si="209"/>
        <v>0</v>
      </c>
      <c r="BG451" s="594"/>
      <c r="BH451" s="705">
        <f t="shared" si="199"/>
        <v>435</v>
      </c>
      <c r="BI451" s="646">
        <f t="shared" si="210"/>
        <v>0</v>
      </c>
      <c r="BJ451" s="594"/>
      <c r="BK451" s="705">
        <f t="shared" si="211"/>
        <v>435</v>
      </c>
      <c r="BL451" s="756">
        <v>0</v>
      </c>
      <c r="BM451" s="756">
        <v>0</v>
      </c>
      <c r="BN451" s="756">
        <v>0</v>
      </c>
      <c r="BO451" s="756">
        <v>0</v>
      </c>
      <c r="BP451" s="756">
        <v>0</v>
      </c>
      <c r="BQ451" s="756">
        <v>0</v>
      </c>
      <c r="BR451" s="756">
        <v>0</v>
      </c>
      <c r="BS451" s="646">
        <f t="shared" si="222"/>
        <v>0</v>
      </c>
      <c r="BT451" s="594"/>
      <c r="BU451" s="705">
        <f t="shared" si="212"/>
        <v>435</v>
      </c>
      <c r="BV451" s="756">
        <v>0</v>
      </c>
      <c r="BW451" s="756">
        <v>0</v>
      </c>
      <c r="BX451" s="756">
        <v>0</v>
      </c>
      <c r="BY451" s="756">
        <v>0</v>
      </c>
      <c r="BZ451" s="756">
        <v>0</v>
      </c>
      <c r="CA451" s="756">
        <v>0</v>
      </c>
      <c r="CB451" s="756">
        <v>0</v>
      </c>
      <c r="CC451" s="646">
        <f t="shared" si="223"/>
        <v>0</v>
      </c>
      <c r="CD451" s="594"/>
      <c r="CE451" s="705">
        <f t="shared" si="200"/>
        <v>435</v>
      </c>
      <c r="CF451" s="756">
        <f t="shared" si="230"/>
        <v>0</v>
      </c>
      <c r="CG451" s="756">
        <f t="shared" si="230"/>
        <v>0</v>
      </c>
      <c r="CH451" s="756">
        <f t="shared" si="230"/>
        <v>0</v>
      </c>
      <c r="CI451" s="756">
        <f t="shared" si="230"/>
        <v>0</v>
      </c>
      <c r="CJ451" s="756">
        <f t="shared" si="230"/>
        <v>0</v>
      </c>
      <c r="CK451" s="756">
        <f t="shared" si="230"/>
        <v>0</v>
      </c>
      <c r="CL451" s="756">
        <f t="shared" si="228"/>
        <v>0</v>
      </c>
      <c r="CM451" s="646">
        <f t="shared" si="224"/>
        <v>0</v>
      </c>
      <c r="CN451" s="594"/>
      <c r="CO451" s="705">
        <f t="shared" si="201"/>
        <v>435</v>
      </c>
      <c r="CP451" s="756">
        <v>0</v>
      </c>
      <c r="CQ451" s="756">
        <v>0</v>
      </c>
      <c r="CR451" s="756">
        <v>0</v>
      </c>
      <c r="CS451" s="756">
        <v>0</v>
      </c>
      <c r="CT451" s="756">
        <v>0</v>
      </c>
      <c r="CU451" s="756">
        <v>0</v>
      </c>
      <c r="CV451" s="756">
        <v>0</v>
      </c>
      <c r="CW451" s="646">
        <f t="shared" si="225"/>
        <v>0</v>
      </c>
      <c r="CX451" s="685"/>
      <c r="CY451" s="705">
        <f t="shared" si="202"/>
        <v>435</v>
      </c>
      <c r="CZ451" s="756">
        <v>0</v>
      </c>
      <c r="DA451" s="756">
        <v>0</v>
      </c>
      <c r="DB451" s="756">
        <v>0</v>
      </c>
      <c r="DC451" s="756">
        <v>0</v>
      </c>
      <c r="DD451" s="756">
        <v>0</v>
      </c>
      <c r="DE451" s="767">
        <f t="shared" si="213"/>
        <v>0</v>
      </c>
      <c r="DF451" s="756">
        <v>0</v>
      </c>
      <c r="DG451" s="756">
        <v>0</v>
      </c>
      <c r="DH451" s="756">
        <v>0</v>
      </c>
      <c r="DI451" s="756">
        <v>0</v>
      </c>
      <c r="DJ451" s="767">
        <f t="shared" si="214"/>
        <v>0</v>
      </c>
      <c r="DK451" s="715">
        <f t="shared" si="215"/>
        <v>0</v>
      </c>
      <c r="DL451" s="685"/>
      <c r="DM451" s="705">
        <f t="shared" si="203"/>
        <v>435</v>
      </c>
      <c r="DN451" s="715">
        <f t="shared" si="216"/>
        <v>0</v>
      </c>
    </row>
    <row r="452" spans="2:118" x14ac:dyDescent="0.25">
      <c r="B452" s="705">
        <v>436</v>
      </c>
      <c r="C452" s="765">
        <f>(1+_xlfn.XLOOKUP(INT((B452-1)/12)+1,'ZC Curve'!$B$8:$B$107,'ZC Curve'!R$8:R$107,,0))^(1/12)-1</f>
        <v>0</v>
      </c>
      <c r="D452" s="766">
        <f t="shared" si="217"/>
        <v>1</v>
      </c>
      <c r="E452" s="685"/>
      <c r="F452" s="705">
        <v>436</v>
      </c>
      <c r="G452" s="756">
        <v>0</v>
      </c>
      <c r="H452" s="756">
        <v>0</v>
      </c>
      <c r="I452" s="756">
        <v>0</v>
      </c>
      <c r="J452" s="756">
        <v>0</v>
      </c>
      <c r="K452" s="756">
        <v>0</v>
      </c>
      <c r="L452" s="756">
        <v>0</v>
      </c>
      <c r="M452" s="756">
        <v>0</v>
      </c>
      <c r="N452" s="646">
        <f t="shared" si="218"/>
        <v>0</v>
      </c>
      <c r="O452" s="594"/>
      <c r="P452" s="705">
        <f t="shared" si="204"/>
        <v>436</v>
      </c>
      <c r="Q452" s="756">
        <v>0</v>
      </c>
      <c r="R452" s="756">
        <v>0</v>
      </c>
      <c r="S452" s="756">
        <v>0</v>
      </c>
      <c r="T452" s="756">
        <v>0</v>
      </c>
      <c r="U452" s="756">
        <v>0</v>
      </c>
      <c r="V452" s="756">
        <v>0</v>
      </c>
      <c r="W452" s="756">
        <v>0</v>
      </c>
      <c r="X452" s="646">
        <f t="shared" si="219"/>
        <v>0</v>
      </c>
      <c r="Y452" s="594"/>
      <c r="Z452" s="705">
        <f t="shared" si="205"/>
        <v>436</v>
      </c>
      <c r="AA452" s="756">
        <f t="shared" si="229"/>
        <v>0</v>
      </c>
      <c r="AB452" s="756">
        <f t="shared" si="229"/>
        <v>0</v>
      </c>
      <c r="AC452" s="756">
        <f t="shared" si="229"/>
        <v>0</v>
      </c>
      <c r="AD452" s="756">
        <f t="shared" si="229"/>
        <v>0</v>
      </c>
      <c r="AE452" s="756">
        <f t="shared" si="229"/>
        <v>0</v>
      </c>
      <c r="AF452" s="756">
        <f t="shared" si="229"/>
        <v>0</v>
      </c>
      <c r="AG452" s="756">
        <f t="shared" si="227"/>
        <v>0</v>
      </c>
      <c r="AH452" s="646">
        <f t="shared" si="220"/>
        <v>0</v>
      </c>
      <c r="AI452" s="594"/>
      <c r="AJ452" s="705">
        <f t="shared" si="206"/>
        <v>436</v>
      </c>
      <c r="AK452" s="756">
        <v>0</v>
      </c>
      <c r="AL452" s="756">
        <v>0</v>
      </c>
      <c r="AM452" s="756">
        <v>0</v>
      </c>
      <c r="AN452" s="756">
        <v>0</v>
      </c>
      <c r="AO452" s="756">
        <v>0</v>
      </c>
      <c r="AP452" s="756">
        <v>0</v>
      </c>
      <c r="AQ452" s="756">
        <v>0</v>
      </c>
      <c r="AR452" s="646">
        <f t="shared" si="221"/>
        <v>0</v>
      </c>
      <c r="AS452" s="594"/>
      <c r="AT452" s="705">
        <f t="shared" si="207"/>
        <v>436</v>
      </c>
      <c r="AU452" s="756">
        <v>0</v>
      </c>
      <c r="AV452" s="756">
        <v>0</v>
      </c>
      <c r="AW452" s="756">
        <v>0</v>
      </c>
      <c r="AX452" s="756">
        <v>0</v>
      </c>
      <c r="AY452" s="756">
        <v>0</v>
      </c>
      <c r="AZ452" s="767">
        <f t="shared" si="226"/>
        <v>0</v>
      </c>
      <c r="BA452" s="756">
        <v>0</v>
      </c>
      <c r="BB452" s="756">
        <v>0</v>
      </c>
      <c r="BC452" s="756">
        <v>0</v>
      </c>
      <c r="BD452" s="756">
        <v>0</v>
      </c>
      <c r="BE452" s="767">
        <f t="shared" si="208"/>
        <v>0</v>
      </c>
      <c r="BF452" s="646">
        <f t="shared" si="209"/>
        <v>0</v>
      </c>
      <c r="BG452" s="594"/>
      <c r="BH452" s="705">
        <f t="shared" si="199"/>
        <v>436</v>
      </c>
      <c r="BI452" s="646">
        <f t="shared" si="210"/>
        <v>0</v>
      </c>
      <c r="BJ452" s="594"/>
      <c r="BK452" s="705">
        <f t="shared" si="211"/>
        <v>436</v>
      </c>
      <c r="BL452" s="756">
        <v>0</v>
      </c>
      <c r="BM452" s="756">
        <v>0</v>
      </c>
      <c r="BN452" s="756">
        <v>0</v>
      </c>
      <c r="BO452" s="756">
        <v>0</v>
      </c>
      <c r="BP452" s="756">
        <v>0</v>
      </c>
      <c r="BQ452" s="756">
        <v>0</v>
      </c>
      <c r="BR452" s="756">
        <v>0</v>
      </c>
      <c r="BS452" s="646">
        <f t="shared" si="222"/>
        <v>0</v>
      </c>
      <c r="BT452" s="594"/>
      <c r="BU452" s="705">
        <f t="shared" si="212"/>
        <v>436</v>
      </c>
      <c r="BV452" s="756">
        <v>0</v>
      </c>
      <c r="BW452" s="756">
        <v>0</v>
      </c>
      <c r="BX452" s="756">
        <v>0</v>
      </c>
      <c r="BY452" s="756">
        <v>0</v>
      </c>
      <c r="BZ452" s="756">
        <v>0</v>
      </c>
      <c r="CA452" s="756">
        <v>0</v>
      </c>
      <c r="CB452" s="756">
        <v>0</v>
      </c>
      <c r="CC452" s="646">
        <f t="shared" si="223"/>
        <v>0</v>
      </c>
      <c r="CD452" s="594"/>
      <c r="CE452" s="705">
        <f t="shared" si="200"/>
        <v>436</v>
      </c>
      <c r="CF452" s="756">
        <f t="shared" si="230"/>
        <v>0</v>
      </c>
      <c r="CG452" s="756">
        <f t="shared" si="230"/>
        <v>0</v>
      </c>
      <c r="CH452" s="756">
        <f t="shared" si="230"/>
        <v>0</v>
      </c>
      <c r="CI452" s="756">
        <f t="shared" si="230"/>
        <v>0</v>
      </c>
      <c r="CJ452" s="756">
        <f t="shared" si="230"/>
        <v>0</v>
      </c>
      <c r="CK452" s="756">
        <f t="shared" si="230"/>
        <v>0</v>
      </c>
      <c r="CL452" s="756">
        <f t="shared" si="228"/>
        <v>0</v>
      </c>
      <c r="CM452" s="646">
        <f t="shared" si="224"/>
        <v>0</v>
      </c>
      <c r="CN452" s="594"/>
      <c r="CO452" s="705">
        <f t="shared" si="201"/>
        <v>436</v>
      </c>
      <c r="CP452" s="756">
        <v>0</v>
      </c>
      <c r="CQ452" s="756">
        <v>0</v>
      </c>
      <c r="CR452" s="756">
        <v>0</v>
      </c>
      <c r="CS452" s="756">
        <v>0</v>
      </c>
      <c r="CT452" s="756">
        <v>0</v>
      </c>
      <c r="CU452" s="756">
        <v>0</v>
      </c>
      <c r="CV452" s="756">
        <v>0</v>
      </c>
      <c r="CW452" s="646">
        <f t="shared" si="225"/>
        <v>0</v>
      </c>
      <c r="CX452" s="685"/>
      <c r="CY452" s="705">
        <f t="shared" si="202"/>
        <v>436</v>
      </c>
      <c r="CZ452" s="756">
        <v>0</v>
      </c>
      <c r="DA452" s="756">
        <v>0</v>
      </c>
      <c r="DB452" s="756">
        <v>0</v>
      </c>
      <c r="DC452" s="756">
        <v>0</v>
      </c>
      <c r="DD452" s="756">
        <v>0</v>
      </c>
      <c r="DE452" s="767">
        <f t="shared" si="213"/>
        <v>0</v>
      </c>
      <c r="DF452" s="756">
        <v>0</v>
      </c>
      <c r="DG452" s="756">
        <v>0</v>
      </c>
      <c r="DH452" s="756">
        <v>0</v>
      </c>
      <c r="DI452" s="756">
        <v>0</v>
      </c>
      <c r="DJ452" s="767">
        <f t="shared" si="214"/>
        <v>0</v>
      </c>
      <c r="DK452" s="715">
        <f t="shared" si="215"/>
        <v>0</v>
      </c>
      <c r="DL452" s="685"/>
      <c r="DM452" s="705">
        <f t="shared" si="203"/>
        <v>436</v>
      </c>
      <c r="DN452" s="715">
        <f t="shared" si="216"/>
        <v>0</v>
      </c>
    </row>
    <row r="453" spans="2:118" x14ac:dyDescent="0.25">
      <c r="B453" s="705">
        <v>437</v>
      </c>
      <c r="C453" s="765">
        <f>(1+_xlfn.XLOOKUP(INT((B453-1)/12)+1,'ZC Curve'!$B$8:$B$107,'ZC Curve'!R$8:R$107,,0))^(1/12)-1</f>
        <v>0</v>
      </c>
      <c r="D453" s="766">
        <f t="shared" si="217"/>
        <v>1</v>
      </c>
      <c r="E453" s="685"/>
      <c r="F453" s="705">
        <v>437</v>
      </c>
      <c r="G453" s="756">
        <v>0</v>
      </c>
      <c r="H453" s="756">
        <v>0</v>
      </c>
      <c r="I453" s="756">
        <v>0</v>
      </c>
      <c r="J453" s="756">
        <v>0</v>
      </c>
      <c r="K453" s="756">
        <v>0</v>
      </c>
      <c r="L453" s="756">
        <v>0</v>
      </c>
      <c r="M453" s="756">
        <v>0</v>
      </c>
      <c r="N453" s="646">
        <f t="shared" si="218"/>
        <v>0</v>
      </c>
      <c r="O453" s="594"/>
      <c r="P453" s="705">
        <f t="shared" si="204"/>
        <v>437</v>
      </c>
      <c r="Q453" s="756">
        <v>0</v>
      </c>
      <c r="R453" s="756">
        <v>0</v>
      </c>
      <c r="S453" s="756">
        <v>0</v>
      </c>
      <c r="T453" s="756">
        <v>0</v>
      </c>
      <c r="U453" s="756">
        <v>0</v>
      </c>
      <c r="V453" s="756">
        <v>0</v>
      </c>
      <c r="W453" s="756">
        <v>0</v>
      </c>
      <c r="X453" s="646">
        <f t="shared" si="219"/>
        <v>0</v>
      </c>
      <c r="Y453" s="594"/>
      <c r="Z453" s="705">
        <f t="shared" si="205"/>
        <v>437</v>
      </c>
      <c r="AA453" s="756">
        <f t="shared" si="229"/>
        <v>0</v>
      </c>
      <c r="AB453" s="756">
        <f t="shared" si="229"/>
        <v>0</v>
      </c>
      <c r="AC453" s="756">
        <f t="shared" si="229"/>
        <v>0</v>
      </c>
      <c r="AD453" s="756">
        <f t="shared" si="229"/>
        <v>0</v>
      </c>
      <c r="AE453" s="756">
        <f t="shared" si="229"/>
        <v>0</v>
      </c>
      <c r="AF453" s="756">
        <f t="shared" si="229"/>
        <v>0</v>
      </c>
      <c r="AG453" s="756">
        <f t="shared" si="227"/>
        <v>0</v>
      </c>
      <c r="AH453" s="646">
        <f t="shared" si="220"/>
        <v>0</v>
      </c>
      <c r="AI453" s="594"/>
      <c r="AJ453" s="705">
        <f t="shared" si="206"/>
        <v>437</v>
      </c>
      <c r="AK453" s="756">
        <v>0</v>
      </c>
      <c r="AL453" s="756">
        <v>0</v>
      </c>
      <c r="AM453" s="756">
        <v>0</v>
      </c>
      <c r="AN453" s="756">
        <v>0</v>
      </c>
      <c r="AO453" s="756">
        <v>0</v>
      </c>
      <c r="AP453" s="756">
        <v>0</v>
      </c>
      <c r="AQ453" s="756">
        <v>0</v>
      </c>
      <c r="AR453" s="646">
        <f t="shared" si="221"/>
        <v>0</v>
      </c>
      <c r="AS453" s="594"/>
      <c r="AT453" s="705">
        <f t="shared" si="207"/>
        <v>437</v>
      </c>
      <c r="AU453" s="756">
        <v>0</v>
      </c>
      <c r="AV453" s="756">
        <v>0</v>
      </c>
      <c r="AW453" s="756">
        <v>0</v>
      </c>
      <c r="AX453" s="756">
        <v>0</v>
      </c>
      <c r="AY453" s="756">
        <v>0</v>
      </c>
      <c r="AZ453" s="767">
        <f t="shared" si="226"/>
        <v>0</v>
      </c>
      <c r="BA453" s="756">
        <v>0</v>
      </c>
      <c r="BB453" s="756">
        <v>0</v>
      </c>
      <c r="BC453" s="756">
        <v>0</v>
      </c>
      <c r="BD453" s="756">
        <v>0</v>
      </c>
      <c r="BE453" s="767">
        <f t="shared" si="208"/>
        <v>0</v>
      </c>
      <c r="BF453" s="646">
        <f t="shared" si="209"/>
        <v>0</v>
      </c>
      <c r="BG453" s="594"/>
      <c r="BH453" s="705">
        <f t="shared" si="199"/>
        <v>437</v>
      </c>
      <c r="BI453" s="646">
        <f t="shared" si="210"/>
        <v>0</v>
      </c>
      <c r="BJ453" s="594"/>
      <c r="BK453" s="705">
        <f t="shared" si="211"/>
        <v>437</v>
      </c>
      <c r="BL453" s="756">
        <v>0</v>
      </c>
      <c r="BM453" s="756">
        <v>0</v>
      </c>
      <c r="BN453" s="756">
        <v>0</v>
      </c>
      <c r="BO453" s="756">
        <v>0</v>
      </c>
      <c r="BP453" s="756">
        <v>0</v>
      </c>
      <c r="BQ453" s="756">
        <v>0</v>
      </c>
      <c r="BR453" s="756">
        <v>0</v>
      </c>
      <c r="BS453" s="646">
        <f t="shared" si="222"/>
        <v>0</v>
      </c>
      <c r="BT453" s="594"/>
      <c r="BU453" s="705">
        <f t="shared" si="212"/>
        <v>437</v>
      </c>
      <c r="BV453" s="756">
        <v>0</v>
      </c>
      <c r="BW453" s="756">
        <v>0</v>
      </c>
      <c r="BX453" s="756">
        <v>0</v>
      </c>
      <c r="BY453" s="756">
        <v>0</v>
      </c>
      <c r="BZ453" s="756">
        <v>0</v>
      </c>
      <c r="CA453" s="756">
        <v>0</v>
      </c>
      <c r="CB453" s="756">
        <v>0</v>
      </c>
      <c r="CC453" s="646">
        <f t="shared" si="223"/>
        <v>0</v>
      </c>
      <c r="CD453" s="594"/>
      <c r="CE453" s="705">
        <f t="shared" si="200"/>
        <v>437</v>
      </c>
      <c r="CF453" s="756">
        <f t="shared" si="230"/>
        <v>0</v>
      </c>
      <c r="CG453" s="756">
        <f t="shared" si="230"/>
        <v>0</v>
      </c>
      <c r="CH453" s="756">
        <f t="shared" si="230"/>
        <v>0</v>
      </c>
      <c r="CI453" s="756">
        <f t="shared" si="230"/>
        <v>0</v>
      </c>
      <c r="CJ453" s="756">
        <f t="shared" si="230"/>
        <v>0</v>
      </c>
      <c r="CK453" s="756">
        <f t="shared" si="230"/>
        <v>0</v>
      </c>
      <c r="CL453" s="756">
        <f t="shared" si="228"/>
        <v>0</v>
      </c>
      <c r="CM453" s="646">
        <f t="shared" si="224"/>
        <v>0</v>
      </c>
      <c r="CN453" s="594"/>
      <c r="CO453" s="705">
        <f t="shared" si="201"/>
        <v>437</v>
      </c>
      <c r="CP453" s="756">
        <v>0</v>
      </c>
      <c r="CQ453" s="756">
        <v>0</v>
      </c>
      <c r="CR453" s="756">
        <v>0</v>
      </c>
      <c r="CS453" s="756">
        <v>0</v>
      </c>
      <c r="CT453" s="756">
        <v>0</v>
      </c>
      <c r="CU453" s="756">
        <v>0</v>
      </c>
      <c r="CV453" s="756">
        <v>0</v>
      </c>
      <c r="CW453" s="646">
        <f t="shared" si="225"/>
        <v>0</v>
      </c>
      <c r="CX453" s="685"/>
      <c r="CY453" s="705">
        <f t="shared" si="202"/>
        <v>437</v>
      </c>
      <c r="CZ453" s="756">
        <v>0</v>
      </c>
      <c r="DA453" s="756">
        <v>0</v>
      </c>
      <c r="DB453" s="756">
        <v>0</v>
      </c>
      <c r="DC453" s="756">
        <v>0</v>
      </c>
      <c r="DD453" s="756">
        <v>0</v>
      </c>
      <c r="DE453" s="767">
        <f t="shared" si="213"/>
        <v>0</v>
      </c>
      <c r="DF453" s="756">
        <v>0</v>
      </c>
      <c r="DG453" s="756">
        <v>0</v>
      </c>
      <c r="DH453" s="756">
        <v>0</v>
      </c>
      <c r="DI453" s="756">
        <v>0</v>
      </c>
      <c r="DJ453" s="767">
        <f t="shared" si="214"/>
        <v>0</v>
      </c>
      <c r="DK453" s="715">
        <f t="shared" si="215"/>
        <v>0</v>
      </c>
      <c r="DL453" s="685"/>
      <c r="DM453" s="705">
        <f t="shared" si="203"/>
        <v>437</v>
      </c>
      <c r="DN453" s="715">
        <f t="shared" si="216"/>
        <v>0</v>
      </c>
    </row>
    <row r="454" spans="2:118" x14ac:dyDescent="0.25">
      <c r="B454" s="705">
        <v>438</v>
      </c>
      <c r="C454" s="765">
        <f>(1+_xlfn.XLOOKUP(INT((B454-1)/12)+1,'ZC Curve'!$B$8:$B$107,'ZC Curve'!R$8:R$107,,0))^(1/12)-1</f>
        <v>0</v>
      </c>
      <c r="D454" s="766">
        <f t="shared" si="217"/>
        <v>1</v>
      </c>
      <c r="E454" s="685"/>
      <c r="F454" s="705">
        <v>438</v>
      </c>
      <c r="G454" s="756">
        <v>0</v>
      </c>
      <c r="H454" s="756">
        <v>0</v>
      </c>
      <c r="I454" s="756">
        <v>0</v>
      </c>
      <c r="J454" s="756">
        <v>0</v>
      </c>
      <c r="K454" s="756">
        <v>0</v>
      </c>
      <c r="L454" s="756">
        <v>0</v>
      </c>
      <c r="M454" s="756">
        <v>0</v>
      </c>
      <c r="N454" s="646">
        <f t="shared" si="218"/>
        <v>0</v>
      </c>
      <c r="O454" s="594"/>
      <c r="P454" s="705">
        <f t="shared" si="204"/>
        <v>438</v>
      </c>
      <c r="Q454" s="756">
        <v>0</v>
      </c>
      <c r="R454" s="756">
        <v>0</v>
      </c>
      <c r="S454" s="756">
        <v>0</v>
      </c>
      <c r="T454" s="756">
        <v>0</v>
      </c>
      <c r="U454" s="756">
        <v>0</v>
      </c>
      <c r="V454" s="756">
        <v>0</v>
      </c>
      <c r="W454" s="756">
        <v>0</v>
      </c>
      <c r="X454" s="646">
        <f t="shared" si="219"/>
        <v>0</v>
      </c>
      <c r="Y454" s="594"/>
      <c r="Z454" s="705">
        <f t="shared" si="205"/>
        <v>438</v>
      </c>
      <c r="AA454" s="756">
        <f t="shared" si="229"/>
        <v>0</v>
      </c>
      <c r="AB454" s="756">
        <f t="shared" si="229"/>
        <v>0</v>
      </c>
      <c r="AC454" s="756">
        <f t="shared" si="229"/>
        <v>0</v>
      </c>
      <c r="AD454" s="756">
        <f t="shared" si="229"/>
        <v>0</v>
      </c>
      <c r="AE454" s="756">
        <f t="shared" si="229"/>
        <v>0</v>
      </c>
      <c r="AF454" s="756">
        <f t="shared" si="229"/>
        <v>0</v>
      </c>
      <c r="AG454" s="756">
        <f t="shared" si="227"/>
        <v>0</v>
      </c>
      <c r="AH454" s="646">
        <f t="shared" si="220"/>
        <v>0</v>
      </c>
      <c r="AI454" s="594"/>
      <c r="AJ454" s="705">
        <f t="shared" si="206"/>
        <v>438</v>
      </c>
      <c r="AK454" s="756">
        <v>0</v>
      </c>
      <c r="AL454" s="756">
        <v>0</v>
      </c>
      <c r="AM454" s="756">
        <v>0</v>
      </c>
      <c r="AN454" s="756">
        <v>0</v>
      </c>
      <c r="AO454" s="756">
        <v>0</v>
      </c>
      <c r="AP454" s="756">
        <v>0</v>
      </c>
      <c r="AQ454" s="756">
        <v>0</v>
      </c>
      <c r="AR454" s="646">
        <f t="shared" si="221"/>
        <v>0</v>
      </c>
      <c r="AS454" s="594"/>
      <c r="AT454" s="705">
        <f t="shared" si="207"/>
        <v>438</v>
      </c>
      <c r="AU454" s="756">
        <v>0</v>
      </c>
      <c r="AV454" s="756">
        <v>0</v>
      </c>
      <c r="AW454" s="756">
        <v>0</v>
      </c>
      <c r="AX454" s="756">
        <v>0</v>
      </c>
      <c r="AY454" s="756">
        <v>0</v>
      </c>
      <c r="AZ454" s="767">
        <f t="shared" si="226"/>
        <v>0</v>
      </c>
      <c r="BA454" s="756">
        <v>0</v>
      </c>
      <c r="BB454" s="756">
        <v>0</v>
      </c>
      <c r="BC454" s="756">
        <v>0</v>
      </c>
      <c r="BD454" s="756">
        <v>0</v>
      </c>
      <c r="BE454" s="767">
        <f t="shared" si="208"/>
        <v>0</v>
      </c>
      <c r="BF454" s="646">
        <f t="shared" si="209"/>
        <v>0</v>
      </c>
      <c r="BG454" s="594"/>
      <c r="BH454" s="705">
        <f t="shared" si="199"/>
        <v>438</v>
      </c>
      <c r="BI454" s="646">
        <f t="shared" si="210"/>
        <v>0</v>
      </c>
      <c r="BJ454" s="594"/>
      <c r="BK454" s="705">
        <f t="shared" si="211"/>
        <v>438</v>
      </c>
      <c r="BL454" s="756">
        <v>0</v>
      </c>
      <c r="BM454" s="756">
        <v>0</v>
      </c>
      <c r="BN454" s="756">
        <v>0</v>
      </c>
      <c r="BO454" s="756">
        <v>0</v>
      </c>
      <c r="BP454" s="756">
        <v>0</v>
      </c>
      <c r="BQ454" s="756">
        <v>0</v>
      </c>
      <c r="BR454" s="756">
        <v>0</v>
      </c>
      <c r="BS454" s="646">
        <f t="shared" si="222"/>
        <v>0</v>
      </c>
      <c r="BT454" s="594"/>
      <c r="BU454" s="705">
        <f t="shared" si="212"/>
        <v>438</v>
      </c>
      <c r="BV454" s="756">
        <v>0</v>
      </c>
      <c r="BW454" s="756">
        <v>0</v>
      </c>
      <c r="BX454" s="756">
        <v>0</v>
      </c>
      <c r="BY454" s="756">
        <v>0</v>
      </c>
      <c r="BZ454" s="756">
        <v>0</v>
      </c>
      <c r="CA454" s="756">
        <v>0</v>
      </c>
      <c r="CB454" s="756">
        <v>0</v>
      </c>
      <c r="CC454" s="646">
        <f t="shared" si="223"/>
        <v>0</v>
      </c>
      <c r="CD454" s="594"/>
      <c r="CE454" s="705">
        <f t="shared" si="200"/>
        <v>438</v>
      </c>
      <c r="CF454" s="756">
        <f t="shared" si="230"/>
        <v>0</v>
      </c>
      <c r="CG454" s="756">
        <f t="shared" si="230"/>
        <v>0</v>
      </c>
      <c r="CH454" s="756">
        <f t="shared" si="230"/>
        <v>0</v>
      </c>
      <c r="CI454" s="756">
        <f t="shared" si="230"/>
        <v>0</v>
      </c>
      <c r="CJ454" s="756">
        <f t="shared" si="230"/>
        <v>0</v>
      </c>
      <c r="CK454" s="756">
        <f t="shared" si="230"/>
        <v>0</v>
      </c>
      <c r="CL454" s="756">
        <f t="shared" si="228"/>
        <v>0</v>
      </c>
      <c r="CM454" s="646">
        <f t="shared" si="224"/>
        <v>0</v>
      </c>
      <c r="CN454" s="594"/>
      <c r="CO454" s="705">
        <f t="shared" si="201"/>
        <v>438</v>
      </c>
      <c r="CP454" s="756">
        <v>0</v>
      </c>
      <c r="CQ454" s="756">
        <v>0</v>
      </c>
      <c r="CR454" s="756">
        <v>0</v>
      </c>
      <c r="CS454" s="756">
        <v>0</v>
      </c>
      <c r="CT454" s="756">
        <v>0</v>
      </c>
      <c r="CU454" s="756">
        <v>0</v>
      </c>
      <c r="CV454" s="756">
        <v>0</v>
      </c>
      <c r="CW454" s="646">
        <f t="shared" si="225"/>
        <v>0</v>
      </c>
      <c r="CX454" s="685"/>
      <c r="CY454" s="705">
        <f t="shared" si="202"/>
        <v>438</v>
      </c>
      <c r="CZ454" s="756">
        <v>0</v>
      </c>
      <c r="DA454" s="756">
        <v>0</v>
      </c>
      <c r="DB454" s="756">
        <v>0</v>
      </c>
      <c r="DC454" s="756">
        <v>0</v>
      </c>
      <c r="DD454" s="756">
        <v>0</v>
      </c>
      <c r="DE454" s="767">
        <f t="shared" si="213"/>
        <v>0</v>
      </c>
      <c r="DF454" s="756">
        <v>0</v>
      </c>
      <c r="DG454" s="756">
        <v>0</v>
      </c>
      <c r="DH454" s="756">
        <v>0</v>
      </c>
      <c r="DI454" s="756">
        <v>0</v>
      </c>
      <c r="DJ454" s="767">
        <f t="shared" si="214"/>
        <v>0</v>
      </c>
      <c r="DK454" s="715">
        <f t="shared" si="215"/>
        <v>0</v>
      </c>
      <c r="DL454" s="685"/>
      <c r="DM454" s="705">
        <f t="shared" si="203"/>
        <v>438</v>
      </c>
      <c r="DN454" s="715">
        <f t="shared" si="216"/>
        <v>0</v>
      </c>
    </row>
    <row r="455" spans="2:118" x14ac:dyDescent="0.25">
      <c r="B455" s="705">
        <v>439</v>
      </c>
      <c r="C455" s="765">
        <f>(1+_xlfn.XLOOKUP(INT((B455-1)/12)+1,'ZC Curve'!$B$8:$B$107,'ZC Curve'!R$8:R$107,,0))^(1/12)-1</f>
        <v>0</v>
      </c>
      <c r="D455" s="766">
        <f t="shared" si="217"/>
        <v>1</v>
      </c>
      <c r="E455" s="685"/>
      <c r="F455" s="705">
        <v>439</v>
      </c>
      <c r="G455" s="756">
        <v>0</v>
      </c>
      <c r="H455" s="756">
        <v>0</v>
      </c>
      <c r="I455" s="756">
        <v>0</v>
      </c>
      <c r="J455" s="756">
        <v>0</v>
      </c>
      <c r="K455" s="756">
        <v>0</v>
      </c>
      <c r="L455" s="756">
        <v>0</v>
      </c>
      <c r="M455" s="756">
        <v>0</v>
      </c>
      <c r="N455" s="646">
        <f t="shared" si="218"/>
        <v>0</v>
      </c>
      <c r="O455" s="594"/>
      <c r="P455" s="705">
        <f t="shared" si="204"/>
        <v>439</v>
      </c>
      <c r="Q455" s="756">
        <v>0</v>
      </c>
      <c r="R455" s="756">
        <v>0</v>
      </c>
      <c r="S455" s="756">
        <v>0</v>
      </c>
      <c r="T455" s="756">
        <v>0</v>
      </c>
      <c r="U455" s="756">
        <v>0</v>
      </c>
      <c r="V455" s="756">
        <v>0</v>
      </c>
      <c r="W455" s="756">
        <v>0</v>
      </c>
      <c r="X455" s="646">
        <f t="shared" si="219"/>
        <v>0</v>
      </c>
      <c r="Y455" s="594"/>
      <c r="Z455" s="705">
        <f t="shared" si="205"/>
        <v>439</v>
      </c>
      <c r="AA455" s="756">
        <f t="shared" si="229"/>
        <v>0</v>
      </c>
      <c r="AB455" s="756">
        <f t="shared" si="229"/>
        <v>0</v>
      </c>
      <c r="AC455" s="756">
        <f t="shared" si="229"/>
        <v>0</v>
      </c>
      <c r="AD455" s="756">
        <f t="shared" si="229"/>
        <v>0</v>
      </c>
      <c r="AE455" s="756">
        <f t="shared" si="229"/>
        <v>0</v>
      </c>
      <c r="AF455" s="756">
        <f t="shared" si="229"/>
        <v>0</v>
      </c>
      <c r="AG455" s="756">
        <f t="shared" si="227"/>
        <v>0</v>
      </c>
      <c r="AH455" s="646">
        <f t="shared" si="220"/>
        <v>0</v>
      </c>
      <c r="AI455" s="594"/>
      <c r="AJ455" s="705">
        <f t="shared" si="206"/>
        <v>439</v>
      </c>
      <c r="AK455" s="756">
        <v>0</v>
      </c>
      <c r="AL455" s="756">
        <v>0</v>
      </c>
      <c r="AM455" s="756">
        <v>0</v>
      </c>
      <c r="AN455" s="756">
        <v>0</v>
      </c>
      <c r="AO455" s="756">
        <v>0</v>
      </c>
      <c r="AP455" s="756">
        <v>0</v>
      </c>
      <c r="AQ455" s="756">
        <v>0</v>
      </c>
      <c r="AR455" s="646">
        <f t="shared" si="221"/>
        <v>0</v>
      </c>
      <c r="AS455" s="594"/>
      <c r="AT455" s="705">
        <f t="shared" si="207"/>
        <v>439</v>
      </c>
      <c r="AU455" s="756">
        <v>0</v>
      </c>
      <c r="AV455" s="756">
        <v>0</v>
      </c>
      <c r="AW455" s="756">
        <v>0</v>
      </c>
      <c r="AX455" s="756">
        <v>0</v>
      </c>
      <c r="AY455" s="756">
        <v>0</v>
      </c>
      <c r="AZ455" s="767">
        <f t="shared" si="226"/>
        <v>0</v>
      </c>
      <c r="BA455" s="756">
        <v>0</v>
      </c>
      <c r="BB455" s="756">
        <v>0</v>
      </c>
      <c r="BC455" s="756">
        <v>0</v>
      </c>
      <c r="BD455" s="756">
        <v>0</v>
      </c>
      <c r="BE455" s="767">
        <f t="shared" si="208"/>
        <v>0</v>
      </c>
      <c r="BF455" s="646">
        <f t="shared" si="209"/>
        <v>0</v>
      </c>
      <c r="BG455" s="594"/>
      <c r="BH455" s="705">
        <f t="shared" si="199"/>
        <v>439</v>
      </c>
      <c r="BI455" s="646">
        <f t="shared" si="210"/>
        <v>0</v>
      </c>
      <c r="BJ455" s="594"/>
      <c r="BK455" s="705">
        <f t="shared" si="211"/>
        <v>439</v>
      </c>
      <c r="BL455" s="756">
        <v>0</v>
      </c>
      <c r="BM455" s="756">
        <v>0</v>
      </c>
      <c r="BN455" s="756">
        <v>0</v>
      </c>
      <c r="BO455" s="756">
        <v>0</v>
      </c>
      <c r="BP455" s="756">
        <v>0</v>
      </c>
      <c r="BQ455" s="756">
        <v>0</v>
      </c>
      <c r="BR455" s="756">
        <v>0</v>
      </c>
      <c r="BS455" s="646">
        <f t="shared" si="222"/>
        <v>0</v>
      </c>
      <c r="BT455" s="594"/>
      <c r="BU455" s="705">
        <f t="shared" si="212"/>
        <v>439</v>
      </c>
      <c r="BV455" s="756">
        <v>0</v>
      </c>
      <c r="BW455" s="756">
        <v>0</v>
      </c>
      <c r="BX455" s="756">
        <v>0</v>
      </c>
      <c r="BY455" s="756">
        <v>0</v>
      </c>
      <c r="BZ455" s="756">
        <v>0</v>
      </c>
      <c r="CA455" s="756">
        <v>0</v>
      </c>
      <c r="CB455" s="756">
        <v>0</v>
      </c>
      <c r="CC455" s="646">
        <f t="shared" si="223"/>
        <v>0</v>
      </c>
      <c r="CD455" s="594"/>
      <c r="CE455" s="705">
        <f t="shared" si="200"/>
        <v>439</v>
      </c>
      <c r="CF455" s="756">
        <f t="shared" si="230"/>
        <v>0</v>
      </c>
      <c r="CG455" s="756">
        <f t="shared" si="230"/>
        <v>0</v>
      </c>
      <c r="CH455" s="756">
        <f t="shared" si="230"/>
        <v>0</v>
      </c>
      <c r="CI455" s="756">
        <f t="shared" si="230"/>
        <v>0</v>
      </c>
      <c r="CJ455" s="756">
        <f t="shared" si="230"/>
        <v>0</v>
      </c>
      <c r="CK455" s="756">
        <f t="shared" si="230"/>
        <v>0</v>
      </c>
      <c r="CL455" s="756">
        <f t="shared" si="228"/>
        <v>0</v>
      </c>
      <c r="CM455" s="646">
        <f t="shared" si="224"/>
        <v>0</v>
      </c>
      <c r="CN455" s="594"/>
      <c r="CO455" s="705">
        <f t="shared" si="201"/>
        <v>439</v>
      </c>
      <c r="CP455" s="756">
        <v>0</v>
      </c>
      <c r="CQ455" s="756">
        <v>0</v>
      </c>
      <c r="CR455" s="756">
        <v>0</v>
      </c>
      <c r="CS455" s="756">
        <v>0</v>
      </c>
      <c r="CT455" s="756">
        <v>0</v>
      </c>
      <c r="CU455" s="756">
        <v>0</v>
      </c>
      <c r="CV455" s="756">
        <v>0</v>
      </c>
      <c r="CW455" s="646">
        <f t="shared" si="225"/>
        <v>0</v>
      </c>
      <c r="CX455" s="685"/>
      <c r="CY455" s="705">
        <f t="shared" si="202"/>
        <v>439</v>
      </c>
      <c r="CZ455" s="756">
        <v>0</v>
      </c>
      <c r="DA455" s="756">
        <v>0</v>
      </c>
      <c r="DB455" s="756">
        <v>0</v>
      </c>
      <c r="DC455" s="756">
        <v>0</v>
      </c>
      <c r="DD455" s="756">
        <v>0</v>
      </c>
      <c r="DE455" s="767">
        <f t="shared" si="213"/>
        <v>0</v>
      </c>
      <c r="DF455" s="756">
        <v>0</v>
      </c>
      <c r="DG455" s="756">
        <v>0</v>
      </c>
      <c r="DH455" s="756">
        <v>0</v>
      </c>
      <c r="DI455" s="756">
        <v>0</v>
      </c>
      <c r="DJ455" s="767">
        <f t="shared" si="214"/>
        <v>0</v>
      </c>
      <c r="DK455" s="715">
        <f t="shared" si="215"/>
        <v>0</v>
      </c>
      <c r="DL455" s="685"/>
      <c r="DM455" s="705">
        <f t="shared" si="203"/>
        <v>439</v>
      </c>
      <c r="DN455" s="715">
        <f t="shared" si="216"/>
        <v>0</v>
      </c>
    </row>
    <row r="456" spans="2:118" x14ac:dyDescent="0.25">
      <c r="B456" s="705">
        <v>440</v>
      </c>
      <c r="C456" s="765">
        <f>(1+_xlfn.XLOOKUP(INT((B456-1)/12)+1,'ZC Curve'!$B$8:$B$107,'ZC Curve'!R$8:R$107,,0))^(1/12)-1</f>
        <v>0</v>
      </c>
      <c r="D456" s="766">
        <f t="shared" si="217"/>
        <v>1</v>
      </c>
      <c r="E456" s="685"/>
      <c r="F456" s="705">
        <v>440</v>
      </c>
      <c r="G456" s="756">
        <v>0</v>
      </c>
      <c r="H456" s="756">
        <v>0</v>
      </c>
      <c r="I456" s="756">
        <v>0</v>
      </c>
      <c r="J456" s="756">
        <v>0</v>
      </c>
      <c r="K456" s="756">
        <v>0</v>
      </c>
      <c r="L456" s="756">
        <v>0</v>
      </c>
      <c r="M456" s="756">
        <v>0</v>
      </c>
      <c r="N456" s="646">
        <f t="shared" si="218"/>
        <v>0</v>
      </c>
      <c r="O456" s="594"/>
      <c r="P456" s="705">
        <f t="shared" si="204"/>
        <v>440</v>
      </c>
      <c r="Q456" s="756">
        <v>0</v>
      </c>
      <c r="R456" s="756">
        <v>0</v>
      </c>
      <c r="S456" s="756">
        <v>0</v>
      </c>
      <c r="T456" s="756">
        <v>0</v>
      </c>
      <c r="U456" s="756">
        <v>0</v>
      </c>
      <c r="V456" s="756">
        <v>0</v>
      </c>
      <c r="W456" s="756">
        <v>0</v>
      </c>
      <c r="X456" s="646">
        <f t="shared" si="219"/>
        <v>0</v>
      </c>
      <c r="Y456" s="594"/>
      <c r="Z456" s="705">
        <f t="shared" si="205"/>
        <v>440</v>
      </c>
      <c r="AA456" s="756">
        <f t="shared" si="229"/>
        <v>0</v>
      </c>
      <c r="AB456" s="756">
        <f t="shared" si="229"/>
        <v>0</v>
      </c>
      <c r="AC456" s="756">
        <f t="shared" si="229"/>
        <v>0</v>
      </c>
      <c r="AD456" s="756">
        <f t="shared" si="229"/>
        <v>0</v>
      </c>
      <c r="AE456" s="756">
        <f t="shared" si="229"/>
        <v>0</v>
      </c>
      <c r="AF456" s="756">
        <f t="shared" si="229"/>
        <v>0</v>
      </c>
      <c r="AG456" s="756">
        <f t="shared" si="227"/>
        <v>0</v>
      </c>
      <c r="AH456" s="646">
        <f t="shared" si="220"/>
        <v>0</v>
      </c>
      <c r="AI456" s="594"/>
      <c r="AJ456" s="705">
        <f t="shared" si="206"/>
        <v>440</v>
      </c>
      <c r="AK456" s="756">
        <v>0</v>
      </c>
      <c r="AL456" s="756">
        <v>0</v>
      </c>
      <c r="AM456" s="756">
        <v>0</v>
      </c>
      <c r="AN456" s="756">
        <v>0</v>
      </c>
      <c r="AO456" s="756">
        <v>0</v>
      </c>
      <c r="AP456" s="756">
        <v>0</v>
      </c>
      <c r="AQ456" s="756">
        <v>0</v>
      </c>
      <c r="AR456" s="646">
        <f t="shared" si="221"/>
        <v>0</v>
      </c>
      <c r="AS456" s="594"/>
      <c r="AT456" s="705">
        <f t="shared" si="207"/>
        <v>440</v>
      </c>
      <c r="AU456" s="756">
        <v>0</v>
      </c>
      <c r="AV456" s="756">
        <v>0</v>
      </c>
      <c r="AW456" s="756">
        <v>0</v>
      </c>
      <c r="AX456" s="756">
        <v>0</v>
      </c>
      <c r="AY456" s="756">
        <v>0</v>
      </c>
      <c r="AZ456" s="767">
        <f t="shared" si="226"/>
        <v>0</v>
      </c>
      <c r="BA456" s="756">
        <v>0</v>
      </c>
      <c r="BB456" s="756">
        <v>0</v>
      </c>
      <c r="BC456" s="756">
        <v>0</v>
      </c>
      <c r="BD456" s="756">
        <v>0</v>
      </c>
      <c r="BE456" s="767">
        <f t="shared" si="208"/>
        <v>0</v>
      </c>
      <c r="BF456" s="646">
        <f t="shared" si="209"/>
        <v>0</v>
      </c>
      <c r="BG456" s="594"/>
      <c r="BH456" s="705">
        <f t="shared" si="199"/>
        <v>440</v>
      </c>
      <c r="BI456" s="646">
        <f t="shared" si="210"/>
        <v>0</v>
      </c>
      <c r="BJ456" s="594"/>
      <c r="BK456" s="705">
        <f t="shared" si="211"/>
        <v>440</v>
      </c>
      <c r="BL456" s="756">
        <v>0</v>
      </c>
      <c r="BM456" s="756">
        <v>0</v>
      </c>
      <c r="BN456" s="756">
        <v>0</v>
      </c>
      <c r="BO456" s="756">
        <v>0</v>
      </c>
      <c r="BP456" s="756">
        <v>0</v>
      </c>
      <c r="BQ456" s="756">
        <v>0</v>
      </c>
      <c r="BR456" s="756">
        <v>0</v>
      </c>
      <c r="BS456" s="646">
        <f t="shared" si="222"/>
        <v>0</v>
      </c>
      <c r="BT456" s="594"/>
      <c r="BU456" s="705">
        <f t="shared" si="212"/>
        <v>440</v>
      </c>
      <c r="BV456" s="756">
        <v>0</v>
      </c>
      <c r="BW456" s="756">
        <v>0</v>
      </c>
      <c r="BX456" s="756">
        <v>0</v>
      </c>
      <c r="BY456" s="756">
        <v>0</v>
      </c>
      <c r="BZ456" s="756">
        <v>0</v>
      </c>
      <c r="CA456" s="756">
        <v>0</v>
      </c>
      <c r="CB456" s="756">
        <v>0</v>
      </c>
      <c r="CC456" s="646">
        <f t="shared" si="223"/>
        <v>0</v>
      </c>
      <c r="CD456" s="594"/>
      <c r="CE456" s="705">
        <f t="shared" si="200"/>
        <v>440</v>
      </c>
      <c r="CF456" s="756">
        <f t="shared" si="230"/>
        <v>0</v>
      </c>
      <c r="CG456" s="756">
        <f t="shared" si="230"/>
        <v>0</v>
      </c>
      <c r="CH456" s="756">
        <f t="shared" si="230"/>
        <v>0</v>
      </c>
      <c r="CI456" s="756">
        <f t="shared" si="230"/>
        <v>0</v>
      </c>
      <c r="CJ456" s="756">
        <f t="shared" si="230"/>
        <v>0</v>
      </c>
      <c r="CK456" s="756">
        <f t="shared" si="230"/>
        <v>0</v>
      </c>
      <c r="CL456" s="756">
        <f t="shared" si="228"/>
        <v>0</v>
      </c>
      <c r="CM456" s="646">
        <f t="shared" si="224"/>
        <v>0</v>
      </c>
      <c r="CN456" s="594"/>
      <c r="CO456" s="705">
        <f t="shared" si="201"/>
        <v>440</v>
      </c>
      <c r="CP456" s="756">
        <v>0</v>
      </c>
      <c r="CQ456" s="756">
        <v>0</v>
      </c>
      <c r="CR456" s="756">
        <v>0</v>
      </c>
      <c r="CS456" s="756">
        <v>0</v>
      </c>
      <c r="CT456" s="756">
        <v>0</v>
      </c>
      <c r="CU456" s="756">
        <v>0</v>
      </c>
      <c r="CV456" s="756">
        <v>0</v>
      </c>
      <c r="CW456" s="646">
        <f t="shared" si="225"/>
        <v>0</v>
      </c>
      <c r="CX456" s="685"/>
      <c r="CY456" s="705">
        <f t="shared" si="202"/>
        <v>440</v>
      </c>
      <c r="CZ456" s="756">
        <v>0</v>
      </c>
      <c r="DA456" s="756">
        <v>0</v>
      </c>
      <c r="DB456" s="756">
        <v>0</v>
      </c>
      <c r="DC456" s="756">
        <v>0</v>
      </c>
      <c r="DD456" s="756">
        <v>0</v>
      </c>
      <c r="DE456" s="767">
        <f t="shared" si="213"/>
        <v>0</v>
      </c>
      <c r="DF456" s="756">
        <v>0</v>
      </c>
      <c r="DG456" s="756">
        <v>0</v>
      </c>
      <c r="DH456" s="756">
        <v>0</v>
      </c>
      <c r="DI456" s="756">
        <v>0</v>
      </c>
      <c r="DJ456" s="767">
        <f t="shared" si="214"/>
        <v>0</v>
      </c>
      <c r="DK456" s="715">
        <f t="shared" si="215"/>
        <v>0</v>
      </c>
      <c r="DL456" s="685"/>
      <c r="DM456" s="705">
        <f t="shared" si="203"/>
        <v>440</v>
      </c>
      <c r="DN456" s="715">
        <f t="shared" si="216"/>
        <v>0</v>
      </c>
    </row>
    <row r="457" spans="2:118" x14ac:dyDescent="0.25">
      <c r="B457" s="705">
        <v>441</v>
      </c>
      <c r="C457" s="765">
        <f>(1+_xlfn.XLOOKUP(INT((B457-1)/12)+1,'ZC Curve'!$B$8:$B$107,'ZC Curve'!R$8:R$107,,0))^(1/12)-1</f>
        <v>0</v>
      </c>
      <c r="D457" s="766">
        <f t="shared" si="217"/>
        <v>1</v>
      </c>
      <c r="E457" s="685"/>
      <c r="F457" s="705">
        <v>441</v>
      </c>
      <c r="G457" s="756">
        <v>0</v>
      </c>
      <c r="H457" s="756">
        <v>0</v>
      </c>
      <c r="I457" s="756">
        <v>0</v>
      </c>
      <c r="J457" s="756">
        <v>0</v>
      </c>
      <c r="K457" s="756">
        <v>0</v>
      </c>
      <c r="L457" s="756">
        <v>0</v>
      </c>
      <c r="M457" s="756">
        <v>0</v>
      </c>
      <c r="N457" s="646">
        <f t="shared" si="218"/>
        <v>0</v>
      </c>
      <c r="O457" s="594"/>
      <c r="P457" s="705">
        <f t="shared" si="204"/>
        <v>441</v>
      </c>
      <c r="Q457" s="756">
        <v>0</v>
      </c>
      <c r="R457" s="756">
        <v>0</v>
      </c>
      <c r="S457" s="756">
        <v>0</v>
      </c>
      <c r="T457" s="756">
        <v>0</v>
      </c>
      <c r="U457" s="756">
        <v>0</v>
      </c>
      <c r="V457" s="756">
        <v>0</v>
      </c>
      <c r="W457" s="756">
        <v>0</v>
      </c>
      <c r="X457" s="646">
        <f t="shared" si="219"/>
        <v>0</v>
      </c>
      <c r="Y457" s="594"/>
      <c r="Z457" s="705">
        <f t="shared" si="205"/>
        <v>441</v>
      </c>
      <c r="AA457" s="756">
        <f t="shared" si="229"/>
        <v>0</v>
      </c>
      <c r="AB457" s="756">
        <f t="shared" si="229"/>
        <v>0</v>
      </c>
      <c r="AC457" s="756">
        <f t="shared" si="229"/>
        <v>0</v>
      </c>
      <c r="AD457" s="756">
        <f t="shared" si="229"/>
        <v>0</v>
      </c>
      <c r="AE457" s="756">
        <f t="shared" si="229"/>
        <v>0</v>
      </c>
      <c r="AF457" s="756">
        <f t="shared" si="229"/>
        <v>0</v>
      </c>
      <c r="AG457" s="756">
        <f t="shared" si="227"/>
        <v>0</v>
      </c>
      <c r="AH457" s="646">
        <f t="shared" si="220"/>
        <v>0</v>
      </c>
      <c r="AI457" s="594"/>
      <c r="AJ457" s="705">
        <f t="shared" si="206"/>
        <v>441</v>
      </c>
      <c r="AK457" s="756">
        <v>0</v>
      </c>
      <c r="AL457" s="756">
        <v>0</v>
      </c>
      <c r="AM457" s="756">
        <v>0</v>
      </c>
      <c r="AN457" s="756">
        <v>0</v>
      </c>
      <c r="AO457" s="756">
        <v>0</v>
      </c>
      <c r="AP457" s="756">
        <v>0</v>
      </c>
      <c r="AQ457" s="756">
        <v>0</v>
      </c>
      <c r="AR457" s="646">
        <f t="shared" si="221"/>
        <v>0</v>
      </c>
      <c r="AS457" s="594"/>
      <c r="AT457" s="705">
        <f t="shared" si="207"/>
        <v>441</v>
      </c>
      <c r="AU457" s="756">
        <v>0</v>
      </c>
      <c r="AV457" s="756">
        <v>0</v>
      </c>
      <c r="AW457" s="756">
        <v>0</v>
      </c>
      <c r="AX457" s="756">
        <v>0</v>
      </c>
      <c r="AY457" s="756">
        <v>0</v>
      </c>
      <c r="AZ457" s="767">
        <f t="shared" si="226"/>
        <v>0</v>
      </c>
      <c r="BA457" s="756">
        <v>0</v>
      </c>
      <c r="BB457" s="756">
        <v>0</v>
      </c>
      <c r="BC457" s="756">
        <v>0</v>
      </c>
      <c r="BD457" s="756">
        <v>0</v>
      </c>
      <c r="BE457" s="767">
        <f t="shared" si="208"/>
        <v>0</v>
      </c>
      <c r="BF457" s="646">
        <f t="shared" si="209"/>
        <v>0</v>
      </c>
      <c r="BG457" s="594"/>
      <c r="BH457" s="705">
        <f t="shared" si="199"/>
        <v>441</v>
      </c>
      <c r="BI457" s="646">
        <f t="shared" si="210"/>
        <v>0</v>
      </c>
      <c r="BJ457" s="594"/>
      <c r="BK457" s="705">
        <f t="shared" si="211"/>
        <v>441</v>
      </c>
      <c r="BL457" s="756">
        <v>0</v>
      </c>
      <c r="BM457" s="756">
        <v>0</v>
      </c>
      <c r="BN457" s="756">
        <v>0</v>
      </c>
      <c r="BO457" s="756">
        <v>0</v>
      </c>
      <c r="BP457" s="756">
        <v>0</v>
      </c>
      <c r="BQ457" s="756">
        <v>0</v>
      </c>
      <c r="BR457" s="756">
        <v>0</v>
      </c>
      <c r="BS457" s="646">
        <f t="shared" si="222"/>
        <v>0</v>
      </c>
      <c r="BT457" s="594"/>
      <c r="BU457" s="705">
        <f t="shared" si="212"/>
        <v>441</v>
      </c>
      <c r="BV457" s="756">
        <v>0</v>
      </c>
      <c r="BW457" s="756">
        <v>0</v>
      </c>
      <c r="BX457" s="756">
        <v>0</v>
      </c>
      <c r="BY457" s="756">
        <v>0</v>
      </c>
      <c r="BZ457" s="756">
        <v>0</v>
      </c>
      <c r="CA457" s="756">
        <v>0</v>
      </c>
      <c r="CB457" s="756">
        <v>0</v>
      </c>
      <c r="CC457" s="646">
        <f t="shared" si="223"/>
        <v>0</v>
      </c>
      <c r="CD457" s="594"/>
      <c r="CE457" s="705">
        <f t="shared" si="200"/>
        <v>441</v>
      </c>
      <c r="CF457" s="756">
        <f t="shared" si="230"/>
        <v>0</v>
      </c>
      <c r="CG457" s="756">
        <f t="shared" si="230"/>
        <v>0</v>
      </c>
      <c r="CH457" s="756">
        <f t="shared" si="230"/>
        <v>0</v>
      </c>
      <c r="CI457" s="756">
        <f t="shared" si="230"/>
        <v>0</v>
      </c>
      <c r="CJ457" s="756">
        <f t="shared" si="230"/>
        <v>0</v>
      </c>
      <c r="CK457" s="756">
        <f t="shared" si="230"/>
        <v>0</v>
      </c>
      <c r="CL457" s="756">
        <f t="shared" si="228"/>
        <v>0</v>
      </c>
      <c r="CM457" s="646">
        <f t="shared" si="224"/>
        <v>0</v>
      </c>
      <c r="CN457" s="594"/>
      <c r="CO457" s="705">
        <f t="shared" si="201"/>
        <v>441</v>
      </c>
      <c r="CP457" s="756">
        <v>0</v>
      </c>
      <c r="CQ457" s="756">
        <v>0</v>
      </c>
      <c r="CR457" s="756">
        <v>0</v>
      </c>
      <c r="CS457" s="756">
        <v>0</v>
      </c>
      <c r="CT457" s="756">
        <v>0</v>
      </c>
      <c r="CU457" s="756">
        <v>0</v>
      </c>
      <c r="CV457" s="756">
        <v>0</v>
      </c>
      <c r="CW457" s="646">
        <f t="shared" si="225"/>
        <v>0</v>
      </c>
      <c r="CX457" s="685"/>
      <c r="CY457" s="705">
        <f t="shared" si="202"/>
        <v>441</v>
      </c>
      <c r="CZ457" s="756">
        <v>0</v>
      </c>
      <c r="DA457" s="756">
        <v>0</v>
      </c>
      <c r="DB457" s="756">
        <v>0</v>
      </c>
      <c r="DC457" s="756">
        <v>0</v>
      </c>
      <c r="DD457" s="756">
        <v>0</v>
      </c>
      <c r="DE457" s="767">
        <f t="shared" si="213"/>
        <v>0</v>
      </c>
      <c r="DF457" s="756">
        <v>0</v>
      </c>
      <c r="DG457" s="756">
        <v>0</v>
      </c>
      <c r="DH457" s="756">
        <v>0</v>
      </c>
      <c r="DI457" s="756">
        <v>0</v>
      </c>
      <c r="DJ457" s="767">
        <f t="shared" si="214"/>
        <v>0</v>
      </c>
      <c r="DK457" s="715">
        <f t="shared" si="215"/>
        <v>0</v>
      </c>
      <c r="DL457" s="685"/>
      <c r="DM457" s="705">
        <f t="shared" si="203"/>
        <v>441</v>
      </c>
      <c r="DN457" s="715">
        <f t="shared" si="216"/>
        <v>0</v>
      </c>
    </row>
    <row r="458" spans="2:118" x14ac:dyDescent="0.25">
      <c r="B458" s="705">
        <v>442</v>
      </c>
      <c r="C458" s="765">
        <f>(1+_xlfn.XLOOKUP(INT((B458-1)/12)+1,'ZC Curve'!$B$8:$B$107,'ZC Curve'!R$8:R$107,,0))^(1/12)-1</f>
        <v>0</v>
      </c>
      <c r="D458" s="766">
        <f t="shared" si="217"/>
        <v>1</v>
      </c>
      <c r="E458" s="685"/>
      <c r="F458" s="705">
        <v>442</v>
      </c>
      <c r="G458" s="756">
        <v>0</v>
      </c>
      <c r="H458" s="756">
        <v>0</v>
      </c>
      <c r="I458" s="756">
        <v>0</v>
      </c>
      <c r="J458" s="756">
        <v>0</v>
      </c>
      <c r="K458" s="756">
        <v>0</v>
      </c>
      <c r="L458" s="756">
        <v>0</v>
      </c>
      <c r="M458" s="756">
        <v>0</v>
      </c>
      <c r="N458" s="646">
        <f t="shared" si="218"/>
        <v>0</v>
      </c>
      <c r="O458" s="594"/>
      <c r="P458" s="705">
        <f t="shared" si="204"/>
        <v>442</v>
      </c>
      <c r="Q458" s="756">
        <v>0</v>
      </c>
      <c r="R458" s="756">
        <v>0</v>
      </c>
      <c r="S458" s="756">
        <v>0</v>
      </c>
      <c r="T458" s="756">
        <v>0</v>
      </c>
      <c r="U458" s="756">
        <v>0</v>
      </c>
      <c r="V458" s="756">
        <v>0</v>
      </c>
      <c r="W458" s="756">
        <v>0</v>
      </c>
      <c r="X458" s="646">
        <f t="shared" si="219"/>
        <v>0</v>
      </c>
      <c r="Y458" s="594"/>
      <c r="Z458" s="705">
        <f t="shared" si="205"/>
        <v>442</v>
      </c>
      <c r="AA458" s="756">
        <f t="shared" si="229"/>
        <v>0</v>
      </c>
      <c r="AB458" s="756">
        <f t="shared" si="229"/>
        <v>0</v>
      </c>
      <c r="AC458" s="756">
        <f t="shared" si="229"/>
        <v>0</v>
      </c>
      <c r="AD458" s="756">
        <f t="shared" si="229"/>
        <v>0</v>
      </c>
      <c r="AE458" s="756">
        <f t="shared" si="229"/>
        <v>0</v>
      </c>
      <c r="AF458" s="756">
        <f t="shared" si="229"/>
        <v>0</v>
      </c>
      <c r="AG458" s="756">
        <f t="shared" si="227"/>
        <v>0</v>
      </c>
      <c r="AH458" s="646">
        <f t="shared" si="220"/>
        <v>0</v>
      </c>
      <c r="AI458" s="594"/>
      <c r="AJ458" s="705">
        <f t="shared" si="206"/>
        <v>442</v>
      </c>
      <c r="AK458" s="756">
        <v>0</v>
      </c>
      <c r="AL458" s="756">
        <v>0</v>
      </c>
      <c r="AM458" s="756">
        <v>0</v>
      </c>
      <c r="AN458" s="756">
        <v>0</v>
      </c>
      <c r="AO458" s="756">
        <v>0</v>
      </c>
      <c r="AP458" s="756">
        <v>0</v>
      </c>
      <c r="AQ458" s="756">
        <v>0</v>
      </c>
      <c r="AR458" s="646">
        <f t="shared" si="221"/>
        <v>0</v>
      </c>
      <c r="AS458" s="594"/>
      <c r="AT458" s="705">
        <f t="shared" si="207"/>
        <v>442</v>
      </c>
      <c r="AU458" s="756">
        <v>0</v>
      </c>
      <c r="AV458" s="756">
        <v>0</v>
      </c>
      <c r="AW458" s="756">
        <v>0</v>
      </c>
      <c r="AX458" s="756">
        <v>0</v>
      </c>
      <c r="AY458" s="756">
        <v>0</v>
      </c>
      <c r="AZ458" s="767">
        <f t="shared" si="226"/>
        <v>0</v>
      </c>
      <c r="BA458" s="756">
        <v>0</v>
      </c>
      <c r="BB458" s="756">
        <v>0</v>
      </c>
      <c r="BC458" s="756">
        <v>0</v>
      </c>
      <c r="BD458" s="756">
        <v>0</v>
      </c>
      <c r="BE458" s="767">
        <f t="shared" si="208"/>
        <v>0</v>
      </c>
      <c r="BF458" s="646">
        <f t="shared" si="209"/>
        <v>0</v>
      </c>
      <c r="BG458" s="594"/>
      <c r="BH458" s="705">
        <f t="shared" si="199"/>
        <v>442</v>
      </c>
      <c r="BI458" s="646">
        <f t="shared" si="210"/>
        <v>0</v>
      </c>
      <c r="BJ458" s="594"/>
      <c r="BK458" s="705">
        <f t="shared" si="211"/>
        <v>442</v>
      </c>
      <c r="BL458" s="756">
        <v>0</v>
      </c>
      <c r="BM458" s="756">
        <v>0</v>
      </c>
      <c r="BN458" s="756">
        <v>0</v>
      </c>
      <c r="BO458" s="756">
        <v>0</v>
      </c>
      <c r="BP458" s="756">
        <v>0</v>
      </c>
      <c r="BQ458" s="756">
        <v>0</v>
      </c>
      <c r="BR458" s="756">
        <v>0</v>
      </c>
      <c r="BS458" s="646">
        <f t="shared" si="222"/>
        <v>0</v>
      </c>
      <c r="BT458" s="594"/>
      <c r="BU458" s="705">
        <f t="shared" si="212"/>
        <v>442</v>
      </c>
      <c r="BV458" s="756">
        <v>0</v>
      </c>
      <c r="BW458" s="756">
        <v>0</v>
      </c>
      <c r="BX458" s="756">
        <v>0</v>
      </c>
      <c r="BY458" s="756">
        <v>0</v>
      </c>
      <c r="BZ458" s="756">
        <v>0</v>
      </c>
      <c r="CA458" s="756">
        <v>0</v>
      </c>
      <c r="CB458" s="756">
        <v>0</v>
      </c>
      <c r="CC458" s="646">
        <f t="shared" si="223"/>
        <v>0</v>
      </c>
      <c r="CD458" s="594"/>
      <c r="CE458" s="705">
        <f t="shared" si="200"/>
        <v>442</v>
      </c>
      <c r="CF458" s="756">
        <f t="shared" si="230"/>
        <v>0</v>
      </c>
      <c r="CG458" s="756">
        <f t="shared" si="230"/>
        <v>0</v>
      </c>
      <c r="CH458" s="756">
        <f t="shared" si="230"/>
        <v>0</v>
      </c>
      <c r="CI458" s="756">
        <f t="shared" si="230"/>
        <v>0</v>
      </c>
      <c r="CJ458" s="756">
        <f t="shared" si="230"/>
        <v>0</v>
      </c>
      <c r="CK458" s="756">
        <f t="shared" si="230"/>
        <v>0</v>
      </c>
      <c r="CL458" s="756">
        <f t="shared" si="228"/>
        <v>0</v>
      </c>
      <c r="CM458" s="646">
        <f t="shared" si="224"/>
        <v>0</v>
      </c>
      <c r="CN458" s="594"/>
      <c r="CO458" s="705">
        <f t="shared" si="201"/>
        <v>442</v>
      </c>
      <c r="CP458" s="756">
        <v>0</v>
      </c>
      <c r="CQ458" s="756">
        <v>0</v>
      </c>
      <c r="CR458" s="756">
        <v>0</v>
      </c>
      <c r="CS458" s="756">
        <v>0</v>
      </c>
      <c r="CT458" s="756">
        <v>0</v>
      </c>
      <c r="CU458" s="756">
        <v>0</v>
      </c>
      <c r="CV458" s="756">
        <v>0</v>
      </c>
      <c r="CW458" s="646">
        <f t="shared" si="225"/>
        <v>0</v>
      </c>
      <c r="CX458" s="685"/>
      <c r="CY458" s="705">
        <f t="shared" si="202"/>
        <v>442</v>
      </c>
      <c r="CZ458" s="756">
        <v>0</v>
      </c>
      <c r="DA458" s="756">
        <v>0</v>
      </c>
      <c r="DB458" s="756">
        <v>0</v>
      </c>
      <c r="DC458" s="756">
        <v>0</v>
      </c>
      <c r="DD458" s="756">
        <v>0</v>
      </c>
      <c r="DE458" s="767">
        <f t="shared" si="213"/>
        <v>0</v>
      </c>
      <c r="DF458" s="756">
        <v>0</v>
      </c>
      <c r="DG458" s="756">
        <v>0</v>
      </c>
      <c r="DH458" s="756">
        <v>0</v>
      </c>
      <c r="DI458" s="756">
        <v>0</v>
      </c>
      <c r="DJ458" s="767">
        <f t="shared" si="214"/>
        <v>0</v>
      </c>
      <c r="DK458" s="715">
        <f t="shared" si="215"/>
        <v>0</v>
      </c>
      <c r="DL458" s="685"/>
      <c r="DM458" s="705">
        <f t="shared" si="203"/>
        <v>442</v>
      </c>
      <c r="DN458" s="715">
        <f t="shared" si="216"/>
        <v>0</v>
      </c>
    </row>
    <row r="459" spans="2:118" x14ac:dyDescent="0.25">
      <c r="B459" s="705">
        <v>443</v>
      </c>
      <c r="C459" s="765">
        <f>(1+_xlfn.XLOOKUP(INT((B459-1)/12)+1,'ZC Curve'!$B$8:$B$107,'ZC Curve'!R$8:R$107,,0))^(1/12)-1</f>
        <v>0</v>
      </c>
      <c r="D459" s="766">
        <f t="shared" si="217"/>
        <v>1</v>
      </c>
      <c r="E459" s="685"/>
      <c r="F459" s="705">
        <v>443</v>
      </c>
      <c r="G459" s="756">
        <v>0</v>
      </c>
      <c r="H459" s="756">
        <v>0</v>
      </c>
      <c r="I459" s="756">
        <v>0</v>
      </c>
      <c r="J459" s="756">
        <v>0</v>
      </c>
      <c r="K459" s="756">
        <v>0</v>
      </c>
      <c r="L459" s="756">
        <v>0</v>
      </c>
      <c r="M459" s="756">
        <v>0</v>
      </c>
      <c r="N459" s="646">
        <f t="shared" si="218"/>
        <v>0</v>
      </c>
      <c r="O459" s="594"/>
      <c r="P459" s="705">
        <f t="shared" si="204"/>
        <v>443</v>
      </c>
      <c r="Q459" s="756">
        <v>0</v>
      </c>
      <c r="R459" s="756">
        <v>0</v>
      </c>
      <c r="S459" s="756">
        <v>0</v>
      </c>
      <c r="T459" s="756">
        <v>0</v>
      </c>
      <c r="U459" s="756">
        <v>0</v>
      </c>
      <c r="V459" s="756">
        <v>0</v>
      </c>
      <c r="W459" s="756">
        <v>0</v>
      </c>
      <c r="X459" s="646">
        <f t="shared" si="219"/>
        <v>0</v>
      </c>
      <c r="Y459" s="594"/>
      <c r="Z459" s="705">
        <f t="shared" si="205"/>
        <v>443</v>
      </c>
      <c r="AA459" s="756">
        <f t="shared" si="229"/>
        <v>0</v>
      </c>
      <c r="AB459" s="756">
        <f t="shared" si="229"/>
        <v>0</v>
      </c>
      <c r="AC459" s="756">
        <f t="shared" si="229"/>
        <v>0</v>
      </c>
      <c r="AD459" s="756">
        <f t="shared" si="229"/>
        <v>0</v>
      </c>
      <c r="AE459" s="756">
        <f t="shared" si="229"/>
        <v>0</v>
      </c>
      <c r="AF459" s="756">
        <f t="shared" si="229"/>
        <v>0</v>
      </c>
      <c r="AG459" s="756">
        <f t="shared" si="227"/>
        <v>0</v>
      </c>
      <c r="AH459" s="646">
        <f t="shared" si="220"/>
        <v>0</v>
      </c>
      <c r="AI459" s="594"/>
      <c r="AJ459" s="705">
        <f t="shared" si="206"/>
        <v>443</v>
      </c>
      <c r="AK459" s="756">
        <v>0</v>
      </c>
      <c r="AL459" s="756">
        <v>0</v>
      </c>
      <c r="AM459" s="756">
        <v>0</v>
      </c>
      <c r="AN459" s="756">
        <v>0</v>
      </c>
      <c r="AO459" s="756">
        <v>0</v>
      </c>
      <c r="AP459" s="756">
        <v>0</v>
      </c>
      <c r="AQ459" s="756">
        <v>0</v>
      </c>
      <c r="AR459" s="646">
        <f t="shared" si="221"/>
        <v>0</v>
      </c>
      <c r="AS459" s="594"/>
      <c r="AT459" s="705">
        <f t="shared" si="207"/>
        <v>443</v>
      </c>
      <c r="AU459" s="756">
        <v>0</v>
      </c>
      <c r="AV459" s="756">
        <v>0</v>
      </c>
      <c r="AW459" s="756">
        <v>0</v>
      </c>
      <c r="AX459" s="756">
        <v>0</v>
      </c>
      <c r="AY459" s="756">
        <v>0</v>
      </c>
      <c r="AZ459" s="767">
        <f t="shared" si="226"/>
        <v>0</v>
      </c>
      <c r="BA459" s="756">
        <v>0</v>
      </c>
      <c r="BB459" s="756">
        <v>0</v>
      </c>
      <c r="BC459" s="756">
        <v>0</v>
      </c>
      <c r="BD459" s="756">
        <v>0</v>
      </c>
      <c r="BE459" s="767">
        <f t="shared" si="208"/>
        <v>0</v>
      </c>
      <c r="BF459" s="646">
        <f t="shared" si="209"/>
        <v>0</v>
      </c>
      <c r="BG459" s="594"/>
      <c r="BH459" s="705">
        <f t="shared" si="199"/>
        <v>443</v>
      </c>
      <c r="BI459" s="646">
        <f t="shared" si="210"/>
        <v>0</v>
      </c>
      <c r="BJ459" s="594"/>
      <c r="BK459" s="705">
        <f t="shared" si="211"/>
        <v>443</v>
      </c>
      <c r="BL459" s="756">
        <v>0</v>
      </c>
      <c r="BM459" s="756">
        <v>0</v>
      </c>
      <c r="BN459" s="756">
        <v>0</v>
      </c>
      <c r="BO459" s="756">
        <v>0</v>
      </c>
      <c r="BP459" s="756">
        <v>0</v>
      </c>
      <c r="BQ459" s="756">
        <v>0</v>
      </c>
      <c r="BR459" s="756">
        <v>0</v>
      </c>
      <c r="BS459" s="646">
        <f t="shared" si="222"/>
        <v>0</v>
      </c>
      <c r="BT459" s="594"/>
      <c r="BU459" s="705">
        <f t="shared" si="212"/>
        <v>443</v>
      </c>
      <c r="BV459" s="756">
        <v>0</v>
      </c>
      <c r="BW459" s="756">
        <v>0</v>
      </c>
      <c r="BX459" s="756">
        <v>0</v>
      </c>
      <c r="BY459" s="756">
        <v>0</v>
      </c>
      <c r="BZ459" s="756">
        <v>0</v>
      </c>
      <c r="CA459" s="756">
        <v>0</v>
      </c>
      <c r="CB459" s="756">
        <v>0</v>
      </c>
      <c r="CC459" s="646">
        <f t="shared" si="223"/>
        <v>0</v>
      </c>
      <c r="CD459" s="594"/>
      <c r="CE459" s="705">
        <f t="shared" si="200"/>
        <v>443</v>
      </c>
      <c r="CF459" s="756">
        <f t="shared" si="230"/>
        <v>0</v>
      </c>
      <c r="CG459" s="756">
        <f t="shared" si="230"/>
        <v>0</v>
      </c>
      <c r="CH459" s="756">
        <f t="shared" si="230"/>
        <v>0</v>
      </c>
      <c r="CI459" s="756">
        <f t="shared" si="230"/>
        <v>0</v>
      </c>
      <c r="CJ459" s="756">
        <f t="shared" si="230"/>
        <v>0</v>
      </c>
      <c r="CK459" s="756">
        <f t="shared" si="230"/>
        <v>0</v>
      </c>
      <c r="CL459" s="756">
        <f t="shared" si="228"/>
        <v>0</v>
      </c>
      <c r="CM459" s="646">
        <f t="shared" si="224"/>
        <v>0</v>
      </c>
      <c r="CN459" s="594"/>
      <c r="CO459" s="705">
        <f t="shared" si="201"/>
        <v>443</v>
      </c>
      <c r="CP459" s="756">
        <v>0</v>
      </c>
      <c r="CQ459" s="756">
        <v>0</v>
      </c>
      <c r="CR459" s="756">
        <v>0</v>
      </c>
      <c r="CS459" s="756">
        <v>0</v>
      </c>
      <c r="CT459" s="756">
        <v>0</v>
      </c>
      <c r="CU459" s="756">
        <v>0</v>
      </c>
      <c r="CV459" s="756">
        <v>0</v>
      </c>
      <c r="CW459" s="646">
        <f t="shared" si="225"/>
        <v>0</v>
      </c>
      <c r="CX459" s="685"/>
      <c r="CY459" s="705">
        <f t="shared" si="202"/>
        <v>443</v>
      </c>
      <c r="CZ459" s="756">
        <v>0</v>
      </c>
      <c r="DA459" s="756">
        <v>0</v>
      </c>
      <c r="DB459" s="756">
        <v>0</v>
      </c>
      <c r="DC459" s="756">
        <v>0</v>
      </c>
      <c r="DD459" s="756">
        <v>0</v>
      </c>
      <c r="DE459" s="767">
        <f t="shared" si="213"/>
        <v>0</v>
      </c>
      <c r="DF459" s="756">
        <v>0</v>
      </c>
      <c r="DG459" s="756">
        <v>0</v>
      </c>
      <c r="DH459" s="756">
        <v>0</v>
      </c>
      <c r="DI459" s="756">
        <v>0</v>
      </c>
      <c r="DJ459" s="767">
        <f t="shared" si="214"/>
        <v>0</v>
      </c>
      <c r="DK459" s="715">
        <f t="shared" si="215"/>
        <v>0</v>
      </c>
      <c r="DL459" s="685"/>
      <c r="DM459" s="705">
        <f t="shared" si="203"/>
        <v>443</v>
      </c>
      <c r="DN459" s="715">
        <f t="shared" si="216"/>
        <v>0</v>
      </c>
    </row>
    <row r="460" spans="2:118" x14ac:dyDescent="0.25">
      <c r="B460" s="705">
        <v>444</v>
      </c>
      <c r="C460" s="765">
        <f>(1+_xlfn.XLOOKUP(INT((B460-1)/12)+1,'ZC Curve'!$B$8:$B$107,'ZC Curve'!R$8:R$107,,0))^(1/12)-1</f>
        <v>0</v>
      </c>
      <c r="D460" s="766">
        <f t="shared" si="217"/>
        <v>1</v>
      </c>
      <c r="E460" s="685"/>
      <c r="F460" s="705">
        <v>444</v>
      </c>
      <c r="G460" s="756">
        <v>0</v>
      </c>
      <c r="H460" s="756">
        <v>0</v>
      </c>
      <c r="I460" s="756">
        <v>0</v>
      </c>
      <c r="J460" s="756">
        <v>0</v>
      </c>
      <c r="K460" s="756">
        <v>0</v>
      </c>
      <c r="L460" s="756">
        <v>0</v>
      </c>
      <c r="M460" s="756">
        <v>0</v>
      </c>
      <c r="N460" s="646">
        <f t="shared" si="218"/>
        <v>0</v>
      </c>
      <c r="O460" s="594"/>
      <c r="P460" s="705">
        <f t="shared" si="204"/>
        <v>444</v>
      </c>
      <c r="Q460" s="756">
        <v>0</v>
      </c>
      <c r="R460" s="756">
        <v>0</v>
      </c>
      <c r="S460" s="756">
        <v>0</v>
      </c>
      <c r="T460" s="756">
        <v>0</v>
      </c>
      <c r="U460" s="756">
        <v>0</v>
      </c>
      <c r="V460" s="756">
        <v>0</v>
      </c>
      <c r="W460" s="756">
        <v>0</v>
      </c>
      <c r="X460" s="646">
        <f t="shared" si="219"/>
        <v>0</v>
      </c>
      <c r="Y460" s="594"/>
      <c r="Z460" s="705">
        <f t="shared" si="205"/>
        <v>444</v>
      </c>
      <c r="AA460" s="756">
        <f t="shared" si="229"/>
        <v>0</v>
      </c>
      <c r="AB460" s="756">
        <f t="shared" si="229"/>
        <v>0</v>
      </c>
      <c r="AC460" s="756">
        <f t="shared" si="229"/>
        <v>0</v>
      </c>
      <c r="AD460" s="756">
        <f t="shared" si="229"/>
        <v>0</v>
      </c>
      <c r="AE460" s="756">
        <f t="shared" si="229"/>
        <v>0</v>
      </c>
      <c r="AF460" s="756">
        <f t="shared" si="229"/>
        <v>0</v>
      </c>
      <c r="AG460" s="756">
        <f t="shared" si="227"/>
        <v>0</v>
      </c>
      <c r="AH460" s="646">
        <f t="shared" si="220"/>
        <v>0</v>
      </c>
      <c r="AI460" s="594"/>
      <c r="AJ460" s="705">
        <f t="shared" si="206"/>
        <v>444</v>
      </c>
      <c r="AK460" s="756">
        <v>0</v>
      </c>
      <c r="AL460" s="756">
        <v>0</v>
      </c>
      <c r="AM460" s="756">
        <v>0</v>
      </c>
      <c r="AN460" s="756">
        <v>0</v>
      </c>
      <c r="AO460" s="756">
        <v>0</v>
      </c>
      <c r="AP460" s="756">
        <v>0</v>
      </c>
      <c r="AQ460" s="756">
        <v>0</v>
      </c>
      <c r="AR460" s="646">
        <f t="shared" si="221"/>
        <v>0</v>
      </c>
      <c r="AS460" s="594"/>
      <c r="AT460" s="705">
        <f t="shared" si="207"/>
        <v>444</v>
      </c>
      <c r="AU460" s="756">
        <v>0</v>
      </c>
      <c r="AV460" s="756">
        <v>0</v>
      </c>
      <c r="AW460" s="756">
        <v>0</v>
      </c>
      <c r="AX460" s="756">
        <v>0</v>
      </c>
      <c r="AY460" s="756">
        <v>0</v>
      </c>
      <c r="AZ460" s="767">
        <f t="shared" si="226"/>
        <v>0</v>
      </c>
      <c r="BA460" s="756">
        <v>0</v>
      </c>
      <c r="BB460" s="756">
        <v>0</v>
      </c>
      <c r="BC460" s="756">
        <v>0</v>
      </c>
      <c r="BD460" s="756">
        <v>0</v>
      </c>
      <c r="BE460" s="767">
        <f t="shared" si="208"/>
        <v>0</v>
      </c>
      <c r="BF460" s="646">
        <f t="shared" si="209"/>
        <v>0</v>
      </c>
      <c r="BG460" s="594"/>
      <c r="BH460" s="705">
        <f t="shared" si="199"/>
        <v>444</v>
      </c>
      <c r="BI460" s="646">
        <f t="shared" si="210"/>
        <v>0</v>
      </c>
      <c r="BJ460" s="594"/>
      <c r="BK460" s="705">
        <f t="shared" si="211"/>
        <v>444</v>
      </c>
      <c r="BL460" s="756">
        <v>0</v>
      </c>
      <c r="BM460" s="756">
        <v>0</v>
      </c>
      <c r="BN460" s="756">
        <v>0</v>
      </c>
      <c r="BO460" s="756">
        <v>0</v>
      </c>
      <c r="BP460" s="756">
        <v>0</v>
      </c>
      <c r="BQ460" s="756">
        <v>0</v>
      </c>
      <c r="BR460" s="756">
        <v>0</v>
      </c>
      <c r="BS460" s="646">
        <f t="shared" si="222"/>
        <v>0</v>
      </c>
      <c r="BT460" s="594"/>
      <c r="BU460" s="705">
        <f t="shared" si="212"/>
        <v>444</v>
      </c>
      <c r="BV460" s="756">
        <v>0</v>
      </c>
      <c r="BW460" s="756">
        <v>0</v>
      </c>
      <c r="BX460" s="756">
        <v>0</v>
      </c>
      <c r="BY460" s="756">
        <v>0</v>
      </c>
      <c r="BZ460" s="756">
        <v>0</v>
      </c>
      <c r="CA460" s="756">
        <v>0</v>
      </c>
      <c r="CB460" s="756">
        <v>0</v>
      </c>
      <c r="CC460" s="646">
        <f t="shared" si="223"/>
        <v>0</v>
      </c>
      <c r="CD460" s="594"/>
      <c r="CE460" s="705">
        <f t="shared" si="200"/>
        <v>444</v>
      </c>
      <c r="CF460" s="756">
        <f t="shared" si="230"/>
        <v>0</v>
      </c>
      <c r="CG460" s="756">
        <f t="shared" si="230"/>
        <v>0</v>
      </c>
      <c r="CH460" s="756">
        <f t="shared" si="230"/>
        <v>0</v>
      </c>
      <c r="CI460" s="756">
        <f t="shared" si="230"/>
        <v>0</v>
      </c>
      <c r="CJ460" s="756">
        <f t="shared" si="230"/>
        <v>0</v>
      </c>
      <c r="CK460" s="756">
        <f t="shared" si="230"/>
        <v>0</v>
      </c>
      <c r="CL460" s="756">
        <f t="shared" si="228"/>
        <v>0</v>
      </c>
      <c r="CM460" s="646">
        <f t="shared" si="224"/>
        <v>0</v>
      </c>
      <c r="CN460" s="594"/>
      <c r="CO460" s="705">
        <f t="shared" si="201"/>
        <v>444</v>
      </c>
      <c r="CP460" s="756">
        <v>0</v>
      </c>
      <c r="CQ460" s="756">
        <v>0</v>
      </c>
      <c r="CR460" s="756">
        <v>0</v>
      </c>
      <c r="CS460" s="756">
        <v>0</v>
      </c>
      <c r="CT460" s="756">
        <v>0</v>
      </c>
      <c r="CU460" s="756">
        <v>0</v>
      </c>
      <c r="CV460" s="756">
        <v>0</v>
      </c>
      <c r="CW460" s="646">
        <f t="shared" si="225"/>
        <v>0</v>
      </c>
      <c r="CX460" s="685"/>
      <c r="CY460" s="705">
        <f t="shared" si="202"/>
        <v>444</v>
      </c>
      <c r="CZ460" s="756">
        <v>0</v>
      </c>
      <c r="DA460" s="756">
        <v>0</v>
      </c>
      <c r="DB460" s="756">
        <v>0</v>
      </c>
      <c r="DC460" s="756">
        <v>0</v>
      </c>
      <c r="DD460" s="756">
        <v>0</v>
      </c>
      <c r="DE460" s="767">
        <f t="shared" si="213"/>
        <v>0</v>
      </c>
      <c r="DF460" s="756">
        <v>0</v>
      </c>
      <c r="DG460" s="756">
        <v>0</v>
      </c>
      <c r="DH460" s="756">
        <v>0</v>
      </c>
      <c r="DI460" s="756">
        <v>0</v>
      </c>
      <c r="DJ460" s="767">
        <f t="shared" si="214"/>
        <v>0</v>
      </c>
      <c r="DK460" s="715">
        <f t="shared" si="215"/>
        <v>0</v>
      </c>
      <c r="DL460" s="685"/>
      <c r="DM460" s="705">
        <f t="shared" si="203"/>
        <v>444</v>
      </c>
      <c r="DN460" s="715">
        <f t="shared" si="216"/>
        <v>0</v>
      </c>
    </row>
    <row r="461" spans="2:118" x14ac:dyDescent="0.25">
      <c r="B461" s="705">
        <v>445</v>
      </c>
      <c r="C461" s="765">
        <f>(1+_xlfn.XLOOKUP(INT((B461-1)/12)+1,'ZC Curve'!$B$8:$B$107,'ZC Curve'!R$8:R$107,,0))^(1/12)-1</f>
        <v>0</v>
      </c>
      <c r="D461" s="766">
        <f t="shared" si="217"/>
        <v>1</v>
      </c>
      <c r="E461" s="685"/>
      <c r="F461" s="705">
        <v>445</v>
      </c>
      <c r="G461" s="756">
        <v>0</v>
      </c>
      <c r="H461" s="756">
        <v>0</v>
      </c>
      <c r="I461" s="756">
        <v>0</v>
      </c>
      <c r="J461" s="756">
        <v>0</v>
      </c>
      <c r="K461" s="756">
        <v>0</v>
      </c>
      <c r="L461" s="756">
        <v>0</v>
      </c>
      <c r="M461" s="756">
        <v>0</v>
      </c>
      <c r="N461" s="646">
        <f t="shared" si="218"/>
        <v>0</v>
      </c>
      <c r="O461" s="594"/>
      <c r="P461" s="705">
        <f t="shared" si="204"/>
        <v>445</v>
      </c>
      <c r="Q461" s="756">
        <v>0</v>
      </c>
      <c r="R461" s="756">
        <v>0</v>
      </c>
      <c r="S461" s="756">
        <v>0</v>
      </c>
      <c r="T461" s="756">
        <v>0</v>
      </c>
      <c r="U461" s="756">
        <v>0</v>
      </c>
      <c r="V461" s="756">
        <v>0</v>
      </c>
      <c r="W461" s="756">
        <v>0</v>
      </c>
      <c r="X461" s="646">
        <f t="shared" si="219"/>
        <v>0</v>
      </c>
      <c r="Y461" s="594"/>
      <c r="Z461" s="705">
        <f t="shared" si="205"/>
        <v>445</v>
      </c>
      <c r="AA461" s="756">
        <f t="shared" si="229"/>
        <v>0</v>
      </c>
      <c r="AB461" s="756">
        <f t="shared" si="229"/>
        <v>0</v>
      </c>
      <c r="AC461" s="756">
        <f t="shared" si="229"/>
        <v>0</v>
      </c>
      <c r="AD461" s="756">
        <f t="shared" si="229"/>
        <v>0</v>
      </c>
      <c r="AE461" s="756">
        <f t="shared" si="229"/>
        <v>0</v>
      </c>
      <c r="AF461" s="756">
        <f t="shared" si="229"/>
        <v>0</v>
      </c>
      <c r="AG461" s="756">
        <f t="shared" si="227"/>
        <v>0</v>
      </c>
      <c r="AH461" s="646">
        <f t="shared" si="220"/>
        <v>0</v>
      </c>
      <c r="AI461" s="594"/>
      <c r="AJ461" s="705">
        <f t="shared" si="206"/>
        <v>445</v>
      </c>
      <c r="AK461" s="756">
        <v>0</v>
      </c>
      <c r="AL461" s="756">
        <v>0</v>
      </c>
      <c r="AM461" s="756">
        <v>0</v>
      </c>
      <c r="AN461" s="756">
        <v>0</v>
      </c>
      <c r="AO461" s="756">
        <v>0</v>
      </c>
      <c r="AP461" s="756">
        <v>0</v>
      </c>
      <c r="AQ461" s="756">
        <v>0</v>
      </c>
      <c r="AR461" s="646">
        <f t="shared" si="221"/>
        <v>0</v>
      </c>
      <c r="AS461" s="594"/>
      <c r="AT461" s="705">
        <f t="shared" si="207"/>
        <v>445</v>
      </c>
      <c r="AU461" s="756">
        <v>0</v>
      </c>
      <c r="AV461" s="756">
        <v>0</v>
      </c>
      <c r="AW461" s="756">
        <v>0</v>
      </c>
      <c r="AX461" s="756">
        <v>0</v>
      </c>
      <c r="AY461" s="756">
        <v>0</v>
      </c>
      <c r="AZ461" s="767">
        <f t="shared" si="226"/>
        <v>0</v>
      </c>
      <c r="BA461" s="756">
        <v>0</v>
      </c>
      <c r="BB461" s="756">
        <v>0</v>
      </c>
      <c r="BC461" s="756">
        <v>0</v>
      </c>
      <c r="BD461" s="756">
        <v>0</v>
      </c>
      <c r="BE461" s="767">
        <f t="shared" si="208"/>
        <v>0</v>
      </c>
      <c r="BF461" s="646">
        <f t="shared" si="209"/>
        <v>0</v>
      </c>
      <c r="BG461" s="594"/>
      <c r="BH461" s="705">
        <f t="shared" si="199"/>
        <v>445</v>
      </c>
      <c r="BI461" s="646">
        <f t="shared" si="210"/>
        <v>0</v>
      </c>
      <c r="BJ461" s="594"/>
      <c r="BK461" s="705">
        <f t="shared" si="211"/>
        <v>445</v>
      </c>
      <c r="BL461" s="756">
        <v>0</v>
      </c>
      <c r="BM461" s="756">
        <v>0</v>
      </c>
      <c r="BN461" s="756">
        <v>0</v>
      </c>
      <c r="BO461" s="756">
        <v>0</v>
      </c>
      <c r="BP461" s="756">
        <v>0</v>
      </c>
      <c r="BQ461" s="756">
        <v>0</v>
      </c>
      <c r="BR461" s="756">
        <v>0</v>
      </c>
      <c r="BS461" s="646">
        <f t="shared" si="222"/>
        <v>0</v>
      </c>
      <c r="BT461" s="594"/>
      <c r="BU461" s="705">
        <f t="shared" si="212"/>
        <v>445</v>
      </c>
      <c r="BV461" s="756">
        <v>0</v>
      </c>
      <c r="BW461" s="756">
        <v>0</v>
      </c>
      <c r="BX461" s="756">
        <v>0</v>
      </c>
      <c r="BY461" s="756">
        <v>0</v>
      </c>
      <c r="BZ461" s="756">
        <v>0</v>
      </c>
      <c r="CA461" s="756">
        <v>0</v>
      </c>
      <c r="CB461" s="756">
        <v>0</v>
      </c>
      <c r="CC461" s="646">
        <f t="shared" si="223"/>
        <v>0</v>
      </c>
      <c r="CD461" s="594"/>
      <c r="CE461" s="705">
        <f t="shared" si="200"/>
        <v>445</v>
      </c>
      <c r="CF461" s="756">
        <f t="shared" si="230"/>
        <v>0</v>
      </c>
      <c r="CG461" s="756">
        <f t="shared" si="230"/>
        <v>0</v>
      </c>
      <c r="CH461" s="756">
        <f t="shared" si="230"/>
        <v>0</v>
      </c>
      <c r="CI461" s="756">
        <f t="shared" si="230"/>
        <v>0</v>
      </c>
      <c r="CJ461" s="756">
        <f t="shared" si="230"/>
        <v>0</v>
      </c>
      <c r="CK461" s="756">
        <f t="shared" si="230"/>
        <v>0</v>
      </c>
      <c r="CL461" s="756">
        <f t="shared" si="228"/>
        <v>0</v>
      </c>
      <c r="CM461" s="646">
        <f t="shared" si="224"/>
        <v>0</v>
      </c>
      <c r="CN461" s="594"/>
      <c r="CO461" s="705">
        <f t="shared" si="201"/>
        <v>445</v>
      </c>
      <c r="CP461" s="756">
        <v>0</v>
      </c>
      <c r="CQ461" s="756">
        <v>0</v>
      </c>
      <c r="CR461" s="756">
        <v>0</v>
      </c>
      <c r="CS461" s="756">
        <v>0</v>
      </c>
      <c r="CT461" s="756">
        <v>0</v>
      </c>
      <c r="CU461" s="756">
        <v>0</v>
      </c>
      <c r="CV461" s="756">
        <v>0</v>
      </c>
      <c r="CW461" s="646">
        <f t="shared" si="225"/>
        <v>0</v>
      </c>
      <c r="CX461" s="685"/>
      <c r="CY461" s="705">
        <f t="shared" si="202"/>
        <v>445</v>
      </c>
      <c r="CZ461" s="756">
        <v>0</v>
      </c>
      <c r="DA461" s="756">
        <v>0</v>
      </c>
      <c r="DB461" s="756">
        <v>0</v>
      </c>
      <c r="DC461" s="756">
        <v>0</v>
      </c>
      <c r="DD461" s="756">
        <v>0</v>
      </c>
      <c r="DE461" s="767">
        <f t="shared" si="213"/>
        <v>0</v>
      </c>
      <c r="DF461" s="756">
        <v>0</v>
      </c>
      <c r="DG461" s="756">
        <v>0</v>
      </c>
      <c r="DH461" s="756">
        <v>0</v>
      </c>
      <c r="DI461" s="756">
        <v>0</v>
      </c>
      <c r="DJ461" s="767">
        <f t="shared" si="214"/>
        <v>0</v>
      </c>
      <c r="DK461" s="715">
        <f t="shared" si="215"/>
        <v>0</v>
      </c>
      <c r="DL461" s="685"/>
      <c r="DM461" s="705">
        <f t="shared" si="203"/>
        <v>445</v>
      </c>
      <c r="DN461" s="715">
        <f t="shared" si="216"/>
        <v>0</v>
      </c>
    </row>
    <row r="462" spans="2:118" x14ac:dyDescent="0.25">
      <c r="B462" s="705">
        <v>446</v>
      </c>
      <c r="C462" s="765">
        <f>(1+_xlfn.XLOOKUP(INT((B462-1)/12)+1,'ZC Curve'!$B$8:$B$107,'ZC Curve'!R$8:R$107,,0))^(1/12)-1</f>
        <v>0</v>
      </c>
      <c r="D462" s="766">
        <f t="shared" si="217"/>
        <v>1</v>
      </c>
      <c r="E462" s="685"/>
      <c r="F462" s="705">
        <v>446</v>
      </c>
      <c r="G462" s="756">
        <v>0</v>
      </c>
      <c r="H462" s="756">
        <v>0</v>
      </c>
      <c r="I462" s="756">
        <v>0</v>
      </c>
      <c r="J462" s="756">
        <v>0</v>
      </c>
      <c r="K462" s="756">
        <v>0</v>
      </c>
      <c r="L462" s="756">
        <v>0</v>
      </c>
      <c r="M462" s="756">
        <v>0</v>
      </c>
      <c r="N462" s="646">
        <f t="shared" si="218"/>
        <v>0</v>
      </c>
      <c r="O462" s="594"/>
      <c r="P462" s="705">
        <f t="shared" si="204"/>
        <v>446</v>
      </c>
      <c r="Q462" s="756">
        <v>0</v>
      </c>
      <c r="R462" s="756">
        <v>0</v>
      </c>
      <c r="S462" s="756">
        <v>0</v>
      </c>
      <c r="T462" s="756">
        <v>0</v>
      </c>
      <c r="U462" s="756">
        <v>0</v>
      </c>
      <c r="V462" s="756">
        <v>0</v>
      </c>
      <c r="W462" s="756">
        <v>0</v>
      </c>
      <c r="X462" s="646">
        <f t="shared" si="219"/>
        <v>0</v>
      </c>
      <c r="Y462" s="594"/>
      <c r="Z462" s="705">
        <f t="shared" si="205"/>
        <v>446</v>
      </c>
      <c r="AA462" s="756">
        <f t="shared" si="229"/>
        <v>0</v>
      </c>
      <c r="AB462" s="756">
        <f t="shared" si="229"/>
        <v>0</v>
      </c>
      <c r="AC462" s="756">
        <f t="shared" si="229"/>
        <v>0</v>
      </c>
      <c r="AD462" s="756">
        <f t="shared" si="229"/>
        <v>0</v>
      </c>
      <c r="AE462" s="756">
        <f t="shared" si="229"/>
        <v>0</v>
      </c>
      <c r="AF462" s="756">
        <f t="shared" si="229"/>
        <v>0</v>
      </c>
      <c r="AG462" s="756">
        <f t="shared" si="227"/>
        <v>0</v>
      </c>
      <c r="AH462" s="646">
        <f t="shared" si="220"/>
        <v>0</v>
      </c>
      <c r="AI462" s="594"/>
      <c r="AJ462" s="705">
        <f t="shared" si="206"/>
        <v>446</v>
      </c>
      <c r="AK462" s="756">
        <v>0</v>
      </c>
      <c r="AL462" s="756">
        <v>0</v>
      </c>
      <c r="AM462" s="756">
        <v>0</v>
      </c>
      <c r="AN462" s="756">
        <v>0</v>
      </c>
      <c r="AO462" s="756">
        <v>0</v>
      </c>
      <c r="AP462" s="756">
        <v>0</v>
      </c>
      <c r="AQ462" s="756">
        <v>0</v>
      </c>
      <c r="AR462" s="646">
        <f t="shared" si="221"/>
        <v>0</v>
      </c>
      <c r="AS462" s="594"/>
      <c r="AT462" s="705">
        <f t="shared" si="207"/>
        <v>446</v>
      </c>
      <c r="AU462" s="756">
        <v>0</v>
      </c>
      <c r="AV462" s="756">
        <v>0</v>
      </c>
      <c r="AW462" s="756">
        <v>0</v>
      </c>
      <c r="AX462" s="756">
        <v>0</v>
      </c>
      <c r="AY462" s="756">
        <v>0</v>
      </c>
      <c r="AZ462" s="767">
        <f t="shared" si="226"/>
        <v>0</v>
      </c>
      <c r="BA462" s="756">
        <v>0</v>
      </c>
      <c r="BB462" s="756">
        <v>0</v>
      </c>
      <c r="BC462" s="756">
        <v>0</v>
      </c>
      <c r="BD462" s="756">
        <v>0</v>
      </c>
      <c r="BE462" s="767">
        <f t="shared" si="208"/>
        <v>0</v>
      </c>
      <c r="BF462" s="646">
        <f t="shared" si="209"/>
        <v>0</v>
      </c>
      <c r="BG462" s="594"/>
      <c r="BH462" s="705">
        <f t="shared" si="199"/>
        <v>446</v>
      </c>
      <c r="BI462" s="646">
        <f t="shared" si="210"/>
        <v>0</v>
      </c>
      <c r="BJ462" s="594"/>
      <c r="BK462" s="705">
        <f t="shared" si="211"/>
        <v>446</v>
      </c>
      <c r="BL462" s="756">
        <v>0</v>
      </c>
      <c r="BM462" s="756">
        <v>0</v>
      </c>
      <c r="BN462" s="756">
        <v>0</v>
      </c>
      <c r="BO462" s="756">
        <v>0</v>
      </c>
      <c r="BP462" s="756">
        <v>0</v>
      </c>
      <c r="BQ462" s="756">
        <v>0</v>
      </c>
      <c r="BR462" s="756">
        <v>0</v>
      </c>
      <c r="BS462" s="646">
        <f t="shared" si="222"/>
        <v>0</v>
      </c>
      <c r="BT462" s="594"/>
      <c r="BU462" s="705">
        <f t="shared" si="212"/>
        <v>446</v>
      </c>
      <c r="BV462" s="756">
        <v>0</v>
      </c>
      <c r="BW462" s="756">
        <v>0</v>
      </c>
      <c r="BX462" s="756">
        <v>0</v>
      </c>
      <c r="BY462" s="756">
        <v>0</v>
      </c>
      <c r="BZ462" s="756">
        <v>0</v>
      </c>
      <c r="CA462" s="756">
        <v>0</v>
      </c>
      <c r="CB462" s="756">
        <v>0</v>
      </c>
      <c r="CC462" s="646">
        <f t="shared" si="223"/>
        <v>0</v>
      </c>
      <c r="CD462" s="594"/>
      <c r="CE462" s="705">
        <f t="shared" si="200"/>
        <v>446</v>
      </c>
      <c r="CF462" s="756">
        <f t="shared" si="230"/>
        <v>0</v>
      </c>
      <c r="CG462" s="756">
        <f t="shared" si="230"/>
        <v>0</v>
      </c>
      <c r="CH462" s="756">
        <f t="shared" si="230"/>
        <v>0</v>
      </c>
      <c r="CI462" s="756">
        <f t="shared" si="230"/>
        <v>0</v>
      </c>
      <c r="CJ462" s="756">
        <f t="shared" si="230"/>
        <v>0</v>
      </c>
      <c r="CK462" s="756">
        <f t="shared" si="230"/>
        <v>0</v>
      </c>
      <c r="CL462" s="756">
        <f t="shared" si="228"/>
        <v>0</v>
      </c>
      <c r="CM462" s="646">
        <f t="shared" si="224"/>
        <v>0</v>
      </c>
      <c r="CN462" s="594"/>
      <c r="CO462" s="705">
        <f t="shared" si="201"/>
        <v>446</v>
      </c>
      <c r="CP462" s="756">
        <v>0</v>
      </c>
      <c r="CQ462" s="756">
        <v>0</v>
      </c>
      <c r="CR462" s="756">
        <v>0</v>
      </c>
      <c r="CS462" s="756">
        <v>0</v>
      </c>
      <c r="CT462" s="756">
        <v>0</v>
      </c>
      <c r="CU462" s="756">
        <v>0</v>
      </c>
      <c r="CV462" s="756">
        <v>0</v>
      </c>
      <c r="CW462" s="646">
        <f t="shared" si="225"/>
        <v>0</v>
      </c>
      <c r="CX462" s="685"/>
      <c r="CY462" s="705">
        <f t="shared" si="202"/>
        <v>446</v>
      </c>
      <c r="CZ462" s="756">
        <v>0</v>
      </c>
      <c r="DA462" s="756">
        <v>0</v>
      </c>
      <c r="DB462" s="756">
        <v>0</v>
      </c>
      <c r="DC462" s="756">
        <v>0</v>
      </c>
      <c r="DD462" s="756">
        <v>0</v>
      </c>
      <c r="DE462" s="767">
        <f t="shared" si="213"/>
        <v>0</v>
      </c>
      <c r="DF462" s="756">
        <v>0</v>
      </c>
      <c r="DG462" s="756">
        <v>0</v>
      </c>
      <c r="DH462" s="756">
        <v>0</v>
      </c>
      <c r="DI462" s="756">
        <v>0</v>
      </c>
      <c r="DJ462" s="767">
        <f t="shared" si="214"/>
        <v>0</v>
      </c>
      <c r="DK462" s="715">
        <f t="shared" si="215"/>
        <v>0</v>
      </c>
      <c r="DL462" s="685"/>
      <c r="DM462" s="705">
        <f t="shared" si="203"/>
        <v>446</v>
      </c>
      <c r="DN462" s="715">
        <f t="shared" si="216"/>
        <v>0</v>
      </c>
    </row>
    <row r="463" spans="2:118" x14ac:dyDescent="0.25">
      <c r="B463" s="705">
        <v>447</v>
      </c>
      <c r="C463" s="765">
        <f>(1+_xlfn.XLOOKUP(INT((B463-1)/12)+1,'ZC Curve'!$B$8:$B$107,'ZC Curve'!R$8:R$107,,0))^(1/12)-1</f>
        <v>0</v>
      </c>
      <c r="D463" s="766">
        <f t="shared" si="217"/>
        <v>1</v>
      </c>
      <c r="E463" s="685"/>
      <c r="F463" s="705">
        <v>447</v>
      </c>
      <c r="G463" s="756">
        <v>0</v>
      </c>
      <c r="H463" s="756">
        <v>0</v>
      </c>
      <c r="I463" s="756">
        <v>0</v>
      </c>
      <c r="J463" s="756">
        <v>0</v>
      </c>
      <c r="K463" s="756">
        <v>0</v>
      </c>
      <c r="L463" s="756">
        <v>0</v>
      </c>
      <c r="M463" s="756">
        <v>0</v>
      </c>
      <c r="N463" s="646">
        <f t="shared" si="218"/>
        <v>0</v>
      </c>
      <c r="O463" s="594"/>
      <c r="P463" s="705">
        <f t="shared" si="204"/>
        <v>447</v>
      </c>
      <c r="Q463" s="756">
        <v>0</v>
      </c>
      <c r="R463" s="756">
        <v>0</v>
      </c>
      <c r="S463" s="756">
        <v>0</v>
      </c>
      <c r="T463" s="756">
        <v>0</v>
      </c>
      <c r="U463" s="756">
        <v>0</v>
      </c>
      <c r="V463" s="756">
        <v>0</v>
      </c>
      <c r="W463" s="756">
        <v>0</v>
      </c>
      <c r="X463" s="646">
        <f t="shared" si="219"/>
        <v>0</v>
      </c>
      <c r="Y463" s="594"/>
      <c r="Z463" s="705">
        <f t="shared" si="205"/>
        <v>447</v>
      </c>
      <c r="AA463" s="756">
        <f t="shared" si="229"/>
        <v>0</v>
      </c>
      <c r="AB463" s="756">
        <f t="shared" si="229"/>
        <v>0</v>
      </c>
      <c r="AC463" s="756">
        <f t="shared" si="229"/>
        <v>0</v>
      </c>
      <c r="AD463" s="756">
        <f t="shared" si="229"/>
        <v>0</v>
      </c>
      <c r="AE463" s="756">
        <f t="shared" si="229"/>
        <v>0</v>
      </c>
      <c r="AF463" s="756">
        <f t="shared" si="229"/>
        <v>0</v>
      </c>
      <c r="AG463" s="756">
        <f t="shared" si="227"/>
        <v>0</v>
      </c>
      <c r="AH463" s="646">
        <f t="shared" si="220"/>
        <v>0</v>
      </c>
      <c r="AI463" s="594"/>
      <c r="AJ463" s="705">
        <f t="shared" si="206"/>
        <v>447</v>
      </c>
      <c r="AK463" s="756">
        <v>0</v>
      </c>
      <c r="AL463" s="756">
        <v>0</v>
      </c>
      <c r="AM463" s="756">
        <v>0</v>
      </c>
      <c r="AN463" s="756">
        <v>0</v>
      </c>
      <c r="AO463" s="756">
        <v>0</v>
      </c>
      <c r="AP463" s="756">
        <v>0</v>
      </c>
      <c r="AQ463" s="756">
        <v>0</v>
      </c>
      <c r="AR463" s="646">
        <f t="shared" si="221"/>
        <v>0</v>
      </c>
      <c r="AS463" s="594"/>
      <c r="AT463" s="705">
        <f t="shared" si="207"/>
        <v>447</v>
      </c>
      <c r="AU463" s="756">
        <v>0</v>
      </c>
      <c r="AV463" s="756">
        <v>0</v>
      </c>
      <c r="AW463" s="756">
        <v>0</v>
      </c>
      <c r="AX463" s="756">
        <v>0</v>
      </c>
      <c r="AY463" s="756">
        <v>0</v>
      </c>
      <c r="AZ463" s="767">
        <f t="shared" si="226"/>
        <v>0</v>
      </c>
      <c r="BA463" s="756">
        <v>0</v>
      </c>
      <c r="BB463" s="756">
        <v>0</v>
      </c>
      <c r="BC463" s="756">
        <v>0</v>
      </c>
      <c r="BD463" s="756">
        <v>0</v>
      </c>
      <c r="BE463" s="767">
        <f t="shared" si="208"/>
        <v>0</v>
      </c>
      <c r="BF463" s="646">
        <f t="shared" si="209"/>
        <v>0</v>
      </c>
      <c r="BG463" s="594"/>
      <c r="BH463" s="705">
        <f t="shared" si="199"/>
        <v>447</v>
      </c>
      <c r="BI463" s="646">
        <f t="shared" si="210"/>
        <v>0</v>
      </c>
      <c r="BJ463" s="594"/>
      <c r="BK463" s="705">
        <f t="shared" si="211"/>
        <v>447</v>
      </c>
      <c r="BL463" s="756">
        <v>0</v>
      </c>
      <c r="BM463" s="756">
        <v>0</v>
      </c>
      <c r="BN463" s="756">
        <v>0</v>
      </c>
      <c r="BO463" s="756">
        <v>0</v>
      </c>
      <c r="BP463" s="756">
        <v>0</v>
      </c>
      <c r="BQ463" s="756">
        <v>0</v>
      </c>
      <c r="BR463" s="756">
        <v>0</v>
      </c>
      <c r="BS463" s="646">
        <f t="shared" si="222"/>
        <v>0</v>
      </c>
      <c r="BT463" s="594"/>
      <c r="BU463" s="705">
        <f t="shared" si="212"/>
        <v>447</v>
      </c>
      <c r="BV463" s="756">
        <v>0</v>
      </c>
      <c r="BW463" s="756">
        <v>0</v>
      </c>
      <c r="BX463" s="756">
        <v>0</v>
      </c>
      <c r="BY463" s="756">
        <v>0</v>
      </c>
      <c r="BZ463" s="756">
        <v>0</v>
      </c>
      <c r="CA463" s="756">
        <v>0</v>
      </c>
      <c r="CB463" s="756">
        <v>0</v>
      </c>
      <c r="CC463" s="646">
        <f t="shared" si="223"/>
        <v>0</v>
      </c>
      <c r="CD463" s="594"/>
      <c r="CE463" s="705">
        <f t="shared" si="200"/>
        <v>447</v>
      </c>
      <c r="CF463" s="756">
        <f t="shared" si="230"/>
        <v>0</v>
      </c>
      <c r="CG463" s="756">
        <f t="shared" si="230"/>
        <v>0</v>
      </c>
      <c r="CH463" s="756">
        <f t="shared" si="230"/>
        <v>0</v>
      </c>
      <c r="CI463" s="756">
        <f t="shared" si="230"/>
        <v>0</v>
      </c>
      <c r="CJ463" s="756">
        <f t="shared" si="230"/>
        <v>0</v>
      </c>
      <c r="CK463" s="756">
        <f t="shared" si="230"/>
        <v>0</v>
      </c>
      <c r="CL463" s="756">
        <f t="shared" si="228"/>
        <v>0</v>
      </c>
      <c r="CM463" s="646">
        <f t="shared" si="224"/>
        <v>0</v>
      </c>
      <c r="CN463" s="594"/>
      <c r="CO463" s="705">
        <f t="shared" si="201"/>
        <v>447</v>
      </c>
      <c r="CP463" s="756">
        <v>0</v>
      </c>
      <c r="CQ463" s="756">
        <v>0</v>
      </c>
      <c r="CR463" s="756">
        <v>0</v>
      </c>
      <c r="CS463" s="756">
        <v>0</v>
      </c>
      <c r="CT463" s="756">
        <v>0</v>
      </c>
      <c r="CU463" s="756">
        <v>0</v>
      </c>
      <c r="CV463" s="756">
        <v>0</v>
      </c>
      <c r="CW463" s="646">
        <f t="shared" si="225"/>
        <v>0</v>
      </c>
      <c r="CX463" s="685"/>
      <c r="CY463" s="705">
        <f t="shared" si="202"/>
        <v>447</v>
      </c>
      <c r="CZ463" s="756">
        <v>0</v>
      </c>
      <c r="DA463" s="756">
        <v>0</v>
      </c>
      <c r="DB463" s="756">
        <v>0</v>
      </c>
      <c r="DC463" s="756">
        <v>0</v>
      </c>
      <c r="DD463" s="756">
        <v>0</v>
      </c>
      <c r="DE463" s="767">
        <f t="shared" si="213"/>
        <v>0</v>
      </c>
      <c r="DF463" s="756">
        <v>0</v>
      </c>
      <c r="DG463" s="756">
        <v>0</v>
      </c>
      <c r="DH463" s="756">
        <v>0</v>
      </c>
      <c r="DI463" s="756">
        <v>0</v>
      </c>
      <c r="DJ463" s="767">
        <f t="shared" si="214"/>
        <v>0</v>
      </c>
      <c r="DK463" s="715">
        <f t="shared" si="215"/>
        <v>0</v>
      </c>
      <c r="DL463" s="685"/>
      <c r="DM463" s="705">
        <f t="shared" si="203"/>
        <v>447</v>
      </c>
      <c r="DN463" s="715">
        <f t="shared" si="216"/>
        <v>0</v>
      </c>
    </row>
    <row r="464" spans="2:118" x14ac:dyDescent="0.25">
      <c r="B464" s="705">
        <v>448</v>
      </c>
      <c r="C464" s="765">
        <f>(1+_xlfn.XLOOKUP(INT((B464-1)/12)+1,'ZC Curve'!$B$8:$B$107,'ZC Curve'!R$8:R$107,,0))^(1/12)-1</f>
        <v>0</v>
      </c>
      <c r="D464" s="766">
        <f t="shared" si="217"/>
        <v>1</v>
      </c>
      <c r="E464" s="685"/>
      <c r="F464" s="705">
        <v>448</v>
      </c>
      <c r="G464" s="756">
        <v>0</v>
      </c>
      <c r="H464" s="756">
        <v>0</v>
      </c>
      <c r="I464" s="756">
        <v>0</v>
      </c>
      <c r="J464" s="756">
        <v>0</v>
      </c>
      <c r="K464" s="756">
        <v>0</v>
      </c>
      <c r="L464" s="756">
        <v>0</v>
      </c>
      <c r="M464" s="756">
        <v>0</v>
      </c>
      <c r="N464" s="646">
        <f t="shared" si="218"/>
        <v>0</v>
      </c>
      <c r="O464" s="594"/>
      <c r="P464" s="705">
        <f t="shared" si="204"/>
        <v>448</v>
      </c>
      <c r="Q464" s="756">
        <v>0</v>
      </c>
      <c r="R464" s="756">
        <v>0</v>
      </c>
      <c r="S464" s="756">
        <v>0</v>
      </c>
      <c r="T464" s="756">
        <v>0</v>
      </c>
      <c r="U464" s="756">
        <v>0</v>
      </c>
      <c r="V464" s="756">
        <v>0</v>
      </c>
      <c r="W464" s="756">
        <v>0</v>
      </c>
      <c r="X464" s="646">
        <f t="shared" si="219"/>
        <v>0</v>
      </c>
      <c r="Y464" s="594"/>
      <c r="Z464" s="705">
        <f t="shared" si="205"/>
        <v>448</v>
      </c>
      <c r="AA464" s="756">
        <f t="shared" si="229"/>
        <v>0</v>
      </c>
      <c r="AB464" s="756">
        <f t="shared" si="229"/>
        <v>0</v>
      </c>
      <c r="AC464" s="756">
        <f t="shared" si="229"/>
        <v>0</v>
      </c>
      <c r="AD464" s="756">
        <f t="shared" si="229"/>
        <v>0</v>
      </c>
      <c r="AE464" s="756">
        <f t="shared" si="229"/>
        <v>0</v>
      </c>
      <c r="AF464" s="756">
        <f t="shared" si="229"/>
        <v>0</v>
      </c>
      <c r="AG464" s="756">
        <f t="shared" si="227"/>
        <v>0</v>
      </c>
      <c r="AH464" s="646">
        <f t="shared" si="220"/>
        <v>0</v>
      </c>
      <c r="AI464" s="594"/>
      <c r="AJ464" s="705">
        <f t="shared" si="206"/>
        <v>448</v>
      </c>
      <c r="AK464" s="756">
        <v>0</v>
      </c>
      <c r="AL464" s="756">
        <v>0</v>
      </c>
      <c r="AM464" s="756">
        <v>0</v>
      </c>
      <c r="AN464" s="756">
        <v>0</v>
      </c>
      <c r="AO464" s="756">
        <v>0</v>
      </c>
      <c r="AP464" s="756">
        <v>0</v>
      </c>
      <c r="AQ464" s="756">
        <v>0</v>
      </c>
      <c r="AR464" s="646">
        <f t="shared" si="221"/>
        <v>0</v>
      </c>
      <c r="AS464" s="594"/>
      <c r="AT464" s="705">
        <f t="shared" si="207"/>
        <v>448</v>
      </c>
      <c r="AU464" s="756">
        <v>0</v>
      </c>
      <c r="AV464" s="756">
        <v>0</v>
      </c>
      <c r="AW464" s="756">
        <v>0</v>
      </c>
      <c r="AX464" s="756">
        <v>0</v>
      </c>
      <c r="AY464" s="756">
        <v>0</v>
      </c>
      <c r="AZ464" s="767">
        <f t="shared" si="226"/>
        <v>0</v>
      </c>
      <c r="BA464" s="756">
        <v>0</v>
      </c>
      <c r="BB464" s="756">
        <v>0</v>
      </c>
      <c r="BC464" s="756">
        <v>0</v>
      </c>
      <c r="BD464" s="756">
        <v>0</v>
      </c>
      <c r="BE464" s="767">
        <f t="shared" si="208"/>
        <v>0</v>
      </c>
      <c r="BF464" s="646">
        <f t="shared" si="209"/>
        <v>0</v>
      </c>
      <c r="BG464" s="594"/>
      <c r="BH464" s="705">
        <f t="shared" si="199"/>
        <v>448</v>
      </c>
      <c r="BI464" s="646">
        <f t="shared" si="210"/>
        <v>0</v>
      </c>
      <c r="BJ464" s="594"/>
      <c r="BK464" s="705">
        <f t="shared" si="211"/>
        <v>448</v>
      </c>
      <c r="BL464" s="756">
        <v>0</v>
      </c>
      <c r="BM464" s="756">
        <v>0</v>
      </c>
      <c r="BN464" s="756">
        <v>0</v>
      </c>
      <c r="BO464" s="756">
        <v>0</v>
      </c>
      <c r="BP464" s="756">
        <v>0</v>
      </c>
      <c r="BQ464" s="756">
        <v>0</v>
      </c>
      <c r="BR464" s="756">
        <v>0</v>
      </c>
      <c r="BS464" s="646">
        <f t="shared" si="222"/>
        <v>0</v>
      </c>
      <c r="BT464" s="594"/>
      <c r="BU464" s="705">
        <f t="shared" si="212"/>
        <v>448</v>
      </c>
      <c r="BV464" s="756">
        <v>0</v>
      </c>
      <c r="BW464" s="756">
        <v>0</v>
      </c>
      <c r="BX464" s="756">
        <v>0</v>
      </c>
      <c r="BY464" s="756">
        <v>0</v>
      </c>
      <c r="BZ464" s="756">
        <v>0</v>
      </c>
      <c r="CA464" s="756">
        <v>0</v>
      </c>
      <c r="CB464" s="756">
        <v>0</v>
      </c>
      <c r="CC464" s="646">
        <f t="shared" si="223"/>
        <v>0</v>
      </c>
      <c r="CD464" s="594"/>
      <c r="CE464" s="705">
        <f t="shared" si="200"/>
        <v>448</v>
      </c>
      <c r="CF464" s="756">
        <f t="shared" si="230"/>
        <v>0</v>
      </c>
      <c r="CG464" s="756">
        <f t="shared" si="230"/>
        <v>0</v>
      </c>
      <c r="CH464" s="756">
        <f t="shared" si="230"/>
        <v>0</v>
      </c>
      <c r="CI464" s="756">
        <f t="shared" si="230"/>
        <v>0</v>
      </c>
      <c r="CJ464" s="756">
        <f t="shared" si="230"/>
        <v>0</v>
      </c>
      <c r="CK464" s="756">
        <f t="shared" si="230"/>
        <v>0</v>
      </c>
      <c r="CL464" s="756">
        <f t="shared" si="228"/>
        <v>0</v>
      </c>
      <c r="CM464" s="646">
        <f t="shared" si="224"/>
        <v>0</v>
      </c>
      <c r="CN464" s="594"/>
      <c r="CO464" s="705">
        <f t="shared" si="201"/>
        <v>448</v>
      </c>
      <c r="CP464" s="756">
        <v>0</v>
      </c>
      <c r="CQ464" s="756">
        <v>0</v>
      </c>
      <c r="CR464" s="756">
        <v>0</v>
      </c>
      <c r="CS464" s="756">
        <v>0</v>
      </c>
      <c r="CT464" s="756">
        <v>0</v>
      </c>
      <c r="CU464" s="756">
        <v>0</v>
      </c>
      <c r="CV464" s="756">
        <v>0</v>
      </c>
      <c r="CW464" s="646">
        <f t="shared" si="225"/>
        <v>0</v>
      </c>
      <c r="CX464" s="685"/>
      <c r="CY464" s="705">
        <f t="shared" si="202"/>
        <v>448</v>
      </c>
      <c r="CZ464" s="756">
        <v>0</v>
      </c>
      <c r="DA464" s="756">
        <v>0</v>
      </c>
      <c r="DB464" s="756">
        <v>0</v>
      </c>
      <c r="DC464" s="756">
        <v>0</v>
      </c>
      <c r="DD464" s="756">
        <v>0</v>
      </c>
      <c r="DE464" s="767">
        <f t="shared" si="213"/>
        <v>0</v>
      </c>
      <c r="DF464" s="756">
        <v>0</v>
      </c>
      <c r="DG464" s="756">
        <v>0</v>
      </c>
      <c r="DH464" s="756">
        <v>0</v>
      </c>
      <c r="DI464" s="756">
        <v>0</v>
      </c>
      <c r="DJ464" s="767">
        <f t="shared" si="214"/>
        <v>0</v>
      </c>
      <c r="DK464" s="715">
        <f t="shared" si="215"/>
        <v>0</v>
      </c>
      <c r="DL464" s="685"/>
      <c r="DM464" s="705">
        <f t="shared" si="203"/>
        <v>448</v>
      </c>
      <c r="DN464" s="715">
        <f t="shared" si="216"/>
        <v>0</v>
      </c>
    </row>
    <row r="465" spans="2:118" x14ac:dyDescent="0.25">
      <c r="B465" s="705">
        <v>449</v>
      </c>
      <c r="C465" s="765">
        <f>(1+_xlfn.XLOOKUP(INT((B465-1)/12)+1,'ZC Curve'!$B$8:$B$107,'ZC Curve'!R$8:R$107,,0))^(1/12)-1</f>
        <v>0</v>
      </c>
      <c r="D465" s="766">
        <f t="shared" si="217"/>
        <v>1</v>
      </c>
      <c r="E465" s="685"/>
      <c r="F465" s="705">
        <v>449</v>
      </c>
      <c r="G465" s="756">
        <v>0</v>
      </c>
      <c r="H465" s="756">
        <v>0</v>
      </c>
      <c r="I465" s="756">
        <v>0</v>
      </c>
      <c r="J465" s="756">
        <v>0</v>
      </c>
      <c r="K465" s="756">
        <v>0</v>
      </c>
      <c r="L465" s="756">
        <v>0</v>
      </c>
      <c r="M465" s="756">
        <v>0</v>
      </c>
      <c r="N465" s="646">
        <f t="shared" si="218"/>
        <v>0</v>
      </c>
      <c r="O465" s="594"/>
      <c r="P465" s="705">
        <f t="shared" si="204"/>
        <v>449</v>
      </c>
      <c r="Q465" s="756">
        <v>0</v>
      </c>
      <c r="R465" s="756">
        <v>0</v>
      </c>
      <c r="S465" s="756">
        <v>0</v>
      </c>
      <c r="T465" s="756">
        <v>0</v>
      </c>
      <c r="U465" s="756">
        <v>0</v>
      </c>
      <c r="V465" s="756">
        <v>0</v>
      </c>
      <c r="W465" s="756">
        <v>0</v>
      </c>
      <c r="X465" s="646">
        <f t="shared" si="219"/>
        <v>0</v>
      </c>
      <c r="Y465" s="594"/>
      <c r="Z465" s="705">
        <f t="shared" si="205"/>
        <v>449</v>
      </c>
      <c r="AA465" s="756">
        <f t="shared" si="229"/>
        <v>0</v>
      </c>
      <c r="AB465" s="756">
        <f t="shared" si="229"/>
        <v>0</v>
      </c>
      <c r="AC465" s="756">
        <f t="shared" si="229"/>
        <v>0</v>
      </c>
      <c r="AD465" s="756">
        <f t="shared" si="229"/>
        <v>0</v>
      </c>
      <c r="AE465" s="756">
        <f t="shared" si="229"/>
        <v>0</v>
      </c>
      <c r="AF465" s="756">
        <f t="shared" si="229"/>
        <v>0</v>
      </c>
      <c r="AG465" s="756">
        <f t="shared" si="227"/>
        <v>0</v>
      </c>
      <c r="AH465" s="646">
        <f t="shared" si="220"/>
        <v>0</v>
      </c>
      <c r="AI465" s="594"/>
      <c r="AJ465" s="705">
        <f t="shared" si="206"/>
        <v>449</v>
      </c>
      <c r="AK465" s="756">
        <v>0</v>
      </c>
      <c r="AL465" s="756">
        <v>0</v>
      </c>
      <c r="AM465" s="756">
        <v>0</v>
      </c>
      <c r="AN465" s="756">
        <v>0</v>
      </c>
      <c r="AO465" s="756">
        <v>0</v>
      </c>
      <c r="AP465" s="756">
        <v>0</v>
      </c>
      <c r="AQ465" s="756">
        <v>0</v>
      </c>
      <c r="AR465" s="646">
        <f t="shared" si="221"/>
        <v>0</v>
      </c>
      <c r="AS465" s="594"/>
      <c r="AT465" s="705">
        <f t="shared" si="207"/>
        <v>449</v>
      </c>
      <c r="AU465" s="756">
        <v>0</v>
      </c>
      <c r="AV465" s="756">
        <v>0</v>
      </c>
      <c r="AW465" s="756">
        <v>0</v>
      </c>
      <c r="AX465" s="756">
        <v>0</v>
      </c>
      <c r="AY465" s="756">
        <v>0</v>
      </c>
      <c r="AZ465" s="767">
        <f t="shared" si="226"/>
        <v>0</v>
      </c>
      <c r="BA465" s="756">
        <v>0</v>
      </c>
      <c r="BB465" s="756">
        <v>0</v>
      </c>
      <c r="BC465" s="756">
        <v>0</v>
      </c>
      <c r="BD465" s="756">
        <v>0</v>
      </c>
      <c r="BE465" s="767">
        <f t="shared" si="208"/>
        <v>0</v>
      </c>
      <c r="BF465" s="646">
        <f t="shared" si="209"/>
        <v>0</v>
      </c>
      <c r="BG465" s="594"/>
      <c r="BH465" s="705">
        <f t="shared" ref="BH465:BH528" si="231">F465</f>
        <v>449</v>
      </c>
      <c r="BI465" s="646">
        <f t="shared" si="210"/>
        <v>0</v>
      </c>
      <c r="BJ465" s="594"/>
      <c r="BK465" s="705">
        <f t="shared" si="211"/>
        <v>449</v>
      </c>
      <c r="BL465" s="756">
        <v>0</v>
      </c>
      <c r="BM465" s="756">
        <v>0</v>
      </c>
      <c r="BN465" s="756">
        <v>0</v>
      </c>
      <c r="BO465" s="756">
        <v>0</v>
      </c>
      <c r="BP465" s="756">
        <v>0</v>
      </c>
      <c r="BQ465" s="756">
        <v>0</v>
      </c>
      <c r="BR465" s="756">
        <v>0</v>
      </c>
      <c r="BS465" s="646">
        <f t="shared" si="222"/>
        <v>0</v>
      </c>
      <c r="BT465" s="594"/>
      <c r="BU465" s="705">
        <f t="shared" si="212"/>
        <v>449</v>
      </c>
      <c r="BV465" s="756">
        <v>0</v>
      </c>
      <c r="BW465" s="756">
        <v>0</v>
      </c>
      <c r="BX465" s="756">
        <v>0</v>
      </c>
      <c r="BY465" s="756">
        <v>0</v>
      </c>
      <c r="BZ465" s="756">
        <v>0</v>
      </c>
      <c r="CA465" s="756">
        <v>0</v>
      </c>
      <c r="CB465" s="756">
        <v>0</v>
      </c>
      <c r="CC465" s="646">
        <f t="shared" si="223"/>
        <v>0</v>
      </c>
      <c r="CD465" s="594"/>
      <c r="CE465" s="705">
        <f t="shared" ref="CE465:CE528" si="232">F465</f>
        <v>449</v>
      </c>
      <c r="CF465" s="756">
        <f t="shared" si="230"/>
        <v>0</v>
      </c>
      <c r="CG465" s="756">
        <f t="shared" si="230"/>
        <v>0</v>
      </c>
      <c r="CH465" s="756">
        <f t="shared" si="230"/>
        <v>0</v>
      </c>
      <c r="CI465" s="756">
        <f t="shared" si="230"/>
        <v>0</v>
      </c>
      <c r="CJ465" s="756">
        <f t="shared" si="230"/>
        <v>0</v>
      </c>
      <c r="CK465" s="756">
        <f t="shared" si="230"/>
        <v>0</v>
      </c>
      <c r="CL465" s="756">
        <f t="shared" si="228"/>
        <v>0</v>
      </c>
      <c r="CM465" s="646">
        <f t="shared" si="224"/>
        <v>0</v>
      </c>
      <c r="CN465" s="594"/>
      <c r="CO465" s="705">
        <f t="shared" ref="CO465:CO528" si="233">F465</f>
        <v>449</v>
      </c>
      <c r="CP465" s="756">
        <v>0</v>
      </c>
      <c r="CQ465" s="756">
        <v>0</v>
      </c>
      <c r="CR465" s="756">
        <v>0</v>
      </c>
      <c r="CS465" s="756">
        <v>0</v>
      </c>
      <c r="CT465" s="756">
        <v>0</v>
      </c>
      <c r="CU465" s="756">
        <v>0</v>
      </c>
      <c r="CV465" s="756">
        <v>0</v>
      </c>
      <c r="CW465" s="646">
        <f t="shared" si="225"/>
        <v>0</v>
      </c>
      <c r="CX465" s="685"/>
      <c r="CY465" s="705">
        <f t="shared" ref="CY465:CY528" si="234">F465</f>
        <v>449</v>
      </c>
      <c r="CZ465" s="756">
        <v>0</v>
      </c>
      <c r="DA465" s="756">
        <v>0</v>
      </c>
      <c r="DB465" s="756">
        <v>0</v>
      </c>
      <c r="DC465" s="756">
        <v>0</v>
      </c>
      <c r="DD465" s="756">
        <v>0</v>
      </c>
      <c r="DE465" s="767">
        <f t="shared" si="213"/>
        <v>0</v>
      </c>
      <c r="DF465" s="756">
        <v>0</v>
      </c>
      <c r="DG465" s="756">
        <v>0</v>
      </c>
      <c r="DH465" s="756">
        <v>0</v>
      </c>
      <c r="DI465" s="756">
        <v>0</v>
      </c>
      <c r="DJ465" s="767">
        <f t="shared" si="214"/>
        <v>0</v>
      </c>
      <c r="DK465" s="715">
        <f t="shared" si="215"/>
        <v>0</v>
      </c>
      <c r="DL465" s="685"/>
      <c r="DM465" s="705">
        <f t="shared" ref="DM465:DM528" si="235">F465</f>
        <v>449</v>
      </c>
      <c r="DN465" s="715">
        <f t="shared" si="216"/>
        <v>0</v>
      </c>
    </row>
    <row r="466" spans="2:118" x14ac:dyDescent="0.25">
      <c r="B466" s="705">
        <v>450</v>
      </c>
      <c r="C466" s="765">
        <f>(1+_xlfn.XLOOKUP(INT((B466-1)/12)+1,'ZC Curve'!$B$8:$B$107,'ZC Curve'!R$8:R$107,,0))^(1/12)-1</f>
        <v>0</v>
      </c>
      <c r="D466" s="766">
        <f t="shared" si="217"/>
        <v>1</v>
      </c>
      <c r="E466" s="685"/>
      <c r="F466" s="705">
        <v>450</v>
      </c>
      <c r="G466" s="756">
        <v>0</v>
      </c>
      <c r="H466" s="756">
        <v>0</v>
      </c>
      <c r="I466" s="756">
        <v>0</v>
      </c>
      <c r="J466" s="756">
        <v>0</v>
      </c>
      <c r="K466" s="756">
        <v>0</v>
      </c>
      <c r="L466" s="756">
        <v>0</v>
      </c>
      <c r="M466" s="756">
        <v>0</v>
      </c>
      <c r="N466" s="646">
        <f t="shared" si="218"/>
        <v>0</v>
      </c>
      <c r="O466" s="594"/>
      <c r="P466" s="705">
        <f t="shared" ref="P466:P529" si="236">F466</f>
        <v>450</v>
      </c>
      <c r="Q466" s="756">
        <v>0</v>
      </c>
      <c r="R466" s="756">
        <v>0</v>
      </c>
      <c r="S466" s="756">
        <v>0</v>
      </c>
      <c r="T466" s="756">
        <v>0</v>
      </c>
      <c r="U466" s="756">
        <v>0</v>
      </c>
      <c r="V466" s="756">
        <v>0</v>
      </c>
      <c r="W466" s="756">
        <v>0</v>
      </c>
      <c r="X466" s="646">
        <f t="shared" si="219"/>
        <v>0</v>
      </c>
      <c r="Y466" s="594"/>
      <c r="Z466" s="705">
        <f t="shared" ref="Z466:Z529" si="237">P466</f>
        <v>450</v>
      </c>
      <c r="AA466" s="756">
        <f t="shared" si="229"/>
        <v>0</v>
      </c>
      <c r="AB466" s="756">
        <f t="shared" si="229"/>
        <v>0</v>
      </c>
      <c r="AC466" s="756">
        <f t="shared" si="229"/>
        <v>0</v>
      </c>
      <c r="AD466" s="756">
        <f t="shared" si="229"/>
        <v>0</v>
      </c>
      <c r="AE466" s="756">
        <f t="shared" si="229"/>
        <v>0</v>
      </c>
      <c r="AF466" s="756">
        <f t="shared" si="229"/>
        <v>0</v>
      </c>
      <c r="AG466" s="756">
        <f t="shared" si="227"/>
        <v>0</v>
      </c>
      <c r="AH466" s="646">
        <f t="shared" si="220"/>
        <v>0</v>
      </c>
      <c r="AI466" s="594"/>
      <c r="AJ466" s="705">
        <f t="shared" ref="AJ466:AJ529" si="238">F466</f>
        <v>450</v>
      </c>
      <c r="AK466" s="756">
        <v>0</v>
      </c>
      <c r="AL466" s="756">
        <v>0</v>
      </c>
      <c r="AM466" s="756">
        <v>0</v>
      </c>
      <c r="AN466" s="756">
        <v>0</v>
      </c>
      <c r="AO466" s="756">
        <v>0</v>
      </c>
      <c r="AP466" s="756">
        <v>0</v>
      </c>
      <c r="AQ466" s="756">
        <v>0</v>
      </c>
      <c r="AR466" s="646">
        <f t="shared" si="221"/>
        <v>0</v>
      </c>
      <c r="AS466" s="594"/>
      <c r="AT466" s="705">
        <f t="shared" ref="AT466:AT529" si="239">F466</f>
        <v>450</v>
      </c>
      <c r="AU466" s="756">
        <v>0</v>
      </c>
      <c r="AV466" s="756">
        <v>0</v>
      </c>
      <c r="AW466" s="756">
        <v>0</v>
      </c>
      <c r="AX466" s="756">
        <v>0</v>
      </c>
      <c r="AY466" s="756">
        <v>0</v>
      </c>
      <c r="AZ466" s="767">
        <f t="shared" si="226"/>
        <v>0</v>
      </c>
      <c r="BA466" s="756">
        <v>0</v>
      </c>
      <c r="BB466" s="756">
        <v>0</v>
      </c>
      <c r="BC466" s="756">
        <v>0</v>
      </c>
      <c r="BD466" s="756">
        <v>0</v>
      </c>
      <c r="BE466" s="767">
        <f t="shared" ref="BE466:BE529" si="240">SUM(BA466:BD466)</f>
        <v>0</v>
      </c>
      <c r="BF466" s="646">
        <f t="shared" ref="BF466:BF529" si="241">BE466-AZ466</f>
        <v>0</v>
      </c>
      <c r="BG466" s="594"/>
      <c r="BH466" s="705">
        <f t="shared" si="231"/>
        <v>450</v>
      </c>
      <c r="BI466" s="646">
        <f t="shared" ref="BI466:BI529" si="242">BF466+AR466+AH466</f>
        <v>0</v>
      </c>
      <c r="BJ466" s="594"/>
      <c r="BK466" s="705">
        <f t="shared" ref="BK466:BK529" si="243">F466</f>
        <v>450</v>
      </c>
      <c r="BL466" s="756">
        <v>0</v>
      </c>
      <c r="BM466" s="756">
        <v>0</v>
      </c>
      <c r="BN466" s="756">
        <v>0</v>
      </c>
      <c r="BO466" s="756">
        <v>0</v>
      </c>
      <c r="BP466" s="756">
        <v>0</v>
      </c>
      <c r="BQ466" s="756">
        <v>0</v>
      </c>
      <c r="BR466" s="756">
        <v>0</v>
      </c>
      <c r="BS466" s="646">
        <f t="shared" si="222"/>
        <v>0</v>
      </c>
      <c r="BT466" s="594"/>
      <c r="BU466" s="705">
        <f t="shared" ref="BU466:BU529" si="244">F466</f>
        <v>450</v>
      </c>
      <c r="BV466" s="756">
        <v>0</v>
      </c>
      <c r="BW466" s="756">
        <v>0</v>
      </c>
      <c r="BX466" s="756">
        <v>0</v>
      </c>
      <c r="BY466" s="756">
        <v>0</v>
      </c>
      <c r="BZ466" s="756">
        <v>0</v>
      </c>
      <c r="CA466" s="756">
        <v>0</v>
      </c>
      <c r="CB466" s="756">
        <v>0</v>
      </c>
      <c r="CC466" s="646">
        <f t="shared" si="223"/>
        <v>0</v>
      </c>
      <c r="CD466" s="594"/>
      <c r="CE466" s="705">
        <f t="shared" si="232"/>
        <v>450</v>
      </c>
      <c r="CF466" s="756">
        <f t="shared" si="230"/>
        <v>0</v>
      </c>
      <c r="CG466" s="756">
        <f t="shared" si="230"/>
        <v>0</v>
      </c>
      <c r="CH466" s="756">
        <f t="shared" si="230"/>
        <v>0</v>
      </c>
      <c r="CI466" s="756">
        <f t="shared" si="230"/>
        <v>0</v>
      </c>
      <c r="CJ466" s="756">
        <f t="shared" si="230"/>
        <v>0</v>
      </c>
      <c r="CK466" s="756">
        <f t="shared" si="230"/>
        <v>0</v>
      </c>
      <c r="CL466" s="756">
        <f t="shared" si="228"/>
        <v>0</v>
      </c>
      <c r="CM466" s="646">
        <f t="shared" si="224"/>
        <v>0</v>
      </c>
      <c r="CN466" s="594"/>
      <c r="CO466" s="705">
        <f t="shared" si="233"/>
        <v>450</v>
      </c>
      <c r="CP466" s="756">
        <v>0</v>
      </c>
      <c r="CQ466" s="756">
        <v>0</v>
      </c>
      <c r="CR466" s="756">
        <v>0</v>
      </c>
      <c r="CS466" s="756">
        <v>0</v>
      </c>
      <c r="CT466" s="756">
        <v>0</v>
      </c>
      <c r="CU466" s="756">
        <v>0</v>
      </c>
      <c r="CV466" s="756">
        <v>0</v>
      </c>
      <c r="CW466" s="646">
        <f t="shared" si="225"/>
        <v>0</v>
      </c>
      <c r="CX466" s="685"/>
      <c r="CY466" s="705">
        <f t="shared" si="234"/>
        <v>450</v>
      </c>
      <c r="CZ466" s="756">
        <v>0</v>
      </c>
      <c r="DA466" s="756">
        <v>0</v>
      </c>
      <c r="DB466" s="756">
        <v>0</v>
      </c>
      <c r="DC466" s="756">
        <v>0</v>
      </c>
      <c r="DD466" s="756">
        <v>0</v>
      </c>
      <c r="DE466" s="767">
        <f t="shared" ref="DE466:DE529" si="245">SUM(CZ466:DD466)</f>
        <v>0</v>
      </c>
      <c r="DF466" s="756">
        <v>0</v>
      </c>
      <c r="DG466" s="756">
        <v>0</v>
      </c>
      <c r="DH466" s="756">
        <v>0</v>
      </c>
      <c r="DI466" s="756">
        <v>0</v>
      </c>
      <c r="DJ466" s="767">
        <f t="shared" ref="DJ466:DJ529" si="246">SUM(DF466:DI466)</f>
        <v>0</v>
      </c>
      <c r="DK466" s="715">
        <f t="shared" ref="DK466:DK529" si="247">DJ466-DE466</f>
        <v>0</v>
      </c>
      <c r="DL466" s="685"/>
      <c r="DM466" s="705">
        <f t="shared" si="235"/>
        <v>450</v>
      </c>
      <c r="DN466" s="715">
        <f t="shared" ref="DN466:DN529" si="248">DK466+CW466+CM466</f>
        <v>0</v>
      </c>
    </row>
    <row r="467" spans="2:118" x14ac:dyDescent="0.25">
      <c r="B467" s="705">
        <v>451</v>
      </c>
      <c r="C467" s="765">
        <f>(1+_xlfn.XLOOKUP(INT((B467-1)/12)+1,'ZC Curve'!$B$8:$B$107,'ZC Curve'!R$8:R$107,,0))^(1/12)-1</f>
        <v>0</v>
      </c>
      <c r="D467" s="766">
        <f t="shared" ref="D467:D530" si="249">D466/(1+C467)</f>
        <v>1</v>
      </c>
      <c r="E467" s="685"/>
      <c r="F467" s="705">
        <v>451</v>
      </c>
      <c r="G467" s="756">
        <v>0</v>
      </c>
      <c r="H467" s="756">
        <v>0</v>
      </c>
      <c r="I467" s="756">
        <v>0</v>
      </c>
      <c r="J467" s="756">
        <v>0</v>
      </c>
      <c r="K467" s="756">
        <v>0</v>
      </c>
      <c r="L467" s="756">
        <v>0</v>
      </c>
      <c r="M467" s="756">
        <v>0</v>
      </c>
      <c r="N467" s="646">
        <f t="shared" ref="N467:N530" si="250">SUM(H467:L467)-G467-M467</f>
        <v>0</v>
      </c>
      <c r="O467" s="594"/>
      <c r="P467" s="705">
        <f t="shared" si="236"/>
        <v>451</v>
      </c>
      <c r="Q467" s="756">
        <v>0</v>
      </c>
      <c r="R467" s="756">
        <v>0</v>
      </c>
      <c r="S467" s="756">
        <v>0</v>
      </c>
      <c r="T467" s="756">
        <v>0</v>
      </c>
      <c r="U467" s="756">
        <v>0</v>
      </c>
      <c r="V467" s="756">
        <v>0</v>
      </c>
      <c r="W467" s="756">
        <v>0</v>
      </c>
      <c r="X467" s="646">
        <f t="shared" ref="X467:X530" si="251">SUM(R467:V467)-Q467-W467</f>
        <v>0</v>
      </c>
      <c r="Y467" s="594"/>
      <c r="Z467" s="705">
        <f t="shared" si="237"/>
        <v>451</v>
      </c>
      <c r="AA467" s="756">
        <f t="shared" si="229"/>
        <v>0</v>
      </c>
      <c r="AB467" s="756">
        <f t="shared" si="229"/>
        <v>0</v>
      </c>
      <c r="AC467" s="756">
        <f t="shared" si="229"/>
        <v>0</v>
      </c>
      <c r="AD467" s="756">
        <f t="shared" si="229"/>
        <v>0</v>
      </c>
      <c r="AE467" s="756">
        <f t="shared" si="229"/>
        <v>0</v>
      </c>
      <c r="AF467" s="756">
        <f t="shared" si="229"/>
        <v>0</v>
      </c>
      <c r="AG467" s="756">
        <f t="shared" si="227"/>
        <v>0</v>
      </c>
      <c r="AH467" s="646">
        <f t="shared" ref="AH467:AH530" si="252">SUM(AB467:AF467)-AA467-AG467</f>
        <v>0</v>
      </c>
      <c r="AI467" s="594"/>
      <c r="AJ467" s="705">
        <f t="shared" si="238"/>
        <v>451</v>
      </c>
      <c r="AK467" s="756">
        <v>0</v>
      </c>
      <c r="AL467" s="756">
        <v>0</v>
      </c>
      <c r="AM467" s="756">
        <v>0</v>
      </c>
      <c r="AN467" s="756">
        <v>0</v>
      </c>
      <c r="AO467" s="756">
        <v>0</v>
      </c>
      <c r="AP467" s="756">
        <v>0</v>
      </c>
      <c r="AQ467" s="756">
        <v>0</v>
      </c>
      <c r="AR467" s="646">
        <f t="shared" ref="AR467:AR530" si="253">SUM(AL467:AP467)-AK467-AQ467</f>
        <v>0</v>
      </c>
      <c r="AS467" s="594"/>
      <c r="AT467" s="705">
        <f t="shared" si="239"/>
        <v>451</v>
      </c>
      <c r="AU467" s="756">
        <v>0</v>
      </c>
      <c r="AV467" s="756">
        <v>0</v>
      </c>
      <c r="AW467" s="756">
        <v>0</v>
      </c>
      <c r="AX467" s="756">
        <v>0</v>
      </c>
      <c r="AY467" s="756">
        <v>0</v>
      </c>
      <c r="AZ467" s="767">
        <f t="shared" si="226"/>
        <v>0</v>
      </c>
      <c r="BA467" s="756">
        <v>0</v>
      </c>
      <c r="BB467" s="756">
        <v>0</v>
      </c>
      <c r="BC467" s="756">
        <v>0</v>
      </c>
      <c r="BD467" s="756">
        <v>0</v>
      </c>
      <c r="BE467" s="767">
        <f t="shared" si="240"/>
        <v>0</v>
      </c>
      <c r="BF467" s="646">
        <f t="shared" si="241"/>
        <v>0</v>
      </c>
      <c r="BG467" s="594"/>
      <c r="BH467" s="705">
        <f t="shared" si="231"/>
        <v>451</v>
      </c>
      <c r="BI467" s="646">
        <f t="shared" si="242"/>
        <v>0</v>
      </c>
      <c r="BJ467" s="594"/>
      <c r="BK467" s="705">
        <f t="shared" si="243"/>
        <v>451</v>
      </c>
      <c r="BL467" s="756">
        <v>0</v>
      </c>
      <c r="BM467" s="756">
        <v>0</v>
      </c>
      <c r="BN467" s="756">
        <v>0</v>
      </c>
      <c r="BO467" s="756">
        <v>0</v>
      </c>
      <c r="BP467" s="756">
        <v>0</v>
      </c>
      <c r="BQ467" s="756">
        <v>0</v>
      </c>
      <c r="BR467" s="756">
        <v>0</v>
      </c>
      <c r="BS467" s="646">
        <f t="shared" ref="BS467:BS530" si="254">SUM(BM467:BQ467)-BL467-BR467</f>
        <v>0</v>
      </c>
      <c r="BT467" s="594"/>
      <c r="BU467" s="705">
        <f t="shared" si="244"/>
        <v>451</v>
      </c>
      <c r="BV467" s="756">
        <v>0</v>
      </c>
      <c r="BW467" s="756">
        <v>0</v>
      </c>
      <c r="BX467" s="756">
        <v>0</v>
      </c>
      <c r="BY467" s="756">
        <v>0</v>
      </c>
      <c r="BZ467" s="756">
        <v>0</v>
      </c>
      <c r="CA467" s="756">
        <v>0</v>
      </c>
      <c r="CB467" s="756">
        <v>0</v>
      </c>
      <c r="CC467" s="646">
        <f t="shared" ref="CC467:CC530" si="255">SUM(BW467:CA467)-BV467-CB467</f>
        <v>0</v>
      </c>
      <c r="CD467" s="594"/>
      <c r="CE467" s="705">
        <f t="shared" si="232"/>
        <v>451</v>
      </c>
      <c r="CF467" s="756">
        <f t="shared" si="230"/>
        <v>0</v>
      </c>
      <c r="CG467" s="756">
        <f t="shared" si="230"/>
        <v>0</v>
      </c>
      <c r="CH467" s="756">
        <f t="shared" si="230"/>
        <v>0</v>
      </c>
      <c r="CI467" s="756">
        <f t="shared" si="230"/>
        <v>0</v>
      </c>
      <c r="CJ467" s="756">
        <f t="shared" si="230"/>
        <v>0</v>
      </c>
      <c r="CK467" s="756">
        <f t="shared" si="230"/>
        <v>0</v>
      </c>
      <c r="CL467" s="756">
        <f t="shared" si="228"/>
        <v>0</v>
      </c>
      <c r="CM467" s="646">
        <f t="shared" ref="CM467:CM530" si="256">SUM(CG467:CK467)-CF467-CL467</f>
        <v>0</v>
      </c>
      <c r="CN467" s="594"/>
      <c r="CO467" s="705">
        <f t="shared" si="233"/>
        <v>451</v>
      </c>
      <c r="CP467" s="756">
        <v>0</v>
      </c>
      <c r="CQ467" s="756">
        <v>0</v>
      </c>
      <c r="CR467" s="756">
        <v>0</v>
      </c>
      <c r="CS467" s="756">
        <v>0</v>
      </c>
      <c r="CT467" s="756">
        <v>0</v>
      </c>
      <c r="CU467" s="756">
        <v>0</v>
      </c>
      <c r="CV467" s="756">
        <v>0</v>
      </c>
      <c r="CW467" s="646">
        <f t="shared" ref="CW467:CW530" si="257">SUM(CQ467:CU467)-CP467-CV467</f>
        <v>0</v>
      </c>
      <c r="CX467" s="685"/>
      <c r="CY467" s="705">
        <f t="shared" si="234"/>
        <v>451</v>
      </c>
      <c r="CZ467" s="756">
        <v>0</v>
      </c>
      <c r="DA467" s="756">
        <v>0</v>
      </c>
      <c r="DB467" s="756">
        <v>0</v>
      </c>
      <c r="DC467" s="756">
        <v>0</v>
      </c>
      <c r="DD467" s="756">
        <v>0</v>
      </c>
      <c r="DE467" s="767">
        <f t="shared" si="245"/>
        <v>0</v>
      </c>
      <c r="DF467" s="756">
        <v>0</v>
      </c>
      <c r="DG467" s="756">
        <v>0</v>
      </c>
      <c r="DH467" s="756">
        <v>0</v>
      </c>
      <c r="DI467" s="756">
        <v>0</v>
      </c>
      <c r="DJ467" s="767">
        <f t="shared" si="246"/>
        <v>0</v>
      </c>
      <c r="DK467" s="715">
        <f t="shared" si="247"/>
        <v>0</v>
      </c>
      <c r="DL467" s="685"/>
      <c r="DM467" s="705">
        <f t="shared" si="235"/>
        <v>451</v>
      </c>
      <c r="DN467" s="715">
        <f t="shared" si="248"/>
        <v>0</v>
      </c>
    </row>
    <row r="468" spans="2:118" x14ac:dyDescent="0.25">
      <c r="B468" s="705">
        <v>452</v>
      </c>
      <c r="C468" s="765">
        <f>(1+_xlfn.XLOOKUP(INT((B468-1)/12)+1,'ZC Curve'!$B$8:$B$107,'ZC Curve'!R$8:R$107,,0))^(1/12)-1</f>
        <v>0</v>
      </c>
      <c r="D468" s="766">
        <f t="shared" si="249"/>
        <v>1</v>
      </c>
      <c r="E468" s="685"/>
      <c r="F468" s="705">
        <v>452</v>
      </c>
      <c r="G468" s="756">
        <v>0</v>
      </c>
      <c r="H468" s="756">
        <v>0</v>
      </c>
      <c r="I468" s="756">
        <v>0</v>
      </c>
      <c r="J468" s="756">
        <v>0</v>
      </c>
      <c r="K468" s="756">
        <v>0</v>
      </c>
      <c r="L468" s="756">
        <v>0</v>
      </c>
      <c r="M468" s="756">
        <v>0</v>
      </c>
      <c r="N468" s="646">
        <f t="shared" si="250"/>
        <v>0</v>
      </c>
      <c r="O468" s="594"/>
      <c r="P468" s="705">
        <f t="shared" si="236"/>
        <v>452</v>
      </c>
      <c r="Q468" s="756">
        <v>0</v>
      </c>
      <c r="R468" s="756">
        <v>0</v>
      </c>
      <c r="S468" s="756">
        <v>0</v>
      </c>
      <c r="T468" s="756">
        <v>0</v>
      </c>
      <c r="U468" s="756">
        <v>0</v>
      </c>
      <c r="V468" s="756">
        <v>0</v>
      </c>
      <c r="W468" s="756">
        <v>0</v>
      </c>
      <c r="X468" s="646">
        <f t="shared" si="251"/>
        <v>0</v>
      </c>
      <c r="Y468" s="594"/>
      <c r="Z468" s="705">
        <f t="shared" si="237"/>
        <v>452</v>
      </c>
      <c r="AA468" s="756">
        <f t="shared" si="229"/>
        <v>0</v>
      </c>
      <c r="AB468" s="756">
        <f t="shared" si="229"/>
        <v>0</v>
      </c>
      <c r="AC468" s="756">
        <f t="shared" si="229"/>
        <v>0</v>
      </c>
      <c r="AD468" s="756">
        <f t="shared" si="229"/>
        <v>0</v>
      </c>
      <c r="AE468" s="756">
        <f t="shared" si="229"/>
        <v>0</v>
      </c>
      <c r="AF468" s="756">
        <f t="shared" si="229"/>
        <v>0</v>
      </c>
      <c r="AG468" s="756">
        <f t="shared" si="227"/>
        <v>0</v>
      </c>
      <c r="AH468" s="646">
        <f t="shared" si="252"/>
        <v>0</v>
      </c>
      <c r="AI468" s="594"/>
      <c r="AJ468" s="705">
        <f t="shared" si="238"/>
        <v>452</v>
      </c>
      <c r="AK468" s="756">
        <v>0</v>
      </c>
      <c r="AL468" s="756">
        <v>0</v>
      </c>
      <c r="AM468" s="756">
        <v>0</v>
      </c>
      <c r="AN468" s="756">
        <v>0</v>
      </c>
      <c r="AO468" s="756">
        <v>0</v>
      </c>
      <c r="AP468" s="756">
        <v>0</v>
      </c>
      <c r="AQ468" s="756">
        <v>0</v>
      </c>
      <c r="AR468" s="646">
        <f t="shared" si="253"/>
        <v>0</v>
      </c>
      <c r="AS468" s="594"/>
      <c r="AT468" s="705">
        <f t="shared" si="239"/>
        <v>452</v>
      </c>
      <c r="AU468" s="756">
        <v>0</v>
      </c>
      <c r="AV468" s="756">
        <v>0</v>
      </c>
      <c r="AW468" s="756">
        <v>0</v>
      </c>
      <c r="AX468" s="756">
        <v>0</v>
      </c>
      <c r="AY468" s="756">
        <v>0</v>
      </c>
      <c r="AZ468" s="767">
        <f t="shared" si="226"/>
        <v>0</v>
      </c>
      <c r="BA468" s="756">
        <v>0</v>
      </c>
      <c r="BB468" s="756">
        <v>0</v>
      </c>
      <c r="BC468" s="756">
        <v>0</v>
      </c>
      <c r="BD468" s="756">
        <v>0</v>
      </c>
      <c r="BE468" s="767">
        <f t="shared" si="240"/>
        <v>0</v>
      </c>
      <c r="BF468" s="646">
        <f t="shared" si="241"/>
        <v>0</v>
      </c>
      <c r="BG468" s="594"/>
      <c r="BH468" s="705">
        <f t="shared" si="231"/>
        <v>452</v>
      </c>
      <c r="BI468" s="646">
        <f t="shared" si="242"/>
        <v>0</v>
      </c>
      <c r="BJ468" s="594"/>
      <c r="BK468" s="705">
        <f t="shared" si="243"/>
        <v>452</v>
      </c>
      <c r="BL468" s="756">
        <v>0</v>
      </c>
      <c r="BM468" s="756">
        <v>0</v>
      </c>
      <c r="BN468" s="756">
        <v>0</v>
      </c>
      <c r="BO468" s="756">
        <v>0</v>
      </c>
      <c r="BP468" s="756">
        <v>0</v>
      </c>
      <c r="BQ468" s="756">
        <v>0</v>
      </c>
      <c r="BR468" s="756">
        <v>0</v>
      </c>
      <c r="BS468" s="646">
        <f t="shared" si="254"/>
        <v>0</v>
      </c>
      <c r="BT468" s="594"/>
      <c r="BU468" s="705">
        <f t="shared" si="244"/>
        <v>452</v>
      </c>
      <c r="BV468" s="756">
        <v>0</v>
      </c>
      <c r="BW468" s="756">
        <v>0</v>
      </c>
      <c r="BX468" s="756">
        <v>0</v>
      </c>
      <c r="BY468" s="756">
        <v>0</v>
      </c>
      <c r="BZ468" s="756">
        <v>0</v>
      </c>
      <c r="CA468" s="756">
        <v>0</v>
      </c>
      <c r="CB468" s="756">
        <v>0</v>
      </c>
      <c r="CC468" s="646">
        <f t="shared" si="255"/>
        <v>0</v>
      </c>
      <c r="CD468" s="594"/>
      <c r="CE468" s="705">
        <f t="shared" si="232"/>
        <v>452</v>
      </c>
      <c r="CF468" s="756">
        <f t="shared" si="230"/>
        <v>0</v>
      </c>
      <c r="CG468" s="756">
        <f t="shared" si="230"/>
        <v>0</v>
      </c>
      <c r="CH468" s="756">
        <f t="shared" si="230"/>
        <v>0</v>
      </c>
      <c r="CI468" s="756">
        <f t="shared" si="230"/>
        <v>0</v>
      </c>
      <c r="CJ468" s="756">
        <f t="shared" si="230"/>
        <v>0</v>
      </c>
      <c r="CK468" s="756">
        <f t="shared" si="230"/>
        <v>0</v>
      </c>
      <c r="CL468" s="756">
        <f t="shared" si="228"/>
        <v>0</v>
      </c>
      <c r="CM468" s="646">
        <f t="shared" si="256"/>
        <v>0</v>
      </c>
      <c r="CN468" s="594"/>
      <c r="CO468" s="705">
        <f t="shared" si="233"/>
        <v>452</v>
      </c>
      <c r="CP468" s="756">
        <v>0</v>
      </c>
      <c r="CQ468" s="756">
        <v>0</v>
      </c>
      <c r="CR468" s="756">
        <v>0</v>
      </c>
      <c r="CS468" s="756">
        <v>0</v>
      </c>
      <c r="CT468" s="756">
        <v>0</v>
      </c>
      <c r="CU468" s="756">
        <v>0</v>
      </c>
      <c r="CV468" s="756">
        <v>0</v>
      </c>
      <c r="CW468" s="646">
        <f t="shared" si="257"/>
        <v>0</v>
      </c>
      <c r="CX468" s="685"/>
      <c r="CY468" s="705">
        <f t="shared" si="234"/>
        <v>452</v>
      </c>
      <c r="CZ468" s="756">
        <v>0</v>
      </c>
      <c r="DA468" s="756">
        <v>0</v>
      </c>
      <c r="DB468" s="756">
        <v>0</v>
      </c>
      <c r="DC468" s="756">
        <v>0</v>
      </c>
      <c r="DD468" s="756">
        <v>0</v>
      </c>
      <c r="DE468" s="767">
        <f t="shared" si="245"/>
        <v>0</v>
      </c>
      <c r="DF468" s="756">
        <v>0</v>
      </c>
      <c r="DG468" s="756">
        <v>0</v>
      </c>
      <c r="DH468" s="756">
        <v>0</v>
      </c>
      <c r="DI468" s="756">
        <v>0</v>
      </c>
      <c r="DJ468" s="767">
        <f t="shared" si="246"/>
        <v>0</v>
      </c>
      <c r="DK468" s="715">
        <f t="shared" si="247"/>
        <v>0</v>
      </c>
      <c r="DL468" s="685"/>
      <c r="DM468" s="705">
        <f t="shared" si="235"/>
        <v>452</v>
      </c>
      <c r="DN468" s="715">
        <f t="shared" si="248"/>
        <v>0</v>
      </c>
    </row>
    <row r="469" spans="2:118" x14ac:dyDescent="0.25">
      <c r="B469" s="705">
        <v>453</v>
      </c>
      <c r="C469" s="765">
        <f>(1+_xlfn.XLOOKUP(INT((B469-1)/12)+1,'ZC Curve'!$B$8:$B$107,'ZC Curve'!R$8:R$107,,0))^(1/12)-1</f>
        <v>0</v>
      </c>
      <c r="D469" s="766">
        <f t="shared" si="249"/>
        <v>1</v>
      </c>
      <c r="E469" s="685"/>
      <c r="F469" s="705">
        <v>453</v>
      </c>
      <c r="G469" s="756">
        <v>0</v>
      </c>
      <c r="H469" s="756">
        <v>0</v>
      </c>
      <c r="I469" s="756">
        <v>0</v>
      </c>
      <c r="J469" s="756">
        <v>0</v>
      </c>
      <c r="K469" s="756">
        <v>0</v>
      </c>
      <c r="L469" s="756">
        <v>0</v>
      </c>
      <c r="M469" s="756">
        <v>0</v>
      </c>
      <c r="N469" s="646">
        <f t="shared" si="250"/>
        <v>0</v>
      </c>
      <c r="O469" s="594"/>
      <c r="P469" s="705">
        <f t="shared" si="236"/>
        <v>453</v>
      </c>
      <c r="Q469" s="756">
        <v>0</v>
      </c>
      <c r="R469" s="756">
        <v>0</v>
      </c>
      <c r="S469" s="756">
        <v>0</v>
      </c>
      <c r="T469" s="756">
        <v>0</v>
      </c>
      <c r="U469" s="756">
        <v>0</v>
      </c>
      <c r="V469" s="756">
        <v>0</v>
      </c>
      <c r="W469" s="756">
        <v>0</v>
      </c>
      <c r="X469" s="646">
        <f t="shared" si="251"/>
        <v>0</v>
      </c>
      <c r="Y469" s="594"/>
      <c r="Z469" s="705">
        <f t="shared" si="237"/>
        <v>453</v>
      </c>
      <c r="AA469" s="756">
        <f t="shared" si="229"/>
        <v>0</v>
      </c>
      <c r="AB469" s="756">
        <f t="shared" si="229"/>
        <v>0</v>
      </c>
      <c r="AC469" s="756">
        <f t="shared" si="229"/>
        <v>0</v>
      </c>
      <c r="AD469" s="756">
        <f t="shared" si="229"/>
        <v>0</v>
      </c>
      <c r="AE469" s="756">
        <f t="shared" si="229"/>
        <v>0</v>
      </c>
      <c r="AF469" s="756">
        <f t="shared" si="229"/>
        <v>0</v>
      </c>
      <c r="AG469" s="756">
        <f t="shared" si="227"/>
        <v>0</v>
      </c>
      <c r="AH469" s="646">
        <f t="shared" si="252"/>
        <v>0</v>
      </c>
      <c r="AI469" s="594"/>
      <c r="AJ469" s="705">
        <f t="shared" si="238"/>
        <v>453</v>
      </c>
      <c r="AK469" s="756">
        <v>0</v>
      </c>
      <c r="AL469" s="756">
        <v>0</v>
      </c>
      <c r="AM469" s="756">
        <v>0</v>
      </c>
      <c r="AN469" s="756">
        <v>0</v>
      </c>
      <c r="AO469" s="756">
        <v>0</v>
      </c>
      <c r="AP469" s="756">
        <v>0</v>
      </c>
      <c r="AQ469" s="756">
        <v>0</v>
      </c>
      <c r="AR469" s="646">
        <f t="shared" si="253"/>
        <v>0</v>
      </c>
      <c r="AS469" s="594"/>
      <c r="AT469" s="705">
        <f t="shared" si="239"/>
        <v>453</v>
      </c>
      <c r="AU469" s="756">
        <v>0</v>
      </c>
      <c r="AV469" s="756">
        <v>0</v>
      </c>
      <c r="AW469" s="756">
        <v>0</v>
      </c>
      <c r="AX469" s="756">
        <v>0</v>
      </c>
      <c r="AY469" s="756">
        <v>0</v>
      </c>
      <c r="AZ469" s="767">
        <f t="shared" si="226"/>
        <v>0</v>
      </c>
      <c r="BA469" s="756">
        <v>0</v>
      </c>
      <c r="BB469" s="756">
        <v>0</v>
      </c>
      <c r="BC469" s="756">
        <v>0</v>
      </c>
      <c r="BD469" s="756">
        <v>0</v>
      </c>
      <c r="BE469" s="767">
        <f t="shared" si="240"/>
        <v>0</v>
      </c>
      <c r="BF469" s="646">
        <f t="shared" si="241"/>
        <v>0</v>
      </c>
      <c r="BG469" s="594"/>
      <c r="BH469" s="705">
        <f t="shared" si="231"/>
        <v>453</v>
      </c>
      <c r="BI469" s="646">
        <f t="shared" si="242"/>
        <v>0</v>
      </c>
      <c r="BJ469" s="594"/>
      <c r="BK469" s="705">
        <f t="shared" si="243"/>
        <v>453</v>
      </c>
      <c r="BL469" s="756">
        <v>0</v>
      </c>
      <c r="BM469" s="756">
        <v>0</v>
      </c>
      <c r="BN469" s="756">
        <v>0</v>
      </c>
      <c r="BO469" s="756">
        <v>0</v>
      </c>
      <c r="BP469" s="756">
        <v>0</v>
      </c>
      <c r="BQ469" s="756">
        <v>0</v>
      </c>
      <c r="BR469" s="756">
        <v>0</v>
      </c>
      <c r="BS469" s="646">
        <f t="shared" si="254"/>
        <v>0</v>
      </c>
      <c r="BT469" s="594"/>
      <c r="BU469" s="705">
        <f t="shared" si="244"/>
        <v>453</v>
      </c>
      <c r="BV469" s="756">
        <v>0</v>
      </c>
      <c r="BW469" s="756">
        <v>0</v>
      </c>
      <c r="BX469" s="756">
        <v>0</v>
      </c>
      <c r="BY469" s="756">
        <v>0</v>
      </c>
      <c r="BZ469" s="756">
        <v>0</v>
      </c>
      <c r="CA469" s="756">
        <v>0</v>
      </c>
      <c r="CB469" s="756">
        <v>0</v>
      </c>
      <c r="CC469" s="646">
        <f t="shared" si="255"/>
        <v>0</v>
      </c>
      <c r="CD469" s="594"/>
      <c r="CE469" s="705">
        <f t="shared" si="232"/>
        <v>453</v>
      </c>
      <c r="CF469" s="756">
        <f t="shared" si="230"/>
        <v>0</v>
      </c>
      <c r="CG469" s="756">
        <f t="shared" si="230"/>
        <v>0</v>
      </c>
      <c r="CH469" s="756">
        <f t="shared" si="230"/>
        <v>0</v>
      </c>
      <c r="CI469" s="756">
        <f t="shared" si="230"/>
        <v>0</v>
      </c>
      <c r="CJ469" s="756">
        <f t="shared" si="230"/>
        <v>0</v>
      </c>
      <c r="CK469" s="756">
        <f t="shared" si="230"/>
        <v>0</v>
      </c>
      <c r="CL469" s="756">
        <f t="shared" si="228"/>
        <v>0</v>
      </c>
      <c r="CM469" s="646">
        <f t="shared" si="256"/>
        <v>0</v>
      </c>
      <c r="CN469" s="594"/>
      <c r="CO469" s="705">
        <f t="shared" si="233"/>
        <v>453</v>
      </c>
      <c r="CP469" s="756">
        <v>0</v>
      </c>
      <c r="CQ469" s="756">
        <v>0</v>
      </c>
      <c r="CR469" s="756">
        <v>0</v>
      </c>
      <c r="CS469" s="756">
        <v>0</v>
      </c>
      <c r="CT469" s="756">
        <v>0</v>
      </c>
      <c r="CU469" s="756">
        <v>0</v>
      </c>
      <c r="CV469" s="756">
        <v>0</v>
      </c>
      <c r="CW469" s="646">
        <f t="shared" si="257"/>
        <v>0</v>
      </c>
      <c r="CX469" s="685"/>
      <c r="CY469" s="705">
        <f t="shared" si="234"/>
        <v>453</v>
      </c>
      <c r="CZ469" s="756">
        <v>0</v>
      </c>
      <c r="DA469" s="756">
        <v>0</v>
      </c>
      <c r="DB469" s="756">
        <v>0</v>
      </c>
      <c r="DC469" s="756">
        <v>0</v>
      </c>
      <c r="DD469" s="756">
        <v>0</v>
      </c>
      <c r="DE469" s="767">
        <f t="shared" si="245"/>
        <v>0</v>
      </c>
      <c r="DF469" s="756">
        <v>0</v>
      </c>
      <c r="DG469" s="756">
        <v>0</v>
      </c>
      <c r="DH469" s="756">
        <v>0</v>
      </c>
      <c r="DI469" s="756">
        <v>0</v>
      </c>
      <c r="DJ469" s="767">
        <f t="shared" si="246"/>
        <v>0</v>
      </c>
      <c r="DK469" s="715">
        <f t="shared" si="247"/>
        <v>0</v>
      </c>
      <c r="DL469" s="685"/>
      <c r="DM469" s="705">
        <f t="shared" si="235"/>
        <v>453</v>
      </c>
      <c r="DN469" s="715">
        <f t="shared" si="248"/>
        <v>0</v>
      </c>
    </row>
    <row r="470" spans="2:118" x14ac:dyDescent="0.25">
      <c r="B470" s="705">
        <v>454</v>
      </c>
      <c r="C470" s="765">
        <f>(1+_xlfn.XLOOKUP(INT((B470-1)/12)+1,'ZC Curve'!$B$8:$B$107,'ZC Curve'!R$8:R$107,,0))^(1/12)-1</f>
        <v>0</v>
      </c>
      <c r="D470" s="766">
        <f t="shared" si="249"/>
        <v>1</v>
      </c>
      <c r="E470" s="685"/>
      <c r="F470" s="705">
        <v>454</v>
      </c>
      <c r="G470" s="756">
        <v>0</v>
      </c>
      <c r="H470" s="756">
        <v>0</v>
      </c>
      <c r="I470" s="756">
        <v>0</v>
      </c>
      <c r="J470" s="756">
        <v>0</v>
      </c>
      <c r="K470" s="756">
        <v>0</v>
      </c>
      <c r="L470" s="756">
        <v>0</v>
      </c>
      <c r="M470" s="756">
        <v>0</v>
      </c>
      <c r="N470" s="646">
        <f t="shared" si="250"/>
        <v>0</v>
      </c>
      <c r="O470" s="594"/>
      <c r="P470" s="705">
        <f t="shared" si="236"/>
        <v>454</v>
      </c>
      <c r="Q470" s="756">
        <v>0</v>
      </c>
      <c r="R470" s="756">
        <v>0</v>
      </c>
      <c r="S470" s="756">
        <v>0</v>
      </c>
      <c r="T470" s="756">
        <v>0</v>
      </c>
      <c r="U470" s="756">
        <v>0</v>
      </c>
      <c r="V470" s="756">
        <v>0</v>
      </c>
      <c r="W470" s="756">
        <v>0</v>
      </c>
      <c r="X470" s="646">
        <f t="shared" si="251"/>
        <v>0</v>
      </c>
      <c r="Y470" s="594"/>
      <c r="Z470" s="705">
        <f t="shared" si="237"/>
        <v>454</v>
      </c>
      <c r="AA470" s="756">
        <f t="shared" si="229"/>
        <v>0</v>
      </c>
      <c r="AB470" s="756">
        <f t="shared" si="229"/>
        <v>0</v>
      </c>
      <c r="AC470" s="756">
        <f t="shared" si="229"/>
        <v>0</v>
      </c>
      <c r="AD470" s="756">
        <f t="shared" si="229"/>
        <v>0</v>
      </c>
      <c r="AE470" s="756">
        <f t="shared" si="229"/>
        <v>0</v>
      </c>
      <c r="AF470" s="756">
        <f t="shared" si="229"/>
        <v>0</v>
      </c>
      <c r="AG470" s="756">
        <f t="shared" si="227"/>
        <v>0</v>
      </c>
      <c r="AH470" s="646">
        <f t="shared" si="252"/>
        <v>0</v>
      </c>
      <c r="AI470" s="594"/>
      <c r="AJ470" s="705">
        <f t="shared" si="238"/>
        <v>454</v>
      </c>
      <c r="AK470" s="756">
        <v>0</v>
      </c>
      <c r="AL470" s="756">
        <v>0</v>
      </c>
      <c r="AM470" s="756">
        <v>0</v>
      </c>
      <c r="AN470" s="756">
        <v>0</v>
      </c>
      <c r="AO470" s="756">
        <v>0</v>
      </c>
      <c r="AP470" s="756">
        <v>0</v>
      </c>
      <c r="AQ470" s="756">
        <v>0</v>
      </c>
      <c r="AR470" s="646">
        <f t="shared" si="253"/>
        <v>0</v>
      </c>
      <c r="AS470" s="594"/>
      <c r="AT470" s="705">
        <f t="shared" si="239"/>
        <v>454</v>
      </c>
      <c r="AU470" s="756">
        <v>0</v>
      </c>
      <c r="AV470" s="756">
        <v>0</v>
      </c>
      <c r="AW470" s="756">
        <v>0</v>
      </c>
      <c r="AX470" s="756">
        <v>0</v>
      </c>
      <c r="AY470" s="756">
        <v>0</v>
      </c>
      <c r="AZ470" s="767">
        <f t="shared" si="226"/>
        <v>0</v>
      </c>
      <c r="BA470" s="756">
        <v>0</v>
      </c>
      <c r="BB470" s="756">
        <v>0</v>
      </c>
      <c r="BC470" s="756">
        <v>0</v>
      </c>
      <c r="BD470" s="756">
        <v>0</v>
      </c>
      <c r="BE470" s="767">
        <f t="shared" si="240"/>
        <v>0</v>
      </c>
      <c r="BF470" s="646">
        <f t="shared" si="241"/>
        <v>0</v>
      </c>
      <c r="BG470" s="594"/>
      <c r="BH470" s="705">
        <f t="shared" si="231"/>
        <v>454</v>
      </c>
      <c r="BI470" s="646">
        <f t="shared" si="242"/>
        <v>0</v>
      </c>
      <c r="BJ470" s="594"/>
      <c r="BK470" s="705">
        <f t="shared" si="243"/>
        <v>454</v>
      </c>
      <c r="BL470" s="756">
        <v>0</v>
      </c>
      <c r="BM470" s="756">
        <v>0</v>
      </c>
      <c r="BN470" s="756">
        <v>0</v>
      </c>
      <c r="BO470" s="756">
        <v>0</v>
      </c>
      <c r="BP470" s="756">
        <v>0</v>
      </c>
      <c r="BQ470" s="756">
        <v>0</v>
      </c>
      <c r="BR470" s="756">
        <v>0</v>
      </c>
      <c r="BS470" s="646">
        <f t="shared" si="254"/>
        <v>0</v>
      </c>
      <c r="BT470" s="594"/>
      <c r="BU470" s="705">
        <f t="shared" si="244"/>
        <v>454</v>
      </c>
      <c r="BV470" s="756">
        <v>0</v>
      </c>
      <c r="BW470" s="756">
        <v>0</v>
      </c>
      <c r="BX470" s="756">
        <v>0</v>
      </c>
      <c r="BY470" s="756">
        <v>0</v>
      </c>
      <c r="BZ470" s="756">
        <v>0</v>
      </c>
      <c r="CA470" s="756">
        <v>0</v>
      </c>
      <c r="CB470" s="756">
        <v>0</v>
      </c>
      <c r="CC470" s="646">
        <f t="shared" si="255"/>
        <v>0</v>
      </c>
      <c r="CD470" s="594"/>
      <c r="CE470" s="705">
        <f t="shared" si="232"/>
        <v>454</v>
      </c>
      <c r="CF470" s="756">
        <f t="shared" si="230"/>
        <v>0</v>
      </c>
      <c r="CG470" s="756">
        <f t="shared" si="230"/>
        <v>0</v>
      </c>
      <c r="CH470" s="756">
        <f t="shared" si="230"/>
        <v>0</v>
      </c>
      <c r="CI470" s="756">
        <f t="shared" si="230"/>
        <v>0</v>
      </c>
      <c r="CJ470" s="756">
        <f t="shared" si="230"/>
        <v>0</v>
      </c>
      <c r="CK470" s="756">
        <f t="shared" si="230"/>
        <v>0</v>
      </c>
      <c r="CL470" s="756">
        <f t="shared" si="228"/>
        <v>0</v>
      </c>
      <c r="CM470" s="646">
        <f t="shared" si="256"/>
        <v>0</v>
      </c>
      <c r="CN470" s="594"/>
      <c r="CO470" s="705">
        <f t="shared" si="233"/>
        <v>454</v>
      </c>
      <c r="CP470" s="756">
        <v>0</v>
      </c>
      <c r="CQ470" s="756">
        <v>0</v>
      </c>
      <c r="CR470" s="756">
        <v>0</v>
      </c>
      <c r="CS470" s="756">
        <v>0</v>
      </c>
      <c r="CT470" s="756">
        <v>0</v>
      </c>
      <c r="CU470" s="756">
        <v>0</v>
      </c>
      <c r="CV470" s="756">
        <v>0</v>
      </c>
      <c r="CW470" s="646">
        <f t="shared" si="257"/>
        <v>0</v>
      </c>
      <c r="CX470" s="685"/>
      <c r="CY470" s="705">
        <f t="shared" si="234"/>
        <v>454</v>
      </c>
      <c r="CZ470" s="756">
        <v>0</v>
      </c>
      <c r="DA470" s="756">
        <v>0</v>
      </c>
      <c r="DB470" s="756">
        <v>0</v>
      </c>
      <c r="DC470" s="756">
        <v>0</v>
      </c>
      <c r="DD470" s="756">
        <v>0</v>
      </c>
      <c r="DE470" s="767">
        <f t="shared" si="245"/>
        <v>0</v>
      </c>
      <c r="DF470" s="756">
        <v>0</v>
      </c>
      <c r="DG470" s="756">
        <v>0</v>
      </c>
      <c r="DH470" s="756">
        <v>0</v>
      </c>
      <c r="DI470" s="756">
        <v>0</v>
      </c>
      <c r="DJ470" s="767">
        <f t="shared" si="246"/>
        <v>0</v>
      </c>
      <c r="DK470" s="715">
        <f t="shared" si="247"/>
        <v>0</v>
      </c>
      <c r="DL470" s="685"/>
      <c r="DM470" s="705">
        <f t="shared" si="235"/>
        <v>454</v>
      </c>
      <c r="DN470" s="715">
        <f t="shared" si="248"/>
        <v>0</v>
      </c>
    </row>
    <row r="471" spans="2:118" x14ac:dyDescent="0.25">
      <c r="B471" s="705">
        <v>455</v>
      </c>
      <c r="C471" s="765">
        <f>(1+_xlfn.XLOOKUP(INT((B471-1)/12)+1,'ZC Curve'!$B$8:$B$107,'ZC Curve'!R$8:R$107,,0))^(1/12)-1</f>
        <v>0</v>
      </c>
      <c r="D471" s="766">
        <f t="shared" si="249"/>
        <v>1</v>
      </c>
      <c r="E471" s="685"/>
      <c r="F471" s="705">
        <v>455</v>
      </c>
      <c r="G471" s="756">
        <v>0</v>
      </c>
      <c r="H471" s="756">
        <v>0</v>
      </c>
      <c r="I471" s="756">
        <v>0</v>
      </c>
      <c r="J471" s="756">
        <v>0</v>
      </c>
      <c r="K471" s="756">
        <v>0</v>
      </c>
      <c r="L471" s="756">
        <v>0</v>
      </c>
      <c r="M471" s="756">
        <v>0</v>
      </c>
      <c r="N471" s="646">
        <f t="shared" si="250"/>
        <v>0</v>
      </c>
      <c r="O471" s="594"/>
      <c r="P471" s="705">
        <f t="shared" si="236"/>
        <v>455</v>
      </c>
      <c r="Q471" s="756">
        <v>0</v>
      </c>
      <c r="R471" s="756">
        <v>0</v>
      </c>
      <c r="S471" s="756">
        <v>0</v>
      </c>
      <c r="T471" s="756">
        <v>0</v>
      </c>
      <c r="U471" s="756">
        <v>0</v>
      </c>
      <c r="V471" s="756">
        <v>0</v>
      </c>
      <c r="W471" s="756">
        <v>0</v>
      </c>
      <c r="X471" s="646">
        <f t="shared" si="251"/>
        <v>0</v>
      </c>
      <c r="Y471" s="594"/>
      <c r="Z471" s="705">
        <f t="shared" si="237"/>
        <v>455</v>
      </c>
      <c r="AA471" s="756">
        <f t="shared" si="229"/>
        <v>0</v>
      </c>
      <c r="AB471" s="756">
        <f t="shared" si="229"/>
        <v>0</v>
      </c>
      <c r="AC471" s="756">
        <f t="shared" si="229"/>
        <v>0</v>
      </c>
      <c r="AD471" s="756">
        <f t="shared" si="229"/>
        <v>0</v>
      </c>
      <c r="AE471" s="756">
        <f t="shared" si="229"/>
        <v>0</v>
      </c>
      <c r="AF471" s="756">
        <f t="shared" si="229"/>
        <v>0</v>
      </c>
      <c r="AG471" s="756">
        <f t="shared" si="227"/>
        <v>0</v>
      </c>
      <c r="AH471" s="646">
        <f t="shared" si="252"/>
        <v>0</v>
      </c>
      <c r="AI471" s="594"/>
      <c r="AJ471" s="705">
        <f t="shared" si="238"/>
        <v>455</v>
      </c>
      <c r="AK471" s="756">
        <v>0</v>
      </c>
      <c r="AL471" s="756">
        <v>0</v>
      </c>
      <c r="AM471" s="756">
        <v>0</v>
      </c>
      <c r="AN471" s="756">
        <v>0</v>
      </c>
      <c r="AO471" s="756">
        <v>0</v>
      </c>
      <c r="AP471" s="756">
        <v>0</v>
      </c>
      <c r="AQ471" s="756">
        <v>0</v>
      </c>
      <c r="AR471" s="646">
        <f t="shared" si="253"/>
        <v>0</v>
      </c>
      <c r="AS471" s="594"/>
      <c r="AT471" s="705">
        <f t="shared" si="239"/>
        <v>455</v>
      </c>
      <c r="AU471" s="756">
        <v>0</v>
      </c>
      <c r="AV471" s="756">
        <v>0</v>
      </c>
      <c r="AW471" s="756">
        <v>0</v>
      </c>
      <c r="AX471" s="756">
        <v>0</v>
      </c>
      <c r="AY471" s="756">
        <v>0</v>
      </c>
      <c r="AZ471" s="767">
        <f t="shared" si="226"/>
        <v>0</v>
      </c>
      <c r="BA471" s="756">
        <v>0</v>
      </c>
      <c r="BB471" s="756">
        <v>0</v>
      </c>
      <c r="BC471" s="756">
        <v>0</v>
      </c>
      <c r="BD471" s="756">
        <v>0</v>
      </c>
      <c r="BE471" s="767">
        <f t="shared" si="240"/>
        <v>0</v>
      </c>
      <c r="BF471" s="646">
        <f t="shared" si="241"/>
        <v>0</v>
      </c>
      <c r="BG471" s="594"/>
      <c r="BH471" s="705">
        <f t="shared" si="231"/>
        <v>455</v>
      </c>
      <c r="BI471" s="646">
        <f t="shared" si="242"/>
        <v>0</v>
      </c>
      <c r="BJ471" s="594"/>
      <c r="BK471" s="705">
        <f t="shared" si="243"/>
        <v>455</v>
      </c>
      <c r="BL471" s="756">
        <v>0</v>
      </c>
      <c r="BM471" s="756">
        <v>0</v>
      </c>
      <c r="BN471" s="756">
        <v>0</v>
      </c>
      <c r="BO471" s="756">
        <v>0</v>
      </c>
      <c r="BP471" s="756">
        <v>0</v>
      </c>
      <c r="BQ471" s="756">
        <v>0</v>
      </c>
      <c r="BR471" s="756">
        <v>0</v>
      </c>
      <c r="BS471" s="646">
        <f t="shared" si="254"/>
        <v>0</v>
      </c>
      <c r="BT471" s="594"/>
      <c r="BU471" s="705">
        <f t="shared" si="244"/>
        <v>455</v>
      </c>
      <c r="BV471" s="756">
        <v>0</v>
      </c>
      <c r="BW471" s="756">
        <v>0</v>
      </c>
      <c r="BX471" s="756">
        <v>0</v>
      </c>
      <c r="BY471" s="756">
        <v>0</v>
      </c>
      <c r="BZ471" s="756">
        <v>0</v>
      </c>
      <c r="CA471" s="756">
        <v>0</v>
      </c>
      <c r="CB471" s="756">
        <v>0</v>
      </c>
      <c r="CC471" s="646">
        <f t="shared" si="255"/>
        <v>0</v>
      </c>
      <c r="CD471" s="594"/>
      <c r="CE471" s="705">
        <f t="shared" si="232"/>
        <v>455</v>
      </c>
      <c r="CF471" s="756">
        <f t="shared" si="230"/>
        <v>0</v>
      </c>
      <c r="CG471" s="756">
        <f t="shared" si="230"/>
        <v>0</v>
      </c>
      <c r="CH471" s="756">
        <f t="shared" si="230"/>
        <v>0</v>
      </c>
      <c r="CI471" s="756">
        <f t="shared" si="230"/>
        <v>0</v>
      </c>
      <c r="CJ471" s="756">
        <f t="shared" si="230"/>
        <v>0</v>
      </c>
      <c r="CK471" s="756">
        <f t="shared" si="230"/>
        <v>0</v>
      </c>
      <c r="CL471" s="756">
        <f t="shared" si="228"/>
        <v>0</v>
      </c>
      <c r="CM471" s="646">
        <f t="shared" si="256"/>
        <v>0</v>
      </c>
      <c r="CN471" s="594"/>
      <c r="CO471" s="705">
        <f t="shared" si="233"/>
        <v>455</v>
      </c>
      <c r="CP471" s="756">
        <v>0</v>
      </c>
      <c r="CQ471" s="756">
        <v>0</v>
      </c>
      <c r="CR471" s="756">
        <v>0</v>
      </c>
      <c r="CS471" s="756">
        <v>0</v>
      </c>
      <c r="CT471" s="756">
        <v>0</v>
      </c>
      <c r="CU471" s="756">
        <v>0</v>
      </c>
      <c r="CV471" s="756">
        <v>0</v>
      </c>
      <c r="CW471" s="646">
        <f t="shared" si="257"/>
        <v>0</v>
      </c>
      <c r="CX471" s="685"/>
      <c r="CY471" s="705">
        <f t="shared" si="234"/>
        <v>455</v>
      </c>
      <c r="CZ471" s="756">
        <v>0</v>
      </c>
      <c r="DA471" s="756">
        <v>0</v>
      </c>
      <c r="DB471" s="756">
        <v>0</v>
      </c>
      <c r="DC471" s="756">
        <v>0</v>
      </c>
      <c r="DD471" s="756">
        <v>0</v>
      </c>
      <c r="DE471" s="767">
        <f t="shared" si="245"/>
        <v>0</v>
      </c>
      <c r="DF471" s="756">
        <v>0</v>
      </c>
      <c r="DG471" s="756">
        <v>0</v>
      </c>
      <c r="DH471" s="756">
        <v>0</v>
      </c>
      <c r="DI471" s="756">
        <v>0</v>
      </c>
      <c r="DJ471" s="767">
        <f t="shared" si="246"/>
        <v>0</v>
      </c>
      <c r="DK471" s="715">
        <f t="shared" si="247"/>
        <v>0</v>
      </c>
      <c r="DL471" s="685"/>
      <c r="DM471" s="705">
        <f t="shared" si="235"/>
        <v>455</v>
      </c>
      <c r="DN471" s="715">
        <f t="shared" si="248"/>
        <v>0</v>
      </c>
    </row>
    <row r="472" spans="2:118" x14ac:dyDescent="0.25">
      <c r="B472" s="705">
        <v>456</v>
      </c>
      <c r="C472" s="765">
        <f>(1+_xlfn.XLOOKUP(INT((B472-1)/12)+1,'ZC Curve'!$B$8:$B$107,'ZC Curve'!R$8:R$107,,0))^(1/12)-1</f>
        <v>0</v>
      </c>
      <c r="D472" s="766">
        <f t="shared" si="249"/>
        <v>1</v>
      </c>
      <c r="E472" s="685"/>
      <c r="F472" s="705">
        <v>456</v>
      </c>
      <c r="G472" s="756">
        <v>0</v>
      </c>
      <c r="H472" s="756">
        <v>0</v>
      </c>
      <c r="I472" s="756">
        <v>0</v>
      </c>
      <c r="J472" s="756">
        <v>0</v>
      </c>
      <c r="K472" s="756">
        <v>0</v>
      </c>
      <c r="L472" s="756">
        <v>0</v>
      </c>
      <c r="M472" s="756">
        <v>0</v>
      </c>
      <c r="N472" s="646">
        <f t="shared" si="250"/>
        <v>0</v>
      </c>
      <c r="O472" s="594"/>
      <c r="P472" s="705">
        <f t="shared" si="236"/>
        <v>456</v>
      </c>
      <c r="Q472" s="756">
        <v>0</v>
      </c>
      <c r="R472" s="756">
        <v>0</v>
      </c>
      <c r="S472" s="756">
        <v>0</v>
      </c>
      <c r="T472" s="756">
        <v>0</v>
      </c>
      <c r="U472" s="756">
        <v>0</v>
      </c>
      <c r="V472" s="756">
        <v>0</v>
      </c>
      <c r="W472" s="756">
        <v>0</v>
      </c>
      <c r="X472" s="646">
        <f t="shared" si="251"/>
        <v>0</v>
      </c>
      <c r="Y472" s="594"/>
      <c r="Z472" s="705">
        <f t="shared" si="237"/>
        <v>456</v>
      </c>
      <c r="AA472" s="756">
        <f t="shared" si="229"/>
        <v>0</v>
      </c>
      <c r="AB472" s="756">
        <f t="shared" si="229"/>
        <v>0</v>
      </c>
      <c r="AC472" s="756">
        <f t="shared" si="229"/>
        <v>0</v>
      </c>
      <c r="AD472" s="756">
        <f t="shared" si="229"/>
        <v>0</v>
      </c>
      <c r="AE472" s="756">
        <f t="shared" si="229"/>
        <v>0</v>
      </c>
      <c r="AF472" s="756">
        <f t="shared" si="229"/>
        <v>0</v>
      </c>
      <c r="AG472" s="756">
        <f t="shared" si="227"/>
        <v>0</v>
      </c>
      <c r="AH472" s="646">
        <f t="shared" si="252"/>
        <v>0</v>
      </c>
      <c r="AI472" s="594"/>
      <c r="AJ472" s="705">
        <f t="shared" si="238"/>
        <v>456</v>
      </c>
      <c r="AK472" s="756">
        <v>0</v>
      </c>
      <c r="AL472" s="756">
        <v>0</v>
      </c>
      <c r="AM472" s="756">
        <v>0</v>
      </c>
      <c r="AN472" s="756">
        <v>0</v>
      </c>
      <c r="AO472" s="756">
        <v>0</v>
      </c>
      <c r="AP472" s="756">
        <v>0</v>
      </c>
      <c r="AQ472" s="756">
        <v>0</v>
      </c>
      <c r="AR472" s="646">
        <f t="shared" si="253"/>
        <v>0</v>
      </c>
      <c r="AS472" s="594"/>
      <c r="AT472" s="705">
        <f t="shared" si="239"/>
        <v>456</v>
      </c>
      <c r="AU472" s="756">
        <v>0</v>
      </c>
      <c r="AV472" s="756">
        <v>0</v>
      </c>
      <c r="AW472" s="756">
        <v>0</v>
      </c>
      <c r="AX472" s="756">
        <v>0</v>
      </c>
      <c r="AY472" s="756">
        <v>0</v>
      </c>
      <c r="AZ472" s="767">
        <f t="shared" si="226"/>
        <v>0</v>
      </c>
      <c r="BA472" s="756">
        <v>0</v>
      </c>
      <c r="BB472" s="756">
        <v>0</v>
      </c>
      <c r="BC472" s="756">
        <v>0</v>
      </c>
      <c r="BD472" s="756">
        <v>0</v>
      </c>
      <c r="BE472" s="767">
        <f t="shared" si="240"/>
        <v>0</v>
      </c>
      <c r="BF472" s="646">
        <f t="shared" si="241"/>
        <v>0</v>
      </c>
      <c r="BG472" s="594"/>
      <c r="BH472" s="705">
        <f t="shared" si="231"/>
        <v>456</v>
      </c>
      <c r="BI472" s="646">
        <f t="shared" si="242"/>
        <v>0</v>
      </c>
      <c r="BJ472" s="594"/>
      <c r="BK472" s="705">
        <f t="shared" si="243"/>
        <v>456</v>
      </c>
      <c r="BL472" s="756">
        <v>0</v>
      </c>
      <c r="BM472" s="756">
        <v>0</v>
      </c>
      <c r="BN472" s="756">
        <v>0</v>
      </c>
      <c r="BO472" s="756">
        <v>0</v>
      </c>
      <c r="BP472" s="756">
        <v>0</v>
      </c>
      <c r="BQ472" s="756">
        <v>0</v>
      </c>
      <c r="BR472" s="756">
        <v>0</v>
      </c>
      <c r="BS472" s="646">
        <f t="shared" si="254"/>
        <v>0</v>
      </c>
      <c r="BT472" s="594"/>
      <c r="BU472" s="705">
        <f t="shared" si="244"/>
        <v>456</v>
      </c>
      <c r="BV472" s="756">
        <v>0</v>
      </c>
      <c r="BW472" s="756">
        <v>0</v>
      </c>
      <c r="BX472" s="756">
        <v>0</v>
      </c>
      <c r="BY472" s="756">
        <v>0</v>
      </c>
      <c r="BZ472" s="756">
        <v>0</v>
      </c>
      <c r="CA472" s="756">
        <v>0</v>
      </c>
      <c r="CB472" s="756">
        <v>0</v>
      </c>
      <c r="CC472" s="646">
        <f t="shared" si="255"/>
        <v>0</v>
      </c>
      <c r="CD472" s="594"/>
      <c r="CE472" s="705">
        <f t="shared" si="232"/>
        <v>456</v>
      </c>
      <c r="CF472" s="756">
        <f t="shared" si="230"/>
        <v>0</v>
      </c>
      <c r="CG472" s="756">
        <f t="shared" si="230"/>
        <v>0</v>
      </c>
      <c r="CH472" s="756">
        <f t="shared" si="230"/>
        <v>0</v>
      </c>
      <c r="CI472" s="756">
        <f t="shared" si="230"/>
        <v>0</v>
      </c>
      <c r="CJ472" s="756">
        <f t="shared" si="230"/>
        <v>0</v>
      </c>
      <c r="CK472" s="756">
        <f t="shared" si="230"/>
        <v>0</v>
      </c>
      <c r="CL472" s="756">
        <f t="shared" si="228"/>
        <v>0</v>
      </c>
      <c r="CM472" s="646">
        <f t="shared" si="256"/>
        <v>0</v>
      </c>
      <c r="CN472" s="594"/>
      <c r="CO472" s="705">
        <f t="shared" si="233"/>
        <v>456</v>
      </c>
      <c r="CP472" s="756">
        <v>0</v>
      </c>
      <c r="CQ472" s="756">
        <v>0</v>
      </c>
      <c r="CR472" s="756">
        <v>0</v>
      </c>
      <c r="CS472" s="756">
        <v>0</v>
      </c>
      <c r="CT472" s="756">
        <v>0</v>
      </c>
      <c r="CU472" s="756">
        <v>0</v>
      </c>
      <c r="CV472" s="756">
        <v>0</v>
      </c>
      <c r="CW472" s="646">
        <f t="shared" si="257"/>
        <v>0</v>
      </c>
      <c r="CX472" s="685"/>
      <c r="CY472" s="705">
        <f t="shared" si="234"/>
        <v>456</v>
      </c>
      <c r="CZ472" s="756">
        <v>0</v>
      </c>
      <c r="DA472" s="756">
        <v>0</v>
      </c>
      <c r="DB472" s="756">
        <v>0</v>
      </c>
      <c r="DC472" s="756">
        <v>0</v>
      </c>
      <c r="DD472" s="756">
        <v>0</v>
      </c>
      <c r="DE472" s="767">
        <f t="shared" si="245"/>
        <v>0</v>
      </c>
      <c r="DF472" s="756">
        <v>0</v>
      </c>
      <c r="DG472" s="756">
        <v>0</v>
      </c>
      <c r="DH472" s="756">
        <v>0</v>
      </c>
      <c r="DI472" s="756">
        <v>0</v>
      </c>
      <c r="DJ472" s="767">
        <f t="shared" si="246"/>
        <v>0</v>
      </c>
      <c r="DK472" s="715">
        <f t="shared" si="247"/>
        <v>0</v>
      </c>
      <c r="DL472" s="685"/>
      <c r="DM472" s="705">
        <f t="shared" si="235"/>
        <v>456</v>
      </c>
      <c r="DN472" s="715">
        <f t="shared" si="248"/>
        <v>0</v>
      </c>
    </row>
    <row r="473" spans="2:118" x14ac:dyDescent="0.25">
      <c r="B473" s="705">
        <v>457</v>
      </c>
      <c r="C473" s="765">
        <f>(1+_xlfn.XLOOKUP(INT((B473-1)/12)+1,'ZC Curve'!$B$8:$B$107,'ZC Curve'!R$8:R$107,,0))^(1/12)-1</f>
        <v>0</v>
      </c>
      <c r="D473" s="766">
        <f t="shared" si="249"/>
        <v>1</v>
      </c>
      <c r="E473" s="685"/>
      <c r="F473" s="705">
        <v>457</v>
      </c>
      <c r="G473" s="756">
        <v>0</v>
      </c>
      <c r="H473" s="756">
        <v>0</v>
      </c>
      <c r="I473" s="756">
        <v>0</v>
      </c>
      <c r="J473" s="756">
        <v>0</v>
      </c>
      <c r="K473" s="756">
        <v>0</v>
      </c>
      <c r="L473" s="756">
        <v>0</v>
      </c>
      <c r="M473" s="756">
        <v>0</v>
      </c>
      <c r="N473" s="646">
        <f t="shared" si="250"/>
        <v>0</v>
      </c>
      <c r="O473" s="594"/>
      <c r="P473" s="705">
        <f t="shared" si="236"/>
        <v>457</v>
      </c>
      <c r="Q473" s="756">
        <v>0</v>
      </c>
      <c r="R473" s="756">
        <v>0</v>
      </c>
      <c r="S473" s="756">
        <v>0</v>
      </c>
      <c r="T473" s="756">
        <v>0</v>
      </c>
      <c r="U473" s="756">
        <v>0</v>
      </c>
      <c r="V473" s="756">
        <v>0</v>
      </c>
      <c r="W473" s="756">
        <v>0</v>
      </c>
      <c r="X473" s="646">
        <f t="shared" si="251"/>
        <v>0</v>
      </c>
      <c r="Y473" s="594"/>
      <c r="Z473" s="705">
        <f t="shared" si="237"/>
        <v>457</v>
      </c>
      <c r="AA473" s="756">
        <f t="shared" si="229"/>
        <v>0</v>
      </c>
      <c r="AB473" s="756">
        <f t="shared" si="229"/>
        <v>0</v>
      </c>
      <c r="AC473" s="756">
        <f t="shared" si="229"/>
        <v>0</v>
      </c>
      <c r="AD473" s="756">
        <f t="shared" si="229"/>
        <v>0</v>
      </c>
      <c r="AE473" s="756">
        <f t="shared" si="229"/>
        <v>0</v>
      </c>
      <c r="AF473" s="756">
        <f t="shared" si="229"/>
        <v>0</v>
      </c>
      <c r="AG473" s="756">
        <f t="shared" si="227"/>
        <v>0</v>
      </c>
      <c r="AH473" s="646">
        <f t="shared" si="252"/>
        <v>0</v>
      </c>
      <c r="AI473" s="594"/>
      <c r="AJ473" s="705">
        <f t="shared" si="238"/>
        <v>457</v>
      </c>
      <c r="AK473" s="756">
        <v>0</v>
      </c>
      <c r="AL473" s="756">
        <v>0</v>
      </c>
      <c r="AM473" s="756">
        <v>0</v>
      </c>
      <c r="AN473" s="756">
        <v>0</v>
      </c>
      <c r="AO473" s="756">
        <v>0</v>
      </c>
      <c r="AP473" s="756">
        <v>0</v>
      </c>
      <c r="AQ473" s="756">
        <v>0</v>
      </c>
      <c r="AR473" s="646">
        <f t="shared" si="253"/>
        <v>0</v>
      </c>
      <c r="AS473" s="594"/>
      <c r="AT473" s="705">
        <f t="shared" si="239"/>
        <v>457</v>
      </c>
      <c r="AU473" s="756">
        <v>0</v>
      </c>
      <c r="AV473" s="756">
        <v>0</v>
      </c>
      <c r="AW473" s="756">
        <v>0</v>
      </c>
      <c r="AX473" s="756">
        <v>0</v>
      </c>
      <c r="AY473" s="756">
        <v>0</v>
      </c>
      <c r="AZ473" s="767">
        <f t="shared" si="226"/>
        <v>0</v>
      </c>
      <c r="BA473" s="756">
        <v>0</v>
      </c>
      <c r="BB473" s="756">
        <v>0</v>
      </c>
      <c r="BC473" s="756">
        <v>0</v>
      </c>
      <c r="BD473" s="756">
        <v>0</v>
      </c>
      <c r="BE473" s="767">
        <f t="shared" si="240"/>
        <v>0</v>
      </c>
      <c r="BF473" s="646">
        <f t="shared" si="241"/>
        <v>0</v>
      </c>
      <c r="BG473" s="594"/>
      <c r="BH473" s="705">
        <f t="shared" si="231"/>
        <v>457</v>
      </c>
      <c r="BI473" s="646">
        <f t="shared" si="242"/>
        <v>0</v>
      </c>
      <c r="BJ473" s="594"/>
      <c r="BK473" s="705">
        <f t="shared" si="243"/>
        <v>457</v>
      </c>
      <c r="BL473" s="756">
        <v>0</v>
      </c>
      <c r="BM473" s="756">
        <v>0</v>
      </c>
      <c r="BN473" s="756">
        <v>0</v>
      </c>
      <c r="BO473" s="756">
        <v>0</v>
      </c>
      <c r="BP473" s="756">
        <v>0</v>
      </c>
      <c r="BQ473" s="756">
        <v>0</v>
      </c>
      <c r="BR473" s="756">
        <v>0</v>
      </c>
      <c r="BS473" s="646">
        <f t="shared" si="254"/>
        <v>0</v>
      </c>
      <c r="BT473" s="594"/>
      <c r="BU473" s="705">
        <f t="shared" si="244"/>
        <v>457</v>
      </c>
      <c r="BV473" s="756">
        <v>0</v>
      </c>
      <c r="BW473" s="756">
        <v>0</v>
      </c>
      <c r="BX473" s="756">
        <v>0</v>
      </c>
      <c r="BY473" s="756">
        <v>0</v>
      </c>
      <c r="BZ473" s="756">
        <v>0</v>
      </c>
      <c r="CA473" s="756">
        <v>0</v>
      </c>
      <c r="CB473" s="756">
        <v>0</v>
      </c>
      <c r="CC473" s="646">
        <f t="shared" si="255"/>
        <v>0</v>
      </c>
      <c r="CD473" s="594"/>
      <c r="CE473" s="705">
        <f t="shared" si="232"/>
        <v>457</v>
      </c>
      <c r="CF473" s="756">
        <f t="shared" si="230"/>
        <v>0</v>
      </c>
      <c r="CG473" s="756">
        <f t="shared" si="230"/>
        <v>0</v>
      </c>
      <c r="CH473" s="756">
        <f t="shared" si="230"/>
        <v>0</v>
      </c>
      <c r="CI473" s="756">
        <f t="shared" si="230"/>
        <v>0</v>
      </c>
      <c r="CJ473" s="756">
        <f t="shared" si="230"/>
        <v>0</v>
      </c>
      <c r="CK473" s="756">
        <f t="shared" si="230"/>
        <v>0</v>
      </c>
      <c r="CL473" s="756">
        <f t="shared" si="228"/>
        <v>0</v>
      </c>
      <c r="CM473" s="646">
        <f t="shared" si="256"/>
        <v>0</v>
      </c>
      <c r="CN473" s="594"/>
      <c r="CO473" s="705">
        <f t="shared" si="233"/>
        <v>457</v>
      </c>
      <c r="CP473" s="756">
        <v>0</v>
      </c>
      <c r="CQ473" s="756">
        <v>0</v>
      </c>
      <c r="CR473" s="756">
        <v>0</v>
      </c>
      <c r="CS473" s="756">
        <v>0</v>
      </c>
      <c r="CT473" s="756">
        <v>0</v>
      </c>
      <c r="CU473" s="756">
        <v>0</v>
      </c>
      <c r="CV473" s="756">
        <v>0</v>
      </c>
      <c r="CW473" s="646">
        <f t="shared" si="257"/>
        <v>0</v>
      </c>
      <c r="CX473" s="685"/>
      <c r="CY473" s="705">
        <f t="shared" si="234"/>
        <v>457</v>
      </c>
      <c r="CZ473" s="756">
        <v>0</v>
      </c>
      <c r="DA473" s="756">
        <v>0</v>
      </c>
      <c r="DB473" s="756">
        <v>0</v>
      </c>
      <c r="DC473" s="756">
        <v>0</v>
      </c>
      <c r="DD473" s="756">
        <v>0</v>
      </c>
      <c r="DE473" s="767">
        <f t="shared" si="245"/>
        <v>0</v>
      </c>
      <c r="DF473" s="756">
        <v>0</v>
      </c>
      <c r="DG473" s="756">
        <v>0</v>
      </c>
      <c r="DH473" s="756">
        <v>0</v>
      </c>
      <c r="DI473" s="756">
        <v>0</v>
      </c>
      <c r="DJ473" s="767">
        <f t="shared" si="246"/>
        <v>0</v>
      </c>
      <c r="DK473" s="715">
        <f t="shared" si="247"/>
        <v>0</v>
      </c>
      <c r="DL473" s="685"/>
      <c r="DM473" s="705">
        <f t="shared" si="235"/>
        <v>457</v>
      </c>
      <c r="DN473" s="715">
        <f t="shared" si="248"/>
        <v>0</v>
      </c>
    </row>
    <row r="474" spans="2:118" x14ac:dyDescent="0.25">
      <c r="B474" s="705">
        <v>458</v>
      </c>
      <c r="C474" s="765">
        <f>(1+_xlfn.XLOOKUP(INT((B474-1)/12)+1,'ZC Curve'!$B$8:$B$107,'ZC Curve'!R$8:R$107,,0))^(1/12)-1</f>
        <v>0</v>
      </c>
      <c r="D474" s="766">
        <f t="shared" si="249"/>
        <v>1</v>
      </c>
      <c r="E474" s="685"/>
      <c r="F474" s="705">
        <v>458</v>
      </c>
      <c r="G474" s="756">
        <v>0</v>
      </c>
      <c r="H474" s="756">
        <v>0</v>
      </c>
      <c r="I474" s="756">
        <v>0</v>
      </c>
      <c r="J474" s="756">
        <v>0</v>
      </c>
      <c r="K474" s="756">
        <v>0</v>
      </c>
      <c r="L474" s="756">
        <v>0</v>
      </c>
      <c r="M474" s="756">
        <v>0</v>
      </c>
      <c r="N474" s="646">
        <f t="shared" si="250"/>
        <v>0</v>
      </c>
      <c r="O474" s="594"/>
      <c r="P474" s="705">
        <f t="shared" si="236"/>
        <v>458</v>
      </c>
      <c r="Q474" s="756">
        <v>0</v>
      </c>
      <c r="R474" s="756">
        <v>0</v>
      </c>
      <c r="S474" s="756">
        <v>0</v>
      </c>
      <c r="T474" s="756">
        <v>0</v>
      </c>
      <c r="U474" s="756">
        <v>0</v>
      </c>
      <c r="V474" s="756">
        <v>0</v>
      </c>
      <c r="W474" s="756">
        <v>0</v>
      </c>
      <c r="X474" s="646">
        <f t="shared" si="251"/>
        <v>0</v>
      </c>
      <c r="Y474" s="594"/>
      <c r="Z474" s="705">
        <f t="shared" si="237"/>
        <v>458</v>
      </c>
      <c r="AA474" s="756">
        <f t="shared" si="229"/>
        <v>0</v>
      </c>
      <c r="AB474" s="756">
        <f t="shared" si="229"/>
        <v>0</v>
      </c>
      <c r="AC474" s="756">
        <f t="shared" si="229"/>
        <v>0</v>
      </c>
      <c r="AD474" s="756">
        <f t="shared" si="229"/>
        <v>0</v>
      </c>
      <c r="AE474" s="756">
        <f t="shared" si="229"/>
        <v>0</v>
      </c>
      <c r="AF474" s="756">
        <f t="shared" si="229"/>
        <v>0</v>
      </c>
      <c r="AG474" s="756">
        <f t="shared" si="227"/>
        <v>0</v>
      </c>
      <c r="AH474" s="646">
        <f t="shared" si="252"/>
        <v>0</v>
      </c>
      <c r="AI474" s="594"/>
      <c r="AJ474" s="705">
        <f t="shared" si="238"/>
        <v>458</v>
      </c>
      <c r="AK474" s="756">
        <v>0</v>
      </c>
      <c r="AL474" s="756">
        <v>0</v>
      </c>
      <c r="AM474" s="756">
        <v>0</v>
      </c>
      <c r="AN474" s="756">
        <v>0</v>
      </c>
      <c r="AO474" s="756">
        <v>0</v>
      </c>
      <c r="AP474" s="756">
        <v>0</v>
      </c>
      <c r="AQ474" s="756">
        <v>0</v>
      </c>
      <c r="AR474" s="646">
        <f t="shared" si="253"/>
        <v>0</v>
      </c>
      <c r="AS474" s="594"/>
      <c r="AT474" s="705">
        <f t="shared" si="239"/>
        <v>458</v>
      </c>
      <c r="AU474" s="756">
        <v>0</v>
      </c>
      <c r="AV474" s="756">
        <v>0</v>
      </c>
      <c r="AW474" s="756">
        <v>0</v>
      </c>
      <c r="AX474" s="756">
        <v>0</v>
      </c>
      <c r="AY474" s="756">
        <v>0</v>
      </c>
      <c r="AZ474" s="767">
        <f t="shared" si="226"/>
        <v>0</v>
      </c>
      <c r="BA474" s="756">
        <v>0</v>
      </c>
      <c r="BB474" s="756">
        <v>0</v>
      </c>
      <c r="BC474" s="756">
        <v>0</v>
      </c>
      <c r="BD474" s="756">
        <v>0</v>
      </c>
      <c r="BE474" s="767">
        <f t="shared" si="240"/>
        <v>0</v>
      </c>
      <c r="BF474" s="646">
        <f t="shared" si="241"/>
        <v>0</v>
      </c>
      <c r="BG474" s="594"/>
      <c r="BH474" s="705">
        <f t="shared" si="231"/>
        <v>458</v>
      </c>
      <c r="BI474" s="646">
        <f t="shared" si="242"/>
        <v>0</v>
      </c>
      <c r="BJ474" s="594"/>
      <c r="BK474" s="705">
        <f t="shared" si="243"/>
        <v>458</v>
      </c>
      <c r="BL474" s="756">
        <v>0</v>
      </c>
      <c r="BM474" s="756">
        <v>0</v>
      </c>
      <c r="BN474" s="756">
        <v>0</v>
      </c>
      <c r="BO474" s="756">
        <v>0</v>
      </c>
      <c r="BP474" s="756">
        <v>0</v>
      </c>
      <c r="BQ474" s="756">
        <v>0</v>
      </c>
      <c r="BR474" s="756">
        <v>0</v>
      </c>
      <c r="BS474" s="646">
        <f t="shared" si="254"/>
        <v>0</v>
      </c>
      <c r="BT474" s="594"/>
      <c r="BU474" s="705">
        <f t="shared" si="244"/>
        <v>458</v>
      </c>
      <c r="BV474" s="756">
        <v>0</v>
      </c>
      <c r="BW474" s="756">
        <v>0</v>
      </c>
      <c r="BX474" s="756">
        <v>0</v>
      </c>
      <c r="BY474" s="756">
        <v>0</v>
      </c>
      <c r="BZ474" s="756">
        <v>0</v>
      </c>
      <c r="CA474" s="756">
        <v>0</v>
      </c>
      <c r="CB474" s="756">
        <v>0</v>
      </c>
      <c r="CC474" s="646">
        <f t="shared" si="255"/>
        <v>0</v>
      </c>
      <c r="CD474" s="594"/>
      <c r="CE474" s="705">
        <f t="shared" si="232"/>
        <v>458</v>
      </c>
      <c r="CF474" s="756">
        <f t="shared" si="230"/>
        <v>0</v>
      </c>
      <c r="CG474" s="756">
        <f t="shared" si="230"/>
        <v>0</v>
      </c>
      <c r="CH474" s="756">
        <f t="shared" si="230"/>
        <v>0</v>
      </c>
      <c r="CI474" s="756">
        <f t="shared" si="230"/>
        <v>0</v>
      </c>
      <c r="CJ474" s="756">
        <f t="shared" si="230"/>
        <v>0</v>
      </c>
      <c r="CK474" s="756">
        <f t="shared" si="230"/>
        <v>0</v>
      </c>
      <c r="CL474" s="756">
        <f t="shared" si="228"/>
        <v>0</v>
      </c>
      <c r="CM474" s="646">
        <f t="shared" si="256"/>
        <v>0</v>
      </c>
      <c r="CN474" s="594"/>
      <c r="CO474" s="705">
        <f t="shared" si="233"/>
        <v>458</v>
      </c>
      <c r="CP474" s="756">
        <v>0</v>
      </c>
      <c r="CQ474" s="756">
        <v>0</v>
      </c>
      <c r="CR474" s="756">
        <v>0</v>
      </c>
      <c r="CS474" s="756">
        <v>0</v>
      </c>
      <c r="CT474" s="756">
        <v>0</v>
      </c>
      <c r="CU474" s="756">
        <v>0</v>
      </c>
      <c r="CV474" s="756">
        <v>0</v>
      </c>
      <c r="CW474" s="646">
        <f t="shared" si="257"/>
        <v>0</v>
      </c>
      <c r="CX474" s="685"/>
      <c r="CY474" s="705">
        <f t="shared" si="234"/>
        <v>458</v>
      </c>
      <c r="CZ474" s="756">
        <v>0</v>
      </c>
      <c r="DA474" s="756">
        <v>0</v>
      </c>
      <c r="DB474" s="756">
        <v>0</v>
      </c>
      <c r="DC474" s="756">
        <v>0</v>
      </c>
      <c r="DD474" s="756">
        <v>0</v>
      </c>
      <c r="DE474" s="767">
        <f t="shared" si="245"/>
        <v>0</v>
      </c>
      <c r="DF474" s="756">
        <v>0</v>
      </c>
      <c r="DG474" s="756">
        <v>0</v>
      </c>
      <c r="DH474" s="756">
        <v>0</v>
      </c>
      <c r="DI474" s="756">
        <v>0</v>
      </c>
      <c r="DJ474" s="767">
        <f t="shared" si="246"/>
        <v>0</v>
      </c>
      <c r="DK474" s="715">
        <f t="shared" si="247"/>
        <v>0</v>
      </c>
      <c r="DL474" s="685"/>
      <c r="DM474" s="705">
        <f t="shared" si="235"/>
        <v>458</v>
      </c>
      <c r="DN474" s="715">
        <f t="shared" si="248"/>
        <v>0</v>
      </c>
    </row>
    <row r="475" spans="2:118" x14ac:dyDescent="0.25">
      <c r="B475" s="705">
        <v>459</v>
      </c>
      <c r="C475" s="765">
        <f>(1+_xlfn.XLOOKUP(INT((B475-1)/12)+1,'ZC Curve'!$B$8:$B$107,'ZC Curve'!R$8:R$107,,0))^(1/12)-1</f>
        <v>0</v>
      </c>
      <c r="D475" s="766">
        <f t="shared" si="249"/>
        <v>1</v>
      </c>
      <c r="E475" s="685"/>
      <c r="F475" s="705">
        <v>459</v>
      </c>
      <c r="G475" s="756">
        <v>0</v>
      </c>
      <c r="H475" s="756">
        <v>0</v>
      </c>
      <c r="I475" s="756">
        <v>0</v>
      </c>
      <c r="J475" s="756">
        <v>0</v>
      </c>
      <c r="K475" s="756">
        <v>0</v>
      </c>
      <c r="L475" s="756">
        <v>0</v>
      </c>
      <c r="M475" s="756">
        <v>0</v>
      </c>
      <c r="N475" s="646">
        <f t="shared" si="250"/>
        <v>0</v>
      </c>
      <c r="O475" s="594"/>
      <c r="P475" s="705">
        <f t="shared" si="236"/>
        <v>459</v>
      </c>
      <c r="Q475" s="756">
        <v>0</v>
      </c>
      <c r="R475" s="756">
        <v>0</v>
      </c>
      <c r="S475" s="756">
        <v>0</v>
      </c>
      <c r="T475" s="756">
        <v>0</v>
      </c>
      <c r="U475" s="756">
        <v>0</v>
      </c>
      <c r="V475" s="756">
        <v>0</v>
      </c>
      <c r="W475" s="756">
        <v>0</v>
      </c>
      <c r="X475" s="646">
        <f t="shared" si="251"/>
        <v>0</v>
      </c>
      <c r="Y475" s="594"/>
      <c r="Z475" s="705">
        <f t="shared" si="237"/>
        <v>459</v>
      </c>
      <c r="AA475" s="756">
        <f t="shared" si="229"/>
        <v>0</v>
      </c>
      <c r="AB475" s="756">
        <f t="shared" si="229"/>
        <v>0</v>
      </c>
      <c r="AC475" s="756">
        <f t="shared" si="229"/>
        <v>0</v>
      </c>
      <c r="AD475" s="756">
        <f t="shared" si="229"/>
        <v>0</v>
      </c>
      <c r="AE475" s="756">
        <f t="shared" si="229"/>
        <v>0</v>
      </c>
      <c r="AF475" s="756">
        <f t="shared" si="229"/>
        <v>0</v>
      </c>
      <c r="AG475" s="756">
        <f t="shared" si="227"/>
        <v>0</v>
      </c>
      <c r="AH475" s="646">
        <f t="shared" si="252"/>
        <v>0</v>
      </c>
      <c r="AI475" s="594"/>
      <c r="AJ475" s="705">
        <f t="shared" si="238"/>
        <v>459</v>
      </c>
      <c r="AK475" s="756">
        <v>0</v>
      </c>
      <c r="AL475" s="756">
        <v>0</v>
      </c>
      <c r="AM475" s="756">
        <v>0</v>
      </c>
      <c r="AN475" s="756">
        <v>0</v>
      </c>
      <c r="AO475" s="756">
        <v>0</v>
      </c>
      <c r="AP475" s="756">
        <v>0</v>
      </c>
      <c r="AQ475" s="756">
        <v>0</v>
      </c>
      <c r="AR475" s="646">
        <f t="shared" si="253"/>
        <v>0</v>
      </c>
      <c r="AS475" s="594"/>
      <c r="AT475" s="705">
        <f t="shared" si="239"/>
        <v>459</v>
      </c>
      <c r="AU475" s="756">
        <v>0</v>
      </c>
      <c r="AV475" s="756">
        <v>0</v>
      </c>
      <c r="AW475" s="756">
        <v>0</v>
      </c>
      <c r="AX475" s="756">
        <v>0</v>
      </c>
      <c r="AY475" s="756">
        <v>0</v>
      </c>
      <c r="AZ475" s="767">
        <f t="shared" si="226"/>
        <v>0</v>
      </c>
      <c r="BA475" s="756">
        <v>0</v>
      </c>
      <c r="BB475" s="756">
        <v>0</v>
      </c>
      <c r="BC475" s="756">
        <v>0</v>
      </c>
      <c r="BD475" s="756">
        <v>0</v>
      </c>
      <c r="BE475" s="767">
        <f t="shared" si="240"/>
        <v>0</v>
      </c>
      <c r="BF475" s="646">
        <f t="shared" si="241"/>
        <v>0</v>
      </c>
      <c r="BG475" s="594"/>
      <c r="BH475" s="705">
        <f t="shared" si="231"/>
        <v>459</v>
      </c>
      <c r="BI475" s="646">
        <f t="shared" si="242"/>
        <v>0</v>
      </c>
      <c r="BJ475" s="594"/>
      <c r="BK475" s="705">
        <f t="shared" si="243"/>
        <v>459</v>
      </c>
      <c r="BL475" s="756">
        <v>0</v>
      </c>
      <c r="BM475" s="756">
        <v>0</v>
      </c>
      <c r="BN475" s="756">
        <v>0</v>
      </c>
      <c r="BO475" s="756">
        <v>0</v>
      </c>
      <c r="BP475" s="756">
        <v>0</v>
      </c>
      <c r="BQ475" s="756">
        <v>0</v>
      </c>
      <c r="BR475" s="756">
        <v>0</v>
      </c>
      <c r="BS475" s="646">
        <f t="shared" si="254"/>
        <v>0</v>
      </c>
      <c r="BT475" s="594"/>
      <c r="BU475" s="705">
        <f t="shared" si="244"/>
        <v>459</v>
      </c>
      <c r="BV475" s="756">
        <v>0</v>
      </c>
      <c r="BW475" s="756">
        <v>0</v>
      </c>
      <c r="BX475" s="756">
        <v>0</v>
      </c>
      <c r="BY475" s="756">
        <v>0</v>
      </c>
      <c r="BZ475" s="756">
        <v>0</v>
      </c>
      <c r="CA475" s="756">
        <v>0</v>
      </c>
      <c r="CB475" s="756">
        <v>0</v>
      </c>
      <c r="CC475" s="646">
        <f t="shared" si="255"/>
        <v>0</v>
      </c>
      <c r="CD475" s="594"/>
      <c r="CE475" s="705">
        <f t="shared" si="232"/>
        <v>459</v>
      </c>
      <c r="CF475" s="756">
        <f t="shared" si="230"/>
        <v>0</v>
      </c>
      <c r="CG475" s="756">
        <f t="shared" si="230"/>
        <v>0</v>
      </c>
      <c r="CH475" s="756">
        <f t="shared" si="230"/>
        <v>0</v>
      </c>
      <c r="CI475" s="756">
        <f t="shared" si="230"/>
        <v>0</v>
      </c>
      <c r="CJ475" s="756">
        <f t="shared" si="230"/>
        <v>0</v>
      </c>
      <c r="CK475" s="756">
        <f t="shared" si="230"/>
        <v>0</v>
      </c>
      <c r="CL475" s="756">
        <f t="shared" si="228"/>
        <v>0</v>
      </c>
      <c r="CM475" s="646">
        <f t="shared" si="256"/>
        <v>0</v>
      </c>
      <c r="CN475" s="594"/>
      <c r="CO475" s="705">
        <f t="shared" si="233"/>
        <v>459</v>
      </c>
      <c r="CP475" s="756">
        <v>0</v>
      </c>
      <c r="CQ475" s="756">
        <v>0</v>
      </c>
      <c r="CR475" s="756">
        <v>0</v>
      </c>
      <c r="CS475" s="756">
        <v>0</v>
      </c>
      <c r="CT475" s="756">
        <v>0</v>
      </c>
      <c r="CU475" s="756">
        <v>0</v>
      </c>
      <c r="CV475" s="756">
        <v>0</v>
      </c>
      <c r="CW475" s="646">
        <f t="shared" si="257"/>
        <v>0</v>
      </c>
      <c r="CX475" s="685"/>
      <c r="CY475" s="705">
        <f t="shared" si="234"/>
        <v>459</v>
      </c>
      <c r="CZ475" s="756">
        <v>0</v>
      </c>
      <c r="DA475" s="756">
        <v>0</v>
      </c>
      <c r="DB475" s="756">
        <v>0</v>
      </c>
      <c r="DC475" s="756">
        <v>0</v>
      </c>
      <c r="DD475" s="756">
        <v>0</v>
      </c>
      <c r="DE475" s="767">
        <f t="shared" si="245"/>
        <v>0</v>
      </c>
      <c r="DF475" s="756">
        <v>0</v>
      </c>
      <c r="DG475" s="756">
        <v>0</v>
      </c>
      <c r="DH475" s="756">
        <v>0</v>
      </c>
      <c r="DI475" s="756">
        <v>0</v>
      </c>
      <c r="DJ475" s="767">
        <f t="shared" si="246"/>
        <v>0</v>
      </c>
      <c r="DK475" s="715">
        <f t="shared" si="247"/>
        <v>0</v>
      </c>
      <c r="DL475" s="685"/>
      <c r="DM475" s="705">
        <f t="shared" si="235"/>
        <v>459</v>
      </c>
      <c r="DN475" s="715">
        <f t="shared" si="248"/>
        <v>0</v>
      </c>
    </row>
    <row r="476" spans="2:118" x14ac:dyDescent="0.25">
      <c r="B476" s="705">
        <v>460</v>
      </c>
      <c r="C476" s="765">
        <f>(1+_xlfn.XLOOKUP(INT((B476-1)/12)+1,'ZC Curve'!$B$8:$B$107,'ZC Curve'!R$8:R$107,,0))^(1/12)-1</f>
        <v>0</v>
      </c>
      <c r="D476" s="766">
        <f t="shared" si="249"/>
        <v>1</v>
      </c>
      <c r="E476" s="685"/>
      <c r="F476" s="705">
        <v>460</v>
      </c>
      <c r="G476" s="756">
        <v>0</v>
      </c>
      <c r="H476" s="756">
        <v>0</v>
      </c>
      <c r="I476" s="756">
        <v>0</v>
      </c>
      <c r="J476" s="756">
        <v>0</v>
      </c>
      <c r="K476" s="756">
        <v>0</v>
      </c>
      <c r="L476" s="756">
        <v>0</v>
      </c>
      <c r="M476" s="756">
        <v>0</v>
      </c>
      <c r="N476" s="646">
        <f t="shared" si="250"/>
        <v>0</v>
      </c>
      <c r="O476" s="594"/>
      <c r="P476" s="705">
        <f t="shared" si="236"/>
        <v>460</v>
      </c>
      <c r="Q476" s="756">
        <v>0</v>
      </c>
      <c r="R476" s="756">
        <v>0</v>
      </c>
      <c r="S476" s="756">
        <v>0</v>
      </c>
      <c r="T476" s="756">
        <v>0</v>
      </c>
      <c r="U476" s="756">
        <v>0</v>
      </c>
      <c r="V476" s="756">
        <v>0</v>
      </c>
      <c r="W476" s="756">
        <v>0</v>
      </c>
      <c r="X476" s="646">
        <f t="shared" si="251"/>
        <v>0</v>
      </c>
      <c r="Y476" s="594"/>
      <c r="Z476" s="705">
        <f t="shared" si="237"/>
        <v>460</v>
      </c>
      <c r="AA476" s="756">
        <f t="shared" si="229"/>
        <v>0</v>
      </c>
      <c r="AB476" s="756">
        <f t="shared" si="229"/>
        <v>0</v>
      </c>
      <c r="AC476" s="756">
        <f t="shared" si="229"/>
        <v>0</v>
      </c>
      <c r="AD476" s="756">
        <f t="shared" si="229"/>
        <v>0</v>
      </c>
      <c r="AE476" s="756">
        <f t="shared" si="229"/>
        <v>0</v>
      </c>
      <c r="AF476" s="756">
        <f t="shared" si="229"/>
        <v>0</v>
      </c>
      <c r="AG476" s="756">
        <f t="shared" si="227"/>
        <v>0</v>
      </c>
      <c r="AH476" s="646">
        <f t="shared" si="252"/>
        <v>0</v>
      </c>
      <c r="AI476" s="594"/>
      <c r="AJ476" s="705">
        <f t="shared" si="238"/>
        <v>460</v>
      </c>
      <c r="AK476" s="756">
        <v>0</v>
      </c>
      <c r="AL476" s="756">
        <v>0</v>
      </c>
      <c r="AM476" s="756">
        <v>0</v>
      </c>
      <c r="AN476" s="756">
        <v>0</v>
      </c>
      <c r="AO476" s="756">
        <v>0</v>
      </c>
      <c r="AP476" s="756">
        <v>0</v>
      </c>
      <c r="AQ476" s="756">
        <v>0</v>
      </c>
      <c r="AR476" s="646">
        <f t="shared" si="253"/>
        <v>0</v>
      </c>
      <c r="AS476" s="594"/>
      <c r="AT476" s="705">
        <f t="shared" si="239"/>
        <v>460</v>
      </c>
      <c r="AU476" s="756">
        <v>0</v>
      </c>
      <c r="AV476" s="756">
        <v>0</v>
      </c>
      <c r="AW476" s="756">
        <v>0</v>
      </c>
      <c r="AX476" s="756">
        <v>0</v>
      </c>
      <c r="AY476" s="756">
        <v>0</v>
      </c>
      <c r="AZ476" s="767">
        <f t="shared" si="226"/>
        <v>0</v>
      </c>
      <c r="BA476" s="756">
        <v>0</v>
      </c>
      <c r="BB476" s="756">
        <v>0</v>
      </c>
      <c r="BC476" s="756">
        <v>0</v>
      </c>
      <c r="BD476" s="756">
        <v>0</v>
      </c>
      <c r="BE476" s="767">
        <f t="shared" si="240"/>
        <v>0</v>
      </c>
      <c r="BF476" s="646">
        <f t="shared" si="241"/>
        <v>0</v>
      </c>
      <c r="BG476" s="594"/>
      <c r="BH476" s="705">
        <f t="shared" si="231"/>
        <v>460</v>
      </c>
      <c r="BI476" s="646">
        <f t="shared" si="242"/>
        <v>0</v>
      </c>
      <c r="BJ476" s="594"/>
      <c r="BK476" s="705">
        <f t="shared" si="243"/>
        <v>460</v>
      </c>
      <c r="BL476" s="756">
        <v>0</v>
      </c>
      <c r="BM476" s="756">
        <v>0</v>
      </c>
      <c r="BN476" s="756">
        <v>0</v>
      </c>
      <c r="BO476" s="756">
        <v>0</v>
      </c>
      <c r="BP476" s="756">
        <v>0</v>
      </c>
      <c r="BQ476" s="756">
        <v>0</v>
      </c>
      <c r="BR476" s="756">
        <v>0</v>
      </c>
      <c r="BS476" s="646">
        <f t="shared" si="254"/>
        <v>0</v>
      </c>
      <c r="BT476" s="594"/>
      <c r="BU476" s="705">
        <f t="shared" si="244"/>
        <v>460</v>
      </c>
      <c r="BV476" s="756">
        <v>0</v>
      </c>
      <c r="BW476" s="756">
        <v>0</v>
      </c>
      <c r="BX476" s="756">
        <v>0</v>
      </c>
      <c r="BY476" s="756">
        <v>0</v>
      </c>
      <c r="BZ476" s="756">
        <v>0</v>
      </c>
      <c r="CA476" s="756">
        <v>0</v>
      </c>
      <c r="CB476" s="756">
        <v>0</v>
      </c>
      <c r="CC476" s="646">
        <f t="shared" si="255"/>
        <v>0</v>
      </c>
      <c r="CD476" s="594"/>
      <c r="CE476" s="705">
        <f t="shared" si="232"/>
        <v>460</v>
      </c>
      <c r="CF476" s="756">
        <f t="shared" si="230"/>
        <v>0</v>
      </c>
      <c r="CG476" s="756">
        <f t="shared" si="230"/>
        <v>0</v>
      </c>
      <c r="CH476" s="756">
        <f t="shared" si="230"/>
        <v>0</v>
      </c>
      <c r="CI476" s="756">
        <f t="shared" si="230"/>
        <v>0</v>
      </c>
      <c r="CJ476" s="756">
        <f t="shared" si="230"/>
        <v>0</v>
      </c>
      <c r="CK476" s="756">
        <f t="shared" si="230"/>
        <v>0</v>
      </c>
      <c r="CL476" s="756">
        <f t="shared" si="228"/>
        <v>0</v>
      </c>
      <c r="CM476" s="646">
        <f t="shared" si="256"/>
        <v>0</v>
      </c>
      <c r="CN476" s="594"/>
      <c r="CO476" s="705">
        <f t="shared" si="233"/>
        <v>460</v>
      </c>
      <c r="CP476" s="756">
        <v>0</v>
      </c>
      <c r="CQ476" s="756">
        <v>0</v>
      </c>
      <c r="CR476" s="756">
        <v>0</v>
      </c>
      <c r="CS476" s="756">
        <v>0</v>
      </c>
      <c r="CT476" s="756">
        <v>0</v>
      </c>
      <c r="CU476" s="756">
        <v>0</v>
      </c>
      <c r="CV476" s="756">
        <v>0</v>
      </c>
      <c r="CW476" s="646">
        <f t="shared" si="257"/>
        <v>0</v>
      </c>
      <c r="CX476" s="685"/>
      <c r="CY476" s="705">
        <f t="shared" si="234"/>
        <v>460</v>
      </c>
      <c r="CZ476" s="756">
        <v>0</v>
      </c>
      <c r="DA476" s="756">
        <v>0</v>
      </c>
      <c r="DB476" s="756">
        <v>0</v>
      </c>
      <c r="DC476" s="756">
        <v>0</v>
      </c>
      <c r="DD476" s="756">
        <v>0</v>
      </c>
      <c r="DE476" s="767">
        <f t="shared" si="245"/>
        <v>0</v>
      </c>
      <c r="DF476" s="756">
        <v>0</v>
      </c>
      <c r="DG476" s="756">
        <v>0</v>
      </c>
      <c r="DH476" s="756">
        <v>0</v>
      </c>
      <c r="DI476" s="756">
        <v>0</v>
      </c>
      <c r="DJ476" s="767">
        <f t="shared" si="246"/>
        <v>0</v>
      </c>
      <c r="DK476" s="715">
        <f t="shared" si="247"/>
        <v>0</v>
      </c>
      <c r="DL476" s="685"/>
      <c r="DM476" s="705">
        <f t="shared" si="235"/>
        <v>460</v>
      </c>
      <c r="DN476" s="715">
        <f t="shared" si="248"/>
        <v>0</v>
      </c>
    </row>
    <row r="477" spans="2:118" x14ac:dyDescent="0.25">
      <c r="B477" s="705">
        <v>461</v>
      </c>
      <c r="C477" s="765">
        <f>(1+_xlfn.XLOOKUP(INT((B477-1)/12)+1,'ZC Curve'!$B$8:$B$107,'ZC Curve'!R$8:R$107,,0))^(1/12)-1</f>
        <v>0</v>
      </c>
      <c r="D477" s="766">
        <f t="shared" si="249"/>
        <v>1</v>
      </c>
      <c r="E477" s="685"/>
      <c r="F477" s="705">
        <v>461</v>
      </c>
      <c r="G477" s="756">
        <v>0</v>
      </c>
      <c r="H477" s="756">
        <v>0</v>
      </c>
      <c r="I477" s="756">
        <v>0</v>
      </c>
      <c r="J477" s="756">
        <v>0</v>
      </c>
      <c r="K477" s="756">
        <v>0</v>
      </c>
      <c r="L477" s="756">
        <v>0</v>
      </c>
      <c r="M477" s="756">
        <v>0</v>
      </c>
      <c r="N477" s="646">
        <f t="shared" si="250"/>
        <v>0</v>
      </c>
      <c r="O477" s="594"/>
      <c r="P477" s="705">
        <f t="shared" si="236"/>
        <v>461</v>
      </c>
      <c r="Q477" s="756">
        <v>0</v>
      </c>
      <c r="R477" s="756">
        <v>0</v>
      </c>
      <c r="S477" s="756">
        <v>0</v>
      </c>
      <c r="T477" s="756">
        <v>0</v>
      </c>
      <c r="U477" s="756">
        <v>0</v>
      </c>
      <c r="V477" s="756">
        <v>0</v>
      </c>
      <c r="W477" s="756">
        <v>0</v>
      </c>
      <c r="X477" s="646">
        <f t="shared" si="251"/>
        <v>0</v>
      </c>
      <c r="Y477" s="594"/>
      <c r="Z477" s="705">
        <f t="shared" si="237"/>
        <v>461</v>
      </c>
      <c r="AA477" s="756">
        <f t="shared" si="229"/>
        <v>0</v>
      </c>
      <c r="AB477" s="756">
        <f t="shared" si="229"/>
        <v>0</v>
      </c>
      <c r="AC477" s="756">
        <f t="shared" si="229"/>
        <v>0</v>
      </c>
      <c r="AD477" s="756">
        <f t="shared" si="229"/>
        <v>0</v>
      </c>
      <c r="AE477" s="756">
        <f t="shared" si="229"/>
        <v>0</v>
      </c>
      <c r="AF477" s="756">
        <f t="shared" si="229"/>
        <v>0</v>
      </c>
      <c r="AG477" s="756">
        <f t="shared" si="227"/>
        <v>0</v>
      </c>
      <c r="AH477" s="646">
        <f t="shared" si="252"/>
        <v>0</v>
      </c>
      <c r="AI477" s="594"/>
      <c r="AJ477" s="705">
        <f t="shared" si="238"/>
        <v>461</v>
      </c>
      <c r="AK477" s="756">
        <v>0</v>
      </c>
      <c r="AL477" s="756">
        <v>0</v>
      </c>
      <c r="AM477" s="756">
        <v>0</v>
      </c>
      <c r="AN477" s="756">
        <v>0</v>
      </c>
      <c r="AO477" s="756">
        <v>0</v>
      </c>
      <c r="AP477" s="756">
        <v>0</v>
      </c>
      <c r="AQ477" s="756">
        <v>0</v>
      </c>
      <c r="AR477" s="646">
        <f t="shared" si="253"/>
        <v>0</v>
      </c>
      <c r="AS477" s="594"/>
      <c r="AT477" s="705">
        <f t="shared" si="239"/>
        <v>461</v>
      </c>
      <c r="AU477" s="756">
        <v>0</v>
      </c>
      <c r="AV477" s="756">
        <v>0</v>
      </c>
      <c r="AW477" s="756">
        <v>0</v>
      </c>
      <c r="AX477" s="756">
        <v>0</v>
      </c>
      <c r="AY477" s="756">
        <v>0</v>
      </c>
      <c r="AZ477" s="767">
        <f t="shared" si="226"/>
        <v>0</v>
      </c>
      <c r="BA477" s="756">
        <v>0</v>
      </c>
      <c r="BB477" s="756">
        <v>0</v>
      </c>
      <c r="BC477" s="756">
        <v>0</v>
      </c>
      <c r="BD477" s="756">
        <v>0</v>
      </c>
      <c r="BE477" s="767">
        <f t="shared" si="240"/>
        <v>0</v>
      </c>
      <c r="BF477" s="646">
        <f t="shared" si="241"/>
        <v>0</v>
      </c>
      <c r="BG477" s="594"/>
      <c r="BH477" s="705">
        <f t="shared" si="231"/>
        <v>461</v>
      </c>
      <c r="BI477" s="646">
        <f t="shared" si="242"/>
        <v>0</v>
      </c>
      <c r="BJ477" s="594"/>
      <c r="BK477" s="705">
        <f t="shared" si="243"/>
        <v>461</v>
      </c>
      <c r="BL477" s="756">
        <v>0</v>
      </c>
      <c r="BM477" s="756">
        <v>0</v>
      </c>
      <c r="BN477" s="756">
        <v>0</v>
      </c>
      <c r="BO477" s="756">
        <v>0</v>
      </c>
      <c r="BP477" s="756">
        <v>0</v>
      </c>
      <c r="BQ477" s="756">
        <v>0</v>
      </c>
      <c r="BR477" s="756">
        <v>0</v>
      </c>
      <c r="BS477" s="646">
        <f t="shared" si="254"/>
        <v>0</v>
      </c>
      <c r="BT477" s="594"/>
      <c r="BU477" s="705">
        <f t="shared" si="244"/>
        <v>461</v>
      </c>
      <c r="BV477" s="756">
        <v>0</v>
      </c>
      <c r="BW477" s="756">
        <v>0</v>
      </c>
      <c r="BX477" s="756">
        <v>0</v>
      </c>
      <c r="BY477" s="756">
        <v>0</v>
      </c>
      <c r="BZ477" s="756">
        <v>0</v>
      </c>
      <c r="CA477" s="756">
        <v>0</v>
      </c>
      <c r="CB477" s="756">
        <v>0</v>
      </c>
      <c r="CC477" s="646">
        <f t="shared" si="255"/>
        <v>0</v>
      </c>
      <c r="CD477" s="594"/>
      <c r="CE477" s="705">
        <f t="shared" si="232"/>
        <v>461</v>
      </c>
      <c r="CF477" s="756">
        <f t="shared" si="230"/>
        <v>0</v>
      </c>
      <c r="CG477" s="756">
        <f t="shared" si="230"/>
        <v>0</v>
      </c>
      <c r="CH477" s="756">
        <f t="shared" si="230"/>
        <v>0</v>
      </c>
      <c r="CI477" s="756">
        <f t="shared" si="230"/>
        <v>0</v>
      </c>
      <c r="CJ477" s="756">
        <f t="shared" si="230"/>
        <v>0</v>
      </c>
      <c r="CK477" s="756">
        <f t="shared" si="230"/>
        <v>0</v>
      </c>
      <c r="CL477" s="756">
        <f t="shared" si="228"/>
        <v>0</v>
      </c>
      <c r="CM477" s="646">
        <f t="shared" si="256"/>
        <v>0</v>
      </c>
      <c r="CN477" s="594"/>
      <c r="CO477" s="705">
        <f t="shared" si="233"/>
        <v>461</v>
      </c>
      <c r="CP477" s="756">
        <v>0</v>
      </c>
      <c r="CQ477" s="756">
        <v>0</v>
      </c>
      <c r="CR477" s="756">
        <v>0</v>
      </c>
      <c r="CS477" s="756">
        <v>0</v>
      </c>
      <c r="CT477" s="756">
        <v>0</v>
      </c>
      <c r="CU477" s="756">
        <v>0</v>
      </c>
      <c r="CV477" s="756">
        <v>0</v>
      </c>
      <c r="CW477" s="646">
        <f t="shared" si="257"/>
        <v>0</v>
      </c>
      <c r="CX477" s="685"/>
      <c r="CY477" s="705">
        <f t="shared" si="234"/>
        <v>461</v>
      </c>
      <c r="CZ477" s="756">
        <v>0</v>
      </c>
      <c r="DA477" s="756">
        <v>0</v>
      </c>
      <c r="DB477" s="756">
        <v>0</v>
      </c>
      <c r="DC477" s="756">
        <v>0</v>
      </c>
      <c r="DD477" s="756">
        <v>0</v>
      </c>
      <c r="DE477" s="767">
        <f t="shared" si="245"/>
        <v>0</v>
      </c>
      <c r="DF477" s="756">
        <v>0</v>
      </c>
      <c r="DG477" s="756">
        <v>0</v>
      </c>
      <c r="DH477" s="756">
        <v>0</v>
      </c>
      <c r="DI477" s="756">
        <v>0</v>
      </c>
      <c r="DJ477" s="767">
        <f t="shared" si="246"/>
        <v>0</v>
      </c>
      <c r="DK477" s="715">
        <f t="shared" si="247"/>
        <v>0</v>
      </c>
      <c r="DL477" s="685"/>
      <c r="DM477" s="705">
        <f t="shared" si="235"/>
        <v>461</v>
      </c>
      <c r="DN477" s="715">
        <f t="shared" si="248"/>
        <v>0</v>
      </c>
    </row>
    <row r="478" spans="2:118" x14ac:dyDescent="0.25">
      <c r="B478" s="705">
        <v>462</v>
      </c>
      <c r="C478" s="765">
        <f>(1+_xlfn.XLOOKUP(INT((B478-1)/12)+1,'ZC Curve'!$B$8:$B$107,'ZC Curve'!R$8:R$107,,0))^(1/12)-1</f>
        <v>0</v>
      </c>
      <c r="D478" s="766">
        <f t="shared" si="249"/>
        <v>1</v>
      </c>
      <c r="E478" s="685"/>
      <c r="F478" s="705">
        <v>462</v>
      </c>
      <c r="G478" s="756">
        <v>0</v>
      </c>
      <c r="H478" s="756">
        <v>0</v>
      </c>
      <c r="I478" s="756">
        <v>0</v>
      </c>
      <c r="J478" s="756">
        <v>0</v>
      </c>
      <c r="K478" s="756">
        <v>0</v>
      </c>
      <c r="L478" s="756">
        <v>0</v>
      </c>
      <c r="M478" s="756">
        <v>0</v>
      </c>
      <c r="N478" s="646">
        <f t="shared" si="250"/>
        <v>0</v>
      </c>
      <c r="O478" s="594"/>
      <c r="P478" s="705">
        <f t="shared" si="236"/>
        <v>462</v>
      </c>
      <c r="Q478" s="756">
        <v>0</v>
      </c>
      <c r="R478" s="756">
        <v>0</v>
      </c>
      <c r="S478" s="756">
        <v>0</v>
      </c>
      <c r="T478" s="756">
        <v>0</v>
      </c>
      <c r="U478" s="756">
        <v>0</v>
      </c>
      <c r="V478" s="756">
        <v>0</v>
      </c>
      <c r="W478" s="756">
        <v>0</v>
      </c>
      <c r="X478" s="646">
        <f t="shared" si="251"/>
        <v>0</v>
      </c>
      <c r="Y478" s="594"/>
      <c r="Z478" s="705">
        <f t="shared" si="237"/>
        <v>462</v>
      </c>
      <c r="AA478" s="756">
        <f t="shared" si="229"/>
        <v>0</v>
      </c>
      <c r="AB478" s="756">
        <f t="shared" si="229"/>
        <v>0</v>
      </c>
      <c r="AC478" s="756">
        <f t="shared" si="229"/>
        <v>0</v>
      </c>
      <c r="AD478" s="756">
        <f t="shared" si="229"/>
        <v>0</v>
      </c>
      <c r="AE478" s="756">
        <f t="shared" si="229"/>
        <v>0</v>
      </c>
      <c r="AF478" s="756">
        <f t="shared" si="229"/>
        <v>0</v>
      </c>
      <c r="AG478" s="756">
        <f t="shared" si="227"/>
        <v>0</v>
      </c>
      <c r="AH478" s="646">
        <f t="shared" si="252"/>
        <v>0</v>
      </c>
      <c r="AI478" s="594"/>
      <c r="AJ478" s="705">
        <f t="shared" si="238"/>
        <v>462</v>
      </c>
      <c r="AK478" s="756">
        <v>0</v>
      </c>
      <c r="AL478" s="756">
        <v>0</v>
      </c>
      <c r="AM478" s="756">
        <v>0</v>
      </c>
      <c r="AN478" s="756">
        <v>0</v>
      </c>
      <c r="AO478" s="756">
        <v>0</v>
      </c>
      <c r="AP478" s="756">
        <v>0</v>
      </c>
      <c r="AQ478" s="756">
        <v>0</v>
      </c>
      <c r="AR478" s="646">
        <f t="shared" si="253"/>
        <v>0</v>
      </c>
      <c r="AS478" s="594"/>
      <c r="AT478" s="705">
        <f t="shared" si="239"/>
        <v>462</v>
      </c>
      <c r="AU478" s="756">
        <v>0</v>
      </c>
      <c r="AV478" s="756">
        <v>0</v>
      </c>
      <c r="AW478" s="756">
        <v>0</v>
      </c>
      <c r="AX478" s="756">
        <v>0</v>
      </c>
      <c r="AY478" s="756">
        <v>0</v>
      </c>
      <c r="AZ478" s="767">
        <f t="shared" si="226"/>
        <v>0</v>
      </c>
      <c r="BA478" s="756">
        <v>0</v>
      </c>
      <c r="BB478" s="756">
        <v>0</v>
      </c>
      <c r="BC478" s="756">
        <v>0</v>
      </c>
      <c r="BD478" s="756">
        <v>0</v>
      </c>
      <c r="BE478" s="767">
        <f t="shared" si="240"/>
        <v>0</v>
      </c>
      <c r="BF478" s="646">
        <f t="shared" si="241"/>
        <v>0</v>
      </c>
      <c r="BG478" s="594"/>
      <c r="BH478" s="705">
        <f t="shared" si="231"/>
        <v>462</v>
      </c>
      <c r="BI478" s="646">
        <f t="shared" si="242"/>
        <v>0</v>
      </c>
      <c r="BJ478" s="594"/>
      <c r="BK478" s="705">
        <f t="shared" si="243"/>
        <v>462</v>
      </c>
      <c r="BL478" s="756">
        <v>0</v>
      </c>
      <c r="BM478" s="756">
        <v>0</v>
      </c>
      <c r="BN478" s="756">
        <v>0</v>
      </c>
      <c r="BO478" s="756">
        <v>0</v>
      </c>
      <c r="BP478" s="756">
        <v>0</v>
      </c>
      <c r="BQ478" s="756">
        <v>0</v>
      </c>
      <c r="BR478" s="756">
        <v>0</v>
      </c>
      <c r="BS478" s="646">
        <f t="shared" si="254"/>
        <v>0</v>
      </c>
      <c r="BT478" s="594"/>
      <c r="BU478" s="705">
        <f t="shared" si="244"/>
        <v>462</v>
      </c>
      <c r="BV478" s="756">
        <v>0</v>
      </c>
      <c r="BW478" s="756">
        <v>0</v>
      </c>
      <c r="BX478" s="756">
        <v>0</v>
      </c>
      <c r="BY478" s="756">
        <v>0</v>
      </c>
      <c r="BZ478" s="756">
        <v>0</v>
      </c>
      <c r="CA478" s="756">
        <v>0</v>
      </c>
      <c r="CB478" s="756">
        <v>0</v>
      </c>
      <c r="CC478" s="646">
        <f t="shared" si="255"/>
        <v>0</v>
      </c>
      <c r="CD478" s="594"/>
      <c r="CE478" s="705">
        <f t="shared" si="232"/>
        <v>462</v>
      </c>
      <c r="CF478" s="756">
        <f t="shared" si="230"/>
        <v>0</v>
      </c>
      <c r="CG478" s="756">
        <f t="shared" si="230"/>
        <v>0</v>
      </c>
      <c r="CH478" s="756">
        <f t="shared" si="230"/>
        <v>0</v>
      </c>
      <c r="CI478" s="756">
        <f t="shared" si="230"/>
        <v>0</v>
      </c>
      <c r="CJ478" s="756">
        <f t="shared" si="230"/>
        <v>0</v>
      </c>
      <c r="CK478" s="756">
        <f t="shared" si="230"/>
        <v>0</v>
      </c>
      <c r="CL478" s="756">
        <f t="shared" si="228"/>
        <v>0</v>
      </c>
      <c r="CM478" s="646">
        <f t="shared" si="256"/>
        <v>0</v>
      </c>
      <c r="CN478" s="594"/>
      <c r="CO478" s="705">
        <f t="shared" si="233"/>
        <v>462</v>
      </c>
      <c r="CP478" s="756">
        <v>0</v>
      </c>
      <c r="CQ478" s="756">
        <v>0</v>
      </c>
      <c r="CR478" s="756">
        <v>0</v>
      </c>
      <c r="CS478" s="756">
        <v>0</v>
      </c>
      <c r="CT478" s="756">
        <v>0</v>
      </c>
      <c r="CU478" s="756">
        <v>0</v>
      </c>
      <c r="CV478" s="756">
        <v>0</v>
      </c>
      <c r="CW478" s="646">
        <f t="shared" si="257"/>
        <v>0</v>
      </c>
      <c r="CX478" s="685"/>
      <c r="CY478" s="705">
        <f t="shared" si="234"/>
        <v>462</v>
      </c>
      <c r="CZ478" s="756">
        <v>0</v>
      </c>
      <c r="DA478" s="756">
        <v>0</v>
      </c>
      <c r="DB478" s="756">
        <v>0</v>
      </c>
      <c r="DC478" s="756">
        <v>0</v>
      </c>
      <c r="DD478" s="756">
        <v>0</v>
      </c>
      <c r="DE478" s="767">
        <f t="shared" si="245"/>
        <v>0</v>
      </c>
      <c r="DF478" s="756">
        <v>0</v>
      </c>
      <c r="DG478" s="756">
        <v>0</v>
      </c>
      <c r="DH478" s="756">
        <v>0</v>
      </c>
      <c r="DI478" s="756">
        <v>0</v>
      </c>
      <c r="DJ478" s="767">
        <f t="shared" si="246"/>
        <v>0</v>
      </c>
      <c r="DK478" s="715">
        <f t="shared" si="247"/>
        <v>0</v>
      </c>
      <c r="DL478" s="685"/>
      <c r="DM478" s="705">
        <f t="shared" si="235"/>
        <v>462</v>
      </c>
      <c r="DN478" s="715">
        <f t="shared" si="248"/>
        <v>0</v>
      </c>
    </row>
    <row r="479" spans="2:118" x14ac:dyDescent="0.25">
      <c r="B479" s="705">
        <v>463</v>
      </c>
      <c r="C479" s="765">
        <f>(1+_xlfn.XLOOKUP(INT((B479-1)/12)+1,'ZC Curve'!$B$8:$B$107,'ZC Curve'!R$8:R$107,,0))^(1/12)-1</f>
        <v>0</v>
      </c>
      <c r="D479" s="766">
        <f t="shared" si="249"/>
        <v>1</v>
      </c>
      <c r="E479" s="685"/>
      <c r="F479" s="705">
        <v>463</v>
      </c>
      <c r="G479" s="756">
        <v>0</v>
      </c>
      <c r="H479" s="756">
        <v>0</v>
      </c>
      <c r="I479" s="756">
        <v>0</v>
      </c>
      <c r="J479" s="756">
        <v>0</v>
      </c>
      <c r="K479" s="756">
        <v>0</v>
      </c>
      <c r="L479" s="756">
        <v>0</v>
      </c>
      <c r="M479" s="756">
        <v>0</v>
      </c>
      <c r="N479" s="646">
        <f t="shared" si="250"/>
        <v>0</v>
      </c>
      <c r="O479" s="594"/>
      <c r="P479" s="705">
        <f t="shared" si="236"/>
        <v>463</v>
      </c>
      <c r="Q479" s="756">
        <v>0</v>
      </c>
      <c r="R479" s="756">
        <v>0</v>
      </c>
      <c r="S479" s="756">
        <v>0</v>
      </c>
      <c r="T479" s="756">
        <v>0</v>
      </c>
      <c r="U479" s="756">
        <v>0</v>
      </c>
      <c r="V479" s="756">
        <v>0</v>
      </c>
      <c r="W479" s="756">
        <v>0</v>
      </c>
      <c r="X479" s="646">
        <f t="shared" si="251"/>
        <v>0</v>
      </c>
      <c r="Y479" s="594"/>
      <c r="Z479" s="705">
        <f t="shared" si="237"/>
        <v>463</v>
      </c>
      <c r="AA479" s="756">
        <f t="shared" si="229"/>
        <v>0</v>
      </c>
      <c r="AB479" s="756">
        <f t="shared" si="229"/>
        <v>0</v>
      </c>
      <c r="AC479" s="756">
        <f t="shared" si="229"/>
        <v>0</v>
      </c>
      <c r="AD479" s="756">
        <f t="shared" si="229"/>
        <v>0</v>
      </c>
      <c r="AE479" s="756">
        <f t="shared" si="229"/>
        <v>0</v>
      </c>
      <c r="AF479" s="756">
        <f t="shared" si="229"/>
        <v>0</v>
      </c>
      <c r="AG479" s="756">
        <f t="shared" si="227"/>
        <v>0</v>
      </c>
      <c r="AH479" s="646">
        <f t="shared" si="252"/>
        <v>0</v>
      </c>
      <c r="AI479" s="594"/>
      <c r="AJ479" s="705">
        <f t="shared" si="238"/>
        <v>463</v>
      </c>
      <c r="AK479" s="756">
        <v>0</v>
      </c>
      <c r="AL479" s="756">
        <v>0</v>
      </c>
      <c r="AM479" s="756">
        <v>0</v>
      </c>
      <c r="AN479" s="756">
        <v>0</v>
      </c>
      <c r="AO479" s="756">
        <v>0</v>
      </c>
      <c r="AP479" s="756">
        <v>0</v>
      </c>
      <c r="AQ479" s="756">
        <v>0</v>
      </c>
      <c r="AR479" s="646">
        <f t="shared" si="253"/>
        <v>0</v>
      </c>
      <c r="AS479" s="594"/>
      <c r="AT479" s="705">
        <f t="shared" si="239"/>
        <v>463</v>
      </c>
      <c r="AU479" s="756">
        <v>0</v>
      </c>
      <c r="AV479" s="756">
        <v>0</v>
      </c>
      <c r="AW479" s="756">
        <v>0</v>
      </c>
      <c r="AX479" s="756">
        <v>0</v>
      </c>
      <c r="AY479" s="756">
        <v>0</v>
      </c>
      <c r="AZ479" s="767">
        <f t="shared" si="226"/>
        <v>0</v>
      </c>
      <c r="BA479" s="756">
        <v>0</v>
      </c>
      <c r="BB479" s="756">
        <v>0</v>
      </c>
      <c r="BC479" s="756">
        <v>0</v>
      </c>
      <c r="BD479" s="756">
        <v>0</v>
      </c>
      <c r="BE479" s="767">
        <f t="shared" si="240"/>
        <v>0</v>
      </c>
      <c r="BF479" s="646">
        <f t="shared" si="241"/>
        <v>0</v>
      </c>
      <c r="BG479" s="594"/>
      <c r="BH479" s="705">
        <f t="shared" si="231"/>
        <v>463</v>
      </c>
      <c r="BI479" s="646">
        <f t="shared" si="242"/>
        <v>0</v>
      </c>
      <c r="BJ479" s="594"/>
      <c r="BK479" s="705">
        <f t="shared" si="243"/>
        <v>463</v>
      </c>
      <c r="BL479" s="756">
        <v>0</v>
      </c>
      <c r="BM479" s="756">
        <v>0</v>
      </c>
      <c r="BN479" s="756">
        <v>0</v>
      </c>
      <c r="BO479" s="756">
        <v>0</v>
      </c>
      <c r="BP479" s="756">
        <v>0</v>
      </c>
      <c r="BQ479" s="756">
        <v>0</v>
      </c>
      <c r="BR479" s="756">
        <v>0</v>
      </c>
      <c r="BS479" s="646">
        <f t="shared" si="254"/>
        <v>0</v>
      </c>
      <c r="BT479" s="594"/>
      <c r="BU479" s="705">
        <f t="shared" si="244"/>
        <v>463</v>
      </c>
      <c r="BV479" s="756">
        <v>0</v>
      </c>
      <c r="BW479" s="756">
        <v>0</v>
      </c>
      <c r="BX479" s="756">
        <v>0</v>
      </c>
      <c r="BY479" s="756">
        <v>0</v>
      </c>
      <c r="BZ479" s="756">
        <v>0</v>
      </c>
      <c r="CA479" s="756">
        <v>0</v>
      </c>
      <c r="CB479" s="756">
        <v>0</v>
      </c>
      <c r="CC479" s="646">
        <f t="shared" si="255"/>
        <v>0</v>
      </c>
      <c r="CD479" s="594"/>
      <c r="CE479" s="705">
        <f t="shared" si="232"/>
        <v>463</v>
      </c>
      <c r="CF479" s="756">
        <f t="shared" si="230"/>
        <v>0</v>
      </c>
      <c r="CG479" s="756">
        <f t="shared" si="230"/>
        <v>0</v>
      </c>
      <c r="CH479" s="756">
        <f t="shared" si="230"/>
        <v>0</v>
      </c>
      <c r="CI479" s="756">
        <f t="shared" si="230"/>
        <v>0</v>
      </c>
      <c r="CJ479" s="756">
        <f t="shared" si="230"/>
        <v>0</v>
      </c>
      <c r="CK479" s="756">
        <f t="shared" si="230"/>
        <v>0</v>
      </c>
      <c r="CL479" s="756">
        <f t="shared" si="228"/>
        <v>0</v>
      </c>
      <c r="CM479" s="646">
        <f t="shared" si="256"/>
        <v>0</v>
      </c>
      <c r="CN479" s="594"/>
      <c r="CO479" s="705">
        <f t="shared" si="233"/>
        <v>463</v>
      </c>
      <c r="CP479" s="756">
        <v>0</v>
      </c>
      <c r="CQ479" s="756">
        <v>0</v>
      </c>
      <c r="CR479" s="756">
        <v>0</v>
      </c>
      <c r="CS479" s="756">
        <v>0</v>
      </c>
      <c r="CT479" s="756">
        <v>0</v>
      </c>
      <c r="CU479" s="756">
        <v>0</v>
      </c>
      <c r="CV479" s="756">
        <v>0</v>
      </c>
      <c r="CW479" s="646">
        <f t="shared" si="257"/>
        <v>0</v>
      </c>
      <c r="CX479" s="685"/>
      <c r="CY479" s="705">
        <f t="shared" si="234"/>
        <v>463</v>
      </c>
      <c r="CZ479" s="756">
        <v>0</v>
      </c>
      <c r="DA479" s="756">
        <v>0</v>
      </c>
      <c r="DB479" s="756">
        <v>0</v>
      </c>
      <c r="DC479" s="756">
        <v>0</v>
      </c>
      <c r="DD479" s="756">
        <v>0</v>
      </c>
      <c r="DE479" s="767">
        <f t="shared" si="245"/>
        <v>0</v>
      </c>
      <c r="DF479" s="756">
        <v>0</v>
      </c>
      <c r="DG479" s="756">
        <v>0</v>
      </c>
      <c r="DH479" s="756">
        <v>0</v>
      </c>
      <c r="DI479" s="756">
        <v>0</v>
      </c>
      <c r="DJ479" s="767">
        <f t="shared" si="246"/>
        <v>0</v>
      </c>
      <c r="DK479" s="715">
        <f t="shared" si="247"/>
        <v>0</v>
      </c>
      <c r="DL479" s="685"/>
      <c r="DM479" s="705">
        <f t="shared" si="235"/>
        <v>463</v>
      </c>
      <c r="DN479" s="715">
        <f t="shared" si="248"/>
        <v>0</v>
      </c>
    </row>
    <row r="480" spans="2:118" x14ac:dyDescent="0.25">
      <c r="B480" s="705">
        <v>464</v>
      </c>
      <c r="C480" s="765">
        <f>(1+_xlfn.XLOOKUP(INT((B480-1)/12)+1,'ZC Curve'!$B$8:$B$107,'ZC Curve'!R$8:R$107,,0))^(1/12)-1</f>
        <v>0</v>
      </c>
      <c r="D480" s="766">
        <f t="shared" si="249"/>
        <v>1</v>
      </c>
      <c r="E480" s="685"/>
      <c r="F480" s="705">
        <v>464</v>
      </c>
      <c r="G480" s="756">
        <v>0</v>
      </c>
      <c r="H480" s="756">
        <v>0</v>
      </c>
      <c r="I480" s="756">
        <v>0</v>
      </c>
      <c r="J480" s="756">
        <v>0</v>
      </c>
      <c r="K480" s="756">
        <v>0</v>
      </c>
      <c r="L480" s="756">
        <v>0</v>
      </c>
      <c r="M480" s="756">
        <v>0</v>
      </c>
      <c r="N480" s="646">
        <f t="shared" si="250"/>
        <v>0</v>
      </c>
      <c r="O480" s="594"/>
      <c r="P480" s="705">
        <f t="shared" si="236"/>
        <v>464</v>
      </c>
      <c r="Q480" s="756">
        <v>0</v>
      </c>
      <c r="R480" s="756">
        <v>0</v>
      </c>
      <c r="S480" s="756">
        <v>0</v>
      </c>
      <c r="T480" s="756">
        <v>0</v>
      </c>
      <c r="U480" s="756">
        <v>0</v>
      </c>
      <c r="V480" s="756">
        <v>0</v>
      </c>
      <c r="W480" s="756">
        <v>0</v>
      </c>
      <c r="X480" s="646">
        <f t="shared" si="251"/>
        <v>0</v>
      </c>
      <c r="Y480" s="594"/>
      <c r="Z480" s="705">
        <f t="shared" si="237"/>
        <v>464</v>
      </c>
      <c r="AA480" s="756">
        <f t="shared" si="229"/>
        <v>0</v>
      </c>
      <c r="AB480" s="756">
        <f t="shared" si="229"/>
        <v>0</v>
      </c>
      <c r="AC480" s="756">
        <f t="shared" si="229"/>
        <v>0</v>
      </c>
      <c r="AD480" s="756">
        <f t="shared" si="229"/>
        <v>0</v>
      </c>
      <c r="AE480" s="756">
        <f t="shared" si="229"/>
        <v>0</v>
      </c>
      <c r="AF480" s="756">
        <f t="shared" si="229"/>
        <v>0</v>
      </c>
      <c r="AG480" s="756">
        <f t="shared" si="227"/>
        <v>0</v>
      </c>
      <c r="AH480" s="646">
        <f t="shared" si="252"/>
        <v>0</v>
      </c>
      <c r="AI480" s="594"/>
      <c r="AJ480" s="705">
        <f t="shared" si="238"/>
        <v>464</v>
      </c>
      <c r="AK480" s="756">
        <v>0</v>
      </c>
      <c r="AL480" s="756">
        <v>0</v>
      </c>
      <c r="AM480" s="756">
        <v>0</v>
      </c>
      <c r="AN480" s="756">
        <v>0</v>
      </c>
      <c r="AO480" s="756">
        <v>0</v>
      </c>
      <c r="AP480" s="756">
        <v>0</v>
      </c>
      <c r="AQ480" s="756">
        <v>0</v>
      </c>
      <c r="AR480" s="646">
        <f t="shared" si="253"/>
        <v>0</v>
      </c>
      <c r="AS480" s="594"/>
      <c r="AT480" s="705">
        <f t="shared" si="239"/>
        <v>464</v>
      </c>
      <c r="AU480" s="756">
        <v>0</v>
      </c>
      <c r="AV480" s="756">
        <v>0</v>
      </c>
      <c r="AW480" s="756">
        <v>0</v>
      </c>
      <c r="AX480" s="756">
        <v>0</v>
      </c>
      <c r="AY480" s="756">
        <v>0</v>
      </c>
      <c r="AZ480" s="767">
        <f t="shared" si="226"/>
        <v>0</v>
      </c>
      <c r="BA480" s="756">
        <v>0</v>
      </c>
      <c r="BB480" s="756">
        <v>0</v>
      </c>
      <c r="BC480" s="756">
        <v>0</v>
      </c>
      <c r="BD480" s="756">
        <v>0</v>
      </c>
      <c r="BE480" s="767">
        <f t="shared" si="240"/>
        <v>0</v>
      </c>
      <c r="BF480" s="646">
        <f t="shared" si="241"/>
        <v>0</v>
      </c>
      <c r="BG480" s="594"/>
      <c r="BH480" s="705">
        <f t="shared" si="231"/>
        <v>464</v>
      </c>
      <c r="BI480" s="646">
        <f t="shared" si="242"/>
        <v>0</v>
      </c>
      <c r="BJ480" s="594"/>
      <c r="BK480" s="705">
        <f t="shared" si="243"/>
        <v>464</v>
      </c>
      <c r="BL480" s="756">
        <v>0</v>
      </c>
      <c r="BM480" s="756">
        <v>0</v>
      </c>
      <c r="BN480" s="756">
        <v>0</v>
      </c>
      <c r="BO480" s="756">
        <v>0</v>
      </c>
      <c r="BP480" s="756">
        <v>0</v>
      </c>
      <c r="BQ480" s="756">
        <v>0</v>
      </c>
      <c r="BR480" s="756">
        <v>0</v>
      </c>
      <c r="BS480" s="646">
        <f t="shared" si="254"/>
        <v>0</v>
      </c>
      <c r="BT480" s="594"/>
      <c r="BU480" s="705">
        <f t="shared" si="244"/>
        <v>464</v>
      </c>
      <c r="BV480" s="756">
        <v>0</v>
      </c>
      <c r="BW480" s="756">
        <v>0</v>
      </c>
      <c r="BX480" s="756">
        <v>0</v>
      </c>
      <c r="BY480" s="756">
        <v>0</v>
      </c>
      <c r="BZ480" s="756">
        <v>0</v>
      </c>
      <c r="CA480" s="756">
        <v>0</v>
      </c>
      <c r="CB480" s="756">
        <v>0</v>
      </c>
      <c r="CC480" s="646">
        <f t="shared" si="255"/>
        <v>0</v>
      </c>
      <c r="CD480" s="594"/>
      <c r="CE480" s="705">
        <f t="shared" si="232"/>
        <v>464</v>
      </c>
      <c r="CF480" s="756">
        <f t="shared" si="230"/>
        <v>0</v>
      </c>
      <c r="CG480" s="756">
        <f t="shared" si="230"/>
        <v>0</v>
      </c>
      <c r="CH480" s="756">
        <f t="shared" si="230"/>
        <v>0</v>
      </c>
      <c r="CI480" s="756">
        <f t="shared" si="230"/>
        <v>0</v>
      </c>
      <c r="CJ480" s="756">
        <f t="shared" si="230"/>
        <v>0</v>
      </c>
      <c r="CK480" s="756">
        <f t="shared" si="230"/>
        <v>0</v>
      </c>
      <c r="CL480" s="756">
        <f t="shared" si="228"/>
        <v>0</v>
      </c>
      <c r="CM480" s="646">
        <f t="shared" si="256"/>
        <v>0</v>
      </c>
      <c r="CN480" s="594"/>
      <c r="CO480" s="705">
        <f t="shared" si="233"/>
        <v>464</v>
      </c>
      <c r="CP480" s="756">
        <v>0</v>
      </c>
      <c r="CQ480" s="756">
        <v>0</v>
      </c>
      <c r="CR480" s="756">
        <v>0</v>
      </c>
      <c r="CS480" s="756">
        <v>0</v>
      </c>
      <c r="CT480" s="756">
        <v>0</v>
      </c>
      <c r="CU480" s="756">
        <v>0</v>
      </c>
      <c r="CV480" s="756">
        <v>0</v>
      </c>
      <c r="CW480" s="646">
        <f t="shared" si="257"/>
        <v>0</v>
      </c>
      <c r="CX480" s="685"/>
      <c r="CY480" s="705">
        <f t="shared" si="234"/>
        <v>464</v>
      </c>
      <c r="CZ480" s="756">
        <v>0</v>
      </c>
      <c r="DA480" s="756">
        <v>0</v>
      </c>
      <c r="DB480" s="756">
        <v>0</v>
      </c>
      <c r="DC480" s="756">
        <v>0</v>
      </c>
      <c r="DD480" s="756">
        <v>0</v>
      </c>
      <c r="DE480" s="767">
        <f t="shared" si="245"/>
        <v>0</v>
      </c>
      <c r="DF480" s="756">
        <v>0</v>
      </c>
      <c r="DG480" s="756">
        <v>0</v>
      </c>
      <c r="DH480" s="756">
        <v>0</v>
      </c>
      <c r="DI480" s="756">
        <v>0</v>
      </c>
      <c r="DJ480" s="767">
        <f t="shared" si="246"/>
        <v>0</v>
      </c>
      <c r="DK480" s="715">
        <f t="shared" si="247"/>
        <v>0</v>
      </c>
      <c r="DL480" s="685"/>
      <c r="DM480" s="705">
        <f t="shared" si="235"/>
        <v>464</v>
      </c>
      <c r="DN480" s="715">
        <f t="shared" si="248"/>
        <v>0</v>
      </c>
    </row>
    <row r="481" spans="2:118" x14ac:dyDescent="0.25">
      <c r="B481" s="705">
        <v>465</v>
      </c>
      <c r="C481" s="765">
        <f>(1+_xlfn.XLOOKUP(INT((B481-1)/12)+1,'ZC Curve'!$B$8:$B$107,'ZC Curve'!R$8:R$107,,0))^(1/12)-1</f>
        <v>0</v>
      </c>
      <c r="D481" s="766">
        <f t="shared" si="249"/>
        <v>1</v>
      </c>
      <c r="E481" s="685"/>
      <c r="F481" s="705">
        <v>465</v>
      </c>
      <c r="G481" s="756">
        <v>0</v>
      </c>
      <c r="H481" s="756">
        <v>0</v>
      </c>
      <c r="I481" s="756">
        <v>0</v>
      </c>
      <c r="J481" s="756">
        <v>0</v>
      </c>
      <c r="K481" s="756">
        <v>0</v>
      </c>
      <c r="L481" s="756">
        <v>0</v>
      </c>
      <c r="M481" s="756">
        <v>0</v>
      </c>
      <c r="N481" s="646">
        <f t="shared" si="250"/>
        <v>0</v>
      </c>
      <c r="O481" s="594"/>
      <c r="P481" s="705">
        <f t="shared" si="236"/>
        <v>465</v>
      </c>
      <c r="Q481" s="756">
        <v>0</v>
      </c>
      <c r="R481" s="756">
        <v>0</v>
      </c>
      <c r="S481" s="756">
        <v>0</v>
      </c>
      <c r="T481" s="756">
        <v>0</v>
      </c>
      <c r="U481" s="756">
        <v>0</v>
      </c>
      <c r="V481" s="756">
        <v>0</v>
      </c>
      <c r="W481" s="756">
        <v>0</v>
      </c>
      <c r="X481" s="646">
        <f t="shared" si="251"/>
        <v>0</v>
      </c>
      <c r="Y481" s="594"/>
      <c r="Z481" s="705">
        <f t="shared" si="237"/>
        <v>465</v>
      </c>
      <c r="AA481" s="756">
        <f t="shared" si="229"/>
        <v>0</v>
      </c>
      <c r="AB481" s="756">
        <f t="shared" si="229"/>
        <v>0</v>
      </c>
      <c r="AC481" s="756">
        <f t="shared" si="229"/>
        <v>0</v>
      </c>
      <c r="AD481" s="756">
        <f t="shared" si="229"/>
        <v>0</v>
      </c>
      <c r="AE481" s="756">
        <f t="shared" si="229"/>
        <v>0</v>
      </c>
      <c r="AF481" s="756">
        <f t="shared" si="229"/>
        <v>0</v>
      </c>
      <c r="AG481" s="756">
        <f t="shared" si="227"/>
        <v>0</v>
      </c>
      <c r="AH481" s="646">
        <f t="shared" si="252"/>
        <v>0</v>
      </c>
      <c r="AI481" s="594"/>
      <c r="AJ481" s="705">
        <f t="shared" si="238"/>
        <v>465</v>
      </c>
      <c r="AK481" s="756">
        <v>0</v>
      </c>
      <c r="AL481" s="756">
        <v>0</v>
      </c>
      <c r="AM481" s="756">
        <v>0</v>
      </c>
      <c r="AN481" s="756">
        <v>0</v>
      </c>
      <c r="AO481" s="756">
        <v>0</v>
      </c>
      <c r="AP481" s="756">
        <v>0</v>
      </c>
      <c r="AQ481" s="756">
        <v>0</v>
      </c>
      <c r="AR481" s="646">
        <f t="shared" si="253"/>
        <v>0</v>
      </c>
      <c r="AS481" s="594"/>
      <c r="AT481" s="705">
        <f t="shared" si="239"/>
        <v>465</v>
      </c>
      <c r="AU481" s="756">
        <v>0</v>
      </c>
      <c r="AV481" s="756">
        <v>0</v>
      </c>
      <c r="AW481" s="756">
        <v>0</v>
      </c>
      <c r="AX481" s="756">
        <v>0</v>
      </c>
      <c r="AY481" s="756">
        <v>0</v>
      </c>
      <c r="AZ481" s="767">
        <f t="shared" si="226"/>
        <v>0</v>
      </c>
      <c r="BA481" s="756">
        <v>0</v>
      </c>
      <c r="BB481" s="756">
        <v>0</v>
      </c>
      <c r="BC481" s="756">
        <v>0</v>
      </c>
      <c r="BD481" s="756">
        <v>0</v>
      </c>
      <c r="BE481" s="767">
        <f t="shared" si="240"/>
        <v>0</v>
      </c>
      <c r="BF481" s="646">
        <f t="shared" si="241"/>
        <v>0</v>
      </c>
      <c r="BG481" s="594"/>
      <c r="BH481" s="705">
        <f t="shared" si="231"/>
        <v>465</v>
      </c>
      <c r="BI481" s="646">
        <f t="shared" si="242"/>
        <v>0</v>
      </c>
      <c r="BJ481" s="594"/>
      <c r="BK481" s="705">
        <f t="shared" si="243"/>
        <v>465</v>
      </c>
      <c r="BL481" s="756">
        <v>0</v>
      </c>
      <c r="BM481" s="756">
        <v>0</v>
      </c>
      <c r="BN481" s="756">
        <v>0</v>
      </c>
      <c r="BO481" s="756">
        <v>0</v>
      </c>
      <c r="BP481" s="756">
        <v>0</v>
      </c>
      <c r="BQ481" s="756">
        <v>0</v>
      </c>
      <c r="BR481" s="756">
        <v>0</v>
      </c>
      <c r="BS481" s="646">
        <f t="shared" si="254"/>
        <v>0</v>
      </c>
      <c r="BT481" s="594"/>
      <c r="BU481" s="705">
        <f t="shared" si="244"/>
        <v>465</v>
      </c>
      <c r="BV481" s="756">
        <v>0</v>
      </c>
      <c r="BW481" s="756">
        <v>0</v>
      </c>
      <c r="BX481" s="756">
        <v>0</v>
      </c>
      <c r="BY481" s="756">
        <v>0</v>
      </c>
      <c r="BZ481" s="756">
        <v>0</v>
      </c>
      <c r="CA481" s="756">
        <v>0</v>
      </c>
      <c r="CB481" s="756">
        <v>0</v>
      </c>
      <c r="CC481" s="646">
        <f t="shared" si="255"/>
        <v>0</v>
      </c>
      <c r="CD481" s="594"/>
      <c r="CE481" s="705">
        <f t="shared" si="232"/>
        <v>465</v>
      </c>
      <c r="CF481" s="756">
        <f t="shared" si="230"/>
        <v>0</v>
      </c>
      <c r="CG481" s="756">
        <f t="shared" si="230"/>
        <v>0</v>
      </c>
      <c r="CH481" s="756">
        <f t="shared" si="230"/>
        <v>0</v>
      </c>
      <c r="CI481" s="756">
        <f t="shared" si="230"/>
        <v>0</v>
      </c>
      <c r="CJ481" s="756">
        <f t="shared" si="230"/>
        <v>0</v>
      </c>
      <c r="CK481" s="756">
        <f t="shared" si="230"/>
        <v>0</v>
      </c>
      <c r="CL481" s="756">
        <f t="shared" si="228"/>
        <v>0</v>
      </c>
      <c r="CM481" s="646">
        <f t="shared" si="256"/>
        <v>0</v>
      </c>
      <c r="CN481" s="594"/>
      <c r="CO481" s="705">
        <f t="shared" si="233"/>
        <v>465</v>
      </c>
      <c r="CP481" s="756">
        <v>0</v>
      </c>
      <c r="CQ481" s="756">
        <v>0</v>
      </c>
      <c r="CR481" s="756">
        <v>0</v>
      </c>
      <c r="CS481" s="756">
        <v>0</v>
      </c>
      <c r="CT481" s="756">
        <v>0</v>
      </c>
      <c r="CU481" s="756">
        <v>0</v>
      </c>
      <c r="CV481" s="756">
        <v>0</v>
      </c>
      <c r="CW481" s="646">
        <f t="shared" si="257"/>
        <v>0</v>
      </c>
      <c r="CX481" s="685"/>
      <c r="CY481" s="705">
        <f t="shared" si="234"/>
        <v>465</v>
      </c>
      <c r="CZ481" s="756">
        <v>0</v>
      </c>
      <c r="DA481" s="756">
        <v>0</v>
      </c>
      <c r="DB481" s="756">
        <v>0</v>
      </c>
      <c r="DC481" s="756">
        <v>0</v>
      </c>
      <c r="DD481" s="756">
        <v>0</v>
      </c>
      <c r="DE481" s="767">
        <f t="shared" si="245"/>
        <v>0</v>
      </c>
      <c r="DF481" s="756">
        <v>0</v>
      </c>
      <c r="DG481" s="756">
        <v>0</v>
      </c>
      <c r="DH481" s="756">
        <v>0</v>
      </c>
      <c r="DI481" s="756">
        <v>0</v>
      </c>
      <c r="DJ481" s="767">
        <f t="shared" si="246"/>
        <v>0</v>
      </c>
      <c r="DK481" s="715">
        <f t="shared" si="247"/>
        <v>0</v>
      </c>
      <c r="DL481" s="685"/>
      <c r="DM481" s="705">
        <f t="shared" si="235"/>
        <v>465</v>
      </c>
      <c r="DN481" s="715">
        <f t="shared" si="248"/>
        <v>0</v>
      </c>
    </row>
    <row r="482" spans="2:118" x14ac:dyDescent="0.25">
      <c r="B482" s="705">
        <v>466</v>
      </c>
      <c r="C482" s="765">
        <f>(1+_xlfn.XLOOKUP(INT((B482-1)/12)+1,'ZC Curve'!$B$8:$B$107,'ZC Curve'!R$8:R$107,,0))^(1/12)-1</f>
        <v>0</v>
      </c>
      <c r="D482" s="766">
        <f t="shared" si="249"/>
        <v>1</v>
      </c>
      <c r="E482" s="685"/>
      <c r="F482" s="705">
        <v>466</v>
      </c>
      <c r="G482" s="756">
        <v>0</v>
      </c>
      <c r="H482" s="756">
        <v>0</v>
      </c>
      <c r="I482" s="756">
        <v>0</v>
      </c>
      <c r="J482" s="756">
        <v>0</v>
      </c>
      <c r="K482" s="756">
        <v>0</v>
      </c>
      <c r="L482" s="756">
        <v>0</v>
      </c>
      <c r="M482" s="756">
        <v>0</v>
      </c>
      <c r="N482" s="646">
        <f t="shared" si="250"/>
        <v>0</v>
      </c>
      <c r="O482" s="594"/>
      <c r="P482" s="705">
        <f t="shared" si="236"/>
        <v>466</v>
      </c>
      <c r="Q482" s="756">
        <v>0</v>
      </c>
      <c r="R482" s="756">
        <v>0</v>
      </c>
      <c r="S482" s="756">
        <v>0</v>
      </c>
      <c r="T482" s="756">
        <v>0</v>
      </c>
      <c r="U482" s="756">
        <v>0</v>
      </c>
      <c r="V482" s="756">
        <v>0</v>
      </c>
      <c r="W482" s="756">
        <v>0</v>
      </c>
      <c r="X482" s="646">
        <f t="shared" si="251"/>
        <v>0</v>
      </c>
      <c r="Y482" s="594"/>
      <c r="Z482" s="705">
        <f t="shared" si="237"/>
        <v>466</v>
      </c>
      <c r="AA482" s="756">
        <f t="shared" si="229"/>
        <v>0</v>
      </c>
      <c r="AB482" s="756">
        <f t="shared" si="229"/>
        <v>0</v>
      </c>
      <c r="AC482" s="756">
        <f t="shared" si="229"/>
        <v>0</v>
      </c>
      <c r="AD482" s="756">
        <f t="shared" si="229"/>
        <v>0</v>
      </c>
      <c r="AE482" s="756">
        <f t="shared" si="229"/>
        <v>0</v>
      </c>
      <c r="AF482" s="756">
        <f t="shared" si="229"/>
        <v>0</v>
      </c>
      <c r="AG482" s="756">
        <f t="shared" si="227"/>
        <v>0</v>
      </c>
      <c r="AH482" s="646">
        <f t="shared" si="252"/>
        <v>0</v>
      </c>
      <c r="AI482" s="594"/>
      <c r="AJ482" s="705">
        <f t="shared" si="238"/>
        <v>466</v>
      </c>
      <c r="AK482" s="756">
        <v>0</v>
      </c>
      <c r="AL482" s="756">
        <v>0</v>
      </c>
      <c r="AM482" s="756">
        <v>0</v>
      </c>
      <c r="AN482" s="756">
        <v>0</v>
      </c>
      <c r="AO482" s="756">
        <v>0</v>
      </c>
      <c r="AP482" s="756">
        <v>0</v>
      </c>
      <c r="AQ482" s="756">
        <v>0</v>
      </c>
      <c r="AR482" s="646">
        <f t="shared" si="253"/>
        <v>0</v>
      </c>
      <c r="AS482" s="594"/>
      <c r="AT482" s="705">
        <f t="shared" si="239"/>
        <v>466</v>
      </c>
      <c r="AU482" s="756">
        <v>0</v>
      </c>
      <c r="AV482" s="756">
        <v>0</v>
      </c>
      <c r="AW482" s="756">
        <v>0</v>
      </c>
      <c r="AX482" s="756">
        <v>0</v>
      </c>
      <c r="AY482" s="756">
        <v>0</v>
      </c>
      <c r="AZ482" s="767">
        <f t="shared" si="226"/>
        <v>0</v>
      </c>
      <c r="BA482" s="756">
        <v>0</v>
      </c>
      <c r="BB482" s="756">
        <v>0</v>
      </c>
      <c r="BC482" s="756">
        <v>0</v>
      </c>
      <c r="BD482" s="756">
        <v>0</v>
      </c>
      <c r="BE482" s="767">
        <f t="shared" si="240"/>
        <v>0</v>
      </c>
      <c r="BF482" s="646">
        <f t="shared" si="241"/>
        <v>0</v>
      </c>
      <c r="BG482" s="594"/>
      <c r="BH482" s="705">
        <f t="shared" si="231"/>
        <v>466</v>
      </c>
      <c r="BI482" s="646">
        <f t="shared" si="242"/>
        <v>0</v>
      </c>
      <c r="BJ482" s="594"/>
      <c r="BK482" s="705">
        <f t="shared" si="243"/>
        <v>466</v>
      </c>
      <c r="BL482" s="756">
        <v>0</v>
      </c>
      <c r="BM482" s="756">
        <v>0</v>
      </c>
      <c r="BN482" s="756">
        <v>0</v>
      </c>
      <c r="BO482" s="756">
        <v>0</v>
      </c>
      <c r="BP482" s="756">
        <v>0</v>
      </c>
      <c r="BQ482" s="756">
        <v>0</v>
      </c>
      <c r="BR482" s="756">
        <v>0</v>
      </c>
      <c r="BS482" s="646">
        <f t="shared" si="254"/>
        <v>0</v>
      </c>
      <c r="BT482" s="594"/>
      <c r="BU482" s="705">
        <f t="shared" si="244"/>
        <v>466</v>
      </c>
      <c r="BV482" s="756">
        <v>0</v>
      </c>
      <c r="BW482" s="756">
        <v>0</v>
      </c>
      <c r="BX482" s="756">
        <v>0</v>
      </c>
      <c r="BY482" s="756">
        <v>0</v>
      </c>
      <c r="BZ482" s="756">
        <v>0</v>
      </c>
      <c r="CA482" s="756">
        <v>0</v>
      </c>
      <c r="CB482" s="756">
        <v>0</v>
      </c>
      <c r="CC482" s="646">
        <f t="shared" si="255"/>
        <v>0</v>
      </c>
      <c r="CD482" s="594"/>
      <c r="CE482" s="705">
        <f t="shared" si="232"/>
        <v>466</v>
      </c>
      <c r="CF482" s="756">
        <f t="shared" si="230"/>
        <v>0</v>
      </c>
      <c r="CG482" s="756">
        <f t="shared" si="230"/>
        <v>0</v>
      </c>
      <c r="CH482" s="756">
        <f t="shared" si="230"/>
        <v>0</v>
      </c>
      <c r="CI482" s="756">
        <f t="shared" si="230"/>
        <v>0</v>
      </c>
      <c r="CJ482" s="756">
        <f t="shared" si="230"/>
        <v>0</v>
      </c>
      <c r="CK482" s="756">
        <f t="shared" si="230"/>
        <v>0</v>
      </c>
      <c r="CL482" s="756">
        <f t="shared" si="228"/>
        <v>0</v>
      </c>
      <c r="CM482" s="646">
        <f t="shared" si="256"/>
        <v>0</v>
      </c>
      <c r="CN482" s="594"/>
      <c r="CO482" s="705">
        <f t="shared" si="233"/>
        <v>466</v>
      </c>
      <c r="CP482" s="756">
        <v>0</v>
      </c>
      <c r="CQ482" s="756">
        <v>0</v>
      </c>
      <c r="CR482" s="756">
        <v>0</v>
      </c>
      <c r="CS482" s="756">
        <v>0</v>
      </c>
      <c r="CT482" s="756">
        <v>0</v>
      </c>
      <c r="CU482" s="756">
        <v>0</v>
      </c>
      <c r="CV482" s="756">
        <v>0</v>
      </c>
      <c r="CW482" s="646">
        <f t="shared" si="257"/>
        <v>0</v>
      </c>
      <c r="CX482" s="685"/>
      <c r="CY482" s="705">
        <f t="shared" si="234"/>
        <v>466</v>
      </c>
      <c r="CZ482" s="756">
        <v>0</v>
      </c>
      <c r="DA482" s="756">
        <v>0</v>
      </c>
      <c r="DB482" s="756">
        <v>0</v>
      </c>
      <c r="DC482" s="756">
        <v>0</v>
      </c>
      <c r="DD482" s="756">
        <v>0</v>
      </c>
      <c r="DE482" s="767">
        <f t="shared" si="245"/>
        <v>0</v>
      </c>
      <c r="DF482" s="756">
        <v>0</v>
      </c>
      <c r="DG482" s="756">
        <v>0</v>
      </c>
      <c r="DH482" s="756">
        <v>0</v>
      </c>
      <c r="DI482" s="756">
        <v>0</v>
      </c>
      <c r="DJ482" s="767">
        <f t="shared" si="246"/>
        <v>0</v>
      </c>
      <c r="DK482" s="715">
        <f t="shared" si="247"/>
        <v>0</v>
      </c>
      <c r="DL482" s="685"/>
      <c r="DM482" s="705">
        <f t="shared" si="235"/>
        <v>466</v>
      </c>
      <c r="DN482" s="715">
        <f t="shared" si="248"/>
        <v>0</v>
      </c>
    </row>
    <row r="483" spans="2:118" x14ac:dyDescent="0.25">
      <c r="B483" s="705">
        <v>467</v>
      </c>
      <c r="C483" s="765">
        <f>(1+_xlfn.XLOOKUP(INT((B483-1)/12)+1,'ZC Curve'!$B$8:$B$107,'ZC Curve'!R$8:R$107,,0))^(1/12)-1</f>
        <v>0</v>
      </c>
      <c r="D483" s="766">
        <f t="shared" si="249"/>
        <v>1</v>
      </c>
      <c r="E483" s="685"/>
      <c r="F483" s="705">
        <v>467</v>
      </c>
      <c r="G483" s="756">
        <v>0</v>
      </c>
      <c r="H483" s="756">
        <v>0</v>
      </c>
      <c r="I483" s="756">
        <v>0</v>
      </c>
      <c r="J483" s="756">
        <v>0</v>
      </c>
      <c r="K483" s="756">
        <v>0</v>
      </c>
      <c r="L483" s="756">
        <v>0</v>
      </c>
      <c r="M483" s="756">
        <v>0</v>
      </c>
      <c r="N483" s="646">
        <f t="shared" si="250"/>
        <v>0</v>
      </c>
      <c r="O483" s="594"/>
      <c r="P483" s="705">
        <f t="shared" si="236"/>
        <v>467</v>
      </c>
      <c r="Q483" s="756">
        <v>0</v>
      </c>
      <c r="R483" s="756">
        <v>0</v>
      </c>
      <c r="S483" s="756">
        <v>0</v>
      </c>
      <c r="T483" s="756">
        <v>0</v>
      </c>
      <c r="U483" s="756">
        <v>0</v>
      </c>
      <c r="V483" s="756">
        <v>0</v>
      </c>
      <c r="W483" s="756">
        <v>0</v>
      </c>
      <c r="X483" s="646">
        <f t="shared" si="251"/>
        <v>0</v>
      </c>
      <c r="Y483" s="594"/>
      <c r="Z483" s="705">
        <f t="shared" si="237"/>
        <v>467</v>
      </c>
      <c r="AA483" s="756">
        <f t="shared" si="229"/>
        <v>0</v>
      </c>
      <c r="AB483" s="756">
        <f t="shared" si="229"/>
        <v>0</v>
      </c>
      <c r="AC483" s="756">
        <f t="shared" si="229"/>
        <v>0</v>
      </c>
      <c r="AD483" s="756">
        <f t="shared" si="229"/>
        <v>0</v>
      </c>
      <c r="AE483" s="756">
        <f t="shared" si="229"/>
        <v>0</v>
      </c>
      <c r="AF483" s="756">
        <f t="shared" si="229"/>
        <v>0</v>
      </c>
      <c r="AG483" s="756">
        <f t="shared" si="227"/>
        <v>0</v>
      </c>
      <c r="AH483" s="646">
        <f t="shared" si="252"/>
        <v>0</v>
      </c>
      <c r="AI483" s="594"/>
      <c r="AJ483" s="705">
        <f t="shared" si="238"/>
        <v>467</v>
      </c>
      <c r="AK483" s="756">
        <v>0</v>
      </c>
      <c r="AL483" s="756">
        <v>0</v>
      </c>
      <c r="AM483" s="756">
        <v>0</v>
      </c>
      <c r="AN483" s="756">
        <v>0</v>
      </c>
      <c r="AO483" s="756">
        <v>0</v>
      </c>
      <c r="AP483" s="756">
        <v>0</v>
      </c>
      <c r="AQ483" s="756">
        <v>0</v>
      </c>
      <c r="AR483" s="646">
        <f t="shared" si="253"/>
        <v>0</v>
      </c>
      <c r="AS483" s="594"/>
      <c r="AT483" s="705">
        <f t="shared" si="239"/>
        <v>467</v>
      </c>
      <c r="AU483" s="756">
        <v>0</v>
      </c>
      <c r="AV483" s="756">
        <v>0</v>
      </c>
      <c r="AW483" s="756">
        <v>0</v>
      </c>
      <c r="AX483" s="756">
        <v>0</v>
      </c>
      <c r="AY483" s="756">
        <v>0</v>
      </c>
      <c r="AZ483" s="767">
        <f t="shared" si="226"/>
        <v>0</v>
      </c>
      <c r="BA483" s="756">
        <v>0</v>
      </c>
      <c r="BB483" s="756">
        <v>0</v>
      </c>
      <c r="BC483" s="756">
        <v>0</v>
      </c>
      <c r="BD483" s="756">
        <v>0</v>
      </c>
      <c r="BE483" s="767">
        <f t="shared" si="240"/>
        <v>0</v>
      </c>
      <c r="BF483" s="646">
        <f t="shared" si="241"/>
        <v>0</v>
      </c>
      <c r="BG483" s="594"/>
      <c r="BH483" s="705">
        <f t="shared" si="231"/>
        <v>467</v>
      </c>
      <c r="BI483" s="646">
        <f t="shared" si="242"/>
        <v>0</v>
      </c>
      <c r="BJ483" s="594"/>
      <c r="BK483" s="705">
        <f t="shared" si="243"/>
        <v>467</v>
      </c>
      <c r="BL483" s="756">
        <v>0</v>
      </c>
      <c r="BM483" s="756">
        <v>0</v>
      </c>
      <c r="BN483" s="756">
        <v>0</v>
      </c>
      <c r="BO483" s="756">
        <v>0</v>
      </c>
      <c r="BP483" s="756">
        <v>0</v>
      </c>
      <c r="BQ483" s="756">
        <v>0</v>
      </c>
      <c r="BR483" s="756">
        <v>0</v>
      </c>
      <c r="BS483" s="646">
        <f t="shared" si="254"/>
        <v>0</v>
      </c>
      <c r="BT483" s="594"/>
      <c r="BU483" s="705">
        <f t="shared" si="244"/>
        <v>467</v>
      </c>
      <c r="BV483" s="756">
        <v>0</v>
      </c>
      <c r="BW483" s="756">
        <v>0</v>
      </c>
      <c r="BX483" s="756">
        <v>0</v>
      </c>
      <c r="BY483" s="756">
        <v>0</v>
      </c>
      <c r="BZ483" s="756">
        <v>0</v>
      </c>
      <c r="CA483" s="756">
        <v>0</v>
      </c>
      <c r="CB483" s="756">
        <v>0</v>
      </c>
      <c r="CC483" s="646">
        <f t="shared" si="255"/>
        <v>0</v>
      </c>
      <c r="CD483" s="594"/>
      <c r="CE483" s="705">
        <f t="shared" si="232"/>
        <v>467</v>
      </c>
      <c r="CF483" s="756">
        <f t="shared" si="230"/>
        <v>0</v>
      </c>
      <c r="CG483" s="756">
        <f t="shared" si="230"/>
        <v>0</v>
      </c>
      <c r="CH483" s="756">
        <f t="shared" si="230"/>
        <v>0</v>
      </c>
      <c r="CI483" s="756">
        <f t="shared" si="230"/>
        <v>0</v>
      </c>
      <c r="CJ483" s="756">
        <f t="shared" si="230"/>
        <v>0</v>
      </c>
      <c r="CK483" s="756">
        <f t="shared" si="230"/>
        <v>0</v>
      </c>
      <c r="CL483" s="756">
        <f t="shared" si="228"/>
        <v>0</v>
      </c>
      <c r="CM483" s="646">
        <f t="shared" si="256"/>
        <v>0</v>
      </c>
      <c r="CN483" s="594"/>
      <c r="CO483" s="705">
        <f t="shared" si="233"/>
        <v>467</v>
      </c>
      <c r="CP483" s="756">
        <v>0</v>
      </c>
      <c r="CQ483" s="756">
        <v>0</v>
      </c>
      <c r="CR483" s="756">
        <v>0</v>
      </c>
      <c r="CS483" s="756">
        <v>0</v>
      </c>
      <c r="CT483" s="756">
        <v>0</v>
      </c>
      <c r="CU483" s="756">
        <v>0</v>
      </c>
      <c r="CV483" s="756">
        <v>0</v>
      </c>
      <c r="CW483" s="646">
        <f t="shared" si="257"/>
        <v>0</v>
      </c>
      <c r="CX483" s="685"/>
      <c r="CY483" s="705">
        <f t="shared" si="234"/>
        <v>467</v>
      </c>
      <c r="CZ483" s="756">
        <v>0</v>
      </c>
      <c r="DA483" s="756">
        <v>0</v>
      </c>
      <c r="DB483" s="756">
        <v>0</v>
      </c>
      <c r="DC483" s="756">
        <v>0</v>
      </c>
      <c r="DD483" s="756">
        <v>0</v>
      </c>
      <c r="DE483" s="767">
        <f t="shared" si="245"/>
        <v>0</v>
      </c>
      <c r="DF483" s="756">
        <v>0</v>
      </c>
      <c r="DG483" s="756">
        <v>0</v>
      </c>
      <c r="DH483" s="756">
        <v>0</v>
      </c>
      <c r="DI483" s="756">
        <v>0</v>
      </c>
      <c r="DJ483" s="767">
        <f t="shared" si="246"/>
        <v>0</v>
      </c>
      <c r="DK483" s="715">
        <f t="shared" si="247"/>
        <v>0</v>
      </c>
      <c r="DL483" s="685"/>
      <c r="DM483" s="705">
        <f t="shared" si="235"/>
        <v>467</v>
      </c>
      <c r="DN483" s="715">
        <f t="shared" si="248"/>
        <v>0</v>
      </c>
    </row>
    <row r="484" spans="2:118" x14ac:dyDescent="0.25">
      <c r="B484" s="705">
        <v>468</v>
      </c>
      <c r="C484" s="765">
        <f>(1+_xlfn.XLOOKUP(INT((B484-1)/12)+1,'ZC Curve'!$B$8:$B$107,'ZC Curve'!R$8:R$107,,0))^(1/12)-1</f>
        <v>0</v>
      </c>
      <c r="D484" s="766">
        <f t="shared" si="249"/>
        <v>1</v>
      </c>
      <c r="E484" s="685"/>
      <c r="F484" s="705">
        <v>468</v>
      </c>
      <c r="G484" s="756">
        <v>0</v>
      </c>
      <c r="H484" s="756">
        <v>0</v>
      </c>
      <c r="I484" s="756">
        <v>0</v>
      </c>
      <c r="J484" s="756">
        <v>0</v>
      </c>
      <c r="K484" s="756">
        <v>0</v>
      </c>
      <c r="L484" s="756">
        <v>0</v>
      </c>
      <c r="M484" s="756">
        <v>0</v>
      </c>
      <c r="N484" s="646">
        <f t="shared" si="250"/>
        <v>0</v>
      </c>
      <c r="O484" s="594"/>
      <c r="P484" s="705">
        <f t="shared" si="236"/>
        <v>468</v>
      </c>
      <c r="Q484" s="756">
        <v>0</v>
      </c>
      <c r="R484" s="756">
        <v>0</v>
      </c>
      <c r="S484" s="756">
        <v>0</v>
      </c>
      <c r="T484" s="756">
        <v>0</v>
      </c>
      <c r="U484" s="756">
        <v>0</v>
      </c>
      <c r="V484" s="756">
        <v>0</v>
      </c>
      <c r="W484" s="756">
        <v>0</v>
      </c>
      <c r="X484" s="646">
        <f t="shared" si="251"/>
        <v>0</v>
      </c>
      <c r="Y484" s="594"/>
      <c r="Z484" s="705">
        <f t="shared" si="237"/>
        <v>468</v>
      </c>
      <c r="AA484" s="756">
        <f t="shared" si="229"/>
        <v>0</v>
      </c>
      <c r="AB484" s="756">
        <f t="shared" si="229"/>
        <v>0</v>
      </c>
      <c r="AC484" s="756">
        <f t="shared" si="229"/>
        <v>0</v>
      </c>
      <c r="AD484" s="756">
        <f t="shared" si="229"/>
        <v>0</v>
      </c>
      <c r="AE484" s="756">
        <f t="shared" si="229"/>
        <v>0</v>
      </c>
      <c r="AF484" s="756">
        <f t="shared" si="229"/>
        <v>0</v>
      </c>
      <c r="AG484" s="756">
        <f t="shared" si="227"/>
        <v>0</v>
      </c>
      <c r="AH484" s="646">
        <f t="shared" si="252"/>
        <v>0</v>
      </c>
      <c r="AI484" s="594"/>
      <c r="AJ484" s="705">
        <f t="shared" si="238"/>
        <v>468</v>
      </c>
      <c r="AK484" s="756">
        <v>0</v>
      </c>
      <c r="AL484" s="756">
        <v>0</v>
      </c>
      <c r="AM484" s="756">
        <v>0</v>
      </c>
      <c r="AN484" s="756">
        <v>0</v>
      </c>
      <c r="AO484" s="756">
        <v>0</v>
      </c>
      <c r="AP484" s="756">
        <v>0</v>
      </c>
      <c r="AQ484" s="756">
        <v>0</v>
      </c>
      <c r="AR484" s="646">
        <f t="shared" si="253"/>
        <v>0</v>
      </c>
      <c r="AS484" s="594"/>
      <c r="AT484" s="705">
        <f t="shared" si="239"/>
        <v>468</v>
      </c>
      <c r="AU484" s="756">
        <v>0</v>
      </c>
      <c r="AV484" s="756">
        <v>0</v>
      </c>
      <c r="AW484" s="756">
        <v>0</v>
      </c>
      <c r="AX484" s="756">
        <v>0</v>
      </c>
      <c r="AY484" s="756">
        <v>0</v>
      </c>
      <c r="AZ484" s="767">
        <f t="shared" si="226"/>
        <v>0</v>
      </c>
      <c r="BA484" s="756">
        <v>0</v>
      </c>
      <c r="BB484" s="756">
        <v>0</v>
      </c>
      <c r="BC484" s="756">
        <v>0</v>
      </c>
      <c r="BD484" s="756">
        <v>0</v>
      </c>
      <c r="BE484" s="767">
        <f t="shared" si="240"/>
        <v>0</v>
      </c>
      <c r="BF484" s="646">
        <f t="shared" si="241"/>
        <v>0</v>
      </c>
      <c r="BG484" s="594"/>
      <c r="BH484" s="705">
        <f t="shared" si="231"/>
        <v>468</v>
      </c>
      <c r="BI484" s="646">
        <f t="shared" si="242"/>
        <v>0</v>
      </c>
      <c r="BJ484" s="594"/>
      <c r="BK484" s="705">
        <f t="shared" si="243"/>
        <v>468</v>
      </c>
      <c r="BL484" s="756">
        <v>0</v>
      </c>
      <c r="BM484" s="756">
        <v>0</v>
      </c>
      <c r="BN484" s="756">
        <v>0</v>
      </c>
      <c r="BO484" s="756">
        <v>0</v>
      </c>
      <c r="BP484" s="756">
        <v>0</v>
      </c>
      <c r="BQ484" s="756">
        <v>0</v>
      </c>
      <c r="BR484" s="756">
        <v>0</v>
      </c>
      <c r="BS484" s="646">
        <f t="shared" si="254"/>
        <v>0</v>
      </c>
      <c r="BT484" s="594"/>
      <c r="BU484" s="705">
        <f t="shared" si="244"/>
        <v>468</v>
      </c>
      <c r="BV484" s="756">
        <v>0</v>
      </c>
      <c r="BW484" s="756">
        <v>0</v>
      </c>
      <c r="BX484" s="756">
        <v>0</v>
      </c>
      <c r="BY484" s="756">
        <v>0</v>
      </c>
      <c r="BZ484" s="756">
        <v>0</v>
      </c>
      <c r="CA484" s="756">
        <v>0</v>
      </c>
      <c r="CB484" s="756">
        <v>0</v>
      </c>
      <c r="CC484" s="646">
        <f t="shared" si="255"/>
        <v>0</v>
      </c>
      <c r="CD484" s="594"/>
      <c r="CE484" s="705">
        <f t="shared" si="232"/>
        <v>468</v>
      </c>
      <c r="CF484" s="756">
        <f t="shared" si="230"/>
        <v>0</v>
      </c>
      <c r="CG484" s="756">
        <f t="shared" si="230"/>
        <v>0</v>
      </c>
      <c r="CH484" s="756">
        <f t="shared" si="230"/>
        <v>0</v>
      </c>
      <c r="CI484" s="756">
        <f t="shared" si="230"/>
        <v>0</v>
      </c>
      <c r="CJ484" s="756">
        <f t="shared" si="230"/>
        <v>0</v>
      </c>
      <c r="CK484" s="756">
        <f t="shared" si="230"/>
        <v>0</v>
      </c>
      <c r="CL484" s="756">
        <f t="shared" si="228"/>
        <v>0</v>
      </c>
      <c r="CM484" s="646">
        <f t="shared" si="256"/>
        <v>0</v>
      </c>
      <c r="CN484" s="594"/>
      <c r="CO484" s="705">
        <f t="shared" si="233"/>
        <v>468</v>
      </c>
      <c r="CP484" s="756">
        <v>0</v>
      </c>
      <c r="CQ484" s="756">
        <v>0</v>
      </c>
      <c r="CR484" s="756">
        <v>0</v>
      </c>
      <c r="CS484" s="756">
        <v>0</v>
      </c>
      <c r="CT484" s="756">
        <v>0</v>
      </c>
      <c r="CU484" s="756">
        <v>0</v>
      </c>
      <c r="CV484" s="756">
        <v>0</v>
      </c>
      <c r="CW484" s="646">
        <f t="shared" si="257"/>
        <v>0</v>
      </c>
      <c r="CX484" s="685"/>
      <c r="CY484" s="705">
        <f t="shared" si="234"/>
        <v>468</v>
      </c>
      <c r="CZ484" s="756">
        <v>0</v>
      </c>
      <c r="DA484" s="756">
        <v>0</v>
      </c>
      <c r="DB484" s="756">
        <v>0</v>
      </c>
      <c r="DC484" s="756">
        <v>0</v>
      </c>
      <c r="DD484" s="756">
        <v>0</v>
      </c>
      <c r="DE484" s="767">
        <f t="shared" si="245"/>
        <v>0</v>
      </c>
      <c r="DF484" s="756">
        <v>0</v>
      </c>
      <c r="DG484" s="756">
        <v>0</v>
      </c>
      <c r="DH484" s="756">
        <v>0</v>
      </c>
      <c r="DI484" s="756">
        <v>0</v>
      </c>
      <c r="DJ484" s="767">
        <f t="shared" si="246"/>
        <v>0</v>
      </c>
      <c r="DK484" s="715">
        <f t="shared" si="247"/>
        <v>0</v>
      </c>
      <c r="DL484" s="685"/>
      <c r="DM484" s="705">
        <f t="shared" si="235"/>
        <v>468</v>
      </c>
      <c r="DN484" s="715">
        <f t="shared" si="248"/>
        <v>0</v>
      </c>
    </row>
    <row r="485" spans="2:118" x14ac:dyDescent="0.25">
      <c r="B485" s="705">
        <v>469</v>
      </c>
      <c r="C485" s="765">
        <f>(1+_xlfn.XLOOKUP(INT((B485-1)/12)+1,'ZC Curve'!$B$8:$B$107,'ZC Curve'!R$8:R$107,,0))^(1/12)-1</f>
        <v>0</v>
      </c>
      <c r="D485" s="766">
        <f t="shared" si="249"/>
        <v>1</v>
      </c>
      <c r="E485" s="685"/>
      <c r="F485" s="705">
        <v>469</v>
      </c>
      <c r="G485" s="756">
        <v>0</v>
      </c>
      <c r="H485" s="756">
        <v>0</v>
      </c>
      <c r="I485" s="756">
        <v>0</v>
      </c>
      <c r="J485" s="756">
        <v>0</v>
      </c>
      <c r="K485" s="756">
        <v>0</v>
      </c>
      <c r="L485" s="756">
        <v>0</v>
      </c>
      <c r="M485" s="756">
        <v>0</v>
      </c>
      <c r="N485" s="646">
        <f t="shared" si="250"/>
        <v>0</v>
      </c>
      <c r="O485" s="594"/>
      <c r="P485" s="705">
        <f t="shared" si="236"/>
        <v>469</v>
      </c>
      <c r="Q485" s="756">
        <v>0</v>
      </c>
      <c r="R485" s="756">
        <v>0</v>
      </c>
      <c r="S485" s="756">
        <v>0</v>
      </c>
      <c r="T485" s="756">
        <v>0</v>
      </c>
      <c r="U485" s="756">
        <v>0</v>
      </c>
      <c r="V485" s="756">
        <v>0</v>
      </c>
      <c r="W485" s="756">
        <v>0</v>
      </c>
      <c r="X485" s="646">
        <f t="shared" si="251"/>
        <v>0</v>
      </c>
      <c r="Y485" s="594"/>
      <c r="Z485" s="705">
        <f t="shared" si="237"/>
        <v>469</v>
      </c>
      <c r="AA485" s="756">
        <f t="shared" si="229"/>
        <v>0</v>
      </c>
      <c r="AB485" s="756">
        <f t="shared" si="229"/>
        <v>0</v>
      </c>
      <c r="AC485" s="756">
        <f t="shared" si="229"/>
        <v>0</v>
      </c>
      <c r="AD485" s="756">
        <f t="shared" si="229"/>
        <v>0</v>
      </c>
      <c r="AE485" s="756">
        <f t="shared" si="229"/>
        <v>0</v>
      </c>
      <c r="AF485" s="756">
        <f t="shared" si="229"/>
        <v>0</v>
      </c>
      <c r="AG485" s="756">
        <f t="shared" si="227"/>
        <v>0</v>
      </c>
      <c r="AH485" s="646">
        <f t="shared" si="252"/>
        <v>0</v>
      </c>
      <c r="AI485" s="594"/>
      <c r="AJ485" s="705">
        <f t="shared" si="238"/>
        <v>469</v>
      </c>
      <c r="AK485" s="756">
        <v>0</v>
      </c>
      <c r="AL485" s="756">
        <v>0</v>
      </c>
      <c r="AM485" s="756">
        <v>0</v>
      </c>
      <c r="AN485" s="756">
        <v>0</v>
      </c>
      <c r="AO485" s="756">
        <v>0</v>
      </c>
      <c r="AP485" s="756">
        <v>0</v>
      </c>
      <c r="AQ485" s="756">
        <v>0</v>
      </c>
      <c r="AR485" s="646">
        <f t="shared" si="253"/>
        <v>0</v>
      </c>
      <c r="AS485" s="594"/>
      <c r="AT485" s="705">
        <f t="shared" si="239"/>
        <v>469</v>
      </c>
      <c r="AU485" s="756">
        <v>0</v>
      </c>
      <c r="AV485" s="756">
        <v>0</v>
      </c>
      <c r="AW485" s="756">
        <v>0</v>
      </c>
      <c r="AX485" s="756">
        <v>0</v>
      </c>
      <c r="AY485" s="756">
        <v>0</v>
      </c>
      <c r="AZ485" s="767">
        <f t="shared" ref="AZ485:AZ548" si="258">SUM(AU485:AY485)</f>
        <v>0</v>
      </c>
      <c r="BA485" s="756">
        <v>0</v>
      </c>
      <c r="BB485" s="756">
        <v>0</v>
      </c>
      <c r="BC485" s="756">
        <v>0</v>
      </c>
      <c r="BD485" s="756">
        <v>0</v>
      </c>
      <c r="BE485" s="767">
        <f t="shared" si="240"/>
        <v>0</v>
      </c>
      <c r="BF485" s="646">
        <f t="shared" si="241"/>
        <v>0</v>
      </c>
      <c r="BG485" s="594"/>
      <c r="BH485" s="705">
        <f t="shared" si="231"/>
        <v>469</v>
      </c>
      <c r="BI485" s="646">
        <f t="shared" si="242"/>
        <v>0</v>
      </c>
      <c r="BJ485" s="594"/>
      <c r="BK485" s="705">
        <f t="shared" si="243"/>
        <v>469</v>
      </c>
      <c r="BL485" s="756">
        <v>0</v>
      </c>
      <c r="BM485" s="756">
        <v>0</v>
      </c>
      <c r="BN485" s="756">
        <v>0</v>
      </c>
      <c r="BO485" s="756">
        <v>0</v>
      </c>
      <c r="BP485" s="756">
        <v>0</v>
      </c>
      <c r="BQ485" s="756">
        <v>0</v>
      </c>
      <c r="BR485" s="756">
        <v>0</v>
      </c>
      <c r="BS485" s="646">
        <f t="shared" si="254"/>
        <v>0</v>
      </c>
      <c r="BT485" s="594"/>
      <c r="BU485" s="705">
        <f t="shared" si="244"/>
        <v>469</v>
      </c>
      <c r="BV485" s="756">
        <v>0</v>
      </c>
      <c r="BW485" s="756">
        <v>0</v>
      </c>
      <c r="BX485" s="756">
        <v>0</v>
      </c>
      <c r="BY485" s="756">
        <v>0</v>
      </c>
      <c r="BZ485" s="756">
        <v>0</v>
      </c>
      <c r="CA485" s="756">
        <v>0</v>
      </c>
      <c r="CB485" s="756">
        <v>0</v>
      </c>
      <c r="CC485" s="646">
        <f t="shared" si="255"/>
        <v>0</v>
      </c>
      <c r="CD485" s="594"/>
      <c r="CE485" s="705">
        <f t="shared" si="232"/>
        <v>469</v>
      </c>
      <c r="CF485" s="756">
        <f t="shared" si="230"/>
        <v>0</v>
      </c>
      <c r="CG485" s="756">
        <f t="shared" si="230"/>
        <v>0</v>
      </c>
      <c r="CH485" s="756">
        <f t="shared" si="230"/>
        <v>0</v>
      </c>
      <c r="CI485" s="756">
        <f t="shared" si="230"/>
        <v>0</v>
      </c>
      <c r="CJ485" s="756">
        <f t="shared" si="230"/>
        <v>0</v>
      </c>
      <c r="CK485" s="756">
        <f t="shared" si="230"/>
        <v>0</v>
      </c>
      <c r="CL485" s="756">
        <f t="shared" si="228"/>
        <v>0</v>
      </c>
      <c r="CM485" s="646">
        <f t="shared" si="256"/>
        <v>0</v>
      </c>
      <c r="CN485" s="594"/>
      <c r="CO485" s="705">
        <f t="shared" si="233"/>
        <v>469</v>
      </c>
      <c r="CP485" s="756">
        <v>0</v>
      </c>
      <c r="CQ485" s="756">
        <v>0</v>
      </c>
      <c r="CR485" s="756">
        <v>0</v>
      </c>
      <c r="CS485" s="756">
        <v>0</v>
      </c>
      <c r="CT485" s="756">
        <v>0</v>
      </c>
      <c r="CU485" s="756">
        <v>0</v>
      </c>
      <c r="CV485" s="756">
        <v>0</v>
      </c>
      <c r="CW485" s="646">
        <f t="shared" si="257"/>
        <v>0</v>
      </c>
      <c r="CX485" s="685"/>
      <c r="CY485" s="705">
        <f t="shared" si="234"/>
        <v>469</v>
      </c>
      <c r="CZ485" s="756">
        <v>0</v>
      </c>
      <c r="DA485" s="756">
        <v>0</v>
      </c>
      <c r="DB485" s="756">
        <v>0</v>
      </c>
      <c r="DC485" s="756">
        <v>0</v>
      </c>
      <c r="DD485" s="756">
        <v>0</v>
      </c>
      <c r="DE485" s="767">
        <f t="shared" si="245"/>
        <v>0</v>
      </c>
      <c r="DF485" s="756">
        <v>0</v>
      </c>
      <c r="DG485" s="756">
        <v>0</v>
      </c>
      <c r="DH485" s="756">
        <v>0</v>
      </c>
      <c r="DI485" s="756">
        <v>0</v>
      </c>
      <c r="DJ485" s="767">
        <f t="shared" si="246"/>
        <v>0</v>
      </c>
      <c r="DK485" s="715">
        <f t="shared" si="247"/>
        <v>0</v>
      </c>
      <c r="DL485" s="685"/>
      <c r="DM485" s="705">
        <f t="shared" si="235"/>
        <v>469</v>
      </c>
      <c r="DN485" s="715">
        <f t="shared" si="248"/>
        <v>0</v>
      </c>
    </row>
    <row r="486" spans="2:118" x14ac:dyDescent="0.25">
      <c r="B486" s="705">
        <v>470</v>
      </c>
      <c r="C486" s="765">
        <f>(1+_xlfn.XLOOKUP(INT((B486-1)/12)+1,'ZC Curve'!$B$8:$B$107,'ZC Curve'!R$8:R$107,,0))^(1/12)-1</f>
        <v>0</v>
      </c>
      <c r="D486" s="766">
        <f t="shared" si="249"/>
        <v>1</v>
      </c>
      <c r="E486" s="685"/>
      <c r="F486" s="705">
        <v>470</v>
      </c>
      <c r="G486" s="756">
        <v>0</v>
      </c>
      <c r="H486" s="756">
        <v>0</v>
      </c>
      <c r="I486" s="756">
        <v>0</v>
      </c>
      <c r="J486" s="756">
        <v>0</v>
      </c>
      <c r="K486" s="756">
        <v>0</v>
      </c>
      <c r="L486" s="756">
        <v>0</v>
      </c>
      <c r="M486" s="756">
        <v>0</v>
      </c>
      <c r="N486" s="646">
        <f t="shared" si="250"/>
        <v>0</v>
      </c>
      <c r="O486" s="594"/>
      <c r="P486" s="705">
        <f t="shared" si="236"/>
        <v>470</v>
      </c>
      <c r="Q486" s="756">
        <v>0</v>
      </c>
      <c r="R486" s="756">
        <v>0</v>
      </c>
      <c r="S486" s="756">
        <v>0</v>
      </c>
      <c r="T486" s="756">
        <v>0</v>
      </c>
      <c r="U486" s="756">
        <v>0</v>
      </c>
      <c r="V486" s="756">
        <v>0</v>
      </c>
      <c r="W486" s="756">
        <v>0</v>
      </c>
      <c r="X486" s="646">
        <f t="shared" si="251"/>
        <v>0</v>
      </c>
      <c r="Y486" s="594"/>
      <c r="Z486" s="705">
        <f t="shared" si="237"/>
        <v>470</v>
      </c>
      <c r="AA486" s="756">
        <f t="shared" si="229"/>
        <v>0</v>
      </c>
      <c r="AB486" s="756">
        <f t="shared" si="229"/>
        <v>0</v>
      </c>
      <c r="AC486" s="756">
        <f t="shared" si="229"/>
        <v>0</v>
      </c>
      <c r="AD486" s="756">
        <f t="shared" si="229"/>
        <v>0</v>
      </c>
      <c r="AE486" s="756">
        <f t="shared" si="229"/>
        <v>0</v>
      </c>
      <c r="AF486" s="756">
        <f t="shared" si="229"/>
        <v>0</v>
      </c>
      <c r="AG486" s="756">
        <f t="shared" si="227"/>
        <v>0</v>
      </c>
      <c r="AH486" s="646">
        <f t="shared" si="252"/>
        <v>0</v>
      </c>
      <c r="AI486" s="594"/>
      <c r="AJ486" s="705">
        <f t="shared" si="238"/>
        <v>470</v>
      </c>
      <c r="AK486" s="756">
        <v>0</v>
      </c>
      <c r="AL486" s="756">
        <v>0</v>
      </c>
      <c r="AM486" s="756">
        <v>0</v>
      </c>
      <c r="AN486" s="756">
        <v>0</v>
      </c>
      <c r="AO486" s="756">
        <v>0</v>
      </c>
      <c r="AP486" s="756">
        <v>0</v>
      </c>
      <c r="AQ486" s="756">
        <v>0</v>
      </c>
      <c r="AR486" s="646">
        <f t="shared" si="253"/>
        <v>0</v>
      </c>
      <c r="AS486" s="594"/>
      <c r="AT486" s="705">
        <f t="shared" si="239"/>
        <v>470</v>
      </c>
      <c r="AU486" s="756">
        <v>0</v>
      </c>
      <c r="AV486" s="756">
        <v>0</v>
      </c>
      <c r="AW486" s="756">
        <v>0</v>
      </c>
      <c r="AX486" s="756">
        <v>0</v>
      </c>
      <c r="AY486" s="756">
        <v>0</v>
      </c>
      <c r="AZ486" s="767">
        <f t="shared" si="258"/>
        <v>0</v>
      </c>
      <c r="BA486" s="756">
        <v>0</v>
      </c>
      <c r="BB486" s="756">
        <v>0</v>
      </c>
      <c r="BC486" s="756">
        <v>0</v>
      </c>
      <c r="BD486" s="756">
        <v>0</v>
      </c>
      <c r="BE486" s="767">
        <f t="shared" si="240"/>
        <v>0</v>
      </c>
      <c r="BF486" s="646">
        <f t="shared" si="241"/>
        <v>0</v>
      </c>
      <c r="BG486" s="594"/>
      <c r="BH486" s="705">
        <f t="shared" si="231"/>
        <v>470</v>
      </c>
      <c r="BI486" s="646">
        <f t="shared" si="242"/>
        <v>0</v>
      </c>
      <c r="BJ486" s="594"/>
      <c r="BK486" s="705">
        <f t="shared" si="243"/>
        <v>470</v>
      </c>
      <c r="BL486" s="756">
        <v>0</v>
      </c>
      <c r="BM486" s="756">
        <v>0</v>
      </c>
      <c r="BN486" s="756">
        <v>0</v>
      </c>
      <c r="BO486" s="756">
        <v>0</v>
      </c>
      <c r="BP486" s="756">
        <v>0</v>
      </c>
      <c r="BQ486" s="756">
        <v>0</v>
      </c>
      <c r="BR486" s="756">
        <v>0</v>
      </c>
      <c r="BS486" s="646">
        <f t="shared" si="254"/>
        <v>0</v>
      </c>
      <c r="BT486" s="594"/>
      <c r="BU486" s="705">
        <f t="shared" si="244"/>
        <v>470</v>
      </c>
      <c r="BV486" s="756">
        <v>0</v>
      </c>
      <c r="BW486" s="756">
        <v>0</v>
      </c>
      <c r="BX486" s="756">
        <v>0</v>
      </c>
      <c r="BY486" s="756">
        <v>0</v>
      </c>
      <c r="BZ486" s="756">
        <v>0</v>
      </c>
      <c r="CA486" s="756">
        <v>0</v>
      </c>
      <c r="CB486" s="756">
        <v>0</v>
      </c>
      <c r="CC486" s="646">
        <f t="shared" si="255"/>
        <v>0</v>
      </c>
      <c r="CD486" s="594"/>
      <c r="CE486" s="705">
        <f t="shared" si="232"/>
        <v>470</v>
      </c>
      <c r="CF486" s="756">
        <f t="shared" si="230"/>
        <v>0</v>
      </c>
      <c r="CG486" s="756">
        <f t="shared" si="230"/>
        <v>0</v>
      </c>
      <c r="CH486" s="756">
        <f t="shared" si="230"/>
        <v>0</v>
      </c>
      <c r="CI486" s="756">
        <f t="shared" si="230"/>
        <v>0</v>
      </c>
      <c r="CJ486" s="756">
        <f t="shared" si="230"/>
        <v>0</v>
      </c>
      <c r="CK486" s="756">
        <f t="shared" si="230"/>
        <v>0</v>
      </c>
      <c r="CL486" s="756">
        <f t="shared" si="228"/>
        <v>0</v>
      </c>
      <c r="CM486" s="646">
        <f t="shared" si="256"/>
        <v>0</v>
      </c>
      <c r="CN486" s="594"/>
      <c r="CO486" s="705">
        <f t="shared" si="233"/>
        <v>470</v>
      </c>
      <c r="CP486" s="756">
        <v>0</v>
      </c>
      <c r="CQ486" s="756">
        <v>0</v>
      </c>
      <c r="CR486" s="756">
        <v>0</v>
      </c>
      <c r="CS486" s="756">
        <v>0</v>
      </c>
      <c r="CT486" s="756">
        <v>0</v>
      </c>
      <c r="CU486" s="756">
        <v>0</v>
      </c>
      <c r="CV486" s="756">
        <v>0</v>
      </c>
      <c r="CW486" s="646">
        <f t="shared" si="257"/>
        <v>0</v>
      </c>
      <c r="CX486" s="685"/>
      <c r="CY486" s="705">
        <f t="shared" si="234"/>
        <v>470</v>
      </c>
      <c r="CZ486" s="756">
        <v>0</v>
      </c>
      <c r="DA486" s="756">
        <v>0</v>
      </c>
      <c r="DB486" s="756">
        <v>0</v>
      </c>
      <c r="DC486" s="756">
        <v>0</v>
      </c>
      <c r="DD486" s="756">
        <v>0</v>
      </c>
      <c r="DE486" s="767">
        <f t="shared" si="245"/>
        <v>0</v>
      </c>
      <c r="DF486" s="756">
        <v>0</v>
      </c>
      <c r="DG486" s="756">
        <v>0</v>
      </c>
      <c r="DH486" s="756">
        <v>0</v>
      </c>
      <c r="DI486" s="756">
        <v>0</v>
      </c>
      <c r="DJ486" s="767">
        <f t="shared" si="246"/>
        <v>0</v>
      </c>
      <c r="DK486" s="715">
        <f t="shared" si="247"/>
        <v>0</v>
      </c>
      <c r="DL486" s="685"/>
      <c r="DM486" s="705">
        <f t="shared" si="235"/>
        <v>470</v>
      </c>
      <c r="DN486" s="715">
        <f t="shared" si="248"/>
        <v>0</v>
      </c>
    </row>
    <row r="487" spans="2:118" x14ac:dyDescent="0.25">
      <c r="B487" s="705">
        <v>471</v>
      </c>
      <c r="C487" s="765">
        <f>(1+_xlfn.XLOOKUP(INT((B487-1)/12)+1,'ZC Curve'!$B$8:$B$107,'ZC Curve'!R$8:R$107,,0))^(1/12)-1</f>
        <v>0</v>
      </c>
      <c r="D487" s="766">
        <f t="shared" si="249"/>
        <v>1</v>
      </c>
      <c r="E487" s="685"/>
      <c r="F487" s="705">
        <v>471</v>
      </c>
      <c r="G487" s="756">
        <v>0</v>
      </c>
      <c r="H487" s="756">
        <v>0</v>
      </c>
      <c r="I487" s="756">
        <v>0</v>
      </c>
      <c r="J487" s="756">
        <v>0</v>
      </c>
      <c r="K487" s="756">
        <v>0</v>
      </c>
      <c r="L487" s="756">
        <v>0</v>
      </c>
      <c r="M487" s="756">
        <v>0</v>
      </c>
      <c r="N487" s="646">
        <f t="shared" si="250"/>
        <v>0</v>
      </c>
      <c r="O487" s="594"/>
      <c r="P487" s="705">
        <f t="shared" si="236"/>
        <v>471</v>
      </c>
      <c r="Q487" s="756">
        <v>0</v>
      </c>
      <c r="R487" s="756">
        <v>0</v>
      </c>
      <c r="S487" s="756">
        <v>0</v>
      </c>
      <c r="T487" s="756">
        <v>0</v>
      </c>
      <c r="U487" s="756">
        <v>0</v>
      </c>
      <c r="V487" s="756">
        <v>0</v>
      </c>
      <c r="W487" s="756">
        <v>0</v>
      </c>
      <c r="X487" s="646">
        <f t="shared" si="251"/>
        <v>0</v>
      </c>
      <c r="Y487" s="594"/>
      <c r="Z487" s="705">
        <f t="shared" si="237"/>
        <v>471</v>
      </c>
      <c r="AA487" s="756">
        <f t="shared" si="229"/>
        <v>0</v>
      </c>
      <c r="AB487" s="756">
        <f t="shared" si="229"/>
        <v>0</v>
      </c>
      <c r="AC487" s="756">
        <f t="shared" si="229"/>
        <v>0</v>
      </c>
      <c r="AD487" s="756">
        <f t="shared" ref="AD487:AG550" si="259">J487+T487</f>
        <v>0</v>
      </c>
      <c r="AE487" s="756">
        <f t="shared" si="259"/>
        <v>0</v>
      </c>
      <c r="AF487" s="756">
        <f t="shared" si="259"/>
        <v>0</v>
      </c>
      <c r="AG487" s="756">
        <f t="shared" si="227"/>
        <v>0</v>
      </c>
      <c r="AH487" s="646">
        <f t="shared" si="252"/>
        <v>0</v>
      </c>
      <c r="AI487" s="594"/>
      <c r="AJ487" s="705">
        <f t="shared" si="238"/>
        <v>471</v>
      </c>
      <c r="AK487" s="756">
        <v>0</v>
      </c>
      <c r="AL487" s="756">
        <v>0</v>
      </c>
      <c r="AM487" s="756">
        <v>0</v>
      </c>
      <c r="AN487" s="756">
        <v>0</v>
      </c>
      <c r="AO487" s="756">
        <v>0</v>
      </c>
      <c r="AP487" s="756">
        <v>0</v>
      </c>
      <c r="AQ487" s="756">
        <v>0</v>
      </c>
      <c r="AR487" s="646">
        <f t="shared" si="253"/>
        <v>0</v>
      </c>
      <c r="AS487" s="594"/>
      <c r="AT487" s="705">
        <f t="shared" si="239"/>
        <v>471</v>
      </c>
      <c r="AU487" s="756">
        <v>0</v>
      </c>
      <c r="AV487" s="756">
        <v>0</v>
      </c>
      <c r="AW487" s="756">
        <v>0</v>
      </c>
      <c r="AX487" s="756">
        <v>0</v>
      </c>
      <c r="AY487" s="756">
        <v>0</v>
      </c>
      <c r="AZ487" s="767">
        <f t="shared" si="258"/>
        <v>0</v>
      </c>
      <c r="BA487" s="756">
        <v>0</v>
      </c>
      <c r="BB487" s="756">
        <v>0</v>
      </c>
      <c r="BC487" s="756">
        <v>0</v>
      </c>
      <c r="BD487" s="756">
        <v>0</v>
      </c>
      <c r="BE487" s="767">
        <f t="shared" si="240"/>
        <v>0</v>
      </c>
      <c r="BF487" s="646">
        <f t="shared" si="241"/>
        <v>0</v>
      </c>
      <c r="BG487" s="594"/>
      <c r="BH487" s="705">
        <f t="shared" si="231"/>
        <v>471</v>
      </c>
      <c r="BI487" s="646">
        <f t="shared" si="242"/>
        <v>0</v>
      </c>
      <c r="BJ487" s="594"/>
      <c r="BK487" s="705">
        <f t="shared" si="243"/>
        <v>471</v>
      </c>
      <c r="BL487" s="756">
        <v>0</v>
      </c>
      <c r="BM487" s="756">
        <v>0</v>
      </c>
      <c r="BN487" s="756">
        <v>0</v>
      </c>
      <c r="BO487" s="756">
        <v>0</v>
      </c>
      <c r="BP487" s="756">
        <v>0</v>
      </c>
      <c r="BQ487" s="756">
        <v>0</v>
      </c>
      <c r="BR487" s="756">
        <v>0</v>
      </c>
      <c r="BS487" s="646">
        <f t="shared" si="254"/>
        <v>0</v>
      </c>
      <c r="BT487" s="594"/>
      <c r="BU487" s="705">
        <f t="shared" si="244"/>
        <v>471</v>
      </c>
      <c r="BV487" s="756">
        <v>0</v>
      </c>
      <c r="BW487" s="756">
        <v>0</v>
      </c>
      <c r="BX487" s="756">
        <v>0</v>
      </c>
      <c r="BY487" s="756">
        <v>0</v>
      </c>
      <c r="BZ487" s="756">
        <v>0</v>
      </c>
      <c r="CA487" s="756">
        <v>0</v>
      </c>
      <c r="CB487" s="756">
        <v>0</v>
      </c>
      <c r="CC487" s="646">
        <f t="shared" si="255"/>
        <v>0</v>
      </c>
      <c r="CD487" s="594"/>
      <c r="CE487" s="705">
        <f t="shared" si="232"/>
        <v>471</v>
      </c>
      <c r="CF487" s="756">
        <f t="shared" si="230"/>
        <v>0</v>
      </c>
      <c r="CG487" s="756">
        <f t="shared" si="230"/>
        <v>0</v>
      </c>
      <c r="CH487" s="756">
        <f t="shared" si="230"/>
        <v>0</v>
      </c>
      <c r="CI487" s="756">
        <f t="shared" ref="CI487:CL550" si="260">BY487+BO487</f>
        <v>0</v>
      </c>
      <c r="CJ487" s="756">
        <f t="shared" si="260"/>
        <v>0</v>
      </c>
      <c r="CK487" s="756">
        <f t="shared" si="260"/>
        <v>0</v>
      </c>
      <c r="CL487" s="756">
        <f t="shared" si="228"/>
        <v>0</v>
      </c>
      <c r="CM487" s="646">
        <f t="shared" si="256"/>
        <v>0</v>
      </c>
      <c r="CN487" s="594"/>
      <c r="CO487" s="705">
        <f t="shared" si="233"/>
        <v>471</v>
      </c>
      <c r="CP487" s="756">
        <v>0</v>
      </c>
      <c r="CQ487" s="756">
        <v>0</v>
      </c>
      <c r="CR487" s="756">
        <v>0</v>
      </c>
      <c r="CS487" s="756">
        <v>0</v>
      </c>
      <c r="CT487" s="756">
        <v>0</v>
      </c>
      <c r="CU487" s="756">
        <v>0</v>
      </c>
      <c r="CV487" s="756">
        <v>0</v>
      </c>
      <c r="CW487" s="646">
        <f t="shared" si="257"/>
        <v>0</v>
      </c>
      <c r="CX487" s="685"/>
      <c r="CY487" s="705">
        <f t="shared" si="234"/>
        <v>471</v>
      </c>
      <c r="CZ487" s="756">
        <v>0</v>
      </c>
      <c r="DA487" s="756">
        <v>0</v>
      </c>
      <c r="DB487" s="756">
        <v>0</v>
      </c>
      <c r="DC487" s="756">
        <v>0</v>
      </c>
      <c r="DD487" s="756">
        <v>0</v>
      </c>
      <c r="DE487" s="767">
        <f t="shared" si="245"/>
        <v>0</v>
      </c>
      <c r="DF487" s="756">
        <v>0</v>
      </c>
      <c r="DG487" s="756">
        <v>0</v>
      </c>
      <c r="DH487" s="756">
        <v>0</v>
      </c>
      <c r="DI487" s="756">
        <v>0</v>
      </c>
      <c r="DJ487" s="767">
        <f t="shared" si="246"/>
        <v>0</v>
      </c>
      <c r="DK487" s="715">
        <f t="shared" si="247"/>
        <v>0</v>
      </c>
      <c r="DL487" s="685"/>
      <c r="DM487" s="705">
        <f t="shared" si="235"/>
        <v>471</v>
      </c>
      <c r="DN487" s="715">
        <f t="shared" si="248"/>
        <v>0</v>
      </c>
    </row>
    <row r="488" spans="2:118" x14ac:dyDescent="0.25">
      <c r="B488" s="705">
        <v>472</v>
      </c>
      <c r="C488" s="765">
        <f>(1+_xlfn.XLOOKUP(INT((B488-1)/12)+1,'ZC Curve'!$B$8:$B$107,'ZC Curve'!R$8:R$107,,0))^(1/12)-1</f>
        <v>0</v>
      </c>
      <c r="D488" s="766">
        <f t="shared" si="249"/>
        <v>1</v>
      </c>
      <c r="E488" s="685"/>
      <c r="F488" s="705">
        <v>472</v>
      </c>
      <c r="G488" s="756">
        <v>0</v>
      </c>
      <c r="H488" s="756">
        <v>0</v>
      </c>
      <c r="I488" s="756">
        <v>0</v>
      </c>
      <c r="J488" s="756">
        <v>0</v>
      </c>
      <c r="K488" s="756">
        <v>0</v>
      </c>
      <c r="L488" s="756">
        <v>0</v>
      </c>
      <c r="M488" s="756">
        <v>0</v>
      </c>
      <c r="N488" s="646">
        <f t="shared" si="250"/>
        <v>0</v>
      </c>
      <c r="O488" s="594"/>
      <c r="P488" s="705">
        <f t="shared" si="236"/>
        <v>472</v>
      </c>
      <c r="Q488" s="756">
        <v>0</v>
      </c>
      <c r="R488" s="756">
        <v>0</v>
      </c>
      <c r="S488" s="756">
        <v>0</v>
      </c>
      <c r="T488" s="756">
        <v>0</v>
      </c>
      <c r="U488" s="756">
        <v>0</v>
      </c>
      <c r="V488" s="756">
        <v>0</v>
      </c>
      <c r="W488" s="756">
        <v>0</v>
      </c>
      <c r="X488" s="646">
        <f t="shared" si="251"/>
        <v>0</v>
      </c>
      <c r="Y488" s="594"/>
      <c r="Z488" s="705">
        <f t="shared" si="237"/>
        <v>472</v>
      </c>
      <c r="AA488" s="756">
        <f t="shared" ref="AA488:AC519" si="261">G488+Q488</f>
        <v>0</v>
      </c>
      <c r="AB488" s="756">
        <f t="shared" si="261"/>
        <v>0</v>
      </c>
      <c r="AC488" s="756">
        <f t="shared" si="261"/>
        <v>0</v>
      </c>
      <c r="AD488" s="756">
        <f t="shared" si="259"/>
        <v>0</v>
      </c>
      <c r="AE488" s="756">
        <f t="shared" si="259"/>
        <v>0</v>
      </c>
      <c r="AF488" s="756">
        <f t="shared" si="259"/>
        <v>0</v>
      </c>
      <c r="AG488" s="756">
        <f t="shared" si="227"/>
        <v>0</v>
      </c>
      <c r="AH488" s="646">
        <f t="shared" si="252"/>
        <v>0</v>
      </c>
      <c r="AI488" s="594"/>
      <c r="AJ488" s="705">
        <f t="shared" si="238"/>
        <v>472</v>
      </c>
      <c r="AK488" s="756">
        <v>0</v>
      </c>
      <c r="AL488" s="756">
        <v>0</v>
      </c>
      <c r="AM488" s="756">
        <v>0</v>
      </c>
      <c r="AN488" s="756">
        <v>0</v>
      </c>
      <c r="AO488" s="756">
        <v>0</v>
      </c>
      <c r="AP488" s="756">
        <v>0</v>
      </c>
      <c r="AQ488" s="756">
        <v>0</v>
      </c>
      <c r="AR488" s="646">
        <f t="shared" si="253"/>
        <v>0</v>
      </c>
      <c r="AS488" s="594"/>
      <c r="AT488" s="705">
        <f t="shared" si="239"/>
        <v>472</v>
      </c>
      <c r="AU488" s="756">
        <v>0</v>
      </c>
      <c r="AV488" s="756">
        <v>0</v>
      </c>
      <c r="AW488" s="756">
        <v>0</v>
      </c>
      <c r="AX488" s="756">
        <v>0</v>
      </c>
      <c r="AY488" s="756">
        <v>0</v>
      </c>
      <c r="AZ488" s="767">
        <f t="shared" si="258"/>
        <v>0</v>
      </c>
      <c r="BA488" s="756">
        <v>0</v>
      </c>
      <c r="BB488" s="756">
        <v>0</v>
      </c>
      <c r="BC488" s="756">
        <v>0</v>
      </c>
      <c r="BD488" s="756">
        <v>0</v>
      </c>
      <c r="BE488" s="767">
        <f t="shared" si="240"/>
        <v>0</v>
      </c>
      <c r="BF488" s="646">
        <f t="shared" si="241"/>
        <v>0</v>
      </c>
      <c r="BG488" s="594"/>
      <c r="BH488" s="705">
        <f t="shared" si="231"/>
        <v>472</v>
      </c>
      <c r="BI488" s="646">
        <f t="shared" si="242"/>
        <v>0</v>
      </c>
      <c r="BJ488" s="594"/>
      <c r="BK488" s="705">
        <f t="shared" si="243"/>
        <v>472</v>
      </c>
      <c r="BL488" s="756">
        <v>0</v>
      </c>
      <c r="BM488" s="756">
        <v>0</v>
      </c>
      <c r="BN488" s="756">
        <v>0</v>
      </c>
      <c r="BO488" s="756">
        <v>0</v>
      </c>
      <c r="BP488" s="756">
        <v>0</v>
      </c>
      <c r="BQ488" s="756">
        <v>0</v>
      </c>
      <c r="BR488" s="756">
        <v>0</v>
      </c>
      <c r="BS488" s="646">
        <f t="shared" si="254"/>
        <v>0</v>
      </c>
      <c r="BT488" s="594"/>
      <c r="BU488" s="705">
        <f t="shared" si="244"/>
        <v>472</v>
      </c>
      <c r="BV488" s="756">
        <v>0</v>
      </c>
      <c r="BW488" s="756">
        <v>0</v>
      </c>
      <c r="BX488" s="756">
        <v>0</v>
      </c>
      <c r="BY488" s="756">
        <v>0</v>
      </c>
      <c r="BZ488" s="756">
        <v>0</v>
      </c>
      <c r="CA488" s="756">
        <v>0</v>
      </c>
      <c r="CB488" s="756">
        <v>0</v>
      </c>
      <c r="CC488" s="646">
        <f t="shared" si="255"/>
        <v>0</v>
      </c>
      <c r="CD488" s="594"/>
      <c r="CE488" s="705">
        <f t="shared" si="232"/>
        <v>472</v>
      </c>
      <c r="CF488" s="756">
        <f t="shared" ref="CF488:CH519" si="262">BV488+BL488</f>
        <v>0</v>
      </c>
      <c r="CG488" s="756">
        <f t="shared" si="262"/>
        <v>0</v>
      </c>
      <c r="CH488" s="756">
        <f t="shared" si="262"/>
        <v>0</v>
      </c>
      <c r="CI488" s="756">
        <f t="shared" si="260"/>
        <v>0</v>
      </c>
      <c r="CJ488" s="756">
        <f t="shared" si="260"/>
        <v>0</v>
      </c>
      <c r="CK488" s="756">
        <f t="shared" si="260"/>
        <v>0</v>
      </c>
      <c r="CL488" s="756">
        <f t="shared" si="228"/>
        <v>0</v>
      </c>
      <c r="CM488" s="646">
        <f t="shared" si="256"/>
        <v>0</v>
      </c>
      <c r="CN488" s="594"/>
      <c r="CO488" s="705">
        <f t="shared" si="233"/>
        <v>472</v>
      </c>
      <c r="CP488" s="756">
        <v>0</v>
      </c>
      <c r="CQ488" s="756">
        <v>0</v>
      </c>
      <c r="CR488" s="756">
        <v>0</v>
      </c>
      <c r="CS488" s="756">
        <v>0</v>
      </c>
      <c r="CT488" s="756">
        <v>0</v>
      </c>
      <c r="CU488" s="756">
        <v>0</v>
      </c>
      <c r="CV488" s="756">
        <v>0</v>
      </c>
      <c r="CW488" s="646">
        <f t="shared" si="257"/>
        <v>0</v>
      </c>
      <c r="CX488" s="685"/>
      <c r="CY488" s="705">
        <f t="shared" si="234"/>
        <v>472</v>
      </c>
      <c r="CZ488" s="756">
        <v>0</v>
      </c>
      <c r="DA488" s="756">
        <v>0</v>
      </c>
      <c r="DB488" s="756">
        <v>0</v>
      </c>
      <c r="DC488" s="756">
        <v>0</v>
      </c>
      <c r="DD488" s="756">
        <v>0</v>
      </c>
      <c r="DE488" s="767">
        <f t="shared" si="245"/>
        <v>0</v>
      </c>
      <c r="DF488" s="756">
        <v>0</v>
      </c>
      <c r="DG488" s="756">
        <v>0</v>
      </c>
      <c r="DH488" s="756">
        <v>0</v>
      </c>
      <c r="DI488" s="756">
        <v>0</v>
      </c>
      <c r="DJ488" s="767">
        <f t="shared" si="246"/>
        <v>0</v>
      </c>
      <c r="DK488" s="715">
        <f t="shared" si="247"/>
        <v>0</v>
      </c>
      <c r="DL488" s="685"/>
      <c r="DM488" s="705">
        <f t="shared" si="235"/>
        <v>472</v>
      </c>
      <c r="DN488" s="715">
        <f t="shared" si="248"/>
        <v>0</v>
      </c>
    </row>
    <row r="489" spans="2:118" x14ac:dyDescent="0.25">
      <c r="B489" s="705">
        <v>473</v>
      </c>
      <c r="C489" s="765">
        <f>(1+_xlfn.XLOOKUP(INT((B489-1)/12)+1,'ZC Curve'!$B$8:$B$107,'ZC Curve'!R$8:R$107,,0))^(1/12)-1</f>
        <v>0</v>
      </c>
      <c r="D489" s="766">
        <f t="shared" si="249"/>
        <v>1</v>
      </c>
      <c r="E489" s="685"/>
      <c r="F489" s="705">
        <v>473</v>
      </c>
      <c r="G489" s="756">
        <v>0</v>
      </c>
      <c r="H489" s="756">
        <v>0</v>
      </c>
      <c r="I489" s="756">
        <v>0</v>
      </c>
      <c r="J489" s="756">
        <v>0</v>
      </c>
      <c r="K489" s="756">
        <v>0</v>
      </c>
      <c r="L489" s="756">
        <v>0</v>
      </c>
      <c r="M489" s="756">
        <v>0</v>
      </c>
      <c r="N489" s="646">
        <f t="shared" si="250"/>
        <v>0</v>
      </c>
      <c r="O489" s="594"/>
      <c r="P489" s="705">
        <f t="shared" si="236"/>
        <v>473</v>
      </c>
      <c r="Q489" s="756">
        <v>0</v>
      </c>
      <c r="R489" s="756">
        <v>0</v>
      </c>
      <c r="S489" s="756">
        <v>0</v>
      </c>
      <c r="T489" s="756">
        <v>0</v>
      </c>
      <c r="U489" s="756">
        <v>0</v>
      </c>
      <c r="V489" s="756">
        <v>0</v>
      </c>
      <c r="W489" s="756">
        <v>0</v>
      </c>
      <c r="X489" s="646">
        <f t="shared" si="251"/>
        <v>0</v>
      </c>
      <c r="Y489" s="594"/>
      <c r="Z489" s="705">
        <f t="shared" si="237"/>
        <v>473</v>
      </c>
      <c r="AA489" s="756">
        <f t="shared" si="261"/>
        <v>0</v>
      </c>
      <c r="AB489" s="756">
        <f t="shared" si="261"/>
        <v>0</v>
      </c>
      <c r="AC489" s="756">
        <f t="shared" si="261"/>
        <v>0</v>
      </c>
      <c r="AD489" s="756">
        <f t="shared" si="259"/>
        <v>0</v>
      </c>
      <c r="AE489" s="756">
        <f t="shared" si="259"/>
        <v>0</v>
      </c>
      <c r="AF489" s="756">
        <f t="shared" si="259"/>
        <v>0</v>
      </c>
      <c r="AG489" s="756">
        <f t="shared" si="227"/>
        <v>0</v>
      </c>
      <c r="AH489" s="646">
        <f t="shared" si="252"/>
        <v>0</v>
      </c>
      <c r="AI489" s="594"/>
      <c r="AJ489" s="705">
        <f t="shared" si="238"/>
        <v>473</v>
      </c>
      <c r="AK489" s="756">
        <v>0</v>
      </c>
      <c r="AL489" s="756">
        <v>0</v>
      </c>
      <c r="AM489" s="756">
        <v>0</v>
      </c>
      <c r="AN489" s="756">
        <v>0</v>
      </c>
      <c r="AO489" s="756">
        <v>0</v>
      </c>
      <c r="AP489" s="756">
        <v>0</v>
      </c>
      <c r="AQ489" s="756">
        <v>0</v>
      </c>
      <c r="AR489" s="646">
        <f t="shared" si="253"/>
        <v>0</v>
      </c>
      <c r="AS489" s="594"/>
      <c r="AT489" s="705">
        <f t="shared" si="239"/>
        <v>473</v>
      </c>
      <c r="AU489" s="756">
        <v>0</v>
      </c>
      <c r="AV489" s="756">
        <v>0</v>
      </c>
      <c r="AW489" s="756">
        <v>0</v>
      </c>
      <c r="AX489" s="756">
        <v>0</v>
      </c>
      <c r="AY489" s="756">
        <v>0</v>
      </c>
      <c r="AZ489" s="767">
        <f t="shared" si="258"/>
        <v>0</v>
      </c>
      <c r="BA489" s="756">
        <v>0</v>
      </c>
      <c r="BB489" s="756">
        <v>0</v>
      </c>
      <c r="BC489" s="756">
        <v>0</v>
      </c>
      <c r="BD489" s="756">
        <v>0</v>
      </c>
      <c r="BE489" s="767">
        <f t="shared" si="240"/>
        <v>0</v>
      </c>
      <c r="BF489" s="646">
        <f t="shared" si="241"/>
        <v>0</v>
      </c>
      <c r="BG489" s="594"/>
      <c r="BH489" s="705">
        <f t="shared" si="231"/>
        <v>473</v>
      </c>
      <c r="BI489" s="646">
        <f t="shared" si="242"/>
        <v>0</v>
      </c>
      <c r="BJ489" s="594"/>
      <c r="BK489" s="705">
        <f t="shared" si="243"/>
        <v>473</v>
      </c>
      <c r="BL489" s="756">
        <v>0</v>
      </c>
      <c r="BM489" s="756">
        <v>0</v>
      </c>
      <c r="BN489" s="756">
        <v>0</v>
      </c>
      <c r="BO489" s="756">
        <v>0</v>
      </c>
      <c r="BP489" s="756">
        <v>0</v>
      </c>
      <c r="BQ489" s="756">
        <v>0</v>
      </c>
      <c r="BR489" s="756">
        <v>0</v>
      </c>
      <c r="BS489" s="646">
        <f t="shared" si="254"/>
        <v>0</v>
      </c>
      <c r="BT489" s="594"/>
      <c r="BU489" s="705">
        <f t="shared" si="244"/>
        <v>473</v>
      </c>
      <c r="BV489" s="756">
        <v>0</v>
      </c>
      <c r="BW489" s="756">
        <v>0</v>
      </c>
      <c r="BX489" s="756">
        <v>0</v>
      </c>
      <c r="BY489" s="756">
        <v>0</v>
      </c>
      <c r="BZ489" s="756">
        <v>0</v>
      </c>
      <c r="CA489" s="756">
        <v>0</v>
      </c>
      <c r="CB489" s="756">
        <v>0</v>
      </c>
      <c r="CC489" s="646">
        <f t="shared" si="255"/>
        <v>0</v>
      </c>
      <c r="CD489" s="594"/>
      <c r="CE489" s="705">
        <f t="shared" si="232"/>
        <v>473</v>
      </c>
      <c r="CF489" s="756">
        <f t="shared" si="262"/>
        <v>0</v>
      </c>
      <c r="CG489" s="756">
        <f t="shared" si="262"/>
        <v>0</v>
      </c>
      <c r="CH489" s="756">
        <f t="shared" si="262"/>
        <v>0</v>
      </c>
      <c r="CI489" s="756">
        <f t="shared" si="260"/>
        <v>0</v>
      </c>
      <c r="CJ489" s="756">
        <f t="shared" si="260"/>
        <v>0</v>
      </c>
      <c r="CK489" s="756">
        <f t="shared" si="260"/>
        <v>0</v>
      </c>
      <c r="CL489" s="756">
        <f t="shared" si="228"/>
        <v>0</v>
      </c>
      <c r="CM489" s="646">
        <f t="shared" si="256"/>
        <v>0</v>
      </c>
      <c r="CN489" s="594"/>
      <c r="CO489" s="705">
        <f t="shared" si="233"/>
        <v>473</v>
      </c>
      <c r="CP489" s="756">
        <v>0</v>
      </c>
      <c r="CQ489" s="756">
        <v>0</v>
      </c>
      <c r="CR489" s="756">
        <v>0</v>
      </c>
      <c r="CS489" s="756">
        <v>0</v>
      </c>
      <c r="CT489" s="756">
        <v>0</v>
      </c>
      <c r="CU489" s="756">
        <v>0</v>
      </c>
      <c r="CV489" s="756">
        <v>0</v>
      </c>
      <c r="CW489" s="646">
        <f t="shared" si="257"/>
        <v>0</v>
      </c>
      <c r="CX489" s="685"/>
      <c r="CY489" s="705">
        <f t="shared" si="234"/>
        <v>473</v>
      </c>
      <c r="CZ489" s="756">
        <v>0</v>
      </c>
      <c r="DA489" s="756">
        <v>0</v>
      </c>
      <c r="DB489" s="756">
        <v>0</v>
      </c>
      <c r="DC489" s="756">
        <v>0</v>
      </c>
      <c r="DD489" s="756">
        <v>0</v>
      </c>
      <c r="DE489" s="767">
        <f t="shared" si="245"/>
        <v>0</v>
      </c>
      <c r="DF489" s="756">
        <v>0</v>
      </c>
      <c r="DG489" s="756">
        <v>0</v>
      </c>
      <c r="DH489" s="756">
        <v>0</v>
      </c>
      <c r="DI489" s="756">
        <v>0</v>
      </c>
      <c r="DJ489" s="767">
        <f t="shared" si="246"/>
        <v>0</v>
      </c>
      <c r="DK489" s="715">
        <f t="shared" si="247"/>
        <v>0</v>
      </c>
      <c r="DL489" s="685"/>
      <c r="DM489" s="705">
        <f t="shared" si="235"/>
        <v>473</v>
      </c>
      <c r="DN489" s="715">
        <f t="shared" si="248"/>
        <v>0</v>
      </c>
    </row>
    <row r="490" spans="2:118" x14ac:dyDescent="0.25">
      <c r="B490" s="705">
        <v>474</v>
      </c>
      <c r="C490" s="765">
        <f>(1+_xlfn.XLOOKUP(INT((B490-1)/12)+1,'ZC Curve'!$B$8:$B$107,'ZC Curve'!R$8:R$107,,0))^(1/12)-1</f>
        <v>0</v>
      </c>
      <c r="D490" s="766">
        <f t="shared" si="249"/>
        <v>1</v>
      </c>
      <c r="E490" s="685"/>
      <c r="F490" s="705">
        <v>474</v>
      </c>
      <c r="G490" s="756">
        <v>0</v>
      </c>
      <c r="H490" s="756">
        <v>0</v>
      </c>
      <c r="I490" s="756">
        <v>0</v>
      </c>
      <c r="J490" s="756">
        <v>0</v>
      </c>
      <c r="K490" s="756">
        <v>0</v>
      </c>
      <c r="L490" s="756">
        <v>0</v>
      </c>
      <c r="M490" s="756">
        <v>0</v>
      </c>
      <c r="N490" s="646">
        <f t="shared" si="250"/>
        <v>0</v>
      </c>
      <c r="O490" s="594"/>
      <c r="P490" s="705">
        <f t="shared" si="236"/>
        <v>474</v>
      </c>
      <c r="Q490" s="756">
        <v>0</v>
      </c>
      <c r="R490" s="756">
        <v>0</v>
      </c>
      <c r="S490" s="756">
        <v>0</v>
      </c>
      <c r="T490" s="756">
        <v>0</v>
      </c>
      <c r="U490" s="756">
        <v>0</v>
      </c>
      <c r="V490" s="756">
        <v>0</v>
      </c>
      <c r="W490" s="756">
        <v>0</v>
      </c>
      <c r="X490" s="646">
        <f t="shared" si="251"/>
        <v>0</v>
      </c>
      <c r="Y490" s="594"/>
      <c r="Z490" s="705">
        <f t="shared" si="237"/>
        <v>474</v>
      </c>
      <c r="AA490" s="756">
        <f t="shared" si="261"/>
        <v>0</v>
      </c>
      <c r="AB490" s="756">
        <f t="shared" si="261"/>
        <v>0</v>
      </c>
      <c r="AC490" s="756">
        <f t="shared" si="261"/>
        <v>0</v>
      </c>
      <c r="AD490" s="756">
        <f t="shared" si="259"/>
        <v>0</v>
      </c>
      <c r="AE490" s="756">
        <f t="shared" si="259"/>
        <v>0</v>
      </c>
      <c r="AF490" s="756">
        <f t="shared" si="259"/>
        <v>0</v>
      </c>
      <c r="AG490" s="756">
        <f t="shared" si="227"/>
        <v>0</v>
      </c>
      <c r="AH490" s="646">
        <f t="shared" si="252"/>
        <v>0</v>
      </c>
      <c r="AI490" s="594"/>
      <c r="AJ490" s="705">
        <f t="shared" si="238"/>
        <v>474</v>
      </c>
      <c r="AK490" s="756">
        <v>0</v>
      </c>
      <c r="AL490" s="756">
        <v>0</v>
      </c>
      <c r="AM490" s="756">
        <v>0</v>
      </c>
      <c r="AN490" s="756">
        <v>0</v>
      </c>
      <c r="AO490" s="756">
        <v>0</v>
      </c>
      <c r="AP490" s="756">
        <v>0</v>
      </c>
      <c r="AQ490" s="756">
        <v>0</v>
      </c>
      <c r="AR490" s="646">
        <f t="shared" si="253"/>
        <v>0</v>
      </c>
      <c r="AS490" s="594"/>
      <c r="AT490" s="705">
        <f t="shared" si="239"/>
        <v>474</v>
      </c>
      <c r="AU490" s="756">
        <v>0</v>
      </c>
      <c r="AV490" s="756">
        <v>0</v>
      </c>
      <c r="AW490" s="756">
        <v>0</v>
      </c>
      <c r="AX490" s="756">
        <v>0</v>
      </c>
      <c r="AY490" s="756">
        <v>0</v>
      </c>
      <c r="AZ490" s="767">
        <f t="shared" si="258"/>
        <v>0</v>
      </c>
      <c r="BA490" s="756">
        <v>0</v>
      </c>
      <c r="BB490" s="756">
        <v>0</v>
      </c>
      <c r="BC490" s="756">
        <v>0</v>
      </c>
      <c r="BD490" s="756">
        <v>0</v>
      </c>
      <c r="BE490" s="767">
        <f t="shared" si="240"/>
        <v>0</v>
      </c>
      <c r="BF490" s="646">
        <f t="shared" si="241"/>
        <v>0</v>
      </c>
      <c r="BG490" s="594"/>
      <c r="BH490" s="705">
        <f t="shared" si="231"/>
        <v>474</v>
      </c>
      <c r="BI490" s="646">
        <f t="shared" si="242"/>
        <v>0</v>
      </c>
      <c r="BJ490" s="594"/>
      <c r="BK490" s="705">
        <f t="shared" si="243"/>
        <v>474</v>
      </c>
      <c r="BL490" s="756">
        <v>0</v>
      </c>
      <c r="BM490" s="756">
        <v>0</v>
      </c>
      <c r="BN490" s="756">
        <v>0</v>
      </c>
      <c r="BO490" s="756">
        <v>0</v>
      </c>
      <c r="BP490" s="756">
        <v>0</v>
      </c>
      <c r="BQ490" s="756">
        <v>0</v>
      </c>
      <c r="BR490" s="756">
        <v>0</v>
      </c>
      <c r="BS490" s="646">
        <f t="shared" si="254"/>
        <v>0</v>
      </c>
      <c r="BT490" s="594"/>
      <c r="BU490" s="705">
        <f t="shared" si="244"/>
        <v>474</v>
      </c>
      <c r="BV490" s="756">
        <v>0</v>
      </c>
      <c r="BW490" s="756">
        <v>0</v>
      </c>
      <c r="BX490" s="756">
        <v>0</v>
      </c>
      <c r="BY490" s="756">
        <v>0</v>
      </c>
      <c r="BZ490" s="756">
        <v>0</v>
      </c>
      <c r="CA490" s="756">
        <v>0</v>
      </c>
      <c r="CB490" s="756">
        <v>0</v>
      </c>
      <c r="CC490" s="646">
        <f t="shared" si="255"/>
        <v>0</v>
      </c>
      <c r="CD490" s="594"/>
      <c r="CE490" s="705">
        <f t="shared" si="232"/>
        <v>474</v>
      </c>
      <c r="CF490" s="756">
        <f t="shared" si="262"/>
        <v>0</v>
      </c>
      <c r="CG490" s="756">
        <f t="shared" si="262"/>
        <v>0</v>
      </c>
      <c r="CH490" s="756">
        <f t="shared" si="262"/>
        <v>0</v>
      </c>
      <c r="CI490" s="756">
        <f t="shared" si="260"/>
        <v>0</v>
      </c>
      <c r="CJ490" s="756">
        <f t="shared" si="260"/>
        <v>0</v>
      </c>
      <c r="CK490" s="756">
        <f t="shared" si="260"/>
        <v>0</v>
      </c>
      <c r="CL490" s="756">
        <f t="shared" si="228"/>
        <v>0</v>
      </c>
      <c r="CM490" s="646">
        <f t="shared" si="256"/>
        <v>0</v>
      </c>
      <c r="CN490" s="594"/>
      <c r="CO490" s="705">
        <f t="shared" si="233"/>
        <v>474</v>
      </c>
      <c r="CP490" s="756">
        <v>0</v>
      </c>
      <c r="CQ490" s="756">
        <v>0</v>
      </c>
      <c r="CR490" s="756">
        <v>0</v>
      </c>
      <c r="CS490" s="756">
        <v>0</v>
      </c>
      <c r="CT490" s="756">
        <v>0</v>
      </c>
      <c r="CU490" s="756">
        <v>0</v>
      </c>
      <c r="CV490" s="756">
        <v>0</v>
      </c>
      <c r="CW490" s="646">
        <f t="shared" si="257"/>
        <v>0</v>
      </c>
      <c r="CX490" s="685"/>
      <c r="CY490" s="705">
        <f t="shared" si="234"/>
        <v>474</v>
      </c>
      <c r="CZ490" s="756">
        <v>0</v>
      </c>
      <c r="DA490" s="756">
        <v>0</v>
      </c>
      <c r="DB490" s="756">
        <v>0</v>
      </c>
      <c r="DC490" s="756">
        <v>0</v>
      </c>
      <c r="DD490" s="756">
        <v>0</v>
      </c>
      <c r="DE490" s="767">
        <f t="shared" si="245"/>
        <v>0</v>
      </c>
      <c r="DF490" s="756">
        <v>0</v>
      </c>
      <c r="DG490" s="756">
        <v>0</v>
      </c>
      <c r="DH490" s="756">
        <v>0</v>
      </c>
      <c r="DI490" s="756">
        <v>0</v>
      </c>
      <c r="DJ490" s="767">
        <f t="shared" si="246"/>
        <v>0</v>
      </c>
      <c r="DK490" s="715">
        <f t="shared" si="247"/>
        <v>0</v>
      </c>
      <c r="DL490" s="685"/>
      <c r="DM490" s="705">
        <f t="shared" si="235"/>
        <v>474</v>
      </c>
      <c r="DN490" s="715">
        <f t="shared" si="248"/>
        <v>0</v>
      </c>
    </row>
    <row r="491" spans="2:118" x14ac:dyDescent="0.25">
      <c r="B491" s="705">
        <v>475</v>
      </c>
      <c r="C491" s="765">
        <f>(1+_xlfn.XLOOKUP(INT((B491-1)/12)+1,'ZC Curve'!$B$8:$B$107,'ZC Curve'!R$8:R$107,,0))^(1/12)-1</f>
        <v>0</v>
      </c>
      <c r="D491" s="766">
        <f t="shared" si="249"/>
        <v>1</v>
      </c>
      <c r="E491" s="685"/>
      <c r="F491" s="705">
        <v>475</v>
      </c>
      <c r="G491" s="756">
        <v>0</v>
      </c>
      <c r="H491" s="756">
        <v>0</v>
      </c>
      <c r="I491" s="756">
        <v>0</v>
      </c>
      <c r="J491" s="756">
        <v>0</v>
      </c>
      <c r="K491" s="756">
        <v>0</v>
      </c>
      <c r="L491" s="756">
        <v>0</v>
      </c>
      <c r="M491" s="756">
        <v>0</v>
      </c>
      <c r="N491" s="646">
        <f t="shared" si="250"/>
        <v>0</v>
      </c>
      <c r="O491" s="594"/>
      <c r="P491" s="705">
        <f t="shared" si="236"/>
        <v>475</v>
      </c>
      <c r="Q491" s="756">
        <v>0</v>
      </c>
      <c r="R491" s="756">
        <v>0</v>
      </c>
      <c r="S491" s="756">
        <v>0</v>
      </c>
      <c r="T491" s="756">
        <v>0</v>
      </c>
      <c r="U491" s="756">
        <v>0</v>
      </c>
      <c r="V491" s="756">
        <v>0</v>
      </c>
      <c r="W491" s="756">
        <v>0</v>
      </c>
      <c r="X491" s="646">
        <f t="shared" si="251"/>
        <v>0</v>
      </c>
      <c r="Y491" s="594"/>
      <c r="Z491" s="705">
        <f t="shared" si="237"/>
        <v>475</v>
      </c>
      <c r="AA491" s="756">
        <f t="shared" si="261"/>
        <v>0</v>
      </c>
      <c r="AB491" s="756">
        <f t="shared" si="261"/>
        <v>0</v>
      </c>
      <c r="AC491" s="756">
        <f t="shared" si="261"/>
        <v>0</v>
      </c>
      <c r="AD491" s="756">
        <f t="shared" si="259"/>
        <v>0</v>
      </c>
      <c r="AE491" s="756">
        <f t="shared" si="259"/>
        <v>0</v>
      </c>
      <c r="AF491" s="756">
        <f t="shared" si="259"/>
        <v>0</v>
      </c>
      <c r="AG491" s="756">
        <f t="shared" si="227"/>
        <v>0</v>
      </c>
      <c r="AH491" s="646">
        <f t="shared" si="252"/>
        <v>0</v>
      </c>
      <c r="AI491" s="594"/>
      <c r="AJ491" s="705">
        <f t="shared" si="238"/>
        <v>475</v>
      </c>
      <c r="AK491" s="756">
        <v>0</v>
      </c>
      <c r="AL491" s="756">
        <v>0</v>
      </c>
      <c r="AM491" s="756">
        <v>0</v>
      </c>
      <c r="AN491" s="756">
        <v>0</v>
      </c>
      <c r="AO491" s="756">
        <v>0</v>
      </c>
      <c r="AP491" s="756">
        <v>0</v>
      </c>
      <c r="AQ491" s="756">
        <v>0</v>
      </c>
      <c r="AR491" s="646">
        <f t="shared" si="253"/>
        <v>0</v>
      </c>
      <c r="AS491" s="594"/>
      <c r="AT491" s="705">
        <f t="shared" si="239"/>
        <v>475</v>
      </c>
      <c r="AU491" s="756">
        <v>0</v>
      </c>
      <c r="AV491" s="756">
        <v>0</v>
      </c>
      <c r="AW491" s="756">
        <v>0</v>
      </c>
      <c r="AX491" s="756">
        <v>0</v>
      </c>
      <c r="AY491" s="756">
        <v>0</v>
      </c>
      <c r="AZ491" s="767">
        <f t="shared" si="258"/>
        <v>0</v>
      </c>
      <c r="BA491" s="756">
        <v>0</v>
      </c>
      <c r="BB491" s="756">
        <v>0</v>
      </c>
      <c r="BC491" s="756">
        <v>0</v>
      </c>
      <c r="BD491" s="756">
        <v>0</v>
      </c>
      <c r="BE491" s="767">
        <f t="shared" si="240"/>
        <v>0</v>
      </c>
      <c r="BF491" s="646">
        <f t="shared" si="241"/>
        <v>0</v>
      </c>
      <c r="BG491" s="594"/>
      <c r="BH491" s="705">
        <f t="shared" si="231"/>
        <v>475</v>
      </c>
      <c r="BI491" s="646">
        <f t="shared" si="242"/>
        <v>0</v>
      </c>
      <c r="BJ491" s="594"/>
      <c r="BK491" s="705">
        <f t="shared" si="243"/>
        <v>475</v>
      </c>
      <c r="BL491" s="756">
        <v>0</v>
      </c>
      <c r="BM491" s="756">
        <v>0</v>
      </c>
      <c r="BN491" s="756">
        <v>0</v>
      </c>
      <c r="BO491" s="756">
        <v>0</v>
      </c>
      <c r="BP491" s="756">
        <v>0</v>
      </c>
      <c r="BQ491" s="756">
        <v>0</v>
      </c>
      <c r="BR491" s="756">
        <v>0</v>
      </c>
      <c r="BS491" s="646">
        <f t="shared" si="254"/>
        <v>0</v>
      </c>
      <c r="BT491" s="594"/>
      <c r="BU491" s="705">
        <f t="shared" si="244"/>
        <v>475</v>
      </c>
      <c r="BV491" s="756">
        <v>0</v>
      </c>
      <c r="BW491" s="756">
        <v>0</v>
      </c>
      <c r="BX491" s="756">
        <v>0</v>
      </c>
      <c r="BY491" s="756">
        <v>0</v>
      </c>
      <c r="BZ491" s="756">
        <v>0</v>
      </c>
      <c r="CA491" s="756">
        <v>0</v>
      </c>
      <c r="CB491" s="756">
        <v>0</v>
      </c>
      <c r="CC491" s="646">
        <f t="shared" si="255"/>
        <v>0</v>
      </c>
      <c r="CD491" s="594"/>
      <c r="CE491" s="705">
        <f t="shared" si="232"/>
        <v>475</v>
      </c>
      <c r="CF491" s="756">
        <f t="shared" si="262"/>
        <v>0</v>
      </c>
      <c r="CG491" s="756">
        <f t="shared" si="262"/>
        <v>0</v>
      </c>
      <c r="CH491" s="756">
        <f t="shared" si="262"/>
        <v>0</v>
      </c>
      <c r="CI491" s="756">
        <f t="shared" si="260"/>
        <v>0</v>
      </c>
      <c r="CJ491" s="756">
        <f t="shared" si="260"/>
        <v>0</v>
      </c>
      <c r="CK491" s="756">
        <f t="shared" si="260"/>
        <v>0</v>
      </c>
      <c r="CL491" s="756">
        <f t="shared" si="228"/>
        <v>0</v>
      </c>
      <c r="CM491" s="646">
        <f t="shared" si="256"/>
        <v>0</v>
      </c>
      <c r="CN491" s="594"/>
      <c r="CO491" s="705">
        <f t="shared" si="233"/>
        <v>475</v>
      </c>
      <c r="CP491" s="756">
        <v>0</v>
      </c>
      <c r="CQ491" s="756">
        <v>0</v>
      </c>
      <c r="CR491" s="756">
        <v>0</v>
      </c>
      <c r="CS491" s="756">
        <v>0</v>
      </c>
      <c r="CT491" s="756">
        <v>0</v>
      </c>
      <c r="CU491" s="756">
        <v>0</v>
      </c>
      <c r="CV491" s="756">
        <v>0</v>
      </c>
      <c r="CW491" s="646">
        <f t="shared" si="257"/>
        <v>0</v>
      </c>
      <c r="CX491" s="685"/>
      <c r="CY491" s="705">
        <f t="shared" si="234"/>
        <v>475</v>
      </c>
      <c r="CZ491" s="756">
        <v>0</v>
      </c>
      <c r="DA491" s="756">
        <v>0</v>
      </c>
      <c r="DB491" s="756">
        <v>0</v>
      </c>
      <c r="DC491" s="756">
        <v>0</v>
      </c>
      <c r="DD491" s="756">
        <v>0</v>
      </c>
      <c r="DE491" s="767">
        <f t="shared" si="245"/>
        <v>0</v>
      </c>
      <c r="DF491" s="756">
        <v>0</v>
      </c>
      <c r="DG491" s="756">
        <v>0</v>
      </c>
      <c r="DH491" s="756">
        <v>0</v>
      </c>
      <c r="DI491" s="756">
        <v>0</v>
      </c>
      <c r="DJ491" s="767">
        <f t="shared" si="246"/>
        <v>0</v>
      </c>
      <c r="DK491" s="715">
        <f t="shared" si="247"/>
        <v>0</v>
      </c>
      <c r="DL491" s="685"/>
      <c r="DM491" s="705">
        <f t="shared" si="235"/>
        <v>475</v>
      </c>
      <c r="DN491" s="715">
        <f t="shared" si="248"/>
        <v>0</v>
      </c>
    </row>
    <row r="492" spans="2:118" x14ac:dyDescent="0.25">
      <c r="B492" s="705">
        <v>476</v>
      </c>
      <c r="C492" s="765">
        <f>(1+_xlfn.XLOOKUP(INT((B492-1)/12)+1,'ZC Curve'!$B$8:$B$107,'ZC Curve'!R$8:R$107,,0))^(1/12)-1</f>
        <v>0</v>
      </c>
      <c r="D492" s="766">
        <f t="shared" si="249"/>
        <v>1</v>
      </c>
      <c r="E492" s="685"/>
      <c r="F492" s="705">
        <v>476</v>
      </c>
      <c r="G492" s="756">
        <v>0</v>
      </c>
      <c r="H492" s="756">
        <v>0</v>
      </c>
      <c r="I492" s="756">
        <v>0</v>
      </c>
      <c r="J492" s="756">
        <v>0</v>
      </c>
      <c r="K492" s="756">
        <v>0</v>
      </c>
      <c r="L492" s="756">
        <v>0</v>
      </c>
      <c r="M492" s="756">
        <v>0</v>
      </c>
      <c r="N492" s="646">
        <f t="shared" si="250"/>
        <v>0</v>
      </c>
      <c r="O492" s="594"/>
      <c r="P492" s="705">
        <f t="shared" si="236"/>
        <v>476</v>
      </c>
      <c r="Q492" s="756">
        <v>0</v>
      </c>
      <c r="R492" s="756">
        <v>0</v>
      </c>
      <c r="S492" s="756">
        <v>0</v>
      </c>
      <c r="T492" s="756">
        <v>0</v>
      </c>
      <c r="U492" s="756">
        <v>0</v>
      </c>
      <c r="V492" s="756">
        <v>0</v>
      </c>
      <c r="W492" s="756">
        <v>0</v>
      </c>
      <c r="X492" s="646">
        <f t="shared" si="251"/>
        <v>0</v>
      </c>
      <c r="Y492" s="594"/>
      <c r="Z492" s="705">
        <f t="shared" si="237"/>
        <v>476</v>
      </c>
      <c r="AA492" s="756">
        <f t="shared" si="261"/>
        <v>0</v>
      </c>
      <c r="AB492" s="756">
        <f t="shared" si="261"/>
        <v>0</v>
      </c>
      <c r="AC492" s="756">
        <f t="shared" si="261"/>
        <v>0</v>
      </c>
      <c r="AD492" s="756">
        <f t="shared" si="259"/>
        <v>0</v>
      </c>
      <c r="AE492" s="756">
        <f t="shared" si="259"/>
        <v>0</v>
      </c>
      <c r="AF492" s="756">
        <f t="shared" si="259"/>
        <v>0</v>
      </c>
      <c r="AG492" s="756">
        <f t="shared" si="227"/>
        <v>0</v>
      </c>
      <c r="AH492" s="646">
        <f t="shared" si="252"/>
        <v>0</v>
      </c>
      <c r="AI492" s="594"/>
      <c r="AJ492" s="705">
        <f t="shared" si="238"/>
        <v>476</v>
      </c>
      <c r="AK492" s="756">
        <v>0</v>
      </c>
      <c r="AL492" s="756">
        <v>0</v>
      </c>
      <c r="AM492" s="756">
        <v>0</v>
      </c>
      <c r="AN492" s="756">
        <v>0</v>
      </c>
      <c r="AO492" s="756">
        <v>0</v>
      </c>
      <c r="AP492" s="756">
        <v>0</v>
      </c>
      <c r="AQ492" s="756">
        <v>0</v>
      </c>
      <c r="AR492" s="646">
        <f t="shared" si="253"/>
        <v>0</v>
      </c>
      <c r="AS492" s="594"/>
      <c r="AT492" s="705">
        <f t="shared" si="239"/>
        <v>476</v>
      </c>
      <c r="AU492" s="756">
        <v>0</v>
      </c>
      <c r="AV492" s="756">
        <v>0</v>
      </c>
      <c r="AW492" s="756">
        <v>0</v>
      </c>
      <c r="AX492" s="756">
        <v>0</v>
      </c>
      <c r="AY492" s="756">
        <v>0</v>
      </c>
      <c r="AZ492" s="767">
        <f t="shared" si="258"/>
        <v>0</v>
      </c>
      <c r="BA492" s="756">
        <v>0</v>
      </c>
      <c r="BB492" s="756">
        <v>0</v>
      </c>
      <c r="BC492" s="756">
        <v>0</v>
      </c>
      <c r="BD492" s="756">
        <v>0</v>
      </c>
      <c r="BE492" s="767">
        <f t="shared" si="240"/>
        <v>0</v>
      </c>
      <c r="BF492" s="646">
        <f t="shared" si="241"/>
        <v>0</v>
      </c>
      <c r="BG492" s="594"/>
      <c r="BH492" s="705">
        <f t="shared" si="231"/>
        <v>476</v>
      </c>
      <c r="BI492" s="646">
        <f t="shared" si="242"/>
        <v>0</v>
      </c>
      <c r="BJ492" s="594"/>
      <c r="BK492" s="705">
        <f t="shared" si="243"/>
        <v>476</v>
      </c>
      <c r="BL492" s="756">
        <v>0</v>
      </c>
      <c r="BM492" s="756">
        <v>0</v>
      </c>
      <c r="BN492" s="756">
        <v>0</v>
      </c>
      <c r="BO492" s="756">
        <v>0</v>
      </c>
      <c r="BP492" s="756">
        <v>0</v>
      </c>
      <c r="BQ492" s="756">
        <v>0</v>
      </c>
      <c r="BR492" s="756">
        <v>0</v>
      </c>
      <c r="BS492" s="646">
        <f t="shared" si="254"/>
        <v>0</v>
      </c>
      <c r="BT492" s="594"/>
      <c r="BU492" s="705">
        <f t="shared" si="244"/>
        <v>476</v>
      </c>
      <c r="BV492" s="756">
        <v>0</v>
      </c>
      <c r="BW492" s="756">
        <v>0</v>
      </c>
      <c r="BX492" s="756">
        <v>0</v>
      </c>
      <c r="BY492" s="756">
        <v>0</v>
      </c>
      <c r="BZ492" s="756">
        <v>0</v>
      </c>
      <c r="CA492" s="756">
        <v>0</v>
      </c>
      <c r="CB492" s="756">
        <v>0</v>
      </c>
      <c r="CC492" s="646">
        <f t="shared" si="255"/>
        <v>0</v>
      </c>
      <c r="CD492" s="594"/>
      <c r="CE492" s="705">
        <f t="shared" si="232"/>
        <v>476</v>
      </c>
      <c r="CF492" s="756">
        <f t="shared" si="262"/>
        <v>0</v>
      </c>
      <c r="CG492" s="756">
        <f t="shared" si="262"/>
        <v>0</v>
      </c>
      <c r="CH492" s="756">
        <f t="shared" si="262"/>
        <v>0</v>
      </c>
      <c r="CI492" s="756">
        <f t="shared" si="260"/>
        <v>0</v>
      </c>
      <c r="CJ492" s="756">
        <f t="shared" si="260"/>
        <v>0</v>
      </c>
      <c r="CK492" s="756">
        <f t="shared" si="260"/>
        <v>0</v>
      </c>
      <c r="CL492" s="756">
        <f t="shared" si="228"/>
        <v>0</v>
      </c>
      <c r="CM492" s="646">
        <f t="shared" si="256"/>
        <v>0</v>
      </c>
      <c r="CN492" s="594"/>
      <c r="CO492" s="705">
        <f t="shared" si="233"/>
        <v>476</v>
      </c>
      <c r="CP492" s="756">
        <v>0</v>
      </c>
      <c r="CQ492" s="756">
        <v>0</v>
      </c>
      <c r="CR492" s="756">
        <v>0</v>
      </c>
      <c r="CS492" s="756">
        <v>0</v>
      </c>
      <c r="CT492" s="756">
        <v>0</v>
      </c>
      <c r="CU492" s="756">
        <v>0</v>
      </c>
      <c r="CV492" s="756">
        <v>0</v>
      </c>
      <c r="CW492" s="646">
        <f t="shared" si="257"/>
        <v>0</v>
      </c>
      <c r="CX492" s="685"/>
      <c r="CY492" s="705">
        <f t="shared" si="234"/>
        <v>476</v>
      </c>
      <c r="CZ492" s="756">
        <v>0</v>
      </c>
      <c r="DA492" s="756">
        <v>0</v>
      </c>
      <c r="DB492" s="756">
        <v>0</v>
      </c>
      <c r="DC492" s="756">
        <v>0</v>
      </c>
      <c r="DD492" s="756">
        <v>0</v>
      </c>
      <c r="DE492" s="767">
        <f t="shared" si="245"/>
        <v>0</v>
      </c>
      <c r="DF492" s="756">
        <v>0</v>
      </c>
      <c r="DG492" s="756">
        <v>0</v>
      </c>
      <c r="DH492" s="756">
        <v>0</v>
      </c>
      <c r="DI492" s="756">
        <v>0</v>
      </c>
      <c r="DJ492" s="767">
        <f t="shared" si="246"/>
        <v>0</v>
      </c>
      <c r="DK492" s="715">
        <f t="shared" si="247"/>
        <v>0</v>
      </c>
      <c r="DL492" s="685"/>
      <c r="DM492" s="705">
        <f t="shared" si="235"/>
        <v>476</v>
      </c>
      <c r="DN492" s="715">
        <f t="shared" si="248"/>
        <v>0</v>
      </c>
    </row>
    <row r="493" spans="2:118" x14ac:dyDescent="0.25">
      <c r="B493" s="705">
        <v>477</v>
      </c>
      <c r="C493" s="765">
        <f>(1+_xlfn.XLOOKUP(INT((B493-1)/12)+1,'ZC Curve'!$B$8:$B$107,'ZC Curve'!R$8:R$107,,0))^(1/12)-1</f>
        <v>0</v>
      </c>
      <c r="D493" s="766">
        <f t="shared" si="249"/>
        <v>1</v>
      </c>
      <c r="E493" s="685"/>
      <c r="F493" s="705">
        <v>477</v>
      </c>
      <c r="G493" s="756">
        <v>0</v>
      </c>
      <c r="H493" s="756">
        <v>0</v>
      </c>
      <c r="I493" s="756">
        <v>0</v>
      </c>
      <c r="J493" s="756">
        <v>0</v>
      </c>
      <c r="K493" s="756">
        <v>0</v>
      </c>
      <c r="L493" s="756">
        <v>0</v>
      </c>
      <c r="M493" s="756">
        <v>0</v>
      </c>
      <c r="N493" s="646">
        <f t="shared" si="250"/>
        <v>0</v>
      </c>
      <c r="O493" s="594"/>
      <c r="P493" s="705">
        <f t="shared" si="236"/>
        <v>477</v>
      </c>
      <c r="Q493" s="756">
        <v>0</v>
      </c>
      <c r="R493" s="756">
        <v>0</v>
      </c>
      <c r="S493" s="756">
        <v>0</v>
      </c>
      <c r="T493" s="756">
        <v>0</v>
      </c>
      <c r="U493" s="756">
        <v>0</v>
      </c>
      <c r="V493" s="756">
        <v>0</v>
      </c>
      <c r="W493" s="756">
        <v>0</v>
      </c>
      <c r="X493" s="646">
        <f t="shared" si="251"/>
        <v>0</v>
      </c>
      <c r="Y493" s="594"/>
      <c r="Z493" s="705">
        <f t="shared" si="237"/>
        <v>477</v>
      </c>
      <c r="AA493" s="756">
        <f t="shared" si="261"/>
        <v>0</v>
      </c>
      <c r="AB493" s="756">
        <f t="shared" si="261"/>
        <v>0</v>
      </c>
      <c r="AC493" s="756">
        <f t="shared" si="261"/>
        <v>0</v>
      </c>
      <c r="AD493" s="756">
        <f t="shared" si="259"/>
        <v>0</v>
      </c>
      <c r="AE493" s="756">
        <f t="shared" si="259"/>
        <v>0</v>
      </c>
      <c r="AF493" s="756">
        <f t="shared" si="259"/>
        <v>0</v>
      </c>
      <c r="AG493" s="756">
        <f t="shared" si="227"/>
        <v>0</v>
      </c>
      <c r="AH493" s="646">
        <f t="shared" si="252"/>
        <v>0</v>
      </c>
      <c r="AI493" s="594"/>
      <c r="AJ493" s="705">
        <f t="shared" si="238"/>
        <v>477</v>
      </c>
      <c r="AK493" s="756">
        <v>0</v>
      </c>
      <c r="AL493" s="756">
        <v>0</v>
      </c>
      <c r="AM493" s="756">
        <v>0</v>
      </c>
      <c r="AN493" s="756">
        <v>0</v>
      </c>
      <c r="AO493" s="756">
        <v>0</v>
      </c>
      <c r="AP493" s="756">
        <v>0</v>
      </c>
      <c r="AQ493" s="756">
        <v>0</v>
      </c>
      <c r="AR493" s="646">
        <f t="shared" si="253"/>
        <v>0</v>
      </c>
      <c r="AS493" s="594"/>
      <c r="AT493" s="705">
        <f t="shared" si="239"/>
        <v>477</v>
      </c>
      <c r="AU493" s="756">
        <v>0</v>
      </c>
      <c r="AV493" s="756">
        <v>0</v>
      </c>
      <c r="AW493" s="756">
        <v>0</v>
      </c>
      <c r="AX493" s="756">
        <v>0</v>
      </c>
      <c r="AY493" s="756">
        <v>0</v>
      </c>
      <c r="AZ493" s="767">
        <f t="shared" si="258"/>
        <v>0</v>
      </c>
      <c r="BA493" s="756">
        <v>0</v>
      </c>
      <c r="BB493" s="756">
        <v>0</v>
      </c>
      <c r="BC493" s="756">
        <v>0</v>
      </c>
      <c r="BD493" s="756">
        <v>0</v>
      </c>
      <c r="BE493" s="767">
        <f t="shared" si="240"/>
        <v>0</v>
      </c>
      <c r="BF493" s="646">
        <f t="shared" si="241"/>
        <v>0</v>
      </c>
      <c r="BG493" s="594"/>
      <c r="BH493" s="705">
        <f t="shared" si="231"/>
        <v>477</v>
      </c>
      <c r="BI493" s="646">
        <f t="shared" si="242"/>
        <v>0</v>
      </c>
      <c r="BJ493" s="594"/>
      <c r="BK493" s="705">
        <f t="shared" si="243"/>
        <v>477</v>
      </c>
      <c r="BL493" s="756">
        <v>0</v>
      </c>
      <c r="BM493" s="756">
        <v>0</v>
      </c>
      <c r="BN493" s="756">
        <v>0</v>
      </c>
      <c r="BO493" s="756">
        <v>0</v>
      </c>
      <c r="BP493" s="756">
        <v>0</v>
      </c>
      <c r="BQ493" s="756">
        <v>0</v>
      </c>
      <c r="BR493" s="756">
        <v>0</v>
      </c>
      <c r="BS493" s="646">
        <f t="shared" si="254"/>
        <v>0</v>
      </c>
      <c r="BT493" s="594"/>
      <c r="BU493" s="705">
        <f t="shared" si="244"/>
        <v>477</v>
      </c>
      <c r="BV493" s="756">
        <v>0</v>
      </c>
      <c r="BW493" s="756">
        <v>0</v>
      </c>
      <c r="BX493" s="756">
        <v>0</v>
      </c>
      <c r="BY493" s="756">
        <v>0</v>
      </c>
      <c r="BZ493" s="756">
        <v>0</v>
      </c>
      <c r="CA493" s="756">
        <v>0</v>
      </c>
      <c r="CB493" s="756">
        <v>0</v>
      </c>
      <c r="CC493" s="646">
        <f t="shared" si="255"/>
        <v>0</v>
      </c>
      <c r="CD493" s="594"/>
      <c r="CE493" s="705">
        <f t="shared" si="232"/>
        <v>477</v>
      </c>
      <c r="CF493" s="756">
        <f t="shared" si="262"/>
        <v>0</v>
      </c>
      <c r="CG493" s="756">
        <f t="shared" si="262"/>
        <v>0</v>
      </c>
      <c r="CH493" s="756">
        <f t="shared" si="262"/>
        <v>0</v>
      </c>
      <c r="CI493" s="756">
        <f t="shared" si="260"/>
        <v>0</v>
      </c>
      <c r="CJ493" s="756">
        <f t="shared" si="260"/>
        <v>0</v>
      </c>
      <c r="CK493" s="756">
        <f t="shared" si="260"/>
        <v>0</v>
      </c>
      <c r="CL493" s="756">
        <f t="shared" si="228"/>
        <v>0</v>
      </c>
      <c r="CM493" s="646">
        <f t="shared" si="256"/>
        <v>0</v>
      </c>
      <c r="CN493" s="594"/>
      <c r="CO493" s="705">
        <f t="shared" si="233"/>
        <v>477</v>
      </c>
      <c r="CP493" s="756">
        <v>0</v>
      </c>
      <c r="CQ493" s="756">
        <v>0</v>
      </c>
      <c r="CR493" s="756">
        <v>0</v>
      </c>
      <c r="CS493" s="756">
        <v>0</v>
      </c>
      <c r="CT493" s="756">
        <v>0</v>
      </c>
      <c r="CU493" s="756">
        <v>0</v>
      </c>
      <c r="CV493" s="756">
        <v>0</v>
      </c>
      <c r="CW493" s="646">
        <f t="shared" si="257"/>
        <v>0</v>
      </c>
      <c r="CX493" s="685"/>
      <c r="CY493" s="705">
        <f t="shared" si="234"/>
        <v>477</v>
      </c>
      <c r="CZ493" s="756">
        <v>0</v>
      </c>
      <c r="DA493" s="756">
        <v>0</v>
      </c>
      <c r="DB493" s="756">
        <v>0</v>
      </c>
      <c r="DC493" s="756">
        <v>0</v>
      </c>
      <c r="DD493" s="756">
        <v>0</v>
      </c>
      <c r="DE493" s="767">
        <f t="shared" si="245"/>
        <v>0</v>
      </c>
      <c r="DF493" s="756">
        <v>0</v>
      </c>
      <c r="DG493" s="756">
        <v>0</v>
      </c>
      <c r="DH493" s="756">
        <v>0</v>
      </c>
      <c r="DI493" s="756">
        <v>0</v>
      </c>
      <c r="DJ493" s="767">
        <f t="shared" si="246"/>
        <v>0</v>
      </c>
      <c r="DK493" s="715">
        <f t="shared" si="247"/>
        <v>0</v>
      </c>
      <c r="DL493" s="685"/>
      <c r="DM493" s="705">
        <f t="shared" si="235"/>
        <v>477</v>
      </c>
      <c r="DN493" s="715">
        <f t="shared" si="248"/>
        <v>0</v>
      </c>
    </row>
    <row r="494" spans="2:118" x14ac:dyDescent="0.25">
      <c r="B494" s="705">
        <v>478</v>
      </c>
      <c r="C494" s="765">
        <f>(1+_xlfn.XLOOKUP(INT((B494-1)/12)+1,'ZC Curve'!$B$8:$B$107,'ZC Curve'!R$8:R$107,,0))^(1/12)-1</f>
        <v>0</v>
      </c>
      <c r="D494" s="766">
        <f t="shared" si="249"/>
        <v>1</v>
      </c>
      <c r="E494" s="685"/>
      <c r="F494" s="705">
        <v>478</v>
      </c>
      <c r="G494" s="756">
        <v>0</v>
      </c>
      <c r="H494" s="756">
        <v>0</v>
      </c>
      <c r="I494" s="756">
        <v>0</v>
      </c>
      <c r="J494" s="756">
        <v>0</v>
      </c>
      <c r="K494" s="756">
        <v>0</v>
      </c>
      <c r="L494" s="756">
        <v>0</v>
      </c>
      <c r="M494" s="756">
        <v>0</v>
      </c>
      <c r="N494" s="646">
        <f t="shared" si="250"/>
        <v>0</v>
      </c>
      <c r="O494" s="594"/>
      <c r="P494" s="705">
        <f t="shared" si="236"/>
        <v>478</v>
      </c>
      <c r="Q494" s="756">
        <v>0</v>
      </c>
      <c r="R494" s="756">
        <v>0</v>
      </c>
      <c r="S494" s="756">
        <v>0</v>
      </c>
      <c r="T494" s="756">
        <v>0</v>
      </c>
      <c r="U494" s="756">
        <v>0</v>
      </c>
      <c r="V494" s="756">
        <v>0</v>
      </c>
      <c r="W494" s="756">
        <v>0</v>
      </c>
      <c r="X494" s="646">
        <f t="shared" si="251"/>
        <v>0</v>
      </c>
      <c r="Y494" s="594"/>
      <c r="Z494" s="705">
        <f t="shared" si="237"/>
        <v>478</v>
      </c>
      <c r="AA494" s="756">
        <f t="shared" si="261"/>
        <v>0</v>
      </c>
      <c r="AB494" s="756">
        <f t="shared" si="261"/>
        <v>0</v>
      </c>
      <c r="AC494" s="756">
        <f t="shared" si="261"/>
        <v>0</v>
      </c>
      <c r="AD494" s="756">
        <f t="shared" si="259"/>
        <v>0</v>
      </c>
      <c r="AE494" s="756">
        <f t="shared" si="259"/>
        <v>0</v>
      </c>
      <c r="AF494" s="756">
        <f t="shared" si="259"/>
        <v>0</v>
      </c>
      <c r="AG494" s="756">
        <f t="shared" si="227"/>
        <v>0</v>
      </c>
      <c r="AH494" s="646">
        <f t="shared" si="252"/>
        <v>0</v>
      </c>
      <c r="AI494" s="594"/>
      <c r="AJ494" s="705">
        <f t="shared" si="238"/>
        <v>478</v>
      </c>
      <c r="AK494" s="756">
        <v>0</v>
      </c>
      <c r="AL494" s="756">
        <v>0</v>
      </c>
      <c r="AM494" s="756">
        <v>0</v>
      </c>
      <c r="AN494" s="756">
        <v>0</v>
      </c>
      <c r="AO494" s="756">
        <v>0</v>
      </c>
      <c r="AP494" s="756">
        <v>0</v>
      </c>
      <c r="AQ494" s="756">
        <v>0</v>
      </c>
      <c r="AR494" s="646">
        <f t="shared" si="253"/>
        <v>0</v>
      </c>
      <c r="AS494" s="594"/>
      <c r="AT494" s="705">
        <f t="shared" si="239"/>
        <v>478</v>
      </c>
      <c r="AU494" s="756">
        <v>0</v>
      </c>
      <c r="AV494" s="756">
        <v>0</v>
      </c>
      <c r="AW494" s="756">
        <v>0</v>
      </c>
      <c r="AX494" s="756">
        <v>0</v>
      </c>
      <c r="AY494" s="756">
        <v>0</v>
      </c>
      <c r="AZ494" s="767">
        <f t="shared" si="258"/>
        <v>0</v>
      </c>
      <c r="BA494" s="756">
        <v>0</v>
      </c>
      <c r="BB494" s="756">
        <v>0</v>
      </c>
      <c r="BC494" s="756">
        <v>0</v>
      </c>
      <c r="BD494" s="756">
        <v>0</v>
      </c>
      <c r="BE494" s="767">
        <f t="shared" si="240"/>
        <v>0</v>
      </c>
      <c r="BF494" s="646">
        <f t="shared" si="241"/>
        <v>0</v>
      </c>
      <c r="BG494" s="594"/>
      <c r="BH494" s="705">
        <f t="shared" si="231"/>
        <v>478</v>
      </c>
      <c r="BI494" s="646">
        <f t="shared" si="242"/>
        <v>0</v>
      </c>
      <c r="BJ494" s="594"/>
      <c r="BK494" s="705">
        <f t="shared" si="243"/>
        <v>478</v>
      </c>
      <c r="BL494" s="756">
        <v>0</v>
      </c>
      <c r="BM494" s="756">
        <v>0</v>
      </c>
      <c r="BN494" s="756">
        <v>0</v>
      </c>
      <c r="BO494" s="756">
        <v>0</v>
      </c>
      <c r="BP494" s="756">
        <v>0</v>
      </c>
      <c r="BQ494" s="756">
        <v>0</v>
      </c>
      <c r="BR494" s="756">
        <v>0</v>
      </c>
      <c r="BS494" s="646">
        <f t="shared" si="254"/>
        <v>0</v>
      </c>
      <c r="BT494" s="594"/>
      <c r="BU494" s="705">
        <f t="shared" si="244"/>
        <v>478</v>
      </c>
      <c r="BV494" s="756">
        <v>0</v>
      </c>
      <c r="BW494" s="756">
        <v>0</v>
      </c>
      <c r="BX494" s="756">
        <v>0</v>
      </c>
      <c r="BY494" s="756">
        <v>0</v>
      </c>
      <c r="BZ494" s="756">
        <v>0</v>
      </c>
      <c r="CA494" s="756">
        <v>0</v>
      </c>
      <c r="CB494" s="756">
        <v>0</v>
      </c>
      <c r="CC494" s="646">
        <f t="shared" si="255"/>
        <v>0</v>
      </c>
      <c r="CD494" s="594"/>
      <c r="CE494" s="705">
        <f t="shared" si="232"/>
        <v>478</v>
      </c>
      <c r="CF494" s="756">
        <f t="shared" si="262"/>
        <v>0</v>
      </c>
      <c r="CG494" s="756">
        <f t="shared" si="262"/>
        <v>0</v>
      </c>
      <c r="CH494" s="756">
        <f t="shared" si="262"/>
        <v>0</v>
      </c>
      <c r="CI494" s="756">
        <f t="shared" si="260"/>
        <v>0</v>
      </c>
      <c r="CJ494" s="756">
        <f t="shared" si="260"/>
        <v>0</v>
      </c>
      <c r="CK494" s="756">
        <f t="shared" si="260"/>
        <v>0</v>
      </c>
      <c r="CL494" s="756">
        <f t="shared" si="228"/>
        <v>0</v>
      </c>
      <c r="CM494" s="646">
        <f t="shared" si="256"/>
        <v>0</v>
      </c>
      <c r="CN494" s="594"/>
      <c r="CO494" s="705">
        <f t="shared" si="233"/>
        <v>478</v>
      </c>
      <c r="CP494" s="756">
        <v>0</v>
      </c>
      <c r="CQ494" s="756">
        <v>0</v>
      </c>
      <c r="CR494" s="756">
        <v>0</v>
      </c>
      <c r="CS494" s="756">
        <v>0</v>
      </c>
      <c r="CT494" s="756">
        <v>0</v>
      </c>
      <c r="CU494" s="756">
        <v>0</v>
      </c>
      <c r="CV494" s="756">
        <v>0</v>
      </c>
      <c r="CW494" s="646">
        <f t="shared" si="257"/>
        <v>0</v>
      </c>
      <c r="CX494" s="685"/>
      <c r="CY494" s="705">
        <f t="shared" si="234"/>
        <v>478</v>
      </c>
      <c r="CZ494" s="756">
        <v>0</v>
      </c>
      <c r="DA494" s="756">
        <v>0</v>
      </c>
      <c r="DB494" s="756">
        <v>0</v>
      </c>
      <c r="DC494" s="756">
        <v>0</v>
      </c>
      <c r="DD494" s="756">
        <v>0</v>
      </c>
      <c r="DE494" s="767">
        <f t="shared" si="245"/>
        <v>0</v>
      </c>
      <c r="DF494" s="756">
        <v>0</v>
      </c>
      <c r="DG494" s="756">
        <v>0</v>
      </c>
      <c r="DH494" s="756">
        <v>0</v>
      </c>
      <c r="DI494" s="756">
        <v>0</v>
      </c>
      <c r="DJ494" s="767">
        <f t="shared" si="246"/>
        <v>0</v>
      </c>
      <c r="DK494" s="715">
        <f t="shared" si="247"/>
        <v>0</v>
      </c>
      <c r="DL494" s="685"/>
      <c r="DM494" s="705">
        <f t="shared" si="235"/>
        <v>478</v>
      </c>
      <c r="DN494" s="715">
        <f t="shared" si="248"/>
        <v>0</v>
      </c>
    </row>
    <row r="495" spans="2:118" x14ac:dyDescent="0.25">
      <c r="B495" s="705">
        <v>479</v>
      </c>
      <c r="C495" s="765">
        <f>(1+_xlfn.XLOOKUP(INT((B495-1)/12)+1,'ZC Curve'!$B$8:$B$107,'ZC Curve'!R$8:R$107,,0))^(1/12)-1</f>
        <v>0</v>
      </c>
      <c r="D495" s="766">
        <f t="shared" si="249"/>
        <v>1</v>
      </c>
      <c r="E495" s="685"/>
      <c r="F495" s="705">
        <v>479</v>
      </c>
      <c r="G495" s="756">
        <v>0</v>
      </c>
      <c r="H495" s="756">
        <v>0</v>
      </c>
      <c r="I495" s="756">
        <v>0</v>
      </c>
      <c r="J495" s="756">
        <v>0</v>
      </c>
      <c r="K495" s="756">
        <v>0</v>
      </c>
      <c r="L495" s="756">
        <v>0</v>
      </c>
      <c r="M495" s="756">
        <v>0</v>
      </c>
      <c r="N495" s="646">
        <f t="shared" si="250"/>
        <v>0</v>
      </c>
      <c r="O495" s="594"/>
      <c r="P495" s="705">
        <f t="shared" si="236"/>
        <v>479</v>
      </c>
      <c r="Q495" s="756">
        <v>0</v>
      </c>
      <c r="R495" s="756">
        <v>0</v>
      </c>
      <c r="S495" s="756">
        <v>0</v>
      </c>
      <c r="T495" s="756">
        <v>0</v>
      </c>
      <c r="U495" s="756">
        <v>0</v>
      </c>
      <c r="V495" s="756">
        <v>0</v>
      </c>
      <c r="W495" s="756">
        <v>0</v>
      </c>
      <c r="X495" s="646">
        <f t="shared" si="251"/>
        <v>0</v>
      </c>
      <c r="Y495" s="594"/>
      <c r="Z495" s="705">
        <f t="shared" si="237"/>
        <v>479</v>
      </c>
      <c r="AA495" s="756">
        <f t="shared" si="261"/>
        <v>0</v>
      </c>
      <c r="AB495" s="756">
        <f t="shared" si="261"/>
        <v>0</v>
      </c>
      <c r="AC495" s="756">
        <f t="shared" si="261"/>
        <v>0</v>
      </c>
      <c r="AD495" s="756">
        <f t="shared" si="259"/>
        <v>0</v>
      </c>
      <c r="AE495" s="756">
        <f t="shared" si="259"/>
        <v>0</v>
      </c>
      <c r="AF495" s="756">
        <f t="shared" si="259"/>
        <v>0</v>
      </c>
      <c r="AG495" s="756">
        <f t="shared" si="227"/>
        <v>0</v>
      </c>
      <c r="AH495" s="646">
        <f t="shared" si="252"/>
        <v>0</v>
      </c>
      <c r="AI495" s="594"/>
      <c r="AJ495" s="705">
        <f t="shared" si="238"/>
        <v>479</v>
      </c>
      <c r="AK495" s="756">
        <v>0</v>
      </c>
      <c r="AL495" s="756">
        <v>0</v>
      </c>
      <c r="AM495" s="756">
        <v>0</v>
      </c>
      <c r="AN495" s="756">
        <v>0</v>
      </c>
      <c r="AO495" s="756">
        <v>0</v>
      </c>
      <c r="AP495" s="756">
        <v>0</v>
      </c>
      <c r="AQ495" s="756">
        <v>0</v>
      </c>
      <c r="AR495" s="646">
        <f t="shared" si="253"/>
        <v>0</v>
      </c>
      <c r="AS495" s="594"/>
      <c r="AT495" s="705">
        <f t="shared" si="239"/>
        <v>479</v>
      </c>
      <c r="AU495" s="756">
        <v>0</v>
      </c>
      <c r="AV495" s="756">
        <v>0</v>
      </c>
      <c r="AW495" s="756">
        <v>0</v>
      </c>
      <c r="AX495" s="756">
        <v>0</v>
      </c>
      <c r="AY495" s="756">
        <v>0</v>
      </c>
      <c r="AZ495" s="767">
        <f t="shared" si="258"/>
        <v>0</v>
      </c>
      <c r="BA495" s="756">
        <v>0</v>
      </c>
      <c r="BB495" s="756">
        <v>0</v>
      </c>
      <c r="BC495" s="756">
        <v>0</v>
      </c>
      <c r="BD495" s="756">
        <v>0</v>
      </c>
      <c r="BE495" s="767">
        <f t="shared" si="240"/>
        <v>0</v>
      </c>
      <c r="BF495" s="646">
        <f t="shared" si="241"/>
        <v>0</v>
      </c>
      <c r="BG495" s="594"/>
      <c r="BH495" s="705">
        <f t="shared" si="231"/>
        <v>479</v>
      </c>
      <c r="BI495" s="646">
        <f t="shared" si="242"/>
        <v>0</v>
      </c>
      <c r="BJ495" s="594"/>
      <c r="BK495" s="705">
        <f t="shared" si="243"/>
        <v>479</v>
      </c>
      <c r="BL495" s="756">
        <v>0</v>
      </c>
      <c r="BM495" s="756">
        <v>0</v>
      </c>
      <c r="BN495" s="756">
        <v>0</v>
      </c>
      <c r="BO495" s="756">
        <v>0</v>
      </c>
      <c r="BP495" s="756">
        <v>0</v>
      </c>
      <c r="BQ495" s="756">
        <v>0</v>
      </c>
      <c r="BR495" s="756">
        <v>0</v>
      </c>
      <c r="BS495" s="646">
        <f t="shared" si="254"/>
        <v>0</v>
      </c>
      <c r="BT495" s="594"/>
      <c r="BU495" s="705">
        <f t="shared" si="244"/>
        <v>479</v>
      </c>
      <c r="BV495" s="756">
        <v>0</v>
      </c>
      <c r="BW495" s="756">
        <v>0</v>
      </c>
      <c r="BX495" s="756">
        <v>0</v>
      </c>
      <c r="BY495" s="756">
        <v>0</v>
      </c>
      <c r="BZ495" s="756">
        <v>0</v>
      </c>
      <c r="CA495" s="756">
        <v>0</v>
      </c>
      <c r="CB495" s="756">
        <v>0</v>
      </c>
      <c r="CC495" s="646">
        <f t="shared" si="255"/>
        <v>0</v>
      </c>
      <c r="CD495" s="594"/>
      <c r="CE495" s="705">
        <f t="shared" si="232"/>
        <v>479</v>
      </c>
      <c r="CF495" s="756">
        <f t="shared" si="262"/>
        <v>0</v>
      </c>
      <c r="CG495" s="756">
        <f t="shared" si="262"/>
        <v>0</v>
      </c>
      <c r="CH495" s="756">
        <f t="shared" si="262"/>
        <v>0</v>
      </c>
      <c r="CI495" s="756">
        <f t="shared" si="260"/>
        <v>0</v>
      </c>
      <c r="CJ495" s="756">
        <f t="shared" si="260"/>
        <v>0</v>
      </c>
      <c r="CK495" s="756">
        <f t="shared" si="260"/>
        <v>0</v>
      </c>
      <c r="CL495" s="756">
        <f t="shared" si="228"/>
        <v>0</v>
      </c>
      <c r="CM495" s="646">
        <f t="shared" si="256"/>
        <v>0</v>
      </c>
      <c r="CN495" s="594"/>
      <c r="CO495" s="705">
        <f t="shared" si="233"/>
        <v>479</v>
      </c>
      <c r="CP495" s="756">
        <v>0</v>
      </c>
      <c r="CQ495" s="756">
        <v>0</v>
      </c>
      <c r="CR495" s="756">
        <v>0</v>
      </c>
      <c r="CS495" s="756">
        <v>0</v>
      </c>
      <c r="CT495" s="756">
        <v>0</v>
      </c>
      <c r="CU495" s="756">
        <v>0</v>
      </c>
      <c r="CV495" s="756">
        <v>0</v>
      </c>
      <c r="CW495" s="646">
        <f t="shared" si="257"/>
        <v>0</v>
      </c>
      <c r="CX495" s="685"/>
      <c r="CY495" s="705">
        <f t="shared" si="234"/>
        <v>479</v>
      </c>
      <c r="CZ495" s="756">
        <v>0</v>
      </c>
      <c r="DA495" s="756">
        <v>0</v>
      </c>
      <c r="DB495" s="756">
        <v>0</v>
      </c>
      <c r="DC495" s="756">
        <v>0</v>
      </c>
      <c r="DD495" s="756">
        <v>0</v>
      </c>
      <c r="DE495" s="767">
        <f t="shared" si="245"/>
        <v>0</v>
      </c>
      <c r="DF495" s="756">
        <v>0</v>
      </c>
      <c r="DG495" s="756">
        <v>0</v>
      </c>
      <c r="DH495" s="756">
        <v>0</v>
      </c>
      <c r="DI495" s="756">
        <v>0</v>
      </c>
      <c r="DJ495" s="767">
        <f t="shared" si="246"/>
        <v>0</v>
      </c>
      <c r="DK495" s="715">
        <f t="shared" si="247"/>
        <v>0</v>
      </c>
      <c r="DL495" s="685"/>
      <c r="DM495" s="705">
        <f t="shared" si="235"/>
        <v>479</v>
      </c>
      <c r="DN495" s="715">
        <f t="shared" si="248"/>
        <v>0</v>
      </c>
    </row>
    <row r="496" spans="2:118" x14ac:dyDescent="0.25">
      <c r="B496" s="705">
        <v>480</v>
      </c>
      <c r="C496" s="765">
        <f>(1+_xlfn.XLOOKUP(INT((B496-1)/12)+1,'ZC Curve'!$B$8:$B$107,'ZC Curve'!R$8:R$107,,0))^(1/12)-1</f>
        <v>0</v>
      </c>
      <c r="D496" s="766">
        <f t="shared" si="249"/>
        <v>1</v>
      </c>
      <c r="E496" s="685"/>
      <c r="F496" s="705">
        <v>480</v>
      </c>
      <c r="G496" s="756">
        <v>0</v>
      </c>
      <c r="H496" s="756">
        <v>0</v>
      </c>
      <c r="I496" s="756">
        <v>0</v>
      </c>
      <c r="J496" s="756">
        <v>0</v>
      </c>
      <c r="K496" s="756">
        <v>0</v>
      </c>
      <c r="L496" s="756">
        <v>0</v>
      </c>
      <c r="M496" s="756">
        <v>0</v>
      </c>
      <c r="N496" s="646">
        <f t="shared" si="250"/>
        <v>0</v>
      </c>
      <c r="O496" s="594"/>
      <c r="P496" s="705">
        <f t="shared" si="236"/>
        <v>480</v>
      </c>
      <c r="Q496" s="756">
        <v>0</v>
      </c>
      <c r="R496" s="756">
        <v>0</v>
      </c>
      <c r="S496" s="756">
        <v>0</v>
      </c>
      <c r="T496" s="756">
        <v>0</v>
      </c>
      <c r="U496" s="756">
        <v>0</v>
      </c>
      <c r="V496" s="756">
        <v>0</v>
      </c>
      <c r="W496" s="756">
        <v>0</v>
      </c>
      <c r="X496" s="646">
        <f t="shared" si="251"/>
        <v>0</v>
      </c>
      <c r="Y496" s="594"/>
      <c r="Z496" s="705">
        <f t="shared" si="237"/>
        <v>480</v>
      </c>
      <c r="AA496" s="756">
        <f t="shared" si="261"/>
        <v>0</v>
      </c>
      <c r="AB496" s="756">
        <f t="shared" si="261"/>
        <v>0</v>
      </c>
      <c r="AC496" s="756">
        <f t="shared" si="261"/>
        <v>0</v>
      </c>
      <c r="AD496" s="756">
        <f t="shared" si="259"/>
        <v>0</v>
      </c>
      <c r="AE496" s="756">
        <f t="shared" si="259"/>
        <v>0</v>
      </c>
      <c r="AF496" s="756">
        <f t="shared" si="259"/>
        <v>0</v>
      </c>
      <c r="AG496" s="756">
        <f t="shared" si="227"/>
        <v>0</v>
      </c>
      <c r="AH496" s="646">
        <f t="shared" si="252"/>
        <v>0</v>
      </c>
      <c r="AI496" s="594"/>
      <c r="AJ496" s="705">
        <f t="shared" si="238"/>
        <v>480</v>
      </c>
      <c r="AK496" s="756">
        <v>0</v>
      </c>
      <c r="AL496" s="756">
        <v>0</v>
      </c>
      <c r="AM496" s="756">
        <v>0</v>
      </c>
      <c r="AN496" s="756">
        <v>0</v>
      </c>
      <c r="AO496" s="756">
        <v>0</v>
      </c>
      <c r="AP496" s="756">
        <v>0</v>
      </c>
      <c r="AQ496" s="756">
        <v>0</v>
      </c>
      <c r="AR496" s="646">
        <f t="shared" si="253"/>
        <v>0</v>
      </c>
      <c r="AS496" s="594"/>
      <c r="AT496" s="705">
        <f t="shared" si="239"/>
        <v>480</v>
      </c>
      <c r="AU496" s="756">
        <v>0</v>
      </c>
      <c r="AV496" s="756">
        <v>0</v>
      </c>
      <c r="AW496" s="756">
        <v>0</v>
      </c>
      <c r="AX496" s="756">
        <v>0</v>
      </c>
      <c r="AY496" s="756">
        <v>0</v>
      </c>
      <c r="AZ496" s="767">
        <f t="shared" si="258"/>
        <v>0</v>
      </c>
      <c r="BA496" s="756">
        <v>0</v>
      </c>
      <c r="BB496" s="756">
        <v>0</v>
      </c>
      <c r="BC496" s="756">
        <v>0</v>
      </c>
      <c r="BD496" s="756">
        <v>0</v>
      </c>
      <c r="BE496" s="767">
        <f t="shared" si="240"/>
        <v>0</v>
      </c>
      <c r="BF496" s="646">
        <f t="shared" si="241"/>
        <v>0</v>
      </c>
      <c r="BG496" s="594"/>
      <c r="BH496" s="705">
        <f t="shared" si="231"/>
        <v>480</v>
      </c>
      <c r="BI496" s="646">
        <f t="shared" si="242"/>
        <v>0</v>
      </c>
      <c r="BJ496" s="594"/>
      <c r="BK496" s="705">
        <f t="shared" si="243"/>
        <v>480</v>
      </c>
      <c r="BL496" s="756">
        <v>0</v>
      </c>
      <c r="BM496" s="756">
        <v>0</v>
      </c>
      <c r="BN496" s="756">
        <v>0</v>
      </c>
      <c r="BO496" s="756">
        <v>0</v>
      </c>
      <c r="BP496" s="756">
        <v>0</v>
      </c>
      <c r="BQ496" s="756">
        <v>0</v>
      </c>
      <c r="BR496" s="756">
        <v>0</v>
      </c>
      <c r="BS496" s="646">
        <f t="shared" si="254"/>
        <v>0</v>
      </c>
      <c r="BT496" s="594"/>
      <c r="BU496" s="705">
        <f t="shared" si="244"/>
        <v>480</v>
      </c>
      <c r="BV496" s="756">
        <v>0</v>
      </c>
      <c r="BW496" s="756">
        <v>0</v>
      </c>
      <c r="BX496" s="756">
        <v>0</v>
      </c>
      <c r="BY496" s="756">
        <v>0</v>
      </c>
      <c r="BZ496" s="756">
        <v>0</v>
      </c>
      <c r="CA496" s="756">
        <v>0</v>
      </c>
      <c r="CB496" s="756">
        <v>0</v>
      </c>
      <c r="CC496" s="646">
        <f t="shared" si="255"/>
        <v>0</v>
      </c>
      <c r="CD496" s="594"/>
      <c r="CE496" s="705">
        <f t="shared" si="232"/>
        <v>480</v>
      </c>
      <c r="CF496" s="756">
        <f t="shared" si="262"/>
        <v>0</v>
      </c>
      <c r="CG496" s="756">
        <f t="shared" si="262"/>
        <v>0</v>
      </c>
      <c r="CH496" s="756">
        <f t="shared" si="262"/>
        <v>0</v>
      </c>
      <c r="CI496" s="756">
        <f t="shared" si="260"/>
        <v>0</v>
      </c>
      <c r="CJ496" s="756">
        <f t="shared" si="260"/>
        <v>0</v>
      </c>
      <c r="CK496" s="756">
        <f t="shared" si="260"/>
        <v>0</v>
      </c>
      <c r="CL496" s="756">
        <f t="shared" si="228"/>
        <v>0</v>
      </c>
      <c r="CM496" s="646">
        <f t="shared" si="256"/>
        <v>0</v>
      </c>
      <c r="CN496" s="594"/>
      <c r="CO496" s="705">
        <f t="shared" si="233"/>
        <v>480</v>
      </c>
      <c r="CP496" s="756">
        <v>0</v>
      </c>
      <c r="CQ496" s="756">
        <v>0</v>
      </c>
      <c r="CR496" s="756">
        <v>0</v>
      </c>
      <c r="CS496" s="756">
        <v>0</v>
      </c>
      <c r="CT496" s="756">
        <v>0</v>
      </c>
      <c r="CU496" s="756">
        <v>0</v>
      </c>
      <c r="CV496" s="756">
        <v>0</v>
      </c>
      <c r="CW496" s="646">
        <f t="shared" si="257"/>
        <v>0</v>
      </c>
      <c r="CX496" s="685"/>
      <c r="CY496" s="705">
        <f t="shared" si="234"/>
        <v>480</v>
      </c>
      <c r="CZ496" s="756">
        <v>0</v>
      </c>
      <c r="DA496" s="756">
        <v>0</v>
      </c>
      <c r="DB496" s="756">
        <v>0</v>
      </c>
      <c r="DC496" s="756">
        <v>0</v>
      </c>
      <c r="DD496" s="756">
        <v>0</v>
      </c>
      <c r="DE496" s="767">
        <f t="shared" si="245"/>
        <v>0</v>
      </c>
      <c r="DF496" s="756">
        <v>0</v>
      </c>
      <c r="DG496" s="756">
        <v>0</v>
      </c>
      <c r="DH496" s="756">
        <v>0</v>
      </c>
      <c r="DI496" s="756">
        <v>0</v>
      </c>
      <c r="DJ496" s="767">
        <f t="shared" si="246"/>
        <v>0</v>
      </c>
      <c r="DK496" s="715">
        <f t="shared" si="247"/>
        <v>0</v>
      </c>
      <c r="DL496" s="685"/>
      <c r="DM496" s="705">
        <f t="shared" si="235"/>
        <v>480</v>
      </c>
      <c r="DN496" s="715">
        <f t="shared" si="248"/>
        <v>0</v>
      </c>
    </row>
    <row r="497" spans="2:118" x14ac:dyDescent="0.25">
      <c r="B497" s="705">
        <v>481</v>
      </c>
      <c r="C497" s="765">
        <f>(1+_xlfn.XLOOKUP(INT((B497-1)/12)+1,'ZC Curve'!$B$8:$B$107,'ZC Curve'!R$8:R$107,,0))^(1/12)-1</f>
        <v>0</v>
      </c>
      <c r="D497" s="766">
        <f t="shared" si="249"/>
        <v>1</v>
      </c>
      <c r="E497" s="685"/>
      <c r="F497" s="705">
        <v>481</v>
      </c>
      <c r="G497" s="756">
        <v>0</v>
      </c>
      <c r="H497" s="756">
        <v>0</v>
      </c>
      <c r="I497" s="756">
        <v>0</v>
      </c>
      <c r="J497" s="756">
        <v>0</v>
      </c>
      <c r="K497" s="756">
        <v>0</v>
      </c>
      <c r="L497" s="756">
        <v>0</v>
      </c>
      <c r="M497" s="756">
        <v>0</v>
      </c>
      <c r="N497" s="646">
        <f t="shared" si="250"/>
        <v>0</v>
      </c>
      <c r="O497" s="594"/>
      <c r="P497" s="705">
        <f t="shared" si="236"/>
        <v>481</v>
      </c>
      <c r="Q497" s="756">
        <v>0</v>
      </c>
      <c r="R497" s="756">
        <v>0</v>
      </c>
      <c r="S497" s="756">
        <v>0</v>
      </c>
      <c r="T497" s="756">
        <v>0</v>
      </c>
      <c r="U497" s="756">
        <v>0</v>
      </c>
      <c r="V497" s="756">
        <v>0</v>
      </c>
      <c r="W497" s="756">
        <v>0</v>
      </c>
      <c r="X497" s="646">
        <f t="shared" si="251"/>
        <v>0</v>
      </c>
      <c r="Y497" s="594"/>
      <c r="Z497" s="705">
        <f t="shared" si="237"/>
        <v>481</v>
      </c>
      <c r="AA497" s="756">
        <f t="shared" si="261"/>
        <v>0</v>
      </c>
      <c r="AB497" s="756">
        <f t="shared" si="261"/>
        <v>0</v>
      </c>
      <c r="AC497" s="756">
        <f t="shared" si="261"/>
        <v>0</v>
      </c>
      <c r="AD497" s="756">
        <f t="shared" si="259"/>
        <v>0</v>
      </c>
      <c r="AE497" s="756">
        <f t="shared" si="259"/>
        <v>0</v>
      </c>
      <c r="AF497" s="756">
        <f t="shared" si="259"/>
        <v>0</v>
      </c>
      <c r="AG497" s="756">
        <f t="shared" si="227"/>
        <v>0</v>
      </c>
      <c r="AH497" s="646">
        <f t="shared" si="252"/>
        <v>0</v>
      </c>
      <c r="AI497" s="594"/>
      <c r="AJ497" s="705">
        <f t="shared" si="238"/>
        <v>481</v>
      </c>
      <c r="AK497" s="756">
        <v>0</v>
      </c>
      <c r="AL497" s="756">
        <v>0</v>
      </c>
      <c r="AM497" s="756">
        <v>0</v>
      </c>
      <c r="AN497" s="756">
        <v>0</v>
      </c>
      <c r="AO497" s="756">
        <v>0</v>
      </c>
      <c r="AP497" s="756">
        <v>0</v>
      </c>
      <c r="AQ497" s="756">
        <v>0</v>
      </c>
      <c r="AR497" s="646">
        <f t="shared" si="253"/>
        <v>0</v>
      </c>
      <c r="AS497" s="594"/>
      <c r="AT497" s="705">
        <f t="shared" si="239"/>
        <v>481</v>
      </c>
      <c r="AU497" s="756">
        <v>0</v>
      </c>
      <c r="AV497" s="756">
        <v>0</v>
      </c>
      <c r="AW497" s="756">
        <v>0</v>
      </c>
      <c r="AX497" s="756">
        <v>0</v>
      </c>
      <c r="AY497" s="756">
        <v>0</v>
      </c>
      <c r="AZ497" s="767">
        <f t="shared" si="258"/>
        <v>0</v>
      </c>
      <c r="BA497" s="756">
        <v>0</v>
      </c>
      <c r="BB497" s="756">
        <v>0</v>
      </c>
      <c r="BC497" s="756">
        <v>0</v>
      </c>
      <c r="BD497" s="756">
        <v>0</v>
      </c>
      <c r="BE497" s="767">
        <f t="shared" si="240"/>
        <v>0</v>
      </c>
      <c r="BF497" s="646">
        <f t="shared" si="241"/>
        <v>0</v>
      </c>
      <c r="BG497" s="594"/>
      <c r="BH497" s="705">
        <f t="shared" si="231"/>
        <v>481</v>
      </c>
      <c r="BI497" s="646">
        <f t="shared" si="242"/>
        <v>0</v>
      </c>
      <c r="BJ497" s="594"/>
      <c r="BK497" s="705">
        <f t="shared" si="243"/>
        <v>481</v>
      </c>
      <c r="BL497" s="756">
        <v>0</v>
      </c>
      <c r="BM497" s="756">
        <v>0</v>
      </c>
      <c r="BN497" s="756">
        <v>0</v>
      </c>
      <c r="BO497" s="756">
        <v>0</v>
      </c>
      <c r="BP497" s="756">
        <v>0</v>
      </c>
      <c r="BQ497" s="756">
        <v>0</v>
      </c>
      <c r="BR497" s="756">
        <v>0</v>
      </c>
      <c r="BS497" s="646">
        <f t="shared" si="254"/>
        <v>0</v>
      </c>
      <c r="BT497" s="594"/>
      <c r="BU497" s="705">
        <f t="shared" si="244"/>
        <v>481</v>
      </c>
      <c r="BV497" s="756">
        <v>0</v>
      </c>
      <c r="BW497" s="756">
        <v>0</v>
      </c>
      <c r="BX497" s="756">
        <v>0</v>
      </c>
      <c r="BY497" s="756">
        <v>0</v>
      </c>
      <c r="BZ497" s="756">
        <v>0</v>
      </c>
      <c r="CA497" s="756">
        <v>0</v>
      </c>
      <c r="CB497" s="756">
        <v>0</v>
      </c>
      <c r="CC497" s="646">
        <f t="shared" si="255"/>
        <v>0</v>
      </c>
      <c r="CD497" s="594"/>
      <c r="CE497" s="705">
        <f t="shared" si="232"/>
        <v>481</v>
      </c>
      <c r="CF497" s="756">
        <f t="shared" si="262"/>
        <v>0</v>
      </c>
      <c r="CG497" s="756">
        <f t="shared" si="262"/>
        <v>0</v>
      </c>
      <c r="CH497" s="756">
        <f t="shared" si="262"/>
        <v>0</v>
      </c>
      <c r="CI497" s="756">
        <f t="shared" si="260"/>
        <v>0</v>
      </c>
      <c r="CJ497" s="756">
        <f t="shared" si="260"/>
        <v>0</v>
      </c>
      <c r="CK497" s="756">
        <f t="shared" si="260"/>
        <v>0</v>
      </c>
      <c r="CL497" s="756">
        <f t="shared" si="228"/>
        <v>0</v>
      </c>
      <c r="CM497" s="646">
        <f t="shared" si="256"/>
        <v>0</v>
      </c>
      <c r="CN497" s="594"/>
      <c r="CO497" s="705">
        <f t="shared" si="233"/>
        <v>481</v>
      </c>
      <c r="CP497" s="756">
        <v>0</v>
      </c>
      <c r="CQ497" s="756">
        <v>0</v>
      </c>
      <c r="CR497" s="756">
        <v>0</v>
      </c>
      <c r="CS497" s="756">
        <v>0</v>
      </c>
      <c r="CT497" s="756">
        <v>0</v>
      </c>
      <c r="CU497" s="756">
        <v>0</v>
      </c>
      <c r="CV497" s="756">
        <v>0</v>
      </c>
      <c r="CW497" s="646">
        <f t="shared" si="257"/>
        <v>0</v>
      </c>
      <c r="CX497" s="685"/>
      <c r="CY497" s="705">
        <f t="shared" si="234"/>
        <v>481</v>
      </c>
      <c r="CZ497" s="756">
        <v>0</v>
      </c>
      <c r="DA497" s="756">
        <v>0</v>
      </c>
      <c r="DB497" s="756">
        <v>0</v>
      </c>
      <c r="DC497" s="756">
        <v>0</v>
      </c>
      <c r="DD497" s="756">
        <v>0</v>
      </c>
      <c r="DE497" s="767">
        <f t="shared" si="245"/>
        <v>0</v>
      </c>
      <c r="DF497" s="756">
        <v>0</v>
      </c>
      <c r="DG497" s="756">
        <v>0</v>
      </c>
      <c r="DH497" s="756">
        <v>0</v>
      </c>
      <c r="DI497" s="756">
        <v>0</v>
      </c>
      <c r="DJ497" s="767">
        <f t="shared" si="246"/>
        <v>0</v>
      </c>
      <c r="DK497" s="715">
        <f t="shared" si="247"/>
        <v>0</v>
      </c>
      <c r="DL497" s="685"/>
      <c r="DM497" s="705">
        <f t="shared" si="235"/>
        <v>481</v>
      </c>
      <c r="DN497" s="715">
        <f t="shared" si="248"/>
        <v>0</v>
      </c>
    </row>
    <row r="498" spans="2:118" x14ac:dyDescent="0.25">
      <c r="B498" s="705">
        <v>482</v>
      </c>
      <c r="C498" s="765">
        <f>(1+_xlfn.XLOOKUP(INT((B498-1)/12)+1,'ZC Curve'!$B$8:$B$107,'ZC Curve'!R$8:R$107,,0))^(1/12)-1</f>
        <v>0</v>
      </c>
      <c r="D498" s="766">
        <f t="shared" si="249"/>
        <v>1</v>
      </c>
      <c r="E498" s="685"/>
      <c r="F498" s="705">
        <v>482</v>
      </c>
      <c r="G498" s="756">
        <v>0</v>
      </c>
      <c r="H498" s="756">
        <v>0</v>
      </c>
      <c r="I498" s="756">
        <v>0</v>
      </c>
      <c r="J498" s="756">
        <v>0</v>
      </c>
      <c r="K498" s="756">
        <v>0</v>
      </c>
      <c r="L498" s="756">
        <v>0</v>
      </c>
      <c r="M498" s="756">
        <v>0</v>
      </c>
      <c r="N498" s="646">
        <f t="shared" si="250"/>
        <v>0</v>
      </c>
      <c r="O498" s="594"/>
      <c r="P498" s="705">
        <f t="shared" si="236"/>
        <v>482</v>
      </c>
      <c r="Q498" s="756">
        <v>0</v>
      </c>
      <c r="R498" s="756">
        <v>0</v>
      </c>
      <c r="S498" s="756">
        <v>0</v>
      </c>
      <c r="T498" s="756">
        <v>0</v>
      </c>
      <c r="U498" s="756">
        <v>0</v>
      </c>
      <c r="V498" s="756">
        <v>0</v>
      </c>
      <c r="W498" s="756">
        <v>0</v>
      </c>
      <c r="X498" s="646">
        <f t="shared" si="251"/>
        <v>0</v>
      </c>
      <c r="Y498" s="594"/>
      <c r="Z498" s="705">
        <f t="shared" si="237"/>
        <v>482</v>
      </c>
      <c r="AA498" s="756">
        <f t="shared" si="261"/>
        <v>0</v>
      </c>
      <c r="AB498" s="756">
        <f t="shared" si="261"/>
        <v>0</v>
      </c>
      <c r="AC498" s="756">
        <f t="shared" si="261"/>
        <v>0</v>
      </c>
      <c r="AD498" s="756">
        <f t="shared" si="259"/>
        <v>0</v>
      </c>
      <c r="AE498" s="756">
        <f t="shared" si="259"/>
        <v>0</v>
      </c>
      <c r="AF498" s="756">
        <f t="shared" si="259"/>
        <v>0</v>
      </c>
      <c r="AG498" s="756">
        <f t="shared" si="227"/>
        <v>0</v>
      </c>
      <c r="AH498" s="646">
        <f t="shared" si="252"/>
        <v>0</v>
      </c>
      <c r="AI498" s="594"/>
      <c r="AJ498" s="705">
        <f t="shared" si="238"/>
        <v>482</v>
      </c>
      <c r="AK498" s="756">
        <v>0</v>
      </c>
      <c r="AL498" s="756">
        <v>0</v>
      </c>
      <c r="AM498" s="756">
        <v>0</v>
      </c>
      <c r="AN498" s="756">
        <v>0</v>
      </c>
      <c r="AO498" s="756">
        <v>0</v>
      </c>
      <c r="AP498" s="756">
        <v>0</v>
      </c>
      <c r="AQ498" s="756">
        <v>0</v>
      </c>
      <c r="AR498" s="646">
        <f t="shared" si="253"/>
        <v>0</v>
      </c>
      <c r="AS498" s="594"/>
      <c r="AT498" s="705">
        <f t="shared" si="239"/>
        <v>482</v>
      </c>
      <c r="AU498" s="756">
        <v>0</v>
      </c>
      <c r="AV498" s="756">
        <v>0</v>
      </c>
      <c r="AW498" s="756">
        <v>0</v>
      </c>
      <c r="AX498" s="756">
        <v>0</v>
      </c>
      <c r="AY498" s="756">
        <v>0</v>
      </c>
      <c r="AZ498" s="767">
        <f t="shared" si="258"/>
        <v>0</v>
      </c>
      <c r="BA498" s="756">
        <v>0</v>
      </c>
      <c r="BB498" s="756">
        <v>0</v>
      </c>
      <c r="BC498" s="756">
        <v>0</v>
      </c>
      <c r="BD498" s="756">
        <v>0</v>
      </c>
      <c r="BE498" s="767">
        <f t="shared" si="240"/>
        <v>0</v>
      </c>
      <c r="BF498" s="646">
        <f t="shared" si="241"/>
        <v>0</v>
      </c>
      <c r="BG498" s="594"/>
      <c r="BH498" s="705">
        <f t="shared" si="231"/>
        <v>482</v>
      </c>
      <c r="BI498" s="646">
        <f t="shared" si="242"/>
        <v>0</v>
      </c>
      <c r="BJ498" s="594"/>
      <c r="BK498" s="705">
        <f t="shared" si="243"/>
        <v>482</v>
      </c>
      <c r="BL498" s="756">
        <v>0</v>
      </c>
      <c r="BM498" s="756">
        <v>0</v>
      </c>
      <c r="BN498" s="756">
        <v>0</v>
      </c>
      <c r="BO498" s="756">
        <v>0</v>
      </c>
      <c r="BP498" s="756">
        <v>0</v>
      </c>
      <c r="BQ498" s="756">
        <v>0</v>
      </c>
      <c r="BR498" s="756">
        <v>0</v>
      </c>
      <c r="BS498" s="646">
        <f t="shared" si="254"/>
        <v>0</v>
      </c>
      <c r="BT498" s="594"/>
      <c r="BU498" s="705">
        <f t="shared" si="244"/>
        <v>482</v>
      </c>
      <c r="BV498" s="756">
        <v>0</v>
      </c>
      <c r="BW498" s="756">
        <v>0</v>
      </c>
      <c r="BX498" s="756">
        <v>0</v>
      </c>
      <c r="BY498" s="756">
        <v>0</v>
      </c>
      <c r="BZ498" s="756">
        <v>0</v>
      </c>
      <c r="CA498" s="756">
        <v>0</v>
      </c>
      <c r="CB498" s="756">
        <v>0</v>
      </c>
      <c r="CC498" s="646">
        <f t="shared" si="255"/>
        <v>0</v>
      </c>
      <c r="CD498" s="594"/>
      <c r="CE498" s="705">
        <f t="shared" si="232"/>
        <v>482</v>
      </c>
      <c r="CF498" s="756">
        <f t="shared" si="262"/>
        <v>0</v>
      </c>
      <c r="CG498" s="756">
        <f t="shared" si="262"/>
        <v>0</v>
      </c>
      <c r="CH498" s="756">
        <f t="shared" si="262"/>
        <v>0</v>
      </c>
      <c r="CI498" s="756">
        <f t="shared" si="260"/>
        <v>0</v>
      </c>
      <c r="CJ498" s="756">
        <f t="shared" si="260"/>
        <v>0</v>
      </c>
      <c r="CK498" s="756">
        <f t="shared" si="260"/>
        <v>0</v>
      </c>
      <c r="CL498" s="756">
        <f t="shared" si="228"/>
        <v>0</v>
      </c>
      <c r="CM498" s="646">
        <f t="shared" si="256"/>
        <v>0</v>
      </c>
      <c r="CN498" s="594"/>
      <c r="CO498" s="705">
        <f t="shared" si="233"/>
        <v>482</v>
      </c>
      <c r="CP498" s="756">
        <v>0</v>
      </c>
      <c r="CQ498" s="756">
        <v>0</v>
      </c>
      <c r="CR498" s="756">
        <v>0</v>
      </c>
      <c r="CS498" s="756">
        <v>0</v>
      </c>
      <c r="CT498" s="756">
        <v>0</v>
      </c>
      <c r="CU498" s="756">
        <v>0</v>
      </c>
      <c r="CV498" s="756">
        <v>0</v>
      </c>
      <c r="CW498" s="646">
        <f t="shared" si="257"/>
        <v>0</v>
      </c>
      <c r="CX498" s="685"/>
      <c r="CY498" s="705">
        <f t="shared" si="234"/>
        <v>482</v>
      </c>
      <c r="CZ498" s="756">
        <v>0</v>
      </c>
      <c r="DA498" s="756">
        <v>0</v>
      </c>
      <c r="DB498" s="756">
        <v>0</v>
      </c>
      <c r="DC498" s="756">
        <v>0</v>
      </c>
      <c r="DD498" s="756">
        <v>0</v>
      </c>
      <c r="DE498" s="767">
        <f t="shared" si="245"/>
        <v>0</v>
      </c>
      <c r="DF498" s="756">
        <v>0</v>
      </c>
      <c r="DG498" s="756">
        <v>0</v>
      </c>
      <c r="DH498" s="756">
        <v>0</v>
      </c>
      <c r="DI498" s="756">
        <v>0</v>
      </c>
      <c r="DJ498" s="767">
        <f t="shared" si="246"/>
        <v>0</v>
      </c>
      <c r="DK498" s="715">
        <f t="shared" si="247"/>
        <v>0</v>
      </c>
      <c r="DL498" s="685"/>
      <c r="DM498" s="705">
        <f t="shared" si="235"/>
        <v>482</v>
      </c>
      <c r="DN498" s="715">
        <f t="shared" si="248"/>
        <v>0</v>
      </c>
    </row>
    <row r="499" spans="2:118" x14ac:dyDescent="0.25">
      <c r="B499" s="705">
        <v>483</v>
      </c>
      <c r="C499" s="765">
        <f>(1+_xlfn.XLOOKUP(INT((B499-1)/12)+1,'ZC Curve'!$B$8:$B$107,'ZC Curve'!R$8:R$107,,0))^(1/12)-1</f>
        <v>0</v>
      </c>
      <c r="D499" s="766">
        <f t="shared" si="249"/>
        <v>1</v>
      </c>
      <c r="E499" s="685"/>
      <c r="F499" s="705">
        <v>483</v>
      </c>
      <c r="G499" s="756">
        <v>0</v>
      </c>
      <c r="H499" s="756">
        <v>0</v>
      </c>
      <c r="I499" s="756">
        <v>0</v>
      </c>
      <c r="J499" s="756">
        <v>0</v>
      </c>
      <c r="K499" s="756">
        <v>0</v>
      </c>
      <c r="L499" s="756">
        <v>0</v>
      </c>
      <c r="M499" s="756">
        <v>0</v>
      </c>
      <c r="N499" s="646">
        <f t="shared" si="250"/>
        <v>0</v>
      </c>
      <c r="O499" s="594"/>
      <c r="P499" s="705">
        <f t="shared" si="236"/>
        <v>483</v>
      </c>
      <c r="Q499" s="756">
        <v>0</v>
      </c>
      <c r="R499" s="756">
        <v>0</v>
      </c>
      <c r="S499" s="756">
        <v>0</v>
      </c>
      <c r="T499" s="756">
        <v>0</v>
      </c>
      <c r="U499" s="756">
        <v>0</v>
      </c>
      <c r="V499" s="756">
        <v>0</v>
      </c>
      <c r="W499" s="756">
        <v>0</v>
      </c>
      <c r="X499" s="646">
        <f t="shared" si="251"/>
        <v>0</v>
      </c>
      <c r="Y499" s="594"/>
      <c r="Z499" s="705">
        <f t="shared" si="237"/>
        <v>483</v>
      </c>
      <c r="AA499" s="756">
        <f t="shared" si="261"/>
        <v>0</v>
      </c>
      <c r="AB499" s="756">
        <f t="shared" si="261"/>
        <v>0</v>
      </c>
      <c r="AC499" s="756">
        <f t="shared" si="261"/>
        <v>0</v>
      </c>
      <c r="AD499" s="756">
        <f t="shared" si="259"/>
        <v>0</v>
      </c>
      <c r="AE499" s="756">
        <f t="shared" si="259"/>
        <v>0</v>
      </c>
      <c r="AF499" s="756">
        <f t="shared" si="259"/>
        <v>0</v>
      </c>
      <c r="AG499" s="756">
        <f t="shared" si="227"/>
        <v>0</v>
      </c>
      <c r="AH499" s="646">
        <f t="shared" si="252"/>
        <v>0</v>
      </c>
      <c r="AI499" s="594"/>
      <c r="AJ499" s="705">
        <f t="shared" si="238"/>
        <v>483</v>
      </c>
      <c r="AK499" s="756">
        <v>0</v>
      </c>
      <c r="AL499" s="756">
        <v>0</v>
      </c>
      <c r="AM499" s="756">
        <v>0</v>
      </c>
      <c r="AN499" s="756">
        <v>0</v>
      </c>
      <c r="AO499" s="756">
        <v>0</v>
      </c>
      <c r="AP499" s="756">
        <v>0</v>
      </c>
      <c r="AQ499" s="756">
        <v>0</v>
      </c>
      <c r="AR499" s="646">
        <f t="shared" si="253"/>
        <v>0</v>
      </c>
      <c r="AS499" s="594"/>
      <c r="AT499" s="705">
        <f t="shared" si="239"/>
        <v>483</v>
      </c>
      <c r="AU499" s="756">
        <v>0</v>
      </c>
      <c r="AV499" s="756">
        <v>0</v>
      </c>
      <c r="AW499" s="756">
        <v>0</v>
      </c>
      <c r="AX499" s="756">
        <v>0</v>
      </c>
      <c r="AY499" s="756">
        <v>0</v>
      </c>
      <c r="AZ499" s="767">
        <f t="shared" si="258"/>
        <v>0</v>
      </c>
      <c r="BA499" s="756">
        <v>0</v>
      </c>
      <c r="BB499" s="756">
        <v>0</v>
      </c>
      <c r="BC499" s="756">
        <v>0</v>
      </c>
      <c r="BD499" s="756">
        <v>0</v>
      </c>
      <c r="BE499" s="767">
        <f t="shared" si="240"/>
        <v>0</v>
      </c>
      <c r="BF499" s="646">
        <f t="shared" si="241"/>
        <v>0</v>
      </c>
      <c r="BG499" s="594"/>
      <c r="BH499" s="705">
        <f t="shared" si="231"/>
        <v>483</v>
      </c>
      <c r="BI499" s="646">
        <f t="shared" si="242"/>
        <v>0</v>
      </c>
      <c r="BJ499" s="594"/>
      <c r="BK499" s="705">
        <f t="shared" si="243"/>
        <v>483</v>
      </c>
      <c r="BL499" s="756">
        <v>0</v>
      </c>
      <c r="BM499" s="756">
        <v>0</v>
      </c>
      <c r="BN499" s="756">
        <v>0</v>
      </c>
      <c r="BO499" s="756">
        <v>0</v>
      </c>
      <c r="BP499" s="756">
        <v>0</v>
      </c>
      <c r="BQ499" s="756">
        <v>0</v>
      </c>
      <c r="BR499" s="756">
        <v>0</v>
      </c>
      <c r="BS499" s="646">
        <f t="shared" si="254"/>
        <v>0</v>
      </c>
      <c r="BT499" s="594"/>
      <c r="BU499" s="705">
        <f t="shared" si="244"/>
        <v>483</v>
      </c>
      <c r="BV499" s="756">
        <v>0</v>
      </c>
      <c r="BW499" s="756">
        <v>0</v>
      </c>
      <c r="BX499" s="756">
        <v>0</v>
      </c>
      <c r="BY499" s="756">
        <v>0</v>
      </c>
      <c r="BZ499" s="756">
        <v>0</v>
      </c>
      <c r="CA499" s="756">
        <v>0</v>
      </c>
      <c r="CB499" s="756">
        <v>0</v>
      </c>
      <c r="CC499" s="646">
        <f t="shared" si="255"/>
        <v>0</v>
      </c>
      <c r="CD499" s="594"/>
      <c r="CE499" s="705">
        <f t="shared" si="232"/>
        <v>483</v>
      </c>
      <c r="CF499" s="756">
        <f t="shared" si="262"/>
        <v>0</v>
      </c>
      <c r="CG499" s="756">
        <f t="shared" si="262"/>
        <v>0</v>
      </c>
      <c r="CH499" s="756">
        <f t="shared" si="262"/>
        <v>0</v>
      </c>
      <c r="CI499" s="756">
        <f t="shared" si="260"/>
        <v>0</v>
      </c>
      <c r="CJ499" s="756">
        <f t="shared" si="260"/>
        <v>0</v>
      </c>
      <c r="CK499" s="756">
        <f t="shared" si="260"/>
        <v>0</v>
      </c>
      <c r="CL499" s="756">
        <f t="shared" si="228"/>
        <v>0</v>
      </c>
      <c r="CM499" s="646">
        <f t="shared" si="256"/>
        <v>0</v>
      </c>
      <c r="CN499" s="594"/>
      <c r="CO499" s="705">
        <f t="shared" si="233"/>
        <v>483</v>
      </c>
      <c r="CP499" s="756">
        <v>0</v>
      </c>
      <c r="CQ499" s="756">
        <v>0</v>
      </c>
      <c r="CR499" s="756">
        <v>0</v>
      </c>
      <c r="CS499" s="756">
        <v>0</v>
      </c>
      <c r="CT499" s="756">
        <v>0</v>
      </c>
      <c r="CU499" s="756">
        <v>0</v>
      </c>
      <c r="CV499" s="756">
        <v>0</v>
      </c>
      <c r="CW499" s="646">
        <f t="shared" si="257"/>
        <v>0</v>
      </c>
      <c r="CX499" s="685"/>
      <c r="CY499" s="705">
        <f t="shared" si="234"/>
        <v>483</v>
      </c>
      <c r="CZ499" s="756">
        <v>0</v>
      </c>
      <c r="DA499" s="756">
        <v>0</v>
      </c>
      <c r="DB499" s="756">
        <v>0</v>
      </c>
      <c r="DC499" s="756">
        <v>0</v>
      </c>
      <c r="DD499" s="756">
        <v>0</v>
      </c>
      <c r="DE499" s="767">
        <f t="shared" si="245"/>
        <v>0</v>
      </c>
      <c r="DF499" s="756">
        <v>0</v>
      </c>
      <c r="DG499" s="756">
        <v>0</v>
      </c>
      <c r="DH499" s="756">
        <v>0</v>
      </c>
      <c r="DI499" s="756">
        <v>0</v>
      </c>
      <c r="DJ499" s="767">
        <f t="shared" si="246"/>
        <v>0</v>
      </c>
      <c r="DK499" s="715">
        <f t="shared" si="247"/>
        <v>0</v>
      </c>
      <c r="DL499" s="685"/>
      <c r="DM499" s="705">
        <f t="shared" si="235"/>
        <v>483</v>
      </c>
      <c r="DN499" s="715">
        <f t="shared" si="248"/>
        <v>0</v>
      </c>
    </row>
    <row r="500" spans="2:118" x14ac:dyDescent="0.25">
      <c r="B500" s="705">
        <v>484</v>
      </c>
      <c r="C500" s="765">
        <f>(1+_xlfn.XLOOKUP(INT((B500-1)/12)+1,'ZC Curve'!$B$8:$B$107,'ZC Curve'!R$8:R$107,,0))^(1/12)-1</f>
        <v>0</v>
      </c>
      <c r="D500" s="766">
        <f t="shared" si="249"/>
        <v>1</v>
      </c>
      <c r="E500" s="685"/>
      <c r="F500" s="705">
        <v>484</v>
      </c>
      <c r="G500" s="756">
        <v>0</v>
      </c>
      <c r="H500" s="756">
        <v>0</v>
      </c>
      <c r="I500" s="756">
        <v>0</v>
      </c>
      <c r="J500" s="756">
        <v>0</v>
      </c>
      <c r="K500" s="756">
        <v>0</v>
      </c>
      <c r="L500" s="756">
        <v>0</v>
      </c>
      <c r="M500" s="756">
        <v>0</v>
      </c>
      <c r="N500" s="646">
        <f t="shared" si="250"/>
        <v>0</v>
      </c>
      <c r="O500" s="594"/>
      <c r="P500" s="705">
        <f t="shared" si="236"/>
        <v>484</v>
      </c>
      <c r="Q500" s="756">
        <v>0</v>
      </c>
      <c r="R500" s="756">
        <v>0</v>
      </c>
      <c r="S500" s="756">
        <v>0</v>
      </c>
      <c r="T500" s="756">
        <v>0</v>
      </c>
      <c r="U500" s="756">
        <v>0</v>
      </c>
      <c r="V500" s="756">
        <v>0</v>
      </c>
      <c r="W500" s="756">
        <v>0</v>
      </c>
      <c r="X500" s="646">
        <f t="shared" si="251"/>
        <v>0</v>
      </c>
      <c r="Y500" s="594"/>
      <c r="Z500" s="705">
        <f t="shared" si="237"/>
        <v>484</v>
      </c>
      <c r="AA500" s="756">
        <f t="shared" si="261"/>
        <v>0</v>
      </c>
      <c r="AB500" s="756">
        <f t="shared" si="261"/>
        <v>0</v>
      </c>
      <c r="AC500" s="756">
        <f t="shared" si="261"/>
        <v>0</v>
      </c>
      <c r="AD500" s="756">
        <f t="shared" si="259"/>
        <v>0</v>
      </c>
      <c r="AE500" s="756">
        <f t="shared" si="259"/>
        <v>0</v>
      </c>
      <c r="AF500" s="756">
        <f t="shared" si="259"/>
        <v>0</v>
      </c>
      <c r="AG500" s="756">
        <f t="shared" si="227"/>
        <v>0</v>
      </c>
      <c r="AH500" s="646">
        <f t="shared" si="252"/>
        <v>0</v>
      </c>
      <c r="AI500" s="594"/>
      <c r="AJ500" s="705">
        <f t="shared" si="238"/>
        <v>484</v>
      </c>
      <c r="AK500" s="756">
        <v>0</v>
      </c>
      <c r="AL500" s="756">
        <v>0</v>
      </c>
      <c r="AM500" s="756">
        <v>0</v>
      </c>
      <c r="AN500" s="756">
        <v>0</v>
      </c>
      <c r="AO500" s="756">
        <v>0</v>
      </c>
      <c r="AP500" s="756">
        <v>0</v>
      </c>
      <c r="AQ500" s="756">
        <v>0</v>
      </c>
      <c r="AR500" s="646">
        <f t="shared" si="253"/>
        <v>0</v>
      </c>
      <c r="AS500" s="594"/>
      <c r="AT500" s="705">
        <f t="shared" si="239"/>
        <v>484</v>
      </c>
      <c r="AU500" s="756">
        <v>0</v>
      </c>
      <c r="AV500" s="756">
        <v>0</v>
      </c>
      <c r="AW500" s="756">
        <v>0</v>
      </c>
      <c r="AX500" s="756">
        <v>0</v>
      </c>
      <c r="AY500" s="756">
        <v>0</v>
      </c>
      <c r="AZ500" s="767">
        <f t="shared" si="258"/>
        <v>0</v>
      </c>
      <c r="BA500" s="756">
        <v>0</v>
      </c>
      <c r="BB500" s="756">
        <v>0</v>
      </c>
      <c r="BC500" s="756">
        <v>0</v>
      </c>
      <c r="BD500" s="756">
        <v>0</v>
      </c>
      <c r="BE500" s="767">
        <f t="shared" si="240"/>
        <v>0</v>
      </c>
      <c r="BF500" s="646">
        <f t="shared" si="241"/>
        <v>0</v>
      </c>
      <c r="BG500" s="594"/>
      <c r="BH500" s="705">
        <f t="shared" si="231"/>
        <v>484</v>
      </c>
      <c r="BI500" s="646">
        <f t="shared" si="242"/>
        <v>0</v>
      </c>
      <c r="BJ500" s="594"/>
      <c r="BK500" s="705">
        <f t="shared" si="243"/>
        <v>484</v>
      </c>
      <c r="BL500" s="756">
        <v>0</v>
      </c>
      <c r="BM500" s="756">
        <v>0</v>
      </c>
      <c r="BN500" s="756">
        <v>0</v>
      </c>
      <c r="BO500" s="756">
        <v>0</v>
      </c>
      <c r="BP500" s="756">
        <v>0</v>
      </c>
      <c r="BQ500" s="756">
        <v>0</v>
      </c>
      <c r="BR500" s="756">
        <v>0</v>
      </c>
      <c r="BS500" s="646">
        <f t="shared" si="254"/>
        <v>0</v>
      </c>
      <c r="BT500" s="594"/>
      <c r="BU500" s="705">
        <f t="shared" si="244"/>
        <v>484</v>
      </c>
      <c r="BV500" s="756">
        <v>0</v>
      </c>
      <c r="BW500" s="756">
        <v>0</v>
      </c>
      <c r="BX500" s="756">
        <v>0</v>
      </c>
      <c r="BY500" s="756">
        <v>0</v>
      </c>
      <c r="BZ500" s="756">
        <v>0</v>
      </c>
      <c r="CA500" s="756">
        <v>0</v>
      </c>
      <c r="CB500" s="756">
        <v>0</v>
      </c>
      <c r="CC500" s="646">
        <f t="shared" si="255"/>
        <v>0</v>
      </c>
      <c r="CD500" s="594"/>
      <c r="CE500" s="705">
        <f t="shared" si="232"/>
        <v>484</v>
      </c>
      <c r="CF500" s="756">
        <f t="shared" si="262"/>
        <v>0</v>
      </c>
      <c r="CG500" s="756">
        <f t="shared" si="262"/>
        <v>0</v>
      </c>
      <c r="CH500" s="756">
        <f t="shared" si="262"/>
        <v>0</v>
      </c>
      <c r="CI500" s="756">
        <f t="shared" si="260"/>
        <v>0</v>
      </c>
      <c r="CJ500" s="756">
        <f t="shared" si="260"/>
        <v>0</v>
      </c>
      <c r="CK500" s="756">
        <f t="shared" si="260"/>
        <v>0</v>
      </c>
      <c r="CL500" s="756">
        <f t="shared" si="228"/>
        <v>0</v>
      </c>
      <c r="CM500" s="646">
        <f t="shared" si="256"/>
        <v>0</v>
      </c>
      <c r="CN500" s="594"/>
      <c r="CO500" s="705">
        <f t="shared" si="233"/>
        <v>484</v>
      </c>
      <c r="CP500" s="756">
        <v>0</v>
      </c>
      <c r="CQ500" s="756">
        <v>0</v>
      </c>
      <c r="CR500" s="756">
        <v>0</v>
      </c>
      <c r="CS500" s="756">
        <v>0</v>
      </c>
      <c r="CT500" s="756">
        <v>0</v>
      </c>
      <c r="CU500" s="756">
        <v>0</v>
      </c>
      <c r="CV500" s="756">
        <v>0</v>
      </c>
      <c r="CW500" s="646">
        <f t="shared" si="257"/>
        <v>0</v>
      </c>
      <c r="CX500" s="685"/>
      <c r="CY500" s="705">
        <f t="shared" si="234"/>
        <v>484</v>
      </c>
      <c r="CZ500" s="756">
        <v>0</v>
      </c>
      <c r="DA500" s="756">
        <v>0</v>
      </c>
      <c r="DB500" s="756">
        <v>0</v>
      </c>
      <c r="DC500" s="756">
        <v>0</v>
      </c>
      <c r="DD500" s="756">
        <v>0</v>
      </c>
      <c r="DE500" s="767">
        <f t="shared" si="245"/>
        <v>0</v>
      </c>
      <c r="DF500" s="756">
        <v>0</v>
      </c>
      <c r="DG500" s="756">
        <v>0</v>
      </c>
      <c r="DH500" s="756">
        <v>0</v>
      </c>
      <c r="DI500" s="756">
        <v>0</v>
      </c>
      <c r="DJ500" s="767">
        <f t="shared" si="246"/>
        <v>0</v>
      </c>
      <c r="DK500" s="715">
        <f t="shared" si="247"/>
        <v>0</v>
      </c>
      <c r="DL500" s="685"/>
      <c r="DM500" s="705">
        <f t="shared" si="235"/>
        <v>484</v>
      </c>
      <c r="DN500" s="715">
        <f t="shared" si="248"/>
        <v>0</v>
      </c>
    </row>
    <row r="501" spans="2:118" x14ac:dyDescent="0.25">
      <c r="B501" s="705">
        <v>485</v>
      </c>
      <c r="C501" s="765">
        <f>(1+_xlfn.XLOOKUP(INT((B501-1)/12)+1,'ZC Curve'!$B$8:$B$107,'ZC Curve'!R$8:R$107,,0))^(1/12)-1</f>
        <v>0</v>
      </c>
      <c r="D501" s="766">
        <f t="shared" si="249"/>
        <v>1</v>
      </c>
      <c r="E501" s="685"/>
      <c r="F501" s="705">
        <v>485</v>
      </c>
      <c r="G501" s="756">
        <v>0</v>
      </c>
      <c r="H501" s="756">
        <v>0</v>
      </c>
      <c r="I501" s="756">
        <v>0</v>
      </c>
      <c r="J501" s="756">
        <v>0</v>
      </c>
      <c r="K501" s="756">
        <v>0</v>
      </c>
      <c r="L501" s="756">
        <v>0</v>
      </c>
      <c r="M501" s="756">
        <v>0</v>
      </c>
      <c r="N501" s="646">
        <f t="shared" si="250"/>
        <v>0</v>
      </c>
      <c r="O501" s="594"/>
      <c r="P501" s="705">
        <f t="shared" si="236"/>
        <v>485</v>
      </c>
      <c r="Q501" s="756">
        <v>0</v>
      </c>
      <c r="R501" s="756">
        <v>0</v>
      </c>
      <c r="S501" s="756">
        <v>0</v>
      </c>
      <c r="T501" s="756">
        <v>0</v>
      </c>
      <c r="U501" s="756">
        <v>0</v>
      </c>
      <c r="V501" s="756">
        <v>0</v>
      </c>
      <c r="W501" s="756">
        <v>0</v>
      </c>
      <c r="X501" s="646">
        <f t="shared" si="251"/>
        <v>0</v>
      </c>
      <c r="Y501" s="594"/>
      <c r="Z501" s="705">
        <f t="shared" si="237"/>
        <v>485</v>
      </c>
      <c r="AA501" s="756">
        <f t="shared" si="261"/>
        <v>0</v>
      </c>
      <c r="AB501" s="756">
        <f t="shared" si="261"/>
        <v>0</v>
      </c>
      <c r="AC501" s="756">
        <f t="shared" si="261"/>
        <v>0</v>
      </c>
      <c r="AD501" s="756">
        <f t="shared" si="259"/>
        <v>0</v>
      </c>
      <c r="AE501" s="756">
        <f t="shared" si="259"/>
        <v>0</v>
      </c>
      <c r="AF501" s="756">
        <f t="shared" si="259"/>
        <v>0</v>
      </c>
      <c r="AG501" s="756">
        <f t="shared" si="227"/>
        <v>0</v>
      </c>
      <c r="AH501" s="646">
        <f t="shared" si="252"/>
        <v>0</v>
      </c>
      <c r="AI501" s="594"/>
      <c r="AJ501" s="705">
        <f t="shared" si="238"/>
        <v>485</v>
      </c>
      <c r="AK501" s="756">
        <v>0</v>
      </c>
      <c r="AL501" s="756">
        <v>0</v>
      </c>
      <c r="AM501" s="756">
        <v>0</v>
      </c>
      <c r="AN501" s="756">
        <v>0</v>
      </c>
      <c r="AO501" s="756">
        <v>0</v>
      </c>
      <c r="AP501" s="756">
        <v>0</v>
      </c>
      <c r="AQ501" s="756">
        <v>0</v>
      </c>
      <c r="AR501" s="646">
        <f t="shared" si="253"/>
        <v>0</v>
      </c>
      <c r="AS501" s="594"/>
      <c r="AT501" s="705">
        <f t="shared" si="239"/>
        <v>485</v>
      </c>
      <c r="AU501" s="756">
        <v>0</v>
      </c>
      <c r="AV501" s="756">
        <v>0</v>
      </c>
      <c r="AW501" s="756">
        <v>0</v>
      </c>
      <c r="AX501" s="756">
        <v>0</v>
      </c>
      <c r="AY501" s="756">
        <v>0</v>
      </c>
      <c r="AZ501" s="767">
        <f t="shared" si="258"/>
        <v>0</v>
      </c>
      <c r="BA501" s="756">
        <v>0</v>
      </c>
      <c r="BB501" s="756">
        <v>0</v>
      </c>
      <c r="BC501" s="756">
        <v>0</v>
      </c>
      <c r="BD501" s="756">
        <v>0</v>
      </c>
      <c r="BE501" s="767">
        <f t="shared" si="240"/>
        <v>0</v>
      </c>
      <c r="BF501" s="646">
        <f t="shared" si="241"/>
        <v>0</v>
      </c>
      <c r="BG501" s="594"/>
      <c r="BH501" s="705">
        <f t="shared" si="231"/>
        <v>485</v>
      </c>
      <c r="BI501" s="646">
        <f t="shared" si="242"/>
        <v>0</v>
      </c>
      <c r="BJ501" s="594"/>
      <c r="BK501" s="705">
        <f t="shared" si="243"/>
        <v>485</v>
      </c>
      <c r="BL501" s="756">
        <v>0</v>
      </c>
      <c r="BM501" s="756">
        <v>0</v>
      </c>
      <c r="BN501" s="756">
        <v>0</v>
      </c>
      <c r="BO501" s="756">
        <v>0</v>
      </c>
      <c r="BP501" s="756">
        <v>0</v>
      </c>
      <c r="BQ501" s="756">
        <v>0</v>
      </c>
      <c r="BR501" s="756">
        <v>0</v>
      </c>
      <c r="BS501" s="646">
        <f t="shared" si="254"/>
        <v>0</v>
      </c>
      <c r="BT501" s="594"/>
      <c r="BU501" s="705">
        <f t="shared" si="244"/>
        <v>485</v>
      </c>
      <c r="BV501" s="756">
        <v>0</v>
      </c>
      <c r="BW501" s="756">
        <v>0</v>
      </c>
      <c r="BX501" s="756">
        <v>0</v>
      </c>
      <c r="BY501" s="756">
        <v>0</v>
      </c>
      <c r="BZ501" s="756">
        <v>0</v>
      </c>
      <c r="CA501" s="756">
        <v>0</v>
      </c>
      <c r="CB501" s="756">
        <v>0</v>
      </c>
      <c r="CC501" s="646">
        <f t="shared" si="255"/>
        <v>0</v>
      </c>
      <c r="CD501" s="594"/>
      <c r="CE501" s="705">
        <f t="shared" si="232"/>
        <v>485</v>
      </c>
      <c r="CF501" s="756">
        <f t="shared" si="262"/>
        <v>0</v>
      </c>
      <c r="CG501" s="756">
        <f t="shared" si="262"/>
        <v>0</v>
      </c>
      <c r="CH501" s="756">
        <f t="shared" si="262"/>
        <v>0</v>
      </c>
      <c r="CI501" s="756">
        <f t="shared" si="260"/>
        <v>0</v>
      </c>
      <c r="CJ501" s="756">
        <f t="shared" si="260"/>
        <v>0</v>
      </c>
      <c r="CK501" s="756">
        <f t="shared" si="260"/>
        <v>0</v>
      </c>
      <c r="CL501" s="756">
        <f t="shared" si="228"/>
        <v>0</v>
      </c>
      <c r="CM501" s="646">
        <f t="shared" si="256"/>
        <v>0</v>
      </c>
      <c r="CN501" s="594"/>
      <c r="CO501" s="705">
        <f t="shared" si="233"/>
        <v>485</v>
      </c>
      <c r="CP501" s="756">
        <v>0</v>
      </c>
      <c r="CQ501" s="756">
        <v>0</v>
      </c>
      <c r="CR501" s="756">
        <v>0</v>
      </c>
      <c r="CS501" s="756">
        <v>0</v>
      </c>
      <c r="CT501" s="756">
        <v>0</v>
      </c>
      <c r="CU501" s="756">
        <v>0</v>
      </c>
      <c r="CV501" s="756">
        <v>0</v>
      </c>
      <c r="CW501" s="646">
        <f t="shared" si="257"/>
        <v>0</v>
      </c>
      <c r="CX501" s="685"/>
      <c r="CY501" s="705">
        <f t="shared" si="234"/>
        <v>485</v>
      </c>
      <c r="CZ501" s="756">
        <v>0</v>
      </c>
      <c r="DA501" s="756">
        <v>0</v>
      </c>
      <c r="DB501" s="756">
        <v>0</v>
      </c>
      <c r="DC501" s="756">
        <v>0</v>
      </c>
      <c r="DD501" s="756">
        <v>0</v>
      </c>
      <c r="DE501" s="767">
        <f t="shared" si="245"/>
        <v>0</v>
      </c>
      <c r="DF501" s="756">
        <v>0</v>
      </c>
      <c r="DG501" s="756">
        <v>0</v>
      </c>
      <c r="DH501" s="756">
        <v>0</v>
      </c>
      <c r="DI501" s="756">
        <v>0</v>
      </c>
      <c r="DJ501" s="767">
        <f t="shared" si="246"/>
        <v>0</v>
      </c>
      <c r="DK501" s="715">
        <f t="shared" si="247"/>
        <v>0</v>
      </c>
      <c r="DL501" s="685"/>
      <c r="DM501" s="705">
        <f t="shared" si="235"/>
        <v>485</v>
      </c>
      <c r="DN501" s="715">
        <f t="shared" si="248"/>
        <v>0</v>
      </c>
    </row>
    <row r="502" spans="2:118" x14ac:dyDescent="0.25">
      <c r="B502" s="705">
        <v>486</v>
      </c>
      <c r="C502" s="765">
        <f>(1+_xlfn.XLOOKUP(INT((B502-1)/12)+1,'ZC Curve'!$B$8:$B$107,'ZC Curve'!R$8:R$107,,0))^(1/12)-1</f>
        <v>0</v>
      </c>
      <c r="D502" s="766">
        <f t="shared" si="249"/>
        <v>1</v>
      </c>
      <c r="E502" s="685"/>
      <c r="F502" s="705">
        <v>486</v>
      </c>
      <c r="G502" s="756">
        <v>0</v>
      </c>
      <c r="H502" s="756">
        <v>0</v>
      </c>
      <c r="I502" s="756">
        <v>0</v>
      </c>
      <c r="J502" s="756">
        <v>0</v>
      </c>
      <c r="K502" s="756">
        <v>0</v>
      </c>
      <c r="L502" s="756">
        <v>0</v>
      </c>
      <c r="M502" s="756">
        <v>0</v>
      </c>
      <c r="N502" s="646">
        <f t="shared" si="250"/>
        <v>0</v>
      </c>
      <c r="O502" s="594"/>
      <c r="P502" s="705">
        <f t="shared" si="236"/>
        <v>486</v>
      </c>
      <c r="Q502" s="756">
        <v>0</v>
      </c>
      <c r="R502" s="756">
        <v>0</v>
      </c>
      <c r="S502" s="756">
        <v>0</v>
      </c>
      <c r="T502" s="756">
        <v>0</v>
      </c>
      <c r="U502" s="756">
        <v>0</v>
      </c>
      <c r="V502" s="756">
        <v>0</v>
      </c>
      <c r="W502" s="756">
        <v>0</v>
      </c>
      <c r="X502" s="646">
        <f t="shared" si="251"/>
        <v>0</v>
      </c>
      <c r="Y502" s="594"/>
      <c r="Z502" s="705">
        <f t="shared" si="237"/>
        <v>486</v>
      </c>
      <c r="AA502" s="756">
        <f t="shared" si="261"/>
        <v>0</v>
      </c>
      <c r="AB502" s="756">
        <f t="shared" si="261"/>
        <v>0</v>
      </c>
      <c r="AC502" s="756">
        <f t="shared" si="261"/>
        <v>0</v>
      </c>
      <c r="AD502" s="756">
        <f t="shared" si="259"/>
        <v>0</v>
      </c>
      <c r="AE502" s="756">
        <f t="shared" si="259"/>
        <v>0</v>
      </c>
      <c r="AF502" s="756">
        <f t="shared" si="259"/>
        <v>0</v>
      </c>
      <c r="AG502" s="756">
        <f t="shared" si="227"/>
        <v>0</v>
      </c>
      <c r="AH502" s="646">
        <f t="shared" si="252"/>
        <v>0</v>
      </c>
      <c r="AI502" s="594"/>
      <c r="AJ502" s="705">
        <f t="shared" si="238"/>
        <v>486</v>
      </c>
      <c r="AK502" s="756">
        <v>0</v>
      </c>
      <c r="AL502" s="756">
        <v>0</v>
      </c>
      <c r="AM502" s="756">
        <v>0</v>
      </c>
      <c r="AN502" s="756">
        <v>0</v>
      </c>
      <c r="AO502" s="756">
        <v>0</v>
      </c>
      <c r="AP502" s="756">
        <v>0</v>
      </c>
      <c r="AQ502" s="756">
        <v>0</v>
      </c>
      <c r="AR502" s="646">
        <f t="shared" si="253"/>
        <v>0</v>
      </c>
      <c r="AS502" s="594"/>
      <c r="AT502" s="705">
        <f t="shared" si="239"/>
        <v>486</v>
      </c>
      <c r="AU502" s="756">
        <v>0</v>
      </c>
      <c r="AV502" s="756">
        <v>0</v>
      </c>
      <c r="AW502" s="756">
        <v>0</v>
      </c>
      <c r="AX502" s="756">
        <v>0</v>
      </c>
      <c r="AY502" s="756">
        <v>0</v>
      </c>
      <c r="AZ502" s="767">
        <f t="shared" si="258"/>
        <v>0</v>
      </c>
      <c r="BA502" s="756">
        <v>0</v>
      </c>
      <c r="BB502" s="756">
        <v>0</v>
      </c>
      <c r="BC502" s="756">
        <v>0</v>
      </c>
      <c r="BD502" s="756">
        <v>0</v>
      </c>
      <c r="BE502" s="767">
        <f t="shared" si="240"/>
        <v>0</v>
      </c>
      <c r="BF502" s="646">
        <f t="shared" si="241"/>
        <v>0</v>
      </c>
      <c r="BG502" s="594"/>
      <c r="BH502" s="705">
        <f t="shared" si="231"/>
        <v>486</v>
      </c>
      <c r="BI502" s="646">
        <f t="shared" si="242"/>
        <v>0</v>
      </c>
      <c r="BJ502" s="594"/>
      <c r="BK502" s="705">
        <f t="shared" si="243"/>
        <v>486</v>
      </c>
      <c r="BL502" s="756">
        <v>0</v>
      </c>
      <c r="BM502" s="756">
        <v>0</v>
      </c>
      <c r="BN502" s="756">
        <v>0</v>
      </c>
      <c r="BO502" s="756">
        <v>0</v>
      </c>
      <c r="BP502" s="756">
        <v>0</v>
      </c>
      <c r="BQ502" s="756">
        <v>0</v>
      </c>
      <c r="BR502" s="756">
        <v>0</v>
      </c>
      <c r="BS502" s="646">
        <f t="shared" si="254"/>
        <v>0</v>
      </c>
      <c r="BT502" s="594"/>
      <c r="BU502" s="705">
        <f t="shared" si="244"/>
        <v>486</v>
      </c>
      <c r="BV502" s="756">
        <v>0</v>
      </c>
      <c r="BW502" s="756">
        <v>0</v>
      </c>
      <c r="BX502" s="756">
        <v>0</v>
      </c>
      <c r="BY502" s="756">
        <v>0</v>
      </c>
      <c r="BZ502" s="756">
        <v>0</v>
      </c>
      <c r="CA502" s="756">
        <v>0</v>
      </c>
      <c r="CB502" s="756">
        <v>0</v>
      </c>
      <c r="CC502" s="646">
        <f t="shared" si="255"/>
        <v>0</v>
      </c>
      <c r="CD502" s="594"/>
      <c r="CE502" s="705">
        <f t="shared" si="232"/>
        <v>486</v>
      </c>
      <c r="CF502" s="756">
        <f t="shared" si="262"/>
        <v>0</v>
      </c>
      <c r="CG502" s="756">
        <f t="shared" si="262"/>
        <v>0</v>
      </c>
      <c r="CH502" s="756">
        <f t="shared" si="262"/>
        <v>0</v>
      </c>
      <c r="CI502" s="756">
        <f t="shared" si="260"/>
        <v>0</v>
      </c>
      <c r="CJ502" s="756">
        <f t="shared" si="260"/>
        <v>0</v>
      </c>
      <c r="CK502" s="756">
        <f t="shared" si="260"/>
        <v>0</v>
      </c>
      <c r="CL502" s="756">
        <f t="shared" si="228"/>
        <v>0</v>
      </c>
      <c r="CM502" s="646">
        <f t="shared" si="256"/>
        <v>0</v>
      </c>
      <c r="CN502" s="594"/>
      <c r="CO502" s="705">
        <f t="shared" si="233"/>
        <v>486</v>
      </c>
      <c r="CP502" s="756">
        <v>0</v>
      </c>
      <c r="CQ502" s="756">
        <v>0</v>
      </c>
      <c r="CR502" s="756">
        <v>0</v>
      </c>
      <c r="CS502" s="756">
        <v>0</v>
      </c>
      <c r="CT502" s="756">
        <v>0</v>
      </c>
      <c r="CU502" s="756">
        <v>0</v>
      </c>
      <c r="CV502" s="756">
        <v>0</v>
      </c>
      <c r="CW502" s="646">
        <f t="shared" si="257"/>
        <v>0</v>
      </c>
      <c r="CX502" s="685"/>
      <c r="CY502" s="705">
        <f t="shared" si="234"/>
        <v>486</v>
      </c>
      <c r="CZ502" s="756">
        <v>0</v>
      </c>
      <c r="DA502" s="756">
        <v>0</v>
      </c>
      <c r="DB502" s="756">
        <v>0</v>
      </c>
      <c r="DC502" s="756">
        <v>0</v>
      </c>
      <c r="DD502" s="756">
        <v>0</v>
      </c>
      <c r="DE502" s="767">
        <f t="shared" si="245"/>
        <v>0</v>
      </c>
      <c r="DF502" s="756">
        <v>0</v>
      </c>
      <c r="DG502" s="756">
        <v>0</v>
      </c>
      <c r="DH502" s="756">
        <v>0</v>
      </c>
      <c r="DI502" s="756">
        <v>0</v>
      </c>
      <c r="DJ502" s="767">
        <f t="shared" si="246"/>
        <v>0</v>
      </c>
      <c r="DK502" s="715">
        <f t="shared" si="247"/>
        <v>0</v>
      </c>
      <c r="DL502" s="685"/>
      <c r="DM502" s="705">
        <f t="shared" si="235"/>
        <v>486</v>
      </c>
      <c r="DN502" s="715">
        <f t="shared" si="248"/>
        <v>0</v>
      </c>
    </row>
    <row r="503" spans="2:118" x14ac:dyDescent="0.25">
      <c r="B503" s="705">
        <v>487</v>
      </c>
      <c r="C503" s="765">
        <f>(1+_xlfn.XLOOKUP(INT((B503-1)/12)+1,'ZC Curve'!$B$8:$B$107,'ZC Curve'!R$8:R$107,,0))^(1/12)-1</f>
        <v>0</v>
      </c>
      <c r="D503" s="766">
        <f t="shared" si="249"/>
        <v>1</v>
      </c>
      <c r="E503" s="685"/>
      <c r="F503" s="705">
        <v>487</v>
      </c>
      <c r="G503" s="756">
        <v>0</v>
      </c>
      <c r="H503" s="756">
        <v>0</v>
      </c>
      <c r="I503" s="756">
        <v>0</v>
      </c>
      <c r="J503" s="756">
        <v>0</v>
      </c>
      <c r="K503" s="756">
        <v>0</v>
      </c>
      <c r="L503" s="756">
        <v>0</v>
      </c>
      <c r="M503" s="756">
        <v>0</v>
      </c>
      <c r="N503" s="646">
        <f t="shared" si="250"/>
        <v>0</v>
      </c>
      <c r="O503" s="594"/>
      <c r="P503" s="705">
        <f t="shared" si="236"/>
        <v>487</v>
      </c>
      <c r="Q503" s="756">
        <v>0</v>
      </c>
      <c r="R503" s="756">
        <v>0</v>
      </c>
      <c r="S503" s="756">
        <v>0</v>
      </c>
      <c r="T503" s="756">
        <v>0</v>
      </c>
      <c r="U503" s="756">
        <v>0</v>
      </c>
      <c r="V503" s="756">
        <v>0</v>
      </c>
      <c r="W503" s="756">
        <v>0</v>
      </c>
      <c r="X503" s="646">
        <f t="shared" si="251"/>
        <v>0</v>
      </c>
      <c r="Y503" s="594"/>
      <c r="Z503" s="705">
        <f t="shared" si="237"/>
        <v>487</v>
      </c>
      <c r="AA503" s="756">
        <f t="shared" si="261"/>
        <v>0</v>
      </c>
      <c r="AB503" s="756">
        <f t="shared" si="261"/>
        <v>0</v>
      </c>
      <c r="AC503" s="756">
        <f t="shared" si="261"/>
        <v>0</v>
      </c>
      <c r="AD503" s="756">
        <f t="shared" si="259"/>
        <v>0</v>
      </c>
      <c r="AE503" s="756">
        <f t="shared" si="259"/>
        <v>0</v>
      </c>
      <c r="AF503" s="756">
        <f t="shared" si="259"/>
        <v>0</v>
      </c>
      <c r="AG503" s="756">
        <f t="shared" si="227"/>
        <v>0</v>
      </c>
      <c r="AH503" s="646">
        <f t="shared" si="252"/>
        <v>0</v>
      </c>
      <c r="AI503" s="594"/>
      <c r="AJ503" s="705">
        <f t="shared" si="238"/>
        <v>487</v>
      </c>
      <c r="AK503" s="756">
        <v>0</v>
      </c>
      <c r="AL503" s="756">
        <v>0</v>
      </c>
      <c r="AM503" s="756">
        <v>0</v>
      </c>
      <c r="AN503" s="756">
        <v>0</v>
      </c>
      <c r="AO503" s="756">
        <v>0</v>
      </c>
      <c r="AP503" s="756">
        <v>0</v>
      </c>
      <c r="AQ503" s="756">
        <v>0</v>
      </c>
      <c r="AR503" s="646">
        <f t="shared" si="253"/>
        <v>0</v>
      </c>
      <c r="AS503" s="594"/>
      <c r="AT503" s="705">
        <f t="shared" si="239"/>
        <v>487</v>
      </c>
      <c r="AU503" s="756">
        <v>0</v>
      </c>
      <c r="AV503" s="756">
        <v>0</v>
      </c>
      <c r="AW503" s="756">
        <v>0</v>
      </c>
      <c r="AX503" s="756">
        <v>0</v>
      </c>
      <c r="AY503" s="756">
        <v>0</v>
      </c>
      <c r="AZ503" s="767">
        <f t="shared" si="258"/>
        <v>0</v>
      </c>
      <c r="BA503" s="756">
        <v>0</v>
      </c>
      <c r="BB503" s="756">
        <v>0</v>
      </c>
      <c r="BC503" s="756">
        <v>0</v>
      </c>
      <c r="BD503" s="756">
        <v>0</v>
      </c>
      <c r="BE503" s="767">
        <f t="shared" si="240"/>
        <v>0</v>
      </c>
      <c r="BF503" s="646">
        <f t="shared" si="241"/>
        <v>0</v>
      </c>
      <c r="BG503" s="594"/>
      <c r="BH503" s="705">
        <f t="shared" si="231"/>
        <v>487</v>
      </c>
      <c r="BI503" s="646">
        <f t="shared" si="242"/>
        <v>0</v>
      </c>
      <c r="BJ503" s="594"/>
      <c r="BK503" s="705">
        <f t="shared" si="243"/>
        <v>487</v>
      </c>
      <c r="BL503" s="756">
        <v>0</v>
      </c>
      <c r="BM503" s="756">
        <v>0</v>
      </c>
      <c r="BN503" s="756">
        <v>0</v>
      </c>
      <c r="BO503" s="756">
        <v>0</v>
      </c>
      <c r="BP503" s="756">
        <v>0</v>
      </c>
      <c r="BQ503" s="756">
        <v>0</v>
      </c>
      <c r="BR503" s="756">
        <v>0</v>
      </c>
      <c r="BS503" s="646">
        <f t="shared" si="254"/>
        <v>0</v>
      </c>
      <c r="BT503" s="594"/>
      <c r="BU503" s="705">
        <f t="shared" si="244"/>
        <v>487</v>
      </c>
      <c r="BV503" s="756">
        <v>0</v>
      </c>
      <c r="BW503" s="756">
        <v>0</v>
      </c>
      <c r="BX503" s="756">
        <v>0</v>
      </c>
      <c r="BY503" s="756">
        <v>0</v>
      </c>
      <c r="BZ503" s="756">
        <v>0</v>
      </c>
      <c r="CA503" s="756">
        <v>0</v>
      </c>
      <c r="CB503" s="756">
        <v>0</v>
      </c>
      <c r="CC503" s="646">
        <f t="shared" si="255"/>
        <v>0</v>
      </c>
      <c r="CD503" s="594"/>
      <c r="CE503" s="705">
        <f t="shared" si="232"/>
        <v>487</v>
      </c>
      <c r="CF503" s="756">
        <f t="shared" si="262"/>
        <v>0</v>
      </c>
      <c r="CG503" s="756">
        <f t="shared" si="262"/>
        <v>0</v>
      </c>
      <c r="CH503" s="756">
        <f t="shared" si="262"/>
        <v>0</v>
      </c>
      <c r="CI503" s="756">
        <f t="shared" si="260"/>
        <v>0</v>
      </c>
      <c r="CJ503" s="756">
        <f t="shared" si="260"/>
        <v>0</v>
      </c>
      <c r="CK503" s="756">
        <f t="shared" si="260"/>
        <v>0</v>
      </c>
      <c r="CL503" s="756">
        <f t="shared" si="228"/>
        <v>0</v>
      </c>
      <c r="CM503" s="646">
        <f t="shared" si="256"/>
        <v>0</v>
      </c>
      <c r="CN503" s="594"/>
      <c r="CO503" s="705">
        <f t="shared" si="233"/>
        <v>487</v>
      </c>
      <c r="CP503" s="756">
        <v>0</v>
      </c>
      <c r="CQ503" s="756">
        <v>0</v>
      </c>
      <c r="CR503" s="756">
        <v>0</v>
      </c>
      <c r="CS503" s="756">
        <v>0</v>
      </c>
      <c r="CT503" s="756">
        <v>0</v>
      </c>
      <c r="CU503" s="756">
        <v>0</v>
      </c>
      <c r="CV503" s="756">
        <v>0</v>
      </c>
      <c r="CW503" s="646">
        <f t="shared" si="257"/>
        <v>0</v>
      </c>
      <c r="CX503" s="685"/>
      <c r="CY503" s="705">
        <f t="shared" si="234"/>
        <v>487</v>
      </c>
      <c r="CZ503" s="756">
        <v>0</v>
      </c>
      <c r="DA503" s="756">
        <v>0</v>
      </c>
      <c r="DB503" s="756">
        <v>0</v>
      </c>
      <c r="DC503" s="756">
        <v>0</v>
      </c>
      <c r="DD503" s="756">
        <v>0</v>
      </c>
      <c r="DE503" s="767">
        <f t="shared" si="245"/>
        <v>0</v>
      </c>
      <c r="DF503" s="756">
        <v>0</v>
      </c>
      <c r="DG503" s="756">
        <v>0</v>
      </c>
      <c r="DH503" s="756">
        <v>0</v>
      </c>
      <c r="DI503" s="756">
        <v>0</v>
      </c>
      <c r="DJ503" s="767">
        <f t="shared" si="246"/>
        <v>0</v>
      </c>
      <c r="DK503" s="715">
        <f t="shared" si="247"/>
        <v>0</v>
      </c>
      <c r="DL503" s="685"/>
      <c r="DM503" s="705">
        <f t="shared" si="235"/>
        <v>487</v>
      </c>
      <c r="DN503" s="715">
        <f t="shared" si="248"/>
        <v>0</v>
      </c>
    </row>
    <row r="504" spans="2:118" x14ac:dyDescent="0.25">
      <c r="B504" s="705">
        <v>488</v>
      </c>
      <c r="C504" s="765">
        <f>(1+_xlfn.XLOOKUP(INT((B504-1)/12)+1,'ZC Curve'!$B$8:$B$107,'ZC Curve'!R$8:R$107,,0))^(1/12)-1</f>
        <v>0</v>
      </c>
      <c r="D504" s="766">
        <f t="shared" si="249"/>
        <v>1</v>
      </c>
      <c r="E504" s="685"/>
      <c r="F504" s="705">
        <v>488</v>
      </c>
      <c r="G504" s="756">
        <v>0</v>
      </c>
      <c r="H504" s="756">
        <v>0</v>
      </c>
      <c r="I504" s="756">
        <v>0</v>
      </c>
      <c r="J504" s="756">
        <v>0</v>
      </c>
      <c r="K504" s="756">
        <v>0</v>
      </c>
      <c r="L504" s="756">
        <v>0</v>
      </c>
      <c r="M504" s="756">
        <v>0</v>
      </c>
      <c r="N504" s="646">
        <f t="shared" si="250"/>
        <v>0</v>
      </c>
      <c r="O504" s="594"/>
      <c r="P504" s="705">
        <f t="shared" si="236"/>
        <v>488</v>
      </c>
      <c r="Q504" s="756">
        <v>0</v>
      </c>
      <c r="R504" s="756">
        <v>0</v>
      </c>
      <c r="S504" s="756">
        <v>0</v>
      </c>
      <c r="T504" s="756">
        <v>0</v>
      </c>
      <c r="U504" s="756">
        <v>0</v>
      </c>
      <c r="V504" s="756">
        <v>0</v>
      </c>
      <c r="W504" s="756">
        <v>0</v>
      </c>
      <c r="X504" s="646">
        <f t="shared" si="251"/>
        <v>0</v>
      </c>
      <c r="Y504" s="594"/>
      <c r="Z504" s="705">
        <f t="shared" si="237"/>
        <v>488</v>
      </c>
      <c r="AA504" s="756">
        <f t="shared" si="261"/>
        <v>0</v>
      </c>
      <c r="AB504" s="756">
        <f t="shared" si="261"/>
        <v>0</v>
      </c>
      <c r="AC504" s="756">
        <f t="shared" si="261"/>
        <v>0</v>
      </c>
      <c r="AD504" s="756">
        <f t="shared" si="259"/>
        <v>0</v>
      </c>
      <c r="AE504" s="756">
        <f t="shared" si="259"/>
        <v>0</v>
      </c>
      <c r="AF504" s="756">
        <f t="shared" si="259"/>
        <v>0</v>
      </c>
      <c r="AG504" s="756">
        <f t="shared" si="227"/>
        <v>0</v>
      </c>
      <c r="AH504" s="646">
        <f t="shared" si="252"/>
        <v>0</v>
      </c>
      <c r="AI504" s="594"/>
      <c r="AJ504" s="705">
        <f t="shared" si="238"/>
        <v>488</v>
      </c>
      <c r="AK504" s="756">
        <v>0</v>
      </c>
      <c r="AL504" s="756">
        <v>0</v>
      </c>
      <c r="AM504" s="756">
        <v>0</v>
      </c>
      <c r="AN504" s="756">
        <v>0</v>
      </c>
      <c r="AO504" s="756">
        <v>0</v>
      </c>
      <c r="AP504" s="756">
        <v>0</v>
      </c>
      <c r="AQ504" s="756">
        <v>0</v>
      </c>
      <c r="AR504" s="646">
        <f t="shared" si="253"/>
        <v>0</v>
      </c>
      <c r="AS504" s="594"/>
      <c r="AT504" s="705">
        <f t="shared" si="239"/>
        <v>488</v>
      </c>
      <c r="AU504" s="756">
        <v>0</v>
      </c>
      <c r="AV504" s="756">
        <v>0</v>
      </c>
      <c r="AW504" s="756">
        <v>0</v>
      </c>
      <c r="AX504" s="756">
        <v>0</v>
      </c>
      <c r="AY504" s="756">
        <v>0</v>
      </c>
      <c r="AZ504" s="767">
        <f t="shared" si="258"/>
        <v>0</v>
      </c>
      <c r="BA504" s="756">
        <v>0</v>
      </c>
      <c r="BB504" s="756">
        <v>0</v>
      </c>
      <c r="BC504" s="756">
        <v>0</v>
      </c>
      <c r="BD504" s="756">
        <v>0</v>
      </c>
      <c r="BE504" s="767">
        <f t="shared" si="240"/>
        <v>0</v>
      </c>
      <c r="BF504" s="646">
        <f t="shared" si="241"/>
        <v>0</v>
      </c>
      <c r="BG504" s="594"/>
      <c r="BH504" s="705">
        <f t="shared" si="231"/>
        <v>488</v>
      </c>
      <c r="BI504" s="646">
        <f t="shared" si="242"/>
        <v>0</v>
      </c>
      <c r="BJ504" s="594"/>
      <c r="BK504" s="705">
        <f t="shared" si="243"/>
        <v>488</v>
      </c>
      <c r="BL504" s="756">
        <v>0</v>
      </c>
      <c r="BM504" s="756">
        <v>0</v>
      </c>
      <c r="BN504" s="756">
        <v>0</v>
      </c>
      <c r="BO504" s="756">
        <v>0</v>
      </c>
      <c r="BP504" s="756">
        <v>0</v>
      </c>
      <c r="BQ504" s="756">
        <v>0</v>
      </c>
      <c r="BR504" s="756">
        <v>0</v>
      </c>
      <c r="BS504" s="646">
        <f t="shared" si="254"/>
        <v>0</v>
      </c>
      <c r="BT504" s="594"/>
      <c r="BU504" s="705">
        <f t="shared" si="244"/>
        <v>488</v>
      </c>
      <c r="BV504" s="756">
        <v>0</v>
      </c>
      <c r="BW504" s="756">
        <v>0</v>
      </c>
      <c r="BX504" s="756">
        <v>0</v>
      </c>
      <c r="BY504" s="756">
        <v>0</v>
      </c>
      <c r="BZ504" s="756">
        <v>0</v>
      </c>
      <c r="CA504" s="756">
        <v>0</v>
      </c>
      <c r="CB504" s="756">
        <v>0</v>
      </c>
      <c r="CC504" s="646">
        <f t="shared" si="255"/>
        <v>0</v>
      </c>
      <c r="CD504" s="594"/>
      <c r="CE504" s="705">
        <f t="shared" si="232"/>
        <v>488</v>
      </c>
      <c r="CF504" s="756">
        <f t="shared" si="262"/>
        <v>0</v>
      </c>
      <c r="CG504" s="756">
        <f t="shared" si="262"/>
        <v>0</v>
      </c>
      <c r="CH504" s="756">
        <f t="shared" si="262"/>
        <v>0</v>
      </c>
      <c r="CI504" s="756">
        <f t="shared" si="260"/>
        <v>0</v>
      </c>
      <c r="CJ504" s="756">
        <f t="shared" si="260"/>
        <v>0</v>
      </c>
      <c r="CK504" s="756">
        <f t="shared" si="260"/>
        <v>0</v>
      </c>
      <c r="CL504" s="756">
        <f t="shared" si="228"/>
        <v>0</v>
      </c>
      <c r="CM504" s="646">
        <f t="shared" si="256"/>
        <v>0</v>
      </c>
      <c r="CN504" s="594"/>
      <c r="CO504" s="705">
        <f t="shared" si="233"/>
        <v>488</v>
      </c>
      <c r="CP504" s="756">
        <v>0</v>
      </c>
      <c r="CQ504" s="756">
        <v>0</v>
      </c>
      <c r="CR504" s="756">
        <v>0</v>
      </c>
      <c r="CS504" s="756">
        <v>0</v>
      </c>
      <c r="CT504" s="756">
        <v>0</v>
      </c>
      <c r="CU504" s="756">
        <v>0</v>
      </c>
      <c r="CV504" s="756">
        <v>0</v>
      </c>
      <c r="CW504" s="646">
        <f t="shared" si="257"/>
        <v>0</v>
      </c>
      <c r="CX504" s="685"/>
      <c r="CY504" s="705">
        <f t="shared" si="234"/>
        <v>488</v>
      </c>
      <c r="CZ504" s="756">
        <v>0</v>
      </c>
      <c r="DA504" s="756">
        <v>0</v>
      </c>
      <c r="DB504" s="756">
        <v>0</v>
      </c>
      <c r="DC504" s="756">
        <v>0</v>
      </c>
      <c r="DD504" s="756">
        <v>0</v>
      </c>
      <c r="DE504" s="767">
        <f t="shared" si="245"/>
        <v>0</v>
      </c>
      <c r="DF504" s="756">
        <v>0</v>
      </c>
      <c r="DG504" s="756">
        <v>0</v>
      </c>
      <c r="DH504" s="756">
        <v>0</v>
      </c>
      <c r="DI504" s="756">
        <v>0</v>
      </c>
      <c r="DJ504" s="767">
        <f t="shared" si="246"/>
        <v>0</v>
      </c>
      <c r="DK504" s="715">
        <f t="shared" si="247"/>
        <v>0</v>
      </c>
      <c r="DL504" s="685"/>
      <c r="DM504" s="705">
        <f t="shared" si="235"/>
        <v>488</v>
      </c>
      <c r="DN504" s="715">
        <f t="shared" si="248"/>
        <v>0</v>
      </c>
    </row>
    <row r="505" spans="2:118" x14ac:dyDescent="0.25">
      <c r="B505" s="705">
        <v>489</v>
      </c>
      <c r="C505" s="765">
        <f>(1+_xlfn.XLOOKUP(INT((B505-1)/12)+1,'ZC Curve'!$B$8:$B$107,'ZC Curve'!R$8:R$107,,0))^(1/12)-1</f>
        <v>0</v>
      </c>
      <c r="D505" s="766">
        <f t="shared" si="249"/>
        <v>1</v>
      </c>
      <c r="E505" s="685"/>
      <c r="F505" s="705">
        <v>489</v>
      </c>
      <c r="G505" s="756">
        <v>0</v>
      </c>
      <c r="H505" s="756">
        <v>0</v>
      </c>
      <c r="I505" s="756">
        <v>0</v>
      </c>
      <c r="J505" s="756">
        <v>0</v>
      </c>
      <c r="K505" s="756">
        <v>0</v>
      </c>
      <c r="L505" s="756">
        <v>0</v>
      </c>
      <c r="M505" s="756">
        <v>0</v>
      </c>
      <c r="N505" s="646">
        <f t="shared" si="250"/>
        <v>0</v>
      </c>
      <c r="O505" s="594"/>
      <c r="P505" s="705">
        <f t="shared" si="236"/>
        <v>489</v>
      </c>
      <c r="Q505" s="756">
        <v>0</v>
      </c>
      <c r="R505" s="756">
        <v>0</v>
      </c>
      <c r="S505" s="756">
        <v>0</v>
      </c>
      <c r="T505" s="756">
        <v>0</v>
      </c>
      <c r="U505" s="756">
        <v>0</v>
      </c>
      <c r="V505" s="756">
        <v>0</v>
      </c>
      <c r="W505" s="756">
        <v>0</v>
      </c>
      <c r="X505" s="646">
        <f t="shared" si="251"/>
        <v>0</v>
      </c>
      <c r="Y505" s="594"/>
      <c r="Z505" s="705">
        <f t="shared" si="237"/>
        <v>489</v>
      </c>
      <c r="AA505" s="756">
        <f t="shared" si="261"/>
        <v>0</v>
      </c>
      <c r="AB505" s="756">
        <f t="shared" si="261"/>
        <v>0</v>
      </c>
      <c r="AC505" s="756">
        <f t="shared" si="261"/>
        <v>0</v>
      </c>
      <c r="AD505" s="756">
        <f t="shared" si="259"/>
        <v>0</v>
      </c>
      <c r="AE505" s="756">
        <f t="shared" si="259"/>
        <v>0</v>
      </c>
      <c r="AF505" s="756">
        <f t="shared" si="259"/>
        <v>0</v>
      </c>
      <c r="AG505" s="756">
        <f t="shared" si="227"/>
        <v>0</v>
      </c>
      <c r="AH505" s="646">
        <f t="shared" si="252"/>
        <v>0</v>
      </c>
      <c r="AI505" s="594"/>
      <c r="AJ505" s="705">
        <f t="shared" si="238"/>
        <v>489</v>
      </c>
      <c r="AK505" s="756">
        <v>0</v>
      </c>
      <c r="AL505" s="756">
        <v>0</v>
      </c>
      <c r="AM505" s="756">
        <v>0</v>
      </c>
      <c r="AN505" s="756">
        <v>0</v>
      </c>
      <c r="AO505" s="756">
        <v>0</v>
      </c>
      <c r="AP505" s="756">
        <v>0</v>
      </c>
      <c r="AQ505" s="756">
        <v>0</v>
      </c>
      <c r="AR505" s="646">
        <f t="shared" si="253"/>
        <v>0</v>
      </c>
      <c r="AS505" s="594"/>
      <c r="AT505" s="705">
        <f t="shared" si="239"/>
        <v>489</v>
      </c>
      <c r="AU505" s="756">
        <v>0</v>
      </c>
      <c r="AV505" s="756">
        <v>0</v>
      </c>
      <c r="AW505" s="756">
        <v>0</v>
      </c>
      <c r="AX505" s="756">
        <v>0</v>
      </c>
      <c r="AY505" s="756">
        <v>0</v>
      </c>
      <c r="AZ505" s="767">
        <f t="shared" si="258"/>
        <v>0</v>
      </c>
      <c r="BA505" s="756">
        <v>0</v>
      </c>
      <c r="BB505" s="756">
        <v>0</v>
      </c>
      <c r="BC505" s="756">
        <v>0</v>
      </c>
      <c r="BD505" s="756">
        <v>0</v>
      </c>
      <c r="BE505" s="767">
        <f t="shared" si="240"/>
        <v>0</v>
      </c>
      <c r="BF505" s="646">
        <f t="shared" si="241"/>
        <v>0</v>
      </c>
      <c r="BG505" s="594"/>
      <c r="BH505" s="705">
        <f t="shared" si="231"/>
        <v>489</v>
      </c>
      <c r="BI505" s="646">
        <f t="shared" si="242"/>
        <v>0</v>
      </c>
      <c r="BJ505" s="594"/>
      <c r="BK505" s="705">
        <f t="shared" si="243"/>
        <v>489</v>
      </c>
      <c r="BL505" s="756">
        <v>0</v>
      </c>
      <c r="BM505" s="756">
        <v>0</v>
      </c>
      <c r="BN505" s="756">
        <v>0</v>
      </c>
      <c r="BO505" s="756">
        <v>0</v>
      </c>
      <c r="BP505" s="756">
        <v>0</v>
      </c>
      <c r="BQ505" s="756">
        <v>0</v>
      </c>
      <c r="BR505" s="756">
        <v>0</v>
      </c>
      <c r="BS505" s="646">
        <f t="shared" si="254"/>
        <v>0</v>
      </c>
      <c r="BT505" s="594"/>
      <c r="BU505" s="705">
        <f t="shared" si="244"/>
        <v>489</v>
      </c>
      <c r="BV505" s="756">
        <v>0</v>
      </c>
      <c r="BW505" s="756">
        <v>0</v>
      </c>
      <c r="BX505" s="756">
        <v>0</v>
      </c>
      <c r="BY505" s="756">
        <v>0</v>
      </c>
      <c r="BZ505" s="756">
        <v>0</v>
      </c>
      <c r="CA505" s="756">
        <v>0</v>
      </c>
      <c r="CB505" s="756">
        <v>0</v>
      </c>
      <c r="CC505" s="646">
        <f t="shared" si="255"/>
        <v>0</v>
      </c>
      <c r="CD505" s="594"/>
      <c r="CE505" s="705">
        <f t="shared" si="232"/>
        <v>489</v>
      </c>
      <c r="CF505" s="756">
        <f t="shared" si="262"/>
        <v>0</v>
      </c>
      <c r="CG505" s="756">
        <f t="shared" si="262"/>
        <v>0</v>
      </c>
      <c r="CH505" s="756">
        <f t="shared" si="262"/>
        <v>0</v>
      </c>
      <c r="CI505" s="756">
        <f t="shared" si="260"/>
        <v>0</v>
      </c>
      <c r="CJ505" s="756">
        <f t="shared" si="260"/>
        <v>0</v>
      </c>
      <c r="CK505" s="756">
        <f t="shared" si="260"/>
        <v>0</v>
      </c>
      <c r="CL505" s="756">
        <f t="shared" si="228"/>
        <v>0</v>
      </c>
      <c r="CM505" s="646">
        <f t="shared" si="256"/>
        <v>0</v>
      </c>
      <c r="CN505" s="594"/>
      <c r="CO505" s="705">
        <f t="shared" si="233"/>
        <v>489</v>
      </c>
      <c r="CP505" s="756">
        <v>0</v>
      </c>
      <c r="CQ505" s="756">
        <v>0</v>
      </c>
      <c r="CR505" s="756">
        <v>0</v>
      </c>
      <c r="CS505" s="756">
        <v>0</v>
      </c>
      <c r="CT505" s="756">
        <v>0</v>
      </c>
      <c r="CU505" s="756">
        <v>0</v>
      </c>
      <c r="CV505" s="756">
        <v>0</v>
      </c>
      <c r="CW505" s="646">
        <f t="shared" si="257"/>
        <v>0</v>
      </c>
      <c r="CX505" s="685"/>
      <c r="CY505" s="705">
        <f t="shared" si="234"/>
        <v>489</v>
      </c>
      <c r="CZ505" s="756">
        <v>0</v>
      </c>
      <c r="DA505" s="756">
        <v>0</v>
      </c>
      <c r="DB505" s="756">
        <v>0</v>
      </c>
      <c r="DC505" s="756">
        <v>0</v>
      </c>
      <c r="DD505" s="756">
        <v>0</v>
      </c>
      <c r="DE505" s="767">
        <f t="shared" si="245"/>
        <v>0</v>
      </c>
      <c r="DF505" s="756">
        <v>0</v>
      </c>
      <c r="DG505" s="756">
        <v>0</v>
      </c>
      <c r="DH505" s="756">
        <v>0</v>
      </c>
      <c r="DI505" s="756">
        <v>0</v>
      </c>
      <c r="DJ505" s="767">
        <f t="shared" si="246"/>
        <v>0</v>
      </c>
      <c r="DK505" s="715">
        <f t="shared" si="247"/>
        <v>0</v>
      </c>
      <c r="DL505" s="685"/>
      <c r="DM505" s="705">
        <f t="shared" si="235"/>
        <v>489</v>
      </c>
      <c r="DN505" s="715">
        <f t="shared" si="248"/>
        <v>0</v>
      </c>
    </row>
    <row r="506" spans="2:118" x14ac:dyDescent="0.25">
      <c r="B506" s="705">
        <v>490</v>
      </c>
      <c r="C506" s="765">
        <f>(1+_xlfn.XLOOKUP(INT((B506-1)/12)+1,'ZC Curve'!$B$8:$B$107,'ZC Curve'!R$8:R$107,,0))^(1/12)-1</f>
        <v>0</v>
      </c>
      <c r="D506" s="766">
        <f t="shared" si="249"/>
        <v>1</v>
      </c>
      <c r="E506" s="685"/>
      <c r="F506" s="705">
        <v>490</v>
      </c>
      <c r="G506" s="756">
        <v>0</v>
      </c>
      <c r="H506" s="756">
        <v>0</v>
      </c>
      <c r="I506" s="756">
        <v>0</v>
      </c>
      <c r="J506" s="756">
        <v>0</v>
      </c>
      <c r="K506" s="756">
        <v>0</v>
      </c>
      <c r="L506" s="756">
        <v>0</v>
      </c>
      <c r="M506" s="756">
        <v>0</v>
      </c>
      <c r="N506" s="646">
        <f t="shared" si="250"/>
        <v>0</v>
      </c>
      <c r="O506" s="594"/>
      <c r="P506" s="705">
        <f t="shared" si="236"/>
        <v>490</v>
      </c>
      <c r="Q506" s="756">
        <v>0</v>
      </c>
      <c r="R506" s="756">
        <v>0</v>
      </c>
      <c r="S506" s="756">
        <v>0</v>
      </c>
      <c r="T506" s="756">
        <v>0</v>
      </c>
      <c r="U506" s="756">
        <v>0</v>
      </c>
      <c r="V506" s="756">
        <v>0</v>
      </c>
      <c r="W506" s="756">
        <v>0</v>
      </c>
      <c r="X506" s="646">
        <f t="shared" si="251"/>
        <v>0</v>
      </c>
      <c r="Y506" s="594"/>
      <c r="Z506" s="705">
        <f t="shared" si="237"/>
        <v>490</v>
      </c>
      <c r="AA506" s="756">
        <f t="shared" si="261"/>
        <v>0</v>
      </c>
      <c r="AB506" s="756">
        <f t="shared" si="261"/>
        <v>0</v>
      </c>
      <c r="AC506" s="756">
        <f t="shared" si="261"/>
        <v>0</v>
      </c>
      <c r="AD506" s="756">
        <f t="shared" si="259"/>
        <v>0</v>
      </c>
      <c r="AE506" s="756">
        <f t="shared" si="259"/>
        <v>0</v>
      </c>
      <c r="AF506" s="756">
        <f t="shared" si="259"/>
        <v>0</v>
      </c>
      <c r="AG506" s="756">
        <f t="shared" si="227"/>
        <v>0</v>
      </c>
      <c r="AH506" s="646">
        <f t="shared" si="252"/>
        <v>0</v>
      </c>
      <c r="AI506" s="594"/>
      <c r="AJ506" s="705">
        <f t="shared" si="238"/>
        <v>490</v>
      </c>
      <c r="AK506" s="756">
        <v>0</v>
      </c>
      <c r="AL506" s="756">
        <v>0</v>
      </c>
      <c r="AM506" s="756">
        <v>0</v>
      </c>
      <c r="AN506" s="756">
        <v>0</v>
      </c>
      <c r="AO506" s="756">
        <v>0</v>
      </c>
      <c r="AP506" s="756">
        <v>0</v>
      </c>
      <c r="AQ506" s="756">
        <v>0</v>
      </c>
      <c r="AR506" s="646">
        <f t="shared" si="253"/>
        <v>0</v>
      </c>
      <c r="AS506" s="594"/>
      <c r="AT506" s="705">
        <f t="shared" si="239"/>
        <v>490</v>
      </c>
      <c r="AU506" s="756">
        <v>0</v>
      </c>
      <c r="AV506" s="756">
        <v>0</v>
      </c>
      <c r="AW506" s="756">
        <v>0</v>
      </c>
      <c r="AX506" s="756">
        <v>0</v>
      </c>
      <c r="AY506" s="756">
        <v>0</v>
      </c>
      <c r="AZ506" s="767">
        <f t="shared" si="258"/>
        <v>0</v>
      </c>
      <c r="BA506" s="756">
        <v>0</v>
      </c>
      <c r="BB506" s="756">
        <v>0</v>
      </c>
      <c r="BC506" s="756">
        <v>0</v>
      </c>
      <c r="BD506" s="756">
        <v>0</v>
      </c>
      <c r="BE506" s="767">
        <f t="shared" si="240"/>
        <v>0</v>
      </c>
      <c r="BF506" s="646">
        <f t="shared" si="241"/>
        <v>0</v>
      </c>
      <c r="BG506" s="594"/>
      <c r="BH506" s="705">
        <f t="shared" si="231"/>
        <v>490</v>
      </c>
      <c r="BI506" s="646">
        <f t="shared" si="242"/>
        <v>0</v>
      </c>
      <c r="BJ506" s="594"/>
      <c r="BK506" s="705">
        <f t="shared" si="243"/>
        <v>490</v>
      </c>
      <c r="BL506" s="756">
        <v>0</v>
      </c>
      <c r="BM506" s="756">
        <v>0</v>
      </c>
      <c r="BN506" s="756">
        <v>0</v>
      </c>
      <c r="BO506" s="756">
        <v>0</v>
      </c>
      <c r="BP506" s="756">
        <v>0</v>
      </c>
      <c r="BQ506" s="756">
        <v>0</v>
      </c>
      <c r="BR506" s="756">
        <v>0</v>
      </c>
      <c r="BS506" s="646">
        <f t="shared" si="254"/>
        <v>0</v>
      </c>
      <c r="BT506" s="594"/>
      <c r="BU506" s="705">
        <f t="shared" si="244"/>
        <v>490</v>
      </c>
      <c r="BV506" s="756">
        <v>0</v>
      </c>
      <c r="BW506" s="756">
        <v>0</v>
      </c>
      <c r="BX506" s="756">
        <v>0</v>
      </c>
      <c r="BY506" s="756">
        <v>0</v>
      </c>
      <c r="BZ506" s="756">
        <v>0</v>
      </c>
      <c r="CA506" s="756">
        <v>0</v>
      </c>
      <c r="CB506" s="756">
        <v>0</v>
      </c>
      <c r="CC506" s="646">
        <f t="shared" si="255"/>
        <v>0</v>
      </c>
      <c r="CD506" s="594"/>
      <c r="CE506" s="705">
        <f t="shared" si="232"/>
        <v>490</v>
      </c>
      <c r="CF506" s="756">
        <f t="shared" si="262"/>
        <v>0</v>
      </c>
      <c r="CG506" s="756">
        <f t="shared" si="262"/>
        <v>0</v>
      </c>
      <c r="CH506" s="756">
        <f t="shared" si="262"/>
        <v>0</v>
      </c>
      <c r="CI506" s="756">
        <f t="shared" si="260"/>
        <v>0</v>
      </c>
      <c r="CJ506" s="756">
        <f t="shared" si="260"/>
        <v>0</v>
      </c>
      <c r="CK506" s="756">
        <f t="shared" si="260"/>
        <v>0</v>
      </c>
      <c r="CL506" s="756">
        <f t="shared" si="228"/>
        <v>0</v>
      </c>
      <c r="CM506" s="646">
        <f t="shared" si="256"/>
        <v>0</v>
      </c>
      <c r="CN506" s="594"/>
      <c r="CO506" s="705">
        <f t="shared" si="233"/>
        <v>490</v>
      </c>
      <c r="CP506" s="756">
        <v>0</v>
      </c>
      <c r="CQ506" s="756">
        <v>0</v>
      </c>
      <c r="CR506" s="756">
        <v>0</v>
      </c>
      <c r="CS506" s="756">
        <v>0</v>
      </c>
      <c r="CT506" s="756">
        <v>0</v>
      </c>
      <c r="CU506" s="756">
        <v>0</v>
      </c>
      <c r="CV506" s="756">
        <v>0</v>
      </c>
      <c r="CW506" s="646">
        <f t="shared" si="257"/>
        <v>0</v>
      </c>
      <c r="CX506" s="685"/>
      <c r="CY506" s="705">
        <f t="shared" si="234"/>
        <v>490</v>
      </c>
      <c r="CZ506" s="756">
        <v>0</v>
      </c>
      <c r="DA506" s="756">
        <v>0</v>
      </c>
      <c r="DB506" s="756">
        <v>0</v>
      </c>
      <c r="DC506" s="756">
        <v>0</v>
      </c>
      <c r="DD506" s="756">
        <v>0</v>
      </c>
      <c r="DE506" s="767">
        <f t="shared" si="245"/>
        <v>0</v>
      </c>
      <c r="DF506" s="756">
        <v>0</v>
      </c>
      <c r="DG506" s="756">
        <v>0</v>
      </c>
      <c r="DH506" s="756">
        <v>0</v>
      </c>
      <c r="DI506" s="756">
        <v>0</v>
      </c>
      <c r="DJ506" s="767">
        <f t="shared" si="246"/>
        <v>0</v>
      </c>
      <c r="DK506" s="715">
        <f t="shared" si="247"/>
        <v>0</v>
      </c>
      <c r="DL506" s="685"/>
      <c r="DM506" s="705">
        <f t="shared" si="235"/>
        <v>490</v>
      </c>
      <c r="DN506" s="715">
        <f t="shared" si="248"/>
        <v>0</v>
      </c>
    </row>
    <row r="507" spans="2:118" x14ac:dyDescent="0.25">
      <c r="B507" s="705">
        <v>491</v>
      </c>
      <c r="C507" s="765">
        <f>(1+_xlfn.XLOOKUP(INT((B507-1)/12)+1,'ZC Curve'!$B$8:$B$107,'ZC Curve'!R$8:R$107,,0))^(1/12)-1</f>
        <v>0</v>
      </c>
      <c r="D507" s="766">
        <f t="shared" si="249"/>
        <v>1</v>
      </c>
      <c r="E507" s="685"/>
      <c r="F507" s="705">
        <v>491</v>
      </c>
      <c r="G507" s="756">
        <v>0</v>
      </c>
      <c r="H507" s="756">
        <v>0</v>
      </c>
      <c r="I507" s="756">
        <v>0</v>
      </c>
      <c r="J507" s="756">
        <v>0</v>
      </c>
      <c r="K507" s="756">
        <v>0</v>
      </c>
      <c r="L507" s="756">
        <v>0</v>
      </c>
      <c r="M507" s="756">
        <v>0</v>
      </c>
      <c r="N507" s="646">
        <f t="shared" si="250"/>
        <v>0</v>
      </c>
      <c r="O507" s="594"/>
      <c r="P507" s="705">
        <f t="shared" si="236"/>
        <v>491</v>
      </c>
      <c r="Q507" s="756">
        <v>0</v>
      </c>
      <c r="R507" s="756">
        <v>0</v>
      </c>
      <c r="S507" s="756">
        <v>0</v>
      </c>
      <c r="T507" s="756">
        <v>0</v>
      </c>
      <c r="U507" s="756">
        <v>0</v>
      </c>
      <c r="V507" s="756">
        <v>0</v>
      </c>
      <c r="W507" s="756">
        <v>0</v>
      </c>
      <c r="X507" s="646">
        <f t="shared" si="251"/>
        <v>0</v>
      </c>
      <c r="Y507" s="594"/>
      <c r="Z507" s="705">
        <f t="shared" si="237"/>
        <v>491</v>
      </c>
      <c r="AA507" s="756">
        <f t="shared" si="261"/>
        <v>0</v>
      </c>
      <c r="AB507" s="756">
        <f t="shared" si="261"/>
        <v>0</v>
      </c>
      <c r="AC507" s="756">
        <f t="shared" si="261"/>
        <v>0</v>
      </c>
      <c r="AD507" s="756">
        <f t="shared" si="259"/>
        <v>0</v>
      </c>
      <c r="AE507" s="756">
        <f t="shared" si="259"/>
        <v>0</v>
      </c>
      <c r="AF507" s="756">
        <f t="shared" si="259"/>
        <v>0</v>
      </c>
      <c r="AG507" s="756">
        <f t="shared" si="259"/>
        <v>0</v>
      </c>
      <c r="AH507" s="646">
        <f t="shared" si="252"/>
        <v>0</v>
      </c>
      <c r="AI507" s="594"/>
      <c r="AJ507" s="705">
        <f t="shared" si="238"/>
        <v>491</v>
      </c>
      <c r="AK507" s="756">
        <v>0</v>
      </c>
      <c r="AL507" s="756">
        <v>0</v>
      </c>
      <c r="AM507" s="756">
        <v>0</v>
      </c>
      <c r="AN507" s="756">
        <v>0</v>
      </c>
      <c r="AO507" s="756">
        <v>0</v>
      </c>
      <c r="AP507" s="756">
        <v>0</v>
      </c>
      <c r="AQ507" s="756">
        <v>0</v>
      </c>
      <c r="AR507" s="646">
        <f t="shared" si="253"/>
        <v>0</v>
      </c>
      <c r="AS507" s="594"/>
      <c r="AT507" s="705">
        <f t="shared" si="239"/>
        <v>491</v>
      </c>
      <c r="AU507" s="756">
        <v>0</v>
      </c>
      <c r="AV507" s="756">
        <v>0</v>
      </c>
      <c r="AW507" s="756">
        <v>0</v>
      </c>
      <c r="AX507" s="756">
        <v>0</v>
      </c>
      <c r="AY507" s="756">
        <v>0</v>
      </c>
      <c r="AZ507" s="767">
        <f t="shared" si="258"/>
        <v>0</v>
      </c>
      <c r="BA507" s="756">
        <v>0</v>
      </c>
      <c r="BB507" s="756">
        <v>0</v>
      </c>
      <c r="BC507" s="756">
        <v>0</v>
      </c>
      <c r="BD507" s="756">
        <v>0</v>
      </c>
      <c r="BE507" s="767">
        <f t="shared" si="240"/>
        <v>0</v>
      </c>
      <c r="BF507" s="646">
        <f t="shared" si="241"/>
        <v>0</v>
      </c>
      <c r="BG507" s="594"/>
      <c r="BH507" s="705">
        <f t="shared" si="231"/>
        <v>491</v>
      </c>
      <c r="BI507" s="646">
        <f t="shared" si="242"/>
        <v>0</v>
      </c>
      <c r="BJ507" s="594"/>
      <c r="BK507" s="705">
        <f t="shared" si="243"/>
        <v>491</v>
      </c>
      <c r="BL507" s="756">
        <v>0</v>
      </c>
      <c r="BM507" s="756">
        <v>0</v>
      </c>
      <c r="BN507" s="756">
        <v>0</v>
      </c>
      <c r="BO507" s="756">
        <v>0</v>
      </c>
      <c r="BP507" s="756">
        <v>0</v>
      </c>
      <c r="BQ507" s="756">
        <v>0</v>
      </c>
      <c r="BR507" s="756">
        <v>0</v>
      </c>
      <c r="BS507" s="646">
        <f t="shared" si="254"/>
        <v>0</v>
      </c>
      <c r="BT507" s="594"/>
      <c r="BU507" s="705">
        <f t="shared" si="244"/>
        <v>491</v>
      </c>
      <c r="BV507" s="756">
        <v>0</v>
      </c>
      <c r="BW507" s="756">
        <v>0</v>
      </c>
      <c r="BX507" s="756">
        <v>0</v>
      </c>
      <c r="BY507" s="756">
        <v>0</v>
      </c>
      <c r="BZ507" s="756">
        <v>0</v>
      </c>
      <c r="CA507" s="756">
        <v>0</v>
      </c>
      <c r="CB507" s="756">
        <v>0</v>
      </c>
      <c r="CC507" s="646">
        <f t="shared" si="255"/>
        <v>0</v>
      </c>
      <c r="CD507" s="594"/>
      <c r="CE507" s="705">
        <f t="shared" si="232"/>
        <v>491</v>
      </c>
      <c r="CF507" s="756">
        <f t="shared" si="262"/>
        <v>0</v>
      </c>
      <c r="CG507" s="756">
        <f t="shared" si="262"/>
        <v>0</v>
      </c>
      <c r="CH507" s="756">
        <f t="shared" si="262"/>
        <v>0</v>
      </c>
      <c r="CI507" s="756">
        <f t="shared" si="260"/>
        <v>0</v>
      </c>
      <c r="CJ507" s="756">
        <f t="shared" si="260"/>
        <v>0</v>
      </c>
      <c r="CK507" s="756">
        <f t="shared" si="260"/>
        <v>0</v>
      </c>
      <c r="CL507" s="756">
        <f t="shared" si="260"/>
        <v>0</v>
      </c>
      <c r="CM507" s="646">
        <f t="shared" si="256"/>
        <v>0</v>
      </c>
      <c r="CN507" s="594"/>
      <c r="CO507" s="705">
        <f t="shared" si="233"/>
        <v>491</v>
      </c>
      <c r="CP507" s="756">
        <v>0</v>
      </c>
      <c r="CQ507" s="756">
        <v>0</v>
      </c>
      <c r="CR507" s="756">
        <v>0</v>
      </c>
      <c r="CS507" s="756">
        <v>0</v>
      </c>
      <c r="CT507" s="756">
        <v>0</v>
      </c>
      <c r="CU507" s="756">
        <v>0</v>
      </c>
      <c r="CV507" s="756">
        <v>0</v>
      </c>
      <c r="CW507" s="646">
        <f t="shared" si="257"/>
        <v>0</v>
      </c>
      <c r="CX507" s="685"/>
      <c r="CY507" s="705">
        <f t="shared" si="234"/>
        <v>491</v>
      </c>
      <c r="CZ507" s="756">
        <v>0</v>
      </c>
      <c r="DA507" s="756">
        <v>0</v>
      </c>
      <c r="DB507" s="756">
        <v>0</v>
      </c>
      <c r="DC507" s="756">
        <v>0</v>
      </c>
      <c r="DD507" s="756">
        <v>0</v>
      </c>
      <c r="DE507" s="767">
        <f t="shared" si="245"/>
        <v>0</v>
      </c>
      <c r="DF507" s="756">
        <v>0</v>
      </c>
      <c r="DG507" s="756">
        <v>0</v>
      </c>
      <c r="DH507" s="756">
        <v>0</v>
      </c>
      <c r="DI507" s="756">
        <v>0</v>
      </c>
      <c r="DJ507" s="767">
        <f t="shared" si="246"/>
        <v>0</v>
      </c>
      <c r="DK507" s="715">
        <f t="shared" si="247"/>
        <v>0</v>
      </c>
      <c r="DL507" s="685"/>
      <c r="DM507" s="705">
        <f t="shared" si="235"/>
        <v>491</v>
      </c>
      <c r="DN507" s="715">
        <f t="shared" si="248"/>
        <v>0</v>
      </c>
    </row>
    <row r="508" spans="2:118" x14ac:dyDescent="0.25">
      <c r="B508" s="705">
        <v>492</v>
      </c>
      <c r="C508" s="765">
        <f>(1+_xlfn.XLOOKUP(INT((B508-1)/12)+1,'ZC Curve'!$B$8:$B$107,'ZC Curve'!R$8:R$107,,0))^(1/12)-1</f>
        <v>0</v>
      </c>
      <c r="D508" s="766">
        <f t="shared" si="249"/>
        <v>1</v>
      </c>
      <c r="E508" s="685"/>
      <c r="F508" s="705">
        <v>492</v>
      </c>
      <c r="G508" s="756">
        <v>0</v>
      </c>
      <c r="H508" s="756">
        <v>0</v>
      </c>
      <c r="I508" s="756">
        <v>0</v>
      </c>
      <c r="J508" s="756">
        <v>0</v>
      </c>
      <c r="K508" s="756">
        <v>0</v>
      </c>
      <c r="L508" s="756">
        <v>0</v>
      </c>
      <c r="M508" s="756">
        <v>0</v>
      </c>
      <c r="N508" s="646">
        <f t="shared" si="250"/>
        <v>0</v>
      </c>
      <c r="O508" s="594"/>
      <c r="P508" s="705">
        <f t="shared" si="236"/>
        <v>492</v>
      </c>
      <c r="Q508" s="756">
        <v>0</v>
      </c>
      <c r="R508" s="756">
        <v>0</v>
      </c>
      <c r="S508" s="756">
        <v>0</v>
      </c>
      <c r="T508" s="756">
        <v>0</v>
      </c>
      <c r="U508" s="756">
        <v>0</v>
      </c>
      <c r="V508" s="756">
        <v>0</v>
      </c>
      <c r="W508" s="756">
        <v>0</v>
      </c>
      <c r="X508" s="646">
        <f t="shared" si="251"/>
        <v>0</v>
      </c>
      <c r="Y508" s="594"/>
      <c r="Z508" s="705">
        <f t="shared" si="237"/>
        <v>492</v>
      </c>
      <c r="AA508" s="756">
        <f t="shared" si="261"/>
        <v>0</v>
      </c>
      <c r="AB508" s="756">
        <f t="shared" si="261"/>
        <v>0</v>
      </c>
      <c r="AC508" s="756">
        <f t="shared" si="261"/>
        <v>0</v>
      </c>
      <c r="AD508" s="756">
        <f t="shared" si="259"/>
        <v>0</v>
      </c>
      <c r="AE508" s="756">
        <f t="shared" si="259"/>
        <v>0</v>
      </c>
      <c r="AF508" s="756">
        <f t="shared" si="259"/>
        <v>0</v>
      </c>
      <c r="AG508" s="756">
        <f t="shared" si="259"/>
        <v>0</v>
      </c>
      <c r="AH508" s="646">
        <f t="shared" si="252"/>
        <v>0</v>
      </c>
      <c r="AI508" s="594"/>
      <c r="AJ508" s="705">
        <f t="shared" si="238"/>
        <v>492</v>
      </c>
      <c r="AK508" s="756">
        <v>0</v>
      </c>
      <c r="AL508" s="756">
        <v>0</v>
      </c>
      <c r="AM508" s="756">
        <v>0</v>
      </c>
      <c r="AN508" s="756">
        <v>0</v>
      </c>
      <c r="AO508" s="756">
        <v>0</v>
      </c>
      <c r="AP508" s="756">
        <v>0</v>
      </c>
      <c r="AQ508" s="756">
        <v>0</v>
      </c>
      <c r="AR508" s="646">
        <f t="shared" si="253"/>
        <v>0</v>
      </c>
      <c r="AS508" s="594"/>
      <c r="AT508" s="705">
        <f t="shared" si="239"/>
        <v>492</v>
      </c>
      <c r="AU508" s="756">
        <v>0</v>
      </c>
      <c r="AV508" s="756">
        <v>0</v>
      </c>
      <c r="AW508" s="756">
        <v>0</v>
      </c>
      <c r="AX508" s="756">
        <v>0</v>
      </c>
      <c r="AY508" s="756">
        <v>0</v>
      </c>
      <c r="AZ508" s="767">
        <f t="shared" si="258"/>
        <v>0</v>
      </c>
      <c r="BA508" s="756">
        <v>0</v>
      </c>
      <c r="BB508" s="756">
        <v>0</v>
      </c>
      <c r="BC508" s="756">
        <v>0</v>
      </c>
      <c r="BD508" s="756">
        <v>0</v>
      </c>
      <c r="BE508" s="767">
        <f t="shared" si="240"/>
        <v>0</v>
      </c>
      <c r="BF508" s="646">
        <f t="shared" si="241"/>
        <v>0</v>
      </c>
      <c r="BG508" s="594"/>
      <c r="BH508" s="705">
        <f t="shared" si="231"/>
        <v>492</v>
      </c>
      <c r="BI508" s="646">
        <f t="shared" si="242"/>
        <v>0</v>
      </c>
      <c r="BJ508" s="594"/>
      <c r="BK508" s="705">
        <f t="shared" si="243"/>
        <v>492</v>
      </c>
      <c r="BL508" s="756">
        <v>0</v>
      </c>
      <c r="BM508" s="756">
        <v>0</v>
      </c>
      <c r="BN508" s="756">
        <v>0</v>
      </c>
      <c r="BO508" s="756">
        <v>0</v>
      </c>
      <c r="BP508" s="756">
        <v>0</v>
      </c>
      <c r="BQ508" s="756">
        <v>0</v>
      </c>
      <c r="BR508" s="756">
        <v>0</v>
      </c>
      <c r="BS508" s="646">
        <f t="shared" si="254"/>
        <v>0</v>
      </c>
      <c r="BT508" s="594"/>
      <c r="BU508" s="705">
        <f t="shared" si="244"/>
        <v>492</v>
      </c>
      <c r="BV508" s="756">
        <v>0</v>
      </c>
      <c r="BW508" s="756">
        <v>0</v>
      </c>
      <c r="BX508" s="756">
        <v>0</v>
      </c>
      <c r="BY508" s="756">
        <v>0</v>
      </c>
      <c r="BZ508" s="756">
        <v>0</v>
      </c>
      <c r="CA508" s="756">
        <v>0</v>
      </c>
      <c r="CB508" s="756">
        <v>0</v>
      </c>
      <c r="CC508" s="646">
        <f t="shared" si="255"/>
        <v>0</v>
      </c>
      <c r="CD508" s="594"/>
      <c r="CE508" s="705">
        <f t="shared" si="232"/>
        <v>492</v>
      </c>
      <c r="CF508" s="756">
        <f t="shared" si="262"/>
        <v>0</v>
      </c>
      <c r="CG508" s="756">
        <f t="shared" si="262"/>
        <v>0</v>
      </c>
      <c r="CH508" s="756">
        <f t="shared" si="262"/>
        <v>0</v>
      </c>
      <c r="CI508" s="756">
        <f t="shared" si="260"/>
        <v>0</v>
      </c>
      <c r="CJ508" s="756">
        <f t="shared" si="260"/>
        <v>0</v>
      </c>
      <c r="CK508" s="756">
        <f t="shared" si="260"/>
        <v>0</v>
      </c>
      <c r="CL508" s="756">
        <f t="shared" si="260"/>
        <v>0</v>
      </c>
      <c r="CM508" s="646">
        <f t="shared" si="256"/>
        <v>0</v>
      </c>
      <c r="CN508" s="594"/>
      <c r="CO508" s="705">
        <f t="shared" si="233"/>
        <v>492</v>
      </c>
      <c r="CP508" s="756">
        <v>0</v>
      </c>
      <c r="CQ508" s="756">
        <v>0</v>
      </c>
      <c r="CR508" s="756">
        <v>0</v>
      </c>
      <c r="CS508" s="756">
        <v>0</v>
      </c>
      <c r="CT508" s="756">
        <v>0</v>
      </c>
      <c r="CU508" s="756">
        <v>0</v>
      </c>
      <c r="CV508" s="756">
        <v>0</v>
      </c>
      <c r="CW508" s="646">
        <f t="shared" si="257"/>
        <v>0</v>
      </c>
      <c r="CX508" s="685"/>
      <c r="CY508" s="705">
        <f t="shared" si="234"/>
        <v>492</v>
      </c>
      <c r="CZ508" s="756">
        <v>0</v>
      </c>
      <c r="DA508" s="756">
        <v>0</v>
      </c>
      <c r="DB508" s="756">
        <v>0</v>
      </c>
      <c r="DC508" s="756">
        <v>0</v>
      </c>
      <c r="DD508" s="756">
        <v>0</v>
      </c>
      <c r="DE508" s="767">
        <f t="shared" si="245"/>
        <v>0</v>
      </c>
      <c r="DF508" s="756">
        <v>0</v>
      </c>
      <c r="DG508" s="756">
        <v>0</v>
      </c>
      <c r="DH508" s="756">
        <v>0</v>
      </c>
      <c r="DI508" s="756">
        <v>0</v>
      </c>
      <c r="DJ508" s="767">
        <f t="shared" si="246"/>
        <v>0</v>
      </c>
      <c r="DK508" s="715">
        <f t="shared" si="247"/>
        <v>0</v>
      </c>
      <c r="DL508" s="685"/>
      <c r="DM508" s="705">
        <f t="shared" si="235"/>
        <v>492</v>
      </c>
      <c r="DN508" s="715">
        <f t="shared" si="248"/>
        <v>0</v>
      </c>
    </row>
    <row r="509" spans="2:118" x14ac:dyDescent="0.25">
      <c r="B509" s="705">
        <v>493</v>
      </c>
      <c r="C509" s="765">
        <f>(1+_xlfn.XLOOKUP(INT((B509-1)/12)+1,'ZC Curve'!$B$8:$B$107,'ZC Curve'!R$8:R$107,,0))^(1/12)-1</f>
        <v>0</v>
      </c>
      <c r="D509" s="766">
        <f t="shared" si="249"/>
        <v>1</v>
      </c>
      <c r="E509" s="685"/>
      <c r="F509" s="705">
        <v>493</v>
      </c>
      <c r="G509" s="756">
        <v>0</v>
      </c>
      <c r="H509" s="756">
        <v>0</v>
      </c>
      <c r="I509" s="756">
        <v>0</v>
      </c>
      <c r="J509" s="756">
        <v>0</v>
      </c>
      <c r="K509" s="756">
        <v>0</v>
      </c>
      <c r="L509" s="756">
        <v>0</v>
      </c>
      <c r="M509" s="756">
        <v>0</v>
      </c>
      <c r="N509" s="646">
        <f t="shared" si="250"/>
        <v>0</v>
      </c>
      <c r="O509" s="594"/>
      <c r="P509" s="705">
        <f t="shared" si="236"/>
        <v>493</v>
      </c>
      <c r="Q509" s="756">
        <v>0</v>
      </c>
      <c r="R509" s="756">
        <v>0</v>
      </c>
      <c r="S509" s="756">
        <v>0</v>
      </c>
      <c r="T509" s="756">
        <v>0</v>
      </c>
      <c r="U509" s="756">
        <v>0</v>
      </c>
      <c r="V509" s="756">
        <v>0</v>
      </c>
      <c r="W509" s="756">
        <v>0</v>
      </c>
      <c r="X509" s="646">
        <f t="shared" si="251"/>
        <v>0</v>
      </c>
      <c r="Y509" s="594"/>
      <c r="Z509" s="705">
        <f t="shared" si="237"/>
        <v>493</v>
      </c>
      <c r="AA509" s="756">
        <f t="shared" si="261"/>
        <v>0</v>
      </c>
      <c r="AB509" s="756">
        <f t="shared" si="261"/>
        <v>0</v>
      </c>
      <c r="AC509" s="756">
        <f t="shared" si="261"/>
        <v>0</v>
      </c>
      <c r="AD509" s="756">
        <f t="shared" si="259"/>
        <v>0</v>
      </c>
      <c r="AE509" s="756">
        <f t="shared" si="259"/>
        <v>0</v>
      </c>
      <c r="AF509" s="756">
        <f t="shared" si="259"/>
        <v>0</v>
      </c>
      <c r="AG509" s="756">
        <f t="shared" si="259"/>
        <v>0</v>
      </c>
      <c r="AH509" s="646">
        <f t="shared" si="252"/>
        <v>0</v>
      </c>
      <c r="AI509" s="594"/>
      <c r="AJ509" s="705">
        <f t="shared" si="238"/>
        <v>493</v>
      </c>
      <c r="AK509" s="756">
        <v>0</v>
      </c>
      <c r="AL509" s="756">
        <v>0</v>
      </c>
      <c r="AM509" s="756">
        <v>0</v>
      </c>
      <c r="AN509" s="756">
        <v>0</v>
      </c>
      <c r="AO509" s="756">
        <v>0</v>
      </c>
      <c r="AP509" s="756">
        <v>0</v>
      </c>
      <c r="AQ509" s="756">
        <v>0</v>
      </c>
      <c r="AR509" s="646">
        <f t="shared" si="253"/>
        <v>0</v>
      </c>
      <c r="AS509" s="594"/>
      <c r="AT509" s="705">
        <f t="shared" si="239"/>
        <v>493</v>
      </c>
      <c r="AU509" s="756">
        <v>0</v>
      </c>
      <c r="AV509" s="756">
        <v>0</v>
      </c>
      <c r="AW509" s="756">
        <v>0</v>
      </c>
      <c r="AX509" s="756">
        <v>0</v>
      </c>
      <c r="AY509" s="756">
        <v>0</v>
      </c>
      <c r="AZ509" s="767">
        <f t="shared" si="258"/>
        <v>0</v>
      </c>
      <c r="BA509" s="756">
        <v>0</v>
      </c>
      <c r="BB509" s="756">
        <v>0</v>
      </c>
      <c r="BC509" s="756">
        <v>0</v>
      </c>
      <c r="BD509" s="756">
        <v>0</v>
      </c>
      <c r="BE509" s="767">
        <f t="shared" si="240"/>
        <v>0</v>
      </c>
      <c r="BF509" s="646">
        <f t="shared" si="241"/>
        <v>0</v>
      </c>
      <c r="BG509" s="594"/>
      <c r="BH509" s="705">
        <f t="shared" si="231"/>
        <v>493</v>
      </c>
      <c r="BI509" s="646">
        <f t="shared" si="242"/>
        <v>0</v>
      </c>
      <c r="BJ509" s="594"/>
      <c r="BK509" s="705">
        <f t="shared" si="243"/>
        <v>493</v>
      </c>
      <c r="BL509" s="756">
        <v>0</v>
      </c>
      <c r="BM509" s="756">
        <v>0</v>
      </c>
      <c r="BN509" s="756">
        <v>0</v>
      </c>
      <c r="BO509" s="756">
        <v>0</v>
      </c>
      <c r="BP509" s="756">
        <v>0</v>
      </c>
      <c r="BQ509" s="756">
        <v>0</v>
      </c>
      <c r="BR509" s="756">
        <v>0</v>
      </c>
      <c r="BS509" s="646">
        <f t="shared" si="254"/>
        <v>0</v>
      </c>
      <c r="BT509" s="594"/>
      <c r="BU509" s="705">
        <f t="shared" si="244"/>
        <v>493</v>
      </c>
      <c r="BV509" s="756">
        <v>0</v>
      </c>
      <c r="BW509" s="756">
        <v>0</v>
      </c>
      <c r="BX509" s="756">
        <v>0</v>
      </c>
      <c r="BY509" s="756">
        <v>0</v>
      </c>
      <c r="BZ509" s="756">
        <v>0</v>
      </c>
      <c r="CA509" s="756">
        <v>0</v>
      </c>
      <c r="CB509" s="756">
        <v>0</v>
      </c>
      <c r="CC509" s="646">
        <f t="shared" si="255"/>
        <v>0</v>
      </c>
      <c r="CD509" s="594"/>
      <c r="CE509" s="705">
        <f t="shared" si="232"/>
        <v>493</v>
      </c>
      <c r="CF509" s="756">
        <f t="shared" si="262"/>
        <v>0</v>
      </c>
      <c r="CG509" s="756">
        <f t="shared" si="262"/>
        <v>0</v>
      </c>
      <c r="CH509" s="756">
        <f t="shared" si="262"/>
        <v>0</v>
      </c>
      <c r="CI509" s="756">
        <f t="shared" si="260"/>
        <v>0</v>
      </c>
      <c r="CJ509" s="756">
        <f t="shared" si="260"/>
        <v>0</v>
      </c>
      <c r="CK509" s="756">
        <f t="shared" si="260"/>
        <v>0</v>
      </c>
      <c r="CL509" s="756">
        <f t="shared" si="260"/>
        <v>0</v>
      </c>
      <c r="CM509" s="646">
        <f t="shared" si="256"/>
        <v>0</v>
      </c>
      <c r="CN509" s="594"/>
      <c r="CO509" s="705">
        <f t="shared" si="233"/>
        <v>493</v>
      </c>
      <c r="CP509" s="756">
        <v>0</v>
      </c>
      <c r="CQ509" s="756">
        <v>0</v>
      </c>
      <c r="CR509" s="756">
        <v>0</v>
      </c>
      <c r="CS509" s="756">
        <v>0</v>
      </c>
      <c r="CT509" s="756">
        <v>0</v>
      </c>
      <c r="CU509" s="756">
        <v>0</v>
      </c>
      <c r="CV509" s="756">
        <v>0</v>
      </c>
      <c r="CW509" s="646">
        <f t="shared" si="257"/>
        <v>0</v>
      </c>
      <c r="CX509" s="685"/>
      <c r="CY509" s="705">
        <f t="shared" si="234"/>
        <v>493</v>
      </c>
      <c r="CZ509" s="756">
        <v>0</v>
      </c>
      <c r="DA509" s="756">
        <v>0</v>
      </c>
      <c r="DB509" s="756">
        <v>0</v>
      </c>
      <c r="DC509" s="756">
        <v>0</v>
      </c>
      <c r="DD509" s="756">
        <v>0</v>
      </c>
      <c r="DE509" s="767">
        <f t="shared" si="245"/>
        <v>0</v>
      </c>
      <c r="DF509" s="756">
        <v>0</v>
      </c>
      <c r="DG509" s="756">
        <v>0</v>
      </c>
      <c r="DH509" s="756">
        <v>0</v>
      </c>
      <c r="DI509" s="756">
        <v>0</v>
      </c>
      <c r="DJ509" s="767">
        <f t="shared" si="246"/>
        <v>0</v>
      </c>
      <c r="DK509" s="715">
        <f t="shared" si="247"/>
        <v>0</v>
      </c>
      <c r="DL509" s="685"/>
      <c r="DM509" s="705">
        <f t="shared" si="235"/>
        <v>493</v>
      </c>
      <c r="DN509" s="715">
        <f t="shared" si="248"/>
        <v>0</v>
      </c>
    </row>
    <row r="510" spans="2:118" x14ac:dyDescent="0.25">
      <c r="B510" s="705">
        <v>494</v>
      </c>
      <c r="C510" s="765">
        <f>(1+_xlfn.XLOOKUP(INT((B510-1)/12)+1,'ZC Curve'!$B$8:$B$107,'ZC Curve'!R$8:R$107,,0))^(1/12)-1</f>
        <v>0</v>
      </c>
      <c r="D510" s="766">
        <f t="shared" si="249"/>
        <v>1</v>
      </c>
      <c r="E510" s="685"/>
      <c r="F510" s="705">
        <v>494</v>
      </c>
      <c r="G510" s="756">
        <v>0</v>
      </c>
      <c r="H510" s="756">
        <v>0</v>
      </c>
      <c r="I510" s="756">
        <v>0</v>
      </c>
      <c r="J510" s="756">
        <v>0</v>
      </c>
      <c r="K510" s="756">
        <v>0</v>
      </c>
      <c r="L510" s="756">
        <v>0</v>
      </c>
      <c r="M510" s="756">
        <v>0</v>
      </c>
      <c r="N510" s="646">
        <f t="shared" si="250"/>
        <v>0</v>
      </c>
      <c r="O510" s="594"/>
      <c r="P510" s="705">
        <f t="shared" si="236"/>
        <v>494</v>
      </c>
      <c r="Q510" s="756">
        <v>0</v>
      </c>
      <c r="R510" s="756">
        <v>0</v>
      </c>
      <c r="S510" s="756">
        <v>0</v>
      </c>
      <c r="T510" s="756">
        <v>0</v>
      </c>
      <c r="U510" s="756">
        <v>0</v>
      </c>
      <c r="V510" s="756">
        <v>0</v>
      </c>
      <c r="W510" s="756">
        <v>0</v>
      </c>
      <c r="X510" s="646">
        <f t="shared" si="251"/>
        <v>0</v>
      </c>
      <c r="Y510" s="594"/>
      <c r="Z510" s="705">
        <f t="shared" si="237"/>
        <v>494</v>
      </c>
      <c r="AA510" s="756">
        <f t="shared" si="261"/>
        <v>0</v>
      </c>
      <c r="AB510" s="756">
        <f t="shared" si="261"/>
        <v>0</v>
      </c>
      <c r="AC510" s="756">
        <f t="shared" si="261"/>
        <v>0</v>
      </c>
      <c r="AD510" s="756">
        <f t="shared" si="259"/>
        <v>0</v>
      </c>
      <c r="AE510" s="756">
        <f t="shared" si="259"/>
        <v>0</v>
      </c>
      <c r="AF510" s="756">
        <f t="shared" si="259"/>
        <v>0</v>
      </c>
      <c r="AG510" s="756">
        <f t="shared" si="259"/>
        <v>0</v>
      </c>
      <c r="AH510" s="646">
        <f t="shared" si="252"/>
        <v>0</v>
      </c>
      <c r="AI510" s="594"/>
      <c r="AJ510" s="705">
        <f t="shared" si="238"/>
        <v>494</v>
      </c>
      <c r="AK510" s="756">
        <v>0</v>
      </c>
      <c r="AL510" s="756">
        <v>0</v>
      </c>
      <c r="AM510" s="756">
        <v>0</v>
      </c>
      <c r="AN510" s="756">
        <v>0</v>
      </c>
      <c r="AO510" s="756">
        <v>0</v>
      </c>
      <c r="AP510" s="756">
        <v>0</v>
      </c>
      <c r="AQ510" s="756">
        <v>0</v>
      </c>
      <c r="AR510" s="646">
        <f t="shared" si="253"/>
        <v>0</v>
      </c>
      <c r="AS510" s="594"/>
      <c r="AT510" s="705">
        <f t="shared" si="239"/>
        <v>494</v>
      </c>
      <c r="AU510" s="756">
        <v>0</v>
      </c>
      <c r="AV510" s="756">
        <v>0</v>
      </c>
      <c r="AW510" s="756">
        <v>0</v>
      </c>
      <c r="AX510" s="756">
        <v>0</v>
      </c>
      <c r="AY510" s="756">
        <v>0</v>
      </c>
      <c r="AZ510" s="767">
        <f t="shared" si="258"/>
        <v>0</v>
      </c>
      <c r="BA510" s="756">
        <v>0</v>
      </c>
      <c r="BB510" s="756">
        <v>0</v>
      </c>
      <c r="BC510" s="756">
        <v>0</v>
      </c>
      <c r="BD510" s="756">
        <v>0</v>
      </c>
      <c r="BE510" s="767">
        <f t="shared" si="240"/>
        <v>0</v>
      </c>
      <c r="BF510" s="646">
        <f t="shared" si="241"/>
        <v>0</v>
      </c>
      <c r="BG510" s="594"/>
      <c r="BH510" s="705">
        <f t="shared" si="231"/>
        <v>494</v>
      </c>
      <c r="BI510" s="646">
        <f t="shared" si="242"/>
        <v>0</v>
      </c>
      <c r="BJ510" s="594"/>
      <c r="BK510" s="705">
        <f t="shared" si="243"/>
        <v>494</v>
      </c>
      <c r="BL510" s="756">
        <v>0</v>
      </c>
      <c r="BM510" s="756">
        <v>0</v>
      </c>
      <c r="BN510" s="756">
        <v>0</v>
      </c>
      <c r="BO510" s="756">
        <v>0</v>
      </c>
      <c r="BP510" s="756">
        <v>0</v>
      </c>
      <c r="BQ510" s="756">
        <v>0</v>
      </c>
      <c r="BR510" s="756">
        <v>0</v>
      </c>
      <c r="BS510" s="646">
        <f t="shared" si="254"/>
        <v>0</v>
      </c>
      <c r="BT510" s="594"/>
      <c r="BU510" s="705">
        <f t="shared" si="244"/>
        <v>494</v>
      </c>
      <c r="BV510" s="756">
        <v>0</v>
      </c>
      <c r="BW510" s="756">
        <v>0</v>
      </c>
      <c r="BX510" s="756">
        <v>0</v>
      </c>
      <c r="BY510" s="756">
        <v>0</v>
      </c>
      <c r="BZ510" s="756">
        <v>0</v>
      </c>
      <c r="CA510" s="756">
        <v>0</v>
      </c>
      <c r="CB510" s="756">
        <v>0</v>
      </c>
      <c r="CC510" s="646">
        <f t="shared" si="255"/>
        <v>0</v>
      </c>
      <c r="CD510" s="594"/>
      <c r="CE510" s="705">
        <f t="shared" si="232"/>
        <v>494</v>
      </c>
      <c r="CF510" s="756">
        <f t="shared" si="262"/>
        <v>0</v>
      </c>
      <c r="CG510" s="756">
        <f t="shared" si="262"/>
        <v>0</v>
      </c>
      <c r="CH510" s="756">
        <f t="shared" si="262"/>
        <v>0</v>
      </c>
      <c r="CI510" s="756">
        <f t="shared" si="260"/>
        <v>0</v>
      </c>
      <c r="CJ510" s="756">
        <f t="shared" si="260"/>
        <v>0</v>
      </c>
      <c r="CK510" s="756">
        <f t="shared" si="260"/>
        <v>0</v>
      </c>
      <c r="CL510" s="756">
        <f t="shared" si="260"/>
        <v>0</v>
      </c>
      <c r="CM510" s="646">
        <f t="shared" si="256"/>
        <v>0</v>
      </c>
      <c r="CN510" s="594"/>
      <c r="CO510" s="705">
        <f t="shared" si="233"/>
        <v>494</v>
      </c>
      <c r="CP510" s="756">
        <v>0</v>
      </c>
      <c r="CQ510" s="756">
        <v>0</v>
      </c>
      <c r="CR510" s="756">
        <v>0</v>
      </c>
      <c r="CS510" s="756">
        <v>0</v>
      </c>
      <c r="CT510" s="756">
        <v>0</v>
      </c>
      <c r="CU510" s="756">
        <v>0</v>
      </c>
      <c r="CV510" s="756">
        <v>0</v>
      </c>
      <c r="CW510" s="646">
        <f t="shared" si="257"/>
        <v>0</v>
      </c>
      <c r="CX510" s="685"/>
      <c r="CY510" s="705">
        <f t="shared" si="234"/>
        <v>494</v>
      </c>
      <c r="CZ510" s="756">
        <v>0</v>
      </c>
      <c r="DA510" s="756">
        <v>0</v>
      </c>
      <c r="DB510" s="756">
        <v>0</v>
      </c>
      <c r="DC510" s="756">
        <v>0</v>
      </c>
      <c r="DD510" s="756">
        <v>0</v>
      </c>
      <c r="DE510" s="767">
        <f t="shared" si="245"/>
        <v>0</v>
      </c>
      <c r="DF510" s="756">
        <v>0</v>
      </c>
      <c r="DG510" s="756">
        <v>0</v>
      </c>
      <c r="DH510" s="756">
        <v>0</v>
      </c>
      <c r="DI510" s="756">
        <v>0</v>
      </c>
      <c r="DJ510" s="767">
        <f t="shared" si="246"/>
        <v>0</v>
      </c>
      <c r="DK510" s="715">
        <f t="shared" si="247"/>
        <v>0</v>
      </c>
      <c r="DL510" s="685"/>
      <c r="DM510" s="705">
        <f t="shared" si="235"/>
        <v>494</v>
      </c>
      <c r="DN510" s="715">
        <f t="shared" si="248"/>
        <v>0</v>
      </c>
    </row>
    <row r="511" spans="2:118" x14ac:dyDescent="0.25">
      <c r="B511" s="705">
        <v>495</v>
      </c>
      <c r="C511" s="765">
        <f>(1+_xlfn.XLOOKUP(INT((B511-1)/12)+1,'ZC Curve'!$B$8:$B$107,'ZC Curve'!R$8:R$107,,0))^(1/12)-1</f>
        <v>0</v>
      </c>
      <c r="D511" s="766">
        <f t="shared" si="249"/>
        <v>1</v>
      </c>
      <c r="E511" s="685"/>
      <c r="F511" s="705">
        <v>495</v>
      </c>
      <c r="G511" s="756">
        <v>0</v>
      </c>
      <c r="H511" s="756">
        <v>0</v>
      </c>
      <c r="I511" s="756">
        <v>0</v>
      </c>
      <c r="J511" s="756">
        <v>0</v>
      </c>
      <c r="K511" s="756">
        <v>0</v>
      </c>
      <c r="L511" s="756">
        <v>0</v>
      </c>
      <c r="M511" s="756">
        <v>0</v>
      </c>
      <c r="N511" s="646">
        <f t="shared" si="250"/>
        <v>0</v>
      </c>
      <c r="O511" s="594"/>
      <c r="P511" s="705">
        <f t="shared" si="236"/>
        <v>495</v>
      </c>
      <c r="Q511" s="756">
        <v>0</v>
      </c>
      <c r="R511" s="756">
        <v>0</v>
      </c>
      <c r="S511" s="756">
        <v>0</v>
      </c>
      <c r="T511" s="756">
        <v>0</v>
      </c>
      <c r="U511" s="756">
        <v>0</v>
      </c>
      <c r="V511" s="756">
        <v>0</v>
      </c>
      <c r="W511" s="756">
        <v>0</v>
      </c>
      <c r="X511" s="646">
        <f t="shared" si="251"/>
        <v>0</v>
      </c>
      <c r="Y511" s="594"/>
      <c r="Z511" s="705">
        <f t="shared" si="237"/>
        <v>495</v>
      </c>
      <c r="AA511" s="756">
        <f t="shared" si="261"/>
        <v>0</v>
      </c>
      <c r="AB511" s="756">
        <f t="shared" si="261"/>
        <v>0</v>
      </c>
      <c r="AC511" s="756">
        <f t="shared" si="261"/>
        <v>0</v>
      </c>
      <c r="AD511" s="756">
        <f t="shared" si="259"/>
        <v>0</v>
      </c>
      <c r="AE511" s="756">
        <f t="shared" si="259"/>
        <v>0</v>
      </c>
      <c r="AF511" s="756">
        <f t="shared" si="259"/>
        <v>0</v>
      </c>
      <c r="AG511" s="756">
        <f t="shared" si="259"/>
        <v>0</v>
      </c>
      <c r="AH511" s="646">
        <f t="shared" si="252"/>
        <v>0</v>
      </c>
      <c r="AI511" s="594"/>
      <c r="AJ511" s="705">
        <f t="shared" si="238"/>
        <v>495</v>
      </c>
      <c r="AK511" s="756">
        <v>0</v>
      </c>
      <c r="AL511" s="756">
        <v>0</v>
      </c>
      <c r="AM511" s="756">
        <v>0</v>
      </c>
      <c r="AN511" s="756">
        <v>0</v>
      </c>
      <c r="AO511" s="756">
        <v>0</v>
      </c>
      <c r="AP511" s="756">
        <v>0</v>
      </c>
      <c r="AQ511" s="756">
        <v>0</v>
      </c>
      <c r="AR511" s="646">
        <f t="shared" si="253"/>
        <v>0</v>
      </c>
      <c r="AS511" s="594"/>
      <c r="AT511" s="705">
        <f t="shared" si="239"/>
        <v>495</v>
      </c>
      <c r="AU511" s="756">
        <v>0</v>
      </c>
      <c r="AV511" s="756">
        <v>0</v>
      </c>
      <c r="AW511" s="756">
        <v>0</v>
      </c>
      <c r="AX511" s="756">
        <v>0</v>
      </c>
      <c r="AY511" s="756">
        <v>0</v>
      </c>
      <c r="AZ511" s="767">
        <f t="shared" si="258"/>
        <v>0</v>
      </c>
      <c r="BA511" s="756">
        <v>0</v>
      </c>
      <c r="BB511" s="756">
        <v>0</v>
      </c>
      <c r="BC511" s="756">
        <v>0</v>
      </c>
      <c r="BD511" s="756">
        <v>0</v>
      </c>
      <c r="BE511" s="767">
        <f t="shared" si="240"/>
        <v>0</v>
      </c>
      <c r="BF511" s="646">
        <f t="shared" si="241"/>
        <v>0</v>
      </c>
      <c r="BG511" s="594"/>
      <c r="BH511" s="705">
        <f t="shared" si="231"/>
        <v>495</v>
      </c>
      <c r="BI511" s="646">
        <f t="shared" si="242"/>
        <v>0</v>
      </c>
      <c r="BJ511" s="594"/>
      <c r="BK511" s="705">
        <f t="shared" si="243"/>
        <v>495</v>
      </c>
      <c r="BL511" s="756">
        <v>0</v>
      </c>
      <c r="BM511" s="756">
        <v>0</v>
      </c>
      <c r="BN511" s="756">
        <v>0</v>
      </c>
      <c r="BO511" s="756">
        <v>0</v>
      </c>
      <c r="BP511" s="756">
        <v>0</v>
      </c>
      <c r="BQ511" s="756">
        <v>0</v>
      </c>
      <c r="BR511" s="756">
        <v>0</v>
      </c>
      <c r="BS511" s="646">
        <f t="shared" si="254"/>
        <v>0</v>
      </c>
      <c r="BT511" s="594"/>
      <c r="BU511" s="705">
        <f t="shared" si="244"/>
        <v>495</v>
      </c>
      <c r="BV511" s="756">
        <v>0</v>
      </c>
      <c r="BW511" s="756">
        <v>0</v>
      </c>
      <c r="BX511" s="756">
        <v>0</v>
      </c>
      <c r="BY511" s="756">
        <v>0</v>
      </c>
      <c r="BZ511" s="756">
        <v>0</v>
      </c>
      <c r="CA511" s="756">
        <v>0</v>
      </c>
      <c r="CB511" s="756">
        <v>0</v>
      </c>
      <c r="CC511" s="646">
        <f t="shared" si="255"/>
        <v>0</v>
      </c>
      <c r="CD511" s="594"/>
      <c r="CE511" s="705">
        <f t="shared" si="232"/>
        <v>495</v>
      </c>
      <c r="CF511" s="756">
        <f t="shared" si="262"/>
        <v>0</v>
      </c>
      <c r="CG511" s="756">
        <f t="shared" si="262"/>
        <v>0</v>
      </c>
      <c r="CH511" s="756">
        <f t="shared" si="262"/>
        <v>0</v>
      </c>
      <c r="CI511" s="756">
        <f t="shared" si="260"/>
        <v>0</v>
      </c>
      <c r="CJ511" s="756">
        <f t="shared" si="260"/>
        <v>0</v>
      </c>
      <c r="CK511" s="756">
        <f t="shared" si="260"/>
        <v>0</v>
      </c>
      <c r="CL511" s="756">
        <f t="shared" si="260"/>
        <v>0</v>
      </c>
      <c r="CM511" s="646">
        <f t="shared" si="256"/>
        <v>0</v>
      </c>
      <c r="CN511" s="594"/>
      <c r="CO511" s="705">
        <f t="shared" si="233"/>
        <v>495</v>
      </c>
      <c r="CP511" s="756">
        <v>0</v>
      </c>
      <c r="CQ511" s="756">
        <v>0</v>
      </c>
      <c r="CR511" s="756">
        <v>0</v>
      </c>
      <c r="CS511" s="756">
        <v>0</v>
      </c>
      <c r="CT511" s="756">
        <v>0</v>
      </c>
      <c r="CU511" s="756">
        <v>0</v>
      </c>
      <c r="CV511" s="756">
        <v>0</v>
      </c>
      <c r="CW511" s="646">
        <f t="shared" si="257"/>
        <v>0</v>
      </c>
      <c r="CX511" s="685"/>
      <c r="CY511" s="705">
        <f t="shared" si="234"/>
        <v>495</v>
      </c>
      <c r="CZ511" s="756">
        <v>0</v>
      </c>
      <c r="DA511" s="756">
        <v>0</v>
      </c>
      <c r="DB511" s="756">
        <v>0</v>
      </c>
      <c r="DC511" s="756">
        <v>0</v>
      </c>
      <c r="DD511" s="756">
        <v>0</v>
      </c>
      <c r="DE511" s="767">
        <f t="shared" si="245"/>
        <v>0</v>
      </c>
      <c r="DF511" s="756">
        <v>0</v>
      </c>
      <c r="DG511" s="756">
        <v>0</v>
      </c>
      <c r="DH511" s="756">
        <v>0</v>
      </c>
      <c r="DI511" s="756">
        <v>0</v>
      </c>
      <c r="DJ511" s="767">
        <f t="shared" si="246"/>
        <v>0</v>
      </c>
      <c r="DK511" s="715">
        <f t="shared" si="247"/>
        <v>0</v>
      </c>
      <c r="DL511" s="685"/>
      <c r="DM511" s="705">
        <f t="shared" si="235"/>
        <v>495</v>
      </c>
      <c r="DN511" s="715">
        <f t="shared" si="248"/>
        <v>0</v>
      </c>
    </row>
    <row r="512" spans="2:118" x14ac:dyDescent="0.25">
      <c r="B512" s="705">
        <v>496</v>
      </c>
      <c r="C512" s="765">
        <f>(1+_xlfn.XLOOKUP(INT((B512-1)/12)+1,'ZC Curve'!$B$8:$B$107,'ZC Curve'!R$8:R$107,,0))^(1/12)-1</f>
        <v>0</v>
      </c>
      <c r="D512" s="766">
        <f t="shared" si="249"/>
        <v>1</v>
      </c>
      <c r="E512" s="685"/>
      <c r="F512" s="705">
        <v>496</v>
      </c>
      <c r="G512" s="756">
        <v>0</v>
      </c>
      <c r="H512" s="756">
        <v>0</v>
      </c>
      <c r="I512" s="756">
        <v>0</v>
      </c>
      <c r="J512" s="756">
        <v>0</v>
      </c>
      <c r="K512" s="756">
        <v>0</v>
      </c>
      <c r="L512" s="756">
        <v>0</v>
      </c>
      <c r="M512" s="756">
        <v>0</v>
      </c>
      <c r="N512" s="646">
        <f t="shared" si="250"/>
        <v>0</v>
      </c>
      <c r="O512" s="594"/>
      <c r="P512" s="705">
        <f t="shared" si="236"/>
        <v>496</v>
      </c>
      <c r="Q512" s="756">
        <v>0</v>
      </c>
      <c r="R512" s="756">
        <v>0</v>
      </c>
      <c r="S512" s="756">
        <v>0</v>
      </c>
      <c r="T512" s="756">
        <v>0</v>
      </c>
      <c r="U512" s="756">
        <v>0</v>
      </c>
      <c r="V512" s="756">
        <v>0</v>
      </c>
      <c r="W512" s="756">
        <v>0</v>
      </c>
      <c r="X512" s="646">
        <f t="shared" si="251"/>
        <v>0</v>
      </c>
      <c r="Y512" s="594"/>
      <c r="Z512" s="705">
        <f t="shared" si="237"/>
        <v>496</v>
      </c>
      <c r="AA512" s="756">
        <f t="shared" si="261"/>
        <v>0</v>
      </c>
      <c r="AB512" s="756">
        <f t="shared" si="261"/>
        <v>0</v>
      </c>
      <c r="AC512" s="756">
        <f t="shared" si="261"/>
        <v>0</v>
      </c>
      <c r="AD512" s="756">
        <f t="shared" si="259"/>
        <v>0</v>
      </c>
      <c r="AE512" s="756">
        <f t="shared" si="259"/>
        <v>0</v>
      </c>
      <c r="AF512" s="756">
        <f t="shared" si="259"/>
        <v>0</v>
      </c>
      <c r="AG512" s="756">
        <f t="shared" si="259"/>
        <v>0</v>
      </c>
      <c r="AH512" s="646">
        <f t="shared" si="252"/>
        <v>0</v>
      </c>
      <c r="AI512" s="594"/>
      <c r="AJ512" s="705">
        <f t="shared" si="238"/>
        <v>496</v>
      </c>
      <c r="AK512" s="756">
        <v>0</v>
      </c>
      <c r="AL512" s="756">
        <v>0</v>
      </c>
      <c r="AM512" s="756">
        <v>0</v>
      </c>
      <c r="AN512" s="756">
        <v>0</v>
      </c>
      <c r="AO512" s="756">
        <v>0</v>
      </c>
      <c r="AP512" s="756">
        <v>0</v>
      </c>
      <c r="AQ512" s="756">
        <v>0</v>
      </c>
      <c r="AR512" s="646">
        <f t="shared" si="253"/>
        <v>0</v>
      </c>
      <c r="AS512" s="594"/>
      <c r="AT512" s="705">
        <f t="shared" si="239"/>
        <v>496</v>
      </c>
      <c r="AU512" s="756">
        <v>0</v>
      </c>
      <c r="AV512" s="756">
        <v>0</v>
      </c>
      <c r="AW512" s="756">
        <v>0</v>
      </c>
      <c r="AX512" s="756">
        <v>0</v>
      </c>
      <c r="AY512" s="756">
        <v>0</v>
      </c>
      <c r="AZ512" s="767">
        <f t="shared" si="258"/>
        <v>0</v>
      </c>
      <c r="BA512" s="756">
        <v>0</v>
      </c>
      <c r="BB512" s="756">
        <v>0</v>
      </c>
      <c r="BC512" s="756">
        <v>0</v>
      </c>
      <c r="BD512" s="756">
        <v>0</v>
      </c>
      <c r="BE512" s="767">
        <f t="shared" si="240"/>
        <v>0</v>
      </c>
      <c r="BF512" s="646">
        <f t="shared" si="241"/>
        <v>0</v>
      </c>
      <c r="BG512" s="594"/>
      <c r="BH512" s="705">
        <f t="shared" si="231"/>
        <v>496</v>
      </c>
      <c r="BI512" s="646">
        <f t="shared" si="242"/>
        <v>0</v>
      </c>
      <c r="BJ512" s="594"/>
      <c r="BK512" s="705">
        <f t="shared" si="243"/>
        <v>496</v>
      </c>
      <c r="BL512" s="756">
        <v>0</v>
      </c>
      <c r="BM512" s="756">
        <v>0</v>
      </c>
      <c r="BN512" s="756">
        <v>0</v>
      </c>
      <c r="BO512" s="756">
        <v>0</v>
      </c>
      <c r="BP512" s="756">
        <v>0</v>
      </c>
      <c r="BQ512" s="756">
        <v>0</v>
      </c>
      <c r="BR512" s="756">
        <v>0</v>
      </c>
      <c r="BS512" s="646">
        <f t="shared" si="254"/>
        <v>0</v>
      </c>
      <c r="BT512" s="594"/>
      <c r="BU512" s="705">
        <f t="shared" si="244"/>
        <v>496</v>
      </c>
      <c r="BV512" s="756">
        <v>0</v>
      </c>
      <c r="BW512" s="756">
        <v>0</v>
      </c>
      <c r="BX512" s="756">
        <v>0</v>
      </c>
      <c r="BY512" s="756">
        <v>0</v>
      </c>
      <c r="BZ512" s="756">
        <v>0</v>
      </c>
      <c r="CA512" s="756">
        <v>0</v>
      </c>
      <c r="CB512" s="756">
        <v>0</v>
      </c>
      <c r="CC512" s="646">
        <f t="shared" si="255"/>
        <v>0</v>
      </c>
      <c r="CD512" s="594"/>
      <c r="CE512" s="705">
        <f t="shared" si="232"/>
        <v>496</v>
      </c>
      <c r="CF512" s="756">
        <f t="shared" si="262"/>
        <v>0</v>
      </c>
      <c r="CG512" s="756">
        <f t="shared" si="262"/>
        <v>0</v>
      </c>
      <c r="CH512" s="756">
        <f t="shared" si="262"/>
        <v>0</v>
      </c>
      <c r="CI512" s="756">
        <f t="shared" si="260"/>
        <v>0</v>
      </c>
      <c r="CJ512" s="756">
        <f t="shared" si="260"/>
        <v>0</v>
      </c>
      <c r="CK512" s="756">
        <f t="shared" si="260"/>
        <v>0</v>
      </c>
      <c r="CL512" s="756">
        <f t="shared" si="260"/>
        <v>0</v>
      </c>
      <c r="CM512" s="646">
        <f t="shared" si="256"/>
        <v>0</v>
      </c>
      <c r="CN512" s="594"/>
      <c r="CO512" s="705">
        <f t="shared" si="233"/>
        <v>496</v>
      </c>
      <c r="CP512" s="756">
        <v>0</v>
      </c>
      <c r="CQ512" s="756">
        <v>0</v>
      </c>
      <c r="CR512" s="756">
        <v>0</v>
      </c>
      <c r="CS512" s="756">
        <v>0</v>
      </c>
      <c r="CT512" s="756">
        <v>0</v>
      </c>
      <c r="CU512" s="756">
        <v>0</v>
      </c>
      <c r="CV512" s="756">
        <v>0</v>
      </c>
      <c r="CW512" s="646">
        <f t="shared" si="257"/>
        <v>0</v>
      </c>
      <c r="CX512" s="685"/>
      <c r="CY512" s="705">
        <f t="shared" si="234"/>
        <v>496</v>
      </c>
      <c r="CZ512" s="756">
        <v>0</v>
      </c>
      <c r="DA512" s="756">
        <v>0</v>
      </c>
      <c r="DB512" s="756">
        <v>0</v>
      </c>
      <c r="DC512" s="756">
        <v>0</v>
      </c>
      <c r="DD512" s="756">
        <v>0</v>
      </c>
      <c r="DE512" s="767">
        <f t="shared" si="245"/>
        <v>0</v>
      </c>
      <c r="DF512" s="756">
        <v>0</v>
      </c>
      <c r="DG512" s="756">
        <v>0</v>
      </c>
      <c r="DH512" s="756">
        <v>0</v>
      </c>
      <c r="DI512" s="756">
        <v>0</v>
      </c>
      <c r="DJ512" s="767">
        <f t="shared" si="246"/>
        <v>0</v>
      </c>
      <c r="DK512" s="715">
        <f t="shared" si="247"/>
        <v>0</v>
      </c>
      <c r="DL512" s="685"/>
      <c r="DM512" s="705">
        <f t="shared" si="235"/>
        <v>496</v>
      </c>
      <c r="DN512" s="715">
        <f t="shared" si="248"/>
        <v>0</v>
      </c>
    </row>
    <row r="513" spans="2:118" x14ac:dyDescent="0.25">
      <c r="B513" s="705">
        <v>497</v>
      </c>
      <c r="C513" s="765">
        <f>(1+_xlfn.XLOOKUP(INT((B513-1)/12)+1,'ZC Curve'!$B$8:$B$107,'ZC Curve'!R$8:R$107,,0))^(1/12)-1</f>
        <v>0</v>
      </c>
      <c r="D513" s="766">
        <f t="shared" si="249"/>
        <v>1</v>
      </c>
      <c r="E513" s="685"/>
      <c r="F513" s="705">
        <v>497</v>
      </c>
      <c r="G513" s="756">
        <v>0</v>
      </c>
      <c r="H513" s="756">
        <v>0</v>
      </c>
      <c r="I513" s="756">
        <v>0</v>
      </c>
      <c r="J513" s="756">
        <v>0</v>
      </c>
      <c r="K513" s="756">
        <v>0</v>
      </c>
      <c r="L513" s="756">
        <v>0</v>
      </c>
      <c r="M513" s="756">
        <v>0</v>
      </c>
      <c r="N513" s="646">
        <f t="shared" si="250"/>
        <v>0</v>
      </c>
      <c r="O513" s="594"/>
      <c r="P513" s="705">
        <f t="shared" si="236"/>
        <v>497</v>
      </c>
      <c r="Q513" s="756">
        <v>0</v>
      </c>
      <c r="R513" s="756">
        <v>0</v>
      </c>
      <c r="S513" s="756">
        <v>0</v>
      </c>
      <c r="T513" s="756">
        <v>0</v>
      </c>
      <c r="U513" s="756">
        <v>0</v>
      </c>
      <c r="V513" s="756">
        <v>0</v>
      </c>
      <c r="W513" s="756">
        <v>0</v>
      </c>
      <c r="X513" s="646">
        <f t="shared" si="251"/>
        <v>0</v>
      </c>
      <c r="Y513" s="594"/>
      <c r="Z513" s="705">
        <f t="shared" si="237"/>
        <v>497</v>
      </c>
      <c r="AA513" s="756">
        <f t="shared" si="261"/>
        <v>0</v>
      </c>
      <c r="AB513" s="756">
        <f t="shared" si="261"/>
        <v>0</v>
      </c>
      <c r="AC513" s="756">
        <f t="shared" si="261"/>
        <v>0</v>
      </c>
      <c r="AD513" s="756">
        <f t="shared" si="259"/>
        <v>0</v>
      </c>
      <c r="AE513" s="756">
        <f t="shared" si="259"/>
        <v>0</v>
      </c>
      <c r="AF513" s="756">
        <f t="shared" si="259"/>
        <v>0</v>
      </c>
      <c r="AG513" s="756">
        <f t="shared" si="259"/>
        <v>0</v>
      </c>
      <c r="AH513" s="646">
        <f t="shared" si="252"/>
        <v>0</v>
      </c>
      <c r="AI513" s="594"/>
      <c r="AJ513" s="705">
        <f t="shared" si="238"/>
        <v>497</v>
      </c>
      <c r="AK513" s="756">
        <v>0</v>
      </c>
      <c r="AL513" s="756">
        <v>0</v>
      </c>
      <c r="AM513" s="756">
        <v>0</v>
      </c>
      <c r="AN513" s="756">
        <v>0</v>
      </c>
      <c r="AO513" s="756">
        <v>0</v>
      </c>
      <c r="AP513" s="756">
        <v>0</v>
      </c>
      <c r="AQ513" s="756">
        <v>0</v>
      </c>
      <c r="AR513" s="646">
        <f t="shared" si="253"/>
        <v>0</v>
      </c>
      <c r="AS513" s="594"/>
      <c r="AT513" s="705">
        <f t="shared" si="239"/>
        <v>497</v>
      </c>
      <c r="AU513" s="756">
        <v>0</v>
      </c>
      <c r="AV513" s="756">
        <v>0</v>
      </c>
      <c r="AW513" s="756">
        <v>0</v>
      </c>
      <c r="AX513" s="756">
        <v>0</v>
      </c>
      <c r="AY513" s="756">
        <v>0</v>
      </c>
      <c r="AZ513" s="767">
        <f t="shared" si="258"/>
        <v>0</v>
      </c>
      <c r="BA513" s="756">
        <v>0</v>
      </c>
      <c r="BB513" s="756">
        <v>0</v>
      </c>
      <c r="BC513" s="756">
        <v>0</v>
      </c>
      <c r="BD513" s="756">
        <v>0</v>
      </c>
      <c r="BE513" s="767">
        <f t="shared" si="240"/>
        <v>0</v>
      </c>
      <c r="BF513" s="646">
        <f t="shared" si="241"/>
        <v>0</v>
      </c>
      <c r="BG513" s="594"/>
      <c r="BH513" s="705">
        <f t="shared" si="231"/>
        <v>497</v>
      </c>
      <c r="BI513" s="646">
        <f t="shared" si="242"/>
        <v>0</v>
      </c>
      <c r="BJ513" s="594"/>
      <c r="BK513" s="705">
        <f t="shared" si="243"/>
        <v>497</v>
      </c>
      <c r="BL513" s="756">
        <v>0</v>
      </c>
      <c r="BM513" s="756">
        <v>0</v>
      </c>
      <c r="BN513" s="756">
        <v>0</v>
      </c>
      <c r="BO513" s="756">
        <v>0</v>
      </c>
      <c r="BP513" s="756">
        <v>0</v>
      </c>
      <c r="BQ513" s="756">
        <v>0</v>
      </c>
      <c r="BR513" s="756">
        <v>0</v>
      </c>
      <c r="BS513" s="646">
        <f t="shared" si="254"/>
        <v>0</v>
      </c>
      <c r="BT513" s="594"/>
      <c r="BU513" s="705">
        <f t="shared" si="244"/>
        <v>497</v>
      </c>
      <c r="BV513" s="756">
        <v>0</v>
      </c>
      <c r="BW513" s="756">
        <v>0</v>
      </c>
      <c r="BX513" s="756">
        <v>0</v>
      </c>
      <c r="BY513" s="756">
        <v>0</v>
      </c>
      <c r="BZ513" s="756">
        <v>0</v>
      </c>
      <c r="CA513" s="756">
        <v>0</v>
      </c>
      <c r="CB513" s="756">
        <v>0</v>
      </c>
      <c r="CC513" s="646">
        <f t="shared" si="255"/>
        <v>0</v>
      </c>
      <c r="CD513" s="594"/>
      <c r="CE513" s="705">
        <f t="shared" si="232"/>
        <v>497</v>
      </c>
      <c r="CF513" s="756">
        <f t="shared" si="262"/>
        <v>0</v>
      </c>
      <c r="CG513" s="756">
        <f t="shared" si="262"/>
        <v>0</v>
      </c>
      <c r="CH513" s="756">
        <f t="shared" si="262"/>
        <v>0</v>
      </c>
      <c r="CI513" s="756">
        <f t="shared" si="260"/>
        <v>0</v>
      </c>
      <c r="CJ513" s="756">
        <f t="shared" si="260"/>
        <v>0</v>
      </c>
      <c r="CK513" s="756">
        <f t="shared" si="260"/>
        <v>0</v>
      </c>
      <c r="CL513" s="756">
        <f t="shared" si="260"/>
        <v>0</v>
      </c>
      <c r="CM513" s="646">
        <f t="shared" si="256"/>
        <v>0</v>
      </c>
      <c r="CN513" s="594"/>
      <c r="CO513" s="705">
        <f t="shared" si="233"/>
        <v>497</v>
      </c>
      <c r="CP513" s="756">
        <v>0</v>
      </c>
      <c r="CQ513" s="756">
        <v>0</v>
      </c>
      <c r="CR513" s="756">
        <v>0</v>
      </c>
      <c r="CS513" s="756">
        <v>0</v>
      </c>
      <c r="CT513" s="756">
        <v>0</v>
      </c>
      <c r="CU513" s="756">
        <v>0</v>
      </c>
      <c r="CV513" s="756">
        <v>0</v>
      </c>
      <c r="CW513" s="646">
        <f t="shared" si="257"/>
        <v>0</v>
      </c>
      <c r="CX513" s="685"/>
      <c r="CY513" s="705">
        <f t="shared" si="234"/>
        <v>497</v>
      </c>
      <c r="CZ513" s="756">
        <v>0</v>
      </c>
      <c r="DA513" s="756">
        <v>0</v>
      </c>
      <c r="DB513" s="756">
        <v>0</v>
      </c>
      <c r="DC513" s="756">
        <v>0</v>
      </c>
      <c r="DD513" s="756">
        <v>0</v>
      </c>
      <c r="DE513" s="767">
        <f t="shared" si="245"/>
        <v>0</v>
      </c>
      <c r="DF513" s="756">
        <v>0</v>
      </c>
      <c r="DG513" s="756">
        <v>0</v>
      </c>
      <c r="DH513" s="756">
        <v>0</v>
      </c>
      <c r="DI513" s="756">
        <v>0</v>
      </c>
      <c r="DJ513" s="767">
        <f t="shared" si="246"/>
        <v>0</v>
      </c>
      <c r="DK513" s="715">
        <f t="shared" si="247"/>
        <v>0</v>
      </c>
      <c r="DL513" s="685"/>
      <c r="DM513" s="705">
        <f t="shared" si="235"/>
        <v>497</v>
      </c>
      <c r="DN513" s="715">
        <f t="shared" si="248"/>
        <v>0</v>
      </c>
    </row>
    <row r="514" spans="2:118" x14ac:dyDescent="0.25">
      <c r="B514" s="705">
        <v>498</v>
      </c>
      <c r="C514" s="765">
        <f>(1+_xlfn.XLOOKUP(INT((B514-1)/12)+1,'ZC Curve'!$B$8:$B$107,'ZC Curve'!R$8:R$107,,0))^(1/12)-1</f>
        <v>0</v>
      </c>
      <c r="D514" s="766">
        <f t="shared" si="249"/>
        <v>1</v>
      </c>
      <c r="E514" s="685"/>
      <c r="F514" s="705">
        <v>498</v>
      </c>
      <c r="G514" s="756">
        <v>0</v>
      </c>
      <c r="H514" s="756">
        <v>0</v>
      </c>
      <c r="I514" s="756">
        <v>0</v>
      </c>
      <c r="J514" s="756">
        <v>0</v>
      </c>
      <c r="K514" s="756">
        <v>0</v>
      </c>
      <c r="L514" s="756">
        <v>0</v>
      </c>
      <c r="M514" s="756">
        <v>0</v>
      </c>
      <c r="N514" s="646">
        <f t="shared" si="250"/>
        <v>0</v>
      </c>
      <c r="O514" s="594"/>
      <c r="P514" s="705">
        <f t="shared" si="236"/>
        <v>498</v>
      </c>
      <c r="Q514" s="756">
        <v>0</v>
      </c>
      <c r="R514" s="756">
        <v>0</v>
      </c>
      <c r="S514" s="756">
        <v>0</v>
      </c>
      <c r="T514" s="756">
        <v>0</v>
      </c>
      <c r="U514" s="756">
        <v>0</v>
      </c>
      <c r="V514" s="756">
        <v>0</v>
      </c>
      <c r="W514" s="756">
        <v>0</v>
      </c>
      <c r="X514" s="646">
        <f t="shared" si="251"/>
        <v>0</v>
      </c>
      <c r="Y514" s="594"/>
      <c r="Z514" s="705">
        <f t="shared" si="237"/>
        <v>498</v>
      </c>
      <c r="AA514" s="756">
        <f t="shared" si="261"/>
        <v>0</v>
      </c>
      <c r="AB514" s="756">
        <f t="shared" si="261"/>
        <v>0</v>
      </c>
      <c r="AC514" s="756">
        <f t="shared" si="261"/>
        <v>0</v>
      </c>
      <c r="AD514" s="756">
        <f t="shared" si="259"/>
        <v>0</v>
      </c>
      <c r="AE514" s="756">
        <f t="shared" si="259"/>
        <v>0</v>
      </c>
      <c r="AF514" s="756">
        <f t="shared" si="259"/>
        <v>0</v>
      </c>
      <c r="AG514" s="756">
        <f t="shared" si="259"/>
        <v>0</v>
      </c>
      <c r="AH514" s="646">
        <f t="shared" si="252"/>
        <v>0</v>
      </c>
      <c r="AI514" s="594"/>
      <c r="AJ514" s="705">
        <f t="shared" si="238"/>
        <v>498</v>
      </c>
      <c r="AK514" s="756">
        <v>0</v>
      </c>
      <c r="AL514" s="756">
        <v>0</v>
      </c>
      <c r="AM514" s="756">
        <v>0</v>
      </c>
      <c r="AN514" s="756">
        <v>0</v>
      </c>
      <c r="AO514" s="756">
        <v>0</v>
      </c>
      <c r="AP514" s="756">
        <v>0</v>
      </c>
      <c r="AQ514" s="756">
        <v>0</v>
      </c>
      <c r="AR514" s="646">
        <f t="shared" si="253"/>
        <v>0</v>
      </c>
      <c r="AS514" s="594"/>
      <c r="AT514" s="705">
        <f t="shared" si="239"/>
        <v>498</v>
      </c>
      <c r="AU514" s="756">
        <v>0</v>
      </c>
      <c r="AV514" s="756">
        <v>0</v>
      </c>
      <c r="AW514" s="756">
        <v>0</v>
      </c>
      <c r="AX514" s="756">
        <v>0</v>
      </c>
      <c r="AY514" s="756">
        <v>0</v>
      </c>
      <c r="AZ514" s="767">
        <f t="shared" si="258"/>
        <v>0</v>
      </c>
      <c r="BA514" s="756">
        <v>0</v>
      </c>
      <c r="BB514" s="756">
        <v>0</v>
      </c>
      <c r="BC514" s="756">
        <v>0</v>
      </c>
      <c r="BD514" s="756">
        <v>0</v>
      </c>
      <c r="BE514" s="767">
        <f t="shared" si="240"/>
        <v>0</v>
      </c>
      <c r="BF514" s="646">
        <f t="shared" si="241"/>
        <v>0</v>
      </c>
      <c r="BG514" s="594"/>
      <c r="BH514" s="705">
        <f t="shared" si="231"/>
        <v>498</v>
      </c>
      <c r="BI514" s="646">
        <f t="shared" si="242"/>
        <v>0</v>
      </c>
      <c r="BJ514" s="594"/>
      <c r="BK514" s="705">
        <f t="shared" si="243"/>
        <v>498</v>
      </c>
      <c r="BL514" s="756">
        <v>0</v>
      </c>
      <c r="BM514" s="756">
        <v>0</v>
      </c>
      <c r="BN514" s="756">
        <v>0</v>
      </c>
      <c r="BO514" s="756">
        <v>0</v>
      </c>
      <c r="BP514" s="756">
        <v>0</v>
      </c>
      <c r="BQ514" s="756">
        <v>0</v>
      </c>
      <c r="BR514" s="756">
        <v>0</v>
      </c>
      <c r="BS514" s="646">
        <f t="shared" si="254"/>
        <v>0</v>
      </c>
      <c r="BT514" s="594"/>
      <c r="BU514" s="705">
        <f t="shared" si="244"/>
        <v>498</v>
      </c>
      <c r="BV514" s="756">
        <v>0</v>
      </c>
      <c r="BW514" s="756">
        <v>0</v>
      </c>
      <c r="BX514" s="756">
        <v>0</v>
      </c>
      <c r="BY514" s="756">
        <v>0</v>
      </c>
      <c r="BZ514" s="756">
        <v>0</v>
      </c>
      <c r="CA514" s="756">
        <v>0</v>
      </c>
      <c r="CB514" s="756">
        <v>0</v>
      </c>
      <c r="CC514" s="646">
        <f t="shared" si="255"/>
        <v>0</v>
      </c>
      <c r="CD514" s="594"/>
      <c r="CE514" s="705">
        <f t="shared" si="232"/>
        <v>498</v>
      </c>
      <c r="CF514" s="756">
        <f t="shared" si="262"/>
        <v>0</v>
      </c>
      <c r="CG514" s="756">
        <f t="shared" si="262"/>
        <v>0</v>
      </c>
      <c r="CH514" s="756">
        <f t="shared" si="262"/>
        <v>0</v>
      </c>
      <c r="CI514" s="756">
        <f t="shared" si="260"/>
        <v>0</v>
      </c>
      <c r="CJ514" s="756">
        <f t="shared" si="260"/>
        <v>0</v>
      </c>
      <c r="CK514" s="756">
        <f t="shared" si="260"/>
        <v>0</v>
      </c>
      <c r="CL514" s="756">
        <f t="shared" si="260"/>
        <v>0</v>
      </c>
      <c r="CM514" s="646">
        <f t="shared" si="256"/>
        <v>0</v>
      </c>
      <c r="CN514" s="594"/>
      <c r="CO514" s="705">
        <f t="shared" si="233"/>
        <v>498</v>
      </c>
      <c r="CP514" s="756">
        <v>0</v>
      </c>
      <c r="CQ514" s="756">
        <v>0</v>
      </c>
      <c r="CR514" s="756">
        <v>0</v>
      </c>
      <c r="CS514" s="756">
        <v>0</v>
      </c>
      <c r="CT514" s="756">
        <v>0</v>
      </c>
      <c r="CU514" s="756">
        <v>0</v>
      </c>
      <c r="CV514" s="756">
        <v>0</v>
      </c>
      <c r="CW514" s="646">
        <f t="shared" si="257"/>
        <v>0</v>
      </c>
      <c r="CX514" s="685"/>
      <c r="CY514" s="705">
        <f t="shared" si="234"/>
        <v>498</v>
      </c>
      <c r="CZ514" s="756">
        <v>0</v>
      </c>
      <c r="DA514" s="756">
        <v>0</v>
      </c>
      <c r="DB514" s="756">
        <v>0</v>
      </c>
      <c r="DC514" s="756">
        <v>0</v>
      </c>
      <c r="DD514" s="756">
        <v>0</v>
      </c>
      <c r="DE514" s="767">
        <f t="shared" si="245"/>
        <v>0</v>
      </c>
      <c r="DF514" s="756">
        <v>0</v>
      </c>
      <c r="DG514" s="756">
        <v>0</v>
      </c>
      <c r="DH514" s="756">
        <v>0</v>
      </c>
      <c r="DI514" s="756">
        <v>0</v>
      </c>
      <c r="DJ514" s="767">
        <f t="shared" si="246"/>
        <v>0</v>
      </c>
      <c r="DK514" s="715">
        <f t="shared" si="247"/>
        <v>0</v>
      </c>
      <c r="DL514" s="685"/>
      <c r="DM514" s="705">
        <f t="shared" si="235"/>
        <v>498</v>
      </c>
      <c r="DN514" s="715">
        <f t="shared" si="248"/>
        <v>0</v>
      </c>
    </row>
    <row r="515" spans="2:118" x14ac:dyDescent="0.25">
      <c r="B515" s="705">
        <v>499</v>
      </c>
      <c r="C515" s="765">
        <f>(1+_xlfn.XLOOKUP(INT((B515-1)/12)+1,'ZC Curve'!$B$8:$B$107,'ZC Curve'!R$8:R$107,,0))^(1/12)-1</f>
        <v>0</v>
      </c>
      <c r="D515" s="766">
        <f t="shared" si="249"/>
        <v>1</v>
      </c>
      <c r="E515" s="685"/>
      <c r="F515" s="705">
        <v>499</v>
      </c>
      <c r="G515" s="756">
        <v>0</v>
      </c>
      <c r="H515" s="756">
        <v>0</v>
      </c>
      <c r="I515" s="756">
        <v>0</v>
      </c>
      <c r="J515" s="756">
        <v>0</v>
      </c>
      <c r="K515" s="756">
        <v>0</v>
      </c>
      <c r="L515" s="756">
        <v>0</v>
      </c>
      <c r="M515" s="756">
        <v>0</v>
      </c>
      <c r="N515" s="646">
        <f t="shared" si="250"/>
        <v>0</v>
      </c>
      <c r="O515" s="594"/>
      <c r="P515" s="705">
        <f t="shared" si="236"/>
        <v>499</v>
      </c>
      <c r="Q515" s="756">
        <v>0</v>
      </c>
      <c r="R515" s="756">
        <v>0</v>
      </c>
      <c r="S515" s="756">
        <v>0</v>
      </c>
      <c r="T515" s="756">
        <v>0</v>
      </c>
      <c r="U515" s="756">
        <v>0</v>
      </c>
      <c r="V515" s="756">
        <v>0</v>
      </c>
      <c r="W515" s="756">
        <v>0</v>
      </c>
      <c r="X515" s="646">
        <f t="shared" si="251"/>
        <v>0</v>
      </c>
      <c r="Y515" s="594"/>
      <c r="Z515" s="705">
        <f t="shared" si="237"/>
        <v>499</v>
      </c>
      <c r="AA515" s="756">
        <f t="shared" si="261"/>
        <v>0</v>
      </c>
      <c r="AB515" s="756">
        <f t="shared" si="261"/>
        <v>0</v>
      </c>
      <c r="AC515" s="756">
        <f t="shared" si="261"/>
        <v>0</v>
      </c>
      <c r="AD515" s="756">
        <f t="shared" si="259"/>
        <v>0</v>
      </c>
      <c r="AE515" s="756">
        <f t="shared" si="259"/>
        <v>0</v>
      </c>
      <c r="AF515" s="756">
        <f t="shared" si="259"/>
        <v>0</v>
      </c>
      <c r="AG515" s="756">
        <f t="shared" si="259"/>
        <v>0</v>
      </c>
      <c r="AH515" s="646">
        <f t="shared" si="252"/>
        <v>0</v>
      </c>
      <c r="AI515" s="594"/>
      <c r="AJ515" s="705">
        <f t="shared" si="238"/>
        <v>499</v>
      </c>
      <c r="AK515" s="756">
        <v>0</v>
      </c>
      <c r="AL515" s="756">
        <v>0</v>
      </c>
      <c r="AM515" s="756">
        <v>0</v>
      </c>
      <c r="AN515" s="756">
        <v>0</v>
      </c>
      <c r="AO515" s="756">
        <v>0</v>
      </c>
      <c r="AP515" s="756">
        <v>0</v>
      </c>
      <c r="AQ515" s="756">
        <v>0</v>
      </c>
      <c r="AR515" s="646">
        <f t="shared" si="253"/>
        <v>0</v>
      </c>
      <c r="AS515" s="594"/>
      <c r="AT515" s="705">
        <f t="shared" si="239"/>
        <v>499</v>
      </c>
      <c r="AU515" s="756">
        <v>0</v>
      </c>
      <c r="AV515" s="756">
        <v>0</v>
      </c>
      <c r="AW515" s="756">
        <v>0</v>
      </c>
      <c r="AX515" s="756">
        <v>0</v>
      </c>
      <c r="AY515" s="756">
        <v>0</v>
      </c>
      <c r="AZ515" s="767">
        <f t="shared" si="258"/>
        <v>0</v>
      </c>
      <c r="BA515" s="756">
        <v>0</v>
      </c>
      <c r="BB515" s="756">
        <v>0</v>
      </c>
      <c r="BC515" s="756">
        <v>0</v>
      </c>
      <c r="BD515" s="756">
        <v>0</v>
      </c>
      <c r="BE515" s="767">
        <f t="shared" si="240"/>
        <v>0</v>
      </c>
      <c r="BF515" s="646">
        <f t="shared" si="241"/>
        <v>0</v>
      </c>
      <c r="BG515" s="594"/>
      <c r="BH515" s="705">
        <f t="shared" si="231"/>
        <v>499</v>
      </c>
      <c r="BI515" s="646">
        <f t="shared" si="242"/>
        <v>0</v>
      </c>
      <c r="BJ515" s="594"/>
      <c r="BK515" s="705">
        <f t="shared" si="243"/>
        <v>499</v>
      </c>
      <c r="BL515" s="756">
        <v>0</v>
      </c>
      <c r="BM515" s="756">
        <v>0</v>
      </c>
      <c r="BN515" s="756">
        <v>0</v>
      </c>
      <c r="BO515" s="756">
        <v>0</v>
      </c>
      <c r="BP515" s="756">
        <v>0</v>
      </c>
      <c r="BQ515" s="756">
        <v>0</v>
      </c>
      <c r="BR515" s="756">
        <v>0</v>
      </c>
      <c r="BS515" s="646">
        <f t="shared" si="254"/>
        <v>0</v>
      </c>
      <c r="BT515" s="594"/>
      <c r="BU515" s="705">
        <f t="shared" si="244"/>
        <v>499</v>
      </c>
      <c r="BV515" s="756">
        <v>0</v>
      </c>
      <c r="BW515" s="756">
        <v>0</v>
      </c>
      <c r="BX515" s="756">
        <v>0</v>
      </c>
      <c r="BY515" s="756">
        <v>0</v>
      </c>
      <c r="BZ515" s="756">
        <v>0</v>
      </c>
      <c r="CA515" s="756">
        <v>0</v>
      </c>
      <c r="CB515" s="756">
        <v>0</v>
      </c>
      <c r="CC515" s="646">
        <f t="shared" si="255"/>
        <v>0</v>
      </c>
      <c r="CD515" s="594"/>
      <c r="CE515" s="705">
        <f t="shared" si="232"/>
        <v>499</v>
      </c>
      <c r="CF515" s="756">
        <f t="shared" si="262"/>
        <v>0</v>
      </c>
      <c r="CG515" s="756">
        <f t="shared" si="262"/>
        <v>0</v>
      </c>
      <c r="CH515" s="756">
        <f t="shared" si="262"/>
        <v>0</v>
      </c>
      <c r="CI515" s="756">
        <f t="shared" si="260"/>
        <v>0</v>
      </c>
      <c r="CJ515" s="756">
        <f t="shared" si="260"/>
        <v>0</v>
      </c>
      <c r="CK515" s="756">
        <f t="shared" si="260"/>
        <v>0</v>
      </c>
      <c r="CL515" s="756">
        <f t="shared" si="260"/>
        <v>0</v>
      </c>
      <c r="CM515" s="646">
        <f t="shared" si="256"/>
        <v>0</v>
      </c>
      <c r="CN515" s="594"/>
      <c r="CO515" s="705">
        <f t="shared" si="233"/>
        <v>499</v>
      </c>
      <c r="CP515" s="756">
        <v>0</v>
      </c>
      <c r="CQ515" s="756">
        <v>0</v>
      </c>
      <c r="CR515" s="756">
        <v>0</v>
      </c>
      <c r="CS515" s="756">
        <v>0</v>
      </c>
      <c r="CT515" s="756">
        <v>0</v>
      </c>
      <c r="CU515" s="756">
        <v>0</v>
      </c>
      <c r="CV515" s="756">
        <v>0</v>
      </c>
      <c r="CW515" s="646">
        <f t="shared" si="257"/>
        <v>0</v>
      </c>
      <c r="CX515" s="685"/>
      <c r="CY515" s="705">
        <f t="shared" si="234"/>
        <v>499</v>
      </c>
      <c r="CZ515" s="756">
        <v>0</v>
      </c>
      <c r="DA515" s="756">
        <v>0</v>
      </c>
      <c r="DB515" s="756">
        <v>0</v>
      </c>
      <c r="DC515" s="756">
        <v>0</v>
      </c>
      <c r="DD515" s="756">
        <v>0</v>
      </c>
      <c r="DE515" s="767">
        <f t="shared" si="245"/>
        <v>0</v>
      </c>
      <c r="DF515" s="756">
        <v>0</v>
      </c>
      <c r="DG515" s="756">
        <v>0</v>
      </c>
      <c r="DH515" s="756">
        <v>0</v>
      </c>
      <c r="DI515" s="756">
        <v>0</v>
      </c>
      <c r="DJ515" s="767">
        <f t="shared" si="246"/>
        <v>0</v>
      </c>
      <c r="DK515" s="715">
        <f t="shared" si="247"/>
        <v>0</v>
      </c>
      <c r="DL515" s="685"/>
      <c r="DM515" s="705">
        <f t="shared" si="235"/>
        <v>499</v>
      </c>
      <c r="DN515" s="715">
        <f t="shared" si="248"/>
        <v>0</v>
      </c>
    </row>
    <row r="516" spans="2:118" x14ac:dyDescent="0.25">
      <c r="B516" s="705">
        <v>500</v>
      </c>
      <c r="C516" s="765">
        <f>(1+_xlfn.XLOOKUP(INT((B516-1)/12)+1,'ZC Curve'!$B$8:$B$107,'ZC Curve'!R$8:R$107,,0))^(1/12)-1</f>
        <v>0</v>
      </c>
      <c r="D516" s="766">
        <f t="shared" si="249"/>
        <v>1</v>
      </c>
      <c r="E516" s="685"/>
      <c r="F516" s="705">
        <v>500</v>
      </c>
      <c r="G516" s="756">
        <v>0</v>
      </c>
      <c r="H516" s="756">
        <v>0</v>
      </c>
      <c r="I516" s="756">
        <v>0</v>
      </c>
      <c r="J516" s="756">
        <v>0</v>
      </c>
      <c r="K516" s="756">
        <v>0</v>
      </c>
      <c r="L516" s="756">
        <v>0</v>
      </c>
      <c r="M516" s="756">
        <v>0</v>
      </c>
      <c r="N516" s="646">
        <f t="shared" si="250"/>
        <v>0</v>
      </c>
      <c r="O516" s="594"/>
      <c r="P516" s="705">
        <f t="shared" si="236"/>
        <v>500</v>
      </c>
      <c r="Q516" s="756">
        <v>0</v>
      </c>
      <c r="R516" s="756">
        <v>0</v>
      </c>
      <c r="S516" s="756">
        <v>0</v>
      </c>
      <c r="T516" s="756">
        <v>0</v>
      </c>
      <c r="U516" s="756">
        <v>0</v>
      </c>
      <c r="V516" s="756">
        <v>0</v>
      </c>
      <c r="W516" s="756">
        <v>0</v>
      </c>
      <c r="X516" s="646">
        <f t="shared" si="251"/>
        <v>0</v>
      </c>
      <c r="Y516" s="594"/>
      <c r="Z516" s="705">
        <f t="shared" si="237"/>
        <v>500</v>
      </c>
      <c r="AA516" s="756">
        <f t="shared" si="261"/>
        <v>0</v>
      </c>
      <c r="AB516" s="756">
        <f t="shared" si="261"/>
        <v>0</v>
      </c>
      <c r="AC516" s="756">
        <f t="shared" si="261"/>
        <v>0</v>
      </c>
      <c r="AD516" s="756">
        <f t="shared" si="259"/>
        <v>0</v>
      </c>
      <c r="AE516" s="756">
        <f t="shared" si="259"/>
        <v>0</v>
      </c>
      <c r="AF516" s="756">
        <f t="shared" si="259"/>
        <v>0</v>
      </c>
      <c r="AG516" s="756">
        <f t="shared" si="259"/>
        <v>0</v>
      </c>
      <c r="AH516" s="646">
        <f t="shared" si="252"/>
        <v>0</v>
      </c>
      <c r="AI516" s="594"/>
      <c r="AJ516" s="705">
        <f t="shared" si="238"/>
        <v>500</v>
      </c>
      <c r="AK516" s="756">
        <v>0</v>
      </c>
      <c r="AL516" s="756">
        <v>0</v>
      </c>
      <c r="AM516" s="756">
        <v>0</v>
      </c>
      <c r="AN516" s="756">
        <v>0</v>
      </c>
      <c r="AO516" s="756">
        <v>0</v>
      </c>
      <c r="AP516" s="756">
        <v>0</v>
      </c>
      <c r="AQ516" s="756">
        <v>0</v>
      </c>
      <c r="AR516" s="646">
        <f t="shared" si="253"/>
        <v>0</v>
      </c>
      <c r="AS516" s="594"/>
      <c r="AT516" s="705">
        <f t="shared" si="239"/>
        <v>500</v>
      </c>
      <c r="AU516" s="756">
        <v>0</v>
      </c>
      <c r="AV516" s="756">
        <v>0</v>
      </c>
      <c r="AW516" s="756">
        <v>0</v>
      </c>
      <c r="AX516" s="756">
        <v>0</v>
      </c>
      <c r="AY516" s="756">
        <v>0</v>
      </c>
      <c r="AZ516" s="767">
        <f t="shared" si="258"/>
        <v>0</v>
      </c>
      <c r="BA516" s="756">
        <v>0</v>
      </c>
      <c r="BB516" s="756">
        <v>0</v>
      </c>
      <c r="BC516" s="756">
        <v>0</v>
      </c>
      <c r="BD516" s="756">
        <v>0</v>
      </c>
      <c r="BE516" s="767">
        <f t="shared" si="240"/>
        <v>0</v>
      </c>
      <c r="BF516" s="646">
        <f t="shared" si="241"/>
        <v>0</v>
      </c>
      <c r="BG516" s="594"/>
      <c r="BH516" s="705">
        <f t="shared" si="231"/>
        <v>500</v>
      </c>
      <c r="BI516" s="646">
        <f t="shared" si="242"/>
        <v>0</v>
      </c>
      <c r="BJ516" s="594"/>
      <c r="BK516" s="705">
        <f t="shared" si="243"/>
        <v>500</v>
      </c>
      <c r="BL516" s="756">
        <v>0</v>
      </c>
      <c r="BM516" s="756">
        <v>0</v>
      </c>
      <c r="BN516" s="756">
        <v>0</v>
      </c>
      <c r="BO516" s="756">
        <v>0</v>
      </c>
      <c r="BP516" s="756">
        <v>0</v>
      </c>
      <c r="BQ516" s="756">
        <v>0</v>
      </c>
      <c r="BR516" s="756">
        <v>0</v>
      </c>
      <c r="BS516" s="646">
        <f t="shared" si="254"/>
        <v>0</v>
      </c>
      <c r="BT516" s="594"/>
      <c r="BU516" s="705">
        <f t="shared" si="244"/>
        <v>500</v>
      </c>
      <c r="BV516" s="756">
        <v>0</v>
      </c>
      <c r="BW516" s="756">
        <v>0</v>
      </c>
      <c r="BX516" s="756">
        <v>0</v>
      </c>
      <c r="BY516" s="756">
        <v>0</v>
      </c>
      <c r="BZ516" s="756">
        <v>0</v>
      </c>
      <c r="CA516" s="756">
        <v>0</v>
      </c>
      <c r="CB516" s="756">
        <v>0</v>
      </c>
      <c r="CC516" s="646">
        <f t="shared" si="255"/>
        <v>0</v>
      </c>
      <c r="CD516" s="594"/>
      <c r="CE516" s="705">
        <f t="shared" si="232"/>
        <v>500</v>
      </c>
      <c r="CF516" s="756">
        <f t="shared" si="262"/>
        <v>0</v>
      </c>
      <c r="CG516" s="756">
        <f t="shared" si="262"/>
        <v>0</v>
      </c>
      <c r="CH516" s="756">
        <f t="shared" si="262"/>
        <v>0</v>
      </c>
      <c r="CI516" s="756">
        <f t="shared" si="260"/>
        <v>0</v>
      </c>
      <c r="CJ516" s="756">
        <f t="shared" si="260"/>
        <v>0</v>
      </c>
      <c r="CK516" s="756">
        <f t="shared" si="260"/>
        <v>0</v>
      </c>
      <c r="CL516" s="756">
        <f t="shared" si="260"/>
        <v>0</v>
      </c>
      <c r="CM516" s="646">
        <f t="shared" si="256"/>
        <v>0</v>
      </c>
      <c r="CN516" s="594"/>
      <c r="CO516" s="705">
        <f t="shared" si="233"/>
        <v>500</v>
      </c>
      <c r="CP516" s="756">
        <v>0</v>
      </c>
      <c r="CQ516" s="756">
        <v>0</v>
      </c>
      <c r="CR516" s="756">
        <v>0</v>
      </c>
      <c r="CS516" s="756">
        <v>0</v>
      </c>
      <c r="CT516" s="756">
        <v>0</v>
      </c>
      <c r="CU516" s="756">
        <v>0</v>
      </c>
      <c r="CV516" s="756">
        <v>0</v>
      </c>
      <c r="CW516" s="646">
        <f t="shared" si="257"/>
        <v>0</v>
      </c>
      <c r="CX516" s="685"/>
      <c r="CY516" s="705">
        <f t="shared" si="234"/>
        <v>500</v>
      </c>
      <c r="CZ516" s="756">
        <v>0</v>
      </c>
      <c r="DA516" s="756">
        <v>0</v>
      </c>
      <c r="DB516" s="756">
        <v>0</v>
      </c>
      <c r="DC516" s="756">
        <v>0</v>
      </c>
      <c r="DD516" s="756">
        <v>0</v>
      </c>
      <c r="DE516" s="767">
        <f t="shared" si="245"/>
        <v>0</v>
      </c>
      <c r="DF516" s="756">
        <v>0</v>
      </c>
      <c r="DG516" s="756">
        <v>0</v>
      </c>
      <c r="DH516" s="756">
        <v>0</v>
      </c>
      <c r="DI516" s="756">
        <v>0</v>
      </c>
      <c r="DJ516" s="767">
        <f t="shared" si="246"/>
        <v>0</v>
      </c>
      <c r="DK516" s="715">
        <f t="shared" si="247"/>
        <v>0</v>
      </c>
      <c r="DL516" s="685"/>
      <c r="DM516" s="705">
        <f t="shared" si="235"/>
        <v>500</v>
      </c>
      <c r="DN516" s="715">
        <f t="shared" si="248"/>
        <v>0</v>
      </c>
    </row>
    <row r="517" spans="2:118" x14ac:dyDescent="0.25">
      <c r="B517" s="705">
        <v>501</v>
      </c>
      <c r="C517" s="765">
        <f>(1+_xlfn.XLOOKUP(INT((B517-1)/12)+1,'ZC Curve'!$B$8:$B$107,'ZC Curve'!R$8:R$107,,0))^(1/12)-1</f>
        <v>0</v>
      </c>
      <c r="D517" s="766">
        <f t="shared" si="249"/>
        <v>1</v>
      </c>
      <c r="E517" s="685"/>
      <c r="F517" s="705">
        <v>501</v>
      </c>
      <c r="G517" s="756">
        <v>0</v>
      </c>
      <c r="H517" s="756">
        <v>0</v>
      </c>
      <c r="I517" s="756">
        <v>0</v>
      </c>
      <c r="J517" s="756">
        <v>0</v>
      </c>
      <c r="K517" s="756">
        <v>0</v>
      </c>
      <c r="L517" s="756">
        <v>0</v>
      </c>
      <c r="M517" s="756">
        <v>0</v>
      </c>
      <c r="N517" s="646">
        <f t="shared" si="250"/>
        <v>0</v>
      </c>
      <c r="O517" s="594"/>
      <c r="P517" s="705">
        <f t="shared" si="236"/>
        <v>501</v>
      </c>
      <c r="Q517" s="756">
        <v>0</v>
      </c>
      <c r="R517" s="756">
        <v>0</v>
      </c>
      <c r="S517" s="756">
        <v>0</v>
      </c>
      <c r="T517" s="756">
        <v>0</v>
      </c>
      <c r="U517" s="756">
        <v>0</v>
      </c>
      <c r="V517" s="756">
        <v>0</v>
      </c>
      <c r="W517" s="756">
        <v>0</v>
      </c>
      <c r="X517" s="646">
        <f t="shared" si="251"/>
        <v>0</v>
      </c>
      <c r="Y517" s="594"/>
      <c r="Z517" s="705">
        <f t="shared" si="237"/>
        <v>501</v>
      </c>
      <c r="AA517" s="756">
        <f t="shared" si="261"/>
        <v>0</v>
      </c>
      <c r="AB517" s="756">
        <f t="shared" si="261"/>
        <v>0</v>
      </c>
      <c r="AC517" s="756">
        <f t="shared" si="261"/>
        <v>0</v>
      </c>
      <c r="AD517" s="756">
        <f t="shared" si="259"/>
        <v>0</v>
      </c>
      <c r="AE517" s="756">
        <f t="shared" si="259"/>
        <v>0</v>
      </c>
      <c r="AF517" s="756">
        <f t="shared" si="259"/>
        <v>0</v>
      </c>
      <c r="AG517" s="756">
        <f t="shared" si="259"/>
        <v>0</v>
      </c>
      <c r="AH517" s="646">
        <f t="shared" si="252"/>
        <v>0</v>
      </c>
      <c r="AI517" s="594"/>
      <c r="AJ517" s="705">
        <f t="shared" si="238"/>
        <v>501</v>
      </c>
      <c r="AK517" s="756">
        <v>0</v>
      </c>
      <c r="AL517" s="756">
        <v>0</v>
      </c>
      <c r="AM517" s="756">
        <v>0</v>
      </c>
      <c r="AN517" s="756">
        <v>0</v>
      </c>
      <c r="AO517" s="756">
        <v>0</v>
      </c>
      <c r="AP517" s="756">
        <v>0</v>
      </c>
      <c r="AQ517" s="756">
        <v>0</v>
      </c>
      <c r="AR517" s="646">
        <f t="shared" si="253"/>
        <v>0</v>
      </c>
      <c r="AS517" s="594"/>
      <c r="AT517" s="705">
        <f t="shared" si="239"/>
        <v>501</v>
      </c>
      <c r="AU517" s="756">
        <v>0</v>
      </c>
      <c r="AV517" s="756">
        <v>0</v>
      </c>
      <c r="AW517" s="756">
        <v>0</v>
      </c>
      <c r="AX517" s="756">
        <v>0</v>
      </c>
      <c r="AY517" s="756">
        <v>0</v>
      </c>
      <c r="AZ517" s="767">
        <f t="shared" si="258"/>
        <v>0</v>
      </c>
      <c r="BA517" s="756">
        <v>0</v>
      </c>
      <c r="BB517" s="756">
        <v>0</v>
      </c>
      <c r="BC517" s="756">
        <v>0</v>
      </c>
      <c r="BD517" s="756">
        <v>0</v>
      </c>
      <c r="BE517" s="767">
        <f t="shared" si="240"/>
        <v>0</v>
      </c>
      <c r="BF517" s="646">
        <f t="shared" si="241"/>
        <v>0</v>
      </c>
      <c r="BG517" s="594"/>
      <c r="BH517" s="705">
        <f t="shared" si="231"/>
        <v>501</v>
      </c>
      <c r="BI517" s="646">
        <f t="shared" si="242"/>
        <v>0</v>
      </c>
      <c r="BJ517" s="594"/>
      <c r="BK517" s="705">
        <f t="shared" si="243"/>
        <v>501</v>
      </c>
      <c r="BL517" s="756">
        <v>0</v>
      </c>
      <c r="BM517" s="756">
        <v>0</v>
      </c>
      <c r="BN517" s="756">
        <v>0</v>
      </c>
      <c r="BO517" s="756">
        <v>0</v>
      </c>
      <c r="BP517" s="756">
        <v>0</v>
      </c>
      <c r="BQ517" s="756">
        <v>0</v>
      </c>
      <c r="BR517" s="756">
        <v>0</v>
      </c>
      <c r="BS517" s="646">
        <f t="shared" si="254"/>
        <v>0</v>
      </c>
      <c r="BT517" s="594"/>
      <c r="BU517" s="705">
        <f t="shared" si="244"/>
        <v>501</v>
      </c>
      <c r="BV517" s="756">
        <v>0</v>
      </c>
      <c r="BW517" s="756">
        <v>0</v>
      </c>
      <c r="BX517" s="756">
        <v>0</v>
      </c>
      <c r="BY517" s="756">
        <v>0</v>
      </c>
      <c r="BZ517" s="756">
        <v>0</v>
      </c>
      <c r="CA517" s="756">
        <v>0</v>
      </c>
      <c r="CB517" s="756">
        <v>0</v>
      </c>
      <c r="CC517" s="646">
        <f t="shared" si="255"/>
        <v>0</v>
      </c>
      <c r="CD517" s="594"/>
      <c r="CE517" s="705">
        <f t="shared" si="232"/>
        <v>501</v>
      </c>
      <c r="CF517" s="756">
        <f t="shared" si="262"/>
        <v>0</v>
      </c>
      <c r="CG517" s="756">
        <f t="shared" si="262"/>
        <v>0</v>
      </c>
      <c r="CH517" s="756">
        <f t="shared" si="262"/>
        <v>0</v>
      </c>
      <c r="CI517" s="756">
        <f t="shared" si="260"/>
        <v>0</v>
      </c>
      <c r="CJ517" s="756">
        <f t="shared" si="260"/>
        <v>0</v>
      </c>
      <c r="CK517" s="756">
        <f t="shared" si="260"/>
        <v>0</v>
      </c>
      <c r="CL517" s="756">
        <f t="shared" si="260"/>
        <v>0</v>
      </c>
      <c r="CM517" s="646">
        <f t="shared" si="256"/>
        <v>0</v>
      </c>
      <c r="CN517" s="594"/>
      <c r="CO517" s="705">
        <f t="shared" si="233"/>
        <v>501</v>
      </c>
      <c r="CP517" s="756">
        <v>0</v>
      </c>
      <c r="CQ517" s="756">
        <v>0</v>
      </c>
      <c r="CR517" s="756">
        <v>0</v>
      </c>
      <c r="CS517" s="756">
        <v>0</v>
      </c>
      <c r="CT517" s="756">
        <v>0</v>
      </c>
      <c r="CU517" s="756">
        <v>0</v>
      </c>
      <c r="CV517" s="756">
        <v>0</v>
      </c>
      <c r="CW517" s="646">
        <f t="shared" si="257"/>
        <v>0</v>
      </c>
      <c r="CX517" s="685"/>
      <c r="CY517" s="705">
        <f t="shared" si="234"/>
        <v>501</v>
      </c>
      <c r="CZ517" s="756">
        <v>0</v>
      </c>
      <c r="DA517" s="756">
        <v>0</v>
      </c>
      <c r="DB517" s="756">
        <v>0</v>
      </c>
      <c r="DC517" s="756">
        <v>0</v>
      </c>
      <c r="DD517" s="756">
        <v>0</v>
      </c>
      <c r="DE517" s="767">
        <f t="shared" si="245"/>
        <v>0</v>
      </c>
      <c r="DF517" s="756">
        <v>0</v>
      </c>
      <c r="DG517" s="756">
        <v>0</v>
      </c>
      <c r="DH517" s="756">
        <v>0</v>
      </c>
      <c r="DI517" s="756">
        <v>0</v>
      </c>
      <c r="DJ517" s="767">
        <f t="shared" si="246"/>
        <v>0</v>
      </c>
      <c r="DK517" s="715">
        <f t="shared" si="247"/>
        <v>0</v>
      </c>
      <c r="DL517" s="685"/>
      <c r="DM517" s="705">
        <f t="shared" si="235"/>
        <v>501</v>
      </c>
      <c r="DN517" s="715">
        <f t="shared" si="248"/>
        <v>0</v>
      </c>
    </row>
    <row r="518" spans="2:118" x14ac:dyDescent="0.25">
      <c r="B518" s="705">
        <v>502</v>
      </c>
      <c r="C518" s="765">
        <f>(1+_xlfn.XLOOKUP(INT((B518-1)/12)+1,'ZC Curve'!$B$8:$B$107,'ZC Curve'!R$8:R$107,,0))^(1/12)-1</f>
        <v>0</v>
      </c>
      <c r="D518" s="766">
        <f t="shared" si="249"/>
        <v>1</v>
      </c>
      <c r="E518" s="685"/>
      <c r="F518" s="705">
        <v>502</v>
      </c>
      <c r="G518" s="756">
        <v>0</v>
      </c>
      <c r="H518" s="756">
        <v>0</v>
      </c>
      <c r="I518" s="756">
        <v>0</v>
      </c>
      <c r="J518" s="756">
        <v>0</v>
      </c>
      <c r="K518" s="756">
        <v>0</v>
      </c>
      <c r="L518" s="756">
        <v>0</v>
      </c>
      <c r="M518" s="756">
        <v>0</v>
      </c>
      <c r="N518" s="646">
        <f t="shared" si="250"/>
        <v>0</v>
      </c>
      <c r="O518" s="594"/>
      <c r="P518" s="705">
        <f t="shared" si="236"/>
        <v>502</v>
      </c>
      <c r="Q518" s="756">
        <v>0</v>
      </c>
      <c r="R518" s="756">
        <v>0</v>
      </c>
      <c r="S518" s="756">
        <v>0</v>
      </c>
      <c r="T518" s="756">
        <v>0</v>
      </c>
      <c r="U518" s="756">
        <v>0</v>
      </c>
      <c r="V518" s="756">
        <v>0</v>
      </c>
      <c r="W518" s="756">
        <v>0</v>
      </c>
      <c r="X518" s="646">
        <f t="shared" si="251"/>
        <v>0</v>
      </c>
      <c r="Y518" s="594"/>
      <c r="Z518" s="705">
        <f t="shared" si="237"/>
        <v>502</v>
      </c>
      <c r="AA518" s="756">
        <f t="shared" si="261"/>
        <v>0</v>
      </c>
      <c r="AB518" s="756">
        <f t="shared" si="261"/>
        <v>0</v>
      </c>
      <c r="AC518" s="756">
        <f t="shared" si="261"/>
        <v>0</v>
      </c>
      <c r="AD518" s="756">
        <f t="shared" si="259"/>
        <v>0</v>
      </c>
      <c r="AE518" s="756">
        <f t="shared" si="259"/>
        <v>0</v>
      </c>
      <c r="AF518" s="756">
        <f t="shared" si="259"/>
        <v>0</v>
      </c>
      <c r="AG518" s="756">
        <f t="shared" si="259"/>
        <v>0</v>
      </c>
      <c r="AH518" s="646">
        <f t="shared" si="252"/>
        <v>0</v>
      </c>
      <c r="AI518" s="594"/>
      <c r="AJ518" s="705">
        <f t="shared" si="238"/>
        <v>502</v>
      </c>
      <c r="AK518" s="756">
        <v>0</v>
      </c>
      <c r="AL518" s="756">
        <v>0</v>
      </c>
      <c r="AM518" s="756">
        <v>0</v>
      </c>
      <c r="AN518" s="756">
        <v>0</v>
      </c>
      <c r="AO518" s="756">
        <v>0</v>
      </c>
      <c r="AP518" s="756">
        <v>0</v>
      </c>
      <c r="AQ518" s="756">
        <v>0</v>
      </c>
      <c r="AR518" s="646">
        <f t="shared" si="253"/>
        <v>0</v>
      </c>
      <c r="AS518" s="594"/>
      <c r="AT518" s="705">
        <f t="shared" si="239"/>
        <v>502</v>
      </c>
      <c r="AU518" s="756">
        <v>0</v>
      </c>
      <c r="AV518" s="756">
        <v>0</v>
      </c>
      <c r="AW518" s="756">
        <v>0</v>
      </c>
      <c r="AX518" s="756">
        <v>0</v>
      </c>
      <c r="AY518" s="756">
        <v>0</v>
      </c>
      <c r="AZ518" s="767">
        <f t="shared" si="258"/>
        <v>0</v>
      </c>
      <c r="BA518" s="756">
        <v>0</v>
      </c>
      <c r="BB518" s="756">
        <v>0</v>
      </c>
      <c r="BC518" s="756">
        <v>0</v>
      </c>
      <c r="BD518" s="756">
        <v>0</v>
      </c>
      <c r="BE518" s="767">
        <f t="shared" si="240"/>
        <v>0</v>
      </c>
      <c r="BF518" s="646">
        <f t="shared" si="241"/>
        <v>0</v>
      </c>
      <c r="BG518" s="594"/>
      <c r="BH518" s="705">
        <f t="shared" si="231"/>
        <v>502</v>
      </c>
      <c r="BI518" s="646">
        <f t="shared" si="242"/>
        <v>0</v>
      </c>
      <c r="BJ518" s="594"/>
      <c r="BK518" s="705">
        <f t="shared" si="243"/>
        <v>502</v>
      </c>
      <c r="BL518" s="756">
        <v>0</v>
      </c>
      <c r="BM518" s="756">
        <v>0</v>
      </c>
      <c r="BN518" s="756">
        <v>0</v>
      </c>
      <c r="BO518" s="756">
        <v>0</v>
      </c>
      <c r="BP518" s="756">
        <v>0</v>
      </c>
      <c r="BQ518" s="756">
        <v>0</v>
      </c>
      <c r="BR518" s="756">
        <v>0</v>
      </c>
      <c r="BS518" s="646">
        <f t="shared" si="254"/>
        <v>0</v>
      </c>
      <c r="BT518" s="594"/>
      <c r="BU518" s="705">
        <f t="shared" si="244"/>
        <v>502</v>
      </c>
      <c r="BV518" s="756">
        <v>0</v>
      </c>
      <c r="BW518" s="756">
        <v>0</v>
      </c>
      <c r="BX518" s="756">
        <v>0</v>
      </c>
      <c r="BY518" s="756">
        <v>0</v>
      </c>
      <c r="BZ518" s="756">
        <v>0</v>
      </c>
      <c r="CA518" s="756">
        <v>0</v>
      </c>
      <c r="CB518" s="756">
        <v>0</v>
      </c>
      <c r="CC518" s="646">
        <f t="shared" si="255"/>
        <v>0</v>
      </c>
      <c r="CD518" s="594"/>
      <c r="CE518" s="705">
        <f t="shared" si="232"/>
        <v>502</v>
      </c>
      <c r="CF518" s="756">
        <f t="shared" si="262"/>
        <v>0</v>
      </c>
      <c r="CG518" s="756">
        <f t="shared" si="262"/>
        <v>0</v>
      </c>
      <c r="CH518" s="756">
        <f t="shared" si="262"/>
        <v>0</v>
      </c>
      <c r="CI518" s="756">
        <f t="shared" si="260"/>
        <v>0</v>
      </c>
      <c r="CJ518" s="756">
        <f t="shared" si="260"/>
        <v>0</v>
      </c>
      <c r="CK518" s="756">
        <f t="shared" si="260"/>
        <v>0</v>
      </c>
      <c r="CL518" s="756">
        <f t="shared" si="260"/>
        <v>0</v>
      </c>
      <c r="CM518" s="646">
        <f t="shared" si="256"/>
        <v>0</v>
      </c>
      <c r="CN518" s="594"/>
      <c r="CO518" s="705">
        <f t="shared" si="233"/>
        <v>502</v>
      </c>
      <c r="CP518" s="756">
        <v>0</v>
      </c>
      <c r="CQ518" s="756">
        <v>0</v>
      </c>
      <c r="CR518" s="756">
        <v>0</v>
      </c>
      <c r="CS518" s="756">
        <v>0</v>
      </c>
      <c r="CT518" s="756">
        <v>0</v>
      </c>
      <c r="CU518" s="756">
        <v>0</v>
      </c>
      <c r="CV518" s="756">
        <v>0</v>
      </c>
      <c r="CW518" s="646">
        <f t="shared" si="257"/>
        <v>0</v>
      </c>
      <c r="CX518" s="685"/>
      <c r="CY518" s="705">
        <f t="shared" si="234"/>
        <v>502</v>
      </c>
      <c r="CZ518" s="756">
        <v>0</v>
      </c>
      <c r="DA518" s="756">
        <v>0</v>
      </c>
      <c r="DB518" s="756">
        <v>0</v>
      </c>
      <c r="DC518" s="756">
        <v>0</v>
      </c>
      <c r="DD518" s="756">
        <v>0</v>
      </c>
      <c r="DE518" s="767">
        <f t="shared" si="245"/>
        <v>0</v>
      </c>
      <c r="DF518" s="756">
        <v>0</v>
      </c>
      <c r="DG518" s="756">
        <v>0</v>
      </c>
      <c r="DH518" s="756">
        <v>0</v>
      </c>
      <c r="DI518" s="756">
        <v>0</v>
      </c>
      <c r="DJ518" s="767">
        <f t="shared" si="246"/>
        <v>0</v>
      </c>
      <c r="DK518" s="715">
        <f t="shared" si="247"/>
        <v>0</v>
      </c>
      <c r="DL518" s="685"/>
      <c r="DM518" s="705">
        <f t="shared" si="235"/>
        <v>502</v>
      </c>
      <c r="DN518" s="715">
        <f t="shared" si="248"/>
        <v>0</v>
      </c>
    </row>
    <row r="519" spans="2:118" x14ac:dyDescent="0.25">
      <c r="B519" s="705">
        <v>503</v>
      </c>
      <c r="C519" s="765">
        <f>(1+_xlfn.XLOOKUP(INT((B519-1)/12)+1,'ZC Curve'!$B$8:$B$107,'ZC Curve'!R$8:R$107,,0))^(1/12)-1</f>
        <v>0</v>
      </c>
      <c r="D519" s="766">
        <f t="shared" si="249"/>
        <v>1</v>
      </c>
      <c r="E519" s="685"/>
      <c r="F519" s="705">
        <v>503</v>
      </c>
      <c r="G519" s="756">
        <v>0</v>
      </c>
      <c r="H519" s="756">
        <v>0</v>
      </c>
      <c r="I519" s="756">
        <v>0</v>
      </c>
      <c r="J519" s="756">
        <v>0</v>
      </c>
      <c r="K519" s="756">
        <v>0</v>
      </c>
      <c r="L519" s="756">
        <v>0</v>
      </c>
      <c r="M519" s="756">
        <v>0</v>
      </c>
      <c r="N519" s="646">
        <f t="shared" si="250"/>
        <v>0</v>
      </c>
      <c r="O519" s="594"/>
      <c r="P519" s="705">
        <f t="shared" si="236"/>
        <v>503</v>
      </c>
      <c r="Q519" s="756">
        <v>0</v>
      </c>
      <c r="R519" s="756">
        <v>0</v>
      </c>
      <c r="S519" s="756">
        <v>0</v>
      </c>
      <c r="T519" s="756">
        <v>0</v>
      </c>
      <c r="U519" s="756">
        <v>0</v>
      </c>
      <c r="V519" s="756">
        <v>0</v>
      </c>
      <c r="W519" s="756">
        <v>0</v>
      </c>
      <c r="X519" s="646">
        <f t="shared" si="251"/>
        <v>0</v>
      </c>
      <c r="Y519" s="594"/>
      <c r="Z519" s="705">
        <f t="shared" si="237"/>
        <v>503</v>
      </c>
      <c r="AA519" s="756">
        <f t="shared" si="261"/>
        <v>0</v>
      </c>
      <c r="AB519" s="756">
        <f t="shared" si="261"/>
        <v>0</v>
      </c>
      <c r="AC519" s="756">
        <f t="shared" si="261"/>
        <v>0</v>
      </c>
      <c r="AD519" s="756">
        <f t="shared" si="259"/>
        <v>0</v>
      </c>
      <c r="AE519" s="756">
        <f t="shared" si="259"/>
        <v>0</v>
      </c>
      <c r="AF519" s="756">
        <f t="shared" si="259"/>
        <v>0</v>
      </c>
      <c r="AG519" s="756">
        <f t="shared" si="259"/>
        <v>0</v>
      </c>
      <c r="AH519" s="646">
        <f t="shared" si="252"/>
        <v>0</v>
      </c>
      <c r="AI519" s="594"/>
      <c r="AJ519" s="705">
        <f t="shared" si="238"/>
        <v>503</v>
      </c>
      <c r="AK519" s="756">
        <v>0</v>
      </c>
      <c r="AL519" s="756">
        <v>0</v>
      </c>
      <c r="AM519" s="756">
        <v>0</v>
      </c>
      <c r="AN519" s="756">
        <v>0</v>
      </c>
      <c r="AO519" s="756">
        <v>0</v>
      </c>
      <c r="AP519" s="756">
        <v>0</v>
      </c>
      <c r="AQ519" s="756">
        <v>0</v>
      </c>
      <c r="AR519" s="646">
        <f t="shared" si="253"/>
        <v>0</v>
      </c>
      <c r="AS519" s="594"/>
      <c r="AT519" s="705">
        <f t="shared" si="239"/>
        <v>503</v>
      </c>
      <c r="AU519" s="756">
        <v>0</v>
      </c>
      <c r="AV519" s="756">
        <v>0</v>
      </c>
      <c r="AW519" s="756">
        <v>0</v>
      </c>
      <c r="AX519" s="756">
        <v>0</v>
      </c>
      <c r="AY519" s="756">
        <v>0</v>
      </c>
      <c r="AZ519" s="767">
        <f t="shared" si="258"/>
        <v>0</v>
      </c>
      <c r="BA519" s="756">
        <v>0</v>
      </c>
      <c r="BB519" s="756">
        <v>0</v>
      </c>
      <c r="BC519" s="756">
        <v>0</v>
      </c>
      <c r="BD519" s="756">
        <v>0</v>
      </c>
      <c r="BE519" s="767">
        <f t="shared" si="240"/>
        <v>0</v>
      </c>
      <c r="BF519" s="646">
        <f t="shared" si="241"/>
        <v>0</v>
      </c>
      <c r="BG519" s="594"/>
      <c r="BH519" s="705">
        <f t="shared" si="231"/>
        <v>503</v>
      </c>
      <c r="BI519" s="646">
        <f t="shared" si="242"/>
        <v>0</v>
      </c>
      <c r="BJ519" s="594"/>
      <c r="BK519" s="705">
        <f t="shared" si="243"/>
        <v>503</v>
      </c>
      <c r="BL519" s="756">
        <v>0</v>
      </c>
      <c r="BM519" s="756">
        <v>0</v>
      </c>
      <c r="BN519" s="756">
        <v>0</v>
      </c>
      <c r="BO519" s="756">
        <v>0</v>
      </c>
      <c r="BP519" s="756">
        <v>0</v>
      </c>
      <c r="BQ519" s="756">
        <v>0</v>
      </c>
      <c r="BR519" s="756">
        <v>0</v>
      </c>
      <c r="BS519" s="646">
        <f t="shared" si="254"/>
        <v>0</v>
      </c>
      <c r="BT519" s="594"/>
      <c r="BU519" s="705">
        <f t="shared" si="244"/>
        <v>503</v>
      </c>
      <c r="BV519" s="756">
        <v>0</v>
      </c>
      <c r="BW519" s="756">
        <v>0</v>
      </c>
      <c r="BX519" s="756">
        <v>0</v>
      </c>
      <c r="BY519" s="756">
        <v>0</v>
      </c>
      <c r="BZ519" s="756">
        <v>0</v>
      </c>
      <c r="CA519" s="756">
        <v>0</v>
      </c>
      <c r="CB519" s="756">
        <v>0</v>
      </c>
      <c r="CC519" s="646">
        <f t="shared" si="255"/>
        <v>0</v>
      </c>
      <c r="CD519" s="594"/>
      <c r="CE519" s="705">
        <f t="shared" si="232"/>
        <v>503</v>
      </c>
      <c r="CF519" s="756">
        <f t="shared" si="262"/>
        <v>0</v>
      </c>
      <c r="CG519" s="756">
        <f t="shared" si="262"/>
        <v>0</v>
      </c>
      <c r="CH519" s="756">
        <f t="shared" si="262"/>
        <v>0</v>
      </c>
      <c r="CI519" s="756">
        <f t="shared" si="260"/>
        <v>0</v>
      </c>
      <c r="CJ519" s="756">
        <f t="shared" si="260"/>
        <v>0</v>
      </c>
      <c r="CK519" s="756">
        <f t="shared" si="260"/>
        <v>0</v>
      </c>
      <c r="CL519" s="756">
        <f t="shared" si="260"/>
        <v>0</v>
      </c>
      <c r="CM519" s="646">
        <f t="shared" si="256"/>
        <v>0</v>
      </c>
      <c r="CN519" s="594"/>
      <c r="CO519" s="705">
        <f t="shared" si="233"/>
        <v>503</v>
      </c>
      <c r="CP519" s="756">
        <v>0</v>
      </c>
      <c r="CQ519" s="756">
        <v>0</v>
      </c>
      <c r="CR519" s="756">
        <v>0</v>
      </c>
      <c r="CS519" s="756">
        <v>0</v>
      </c>
      <c r="CT519" s="756">
        <v>0</v>
      </c>
      <c r="CU519" s="756">
        <v>0</v>
      </c>
      <c r="CV519" s="756">
        <v>0</v>
      </c>
      <c r="CW519" s="646">
        <f t="shared" si="257"/>
        <v>0</v>
      </c>
      <c r="CX519" s="685"/>
      <c r="CY519" s="705">
        <f t="shared" si="234"/>
        <v>503</v>
      </c>
      <c r="CZ519" s="756">
        <v>0</v>
      </c>
      <c r="DA519" s="756">
        <v>0</v>
      </c>
      <c r="DB519" s="756">
        <v>0</v>
      </c>
      <c r="DC519" s="756">
        <v>0</v>
      </c>
      <c r="DD519" s="756">
        <v>0</v>
      </c>
      <c r="DE519" s="767">
        <f t="shared" si="245"/>
        <v>0</v>
      </c>
      <c r="DF519" s="756">
        <v>0</v>
      </c>
      <c r="DG519" s="756">
        <v>0</v>
      </c>
      <c r="DH519" s="756">
        <v>0</v>
      </c>
      <c r="DI519" s="756">
        <v>0</v>
      </c>
      <c r="DJ519" s="767">
        <f t="shared" si="246"/>
        <v>0</v>
      </c>
      <c r="DK519" s="715">
        <f t="shared" si="247"/>
        <v>0</v>
      </c>
      <c r="DL519" s="685"/>
      <c r="DM519" s="705">
        <f t="shared" si="235"/>
        <v>503</v>
      </c>
      <c r="DN519" s="715">
        <f t="shared" si="248"/>
        <v>0</v>
      </c>
    </row>
    <row r="520" spans="2:118" x14ac:dyDescent="0.25">
      <c r="B520" s="705">
        <v>504</v>
      </c>
      <c r="C520" s="765">
        <f>(1+_xlfn.XLOOKUP(INT((B520-1)/12)+1,'ZC Curve'!$B$8:$B$107,'ZC Curve'!R$8:R$107,,0))^(1/12)-1</f>
        <v>0</v>
      </c>
      <c r="D520" s="766">
        <f t="shared" si="249"/>
        <v>1</v>
      </c>
      <c r="E520" s="685"/>
      <c r="F520" s="705">
        <v>504</v>
      </c>
      <c r="G520" s="756">
        <v>0</v>
      </c>
      <c r="H520" s="756">
        <v>0</v>
      </c>
      <c r="I520" s="756">
        <v>0</v>
      </c>
      <c r="J520" s="756">
        <v>0</v>
      </c>
      <c r="K520" s="756">
        <v>0</v>
      </c>
      <c r="L520" s="756">
        <v>0</v>
      </c>
      <c r="M520" s="756">
        <v>0</v>
      </c>
      <c r="N520" s="646">
        <f t="shared" si="250"/>
        <v>0</v>
      </c>
      <c r="O520" s="594"/>
      <c r="P520" s="705">
        <f t="shared" si="236"/>
        <v>504</v>
      </c>
      <c r="Q520" s="756">
        <v>0</v>
      </c>
      <c r="R520" s="756">
        <v>0</v>
      </c>
      <c r="S520" s="756">
        <v>0</v>
      </c>
      <c r="T520" s="756">
        <v>0</v>
      </c>
      <c r="U520" s="756">
        <v>0</v>
      </c>
      <c r="V520" s="756">
        <v>0</v>
      </c>
      <c r="W520" s="756">
        <v>0</v>
      </c>
      <c r="X520" s="646">
        <f t="shared" si="251"/>
        <v>0</v>
      </c>
      <c r="Y520" s="594"/>
      <c r="Z520" s="705">
        <f t="shared" si="237"/>
        <v>504</v>
      </c>
      <c r="AA520" s="756">
        <f t="shared" ref="AA520:AC551" si="263">G520+Q520</f>
        <v>0</v>
      </c>
      <c r="AB520" s="756">
        <f t="shared" si="263"/>
        <v>0</v>
      </c>
      <c r="AC520" s="756">
        <f t="shared" si="263"/>
        <v>0</v>
      </c>
      <c r="AD520" s="756">
        <f t="shared" si="259"/>
        <v>0</v>
      </c>
      <c r="AE520" s="756">
        <f t="shared" si="259"/>
        <v>0</v>
      </c>
      <c r="AF520" s="756">
        <f t="shared" si="259"/>
        <v>0</v>
      </c>
      <c r="AG520" s="756">
        <f t="shared" si="259"/>
        <v>0</v>
      </c>
      <c r="AH520" s="646">
        <f t="shared" si="252"/>
        <v>0</v>
      </c>
      <c r="AI520" s="594"/>
      <c r="AJ520" s="705">
        <f t="shared" si="238"/>
        <v>504</v>
      </c>
      <c r="AK520" s="756">
        <v>0</v>
      </c>
      <c r="AL520" s="756">
        <v>0</v>
      </c>
      <c r="AM520" s="756">
        <v>0</v>
      </c>
      <c r="AN520" s="756">
        <v>0</v>
      </c>
      <c r="AO520" s="756">
        <v>0</v>
      </c>
      <c r="AP520" s="756">
        <v>0</v>
      </c>
      <c r="AQ520" s="756">
        <v>0</v>
      </c>
      <c r="AR520" s="646">
        <f t="shared" si="253"/>
        <v>0</v>
      </c>
      <c r="AS520" s="594"/>
      <c r="AT520" s="705">
        <f t="shared" si="239"/>
        <v>504</v>
      </c>
      <c r="AU520" s="756">
        <v>0</v>
      </c>
      <c r="AV520" s="756">
        <v>0</v>
      </c>
      <c r="AW520" s="756">
        <v>0</v>
      </c>
      <c r="AX520" s="756">
        <v>0</v>
      </c>
      <c r="AY520" s="756">
        <v>0</v>
      </c>
      <c r="AZ520" s="767">
        <f t="shared" si="258"/>
        <v>0</v>
      </c>
      <c r="BA520" s="756">
        <v>0</v>
      </c>
      <c r="BB520" s="756">
        <v>0</v>
      </c>
      <c r="BC520" s="756">
        <v>0</v>
      </c>
      <c r="BD520" s="756">
        <v>0</v>
      </c>
      <c r="BE520" s="767">
        <f t="shared" si="240"/>
        <v>0</v>
      </c>
      <c r="BF520" s="646">
        <f t="shared" si="241"/>
        <v>0</v>
      </c>
      <c r="BG520" s="594"/>
      <c r="BH520" s="705">
        <f t="shared" si="231"/>
        <v>504</v>
      </c>
      <c r="BI520" s="646">
        <f t="shared" si="242"/>
        <v>0</v>
      </c>
      <c r="BJ520" s="594"/>
      <c r="BK520" s="705">
        <f t="shared" si="243"/>
        <v>504</v>
      </c>
      <c r="BL520" s="756">
        <v>0</v>
      </c>
      <c r="BM520" s="756">
        <v>0</v>
      </c>
      <c r="BN520" s="756">
        <v>0</v>
      </c>
      <c r="BO520" s="756">
        <v>0</v>
      </c>
      <c r="BP520" s="756">
        <v>0</v>
      </c>
      <c r="BQ520" s="756">
        <v>0</v>
      </c>
      <c r="BR520" s="756">
        <v>0</v>
      </c>
      <c r="BS520" s="646">
        <f t="shared" si="254"/>
        <v>0</v>
      </c>
      <c r="BT520" s="594"/>
      <c r="BU520" s="705">
        <f t="shared" si="244"/>
        <v>504</v>
      </c>
      <c r="BV520" s="756">
        <v>0</v>
      </c>
      <c r="BW520" s="756">
        <v>0</v>
      </c>
      <c r="BX520" s="756">
        <v>0</v>
      </c>
      <c r="BY520" s="756">
        <v>0</v>
      </c>
      <c r="BZ520" s="756">
        <v>0</v>
      </c>
      <c r="CA520" s="756">
        <v>0</v>
      </c>
      <c r="CB520" s="756">
        <v>0</v>
      </c>
      <c r="CC520" s="646">
        <f t="shared" si="255"/>
        <v>0</v>
      </c>
      <c r="CD520" s="594"/>
      <c r="CE520" s="705">
        <f t="shared" si="232"/>
        <v>504</v>
      </c>
      <c r="CF520" s="756">
        <f t="shared" ref="CF520:CH551" si="264">BV520+BL520</f>
        <v>0</v>
      </c>
      <c r="CG520" s="756">
        <f t="shared" si="264"/>
        <v>0</v>
      </c>
      <c r="CH520" s="756">
        <f t="shared" si="264"/>
        <v>0</v>
      </c>
      <c r="CI520" s="756">
        <f t="shared" si="260"/>
        <v>0</v>
      </c>
      <c r="CJ520" s="756">
        <f t="shared" si="260"/>
        <v>0</v>
      </c>
      <c r="CK520" s="756">
        <f t="shared" si="260"/>
        <v>0</v>
      </c>
      <c r="CL520" s="756">
        <f t="shared" si="260"/>
        <v>0</v>
      </c>
      <c r="CM520" s="646">
        <f t="shared" si="256"/>
        <v>0</v>
      </c>
      <c r="CN520" s="594"/>
      <c r="CO520" s="705">
        <f t="shared" si="233"/>
        <v>504</v>
      </c>
      <c r="CP520" s="756">
        <v>0</v>
      </c>
      <c r="CQ520" s="756">
        <v>0</v>
      </c>
      <c r="CR520" s="756">
        <v>0</v>
      </c>
      <c r="CS520" s="756">
        <v>0</v>
      </c>
      <c r="CT520" s="756">
        <v>0</v>
      </c>
      <c r="CU520" s="756">
        <v>0</v>
      </c>
      <c r="CV520" s="756">
        <v>0</v>
      </c>
      <c r="CW520" s="646">
        <f t="shared" si="257"/>
        <v>0</v>
      </c>
      <c r="CX520" s="685"/>
      <c r="CY520" s="705">
        <f t="shared" si="234"/>
        <v>504</v>
      </c>
      <c r="CZ520" s="756">
        <v>0</v>
      </c>
      <c r="DA520" s="756">
        <v>0</v>
      </c>
      <c r="DB520" s="756">
        <v>0</v>
      </c>
      <c r="DC520" s="756">
        <v>0</v>
      </c>
      <c r="DD520" s="756">
        <v>0</v>
      </c>
      <c r="DE520" s="767">
        <f t="shared" si="245"/>
        <v>0</v>
      </c>
      <c r="DF520" s="756">
        <v>0</v>
      </c>
      <c r="DG520" s="756">
        <v>0</v>
      </c>
      <c r="DH520" s="756">
        <v>0</v>
      </c>
      <c r="DI520" s="756">
        <v>0</v>
      </c>
      <c r="DJ520" s="767">
        <f t="shared" si="246"/>
        <v>0</v>
      </c>
      <c r="DK520" s="715">
        <f t="shared" si="247"/>
        <v>0</v>
      </c>
      <c r="DL520" s="685"/>
      <c r="DM520" s="705">
        <f t="shared" si="235"/>
        <v>504</v>
      </c>
      <c r="DN520" s="715">
        <f t="shared" si="248"/>
        <v>0</v>
      </c>
    </row>
    <row r="521" spans="2:118" x14ac:dyDescent="0.25">
      <c r="B521" s="705">
        <v>505</v>
      </c>
      <c r="C521" s="765">
        <f>(1+_xlfn.XLOOKUP(INT((B521-1)/12)+1,'ZC Curve'!$B$8:$B$107,'ZC Curve'!R$8:R$107,,0))^(1/12)-1</f>
        <v>0</v>
      </c>
      <c r="D521" s="766">
        <f t="shared" si="249"/>
        <v>1</v>
      </c>
      <c r="E521" s="685"/>
      <c r="F521" s="705">
        <v>505</v>
      </c>
      <c r="G521" s="756">
        <v>0</v>
      </c>
      <c r="H521" s="756">
        <v>0</v>
      </c>
      <c r="I521" s="756">
        <v>0</v>
      </c>
      <c r="J521" s="756">
        <v>0</v>
      </c>
      <c r="K521" s="756">
        <v>0</v>
      </c>
      <c r="L521" s="756">
        <v>0</v>
      </c>
      <c r="M521" s="756">
        <v>0</v>
      </c>
      <c r="N521" s="646">
        <f t="shared" si="250"/>
        <v>0</v>
      </c>
      <c r="O521" s="594"/>
      <c r="P521" s="705">
        <f t="shared" si="236"/>
        <v>505</v>
      </c>
      <c r="Q521" s="756">
        <v>0</v>
      </c>
      <c r="R521" s="756">
        <v>0</v>
      </c>
      <c r="S521" s="756">
        <v>0</v>
      </c>
      <c r="T521" s="756">
        <v>0</v>
      </c>
      <c r="U521" s="756">
        <v>0</v>
      </c>
      <c r="V521" s="756">
        <v>0</v>
      </c>
      <c r="W521" s="756">
        <v>0</v>
      </c>
      <c r="X521" s="646">
        <f t="shared" si="251"/>
        <v>0</v>
      </c>
      <c r="Y521" s="594"/>
      <c r="Z521" s="705">
        <f t="shared" si="237"/>
        <v>505</v>
      </c>
      <c r="AA521" s="756">
        <f t="shared" si="263"/>
        <v>0</v>
      </c>
      <c r="AB521" s="756">
        <f t="shared" si="263"/>
        <v>0</v>
      </c>
      <c r="AC521" s="756">
        <f t="shared" si="263"/>
        <v>0</v>
      </c>
      <c r="AD521" s="756">
        <f t="shared" si="259"/>
        <v>0</v>
      </c>
      <c r="AE521" s="756">
        <f t="shared" si="259"/>
        <v>0</v>
      </c>
      <c r="AF521" s="756">
        <f t="shared" si="259"/>
        <v>0</v>
      </c>
      <c r="AG521" s="756">
        <f t="shared" si="259"/>
        <v>0</v>
      </c>
      <c r="AH521" s="646">
        <f t="shared" si="252"/>
        <v>0</v>
      </c>
      <c r="AI521" s="594"/>
      <c r="AJ521" s="705">
        <f t="shared" si="238"/>
        <v>505</v>
      </c>
      <c r="AK521" s="756">
        <v>0</v>
      </c>
      <c r="AL521" s="756">
        <v>0</v>
      </c>
      <c r="AM521" s="756">
        <v>0</v>
      </c>
      <c r="AN521" s="756">
        <v>0</v>
      </c>
      <c r="AO521" s="756">
        <v>0</v>
      </c>
      <c r="AP521" s="756">
        <v>0</v>
      </c>
      <c r="AQ521" s="756">
        <v>0</v>
      </c>
      <c r="AR521" s="646">
        <f t="shared" si="253"/>
        <v>0</v>
      </c>
      <c r="AS521" s="594"/>
      <c r="AT521" s="705">
        <f t="shared" si="239"/>
        <v>505</v>
      </c>
      <c r="AU521" s="756">
        <v>0</v>
      </c>
      <c r="AV521" s="756">
        <v>0</v>
      </c>
      <c r="AW521" s="756">
        <v>0</v>
      </c>
      <c r="AX521" s="756">
        <v>0</v>
      </c>
      <c r="AY521" s="756">
        <v>0</v>
      </c>
      <c r="AZ521" s="767">
        <f t="shared" si="258"/>
        <v>0</v>
      </c>
      <c r="BA521" s="756">
        <v>0</v>
      </c>
      <c r="BB521" s="756">
        <v>0</v>
      </c>
      <c r="BC521" s="756">
        <v>0</v>
      </c>
      <c r="BD521" s="756">
        <v>0</v>
      </c>
      <c r="BE521" s="767">
        <f t="shared" si="240"/>
        <v>0</v>
      </c>
      <c r="BF521" s="646">
        <f t="shared" si="241"/>
        <v>0</v>
      </c>
      <c r="BG521" s="594"/>
      <c r="BH521" s="705">
        <f t="shared" si="231"/>
        <v>505</v>
      </c>
      <c r="BI521" s="646">
        <f t="shared" si="242"/>
        <v>0</v>
      </c>
      <c r="BJ521" s="594"/>
      <c r="BK521" s="705">
        <f t="shared" si="243"/>
        <v>505</v>
      </c>
      <c r="BL521" s="756">
        <v>0</v>
      </c>
      <c r="BM521" s="756">
        <v>0</v>
      </c>
      <c r="BN521" s="756">
        <v>0</v>
      </c>
      <c r="BO521" s="756">
        <v>0</v>
      </c>
      <c r="BP521" s="756">
        <v>0</v>
      </c>
      <c r="BQ521" s="756">
        <v>0</v>
      </c>
      <c r="BR521" s="756">
        <v>0</v>
      </c>
      <c r="BS521" s="646">
        <f t="shared" si="254"/>
        <v>0</v>
      </c>
      <c r="BT521" s="594"/>
      <c r="BU521" s="705">
        <f t="shared" si="244"/>
        <v>505</v>
      </c>
      <c r="BV521" s="756">
        <v>0</v>
      </c>
      <c r="BW521" s="756">
        <v>0</v>
      </c>
      <c r="BX521" s="756">
        <v>0</v>
      </c>
      <c r="BY521" s="756">
        <v>0</v>
      </c>
      <c r="BZ521" s="756">
        <v>0</v>
      </c>
      <c r="CA521" s="756">
        <v>0</v>
      </c>
      <c r="CB521" s="756">
        <v>0</v>
      </c>
      <c r="CC521" s="646">
        <f t="shared" si="255"/>
        <v>0</v>
      </c>
      <c r="CD521" s="594"/>
      <c r="CE521" s="705">
        <f t="shared" si="232"/>
        <v>505</v>
      </c>
      <c r="CF521" s="756">
        <f t="shared" si="264"/>
        <v>0</v>
      </c>
      <c r="CG521" s="756">
        <f t="shared" si="264"/>
        <v>0</v>
      </c>
      <c r="CH521" s="756">
        <f t="shared" si="264"/>
        <v>0</v>
      </c>
      <c r="CI521" s="756">
        <f t="shared" si="260"/>
        <v>0</v>
      </c>
      <c r="CJ521" s="756">
        <f t="shared" si="260"/>
        <v>0</v>
      </c>
      <c r="CK521" s="756">
        <f t="shared" si="260"/>
        <v>0</v>
      </c>
      <c r="CL521" s="756">
        <f t="shared" si="260"/>
        <v>0</v>
      </c>
      <c r="CM521" s="646">
        <f t="shared" si="256"/>
        <v>0</v>
      </c>
      <c r="CN521" s="594"/>
      <c r="CO521" s="705">
        <f t="shared" si="233"/>
        <v>505</v>
      </c>
      <c r="CP521" s="756">
        <v>0</v>
      </c>
      <c r="CQ521" s="756">
        <v>0</v>
      </c>
      <c r="CR521" s="756">
        <v>0</v>
      </c>
      <c r="CS521" s="756">
        <v>0</v>
      </c>
      <c r="CT521" s="756">
        <v>0</v>
      </c>
      <c r="CU521" s="756">
        <v>0</v>
      </c>
      <c r="CV521" s="756">
        <v>0</v>
      </c>
      <c r="CW521" s="646">
        <f t="shared" si="257"/>
        <v>0</v>
      </c>
      <c r="CX521" s="685"/>
      <c r="CY521" s="705">
        <f t="shared" si="234"/>
        <v>505</v>
      </c>
      <c r="CZ521" s="756">
        <v>0</v>
      </c>
      <c r="DA521" s="756">
        <v>0</v>
      </c>
      <c r="DB521" s="756">
        <v>0</v>
      </c>
      <c r="DC521" s="756">
        <v>0</v>
      </c>
      <c r="DD521" s="756">
        <v>0</v>
      </c>
      <c r="DE521" s="767">
        <f t="shared" si="245"/>
        <v>0</v>
      </c>
      <c r="DF521" s="756">
        <v>0</v>
      </c>
      <c r="DG521" s="756">
        <v>0</v>
      </c>
      <c r="DH521" s="756">
        <v>0</v>
      </c>
      <c r="DI521" s="756">
        <v>0</v>
      </c>
      <c r="DJ521" s="767">
        <f t="shared" si="246"/>
        <v>0</v>
      </c>
      <c r="DK521" s="715">
        <f t="shared" si="247"/>
        <v>0</v>
      </c>
      <c r="DL521" s="685"/>
      <c r="DM521" s="705">
        <f t="shared" si="235"/>
        <v>505</v>
      </c>
      <c r="DN521" s="715">
        <f t="shared" si="248"/>
        <v>0</v>
      </c>
    </row>
    <row r="522" spans="2:118" x14ac:dyDescent="0.25">
      <c r="B522" s="705">
        <v>506</v>
      </c>
      <c r="C522" s="765">
        <f>(1+_xlfn.XLOOKUP(INT((B522-1)/12)+1,'ZC Curve'!$B$8:$B$107,'ZC Curve'!R$8:R$107,,0))^(1/12)-1</f>
        <v>0</v>
      </c>
      <c r="D522" s="766">
        <f t="shared" si="249"/>
        <v>1</v>
      </c>
      <c r="E522" s="685"/>
      <c r="F522" s="705">
        <v>506</v>
      </c>
      <c r="G522" s="756">
        <v>0</v>
      </c>
      <c r="H522" s="756">
        <v>0</v>
      </c>
      <c r="I522" s="756">
        <v>0</v>
      </c>
      <c r="J522" s="756">
        <v>0</v>
      </c>
      <c r="K522" s="756">
        <v>0</v>
      </c>
      <c r="L522" s="756">
        <v>0</v>
      </c>
      <c r="M522" s="756">
        <v>0</v>
      </c>
      <c r="N522" s="646">
        <f t="shared" si="250"/>
        <v>0</v>
      </c>
      <c r="O522" s="594"/>
      <c r="P522" s="705">
        <f t="shared" si="236"/>
        <v>506</v>
      </c>
      <c r="Q522" s="756">
        <v>0</v>
      </c>
      <c r="R522" s="756">
        <v>0</v>
      </c>
      <c r="S522" s="756">
        <v>0</v>
      </c>
      <c r="T522" s="756">
        <v>0</v>
      </c>
      <c r="U522" s="756">
        <v>0</v>
      </c>
      <c r="V522" s="756">
        <v>0</v>
      </c>
      <c r="W522" s="756">
        <v>0</v>
      </c>
      <c r="X522" s="646">
        <f t="shared" si="251"/>
        <v>0</v>
      </c>
      <c r="Y522" s="594"/>
      <c r="Z522" s="705">
        <f t="shared" si="237"/>
        <v>506</v>
      </c>
      <c r="AA522" s="756">
        <f t="shared" si="263"/>
        <v>0</v>
      </c>
      <c r="AB522" s="756">
        <f t="shared" si="263"/>
        <v>0</v>
      </c>
      <c r="AC522" s="756">
        <f t="shared" si="263"/>
        <v>0</v>
      </c>
      <c r="AD522" s="756">
        <f t="shared" si="259"/>
        <v>0</v>
      </c>
      <c r="AE522" s="756">
        <f t="shared" si="259"/>
        <v>0</v>
      </c>
      <c r="AF522" s="756">
        <f t="shared" si="259"/>
        <v>0</v>
      </c>
      <c r="AG522" s="756">
        <f t="shared" si="259"/>
        <v>0</v>
      </c>
      <c r="AH522" s="646">
        <f t="shared" si="252"/>
        <v>0</v>
      </c>
      <c r="AI522" s="594"/>
      <c r="AJ522" s="705">
        <f t="shared" si="238"/>
        <v>506</v>
      </c>
      <c r="AK522" s="756">
        <v>0</v>
      </c>
      <c r="AL522" s="756">
        <v>0</v>
      </c>
      <c r="AM522" s="756">
        <v>0</v>
      </c>
      <c r="AN522" s="756">
        <v>0</v>
      </c>
      <c r="AO522" s="756">
        <v>0</v>
      </c>
      <c r="AP522" s="756">
        <v>0</v>
      </c>
      <c r="AQ522" s="756">
        <v>0</v>
      </c>
      <c r="AR522" s="646">
        <f t="shared" si="253"/>
        <v>0</v>
      </c>
      <c r="AS522" s="594"/>
      <c r="AT522" s="705">
        <f t="shared" si="239"/>
        <v>506</v>
      </c>
      <c r="AU522" s="756">
        <v>0</v>
      </c>
      <c r="AV522" s="756">
        <v>0</v>
      </c>
      <c r="AW522" s="756">
        <v>0</v>
      </c>
      <c r="AX522" s="756">
        <v>0</v>
      </c>
      <c r="AY522" s="756">
        <v>0</v>
      </c>
      <c r="AZ522" s="767">
        <f t="shared" si="258"/>
        <v>0</v>
      </c>
      <c r="BA522" s="756">
        <v>0</v>
      </c>
      <c r="BB522" s="756">
        <v>0</v>
      </c>
      <c r="BC522" s="756">
        <v>0</v>
      </c>
      <c r="BD522" s="756">
        <v>0</v>
      </c>
      <c r="BE522" s="767">
        <f t="shared" si="240"/>
        <v>0</v>
      </c>
      <c r="BF522" s="646">
        <f t="shared" si="241"/>
        <v>0</v>
      </c>
      <c r="BG522" s="594"/>
      <c r="BH522" s="705">
        <f t="shared" si="231"/>
        <v>506</v>
      </c>
      <c r="BI522" s="646">
        <f t="shared" si="242"/>
        <v>0</v>
      </c>
      <c r="BJ522" s="594"/>
      <c r="BK522" s="705">
        <f t="shared" si="243"/>
        <v>506</v>
      </c>
      <c r="BL522" s="756">
        <v>0</v>
      </c>
      <c r="BM522" s="756">
        <v>0</v>
      </c>
      <c r="BN522" s="756">
        <v>0</v>
      </c>
      <c r="BO522" s="756">
        <v>0</v>
      </c>
      <c r="BP522" s="756">
        <v>0</v>
      </c>
      <c r="BQ522" s="756">
        <v>0</v>
      </c>
      <c r="BR522" s="756">
        <v>0</v>
      </c>
      <c r="BS522" s="646">
        <f t="shared" si="254"/>
        <v>0</v>
      </c>
      <c r="BT522" s="594"/>
      <c r="BU522" s="705">
        <f t="shared" si="244"/>
        <v>506</v>
      </c>
      <c r="BV522" s="756">
        <v>0</v>
      </c>
      <c r="BW522" s="756">
        <v>0</v>
      </c>
      <c r="BX522" s="756">
        <v>0</v>
      </c>
      <c r="BY522" s="756">
        <v>0</v>
      </c>
      <c r="BZ522" s="756">
        <v>0</v>
      </c>
      <c r="CA522" s="756">
        <v>0</v>
      </c>
      <c r="CB522" s="756">
        <v>0</v>
      </c>
      <c r="CC522" s="646">
        <f t="shared" si="255"/>
        <v>0</v>
      </c>
      <c r="CD522" s="594"/>
      <c r="CE522" s="705">
        <f t="shared" si="232"/>
        <v>506</v>
      </c>
      <c r="CF522" s="756">
        <f t="shared" si="264"/>
        <v>0</v>
      </c>
      <c r="CG522" s="756">
        <f t="shared" si="264"/>
        <v>0</v>
      </c>
      <c r="CH522" s="756">
        <f t="shared" si="264"/>
        <v>0</v>
      </c>
      <c r="CI522" s="756">
        <f t="shared" si="260"/>
        <v>0</v>
      </c>
      <c r="CJ522" s="756">
        <f t="shared" si="260"/>
        <v>0</v>
      </c>
      <c r="CK522" s="756">
        <f t="shared" si="260"/>
        <v>0</v>
      </c>
      <c r="CL522" s="756">
        <f t="shared" si="260"/>
        <v>0</v>
      </c>
      <c r="CM522" s="646">
        <f t="shared" si="256"/>
        <v>0</v>
      </c>
      <c r="CN522" s="594"/>
      <c r="CO522" s="705">
        <f t="shared" si="233"/>
        <v>506</v>
      </c>
      <c r="CP522" s="756">
        <v>0</v>
      </c>
      <c r="CQ522" s="756">
        <v>0</v>
      </c>
      <c r="CR522" s="756">
        <v>0</v>
      </c>
      <c r="CS522" s="756">
        <v>0</v>
      </c>
      <c r="CT522" s="756">
        <v>0</v>
      </c>
      <c r="CU522" s="756">
        <v>0</v>
      </c>
      <c r="CV522" s="756">
        <v>0</v>
      </c>
      <c r="CW522" s="646">
        <f t="shared" si="257"/>
        <v>0</v>
      </c>
      <c r="CX522" s="685"/>
      <c r="CY522" s="705">
        <f t="shared" si="234"/>
        <v>506</v>
      </c>
      <c r="CZ522" s="756">
        <v>0</v>
      </c>
      <c r="DA522" s="756">
        <v>0</v>
      </c>
      <c r="DB522" s="756">
        <v>0</v>
      </c>
      <c r="DC522" s="756">
        <v>0</v>
      </c>
      <c r="DD522" s="756">
        <v>0</v>
      </c>
      <c r="DE522" s="767">
        <f t="shared" si="245"/>
        <v>0</v>
      </c>
      <c r="DF522" s="756">
        <v>0</v>
      </c>
      <c r="DG522" s="756">
        <v>0</v>
      </c>
      <c r="DH522" s="756">
        <v>0</v>
      </c>
      <c r="DI522" s="756">
        <v>0</v>
      </c>
      <c r="DJ522" s="767">
        <f t="shared" si="246"/>
        <v>0</v>
      </c>
      <c r="DK522" s="715">
        <f t="shared" si="247"/>
        <v>0</v>
      </c>
      <c r="DL522" s="685"/>
      <c r="DM522" s="705">
        <f t="shared" si="235"/>
        <v>506</v>
      </c>
      <c r="DN522" s="715">
        <f t="shared" si="248"/>
        <v>0</v>
      </c>
    </row>
    <row r="523" spans="2:118" x14ac:dyDescent="0.25">
      <c r="B523" s="705">
        <v>507</v>
      </c>
      <c r="C523" s="765">
        <f>(1+_xlfn.XLOOKUP(INT((B523-1)/12)+1,'ZC Curve'!$B$8:$B$107,'ZC Curve'!R$8:R$107,,0))^(1/12)-1</f>
        <v>0</v>
      </c>
      <c r="D523" s="766">
        <f t="shared" si="249"/>
        <v>1</v>
      </c>
      <c r="E523" s="685"/>
      <c r="F523" s="705">
        <v>507</v>
      </c>
      <c r="G523" s="756">
        <v>0</v>
      </c>
      <c r="H523" s="756">
        <v>0</v>
      </c>
      <c r="I523" s="756">
        <v>0</v>
      </c>
      <c r="J523" s="756">
        <v>0</v>
      </c>
      <c r="K523" s="756">
        <v>0</v>
      </c>
      <c r="L523" s="756">
        <v>0</v>
      </c>
      <c r="M523" s="756">
        <v>0</v>
      </c>
      <c r="N523" s="646">
        <f t="shared" si="250"/>
        <v>0</v>
      </c>
      <c r="O523" s="594"/>
      <c r="P523" s="705">
        <f t="shared" si="236"/>
        <v>507</v>
      </c>
      <c r="Q523" s="756">
        <v>0</v>
      </c>
      <c r="R523" s="756">
        <v>0</v>
      </c>
      <c r="S523" s="756">
        <v>0</v>
      </c>
      <c r="T523" s="756">
        <v>0</v>
      </c>
      <c r="U523" s="756">
        <v>0</v>
      </c>
      <c r="V523" s="756">
        <v>0</v>
      </c>
      <c r="W523" s="756">
        <v>0</v>
      </c>
      <c r="X523" s="646">
        <f t="shared" si="251"/>
        <v>0</v>
      </c>
      <c r="Y523" s="594"/>
      <c r="Z523" s="705">
        <f t="shared" si="237"/>
        <v>507</v>
      </c>
      <c r="AA523" s="756">
        <f t="shared" si="263"/>
        <v>0</v>
      </c>
      <c r="AB523" s="756">
        <f t="shared" si="263"/>
        <v>0</v>
      </c>
      <c r="AC523" s="756">
        <f t="shared" si="263"/>
        <v>0</v>
      </c>
      <c r="AD523" s="756">
        <f t="shared" si="259"/>
        <v>0</v>
      </c>
      <c r="AE523" s="756">
        <f t="shared" si="259"/>
        <v>0</v>
      </c>
      <c r="AF523" s="756">
        <f t="shared" si="259"/>
        <v>0</v>
      </c>
      <c r="AG523" s="756">
        <f t="shared" si="259"/>
        <v>0</v>
      </c>
      <c r="AH523" s="646">
        <f t="shared" si="252"/>
        <v>0</v>
      </c>
      <c r="AI523" s="594"/>
      <c r="AJ523" s="705">
        <f t="shared" si="238"/>
        <v>507</v>
      </c>
      <c r="AK523" s="756">
        <v>0</v>
      </c>
      <c r="AL523" s="756">
        <v>0</v>
      </c>
      <c r="AM523" s="756">
        <v>0</v>
      </c>
      <c r="AN523" s="756">
        <v>0</v>
      </c>
      <c r="AO523" s="756">
        <v>0</v>
      </c>
      <c r="AP523" s="756">
        <v>0</v>
      </c>
      <c r="AQ523" s="756">
        <v>0</v>
      </c>
      <c r="AR523" s="646">
        <f t="shared" si="253"/>
        <v>0</v>
      </c>
      <c r="AS523" s="594"/>
      <c r="AT523" s="705">
        <f t="shared" si="239"/>
        <v>507</v>
      </c>
      <c r="AU523" s="756">
        <v>0</v>
      </c>
      <c r="AV523" s="756">
        <v>0</v>
      </c>
      <c r="AW523" s="756">
        <v>0</v>
      </c>
      <c r="AX523" s="756">
        <v>0</v>
      </c>
      <c r="AY523" s="756">
        <v>0</v>
      </c>
      <c r="AZ523" s="767">
        <f t="shared" si="258"/>
        <v>0</v>
      </c>
      <c r="BA523" s="756">
        <v>0</v>
      </c>
      <c r="BB523" s="756">
        <v>0</v>
      </c>
      <c r="BC523" s="756">
        <v>0</v>
      </c>
      <c r="BD523" s="756">
        <v>0</v>
      </c>
      <c r="BE523" s="767">
        <f t="shared" si="240"/>
        <v>0</v>
      </c>
      <c r="BF523" s="646">
        <f t="shared" si="241"/>
        <v>0</v>
      </c>
      <c r="BG523" s="594"/>
      <c r="BH523" s="705">
        <f t="shared" si="231"/>
        <v>507</v>
      </c>
      <c r="BI523" s="646">
        <f t="shared" si="242"/>
        <v>0</v>
      </c>
      <c r="BJ523" s="594"/>
      <c r="BK523" s="705">
        <f t="shared" si="243"/>
        <v>507</v>
      </c>
      <c r="BL523" s="756">
        <v>0</v>
      </c>
      <c r="BM523" s="756">
        <v>0</v>
      </c>
      <c r="BN523" s="756">
        <v>0</v>
      </c>
      <c r="BO523" s="756">
        <v>0</v>
      </c>
      <c r="BP523" s="756">
        <v>0</v>
      </c>
      <c r="BQ523" s="756">
        <v>0</v>
      </c>
      <c r="BR523" s="756">
        <v>0</v>
      </c>
      <c r="BS523" s="646">
        <f t="shared" si="254"/>
        <v>0</v>
      </c>
      <c r="BT523" s="594"/>
      <c r="BU523" s="705">
        <f t="shared" si="244"/>
        <v>507</v>
      </c>
      <c r="BV523" s="756">
        <v>0</v>
      </c>
      <c r="BW523" s="756">
        <v>0</v>
      </c>
      <c r="BX523" s="756">
        <v>0</v>
      </c>
      <c r="BY523" s="756">
        <v>0</v>
      </c>
      <c r="BZ523" s="756">
        <v>0</v>
      </c>
      <c r="CA523" s="756">
        <v>0</v>
      </c>
      <c r="CB523" s="756">
        <v>0</v>
      </c>
      <c r="CC523" s="646">
        <f t="shared" si="255"/>
        <v>0</v>
      </c>
      <c r="CD523" s="594"/>
      <c r="CE523" s="705">
        <f t="shared" si="232"/>
        <v>507</v>
      </c>
      <c r="CF523" s="756">
        <f t="shared" si="264"/>
        <v>0</v>
      </c>
      <c r="CG523" s="756">
        <f t="shared" si="264"/>
        <v>0</v>
      </c>
      <c r="CH523" s="756">
        <f t="shared" si="264"/>
        <v>0</v>
      </c>
      <c r="CI523" s="756">
        <f t="shared" si="260"/>
        <v>0</v>
      </c>
      <c r="CJ523" s="756">
        <f t="shared" si="260"/>
        <v>0</v>
      </c>
      <c r="CK523" s="756">
        <f t="shared" si="260"/>
        <v>0</v>
      </c>
      <c r="CL523" s="756">
        <f t="shared" si="260"/>
        <v>0</v>
      </c>
      <c r="CM523" s="646">
        <f t="shared" si="256"/>
        <v>0</v>
      </c>
      <c r="CN523" s="594"/>
      <c r="CO523" s="705">
        <f t="shared" si="233"/>
        <v>507</v>
      </c>
      <c r="CP523" s="756">
        <v>0</v>
      </c>
      <c r="CQ523" s="756">
        <v>0</v>
      </c>
      <c r="CR523" s="756">
        <v>0</v>
      </c>
      <c r="CS523" s="756">
        <v>0</v>
      </c>
      <c r="CT523" s="756">
        <v>0</v>
      </c>
      <c r="CU523" s="756">
        <v>0</v>
      </c>
      <c r="CV523" s="756">
        <v>0</v>
      </c>
      <c r="CW523" s="646">
        <f t="shared" si="257"/>
        <v>0</v>
      </c>
      <c r="CX523" s="685"/>
      <c r="CY523" s="705">
        <f t="shared" si="234"/>
        <v>507</v>
      </c>
      <c r="CZ523" s="756">
        <v>0</v>
      </c>
      <c r="DA523" s="756">
        <v>0</v>
      </c>
      <c r="DB523" s="756">
        <v>0</v>
      </c>
      <c r="DC523" s="756">
        <v>0</v>
      </c>
      <c r="DD523" s="756">
        <v>0</v>
      </c>
      <c r="DE523" s="767">
        <f t="shared" si="245"/>
        <v>0</v>
      </c>
      <c r="DF523" s="756">
        <v>0</v>
      </c>
      <c r="DG523" s="756">
        <v>0</v>
      </c>
      <c r="DH523" s="756">
        <v>0</v>
      </c>
      <c r="DI523" s="756">
        <v>0</v>
      </c>
      <c r="DJ523" s="767">
        <f t="shared" si="246"/>
        <v>0</v>
      </c>
      <c r="DK523" s="715">
        <f t="shared" si="247"/>
        <v>0</v>
      </c>
      <c r="DL523" s="685"/>
      <c r="DM523" s="705">
        <f t="shared" si="235"/>
        <v>507</v>
      </c>
      <c r="DN523" s="715">
        <f t="shared" si="248"/>
        <v>0</v>
      </c>
    </row>
    <row r="524" spans="2:118" x14ac:dyDescent="0.25">
      <c r="B524" s="705">
        <v>508</v>
      </c>
      <c r="C524" s="765">
        <f>(1+_xlfn.XLOOKUP(INT((B524-1)/12)+1,'ZC Curve'!$B$8:$B$107,'ZC Curve'!R$8:R$107,,0))^(1/12)-1</f>
        <v>0</v>
      </c>
      <c r="D524" s="766">
        <f t="shared" si="249"/>
        <v>1</v>
      </c>
      <c r="E524" s="685"/>
      <c r="F524" s="705">
        <v>508</v>
      </c>
      <c r="G524" s="756">
        <v>0</v>
      </c>
      <c r="H524" s="756">
        <v>0</v>
      </c>
      <c r="I524" s="756">
        <v>0</v>
      </c>
      <c r="J524" s="756">
        <v>0</v>
      </c>
      <c r="K524" s="756">
        <v>0</v>
      </c>
      <c r="L524" s="756">
        <v>0</v>
      </c>
      <c r="M524" s="756">
        <v>0</v>
      </c>
      <c r="N524" s="646">
        <f t="shared" si="250"/>
        <v>0</v>
      </c>
      <c r="O524" s="594"/>
      <c r="P524" s="705">
        <f t="shared" si="236"/>
        <v>508</v>
      </c>
      <c r="Q524" s="756">
        <v>0</v>
      </c>
      <c r="R524" s="756">
        <v>0</v>
      </c>
      <c r="S524" s="756">
        <v>0</v>
      </c>
      <c r="T524" s="756">
        <v>0</v>
      </c>
      <c r="U524" s="756">
        <v>0</v>
      </c>
      <c r="V524" s="756">
        <v>0</v>
      </c>
      <c r="W524" s="756">
        <v>0</v>
      </c>
      <c r="X524" s="646">
        <f t="shared" si="251"/>
        <v>0</v>
      </c>
      <c r="Y524" s="594"/>
      <c r="Z524" s="705">
        <f t="shared" si="237"/>
        <v>508</v>
      </c>
      <c r="AA524" s="756">
        <f t="shared" si="263"/>
        <v>0</v>
      </c>
      <c r="AB524" s="756">
        <f t="shared" si="263"/>
        <v>0</v>
      </c>
      <c r="AC524" s="756">
        <f t="shared" si="263"/>
        <v>0</v>
      </c>
      <c r="AD524" s="756">
        <f t="shared" si="259"/>
        <v>0</v>
      </c>
      <c r="AE524" s="756">
        <f t="shared" si="259"/>
        <v>0</v>
      </c>
      <c r="AF524" s="756">
        <f t="shared" si="259"/>
        <v>0</v>
      </c>
      <c r="AG524" s="756">
        <f t="shared" si="259"/>
        <v>0</v>
      </c>
      <c r="AH524" s="646">
        <f t="shared" si="252"/>
        <v>0</v>
      </c>
      <c r="AI524" s="594"/>
      <c r="AJ524" s="705">
        <f t="shared" si="238"/>
        <v>508</v>
      </c>
      <c r="AK524" s="756">
        <v>0</v>
      </c>
      <c r="AL524" s="756">
        <v>0</v>
      </c>
      <c r="AM524" s="756">
        <v>0</v>
      </c>
      <c r="AN524" s="756">
        <v>0</v>
      </c>
      <c r="AO524" s="756">
        <v>0</v>
      </c>
      <c r="AP524" s="756">
        <v>0</v>
      </c>
      <c r="AQ524" s="756">
        <v>0</v>
      </c>
      <c r="AR524" s="646">
        <f t="shared" si="253"/>
        <v>0</v>
      </c>
      <c r="AS524" s="594"/>
      <c r="AT524" s="705">
        <f t="shared" si="239"/>
        <v>508</v>
      </c>
      <c r="AU524" s="756">
        <v>0</v>
      </c>
      <c r="AV524" s="756">
        <v>0</v>
      </c>
      <c r="AW524" s="756">
        <v>0</v>
      </c>
      <c r="AX524" s="756">
        <v>0</v>
      </c>
      <c r="AY524" s="756">
        <v>0</v>
      </c>
      <c r="AZ524" s="767">
        <f t="shared" si="258"/>
        <v>0</v>
      </c>
      <c r="BA524" s="756">
        <v>0</v>
      </c>
      <c r="BB524" s="756">
        <v>0</v>
      </c>
      <c r="BC524" s="756">
        <v>0</v>
      </c>
      <c r="BD524" s="756">
        <v>0</v>
      </c>
      <c r="BE524" s="767">
        <f t="shared" si="240"/>
        <v>0</v>
      </c>
      <c r="BF524" s="646">
        <f t="shared" si="241"/>
        <v>0</v>
      </c>
      <c r="BG524" s="594"/>
      <c r="BH524" s="705">
        <f t="shared" si="231"/>
        <v>508</v>
      </c>
      <c r="BI524" s="646">
        <f t="shared" si="242"/>
        <v>0</v>
      </c>
      <c r="BJ524" s="594"/>
      <c r="BK524" s="705">
        <f t="shared" si="243"/>
        <v>508</v>
      </c>
      <c r="BL524" s="756">
        <v>0</v>
      </c>
      <c r="BM524" s="756">
        <v>0</v>
      </c>
      <c r="BN524" s="756">
        <v>0</v>
      </c>
      <c r="BO524" s="756">
        <v>0</v>
      </c>
      <c r="BP524" s="756">
        <v>0</v>
      </c>
      <c r="BQ524" s="756">
        <v>0</v>
      </c>
      <c r="BR524" s="756">
        <v>0</v>
      </c>
      <c r="BS524" s="646">
        <f t="shared" si="254"/>
        <v>0</v>
      </c>
      <c r="BT524" s="594"/>
      <c r="BU524" s="705">
        <f t="shared" si="244"/>
        <v>508</v>
      </c>
      <c r="BV524" s="756">
        <v>0</v>
      </c>
      <c r="BW524" s="756">
        <v>0</v>
      </c>
      <c r="BX524" s="756">
        <v>0</v>
      </c>
      <c r="BY524" s="756">
        <v>0</v>
      </c>
      <c r="BZ524" s="756">
        <v>0</v>
      </c>
      <c r="CA524" s="756">
        <v>0</v>
      </c>
      <c r="CB524" s="756">
        <v>0</v>
      </c>
      <c r="CC524" s="646">
        <f t="shared" si="255"/>
        <v>0</v>
      </c>
      <c r="CD524" s="594"/>
      <c r="CE524" s="705">
        <f t="shared" si="232"/>
        <v>508</v>
      </c>
      <c r="CF524" s="756">
        <f t="shared" si="264"/>
        <v>0</v>
      </c>
      <c r="CG524" s="756">
        <f t="shared" si="264"/>
        <v>0</v>
      </c>
      <c r="CH524" s="756">
        <f t="shared" si="264"/>
        <v>0</v>
      </c>
      <c r="CI524" s="756">
        <f t="shared" si="260"/>
        <v>0</v>
      </c>
      <c r="CJ524" s="756">
        <f t="shared" si="260"/>
        <v>0</v>
      </c>
      <c r="CK524" s="756">
        <f t="shared" si="260"/>
        <v>0</v>
      </c>
      <c r="CL524" s="756">
        <f t="shared" si="260"/>
        <v>0</v>
      </c>
      <c r="CM524" s="646">
        <f t="shared" si="256"/>
        <v>0</v>
      </c>
      <c r="CN524" s="594"/>
      <c r="CO524" s="705">
        <f t="shared" si="233"/>
        <v>508</v>
      </c>
      <c r="CP524" s="756">
        <v>0</v>
      </c>
      <c r="CQ524" s="756">
        <v>0</v>
      </c>
      <c r="CR524" s="756">
        <v>0</v>
      </c>
      <c r="CS524" s="756">
        <v>0</v>
      </c>
      <c r="CT524" s="756">
        <v>0</v>
      </c>
      <c r="CU524" s="756">
        <v>0</v>
      </c>
      <c r="CV524" s="756">
        <v>0</v>
      </c>
      <c r="CW524" s="646">
        <f t="shared" si="257"/>
        <v>0</v>
      </c>
      <c r="CX524" s="685"/>
      <c r="CY524" s="705">
        <f t="shared" si="234"/>
        <v>508</v>
      </c>
      <c r="CZ524" s="756">
        <v>0</v>
      </c>
      <c r="DA524" s="756">
        <v>0</v>
      </c>
      <c r="DB524" s="756">
        <v>0</v>
      </c>
      <c r="DC524" s="756">
        <v>0</v>
      </c>
      <c r="DD524" s="756">
        <v>0</v>
      </c>
      <c r="DE524" s="767">
        <f t="shared" si="245"/>
        <v>0</v>
      </c>
      <c r="DF524" s="756">
        <v>0</v>
      </c>
      <c r="DG524" s="756">
        <v>0</v>
      </c>
      <c r="DH524" s="756">
        <v>0</v>
      </c>
      <c r="DI524" s="756">
        <v>0</v>
      </c>
      <c r="DJ524" s="767">
        <f t="shared" si="246"/>
        <v>0</v>
      </c>
      <c r="DK524" s="715">
        <f t="shared" si="247"/>
        <v>0</v>
      </c>
      <c r="DL524" s="685"/>
      <c r="DM524" s="705">
        <f t="shared" si="235"/>
        <v>508</v>
      </c>
      <c r="DN524" s="715">
        <f t="shared" si="248"/>
        <v>0</v>
      </c>
    </row>
    <row r="525" spans="2:118" x14ac:dyDescent="0.25">
      <c r="B525" s="705">
        <v>509</v>
      </c>
      <c r="C525" s="765">
        <f>(1+_xlfn.XLOOKUP(INT((B525-1)/12)+1,'ZC Curve'!$B$8:$B$107,'ZC Curve'!R$8:R$107,,0))^(1/12)-1</f>
        <v>0</v>
      </c>
      <c r="D525" s="766">
        <f t="shared" si="249"/>
        <v>1</v>
      </c>
      <c r="E525" s="685"/>
      <c r="F525" s="705">
        <v>509</v>
      </c>
      <c r="G525" s="756">
        <v>0</v>
      </c>
      <c r="H525" s="756">
        <v>0</v>
      </c>
      <c r="I525" s="756">
        <v>0</v>
      </c>
      <c r="J525" s="756">
        <v>0</v>
      </c>
      <c r="K525" s="756">
        <v>0</v>
      </c>
      <c r="L525" s="756">
        <v>0</v>
      </c>
      <c r="M525" s="756">
        <v>0</v>
      </c>
      <c r="N525" s="646">
        <f t="shared" si="250"/>
        <v>0</v>
      </c>
      <c r="O525" s="594"/>
      <c r="P525" s="705">
        <f t="shared" si="236"/>
        <v>509</v>
      </c>
      <c r="Q525" s="756">
        <v>0</v>
      </c>
      <c r="R525" s="756">
        <v>0</v>
      </c>
      <c r="S525" s="756">
        <v>0</v>
      </c>
      <c r="T525" s="756">
        <v>0</v>
      </c>
      <c r="U525" s="756">
        <v>0</v>
      </c>
      <c r="V525" s="756">
        <v>0</v>
      </c>
      <c r="W525" s="756">
        <v>0</v>
      </c>
      <c r="X525" s="646">
        <f t="shared" si="251"/>
        <v>0</v>
      </c>
      <c r="Y525" s="594"/>
      <c r="Z525" s="705">
        <f t="shared" si="237"/>
        <v>509</v>
      </c>
      <c r="AA525" s="756">
        <f t="shared" si="263"/>
        <v>0</v>
      </c>
      <c r="AB525" s="756">
        <f t="shared" si="263"/>
        <v>0</v>
      </c>
      <c r="AC525" s="756">
        <f t="shared" si="263"/>
        <v>0</v>
      </c>
      <c r="AD525" s="756">
        <f t="shared" si="259"/>
        <v>0</v>
      </c>
      <c r="AE525" s="756">
        <f t="shared" si="259"/>
        <v>0</v>
      </c>
      <c r="AF525" s="756">
        <f t="shared" si="259"/>
        <v>0</v>
      </c>
      <c r="AG525" s="756">
        <f t="shared" si="259"/>
        <v>0</v>
      </c>
      <c r="AH525" s="646">
        <f t="shared" si="252"/>
        <v>0</v>
      </c>
      <c r="AI525" s="594"/>
      <c r="AJ525" s="705">
        <f t="shared" si="238"/>
        <v>509</v>
      </c>
      <c r="AK525" s="756">
        <v>0</v>
      </c>
      <c r="AL525" s="756">
        <v>0</v>
      </c>
      <c r="AM525" s="756">
        <v>0</v>
      </c>
      <c r="AN525" s="756">
        <v>0</v>
      </c>
      <c r="AO525" s="756">
        <v>0</v>
      </c>
      <c r="AP525" s="756">
        <v>0</v>
      </c>
      <c r="AQ525" s="756">
        <v>0</v>
      </c>
      <c r="AR525" s="646">
        <f t="shared" si="253"/>
        <v>0</v>
      </c>
      <c r="AS525" s="594"/>
      <c r="AT525" s="705">
        <f t="shared" si="239"/>
        <v>509</v>
      </c>
      <c r="AU525" s="756">
        <v>0</v>
      </c>
      <c r="AV525" s="756">
        <v>0</v>
      </c>
      <c r="AW525" s="756">
        <v>0</v>
      </c>
      <c r="AX525" s="756">
        <v>0</v>
      </c>
      <c r="AY525" s="756">
        <v>0</v>
      </c>
      <c r="AZ525" s="767">
        <f t="shared" si="258"/>
        <v>0</v>
      </c>
      <c r="BA525" s="756">
        <v>0</v>
      </c>
      <c r="BB525" s="756">
        <v>0</v>
      </c>
      <c r="BC525" s="756">
        <v>0</v>
      </c>
      <c r="BD525" s="756">
        <v>0</v>
      </c>
      <c r="BE525" s="767">
        <f t="shared" si="240"/>
        <v>0</v>
      </c>
      <c r="BF525" s="646">
        <f t="shared" si="241"/>
        <v>0</v>
      </c>
      <c r="BG525" s="594"/>
      <c r="BH525" s="705">
        <f t="shared" si="231"/>
        <v>509</v>
      </c>
      <c r="BI525" s="646">
        <f t="shared" si="242"/>
        <v>0</v>
      </c>
      <c r="BJ525" s="594"/>
      <c r="BK525" s="705">
        <f t="shared" si="243"/>
        <v>509</v>
      </c>
      <c r="BL525" s="756">
        <v>0</v>
      </c>
      <c r="BM525" s="756">
        <v>0</v>
      </c>
      <c r="BN525" s="756">
        <v>0</v>
      </c>
      <c r="BO525" s="756">
        <v>0</v>
      </c>
      <c r="BP525" s="756">
        <v>0</v>
      </c>
      <c r="BQ525" s="756">
        <v>0</v>
      </c>
      <c r="BR525" s="756">
        <v>0</v>
      </c>
      <c r="BS525" s="646">
        <f t="shared" si="254"/>
        <v>0</v>
      </c>
      <c r="BT525" s="594"/>
      <c r="BU525" s="705">
        <f t="shared" si="244"/>
        <v>509</v>
      </c>
      <c r="BV525" s="756">
        <v>0</v>
      </c>
      <c r="BW525" s="756">
        <v>0</v>
      </c>
      <c r="BX525" s="756">
        <v>0</v>
      </c>
      <c r="BY525" s="756">
        <v>0</v>
      </c>
      <c r="BZ525" s="756">
        <v>0</v>
      </c>
      <c r="CA525" s="756">
        <v>0</v>
      </c>
      <c r="CB525" s="756">
        <v>0</v>
      </c>
      <c r="CC525" s="646">
        <f t="shared" si="255"/>
        <v>0</v>
      </c>
      <c r="CD525" s="594"/>
      <c r="CE525" s="705">
        <f t="shared" si="232"/>
        <v>509</v>
      </c>
      <c r="CF525" s="756">
        <f t="shared" si="264"/>
        <v>0</v>
      </c>
      <c r="CG525" s="756">
        <f t="shared" si="264"/>
        <v>0</v>
      </c>
      <c r="CH525" s="756">
        <f t="shared" si="264"/>
        <v>0</v>
      </c>
      <c r="CI525" s="756">
        <f t="shared" si="260"/>
        <v>0</v>
      </c>
      <c r="CJ525" s="756">
        <f t="shared" si="260"/>
        <v>0</v>
      </c>
      <c r="CK525" s="756">
        <f t="shared" si="260"/>
        <v>0</v>
      </c>
      <c r="CL525" s="756">
        <f t="shared" si="260"/>
        <v>0</v>
      </c>
      <c r="CM525" s="646">
        <f t="shared" si="256"/>
        <v>0</v>
      </c>
      <c r="CN525" s="594"/>
      <c r="CO525" s="705">
        <f t="shared" si="233"/>
        <v>509</v>
      </c>
      <c r="CP525" s="756">
        <v>0</v>
      </c>
      <c r="CQ525" s="756">
        <v>0</v>
      </c>
      <c r="CR525" s="756">
        <v>0</v>
      </c>
      <c r="CS525" s="756">
        <v>0</v>
      </c>
      <c r="CT525" s="756">
        <v>0</v>
      </c>
      <c r="CU525" s="756">
        <v>0</v>
      </c>
      <c r="CV525" s="756">
        <v>0</v>
      </c>
      <c r="CW525" s="646">
        <f t="shared" si="257"/>
        <v>0</v>
      </c>
      <c r="CX525" s="685"/>
      <c r="CY525" s="705">
        <f t="shared" si="234"/>
        <v>509</v>
      </c>
      <c r="CZ525" s="756">
        <v>0</v>
      </c>
      <c r="DA525" s="756">
        <v>0</v>
      </c>
      <c r="DB525" s="756">
        <v>0</v>
      </c>
      <c r="DC525" s="756">
        <v>0</v>
      </c>
      <c r="DD525" s="756">
        <v>0</v>
      </c>
      <c r="DE525" s="767">
        <f t="shared" si="245"/>
        <v>0</v>
      </c>
      <c r="DF525" s="756">
        <v>0</v>
      </c>
      <c r="DG525" s="756">
        <v>0</v>
      </c>
      <c r="DH525" s="756">
        <v>0</v>
      </c>
      <c r="DI525" s="756">
        <v>0</v>
      </c>
      <c r="DJ525" s="767">
        <f t="shared" si="246"/>
        <v>0</v>
      </c>
      <c r="DK525" s="715">
        <f t="shared" si="247"/>
        <v>0</v>
      </c>
      <c r="DL525" s="685"/>
      <c r="DM525" s="705">
        <f t="shared" si="235"/>
        <v>509</v>
      </c>
      <c r="DN525" s="715">
        <f t="shared" si="248"/>
        <v>0</v>
      </c>
    </row>
    <row r="526" spans="2:118" x14ac:dyDescent="0.25">
      <c r="B526" s="705">
        <v>510</v>
      </c>
      <c r="C526" s="765">
        <f>(1+_xlfn.XLOOKUP(INT((B526-1)/12)+1,'ZC Curve'!$B$8:$B$107,'ZC Curve'!R$8:R$107,,0))^(1/12)-1</f>
        <v>0</v>
      </c>
      <c r="D526" s="766">
        <f t="shared" si="249"/>
        <v>1</v>
      </c>
      <c r="E526" s="685"/>
      <c r="F526" s="705">
        <v>510</v>
      </c>
      <c r="G526" s="756">
        <v>0</v>
      </c>
      <c r="H526" s="756">
        <v>0</v>
      </c>
      <c r="I526" s="756">
        <v>0</v>
      </c>
      <c r="J526" s="756">
        <v>0</v>
      </c>
      <c r="K526" s="756">
        <v>0</v>
      </c>
      <c r="L526" s="756">
        <v>0</v>
      </c>
      <c r="M526" s="756">
        <v>0</v>
      </c>
      <c r="N526" s="646">
        <f t="shared" si="250"/>
        <v>0</v>
      </c>
      <c r="O526" s="594"/>
      <c r="P526" s="705">
        <f t="shared" si="236"/>
        <v>510</v>
      </c>
      <c r="Q526" s="756">
        <v>0</v>
      </c>
      <c r="R526" s="756">
        <v>0</v>
      </c>
      <c r="S526" s="756">
        <v>0</v>
      </c>
      <c r="T526" s="756">
        <v>0</v>
      </c>
      <c r="U526" s="756">
        <v>0</v>
      </c>
      <c r="V526" s="756">
        <v>0</v>
      </c>
      <c r="W526" s="756">
        <v>0</v>
      </c>
      <c r="X526" s="646">
        <f t="shared" si="251"/>
        <v>0</v>
      </c>
      <c r="Y526" s="594"/>
      <c r="Z526" s="705">
        <f t="shared" si="237"/>
        <v>510</v>
      </c>
      <c r="AA526" s="756">
        <f t="shared" si="263"/>
        <v>0</v>
      </c>
      <c r="AB526" s="756">
        <f t="shared" si="263"/>
        <v>0</v>
      </c>
      <c r="AC526" s="756">
        <f t="shared" si="263"/>
        <v>0</v>
      </c>
      <c r="AD526" s="756">
        <f t="shared" si="259"/>
        <v>0</v>
      </c>
      <c r="AE526" s="756">
        <f t="shared" si="259"/>
        <v>0</v>
      </c>
      <c r="AF526" s="756">
        <f t="shared" si="259"/>
        <v>0</v>
      </c>
      <c r="AG526" s="756">
        <f t="shared" si="259"/>
        <v>0</v>
      </c>
      <c r="AH526" s="646">
        <f t="shared" si="252"/>
        <v>0</v>
      </c>
      <c r="AI526" s="594"/>
      <c r="AJ526" s="705">
        <f t="shared" si="238"/>
        <v>510</v>
      </c>
      <c r="AK526" s="756">
        <v>0</v>
      </c>
      <c r="AL526" s="756">
        <v>0</v>
      </c>
      <c r="AM526" s="756">
        <v>0</v>
      </c>
      <c r="AN526" s="756">
        <v>0</v>
      </c>
      <c r="AO526" s="756">
        <v>0</v>
      </c>
      <c r="AP526" s="756">
        <v>0</v>
      </c>
      <c r="AQ526" s="756">
        <v>0</v>
      </c>
      <c r="AR526" s="646">
        <f t="shared" si="253"/>
        <v>0</v>
      </c>
      <c r="AS526" s="594"/>
      <c r="AT526" s="705">
        <f t="shared" si="239"/>
        <v>510</v>
      </c>
      <c r="AU526" s="756">
        <v>0</v>
      </c>
      <c r="AV526" s="756">
        <v>0</v>
      </c>
      <c r="AW526" s="756">
        <v>0</v>
      </c>
      <c r="AX526" s="756">
        <v>0</v>
      </c>
      <c r="AY526" s="756">
        <v>0</v>
      </c>
      <c r="AZ526" s="767">
        <f t="shared" si="258"/>
        <v>0</v>
      </c>
      <c r="BA526" s="756">
        <v>0</v>
      </c>
      <c r="BB526" s="756">
        <v>0</v>
      </c>
      <c r="BC526" s="756">
        <v>0</v>
      </c>
      <c r="BD526" s="756">
        <v>0</v>
      </c>
      <c r="BE526" s="767">
        <f t="shared" si="240"/>
        <v>0</v>
      </c>
      <c r="BF526" s="646">
        <f t="shared" si="241"/>
        <v>0</v>
      </c>
      <c r="BG526" s="594"/>
      <c r="BH526" s="705">
        <f t="shared" si="231"/>
        <v>510</v>
      </c>
      <c r="BI526" s="646">
        <f t="shared" si="242"/>
        <v>0</v>
      </c>
      <c r="BJ526" s="594"/>
      <c r="BK526" s="705">
        <f t="shared" si="243"/>
        <v>510</v>
      </c>
      <c r="BL526" s="756">
        <v>0</v>
      </c>
      <c r="BM526" s="756">
        <v>0</v>
      </c>
      <c r="BN526" s="756">
        <v>0</v>
      </c>
      <c r="BO526" s="756">
        <v>0</v>
      </c>
      <c r="BP526" s="756">
        <v>0</v>
      </c>
      <c r="BQ526" s="756">
        <v>0</v>
      </c>
      <c r="BR526" s="756">
        <v>0</v>
      </c>
      <c r="BS526" s="646">
        <f t="shared" si="254"/>
        <v>0</v>
      </c>
      <c r="BT526" s="594"/>
      <c r="BU526" s="705">
        <f t="shared" si="244"/>
        <v>510</v>
      </c>
      <c r="BV526" s="756">
        <v>0</v>
      </c>
      <c r="BW526" s="756">
        <v>0</v>
      </c>
      <c r="BX526" s="756">
        <v>0</v>
      </c>
      <c r="BY526" s="756">
        <v>0</v>
      </c>
      <c r="BZ526" s="756">
        <v>0</v>
      </c>
      <c r="CA526" s="756">
        <v>0</v>
      </c>
      <c r="CB526" s="756">
        <v>0</v>
      </c>
      <c r="CC526" s="646">
        <f t="shared" si="255"/>
        <v>0</v>
      </c>
      <c r="CD526" s="594"/>
      <c r="CE526" s="705">
        <f t="shared" si="232"/>
        <v>510</v>
      </c>
      <c r="CF526" s="756">
        <f t="shared" si="264"/>
        <v>0</v>
      </c>
      <c r="CG526" s="756">
        <f t="shared" si="264"/>
        <v>0</v>
      </c>
      <c r="CH526" s="756">
        <f t="shared" si="264"/>
        <v>0</v>
      </c>
      <c r="CI526" s="756">
        <f t="shared" si="260"/>
        <v>0</v>
      </c>
      <c r="CJ526" s="756">
        <f t="shared" si="260"/>
        <v>0</v>
      </c>
      <c r="CK526" s="756">
        <f t="shared" si="260"/>
        <v>0</v>
      </c>
      <c r="CL526" s="756">
        <f t="shared" si="260"/>
        <v>0</v>
      </c>
      <c r="CM526" s="646">
        <f t="shared" si="256"/>
        <v>0</v>
      </c>
      <c r="CN526" s="594"/>
      <c r="CO526" s="705">
        <f t="shared" si="233"/>
        <v>510</v>
      </c>
      <c r="CP526" s="756">
        <v>0</v>
      </c>
      <c r="CQ526" s="756">
        <v>0</v>
      </c>
      <c r="CR526" s="756">
        <v>0</v>
      </c>
      <c r="CS526" s="756">
        <v>0</v>
      </c>
      <c r="CT526" s="756">
        <v>0</v>
      </c>
      <c r="CU526" s="756">
        <v>0</v>
      </c>
      <c r="CV526" s="756">
        <v>0</v>
      </c>
      <c r="CW526" s="646">
        <f t="shared" si="257"/>
        <v>0</v>
      </c>
      <c r="CX526" s="685"/>
      <c r="CY526" s="705">
        <f t="shared" si="234"/>
        <v>510</v>
      </c>
      <c r="CZ526" s="756">
        <v>0</v>
      </c>
      <c r="DA526" s="756">
        <v>0</v>
      </c>
      <c r="DB526" s="756">
        <v>0</v>
      </c>
      <c r="DC526" s="756">
        <v>0</v>
      </c>
      <c r="DD526" s="756">
        <v>0</v>
      </c>
      <c r="DE526" s="767">
        <f t="shared" si="245"/>
        <v>0</v>
      </c>
      <c r="DF526" s="756">
        <v>0</v>
      </c>
      <c r="DG526" s="756">
        <v>0</v>
      </c>
      <c r="DH526" s="756">
        <v>0</v>
      </c>
      <c r="DI526" s="756">
        <v>0</v>
      </c>
      <c r="DJ526" s="767">
        <f t="shared" si="246"/>
        <v>0</v>
      </c>
      <c r="DK526" s="715">
        <f t="shared" si="247"/>
        <v>0</v>
      </c>
      <c r="DL526" s="685"/>
      <c r="DM526" s="705">
        <f t="shared" si="235"/>
        <v>510</v>
      </c>
      <c r="DN526" s="715">
        <f t="shared" si="248"/>
        <v>0</v>
      </c>
    </row>
    <row r="527" spans="2:118" x14ac:dyDescent="0.25">
      <c r="B527" s="705">
        <v>511</v>
      </c>
      <c r="C527" s="765">
        <f>(1+_xlfn.XLOOKUP(INT((B527-1)/12)+1,'ZC Curve'!$B$8:$B$107,'ZC Curve'!R$8:R$107,,0))^(1/12)-1</f>
        <v>0</v>
      </c>
      <c r="D527" s="766">
        <f t="shared" si="249"/>
        <v>1</v>
      </c>
      <c r="E527" s="685"/>
      <c r="F527" s="705">
        <v>511</v>
      </c>
      <c r="G527" s="756">
        <v>0</v>
      </c>
      <c r="H527" s="756">
        <v>0</v>
      </c>
      <c r="I527" s="756">
        <v>0</v>
      </c>
      <c r="J527" s="756">
        <v>0</v>
      </c>
      <c r="K527" s="756">
        <v>0</v>
      </c>
      <c r="L527" s="756">
        <v>0</v>
      </c>
      <c r="M527" s="756">
        <v>0</v>
      </c>
      <c r="N527" s="646">
        <f t="shared" si="250"/>
        <v>0</v>
      </c>
      <c r="O527" s="594"/>
      <c r="P527" s="705">
        <f t="shared" si="236"/>
        <v>511</v>
      </c>
      <c r="Q527" s="756">
        <v>0</v>
      </c>
      <c r="R527" s="756">
        <v>0</v>
      </c>
      <c r="S527" s="756">
        <v>0</v>
      </c>
      <c r="T527" s="756">
        <v>0</v>
      </c>
      <c r="U527" s="756">
        <v>0</v>
      </c>
      <c r="V527" s="756">
        <v>0</v>
      </c>
      <c r="W527" s="756">
        <v>0</v>
      </c>
      <c r="X527" s="646">
        <f t="shared" si="251"/>
        <v>0</v>
      </c>
      <c r="Y527" s="594"/>
      <c r="Z527" s="705">
        <f t="shared" si="237"/>
        <v>511</v>
      </c>
      <c r="AA527" s="756">
        <f t="shared" si="263"/>
        <v>0</v>
      </c>
      <c r="AB527" s="756">
        <f t="shared" si="263"/>
        <v>0</v>
      </c>
      <c r="AC527" s="756">
        <f t="shared" si="263"/>
        <v>0</v>
      </c>
      <c r="AD527" s="756">
        <f t="shared" si="259"/>
        <v>0</v>
      </c>
      <c r="AE527" s="756">
        <f t="shared" si="259"/>
        <v>0</v>
      </c>
      <c r="AF527" s="756">
        <f t="shared" si="259"/>
        <v>0</v>
      </c>
      <c r="AG527" s="756">
        <f t="shared" si="259"/>
        <v>0</v>
      </c>
      <c r="AH527" s="646">
        <f t="shared" si="252"/>
        <v>0</v>
      </c>
      <c r="AI527" s="594"/>
      <c r="AJ527" s="705">
        <f t="shared" si="238"/>
        <v>511</v>
      </c>
      <c r="AK527" s="756">
        <v>0</v>
      </c>
      <c r="AL527" s="756">
        <v>0</v>
      </c>
      <c r="AM527" s="756">
        <v>0</v>
      </c>
      <c r="AN527" s="756">
        <v>0</v>
      </c>
      <c r="AO527" s="756">
        <v>0</v>
      </c>
      <c r="AP527" s="756">
        <v>0</v>
      </c>
      <c r="AQ527" s="756">
        <v>0</v>
      </c>
      <c r="AR527" s="646">
        <f t="shared" si="253"/>
        <v>0</v>
      </c>
      <c r="AS527" s="594"/>
      <c r="AT527" s="705">
        <f t="shared" si="239"/>
        <v>511</v>
      </c>
      <c r="AU527" s="756">
        <v>0</v>
      </c>
      <c r="AV527" s="756">
        <v>0</v>
      </c>
      <c r="AW527" s="756">
        <v>0</v>
      </c>
      <c r="AX527" s="756">
        <v>0</v>
      </c>
      <c r="AY527" s="756">
        <v>0</v>
      </c>
      <c r="AZ527" s="767">
        <f t="shared" si="258"/>
        <v>0</v>
      </c>
      <c r="BA527" s="756">
        <v>0</v>
      </c>
      <c r="BB527" s="756">
        <v>0</v>
      </c>
      <c r="BC527" s="756">
        <v>0</v>
      </c>
      <c r="BD527" s="756">
        <v>0</v>
      </c>
      <c r="BE527" s="767">
        <f t="shared" si="240"/>
        <v>0</v>
      </c>
      <c r="BF527" s="646">
        <f t="shared" si="241"/>
        <v>0</v>
      </c>
      <c r="BG527" s="594"/>
      <c r="BH527" s="705">
        <f t="shared" si="231"/>
        <v>511</v>
      </c>
      <c r="BI527" s="646">
        <f t="shared" si="242"/>
        <v>0</v>
      </c>
      <c r="BJ527" s="594"/>
      <c r="BK527" s="705">
        <f t="shared" si="243"/>
        <v>511</v>
      </c>
      <c r="BL527" s="756">
        <v>0</v>
      </c>
      <c r="BM527" s="756">
        <v>0</v>
      </c>
      <c r="BN527" s="756">
        <v>0</v>
      </c>
      <c r="BO527" s="756">
        <v>0</v>
      </c>
      <c r="BP527" s="756">
        <v>0</v>
      </c>
      <c r="BQ527" s="756">
        <v>0</v>
      </c>
      <c r="BR527" s="756">
        <v>0</v>
      </c>
      <c r="BS527" s="646">
        <f t="shared" si="254"/>
        <v>0</v>
      </c>
      <c r="BT527" s="594"/>
      <c r="BU527" s="705">
        <f t="shared" si="244"/>
        <v>511</v>
      </c>
      <c r="BV527" s="756">
        <v>0</v>
      </c>
      <c r="BW527" s="756">
        <v>0</v>
      </c>
      <c r="BX527" s="756">
        <v>0</v>
      </c>
      <c r="BY527" s="756">
        <v>0</v>
      </c>
      <c r="BZ527" s="756">
        <v>0</v>
      </c>
      <c r="CA527" s="756">
        <v>0</v>
      </c>
      <c r="CB527" s="756">
        <v>0</v>
      </c>
      <c r="CC527" s="646">
        <f t="shared" si="255"/>
        <v>0</v>
      </c>
      <c r="CD527" s="594"/>
      <c r="CE527" s="705">
        <f t="shared" si="232"/>
        <v>511</v>
      </c>
      <c r="CF527" s="756">
        <f t="shared" si="264"/>
        <v>0</v>
      </c>
      <c r="CG527" s="756">
        <f t="shared" si="264"/>
        <v>0</v>
      </c>
      <c r="CH527" s="756">
        <f t="shared" si="264"/>
        <v>0</v>
      </c>
      <c r="CI527" s="756">
        <f t="shared" si="260"/>
        <v>0</v>
      </c>
      <c r="CJ527" s="756">
        <f t="shared" si="260"/>
        <v>0</v>
      </c>
      <c r="CK527" s="756">
        <f t="shared" si="260"/>
        <v>0</v>
      </c>
      <c r="CL527" s="756">
        <f t="shared" si="260"/>
        <v>0</v>
      </c>
      <c r="CM527" s="646">
        <f t="shared" si="256"/>
        <v>0</v>
      </c>
      <c r="CN527" s="594"/>
      <c r="CO527" s="705">
        <f t="shared" si="233"/>
        <v>511</v>
      </c>
      <c r="CP527" s="756">
        <v>0</v>
      </c>
      <c r="CQ527" s="756">
        <v>0</v>
      </c>
      <c r="CR527" s="756">
        <v>0</v>
      </c>
      <c r="CS527" s="756">
        <v>0</v>
      </c>
      <c r="CT527" s="756">
        <v>0</v>
      </c>
      <c r="CU527" s="756">
        <v>0</v>
      </c>
      <c r="CV527" s="756">
        <v>0</v>
      </c>
      <c r="CW527" s="646">
        <f t="shared" si="257"/>
        <v>0</v>
      </c>
      <c r="CX527" s="685"/>
      <c r="CY527" s="705">
        <f t="shared" si="234"/>
        <v>511</v>
      </c>
      <c r="CZ527" s="756">
        <v>0</v>
      </c>
      <c r="DA527" s="756">
        <v>0</v>
      </c>
      <c r="DB527" s="756">
        <v>0</v>
      </c>
      <c r="DC527" s="756">
        <v>0</v>
      </c>
      <c r="DD527" s="756">
        <v>0</v>
      </c>
      <c r="DE527" s="767">
        <f t="shared" si="245"/>
        <v>0</v>
      </c>
      <c r="DF527" s="756">
        <v>0</v>
      </c>
      <c r="DG527" s="756">
        <v>0</v>
      </c>
      <c r="DH527" s="756">
        <v>0</v>
      </c>
      <c r="DI527" s="756">
        <v>0</v>
      </c>
      <c r="DJ527" s="767">
        <f t="shared" si="246"/>
        <v>0</v>
      </c>
      <c r="DK527" s="715">
        <f t="shared" si="247"/>
        <v>0</v>
      </c>
      <c r="DL527" s="685"/>
      <c r="DM527" s="705">
        <f t="shared" si="235"/>
        <v>511</v>
      </c>
      <c r="DN527" s="715">
        <f t="shared" si="248"/>
        <v>0</v>
      </c>
    </row>
    <row r="528" spans="2:118" x14ac:dyDescent="0.25">
      <c r="B528" s="705">
        <v>512</v>
      </c>
      <c r="C528" s="765">
        <f>(1+_xlfn.XLOOKUP(INT((B528-1)/12)+1,'ZC Curve'!$B$8:$B$107,'ZC Curve'!R$8:R$107,,0))^(1/12)-1</f>
        <v>0</v>
      </c>
      <c r="D528" s="766">
        <f t="shared" si="249"/>
        <v>1</v>
      </c>
      <c r="E528" s="685"/>
      <c r="F528" s="705">
        <v>512</v>
      </c>
      <c r="G528" s="756">
        <v>0</v>
      </c>
      <c r="H528" s="756">
        <v>0</v>
      </c>
      <c r="I528" s="756">
        <v>0</v>
      </c>
      <c r="J528" s="756">
        <v>0</v>
      </c>
      <c r="K528" s="756">
        <v>0</v>
      </c>
      <c r="L528" s="756">
        <v>0</v>
      </c>
      <c r="M528" s="756">
        <v>0</v>
      </c>
      <c r="N528" s="646">
        <f t="shared" si="250"/>
        <v>0</v>
      </c>
      <c r="O528" s="594"/>
      <c r="P528" s="705">
        <f t="shared" si="236"/>
        <v>512</v>
      </c>
      <c r="Q528" s="756">
        <v>0</v>
      </c>
      <c r="R528" s="756">
        <v>0</v>
      </c>
      <c r="S528" s="756">
        <v>0</v>
      </c>
      <c r="T528" s="756">
        <v>0</v>
      </c>
      <c r="U528" s="756">
        <v>0</v>
      </c>
      <c r="V528" s="756">
        <v>0</v>
      </c>
      <c r="W528" s="756">
        <v>0</v>
      </c>
      <c r="X528" s="646">
        <f t="shared" si="251"/>
        <v>0</v>
      </c>
      <c r="Y528" s="594"/>
      <c r="Z528" s="705">
        <f t="shared" si="237"/>
        <v>512</v>
      </c>
      <c r="AA528" s="756">
        <f t="shared" si="263"/>
        <v>0</v>
      </c>
      <c r="AB528" s="756">
        <f t="shared" si="263"/>
        <v>0</v>
      </c>
      <c r="AC528" s="756">
        <f t="shared" si="263"/>
        <v>0</v>
      </c>
      <c r="AD528" s="756">
        <f t="shared" si="259"/>
        <v>0</v>
      </c>
      <c r="AE528" s="756">
        <f t="shared" si="259"/>
        <v>0</v>
      </c>
      <c r="AF528" s="756">
        <f t="shared" si="259"/>
        <v>0</v>
      </c>
      <c r="AG528" s="756">
        <f t="shared" si="259"/>
        <v>0</v>
      </c>
      <c r="AH528" s="646">
        <f t="shared" si="252"/>
        <v>0</v>
      </c>
      <c r="AI528" s="594"/>
      <c r="AJ528" s="705">
        <f t="shared" si="238"/>
        <v>512</v>
      </c>
      <c r="AK528" s="756">
        <v>0</v>
      </c>
      <c r="AL528" s="756">
        <v>0</v>
      </c>
      <c r="AM528" s="756">
        <v>0</v>
      </c>
      <c r="AN528" s="756">
        <v>0</v>
      </c>
      <c r="AO528" s="756">
        <v>0</v>
      </c>
      <c r="AP528" s="756">
        <v>0</v>
      </c>
      <c r="AQ528" s="756">
        <v>0</v>
      </c>
      <c r="AR528" s="646">
        <f t="shared" si="253"/>
        <v>0</v>
      </c>
      <c r="AS528" s="594"/>
      <c r="AT528" s="705">
        <f t="shared" si="239"/>
        <v>512</v>
      </c>
      <c r="AU528" s="756">
        <v>0</v>
      </c>
      <c r="AV528" s="756">
        <v>0</v>
      </c>
      <c r="AW528" s="756">
        <v>0</v>
      </c>
      <c r="AX528" s="756">
        <v>0</v>
      </c>
      <c r="AY528" s="756">
        <v>0</v>
      </c>
      <c r="AZ528" s="767">
        <f t="shared" si="258"/>
        <v>0</v>
      </c>
      <c r="BA528" s="756">
        <v>0</v>
      </c>
      <c r="BB528" s="756">
        <v>0</v>
      </c>
      <c r="BC528" s="756">
        <v>0</v>
      </c>
      <c r="BD528" s="756">
        <v>0</v>
      </c>
      <c r="BE528" s="767">
        <f t="shared" si="240"/>
        <v>0</v>
      </c>
      <c r="BF528" s="646">
        <f t="shared" si="241"/>
        <v>0</v>
      </c>
      <c r="BG528" s="594"/>
      <c r="BH528" s="705">
        <f t="shared" si="231"/>
        <v>512</v>
      </c>
      <c r="BI528" s="646">
        <f t="shared" si="242"/>
        <v>0</v>
      </c>
      <c r="BJ528" s="594"/>
      <c r="BK528" s="705">
        <f t="shared" si="243"/>
        <v>512</v>
      </c>
      <c r="BL528" s="756">
        <v>0</v>
      </c>
      <c r="BM528" s="756">
        <v>0</v>
      </c>
      <c r="BN528" s="756">
        <v>0</v>
      </c>
      <c r="BO528" s="756">
        <v>0</v>
      </c>
      <c r="BP528" s="756">
        <v>0</v>
      </c>
      <c r="BQ528" s="756">
        <v>0</v>
      </c>
      <c r="BR528" s="756">
        <v>0</v>
      </c>
      <c r="BS528" s="646">
        <f t="shared" si="254"/>
        <v>0</v>
      </c>
      <c r="BT528" s="594"/>
      <c r="BU528" s="705">
        <f t="shared" si="244"/>
        <v>512</v>
      </c>
      <c r="BV528" s="756">
        <v>0</v>
      </c>
      <c r="BW528" s="756">
        <v>0</v>
      </c>
      <c r="BX528" s="756">
        <v>0</v>
      </c>
      <c r="BY528" s="756">
        <v>0</v>
      </c>
      <c r="BZ528" s="756">
        <v>0</v>
      </c>
      <c r="CA528" s="756">
        <v>0</v>
      </c>
      <c r="CB528" s="756">
        <v>0</v>
      </c>
      <c r="CC528" s="646">
        <f t="shared" si="255"/>
        <v>0</v>
      </c>
      <c r="CD528" s="594"/>
      <c r="CE528" s="705">
        <f t="shared" si="232"/>
        <v>512</v>
      </c>
      <c r="CF528" s="756">
        <f t="shared" si="264"/>
        <v>0</v>
      </c>
      <c r="CG528" s="756">
        <f t="shared" si="264"/>
        <v>0</v>
      </c>
      <c r="CH528" s="756">
        <f t="shared" si="264"/>
        <v>0</v>
      </c>
      <c r="CI528" s="756">
        <f t="shared" si="260"/>
        <v>0</v>
      </c>
      <c r="CJ528" s="756">
        <f t="shared" si="260"/>
        <v>0</v>
      </c>
      <c r="CK528" s="756">
        <f t="shared" si="260"/>
        <v>0</v>
      </c>
      <c r="CL528" s="756">
        <f t="shared" si="260"/>
        <v>0</v>
      </c>
      <c r="CM528" s="646">
        <f t="shared" si="256"/>
        <v>0</v>
      </c>
      <c r="CN528" s="594"/>
      <c r="CO528" s="705">
        <f t="shared" si="233"/>
        <v>512</v>
      </c>
      <c r="CP528" s="756">
        <v>0</v>
      </c>
      <c r="CQ528" s="756">
        <v>0</v>
      </c>
      <c r="CR528" s="756">
        <v>0</v>
      </c>
      <c r="CS528" s="756">
        <v>0</v>
      </c>
      <c r="CT528" s="756">
        <v>0</v>
      </c>
      <c r="CU528" s="756">
        <v>0</v>
      </c>
      <c r="CV528" s="756">
        <v>0</v>
      </c>
      <c r="CW528" s="646">
        <f t="shared" si="257"/>
        <v>0</v>
      </c>
      <c r="CX528" s="685"/>
      <c r="CY528" s="705">
        <f t="shared" si="234"/>
        <v>512</v>
      </c>
      <c r="CZ528" s="756">
        <v>0</v>
      </c>
      <c r="DA528" s="756">
        <v>0</v>
      </c>
      <c r="DB528" s="756">
        <v>0</v>
      </c>
      <c r="DC528" s="756">
        <v>0</v>
      </c>
      <c r="DD528" s="756">
        <v>0</v>
      </c>
      <c r="DE528" s="767">
        <f t="shared" si="245"/>
        <v>0</v>
      </c>
      <c r="DF528" s="756">
        <v>0</v>
      </c>
      <c r="DG528" s="756">
        <v>0</v>
      </c>
      <c r="DH528" s="756">
        <v>0</v>
      </c>
      <c r="DI528" s="756">
        <v>0</v>
      </c>
      <c r="DJ528" s="767">
        <f t="shared" si="246"/>
        <v>0</v>
      </c>
      <c r="DK528" s="715">
        <f t="shared" si="247"/>
        <v>0</v>
      </c>
      <c r="DL528" s="685"/>
      <c r="DM528" s="705">
        <f t="shared" si="235"/>
        <v>512</v>
      </c>
      <c r="DN528" s="715">
        <f t="shared" si="248"/>
        <v>0</v>
      </c>
    </row>
    <row r="529" spans="2:118" x14ac:dyDescent="0.25">
      <c r="B529" s="705">
        <v>513</v>
      </c>
      <c r="C529" s="765">
        <f>(1+_xlfn.XLOOKUP(INT((B529-1)/12)+1,'ZC Curve'!$B$8:$B$107,'ZC Curve'!R$8:R$107,,0))^(1/12)-1</f>
        <v>0</v>
      </c>
      <c r="D529" s="766">
        <f t="shared" si="249"/>
        <v>1</v>
      </c>
      <c r="E529" s="685"/>
      <c r="F529" s="705">
        <v>513</v>
      </c>
      <c r="G529" s="756">
        <v>0</v>
      </c>
      <c r="H529" s="756">
        <v>0</v>
      </c>
      <c r="I529" s="756">
        <v>0</v>
      </c>
      <c r="J529" s="756">
        <v>0</v>
      </c>
      <c r="K529" s="756">
        <v>0</v>
      </c>
      <c r="L529" s="756">
        <v>0</v>
      </c>
      <c r="M529" s="756">
        <v>0</v>
      </c>
      <c r="N529" s="646">
        <f t="shared" si="250"/>
        <v>0</v>
      </c>
      <c r="O529" s="594"/>
      <c r="P529" s="705">
        <f t="shared" si="236"/>
        <v>513</v>
      </c>
      <c r="Q529" s="756">
        <v>0</v>
      </c>
      <c r="R529" s="756">
        <v>0</v>
      </c>
      <c r="S529" s="756">
        <v>0</v>
      </c>
      <c r="T529" s="756">
        <v>0</v>
      </c>
      <c r="U529" s="756">
        <v>0</v>
      </c>
      <c r="V529" s="756">
        <v>0</v>
      </c>
      <c r="W529" s="756">
        <v>0</v>
      </c>
      <c r="X529" s="646">
        <f t="shared" si="251"/>
        <v>0</v>
      </c>
      <c r="Y529" s="594"/>
      <c r="Z529" s="705">
        <f t="shared" si="237"/>
        <v>513</v>
      </c>
      <c r="AA529" s="756">
        <f t="shared" si="263"/>
        <v>0</v>
      </c>
      <c r="AB529" s="756">
        <f t="shared" si="263"/>
        <v>0</v>
      </c>
      <c r="AC529" s="756">
        <f t="shared" si="263"/>
        <v>0</v>
      </c>
      <c r="AD529" s="756">
        <f t="shared" si="259"/>
        <v>0</v>
      </c>
      <c r="AE529" s="756">
        <f t="shared" si="259"/>
        <v>0</v>
      </c>
      <c r="AF529" s="756">
        <f t="shared" si="259"/>
        <v>0</v>
      </c>
      <c r="AG529" s="756">
        <f t="shared" si="259"/>
        <v>0</v>
      </c>
      <c r="AH529" s="646">
        <f t="shared" si="252"/>
        <v>0</v>
      </c>
      <c r="AI529" s="594"/>
      <c r="AJ529" s="705">
        <f t="shared" si="238"/>
        <v>513</v>
      </c>
      <c r="AK529" s="756">
        <v>0</v>
      </c>
      <c r="AL529" s="756">
        <v>0</v>
      </c>
      <c r="AM529" s="756">
        <v>0</v>
      </c>
      <c r="AN529" s="756">
        <v>0</v>
      </c>
      <c r="AO529" s="756">
        <v>0</v>
      </c>
      <c r="AP529" s="756">
        <v>0</v>
      </c>
      <c r="AQ529" s="756">
        <v>0</v>
      </c>
      <c r="AR529" s="646">
        <f t="shared" si="253"/>
        <v>0</v>
      </c>
      <c r="AS529" s="594"/>
      <c r="AT529" s="705">
        <f t="shared" si="239"/>
        <v>513</v>
      </c>
      <c r="AU529" s="756">
        <v>0</v>
      </c>
      <c r="AV529" s="756">
        <v>0</v>
      </c>
      <c r="AW529" s="756">
        <v>0</v>
      </c>
      <c r="AX529" s="756">
        <v>0</v>
      </c>
      <c r="AY529" s="756">
        <v>0</v>
      </c>
      <c r="AZ529" s="767">
        <f t="shared" si="258"/>
        <v>0</v>
      </c>
      <c r="BA529" s="756">
        <v>0</v>
      </c>
      <c r="BB529" s="756">
        <v>0</v>
      </c>
      <c r="BC529" s="756">
        <v>0</v>
      </c>
      <c r="BD529" s="756">
        <v>0</v>
      </c>
      <c r="BE529" s="767">
        <f t="shared" si="240"/>
        <v>0</v>
      </c>
      <c r="BF529" s="646">
        <f t="shared" si="241"/>
        <v>0</v>
      </c>
      <c r="BG529" s="594"/>
      <c r="BH529" s="705">
        <f t="shared" ref="BH529:BH592" si="265">F529</f>
        <v>513</v>
      </c>
      <c r="BI529" s="646">
        <f t="shared" si="242"/>
        <v>0</v>
      </c>
      <c r="BJ529" s="594"/>
      <c r="BK529" s="705">
        <f t="shared" si="243"/>
        <v>513</v>
      </c>
      <c r="BL529" s="756">
        <v>0</v>
      </c>
      <c r="BM529" s="756">
        <v>0</v>
      </c>
      <c r="BN529" s="756">
        <v>0</v>
      </c>
      <c r="BO529" s="756">
        <v>0</v>
      </c>
      <c r="BP529" s="756">
        <v>0</v>
      </c>
      <c r="BQ529" s="756">
        <v>0</v>
      </c>
      <c r="BR529" s="756">
        <v>0</v>
      </c>
      <c r="BS529" s="646">
        <f t="shared" si="254"/>
        <v>0</v>
      </c>
      <c r="BT529" s="594"/>
      <c r="BU529" s="705">
        <f t="shared" si="244"/>
        <v>513</v>
      </c>
      <c r="BV529" s="756">
        <v>0</v>
      </c>
      <c r="BW529" s="756">
        <v>0</v>
      </c>
      <c r="BX529" s="756">
        <v>0</v>
      </c>
      <c r="BY529" s="756">
        <v>0</v>
      </c>
      <c r="BZ529" s="756">
        <v>0</v>
      </c>
      <c r="CA529" s="756">
        <v>0</v>
      </c>
      <c r="CB529" s="756">
        <v>0</v>
      </c>
      <c r="CC529" s="646">
        <f t="shared" si="255"/>
        <v>0</v>
      </c>
      <c r="CD529" s="594"/>
      <c r="CE529" s="705">
        <f t="shared" ref="CE529:CE592" si="266">F529</f>
        <v>513</v>
      </c>
      <c r="CF529" s="756">
        <f t="shared" si="264"/>
        <v>0</v>
      </c>
      <c r="CG529" s="756">
        <f t="shared" si="264"/>
        <v>0</v>
      </c>
      <c r="CH529" s="756">
        <f t="shared" si="264"/>
        <v>0</v>
      </c>
      <c r="CI529" s="756">
        <f t="shared" si="260"/>
        <v>0</v>
      </c>
      <c r="CJ529" s="756">
        <f t="shared" si="260"/>
        <v>0</v>
      </c>
      <c r="CK529" s="756">
        <f t="shared" si="260"/>
        <v>0</v>
      </c>
      <c r="CL529" s="756">
        <f t="shared" si="260"/>
        <v>0</v>
      </c>
      <c r="CM529" s="646">
        <f t="shared" si="256"/>
        <v>0</v>
      </c>
      <c r="CN529" s="594"/>
      <c r="CO529" s="705">
        <f t="shared" ref="CO529:CO592" si="267">F529</f>
        <v>513</v>
      </c>
      <c r="CP529" s="756">
        <v>0</v>
      </c>
      <c r="CQ529" s="756">
        <v>0</v>
      </c>
      <c r="CR529" s="756">
        <v>0</v>
      </c>
      <c r="CS529" s="756">
        <v>0</v>
      </c>
      <c r="CT529" s="756">
        <v>0</v>
      </c>
      <c r="CU529" s="756">
        <v>0</v>
      </c>
      <c r="CV529" s="756">
        <v>0</v>
      </c>
      <c r="CW529" s="646">
        <f t="shared" si="257"/>
        <v>0</v>
      </c>
      <c r="CX529" s="685"/>
      <c r="CY529" s="705">
        <f t="shared" ref="CY529:CY592" si="268">F529</f>
        <v>513</v>
      </c>
      <c r="CZ529" s="756">
        <v>0</v>
      </c>
      <c r="DA529" s="756">
        <v>0</v>
      </c>
      <c r="DB529" s="756">
        <v>0</v>
      </c>
      <c r="DC529" s="756">
        <v>0</v>
      </c>
      <c r="DD529" s="756">
        <v>0</v>
      </c>
      <c r="DE529" s="767">
        <f t="shared" si="245"/>
        <v>0</v>
      </c>
      <c r="DF529" s="756">
        <v>0</v>
      </c>
      <c r="DG529" s="756">
        <v>0</v>
      </c>
      <c r="DH529" s="756">
        <v>0</v>
      </c>
      <c r="DI529" s="756">
        <v>0</v>
      </c>
      <c r="DJ529" s="767">
        <f t="shared" si="246"/>
        <v>0</v>
      </c>
      <c r="DK529" s="715">
        <f t="shared" si="247"/>
        <v>0</v>
      </c>
      <c r="DL529" s="685"/>
      <c r="DM529" s="705">
        <f t="shared" ref="DM529:DM592" si="269">F529</f>
        <v>513</v>
      </c>
      <c r="DN529" s="715">
        <f t="shared" si="248"/>
        <v>0</v>
      </c>
    </row>
    <row r="530" spans="2:118" x14ac:dyDescent="0.25">
      <c r="B530" s="705">
        <v>514</v>
      </c>
      <c r="C530" s="765">
        <f>(1+_xlfn.XLOOKUP(INT((B530-1)/12)+1,'ZC Curve'!$B$8:$B$107,'ZC Curve'!R$8:R$107,,0))^(1/12)-1</f>
        <v>0</v>
      </c>
      <c r="D530" s="766">
        <f t="shared" si="249"/>
        <v>1</v>
      </c>
      <c r="E530" s="685"/>
      <c r="F530" s="705">
        <v>514</v>
      </c>
      <c r="G530" s="756">
        <v>0</v>
      </c>
      <c r="H530" s="756">
        <v>0</v>
      </c>
      <c r="I530" s="756">
        <v>0</v>
      </c>
      <c r="J530" s="756">
        <v>0</v>
      </c>
      <c r="K530" s="756">
        <v>0</v>
      </c>
      <c r="L530" s="756">
        <v>0</v>
      </c>
      <c r="M530" s="756">
        <v>0</v>
      </c>
      <c r="N530" s="646">
        <f t="shared" si="250"/>
        <v>0</v>
      </c>
      <c r="O530" s="594"/>
      <c r="P530" s="705">
        <f t="shared" ref="P530:P593" si="270">F530</f>
        <v>514</v>
      </c>
      <c r="Q530" s="756">
        <v>0</v>
      </c>
      <c r="R530" s="756">
        <v>0</v>
      </c>
      <c r="S530" s="756">
        <v>0</v>
      </c>
      <c r="T530" s="756">
        <v>0</v>
      </c>
      <c r="U530" s="756">
        <v>0</v>
      </c>
      <c r="V530" s="756">
        <v>0</v>
      </c>
      <c r="W530" s="756">
        <v>0</v>
      </c>
      <c r="X530" s="646">
        <f t="shared" si="251"/>
        <v>0</v>
      </c>
      <c r="Y530" s="594"/>
      <c r="Z530" s="705">
        <f t="shared" ref="Z530:Z593" si="271">P530</f>
        <v>514</v>
      </c>
      <c r="AA530" s="756">
        <f t="shared" si="263"/>
        <v>0</v>
      </c>
      <c r="AB530" s="756">
        <f t="shared" si="263"/>
        <v>0</v>
      </c>
      <c r="AC530" s="756">
        <f t="shared" si="263"/>
        <v>0</v>
      </c>
      <c r="AD530" s="756">
        <f t="shared" si="259"/>
        <v>0</v>
      </c>
      <c r="AE530" s="756">
        <f t="shared" si="259"/>
        <v>0</v>
      </c>
      <c r="AF530" s="756">
        <f t="shared" si="259"/>
        <v>0</v>
      </c>
      <c r="AG530" s="756">
        <f t="shared" si="259"/>
        <v>0</v>
      </c>
      <c r="AH530" s="646">
        <f t="shared" si="252"/>
        <v>0</v>
      </c>
      <c r="AI530" s="594"/>
      <c r="AJ530" s="705">
        <f t="shared" ref="AJ530:AJ593" si="272">F530</f>
        <v>514</v>
      </c>
      <c r="AK530" s="756">
        <v>0</v>
      </c>
      <c r="AL530" s="756">
        <v>0</v>
      </c>
      <c r="AM530" s="756">
        <v>0</v>
      </c>
      <c r="AN530" s="756">
        <v>0</v>
      </c>
      <c r="AO530" s="756">
        <v>0</v>
      </c>
      <c r="AP530" s="756">
        <v>0</v>
      </c>
      <c r="AQ530" s="756">
        <v>0</v>
      </c>
      <c r="AR530" s="646">
        <f t="shared" si="253"/>
        <v>0</v>
      </c>
      <c r="AS530" s="594"/>
      <c r="AT530" s="705">
        <f t="shared" ref="AT530:AT593" si="273">F530</f>
        <v>514</v>
      </c>
      <c r="AU530" s="756">
        <v>0</v>
      </c>
      <c r="AV530" s="756">
        <v>0</v>
      </c>
      <c r="AW530" s="756">
        <v>0</v>
      </c>
      <c r="AX530" s="756">
        <v>0</v>
      </c>
      <c r="AY530" s="756">
        <v>0</v>
      </c>
      <c r="AZ530" s="767">
        <f t="shared" si="258"/>
        <v>0</v>
      </c>
      <c r="BA530" s="756">
        <v>0</v>
      </c>
      <c r="BB530" s="756">
        <v>0</v>
      </c>
      <c r="BC530" s="756">
        <v>0</v>
      </c>
      <c r="BD530" s="756">
        <v>0</v>
      </c>
      <c r="BE530" s="767">
        <f t="shared" ref="BE530:BE593" si="274">SUM(BA530:BD530)</f>
        <v>0</v>
      </c>
      <c r="BF530" s="646">
        <f t="shared" ref="BF530:BF593" si="275">BE530-AZ530</f>
        <v>0</v>
      </c>
      <c r="BG530" s="594"/>
      <c r="BH530" s="705">
        <f t="shared" si="265"/>
        <v>514</v>
      </c>
      <c r="BI530" s="646">
        <f t="shared" ref="BI530:BI593" si="276">BF530+AR530+AH530</f>
        <v>0</v>
      </c>
      <c r="BJ530" s="594"/>
      <c r="BK530" s="705">
        <f t="shared" ref="BK530:BK593" si="277">F530</f>
        <v>514</v>
      </c>
      <c r="BL530" s="756">
        <v>0</v>
      </c>
      <c r="BM530" s="756">
        <v>0</v>
      </c>
      <c r="BN530" s="756">
        <v>0</v>
      </c>
      <c r="BO530" s="756">
        <v>0</v>
      </c>
      <c r="BP530" s="756">
        <v>0</v>
      </c>
      <c r="BQ530" s="756">
        <v>0</v>
      </c>
      <c r="BR530" s="756">
        <v>0</v>
      </c>
      <c r="BS530" s="646">
        <f t="shared" si="254"/>
        <v>0</v>
      </c>
      <c r="BT530" s="594"/>
      <c r="BU530" s="705">
        <f t="shared" ref="BU530:BU593" si="278">F530</f>
        <v>514</v>
      </c>
      <c r="BV530" s="756">
        <v>0</v>
      </c>
      <c r="BW530" s="756">
        <v>0</v>
      </c>
      <c r="BX530" s="756">
        <v>0</v>
      </c>
      <c r="BY530" s="756">
        <v>0</v>
      </c>
      <c r="BZ530" s="756">
        <v>0</v>
      </c>
      <c r="CA530" s="756">
        <v>0</v>
      </c>
      <c r="CB530" s="756">
        <v>0</v>
      </c>
      <c r="CC530" s="646">
        <f t="shared" si="255"/>
        <v>0</v>
      </c>
      <c r="CD530" s="594"/>
      <c r="CE530" s="705">
        <f t="shared" si="266"/>
        <v>514</v>
      </c>
      <c r="CF530" s="756">
        <f t="shared" si="264"/>
        <v>0</v>
      </c>
      <c r="CG530" s="756">
        <f t="shared" si="264"/>
        <v>0</v>
      </c>
      <c r="CH530" s="756">
        <f t="shared" si="264"/>
        <v>0</v>
      </c>
      <c r="CI530" s="756">
        <f t="shared" si="260"/>
        <v>0</v>
      </c>
      <c r="CJ530" s="756">
        <f t="shared" si="260"/>
        <v>0</v>
      </c>
      <c r="CK530" s="756">
        <f t="shared" si="260"/>
        <v>0</v>
      </c>
      <c r="CL530" s="756">
        <f t="shared" si="260"/>
        <v>0</v>
      </c>
      <c r="CM530" s="646">
        <f t="shared" si="256"/>
        <v>0</v>
      </c>
      <c r="CN530" s="594"/>
      <c r="CO530" s="705">
        <f t="shared" si="267"/>
        <v>514</v>
      </c>
      <c r="CP530" s="756">
        <v>0</v>
      </c>
      <c r="CQ530" s="756">
        <v>0</v>
      </c>
      <c r="CR530" s="756">
        <v>0</v>
      </c>
      <c r="CS530" s="756">
        <v>0</v>
      </c>
      <c r="CT530" s="756">
        <v>0</v>
      </c>
      <c r="CU530" s="756">
        <v>0</v>
      </c>
      <c r="CV530" s="756">
        <v>0</v>
      </c>
      <c r="CW530" s="646">
        <f t="shared" si="257"/>
        <v>0</v>
      </c>
      <c r="CX530" s="685"/>
      <c r="CY530" s="705">
        <f t="shared" si="268"/>
        <v>514</v>
      </c>
      <c r="CZ530" s="756">
        <v>0</v>
      </c>
      <c r="DA530" s="756">
        <v>0</v>
      </c>
      <c r="DB530" s="756">
        <v>0</v>
      </c>
      <c r="DC530" s="756">
        <v>0</v>
      </c>
      <c r="DD530" s="756">
        <v>0</v>
      </c>
      <c r="DE530" s="767">
        <f t="shared" ref="DE530:DE593" si="279">SUM(CZ530:DD530)</f>
        <v>0</v>
      </c>
      <c r="DF530" s="756">
        <v>0</v>
      </c>
      <c r="DG530" s="756">
        <v>0</v>
      </c>
      <c r="DH530" s="756">
        <v>0</v>
      </c>
      <c r="DI530" s="756">
        <v>0</v>
      </c>
      <c r="DJ530" s="767">
        <f t="shared" ref="DJ530:DJ593" si="280">SUM(DF530:DI530)</f>
        <v>0</v>
      </c>
      <c r="DK530" s="715">
        <f t="shared" ref="DK530:DK593" si="281">DJ530-DE530</f>
        <v>0</v>
      </c>
      <c r="DL530" s="685"/>
      <c r="DM530" s="705">
        <f t="shared" si="269"/>
        <v>514</v>
      </c>
      <c r="DN530" s="715">
        <f t="shared" ref="DN530:DN593" si="282">DK530+CW530+CM530</f>
        <v>0</v>
      </c>
    </row>
    <row r="531" spans="2:118" x14ac:dyDescent="0.25">
      <c r="B531" s="705">
        <v>515</v>
      </c>
      <c r="C531" s="765">
        <f>(1+_xlfn.XLOOKUP(INT((B531-1)/12)+1,'ZC Curve'!$B$8:$B$107,'ZC Curve'!R$8:R$107,,0))^(1/12)-1</f>
        <v>0</v>
      </c>
      <c r="D531" s="766">
        <f t="shared" ref="D531:D594" si="283">D530/(1+C531)</f>
        <v>1</v>
      </c>
      <c r="E531" s="685"/>
      <c r="F531" s="705">
        <v>515</v>
      </c>
      <c r="G531" s="756">
        <v>0</v>
      </c>
      <c r="H531" s="756">
        <v>0</v>
      </c>
      <c r="I531" s="756">
        <v>0</v>
      </c>
      <c r="J531" s="756">
        <v>0</v>
      </c>
      <c r="K531" s="756">
        <v>0</v>
      </c>
      <c r="L531" s="756">
        <v>0</v>
      </c>
      <c r="M531" s="756">
        <v>0</v>
      </c>
      <c r="N531" s="646">
        <f t="shared" ref="N531:N594" si="284">SUM(H531:L531)-G531-M531</f>
        <v>0</v>
      </c>
      <c r="O531" s="594"/>
      <c r="P531" s="705">
        <f t="shared" si="270"/>
        <v>515</v>
      </c>
      <c r="Q531" s="756">
        <v>0</v>
      </c>
      <c r="R531" s="756">
        <v>0</v>
      </c>
      <c r="S531" s="756">
        <v>0</v>
      </c>
      <c r="T531" s="756">
        <v>0</v>
      </c>
      <c r="U531" s="756">
        <v>0</v>
      </c>
      <c r="V531" s="756">
        <v>0</v>
      </c>
      <c r="W531" s="756">
        <v>0</v>
      </c>
      <c r="X531" s="646">
        <f t="shared" ref="X531:X594" si="285">SUM(R531:V531)-Q531-W531</f>
        <v>0</v>
      </c>
      <c r="Y531" s="594"/>
      <c r="Z531" s="705">
        <f t="shared" si="271"/>
        <v>515</v>
      </c>
      <c r="AA531" s="756">
        <f t="shared" si="263"/>
        <v>0</v>
      </c>
      <c r="AB531" s="756">
        <f t="shared" si="263"/>
        <v>0</v>
      </c>
      <c r="AC531" s="756">
        <f t="shared" si="263"/>
        <v>0</v>
      </c>
      <c r="AD531" s="756">
        <f t="shared" si="259"/>
        <v>0</v>
      </c>
      <c r="AE531" s="756">
        <f t="shared" si="259"/>
        <v>0</v>
      </c>
      <c r="AF531" s="756">
        <f t="shared" si="259"/>
        <v>0</v>
      </c>
      <c r="AG531" s="756">
        <f t="shared" si="259"/>
        <v>0</v>
      </c>
      <c r="AH531" s="646">
        <f t="shared" ref="AH531:AH594" si="286">SUM(AB531:AF531)-AA531-AG531</f>
        <v>0</v>
      </c>
      <c r="AI531" s="594"/>
      <c r="AJ531" s="705">
        <f t="shared" si="272"/>
        <v>515</v>
      </c>
      <c r="AK531" s="756">
        <v>0</v>
      </c>
      <c r="AL531" s="756">
        <v>0</v>
      </c>
      <c r="AM531" s="756">
        <v>0</v>
      </c>
      <c r="AN531" s="756">
        <v>0</v>
      </c>
      <c r="AO531" s="756">
        <v>0</v>
      </c>
      <c r="AP531" s="756">
        <v>0</v>
      </c>
      <c r="AQ531" s="756">
        <v>0</v>
      </c>
      <c r="AR531" s="646">
        <f t="shared" ref="AR531:AR594" si="287">SUM(AL531:AP531)-AK531-AQ531</f>
        <v>0</v>
      </c>
      <c r="AS531" s="594"/>
      <c r="AT531" s="705">
        <f t="shared" si="273"/>
        <v>515</v>
      </c>
      <c r="AU531" s="756">
        <v>0</v>
      </c>
      <c r="AV531" s="756">
        <v>0</v>
      </c>
      <c r="AW531" s="756">
        <v>0</v>
      </c>
      <c r="AX531" s="756">
        <v>0</v>
      </c>
      <c r="AY531" s="756">
        <v>0</v>
      </c>
      <c r="AZ531" s="767">
        <f t="shared" si="258"/>
        <v>0</v>
      </c>
      <c r="BA531" s="756">
        <v>0</v>
      </c>
      <c r="BB531" s="756">
        <v>0</v>
      </c>
      <c r="BC531" s="756">
        <v>0</v>
      </c>
      <c r="BD531" s="756">
        <v>0</v>
      </c>
      <c r="BE531" s="767">
        <f t="shared" si="274"/>
        <v>0</v>
      </c>
      <c r="BF531" s="646">
        <f t="shared" si="275"/>
        <v>0</v>
      </c>
      <c r="BG531" s="594"/>
      <c r="BH531" s="705">
        <f t="shared" si="265"/>
        <v>515</v>
      </c>
      <c r="BI531" s="646">
        <f t="shared" si="276"/>
        <v>0</v>
      </c>
      <c r="BJ531" s="594"/>
      <c r="BK531" s="705">
        <f t="shared" si="277"/>
        <v>515</v>
      </c>
      <c r="BL531" s="756">
        <v>0</v>
      </c>
      <c r="BM531" s="756">
        <v>0</v>
      </c>
      <c r="BN531" s="756">
        <v>0</v>
      </c>
      <c r="BO531" s="756">
        <v>0</v>
      </c>
      <c r="BP531" s="756">
        <v>0</v>
      </c>
      <c r="BQ531" s="756">
        <v>0</v>
      </c>
      <c r="BR531" s="756">
        <v>0</v>
      </c>
      <c r="BS531" s="646">
        <f t="shared" ref="BS531:BS594" si="288">SUM(BM531:BQ531)-BL531-BR531</f>
        <v>0</v>
      </c>
      <c r="BT531" s="594"/>
      <c r="BU531" s="705">
        <f t="shared" si="278"/>
        <v>515</v>
      </c>
      <c r="BV531" s="756">
        <v>0</v>
      </c>
      <c r="BW531" s="756">
        <v>0</v>
      </c>
      <c r="BX531" s="756">
        <v>0</v>
      </c>
      <c r="BY531" s="756">
        <v>0</v>
      </c>
      <c r="BZ531" s="756">
        <v>0</v>
      </c>
      <c r="CA531" s="756">
        <v>0</v>
      </c>
      <c r="CB531" s="756">
        <v>0</v>
      </c>
      <c r="CC531" s="646">
        <f t="shared" ref="CC531:CC594" si="289">SUM(BW531:CA531)-BV531-CB531</f>
        <v>0</v>
      </c>
      <c r="CD531" s="594"/>
      <c r="CE531" s="705">
        <f t="shared" si="266"/>
        <v>515</v>
      </c>
      <c r="CF531" s="756">
        <f t="shared" si="264"/>
        <v>0</v>
      </c>
      <c r="CG531" s="756">
        <f t="shared" si="264"/>
        <v>0</v>
      </c>
      <c r="CH531" s="756">
        <f t="shared" si="264"/>
        <v>0</v>
      </c>
      <c r="CI531" s="756">
        <f t="shared" si="260"/>
        <v>0</v>
      </c>
      <c r="CJ531" s="756">
        <f t="shared" si="260"/>
        <v>0</v>
      </c>
      <c r="CK531" s="756">
        <f t="shared" si="260"/>
        <v>0</v>
      </c>
      <c r="CL531" s="756">
        <f t="shared" si="260"/>
        <v>0</v>
      </c>
      <c r="CM531" s="646">
        <f t="shared" ref="CM531:CM594" si="290">SUM(CG531:CK531)-CF531-CL531</f>
        <v>0</v>
      </c>
      <c r="CN531" s="594"/>
      <c r="CO531" s="705">
        <f t="shared" si="267"/>
        <v>515</v>
      </c>
      <c r="CP531" s="756">
        <v>0</v>
      </c>
      <c r="CQ531" s="756">
        <v>0</v>
      </c>
      <c r="CR531" s="756">
        <v>0</v>
      </c>
      <c r="CS531" s="756">
        <v>0</v>
      </c>
      <c r="CT531" s="756">
        <v>0</v>
      </c>
      <c r="CU531" s="756">
        <v>0</v>
      </c>
      <c r="CV531" s="756">
        <v>0</v>
      </c>
      <c r="CW531" s="646">
        <f t="shared" ref="CW531:CW594" si="291">SUM(CQ531:CU531)-CP531-CV531</f>
        <v>0</v>
      </c>
      <c r="CX531" s="685"/>
      <c r="CY531" s="705">
        <f t="shared" si="268"/>
        <v>515</v>
      </c>
      <c r="CZ531" s="756">
        <v>0</v>
      </c>
      <c r="DA531" s="756">
        <v>0</v>
      </c>
      <c r="DB531" s="756">
        <v>0</v>
      </c>
      <c r="DC531" s="756">
        <v>0</v>
      </c>
      <c r="DD531" s="756">
        <v>0</v>
      </c>
      <c r="DE531" s="767">
        <f t="shared" si="279"/>
        <v>0</v>
      </c>
      <c r="DF531" s="756">
        <v>0</v>
      </c>
      <c r="DG531" s="756">
        <v>0</v>
      </c>
      <c r="DH531" s="756">
        <v>0</v>
      </c>
      <c r="DI531" s="756">
        <v>0</v>
      </c>
      <c r="DJ531" s="767">
        <f t="shared" si="280"/>
        <v>0</v>
      </c>
      <c r="DK531" s="715">
        <f t="shared" si="281"/>
        <v>0</v>
      </c>
      <c r="DL531" s="685"/>
      <c r="DM531" s="705">
        <f t="shared" si="269"/>
        <v>515</v>
      </c>
      <c r="DN531" s="715">
        <f t="shared" si="282"/>
        <v>0</v>
      </c>
    </row>
    <row r="532" spans="2:118" x14ac:dyDescent="0.25">
      <c r="B532" s="705">
        <v>516</v>
      </c>
      <c r="C532" s="765">
        <f>(1+_xlfn.XLOOKUP(INT((B532-1)/12)+1,'ZC Curve'!$B$8:$B$107,'ZC Curve'!R$8:R$107,,0))^(1/12)-1</f>
        <v>0</v>
      </c>
      <c r="D532" s="766">
        <f t="shared" si="283"/>
        <v>1</v>
      </c>
      <c r="E532" s="685"/>
      <c r="F532" s="705">
        <v>516</v>
      </c>
      <c r="G532" s="756">
        <v>0</v>
      </c>
      <c r="H532" s="756">
        <v>0</v>
      </c>
      <c r="I532" s="756">
        <v>0</v>
      </c>
      <c r="J532" s="756">
        <v>0</v>
      </c>
      <c r="K532" s="756">
        <v>0</v>
      </c>
      <c r="L532" s="756">
        <v>0</v>
      </c>
      <c r="M532" s="756">
        <v>0</v>
      </c>
      <c r="N532" s="646">
        <f t="shared" si="284"/>
        <v>0</v>
      </c>
      <c r="O532" s="594"/>
      <c r="P532" s="705">
        <f t="shared" si="270"/>
        <v>516</v>
      </c>
      <c r="Q532" s="756">
        <v>0</v>
      </c>
      <c r="R532" s="756">
        <v>0</v>
      </c>
      <c r="S532" s="756">
        <v>0</v>
      </c>
      <c r="T532" s="756">
        <v>0</v>
      </c>
      <c r="U532" s="756">
        <v>0</v>
      </c>
      <c r="V532" s="756">
        <v>0</v>
      </c>
      <c r="W532" s="756">
        <v>0</v>
      </c>
      <c r="X532" s="646">
        <f t="shared" si="285"/>
        <v>0</v>
      </c>
      <c r="Y532" s="594"/>
      <c r="Z532" s="705">
        <f t="shared" si="271"/>
        <v>516</v>
      </c>
      <c r="AA532" s="756">
        <f t="shared" si="263"/>
        <v>0</v>
      </c>
      <c r="AB532" s="756">
        <f t="shared" si="263"/>
        <v>0</v>
      </c>
      <c r="AC532" s="756">
        <f t="shared" si="263"/>
        <v>0</v>
      </c>
      <c r="AD532" s="756">
        <f t="shared" si="259"/>
        <v>0</v>
      </c>
      <c r="AE532" s="756">
        <f t="shared" si="259"/>
        <v>0</v>
      </c>
      <c r="AF532" s="756">
        <f t="shared" si="259"/>
        <v>0</v>
      </c>
      <c r="AG532" s="756">
        <f t="shared" si="259"/>
        <v>0</v>
      </c>
      <c r="AH532" s="646">
        <f t="shared" si="286"/>
        <v>0</v>
      </c>
      <c r="AI532" s="594"/>
      <c r="AJ532" s="705">
        <f t="shared" si="272"/>
        <v>516</v>
      </c>
      <c r="AK532" s="756">
        <v>0</v>
      </c>
      <c r="AL532" s="756">
        <v>0</v>
      </c>
      <c r="AM532" s="756">
        <v>0</v>
      </c>
      <c r="AN532" s="756">
        <v>0</v>
      </c>
      <c r="AO532" s="756">
        <v>0</v>
      </c>
      <c r="AP532" s="756">
        <v>0</v>
      </c>
      <c r="AQ532" s="756">
        <v>0</v>
      </c>
      <c r="AR532" s="646">
        <f t="shared" si="287"/>
        <v>0</v>
      </c>
      <c r="AS532" s="594"/>
      <c r="AT532" s="705">
        <f t="shared" si="273"/>
        <v>516</v>
      </c>
      <c r="AU532" s="756">
        <v>0</v>
      </c>
      <c r="AV532" s="756">
        <v>0</v>
      </c>
      <c r="AW532" s="756">
        <v>0</v>
      </c>
      <c r="AX532" s="756">
        <v>0</v>
      </c>
      <c r="AY532" s="756">
        <v>0</v>
      </c>
      <c r="AZ532" s="767">
        <f t="shared" si="258"/>
        <v>0</v>
      </c>
      <c r="BA532" s="756">
        <v>0</v>
      </c>
      <c r="BB532" s="756">
        <v>0</v>
      </c>
      <c r="BC532" s="756">
        <v>0</v>
      </c>
      <c r="BD532" s="756">
        <v>0</v>
      </c>
      <c r="BE532" s="767">
        <f t="shared" si="274"/>
        <v>0</v>
      </c>
      <c r="BF532" s="646">
        <f t="shared" si="275"/>
        <v>0</v>
      </c>
      <c r="BG532" s="594"/>
      <c r="BH532" s="705">
        <f t="shared" si="265"/>
        <v>516</v>
      </c>
      <c r="BI532" s="646">
        <f t="shared" si="276"/>
        <v>0</v>
      </c>
      <c r="BJ532" s="594"/>
      <c r="BK532" s="705">
        <f t="shared" si="277"/>
        <v>516</v>
      </c>
      <c r="BL532" s="756">
        <v>0</v>
      </c>
      <c r="BM532" s="756">
        <v>0</v>
      </c>
      <c r="BN532" s="756">
        <v>0</v>
      </c>
      <c r="BO532" s="756">
        <v>0</v>
      </c>
      <c r="BP532" s="756">
        <v>0</v>
      </c>
      <c r="BQ532" s="756">
        <v>0</v>
      </c>
      <c r="BR532" s="756">
        <v>0</v>
      </c>
      <c r="BS532" s="646">
        <f t="shared" si="288"/>
        <v>0</v>
      </c>
      <c r="BT532" s="594"/>
      <c r="BU532" s="705">
        <f t="shared" si="278"/>
        <v>516</v>
      </c>
      <c r="BV532" s="756">
        <v>0</v>
      </c>
      <c r="BW532" s="756">
        <v>0</v>
      </c>
      <c r="BX532" s="756">
        <v>0</v>
      </c>
      <c r="BY532" s="756">
        <v>0</v>
      </c>
      <c r="BZ532" s="756">
        <v>0</v>
      </c>
      <c r="CA532" s="756">
        <v>0</v>
      </c>
      <c r="CB532" s="756">
        <v>0</v>
      </c>
      <c r="CC532" s="646">
        <f t="shared" si="289"/>
        <v>0</v>
      </c>
      <c r="CD532" s="594"/>
      <c r="CE532" s="705">
        <f t="shared" si="266"/>
        <v>516</v>
      </c>
      <c r="CF532" s="756">
        <f t="shared" si="264"/>
        <v>0</v>
      </c>
      <c r="CG532" s="756">
        <f t="shared" si="264"/>
        <v>0</v>
      </c>
      <c r="CH532" s="756">
        <f t="shared" si="264"/>
        <v>0</v>
      </c>
      <c r="CI532" s="756">
        <f t="shared" si="260"/>
        <v>0</v>
      </c>
      <c r="CJ532" s="756">
        <f t="shared" si="260"/>
        <v>0</v>
      </c>
      <c r="CK532" s="756">
        <f t="shared" si="260"/>
        <v>0</v>
      </c>
      <c r="CL532" s="756">
        <f t="shared" si="260"/>
        <v>0</v>
      </c>
      <c r="CM532" s="646">
        <f t="shared" si="290"/>
        <v>0</v>
      </c>
      <c r="CN532" s="594"/>
      <c r="CO532" s="705">
        <f t="shared" si="267"/>
        <v>516</v>
      </c>
      <c r="CP532" s="756">
        <v>0</v>
      </c>
      <c r="CQ532" s="756">
        <v>0</v>
      </c>
      <c r="CR532" s="756">
        <v>0</v>
      </c>
      <c r="CS532" s="756">
        <v>0</v>
      </c>
      <c r="CT532" s="756">
        <v>0</v>
      </c>
      <c r="CU532" s="756">
        <v>0</v>
      </c>
      <c r="CV532" s="756">
        <v>0</v>
      </c>
      <c r="CW532" s="646">
        <f t="shared" si="291"/>
        <v>0</v>
      </c>
      <c r="CX532" s="685"/>
      <c r="CY532" s="705">
        <f t="shared" si="268"/>
        <v>516</v>
      </c>
      <c r="CZ532" s="756">
        <v>0</v>
      </c>
      <c r="DA532" s="756">
        <v>0</v>
      </c>
      <c r="DB532" s="756">
        <v>0</v>
      </c>
      <c r="DC532" s="756">
        <v>0</v>
      </c>
      <c r="DD532" s="756">
        <v>0</v>
      </c>
      <c r="DE532" s="767">
        <f t="shared" si="279"/>
        <v>0</v>
      </c>
      <c r="DF532" s="756">
        <v>0</v>
      </c>
      <c r="DG532" s="756">
        <v>0</v>
      </c>
      <c r="DH532" s="756">
        <v>0</v>
      </c>
      <c r="DI532" s="756">
        <v>0</v>
      </c>
      <c r="DJ532" s="767">
        <f t="shared" si="280"/>
        <v>0</v>
      </c>
      <c r="DK532" s="715">
        <f t="shared" si="281"/>
        <v>0</v>
      </c>
      <c r="DL532" s="685"/>
      <c r="DM532" s="705">
        <f t="shared" si="269"/>
        <v>516</v>
      </c>
      <c r="DN532" s="715">
        <f t="shared" si="282"/>
        <v>0</v>
      </c>
    </row>
    <row r="533" spans="2:118" x14ac:dyDescent="0.25">
      <c r="B533" s="705">
        <v>517</v>
      </c>
      <c r="C533" s="765">
        <f>(1+_xlfn.XLOOKUP(INT((B533-1)/12)+1,'ZC Curve'!$B$8:$B$107,'ZC Curve'!R$8:R$107,,0))^(1/12)-1</f>
        <v>0</v>
      </c>
      <c r="D533" s="766">
        <f t="shared" si="283"/>
        <v>1</v>
      </c>
      <c r="E533" s="685"/>
      <c r="F533" s="705">
        <v>517</v>
      </c>
      <c r="G533" s="756">
        <v>0</v>
      </c>
      <c r="H533" s="756">
        <v>0</v>
      </c>
      <c r="I533" s="756">
        <v>0</v>
      </c>
      <c r="J533" s="756">
        <v>0</v>
      </c>
      <c r="K533" s="756">
        <v>0</v>
      </c>
      <c r="L533" s="756">
        <v>0</v>
      </c>
      <c r="M533" s="756">
        <v>0</v>
      </c>
      <c r="N533" s="646">
        <f t="shared" si="284"/>
        <v>0</v>
      </c>
      <c r="O533" s="594"/>
      <c r="P533" s="705">
        <f t="shared" si="270"/>
        <v>517</v>
      </c>
      <c r="Q533" s="756">
        <v>0</v>
      </c>
      <c r="R533" s="756">
        <v>0</v>
      </c>
      <c r="S533" s="756">
        <v>0</v>
      </c>
      <c r="T533" s="756">
        <v>0</v>
      </c>
      <c r="U533" s="756">
        <v>0</v>
      </c>
      <c r="V533" s="756">
        <v>0</v>
      </c>
      <c r="W533" s="756">
        <v>0</v>
      </c>
      <c r="X533" s="646">
        <f t="shared" si="285"/>
        <v>0</v>
      </c>
      <c r="Y533" s="594"/>
      <c r="Z533" s="705">
        <f t="shared" si="271"/>
        <v>517</v>
      </c>
      <c r="AA533" s="756">
        <f t="shared" si="263"/>
        <v>0</v>
      </c>
      <c r="AB533" s="756">
        <f t="shared" si="263"/>
        <v>0</v>
      </c>
      <c r="AC533" s="756">
        <f t="shared" si="263"/>
        <v>0</v>
      </c>
      <c r="AD533" s="756">
        <f t="shared" si="259"/>
        <v>0</v>
      </c>
      <c r="AE533" s="756">
        <f t="shared" si="259"/>
        <v>0</v>
      </c>
      <c r="AF533" s="756">
        <f t="shared" si="259"/>
        <v>0</v>
      </c>
      <c r="AG533" s="756">
        <f t="shared" si="259"/>
        <v>0</v>
      </c>
      <c r="AH533" s="646">
        <f t="shared" si="286"/>
        <v>0</v>
      </c>
      <c r="AI533" s="594"/>
      <c r="AJ533" s="705">
        <f t="shared" si="272"/>
        <v>517</v>
      </c>
      <c r="AK533" s="756">
        <v>0</v>
      </c>
      <c r="AL533" s="756">
        <v>0</v>
      </c>
      <c r="AM533" s="756">
        <v>0</v>
      </c>
      <c r="AN533" s="756">
        <v>0</v>
      </c>
      <c r="AO533" s="756">
        <v>0</v>
      </c>
      <c r="AP533" s="756">
        <v>0</v>
      </c>
      <c r="AQ533" s="756">
        <v>0</v>
      </c>
      <c r="AR533" s="646">
        <f t="shared" si="287"/>
        <v>0</v>
      </c>
      <c r="AS533" s="594"/>
      <c r="AT533" s="705">
        <f t="shared" si="273"/>
        <v>517</v>
      </c>
      <c r="AU533" s="756">
        <v>0</v>
      </c>
      <c r="AV533" s="756">
        <v>0</v>
      </c>
      <c r="AW533" s="756">
        <v>0</v>
      </c>
      <c r="AX533" s="756">
        <v>0</v>
      </c>
      <c r="AY533" s="756">
        <v>0</v>
      </c>
      <c r="AZ533" s="767">
        <f t="shared" si="258"/>
        <v>0</v>
      </c>
      <c r="BA533" s="756">
        <v>0</v>
      </c>
      <c r="BB533" s="756">
        <v>0</v>
      </c>
      <c r="BC533" s="756">
        <v>0</v>
      </c>
      <c r="BD533" s="756">
        <v>0</v>
      </c>
      <c r="BE533" s="767">
        <f t="shared" si="274"/>
        <v>0</v>
      </c>
      <c r="BF533" s="646">
        <f t="shared" si="275"/>
        <v>0</v>
      </c>
      <c r="BG533" s="594"/>
      <c r="BH533" s="705">
        <f t="shared" si="265"/>
        <v>517</v>
      </c>
      <c r="BI533" s="646">
        <f t="shared" si="276"/>
        <v>0</v>
      </c>
      <c r="BJ533" s="594"/>
      <c r="BK533" s="705">
        <f t="shared" si="277"/>
        <v>517</v>
      </c>
      <c r="BL533" s="756">
        <v>0</v>
      </c>
      <c r="BM533" s="756">
        <v>0</v>
      </c>
      <c r="BN533" s="756">
        <v>0</v>
      </c>
      <c r="BO533" s="756">
        <v>0</v>
      </c>
      <c r="BP533" s="756">
        <v>0</v>
      </c>
      <c r="BQ533" s="756">
        <v>0</v>
      </c>
      <c r="BR533" s="756">
        <v>0</v>
      </c>
      <c r="BS533" s="646">
        <f t="shared" si="288"/>
        <v>0</v>
      </c>
      <c r="BT533" s="594"/>
      <c r="BU533" s="705">
        <f t="shared" si="278"/>
        <v>517</v>
      </c>
      <c r="BV533" s="756">
        <v>0</v>
      </c>
      <c r="BW533" s="756">
        <v>0</v>
      </c>
      <c r="BX533" s="756">
        <v>0</v>
      </c>
      <c r="BY533" s="756">
        <v>0</v>
      </c>
      <c r="BZ533" s="756">
        <v>0</v>
      </c>
      <c r="CA533" s="756">
        <v>0</v>
      </c>
      <c r="CB533" s="756">
        <v>0</v>
      </c>
      <c r="CC533" s="646">
        <f t="shared" si="289"/>
        <v>0</v>
      </c>
      <c r="CD533" s="594"/>
      <c r="CE533" s="705">
        <f t="shared" si="266"/>
        <v>517</v>
      </c>
      <c r="CF533" s="756">
        <f t="shared" si="264"/>
        <v>0</v>
      </c>
      <c r="CG533" s="756">
        <f t="shared" si="264"/>
        <v>0</v>
      </c>
      <c r="CH533" s="756">
        <f t="shared" si="264"/>
        <v>0</v>
      </c>
      <c r="CI533" s="756">
        <f t="shared" si="260"/>
        <v>0</v>
      </c>
      <c r="CJ533" s="756">
        <f t="shared" si="260"/>
        <v>0</v>
      </c>
      <c r="CK533" s="756">
        <f t="shared" si="260"/>
        <v>0</v>
      </c>
      <c r="CL533" s="756">
        <f t="shared" si="260"/>
        <v>0</v>
      </c>
      <c r="CM533" s="646">
        <f t="shared" si="290"/>
        <v>0</v>
      </c>
      <c r="CN533" s="594"/>
      <c r="CO533" s="705">
        <f t="shared" si="267"/>
        <v>517</v>
      </c>
      <c r="CP533" s="756">
        <v>0</v>
      </c>
      <c r="CQ533" s="756">
        <v>0</v>
      </c>
      <c r="CR533" s="756">
        <v>0</v>
      </c>
      <c r="CS533" s="756">
        <v>0</v>
      </c>
      <c r="CT533" s="756">
        <v>0</v>
      </c>
      <c r="CU533" s="756">
        <v>0</v>
      </c>
      <c r="CV533" s="756">
        <v>0</v>
      </c>
      <c r="CW533" s="646">
        <f t="shared" si="291"/>
        <v>0</v>
      </c>
      <c r="CX533" s="685"/>
      <c r="CY533" s="705">
        <f t="shared" si="268"/>
        <v>517</v>
      </c>
      <c r="CZ533" s="756">
        <v>0</v>
      </c>
      <c r="DA533" s="756">
        <v>0</v>
      </c>
      <c r="DB533" s="756">
        <v>0</v>
      </c>
      <c r="DC533" s="756">
        <v>0</v>
      </c>
      <c r="DD533" s="756">
        <v>0</v>
      </c>
      <c r="DE533" s="767">
        <f t="shared" si="279"/>
        <v>0</v>
      </c>
      <c r="DF533" s="756">
        <v>0</v>
      </c>
      <c r="DG533" s="756">
        <v>0</v>
      </c>
      <c r="DH533" s="756">
        <v>0</v>
      </c>
      <c r="DI533" s="756">
        <v>0</v>
      </c>
      <c r="DJ533" s="767">
        <f t="shared" si="280"/>
        <v>0</v>
      </c>
      <c r="DK533" s="715">
        <f t="shared" si="281"/>
        <v>0</v>
      </c>
      <c r="DL533" s="685"/>
      <c r="DM533" s="705">
        <f t="shared" si="269"/>
        <v>517</v>
      </c>
      <c r="DN533" s="715">
        <f t="shared" si="282"/>
        <v>0</v>
      </c>
    </row>
    <row r="534" spans="2:118" x14ac:dyDescent="0.25">
      <c r="B534" s="705">
        <v>518</v>
      </c>
      <c r="C534" s="765">
        <f>(1+_xlfn.XLOOKUP(INT((B534-1)/12)+1,'ZC Curve'!$B$8:$B$107,'ZC Curve'!R$8:R$107,,0))^(1/12)-1</f>
        <v>0</v>
      </c>
      <c r="D534" s="766">
        <f t="shared" si="283"/>
        <v>1</v>
      </c>
      <c r="E534" s="685"/>
      <c r="F534" s="705">
        <v>518</v>
      </c>
      <c r="G534" s="756">
        <v>0</v>
      </c>
      <c r="H534" s="756">
        <v>0</v>
      </c>
      <c r="I534" s="756">
        <v>0</v>
      </c>
      <c r="J534" s="756">
        <v>0</v>
      </c>
      <c r="K534" s="756">
        <v>0</v>
      </c>
      <c r="L534" s="756">
        <v>0</v>
      </c>
      <c r="M534" s="756">
        <v>0</v>
      </c>
      <c r="N534" s="646">
        <f t="shared" si="284"/>
        <v>0</v>
      </c>
      <c r="O534" s="594"/>
      <c r="P534" s="705">
        <f t="shared" si="270"/>
        <v>518</v>
      </c>
      <c r="Q534" s="756">
        <v>0</v>
      </c>
      <c r="R534" s="756">
        <v>0</v>
      </c>
      <c r="S534" s="756">
        <v>0</v>
      </c>
      <c r="T534" s="756">
        <v>0</v>
      </c>
      <c r="U534" s="756">
        <v>0</v>
      </c>
      <c r="V534" s="756">
        <v>0</v>
      </c>
      <c r="W534" s="756">
        <v>0</v>
      </c>
      <c r="X534" s="646">
        <f t="shared" si="285"/>
        <v>0</v>
      </c>
      <c r="Y534" s="594"/>
      <c r="Z534" s="705">
        <f t="shared" si="271"/>
        <v>518</v>
      </c>
      <c r="AA534" s="756">
        <f t="shared" si="263"/>
        <v>0</v>
      </c>
      <c r="AB534" s="756">
        <f t="shared" si="263"/>
        <v>0</v>
      </c>
      <c r="AC534" s="756">
        <f t="shared" si="263"/>
        <v>0</v>
      </c>
      <c r="AD534" s="756">
        <f t="shared" si="259"/>
        <v>0</v>
      </c>
      <c r="AE534" s="756">
        <f t="shared" si="259"/>
        <v>0</v>
      </c>
      <c r="AF534" s="756">
        <f t="shared" si="259"/>
        <v>0</v>
      </c>
      <c r="AG534" s="756">
        <f t="shared" si="259"/>
        <v>0</v>
      </c>
      <c r="AH534" s="646">
        <f t="shared" si="286"/>
        <v>0</v>
      </c>
      <c r="AI534" s="594"/>
      <c r="AJ534" s="705">
        <f t="shared" si="272"/>
        <v>518</v>
      </c>
      <c r="AK534" s="756">
        <v>0</v>
      </c>
      <c r="AL534" s="756">
        <v>0</v>
      </c>
      <c r="AM534" s="756">
        <v>0</v>
      </c>
      <c r="AN534" s="756">
        <v>0</v>
      </c>
      <c r="AO534" s="756">
        <v>0</v>
      </c>
      <c r="AP534" s="756">
        <v>0</v>
      </c>
      <c r="AQ534" s="756">
        <v>0</v>
      </c>
      <c r="AR534" s="646">
        <f t="shared" si="287"/>
        <v>0</v>
      </c>
      <c r="AS534" s="594"/>
      <c r="AT534" s="705">
        <f t="shared" si="273"/>
        <v>518</v>
      </c>
      <c r="AU534" s="756">
        <v>0</v>
      </c>
      <c r="AV534" s="756">
        <v>0</v>
      </c>
      <c r="AW534" s="756">
        <v>0</v>
      </c>
      <c r="AX534" s="756">
        <v>0</v>
      </c>
      <c r="AY534" s="756">
        <v>0</v>
      </c>
      <c r="AZ534" s="767">
        <f t="shared" si="258"/>
        <v>0</v>
      </c>
      <c r="BA534" s="756">
        <v>0</v>
      </c>
      <c r="BB534" s="756">
        <v>0</v>
      </c>
      <c r="BC534" s="756">
        <v>0</v>
      </c>
      <c r="BD534" s="756">
        <v>0</v>
      </c>
      <c r="BE534" s="767">
        <f t="shared" si="274"/>
        <v>0</v>
      </c>
      <c r="BF534" s="646">
        <f t="shared" si="275"/>
        <v>0</v>
      </c>
      <c r="BG534" s="594"/>
      <c r="BH534" s="705">
        <f t="shared" si="265"/>
        <v>518</v>
      </c>
      <c r="BI534" s="646">
        <f t="shared" si="276"/>
        <v>0</v>
      </c>
      <c r="BJ534" s="594"/>
      <c r="BK534" s="705">
        <f t="shared" si="277"/>
        <v>518</v>
      </c>
      <c r="BL534" s="756">
        <v>0</v>
      </c>
      <c r="BM534" s="756">
        <v>0</v>
      </c>
      <c r="BN534" s="756">
        <v>0</v>
      </c>
      <c r="BO534" s="756">
        <v>0</v>
      </c>
      <c r="BP534" s="756">
        <v>0</v>
      </c>
      <c r="BQ534" s="756">
        <v>0</v>
      </c>
      <c r="BR534" s="756">
        <v>0</v>
      </c>
      <c r="BS534" s="646">
        <f t="shared" si="288"/>
        <v>0</v>
      </c>
      <c r="BT534" s="594"/>
      <c r="BU534" s="705">
        <f t="shared" si="278"/>
        <v>518</v>
      </c>
      <c r="BV534" s="756">
        <v>0</v>
      </c>
      <c r="BW534" s="756">
        <v>0</v>
      </c>
      <c r="BX534" s="756">
        <v>0</v>
      </c>
      <c r="BY534" s="756">
        <v>0</v>
      </c>
      <c r="BZ534" s="756">
        <v>0</v>
      </c>
      <c r="CA534" s="756">
        <v>0</v>
      </c>
      <c r="CB534" s="756">
        <v>0</v>
      </c>
      <c r="CC534" s="646">
        <f t="shared" si="289"/>
        <v>0</v>
      </c>
      <c r="CD534" s="594"/>
      <c r="CE534" s="705">
        <f t="shared" si="266"/>
        <v>518</v>
      </c>
      <c r="CF534" s="756">
        <f t="shared" si="264"/>
        <v>0</v>
      </c>
      <c r="CG534" s="756">
        <f t="shared" si="264"/>
        <v>0</v>
      </c>
      <c r="CH534" s="756">
        <f t="shared" si="264"/>
        <v>0</v>
      </c>
      <c r="CI534" s="756">
        <f t="shared" si="260"/>
        <v>0</v>
      </c>
      <c r="CJ534" s="756">
        <f t="shared" si="260"/>
        <v>0</v>
      </c>
      <c r="CK534" s="756">
        <f t="shared" si="260"/>
        <v>0</v>
      </c>
      <c r="CL534" s="756">
        <f t="shared" si="260"/>
        <v>0</v>
      </c>
      <c r="CM534" s="646">
        <f t="shared" si="290"/>
        <v>0</v>
      </c>
      <c r="CN534" s="594"/>
      <c r="CO534" s="705">
        <f t="shared" si="267"/>
        <v>518</v>
      </c>
      <c r="CP534" s="756">
        <v>0</v>
      </c>
      <c r="CQ534" s="756">
        <v>0</v>
      </c>
      <c r="CR534" s="756">
        <v>0</v>
      </c>
      <c r="CS534" s="756">
        <v>0</v>
      </c>
      <c r="CT534" s="756">
        <v>0</v>
      </c>
      <c r="CU534" s="756">
        <v>0</v>
      </c>
      <c r="CV534" s="756">
        <v>0</v>
      </c>
      <c r="CW534" s="646">
        <f t="shared" si="291"/>
        <v>0</v>
      </c>
      <c r="CX534" s="685"/>
      <c r="CY534" s="705">
        <f t="shared" si="268"/>
        <v>518</v>
      </c>
      <c r="CZ534" s="756">
        <v>0</v>
      </c>
      <c r="DA534" s="756">
        <v>0</v>
      </c>
      <c r="DB534" s="756">
        <v>0</v>
      </c>
      <c r="DC534" s="756">
        <v>0</v>
      </c>
      <c r="DD534" s="756">
        <v>0</v>
      </c>
      <c r="DE534" s="767">
        <f t="shared" si="279"/>
        <v>0</v>
      </c>
      <c r="DF534" s="756">
        <v>0</v>
      </c>
      <c r="DG534" s="756">
        <v>0</v>
      </c>
      <c r="DH534" s="756">
        <v>0</v>
      </c>
      <c r="DI534" s="756">
        <v>0</v>
      </c>
      <c r="DJ534" s="767">
        <f t="shared" si="280"/>
        <v>0</v>
      </c>
      <c r="DK534" s="715">
        <f t="shared" si="281"/>
        <v>0</v>
      </c>
      <c r="DL534" s="685"/>
      <c r="DM534" s="705">
        <f t="shared" si="269"/>
        <v>518</v>
      </c>
      <c r="DN534" s="715">
        <f t="shared" si="282"/>
        <v>0</v>
      </c>
    </row>
    <row r="535" spans="2:118" x14ac:dyDescent="0.25">
      <c r="B535" s="705">
        <v>519</v>
      </c>
      <c r="C535" s="765">
        <f>(1+_xlfn.XLOOKUP(INT((B535-1)/12)+1,'ZC Curve'!$B$8:$B$107,'ZC Curve'!R$8:R$107,,0))^(1/12)-1</f>
        <v>0</v>
      </c>
      <c r="D535" s="766">
        <f t="shared" si="283"/>
        <v>1</v>
      </c>
      <c r="E535" s="685"/>
      <c r="F535" s="705">
        <v>519</v>
      </c>
      <c r="G535" s="756">
        <v>0</v>
      </c>
      <c r="H535" s="756">
        <v>0</v>
      </c>
      <c r="I535" s="756">
        <v>0</v>
      </c>
      <c r="J535" s="756">
        <v>0</v>
      </c>
      <c r="K535" s="756">
        <v>0</v>
      </c>
      <c r="L535" s="756">
        <v>0</v>
      </c>
      <c r="M535" s="756">
        <v>0</v>
      </c>
      <c r="N535" s="646">
        <f t="shared" si="284"/>
        <v>0</v>
      </c>
      <c r="O535" s="594"/>
      <c r="P535" s="705">
        <f t="shared" si="270"/>
        <v>519</v>
      </c>
      <c r="Q535" s="756">
        <v>0</v>
      </c>
      <c r="R535" s="756">
        <v>0</v>
      </c>
      <c r="S535" s="756">
        <v>0</v>
      </c>
      <c r="T535" s="756">
        <v>0</v>
      </c>
      <c r="U535" s="756">
        <v>0</v>
      </c>
      <c r="V535" s="756">
        <v>0</v>
      </c>
      <c r="W535" s="756">
        <v>0</v>
      </c>
      <c r="X535" s="646">
        <f t="shared" si="285"/>
        <v>0</v>
      </c>
      <c r="Y535" s="594"/>
      <c r="Z535" s="705">
        <f t="shared" si="271"/>
        <v>519</v>
      </c>
      <c r="AA535" s="756">
        <f t="shared" si="263"/>
        <v>0</v>
      </c>
      <c r="AB535" s="756">
        <f t="shared" si="263"/>
        <v>0</v>
      </c>
      <c r="AC535" s="756">
        <f t="shared" si="263"/>
        <v>0</v>
      </c>
      <c r="AD535" s="756">
        <f t="shared" si="259"/>
        <v>0</v>
      </c>
      <c r="AE535" s="756">
        <f t="shared" si="259"/>
        <v>0</v>
      </c>
      <c r="AF535" s="756">
        <f t="shared" si="259"/>
        <v>0</v>
      </c>
      <c r="AG535" s="756">
        <f t="shared" si="259"/>
        <v>0</v>
      </c>
      <c r="AH535" s="646">
        <f t="shared" si="286"/>
        <v>0</v>
      </c>
      <c r="AI535" s="594"/>
      <c r="AJ535" s="705">
        <f t="shared" si="272"/>
        <v>519</v>
      </c>
      <c r="AK535" s="756">
        <v>0</v>
      </c>
      <c r="AL535" s="756">
        <v>0</v>
      </c>
      <c r="AM535" s="756">
        <v>0</v>
      </c>
      <c r="AN535" s="756">
        <v>0</v>
      </c>
      <c r="AO535" s="756">
        <v>0</v>
      </c>
      <c r="AP535" s="756">
        <v>0</v>
      </c>
      <c r="AQ535" s="756">
        <v>0</v>
      </c>
      <c r="AR535" s="646">
        <f t="shared" si="287"/>
        <v>0</v>
      </c>
      <c r="AS535" s="594"/>
      <c r="AT535" s="705">
        <f t="shared" si="273"/>
        <v>519</v>
      </c>
      <c r="AU535" s="756">
        <v>0</v>
      </c>
      <c r="AV535" s="756">
        <v>0</v>
      </c>
      <c r="AW535" s="756">
        <v>0</v>
      </c>
      <c r="AX535" s="756">
        <v>0</v>
      </c>
      <c r="AY535" s="756">
        <v>0</v>
      </c>
      <c r="AZ535" s="767">
        <f t="shared" si="258"/>
        <v>0</v>
      </c>
      <c r="BA535" s="756">
        <v>0</v>
      </c>
      <c r="BB535" s="756">
        <v>0</v>
      </c>
      <c r="BC535" s="756">
        <v>0</v>
      </c>
      <c r="BD535" s="756">
        <v>0</v>
      </c>
      <c r="BE535" s="767">
        <f t="shared" si="274"/>
        <v>0</v>
      </c>
      <c r="BF535" s="646">
        <f t="shared" si="275"/>
        <v>0</v>
      </c>
      <c r="BG535" s="594"/>
      <c r="BH535" s="705">
        <f t="shared" si="265"/>
        <v>519</v>
      </c>
      <c r="BI535" s="646">
        <f t="shared" si="276"/>
        <v>0</v>
      </c>
      <c r="BJ535" s="594"/>
      <c r="BK535" s="705">
        <f t="shared" si="277"/>
        <v>519</v>
      </c>
      <c r="BL535" s="756">
        <v>0</v>
      </c>
      <c r="BM535" s="756">
        <v>0</v>
      </c>
      <c r="BN535" s="756">
        <v>0</v>
      </c>
      <c r="BO535" s="756">
        <v>0</v>
      </c>
      <c r="BP535" s="756">
        <v>0</v>
      </c>
      <c r="BQ535" s="756">
        <v>0</v>
      </c>
      <c r="BR535" s="756">
        <v>0</v>
      </c>
      <c r="BS535" s="646">
        <f t="shared" si="288"/>
        <v>0</v>
      </c>
      <c r="BT535" s="594"/>
      <c r="BU535" s="705">
        <f t="shared" si="278"/>
        <v>519</v>
      </c>
      <c r="BV535" s="756">
        <v>0</v>
      </c>
      <c r="BW535" s="756">
        <v>0</v>
      </c>
      <c r="BX535" s="756">
        <v>0</v>
      </c>
      <c r="BY535" s="756">
        <v>0</v>
      </c>
      <c r="BZ535" s="756">
        <v>0</v>
      </c>
      <c r="CA535" s="756">
        <v>0</v>
      </c>
      <c r="CB535" s="756">
        <v>0</v>
      </c>
      <c r="CC535" s="646">
        <f t="shared" si="289"/>
        <v>0</v>
      </c>
      <c r="CD535" s="594"/>
      <c r="CE535" s="705">
        <f t="shared" si="266"/>
        <v>519</v>
      </c>
      <c r="CF535" s="756">
        <f t="shared" si="264"/>
        <v>0</v>
      </c>
      <c r="CG535" s="756">
        <f t="shared" si="264"/>
        <v>0</v>
      </c>
      <c r="CH535" s="756">
        <f t="shared" si="264"/>
        <v>0</v>
      </c>
      <c r="CI535" s="756">
        <f t="shared" si="260"/>
        <v>0</v>
      </c>
      <c r="CJ535" s="756">
        <f t="shared" si="260"/>
        <v>0</v>
      </c>
      <c r="CK535" s="756">
        <f t="shared" si="260"/>
        <v>0</v>
      </c>
      <c r="CL535" s="756">
        <f t="shared" si="260"/>
        <v>0</v>
      </c>
      <c r="CM535" s="646">
        <f t="shared" si="290"/>
        <v>0</v>
      </c>
      <c r="CN535" s="594"/>
      <c r="CO535" s="705">
        <f t="shared" si="267"/>
        <v>519</v>
      </c>
      <c r="CP535" s="756">
        <v>0</v>
      </c>
      <c r="CQ535" s="756">
        <v>0</v>
      </c>
      <c r="CR535" s="756">
        <v>0</v>
      </c>
      <c r="CS535" s="756">
        <v>0</v>
      </c>
      <c r="CT535" s="756">
        <v>0</v>
      </c>
      <c r="CU535" s="756">
        <v>0</v>
      </c>
      <c r="CV535" s="756">
        <v>0</v>
      </c>
      <c r="CW535" s="646">
        <f t="shared" si="291"/>
        <v>0</v>
      </c>
      <c r="CX535" s="685"/>
      <c r="CY535" s="705">
        <f t="shared" si="268"/>
        <v>519</v>
      </c>
      <c r="CZ535" s="756">
        <v>0</v>
      </c>
      <c r="DA535" s="756">
        <v>0</v>
      </c>
      <c r="DB535" s="756">
        <v>0</v>
      </c>
      <c r="DC535" s="756">
        <v>0</v>
      </c>
      <c r="DD535" s="756">
        <v>0</v>
      </c>
      <c r="DE535" s="767">
        <f t="shared" si="279"/>
        <v>0</v>
      </c>
      <c r="DF535" s="756">
        <v>0</v>
      </c>
      <c r="DG535" s="756">
        <v>0</v>
      </c>
      <c r="DH535" s="756">
        <v>0</v>
      </c>
      <c r="DI535" s="756">
        <v>0</v>
      </c>
      <c r="DJ535" s="767">
        <f t="shared" si="280"/>
        <v>0</v>
      </c>
      <c r="DK535" s="715">
        <f t="shared" si="281"/>
        <v>0</v>
      </c>
      <c r="DL535" s="685"/>
      <c r="DM535" s="705">
        <f t="shared" si="269"/>
        <v>519</v>
      </c>
      <c r="DN535" s="715">
        <f t="shared" si="282"/>
        <v>0</v>
      </c>
    </row>
    <row r="536" spans="2:118" x14ac:dyDescent="0.25">
      <c r="B536" s="705">
        <v>520</v>
      </c>
      <c r="C536" s="765">
        <f>(1+_xlfn.XLOOKUP(INT((B536-1)/12)+1,'ZC Curve'!$B$8:$B$107,'ZC Curve'!R$8:R$107,,0))^(1/12)-1</f>
        <v>0</v>
      </c>
      <c r="D536" s="766">
        <f t="shared" si="283"/>
        <v>1</v>
      </c>
      <c r="E536" s="685"/>
      <c r="F536" s="705">
        <v>520</v>
      </c>
      <c r="G536" s="756">
        <v>0</v>
      </c>
      <c r="H536" s="756">
        <v>0</v>
      </c>
      <c r="I536" s="756">
        <v>0</v>
      </c>
      <c r="J536" s="756">
        <v>0</v>
      </c>
      <c r="K536" s="756">
        <v>0</v>
      </c>
      <c r="L536" s="756">
        <v>0</v>
      </c>
      <c r="M536" s="756">
        <v>0</v>
      </c>
      <c r="N536" s="646">
        <f t="shared" si="284"/>
        <v>0</v>
      </c>
      <c r="O536" s="594"/>
      <c r="P536" s="705">
        <f t="shared" si="270"/>
        <v>520</v>
      </c>
      <c r="Q536" s="756">
        <v>0</v>
      </c>
      <c r="R536" s="756">
        <v>0</v>
      </c>
      <c r="S536" s="756">
        <v>0</v>
      </c>
      <c r="T536" s="756">
        <v>0</v>
      </c>
      <c r="U536" s="756">
        <v>0</v>
      </c>
      <c r="V536" s="756">
        <v>0</v>
      </c>
      <c r="W536" s="756">
        <v>0</v>
      </c>
      <c r="X536" s="646">
        <f t="shared" si="285"/>
        <v>0</v>
      </c>
      <c r="Y536" s="594"/>
      <c r="Z536" s="705">
        <f t="shared" si="271"/>
        <v>520</v>
      </c>
      <c r="AA536" s="756">
        <f t="shared" si="263"/>
        <v>0</v>
      </c>
      <c r="AB536" s="756">
        <f t="shared" si="263"/>
        <v>0</v>
      </c>
      <c r="AC536" s="756">
        <f t="shared" si="263"/>
        <v>0</v>
      </c>
      <c r="AD536" s="756">
        <f t="shared" si="259"/>
        <v>0</v>
      </c>
      <c r="AE536" s="756">
        <f t="shared" si="259"/>
        <v>0</v>
      </c>
      <c r="AF536" s="756">
        <f t="shared" si="259"/>
        <v>0</v>
      </c>
      <c r="AG536" s="756">
        <f t="shared" si="259"/>
        <v>0</v>
      </c>
      <c r="AH536" s="646">
        <f t="shared" si="286"/>
        <v>0</v>
      </c>
      <c r="AI536" s="594"/>
      <c r="AJ536" s="705">
        <f t="shared" si="272"/>
        <v>520</v>
      </c>
      <c r="AK536" s="756">
        <v>0</v>
      </c>
      <c r="AL536" s="756">
        <v>0</v>
      </c>
      <c r="AM536" s="756">
        <v>0</v>
      </c>
      <c r="AN536" s="756">
        <v>0</v>
      </c>
      <c r="AO536" s="756">
        <v>0</v>
      </c>
      <c r="AP536" s="756">
        <v>0</v>
      </c>
      <c r="AQ536" s="756">
        <v>0</v>
      </c>
      <c r="AR536" s="646">
        <f t="shared" si="287"/>
        <v>0</v>
      </c>
      <c r="AS536" s="594"/>
      <c r="AT536" s="705">
        <f t="shared" si="273"/>
        <v>520</v>
      </c>
      <c r="AU536" s="756">
        <v>0</v>
      </c>
      <c r="AV536" s="756">
        <v>0</v>
      </c>
      <c r="AW536" s="756">
        <v>0</v>
      </c>
      <c r="AX536" s="756">
        <v>0</v>
      </c>
      <c r="AY536" s="756">
        <v>0</v>
      </c>
      <c r="AZ536" s="767">
        <f t="shared" si="258"/>
        <v>0</v>
      </c>
      <c r="BA536" s="756">
        <v>0</v>
      </c>
      <c r="BB536" s="756">
        <v>0</v>
      </c>
      <c r="BC536" s="756">
        <v>0</v>
      </c>
      <c r="BD536" s="756">
        <v>0</v>
      </c>
      <c r="BE536" s="767">
        <f t="shared" si="274"/>
        <v>0</v>
      </c>
      <c r="BF536" s="646">
        <f t="shared" si="275"/>
        <v>0</v>
      </c>
      <c r="BG536" s="594"/>
      <c r="BH536" s="705">
        <f t="shared" si="265"/>
        <v>520</v>
      </c>
      <c r="BI536" s="646">
        <f t="shared" si="276"/>
        <v>0</v>
      </c>
      <c r="BJ536" s="594"/>
      <c r="BK536" s="705">
        <f t="shared" si="277"/>
        <v>520</v>
      </c>
      <c r="BL536" s="756">
        <v>0</v>
      </c>
      <c r="BM536" s="756">
        <v>0</v>
      </c>
      <c r="BN536" s="756">
        <v>0</v>
      </c>
      <c r="BO536" s="756">
        <v>0</v>
      </c>
      <c r="BP536" s="756">
        <v>0</v>
      </c>
      <c r="BQ536" s="756">
        <v>0</v>
      </c>
      <c r="BR536" s="756">
        <v>0</v>
      </c>
      <c r="BS536" s="646">
        <f t="shared" si="288"/>
        <v>0</v>
      </c>
      <c r="BT536" s="594"/>
      <c r="BU536" s="705">
        <f t="shared" si="278"/>
        <v>520</v>
      </c>
      <c r="BV536" s="756">
        <v>0</v>
      </c>
      <c r="BW536" s="756">
        <v>0</v>
      </c>
      <c r="BX536" s="756">
        <v>0</v>
      </c>
      <c r="BY536" s="756">
        <v>0</v>
      </c>
      <c r="BZ536" s="756">
        <v>0</v>
      </c>
      <c r="CA536" s="756">
        <v>0</v>
      </c>
      <c r="CB536" s="756">
        <v>0</v>
      </c>
      <c r="CC536" s="646">
        <f t="shared" si="289"/>
        <v>0</v>
      </c>
      <c r="CD536" s="594"/>
      <c r="CE536" s="705">
        <f t="shared" si="266"/>
        <v>520</v>
      </c>
      <c r="CF536" s="756">
        <f t="shared" si="264"/>
        <v>0</v>
      </c>
      <c r="CG536" s="756">
        <f t="shared" si="264"/>
        <v>0</v>
      </c>
      <c r="CH536" s="756">
        <f t="shared" si="264"/>
        <v>0</v>
      </c>
      <c r="CI536" s="756">
        <f t="shared" si="260"/>
        <v>0</v>
      </c>
      <c r="CJ536" s="756">
        <f t="shared" si="260"/>
        <v>0</v>
      </c>
      <c r="CK536" s="756">
        <f t="shared" si="260"/>
        <v>0</v>
      </c>
      <c r="CL536" s="756">
        <f t="shared" si="260"/>
        <v>0</v>
      </c>
      <c r="CM536" s="646">
        <f t="shared" si="290"/>
        <v>0</v>
      </c>
      <c r="CN536" s="594"/>
      <c r="CO536" s="705">
        <f t="shared" si="267"/>
        <v>520</v>
      </c>
      <c r="CP536" s="756">
        <v>0</v>
      </c>
      <c r="CQ536" s="756">
        <v>0</v>
      </c>
      <c r="CR536" s="756">
        <v>0</v>
      </c>
      <c r="CS536" s="756">
        <v>0</v>
      </c>
      <c r="CT536" s="756">
        <v>0</v>
      </c>
      <c r="CU536" s="756">
        <v>0</v>
      </c>
      <c r="CV536" s="756">
        <v>0</v>
      </c>
      <c r="CW536" s="646">
        <f t="shared" si="291"/>
        <v>0</v>
      </c>
      <c r="CX536" s="685"/>
      <c r="CY536" s="705">
        <f t="shared" si="268"/>
        <v>520</v>
      </c>
      <c r="CZ536" s="756">
        <v>0</v>
      </c>
      <c r="DA536" s="756">
        <v>0</v>
      </c>
      <c r="DB536" s="756">
        <v>0</v>
      </c>
      <c r="DC536" s="756">
        <v>0</v>
      </c>
      <c r="DD536" s="756">
        <v>0</v>
      </c>
      <c r="DE536" s="767">
        <f t="shared" si="279"/>
        <v>0</v>
      </c>
      <c r="DF536" s="756">
        <v>0</v>
      </c>
      <c r="DG536" s="756">
        <v>0</v>
      </c>
      <c r="DH536" s="756">
        <v>0</v>
      </c>
      <c r="DI536" s="756">
        <v>0</v>
      </c>
      <c r="DJ536" s="767">
        <f t="shared" si="280"/>
        <v>0</v>
      </c>
      <c r="DK536" s="715">
        <f t="shared" si="281"/>
        <v>0</v>
      </c>
      <c r="DL536" s="685"/>
      <c r="DM536" s="705">
        <f t="shared" si="269"/>
        <v>520</v>
      </c>
      <c r="DN536" s="715">
        <f t="shared" si="282"/>
        <v>0</v>
      </c>
    </row>
    <row r="537" spans="2:118" x14ac:dyDescent="0.25">
      <c r="B537" s="705">
        <v>521</v>
      </c>
      <c r="C537" s="765">
        <f>(1+_xlfn.XLOOKUP(INT((B537-1)/12)+1,'ZC Curve'!$B$8:$B$107,'ZC Curve'!R$8:R$107,,0))^(1/12)-1</f>
        <v>0</v>
      </c>
      <c r="D537" s="766">
        <f t="shared" si="283"/>
        <v>1</v>
      </c>
      <c r="E537" s="685"/>
      <c r="F537" s="705">
        <v>521</v>
      </c>
      <c r="G537" s="756">
        <v>0</v>
      </c>
      <c r="H537" s="756">
        <v>0</v>
      </c>
      <c r="I537" s="756">
        <v>0</v>
      </c>
      <c r="J537" s="756">
        <v>0</v>
      </c>
      <c r="K537" s="756">
        <v>0</v>
      </c>
      <c r="L537" s="756">
        <v>0</v>
      </c>
      <c r="M537" s="756">
        <v>0</v>
      </c>
      <c r="N537" s="646">
        <f t="shared" si="284"/>
        <v>0</v>
      </c>
      <c r="O537" s="594"/>
      <c r="P537" s="705">
        <f t="shared" si="270"/>
        <v>521</v>
      </c>
      <c r="Q537" s="756">
        <v>0</v>
      </c>
      <c r="R537" s="756">
        <v>0</v>
      </c>
      <c r="S537" s="756">
        <v>0</v>
      </c>
      <c r="T537" s="756">
        <v>0</v>
      </c>
      <c r="U537" s="756">
        <v>0</v>
      </c>
      <c r="V537" s="756">
        <v>0</v>
      </c>
      <c r="W537" s="756">
        <v>0</v>
      </c>
      <c r="X537" s="646">
        <f t="shared" si="285"/>
        <v>0</v>
      </c>
      <c r="Y537" s="594"/>
      <c r="Z537" s="705">
        <f t="shared" si="271"/>
        <v>521</v>
      </c>
      <c r="AA537" s="756">
        <f t="shared" si="263"/>
        <v>0</v>
      </c>
      <c r="AB537" s="756">
        <f t="shared" si="263"/>
        <v>0</v>
      </c>
      <c r="AC537" s="756">
        <f t="shared" si="263"/>
        <v>0</v>
      </c>
      <c r="AD537" s="756">
        <f t="shared" si="259"/>
        <v>0</v>
      </c>
      <c r="AE537" s="756">
        <f t="shared" si="259"/>
        <v>0</v>
      </c>
      <c r="AF537" s="756">
        <f t="shared" si="259"/>
        <v>0</v>
      </c>
      <c r="AG537" s="756">
        <f t="shared" si="259"/>
        <v>0</v>
      </c>
      <c r="AH537" s="646">
        <f t="shared" si="286"/>
        <v>0</v>
      </c>
      <c r="AI537" s="594"/>
      <c r="AJ537" s="705">
        <f t="shared" si="272"/>
        <v>521</v>
      </c>
      <c r="AK537" s="756">
        <v>0</v>
      </c>
      <c r="AL537" s="756">
        <v>0</v>
      </c>
      <c r="AM537" s="756">
        <v>0</v>
      </c>
      <c r="AN537" s="756">
        <v>0</v>
      </c>
      <c r="AO537" s="756">
        <v>0</v>
      </c>
      <c r="AP537" s="756">
        <v>0</v>
      </c>
      <c r="AQ537" s="756">
        <v>0</v>
      </c>
      <c r="AR537" s="646">
        <f t="shared" si="287"/>
        <v>0</v>
      </c>
      <c r="AS537" s="594"/>
      <c r="AT537" s="705">
        <f t="shared" si="273"/>
        <v>521</v>
      </c>
      <c r="AU537" s="756">
        <v>0</v>
      </c>
      <c r="AV537" s="756">
        <v>0</v>
      </c>
      <c r="AW537" s="756">
        <v>0</v>
      </c>
      <c r="AX537" s="756">
        <v>0</v>
      </c>
      <c r="AY537" s="756">
        <v>0</v>
      </c>
      <c r="AZ537" s="767">
        <f t="shared" si="258"/>
        <v>0</v>
      </c>
      <c r="BA537" s="756">
        <v>0</v>
      </c>
      <c r="BB537" s="756">
        <v>0</v>
      </c>
      <c r="BC537" s="756">
        <v>0</v>
      </c>
      <c r="BD537" s="756">
        <v>0</v>
      </c>
      <c r="BE537" s="767">
        <f t="shared" si="274"/>
        <v>0</v>
      </c>
      <c r="BF537" s="646">
        <f t="shared" si="275"/>
        <v>0</v>
      </c>
      <c r="BG537" s="594"/>
      <c r="BH537" s="705">
        <f t="shared" si="265"/>
        <v>521</v>
      </c>
      <c r="BI537" s="646">
        <f t="shared" si="276"/>
        <v>0</v>
      </c>
      <c r="BJ537" s="594"/>
      <c r="BK537" s="705">
        <f t="shared" si="277"/>
        <v>521</v>
      </c>
      <c r="BL537" s="756">
        <v>0</v>
      </c>
      <c r="BM537" s="756">
        <v>0</v>
      </c>
      <c r="BN537" s="756">
        <v>0</v>
      </c>
      <c r="BO537" s="756">
        <v>0</v>
      </c>
      <c r="BP537" s="756">
        <v>0</v>
      </c>
      <c r="BQ537" s="756">
        <v>0</v>
      </c>
      <c r="BR537" s="756">
        <v>0</v>
      </c>
      <c r="BS537" s="646">
        <f t="shared" si="288"/>
        <v>0</v>
      </c>
      <c r="BT537" s="594"/>
      <c r="BU537" s="705">
        <f t="shared" si="278"/>
        <v>521</v>
      </c>
      <c r="BV537" s="756">
        <v>0</v>
      </c>
      <c r="BW537" s="756">
        <v>0</v>
      </c>
      <c r="BX537" s="756">
        <v>0</v>
      </c>
      <c r="BY537" s="756">
        <v>0</v>
      </c>
      <c r="BZ537" s="756">
        <v>0</v>
      </c>
      <c r="CA537" s="756">
        <v>0</v>
      </c>
      <c r="CB537" s="756">
        <v>0</v>
      </c>
      <c r="CC537" s="646">
        <f t="shared" si="289"/>
        <v>0</v>
      </c>
      <c r="CD537" s="594"/>
      <c r="CE537" s="705">
        <f t="shared" si="266"/>
        <v>521</v>
      </c>
      <c r="CF537" s="756">
        <f t="shared" si="264"/>
        <v>0</v>
      </c>
      <c r="CG537" s="756">
        <f t="shared" si="264"/>
        <v>0</v>
      </c>
      <c r="CH537" s="756">
        <f t="shared" si="264"/>
        <v>0</v>
      </c>
      <c r="CI537" s="756">
        <f t="shared" si="260"/>
        <v>0</v>
      </c>
      <c r="CJ537" s="756">
        <f t="shared" si="260"/>
        <v>0</v>
      </c>
      <c r="CK537" s="756">
        <f t="shared" si="260"/>
        <v>0</v>
      </c>
      <c r="CL537" s="756">
        <f t="shared" si="260"/>
        <v>0</v>
      </c>
      <c r="CM537" s="646">
        <f t="shared" si="290"/>
        <v>0</v>
      </c>
      <c r="CN537" s="594"/>
      <c r="CO537" s="705">
        <f t="shared" si="267"/>
        <v>521</v>
      </c>
      <c r="CP537" s="756">
        <v>0</v>
      </c>
      <c r="CQ537" s="756">
        <v>0</v>
      </c>
      <c r="CR537" s="756">
        <v>0</v>
      </c>
      <c r="CS537" s="756">
        <v>0</v>
      </c>
      <c r="CT537" s="756">
        <v>0</v>
      </c>
      <c r="CU537" s="756">
        <v>0</v>
      </c>
      <c r="CV537" s="756">
        <v>0</v>
      </c>
      <c r="CW537" s="646">
        <f t="shared" si="291"/>
        <v>0</v>
      </c>
      <c r="CX537" s="685"/>
      <c r="CY537" s="705">
        <f t="shared" si="268"/>
        <v>521</v>
      </c>
      <c r="CZ537" s="756">
        <v>0</v>
      </c>
      <c r="DA537" s="756">
        <v>0</v>
      </c>
      <c r="DB537" s="756">
        <v>0</v>
      </c>
      <c r="DC537" s="756">
        <v>0</v>
      </c>
      <c r="DD537" s="756">
        <v>0</v>
      </c>
      <c r="DE537" s="767">
        <f t="shared" si="279"/>
        <v>0</v>
      </c>
      <c r="DF537" s="756">
        <v>0</v>
      </c>
      <c r="DG537" s="756">
        <v>0</v>
      </c>
      <c r="DH537" s="756">
        <v>0</v>
      </c>
      <c r="DI537" s="756">
        <v>0</v>
      </c>
      <c r="DJ537" s="767">
        <f t="shared" si="280"/>
        <v>0</v>
      </c>
      <c r="DK537" s="715">
        <f t="shared" si="281"/>
        <v>0</v>
      </c>
      <c r="DL537" s="685"/>
      <c r="DM537" s="705">
        <f t="shared" si="269"/>
        <v>521</v>
      </c>
      <c r="DN537" s="715">
        <f t="shared" si="282"/>
        <v>0</v>
      </c>
    </row>
    <row r="538" spans="2:118" x14ac:dyDescent="0.25">
      <c r="B538" s="705">
        <v>522</v>
      </c>
      <c r="C538" s="765">
        <f>(1+_xlfn.XLOOKUP(INT((B538-1)/12)+1,'ZC Curve'!$B$8:$B$107,'ZC Curve'!R$8:R$107,,0))^(1/12)-1</f>
        <v>0</v>
      </c>
      <c r="D538" s="766">
        <f t="shared" si="283"/>
        <v>1</v>
      </c>
      <c r="E538" s="685"/>
      <c r="F538" s="705">
        <v>522</v>
      </c>
      <c r="G538" s="756">
        <v>0</v>
      </c>
      <c r="H538" s="756">
        <v>0</v>
      </c>
      <c r="I538" s="756">
        <v>0</v>
      </c>
      <c r="J538" s="756">
        <v>0</v>
      </c>
      <c r="K538" s="756">
        <v>0</v>
      </c>
      <c r="L538" s="756">
        <v>0</v>
      </c>
      <c r="M538" s="756">
        <v>0</v>
      </c>
      <c r="N538" s="646">
        <f t="shared" si="284"/>
        <v>0</v>
      </c>
      <c r="O538" s="594"/>
      <c r="P538" s="705">
        <f t="shared" si="270"/>
        <v>522</v>
      </c>
      <c r="Q538" s="756">
        <v>0</v>
      </c>
      <c r="R538" s="756">
        <v>0</v>
      </c>
      <c r="S538" s="756">
        <v>0</v>
      </c>
      <c r="T538" s="756">
        <v>0</v>
      </c>
      <c r="U538" s="756">
        <v>0</v>
      </c>
      <c r="V538" s="756">
        <v>0</v>
      </c>
      <c r="W538" s="756">
        <v>0</v>
      </c>
      <c r="X538" s="646">
        <f t="shared" si="285"/>
        <v>0</v>
      </c>
      <c r="Y538" s="594"/>
      <c r="Z538" s="705">
        <f t="shared" si="271"/>
        <v>522</v>
      </c>
      <c r="AA538" s="756">
        <f t="shared" si="263"/>
        <v>0</v>
      </c>
      <c r="AB538" s="756">
        <f t="shared" si="263"/>
        <v>0</v>
      </c>
      <c r="AC538" s="756">
        <f t="shared" si="263"/>
        <v>0</v>
      </c>
      <c r="AD538" s="756">
        <f t="shared" si="259"/>
        <v>0</v>
      </c>
      <c r="AE538" s="756">
        <f t="shared" si="259"/>
        <v>0</v>
      </c>
      <c r="AF538" s="756">
        <f t="shared" si="259"/>
        <v>0</v>
      </c>
      <c r="AG538" s="756">
        <f t="shared" si="259"/>
        <v>0</v>
      </c>
      <c r="AH538" s="646">
        <f t="shared" si="286"/>
        <v>0</v>
      </c>
      <c r="AI538" s="594"/>
      <c r="AJ538" s="705">
        <f t="shared" si="272"/>
        <v>522</v>
      </c>
      <c r="AK538" s="756">
        <v>0</v>
      </c>
      <c r="AL538" s="756">
        <v>0</v>
      </c>
      <c r="AM538" s="756">
        <v>0</v>
      </c>
      <c r="AN538" s="756">
        <v>0</v>
      </c>
      <c r="AO538" s="756">
        <v>0</v>
      </c>
      <c r="AP538" s="756">
        <v>0</v>
      </c>
      <c r="AQ538" s="756">
        <v>0</v>
      </c>
      <c r="AR538" s="646">
        <f t="shared" si="287"/>
        <v>0</v>
      </c>
      <c r="AS538" s="594"/>
      <c r="AT538" s="705">
        <f t="shared" si="273"/>
        <v>522</v>
      </c>
      <c r="AU538" s="756">
        <v>0</v>
      </c>
      <c r="AV538" s="756">
        <v>0</v>
      </c>
      <c r="AW538" s="756">
        <v>0</v>
      </c>
      <c r="AX538" s="756">
        <v>0</v>
      </c>
      <c r="AY538" s="756">
        <v>0</v>
      </c>
      <c r="AZ538" s="767">
        <f t="shared" si="258"/>
        <v>0</v>
      </c>
      <c r="BA538" s="756">
        <v>0</v>
      </c>
      <c r="BB538" s="756">
        <v>0</v>
      </c>
      <c r="BC538" s="756">
        <v>0</v>
      </c>
      <c r="BD538" s="756">
        <v>0</v>
      </c>
      <c r="BE538" s="767">
        <f t="shared" si="274"/>
        <v>0</v>
      </c>
      <c r="BF538" s="646">
        <f t="shared" si="275"/>
        <v>0</v>
      </c>
      <c r="BG538" s="594"/>
      <c r="BH538" s="705">
        <f t="shared" si="265"/>
        <v>522</v>
      </c>
      <c r="BI538" s="646">
        <f t="shared" si="276"/>
        <v>0</v>
      </c>
      <c r="BJ538" s="594"/>
      <c r="BK538" s="705">
        <f t="shared" si="277"/>
        <v>522</v>
      </c>
      <c r="BL538" s="756">
        <v>0</v>
      </c>
      <c r="BM538" s="756">
        <v>0</v>
      </c>
      <c r="BN538" s="756">
        <v>0</v>
      </c>
      <c r="BO538" s="756">
        <v>0</v>
      </c>
      <c r="BP538" s="756">
        <v>0</v>
      </c>
      <c r="BQ538" s="756">
        <v>0</v>
      </c>
      <c r="BR538" s="756">
        <v>0</v>
      </c>
      <c r="BS538" s="646">
        <f t="shared" si="288"/>
        <v>0</v>
      </c>
      <c r="BT538" s="594"/>
      <c r="BU538" s="705">
        <f t="shared" si="278"/>
        <v>522</v>
      </c>
      <c r="BV538" s="756">
        <v>0</v>
      </c>
      <c r="BW538" s="756">
        <v>0</v>
      </c>
      <c r="BX538" s="756">
        <v>0</v>
      </c>
      <c r="BY538" s="756">
        <v>0</v>
      </c>
      <c r="BZ538" s="756">
        <v>0</v>
      </c>
      <c r="CA538" s="756">
        <v>0</v>
      </c>
      <c r="CB538" s="756">
        <v>0</v>
      </c>
      <c r="CC538" s="646">
        <f t="shared" si="289"/>
        <v>0</v>
      </c>
      <c r="CD538" s="594"/>
      <c r="CE538" s="705">
        <f t="shared" si="266"/>
        <v>522</v>
      </c>
      <c r="CF538" s="756">
        <f t="shared" si="264"/>
        <v>0</v>
      </c>
      <c r="CG538" s="756">
        <f t="shared" si="264"/>
        <v>0</v>
      </c>
      <c r="CH538" s="756">
        <f t="shared" si="264"/>
        <v>0</v>
      </c>
      <c r="CI538" s="756">
        <f t="shared" si="260"/>
        <v>0</v>
      </c>
      <c r="CJ538" s="756">
        <f t="shared" si="260"/>
        <v>0</v>
      </c>
      <c r="CK538" s="756">
        <f t="shared" si="260"/>
        <v>0</v>
      </c>
      <c r="CL538" s="756">
        <f t="shared" si="260"/>
        <v>0</v>
      </c>
      <c r="CM538" s="646">
        <f t="shared" si="290"/>
        <v>0</v>
      </c>
      <c r="CN538" s="594"/>
      <c r="CO538" s="705">
        <f t="shared" si="267"/>
        <v>522</v>
      </c>
      <c r="CP538" s="756">
        <v>0</v>
      </c>
      <c r="CQ538" s="756">
        <v>0</v>
      </c>
      <c r="CR538" s="756">
        <v>0</v>
      </c>
      <c r="CS538" s="756">
        <v>0</v>
      </c>
      <c r="CT538" s="756">
        <v>0</v>
      </c>
      <c r="CU538" s="756">
        <v>0</v>
      </c>
      <c r="CV538" s="756">
        <v>0</v>
      </c>
      <c r="CW538" s="646">
        <f t="shared" si="291"/>
        <v>0</v>
      </c>
      <c r="CX538" s="685"/>
      <c r="CY538" s="705">
        <f t="shared" si="268"/>
        <v>522</v>
      </c>
      <c r="CZ538" s="756">
        <v>0</v>
      </c>
      <c r="DA538" s="756">
        <v>0</v>
      </c>
      <c r="DB538" s="756">
        <v>0</v>
      </c>
      <c r="DC538" s="756">
        <v>0</v>
      </c>
      <c r="DD538" s="756">
        <v>0</v>
      </c>
      <c r="DE538" s="767">
        <f t="shared" si="279"/>
        <v>0</v>
      </c>
      <c r="DF538" s="756">
        <v>0</v>
      </c>
      <c r="DG538" s="756">
        <v>0</v>
      </c>
      <c r="DH538" s="756">
        <v>0</v>
      </c>
      <c r="DI538" s="756">
        <v>0</v>
      </c>
      <c r="DJ538" s="767">
        <f t="shared" si="280"/>
        <v>0</v>
      </c>
      <c r="DK538" s="715">
        <f t="shared" si="281"/>
        <v>0</v>
      </c>
      <c r="DL538" s="685"/>
      <c r="DM538" s="705">
        <f t="shared" si="269"/>
        <v>522</v>
      </c>
      <c r="DN538" s="715">
        <f t="shared" si="282"/>
        <v>0</v>
      </c>
    </row>
    <row r="539" spans="2:118" x14ac:dyDescent="0.25">
      <c r="B539" s="705">
        <v>523</v>
      </c>
      <c r="C539" s="765">
        <f>(1+_xlfn.XLOOKUP(INT((B539-1)/12)+1,'ZC Curve'!$B$8:$B$107,'ZC Curve'!R$8:R$107,,0))^(1/12)-1</f>
        <v>0</v>
      </c>
      <c r="D539" s="766">
        <f t="shared" si="283"/>
        <v>1</v>
      </c>
      <c r="E539" s="685"/>
      <c r="F539" s="705">
        <v>523</v>
      </c>
      <c r="G539" s="756">
        <v>0</v>
      </c>
      <c r="H539" s="756">
        <v>0</v>
      </c>
      <c r="I539" s="756">
        <v>0</v>
      </c>
      <c r="J539" s="756">
        <v>0</v>
      </c>
      <c r="K539" s="756">
        <v>0</v>
      </c>
      <c r="L539" s="756">
        <v>0</v>
      </c>
      <c r="M539" s="756">
        <v>0</v>
      </c>
      <c r="N539" s="646">
        <f t="shared" si="284"/>
        <v>0</v>
      </c>
      <c r="O539" s="594"/>
      <c r="P539" s="705">
        <f t="shared" si="270"/>
        <v>523</v>
      </c>
      <c r="Q539" s="756">
        <v>0</v>
      </c>
      <c r="R539" s="756">
        <v>0</v>
      </c>
      <c r="S539" s="756">
        <v>0</v>
      </c>
      <c r="T539" s="756">
        <v>0</v>
      </c>
      <c r="U539" s="756">
        <v>0</v>
      </c>
      <c r="V539" s="756">
        <v>0</v>
      </c>
      <c r="W539" s="756">
        <v>0</v>
      </c>
      <c r="X539" s="646">
        <f t="shared" si="285"/>
        <v>0</v>
      </c>
      <c r="Y539" s="594"/>
      <c r="Z539" s="705">
        <f t="shared" si="271"/>
        <v>523</v>
      </c>
      <c r="AA539" s="756">
        <f t="shared" si="263"/>
        <v>0</v>
      </c>
      <c r="AB539" s="756">
        <f t="shared" si="263"/>
        <v>0</v>
      </c>
      <c r="AC539" s="756">
        <f t="shared" si="263"/>
        <v>0</v>
      </c>
      <c r="AD539" s="756">
        <f t="shared" si="259"/>
        <v>0</v>
      </c>
      <c r="AE539" s="756">
        <f t="shared" si="259"/>
        <v>0</v>
      </c>
      <c r="AF539" s="756">
        <f t="shared" si="259"/>
        <v>0</v>
      </c>
      <c r="AG539" s="756">
        <f t="shared" si="259"/>
        <v>0</v>
      </c>
      <c r="AH539" s="646">
        <f t="shared" si="286"/>
        <v>0</v>
      </c>
      <c r="AI539" s="594"/>
      <c r="AJ539" s="705">
        <f t="shared" si="272"/>
        <v>523</v>
      </c>
      <c r="AK539" s="756">
        <v>0</v>
      </c>
      <c r="AL539" s="756">
        <v>0</v>
      </c>
      <c r="AM539" s="756">
        <v>0</v>
      </c>
      <c r="AN539" s="756">
        <v>0</v>
      </c>
      <c r="AO539" s="756">
        <v>0</v>
      </c>
      <c r="AP539" s="756">
        <v>0</v>
      </c>
      <c r="AQ539" s="756">
        <v>0</v>
      </c>
      <c r="AR539" s="646">
        <f t="shared" si="287"/>
        <v>0</v>
      </c>
      <c r="AS539" s="594"/>
      <c r="AT539" s="705">
        <f t="shared" si="273"/>
        <v>523</v>
      </c>
      <c r="AU539" s="756">
        <v>0</v>
      </c>
      <c r="AV539" s="756">
        <v>0</v>
      </c>
      <c r="AW539" s="756">
        <v>0</v>
      </c>
      <c r="AX539" s="756">
        <v>0</v>
      </c>
      <c r="AY539" s="756">
        <v>0</v>
      </c>
      <c r="AZ539" s="767">
        <f t="shared" si="258"/>
        <v>0</v>
      </c>
      <c r="BA539" s="756">
        <v>0</v>
      </c>
      <c r="BB539" s="756">
        <v>0</v>
      </c>
      <c r="BC539" s="756">
        <v>0</v>
      </c>
      <c r="BD539" s="756">
        <v>0</v>
      </c>
      <c r="BE539" s="767">
        <f t="shared" si="274"/>
        <v>0</v>
      </c>
      <c r="BF539" s="646">
        <f t="shared" si="275"/>
        <v>0</v>
      </c>
      <c r="BG539" s="594"/>
      <c r="BH539" s="705">
        <f t="shared" si="265"/>
        <v>523</v>
      </c>
      <c r="BI539" s="646">
        <f t="shared" si="276"/>
        <v>0</v>
      </c>
      <c r="BJ539" s="594"/>
      <c r="BK539" s="705">
        <f t="shared" si="277"/>
        <v>523</v>
      </c>
      <c r="BL539" s="756">
        <v>0</v>
      </c>
      <c r="BM539" s="756">
        <v>0</v>
      </c>
      <c r="BN539" s="756">
        <v>0</v>
      </c>
      <c r="BO539" s="756">
        <v>0</v>
      </c>
      <c r="BP539" s="756">
        <v>0</v>
      </c>
      <c r="BQ539" s="756">
        <v>0</v>
      </c>
      <c r="BR539" s="756">
        <v>0</v>
      </c>
      <c r="BS539" s="646">
        <f t="shared" si="288"/>
        <v>0</v>
      </c>
      <c r="BT539" s="594"/>
      <c r="BU539" s="705">
        <f t="shared" si="278"/>
        <v>523</v>
      </c>
      <c r="BV539" s="756">
        <v>0</v>
      </c>
      <c r="BW539" s="756">
        <v>0</v>
      </c>
      <c r="BX539" s="756">
        <v>0</v>
      </c>
      <c r="BY539" s="756">
        <v>0</v>
      </c>
      <c r="BZ539" s="756">
        <v>0</v>
      </c>
      <c r="CA539" s="756">
        <v>0</v>
      </c>
      <c r="CB539" s="756">
        <v>0</v>
      </c>
      <c r="CC539" s="646">
        <f t="shared" si="289"/>
        <v>0</v>
      </c>
      <c r="CD539" s="594"/>
      <c r="CE539" s="705">
        <f t="shared" si="266"/>
        <v>523</v>
      </c>
      <c r="CF539" s="756">
        <f t="shared" si="264"/>
        <v>0</v>
      </c>
      <c r="CG539" s="756">
        <f t="shared" si="264"/>
        <v>0</v>
      </c>
      <c r="CH539" s="756">
        <f t="shared" si="264"/>
        <v>0</v>
      </c>
      <c r="CI539" s="756">
        <f t="shared" si="260"/>
        <v>0</v>
      </c>
      <c r="CJ539" s="756">
        <f t="shared" si="260"/>
        <v>0</v>
      </c>
      <c r="CK539" s="756">
        <f t="shared" si="260"/>
        <v>0</v>
      </c>
      <c r="CL539" s="756">
        <f t="shared" si="260"/>
        <v>0</v>
      </c>
      <c r="CM539" s="646">
        <f t="shared" si="290"/>
        <v>0</v>
      </c>
      <c r="CN539" s="594"/>
      <c r="CO539" s="705">
        <f t="shared" si="267"/>
        <v>523</v>
      </c>
      <c r="CP539" s="756">
        <v>0</v>
      </c>
      <c r="CQ539" s="756">
        <v>0</v>
      </c>
      <c r="CR539" s="756">
        <v>0</v>
      </c>
      <c r="CS539" s="756">
        <v>0</v>
      </c>
      <c r="CT539" s="756">
        <v>0</v>
      </c>
      <c r="CU539" s="756">
        <v>0</v>
      </c>
      <c r="CV539" s="756">
        <v>0</v>
      </c>
      <c r="CW539" s="646">
        <f t="shared" si="291"/>
        <v>0</v>
      </c>
      <c r="CX539" s="685"/>
      <c r="CY539" s="705">
        <f t="shared" si="268"/>
        <v>523</v>
      </c>
      <c r="CZ539" s="756">
        <v>0</v>
      </c>
      <c r="DA539" s="756">
        <v>0</v>
      </c>
      <c r="DB539" s="756">
        <v>0</v>
      </c>
      <c r="DC539" s="756">
        <v>0</v>
      </c>
      <c r="DD539" s="756">
        <v>0</v>
      </c>
      <c r="DE539" s="767">
        <f t="shared" si="279"/>
        <v>0</v>
      </c>
      <c r="DF539" s="756">
        <v>0</v>
      </c>
      <c r="DG539" s="756">
        <v>0</v>
      </c>
      <c r="DH539" s="756">
        <v>0</v>
      </c>
      <c r="DI539" s="756">
        <v>0</v>
      </c>
      <c r="DJ539" s="767">
        <f t="shared" si="280"/>
        <v>0</v>
      </c>
      <c r="DK539" s="715">
        <f t="shared" si="281"/>
        <v>0</v>
      </c>
      <c r="DL539" s="685"/>
      <c r="DM539" s="705">
        <f t="shared" si="269"/>
        <v>523</v>
      </c>
      <c r="DN539" s="715">
        <f t="shared" si="282"/>
        <v>0</v>
      </c>
    </row>
    <row r="540" spans="2:118" x14ac:dyDescent="0.25">
      <c r="B540" s="705">
        <v>524</v>
      </c>
      <c r="C540" s="765">
        <f>(1+_xlfn.XLOOKUP(INT((B540-1)/12)+1,'ZC Curve'!$B$8:$B$107,'ZC Curve'!R$8:R$107,,0))^(1/12)-1</f>
        <v>0</v>
      </c>
      <c r="D540" s="766">
        <f t="shared" si="283"/>
        <v>1</v>
      </c>
      <c r="E540" s="685"/>
      <c r="F540" s="705">
        <v>524</v>
      </c>
      <c r="G540" s="756">
        <v>0</v>
      </c>
      <c r="H540" s="756">
        <v>0</v>
      </c>
      <c r="I540" s="756">
        <v>0</v>
      </c>
      <c r="J540" s="756">
        <v>0</v>
      </c>
      <c r="K540" s="756">
        <v>0</v>
      </c>
      <c r="L540" s="756">
        <v>0</v>
      </c>
      <c r="M540" s="756">
        <v>0</v>
      </c>
      <c r="N540" s="646">
        <f t="shared" si="284"/>
        <v>0</v>
      </c>
      <c r="O540" s="594"/>
      <c r="P540" s="705">
        <f t="shared" si="270"/>
        <v>524</v>
      </c>
      <c r="Q540" s="756">
        <v>0</v>
      </c>
      <c r="R540" s="756">
        <v>0</v>
      </c>
      <c r="S540" s="756">
        <v>0</v>
      </c>
      <c r="T540" s="756">
        <v>0</v>
      </c>
      <c r="U540" s="756">
        <v>0</v>
      </c>
      <c r="V540" s="756">
        <v>0</v>
      </c>
      <c r="W540" s="756">
        <v>0</v>
      </c>
      <c r="X540" s="646">
        <f t="shared" si="285"/>
        <v>0</v>
      </c>
      <c r="Y540" s="594"/>
      <c r="Z540" s="705">
        <f t="shared" si="271"/>
        <v>524</v>
      </c>
      <c r="AA540" s="756">
        <f t="shared" si="263"/>
        <v>0</v>
      </c>
      <c r="AB540" s="756">
        <f t="shared" si="263"/>
        <v>0</v>
      </c>
      <c r="AC540" s="756">
        <f t="shared" si="263"/>
        <v>0</v>
      </c>
      <c r="AD540" s="756">
        <f t="shared" si="259"/>
        <v>0</v>
      </c>
      <c r="AE540" s="756">
        <f t="shared" si="259"/>
        <v>0</v>
      </c>
      <c r="AF540" s="756">
        <f t="shared" si="259"/>
        <v>0</v>
      </c>
      <c r="AG540" s="756">
        <f t="shared" si="259"/>
        <v>0</v>
      </c>
      <c r="AH540" s="646">
        <f t="shared" si="286"/>
        <v>0</v>
      </c>
      <c r="AI540" s="594"/>
      <c r="AJ540" s="705">
        <f t="shared" si="272"/>
        <v>524</v>
      </c>
      <c r="AK540" s="756">
        <v>0</v>
      </c>
      <c r="AL540" s="756">
        <v>0</v>
      </c>
      <c r="AM540" s="756">
        <v>0</v>
      </c>
      <c r="AN540" s="756">
        <v>0</v>
      </c>
      <c r="AO540" s="756">
        <v>0</v>
      </c>
      <c r="AP540" s="756">
        <v>0</v>
      </c>
      <c r="AQ540" s="756">
        <v>0</v>
      </c>
      <c r="AR540" s="646">
        <f t="shared" si="287"/>
        <v>0</v>
      </c>
      <c r="AS540" s="594"/>
      <c r="AT540" s="705">
        <f t="shared" si="273"/>
        <v>524</v>
      </c>
      <c r="AU540" s="756">
        <v>0</v>
      </c>
      <c r="AV540" s="756">
        <v>0</v>
      </c>
      <c r="AW540" s="756">
        <v>0</v>
      </c>
      <c r="AX540" s="756">
        <v>0</v>
      </c>
      <c r="AY540" s="756">
        <v>0</v>
      </c>
      <c r="AZ540" s="767">
        <f t="shared" si="258"/>
        <v>0</v>
      </c>
      <c r="BA540" s="756">
        <v>0</v>
      </c>
      <c r="BB540" s="756">
        <v>0</v>
      </c>
      <c r="BC540" s="756">
        <v>0</v>
      </c>
      <c r="BD540" s="756">
        <v>0</v>
      </c>
      <c r="BE540" s="767">
        <f t="shared" si="274"/>
        <v>0</v>
      </c>
      <c r="BF540" s="646">
        <f t="shared" si="275"/>
        <v>0</v>
      </c>
      <c r="BG540" s="594"/>
      <c r="BH540" s="705">
        <f t="shared" si="265"/>
        <v>524</v>
      </c>
      <c r="BI540" s="646">
        <f t="shared" si="276"/>
        <v>0</v>
      </c>
      <c r="BJ540" s="594"/>
      <c r="BK540" s="705">
        <f t="shared" si="277"/>
        <v>524</v>
      </c>
      <c r="BL540" s="756">
        <v>0</v>
      </c>
      <c r="BM540" s="756">
        <v>0</v>
      </c>
      <c r="BN540" s="756">
        <v>0</v>
      </c>
      <c r="BO540" s="756">
        <v>0</v>
      </c>
      <c r="BP540" s="756">
        <v>0</v>
      </c>
      <c r="BQ540" s="756">
        <v>0</v>
      </c>
      <c r="BR540" s="756">
        <v>0</v>
      </c>
      <c r="BS540" s="646">
        <f t="shared" si="288"/>
        <v>0</v>
      </c>
      <c r="BT540" s="594"/>
      <c r="BU540" s="705">
        <f t="shared" si="278"/>
        <v>524</v>
      </c>
      <c r="BV540" s="756">
        <v>0</v>
      </c>
      <c r="BW540" s="756">
        <v>0</v>
      </c>
      <c r="BX540" s="756">
        <v>0</v>
      </c>
      <c r="BY540" s="756">
        <v>0</v>
      </c>
      <c r="BZ540" s="756">
        <v>0</v>
      </c>
      <c r="CA540" s="756">
        <v>0</v>
      </c>
      <c r="CB540" s="756">
        <v>0</v>
      </c>
      <c r="CC540" s="646">
        <f t="shared" si="289"/>
        <v>0</v>
      </c>
      <c r="CD540" s="594"/>
      <c r="CE540" s="705">
        <f t="shared" si="266"/>
        <v>524</v>
      </c>
      <c r="CF540" s="756">
        <f t="shared" si="264"/>
        <v>0</v>
      </c>
      <c r="CG540" s="756">
        <f t="shared" si="264"/>
        <v>0</v>
      </c>
      <c r="CH540" s="756">
        <f t="shared" si="264"/>
        <v>0</v>
      </c>
      <c r="CI540" s="756">
        <f t="shared" si="260"/>
        <v>0</v>
      </c>
      <c r="CJ540" s="756">
        <f t="shared" si="260"/>
        <v>0</v>
      </c>
      <c r="CK540" s="756">
        <f t="shared" si="260"/>
        <v>0</v>
      </c>
      <c r="CL540" s="756">
        <f t="shared" si="260"/>
        <v>0</v>
      </c>
      <c r="CM540" s="646">
        <f t="shared" si="290"/>
        <v>0</v>
      </c>
      <c r="CN540" s="594"/>
      <c r="CO540" s="705">
        <f t="shared" si="267"/>
        <v>524</v>
      </c>
      <c r="CP540" s="756">
        <v>0</v>
      </c>
      <c r="CQ540" s="756">
        <v>0</v>
      </c>
      <c r="CR540" s="756">
        <v>0</v>
      </c>
      <c r="CS540" s="756">
        <v>0</v>
      </c>
      <c r="CT540" s="756">
        <v>0</v>
      </c>
      <c r="CU540" s="756">
        <v>0</v>
      </c>
      <c r="CV540" s="756">
        <v>0</v>
      </c>
      <c r="CW540" s="646">
        <f t="shared" si="291"/>
        <v>0</v>
      </c>
      <c r="CX540" s="685"/>
      <c r="CY540" s="705">
        <f t="shared" si="268"/>
        <v>524</v>
      </c>
      <c r="CZ540" s="756">
        <v>0</v>
      </c>
      <c r="DA540" s="756">
        <v>0</v>
      </c>
      <c r="DB540" s="756">
        <v>0</v>
      </c>
      <c r="DC540" s="756">
        <v>0</v>
      </c>
      <c r="DD540" s="756">
        <v>0</v>
      </c>
      <c r="DE540" s="767">
        <f t="shared" si="279"/>
        <v>0</v>
      </c>
      <c r="DF540" s="756">
        <v>0</v>
      </c>
      <c r="DG540" s="756">
        <v>0</v>
      </c>
      <c r="DH540" s="756">
        <v>0</v>
      </c>
      <c r="DI540" s="756">
        <v>0</v>
      </c>
      <c r="DJ540" s="767">
        <f t="shared" si="280"/>
        <v>0</v>
      </c>
      <c r="DK540" s="715">
        <f t="shared" si="281"/>
        <v>0</v>
      </c>
      <c r="DL540" s="685"/>
      <c r="DM540" s="705">
        <f t="shared" si="269"/>
        <v>524</v>
      </c>
      <c r="DN540" s="715">
        <f t="shared" si="282"/>
        <v>0</v>
      </c>
    </row>
    <row r="541" spans="2:118" x14ac:dyDescent="0.25">
      <c r="B541" s="705">
        <v>525</v>
      </c>
      <c r="C541" s="765">
        <f>(1+_xlfn.XLOOKUP(INT((B541-1)/12)+1,'ZC Curve'!$B$8:$B$107,'ZC Curve'!R$8:R$107,,0))^(1/12)-1</f>
        <v>0</v>
      </c>
      <c r="D541" s="766">
        <f t="shared" si="283"/>
        <v>1</v>
      </c>
      <c r="E541" s="685"/>
      <c r="F541" s="705">
        <v>525</v>
      </c>
      <c r="G541" s="756">
        <v>0</v>
      </c>
      <c r="H541" s="756">
        <v>0</v>
      </c>
      <c r="I541" s="756">
        <v>0</v>
      </c>
      <c r="J541" s="756">
        <v>0</v>
      </c>
      <c r="K541" s="756">
        <v>0</v>
      </c>
      <c r="L541" s="756">
        <v>0</v>
      </c>
      <c r="M541" s="756">
        <v>0</v>
      </c>
      <c r="N541" s="646">
        <f t="shared" si="284"/>
        <v>0</v>
      </c>
      <c r="O541" s="594"/>
      <c r="P541" s="705">
        <f t="shared" si="270"/>
        <v>525</v>
      </c>
      <c r="Q541" s="756">
        <v>0</v>
      </c>
      <c r="R541" s="756">
        <v>0</v>
      </c>
      <c r="S541" s="756">
        <v>0</v>
      </c>
      <c r="T541" s="756">
        <v>0</v>
      </c>
      <c r="U541" s="756">
        <v>0</v>
      </c>
      <c r="V541" s="756">
        <v>0</v>
      </c>
      <c r="W541" s="756">
        <v>0</v>
      </c>
      <c r="X541" s="646">
        <f t="shared" si="285"/>
        <v>0</v>
      </c>
      <c r="Y541" s="594"/>
      <c r="Z541" s="705">
        <f t="shared" si="271"/>
        <v>525</v>
      </c>
      <c r="AA541" s="756">
        <f t="shared" si="263"/>
        <v>0</v>
      </c>
      <c r="AB541" s="756">
        <f t="shared" si="263"/>
        <v>0</v>
      </c>
      <c r="AC541" s="756">
        <f t="shared" si="263"/>
        <v>0</v>
      </c>
      <c r="AD541" s="756">
        <f t="shared" si="259"/>
        <v>0</v>
      </c>
      <c r="AE541" s="756">
        <f t="shared" si="259"/>
        <v>0</v>
      </c>
      <c r="AF541" s="756">
        <f t="shared" si="259"/>
        <v>0</v>
      </c>
      <c r="AG541" s="756">
        <f t="shared" si="259"/>
        <v>0</v>
      </c>
      <c r="AH541" s="646">
        <f t="shared" si="286"/>
        <v>0</v>
      </c>
      <c r="AI541" s="594"/>
      <c r="AJ541" s="705">
        <f t="shared" si="272"/>
        <v>525</v>
      </c>
      <c r="AK541" s="756">
        <v>0</v>
      </c>
      <c r="AL541" s="756">
        <v>0</v>
      </c>
      <c r="AM541" s="756">
        <v>0</v>
      </c>
      <c r="AN541" s="756">
        <v>0</v>
      </c>
      <c r="AO541" s="756">
        <v>0</v>
      </c>
      <c r="AP541" s="756">
        <v>0</v>
      </c>
      <c r="AQ541" s="756">
        <v>0</v>
      </c>
      <c r="AR541" s="646">
        <f t="shared" si="287"/>
        <v>0</v>
      </c>
      <c r="AS541" s="594"/>
      <c r="AT541" s="705">
        <f t="shared" si="273"/>
        <v>525</v>
      </c>
      <c r="AU541" s="756">
        <v>0</v>
      </c>
      <c r="AV541" s="756">
        <v>0</v>
      </c>
      <c r="AW541" s="756">
        <v>0</v>
      </c>
      <c r="AX541" s="756">
        <v>0</v>
      </c>
      <c r="AY541" s="756">
        <v>0</v>
      </c>
      <c r="AZ541" s="767">
        <f t="shared" si="258"/>
        <v>0</v>
      </c>
      <c r="BA541" s="756">
        <v>0</v>
      </c>
      <c r="BB541" s="756">
        <v>0</v>
      </c>
      <c r="BC541" s="756">
        <v>0</v>
      </c>
      <c r="BD541" s="756">
        <v>0</v>
      </c>
      <c r="BE541" s="767">
        <f t="shared" si="274"/>
        <v>0</v>
      </c>
      <c r="BF541" s="646">
        <f t="shared" si="275"/>
        <v>0</v>
      </c>
      <c r="BG541" s="594"/>
      <c r="BH541" s="705">
        <f t="shared" si="265"/>
        <v>525</v>
      </c>
      <c r="BI541" s="646">
        <f t="shared" si="276"/>
        <v>0</v>
      </c>
      <c r="BJ541" s="594"/>
      <c r="BK541" s="705">
        <f t="shared" si="277"/>
        <v>525</v>
      </c>
      <c r="BL541" s="756">
        <v>0</v>
      </c>
      <c r="BM541" s="756">
        <v>0</v>
      </c>
      <c r="BN541" s="756">
        <v>0</v>
      </c>
      <c r="BO541" s="756">
        <v>0</v>
      </c>
      <c r="BP541" s="756">
        <v>0</v>
      </c>
      <c r="BQ541" s="756">
        <v>0</v>
      </c>
      <c r="BR541" s="756">
        <v>0</v>
      </c>
      <c r="BS541" s="646">
        <f t="shared" si="288"/>
        <v>0</v>
      </c>
      <c r="BT541" s="594"/>
      <c r="BU541" s="705">
        <f t="shared" si="278"/>
        <v>525</v>
      </c>
      <c r="BV541" s="756">
        <v>0</v>
      </c>
      <c r="BW541" s="756">
        <v>0</v>
      </c>
      <c r="BX541" s="756">
        <v>0</v>
      </c>
      <c r="BY541" s="756">
        <v>0</v>
      </c>
      <c r="BZ541" s="756">
        <v>0</v>
      </c>
      <c r="CA541" s="756">
        <v>0</v>
      </c>
      <c r="CB541" s="756">
        <v>0</v>
      </c>
      <c r="CC541" s="646">
        <f t="shared" si="289"/>
        <v>0</v>
      </c>
      <c r="CD541" s="594"/>
      <c r="CE541" s="705">
        <f t="shared" si="266"/>
        <v>525</v>
      </c>
      <c r="CF541" s="756">
        <f t="shared" si="264"/>
        <v>0</v>
      </c>
      <c r="CG541" s="756">
        <f t="shared" si="264"/>
        <v>0</v>
      </c>
      <c r="CH541" s="756">
        <f t="shared" si="264"/>
        <v>0</v>
      </c>
      <c r="CI541" s="756">
        <f t="shared" si="260"/>
        <v>0</v>
      </c>
      <c r="CJ541" s="756">
        <f t="shared" si="260"/>
        <v>0</v>
      </c>
      <c r="CK541" s="756">
        <f t="shared" si="260"/>
        <v>0</v>
      </c>
      <c r="CL541" s="756">
        <f t="shared" si="260"/>
        <v>0</v>
      </c>
      <c r="CM541" s="646">
        <f t="shared" si="290"/>
        <v>0</v>
      </c>
      <c r="CN541" s="594"/>
      <c r="CO541" s="705">
        <f t="shared" si="267"/>
        <v>525</v>
      </c>
      <c r="CP541" s="756">
        <v>0</v>
      </c>
      <c r="CQ541" s="756">
        <v>0</v>
      </c>
      <c r="CR541" s="756">
        <v>0</v>
      </c>
      <c r="CS541" s="756">
        <v>0</v>
      </c>
      <c r="CT541" s="756">
        <v>0</v>
      </c>
      <c r="CU541" s="756">
        <v>0</v>
      </c>
      <c r="CV541" s="756">
        <v>0</v>
      </c>
      <c r="CW541" s="646">
        <f t="shared" si="291"/>
        <v>0</v>
      </c>
      <c r="CX541" s="685"/>
      <c r="CY541" s="705">
        <f t="shared" si="268"/>
        <v>525</v>
      </c>
      <c r="CZ541" s="756">
        <v>0</v>
      </c>
      <c r="DA541" s="756">
        <v>0</v>
      </c>
      <c r="DB541" s="756">
        <v>0</v>
      </c>
      <c r="DC541" s="756">
        <v>0</v>
      </c>
      <c r="DD541" s="756">
        <v>0</v>
      </c>
      <c r="DE541" s="767">
        <f t="shared" si="279"/>
        <v>0</v>
      </c>
      <c r="DF541" s="756">
        <v>0</v>
      </c>
      <c r="DG541" s="756">
        <v>0</v>
      </c>
      <c r="DH541" s="756">
        <v>0</v>
      </c>
      <c r="DI541" s="756">
        <v>0</v>
      </c>
      <c r="DJ541" s="767">
        <f t="shared" si="280"/>
        <v>0</v>
      </c>
      <c r="DK541" s="715">
        <f t="shared" si="281"/>
        <v>0</v>
      </c>
      <c r="DL541" s="685"/>
      <c r="DM541" s="705">
        <f t="shared" si="269"/>
        <v>525</v>
      </c>
      <c r="DN541" s="715">
        <f t="shared" si="282"/>
        <v>0</v>
      </c>
    </row>
    <row r="542" spans="2:118" x14ac:dyDescent="0.25">
      <c r="B542" s="705">
        <v>526</v>
      </c>
      <c r="C542" s="765">
        <f>(1+_xlfn.XLOOKUP(INT((B542-1)/12)+1,'ZC Curve'!$B$8:$B$107,'ZC Curve'!R$8:R$107,,0))^(1/12)-1</f>
        <v>0</v>
      </c>
      <c r="D542" s="766">
        <f t="shared" si="283"/>
        <v>1</v>
      </c>
      <c r="E542" s="685"/>
      <c r="F542" s="705">
        <v>526</v>
      </c>
      <c r="G542" s="756">
        <v>0</v>
      </c>
      <c r="H542" s="756">
        <v>0</v>
      </c>
      <c r="I542" s="756">
        <v>0</v>
      </c>
      <c r="J542" s="756">
        <v>0</v>
      </c>
      <c r="K542" s="756">
        <v>0</v>
      </c>
      <c r="L542" s="756">
        <v>0</v>
      </c>
      <c r="M542" s="756">
        <v>0</v>
      </c>
      <c r="N542" s="646">
        <f t="shared" si="284"/>
        <v>0</v>
      </c>
      <c r="O542" s="594"/>
      <c r="P542" s="705">
        <f t="shared" si="270"/>
        <v>526</v>
      </c>
      <c r="Q542" s="756">
        <v>0</v>
      </c>
      <c r="R542" s="756">
        <v>0</v>
      </c>
      <c r="S542" s="756">
        <v>0</v>
      </c>
      <c r="T542" s="756">
        <v>0</v>
      </c>
      <c r="U542" s="756">
        <v>0</v>
      </c>
      <c r="V542" s="756">
        <v>0</v>
      </c>
      <c r="W542" s="756">
        <v>0</v>
      </c>
      <c r="X542" s="646">
        <f t="shared" si="285"/>
        <v>0</v>
      </c>
      <c r="Y542" s="594"/>
      <c r="Z542" s="705">
        <f t="shared" si="271"/>
        <v>526</v>
      </c>
      <c r="AA542" s="756">
        <f t="shared" si="263"/>
        <v>0</v>
      </c>
      <c r="AB542" s="756">
        <f t="shared" si="263"/>
        <v>0</v>
      </c>
      <c r="AC542" s="756">
        <f t="shared" si="263"/>
        <v>0</v>
      </c>
      <c r="AD542" s="756">
        <f t="shared" si="259"/>
        <v>0</v>
      </c>
      <c r="AE542" s="756">
        <f t="shared" si="259"/>
        <v>0</v>
      </c>
      <c r="AF542" s="756">
        <f t="shared" si="259"/>
        <v>0</v>
      </c>
      <c r="AG542" s="756">
        <f t="shared" si="259"/>
        <v>0</v>
      </c>
      <c r="AH542" s="646">
        <f t="shared" si="286"/>
        <v>0</v>
      </c>
      <c r="AI542" s="594"/>
      <c r="AJ542" s="705">
        <f t="shared" si="272"/>
        <v>526</v>
      </c>
      <c r="AK542" s="756">
        <v>0</v>
      </c>
      <c r="AL542" s="756">
        <v>0</v>
      </c>
      <c r="AM542" s="756">
        <v>0</v>
      </c>
      <c r="AN542" s="756">
        <v>0</v>
      </c>
      <c r="AO542" s="756">
        <v>0</v>
      </c>
      <c r="AP542" s="756">
        <v>0</v>
      </c>
      <c r="AQ542" s="756">
        <v>0</v>
      </c>
      <c r="AR542" s="646">
        <f t="shared" si="287"/>
        <v>0</v>
      </c>
      <c r="AS542" s="594"/>
      <c r="AT542" s="705">
        <f t="shared" si="273"/>
        <v>526</v>
      </c>
      <c r="AU542" s="756">
        <v>0</v>
      </c>
      <c r="AV542" s="756">
        <v>0</v>
      </c>
      <c r="AW542" s="756">
        <v>0</v>
      </c>
      <c r="AX542" s="756">
        <v>0</v>
      </c>
      <c r="AY542" s="756">
        <v>0</v>
      </c>
      <c r="AZ542" s="767">
        <f t="shared" si="258"/>
        <v>0</v>
      </c>
      <c r="BA542" s="756">
        <v>0</v>
      </c>
      <c r="BB542" s="756">
        <v>0</v>
      </c>
      <c r="BC542" s="756">
        <v>0</v>
      </c>
      <c r="BD542" s="756">
        <v>0</v>
      </c>
      <c r="BE542" s="767">
        <f t="shared" si="274"/>
        <v>0</v>
      </c>
      <c r="BF542" s="646">
        <f t="shared" si="275"/>
        <v>0</v>
      </c>
      <c r="BG542" s="594"/>
      <c r="BH542" s="705">
        <f t="shared" si="265"/>
        <v>526</v>
      </c>
      <c r="BI542" s="646">
        <f t="shared" si="276"/>
        <v>0</v>
      </c>
      <c r="BJ542" s="594"/>
      <c r="BK542" s="705">
        <f t="shared" si="277"/>
        <v>526</v>
      </c>
      <c r="BL542" s="756">
        <v>0</v>
      </c>
      <c r="BM542" s="756">
        <v>0</v>
      </c>
      <c r="BN542" s="756">
        <v>0</v>
      </c>
      <c r="BO542" s="756">
        <v>0</v>
      </c>
      <c r="BP542" s="756">
        <v>0</v>
      </c>
      <c r="BQ542" s="756">
        <v>0</v>
      </c>
      <c r="BR542" s="756">
        <v>0</v>
      </c>
      <c r="BS542" s="646">
        <f t="shared" si="288"/>
        <v>0</v>
      </c>
      <c r="BT542" s="594"/>
      <c r="BU542" s="705">
        <f t="shared" si="278"/>
        <v>526</v>
      </c>
      <c r="BV542" s="756">
        <v>0</v>
      </c>
      <c r="BW542" s="756">
        <v>0</v>
      </c>
      <c r="BX542" s="756">
        <v>0</v>
      </c>
      <c r="BY542" s="756">
        <v>0</v>
      </c>
      <c r="BZ542" s="756">
        <v>0</v>
      </c>
      <c r="CA542" s="756">
        <v>0</v>
      </c>
      <c r="CB542" s="756">
        <v>0</v>
      </c>
      <c r="CC542" s="646">
        <f t="shared" si="289"/>
        <v>0</v>
      </c>
      <c r="CD542" s="594"/>
      <c r="CE542" s="705">
        <f t="shared" si="266"/>
        <v>526</v>
      </c>
      <c r="CF542" s="756">
        <f t="shared" si="264"/>
        <v>0</v>
      </c>
      <c r="CG542" s="756">
        <f t="shared" si="264"/>
        <v>0</v>
      </c>
      <c r="CH542" s="756">
        <f t="shared" si="264"/>
        <v>0</v>
      </c>
      <c r="CI542" s="756">
        <f t="shared" si="260"/>
        <v>0</v>
      </c>
      <c r="CJ542" s="756">
        <f t="shared" si="260"/>
        <v>0</v>
      </c>
      <c r="CK542" s="756">
        <f t="shared" si="260"/>
        <v>0</v>
      </c>
      <c r="CL542" s="756">
        <f t="shared" si="260"/>
        <v>0</v>
      </c>
      <c r="CM542" s="646">
        <f t="shared" si="290"/>
        <v>0</v>
      </c>
      <c r="CN542" s="594"/>
      <c r="CO542" s="705">
        <f t="shared" si="267"/>
        <v>526</v>
      </c>
      <c r="CP542" s="756">
        <v>0</v>
      </c>
      <c r="CQ542" s="756">
        <v>0</v>
      </c>
      <c r="CR542" s="756">
        <v>0</v>
      </c>
      <c r="CS542" s="756">
        <v>0</v>
      </c>
      <c r="CT542" s="756">
        <v>0</v>
      </c>
      <c r="CU542" s="756">
        <v>0</v>
      </c>
      <c r="CV542" s="756">
        <v>0</v>
      </c>
      <c r="CW542" s="646">
        <f t="shared" si="291"/>
        <v>0</v>
      </c>
      <c r="CX542" s="685"/>
      <c r="CY542" s="705">
        <f t="shared" si="268"/>
        <v>526</v>
      </c>
      <c r="CZ542" s="756">
        <v>0</v>
      </c>
      <c r="DA542" s="756">
        <v>0</v>
      </c>
      <c r="DB542" s="756">
        <v>0</v>
      </c>
      <c r="DC542" s="756">
        <v>0</v>
      </c>
      <c r="DD542" s="756">
        <v>0</v>
      </c>
      <c r="DE542" s="767">
        <f t="shared" si="279"/>
        <v>0</v>
      </c>
      <c r="DF542" s="756">
        <v>0</v>
      </c>
      <c r="DG542" s="756">
        <v>0</v>
      </c>
      <c r="DH542" s="756">
        <v>0</v>
      </c>
      <c r="DI542" s="756">
        <v>0</v>
      </c>
      <c r="DJ542" s="767">
        <f t="shared" si="280"/>
        <v>0</v>
      </c>
      <c r="DK542" s="715">
        <f t="shared" si="281"/>
        <v>0</v>
      </c>
      <c r="DL542" s="685"/>
      <c r="DM542" s="705">
        <f t="shared" si="269"/>
        <v>526</v>
      </c>
      <c r="DN542" s="715">
        <f t="shared" si="282"/>
        <v>0</v>
      </c>
    </row>
    <row r="543" spans="2:118" x14ac:dyDescent="0.25">
      <c r="B543" s="705">
        <v>527</v>
      </c>
      <c r="C543" s="765">
        <f>(1+_xlfn.XLOOKUP(INT((B543-1)/12)+1,'ZC Curve'!$B$8:$B$107,'ZC Curve'!R$8:R$107,,0))^(1/12)-1</f>
        <v>0</v>
      </c>
      <c r="D543" s="766">
        <f t="shared" si="283"/>
        <v>1</v>
      </c>
      <c r="E543" s="685"/>
      <c r="F543" s="705">
        <v>527</v>
      </c>
      <c r="G543" s="756">
        <v>0</v>
      </c>
      <c r="H543" s="756">
        <v>0</v>
      </c>
      <c r="I543" s="756">
        <v>0</v>
      </c>
      <c r="J543" s="756">
        <v>0</v>
      </c>
      <c r="K543" s="756">
        <v>0</v>
      </c>
      <c r="L543" s="756">
        <v>0</v>
      </c>
      <c r="M543" s="756">
        <v>0</v>
      </c>
      <c r="N543" s="646">
        <f t="shared" si="284"/>
        <v>0</v>
      </c>
      <c r="O543" s="594"/>
      <c r="P543" s="705">
        <f t="shared" si="270"/>
        <v>527</v>
      </c>
      <c r="Q543" s="756">
        <v>0</v>
      </c>
      <c r="R543" s="756">
        <v>0</v>
      </c>
      <c r="S543" s="756">
        <v>0</v>
      </c>
      <c r="T543" s="756">
        <v>0</v>
      </c>
      <c r="U543" s="756">
        <v>0</v>
      </c>
      <c r="V543" s="756">
        <v>0</v>
      </c>
      <c r="W543" s="756">
        <v>0</v>
      </c>
      <c r="X543" s="646">
        <f t="shared" si="285"/>
        <v>0</v>
      </c>
      <c r="Y543" s="594"/>
      <c r="Z543" s="705">
        <f t="shared" si="271"/>
        <v>527</v>
      </c>
      <c r="AA543" s="756">
        <f t="shared" si="263"/>
        <v>0</v>
      </c>
      <c r="AB543" s="756">
        <f t="shared" si="263"/>
        <v>0</v>
      </c>
      <c r="AC543" s="756">
        <f t="shared" si="263"/>
        <v>0</v>
      </c>
      <c r="AD543" s="756">
        <f t="shared" si="259"/>
        <v>0</v>
      </c>
      <c r="AE543" s="756">
        <f t="shared" si="259"/>
        <v>0</v>
      </c>
      <c r="AF543" s="756">
        <f t="shared" si="259"/>
        <v>0</v>
      </c>
      <c r="AG543" s="756">
        <f t="shared" si="259"/>
        <v>0</v>
      </c>
      <c r="AH543" s="646">
        <f t="shared" si="286"/>
        <v>0</v>
      </c>
      <c r="AI543" s="594"/>
      <c r="AJ543" s="705">
        <f t="shared" si="272"/>
        <v>527</v>
      </c>
      <c r="AK543" s="756">
        <v>0</v>
      </c>
      <c r="AL543" s="756">
        <v>0</v>
      </c>
      <c r="AM543" s="756">
        <v>0</v>
      </c>
      <c r="AN543" s="756">
        <v>0</v>
      </c>
      <c r="AO543" s="756">
        <v>0</v>
      </c>
      <c r="AP543" s="756">
        <v>0</v>
      </c>
      <c r="AQ543" s="756">
        <v>0</v>
      </c>
      <c r="AR543" s="646">
        <f t="shared" si="287"/>
        <v>0</v>
      </c>
      <c r="AS543" s="594"/>
      <c r="AT543" s="705">
        <f t="shared" si="273"/>
        <v>527</v>
      </c>
      <c r="AU543" s="756">
        <v>0</v>
      </c>
      <c r="AV543" s="756">
        <v>0</v>
      </c>
      <c r="AW543" s="756">
        <v>0</v>
      </c>
      <c r="AX543" s="756">
        <v>0</v>
      </c>
      <c r="AY543" s="756">
        <v>0</v>
      </c>
      <c r="AZ543" s="767">
        <f t="shared" si="258"/>
        <v>0</v>
      </c>
      <c r="BA543" s="756">
        <v>0</v>
      </c>
      <c r="BB543" s="756">
        <v>0</v>
      </c>
      <c r="BC543" s="756">
        <v>0</v>
      </c>
      <c r="BD543" s="756">
        <v>0</v>
      </c>
      <c r="BE543" s="767">
        <f t="shared" si="274"/>
        <v>0</v>
      </c>
      <c r="BF543" s="646">
        <f t="shared" si="275"/>
        <v>0</v>
      </c>
      <c r="BG543" s="594"/>
      <c r="BH543" s="705">
        <f t="shared" si="265"/>
        <v>527</v>
      </c>
      <c r="BI543" s="646">
        <f t="shared" si="276"/>
        <v>0</v>
      </c>
      <c r="BJ543" s="594"/>
      <c r="BK543" s="705">
        <f t="shared" si="277"/>
        <v>527</v>
      </c>
      <c r="BL543" s="756">
        <v>0</v>
      </c>
      <c r="BM543" s="756">
        <v>0</v>
      </c>
      <c r="BN543" s="756">
        <v>0</v>
      </c>
      <c r="BO543" s="756">
        <v>0</v>
      </c>
      <c r="BP543" s="756">
        <v>0</v>
      </c>
      <c r="BQ543" s="756">
        <v>0</v>
      </c>
      <c r="BR543" s="756">
        <v>0</v>
      </c>
      <c r="BS543" s="646">
        <f t="shared" si="288"/>
        <v>0</v>
      </c>
      <c r="BT543" s="594"/>
      <c r="BU543" s="705">
        <f t="shared" si="278"/>
        <v>527</v>
      </c>
      <c r="BV543" s="756">
        <v>0</v>
      </c>
      <c r="BW543" s="756">
        <v>0</v>
      </c>
      <c r="BX543" s="756">
        <v>0</v>
      </c>
      <c r="BY543" s="756">
        <v>0</v>
      </c>
      <c r="BZ543" s="756">
        <v>0</v>
      </c>
      <c r="CA543" s="756">
        <v>0</v>
      </c>
      <c r="CB543" s="756">
        <v>0</v>
      </c>
      <c r="CC543" s="646">
        <f t="shared" si="289"/>
        <v>0</v>
      </c>
      <c r="CD543" s="594"/>
      <c r="CE543" s="705">
        <f t="shared" si="266"/>
        <v>527</v>
      </c>
      <c r="CF543" s="756">
        <f t="shared" si="264"/>
        <v>0</v>
      </c>
      <c r="CG543" s="756">
        <f t="shared" si="264"/>
        <v>0</v>
      </c>
      <c r="CH543" s="756">
        <f t="shared" si="264"/>
        <v>0</v>
      </c>
      <c r="CI543" s="756">
        <f t="shared" si="260"/>
        <v>0</v>
      </c>
      <c r="CJ543" s="756">
        <f t="shared" si="260"/>
        <v>0</v>
      </c>
      <c r="CK543" s="756">
        <f t="shared" si="260"/>
        <v>0</v>
      </c>
      <c r="CL543" s="756">
        <f t="shared" si="260"/>
        <v>0</v>
      </c>
      <c r="CM543" s="646">
        <f t="shared" si="290"/>
        <v>0</v>
      </c>
      <c r="CN543" s="594"/>
      <c r="CO543" s="705">
        <f t="shared" si="267"/>
        <v>527</v>
      </c>
      <c r="CP543" s="756">
        <v>0</v>
      </c>
      <c r="CQ543" s="756">
        <v>0</v>
      </c>
      <c r="CR543" s="756">
        <v>0</v>
      </c>
      <c r="CS543" s="756">
        <v>0</v>
      </c>
      <c r="CT543" s="756">
        <v>0</v>
      </c>
      <c r="CU543" s="756">
        <v>0</v>
      </c>
      <c r="CV543" s="756">
        <v>0</v>
      </c>
      <c r="CW543" s="646">
        <f t="shared" si="291"/>
        <v>0</v>
      </c>
      <c r="CX543" s="685"/>
      <c r="CY543" s="705">
        <f t="shared" si="268"/>
        <v>527</v>
      </c>
      <c r="CZ543" s="756">
        <v>0</v>
      </c>
      <c r="DA543" s="756">
        <v>0</v>
      </c>
      <c r="DB543" s="756">
        <v>0</v>
      </c>
      <c r="DC543" s="756">
        <v>0</v>
      </c>
      <c r="DD543" s="756">
        <v>0</v>
      </c>
      <c r="DE543" s="767">
        <f t="shared" si="279"/>
        <v>0</v>
      </c>
      <c r="DF543" s="756">
        <v>0</v>
      </c>
      <c r="DG543" s="756">
        <v>0</v>
      </c>
      <c r="DH543" s="756">
        <v>0</v>
      </c>
      <c r="DI543" s="756">
        <v>0</v>
      </c>
      <c r="DJ543" s="767">
        <f t="shared" si="280"/>
        <v>0</v>
      </c>
      <c r="DK543" s="715">
        <f t="shared" si="281"/>
        <v>0</v>
      </c>
      <c r="DL543" s="685"/>
      <c r="DM543" s="705">
        <f t="shared" si="269"/>
        <v>527</v>
      </c>
      <c r="DN543" s="715">
        <f t="shared" si="282"/>
        <v>0</v>
      </c>
    </row>
    <row r="544" spans="2:118" x14ac:dyDescent="0.25">
      <c r="B544" s="705">
        <v>528</v>
      </c>
      <c r="C544" s="765">
        <f>(1+_xlfn.XLOOKUP(INT((B544-1)/12)+1,'ZC Curve'!$B$8:$B$107,'ZC Curve'!R$8:R$107,,0))^(1/12)-1</f>
        <v>0</v>
      </c>
      <c r="D544" s="766">
        <f t="shared" si="283"/>
        <v>1</v>
      </c>
      <c r="E544" s="685"/>
      <c r="F544" s="705">
        <v>528</v>
      </c>
      <c r="G544" s="756">
        <v>0</v>
      </c>
      <c r="H544" s="756">
        <v>0</v>
      </c>
      <c r="I544" s="756">
        <v>0</v>
      </c>
      <c r="J544" s="756">
        <v>0</v>
      </c>
      <c r="K544" s="756">
        <v>0</v>
      </c>
      <c r="L544" s="756">
        <v>0</v>
      </c>
      <c r="M544" s="756">
        <v>0</v>
      </c>
      <c r="N544" s="646">
        <f t="shared" si="284"/>
        <v>0</v>
      </c>
      <c r="O544" s="594"/>
      <c r="P544" s="705">
        <f t="shared" si="270"/>
        <v>528</v>
      </c>
      <c r="Q544" s="756">
        <v>0</v>
      </c>
      <c r="R544" s="756">
        <v>0</v>
      </c>
      <c r="S544" s="756">
        <v>0</v>
      </c>
      <c r="T544" s="756">
        <v>0</v>
      </c>
      <c r="U544" s="756">
        <v>0</v>
      </c>
      <c r="V544" s="756">
        <v>0</v>
      </c>
      <c r="W544" s="756">
        <v>0</v>
      </c>
      <c r="X544" s="646">
        <f t="shared" si="285"/>
        <v>0</v>
      </c>
      <c r="Y544" s="594"/>
      <c r="Z544" s="705">
        <f t="shared" si="271"/>
        <v>528</v>
      </c>
      <c r="AA544" s="756">
        <f t="shared" si="263"/>
        <v>0</v>
      </c>
      <c r="AB544" s="756">
        <f t="shared" si="263"/>
        <v>0</v>
      </c>
      <c r="AC544" s="756">
        <f t="shared" si="263"/>
        <v>0</v>
      </c>
      <c r="AD544" s="756">
        <f t="shared" si="259"/>
        <v>0</v>
      </c>
      <c r="AE544" s="756">
        <f t="shared" si="259"/>
        <v>0</v>
      </c>
      <c r="AF544" s="756">
        <f t="shared" si="259"/>
        <v>0</v>
      </c>
      <c r="AG544" s="756">
        <f t="shared" si="259"/>
        <v>0</v>
      </c>
      <c r="AH544" s="646">
        <f t="shared" si="286"/>
        <v>0</v>
      </c>
      <c r="AI544" s="594"/>
      <c r="AJ544" s="705">
        <f t="shared" si="272"/>
        <v>528</v>
      </c>
      <c r="AK544" s="756">
        <v>0</v>
      </c>
      <c r="AL544" s="756">
        <v>0</v>
      </c>
      <c r="AM544" s="756">
        <v>0</v>
      </c>
      <c r="AN544" s="756">
        <v>0</v>
      </c>
      <c r="AO544" s="756">
        <v>0</v>
      </c>
      <c r="AP544" s="756">
        <v>0</v>
      </c>
      <c r="AQ544" s="756">
        <v>0</v>
      </c>
      <c r="AR544" s="646">
        <f t="shared" si="287"/>
        <v>0</v>
      </c>
      <c r="AS544" s="594"/>
      <c r="AT544" s="705">
        <f t="shared" si="273"/>
        <v>528</v>
      </c>
      <c r="AU544" s="756">
        <v>0</v>
      </c>
      <c r="AV544" s="756">
        <v>0</v>
      </c>
      <c r="AW544" s="756">
        <v>0</v>
      </c>
      <c r="AX544" s="756">
        <v>0</v>
      </c>
      <c r="AY544" s="756">
        <v>0</v>
      </c>
      <c r="AZ544" s="767">
        <f t="shared" si="258"/>
        <v>0</v>
      </c>
      <c r="BA544" s="756">
        <v>0</v>
      </c>
      <c r="BB544" s="756">
        <v>0</v>
      </c>
      <c r="BC544" s="756">
        <v>0</v>
      </c>
      <c r="BD544" s="756">
        <v>0</v>
      </c>
      <c r="BE544" s="767">
        <f t="shared" si="274"/>
        <v>0</v>
      </c>
      <c r="BF544" s="646">
        <f t="shared" si="275"/>
        <v>0</v>
      </c>
      <c r="BG544" s="594"/>
      <c r="BH544" s="705">
        <f t="shared" si="265"/>
        <v>528</v>
      </c>
      <c r="BI544" s="646">
        <f t="shared" si="276"/>
        <v>0</v>
      </c>
      <c r="BJ544" s="594"/>
      <c r="BK544" s="705">
        <f t="shared" si="277"/>
        <v>528</v>
      </c>
      <c r="BL544" s="756">
        <v>0</v>
      </c>
      <c r="BM544" s="756">
        <v>0</v>
      </c>
      <c r="BN544" s="756">
        <v>0</v>
      </c>
      <c r="BO544" s="756">
        <v>0</v>
      </c>
      <c r="BP544" s="756">
        <v>0</v>
      </c>
      <c r="BQ544" s="756">
        <v>0</v>
      </c>
      <c r="BR544" s="756">
        <v>0</v>
      </c>
      <c r="BS544" s="646">
        <f t="shared" si="288"/>
        <v>0</v>
      </c>
      <c r="BT544" s="594"/>
      <c r="BU544" s="705">
        <f t="shared" si="278"/>
        <v>528</v>
      </c>
      <c r="BV544" s="756">
        <v>0</v>
      </c>
      <c r="BW544" s="756">
        <v>0</v>
      </c>
      <c r="BX544" s="756">
        <v>0</v>
      </c>
      <c r="BY544" s="756">
        <v>0</v>
      </c>
      <c r="BZ544" s="756">
        <v>0</v>
      </c>
      <c r="CA544" s="756">
        <v>0</v>
      </c>
      <c r="CB544" s="756">
        <v>0</v>
      </c>
      <c r="CC544" s="646">
        <f t="shared" si="289"/>
        <v>0</v>
      </c>
      <c r="CD544" s="594"/>
      <c r="CE544" s="705">
        <f t="shared" si="266"/>
        <v>528</v>
      </c>
      <c r="CF544" s="756">
        <f t="shared" si="264"/>
        <v>0</v>
      </c>
      <c r="CG544" s="756">
        <f t="shared" si="264"/>
        <v>0</v>
      </c>
      <c r="CH544" s="756">
        <f t="shared" si="264"/>
        <v>0</v>
      </c>
      <c r="CI544" s="756">
        <f t="shared" si="260"/>
        <v>0</v>
      </c>
      <c r="CJ544" s="756">
        <f t="shared" si="260"/>
        <v>0</v>
      </c>
      <c r="CK544" s="756">
        <f t="shared" si="260"/>
        <v>0</v>
      </c>
      <c r="CL544" s="756">
        <f t="shared" si="260"/>
        <v>0</v>
      </c>
      <c r="CM544" s="646">
        <f t="shared" si="290"/>
        <v>0</v>
      </c>
      <c r="CN544" s="594"/>
      <c r="CO544" s="705">
        <f t="shared" si="267"/>
        <v>528</v>
      </c>
      <c r="CP544" s="756">
        <v>0</v>
      </c>
      <c r="CQ544" s="756">
        <v>0</v>
      </c>
      <c r="CR544" s="756">
        <v>0</v>
      </c>
      <c r="CS544" s="756">
        <v>0</v>
      </c>
      <c r="CT544" s="756">
        <v>0</v>
      </c>
      <c r="CU544" s="756">
        <v>0</v>
      </c>
      <c r="CV544" s="756">
        <v>0</v>
      </c>
      <c r="CW544" s="646">
        <f t="shared" si="291"/>
        <v>0</v>
      </c>
      <c r="CX544" s="685"/>
      <c r="CY544" s="705">
        <f t="shared" si="268"/>
        <v>528</v>
      </c>
      <c r="CZ544" s="756">
        <v>0</v>
      </c>
      <c r="DA544" s="756">
        <v>0</v>
      </c>
      <c r="DB544" s="756">
        <v>0</v>
      </c>
      <c r="DC544" s="756">
        <v>0</v>
      </c>
      <c r="DD544" s="756">
        <v>0</v>
      </c>
      <c r="DE544" s="767">
        <f t="shared" si="279"/>
        <v>0</v>
      </c>
      <c r="DF544" s="756">
        <v>0</v>
      </c>
      <c r="DG544" s="756">
        <v>0</v>
      </c>
      <c r="DH544" s="756">
        <v>0</v>
      </c>
      <c r="DI544" s="756">
        <v>0</v>
      </c>
      <c r="DJ544" s="767">
        <f t="shared" si="280"/>
        <v>0</v>
      </c>
      <c r="DK544" s="715">
        <f t="shared" si="281"/>
        <v>0</v>
      </c>
      <c r="DL544" s="685"/>
      <c r="DM544" s="705">
        <f t="shared" si="269"/>
        <v>528</v>
      </c>
      <c r="DN544" s="715">
        <f t="shared" si="282"/>
        <v>0</v>
      </c>
    </row>
    <row r="545" spans="2:118" x14ac:dyDescent="0.25">
      <c r="B545" s="705">
        <v>529</v>
      </c>
      <c r="C545" s="765">
        <f>(1+_xlfn.XLOOKUP(INT((B545-1)/12)+1,'ZC Curve'!$B$8:$B$107,'ZC Curve'!R$8:R$107,,0))^(1/12)-1</f>
        <v>0</v>
      </c>
      <c r="D545" s="766">
        <f t="shared" si="283"/>
        <v>1</v>
      </c>
      <c r="E545" s="685"/>
      <c r="F545" s="705">
        <v>529</v>
      </c>
      <c r="G545" s="756">
        <v>0</v>
      </c>
      <c r="H545" s="756">
        <v>0</v>
      </c>
      <c r="I545" s="756">
        <v>0</v>
      </c>
      <c r="J545" s="756">
        <v>0</v>
      </c>
      <c r="K545" s="756">
        <v>0</v>
      </c>
      <c r="L545" s="756">
        <v>0</v>
      </c>
      <c r="M545" s="756">
        <v>0</v>
      </c>
      <c r="N545" s="646">
        <f t="shared" si="284"/>
        <v>0</v>
      </c>
      <c r="O545" s="594"/>
      <c r="P545" s="705">
        <f t="shared" si="270"/>
        <v>529</v>
      </c>
      <c r="Q545" s="756">
        <v>0</v>
      </c>
      <c r="R545" s="756">
        <v>0</v>
      </c>
      <c r="S545" s="756">
        <v>0</v>
      </c>
      <c r="T545" s="756">
        <v>0</v>
      </c>
      <c r="U545" s="756">
        <v>0</v>
      </c>
      <c r="V545" s="756">
        <v>0</v>
      </c>
      <c r="W545" s="756">
        <v>0</v>
      </c>
      <c r="X545" s="646">
        <f t="shared" si="285"/>
        <v>0</v>
      </c>
      <c r="Y545" s="594"/>
      <c r="Z545" s="705">
        <f t="shared" si="271"/>
        <v>529</v>
      </c>
      <c r="AA545" s="756">
        <f t="shared" si="263"/>
        <v>0</v>
      </c>
      <c r="AB545" s="756">
        <f t="shared" si="263"/>
        <v>0</v>
      </c>
      <c r="AC545" s="756">
        <f t="shared" si="263"/>
        <v>0</v>
      </c>
      <c r="AD545" s="756">
        <f t="shared" si="259"/>
        <v>0</v>
      </c>
      <c r="AE545" s="756">
        <f t="shared" si="259"/>
        <v>0</v>
      </c>
      <c r="AF545" s="756">
        <f t="shared" si="259"/>
        <v>0</v>
      </c>
      <c r="AG545" s="756">
        <f t="shared" si="259"/>
        <v>0</v>
      </c>
      <c r="AH545" s="646">
        <f t="shared" si="286"/>
        <v>0</v>
      </c>
      <c r="AI545" s="594"/>
      <c r="AJ545" s="705">
        <f t="shared" si="272"/>
        <v>529</v>
      </c>
      <c r="AK545" s="756">
        <v>0</v>
      </c>
      <c r="AL545" s="756">
        <v>0</v>
      </c>
      <c r="AM545" s="756">
        <v>0</v>
      </c>
      <c r="AN545" s="756">
        <v>0</v>
      </c>
      <c r="AO545" s="756">
        <v>0</v>
      </c>
      <c r="AP545" s="756">
        <v>0</v>
      </c>
      <c r="AQ545" s="756">
        <v>0</v>
      </c>
      <c r="AR545" s="646">
        <f t="shared" si="287"/>
        <v>0</v>
      </c>
      <c r="AS545" s="594"/>
      <c r="AT545" s="705">
        <f t="shared" si="273"/>
        <v>529</v>
      </c>
      <c r="AU545" s="756">
        <v>0</v>
      </c>
      <c r="AV545" s="756">
        <v>0</v>
      </c>
      <c r="AW545" s="756">
        <v>0</v>
      </c>
      <c r="AX545" s="756">
        <v>0</v>
      </c>
      <c r="AY545" s="756">
        <v>0</v>
      </c>
      <c r="AZ545" s="767">
        <f t="shared" si="258"/>
        <v>0</v>
      </c>
      <c r="BA545" s="756">
        <v>0</v>
      </c>
      <c r="BB545" s="756">
        <v>0</v>
      </c>
      <c r="BC545" s="756">
        <v>0</v>
      </c>
      <c r="BD545" s="756">
        <v>0</v>
      </c>
      <c r="BE545" s="767">
        <f t="shared" si="274"/>
        <v>0</v>
      </c>
      <c r="BF545" s="646">
        <f t="shared" si="275"/>
        <v>0</v>
      </c>
      <c r="BG545" s="594"/>
      <c r="BH545" s="705">
        <f t="shared" si="265"/>
        <v>529</v>
      </c>
      <c r="BI545" s="646">
        <f t="shared" si="276"/>
        <v>0</v>
      </c>
      <c r="BJ545" s="594"/>
      <c r="BK545" s="705">
        <f t="shared" si="277"/>
        <v>529</v>
      </c>
      <c r="BL545" s="756">
        <v>0</v>
      </c>
      <c r="BM545" s="756">
        <v>0</v>
      </c>
      <c r="BN545" s="756">
        <v>0</v>
      </c>
      <c r="BO545" s="756">
        <v>0</v>
      </c>
      <c r="BP545" s="756">
        <v>0</v>
      </c>
      <c r="BQ545" s="756">
        <v>0</v>
      </c>
      <c r="BR545" s="756">
        <v>0</v>
      </c>
      <c r="BS545" s="646">
        <f t="shared" si="288"/>
        <v>0</v>
      </c>
      <c r="BT545" s="594"/>
      <c r="BU545" s="705">
        <f t="shared" si="278"/>
        <v>529</v>
      </c>
      <c r="BV545" s="756">
        <v>0</v>
      </c>
      <c r="BW545" s="756">
        <v>0</v>
      </c>
      <c r="BX545" s="756">
        <v>0</v>
      </c>
      <c r="BY545" s="756">
        <v>0</v>
      </c>
      <c r="BZ545" s="756">
        <v>0</v>
      </c>
      <c r="CA545" s="756">
        <v>0</v>
      </c>
      <c r="CB545" s="756">
        <v>0</v>
      </c>
      <c r="CC545" s="646">
        <f t="shared" si="289"/>
        <v>0</v>
      </c>
      <c r="CD545" s="594"/>
      <c r="CE545" s="705">
        <f t="shared" si="266"/>
        <v>529</v>
      </c>
      <c r="CF545" s="756">
        <f t="shared" si="264"/>
        <v>0</v>
      </c>
      <c r="CG545" s="756">
        <f t="shared" si="264"/>
        <v>0</v>
      </c>
      <c r="CH545" s="756">
        <f t="shared" si="264"/>
        <v>0</v>
      </c>
      <c r="CI545" s="756">
        <f t="shared" si="260"/>
        <v>0</v>
      </c>
      <c r="CJ545" s="756">
        <f t="shared" si="260"/>
        <v>0</v>
      </c>
      <c r="CK545" s="756">
        <f t="shared" si="260"/>
        <v>0</v>
      </c>
      <c r="CL545" s="756">
        <f t="shared" si="260"/>
        <v>0</v>
      </c>
      <c r="CM545" s="646">
        <f t="shared" si="290"/>
        <v>0</v>
      </c>
      <c r="CN545" s="594"/>
      <c r="CO545" s="705">
        <f t="shared" si="267"/>
        <v>529</v>
      </c>
      <c r="CP545" s="756">
        <v>0</v>
      </c>
      <c r="CQ545" s="756">
        <v>0</v>
      </c>
      <c r="CR545" s="756">
        <v>0</v>
      </c>
      <c r="CS545" s="756">
        <v>0</v>
      </c>
      <c r="CT545" s="756">
        <v>0</v>
      </c>
      <c r="CU545" s="756">
        <v>0</v>
      </c>
      <c r="CV545" s="756">
        <v>0</v>
      </c>
      <c r="CW545" s="646">
        <f t="shared" si="291"/>
        <v>0</v>
      </c>
      <c r="CX545" s="685"/>
      <c r="CY545" s="705">
        <f t="shared" si="268"/>
        <v>529</v>
      </c>
      <c r="CZ545" s="756">
        <v>0</v>
      </c>
      <c r="DA545" s="756">
        <v>0</v>
      </c>
      <c r="DB545" s="756">
        <v>0</v>
      </c>
      <c r="DC545" s="756">
        <v>0</v>
      </c>
      <c r="DD545" s="756">
        <v>0</v>
      </c>
      <c r="DE545" s="767">
        <f t="shared" si="279"/>
        <v>0</v>
      </c>
      <c r="DF545" s="756">
        <v>0</v>
      </c>
      <c r="DG545" s="756">
        <v>0</v>
      </c>
      <c r="DH545" s="756">
        <v>0</v>
      </c>
      <c r="DI545" s="756">
        <v>0</v>
      </c>
      <c r="DJ545" s="767">
        <f t="shared" si="280"/>
        <v>0</v>
      </c>
      <c r="DK545" s="715">
        <f t="shared" si="281"/>
        <v>0</v>
      </c>
      <c r="DL545" s="685"/>
      <c r="DM545" s="705">
        <f t="shared" si="269"/>
        <v>529</v>
      </c>
      <c r="DN545" s="715">
        <f t="shared" si="282"/>
        <v>0</v>
      </c>
    </row>
    <row r="546" spans="2:118" x14ac:dyDescent="0.25">
      <c r="B546" s="705">
        <v>530</v>
      </c>
      <c r="C546" s="765">
        <f>(1+_xlfn.XLOOKUP(INT((B546-1)/12)+1,'ZC Curve'!$B$8:$B$107,'ZC Curve'!R$8:R$107,,0))^(1/12)-1</f>
        <v>0</v>
      </c>
      <c r="D546" s="766">
        <f t="shared" si="283"/>
        <v>1</v>
      </c>
      <c r="E546" s="685"/>
      <c r="F546" s="705">
        <v>530</v>
      </c>
      <c r="G546" s="756">
        <v>0</v>
      </c>
      <c r="H546" s="756">
        <v>0</v>
      </c>
      <c r="I546" s="756">
        <v>0</v>
      </c>
      <c r="J546" s="756">
        <v>0</v>
      </c>
      <c r="K546" s="756">
        <v>0</v>
      </c>
      <c r="L546" s="756">
        <v>0</v>
      </c>
      <c r="M546" s="756">
        <v>0</v>
      </c>
      <c r="N546" s="646">
        <f t="shared" si="284"/>
        <v>0</v>
      </c>
      <c r="O546" s="594"/>
      <c r="P546" s="705">
        <f t="shared" si="270"/>
        <v>530</v>
      </c>
      <c r="Q546" s="756">
        <v>0</v>
      </c>
      <c r="R546" s="756">
        <v>0</v>
      </c>
      <c r="S546" s="756">
        <v>0</v>
      </c>
      <c r="T546" s="756">
        <v>0</v>
      </c>
      <c r="U546" s="756">
        <v>0</v>
      </c>
      <c r="V546" s="756">
        <v>0</v>
      </c>
      <c r="W546" s="756">
        <v>0</v>
      </c>
      <c r="X546" s="646">
        <f t="shared" si="285"/>
        <v>0</v>
      </c>
      <c r="Y546" s="594"/>
      <c r="Z546" s="705">
        <f t="shared" si="271"/>
        <v>530</v>
      </c>
      <c r="AA546" s="756">
        <f t="shared" si="263"/>
        <v>0</v>
      </c>
      <c r="AB546" s="756">
        <f t="shared" si="263"/>
        <v>0</v>
      </c>
      <c r="AC546" s="756">
        <f t="shared" si="263"/>
        <v>0</v>
      </c>
      <c r="AD546" s="756">
        <f t="shared" si="259"/>
        <v>0</v>
      </c>
      <c r="AE546" s="756">
        <f t="shared" si="259"/>
        <v>0</v>
      </c>
      <c r="AF546" s="756">
        <f t="shared" si="259"/>
        <v>0</v>
      </c>
      <c r="AG546" s="756">
        <f t="shared" si="259"/>
        <v>0</v>
      </c>
      <c r="AH546" s="646">
        <f t="shared" si="286"/>
        <v>0</v>
      </c>
      <c r="AI546" s="594"/>
      <c r="AJ546" s="705">
        <f t="shared" si="272"/>
        <v>530</v>
      </c>
      <c r="AK546" s="756">
        <v>0</v>
      </c>
      <c r="AL546" s="756">
        <v>0</v>
      </c>
      <c r="AM546" s="756">
        <v>0</v>
      </c>
      <c r="AN546" s="756">
        <v>0</v>
      </c>
      <c r="AO546" s="756">
        <v>0</v>
      </c>
      <c r="AP546" s="756">
        <v>0</v>
      </c>
      <c r="AQ546" s="756">
        <v>0</v>
      </c>
      <c r="AR546" s="646">
        <f t="shared" si="287"/>
        <v>0</v>
      </c>
      <c r="AS546" s="594"/>
      <c r="AT546" s="705">
        <f t="shared" si="273"/>
        <v>530</v>
      </c>
      <c r="AU546" s="756">
        <v>0</v>
      </c>
      <c r="AV546" s="756">
        <v>0</v>
      </c>
      <c r="AW546" s="756">
        <v>0</v>
      </c>
      <c r="AX546" s="756">
        <v>0</v>
      </c>
      <c r="AY546" s="756">
        <v>0</v>
      </c>
      <c r="AZ546" s="767">
        <f t="shared" si="258"/>
        <v>0</v>
      </c>
      <c r="BA546" s="756">
        <v>0</v>
      </c>
      <c r="BB546" s="756">
        <v>0</v>
      </c>
      <c r="BC546" s="756">
        <v>0</v>
      </c>
      <c r="BD546" s="756">
        <v>0</v>
      </c>
      <c r="BE546" s="767">
        <f t="shared" si="274"/>
        <v>0</v>
      </c>
      <c r="BF546" s="646">
        <f t="shared" si="275"/>
        <v>0</v>
      </c>
      <c r="BG546" s="594"/>
      <c r="BH546" s="705">
        <f t="shared" si="265"/>
        <v>530</v>
      </c>
      <c r="BI546" s="646">
        <f t="shared" si="276"/>
        <v>0</v>
      </c>
      <c r="BJ546" s="594"/>
      <c r="BK546" s="705">
        <f t="shared" si="277"/>
        <v>530</v>
      </c>
      <c r="BL546" s="756">
        <v>0</v>
      </c>
      <c r="BM546" s="756">
        <v>0</v>
      </c>
      <c r="BN546" s="756">
        <v>0</v>
      </c>
      <c r="BO546" s="756">
        <v>0</v>
      </c>
      <c r="BP546" s="756">
        <v>0</v>
      </c>
      <c r="BQ546" s="756">
        <v>0</v>
      </c>
      <c r="BR546" s="756">
        <v>0</v>
      </c>
      <c r="BS546" s="646">
        <f t="shared" si="288"/>
        <v>0</v>
      </c>
      <c r="BT546" s="594"/>
      <c r="BU546" s="705">
        <f t="shared" si="278"/>
        <v>530</v>
      </c>
      <c r="BV546" s="756">
        <v>0</v>
      </c>
      <c r="BW546" s="756">
        <v>0</v>
      </c>
      <c r="BX546" s="756">
        <v>0</v>
      </c>
      <c r="BY546" s="756">
        <v>0</v>
      </c>
      <c r="BZ546" s="756">
        <v>0</v>
      </c>
      <c r="CA546" s="756">
        <v>0</v>
      </c>
      <c r="CB546" s="756">
        <v>0</v>
      </c>
      <c r="CC546" s="646">
        <f t="shared" si="289"/>
        <v>0</v>
      </c>
      <c r="CD546" s="594"/>
      <c r="CE546" s="705">
        <f t="shared" si="266"/>
        <v>530</v>
      </c>
      <c r="CF546" s="756">
        <f t="shared" si="264"/>
        <v>0</v>
      </c>
      <c r="CG546" s="756">
        <f t="shared" si="264"/>
        <v>0</v>
      </c>
      <c r="CH546" s="756">
        <f t="shared" si="264"/>
        <v>0</v>
      </c>
      <c r="CI546" s="756">
        <f t="shared" si="260"/>
        <v>0</v>
      </c>
      <c r="CJ546" s="756">
        <f t="shared" si="260"/>
        <v>0</v>
      </c>
      <c r="CK546" s="756">
        <f t="shared" si="260"/>
        <v>0</v>
      </c>
      <c r="CL546" s="756">
        <f t="shared" si="260"/>
        <v>0</v>
      </c>
      <c r="CM546" s="646">
        <f t="shared" si="290"/>
        <v>0</v>
      </c>
      <c r="CN546" s="594"/>
      <c r="CO546" s="705">
        <f t="shared" si="267"/>
        <v>530</v>
      </c>
      <c r="CP546" s="756">
        <v>0</v>
      </c>
      <c r="CQ546" s="756">
        <v>0</v>
      </c>
      <c r="CR546" s="756">
        <v>0</v>
      </c>
      <c r="CS546" s="756">
        <v>0</v>
      </c>
      <c r="CT546" s="756">
        <v>0</v>
      </c>
      <c r="CU546" s="756">
        <v>0</v>
      </c>
      <c r="CV546" s="756">
        <v>0</v>
      </c>
      <c r="CW546" s="646">
        <f t="shared" si="291"/>
        <v>0</v>
      </c>
      <c r="CX546" s="685"/>
      <c r="CY546" s="705">
        <f t="shared" si="268"/>
        <v>530</v>
      </c>
      <c r="CZ546" s="756">
        <v>0</v>
      </c>
      <c r="DA546" s="756">
        <v>0</v>
      </c>
      <c r="DB546" s="756">
        <v>0</v>
      </c>
      <c r="DC546" s="756">
        <v>0</v>
      </c>
      <c r="DD546" s="756">
        <v>0</v>
      </c>
      <c r="DE546" s="767">
        <f t="shared" si="279"/>
        <v>0</v>
      </c>
      <c r="DF546" s="756">
        <v>0</v>
      </c>
      <c r="DG546" s="756">
        <v>0</v>
      </c>
      <c r="DH546" s="756">
        <v>0</v>
      </c>
      <c r="DI546" s="756">
        <v>0</v>
      </c>
      <c r="DJ546" s="767">
        <f t="shared" si="280"/>
        <v>0</v>
      </c>
      <c r="DK546" s="715">
        <f t="shared" si="281"/>
        <v>0</v>
      </c>
      <c r="DL546" s="685"/>
      <c r="DM546" s="705">
        <f t="shared" si="269"/>
        <v>530</v>
      </c>
      <c r="DN546" s="715">
        <f t="shared" si="282"/>
        <v>0</v>
      </c>
    </row>
    <row r="547" spans="2:118" x14ac:dyDescent="0.25">
      <c r="B547" s="705">
        <v>531</v>
      </c>
      <c r="C547" s="765">
        <f>(1+_xlfn.XLOOKUP(INT((B547-1)/12)+1,'ZC Curve'!$B$8:$B$107,'ZC Curve'!R$8:R$107,,0))^(1/12)-1</f>
        <v>0</v>
      </c>
      <c r="D547" s="766">
        <f t="shared" si="283"/>
        <v>1</v>
      </c>
      <c r="E547" s="685"/>
      <c r="F547" s="705">
        <v>531</v>
      </c>
      <c r="G547" s="756">
        <v>0</v>
      </c>
      <c r="H547" s="756">
        <v>0</v>
      </c>
      <c r="I547" s="756">
        <v>0</v>
      </c>
      <c r="J547" s="756">
        <v>0</v>
      </c>
      <c r="K547" s="756">
        <v>0</v>
      </c>
      <c r="L547" s="756">
        <v>0</v>
      </c>
      <c r="M547" s="756">
        <v>0</v>
      </c>
      <c r="N547" s="646">
        <f t="shared" si="284"/>
        <v>0</v>
      </c>
      <c r="O547" s="594"/>
      <c r="P547" s="705">
        <f t="shared" si="270"/>
        <v>531</v>
      </c>
      <c r="Q547" s="756">
        <v>0</v>
      </c>
      <c r="R547" s="756">
        <v>0</v>
      </c>
      <c r="S547" s="756">
        <v>0</v>
      </c>
      <c r="T547" s="756">
        <v>0</v>
      </c>
      <c r="U547" s="756">
        <v>0</v>
      </c>
      <c r="V547" s="756">
        <v>0</v>
      </c>
      <c r="W547" s="756">
        <v>0</v>
      </c>
      <c r="X547" s="646">
        <f t="shared" si="285"/>
        <v>0</v>
      </c>
      <c r="Y547" s="594"/>
      <c r="Z547" s="705">
        <f t="shared" si="271"/>
        <v>531</v>
      </c>
      <c r="AA547" s="756">
        <f t="shared" si="263"/>
        <v>0</v>
      </c>
      <c r="AB547" s="756">
        <f t="shared" si="263"/>
        <v>0</v>
      </c>
      <c r="AC547" s="756">
        <f t="shared" si="263"/>
        <v>0</v>
      </c>
      <c r="AD547" s="756">
        <f t="shared" si="259"/>
        <v>0</v>
      </c>
      <c r="AE547" s="756">
        <f t="shared" si="259"/>
        <v>0</v>
      </c>
      <c r="AF547" s="756">
        <f t="shared" si="259"/>
        <v>0</v>
      </c>
      <c r="AG547" s="756">
        <f t="shared" si="259"/>
        <v>0</v>
      </c>
      <c r="AH547" s="646">
        <f t="shared" si="286"/>
        <v>0</v>
      </c>
      <c r="AI547" s="594"/>
      <c r="AJ547" s="705">
        <f t="shared" si="272"/>
        <v>531</v>
      </c>
      <c r="AK547" s="756">
        <v>0</v>
      </c>
      <c r="AL547" s="756">
        <v>0</v>
      </c>
      <c r="AM547" s="756">
        <v>0</v>
      </c>
      <c r="AN547" s="756">
        <v>0</v>
      </c>
      <c r="AO547" s="756">
        <v>0</v>
      </c>
      <c r="AP547" s="756">
        <v>0</v>
      </c>
      <c r="AQ547" s="756">
        <v>0</v>
      </c>
      <c r="AR547" s="646">
        <f t="shared" si="287"/>
        <v>0</v>
      </c>
      <c r="AS547" s="594"/>
      <c r="AT547" s="705">
        <f t="shared" si="273"/>
        <v>531</v>
      </c>
      <c r="AU547" s="756">
        <v>0</v>
      </c>
      <c r="AV547" s="756">
        <v>0</v>
      </c>
      <c r="AW547" s="756">
        <v>0</v>
      </c>
      <c r="AX547" s="756">
        <v>0</v>
      </c>
      <c r="AY547" s="756">
        <v>0</v>
      </c>
      <c r="AZ547" s="767">
        <f t="shared" si="258"/>
        <v>0</v>
      </c>
      <c r="BA547" s="756">
        <v>0</v>
      </c>
      <c r="BB547" s="756">
        <v>0</v>
      </c>
      <c r="BC547" s="756">
        <v>0</v>
      </c>
      <c r="BD547" s="756">
        <v>0</v>
      </c>
      <c r="BE547" s="767">
        <f t="shared" si="274"/>
        <v>0</v>
      </c>
      <c r="BF547" s="646">
        <f t="shared" si="275"/>
        <v>0</v>
      </c>
      <c r="BG547" s="594"/>
      <c r="BH547" s="705">
        <f t="shared" si="265"/>
        <v>531</v>
      </c>
      <c r="BI547" s="646">
        <f t="shared" si="276"/>
        <v>0</v>
      </c>
      <c r="BJ547" s="594"/>
      <c r="BK547" s="705">
        <f t="shared" si="277"/>
        <v>531</v>
      </c>
      <c r="BL547" s="756">
        <v>0</v>
      </c>
      <c r="BM547" s="756">
        <v>0</v>
      </c>
      <c r="BN547" s="756">
        <v>0</v>
      </c>
      <c r="BO547" s="756">
        <v>0</v>
      </c>
      <c r="BP547" s="756">
        <v>0</v>
      </c>
      <c r="BQ547" s="756">
        <v>0</v>
      </c>
      <c r="BR547" s="756">
        <v>0</v>
      </c>
      <c r="BS547" s="646">
        <f t="shared" si="288"/>
        <v>0</v>
      </c>
      <c r="BT547" s="594"/>
      <c r="BU547" s="705">
        <f t="shared" si="278"/>
        <v>531</v>
      </c>
      <c r="BV547" s="756">
        <v>0</v>
      </c>
      <c r="BW547" s="756">
        <v>0</v>
      </c>
      <c r="BX547" s="756">
        <v>0</v>
      </c>
      <c r="BY547" s="756">
        <v>0</v>
      </c>
      <c r="BZ547" s="756">
        <v>0</v>
      </c>
      <c r="CA547" s="756">
        <v>0</v>
      </c>
      <c r="CB547" s="756">
        <v>0</v>
      </c>
      <c r="CC547" s="646">
        <f t="shared" si="289"/>
        <v>0</v>
      </c>
      <c r="CD547" s="594"/>
      <c r="CE547" s="705">
        <f t="shared" si="266"/>
        <v>531</v>
      </c>
      <c r="CF547" s="756">
        <f t="shared" si="264"/>
        <v>0</v>
      </c>
      <c r="CG547" s="756">
        <f t="shared" si="264"/>
        <v>0</v>
      </c>
      <c r="CH547" s="756">
        <f t="shared" si="264"/>
        <v>0</v>
      </c>
      <c r="CI547" s="756">
        <f t="shared" si="260"/>
        <v>0</v>
      </c>
      <c r="CJ547" s="756">
        <f t="shared" si="260"/>
        <v>0</v>
      </c>
      <c r="CK547" s="756">
        <f t="shared" si="260"/>
        <v>0</v>
      </c>
      <c r="CL547" s="756">
        <f t="shared" si="260"/>
        <v>0</v>
      </c>
      <c r="CM547" s="646">
        <f t="shared" si="290"/>
        <v>0</v>
      </c>
      <c r="CN547" s="594"/>
      <c r="CO547" s="705">
        <f t="shared" si="267"/>
        <v>531</v>
      </c>
      <c r="CP547" s="756">
        <v>0</v>
      </c>
      <c r="CQ547" s="756">
        <v>0</v>
      </c>
      <c r="CR547" s="756">
        <v>0</v>
      </c>
      <c r="CS547" s="756">
        <v>0</v>
      </c>
      <c r="CT547" s="756">
        <v>0</v>
      </c>
      <c r="CU547" s="756">
        <v>0</v>
      </c>
      <c r="CV547" s="756">
        <v>0</v>
      </c>
      <c r="CW547" s="646">
        <f t="shared" si="291"/>
        <v>0</v>
      </c>
      <c r="CX547" s="685"/>
      <c r="CY547" s="705">
        <f t="shared" si="268"/>
        <v>531</v>
      </c>
      <c r="CZ547" s="756">
        <v>0</v>
      </c>
      <c r="DA547" s="756">
        <v>0</v>
      </c>
      <c r="DB547" s="756">
        <v>0</v>
      </c>
      <c r="DC547" s="756">
        <v>0</v>
      </c>
      <c r="DD547" s="756">
        <v>0</v>
      </c>
      <c r="DE547" s="767">
        <f t="shared" si="279"/>
        <v>0</v>
      </c>
      <c r="DF547" s="756">
        <v>0</v>
      </c>
      <c r="DG547" s="756">
        <v>0</v>
      </c>
      <c r="DH547" s="756">
        <v>0</v>
      </c>
      <c r="DI547" s="756">
        <v>0</v>
      </c>
      <c r="DJ547" s="767">
        <f t="shared" si="280"/>
        <v>0</v>
      </c>
      <c r="DK547" s="715">
        <f t="shared" si="281"/>
        <v>0</v>
      </c>
      <c r="DL547" s="685"/>
      <c r="DM547" s="705">
        <f t="shared" si="269"/>
        <v>531</v>
      </c>
      <c r="DN547" s="715">
        <f t="shared" si="282"/>
        <v>0</v>
      </c>
    </row>
    <row r="548" spans="2:118" x14ac:dyDescent="0.25">
      <c r="B548" s="705">
        <v>532</v>
      </c>
      <c r="C548" s="765">
        <f>(1+_xlfn.XLOOKUP(INT((B548-1)/12)+1,'ZC Curve'!$B$8:$B$107,'ZC Curve'!R$8:R$107,,0))^(1/12)-1</f>
        <v>0</v>
      </c>
      <c r="D548" s="766">
        <f t="shared" si="283"/>
        <v>1</v>
      </c>
      <c r="E548" s="685"/>
      <c r="F548" s="705">
        <v>532</v>
      </c>
      <c r="G548" s="756">
        <v>0</v>
      </c>
      <c r="H548" s="756">
        <v>0</v>
      </c>
      <c r="I548" s="756">
        <v>0</v>
      </c>
      <c r="J548" s="756">
        <v>0</v>
      </c>
      <c r="K548" s="756">
        <v>0</v>
      </c>
      <c r="L548" s="756">
        <v>0</v>
      </c>
      <c r="M548" s="756">
        <v>0</v>
      </c>
      <c r="N548" s="646">
        <f t="shared" si="284"/>
        <v>0</v>
      </c>
      <c r="O548" s="594"/>
      <c r="P548" s="705">
        <f t="shared" si="270"/>
        <v>532</v>
      </c>
      <c r="Q548" s="756">
        <v>0</v>
      </c>
      <c r="R548" s="756">
        <v>0</v>
      </c>
      <c r="S548" s="756">
        <v>0</v>
      </c>
      <c r="T548" s="756">
        <v>0</v>
      </c>
      <c r="U548" s="756">
        <v>0</v>
      </c>
      <c r="V548" s="756">
        <v>0</v>
      </c>
      <c r="W548" s="756">
        <v>0</v>
      </c>
      <c r="X548" s="646">
        <f t="shared" si="285"/>
        <v>0</v>
      </c>
      <c r="Y548" s="594"/>
      <c r="Z548" s="705">
        <f t="shared" si="271"/>
        <v>532</v>
      </c>
      <c r="AA548" s="756">
        <f t="shared" si="263"/>
        <v>0</v>
      </c>
      <c r="AB548" s="756">
        <f t="shared" si="263"/>
        <v>0</v>
      </c>
      <c r="AC548" s="756">
        <f t="shared" si="263"/>
        <v>0</v>
      </c>
      <c r="AD548" s="756">
        <f t="shared" si="259"/>
        <v>0</v>
      </c>
      <c r="AE548" s="756">
        <f t="shared" si="259"/>
        <v>0</v>
      </c>
      <c r="AF548" s="756">
        <f t="shared" si="259"/>
        <v>0</v>
      </c>
      <c r="AG548" s="756">
        <f t="shared" si="259"/>
        <v>0</v>
      </c>
      <c r="AH548" s="646">
        <f t="shared" si="286"/>
        <v>0</v>
      </c>
      <c r="AI548" s="594"/>
      <c r="AJ548" s="705">
        <f t="shared" si="272"/>
        <v>532</v>
      </c>
      <c r="AK548" s="756">
        <v>0</v>
      </c>
      <c r="AL548" s="756">
        <v>0</v>
      </c>
      <c r="AM548" s="756">
        <v>0</v>
      </c>
      <c r="AN548" s="756">
        <v>0</v>
      </c>
      <c r="AO548" s="756">
        <v>0</v>
      </c>
      <c r="AP548" s="756">
        <v>0</v>
      </c>
      <c r="AQ548" s="756">
        <v>0</v>
      </c>
      <c r="AR548" s="646">
        <f t="shared" si="287"/>
        <v>0</v>
      </c>
      <c r="AS548" s="594"/>
      <c r="AT548" s="705">
        <f t="shared" si="273"/>
        <v>532</v>
      </c>
      <c r="AU548" s="756">
        <v>0</v>
      </c>
      <c r="AV548" s="756">
        <v>0</v>
      </c>
      <c r="AW548" s="756">
        <v>0</v>
      </c>
      <c r="AX548" s="756">
        <v>0</v>
      </c>
      <c r="AY548" s="756">
        <v>0</v>
      </c>
      <c r="AZ548" s="767">
        <f t="shared" si="258"/>
        <v>0</v>
      </c>
      <c r="BA548" s="756">
        <v>0</v>
      </c>
      <c r="BB548" s="756">
        <v>0</v>
      </c>
      <c r="BC548" s="756">
        <v>0</v>
      </c>
      <c r="BD548" s="756">
        <v>0</v>
      </c>
      <c r="BE548" s="767">
        <f t="shared" si="274"/>
        <v>0</v>
      </c>
      <c r="BF548" s="646">
        <f t="shared" si="275"/>
        <v>0</v>
      </c>
      <c r="BG548" s="594"/>
      <c r="BH548" s="705">
        <f t="shared" si="265"/>
        <v>532</v>
      </c>
      <c r="BI548" s="646">
        <f t="shared" si="276"/>
        <v>0</v>
      </c>
      <c r="BJ548" s="594"/>
      <c r="BK548" s="705">
        <f t="shared" si="277"/>
        <v>532</v>
      </c>
      <c r="BL548" s="756">
        <v>0</v>
      </c>
      <c r="BM548" s="756">
        <v>0</v>
      </c>
      <c r="BN548" s="756">
        <v>0</v>
      </c>
      <c r="BO548" s="756">
        <v>0</v>
      </c>
      <c r="BP548" s="756">
        <v>0</v>
      </c>
      <c r="BQ548" s="756">
        <v>0</v>
      </c>
      <c r="BR548" s="756">
        <v>0</v>
      </c>
      <c r="BS548" s="646">
        <f t="shared" si="288"/>
        <v>0</v>
      </c>
      <c r="BT548" s="594"/>
      <c r="BU548" s="705">
        <f t="shared" si="278"/>
        <v>532</v>
      </c>
      <c r="BV548" s="756">
        <v>0</v>
      </c>
      <c r="BW548" s="756">
        <v>0</v>
      </c>
      <c r="BX548" s="756">
        <v>0</v>
      </c>
      <c r="BY548" s="756">
        <v>0</v>
      </c>
      <c r="BZ548" s="756">
        <v>0</v>
      </c>
      <c r="CA548" s="756">
        <v>0</v>
      </c>
      <c r="CB548" s="756">
        <v>0</v>
      </c>
      <c r="CC548" s="646">
        <f t="shared" si="289"/>
        <v>0</v>
      </c>
      <c r="CD548" s="594"/>
      <c r="CE548" s="705">
        <f t="shared" si="266"/>
        <v>532</v>
      </c>
      <c r="CF548" s="756">
        <f t="shared" si="264"/>
        <v>0</v>
      </c>
      <c r="CG548" s="756">
        <f t="shared" si="264"/>
        <v>0</v>
      </c>
      <c r="CH548" s="756">
        <f t="shared" si="264"/>
        <v>0</v>
      </c>
      <c r="CI548" s="756">
        <f t="shared" si="260"/>
        <v>0</v>
      </c>
      <c r="CJ548" s="756">
        <f t="shared" si="260"/>
        <v>0</v>
      </c>
      <c r="CK548" s="756">
        <f t="shared" si="260"/>
        <v>0</v>
      </c>
      <c r="CL548" s="756">
        <f t="shared" si="260"/>
        <v>0</v>
      </c>
      <c r="CM548" s="646">
        <f t="shared" si="290"/>
        <v>0</v>
      </c>
      <c r="CN548" s="594"/>
      <c r="CO548" s="705">
        <f t="shared" si="267"/>
        <v>532</v>
      </c>
      <c r="CP548" s="756">
        <v>0</v>
      </c>
      <c r="CQ548" s="756">
        <v>0</v>
      </c>
      <c r="CR548" s="756">
        <v>0</v>
      </c>
      <c r="CS548" s="756">
        <v>0</v>
      </c>
      <c r="CT548" s="756">
        <v>0</v>
      </c>
      <c r="CU548" s="756">
        <v>0</v>
      </c>
      <c r="CV548" s="756">
        <v>0</v>
      </c>
      <c r="CW548" s="646">
        <f t="shared" si="291"/>
        <v>0</v>
      </c>
      <c r="CX548" s="685"/>
      <c r="CY548" s="705">
        <f t="shared" si="268"/>
        <v>532</v>
      </c>
      <c r="CZ548" s="756">
        <v>0</v>
      </c>
      <c r="DA548" s="756">
        <v>0</v>
      </c>
      <c r="DB548" s="756">
        <v>0</v>
      </c>
      <c r="DC548" s="756">
        <v>0</v>
      </c>
      <c r="DD548" s="756">
        <v>0</v>
      </c>
      <c r="DE548" s="767">
        <f t="shared" si="279"/>
        <v>0</v>
      </c>
      <c r="DF548" s="756">
        <v>0</v>
      </c>
      <c r="DG548" s="756">
        <v>0</v>
      </c>
      <c r="DH548" s="756">
        <v>0</v>
      </c>
      <c r="DI548" s="756">
        <v>0</v>
      </c>
      <c r="DJ548" s="767">
        <f t="shared" si="280"/>
        <v>0</v>
      </c>
      <c r="DK548" s="715">
        <f t="shared" si="281"/>
        <v>0</v>
      </c>
      <c r="DL548" s="685"/>
      <c r="DM548" s="705">
        <f t="shared" si="269"/>
        <v>532</v>
      </c>
      <c r="DN548" s="715">
        <f t="shared" si="282"/>
        <v>0</v>
      </c>
    </row>
    <row r="549" spans="2:118" x14ac:dyDescent="0.25">
      <c r="B549" s="705">
        <v>533</v>
      </c>
      <c r="C549" s="765">
        <f>(1+_xlfn.XLOOKUP(INT((B549-1)/12)+1,'ZC Curve'!$B$8:$B$107,'ZC Curve'!R$8:R$107,,0))^(1/12)-1</f>
        <v>0</v>
      </c>
      <c r="D549" s="766">
        <f t="shared" si="283"/>
        <v>1</v>
      </c>
      <c r="E549" s="685"/>
      <c r="F549" s="705">
        <v>533</v>
      </c>
      <c r="G549" s="756">
        <v>0</v>
      </c>
      <c r="H549" s="756">
        <v>0</v>
      </c>
      <c r="I549" s="756">
        <v>0</v>
      </c>
      <c r="J549" s="756">
        <v>0</v>
      </c>
      <c r="K549" s="756">
        <v>0</v>
      </c>
      <c r="L549" s="756">
        <v>0</v>
      </c>
      <c r="M549" s="756">
        <v>0</v>
      </c>
      <c r="N549" s="646">
        <f t="shared" si="284"/>
        <v>0</v>
      </c>
      <c r="O549" s="594"/>
      <c r="P549" s="705">
        <f t="shared" si="270"/>
        <v>533</v>
      </c>
      <c r="Q549" s="756">
        <v>0</v>
      </c>
      <c r="R549" s="756">
        <v>0</v>
      </c>
      <c r="S549" s="756">
        <v>0</v>
      </c>
      <c r="T549" s="756">
        <v>0</v>
      </c>
      <c r="U549" s="756">
        <v>0</v>
      </c>
      <c r="V549" s="756">
        <v>0</v>
      </c>
      <c r="W549" s="756">
        <v>0</v>
      </c>
      <c r="X549" s="646">
        <f t="shared" si="285"/>
        <v>0</v>
      </c>
      <c r="Y549" s="594"/>
      <c r="Z549" s="705">
        <f t="shared" si="271"/>
        <v>533</v>
      </c>
      <c r="AA549" s="756">
        <f t="shared" si="263"/>
        <v>0</v>
      </c>
      <c r="AB549" s="756">
        <f t="shared" si="263"/>
        <v>0</v>
      </c>
      <c r="AC549" s="756">
        <f t="shared" si="263"/>
        <v>0</v>
      </c>
      <c r="AD549" s="756">
        <f t="shared" si="259"/>
        <v>0</v>
      </c>
      <c r="AE549" s="756">
        <f t="shared" si="259"/>
        <v>0</v>
      </c>
      <c r="AF549" s="756">
        <f t="shared" si="259"/>
        <v>0</v>
      </c>
      <c r="AG549" s="756">
        <f t="shared" si="259"/>
        <v>0</v>
      </c>
      <c r="AH549" s="646">
        <f t="shared" si="286"/>
        <v>0</v>
      </c>
      <c r="AI549" s="594"/>
      <c r="AJ549" s="705">
        <f t="shared" si="272"/>
        <v>533</v>
      </c>
      <c r="AK549" s="756">
        <v>0</v>
      </c>
      <c r="AL549" s="756">
        <v>0</v>
      </c>
      <c r="AM549" s="756">
        <v>0</v>
      </c>
      <c r="AN549" s="756">
        <v>0</v>
      </c>
      <c r="AO549" s="756">
        <v>0</v>
      </c>
      <c r="AP549" s="756">
        <v>0</v>
      </c>
      <c r="AQ549" s="756">
        <v>0</v>
      </c>
      <c r="AR549" s="646">
        <f t="shared" si="287"/>
        <v>0</v>
      </c>
      <c r="AS549" s="594"/>
      <c r="AT549" s="705">
        <f t="shared" si="273"/>
        <v>533</v>
      </c>
      <c r="AU549" s="756">
        <v>0</v>
      </c>
      <c r="AV549" s="756">
        <v>0</v>
      </c>
      <c r="AW549" s="756">
        <v>0</v>
      </c>
      <c r="AX549" s="756">
        <v>0</v>
      </c>
      <c r="AY549" s="756">
        <v>0</v>
      </c>
      <c r="AZ549" s="767">
        <f t="shared" ref="AZ549:AZ612" si="292">SUM(AU549:AY549)</f>
        <v>0</v>
      </c>
      <c r="BA549" s="756">
        <v>0</v>
      </c>
      <c r="BB549" s="756">
        <v>0</v>
      </c>
      <c r="BC549" s="756">
        <v>0</v>
      </c>
      <c r="BD549" s="756">
        <v>0</v>
      </c>
      <c r="BE549" s="767">
        <f t="shared" si="274"/>
        <v>0</v>
      </c>
      <c r="BF549" s="646">
        <f t="shared" si="275"/>
        <v>0</v>
      </c>
      <c r="BG549" s="594"/>
      <c r="BH549" s="705">
        <f t="shared" si="265"/>
        <v>533</v>
      </c>
      <c r="BI549" s="646">
        <f t="shared" si="276"/>
        <v>0</v>
      </c>
      <c r="BJ549" s="594"/>
      <c r="BK549" s="705">
        <f t="shared" si="277"/>
        <v>533</v>
      </c>
      <c r="BL549" s="756">
        <v>0</v>
      </c>
      <c r="BM549" s="756">
        <v>0</v>
      </c>
      <c r="BN549" s="756">
        <v>0</v>
      </c>
      <c r="BO549" s="756">
        <v>0</v>
      </c>
      <c r="BP549" s="756">
        <v>0</v>
      </c>
      <c r="BQ549" s="756">
        <v>0</v>
      </c>
      <c r="BR549" s="756">
        <v>0</v>
      </c>
      <c r="BS549" s="646">
        <f t="shared" si="288"/>
        <v>0</v>
      </c>
      <c r="BT549" s="594"/>
      <c r="BU549" s="705">
        <f t="shared" si="278"/>
        <v>533</v>
      </c>
      <c r="BV549" s="756">
        <v>0</v>
      </c>
      <c r="BW549" s="756">
        <v>0</v>
      </c>
      <c r="BX549" s="756">
        <v>0</v>
      </c>
      <c r="BY549" s="756">
        <v>0</v>
      </c>
      <c r="BZ549" s="756">
        <v>0</v>
      </c>
      <c r="CA549" s="756">
        <v>0</v>
      </c>
      <c r="CB549" s="756">
        <v>0</v>
      </c>
      <c r="CC549" s="646">
        <f t="shared" si="289"/>
        <v>0</v>
      </c>
      <c r="CD549" s="594"/>
      <c r="CE549" s="705">
        <f t="shared" si="266"/>
        <v>533</v>
      </c>
      <c r="CF549" s="756">
        <f t="shared" si="264"/>
        <v>0</v>
      </c>
      <c r="CG549" s="756">
        <f t="shared" si="264"/>
        <v>0</v>
      </c>
      <c r="CH549" s="756">
        <f t="shared" si="264"/>
        <v>0</v>
      </c>
      <c r="CI549" s="756">
        <f t="shared" si="260"/>
        <v>0</v>
      </c>
      <c r="CJ549" s="756">
        <f t="shared" si="260"/>
        <v>0</v>
      </c>
      <c r="CK549" s="756">
        <f t="shared" si="260"/>
        <v>0</v>
      </c>
      <c r="CL549" s="756">
        <f t="shared" si="260"/>
        <v>0</v>
      </c>
      <c r="CM549" s="646">
        <f t="shared" si="290"/>
        <v>0</v>
      </c>
      <c r="CN549" s="594"/>
      <c r="CO549" s="705">
        <f t="shared" si="267"/>
        <v>533</v>
      </c>
      <c r="CP549" s="756">
        <v>0</v>
      </c>
      <c r="CQ549" s="756">
        <v>0</v>
      </c>
      <c r="CR549" s="756">
        <v>0</v>
      </c>
      <c r="CS549" s="756">
        <v>0</v>
      </c>
      <c r="CT549" s="756">
        <v>0</v>
      </c>
      <c r="CU549" s="756">
        <v>0</v>
      </c>
      <c r="CV549" s="756">
        <v>0</v>
      </c>
      <c r="CW549" s="646">
        <f t="shared" si="291"/>
        <v>0</v>
      </c>
      <c r="CX549" s="685"/>
      <c r="CY549" s="705">
        <f t="shared" si="268"/>
        <v>533</v>
      </c>
      <c r="CZ549" s="756">
        <v>0</v>
      </c>
      <c r="DA549" s="756">
        <v>0</v>
      </c>
      <c r="DB549" s="756">
        <v>0</v>
      </c>
      <c r="DC549" s="756">
        <v>0</v>
      </c>
      <c r="DD549" s="756">
        <v>0</v>
      </c>
      <c r="DE549" s="767">
        <f t="shared" si="279"/>
        <v>0</v>
      </c>
      <c r="DF549" s="756">
        <v>0</v>
      </c>
      <c r="DG549" s="756">
        <v>0</v>
      </c>
      <c r="DH549" s="756">
        <v>0</v>
      </c>
      <c r="DI549" s="756">
        <v>0</v>
      </c>
      <c r="DJ549" s="767">
        <f t="shared" si="280"/>
        <v>0</v>
      </c>
      <c r="DK549" s="715">
        <f t="shared" si="281"/>
        <v>0</v>
      </c>
      <c r="DL549" s="685"/>
      <c r="DM549" s="705">
        <f t="shared" si="269"/>
        <v>533</v>
      </c>
      <c r="DN549" s="715">
        <f t="shared" si="282"/>
        <v>0</v>
      </c>
    </row>
    <row r="550" spans="2:118" x14ac:dyDescent="0.25">
      <c r="B550" s="705">
        <v>534</v>
      </c>
      <c r="C550" s="765">
        <f>(1+_xlfn.XLOOKUP(INT((B550-1)/12)+1,'ZC Curve'!$B$8:$B$107,'ZC Curve'!R$8:R$107,,0))^(1/12)-1</f>
        <v>0</v>
      </c>
      <c r="D550" s="766">
        <f t="shared" si="283"/>
        <v>1</v>
      </c>
      <c r="E550" s="685"/>
      <c r="F550" s="705">
        <v>534</v>
      </c>
      <c r="G550" s="756">
        <v>0</v>
      </c>
      <c r="H550" s="756">
        <v>0</v>
      </c>
      <c r="I550" s="756">
        <v>0</v>
      </c>
      <c r="J550" s="756">
        <v>0</v>
      </c>
      <c r="K550" s="756">
        <v>0</v>
      </c>
      <c r="L550" s="756">
        <v>0</v>
      </c>
      <c r="M550" s="756">
        <v>0</v>
      </c>
      <c r="N550" s="646">
        <f t="shared" si="284"/>
        <v>0</v>
      </c>
      <c r="O550" s="594"/>
      <c r="P550" s="705">
        <f t="shared" si="270"/>
        <v>534</v>
      </c>
      <c r="Q550" s="756">
        <v>0</v>
      </c>
      <c r="R550" s="756">
        <v>0</v>
      </c>
      <c r="S550" s="756">
        <v>0</v>
      </c>
      <c r="T550" s="756">
        <v>0</v>
      </c>
      <c r="U550" s="756">
        <v>0</v>
      </c>
      <c r="V550" s="756">
        <v>0</v>
      </c>
      <c r="W550" s="756">
        <v>0</v>
      </c>
      <c r="X550" s="646">
        <f t="shared" si="285"/>
        <v>0</v>
      </c>
      <c r="Y550" s="594"/>
      <c r="Z550" s="705">
        <f t="shared" si="271"/>
        <v>534</v>
      </c>
      <c r="AA550" s="756">
        <f t="shared" si="263"/>
        <v>0</v>
      </c>
      <c r="AB550" s="756">
        <f t="shared" si="263"/>
        <v>0</v>
      </c>
      <c r="AC550" s="756">
        <f t="shared" si="263"/>
        <v>0</v>
      </c>
      <c r="AD550" s="756">
        <f t="shared" si="259"/>
        <v>0</v>
      </c>
      <c r="AE550" s="756">
        <f t="shared" si="259"/>
        <v>0</v>
      </c>
      <c r="AF550" s="756">
        <f t="shared" si="259"/>
        <v>0</v>
      </c>
      <c r="AG550" s="756">
        <f t="shared" si="259"/>
        <v>0</v>
      </c>
      <c r="AH550" s="646">
        <f t="shared" si="286"/>
        <v>0</v>
      </c>
      <c r="AI550" s="594"/>
      <c r="AJ550" s="705">
        <f t="shared" si="272"/>
        <v>534</v>
      </c>
      <c r="AK550" s="756">
        <v>0</v>
      </c>
      <c r="AL550" s="756">
        <v>0</v>
      </c>
      <c r="AM550" s="756">
        <v>0</v>
      </c>
      <c r="AN550" s="756">
        <v>0</v>
      </c>
      <c r="AO550" s="756">
        <v>0</v>
      </c>
      <c r="AP550" s="756">
        <v>0</v>
      </c>
      <c r="AQ550" s="756">
        <v>0</v>
      </c>
      <c r="AR550" s="646">
        <f t="shared" si="287"/>
        <v>0</v>
      </c>
      <c r="AS550" s="594"/>
      <c r="AT550" s="705">
        <f t="shared" si="273"/>
        <v>534</v>
      </c>
      <c r="AU550" s="756">
        <v>0</v>
      </c>
      <c r="AV550" s="756">
        <v>0</v>
      </c>
      <c r="AW550" s="756">
        <v>0</v>
      </c>
      <c r="AX550" s="756">
        <v>0</v>
      </c>
      <c r="AY550" s="756">
        <v>0</v>
      </c>
      <c r="AZ550" s="767">
        <f t="shared" si="292"/>
        <v>0</v>
      </c>
      <c r="BA550" s="756">
        <v>0</v>
      </c>
      <c r="BB550" s="756">
        <v>0</v>
      </c>
      <c r="BC550" s="756">
        <v>0</v>
      </c>
      <c r="BD550" s="756">
        <v>0</v>
      </c>
      <c r="BE550" s="767">
        <f t="shared" si="274"/>
        <v>0</v>
      </c>
      <c r="BF550" s="646">
        <f t="shared" si="275"/>
        <v>0</v>
      </c>
      <c r="BG550" s="594"/>
      <c r="BH550" s="705">
        <f t="shared" si="265"/>
        <v>534</v>
      </c>
      <c r="BI550" s="646">
        <f t="shared" si="276"/>
        <v>0</v>
      </c>
      <c r="BJ550" s="594"/>
      <c r="BK550" s="705">
        <f t="shared" si="277"/>
        <v>534</v>
      </c>
      <c r="BL550" s="756">
        <v>0</v>
      </c>
      <c r="BM550" s="756">
        <v>0</v>
      </c>
      <c r="BN550" s="756">
        <v>0</v>
      </c>
      <c r="BO550" s="756">
        <v>0</v>
      </c>
      <c r="BP550" s="756">
        <v>0</v>
      </c>
      <c r="BQ550" s="756">
        <v>0</v>
      </c>
      <c r="BR550" s="756">
        <v>0</v>
      </c>
      <c r="BS550" s="646">
        <f t="shared" si="288"/>
        <v>0</v>
      </c>
      <c r="BT550" s="594"/>
      <c r="BU550" s="705">
        <f t="shared" si="278"/>
        <v>534</v>
      </c>
      <c r="BV550" s="756">
        <v>0</v>
      </c>
      <c r="BW550" s="756">
        <v>0</v>
      </c>
      <c r="BX550" s="756">
        <v>0</v>
      </c>
      <c r="BY550" s="756">
        <v>0</v>
      </c>
      <c r="BZ550" s="756">
        <v>0</v>
      </c>
      <c r="CA550" s="756">
        <v>0</v>
      </c>
      <c r="CB550" s="756">
        <v>0</v>
      </c>
      <c r="CC550" s="646">
        <f t="shared" si="289"/>
        <v>0</v>
      </c>
      <c r="CD550" s="594"/>
      <c r="CE550" s="705">
        <f t="shared" si="266"/>
        <v>534</v>
      </c>
      <c r="CF550" s="756">
        <f t="shared" si="264"/>
        <v>0</v>
      </c>
      <c r="CG550" s="756">
        <f t="shared" si="264"/>
        <v>0</v>
      </c>
      <c r="CH550" s="756">
        <f t="shared" si="264"/>
        <v>0</v>
      </c>
      <c r="CI550" s="756">
        <f t="shared" si="260"/>
        <v>0</v>
      </c>
      <c r="CJ550" s="756">
        <f t="shared" si="260"/>
        <v>0</v>
      </c>
      <c r="CK550" s="756">
        <f t="shared" si="260"/>
        <v>0</v>
      </c>
      <c r="CL550" s="756">
        <f t="shared" si="260"/>
        <v>0</v>
      </c>
      <c r="CM550" s="646">
        <f t="shared" si="290"/>
        <v>0</v>
      </c>
      <c r="CN550" s="594"/>
      <c r="CO550" s="705">
        <f t="shared" si="267"/>
        <v>534</v>
      </c>
      <c r="CP550" s="756">
        <v>0</v>
      </c>
      <c r="CQ550" s="756">
        <v>0</v>
      </c>
      <c r="CR550" s="756">
        <v>0</v>
      </c>
      <c r="CS550" s="756">
        <v>0</v>
      </c>
      <c r="CT550" s="756">
        <v>0</v>
      </c>
      <c r="CU550" s="756">
        <v>0</v>
      </c>
      <c r="CV550" s="756">
        <v>0</v>
      </c>
      <c r="CW550" s="646">
        <f t="shared" si="291"/>
        <v>0</v>
      </c>
      <c r="CX550" s="685"/>
      <c r="CY550" s="705">
        <f t="shared" si="268"/>
        <v>534</v>
      </c>
      <c r="CZ550" s="756">
        <v>0</v>
      </c>
      <c r="DA550" s="756">
        <v>0</v>
      </c>
      <c r="DB550" s="756">
        <v>0</v>
      </c>
      <c r="DC550" s="756">
        <v>0</v>
      </c>
      <c r="DD550" s="756">
        <v>0</v>
      </c>
      <c r="DE550" s="767">
        <f t="shared" si="279"/>
        <v>0</v>
      </c>
      <c r="DF550" s="756">
        <v>0</v>
      </c>
      <c r="DG550" s="756">
        <v>0</v>
      </c>
      <c r="DH550" s="756">
        <v>0</v>
      </c>
      <c r="DI550" s="756">
        <v>0</v>
      </c>
      <c r="DJ550" s="767">
        <f t="shared" si="280"/>
        <v>0</v>
      </c>
      <c r="DK550" s="715">
        <f t="shared" si="281"/>
        <v>0</v>
      </c>
      <c r="DL550" s="685"/>
      <c r="DM550" s="705">
        <f t="shared" si="269"/>
        <v>534</v>
      </c>
      <c r="DN550" s="715">
        <f t="shared" si="282"/>
        <v>0</v>
      </c>
    </row>
    <row r="551" spans="2:118" x14ac:dyDescent="0.25">
      <c r="B551" s="705">
        <v>535</v>
      </c>
      <c r="C551" s="765">
        <f>(1+_xlfn.XLOOKUP(INT((B551-1)/12)+1,'ZC Curve'!$B$8:$B$107,'ZC Curve'!R$8:R$107,,0))^(1/12)-1</f>
        <v>0</v>
      </c>
      <c r="D551" s="766">
        <f t="shared" si="283"/>
        <v>1</v>
      </c>
      <c r="E551" s="685"/>
      <c r="F551" s="705">
        <v>535</v>
      </c>
      <c r="G551" s="756">
        <v>0</v>
      </c>
      <c r="H551" s="756">
        <v>0</v>
      </c>
      <c r="I551" s="756">
        <v>0</v>
      </c>
      <c r="J551" s="756">
        <v>0</v>
      </c>
      <c r="K551" s="756">
        <v>0</v>
      </c>
      <c r="L551" s="756">
        <v>0</v>
      </c>
      <c r="M551" s="756">
        <v>0</v>
      </c>
      <c r="N551" s="646">
        <f t="shared" si="284"/>
        <v>0</v>
      </c>
      <c r="O551" s="594"/>
      <c r="P551" s="705">
        <f t="shared" si="270"/>
        <v>535</v>
      </c>
      <c r="Q551" s="756">
        <v>0</v>
      </c>
      <c r="R551" s="756">
        <v>0</v>
      </c>
      <c r="S551" s="756">
        <v>0</v>
      </c>
      <c r="T551" s="756">
        <v>0</v>
      </c>
      <c r="U551" s="756">
        <v>0</v>
      </c>
      <c r="V551" s="756">
        <v>0</v>
      </c>
      <c r="W551" s="756">
        <v>0</v>
      </c>
      <c r="X551" s="646">
        <f t="shared" si="285"/>
        <v>0</v>
      </c>
      <c r="Y551" s="594"/>
      <c r="Z551" s="705">
        <f t="shared" si="271"/>
        <v>535</v>
      </c>
      <c r="AA551" s="756">
        <f t="shared" si="263"/>
        <v>0</v>
      </c>
      <c r="AB551" s="756">
        <f t="shared" si="263"/>
        <v>0</v>
      </c>
      <c r="AC551" s="756">
        <f t="shared" si="263"/>
        <v>0</v>
      </c>
      <c r="AD551" s="756">
        <f>J551+T551</f>
        <v>0</v>
      </c>
      <c r="AE551" s="756">
        <f>K551+U551</f>
        <v>0</v>
      </c>
      <c r="AF551" s="756">
        <f>L551+V551</f>
        <v>0</v>
      </c>
      <c r="AG551" s="756">
        <f>M551+W551</f>
        <v>0</v>
      </c>
      <c r="AH551" s="646">
        <f t="shared" si="286"/>
        <v>0</v>
      </c>
      <c r="AI551" s="594"/>
      <c r="AJ551" s="705">
        <f t="shared" si="272"/>
        <v>535</v>
      </c>
      <c r="AK551" s="756">
        <v>0</v>
      </c>
      <c r="AL551" s="756">
        <v>0</v>
      </c>
      <c r="AM551" s="756">
        <v>0</v>
      </c>
      <c r="AN551" s="756">
        <v>0</v>
      </c>
      <c r="AO551" s="756">
        <v>0</v>
      </c>
      <c r="AP551" s="756">
        <v>0</v>
      </c>
      <c r="AQ551" s="756">
        <v>0</v>
      </c>
      <c r="AR551" s="646">
        <f t="shared" si="287"/>
        <v>0</v>
      </c>
      <c r="AS551" s="594"/>
      <c r="AT551" s="705">
        <f t="shared" si="273"/>
        <v>535</v>
      </c>
      <c r="AU551" s="756">
        <v>0</v>
      </c>
      <c r="AV551" s="756">
        <v>0</v>
      </c>
      <c r="AW551" s="756">
        <v>0</v>
      </c>
      <c r="AX551" s="756">
        <v>0</v>
      </c>
      <c r="AY551" s="756">
        <v>0</v>
      </c>
      <c r="AZ551" s="767">
        <f t="shared" si="292"/>
        <v>0</v>
      </c>
      <c r="BA551" s="756">
        <v>0</v>
      </c>
      <c r="BB551" s="756">
        <v>0</v>
      </c>
      <c r="BC551" s="756">
        <v>0</v>
      </c>
      <c r="BD551" s="756">
        <v>0</v>
      </c>
      <c r="BE551" s="767">
        <f t="shared" si="274"/>
        <v>0</v>
      </c>
      <c r="BF551" s="646">
        <f t="shared" si="275"/>
        <v>0</v>
      </c>
      <c r="BG551" s="594"/>
      <c r="BH551" s="705">
        <f t="shared" si="265"/>
        <v>535</v>
      </c>
      <c r="BI551" s="646">
        <f t="shared" si="276"/>
        <v>0</v>
      </c>
      <c r="BJ551" s="594"/>
      <c r="BK551" s="705">
        <f t="shared" si="277"/>
        <v>535</v>
      </c>
      <c r="BL551" s="756">
        <v>0</v>
      </c>
      <c r="BM551" s="756">
        <v>0</v>
      </c>
      <c r="BN551" s="756">
        <v>0</v>
      </c>
      <c r="BO551" s="756">
        <v>0</v>
      </c>
      <c r="BP551" s="756">
        <v>0</v>
      </c>
      <c r="BQ551" s="756">
        <v>0</v>
      </c>
      <c r="BR551" s="756">
        <v>0</v>
      </c>
      <c r="BS551" s="646">
        <f t="shared" si="288"/>
        <v>0</v>
      </c>
      <c r="BT551" s="594"/>
      <c r="BU551" s="705">
        <f t="shared" si="278"/>
        <v>535</v>
      </c>
      <c r="BV551" s="756">
        <v>0</v>
      </c>
      <c r="BW551" s="756">
        <v>0</v>
      </c>
      <c r="BX551" s="756">
        <v>0</v>
      </c>
      <c r="BY551" s="756">
        <v>0</v>
      </c>
      <c r="BZ551" s="756">
        <v>0</v>
      </c>
      <c r="CA551" s="756">
        <v>0</v>
      </c>
      <c r="CB551" s="756">
        <v>0</v>
      </c>
      <c r="CC551" s="646">
        <f t="shared" si="289"/>
        <v>0</v>
      </c>
      <c r="CD551" s="594"/>
      <c r="CE551" s="705">
        <f t="shared" si="266"/>
        <v>535</v>
      </c>
      <c r="CF551" s="756">
        <f t="shared" si="264"/>
        <v>0</v>
      </c>
      <c r="CG551" s="756">
        <f t="shared" si="264"/>
        <v>0</v>
      </c>
      <c r="CH551" s="756">
        <f t="shared" si="264"/>
        <v>0</v>
      </c>
      <c r="CI551" s="756">
        <f>BY551+BO551</f>
        <v>0</v>
      </c>
      <c r="CJ551" s="756">
        <f>BZ551+BP551</f>
        <v>0</v>
      </c>
      <c r="CK551" s="756">
        <f>CA551+BQ551</f>
        <v>0</v>
      </c>
      <c r="CL551" s="756">
        <f>CB551+BR551</f>
        <v>0</v>
      </c>
      <c r="CM551" s="646">
        <f t="shared" si="290"/>
        <v>0</v>
      </c>
      <c r="CN551" s="594"/>
      <c r="CO551" s="705">
        <f t="shared" si="267"/>
        <v>535</v>
      </c>
      <c r="CP551" s="756">
        <v>0</v>
      </c>
      <c r="CQ551" s="756">
        <v>0</v>
      </c>
      <c r="CR551" s="756">
        <v>0</v>
      </c>
      <c r="CS551" s="756">
        <v>0</v>
      </c>
      <c r="CT551" s="756">
        <v>0</v>
      </c>
      <c r="CU551" s="756">
        <v>0</v>
      </c>
      <c r="CV551" s="756">
        <v>0</v>
      </c>
      <c r="CW551" s="646">
        <f t="shared" si="291"/>
        <v>0</v>
      </c>
      <c r="CX551" s="685"/>
      <c r="CY551" s="705">
        <f t="shared" si="268"/>
        <v>535</v>
      </c>
      <c r="CZ551" s="756">
        <v>0</v>
      </c>
      <c r="DA551" s="756">
        <v>0</v>
      </c>
      <c r="DB551" s="756">
        <v>0</v>
      </c>
      <c r="DC551" s="756">
        <v>0</v>
      </c>
      <c r="DD551" s="756">
        <v>0</v>
      </c>
      <c r="DE551" s="767">
        <f t="shared" si="279"/>
        <v>0</v>
      </c>
      <c r="DF551" s="756">
        <v>0</v>
      </c>
      <c r="DG551" s="756">
        <v>0</v>
      </c>
      <c r="DH551" s="756">
        <v>0</v>
      </c>
      <c r="DI551" s="756">
        <v>0</v>
      </c>
      <c r="DJ551" s="767">
        <f t="shared" si="280"/>
        <v>0</v>
      </c>
      <c r="DK551" s="715">
        <f t="shared" si="281"/>
        <v>0</v>
      </c>
      <c r="DL551" s="685"/>
      <c r="DM551" s="705">
        <f t="shared" si="269"/>
        <v>535</v>
      </c>
      <c r="DN551" s="715">
        <f t="shared" si="282"/>
        <v>0</v>
      </c>
    </row>
    <row r="552" spans="2:118" x14ac:dyDescent="0.25">
      <c r="B552" s="705">
        <v>536</v>
      </c>
      <c r="C552" s="765">
        <f>(1+_xlfn.XLOOKUP(INT((B552-1)/12)+1,'ZC Curve'!$B$8:$B$107,'ZC Curve'!R$8:R$107,,0))^(1/12)-1</f>
        <v>0</v>
      </c>
      <c r="D552" s="766">
        <f t="shared" si="283"/>
        <v>1</v>
      </c>
      <c r="E552" s="685"/>
      <c r="F552" s="705">
        <v>536</v>
      </c>
      <c r="G552" s="756">
        <v>0</v>
      </c>
      <c r="H552" s="756">
        <v>0</v>
      </c>
      <c r="I552" s="756">
        <v>0</v>
      </c>
      <c r="J552" s="756">
        <v>0</v>
      </c>
      <c r="K552" s="756">
        <v>0</v>
      </c>
      <c r="L552" s="756">
        <v>0</v>
      </c>
      <c r="M552" s="756">
        <v>0</v>
      </c>
      <c r="N552" s="646">
        <f t="shared" si="284"/>
        <v>0</v>
      </c>
      <c r="O552" s="594"/>
      <c r="P552" s="705">
        <f t="shared" si="270"/>
        <v>536</v>
      </c>
      <c r="Q552" s="756">
        <v>0</v>
      </c>
      <c r="R552" s="756">
        <v>0</v>
      </c>
      <c r="S552" s="756">
        <v>0</v>
      </c>
      <c r="T552" s="756">
        <v>0</v>
      </c>
      <c r="U552" s="756">
        <v>0</v>
      </c>
      <c r="V552" s="756">
        <v>0</v>
      </c>
      <c r="W552" s="756">
        <v>0</v>
      </c>
      <c r="X552" s="646">
        <f t="shared" si="285"/>
        <v>0</v>
      </c>
      <c r="Y552" s="594"/>
      <c r="Z552" s="705">
        <f t="shared" si="271"/>
        <v>536</v>
      </c>
      <c r="AA552" s="756">
        <f t="shared" ref="AA552:AG588" si="293">G552+Q552</f>
        <v>0</v>
      </c>
      <c r="AB552" s="756">
        <f t="shared" si="293"/>
        <v>0</v>
      </c>
      <c r="AC552" s="756">
        <f t="shared" si="293"/>
        <v>0</v>
      </c>
      <c r="AD552" s="756">
        <f t="shared" si="293"/>
        <v>0</v>
      </c>
      <c r="AE552" s="756">
        <f t="shared" si="293"/>
        <v>0</v>
      </c>
      <c r="AF552" s="756">
        <f t="shared" si="293"/>
        <v>0</v>
      </c>
      <c r="AG552" s="756">
        <f t="shared" si="293"/>
        <v>0</v>
      </c>
      <c r="AH552" s="646">
        <f t="shared" si="286"/>
        <v>0</v>
      </c>
      <c r="AI552" s="594"/>
      <c r="AJ552" s="705">
        <f t="shared" si="272"/>
        <v>536</v>
      </c>
      <c r="AK552" s="756">
        <v>0</v>
      </c>
      <c r="AL552" s="756">
        <v>0</v>
      </c>
      <c r="AM552" s="756">
        <v>0</v>
      </c>
      <c r="AN552" s="756">
        <v>0</v>
      </c>
      <c r="AO552" s="756">
        <v>0</v>
      </c>
      <c r="AP552" s="756">
        <v>0</v>
      </c>
      <c r="AQ552" s="756">
        <v>0</v>
      </c>
      <c r="AR552" s="646">
        <f t="shared" si="287"/>
        <v>0</v>
      </c>
      <c r="AS552" s="594"/>
      <c r="AT552" s="705">
        <f t="shared" si="273"/>
        <v>536</v>
      </c>
      <c r="AU552" s="756">
        <v>0</v>
      </c>
      <c r="AV552" s="756">
        <v>0</v>
      </c>
      <c r="AW552" s="756">
        <v>0</v>
      </c>
      <c r="AX552" s="756">
        <v>0</v>
      </c>
      <c r="AY552" s="756">
        <v>0</v>
      </c>
      <c r="AZ552" s="767">
        <f t="shared" si="292"/>
        <v>0</v>
      </c>
      <c r="BA552" s="756">
        <v>0</v>
      </c>
      <c r="BB552" s="756">
        <v>0</v>
      </c>
      <c r="BC552" s="756">
        <v>0</v>
      </c>
      <c r="BD552" s="756">
        <v>0</v>
      </c>
      <c r="BE552" s="767">
        <f t="shared" si="274"/>
        <v>0</v>
      </c>
      <c r="BF552" s="646">
        <f t="shared" si="275"/>
        <v>0</v>
      </c>
      <c r="BG552" s="594"/>
      <c r="BH552" s="705">
        <f t="shared" si="265"/>
        <v>536</v>
      </c>
      <c r="BI552" s="646">
        <f t="shared" si="276"/>
        <v>0</v>
      </c>
      <c r="BJ552" s="594"/>
      <c r="BK552" s="705">
        <f t="shared" si="277"/>
        <v>536</v>
      </c>
      <c r="BL552" s="756">
        <v>0</v>
      </c>
      <c r="BM552" s="756">
        <v>0</v>
      </c>
      <c r="BN552" s="756">
        <v>0</v>
      </c>
      <c r="BO552" s="756">
        <v>0</v>
      </c>
      <c r="BP552" s="756">
        <v>0</v>
      </c>
      <c r="BQ552" s="756">
        <v>0</v>
      </c>
      <c r="BR552" s="756">
        <v>0</v>
      </c>
      <c r="BS552" s="646">
        <f t="shared" si="288"/>
        <v>0</v>
      </c>
      <c r="BT552" s="594"/>
      <c r="BU552" s="705">
        <f t="shared" si="278"/>
        <v>536</v>
      </c>
      <c r="BV552" s="756">
        <v>0</v>
      </c>
      <c r="BW552" s="756">
        <v>0</v>
      </c>
      <c r="BX552" s="756">
        <v>0</v>
      </c>
      <c r="BY552" s="756">
        <v>0</v>
      </c>
      <c r="BZ552" s="756">
        <v>0</v>
      </c>
      <c r="CA552" s="756">
        <v>0</v>
      </c>
      <c r="CB552" s="756">
        <v>0</v>
      </c>
      <c r="CC552" s="646">
        <f t="shared" si="289"/>
        <v>0</v>
      </c>
      <c r="CD552" s="594"/>
      <c r="CE552" s="705">
        <f t="shared" si="266"/>
        <v>536</v>
      </c>
      <c r="CF552" s="756">
        <f t="shared" ref="CF552:CL588" si="294">BV552+BL552</f>
        <v>0</v>
      </c>
      <c r="CG552" s="756">
        <f t="shared" si="294"/>
        <v>0</v>
      </c>
      <c r="CH552" s="756">
        <f t="shared" si="294"/>
        <v>0</v>
      </c>
      <c r="CI552" s="756">
        <f t="shared" si="294"/>
        <v>0</v>
      </c>
      <c r="CJ552" s="756">
        <f t="shared" si="294"/>
        <v>0</v>
      </c>
      <c r="CK552" s="756">
        <f t="shared" si="294"/>
        <v>0</v>
      </c>
      <c r="CL552" s="756">
        <f t="shared" si="294"/>
        <v>0</v>
      </c>
      <c r="CM552" s="646">
        <f t="shared" si="290"/>
        <v>0</v>
      </c>
      <c r="CN552" s="594"/>
      <c r="CO552" s="705">
        <f t="shared" si="267"/>
        <v>536</v>
      </c>
      <c r="CP552" s="756">
        <v>0</v>
      </c>
      <c r="CQ552" s="756">
        <v>0</v>
      </c>
      <c r="CR552" s="756">
        <v>0</v>
      </c>
      <c r="CS552" s="756">
        <v>0</v>
      </c>
      <c r="CT552" s="756">
        <v>0</v>
      </c>
      <c r="CU552" s="756">
        <v>0</v>
      </c>
      <c r="CV552" s="756">
        <v>0</v>
      </c>
      <c r="CW552" s="646">
        <f t="shared" si="291"/>
        <v>0</v>
      </c>
      <c r="CX552" s="685"/>
      <c r="CY552" s="705">
        <f t="shared" si="268"/>
        <v>536</v>
      </c>
      <c r="CZ552" s="756">
        <v>0</v>
      </c>
      <c r="DA552" s="756">
        <v>0</v>
      </c>
      <c r="DB552" s="756">
        <v>0</v>
      </c>
      <c r="DC552" s="756">
        <v>0</v>
      </c>
      <c r="DD552" s="756">
        <v>0</v>
      </c>
      <c r="DE552" s="767">
        <f t="shared" si="279"/>
        <v>0</v>
      </c>
      <c r="DF552" s="756">
        <v>0</v>
      </c>
      <c r="DG552" s="756">
        <v>0</v>
      </c>
      <c r="DH552" s="756">
        <v>0</v>
      </c>
      <c r="DI552" s="756">
        <v>0</v>
      </c>
      <c r="DJ552" s="767">
        <f t="shared" si="280"/>
        <v>0</v>
      </c>
      <c r="DK552" s="715">
        <f t="shared" si="281"/>
        <v>0</v>
      </c>
      <c r="DL552" s="685"/>
      <c r="DM552" s="705">
        <f t="shared" si="269"/>
        <v>536</v>
      </c>
      <c r="DN552" s="715">
        <f t="shared" si="282"/>
        <v>0</v>
      </c>
    </row>
    <row r="553" spans="2:118" x14ac:dyDescent="0.25">
      <c r="B553" s="705">
        <v>537</v>
      </c>
      <c r="C553" s="765">
        <f>(1+_xlfn.XLOOKUP(INT((B553-1)/12)+1,'ZC Curve'!$B$8:$B$107,'ZC Curve'!R$8:R$107,,0))^(1/12)-1</f>
        <v>0</v>
      </c>
      <c r="D553" s="766">
        <f t="shared" si="283"/>
        <v>1</v>
      </c>
      <c r="E553" s="685"/>
      <c r="F553" s="705">
        <v>537</v>
      </c>
      <c r="G553" s="756">
        <v>0</v>
      </c>
      <c r="H553" s="756">
        <v>0</v>
      </c>
      <c r="I553" s="756">
        <v>0</v>
      </c>
      <c r="J553" s="756">
        <v>0</v>
      </c>
      <c r="K553" s="756">
        <v>0</v>
      </c>
      <c r="L553" s="756">
        <v>0</v>
      </c>
      <c r="M553" s="756">
        <v>0</v>
      </c>
      <c r="N553" s="646">
        <f t="shared" si="284"/>
        <v>0</v>
      </c>
      <c r="O553" s="594"/>
      <c r="P553" s="705">
        <f t="shared" si="270"/>
        <v>537</v>
      </c>
      <c r="Q553" s="756">
        <v>0</v>
      </c>
      <c r="R553" s="756">
        <v>0</v>
      </c>
      <c r="S553" s="756">
        <v>0</v>
      </c>
      <c r="T553" s="756">
        <v>0</v>
      </c>
      <c r="U553" s="756">
        <v>0</v>
      </c>
      <c r="V553" s="756">
        <v>0</v>
      </c>
      <c r="W553" s="756">
        <v>0</v>
      </c>
      <c r="X553" s="646">
        <f t="shared" si="285"/>
        <v>0</v>
      </c>
      <c r="Y553" s="594"/>
      <c r="Z553" s="705">
        <f t="shared" si="271"/>
        <v>537</v>
      </c>
      <c r="AA553" s="756">
        <f t="shared" si="293"/>
        <v>0</v>
      </c>
      <c r="AB553" s="756">
        <f t="shared" si="293"/>
        <v>0</v>
      </c>
      <c r="AC553" s="756">
        <f t="shared" si="293"/>
        <v>0</v>
      </c>
      <c r="AD553" s="756">
        <f t="shared" si="293"/>
        <v>0</v>
      </c>
      <c r="AE553" s="756">
        <f t="shared" si="293"/>
        <v>0</v>
      </c>
      <c r="AF553" s="756">
        <f t="shared" si="293"/>
        <v>0</v>
      </c>
      <c r="AG553" s="756">
        <f t="shared" si="293"/>
        <v>0</v>
      </c>
      <c r="AH553" s="646">
        <f t="shared" si="286"/>
        <v>0</v>
      </c>
      <c r="AI553" s="594"/>
      <c r="AJ553" s="705">
        <f t="shared" si="272"/>
        <v>537</v>
      </c>
      <c r="AK553" s="756">
        <v>0</v>
      </c>
      <c r="AL553" s="756">
        <v>0</v>
      </c>
      <c r="AM553" s="756">
        <v>0</v>
      </c>
      <c r="AN553" s="756">
        <v>0</v>
      </c>
      <c r="AO553" s="756">
        <v>0</v>
      </c>
      <c r="AP553" s="756">
        <v>0</v>
      </c>
      <c r="AQ553" s="756">
        <v>0</v>
      </c>
      <c r="AR553" s="646">
        <f t="shared" si="287"/>
        <v>0</v>
      </c>
      <c r="AS553" s="594"/>
      <c r="AT553" s="705">
        <f t="shared" si="273"/>
        <v>537</v>
      </c>
      <c r="AU553" s="756">
        <v>0</v>
      </c>
      <c r="AV553" s="756">
        <v>0</v>
      </c>
      <c r="AW553" s="756">
        <v>0</v>
      </c>
      <c r="AX553" s="756">
        <v>0</v>
      </c>
      <c r="AY553" s="756">
        <v>0</v>
      </c>
      <c r="AZ553" s="767">
        <f t="shared" si="292"/>
        <v>0</v>
      </c>
      <c r="BA553" s="756">
        <v>0</v>
      </c>
      <c r="BB553" s="756">
        <v>0</v>
      </c>
      <c r="BC553" s="756">
        <v>0</v>
      </c>
      <c r="BD553" s="756">
        <v>0</v>
      </c>
      <c r="BE553" s="767">
        <f t="shared" si="274"/>
        <v>0</v>
      </c>
      <c r="BF553" s="646">
        <f t="shared" si="275"/>
        <v>0</v>
      </c>
      <c r="BG553" s="594"/>
      <c r="BH553" s="705">
        <f t="shared" si="265"/>
        <v>537</v>
      </c>
      <c r="BI553" s="646">
        <f t="shared" si="276"/>
        <v>0</v>
      </c>
      <c r="BJ553" s="594"/>
      <c r="BK553" s="705">
        <f t="shared" si="277"/>
        <v>537</v>
      </c>
      <c r="BL553" s="756">
        <v>0</v>
      </c>
      <c r="BM553" s="756">
        <v>0</v>
      </c>
      <c r="BN553" s="756">
        <v>0</v>
      </c>
      <c r="BO553" s="756">
        <v>0</v>
      </c>
      <c r="BP553" s="756">
        <v>0</v>
      </c>
      <c r="BQ553" s="756">
        <v>0</v>
      </c>
      <c r="BR553" s="756">
        <v>0</v>
      </c>
      <c r="BS553" s="646">
        <f t="shared" si="288"/>
        <v>0</v>
      </c>
      <c r="BT553" s="594"/>
      <c r="BU553" s="705">
        <f t="shared" si="278"/>
        <v>537</v>
      </c>
      <c r="BV553" s="756">
        <v>0</v>
      </c>
      <c r="BW553" s="756">
        <v>0</v>
      </c>
      <c r="BX553" s="756">
        <v>0</v>
      </c>
      <c r="BY553" s="756">
        <v>0</v>
      </c>
      <c r="BZ553" s="756">
        <v>0</v>
      </c>
      <c r="CA553" s="756">
        <v>0</v>
      </c>
      <c r="CB553" s="756">
        <v>0</v>
      </c>
      <c r="CC553" s="646">
        <f t="shared" si="289"/>
        <v>0</v>
      </c>
      <c r="CD553" s="594"/>
      <c r="CE553" s="705">
        <f t="shared" si="266"/>
        <v>537</v>
      </c>
      <c r="CF553" s="756">
        <f t="shared" si="294"/>
        <v>0</v>
      </c>
      <c r="CG553" s="756">
        <f t="shared" si="294"/>
        <v>0</v>
      </c>
      <c r="CH553" s="756">
        <f t="shared" si="294"/>
        <v>0</v>
      </c>
      <c r="CI553" s="756">
        <f t="shared" si="294"/>
        <v>0</v>
      </c>
      <c r="CJ553" s="756">
        <f t="shared" si="294"/>
        <v>0</v>
      </c>
      <c r="CK553" s="756">
        <f t="shared" si="294"/>
        <v>0</v>
      </c>
      <c r="CL553" s="756">
        <f t="shared" si="294"/>
        <v>0</v>
      </c>
      <c r="CM553" s="646">
        <f t="shared" si="290"/>
        <v>0</v>
      </c>
      <c r="CN553" s="594"/>
      <c r="CO553" s="705">
        <f t="shared" si="267"/>
        <v>537</v>
      </c>
      <c r="CP553" s="756">
        <v>0</v>
      </c>
      <c r="CQ553" s="756">
        <v>0</v>
      </c>
      <c r="CR553" s="756">
        <v>0</v>
      </c>
      <c r="CS553" s="756">
        <v>0</v>
      </c>
      <c r="CT553" s="756">
        <v>0</v>
      </c>
      <c r="CU553" s="756">
        <v>0</v>
      </c>
      <c r="CV553" s="756">
        <v>0</v>
      </c>
      <c r="CW553" s="646">
        <f t="shared" si="291"/>
        <v>0</v>
      </c>
      <c r="CX553" s="685"/>
      <c r="CY553" s="705">
        <f t="shared" si="268"/>
        <v>537</v>
      </c>
      <c r="CZ553" s="756">
        <v>0</v>
      </c>
      <c r="DA553" s="756">
        <v>0</v>
      </c>
      <c r="DB553" s="756">
        <v>0</v>
      </c>
      <c r="DC553" s="756">
        <v>0</v>
      </c>
      <c r="DD553" s="756">
        <v>0</v>
      </c>
      <c r="DE553" s="767">
        <f t="shared" si="279"/>
        <v>0</v>
      </c>
      <c r="DF553" s="756">
        <v>0</v>
      </c>
      <c r="DG553" s="756">
        <v>0</v>
      </c>
      <c r="DH553" s="756">
        <v>0</v>
      </c>
      <c r="DI553" s="756">
        <v>0</v>
      </c>
      <c r="DJ553" s="767">
        <f t="shared" si="280"/>
        <v>0</v>
      </c>
      <c r="DK553" s="715">
        <f t="shared" si="281"/>
        <v>0</v>
      </c>
      <c r="DL553" s="685"/>
      <c r="DM553" s="705">
        <f t="shared" si="269"/>
        <v>537</v>
      </c>
      <c r="DN553" s="715">
        <f t="shared" si="282"/>
        <v>0</v>
      </c>
    </row>
    <row r="554" spans="2:118" x14ac:dyDescent="0.25">
      <c r="B554" s="705">
        <v>538</v>
      </c>
      <c r="C554" s="765">
        <f>(1+_xlfn.XLOOKUP(INT((B554-1)/12)+1,'ZC Curve'!$B$8:$B$107,'ZC Curve'!R$8:R$107,,0))^(1/12)-1</f>
        <v>0</v>
      </c>
      <c r="D554" s="766">
        <f t="shared" si="283"/>
        <v>1</v>
      </c>
      <c r="E554" s="685"/>
      <c r="F554" s="705">
        <v>538</v>
      </c>
      <c r="G554" s="756">
        <v>0</v>
      </c>
      <c r="H554" s="756">
        <v>0</v>
      </c>
      <c r="I554" s="756">
        <v>0</v>
      </c>
      <c r="J554" s="756">
        <v>0</v>
      </c>
      <c r="K554" s="756">
        <v>0</v>
      </c>
      <c r="L554" s="756">
        <v>0</v>
      </c>
      <c r="M554" s="756">
        <v>0</v>
      </c>
      <c r="N554" s="646">
        <f t="shared" si="284"/>
        <v>0</v>
      </c>
      <c r="O554" s="594"/>
      <c r="P554" s="705">
        <f t="shared" si="270"/>
        <v>538</v>
      </c>
      <c r="Q554" s="756">
        <v>0</v>
      </c>
      <c r="R554" s="756">
        <v>0</v>
      </c>
      <c r="S554" s="756">
        <v>0</v>
      </c>
      <c r="T554" s="756">
        <v>0</v>
      </c>
      <c r="U554" s="756">
        <v>0</v>
      </c>
      <c r="V554" s="756">
        <v>0</v>
      </c>
      <c r="W554" s="756">
        <v>0</v>
      </c>
      <c r="X554" s="646">
        <f t="shared" si="285"/>
        <v>0</v>
      </c>
      <c r="Y554" s="594"/>
      <c r="Z554" s="705">
        <f t="shared" si="271"/>
        <v>538</v>
      </c>
      <c r="AA554" s="756">
        <f t="shared" si="293"/>
        <v>0</v>
      </c>
      <c r="AB554" s="756">
        <f t="shared" si="293"/>
        <v>0</v>
      </c>
      <c r="AC554" s="756">
        <f t="shared" si="293"/>
        <v>0</v>
      </c>
      <c r="AD554" s="756">
        <f t="shared" si="293"/>
        <v>0</v>
      </c>
      <c r="AE554" s="756">
        <f t="shared" si="293"/>
        <v>0</v>
      </c>
      <c r="AF554" s="756">
        <f t="shared" si="293"/>
        <v>0</v>
      </c>
      <c r="AG554" s="756">
        <f t="shared" si="293"/>
        <v>0</v>
      </c>
      <c r="AH554" s="646">
        <f t="shared" si="286"/>
        <v>0</v>
      </c>
      <c r="AI554" s="594"/>
      <c r="AJ554" s="705">
        <f t="shared" si="272"/>
        <v>538</v>
      </c>
      <c r="AK554" s="756">
        <v>0</v>
      </c>
      <c r="AL554" s="756">
        <v>0</v>
      </c>
      <c r="AM554" s="756">
        <v>0</v>
      </c>
      <c r="AN554" s="756">
        <v>0</v>
      </c>
      <c r="AO554" s="756">
        <v>0</v>
      </c>
      <c r="AP554" s="756">
        <v>0</v>
      </c>
      <c r="AQ554" s="756">
        <v>0</v>
      </c>
      <c r="AR554" s="646">
        <f t="shared" si="287"/>
        <v>0</v>
      </c>
      <c r="AS554" s="594"/>
      <c r="AT554" s="705">
        <f t="shared" si="273"/>
        <v>538</v>
      </c>
      <c r="AU554" s="756">
        <v>0</v>
      </c>
      <c r="AV554" s="756">
        <v>0</v>
      </c>
      <c r="AW554" s="756">
        <v>0</v>
      </c>
      <c r="AX554" s="756">
        <v>0</v>
      </c>
      <c r="AY554" s="756">
        <v>0</v>
      </c>
      <c r="AZ554" s="767">
        <f t="shared" si="292"/>
        <v>0</v>
      </c>
      <c r="BA554" s="756">
        <v>0</v>
      </c>
      <c r="BB554" s="756">
        <v>0</v>
      </c>
      <c r="BC554" s="756">
        <v>0</v>
      </c>
      <c r="BD554" s="756">
        <v>0</v>
      </c>
      <c r="BE554" s="767">
        <f t="shared" si="274"/>
        <v>0</v>
      </c>
      <c r="BF554" s="646">
        <f t="shared" si="275"/>
        <v>0</v>
      </c>
      <c r="BG554" s="594"/>
      <c r="BH554" s="705">
        <f t="shared" si="265"/>
        <v>538</v>
      </c>
      <c r="BI554" s="646">
        <f t="shared" si="276"/>
        <v>0</v>
      </c>
      <c r="BJ554" s="594"/>
      <c r="BK554" s="705">
        <f t="shared" si="277"/>
        <v>538</v>
      </c>
      <c r="BL554" s="756">
        <v>0</v>
      </c>
      <c r="BM554" s="756">
        <v>0</v>
      </c>
      <c r="BN554" s="756">
        <v>0</v>
      </c>
      <c r="BO554" s="756">
        <v>0</v>
      </c>
      <c r="BP554" s="756">
        <v>0</v>
      </c>
      <c r="BQ554" s="756">
        <v>0</v>
      </c>
      <c r="BR554" s="756">
        <v>0</v>
      </c>
      <c r="BS554" s="646">
        <f t="shared" si="288"/>
        <v>0</v>
      </c>
      <c r="BT554" s="594"/>
      <c r="BU554" s="705">
        <f t="shared" si="278"/>
        <v>538</v>
      </c>
      <c r="BV554" s="756">
        <v>0</v>
      </c>
      <c r="BW554" s="756">
        <v>0</v>
      </c>
      <c r="BX554" s="756">
        <v>0</v>
      </c>
      <c r="BY554" s="756">
        <v>0</v>
      </c>
      <c r="BZ554" s="756">
        <v>0</v>
      </c>
      <c r="CA554" s="756">
        <v>0</v>
      </c>
      <c r="CB554" s="756">
        <v>0</v>
      </c>
      <c r="CC554" s="646">
        <f t="shared" si="289"/>
        <v>0</v>
      </c>
      <c r="CD554" s="594"/>
      <c r="CE554" s="705">
        <f t="shared" si="266"/>
        <v>538</v>
      </c>
      <c r="CF554" s="756">
        <f t="shared" si="294"/>
        <v>0</v>
      </c>
      <c r="CG554" s="756">
        <f t="shared" si="294"/>
        <v>0</v>
      </c>
      <c r="CH554" s="756">
        <f t="shared" si="294"/>
        <v>0</v>
      </c>
      <c r="CI554" s="756">
        <f t="shared" si="294"/>
        <v>0</v>
      </c>
      <c r="CJ554" s="756">
        <f t="shared" si="294"/>
        <v>0</v>
      </c>
      <c r="CK554" s="756">
        <f t="shared" si="294"/>
        <v>0</v>
      </c>
      <c r="CL554" s="756">
        <f t="shared" si="294"/>
        <v>0</v>
      </c>
      <c r="CM554" s="646">
        <f t="shared" si="290"/>
        <v>0</v>
      </c>
      <c r="CN554" s="594"/>
      <c r="CO554" s="705">
        <f t="shared" si="267"/>
        <v>538</v>
      </c>
      <c r="CP554" s="756">
        <v>0</v>
      </c>
      <c r="CQ554" s="756">
        <v>0</v>
      </c>
      <c r="CR554" s="756">
        <v>0</v>
      </c>
      <c r="CS554" s="756">
        <v>0</v>
      </c>
      <c r="CT554" s="756">
        <v>0</v>
      </c>
      <c r="CU554" s="756">
        <v>0</v>
      </c>
      <c r="CV554" s="756">
        <v>0</v>
      </c>
      <c r="CW554" s="646">
        <f t="shared" si="291"/>
        <v>0</v>
      </c>
      <c r="CX554" s="685"/>
      <c r="CY554" s="705">
        <f t="shared" si="268"/>
        <v>538</v>
      </c>
      <c r="CZ554" s="756">
        <v>0</v>
      </c>
      <c r="DA554" s="756">
        <v>0</v>
      </c>
      <c r="DB554" s="756">
        <v>0</v>
      </c>
      <c r="DC554" s="756">
        <v>0</v>
      </c>
      <c r="DD554" s="756">
        <v>0</v>
      </c>
      <c r="DE554" s="767">
        <f t="shared" si="279"/>
        <v>0</v>
      </c>
      <c r="DF554" s="756">
        <v>0</v>
      </c>
      <c r="DG554" s="756">
        <v>0</v>
      </c>
      <c r="DH554" s="756">
        <v>0</v>
      </c>
      <c r="DI554" s="756">
        <v>0</v>
      </c>
      <c r="DJ554" s="767">
        <f t="shared" si="280"/>
        <v>0</v>
      </c>
      <c r="DK554" s="715">
        <f t="shared" si="281"/>
        <v>0</v>
      </c>
      <c r="DL554" s="685"/>
      <c r="DM554" s="705">
        <f t="shared" si="269"/>
        <v>538</v>
      </c>
      <c r="DN554" s="715">
        <f t="shared" si="282"/>
        <v>0</v>
      </c>
    </row>
    <row r="555" spans="2:118" x14ac:dyDescent="0.25">
      <c r="B555" s="705">
        <v>539</v>
      </c>
      <c r="C555" s="765">
        <f>(1+_xlfn.XLOOKUP(INT((B555-1)/12)+1,'ZC Curve'!$B$8:$B$107,'ZC Curve'!R$8:R$107,,0))^(1/12)-1</f>
        <v>0</v>
      </c>
      <c r="D555" s="766">
        <f t="shared" si="283"/>
        <v>1</v>
      </c>
      <c r="E555" s="685"/>
      <c r="F555" s="705">
        <v>539</v>
      </c>
      <c r="G555" s="756">
        <v>0</v>
      </c>
      <c r="H555" s="756">
        <v>0</v>
      </c>
      <c r="I555" s="756">
        <v>0</v>
      </c>
      <c r="J555" s="756">
        <v>0</v>
      </c>
      <c r="K555" s="756">
        <v>0</v>
      </c>
      <c r="L555" s="756">
        <v>0</v>
      </c>
      <c r="M555" s="756">
        <v>0</v>
      </c>
      <c r="N555" s="646">
        <f t="shared" si="284"/>
        <v>0</v>
      </c>
      <c r="O555" s="594"/>
      <c r="P555" s="705">
        <f t="shared" si="270"/>
        <v>539</v>
      </c>
      <c r="Q555" s="756">
        <v>0</v>
      </c>
      <c r="R555" s="756">
        <v>0</v>
      </c>
      <c r="S555" s="756">
        <v>0</v>
      </c>
      <c r="T555" s="756">
        <v>0</v>
      </c>
      <c r="U555" s="756">
        <v>0</v>
      </c>
      <c r="V555" s="756">
        <v>0</v>
      </c>
      <c r="W555" s="756">
        <v>0</v>
      </c>
      <c r="X555" s="646">
        <f t="shared" si="285"/>
        <v>0</v>
      </c>
      <c r="Y555" s="594"/>
      <c r="Z555" s="705">
        <f t="shared" si="271"/>
        <v>539</v>
      </c>
      <c r="AA555" s="756">
        <f t="shared" si="293"/>
        <v>0</v>
      </c>
      <c r="AB555" s="756">
        <f t="shared" si="293"/>
        <v>0</v>
      </c>
      <c r="AC555" s="756">
        <f t="shared" si="293"/>
        <v>0</v>
      </c>
      <c r="AD555" s="756">
        <f t="shared" si="293"/>
        <v>0</v>
      </c>
      <c r="AE555" s="756">
        <f t="shared" si="293"/>
        <v>0</v>
      </c>
      <c r="AF555" s="756">
        <f t="shared" si="293"/>
        <v>0</v>
      </c>
      <c r="AG555" s="756">
        <f t="shared" si="293"/>
        <v>0</v>
      </c>
      <c r="AH555" s="646">
        <f t="shared" si="286"/>
        <v>0</v>
      </c>
      <c r="AI555" s="594"/>
      <c r="AJ555" s="705">
        <f t="shared" si="272"/>
        <v>539</v>
      </c>
      <c r="AK555" s="756">
        <v>0</v>
      </c>
      <c r="AL555" s="756">
        <v>0</v>
      </c>
      <c r="AM555" s="756">
        <v>0</v>
      </c>
      <c r="AN555" s="756">
        <v>0</v>
      </c>
      <c r="AO555" s="756">
        <v>0</v>
      </c>
      <c r="AP555" s="756">
        <v>0</v>
      </c>
      <c r="AQ555" s="756">
        <v>0</v>
      </c>
      <c r="AR555" s="646">
        <f t="shared" si="287"/>
        <v>0</v>
      </c>
      <c r="AS555" s="594"/>
      <c r="AT555" s="705">
        <f t="shared" si="273"/>
        <v>539</v>
      </c>
      <c r="AU555" s="756">
        <v>0</v>
      </c>
      <c r="AV555" s="756">
        <v>0</v>
      </c>
      <c r="AW555" s="756">
        <v>0</v>
      </c>
      <c r="AX555" s="756">
        <v>0</v>
      </c>
      <c r="AY555" s="756">
        <v>0</v>
      </c>
      <c r="AZ555" s="767">
        <f t="shared" si="292"/>
        <v>0</v>
      </c>
      <c r="BA555" s="756">
        <v>0</v>
      </c>
      <c r="BB555" s="756">
        <v>0</v>
      </c>
      <c r="BC555" s="756">
        <v>0</v>
      </c>
      <c r="BD555" s="756">
        <v>0</v>
      </c>
      <c r="BE555" s="767">
        <f t="shared" si="274"/>
        <v>0</v>
      </c>
      <c r="BF555" s="646">
        <f t="shared" si="275"/>
        <v>0</v>
      </c>
      <c r="BG555" s="594"/>
      <c r="BH555" s="705">
        <f t="shared" si="265"/>
        <v>539</v>
      </c>
      <c r="BI555" s="646">
        <f t="shared" si="276"/>
        <v>0</v>
      </c>
      <c r="BJ555" s="594"/>
      <c r="BK555" s="705">
        <f t="shared" si="277"/>
        <v>539</v>
      </c>
      <c r="BL555" s="756">
        <v>0</v>
      </c>
      <c r="BM555" s="756">
        <v>0</v>
      </c>
      <c r="BN555" s="756">
        <v>0</v>
      </c>
      <c r="BO555" s="756">
        <v>0</v>
      </c>
      <c r="BP555" s="756">
        <v>0</v>
      </c>
      <c r="BQ555" s="756">
        <v>0</v>
      </c>
      <c r="BR555" s="756">
        <v>0</v>
      </c>
      <c r="BS555" s="646">
        <f t="shared" si="288"/>
        <v>0</v>
      </c>
      <c r="BT555" s="594"/>
      <c r="BU555" s="705">
        <f t="shared" si="278"/>
        <v>539</v>
      </c>
      <c r="BV555" s="756">
        <v>0</v>
      </c>
      <c r="BW555" s="756">
        <v>0</v>
      </c>
      <c r="BX555" s="756">
        <v>0</v>
      </c>
      <c r="BY555" s="756">
        <v>0</v>
      </c>
      <c r="BZ555" s="756">
        <v>0</v>
      </c>
      <c r="CA555" s="756">
        <v>0</v>
      </c>
      <c r="CB555" s="756">
        <v>0</v>
      </c>
      <c r="CC555" s="646">
        <f t="shared" si="289"/>
        <v>0</v>
      </c>
      <c r="CD555" s="594"/>
      <c r="CE555" s="705">
        <f t="shared" si="266"/>
        <v>539</v>
      </c>
      <c r="CF555" s="756">
        <f t="shared" si="294"/>
        <v>0</v>
      </c>
      <c r="CG555" s="756">
        <f t="shared" si="294"/>
        <v>0</v>
      </c>
      <c r="CH555" s="756">
        <f t="shared" si="294"/>
        <v>0</v>
      </c>
      <c r="CI555" s="756">
        <f t="shared" si="294"/>
        <v>0</v>
      </c>
      <c r="CJ555" s="756">
        <f t="shared" si="294"/>
        <v>0</v>
      </c>
      <c r="CK555" s="756">
        <f t="shared" si="294"/>
        <v>0</v>
      </c>
      <c r="CL555" s="756">
        <f t="shared" si="294"/>
        <v>0</v>
      </c>
      <c r="CM555" s="646">
        <f t="shared" si="290"/>
        <v>0</v>
      </c>
      <c r="CN555" s="594"/>
      <c r="CO555" s="705">
        <f t="shared" si="267"/>
        <v>539</v>
      </c>
      <c r="CP555" s="756">
        <v>0</v>
      </c>
      <c r="CQ555" s="756">
        <v>0</v>
      </c>
      <c r="CR555" s="756">
        <v>0</v>
      </c>
      <c r="CS555" s="756">
        <v>0</v>
      </c>
      <c r="CT555" s="756">
        <v>0</v>
      </c>
      <c r="CU555" s="756">
        <v>0</v>
      </c>
      <c r="CV555" s="756">
        <v>0</v>
      </c>
      <c r="CW555" s="646">
        <f t="shared" si="291"/>
        <v>0</v>
      </c>
      <c r="CX555" s="685"/>
      <c r="CY555" s="705">
        <f t="shared" si="268"/>
        <v>539</v>
      </c>
      <c r="CZ555" s="756">
        <v>0</v>
      </c>
      <c r="DA555" s="756">
        <v>0</v>
      </c>
      <c r="DB555" s="756">
        <v>0</v>
      </c>
      <c r="DC555" s="756">
        <v>0</v>
      </c>
      <c r="DD555" s="756">
        <v>0</v>
      </c>
      <c r="DE555" s="767">
        <f t="shared" si="279"/>
        <v>0</v>
      </c>
      <c r="DF555" s="756">
        <v>0</v>
      </c>
      <c r="DG555" s="756">
        <v>0</v>
      </c>
      <c r="DH555" s="756">
        <v>0</v>
      </c>
      <c r="DI555" s="756">
        <v>0</v>
      </c>
      <c r="DJ555" s="767">
        <f t="shared" si="280"/>
        <v>0</v>
      </c>
      <c r="DK555" s="715">
        <f t="shared" si="281"/>
        <v>0</v>
      </c>
      <c r="DL555" s="685"/>
      <c r="DM555" s="705">
        <f t="shared" si="269"/>
        <v>539</v>
      </c>
      <c r="DN555" s="715">
        <f t="shared" si="282"/>
        <v>0</v>
      </c>
    </row>
    <row r="556" spans="2:118" x14ac:dyDescent="0.25">
      <c r="B556" s="705">
        <v>540</v>
      </c>
      <c r="C556" s="765">
        <f>(1+_xlfn.XLOOKUP(INT((B556-1)/12)+1,'ZC Curve'!$B$8:$B$107,'ZC Curve'!R$8:R$107,,0))^(1/12)-1</f>
        <v>0</v>
      </c>
      <c r="D556" s="766">
        <f t="shared" si="283"/>
        <v>1</v>
      </c>
      <c r="E556" s="685"/>
      <c r="F556" s="705">
        <v>540</v>
      </c>
      <c r="G556" s="756">
        <v>0</v>
      </c>
      <c r="H556" s="756">
        <v>0</v>
      </c>
      <c r="I556" s="756">
        <v>0</v>
      </c>
      <c r="J556" s="756">
        <v>0</v>
      </c>
      <c r="K556" s="756">
        <v>0</v>
      </c>
      <c r="L556" s="756">
        <v>0</v>
      </c>
      <c r="M556" s="756">
        <v>0</v>
      </c>
      <c r="N556" s="646">
        <f t="shared" si="284"/>
        <v>0</v>
      </c>
      <c r="O556" s="594"/>
      <c r="P556" s="705">
        <f t="shared" si="270"/>
        <v>540</v>
      </c>
      <c r="Q556" s="756">
        <v>0</v>
      </c>
      <c r="R556" s="756">
        <v>0</v>
      </c>
      <c r="S556" s="756">
        <v>0</v>
      </c>
      <c r="T556" s="756">
        <v>0</v>
      </c>
      <c r="U556" s="756">
        <v>0</v>
      </c>
      <c r="V556" s="756">
        <v>0</v>
      </c>
      <c r="W556" s="756">
        <v>0</v>
      </c>
      <c r="X556" s="646">
        <f t="shared" si="285"/>
        <v>0</v>
      </c>
      <c r="Y556" s="594"/>
      <c r="Z556" s="705">
        <f t="shared" si="271"/>
        <v>540</v>
      </c>
      <c r="AA556" s="756">
        <f t="shared" si="293"/>
        <v>0</v>
      </c>
      <c r="AB556" s="756">
        <f t="shared" si="293"/>
        <v>0</v>
      </c>
      <c r="AC556" s="756">
        <f t="shared" si="293"/>
        <v>0</v>
      </c>
      <c r="AD556" s="756">
        <f t="shared" si="293"/>
        <v>0</v>
      </c>
      <c r="AE556" s="756">
        <f t="shared" si="293"/>
        <v>0</v>
      </c>
      <c r="AF556" s="756">
        <f t="shared" si="293"/>
        <v>0</v>
      </c>
      <c r="AG556" s="756">
        <f t="shared" si="293"/>
        <v>0</v>
      </c>
      <c r="AH556" s="646">
        <f t="shared" si="286"/>
        <v>0</v>
      </c>
      <c r="AI556" s="594"/>
      <c r="AJ556" s="705">
        <f t="shared" si="272"/>
        <v>540</v>
      </c>
      <c r="AK556" s="756">
        <v>0</v>
      </c>
      <c r="AL556" s="756">
        <v>0</v>
      </c>
      <c r="AM556" s="756">
        <v>0</v>
      </c>
      <c r="AN556" s="756">
        <v>0</v>
      </c>
      <c r="AO556" s="756">
        <v>0</v>
      </c>
      <c r="AP556" s="756">
        <v>0</v>
      </c>
      <c r="AQ556" s="756">
        <v>0</v>
      </c>
      <c r="AR556" s="646">
        <f t="shared" si="287"/>
        <v>0</v>
      </c>
      <c r="AS556" s="594"/>
      <c r="AT556" s="705">
        <f t="shared" si="273"/>
        <v>540</v>
      </c>
      <c r="AU556" s="756">
        <v>0</v>
      </c>
      <c r="AV556" s="756">
        <v>0</v>
      </c>
      <c r="AW556" s="756">
        <v>0</v>
      </c>
      <c r="AX556" s="756">
        <v>0</v>
      </c>
      <c r="AY556" s="756">
        <v>0</v>
      </c>
      <c r="AZ556" s="767">
        <f t="shared" si="292"/>
        <v>0</v>
      </c>
      <c r="BA556" s="756">
        <v>0</v>
      </c>
      <c r="BB556" s="756">
        <v>0</v>
      </c>
      <c r="BC556" s="756">
        <v>0</v>
      </c>
      <c r="BD556" s="756">
        <v>0</v>
      </c>
      <c r="BE556" s="767">
        <f t="shared" si="274"/>
        <v>0</v>
      </c>
      <c r="BF556" s="646">
        <f t="shared" si="275"/>
        <v>0</v>
      </c>
      <c r="BG556" s="594"/>
      <c r="BH556" s="705">
        <f t="shared" si="265"/>
        <v>540</v>
      </c>
      <c r="BI556" s="646">
        <f t="shared" si="276"/>
        <v>0</v>
      </c>
      <c r="BJ556" s="594"/>
      <c r="BK556" s="705">
        <f t="shared" si="277"/>
        <v>540</v>
      </c>
      <c r="BL556" s="756">
        <v>0</v>
      </c>
      <c r="BM556" s="756">
        <v>0</v>
      </c>
      <c r="BN556" s="756">
        <v>0</v>
      </c>
      <c r="BO556" s="756">
        <v>0</v>
      </c>
      <c r="BP556" s="756">
        <v>0</v>
      </c>
      <c r="BQ556" s="756">
        <v>0</v>
      </c>
      <c r="BR556" s="756">
        <v>0</v>
      </c>
      <c r="BS556" s="646">
        <f t="shared" si="288"/>
        <v>0</v>
      </c>
      <c r="BT556" s="594"/>
      <c r="BU556" s="705">
        <f t="shared" si="278"/>
        <v>540</v>
      </c>
      <c r="BV556" s="756">
        <v>0</v>
      </c>
      <c r="BW556" s="756">
        <v>0</v>
      </c>
      <c r="BX556" s="756">
        <v>0</v>
      </c>
      <c r="BY556" s="756">
        <v>0</v>
      </c>
      <c r="BZ556" s="756">
        <v>0</v>
      </c>
      <c r="CA556" s="756">
        <v>0</v>
      </c>
      <c r="CB556" s="756">
        <v>0</v>
      </c>
      <c r="CC556" s="646">
        <f t="shared" si="289"/>
        <v>0</v>
      </c>
      <c r="CD556" s="594"/>
      <c r="CE556" s="705">
        <f t="shared" si="266"/>
        <v>540</v>
      </c>
      <c r="CF556" s="756">
        <f t="shared" si="294"/>
        <v>0</v>
      </c>
      <c r="CG556" s="756">
        <f t="shared" si="294"/>
        <v>0</v>
      </c>
      <c r="CH556" s="756">
        <f t="shared" si="294"/>
        <v>0</v>
      </c>
      <c r="CI556" s="756">
        <f t="shared" si="294"/>
        <v>0</v>
      </c>
      <c r="CJ556" s="756">
        <f t="shared" si="294"/>
        <v>0</v>
      </c>
      <c r="CK556" s="756">
        <f t="shared" si="294"/>
        <v>0</v>
      </c>
      <c r="CL556" s="756">
        <f t="shared" si="294"/>
        <v>0</v>
      </c>
      <c r="CM556" s="646">
        <f t="shared" si="290"/>
        <v>0</v>
      </c>
      <c r="CN556" s="594"/>
      <c r="CO556" s="705">
        <f t="shared" si="267"/>
        <v>540</v>
      </c>
      <c r="CP556" s="756">
        <v>0</v>
      </c>
      <c r="CQ556" s="756">
        <v>0</v>
      </c>
      <c r="CR556" s="756">
        <v>0</v>
      </c>
      <c r="CS556" s="756">
        <v>0</v>
      </c>
      <c r="CT556" s="756">
        <v>0</v>
      </c>
      <c r="CU556" s="756">
        <v>0</v>
      </c>
      <c r="CV556" s="756">
        <v>0</v>
      </c>
      <c r="CW556" s="646">
        <f t="shared" si="291"/>
        <v>0</v>
      </c>
      <c r="CX556" s="685"/>
      <c r="CY556" s="705">
        <f t="shared" si="268"/>
        <v>540</v>
      </c>
      <c r="CZ556" s="756">
        <v>0</v>
      </c>
      <c r="DA556" s="756">
        <v>0</v>
      </c>
      <c r="DB556" s="756">
        <v>0</v>
      </c>
      <c r="DC556" s="756">
        <v>0</v>
      </c>
      <c r="DD556" s="756">
        <v>0</v>
      </c>
      <c r="DE556" s="767">
        <f t="shared" si="279"/>
        <v>0</v>
      </c>
      <c r="DF556" s="756">
        <v>0</v>
      </c>
      <c r="DG556" s="756">
        <v>0</v>
      </c>
      <c r="DH556" s="756">
        <v>0</v>
      </c>
      <c r="DI556" s="756">
        <v>0</v>
      </c>
      <c r="DJ556" s="767">
        <f t="shared" si="280"/>
        <v>0</v>
      </c>
      <c r="DK556" s="715">
        <f t="shared" si="281"/>
        <v>0</v>
      </c>
      <c r="DL556" s="685"/>
      <c r="DM556" s="705">
        <f t="shared" si="269"/>
        <v>540</v>
      </c>
      <c r="DN556" s="715">
        <f t="shared" si="282"/>
        <v>0</v>
      </c>
    </row>
    <row r="557" spans="2:118" x14ac:dyDescent="0.25">
      <c r="B557" s="705">
        <v>541</v>
      </c>
      <c r="C557" s="765">
        <f>(1+_xlfn.XLOOKUP(INT((B557-1)/12)+1,'ZC Curve'!$B$8:$B$107,'ZC Curve'!R$8:R$107,,0))^(1/12)-1</f>
        <v>0</v>
      </c>
      <c r="D557" s="766">
        <f t="shared" si="283"/>
        <v>1</v>
      </c>
      <c r="E557" s="685"/>
      <c r="F557" s="705">
        <v>541</v>
      </c>
      <c r="G557" s="756">
        <v>0</v>
      </c>
      <c r="H557" s="756">
        <v>0</v>
      </c>
      <c r="I557" s="756">
        <v>0</v>
      </c>
      <c r="J557" s="756">
        <v>0</v>
      </c>
      <c r="K557" s="756">
        <v>0</v>
      </c>
      <c r="L557" s="756">
        <v>0</v>
      </c>
      <c r="M557" s="756">
        <v>0</v>
      </c>
      <c r="N557" s="646">
        <f t="shared" si="284"/>
        <v>0</v>
      </c>
      <c r="O557" s="594"/>
      <c r="P557" s="705">
        <f t="shared" si="270"/>
        <v>541</v>
      </c>
      <c r="Q557" s="756">
        <v>0</v>
      </c>
      <c r="R557" s="756">
        <v>0</v>
      </c>
      <c r="S557" s="756">
        <v>0</v>
      </c>
      <c r="T557" s="756">
        <v>0</v>
      </c>
      <c r="U557" s="756">
        <v>0</v>
      </c>
      <c r="V557" s="756">
        <v>0</v>
      </c>
      <c r="W557" s="756">
        <v>0</v>
      </c>
      <c r="X557" s="646">
        <f t="shared" si="285"/>
        <v>0</v>
      </c>
      <c r="Y557" s="594"/>
      <c r="Z557" s="705">
        <f t="shared" si="271"/>
        <v>541</v>
      </c>
      <c r="AA557" s="756">
        <f t="shared" si="293"/>
        <v>0</v>
      </c>
      <c r="AB557" s="756">
        <f t="shared" si="293"/>
        <v>0</v>
      </c>
      <c r="AC557" s="756">
        <f t="shared" si="293"/>
        <v>0</v>
      </c>
      <c r="AD557" s="756">
        <f t="shared" si="293"/>
        <v>0</v>
      </c>
      <c r="AE557" s="756">
        <f t="shared" si="293"/>
        <v>0</v>
      </c>
      <c r="AF557" s="756">
        <f t="shared" si="293"/>
        <v>0</v>
      </c>
      <c r="AG557" s="756">
        <f t="shared" si="293"/>
        <v>0</v>
      </c>
      <c r="AH557" s="646">
        <f t="shared" si="286"/>
        <v>0</v>
      </c>
      <c r="AI557" s="594"/>
      <c r="AJ557" s="705">
        <f t="shared" si="272"/>
        <v>541</v>
      </c>
      <c r="AK557" s="756">
        <v>0</v>
      </c>
      <c r="AL557" s="756">
        <v>0</v>
      </c>
      <c r="AM557" s="756">
        <v>0</v>
      </c>
      <c r="AN557" s="756">
        <v>0</v>
      </c>
      <c r="AO557" s="756">
        <v>0</v>
      </c>
      <c r="AP557" s="756">
        <v>0</v>
      </c>
      <c r="AQ557" s="756">
        <v>0</v>
      </c>
      <c r="AR557" s="646">
        <f t="shared" si="287"/>
        <v>0</v>
      </c>
      <c r="AS557" s="594"/>
      <c r="AT557" s="705">
        <f t="shared" si="273"/>
        <v>541</v>
      </c>
      <c r="AU557" s="756">
        <v>0</v>
      </c>
      <c r="AV557" s="756">
        <v>0</v>
      </c>
      <c r="AW557" s="756">
        <v>0</v>
      </c>
      <c r="AX557" s="756">
        <v>0</v>
      </c>
      <c r="AY557" s="756">
        <v>0</v>
      </c>
      <c r="AZ557" s="767">
        <f t="shared" si="292"/>
        <v>0</v>
      </c>
      <c r="BA557" s="756">
        <v>0</v>
      </c>
      <c r="BB557" s="756">
        <v>0</v>
      </c>
      <c r="BC557" s="756">
        <v>0</v>
      </c>
      <c r="BD557" s="756">
        <v>0</v>
      </c>
      <c r="BE557" s="767">
        <f t="shared" si="274"/>
        <v>0</v>
      </c>
      <c r="BF557" s="646">
        <f t="shared" si="275"/>
        <v>0</v>
      </c>
      <c r="BG557" s="594"/>
      <c r="BH557" s="705">
        <f t="shared" si="265"/>
        <v>541</v>
      </c>
      <c r="BI557" s="646">
        <f t="shared" si="276"/>
        <v>0</v>
      </c>
      <c r="BJ557" s="594"/>
      <c r="BK557" s="705">
        <f t="shared" si="277"/>
        <v>541</v>
      </c>
      <c r="BL557" s="756">
        <v>0</v>
      </c>
      <c r="BM557" s="756">
        <v>0</v>
      </c>
      <c r="BN557" s="756">
        <v>0</v>
      </c>
      <c r="BO557" s="756">
        <v>0</v>
      </c>
      <c r="BP557" s="756">
        <v>0</v>
      </c>
      <c r="BQ557" s="756">
        <v>0</v>
      </c>
      <c r="BR557" s="756">
        <v>0</v>
      </c>
      <c r="BS557" s="646">
        <f t="shared" si="288"/>
        <v>0</v>
      </c>
      <c r="BT557" s="594"/>
      <c r="BU557" s="705">
        <f t="shared" si="278"/>
        <v>541</v>
      </c>
      <c r="BV557" s="756">
        <v>0</v>
      </c>
      <c r="BW557" s="756">
        <v>0</v>
      </c>
      <c r="BX557" s="756">
        <v>0</v>
      </c>
      <c r="BY557" s="756">
        <v>0</v>
      </c>
      <c r="BZ557" s="756">
        <v>0</v>
      </c>
      <c r="CA557" s="756">
        <v>0</v>
      </c>
      <c r="CB557" s="756">
        <v>0</v>
      </c>
      <c r="CC557" s="646">
        <f t="shared" si="289"/>
        <v>0</v>
      </c>
      <c r="CD557" s="594"/>
      <c r="CE557" s="705">
        <f t="shared" si="266"/>
        <v>541</v>
      </c>
      <c r="CF557" s="756">
        <f t="shared" si="294"/>
        <v>0</v>
      </c>
      <c r="CG557" s="756">
        <f t="shared" si="294"/>
        <v>0</v>
      </c>
      <c r="CH557" s="756">
        <f t="shared" si="294"/>
        <v>0</v>
      </c>
      <c r="CI557" s="756">
        <f t="shared" si="294"/>
        <v>0</v>
      </c>
      <c r="CJ557" s="756">
        <f t="shared" si="294"/>
        <v>0</v>
      </c>
      <c r="CK557" s="756">
        <f t="shared" si="294"/>
        <v>0</v>
      </c>
      <c r="CL557" s="756">
        <f t="shared" si="294"/>
        <v>0</v>
      </c>
      <c r="CM557" s="646">
        <f t="shared" si="290"/>
        <v>0</v>
      </c>
      <c r="CN557" s="594"/>
      <c r="CO557" s="705">
        <f t="shared" si="267"/>
        <v>541</v>
      </c>
      <c r="CP557" s="756">
        <v>0</v>
      </c>
      <c r="CQ557" s="756">
        <v>0</v>
      </c>
      <c r="CR557" s="756">
        <v>0</v>
      </c>
      <c r="CS557" s="756">
        <v>0</v>
      </c>
      <c r="CT557" s="756">
        <v>0</v>
      </c>
      <c r="CU557" s="756">
        <v>0</v>
      </c>
      <c r="CV557" s="756">
        <v>0</v>
      </c>
      <c r="CW557" s="646">
        <f t="shared" si="291"/>
        <v>0</v>
      </c>
      <c r="CX557" s="685"/>
      <c r="CY557" s="705">
        <f t="shared" si="268"/>
        <v>541</v>
      </c>
      <c r="CZ557" s="756">
        <v>0</v>
      </c>
      <c r="DA557" s="756">
        <v>0</v>
      </c>
      <c r="DB557" s="756">
        <v>0</v>
      </c>
      <c r="DC557" s="756">
        <v>0</v>
      </c>
      <c r="DD557" s="756">
        <v>0</v>
      </c>
      <c r="DE557" s="767">
        <f t="shared" si="279"/>
        <v>0</v>
      </c>
      <c r="DF557" s="756">
        <v>0</v>
      </c>
      <c r="DG557" s="756">
        <v>0</v>
      </c>
      <c r="DH557" s="756">
        <v>0</v>
      </c>
      <c r="DI557" s="756">
        <v>0</v>
      </c>
      <c r="DJ557" s="767">
        <f t="shared" si="280"/>
        <v>0</v>
      </c>
      <c r="DK557" s="715">
        <f t="shared" si="281"/>
        <v>0</v>
      </c>
      <c r="DL557" s="685"/>
      <c r="DM557" s="705">
        <f t="shared" si="269"/>
        <v>541</v>
      </c>
      <c r="DN557" s="715">
        <f t="shared" si="282"/>
        <v>0</v>
      </c>
    </row>
    <row r="558" spans="2:118" x14ac:dyDescent="0.25">
      <c r="B558" s="705">
        <v>542</v>
      </c>
      <c r="C558" s="765">
        <f>(1+_xlfn.XLOOKUP(INT((B558-1)/12)+1,'ZC Curve'!$B$8:$B$107,'ZC Curve'!R$8:R$107,,0))^(1/12)-1</f>
        <v>0</v>
      </c>
      <c r="D558" s="766">
        <f t="shared" si="283"/>
        <v>1</v>
      </c>
      <c r="E558" s="685"/>
      <c r="F558" s="705">
        <v>542</v>
      </c>
      <c r="G558" s="756">
        <v>0</v>
      </c>
      <c r="H558" s="756">
        <v>0</v>
      </c>
      <c r="I558" s="756">
        <v>0</v>
      </c>
      <c r="J558" s="756">
        <v>0</v>
      </c>
      <c r="K558" s="756">
        <v>0</v>
      </c>
      <c r="L558" s="756">
        <v>0</v>
      </c>
      <c r="M558" s="756">
        <v>0</v>
      </c>
      <c r="N558" s="646">
        <f t="shared" si="284"/>
        <v>0</v>
      </c>
      <c r="O558" s="594"/>
      <c r="P558" s="705">
        <f t="shared" si="270"/>
        <v>542</v>
      </c>
      <c r="Q558" s="756">
        <v>0</v>
      </c>
      <c r="R558" s="756">
        <v>0</v>
      </c>
      <c r="S558" s="756">
        <v>0</v>
      </c>
      <c r="T558" s="756">
        <v>0</v>
      </c>
      <c r="U558" s="756">
        <v>0</v>
      </c>
      <c r="V558" s="756">
        <v>0</v>
      </c>
      <c r="W558" s="756">
        <v>0</v>
      </c>
      <c r="X558" s="646">
        <f t="shared" si="285"/>
        <v>0</v>
      </c>
      <c r="Y558" s="594"/>
      <c r="Z558" s="705">
        <f t="shared" si="271"/>
        <v>542</v>
      </c>
      <c r="AA558" s="756">
        <f t="shared" si="293"/>
        <v>0</v>
      </c>
      <c r="AB558" s="756">
        <f t="shared" si="293"/>
        <v>0</v>
      </c>
      <c r="AC558" s="756">
        <f t="shared" si="293"/>
        <v>0</v>
      </c>
      <c r="AD558" s="756">
        <f t="shared" si="293"/>
        <v>0</v>
      </c>
      <c r="AE558" s="756">
        <f t="shared" si="293"/>
        <v>0</v>
      </c>
      <c r="AF558" s="756">
        <f t="shared" si="293"/>
        <v>0</v>
      </c>
      <c r="AG558" s="756">
        <f t="shared" si="293"/>
        <v>0</v>
      </c>
      <c r="AH558" s="646">
        <f t="shared" si="286"/>
        <v>0</v>
      </c>
      <c r="AI558" s="594"/>
      <c r="AJ558" s="705">
        <f t="shared" si="272"/>
        <v>542</v>
      </c>
      <c r="AK558" s="756">
        <v>0</v>
      </c>
      <c r="AL558" s="756">
        <v>0</v>
      </c>
      <c r="AM558" s="756">
        <v>0</v>
      </c>
      <c r="AN558" s="756">
        <v>0</v>
      </c>
      <c r="AO558" s="756">
        <v>0</v>
      </c>
      <c r="AP558" s="756">
        <v>0</v>
      </c>
      <c r="AQ558" s="756">
        <v>0</v>
      </c>
      <c r="AR558" s="646">
        <f t="shared" si="287"/>
        <v>0</v>
      </c>
      <c r="AS558" s="594"/>
      <c r="AT558" s="705">
        <f t="shared" si="273"/>
        <v>542</v>
      </c>
      <c r="AU558" s="756">
        <v>0</v>
      </c>
      <c r="AV558" s="756">
        <v>0</v>
      </c>
      <c r="AW558" s="756">
        <v>0</v>
      </c>
      <c r="AX558" s="756">
        <v>0</v>
      </c>
      <c r="AY558" s="756">
        <v>0</v>
      </c>
      <c r="AZ558" s="767">
        <f t="shared" si="292"/>
        <v>0</v>
      </c>
      <c r="BA558" s="756">
        <v>0</v>
      </c>
      <c r="BB558" s="756">
        <v>0</v>
      </c>
      <c r="BC558" s="756">
        <v>0</v>
      </c>
      <c r="BD558" s="756">
        <v>0</v>
      </c>
      <c r="BE558" s="767">
        <f t="shared" si="274"/>
        <v>0</v>
      </c>
      <c r="BF558" s="646">
        <f t="shared" si="275"/>
        <v>0</v>
      </c>
      <c r="BG558" s="594"/>
      <c r="BH558" s="705">
        <f t="shared" si="265"/>
        <v>542</v>
      </c>
      <c r="BI558" s="646">
        <f t="shared" si="276"/>
        <v>0</v>
      </c>
      <c r="BJ558" s="594"/>
      <c r="BK558" s="705">
        <f t="shared" si="277"/>
        <v>542</v>
      </c>
      <c r="BL558" s="756">
        <v>0</v>
      </c>
      <c r="BM558" s="756">
        <v>0</v>
      </c>
      <c r="BN558" s="756">
        <v>0</v>
      </c>
      <c r="BO558" s="756">
        <v>0</v>
      </c>
      <c r="BP558" s="756">
        <v>0</v>
      </c>
      <c r="BQ558" s="756">
        <v>0</v>
      </c>
      <c r="BR558" s="756">
        <v>0</v>
      </c>
      <c r="BS558" s="646">
        <f t="shared" si="288"/>
        <v>0</v>
      </c>
      <c r="BT558" s="594"/>
      <c r="BU558" s="705">
        <f t="shared" si="278"/>
        <v>542</v>
      </c>
      <c r="BV558" s="756">
        <v>0</v>
      </c>
      <c r="BW558" s="756">
        <v>0</v>
      </c>
      <c r="BX558" s="756">
        <v>0</v>
      </c>
      <c r="BY558" s="756">
        <v>0</v>
      </c>
      <c r="BZ558" s="756">
        <v>0</v>
      </c>
      <c r="CA558" s="756">
        <v>0</v>
      </c>
      <c r="CB558" s="756">
        <v>0</v>
      </c>
      <c r="CC558" s="646">
        <f t="shared" si="289"/>
        <v>0</v>
      </c>
      <c r="CD558" s="594"/>
      <c r="CE558" s="705">
        <f t="shared" si="266"/>
        <v>542</v>
      </c>
      <c r="CF558" s="756">
        <f t="shared" si="294"/>
        <v>0</v>
      </c>
      <c r="CG558" s="756">
        <f t="shared" si="294"/>
        <v>0</v>
      </c>
      <c r="CH558" s="756">
        <f t="shared" si="294"/>
        <v>0</v>
      </c>
      <c r="CI558" s="756">
        <f t="shared" si="294"/>
        <v>0</v>
      </c>
      <c r="CJ558" s="756">
        <f t="shared" si="294"/>
        <v>0</v>
      </c>
      <c r="CK558" s="756">
        <f t="shared" si="294"/>
        <v>0</v>
      </c>
      <c r="CL558" s="756">
        <f t="shared" si="294"/>
        <v>0</v>
      </c>
      <c r="CM558" s="646">
        <f t="shared" si="290"/>
        <v>0</v>
      </c>
      <c r="CN558" s="594"/>
      <c r="CO558" s="705">
        <f t="shared" si="267"/>
        <v>542</v>
      </c>
      <c r="CP558" s="756">
        <v>0</v>
      </c>
      <c r="CQ558" s="756">
        <v>0</v>
      </c>
      <c r="CR558" s="756">
        <v>0</v>
      </c>
      <c r="CS558" s="756">
        <v>0</v>
      </c>
      <c r="CT558" s="756">
        <v>0</v>
      </c>
      <c r="CU558" s="756">
        <v>0</v>
      </c>
      <c r="CV558" s="756">
        <v>0</v>
      </c>
      <c r="CW558" s="646">
        <f t="shared" si="291"/>
        <v>0</v>
      </c>
      <c r="CX558" s="685"/>
      <c r="CY558" s="705">
        <f t="shared" si="268"/>
        <v>542</v>
      </c>
      <c r="CZ558" s="756">
        <v>0</v>
      </c>
      <c r="DA558" s="756">
        <v>0</v>
      </c>
      <c r="DB558" s="756">
        <v>0</v>
      </c>
      <c r="DC558" s="756">
        <v>0</v>
      </c>
      <c r="DD558" s="756">
        <v>0</v>
      </c>
      <c r="DE558" s="767">
        <f t="shared" si="279"/>
        <v>0</v>
      </c>
      <c r="DF558" s="756">
        <v>0</v>
      </c>
      <c r="DG558" s="756">
        <v>0</v>
      </c>
      <c r="DH558" s="756">
        <v>0</v>
      </c>
      <c r="DI558" s="756">
        <v>0</v>
      </c>
      <c r="DJ558" s="767">
        <f t="shared" si="280"/>
        <v>0</v>
      </c>
      <c r="DK558" s="715">
        <f t="shared" si="281"/>
        <v>0</v>
      </c>
      <c r="DL558" s="685"/>
      <c r="DM558" s="705">
        <f t="shared" si="269"/>
        <v>542</v>
      </c>
      <c r="DN558" s="715">
        <f t="shared" si="282"/>
        <v>0</v>
      </c>
    </row>
    <row r="559" spans="2:118" x14ac:dyDescent="0.25">
      <c r="B559" s="705">
        <v>543</v>
      </c>
      <c r="C559" s="765">
        <f>(1+_xlfn.XLOOKUP(INT((B559-1)/12)+1,'ZC Curve'!$B$8:$B$107,'ZC Curve'!R$8:R$107,,0))^(1/12)-1</f>
        <v>0</v>
      </c>
      <c r="D559" s="766">
        <f t="shared" si="283"/>
        <v>1</v>
      </c>
      <c r="E559" s="685"/>
      <c r="F559" s="705">
        <v>543</v>
      </c>
      <c r="G559" s="756">
        <v>0</v>
      </c>
      <c r="H559" s="756">
        <v>0</v>
      </c>
      <c r="I559" s="756">
        <v>0</v>
      </c>
      <c r="J559" s="756">
        <v>0</v>
      </c>
      <c r="K559" s="756">
        <v>0</v>
      </c>
      <c r="L559" s="756">
        <v>0</v>
      </c>
      <c r="M559" s="756">
        <v>0</v>
      </c>
      <c r="N559" s="646">
        <f t="shared" si="284"/>
        <v>0</v>
      </c>
      <c r="O559" s="594"/>
      <c r="P559" s="705">
        <f t="shared" si="270"/>
        <v>543</v>
      </c>
      <c r="Q559" s="756">
        <v>0</v>
      </c>
      <c r="R559" s="756">
        <v>0</v>
      </c>
      <c r="S559" s="756">
        <v>0</v>
      </c>
      <c r="T559" s="756">
        <v>0</v>
      </c>
      <c r="U559" s="756">
        <v>0</v>
      </c>
      <c r="V559" s="756">
        <v>0</v>
      </c>
      <c r="W559" s="756">
        <v>0</v>
      </c>
      <c r="X559" s="646">
        <f t="shared" si="285"/>
        <v>0</v>
      </c>
      <c r="Y559" s="594"/>
      <c r="Z559" s="705">
        <f t="shared" si="271"/>
        <v>543</v>
      </c>
      <c r="AA559" s="756">
        <f t="shared" si="293"/>
        <v>0</v>
      </c>
      <c r="AB559" s="756">
        <f t="shared" si="293"/>
        <v>0</v>
      </c>
      <c r="AC559" s="756">
        <f t="shared" si="293"/>
        <v>0</v>
      </c>
      <c r="AD559" s="756">
        <f t="shared" si="293"/>
        <v>0</v>
      </c>
      <c r="AE559" s="756">
        <f t="shared" si="293"/>
        <v>0</v>
      </c>
      <c r="AF559" s="756">
        <f t="shared" si="293"/>
        <v>0</v>
      </c>
      <c r="AG559" s="756">
        <f t="shared" si="293"/>
        <v>0</v>
      </c>
      <c r="AH559" s="646">
        <f t="shared" si="286"/>
        <v>0</v>
      </c>
      <c r="AI559" s="594"/>
      <c r="AJ559" s="705">
        <f t="shared" si="272"/>
        <v>543</v>
      </c>
      <c r="AK559" s="756">
        <v>0</v>
      </c>
      <c r="AL559" s="756">
        <v>0</v>
      </c>
      <c r="AM559" s="756">
        <v>0</v>
      </c>
      <c r="AN559" s="756">
        <v>0</v>
      </c>
      <c r="AO559" s="756">
        <v>0</v>
      </c>
      <c r="AP559" s="756">
        <v>0</v>
      </c>
      <c r="AQ559" s="756">
        <v>0</v>
      </c>
      <c r="AR559" s="646">
        <f t="shared" si="287"/>
        <v>0</v>
      </c>
      <c r="AS559" s="594"/>
      <c r="AT559" s="705">
        <f t="shared" si="273"/>
        <v>543</v>
      </c>
      <c r="AU559" s="756">
        <v>0</v>
      </c>
      <c r="AV559" s="756">
        <v>0</v>
      </c>
      <c r="AW559" s="756">
        <v>0</v>
      </c>
      <c r="AX559" s="756">
        <v>0</v>
      </c>
      <c r="AY559" s="756">
        <v>0</v>
      </c>
      <c r="AZ559" s="767">
        <f t="shared" si="292"/>
        <v>0</v>
      </c>
      <c r="BA559" s="756">
        <v>0</v>
      </c>
      <c r="BB559" s="756">
        <v>0</v>
      </c>
      <c r="BC559" s="756">
        <v>0</v>
      </c>
      <c r="BD559" s="756">
        <v>0</v>
      </c>
      <c r="BE559" s="767">
        <f t="shared" si="274"/>
        <v>0</v>
      </c>
      <c r="BF559" s="646">
        <f t="shared" si="275"/>
        <v>0</v>
      </c>
      <c r="BG559" s="594"/>
      <c r="BH559" s="705">
        <f t="shared" si="265"/>
        <v>543</v>
      </c>
      <c r="BI559" s="646">
        <f t="shared" si="276"/>
        <v>0</v>
      </c>
      <c r="BJ559" s="594"/>
      <c r="BK559" s="705">
        <f t="shared" si="277"/>
        <v>543</v>
      </c>
      <c r="BL559" s="756">
        <v>0</v>
      </c>
      <c r="BM559" s="756">
        <v>0</v>
      </c>
      <c r="BN559" s="756">
        <v>0</v>
      </c>
      <c r="BO559" s="756">
        <v>0</v>
      </c>
      <c r="BP559" s="756">
        <v>0</v>
      </c>
      <c r="BQ559" s="756">
        <v>0</v>
      </c>
      <c r="BR559" s="756">
        <v>0</v>
      </c>
      <c r="BS559" s="646">
        <f t="shared" si="288"/>
        <v>0</v>
      </c>
      <c r="BT559" s="594"/>
      <c r="BU559" s="705">
        <f t="shared" si="278"/>
        <v>543</v>
      </c>
      <c r="BV559" s="756">
        <v>0</v>
      </c>
      <c r="BW559" s="756">
        <v>0</v>
      </c>
      <c r="BX559" s="756">
        <v>0</v>
      </c>
      <c r="BY559" s="756">
        <v>0</v>
      </c>
      <c r="BZ559" s="756">
        <v>0</v>
      </c>
      <c r="CA559" s="756">
        <v>0</v>
      </c>
      <c r="CB559" s="756">
        <v>0</v>
      </c>
      <c r="CC559" s="646">
        <f t="shared" si="289"/>
        <v>0</v>
      </c>
      <c r="CD559" s="594"/>
      <c r="CE559" s="705">
        <f t="shared" si="266"/>
        <v>543</v>
      </c>
      <c r="CF559" s="756">
        <f t="shared" si="294"/>
        <v>0</v>
      </c>
      <c r="CG559" s="756">
        <f t="shared" si="294"/>
        <v>0</v>
      </c>
      <c r="CH559" s="756">
        <f t="shared" si="294"/>
        <v>0</v>
      </c>
      <c r="CI559" s="756">
        <f t="shared" si="294"/>
        <v>0</v>
      </c>
      <c r="CJ559" s="756">
        <f t="shared" si="294"/>
        <v>0</v>
      </c>
      <c r="CK559" s="756">
        <f t="shared" si="294"/>
        <v>0</v>
      </c>
      <c r="CL559" s="756">
        <f t="shared" si="294"/>
        <v>0</v>
      </c>
      <c r="CM559" s="646">
        <f t="shared" si="290"/>
        <v>0</v>
      </c>
      <c r="CN559" s="594"/>
      <c r="CO559" s="705">
        <f t="shared" si="267"/>
        <v>543</v>
      </c>
      <c r="CP559" s="756">
        <v>0</v>
      </c>
      <c r="CQ559" s="756">
        <v>0</v>
      </c>
      <c r="CR559" s="756">
        <v>0</v>
      </c>
      <c r="CS559" s="756">
        <v>0</v>
      </c>
      <c r="CT559" s="756">
        <v>0</v>
      </c>
      <c r="CU559" s="756">
        <v>0</v>
      </c>
      <c r="CV559" s="756">
        <v>0</v>
      </c>
      <c r="CW559" s="646">
        <f t="shared" si="291"/>
        <v>0</v>
      </c>
      <c r="CX559" s="685"/>
      <c r="CY559" s="705">
        <f t="shared" si="268"/>
        <v>543</v>
      </c>
      <c r="CZ559" s="756">
        <v>0</v>
      </c>
      <c r="DA559" s="756">
        <v>0</v>
      </c>
      <c r="DB559" s="756">
        <v>0</v>
      </c>
      <c r="DC559" s="756">
        <v>0</v>
      </c>
      <c r="DD559" s="756">
        <v>0</v>
      </c>
      <c r="DE559" s="767">
        <f t="shared" si="279"/>
        <v>0</v>
      </c>
      <c r="DF559" s="756">
        <v>0</v>
      </c>
      <c r="DG559" s="756">
        <v>0</v>
      </c>
      <c r="DH559" s="756">
        <v>0</v>
      </c>
      <c r="DI559" s="756">
        <v>0</v>
      </c>
      <c r="DJ559" s="767">
        <f t="shared" si="280"/>
        <v>0</v>
      </c>
      <c r="DK559" s="715">
        <f t="shared" si="281"/>
        <v>0</v>
      </c>
      <c r="DL559" s="685"/>
      <c r="DM559" s="705">
        <f t="shared" si="269"/>
        <v>543</v>
      </c>
      <c r="DN559" s="715">
        <f t="shared" si="282"/>
        <v>0</v>
      </c>
    </row>
    <row r="560" spans="2:118" x14ac:dyDescent="0.25">
      <c r="B560" s="705">
        <v>544</v>
      </c>
      <c r="C560" s="765">
        <f>(1+_xlfn.XLOOKUP(INT((B560-1)/12)+1,'ZC Curve'!$B$8:$B$107,'ZC Curve'!R$8:R$107,,0))^(1/12)-1</f>
        <v>0</v>
      </c>
      <c r="D560" s="766">
        <f t="shared" si="283"/>
        <v>1</v>
      </c>
      <c r="E560" s="685"/>
      <c r="F560" s="705">
        <v>544</v>
      </c>
      <c r="G560" s="756">
        <v>0</v>
      </c>
      <c r="H560" s="756">
        <v>0</v>
      </c>
      <c r="I560" s="756">
        <v>0</v>
      </c>
      <c r="J560" s="756">
        <v>0</v>
      </c>
      <c r="K560" s="756">
        <v>0</v>
      </c>
      <c r="L560" s="756">
        <v>0</v>
      </c>
      <c r="M560" s="756">
        <v>0</v>
      </c>
      <c r="N560" s="646">
        <f t="shared" si="284"/>
        <v>0</v>
      </c>
      <c r="O560" s="594"/>
      <c r="P560" s="705">
        <f t="shared" si="270"/>
        <v>544</v>
      </c>
      <c r="Q560" s="756">
        <v>0</v>
      </c>
      <c r="R560" s="756">
        <v>0</v>
      </c>
      <c r="S560" s="756">
        <v>0</v>
      </c>
      <c r="T560" s="756">
        <v>0</v>
      </c>
      <c r="U560" s="756">
        <v>0</v>
      </c>
      <c r="V560" s="756">
        <v>0</v>
      </c>
      <c r="W560" s="756">
        <v>0</v>
      </c>
      <c r="X560" s="646">
        <f t="shared" si="285"/>
        <v>0</v>
      </c>
      <c r="Y560" s="594"/>
      <c r="Z560" s="705">
        <f t="shared" si="271"/>
        <v>544</v>
      </c>
      <c r="AA560" s="756">
        <f t="shared" si="293"/>
        <v>0</v>
      </c>
      <c r="AB560" s="756">
        <f t="shared" si="293"/>
        <v>0</v>
      </c>
      <c r="AC560" s="756">
        <f t="shared" si="293"/>
        <v>0</v>
      </c>
      <c r="AD560" s="756">
        <f t="shared" si="293"/>
        <v>0</v>
      </c>
      <c r="AE560" s="756">
        <f t="shared" si="293"/>
        <v>0</v>
      </c>
      <c r="AF560" s="756">
        <f t="shared" si="293"/>
        <v>0</v>
      </c>
      <c r="AG560" s="756">
        <f t="shared" si="293"/>
        <v>0</v>
      </c>
      <c r="AH560" s="646">
        <f t="shared" si="286"/>
        <v>0</v>
      </c>
      <c r="AI560" s="594"/>
      <c r="AJ560" s="705">
        <f t="shared" si="272"/>
        <v>544</v>
      </c>
      <c r="AK560" s="756">
        <v>0</v>
      </c>
      <c r="AL560" s="756">
        <v>0</v>
      </c>
      <c r="AM560" s="756">
        <v>0</v>
      </c>
      <c r="AN560" s="756">
        <v>0</v>
      </c>
      <c r="AO560" s="756">
        <v>0</v>
      </c>
      <c r="AP560" s="756">
        <v>0</v>
      </c>
      <c r="AQ560" s="756">
        <v>0</v>
      </c>
      <c r="AR560" s="646">
        <f t="shared" si="287"/>
        <v>0</v>
      </c>
      <c r="AS560" s="594"/>
      <c r="AT560" s="705">
        <f t="shared" si="273"/>
        <v>544</v>
      </c>
      <c r="AU560" s="756">
        <v>0</v>
      </c>
      <c r="AV560" s="756">
        <v>0</v>
      </c>
      <c r="AW560" s="756">
        <v>0</v>
      </c>
      <c r="AX560" s="756">
        <v>0</v>
      </c>
      <c r="AY560" s="756">
        <v>0</v>
      </c>
      <c r="AZ560" s="767">
        <f t="shared" si="292"/>
        <v>0</v>
      </c>
      <c r="BA560" s="756">
        <v>0</v>
      </c>
      <c r="BB560" s="756">
        <v>0</v>
      </c>
      <c r="BC560" s="756">
        <v>0</v>
      </c>
      <c r="BD560" s="756">
        <v>0</v>
      </c>
      <c r="BE560" s="767">
        <f t="shared" si="274"/>
        <v>0</v>
      </c>
      <c r="BF560" s="646">
        <f t="shared" si="275"/>
        <v>0</v>
      </c>
      <c r="BG560" s="594"/>
      <c r="BH560" s="705">
        <f t="shared" si="265"/>
        <v>544</v>
      </c>
      <c r="BI560" s="646">
        <f t="shared" si="276"/>
        <v>0</v>
      </c>
      <c r="BJ560" s="594"/>
      <c r="BK560" s="705">
        <f t="shared" si="277"/>
        <v>544</v>
      </c>
      <c r="BL560" s="756">
        <v>0</v>
      </c>
      <c r="BM560" s="756">
        <v>0</v>
      </c>
      <c r="BN560" s="756">
        <v>0</v>
      </c>
      <c r="BO560" s="756">
        <v>0</v>
      </c>
      <c r="BP560" s="756">
        <v>0</v>
      </c>
      <c r="BQ560" s="756">
        <v>0</v>
      </c>
      <c r="BR560" s="756">
        <v>0</v>
      </c>
      <c r="BS560" s="646">
        <f t="shared" si="288"/>
        <v>0</v>
      </c>
      <c r="BT560" s="594"/>
      <c r="BU560" s="705">
        <f t="shared" si="278"/>
        <v>544</v>
      </c>
      <c r="BV560" s="756">
        <v>0</v>
      </c>
      <c r="BW560" s="756">
        <v>0</v>
      </c>
      <c r="BX560" s="756">
        <v>0</v>
      </c>
      <c r="BY560" s="756">
        <v>0</v>
      </c>
      <c r="BZ560" s="756">
        <v>0</v>
      </c>
      <c r="CA560" s="756">
        <v>0</v>
      </c>
      <c r="CB560" s="756">
        <v>0</v>
      </c>
      <c r="CC560" s="646">
        <f t="shared" si="289"/>
        <v>0</v>
      </c>
      <c r="CD560" s="594"/>
      <c r="CE560" s="705">
        <f t="shared" si="266"/>
        <v>544</v>
      </c>
      <c r="CF560" s="756">
        <f t="shared" si="294"/>
        <v>0</v>
      </c>
      <c r="CG560" s="756">
        <f t="shared" si="294"/>
        <v>0</v>
      </c>
      <c r="CH560" s="756">
        <f t="shared" si="294"/>
        <v>0</v>
      </c>
      <c r="CI560" s="756">
        <f t="shared" si="294"/>
        <v>0</v>
      </c>
      <c r="CJ560" s="756">
        <f t="shared" si="294"/>
        <v>0</v>
      </c>
      <c r="CK560" s="756">
        <f t="shared" si="294"/>
        <v>0</v>
      </c>
      <c r="CL560" s="756">
        <f t="shared" si="294"/>
        <v>0</v>
      </c>
      <c r="CM560" s="646">
        <f t="shared" si="290"/>
        <v>0</v>
      </c>
      <c r="CN560" s="594"/>
      <c r="CO560" s="705">
        <f t="shared" si="267"/>
        <v>544</v>
      </c>
      <c r="CP560" s="756">
        <v>0</v>
      </c>
      <c r="CQ560" s="756">
        <v>0</v>
      </c>
      <c r="CR560" s="756">
        <v>0</v>
      </c>
      <c r="CS560" s="756">
        <v>0</v>
      </c>
      <c r="CT560" s="756">
        <v>0</v>
      </c>
      <c r="CU560" s="756">
        <v>0</v>
      </c>
      <c r="CV560" s="756">
        <v>0</v>
      </c>
      <c r="CW560" s="646">
        <f t="shared" si="291"/>
        <v>0</v>
      </c>
      <c r="CX560" s="685"/>
      <c r="CY560" s="705">
        <f t="shared" si="268"/>
        <v>544</v>
      </c>
      <c r="CZ560" s="756">
        <v>0</v>
      </c>
      <c r="DA560" s="756">
        <v>0</v>
      </c>
      <c r="DB560" s="756">
        <v>0</v>
      </c>
      <c r="DC560" s="756">
        <v>0</v>
      </c>
      <c r="DD560" s="756">
        <v>0</v>
      </c>
      <c r="DE560" s="767">
        <f t="shared" si="279"/>
        <v>0</v>
      </c>
      <c r="DF560" s="756">
        <v>0</v>
      </c>
      <c r="DG560" s="756">
        <v>0</v>
      </c>
      <c r="DH560" s="756">
        <v>0</v>
      </c>
      <c r="DI560" s="756">
        <v>0</v>
      </c>
      <c r="DJ560" s="767">
        <f t="shared" si="280"/>
        <v>0</v>
      </c>
      <c r="DK560" s="715">
        <f t="shared" si="281"/>
        <v>0</v>
      </c>
      <c r="DL560" s="685"/>
      <c r="DM560" s="705">
        <f t="shared" si="269"/>
        <v>544</v>
      </c>
      <c r="DN560" s="715">
        <f t="shared" si="282"/>
        <v>0</v>
      </c>
    </row>
    <row r="561" spans="2:118" x14ac:dyDescent="0.25">
      <c r="B561" s="705">
        <v>545</v>
      </c>
      <c r="C561" s="765">
        <f>(1+_xlfn.XLOOKUP(INT((B561-1)/12)+1,'ZC Curve'!$B$8:$B$107,'ZC Curve'!R$8:R$107,,0))^(1/12)-1</f>
        <v>0</v>
      </c>
      <c r="D561" s="766">
        <f t="shared" si="283"/>
        <v>1</v>
      </c>
      <c r="E561" s="685"/>
      <c r="F561" s="705">
        <v>545</v>
      </c>
      <c r="G561" s="756">
        <v>0</v>
      </c>
      <c r="H561" s="756">
        <v>0</v>
      </c>
      <c r="I561" s="756">
        <v>0</v>
      </c>
      <c r="J561" s="756">
        <v>0</v>
      </c>
      <c r="K561" s="756">
        <v>0</v>
      </c>
      <c r="L561" s="756">
        <v>0</v>
      </c>
      <c r="M561" s="756">
        <v>0</v>
      </c>
      <c r="N561" s="646">
        <f t="shared" si="284"/>
        <v>0</v>
      </c>
      <c r="O561" s="594"/>
      <c r="P561" s="705">
        <f t="shared" si="270"/>
        <v>545</v>
      </c>
      <c r="Q561" s="756">
        <v>0</v>
      </c>
      <c r="R561" s="756">
        <v>0</v>
      </c>
      <c r="S561" s="756">
        <v>0</v>
      </c>
      <c r="T561" s="756">
        <v>0</v>
      </c>
      <c r="U561" s="756">
        <v>0</v>
      </c>
      <c r="V561" s="756">
        <v>0</v>
      </c>
      <c r="W561" s="756">
        <v>0</v>
      </c>
      <c r="X561" s="646">
        <f t="shared" si="285"/>
        <v>0</v>
      </c>
      <c r="Y561" s="594"/>
      <c r="Z561" s="705">
        <f t="shared" si="271"/>
        <v>545</v>
      </c>
      <c r="AA561" s="756">
        <f t="shared" si="293"/>
        <v>0</v>
      </c>
      <c r="AB561" s="756">
        <f t="shared" si="293"/>
        <v>0</v>
      </c>
      <c r="AC561" s="756">
        <f t="shared" si="293"/>
        <v>0</v>
      </c>
      <c r="AD561" s="756">
        <f t="shared" si="293"/>
        <v>0</v>
      </c>
      <c r="AE561" s="756">
        <f t="shared" si="293"/>
        <v>0</v>
      </c>
      <c r="AF561" s="756">
        <f t="shared" si="293"/>
        <v>0</v>
      </c>
      <c r="AG561" s="756">
        <f t="shared" si="293"/>
        <v>0</v>
      </c>
      <c r="AH561" s="646">
        <f t="shared" si="286"/>
        <v>0</v>
      </c>
      <c r="AI561" s="594"/>
      <c r="AJ561" s="705">
        <f t="shared" si="272"/>
        <v>545</v>
      </c>
      <c r="AK561" s="756">
        <v>0</v>
      </c>
      <c r="AL561" s="756">
        <v>0</v>
      </c>
      <c r="AM561" s="756">
        <v>0</v>
      </c>
      <c r="AN561" s="756">
        <v>0</v>
      </c>
      <c r="AO561" s="756">
        <v>0</v>
      </c>
      <c r="AP561" s="756">
        <v>0</v>
      </c>
      <c r="AQ561" s="756">
        <v>0</v>
      </c>
      <c r="AR561" s="646">
        <f t="shared" si="287"/>
        <v>0</v>
      </c>
      <c r="AS561" s="594"/>
      <c r="AT561" s="705">
        <f t="shared" si="273"/>
        <v>545</v>
      </c>
      <c r="AU561" s="756">
        <v>0</v>
      </c>
      <c r="AV561" s="756">
        <v>0</v>
      </c>
      <c r="AW561" s="756">
        <v>0</v>
      </c>
      <c r="AX561" s="756">
        <v>0</v>
      </c>
      <c r="AY561" s="756">
        <v>0</v>
      </c>
      <c r="AZ561" s="767">
        <f t="shared" si="292"/>
        <v>0</v>
      </c>
      <c r="BA561" s="756">
        <v>0</v>
      </c>
      <c r="BB561" s="756">
        <v>0</v>
      </c>
      <c r="BC561" s="756">
        <v>0</v>
      </c>
      <c r="BD561" s="756">
        <v>0</v>
      </c>
      <c r="BE561" s="767">
        <f t="shared" si="274"/>
        <v>0</v>
      </c>
      <c r="BF561" s="646">
        <f t="shared" si="275"/>
        <v>0</v>
      </c>
      <c r="BG561" s="594"/>
      <c r="BH561" s="705">
        <f t="shared" si="265"/>
        <v>545</v>
      </c>
      <c r="BI561" s="646">
        <f t="shared" si="276"/>
        <v>0</v>
      </c>
      <c r="BJ561" s="594"/>
      <c r="BK561" s="705">
        <f t="shared" si="277"/>
        <v>545</v>
      </c>
      <c r="BL561" s="756">
        <v>0</v>
      </c>
      <c r="BM561" s="756">
        <v>0</v>
      </c>
      <c r="BN561" s="756">
        <v>0</v>
      </c>
      <c r="BO561" s="756">
        <v>0</v>
      </c>
      <c r="BP561" s="756">
        <v>0</v>
      </c>
      <c r="BQ561" s="756">
        <v>0</v>
      </c>
      <c r="BR561" s="756">
        <v>0</v>
      </c>
      <c r="BS561" s="646">
        <f t="shared" si="288"/>
        <v>0</v>
      </c>
      <c r="BT561" s="594"/>
      <c r="BU561" s="705">
        <f t="shared" si="278"/>
        <v>545</v>
      </c>
      <c r="BV561" s="756">
        <v>0</v>
      </c>
      <c r="BW561" s="756">
        <v>0</v>
      </c>
      <c r="BX561" s="756">
        <v>0</v>
      </c>
      <c r="BY561" s="756">
        <v>0</v>
      </c>
      <c r="BZ561" s="756">
        <v>0</v>
      </c>
      <c r="CA561" s="756">
        <v>0</v>
      </c>
      <c r="CB561" s="756">
        <v>0</v>
      </c>
      <c r="CC561" s="646">
        <f t="shared" si="289"/>
        <v>0</v>
      </c>
      <c r="CD561" s="594"/>
      <c r="CE561" s="705">
        <f t="shared" si="266"/>
        <v>545</v>
      </c>
      <c r="CF561" s="756">
        <f t="shared" si="294"/>
        <v>0</v>
      </c>
      <c r="CG561" s="756">
        <f t="shared" si="294"/>
        <v>0</v>
      </c>
      <c r="CH561" s="756">
        <f t="shared" si="294"/>
        <v>0</v>
      </c>
      <c r="CI561" s="756">
        <f t="shared" si="294"/>
        <v>0</v>
      </c>
      <c r="CJ561" s="756">
        <f t="shared" si="294"/>
        <v>0</v>
      </c>
      <c r="CK561" s="756">
        <f t="shared" si="294"/>
        <v>0</v>
      </c>
      <c r="CL561" s="756">
        <f t="shared" si="294"/>
        <v>0</v>
      </c>
      <c r="CM561" s="646">
        <f t="shared" si="290"/>
        <v>0</v>
      </c>
      <c r="CN561" s="594"/>
      <c r="CO561" s="705">
        <f t="shared" si="267"/>
        <v>545</v>
      </c>
      <c r="CP561" s="756">
        <v>0</v>
      </c>
      <c r="CQ561" s="756">
        <v>0</v>
      </c>
      <c r="CR561" s="756">
        <v>0</v>
      </c>
      <c r="CS561" s="756">
        <v>0</v>
      </c>
      <c r="CT561" s="756">
        <v>0</v>
      </c>
      <c r="CU561" s="756">
        <v>0</v>
      </c>
      <c r="CV561" s="756">
        <v>0</v>
      </c>
      <c r="CW561" s="646">
        <f t="shared" si="291"/>
        <v>0</v>
      </c>
      <c r="CX561" s="685"/>
      <c r="CY561" s="705">
        <f t="shared" si="268"/>
        <v>545</v>
      </c>
      <c r="CZ561" s="756">
        <v>0</v>
      </c>
      <c r="DA561" s="756">
        <v>0</v>
      </c>
      <c r="DB561" s="756">
        <v>0</v>
      </c>
      <c r="DC561" s="756">
        <v>0</v>
      </c>
      <c r="DD561" s="756">
        <v>0</v>
      </c>
      <c r="DE561" s="767">
        <f t="shared" si="279"/>
        <v>0</v>
      </c>
      <c r="DF561" s="756">
        <v>0</v>
      </c>
      <c r="DG561" s="756">
        <v>0</v>
      </c>
      <c r="DH561" s="756">
        <v>0</v>
      </c>
      <c r="DI561" s="756">
        <v>0</v>
      </c>
      <c r="DJ561" s="767">
        <f t="shared" si="280"/>
        <v>0</v>
      </c>
      <c r="DK561" s="715">
        <f t="shared" si="281"/>
        <v>0</v>
      </c>
      <c r="DL561" s="685"/>
      <c r="DM561" s="705">
        <f t="shared" si="269"/>
        <v>545</v>
      </c>
      <c r="DN561" s="715">
        <f t="shared" si="282"/>
        <v>0</v>
      </c>
    </row>
    <row r="562" spans="2:118" x14ac:dyDescent="0.25">
      <c r="B562" s="705">
        <v>546</v>
      </c>
      <c r="C562" s="765">
        <f>(1+_xlfn.XLOOKUP(INT((B562-1)/12)+1,'ZC Curve'!$B$8:$B$107,'ZC Curve'!R$8:R$107,,0))^(1/12)-1</f>
        <v>0</v>
      </c>
      <c r="D562" s="766">
        <f t="shared" si="283"/>
        <v>1</v>
      </c>
      <c r="E562" s="685"/>
      <c r="F562" s="705">
        <v>546</v>
      </c>
      <c r="G562" s="756">
        <v>0</v>
      </c>
      <c r="H562" s="756">
        <v>0</v>
      </c>
      <c r="I562" s="756">
        <v>0</v>
      </c>
      <c r="J562" s="756">
        <v>0</v>
      </c>
      <c r="K562" s="756">
        <v>0</v>
      </c>
      <c r="L562" s="756">
        <v>0</v>
      </c>
      <c r="M562" s="756">
        <v>0</v>
      </c>
      <c r="N562" s="646">
        <f t="shared" si="284"/>
        <v>0</v>
      </c>
      <c r="O562" s="594"/>
      <c r="P562" s="705">
        <f t="shared" si="270"/>
        <v>546</v>
      </c>
      <c r="Q562" s="756">
        <v>0</v>
      </c>
      <c r="R562" s="756">
        <v>0</v>
      </c>
      <c r="S562" s="756">
        <v>0</v>
      </c>
      <c r="T562" s="756">
        <v>0</v>
      </c>
      <c r="U562" s="756">
        <v>0</v>
      </c>
      <c r="V562" s="756">
        <v>0</v>
      </c>
      <c r="W562" s="756">
        <v>0</v>
      </c>
      <c r="X562" s="646">
        <f t="shared" si="285"/>
        <v>0</v>
      </c>
      <c r="Y562" s="594"/>
      <c r="Z562" s="705">
        <f t="shared" si="271"/>
        <v>546</v>
      </c>
      <c r="AA562" s="756">
        <f t="shared" si="293"/>
        <v>0</v>
      </c>
      <c r="AB562" s="756">
        <f t="shared" si="293"/>
        <v>0</v>
      </c>
      <c r="AC562" s="756">
        <f t="shared" si="293"/>
        <v>0</v>
      </c>
      <c r="AD562" s="756">
        <f t="shared" si="293"/>
        <v>0</v>
      </c>
      <c r="AE562" s="756">
        <f t="shared" si="293"/>
        <v>0</v>
      </c>
      <c r="AF562" s="756">
        <f t="shared" si="293"/>
        <v>0</v>
      </c>
      <c r="AG562" s="756">
        <f t="shared" si="293"/>
        <v>0</v>
      </c>
      <c r="AH562" s="646">
        <f t="shared" si="286"/>
        <v>0</v>
      </c>
      <c r="AI562" s="594"/>
      <c r="AJ562" s="705">
        <f t="shared" si="272"/>
        <v>546</v>
      </c>
      <c r="AK562" s="756">
        <v>0</v>
      </c>
      <c r="AL562" s="756">
        <v>0</v>
      </c>
      <c r="AM562" s="756">
        <v>0</v>
      </c>
      <c r="AN562" s="756">
        <v>0</v>
      </c>
      <c r="AO562" s="756">
        <v>0</v>
      </c>
      <c r="AP562" s="756">
        <v>0</v>
      </c>
      <c r="AQ562" s="756">
        <v>0</v>
      </c>
      <c r="AR562" s="646">
        <f t="shared" si="287"/>
        <v>0</v>
      </c>
      <c r="AS562" s="594"/>
      <c r="AT562" s="705">
        <f t="shared" si="273"/>
        <v>546</v>
      </c>
      <c r="AU562" s="756">
        <v>0</v>
      </c>
      <c r="AV562" s="756">
        <v>0</v>
      </c>
      <c r="AW562" s="756">
        <v>0</v>
      </c>
      <c r="AX562" s="756">
        <v>0</v>
      </c>
      <c r="AY562" s="756">
        <v>0</v>
      </c>
      <c r="AZ562" s="767">
        <f t="shared" si="292"/>
        <v>0</v>
      </c>
      <c r="BA562" s="756">
        <v>0</v>
      </c>
      <c r="BB562" s="756">
        <v>0</v>
      </c>
      <c r="BC562" s="756">
        <v>0</v>
      </c>
      <c r="BD562" s="756">
        <v>0</v>
      </c>
      <c r="BE562" s="767">
        <f t="shared" si="274"/>
        <v>0</v>
      </c>
      <c r="BF562" s="646">
        <f t="shared" si="275"/>
        <v>0</v>
      </c>
      <c r="BG562" s="594"/>
      <c r="BH562" s="705">
        <f t="shared" si="265"/>
        <v>546</v>
      </c>
      <c r="BI562" s="646">
        <f t="shared" si="276"/>
        <v>0</v>
      </c>
      <c r="BJ562" s="594"/>
      <c r="BK562" s="705">
        <f t="shared" si="277"/>
        <v>546</v>
      </c>
      <c r="BL562" s="756">
        <v>0</v>
      </c>
      <c r="BM562" s="756">
        <v>0</v>
      </c>
      <c r="BN562" s="756">
        <v>0</v>
      </c>
      <c r="BO562" s="756">
        <v>0</v>
      </c>
      <c r="BP562" s="756">
        <v>0</v>
      </c>
      <c r="BQ562" s="756">
        <v>0</v>
      </c>
      <c r="BR562" s="756">
        <v>0</v>
      </c>
      <c r="BS562" s="646">
        <f t="shared" si="288"/>
        <v>0</v>
      </c>
      <c r="BT562" s="594"/>
      <c r="BU562" s="705">
        <f t="shared" si="278"/>
        <v>546</v>
      </c>
      <c r="BV562" s="756">
        <v>0</v>
      </c>
      <c r="BW562" s="756">
        <v>0</v>
      </c>
      <c r="BX562" s="756">
        <v>0</v>
      </c>
      <c r="BY562" s="756">
        <v>0</v>
      </c>
      <c r="BZ562" s="756">
        <v>0</v>
      </c>
      <c r="CA562" s="756">
        <v>0</v>
      </c>
      <c r="CB562" s="756">
        <v>0</v>
      </c>
      <c r="CC562" s="646">
        <f t="shared" si="289"/>
        <v>0</v>
      </c>
      <c r="CD562" s="594"/>
      <c r="CE562" s="705">
        <f t="shared" si="266"/>
        <v>546</v>
      </c>
      <c r="CF562" s="756">
        <f t="shared" si="294"/>
        <v>0</v>
      </c>
      <c r="CG562" s="756">
        <f t="shared" si="294"/>
        <v>0</v>
      </c>
      <c r="CH562" s="756">
        <f t="shared" si="294"/>
        <v>0</v>
      </c>
      <c r="CI562" s="756">
        <f t="shared" si="294"/>
        <v>0</v>
      </c>
      <c r="CJ562" s="756">
        <f t="shared" si="294"/>
        <v>0</v>
      </c>
      <c r="CK562" s="756">
        <f t="shared" si="294"/>
        <v>0</v>
      </c>
      <c r="CL562" s="756">
        <f t="shared" si="294"/>
        <v>0</v>
      </c>
      <c r="CM562" s="646">
        <f t="shared" si="290"/>
        <v>0</v>
      </c>
      <c r="CN562" s="594"/>
      <c r="CO562" s="705">
        <f t="shared" si="267"/>
        <v>546</v>
      </c>
      <c r="CP562" s="756">
        <v>0</v>
      </c>
      <c r="CQ562" s="756">
        <v>0</v>
      </c>
      <c r="CR562" s="756">
        <v>0</v>
      </c>
      <c r="CS562" s="756">
        <v>0</v>
      </c>
      <c r="CT562" s="756">
        <v>0</v>
      </c>
      <c r="CU562" s="756">
        <v>0</v>
      </c>
      <c r="CV562" s="756">
        <v>0</v>
      </c>
      <c r="CW562" s="646">
        <f t="shared" si="291"/>
        <v>0</v>
      </c>
      <c r="CX562" s="685"/>
      <c r="CY562" s="705">
        <f t="shared" si="268"/>
        <v>546</v>
      </c>
      <c r="CZ562" s="756">
        <v>0</v>
      </c>
      <c r="DA562" s="756">
        <v>0</v>
      </c>
      <c r="DB562" s="756">
        <v>0</v>
      </c>
      <c r="DC562" s="756">
        <v>0</v>
      </c>
      <c r="DD562" s="756">
        <v>0</v>
      </c>
      <c r="DE562" s="767">
        <f t="shared" si="279"/>
        <v>0</v>
      </c>
      <c r="DF562" s="756">
        <v>0</v>
      </c>
      <c r="DG562" s="756">
        <v>0</v>
      </c>
      <c r="DH562" s="756">
        <v>0</v>
      </c>
      <c r="DI562" s="756">
        <v>0</v>
      </c>
      <c r="DJ562" s="767">
        <f t="shared" si="280"/>
        <v>0</v>
      </c>
      <c r="DK562" s="715">
        <f t="shared" si="281"/>
        <v>0</v>
      </c>
      <c r="DL562" s="685"/>
      <c r="DM562" s="705">
        <f t="shared" si="269"/>
        <v>546</v>
      </c>
      <c r="DN562" s="715">
        <f t="shared" si="282"/>
        <v>0</v>
      </c>
    </row>
    <row r="563" spans="2:118" x14ac:dyDescent="0.25">
      <c r="B563" s="705">
        <v>547</v>
      </c>
      <c r="C563" s="765">
        <f>(1+_xlfn.XLOOKUP(INT((B563-1)/12)+1,'ZC Curve'!$B$8:$B$107,'ZC Curve'!R$8:R$107,,0))^(1/12)-1</f>
        <v>0</v>
      </c>
      <c r="D563" s="766">
        <f t="shared" si="283"/>
        <v>1</v>
      </c>
      <c r="E563" s="685"/>
      <c r="F563" s="705">
        <v>547</v>
      </c>
      <c r="G563" s="756">
        <v>0</v>
      </c>
      <c r="H563" s="756">
        <v>0</v>
      </c>
      <c r="I563" s="756">
        <v>0</v>
      </c>
      <c r="J563" s="756">
        <v>0</v>
      </c>
      <c r="K563" s="756">
        <v>0</v>
      </c>
      <c r="L563" s="756">
        <v>0</v>
      </c>
      <c r="M563" s="756">
        <v>0</v>
      </c>
      <c r="N563" s="646">
        <f t="shared" si="284"/>
        <v>0</v>
      </c>
      <c r="O563" s="594"/>
      <c r="P563" s="705">
        <f t="shared" si="270"/>
        <v>547</v>
      </c>
      <c r="Q563" s="756">
        <v>0</v>
      </c>
      <c r="R563" s="756">
        <v>0</v>
      </c>
      <c r="S563" s="756">
        <v>0</v>
      </c>
      <c r="T563" s="756">
        <v>0</v>
      </c>
      <c r="U563" s="756">
        <v>0</v>
      </c>
      <c r="V563" s="756">
        <v>0</v>
      </c>
      <c r="W563" s="756">
        <v>0</v>
      </c>
      <c r="X563" s="646">
        <f t="shared" si="285"/>
        <v>0</v>
      </c>
      <c r="Y563" s="594"/>
      <c r="Z563" s="705">
        <f t="shared" si="271"/>
        <v>547</v>
      </c>
      <c r="AA563" s="756">
        <f t="shared" si="293"/>
        <v>0</v>
      </c>
      <c r="AB563" s="756">
        <f t="shared" si="293"/>
        <v>0</v>
      </c>
      <c r="AC563" s="756">
        <f t="shared" si="293"/>
        <v>0</v>
      </c>
      <c r="AD563" s="756">
        <f t="shared" si="293"/>
        <v>0</v>
      </c>
      <c r="AE563" s="756">
        <f t="shared" si="293"/>
        <v>0</v>
      </c>
      <c r="AF563" s="756">
        <f t="shared" si="293"/>
        <v>0</v>
      </c>
      <c r="AG563" s="756">
        <f t="shared" si="293"/>
        <v>0</v>
      </c>
      <c r="AH563" s="646">
        <f t="shared" si="286"/>
        <v>0</v>
      </c>
      <c r="AI563" s="594"/>
      <c r="AJ563" s="705">
        <f t="shared" si="272"/>
        <v>547</v>
      </c>
      <c r="AK563" s="756">
        <v>0</v>
      </c>
      <c r="AL563" s="756">
        <v>0</v>
      </c>
      <c r="AM563" s="756">
        <v>0</v>
      </c>
      <c r="AN563" s="756">
        <v>0</v>
      </c>
      <c r="AO563" s="756">
        <v>0</v>
      </c>
      <c r="AP563" s="756">
        <v>0</v>
      </c>
      <c r="AQ563" s="756">
        <v>0</v>
      </c>
      <c r="AR563" s="646">
        <f t="shared" si="287"/>
        <v>0</v>
      </c>
      <c r="AS563" s="594"/>
      <c r="AT563" s="705">
        <f t="shared" si="273"/>
        <v>547</v>
      </c>
      <c r="AU563" s="756">
        <v>0</v>
      </c>
      <c r="AV563" s="756">
        <v>0</v>
      </c>
      <c r="AW563" s="756">
        <v>0</v>
      </c>
      <c r="AX563" s="756">
        <v>0</v>
      </c>
      <c r="AY563" s="756">
        <v>0</v>
      </c>
      <c r="AZ563" s="767">
        <f t="shared" si="292"/>
        <v>0</v>
      </c>
      <c r="BA563" s="756">
        <v>0</v>
      </c>
      <c r="BB563" s="756">
        <v>0</v>
      </c>
      <c r="BC563" s="756">
        <v>0</v>
      </c>
      <c r="BD563" s="756">
        <v>0</v>
      </c>
      <c r="BE563" s="767">
        <f t="shared" si="274"/>
        <v>0</v>
      </c>
      <c r="BF563" s="646">
        <f t="shared" si="275"/>
        <v>0</v>
      </c>
      <c r="BG563" s="594"/>
      <c r="BH563" s="705">
        <f t="shared" si="265"/>
        <v>547</v>
      </c>
      <c r="BI563" s="646">
        <f t="shared" si="276"/>
        <v>0</v>
      </c>
      <c r="BJ563" s="594"/>
      <c r="BK563" s="705">
        <f t="shared" si="277"/>
        <v>547</v>
      </c>
      <c r="BL563" s="756">
        <v>0</v>
      </c>
      <c r="BM563" s="756">
        <v>0</v>
      </c>
      <c r="BN563" s="756">
        <v>0</v>
      </c>
      <c r="BO563" s="756">
        <v>0</v>
      </c>
      <c r="BP563" s="756">
        <v>0</v>
      </c>
      <c r="BQ563" s="756">
        <v>0</v>
      </c>
      <c r="BR563" s="756">
        <v>0</v>
      </c>
      <c r="BS563" s="646">
        <f t="shared" si="288"/>
        <v>0</v>
      </c>
      <c r="BT563" s="594"/>
      <c r="BU563" s="705">
        <f t="shared" si="278"/>
        <v>547</v>
      </c>
      <c r="BV563" s="756">
        <v>0</v>
      </c>
      <c r="BW563" s="756">
        <v>0</v>
      </c>
      <c r="BX563" s="756">
        <v>0</v>
      </c>
      <c r="BY563" s="756">
        <v>0</v>
      </c>
      <c r="BZ563" s="756">
        <v>0</v>
      </c>
      <c r="CA563" s="756">
        <v>0</v>
      </c>
      <c r="CB563" s="756">
        <v>0</v>
      </c>
      <c r="CC563" s="646">
        <f t="shared" si="289"/>
        <v>0</v>
      </c>
      <c r="CD563" s="594"/>
      <c r="CE563" s="705">
        <f t="shared" si="266"/>
        <v>547</v>
      </c>
      <c r="CF563" s="756">
        <f t="shared" si="294"/>
        <v>0</v>
      </c>
      <c r="CG563" s="756">
        <f t="shared" si="294"/>
        <v>0</v>
      </c>
      <c r="CH563" s="756">
        <f t="shared" si="294"/>
        <v>0</v>
      </c>
      <c r="CI563" s="756">
        <f t="shared" si="294"/>
        <v>0</v>
      </c>
      <c r="CJ563" s="756">
        <f t="shared" si="294"/>
        <v>0</v>
      </c>
      <c r="CK563" s="756">
        <f t="shared" si="294"/>
        <v>0</v>
      </c>
      <c r="CL563" s="756">
        <f t="shared" si="294"/>
        <v>0</v>
      </c>
      <c r="CM563" s="646">
        <f t="shared" si="290"/>
        <v>0</v>
      </c>
      <c r="CN563" s="594"/>
      <c r="CO563" s="705">
        <f t="shared" si="267"/>
        <v>547</v>
      </c>
      <c r="CP563" s="756">
        <v>0</v>
      </c>
      <c r="CQ563" s="756">
        <v>0</v>
      </c>
      <c r="CR563" s="756">
        <v>0</v>
      </c>
      <c r="CS563" s="756">
        <v>0</v>
      </c>
      <c r="CT563" s="756">
        <v>0</v>
      </c>
      <c r="CU563" s="756">
        <v>0</v>
      </c>
      <c r="CV563" s="756">
        <v>0</v>
      </c>
      <c r="CW563" s="646">
        <f t="shared" si="291"/>
        <v>0</v>
      </c>
      <c r="CX563" s="685"/>
      <c r="CY563" s="705">
        <f t="shared" si="268"/>
        <v>547</v>
      </c>
      <c r="CZ563" s="756">
        <v>0</v>
      </c>
      <c r="DA563" s="756">
        <v>0</v>
      </c>
      <c r="DB563" s="756">
        <v>0</v>
      </c>
      <c r="DC563" s="756">
        <v>0</v>
      </c>
      <c r="DD563" s="756">
        <v>0</v>
      </c>
      <c r="DE563" s="767">
        <f t="shared" si="279"/>
        <v>0</v>
      </c>
      <c r="DF563" s="756">
        <v>0</v>
      </c>
      <c r="DG563" s="756">
        <v>0</v>
      </c>
      <c r="DH563" s="756">
        <v>0</v>
      </c>
      <c r="DI563" s="756">
        <v>0</v>
      </c>
      <c r="DJ563" s="767">
        <f t="shared" si="280"/>
        <v>0</v>
      </c>
      <c r="DK563" s="715">
        <f t="shared" si="281"/>
        <v>0</v>
      </c>
      <c r="DL563" s="685"/>
      <c r="DM563" s="705">
        <f t="shared" si="269"/>
        <v>547</v>
      </c>
      <c r="DN563" s="715">
        <f t="shared" si="282"/>
        <v>0</v>
      </c>
    </row>
    <row r="564" spans="2:118" x14ac:dyDescent="0.25">
      <c r="B564" s="705">
        <v>548</v>
      </c>
      <c r="C564" s="765">
        <f>(1+_xlfn.XLOOKUP(INT((B564-1)/12)+1,'ZC Curve'!$B$8:$B$107,'ZC Curve'!R$8:R$107,,0))^(1/12)-1</f>
        <v>0</v>
      </c>
      <c r="D564" s="766">
        <f t="shared" si="283"/>
        <v>1</v>
      </c>
      <c r="E564" s="685"/>
      <c r="F564" s="705">
        <v>548</v>
      </c>
      <c r="G564" s="756">
        <v>0</v>
      </c>
      <c r="H564" s="756">
        <v>0</v>
      </c>
      <c r="I564" s="756">
        <v>0</v>
      </c>
      <c r="J564" s="756">
        <v>0</v>
      </c>
      <c r="K564" s="756">
        <v>0</v>
      </c>
      <c r="L564" s="756">
        <v>0</v>
      </c>
      <c r="M564" s="756">
        <v>0</v>
      </c>
      <c r="N564" s="646">
        <f t="shared" si="284"/>
        <v>0</v>
      </c>
      <c r="O564" s="594"/>
      <c r="P564" s="705">
        <f t="shared" si="270"/>
        <v>548</v>
      </c>
      <c r="Q564" s="756">
        <v>0</v>
      </c>
      <c r="R564" s="756">
        <v>0</v>
      </c>
      <c r="S564" s="756">
        <v>0</v>
      </c>
      <c r="T564" s="756">
        <v>0</v>
      </c>
      <c r="U564" s="756">
        <v>0</v>
      </c>
      <c r="V564" s="756">
        <v>0</v>
      </c>
      <c r="W564" s="756">
        <v>0</v>
      </c>
      <c r="X564" s="646">
        <f t="shared" si="285"/>
        <v>0</v>
      </c>
      <c r="Y564" s="594"/>
      <c r="Z564" s="705">
        <f t="shared" si="271"/>
        <v>548</v>
      </c>
      <c r="AA564" s="756">
        <f t="shared" si="293"/>
        <v>0</v>
      </c>
      <c r="AB564" s="756">
        <f t="shared" si="293"/>
        <v>0</v>
      </c>
      <c r="AC564" s="756">
        <f t="shared" si="293"/>
        <v>0</v>
      </c>
      <c r="AD564" s="756">
        <f t="shared" si="293"/>
        <v>0</v>
      </c>
      <c r="AE564" s="756">
        <f t="shared" si="293"/>
        <v>0</v>
      </c>
      <c r="AF564" s="756">
        <f t="shared" si="293"/>
        <v>0</v>
      </c>
      <c r="AG564" s="756">
        <f t="shared" si="293"/>
        <v>0</v>
      </c>
      <c r="AH564" s="646">
        <f t="shared" si="286"/>
        <v>0</v>
      </c>
      <c r="AI564" s="594"/>
      <c r="AJ564" s="705">
        <f t="shared" si="272"/>
        <v>548</v>
      </c>
      <c r="AK564" s="756">
        <v>0</v>
      </c>
      <c r="AL564" s="756">
        <v>0</v>
      </c>
      <c r="AM564" s="756">
        <v>0</v>
      </c>
      <c r="AN564" s="756">
        <v>0</v>
      </c>
      <c r="AO564" s="756">
        <v>0</v>
      </c>
      <c r="AP564" s="756">
        <v>0</v>
      </c>
      <c r="AQ564" s="756">
        <v>0</v>
      </c>
      <c r="AR564" s="646">
        <f t="shared" si="287"/>
        <v>0</v>
      </c>
      <c r="AS564" s="594"/>
      <c r="AT564" s="705">
        <f t="shared" si="273"/>
        <v>548</v>
      </c>
      <c r="AU564" s="756">
        <v>0</v>
      </c>
      <c r="AV564" s="756">
        <v>0</v>
      </c>
      <c r="AW564" s="756">
        <v>0</v>
      </c>
      <c r="AX564" s="756">
        <v>0</v>
      </c>
      <c r="AY564" s="756">
        <v>0</v>
      </c>
      <c r="AZ564" s="767">
        <f t="shared" si="292"/>
        <v>0</v>
      </c>
      <c r="BA564" s="756">
        <v>0</v>
      </c>
      <c r="BB564" s="756">
        <v>0</v>
      </c>
      <c r="BC564" s="756">
        <v>0</v>
      </c>
      <c r="BD564" s="756">
        <v>0</v>
      </c>
      <c r="BE564" s="767">
        <f t="shared" si="274"/>
        <v>0</v>
      </c>
      <c r="BF564" s="646">
        <f t="shared" si="275"/>
        <v>0</v>
      </c>
      <c r="BG564" s="594"/>
      <c r="BH564" s="705">
        <f t="shared" si="265"/>
        <v>548</v>
      </c>
      <c r="BI564" s="646">
        <f t="shared" si="276"/>
        <v>0</v>
      </c>
      <c r="BJ564" s="594"/>
      <c r="BK564" s="705">
        <f t="shared" si="277"/>
        <v>548</v>
      </c>
      <c r="BL564" s="756">
        <v>0</v>
      </c>
      <c r="BM564" s="756">
        <v>0</v>
      </c>
      <c r="BN564" s="756">
        <v>0</v>
      </c>
      <c r="BO564" s="756">
        <v>0</v>
      </c>
      <c r="BP564" s="756">
        <v>0</v>
      </c>
      <c r="BQ564" s="756">
        <v>0</v>
      </c>
      <c r="BR564" s="756">
        <v>0</v>
      </c>
      <c r="BS564" s="646">
        <f t="shared" si="288"/>
        <v>0</v>
      </c>
      <c r="BT564" s="594"/>
      <c r="BU564" s="705">
        <f t="shared" si="278"/>
        <v>548</v>
      </c>
      <c r="BV564" s="756">
        <v>0</v>
      </c>
      <c r="BW564" s="756">
        <v>0</v>
      </c>
      <c r="BX564" s="756">
        <v>0</v>
      </c>
      <c r="BY564" s="756">
        <v>0</v>
      </c>
      <c r="BZ564" s="756">
        <v>0</v>
      </c>
      <c r="CA564" s="756">
        <v>0</v>
      </c>
      <c r="CB564" s="756">
        <v>0</v>
      </c>
      <c r="CC564" s="646">
        <f t="shared" si="289"/>
        <v>0</v>
      </c>
      <c r="CD564" s="594"/>
      <c r="CE564" s="705">
        <f t="shared" si="266"/>
        <v>548</v>
      </c>
      <c r="CF564" s="756">
        <f t="shared" si="294"/>
        <v>0</v>
      </c>
      <c r="CG564" s="756">
        <f t="shared" si="294"/>
        <v>0</v>
      </c>
      <c r="CH564" s="756">
        <f t="shared" si="294"/>
        <v>0</v>
      </c>
      <c r="CI564" s="756">
        <f t="shared" si="294"/>
        <v>0</v>
      </c>
      <c r="CJ564" s="756">
        <f t="shared" si="294"/>
        <v>0</v>
      </c>
      <c r="CK564" s="756">
        <f t="shared" si="294"/>
        <v>0</v>
      </c>
      <c r="CL564" s="756">
        <f t="shared" si="294"/>
        <v>0</v>
      </c>
      <c r="CM564" s="646">
        <f t="shared" si="290"/>
        <v>0</v>
      </c>
      <c r="CN564" s="594"/>
      <c r="CO564" s="705">
        <f t="shared" si="267"/>
        <v>548</v>
      </c>
      <c r="CP564" s="756">
        <v>0</v>
      </c>
      <c r="CQ564" s="756">
        <v>0</v>
      </c>
      <c r="CR564" s="756">
        <v>0</v>
      </c>
      <c r="CS564" s="756">
        <v>0</v>
      </c>
      <c r="CT564" s="756">
        <v>0</v>
      </c>
      <c r="CU564" s="756">
        <v>0</v>
      </c>
      <c r="CV564" s="756">
        <v>0</v>
      </c>
      <c r="CW564" s="646">
        <f t="shared" si="291"/>
        <v>0</v>
      </c>
      <c r="CX564" s="685"/>
      <c r="CY564" s="705">
        <f t="shared" si="268"/>
        <v>548</v>
      </c>
      <c r="CZ564" s="756">
        <v>0</v>
      </c>
      <c r="DA564" s="756">
        <v>0</v>
      </c>
      <c r="DB564" s="756">
        <v>0</v>
      </c>
      <c r="DC564" s="756">
        <v>0</v>
      </c>
      <c r="DD564" s="756">
        <v>0</v>
      </c>
      <c r="DE564" s="767">
        <f t="shared" si="279"/>
        <v>0</v>
      </c>
      <c r="DF564" s="756">
        <v>0</v>
      </c>
      <c r="DG564" s="756">
        <v>0</v>
      </c>
      <c r="DH564" s="756">
        <v>0</v>
      </c>
      <c r="DI564" s="756">
        <v>0</v>
      </c>
      <c r="DJ564" s="767">
        <f t="shared" si="280"/>
        <v>0</v>
      </c>
      <c r="DK564" s="715">
        <f t="shared" si="281"/>
        <v>0</v>
      </c>
      <c r="DL564" s="685"/>
      <c r="DM564" s="705">
        <f t="shared" si="269"/>
        <v>548</v>
      </c>
      <c r="DN564" s="715">
        <f t="shared" si="282"/>
        <v>0</v>
      </c>
    </row>
    <row r="565" spans="2:118" x14ac:dyDescent="0.25">
      <c r="B565" s="705">
        <v>549</v>
      </c>
      <c r="C565" s="765">
        <f>(1+_xlfn.XLOOKUP(INT((B565-1)/12)+1,'ZC Curve'!$B$8:$B$107,'ZC Curve'!R$8:R$107,,0))^(1/12)-1</f>
        <v>0</v>
      </c>
      <c r="D565" s="766">
        <f t="shared" si="283"/>
        <v>1</v>
      </c>
      <c r="E565" s="685"/>
      <c r="F565" s="705">
        <v>549</v>
      </c>
      <c r="G565" s="756">
        <v>0</v>
      </c>
      <c r="H565" s="756">
        <v>0</v>
      </c>
      <c r="I565" s="756">
        <v>0</v>
      </c>
      <c r="J565" s="756">
        <v>0</v>
      </c>
      <c r="K565" s="756">
        <v>0</v>
      </c>
      <c r="L565" s="756">
        <v>0</v>
      </c>
      <c r="M565" s="756">
        <v>0</v>
      </c>
      <c r="N565" s="646">
        <f t="shared" si="284"/>
        <v>0</v>
      </c>
      <c r="O565" s="594"/>
      <c r="P565" s="705">
        <f t="shared" si="270"/>
        <v>549</v>
      </c>
      <c r="Q565" s="756">
        <v>0</v>
      </c>
      <c r="R565" s="756">
        <v>0</v>
      </c>
      <c r="S565" s="756">
        <v>0</v>
      </c>
      <c r="T565" s="756">
        <v>0</v>
      </c>
      <c r="U565" s="756">
        <v>0</v>
      </c>
      <c r="V565" s="756">
        <v>0</v>
      </c>
      <c r="W565" s="756">
        <v>0</v>
      </c>
      <c r="X565" s="646">
        <f t="shared" si="285"/>
        <v>0</v>
      </c>
      <c r="Y565" s="594"/>
      <c r="Z565" s="705">
        <f t="shared" si="271"/>
        <v>549</v>
      </c>
      <c r="AA565" s="756">
        <f t="shared" si="293"/>
        <v>0</v>
      </c>
      <c r="AB565" s="756">
        <f t="shared" si="293"/>
        <v>0</v>
      </c>
      <c r="AC565" s="756">
        <f t="shared" si="293"/>
        <v>0</v>
      </c>
      <c r="AD565" s="756">
        <f t="shared" si="293"/>
        <v>0</v>
      </c>
      <c r="AE565" s="756">
        <f t="shared" si="293"/>
        <v>0</v>
      </c>
      <c r="AF565" s="756">
        <f t="shared" si="293"/>
        <v>0</v>
      </c>
      <c r="AG565" s="756">
        <f t="shared" si="293"/>
        <v>0</v>
      </c>
      <c r="AH565" s="646">
        <f t="shared" si="286"/>
        <v>0</v>
      </c>
      <c r="AI565" s="594"/>
      <c r="AJ565" s="705">
        <f t="shared" si="272"/>
        <v>549</v>
      </c>
      <c r="AK565" s="756">
        <v>0</v>
      </c>
      <c r="AL565" s="756">
        <v>0</v>
      </c>
      <c r="AM565" s="756">
        <v>0</v>
      </c>
      <c r="AN565" s="756">
        <v>0</v>
      </c>
      <c r="AO565" s="756">
        <v>0</v>
      </c>
      <c r="AP565" s="756">
        <v>0</v>
      </c>
      <c r="AQ565" s="756">
        <v>0</v>
      </c>
      <c r="AR565" s="646">
        <f t="shared" si="287"/>
        <v>0</v>
      </c>
      <c r="AS565" s="594"/>
      <c r="AT565" s="705">
        <f t="shared" si="273"/>
        <v>549</v>
      </c>
      <c r="AU565" s="756">
        <v>0</v>
      </c>
      <c r="AV565" s="756">
        <v>0</v>
      </c>
      <c r="AW565" s="756">
        <v>0</v>
      </c>
      <c r="AX565" s="756">
        <v>0</v>
      </c>
      <c r="AY565" s="756">
        <v>0</v>
      </c>
      <c r="AZ565" s="767">
        <f t="shared" si="292"/>
        <v>0</v>
      </c>
      <c r="BA565" s="756">
        <v>0</v>
      </c>
      <c r="BB565" s="756">
        <v>0</v>
      </c>
      <c r="BC565" s="756">
        <v>0</v>
      </c>
      <c r="BD565" s="756">
        <v>0</v>
      </c>
      <c r="BE565" s="767">
        <f t="shared" si="274"/>
        <v>0</v>
      </c>
      <c r="BF565" s="646">
        <f t="shared" si="275"/>
        <v>0</v>
      </c>
      <c r="BG565" s="594"/>
      <c r="BH565" s="705">
        <f t="shared" si="265"/>
        <v>549</v>
      </c>
      <c r="BI565" s="646">
        <f t="shared" si="276"/>
        <v>0</v>
      </c>
      <c r="BJ565" s="594"/>
      <c r="BK565" s="705">
        <f t="shared" si="277"/>
        <v>549</v>
      </c>
      <c r="BL565" s="756">
        <v>0</v>
      </c>
      <c r="BM565" s="756">
        <v>0</v>
      </c>
      <c r="BN565" s="756">
        <v>0</v>
      </c>
      <c r="BO565" s="756">
        <v>0</v>
      </c>
      <c r="BP565" s="756">
        <v>0</v>
      </c>
      <c r="BQ565" s="756">
        <v>0</v>
      </c>
      <c r="BR565" s="756">
        <v>0</v>
      </c>
      <c r="BS565" s="646">
        <f t="shared" si="288"/>
        <v>0</v>
      </c>
      <c r="BT565" s="594"/>
      <c r="BU565" s="705">
        <f t="shared" si="278"/>
        <v>549</v>
      </c>
      <c r="BV565" s="756">
        <v>0</v>
      </c>
      <c r="BW565" s="756">
        <v>0</v>
      </c>
      <c r="BX565" s="756">
        <v>0</v>
      </c>
      <c r="BY565" s="756">
        <v>0</v>
      </c>
      <c r="BZ565" s="756">
        <v>0</v>
      </c>
      <c r="CA565" s="756">
        <v>0</v>
      </c>
      <c r="CB565" s="756">
        <v>0</v>
      </c>
      <c r="CC565" s="646">
        <f t="shared" si="289"/>
        <v>0</v>
      </c>
      <c r="CD565" s="594"/>
      <c r="CE565" s="705">
        <f t="shared" si="266"/>
        <v>549</v>
      </c>
      <c r="CF565" s="756">
        <f t="shared" si="294"/>
        <v>0</v>
      </c>
      <c r="CG565" s="756">
        <f t="shared" si="294"/>
        <v>0</v>
      </c>
      <c r="CH565" s="756">
        <f t="shared" si="294"/>
        <v>0</v>
      </c>
      <c r="CI565" s="756">
        <f t="shared" si="294"/>
        <v>0</v>
      </c>
      <c r="CJ565" s="756">
        <f t="shared" si="294"/>
        <v>0</v>
      </c>
      <c r="CK565" s="756">
        <f t="shared" si="294"/>
        <v>0</v>
      </c>
      <c r="CL565" s="756">
        <f t="shared" si="294"/>
        <v>0</v>
      </c>
      <c r="CM565" s="646">
        <f t="shared" si="290"/>
        <v>0</v>
      </c>
      <c r="CN565" s="594"/>
      <c r="CO565" s="705">
        <f t="shared" si="267"/>
        <v>549</v>
      </c>
      <c r="CP565" s="756">
        <v>0</v>
      </c>
      <c r="CQ565" s="756">
        <v>0</v>
      </c>
      <c r="CR565" s="756">
        <v>0</v>
      </c>
      <c r="CS565" s="756">
        <v>0</v>
      </c>
      <c r="CT565" s="756">
        <v>0</v>
      </c>
      <c r="CU565" s="756">
        <v>0</v>
      </c>
      <c r="CV565" s="756">
        <v>0</v>
      </c>
      <c r="CW565" s="646">
        <f t="shared" si="291"/>
        <v>0</v>
      </c>
      <c r="CX565" s="685"/>
      <c r="CY565" s="705">
        <f t="shared" si="268"/>
        <v>549</v>
      </c>
      <c r="CZ565" s="756">
        <v>0</v>
      </c>
      <c r="DA565" s="756">
        <v>0</v>
      </c>
      <c r="DB565" s="756">
        <v>0</v>
      </c>
      <c r="DC565" s="756">
        <v>0</v>
      </c>
      <c r="DD565" s="756">
        <v>0</v>
      </c>
      <c r="DE565" s="767">
        <f t="shared" si="279"/>
        <v>0</v>
      </c>
      <c r="DF565" s="756">
        <v>0</v>
      </c>
      <c r="DG565" s="756">
        <v>0</v>
      </c>
      <c r="DH565" s="756">
        <v>0</v>
      </c>
      <c r="DI565" s="756">
        <v>0</v>
      </c>
      <c r="DJ565" s="767">
        <f t="shared" si="280"/>
        <v>0</v>
      </c>
      <c r="DK565" s="715">
        <f t="shared" si="281"/>
        <v>0</v>
      </c>
      <c r="DL565" s="685"/>
      <c r="DM565" s="705">
        <f t="shared" si="269"/>
        <v>549</v>
      </c>
      <c r="DN565" s="715">
        <f t="shared" si="282"/>
        <v>0</v>
      </c>
    </row>
    <row r="566" spans="2:118" x14ac:dyDescent="0.25">
      <c r="B566" s="705">
        <v>550</v>
      </c>
      <c r="C566" s="765">
        <f>(1+_xlfn.XLOOKUP(INT((B566-1)/12)+1,'ZC Curve'!$B$8:$B$107,'ZC Curve'!R$8:R$107,,0))^(1/12)-1</f>
        <v>0</v>
      </c>
      <c r="D566" s="766">
        <f t="shared" si="283"/>
        <v>1</v>
      </c>
      <c r="E566" s="685"/>
      <c r="F566" s="705">
        <v>550</v>
      </c>
      <c r="G566" s="756">
        <v>0</v>
      </c>
      <c r="H566" s="756">
        <v>0</v>
      </c>
      <c r="I566" s="756">
        <v>0</v>
      </c>
      <c r="J566" s="756">
        <v>0</v>
      </c>
      <c r="K566" s="756">
        <v>0</v>
      </c>
      <c r="L566" s="756">
        <v>0</v>
      </c>
      <c r="M566" s="756">
        <v>0</v>
      </c>
      <c r="N566" s="646">
        <f t="shared" si="284"/>
        <v>0</v>
      </c>
      <c r="O566" s="594"/>
      <c r="P566" s="705">
        <f t="shared" si="270"/>
        <v>550</v>
      </c>
      <c r="Q566" s="756">
        <v>0</v>
      </c>
      <c r="R566" s="756">
        <v>0</v>
      </c>
      <c r="S566" s="756">
        <v>0</v>
      </c>
      <c r="T566" s="756">
        <v>0</v>
      </c>
      <c r="U566" s="756">
        <v>0</v>
      </c>
      <c r="V566" s="756">
        <v>0</v>
      </c>
      <c r="W566" s="756">
        <v>0</v>
      </c>
      <c r="X566" s="646">
        <f t="shared" si="285"/>
        <v>0</v>
      </c>
      <c r="Y566" s="594"/>
      <c r="Z566" s="705">
        <f t="shared" si="271"/>
        <v>550</v>
      </c>
      <c r="AA566" s="756">
        <f t="shared" si="293"/>
        <v>0</v>
      </c>
      <c r="AB566" s="756">
        <f t="shared" si="293"/>
        <v>0</v>
      </c>
      <c r="AC566" s="756">
        <f t="shared" si="293"/>
        <v>0</v>
      </c>
      <c r="AD566" s="756">
        <f t="shared" si="293"/>
        <v>0</v>
      </c>
      <c r="AE566" s="756">
        <f t="shared" si="293"/>
        <v>0</v>
      </c>
      <c r="AF566" s="756">
        <f t="shared" si="293"/>
        <v>0</v>
      </c>
      <c r="AG566" s="756">
        <f t="shared" si="293"/>
        <v>0</v>
      </c>
      <c r="AH566" s="646">
        <f t="shared" si="286"/>
        <v>0</v>
      </c>
      <c r="AI566" s="594"/>
      <c r="AJ566" s="705">
        <f t="shared" si="272"/>
        <v>550</v>
      </c>
      <c r="AK566" s="756">
        <v>0</v>
      </c>
      <c r="AL566" s="756">
        <v>0</v>
      </c>
      <c r="AM566" s="756">
        <v>0</v>
      </c>
      <c r="AN566" s="756">
        <v>0</v>
      </c>
      <c r="AO566" s="756">
        <v>0</v>
      </c>
      <c r="AP566" s="756">
        <v>0</v>
      </c>
      <c r="AQ566" s="756">
        <v>0</v>
      </c>
      <c r="AR566" s="646">
        <f t="shared" si="287"/>
        <v>0</v>
      </c>
      <c r="AS566" s="594"/>
      <c r="AT566" s="705">
        <f t="shared" si="273"/>
        <v>550</v>
      </c>
      <c r="AU566" s="756">
        <v>0</v>
      </c>
      <c r="AV566" s="756">
        <v>0</v>
      </c>
      <c r="AW566" s="756">
        <v>0</v>
      </c>
      <c r="AX566" s="756">
        <v>0</v>
      </c>
      <c r="AY566" s="756">
        <v>0</v>
      </c>
      <c r="AZ566" s="767">
        <f t="shared" si="292"/>
        <v>0</v>
      </c>
      <c r="BA566" s="756">
        <v>0</v>
      </c>
      <c r="BB566" s="756">
        <v>0</v>
      </c>
      <c r="BC566" s="756">
        <v>0</v>
      </c>
      <c r="BD566" s="756">
        <v>0</v>
      </c>
      <c r="BE566" s="767">
        <f t="shared" si="274"/>
        <v>0</v>
      </c>
      <c r="BF566" s="646">
        <f t="shared" si="275"/>
        <v>0</v>
      </c>
      <c r="BG566" s="594"/>
      <c r="BH566" s="705">
        <f t="shared" si="265"/>
        <v>550</v>
      </c>
      <c r="BI566" s="646">
        <f t="shared" si="276"/>
        <v>0</v>
      </c>
      <c r="BJ566" s="594"/>
      <c r="BK566" s="705">
        <f t="shared" si="277"/>
        <v>550</v>
      </c>
      <c r="BL566" s="756">
        <v>0</v>
      </c>
      <c r="BM566" s="756">
        <v>0</v>
      </c>
      <c r="BN566" s="756">
        <v>0</v>
      </c>
      <c r="BO566" s="756">
        <v>0</v>
      </c>
      <c r="BP566" s="756">
        <v>0</v>
      </c>
      <c r="BQ566" s="756">
        <v>0</v>
      </c>
      <c r="BR566" s="756">
        <v>0</v>
      </c>
      <c r="BS566" s="646">
        <f t="shared" si="288"/>
        <v>0</v>
      </c>
      <c r="BT566" s="594"/>
      <c r="BU566" s="705">
        <f t="shared" si="278"/>
        <v>550</v>
      </c>
      <c r="BV566" s="756">
        <v>0</v>
      </c>
      <c r="BW566" s="756">
        <v>0</v>
      </c>
      <c r="BX566" s="756">
        <v>0</v>
      </c>
      <c r="BY566" s="756">
        <v>0</v>
      </c>
      <c r="BZ566" s="756">
        <v>0</v>
      </c>
      <c r="CA566" s="756">
        <v>0</v>
      </c>
      <c r="CB566" s="756">
        <v>0</v>
      </c>
      <c r="CC566" s="646">
        <f t="shared" si="289"/>
        <v>0</v>
      </c>
      <c r="CD566" s="594"/>
      <c r="CE566" s="705">
        <f t="shared" si="266"/>
        <v>550</v>
      </c>
      <c r="CF566" s="756">
        <f t="shared" si="294"/>
        <v>0</v>
      </c>
      <c r="CG566" s="756">
        <f t="shared" si="294"/>
        <v>0</v>
      </c>
      <c r="CH566" s="756">
        <f t="shared" si="294"/>
        <v>0</v>
      </c>
      <c r="CI566" s="756">
        <f t="shared" si="294"/>
        <v>0</v>
      </c>
      <c r="CJ566" s="756">
        <f t="shared" si="294"/>
        <v>0</v>
      </c>
      <c r="CK566" s="756">
        <f t="shared" si="294"/>
        <v>0</v>
      </c>
      <c r="CL566" s="756">
        <f t="shared" si="294"/>
        <v>0</v>
      </c>
      <c r="CM566" s="646">
        <f t="shared" si="290"/>
        <v>0</v>
      </c>
      <c r="CN566" s="594"/>
      <c r="CO566" s="705">
        <f t="shared" si="267"/>
        <v>550</v>
      </c>
      <c r="CP566" s="756">
        <v>0</v>
      </c>
      <c r="CQ566" s="756">
        <v>0</v>
      </c>
      <c r="CR566" s="756">
        <v>0</v>
      </c>
      <c r="CS566" s="756">
        <v>0</v>
      </c>
      <c r="CT566" s="756">
        <v>0</v>
      </c>
      <c r="CU566" s="756">
        <v>0</v>
      </c>
      <c r="CV566" s="756">
        <v>0</v>
      </c>
      <c r="CW566" s="646">
        <f t="shared" si="291"/>
        <v>0</v>
      </c>
      <c r="CX566" s="685"/>
      <c r="CY566" s="705">
        <f t="shared" si="268"/>
        <v>550</v>
      </c>
      <c r="CZ566" s="756">
        <v>0</v>
      </c>
      <c r="DA566" s="756">
        <v>0</v>
      </c>
      <c r="DB566" s="756">
        <v>0</v>
      </c>
      <c r="DC566" s="756">
        <v>0</v>
      </c>
      <c r="DD566" s="756">
        <v>0</v>
      </c>
      <c r="DE566" s="767">
        <f t="shared" si="279"/>
        <v>0</v>
      </c>
      <c r="DF566" s="756">
        <v>0</v>
      </c>
      <c r="DG566" s="756">
        <v>0</v>
      </c>
      <c r="DH566" s="756">
        <v>0</v>
      </c>
      <c r="DI566" s="756">
        <v>0</v>
      </c>
      <c r="DJ566" s="767">
        <f t="shared" si="280"/>
        <v>0</v>
      </c>
      <c r="DK566" s="715">
        <f t="shared" si="281"/>
        <v>0</v>
      </c>
      <c r="DL566" s="685"/>
      <c r="DM566" s="705">
        <f t="shared" si="269"/>
        <v>550</v>
      </c>
      <c r="DN566" s="715">
        <f t="shared" si="282"/>
        <v>0</v>
      </c>
    </row>
    <row r="567" spans="2:118" x14ac:dyDescent="0.25">
      <c r="B567" s="705">
        <v>551</v>
      </c>
      <c r="C567" s="765">
        <f>(1+_xlfn.XLOOKUP(INT((B567-1)/12)+1,'ZC Curve'!$B$8:$B$107,'ZC Curve'!R$8:R$107,,0))^(1/12)-1</f>
        <v>0</v>
      </c>
      <c r="D567" s="766">
        <f t="shared" si="283"/>
        <v>1</v>
      </c>
      <c r="E567" s="685"/>
      <c r="F567" s="705">
        <v>551</v>
      </c>
      <c r="G567" s="756">
        <v>0</v>
      </c>
      <c r="H567" s="756">
        <v>0</v>
      </c>
      <c r="I567" s="756">
        <v>0</v>
      </c>
      <c r="J567" s="756">
        <v>0</v>
      </c>
      <c r="K567" s="756">
        <v>0</v>
      </c>
      <c r="L567" s="756">
        <v>0</v>
      </c>
      <c r="M567" s="756">
        <v>0</v>
      </c>
      <c r="N567" s="646">
        <f t="shared" si="284"/>
        <v>0</v>
      </c>
      <c r="O567" s="594"/>
      <c r="P567" s="705">
        <f t="shared" si="270"/>
        <v>551</v>
      </c>
      <c r="Q567" s="756">
        <v>0</v>
      </c>
      <c r="R567" s="756">
        <v>0</v>
      </c>
      <c r="S567" s="756">
        <v>0</v>
      </c>
      <c r="T567" s="756">
        <v>0</v>
      </c>
      <c r="U567" s="756">
        <v>0</v>
      </c>
      <c r="V567" s="756">
        <v>0</v>
      </c>
      <c r="W567" s="756">
        <v>0</v>
      </c>
      <c r="X567" s="646">
        <f t="shared" si="285"/>
        <v>0</v>
      </c>
      <c r="Y567" s="594"/>
      <c r="Z567" s="705">
        <f t="shared" si="271"/>
        <v>551</v>
      </c>
      <c r="AA567" s="756">
        <f t="shared" si="293"/>
        <v>0</v>
      </c>
      <c r="AB567" s="756">
        <f t="shared" si="293"/>
        <v>0</v>
      </c>
      <c r="AC567" s="756">
        <f t="shared" si="293"/>
        <v>0</v>
      </c>
      <c r="AD567" s="756">
        <f t="shared" si="293"/>
        <v>0</v>
      </c>
      <c r="AE567" s="756">
        <f t="shared" si="293"/>
        <v>0</v>
      </c>
      <c r="AF567" s="756">
        <f t="shared" si="293"/>
        <v>0</v>
      </c>
      <c r="AG567" s="756">
        <f t="shared" si="293"/>
        <v>0</v>
      </c>
      <c r="AH567" s="646">
        <f t="shared" si="286"/>
        <v>0</v>
      </c>
      <c r="AI567" s="594"/>
      <c r="AJ567" s="705">
        <f t="shared" si="272"/>
        <v>551</v>
      </c>
      <c r="AK567" s="756">
        <v>0</v>
      </c>
      <c r="AL567" s="756">
        <v>0</v>
      </c>
      <c r="AM567" s="756">
        <v>0</v>
      </c>
      <c r="AN567" s="756">
        <v>0</v>
      </c>
      <c r="AO567" s="756">
        <v>0</v>
      </c>
      <c r="AP567" s="756">
        <v>0</v>
      </c>
      <c r="AQ567" s="756">
        <v>0</v>
      </c>
      <c r="AR567" s="646">
        <f t="shared" si="287"/>
        <v>0</v>
      </c>
      <c r="AS567" s="594"/>
      <c r="AT567" s="705">
        <f t="shared" si="273"/>
        <v>551</v>
      </c>
      <c r="AU567" s="756">
        <v>0</v>
      </c>
      <c r="AV567" s="756">
        <v>0</v>
      </c>
      <c r="AW567" s="756">
        <v>0</v>
      </c>
      <c r="AX567" s="756">
        <v>0</v>
      </c>
      <c r="AY567" s="756">
        <v>0</v>
      </c>
      <c r="AZ567" s="767">
        <f t="shared" si="292"/>
        <v>0</v>
      </c>
      <c r="BA567" s="756">
        <v>0</v>
      </c>
      <c r="BB567" s="756">
        <v>0</v>
      </c>
      <c r="BC567" s="756">
        <v>0</v>
      </c>
      <c r="BD567" s="756">
        <v>0</v>
      </c>
      <c r="BE567" s="767">
        <f t="shared" si="274"/>
        <v>0</v>
      </c>
      <c r="BF567" s="646">
        <f t="shared" si="275"/>
        <v>0</v>
      </c>
      <c r="BG567" s="594"/>
      <c r="BH567" s="705">
        <f t="shared" si="265"/>
        <v>551</v>
      </c>
      <c r="BI567" s="646">
        <f t="shared" si="276"/>
        <v>0</v>
      </c>
      <c r="BJ567" s="594"/>
      <c r="BK567" s="705">
        <f t="shared" si="277"/>
        <v>551</v>
      </c>
      <c r="BL567" s="756">
        <v>0</v>
      </c>
      <c r="BM567" s="756">
        <v>0</v>
      </c>
      <c r="BN567" s="756">
        <v>0</v>
      </c>
      <c r="BO567" s="756">
        <v>0</v>
      </c>
      <c r="BP567" s="756">
        <v>0</v>
      </c>
      <c r="BQ567" s="756">
        <v>0</v>
      </c>
      <c r="BR567" s="756">
        <v>0</v>
      </c>
      <c r="BS567" s="646">
        <f t="shared" si="288"/>
        <v>0</v>
      </c>
      <c r="BT567" s="594"/>
      <c r="BU567" s="705">
        <f t="shared" si="278"/>
        <v>551</v>
      </c>
      <c r="BV567" s="756">
        <v>0</v>
      </c>
      <c r="BW567" s="756">
        <v>0</v>
      </c>
      <c r="BX567" s="756">
        <v>0</v>
      </c>
      <c r="BY567" s="756">
        <v>0</v>
      </c>
      <c r="BZ567" s="756">
        <v>0</v>
      </c>
      <c r="CA567" s="756">
        <v>0</v>
      </c>
      <c r="CB567" s="756">
        <v>0</v>
      </c>
      <c r="CC567" s="646">
        <f t="shared" si="289"/>
        <v>0</v>
      </c>
      <c r="CD567" s="594"/>
      <c r="CE567" s="705">
        <f t="shared" si="266"/>
        <v>551</v>
      </c>
      <c r="CF567" s="756">
        <f t="shared" si="294"/>
        <v>0</v>
      </c>
      <c r="CG567" s="756">
        <f t="shared" si="294"/>
        <v>0</v>
      </c>
      <c r="CH567" s="756">
        <f t="shared" si="294"/>
        <v>0</v>
      </c>
      <c r="CI567" s="756">
        <f t="shared" si="294"/>
        <v>0</v>
      </c>
      <c r="CJ567" s="756">
        <f t="shared" si="294"/>
        <v>0</v>
      </c>
      <c r="CK567" s="756">
        <f t="shared" si="294"/>
        <v>0</v>
      </c>
      <c r="CL567" s="756">
        <f t="shared" si="294"/>
        <v>0</v>
      </c>
      <c r="CM567" s="646">
        <f t="shared" si="290"/>
        <v>0</v>
      </c>
      <c r="CN567" s="594"/>
      <c r="CO567" s="705">
        <f t="shared" si="267"/>
        <v>551</v>
      </c>
      <c r="CP567" s="756">
        <v>0</v>
      </c>
      <c r="CQ567" s="756">
        <v>0</v>
      </c>
      <c r="CR567" s="756">
        <v>0</v>
      </c>
      <c r="CS567" s="756">
        <v>0</v>
      </c>
      <c r="CT567" s="756">
        <v>0</v>
      </c>
      <c r="CU567" s="756">
        <v>0</v>
      </c>
      <c r="CV567" s="756">
        <v>0</v>
      </c>
      <c r="CW567" s="646">
        <f t="shared" si="291"/>
        <v>0</v>
      </c>
      <c r="CX567" s="685"/>
      <c r="CY567" s="705">
        <f t="shared" si="268"/>
        <v>551</v>
      </c>
      <c r="CZ567" s="756">
        <v>0</v>
      </c>
      <c r="DA567" s="756">
        <v>0</v>
      </c>
      <c r="DB567" s="756">
        <v>0</v>
      </c>
      <c r="DC567" s="756">
        <v>0</v>
      </c>
      <c r="DD567" s="756">
        <v>0</v>
      </c>
      <c r="DE567" s="767">
        <f t="shared" si="279"/>
        <v>0</v>
      </c>
      <c r="DF567" s="756">
        <v>0</v>
      </c>
      <c r="DG567" s="756">
        <v>0</v>
      </c>
      <c r="DH567" s="756">
        <v>0</v>
      </c>
      <c r="DI567" s="756">
        <v>0</v>
      </c>
      <c r="DJ567" s="767">
        <f t="shared" si="280"/>
        <v>0</v>
      </c>
      <c r="DK567" s="715">
        <f t="shared" si="281"/>
        <v>0</v>
      </c>
      <c r="DL567" s="685"/>
      <c r="DM567" s="705">
        <f t="shared" si="269"/>
        <v>551</v>
      </c>
      <c r="DN567" s="715">
        <f t="shared" si="282"/>
        <v>0</v>
      </c>
    </row>
    <row r="568" spans="2:118" x14ac:dyDescent="0.25">
      <c r="B568" s="705">
        <v>552</v>
      </c>
      <c r="C568" s="765">
        <f>(1+_xlfn.XLOOKUP(INT((B568-1)/12)+1,'ZC Curve'!$B$8:$B$107,'ZC Curve'!R$8:R$107,,0))^(1/12)-1</f>
        <v>0</v>
      </c>
      <c r="D568" s="766">
        <f t="shared" si="283"/>
        <v>1</v>
      </c>
      <c r="E568" s="685"/>
      <c r="F568" s="705">
        <v>552</v>
      </c>
      <c r="G568" s="756">
        <v>0</v>
      </c>
      <c r="H568" s="756">
        <v>0</v>
      </c>
      <c r="I568" s="756">
        <v>0</v>
      </c>
      <c r="J568" s="756">
        <v>0</v>
      </c>
      <c r="K568" s="756">
        <v>0</v>
      </c>
      <c r="L568" s="756">
        <v>0</v>
      </c>
      <c r="M568" s="756">
        <v>0</v>
      </c>
      <c r="N568" s="646">
        <f t="shared" si="284"/>
        <v>0</v>
      </c>
      <c r="O568" s="594"/>
      <c r="P568" s="705">
        <f t="shared" si="270"/>
        <v>552</v>
      </c>
      <c r="Q568" s="756">
        <v>0</v>
      </c>
      <c r="R568" s="756">
        <v>0</v>
      </c>
      <c r="S568" s="756">
        <v>0</v>
      </c>
      <c r="T568" s="756">
        <v>0</v>
      </c>
      <c r="U568" s="756">
        <v>0</v>
      </c>
      <c r="V568" s="756">
        <v>0</v>
      </c>
      <c r="W568" s="756">
        <v>0</v>
      </c>
      <c r="X568" s="646">
        <f t="shared" si="285"/>
        <v>0</v>
      </c>
      <c r="Y568" s="594"/>
      <c r="Z568" s="705">
        <f t="shared" si="271"/>
        <v>552</v>
      </c>
      <c r="AA568" s="756">
        <f t="shared" si="293"/>
        <v>0</v>
      </c>
      <c r="AB568" s="756">
        <f t="shared" si="293"/>
        <v>0</v>
      </c>
      <c r="AC568" s="756">
        <f t="shared" si="293"/>
        <v>0</v>
      </c>
      <c r="AD568" s="756">
        <f t="shared" si="293"/>
        <v>0</v>
      </c>
      <c r="AE568" s="756">
        <f t="shared" si="293"/>
        <v>0</v>
      </c>
      <c r="AF568" s="756">
        <f t="shared" si="293"/>
        <v>0</v>
      </c>
      <c r="AG568" s="756">
        <f t="shared" si="293"/>
        <v>0</v>
      </c>
      <c r="AH568" s="646">
        <f t="shared" si="286"/>
        <v>0</v>
      </c>
      <c r="AI568" s="594"/>
      <c r="AJ568" s="705">
        <f t="shared" si="272"/>
        <v>552</v>
      </c>
      <c r="AK568" s="756">
        <v>0</v>
      </c>
      <c r="AL568" s="756">
        <v>0</v>
      </c>
      <c r="AM568" s="756">
        <v>0</v>
      </c>
      <c r="AN568" s="756">
        <v>0</v>
      </c>
      <c r="AO568" s="756">
        <v>0</v>
      </c>
      <c r="AP568" s="756">
        <v>0</v>
      </c>
      <c r="AQ568" s="756">
        <v>0</v>
      </c>
      <c r="AR568" s="646">
        <f t="shared" si="287"/>
        <v>0</v>
      </c>
      <c r="AS568" s="594"/>
      <c r="AT568" s="705">
        <f t="shared" si="273"/>
        <v>552</v>
      </c>
      <c r="AU568" s="756">
        <v>0</v>
      </c>
      <c r="AV568" s="756">
        <v>0</v>
      </c>
      <c r="AW568" s="756">
        <v>0</v>
      </c>
      <c r="AX568" s="756">
        <v>0</v>
      </c>
      <c r="AY568" s="756">
        <v>0</v>
      </c>
      <c r="AZ568" s="767">
        <f t="shared" si="292"/>
        <v>0</v>
      </c>
      <c r="BA568" s="756">
        <v>0</v>
      </c>
      <c r="BB568" s="756">
        <v>0</v>
      </c>
      <c r="BC568" s="756">
        <v>0</v>
      </c>
      <c r="BD568" s="756">
        <v>0</v>
      </c>
      <c r="BE568" s="767">
        <f t="shared" si="274"/>
        <v>0</v>
      </c>
      <c r="BF568" s="646">
        <f t="shared" si="275"/>
        <v>0</v>
      </c>
      <c r="BG568" s="594"/>
      <c r="BH568" s="705">
        <f t="shared" si="265"/>
        <v>552</v>
      </c>
      <c r="BI568" s="646">
        <f t="shared" si="276"/>
        <v>0</v>
      </c>
      <c r="BJ568" s="594"/>
      <c r="BK568" s="705">
        <f t="shared" si="277"/>
        <v>552</v>
      </c>
      <c r="BL568" s="756">
        <v>0</v>
      </c>
      <c r="BM568" s="756">
        <v>0</v>
      </c>
      <c r="BN568" s="756">
        <v>0</v>
      </c>
      <c r="BO568" s="756">
        <v>0</v>
      </c>
      <c r="BP568" s="756">
        <v>0</v>
      </c>
      <c r="BQ568" s="756">
        <v>0</v>
      </c>
      <c r="BR568" s="756">
        <v>0</v>
      </c>
      <c r="BS568" s="646">
        <f t="shared" si="288"/>
        <v>0</v>
      </c>
      <c r="BT568" s="594"/>
      <c r="BU568" s="705">
        <f t="shared" si="278"/>
        <v>552</v>
      </c>
      <c r="BV568" s="756">
        <v>0</v>
      </c>
      <c r="BW568" s="756">
        <v>0</v>
      </c>
      <c r="BX568" s="756">
        <v>0</v>
      </c>
      <c r="BY568" s="756">
        <v>0</v>
      </c>
      <c r="BZ568" s="756">
        <v>0</v>
      </c>
      <c r="CA568" s="756">
        <v>0</v>
      </c>
      <c r="CB568" s="756">
        <v>0</v>
      </c>
      <c r="CC568" s="646">
        <f t="shared" si="289"/>
        <v>0</v>
      </c>
      <c r="CD568" s="594"/>
      <c r="CE568" s="705">
        <f t="shared" si="266"/>
        <v>552</v>
      </c>
      <c r="CF568" s="756">
        <f t="shared" si="294"/>
        <v>0</v>
      </c>
      <c r="CG568" s="756">
        <f t="shared" si="294"/>
        <v>0</v>
      </c>
      <c r="CH568" s="756">
        <f t="shared" si="294"/>
        <v>0</v>
      </c>
      <c r="CI568" s="756">
        <f t="shared" si="294"/>
        <v>0</v>
      </c>
      <c r="CJ568" s="756">
        <f t="shared" si="294"/>
        <v>0</v>
      </c>
      <c r="CK568" s="756">
        <f t="shared" si="294"/>
        <v>0</v>
      </c>
      <c r="CL568" s="756">
        <f t="shared" si="294"/>
        <v>0</v>
      </c>
      <c r="CM568" s="646">
        <f t="shared" si="290"/>
        <v>0</v>
      </c>
      <c r="CN568" s="594"/>
      <c r="CO568" s="705">
        <f t="shared" si="267"/>
        <v>552</v>
      </c>
      <c r="CP568" s="756">
        <v>0</v>
      </c>
      <c r="CQ568" s="756">
        <v>0</v>
      </c>
      <c r="CR568" s="756">
        <v>0</v>
      </c>
      <c r="CS568" s="756">
        <v>0</v>
      </c>
      <c r="CT568" s="756">
        <v>0</v>
      </c>
      <c r="CU568" s="756">
        <v>0</v>
      </c>
      <c r="CV568" s="756">
        <v>0</v>
      </c>
      <c r="CW568" s="646">
        <f t="shared" si="291"/>
        <v>0</v>
      </c>
      <c r="CX568" s="685"/>
      <c r="CY568" s="705">
        <f t="shared" si="268"/>
        <v>552</v>
      </c>
      <c r="CZ568" s="756">
        <v>0</v>
      </c>
      <c r="DA568" s="756">
        <v>0</v>
      </c>
      <c r="DB568" s="756">
        <v>0</v>
      </c>
      <c r="DC568" s="756">
        <v>0</v>
      </c>
      <c r="DD568" s="756">
        <v>0</v>
      </c>
      <c r="DE568" s="767">
        <f t="shared" si="279"/>
        <v>0</v>
      </c>
      <c r="DF568" s="756">
        <v>0</v>
      </c>
      <c r="DG568" s="756">
        <v>0</v>
      </c>
      <c r="DH568" s="756">
        <v>0</v>
      </c>
      <c r="DI568" s="756">
        <v>0</v>
      </c>
      <c r="DJ568" s="767">
        <f t="shared" si="280"/>
        <v>0</v>
      </c>
      <c r="DK568" s="715">
        <f t="shared" si="281"/>
        <v>0</v>
      </c>
      <c r="DL568" s="685"/>
      <c r="DM568" s="705">
        <f t="shared" si="269"/>
        <v>552</v>
      </c>
      <c r="DN568" s="715">
        <f t="shared" si="282"/>
        <v>0</v>
      </c>
    </row>
    <row r="569" spans="2:118" x14ac:dyDescent="0.25">
      <c r="B569" s="705">
        <v>553</v>
      </c>
      <c r="C569" s="765">
        <f>(1+_xlfn.XLOOKUP(INT((B569-1)/12)+1,'ZC Curve'!$B$8:$B$107,'ZC Curve'!R$8:R$107,,0))^(1/12)-1</f>
        <v>0</v>
      </c>
      <c r="D569" s="766">
        <f t="shared" si="283"/>
        <v>1</v>
      </c>
      <c r="E569" s="685"/>
      <c r="F569" s="705">
        <v>553</v>
      </c>
      <c r="G569" s="756">
        <v>0</v>
      </c>
      <c r="H569" s="756">
        <v>0</v>
      </c>
      <c r="I569" s="756">
        <v>0</v>
      </c>
      <c r="J569" s="756">
        <v>0</v>
      </c>
      <c r="K569" s="756">
        <v>0</v>
      </c>
      <c r="L569" s="756">
        <v>0</v>
      </c>
      <c r="M569" s="756">
        <v>0</v>
      </c>
      <c r="N569" s="646">
        <f t="shared" si="284"/>
        <v>0</v>
      </c>
      <c r="O569" s="594"/>
      <c r="P569" s="705">
        <f t="shared" si="270"/>
        <v>553</v>
      </c>
      <c r="Q569" s="756">
        <v>0</v>
      </c>
      <c r="R569" s="756">
        <v>0</v>
      </c>
      <c r="S569" s="756">
        <v>0</v>
      </c>
      <c r="T569" s="756">
        <v>0</v>
      </c>
      <c r="U569" s="756">
        <v>0</v>
      </c>
      <c r="V569" s="756">
        <v>0</v>
      </c>
      <c r="W569" s="756">
        <v>0</v>
      </c>
      <c r="X569" s="646">
        <f t="shared" si="285"/>
        <v>0</v>
      </c>
      <c r="Y569" s="594"/>
      <c r="Z569" s="705">
        <f t="shared" si="271"/>
        <v>553</v>
      </c>
      <c r="AA569" s="756">
        <f t="shared" si="293"/>
        <v>0</v>
      </c>
      <c r="AB569" s="756">
        <f t="shared" si="293"/>
        <v>0</v>
      </c>
      <c r="AC569" s="756">
        <f t="shared" si="293"/>
        <v>0</v>
      </c>
      <c r="AD569" s="756">
        <f t="shared" si="293"/>
        <v>0</v>
      </c>
      <c r="AE569" s="756">
        <f t="shared" si="293"/>
        <v>0</v>
      </c>
      <c r="AF569" s="756">
        <f t="shared" si="293"/>
        <v>0</v>
      </c>
      <c r="AG569" s="756">
        <f t="shared" si="293"/>
        <v>0</v>
      </c>
      <c r="AH569" s="646">
        <f t="shared" si="286"/>
        <v>0</v>
      </c>
      <c r="AI569" s="594"/>
      <c r="AJ569" s="705">
        <f t="shared" si="272"/>
        <v>553</v>
      </c>
      <c r="AK569" s="756">
        <v>0</v>
      </c>
      <c r="AL569" s="756">
        <v>0</v>
      </c>
      <c r="AM569" s="756">
        <v>0</v>
      </c>
      <c r="AN569" s="756">
        <v>0</v>
      </c>
      <c r="AO569" s="756">
        <v>0</v>
      </c>
      <c r="AP569" s="756">
        <v>0</v>
      </c>
      <c r="AQ569" s="756">
        <v>0</v>
      </c>
      <c r="AR569" s="646">
        <f t="shared" si="287"/>
        <v>0</v>
      </c>
      <c r="AS569" s="594"/>
      <c r="AT569" s="705">
        <f t="shared" si="273"/>
        <v>553</v>
      </c>
      <c r="AU569" s="756">
        <v>0</v>
      </c>
      <c r="AV569" s="756">
        <v>0</v>
      </c>
      <c r="AW569" s="756">
        <v>0</v>
      </c>
      <c r="AX569" s="756">
        <v>0</v>
      </c>
      <c r="AY569" s="756">
        <v>0</v>
      </c>
      <c r="AZ569" s="767">
        <f t="shared" si="292"/>
        <v>0</v>
      </c>
      <c r="BA569" s="756">
        <v>0</v>
      </c>
      <c r="BB569" s="756">
        <v>0</v>
      </c>
      <c r="BC569" s="756">
        <v>0</v>
      </c>
      <c r="BD569" s="756">
        <v>0</v>
      </c>
      <c r="BE569" s="767">
        <f t="shared" si="274"/>
        <v>0</v>
      </c>
      <c r="BF569" s="646">
        <f t="shared" si="275"/>
        <v>0</v>
      </c>
      <c r="BG569" s="594"/>
      <c r="BH569" s="705">
        <f t="shared" si="265"/>
        <v>553</v>
      </c>
      <c r="BI569" s="646">
        <f t="shared" si="276"/>
        <v>0</v>
      </c>
      <c r="BJ569" s="594"/>
      <c r="BK569" s="705">
        <f t="shared" si="277"/>
        <v>553</v>
      </c>
      <c r="BL569" s="756">
        <v>0</v>
      </c>
      <c r="BM569" s="756">
        <v>0</v>
      </c>
      <c r="BN569" s="756">
        <v>0</v>
      </c>
      <c r="BO569" s="756">
        <v>0</v>
      </c>
      <c r="BP569" s="756">
        <v>0</v>
      </c>
      <c r="BQ569" s="756">
        <v>0</v>
      </c>
      <c r="BR569" s="756">
        <v>0</v>
      </c>
      <c r="BS569" s="646">
        <f t="shared" si="288"/>
        <v>0</v>
      </c>
      <c r="BT569" s="594"/>
      <c r="BU569" s="705">
        <f t="shared" si="278"/>
        <v>553</v>
      </c>
      <c r="BV569" s="756">
        <v>0</v>
      </c>
      <c r="BW569" s="756">
        <v>0</v>
      </c>
      <c r="BX569" s="756">
        <v>0</v>
      </c>
      <c r="BY569" s="756">
        <v>0</v>
      </c>
      <c r="BZ569" s="756">
        <v>0</v>
      </c>
      <c r="CA569" s="756">
        <v>0</v>
      </c>
      <c r="CB569" s="756">
        <v>0</v>
      </c>
      <c r="CC569" s="646">
        <f t="shared" si="289"/>
        <v>0</v>
      </c>
      <c r="CD569" s="594"/>
      <c r="CE569" s="705">
        <f t="shared" si="266"/>
        <v>553</v>
      </c>
      <c r="CF569" s="756">
        <f t="shared" si="294"/>
        <v>0</v>
      </c>
      <c r="CG569" s="756">
        <f t="shared" si="294"/>
        <v>0</v>
      </c>
      <c r="CH569" s="756">
        <f t="shared" si="294"/>
        <v>0</v>
      </c>
      <c r="CI569" s="756">
        <f t="shared" si="294"/>
        <v>0</v>
      </c>
      <c r="CJ569" s="756">
        <f t="shared" si="294"/>
        <v>0</v>
      </c>
      <c r="CK569" s="756">
        <f t="shared" si="294"/>
        <v>0</v>
      </c>
      <c r="CL569" s="756">
        <f t="shared" si="294"/>
        <v>0</v>
      </c>
      <c r="CM569" s="646">
        <f t="shared" si="290"/>
        <v>0</v>
      </c>
      <c r="CN569" s="594"/>
      <c r="CO569" s="705">
        <f t="shared" si="267"/>
        <v>553</v>
      </c>
      <c r="CP569" s="756">
        <v>0</v>
      </c>
      <c r="CQ569" s="756">
        <v>0</v>
      </c>
      <c r="CR569" s="756">
        <v>0</v>
      </c>
      <c r="CS569" s="756">
        <v>0</v>
      </c>
      <c r="CT569" s="756">
        <v>0</v>
      </c>
      <c r="CU569" s="756">
        <v>0</v>
      </c>
      <c r="CV569" s="756">
        <v>0</v>
      </c>
      <c r="CW569" s="646">
        <f t="shared" si="291"/>
        <v>0</v>
      </c>
      <c r="CX569" s="685"/>
      <c r="CY569" s="705">
        <f t="shared" si="268"/>
        <v>553</v>
      </c>
      <c r="CZ569" s="756">
        <v>0</v>
      </c>
      <c r="DA569" s="756">
        <v>0</v>
      </c>
      <c r="DB569" s="756">
        <v>0</v>
      </c>
      <c r="DC569" s="756">
        <v>0</v>
      </c>
      <c r="DD569" s="756">
        <v>0</v>
      </c>
      <c r="DE569" s="767">
        <f t="shared" si="279"/>
        <v>0</v>
      </c>
      <c r="DF569" s="756">
        <v>0</v>
      </c>
      <c r="DG569" s="756">
        <v>0</v>
      </c>
      <c r="DH569" s="756">
        <v>0</v>
      </c>
      <c r="DI569" s="756">
        <v>0</v>
      </c>
      <c r="DJ569" s="767">
        <f t="shared" si="280"/>
        <v>0</v>
      </c>
      <c r="DK569" s="715">
        <f t="shared" si="281"/>
        <v>0</v>
      </c>
      <c r="DL569" s="685"/>
      <c r="DM569" s="705">
        <f t="shared" si="269"/>
        <v>553</v>
      </c>
      <c r="DN569" s="715">
        <f t="shared" si="282"/>
        <v>0</v>
      </c>
    </row>
    <row r="570" spans="2:118" x14ac:dyDescent="0.25">
      <c r="B570" s="705">
        <v>554</v>
      </c>
      <c r="C570" s="765">
        <f>(1+_xlfn.XLOOKUP(INT((B570-1)/12)+1,'ZC Curve'!$B$8:$B$107,'ZC Curve'!R$8:R$107,,0))^(1/12)-1</f>
        <v>0</v>
      </c>
      <c r="D570" s="766">
        <f t="shared" si="283"/>
        <v>1</v>
      </c>
      <c r="E570" s="685"/>
      <c r="F570" s="705">
        <v>554</v>
      </c>
      <c r="G570" s="756">
        <v>0</v>
      </c>
      <c r="H570" s="756">
        <v>0</v>
      </c>
      <c r="I570" s="756">
        <v>0</v>
      </c>
      <c r="J570" s="756">
        <v>0</v>
      </c>
      <c r="K570" s="756">
        <v>0</v>
      </c>
      <c r="L570" s="756">
        <v>0</v>
      </c>
      <c r="M570" s="756">
        <v>0</v>
      </c>
      <c r="N570" s="646">
        <f t="shared" si="284"/>
        <v>0</v>
      </c>
      <c r="O570" s="594"/>
      <c r="P570" s="705">
        <f t="shared" si="270"/>
        <v>554</v>
      </c>
      <c r="Q570" s="756">
        <v>0</v>
      </c>
      <c r="R570" s="756">
        <v>0</v>
      </c>
      <c r="S570" s="756">
        <v>0</v>
      </c>
      <c r="T570" s="756">
        <v>0</v>
      </c>
      <c r="U570" s="756">
        <v>0</v>
      </c>
      <c r="V570" s="756">
        <v>0</v>
      </c>
      <c r="W570" s="756">
        <v>0</v>
      </c>
      <c r="X570" s="646">
        <f t="shared" si="285"/>
        <v>0</v>
      </c>
      <c r="Y570" s="594"/>
      <c r="Z570" s="705">
        <f t="shared" si="271"/>
        <v>554</v>
      </c>
      <c r="AA570" s="756">
        <f t="shared" si="293"/>
        <v>0</v>
      </c>
      <c r="AB570" s="756">
        <f t="shared" si="293"/>
        <v>0</v>
      </c>
      <c r="AC570" s="756">
        <f t="shared" si="293"/>
        <v>0</v>
      </c>
      <c r="AD570" s="756">
        <f t="shared" si="293"/>
        <v>0</v>
      </c>
      <c r="AE570" s="756">
        <f t="shared" si="293"/>
        <v>0</v>
      </c>
      <c r="AF570" s="756">
        <f t="shared" si="293"/>
        <v>0</v>
      </c>
      <c r="AG570" s="756">
        <f t="shared" si="293"/>
        <v>0</v>
      </c>
      <c r="AH570" s="646">
        <f t="shared" si="286"/>
        <v>0</v>
      </c>
      <c r="AI570" s="594"/>
      <c r="AJ570" s="705">
        <f t="shared" si="272"/>
        <v>554</v>
      </c>
      <c r="AK570" s="756">
        <v>0</v>
      </c>
      <c r="AL570" s="756">
        <v>0</v>
      </c>
      <c r="AM570" s="756">
        <v>0</v>
      </c>
      <c r="AN570" s="756">
        <v>0</v>
      </c>
      <c r="AO570" s="756">
        <v>0</v>
      </c>
      <c r="AP570" s="756">
        <v>0</v>
      </c>
      <c r="AQ570" s="756">
        <v>0</v>
      </c>
      <c r="AR570" s="646">
        <f t="shared" si="287"/>
        <v>0</v>
      </c>
      <c r="AS570" s="594"/>
      <c r="AT570" s="705">
        <f t="shared" si="273"/>
        <v>554</v>
      </c>
      <c r="AU570" s="756">
        <v>0</v>
      </c>
      <c r="AV570" s="756">
        <v>0</v>
      </c>
      <c r="AW570" s="756">
        <v>0</v>
      </c>
      <c r="AX570" s="756">
        <v>0</v>
      </c>
      <c r="AY570" s="756">
        <v>0</v>
      </c>
      <c r="AZ570" s="767">
        <f t="shared" si="292"/>
        <v>0</v>
      </c>
      <c r="BA570" s="756">
        <v>0</v>
      </c>
      <c r="BB570" s="756">
        <v>0</v>
      </c>
      <c r="BC570" s="756">
        <v>0</v>
      </c>
      <c r="BD570" s="756">
        <v>0</v>
      </c>
      <c r="BE570" s="767">
        <f t="shared" si="274"/>
        <v>0</v>
      </c>
      <c r="BF570" s="646">
        <f t="shared" si="275"/>
        <v>0</v>
      </c>
      <c r="BG570" s="594"/>
      <c r="BH570" s="705">
        <f t="shared" si="265"/>
        <v>554</v>
      </c>
      <c r="BI570" s="646">
        <f t="shared" si="276"/>
        <v>0</v>
      </c>
      <c r="BJ570" s="594"/>
      <c r="BK570" s="705">
        <f t="shared" si="277"/>
        <v>554</v>
      </c>
      <c r="BL570" s="756">
        <v>0</v>
      </c>
      <c r="BM570" s="756">
        <v>0</v>
      </c>
      <c r="BN570" s="756">
        <v>0</v>
      </c>
      <c r="BO570" s="756">
        <v>0</v>
      </c>
      <c r="BP570" s="756">
        <v>0</v>
      </c>
      <c r="BQ570" s="756">
        <v>0</v>
      </c>
      <c r="BR570" s="756">
        <v>0</v>
      </c>
      <c r="BS570" s="646">
        <f t="shared" si="288"/>
        <v>0</v>
      </c>
      <c r="BT570" s="594"/>
      <c r="BU570" s="705">
        <f t="shared" si="278"/>
        <v>554</v>
      </c>
      <c r="BV570" s="756">
        <v>0</v>
      </c>
      <c r="BW570" s="756">
        <v>0</v>
      </c>
      <c r="BX570" s="756">
        <v>0</v>
      </c>
      <c r="BY570" s="756">
        <v>0</v>
      </c>
      <c r="BZ570" s="756">
        <v>0</v>
      </c>
      <c r="CA570" s="756">
        <v>0</v>
      </c>
      <c r="CB570" s="756">
        <v>0</v>
      </c>
      <c r="CC570" s="646">
        <f t="shared" si="289"/>
        <v>0</v>
      </c>
      <c r="CD570" s="594"/>
      <c r="CE570" s="705">
        <f t="shared" si="266"/>
        <v>554</v>
      </c>
      <c r="CF570" s="756">
        <f t="shared" si="294"/>
        <v>0</v>
      </c>
      <c r="CG570" s="756">
        <f t="shared" si="294"/>
        <v>0</v>
      </c>
      <c r="CH570" s="756">
        <f t="shared" si="294"/>
        <v>0</v>
      </c>
      <c r="CI570" s="756">
        <f t="shared" si="294"/>
        <v>0</v>
      </c>
      <c r="CJ570" s="756">
        <f t="shared" si="294"/>
        <v>0</v>
      </c>
      <c r="CK570" s="756">
        <f t="shared" si="294"/>
        <v>0</v>
      </c>
      <c r="CL570" s="756">
        <f t="shared" si="294"/>
        <v>0</v>
      </c>
      <c r="CM570" s="646">
        <f t="shared" si="290"/>
        <v>0</v>
      </c>
      <c r="CN570" s="594"/>
      <c r="CO570" s="705">
        <f t="shared" si="267"/>
        <v>554</v>
      </c>
      <c r="CP570" s="756">
        <v>0</v>
      </c>
      <c r="CQ570" s="756">
        <v>0</v>
      </c>
      <c r="CR570" s="756">
        <v>0</v>
      </c>
      <c r="CS570" s="756">
        <v>0</v>
      </c>
      <c r="CT570" s="756">
        <v>0</v>
      </c>
      <c r="CU570" s="756">
        <v>0</v>
      </c>
      <c r="CV570" s="756">
        <v>0</v>
      </c>
      <c r="CW570" s="646">
        <f t="shared" si="291"/>
        <v>0</v>
      </c>
      <c r="CX570" s="685"/>
      <c r="CY570" s="705">
        <f t="shared" si="268"/>
        <v>554</v>
      </c>
      <c r="CZ570" s="756">
        <v>0</v>
      </c>
      <c r="DA570" s="756">
        <v>0</v>
      </c>
      <c r="DB570" s="756">
        <v>0</v>
      </c>
      <c r="DC570" s="756">
        <v>0</v>
      </c>
      <c r="DD570" s="756">
        <v>0</v>
      </c>
      <c r="DE570" s="767">
        <f t="shared" si="279"/>
        <v>0</v>
      </c>
      <c r="DF570" s="756">
        <v>0</v>
      </c>
      <c r="DG570" s="756">
        <v>0</v>
      </c>
      <c r="DH570" s="756">
        <v>0</v>
      </c>
      <c r="DI570" s="756">
        <v>0</v>
      </c>
      <c r="DJ570" s="767">
        <f t="shared" si="280"/>
        <v>0</v>
      </c>
      <c r="DK570" s="715">
        <f t="shared" si="281"/>
        <v>0</v>
      </c>
      <c r="DL570" s="685"/>
      <c r="DM570" s="705">
        <f t="shared" si="269"/>
        <v>554</v>
      </c>
      <c r="DN570" s="715">
        <f t="shared" si="282"/>
        <v>0</v>
      </c>
    </row>
    <row r="571" spans="2:118" x14ac:dyDescent="0.25">
      <c r="B571" s="705">
        <v>555</v>
      </c>
      <c r="C571" s="765">
        <f>(1+_xlfn.XLOOKUP(INT((B571-1)/12)+1,'ZC Curve'!$B$8:$B$107,'ZC Curve'!R$8:R$107,,0))^(1/12)-1</f>
        <v>0</v>
      </c>
      <c r="D571" s="766">
        <f t="shared" si="283"/>
        <v>1</v>
      </c>
      <c r="E571" s="685"/>
      <c r="F571" s="705">
        <v>555</v>
      </c>
      <c r="G571" s="756">
        <v>0</v>
      </c>
      <c r="H571" s="756">
        <v>0</v>
      </c>
      <c r="I571" s="756">
        <v>0</v>
      </c>
      <c r="J571" s="756">
        <v>0</v>
      </c>
      <c r="K571" s="756">
        <v>0</v>
      </c>
      <c r="L571" s="756">
        <v>0</v>
      </c>
      <c r="M571" s="756">
        <v>0</v>
      </c>
      <c r="N571" s="646">
        <f t="shared" si="284"/>
        <v>0</v>
      </c>
      <c r="O571" s="594"/>
      <c r="P571" s="705">
        <f t="shared" si="270"/>
        <v>555</v>
      </c>
      <c r="Q571" s="756">
        <v>0</v>
      </c>
      <c r="R571" s="756">
        <v>0</v>
      </c>
      <c r="S571" s="756">
        <v>0</v>
      </c>
      <c r="T571" s="756">
        <v>0</v>
      </c>
      <c r="U571" s="756">
        <v>0</v>
      </c>
      <c r="V571" s="756">
        <v>0</v>
      </c>
      <c r="W571" s="756">
        <v>0</v>
      </c>
      <c r="X571" s="646">
        <f t="shared" si="285"/>
        <v>0</v>
      </c>
      <c r="Y571" s="594"/>
      <c r="Z571" s="705">
        <f t="shared" si="271"/>
        <v>555</v>
      </c>
      <c r="AA571" s="756">
        <f t="shared" si="293"/>
        <v>0</v>
      </c>
      <c r="AB571" s="756">
        <f t="shared" si="293"/>
        <v>0</v>
      </c>
      <c r="AC571" s="756">
        <f t="shared" si="293"/>
        <v>0</v>
      </c>
      <c r="AD571" s="756">
        <f t="shared" si="293"/>
        <v>0</v>
      </c>
      <c r="AE571" s="756">
        <f t="shared" si="293"/>
        <v>0</v>
      </c>
      <c r="AF571" s="756">
        <f t="shared" si="293"/>
        <v>0</v>
      </c>
      <c r="AG571" s="756">
        <f t="shared" si="293"/>
        <v>0</v>
      </c>
      <c r="AH571" s="646">
        <f t="shared" si="286"/>
        <v>0</v>
      </c>
      <c r="AI571" s="594"/>
      <c r="AJ571" s="705">
        <f t="shared" si="272"/>
        <v>555</v>
      </c>
      <c r="AK571" s="756">
        <v>0</v>
      </c>
      <c r="AL571" s="756">
        <v>0</v>
      </c>
      <c r="AM571" s="756">
        <v>0</v>
      </c>
      <c r="AN571" s="756">
        <v>0</v>
      </c>
      <c r="AO571" s="756">
        <v>0</v>
      </c>
      <c r="AP571" s="756">
        <v>0</v>
      </c>
      <c r="AQ571" s="756">
        <v>0</v>
      </c>
      <c r="AR571" s="646">
        <f t="shared" si="287"/>
        <v>0</v>
      </c>
      <c r="AS571" s="594"/>
      <c r="AT571" s="705">
        <f t="shared" si="273"/>
        <v>555</v>
      </c>
      <c r="AU571" s="756">
        <v>0</v>
      </c>
      <c r="AV571" s="756">
        <v>0</v>
      </c>
      <c r="AW571" s="756">
        <v>0</v>
      </c>
      <c r="AX571" s="756">
        <v>0</v>
      </c>
      <c r="AY571" s="756">
        <v>0</v>
      </c>
      <c r="AZ571" s="767">
        <f t="shared" si="292"/>
        <v>0</v>
      </c>
      <c r="BA571" s="756">
        <v>0</v>
      </c>
      <c r="BB571" s="756">
        <v>0</v>
      </c>
      <c r="BC571" s="756">
        <v>0</v>
      </c>
      <c r="BD571" s="756">
        <v>0</v>
      </c>
      <c r="BE571" s="767">
        <f t="shared" si="274"/>
        <v>0</v>
      </c>
      <c r="BF571" s="646">
        <f t="shared" si="275"/>
        <v>0</v>
      </c>
      <c r="BG571" s="594"/>
      <c r="BH571" s="705">
        <f t="shared" si="265"/>
        <v>555</v>
      </c>
      <c r="BI571" s="646">
        <f t="shared" si="276"/>
        <v>0</v>
      </c>
      <c r="BJ571" s="594"/>
      <c r="BK571" s="705">
        <f t="shared" si="277"/>
        <v>555</v>
      </c>
      <c r="BL571" s="756">
        <v>0</v>
      </c>
      <c r="BM571" s="756">
        <v>0</v>
      </c>
      <c r="BN571" s="756">
        <v>0</v>
      </c>
      <c r="BO571" s="756">
        <v>0</v>
      </c>
      <c r="BP571" s="756">
        <v>0</v>
      </c>
      <c r="BQ571" s="756">
        <v>0</v>
      </c>
      <c r="BR571" s="756">
        <v>0</v>
      </c>
      <c r="BS571" s="646">
        <f t="shared" si="288"/>
        <v>0</v>
      </c>
      <c r="BT571" s="594"/>
      <c r="BU571" s="705">
        <f t="shared" si="278"/>
        <v>555</v>
      </c>
      <c r="BV571" s="756">
        <v>0</v>
      </c>
      <c r="BW571" s="756">
        <v>0</v>
      </c>
      <c r="BX571" s="756">
        <v>0</v>
      </c>
      <c r="BY571" s="756">
        <v>0</v>
      </c>
      <c r="BZ571" s="756">
        <v>0</v>
      </c>
      <c r="CA571" s="756">
        <v>0</v>
      </c>
      <c r="CB571" s="756">
        <v>0</v>
      </c>
      <c r="CC571" s="646">
        <f t="shared" si="289"/>
        <v>0</v>
      </c>
      <c r="CD571" s="594"/>
      <c r="CE571" s="705">
        <f t="shared" si="266"/>
        <v>555</v>
      </c>
      <c r="CF571" s="756">
        <f t="shared" si="294"/>
        <v>0</v>
      </c>
      <c r="CG571" s="756">
        <f t="shared" si="294"/>
        <v>0</v>
      </c>
      <c r="CH571" s="756">
        <f t="shared" si="294"/>
        <v>0</v>
      </c>
      <c r="CI571" s="756">
        <f t="shared" si="294"/>
        <v>0</v>
      </c>
      <c r="CJ571" s="756">
        <f t="shared" si="294"/>
        <v>0</v>
      </c>
      <c r="CK571" s="756">
        <f t="shared" si="294"/>
        <v>0</v>
      </c>
      <c r="CL571" s="756">
        <f t="shared" si="294"/>
        <v>0</v>
      </c>
      <c r="CM571" s="646">
        <f t="shared" si="290"/>
        <v>0</v>
      </c>
      <c r="CN571" s="594"/>
      <c r="CO571" s="705">
        <f t="shared" si="267"/>
        <v>555</v>
      </c>
      <c r="CP571" s="756">
        <v>0</v>
      </c>
      <c r="CQ571" s="756">
        <v>0</v>
      </c>
      <c r="CR571" s="756">
        <v>0</v>
      </c>
      <c r="CS571" s="756">
        <v>0</v>
      </c>
      <c r="CT571" s="756">
        <v>0</v>
      </c>
      <c r="CU571" s="756">
        <v>0</v>
      </c>
      <c r="CV571" s="756">
        <v>0</v>
      </c>
      <c r="CW571" s="646">
        <f t="shared" si="291"/>
        <v>0</v>
      </c>
      <c r="CX571" s="685"/>
      <c r="CY571" s="705">
        <f t="shared" si="268"/>
        <v>555</v>
      </c>
      <c r="CZ571" s="756">
        <v>0</v>
      </c>
      <c r="DA571" s="756">
        <v>0</v>
      </c>
      <c r="DB571" s="756">
        <v>0</v>
      </c>
      <c r="DC571" s="756">
        <v>0</v>
      </c>
      <c r="DD571" s="756">
        <v>0</v>
      </c>
      <c r="DE571" s="767">
        <f t="shared" si="279"/>
        <v>0</v>
      </c>
      <c r="DF571" s="756">
        <v>0</v>
      </c>
      <c r="DG571" s="756">
        <v>0</v>
      </c>
      <c r="DH571" s="756">
        <v>0</v>
      </c>
      <c r="DI571" s="756">
        <v>0</v>
      </c>
      <c r="DJ571" s="767">
        <f t="shared" si="280"/>
        <v>0</v>
      </c>
      <c r="DK571" s="715">
        <f t="shared" si="281"/>
        <v>0</v>
      </c>
      <c r="DL571" s="685"/>
      <c r="DM571" s="705">
        <f t="shared" si="269"/>
        <v>555</v>
      </c>
      <c r="DN571" s="715">
        <f t="shared" si="282"/>
        <v>0</v>
      </c>
    </row>
    <row r="572" spans="2:118" x14ac:dyDescent="0.25">
      <c r="B572" s="705">
        <v>556</v>
      </c>
      <c r="C572" s="765">
        <f>(1+_xlfn.XLOOKUP(INT((B572-1)/12)+1,'ZC Curve'!$B$8:$B$107,'ZC Curve'!R$8:R$107,,0))^(1/12)-1</f>
        <v>0</v>
      </c>
      <c r="D572" s="766">
        <f t="shared" si="283"/>
        <v>1</v>
      </c>
      <c r="E572" s="685"/>
      <c r="F572" s="705">
        <v>556</v>
      </c>
      <c r="G572" s="756">
        <v>0</v>
      </c>
      <c r="H572" s="756">
        <v>0</v>
      </c>
      <c r="I572" s="756">
        <v>0</v>
      </c>
      <c r="J572" s="756">
        <v>0</v>
      </c>
      <c r="K572" s="756">
        <v>0</v>
      </c>
      <c r="L572" s="756">
        <v>0</v>
      </c>
      <c r="M572" s="756">
        <v>0</v>
      </c>
      <c r="N572" s="646">
        <f t="shared" si="284"/>
        <v>0</v>
      </c>
      <c r="O572" s="594"/>
      <c r="P572" s="705">
        <f t="shared" si="270"/>
        <v>556</v>
      </c>
      <c r="Q572" s="756">
        <v>0</v>
      </c>
      <c r="R572" s="756">
        <v>0</v>
      </c>
      <c r="S572" s="756">
        <v>0</v>
      </c>
      <c r="T572" s="756">
        <v>0</v>
      </c>
      <c r="U572" s="756">
        <v>0</v>
      </c>
      <c r="V572" s="756">
        <v>0</v>
      </c>
      <c r="W572" s="756">
        <v>0</v>
      </c>
      <c r="X572" s="646">
        <f t="shared" si="285"/>
        <v>0</v>
      </c>
      <c r="Y572" s="594"/>
      <c r="Z572" s="705">
        <f t="shared" si="271"/>
        <v>556</v>
      </c>
      <c r="AA572" s="756">
        <f t="shared" si="293"/>
        <v>0</v>
      </c>
      <c r="AB572" s="756">
        <f t="shared" si="293"/>
        <v>0</v>
      </c>
      <c r="AC572" s="756">
        <f t="shared" si="293"/>
        <v>0</v>
      </c>
      <c r="AD572" s="756">
        <f t="shared" si="293"/>
        <v>0</v>
      </c>
      <c r="AE572" s="756">
        <f t="shared" si="293"/>
        <v>0</v>
      </c>
      <c r="AF572" s="756">
        <f t="shared" si="293"/>
        <v>0</v>
      </c>
      <c r="AG572" s="756">
        <f t="shared" si="293"/>
        <v>0</v>
      </c>
      <c r="AH572" s="646">
        <f t="shared" si="286"/>
        <v>0</v>
      </c>
      <c r="AI572" s="594"/>
      <c r="AJ572" s="705">
        <f t="shared" si="272"/>
        <v>556</v>
      </c>
      <c r="AK572" s="756">
        <v>0</v>
      </c>
      <c r="AL572" s="756">
        <v>0</v>
      </c>
      <c r="AM572" s="756">
        <v>0</v>
      </c>
      <c r="AN572" s="756">
        <v>0</v>
      </c>
      <c r="AO572" s="756">
        <v>0</v>
      </c>
      <c r="AP572" s="756">
        <v>0</v>
      </c>
      <c r="AQ572" s="756">
        <v>0</v>
      </c>
      <c r="AR572" s="646">
        <f t="shared" si="287"/>
        <v>0</v>
      </c>
      <c r="AS572" s="594"/>
      <c r="AT572" s="705">
        <f t="shared" si="273"/>
        <v>556</v>
      </c>
      <c r="AU572" s="756">
        <v>0</v>
      </c>
      <c r="AV572" s="756">
        <v>0</v>
      </c>
      <c r="AW572" s="756">
        <v>0</v>
      </c>
      <c r="AX572" s="756">
        <v>0</v>
      </c>
      <c r="AY572" s="756">
        <v>0</v>
      </c>
      <c r="AZ572" s="767">
        <f t="shared" si="292"/>
        <v>0</v>
      </c>
      <c r="BA572" s="756">
        <v>0</v>
      </c>
      <c r="BB572" s="756">
        <v>0</v>
      </c>
      <c r="BC572" s="756">
        <v>0</v>
      </c>
      <c r="BD572" s="756">
        <v>0</v>
      </c>
      <c r="BE572" s="767">
        <f t="shared" si="274"/>
        <v>0</v>
      </c>
      <c r="BF572" s="646">
        <f t="shared" si="275"/>
        <v>0</v>
      </c>
      <c r="BG572" s="594"/>
      <c r="BH572" s="705">
        <f t="shared" si="265"/>
        <v>556</v>
      </c>
      <c r="BI572" s="646">
        <f t="shared" si="276"/>
        <v>0</v>
      </c>
      <c r="BJ572" s="594"/>
      <c r="BK572" s="705">
        <f t="shared" si="277"/>
        <v>556</v>
      </c>
      <c r="BL572" s="756">
        <v>0</v>
      </c>
      <c r="BM572" s="756">
        <v>0</v>
      </c>
      <c r="BN572" s="756">
        <v>0</v>
      </c>
      <c r="BO572" s="756">
        <v>0</v>
      </c>
      <c r="BP572" s="756">
        <v>0</v>
      </c>
      <c r="BQ572" s="756">
        <v>0</v>
      </c>
      <c r="BR572" s="756">
        <v>0</v>
      </c>
      <c r="BS572" s="646">
        <f t="shared" si="288"/>
        <v>0</v>
      </c>
      <c r="BT572" s="594"/>
      <c r="BU572" s="705">
        <f t="shared" si="278"/>
        <v>556</v>
      </c>
      <c r="BV572" s="756">
        <v>0</v>
      </c>
      <c r="BW572" s="756">
        <v>0</v>
      </c>
      <c r="BX572" s="756">
        <v>0</v>
      </c>
      <c r="BY572" s="756">
        <v>0</v>
      </c>
      <c r="BZ572" s="756">
        <v>0</v>
      </c>
      <c r="CA572" s="756">
        <v>0</v>
      </c>
      <c r="CB572" s="756">
        <v>0</v>
      </c>
      <c r="CC572" s="646">
        <f t="shared" si="289"/>
        <v>0</v>
      </c>
      <c r="CD572" s="594"/>
      <c r="CE572" s="705">
        <f t="shared" si="266"/>
        <v>556</v>
      </c>
      <c r="CF572" s="756">
        <f t="shared" si="294"/>
        <v>0</v>
      </c>
      <c r="CG572" s="756">
        <f t="shared" si="294"/>
        <v>0</v>
      </c>
      <c r="CH572" s="756">
        <f t="shared" si="294"/>
        <v>0</v>
      </c>
      <c r="CI572" s="756">
        <f t="shared" si="294"/>
        <v>0</v>
      </c>
      <c r="CJ572" s="756">
        <f t="shared" si="294"/>
        <v>0</v>
      </c>
      <c r="CK572" s="756">
        <f t="shared" si="294"/>
        <v>0</v>
      </c>
      <c r="CL572" s="756">
        <f t="shared" si="294"/>
        <v>0</v>
      </c>
      <c r="CM572" s="646">
        <f t="shared" si="290"/>
        <v>0</v>
      </c>
      <c r="CN572" s="594"/>
      <c r="CO572" s="705">
        <f t="shared" si="267"/>
        <v>556</v>
      </c>
      <c r="CP572" s="756">
        <v>0</v>
      </c>
      <c r="CQ572" s="756">
        <v>0</v>
      </c>
      <c r="CR572" s="756">
        <v>0</v>
      </c>
      <c r="CS572" s="756">
        <v>0</v>
      </c>
      <c r="CT572" s="756">
        <v>0</v>
      </c>
      <c r="CU572" s="756">
        <v>0</v>
      </c>
      <c r="CV572" s="756">
        <v>0</v>
      </c>
      <c r="CW572" s="646">
        <f t="shared" si="291"/>
        <v>0</v>
      </c>
      <c r="CX572" s="685"/>
      <c r="CY572" s="705">
        <f t="shared" si="268"/>
        <v>556</v>
      </c>
      <c r="CZ572" s="756">
        <v>0</v>
      </c>
      <c r="DA572" s="756">
        <v>0</v>
      </c>
      <c r="DB572" s="756">
        <v>0</v>
      </c>
      <c r="DC572" s="756">
        <v>0</v>
      </c>
      <c r="DD572" s="756">
        <v>0</v>
      </c>
      <c r="DE572" s="767">
        <f t="shared" si="279"/>
        <v>0</v>
      </c>
      <c r="DF572" s="756">
        <v>0</v>
      </c>
      <c r="DG572" s="756">
        <v>0</v>
      </c>
      <c r="DH572" s="756">
        <v>0</v>
      </c>
      <c r="DI572" s="756">
        <v>0</v>
      </c>
      <c r="DJ572" s="767">
        <f t="shared" si="280"/>
        <v>0</v>
      </c>
      <c r="DK572" s="715">
        <f t="shared" si="281"/>
        <v>0</v>
      </c>
      <c r="DL572" s="685"/>
      <c r="DM572" s="705">
        <f t="shared" si="269"/>
        <v>556</v>
      </c>
      <c r="DN572" s="715">
        <f t="shared" si="282"/>
        <v>0</v>
      </c>
    </row>
    <row r="573" spans="2:118" x14ac:dyDescent="0.25">
      <c r="B573" s="705">
        <v>557</v>
      </c>
      <c r="C573" s="765">
        <f>(1+_xlfn.XLOOKUP(INT((B573-1)/12)+1,'ZC Curve'!$B$8:$B$107,'ZC Curve'!R$8:R$107,,0))^(1/12)-1</f>
        <v>0</v>
      </c>
      <c r="D573" s="766">
        <f t="shared" si="283"/>
        <v>1</v>
      </c>
      <c r="E573" s="685"/>
      <c r="F573" s="705">
        <v>557</v>
      </c>
      <c r="G573" s="756">
        <v>0</v>
      </c>
      <c r="H573" s="756">
        <v>0</v>
      </c>
      <c r="I573" s="756">
        <v>0</v>
      </c>
      <c r="J573" s="756">
        <v>0</v>
      </c>
      <c r="K573" s="756">
        <v>0</v>
      </c>
      <c r="L573" s="756">
        <v>0</v>
      </c>
      <c r="M573" s="756">
        <v>0</v>
      </c>
      <c r="N573" s="646">
        <f t="shared" si="284"/>
        <v>0</v>
      </c>
      <c r="O573" s="594"/>
      <c r="P573" s="705">
        <f t="shared" si="270"/>
        <v>557</v>
      </c>
      <c r="Q573" s="756">
        <v>0</v>
      </c>
      <c r="R573" s="756">
        <v>0</v>
      </c>
      <c r="S573" s="756">
        <v>0</v>
      </c>
      <c r="T573" s="756">
        <v>0</v>
      </c>
      <c r="U573" s="756">
        <v>0</v>
      </c>
      <c r="V573" s="756">
        <v>0</v>
      </c>
      <c r="W573" s="756">
        <v>0</v>
      </c>
      <c r="X573" s="646">
        <f t="shared" si="285"/>
        <v>0</v>
      </c>
      <c r="Y573" s="594"/>
      <c r="Z573" s="705">
        <f t="shared" si="271"/>
        <v>557</v>
      </c>
      <c r="AA573" s="756">
        <f t="shared" si="293"/>
        <v>0</v>
      </c>
      <c r="AB573" s="756">
        <f t="shared" si="293"/>
        <v>0</v>
      </c>
      <c r="AC573" s="756">
        <f t="shared" si="293"/>
        <v>0</v>
      </c>
      <c r="AD573" s="756">
        <f t="shared" si="293"/>
        <v>0</v>
      </c>
      <c r="AE573" s="756">
        <f t="shared" si="293"/>
        <v>0</v>
      </c>
      <c r="AF573" s="756">
        <f t="shared" si="293"/>
        <v>0</v>
      </c>
      <c r="AG573" s="756">
        <f t="shared" si="293"/>
        <v>0</v>
      </c>
      <c r="AH573" s="646">
        <f t="shared" si="286"/>
        <v>0</v>
      </c>
      <c r="AI573" s="594"/>
      <c r="AJ573" s="705">
        <f t="shared" si="272"/>
        <v>557</v>
      </c>
      <c r="AK573" s="756">
        <v>0</v>
      </c>
      <c r="AL573" s="756">
        <v>0</v>
      </c>
      <c r="AM573" s="756">
        <v>0</v>
      </c>
      <c r="AN573" s="756">
        <v>0</v>
      </c>
      <c r="AO573" s="756">
        <v>0</v>
      </c>
      <c r="AP573" s="756">
        <v>0</v>
      </c>
      <c r="AQ573" s="756">
        <v>0</v>
      </c>
      <c r="AR573" s="646">
        <f t="shared" si="287"/>
        <v>0</v>
      </c>
      <c r="AS573" s="594"/>
      <c r="AT573" s="705">
        <f t="shared" si="273"/>
        <v>557</v>
      </c>
      <c r="AU573" s="756">
        <v>0</v>
      </c>
      <c r="AV573" s="756">
        <v>0</v>
      </c>
      <c r="AW573" s="756">
        <v>0</v>
      </c>
      <c r="AX573" s="756">
        <v>0</v>
      </c>
      <c r="AY573" s="756">
        <v>0</v>
      </c>
      <c r="AZ573" s="767">
        <f t="shared" si="292"/>
        <v>0</v>
      </c>
      <c r="BA573" s="756">
        <v>0</v>
      </c>
      <c r="BB573" s="756">
        <v>0</v>
      </c>
      <c r="BC573" s="756">
        <v>0</v>
      </c>
      <c r="BD573" s="756">
        <v>0</v>
      </c>
      <c r="BE573" s="767">
        <f t="shared" si="274"/>
        <v>0</v>
      </c>
      <c r="BF573" s="646">
        <f t="shared" si="275"/>
        <v>0</v>
      </c>
      <c r="BG573" s="594"/>
      <c r="BH573" s="705">
        <f t="shared" si="265"/>
        <v>557</v>
      </c>
      <c r="BI573" s="646">
        <f t="shared" si="276"/>
        <v>0</v>
      </c>
      <c r="BJ573" s="594"/>
      <c r="BK573" s="705">
        <f t="shared" si="277"/>
        <v>557</v>
      </c>
      <c r="BL573" s="756">
        <v>0</v>
      </c>
      <c r="BM573" s="756">
        <v>0</v>
      </c>
      <c r="BN573" s="756">
        <v>0</v>
      </c>
      <c r="BO573" s="756">
        <v>0</v>
      </c>
      <c r="BP573" s="756">
        <v>0</v>
      </c>
      <c r="BQ573" s="756">
        <v>0</v>
      </c>
      <c r="BR573" s="756">
        <v>0</v>
      </c>
      <c r="BS573" s="646">
        <f t="shared" si="288"/>
        <v>0</v>
      </c>
      <c r="BT573" s="594"/>
      <c r="BU573" s="705">
        <f t="shared" si="278"/>
        <v>557</v>
      </c>
      <c r="BV573" s="756">
        <v>0</v>
      </c>
      <c r="BW573" s="756">
        <v>0</v>
      </c>
      <c r="BX573" s="756">
        <v>0</v>
      </c>
      <c r="BY573" s="756">
        <v>0</v>
      </c>
      <c r="BZ573" s="756">
        <v>0</v>
      </c>
      <c r="CA573" s="756">
        <v>0</v>
      </c>
      <c r="CB573" s="756">
        <v>0</v>
      </c>
      <c r="CC573" s="646">
        <f t="shared" si="289"/>
        <v>0</v>
      </c>
      <c r="CD573" s="594"/>
      <c r="CE573" s="705">
        <f t="shared" si="266"/>
        <v>557</v>
      </c>
      <c r="CF573" s="756">
        <f t="shared" si="294"/>
        <v>0</v>
      </c>
      <c r="CG573" s="756">
        <f t="shared" si="294"/>
        <v>0</v>
      </c>
      <c r="CH573" s="756">
        <f t="shared" si="294"/>
        <v>0</v>
      </c>
      <c r="CI573" s="756">
        <f t="shared" si="294"/>
        <v>0</v>
      </c>
      <c r="CJ573" s="756">
        <f t="shared" si="294"/>
        <v>0</v>
      </c>
      <c r="CK573" s="756">
        <f t="shared" si="294"/>
        <v>0</v>
      </c>
      <c r="CL573" s="756">
        <f t="shared" si="294"/>
        <v>0</v>
      </c>
      <c r="CM573" s="646">
        <f t="shared" si="290"/>
        <v>0</v>
      </c>
      <c r="CN573" s="594"/>
      <c r="CO573" s="705">
        <f t="shared" si="267"/>
        <v>557</v>
      </c>
      <c r="CP573" s="756">
        <v>0</v>
      </c>
      <c r="CQ573" s="756">
        <v>0</v>
      </c>
      <c r="CR573" s="756">
        <v>0</v>
      </c>
      <c r="CS573" s="756">
        <v>0</v>
      </c>
      <c r="CT573" s="756">
        <v>0</v>
      </c>
      <c r="CU573" s="756">
        <v>0</v>
      </c>
      <c r="CV573" s="756">
        <v>0</v>
      </c>
      <c r="CW573" s="646">
        <f t="shared" si="291"/>
        <v>0</v>
      </c>
      <c r="CX573" s="685"/>
      <c r="CY573" s="705">
        <f t="shared" si="268"/>
        <v>557</v>
      </c>
      <c r="CZ573" s="756">
        <v>0</v>
      </c>
      <c r="DA573" s="756">
        <v>0</v>
      </c>
      <c r="DB573" s="756">
        <v>0</v>
      </c>
      <c r="DC573" s="756">
        <v>0</v>
      </c>
      <c r="DD573" s="756">
        <v>0</v>
      </c>
      <c r="DE573" s="767">
        <f t="shared" si="279"/>
        <v>0</v>
      </c>
      <c r="DF573" s="756">
        <v>0</v>
      </c>
      <c r="DG573" s="756">
        <v>0</v>
      </c>
      <c r="DH573" s="756">
        <v>0</v>
      </c>
      <c r="DI573" s="756">
        <v>0</v>
      </c>
      <c r="DJ573" s="767">
        <f t="shared" si="280"/>
        <v>0</v>
      </c>
      <c r="DK573" s="715">
        <f t="shared" si="281"/>
        <v>0</v>
      </c>
      <c r="DL573" s="685"/>
      <c r="DM573" s="705">
        <f t="shared" si="269"/>
        <v>557</v>
      </c>
      <c r="DN573" s="715">
        <f t="shared" si="282"/>
        <v>0</v>
      </c>
    </row>
    <row r="574" spans="2:118" x14ac:dyDescent="0.25">
      <c r="B574" s="705">
        <v>558</v>
      </c>
      <c r="C574" s="765">
        <f>(1+_xlfn.XLOOKUP(INT((B574-1)/12)+1,'ZC Curve'!$B$8:$B$107,'ZC Curve'!R$8:R$107,,0))^(1/12)-1</f>
        <v>0</v>
      </c>
      <c r="D574" s="766">
        <f t="shared" si="283"/>
        <v>1</v>
      </c>
      <c r="E574" s="685"/>
      <c r="F574" s="705">
        <v>558</v>
      </c>
      <c r="G574" s="756">
        <v>0</v>
      </c>
      <c r="H574" s="756">
        <v>0</v>
      </c>
      <c r="I574" s="756">
        <v>0</v>
      </c>
      <c r="J574" s="756">
        <v>0</v>
      </c>
      <c r="K574" s="756">
        <v>0</v>
      </c>
      <c r="L574" s="756">
        <v>0</v>
      </c>
      <c r="M574" s="756">
        <v>0</v>
      </c>
      <c r="N574" s="646">
        <f t="shared" si="284"/>
        <v>0</v>
      </c>
      <c r="O574" s="594"/>
      <c r="P574" s="705">
        <f t="shared" si="270"/>
        <v>558</v>
      </c>
      <c r="Q574" s="756">
        <v>0</v>
      </c>
      <c r="R574" s="756">
        <v>0</v>
      </c>
      <c r="S574" s="756">
        <v>0</v>
      </c>
      <c r="T574" s="756">
        <v>0</v>
      </c>
      <c r="U574" s="756">
        <v>0</v>
      </c>
      <c r="V574" s="756">
        <v>0</v>
      </c>
      <c r="W574" s="756">
        <v>0</v>
      </c>
      <c r="X574" s="646">
        <f t="shared" si="285"/>
        <v>0</v>
      </c>
      <c r="Y574" s="594"/>
      <c r="Z574" s="705">
        <f t="shared" si="271"/>
        <v>558</v>
      </c>
      <c r="AA574" s="756">
        <f t="shared" si="293"/>
        <v>0</v>
      </c>
      <c r="AB574" s="756">
        <f t="shared" si="293"/>
        <v>0</v>
      </c>
      <c r="AC574" s="756">
        <f t="shared" si="293"/>
        <v>0</v>
      </c>
      <c r="AD574" s="756">
        <f t="shared" si="293"/>
        <v>0</v>
      </c>
      <c r="AE574" s="756">
        <f t="shared" si="293"/>
        <v>0</v>
      </c>
      <c r="AF574" s="756">
        <f t="shared" si="293"/>
        <v>0</v>
      </c>
      <c r="AG574" s="756">
        <f t="shared" si="293"/>
        <v>0</v>
      </c>
      <c r="AH574" s="646">
        <f t="shared" si="286"/>
        <v>0</v>
      </c>
      <c r="AI574" s="594"/>
      <c r="AJ574" s="705">
        <f t="shared" si="272"/>
        <v>558</v>
      </c>
      <c r="AK574" s="756">
        <v>0</v>
      </c>
      <c r="AL574" s="756">
        <v>0</v>
      </c>
      <c r="AM574" s="756">
        <v>0</v>
      </c>
      <c r="AN574" s="756">
        <v>0</v>
      </c>
      <c r="AO574" s="756">
        <v>0</v>
      </c>
      <c r="AP574" s="756">
        <v>0</v>
      </c>
      <c r="AQ574" s="756">
        <v>0</v>
      </c>
      <c r="AR574" s="646">
        <f t="shared" si="287"/>
        <v>0</v>
      </c>
      <c r="AS574" s="594"/>
      <c r="AT574" s="705">
        <f t="shared" si="273"/>
        <v>558</v>
      </c>
      <c r="AU574" s="756">
        <v>0</v>
      </c>
      <c r="AV574" s="756">
        <v>0</v>
      </c>
      <c r="AW574" s="756">
        <v>0</v>
      </c>
      <c r="AX574" s="756">
        <v>0</v>
      </c>
      <c r="AY574" s="756">
        <v>0</v>
      </c>
      <c r="AZ574" s="767">
        <f t="shared" si="292"/>
        <v>0</v>
      </c>
      <c r="BA574" s="756">
        <v>0</v>
      </c>
      <c r="BB574" s="756">
        <v>0</v>
      </c>
      <c r="BC574" s="756">
        <v>0</v>
      </c>
      <c r="BD574" s="756">
        <v>0</v>
      </c>
      <c r="BE574" s="767">
        <f t="shared" si="274"/>
        <v>0</v>
      </c>
      <c r="BF574" s="646">
        <f t="shared" si="275"/>
        <v>0</v>
      </c>
      <c r="BG574" s="594"/>
      <c r="BH574" s="705">
        <f t="shared" si="265"/>
        <v>558</v>
      </c>
      <c r="BI574" s="646">
        <f t="shared" si="276"/>
        <v>0</v>
      </c>
      <c r="BJ574" s="594"/>
      <c r="BK574" s="705">
        <f t="shared" si="277"/>
        <v>558</v>
      </c>
      <c r="BL574" s="756">
        <v>0</v>
      </c>
      <c r="BM574" s="756">
        <v>0</v>
      </c>
      <c r="BN574" s="756">
        <v>0</v>
      </c>
      <c r="BO574" s="756">
        <v>0</v>
      </c>
      <c r="BP574" s="756">
        <v>0</v>
      </c>
      <c r="BQ574" s="756">
        <v>0</v>
      </c>
      <c r="BR574" s="756">
        <v>0</v>
      </c>
      <c r="BS574" s="646">
        <f t="shared" si="288"/>
        <v>0</v>
      </c>
      <c r="BT574" s="594"/>
      <c r="BU574" s="705">
        <f t="shared" si="278"/>
        <v>558</v>
      </c>
      <c r="BV574" s="756">
        <v>0</v>
      </c>
      <c r="BW574" s="756">
        <v>0</v>
      </c>
      <c r="BX574" s="756">
        <v>0</v>
      </c>
      <c r="BY574" s="756">
        <v>0</v>
      </c>
      <c r="BZ574" s="756">
        <v>0</v>
      </c>
      <c r="CA574" s="756">
        <v>0</v>
      </c>
      <c r="CB574" s="756">
        <v>0</v>
      </c>
      <c r="CC574" s="646">
        <f t="shared" si="289"/>
        <v>0</v>
      </c>
      <c r="CD574" s="594"/>
      <c r="CE574" s="705">
        <f t="shared" si="266"/>
        <v>558</v>
      </c>
      <c r="CF574" s="756">
        <f t="shared" si="294"/>
        <v>0</v>
      </c>
      <c r="CG574" s="756">
        <f t="shared" si="294"/>
        <v>0</v>
      </c>
      <c r="CH574" s="756">
        <f t="shared" si="294"/>
        <v>0</v>
      </c>
      <c r="CI574" s="756">
        <f t="shared" si="294"/>
        <v>0</v>
      </c>
      <c r="CJ574" s="756">
        <f t="shared" si="294"/>
        <v>0</v>
      </c>
      <c r="CK574" s="756">
        <f t="shared" si="294"/>
        <v>0</v>
      </c>
      <c r="CL574" s="756">
        <f t="shared" si="294"/>
        <v>0</v>
      </c>
      <c r="CM574" s="646">
        <f t="shared" si="290"/>
        <v>0</v>
      </c>
      <c r="CN574" s="594"/>
      <c r="CO574" s="705">
        <f t="shared" si="267"/>
        <v>558</v>
      </c>
      <c r="CP574" s="756">
        <v>0</v>
      </c>
      <c r="CQ574" s="756">
        <v>0</v>
      </c>
      <c r="CR574" s="756">
        <v>0</v>
      </c>
      <c r="CS574" s="756">
        <v>0</v>
      </c>
      <c r="CT574" s="756">
        <v>0</v>
      </c>
      <c r="CU574" s="756">
        <v>0</v>
      </c>
      <c r="CV574" s="756">
        <v>0</v>
      </c>
      <c r="CW574" s="646">
        <f t="shared" si="291"/>
        <v>0</v>
      </c>
      <c r="CX574" s="685"/>
      <c r="CY574" s="705">
        <f t="shared" si="268"/>
        <v>558</v>
      </c>
      <c r="CZ574" s="756">
        <v>0</v>
      </c>
      <c r="DA574" s="756">
        <v>0</v>
      </c>
      <c r="DB574" s="756">
        <v>0</v>
      </c>
      <c r="DC574" s="756">
        <v>0</v>
      </c>
      <c r="DD574" s="756">
        <v>0</v>
      </c>
      <c r="DE574" s="767">
        <f t="shared" si="279"/>
        <v>0</v>
      </c>
      <c r="DF574" s="756">
        <v>0</v>
      </c>
      <c r="DG574" s="756">
        <v>0</v>
      </c>
      <c r="DH574" s="756">
        <v>0</v>
      </c>
      <c r="DI574" s="756">
        <v>0</v>
      </c>
      <c r="DJ574" s="767">
        <f t="shared" si="280"/>
        <v>0</v>
      </c>
      <c r="DK574" s="715">
        <f t="shared" si="281"/>
        <v>0</v>
      </c>
      <c r="DL574" s="685"/>
      <c r="DM574" s="705">
        <f t="shared" si="269"/>
        <v>558</v>
      </c>
      <c r="DN574" s="715">
        <f t="shared" si="282"/>
        <v>0</v>
      </c>
    </row>
    <row r="575" spans="2:118" x14ac:dyDescent="0.25">
      <c r="B575" s="705">
        <v>559</v>
      </c>
      <c r="C575" s="765">
        <f>(1+_xlfn.XLOOKUP(INT((B575-1)/12)+1,'ZC Curve'!$B$8:$B$107,'ZC Curve'!R$8:R$107,,0))^(1/12)-1</f>
        <v>0</v>
      </c>
      <c r="D575" s="766">
        <f t="shared" si="283"/>
        <v>1</v>
      </c>
      <c r="E575" s="685"/>
      <c r="F575" s="705">
        <v>559</v>
      </c>
      <c r="G575" s="756">
        <v>0</v>
      </c>
      <c r="H575" s="756">
        <v>0</v>
      </c>
      <c r="I575" s="756">
        <v>0</v>
      </c>
      <c r="J575" s="756">
        <v>0</v>
      </c>
      <c r="K575" s="756">
        <v>0</v>
      </c>
      <c r="L575" s="756">
        <v>0</v>
      </c>
      <c r="M575" s="756">
        <v>0</v>
      </c>
      <c r="N575" s="646">
        <f t="shared" si="284"/>
        <v>0</v>
      </c>
      <c r="O575" s="594"/>
      <c r="P575" s="705">
        <f t="shared" si="270"/>
        <v>559</v>
      </c>
      <c r="Q575" s="756">
        <v>0</v>
      </c>
      <c r="R575" s="756">
        <v>0</v>
      </c>
      <c r="S575" s="756">
        <v>0</v>
      </c>
      <c r="T575" s="756">
        <v>0</v>
      </c>
      <c r="U575" s="756">
        <v>0</v>
      </c>
      <c r="V575" s="756">
        <v>0</v>
      </c>
      <c r="W575" s="756">
        <v>0</v>
      </c>
      <c r="X575" s="646">
        <f t="shared" si="285"/>
        <v>0</v>
      </c>
      <c r="Y575" s="594"/>
      <c r="Z575" s="705">
        <f t="shared" si="271"/>
        <v>559</v>
      </c>
      <c r="AA575" s="756">
        <f t="shared" si="293"/>
        <v>0</v>
      </c>
      <c r="AB575" s="756">
        <f t="shared" si="293"/>
        <v>0</v>
      </c>
      <c r="AC575" s="756">
        <f t="shared" si="293"/>
        <v>0</v>
      </c>
      <c r="AD575" s="756">
        <f t="shared" si="293"/>
        <v>0</v>
      </c>
      <c r="AE575" s="756">
        <f t="shared" si="293"/>
        <v>0</v>
      </c>
      <c r="AF575" s="756">
        <f t="shared" si="293"/>
        <v>0</v>
      </c>
      <c r="AG575" s="756">
        <f t="shared" si="293"/>
        <v>0</v>
      </c>
      <c r="AH575" s="646">
        <f t="shared" si="286"/>
        <v>0</v>
      </c>
      <c r="AI575" s="594"/>
      <c r="AJ575" s="705">
        <f t="shared" si="272"/>
        <v>559</v>
      </c>
      <c r="AK575" s="756">
        <v>0</v>
      </c>
      <c r="AL575" s="756">
        <v>0</v>
      </c>
      <c r="AM575" s="756">
        <v>0</v>
      </c>
      <c r="AN575" s="756">
        <v>0</v>
      </c>
      <c r="AO575" s="756">
        <v>0</v>
      </c>
      <c r="AP575" s="756">
        <v>0</v>
      </c>
      <c r="AQ575" s="756">
        <v>0</v>
      </c>
      <c r="AR575" s="646">
        <f t="shared" si="287"/>
        <v>0</v>
      </c>
      <c r="AS575" s="594"/>
      <c r="AT575" s="705">
        <f t="shared" si="273"/>
        <v>559</v>
      </c>
      <c r="AU575" s="756">
        <v>0</v>
      </c>
      <c r="AV575" s="756">
        <v>0</v>
      </c>
      <c r="AW575" s="756">
        <v>0</v>
      </c>
      <c r="AX575" s="756">
        <v>0</v>
      </c>
      <c r="AY575" s="756">
        <v>0</v>
      </c>
      <c r="AZ575" s="767">
        <f t="shared" si="292"/>
        <v>0</v>
      </c>
      <c r="BA575" s="756">
        <v>0</v>
      </c>
      <c r="BB575" s="756">
        <v>0</v>
      </c>
      <c r="BC575" s="756">
        <v>0</v>
      </c>
      <c r="BD575" s="756">
        <v>0</v>
      </c>
      <c r="BE575" s="767">
        <f t="shared" si="274"/>
        <v>0</v>
      </c>
      <c r="BF575" s="646">
        <f t="shared" si="275"/>
        <v>0</v>
      </c>
      <c r="BG575" s="594"/>
      <c r="BH575" s="705">
        <f t="shared" si="265"/>
        <v>559</v>
      </c>
      <c r="BI575" s="646">
        <f t="shared" si="276"/>
        <v>0</v>
      </c>
      <c r="BJ575" s="594"/>
      <c r="BK575" s="705">
        <f t="shared" si="277"/>
        <v>559</v>
      </c>
      <c r="BL575" s="756">
        <v>0</v>
      </c>
      <c r="BM575" s="756">
        <v>0</v>
      </c>
      <c r="BN575" s="756">
        <v>0</v>
      </c>
      <c r="BO575" s="756">
        <v>0</v>
      </c>
      <c r="BP575" s="756">
        <v>0</v>
      </c>
      <c r="BQ575" s="756">
        <v>0</v>
      </c>
      <c r="BR575" s="756">
        <v>0</v>
      </c>
      <c r="BS575" s="646">
        <f t="shared" si="288"/>
        <v>0</v>
      </c>
      <c r="BT575" s="594"/>
      <c r="BU575" s="705">
        <f t="shared" si="278"/>
        <v>559</v>
      </c>
      <c r="BV575" s="756">
        <v>0</v>
      </c>
      <c r="BW575" s="756">
        <v>0</v>
      </c>
      <c r="BX575" s="756">
        <v>0</v>
      </c>
      <c r="BY575" s="756">
        <v>0</v>
      </c>
      <c r="BZ575" s="756">
        <v>0</v>
      </c>
      <c r="CA575" s="756">
        <v>0</v>
      </c>
      <c r="CB575" s="756">
        <v>0</v>
      </c>
      <c r="CC575" s="646">
        <f t="shared" si="289"/>
        <v>0</v>
      </c>
      <c r="CD575" s="594"/>
      <c r="CE575" s="705">
        <f t="shared" si="266"/>
        <v>559</v>
      </c>
      <c r="CF575" s="756">
        <f t="shared" si="294"/>
        <v>0</v>
      </c>
      <c r="CG575" s="756">
        <f t="shared" si="294"/>
        <v>0</v>
      </c>
      <c r="CH575" s="756">
        <f t="shared" si="294"/>
        <v>0</v>
      </c>
      <c r="CI575" s="756">
        <f t="shared" si="294"/>
        <v>0</v>
      </c>
      <c r="CJ575" s="756">
        <f t="shared" si="294"/>
        <v>0</v>
      </c>
      <c r="CK575" s="756">
        <f t="shared" si="294"/>
        <v>0</v>
      </c>
      <c r="CL575" s="756">
        <f t="shared" si="294"/>
        <v>0</v>
      </c>
      <c r="CM575" s="646">
        <f t="shared" si="290"/>
        <v>0</v>
      </c>
      <c r="CN575" s="594"/>
      <c r="CO575" s="705">
        <f t="shared" si="267"/>
        <v>559</v>
      </c>
      <c r="CP575" s="756">
        <v>0</v>
      </c>
      <c r="CQ575" s="756">
        <v>0</v>
      </c>
      <c r="CR575" s="756">
        <v>0</v>
      </c>
      <c r="CS575" s="756">
        <v>0</v>
      </c>
      <c r="CT575" s="756">
        <v>0</v>
      </c>
      <c r="CU575" s="756">
        <v>0</v>
      </c>
      <c r="CV575" s="756">
        <v>0</v>
      </c>
      <c r="CW575" s="646">
        <f t="shared" si="291"/>
        <v>0</v>
      </c>
      <c r="CX575" s="685"/>
      <c r="CY575" s="705">
        <f t="shared" si="268"/>
        <v>559</v>
      </c>
      <c r="CZ575" s="756">
        <v>0</v>
      </c>
      <c r="DA575" s="756">
        <v>0</v>
      </c>
      <c r="DB575" s="756">
        <v>0</v>
      </c>
      <c r="DC575" s="756">
        <v>0</v>
      </c>
      <c r="DD575" s="756">
        <v>0</v>
      </c>
      <c r="DE575" s="767">
        <f t="shared" si="279"/>
        <v>0</v>
      </c>
      <c r="DF575" s="756">
        <v>0</v>
      </c>
      <c r="DG575" s="756">
        <v>0</v>
      </c>
      <c r="DH575" s="756">
        <v>0</v>
      </c>
      <c r="DI575" s="756">
        <v>0</v>
      </c>
      <c r="DJ575" s="767">
        <f t="shared" si="280"/>
        <v>0</v>
      </c>
      <c r="DK575" s="715">
        <f t="shared" si="281"/>
        <v>0</v>
      </c>
      <c r="DL575" s="685"/>
      <c r="DM575" s="705">
        <f t="shared" si="269"/>
        <v>559</v>
      </c>
      <c r="DN575" s="715">
        <f t="shared" si="282"/>
        <v>0</v>
      </c>
    </row>
    <row r="576" spans="2:118" x14ac:dyDescent="0.25">
      <c r="B576" s="705">
        <v>560</v>
      </c>
      <c r="C576" s="765">
        <f>(1+_xlfn.XLOOKUP(INT((B576-1)/12)+1,'ZC Curve'!$B$8:$B$107,'ZC Curve'!R$8:R$107,,0))^(1/12)-1</f>
        <v>0</v>
      </c>
      <c r="D576" s="766">
        <f t="shared" si="283"/>
        <v>1</v>
      </c>
      <c r="E576" s="685"/>
      <c r="F576" s="705">
        <v>560</v>
      </c>
      <c r="G576" s="756">
        <v>0</v>
      </c>
      <c r="H576" s="756">
        <v>0</v>
      </c>
      <c r="I576" s="756">
        <v>0</v>
      </c>
      <c r="J576" s="756">
        <v>0</v>
      </c>
      <c r="K576" s="756">
        <v>0</v>
      </c>
      <c r="L576" s="756">
        <v>0</v>
      </c>
      <c r="M576" s="756">
        <v>0</v>
      </c>
      <c r="N576" s="646">
        <f t="shared" si="284"/>
        <v>0</v>
      </c>
      <c r="O576" s="594"/>
      <c r="P576" s="705">
        <f t="shared" si="270"/>
        <v>560</v>
      </c>
      <c r="Q576" s="756">
        <v>0</v>
      </c>
      <c r="R576" s="756">
        <v>0</v>
      </c>
      <c r="S576" s="756">
        <v>0</v>
      </c>
      <c r="T576" s="756">
        <v>0</v>
      </c>
      <c r="U576" s="756">
        <v>0</v>
      </c>
      <c r="V576" s="756">
        <v>0</v>
      </c>
      <c r="W576" s="756">
        <v>0</v>
      </c>
      <c r="X576" s="646">
        <f t="shared" si="285"/>
        <v>0</v>
      </c>
      <c r="Y576" s="594"/>
      <c r="Z576" s="705">
        <f t="shared" si="271"/>
        <v>560</v>
      </c>
      <c r="AA576" s="756">
        <f t="shared" si="293"/>
        <v>0</v>
      </c>
      <c r="AB576" s="756">
        <f t="shared" si="293"/>
        <v>0</v>
      </c>
      <c r="AC576" s="756">
        <f t="shared" si="293"/>
        <v>0</v>
      </c>
      <c r="AD576" s="756">
        <f t="shared" si="293"/>
        <v>0</v>
      </c>
      <c r="AE576" s="756">
        <f t="shared" si="293"/>
        <v>0</v>
      </c>
      <c r="AF576" s="756">
        <f t="shared" si="293"/>
        <v>0</v>
      </c>
      <c r="AG576" s="756">
        <f t="shared" si="293"/>
        <v>0</v>
      </c>
      <c r="AH576" s="646">
        <f t="shared" si="286"/>
        <v>0</v>
      </c>
      <c r="AI576" s="594"/>
      <c r="AJ576" s="705">
        <f t="shared" si="272"/>
        <v>560</v>
      </c>
      <c r="AK576" s="756">
        <v>0</v>
      </c>
      <c r="AL576" s="756">
        <v>0</v>
      </c>
      <c r="AM576" s="756">
        <v>0</v>
      </c>
      <c r="AN576" s="756">
        <v>0</v>
      </c>
      <c r="AO576" s="756">
        <v>0</v>
      </c>
      <c r="AP576" s="756">
        <v>0</v>
      </c>
      <c r="AQ576" s="756">
        <v>0</v>
      </c>
      <c r="AR576" s="646">
        <f t="shared" si="287"/>
        <v>0</v>
      </c>
      <c r="AS576" s="594"/>
      <c r="AT576" s="705">
        <f t="shared" si="273"/>
        <v>560</v>
      </c>
      <c r="AU576" s="756">
        <v>0</v>
      </c>
      <c r="AV576" s="756">
        <v>0</v>
      </c>
      <c r="AW576" s="756">
        <v>0</v>
      </c>
      <c r="AX576" s="756">
        <v>0</v>
      </c>
      <c r="AY576" s="756">
        <v>0</v>
      </c>
      <c r="AZ576" s="767">
        <f t="shared" si="292"/>
        <v>0</v>
      </c>
      <c r="BA576" s="756">
        <v>0</v>
      </c>
      <c r="BB576" s="756">
        <v>0</v>
      </c>
      <c r="BC576" s="756">
        <v>0</v>
      </c>
      <c r="BD576" s="756">
        <v>0</v>
      </c>
      <c r="BE576" s="767">
        <f t="shared" si="274"/>
        <v>0</v>
      </c>
      <c r="BF576" s="646">
        <f t="shared" si="275"/>
        <v>0</v>
      </c>
      <c r="BG576" s="594"/>
      <c r="BH576" s="705">
        <f t="shared" si="265"/>
        <v>560</v>
      </c>
      <c r="BI576" s="646">
        <f t="shared" si="276"/>
        <v>0</v>
      </c>
      <c r="BJ576" s="594"/>
      <c r="BK576" s="705">
        <f t="shared" si="277"/>
        <v>560</v>
      </c>
      <c r="BL576" s="756">
        <v>0</v>
      </c>
      <c r="BM576" s="756">
        <v>0</v>
      </c>
      <c r="BN576" s="756">
        <v>0</v>
      </c>
      <c r="BO576" s="756">
        <v>0</v>
      </c>
      <c r="BP576" s="756">
        <v>0</v>
      </c>
      <c r="BQ576" s="756">
        <v>0</v>
      </c>
      <c r="BR576" s="756">
        <v>0</v>
      </c>
      <c r="BS576" s="646">
        <f t="shared" si="288"/>
        <v>0</v>
      </c>
      <c r="BT576" s="594"/>
      <c r="BU576" s="705">
        <f t="shared" si="278"/>
        <v>560</v>
      </c>
      <c r="BV576" s="756">
        <v>0</v>
      </c>
      <c r="BW576" s="756">
        <v>0</v>
      </c>
      <c r="BX576" s="756">
        <v>0</v>
      </c>
      <c r="BY576" s="756">
        <v>0</v>
      </c>
      <c r="BZ576" s="756">
        <v>0</v>
      </c>
      <c r="CA576" s="756">
        <v>0</v>
      </c>
      <c r="CB576" s="756">
        <v>0</v>
      </c>
      <c r="CC576" s="646">
        <f t="shared" si="289"/>
        <v>0</v>
      </c>
      <c r="CD576" s="594"/>
      <c r="CE576" s="705">
        <f t="shared" si="266"/>
        <v>560</v>
      </c>
      <c r="CF576" s="756">
        <f t="shared" si="294"/>
        <v>0</v>
      </c>
      <c r="CG576" s="756">
        <f t="shared" si="294"/>
        <v>0</v>
      </c>
      <c r="CH576" s="756">
        <f t="shared" si="294"/>
        <v>0</v>
      </c>
      <c r="CI576" s="756">
        <f t="shared" si="294"/>
        <v>0</v>
      </c>
      <c r="CJ576" s="756">
        <f t="shared" si="294"/>
        <v>0</v>
      </c>
      <c r="CK576" s="756">
        <f t="shared" si="294"/>
        <v>0</v>
      </c>
      <c r="CL576" s="756">
        <f t="shared" si="294"/>
        <v>0</v>
      </c>
      <c r="CM576" s="646">
        <f t="shared" si="290"/>
        <v>0</v>
      </c>
      <c r="CN576" s="594"/>
      <c r="CO576" s="705">
        <f t="shared" si="267"/>
        <v>560</v>
      </c>
      <c r="CP576" s="756">
        <v>0</v>
      </c>
      <c r="CQ576" s="756">
        <v>0</v>
      </c>
      <c r="CR576" s="756">
        <v>0</v>
      </c>
      <c r="CS576" s="756">
        <v>0</v>
      </c>
      <c r="CT576" s="756">
        <v>0</v>
      </c>
      <c r="CU576" s="756">
        <v>0</v>
      </c>
      <c r="CV576" s="756">
        <v>0</v>
      </c>
      <c r="CW576" s="646">
        <f t="shared" si="291"/>
        <v>0</v>
      </c>
      <c r="CX576" s="685"/>
      <c r="CY576" s="705">
        <f t="shared" si="268"/>
        <v>560</v>
      </c>
      <c r="CZ576" s="756">
        <v>0</v>
      </c>
      <c r="DA576" s="756">
        <v>0</v>
      </c>
      <c r="DB576" s="756">
        <v>0</v>
      </c>
      <c r="DC576" s="756">
        <v>0</v>
      </c>
      <c r="DD576" s="756">
        <v>0</v>
      </c>
      <c r="DE576" s="767">
        <f t="shared" si="279"/>
        <v>0</v>
      </c>
      <c r="DF576" s="756">
        <v>0</v>
      </c>
      <c r="DG576" s="756">
        <v>0</v>
      </c>
      <c r="DH576" s="756">
        <v>0</v>
      </c>
      <c r="DI576" s="756">
        <v>0</v>
      </c>
      <c r="DJ576" s="767">
        <f t="shared" si="280"/>
        <v>0</v>
      </c>
      <c r="DK576" s="715">
        <f t="shared" si="281"/>
        <v>0</v>
      </c>
      <c r="DL576" s="685"/>
      <c r="DM576" s="705">
        <f t="shared" si="269"/>
        <v>560</v>
      </c>
      <c r="DN576" s="715">
        <f t="shared" si="282"/>
        <v>0</v>
      </c>
    </row>
    <row r="577" spans="2:118" x14ac:dyDescent="0.25">
      <c r="B577" s="705">
        <v>561</v>
      </c>
      <c r="C577" s="765">
        <f>(1+_xlfn.XLOOKUP(INT((B577-1)/12)+1,'ZC Curve'!$B$8:$B$107,'ZC Curve'!R$8:R$107,,0))^(1/12)-1</f>
        <v>0</v>
      </c>
      <c r="D577" s="766">
        <f t="shared" si="283"/>
        <v>1</v>
      </c>
      <c r="E577" s="685"/>
      <c r="F577" s="705">
        <v>561</v>
      </c>
      <c r="G577" s="756">
        <v>0</v>
      </c>
      <c r="H577" s="756">
        <v>0</v>
      </c>
      <c r="I577" s="756">
        <v>0</v>
      </c>
      <c r="J577" s="756">
        <v>0</v>
      </c>
      <c r="K577" s="756">
        <v>0</v>
      </c>
      <c r="L577" s="756">
        <v>0</v>
      </c>
      <c r="M577" s="756">
        <v>0</v>
      </c>
      <c r="N577" s="646">
        <f t="shared" si="284"/>
        <v>0</v>
      </c>
      <c r="O577" s="594"/>
      <c r="P577" s="705">
        <f t="shared" si="270"/>
        <v>561</v>
      </c>
      <c r="Q577" s="756">
        <v>0</v>
      </c>
      <c r="R577" s="756">
        <v>0</v>
      </c>
      <c r="S577" s="756">
        <v>0</v>
      </c>
      <c r="T577" s="756">
        <v>0</v>
      </c>
      <c r="U577" s="756">
        <v>0</v>
      </c>
      <c r="V577" s="756">
        <v>0</v>
      </c>
      <c r="W577" s="756">
        <v>0</v>
      </c>
      <c r="X577" s="646">
        <f t="shared" si="285"/>
        <v>0</v>
      </c>
      <c r="Y577" s="594"/>
      <c r="Z577" s="705">
        <f t="shared" si="271"/>
        <v>561</v>
      </c>
      <c r="AA577" s="756">
        <f t="shared" si="293"/>
        <v>0</v>
      </c>
      <c r="AB577" s="756">
        <f t="shared" si="293"/>
        <v>0</v>
      </c>
      <c r="AC577" s="756">
        <f t="shared" si="293"/>
        <v>0</v>
      </c>
      <c r="AD577" s="756">
        <f t="shared" si="293"/>
        <v>0</v>
      </c>
      <c r="AE577" s="756">
        <f t="shared" si="293"/>
        <v>0</v>
      </c>
      <c r="AF577" s="756">
        <f t="shared" si="293"/>
        <v>0</v>
      </c>
      <c r="AG577" s="756">
        <f t="shared" si="293"/>
        <v>0</v>
      </c>
      <c r="AH577" s="646">
        <f t="shared" si="286"/>
        <v>0</v>
      </c>
      <c r="AI577" s="594"/>
      <c r="AJ577" s="705">
        <f t="shared" si="272"/>
        <v>561</v>
      </c>
      <c r="AK577" s="756">
        <v>0</v>
      </c>
      <c r="AL577" s="756">
        <v>0</v>
      </c>
      <c r="AM577" s="756">
        <v>0</v>
      </c>
      <c r="AN577" s="756">
        <v>0</v>
      </c>
      <c r="AO577" s="756">
        <v>0</v>
      </c>
      <c r="AP577" s="756">
        <v>0</v>
      </c>
      <c r="AQ577" s="756">
        <v>0</v>
      </c>
      <c r="AR577" s="646">
        <f t="shared" si="287"/>
        <v>0</v>
      </c>
      <c r="AS577" s="594"/>
      <c r="AT577" s="705">
        <f t="shared" si="273"/>
        <v>561</v>
      </c>
      <c r="AU577" s="756">
        <v>0</v>
      </c>
      <c r="AV577" s="756">
        <v>0</v>
      </c>
      <c r="AW577" s="756">
        <v>0</v>
      </c>
      <c r="AX577" s="756">
        <v>0</v>
      </c>
      <c r="AY577" s="756">
        <v>0</v>
      </c>
      <c r="AZ577" s="767">
        <f t="shared" si="292"/>
        <v>0</v>
      </c>
      <c r="BA577" s="756">
        <v>0</v>
      </c>
      <c r="BB577" s="756">
        <v>0</v>
      </c>
      <c r="BC577" s="756">
        <v>0</v>
      </c>
      <c r="BD577" s="756">
        <v>0</v>
      </c>
      <c r="BE577" s="767">
        <f t="shared" si="274"/>
        <v>0</v>
      </c>
      <c r="BF577" s="646">
        <f t="shared" si="275"/>
        <v>0</v>
      </c>
      <c r="BG577" s="594"/>
      <c r="BH577" s="705">
        <f t="shared" si="265"/>
        <v>561</v>
      </c>
      <c r="BI577" s="646">
        <f t="shared" si="276"/>
        <v>0</v>
      </c>
      <c r="BJ577" s="594"/>
      <c r="BK577" s="705">
        <f t="shared" si="277"/>
        <v>561</v>
      </c>
      <c r="BL577" s="756">
        <v>0</v>
      </c>
      <c r="BM577" s="756">
        <v>0</v>
      </c>
      <c r="BN577" s="756">
        <v>0</v>
      </c>
      <c r="BO577" s="756">
        <v>0</v>
      </c>
      <c r="BP577" s="756">
        <v>0</v>
      </c>
      <c r="BQ577" s="756">
        <v>0</v>
      </c>
      <c r="BR577" s="756">
        <v>0</v>
      </c>
      <c r="BS577" s="646">
        <f t="shared" si="288"/>
        <v>0</v>
      </c>
      <c r="BT577" s="594"/>
      <c r="BU577" s="705">
        <f t="shared" si="278"/>
        <v>561</v>
      </c>
      <c r="BV577" s="756">
        <v>0</v>
      </c>
      <c r="BW577" s="756">
        <v>0</v>
      </c>
      <c r="BX577" s="756">
        <v>0</v>
      </c>
      <c r="BY577" s="756">
        <v>0</v>
      </c>
      <c r="BZ577" s="756">
        <v>0</v>
      </c>
      <c r="CA577" s="756">
        <v>0</v>
      </c>
      <c r="CB577" s="756">
        <v>0</v>
      </c>
      <c r="CC577" s="646">
        <f t="shared" si="289"/>
        <v>0</v>
      </c>
      <c r="CD577" s="594"/>
      <c r="CE577" s="705">
        <f t="shared" si="266"/>
        <v>561</v>
      </c>
      <c r="CF577" s="756">
        <f t="shared" si="294"/>
        <v>0</v>
      </c>
      <c r="CG577" s="756">
        <f t="shared" si="294"/>
        <v>0</v>
      </c>
      <c r="CH577" s="756">
        <f t="shared" si="294"/>
        <v>0</v>
      </c>
      <c r="CI577" s="756">
        <f t="shared" si="294"/>
        <v>0</v>
      </c>
      <c r="CJ577" s="756">
        <f t="shared" si="294"/>
        <v>0</v>
      </c>
      <c r="CK577" s="756">
        <f t="shared" si="294"/>
        <v>0</v>
      </c>
      <c r="CL577" s="756">
        <f t="shared" si="294"/>
        <v>0</v>
      </c>
      <c r="CM577" s="646">
        <f t="shared" si="290"/>
        <v>0</v>
      </c>
      <c r="CN577" s="594"/>
      <c r="CO577" s="705">
        <f t="shared" si="267"/>
        <v>561</v>
      </c>
      <c r="CP577" s="756">
        <v>0</v>
      </c>
      <c r="CQ577" s="756">
        <v>0</v>
      </c>
      <c r="CR577" s="756">
        <v>0</v>
      </c>
      <c r="CS577" s="756">
        <v>0</v>
      </c>
      <c r="CT577" s="756">
        <v>0</v>
      </c>
      <c r="CU577" s="756">
        <v>0</v>
      </c>
      <c r="CV577" s="756">
        <v>0</v>
      </c>
      <c r="CW577" s="646">
        <f t="shared" si="291"/>
        <v>0</v>
      </c>
      <c r="CX577" s="685"/>
      <c r="CY577" s="705">
        <f t="shared" si="268"/>
        <v>561</v>
      </c>
      <c r="CZ577" s="756">
        <v>0</v>
      </c>
      <c r="DA577" s="756">
        <v>0</v>
      </c>
      <c r="DB577" s="756">
        <v>0</v>
      </c>
      <c r="DC577" s="756">
        <v>0</v>
      </c>
      <c r="DD577" s="756">
        <v>0</v>
      </c>
      <c r="DE577" s="767">
        <f t="shared" si="279"/>
        <v>0</v>
      </c>
      <c r="DF577" s="756">
        <v>0</v>
      </c>
      <c r="DG577" s="756">
        <v>0</v>
      </c>
      <c r="DH577" s="756">
        <v>0</v>
      </c>
      <c r="DI577" s="756">
        <v>0</v>
      </c>
      <c r="DJ577" s="767">
        <f t="shared" si="280"/>
        <v>0</v>
      </c>
      <c r="DK577" s="715">
        <f t="shared" si="281"/>
        <v>0</v>
      </c>
      <c r="DL577" s="685"/>
      <c r="DM577" s="705">
        <f t="shared" si="269"/>
        <v>561</v>
      </c>
      <c r="DN577" s="715">
        <f t="shared" si="282"/>
        <v>0</v>
      </c>
    </row>
    <row r="578" spans="2:118" x14ac:dyDescent="0.25">
      <c r="B578" s="705">
        <v>562</v>
      </c>
      <c r="C578" s="765">
        <f>(1+_xlfn.XLOOKUP(INT((B578-1)/12)+1,'ZC Curve'!$B$8:$B$107,'ZC Curve'!R$8:R$107,,0))^(1/12)-1</f>
        <v>0</v>
      </c>
      <c r="D578" s="766">
        <f t="shared" si="283"/>
        <v>1</v>
      </c>
      <c r="E578" s="685"/>
      <c r="F578" s="705">
        <v>562</v>
      </c>
      <c r="G578" s="756">
        <v>0</v>
      </c>
      <c r="H578" s="756">
        <v>0</v>
      </c>
      <c r="I578" s="756">
        <v>0</v>
      </c>
      <c r="J578" s="756">
        <v>0</v>
      </c>
      <c r="K578" s="756">
        <v>0</v>
      </c>
      <c r="L578" s="756">
        <v>0</v>
      </c>
      <c r="M578" s="756">
        <v>0</v>
      </c>
      <c r="N578" s="646">
        <f t="shared" si="284"/>
        <v>0</v>
      </c>
      <c r="O578" s="594"/>
      <c r="P578" s="705">
        <f t="shared" si="270"/>
        <v>562</v>
      </c>
      <c r="Q578" s="756">
        <v>0</v>
      </c>
      <c r="R578" s="756">
        <v>0</v>
      </c>
      <c r="S578" s="756">
        <v>0</v>
      </c>
      <c r="T578" s="756">
        <v>0</v>
      </c>
      <c r="U578" s="756">
        <v>0</v>
      </c>
      <c r="V578" s="756">
        <v>0</v>
      </c>
      <c r="W578" s="756">
        <v>0</v>
      </c>
      <c r="X578" s="646">
        <f t="shared" si="285"/>
        <v>0</v>
      </c>
      <c r="Y578" s="594"/>
      <c r="Z578" s="705">
        <f t="shared" si="271"/>
        <v>562</v>
      </c>
      <c r="AA578" s="756">
        <f t="shared" si="293"/>
        <v>0</v>
      </c>
      <c r="AB578" s="756">
        <f t="shared" si="293"/>
        <v>0</v>
      </c>
      <c r="AC578" s="756">
        <f t="shared" si="293"/>
        <v>0</v>
      </c>
      <c r="AD578" s="756">
        <f t="shared" si="293"/>
        <v>0</v>
      </c>
      <c r="AE578" s="756">
        <f t="shared" si="293"/>
        <v>0</v>
      </c>
      <c r="AF578" s="756">
        <f t="shared" si="293"/>
        <v>0</v>
      </c>
      <c r="AG578" s="756">
        <f t="shared" si="293"/>
        <v>0</v>
      </c>
      <c r="AH578" s="646">
        <f t="shared" si="286"/>
        <v>0</v>
      </c>
      <c r="AI578" s="594"/>
      <c r="AJ578" s="705">
        <f t="shared" si="272"/>
        <v>562</v>
      </c>
      <c r="AK578" s="756">
        <v>0</v>
      </c>
      <c r="AL578" s="756">
        <v>0</v>
      </c>
      <c r="AM578" s="756">
        <v>0</v>
      </c>
      <c r="AN578" s="756">
        <v>0</v>
      </c>
      <c r="AO578" s="756">
        <v>0</v>
      </c>
      <c r="AP578" s="756">
        <v>0</v>
      </c>
      <c r="AQ578" s="756">
        <v>0</v>
      </c>
      <c r="AR578" s="646">
        <f t="shared" si="287"/>
        <v>0</v>
      </c>
      <c r="AS578" s="594"/>
      <c r="AT578" s="705">
        <f t="shared" si="273"/>
        <v>562</v>
      </c>
      <c r="AU578" s="756">
        <v>0</v>
      </c>
      <c r="AV578" s="756">
        <v>0</v>
      </c>
      <c r="AW578" s="756">
        <v>0</v>
      </c>
      <c r="AX578" s="756">
        <v>0</v>
      </c>
      <c r="AY578" s="756">
        <v>0</v>
      </c>
      <c r="AZ578" s="767">
        <f t="shared" si="292"/>
        <v>0</v>
      </c>
      <c r="BA578" s="756">
        <v>0</v>
      </c>
      <c r="BB578" s="756">
        <v>0</v>
      </c>
      <c r="BC578" s="756">
        <v>0</v>
      </c>
      <c r="BD578" s="756">
        <v>0</v>
      </c>
      <c r="BE578" s="767">
        <f t="shared" si="274"/>
        <v>0</v>
      </c>
      <c r="BF578" s="646">
        <f t="shared" si="275"/>
        <v>0</v>
      </c>
      <c r="BG578" s="594"/>
      <c r="BH578" s="705">
        <f t="shared" si="265"/>
        <v>562</v>
      </c>
      <c r="BI578" s="646">
        <f t="shared" si="276"/>
        <v>0</v>
      </c>
      <c r="BJ578" s="594"/>
      <c r="BK578" s="705">
        <f t="shared" si="277"/>
        <v>562</v>
      </c>
      <c r="BL578" s="756">
        <v>0</v>
      </c>
      <c r="BM578" s="756">
        <v>0</v>
      </c>
      <c r="BN578" s="756">
        <v>0</v>
      </c>
      <c r="BO578" s="756">
        <v>0</v>
      </c>
      <c r="BP578" s="756">
        <v>0</v>
      </c>
      <c r="BQ578" s="756">
        <v>0</v>
      </c>
      <c r="BR578" s="756">
        <v>0</v>
      </c>
      <c r="BS578" s="646">
        <f t="shared" si="288"/>
        <v>0</v>
      </c>
      <c r="BT578" s="594"/>
      <c r="BU578" s="705">
        <f t="shared" si="278"/>
        <v>562</v>
      </c>
      <c r="BV578" s="756">
        <v>0</v>
      </c>
      <c r="BW578" s="756">
        <v>0</v>
      </c>
      <c r="BX578" s="756">
        <v>0</v>
      </c>
      <c r="BY578" s="756">
        <v>0</v>
      </c>
      <c r="BZ578" s="756">
        <v>0</v>
      </c>
      <c r="CA578" s="756">
        <v>0</v>
      </c>
      <c r="CB578" s="756">
        <v>0</v>
      </c>
      <c r="CC578" s="646">
        <f t="shared" si="289"/>
        <v>0</v>
      </c>
      <c r="CD578" s="594"/>
      <c r="CE578" s="705">
        <f t="shared" si="266"/>
        <v>562</v>
      </c>
      <c r="CF578" s="756">
        <f t="shared" si="294"/>
        <v>0</v>
      </c>
      <c r="CG578" s="756">
        <f t="shared" si="294"/>
        <v>0</v>
      </c>
      <c r="CH578" s="756">
        <f t="shared" si="294"/>
        <v>0</v>
      </c>
      <c r="CI578" s="756">
        <f t="shared" si="294"/>
        <v>0</v>
      </c>
      <c r="CJ578" s="756">
        <f t="shared" si="294"/>
        <v>0</v>
      </c>
      <c r="CK578" s="756">
        <f t="shared" si="294"/>
        <v>0</v>
      </c>
      <c r="CL578" s="756">
        <f t="shared" si="294"/>
        <v>0</v>
      </c>
      <c r="CM578" s="646">
        <f t="shared" si="290"/>
        <v>0</v>
      </c>
      <c r="CN578" s="594"/>
      <c r="CO578" s="705">
        <f t="shared" si="267"/>
        <v>562</v>
      </c>
      <c r="CP578" s="756">
        <v>0</v>
      </c>
      <c r="CQ578" s="756">
        <v>0</v>
      </c>
      <c r="CR578" s="756">
        <v>0</v>
      </c>
      <c r="CS578" s="756">
        <v>0</v>
      </c>
      <c r="CT578" s="756">
        <v>0</v>
      </c>
      <c r="CU578" s="756">
        <v>0</v>
      </c>
      <c r="CV578" s="756">
        <v>0</v>
      </c>
      <c r="CW578" s="646">
        <f t="shared" si="291"/>
        <v>0</v>
      </c>
      <c r="CX578" s="685"/>
      <c r="CY578" s="705">
        <f t="shared" si="268"/>
        <v>562</v>
      </c>
      <c r="CZ578" s="756">
        <v>0</v>
      </c>
      <c r="DA578" s="756">
        <v>0</v>
      </c>
      <c r="DB578" s="756">
        <v>0</v>
      </c>
      <c r="DC578" s="756">
        <v>0</v>
      </c>
      <c r="DD578" s="756">
        <v>0</v>
      </c>
      <c r="DE578" s="767">
        <f t="shared" si="279"/>
        <v>0</v>
      </c>
      <c r="DF578" s="756">
        <v>0</v>
      </c>
      <c r="DG578" s="756">
        <v>0</v>
      </c>
      <c r="DH578" s="756">
        <v>0</v>
      </c>
      <c r="DI578" s="756">
        <v>0</v>
      </c>
      <c r="DJ578" s="767">
        <f t="shared" si="280"/>
        <v>0</v>
      </c>
      <c r="DK578" s="715">
        <f t="shared" si="281"/>
        <v>0</v>
      </c>
      <c r="DL578" s="685"/>
      <c r="DM578" s="705">
        <f t="shared" si="269"/>
        <v>562</v>
      </c>
      <c r="DN578" s="715">
        <f t="shared" si="282"/>
        <v>0</v>
      </c>
    </row>
    <row r="579" spans="2:118" x14ac:dyDescent="0.25">
      <c r="B579" s="705">
        <v>563</v>
      </c>
      <c r="C579" s="765">
        <f>(1+_xlfn.XLOOKUP(INT((B579-1)/12)+1,'ZC Curve'!$B$8:$B$107,'ZC Curve'!R$8:R$107,,0))^(1/12)-1</f>
        <v>0</v>
      </c>
      <c r="D579" s="766">
        <f t="shared" si="283"/>
        <v>1</v>
      </c>
      <c r="E579" s="685"/>
      <c r="F579" s="705">
        <v>563</v>
      </c>
      <c r="G579" s="756">
        <v>0</v>
      </c>
      <c r="H579" s="756">
        <v>0</v>
      </c>
      <c r="I579" s="756">
        <v>0</v>
      </c>
      <c r="J579" s="756">
        <v>0</v>
      </c>
      <c r="K579" s="756">
        <v>0</v>
      </c>
      <c r="L579" s="756">
        <v>0</v>
      </c>
      <c r="M579" s="756">
        <v>0</v>
      </c>
      <c r="N579" s="646">
        <f t="shared" si="284"/>
        <v>0</v>
      </c>
      <c r="O579" s="594"/>
      <c r="P579" s="705">
        <f t="shared" si="270"/>
        <v>563</v>
      </c>
      <c r="Q579" s="756">
        <v>0</v>
      </c>
      <c r="R579" s="756">
        <v>0</v>
      </c>
      <c r="S579" s="756">
        <v>0</v>
      </c>
      <c r="T579" s="756">
        <v>0</v>
      </c>
      <c r="U579" s="756">
        <v>0</v>
      </c>
      <c r="V579" s="756">
        <v>0</v>
      </c>
      <c r="W579" s="756">
        <v>0</v>
      </c>
      <c r="X579" s="646">
        <f t="shared" si="285"/>
        <v>0</v>
      </c>
      <c r="Y579" s="594"/>
      <c r="Z579" s="705">
        <f t="shared" si="271"/>
        <v>563</v>
      </c>
      <c r="AA579" s="756">
        <f t="shared" si="293"/>
        <v>0</v>
      </c>
      <c r="AB579" s="756">
        <f t="shared" si="293"/>
        <v>0</v>
      </c>
      <c r="AC579" s="756">
        <f t="shared" si="293"/>
        <v>0</v>
      </c>
      <c r="AD579" s="756">
        <f t="shared" si="293"/>
        <v>0</v>
      </c>
      <c r="AE579" s="756">
        <f t="shared" si="293"/>
        <v>0</v>
      </c>
      <c r="AF579" s="756">
        <f t="shared" si="293"/>
        <v>0</v>
      </c>
      <c r="AG579" s="756">
        <f t="shared" si="293"/>
        <v>0</v>
      </c>
      <c r="AH579" s="646">
        <f t="shared" si="286"/>
        <v>0</v>
      </c>
      <c r="AI579" s="594"/>
      <c r="AJ579" s="705">
        <f t="shared" si="272"/>
        <v>563</v>
      </c>
      <c r="AK579" s="756">
        <v>0</v>
      </c>
      <c r="AL579" s="756">
        <v>0</v>
      </c>
      <c r="AM579" s="756">
        <v>0</v>
      </c>
      <c r="AN579" s="756">
        <v>0</v>
      </c>
      <c r="AO579" s="756">
        <v>0</v>
      </c>
      <c r="AP579" s="756">
        <v>0</v>
      </c>
      <c r="AQ579" s="756">
        <v>0</v>
      </c>
      <c r="AR579" s="646">
        <f t="shared" si="287"/>
        <v>0</v>
      </c>
      <c r="AS579" s="594"/>
      <c r="AT579" s="705">
        <f t="shared" si="273"/>
        <v>563</v>
      </c>
      <c r="AU579" s="756">
        <v>0</v>
      </c>
      <c r="AV579" s="756">
        <v>0</v>
      </c>
      <c r="AW579" s="756">
        <v>0</v>
      </c>
      <c r="AX579" s="756">
        <v>0</v>
      </c>
      <c r="AY579" s="756">
        <v>0</v>
      </c>
      <c r="AZ579" s="767">
        <f t="shared" si="292"/>
        <v>0</v>
      </c>
      <c r="BA579" s="756">
        <v>0</v>
      </c>
      <c r="BB579" s="756">
        <v>0</v>
      </c>
      <c r="BC579" s="756">
        <v>0</v>
      </c>
      <c r="BD579" s="756">
        <v>0</v>
      </c>
      <c r="BE579" s="767">
        <f t="shared" si="274"/>
        <v>0</v>
      </c>
      <c r="BF579" s="646">
        <f t="shared" si="275"/>
        <v>0</v>
      </c>
      <c r="BG579" s="594"/>
      <c r="BH579" s="705">
        <f t="shared" si="265"/>
        <v>563</v>
      </c>
      <c r="BI579" s="646">
        <f t="shared" si="276"/>
        <v>0</v>
      </c>
      <c r="BJ579" s="594"/>
      <c r="BK579" s="705">
        <f t="shared" si="277"/>
        <v>563</v>
      </c>
      <c r="BL579" s="756">
        <v>0</v>
      </c>
      <c r="BM579" s="756">
        <v>0</v>
      </c>
      <c r="BN579" s="756">
        <v>0</v>
      </c>
      <c r="BO579" s="756">
        <v>0</v>
      </c>
      <c r="BP579" s="756">
        <v>0</v>
      </c>
      <c r="BQ579" s="756">
        <v>0</v>
      </c>
      <c r="BR579" s="756">
        <v>0</v>
      </c>
      <c r="BS579" s="646">
        <f t="shared" si="288"/>
        <v>0</v>
      </c>
      <c r="BT579" s="594"/>
      <c r="BU579" s="705">
        <f t="shared" si="278"/>
        <v>563</v>
      </c>
      <c r="BV579" s="756">
        <v>0</v>
      </c>
      <c r="BW579" s="756">
        <v>0</v>
      </c>
      <c r="BX579" s="756">
        <v>0</v>
      </c>
      <c r="BY579" s="756">
        <v>0</v>
      </c>
      <c r="BZ579" s="756">
        <v>0</v>
      </c>
      <c r="CA579" s="756">
        <v>0</v>
      </c>
      <c r="CB579" s="756">
        <v>0</v>
      </c>
      <c r="CC579" s="646">
        <f t="shared" si="289"/>
        <v>0</v>
      </c>
      <c r="CD579" s="594"/>
      <c r="CE579" s="705">
        <f t="shared" si="266"/>
        <v>563</v>
      </c>
      <c r="CF579" s="756">
        <f t="shared" si="294"/>
        <v>0</v>
      </c>
      <c r="CG579" s="756">
        <f t="shared" si="294"/>
        <v>0</v>
      </c>
      <c r="CH579" s="756">
        <f t="shared" si="294"/>
        <v>0</v>
      </c>
      <c r="CI579" s="756">
        <f t="shared" si="294"/>
        <v>0</v>
      </c>
      <c r="CJ579" s="756">
        <f t="shared" si="294"/>
        <v>0</v>
      </c>
      <c r="CK579" s="756">
        <f t="shared" si="294"/>
        <v>0</v>
      </c>
      <c r="CL579" s="756">
        <f t="shared" si="294"/>
        <v>0</v>
      </c>
      <c r="CM579" s="646">
        <f t="shared" si="290"/>
        <v>0</v>
      </c>
      <c r="CN579" s="594"/>
      <c r="CO579" s="705">
        <f t="shared" si="267"/>
        <v>563</v>
      </c>
      <c r="CP579" s="756">
        <v>0</v>
      </c>
      <c r="CQ579" s="756">
        <v>0</v>
      </c>
      <c r="CR579" s="756">
        <v>0</v>
      </c>
      <c r="CS579" s="756">
        <v>0</v>
      </c>
      <c r="CT579" s="756">
        <v>0</v>
      </c>
      <c r="CU579" s="756">
        <v>0</v>
      </c>
      <c r="CV579" s="756">
        <v>0</v>
      </c>
      <c r="CW579" s="646">
        <f t="shared" si="291"/>
        <v>0</v>
      </c>
      <c r="CX579" s="685"/>
      <c r="CY579" s="705">
        <f t="shared" si="268"/>
        <v>563</v>
      </c>
      <c r="CZ579" s="756">
        <v>0</v>
      </c>
      <c r="DA579" s="756">
        <v>0</v>
      </c>
      <c r="DB579" s="756">
        <v>0</v>
      </c>
      <c r="DC579" s="756">
        <v>0</v>
      </c>
      <c r="DD579" s="756">
        <v>0</v>
      </c>
      <c r="DE579" s="767">
        <f t="shared" si="279"/>
        <v>0</v>
      </c>
      <c r="DF579" s="756">
        <v>0</v>
      </c>
      <c r="DG579" s="756">
        <v>0</v>
      </c>
      <c r="DH579" s="756">
        <v>0</v>
      </c>
      <c r="DI579" s="756">
        <v>0</v>
      </c>
      <c r="DJ579" s="767">
        <f t="shared" si="280"/>
        <v>0</v>
      </c>
      <c r="DK579" s="715">
        <f t="shared" si="281"/>
        <v>0</v>
      </c>
      <c r="DL579" s="685"/>
      <c r="DM579" s="705">
        <f t="shared" si="269"/>
        <v>563</v>
      </c>
      <c r="DN579" s="715">
        <f t="shared" si="282"/>
        <v>0</v>
      </c>
    </row>
    <row r="580" spans="2:118" x14ac:dyDescent="0.25">
      <c r="B580" s="705">
        <v>564</v>
      </c>
      <c r="C580" s="765">
        <f>(1+_xlfn.XLOOKUP(INT((B580-1)/12)+1,'ZC Curve'!$B$8:$B$107,'ZC Curve'!R$8:R$107,,0))^(1/12)-1</f>
        <v>0</v>
      </c>
      <c r="D580" s="766">
        <f t="shared" si="283"/>
        <v>1</v>
      </c>
      <c r="E580" s="685"/>
      <c r="F580" s="705">
        <v>564</v>
      </c>
      <c r="G580" s="756">
        <v>0</v>
      </c>
      <c r="H580" s="756">
        <v>0</v>
      </c>
      <c r="I580" s="756">
        <v>0</v>
      </c>
      <c r="J580" s="756">
        <v>0</v>
      </c>
      <c r="K580" s="756">
        <v>0</v>
      </c>
      <c r="L580" s="756">
        <v>0</v>
      </c>
      <c r="M580" s="756">
        <v>0</v>
      </c>
      <c r="N580" s="646">
        <f t="shared" si="284"/>
        <v>0</v>
      </c>
      <c r="O580" s="594"/>
      <c r="P580" s="705">
        <f t="shared" si="270"/>
        <v>564</v>
      </c>
      <c r="Q580" s="756">
        <v>0</v>
      </c>
      <c r="R580" s="756">
        <v>0</v>
      </c>
      <c r="S580" s="756">
        <v>0</v>
      </c>
      <c r="T580" s="756">
        <v>0</v>
      </c>
      <c r="U580" s="756">
        <v>0</v>
      </c>
      <c r="V580" s="756">
        <v>0</v>
      </c>
      <c r="W580" s="756">
        <v>0</v>
      </c>
      <c r="X580" s="646">
        <f t="shared" si="285"/>
        <v>0</v>
      </c>
      <c r="Y580" s="594"/>
      <c r="Z580" s="705">
        <f t="shared" si="271"/>
        <v>564</v>
      </c>
      <c r="AA580" s="756">
        <f t="shared" si="293"/>
        <v>0</v>
      </c>
      <c r="AB580" s="756">
        <f t="shared" si="293"/>
        <v>0</v>
      </c>
      <c r="AC580" s="756">
        <f t="shared" si="293"/>
        <v>0</v>
      </c>
      <c r="AD580" s="756">
        <f t="shared" si="293"/>
        <v>0</v>
      </c>
      <c r="AE580" s="756">
        <f t="shared" si="293"/>
        <v>0</v>
      </c>
      <c r="AF580" s="756">
        <f t="shared" si="293"/>
        <v>0</v>
      </c>
      <c r="AG580" s="756">
        <f t="shared" si="293"/>
        <v>0</v>
      </c>
      <c r="AH580" s="646">
        <f t="shared" si="286"/>
        <v>0</v>
      </c>
      <c r="AI580" s="594"/>
      <c r="AJ580" s="705">
        <f t="shared" si="272"/>
        <v>564</v>
      </c>
      <c r="AK580" s="756">
        <v>0</v>
      </c>
      <c r="AL580" s="756">
        <v>0</v>
      </c>
      <c r="AM580" s="756">
        <v>0</v>
      </c>
      <c r="AN580" s="756">
        <v>0</v>
      </c>
      <c r="AO580" s="756">
        <v>0</v>
      </c>
      <c r="AP580" s="756">
        <v>0</v>
      </c>
      <c r="AQ580" s="756">
        <v>0</v>
      </c>
      <c r="AR580" s="646">
        <f t="shared" si="287"/>
        <v>0</v>
      </c>
      <c r="AS580" s="594"/>
      <c r="AT580" s="705">
        <f t="shared" si="273"/>
        <v>564</v>
      </c>
      <c r="AU580" s="756">
        <v>0</v>
      </c>
      <c r="AV580" s="756">
        <v>0</v>
      </c>
      <c r="AW580" s="756">
        <v>0</v>
      </c>
      <c r="AX580" s="756">
        <v>0</v>
      </c>
      <c r="AY580" s="756">
        <v>0</v>
      </c>
      <c r="AZ580" s="767">
        <f t="shared" si="292"/>
        <v>0</v>
      </c>
      <c r="BA580" s="756">
        <v>0</v>
      </c>
      <c r="BB580" s="756">
        <v>0</v>
      </c>
      <c r="BC580" s="756">
        <v>0</v>
      </c>
      <c r="BD580" s="756">
        <v>0</v>
      </c>
      <c r="BE580" s="767">
        <f t="shared" si="274"/>
        <v>0</v>
      </c>
      <c r="BF580" s="646">
        <f t="shared" si="275"/>
        <v>0</v>
      </c>
      <c r="BG580" s="594"/>
      <c r="BH580" s="705">
        <f t="shared" si="265"/>
        <v>564</v>
      </c>
      <c r="BI580" s="646">
        <f t="shared" si="276"/>
        <v>0</v>
      </c>
      <c r="BJ580" s="594"/>
      <c r="BK580" s="705">
        <f t="shared" si="277"/>
        <v>564</v>
      </c>
      <c r="BL580" s="756">
        <v>0</v>
      </c>
      <c r="BM580" s="756">
        <v>0</v>
      </c>
      <c r="BN580" s="756">
        <v>0</v>
      </c>
      <c r="BO580" s="756">
        <v>0</v>
      </c>
      <c r="BP580" s="756">
        <v>0</v>
      </c>
      <c r="BQ580" s="756">
        <v>0</v>
      </c>
      <c r="BR580" s="756">
        <v>0</v>
      </c>
      <c r="BS580" s="646">
        <f t="shared" si="288"/>
        <v>0</v>
      </c>
      <c r="BT580" s="594"/>
      <c r="BU580" s="705">
        <f t="shared" si="278"/>
        <v>564</v>
      </c>
      <c r="BV580" s="756">
        <v>0</v>
      </c>
      <c r="BW580" s="756">
        <v>0</v>
      </c>
      <c r="BX580" s="756">
        <v>0</v>
      </c>
      <c r="BY580" s="756">
        <v>0</v>
      </c>
      <c r="BZ580" s="756">
        <v>0</v>
      </c>
      <c r="CA580" s="756">
        <v>0</v>
      </c>
      <c r="CB580" s="756">
        <v>0</v>
      </c>
      <c r="CC580" s="646">
        <f t="shared" si="289"/>
        <v>0</v>
      </c>
      <c r="CD580" s="594"/>
      <c r="CE580" s="705">
        <f t="shared" si="266"/>
        <v>564</v>
      </c>
      <c r="CF580" s="756">
        <f t="shared" si="294"/>
        <v>0</v>
      </c>
      <c r="CG580" s="756">
        <f t="shared" si="294"/>
        <v>0</v>
      </c>
      <c r="CH580" s="756">
        <f t="shared" si="294"/>
        <v>0</v>
      </c>
      <c r="CI580" s="756">
        <f t="shared" si="294"/>
        <v>0</v>
      </c>
      <c r="CJ580" s="756">
        <f t="shared" si="294"/>
        <v>0</v>
      </c>
      <c r="CK580" s="756">
        <f t="shared" si="294"/>
        <v>0</v>
      </c>
      <c r="CL580" s="756">
        <f t="shared" si="294"/>
        <v>0</v>
      </c>
      <c r="CM580" s="646">
        <f t="shared" si="290"/>
        <v>0</v>
      </c>
      <c r="CN580" s="594"/>
      <c r="CO580" s="705">
        <f t="shared" si="267"/>
        <v>564</v>
      </c>
      <c r="CP580" s="756">
        <v>0</v>
      </c>
      <c r="CQ580" s="756">
        <v>0</v>
      </c>
      <c r="CR580" s="756">
        <v>0</v>
      </c>
      <c r="CS580" s="756">
        <v>0</v>
      </c>
      <c r="CT580" s="756">
        <v>0</v>
      </c>
      <c r="CU580" s="756">
        <v>0</v>
      </c>
      <c r="CV580" s="756">
        <v>0</v>
      </c>
      <c r="CW580" s="646">
        <f t="shared" si="291"/>
        <v>0</v>
      </c>
      <c r="CX580" s="685"/>
      <c r="CY580" s="705">
        <f t="shared" si="268"/>
        <v>564</v>
      </c>
      <c r="CZ580" s="756">
        <v>0</v>
      </c>
      <c r="DA580" s="756">
        <v>0</v>
      </c>
      <c r="DB580" s="756">
        <v>0</v>
      </c>
      <c r="DC580" s="756">
        <v>0</v>
      </c>
      <c r="DD580" s="756">
        <v>0</v>
      </c>
      <c r="DE580" s="767">
        <f t="shared" si="279"/>
        <v>0</v>
      </c>
      <c r="DF580" s="756">
        <v>0</v>
      </c>
      <c r="DG580" s="756">
        <v>0</v>
      </c>
      <c r="DH580" s="756">
        <v>0</v>
      </c>
      <c r="DI580" s="756">
        <v>0</v>
      </c>
      <c r="DJ580" s="767">
        <f t="shared" si="280"/>
        <v>0</v>
      </c>
      <c r="DK580" s="715">
        <f t="shared" si="281"/>
        <v>0</v>
      </c>
      <c r="DL580" s="685"/>
      <c r="DM580" s="705">
        <f t="shared" si="269"/>
        <v>564</v>
      </c>
      <c r="DN580" s="715">
        <f t="shared" si="282"/>
        <v>0</v>
      </c>
    </row>
    <row r="581" spans="2:118" x14ac:dyDescent="0.25">
      <c r="B581" s="705">
        <v>565</v>
      </c>
      <c r="C581" s="765">
        <f>(1+_xlfn.XLOOKUP(INT((B581-1)/12)+1,'ZC Curve'!$B$8:$B$107,'ZC Curve'!R$8:R$107,,0))^(1/12)-1</f>
        <v>0</v>
      </c>
      <c r="D581" s="766">
        <f t="shared" si="283"/>
        <v>1</v>
      </c>
      <c r="E581" s="685"/>
      <c r="F581" s="705">
        <v>565</v>
      </c>
      <c r="G581" s="756">
        <v>0</v>
      </c>
      <c r="H581" s="756">
        <v>0</v>
      </c>
      <c r="I581" s="756">
        <v>0</v>
      </c>
      <c r="J581" s="756">
        <v>0</v>
      </c>
      <c r="K581" s="756">
        <v>0</v>
      </c>
      <c r="L581" s="756">
        <v>0</v>
      </c>
      <c r="M581" s="756">
        <v>0</v>
      </c>
      <c r="N581" s="646">
        <f t="shared" si="284"/>
        <v>0</v>
      </c>
      <c r="O581" s="594"/>
      <c r="P581" s="705">
        <f t="shared" si="270"/>
        <v>565</v>
      </c>
      <c r="Q581" s="756">
        <v>0</v>
      </c>
      <c r="R581" s="756">
        <v>0</v>
      </c>
      <c r="S581" s="756">
        <v>0</v>
      </c>
      <c r="T581" s="756">
        <v>0</v>
      </c>
      <c r="U581" s="756">
        <v>0</v>
      </c>
      <c r="V581" s="756">
        <v>0</v>
      </c>
      <c r="W581" s="756">
        <v>0</v>
      </c>
      <c r="X581" s="646">
        <f t="shared" si="285"/>
        <v>0</v>
      </c>
      <c r="Y581" s="594"/>
      <c r="Z581" s="705">
        <f t="shared" si="271"/>
        <v>565</v>
      </c>
      <c r="AA581" s="756">
        <f t="shared" si="293"/>
        <v>0</v>
      </c>
      <c r="AB581" s="756">
        <f t="shared" si="293"/>
        <v>0</v>
      </c>
      <c r="AC581" s="756">
        <f t="shared" si="293"/>
        <v>0</v>
      </c>
      <c r="AD581" s="756">
        <f t="shared" si="293"/>
        <v>0</v>
      </c>
      <c r="AE581" s="756">
        <f t="shared" si="293"/>
        <v>0</v>
      </c>
      <c r="AF581" s="756">
        <f t="shared" si="293"/>
        <v>0</v>
      </c>
      <c r="AG581" s="756">
        <f t="shared" si="293"/>
        <v>0</v>
      </c>
      <c r="AH581" s="646">
        <f t="shared" si="286"/>
        <v>0</v>
      </c>
      <c r="AI581" s="594"/>
      <c r="AJ581" s="705">
        <f t="shared" si="272"/>
        <v>565</v>
      </c>
      <c r="AK581" s="756">
        <v>0</v>
      </c>
      <c r="AL581" s="756">
        <v>0</v>
      </c>
      <c r="AM581" s="756">
        <v>0</v>
      </c>
      <c r="AN581" s="756">
        <v>0</v>
      </c>
      <c r="AO581" s="756">
        <v>0</v>
      </c>
      <c r="AP581" s="756">
        <v>0</v>
      </c>
      <c r="AQ581" s="756">
        <v>0</v>
      </c>
      <c r="AR581" s="646">
        <f t="shared" si="287"/>
        <v>0</v>
      </c>
      <c r="AS581" s="594"/>
      <c r="AT581" s="705">
        <f t="shared" si="273"/>
        <v>565</v>
      </c>
      <c r="AU581" s="756">
        <v>0</v>
      </c>
      <c r="AV581" s="756">
        <v>0</v>
      </c>
      <c r="AW581" s="756">
        <v>0</v>
      </c>
      <c r="AX581" s="756">
        <v>0</v>
      </c>
      <c r="AY581" s="756">
        <v>0</v>
      </c>
      <c r="AZ581" s="767">
        <f t="shared" si="292"/>
        <v>0</v>
      </c>
      <c r="BA581" s="756">
        <v>0</v>
      </c>
      <c r="BB581" s="756">
        <v>0</v>
      </c>
      <c r="BC581" s="756">
        <v>0</v>
      </c>
      <c r="BD581" s="756">
        <v>0</v>
      </c>
      <c r="BE581" s="767">
        <f t="shared" si="274"/>
        <v>0</v>
      </c>
      <c r="BF581" s="646">
        <f t="shared" si="275"/>
        <v>0</v>
      </c>
      <c r="BG581" s="594"/>
      <c r="BH581" s="705">
        <f t="shared" si="265"/>
        <v>565</v>
      </c>
      <c r="BI581" s="646">
        <f t="shared" si="276"/>
        <v>0</v>
      </c>
      <c r="BJ581" s="594"/>
      <c r="BK581" s="705">
        <f t="shared" si="277"/>
        <v>565</v>
      </c>
      <c r="BL581" s="756">
        <v>0</v>
      </c>
      <c r="BM581" s="756">
        <v>0</v>
      </c>
      <c r="BN581" s="756">
        <v>0</v>
      </c>
      <c r="BO581" s="756">
        <v>0</v>
      </c>
      <c r="BP581" s="756">
        <v>0</v>
      </c>
      <c r="BQ581" s="756">
        <v>0</v>
      </c>
      <c r="BR581" s="756">
        <v>0</v>
      </c>
      <c r="BS581" s="646">
        <f t="shared" si="288"/>
        <v>0</v>
      </c>
      <c r="BT581" s="594"/>
      <c r="BU581" s="705">
        <f t="shared" si="278"/>
        <v>565</v>
      </c>
      <c r="BV581" s="756">
        <v>0</v>
      </c>
      <c r="BW581" s="756">
        <v>0</v>
      </c>
      <c r="BX581" s="756">
        <v>0</v>
      </c>
      <c r="BY581" s="756">
        <v>0</v>
      </c>
      <c r="BZ581" s="756">
        <v>0</v>
      </c>
      <c r="CA581" s="756">
        <v>0</v>
      </c>
      <c r="CB581" s="756">
        <v>0</v>
      </c>
      <c r="CC581" s="646">
        <f t="shared" si="289"/>
        <v>0</v>
      </c>
      <c r="CD581" s="594"/>
      <c r="CE581" s="705">
        <f t="shared" si="266"/>
        <v>565</v>
      </c>
      <c r="CF581" s="756">
        <f t="shared" si="294"/>
        <v>0</v>
      </c>
      <c r="CG581" s="756">
        <f t="shared" si="294"/>
        <v>0</v>
      </c>
      <c r="CH581" s="756">
        <f t="shared" si="294"/>
        <v>0</v>
      </c>
      <c r="CI581" s="756">
        <f t="shared" si="294"/>
        <v>0</v>
      </c>
      <c r="CJ581" s="756">
        <f t="shared" si="294"/>
        <v>0</v>
      </c>
      <c r="CK581" s="756">
        <f t="shared" si="294"/>
        <v>0</v>
      </c>
      <c r="CL581" s="756">
        <f t="shared" si="294"/>
        <v>0</v>
      </c>
      <c r="CM581" s="646">
        <f t="shared" si="290"/>
        <v>0</v>
      </c>
      <c r="CN581" s="594"/>
      <c r="CO581" s="705">
        <f t="shared" si="267"/>
        <v>565</v>
      </c>
      <c r="CP581" s="756">
        <v>0</v>
      </c>
      <c r="CQ581" s="756">
        <v>0</v>
      </c>
      <c r="CR581" s="756">
        <v>0</v>
      </c>
      <c r="CS581" s="756">
        <v>0</v>
      </c>
      <c r="CT581" s="756">
        <v>0</v>
      </c>
      <c r="CU581" s="756">
        <v>0</v>
      </c>
      <c r="CV581" s="756">
        <v>0</v>
      </c>
      <c r="CW581" s="646">
        <f t="shared" si="291"/>
        <v>0</v>
      </c>
      <c r="CX581" s="685"/>
      <c r="CY581" s="705">
        <f t="shared" si="268"/>
        <v>565</v>
      </c>
      <c r="CZ581" s="756">
        <v>0</v>
      </c>
      <c r="DA581" s="756">
        <v>0</v>
      </c>
      <c r="DB581" s="756">
        <v>0</v>
      </c>
      <c r="DC581" s="756">
        <v>0</v>
      </c>
      <c r="DD581" s="756">
        <v>0</v>
      </c>
      <c r="DE581" s="767">
        <f t="shared" si="279"/>
        <v>0</v>
      </c>
      <c r="DF581" s="756">
        <v>0</v>
      </c>
      <c r="DG581" s="756">
        <v>0</v>
      </c>
      <c r="DH581" s="756">
        <v>0</v>
      </c>
      <c r="DI581" s="756">
        <v>0</v>
      </c>
      <c r="DJ581" s="767">
        <f t="shared" si="280"/>
        <v>0</v>
      </c>
      <c r="DK581" s="715">
        <f t="shared" si="281"/>
        <v>0</v>
      </c>
      <c r="DL581" s="685"/>
      <c r="DM581" s="705">
        <f t="shared" si="269"/>
        <v>565</v>
      </c>
      <c r="DN581" s="715">
        <f t="shared" si="282"/>
        <v>0</v>
      </c>
    </row>
    <row r="582" spans="2:118" x14ac:dyDescent="0.25">
      <c r="B582" s="705">
        <v>566</v>
      </c>
      <c r="C582" s="765">
        <f>(1+_xlfn.XLOOKUP(INT((B582-1)/12)+1,'ZC Curve'!$B$8:$B$107,'ZC Curve'!R$8:R$107,,0))^(1/12)-1</f>
        <v>0</v>
      </c>
      <c r="D582" s="766">
        <f t="shared" si="283"/>
        <v>1</v>
      </c>
      <c r="E582" s="685"/>
      <c r="F582" s="705">
        <v>566</v>
      </c>
      <c r="G582" s="756">
        <v>0</v>
      </c>
      <c r="H582" s="756">
        <v>0</v>
      </c>
      <c r="I582" s="756">
        <v>0</v>
      </c>
      <c r="J582" s="756">
        <v>0</v>
      </c>
      <c r="K582" s="756">
        <v>0</v>
      </c>
      <c r="L582" s="756">
        <v>0</v>
      </c>
      <c r="M582" s="756">
        <v>0</v>
      </c>
      <c r="N582" s="646">
        <f t="shared" si="284"/>
        <v>0</v>
      </c>
      <c r="O582" s="594"/>
      <c r="P582" s="705">
        <f t="shared" si="270"/>
        <v>566</v>
      </c>
      <c r="Q582" s="756">
        <v>0</v>
      </c>
      <c r="R582" s="756">
        <v>0</v>
      </c>
      <c r="S582" s="756">
        <v>0</v>
      </c>
      <c r="T582" s="756">
        <v>0</v>
      </c>
      <c r="U582" s="756">
        <v>0</v>
      </c>
      <c r="V582" s="756">
        <v>0</v>
      </c>
      <c r="W582" s="756">
        <v>0</v>
      </c>
      <c r="X582" s="646">
        <f t="shared" si="285"/>
        <v>0</v>
      </c>
      <c r="Y582" s="594"/>
      <c r="Z582" s="705">
        <f t="shared" si="271"/>
        <v>566</v>
      </c>
      <c r="AA582" s="756">
        <f t="shared" si="293"/>
        <v>0</v>
      </c>
      <c r="AB582" s="756">
        <f t="shared" si="293"/>
        <v>0</v>
      </c>
      <c r="AC582" s="756">
        <f t="shared" si="293"/>
        <v>0</v>
      </c>
      <c r="AD582" s="756">
        <f t="shared" si="293"/>
        <v>0</v>
      </c>
      <c r="AE582" s="756">
        <f t="shared" si="293"/>
        <v>0</v>
      </c>
      <c r="AF582" s="756">
        <f t="shared" si="293"/>
        <v>0</v>
      </c>
      <c r="AG582" s="756">
        <f t="shared" si="293"/>
        <v>0</v>
      </c>
      <c r="AH582" s="646">
        <f t="shared" si="286"/>
        <v>0</v>
      </c>
      <c r="AI582" s="594"/>
      <c r="AJ582" s="705">
        <f t="shared" si="272"/>
        <v>566</v>
      </c>
      <c r="AK582" s="756">
        <v>0</v>
      </c>
      <c r="AL582" s="756">
        <v>0</v>
      </c>
      <c r="AM582" s="756">
        <v>0</v>
      </c>
      <c r="AN582" s="756">
        <v>0</v>
      </c>
      <c r="AO582" s="756">
        <v>0</v>
      </c>
      <c r="AP582" s="756">
        <v>0</v>
      </c>
      <c r="AQ582" s="756">
        <v>0</v>
      </c>
      <c r="AR582" s="646">
        <f t="shared" si="287"/>
        <v>0</v>
      </c>
      <c r="AS582" s="594"/>
      <c r="AT582" s="705">
        <f t="shared" si="273"/>
        <v>566</v>
      </c>
      <c r="AU582" s="756">
        <v>0</v>
      </c>
      <c r="AV582" s="756">
        <v>0</v>
      </c>
      <c r="AW582" s="756">
        <v>0</v>
      </c>
      <c r="AX582" s="756">
        <v>0</v>
      </c>
      <c r="AY582" s="756">
        <v>0</v>
      </c>
      <c r="AZ582" s="767">
        <f t="shared" si="292"/>
        <v>0</v>
      </c>
      <c r="BA582" s="756">
        <v>0</v>
      </c>
      <c r="BB582" s="756">
        <v>0</v>
      </c>
      <c r="BC582" s="756">
        <v>0</v>
      </c>
      <c r="BD582" s="756">
        <v>0</v>
      </c>
      <c r="BE582" s="767">
        <f t="shared" si="274"/>
        <v>0</v>
      </c>
      <c r="BF582" s="646">
        <f t="shared" si="275"/>
        <v>0</v>
      </c>
      <c r="BG582" s="594"/>
      <c r="BH582" s="705">
        <f t="shared" si="265"/>
        <v>566</v>
      </c>
      <c r="BI582" s="646">
        <f t="shared" si="276"/>
        <v>0</v>
      </c>
      <c r="BJ582" s="594"/>
      <c r="BK582" s="705">
        <f t="shared" si="277"/>
        <v>566</v>
      </c>
      <c r="BL582" s="756">
        <v>0</v>
      </c>
      <c r="BM582" s="756">
        <v>0</v>
      </c>
      <c r="BN582" s="756">
        <v>0</v>
      </c>
      <c r="BO582" s="756">
        <v>0</v>
      </c>
      <c r="BP582" s="756">
        <v>0</v>
      </c>
      <c r="BQ582" s="756">
        <v>0</v>
      </c>
      <c r="BR582" s="756">
        <v>0</v>
      </c>
      <c r="BS582" s="646">
        <f t="shared" si="288"/>
        <v>0</v>
      </c>
      <c r="BT582" s="594"/>
      <c r="BU582" s="705">
        <f t="shared" si="278"/>
        <v>566</v>
      </c>
      <c r="BV582" s="756">
        <v>0</v>
      </c>
      <c r="BW582" s="756">
        <v>0</v>
      </c>
      <c r="BX582" s="756">
        <v>0</v>
      </c>
      <c r="BY582" s="756">
        <v>0</v>
      </c>
      <c r="BZ582" s="756">
        <v>0</v>
      </c>
      <c r="CA582" s="756">
        <v>0</v>
      </c>
      <c r="CB582" s="756">
        <v>0</v>
      </c>
      <c r="CC582" s="646">
        <f t="shared" si="289"/>
        <v>0</v>
      </c>
      <c r="CD582" s="594"/>
      <c r="CE582" s="705">
        <f t="shared" si="266"/>
        <v>566</v>
      </c>
      <c r="CF582" s="756">
        <f t="shared" si="294"/>
        <v>0</v>
      </c>
      <c r="CG582" s="756">
        <f t="shared" si="294"/>
        <v>0</v>
      </c>
      <c r="CH582" s="756">
        <f t="shared" si="294"/>
        <v>0</v>
      </c>
      <c r="CI582" s="756">
        <f t="shared" si="294"/>
        <v>0</v>
      </c>
      <c r="CJ582" s="756">
        <f t="shared" si="294"/>
        <v>0</v>
      </c>
      <c r="CK582" s="756">
        <f t="shared" si="294"/>
        <v>0</v>
      </c>
      <c r="CL582" s="756">
        <f t="shared" si="294"/>
        <v>0</v>
      </c>
      <c r="CM582" s="646">
        <f t="shared" si="290"/>
        <v>0</v>
      </c>
      <c r="CN582" s="594"/>
      <c r="CO582" s="705">
        <f t="shared" si="267"/>
        <v>566</v>
      </c>
      <c r="CP582" s="756">
        <v>0</v>
      </c>
      <c r="CQ582" s="756">
        <v>0</v>
      </c>
      <c r="CR582" s="756">
        <v>0</v>
      </c>
      <c r="CS582" s="756">
        <v>0</v>
      </c>
      <c r="CT582" s="756">
        <v>0</v>
      </c>
      <c r="CU582" s="756">
        <v>0</v>
      </c>
      <c r="CV582" s="756">
        <v>0</v>
      </c>
      <c r="CW582" s="646">
        <f t="shared" si="291"/>
        <v>0</v>
      </c>
      <c r="CX582" s="685"/>
      <c r="CY582" s="705">
        <f t="shared" si="268"/>
        <v>566</v>
      </c>
      <c r="CZ582" s="756">
        <v>0</v>
      </c>
      <c r="DA582" s="756">
        <v>0</v>
      </c>
      <c r="DB582" s="756">
        <v>0</v>
      </c>
      <c r="DC582" s="756">
        <v>0</v>
      </c>
      <c r="DD582" s="756">
        <v>0</v>
      </c>
      <c r="DE582" s="767">
        <f t="shared" si="279"/>
        <v>0</v>
      </c>
      <c r="DF582" s="756">
        <v>0</v>
      </c>
      <c r="DG582" s="756">
        <v>0</v>
      </c>
      <c r="DH582" s="756">
        <v>0</v>
      </c>
      <c r="DI582" s="756">
        <v>0</v>
      </c>
      <c r="DJ582" s="767">
        <f t="shared" si="280"/>
        <v>0</v>
      </c>
      <c r="DK582" s="715">
        <f t="shared" si="281"/>
        <v>0</v>
      </c>
      <c r="DL582" s="685"/>
      <c r="DM582" s="705">
        <f t="shared" si="269"/>
        <v>566</v>
      </c>
      <c r="DN582" s="715">
        <f t="shared" si="282"/>
        <v>0</v>
      </c>
    </row>
    <row r="583" spans="2:118" x14ac:dyDescent="0.25">
      <c r="B583" s="705">
        <v>567</v>
      </c>
      <c r="C583" s="765">
        <f>(1+_xlfn.XLOOKUP(INT((B583-1)/12)+1,'ZC Curve'!$B$8:$B$107,'ZC Curve'!R$8:R$107,,0))^(1/12)-1</f>
        <v>0</v>
      </c>
      <c r="D583" s="766">
        <f t="shared" si="283"/>
        <v>1</v>
      </c>
      <c r="E583" s="685"/>
      <c r="F583" s="705">
        <v>567</v>
      </c>
      <c r="G583" s="756">
        <v>0</v>
      </c>
      <c r="H583" s="756">
        <v>0</v>
      </c>
      <c r="I583" s="756">
        <v>0</v>
      </c>
      <c r="J583" s="756">
        <v>0</v>
      </c>
      <c r="K583" s="756">
        <v>0</v>
      </c>
      <c r="L583" s="756">
        <v>0</v>
      </c>
      <c r="M583" s="756">
        <v>0</v>
      </c>
      <c r="N583" s="646">
        <f t="shared" si="284"/>
        <v>0</v>
      </c>
      <c r="O583" s="594"/>
      <c r="P583" s="705">
        <f t="shared" si="270"/>
        <v>567</v>
      </c>
      <c r="Q583" s="756">
        <v>0</v>
      </c>
      <c r="R583" s="756">
        <v>0</v>
      </c>
      <c r="S583" s="756">
        <v>0</v>
      </c>
      <c r="T583" s="756">
        <v>0</v>
      </c>
      <c r="U583" s="756">
        <v>0</v>
      </c>
      <c r="V583" s="756">
        <v>0</v>
      </c>
      <c r="W583" s="756">
        <v>0</v>
      </c>
      <c r="X583" s="646">
        <f t="shared" si="285"/>
        <v>0</v>
      </c>
      <c r="Y583" s="594"/>
      <c r="Z583" s="705">
        <f t="shared" si="271"/>
        <v>567</v>
      </c>
      <c r="AA583" s="756">
        <f t="shared" si="293"/>
        <v>0</v>
      </c>
      <c r="AB583" s="756">
        <f t="shared" si="293"/>
        <v>0</v>
      </c>
      <c r="AC583" s="756">
        <f t="shared" si="293"/>
        <v>0</v>
      </c>
      <c r="AD583" s="756">
        <f t="shared" si="293"/>
        <v>0</v>
      </c>
      <c r="AE583" s="756">
        <f t="shared" si="293"/>
        <v>0</v>
      </c>
      <c r="AF583" s="756">
        <f t="shared" si="293"/>
        <v>0</v>
      </c>
      <c r="AG583" s="756">
        <f t="shared" si="293"/>
        <v>0</v>
      </c>
      <c r="AH583" s="646">
        <f t="shared" si="286"/>
        <v>0</v>
      </c>
      <c r="AI583" s="594"/>
      <c r="AJ583" s="705">
        <f t="shared" si="272"/>
        <v>567</v>
      </c>
      <c r="AK583" s="756">
        <v>0</v>
      </c>
      <c r="AL583" s="756">
        <v>0</v>
      </c>
      <c r="AM583" s="756">
        <v>0</v>
      </c>
      <c r="AN583" s="756">
        <v>0</v>
      </c>
      <c r="AO583" s="756">
        <v>0</v>
      </c>
      <c r="AP583" s="756">
        <v>0</v>
      </c>
      <c r="AQ583" s="756">
        <v>0</v>
      </c>
      <c r="AR583" s="646">
        <f t="shared" si="287"/>
        <v>0</v>
      </c>
      <c r="AS583" s="594"/>
      <c r="AT583" s="705">
        <f t="shared" si="273"/>
        <v>567</v>
      </c>
      <c r="AU583" s="756">
        <v>0</v>
      </c>
      <c r="AV583" s="756">
        <v>0</v>
      </c>
      <c r="AW583" s="756">
        <v>0</v>
      </c>
      <c r="AX583" s="756">
        <v>0</v>
      </c>
      <c r="AY583" s="756">
        <v>0</v>
      </c>
      <c r="AZ583" s="767">
        <f t="shared" si="292"/>
        <v>0</v>
      </c>
      <c r="BA583" s="756">
        <v>0</v>
      </c>
      <c r="BB583" s="756">
        <v>0</v>
      </c>
      <c r="BC583" s="756">
        <v>0</v>
      </c>
      <c r="BD583" s="756">
        <v>0</v>
      </c>
      <c r="BE583" s="767">
        <f t="shared" si="274"/>
        <v>0</v>
      </c>
      <c r="BF583" s="646">
        <f t="shared" si="275"/>
        <v>0</v>
      </c>
      <c r="BG583" s="594"/>
      <c r="BH583" s="705">
        <f t="shared" si="265"/>
        <v>567</v>
      </c>
      <c r="BI583" s="646">
        <f t="shared" si="276"/>
        <v>0</v>
      </c>
      <c r="BJ583" s="594"/>
      <c r="BK583" s="705">
        <f t="shared" si="277"/>
        <v>567</v>
      </c>
      <c r="BL583" s="756">
        <v>0</v>
      </c>
      <c r="BM583" s="756">
        <v>0</v>
      </c>
      <c r="BN583" s="756">
        <v>0</v>
      </c>
      <c r="BO583" s="756">
        <v>0</v>
      </c>
      <c r="BP583" s="756">
        <v>0</v>
      </c>
      <c r="BQ583" s="756">
        <v>0</v>
      </c>
      <c r="BR583" s="756">
        <v>0</v>
      </c>
      <c r="BS583" s="646">
        <f t="shared" si="288"/>
        <v>0</v>
      </c>
      <c r="BT583" s="594"/>
      <c r="BU583" s="705">
        <f t="shared" si="278"/>
        <v>567</v>
      </c>
      <c r="BV583" s="756">
        <v>0</v>
      </c>
      <c r="BW583" s="756">
        <v>0</v>
      </c>
      <c r="BX583" s="756">
        <v>0</v>
      </c>
      <c r="BY583" s="756">
        <v>0</v>
      </c>
      <c r="BZ583" s="756">
        <v>0</v>
      </c>
      <c r="CA583" s="756">
        <v>0</v>
      </c>
      <c r="CB583" s="756">
        <v>0</v>
      </c>
      <c r="CC583" s="646">
        <f t="shared" si="289"/>
        <v>0</v>
      </c>
      <c r="CD583" s="594"/>
      <c r="CE583" s="705">
        <f t="shared" si="266"/>
        <v>567</v>
      </c>
      <c r="CF583" s="756">
        <f t="shared" si="294"/>
        <v>0</v>
      </c>
      <c r="CG583" s="756">
        <f t="shared" si="294"/>
        <v>0</v>
      </c>
      <c r="CH583" s="756">
        <f t="shared" si="294"/>
        <v>0</v>
      </c>
      <c r="CI583" s="756">
        <f t="shared" si="294"/>
        <v>0</v>
      </c>
      <c r="CJ583" s="756">
        <f t="shared" si="294"/>
        <v>0</v>
      </c>
      <c r="CK583" s="756">
        <f t="shared" si="294"/>
        <v>0</v>
      </c>
      <c r="CL583" s="756">
        <f t="shared" si="294"/>
        <v>0</v>
      </c>
      <c r="CM583" s="646">
        <f t="shared" si="290"/>
        <v>0</v>
      </c>
      <c r="CN583" s="594"/>
      <c r="CO583" s="705">
        <f t="shared" si="267"/>
        <v>567</v>
      </c>
      <c r="CP583" s="756">
        <v>0</v>
      </c>
      <c r="CQ583" s="756">
        <v>0</v>
      </c>
      <c r="CR583" s="756">
        <v>0</v>
      </c>
      <c r="CS583" s="756">
        <v>0</v>
      </c>
      <c r="CT583" s="756">
        <v>0</v>
      </c>
      <c r="CU583" s="756">
        <v>0</v>
      </c>
      <c r="CV583" s="756">
        <v>0</v>
      </c>
      <c r="CW583" s="646">
        <f t="shared" si="291"/>
        <v>0</v>
      </c>
      <c r="CX583" s="685"/>
      <c r="CY583" s="705">
        <f t="shared" si="268"/>
        <v>567</v>
      </c>
      <c r="CZ583" s="756">
        <v>0</v>
      </c>
      <c r="DA583" s="756">
        <v>0</v>
      </c>
      <c r="DB583" s="756">
        <v>0</v>
      </c>
      <c r="DC583" s="756">
        <v>0</v>
      </c>
      <c r="DD583" s="756">
        <v>0</v>
      </c>
      <c r="DE583" s="767">
        <f t="shared" si="279"/>
        <v>0</v>
      </c>
      <c r="DF583" s="756">
        <v>0</v>
      </c>
      <c r="DG583" s="756">
        <v>0</v>
      </c>
      <c r="DH583" s="756">
        <v>0</v>
      </c>
      <c r="DI583" s="756">
        <v>0</v>
      </c>
      <c r="DJ583" s="767">
        <f t="shared" si="280"/>
        <v>0</v>
      </c>
      <c r="DK583" s="715">
        <f t="shared" si="281"/>
        <v>0</v>
      </c>
      <c r="DL583" s="685"/>
      <c r="DM583" s="705">
        <f t="shared" si="269"/>
        <v>567</v>
      </c>
      <c r="DN583" s="715">
        <f t="shared" si="282"/>
        <v>0</v>
      </c>
    </row>
    <row r="584" spans="2:118" x14ac:dyDescent="0.25">
      <c r="B584" s="705">
        <v>568</v>
      </c>
      <c r="C584" s="765">
        <f>(1+_xlfn.XLOOKUP(INT((B584-1)/12)+1,'ZC Curve'!$B$8:$B$107,'ZC Curve'!R$8:R$107,,0))^(1/12)-1</f>
        <v>0</v>
      </c>
      <c r="D584" s="766">
        <f t="shared" si="283"/>
        <v>1</v>
      </c>
      <c r="E584" s="685"/>
      <c r="F584" s="705">
        <v>568</v>
      </c>
      <c r="G584" s="756">
        <v>0</v>
      </c>
      <c r="H584" s="756">
        <v>0</v>
      </c>
      <c r="I584" s="756">
        <v>0</v>
      </c>
      <c r="J584" s="756">
        <v>0</v>
      </c>
      <c r="K584" s="756">
        <v>0</v>
      </c>
      <c r="L584" s="756">
        <v>0</v>
      </c>
      <c r="M584" s="756">
        <v>0</v>
      </c>
      <c r="N584" s="646">
        <f t="shared" si="284"/>
        <v>0</v>
      </c>
      <c r="O584" s="594"/>
      <c r="P584" s="705">
        <f t="shared" si="270"/>
        <v>568</v>
      </c>
      <c r="Q584" s="756">
        <v>0</v>
      </c>
      <c r="R584" s="756">
        <v>0</v>
      </c>
      <c r="S584" s="756">
        <v>0</v>
      </c>
      <c r="T584" s="756">
        <v>0</v>
      </c>
      <c r="U584" s="756">
        <v>0</v>
      </c>
      <c r="V584" s="756">
        <v>0</v>
      </c>
      <c r="W584" s="756">
        <v>0</v>
      </c>
      <c r="X584" s="646">
        <f t="shared" si="285"/>
        <v>0</v>
      </c>
      <c r="Y584" s="594"/>
      <c r="Z584" s="705">
        <f t="shared" si="271"/>
        <v>568</v>
      </c>
      <c r="AA584" s="756">
        <f t="shared" si="293"/>
        <v>0</v>
      </c>
      <c r="AB584" s="756">
        <f t="shared" si="293"/>
        <v>0</v>
      </c>
      <c r="AC584" s="756">
        <f t="shared" si="293"/>
        <v>0</v>
      </c>
      <c r="AD584" s="756">
        <f t="shared" si="293"/>
        <v>0</v>
      </c>
      <c r="AE584" s="756">
        <f t="shared" si="293"/>
        <v>0</v>
      </c>
      <c r="AF584" s="756">
        <f t="shared" si="293"/>
        <v>0</v>
      </c>
      <c r="AG584" s="756">
        <f t="shared" si="293"/>
        <v>0</v>
      </c>
      <c r="AH584" s="646">
        <f t="shared" si="286"/>
        <v>0</v>
      </c>
      <c r="AI584" s="594"/>
      <c r="AJ584" s="705">
        <f t="shared" si="272"/>
        <v>568</v>
      </c>
      <c r="AK584" s="756">
        <v>0</v>
      </c>
      <c r="AL584" s="756">
        <v>0</v>
      </c>
      <c r="AM584" s="756">
        <v>0</v>
      </c>
      <c r="AN584" s="756">
        <v>0</v>
      </c>
      <c r="AO584" s="756">
        <v>0</v>
      </c>
      <c r="AP584" s="756">
        <v>0</v>
      </c>
      <c r="AQ584" s="756">
        <v>0</v>
      </c>
      <c r="AR584" s="646">
        <f t="shared" si="287"/>
        <v>0</v>
      </c>
      <c r="AS584" s="594"/>
      <c r="AT584" s="705">
        <f t="shared" si="273"/>
        <v>568</v>
      </c>
      <c r="AU584" s="756">
        <v>0</v>
      </c>
      <c r="AV584" s="756">
        <v>0</v>
      </c>
      <c r="AW584" s="756">
        <v>0</v>
      </c>
      <c r="AX584" s="756">
        <v>0</v>
      </c>
      <c r="AY584" s="756">
        <v>0</v>
      </c>
      <c r="AZ584" s="767">
        <f t="shared" si="292"/>
        <v>0</v>
      </c>
      <c r="BA584" s="756">
        <v>0</v>
      </c>
      <c r="BB584" s="756">
        <v>0</v>
      </c>
      <c r="BC584" s="756">
        <v>0</v>
      </c>
      <c r="BD584" s="756">
        <v>0</v>
      </c>
      <c r="BE584" s="767">
        <f t="shared" si="274"/>
        <v>0</v>
      </c>
      <c r="BF584" s="646">
        <f t="shared" si="275"/>
        <v>0</v>
      </c>
      <c r="BG584" s="594"/>
      <c r="BH584" s="705">
        <f t="shared" si="265"/>
        <v>568</v>
      </c>
      <c r="BI584" s="646">
        <f t="shared" si="276"/>
        <v>0</v>
      </c>
      <c r="BJ584" s="594"/>
      <c r="BK584" s="705">
        <f t="shared" si="277"/>
        <v>568</v>
      </c>
      <c r="BL584" s="756">
        <v>0</v>
      </c>
      <c r="BM584" s="756">
        <v>0</v>
      </c>
      <c r="BN584" s="756">
        <v>0</v>
      </c>
      <c r="BO584" s="756">
        <v>0</v>
      </c>
      <c r="BP584" s="756">
        <v>0</v>
      </c>
      <c r="BQ584" s="756">
        <v>0</v>
      </c>
      <c r="BR584" s="756">
        <v>0</v>
      </c>
      <c r="BS584" s="646">
        <f t="shared" si="288"/>
        <v>0</v>
      </c>
      <c r="BT584" s="594"/>
      <c r="BU584" s="705">
        <f t="shared" si="278"/>
        <v>568</v>
      </c>
      <c r="BV584" s="756">
        <v>0</v>
      </c>
      <c r="BW584" s="756">
        <v>0</v>
      </c>
      <c r="BX584" s="756">
        <v>0</v>
      </c>
      <c r="BY584" s="756">
        <v>0</v>
      </c>
      <c r="BZ584" s="756">
        <v>0</v>
      </c>
      <c r="CA584" s="756">
        <v>0</v>
      </c>
      <c r="CB584" s="756">
        <v>0</v>
      </c>
      <c r="CC584" s="646">
        <f t="shared" si="289"/>
        <v>0</v>
      </c>
      <c r="CD584" s="594"/>
      <c r="CE584" s="705">
        <f t="shared" si="266"/>
        <v>568</v>
      </c>
      <c r="CF584" s="756">
        <f t="shared" si="294"/>
        <v>0</v>
      </c>
      <c r="CG584" s="756">
        <f t="shared" si="294"/>
        <v>0</v>
      </c>
      <c r="CH584" s="756">
        <f t="shared" si="294"/>
        <v>0</v>
      </c>
      <c r="CI584" s="756">
        <f t="shared" si="294"/>
        <v>0</v>
      </c>
      <c r="CJ584" s="756">
        <f t="shared" si="294"/>
        <v>0</v>
      </c>
      <c r="CK584" s="756">
        <f t="shared" si="294"/>
        <v>0</v>
      </c>
      <c r="CL584" s="756">
        <f t="shared" si="294"/>
        <v>0</v>
      </c>
      <c r="CM584" s="646">
        <f t="shared" si="290"/>
        <v>0</v>
      </c>
      <c r="CN584" s="594"/>
      <c r="CO584" s="705">
        <f t="shared" si="267"/>
        <v>568</v>
      </c>
      <c r="CP584" s="756">
        <v>0</v>
      </c>
      <c r="CQ584" s="756">
        <v>0</v>
      </c>
      <c r="CR584" s="756">
        <v>0</v>
      </c>
      <c r="CS584" s="756">
        <v>0</v>
      </c>
      <c r="CT584" s="756">
        <v>0</v>
      </c>
      <c r="CU584" s="756">
        <v>0</v>
      </c>
      <c r="CV584" s="756">
        <v>0</v>
      </c>
      <c r="CW584" s="646">
        <f t="shared" si="291"/>
        <v>0</v>
      </c>
      <c r="CX584" s="685"/>
      <c r="CY584" s="705">
        <f t="shared" si="268"/>
        <v>568</v>
      </c>
      <c r="CZ584" s="756">
        <v>0</v>
      </c>
      <c r="DA584" s="756">
        <v>0</v>
      </c>
      <c r="DB584" s="756">
        <v>0</v>
      </c>
      <c r="DC584" s="756">
        <v>0</v>
      </c>
      <c r="DD584" s="756">
        <v>0</v>
      </c>
      <c r="DE584" s="767">
        <f t="shared" si="279"/>
        <v>0</v>
      </c>
      <c r="DF584" s="756">
        <v>0</v>
      </c>
      <c r="DG584" s="756">
        <v>0</v>
      </c>
      <c r="DH584" s="756">
        <v>0</v>
      </c>
      <c r="DI584" s="756">
        <v>0</v>
      </c>
      <c r="DJ584" s="767">
        <f t="shared" si="280"/>
        <v>0</v>
      </c>
      <c r="DK584" s="715">
        <f t="shared" si="281"/>
        <v>0</v>
      </c>
      <c r="DL584" s="685"/>
      <c r="DM584" s="705">
        <f t="shared" si="269"/>
        <v>568</v>
      </c>
      <c r="DN584" s="715">
        <f t="shared" si="282"/>
        <v>0</v>
      </c>
    </row>
    <row r="585" spans="2:118" x14ac:dyDescent="0.25">
      <c r="B585" s="705">
        <v>569</v>
      </c>
      <c r="C585" s="765">
        <f>(1+_xlfn.XLOOKUP(INT((B585-1)/12)+1,'ZC Curve'!$B$8:$B$107,'ZC Curve'!R$8:R$107,,0))^(1/12)-1</f>
        <v>0</v>
      </c>
      <c r="D585" s="766">
        <f t="shared" si="283"/>
        <v>1</v>
      </c>
      <c r="E585" s="685"/>
      <c r="F585" s="705">
        <v>569</v>
      </c>
      <c r="G585" s="756">
        <v>0</v>
      </c>
      <c r="H585" s="756">
        <v>0</v>
      </c>
      <c r="I585" s="756">
        <v>0</v>
      </c>
      <c r="J585" s="756">
        <v>0</v>
      </c>
      <c r="K585" s="756">
        <v>0</v>
      </c>
      <c r="L585" s="756">
        <v>0</v>
      </c>
      <c r="M585" s="756">
        <v>0</v>
      </c>
      <c r="N585" s="646">
        <f t="shared" si="284"/>
        <v>0</v>
      </c>
      <c r="O585" s="594"/>
      <c r="P585" s="705">
        <f t="shared" si="270"/>
        <v>569</v>
      </c>
      <c r="Q585" s="756">
        <v>0</v>
      </c>
      <c r="R585" s="756">
        <v>0</v>
      </c>
      <c r="S585" s="756">
        <v>0</v>
      </c>
      <c r="T585" s="756">
        <v>0</v>
      </c>
      <c r="U585" s="756">
        <v>0</v>
      </c>
      <c r="V585" s="756">
        <v>0</v>
      </c>
      <c r="W585" s="756">
        <v>0</v>
      </c>
      <c r="X585" s="646">
        <f t="shared" si="285"/>
        <v>0</v>
      </c>
      <c r="Y585" s="594"/>
      <c r="Z585" s="705">
        <f t="shared" si="271"/>
        <v>569</v>
      </c>
      <c r="AA585" s="756">
        <f t="shared" si="293"/>
        <v>0</v>
      </c>
      <c r="AB585" s="756">
        <f t="shared" si="293"/>
        <v>0</v>
      </c>
      <c r="AC585" s="756">
        <f t="shared" si="293"/>
        <v>0</v>
      </c>
      <c r="AD585" s="756">
        <f t="shared" si="293"/>
        <v>0</v>
      </c>
      <c r="AE585" s="756">
        <f t="shared" si="293"/>
        <v>0</v>
      </c>
      <c r="AF585" s="756">
        <f t="shared" si="293"/>
        <v>0</v>
      </c>
      <c r="AG585" s="756">
        <f t="shared" si="293"/>
        <v>0</v>
      </c>
      <c r="AH585" s="646">
        <f t="shared" si="286"/>
        <v>0</v>
      </c>
      <c r="AI585" s="594"/>
      <c r="AJ585" s="705">
        <f t="shared" si="272"/>
        <v>569</v>
      </c>
      <c r="AK585" s="756">
        <v>0</v>
      </c>
      <c r="AL585" s="756">
        <v>0</v>
      </c>
      <c r="AM585" s="756">
        <v>0</v>
      </c>
      <c r="AN585" s="756">
        <v>0</v>
      </c>
      <c r="AO585" s="756">
        <v>0</v>
      </c>
      <c r="AP585" s="756">
        <v>0</v>
      </c>
      <c r="AQ585" s="756">
        <v>0</v>
      </c>
      <c r="AR585" s="646">
        <f t="shared" si="287"/>
        <v>0</v>
      </c>
      <c r="AS585" s="594"/>
      <c r="AT585" s="705">
        <f t="shared" si="273"/>
        <v>569</v>
      </c>
      <c r="AU585" s="756">
        <v>0</v>
      </c>
      <c r="AV585" s="756">
        <v>0</v>
      </c>
      <c r="AW585" s="756">
        <v>0</v>
      </c>
      <c r="AX585" s="756">
        <v>0</v>
      </c>
      <c r="AY585" s="756">
        <v>0</v>
      </c>
      <c r="AZ585" s="767">
        <f t="shared" si="292"/>
        <v>0</v>
      </c>
      <c r="BA585" s="756">
        <v>0</v>
      </c>
      <c r="BB585" s="756">
        <v>0</v>
      </c>
      <c r="BC585" s="756">
        <v>0</v>
      </c>
      <c r="BD585" s="756">
        <v>0</v>
      </c>
      <c r="BE585" s="767">
        <f t="shared" si="274"/>
        <v>0</v>
      </c>
      <c r="BF585" s="646">
        <f t="shared" si="275"/>
        <v>0</v>
      </c>
      <c r="BG585" s="594"/>
      <c r="BH585" s="705">
        <f t="shared" si="265"/>
        <v>569</v>
      </c>
      <c r="BI585" s="646">
        <f t="shared" si="276"/>
        <v>0</v>
      </c>
      <c r="BJ585" s="594"/>
      <c r="BK585" s="705">
        <f t="shared" si="277"/>
        <v>569</v>
      </c>
      <c r="BL585" s="756">
        <v>0</v>
      </c>
      <c r="BM585" s="756">
        <v>0</v>
      </c>
      <c r="BN585" s="756">
        <v>0</v>
      </c>
      <c r="BO585" s="756">
        <v>0</v>
      </c>
      <c r="BP585" s="756">
        <v>0</v>
      </c>
      <c r="BQ585" s="756">
        <v>0</v>
      </c>
      <c r="BR585" s="756">
        <v>0</v>
      </c>
      <c r="BS585" s="646">
        <f t="shared" si="288"/>
        <v>0</v>
      </c>
      <c r="BT585" s="594"/>
      <c r="BU585" s="705">
        <f t="shared" si="278"/>
        <v>569</v>
      </c>
      <c r="BV585" s="756">
        <v>0</v>
      </c>
      <c r="BW585" s="756">
        <v>0</v>
      </c>
      <c r="BX585" s="756">
        <v>0</v>
      </c>
      <c r="BY585" s="756">
        <v>0</v>
      </c>
      <c r="BZ585" s="756">
        <v>0</v>
      </c>
      <c r="CA585" s="756">
        <v>0</v>
      </c>
      <c r="CB585" s="756">
        <v>0</v>
      </c>
      <c r="CC585" s="646">
        <f t="shared" si="289"/>
        <v>0</v>
      </c>
      <c r="CD585" s="594"/>
      <c r="CE585" s="705">
        <f t="shared" si="266"/>
        <v>569</v>
      </c>
      <c r="CF585" s="756">
        <f t="shared" si="294"/>
        <v>0</v>
      </c>
      <c r="CG585" s="756">
        <f t="shared" si="294"/>
        <v>0</v>
      </c>
      <c r="CH585" s="756">
        <f t="shared" si="294"/>
        <v>0</v>
      </c>
      <c r="CI585" s="756">
        <f t="shared" si="294"/>
        <v>0</v>
      </c>
      <c r="CJ585" s="756">
        <f t="shared" si="294"/>
        <v>0</v>
      </c>
      <c r="CK585" s="756">
        <f t="shared" si="294"/>
        <v>0</v>
      </c>
      <c r="CL585" s="756">
        <f t="shared" si="294"/>
        <v>0</v>
      </c>
      <c r="CM585" s="646">
        <f t="shared" si="290"/>
        <v>0</v>
      </c>
      <c r="CN585" s="594"/>
      <c r="CO585" s="705">
        <f t="shared" si="267"/>
        <v>569</v>
      </c>
      <c r="CP585" s="756">
        <v>0</v>
      </c>
      <c r="CQ585" s="756">
        <v>0</v>
      </c>
      <c r="CR585" s="756">
        <v>0</v>
      </c>
      <c r="CS585" s="756">
        <v>0</v>
      </c>
      <c r="CT585" s="756">
        <v>0</v>
      </c>
      <c r="CU585" s="756">
        <v>0</v>
      </c>
      <c r="CV585" s="756">
        <v>0</v>
      </c>
      <c r="CW585" s="646">
        <f t="shared" si="291"/>
        <v>0</v>
      </c>
      <c r="CX585" s="685"/>
      <c r="CY585" s="705">
        <f t="shared" si="268"/>
        <v>569</v>
      </c>
      <c r="CZ585" s="756">
        <v>0</v>
      </c>
      <c r="DA585" s="756">
        <v>0</v>
      </c>
      <c r="DB585" s="756">
        <v>0</v>
      </c>
      <c r="DC585" s="756">
        <v>0</v>
      </c>
      <c r="DD585" s="756">
        <v>0</v>
      </c>
      <c r="DE585" s="767">
        <f t="shared" si="279"/>
        <v>0</v>
      </c>
      <c r="DF585" s="756">
        <v>0</v>
      </c>
      <c r="DG585" s="756">
        <v>0</v>
      </c>
      <c r="DH585" s="756">
        <v>0</v>
      </c>
      <c r="DI585" s="756">
        <v>0</v>
      </c>
      <c r="DJ585" s="767">
        <f t="shared" si="280"/>
        <v>0</v>
      </c>
      <c r="DK585" s="715">
        <f t="shared" si="281"/>
        <v>0</v>
      </c>
      <c r="DL585" s="685"/>
      <c r="DM585" s="705">
        <f t="shared" si="269"/>
        <v>569</v>
      </c>
      <c r="DN585" s="715">
        <f t="shared" si="282"/>
        <v>0</v>
      </c>
    </row>
    <row r="586" spans="2:118" x14ac:dyDescent="0.25">
      <c r="B586" s="705">
        <v>570</v>
      </c>
      <c r="C586" s="765">
        <f>(1+_xlfn.XLOOKUP(INT((B586-1)/12)+1,'ZC Curve'!$B$8:$B$107,'ZC Curve'!R$8:R$107,,0))^(1/12)-1</f>
        <v>0</v>
      </c>
      <c r="D586" s="766">
        <f t="shared" si="283"/>
        <v>1</v>
      </c>
      <c r="E586" s="685"/>
      <c r="F586" s="705">
        <v>570</v>
      </c>
      <c r="G586" s="756">
        <v>0</v>
      </c>
      <c r="H586" s="756">
        <v>0</v>
      </c>
      <c r="I586" s="756">
        <v>0</v>
      </c>
      <c r="J586" s="756">
        <v>0</v>
      </c>
      <c r="K586" s="756">
        <v>0</v>
      </c>
      <c r="L586" s="756">
        <v>0</v>
      </c>
      <c r="M586" s="756">
        <v>0</v>
      </c>
      <c r="N586" s="646">
        <f t="shared" si="284"/>
        <v>0</v>
      </c>
      <c r="O586" s="594"/>
      <c r="P586" s="705">
        <f t="shared" si="270"/>
        <v>570</v>
      </c>
      <c r="Q586" s="756">
        <v>0</v>
      </c>
      <c r="R586" s="756">
        <v>0</v>
      </c>
      <c r="S586" s="756">
        <v>0</v>
      </c>
      <c r="T586" s="756">
        <v>0</v>
      </c>
      <c r="U586" s="756">
        <v>0</v>
      </c>
      <c r="V586" s="756">
        <v>0</v>
      </c>
      <c r="W586" s="756">
        <v>0</v>
      </c>
      <c r="X586" s="646">
        <f t="shared" si="285"/>
        <v>0</v>
      </c>
      <c r="Y586" s="594"/>
      <c r="Z586" s="705">
        <f t="shared" si="271"/>
        <v>570</v>
      </c>
      <c r="AA586" s="756">
        <f t="shared" si="293"/>
        <v>0</v>
      </c>
      <c r="AB586" s="756">
        <f t="shared" si="293"/>
        <v>0</v>
      </c>
      <c r="AC586" s="756">
        <f t="shared" si="293"/>
        <v>0</v>
      </c>
      <c r="AD586" s="756">
        <f t="shared" si="293"/>
        <v>0</v>
      </c>
      <c r="AE586" s="756">
        <f t="shared" si="293"/>
        <v>0</v>
      </c>
      <c r="AF586" s="756">
        <f t="shared" si="293"/>
        <v>0</v>
      </c>
      <c r="AG586" s="756">
        <f t="shared" si="293"/>
        <v>0</v>
      </c>
      <c r="AH586" s="646">
        <f t="shared" si="286"/>
        <v>0</v>
      </c>
      <c r="AI586" s="594"/>
      <c r="AJ586" s="705">
        <f t="shared" si="272"/>
        <v>570</v>
      </c>
      <c r="AK586" s="756">
        <v>0</v>
      </c>
      <c r="AL586" s="756">
        <v>0</v>
      </c>
      <c r="AM586" s="756">
        <v>0</v>
      </c>
      <c r="AN586" s="756">
        <v>0</v>
      </c>
      <c r="AO586" s="756">
        <v>0</v>
      </c>
      <c r="AP586" s="756">
        <v>0</v>
      </c>
      <c r="AQ586" s="756">
        <v>0</v>
      </c>
      <c r="AR586" s="646">
        <f t="shared" si="287"/>
        <v>0</v>
      </c>
      <c r="AS586" s="594"/>
      <c r="AT586" s="705">
        <f t="shared" si="273"/>
        <v>570</v>
      </c>
      <c r="AU586" s="756">
        <v>0</v>
      </c>
      <c r="AV586" s="756">
        <v>0</v>
      </c>
      <c r="AW586" s="756">
        <v>0</v>
      </c>
      <c r="AX586" s="756">
        <v>0</v>
      </c>
      <c r="AY586" s="756">
        <v>0</v>
      </c>
      <c r="AZ586" s="767">
        <f t="shared" si="292"/>
        <v>0</v>
      </c>
      <c r="BA586" s="756">
        <v>0</v>
      </c>
      <c r="BB586" s="756">
        <v>0</v>
      </c>
      <c r="BC586" s="756">
        <v>0</v>
      </c>
      <c r="BD586" s="756">
        <v>0</v>
      </c>
      <c r="BE586" s="767">
        <f t="shared" si="274"/>
        <v>0</v>
      </c>
      <c r="BF586" s="646">
        <f t="shared" si="275"/>
        <v>0</v>
      </c>
      <c r="BG586" s="594"/>
      <c r="BH586" s="705">
        <f t="shared" si="265"/>
        <v>570</v>
      </c>
      <c r="BI586" s="646">
        <f t="shared" si="276"/>
        <v>0</v>
      </c>
      <c r="BJ586" s="594"/>
      <c r="BK586" s="705">
        <f t="shared" si="277"/>
        <v>570</v>
      </c>
      <c r="BL586" s="756">
        <v>0</v>
      </c>
      <c r="BM586" s="756">
        <v>0</v>
      </c>
      <c r="BN586" s="756">
        <v>0</v>
      </c>
      <c r="BO586" s="756">
        <v>0</v>
      </c>
      <c r="BP586" s="756">
        <v>0</v>
      </c>
      <c r="BQ586" s="756">
        <v>0</v>
      </c>
      <c r="BR586" s="756">
        <v>0</v>
      </c>
      <c r="BS586" s="646">
        <f t="shared" si="288"/>
        <v>0</v>
      </c>
      <c r="BT586" s="594"/>
      <c r="BU586" s="705">
        <f t="shared" si="278"/>
        <v>570</v>
      </c>
      <c r="BV586" s="756">
        <v>0</v>
      </c>
      <c r="BW586" s="756">
        <v>0</v>
      </c>
      <c r="BX586" s="756">
        <v>0</v>
      </c>
      <c r="BY586" s="756">
        <v>0</v>
      </c>
      <c r="BZ586" s="756">
        <v>0</v>
      </c>
      <c r="CA586" s="756">
        <v>0</v>
      </c>
      <c r="CB586" s="756">
        <v>0</v>
      </c>
      <c r="CC586" s="646">
        <f t="shared" si="289"/>
        <v>0</v>
      </c>
      <c r="CD586" s="594"/>
      <c r="CE586" s="705">
        <f t="shared" si="266"/>
        <v>570</v>
      </c>
      <c r="CF586" s="756">
        <f t="shared" si="294"/>
        <v>0</v>
      </c>
      <c r="CG586" s="756">
        <f t="shared" si="294"/>
        <v>0</v>
      </c>
      <c r="CH586" s="756">
        <f t="shared" si="294"/>
        <v>0</v>
      </c>
      <c r="CI586" s="756">
        <f t="shared" si="294"/>
        <v>0</v>
      </c>
      <c r="CJ586" s="756">
        <f t="shared" si="294"/>
        <v>0</v>
      </c>
      <c r="CK586" s="756">
        <f t="shared" si="294"/>
        <v>0</v>
      </c>
      <c r="CL586" s="756">
        <f t="shared" si="294"/>
        <v>0</v>
      </c>
      <c r="CM586" s="646">
        <f t="shared" si="290"/>
        <v>0</v>
      </c>
      <c r="CN586" s="594"/>
      <c r="CO586" s="705">
        <f t="shared" si="267"/>
        <v>570</v>
      </c>
      <c r="CP586" s="756">
        <v>0</v>
      </c>
      <c r="CQ586" s="756">
        <v>0</v>
      </c>
      <c r="CR586" s="756">
        <v>0</v>
      </c>
      <c r="CS586" s="756">
        <v>0</v>
      </c>
      <c r="CT586" s="756">
        <v>0</v>
      </c>
      <c r="CU586" s="756">
        <v>0</v>
      </c>
      <c r="CV586" s="756">
        <v>0</v>
      </c>
      <c r="CW586" s="646">
        <f t="shared" si="291"/>
        <v>0</v>
      </c>
      <c r="CX586" s="685"/>
      <c r="CY586" s="705">
        <f t="shared" si="268"/>
        <v>570</v>
      </c>
      <c r="CZ586" s="756">
        <v>0</v>
      </c>
      <c r="DA586" s="756">
        <v>0</v>
      </c>
      <c r="DB586" s="756">
        <v>0</v>
      </c>
      <c r="DC586" s="756">
        <v>0</v>
      </c>
      <c r="DD586" s="756">
        <v>0</v>
      </c>
      <c r="DE586" s="767">
        <f t="shared" si="279"/>
        <v>0</v>
      </c>
      <c r="DF586" s="756">
        <v>0</v>
      </c>
      <c r="DG586" s="756">
        <v>0</v>
      </c>
      <c r="DH586" s="756">
        <v>0</v>
      </c>
      <c r="DI586" s="756">
        <v>0</v>
      </c>
      <c r="DJ586" s="767">
        <f t="shared" si="280"/>
        <v>0</v>
      </c>
      <c r="DK586" s="715">
        <f t="shared" si="281"/>
        <v>0</v>
      </c>
      <c r="DL586" s="685"/>
      <c r="DM586" s="705">
        <f t="shared" si="269"/>
        <v>570</v>
      </c>
      <c r="DN586" s="715">
        <f t="shared" si="282"/>
        <v>0</v>
      </c>
    </row>
    <row r="587" spans="2:118" x14ac:dyDescent="0.25">
      <c r="B587" s="705">
        <v>571</v>
      </c>
      <c r="C587" s="765">
        <f>(1+_xlfn.XLOOKUP(INT((B587-1)/12)+1,'ZC Curve'!$B$8:$B$107,'ZC Curve'!R$8:R$107,,0))^(1/12)-1</f>
        <v>0</v>
      </c>
      <c r="D587" s="766">
        <f t="shared" si="283"/>
        <v>1</v>
      </c>
      <c r="E587" s="685"/>
      <c r="F587" s="705">
        <v>571</v>
      </c>
      <c r="G587" s="756">
        <v>0</v>
      </c>
      <c r="H587" s="756">
        <v>0</v>
      </c>
      <c r="I587" s="756">
        <v>0</v>
      </c>
      <c r="J587" s="756">
        <v>0</v>
      </c>
      <c r="K587" s="756">
        <v>0</v>
      </c>
      <c r="L587" s="756">
        <v>0</v>
      </c>
      <c r="M587" s="756">
        <v>0</v>
      </c>
      <c r="N587" s="646">
        <f t="shared" si="284"/>
        <v>0</v>
      </c>
      <c r="O587" s="594"/>
      <c r="P587" s="705">
        <f t="shared" si="270"/>
        <v>571</v>
      </c>
      <c r="Q587" s="756">
        <v>0</v>
      </c>
      <c r="R587" s="756">
        <v>0</v>
      </c>
      <c r="S587" s="756">
        <v>0</v>
      </c>
      <c r="T587" s="756">
        <v>0</v>
      </c>
      <c r="U587" s="756">
        <v>0</v>
      </c>
      <c r="V587" s="756">
        <v>0</v>
      </c>
      <c r="W587" s="756">
        <v>0</v>
      </c>
      <c r="X587" s="646">
        <f t="shared" si="285"/>
        <v>0</v>
      </c>
      <c r="Y587" s="594"/>
      <c r="Z587" s="705">
        <f t="shared" si="271"/>
        <v>571</v>
      </c>
      <c r="AA587" s="756">
        <f t="shared" si="293"/>
        <v>0</v>
      </c>
      <c r="AB587" s="756">
        <f t="shared" si="293"/>
        <v>0</v>
      </c>
      <c r="AC587" s="756">
        <f t="shared" si="293"/>
        <v>0</v>
      </c>
      <c r="AD587" s="756">
        <f t="shared" si="293"/>
        <v>0</v>
      </c>
      <c r="AE587" s="756">
        <f t="shared" si="293"/>
        <v>0</v>
      </c>
      <c r="AF587" s="756">
        <f t="shared" si="293"/>
        <v>0</v>
      </c>
      <c r="AG587" s="756">
        <f t="shared" si="293"/>
        <v>0</v>
      </c>
      <c r="AH587" s="646">
        <f t="shared" si="286"/>
        <v>0</v>
      </c>
      <c r="AI587" s="594"/>
      <c r="AJ587" s="705">
        <f t="shared" si="272"/>
        <v>571</v>
      </c>
      <c r="AK587" s="756">
        <v>0</v>
      </c>
      <c r="AL587" s="756">
        <v>0</v>
      </c>
      <c r="AM587" s="756">
        <v>0</v>
      </c>
      <c r="AN587" s="756">
        <v>0</v>
      </c>
      <c r="AO587" s="756">
        <v>0</v>
      </c>
      <c r="AP587" s="756">
        <v>0</v>
      </c>
      <c r="AQ587" s="756">
        <v>0</v>
      </c>
      <c r="AR587" s="646">
        <f t="shared" si="287"/>
        <v>0</v>
      </c>
      <c r="AS587" s="594"/>
      <c r="AT587" s="705">
        <f t="shared" si="273"/>
        <v>571</v>
      </c>
      <c r="AU587" s="756">
        <v>0</v>
      </c>
      <c r="AV587" s="756">
        <v>0</v>
      </c>
      <c r="AW587" s="756">
        <v>0</v>
      </c>
      <c r="AX587" s="756">
        <v>0</v>
      </c>
      <c r="AY587" s="756">
        <v>0</v>
      </c>
      <c r="AZ587" s="767">
        <f t="shared" si="292"/>
        <v>0</v>
      </c>
      <c r="BA587" s="756">
        <v>0</v>
      </c>
      <c r="BB587" s="756">
        <v>0</v>
      </c>
      <c r="BC587" s="756">
        <v>0</v>
      </c>
      <c r="BD587" s="756">
        <v>0</v>
      </c>
      <c r="BE587" s="767">
        <f t="shared" si="274"/>
        <v>0</v>
      </c>
      <c r="BF587" s="646">
        <f t="shared" si="275"/>
        <v>0</v>
      </c>
      <c r="BG587" s="594"/>
      <c r="BH587" s="705">
        <f t="shared" si="265"/>
        <v>571</v>
      </c>
      <c r="BI587" s="646">
        <f t="shared" si="276"/>
        <v>0</v>
      </c>
      <c r="BJ587" s="594"/>
      <c r="BK587" s="705">
        <f t="shared" si="277"/>
        <v>571</v>
      </c>
      <c r="BL587" s="756">
        <v>0</v>
      </c>
      <c r="BM587" s="756">
        <v>0</v>
      </c>
      <c r="BN587" s="756">
        <v>0</v>
      </c>
      <c r="BO587" s="756">
        <v>0</v>
      </c>
      <c r="BP587" s="756">
        <v>0</v>
      </c>
      <c r="BQ587" s="756">
        <v>0</v>
      </c>
      <c r="BR587" s="756">
        <v>0</v>
      </c>
      <c r="BS587" s="646">
        <f t="shared" si="288"/>
        <v>0</v>
      </c>
      <c r="BT587" s="594"/>
      <c r="BU587" s="705">
        <f t="shared" si="278"/>
        <v>571</v>
      </c>
      <c r="BV587" s="756">
        <v>0</v>
      </c>
      <c r="BW587" s="756">
        <v>0</v>
      </c>
      <c r="BX587" s="756">
        <v>0</v>
      </c>
      <c r="BY587" s="756">
        <v>0</v>
      </c>
      <c r="BZ587" s="756">
        <v>0</v>
      </c>
      <c r="CA587" s="756">
        <v>0</v>
      </c>
      <c r="CB587" s="756">
        <v>0</v>
      </c>
      <c r="CC587" s="646">
        <f t="shared" si="289"/>
        <v>0</v>
      </c>
      <c r="CD587" s="594"/>
      <c r="CE587" s="705">
        <f t="shared" si="266"/>
        <v>571</v>
      </c>
      <c r="CF587" s="756">
        <f t="shared" si="294"/>
        <v>0</v>
      </c>
      <c r="CG587" s="756">
        <f t="shared" si="294"/>
        <v>0</v>
      </c>
      <c r="CH587" s="756">
        <f t="shared" si="294"/>
        <v>0</v>
      </c>
      <c r="CI587" s="756">
        <f t="shared" si="294"/>
        <v>0</v>
      </c>
      <c r="CJ587" s="756">
        <f t="shared" si="294"/>
        <v>0</v>
      </c>
      <c r="CK587" s="756">
        <f t="shared" si="294"/>
        <v>0</v>
      </c>
      <c r="CL587" s="756">
        <f t="shared" si="294"/>
        <v>0</v>
      </c>
      <c r="CM587" s="646">
        <f t="shared" si="290"/>
        <v>0</v>
      </c>
      <c r="CN587" s="594"/>
      <c r="CO587" s="705">
        <f t="shared" si="267"/>
        <v>571</v>
      </c>
      <c r="CP587" s="756">
        <v>0</v>
      </c>
      <c r="CQ587" s="756">
        <v>0</v>
      </c>
      <c r="CR587" s="756">
        <v>0</v>
      </c>
      <c r="CS587" s="756">
        <v>0</v>
      </c>
      <c r="CT587" s="756">
        <v>0</v>
      </c>
      <c r="CU587" s="756">
        <v>0</v>
      </c>
      <c r="CV587" s="756">
        <v>0</v>
      </c>
      <c r="CW587" s="646">
        <f t="shared" si="291"/>
        <v>0</v>
      </c>
      <c r="CX587" s="685"/>
      <c r="CY587" s="705">
        <f t="shared" si="268"/>
        <v>571</v>
      </c>
      <c r="CZ587" s="756">
        <v>0</v>
      </c>
      <c r="DA587" s="756">
        <v>0</v>
      </c>
      <c r="DB587" s="756">
        <v>0</v>
      </c>
      <c r="DC587" s="756">
        <v>0</v>
      </c>
      <c r="DD587" s="756">
        <v>0</v>
      </c>
      <c r="DE587" s="767">
        <f t="shared" si="279"/>
        <v>0</v>
      </c>
      <c r="DF587" s="756">
        <v>0</v>
      </c>
      <c r="DG587" s="756">
        <v>0</v>
      </c>
      <c r="DH587" s="756">
        <v>0</v>
      </c>
      <c r="DI587" s="756">
        <v>0</v>
      </c>
      <c r="DJ587" s="767">
        <f t="shared" si="280"/>
        <v>0</v>
      </c>
      <c r="DK587" s="715">
        <f t="shared" si="281"/>
        <v>0</v>
      </c>
      <c r="DL587" s="685"/>
      <c r="DM587" s="705">
        <f t="shared" si="269"/>
        <v>571</v>
      </c>
      <c r="DN587" s="715">
        <f t="shared" si="282"/>
        <v>0</v>
      </c>
    </row>
    <row r="588" spans="2:118" x14ac:dyDescent="0.25">
      <c r="B588" s="705">
        <v>572</v>
      </c>
      <c r="C588" s="765">
        <f>(1+_xlfn.XLOOKUP(INT((B588-1)/12)+1,'ZC Curve'!$B$8:$B$107,'ZC Curve'!R$8:R$107,,0))^(1/12)-1</f>
        <v>0</v>
      </c>
      <c r="D588" s="766">
        <f t="shared" si="283"/>
        <v>1</v>
      </c>
      <c r="E588" s="685"/>
      <c r="F588" s="705">
        <v>572</v>
      </c>
      <c r="G588" s="756">
        <v>0</v>
      </c>
      <c r="H588" s="756">
        <v>0</v>
      </c>
      <c r="I588" s="756">
        <v>0</v>
      </c>
      <c r="J588" s="756">
        <v>0</v>
      </c>
      <c r="K588" s="756">
        <v>0</v>
      </c>
      <c r="L588" s="756">
        <v>0</v>
      </c>
      <c r="M588" s="756">
        <v>0</v>
      </c>
      <c r="N588" s="646">
        <f t="shared" si="284"/>
        <v>0</v>
      </c>
      <c r="O588" s="594"/>
      <c r="P588" s="705">
        <f t="shared" si="270"/>
        <v>572</v>
      </c>
      <c r="Q588" s="756">
        <v>0</v>
      </c>
      <c r="R588" s="756">
        <v>0</v>
      </c>
      <c r="S588" s="756">
        <v>0</v>
      </c>
      <c r="T588" s="756">
        <v>0</v>
      </c>
      <c r="U588" s="756">
        <v>0</v>
      </c>
      <c r="V588" s="756">
        <v>0</v>
      </c>
      <c r="W588" s="756">
        <v>0</v>
      </c>
      <c r="X588" s="646">
        <f t="shared" si="285"/>
        <v>0</v>
      </c>
      <c r="Y588" s="594"/>
      <c r="Z588" s="705">
        <f t="shared" si="271"/>
        <v>572</v>
      </c>
      <c r="AA588" s="756">
        <f t="shared" si="293"/>
        <v>0</v>
      </c>
      <c r="AB588" s="756">
        <f t="shared" si="293"/>
        <v>0</v>
      </c>
      <c r="AC588" s="756">
        <f t="shared" si="293"/>
        <v>0</v>
      </c>
      <c r="AD588" s="756">
        <f t="shared" ref="AD588:AG651" si="295">J588+T588</f>
        <v>0</v>
      </c>
      <c r="AE588" s="756">
        <f t="shared" si="295"/>
        <v>0</v>
      </c>
      <c r="AF588" s="756">
        <f t="shared" si="295"/>
        <v>0</v>
      </c>
      <c r="AG588" s="756">
        <f t="shared" si="295"/>
        <v>0</v>
      </c>
      <c r="AH588" s="646">
        <f t="shared" si="286"/>
        <v>0</v>
      </c>
      <c r="AI588" s="594"/>
      <c r="AJ588" s="705">
        <f t="shared" si="272"/>
        <v>572</v>
      </c>
      <c r="AK588" s="756">
        <v>0</v>
      </c>
      <c r="AL588" s="756">
        <v>0</v>
      </c>
      <c r="AM588" s="756">
        <v>0</v>
      </c>
      <c r="AN588" s="756">
        <v>0</v>
      </c>
      <c r="AO588" s="756">
        <v>0</v>
      </c>
      <c r="AP588" s="756">
        <v>0</v>
      </c>
      <c r="AQ588" s="756">
        <v>0</v>
      </c>
      <c r="AR588" s="646">
        <f t="shared" si="287"/>
        <v>0</v>
      </c>
      <c r="AS588" s="594"/>
      <c r="AT588" s="705">
        <f t="shared" si="273"/>
        <v>572</v>
      </c>
      <c r="AU588" s="756">
        <v>0</v>
      </c>
      <c r="AV588" s="756">
        <v>0</v>
      </c>
      <c r="AW588" s="756">
        <v>0</v>
      </c>
      <c r="AX588" s="756">
        <v>0</v>
      </c>
      <c r="AY588" s="756">
        <v>0</v>
      </c>
      <c r="AZ588" s="767">
        <f t="shared" si="292"/>
        <v>0</v>
      </c>
      <c r="BA588" s="756">
        <v>0</v>
      </c>
      <c r="BB588" s="756">
        <v>0</v>
      </c>
      <c r="BC588" s="756">
        <v>0</v>
      </c>
      <c r="BD588" s="756">
        <v>0</v>
      </c>
      <c r="BE588" s="767">
        <f t="shared" si="274"/>
        <v>0</v>
      </c>
      <c r="BF588" s="646">
        <f t="shared" si="275"/>
        <v>0</v>
      </c>
      <c r="BG588" s="594"/>
      <c r="BH588" s="705">
        <f t="shared" si="265"/>
        <v>572</v>
      </c>
      <c r="BI588" s="646">
        <f t="shared" si="276"/>
        <v>0</v>
      </c>
      <c r="BJ588" s="594"/>
      <c r="BK588" s="705">
        <f t="shared" si="277"/>
        <v>572</v>
      </c>
      <c r="BL588" s="756">
        <v>0</v>
      </c>
      <c r="BM588" s="756">
        <v>0</v>
      </c>
      <c r="BN588" s="756">
        <v>0</v>
      </c>
      <c r="BO588" s="756">
        <v>0</v>
      </c>
      <c r="BP588" s="756">
        <v>0</v>
      </c>
      <c r="BQ588" s="756">
        <v>0</v>
      </c>
      <c r="BR588" s="756">
        <v>0</v>
      </c>
      <c r="BS588" s="646">
        <f t="shared" si="288"/>
        <v>0</v>
      </c>
      <c r="BT588" s="594"/>
      <c r="BU588" s="705">
        <f t="shared" si="278"/>
        <v>572</v>
      </c>
      <c r="BV588" s="756">
        <v>0</v>
      </c>
      <c r="BW588" s="756">
        <v>0</v>
      </c>
      <c r="BX588" s="756">
        <v>0</v>
      </c>
      <c r="BY588" s="756">
        <v>0</v>
      </c>
      <c r="BZ588" s="756">
        <v>0</v>
      </c>
      <c r="CA588" s="756">
        <v>0</v>
      </c>
      <c r="CB588" s="756">
        <v>0</v>
      </c>
      <c r="CC588" s="646">
        <f t="shared" si="289"/>
        <v>0</v>
      </c>
      <c r="CD588" s="594"/>
      <c r="CE588" s="705">
        <f t="shared" si="266"/>
        <v>572</v>
      </c>
      <c r="CF588" s="756">
        <f t="shared" si="294"/>
        <v>0</v>
      </c>
      <c r="CG588" s="756">
        <f t="shared" si="294"/>
        <v>0</v>
      </c>
      <c r="CH588" s="756">
        <f t="shared" si="294"/>
        <v>0</v>
      </c>
      <c r="CI588" s="756">
        <f t="shared" ref="CI588:CL651" si="296">BY588+BO588</f>
        <v>0</v>
      </c>
      <c r="CJ588" s="756">
        <f t="shared" si="296"/>
        <v>0</v>
      </c>
      <c r="CK588" s="756">
        <f t="shared" si="296"/>
        <v>0</v>
      </c>
      <c r="CL588" s="756">
        <f t="shared" si="296"/>
        <v>0</v>
      </c>
      <c r="CM588" s="646">
        <f t="shared" si="290"/>
        <v>0</v>
      </c>
      <c r="CN588" s="594"/>
      <c r="CO588" s="705">
        <f t="shared" si="267"/>
        <v>572</v>
      </c>
      <c r="CP588" s="756">
        <v>0</v>
      </c>
      <c r="CQ588" s="756">
        <v>0</v>
      </c>
      <c r="CR588" s="756">
        <v>0</v>
      </c>
      <c r="CS588" s="756">
        <v>0</v>
      </c>
      <c r="CT588" s="756">
        <v>0</v>
      </c>
      <c r="CU588" s="756">
        <v>0</v>
      </c>
      <c r="CV588" s="756">
        <v>0</v>
      </c>
      <c r="CW588" s="646">
        <f t="shared" si="291"/>
        <v>0</v>
      </c>
      <c r="CX588" s="685"/>
      <c r="CY588" s="705">
        <f t="shared" si="268"/>
        <v>572</v>
      </c>
      <c r="CZ588" s="756">
        <v>0</v>
      </c>
      <c r="DA588" s="756">
        <v>0</v>
      </c>
      <c r="DB588" s="756">
        <v>0</v>
      </c>
      <c r="DC588" s="756">
        <v>0</v>
      </c>
      <c r="DD588" s="756">
        <v>0</v>
      </c>
      <c r="DE588" s="767">
        <f t="shared" si="279"/>
        <v>0</v>
      </c>
      <c r="DF588" s="756">
        <v>0</v>
      </c>
      <c r="DG588" s="756">
        <v>0</v>
      </c>
      <c r="DH588" s="756">
        <v>0</v>
      </c>
      <c r="DI588" s="756">
        <v>0</v>
      </c>
      <c r="DJ588" s="767">
        <f t="shared" si="280"/>
        <v>0</v>
      </c>
      <c r="DK588" s="715">
        <f t="shared" si="281"/>
        <v>0</v>
      </c>
      <c r="DL588" s="685"/>
      <c r="DM588" s="705">
        <f t="shared" si="269"/>
        <v>572</v>
      </c>
      <c r="DN588" s="715">
        <f t="shared" si="282"/>
        <v>0</v>
      </c>
    </row>
    <row r="589" spans="2:118" x14ac:dyDescent="0.25">
      <c r="B589" s="705">
        <v>573</v>
      </c>
      <c r="C589" s="765">
        <f>(1+_xlfn.XLOOKUP(INT((B589-1)/12)+1,'ZC Curve'!$B$8:$B$107,'ZC Curve'!R$8:R$107,,0))^(1/12)-1</f>
        <v>0</v>
      </c>
      <c r="D589" s="766">
        <f t="shared" si="283"/>
        <v>1</v>
      </c>
      <c r="E589" s="685"/>
      <c r="F589" s="705">
        <v>573</v>
      </c>
      <c r="G589" s="756">
        <v>0</v>
      </c>
      <c r="H589" s="756">
        <v>0</v>
      </c>
      <c r="I589" s="756">
        <v>0</v>
      </c>
      <c r="J589" s="756">
        <v>0</v>
      </c>
      <c r="K589" s="756">
        <v>0</v>
      </c>
      <c r="L589" s="756">
        <v>0</v>
      </c>
      <c r="M589" s="756">
        <v>0</v>
      </c>
      <c r="N589" s="646">
        <f t="shared" si="284"/>
        <v>0</v>
      </c>
      <c r="O589" s="594"/>
      <c r="P589" s="705">
        <f t="shared" si="270"/>
        <v>573</v>
      </c>
      <c r="Q589" s="756">
        <v>0</v>
      </c>
      <c r="R589" s="756">
        <v>0</v>
      </c>
      <c r="S589" s="756">
        <v>0</v>
      </c>
      <c r="T589" s="756">
        <v>0</v>
      </c>
      <c r="U589" s="756">
        <v>0</v>
      </c>
      <c r="V589" s="756">
        <v>0</v>
      </c>
      <c r="W589" s="756">
        <v>0</v>
      </c>
      <c r="X589" s="646">
        <f t="shared" si="285"/>
        <v>0</v>
      </c>
      <c r="Y589" s="594"/>
      <c r="Z589" s="705">
        <f t="shared" si="271"/>
        <v>573</v>
      </c>
      <c r="AA589" s="756">
        <f t="shared" ref="AA589:AF652" si="297">G589+Q589</f>
        <v>0</v>
      </c>
      <c r="AB589" s="756">
        <f t="shared" si="297"/>
        <v>0</v>
      </c>
      <c r="AC589" s="756">
        <f t="shared" si="297"/>
        <v>0</v>
      </c>
      <c r="AD589" s="756">
        <f t="shared" si="295"/>
        <v>0</v>
      </c>
      <c r="AE589" s="756">
        <f t="shared" si="295"/>
        <v>0</v>
      </c>
      <c r="AF589" s="756">
        <f t="shared" si="295"/>
        <v>0</v>
      </c>
      <c r="AG589" s="756">
        <f t="shared" si="295"/>
        <v>0</v>
      </c>
      <c r="AH589" s="646">
        <f t="shared" si="286"/>
        <v>0</v>
      </c>
      <c r="AI589" s="594"/>
      <c r="AJ589" s="705">
        <f t="shared" si="272"/>
        <v>573</v>
      </c>
      <c r="AK589" s="756">
        <v>0</v>
      </c>
      <c r="AL589" s="756">
        <v>0</v>
      </c>
      <c r="AM589" s="756">
        <v>0</v>
      </c>
      <c r="AN589" s="756">
        <v>0</v>
      </c>
      <c r="AO589" s="756">
        <v>0</v>
      </c>
      <c r="AP589" s="756">
        <v>0</v>
      </c>
      <c r="AQ589" s="756">
        <v>0</v>
      </c>
      <c r="AR589" s="646">
        <f t="shared" si="287"/>
        <v>0</v>
      </c>
      <c r="AS589" s="594"/>
      <c r="AT589" s="705">
        <f t="shared" si="273"/>
        <v>573</v>
      </c>
      <c r="AU589" s="756">
        <v>0</v>
      </c>
      <c r="AV589" s="756">
        <v>0</v>
      </c>
      <c r="AW589" s="756">
        <v>0</v>
      </c>
      <c r="AX589" s="756">
        <v>0</v>
      </c>
      <c r="AY589" s="756">
        <v>0</v>
      </c>
      <c r="AZ589" s="767">
        <f t="shared" si="292"/>
        <v>0</v>
      </c>
      <c r="BA589" s="756">
        <v>0</v>
      </c>
      <c r="BB589" s="756">
        <v>0</v>
      </c>
      <c r="BC589" s="756">
        <v>0</v>
      </c>
      <c r="BD589" s="756">
        <v>0</v>
      </c>
      <c r="BE589" s="767">
        <f t="shared" si="274"/>
        <v>0</v>
      </c>
      <c r="BF589" s="646">
        <f t="shared" si="275"/>
        <v>0</v>
      </c>
      <c r="BG589" s="594"/>
      <c r="BH589" s="705">
        <f t="shared" si="265"/>
        <v>573</v>
      </c>
      <c r="BI589" s="646">
        <f t="shared" si="276"/>
        <v>0</v>
      </c>
      <c r="BJ589" s="594"/>
      <c r="BK589" s="705">
        <f t="shared" si="277"/>
        <v>573</v>
      </c>
      <c r="BL589" s="756">
        <v>0</v>
      </c>
      <c r="BM589" s="756">
        <v>0</v>
      </c>
      <c r="BN589" s="756">
        <v>0</v>
      </c>
      <c r="BO589" s="756">
        <v>0</v>
      </c>
      <c r="BP589" s="756">
        <v>0</v>
      </c>
      <c r="BQ589" s="756">
        <v>0</v>
      </c>
      <c r="BR589" s="756">
        <v>0</v>
      </c>
      <c r="BS589" s="646">
        <f t="shared" si="288"/>
        <v>0</v>
      </c>
      <c r="BT589" s="594"/>
      <c r="BU589" s="705">
        <f t="shared" si="278"/>
        <v>573</v>
      </c>
      <c r="BV589" s="756">
        <v>0</v>
      </c>
      <c r="BW589" s="756">
        <v>0</v>
      </c>
      <c r="BX589" s="756">
        <v>0</v>
      </c>
      <c r="BY589" s="756">
        <v>0</v>
      </c>
      <c r="BZ589" s="756">
        <v>0</v>
      </c>
      <c r="CA589" s="756">
        <v>0</v>
      </c>
      <c r="CB589" s="756">
        <v>0</v>
      </c>
      <c r="CC589" s="646">
        <f t="shared" si="289"/>
        <v>0</v>
      </c>
      <c r="CD589" s="594"/>
      <c r="CE589" s="705">
        <f t="shared" si="266"/>
        <v>573</v>
      </c>
      <c r="CF589" s="756">
        <f t="shared" ref="CF589:CK652" si="298">BV589+BL589</f>
        <v>0</v>
      </c>
      <c r="CG589" s="756">
        <f t="shared" si="298"/>
        <v>0</v>
      </c>
      <c r="CH589" s="756">
        <f t="shared" si="298"/>
        <v>0</v>
      </c>
      <c r="CI589" s="756">
        <f t="shared" si="296"/>
        <v>0</v>
      </c>
      <c r="CJ589" s="756">
        <f t="shared" si="296"/>
        <v>0</v>
      </c>
      <c r="CK589" s="756">
        <f t="shared" si="296"/>
        <v>0</v>
      </c>
      <c r="CL589" s="756">
        <f t="shared" si="296"/>
        <v>0</v>
      </c>
      <c r="CM589" s="646">
        <f t="shared" si="290"/>
        <v>0</v>
      </c>
      <c r="CN589" s="594"/>
      <c r="CO589" s="705">
        <f t="shared" si="267"/>
        <v>573</v>
      </c>
      <c r="CP589" s="756">
        <v>0</v>
      </c>
      <c r="CQ589" s="756">
        <v>0</v>
      </c>
      <c r="CR589" s="756">
        <v>0</v>
      </c>
      <c r="CS589" s="756">
        <v>0</v>
      </c>
      <c r="CT589" s="756">
        <v>0</v>
      </c>
      <c r="CU589" s="756">
        <v>0</v>
      </c>
      <c r="CV589" s="756">
        <v>0</v>
      </c>
      <c r="CW589" s="646">
        <f t="shared" si="291"/>
        <v>0</v>
      </c>
      <c r="CX589" s="685"/>
      <c r="CY589" s="705">
        <f t="shared" si="268"/>
        <v>573</v>
      </c>
      <c r="CZ589" s="756">
        <v>0</v>
      </c>
      <c r="DA589" s="756">
        <v>0</v>
      </c>
      <c r="DB589" s="756">
        <v>0</v>
      </c>
      <c r="DC589" s="756">
        <v>0</v>
      </c>
      <c r="DD589" s="756">
        <v>0</v>
      </c>
      <c r="DE589" s="767">
        <f t="shared" si="279"/>
        <v>0</v>
      </c>
      <c r="DF589" s="756">
        <v>0</v>
      </c>
      <c r="DG589" s="756">
        <v>0</v>
      </c>
      <c r="DH589" s="756">
        <v>0</v>
      </c>
      <c r="DI589" s="756">
        <v>0</v>
      </c>
      <c r="DJ589" s="767">
        <f t="shared" si="280"/>
        <v>0</v>
      </c>
      <c r="DK589" s="715">
        <f t="shared" si="281"/>
        <v>0</v>
      </c>
      <c r="DL589" s="685"/>
      <c r="DM589" s="705">
        <f t="shared" si="269"/>
        <v>573</v>
      </c>
      <c r="DN589" s="715">
        <f t="shared" si="282"/>
        <v>0</v>
      </c>
    </row>
    <row r="590" spans="2:118" x14ac:dyDescent="0.25">
      <c r="B590" s="705">
        <v>574</v>
      </c>
      <c r="C590" s="765">
        <f>(1+_xlfn.XLOOKUP(INT((B590-1)/12)+1,'ZC Curve'!$B$8:$B$107,'ZC Curve'!R$8:R$107,,0))^(1/12)-1</f>
        <v>0</v>
      </c>
      <c r="D590" s="766">
        <f t="shared" si="283"/>
        <v>1</v>
      </c>
      <c r="E590" s="685"/>
      <c r="F590" s="705">
        <v>574</v>
      </c>
      <c r="G590" s="756">
        <v>0</v>
      </c>
      <c r="H590" s="756">
        <v>0</v>
      </c>
      <c r="I590" s="756">
        <v>0</v>
      </c>
      <c r="J590" s="756">
        <v>0</v>
      </c>
      <c r="K590" s="756">
        <v>0</v>
      </c>
      <c r="L590" s="756">
        <v>0</v>
      </c>
      <c r="M590" s="756">
        <v>0</v>
      </c>
      <c r="N590" s="646">
        <f t="shared" si="284"/>
        <v>0</v>
      </c>
      <c r="O590" s="594"/>
      <c r="P590" s="705">
        <f t="shared" si="270"/>
        <v>574</v>
      </c>
      <c r="Q590" s="756">
        <v>0</v>
      </c>
      <c r="R590" s="756">
        <v>0</v>
      </c>
      <c r="S590" s="756">
        <v>0</v>
      </c>
      <c r="T590" s="756">
        <v>0</v>
      </c>
      <c r="U590" s="756">
        <v>0</v>
      </c>
      <c r="V590" s="756">
        <v>0</v>
      </c>
      <c r="W590" s="756">
        <v>0</v>
      </c>
      <c r="X590" s="646">
        <f t="shared" si="285"/>
        <v>0</v>
      </c>
      <c r="Y590" s="594"/>
      <c r="Z590" s="705">
        <f t="shared" si="271"/>
        <v>574</v>
      </c>
      <c r="AA590" s="756">
        <f t="shared" si="297"/>
        <v>0</v>
      </c>
      <c r="AB590" s="756">
        <f t="shared" si="297"/>
        <v>0</v>
      </c>
      <c r="AC590" s="756">
        <f t="shared" si="297"/>
        <v>0</v>
      </c>
      <c r="AD590" s="756">
        <f t="shared" si="295"/>
        <v>0</v>
      </c>
      <c r="AE590" s="756">
        <f t="shared" si="295"/>
        <v>0</v>
      </c>
      <c r="AF590" s="756">
        <f t="shared" si="295"/>
        <v>0</v>
      </c>
      <c r="AG590" s="756">
        <f t="shared" si="295"/>
        <v>0</v>
      </c>
      <c r="AH590" s="646">
        <f t="shared" si="286"/>
        <v>0</v>
      </c>
      <c r="AI590" s="594"/>
      <c r="AJ590" s="705">
        <f t="shared" si="272"/>
        <v>574</v>
      </c>
      <c r="AK590" s="756">
        <v>0</v>
      </c>
      <c r="AL590" s="756">
        <v>0</v>
      </c>
      <c r="AM590" s="756">
        <v>0</v>
      </c>
      <c r="AN590" s="756">
        <v>0</v>
      </c>
      <c r="AO590" s="756">
        <v>0</v>
      </c>
      <c r="AP590" s="756">
        <v>0</v>
      </c>
      <c r="AQ590" s="756">
        <v>0</v>
      </c>
      <c r="AR590" s="646">
        <f t="shared" si="287"/>
        <v>0</v>
      </c>
      <c r="AS590" s="594"/>
      <c r="AT590" s="705">
        <f t="shared" si="273"/>
        <v>574</v>
      </c>
      <c r="AU590" s="756">
        <v>0</v>
      </c>
      <c r="AV590" s="756">
        <v>0</v>
      </c>
      <c r="AW590" s="756">
        <v>0</v>
      </c>
      <c r="AX590" s="756">
        <v>0</v>
      </c>
      <c r="AY590" s="756">
        <v>0</v>
      </c>
      <c r="AZ590" s="767">
        <f t="shared" si="292"/>
        <v>0</v>
      </c>
      <c r="BA590" s="756">
        <v>0</v>
      </c>
      <c r="BB590" s="756">
        <v>0</v>
      </c>
      <c r="BC590" s="756">
        <v>0</v>
      </c>
      <c r="BD590" s="756">
        <v>0</v>
      </c>
      <c r="BE590" s="767">
        <f t="shared" si="274"/>
        <v>0</v>
      </c>
      <c r="BF590" s="646">
        <f t="shared" si="275"/>
        <v>0</v>
      </c>
      <c r="BG590" s="594"/>
      <c r="BH590" s="705">
        <f t="shared" si="265"/>
        <v>574</v>
      </c>
      <c r="BI590" s="646">
        <f t="shared" si="276"/>
        <v>0</v>
      </c>
      <c r="BJ590" s="594"/>
      <c r="BK590" s="705">
        <f t="shared" si="277"/>
        <v>574</v>
      </c>
      <c r="BL590" s="756">
        <v>0</v>
      </c>
      <c r="BM590" s="756">
        <v>0</v>
      </c>
      <c r="BN590" s="756">
        <v>0</v>
      </c>
      <c r="BO590" s="756">
        <v>0</v>
      </c>
      <c r="BP590" s="756">
        <v>0</v>
      </c>
      <c r="BQ590" s="756">
        <v>0</v>
      </c>
      <c r="BR590" s="756">
        <v>0</v>
      </c>
      <c r="BS590" s="646">
        <f t="shared" si="288"/>
        <v>0</v>
      </c>
      <c r="BT590" s="594"/>
      <c r="BU590" s="705">
        <f t="shared" si="278"/>
        <v>574</v>
      </c>
      <c r="BV590" s="756">
        <v>0</v>
      </c>
      <c r="BW590" s="756">
        <v>0</v>
      </c>
      <c r="BX590" s="756">
        <v>0</v>
      </c>
      <c r="BY590" s="756">
        <v>0</v>
      </c>
      <c r="BZ590" s="756">
        <v>0</v>
      </c>
      <c r="CA590" s="756">
        <v>0</v>
      </c>
      <c r="CB590" s="756">
        <v>0</v>
      </c>
      <c r="CC590" s="646">
        <f t="shared" si="289"/>
        <v>0</v>
      </c>
      <c r="CD590" s="594"/>
      <c r="CE590" s="705">
        <f t="shared" si="266"/>
        <v>574</v>
      </c>
      <c r="CF590" s="756">
        <f t="shared" si="298"/>
        <v>0</v>
      </c>
      <c r="CG590" s="756">
        <f t="shared" si="298"/>
        <v>0</v>
      </c>
      <c r="CH590" s="756">
        <f t="shared" si="298"/>
        <v>0</v>
      </c>
      <c r="CI590" s="756">
        <f t="shared" si="296"/>
        <v>0</v>
      </c>
      <c r="CJ590" s="756">
        <f t="shared" si="296"/>
        <v>0</v>
      </c>
      <c r="CK590" s="756">
        <f t="shared" si="296"/>
        <v>0</v>
      </c>
      <c r="CL590" s="756">
        <f t="shared" si="296"/>
        <v>0</v>
      </c>
      <c r="CM590" s="646">
        <f t="shared" si="290"/>
        <v>0</v>
      </c>
      <c r="CN590" s="594"/>
      <c r="CO590" s="705">
        <f t="shared" si="267"/>
        <v>574</v>
      </c>
      <c r="CP590" s="756">
        <v>0</v>
      </c>
      <c r="CQ590" s="756">
        <v>0</v>
      </c>
      <c r="CR590" s="756">
        <v>0</v>
      </c>
      <c r="CS590" s="756">
        <v>0</v>
      </c>
      <c r="CT590" s="756">
        <v>0</v>
      </c>
      <c r="CU590" s="756">
        <v>0</v>
      </c>
      <c r="CV590" s="756">
        <v>0</v>
      </c>
      <c r="CW590" s="646">
        <f t="shared" si="291"/>
        <v>0</v>
      </c>
      <c r="CX590" s="685"/>
      <c r="CY590" s="705">
        <f t="shared" si="268"/>
        <v>574</v>
      </c>
      <c r="CZ590" s="756">
        <v>0</v>
      </c>
      <c r="DA590" s="756">
        <v>0</v>
      </c>
      <c r="DB590" s="756">
        <v>0</v>
      </c>
      <c r="DC590" s="756">
        <v>0</v>
      </c>
      <c r="DD590" s="756">
        <v>0</v>
      </c>
      <c r="DE590" s="767">
        <f t="shared" si="279"/>
        <v>0</v>
      </c>
      <c r="DF590" s="756">
        <v>0</v>
      </c>
      <c r="DG590" s="756">
        <v>0</v>
      </c>
      <c r="DH590" s="756">
        <v>0</v>
      </c>
      <c r="DI590" s="756">
        <v>0</v>
      </c>
      <c r="DJ590" s="767">
        <f t="shared" si="280"/>
        <v>0</v>
      </c>
      <c r="DK590" s="715">
        <f t="shared" si="281"/>
        <v>0</v>
      </c>
      <c r="DL590" s="685"/>
      <c r="DM590" s="705">
        <f t="shared" si="269"/>
        <v>574</v>
      </c>
      <c r="DN590" s="715">
        <f t="shared" si="282"/>
        <v>0</v>
      </c>
    </row>
    <row r="591" spans="2:118" x14ac:dyDescent="0.25">
      <c r="B591" s="705">
        <v>575</v>
      </c>
      <c r="C591" s="765">
        <f>(1+_xlfn.XLOOKUP(INT((B591-1)/12)+1,'ZC Curve'!$B$8:$B$107,'ZC Curve'!R$8:R$107,,0))^(1/12)-1</f>
        <v>0</v>
      </c>
      <c r="D591" s="766">
        <f t="shared" si="283"/>
        <v>1</v>
      </c>
      <c r="E591" s="685"/>
      <c r="F591" s="705">
        <v>575</v>
      </c>
      <c r="G591" s="756">
        <v>0</v>
      </c>
      <c r="H591" s="756">
        <v>0</v>
      </c>
      <c r="I591" s="756">
        <v>0</v>
      </c>
      <c r="J591" s="756">
        <v>0</v>
      </c>
      <c r="K591" s="756">
        <v>0</v>
      </c>
      <c r="L591" s="756">
        <v>0</v>
      </c>
      <c r="M591" s="756">
        <v>0</v>
      </c>
      <c r="N591" s="646">
        <f t="shared" si="284"/>
        <v>0</v>
      </c>
      <c r="O591" s="594"/>
      <c r="P591" s="705">
        <f t="shared" si="270"/>
        <v>575</v>
      </c>
      <c r="Q591" s="756">
        <v>0</v>
      </c>
      <c r="R591" s="756">
        <v>0</v>
      </c>
      <c r="S591" s="756">
        <v>0</v>
      </c>
      <c r="T591" s="756">
        <v>0</v>
      </c>
      <c r="U591" s="756">
        <v>0</v>
      </c>
      <c r="V591" s="756">
        <v>0</v>
      </c>
      <c r="W591" s="756">
        <v>0</v>
      </c>
      <c r="X591" s="646">
        <f t="shared" si="285"/>
        <v>0</v>
      </c>
      <c r="Y591" s="594"/>
      <c r="Z591" s="705">
        <f t="shared" si="271"/>
        <v>575</v>
      </c>
      <c r="AA591" s="756">
        <f t="shared" si="297"/>
        <v>0</v>
      </c>
      <c r="AB591" s="756">
        <f t="shared" si="297"/>
        <v>0</v>
      </c>
      <c r="AC591" s="756">
        <f t="shared" si="297"/>
        <v>0</v>
      </c>
      <c r="AD591" s="756">
        <f t="shared" si="295"/>
        <v>0</v>
      </c>
      <c r="AE591" s="756">
        <f t="shared" si="295"/>
        <v>0</v>
      </c>
      <c r="AF591" s="756">
        <f t="shared" si="295"/>
        <v>0</v>
      </c>
      <c r="AG591" s="756">
        <f t="shared" si="295"/>
        <v>0</v>
      </c>
      <c r="AH591" s="646">
        <f t="shared" si="286"/>
        <v>0</v>
      </c>
      <c r="AI591" s="594"/>
      <c r="AJ591" s="705">
        <f t="shared" si="272"/>
        <v>575</v>
      </c>
      <c r="AK591" s="756">
        <v>0</v>
      </c>
      <c r="AL591" s="756">
        <v>0</v>
      </c>
      <c r="AM591" s="756">
        <v>0</v>
      </c>
      <c r="AN591" s="756">
        <v>0</v>
      </c>
      <c r="AO591" s="756">
        <v>0</v>
      </c>
      <c r="AP591" s="756">
        <v>0</v>
      </c>
      <c r="AQ591" s="756">
        <v>0</v>
      </c>
      <c r="AR591" s="646">
        <f t="shared" si="287"/>
        <v>0</v>
      </c>
      <c r="AS591" s="594"/>
      <c r="AT591" s="705">
        <f t="shared" si="273"/>
        <v>575</v>
      </c>
      <c r="AU591" s="756">
        <v>0</v>
      </c>
      <c r="AV591" s="756">
        <v>0</v>
      </c>
      <c r="AW591" s="756">
        <v>0</v>
      </c>
      <c r="AX591" s="756">
        <v>0</v>
      </c>
      <c r="AY591" s="756">
        <v>0</v>
      </c>
      <c r="AZ591" s="767">
        <f t="shared" si="292"/>
        <v>0</v>
      </c>
      <c r="BA591" s="756">
        <v>0</v>
      </c>
      <c r="BB591" s="756">
        <v>0</v>
      </c>
      <c r="BC591" s="756">
        <v>0</v>
      </c>
      <c r="BD591" s="756">
        <v>0</v>
      </c>
      <c r="BE591" s="767">
        <f t="shared" si="274"/>
        <v>0</v>
      </c>
      <c r="BF591" s="646">
        <f t="shared" si="275"/>
        <v>0</v>
      </c>
      <c r="BG591" s="594"/>
      <c r="BH591" s="705">
        <f t="shared" si="265"/>
        <v>575</v>
      </c>
      <c r="BI591" s="646">
        <f t="shared" si="276"/>
        <v>0</v>
      </c>
      <c r="BJ591" s="594"/>
      <c r="BK591" s="705">
        <f t="shared" si="277"/>
        <v>575</v>
      </c>
      <c r="BL591" s="756">
        <v>0</v>
      </c>
      <c r="BM591" s="756">
        <v>0</v>
      </c>
      <c r="BN591" s="756">
        <v>0</v>
      </c>
      <c r="BO591" s="756">
        <v>0</v>
      </c>
      <c r="BP591" s="756">
        <v>0</v>
      </c>
      <c r="BQ591" s="756">
        <v>0</v>
      </c>
      <c r="BR591" s="756">
        <v>0</v>
      </c>
      <c r="BS591" s="646">
        <f t="shared" si="288"/>
        <v>0</v>
      </c>
      <c r="BT591" s="594"/>
      <c r="BU591" s="705">
        <f t="shared" si="278"/>
        <v>575</v>
      </c>
      <c r="BV591" s="756">
        <v>0</v>
      </c>
      <c r="BW591" s="756">
        <v>0</v>
      </c>
      <c r="BX591" s="756">
        <v>0</v>
      </c>
      <c r="BY591" s="756">
        <v>0</v>
      </c>
      <c r="BZ591" s="756">
        <v>0</v>
      </c>
      <c r="CA591" s="756">
        <v>0</v>
      </c>
      <c r="CB591" s="756">
        <v>0</v>
      </c>
      <c r="CC591" s="646">
        <f t="shared" si="289"/>
        <v>0</v>
      </c>
      <c r="CD591" s="594"/>
      <c r="CE591" s="705">
        <f t="shared" si="266"/>
        <v>575</v>
      </c>
      <c r="CF591" s="756">
        <f t="shared" si="298"/>
        <v>0</v>
      </c>
      <c r="CG591" s="756">
        <f t="shared" si="298"/>
        <v>0</v>
      </c>
      <c r="CH591" s="756">
        <f t="shared" si="298"/>
        <v>0</v>
      </c>
      <c r="CI591" s="756">
        <f t="shared" si="296"/>
        <v>0</v>
      </c>
      <c r="CJ591" s="756">
        <f t="shared" si="296"/>
        <v>0</v>
      </c>
      <c r="CK591" s="756">
        <f t="shared" si="296"/>
        <v>0</v>
      </c>
      <c r="CL591" s="756">
        <f t="shared" si="296"/>
        <v>0</v>
      </c>
      <c r="CM591" s="646">
        <f t="shared" si="290"/>
        <v>0</v>
      </c>
      <c r="CN591" s="594"/>
      <c r="CO591" s="705">
        <f t="shared" si="267"/>
        <v>575</v>
      </c>
      <c r="CP591" s="756">
        <v>0</v>
      </c>
      <c r="CQ591" s="756">
        <v>0</v>
      </c>
      <c r="CR591" s="756">
        <v>0</v>
      </c>
      <c r="CS591" s="756">
        <v>0</v>
      </c>
      <c r="CT591" s="756">
        <v>0</v>
      </c>
      <c r="CU591" s="756">
        <v>0</v>
      </c>
      <c r="CV591" s="756">
        <v>0</v>
      </c>
      <c r="CW591" s="646">
        <f t="shared" si="291"/>
        <v>0</v>
      </c>
      <c r="CX591" s="685"/>
      <c r="CY591" s="705">
        <f t="shared" si="268"/>
        <v>575</v>
      </c>
      <c r="CZ591" s="756">
        <v>0</v>
      </c>
      <c r="DA591" s="756">
        <v>0</v>
      </c>
      <c r="DB591" s="756">
        <v>0</v>
      </c>
      <c r="DC591" s="756">
        <v>0</v>
      </c>
      <c r="DD591" s="756">
        <v>0</v>
      </c>
      <c r="DE591" s="767">
        <f t="shared" si="279"/>
        <v>0</v>
      </c>
      <c r="DF591" s="756">
        <v>0</v>
      </c>
      <c r="DG591" s="756">
        <v>0</v>
      </c>
      <c r="DH591" s="756">
        <v>0</v>
      </c>
      <c r="DI591" s="756">
        <v>0</v>
      </c>
      <c r="DJ591" s="767">
        <f t="shared" si="280"/>
        <v>0</v>
      </c>
      <c r="DK591" s="715">
        <f t="shared" si="281"/>
        <v>0</v>
      </c>
      <c r="DL591" s="685"/>
      <c r="DM591" s="705">
        <f t="shared" si="269"/>
        <v>575</v>
      </c>
      <c r="DN591" s="715">
        <f t="shared" si="282"/>
        <v>0</v>
      </c>
    </row>
    <row r="592" spans="2:118" x14ac:dyDescent="0.25">
      <c r="B592" s="705">
        <v>576</v>
      </c>
      <c r="C592" s="765">
        <f>(1+_xlfn.XLOOKUP(INT((B592-1)/12)+1,'ZC Curve'!$B$8:$B$107,'ZC Curve'!R$8:R$107,,0))^(1/12)-1</f>
        <v>0</v>
      </c>
      <c r="D592" s="766">
        <f t="shared" si="283"/>
        <v>1</v>
      </c>
      <c r="E592" s="685"/>
      <c r="F592" s="705">
        <v>576</v>
      </c>
      <c r="G592" s="756">
        <v>0</v>
      </c>
      <c r="H592" s="756">
        <v>0</v>
      </c>
      <c r="I592" s="756">
        <v>0</v>
      </c>
      <c r="J592" s="756">
        <v>0</v>
      </c>
      <c r="K592" s="756">
        <v>0</v>
      </c>
      <c r="L592" s="756">
        <v>0</v>
      </c>
      <c r="M592" s="756">
        <v>0</v>
      </c>
      <c r="N592" s="646">
        <f t="shared" si="284"/>
        <v>0</v>
      </c>
      <c r="O592" s="594"/>
      <c r="P592" s="705">
        <f t="shared" si="270"/>
        <v>576</v>
      </c>
      <c r="Q592" s="756">
        <v>0</v>
      </c>
      <c r="R592" s="756">
        <v>0</v>
      </c>
      <c r="S592" s="756">
        <v>0</v>
      </c>
      <c r="T592" s="756">
        <v>0</v>
      </c>
      <c r="U592" s="756">
        <v>0</v>
      </c>
      <c r="V592" s="756">
        <v>0</v>
      </c>
      <c r="W592" s="756">
        <v>0</v>
      </c>
      <c r="X592" s="646">
        <f t="shared" si="285"/>
        <v>0</v>
      </c>
      <c r="Y592" s="594"/>
      <c r="Z592" s="705">
        <f t="shared" si="271"/>
        <v>576</v>
      </c>
      <c r="AA592" s="756">
        <f t="shared" si="297"/>
        <v>0</v>
      </c>
      <c r="AB592" s="756">
        <f t="shared" si="297"/>
        <v>0</v>
      </c>
      <c r="AC592" s="756">
        <f t="shared" si="297"/>
        <v>0</v>
      </c>
      <c r="AD592" s="756">
        <f t="shared" si="295"/>
        <v>0</v>
      </c>
      <c r="AE592" s="756">
        <f t="shared" si="295"/>
        <v>0</v>
      </c>
      <c r="AF592" s="756">
        <f t="shared" si="295"/>
        <v>0</v>
      </c>
      <c r="AG592" s="756">
        <f t="shared" si="295"/>
        <v>0</v>
      </c>
      <c r="AH592" s="646">
        <f t="shared" si="286"/>
        <v>0</v>
      </c>
      <c r="AI592" s="594"/>
      <c r="AJ592" s="705">
        <f t="shared" si="272"/>
        <v>576</v>
      </c>
      <c r="AK592" s="756">
        <v>0</v>
      </c>
      <c r="AL592" s="756">
        <v>0</v>
      </c>
      <c r="AM592" s="756">
        <v>0</v>
      </c>
      <c r="AN592" s="756">
        <v>0</v>
      </c>
      <c r="AO592" s="756">
        <v>0</v>
      </c>
      <c r="AP592" s="756">
        <v>0</v>
      </c>
      <c r="AQ592" s="756">
        <v>0</v>
      </c>
      <c r="AR592" s="646">
        <f t="shared" si="287"/>
        <v>0</v>
      </c>
      <c r="AS592" s="594"/>
      <c r="AT592" s="705">
        <f t="shared" si="273"/>
        <v>576</v>
      </c>
      <c r="AU592" s="756">
        <v>0</v>
      </c>
      <c r="AV592" s="756">
        <v>0</v>
      </c>
      <c r="AW592" s="756">
        <v>0</v>
      </c>
      <c r="AX592" s="756">
        <v>0</v>
      </c>
      <c r="AY592" s="756">
        <v>0</v>
      </c>
      <c r="AZ592" s="767">
        <f t="shared" si="292"/>
        <v>0</v>
      </c>
      <c r="BA592" s="756">
        <v>0</v>
      </c>
      <c r="BB592" s="756">
        <v>0</v>
      </c>
      <c r="BC592" s="756">
        <v>0</v>
      </c>
      <c r="BD592" s="756">
        <v>0</v>
      </c>
      <c r="BE592" s="767">
        <f t="shared" si="274"/>
        <v>0</v>
      </c>
      <c r="BF592" s="646">
        <f t="shared" si="275"/>
        <v>0</v>
      </c>
      <c r="BG592" s="594"/>
      <c r="BH592" s="705">
        <f t="shared" si="265"/>
        <v>576</v>
      </c>
      <c r="BI592" s="646">
        <f t="shared" si="276"/>
        <v>0</v>
      </c>
      <c r="BJ592" s="594"/>
      <c r="BK592" s="705">
        <f t="shared" si="277"/>
        <v>576</v>
      </c>
      <c r="BL592" s="756">
        <v>0</v>
      </c>
      <c r="BM592" s="756">
        <v>0</v>
      </c>
      <c r="BN592" s="756">
        <v>0</v>
      </c>
      <c r="BO592" s="756">
        <v>0</v>
      </c>
      <c r="BP592" s="756">
        <v>0</v>
      </c>
      <c r="BQ592" s="756">
        <v>0</v>
      </c>
      <c r="BR592" s="756">
        <v>0</v>
      </c>
      <c r="BS592" s="646">
        <f t="shared" si="288"/>
        <v>0</v>
      </c>
      <c r="BT592" s="594"/>
      <c r="BU592" s="705">
        <f t="shared" si="278"/>
        <v>576</v>
      </c>
      <c r="BV592" s="756">
        <v>0</v>
      </c>
      <c r="BW592" s="756">
        <v>0</v>
      </c>
      <c r="BX592" s="756">
        <v>0</v>
      </c>
      <c r="BY592" s="756">
        <v>0</v>
      </c>
      <c r="BZ592" s="756">
        <v>0</v>
      </c>
      <c r="CA592" s="756">
        <v>0</v>
      </c>
      <c r="CB592" s="756">
        <v>0</v>
      </c>
      <c r="CC592" s="646">
        <f t="shared" si="289"/>
        <v>0</v>
      </c>
      <c r="CD592" s="594"/>
      <c r="CE592" s="705">
        <f t="shared" si="266"/>
        <v>576</v>
      </c>
      <c r="CF592" s="756">
        <f t="shared" si="298"/>
        <v>0</v>
      </c>
      <c r="CG592" s="756">
        <f t="shared" si="298"/>
        <v>0</v>
      </c>
      <c r="CH592" s="756">
        <f t="shared" si="298"/>
        <v>0</v>
      </c>
      <c r="CI592" s="756">
        <f t="shared" si="296"/>
        <v>0</v>
      </c>
      <c r="CJ592" s="756">
        <f t="shared" si="296"/>
        <v>0</v>
      </c>
      <c r="CK592" s="756">
        <f t="shared" si="296"/>
        <v>0</v>
      </c>
      <c r="CL592" s="756">
        <f t="shared" si="296"/>
        <v>0</v>
      </c>
      <c r="CM592" s="646">
        <f t="shared" si="290"/>
        <v>0</v>
      </c>
      <c r="CN592" s="594"/>
      <c r="CO592" s="705">
        <f t="shared" si="267"/>
        <v>576</v>
      </c>
      <c r="CP592" s="756">
        <v>0</v>
      </c>
      <c r="CQ592" s="756">
        <v>0</v>
      </c>
      <c r="CR592" s="756">
        <v>0</v>
      </c>
      <c r="CS592" s="756">
        <v>0</v>
      </c>
      <c r="CT592" s="756">
        <v>0</v>
      </c>
      <c r="CU592" s="756">
        <v>0</v>
      </c>
      <c r="CV592" s="756">
        <v>0</v>
      </c>
      <c r="CW592" s="646">
        <f t="shared" si="291"/>
        <v>0</v>
      </c>
      <c r="CX592" s="685"/>
      <c r="CY592" s="705">
        <f t="shared" si="268"/>
        <v>576</v>
      </c>
      <c r="CZ592" s="756">
        <v>0</v>
      </c>
      <c r="DA592" s="756">
        <v>0</v>
      </c>
      <c r="DB592" s="756">
        <v>0</v>
      </c>
      <c r="DC592" s="756">
        <v>0</v>
      </c>
      <c r="DD592" s="756">
        <v>0</v>
      </c>
      <c r="DE592" s="767">
        <f t="shared" si="279"/>
        <v>0</v>
      </c>
      <c r="DF592" s="756">
        <v>0</v>
      </c>
      <c r="DG592" s="756">
        <v>0</v>
      </c>
      <c r="DH592" s="756">
        <v>0</v>
      </c>
      <c r="DI592" s="756">
        <v>0</v>
      </c>
      <c r="DJ592" s="767">
        <f t="shared" si="280"/>
        <v>0</v>
      </c>
      <c r="DK592" s="715">
        <f t="shared" si="281"/>
        <v>0</v>
      </c>
      <c r="DL592" s="685"/>
      <c r="DM592" s="705">
        <f t="shared" si="269"/>
        <v>576</v>
      </c>
      <c r="DN592" s="715">
        <f t="shared" si="282"/>
        <v>0</v>
      </c>
    </row>
    <row r="593" spans="2:118" x14ac:dyDescent="0.25">
      <c r="B593" s="705">
        <v>577</v>
      </c>
      <c r="C593" s="765">
        <f>(1+_xlfn.XLOOKUP(INT((B593-1)/12)+1,'ZC Curve'!$B$8:$B$107,'ZC Curve'!R$8:R$107,,0))^(1/12)-1</f>
        <v>0</v>
      </c>
      <c r="D593" s="766">
        <f t="shared" si="283"/>
        <v>1</v>
      </c>
      <c r="E593" s="685"/>
      <c r="F593" s="705">
        <v>577</v>
      </c>
      <c r="G593" s="756">
        <v>0</v>
      </c>
      <c r="H593" s="756">
        <v>0</v>
      </c>
      <c r="I593" s="756">
        <v>0</v>
      </c>
      <c r="J593" s="756">
        <v>0</v>
      </c>
      <c r="K593" s="756">
        <v>0</v>
      </c>
      <c r="L593" s="756">
        <v>0</v>
      </c>
      <c r="M593" s="756">
        <v>0</v>
      </c>
      <c r="N593" s="646">
        <f t="shared" si="284"/>
        <v>0</v>
      </c>
      <c r="O593" s="594"/>
      <c r="P593" s="705">
        <f t="shared" si="270"/>
        <v>577</v>
      </c>
      <c r="Q593" s="756">
        <v>0</v>
      </c>
      <c r="R593" s="756">
        <v>0</v>
      </c>
      <c r="S593" s="756">
        <v>0</v>
      </c>
      <c r="T593" s="756">
        <v>0</v>
      </c>
      <c r="U593" s="756">
        <v>0</v>
      </c>
      <c r="V593" s="756">
        <v>0</v>
      </c>
      <c r="W593" s="756">
        <v>0</v>
      </c>
      <c r="X593" s="646">
        <f t="shared" si="285"/>
        <v>0</v>
      </c>
      <c r="Y593" s="594"/>
      <c r="Z593" s="705">
        <f t="shared" si="271"/>
        <v>577</v>
      </c>
      <c r="AA593" s="756">
        <f t="shared" si="297"/>
        <v>0</v>
      </c>
      <c r="AB593" s="756">
        <f t="shared" si="297"/>
        <v>0</v>
      </c>
      <c r="AC593" s="756">
        <f t="shared" si="297"/>
        <v>0</v>
      </c>
      <c r="AD593" s="756">
        <f t="shared" si="295"/>
        <v>0</v>
      </c>
      <c r="AE593" s="756">
        <f t="shared" si="295"/>
        <v>0</v>
      </c>
      <c r="AF593" s="756">
        <f t="shared" si="295"/>
        <v>0</v>
      </c>
      <c r="AG593" s="756">
        <f t="shared" si="295"/>
        <v>0</v>
      </c>
      <c r="AH593" s="646">
        <f t="shared" si="286"/>
        <v>0</v>
      </c>
      <c r="AI593" s="594"/>
      <c r="AJ593" s="705">
        <f t="shared" si="272"/>
        <v>577</v>
      </c>
      <c r="AK593" s="756">
        <v>0</v>
      </c>
      <c r="AL593" s="756">
        <v>0</v>
      </c>
      <c r="AM593" s="756">
        <v>0</v>
      </c>
      <c r="AN593" s="756">
        <v>0</v>
      </c>
      <c r="AO593" s="756">
        <v>0</v>
      </c>
      <c r="AP593" s="756">
        <v>0</v>
      </c>
      <c r="AQ593" s="756">
        <v>0</v>
      </c>
      <c r="AR593" s="646">
        <f t="shared" si="287"/>
        <v>0</v>
      </c>
      <c r="AS593" s="594"/>
      <c r="AT593" s="705">
        <f t="shared" si="273"/>
        <v>577</v>
      </c>
      <c r="AU593" s="756">
        <v>0</v>
      </c>
      <c r="AV593" s="756">
        <v>0</v>
      </c>
      <c r="AW593" s="756">
        <v>0</v>
      </c>
      <c r="AX593" s="756">
        <v>0</v>
      </c>
      <c r="AY593" s="756">
        <v>0</v>
      </c>
      <c r="AZ593" s="767">
        <f t="shared" si="292"/>
        <v>0</v>
      </c>
      <c r="BA593" s="756">
        <v>0</v>
      </c>
      <c r="BB593" s="756">
        <v>0</v>
      </c>
      <c r="BC593" s="756">
        <v>0</v>
      </c>
      <c r="BD593" s="756">
        <v>0</v>
      </c>
      <c r="BE593" s="767">
        <f t="shared" si="274"/>
        <v>0</v>
      </c>
      <c r="BF593" s="646">
        <f t="shared" si="275"/>
        <v>0</v>
      </c>
      <c r="BG593" s="594"/>
      <c r="BH593" s="705">
        <f t="shared" ref="BH593:BH656" si="299">F593</f>
        <v>577</v>
      </c>
      <c r="BI593" s="646">
        <f t="shared" si="276"/>
        <v>0</v>
      </c>
      <c r="BJ593" s="594"/>
      <c r="BK593" s="705">
        <f t="shared" si="277"/>
        <v>577</v>
      </c>
      <c r="BL593" s="756">
        <v>0</v>
      </c>
      <c r="BM593" s="756">
        <v>0</v>
      </c>
      <c r="BN593" s="756">
        <v>0</v>
      </c>
      <c r="BO593" s="756">
        <v>0</v>
      </c>
      <c r="BP593" s="756">
        <v>0</v>
      </c>
      <c r="BQ593" s="756">
        <v>0</v>
      </c>
      <c r="BR593" s="756">
        <v>0</v>
      </c>
      <c r="BS593" s="646">
        <f t="shared" si="288"/>
        <v>0</v>
      </c>
      <c r="BT593" s="594"/>
      <c r="BU593" s="705">
        <f t="shared" si="278"/>
        <v>577</v>
      </c>
      <c r="BV593" s="756">
        <v>0</v>
      </c>
      <c r="BW593" s="756">
        <v>0</v>
      </c>
      <c r="BX593" s="756">
        <v>0</v>
      </c>
      <c r="BY593" s="756">
        <v>0</v>
      </c>
      <c r="BZ593" s="756">
        <v>0</v>
      </c>
      <c r="CA593" s="756">
        <v>0</v>
      </c>
      <c r="CB593" s="756">
        <v>0</v>
      </c>
      <c r="CC593" s="646">
        <f t="shared" si="289"/>
        <v>0</v>
      </c>
      <c r="CD593" s="594"/>
      <c r="CE593" s="705">
        <f t="shared" ref="CE593:CE656" si="300">F593</f>
        <v>577</v>
      </c>
      <c r="CF593" s="756">
        <f t="shared" si="298"/>
        <v>0</v>
      </c>
      <c r="CG593" s="756">
        <f t="shared" si="298"/>
        <v>0</v>
      </c>
      <c r="CH593" s="756">
        <f t="shared" si="298"/>
        <v>0</v>
      </c>
      <c r="CI593" s="756">
        <f t="shared" si="296"/>
        <v>0</v>
      </c>
      <c r="CJ593" s="756">
        <f t="shared" si="296"/>
        <v>0</v>
      </c>
      <c r="CK593" s="756">
        <f t="shared" si="296"/>
        <v>0</v>
      </c>
      <c r="CL593" s="756">
        <f t="shared" si="296"/>
        <v>0</v>
      </c>
      <c r="CM593" s="646">
        <f t="shared" si="290"/>
        <v>0</v>
      </c>
      <c r="CN593" s="594"/>
      <c r="CO593" s="705">
        <f t="shared" ref="CO593:CO656" si="301">F593</f>
        <v>577</v>
      </c>
      <c r="CP593" s="756">
        <v>0</v>
      </c>
      <c r="CQ593" s="756">
        <v>0</v>
      </c>
      <c r="CR593" s="756">
        <v>0</v>
      </c>
      <c r="CS593" s="756">
        <v>0</v>
      </c>
      <c r="CT593" s="756">
        <v>0</v>
      </c>
      <c r="CU593" s="756">
        <v>0</v>
      </c>
      <c r="CV593" s="756">
        <v>0</v>
      </c>
      <c r="CW593" s="646">
        <f t="shared" si="291"/>
        <v>0</v>
      </c>
      <c r="CX593" s="685"/>
      <c r="CY593" s="705">
        <f t="shared" ref="CY593:CY656" si="302">F593</f>
        <v>577</v>
      </c>
      <c r="CZ593" s="756">
        <v>0</v>
      </c>
      <c r="DA593" s="756">
        <v>0</v>
      </c>
      <c r="DB593" s="756">
        <v>0</v>
      </c>
      <c r="DC593" s="756">
        <v>0</v>
      </c>
      <c r="DD593" s="756">
        <v>0</v>
      </c>
      <c r="DE593" s="767">
        <f t="shared" si="279"/>
        <v>0</v>
      </c>
      <c r="DF593" s="756">
        <v>0</v>
      </c>
      <c r="DG593" s="756">
        <v>0</v>
      </c>
      <c r="DH593" s="756">
        <v>0</v>
      </c>
      <c r="DI593" s="756">
        <v>0</v>
      </c>
      <c r="DJ593" s="767">
        <f t="shared" si="280"/>
        <v>0</v>
      </c>
      <c r="DK593" s="715">
        <f t="shared" si="281"/>
        <v>0</v>
      </c>
      <c r="DL593" s="685"/>
      <c r="DM593" s="705">
        <f t="shared" ref="DM593:DM656" si="303">F593</f>
        <v>577</v>
      </c>
      <c r="DN593" s="715">
        <f t="shared" si="282"/>
        <v>0</v>
      </c>
    </row>
    <row r="594" spans="2:118" x14ac:dyDescent="0.25">
      <c r="B594" s="705">
        <v>578</v>
      </c>
      <c r="C594" s="765">
        <f>(1+_xlfn.XLOOKUP(INT((B594-1)/12)+1,'ZC Curve'!$B$8:$B$107,'ZC Curve'!R$8:R$107,,0))^(1/12)-1</f>
        <v>0</v>
      </c>
      <c r="D594" s="766">
        <f t="shared" si="283"/>
        <v>1</v>
      </c>
      <c r="E594" s="685"/>
      <c r="F594" s="705">
        <v>578</v>
      </c>
      <c r="G594" s="756">
        <v>0</v>
      </c>
      <c r="H594" s="756">
        <v>0</v>
      </c>
      <c r="I594" s="756">
        <v>0</v>
      </c>
      <c r="J594" s="756">
        <v>0</v>
      </c>
      <c r="K594" s="756">
        <v>0</v>
      </c>
      <c r="L594" s="756">
        <v>0</v>
      </c>
      <c r="M594" s="756">
        <v>0</v>
      </c>
      <c r="N594" s="646">
        <f t="shared" si="284"/>
        <v>0</v>
      </c>
      <c r="O594" s="594"/>
      <c r="P594" s="705">
        <f t="shared" ref="P594:P657" si="304">F594</f>
        <v>578</v>
      </c>
      <c r="Q594" s="756">
        <v>0</v>
      </c>
      <c r="R594" s="756">
        <v>0</v>
      </c>
      <c r="S594" s="756">
        <v>0</v>
      </c>
      <c r="T594" s="756">
        <v>0</v>
      </c>
      <c r="U594" s="756">
        <v>0</v>
      </c>
      <c r="V594" s="756">
        <v>0</v>
      </c>
      <c r="W594" s="756">
        <v>0</v>
      </c>
      <c r="X594" s="646">
        <f t="shared" si="285"/>
        <v>0</v>
      </c>
      <c r="Y594" s="594"/>
      <c r="Z594" s="705">
        <f t="shared" ref="Z594:Z657" si="305">P594</f>
        <v>578</v>
      </c>
      <c r="AA594" s="756">
        <f t="shared" si="297"/>
        <v>0</v>
      </c>
      <c r="AB594" s="756">
        <f t="shared" si="297"/>
        <v>0</v>
      </c>
      <c r="AC594" s="756">
        <f t="shared" si="297"/>
        <v>0</v>
      </c>
      <c r="AD594" s="756">
        <f t="shared" si="295"/>
        <v>0</v>
      </c>
      <c r="AE594" s="756">
        <f t="shared" si="295"/>
        <v>0</v>
      </c>
      <c r="AF594" s="756">
        <f t="shared" si="295"/>
        <v>0</v>
      </c>
      <c r="AG594" s="756">
        <f t="shared" si="295"/>
        <v>0</v>
      </c>
      <c r="AH594" s="646">
        <f t="shared" si="286"/>
        <v>0</v>
      </c>
      <c r="AI594" s="594"/>
      <c r="AJ594" s="705">
        <f t="shared" ref="AJ594:AJ657" si="306">F594</f>
        <v>578</v>
      </c>
      <c r="AK594" s="756">
        <v>0</v>
      </c>
      <c r="AL594" s="756">
        <v>0</v>
      </c>
      <c r="AM594" s="756">
        <v>0</v>
      </c>
      <c r="AN594" s="756">
        <v>0</v>
      </c>
      <c r="AO594" s="756">
        <v>0</v>
      </c>
      <c r="AP594" s="756">
        <v>0</v>
      </c>
      <c r="AQ594" s="756">
        <v>0</v>
      </c>
      <c r="AR594" s="646">
        <f t="shared" si="287"/>
        <v>0</v>
      </c>
      <c r="AS594" s="594"/>
      <c r="AT594" s="705">
        <f t="shared" ref="AT594:AT657" si="307">F594</f>
        <v>578</v>
      </c>
      <c r="AU594" s="756">
        <v>0</v>
      </c>
      <c r="AV594" s="756">
        <v>0</v>
      </c>
      <c r="AW594" s="756">
        <v>0</v>
      </c>
      <c r="AX594" s="756">
        <v>0</v>
      </c>
      <c r="AY594" s="756">
        <v>0</v>
      </c>
      <c r="AZ594" s="767">
        <f t="shared" si="292"/>
        <v>0</v>
      </c>
      <c r="BA594" s="756">
        <v>0</v>
      </c>
      <c r="BB594" s="756">
        <v>0</v>
      </c>
      <c r="BC594" s="756">
        <v>0</v>
      </c>
      <c r="BD594" s="756">
        <v>0</v>
      </c>
      <c r="BE594" s="767">
        <f t="shared" ref="BE594:BE657" si="308">SUM(BA594:BD594)</f>
        <v>0</v>
      </c>
      <c r="BF594" s="646">
        <f t="shared" ref="BF594:BF657" si="309">BE594-AZ594</f>
        <v>0</v>
      </c>
      <c r="BG594" s="594"/>
      <c r="BH594" s="705">
        <f t="shared" si="299"/>
        <v>578</v>
      </c>
      <c r="BI594" s="646">
        <f t="shared" ref="BI594:BI657" si="310">BF594+AR594+AH594</f>
        <v>0</v>
      </c>
      <c r="BJ594" s="594"/>
      <c r="BK594" s="705">
        <f t="shared" ref="BK594:BK657" si="311">F594</f>
        <v>578</v>
      </c>
      <c r="BL594" s="756">
        <v>0</v>
      </c>
      <c r="BM594" s="756">
        <v>0</v>
      </c>
      <c r="BN594" s="756">
        <v>0</v>
      </c>
      <c r="BO594" s="756">
        <v>0</v>
      </c>
      <c r="BP594" s="756">
        <v>0</v>
      </c>
      <c r="BQ594" s="756">
        <v>0</v>
      </c>
      <c r="BR594" s="756">
        <v>0</v>
      </c>
      <c r="BS594" s="646">
        <f t="shared" si="288"/>
        <v>0</v>
      </c>
      <c r="BT594" s="594"/>
      <c r="BU594" s="705">
        <f t="shared" ref="BU594:BU657" si="312">F594</f>
        <v>578</v>
      </c>
      <c r="BV594" s="756">
        <v>0</v>
      </c>
      <c r="BW594" s="756">
        <v>0</v>
      </c>
      <c r="BX594" s="756">
        <v>0</v>
      </c>
      <c r="BY594" s="756">
        <v>0</v>
      </c>
      <c r="BZ594" s="756">
        <v>0</v>
      </c>
      <c r="CA594" s="756">
        <v>0</v>
      </c>
      <c r="CB594" s="756">
        <v>0</v>
      </c>
      <c r="CC594" s="646">
        <f t="shared" si="289"/>
        <v>0</v>
      </c>
      <c r="CD594" s="594"/>
      <c r="CE594" s="705">
        <f t="shared" si="300"/>
        <v>578</v>
      </c>
      <c r="CF594" s="756">
        <f t="shared" si="298"/>
        <v>0</v>
      </c>
      <c r="CG594" s="756">
        <f t="shared" si="298"/>
        <v>0</v>
      </c>
      <c r="CH594" s="756">
        <f t="shared" si="298"/>
        <v>0</v>
      </c>
      <c r="CI594" s="756">
        <f t="shared" si="296"/>
        <v>0</v>
      </c>
      <c r="CJ594" s="756">
        <f t="shared" si="296"/>
        <v>0</v>
      </c>
      <c r="CK594" s="756">
        <f t="shared" si="296"/>
        <v>0</v>
      </c>
      <c r="CL594" s="756">
        <f t="shared" si="296"/>
        <v>0</v>
      </c>
      <c r="CM594" s="646">
        <f t="shared" si="290"/>
        <v>0</v>
      </c>
      <c r="CN594" s="594"/>
      <c r="CO594" s="705">
        <f t="shared" si="301"/>
        <v>578</v>
      </c>
      <c r="CP594" s="756">
        <v>0</v>
      </c>
      <c r="CQ594" s="756">
        <v>0</v>
      </c>
      <c r="CR594" s="756">
        <v>0</v>
      </c>
      <c r="CS594" s="756">
        <v>0</v>
      </c>
      <c r="CT594" s="756">
        <v>0</v>
      </c>
      <c r="CU594" s="756">
        <v>0</v>
      </c>
      <c r="CV594" s="756">
        <v>0</v>
      </c>
      <c r="CW594" s="646">
        <f t="shared" si="291"/>
        <v>0</v>
      </c>
      <c r="CX594" s="685"/>
      <c r="CY594" s="705">
        <f t="shared" si="302"/>
        <v>578</v>
      </c>
      <c r="CZ594" s="756">
        <v>0</v>
      </c>
      <c r="DA594" s="756">
        <v>0</v>
      </c>
      <c r="DB594" s="756">
        <v>0</v>
      </c>
      <c r="DC594" s="756">
        <v>0</v>
      </c>
      <c r="DD594" s="756">
        <v>0</v>
      </c>
      <c r="DE594" s="767">
        <f t="shared" ref="DE594:DE657" si="313">SUM(CZ594:DD594)</f>
        <v>0</v>
      </c>
      <c r="DF594" s="756">
        <v>0</v>
      </c>
      <c r="DG594" s="756">
        <v>0</v>
      </c>
      <c r="DH594" s="756">
        <v>0</v>
      </c>
      <c r="DI594" s="756">
        <v>0</v>
      </c>
      <c r="DJ594" s="767">
        <f t="shared" ref="DJ594:DJ657" si="314">SUM(DF594:DI594)</f>
        <v>0</v>
      </c>
      <c r="DK594" s="715">
        <f t="shared" ref="DK594:DK657" si="315">DJ594-DE594</f>
        <v>0</v>
      </c>
      <c r="DL594" s="685"/>
      <c r="DM594" s="705">
        <f t="shared" si="303"/>
        <v>578</v>
      </c>
      <c r="DN594" s="715">
        <f t="shared" ref="DN594:DN657" si="316">DK594+CW594+CM594</f>
        <v>0</v>
      </c>
    </row>
    <row r="595" spans="2:118" x14ac:dyDescent="0.25">
      <c r="B595" s="705">
        <v>579</v>
      </c>
      <c r="C595" s="765">
        <f>(1+_xlfn.XLOOKUP(INT((B595-1)/12)+1,'ZC Curve'!$B$8:$B$107,'ZC Curve'!R$8:R$107,,0))^(1/12)-1</f>
        <v>0</v>
      </c>
      <c r="D595" s="766">
        <f t="shared" ref="D595:D658" si="317">D594/(1+C595)</f>
        <v>1</v>
      </c>
      <c r="E595" s="685"/>
      <c r="F595" s="705">
        <v>579</v>
      </c>
      <c r="G595" s="756">
        <v>0</v>
      </c>
      <c r="H595" s="756">
        <v>0</v>
      </c>
      <c r="I595" s="756">
        <v>0</v>
      </c>
      <c r="J595" s="756">
        <v>0</v>
      </c>
      <c r="K595" s="756">
        <v>0</v>
      </c>
      <c r="L595" s="756">
        <v>0</v>
      </c>
      <c r="M595" s="756">
        <v>0</v>
      </c>
      <c r="N595" s="646">
        <f t="shared" ref="N595:N658" si="318">SUM(H595:L595)-G595-M595</f>
        <v>0</v>
      </c>
      <c r="O595" s="594"/>
      <c r="P595" s="705">
        <f t="shared" si="304"/>
        <v>579</v>
      </c>
      <c r="Q595" s="756">
        <v>0</v>
      </c>
      <c r="R595" s="756">
        <v>0</v>
      </c>
      <c r="S595" s="756">
        <v>0</v>
      </c>
      <c r="T595" s="756">
        <v>0</v>
      </c>
      <c r="U595" s="756">
        <v>0</v>
      </c>
      <c r="V595" s="756">
        <v>0</v>
      </c>
      <c r="W595" s="756">
        <v>0</v>
      </c>
      <c r="X595" s="646">
        <f t="shared" ref="X595:X658" si="319">SUM(R595:V595)-Q595-W595</f>
        <v>0</v>
      </c>
      <c r="Y595" s="594"/>
      <c r="Z595" s="705">
        <f t="shared" si="305"/>
        <v>579</v>
      </c>
      <c r="AA595" s="756">
        <f t="shared" si="297"/>
        <v>0</v>
      </c>
      <c r="AB595" s="756">
        <f t="shared" si="297"/>
        <v>0</v>
      </c>
      <c r="AC595" s="756">
        <f t="shared" si="297"/>
        <v>0</v>
      </c>
      <c r="AD595" s="756">
        <f t="shared" si="295"/>
        <v>0</v>
      </c>
      <c r="AE595" s="756">
        <f t="shared" si="295"/>
        <v>0</v>
      </c>
      <c r="AF595" s="756">
        <f t="shared" si="295"/>
        <v>0</v>
      </c>
      <c r="AG595" s="756">
        <f t="shared" si="295"/>
        <v>0</v>
      </c>
      <c r="AH595" s="646">
        <f t="shared" ref="AH595:AH658" si="320">SUM(AB595:AF595)-AA595-AG595</f>
        <v>0</v>
      </c>
      <c r="AI595" s="594"/>
      <c r="AJ595" s="705">
        <f t="shared" si="306"/>
        <v>579</v>
      </c>
      <c r="AK595" s="756">
        <v>0</v>
      </c>
      <c r="AL595" s="756">
        <v>0</v>
      </c>
      <c r="AM595" s="756">
        <v>0</v>
      </c>
      <c r="AN595" s="756">
        <v>0</v>
      </c>
      <c r="AO595" s="756">
        <v>0</v>
      </c>
      <c r="AP595" s="756">
        <v>0</v>
      </c>
      <c r="AQ595" s="756">
        <v>0</v>
      </c>
      <c r="AR595" s="646">
        <f t="shared" ref="AR595:AR658" si="321">SUM(AL595:AP595)-AK595-AQ595</f>
        <v>0</v>
      </c>
      <c r="AS595" s="594"/>
      <c r="AT595" s="705">
        <f t="shared" si="307"/>
        <v>579</v>
      </c>
      <c r="AU595" s="756">
        <v>0</v>
      </c>
      <c r="AV595" s="756">
        <v>0</v>
      </c>
      <c r="AW595" s="756">
        <v>0</v>
      </c>
      <c r="AX595" s="756">
        <v>0</v>
      </c>
      <c r="AY595" s="756">
        <v>0</v>
      </c>
      <c r="AZ595" s="767">
        <f t="shared" si="292"/>
        <v>0</v>
      </c>
      <c r="BA595" s="756">
        <v>0</v>
      </c>
      <c r="BB595" s="756">
        <v>0</v>
      </c>
      <c r="BC595" s="756">
        <v>0</v>
      </c>
      <c r="BD595" s="756">
        <v>0</v>
      </c>
      <c r="BE595" s="767">
        <f t="shared" si="308"/>
        <v>0</v>
      </c>
      <c r="BF595" s="646">
        <f t="shared" si="309"/>
        <v>0</v>
      </c>
      <c r="BG595" s="594"/>
      <c r="BH595" s="705">
        <f t="shared" si="299"/>
        <v>579</v>
      </c>
      <c r="BI595" s="646">
        <f t="shared" si="310"/>
        <v>0</v>
      </c>
      <c r="BJ595" s="594"/>
      <c r="BK595" s="705">
        <f t="shared" si="311"/>
        <v>579</v>
      </c>
      <c r="BL595" s="756">
        <v>0</v>
      </c>
      <c r="BM595" s="756">
        <v>0</v>
      </c>
      <c r="BN595" s="756">
        <v>0</v>
      </c>
      <c r="BO595" s="756">
        <v>0</v>
      </c>
      <c r="BP595" s="756">
        <v>0</v>
      </c>
      <c r="BQ595" s="756">
        <v>0</v>
      </c>
      <c r="BR595" s="756">
        <v>0</v>
      </c>
      <c r="BS595" s="646">
        <f t="shared" ref="BS595:BS658" si="322">SUM(BM595:BQ595)-BL595-BR595</f>
        <v>0</v>
      </c>
      <c r="BT595" s="594"/>
      <c r="BU595" s="705">
        <f t="shared" si="312"/>
        <v>579</v>
      </c>
      <c r="BV595" s="756">
        <v>0</v>
      </c>
      <c r="BW595" s="756">
        <v>0</v>
      </c>
      <c r="BX595" s="756">
        <v>0</v>
      </c>
      <c r="BY595" s="756">
        <v>0</v>
      </c>
      <c r="BZ595" s="756">
        <v>0</v>
      </c>
      <c r="CA595" s="756">
        <v>0</v>
      </c>
      <c r="CB595" s="756">
        <v>0</v>
      </c>
      <c r="CC595" s="646">
        <f t="shared" ref="CC595:CC658" si="323">SUM(BW595:CA595)-BV595-CB595</f>
        <v>0</v>
      </c>
      <c r="CD595" s="594"/>
      <c r="CE595" s="705">
        <f t="shared" si="300"/>
        <v>579</v>
      </c>
      <c r="CF595" s="756">
        <f t="shared" si="298"/>
        <v>0</v>
      </c>
      <c r="CG595" s="756">
        <f t="shared" si="298"/>
        <v>0</v>
      </c>
      <c r="CH595" s="756">
        <f t="shared" si="298"/>
        <v>0</v>
      </c>
      <c r="CI595" s="756">
        <f t="shared" si="296"/>
        <v>0</v>
      </c>
      <c r="CJ595" s="756">
        <f t="shared" si="296"/>
        <v>0</v>
      </c>
      <c r="CK595" s="756">
        <f t="shared" si="296"/>
        <v>0</v>
      </c>
      <c r="CL595" s="756">
        <f t="shared" si="296"/>
        <v>0</v>
      </c>
      <c r="CM595" s="646">
        <f t="shared" ref="CM595:CM658" si="324">SUM(CG595:CK595)-CF595-CL595</f>
        <v>0</v>
      </c>
      <c r="CN595" s="594"/>
      <c r="CO595" s="705">
        <f t="shared" si="301"/>
        <v>579</v>
      </c>
      <c r="CP595" s="756">
        <v>0</v>
      </c>
      <c r="CQ595" s="756">
        <v>0</v>
      </c>
      <c r="CR595" s="756">
        <v>0</v>
      </c>
      <c r="CS595" s="756">
        <v>0</v>
      </c>
      <c r="CT595" s="756">
        <v>0</v>
      </c>
      <c r="CU595" s="756">
        <v>0</v>
      </c>
      <c r="CV595" s="756">
        <v>0</v>
      </c>
      <c r="CW595" s="646">
        <f t="shared" ref="CW595:CW658" si="325">SUM(CQ595:CU595)-CP595-CV595</f>
        <v>0</v>
      </c>
      <c r="CX595" s="685"/>
      <c r="CY595" s="705">
        <f t="shared" si="302"/>
        <v>579</v>
      </c>
      <c r="CZ595" s="756">
        <v>0</v>
      </c>
      <c r="DA595" s="756">
        <v>0</v>
      </c>
      <c r="DB595" s="756">
        <v>0</v>
      </c>
      <c r="DC595" s="756">
        <v>0</v>
      </c>
      <c r="DD595" s="756">
        <v>0</v>
      </c>
      <c r="DE595" s="767">
        <f t="shared" si="313"/>
        <v>0</v>
      </c>
      <c r="DF595" s="756">
        <v>0</v>
      </c>
      <c r="DG595" s="756">
        <v>0</v>
      </c>
      <c r="DH595" s="756">
        <v>0</v>
      </c>
      <c r="DI595" s="756">
        <v>0</v>
      </c>
      <c r="DJ595" s="767">
        <f t="shared" si="314"/>
        <v>0</v>
      </c>
      <c r="DK595" s="715">
        <f t="shared" si="315"/>
        <v>0</v>
      </c>
      <c r="DL595" s="685"/>
      <c r="DM595" s="705">
        <f t="shared" si="303"/>
        <v>579</v>
      </c>
      <c r="DN595" s="715">
        <f t="shared" si="316"/>
        <v>0</v>
      </c>
    </row>
    <row r="596" spans="2:118" x14ac:dyDescent="0.25">
      <c r="B596" s="705">
        <v>580</v>
      </c>
      <c r="C596" s="765">
        <f>(1+_xlfn.XLOOKUP(INT((B596-1)/12)+1,'ZC Curve'!$B$8:$B$107,'ZC Curve'!R$8:R$107,,0))^(1/12)-1</f>
        <v>0</v>
      </c>
      <c r="D596" s="766">
        <f t="shared" si="317"/>
        <v>1</v>
      </c>
      <c r="E596" s="685"/>
      <c r="F596" s="705">
        <v>580</v>
      </c>
      <c r="G596" s="756">
        <v>0</v>
      </c>
      <c r="H596" s="756">
        <v>0</v>
      </c>
      <c r="I596" s="756">
        <v>0</v>
      </c>
      <c r="J596" s="756">
        <v>0</v>
      </c>
      <c r="K596" s="756">
        <v>0</v>
      </c>
      <c r="L596" s="756">
        <v>0</v>
      </c>
      <c r="M596" s="756">
        <v>0</v>
      </c>
      <c r="N596" s="646">
        <f t="shared" si="318"/>
        <v>0</v>
      </c>
      <c r="O596" s="594"/>
      <c r="P596" s="705">
        <f t="shared" si="304"/>
        <v>580</v>
      </c>
      <c r="Q596" s="756">
        <v>0</v>
      </c>
      <c r="R596" s="756">
        <v>0</v>
      </c>
      <c r="S596" s="756">
        <v>0</v>
      </c>
      <c r="T596" s="756">
        <v>0</v>
      </c>
      <c r="U596" s="756">
        <v>0</v>
      </c>
      <c r="V596" s="756">
        <v>0</v>
      </c>
      <c r="W596" s="756">
        <v>0</v>
      </c>
      <c r="X596" s="646">
        <f t="shared" si="319"/>
        <v>0</v>
      </c>
      <c r="Y596" s="594"/>
      <c r="Z596" s="705">
        <f t="shared" si="305"/>
        <v>580</v>
      </c>
      <c r="AA596" s="756">
        <f t="shared" si="297"/>
        <v>0</v>
      </c>
      <c r="AB596" s="756">
        <f t="shared" si="297"/>
        <v>0</v>
      </c>
      <c r="AC596" s="756">
        <f t="shared" si="297"/>
        <v>0</v>
      </c>
      <c r="AD596" s="756">
        <f t="shared" si="295"/>
        <v>0</v>
      </c>
      <c r="AE596" s="756">
        <f t="shared" si="295"/>
        <v>0</v>
      </c>
      <c r="AF596" s="756">
        <f t="shared" si="295"/>
        <v>0</v>
      </c>
      <c r="AG596" s="756">
        <f t="shared" si="295"/>
        <v>0</v>
      </c>
      <c r="AH596" s="646">
        <f t="shared" si="320"/>
        <v>0</v>
      </c>
      <c r="AI596" s="594"/>
      <c r="AJ596" s="705">
        <f t="shared" si="306"/>
        <v>580</v>
      </c>
      <c r="AK596" s="756">
        <v>0</v>
      </c>
      <c r="AL596" s="756">
        <v>0</v>
      </c>
      <c r="AM596" s="756">
        <v>0</v>
      </c>
      <c r="AN596" s="756">
        <v>0</v>
      </c>
      <c r="AO596" s="756">
        <v>0</v>
      </c>
      <c r="AP596" s="756">
        <v>0</v>
      </c>
      <c r="AQ596" s="756">
        <v>0</v>
      </c>
      <c r="AR596" s="646">
        <f t="shared" si="321"/>
        <v>0</v>
      </c>
      <c r="AS596" s="594"/>
      <c r="AT596" s="705">
        <f t="shared" si="307"/>
        <v>580</v>
      </c>
      <c r="AU596" s="756">
        <v>0</v>
      </c>
      <c r="AV596" s="756">
        <v>0</v>
      </c>
      <c r="AW596" s="756">
        <v>0</v>
      </c>
      <c r="AX596" s="756">
        <v>0</v>
      </c>
      <c r="AY596" s="756">
        <v>0</v>
      </c>
      <c r="AZ596" s="767">
        <f t="shared" si="292"/>
        <v>0</v>
      </c>
      <c r="BA596" s="756">
        <v>0</v>
      </c>
      <c r="BB596" s="756">
        <v>0</v>
      </c>
      <c r="BC596" s="756">
        <v>0</v>
      </c>
      <c r="BD596" s="756">
        <v>0</v>
      </c>
      <c r="BE596" s="767">
        <f t="shared" si="308"/>
        <v>0</v>
      </c>
      <c r="BF596" s="646">
        <f t="shared" si="309"/>
        <v>0</v>
      </c>
      <c r="BG596" s="594"/>
      <c r="BH596" s="705">
        <f t="shared" si="299"/>
        <v>580</v>
      </c>
      <c r="BI596" s="646">
        <f t="shared" si="310"/>
        <v>0</v>
      </c>
      <c r="BJ596" s="594"/>
      <c r="BK596" s="705">
        <f t="shared" si="311"/>
        <v>580</v>
      </c>
      <c r="BL596" s="756">
        <v>0</v>
      </c>
      <c r="BM596" s="756">
        <v>0</v>
      </c>
      <c r="BN596" s="756">
        <v>0</v>
      </c>
      <c r="BO596" s="756">
        <v>0</v>
      </c>
      <c r="BP596" s="756">
        <v>0</v>
      </c>
      <c r="BQ596" s="756">
        <v>0</v>
      </c>
      <c r="BR596" s="756">
        <v>0</v>
      </c>
      <c r="BS596" s="646">
        <f t="shared" si="322"/>
        <v>0</v>
      </c>
      <c r="BT596" s="594"/>
      <c r="BU596" s="705">
        <f t="shared" si="312"/>
        <v>580</v>
      </c>
      <c r="BV596" s="756">
        <v>0</v>
      </c>
      <c r="BW596" s="756">
        <v>0</v>
      </c>
      <c r="BX596" s="756">
        <v>0</v>
      </c>
      <c r="BY596" s="756">
        <v>0</v>
      </c>
      <c r="BZ596" s="756">
        <v>0</v>
      </c>
      <c r="CA596" s="756">
        <v>0</v>
      </c>
      <c r="CB596" s="756">
        <v>0</v>
      </c>
      <c r="CC596" s="646">
        <f t="shared" si="323"/>
        <v>0</v>
      </c>
      <c r="CD596" s="594"/>
      <c r="CE596" s="705">
        <f t="shared" si="300"/>
        <v>580</v>
      </c>
      <c r="CF596" s="756">
        <f t="shared" si="298"/>
        <v>0</v>
      </c>
      <c r="CG596" s="756">
        <f t="shared" si="298"/>
        <v>0</v>
      </c>
      <c r="CH596" s="756">
        <f t="shared" si="298"/>
        <v>0</v>
      </c>
      <c r="CI596" s="756">
        <f t="shared" si="296"/>
        <v>0</v>
      </c>
      <c r="CJ596" s="756">
        <f t="shared" si="296"/>
        <v>0</v>
      </c>
      <c r="CK596" s="756">
        <f t="shared" si="296"/>
        <v>0</v>
      </c>
      <c r="CL596" s="756">
        <f t="shared" si="296"/>
        <v>0</v>
      </c>
      <c r="CM596" s="646">
        <f t="shared" si="324"/>
        <v>0</v>
      </c>
      <c r="CN596" s="594"/>
      <c r="CO596" s="705">
        <f t="shared" si="301"/>
        <v>580</v>
      </c>
      <c r="CP596" s="756">
        <v>0</v>
      </c>
      <c r="CQ596" s="756">
        <v>0</v>
      </c>
      <c r="CR596" s="756">
        <v>0</v>
      </c>
      <c r="CS596" s="756">
        <v>0</v>
      </c>
      <c r="CT596" s="756">
        <v>0</v>
      </c>
      <c r="CU596" s="756">
        <v>0</v>
      </c>
      <c r="CV596" s="756">
        <v>0</v>
      </c>
      <c r="CW596" s="646">
        <f t="shared" si="325"/>
        <v>0</v>
      </c>
      <c r="CX596" s="685"/>
      <c r="CY596" s="705">
        <f t="shared" si="302"/>
        <v>580</v>
      </c>
      <c r="CZ596" s="756">
        <v>0</v>
      </c>
      <c r="DA596" s="756">
        <v>0</v>
      </c>
      <c r="DB596" s="756">
        <v>0</v>
      </c>
      <c r="DC596" s="756">
        <v>0</v>
      </c>
      <c r="DD596" s="756">
        <v>0</v>
      </c>
      <c r="DE596" s="767">
        <f t="shared" si="313"/>
        <v>0</v>
      </c>
      <c r="DF596" s="756">
        <v>0</v>
      </c>
      <c r="DG596" s="756">
        <v>0</v>
      </c>
      <c r="DH596" s="756">
        <v>0</v>
      </c>
      <c r="DI596" s="756">
        <v>0</v>
      </c>
      <c r="DJ596" s="767">
        <f t="shared" si="314"/>
        <v>0</v>
      </c>
      <c r="DK596" s="715">
        <f t="shared" si="315"/>
        <v>0</v>
      </c>
      <c r="DL596" s="685"/>
      <c r="DM596" s="705">
        <f t="shared" si="303"/>
        <v>580</v>
      </c>
      <c r="DN596" s="715">
        <f t="shared" si="316"/>
        <v>0</v>
      </c>
    </row>
    <row r="597" spans="2:118" x14ac:dyDescent="0.25">
      <c r="B597" s="705">
        <v>581</v>
      </c>
      <c r="C597" s="765">
        <f>(1+_xlfn.XLOOKUP(INT((B597-1)/12)+1,'ZC Curve'!$B$8:$B$107,'ZC Curve'!R$8:R$107,,0))^(1/12)-1</f>
        <v>0</v>
      </c>
      <c r="D597" s="766">
        <f t="shared" si="317"/>
        <v>1</v>
      </c>
      <c r="E597" s="685"/>
      <c r="F597" s="705">
        <v>581</v>
      </c>
      <c r="G597" s="756">
        <v>0</v>
      </c>
      <c r="H597" s="756">
        <v>0</v>
      </c>
      <c r="I597" s="756">
        <v>0</v>
      </c>
      <c r="J597" s="756">
        <v>0</v>
      </c>
      <c r="K597" s="756">
        <v>0</v>
      </c>
      <c r="L597" s="756">
        <v>0</v>
      </c>
      <c r="M597" s="756">
        <v>0</v>
      </c>
      <c r="N597" s="646">
        <f t="shared" si="318"/>
        <v>0</v>
      </c>
      <c r="O597" s="594"/>
      <c r="P597" s="705">
        <f t="shared" si="304"/>
        <v>581</v>
      </c>
      <c r="Q597" s="756">
        <v>0</v>
      </c>
      <c r="R597" s="756">
        <v>0</v>
      </c>
      <c r="S597" s="756">
        <v>0</v>
      </c>
      <c r="T597" s="756">
        <v>0</v>
      </c>
      <c r="U597" s="756">
        <v>0</v>
      </c>
      <c r="V597" s="756">
        <v>0</v>
      </c>
      <c r="W597" s="756">
        <v>0</v>
      </c>
      <c r="X597" s="646">
        <f t="shared" si="319"/>
        <v>0</v>
      </c>
      <c r="Y597" s="594"/>
      <c r="Z597" s="705">
        <f t="shared" si="305"/>
        <v>581</v>
      </c>
      <c r="AA597" s="756">
        <f t="shared" si="297"/>
        <v>0</v>
      </c>
      <c r="AB597" s="756">
        <f t="shared" si="297"/>
        <v>0</v>
      </c>
      <c r="AC597" s="756">
        <f t="shared" si="297"/>
        <v>0</v>
      </c>
      <c r="AD597" s="756">
        <f t="shared" si="295"/>
        <v>0</v>
      </c>
      <c r="AE597" s="756">
        <f t="shared" si="295"/>
        <v>0</v>
      </c>
      <c r="AF597" s="756">
        <f t="shared" si="295"/>
        <v>0</v>
      </c>
      <c r="AG597" s="756">
        <f t="shared" si="295"/>
        <v>0</v>
      </c>
      <c r="AH597" s="646">
        <f t="shared" si="320"/>
        <v>0</v>
      </c>
      <c r="AI597" s="594"/>
      <c r="AJ597" s="705">
        <f t="shared" si="306"/>
        <v>581</v>
      </c>
      <c r="AK597" s="756">
        <v>0</v>
      </c>
      <c r="AL597" s="756">
        <v>0</v>
      </c>
      <c r="AM597" s="756">
        <v>0</v>
      </c>
      <c r="AN597" s="756">
        <v>0</v>
      </c>
      <c r="AO597" s="756">
        <v>0</v>
      </c>
      <c r="AP597" s="756">
        <v>0</v>
      </c>
      <c r="AQ597" s="756">
        <v>0</v>
      </c>
      <c r="AR597" s="646">
        <f t="shared" si="321"/>
        <v>0</v>
      </c>
      <c r="AS597" s="594"/>
      <c r="AT597" s="705">
        <f t="shared" si="307"/>
        <v>581</v>
      </c>
      <c r="AU597" s="756">
        <v>0</v>
      </c>
      <c r="AV597" s="756">
        <v>0</v>
      </c>
      <c r="AW597" s="756">
        <v>0</v>
      </c>
      <c r="AX597" s="756">
        <v>0</v>
      </c>
      <c r="AY597" s="756">
        <v>0</v>
      </c>
      <c r="AZ597" s="767">
        <f t="shared" si="292"/>
        <v>0</v>
      </c>
      <c r="BA597" s="756">
        <v>0</v>
      </c>
      <c r="BB597" s="756">
        <v>0</v>
      </c>
      <c r="BC597" s="756">
        <v>0</v>
      </c>
      <c r="BD597" s="756">
        <v>0</v>
      </c>
      <c r="BE597" s="767">
        <f t="shared" si="308"/>
        <v>0</v>
      </c>
      <c r="BF597" s="646">
        <f t="shared" si="309"/>
        <v>0</v>
      </c>
      <c r="BG597" s="594"/>
      <c r="BH597" s="705">
        <f t="shared" si="299"/>
        <v>581</v>
      </c>
      <c r="BI597" s="646">
        <f t="shared" si="310"/>
        <v>0</v>
      </c>
      <c r="BJ597" s="594"/>
      <c r="BK597" s="705">
        <f t="shared" si="311"/>
        <v>581</v>
      </c>
      <c r="BL597" s="756">
        <v>0</v>
      </c>
      <c r="BM597" s="756">
        <v>0</v>
      </c>
      <c r="BN597" s="756">
        <v>0</v>
      </c>
      <c r="BO597" s="756">
        <v>0</v>
      </c>
      <c r="BP597" s="756">
        <v>0</v>
      </c>
      <c r="BQ597" s="756">
        <v>0</v>
      </c>
      <c r="BR597" s="756">
        <v>0</v>
      </c>
      <c r="BS597" s="646">
        <f t="shared" si="322"/>
        <v>0</v>
      </c>
      <c r="BT597" s="594"/>
      <c r="BU597" s="705">
        <f t="shared" si="312"/>
        <v>581</v>
      </c>
      <c r="BV597" s="756">
        <v>0</v>
      </c>
      <c r="BW597" s="756">
        <v>0</v>
      </c>
      <c r="BX597" s="756">
        <v>0</v>
      </c>
      <c r="BY597" s="756">
        <v>0</v>
      </c>
      <c r="BZ597" s="756">
        <v>0</v>
      </c>
      <c r="CA597" s="756">
        <v>0</v>
      </c>
      <c r="CB597" s="756">
        <v>0</v>
      </c>
      <c r="CC597" s="646">
        <f t="shared" si="323"/>
        <v>0</v>
      </c>
      <c r="CD597" s="594"/>
      <c r="CE597" s="705">
        <f t="shared" si="300"/>
        <v>581</v>
      </c>
      <c r="CF597" s="756">
        <f t="shared" si="298"/>
        <v>0</v>
      </c>
      <c r="CG597" s="756">
        <f t="shared" si="298"/>
        <v>0</v>
      </c>
      <c r="CH597" s="756">
        <f t="shared" si="298"/>
        <v>0</v>
      </c>
      <c r="CI597" s="756">
        <f t="shared" si="296"/>
        <v>0</v>
      </c>
      <c r="CJ597" s="756">
        <f t="shared" si="296"/>
        <v>0</v>
      </c>
      <c r="CK597" s="756">
        <f t="shared" si="296"/>
        <v>0</v>
      </c>
      <c r="CL597" s="756">
        <f t="shared" si="296"/>
        <v>0</v>
      </c>
      <c r="CM597" s="646">
        <f t="shared" si="324"/>
        <v>0</v>
      </c>
      <c r="CN597" s="594"/>
      <c r="CO597" s="705">
        <f t="shared" si="301"/>
        <v>581</v>
      </c>
      <c r="CP597" s="756">
        <v>0</v>
      </c>
      <c r="CQ597" s="756">
        <v>0</v>
      </c>
      <c r="CR597" s="756">
        <v>0</v>
      </c>
      <c r="CS597" s="756">
        <v>0</v>
      </c>
      <c r="CT597" s="756">
        <v>0</v>
      </c>
      <c r="CU597" s="756">
        <v>0</v>
      </c>
      <c r="CV597" s="756">
        <v>0</v>
      </c>
      <c r="CW597" s="646">
        <f t="shared" si="325"/>
        <v>0</v>
      </c>
      <c r="CX597" s="685"/>
      <c r="CY597" s="705">
        <f t="shared" si="302"/>
        <v>581</v>
      </c>
      <c r="CZ597" s="756">
        <v>0</v>
      </c>
      <c r="DA597" s="756">
        <v>0</v>
      </c>
      <c r="DB597" s="756">
        <v>0</v>
      </c>
      <c r="DC597" s="756">
        <v>0</v>
      </c>
      <c r="DD597" s="756">
        <v>0</v>
      </c>
      <c r="DE597" s="767">
        <f t="shared" si="313"/>
        <v>0</v>
      </c>
      <c r="DF597" s="756">
        <v>0</v>
      </c>
      <c r="DG597" s="756">
        <v>0</v>
      </c>
      <c r="DH597" s="756">
        <v>0</v>
      </c>
      <c r="DI597" s="756">
        <v>0</v>
      </c>
      <c r="DJ597" s="767">
        <f t="shared" si="314"/>
        <v>0</v>
      </c>
      <c r="DK597" s="715">
        <f t="shared" si="315"/>
        <v>0</v>
      </c>
      <c r="DL597" s="685"/>
      <c r="DM597" s="705">
        <f t="shared" si="303"/>
        <v>581</v>
      </c>
      <c r="DN597" s="715">
        <f t="shared" si="316"/>
        <v>0</v>
      </c>
    </row>
    <row r="598" spans="2:118" x14ac:dyDescent="0.25">
      <c r="B598" s="705">
        <v>582</v>
      </c>
      <c r="C598" s="765">
        <f>(1+_xlfn.XLOOKUP(INT((B598-1)/12)+1,'ZC Curve'!$B$8:$B$107,'ZC Curve'!R$8:R$107,,0))^(1/12)-1</f>
        <v>0</v>
      </c>
      <c r="D598" s="766">
        <f t="shared" si="317"/>
        <v>1</v>
      </c>
      <c r="E598" s="685"/>
      <c r="F598" s="705">
        <v>582</v>
      </c>
      <c r="G598" s="756">
        <v>0</v>
      </c>
      <c r="H598" s="756">
        <v>0</v>
      </c>
      <c r="I598" s="756">
        <v>0</v>
      </c>
      <c r="J598" s="756">
        <v>0</v>
      </c>
      <c r="K598" s="756">
        <v>0</v>
      </c>
      <c r="L598" s="756">
        <v>0</v>
      </c>
      <c r="M598" s="756">
        <v>0</v>
      </c>
      <c r="N598" s="646">
        <f t="shared" si="318"/>
        <v>0</v>
      </c>
      <c r="O598" s="594"/>
      <c r="P598" s="705">
        <f t="shared" si="304"/>
        <v>582</v>
      </c>
      <c r="Q598" s="756">
        <v>0</v>
      </c>
      <c r="R598" s="756">
        <v>0</v>
      </c>
      <c r="S598" s="756">
        <v>0</v>
      </c>
      <c r="T598" s="756">
        <v>0</v>
      </c>
      <c r="U598" s="756">
        <v>0</v>
      </c>
      <c r="V598" s="756">
        <v>0</v>
      </c>
      <c r="W598" s="756">
        <v>0</v>
      </c>
      <c r="X598" s="646">
        <f t="shared" si="319"/>
        <v>0</v>
      </c>
      <c r="Y598" s="594"/>
      <c r="Z598" s="705">
        <f t="shared" si="305"/>
        <v>582</v>
      </c>
      <c r="AA598" s="756">
        <f t="shared" si="297"/>
        <v>0</v>
      </c>
      <c r="AB598" s="756">
        <f t="shared" si="297"/>
        <v>0</v>
      </c>
      <c r="AC598" s="756">
        <f t="shared" si="297"/>
        <v>0</v>
      </c>
      <c r="AD598" s="756">
        <f t="shared" si="295"/>
        <v>0</v>
      </c>
      <c r="AE598" s="756">
        <f t="shared" si="295"/>
        <v>0</v>
      </c>
      <c r="AF598" s="756">
        <f t="shared" si="295"/>
        <v>0</v>
      </c>
      <c r="AG598" s="756">
        <f t="shared" si="295"/>
        <v>0</v>
      </c>
      <c r="AH598" s="646">
        <f t="shared" si="320"/>
        <v>0</v>
      </c>
      <c r="AI598" s="594"/>
      <c r="AJ598" s="705">
        <f t="shared" si="306"/>
        <v>582</v>
      </c>
      <c r="AK598" s="756">
        <v>0</v>
      </c>
      <c r="AL598" s="756">
        <v>0</v>
      </c>
      <c r="AM598" s="756">
        <v>0</v>
      </c>
      <c r="AN598" s="756">
        <v>0</v>
      </c>
      <c r="AO598" s="756">
        <v>0</v>
      </c>
      <c r="AP598" s="756">
        <v>0</v>
      </c>
      <c r="AQ598" s="756">
        <v>0</v>
      </c>
      <c r="AR598" s="646">
        <f t="shared" si="321"/>
        <v>0</v>
      </c>
      <c r="AS598" s="594"/>
      <c r="AT598" s="705">
        <f t="shared" si="307"/>
        <v>582</v>
      </c>
      <c r="AU598" s="756">
        <v>0</v>
      </c>
      <c r="AV598" s="756">
        <v>0</v>
      </c>
      <c r="AW598" s="756">
        <v>0</v>
      </c>
      <c r="AX598" s="756">
        <v>0</v>
      </c>
      <c r="AY598" s="756">
        <v>0</v>
      </c>
      <c r="AZ598" s="767">
        <f t="shared" si="292"/>
        <v>0</v>
      </c>
      <c r="BA598" s="756">
        <v>0</v>
      </c>
      <c r="BB598" s="756">
        <v>0</v>
      </c>
      <c r="BC598" s="756">
        <v>0</v>
      </c>
      <c r="BD598" s="756">
        <v>0</v>
      </c>
      <c r="BE598" s="767">
        <f t="shared" si="308"/>
        <v>0</v>
      </c>
      <c r="BF598" s="646">
        <f t="shared" si="309"/>
        <v>0</v>
      </c>
      <c r="BG598" s="594"/>
      <c r="BH598" s="705">
        <f t="shared" si="299"/>
        <v>582</v>
      </c>
      <c r="BI598" s="646">
        <f t="shared" si="310"/>
        <v>0</v>
      </c>
      <c r="BJ598" s="594"/>
      <c r="BK598" s="705">
        <f t="shared" si="311"/>
        <v>582</v>
      </c>
      <c r="BL598" s="756">
        <v>0</v>
      </c>
      <c r="BM598" s="756">
        <v>0</v>
      </c>
      <c r="BN598" s="756">
        <v>0</v>
      </c>
      <c r="BO598" s="756">
        <v>0</v>
      </c>
      <c r="BP598" s="756">
        <v>0</v>
      </c>
      <c r="BQ598" s="756">
        <v>0</v>
      </c>
      <c r="BR598" s="756">
        <v>0</v>
      </c>
      <c r="BS598" s="646">
        <f t="shared" si="322"/>
        <v>0</v>
      </c>
      <c r="BT598" s="594"/>
      <c r="BU598" s="705">
        <f t="shared" si="312"/>
        <v>582</v>
      </c>
      <c r="BV598" s="756">
        <v>0</v>
      </c>
      <c r="BW598" s="756">
        <v>0</v>
      </c>
      <c r="BX598" s="756">
        <v>0</v>
      </c>
      <c r="BY598" s="756">
        <v>0</v>
      </c>
      <c r="BZ598" s="756">
        <v>0</v>
      </c>
      <c r="CA598" s="756">
        <v>0</v>
      </c>
      <c r="CB598" s="756">
        <v>0</v>
      </c>
      <c r="CC598" s="646">
        <f t="shared" si="323"/>
        <v>0</v>
      </c>
      <c r="CD598" s="594"/>
      <c r="CE598" s="705">
        <f t="shared" si="300"/>
        <v>582</v>
      </c>
      <c r="CF598" s="756">
        <f t="shared" si="298"/>
        <v>0</v>
      </c>
      <c r="CG598" s="756">
        <f t="shared" si="298"/>
        <v>0</v>
      </c>
      <c r="CH598" s="756">
        <f t="shared" si="298"/>
        <v>0</v>
      </c>
      <c r="CI598" s="756">
        <f t="shared" si="296"/>
        <v>0</v>
      </c>
      <c r="CJ598" s="756">
        <f t="shared" si="296"/>
        <v>0</v>
      </c>
      <c r="CK598" s="756">
        <f t="shared" si="296"/>
        <v>0</v>
      </c>
      <c r="CL598" s="756">
        <f t="shared" si="296"/>
        <v>0</v>
      </c>
      <c r="CM598" s="646">
        <f t="shared" si="324"/>
        <v>0</v>
      </c>
      <c r="CN598" s="594"/>
      <c r="CO598" s="705">
        <f t="shared" si="301"/>
        <v>582</v>
      </c>
      <c r="CP598" s="756">
        <v>0</v>
      </c>
      <c r="CQ598" s="756">
        <v>0</v>
      </c>
      <c r="CR598" s="756">
        <v>0</v>
      </c>
      <c r="CS598" s="756">
        <v>0</v>
      </c>
      <c r="CT598" s="756">
        <v>0</v>
      </c>
      <c r="CU598" s="756">
        <v>0</v>
      </c>
      <c r="CV598" s="756">
        <v>0</v>
      </c>
      <c r="CW598" s="646">
        <f t="shared" si="325"/>
        <v>0</v>
      </c>
      <c r="CX598" s="685"/>
      <c r="CY598" s="705">
        <f t="shared" si="302"/>
        <v>582</v>
      </c>
      <c r="CZ598" s="756">
        <v>0</v>
      </c>
      <c r="DA598" s="756">
        <v>0</v>
      </c>
      <c r="DB598" s="756">
        <v>0</v>
      </c>
      <c r="DC598" s="756">
        <v>0</v>
      </c>
      <c r="DD598" s="756">
        <v>0</v>
      </c>
      <c r="DE598" s="767">
        <f t="shared" si="313"/>
        <v>0</v>
      </c>
      <c r="DF598" s="756">
        <v>0</v>
      </c>
      <c r="DG598" s="756">
        <v>0</v>
      </c>
      <c r="DH598" s="756">
        <v>0</v>
      </c>
      <c r="DI598" s="756">
        <v>0</v>
      </c>
      <c r="DJ598" s="767">
        <f t="shared" si="314"/>
        <v>0</v>
      </c>
      <c r="DK598" s="715">
        <f t="shared" si="315"/>
        <v>0</v>
      </c>
      <c r="DL598" s="685"/>
      <c r="DM598" s="705">
        <f t="shared" si="303"/>
        <v>582</v>
      </c>
      <c r="DN598" s="715">
        <f t="shared" si="316"/>
        <v>0</v>
      </c>
    </row>
    <row r="599" spans="2:118" x14ac:dyDescent="0.25">
      <c r="B599" s="705">
        <v>583</v>
      </c>
      <c r="C599" s="765">
        <f>(1+_xlfn.XLOOKUP(INT((B599-1)/12)+1,'ZC Curve'!$B$8:$B$107,'ZC Curve'!R$8:R$107,,0))^(1/12)-1</f>
        <v>0</v>
      </c>
      <c r="D599" s="766">
        <f t="shared" si="317"/>
        <v>1</v>
      </c>
      <c r="E599" s="685"/>
      <c r="F599" s="705">
        <v>583</v>
      </c>
      <c r="G599" s="756">
        <v>0</v>
      </c>
      <c r="H599" s="756">
        <v>0</v>
      </c>
      <c r="I599" s="756">
        <v>0</v>
      </c>
      <c r="J599" s="756">
        <v>0</v>
      </c>
      <c r="K599" s="756">
        <v>0</v>
      </c>
      <c r="L599" s="756">
        <v>0</v>
      </c>
      <c r="M599" s="756">
        <v>0</v>
      </c>
      <c r="N599" s="646">
        <f t="shared" si="318"/>
        <v>0</v>
      </c>
      <c r="O599" s="594"/>
      <c r="P599" s="705">
        <f t="shared" si="304"/>
        <v>583</v>
      </c>
      <c r="Q599" s="756">
        <v>0</v>
      </c>
      <c r="R599" s="756">
        <v>0</v>
      </c>
      <c r="S599" s="756">
        <v>0</v>
      </c>
      <c r="T599" s="756">
        <v>0</v>
      </c>
      <c r="U599" s="756">
        <v>0</v>
      </c>
      <c r="V599" s="756">
        <v>0</v>
      </c>
      <c r="W599" s="756">
        <v>0</v>
      </c>
      <c r="X599" s="646">
        <f t="shared" si="319"/>
        <v>0</v>
      </c>
      <c r="Y599" s="594"/>
      <c r="Z599" s="705">
        <f t="shared" si="305"/>
        <v>583</v>
      </c>
      <c r="AA599" s="756">
        <f t="shared" si="297"/>
        <v>0</v>
      </c>
      <c r="AB599" s="756">
        <f t="shared" si="297"/>
        <v>0</v>
      </c>
      <c r="AC599" s="756">
        <f t="shared" si="297"/>
        <v>0</v>
      </c>
      <c r="AD599" s="756">
        <f t="shared" si="295"/>
        <v>0</v>
      </c>
      <c r="AE599" s="756">
        <f t="shared" si="295"/>
        <v>0</v>
      </c>
      <c r="AF599" s="756">
        <f t="shared" si="295"/>
        <v>0</v>
      </c>
      <c r="AG599" s="756">
        <f t="shared" si="295"/>
        <v>0</v>
      </c>
      <c r="AH599" s="646">
        <f t="shared" si="320"/>
        <v>0</v>
      </c>
      <c r="AI599" s="594"/>
      <c r="AJ599" s="705">
        <f t="shared" si="306"/>
        <v>583</v>
      </c>
      <c r="AK599" s="756">
        <v>0</v>
      </c>
      <c r="AL599" s="756">
        <v>0</v>
      </c>
      <c r="AM599" s="756">
        <v>0</v>
      </c>
      <c r="AN599" s="756">
        <v>0</v>
      </c>
      <c r="AO599" s="756">
        <v>0</v>
      </c>
      <c r="AP599" s="756">
        <v>0</v>
      </c>
      <c r="AQ599" s="756">
        <v>0</v>
      </c>
      <c r="AR599" s="646">
        <f t="shared" si="321"/>
        <v>0</v>
      </c>
      <c r="AS599" s="594"/>
      <c r="AT599" s="705">
        <f t="shared" si="307"/>
        <v>583</v>
      </c>
      <c r="AU599" s="756">
        <v>0</v>
      </c>
      <c r="AV599" s="756">
        <v>0</v>
      </c>
      <c r="AW599" s="756">
        <v>0</v>
      </c>
      <c r="AX599" s="756">
        <v>0</v>
      </c>
      <c r="AY599" s="756">
        <v>0</v>
      </c>
      <c r="AZ599" s="767">
        <f t="shared" si="292"/>
        <v>0</v>
      </c>
      <c r="BA599" s="756">
        <v>0</v>
      </c>
      <c r="BB599" s="756">
        <v>0</v>
      </c>
      <c r="BC599" s="756">
        <v>0</v>
      </c>
      <c r="BD599" s="756">
        <v>0</v>
      </c>
      <c r="BE599" s="767">
        <f t="shared" si="308"/>
        <v>0</v>
      </c>
      <c r="BF599" s="646">
        <f t="shared" si="309"/>
        <v>0</v>
      </c>
      <c r="BG599" s="594"/>
      <c r="BH599" s="705">
        <f t="shared" si="299"/>
        <v>583</v>
      </c>
      <c r="BI599" s="646">
        <f t="shared" si="310"/>
        <v>0</v>
      </c>
      <c r="BJ599" s="594"/>
      <c r="BK599" s="705">
        <f t="shared" si="311"/>
        <v>583</v>
      </c>
      <c r="BL599" s="756">
        <v>0</v>
      </c>
      <c r="BM599" s="756">
        <v>0</v>
      </c>
      <c r="BN599" s="756">
        <v>0</v>
      </c>
      <c r="BO599" s="756">
        <v>0</v>
      </c>
      <c r="BP599" s="756">
        <v>0</v>
      </c>
      <c r="BQ599" s="756">
        <v>0</v>
      </c>
      <c r="BR599" s="756">
        <v>0</v>
      </c>
      <c r="BS599" s="646">
        <f t="shared" si="322"/>
        <v>0</v>
      </c>
      <c r="BT599" s="594"/>
      <c r="BU599" s="705">
        <f t="shared" si="312"/>
        <v>583</v>
      </c>
      <c r="BV599" s="756">
        <v>0</v>
      </c>
      <c r="BW599" s="756">
        <v>0</v>
      </c>
      <c r="BX599" s="756">
        <v>0</v>
      </c>
      <c r="BY599" s="756">
        <v>0</v>
      </c>
      <c r="BZ599" s="756">
        <v>0</v>
      </c>
      <c r="CA599" s="756">
        <v>0</v>
      </c>
      <c r="CB599" s="756">
        <v>0</v>
      </c>
      <c r="CC599" s="646">
        <f t="shared" si="323"/>
        <v>0</v>
      </c>
      <c r="CD599" s="594"/>
      <c r="CE599" s="705">
        <f t="shared" si="300"/>
        <v>583</v>
      </c>
      <c r="CF599" s="756">
        <f t="shared" si="298"/>
        <v>0</v>
      </c>
      <c r="CG599" s="756">
        <f t="shared" si="298"/>
        <v>0</v>
      </c>
      <c r="CH599" s="756">
        <f t="shared" si="298"/>
        <v>0</v>
      </c>
      <c r="CI599" s="756">
        <f t="shared" si="296"/>
        <v>0</v>
      </c>
      <c r="CJ599" s="756">
        <f t="shared" si="296"/>
        <v>0</v>
      </c>
      <c r="CK599" s="756">
        <f t="shared" si="296"/>
        <v>0</v>
      </c>
      <c r="CL599" s="756">
        <f t="shared" si="296"/>
        <v>0</v>
      </c>
      <c r="CM599" s="646">
        <f t="shared" si="324"/>
        <v>0</v>
      </c>
      <c r="CN599" s="594"/>
      <c r="CO599" s="705">
        <f t="shared" si="301"/>
        <v>583</v>
      </c>
      <c r="CP599" s="756">
        <v>0</v>
      </c>
      <c r="CQ599" s="756">
        <v>0</v>
      </c>
      <c r="CR599" s="756">
        <v>0</v>
      </c>
      <c r="CS599" s="756">
        <v>0</v>
      </c>
      <c r="CT599" s="756">
        <v>0</v>
      </c>
      <c r="CU599" s="756">
        <v>0</v>
      </c>
      <c r="CV599" s="756">
        <v>0</v>
      </c>
      <c r="CW599" s="646">
        <f t="shared" si="325"/>
        <v>0</v>
      </c>
      <c r="CX599" s="685"/>
      <c r="CY599" s="705">
        <f t="shared" si="302"/>
        <v>583</v>
      </c>
      <c r="CZ599" s="756">
        <v>0</v>
      </c>
      <c r="DA599" s="756">
        <v>0</v>
      </c>
      <c r="DB599" s="756">
        <v>0</v>
      </c>
      <c r="DC599" s="756">
        <v>0</v>
      </c>
      <c r="DD599" s="756">
        <v>0</v>
      </c>
      <c r="DE599" s="767">
        <f t="shared" si="313"/>
        <v>0</v>
      </c>
      <c r="DF599" s="756">
        <v>0</v>
      </c>
      <c r="DG599" s="756">
        <v>0</v>
      </c>
      <c r="DH599" s="756">
        <v>0</v>
      </c>
      <c r="DI599" s="756">
        <v>0</v>
      </c>
      <c r="DJ599" s="767">
        <f t="shared" si="314"/>
        <v>0</v>
      </c>
      <c r="DK599" s="715">
        <f t="shared" si="315"/>
        <v>0</v>
      </c>
      <c r="DL599" s="685"/>
      <c r="DM599" s="705">
        <f t="shared" si="303"/>
        <v>583</v>
      </c>
      <c r="DN599" s="715">
        <f t="shared" si="316"/>
        <v>0</v>
      </c>
    </row>
    <row r="600" spans="2:118" x14ac:dyDescent="0.25">
      <c r="B600" s="705">
        <v>584</v>
      </c>
      <c r="C600" s="765">
        <f>(1+_xlfn.XLOOKUP(INT((B600-1)/12)+1,'ZC Curve'!$B$8:$B$107,'ZC Curve'!R$8:R$107,,0))^(1/12)-1</f>
        <v>0</v>
      </c>
      <c r="D600" s="766">
        <f t="shared" si="317"/>
        <v>1</v>
      </c>
      <c r="E600" s="685"/>
      <c r="F600" s="705">
        <v>584</v>
      </c>
      <c r="G600" s="756">
        <v>0</v>
      </c>
      <c r="H600" s="756">
        <v>0</v>
      </c>
      <c r="I600" s="756">
        <v>0</v>
      </c>
      <c r="J600" s="756">
        <v>0</v>
      </c>
      <c r="K600" s="756">
        <v>0</v>
      </c>
      <c r="L600" s="756">
        <v>0</v>
      </c>
      <c r="M600" s="756">
        <v>0</v>
      </c>
      <c r="N600" s="646">
        <f t="shared" si="318"/>
        <v>0</v>
      </c>
      <c r="O600" s="594"/>
      <c r="P600" s="705">
        <f t="shared" si="304"/>
        <v>584</v>
      </c>
      <c r="Q600" s="756">
        <v>0</v>
      </c>
      <c r="R600" s="756">
        <v>0</v>
      </c>
      <c r="S600" s="756">
        <v>0</v>
      </c>
      <c r="T600" s="756">
        <v>0</v>
      </c>
      <c r="U600" s="756">
        <v>0</v>
      </c>
      <c r="V600" s="756">
        <v>0</v>
      </c>
      <c r="W600" s="756">
        <v>0</v>
      </c>
      <c r="X600" s="646">
        <f t="shared" si="319"/>
        <v>0</v>
      </c>
      <c r="Y600" s="594"/>
      <c r="Z600" s="705">
        <f t="shared" si="305"/>
        <v>584</v>
      </c>
      <c r="AA600" s="756">
        <f t="shared" si="297"/>
        <v>0</v>
      </c>
      <c r="AB600" s="756">
        <f t="shared" si="297"/>
        <v>0</v>
      </c>
      <c r="AC600" s="756">
        <f t="shared" si="297"/>
        <v>0</v>
      </c>
      <c r="AD600" s="756">
        <f t="shared" si="295"/>
        <v>0</v>
      </c>
      <c r="AE600" s="756">
        <f t="shared" si="295"/>
        <v>0</v>
      </c>
      <c r="AF600" s="756">
        <f t="shared" si="295"/>
        <v>0</v>
      </c>
      <c r="AG600" s="756">
        <f t="shared" si="295"/>
        <v>0</v>
      </c>
      <c r="AH600" s="646">
        <f t="shared" si="320"/>
        <v>0</v>
      </c>
      <c r="AI600" s="594"/>
      <c r="AJ600" s="705">
        <f t="shared" si="306"/>
        <v>584</v>
      </c>
      <c r="AK600" s="756">
        <v>0</v>
      </c>
      <c r="AL600" s="756">
        <v>0</v>
      </c>
      <c r="AM600" s="756">
        <v>0</v>
      </c>
      <c r="AN600" s="756">
        <v>0</v>
      </c>
      <c r="AO600" s="756">
        <v>0</v>
      </c>
      <c r="AP600" s="756">
        <v>0</v>
      </c>
      <c r="AQ600" s="756">
        <v>0</v>
      </c>
      <c r="AR600" s="646">
        <f t="shared" si="321"/>
        <v>0</v>
      </c>
      <c r="AS600" s="594"/>
      <c r="AT600" s="705">
        <f t="shared" si="307"/>
        <v>584</v>
      </c>
      <c r="AU600" s="756">
        <v>0</v>
      </c>
      <c r="AV600" s="756">
        <v>0</v>
      </c>
      <c r="AW600" s="756">
        <v>0</v>
      </c>
      <c r="AX600" s="756">
        <v>0</v>
      </c>
      <c r="AY600" s="756">
        <v>0</v>
      </c>
      <c r="AZ600" s="767">
        <f t="shared" si="292"/>
        <v>0</v>
      </c>
      <c r="BA600" s="756">
        <v>0</v>
      </c>
      <c r="BB600" s="756">
        <v>0</v>
      </c>
      <c r="BC600" s="756">
        <v>0</v>
      </c>
      <c r="BD600" s="756">
        <v>0</v>
      </c>
      <c r="BE600" s="767">
        <f t="shared" si="308"/>
        <v>0</v>
      </c>
      <c r="BF600" s="646">
        <f t="shared" si="309"/>
        <v>0</v>
      </c>
      <c r="BG600" s="594"/>
      <c r="BH600" s="705">
        <f t="shared" si="299"/>
        <v>584</v>
      </c>
      <c r="BI600" s="646">
        <f t="shared" si="310"/>
        <v>0</v>
      </c>
      <c r="BJ600" s="594"/>
      <c r="BK600" s="705">
        <f t="shared" si="311"/>
        <v>584</v>
      </c>
      <c r="BL600" s="756">
        <v>0</v>
      </c>
      <c r="BM600" s="756">
        <v>0</v>
      </c>
      <c r="BN600" s="756">
        <v>0</v>
      </c>
      <c r="BO600" s="756">
        <v>0</v>
      </c>
      <c r="BP600" s="756">
        <v>0</v>
      </c>
      <c r="BQ600" s="756">
        <v>0</v>
      </c>
      <c r="BR600" s="756">
        <v>0</v>
      </c>
      <c r="BS600" s="646">
        <f t="shared" si="322"/>
        <v>0</v>
      </c>
      <c r="BT600" s="594"/>
      <c r="BU600" s="705">
        <f t="shared" si="312"/>
        <v>584</v>
      </c>
      <c r="BV600" s="756">
        <v>0</v>
      </c>
      <c r="BW600" s="756">
        <v>0</v>
      </c>
      <c r="BX600" s="756">
        <v>0</v>
      </c>
      <c r="BY600" s="756">
        <v>0</v>
      </c>
      <c r="BZ600" s="756">
        <v>0</v>
      </c>
      <c r="CA600" s="756">
        <v>0</v>
      </c>
      <c r="CB600" s="756">
        <v>0</v>
      </c>
      <c r="CC600" s="646">
        <f t="shared" si="323"/>
        <v>0</v>
      </c>
      <c r="CD600" s="594"/>
      <c r="CE600" s="705">
        <f t="shared" si="300"/>
        <v>584</v>
      </c>
      <c r="CF600" s="756">
        <f t="shared" si="298"/>
        <v>0</v>
      </c>
      <c r="CG600" s="756">
        <f t="shared" si="298"/>
        <v>0</v>
      </c>
      <c r="CH600" s="756">
        <f t="shared" si="298"/>
        <v>0</v>
      </c>
      <c r="CI600" s="756">
        <f t="shared" si="296"/>
        <v>0</v>
      </c>
      <c r="CJ600" s="756">
        <f t="shared" si="296"/>
        <v>0</v>
      </c>
      <c r="CK600" s="756">
        <f t="shared" si="296"/>
        <v>0</v>
      </c>
      <c r="CL600" s="756">
        <f t="shared" si="296"/>
        <v>0</v>
      </c>
      <c r="CM600" s="646">
        <f t="shared" si="324"/>
        <v>0</v>
      </c>
      <c r="CN600" s="594"/>
      <c r="CO600" s="705">
        <f t="shared" si="301"/>
        <v>584</v>
      </c>
      <c r="CP600" s="756">
        <v>0</v>
      </c>
      <c r="CQ600" s="756">
        <v>0</v>
      </c>
      <c r="CR600" s="756">
        <v>0</v>
      </c>
      <c r="CS600" s="756">
        <v>0</v>
      </c>
      <c r="CT600" s="756">
        <v>0</v>
      </c>
      <c r="CU600" s="756">
        <v>0</v>
      </c>
      <c r="CV600" s="756">
        <v>0</v>
      </c>
      <c r="CW600" s="646">
        <f t="shared" si="325"/>
        <v>0</v>
      </c>
      <c r="CX600" s="685"/>
      <c r="CY600" s="705">
        <f t="shared" si="302"/>
        <v>584</v>
      </c>
      <c r="CZ600" s="756">
        <v>0</v>
      </c>
      <c r="DA600" s="756">
        <v>0</v>
      </c>
      <c r="DB600" s="756">
        <v>0</v>
      </c>
      <c r="DC600" s="756">
        <v>0</v>
      </c>
      <c r="DD600" s="756">
        <v>0</v>
      </c>
      <c r="DE600" s="767">
        <f t="shared" si="313"/>
        <v>0</v>
      </c>
      <c r="DF600" s="756">
        <v>0</v>
      </c>
      <c r="DG600" s="756">
        <v>0</v>
      </c>
      <c r="DH600" s="756">
        <v>0</v>
      </c>
      <c r="DI600" s="756">
        <v>0</v>
      </c>
      <c r="DJ600" s="767">
        <f t="shared" si="314"/>
        <v>0</v>
      </c>
      <c r="DK600" s="715">
        <f t="shared" si="315"/>
        <v>0</v>
      </c>
      <c r="DL600" s="685"/>
      <c r="DM600" s="705">
        <f t="shared" si="303"/>
        <v>584</v>
      </c>
      <c r="DN600" s="715">
        <f t="shared" si="316"/>
        <v>0</v>
      </c>
    </row>
    <row r="601" spans="2:118" x14ac:dyDescent="0.25">
      <c r="B601" s="705">
        <v>585</v>
      </c>
      <c r="C601" s="765">
        <f>(1+_xlfn.XLOOKUP(INT((B601-1)/12)+1,'ZC Curve'!$B$8:$B$107,'ZC Curve'!R$8:R$107,,0))^(1/12)-1</f>
        <v>0</v>
      </c>
      <c r="D601" s="766">
        <f t="shared" si="317"/>
        <v>1</v>
      </c>
      <c r="E601" s="685"/>
      <c r="F601" s="705">
        <v>585</v>
      </c>
      <c r="G601" s="756">
        <v>0</v>
      </c>
      <c r="H601" s="756">
        <v>0</v>
      </c>
      <c r="I601" s="756">
        <v>0</v>
      </c>
      <c r="J601" s="756">
        <v>0</v>
      </c>
      <c r="K601" s="756">
        <v>0</v>
      </c>
      <c r="L601" s="756">
        <v>0</v>
      </c>
      <c r="M601" s="756">
        <v>0</v>
      </c>
      <c r="N601" s="646">
        <f t="shared" si="318"/>
        <v>0</v>
      </c>
      <c r="O601" s="594"/>
      <c r="P601" s="705">
        <f t="shared" si="304"/>
        <v>585</v>
      </c>
      <c r="Q601" s="756">
        <v>0</v>
      </c>
      <c r="R601" s="756">
        <v>0</v>
      </c>
      <c r="S601" s="756">
        <v>0</v>
      </c>
      <c r="T601" s="756">
        <v>0</v>
      </c>
      <c r="U601" s="756">
        <v>0</v>
      </c>
      <c r="V601" s="756">
        <v>0</v>
      </c>
      <c r="W601" s="756">
        <v>0</v>
      </c>
      <c r="X601" s="646">
        <f t="shared" si="319"/>
        <v>0</v>
      </c>
      <c r="Y601" s="594"/>
      <c r="Z601" s="705">
        <f t="shared" si="305"/>
        <v>585</v>
      </c>
      <c r="AA601" s="756">
        <f t="shared" si="297"/>
        <v>0</v>
      </c>
      <c r="AB601" s="756">
        <f t="shared" si="297"/>
        <v>0</v>
      </c>
      <c r="AC601" s="756">
        <f t="shared" si="297"/>
        <v>0</v>
      </c>
      <c r="AD601" s="756">
        <f t="shared" si="295"/>
        <v>0</v>
      </c>
      <c r="AE601" s="756">
        <f t="shared" si="295"/>
        <v>0</v>
      </c>
      <c r="AF601" s="756">
        <f t="shared" si="295"/>
        <v>0</v>
      </c>
      <c r="AG601" s="756">
        <f t="shared" si="295"/>
        <v>0</v>
      </c>
      <c r="AH601" s="646">
        <f t="shared" si="320"/>
        <v>0</v>
      </c>
      <c r="AI601" s="594"/>
      <c r="AJ601" s="705">
        <f t="shared" si="306"/>
        <v>585</v>
      </c>
      <c r="AK601" s="756">
        <v>0</v>
      </c>
      <c r="AL601" s="756">
        <v>0</v>
      </c>
      <c r="AM601" s="756">
        <v>0</v>
      </c>
      <c r="AN601" s="756">
        <v>0</v>
      </c>
      <c r="AO601" s="756">
        <v>0</v>
      </c>
      <c r="AP601" s="756">
        <v>0</v>
      </c>
      <c r="AQ601" s="756">
        <v>0</v>
      </c>
      <c r="AR601" s="646">
        <f t="shared" si="321"/>
        <v>0</v>
      </c>
      <c r="AS601" s="594"/>
      <c r="AT601" s="705">
        <f t="shared" si="307"/>
        <v>585</v>
      </c>
      <c r="AU601" s="756">
        <v>0</v>
      </c>
      <c r="AV601" s="756">
        <v>0</v>
      </c>
      <c r="AW601" s="756">
        <v>0</v>
      </c>
      <c r="AX601" s="756">
        <v>0</v>
      </c>
      <c r="AY601" s="756">
        <v>0</v>
      </c>
      <c r="AZ601" s="767">
        <f t="shared" si="292"/>
        <v>0</v>
      </c>
      <c r="BA601" s="756">
        <v>0</v>
      </c>
      <c r="BB601" s="756">
        <v>0</v>
      </c>
      <c r="BC601" s="756">
        <v>0</v>
      </c>
      <c r="BD601" s="756">
        <v>0</v>
      </c>
      <c r="BE601" s="767">
        <f t="shared" si="308"/>
        <v>0</v>
      </c>
      <c r="BF601" s="646">
        <f t="shared" si="309"/>
        <v>0</v>
      </c>
      <c r="BG601" s="594"/>
      <c r="BH601" s="705">
        <f t="shared" si="299"/>
        <v>585</v>
      </c>
      <c r="BI601" s="646">
        <f t="shared" si="310"/>
        <v>0</v>
      </c>
      <c r="BJ601" s="594"/>
      <c r="BK601" s="705">
        <f t="shared" si="311"/>
        <v>585</v>
      </c>
      <c r="BL601" s="756">
        <v>0</v>
      </c>
      <c r="BM601" s="756">
        <v>0</v>
      </c>
      <c r="BN601" s="756">
        <v>0</v>
      </c>
      <c r="BO601" s="756">
        <v>0</v>
      </c>
      <c r="BP601" s="756">
        <v>0</v>
      </c>
      <c r="BQ601" s="756">
        <v>0</v>
      </c>
      <c r="BR601" s="756">
        <v>0</v>
      </c>
      <c r="BS601" s="646">
        <f t="shared" si="322"/>
        <v>0</v>
      </c>
      <c r="BT601" s="594"/>
      <c r="BU601" s="705">
        <f t="shared" si="312"/>
        <v>585</v>
      </c>
      <c r="BV601" s="756">
        <v>0</v>
      </c>
      <c r="BW601" s="756">
        <v>0</v>
      </c>
      <c r="BX601" s="756">
        <v>0</v>
      </c>
      <c r="BY601" s="756">
        <v>0</v>
      </c>
      <c r="BZ601" s="756">
        <v>0</v>
      </c>
      <c r="CA601" s="756">
        <v>0</v>
      </c>
      <c r="CB601" s="756">
        <v>0</v>
      </c>
      <c r="CC601" s="646">
        <f t="shared" si="323"/>
        <v>0</v>
      </c>
      <c r="CD601" s="594"/>
      <c r="CE601" s="705">
        <f t="shared" si="300"/>
        <v>585</v>
      </c>
      <c r="CF601" s="756">
        <f t="shared" si="298"/>
        <v>0</v>
      </c>
      <c r="CG601" s="756">
        <f t="shared" si="298"/>
        <v>0</v>
      </c>
      <c r="CH601" s="756">
        <f t="shared" si="298"/>
        <v>0</v>
      </c>
      <c r="CI601" s="756">
        <f t="shared" si="296"/>
        <v>0</v>
      </c>
      <c r="CJ601" s="756">
        <f t="shared" si="296"/>
        <v>0</v>
      </c>
      <c r="CK601" s="756">
        <f t="shared" si="296"/>
        <v>0</v>
      </c>
      <c r="CL601" s="756">
        <f t="shared" si="296"/>
        <v>0</v>
      </c>
      <c r="CM601" s="646">
        <f t="shared" si="324"/>
        <v>0</v>
      </c>
      <c r="CN601" s="594"/>
      <c r="CO601" s="705">
        <f t="shared" si="301"/>
        <v>585</v>
      </c>
      <c r="CP601" s="756">
        <v>0</v>
      </c>
      <c r="CQ601" s="756">
        <v>0</v>
      </c>
      <c r="CR601" s="756">
        <v>0</v>
      </c>
      <c r="CS601" s="756">
        <v>0</v>
      </c>
      <c r="CT601" s="756">
        <v>0</v>
      </c>
      <c r="CU601" s="756">
        <v>0</v>
      </c>
      <c r="CV601" s="756">
        <v>0</v>
      </c>
      <c r="CW601" s="646">
        <f t="shared" si="325"/>
        <v>0</v>
      </c>
      <c r="CX601" s="685"/>
      <c r="CY601" s="705">
        <f t="shared" si="302"/>
        <v>585</v>
      </c>
      <c r="CZ601" s="756">
        <v>0</v>
      </c>
      <c r="DA601" s="756">
        <v>0</v>
      </c>
      <c r="DB601" s="756">
        <v>0</v>
      </c>
      <c r="DC601" s="756">
        <v>0</v>
      </c>
      <c r="DD601" s="756">
        <v>0</v>
      </c>
      <c r="DE601" s="767">
        <f t="shared" si="313"/>
        <v>0</v>
      </c>
      <c r="DF601" s="756">
        <v>0</v>
      </c>
      <c r="DG601" s="756">
        <v>0</v>
      </c>
      <c r="DH601" s="756">
        <v>0</v>
      </c>
      <c r="DI601" s="756">
        <v>0</v>
      </c>
      <c r="DJ601" s="767">
        <f t="shared" si="314"/>
        <v>0</v>
      </c>
      <c r="DK601" s="715">
        <f t="shared" si="315"/>
        <v>0</v>
      </c>
      <c r="DL601" s="685"/>
      <c r="DM601" s="705">
        <f t="shared" si="303"/>
        <v>585</v>
      </c>
      <c r="DN601" s="715">
        <f t="shared" si="316"/>
        <v>0</v>
      </c>
    </row>
    <row r="602" spans="2:118" x14ac:dyDescent="0.25">
      <c r="B602" s="705">
        <v>586</v>
      </c>
      <c r="C602" s="765">
        <f>(1+_xlfn.XLOOKUP(INT((B602-1)/12)+1,'ZC Curve'!$B$8:$B$107,'ZC Curve'!R$8:R$107,,0))^(1/12)-1</f>
        <v>0</v>
      </c>
      <c r="D602" s="766">
        <f t="shared" si="317"/>
        <v>1</v>
      </c>
      <c r="E602" s="685"/>
      <c r="F602" s="705">
        <v>586</v>
      </c>
      <c r="G602" s="756">
        <v>0</v>
      </c>
      <c r="H602" s="756">
        <v>0</v>
      </c>
      <c r="I602" s="756">
        <v>0</v>
      </c>
      <c r="J602" s="756">
        <v>0</v>
      </c>
      <c r="K602" s="756">
        <v>0</v>
      </c>
      <c r="L602" s="756">
        <v>0</v>
      </c>
      <c r="M602" s="756">
        <v>0</v>
      </c>
      <c r="N602" s="646">
        <f t="shared" si="318"/>
        <v>0</v>
      </c>
      <c r="O602" s="594"/>
      <c r="P602" s="705">
        <f t="shared" si="304"/>
        <v>586</v>
      </c>
      <c r="Q602" s="756">
        <v>0</v>
      </c>
      <c r="R602" s="756">
        <v>0</v>
      </c>
      <c r="S602" s="756">
        <v>0</v>
      </c>
      <c r="T602" s="756">
        <v>0</v>
      </c>
      <c r="U602" s="756">
        <v>0</v>
      </c>
      <c r="V602" s="756">
        <v>0</v>
      </c>
      <c r="W602" s="756">
        <v>0</v>
      </c>
      <c r="X602" s="646">
        <f t="shared" si="319"/>
        <v>0</v>
      </c>
      <c r="Y602" s="594"/>
      <c r="Z602" s="705">
        <f t="shared" si="305"/>
        <v>586</v>
      </c>
      <c r="AA602" s="756">
        <f t="shared" si="297"/>
        <v>0</v>
      </c>
      <c r="AB602" s="756">
        <f t="shared" si="297"/>
        <v>0</v>
      </c>
      <c r="AC602" s="756">
        <f t="shared" si="297"/>
        <v>0</v>
      </c>
      <c r="AD602" s="756">
        <f t="shared" si="295"/>
        <v>0</v>
      </c>
      <c r="AE602" s="756">
        <f t="shared" si="295"/>
        <v>0</v>
      </c>
      <c r="AF602" s="756">
        <f t="shared" si="295"/>
        <v>0</v>
      </c>
      <c r="AG602" s="756">
        <f t="shared" si="295"/>
        <v>0</v>
      </c>
      <c r="AH602" s="646">
        <f t="shared" si="320"/>
        <v>0</v>
      </c>
      <c r="AI602" s="594"/>
      <c r="AJ602" s="705">
        <f t="shared" si="306"/>
        <v>586</v>
      </c>
      <c r="AK602" s="756">
        <v>0</v>
      </c>
      <c r="AL602" s="756">
        <v>0</v>
      </c>
      <c r="AM602" s="756">
        <v>0</v>
      </c>
      <c r="AN602" s="756">
        <v>0</v>
      </c>
      <c r="AO602" s="756">
        <v>0</v>
      </c>
      <c r="AP602" s="756">
        <v>0</v>
      </c>
      <c r="AQ602" s="756">
        <v>0</v>
      </c>
      <c r="AR602" s="646">
        <f t="shared" si="321"/>
        <v>0</v>
      </c>
      <c r="AS602" s="594"/>
      <c r="AT602" s="705">
        <f t="shared" si="307"/>
        <v>586</v>
      </c>
      <c r="AU602" s="756">
        <v>0</v>
      </c>
      <c r="AV602" s="756">
        <v>0</v>
      </c>
      <c r="AW602" s="756">
        <v>0</v>
      </c>
      <c r="AX602" s="756">
        <v>0</v>
      </c>
      <c r="AY602" s="756">
        <v>0</v>
      </c>
      <c r="AZ602" s="767">
        <f t="shared" si="292"/>
        <v>0</v>
      </c>
      <c r="BA602" s="756">
        <v>0</v>
      </c>
      <c r="BB602" s="756">
        <v>0</v>
      </c>
      <c r="BC602" s="756">
        <v>0</v>
      </c>
      <c r="BD602" s="756">
        <v>0</v>
      </c>
      <c r="BE602" s="767">
        <f t="shared" si="308"/>
        <v>0</v>
      </c>
      <c r="BF602" s="646">
        <f t="shared" si="309"/>
        <v>0</v>
      </c>
      <c r="BG602" s="594"/>
      <c r="BH602" s="705">
        <f t="shared" si="299"/>
        <v>586</v>
      </c>
      <c r="BI602" s="646">
        <f t="shared" si="310"/>
        <v>0</v>
      </c>
      <c r="BJ602" s="594"/>
      <c r="BK602" s="705">
        <f t="shared" si="311"/>
        <v>586</v>
      </c>
      <c r="BL602" s="756">
        <v>0</v>
      </c>
      <c r="BM602" s="756">
        <v>0</v>
      </c>
      <c r="BN602" s="756">
        <v>0</v>
      </c>
      <c r="BO602" s="756">
        <v>0</v>
      </c>
      <c r="BP602" s="756">
        <v>0</v>
      </c>
      <c r="BQ602" s="756">
        <v>0</v>
      </c>
      <c r="BR602" s="756">
        <v>0</v>
      </c>
      <c r="BS602" s="646">
        <f t="shared" si="322"/>
        <v>0</v>
      </c>
      <c r="BT602" s="594"/>
      <c r="BU602" s="705">
        <f t="shared" si="312"/>
        <v>586</v>
      </c>
      <c r="BV602" s="756">
        <v>0</v>
      </c>
      <c r="BW602" s="756">
        <v>0</v>
      </c>
      <c r="BX602" s="756">
        <v>0</v>
      </c>
      <c r="BY602" s="756">
        <v>0</v>
      </c>
      <c r="BZ602" s="756">
        <v>0</v>
      </c>
      <c r="CA602" s="756">
        <v>0</v>
      </c>
      <c r="CB602" s="756">
        <v>0</v>
      </c>
      <c r="CC602" s="646">
        <f t="shared" si="323"/>
        <v>0</v>
      </c>
      <c r="CD602" s="594"/>
      <c r="CE602" s="705">
        <f t="shared" si="300"/>
        <v>586</v>
      </c>
      <c r="CF602" s="756">
        <f t="shared" si="298"/>
        <v>0</v>
      </c>
      <c r="CG602" s="756">
        <f t="shared" si="298"/>
        <v>0</v>
      </c>
      <c r="CH602" s="756">
        <f t="shared" si="298"/>
        <v>0</v>
      </c>
      <c r="CI602" s="756">
        <f t="shared" si="296"/>
        <v>0</v>
      </c>
      <c r="CJ602" s="756">
        <f t="shared" si="296"/>
        <v>0</v>
      </c>
      <c r="CK602" s="756">
        <f t="shared" si="296"/>
        <v>0</v>
      </c>
      <c r="CL602" s="756">
        <f t="shared" si="296"/>
        <v>0</v>
      </c>
      <c r="CM602" s="646">
        <f t="shared" si="324"/>
        <v>0</v>
      </c>
      <c r="CN602" s="594"/>
      <c r="CO602" s="705">
        <f t="shared" si="301"/>
        <v>586</v>
      </c>
      <c r="CP602" s="756">
        <v>0</v>
      </c>
      <c r="CQ602" s="756">
        <v>0</v>
      </c>
      <c r="CR602" s="756">
        <v>0</v>
      </c>
      <c r="CS602" s="756">
        <v>0</v>
      </c>
      <c r="CT602" s="756">
        <v>0</v>
      </c>
      <c r="CU602" s="756">
        <v>0</v>
      </c>
      <c r="CV602" s="756">
        <v>0</v>
      </c>
      <c r="CW602" s="646">
        <f t="shared" si="325"/>
        <v>0</v>
      </c>
      <c r="CX602" s="685"/>
      <c r="CY602" s="705">
        <f t="shared" si="302"/>
        <v>586</v>
      </c>
      <c r="CZ602" s="756">
        <v>0</v>
      </c>
      <c r="DA602" s="756">
        <v>0</v>
      </c>
      <c r="DB602" s="756">
        <v>0</v>
      </c>
      <c r="DC602" s="756">
        <v>0</v>
      </c>
      <c r="DD602" s="756">
        <v>0</v>
      </c>
      <c r="DE602" s="767">
        <f t="shared" si="313"/>
        <v>0</v>
      </c>
      <c r="DF602" s="756">
        <v>0</v>
      </c>
      <c r="DG602" s="756">
        <v>0</v>
      </c>
      <c r="DH602" s="756">
        <v>0</v>
      </c>
      <c r="DI602" s="756">
        <v>0</v>
      </c>
      <c r="DJ602" s="767">
        <f t="shared" si="314"/>
        <v>0</v>
      </c>
      <c r="DK602" s="715">
        <f t="shared" si="315"/>
        <v>0</v>
      </c>
      <c r="DL602" s="685"/>
      <c r="DM602" s="705">
        <f t="shared" si="303"/>
        <v>586</v>
      </c>
      <c r="DN602" s="715">
        <f t="shared" si="316"/>
        <v>0</v>
      </c>
    </row>
    <row r="603" spans="2:118" x14ac:dyDescent="0.25">
      <c r="B603" s="705">
        <v>587</v>
      </c>
      <c r="C603" s="765">
        <f>(1+_xlfn.XLOOKUP(INT((B603-1)/12)+1,'ZC Curve'!$B$8:$B$107,'ZC Curve'!R$8:R$107,,0))^(1/12)-1</f>
        <v>0</v>
      </c>
      <c r="D603" s="766">
        <f t="shared" si="317"/>
        <v>1</v>
      </c>
      <c r="E603" s="685"/>
      <c r="F603" s="705">
        <v>587</v>
      </c>
      <c r="G603" s="756">
        <v>0</v>
      </c>
      <c r="H603" s="756">
        <v>0</v>
      </c>
      <c r="I603" s="756">
        <v>0</v>
      </c>
      <c r="J603" s="756">
        <v>0</v>
      </c>
      <c r="K603" s="756">
        <v>0</v>
      </c>
      <c r="L603" s="756">
        <v>0</v>
      </c>
      <c r="M603" s="756">
        <v>0</v>
      </c>
      <c r="N603" s="646">
        <f t="shared" si="318"/>
        <v>0</v>
      </c>
      <c r="O603" s="594"/>
      <c r="P603" s="705">
        <f t="shared" si="304"/>
        <v>587</v>
      </c>
      <c r="Q603" s="756">
        <v>0</v>
      </c>
      <c r="R603" s="756">
        <v>0</v>
      </c>
      <c r="S603" s="756">
        <v>0</v>
      </c>
      <c r="T603" s="756">
        <v>0</v>
      </c>
      <c r="U603" s="756">
        <v>0</v>
      </c>
      <c r="V603" s="756">
        <v>0</v>
      </c>
      <c r="W603" s="756">
        <v>0</v>
      </c>
      <c r="X603" s="646">
        <f t="shared" si="319"/>
        <v>0</v>
      </c>
      <c r="Y603" s="594"/>
      <c r="Z603" s="705">
        <f t="shared" si="305"/>
        <v>587</v>
      </c>
      <c r="AA603" s="756">
        <f t="shared" si="297"/>
        <v>0</v>
      </c>
      <c r="AB603" s="756">
        <f t="shared" si="297"/>
        <v>0</v>
      </c>
      <c r="AC603" s="756">
        <f t="shared" si="297"/>
        <v>0</v>
      </c>
      <c r="AD603" s="756">
        <f t="shared" si="295"/>
        <v>0</v>
      </c>
      <c r="AE603" s="756">
        <f t="shared" si="295"/>
        <v>0</v>
      </c>
      <c r="AF603" s="756">
        <f t="shared" si="295"/>
        <v>0</v>
      </c>
      <c r="AG603" s="756">
        <f t="shared" si="295"/>
        <v>0</v>
      </c>
      <c r="AH603" s="646">
        <f t="shared" si="320"/>
        <v>0</v>
      </c>
      <c r="AI603" s="594"/>
      <c r="AJ603" s="705">
        <f t="shared" si="306"/>
        <v>587</v>
      </c>
      <c r="AK603" s="756">
        <v>0</v>
      </c>
      <c r="AL603" s="756">
        <v>0</v>
      </c>
      <c r="AM603" s="756">
        <v>0</v>
      </c>
      <c r="AN603" s="756">
        <v>0</v>
      </c>
      <c r="AO603" s="756">
        <v>0</v>
      </c>
      <c r="AP603" s="756">
        <v>0</v>
      </c>
      <c r="AQ603" s="756">
        <v>0</v>
      </c>
      <c r="AR603" s="646">
        <f t="shared" si="321"/>
        <v>0</v>
      </c>
      <c r="AS603" s="594"/>
      <c r="AT603" s="705">
        <f t="shared" si="307"/>
        <v>587</v>
      </c>
      <c r="AU603" s="756">
        <v>0</v>
      </c>
      <c r="AV603" s="756">
        <v>0</v>
      </c>
      <c r="AW603" s="756">
        <v>0</v>
      </c>
      <c r="AX603" s="756">
        <v>0</v>
      </c>
      <c r="AY603" s="756">
        <v>0</v>
      </c>
      <c r="AZ603" s="767">
        <f t="shared" si="292"/>
        <v>0</v>
      </c>
      <c r="BA603" s="756">
        <v>0</v>
      </c>
      <c r="BB603" s="756">
        <v>0</v>
      </c>
      <c r="BC603" s="756">
        <v>0</v>
      </c>
      <c r="BD603" s="756">
        <v>0</v>
      </c>
      <c r="BE603" s="767">
        <f t="shared" si="308"/>
        <v>0</v>
      </c>
      <c r="BF603" s="646">
        <f t="shared" si="309"/>
        <v>0</v>
      </c>
      <c r="BG603" s="594"/>
      <c r="BH603" s="705">
        <f t="shared" si="299"/>
        <v>587</v>
      </c>
      <c r="BI603" s="646">
        <f t="shared" si="310"/>
        <v>0</v>
      </c>
      <c r="BJ603" s="594"/>
      <c r="BK603" s="705">
        <f t="shared" si="311"/>
        <v>587</v>
      </c>
      <c r="BL603" s="756">
        <v>0</v>
      </c>
      <c r="BM603" s="756">
        <v>0</v>
      </c>
      <c r="BN603" s="756">
        <v>0</v>
      </c>
      <c r="BO603" s="756">
        <v>0</v>
      </c>
      <c r="BP603" s="756">
        <v>0</v>
      </c>
      <c r="BQ603" s="756">
        <v>0</v>
      </c>
      <c r="BR603" s="756">
        <v>0</v>
      </c>
      <c r="BS603" s="646">
        <f t="shared" si="322"/>
        <v>0</v>
      </c>
      <c r="BT603" s="594"/>
      <c r="BU603" s="705">
        <f t="shared" si="312"/>
        <v>587</v>
      </c>
      <c r="BV603" s="756">
        <v>0</v>
      </c>
      <c r="BW603" s="756">
        <v>0</v>
      </c>
      <c r="BX603" s="756">
        <v>0</v>
      </c>
      <c r="BY603" s="756">
        <v>0</v>
      </c>
      <c r="BZ603" s="756">
        <v>0</v>
      </c>
      <c r="CA603" s="756">
        <v>0</v>
      </c>
      <c r="CB603" s="756">
        <v>0</v>
      </c>
      <c r="CC603" s="646">
        <f t="shared" si="323"/>
        <v>0</v>
      </c>
      <c r="CD603" s="594"/>
      <c r="CE603" s="705">
        <f t="shared" si="300"/>
        <v>587</v>
      </c>
      <c r="CF603" s="756">
        <f t="shared" si="298"/>
        <v>0</v>
      </c>
      <c r="CG603" s="756">
        <f t="shared" si="298"/>
        <v>0</v>
      </c>
      <c r="CH603" s="756">
        <f t="shared" si="298"/>
        <v>0</v>
      </c>
      <c r="CI603" s="756">
        <f t="shared" si="296"/>
        <v>0</v>
      </c>
      <c r="CJ603" s="756">
        <f t="shared" si="296"/>
        <v>0</v>
      </c>
      <c r="CK603" s="756">
        <f t="shared" si="296"/>
        <v>0</v>
      </c>
      <c r="CL603" s="756">
        <f t="shared" si="296"/>
        <v>0</v>
      </c>
      <c r="CM603" s="646">
        <f t="shared" si="324"/>
        <v>0</v>
      </c>
      <c r="CN603" s="594"/>
      <c r="CO603" s="705">
        <f t="shared" si="301"/>
        <v>587</v>
      </c>
      <c r="CP603" s="756">
        <v>0</v>
      </c>
      <c r="CQ603" s="756">
        <v>0</v>
      </c>
      <c r="CR603" s="756">
        <v>0</v>
      </c>
      <c r="CS603" s="756">
        <v>0</v>
      </c>
      <c r="CT603" s="756">
        <v>0</v>
      </c>
      <c r="CU603" s="756">
        <v>0</v>
      </c>
      <c r="CV603" s="756">
        <v>0</v>
      </c>
      <c r="CW603" s="646">
        <f t="shared" si="325"/>
        <v>0</v>
      </c>
      <c r="CX603" s="685"/>
      <c r="CY603" s="705">
        <f t="shared" si="302"/>
        <v>587</v>
      </c>
      <c r="CZ603" s="756">
        <v>0</v>
      </c>
      <c r="DA603" s="756">
        <v>0</v>
      </c>
      <c r="DB603" s="756">
        <v>0</v>
      </c>
      <c r="DC603" s="756">
        <v>0</v>
      </c>
      <c r="DD603" s="756">
        <v>0</v>
      </c>
      <c r="DE603" s="767">
        <f t="shared" si="313"/>
        <v>0</v>
      </c>
      <c r="DF603" s="756">
        <v>0</v>
      </c>
      <c r="DG603" s="756">
        <v>0</v>
      </c>
      <c r="DH603" s="756">
        <v>0</v>
      </c>
      <c r="DI603" s="756">
        <v>0</v>
      </c>
      <c r="DJ603" s="767">
        <f t="shared" si="314"/>
        <v>0</v>
      </c>
      <c r="DK603" s="715">
        <f t="shared" si="315"/>
        <v>0</v>
      </c>
      <c r="DL603" s="685"/>
      <c r="DM603" s="705">
        <f t="shared" si="303"/>
        <v>587</v>
      </c>
      <c r="DN603" s="715">
        <f t="shared" si="316"/>
        <v>0</v>
      </c>
    </row>
    <row r="604" spans="2:118" x14ac:dyDescent="0.25">
      <c r="B604" s="705">
        <v>588</v>
      </c>
      <c r="C604" s="765">
        <f>(1+_xlfn.XLOOKUP(INT((B604-1)/12)+1,'ZC Curve'!$B$8:$B$107,'ZC Curve'!R$8:R$107,,0))^(1/12)-1</f>
        <v>0</v>
      </c>
      <c r="D604" s="766">
        <f t="shared" si="317"/>
        <v>1</v>
      </c>
      <c r="E604" s="685"/>
      <c r="F604" s="705">
        <v>588</v>
      </c>
      <c r="G604" s="756">
        <v>0</v>
      </c>
      <c r="H604" s="756">
        <v>0</v>
      </c>
      <c r="I604" s="756">
        <v>0</v>
      </c>
      <c r="J604" s="756">
        <v>0</v>
      </c>
      <c r="K604" s="756">
        <v>0</v>
      </c>
      <c r="L604" s="756">
        <v>0</v>
      </c>
      <c r="M604" s="756">
        <v>0</v>
      </c>
      <c r="N604" s="646">
        <f t="shared" si="318"/>
        <v>0</v>
      </c>
      <c r="O604" s="594"/>
      <c r="P604" s="705">
        <f t="shared" si="304"/>
        <v>588</v>
      </c>
      <c r="Q604" s="756">
        <v>0</v>
      </c>
      <c r="R604" s="756">
        <v>0</v>
      </c>
      <c r="S604" s="756">
        <v>0</v>
      </c>
      <c r="T604" s="756">
        <v>0</v>
      </c>
      <c r="U604" s="756">
        <v>0</v>
      </c>
      <c r="V604" s="756">
        <v>0</v>
      </c>
      <c r="W604" s="756">
        <v>0</v>
      </c>
      <c r="X604" s="646">
        <f t="shared" si="319"/>
        <v>0</v>
      </c>
      <c r="Y604" s="594"/>
      <c r="Z604" s="705">
        <f t="shared" si="305"/>
        <v>588</v>
      </c>
      <c r="AA604" s="756">
        <f t="shared" si="297"/>
        <v>0</v>
      </c>
      <c r="AB604" s="756">
        <f t="shared" si="297"/>
        <v>0</v>
      </c>
      <c r="AC604" s="756">
        <f t="shared" si="297"/>
        <v>0</v>
      </c>
      <c r="AD604" s="756">
        <f t="shared" si="295"/>
        <v>0</v>
      </c>
      <c r="AE604" s="756">
        <f t="shared" si="295"/>
        <v>0</v>
      </c>
      <c r="AF604" s="756">
        <f t="shared" si="295"/>
        <v>0</v>
      </c>
      <c r="AG604" s="756">
        <f t="shared" si="295"/>
        <v>0</v>
      </c>
      <c r="AH604" s="646">
        <f t="shared" si="320"/>
        <v>0</v>
      </c>
      <c r="AI604" s="594"/>
      <c r="AJ604" s="705">
        <f t="shared" si="306"/>
        <v>588</v>
      </c>
      <c r="AK604" s="756">
        <v>0</v>
      </c>
      <c r="AL604" s="756">
        <v>0</v>
      </c>
      <c r="AM604" s="756">
        <v>0</v>
      </c>
      <c r="AN604" s="756">
        <v>0</v>
      </c>
      <c r="AO604" s="756">
        <v>0</v>
      </c>
      <c r="AP604" s="756">
        <v>0</v>
      </c>
      <c r="AQ604" s="756">
        <v>0</v>
      </c>
      <c r="AR604" s="646">
        <f t="shared" si="321"/>
        <v>0</v>
      </c>
      <c r="AS604" s="594"/>
      <c r="AT604" s="705">
        <f t="shared" si="307"/>
        <v>588</v>
      </c>
      <c r="AU604" s="756">
        <v>0</v>
      </c>
      <c r="AV604" s="756">
        <v>0</v>
      </c>
      <c r="AW604" s="756">
        <v>0</v>
      </c>
      <c r="AX604" s="756">
        <v>0</v>
      </c>
      <c r="AY604" s="756">
        <v>0</v>
      </c>
      <c r="AZ604" s="767">
        <f t="shared" si="292"/>
        <v>0</v>
      </c>
      <c r="BA604" s="756">
        <v>0</v>
      </c>
      <c r="BB604" s="756">
        <v>0</v>
      </c>
      <c r="BC604" s="756">
        <v>0</v>
      </c>
      <c r="BD604" s="756">
        <v>0</v>
      </c>
      <c r="BE604" s="767">
        <f t="shared" si="308"/>
        <v>0</v>
      </c>
      <c r="BF604" s="646">
        <f t="shared" si="309"/>
        <v>0</v>
      </c>
      <c r="BG604" s="594"/>
      <c r="BH604" s="705">
        <f t="shared" si="299"/>
        <v>588</v>
      </c>
      <c r="BI604" s="646">
        <f t="shared" si="310"/>
        <v>0</v>
      </c>
      <c r="BJ604" s="594"/>
      <c r="BK604" s="705">
        <f t="shared" si="311"/>
        <v>588</v>
      </c>
      <c r="BL604" s="756">
        <v>0</v>
      </c>
      <c r="BM604" s="756">
        <v>0</v>
      </c>
      <c r="BN604" s="756">
        <v>0</v>
      </c>
      <c r="BO604" s="756">
        <v>0</v>
      </c>
      <c r="BP604" s="756">
        <v>0</v>
      </c>
      <c r="BQ604" s="756">
        <v>0</v>
      </c>
      <c r="BR604" s="756">
        <v>0</v>
      </c>
      <c r="BS604" s="646">
        <f t="shared" si="322"/>
        <v>0</v>
      </c>
      <c r="BT604" s="594"/>
      <c r="BU604" s="705">
        <f t="shared" si="312"/>
        <v>588</v>
      </c>
      <c r="BV604" s="756">
        <v>0</v>
      </c>
      <c r="BW604" s="756">
        <v>0</v>
      </c>
      <c r="BX604" s="756">
        <v>0</v>
      </c>
      <c r="BY604" s="756">
        <v>0</v>
      </c>
      <c r="BZ604" s="756">
        <v>0</v>
      </c>
      <c r="CA604" s="756">
        <v>0</v>
      </c>
      <c r="CB604" s="756">
        <v>0</v>
      </c>
      <c r="CC604" s="646">
        <f t="shared" si="323"/>
        <v>0</v>
      </c>
      <c r="CD604" s="594"/>
      <c r="CE604" s="705">
        <f t="shared" si="300"/>
        <v>588</v>
      </c>
      <c r="CF604" s="756">
        <f t="shared" si="298"/>
        <v>0</v>
      </c>
      <c r="CG604" s="756">
        <f t="shared" si="298"/>
        <v>0</v>
      </c>
      <c r="CH604" s="756">
        <f t="shared" si="298"/>
        <v>0</v>
      </c>
      <c r="CI604" s="756">
        <f t="shared" si="296"/>
        <v>0</v>
      </c>
      <c r="CJ604" s="756">
        <f t="shared" si="296"/>
        <v>0</v>
      </c>
      <c r="CK604" s="756">
        <f t="shared" si="296"/>
        <v>0</v>
      </c>
      <c r="CL604" s="756">
        <f t="shared" si="296"/>
        <v>0</v>
      </c>
      <c r="CM604" s="646">
        <f t="shared" si="324"/>
        <v>0</v>
      </c>
      <c r="CN604" s="594"/>
      <c r="CO604" s="705">
        <f t="shared" si="301"/>
        <v>588</v>
      </c>
      <c r="CP604" s="756">
        <v>0</v>
      </c>
      <c r="CQ604" s="756">
        <v>0</v>
      </c>
      <c r="CR604" s="756">
        <v>0</v>
      </c>
      <c r="CS604" s="756">
        <v>0</v>
      </c>
      <c r="CT604" s="756">
        <v>0</v>
      </c>
      <c r="CU604" s="756">
        <v>0</v>
      </c>
      <c r="CV604" s="756">
        <v>0</v>
      </c>
      <c r="CW604" s="646">
        <f t="shared" si="325"/>
        <v>0</v>
      </c>
      <c r="CX604" s="685"/>
      <c r="CY604" s="705">
        <f t="shared" si="302"/>
        <v>588</v>
      </c>
      <c r="CZ604" s="756">
        <v>0</v>
      </c>
      <c r="DA604" s="756">
        <v>0</v>
      </c>
      <c r="DB604" s="756">
        <v>0</v>
      </c>
      <c r="DC604" s="756">
        <v>0</v>
      </c>
      <c r="DD604" s="756">
        <v>0</v>
      </c>
      <c r="DE604" s="767">
        <f t="shared" si="313"/>
        <v>0</v>
      </c>
      <c r="DF604" s="756">
        <v>0</v>
      </c>
      <c r="DG604" s="756">
        <v>0</v>
      </c>
      <c r="DH604" s="756">
        <v>0</v>
      </c>
      <c r="DI604" s="756">
        <v>0</v>
      </c>
      <c r="DJ604" s="767">
        <f t="shared" si="314"/>
        <v>0</v>
      </c>
      <c r="DK604" s="715">
        <f t="shared" si="315"/>
        <v>0</v>
      </c>
      <c r="DL604" s="685"/>
      <c r="DM604" s="705">
        <f t="shared" si="303"/>
        <v>588</v>
      </c>
      <c r="DN604" s="715">
        <f t="shared" si="316"/>
        <v>0</v>
      </c>
    </row>
    <row r="605" spans="2:118" x14ac:dyDescent="0.25">
      <c r="B605" s="705">
        <v>589</v>
      </c>
      <c r="C605" s="765">
        <f>(1+_xlfn.XLOOKUP(INT((B605-1)/12)+1,'ZC Curve'!$B$8:$B$107,'ZC Curve'!R$8:R$107,,0))^(1/12)-1</f>
        <v>0</v>
      </c>
      <c r="D605" s="766">
        <f t="shared" si="317"/>
        <v>1</v>
      </c>
      <c r="E605" s="685"/>
      <c r="F605" s="705">
        <v>589</v>
      </c>
      <c r="G605" s="756">
        <v>0</v>
      </c>
      <c r="H605" s="756">
        <v>0</v>
      </c>
      <c r="I605" s="756">
        <v>0</v>
      </c>
      <c r="J605" s="756">
        <v>0</v>
      </c>
      <c r="K605" s="756">
        <v>0</v>
      </c>
      <c r="L605" s="756">
        <v>0</v>
      </c>
      <c r="M605" s="756">
        <v>0</v>
      </c>
      <c r="N605" s="646">
        <f t="shared" si="318"/>
        <v>0</v>
      </c>
      <c r="O605" s="594"/>
      <c r="P605" s="705">
        <f t="shared" si="304"/>
        <v>589</v>
      </c>
      <c r="Q605" s="756">
        <v>0</v>
      </c>
      <c r="R605" s="756">
        <v>0</v>
      </c>
      <c r="S605" s="756">
        <v>0</v>
      </c>
      <c r="T605" s="756">
        <v>0</v>
      </c>
      <c r="U605" s="756">
        <v>0</v>
      </c>
      <c r="V605" s="756">
        <v>0</v>
      </c>
      <c r="W605" s="756">
        <v>0</v>
      </c>
      <c r="X605" s="646">
        <f t="shared" si="319"/>
        <v>0</v>
      </c>
      <c r="Y605" s="594"/>
      <c r="Z605" s="705">
        <f t="shared" si="305"/>
        <v>589</v>
      </c>
      <c r="AA605" s="756">
        <f t="shared" si="297"/>
        <v>0</v>
      </c>
      <c r="AB605" s="756">
        <f t="shared" si="297"/>
        <v>0</v>
      </c>
      <c r="AC605" s="756">
        <f t="shared" si="297"/>
        <v>0</v>
      </c>
      <c r="AD605" s="756">
        <f t="shared" si="295"/>
        <v>0</v>
      </c>
      <c r="AE605" s="756">
        <f t="shared" si="295"/>
        <v>0</v>
      </c>
      <c r="AF605" s="756">
        <f t="shared" si="295"/>
        <v>0</v>
      </c>
      <c r="AG605" s="756">
        <f t="shared" si="295"/>
        <v>0</v>
      </c>
      <c r="AH605" s="646">
        <f t="shared" si="320"/>
        <v>0</v>
      </c>
      <c r="AI605" s="594"/>
      <c r="AJ605" s="705">
        <f t="shared" si="306"/>
        <v>589</v>
      </c>
      <c r="AK605" s="756">
        <v>0</v>
      </c>
      <c r="AL605" s="756">
        <v>0</v>
      </c>
      <c r="AM605" s="756">
        <v>0</v>
      </c>
      <c r="AN605" s="756">
        <v>0</v>
      </c>
      <c r="AO605" s="756">
        <v>0</v>
      </c>
      <c r="AP605" s="756">
        <v>0</v>
      </c>
      <c r="AQ605" s="756">
        <v>0</v>
      </c>
      <c r="AR605" s="646">
        <f t="shared" si="321"/>
        <v>0</v>
      </c>
      <c r="AS605" s="594"/>
      <c r="AT605" s="705">
        <f t="shared" si="307"/>
        <v>589</v>
      </c>
      <c r="AU605" s="756">
        <v>0</v>
      </c>
      <c r="AV605" s="756">
        <v>0</v>
      </c>
      <c r="AW605" s="756">
        <v>0</v>
      </c>
      <c r="AX605" s="756">
        <v>0</v>
      </c>
      <c r="AY605" s="756">
        <v>0</v>
      </c>
      <c r="AZ605" s="767">
        <f t="shared" si="292"/>
        <v>0</v>
      </c>
      <c r="BA605" s="756">
        <v>0</v>
      </c>
      <c r="BB605" s="756">
        <v>0</v>
      </c>
      <c r="BC605" s="756">
        <v>0</v>
      </c>
      <c r="BD605" s="756">
        <v>0</v>
      </c>
      <c r="BE605" s="767">
        <f t="shared" si="308"/>
        <v>0</v>
      </c>
      <c r="BF605" s="646">
        <f t="shared" si="309"/>
        <v>0</v>
      </c>
      <c r="BG605" s="594"/>
      <c r="BH605" s="705">
        <f t="shared" si="299"/>
        <v>589</v>
      </c>
      <c r="BI605" s="646">
        <f t="shared" si="310"/>
        <v>0</v>
      </c>
      <c r="BJ605" s="594"/>
      <c r="BK605" s="705">
        <f t="shared" si="311"/>
        <v>589</v>
      </c>
      <c r="BL605" s="756">
        <v>0</v>
      </c>
      <c r="BM605" s="756">
        <v>0</v>
      </c>
      <c r="BN605" s="756">
        <v>0</v>
      </c>
      <c r="BO605" s="756">
        <v>0</v>
      </c>
      <c r="BP605" s="756">
        <v>0</v>
      </c>
      <c r="BQ605" s="756">
        <v>0</v>
      </c>
      <c r="BR605" s="756">
        <v>0</v>
      </c>
      <c r="BS605" s="646">
        <f t="shared" si="322"/>
        <v>0</v>
      </c>
      <c r="BT605" s="594"/>
      <c r="BU605" s="705">
        <f t="shared" si="312"/>
        <v>589</v>
      </c>
      <c r="BV605" s="756">
        <v>0</v>
      </c>
      <c r="BW605" s="756">
        <v>0</v>
      </c>
      <c r="BX605" s="756">
        <v>0</v>
      </c>
      <c r="BY605" s="756">
        <v>0</v>
      </c>
      <c r="BZ605" s="756">
        <v>0</v>
      </c>
      <c r="CA605" s="756">
        <v>0</v>
      </c>
      <c r="CB605" s="756">
        <v>0</v>
      </c>
      <c r="CC605" s="646">
        <f t="shared" si="323"/>
        <v>0</v>
      </c>
      <c r="CD605" s="594"/>
      <c r="CE605" s="705">
        <f t="shared" si="300"/>
        <v>589</v>
      </c>
      <c r="CF605" s="756">
        <f t="shared" si="298"/>
        <v>0</v>
      </c>
      <c r="CG605" s="756">
        <f t="shared" si="298"/>
        <v>0</v>
      </c>
      <c r="CH605" s="756">
        <f t="shared" si="298"/>
        <v>0</v>
      </c>
      <c r="CI605" s="756">
        <f t="shared" si="296"/>
        <v>0</v>
      </c>
      <c r="CJ605" s="756">
        <f t="shared" si="296"/>
        <v>0</v>
      </c>
      <c r="CK605" s="756">
        <f t="shared" si="296"/>
        <v>0</v>
      </c>
      <c r="CL605" s="756">
        <f t="shared" si="296"/>
        <v>0</v>
      </c>
      <c r="CM605" s="646">
        <f t="shared" si="324"/>
        <v>0</v>
      </c>
      <c r="CN605" s="594"/>
      <c r="CO605" s="705">
        <f t="shared" si="301"/>
        <v>589</v>
      </c>
      <c r="CP605" s="756">
        <v>0</v>
      </c>
      <c r="CQ605" s="756">
        <v>0</v>
      </c>
      <c r="CR605" s="756">
        <v>0</v>
      </c>
      <c r="CS605" s="756">
        <v>0</v>
      </c>
      <c r="CT605" s="756">
        <v>0</v>
      </c>
      <c r="CU605" s="756">
        <v>0</v>
      </c>
      <c r="CV605" s="756">
        <v>0</v>
      </c>
      <c r="CW605" s="646">
        <f t="shared" si="325"/>
        <v>0</v>
      </c>
      <c r="CX605" s="685"/>
      <c r="CY605" s="705">
        <f t="shared" si="302"/>
        <v>589</v>
      </c>
      <c r="CZ605" s="756">
        <v>0</v>
      </c>
      <c r="DA605" s="756">
        <v>0</v>
      </c>
      <c r="DB605" s="756">
        <v>0</v>
      </c>
      <c r="DC605" s="756">
        <v>0</v>
      </c>
      <c r="DD605" s="756">
        <v>0</v>
      </c>
      <c r="DE605" s="767">
        <f t="shared" si="313"/>
        <v>0</v>
      </c>
      <c r="DF605" s="756">
        <v>0</v>
      </c>
      <c r="DG605" s="756">
        <v>0</v>
      </c>
      <c r="DH605" s="756">
        <v>0</v>
      </c>
      <c r="DI605" s="756">
        <v>0</v>
      </c>
      <c r="DJ605" s="767">
        <f t="shared" si="314"/>
        <v>0</v>
      </c>
      <c r="DK605" s="715">
        <f t="shared" si="315"/>
        <v>0</v>
      </c>
      <c r="DL605" s="685"/>
      <c r="DM605" s="705">
        <f t="shared" si="303"/>
        <v>589</v>
      </c>
      <c r="DN605" s="715">
        <f t="shared" si="316"/>
        <v>0</v>
      </c>
    </row>
    <row r="606" spans="2:118" x14ac:dyDescent="0.25">
      <c r="B606" s="705">
        <v>590</v>
      </c>
      <c r="C606" s="765">
        <f>(1+_xlfn.XLOOKUP(INT((B606-1)/12)+1,'ZC Curve'!$B$8:$B$107,'ZC Curve'!R$8:R$107,,0))^(1/12)-1</f>
        <v>0</v>
      </c>
      <c r="D606" s="766">
        <f t="shared" si="317"/>
        <v>1</v>
      </c>
      <c r="E606" s="685"/>
      <c r="F606" s="705">
        <v>590</v>
      </c>
      <c r="G606" s="756">
        <v>0</v>
      </c>
      <c r="H606" s="756">
        <v>0</v>
      </c>
      <c r="I606" s="756">
        <v>0</v>
      </c>
      <c r="J606" s="756">
        <v>0</v>
      </c>
      <c r="K606" s="756">
        <v>0</v>
      </c>
      <c r="L606" s="756">
        <v>0</v>
      </c>
      <c r="M606" s="756">
        <v>0</v>
      </c>
      <c r="N606" s="646">
        <f t="shared" si="318"/>
        <v>0</v>
      </c>
      <c r="O606" s="594"/>
      <c r="P606" s="705">
        <f t="shared" si="304"/>
        <v>590</v>
      </c>
      <c r="Q606" s="756">
        <v>0</v>
      </c>
      <c r="R606" s="756">
        <v>0</v>
      </c>
      <c r="S606" s="756">
        <v>0</v>
      </c>
      <c r="T606" s="756">
        <v>0</v>
      </c>
      <c r="U606" s="756">
        <v>0</v>
      </c>
      <c r="V606" s="756">
        <v>0</v>
      </c>
      <c r="W606" s="756">
        <v>0</v>
      </c>
      <c r="X606" s="646">
        <f t="shared" si="319"/>
        <v>0</v>
      </c>
      <c r="Y606" s="594"/>
      <c r="Z606" s="705">
        <f t="shared" si="305"/>
        <v>590</v>
      </c>
      <c r="AA606" s="756">
        <f t="shared" si="297"/>
        <v>0</v>
      </c>
      <c r="AB606" s="756">
        <f t="shared" si="297"/>
        <v>0</v>
      </c>
      <c r="AC606" s="756">
        <f t="shared" si="297"/>
        <v>0</v>
      </c>
      <c r="AD606" s="756">
        <f t="shared" si="295"/>
        <v>0</v>
      </c>
      <c r="AE606" s="756">
        <f t="shared" si="295"/>
        <v>0</v>
      </c>
      <c r="AF606" s="756">
        <f t="shared" si="295"/>
        <v>0</v>
      </c>
      <c r="AG606" s="756">
        <f t="shared" si="295"/>
        <v>0</v>
      </c>
      <c r="AH606" s="646">
        <f t="shared" si="320"/>
        <v>0</v>
      </c>
      <c r="AI606" s="594"/>
      <c r="AJ606" s="705">
        <f t="shared" si="306"/>
        <v>590</v>
      </c>
      <c r="AK606" s="756">
        <v>0</v>
      </c>
      <c r="AL606" s="756">
        <v>0</v>
      </c>
      <c r="AM606" s="756">
        <v>0</v>
      </c>
      <c r="AN606" s="756">
        <v>0</v>
      </c>
      <c r="AO606" s="756">
        <v>0</v>
      </c>
      <c r="AP606" s="756">
        <v>0</v>
      </c>
      <c r="AQ606" s="756">
        <v>0</v>
      </c>
      <c r="AR606" s="646">
        <f t="shared" si="321"/>
        <v>0</v>
      </c>
      <c r="AS606" s="594"/>
      <c r="AT606" s="705">
        <f t="shared" si="307"/>
        <v>590</v>
      </c>
      <c r="AU606" s="756">
        <v>0</v>
      </c>
      <c r="AV606" s="756">
        <v>0</v>
      </c>
      <c r="AW606" s="756">
        <v>0</v>
      </c>
      <c r="AX606" s="756">
        <v>0</v>
      </c>
      <c r="AY606" s="756">
        <v>0</v>
      </c>
      <c r="AZ606" s="767">
        <f t="shared" si="292"/>
        <v>0</v>
      </c>
      <c r="BA606" s="756">
        <v>0</v>
      </c>
      <c r="BB606" s="756">
        <v>0</v>
      </c>
      <c r="BC606" s="756">
        <v>0</v>
      </c>
      <c r="BD606" s="756">
        <v>0</v>
      </c>
      <c r="BE606" s="767">
        <f t="shared" si="308"/>
        <v>0</v>
      </c>
      <c r="BF606" s="646">
        <f t="shared" si="309"/>
        <v>0</v>
      </c>
      <c r="BG606" s="594"/>
      <c r="BH606" s="705">
        <f t="shared" si="299"/>
        <v>590</v>
      </c>
      <c r="BI606" s="646">
        <f t="shared" si="310"/>
        <v>0</v>
      </c>
      <c r="BJ606" s="594"/>
      <c r="BK606" s="705">
        <f t="shared" si="311"/>
        <v>590</v>
      </c>
      <c r="BL606" s="756">
        <v>0</v>
      </c>
      <c r="BM606" s="756">
        <v>0</v>
      </c>
      <c r="BN606" s="756">
        <v>0</v>
      </c>
      <c r="BO606" s="756">
        <v>0</v>
      </c>
      <c r="BP606" s="756">
        <v>0</v>
      </c>
      <c r="BQ606" s="756">
        <v>0</v>
      </c>
      <c r="BR606" s="756">
        <v>0</v>
      </c>
      <c r="BS606" s="646">
        <f t="shared" si="322"/>
        <v>0</v>
      </c>
      <c r="BT606" s="594"/>
      <c r="BU606" s="705">
        <f t="shared" si="312"/>
        <v>590</v>
      </c>
      <c r="BV606" s="756">
        <v>0</v>
      </c>
      <c r="BW606" s="756">
        <v>0</v>
      </c>
      <c r="BX606" s="756">
        <v>0</v>
      </c>
      <c r="BY606" s="756">
        <v>0</v>
      </c>
      <c r="BZ606" s="756">
        <v>0</v>
      </c>
      <c r="CA606" s="756">
        <v>0</v>
      </c>
      <c r="CB606" s="756">
        <v>0</v>
      </c>
      <c r="CC606" s="646">
        <f t="shared" si="323"/>
        <v>0</v>
      </c>
      <c r="CD606" s="594"/>
      <c r="CE606" s="705">
        <f t="shared" si="300"/>
        <v>590</v>
      </c>
      <c r="CF606" s="756">
        <f t="shared" si="298"/>
        <v>0</v>
      </c>
      <c r="CG606" s="756">
        <f t="shared" si="298"/>
        <v>0</v>
      </c>
      <c r="CH606" s="756">
        <f t="shared" si="298"/>
        <v>0</v>
      </c>
      <c r="CI606" s="756">
        <f t="shared" si="296"/>
        <v>0</v>
      </c>
      <c r="CJ606" s="756">
        <f t="shared" si="296"/>
        <v>0</v>
      </c>
      <c r="CK606" s="756">
        <f t="shared" si="296"/>
        <v>0</v>
      </c>
      <c r="CL606" s="756">
        <f t="shared" si="296"/>
        <v>0</v>
      </c>
      <c r="CM606" s="646">
        <f t="shared" si="324"/>
        <v>0</v>
      </c>
      <c r="CN606" s="594"/>
      <c r="CO606" s="705">
        <f t="shared" si="301"/>
        <v>590</v>
      </c>
      <c r="CP606" s="756">
        <v>0</v>
      </c>
      <c r="CQ606" s="756">
        <v>0</v>
      </c>
      <c r="CR606" s="756">
        <v>0</v>
      </c>
      <c r="CS606" s="756">
        <v>0</v>
      </c>
      <c r="CT606" s="756">
        <v>0</v>
      </c>
      <c r="CU606" s="756">
        <v>0</v>
      </c>
      <c r="CV606" s="756">
        <v>0</v>
      </c>
      <c r="CW606" s="646">
        <f t="shared" si="325"/>
        <v>0</v>
      </c>
      <c r="CX606" s="685"/>
      <c r="CY606" s="705">
        <f t="shared" si="302"/>
        <v>590</v>
      </c>
      <c r="CZ606" s="756">
        <v>0</v>
      </c>
      <c r="DA606" s="756">
        <v>0</v>
      </c>
      <c r="DB606" s="756">
        <v>0</v>
      </c>
      <c r="DC606" s="756">
        <v>0</v>
      </c>
      <c r="DD606" s="756">
        <v>0</v>
      </c>
      <c r="DE606" s="767">
        <f t="shared" si="313"/>
        <v>0</v>
      </c>
      <c r="DF606" s="756">
        <v>0</v>
      </c>
      <c r="DG606" s="756">
        <v>0</v>
      </c>
      <c r="DH606" s="756">
        <v>0</v>
      </c>
      <c r="DI606" s="756">
        <v>0</v>
      </c>
      <c r="DJ606" s="767">
        <f t="shared" si="314"/>
        <v>0</v>
      </c>
      <c r="DK606" s="715">
        <f t="shared" si="315"/>
        <v>0</v>
      </c>
      <c r="DL606" s="685"/>
      <c r="DM606" s="705">
        <f t="shared" si="303"/>
        <v>590</v>
      </c>
      <c r="DN606" s="715">
        <f t="shared" si="316"/>
        <v>0</v>
      </c>
    </row>
    <row r="607" spans="2:118" x14ac:dyDescent="0.25">
      <c r="B607" s="705">
        <v>591</v>
      </c>
      <c r="C607" s="765">
        <f>(1+_xlfn.XLOOKUP(INT((B607-1)/12)+1,'ZC Curve'!$B$8:$B$107,'ZC Curve'!R$8:R$107,,0))^(1/12)-1</f>
        <v>0</v>
      </c>
      <c r="D607" s="766">
        <f t="shared" si="317"/>
        <v>1</v>
      </c>
      <c r="E607" s="685"/>
      <c r="F607" s="705">
        <v>591</v>
      </c>
      <c r="G607" s="756">
        <v>0</v>
      </c>
      <c r="H607" s="756">
        <v>0</v>
      </c>
      <c r="I607" s="756">
        <v>0</v>
      </c>
      <c r="J607" s="756">
        <v>0</v>
      </c>
      <c r="K607" s="756">
        <v>0</v>
      </c>
      <c r="L607" s="756">
        <v>0</v>
      </c>
      <c r="M607" s="756">
        <v>0</v>
      </c>
      <c r="N607" s="646">
        <f t="shared" si="318"/>
        <v>0</v>
      </c>
      <c r="O607" s="594"/>
      <c r="P607" s="705">
        <f t="shared" si="304"/>
        <v>591</v>
      </c>
      <c r="Q607" s="756">
        <v>0</v>
      </c>
      <c r="R607" s="756">
        <v>0</v>
      </c>
      <c r="S607" s="756">
        <v>0</v>
      </c>
      <c r="T607" s="756">
        <v>0</v>
      </c>
      <c r="U607" s="756">
        <v>0</v>
      </c>
      <c r="V607" s="756">
        <v>0</v>
      </c>
      <c r="W607" s="756">
        <v>0</v>
      </c>
      <c r="X607" s="646">
        <f t="shared" si="319"/>
        <v>0</v>
      </c>
      <c r="Y607" s="594"/>
      <c r="Z607" s="705">
        <f t="shared" si="305"/>
        <v>591</v>
      </c>
      <c r="AA607" s="756">
        <f t="shared" si="297"/>
        <v>0</v>
      </c>
      <c r="AB607" s="756">
        <f t="shared" si="297"/>
        <v>0</v>
      </c>
      <c r="AC607" s="756">
        <f t="shared" si="297"/>
        <v>0</v>
      </c>
      <c r="AD607" s="756">
        <f t="shared" si="295"/>
        <v>0</v>
      </c>
      <c r="AE607" s="756">
        <f t="shared" si="295"/>
        <v>0</v>
      </c>
      <c r="AF607" s="756">
        <f t="shared" si="295"/>
        <v>0</v>
      </c>
      <c r="AG607" s="756">
        <f t="shared" si="295"/>
        <v>0</v>
      </c>
      <c r="AH607" s="646">
        <f t="shared" si="320"/>
        <v>0</v>
      </c>
      <c r="AI607" s="594"/>
      <c r="AJ607" s="705">
        <f t="shared" si="306"/>
        <v>591</v>
      </c>
      <c r="AK607" s="756">
        <v>0</v>
      </c>
      <c r="AL607" s="756">
        <v>0</v>
      </c>
      <c r="AM607" s="756">
        <v>0</v>
      </c>
      <c r="AN607" s="756">
        <v>0</v>
      </c>
      <c r="AO607" s="756">
        <v>0</v>
      </c>
      <c r="AP607" s="756">
        <v>0</v>
      </c>
      <c r="AQ607" s="756">
        <v>0</v>
      </c>
      <c r="AR607" s="646">
        <f t="shared" si="321"/>
        <v>0</v>
      </c>
      <c r="AS607" s="594"/>
      <c r="AT607" s="705">
        <f t="shared" si="307"/>
        <v>591</v>
      </c>
      <c r="AU607" s="756">
        <v>0</v>
      </c>
      <c r="AV607" s="756">
        <v>0</v>
      </c>
      <c r="AW607" s="756">
        <v>0</v>
      </c>
      <c r="AX607" s="756">
        <v>0</v>
      </c>
      <c r="AY607" s="756">
        <v>0</v>
      </c>
      <c r="AZ607" s="767">
        <f t="shared" si="292"/>
        <v>0</v>
      </c>
      <c r="BA607" s="756">
        <v>0</v>
      </c>
      <c r="BB607" s="756">
        <v>0</v>
      </c>
      <c r="BC607" s="756">
        <v>0</v>
      </c>
      <c r="BD607" s="756">
        <v>0</v>
      </c>
      <c r="BE607" s="767">
        <f t="shared" si="308"/>
        <v>0</v>
      </c>
      <c r="BF607" s="646">
        <f t="shared" si="309"/>
        <v>0</v>
      </c>
      <c r="BG607" s="594"/>
      <c r="BH607" s="705">
        <f t="shared" si="299"/>
        <v>591</v>
      </c>
      <c r="BI607" s="646">
        <f t="shared" si="310"/>
        <v>0</v>
      </c>
      <c r="BJ607" s="594"/>
      <c r="BK607" s="705">
        <f t="shared" si="311"/>
        <v>591</v>
      </c>
      <c r="BL607" s="756">
        <v>0</v>
      </c>
      <c r="BM607" s="756">
        <v>0</v>
      </c>
      <c r="BN607" s="756">
        <v>0</v>
      </c>
      <c r="BO607" s="756">
        <v>0</v>
      </c>
      <c r="BP607" s="756">
        <v>0</v>
      </c>
      <c r="BQ607" s="756">
        <v>0</v>
      </c>
      <c r="BR607" s="756">
        <v>0</v>
      </c>
      <c r="BS607" s="646">
        <f t="shared" si="322"/>
        <v>0</v>
      </c>
      <c r="BT607" s="594"/>
      <c r="BU607" s="705">
        <f t="shared" si="312"/>
        <v>591</v>
      </c>
      <c r="BV607" s="756">
        <v>0</v>
      </c>
      <c r="BW607" s="756">
        <v>0</v>
      </c>
      <c r="BX607" s="756">
        <v>0</v>
      </c>
      <c r="BY607" s="756">
        <v>0</v>
      </c>
      <c r="BZ607" s="756">
        <v>0</v>
      </c>
      <c r="CA607" s="756">
        <v>0</v>
      </c>
      <c r="CB607" s="756">
        <v>0</v>
      </c>
      <c r="CC607" s="646">
        <f t="shared" si="323"/>
        <v>0</v>
      </c>
      <c r="CD607" s="594"/>
      <c r="CE607" s="705">
        <f t="shared" si="300"/>
        <v>591</v>
      </c>
      <c r="CF607" s="756">
        <f t="shared" si="298"/>
        <v>0</v>
      </c>
      <c r="CG607" s="756">
        <f t="shared" si="298"/>
        <v>0</v>
      </c>
      <c r="CH607" s="756">
        <f t="shared" si="298"/>
        <v>0</v>
      </c>
      <c r="CI607" s="756">
        <f t="shared" si="296"/>
        <v>0</v>
      </c>
      <c r="CJ607" s="756">
        <f t="shared" si="296"/>
        <v>0</v>
      </c>
      <c r="CK607" s="756">
        <f t="shared" si="296"/>
        <v>0</v>
      </c>
      <c r="CL607" s="756">
        <f t="shared" si="296"/>
        <v>0</v>
      </c>
      <c r="CM607" s="646">
        <f t="shared" si="324"/>
        <v>0</v>
      </c>
      <c r="CN607" s="594"/>
      <c r="CO607" s="705">
        <f t="shared" si="301"/>
        <v>591</v>
      </c>
      <c r="CP607" s="756">
        <v>0</v>
      </c>
      <c r="CQ607" s="756">
        <v>0</v>
      </c>
      <c r="CR607" s="756">
        <v>0</v>
      </c>
      <c r="CS607" s="756">
        <v>0</v>
      </c>
      <c r="CT607" s="756">
        <v>0</v>
      </c>
      <c r="CU607" s="756">
        <v>0</v>
      </c>
      <c r="CV607" s="756">
        <v>0</v>
      </c>
      <c r="CW607" s="646">
        <f t="shared" si="325"/>
        <v>0</v>
      </c>
      <c r="CX607" s="685"/>
      <c r="CY607" s="705">
        <f t="shared" si="302"/>
        <v>591</v>
      </c>
      <c r="CZ607" s="756">
        <v>0</v>
      </c>
      <c r="DA607" s="756">
        <v>0</v>
      </c>
      <c r="DB607" s="756">
        <v>0</v>
      </c>
      <c r="DC607" s="756">
        <v>0</v>
      </c>
      <c r="DD607" s="756">
        <v>0</v>
      </c>
      <c r="DE607" s="767">
        <f t="shared" si="313"/>
        <v>0</v>
      </c>
      <c r="DF607" s="756">
        <v>0</v>
      </c>
      <c r="DG607" s="756">
        <v>0</v>
      </c>
      <c r="DH607" s="756">
        <v>0</v>
      </c>
      <c r="DI607" s="756">
        <v>0</v>
      </c>
      <c r="DJ607" s="767">
        <f t="shared" si="314"/>
        <v>0</v>
      </c>
      <c r="DK607" s="715">
        <f t="shared" si="315"/>
        <v>0</v>
      </c>
      <c r="DL607" s="685"/>
      <c r="DM607" s="705">
        <f t="shared" si="303"/>
        <v>591</v>
      </c>
      <c r="DN607" s="715">
        <f t="shared" si="316"/>
        <v>0</v>
      </c>
    </row>
    <row r="608" spans="2:118" x14ac:dyDescent="0.25">
      <c r="B608" s="705">
        <v>592</v>
      </c>
      <c r="C608" s="765">
        <f>(1+_xlfn.XLOOKUP(INT((B608-1)/12)+1,'ZC Curve'!$B$8:$B$107,'ZC Curve'!R$8:R$107,,0))^(1/12)-1</f>
        <v>0</v>
      </c>
      <c r="D608" s="766">
        <f t="shared" si="317"/>
        <v>1</v>
      </c>
      <c r="E608" s="685"/>
      <c r="F608" s="705">
        <v>592</v>
      </c>
      <c r="G608" s="756">
        <v>0</v>
      </c>
      <c r="H608" s="756">
        <v>0</v>
      </c>
      <c r="I608" s="756">
        <v>0</v>
      </c>
      <c r="J608" s="756">
        <v>0</v>
      </c>
      <c r="K608" s="756">
        <v>0</v>
      </c>
      <c r="L608" s="756">
        <v>0</v>
      </c>
      <c r="M608" s="756">
        <v>0</v>
      </c>
      <c r="N608" s="646">
        <f t="shared" si="318"/>
        <v>0</v>
      </c>
      <c r="O608" s="594"/>
      <c r="P608" s="705">
        <f t="shared" si="304"/>
        <v>592</v>
      </c>
      <c r="Q608" s="756">
        <v>0</v>
      </c>
      <c r="R608" s="756">
        <v>0</v>
      </c>
      <c r="S608" s="756">
        <v>0</v>
      </c>
      <c r="T608" s="756">
        <v>0</v>
      </c>
      <c r="U608" s="756">
        <v>0</v>
      </c>
      <c r="V608" s="756">
        <v>0</v>
      </c>
      <c r="W608" s="756">
        <v>0</v>
      </c>
      <c r="X608" s="646">
        <f t="shared" si="319"/>
        <v>0</v>
      </c>
      <c r="Y608" s="594"/>
      <c r="Z608" s="705">
        <f t="shared" si="305"/>
        <v>592</v>
      </c>
      <c r="AA608" s="756">
        <f t="shared" si="297"/>
        <v>0</v>
      </c>
      <c r="AB608" s="756">
        <f t="shared" si="297"/>
        <v>0</v>
      </c>
      <c r="AC608" s="756">
        <f t="shared" si="297"/>
        <v>0</v>
      </c>
      <c r="AD608" s="756">
        <f t="shared" si="295"/>
        <v>0</v>
      </c>
      <c r="AE608" s="756">
        <f t="shared" si="295"/>
        <v>0</v>
      </c>
      <c r="AF608" s="756">
        <f t="shared" si="295"/>
        <v>0</v>
      </c>
      <c r="AG608" s="756">
        <f t="shared" si="295"/>
        <v>0</v>
      </c>
      <c r="AH608" s="646">
        <f t="shared" si="320"/>
        <v>0</v>
      </c>
      <c r="AI608" s="594"/>
      <c r="AJ608" s="705">
        <f t="shared" si="306"/>
        <v>592</v>
      </c>
      <c r="AK608" s="756">
        <v>0</v>
      </c>
      <c r="AL608" s="756">
        <v>0</v>
      </c>
      <c r="AM608" s="756">
        <v>0</v>
      </c>
      <c r="AN608" s="756">
        <v>0</v>
      </c>
      <c r="AO608" s="756">
        <v>0</v>
      </c>
      <c r="AP608" s="756">
        <v>0</v>
      </c>
      <c r="AQ608" s="756">
        <v>0</v>
      </c>
      <c r="AR608" s="646">
        <f t="shared" si="321"/>
        <v>0</v>
      </c>
      <c r="AS608" s="594"/>
      <c r="AT608" s="705">
        <f t="shared" si="307"/>
        <v>592</v>
      </c>
      <c r="AU608" s="756">
        <v>0</v>
      </c>
      <c r="AV608" s="756">
        <v>0</v>
      </c>
      <c r="AW608" s="756">
        <v>0</v>
      </c>
      <c r="AX608" s="756">
        <v>0</v>
      </c>
      <c r="AY608" s="756">
        <v>0</v>
      </c>
      <c r="AZ608" s="767">
        <f t="shared" si="292"/>
        <v>0</v>
      </c>
      <c r="BA608" s="756">
        <v>0</v>
      </c>
      <c r="BB608" s="756">
        <v>0</v>
      </c>
      <c r="BC608" s="756">
        <v>0</v>
      </c>
      <c r="BD608" s="756">
        <v>0</v>
      </c>
      <c r="BE608" s="767">
        <f t="shared" si="308"/>
        <v>0</v>
      </c>
      <c r="BF608" s="646">
        <f t="shared" si="309"/>
        <v>0</v>
      </c>
      <c r="BG608" s="594"/>
      <c r="BH608" s="705">
        <f t="shared" si="299"/>
        <v>592</v>
      </c>
      <c r="BI608" s="646">
        <f t="shared" si="310"/>
        <v>0</v>
      </c>
      <c r="BJ608" s="594"/>
      <c r="BK608" s="705">
        <f t="shared" si="311"/>
        <v>592</v>
      </c>
      <c r="BL608" s="756">
        <v>0</v>
      </c>
      <c r="BM608" s="756">
        <v>0</v>
      </c>
      <c r="BN608" s="756">
        <v>0</v>
      </c>
      <c r="BO608" s="756">
        <v>0</v>
      </c>
      <c r="BP608" s="756">
        <v>0</v>
      </c>
      <c r="BQ608" s="756">
        <v>0</v>
      </c>
      <c r="BR608" s="756">
        <v>0</v>
      </c>
      <c r="BS608" s="646">
        <f t="shared" si="322"/>
        <v>0</v>
      </c>
      <c r="BT608" s="594"/>
      <c r="BU608" s="705">
        <f t="shared" si="312"/>
        <v>592</v>
      </c>
      <c r="BV608" s="756">
        <v>0</v>
      </c>
      <c r="BW608" s="756">
        <v>0</v>
      </c>
      <c r="BX608" s="756">
        <v>0</v>
      </c>
      <c r="BY608" s="756">
        <v>0</v>
      </c>
      <c r="BZ608" s="756">
        <v>0</v>
      </c>
      <c r="CA608" s="756">
        <v>0</v>
      </c>
      <c r="CB608" s="756">
        <v>0</v>
      </c>
      <c r="CC608" s="646">
        <f t="shared" si="323"/>
        <v>0</v>
      </c>
      <c r="CD608" s="594"/>
      <c r="CE608" s="705">
        <f t="shared" si="300"/>
        <v>592</v>
      </c>
      <c r="CF608" s="756">
        <f t="shared" si="298"/>
        <v>0</v>
      </c>
      <c r="CG608" s="756">
        <f t="shared" si="298"/>
        <v>0</v>
      </c>
      <c r="CH608" s="756">
        <f t="shared" si="298"/>
        <v>0</v>
      </c>
      <c r="CI608" s="756">
        <f t="shared" si="296"/>
        <v>0</v>
      </c>
      <c r="CJ608" s="756">
        <f t="shared" si="296"/>
        <v>0</v>
      </c>
      <c r="CK608" s="756">
        <f t="shared" si="296"/>
        <v>0</v>
      </c>
      <c r="CL608" s="756">
        <f t="shared" si="296"/>
        <v>0</v>
      </c>
      <c r="CM608" s="646">
        <f t="shared" si="324"/>
        <v>0</v>
      </c>
      <c r="CN608" s="594"/>
      <c r="CO608" s="705">
        <f t="shared" si="301"/>
        <v>592</v>
      </c>
      <c r="CP608" s="756">
        <v>0</v>
      </c>
      <c r="CQ608" s="756">
        <v>0</v>
      </c>
      <c r="CR608" s="756">
        <v>0</v>
      </c>
      <c r="CS608" s="756">
        <v>0</v>
      </c>
      <c r="CT608" s="756">
        <v>0</v>
      </c>
      <c r="CU608" s="756">
        <v>0</v>
      </c>
      <c r="CV608" s="756">
        <v>0</v>
      </c>
      <c r="CW608" s="646">
        <f t="shared" si="325"/>
        <v>0</v>
      </c>
      <c r="CX608" s="685"/>
      <c r="CY608" s="705">
        <f t="shared" si="302"/>
        <v>592</v>
      </c>
      <c r="CZ608" s="756">
        <v>0</v>
      </c>
      <c r="DA608" s="756">
        <v>0</v>
      </c>
      <c r="DB608" s="756">
        <v>0</v>
      </c>
      <c r="DC608" s="756">
        <v>0</v>
      </c>
      <c r="DD608" s="756">
        <v>0</v>
      </c>
      <c r="DE608" s="767">
        <f t="shared" si="313"/>
        <v>0</v>
      </c>
      <c r="DF608" s="756">
        <v>0</v>
      </c>
      <c r="DG608" s="756">
        <v>0</v>
      </c>
      <c r="DH608" s="756">
        <v>0</v>
      </c>
      <c r="DI608" s="756">
        <v>0</v>
      </c>
      <c r="DJ608" s="767">
        <f t="shared" si="314"/>
        <v>0</v>
      </c>
      <c r="DK608" s="715">
        <f t="shared" si="315"/>
        <v>0</v>
      </c>
      <c r="DL608" s="685"/>
      <c r="DM608" s="705">
        <f t="shared" si="303"/>
        <v>592</v>
      </c>
      <c r="DN608" s="715">
        <f t="shared" si="316"/>
        <v>0</v>
      </c>
    </row>
    <row r="609" spans="2:118" x14ac:dyDescent="0.25">
      <c r="B609" s="705">
        <v>593</v>
      </c>
      <c r="C609" s="765">
        <f>(1+_xlfn.XLOOKUP(INT((B609-1)/12)+1,'ZC Curve'!$B$8:$B$107,'ZC Curve'!R$8:R$107,,0))^(1/12)-1</f>
        <v>0</v>
      </c>
      <c r="D609" s="766">
        <f t="shared" si="317"/>
        <v>1</v>
      </c>
      <c r="E609" s="685"/>
      <c r="F609" s="705">
        <v>593</v>
      </c>
      <c r="G609" s="756">
        <v>0</v>
      </c>
      <c r="H609" s="756">
        <v>0</v>
      </c>
      <c r="I609" s="756">
        <v>0</v>
      </c>
      <c r="J609" s="756">
        <v>0</v>
      </c>
      <c r="K609" s="756">
        <v>0</v>
      </c>
      <c r="L609" s="756">
        <v>0</v>
      </c>
      <c r="M609" s="756">
        <v>0</v>
      </c>
      <c r="N609" s="646">
        <f t="shared" si="318"/>
        <v>0</v>
      </c>
      <c r="O609" s="594"/>
      <c r="P609" s="705">
        <f t="shared" si="304"/>
        <v>593</v>
      </c>
      <c r="Q609" s="756">
        <v>0</v>
      </c>
      <c r="R609" s="756">
        <v>0</v>
      </c>
      <c r="S609" s="756">
        <v>0</v>
      </c>
      <c r="T609" s="756">
        <v>0</v>
      </c>
      <c r="U609" s="756">
        <v>0</v>
      </c>
      <c r="V609" s="756">
        <v>0</v>
      </c>
      <c r="W609" s="756">
        <v>0</v>
      </c>
      <c r="X609" s="646">
        <f t="shared" si="319"/>
        <v>0</v>
      </c>
      <c r="Y609" s="594"/>
      <c r="Z609" s="705">
        <f t="shared" si="305"/>
        <v>593</v>
      </c>
      <c r="AA609" s="756">
        <f t="shared" si="297"/>
        <v>0</v>
      </c>
      <c r="AB609" s="756">
        <f t="shared" si="297"/>
        <v>0</v>
      </c>
      <c r="AC609" s="756">
        <f t="shared" si="297"/>
        <v>0</v>
      </c>
      <c r="AD609" s="756">
        <f t="shared" si="295"/>
        <v>0</v>
      </c>
      <c r="AE609" s="756">
        <f t="shared" si="295"/>
        <v>0</v>
      </c>
      <c r="AF609" s="756">
        <f t="shared" si="295"/>
        <v>0</v>
      </c>
      <c r="AG609" s="756">
        <f t="shared" si="295"/>
        <v>0</v>
      </c>
      <c r="AH609" s="646">
        <f t="shared" si="320"/>
        <v>0</v>
      </c>
      <c r="AI609" s="594"/>
      <c r="AJ609" s="705">
        <f t="shared" si="306"/>
        <v>593</v>
      </c>
      <c r="AK609" s="756">
        <v>0</v>
      </c>
      <c r="AL609" s="756">
        <v>0</v>
      </c>
      <c r="AM609" s="756">
        <v>0</v>
      </c>
      <c r="AN609" s="756">
        <v>0</v>
      </c>
      <c r="AO609" s="756">
        <v>0</v>
      </c>
      <c r="AP609" s="756">
        <v>0</v>
      </c>
      <c r="AQ609" s="756">
        <v>0</v>
      </c>
      <c r="AR609" s="646">
        <f t="shared" si="321"/>
        <v>0</v>
      </c>
      <c r="AS609" s="594"/>
      <c r="AT609" s="705">
        <f t="shared" si="307"/>
        <v>593</v>
      </c>
      <c r="AU609" s="756">
        <v>0</v>
      </c>
      <c r="AV609" s="756">
        <v>0</v>
      </c>
      <c r="AW609" s="756">
        <v>0</v>
      </c>
      <c r="AX609" s="756">
        <v>0</v>
      </c>
      <c r="AY609" s="756">
        <v>0</v>
      </c>
      <c r="AZ609" s="767">
        <f t="shared" si="292"/>
        <v>0</v>
      </c>
      <c r="BA609" s="756">
        <v>0</v>
      </c>
      <c r="BB609" s="756">
        <v>0</v>
      </c>
      <c r="BC609" s="756">
        <v>0</v>
      </c>
      <c r="BD609" s="756">
        <v>0</v>
      </c>
      <c r="BE609" s="767">
        <f t="shared" si="308"/>
        <v>0</v>
      </c>
      <c r="BF609" s="646">
        <f t="shared" si="309"/>
        <v>0</v>
      </c>
      <c r="BG609" s="594"/>
      <c r="BH609" s="705">
        <f t="shared" si="299"/>
        <v>593</v>
      </c>
      <c r="BI609" s="646">
        <f t="shared" si="310"/>
        <v>0</v>
      </c>
      <c r="BJ609" s="594"/>
      <c r="BK609" s="705">
        <f t="shared" si="311"/>
        <v>593</v>
      </c>
      <c r="BL609" s="756">
        <v>0</v>
      </c>
      <c r="BM609" s="756">
        <v>0</v>
      </c>
      <c r="BN609" s="756">
        <v>0</v>
      </c>
      <c r="BO609" s="756">
        <v>0</v>
      </c>
      <c r="BP609" s="756">
        <v>0</v>
      </c>
      <c r="BQ609" s="756">
        <v>0</v>
      </c>
      <c r="BR609" s="756">
        <v>0</v>
      </c>
      <c r="BS609" s="646">
        <f t="shared" si="322"/>
        <v>0</v>
      </c>
      <c r="BT609" s="594"/>
      <c r="BU609" s="705">
        <f t="shared" si="312"/>
        <v>593</v>
      </c>
      <c r="BV609" s="756">
        <v>0</v>
      </c>
      <c r="BW609" s="756">
        <v>0</v>
      </c>
      <c r="BX609" s="756">
        <v>0</v>
      </c>
      <c r="BY609" s="756">
        <v>0</v>
      </c>
      <c r="BZ609" s="756">
        <v>0</v>
      </c>
      <c r="CA609" s="756">
        <v>0</v>
      </c>
      <c r="CB609" s="756">
        <v>0</v>
      </c>
      <c r="CC609" s="646">
        <f t="shared" si="323"/>
        <v>0</v>
      </c>
      <c r="CD609" s="594"/>
      <c r="CE609" s="705">
        <f t="shared" si="300"/>
        <v>593</v>
      </c>
      <c r="CF609" s="756">
        <f t="shared" si="298"/>
        <v>0</v>
      </c>
      <c r="CG609" s="756">
        <f t="shared" si="298"/>
        <v>0</v>
      </c>
      <c r="CH609" s="756">
        <f t="shared" si="298"/>
        <v>0</v>
      </c>
      <c r="CI609" s="756">
        <f t="shared" si="296"/>
        <v>0</v>
      </c>
      <c r="CJ609" s="756">
        <f t="shared" si="296"/>
        <v>0</v>
      </c>
      <c r="CK609" s="756">
        <f t="shared" si="296"/>
        <v>0</v>
      </c>
      <c r="CL609" s="756">
        <f t="shared" si="296"/>
        <v>0</v>
      </c>
      <c r="CM609" s="646">
        <f t="shared" si="324"/>
        <v>0</v>
      </c>
      <c r="CN609" s="594"/>
      <c r="CO609" s="705">
        <f t="shared" si="301"/>
        <v>593</v>
      </c>
      <c r="CP609" s="756">
        <v>0</v>
      </c>
      <c r="CQ609" s="756">
        <v>0</v>
      </c>
      <c r="CR609" s="756">
        <v>0</v>
      </c>
      <c r="CS609" s="756">
        <v>0</v>
      </c>
      <c r="CT609" s="756">
        <v>0</v>
      </c>
      <c r="CU609" s="756">
        <v>0</v>
      </c>
      <c r="CV609" s="756">
        <v>0</v>
      </c>
      <c r="CW609" s="646">
        <f t="shared" si="325"/>
        <v>0</v>
      </c>
      <c r="CX609" s="685"/>
      <c r="CY609" s="705">
        <f t="shared" si="302"/>
        <v>593</v>
      </c>
      <c r="CZ609" s="756">
        <v>0</v>
      </c>
      <c r="DA609" s="756">
        <v>0</v>
      </c>
      <c r="DB609" s="756">
        <v>0</v>
      </c>
      <c r="DC609" s="756">
        <v>0</v>
      </c>
      <c r="DD609" s="756">
        <v>0</v>
      </c>
      <c r="DE609" s="767">
        <f t="shared" si="313"/>
        <v>0</v>
      </c>
      <c r="DF609" s="756">
        <v>0</v>
      </c>
      <c r="DG609" s="756">
        <v>0</v>
      </c>
      <c r="DH609" s="756">
        <v>0</v>
      </c>
      <c r="DI609" s="756">
        <v>0</v>
      </c>
      <c r="DJ609" s="767">
        <f t="shared" si="314"/>
        <v>0</v>
      </c>
      <c r="DK609" s="715">
        <f t="shared" si="315"/>
        <v>0</v>
      </c>
      <c r="DL609" s="685"/>
      <c r="DM609" s="705">
        <f t="shared" si="303"/>
        <v>593</v>
      </c>
      <c r="DN609" s="715">
        <f t="shared" si="316"/>
        <v>0</v>
      </c>
    </row>
    <row r="610" spans="2:118" x14ac:dyDescent="0.25">
      <c r="B610" s="705">
        <v>594</v>
      </c>
      <c r="C610" s="765">
        <f>(1+_xlfn.XLOOKUP(INT((B610-1)/12)+1,'ZC Curve'!$B$8:$B$107,'ZC Curve'!R$8:R$107,,0))^(1/12)-1</f>
        <v>0</v>
      </c>
      <c r="D610" s="766">
        <f t="shared" si="317"/>
        <v>1</v>
      </c>
      <c r="E610" s="685"/>
      <c r="F610" s="705">
        <v>594</v>
      </c>
      <c r="G610" s="756">
        <v>0</v>
      </c>
      <c r="H610" s="756">
        <v>0</v>
      </c>
      <c r="I610" s="756">
        <v>0</v>
      </c>
      <c r="J610" s="756">
        <v>0</v>
      </c>
      <c r="K610" s="756">
        <v>0</v>
      </c>
      <c r="L610" s="756">
        <v>0</v>
      </c>
      <c r="M610" s="756">
        <v>0</v>
      </c>
      <c r="N610" s="646">
        <f t="shared" si="318"/>
        <v>0</v>
      </c>
      <c r="O610" s="594"/>
      <c r="P610" s="705">
        <f t="shared" si="304"/>
        <v>594</v>
      </c>
      <c r="Q610" s="756">
        <v>0</v>
      </c>
      <c r="R610" s="756">
        <v>0</v>
      </c>
      <c r="S610" s="756">
        <v>0</v>
      </c>
      <c r="T610" s="756">
        <v>0</v>
      </c>
      <c r="U610" s="756">
        <v>0</v>
      </c>
      <c r="V610" s="756">
        <v>0</v>
      </c>
      <c r="W610" s="756">
        <v>0</v>
      </c>
      <c r="X610" s="646">
        <f t="shared" si="319"/>
        <v>0</v>
      </c>
      <c r="Y610" s="594"/>
      <c r="Z610" s="705">
        <f t="shared" si="305"/>
        <v>594</v>
      </c>
      <c r="AA610" s="756">
        <f t="shared" si="297"/>
        <v>0</v>
      </c>
      <c r="AB610" s="756">
        <f t="shared" si="297"/>
        <v>0</v>
      </c>
      <c r="AC610" s="756">
        <f t="shared" si="297"/>
        <v>0</v>
      </c>
      <c r="AD610" s="756">
        <f t="shared" si="295"/>
        <v>0</v>
      </c>
      <c r="AE610" s="756">
        <f t="shared" si="295"/>
        <v>0</v>
      </c>
      <c r="AF610" s="756">
        <f t="shared" si="295"/>
        <v>0</v>
      </c>
      <c r="AG610" s="756">
        <f t="shared" si="295"/>
        <v>0</v>
      </c>
      <c r="AH610" s="646">
        <f t="shared" si="320"/>
        <v>0</v>
      </c>
      <c r="AI610" s="594"/>
      <c r="AJ610" s="705">
        <f t="shared" si="306"/>
        <v>594</v>
      </c>
      <c r="AK610" s="756">
        <v>0</v>
      </c>
      <c r="AL610" s="756">
        <v>0</v>
      </c>
      <c r="AM610" s="756">
        <v>0</v>
      </c>
      <c r="AN610" s="756">
        <v>0</v>
      </c>
      <c r="AO610" s="756">
        <v>0</v>
      </c>
      <c r="AP610" s="756">
        <v>0</v>
      </c>
      <c r="AQ610" s="756">
        <v>0</v>
      </c>
      <c r="AR610" s="646">
        <f t="shared" si="321"/>
        <v>0</v>
      </c>
      <c r="AS610" s="594"/>
      <c r="AT610" s="705">
        <f t="shared" si="307"/>
        <v>594</v>
      </c>
      <c r="AU610" s="756">
        <v>0</v>
      </c>
      <c r="AV610" s="756">
        <v>0</v>
      </c>
      <c r="AW610" s="756">
        <v>0</v>
      </c>
      <c r="AX610" s="756">
        <v>0</v>
      </c>
      <c r="AY610" s="756">
        <v>0</v>
      </c>
      <c r="AZ610" s="767">
        <f t="shared" si="292"/>
        <v>0</v>
      </c>
      <c r="BA610" s="756">
        <v>0</v>
      </c>
      <c r="BB610" s="756">
        <v>0</v>
      </c>
      <c r="BC610" s="756">
        <v>0</v>
      </c>
      <c r="BD610" s="756">
        <v>0</v>
      </c>
      <c r="BE610" s="767">
        <f t="shared" si="308"/>
        <v>0</v>
      </c>
      <c r="BF610" s="646">
        <f t="shared" si="309"/>
        <v>0</v>
      </c>
      <c r="BG610" s="594"/>
      <c r="BH610" s="705">
        <f t="shared" si="299"/>
        <v>594</v>
      </c>
      <c r="BI610" s="646">
        <f t="shared" si="310"/>
        <v>0</v>
      </c>
      <c r="BJ610" s="594"/>
      <c r="BK610" s="705">
        <f t="shared" si="311"/>
        <v>594</v>
      </c>
      <c r="BL610" s="756">
        <v>0</v>
      </c>
      <c r="BM610" s="756">
        <v>0</v>
      </c>
      <c r="BN610" s="756">
        <v>0</v>
      </c>
      <c r="BO610" s="756">
        <v>0</v>
      </c>
      <c r="BP610" s="756">
        <v>0</v>
      </c>
      <c r="BQ610" s="756">
        <v>0</v>
      </c>
      <c r="BR610" s="756">
        <v>0</v>
      </c>
      <c r="BS610" s="646">
        <f t="shared" si="322"/>
        <v>0</v>
      </c>
      <c r="BT610" s="594"/>
      <c r="BU610" s="705">
        <f t="shared" si="312"/>
        <v>594</v>
      </c>
      <c r="BV610" s="756">
        <v>0</v>
      </c>
      <c r="BW610" s="756">
        <v>0</v>
      </c>
      <c r="BX610" s="756">
        <v>0</v>
      </c>
      <c r="BY610" s="756">
        <v>0</v>
      </c>
      <c r="BZ610" s="756">
        <v>0</v>
      </c>
      <c r="CA610" s="756">
        <v>0</v>
      </c>
      <c r="CB610" s="756">
        <v>0</v>
      </c>
      <c r="CC610" s="646">
        <f t="shared" si="323"/>
        <v>0</v>
      </c>
      <c r="CD610" s="594"/>
      <c r="CE610" s="705">
        <f t="shared" si="300"/>
        <v>594</v>
      </c>
      <c r="CF610" s="756">
        <f t="shared" si="298"/>
        <v>0</v>
      </c>
      <c r="CG610" s="756">
        <f t="shared" si="298"/>
        <v>0</v>
      </c>
      <c r="CH610" s="756">
        <f t="shared" si="298"/>
        <v>0</v>
      </c>
      <c r="CI610" s="756">
        <f t="shared" si="296"/>
        <v>0</v>
      </c>
      <c r="CJ610" s="756">
        <f t="shared" si="296"/>
        <v>0</v>
      </c>
      <c r="CK610" s="756">
        <f t="shared" si="296"/>
        <v>0</v>
      </c>
      <c r="CL610" s="756">
        <f t="shared" si="296"/>
        <v>0</v>
      </c>
      <c r="CM610" s="646">
        <f t="shared" si="324"/>
        <v>0</v>
      </c>
      <c r="CN610" s="594"/>
      <c r="CO610" s="705">
        <f t="shared" si="301"/>
        <v>594</v>
      </c>
      <c r="CP610" s="756">
        <v>0</v>
      </c>
      <c r="CQ610" s="756">
        <v>0</v>
      </c>
      <c r="CR610" s="756">
        <v>0</v>
      </c>
      <c r="CS610" s="756">
        <v>0</v>
      </c>
      <c r="CT610" s="756">
        <v>0</v>
      </c>
      <c r="CU610" s="756">
        <v>0</v>
      </c>
      <c r="CV610" s="756">
        <v>0</v>
      </c>
      <c r="CW610" s="646">
        <f t="shared" si="325"/>
        <v>0</v>
      </c>
      <c r="CX610" s="685"/>
      <c r="CY610" s="705">
        <f t="shared" si="302"/>
        <v>594</v>
      </c>
      <c r="CZ610" s="756">
        <v>0</v>
      </c>
      <c r="DA610" s="756">
        <v>0</v>
      </c>
      <c r="DB610" s="756">
        <v>0</v>
      </c>
      <c r="DC610" s="756">
        <v>0</v>
      </c>
      <c r="DD610" s="756">
        <v>0</v>
      </c>
      <c r="DE610" s="767">
        <f t="shared" si="313"/>
        <v>0</v>
      </c>
      <c r="DF610" s="756">
        <v>0</v>
      </c>
      <c r="DG610" s="756">
        <v>0</v>
      </c>
      <c r="DH610" s="756">
        <v>0</v>
      </c>
      <c r="DI610" s="756">
        <v>0</v>
      </c>
      <c r="DJ610" s="767">
        <f t="shared" si="314"/>
        <v>0</v>
      </c>
      <c r="DK610" s="715">
        <f t="shared" si="315"/>
        <v>0</v>
      </c>
      <c r="DL610" s="685"/>
      <c r="DM610" s="705">
        <f t="shared" si="303"/>
        <v>594</v>
      </c>
      <c r="DN610" s="715">
        <f t="shared" si="316"/>
        <v>0</v>
      </c>
    </row>
    <row r="611" spans="2:118" x14ac:dyDescent="0.25">
      <c r="B611" s="705">
        <v>595</v>
      </c>
      <c r="C611" s="765">
        <f>(1+_xlfn.XLOOKUP(INT((B611-1)/12)+1,'ZC Curve'!$B$8:$B$107,'ZC Curve'!R$8:R$107,,0))^(1/12)-1</f>
        <v>0</v>
      </c>
      <c r="D611" s="766">
        <f t="shared" si="317"/>
        <v>1</v>
      </c>
      <c r="E611" s="685"/>
      <c r="F611" s="705">
        <v>595</v>
      </c>
      <c r="G611" s="756">
        <v>0</v>
      </c>
      <c r="H611" s="756">
        <v>0</v>
      </c>
      <c r="I611" s="756">
        <v>0</v>
      </c>
      <c r="J611" s="756">
        <v>0</v>
      </c>
      <c r="K611" s="756">
        <v>0</v>
      </c>
      <c r="L611" s="756">
        <v>0</v>
      </c>
      <c r="M611" s="756">
        <v>0</v>
      </c>
      <c r="N611" s="646">
        <f t="shared" si="318"/>
        <v>0</v>
      </c>
      <c r="O611" s="594"/>
      <c r="P611" s="705">
        <f t="shared" si="304"/>
        <v>595</v>
      </c>
      <c r="Q611" s="756">
        <v>0</v>
      </c>
      <c r="R611" s="756">
        <v>0</v>
      </c>
      <c r="S611" s="756">
        <v>0</v>
      </c>
      <c r="T611" s="756">
        <v>0</v>
      </c>
      <c r="U611" s="756">
        <v>0</v>
      </c>
      <c r="V611" s="756">
        <v>0</v>
      </c>
      <c r="W611" s="756">
        <v>0</v>
      </c>
      <c r="X611" s="646">
        <f t="shared" si="319"/>
        <v>0</v>
      </c>
      <c r="Y611" s="594"/>
      <c r="Z611" s="705">
        <f t="shared" si="305"/>
        <v>595</v>
      </c>
      <c r="AA611" s="756">
        <f t="shared" si="297"/>
        <v>0</v>
      </c>
      <c r="AB611" s="756">
        <f t="shared" si="297"/>
        <v>0</v>
      </c>
      <c r="AC611" s="756">
        <f t="shared" si="297"/>
        <v>0</v>
      </c>
      <c r="AD611" s="756">
        <f t="shared" si="295"/>
        <v>0</v>
      </c>
      <c r="AE611" s="756">
        <f t="shared" si="295"/>
        <v>0</v>
      </c>
      <c r="AF611" s="756">
        <f t="shared" si="295"/>
        <v>0</v>
      </c>
      <c r="AG611" s="756">
        <f t="shared" si="295"/>
        <v>0</v>
      </c>
      <c r="AH611" s="646">
        <f t="shared" si="320"/>
        <v>0</v>
      </c>
      <c r="AI611" s="594"/>
      <c r="AJ611" s="705">
        <f t="shared" si="306"/>
        <v>595</v>
      </c>
      <c r="AK611" s="756">
        <v>0</v>
      </c>
      <c r="AL611" s="756">
        <v>0</v>
      </c>
      <c r="AM611" s="756">
        <v>0</v>
      </c>
      <c r="AN611" s="756">
        <v>0</v>
      </c>
      <c r="AO611" s="756">
        <v>0</v>
      </c>
      <c r="AP611" s="756">
        <v>0</v>
      </c>
      <c r="AQ611" s="756">
        <v>0</v>
      </c>
      <c r="AR611" s="646">
        <f t="shared" si="321"/>
        <v>0</v>
      </c>
      <c r="AS611" s="594"/>
      <c r="AT611" s="705">
        <f t="shared" si="307"/>
        <v>595</v>
      </c>
      <c r="AU611" s="756">
        <v>0</v>
      </c>
      <c r="AV611" s="756">
        <v>0</v>
      </c>
      <c r="AW611" s="756">
        <v>0</v>
      </c>
      <c r="AX611" s="756">
        <v>0</v>
      </c>
      <c r="AY611" s="756">
        <v>0</v>
      </c>
      <c r="AZ611" s="767">
        <f t="shared" si="292"/>
        <v>0</v>
      </c>
      <c r="BA611" s="756">
        <v>0</v>
      </c>
      <c r="BB611" s="756">
        <v>0</v>
      </c>
      <c r="BC611" s="756">
        <v>0</v>
      </c>
      <c r="BD611" s="756">
        <v>0</v>
      </c>
      <c r="BE611" s="767">
        <f t="shared" si="308"/>
        <v>0</v>
      </c>
      <c r="BF611" s="646">
        <f t="shared" si="309"/>
        <v>0</v>
      </c>
      <c r="BG611" s="594"/>
      <c r="BH611" s="705">
        <f t="shared" si="299"/>
        <v>595</v>
      </c>
      <c r="BI611" s="646">
        <f t="shared" si="310"/>
        <v>0</v>
      </c>
      <c r="BJ611" s="594"/>
      <c r="BK611" s="705">
        <f t="shared" si="311"/>
        <v>595</v>
      </c>
      <c r="BL611" s="756">
        <v>0</v>
      </c>
      <c r="BM611" s="756">
        <v>0</v>
      </c>
      <c r="BN611" s="756">
        <v>0</v>
      </c>
      <c r="BO611" s="756">
        <v>0</v>
      </c>
      <c r="BP611" s="756">
        <v>0</v>
      </c>
      <c r="BQ611" s="756">
        <v>0</v>
      </c>
      <c r="BR611" s="756">
        <v>0</v>
      </c>
      <c r="BS611" s="646">
        <f t="shared" si="322"/>
        <v>0</v>
      </c>
      <c r="BT611" s="594"/>
      <c r="BU611" s="705">
        <f t="shared" si="312"/>
        <v>595</v>
      </c>
      <c r="BV611" s="756">
        <v>0</v>
      </c>
      <c r="BW611" s="756">
        <v>0</v>
      </c>
      <c r="BX611" s="756">
        <v>0</v>
      </c>
      <c r="BY611" s="756">
        <v>0</v>
      </c>
      <c r="BZ611" s="756">
        <v>0</v>
      </c>
      <c r="CA611" s="756">
        <v>0</v>
      </c>
      <c r="CB611" s="756">
        <v>0</v>
      </c>
      <c r="CC611" s="646">
        <f t="shared" si="323"/>
        <v>0</v>
      </c>
      <c r="CD611" s="594"/>
      <c r="CE611" s="705">
        <f t="shared" si="300"/>
        <v>595</v>
      </c>
      <c r="CF611" s="756">
        <f t="shared" si="298"/>
        <v>0</v>
      </c>
      <c r="CG611" s="756">
        <f t="shared" si="298"/>
        <v>0</v>
      </c>
      <c r="CH611" s="756">
        <f t="shared" si="298"/>
        <v>0</v>
      </c>
      <c r="CI611" s="756">
        <f t="shared" si="296"/>
        <v>0</v>
      </c>
      <c r="CJ611" s="756">
        <f t="shared" si="296"/>
        <v>0</v>
      </c>
      <c r="CK611" s="756">
        <f t="shared" si="296"/>
        <v>0</v>
      </c>
      <c r="CL611" s="756">
        <f t="shared" si="296"/>
        <v>0</v>
      </c>
      <c r="CM611" s="646">
        <f t="shared" si="324"/>
        <v>0</v>
      </c>
      <c r="CN611" s="594"/>
      <c r="CO611" s="705">
        <f t="shared" si="301"/>
        <v>595</v>
      </c>
      <c r="CP611" s="756">
        <v>0</v>
      </c>
      <c r="CQ611" s="756">
        <v>0</v>
      </c>
      <c r="CR611" s="756">
        <v>0</v>
      </c>
      <c r="CS611" s="756">
        <v>0</v>
      </c>
      <c r="CT611" s="756">
        <v>0</v>
      </c>
      <c r="CU611" s="756">
        <v>0</v>
      </c>
      <c r="CV611" s="756">
        <v>0</v>
      </c>
      <c r="CW611" s="646">
        <f t="shared" si="325"/>
        <v>0</v>
      </c>
      <c r="CX611" s="685"/>
      <c r="CY611" s="705">
        <f t="shared" si="302"/>
        <v>595</v>
      </c>
      <c r="CZ611" s="756">
        <v>0</v>
      </c>
      <c r="DA611" s="756">
        <v>0</v>
      </c>
      <c r="DB611" s="756">
        <v>0</v>
      </c>
      <c r="DC611" s="756">
        <v>0</v>
      </c>
      <c r="DD611" s="756">
        <v>0</v>
      </c>
      <c r="DE611" s="767">
        <f t="shared" si="313"/>
        <v>0</v>
      </c>
      <c r="DF611" s="756">
        <v>0</v>
      </c>
      <c r="DG611" s="756">
        <v>0</v>
      </c>
      <c r="DH611" s="756">
        <v>0</v>
      </c>
      <c r="DI611" s="756">
        <v>0</v>
      </c>
      <c r="DJ611" s="767">
        <f t="shared" si="314"/>
        <v>0</v>
      </c>
      <c r="DK611" s="715">
        <f t="shared" si="315"/>
        <v>0</v>
      </c>
      <c r="DL611" s="685"/>
      <c r="DM611" s="705">
        <f t="shared" si="303"/>
        <v>595</v>
      </c>
      <c r="DN611" s="715">
        <f t="shared" si="316"/>
        <v>0</v>
      </c>
    </row>
    <row r="612" spans="2:118" x14ac:dyDescent="0.25">
      <c r="B612" s="705">
        <v>596</v>
      </c>
      <c r="C612" s="765">
        <f>(1+_xlfn.XLOOKUP(INT((B612-1)/12)+1,'ZC Curve'!$B$8:$B$107,'ZC Curve'!R$8:R$107,,0))^(1/12)-1</f>
        <v>0</v>
      </c>
      <c r="D612" s="766">
        <f t="shared" si="317"/>
        <v>1</v>
      </c>
      <c r="E612" s="685"/>
      <c r="F612" s="705">
        <v>596</v>
      </c>
      <c r="G612" s="756">
        <v>0</v>
      </c>
      <c r="H612" s="756">
        <v>0</v>
      </c>
      <c r="I612" s="756">
        <v>0</v>
      </c>
      <c r="J612" s="756">
        <v>0</v>
      </c>
      <c r="K612" s="756">
        <v>0</v>
      </c>
      <c r="L612" s="756">
        <v>0</v>
      </c>
      <c r="M612" s="756">
        <v>0</v>
      </c>
      <c r="N612" s="646">
        <f t="shared" si="318"/>
        <v>0</v>
      </c>
      <c r="O612" s="594"/>
      <c r="P612" s="705">
        <f t="shared" si="304"/>
        <v>596</v>
      </c>
      <c r="Q612" s="756">
        <v>0</v>
      </c>
      <c r="R612" s="756">
        <v>0</v>
      </c>
      <c r="S612" s="756">
        <v>0</v>
      </c>
      <c r="T612" s="756">
        <v>0</v>
      </c>
      <c r="U612" s="756">
        <v>0</v>
      </c>
      <c r="V612" s="756">
        <v>0</v>
      </c>
      <c r="W612" s="756">
        <v>0</v>
      </c>
      <c r="X612" s="646">
        <f t="shared" si="319"/>
        <v>0</v>
      </c>
      <c r="Y612" s="594"/>
      <c r="Z612" s="705">
        <f t="shared" si="305"/>
        <v>596</v>
      </c>
      <c r="AA612" s="756">
        <f t="shared" si="297"/>
        <v>0</v>
      </c>
      <c r="AB612" s="756">
        <f t="shared" si="297"/>
        <v>0</v>
      </c>
      <c r="AC612" s="756">
        <f t="shared" si="297"/>
        <v>0</v>
      </c>
      <c r="AD612" s="756">
        <f t="shared" si="295"/>
        <v>0</v>
      </c>
      <c r="AE612" s="756">
        <f t="shared" si="295"/>
        <v>0</v>
      </c>
      <c r="AF612" s="756">
        <f t="shared" si="295"/>
        <v>0</v>
      </c>
      <c r="AG612" s="756">
        <f t="shared" si="295"/>
        <v>0</v>
      </c>
      <c r="AH612" s="646">
        <f t="shared" si="320"/>
        <v>0</v>
      </c>
      <c r="AI612" s="594"/>
      <c r="AJ612" s="705">
        <f t="shared" si="306"/>
        <v>596</v>
      </c>
      <c r="AK612" s="756">
        <v>0</v>
      </c>
      <c r="AL612" s="756">
        <v>0</v>
      </c>
      <c r="AM612" s="756">
        <v>0</v>
      </c>
      <c r="AN612" s="756">
        <v>0</v>
      </c>
      <c r="AO612" s="756">
        <v>0</v>
      </c>
      <c r="AP612" s="756">
        <v>0</v>
      </c>
      <c r="AQ612" s="756">
        <v>0</v>
      </c>
      <c r="AR612" s="646">
        <f t="shared" si="321"/>
        <v>0</v>
      </c>
      <c r="AS612" s="594"/>
      <c r="AT612" s="705">
        <f t="shared" si="307"/>
        <v>596</v>
      </c>
      <c r="AU612" s="756">
        <v>0</v>
      </c>
      <c r="AV612" s="756">
        <v>0</v>
      </c>
      <c r="AW612" s="756">
        <v>0</v>
      </c>
      <c r="AX612" s="756">
        <v>0</v>
      </c>
      <c r="AY612" s="756">
        <v>0</v>
      </c>
      <c r="AZ612" s="767">
        <f t="shared" si="292"/>
        <v>0</v>
      </c>
      <c r="BA612" s="756">
        <v>0</v>
      </c>
      <c r="BB612" s="756">
        <v>0</v>
      </c>
      <c r="BC612" s="756">
        <v>0</v>
      </c>
      <c r="BD612" s="756">
        <v>0</v>
      </c>
      <c r="BE612" s="767">
        <f t="shared" si="308"/>
        <v>0</v>
      </c>
      <c r="BF612" s="646">
        <f t="shared" si="309"/>
        <v>0</v>
      </c>
      <c r="BG612" s="594"/>
      <c r="BH612" s="705">
        <f t="shared" si="299"/>
        <v>596</v>
      </c>
      <c r="BI612" s="646">
        <f t="shared" si="310"/>
        <v>0</v>
      </c>
      <c r="BJ612" s="594"/>
      <c r="BK612" s="705">
        <f t="shared" si="311"/>
        <v>596</v>
      </c>
      <c r="BL612" s="756">
        <v>0</v>
      </c>
      <c r="BM612" s="756">
        <v>0</v>
      </c>
      <c r="BN612" s="756">
        <v>0</v>
      </c>
      <c r="BO612" s="756">
        <v>0</v>
      </c>
      <c r="BP612" s="756">
        <v>0</v>
      </c>
      <c r="BQ612" s="756">
        <v>0</v>
      </c>
      <c r="BR612" s="756">
        <v>0</v>
      </c>
      <c r="BS612" s="646">
        <f t="shared" si="322"/>
        <v>0</v>
      </c>
      <c r="BT612" s="594"/>
      <c r="BU612" s="705">
        <f t="shared" si="312"/>
        <v>596</v>
      </c>
      <c r="BV612" s="756">
        <v>0</v>
      </c>
      <c r="BW612" s="756">
        <v>0</v>
      </c>
      <c r="BX612" s="756">
        <v>0</v>
      </c>
      <c r="BY612" s="756">
        <v>0</v>
      </c>
      <c r="BZ612" s="756">
        <v>0</v>
      </c>
      <c r="CA612" s="756">
        <v>0</v>
      </c>
      <c r="CB612" s="756">
        <v>0</v>
      </c>
      <c r="CC612" s="646">
        <f t="shared" si="323"/>
        <v>0</v>
      </c>
      <c r="CD612" s="594"/>
      <c r="CE612" s="705">
        <f t="shared" si="300"/>
        <v>596</v>
      </c>
      <c r="CF612" s="756">
        <f t="shared" si="298"/>
        <v>0</v>
      </c>
      <c r="CG612" s="756">
        <f t="shared" si="298"/>
        <v>0</v>
      </c>
      <c r="CH612" s="756">
        <f t="shared" si="298"/>
        <v>0</v>
      </c>
      <c r="CI612" s="756">
        <f t="shared" si="296"/>
        <v>0</v>
      </c>
      <c r="CJ612" s="756">
        <f t="shared" si="296"/>
        <v>0</v>
      </c>
      <c r="CK612" s="756">
        <f t="shared" si="296"/>
        <v>0</v>
      </c>
      <c r="CL612" s="756">
        <f t="shared" si="296"/>
        <v>0</v>
      </c>
      <c r="CM612" s="646">
        <f t="shared" si="324"/>
        <v>0</v>
      </c>
      <c r="CN612" s="594"/>
      <c r="CO612" s="705">
        <f t="shared" si="301"/>
        <v>596</v>
      </c>
      <c r="CP612" s="756">
        <v>0</v>
      </c>
      <c r="CQ612" s="756">
        <v>0</v>
      </c>
      <c r="CR612" s="756">
        <v>0</v>
      </c>
      <c r="CS612" s="756">
        <v>0</v>
      </c>
      <c r="CT612" s="756">
        <v>0</v>
      </c>
      <c r="CU612" s="756">
        <v>0</v>
      </c>
      <c r="CV612" s="756">
        <v>0</v>
      </c>
      <c r="CW612" s="646">
        <f t="shared" si="325"/>
        <v>0</v>
      </c>
      <c r="CX612" s="685"/>
      <c r="CY612" s="705">
        <f t="shared" si="302"/>
        <v>596</v>
      </c>
      <c r="CZ612" s="756">
        <v>0</v>
      </c>
      <c r="DA612" s="756">
        <v>0</v>
      </c>
      <c r="DB612" s="756">
        <v>0</v>
      </c>
      <c r="DC612" s="756">
        <v>0</v>
      </c>
      <c r="DD612" s="756">
        <v>0</v>
      </c>
      <c r="DE612" s="767">
        <f t="shared" si="313"/>
        <v>0</v>
      </c>
      <c r="DF612" s="756">
        <v>0</v>
      </c>
      <c r="DG612" s="756">
        <v>0</v>
      </c>
      <c r="DH612" s="756">
        <v>0</v>
      </c>
      <c r="DI612" s="756">
        <v>0</v>
      </c>
      <c r="DJ612" s="767">
        <f t="shared" si="314"/>
        <v>0</v>
      </c>
      <c r="DK612" s="715">
        <f t="shared" si="315"/>
        <v>0</v>
      </c>
      <c r="DL612" s="685"/>
      <c r="DM612" s="705">
        <f t="shared" si="303"/>
        <v>596</v>
      </c>
      <c r="DN612" s="715">
        <f t="shared" si="316"/>
        <v>0</v>
      </c>
    </row>
    <row r="613" spans="2:118" x14ac:dyDescent="0.25">
      <c r="B613" s="705">
        <v>597</v>
      </c>
      <c r="C613" s="765">
        <f>(1+_xlfn.XLOOKUP(INT((B613-1)/12)+1,'ZC Curve'!$B$8:$B$107,'ZC Curve'!R$8:R$107,,0))^(1/12)-1</f>
        <v>0</v>
      </c>
      <c r="D613" s="766">
        <f t="shared" si="317"/>
        <v>1</v>
      </c>
      <c r="E613" s="685"/>
      <c r="F613" s="705">
        <v>597</v>
      </c>
      <c r="G613" s="756">
        <v>0</v>
      </c>
      <c r="H613" s="756">
        <v>0</v>
      </c>
      <c r="I613" s="756">
        <v>0</v>
      </c>
      <c r="J613" s="756">
        <v>0</v>
      </c>
      <c r="K613" s="756">
        <v>0</v>
      </c>
      <c r="L613" s="756">
        <v>0</v>
      </c>
      <c r="M613" s="756">
        <v>0</v>
      </c>
      <c r="N613" s="646">
        <f t="shared" si="318"/>
        <v>0</v>
      </c>
      <c r="O613" s="594"/>
      <c r="P613" s="705">
        <f t="shared" si="304"/>
        <v>597</v>
      </c>
      <c r="Q613" s="756">
        <v>0</v>
      </c>
      <c r="R613" s="756">
        <v>0</v>
      </c>
      <c r="S613" s="756">
        <v>0</v>
      </c>
      <c r="T613" s="756">
        <v>0</v>
      </c>
      <c r="U613" s="756">
        <v>0</v>
      </c>
      <c r="V613" s="756">
        <v>0</v>
      </c>
      <c r="W613" s="756">
        <v>0</v>
      </c>
      <c r="X613" s="646">
        <f t="shared" si="319"/>
        <v>0</v>
      </c>
      <c r="Y613" s="594"/>
      <c r="Z613" s="705">
        <f t="shared" si="305"/>
        <v>597</v>
      </c>
      <c r="AA613" s="756">
        <f t="shared" si="297"/>
        <v>0</v>
      </c>
      <c r="AB613" s="756">
        <f t="shared" si="297"/>
        <v>0</v>
      </c>
      <c r="AC613" s="756">
        <f t="shared" si="297"/>
        <v>0</v>
      </c>
      <c r="AD613" s="756">
        <f t="shared" si="295"/>
        <v>0</v>
      </c>
      <c r="AE613" s="756">
        <f t="shared" si="295"/>
        <v>0</v>
      </c>
      <c r="AF613" s="756">
        <f t="shared" si="295"/>
        <v>0</v>
      </c>
      <c r="AG613" s="756">
        <f t="shared" si="295"/>
        <v>0</v>
      </c>
      <c r="AH613" s="646">
        <f t="shared" si="320"/>
        <v>0</v>
      </c>
      <c r="AI613" s="594"/>
      <c r="AJ613" s="705">
        <f t="shared" si="306"/>
        <v>597</v>
      </c>
      <c r="AK613" s="756">
        <v>0</v>
      </c>
      <c r="AL613" s="756">
        <v>0</v>
      </c>
      <c r="AM613" s="756">
        <v>0</v>
      </c>
      <c r="AN613" s="756">
        <v>0</v>
      </c>
      <c r="AO613" s="756">
        <v>0</v>
      </c>
      <c r="AP613" s="756">
        <v>0</v>
      </c>
      <c r="AQ613" s="756">
        <v>0</v>
      </c>
      <c r="AR613" s="646">
        <f t="shared" si="321"/>
        <v>0</v>
      </c>
      <c r="AS613" s="594"/>
      <c r="AT613" s="705">
        <f t="shared" si="307"/>
        <v>597</v>
      </c>
      <c r="AU613" s="756">
        <v>0</v>
      </c>
      <c r="AV613" s="756">
        <v>0</v>
      </c>
      <c r="AW613" s="756">
        <v>0</v>
      </c>
      <c r="AX613" s="756">
        <v>0</v>
      </c>
      <c r="AY613" s="756">
        <v>0</v>
      </c>
      <c r="AZ613" s="767">
        <f t="shared" ref="AZ613:AZ676" si="326">SUM(AU613:AY613)</f>
        <v>0</v>
      </c>
      <c r="BA613" s="756">
        <v>0</v>
      </c>
      <c r="BB613" s="756">
        <v>0</v>
      </c>
      <c r="BC613" s="756">
        <v>0</v>
      </c>
      <c r="BD613" s="756">
        <v>0</v>
      </c>
      <c r="BE613" s="767">
        <f t="shared" si="308"/>
        <v>0</v>
      </c>
      <c r="BF613" s="646">
        <f t="shared" si="309"/>
        <v>0</v>
      </c>
      <c r="BG613" s="594"/>
      <c r="BH613" s="705">
        <f t="shared" si="299"/>
        <v>597</v>
      </c>
      <c r="BI613" s="646">
        <f t="shared" si="310"/>
        <v>0</v>
      </c>
      <c r="BJ613" s="594"/>
      <c r="BK613" s="705">
        <f t="shared" si="311"/>
        <v>597</v>
      </c>
      <c r="BL613" s="756">
        <v>0</v>
      </c>
      <c r="BM613" s="756">
        <v>0</v>
      </c>
      <c r="BN613" s="756">
        <v>0</v>
      </c>
      <c r="BO613" s="756">
        <v>0</v>
      </c>
      <c r="BP613" s="756">
        <v>0</v>
      </c>
      <c r="BQ613" s="756">
        <v>0</v>
      </c>
      <c r="BR613" s="756">
        <v>0</v>
      </c>
      <c r="BS613" s="646">
        <f t="shared" si="322"/>
        <v>0</v>
      </c>
      <c r="BT613" s="594"/>
      <c r="BU613" s="705">
        <f t="shared" si="312"/>
        <v>597</v>
      </c>
      <c r="BV613" s="756">
        <v>0</v>
      </c>
      <c r="BW613" s="756">
        <v>0</v>
      </c>
      <c r="BX613" s="756">
        <v>0</v>
      </c>
      <c r="BY613" s="756">
        <v>0</v>
      </c>
      <c r="BZ613" s="756">
        <v>0</v>
      </c>
      <c r="CA613" s="756">
        <v>0</v>
      </c>
      <c r="CB613" s="756">
        <v>0</v>
      </c>
      <c r="CC613" s="646">
        <f t="shared" si="323"/>
        <v>0</v>
      </c>
      <c r="CD613" s="594"/>
      <c r="CE613" s="705">
        <f t="shared" si="300"/>
        <v>597</v>
      </c>
      <c r="CF613" s="756">
        <f t="shared" si="298"/>
        <v>0</v>
      </c>
      <c r="CG613" s="756">
        <f t="shared" si="298"/>
        <v>0</v>
      </c>
      <c r="CH613" s="756">
        <f t="shared" si="298"/>
        <v>0</v>
      </c>
      <c r="CI613" s="756">
        <f t="shared" si="296"/>
        <v>0</v>
      </c>
      <c r="CJ613" s="756">
        <f t="shared" si="296"/>
        <v>0</v>
      </c>
      <c r="CK613" s="756">
        <f t="shared" si="296"/>
        <v>0</v>
      </c>
      <c r="CL613" s="756">
        <f t="shared" si="296"/>
        <v>0</v>
      </c>
      <c r="CM613" s="646">
        <f t="shared" si="324"/>
        <v>0</v>
      </c>
      <c r="CN613" s="594"/>
      <c r="CO613" s="705">
        <f t="shared" si="301"/>
        <v>597</v>
      </c>
      <c r="CP613" s="756">
        <v>0</v>
      </c>
      <c r="CQ613" s="756">
        <v>0</v>
      </c>
      <c r="CR613" s="756">
        <v>0</v>
      </c>
      <c r="CS613" s="756">
        <v>0</v>
      </c>
      <c r="CT613" s="756">
        <v>0</v>
      </c>
      <c r="CU613" s="756">
        <v>0</v>
      </c>
      <c r="CV613" s="756">
        <v>0</v>
      </c>
      <c r="CW613" s="646">
        <f t="shared" si="325"/>
        <v>0</v>
      </c>
      <c r="CX613" s="685"/>
      <c r="CY613" s="705">
        <f t="shared" si="302"/>
        <v>597</v>
      </c>
      <c r="CZ613" s="756">
        <v>0</v>
      </c>
      <c r="DA613" s="756">
        <v>0</v>
      </c>
      <c r="DB613" s="756">
        <v>0</v>
      </c>
      <c r="DC613" s="756">
        <v>0</v>
      </c>
      <c r="DD613" s="756">
        <v>0</v>
      </c>
      <c r="DE613" s="767">
        <f t="shared" si="313"/>
        <v>0</v>
      </c>
      <c r="DF613" s="756">
        <v>0</v>
      </c>
      <c r="DG613" s="756">
        <v>0</v>
      </c>
      <c r="DH613" s="756">
        <v>0</v>
      </c>
      <c r="DI613" s="756">
        <v>0</v>
      </c>
      <c r="DJ613" s="767">
        <f t="shared" si="314"/>
        <v>0</v>
      </c>
      <c r="DK613" s="715">
        <f t="shared" si="315"/>
        <v>0</v>
      </c>
      <c r="DL613" s="685"/>
      <c r="DM613" s="705">
        <f t="shared" si="303"/>
        <v>597</v>
      </c>
      <c r="DN613" s="715">
        <f t="shared" si="316"/>
        <v>0</v>
      </c>
    </row>
    <row r="614" spans="2:118" x14ac:dyDescent="0.25">
      <c r="B614" s="705">
        <v>598</v>
      </c>
      <c r="C614" s="765">
        <f>(1+_xlfn.XLOOKUP(INT((B614-1)/12)+1,'ZC Curve'!$B$8:$B$107,'ZC Curve'!R$8:R$107,,0))^(1/12)-1</f>
        <v>0</v>
      </c>
      <c r="D614" s="766">
        <f t="shared" si="317"/>
        <v>1</v>
      </c>
      <c r="E614" s="685"/>
      <c r="F614" s="705">
        <v>598</v>
      </c>
      <c r="G614" s="756">
        <v>0</v>
      </c>
      <c r="H614" s="756">
        <v>0</v>
      </c>
      <c r="I614" s="756">
        <v>0</v>
      </c>
      <c r="J614" s="756">
        <v>0</v>
      </c>
      <c r="K614" s="756">
        <v>0</v>
      </c>
      <c r="L614" s="756">
        <v>0</v>
      </c>
      <c r="M614" s="756">
        <v>0</v>
      </c>
      <c r="N614" s="646">
        <f t="shared" si="318"/>
        <v>0</v>
      </c>
      <c r="O614" s="594"/>
      <c r="P614" s="705">
        <f t="shared" si="304"/>
        <v>598</v>
      </c>
      <c r="Q614" s="756">
        <v>0</v>
      </c>
      <c r="R614" s="756">
        <v>0</v>
      </c>
      <c r="S614" s="756">
        <v>0</v>
      </c>
      <c r="T614" s="756">
        <v>0</v>
      </c>
      <c r="U614" s="756">
        <v>0</v>
      </c>
      <c r="V614" s="756">
        <v>0</v>
      </c>
      <c r="W614" s="756">
        <v>0</v>
      </c>
      <c r="X614" s="646">
        <f t="shared" si="319"/>
        <v>0</v>
      </c>
      <c r="Y614" s="594"/>
      <c r="Z614" s="705">
        <f t="shared" si="305"/>
        <v>598</v>
      </c>
      <c r="AA614" s="756">
        <f t="shared" si="297"/>
        <v>0</v>
      </c>
      <c r="AB614" s="756">
        <f t="shared" si="297"/>
        <v>0</v>
      </c>
      <c r="AC614" s="756">
        <f t="shared" si="297"/>
        <v>0</v>
      </c>
      <c r="AD614" s="756">
        <f t="shared" si="295"/>
        <v>0</v>
      </c>
      <c r="AE614" s="756">
        <f t="shared" si="295"/>
        <v>0</v>
      </c>
      <c r="AF614" s="756">
        <f t="shared" si="295"/>
        <v>0</v>
      </c>
      <c r="AG614" s="756">
        <f t="shared" si="295"/>
        <v>0</v>
      </c>
      <c r="AH614" s="646">
        <f t="shared" si="320"/>
        <v>0</v>
      </c>
      <c r="AI614" s="594"/>
      <c r="AJ614" s="705">
        <f t="shared" si="306"/>
        <v>598</v>
      </c>
      <c r="AK614" s="756">
        <v>0</v>
      </c>
      <c r="AL614" s="756">
        <v>0</v>
      </c>
      <c r="AM614" s="756">
        <v>0</v>
      </c>
      <c r="AN614" s="756">
        <v>0</v>
      </c>
      <c r="AO614" s="756">
        <v>0</v>
      </c>
      <c r="AP614" s="756">
        <v>0</v>
      </c>
      <c r="AQ614" s="756">
        <v>0</v>
      </c>
      <c r="AR614" s="646">
        <f t="shared" si="321"/>
        <v>0</v>
      </c>
      <c r="AS614" s="594"/>
      <c r="AT614" s="705">
        <f t="shared" si="307"/>
        <v>598</v>
      </c>
      <c r="AU614" s="756">
        <v>0</v>
      </c>
      <c r="AV614" s="756">
        <v>0</v>
      </c>
      <c r="AW614" s="756">
        <v>0</v>
      </c>
      <c r="AX614" s="756">
        <v>0</v>
      </c>
      <c r="AY614" s="756">
        <v>0</v>
      </c>
      <c r="AZ614" s="767">
        <f t="shared" si="326"/>
        <v>0</v>
      </c>
      <c r="BA614" s="756">
        <v>0</v>
      </c>
      <c r="BB614" s="756">
        <v>0</v>
      </c>
      <c r="BC614" s="756">
        <v>0</v>
      </c>
      <c r="BD614" s="756">
        <v>0</v>
      </c>
      <c r="BE614" s="767">
        <f t="shared" si="308"/>
        <v>0</v>
      </c>
      <c r="BF614" s="646">
        <f t="shared" si="309"/>
        <v>0</v>
      </c>
      <c r="BG614" s="594"/>
      <c r="BH614" s="705">
        <f t="shared" si="299"/>
        <v>598</v>
      </c>
      <c r="BI614" s="646">
        <f t="shared" si="310"/>
        <v>0</v>
      </c>
      <c r="BJ614" s="594"/>
      <c r="BK614" s="705">
        <f t="shared" si="311"/>
        <v>598</v>
      </c>
      <c r="BL614" s="756">
        <v>0</v>
      </c>
      <c r="BM614" s="756">
        <v>0</v>
      </c>
      <c r="BN614" s="756">
        <v>0</v>
      </c>
      <c r="BO614" s="756">
        <v>0</v>
      </c>
      <c r="BP614" s="756">
        <v>0</v>
      </c>
      <c r="BQ614" s="756">
        <v>0</v>
      </c>
      <c r="BR614" s="756">
        <v>0</v>
      </c>
      <c r="BS614" s="646">
        <f t="shared" si="322"/>
        <v>0</v>
      </c>
      <c r="BT614" s="594"/>
      <c r="BU614" s="705">
        <f t="shared" si="312"/>
        <v>598</v>
      </c>
      <c r="BV614" s="756">
        <v>0</v>
      </c>
      <c r="BW614" s="756">
        <v>0</v>
      </c>
      <c r="BX614" s="756">
        <v>0</v>
      </c>
      <c r="BY614" s="756">
        <v>0</v>
      </c>
      <c r="BZ614" s="756">
        <v>0</v>
      </c>
      <c r="CA614" s="756">
        <v>0</v>
      </c>
      <c r="CB614" s="756">
        <v>0</v>
      </c>
      <c r="CC614" s="646">
        <f t="shared" si="323"/>
        <v>0</v>
      </c>
      <c r="CD614" s="594"/>
      <c r="CE614" s="705">
        <f t="shared" si="300"/>
        <v>598</v>
      </c>
      <c r="CF614" s="756">
        <f t="shared" si="298"/>
        <v>0</v>
      </c>
      <c r="CG614" s="756">
        <f t="shared" si="298"/>
        <v>0</v>
      </c>
      <c r="CH614" s="756">
        <f t="shared" si="298"/>
        <v>0</v>
      </c>
      <c r="CI614" s="756">
        <f t="shared" si="296"/>
        <v>0</v>
      </c>
      <c r="CJ614" s="756">
        <f t="shared" si="296"/>
        <v>0</v>
      </c>
      <c r="CK614" s="756">
        <f t="shared" si="296"/>
        <v>0</v>
      </c>
      <c r="CL614" s="756">
        <f t="shared" si="296"/>
        <v>0</v>
      </c>
      <c r="CM614" s="646">
        <f t="shared" si="324"/>
        <v>0</v>
      </c>
      <c r="CN614" s="594"/>
      <c r="CO614" s="705">
        <f t="shared" si="301"/>
        <v>598</v>
      </c>
      <c r="CP614" s="756">
        <v>0</v>
      </c>
      <c r="CQ614" s="756">
        <v>0</v>
      </c>
      <c r="CR614" s="756">
        <v>0</v>
      </c>
      <c r="CS614" s="756">
        <v>0</v>
      </c>
      <c r="CT614" s="756">
        <v>0</v>
      </c>
      <c r="CU614" s="756">
        <v>0</v>
      </c>
      <c r="CV614" s="756">
        <v>0</v>
      </c>
      <c r="CW614" s="646">
        <f t="shared" si="325"/>
        <v>0</v>
      </c>
      <c r="CX614" s="685"/>
      <c r="CY614" s="705">
        <f t="shared" si="302"/>
        <v>598</v>
      </c>
      <c r="CZ614" s="756">
        <v>0</v>
      </c>
      <c r="DA614" s="756">
        <v>0</v>
      </c>
      <c r="DB614" s="756">
        <v>0</v>
      </c>
      <c r="DC614" s="756">
        <v>0</v>
      </c>
      <c r="DD614" s="756">
        <v>0</v>
      </c>
      <c r="DE614" s="767">
        <f t="shared" si="313"/>
        <v>0</v>
      </c>
      <c r="DF614" s="756">
        <v>0</v>
      </c>
      <c r="DG614" s="756">
        <v>0</v>
      </c>
      <c r="DH614" s="756">
        <v>0</v>
      </c>
      <c r="DI614" s="756">
        <v>0</v>
      </c>
      <c r="DJ614" s="767">
        <f t="shared" si="314"/>
        <v>0</v>
      </c>
      <c r="DK614" s="715">
        <f t="shared" si="315"/>
        <v>0</v>
      </c>
      <c r="DL614" s="685"/>
      <c r="DM614" s="705">
        <f t="shared" si="303"/>
        <v>598</v>
      </c>
      <c r="DN614" s="715">
        <f t="shared" si="316"/>
        <v>0</v>
      </c>
    </row>
    <row r="615" spans="2:118" x14ac:dyDescent="0.25">
      <c r="B615" s="705">
        <v>599</v>
      </c>
      <c r="C615" s="765">
        <f>(1+_xlfn.XLOOKUP(INT((B615-1)/12)+1,'ZC Curve'!$B$8:$B$107,'ZC Curve'!R$8:R$107,,0))^(1/12)-1</f>
        <v>0</v>
      </c>
      <c r="D615" s="766">
        <f t="shared" si="317"/>
        <v>1</v>
      </c>
      <c r="E615" s="685"/>
      <c r="F615" s="705">
        <v>599</v>
      </c>
      <c r="G615" s="756">
        <v>0</v>
      </c>
      <c r="H615" s="756">
        <v>0</v>
      </c>
      <c r="I615" s="756">
        <v>0</v>
      </c>
      <c r="J615" s="756">
        <v>0</v>
      </c>
      <c r="K615" s="756">
        <v>0</v>
      </c>
      <c r="L615" s="756">
        <v>0</v>
      </c>
      <c r="M615" s="756">
        <v>0</v>
      </c>
      <c r="N615" s="646">
        <f t="shared" si="318"/>
        <v>0</v>
      </c>
      <c r="O615" s="594"/>
      <c r="P615" s="705">
        <f t="shared" si="304"/>
        <v>599</v>
      </c>
      <c r="Q615" s="756">
        <v>0</v>
      </c>
      <c r="R615" s="756">
        <v>0</v>
      </c>
      <c r="S615" s="756">
        <v>0</v>
      </c>
      <c r="T615" s="756">
        <v>0</v>
      </c>
      <c r="U615" s="756">
        <v>0</v>
      </c>
      <c r="V615" s="756">
        <v>0</v>
      </c>
      <c r="W615" s="756">
        <v>0</v>
      </c>
      <c r="X615" s="646">
        <f t="shared" si="319"/>
        <v>0</v>
      </c>
      <c r="Y615" s="594"/>
      <c r="Z615" s="705">
        <f t="shared" si="305"/>
        <v>599</v>
      </c>
      <c r="AA615" s="756">
        <f t="shared" si="297"/>
        <v>0</v>
      </c>
      <c r="AB615" s="756">
        <f t="shared" si="297"/>
        <v>0</v>
      </c>
      <c r="AC615" s="756">
        <f t="shared" si="297"/>
        <v>0</v>
      </c>
      <c r="AD615" s="756">
        <f t="shared" si="295"/>
        <v>0</v>
      </c>
      <c r="AE615" s="756">
        <f t="shared" si="295"/>
        <v>0</v>
      </c>
      <c r="AF615" s="756">
        <f t="shared" si="295"/>
        <v>0</v>
      </c>
      <c r="AG615" s="756">
        <f t="shared" si="295"/>
        <v>0</v>
      </c>
      <c r="AH615" s="646">
        <f t="shared" si="320"/>
        <v>0</v>
      </c>
      <c r="AI615" s="594"/>
      <c r="AJ615" s="705">
        <f t="shared" si="306"/>
        <v>599</v>
      </c>
      <c r="AK615" s="756">
        <v>0</v>
      </c>
      <c r="AL615" s="756">
        <v>0</v>
      </c>
      <c r="AM615" s="756">
        <v>0</v>
      </c>
      <c r="AN615" s="756">
        <v>0</v>
      </c>
      <c r="AO615" s="756">
        <v>0</v>
      </c>
      <c r="AP615" s="756">
        <v>0</v>
      </c>
      <c r="AQ615" s="756">
        <v>0</v>
      </c>
      <c r="AR615" s="646">
        <f t="shared" si="321"/>
        <v>0</v>
      </c>
      <c r="AS615" s="594"/>
      <c r="AT615" s="705">
        <f t="shared" si="307"/>
        <v>599</v>
      </c>
      <c r="AU615" s="756">
        <v>0</v>
      </c>
      <c r="AV615" s="756">
        <v>0</v>
      </c>
      <c r="AW615" s="756">
        <v>0</v>
      </c>
      <c r="AX615" s="756">
        <v>0</v>
      </c>
      <c r="AY615" s="756">
        <v>0</v>
      </c>
      <c r="AZ615" s="767">
        <f t="shared" si="326"/>
        <v>0</v>
      </c>
      <c r="BA615" s="756">
        <v>0</v>
      </c>
      <c r="BB615" s="756">
        <v>0</v>
      </c>
      <c r="BC615" s="756">
        <v>0</v>
      </c>
      <c r="BD615" s="756">
        <v>0</v>
      </c>
      <c r="BE615" s="767">
        <f t="shared" si="308"/>
        <v>0</v>
      </c>
      <c r="BF615" s="646">
        <f t="shared" si="309"/>
        <v>0</v>
      </c>
      <c r="BG615" s="594"/>
      <c r="BH615" s="705">
        <f t="shared" si="299"/>
        <v>599</v>
      </c>
      <c r="BI615" s="646">
        <f t="shared" si="310"/>
        <v>0</v>
      </c>
      <c r="BJ615" s="594"/>
      <c r="BK615" s="705">
        <f t="shared" si="311"/>
        <v>599</v>
      </c>
      <c r="BL615" s="756">
        <v>0</v>
      </c>
      <c r="BM615" s="756">
        <v>0</v>
      </c>
      <c r="BN615" s="756">
        <v>0</v>
      </c>
      <c r="BO615" s="756">
        <v>0</v>
      </c>
      <c r="BP615" s="756">
        <v>0</v>
      </c>
      <c r="BQ615" s="756">
        <v>0</v>
      </c>
      <c r="BR615" s="756">
        <v>0</v>
      </c>
      <c r="BS615" s="646">
        <f t="shared" si="322"/>
        <v>0</v>
      </c>
      <c r="BT615" s="594"/>
      <c r="BU615" s="705">
        <f t="shared" si="312"/>
        <v>599</v>
      </c>
      <c r="BV615" s="756">
        <v>0</v>
      </c>
      <c r="BW615" s="756">
        <v>0</v>
      </c>
      <c r="BX615" s="756">
        <v>0</v>
      </c>
      <c r="BY615" s="756">
        <v>0</v>
      </c>
      <c r="BZ615" s="756">
        <v>0</v>
      </c>
      <c r="CA615" s="756">
        <v>0</v>
      </c>
      <c r="CB615" s="756">
        <v>0</v>
      </c>
      <c r="CC615" s="646">
        <f t="shared" si="323"/>
        <v>0</v>
      </c>
      <c r="CD615" s="594"/>
      <c r="CE615" s="705">
        <f t="shared" si="300"/>
        <v>599</v>
      </c>
      <c r="CF615" s="756">
        <f t="shared" si="298"/>
        <v>0</v>
      </c>
      <c r="CG615" s="756">
        <f t="shared" si="298"/>
        <v>0</v>
      </c>
      <c r="CH615" s="756">
        <f t="shared" si="298"/>
        <v>0</v>
      </c>
      <c r="CI615" s="756">
        <f t="shared" si="296"/>
        <v>0</v>
      </c>
      <c r="CJ615" s="756">
        <f t="shared" si="296"/>
        <v>0</v>
      </c>
      <c r="CK615" s="756">
        <f t="shared" si="296"/>
        <v>0</v>
      </c>
      <c r="CL615" s="756">
        <f t="shared" si="296"/>
        <v>0</v>
      </c>
      <c r="CM615" s="646">
        <f t="shared" si="324"/>
        <v>0</v>
      </c>
      <c r="CN615" s="594"/>
      <c r="CO615" s="705">
        <f t="shared" si="301"/>
        <v>599</v>
      </c>
      <c r="CP615" s="756">
        <v>0</v>
      </c>
      <c r="CQ615" s="756">
        <v>0</v>
      </c>
      <c r="CR615" s="756">
        <v>0</v>
      </c>
      <c r="CS615" s="756">
        <v>0</v>
      </c>
      <c r="CT615" s="756">
        <v>0</v>
      </c>
      <c r="CU615" s="756">
        <v>0</v>
      </c>
      <c r="CV615" s="756">
        <v>0</v>
      </c>
      <c r="CW615" s="646">
        <f t="shared" si="325"/>
        <v>0</v>
      </c>
      <c r="CX615" s="685"/>
      <c r="CY615" s="705">
        <f t="shared" si="302"/>
        <v>599</v>
      </c>
      <c r="CZ615" s="756">
        <v>0</v>
      </c>
      <c r="DA615" s="756">
        <v>0</v>
      </c>
      <c r="DB615" s="756">
        <v>0</v>
      </c>
      <c r="DC615" s="756">
        <v>0</v>
      </c>
      <c r="DD615" s="756">
        <v>0</v>
      </c>
      <c r="DE615" s="767">
        <f t="shared" si="313"/>
        <v>0</v>
      </c>
      <c r="DF615" s="756">
        <v>0</v>
      </c>
      <c r="DG615" s="756">
        <v>0</v>
      </c>
      <c r="DH615" s="756">
        <v>0</v>
      </c>
      <c r="DI615" s="756">
        <v>0</v>
      </c>
      <c r="DJ615" s="767">
        <f t="shared" si="314"/>
        <v>0</v>
      </c>
      <c r="DK615" s="715">
        <f t="shared" si="315"/>
        <v>0</v>
      </c>
      <c r="DL615" s="685"/>
      <c r="DM615" s="705">
        <f t="shared" si="303"/>
        <v>599</v>
      </c>
      <c r="DN615" s="715">
        <f t="shared" si="316"/>
        <v>0</v>
      </c>
    </row>
    <row r="616" spans="2:118" x14ac:dyDescent="0.25">
      <c r="B616" s="705">
        <v>600</v>
      </c>
      <c r="C616" s="765">
        <f>(1+_xlfn.XLOOKUP(INT((B616-1)/12)+1,'ZC Curve'!$B$8:$B$107,'ZC Curve'!R$8:R$107,,0))^(1/12)-1</f>
        <v>0</v>
      </c>
      <c r="D616" s="766">
        <f t="shared" si="317"/>
        <v>1</v>
      </c>
      <c r="E616" s="685"/>
      <c r="F616" s="705">
        <v>600</v>
      </c>
      <c r="G616" s="756">
        <v>0</v>
      </c>
      <c r="H616" s="756">
        <v>0</v>
      </c>
      <c r="I616" s="756">
        <v>0</v>
      </c>
      <c r="J616" s="756">
        <v>0</v>
      </c>
      <c r="K616" s="756">
        <v>0</v>
      </c>
      <c r="L616" s="756">
        <v>0</v>
      </c>
      <c r="M616" s="756">
        <v>0</v>
      </c>
      <c r="N616" s="646">
        <f t="shared" si="318"/>
        <v>0</v>
      </c>
      <c r="O616" s="594"/>
      <c r="P616" s="705">
        <f t="shared" si="304"/>
        <v>600</v>
      </c>
      <c r="Q616" s="756">
        <v>0</v>
      </c>
      <c r="R616" s="756">
        <v>0</v>
      </c>
      <c r="S616" s="756">
        <v>0</v>
      </c>
      <c r="T616" s="756">
        <v>0</v>
      </c>
      <c r="U616" s="756">
        <v>0</v>
      </c>
      <c r="V616" s="756">
        <v>0</v>
      </c>
      <c r="W616" s="756">
        <v>0</v>
      </c>
      <c r="X616" s="646">
        <f t="shared" si="319"/>
        <v>0</v>
      </c>
      <c r="Y616" s="594"/>
      <c r="Z616" s="705">
        <f t="shared" si="305"/>
        <v>600</v>
      </c>
      <c r="AA616" s="756">
        <f t="shared" si="297"/>
        <v>0</v>
      </c>
      <c r="AB616" s="756">
        <f t="shared" si="297"/>
        <v>0</v>
      </c>
      <c r="AC616" s="756">
        <f t="shared" si="297"/>
        <v>0</v>
      </c>
      <c r="AD616" s="756">
        <f t="shared" si="295"/>
        <v>0</v>
      </c>
      <c r="AE616" s="756">
        <f t="shared" si="295"/>
        <v>0</v>
      </c>
      <c r="AF616" s="756">
        <f t="shared" si="295"/>
        <v>0</v>
      </c>
      <c r="AG616" s="756">
        <f t="shared" si="295"/>
        <v>0</v>
      </c>
      <c r="AH616" s="646">
        <f t="shared" si="320"/>
        <v>0</v>
      </c>
      <c r="AI616" s="594"/>
      <c r="AJ616" s="705">
        <f t="shared" si="306"/>
        <v>600</v>
      </c>
      <c r="AK616" s="756">
        <v>0</v>
      </c>
      <c r="AL616" s="756">
        <v>0</v>
      </c>
      <c r="AM616" s="756">
        <v>0</v>
      </c>
      <c r="AN616" s="756">
        <v>0</v>
      </c>
      <c r="AO616" s="756">
        <v>0</v>
      </c>
      <c r="AP616" s="756">
        <v>0</v>
      </c>
      <c r="AQ616" s="756">
        <v>0</v>
      </c>
      <c r="AR616" s="646">
        <f t="shared" si="321"/>
        <v>0</v>
      </c>
      <c r="AS616" s="594"/>
      <c r="AT616" s="705">
        <f t="shared" si="307"/>
        <v>600</v>
      </c>
      <c r="AU616" s="756">
        <v>0</v>
      </c>
      <c r="AV616" s="756">
        <v>0</v>
      </c>
      <c r="AW616" s="756">
        <v>0</v>
      </c>
      <c r="AX616" s="756">
        <v>0</v>
      </c>
      <c r="AY616" s="756">
        <v>0</v>
      </c>
      <c r="AZ616" s="767">
        <f t="shared" si="326"/>
        <v>0</v>
      </c>
      <c r="BA616" s="756">
        <v>0</v>
      </c>
      <c r="BB616" s="756">
        <v>0</v>
      </c>
      <c r="BC616" s="756">
        <v>0</v>
      </c>
      <c r="BD616" s="756">
        <v>0</v>
      </c>
      <c r="BE616" s="767">
        <f t="shared" si="308"/>
        <v>0</v>
      </c>
      <c r="BF616" s="646">
        <f t="shared" si="309"/>
        <v>0</v>
      </c>
      <c r="BG616" s="594"/>
      <c r="BH616" s="705">
        <f t="shared" si="299"/>
        <v>600</v>
      </c>
      <c r="BI616" s="646">
        <f t="shared" si="310"/>
        <v>0</v>
      </c>
      <c r="BJ616" s="594"/>
      <c r="BK616" s="705">
        <f t="shared" si="311"/>
        <v>600</v>
      </c>
      <c r="BL616" s="756">
        <v>0</v>
      </c>
      <c r="BM616" s="756">
        <v>0</v>
      </c>
      <c r="BN616" s="756">
        <v>0</v>
      </c>
      <c r="BO616" s="756">
        <v>0</v>
      </c>
      <c r="BP616" s="756">
        <v>0</v>
      </c>
      <c r="BQ616" s="756">
        <v>0</v>
      </c>
      <c r="BR616" s="756">
        <v>0</v>
      </c>
      <c r="BS616" s="646">
        <f t="shared" si="322"/>
        <v>0</v>
      </c>
      <c r="BT616" s="594"/>
      <c r="BU616" s="705">
        <f t="shared" si="312"/>
        <v>600</v>
      </c>
      <c r="BV616" s="756">
        <v>0</v>
      </c>
      <c r="BW616" s="756">
        <v>0</v>
      </c>
      <c r="BX616" s="756">
        <v>0</v>
      </c>
      <c r="BY616" s="756">
        <v>0</v>
      </c>
      <c r="BZ616" s="756">
        <v>0</v>
      </c>
      <c r="CA616" s="756">
        <v>0</v>
      </c>
      <c r="CB616" s="756">
        <v>0</v>
      </c>
      <c r="CC616" s="646">
        <f t="shared" si="323"/>
        <v>0</v>
      </c>
      <c r="CD616" s="594"/>
      <c r="CE616" s="705">
        <f t="shared" si="300"/>
        <v>600</v>
      </c>
      <c r="CF616" s="756">
        <f t="shared" si="298"/>
        <v>0</v>
      </c>
      <c r="CG616" s="756">
        <f t="shared" si="298"/>
        <v>0</v>
      </c>
      <c r="CH616" s="756">
        <f t="shared" si="298"/>
        <v>0</v>
      </c>
      <c r="CI616" s="756">
        <f t="shared" si="296"/>
        <v>0</v>
      </c>
      <c r="CJ616" s="756">
        <f t="shared" si="296"/>
        <v>0</v>
      </c>
      <c r="CK616" s="756">
        <f t="shared" si="296"/>
        <v>0</v>
      </c>
      <c r="CL616" s="756">
        <f t="shared" si="296"/>
        <v>0</v>
      </c>
      <c r="CM616" s="646">
        <f t="shared" si="324"/>
        <v>0</v>
      </c>
      <c r="CN616" s="594"/>
      <c r="CO616" s="705">
        <f t="shared" si="301"/>
        <v>600</v>
      </c>
      <c r="CP616" s="756">
        <v>0</v>
      </c>
      <c r="CQ616" s="756">
        <v>0</v>
      </c>
      <c r="CR616" s="756">
        <v>0</v>
      </c>
      <c r="CS616" s="756">
        <v>0</v>
      </c>
      <c r="CT616" s="756">
        <v>0</v>
      </c>
      <c r="CU616" s="756">
        <v>0</v>
      </c>
      <c r="CV616" s="756">
        <v>0</v>
      </c>
      <c r="CW616" s="646">
        <f t="shared" si="325"/>
        <v>0</v>
      </c>
      <c r="CX616" s="685"/>
      <c r="CY616" s="705">
        <f t="shared" si="302"/>
        <v>600</v>
      </c>
      <c r="CZ616" s="756">
        <v>0</v>
      </c>
      <c r="DA616" s="756">
        <v>0</v>
      </c>
      <c r="DB616" s="756">
        <v>0</v>
      </c>
      <c r="DC616" s="756">
        <v>0</v>
      </c>
      <c r="DD616" s="756">
        <v>0</v>
      </c>
      <c r="DE616" s="767">
        <f t="shared" si="313"/>
        <v>0</v>
      </c>
      <c r="DF616" s="756">
        <v>0</v>
      </c>
      <c r="DG616" s="756">
        <v>0</v>
      </c>
      <c r="DH616" s="756">
        <v>0</v>
      </c>
      <c r="DI616" s="756">
        <v>0</v>
      </c>
      <c r="DJ616" s="767">
        <f t="shared" si="314"/>
        <v>0</v>
      </c>
      <c r="DK616" s="715">
        <f t="shared" si="315"/>
        <v>0</v>
      </c>
      <c r="DL616" s="685"/>
      <c r="DM616" s="705">
        <f t="shared" si="303"/>
        <v>600</v>
      </c>
      <c r="DN616" s="715">
        <f t="shared" si="316"/>
        <v>0</v>
      </c>
    </row>
    <row r="617" spans="2:118" x14ac:dyDescent="0.25">
      <c r="B617" s="705">
        <v>601</v>
      </c>
      <c r="C617" s="765">
        <f>(1+_xlfn.XLOOKUP(INT((B617-1)/12)+1,'ZC Curve'!$B$8:$B$107,'ZC Curve'!R$8:R$107,,0))^(1/12)-1</f>
        <v>0</v>
      </c>
      <c r="D617" s="766">
        <f t="shared" si="317"/>
        <v>1</v>
      </c>
      <c r="E617" s="685"/>
      <c r="F617" s="705">
        <v>601</v>
      </c>
      <c r="G617" s="756">
        <v>0</v>
      </c>
      <c r="H617" s="756">
        <v>0</v>
      </c>
      <c r="I617" s="756">
        <v>0</v>
      </c>
      <c r="J617" s="756">
        <v>0</v>
      </c>
      <c r="K617" s="756">
        <v>0</v>
      </c>
      <c r="L617" s="756">
        <v>0</v>
      </c>
      <c r="M617" s="756">
        <v>0</v>
      </c>
      <c r="N617" s="646">
        <f t="shared" si="318"/>
        <v>0</v>
      </c>
      <c r="O617" s="594"/>
      <c r="P617" s="705">
        <f t="shared" si="304"/>
        <v>601</v>
      </c>
      <c r="Q617" s="756">
        <v>0</v>
      </c>
      <c r="R617" s="756">
        <v>0</v>
      </c>
      <c r="S617" s="756">
        <v>0</v>
      </c>
      <c r="T617" s="756">
        <v>0</v>
      </c>
      <c r="U617" s="756">
        <v>0</v>
      </c>
      <c r="V617" s="756">
        <v>0</v>
      </c>
      <c r="W617" s="756">
        <v>0</v>
      </c>
      <c r="X617" s="646">
        <f t="shared" si="319"/>
        <v>0</v>
      </c>
      <c r="Y617" s="594"/>
      <c r="Z617" s="705">
        <f t="shared" si="305"/>
        <v>601</v>
      </c>
      <c r="AA617" s="756">
        <f t="shared" si="297"/>
        <v>0</v>
      </c>
      <c r="AB617" s="756">
        <f t="shared" si="297"/>
        <v>0</v>
      </c>
      <c r="AC617" s="756">
        <f t="shared" si="297"/>
        <v>0</v>
      </c>
      <c r="AD617" s="756">
        <f t="shared" si="295"/>
        <v>0</v>
      </c>
      <c r="AE617" s="756">
        <f t="shared" si="295"/>
        <v>0</v>
      </c>
      <c r="AF617" s="756">
        <f t="shared" si="295"/>
        <v>0</v>
      </c>
      <c r="AG617" s="756">
        <f t="shared" si="295"/>
        <v>0</v>
      </c>
      <c r="AH617" s="646">
        <f t="shared" si="320"/>
        <v>0</v>
      </c>
      <c r="AI617" s="594"/>
      <c r="AJ617" s="705">
        <f t="shared" si="306"/>
        <v>601</v>
      </c>
      <c r="AK617" s="756">
        <v>0</v>
      </c>
      <c r="AL617" s="756">
        <v>0</v>
      </c>
      <c r="AM617" s="756">
        <v>0</v>
      </c>
      <c r="AN617" s="756">
        <v>0</v>
      </c>
      <c r="AO617" s="756">
        <v>0</v>
      </c>
      <c r="AP617" s="756">
        <v>0</v>
      </c>
      <c r="AQ617" s="756">
        <v>0</v>
      </c>
      <c r="AR617" s="646">
        <f t="shared" si="321"/>
        <v>0</v>
      </c>
      <c r="AS617" s="594"/>
      <c r="AT617" s="705">
        <f t="shared" si="307"/>
        <v>601</v>
      </c>
      <c r="AU617" s="756">
        <v>0</v>
      </c>
      <c r="AV617" s="756">
        <v>0</v>
      </c>
      <c r="AW617" s="756">
        <v>0</v>
      </c>
      <c r="AX617" s="756">
        <v>0</v>
      </c>
      <c r="AY617" s="756">
        <v>0</v>
      </c>
      <c r="AZ617" s="767">
        <f t="shared" si="326"/>
        <v>0</v>
      </c>
      <c r="BA617" s="756">
        <v>0</v>
      </c>
      <c r="BB617" s="756">
        <v>0</v>
      </c>
      <c r="BC617" s="756">
        <v>0</v>
      </c>
      <c r="BD617" s="756">
        <v>0</v>
      </c>
      <c r="BE617" s="767">
        <f t="shared" si="308"/>
        <v>0</v>
      </c>
      <c r="BF617" s="646">
        <f t="shared" si="309"/>
        <v>0</v>
      </c>
      <c r="BG617" s="594"/>
      <c r="BH617" s="705">
        <f t="shared" si="299"/>
        <v>601</v>
      </c>
      <c r="BI617" s="646">
        <f t="shared" si="310"/>
        <v>0</v>
      </c>
      <c r="BJ617" s="594"/>
      <c r="BK617" s="705">
        <f t="shared" si="311"/>
        <v>601</v>
      </c>
      <c r="BL617" s="756">
        <v>0</v>
      </c>
      <c r="BM617" s="756">
        <v>0</v>
      </c>
      <c r="BN617" s="756">
        <v>0</v>
      </c>
      <c r="BO617" s="756">
        <v>0</v>
      </c>
      <c r="BP617" s="756">
        <v>0</v>
      </c>
      <c r="BQ617" s="756">
        <v>0</v>
      </c>
      <c r="BR617" s="756">
        <v>0</v>
      </c>
      <c r="BS617" s="646">
        <f t="shared" si="322"/>
        <v>0</v>
      </c>
      <c r="BT617" s="594"/>
      <c r="BU617" s="705">
        <f t="shared" si="312"/>
        <v>601</v>
      </c>
      <c r="BV617" s="756">
        <v>0</v>
      </c>
      <c r="BW617" s="756">
        <v>0</v>
      </c>
      <c r="BX617" s="756">
        <v>0</v>
      </c>
      <c r="BY617" s="756">
        <v>0</v>
      </c>
      <c r="BZ617" s="756">
        <v>0</v>
      </c>
      <c r="CA617" s="756">
        <v>0</v>
      </c>
      <c r="CB617" s="756">
        <v>0</v>
      </c>
      <c r="CC617" s="646">
        <f t="shared" si="323"/>
        <v>0</v>
      </c>
      <c r="CD617" s="594"/>
      <c r="CE617" s="705">
        <f t="shared" si="300"/>
        <v>601</v>
      </c>
      <c r="CF617" s="756">
        <f t="shared" si="298"/>
        <v>0</v>
      </c>
      <c r="CG617" s="756">
        <f t="shared" si="298"/>
        <v>0</v>
      </c>
      <c r="CH617" s="756">
        <f t="shared" si="298"/>
        <v>0</v>
      </c>
      <c r="CI617" s="756">
        <f t="shared" si="296"/>
        <v>0</v>
      </c>
      <c r="CJ617" s="756">
        <f t="shared" si="296"/>
        <v>0</v>
      </c>
      <c r="CK617" s="756">
        <f t="shared" si="296"/>
        <v>0</v>
      </c>
      <c r="CL617" s="756">
        <f t="shared" si="296"/>
        <v>0</v>
      </c>
      <c r="CM617" s="646">
        <f t="shared" si="324"/>
        <v>0</v>
      </c>
      <c r="CN617" s="594"/>
      <c r="CO617" s="705">
        <f t="shared" si="301"/>
        <v>601</v>
      </c>
      <c r="CP617" s="756">
        <v>0</v>
      </c>
      <c r="CQ617" s="756">
        <v>0</v>
      </c>
      <c r="CR617" s="756">
        <v>0</v>
      </c>
      <c r="CS617" s="756">
        <v>0</v>
      </c>
      <c r="CT617" s="756">
        <v>0</v>
      </c>
      <c r="CU617" s="756">
        <v>0</v>
      </c>
      <c r="CV617" s="756">
        <v>0</v>
      </c>
      <c r="CW617" s="646">
        <f t="shared" si="325"/>
        <v>0</v>
      </c>
      <c r="CX617" s="685"/>
      <c r="CY617" s="705">
        <f t="shared" si="302"/>
        <v>601</v>
      </c>
      <c r="CZ617" s="756">
        <v>0</v>
      </c>
      <c r="DA617" s="756">
        <v>0</v>
      </c>
      <c r="DB617" s="756">
        <v>0</v>
      </c>
      <c r="DC617" s="756">
        <v>0</v>
      </c>
      <c r="DD617" s="756">
        <v>0</v>
      </c>
      <c r="DE617" s="767">
        <f t="shared" si="313"/>
        <v>0</v>
      </c>
      <c r="DF617" s="756">
        <v>0</v>
      </c>
      <c r="DG617" s="756">
        <v>0</v>
      </c>
      <c r="DH617" s="756">
        <v>0</v>
      </c>
      <c r="DI617" s="756">
        <v>0</v>
      </c>
      <c r="DJ617" s="767">
        <f t="shared" si="314"/>
        <v>0</v>
      </c>
      <c r="DK617" s="715">
        <f t="shared" si="315"/>
        <v>0</v>
      </c>
      <c r="DL617" s="685"/>
      <c r="DM617" s="705">
        <f t="shared" si="303"/>
        <v>601</v>
      </c>
      <c r="DN617" s="715">
        <f t="shared" si="316"/>
        <v>0</v>
      </c>
    </row>
    <row r="618" spans="2:118" x14ac:dyDescent="0.25">
      <c r="B618" s="705">
        <v>602</v>
      </c>
      <c r="C618" s="765">
        <f>(1+_xlfn.XLOOKUP(INT((B618-1)/12)+1,'ZC Curve'!$B$8:$B$107,'ZC Curve'!R$8:R$107,,0))^(1/12)-1</f>
        <v>0</v>
      </c>
      <c r="D618" s="766">
        <f t="shared" si="317"/>
        <v>1</v>
      </c>
      <c r="E618" s="685"/>
      <c r="F618" s="705">
        <v>602</v>
      </c>
      <c r="G618" s="756">
        <v>0</v>
      </c>
      <c r="H618" s="756">
        <v>0</v>
      </c>
      <c r="I618" s="756">
        <v>0</v>
      </c>
      <c r="J618" s="756">
        <v>0</v>
      </c>
      <c r="K618" s="756">
        <v>0</v>
      </c>
      <c r="L618" s="756">
        <v>0</v>
      </c>
      <c r="M618" s="756">
        <v>0</v>
      </c>
      <c r="N618" s="646">
        <f t="shared" si="318"/>
        <v>0</v>
      </c>
      <c r="O618" s="594"/>
      <c r="P618" s="705">
        <f t="shared" si="304"/>
        <v>602</v>
      </c>
      <c r="Q618" s="756">
        <v>0</v>
      </c>
      <c r="R618" s="756">
        <v>0</v>
      </c>
      <c r="S618" s="756">
        <v>0</v>
      </c>
      <c r="T618" s="756">
        <v>0</v>
      </c>
      <c r="U618" s="756">
        <v>0</v>
      </c>
      <c r="V618" s="756">
        <v>0</v>
      </c>
      <c r="W618" s="756">
        <v>0</v>
      </c>
      <c r="X618" s="646">
        <f t="shared" si="319"/>
        <v>0</v>
      </c>
      <c r="Y618" s="594"/>
      <c r="Z618" s="705">
        <f t="shared" si="305"/>
        <v>602</v>
      </c>
      <c r="AA618" s="756">
        <f t="shared" si="297"/>
        <v>0</v>
      </c>
      <c r="AB618" s="756">
        <f t="shared" si="297"/>
        <v>0</v>
      </c>
      <c r="AC618" s="756">
        <f t="shared" si="297"/>
        <v>0</v>
      </c>
      <c r="AD618" s="756">
        <f t="shared" si="295"/>
        <v>0</v>
      </c>
      <c r="AE618" s="756">
        <f t="shared" si="295"/>
        <v>0</v>
      </c>
      <c r="AF618" s="756">
        <f t="shared" si="295"/>
        <v>0</v>
      </c>
      <c r="AG618" s="756">
        <f t="shared" si="295"/>
        <v>0</v>
      </c>
      <c r="AH618" s="646">
        <f t="shared" si="320"/>
        <v>0</v>
      </c>
      <c r="AI618" s="594"/>
      <c r="AJ618" s="705">
        <f t="shared" si="306"/>
        <v>602</v>
      </c>
      <c r="AK618" s="756">
        <v>0</v>
      </c>
      <c r="AL618" s="756">
        <v>0</v>
      </c>
      <c r="AM618" s="756">
        <v>0</v>
      </c>
      <c r="AN618" s="756">
        <v>0</v>
      </c>
      <c r="AO618" s="756">
        <v>0</v>
      </c>
      <c r="AP618" s="756">
        <v>0</v>
      </c>
      <c r="AQ618" s="756">
        <v>0</v>
      </c>
      <c r="AR618" s="646">
        <f t="shared" si="321"/>
        <v>0</v>
      </c>
      <c r="AS618" s="594"/>
      <c r="AT618" s="705">
        <f t="shared" si="307"/>
        <v>602</v>
      </c>
      <c r="AU618" s="756">
        <v>0</v>
      </c>
      <c r="AV618" s="756">
        <v>0</v>
      </c>
      <c r="AW618" s="756">
        <v>0</v>
      </c>
      <c r="AX618" s="756">
        <v>0</v>
      </c>
      <c r="AY618" s="756">
        <v>0</v>
      </c>
      <c r="AZ618" s="767">
        <f t="shared" si="326"/>
        <v>0</v>
      </c>
      <c r="BA618" s="756">
        <v>0</v>
      </c>
      <c r="BB618" s="756">
        <v>0</v>
      </c>
      <c r="BC618" s="756">
        <v>0</v>
      </c>
      <c r="BD618" s="756">
        <v>0</v>
      </c>
      <c r="BE618" s="767">
        <f t="shared" si="308"/>
        <v>0</v>
      </c>
      <c r="BF618" s="646">
        <f t="shared" si="309"/>
        <v>0</v>
      </c>
      <c r="BG618" s="594"/>
      <c r="BH618" s="705">
        <f t="shared" si="299"/>
        <v>602</v>
      </c>
      <c r="BI618" s="646">
        <f t="shared" si="310"/>
        <v>0</v>
      </c>
      <c r="BJ618" s="594"/>
      <c r="BK618" s="705">
        <f t="shared" si="311"/>
        <v>602</v>
      </c>
      <c r="BL618" s="756">
        <v>0</v>
      </c>
      <c r="BM618" s="756">
        <v>0</v>
      </c>
      <c r="BN618" s="756">
        <v>0</v>
      </c>
      <c r="BO618" s="756">
        <v>0</v>
      </c>
      <c r="BP618" s="756">
        <v>0</v>
      </c>
      <c r="BQ618" s="756">
        <v>0</v>
      </c>
      <c r="BR618" s="756">
        <v>0</v>
      </c>
      <c r="BS618" s="646">
        <f t="shared" si="322"/>
        <v>0</v>
      </c>
      <c r="BT618" s="594"/>
      <c r="BU618" s="705">
        <f t="shared" si="312"/>
        <v>602</v>
      </c>
      <c r="BV618" s="756">
        <v>0</v>
      </c>
      <c r="BW618" s="756">
        <v>0</v>
      </c>
      <c r="BX618" s="756">
        <v>0</v>
      </c>
      <c r="BY618" s="756">
        <v>0</v>
      </c>
      <c r="BZ618" s="756">
        <v>0</v>
      </c>
      <c r="CA618" s="756">
        <v>0</v>
      </c>
      <c r="CB618" s="756">
        <v>0</v>
      </c>
      <c r="CC618" s="646">
        <f t="shared" si="323"/>
        <v>0</v>
      </c>
      <c r="CD618" s="594"/>
      <c r="CE618" s="705">
        <f t="shared" si="300"/>
        <v>602</v>
      </c>
      <c r="CF618" s="756">
        <f t="shared" si="298"/>
        <v>0</v>
      </c>
      <c r="CG618" s="756">
        <f t="shared" si="298"/>
        <v>0</v>
      </c>
      <c r="CH618" s="756">
        <f t="shared" si="298"/>
        <v>0</v>
      </c>
      <c r="CI618" s="756">
        <f t="shared" si="296"/>
        <v>0</v>
      </c>
      <c r="CJ618" s="756">
        <f t="shared" si="296"/>
        <v>0</v>
      </c>
      <c r="CK618" s="756">
        <f t="shared" si="296"/>
        <v>0</v>
      </c>
      <c r="CL618" s="756">
        <f t="shared" si="296"/>
        <v>0</v>
      </c>
      <c r="CM618" s="646">
        <f t="shared" si="324"/>
        <v>0</v>
      </c>
      <c r="CN618" s="594"/>
      <c r="CO618" s="705">
        <f t="shared" si="301"/>
        <v>602</v>
      </c>
      <c r="CP618" s="756">
        <v>0</v>
      </c>
      <c r="CQ618" s="756">
        <v>0</v>
      </c>
      <c r="CR618" s="756">
        <v>0</v>
      </c>
      <c r="CS618" s="756">
        <v>0</v>
      </c>
      <c r="CT618" s="756">
        <v>0</v>
      </c>
      <c r="CU618" s="756">
        <v>0</v>
      </c>
      <c r="CV618" s="756">
        <v>0</v>
      </c>
      <c r="CW618" s="646">
        <f t="shared" si="325"/>
        <v>0</v>
      </c>
      <c r="CX618" s="685"/>
      <c r="CY618" s="705">
        <f t="shared" si="302"/>
        <v>602</v>
      </c>
      <c r="CZ618" s="756">
        <v>0</v>
      </c>
      <c r="DA618" s="756">
        <v>0</v>
      </c>
      <c r="DB618" s="756">
        <v>0</v>
      </c>
      <c r="DC618" s="756">
        <v>0</v>
      </c>
      <c r="DD618" s="756">
        <v>0</v>
      </c>
      <c r="DE618" s="767">
        <f t="shared" si="313"/>
        <v>0</v>
      </c>
      <c r="DF618" s="756">
        <v>0</v>
      </c>
      <c r="DG618" s="756">
        <v>0</v>
      </c>
      <c r="DH618" s="756">
        <v>0</v>
      </c>
      <c r="DI618" s="756">
        <v>0</v>
      </c>
      <c r="DJ618" s="767">
        <f t="shared" si="314"/>
        <v>0</v>
      </c>
      <c r="DK618" s="715">
        <f t="shared" si="315"/>
        <v>0</v>
      </c>
      <c r="DL618" s="685"/>
      <c r="DM618" s="705">
        <f t="shared" si="303"/>
        <v>602</v>
      </c>
      <c r="DN618" s="715">
        <f t="shared" si="316"/>
        <v>0</v>
      </c>
    </row>
    <row r="619" spans="2:118" x14ac:dyDescent="0.25">
      <c r="B619" s="705">
        <v>603</v>
      </c>
      <c r="C619" s="765">
        <f>(1+_xlfn.XLOOKUP(INT((B619-1)/12)+1,'ZC Curve'!$B$8:$B$107,'ZC Curve'!R$8:R$107,,0))^(1/12)-1</f>
        <v>0</v>
      </c>
      <c r="D619" s="766">
        <f t="shared" si="317"/>
        <v>1</v>
      </c>
      <c r="E619" s="685"/>
      <c r="F619" s="705">
        <v>603</v>
      </c>
      <c r="G619" s="756">
        <v>0</v>
      </c>
      <c r="H619" s="756">
        <v>0</v>
      </c>
      <c r="I619" s="756">
        <v>0</v>
      </c>
      <c r="J619" s="756">
        <v>0</v>
      </c>
      <c r="K619" s="756">
        <v>0</v>
      </c>
      <c r="L619" s="756">
        <v>0</v>
      </c>
      <c r="M619" s="756">
        <v>0</v>
      </c>
      <c r="N619" s="646">
        <f t="shared" si="318"/>
        <v>0</v>
      </c>
      <c r="O619" s="594"/>
      <c r="P619" s="705">
        <f t="shared" si="304"/>
        <v>603</v>
      </c>
      <c r="Q619" s="756">
        <v>0</v>
      </c>
      <c r="R619" s="756">
        <v>0</v>
      </c>
      <c r="S619" s="756">
        <v>0</v>
      </c>
      <c r="T619" s="756">
        <v>0</v>
      </c>
      <c r="U619" s="756">
        <v>0</v>
      </c>
      <c r="V619" s="756">
        <v>0</v>
      </c>
      <c r="W619" s="756">
        <v>0</v>
      </c>
      <c r="X619" s="646">
        <f t="shared" si="319"/>
        <v>0</v>
      </c>
      <c r="Y619" s="594"/>
      <c r="Z619" s="705">
        <f t="shared" si="305"/>
        <v>603</v>
      </c>
      <c r="AA619" s="756">
        <f t="shared" si="297"/>
        <v>0</v>
      </c>
      <c r="AB619" s="756">
        <f t="shared" si="297"/>
        <v>0</v>
      </c>
      <c r="AC619" s="756">
        <f t="shared" si="297"/>
        <v>0</v>
      </c>
      <c r="AD619" s="756">
        <f t="shared" si="295"/>
        <v>0</v>
      </c>
      <c r="AE619" s="756">
        <f t="shared" si="295"/>
        <v>0</v>
      </c>
      <c r="AF619" s="756">
        <f t="shared" si="295"/>
        <v>0</v>
      </c>
      <c r="AG619" s="756">
        <f t="shared" si="295"/>
        <v>0</v>
      </c>
      <c r="AH619" s="646">
        <f t="shared" si="320"/>
        <v>0</v>
      </c>
      <c r="AI619" s="594"/>
      <c r="AJ619" s="705">
        <f t="shared" si="306"/>
        <v>603</v>
      </c>
      <c r="AK619" s="756">
        <v>0</v>
      </c>
      <c r="AL619" s="756">
        <v>0</v>
      </c>
      <c r="AM619" s="756">
        <v>0</v>
      </c>
      <c r="AN619" s="756">
        <v>0</v>
      </c>
      <c r="AO619" s="756">
        <v>0</v>
      </c>
      <c r="AP619" s="756">
        <v>0</v>
      </c>
      <c r="AQ619" s="756">
        <v>0</v>
      </c>
      <c r="AR619" s="646">
        <f t="shared" si="321"/>
        <v>0</v>
      </c>
      <c r="AS619" s="594"/>
      <c r="AT619" s="705">
        <f t="shared" si="307"/>
        <v>603</v>
      </c>
      <c r="AU619" s="756">
        <v>0</v>
      </c>
      <c r="AV619" s="756">
        <v>0</v>
      </c>
      <c r="AW619" s="756">
        <v>0</v>
      </c>
      <c r="AX619" s="756">
        <v>0</v>
      </c>
      <c r="AY619" s="756">
        <v>0</v>
      </c>
      <c r="AZ619" s="767">
        <f t="shared" si="326"/>
        <v>0</v>
      </c>
      <c r="BA619" s="756">
        <v>0</v>
      </c>
      <c r="BB619" s="756">
        <v>0</v>
      </c>
      <c r="BC619" s="756">
        <v>0</v>
      </c>
      <c r="BD619" s="756">
        <v>0</v>
      </c>
      <c r="BE619" s="767">
        <f t="shared" si="308"/>
        <v>0</v>
      </c>
      <c r="BF619" s="646">
        <f t="shared" si="309"/>
        <v>0</v>
      </c>
      <c r="BG619" s="594"/>
      <c r="BH619" s="705">
        <f t="shared" si="299"/>
        <v>603</v>
      </c>
      <c r="BI619" s="646">
        <f t="shared" si="310"/>
        <v>0</v>
      </c>
      <c r="BJ619" s="594"/>
      <c r="BK619" s="705">
        <f t="shared" si="311"/>
        <v>603</v>
      </c>
      <c r="BL619" s="756">
        <v>0</v>
      </c>
      <c r="BM619" s="756">
        <v>0</v>
      </c>
      <c r="BN619" s="756">
        <v>0</v>
      </c>
      <c r="BO619" s="756">
        <v>0</v>
      </c>
      <c r="BP619" s="756">
        <v>0</v>
      </c>
      <c r="BQ619" s="756">
        <v>0</v>
      </c>
      <c r="BR619" s="756">
        <v>0</v>
      </c>
      <c r="BS619" s="646">
        <f t="shared" si="322"/>
        <v>0</v>
      </c>
      <c r="BT619" s="594"/>
      <c r="BU619" s="705">
        <f t="shared" si="312"/>
        <v>603</v>
      </c>
      <c r="BV619" s="756">
        <v>0</v>
      </c>
      <c r="BW619" s="756">
        <v>0</v>
      </c>
      <c r="BX619" s="756">
        <v>0</v>
      </c>
      <c r="BY619" s="756">
        <v>0</v>
      </c>
      <c r="BZ619" s="756">
        <v>0</v>
      </c>
      <c r="CA619" s="756">
        <v>0</v>
      </c>
      <c r="CB619" s="756">
        <v>0</v>
      </c>
      <c r="CC619" s="646">
        <f t="shared" si="323"/>
        <v>0</v>
      </c>
      <c r="CD619" s="594"/>
      <c r="CE619" s="705">
        <f t="shared" si="300"/>
        <v>603</v>
      </c>
      <c r="CF619" s="756">
        <f t="shared" si="298"/>
        <v>0</v>
      </c>
      <c r="CG619" s="756">
        <f t="shared" si="298"/>
        <v>0</v>
      </c>
      <c r="CH619" s="756">
        <f t="shared" si="298"/>
        <v>0</v>
      </c>
      <c r="CI619" s="756">
        <f t="shared" si="296"/>
        <v>0</v>
      </c>
      <c r="CJ619" s="756">
        <f t="shared" si="296"/>
        <v>0</v>
      </c>
      <c r="CK619" s="756">
        <f t="shared" si="296"/>
        <v>0</v>
      </c>
      <c r="CL619" s="756">
        <f t="shared" si="296"/>
        <v>0</v>
      </c>
      <c r="CM619" s="646">
        <f t="shared" si="324"/>
        <v>0</v>
      </c>
      <c r="CN619" s="594"/>
      <c r="CO619" s="705">
        <f t="shared" si="301"/>
        <v>603</v>
      </c>
      <c r="CP619" s="756">
        <v>0</v>
      </c>
      <c r="CQ619" s="756">
        <v>0</v>
      </c>
      <c r="CR619" s="756">
        <v>0</v>
      </c>
      <c r="CS619" s="756">
        <v>0</v>
      </c>
      <c r="CT619" s="756">
        <v>0</v>
      </c>
      <c r="CU619" s="756">
        <v>0</v>
      </c>
      <c r="CV619" s="756">
        <v>0</v>
      </c>
      <c r="CW619" s="646">
        <f t="shared" si="325"/>
        <v>0</v>
      </c>
      <c r="CX619" s="685"/>
      <c r="CY619" s="705">
        <f t="shared" si="302"/>
        <v>603</v>
      </c>
      <c r="CZ619" s="756">
        <v>0</v>
      </c>
      <c r="DA619" s="756">
        <v>0</v>
      </c>
      <c r="DB619" s="756">
        <v>0</v>
      </c>
      <c r="DC619" s="756">
        <v>0</v>
      </c>
      <c r="DD619" s="756">
        <v>0</v>
      </c>
      <c r="DE619" s="767">
        <f t="shared" si="313"/>
        <v>0</v>
      </c>
      <c r="DF619" s="756">
        <v>0</v>
      </c>
      <c r="DG619" s="756">
        <v>0</v>
      </c>
      <c r="DH619" s="756">
        <v>0</v>
      </c>
      <c r="DI619" s="756">
        <v>0</v>
      </c>
      <c r="DJ619" s="767">
        <f t="shared" si="314"/>
        <v>0</v>
      </c>
      <c r="DK619" s="715">
        <f t="shared" si="315"/>
        <v>0</v>
      </c>
      <c r="DL619" s="685"/>
      <c r="DM619" s="705">
        <f t="shared" si="303"/>
        <v>603</v>
      </c>
      <c r="DN619" s="715">
        <f t="shared" si="316"/>
        <v>0</v>
      </c>
    </row>
    <row r="620" spans="2:118" x14ac:dyDescent="0.25">
      <c r="B620" s="705">
        <v>604</v>
      </c>
      <c r="C620" s="765">
        <f>(1+_xlfn.XLOOKUP(INT((B620-1)/12)+1,'ZC Curve'!$B$8:$B$107,'ZC Curve'!R$8:R$107,,0))^(1/12)-1</f>
        <v>0</v>
      </c>
      <c r="D620" s="766">
        <f t="shared" si="317"/>
        <v>1</v>
      </c>
      <c r="E620" s="685"/>
      <c r="F620" s="705">
        <v>604</v>
      </c>
      <c r="G620" s="756">
        <v>0</v>
      </c>
      <c r="H620" s="756">
        <v>0</v>
      </c>
      <c r="I620" s="756">
        <v>0</v>
      </c>
      <c r="J620" s="756">
        <v>0</v>
      </c>
      <c r="K620" s="756">
        <v>0</v>
      </c>
      <c r="L620" s="756">
        <v>0</v>
      </c>
      <c r="M620" s="756">
        <v>0</v>
      </c>
      <c r="N620" s="646">
        <f t="shared" si="318"/>
        <v>0</v>
      </c>
      <c r="O620" s="594"/>
      <c r="P620" s="705">
        <f t="shared" si="304"/>
        <v>604</v>
      </c>
      <c r="Q620" s="756">
        <v>0</v>
      </c>
      <c r="R620" s="756">
        <v>0</v>
      </c>
      <c r="S620" s="756">
        <v>0</v>
      </c>
      <c r="T620" s="756">
        <v>0</v>
      </c>
      <c r="U620" s="756">
        <v>0</v>
      </c>
      <c r="V620" s="756">
        <v>0</v>
      </c>
      <c r="W620" s="756">
        <v>0</v>
      </c>
      <c r="X620" s="646">
        <f t="shared" si="319"/>
        <v>0</v>
      </c>
      <c r="Y620" s="594"/>
      <c r="Z620" s="705">
        <f t="shared" si="305"/>
        <v>604</v>
      </c>
      <c r="AA620" s="756">
        <f t="shared" si="297"/>
        <v>0</v>
      </c>
      <c r="AB620" s="756">
        <f t="shared" si="297"/>
        <v>0</v>
      </c>
      <c r="AC620" s="756">
        <f t="shared" si="297"/>
        <v>0</v>
      </c>
      <c r="AD620" s="756">
        <f t="shared" si="295"/>
        <v>0</v>
      </c>
      <c r="AE620" s="756">
        <f t="shared" si="295"/>
        <v>0</v>
      </c>
      <c r="AF620" s="756">
        <f t="shared" si="295"/>
        <v>0</v>
      </c>
      <c r="AG620" s="756">
        <f t="shared" si="295"/>
        <v>0</v>
      </c>
      <c r="AH620" s="646">
        <f t="shared" si="320"/>
        <v>0</v>
      </c>
      <c r="AI620" s="594"/>
      <c r="AJ620" s="705">
        <f t="shared" si="306"/>
        <v>604</v>
      </c>
      <c r="AK620" s="756">
        <v>0</v>
      </c>
      <c r="AL620" s="756">
        <v>0</v>
      </c>
      <c r="AM620" s="756">
        <v>0</v>
      </c>
      <c r="AN620" s="756">
        <v>0</v>
      </c>
      <c r="AO620" s="756">
        <v>0</v>
      </c>
      <c r="AP620" s="756">
        <v>0</v>
      </c>
      <c r="AQ620" s="756">
        <v>0</v>
      </c>
      <c r="AR620" s="646">
        <f t="shared" si="321"/>
        <v>0</v>
      </c>
      <c r="AS620" s="594"/>
      <c r="AT620" s="705">
        <f t="shared" si="307"/>
        <v>604</v>
      </c>
      <c r="AU620" s="756">
        <v>0</v>
      </c>
      <c r="AV620" s="756">
        <v>0</v>
      </c>
      <c r="AW620" s="756">
        <v>0</v>
      </c>
      <c r="AX620" s="756">
        <v>0</v>
      </c>
      <c r="AY620" s="756">
        <v>0</v>
      </c>
      <c r="AZ620" s="767">
        <f t="shared" si="326"/>
        <v>0</v>
      </c>
      <c r="BA620" s="756">
        <v>0</v>
      </c>
      <c r="BB620" s="756">
        <v>0</v>
      </c>
      <c r="BC620" s="756">
        <v>0</v>
      </c>
      <c r="BD620" s="756">
        <v>0</v>
      </c>
      <c r="BE620" s="767">
        <f t="shared" si="308"/>
        <v>0</v>
      </c>
      <c r="BF620" s="646">
        <f t="shared" si="309"/>
        <v>0</v>
      </c>
      <c r="BG620" s="594"/>
      <c r="BH620" s="705">
        <f t="shared" si="299"/>
        <v>604</v>
      </c>
      <c r="BI620" s="646">
        <f t="shared" si="310"/>
        <v>0</v>
      </c>
      <c r="BJ620" s="594"/>
      <c r="BK620" s="705">
        <f t="shared" si="311"/>
        <v>604</v>
      </c>
      <c r="BL620" s="756">
        <v>0</v>
      </c>
      <c r="BM620" s="756">
        <v>0</v>
      </c>
      <c r="BN620" s="756">
        <v>0</v>
      </c>
      <c r="BO620" s="756">
        <v>0</v>
      </c>
      <c r="BP620" s="756">
        <v>0</v>
      </c>
      <c r="BQ620" s="756">
        <v>0</v>
      </c>
      <c r="BR620" s="756">
        <v>0</v>
      </c>
      <c r="BS620" s="646">
        <f t="shared" si="322"/>
        <v>0</v>
      </c>
      <c r="BT620" s="594"/>
      <c r="BU620" s="705">
        <f t="shared" si="312"/>
        <v>604</v>
      </c>
      <c r="BV620" s="756">
        <v>0</v>
      </c>
      <c r="BW620" s="756">
        <v>0</v>
      </c>
      <c r="BX620" s="756">
        <v>0</v>
      </c>
      <c r="BY620" s="756">
        <v>0</v>
      </c>
      <c r="BZ620" s="756">
        <v>0</v>
      </c>
      <c r="CA620" s="756">
        <v>0</v>
      </c>
      <c r="CB620" s="756">
        <v>0</v>
      </c>
      <c r="CC620" s="646">
        <f t="shared" si="323"/>
        <v>0</v>
      </c>
      <c r="CD620" s="594"/>
      <c r="CE620" s="705">
        <f t="shared" si="300"/>
        <v>604</v>
      </c>
      <c r="CF620" s="756">
        <f t="shared" si="298"/>
        <v>0</v>
      </c>
      <c r="CG620" s="756">
        <f t="shared" si="298"/>
        <v>0</v>
      </c>
      <c r="CH620" s="756">
        <f t="shared" si="298"/>
        <v>0</v>
      </c>
      <c r="CI620" s="756">
        <f t="shared" si="296"/>
        <v>0</v>
      </c>
      <c r="CJ620" s="756">
        <f t="shared" si="296"/>
        <v>0</v>
      </c>
      <c r="CK620" s="756">
        <f t="shared" si="296"/>
        <v>0</v>
      </c>
      <c r="CL620" s="756">
        <f t="shared" si="296"/>
        <v>0</v>
      </c>
      <c r="CM620" s="646">
        <f t="shared" si="324"/>
        <v>0</v>
      </c>
      <c r="CN620" s="594"/>
      <c r="CO620" s="705">
        <f t="shared" si="301"/>
        <v>604</v>
      </c>
      <c r="CP620" s="756">
        <v>0</v>
      </c>
      <c r="CQ620" s="756">
        <v>0</v>
      </c>
      <c r="CR620" s="756">
        <v>0</v>
      </c>
      <c r="CS620" s="756">
        <v>0</v>
      </c>
      <c r="CT620" s="756">
        <v>0</v>
      </c>
      <c r="CU620" s="756">
        <v>0</v>
      </c>
      <c r="CV620" s="756">
        <v>0</v>
      </c>
      <c r="CW620" s="646">
        <f t="shared" si="325"/>
        <v>0</v>
      </c>
      <c r="CX620" s="685"/>
      <c r="CY620" s="705">
        <f t="shared" si="302"/>
        <v>604</v>
      </c>
      <c r="CZ620" s="756">
        <v>0</v>
      </c>
      <c r="DA620" s="756">
        <v>0</v>
      </c>
      <c r="DB620" s="756">
        <v>0</v>
      </c>
      <c r="DC620" s="756">
        <v>0</v>
      </c>
      <c r="DD620" s="756">
        <v>0</v>
      </c>
      <c r="DE620" s="767">
        <f t="shared" si="313"/>
        <v>0</v>
      </c>
      <c r="DF620" s="756">
        <v>0</v>
      </c>
      <c r="DG620" s="756">
        <v>0</v>
      </c>
      <c r="DH620" s="756">
        <v>0</v>
      </c>
      <c r="DI620" s="756">
        <v>0</v>
      </c>
      <c r="DJ620" s="767">
        <f t="shared" si="314"/>
        <v>0</v>
      </c>
      <c r="DK620" s="715">
        <f t="shared" si="315"/>
        <v>0</v>
      </c>
      <c r="DL620" s="685"/>
      <c r="DM620" s="705">
        <f t="shared" si="303"/>
        <v>604</v>
      </c>
      <c r="DN620" s="715">
        <f t="shared" si="316"/>
        <v>0</v>
      </c>
    </row>
    <row r="621" spans="2:118" x14ac:dyDescent="0.25">
      <c r="B621" s="705">
        <v>605</v>
      </c>
      <c r="C621" s="765">
        <f>(1+_xlfn.XLOOKUP(INT((B621-1)/12)+1,'ZC Curve'!$B$8:$B$107,'ZC Curve'!R$8:R$107,,0))^(1/12)-1</f>
        <v>0</v>
      </c>
      <c r="D621" s="766">
        <f t="shared" si="317"/>
        <v>1</v>
      </c>
      <c r="E621" s="685"/>
      <c r="F621" s="705">
        <v>605</v>
      </c>
      <c r="G621" s="756">
        <v>0</v>
      </c>
      <c r="H621" s="756">
        <v>0</v>
      </c>
      <c r="I621" s="756">
        <v>0</v>
      </c>
      <c r="J621" s="756">
        <v>0</v>
      </c>
      <c r="K621" s="756">
        <v>0</v>
      </c>
      <c r="L621" s="756">
        <v>0</v>
      </c>
      <c r="M621" s="756">
        <v>0</v>
      </c>
      <c r="N621" s="646">
        <f t="shared" si="318"/>
        <v>0</v>
      </c>
      <c r="O621" s="594"/>
      <c r="P621" s="705">
        <f t="shared" si="304"/>
        <v>605</v>
      </c>
      <c r="Q621" s="756">
        <v>0</v>
      </c>
      <c r="R621" s="756">
        <v>0</v>
      </c>
      <c r="S621" s="756">
        <v>0</v>
      </c>
      <c r="T621" s="756">
        <v>0</v>
      </c>
      <c r="U621" s="756">
        <v>0</v>
      </c>
      <c r="V621" s="756">
        <v>0</v>
      </c>
      <c r="W621" s="756">
        <v>0</v>
      </c>
      <c r="X621" s="646">
        <f t="shared" si="319"/>
        <v>0</v>
      </c>
      <c r="Y621" s="594"/>
      <c r="Z621" s="705">
        <f t="shared" si="305"/>
        <v>605</v>
      </c>
      <c r="AA621" s="756">
        <f t="shared" si="297"/>
        <v>0</v>
      </c>
      <c r="AB621" s="756">
        <f t="shared" si="297"/>
        <v>0</v>
      </c>
      <c r="AC621" s="756">
        <f t="shared" si="297"/>
        <v>0</v>
      </c>
      <c r="AD621" s="756">
        <f t="shared" si="295"/>
        <v>0</v>
      </c>
      <c r="AE621" s="756">
        <f t="shared" si="295"/>
        <v>0</v>
      </c>
      <c r="AF621" s="756">
        <f t="shared" si="295"/>
        <v>0</v>
      </c>
      <c r="AG621" s="756">
        <f t="shared" si="295"/>
        <v>0</v>
      </c>
      <c r="AH621" s="646">
        <f t="shared" si="320"/>
        <v>0</v>
      </c>
      <c r="AI621" s="594"/>
      <c r="AJ621" s="705">
        <f t="shared" si="306"/>
        <v>605</v>
      </c>
      <c r="AK621" s="756">
        <v>0</v>
      </c>
      <c r="AL621" s="756">
        <v>0</v>
      </c>
      <c r="AM621" s="756">
        <v>0</v>
      </c>
      <c r="AN621" s="756">
        <v>0</v>
      </c>
      <c r="AO621" s="756">
        <v>0</v>
      </c>
      <c r="AP621" s="756">
        <v>0</v>
      </c>
      <c r="AQ621" s="756">
        <v>0</v>
      </c>
      <c r="AR621" s="646">
        <f t="shared" si="321"/>
        <v>0</v>
      </c>
      <c r="AS621" s="594"/>
      <c r="AT621" s="705">
        <f t="shared" si="307"/>
        <v>605</v>
      </c>
      <c r="AU621" s="756">
        <v>0</v>
      </c>
      <c r="AV621" s="756">
        <v>0</v>
      </c>
      <c r="AW621" s="756">
        <v>0</v>
      </c>
      <c r="AX621" s="756">
        <v>0</v>
      </c>
      <c r="AY621" s="756">
        <v>0</v>
      </c>
      <c r="AZ621" s="767">
        <f t="shared" si="326"/>
        <v>0</v>
      </c>
      <c r="BA621" s="756">
        <v>0</v>
      </c>
      <c r="BB621" s="756">
        <v>0</v>
      </c>
      <c r="BC621" s="756">
        <v>0</v>
      </c>
      <c r="BD621" s="756">
        <v>0</v>
      </c>
      <c r="BE621" s="767">
        <f t="shared" si="308"/>
        <v>0</v>
      </c>
      <c r="BF621" s="646">
        <f t="shared" si="309"/>
        <v>0</v>
      </c>
      <c r="BG621" s="594"/>
      <c r="BH621" s="705">
        <f t="shared" si="299"/>
        <v>605</v>
      </c>
      <c r="BI621" s="646">
        <f t="shared" si="310"/>
        <v>0</v>
      </c>
      <c r="BJ621" s="594"/>
      <c r="BK621" s="705">
        <f t="shared" si="311"/>
        <v>605</v>
      </c>
      <c r="BL621" s="756">
        <v>0</v>
      </c>
      <c r="BM621" s="756">
        <v>0</v>
      </c>
      <c r="BN621" s="756">
        <v>0</v>
      </c>
      <c r="BO621" s="756">
        <v>0</v>
      </c>
      <c r="BP621" s="756">
        <v>0</v>
      </c>
      <c r="BQ621" s="756">
        <v>0</v>
      </c>
      <c r="BR621" s="756">
        <v>0</v>
      </c>
      <c r="BS621" s="646">
        <f t="shared" si="322"/>
        <v>0</v>
      </c>
      <c r="BT621" s="594"/>
      <c r="BU621" s="705">
        <f t="shared" si="312"/>
        <v>605</v>
      </c>
      <c r="BV621" s="756">
        <v>0</v>
      </c>
      <c r="BW621" s="756">
        <v>0</v>
      </c>
      <c r="BX621" s="756">
        <v>0</v>
      </c>
      <c r="BY621" s="756">
        <v>0</v>
      </c>
      <c r="BZ621" s="756">
        <v>0</v>
      </c>
      <c r="CA621" s="756">
        <v>0</v>
      </c>
      <c r="CB621" s="756">
        <v>0</v>
      </c>
      <c r="CC621" s="646">
        <f t="shared" si="323"/>
        <v>0</v>
      </c>
      <c r="CD621" s="594"/>
      <c r="CE621" s="705">
        <f t="shared" si="300"/>
        <v>605</v>
      </c>
      <c r="CF621" s="756">
        <f t="shared" si="298"/>
        <v>0</v>
      </c>
      <c r="CG621" s="756">
        <f t="shared" si="298"/>
        <v>0</v>
      </c>
      <c r="CH621" s="756">
        <f t="shared" si="298"/>
        <v>0</v>
      </c>
      <c r="CI621" s="756">
        <f t="shared" si="296"/>
        <v>0</v>
      </c>
      <c r="CJ621" s="756">
        <f t="shared" si="296"/>
        <v>0</v>
      </c>
      <c r="CK621" s="756">
        <f t="shared" si="296"/>
        <v>0</v>
      </c>
      <c r="CL621" s="756">
        <f t="shared" si="296"/>
        <v>0</v>
      </c>
      <c r="CM621" s="646">
        <f t="shared" si="324"/>
        <v>0</v>
      </c>
      <c r="CN621" s="594"/>
      <c r="CO621" s="705">
        <f t="shared" si="301"/>
        <v>605</v>
      </c>
      <c r="CP621" s="756">
        <v>0</v>
      </c>
      <c r="CQ621" s="756">
        <v>0</v>
      </c>
      <c r="CR621" s="756">
        <v>0</v>
      </c>
      <c r="CS621" s="756">
        <v>0</v>
      </c>
      <c r="CT621" s="756">
        <v>0</v>
      </c>
      <c r="CU621" s="756">
        <v>0</v>
      </c>
      <c r="CV621" s="756">
        <v>0</v>
      </c>
      <c r="CW621" s="646">
        <f t="shared" si="325"/>
        <v>0</v>
      </c>
      <c r="CX621" s="685"/>
      <c r="CY621" s="705">
        <f t="shared" si="302"/>
        <v>605</v>
      </c>
      <c r="CZ621" s="756">
        <v>0</v>
      </c>
      <c r="DA621" s="756">
        <v>0</v>
      </c>
      <c r="DB621" s="756">
        <v>0</v>
      </c>
      <c r="DC621" s="756">
        <v>0</v>
      </c>
      <c r="DD621" s="756">
        <v>0</v>
      </c>
      <c r="DE621" s="767">
        <f t="shared" si="313"/>
        <v>0</v>
      </c>
      <c r="DF621" s="756">
        <v>0</v>
      </c>
      <c r="DG621" s="756">
        <v>0</v>
      </c>
      <c r="DH621" s="756">
        <v>0</v>
      </c>
      <c r="DI621" s="756">
        <v>0</v>
      </c>
      <c r="DJ621" s="767">
        <f t="shared" si="314"/>
        <v>0</v>
      </c>
      <c r="DK621" s="715">
        <f t="shared" si="315"/>
        <v>0</v>
      </c>
      <c r="DL621" s="685"/>
      <c r="DM621" s="705">
        <f t="shared" si="303"/>
        <v>605</v>
      </c>
      <c r="DN621" s="715">
        <f t="shared" si="316"/>
        <v>0</v>
      </c>
    </row>
    <row r="622" spans="2:118" x14ac:dyDescent="0.25">
      <c r="B622" s="705">
        <v>606</v>
      </c>
      <c r="C622" s="765">
        <f>(1+_xlfn.XLOOKUP(INT((B622-1)/12)+1,'ZC Curve'!$B$8:$B$107,'ZC Curve'!R$8:R$107,,0))^(1/12)-1</f>
        <v>0</v>
      </c>
      <c r="D622" s="766">
        <f t="shared" si="317"/>
        <v>1</v>
      </c>
      <c r="E622" s="685"/>
      <c r="F622" s="705">
        <v>606</v>
      </c>
      <c r="G622" s="756">
        <v>0</v>
      </c>
      <c r="H622" s="756">
        <v>0</v>
      </c>
      <c r="I622" s="756">
        <v>0</v>
      </c>
      <c r="J622" s="756">
        <v>0</v>
      </c>
      <c r="K622" s="756">
        <v>0</v>
      </c>
      <c r="L622" s="756">
        <v>0</v>
      </c>
      <c r="M622" s="756">
        <v>0</v>
      </c>
      <c r="N622" s="646">
        <f t="shared" si="318"/>
        <v>0</v>
      </c>
      <c r="O622" s="594"/>
      <c r="P622" s="705">
        <f t="shared" si="304"/>
        <v>606</v>
      </c>
      <c r="Q622" s="756">
        <v>0</v>
      </c>
      <c r="R622" s="756">
        <v>0</v>
      </c>
      <c r="S622" s="756">
        <v>0</v>
      </c>
      <c r="T622" s="756">
        <v>0</v>
      </c>
      <c r="U622" s="756">
        <v>0</v>
      </c>
      <c r="V622" s="756">
        <v>0</v>
      </c>
      <c r="W622" s="756">
        <v>0</v>
      </c>
      <c r="X622" s="646">
        <f t="shared" si="319"/>
        <v>0</v>
      </c>
      <c r="Y622" s="594"/>
      <c r="Z622" s="705">
        <f t="shared" si="305"/>
        <v>606</v>
      </c>
      <c r="AA622" s="756">
        <f t="shared" si="297"/>
        <v>0</v>
      </c>
      <c r="AB622" s="756">
        <f t="shared" si="297"/>
        <v>0</v>
      </c>
      <c r="AC622" s="756">
        <f t="shared" si="297"/>
        <v>0</v>
      </c>
      <c r="AD622" s="756">
        <f t="shared" si="295"/>
        <v>0</v>
      </c>
      <c r="AE622" s="756">
        <f t="shared" si="295"/>
        <v>0</v>
      </c>
      <c r="AF622" s="756">
        <f t="shared" si="295"/>
        <v>0</v>
      </c>
      <c r="AG622" s="756">
        <f t="shared" si="295"/>
        <v>0</v>
      </c>
      <c r="AH622" s="646">
        <f t="shared" si="320"/>
        <v>0</v>
      </c>
      <c r="AI622" s="594"/>
      <c r="AJ622" s="705">
        <f t="shared" si="306"/>
        <v>606</v>
      </c>
      <c r="AK622" s="756">
        <v>0</v>
      </c>
      <c r="AL622" s="756">
        <v>0</v>
      </c>
      <c r="AM622" s="756">
        <v>0</v>
      </c>
      <c r="AN622" s="756">
        <v>0</v>
      </c>
      <c r="AO622" s="756">
        <v>0</v>
      </c>
      <c r="AP622" s="756">
        <v>0</v>
      </c>
      <c r="AQ622" s="756">
        <v>0</v>
      </c>
      <c r="AR622" s="646">
        <f t="shared" si="321"/>
        <v>0</v>
      </c>
      <c r="AS622" s="594"/>
      <c r="AT622" s="705">
        <f t="shared" si="307"/>
        <v>606</v>
      </c>
      <c r="AU622" s="756">
        <v>0</v>
      </c>
      <c r="AV622" s="756">
        <v>0</v>
      </c>
      <c r="AW622" s="756">
        <v>0</v>
      </c>
      <c r="AX622" s="756">
        <v>0</v>
      </c>
      <c r="AY622" s="756">
        <v>0</v>
      </c>
      <c r="AZ622" s="767">
        <f t="shared" si="326"/>
        <v>0</v>
      </c>
      <c r="BA622" s="756">
        <v>0</v>
      </c>
      <c r="BB622" s="756">
        <v>0</v>
      </c>
      <c r="BC622" s="756">
        <v>0</v>
      </c>
      <c r="BD622" s="756">
        <v>0</v>
      </c>
      <c r="BE622" s="767">
        <f t="shared" si="308"/>
        <v>0</v>
      </c>
      <c r="BF622" s="646">
        <f t="shared" si="309"/>
        <v>0</v>
      </c>
      <c r="BG622" s="594"/>
      <c r="BH622" s="705">
        <f t="shared" si="299"/>
        <v>606</v>
      </c>
      <c r="BI622" s="646">
        <f t="shared" si="310"/>
        <v>0</v>
      </c>
      <c r="BJ622" s="594"/>
      <c r="BK622" s="705">
        <f t="shared" si="311"/>
        <v>606</v>
      </c>
      <c r="BL622" s="756">
        <v>0</v>
      </c>
      <c r="BM622" s="756">
        <v>0</v>
      </c>
      <c r="BN622" s="756">
        <v>0</v>
      </c>
      <c r="BO622" s="756">
        <v>0</v>
      </c>
      <c r="BP622" s="756">
        <v>0</v>
      </c>
      <c r="BQ622" s="756">
        <v>0</v>
      </c>
      <c r="BR622" s="756">
        <v>0</v>
      </c>
      <c r="BS622" s="646">
        <f t="shared" si="322"/>
        <v>0</v>
      </c>
      <c r="BT622" s="594"/>
      <c r="BU622" s="705">
        <f t="shared" si="312"/>
        <v>606</v>
      </c>
      <c r="BV622" s="756">
        <v>0</v>
      </c>
      <c r="BW622" s="756">
        <v>0</v>
      </c>
      <c r="BX622" s="756">
        <v>0</v>
      </c>
      <c r="BY622" s="756">
        <v>0</v>
      </c>
      <c r="BZ622" s="756">
        <v>0</v>
      </c>
      <c r="CA622" s="756">
        <v>0</v>
      </c>
      <c r="CB622" s="756">
        <v>0</v>
      </c>
      <c r="CC622" s="646">
        <f t="shared" si="323"/>
        <v>0</v>
      </c>
      <c r="CD622" s="594"/>
      <c r="CE622" s="705">
        <f t="shared" si="300"/>
        <v>606</v>
      </c>
      <c r="CF622" s="756">
        <f t="shared" si="298"/>
        <v>0</v>
      </c>
      <c r="CG622" s="756">
        <f t="shared" si="298"/>
        <v>0</v>
      </c>
      <c r="CH622" s="756">
        <f t="shared" si="298"/>
        <v>0</v>
      </c>
      <c r="CI622" s="756">
        <f t="shared" si="296"/>
        <v>0</v>
      </c>
      <c r="CJ622" s="756">
        <f t="shared" si="296"/>
        <v>0</v>
      </c>
      <c r="CK622" s="756">
        <f t="shared" si="296"/>
        <v>0</v>
      </c>
      <c r="CL622" s="756">
        <f t="shared" si="296"/>
        <v>0</v>
      </c>
      <c r="CM622" s="646">
        <f t="shared" si="324"/>
        <v>0</v>
      </c>
      <c r="CN622" s="594"/>
      <c r="CO622" s="705">
        <f t="shared" si="301"/>
        <v>606</v>
      </c>
      <c r="CP622" s="756">
        <v>0</v>
      </c>
      <c r="CQ622" s="756">
        <v>0</v>
      </c>
      <c r="CR622" s="756">
        <v>0</v>
      </c>
      <c r="CS622" s="756">
        <v>0</v>
      </c>
      <c r="CT622" s="756">
        <v>0</v>
      </c>
      <c r="CU622" s="756">
        <v>0</v>
      </c>
      <c r="CV622" s="756">
        <v>0</v>
      </c>
      <c r="CW622" s="646">
        <f t="shared" si="325"/>
        <v>0</v>
      </c>
      <c r="CX622" s="685"/>
      <c r="CY622" s="705">
        <f t="shared" si="302"/>
        <v>606</v>
      </c>
      <c r="CZ622" s="756">
        <v>0</v>
      </c>
      <c r="DA622" s="756">
        <v>0</v>
      </c>
      <c r="DB622" s="756">
        <v>0</v>
      </c>
      <c r="DC622" s="756">
        <v>0</v>
      </c>
      <c r="DD622" s="756">
        <v>0</v>
      </c>
      <c r="DE622" s="767">
        <f t="shared" si="313"/>
        <v>0</v>
      </c>
      <c r="DF622" s="756">
        <v>0</v>
      </c>
      <c r="DG622" s="756">
        <v>0</v>
      </c>
      <c r="DH622" s="756">
        <v>0</v>
      </c>
      <c r="DI622" s="756">
        <v>0</v>
      </c>
      <c r="DJ622" s="767">
        <f t="shared" si="314"/>
        <v>0</v>
      </c>
      <c r="DK622" s="715">
        <f t="shared" si="315"/>
        <v>0</v>
      </c>
      <c r="DL622" s="685"/>
      <c r="DM622" s="705">
        <f t="shared" si="303"/>
        <v>606</v>
      </c>
      <c r="DN622" s="715">
        <f t="shared" si="316"/>
        <v>0</v>
      </c>
    </row>
    <row r="623" spans="2:118" x14ac:dyDescent="0.25">
      <c r="B623" s="705">
        <v>607</v>
      </c>
      <c r="C623" s="765">
        <f>(1+_xlfn.XLOOKUP(INT((B623-1)/12)+1,'ZC Curve'!$B$8:$B$107,'ZC Curve'!R$8:R$107,,0))^(1/12)-1</f>
        <v>0</v>
      </c>
      <c r="D623" s="766">
        <f t="shared" si="317"/>
        <v>1</v>
      </c>
      <c r="E623" s="685"/>
      <c r="F623" s="705">
        <v>607</v>
      </c>
      <c r="G623" s="756">
        <v>0</v>
      </c>
      <c r="H623" s="756">
        <v>0</v>
      </c>
      <c r="I623" s="756">
        <v>0</v>
      </c>
      <c r="J623" s="756">
        <v>0</v>
      </c>
      <c r="K623" s="756">
        <v>0</v>
      </c>
      <c r="L623" s="756">
        <v>0</v>
      </c>
      <c r="M623" s="756">
        <v>0</v>
      </c>
      <c r="N623" s="646">
        <f t="shared" si="318"/>
        <v>0</v>
      </c>
      <c r="O623" s="594"/>
      <c r="P623" s="705">
        <f t="shared" si="304"/>
        <v>607</v>
      </c>
      <c r="Q623" s="756">
        <v>0</v>
      </c>
      <c r="R623" s="756">
        <v>0</v>
      </c>
      <c r="S623" s="756">
        <v>0</v>
      </c>
      <c r="T623" s="756">
        <v>0</v>
      </c>
      <c r="U623" s="756">
        <v>0</v>
      </c>
      <c r="V623" s="756">
        <v>0</v>
      </c>
      <c r="W623" s="756">
        <v>0</v>
      </c>
      <c r="X623" s="646">
        <f t="shared" si="319"/>
        <v>0</v>
      </c>
      <c r="Y623" s="594"/>
      <c r="Z623" s="705">
        <f t="shared" si="305"/>
        <v>607</v>
      </c>
      <c r="AA623" s="756">
        <f t="shared" si="297"/>
        <v>0</v>
      </c>
      <c r="AB623" s="756">
        <f t="shared" si="297"/>
        <v>0</v>
      </c>
      <c r="AC623" s="756">
        <f t="shared" si="297"/>
        <v>0</v>
      </c>
      <c r="AD623" s="756">
        <f t="shared" si="295"/>
        <v>0</v>
      </c>
      <c r="AE623" s="756">
        <f t="shared" si="295"/>
        <v>0</v>
      </c>
      <c r="AF623" s="756">
        <f t="shared" si="295"/>
        <v>0</v>
      </c>
      <c r="AG623" s="756">
        <f t="shared" si="295"/>
        <v>0</v>
      </c>
      <c r="AH623" s="646">
        <f t="shared" si="320"/>
        <v>0</v>
      </c>
      <c r="AI623" s="594"/>
      <c r="AJ623" s="705">
        <f t="shared" si="306"/>
        <v>607</v>
      </c>
      <c r="AK623" s="756">
        <v>0</v>
      </c>
      <c r="AL623" s="756">
        <v>0</v>
      </c>
      <c r="AM623" s="756">
        <v>0</v>
      </c>
      <c r="AN623" s="756">
        <v>0</v>
      </c>
      <c r="AO623" s="756">
        <v>0</v>
      </c>
      <c r="AP623" s="756">
        <v>0</v>
      </c>
      <c r="AQ623" s="756">
        <v>0</v>
      </c>
      <c r="AR623" s="646">
        <f t="shared" si="321"/>
        <v>0</v>
      </c>
      <c r="AS623" s="594"/>
      <c r="AT623" s="705">
        <f t="shared" si="307"/>
        <v>607</v>
      </c>
      <c r="AU623" s="756">
        <v>0</v>
      </c>
      <c r="AV623" s="756">
        <v>0</v>
      </c>
      <c r="AW623" s="756">
        <v>0</v>
      </c>
      <c r="AX623" s="756">
        <v>0</v>
      </c>
      <c r="AY623" s="756">
        <v>0</v>
      </c>
      <c r="AZ623" s="767">
        <f t="shared" si="326"/>
        <v>0</v>
      </c>
      <c r="BA623" s="756">
        <v>0</v>
      </c>
      <c r="BB623" s="756">
        <v>0</v>
      </c>
      <c r="BC623" s="756">
        <v>0</v>
      </c>
      <c r="BD623" s="756">
        <v>0</v>
      </c>
      <c r="BE623" s="767">
        <f t="shared" si="308"/>
        <v>0</v>
      </c>
      <c r="BF623" s="646">
        <f t="shared" si="309"/>
        <v>0</v>
      </c>
      <c r="BG623" s="594"/>
      <c r="BH623" s="705">
        <f t="shared" si="299"/>
        <v>607</v>
      </c>
      <c r="BI623" s="646">
        <f t="shared" si="310"/>
        <v>0</v>
      </c>
      <c r="BJ623" s="594"/>
      <c r="BK623" s="705">
        <f t="shared" si="311"/>
        <v>607</v>
      </c>
      <c r="BL623" s="756">
        <v>0</v>
      </c>
      <c r="BM623" s="756">
        <v>0</v>
      </c>
      <c r="BN623" s="756">
        <v>0</v>
      </c>
      <c r="BO623" s="756">
        <v>0</v>
      </c>
      <c r="BP623" s="756">
        <v>0</v>
      </c>
      <c r="BQ623" s="756">
        <v>0</v>
      </c>
      <c r="BR623" s="756">
        <v>0</v>
      </c>
      <c r="BS623" s="646">
        <f t="shared" si="322"/>
        <v>0</v>
      </c>
      <c r="BT623" s="594"/>
      <c r="BU623" s="705">
        <f t="shared" si="312"/>
        <v>607</v>
      </c>
      <c r="BV623" s="756">
        <v>0</v>
      </c>
      <c r="BW623" s="756">
        <v>0</v>
      </c>
      <c r="BX623" s="756">
        <v>0</v>
      </c>
      <c r="BY623" s="756">
        <v>0</v>
      </c>
      <c r="BZ623" s="756">
        <v>0</v>
      </c>
      <c r="CA623" s="756">
        <v>0</v>
      </c>
      <c r="CB623" s="756">
        <v>0</v>
      </c>
      <c r="CC623" s="646">
        <f t="shared" si="323"/>
        <v>0</v>
      </c>
      <c r="CD623" s="594"/>
      <c r="CE623" s="705">
        <f t="shared" si="300"/>
        <v>607</v>
      </c>
      <c r="CF623" s="756">
        <f t="shared" si="298"/>
        <v>0</v>
      </c>
      <c r="CG623" s="756">
        <f t="shared" si="298"/>
        <v>0</v>
      </c>
      <c r="CH623" s="756">
        <f t="shared" si="298"/>
        <v>0</v>
      </c>
      <c r="CI623" s="756">
        <f t="shared" si="296"/>
        <v>0</v>
      </c>
      <c r="CJ623" s="756">
        <f t="shared" si="296"/>
        <v>0</v>
      </c>
      <c r="CK623" s="756">
        <f t="shared" si="296"/>
        <v>0</v>
      </c>
      <c r="CL623" s="756">
        <f t="shared" si="296"/>
        <v>0</v>
      </c>
      <c r="CM623" s="646">
        <f t="shared" si="324"/>
        <v>0</v>
      </c>
      <c r="CN623" s="594"/>
      <c r="CO623" s="705">
        <f t="shared" si="301"/>
        <v>607</v>
      </c>
      <c r="CP623" s="756">
        <v>0</v>
      </c>
      <c r="CQ623" s="756">
        <v>0</v>
      </c>
      <c r="CR623" s="756">
        <v>0</v>
      </c>
      <c r="CS623" s="756">
        <v>0</v>
      </c>
      <c r="CT623" s="756">
        <v>0</v>
      </c>
      <c r="CU623" s="756">
        <v>0</v>
      </c>
      <c r="CV623" s="756">
        <v>0</v>
      </c>
      <c r="CW623" s="646">
        <f t="shared" si="325"/>
        <v>0</v>
      </c>
      <c r="CX623" s="685"/>
      <c r="CY623" s="705">
        <f t="shared" si="302"/>
        <v>607</v>
      </c>
      <c r="CZ623" s="756">
        <v>0</v>
      </c>
      <c r="DA623" s="756">
        <v>0</v>
      </c>
      <c r="DB623" s="756">
        <v>0</v>
      </c>
      <c r="DC623" s="756">
        <v>0</v>
      </c>
      <c r="DD623" s="756">
        <v>0</v>
      </c>
      <c r="DE623" s="767">
        <f t="shared" si="313"/>
        <v>0</v>
      </c>
      <c r="DF623" s="756">
        <v>0</v>
      </c>
      <c r="DG623" s="756">
        <v>0</v>
      </c>
      <c r="DH623" s="756">
        <v>0</v>
      </c>
      <c r="DI623" s="756">
        <v>0</v>
      </c>
      <c r="DJ623" s="767">
        <f t="shared" si="314"/>
        <v>0</v>
      </c>
      <c r="DK623" s="715">
        <f t="shared" si="315"/>
        <v>0</v>
      </c>
      <c r="DL623" s="685"/>
      <c r="DM623" s="705">
        <f t="shared" si="303"/>
        <v>607</v>
      </c>
      <c r="DN623" s="715">
        <f t="shared" si="316"/>
        <v>0</v>
      </c>
    </row>
    <row r="624" spans="2:118" x14ac:dyDescent="0.25">
      <c r="B624" s="705">
        <v>608</v>
      </c>
      <c r="C624" s="765">
        <f>(1+_xlfn.XLOOKUP(INT((B624-1)/12)+1,'ZC Curve'!$B$8:$B$107,'ZC Curve'!R$8:R$107,,0))^(1/12)-1</f>
        <v>0</v>
      </c>
      <c r="D624" s="766">
        <f t="shared" si="317"/>
        <v>1</v>
      </c>
      <c r="E624" s="685"/>
      <c r="F624" s="705">
        <v>608</v>
      </c>
      <c r="G624" s="756">
        <v>0</v>
      </c>
      <c r="H624" s="756">
        <v>0</v>
      </c>
      <c r="I624" s="756">
        <v>0</v>
      </c>
      <c r="J624" s="756">
        <v>0</v>
      </c>
      <c r="K624" s="756">
        <v>0</v>
      </c>
      <c r="L624" s="756">
        <v>0</v>
      </c>
      <c r="M624" s="756">
        <v>0</v>
      </c>
      <c r="N624" s="646">
        <f t="shared" si="318"/>
        <v>0</v>
      </c>
      <c r="O624" s="594"/>
      <c r="P624" s="705">
        <f t="shared" si="304"/>
        <v>608</v>
      </c>
      <c r="Q624" s="756">
        <v>0</v>
      </c>
      <c r="R624" s="756">
        <v>0</v>
      </c>
      <c r="S624" s="756">
        <v>0</v>
      </c>
      <c r="T624" s="756">
        <v>0</v>
      </c>
      <c r="U624" s="756">
        <v>0</v>
      </c>
      <c r="V624" s="756">
        <v>0</v>
      </c>
      <c r="W624" s="756">
        <v>0</v>
      </c>
      <c r="X624" s="646">
        <f t="shared" si="319"/>
        <v>0</v>
      </c>
      <c r="Y624" s="594"/>
      <c r="Z624" s="705">
        <f t="shared" si="305"/>
        <v>608</v>
      </c>
      <c r="AA624" s="756">
        <f t="shared" si="297"/>
        <v>0</v>
      </c>
      <c r="AB624" s="756">
        <f t="shared" si="297"/>
        <v>0</v>
      </c>
      <c r="AC624" s="756">
        <f t="shared" si="297"/>
        <v>0</v>
      </c>
      <c r="AD624" s="756">
        <f t="shared" si="295"/>
        <v>0</v>
      </c>
      <c r="AE624" s="756">
        <f t="shared" si="295"/>
        <v>0</v>
      </c>
      <c r="AF624" s="756">
        <f t="shared" si="295"/>
        <v>0</v>
      </c>
      <c r="AG624" s="756">
        <f t="shared" si="295"/>
        <v>0</v>
      </c>
      <c r="AH624" s="646">
        <f t="shared" si="320"/>
        <v>0</v>
      </c>
      <c r="AI624" s="594"/>
      <c r="AJ624" s="705">
        <f t="shared" si="306"/>
        <v>608</v>
      </c>
      <c r="AK624" s="756">
        <v>0</v>
      </c>
      <c r="AL624" s="756">
        <v>0</v>
      </c>
      <c r="AM624" s="756">
        <v>0</v>
      </c>
      <c r="AN624" s="756">
        <v>0</v>
      </c>
      <c r="AO624" s="756">
        <v>0</v>
      </c>
      <c r="AP624" s="756">
        <v>0</v>
      </c>
      <c r="AQ624" s="756">
        <v>0</v>
      </c>
      <c r="AR624" s="646">
        <f t="shared" si="321"/>
        <v>0</v>
      </c>
      <c r="AS624" s="594"/>
      <c r="AT624" s="705">
        <f t="shared" si="307"/>
        <v>608</v>
      </c>
      <c r="AU624" s="756">
        <v>0</v>
      </c>
      <c r="AV624" s="756">
        <v>0</v>
      </c>
      <c r="AW624" s="756">
        <v>0</v>
      </c>
      <c r="AX624" s="756">
        <v>0</v>
      </c>
      <c r="AY624" s="756">
        <v>0</v>
      </c>
      <c r="AZ624" s="767">
        <f t="shared" si="326"/>
        <v>0</v>
      </c>
      <c r="BA624" s="756">
        <v>0</v>
      </c>
      <c r="BB624" s="756">
        <v>0</v>
      </c>
      <c r="BC624" s="756">
        <v>0</v>
      </c>
      <c r="BD624" s="756">
        <v>0</v>
      </c>
      <c r="BE624" s="767">
        <f t="shared" si="308"/>
        <v>0</v>
      </c>
      <c r="BF624" s="646">
        <f t="shared" si="309"/>
        <v>0</v>
      </c>
      <c r="BG624" s="594"/>
      <c r="BH624" s="705">
        <f t="shared" si="299"/>
        <v>608</v>
      </c>
      <c r="BI624" s="646">
        <f t="shared" si="310"/>
        <v>0</v>
      </c>
      <c r="BJ624" s="594"/>
      <c r="BK624" s="705">
        <f t="shared" si="311"/>
        <v>608</v>
      </c>
      <c r="BL624" s="756">
        <v>0</v>
      </c>
      <c r="BM624" s="756">
        <v>0</v>
      </c>
      <c r="BN624" s="756">
        <v>0</v>
      </c>
      <c r="BO624" s="756">
        <v>0</v>
      </c>
      <c r="BP624" s="756">
        <v>0</v>
      </c>
      <c r="BQ624" s="756">
        <v>0</v>
      </c>
      <c r="BR624" s="756">
        <v>0</v>
      </c>
      <c r="BS624" s="646">
        <f t="shared" si="322"/>
        <v>0</v>
      </c>
      <c r="BT624" s="594"/>
      <c r="BU624" s="705">
        <f t="shared" si="312"/>
        <v>608</v>
      </c>
      <c r="BV624" s="756">
        <v>0</v>
      </c>
      <c r="BW624" s="756">
        <v>0</v>
      </c>
      <c r="BX624" s="756">
        <v>0</v>
      </c>
      <c r="BY624" s="756">
        <v>0</v>
      </c>
      <c r="BZ624" s="756">
        <v>0</v>
      </c>
      <c r="CA624" s="756">
        <v>0</v>
      </c>
      <c r="CB624" s="756">
        <v>0</v>
      </c>
      <c r="CC624" s="646">
        <f t="shared" si="323"/>
        <v>0</v>
      </c>
      <c r="CD624" s="594"/>
      <c r="CE624" s="705">
        <f t="shared" si="300"/>
        <v>608</v>
      </c>
      <c r="CF624" s="756">
        <f t="shared" si="298"/>
        <v>0</v>
      </c>
      <c r="CG624" s="756">
        <f t="shared" si="298"/>
        <v>0</v>
      </c>
      <c r="CH624" s="756">
        <f t="shared" si="298"/>
        <v>0</v>
      </c>
      <c r="CI624" s="756">
        <f t="shared" si="296"/>
        <v>0</v>
      </c>
      <c r="CJ624" s="756">
        <f t="shared" si="296"/>
        <v>0</v>
      </c>
      <c r="CK624" s="756">
        <f t="shared" si="296"/>
        <v>0</v>
      </c>
      <c r="CL624" s="756">
        <f t="shared" si="296"/>
        <v>0</v>
      </c>
      <c r="CM624" s="646">
        <f t="shared" si="324"/>
        <v>0</v>
      </c>
      <c r="CN624" s="594"/>
      <c r="CO624" s="705">
        <f t="shared" si="301"/>
        <v>608</v>
      </c>
      <c r="CP624" s="756">
        <v>0</v>
      </c>
      <c r="CQ624" s="756">
        <v>0</v>
      </c>
      <c r="CR624" s="756">
        <v>0</v>
      </c>
      <c r="CS624" s="756">
        <v>0</v>
      </c>
      <c r="CT624" s="756">
        <v>0</v>
      </c>
      <c r="CU624" s="756">
        <v>0</v>
      </c>
      <c r="CV624" s="756">
        <v>0</v>
      </c>
      <c r="CW624" s="646">
        <f t="shared" si="325"/>
        <v>0</v>
      </c>
      <c r="CX624" s="685"/>
      <c r="CY624" s="705">
        <f t="shared" si="302"/>
        <v>608</v>
      </c>
      <c r="CZ624" s="756">
        <v>0</v>
      </c>
      <c r="DA624" s="756">
        <v>0</v>
      </c>
      <c r="DB624" s="756">
        <v>0</v>
      </c>
      <c r="DC624" s="756">
        <v>0</v>
      </c>
      <c r="DD624" s="756">
        <v>0</v>
      </c>
      <c r="DE624" s="767">
        <f t="shared" si="313"/>
        <v>0</v>
      </c>
      <c r="DF624" s="756">
        <v>0</v>
      </c>
      <c r="DG624" s="756">
        <v>0</v>
      </c>
      <c r="DH624" s="756">
        <v>0</v>
      </c>
      <c r="DI624" s="756">
        <v>0</v>
      </c>
      <c r="DJ624" s="767">
        <f t="shared" si="314"/>
        <v>0</v>
      </c>
      <c r="DK624" s="715">
        <f t="shared" si="315"/>
        <v>0</v>
      </c>
      <c r="DL624" s="685"/>
      <c r="DM624" s="705">
        <f t="shared" si="303"/>
        <v>608</v>
      </c>
      <c r="DN624" s="715">
        <f t="shared" si="316"/>
        <v>0</v>
      </c>
    </row>
    <row r="625" spans="2:118" x14ac:dyDescent="0.25">
      <c r="B625" s="705">
        <v>609</v>
      </c>
      <c r="C625" s="765">
        <f>(1+_xlfn.XLOOKUP(INT((B625-1)/12)+1,'ZC Curve'!$B$8:$B$107,'ZC Curve'!R$8:R$107,,0))^(1/12)-1</f>
        <v>0</v>
      </c>
      <c r="D625" s="766">
        <f t="shared" si="317"/>
        <v>1</v>
      </c>
      <c r="E625" s="685"/>
      <c r="F625" s="705">
        <v>609</v>
      </c>
      <c r="G625" s="756">
        <v>0</v>
      </c>
      <c r="H625" s="756">
        <v>0</v>
      </c>
      <c r="I625" s="756">
        <v>0</v>
      </c>
      <c r="J625" s="756">
        <v>0</v>
      </c>
      <c r="K625" s="756">
        <v>0</v>
      </c>
      <c r="L625" s="756">
        <v>0</v>
      </c>
      <c r="M625" s="756">
        <v>0</v>
      </c>
      <c r="N625" s="646">
        <f t="shared" si="318"/>
        <v>0</v>
      </c>
      <c r="O625" s="594"/>
      <c r="P625" s="705">
        <f t="shared" si="304"/>
        <v>609</v>
      </c>
      <c r="Q625" s="756">
        <v>0</v>
      </c>
      <c r="R625" s="756">
        <v>0</v>
      </c>
      <c r="S625" s="756">
        <v>0</v>
      </c>
      <c r="T625" s="756">
        <v>0</v>
      </c>
      <c r="U625" s="756">
        <v>0</v>
      </c>
      <c r="V625" s="756">
        <v>0</v>
      </c>
      <c r="W625" s="756">
        <v>0</v>
      </c>
      <c r="X625" s="646">
        <f t="shared" si="319"/>
        <v>0</v>
      </c>
      <c r="Y625" s="594"/>
      <c r="Z625" s="705">
        <f t="shared" si="305"/>
        <v>609</v>
      </c>
      <c r="AA625" s="756">
        <f t="shared" si="297"/>
        <v>0</v>
      </c>
      <c r="AB625" s="756">
        <f t="shared" si="297"/>
        <v>0</v>
      </c>
      <c r="AC625" s="756">
        <f t="shared" si="297"/>
        <v>0</v>
      </c>
      <c r="AD625" s="756">
        <f t="shared" si="295"/>
        <v>0</v>
      </c>
      <c r="AE625" s="756">
        <f t="shared" si="295"/>
        <v>0</v>
      </c>
      <c r="AF625" s="756">
        <f t="shared" si="295"/>
        <v>0</v>
      </c>
      <c r="AG625" s="756">
        <f t="shared" si="295"/>
        <v>0</v>
      </c>
      <c r="AH625" s="646">
        <f t="shared" si="320"/>
        <v>0</v>
      </c>
      <c r="AI625" s="594"/>
      <c r="AJ625" s="705">
        <f t="shared" si="306"/>
        <v>609</v>
      </c>
      <c r="AK625" s="756">
        <v>0</v>
      </c>
      <c r="AL625" s="756">
        <v>0</v>
      </c>
      <c r="AM625" s="756">
        <v>0</v>
      </c>
      <c r="AN625" s="756">
        <v>0</v>
      </c>
      <c r="AO625" s="756">
        <v>0</v>
      </c>
      <c r="AP625" s="756">
        <v>0</v>
      </c>
      <c r="AQ625" s="756">
        <v>0</v>
      </c>
      <c r="AR625" s="646">
        <f t="shared" si="321"/>
        <v>0</v>
      </c>
      <c r="AS625" s="594"/>
      <c r="AT625" s="705">
        <f t="shared" si="307"/>
        <v>609</v>
      </c>
      <c r="AU625" s="756">
        <v>0</v>
      </c>
      <c r="AV625" s="756">
        <v>0</v>
      </c>
      <c r="AW625" s="756">
        <v>0</v>
      </c>
      <c r="AX625" s="756">
        <v>0</v>
      </c>
      <c r="AY625" s="756">
        <v>0</v>
      </c>
      <c r="AZ625" s="767">
        <f t="shared" si="326"/>
        <v>0</v>
      </c>
      <c r="BA625" s="756">
        <v>0</v>
      </c>
      <c r="BB625" s="756">
        <v>0</v>
      </c>
      <c r="BC625" s="756">
        <v>0</v>
      </c>
      <c r="BD625" s="756">
        <v>0</v>
      </c>
      <c r="BE625" s="767">
        <f t="shared" si="308"/>
        <v>0</v>
      </c>
      <c r="BF625" s="646">
        <f t="shared" si="309"/>
        <v>0</v>
      </c>
      <c r="BG625" s="594"/>
      <c r="BH625" s="705">
        <f t="shared" si="299"/>
        <v>609</v>
      </c>
      <c r="BI625" s="646">
        <f t="shared" si="310"/>
        <v>0</v>
      </c>
      <c r="BJ625" s="594"/>
      <c r="BK625" s="705">
        <f t="shared" si="311"/>
        <v>609</v>
      </c>
      <c r="BL625" s="756">
        <v>0</v>
      </c>
      <c r="BM625" s="756">
        <v>0</v>
      </c>
      <c r="BN625" s="756">
        <v>0</v>
      </c>
      <c r="BO625" s="756">
        <v>0</v>
      </c>
      <c r="BP625" s="756">
        <v>0</v>
      </c>
      <c r="BQ625" s="756">
        <v>0</v>
      </c>
      <c r="BR625" s="756">
        <v>0</v>
      </c>
      <c r="BS625" s="646">
        <f t="shared" si="322"/>
        <v>0</v>
      </c>
      <c r="BT625" s="594"/>
      <c r="BU625" s="705">
        <f t="shared" si="312"/>
        <v>609</v>
      </c>
      <c r="BV625" s="756">
        <v>0</v>
      </c>
      <c r="BW625" s="756">
        <v>0</v>
      </c>
      <c r="BX625" s="756">
        <v>0</v>
      </c>
      <c r="BY625" s="756">
        <v>0</v>
      </c>
      <c r="BZ625" s="756">
        <v>0</v>
      </c>
      <c r="CA625" s="756">
        <v>0</v>
      </c>
      <c r="CB625" s="756">
        <v>0</v>
      </c>
      <c r="CC625" s="646">
        <f t="shared" si="323"/>
        <v>0</v>
      </c>
      <c r="CD625" s="594"/>
      <c r="CE625" s="705">
        <f t="shared" si="300"/>
        <v>609</v>
      </c>
      <c r="CF625" s="756">
        <f t="shared" si="298"/>
        <v>0</v>
      </c>
      <c r="CG625" s="756">
        <f t="shared" si="298"/>
        <v>0</v>
      </c>
      <c r="CH625" s="756">
        <f t="shared" si="298"/>
        <v>0</v>
      </c>
      <c r="CI625" s="756">
        <f t="shared" si="296"/>
        <v>0</v>
      </c>
      <c r="CJ625" s="756">
        <f t="shared" si="296"/>
        <v>0</v>
      </c>
      <c r="CK625" s="756">
        <f t="shared" si="296"/>
        <v>0</v>
      </c>
      <c r="CL625" s="756">
        <f t="shared" si="296"/>
        <v>0</v>
      </c>
      <c r="CM625" s="646">
        <f t="shared" si="324"/>
        <v>0</v>
      </c>
      <c r="CN625" s="594"/>
      <c r="CO625" s="705">
        <f t="shared" si="301"/>
        <v>609</v>
      </c>
      <c r="CP625" s="756">
        <v>0</v>
      </c>
      <c r="CQ625" s="756">
        <v>0</v>
      </c>
      <c r="CR625" s="756">
        <v>0</v>
      </c>
      <c r="CS625" s="756">
        <v>0</v>
      </c>
      <c r="CT625" s="756">
        <v>0</v>
      </c>
      <c r="CU625" s="756">
        <v>0</v>
      </c>
      <c r="CV625" s="756">
        <v>0</v>
      </c>
      <c r="CW625" s="646">
        <f t="shared" si="325"/>
        <v>0</v>
      </c>
      <c r="CX625" s="685"/>
      <c r="CY625" s="705">
        <f t="shared" si="302"/>
        <v>609</v>
      </c>
      <c r="CZ625" s="756">
        <v>0</v>
      </c>
      <c r="DA625" s="756">
        <v>0</v>
      </c>
      <c r="DB625" s="756">
        <v>0</v>
      </c>
      <c r="DC625" s="756">
        <v>0</v>
      </c>
      <c r="DD625" s="756">
        <v>0</v>
      </c>
      <c r="DE625" s="767">
        <f t="shared" si="313"/>
        <v>0</v>
      </c>
      <c r="DF625" s="756">
        <v>0</v>
      </c>
      <c r="DG625" s="756">
        <v>0</v>
      </c>
      <c r="DH625" s="756">
        <v>0</v>
      </c>
      <c r="DI625" s="756">
        <v>0</v>
      </c>
      <c r="DJ625" s="767">
        <f t="shared" si="314"/>
        <v>0</v>
      </c>
      <c r="DK625" s="715">
        <f t="shared" si="315"/>
        <v>0</v>
      </c>
      <c r="DL625" s="685"/>
      <c r="DM625" s="705">
        <f t="shared" si="303"/>
        <v>609</v>
      </c>
      <c r="DN625" s="715">
        <f t="shared" si="316"/>
        <v>0</v>
      </c>
    </row>
    <row r="626" spans="2:118" x14ac:dyDescent="0.25">
      <c r="B626" s="705">
        <v>610</v>
      </c>
      <c r="C626" s="765">
        <f>(1+_xlfn.XLOOKUP(INT((B626-1)/12)+1,'ZC Curve'!$B$8:$B$107,'ZC Curve'!R$8:R$107,,0))^(1/12)-1</f>
        <v>0</v>
      </c>
      <c r="D626" s="766">
        <f t="shared" si="317"/>
        <v>1</v>
      </c>
      <c r="E626" s="685"/>
      <c r="F626" s="705">
        <v>610</v>
      </c>
      <c r="G626" s="756">
        <v>0</v>
      </c>
      <c r="H626" s="756">
        <v>0</v>
      </c>
      <c r="I626" s="756">
        <v>0</v>
      </c>
      <c r="J626" s="756">
        <v>0</v>
      </c>
      <c r="K626" s="756">
        <v>0</v>
      </c>
      <c r="L626" s="756">
        <v>0</v>
      </c>
      <c r="M626" s="756">
        <v>0</v>
      </c>
      <c r="N626" s="646">
        <f t="shared" si="318"/>
        <v>0</v>
      </c>
      <c r="O626" s="594"/>
      <c r="P626" s="705">
        <f t="shared" si="304"/>
        <v>610</v>
      </c>
      <c r="Q626" s="756">
        <v>0</v>
      </c>
      <c r="R626" s="756">
        <v>0</v>
      </c>
      <c r="S626" s="756">
        <v>0</v>
      </c>
      <c r="T626" s="756">
        <v>0</v>
      </c>
      <c r="U626" s="756">
        <v>0</v>
      </c>
      <c r="V626" s="756">
        <v>0</v>
      </c>
      <c r="W626" s="756">
        <v>0</v>
      </c>
      <c r="X626" s="646">
        <f t="shared" si="319"/>
        <v>0</v>
      </c>
      <c r="Y626" s="594"/>
      <c r="Z626" s="705">
        <f t="shared" si="305"/>
        <v>610</v>
      </c>
      <c r="AA626" s="756">
        <f t="shared" si="297"/>
        <v>0</v>
      </c>
      <c r="AB626" s="756">
        <f t="shared" si="297"/>
        <v>0</v>
      </c>
      <c r="AC626" s="756">
        <f t="shared" si="297"/>
        <v>0</v>
      </c>
      <c r="AD626" s="756">
        <f t="shared" si="295"/>
        <v>0</v>
      </c>
      <c r="AE626" s="756">
        <f t="shared" si="295"/>
        <v>0</v>
      </c>
      <c r="AF626" s="756">
        <f t="shared" si="295"/>
        <v>0</v>
      </c>
      <c r="AG626" s="756">
        <f t="shared" si="295"/>
        <v>0</v>
      </c>
      <c r="AH626" s="646">
        <f t="shared" si="320"/>
        <v>0</v>
      </c>
      <c r="AI626" s="594"/>
      <c r="AJ626" s="705">
        <f t="shared" si="306"/>
        <v>610</v>
      </c>
      <c r="AK626" s="756">
        <v>0</v>
      </c>
      <c r="AL626" s="756">
        <v>0</v>
      </c>
      <c r="AM626" s="756">
        <v>0</v>
      </c>
      <c r="AN626" s="756">
        <v>0</v>
      </c>
      <c r="AO626" s="756">
        <v>0</v>
      </c>
      <c r="AP626" s="756">
        <v>0</v>
      </c>
      <c r="AQ626" s="756">
        <v>0</v>
      </c>
      <c r="AR626" s="646">
        <f t="shared" si="321"/>
        <v>0</v>
      </c>
      <c r="AS626" s="594"/>
      <c r="AT626" s="705">
        <f t="shared" si="307"/>
        <v>610</v>
      </c>
      <c r="AU626" s="756">
        <v>0</v>
      </c>
      <c r="AV626" s="756">
        <v>0</v>
      </c>
      <c r="AW626" s="756">
        <v>0</v>
      </c>
      <c r="AX626" s="756">
        <v>0</v>
      </c>
      <c r="AY626" s="756">
        <v>0</v>
      </c>
      <c r="AZ626" s="767">
        <f t="shared" si="326"/>
        <v>0</v>
      </c>
      <c r="BA626" s="756">
        <v>0</v>
      </c>
      <c r="BB626" s="756">
        <v>0</v>
      </c>
      <c r="BC626" s="756">
        <v>0</v>
      </c>
      <c r="BD626" s="756">
        <v>0</v>
      </c>
      <c r="BE626" s="767">
        <f t="shared" si="308"/>
        <v>0</v>
      </c>
      <c r="BF626" s="646">
        <f t="shared" si="309"/>
        <v>0</v>
      </c>
      <c r="BG626" s="594"/>
      <c r="BH626" s="705">
        <f t="shared" si="299"/>
        <v>610</v>
      </c>
      <c r="BI626" s="646">
        <f t="shared" si="310"/>
        <v>0</v>
      </c>
      <c r="BJ626" s="594"/>
      <c r="BK626" s="705">
        <f t="shared" si="311"/>
        <v>610</v>
      </c>
      <c r="BL626" s="756">
        <v>0</v>
      </c>
      <c r="BM626" s="756">
        <v>0</v>
      </c>
      <c r="BN626" s="756">
        <v>0</v>
      </c>
      <c r="BO626" s="756">
        <v>0</v>
      </c>
      <c r="BP626" s="756">
        <v>0</v>
      </c>
      <c r="BQ626" s="756">
        <v>0</v>
      </c>
      <c r="BR626" s="756">
        <v>0</v>
      </c>
      <c r="BS626" s="646">
        <f t="shared" si="322"/>
        <v>0</v>
      </c>
      <c r="BT626" s="594"/>
      <c r="BU626" s="705">
        <f t="shared" si="312"/>
        <v>610</v>
      </c>
      <c r="BV626" s="756">
        <v>0</v>
      </c>
      <c r="BW626" s="756">
        <v>0</v>
      </c>
      <c r="BX626" s="756">
        <v>0</v>
      </c>
      <c r="BY626" s="756">
        <v>0</v>
      </c>
      <c r="BZ626" s="756">
        <v>0</v>
      </c>
      <c r="CA626" s="756">
        <v>0</v>
      </c>
      <c r="CB626" s="756">
        <v>0</v>
      </c>
      <c r="CC626" s="646">
        <f t="shared" si="323"/>
        <v>0</v>
      </c>
      <c r="CD626" s="594"/>
      <c r="CE626" s="705">
        <f t="shared" si="300"/>
        <v>610</v>
      </c>
      <c r="CF626" s="756">
        <f t="shared" si="298"/>
        <v>0</v>
      </c>
      <c r="CG626" s="756">
        <f t="shared" si="298"/>
        <v>0</v>
      </c>
      <c r="CH626" s="756">
        <f t="shared" si="298"/>
        <v>0</v>
      </c>
      <c r="CI626" s="756">
        <f t="shared" si="296"/>
        <v>0</v>
      </c>
      <c r="CJ626" s="756">
        <f t="shared" si="296"/>
        <v>0</v>
      </c>
      <c r="CK626" s="756">
        <f t="shared" si="296"/>
        <v>0</v>
      </c>
      <c r="CL626" s="756">
        <f t="shared" si="296"/>
        <v>0</v>
      </c>
      <c r="CM626" s="646">
        <f t="shared" si="324"/>
        <v>0</v>
      </c>
      <c r="CN626" s="594"/>
      <c r="CO626" s="705">
        <f t="shared" si="301"/>
        <v>610</v>
      </c>
      <c r="CP626" s="756">
        <v>0</v>
      </c>
      <c r="CQ626" s="756">
        <v>0</v>
      </c>
      <c r="CR626" s="756">
        <v>0</v>
      </c>
      <c r="CS626" s="756">
        <v>0</v>
      </c>
      <c r="CT626" s="756">
        <v>0</v>
      </c>
      <c r="CU626" s="756">
        <v>0</v>
      </c>
      <c r="CV626" s="756">
        <v>0</v>
      </c>
      <c r="CW626" s="646">
        <f t="shared" si="325"/>
        <v>0</v>
      </c>
      <c r="CX626" s="685"/>
      <c r="CY626" s="705">
        <f t="shared" si="302"/>
        <v>610</v>
      </c>
      <c r="CZ626" s="756">
        <v>0</v>
      </c>
      <c r="DA626" s="756">
        <v>0</v>
      </c>
      <c r="DB626" s="756">
        <v>0</v>
      </c>
      <c r="DC626" s="756">
        <v>0</v>
      </c>
      <c r="DD626" s="756">
        <v>0</v>
      </c>
      <c r="DE626" s="767">
        <f t="shared" si="313"/>
        <v>0</v>
      </c>
      <c r="DF626" s="756">
        <v>0</v>
      </c>
      <c r="DG626" s="756">
        <v>0</v>
      </c>
      <c r="DH626" s="756">
        <v>0</v>
      </c>
      <c r="DI626" s="756">
        <v>0</v>
      </c>
      <c r="DJ626" s="767">
        <f t="shared" si="314"/>
        <v>0</v>
      </c>
      <c r="DK626" s="715">
        <f t="shared" si="315"/>
        <v>0</v>
      </c>
      <c r="DL626" s="685"/>
      <c r="DM626" s="705">
        <f t="shared" si="303"/>
        <v>610</v>
      </c>
      <c r="DN626" s="715">
        <f t="shared" si="316"/>
        <v>0</v>
      </c>
    </row>
    <row r="627" spans="2:118" x14ac:dyDescent="0.25">
      <c r="B627" s="705">
        <v>611</v>
      </c>
      <c r="C627" s="765">
        <f>(1+_xlfn.XLOOKUP(INT((B627-1)/12)+1,'ZC Curve'!$B$8:$B$107,'ZC Curve'!R$8:R$107,,0))^(1/12)-1</f>
        <v>0</v>
      </c>
      <c r="D627" s="766">
        <f t="shared" si="317"/>
        <v>1</v>
      </c>
      <c r="E627" s="685"/>
      <c r="F627" s="705">
        <v>611</v>
      </c>
      <c r="G627" s="756">
        <v>0</v>
      </c>
      <c r="H627" s="756">
        <v>0</v>
      </c>
      <c r="I627" s="756">
        <v>0</v>
      </c>
      <c r="J627" s="756">
        <v>0</v>
      </c>
      <c r="K627" s="756">
        <v>0</v>
      </c>
      <c r="L627" s="756">
        <v>0</v>
      </c>
      <c r="M627" s="756">
        <v>0</v>
      </c>
      <c r="N627" s="646">
        <f t="shared" si="318"/>
        <v>0</v>
      </c>
      <c r="O627" s="594"/>
      <c r="P627" s="705">
        <f t="shared" si="304"/>
        <v>611</v>
      </c>
      <c r="Q627" s="756">
        <v>0</v>
      </c>
      <c r="R627" s="756">
        <v>0</v>
      </c>
      <c r="S627" s="756">
        <v>0</v>
      </c>
      <c r="T627" s="756">
        <v>0</v>
      </c>
      <c r="U627" s="756">
        <v>0</v>
      </c>
      <c r="V627" s="756">
        <v>0</v>
      </c>
      <c r="W627" s="756">
        <v>0</v>
      </c>
      <c r="X627" s="646">
        <f t="shared" si="319"/>
        <v>0</v>
      </c>
      <c r="Y627" s="594"/>
      <c r="Z627" s="705">
        <f t="shared" si="305"/>
        <v>611</v>
      </c>
      <c r="AA627" s="756">
        <f t="shared" si="297"/>
        <v>0</v>
      </c>
      <c r="AB627" s="756">
        <f t="shared" si="297"/>
        <v>0</v>
      </c>
      <c r="AC627" s="756">
        <f t="shared" si="297"/>
        <v>0</v>
      </c>
      <c r="AD627" s="756">
        <f t="shared" si="295"/>
        <v>0</v>
      </c>
      <c r="AE627" s="756">
        <f t="shared" si="295"/>
        <v>0</v>
      </c>
      <c r="AF627" s="756">
        <f t="shared" si="295"/>
        <v>0</v>
      </c>
      <c r="AG627" s="756">
        <f t="shared" si="295"/>
        <v>0</v>
      </c>
      <c r="AH627" s="646">
        <f t="shared" si="320"/>
        <v>0</v>
      </c>
      <c r="AI627" s="594"/>
      <c r="AJ627" s="705">
        <f t="shared" si="306"/>
        <v>611</v>
      </c>
      <c r="AK627" s="756">
        <v>0</v>
      </c>
      <c r="AL627" s="756">
        <v>0</v>
      </c>
      <c r="AM627" s="756">
        <v>0</v>
      </c>
      <c r="AN627" s="756">
        <v>0</v>
      </c>
      <c r="AO627" s="756">
        <v>0</v>
      </c>
      <c r="AP627" s="756">
        <v>0</v>
      </c>
      <c r="AQ627" s="756">
        <v>0</v>
      </c>
      <c r="AR627" s="646">
        <f t="shared" si="321"/>
        <v>0</v>
      </c>
      <c r="AS627" s="594"/>
      <c r="AT627" s="705">
        <f t="shared" si="307"/>
        <v>611</v>
      </c>
      <c r="AU627" s="756">
        <v>0</v>
      </c>
      <c r="AV627" s="756">
        <v>0</v>
      </c>
      <c r="AW627" s="756">
        <v>0</v>
      </c>
      <c r="AX627" s="756">
        <v>0</v>
      </c>
      <c r="AY627" s="756">
        <v>0</v>
      </c>
      <c r="AZ627" s="767">
        <f t="shared" si="326"/>
        <v>0</v>
      </c>
      <c r="BA627" s="756">
        <v>0</v>
      </c>
      <c r="BB627" s="756">
        <v>0</v>
      </c>
      <c r="BC627" s="756">
        <v>0</v>
      </c>
      <c r="BD627" s="756">
        <v>0</v>
      </c>
      <c r="BE627" s="767">
        <f t="shared" si="308"/>
        <v>0</v>
      </c>
      <c r="BF627" s="646">
        <f t="shared" si="309"/>
        <v>0</v>
      </c>
      <c r="BG627" s="594"/>
      <c r="BH627" s="705">
        <f t="shared" si="299"/>
        <v>611</v>
      </c>
      <c r="BI627" s="646">
        <f t="shared" si="310"/>
        <v>0</v>
      </c>
      <c r="BJ627" s="594"/>
      <c r="BK627" s="705">
        <f t="shared" si="311"/>
        <v>611</v>
      </c>
      <c r="BL627" s="756">
        <v>0</v>
      </c>
      <c r="BM627" s="756">
        <v>0</v>
      </c>
      <c r="BN627" s="756">
        <v>0</v>
      </c>
      <c r="BO627" s="756">
        <v>0</v>
      </c>
      <c r="BP627" s="756">
        <v>0</v>
      </c>
      <c r="BQ627" s="756">
        <v>0</v>
      </c>
      <c r="BR627" s="756">
        <v>0</v>
      </c>
      <c r="BS627" s="646">
        <f t="shared" si="322"/>
        <v>0</v>
      </c>
      <c r="BT627" s="594"/>
      <c r="BU627" s="705">
        <f t="shared" si="312"/>
        <v>611</v>
      </c>
      <c r="BV627" s="756">
        <v>0</v>
      </c>
      <c r="BW627" s="756">
        <v>0</v>
      </c>
      <c r="BX627" s="756">
        <v>0</v>
      </c>
      <c r="BY627" s="756">
        <v>0</v>
      </c>
      <c r="BZ627" s="756">
        <v>0</v>
      </c>
      <c r="CA627" s="756">
        <v>0</v>
      </c>
      <c r="CB627" s="756">
        <v>0</v>
      </c>
      <c r="CC627" s="646">
        <f t="shared" si="323"/>
        <v>0</v>
      </c>
      <c r="CD627" s="594"/>
      <c r="CE627" s="705">
        <f t="shared" si="300"/>
        <v>611</v>
      </c>
      <c r="CF627" s="756">
        <f t="shared" si="298"/>
        <v>0</v>
      </c>
      <c r="CG627" s="756">
        <f t="shared" si="298"/>
        <v>0</v>
      </c>
      <c r="CH627" s="756">
        <f t="shared" si="298"/>
        <v>0</v>
      </c>
      <c r="CI627" s="756">
        <f t="shared" si="296"/>
        <v>0</v>
      </c>
      <c r="CJ627" s="756">
        <f t="shared" si="296"/>
        <v>0</v>
      </c>
      <c r="CK627" s="756">
        <f t="shared" si="296"/>
        <v>0</v>
      </c>
      <c r="CL627" s="756">
        <f t="shared" si="296"/>
        <v>0</v>
      </c>
      <c r="CM627" s="646">
        <f t="shared" si="324"/>
        <v>0</v>
      </c>
      <c r="CN627" s="594"/>
      <c r="CO627" s="705">
        <f t="shared" si="301"/>
        <v>611</v>
      </c>
      <c r="CP627" s="756">
        <v>0</v>
      </c>
      <c r="CQ627" s="756">
        <v>0</v>
      </c>
      <c r="CR627" s="756">
        <v>0</v>
      </c>
      <c r="CS627" s="756">
        <v>0</v>
      </c>
      <c r="CT627" s="756">
        <v>0</v>
      </c>
      <c r="CU627" s="756">
        <v>0</v>
      </c>
      <c r="CV627" s="756">
        <v>0</v>
      </c>
      <c r="CW627" s="646">
        <f t="shared" si="325"/>
        <v>0</v>
      </c>
      <c r="CX627" s="685"/>
      <c r="CY627" s="705">
        <f t="shared" si="302"/>
        <v>611</v>
      </c>
      <c r="CZ627" s="756">
        <v>0</v>
      </c>
      <c r="DA627" s="756">
        <v>0</v>
      </c>
      <c r="DB627" s="756">
        <v>0</v>
      </c>
      <c r="DC627" s="756">
        <v>0</v>
      </c>
      <c r="DD627" s="756">
        <v>0</v>
      </c>
      <c r="DE627" s="767">
        <f t="shared" si="313"/>
        <v>0</v>
      </c>
      <c r="DF627" s="756">
        <v>0</v>
      </c>
      <c r="DG627" s="756">
        <v>0</v>
      </c>
      <c r="DH627" s="756">
        <v>0</v>
      </c>
      <c r="DI627" s="756">
        <v>0</v>
      </c>
      <c r="DJ627" s="767">
        <f t="shared" si="314"/>
        <v>0</v>
      </c>
      <c r="DK627" s="715">
        <f t="shared" si="315"/>
        <v>0</v>
      </c>
      <c r="DL627" s="685"/>
      <c r="DM627" s="705">
        <f t="shared" si="303"/>
        <v>611</v>
      </c>
      <c r="DN627" s="715">
        <f t="shared" si="316"/>
        <v>0</v>
      </c>
    </row>
    <row r="628" spans="2:118" x14ac:dyDescent="0.25">
      <c r="B628" s="705">
        <v>612</v>
      </c>
      <c r="C628" s="765">
        <f>(1+_xlfn.XLOOKUP(INT((B628-1)/12)+1,'ZC Curve'!$B$8:$B$107,'ZC Curve'!R$8:R$107,,0))^(1/12)-1</f>
        <v>0</v>
      </c>
      <c r="D628" s="766">
        <f t="shared" si="317"/>
        <v>1</v>
      </c>
      <c r="E628" s="685"/>
      <c r="F628" s="705">
        <v>612</v>
      </c>
      <c r="G628" s="756">
        <v>0</v>
      </c>
      <c r="H628" s="756">
        <v>0</v>
      </c>
      <c r="I628" s="756">
        <v>0</v>
      </c>
      <c r="J628" s="756">
        <v>0</v>
      </c>
      <c r="K628" s="756">
        <v>0</v>
      </c>
      <c r="L628" s="756">
        <v>0</v>
      </c>
      <c r="M628" s="756">
        <v>0</v>
      </c>
      <c r="N628" s="646">
        <f t="shared" si="318"/>
        <v>0</v>
      </c>
      <c r="O628" s="594"/>
      <c r="P628" s="705">
        <f t="shared" si="304"/>
        <v>612</v>
      </c>
      <c r="Q628" s="756">
        <v>0</v>
      </c>
      <c r="R628" s="756">
        <v>0</v>
      </c>
      <c r="S628" s="756">
        <v>0</v>
      </c>
      <c r="T628" s="756">
        <v>0</v>
      </c>
      <c r="U628" s="756">
        <v>0</v>
      </c>
      <c r="V628" s="756">
        <v>0</v>
      </c>
      <c r="W628" s="756">
        <v>0</v>
      </c>
      <c r="X628" s="646">
        <f t="shared" si="319"/>
        <v>0</v>
      </c>
      <c r="Y628" s="594"/>
      <c r="Z628" s="705">
        <f t="shared" si="305"/>
        <v>612</v>
      </c>
      <c r="AA628" s="756">
        <f t="shared" si="297"/>
        <v>0</v>
      </c>
      <c r="AB628" s="756">
        <f t="shared" si="297"/>
        <v>0</v>
      </c>
      <c r="AC628" s="756">
        <f t="shared" si="297"/>
        <v>0</v>
      </c>
      <c r="AD628" s="756">
        <f t="shared" si="295"/>
        <v>0</v>
      </c>
      <c r="AE628" s="756">
        <f t="shared" si="295"/>
        <v>0</v>
      </c>
      <c r="AF628" s="756">
        <f t="shared" si="295"/>
        <v>0</v>
      </c>
      <c r="AG628" s="756">
        <f t="shared" si="295"/>
        <v>0</v>
      </c>
      <c r="AH628" s="646">
        <f t="shared" si="320"/>
        <v>0</v>
      </c>
      <c r="AI628" s="594"/>
      <c r="AJ628" s="705">
        <f t="shared" si="306"/>
        <v>612</v>
      </c>
      <c r="AK628" s="756">
        <v>0</v>
      </c>
      <c r="AL628" s="756">
        <v>0</v>
      </c>
      <c r="AM628" s="756">
        <v>0</v>
      </c>
      <c r="AN628" s="756">
        <v>0</v>
      </c>
      <c r="AO628" s="756">
        <v>0</v>
      </c>
      <c r="AP628" s="756">
        <v>0</v>
      </c>
      <c r="AQ628" s="756">
        <v>0</v>
      </c>
      <c r="AR628" s="646">
        <f t="shared" si="321"/>
        <v>0</v>
      </c>
      <c r="AS628" s="594"/>
      <c r="AT628" s="705">
        <f t="shared" si="307"/>
        <v>612</v>
      </c>
      <c r="AU628" s="756">
        <v>0</v>
      </c>
      <c r="AV628" s="756">
        <v>0</v>
      </c>
      <c r="AW628" s="756">
        <v>0</v>
      </c>
      <c r="AX628" s="756">
        <v>0</v>
      </c>
      <c r="AY628" s="756">
        <v>0</v>
      </c>
      <c r="AZ628" s="767">
        <f t="shared" si="326"/>
        <v>0</v>
      </c>
      <c r="BA628" s="756">
        <v>0</v>
      </c>
      <c r="BB628" s="756">
        <v>0</v>
      </c>
      <c r="BC628" s="756">
        <v>0</v>
      </c>
      <c r="BD628" s="756">
        <v>0</v>
      </c>
      <c r="BE628" s="767">
        <f t="shared" si="308"/>
        <v>0</v>
      </c>
      <c r="BF628" s="646">
        <f t="shared" si="309"/>
        <v>0</v>
      </c>
      <c r="BG628" s="594"/>
      <c r="BH628" s="705">
        <f t="shared" si="299"/>
        <v>612</v>
      </c>
      <c r="BI628" s="646">
        <f t="shared" si="310"/>
        <v>0</v>
      </c>
      <c r="BJ628" s="594"/>
      <c r="BK628" s="705">
        <f t="shared" si="311"/>
        <v>612</v>
      </c>
      <c r="BL628" s="756">
        <v>0</v>
      </c>
      <c r="BM628" s="756">
        <v>0</v>
      </c>
      <c r="BN628" s="756">
        <v>0</v>
      </c>
      <c r="BO628" s="756">
        <v>0</v>
      </c>
      <c r="BP628" s="756">
        <v>0</v>
      </c>
      <c r="BQ628" s="756">
        <v>0</v>
      </c>
      <c r="BR628" s="756">
        <v>0</v>
      </c>
      <c r="BS628" s="646">
        <f t="shared" si="322"/>
        <v>0</v>
      </c>
      <c r="BT628" s="594"/>
      <c r="BU628" s="705">
        <f t="shared" si="312"/>
        <v>612</v>
      </c>
      <c r="BV628" s="756">
        <v>0</v>
      </c>
      <c r="BW628" s="756">
        <v>0</v>
      </c>
      <c r="BX628" s="756">
        <v>0</v>
      </c>
      <c r="BY628" s="756">
        <v>0</v>
      </c>
      <c r="BZ628" s="756">
        <v>0</v>
      </c>
      <c r="CA628" s="756">
        <v>0</v>
      </c>
      <c r="CB628" s="756">
        <v>0</v>
      </c>
      <c r="CC628" s="646">
        <f t="shared" si="323"/>
        <v>0</v>
      </c>
      <c r="CD628" s="594"/>
      <c r="CE628" s="705">
        <f t="shared" si="300"/>
        <v>612</v>
      </c>
      <c r="CF628" s="756">
        <f t="shared" si="298"/>
        <v>0</v>
      </c>
      <c r="CG628" s="756">
        <f t="shared" si="298"/>
        <v>0</v>
      </c>
      <c r="CH628" s="756">
        <f t="shared" si="298"/>
        <v>0</v>
      </c>
      <c r="CI628" s="756">
        <f t="shared" si="296"/>
        <v>0</v>
      </c>
      <c r="CJ628" s="756">
        <f t="shared" si="296"/>
        <v>0</v>
      </c>
      <c r="CK628" s="756">
        <f t="shared" si="296"/>
        <v>0</v>
      </c>
      <c r="CL628" s="756">
        <f t="shared" si="296"/>
        <v>0</v>
      </c>
      <c r="CM628" s="646">
        <f t="shared" si="324"/>
        <v>0</v>
      </c>
      <c r="CN628" s="594"/>
      <c r="CO628" s="705">
        <f t="shared" si="301"/>
        <v>612</v>
      </c>
      <c r="CP628" s="756">
        <v>0</v>
      </c>
      <c r="CQ628" s="756">
        <v>0</v>
      </c>
      <c r="CR628" s="756">
        <v>0</v>
      </c>
      <c r="CS628" s="756">
        <v>0</v>
      </c>
      <c r="CT628" s="756">
        <v>0</v>
      </c>
      <c r="CU628" s="756">
        <v>0</v>
      </c>
      <c r="CV628" s="756">
        <v>0</v>
      </c>
      <c r="CW628" s="646">
        <f t="shared" si="325"/>
        <v>0</v>
      </c>
      <c r="CX628" s="685"/>
      <c r="CY628" s="705">
        <f t="shared" si="302"/>
        <v>612</v>
      </c>
      <c r="CZ628" s="756">
        <v>0</v>
      </c>
      <c r="DA628" s="756">
        <v>0</v>
      </c>
      <c r="DB628" s="756">
        <v>0</v>
      </c>
      <c r="DC628" s="756">
        <v>0</v>
      </c>
      <c r="DD628" s="756">
        <v>0</v>
      </c>
      <c r="DE628" s="767">
        <f t="shared" si="313"/>
        <v>0</v>
      </c>
      <c r="DF628" s="756">
        <v>0</v>
      </c>
      <c r="DG628" s="756">
        <v>0</v>
      </c>
      <c r="DH628" s="756">
        <v>0</v>
      </c>
      <c r="DI628" s="756">
        <v>0</v>
      </c>
      <c r="DJ628" s="767">
        <f t="shared" si="314"/>
        <v>0</v>
      </c>
      <c r="DK628" s="715">
        <f t="shared" si="315"/>
        <v>0</v>
      </c>
      <c r="DL628" s="685"/>
      <c r="DM628" s="705">
        <f t="shared" si="303"/>
        <v>612</v>
      </c>
      <c r="DN628" s="715">
        <f t="shared" si="316"/>
        <v>0</v>
      </c>
    </row>
    <row r="629" spans="2:118" x14ac:dyDescent="0.25">
      <c r="B629" s="705">
        <v>613</v>
      </c>
      <c r="C629" s="765">
        <f>(1+_xlfn.XLOOKUP(INT((B629-1)/12)+1,'ZC Curve'!$B$8:$B$107,'ZC Curve'!R$8:R$107,,0))^(1/12)-1</f>
        <v>0</v>
      </c>
      <c r="D629" s="766">
        <f t="shared" si="317"/>
        <v>1</v>
      </c>
      <c r="E629" s="685"/>
      <c r="F629" s="705">
        <v>613</v>
      </c>
      <c r="G629" s="756">
        <v>0</v>
      </c>
      <c r="H629" s="756">
        <v>0</v>
      </c>
      <c r="I629" s="756">
        <v>0</v>
      </c>
      <c r="J629" s="756">
        <v>0</v>
      </c>
      <c r="K629" s="756">
        <v>0</v>
      </c>
      <c r="L629" s="756">
        <v>0</v>
      </c>
      <c r="M629" s="756">
        <v>0</v>
      </c>
      <c r="N629" s="646">
        <f t="shared" si="318"/>
        <v>0</v>
      </c>
      <c r="O629" s="594"/>
      <c r="P629" s="705">
        <f t="shared" si="304"/>
        <v>613</v>
      </c>
      <c r="Q629" s="756">
        <v>0</v>
      </c>
      <c r="R629" s="756">
        <v>0</v>
      </c>
      <c r="S629" s="756">
        <v>0</v>
      </c>
      <c r="T629" s="756">
        <v>0</v>
      </c>
      <c r="U629" s="756">
        <v>0</v>
      </c>
      <c r="V629" s="756">
        <v>0</v>
      </c>
      <c r="W629" s="756">
        <v>0</v>
      </c>
      <c r="X629" s="646">
        <f t="shared" si="319"/>
        <v>0</v>
      </c>
      <c r="Y629" s="594"/>
      <c r="Z629" s="705">
        <f t="shared" si="305"/>
        <v>613</v>
      </c>
      <c r="AA629" s="756">
        <f t="shared" si="297"/>
        <v>0</v>
      </c>
      <c r="AB629" s="756">
        <f t="shared" si="297"/>
        <v>0</v>
      </c>
      <c r="AC629" s="756">
        <f t="shared" si="297"/>
        <v>0</v>
      </c>
      <c r="AD629" s="756">
        <f t="shared" si="295"/>
        <v>0</v>
      </c>
      <c r="AE629" s="756">
        <f t="shared" si="295"/>
        <v>0</v>
      </c>
      <c r="AF629" s="756">
        <f t="shared" si="295"/>
        <v>0</v>
      </c>
      <c r="AG629" s="756">
        <f t="shared" si="295"/>
        <v>0</v>
      </c>
      <c r="AH629" s="646">
        <f t="shared" si="320"/>
        <v>0</v>
      </c>
      <c r="AI629" s="594"/>
      <c r="AJ629" s="705">
        <f t="shared" si="306"/>
        <v>613</v>
      </c>
      <c r="AK629" s="756">
        <v>0</v>
      </c>
      <c r="AL629" s="756">
        <v>0</v>
      </c>
      <c r="AM629" s="756">
        <v>0</v>
      </c>
      <c r="AN629" s="756">
        <v>0</v>
      </c>
      <c r="AO629" s="756">
        <v>0</v>
      </c>
      <c r="AP629" s="756">
        <v>0</v>
      </c>
      <c r="AQ629" s="756">
        <v>0</v>
      </c>
      <c r="AR629" s="646">
        <f t="shared" si="321"/>
        <v>0</v>
      </c>
      <c r="AS629" s="594"/>
      <c r="AT629" s="705">
        <f t="shared" si="307"/>
        <v>613</v>
      </c>
      <c r="AU629" s="756">
        <v>0</v>
      </c>
      <c r="AV629" s="756">
        <v>0</v>
      </c>
      <c r="AW629" s="756">
        <v>0</v>
      </c>
      <c r="AX629" s="756">
        <v>0</v>
      </c>
      <c r="AY629" s="756">
        <v>0</v>
      </c>
      <c r="AZ629" s="767">
        <f t="shared" si="326"/>
        <v>0</v>
      </c>
      <c r="BA629" s="756">
        <v>0</v>
      </c>
      <c r="BB629" s="756">
        <v>0</v>
      </c>
      <c r="BC629" s="756">
        <v>0</v>
      </c>
      <c r="BD629" s="756">
        <v>0</v>
      </c>
      <c r="BE629" s="767">
        <f t="shared" si="308"/>
        <v>0</v>
      </c>
      <c r="BF629" s="646">
        <f t="shared" si="309"/>
        <v>0</v>
      </c>
      <c r="BG629" s="594"/>
      <c r="BH629" s="705">
        <f t="shared" si="299"/>
        <v>613</v>
      </c>
      <c r="BI629" s="646">
        <f t="shared" si="310"/>
        <v>0</v>
      </c>
      <c r="BJ629" s="594"/>
      <c r="BK629" s="705">
        <f t="shared" si="311"/>
        <v>613</v>
      </c>
      <c r="BL629" s="756">
        <v>0</v>
      </c>
      <c r="BM629" s="756">
        <v>0</v>
      </c>
      <c r="BN629" s="756">
        <v>0</v>
      </c>
      <c r="BO629" s="756">
        <v>0</v>
      </c>
      <c r="BP629" s="756">
        <v>0</v>
      </c>
      <c r="BQ629" s="756">
        <v>0</v>
      </c>
      <c r="BR629" s="756">
        <v>0</v>
      </c>
      <c r="BS629" s="646">
        <f t="shared" si="322"/>
        <v>0</v>
      </c>
      <c r="BT629" s="594"/>
      <c r="BU629" s="705">
        <f t="shared" si="312"/>
        <v>613</v>
      </c>
      <c r="BV629" s="756">
        <v>0</v>
      </c>
      <c r="BW629" s="756">
        <v>0</v>
      </c>
      <c r="BX629" s="756">
        <v>0</v>
      </c>
      <c r="BY629" s="756">
        <v>0</v>
      </c>
      <c r="BZ629" s="756">
        <v>0</v>
      </c>
      <c r="CA629" s="756">
        <v>0</v>
      </c>
      <c r="CB629" s="756">
        <v>0</v>
      </c>
      <c r="CC629" s="646">
        <f t="shared" si="323"/>
        <v>0</v>
      </c>
      <c r="CD629" s="594"/>
      <c r="CE629" s="705">
        <f t="shared" si="300"/>
        <v>613</v>
      </c>
      <c r="CF629" s="756">
        <f t="shared" si="298"/>
        <v>0</v>
      </c>
      <c r="CG629" s="756">
        <f t="shared" si="298"/>
        <v>0</v>
      </c>
      <c r="CH629" s="756">
        <f t="shared" si="298"/>
        <v>0</v>
      </c>
      <c r="CI629" s="756">
        <f t="shared" si="296"/>
        <v>0</v>
      </c>
      <c r="CJ629" s="756">
        <f t="shared" si="296"/>
        <v>0</v>
      </c>
      <c r="CK629" s="756">
        <f t="shared" si="296"/>
        <v>0</v>
      </c>
      <c r="CL629" s="756">
        <f t="shared" si="296"/>
        <v>0</v>
      </c>
      <c r="CM629" s="646">
        <f t="shared" si="324"/>
        <v>0</v>
      </c>
      <c r="CN629" s="594"/>
      <c r="CO629" s="705">
        <f t="shared" si="301"/>
        <v>613</v>
      </c>
      <c r="CP629" s="756">
        <v>0</v>
      </c>
      <c r="CQ629" s="756">
        <v>0</v>
      </c>
      <c r="CR629" s="756">
        <v>0</v>
      </c>
      <c r="CS629" s="756">
        <v>0</v>
      </c>
      <c r="CT629" s="756">
        <v>0</v>
      </c>
      <c r="CU629" s="756">
        <v>0</v>
      </c>
      <c r="CV629" s="756">
        <v>0</v>
      </c>
      <c r="CW629" s="646">
        <f t="shared" si="325"/>
        <v>0</v>
      </c>
      <c r="CX629" s="685"/>
      <c r="CY629" s="705">
        <f t="shared" si="302"/>
        <v>613</v>
      </c>
      <c r="CZ629" s="756">
        <v>0</v>
      </c>
      <c r="DA629" s="756">
        <v>0</v>
      </c>
      <c r="DB629" s="756">
        <v>0</v>
      </c>
      <c r="DC629" s="756">
        <v>0</v>
      </c>
      <c r="DD629" s="756">
        <v>0</v>
      </c>
      <c r="DE629" s="767">
        <f t="shared" si="313"/>
        <v>0</v>
      </c>
      <c r="DF629" s="756">
        <v>0</v>
      </c>
      <c r="DG629" s="756">
        <v>0</v>
      </c>
      <c r="DH629" s="756">
        <v>0</v>
      </c>
      <c r="DI629" s="756">
        <v>0</v>
      </c>
      <c r="DJ629" s="767">
        <f t="shared" si="314"/>
        <v>0</v>
      </c>
      <c r="DK629" s="715">
        <f t="shared" si="315"/>
        <v>0</v>
      </c>
      <c r="DL629" s="685"/>
      <c r="DM629" s="705">
        <f t="shared" si="303"/>
        <v>613</v>
      </c>
      <c r="DN629" s="715">
        <f t="shared" si="316"/>
        <v>0</v>
      </c>
    </row>
    <row r="630" spans="2:118" x14ac:dyDescent="0.25">
      <c r="B630" s="705">
        <v>614</v>
      </c>
      <c r="C630" s="765">
        <f>(1+_xlfn.XLOOKUP(INT((B630-1)/12)+1,'ZC Curve'!$B$8:$B$107,'ZC Curve'!R$8:R$107,,0))^(1/12)-1</f>
        <v>0</v>
      </c>
      <c r="D630" s="766">
        <f t="shared" si="317"/>
        <v>1</v>
      </c>
      <c r="E630" s="685"/>
      <c r="F630" s="705">
        <v>614</v>
      </c>
      <c r="G630" s="756">
        <v>0</v>
      </c>
      <c r="H630" s="756">
        <v>0</v>
      </c>
      <c r="I630" s="756">
        <v>0</v>
      </c>
      <c r="J630" s="756">
        <v>0</v>
      </c>
      <c r="K630" s="756">
        <v>0</v>
      </c>
      <c r="L630" s="756">
        <v>0</v>
      </c>
      <c r="M630" s="756">
        <v>0</v>
      </c>
      <c r="N630" s="646">
        <f t="shared" si="318"/>
        <v>0</v>
      </c>
      <c r="O630" s="594"/>
      <c r="P630" s="705">
        <f t="shared" si="304"/>
        <v>614</v>
      </c>
      <c r="Q630" s="756">
        <v>0</v>
      </c>
      <c r="R630" s="756">
        <v>0</v>
      </c>
      <c r="S630" s="756">
        <v>0</v>
      </c>
      <c r="T630" s="756">
        <v>0</v>
      </c>
      <c r="U630" s="756">
        <v>0</v>
      </c>
      <c r="V630" s="756">
        <v>0</v>
      </c>
      <c r="W630" s="756">
        <v>0</v>
      </c>
      <c r="X630" s="646">
        <f t="shared" si="319"/>
        <v>0</v>
      </c>
      <c r="Y630" s="594"/>
      <c r="Z630" s="705">
        <f t="shared" si="305"/>
        <v>614</v>
      </c>
      <c r="AA630" s="756">
        <f t="shared" si="297"/>
        <v>0</v>
      </c>
      <c r="AB630" s="756">
        <f t="shared" si="297"/>
        <v>0</v>
      </c>
      <c r="AC630" s="756">
        <f t="shared" si="297"/>
        <v>0</v>
      </c>
      <c r="AD630" s="756">
        <f t="shared" si="295"/>
        <v>0</v>
      </c>
      <c r="AE630" s="756">
        <f t="shared" si="295"/>
        <v>0</v>
      </c>
      <c r="AF630" s="756">
        <f t="shared" si="295"/>
        <v>0</v>
      </c>
      <c r="AG630" s="756">
        <f t="shared" si="295"/>
        <v>0</v>
      </c>
      <c r="AH630" s="646">
        <f t="shared" si="320"/>
        <v>0</v>
      </c>
      <c r="AI630" s="594"/>
      <c r="AJ630" s="705">
        <f t="shared" si="306"/>
        <v>614</v>
      </c>
      <c r="AK630" s="756">
        <v>0</v>
      </c>
      <c r="AL630" s="756">
        <v>0</v>
      </c>
      <c r="AM630" s="756">
        <v>0</v>
      </c>
      <c r="AN630" s="756">
        <v>0</v>
      </c>
      <c r="AO630" s="756">
        <v>0</v>
      </c>
      <c r="AP630" s="756">
        <v>0</v>
      </c>
      <c r="AQ630" s="756">
        <v>0</v>
      </c>
      <c r="AR630" s="646">
        <f t="shared" si="321"/>
        <v>0</v>
      </c>
      <c r="AS630" s="594"/>
      <c r="AT630" s="705">
        <f t="shared" si="307"/>
        <v>614</v>
      </c>
      <c r="AU630" s="756">
        <v>0</v>
      </c>
      <c r="AV630" s="756">
        <v>0</v>
      </c>
      <c r="AW630" s="756">
        <v>0</v>
      </c>
      <c r="AX630" s="756">
        <v>0</v>
      </c>
      <c r="AY630" s="756">
        <v>0</v>
      </c>
      <c r="AZ630" s="767">
        <f t="shared" si="326"/>
        <v>0</v>
      </c>
      <c r="BA630" s="756">
        <v>0</v>
      </c>
      <c r="BB630" s="756">
        <v>0</v>
      </c>
      <c r="BC630" s="756">
        <v>0</v>
      </c>
      <c r="BD630" s="756">
        <v>0</v>
      </c>
      <c r="BE630" s="767">
        <f t="shared" si="308"/>
        <v>0</v>
      </c>
      <c r="BF630" s="646">
        <f t="shared" si="309"/>
        <v>0</v>
      </c>
      <c r="BG630" s="594"/>
      <c r="BH630" s="705">
        <f t="shared" si="299"/>
        <v>614</v>
      </c>
      <c r="BI630" s="646">
        <f t="shared" si="310"/>
        <v>0</v>
      </c>
      <c r="BJ630" s="594"/>
      <c r="BK630" s="705">
        <f t="shared" si="311"/>
        <v>614</v>
      </c>
      <c r="BL630" s="756">
        <v>0</v>
      </c>
      <c r="BM630" s="756">
        <v>0</v>
      </c>
      <c r="BN630" s="756">
        <v>0</v>
      </c>
      <c r="BO630" s="756">
        <v>0</v>
      </c>
      <c r="BP630" s="756">
        <v>0</v>
      </c>
      <c r="BQ630" s="756">
        <v>0</v>
      </c>
      <c r="BR630" s="756">
        <v>0</v>
      </c>
      <c r="BS630" s="646">
        <f t="shared" si="322"/>
        <v>0</v>
      </c>
      <c r="BT630" s="594"/>
      <c r="BU630" s="705">
        <f t="shared" si="312"/>
        <v>614</v>
      </c>
      <c r="BV630" s="756">
        <v>0</v>
      </c>
      <c r="BW630" s="756">
        <v>0</v>
      </c>
      <c r="BX630" s="756">
        <v>0</v>
      </c>
      <c r="BY630" s="756">
        <v>0</v>
      </c>
      <c r="BZ630" s="756">
        <v>0</v>
      </c>
      <c r="CA630" s="756">
        <v>0</v>
      </c>
      <c r="CB630" s="756">
        <v>0</v>
      </c>
      <c r="CC630" s="646">
        <f t="shared" si="323"/>
        <v>0</v>
      </c>
      <c r="CD630" s="594"/>
      <c r="CE630" s="705">
        <f t="shared" si="300"/>
        <v>614</v>
      </c>
      <c r="CF630" s="756">
        <f t="shared" si="298"/>
        <v>0</v>
      </c>
      <c r="CG630" s="756">
        <f t="shared" si="298"/>
        <v>0</v>
      </c>
      <c r="CH630" s="756">
        <f t="shared" si="298"/>
        <v>0</v>
      </c>
      <c r="CI630" s="756">
        <f t="shared" si="296"/>
        <v>0</v>
      </c>
      <c r="CJ630" s="756">
        <f t="shared" si="296"/>
        <v>0</v>
      </c>
      <c r="CK630" s="756">
        <f t="shared" si="296"/>
        <v>0</v>
      </c>
      <c r="CL630" s="756">
        <f t="shared" si="296"/>
        <v>0</v>
      </c>
      <c r="CM630" s="646">
        <f t="shared" si="324"/>
        <v>0</v>
      </c>
      <c r="CN630" s="594"/>
      <c r="CO630" s="705">
        <f t="shared" si="301"/>
        <v>614</v>
      </c>
      <c r="CP630" s="756">
        <v>0</v>
      </c>
      <c r="CQ630" s="756">
        <v>0</v>
      </c>
      <c r="CR630" s="756">
        <v>0</v>
      </c>
      <c r="CS630" s="756">
        <v>0</v>
      </c>
      <c r="CT630" s="756">
        <v>0</v>
      </c>
      <c r="CU630" s="756">
        <v>0</v>
      </c>
      <c r="CV630" s="756">
        <v>0</v>
      </c>
      <c r="CW630" s="646">
        <f t="shared" si="325"/>
        <v>0</v>
      </c>
      <c r="CX630" s="685"/>
      <c r="CY630" s="705">
        <f t="shared" si="302"/>
        <v>614</v>
      </c>
      <c r="CZ630" s="756">
        <v>0</v>
      </c>
      <c r="DA630" s="756">
        <v>0</v>
      </c>
      <c r="DB630" s="756">
        <v>0</v>
      </c>
      <c r="DC630" s="756">
        <v>0</v>
      </c>
      <c r="DD630" s="756">
        <v>0</v>
      </c>
      <c r="DE630" s="767">
        <f t="shared" si="313"/>
        <v>0</v>
      </c>
      <c r="DF630" s="756">
        <v>0</v>
      </c>
      <c r="DG630" s="756">
        <v>0</v>
      </c>
      <c r="DH630" s="756">
        <v>0</v>
      </c>
      <c r="DI630" s="756">
        <v>0</v>
      </c>
      <c r="DJ630" s="767">
        <f t="shared" si="314"/>
        <v>0</v>
      </c>
      <c r="DK630" s="715">
        <f t="shared" si="315"/>
        <v>0</v>
      </c>
      <c r="DL630" s="685"/>
      <c r="DM630" s="705">
        <f t="shared" si="303"/>
        <v>614</v>
      </c>
      <c r="DN630" s="715">
        <f t="shared" si="316"/>
        <v>0</v>
      </c>
    </row>
    <row r="631" spans="2:118" x14ac:dyDescent="0.25">
      <c r="B631" s="705">
        <v>615</v>
      </c>
      <c r="C631" s="765">
        <f>(1+_xlfn.XLOOKUP(INT((B631-1)/12)+1,'ZC Curve'!$B$8:$B$107,'ZC Curve'!R$8:R$107,,0))^(1/12)-1</f>
        <v>0</v>
      </c>
      <c r="D631" s="766">
        <f t="shared" si="317"/>
        <v>1</v>
      </c>
      <c r="E631" s="685"/>
      <c r="F631" s="705">
        <v>615</v>
      </c>
      <c r="G631" s="756">
        <v>0</v>
      </c>
      <c r="H631" s="756">
        <v>0</v>
      </c>
      <c r="I631" s="756">
        <v>0</v>
      </c>
      <c r="J631" s="756">
        <v>0</v>
      </c>
      <c r="K631" s="756">
        <v>0</v>
      </c>
      <c r="L631" s="756">
        <v>0</v>
      </c>
      <c r="M631" s="756">
        <v>0</v>
      </c>
      <c r="N631" s="646">
        <f t="shared" si="318"/>
        <v>0</v>
      </c>
      <c r="O631" s="594"/>
      <c r="P631" s="705">
        <f t="shared" si="304"/>
        <v>615</v>
      </c>
      <c r="Q631" s="756">
        <v>0</v>
      </c>
      <c r="R631" s="756">
        <v>0</v>
      </c>
      <c r="S631" s="756">
        <v>0</v>
      </c>
      <c r="T631" s="756">
        <v>0</v>
      </c>
      <c r="U631" s="756">
        <v>0</v>
      </c>
      <c r="V631" s="756">
        <v>0</v>
      </c>
      <c r="W631" s="756">
        <v>0</v>
      </c>
      <c r="X631" s="646">
        <f t="shared" si="319"/>
        <v>0</v>
      </c>
      <c r="Y631" s="594"/>
      <c r="Z631" s="705">
        <f t="shared" si="305"/>
        <v>615</v>
      </c>
      <c r="AA631" s="756">
        <f t="shared" si="297"/>
        <v>0</v>
      </c>
      <c r="AB631" s="756">
        <f t="shared" si="297"/>
        <v>0</v>
      </c>
      <c r="AC631" s="756">
        <f t="shared" si="297"/>
        <v>0</v>
      </c>
      <c r="AD631" s="756">
        <f t="shared" si="295"/>
        <v>0</v>
      </c>
      <c r="AE631" s="756">
        <f t="shared" si="295"/>
        <v>0</v>
      </c>
      <c r="AF631" s="756">
        <f t="shared" si="295"/>
        <v>0</v>
      </c>
      <c r="AG631" s="756">
        <f t="shared" si="295"/>
        <v>0</v>
      </c>
      <c r="AH631" s="646">
        <f t="shared" si="320"/>
        <v>0</v>
      </c>
      <c r="AI631" s="594"/>
      <c r="AJ631" s="705">
        <f t="shared" si="306"/>
        <v>615</v>
      </c>
      <c r="AK631" s="756">
        <v>0</v>
      </c>
      <c r="AL631" s="756">
        <v>0</v>
      </c>
      <c r="AM631" s="756">
        <v>0</v>
      </c>
      <c r="AN631" s="756">
        <v>0</v>
      </c>
      <c r="AO631" s="756">
        <v>0</v>
      </c>
      <c r="AP631" s="756">
        <v>0</v>
      </c>
      <c r="AQ631" s="756">
        <v>0</v>
      </c>
      <c r="AR631" s="646">
        <f t="shared" si="321"/>
        <v>0</v>
      </c>
      <c r="AS631" s="594"/>
      <c r="AT631" s="705">
        <f t="shared" si="307"/>
        <v>615</v>
      </c>
      <c r="AU631" s="756">
        <v>0</v>
      </c>
      <c r="AV631" s="756">
        <v>0</v>
      </c>
      <c r="AW631" s="756">
        <v>0</v>
      </c>
      <c r="AX631" s="756">
        <v>0</v>
      </c>
      <c r="AY631" s="756">
        <v>0</v>
      </c>
      <c r="AZ631" s="767">
        <f t="shared" si="326"/>
        <v>0</v>
      </c>
      <c r="BA631" s="756">
        <v>0</v>
      </c>
      <c r="BB631" s="756">
        <v>0</v>
      </c>
      <c r="BC631" s="756">
        <v>0</v>
      </c>
      <c r="BD631" s="756">
        <v>0</v>
      </c>
      <c r="BE631" s="767">
        <f t="shared" si="308"/>
        <v>0</v>
      </c>
      <c r="BF631" s="646">
        <f t="shared" si="309"/>
        <v>0</v>
      </c>
      <c r="BG631" s="594"/>
      <c r="BH631" s="705">
        <f t="shared" si="299"/>
        <v>615</v>
      </c>
      <c r="BI631" s="646">
        <f t="shared" si="310"/>
        <v>0</v>
      </c>
      <c r="BJ631" s="594"/>
      <c r="BK631" s="705">
        <f t="shared" si="311"/>
        <v>615</v>
      </c>
      <c r="BL631" s="756">
        <v>0</v>
      </c>
      <c r="BM631" s="756">
        <v>0</v>
      </c>
      <c r="BN631" s="756">
        <v>0</v>
      </c>
      <c r="BO631" s="756">
        <v>0</v>
      </c>
      <c r="BP631" s="756">
        <v>0</v>
      </c>
      <c r="BQ631" s="756">
        <v>0</v>
      </c>
      <c r="BR631" s="756">
        <v>0</v>
      </c>
      <c r="BS631" s="646">
        <f t="shared" si="322"/>
        <v>0</v>
      </c>
      <c r="BT631" s="594"/>
      <c r="BU631" s="705">
        <f t="shared" si="312"/>
        <v>615</v>
      </c>
      <c r="BV631" s="756">
        <v>0</v>
      </c>
      <c r="BW631" s="756">
        <v>0</v>
      </c>
      <c r="BX631" s="756">
        <v>0</v>
      </c>
      <c r="BY631" s="756">
        <v>0</v>
      </c>
      <c r="BZ631" s="756">
        <v>0</v>
      </c>
      <c r="CA631" s="756">
        <v>0</v>
      </c>
      <c r="CB631" s="756">
        <v>0</v>
      </c>
      <c r="CC631" s="646">
        <f t="shared" si="323"/>
        <v>0</v>
      </c>
      <c r="CD631" s="594"/>
      <c r="CE631" s="705">
        <f t="shared" si="300"/>
        <v>615</v>
      </c>
      <c r="CF631" s="756">
        <f t="shared" si="298"/>
        <v>0</v>
      </c>
      <c r="CG631" s="756">
        <f t="shared" si="298"/>
        <v>0</v>
      </c>
      <c r="CH631" s="756">
        <f t="shared" si="298"/>
        <v>0</v>
      </c>
      <c r="CI631" s="756">
        <f t="shared" si="296"/>
        <v>0</v>
      </c>
      <c r="CJ631" s="756">
        <f t="shared" si="296"/>
        <v>0</v>
      </c>
      <c r="CK631" s="756">
        <f t="shared" si="296"/>
        <v>0</v>
      </c>
      <c r="CL631" s="756">
        <f t="shared" si="296"/>
        <v>0</v>
      </c>
      <c r="CM631" s="646">
        <f t="shared" si="324"/>
        <v>0</v>
      </c>
      <c r="CN631" s="594"/>
      <c r="CO631" s="705">
        <f t="shared" si="301"/>
        <v>615</v>
      </c>
      <c r="CP631" s="756">
        <v>0</v>
      </c>
      <c r="CQ631" s="756">
        <v>0</v>
      </c>
      <c r="CR631" s="756">
        <v>0</v>
      </c>
      <c r="CS631" s="756">
        <v>0</v>
      </c>
      <c r="CT631" s="756">
        <v>0</v>
      </c>
      <c r="CU631" s="756">
        <v>0</v>
      </c>
      <c r="CV631" s="756">
        <v>0</v>
      </c>
      <c r="CW631" s="646">
        <f t="shared" si="325"/>
        <v>0</v>
      </c>
      <c r="CX631" s="685"/>
      <c r="CY631" s="705">
        <f t="shared" si="302"/>
        <v>615</v>
      </c>
      <c r="CZ631" s="756">
        <v>0</v>
      </c>
      <c r="DA631" s="756">
        <v>0</v>
      </c>
      <c r="DB631" s="756">
        <v>0</v>
      </c>
      <c r="DC631" s="756">
        <v>0</v>
      </c>
      <c r="DD631" s="756">
        <v>0</v>
      </c>
      <c r="DE631" s="767">
        <f t="shared" si="313"/>
        <v>0</v>
      </c>
      <c r="DF631" s="756">
        <v>0</v>
      </c>
      <c r="DG631" s="756">
        <v>0</v>
      </c>
      <c r="DH631" s="756">
        <v>0</v>
      </c>
      <c r="DI631" s="756">
        <v>0</v>
      </c>
      <c r="DJ631" s="767">
        <f t="shared" si="314"/>
        <v>0</v>
      </c>
      <c r="DK631" s="715">
        <f t="shared" si="315"/>
        <v>0</v>
      </c>
      <c r="DL631" s="685"/>
      <c r="DM631" s="705">
        <f t="shared" si="303"/>
        <v>615</v>
      </c>
      <c r="DN631" s="715">
        <f t="shared" si="316"/>
        <v>0</v>
      </c>
    </row>
    <row r="632" spans="2:118" x14ac:dyDescent="0.25">
      <c r="B632" s="705">
        <v>616</v>
      </c>
      <c r="C632" s="765">
        <f>(1+_xlfn.XLOOKUP(INT((B632-1)/12)+1,'ZC Curve'!$B$8:$B$107,'ZC Curve'!R$8:R$107,,0))^(1/12)-1</f>
        <v>0</v>
      </c>
      <c r="D632" s="766">
        <f t="shared" si="317"/>
        <v>1</v>
      </c>
      <c r="E632" s="685"/>
      <c r="F632" s="705">
        <v>616</v>
      </c>
      <c r="G632" s="756">
        <v>0</v>
      </c>
      <c r="H632" s="756">
        <v>0</v>
      </c>
      <c r="I632" s="756">
        <v>0</v>
      </c>
      <c r="J632" s="756">
        <v>0</v>
      </c>
      <c r="K632" s="756">
        <v>0</v>
      </c>
      <c r="L632" s="756">
        <v>0</v>
      </c>
      <c r="M632" s="756">
        <v>0</v>
      </c>
      <c r="N632" s="646">
        <f t="shared" si="318"/>
        <v>0</v>
      </c>
      <c r="O632" s="594"/>
      <c r="P632" s="705">
        <f t="shared" si="304"/>
        <v>616</v>
      </c>
      <c r="Q632" s="756">
        <v>0</v>
      </c>
      <c r="R632" s="756">
        <v>0</v>
      </c>
      <c r="S632" s="756">
        <v>0</v>
      </c>
      <c r="T632" s="756">
        <v>0</v>
      </c>
      <c r="U632" s="756">
        <v>0</v>
      </c>
      <c r="V632" s="756">
        <v>0</v>
      </c>
      <c r="W632" s="756">
        <v>0</v>
      </c>
      <c r="X632" s="646">
        <f t="shared" si="319"/>
        <v>0</v>
      </c>
      <c r="Y632" s="594"/>
      <c r="Z632" s="705">
        <f t="shared" si="305"/>
        <v>616</v>
      </c>
      <c r="AA632" s="756">
        <f t="shared" si="297"/>
        <v>0</v>
      </c>
      <c r="AB632" s="756">
        <f t="shared" si="297"/>
        <v>0</v>
      </c>
      <c r="AC632" s="756">
        <f t="shared" si="297"/>
        <v>0</v>
      </c>
      <c r="AD632" s="756">
        <f t="shared" si="295"/>
        <v>0</v>
      </c>
      <c r="AE632" s="756">
        <f t="shared" si="295"/>
        <v>0</v>
      </c>
      <c r="AF632" s="756">
        <f t="shared" si="295"/>
        <v>0</v>
      </c>
      <c r="AG632" s="756">
        <f t="shared" si="295"/>
        <v>0</v>
      </c>
      <c r="AH632" s="646">
        <f t="shared" si="320"/>
        <v>0</v>
      </c>
      <c r="AI632" s="594"/>
      <c r="AJ632" s="705">
        <f t="shared" si="306"/>
        <v>616</v>
      </c>
      <c r="AK632" s="756">
        <v>0</v>
      </c>
      <c r="AL632" s="756">
        <v>0</v>
      </c>
      <c r="AM632" s="756">
        <v>0</v>
      </c>
      <c r="AN632" s="756">
        <v>0</v>
      </c>
      <c r="AO632" s="756">
        <v>0</v>
      </c>
      <c r="AP632" s="756">
        <v>0</v>
      </c>
      <c r="AQ632" s="756">
        <v>0</v>
      </c>
      <c r="AR632" s="646">
        <f t="shared" si="321"/>
        <v>0</v>
      </c>
      <c r="AS632" s="594"/>
      <c r="AT632" s="705">
        <f t="shared" si="307"/>
        <v>616</v>
      </c>
      <c r="AU632" s="756">
        <v>0</v>
      </c>
      <c r="AV632" s="756">
        <v>0</v>
      </c>
      <c r="AW632" s="756">
        <v>0</v>
      </c>
      <c r="AX632" s="756">
        <v>0</v>
      </c>
      <c r="AY632" s="756">
        <v>0</v>
      </c>
      <c r="AZ632" s="767">
        <f t="shared" si="326"/>
        <v>0</v>
      </c>
      <c r="BA632" s="756">
        <v>0</v>
      </c>
      <c r="BB632" s="756">
        <v>0</v>
      </c>
      <c r="BC632" s="756">
        <v>0</v>
      </c>
      <c r="BD632" s="756">
        <v>0</v>
      </c>
      <c r="BE632" s="767">
        <f t="shared" si="308"/>
        <v>0</v>
      </c>
      <c r="BF632" s="646">
        <f t="shared" si="309"/>
        <v>0</v>
      </c>
      <c r="BG632" s="594"/>
      <c r="BH632" s="705">
        <f t="shared" si="299"/>
        <v>616</v>
      </c>
      <c r="BI632" s="646">
        <f t="shared" si="310"/>
        <v>0</v>
      </c>
      <c r="BJ632" s="594"/>
      <c r="BK632" s="705">
        <f t="shared" si="311"/>
        <v>616</v>
      </c>
      <c r="BL632" s="756">
        <v>0</v>
      </c>
      <c r="BM632" s="756">
        <v>0</v>
      </c>
      <c r="BN632" s="756">
        <v>0</v>
      </c>
      <c r="BO632" s="756">
        <v>0</v>
      </c>
      <c r="BP632" s="756">
        <v>0</v>
      </c>
      <c r="BQ632" s="756">
        <v>0</v>
      </c>
      <c r="BR632" s="756">
        <v>0</v>
      </c>
      <c r="BS632" s="646">
        <f t="shared" si="322"/>
        <v>0</v>
      </c>
      <c r="BT632" s="594"/>
      <c r="BU632" s="705">
        <f t="shared" si="312"/>
        <v>616</v>
      </c>
      <c r="BV632" s="756">
        <v>0</v>
      </c>
      <c r="BW632" s="756">
        <v>0</v>
      </c>
      <c r="BX632" s="756">
        <v>0</v>
      </c>
      <c r="BY632" s="756">
        <v>0</v>
      </c>
      <c r="BZ632" s="756">
        <v>0</v>
      </c>
      <c r="CA632" s="756">
        <v>0</v>
      </c>
      <c r="CB632" s="756">
        <v>0</v>
      </c>
      <c r="CC632" s="646">
        <f t="shared" si="323"/>
        <v>0</v>
      </c>
      <c r="CD632" s="594"/>
      <c r="CE632" s="705">
        <f t="shared" si="300"/>
        <v>616</v>
      </c>
      <c r="CF632" s="756">
        <f t="shared" si="298"/>
        <v>0</v>
      </c>
      <c r="CG632" s="756">
        <f t="shared" si="298"/>
        <v>0</v>
      </c>
      <c r="CH632" s="756">
        <f t="shared" si="298"/>
        <v>0</v>
      </c>
      <c r="CI632" s="756">
        <f t="shared" si="296"/>
        <v>0</v>
      </c>
      <c r="CJ632" s="756">
        <f t="shared" si="296"/>
        <v>0</v>
      </c>
      <c r="CK632" s="756">
        <f t="shared" si="296"/>
        <v>0</v>
      </c>
      <c r="CL632" s="756">
        <f t="shared" si="296"/>
        <v>0</v>
      </c>
      <c r="CM632" s="646">
        <f t="shared" si="324"/>
        <v>0</v>
      </c>
      <c r="CN632" s="594"/>
      <c r="CO632" s="705">
        <f t="shared" si="301"/>
        <v>616</v>
      </c>
      <c r="CP632" s="756">
        <v>0</v>
      </c>
      <c r="CQ632" s="756">
        <v>0</v>
      </c>
      <c r="CR632" s="756">
        <v>0</v>
      </c>
      <c r="CS632" s="756">
        <v>0</v>
      </c>
      <c r="CT632" s="756">
        <v>0</v>
      </c>
      <c r="CU632" s="756">
        <v>0</v>
      </c>
      <c r="CV632" s="756">
        <v>0</v>
      </c>
      <c r="CW632" s="646">
        <f t="shared" si="325"/>
        <v>0</v>
      </c>
      <c r="CX632" s="685"/>
      <c r="CY632" s="705">
        <f t="shared" si="302"/>
        <v>616</v>
      </c>
      <c r="CZ632" s="756">
        <v>0</v>
      </c>
      <c r="DA632" s="756">
        <v>0</v>
      </c>
      <c r="DB632" s="756">
        <v>0</v>
      </c>
      <c r="DC632" s="756">
        <v>0</v>
      </c>
      <c r="DD632" s="756">
        <v>0</v>
      </c>
      <c r="DE632" s="767">
        <f t="shared" si="313"/>
        <v>0</v>
      </c>
      <c r="DF632" s="756">
        <v>0</v>
      </c>
      <c r="DG632" s="756">
        <v>0</v>
      </c>
      <c r="DH632" s="756">
        <v>0</v>
      </c>
      <c r="DI632" s="756">
        <v>0</v>
      </c>
      <c r="DJ632" s="767">
        <f t="shared" si="314"/>
        <v>0</v>
      </c>
      <c r="DK632" s="715">
        <f t="shared" si="315"/>
        <v>0</v>
      </c>
      <c r="DL632" s="685"/>
      <c r="DM632" s="705">
        <f t="shared" si="303"/>
        <v>616</v>
      </c>
      <c r="DN632" s="715">
        <f t="shared" si="316"/>
        <v>0</v>
      </c>
    </row>
    <row r="633" spans="2:118" x14ac:dyDescent="0.25">
      <c r="B633" s="705">
        <v>617</v>
      </c>
      <c r="C633" s="765">
        <f>(1+_xlfn.XLOOKUP(INT((B633-1)/12)+1,'ZC Curve'!$B$8:$B$107,'ZC Curve'!R$8:R$107,,0))^(1/12)-1</f>
        <v>0</v>
      </c>
      <c r="D633" s="766">
        <f t="shared" si="317"/>
        <v>1</v>
      </c>
      <c r="E633" s="685"/>
      <c r="F633" s="705">
        <v>617</v>
      </c>
      <c r="G633" s="756">
        <v>0</v>
      </c>
      <c r="H633" s="756">
        <v>0</v>
      </c>
      <c r="I633" s="756">
        <v>0</v>
      </c>
      <c r="J633" s="756">
        <v>0</v>
      </c>
      <c r="K633" s="756">
        <v>0</v>
      </c>
      <c r="L633" s="756">
        <v>0</v>
      </c>
      <c r="M633" s="756">
        <v>0</v>
      </c>
      <c r="N633" s="646">
        <f t="shared" si="318"/>
        <v>0</v>
      </c>
      <c r="O633" s="594"/>
      <c r="P633" s="705">
        <f t="shared" si="304"/>
        <v>617</v>
      </c>
      <c r="Q633" s="756">
        <v>0</v>
      </c>
      <c r="R633" s="756">
        <v>0</v>
      </c>
      <c r="S633" s="756">
        <v>0</v>
      </c>
      <c r="T633" s="756">
        <v>0</v>
      </c>
      <c r="U633" s="756">
        <v>0</v>
      </c>
      <c r="V633" s="756">
        <v>0</v>
      </c>
      <c r="W633" s="756">
        <v>0</v>
      </c>
      <c r="X633" s="646">
        <f t="shared" si="319"/>
        <v>0</v>
      </c>
      <c r="Y633" s="594"/>
      <c r="Z633" s="705">
        <f t="shared" si="305"/>
        <v>617</v>
      </c>
      <c r="AA633" s="756">
        <f t="shared" si="297"/>
        <v>0</v>
      </c>
      <c r="AB633" s="756">
        <f t="shared" si="297"/>
        <v>0</v>
      </c>
      <c r="AC633" s="756">
        <f t="shared" si="297"/>
        <v>0</v>
      </c>
      <c r="AD633" s="756">
        <f t="shared" si="295"/>
        <v>0</v>
      </c>
      <c r="AE633" s="756">
        <f t="shared" si="295"/>
        <v>0</v>
      </c>
      <c r="AF633" s="756">
        <f t="shared" si="295"/>
        <v>0</v>
      </c>
      <c r="AG633" s="756">
        <f t="shared" si="295"/>
        <v>0</v>
      </c>
      <c r="AH633" s="646">
        <f t="shared" si="320"/>
        <v>0</v>
      </c>
      <c r="AI633" s="594"/>
      <c r="AJ633" s="705">
        <f t="shared" si="306"/>
        <v>617</v>
      </c>
      <c r="AK633" s="756">
        <v>0</v>
      </c>
      <c r="AL633" s="756">
        <v>0</v>
      </c>
      <c r="AM633" s="756">
        <v>0</v>
      </c>
      <c r="AN633" s="756">
        <v>0</v>
      </c>
      <c r="AO633" s="756">
        <v>0</v>
      </c>
      <c r="AP633" s="756">
        <v>0</v>
      </c>
      <c r="AQ633" s="756">
        <v>0</v>
      </c>
      <c r="AR633" s="646">
        <f t="shared" si="321"/>
        <v>0</v>
      </c>
      <c r="AS633" s="594"/>
      <c r="AT633" s="705">
        <f t="shared" si="307"/>
        <v>617</v>
      </c>
      <c r="AU633" s="756">
        <v>0</v>
      </c>
      <c r="AV633" s="756">
        <v>0</v>
      </c>
      <c r="AW633" s="756">
        <v>0</v>
      </c>
      <c r="AX633" s="756">
        <v>0</v>
      </c>
      <c r="AY633" s="756">
        <v>0</v>
      </c>
      <c r="AZ633" s="767">
        <f t="shared" si="326"/>
        <v>0</v>
      </c>
      <c r="BA633" s="756">
        <v>0</v>
      </c>
      <c r="BB633" s="756">
        <v>0</v>
      </c>
      <c r="BC633" s="756">
        <v>0</v>
      </c>
      <c r="BD633" s="756">
        <v>0</v>
      </c>
      <c r="BE633" s="767">
        <f t="shared" si="308"/>
        <v>0</v>
      </c>
      <c r="BF633" s="646">
        <f t="shared" si="309"/>
        <v>0</v>
      </c>
      <c r="BG633" s="594"/>
      <c r="BH633" s="705">
        <f t="shared" si="299"/>
        <v>617</v>
      </c>
      <c r="BI633" s="646">
        <f t="shared" si="310"/>
        <v>0</v>
      </c>
      <c r="BJ633" s="594"/>
      <c r="BK633" s="705">
        <f t="shared" si="311"/>
        <v>617</v>
      </c>
      <c r="BL633" s="756">
        <v>0</v>
      </c>
      <c r="BM633" s="756">
        <v>0</v>
      </c>
      <c r="BN633" s="756">
        <v>0</v>
      </c>
      <c r="BO633" s="756">
        <v>0</v>
      </c>
      <c r="BP633" s="756">
        <v>0</v>
      </c>
      <c r="BQ633" s="756">
        <v>0</v>
      </c>
      <c r="BR633" s="756">
        <v>0</v>
      </c>
      <c r="BS633" s="646">
        <f t="shared" si="322"/>
        <v>0</v>
      </c>
      <c r="BT633" s="594"/>
      <c r="BU633" s="705">
        <f t="shared" si="312"/>
        <v>617</v>
      </c>
      <c r="BV633" s="756">
        <v>0</v>
      </c>
      <c r="BW633" s="756">
        <v>0</v>
      </c>
      <c r="BX633" s="756">
        <v>0</v>
      </c>
      <c r="BY633" s="756">
        <v>0</v>
      </c>
      <c r="BZ633" s="756">
        <v>0</v>
      </c>
      <c r="CA633" s="756">
        <v>0</v>
      </c>
      <c r="CB633" s="756">
        <v>0</v>
      </c>
      <c r="CC633" s="646">
        <f t="shared" si="323"/>
        <v>0</v>
      </c>
      <c r="CD633" s="594"/>
      <c r="CE633" s="705">
        <f t="shared" si="300"/>
        <v>617</v>
      </c>
      <c r="CF633" s="756">
        <f t="shared" si="298"/>
        <v>0</v>
      </c>
      <c r="CG633" s="756">
        <f t="shared" si="298"/>
        <v>0</v>
      </c>
      <c r="CH633" s="756">
        <f t="shared" si="298"/>
        <v>0</v>
      </c>
      <c r="CI633" s="756">
        <f t="shared" si="296"/>
        <v>0</v>
      </c>
      <c r="CJ633" s="756">
        <f t="shared" si="296"/>
        <v>0</v>
      </c>
      <c r="CK633" s="756">
        <f t="shared" si="296"/>
        <v>0</v>
      </c>
      <c r="CL633" s="756">
        <f t="shared" si="296"/>
        <v>0</v>
      </c>
      <c r="CM633" s="646">
        <f t="shared" si="324"/>
        <v>0</v>
      </c>
      <c r="CN633" s="594"/>
      <c r="CO633" s="705">
        <f t="shared" si="301"/>
        <v>617</v>
      </c>
      <c r="CP633" s="756">
        <v>0</v>
      </c>
      <c r="CQ633" s="756">
        <v>0</v>
      </c>
      <c r="CR633" s="756">
        <v>0</v>
      </c>
      <c r="CS633" s="756">
        <v>0</v>
      </c>
      <c r="CT633" s="756">
        <v>0</v>
      </c>
      <c r="CU633" s="756">
        <v>0</v>
      </c>
      <c r="CV633" s="756">
        <v>0</v>
      </c>
      <c r="CW633" s="646">
        <f t="shared" si="325"/>
        <v>0</v>
      </c>
      <c r="CX633" s="685"/>
      <c r="CY633" s="705">
        <f t="shared" si="302"/>
        <v>617</v>
      </c>
      <c r="CZ633" s="756">
        <v>0</v>
      </c>
      <c r="DA633" s="756">
        <v>0</v>
      </c>
      <c r="DB633" s="756">
        <v>0</v>
      </c>
      <c r="DC633" s="756">
        <v>0</v>
      </c>
      <c r="DD633" s="756">
        <v>0</v>
      </c>
      <c r="DE633" s="767">
        <f t="shared" si="313"/>
        <v>0</v>
      </c>
      <c r="DF633" s="756">
        <v>0</v>
      </c>
      <c r="DG633" s="756">
        <v>0</v>
      </c>
      <c r="DH633" s="756">
        <v>0</v>
      </c>
      <c r="DI633" s="756">
        <v>0</v>
      </c>
      <c r="DJ633" s="767">
        <f t="shared" si="314"/>
        <v>0</v>
      </c>
      <c r="DK633" s="715">
        <f t="shared" si="315"/>
        <v>0</v>
      </c>
      <c r="DL633" s="685"/>
      <c r="DM633" s="705">
        <f t="shared" si="303"/>
        <v>617</v>
      </c>
      <c r="DN633" s="715">
        <f t="shared" si="316"/>
        <v>0</v>
      </c>
    </row>
    <row r="634" spans="2:118" x14ac:dyDescent="0.25">
      <c r="B634" s="705">
        <v>618</v>
      </c>
      <c r="C634" s="765">
        <f>(1+_xlfn.XLOOKUP(INT((B634-1)/12)+1,'ZC Curve'!$B$8:$B$107,'ZC Curve'!R$8:R$107,,0))^(1/12)-1</f>
        <v>0</v>
      </c>
      <c r="D634" s="766">
        <f t="shared" si="317"/>
        <v>1</v>
      </c>
      <c r="E634" s="685"/>
      <c r="F634" s="705">
        <v>618</v>
      </c>
      <c r="G634" s="756">
        <v>0</v>
      </c>
      <c r="H634" s="756">
        <v>0</v>
      </c>
      <c r="I634" s="756">
        <v>0</v>
      </c>
      <c r="J634" s="756">
        <v>0</v>
      </c>
      <c r="K634" s="756">
        <v>0</v>
      </c>
      <c r="L634" s="756">
        <v>0</v>
      </c>
      <c r="M634" s="756">
        <v>0</v>
      </c>
      <c r="N634" s="646">
        <f t="shared" si="318"/>
        <v>0</v>
      </c>
      <c r="O634" s="594"/>
      <c r="P634" s="705">
        <f t="shared" si="304"/>
        <v>618</v>
      </c>
      <c r="Q634" s="756">
        <v>0</v>
      </c>
      <c r="R634" s="756">
        <v>0</v>
      </c>
      <c r="S634" s="756">
        <v>0</v>
      </c>
      <c r="T634" s="756">
        <v>0</v>
      </c>
      <c r="U634" s="756">
        <v>0</v>
      </c>
      <c r="V634" s="756">
        <v>0</v>
      </c>
      <c r="W634" s="756">
        <v>0</v>
      </c>
      <c r="X634" s="646">
        <f t="shared" si="319"/>
        <v>0</v>
      </c>
      <c r="Y634" s="594"/>
      <c r="Z634" s="705">
        <f t="shared" si="305"/>
        <v>618</v>
      </c>
      <c r="AA634" s="756">
        <f t="shared" si="297"/>
        <v>0</v>
      </c>
      <c r="AB634" s="756">
        <f t="shared" si="297"/>
        <v>0</v>
      </c>
      <c r="AC634" s="756">
        <f t="shared" si="297"/>
        <v>0</v>
      </c>
      <c r="AD634" s="756">
        <f t="shared" si="295"/>
        <v>0</v>
      </c>
      <c r="AE634" s="756">
        <f t="shared" si="295"/>
        <v>0</v>
      </c>
      <c r="AF634" s="756">
        <f t="shared" si="295"/>
        <v>0</v>
      </c>
      <c r="AG634" s="756">
        <f t="shared" si="295"/>
        <v>0</v>
      </c>
      <c r="AH634" s="646">
        <f t="shared" si="320"/>
        <v>0</v>
      </c>
      <c r="AI634" s="594"/>
      <c r="AJ634" s="705">
        <f t="shared" si="306"/>
        <v>618</v>
      </c>
      <c r="AK634" s="756">
        <v>0</v>
      </c>
      <c r="AL634" s="756">
        <v>0</v>
      </c>
      <c r="AM634" s="756">
        <v>0</v>
      </c>
      <c r="AN634" s="756">
        <v>0</v>
      </c>
      <c r="AO634" s="756">
        <v>0</v>
      </c>
      <c r="AP634" s="756">
        <v>0</v>
      </c>
      <c r="AQ634" s="756">
        <v>0</v>
      </c>
      <c r="AR634" s="646">
        <f t="shared" si="321"/>
        <v>0</v>
      </c>
      <c r="AS634" s="594"/>
      <c r="AT634" s="705">
        <f t="shared" si="307"/>
        <v>618</v>
      </c>
      <c r="AU634" s="756">
        <v>0</v>
      </c>
      <c r="AV634" s="756">
        <v>0</v>
      </c>
      <c r="AW634" s="756">
        <v>0</v>
      </c>
      <c r="AX634" s="756">
        <v>0</v>
      </c>
      <c r="AY634" s="756">
        <v>0</v>
      </c>
      <c r="AZ634" s="767">
        <f t="shared" si="326"/>
        <v>0</v>
      </c>
      <c r="BA634" s="756">
        <v>0</v>
      </c>
      <c r="BB634" s="756">
        <v>0</v>
      </c>
      <c r="BC634" s="756">
        <v>0</v>
      </c>
      <c r="BD634" s="756">
        <v>0</v>
      </c>
      <c r="BE634" s="767">
        <f t="shared" si="308"/>
        <v>0</v>
      </c>
      <c r="BF634" s="646">
        <f t="shared" si="309"/>
        <v>0</v>
      </c>
      <c r="BG634" s="594"/>
      <c r="BH634" s="705">
        <f t="shared" si="299"/>
        <v>618</v>
      </c>
      <c r="BI634" s="646">
        <f t="shared" si="310"/>
        <v>0</v>
      </c>
      <c r="BJ634" s="594"/>
      <c r="BK634" s="705">
        <f t="shared" si="311"/>
        <v>618</v>
      </c>
      <c r="BL634" s="756">
        <v>0</v>
      </c>
      <c r="BM634" s="756">
        <v>0</v>
      </c>
      <c r="BN634" s="756">
        <v>0</v>
      </c>
      <c r="BO634" s="756">
        <v>0</v>
      </c>
      <c r="BP634" s="756">
        <v>0</v>
      </c>
      <c r="BQ634" s="756">
        <v>0</v>
      </c>
      <c r="BR634" s="756">
        <v>0</v>
      </c>
      <c r="BS634" s="646">
        <f t="shared" si="322"/>
        <v>0</v>
      </c>
      <c r="BT634" s="594"/>
      <c r="BU634" s="705">
        <f t="shared" si="312"/>
        <v>618</v>
      </c>
      <c r="BV634" s="756">
        <v>0</v>
      </c>
      <c r="BW634" s="756">
        <v>0</v>
      </c>
      <c r="BX634" s="756">
        <v>0</v>
      </c>
      <c r="BY634" s="756">
        <v>0</v>
      </c>
      <c r="BZ634" s="756">
        <v>0</v>
      </c>
      <c r="CA634" s="756">
        <v>0</v>
      </c>
      <c r="CB634" s="756">
        <v>0</v>
      </c>
      <c r="CC634" s="646">
        <f t="shared" si="323"/>
        <v>0</v>
      </c>
      <c r="CD634" s="594"/>
      <c r="CE634" s="705">
        <f t="shared" si="300"/>
        <v>618</v>
      </c>
      <c r="CF634" s="756">
        <f t="shared" si="298"/>
        <v>0</v>
      </c>
      <c r="CG634" s="756">
        <f t="shared" si="298"/>
        <v>0</v>
      </c>
      <c r="CH634" s="756">
        <f t="shared" si="298"/>
        <v>0</v>
      </c>
      <c r="CI634" s="756">
        <f t="shared" si="296"/>
        <v>0</v>
      </c>
      <c r="CJ634" s="756">
        <f t="shared" si="296"/>
        <v>0</v>
      </c>
      <c r="CK634" s="756">
        <f t="shared" si="296"/>
        <v>0</v>
      </c>
      <c r="CL634" s="756">
        <f t="shared" si="296"/>
        <v>0</v>
      </c>
      <c r="CM634" s="646">
        <f t="shared" si="324"/>
        <v>0</v>
      </c>
      <c r="CN634" s="594"/>
      <c r="CO634" s="705">
        <f t="shared" si="301"/>
        <v>618</v>
      </c>
      <c r="CP634" s="756">
        <v>0</v>
      </c>
      <c r="CQ634" s="756">
        <v>0</v>
      </c>
      <c r="CR634" s="756">
        <v>0</v>
      </c>
      <c r="CS634" s="756">
        <v>0</v>
      </c>
      <c r="CT634" s="756">
        <v>0</v>
      </c>
      <c r="CU634" s="756">
        <v>0</v>
      </c>
      <c r="CV634" s="756">
        <v>0</v>
      </c>
      <c r="CW634" s="646">
        <f t="shared" si="325"/>
        <v>0</v>
      </c>
      <c r="CX634" s="685"/>
      <c r="CY634" s="705">
        <f t="shared" si="302"/>
        <v>618</v>
      </c>
      <c r="CZ634" s="756">
        <v>0</v>
      </c>
      <c r="DA634" s="756">
        <v>0</v>
      </c>
      <c r="DB634" s="756">
        <v>0</v>
      </c>
      <c r="DC634" s="756">
        <v>0</v>
      </c>
      <c r="DD634" s="756">
        <v>0</v>
      </c>
      <c r="DE634" s="767">
        <f t="shared" si="313"/>
        <v>0</v>
      </c>
      <c r="DF634" s="756">
        <v>0</v>
      </c>
      <c r="DG634" s="756">
        <v>0</v>
      </c>
      <c r="DH634" s="756">
        <v>0</v>
      </c>
      <c r="DI634" s="756">
        <v>0</v>
      </c>
      <c r="DJ634" s="767">
        <f t="shared" si="314"/>
        <v>0</v>
      </c>
      <c r="DK634" s="715">
        <f t="shared" si="315"/>
        <v>0</v>
      </c>
      <c r="DL634" s="685"/>
      <c r="DM634" s="705">
        <f t="shared" si="303"/>
        <v>618</v>
      </c>
      <c r="DN634" s="715">
        <f t="shared" si="316"/>
        <v>0</v>
      </c>
    </row>
    <row r="635" spans="2:118" x14ac:dyDescent="0.25">
      <c r="B635" s="705">
        <v>619</v>
      </c>
      <c r="C635" s="765">
        <f>(1+_xlfn.XLOOKUP(INT((B635-1)/12)+1,'ZC Curve'!$B$8:$B$107,'ZC Curve'!R$8:R$107,,0))^(1/12)-1</f>
        <v>0</v>
      </c>
      <c r="D635" s="766">
        <f t="shared" si="317"/>
        <v>1</v>
      </c>
      <c r="E635" s="685"/>
      <c r="F635" s="705">
        <v>619</v>
      </c>
      <c r="G635" s="756">
        <v>0</v>
      </c>
      <c r="H635" s="756">
        <v>0</v>
      </c>
      <c r="I635" s="756">
        <v>0</v>
      </c>
      <c r="J635" s="756">
        <v>0</v>
      </c>
      <c r="K635" s="756">
        <v>0</v>
      </c>
      <c r="L635" s="756">
        <v>0</v>
      </c>
      <c r="M635" s="756">
        <v>0</v>
      </c>
      <c r="N635" s="646">
        <f t="shared" si="318"/>
        <v>0</v>
      </c>
      <c r="O635" s="594"/>
      <c r="P635" s="705">
        <f t="shared" si="304"/>
        <v>619</v>
      </c>
      <c r="Q635" s="756">
        <v>0</v>
      </c>
      <c r="R635" s="756">
        <v>0</v>
      </c>
      <c r="S635" s="756">
        <v>0</v>
      </c>
      <c r="T635" s="756">
        <v>0</v>
      </c>
      <c r="U635" s="756">
        <v>0</v>
      </c>
      <c r="V635" s="756">
        <v>0</v>
      </c>
      <c r="W635" s="756">
        <v>0</v>
      </c>
      <c r="X635" s="646">
        <f t="shared" si="319"/>
        <v>0</v>
      </c>
      <c r="Y635" s="594"/>
      <c r="Z635" s="705">
        <f t="shared" si="305"/>
        <v>619</v>
      </c>
      <c r="AA635" s="756">
        <f t="shared" si="297"/>
        <v>0</v>
      </c>
      <c r="AB635" s="756">
        <f t="shared" si="297"/>
        <v>0</v>
      </c>
      <c r="AC635" s="756">
        <f t="shared" si="297"/>
        <v>0</v>
      </c>
      <c r="AD635" s="756">
        <f t="shared" si="295"/>
        <v>0</v>
      </c>
      <c r="AE635" s="756">
        <f t="shared" si="295"/>
        <v>0</v>
      </c>
      <c r="AF635" s="756">
        <f t="shared" si="295"/>
        <v>0</v>
      </c>
      <c r="AG635" s="756">
        <f t="shared" si="295"/>
        <v>0</v>
      </c>
      <c r="AH635" s="646">
        <f t="shared" si="320"/>
        <v>0</v>
      </c>
      <c r="AI635" s="594"/>
      <c r="AJ635" s="705">
        <f t="shared" si="306"/>
        <v>619</v>
      </c>
      <c r="AK635" s="756">
        <v>0</v>
      </c>
      <c r="AL635" s="756">
        <v>0</v>
      </c>
      <c r="AM635" s="756">
        <v>0</v>
      </c>
      <c r="AN635" s="756">
        <v>0</v>
      </c>
      <c r="AO635" s="756">
        <v>0</v>
      </c>
      <c r="AP635" s="756">
        <v>0</v>
      </c>
      <c r="AQ635" s="756">
        <v>0</v>
      </c>
      <c r="AR635" s="646">
        <f t="shared" si="321"/>
        <v>0</v>
      </c>
      <c r="AS635" s="594"/>
      <c r="AT635" s="705">
        <f t="shared" si="307"/>
        <v>619</v>
      </c>
      <c r="AU635" s="756">
        <v>0</v>
      </c>
      <c r="AV635" s="756">
        <v>0</v>
      </c>
      <c r="AW635" s="756">
        <v>0</v>
      </c>
      <c r="AX635" s="756">
        <v>0</v>
      </c>
      <c r="AY635" s="756">
        <v>0</v>
      </c>
      <c r="AZ635" s="767">
        <f t="shared" si="326"/>
        <v>0</v>
      </c>
      <c r="BA635" s="756">
        <v>0</v>
      </c>
      <c r="BB635" s="756">
        <v>0</v>
      </c>
      <c r="BC635" s="756">
        <v>0</v>
      </c>
      <c r="BD635" s="756">
        <v>0</v>
      </c>
      <c r="BE635" s="767">
        <f t="shared" si="308"/>
        <v>0</v>
      </c>
      <c r="BF635" s="646">
        <f t="shared" si="309"/>
        <v>0</v>
      </c>
      <c r="BG635" s="594"/>
      <c r="BH635" s="705">
        <f t="shared" si="299"/>
        <v>619</v>
      </c>
      <c r="BI635" s="646">
        <f t="shared" si="310"/>
        <v>0</v>
      </c>
      <c r="BJ635" s="594"/>
      <c r="BK635" s="705">
        <f t="shared" si="311"/>
        <v>619</v>
      </c>
      <c r="BL635" s="756">
        <v>0</v>
      </c>
      <c r="BM635" s="756">
        <v>0</v>
      </c>
      <c r="BN635" s="756">
        <v>0</v>
      </c>
      <c r="BO635" s="756">
        <v>0</v>
      </c>
      <c r="BP635" s="756">
        <v>0</v>
      </c>
      <c r="BQ635" s="756">
        <v>0</v>
      </c>
      <c r="BR635" s="756">
        <v>0</v>
      </c>
      <c r="BS635" s="646">
        <f t="shared" si="322"/>
        <v>0</v>
      </c>
      <c r="BT635" s="594"/>
      <c r="BU635" s="705">
        <f t="shared" si="312"/>
        <v>619</v>
      </c>
      <c r="BV635" s="756">
        <v>0</v>
      </c>
      <c r="BW635" s="756">
        <v>0</v>
      </c>
      <c r="BX635" s="756">
        <v>0</v>
      </c>
      <c r="BY635" s="756">
        <v>0</v>
      </c>
      <c r="BZ635" s="756">
        <v>0</v>
      </c>
      <c r="CA635" s="756">
        <v>0</v>
      </c>
      <c r="CB635" s="756">
        <v>0</v>
      </c>
      <c r="CC635" s="646">
        <f t="shared" si="323"/>
        <v>0</v>
      </c>
      <c r="CD635" s="594"/>
      <c r="CE635" s="705">
        <f t="shared" si="300"/>
        <v>619</v>
      </c>
      <c r="CF635" s="756">
        <f t="shared" si="298"/>
        <v>0</v>
      </c>
      <c r="CG635" s="756">
        <f t="shared" si="298"/>
        <v>0</v>
      </c>
      <c r="CH635" s="756">
        <f t="shared" si="298"/>
        <v>0</v>
      </c>
      <c r="CI635" s="756">
        <f t="shared" si="296"/>
        <v>0</v>
      </c>
      <c r="CJ635" s="756">
        <f t="shared" si="296"/>
        <v>0</v>
      </c>
      <c r="CK635" s="756">
        <f t="shared" si="296"/>
        <v>0</v>
      </c>
      <c r="CL635" s="756">
        <f t="shared" si="296"/>
        <v>0</v>
      </c>
      <c r="CM635" s="646">
        <f t="shared" si="324"/>
        <v>0</v>
      </c>
      <c r="CN635" s="594"/>
      <c r="CO635" s="705">
        <f t="shared" si="301"/>
        <v>619</v>
      </c>
      <c r="CP635" s="756">
        <v>0</v>
      </c>
      <c r="CQ635" s="756">
        <v>0</v>
      </c>
      <c r="CR635" s="756">
        <v>0</v>
      </c>
      <c r="CS635" s="756">
        <v>0</v>
      </c>
      <c r="CT635" s="756">
        <v>0</v>
      </c>
      <c r="CU635" s="756">
        <v>0</v>
      </c>
      <c r="CV635" s="756">
        <v>0</v>
      </c>
      <c r="CW635" s="646">
        <f t="shared" si="325"/>
        <v>0</v>
      </c>
      <c r="CX635" s="685"/>
      <c r="CY635" s="705">
        <f t="shared" si="302"/>
        <v>619</v>
      </c>
      <c r="CZ635" s="756">
        <v>0</v>
      </c>
      <c r="DA635" s="756">
        <v>0</v>
      </c>
      <c r="DB635" s="756">
        <v>0</v>
      </c>
      <c r="DC635" s="756">
        <v>0</v>
      </c>
      <c r="DD635" s="756">
        <v>0</v>
      </c>
      <c r="DE635" s="767">
        <f t="shared" si="313"/>
        <v>0</v>
      </c>
      <c r="DF635" s="756">
        <v>0</v>
      </c>
      <c r="DG635" s="756">
        <v>0</v>
      </c>
      <c r="DH635" s="756">
        <v>0</v>
      </c>
      <c r="DI635" s="756">
        <v>0</v>
      </c>
      <c r="DJ635" s="767">
        <f t="shared" si="314"/>
        <v>0</v>
      </c>
      <c r="DK635" s="715">
        <f t="shared" si="315"/>
        <v>0</v>
      </c>
      <c r="DL635" s="685"/>
      <c r="DM635" s="705">
        <f t="shared" si="303"/>
        <v>619</v>
      </c>
      <c r="DN635" s="715">
        <f t="shared" si="316"/>
        <v>0</v>
      </c>
    </row>
    <row r="636" spans="2:118" x14ac:dyDescent="0.25">
      <c r="B636" s="705">
        <v>620</v>
      </c>
      <c r="C636" s="765">
        <f>(1+_xlfn.XLOOKUP(INT((B636-1)/12)+1,'ZC Curve'!$B$8:$B$107,'ZC Curve'!R$8:R$107,,0))^(1/12)-1</f>
        <v>0</v>
      </c>
      <c r="D636" s="766">
        <f t="shared" si="317"/>
        <v>1</v>
      </c>
      <c r="E636" s="685"/>
      <c r="F636" s="705">
        <v>620</v>
      </c>
      <c r="G636" s="756">
        <v>0</v>
      </c>
      <c r="H636" s="756">
        <v>0</v>
      </c>
      <c r="I636" s="756">
        <v>0</v>
      </c>
      <c r="J636" s="756">
        <v>0</v>
      </c>
      <c r="K636" s="756">
        <v>0</v>
      </c>
      <c r="L636" s="756">
        <v>0</v>
      </c>
      <c r="M636" s="756">
        <v>0</v>
      </c>
      <c r="N636" s="646">
        <f t="shared" si="318"/>
        <v>0</v>
      </c>
      <c r="O636" s="594"/>
      <c r="P636" s="705">
        <f t="shared" si="304"/>
        <v>620</v>
      </c>
      <c r="Q636" s="756">
        <v>0</v>
      </c>
      <c r="R636" s="756">
        <v>0</v>
      </c>
      <c r="S636" s="756">
        <v>0</v>
      </c>
      <c r="T636" s="756">
        <v>0</v>
      </c>
      <c r="U636" s="756">
        <v>0</v>
      </c>
      <c r="V636" s="756">
        <v>0</v>
      </c>
      <c r="W636" s="756">
        <v>0</v>
      </c>
      <c r="X636" s="646">
        <f t="shared" si="319"/>
        <v>0</v>
      </c>
      <c r="Y636" s="594"/>
      <c r="Z636" s="705">
        <f t="shared" si="305"/>
        <v>620</v>
      </c>
      <c r="AA636" s="756">
        <f t="shared" si="297"/>
        <v>0</v>
      </c>
      <c r="AB636" s="756">
        <f t="shared" si="297"/>
        <v>0</v>
      </c>
      <c r="AC636" s="756">
        <f t="shared" si="297"/>
        <v>0</v>
      </c>
      <c r="AD636" s="756">
        <f t="shared" si="295"/>
        <v>0</v>
      </c>
      <c r="AE636" s="756">
        <f t="shared" si="295"/>
        <v>0</v>
      </c>
      <c r="AF636" s="756">
        <f t="shared" si="295"/>
        <v>0</v>
      </c>
      <c r="AG636" s="756">
        <f t="shared" si="295"/>
        <v>0</v>
      </c>
      <c r="AH636" s="646">
        <f t="shared" si="320"/>
        <v>0</v>
      </c>
      <c r="AI636" s="594"/>
      <c r="AJ636" s="705">
        <f t="shared" si="306"/>
        <v>620</v>
      </c>
      <c r="AK636" s="756">
        <v>0</v>
      </c>
      <c r="AL636" s="756">
        <v>0</v>
      </c>
      <c r="AM636" s="756">
        <v>0</v>
      </c>
      <c r="AN636" s="756">
        <v>0</v>
      </c>
      <c r="AO636" s="756">
        <v>0</v>
      </c>
      <c r="AP636" s="756">
        <v>0</v>
      </c>
      <c r="AQ636" s="756">
        <v>0</v>
      </c>
      <c r="AR636" s="646">
        <f t="shared" si="321"/>
        <v>0</v>
      </c>
      <c r="AS636" s="594"/>
      <c r="AT636" s="705">
        <f t="shared" si="307"/>
        <v>620</v>
      </c>
      <c r="AU636" s="756">
        <v>0</v>
      </c>
      <c r="AV636" s="756">
        <v>0</v>
      </c>
      <c r="AW636" s="756">
        <v>0</v>
      </c>
      <c r="AX636" s="756">
        <v>0</v>
      </c>
      <c r="AY636" s="756">
        <v>0</v>
      </c>
      <c r="AZ636" s="767">
        <f t="shared" si="326"/>
        <v>0</v>
      </c>
      <c r="BA636" s="756">
        <v>0</v>
      </c>
      <c r="BB636" s="756">
        <v>0</v>
      </c>
      <c r="BC636" s="756">
        <v>0</v>
      </c>
      <c r="BD636" s="756">
        <v>0</v>
      </c>
      <c r="BE636" s="767">
        <f t="shared" si="308"/>
        <v>0</v>
      </c>
      <c r="BF636" s="646">
        <f t="shared" si="309"/>
        <v>0</v>
      </c>
      <c r="BG636" s="594"/>
      <c r="BH636" s="705">
        <f t="shared" si="299"/>
        <v>620</v>
      </c>
      <c r="BI636" s="646">
        <f t="shared" si="310"/>
        <v>0</v>
      </c>
      <c r="BJ636" s="594"/>
      <c r="BK636" s="705">
        <f t="shared" si="311"/>
        <v>620</v>
      </c>
      <c r="BL636" s="756">
        <v>0</v>
      </c>
      <c r="BM636" s="756">
        <v>0</v>
      </c>
      <c r="BN636" s="756">
        <v>0</v>
      </c>
      <c r="BO636" s="756">
        <v>0</v>
      </c>
      <c r="BP636" s="756">
        <v>0</v>
      </c>
      <c r="BQ636" s="756">
        <v>0</v>
      </c>
      <c r="BR636" s="756">
        <v>0</v>
      </c>
      <c r="BS636" s="646">
        <f t="shared" si="322"/>
        <v>0</v>
      </c>
      <c r="BT636" s="594"/>
      <c r="BU636" s="705">
        <f t="shared" si="312"/>
        <v>620</v>
      </c>
      <c r="BV636" s="756">
        <v>0</v>
      </c>
      <c r="BW636" s="756">
        <v>0</v>
      </c>
      <c r="BX636" s="756">
        <v>0</v>
      </c>
      <c r="BY636" s="756">
        <v>0</v>
      </c>
      <c r="BZ636" s="756">
        <v>0</v>
      </c>
      <c r="CA636" s="756">
        <v>0</v>
      </c>
      <c r="CB636" s="756">
        <v>0</v>
      </c>
      <c r="CC636" s="646">
        <f t="shared" si="323"/>
        <v>0</v>
      </c>
      <c r="CD636" s="594"/>
      <c r="CE636" s="705">
        <f t="shared" si="300"/>
        <v>620</v>
      </c>
      <c r="CF636" s="756">
        <f t="shared" si="298"/>
        <v>0</v>
      </c>
      <c r="CG636" s="756">
        <f t="shared" si="298"/>
        <v>0</v>
      </c>
      <c r="CH636" s="756">
        <f t="shared" si="298"/>
        <v>0</v>
      </c>
      <c r="CI636" s="756">
        <f t="shared" si="296"/>
        <v>0</v>
      </c>
      <c r="CJ636" s="756">
        <f t="shared" si="296"/>
        <v>0</v>
      </c>
      <c r="CK636" s="756">
        <f t="shared" si="296"/>
        <v>0</v>
      </c>
      <c r="CL636" s="756">
        <f t="shared" si="296"/>
        <v>0</v>
      </c>
      <c r="CM636" s="646">
        <f t="shared" si="324"/>
        <v>0</v>
      </c>
      <c r="CN636" s="594"/>
      <c r="CO636" s="705">
        <f t="shared" si="301"/>
        <v>620</v>
      </c>
      <c r="CP636" s="756">
        <v>0</v>
      </c>
      <c r="CQ636" s="756">
        <v>0</v>
      </c>
      <c r="CR636" s="756">
        <v>0</v>
      </c>
      <c r="CS636" s="756">
        <v>0</v>
      </c>
      <c r="CT636" s="756">
        <v>0</v>
      </c>
      <c r="CU636" s="756">
        <v>0</v>
      </c>
      <c r="CV636" s="756">
        <v>0</v>
      </c>
      <c r="CW636" s="646">
        <f t="shared" si="325"/>
        <v>0</v>
      </c>
      <c r="CX636" s="685"/>
      <c r="CY636" s="705">
        <f t="shared" si="302"/>
        <v>620</v>
      </c>
      <c r="CZ636" s="756">
        <v>0</v>
      </c>
      <c r="DA636" s="756">
        <v>0</v>
      </c>
      <c r="DB636" s="756">
        <v>0</v>
      </c>
      <c r="DC636" s="756">
        <v>0</v>
      </c>
      <c r="DD636" s="756">
        <v>0</v>
      </c>
      <c r="DE636" s="767">
        <f t="shared" si="313"/>
        <v>0</v>
      </c>
      <c r="DF636" s="756">
        <v>0</v>
      </c>
      <c r="DG636" s="756">
        <v>0</v>
      </c>
      <c r="DH636" s="756">
        <v>0</v>
      </c>
      <c r="DI636" s="756">
        <v>0</v>
      </c>
      <c r="DJ636" s="767">
        <f t="shared" si="314"/>
        <v>0</v>
      </c>
      <c r="DK636" s="715">
        <f t="shared" si="315"/>
        <v>0</v>
      </c>
      <c r="DL636" s="685"/>
      <c r="DM636" s="705">
        <f t="shared" si="303"/>
        <v>620</v>
      </c>
      <c r="DN636" s="715">
        <f t="shared" si="316"/>
        <v>0</v>
      </c>
    </row>
    <row r="637" spans="2:118" x14ac:dyDescent="0.25">
      <c r="B637" s="705">
        <v>621</v>
      </c>
      <c r="C637" s="765">
        <f>(1+_xlfn.XLOOKUP(INT((B637-1)/12)+1,'ZC Curve'!$B$8:$B$107,'ZC Curve'!R$8:R$107,,0))^(1/12)-1</f>
        <v>0</v>
      </c>
      <c r="D637" s="766">
        <f t="shared" si="317"/>
        <v>1</v>
      </c>
      <c r="E637" s="685"/>
      <c r="F637" s="705">
        <v>621</v>
      </c>
      <c r="G637" s="756">
        <v>0</v>
      </c>
      <c r="H637" s="756">
        <v>0</v>
      </c>
      <c r="I637" s="756">
        <v>0</v>
      </c>
      <c r="J637" s="756">
        <v>0</v>
      </c>
      <c r="K637" s="756">
        <v>0</v>
      </c>
      <c r="L637" s="756">
        <v>0</v>
      </c>
      <c r="M637" s="756">
        <v>0</v>
      </c>
      <c r="N637" s="646">
        <f t="shared" si="318"/>
        <v>0</v>
      </c>
      <c r="O637" s="594"/>
      <c r="P637" s="705">
        <f t="shared" si="304"/>
        <v>621</v>
      </c>
      <c r="Q637" s="756">
        <v>0</v>
      </c>
      <c r="R637" s="756">
        <v>0</v>
      </c>
      <c r="S637" s="756">
        <v>0</v>
      </c>
      <c r="T637" s="756">
        <v>0</v>
      </c>
      <c r="U637" s="756">
        <v>0</v>
      </c>
      <c r="V637" s="756">
        <v>0</v>
      </c>
      <c r="W637" s="756">
        <v>0</v>
      </c>
      <c r="X637" s="646">
        <f t="shared" si="319"/>
        <v>0</v>
      </c>
      <c r="Y637" s="594"/>
      <c r="Z637" s="705">
        <f t="shared" si="305"/>
        <v>621</v>
      </c>
      <c r="AA637" s="756">
        <f t="shared" si="297"/>
        <v>0</v>
      </c>
      <c r="AB637" s="756">
        <f t="shared" si="297"/>
        <v>0</v>
      </c>
      <c r="AC637" s="756">
        <f t="shared" si="297"/>
        <v>0</v>
      </c>
      <c r="AD637" s="756">
        <f t="shared" si="295"/>
        <v>0</v>
      </c>
      <c r="AE637" s="756">
        <f t="shared" si="295"/>
        <v>0</v>
      </c>
      <c r="AF637" s="756">
        <f t="shared" si="295"/>
        <v>0</v>
      </c>
      <c r="AG637" s="756">
        <f t="shared" si="295"/>
        <v>0</v>
      </c>
      <c r="AH637" s="646">
        <f t="shared" si="320"/>
        <v>0</v>
      </c>
      <c r="AI637" s="594"/>
      <c r="AJ637" s="705">
        <f t="shared" si="306"/>
        <v>621</v>
      </c>
      <c r="AK637" s="756">
        <v>0</v>
      </c>
      <c r="AL637" s="756">
        <v>0</v>
      </c>
      <c r="AM637" s="756">
        <v>0</v>
      </c>
      <c r="AN637" s="756">
        <v>0</v>
      </c>
      <c r="AO637" s="756">
        <v>0</v>
      </c>
      <c r="AP637" s="756">
        <v>0</v>
      </c>
      <c r="AQ637" s="756">
        <v>0</v>
      </c>
      <c r="AR637" s="646">
        <f t="shared" si="321"/>
        <v>0</v>
      </c>
      <c r="AS637" s="594"/>
      <c r="AT637" s="705">
        <f t="shared" si="307"/>
        <v>621</v>
      </c>
      <c r="AU637" s="756">
        <v>0</v>
      </c>
      <c r="AV637" s="756">
        <v>0</v>
      </c>
      <c r="AW637" s="756">
        <v>0</v>
      </c>
      <c r="AX637" s="756">
        <v>0</v>
      </c>
      <c r="AY637" s="756">
        <v>0</v>
      </c>
      <c r="AZ637" s="767">
        <f t="shared" si="326"/>
        <v>0</v>
      </c>
      <c r="BA637" s="756">
        <v>0</v>
      </c>
      <c r="BB637" s="756">
        <v>0</v>
      </c>
      <c r="BC637" s="756">
        <v>0</v>
      </c>
      <c r="BD637" s="756">
        <v>0</v>
      </c>
      <c r="BE637" s="767">
        <f t="shared" si="308"/>
        <v>0</v>
      </c>
      <c r="BF637" s="646">
        <f t="shared" si="309"/>
        <v>0</v>
      </c>
      <c r="BG637" s="594"/>
      <c r="BH637" s="705">
        <f t="shared" si="299"/>
        <v>621</v>
      </c>
      <c r="BI637" s="646">
        <f t="shared" si="310"/>
        <v>0</v>
      </c>
      <c r="BJ637" s="594"/>
      <c r="BK637" s="705">
        <f t="shared" si="311"/>
        <v>621</v>
      </c>
      <c r="BL637" s="756">
        <v>0</v>
      </c>
      <c r="BM637" s="756">
        <v>0</v>
      </c>
      <c r="BN637" s="756">
        <v>0</v>
      </c>
      <c r="BO637" s="756">
        <v>0</v>
      </c>
      <c r="BP637" s="756">
        <v>0</v>
      </c>
      <c r="BQ637" s="756">
        <v>0</v>
      </c>
      <c r="BR637" s="756">
        <v>0</v>
      </c>
      <c r="BS637" s="646">
        <f t="shared" si="322"/>
        <v>0</v>
      </c>
      <c r="BT637" s="594"/>
      <c r="BU637" s="705">
        <f t="shared" si="312"/>
        <v>621</v>
      </c>
      <c r="BV637" s="756">
        <v>0</v>
      </c>
      <c r="BW637" s="756">
        <v>0</v>
      </c>
      <c r="BX637" s="756">
        <v>0</v>
      </c>
      <c r="BY637" s="756">
        <v>0</v>
      </c>
      <c r="BZ637" s="756">
        <v>0</v>
      </c>
      <c r="CA637" s="756">
        <v>0</v>
      </c>
      <c r="CB637" s="756">
        <v>0</v>
      </c>
      <c r="CC637" s="646">
        <f t="shared" si="323"/>
        <v>0</v>
      </c>
      <c r="CD637" s="594"/>
      <c r="CE637" s="705">
        <f t="shared" si="300"/>
        <v>621</v>
      </c>
      <c r="CF637" s="756">
        <f t="shared" si="298"/>
        <v>0</v>
      </c>
      <c r="CG637" s="756">
        <f t="shared" si="298"/>
        <v>0</v>
      </c>
      <c r="CH637" s="756">
        <f t="shared" si="298"/>
        <v>0</v>
      </c>
      <c r="CI637" s="756">
        <f t="shared" si="296"/>
        <v>0</v>
      </c>
      <c r="CJ637" s="756">
        <f t="shared" si="296"/>
        <v>0</v>
      </c>
      <c r="CK637" s="756">
        <f t="shared" si="296"/>
        <v>0</v>
      </c>
      <c r="CL637" s="756">
        <f t="shared" si="296"/>
        <v>0</v>
      </c>
      <c r="CM637" s="646">
        <f t="shared" si="324"/>
        <v>0</v>
      </c>
      <c r="CN637" s="594"/>
      <c r="CO637" s="705">
        <f t="shared" si="301"/>
        <v>621</v>
      </c>
      <c r="CP637" s="756">
        <v>0</v>
      </c>
      <c r="CQ637" s="756">
        <v>0</v>
      </c>
      <c r="CR637" s="756">
        <v>0</v>
      </c>
      <c r="CS637" s="756">
        <v>0</v>
      </c>
      <c r="CT637" s="756">
        <v>0</v>
      </c>
      <c r="CU637" s="756">
        <v>0</v>
      </c>
      <c r="CV637" s="756">
        <v>0</v>
      </c>
      <c r="CW637" s="646">
        <f t="shared" si="325"/>
        <v>0</v>
      </c>
      <c r="CX637" s="685"/>
      <c r="CY637" s="705">
        <f t="shared" si="302"/>
        <v>621</v>
      </c>
      <c r="CZ637" s="756">
        <v>0</v>
      </c>
      <c r="DA637" s="756">
        <v>0</v>
      </c>
      <c r="DB637" s="756">
        <v>0</v>
      </c>
      <c r="DC637" s="756">
        <v>0</v>
      </c>
      <c r="DD637" s="756">
        <v>0</v>
      </c>
      <c r="DE637" s="767">
        <f t="shared" si="313"/>
        <v>0</v>
      </c>
      <c r="DF637" s="756">
        <v>0</v>
      </c>
      <c r="DG637" s="756">
        <v>0</v>
      </c>
      <c r="DH637" s="756">
        <v>0</v>
      </c>
      <c r="DI637" s="756">
        <v>0</v>
      </c>
      <c r="DJ637" s="767">
        <f t="shared" si="314"/>
        <v>0</v>
      </c>
      <c r="DK637" s="715">
        <f t="shared" si="315"/>
        <v>0</v>
      </c>
      <c r="DL637" s="685"/>
      <c r="DM637" s="705">
        <f t="shared" si="303"/>
        <v>621</v>
      </c>
      <c r="DN637" s="715">
        <f t="shared" si="316"/>
        <v>0</v>
      </c>
    </row>
    <row r="638" spans="2:118" x14ac:dyDescent="0.25">
      <c r="B638" s="705">
        <v>622</v>
      </c>
      <c r="C638" s="765">
        <f>(1+_xlfn.XLOOKUP(INT((B638-1)/12)+1,'ZC Curve'!$B$8:$B$107,'ZC Curve'!R$8:R$107,,0))^(1/12)-1</f>
        <v>0</v>
      </c>
      <c r="D638" s="766">
        <f t="shared" si="317"/>
        <v>1</v>
      </c>
      <c r="E638" s="685"/>
      <c r="F638" s="705">
        <v>622</v>
      </c>
      <c r="G638" s="756">
        <v>0</v>
      </c>
      <c r="H638" s="756">
        <v>0</v>
      </c>
      <c r="I638" s="756">
        <v>0</v>
      </c>
      <c r="J638" s="756">
        <v>0</v>
      </c>
      <c r="K638" s="756">
        <v>0</v>
      </c>
      <c r="L638" s="756">
        <v>0</v>
      </c>
      <c r="M638" s="756">
        <v>0</v>
      </c>
      <c r="N638" s="646">
        <f t="shared" si="318"/>
        <v>0</v>
      </c>
      <c r="O638" s="594"/>
      <c r="P638" s="705">
        <f t="shared" si="304"/>
        <v>622</v>
      </c>
      <c r="Q638" s="756">
        <v>0</v>
      </c>
      <c r="R638" s="756">
        <v>0</v>
      </c>
      <c r="S638" s="756">
        <v>0</v>
      </c>
      <c r="T638" s="756">
        <v>0</v>
      </c>
      <c r="U638" s="756">
        <v>0</v>
      </c>
      <c r="V638" s="756">
        <v>0</v>
      </c>
      <c r="W638" s="756">
        <v>0</v>
      </c>
      <c r="X638" s="646">
        <f t="shared" si="319"/>
        <v>0</v>
      </c>
      <c r="Y638" s="594"/>
      <c r="Z638" s="705">
        <f t="shared" si="305"/>
        <v>622</v>
      </c>
      <c r="AA638" s="756">
        <f t="shared" si="297"/>
        <v>0</v>
      </c>
      <c r="AB638" s="756">
        <f t="shared" si="297"/>
        <v>0</v>
      </c>
      <c r="AC638" s="756">
        <f t="shared" si="297"/>
        <v>0</v>
      </c>
      <c r="AD638" s="756">
        <f t="shared" si="295"/>
        <v>0</v>
      </c>
      <c r="AE638" s="756">
        <f t="shared" si="295"/>
        <v>0</v>
      </c>
      <c r="AF638" s="756">
        <f t="shared" si="295"/>
        <v>0</v>
      </c>
      <c r="AG638" s="756">
        <f t="shared" si="295"/>
        <v>0</v>
      </c>
      <c r="AH638" s="646">
        <f t="shared" si="320"/>
        <v>0</v>
      </c>
      <c r="AI638" s="594"/>
      <c r="AJ638" s="705">
        <f t="shared" si="306"/>
        <v>622</v>
      </c>
      <c r="AK638" s="756">
        <v>0</v>
      </c>
      <c r="AL638" s="756">
        <v>0</v>
      </c>
      <c r="AM638" s="756">
        <v>0</v>
      </c>
      <c r="AN638" s="756">
        <v>0</v>
      </c>
      <c r="AO638" s="756">
        <v>0</v>
      </c>
      <c r="AP638" s="756">
        <v>0</v>
      </c>
      <c r="AQ638" s="756">
        <v>0</v>
      </c>
      <c r="AR638" s="646">
        <f t="shared" si="321"/>
        <v>0</v>
      </c>
      <c r="AS638" s="594"/>
      <c r="AT638" s="705">
        <f t="shared" si="307"/>
        <v>622</v>
      </c>
      <c r="AU638" s="756">
        <v>0</v>
      </c>
      <c r="AV638" s="756">
        <v>0</v>
      </c>
      <c r="AW638" s="756">
        <v>0</v>
      </c>
      <c r="AX638" s="756">
        <v>0</v>
      </c>
      <c r="AY638" s="756">
        <v>0</v>
      </c>
      <c r="AZ638" s="767">
        <f t="shared" si="326"/>
        <v>0</v>
      </c>
      <c r="BA638" s="756">
        <v>0</v>
      </c>
      <c r="BB638" s="756">
        <v>0</v>
      </c>
      <c r="BC638" s="756">
        <v>0</v>
      </c>
      <c r="BD638" s="756">
        <v>0</v>
      </c>
      <c r="BE638" s="767">
        <f t="shared" si="308"/>
        <v>0</v>
      </c>
      <c r="BF638" s="646">
        <f t="shared" si="309"/>
        <v>0</v>
      </c>
      <c r="BG638" s="594"/>
      <c r="BH638" s="705">
        <f t="shared" si="299"/>
        <v>622</v>
      </c>
      <c r="BI638" s="646">
        <f t="shared" si="310"/>
        <v>0</v>
      </c>
      <c r="BJ638" s="594"/>
      <c r="BK638" s="705">
        <f t="shared" si="311"/>
        <v>622</v>
      </c>
      <c r="BL638" s="756">
        <v>0</v>
      </c>
      <c r="BM638" s="756">
        <v>0</v>
      </c>
      <c r="BN638" s="756">
        <v>0</v>
      </c>
      <c r="BO638" s="756">
        <v>0</v>
      </c>
      <c r="BP638" s="756">
        <v>0</v>
      </c>
      <c r="BQ638" s="756">
        <v>0</v>
      </c>
      <c r="BR638" s="756">
        <v>0</v>
      </c>
      <c r="BS638" s="646">
        <f t="shared" si="322"/>
        <v>0</v>
      </c>
      <c r="BT638" s="594"/>
      <c r="BU638" s="705">
        <f t="shared" si="312"/>
        <v>622</v>
      </c>
      <c r="BV638" s="756">
        <v>0</v>
      </c>
      <c r="BW638" s="756">
        <v>0</v>
      </c>
      <c r="BX638" s="756">
        <v>0</v>
      </c>
      <c r="BY638" s="756">
        <v>0</v>
      </c>
      <c r="BZ638" s="756">
        <v>0</v>
      </c>
      <c r="CA638" s="756">
        <v>0</v>
      </c>
      <c r="CB638" s="756">
        <v>0</v>
      </c>
      <c r="CC638" s="646">
        <f t="shared" si="323"/>
        <v>0</v>
      </c>
      <c r="CD638" s="594"/>
      <c r="CE638" s="705">
        <f t="shared" si="300"/>
        <v>622</v>
      </c>
      <c r="CF638" s="756">
        <f t="shared" si="298"/>
        <v>0</v>
      </c>
      <c r="CG638" s="756">
        <f t="shared" si="298"/>
        <v>0</v>
      </c>
      <c r="CH638" s="756">
        <f t="shared" si="298"/>
        <v>0</v>
      </c>
      <c r="CI638" s="756">
        <f t="shared" si="296"/>
        <v>0</v>
      </c>
      <c r="CJ638" s="756">
        <f t="shared" si="296"/>
        <v>0</v>
      </c>
      <c r="CK638" s="756">
        <f t="shared" si="296"/>
        <v>0</v>
      </c>
      <c r="CL638" s="756">
        <f t="shared" si="296"/>
        <v>0</v>
      </c>
      <c r="CM638" s="646">
        <f t="shared" si="324"/>
        <v>0</v>
      </c>
      <c r="CN638" s="594"/>
      <c r="CO638" s="705">
        <f t="shared" si="301"/>
        <v>622</v>
      </c>
      <c r="CP638" s="756">
        <v>0</v>
      </c>
      <c r="CQ638" s="756">
        <v>0</v>
      </c>
      <c r="CR638" s="756">
        <v>0</v>
      </c>
      <c r="CS638" s="756">
        <v>0</v>
      </c>
      <c r="CT638" s="756">
        <v>0</v>
      </c>
      <c r="CU638" s="756">
        <v>0</v>
      </c>
      <c r="CV638" s="756">
        <v>0</v>
      </c>
      <c r="CW638" s="646">
        <f t="shared" si="325"/>
        <v>0</v>
      </c>
      <c r="CX638" s="685"/>
      <c r="CY638" s="705">
        <f t="shared" si="302"/>
        <v>622</v>
      </c>
      <c r="CZ638" s="756">
        <v>0</v>
      </c>
      <c r="DA638" s="756">
        <v>0</v>
      </c>
      <c r="DB638" s="756">
        <v>0</v>
      </c>
      <c r="DC638" s="756">
        <v>0</v>
      </c>
      <c r="DD638" s="756">
        <v>0</v>
      </c>
      <c r="DE638" s="767">
        <f t="shared" si="313"/>
        <v>0</v>
      </c>
      <c r="DF638" s="756">
        <v>0</v>
      </c>
      <c r="DG638" s="756">
        <v>0</v>
      </c>
      <c r="DH638" s="756">
        <v>0</v>
      </c>
      <c r="DI638" s="756">
        <v>0</v>
      </c>
      <c r="DJ638" s="767">
        <f t="shared" si="314"/>
        <v>0</v>
      </c>
      <c r="DK638" s="715">
        <f t="shared" si="315"/>
        <v>0</v>
      </c>
      <c r="DL638" s="685"/>
      <c r="DM638" s="705">
        <f t="shared" si="303"/>
        <v>622</v>
      </c>
      <c r="DN638" s="715">
        <f t="shared" si="316"/>
        <v>0</v>
      </c>
    </row>
    <row r="639" spans="2:118" x14ac:dyDescent="0.25">
      <c r="B639" s="705">
        <v>623</v>
      </c>
      <c r="C639" s="765">
        <f>(1+_xlfn.XLOOKUP(INT((B639-1)/12)+1,'ZC Curve'!$B$8:$B$107,'ZC Curve'!R$8:R$107,,0))^(1/12)-1</f>
        <v>0</v>
      </c>
      <c r="D639" s="766">
        <f t="shared" si="317"/>
        <v>1</v>
      </c>
      <c r="E639" s="685"/>
      <c r="F639" s="705">
        <v>623</v>
      </c>
      <c r="G639" s="756">
        <v>0</v>
      </c>
      <c r="H639" s="756">
        <v>0</v>
      </c>
      <c r="I639" s="756">
        <v>0</v>
      </c>
      <c r="J639" s="756">
        <v>0</v>
      </c>
      <c r="K639" s="756">
        <v>0</v>
      </c>
      <c r="L639" s="756">
        <v>0</v>
      </c>
      <c r="M639" s="756">
        <v>0</v>
      </c>
      <c r="N639" s="646">
        <f t="shared" si="318"/>
        <v>0</v>
      </c>
      <c r="O639" s="594"/>
      <c r="P639" s="705">
        <f t="shared" si="304"/>
        <v>623</v>
      </c>
      <c r="Q639" s="756">
        <v>0</v>
      </c>
      <c r="R639" s="756">
        <v>0</v>
      </c>
      <c r="S639" s="756">
        <v>0</v>
      </c>
      <c r="T639" s="756">
        <v>0</v>
      </c>
      <c r="U639" s="756">
        <v>0</v>
      </c>
      <c r="V639" s="756">
        <v>0</v>
      </c>
      <c r="W639" s="756">
        <v>0</v>
      </c>
      <c r="X639" s="646">
        <f t="shared" si="319"/>
        <v>0</v>
      </c>
      <c r="Y639" s="594"/>
      <c r="Z639" s="705">
        <f t="shared" si="305"/>
        <v>623</v>
      </c>
      <c r="AA639" s="756">
        <f t="shared" si="297"/>
        <v>0</v>
      </c>
      <c r="AB639" s="756">
        <f t="shared" si="297"/>
        <v>0</v>
      </c>
      <c r="AC639" s="756">
        <f t="shared" si="297"/>
        <v>0</v>
      </c>
      <c r="AD639" s="756">
        <f t="shared" si="295"/>
        <v>0</v>
      </c>
      <c r="AE639" s="756">
        <f t="shared" si="295"/>
        <v>0</v>
      </c>
      <c r="AF639" s="756">
        <f t="shared" si="295"/>
        <v>0</v>
      </c>
      <c r="AG639" s="756">
        <f t="shared" si="295"/>
        <v>0</v>
      </c>
      <c r="AH639" s="646">
        <f t="shared" si="320"/>
        <v>0</v>
      </c>
      <c r="AI639" s="594"/>
      <c r="AJ639" s="705">
        <f t="shared" si="306"/>
        <v>623</v>
      </c>
      <c r="AK639" s="756">
        <v>0</v>
      </c>
      <c r="AL639" s="756">
        <v>0</v>
      </c>
      <c r="AM639" s="756">
        <v>0</v>
      </c>
      <c r="AN639" s="756">
        <v>0</v>
      </c>
      <c r="AO639" s="756">
        <v>0</v>
      </c>
      <c r="AP639" s="756">
        <v>0</v>
      </c>
      <c r="AQ639" s="756">
        <v>0</v>
      </c>
      <c r="AR639" s="646">
        <f t="shared" si="321"/>
        <v>0</v>
      </c>
      <c r="AS639" s="594"/>
      <c r="AT639" s="705">
        <f t="shared" si="307"/>
        <v>623</v>
      </c>
      <c r="AU639" s="756">
        <v>0</v>
      </c>
      <c r="AV639" s="756">
        <v>0</v>
      </c>
      <c r="AW639" s="756">
        <v>0</v>
      </c>
      <c r="AX639" s="756">
        <v>0</v>
      </c>
      <c r="AY639" s="756">
        <v>0</v>
      </c>
      <c r="AZ639" s="767">
        <f t="shared" si="326"/>
        <v>0</v>
      </c>
      <c r="BA639" s="756">
        <v>0</v>
      </c>
      <c r="BB639" s="756">
        <v>0</v>
      </c>
      <c r="BC639" s="756">
        <v>0</v>
      </c>
      <c r="BD639" s="756">
        <v>0</v>
      </c>
      <c r="BE639" s="767">
        <f t="shared" si="308"/>
        <v>0</v>
      </c>
      <c r="BF639" s="646">
        <f t="shared" si="309"/>
        <v>0</v>
      </c>
      <c r="BG639" s="594"/>
      <c r="BH639" s="705">
        <f t="shared" si="299"/>
        <v>623</v>
      </c>
      <c r="BI639" s="646">
        <f t="shared" si="310"/>
        <v>0</v>
      </c>
      <c r="BJ639" s="594"/>
      <c r="BK639" s="705">
        <f t="shared" si="311"/>
        <v>623</v>
      </c>
      <c r="BL639" s="756">
        <v>0</v>
      </c>
      <c r="BM639" s="756">
        <v>0</v>
      </c>
      <c r="BN639" s="756">
        <v>0</v>
      </c>
      <c r="BO639" s="756">
        <v>0</v>
      </c>
      <c r="BP639" s="756">
        <v>0</v>
      </c>
      <c r="BQ639" s="756">
        <v>0</v>
      </c>
      <c r="BR639" s="756">
        <v>0</v>
      </c>
      <c r="BS639" s="646">
        <f t="shared" si="322"/>
        <v>0</v>
      </c>
      <c r="BT639" s="594"/>
      <c r="BU639" s="705">
        <f t="shared" si="312"/>
        <v>623</v>
      </c>
      <c r="BV639" s="756">
        <v>0</v>
      </c>
      <c r="BW639" s="756">
        <v>0</v>
      </c>
      <c r="BX639" s="756">
        <v>0</v>
      </c>
      <c r="BY639" s="756">
        <v>0</v>
      </c>
      <c r="BZ639" s="756">
        <v>0</v>
      </c>
      <c r="CA639" s="756">
        <v>0</v>
      </c>
      <c r="CB639" s="756">
        <v>0</v>
      </c>
      <c r="CC639" s="646">
        <f t="shared" si="323"/>
        <v>0</v>
      </c>
      <c r="CD639" s="594"/>
      <c r="CE639" s="705">
        <f t="shared" si="300"/>
        <v>623</v>
      </c>
      <c r="CF639" s="756">
        <f t="shared" si="298"/>
        <v>0</v>
      </c>
      <c r="CG639" s="756">
        <f t="shared" si="298"/>
        <v>0</v>
      </c>
      <c r="CH639" s="756">
        <f t="shared" si="298"/>
        <v>0</v>
      </c>
      <c r="CI639" s="756">
        <f t="shared" si="296"/>
        <v>0</v>
      </c>
      <c r="CJ639" s="756">
        <f t="shared" si="296"/>
        <v>0</v>
      </c>
      <c r="CK639" s="756">
        <f t="shared" si="296"/>
        <v>0</v>
      </c>
      <c r="CL639" s="756">
        <f t="shared" si="296"/>
        <v>0</v>
      </c>
      <c r="CM639" s="646">
        <f t="shared" si="324"/>
        <v>0</v>
      </c>
      <c r="CN639" s="594"/>
      <c r="CO639" s="705">
        <f t="shared" si="301"/>
        <v>623</v>
      </c>
      <c r="CP639" s="756">
        <v>0</v>
      </c>
      <c r="CQ639" s="756">
        <v>0</v>
      </c>
      <c r="CR639" s="756">
        <v>0</v>
      </c>
      <c r="CS639" s="756">
        <v>0</v>
      </c>
      <c r="CT639" s="756">
        <v>0</v>
      </c>
      <c r="CU639" s="756">
        <v>0</v>
      </c>
      <c r="CV639" s="756">
        <v>0</v>
      </c>
      <c r="CW639" s="646">
        <f t="shared" si="325"/>
        <v>0</v>
      </c>
      <c r="CX639" s="685"/>
      <c r="CY639" s="705">
        <f t="shared" si="302"/>
        <v>623</v>
      </c>
      <c r="CZ639" s="756">
        <v>0</v>
      </c>
      <c r="DA639" s="756">
        <v>0</v>
      </c>
      <c r="DB639" s="756">
        <v>0</v>
      </c>
      <c r="DC639" s="756">
        <v>0</v>
      </c>
      <c r="DD639" s="756">
        <v>0</v>
      </c>
      <c r="DE639" s="767">
        <f t="shared" si="313"/>
        <v>0</v>
      </c>
      <c r="DF639" s="756">
        <v>0</v>
      </c>
      <c r="DG639" s="756">
        <v>0</v>
      </c>
      <c r="DH639" s="756">
        <v>0</v>
      </c>
      <c r="DI639" s="756">
        <v>0</v>
      </c>
      <c r="DJ639" s="767">
        <f t="shared" si="314"/>
        <v>0</v>
      </c>
      <c r="DK639" s="715">
        <f t="shared" si="315"/>
        <v>0</v>
      </c>
      <c r="DL639" s="685"/>
      <c r="DM639" s="705">
        <f t="shared" si="303"/>
        <v>623</v>
      </c>
      <c r="DN639" s="715">
        <f t="shared" si="316"/>
        <v>0</v>
      </c>
    </row>
    <row r="640" spans="2:118" x14ac:dyDescent="0.25">
      <c r="B640" s="705">
        <v>624</v>
      </c>
      <c r="C640" s="765">
        <f>(1+_xlfn.XLOOKUP(INT((B640-1)/12)+1,'ZC Curve'!$B$8:$B$107,'ZC Curve'!R$8:R$107,,0))^(1/12)-1</f>
        <v>0</v>
      </c>
      <c r="D640" s="766">
        <f t="shared" si="317"/>
        <v>1</v>
      </c>
      <c r="E640" s="685"/>
      <c r="F640" s="705">
        <v>624</v>
      </c>
      <c r="G640" s="756">
        <v>0</v>
      </c>
      <c r="H640" s="756">
        <v>0</v>
      </c>
      <c r="I640" s="756">
        <v>0</v>
      </c>
      <c r="J640" s="756">
        <v>0</v>
      </c>
      <c r="K640" s="756">
        <v>0</v>
      </c>
      <c r="L640" s="756">
        <v>0</v>
      </c>
      <c r="M640" s="756">
        <v>0</v>
      </c>
      <c r="N640" s="646">
        <f t="shared" si="318"/>
        <v>0</v>
      </c>
      <c r="O640" s="594"/>
      <c r="P640" s="705">
        <f t="shared" si="304"/>
        <v>624</v>
      </c>
      <c r="Q640" s="756">
        <v>0</v>
      </c>
      <c r="R640" s="756">
        <v>0</v>
      </c>
      <c r="S640" s="756">
        <v>0</v>
      </c>
      <c r="T640" s="756">
        <v>0</v>
      </c>
      <c r="U640" s="756">
        <v>0</v>
      </c>
      <c r="V640" s="756">
        <v>0</v>
      </c>
      <c r="W640" s="756">
        <v>0</v>
      </c>
      <c r="X640" s="646">
        <f t="shared" si="319"/>
        <v>0</v>
      </c>
      <c r="Y640" s="594"/>
      <c r="Z640" s="705">
        <f t="shared" si="305"/>
        <v>624</v>
      </c>
      <c r="AA640" s="756">
        <f t="shared" si="297"/>
        <v>0</v>
      </c>
      <c r="AB640" s="756">
        <f t="shared" si="297"/>
        <v>0</v>
      </c>
      <c r="AC640" s="756">
        <f t="shared" si="297"/>
        <v>0</v>
      </c>
      <c r="AD640" s="756">
        <f t="shared" si="295"/>
        <v>0</v>
      </c>
      <c r="AE640" s="756">
        <f t="shared" si="295"/>
        <v>0</v>
      </c>
      <c r="AF640" s="756">
        <f t="shared" si="295"/>
        <v>0</v>
      </c>
      <c r="AG640" s="756">
        <f t="shared" si="295"/>
        <v>0</v>
      </c>
      <c r="AH640" s="646">
        <f t="shared" si="320"/>
        <v>0</v>
      </c>
      <c r="AI640" s="594"/>
      <c r="AJ640" s="705">
        <f t="shared" si="306"/>
        <v>624</v>
      </c>
      <c r="AK640" s="756">
        <v>0</v>
      </c>
      <c r="AL640" s="756">
        <v>0</v>
      </c>
      <c r="AM640" s="756">
        <v>0</v>
      </c>
      <c r="AN640" s="756">
        <v>0</v>
      </c>
      <c r="AO640" s="756">
        <v>0</v>
      </c>
      <c r="AP640" s="756">
        <v>0</v>
      </c>
      <c r="AQ640" s="756">
        <v>0</v>
      </c>
      <c r="AR640" s="646">
        <f t="shared" si="321"/>
        <v>0</v>
      </c>
      <c r="AS640" s="594"/>
      <c r="AT640" s="705">
        <f t="shared" si="307"/>
        <v>624</v>
      </c>
      <c r="AU640" s="756">
        <v>0</v>
      </c>
      <c r="AV640" s="756">
        <v>0</v>
      </c>
      <c r="AW640" s="756">
        <v>0</v>
      </c>
      <c r="AX640" s="756">
        <v>0</v>
      </c>
      <c r="AY640" s="756">
        <v>0</v>
      </c>
      <c r="AZ640" s="767">
        <f t="shared" si="326"/>
        <v>0</v>
      </c>
      <c r="BA640" s="756">
        <v>0</v>
      </c>
      <c r="BB640" s="756">
        <v>0</v>
      </c>
      <c r="BC640" s="756">
        <v>0</v>
      </c>
      <c r="BD640" s="756">
        <v>0</v>
      </c>
      <c r="BE640" s="767">
        <f t="shared" si="308"/>
        <v>0</v>
      </c>
      <c r="BF640" s="646">
        <f t="shared" si="309"/>
        <v>0</v>
      </c>
      <c r="BG640" s="594"/>
      <c r="BH640" s="705">
        <f t="shared" si="299"/>
        <v>624</v>
      </c>
      <c r="BI640" s="646">
        <f t="shared" si="310"/>
        <v>0</v>
      </c>
      <c r="BJ640" s="594"/>
      <c r="BK640" s="705">
        <f t="shared" si="311"/>
        <v>624</v>
      </c>
      <c r="BL640" s="756">
        <v>0</v>
      </c>
      <c r="BM640" s="756">
        <v>0</v>
      </c>
      <c r="BN640" s="756">
        <v>0</v>
      </c>
      <c r="BO640" s="756">
        <v>0</v>
      </c>
      <c r="BP640" s="756">
        <v>0</v>
      </c>
      <c r="BQ640" s="756">
        <v>0</v>
      </c>
      <c r="BR640" s="756">
        <v>0</v>
      </c>
      <c r="BS640" s="646">
        <f t="shared" si="322"/>
        <v>0</v>
      </c>
      <c r="BT640" s="594"/>
      <c r="BU640" s="705">
        <f t="shared" si="312"/>
        <v>624</v>
      </c>
      <c r="BV640" s="756">
        <v>0</v>
      </c>
      <c r="BW640" s="756">
        <v>0</v>
      </c>
      <c r="BX640" s="756">
        <v>0</v>
      </c>
      <c r="BY640" s="756">
        <v>0</v>
      </c>
      <c r="BZ640" s="756">
        <v>0</v>
      </c>
      <c r="CA640" s="756">
        <v>0</v>
      </c>
      <c r="CB640" s="756">
        <v>0</v>
      </c>
      <c r="CC640" s="646">
        <f t="shared" si="323"/>
        <v>0</v>
      </c>
      <c r="CD640" s="594"/>
      <c r="CE640" s="705">
        <f t="shared" si="300"/>
        <v>624</v>
      </c>
      <c r="CF640" s="756">
        <f t="shared" si="298"/>
        <v>0</v>
      </c>
      <c r="CG640" s="756">
        <f t="shared" si="298"/>
        <v>0</v>
      </c>
      <c r="CH640" s="756">
        <f t="shared" si="298"/>
        <v>0</v>
      </c>
      <c r="CI640" s="756">
        <f t="shared" si="296"/>
        <v>0</v>
      </c>
      <c r="CJ640" s="756">
        <f t="shared" si="296"/>
        <v>0</v>
      </c>
      <c r="CK640" s="756">
        <f t="shared" si="296"/>
        <v>0</v>
      </c>
      <c r="CL640" s="756">
        <f t="shared" si="296"/>
        <v>0</v>
      </c>
      <c r="CM640" s="646">
        <f t="shared" si="324"/>
        <v>0</v>
      </c>
      <c r="CN640" s="594"/>
      <c r="CO640" s="705">
        <f t="shared" si="301"/>
        <v>624</v>
      </c>
      <c r="CP640" s="756">
        <v>0</v>
      </c>
      <c r="CQ640" s="756">
        <v>0</v>
      </c>
      <c r="CR640" s="756">
        <v>0</v>
      </c>
      <c r="CS640" s="756">
        <v>0</v>
      </c>
      <c r="CT640" s="756">
        <v>0</v>
      </c>
      <c r="CU640" s="756">
        <v>0</v>
      </c>
      <c r="CV640" s="756">
        <v>0</v>
      </c>
      <c r="CW640" s="646">
        <f t="shared" si="325"/>
        <v>0</v>
      </c>
      <c r="CX640" s="685"/>
      <c r="CY640" s="705">
        <f t="shared" si="302"/>
        <v>624</v>
      </c>
      <c r="CZ640" s="756">
        <v>0</v>
      </c>
      <c r="DA640" s="756">
        <v>0</v>
      </c>
      <c r="DB640" s="756">
        <v>0</v>
      </c>
      <c r="DC640" s="756">
        <v>0</v>
      </c>
      <c r="DD640" s="756">
        <v>0</v>
      </c>
      <c r="DE640" s="767">
        <f t="shared" si="313"/>
        <v>0</v>
      </c>
      <c r="DF640" s="756">
        <v>0</v>
      </c>
      <c r="DG640" s="756">
        <v>0</v>
      </c>
      <c r="DH640" s="756">
        <v>0</v>
      </c>
      <c r="DI640" s="756">
        <v>0</v>
      </c>
      <c r="DJ640" s="767">
        <f t="shared" si="314"/>
        <v>0</v>
      </c>
      <c r="DK640" s="715">
        <f t="shared" si="315"/>
        <v>0</v>
      </c>
      <c r="DL640" s="685"/>
      <c r="DM640" s="705">
        <f t="shared" si="303"/>
        <v>624</v>
      </c>
      <c r="DN640" s="715">
        <f t="shared" si="316"/>
        <v>0</v>
      </c>
    </row>
    <row r="641" spans="2:118" x14ac:dyDescent="0.25">
      <c r="B641" s="705">
        <v>625</v>
      </c>
      <c r="C641" s="765">
        <f>(1+_xlfn.XLOOKUP(INT((B641-1)/12)+1,'ZC Curve'!$B$8:$B$107,'ZC Curve'!R$8:R$107,,0))^(1/12)-1</f>
        <v>0</v>
      </c>
      <c r="D641" s="766">
        <f t="shared" si="317"/>
        <v>1</v>
      </c>
      <c r="E641" s="685"/>
      <c r="F641" s="705">
        <v>625</v>
      </c>
      <c r="G641" s="756">
        <v>0</v>
      </c>
      <c r="H641" s="756">
        <v>0</v>
      </c>
      <c r="I641" s="756">
        <v>0</v>
      </c>
      <c r="J641" s="756">
        <v>0</v>
      </c>
      <c r="K641" s="756">
        <v>0</v>
      </c>
      <c r="L641" s="756">
        <v>0</v>
      </c>
      <c r="M641" s="756">
        <v>0</v>
      </c>
      <c r="N641" s="646">
        <f t="shared" si="318"/>
        <v>0</v>
      </c>
      <c r="O641" s="594"/>
      <c r="P641" s="705">
        <f t="shared" si="304"/>
        <v>625</v>
      </c>
      <c r="Q641" s="756">
        <v>0</v>
      </c>
      <c r="R641" s="756">
        <v>0</v>
      </c>
      <c r="S641" s="756">
        <v>0</v>
      </c>
      <c r="T641" s="756">
        <v>0</v>
      </c>
      <c r="U641" s="756">
        <v>0</v>
      </c>
      <c r="V641" s="756">
        <v>0</v>
      </c>
      <c r="W641" s="756">
        <v>0</v>
      </c>
      <c r="X641" s="646">
        <f t="shared" si="319"/>
        <v>0</v>
      </c>
      <c r="Y641" s="594"/>
      <c r="Z641" s="705">
        <f t="shared" si="305"/>
        <v>625</v>
      </c>
      <c r="AA641" s="756">
        <f t="shared" si="297"/>
        <v>0</v>
      </c>
      <c r="AB641" s="756">
        <f t="shared" si="297"/>
        <v>0</v>
      </c>
      <c r="AC641" s="756">
        <f t="shared" si="297"/>
        <v>0</v>
      </c>
      <c r="AD641" s="756">
        <f t="shared" si="295"/>
        <v>0</v>
      </c>
      <c r="AE641" s="756">
        <f t="shared" si="295"/>
        <v>0</v>
      </c>
      <c r="AF641" s="756">
        <f t="shared" si="295"/>
        <v>0</v>
      </c>
      <c r="AG641" s="756">
        <f t="shared" si="295"/>
        <v>0</v>
      </c>
      <c r="AH641" s="646">
        <f t="shared" si="320"/>
        <v>0</v>
      </c>
      <c r="AI641" s="594"/>
      <c r="AJ641" s="705">
        <f t="shared" si="306"/>
        <v>625</v>
      </c>
      <c r="AK641" s="756">
        <v>0</v>
      </c>
      <c r="AL641" s="756">
        <v>0</v>
      </c>
      <c r="AM641" s="756">
        <v>0</v>
      </c>
      <c r="AN641" s="756">
        <v>0</v>
      </c>
      <c r="AO641" s="756">
        <v>0</v>
      </c>
      <c r="AP641" s="756">
        <v>0</v>
      </c>
      <c r="AQ641" s="756">
        <v>0</v>
      </c>
      <c r="AR641" s="646">
        <f t="shared" si="321"/>
        <v>0</v>
      </c>
      <c r="AS641" s="594"/>
      <c r="AT641" s="705">
        <f t="shared" si="307"/>
        <v>625</v>
      </c>
      <c r="AU641" s="756">
        <v>0</v>
      </c>
      <c r="AV641" s="756">
        <v>0</v>
      </c>
      <c r="AW641" s="756">
        <v>0</v>
      </c>
      <c r="AX641" s="756">
        <v>0</v>
      </c>
      <c r="AY641" s="756">
        <v>0</v>
      </c>
      <c r="AZ641" s="767">
        <f t="shared" si="326"/>
        <v>0</v>
      </c>
      <c r="BA641" s="756">
        <v>0</v>
      </c>
      <c r="BB641" s="756">
        <v>0</v>
      </c>
      <c r="BC641" s="756">
        <v>0</v>
      </c>
      <c r="BD641" s="756">
        <v>0</v>
      </c>
      <c r="BE641" s="767">
        <f t="shared" si="308"/>
        <v>0</v>
      </c>
      <c r="BF641" s="646">
        <f t="shared" si="309"/>
        <v>0</v>
      </c>
      <c r="BG641" s="594"/>
      <c r="BH641" s="705">
        <f t="shared" si="299"/>
        <v>625</v>
      </c>
      <c r="BI641" s="646">
        <f t="shared" si="310"/>
        <v>0</v>
      </c>
      <c r="BJ641" s="594"/>
      <c r="BK641" s="705">
        <f t="shared" si="311"/>
        <v>625</v>
      </c>
      <c r="BL641" s="756">
        <v>0</v>
      </c>
      <c r="BM641" s="756">
        <v>0</v>
      </c>
      <c r="BN641" s="756">
        <v>0</v>
      </c>
      <c r="BO641" s="756">
        <v>0</v>
      </c>
      <c r="BP641" s="756">
        <v>0</v>
      </c>
      <c r="BQ641" s="756">
        <v>0</v>
      </c>
      <c r="BR641" s="756">
        <v>0</v>
      </c>
      <c r="BS641" s="646">
        <f t="shared" si="322"/>
        <v>0</v>
      </c>
      <c r="BT641" s="594"/>
      <c r="BU641" s="705">
        <f t="shared" si="312"/>
        <v>625</v>
      </c>
      <c r="BV641" s="756">
        <v>0</v>
      </c>
      <c r="BW641" s="756">
        <v>0</v>
      </c>
      <c r="BX641" s="756">
        <v>0</v>
      </c>
      <c r="BY641" s="756">
        <v>0</v>
      </c>
      <c r="BZ641" s="756">
        <v>0</v>
      </c>
      <c r="CA641" s="756">
        <v>0</v>
      </c>
      <c r="CB641" s="756">
        <v>0</v>
      </c>
      <c r="CC641" s="646">
        <f t="shared" si="323"/>
        <v>0</v>
      </c>
      <c r="CD641" s="594"/>
      <c r="CE641" s="705">
        <f t="shared" si="300"/>
        <v>625</v>
      </c>
      <c r="CF641" s="756">
        <f t="shared" si="298"/>
        <v>0</v>
      </c>
      <c r="CG641" s="756">
        <f t="shared" si="298"/>
        <v>0</v>
      </c>
      <c r="CH641" s="756">
        <f t="shared" si="298"/>
        <v>0</v>
      </c>
      <c r="CI641" s="756">
        <f t="shared" si="296"/>
        <v>0</v>
      </c>
      <c r="CJ641" s="756">
        <f t="shared" si="296"/>
        <v>0</v>
      </c>
      <c r="CK641" s="756">
        <f t="shared" si="296"/>
        <v>0</v>
      </c>
      <c r="CL641" s="756">
        <f t="shared" si="296"/>
        <v>0</v>
      </c>
      <c r="CM641" s="646">
        <f t="shared" si="324"/>
        <v>0</v>
      </c>
      <c r="CN641" s="594"/>
      <c r="CO641" s="705">
        <f t="shared" si="301"/>
        <v>625</v>
      </c>
      <c r="CP641" s="756">
        <v>0</v>
      </c>
      <c r="CQ641" s="756">
        <v>0</v>
      </c>
      <c r="CR641" s="756">
        <v>0</v>
      </c>
      <c r="CS641" s="756">
        <v>0</v>
      </c>
      <c r="CT641" s="756">
        <v>0</v>
      </c>
      <c r="CU641" s="756">
        <v>0</v>
      </c>
      <c r="CV641" s="756">
        <v>0</v>
      </c>
      <c r="CW641" s="646">
        <f t="shared" si="325"/>
        <v>0</v>
      </c>
      <c r="CX641" s="685"/>
      <c r="CY641" s="705">
        <f t="shared" si="302"/>
        <v>625</v>
      </c>
      <c r="CZ641" s="756">
        <v>0</v>
      </c>
      <c r="DA641" s="756">
        <v>0</v>
      </c>
      <c r="DB641" s="756">
        <v>0</v>
      </c>
      <c r="DC641" s="756">
        <v>0</v>
      </c>
      <c r="DD641" s="756">
        <v>0</v>
      </c>
      <c r="DE641" s="767">
        <f t="shared" si="313"/>
        <v>0</v>
      </c>
      <c r="DF641" s="756">
        <v>0</v>
      </c>
      <c r="DG641" s="756">
        <v>0</v>
      </c>
      <c r="DH641" s="756">
        <v>0</v>
      </c>
      <c r="DI641" s="756">
        <v>0</v>
      </c>
      <c r="DJ641" s="767">
        <f t="shared" si="314"/>
        <v>0</v>
      </c>
      <c r="DK641" s="715">
        <f t="shared" si="315"/>
        <v>0</v>
      </c>
      <c r="DL641" s="685"/>
      <c r="DM641" s="705">
        <f t="shared" si="303"/>
        <v>625</v>
      </c>
      <c r="DN641" s="715">
        <f t="shared" si="316"/>
        <v>0</v>
      </c>
    </row>
    <row r="642" spans="2:118" x14ac:dyDescent="0.25">
      <c r="B642" s="705">
        <v>626</v>
      </c>
      <c r="C642" s="765">
        <f>(1+_xlfn.XLOOKUP(INT((B642-1)/12)+1,'ZC Curve'!$B$8:$B$107,'ZC Curve'!R$8:R$107,,0))^(1/12)-1</f>
        <v>0</v>
      </c>
      <c r="D642" s="766">
        <f t="shared" si="317"/>
        <v>1</v>
      </c>
      <c r="E642" s="685"/>
      <c r="F642" s="705">
        <v>626</v>
      </c>
      <c r="G642" s="756">
        <v>0</v>
      </c>
      <c r="H642" s="756">
        <v>0</v>
      </c>
      <c r="I642" s="756">
        <v>0</v>
      </c>
      <c r="J642" s="756">
        <v>0</v>
      </c>
      <c r="K642" s="756">
        <v>0</v>
      </c>
      <c r="L642" s="756">
        <v>0</v>
      </c>
      <c r="M642" s="756">
        <v>0</v>
      </c>
      <c r="N642" s="646">
        <f t="shared" si="318"/>
        <v>0</v>
      </c>
      <c r="O642" s="594"/>
      <c r="P642" s="705">
        <f t="shared" si="304"/>
        <v>626</v>
      </c>
      <c r="Q642" s="756">
        <v>0</v>
      </c>
      <c r="R642" s="756">
        <v>0</v>
      </c>
      <c r="S642" s="756">
        <v>0</v>
      </c>
      <c r="T642" s="756">
        <v>0</v>
      </c>
      <c r="U642" s="756">
        <v>0</v>
      </c>
      <c r="V642" s="756">
        <v>0</v>
      </c>
      <c r="W642" s="756">
        <v>0</v>
      </c>
      <c r="X642" s="646">
        <f t="shared" si="319"/>
        <v>0</v>
      </c>
      <c r="Y642" s="594"/>
      <c r="Z642" s="705">
        <f t="shared" si="305"/>
        <v>626</v>
      </c>
      <c r="AA642" s="756">
        <f t="shared" si="297"/>
        <v>0</v>
      </c>
      <c r="AB642" s="756">
        <f t="shared" si="297"/>
        <v>0</v>
      </c>
      <c r="AC642" s="756">
        <f t="shared" si="297"/>
        <v>0</v>
      </c>
      <c r="AD642" s="756">
        <f t="shared" si="295"/>
        <v>0</v>
      </c>
      <c r="AE642" s="756">
        <f t="shared" si="295"/>
        <v>0</v>
      </c>
      <c r="AF642" s="756">
        <f t="shared" si="295"/>
        <v>0</v>
      </c>
      <c r="AG642" s="756">
        <f t="shared" si="295"/>
        <v>0</v>
      </c>
      <c r="AH642" s="646">
        <f t="shared" si="320"/>
        <v>0</v>
      </c>
      <c r="AI642" s="594"/>
      <c r="AJ642" s="705">
        <f t="shared" si="306"/>
        <v>626</v>
      </c>
      <c r="AK642" s="756">
        <v>0</v>
      </c>
      <c r="AL642" s="756">
        <v>0</v>
      </c>
      <c r="AM642" s="756">
        <v>0</v>
      </c>
      <c r="AN642" s="756">
        <v>0</v>
      </c>
      <c r="AO642" s="756">
        <v>0</v>
      </c>
      <c r="AP642" s="756">
        <v>0</v>
      </c>
      <c r="AQ642" s="756">
        <v>0</v>
      </c>
      <c r="AR642" s="646">
        <f t="shared" si="321"/>
        <v>0</v>
      </c>
      <c r="AS642" s="594"/>
      <c r="AT642" s="705">
        <f t="shared" si="307"/>
        <v>626</v>
      </c>
      <c r="AU642" s="756">
        <v>0</v>
      </c>
      <c r="AV642" s="756">
        <v>0</v>
      </c>
      <c r="AW642" s="756">
        <v>0</v>
      </c>
      <c r="AX642" s="756">
        <v>0</v>
      </c>
      <c r="AY642" s="756">
        <v>0</v>
      </c>
      <c r="AZ642" s="767">
        <f t="shared" si="326"/>
        <v>0</v>
      </c>
      <c r="BA642" s="756">
        <v>0</v>
      </c>
      <c r="BB642" s="756">
        <v>0</v>
      </c>
      <c r="BC642" s="756">
        <v>0</v>
      </c>
      <c r="BD642" s="756">
        <v>0</v>
      </c>
      <c r="BE642" s="767">
        <f t="shared" si="308"/>
        <v>0</v>
      </c>
      <c r="BF642" s="646">
        <f t="shared" si="309"/>
        <v>0</v>
      </c>
      <c r="BG642" s="594"/>
      <c r="BH642" s="705">
        <f t="shared" si="299"/>
        <v>626</v>
      </c>
      <c r="BI642" s="646">
        <f t="shared" si="310"/>
        <v>0</v>
      </c>
      <c r="BJ642" s="594"/>
      <c r="BK642" s="705">
        <f t="shared" si="311"/>
        <v>626</v>
      </c>
      <c r="BL642" s="756">
        <v>0</v>
      </c>
      <c r="BM642" s="756">
        <v>0</v>
      </c>
      <c r="BN642" s="756">
        <v>0</v>
      </c>
      <c r="BO642" s="756">
        <v>0</v>
      </c>
      <c r="BP642" s="756">
        <v>0</v>
      </c>
      <c r="BQ642" s="756">
        <v>0</v>
      </c>
      <c r="BR642" s="756">
        <v>0</v>
      </c>
      <c r="BS642" s="646">
        <f t="shared" si="322"/>
        <v>0</v>
      </c>
      <c r="BT642" s="594"/>
      <c r="BU642" s="705">
        <f t="shared" si="312"/>
        <v>626</v>
      </c>
      <c r="BV642" s="756">
        <v>0</v>
      </c>
      <c r="BW642" s="756">
        <v>0</v>
      </c>
      <c r="BX642" s="756">
        <v>0</v>
      </c>
      <c r="BY642" s="756">
        <v>0</v>
      </c>
      <c r="BZ642" s="756">
        <v>0</v>
      </c>
      <c r="CA642" s="756">
        <v>0</v>
      </c>
      <c r="CB642" s="756">
        <v>0</v>
      </c>
      <c r="CC642" s="646">
        <f t="shared" si="323"/>
        <v>0</v>
      </c>
      <c r="CD642" s="594"/>
      <c r="CE642" s="705">
        <f t="shared" si="300"/>
        <v>626</v>
      </c>
      <c r="CF642" s="756">
        <f t="shared" si="298"/>
        <v>0</v>
      </c>
      <c r="CG642" s="756">
        <f t="shared" si="298"/>
        <v>0</v>
      </c>
      <c r="CH642" s="756">
        <f t="shared" si="298"/>
        <v>0</v>
      </c>
      <c r="CI642" s="756">
        <f t="shared" si="296"/>
        <v>0</v>
      </c>
      <c r="CJ642" s="756">
        <f t="shared" si="296"/>
        <v>0</v>
      </c>
      <c r="CK642" s="756">
        <f t="shared" si="296"/>
        <v>0</v>
      </c>
      <c r="CL642" s="756">
        <f t="shared" si="296"/>
        <v>0</v>
      </c>
      <c r="CM642" s="646">
        <f t="shared" si="324"/>
        <v>0</v>
      </c>
      <c r="CN642" s="594"/>
      <c r="CO642" s="705">
        <f t="shared" si="301"/>
        <v>626</v>
      </c>
      <c r="CP642" s="756">
        <v>0</v>
      </c>
      <c r="CQ642" s="756">
        <v>0</v>
      </c>
      <c r="CR642" s="756">
        <v>0</v>
      </c>
      <c r="CS642" s="756">
        <v>0</v>
      </c>
      <c r="CT642" s="756">
        <v>0</v>
      </c>
      <c r="CU642" s="756">
        <v>0</v>
      </c>
      <c r="CV642" s="756">
        <v>0</v>
      </c>
      <c r="CW642" s="646">
        <f t="shared" si="325"/>
        <v>0</v>
      </c>
      <c r="CX642" s="685"/>
      <c r="CY642" s="705">
        <f t="shared" si="302"/>
        <v>626</v>
      </c>
      <c r="CZ642" s="756">
        <v>0</v>
      </c>
      <c r="DA642" s="756">
        <v>0</v>
      </c>
      <c r="DB642" s="756">
        <v>0</v>
      </c>
      <c r="DC642" s="756">
        <v>0</v>
      </c>
      <c r="DD642" s="756">
        <v>0</v>
      </c>
      <c r="DE642" s="767">
        <f t="shared" si="313"/>
        <v>0</v>
      </c>
      <c r="DF642" s="756">
        <v>0</v>
      </c>
      <c r="DG642" s="756">
        <v>0</v>
      </c>
      <c r="DH642" s="756">
        <v>0</v>
      </c>
      <c r="DI642" s="756">
        <v>0</v>
      </c>
      <c r="DJ642" s="767">
        <f t="shared" si="314"/>
        <v>0</v>
      </c>
      <c r="DK642" s="715">
        <f t="shared" si="315"/>
        <v>0</v>
      </c>
      <c r="DL642" s="685"/>
      <c r="DM642" s="705">
        <f t="shared" si="303"/>
        <v>626</v>
      </c>
      <c r="DN642" s="715">
        <f t="shared" si="316"/>
        <v>0</v>
      </c>
    </row>
    <row r="643" spans="2:118" x14ac:dyDescent="0.25">
      <c r="B643" s="705">
        <v>627</v>
      </c>
      <c r="C643" s="765">
        <f>(1+_xlfn.XLOOKUP(INT((B643-1)/12)+1,'ZC Curve'!$B$8:$B$107,'ZC Curve'!R$8:R$107,,0))^(1/12)-1</f>
        <v>0</v>
      </c>
      <c r="D643" s="766">
        <f t="shared" si="317"/>
        <v>1</v>
      </c>
      <c r="E643" s="685"/>
      <c r="F643" s="705">
        <v>627</v>
      </c>
      <c r="G643" s="756">
        <v>0</v>
      </c>
      <c r="H643" s="756">
        <v>0</v>
      </c>
      <c r="I643" s="756">
        <v>0</v>
      </c>
      <c r="J643" s="756">
        <v>0</v>
      </c>
      <c r="K643" s="756">
        <v>0</v>
      </c>
      <c r="L643" s="756">
        <v>0</v>
      </c>
      <c r="M643" s="756">
        <v>0</v>
      </c>
      <c r="N643" s="646">
        <f t="shared" si="318"/>
        <v>0</v>
      </c>
      <c r="O643" s="594"/>
      <c r="P643" s="705">
        <f t="shared" si="304"/>
        <v>627</v>
      </c>
      <c r="Q643" s="756">
        <v>0</v>
      </c>
      <c r="R643" s="756">
        <v>0</v>
      </c>
      <c r="S643" s="756">
        <v>0</v>
      </c>
      <c r="T643" s="756">
        <v>0</v>
      </c>
      <c r="U643" s="756">
        <v>0</v>
      </c>
      <c r="V643" s="756">
        <v>0</v>
      </c>
      <c r="W643" s="756">
        <v>0</v>
      </c>
      <c r="X643" s="646">
        <f t="shared" si="319"/>
        <v>0</v>
      </c>
      <c r="Y643" s="594"/>
      <c r="Z643" s="705">
        <f t="shared" si="305"/>
        <v>627</v>
      </c>
      <c r="AA643" s="756">
        <f t="shared" si="297"/>
        <v>0</v>
      </c>
      <c r="AB643" s="756">
        <f t="shared" si="297"/>
        <v>0</v>
      </c>
      <c r="AC643" s="756">
        <f t="shared" si="297"/>
        <v>0</v>
      </c>
      <c r="AD643" s="756">
        <f t="shared" si="295"/>
        <v>0</v>
      </c>
      <c r="AE643" s="756">
        <f t="shared" si="295"/>
        <v>0</v>
      </c>
      <c r="AF643" s="756">
        <f t="shared" si="295"/>
        <v>0</v>
      </c>
      <c r="AG643" s="756">
        <f t="shared" si="295"/>
        <v>0</v>
      </c>
      <c r="AH643" s="646">
        <f t="shared" si="320"/>
        <v>0</v>
      </c>
      <c r="AI643" s="594"/>
      <c r="AJ643" s="705">
        <f t="shared" si="306"/>
        <v>627</v>
      </c>
      <c r="AK643" s="756">
        <v>0</v>
      </c>
      <c r="AL643" s="756">
        <v>0</v>
      </c>
      <c r="AM643" s="756">
        <v>0</v>
      </c>
      <c r="AN643" s="756">
        <v>0</v>
      </c>
      <c r="AO643" s="756">
        <v>0</v>
      </c>
      <c r="AP643" s="756">
        <v>0</v>
      </c>
      <c r="AQ643" s="756">
        <v>0</v>
      </c>
      <c r="AR643" s="646">
        <f t="shared" si="321"/>
        <v>0</v>
      </c>
      <c r="AS643" s="594"/>
      <c r="AT643" s="705">
        <f t="shared" si="307"/>
        <v>627</v>
      </c>
      <c r="AU643" s="756">
        <v>0</v>
      </c>
      <c r="AV643" s="756">
        <v>0</v>
      </c>
      <c r="AW643" s="756">
        <v>0</v>
      </c>
      <c r="AX643" s="756">
        <v>0</v>
      </c>
      <c r="AY643" s="756">
        <v>0</v>
      </c>
      <c r="AZ643" s="767">
        <f t="shared" si="326"/>
        <v>0</v>
      </c>
      <c r="BA643" s="756">
        <v>0</v>
      </c>
      <c r="BB643" s="756">
        <v>0</v>
      </c>
      <c r="BC643" s="756">
        <v>0</v>
      </c>
      <c r="BD643" s="756">
        <v>0</v>
      </c>
      <c r="BE643" s="767">
        <f t="shared" si="308"/>
        <v>0</v>
      </c>
      <c r="BF643" s="646">
        <f t="shared" si="309"/>
        <v>0</v>
      </c>
      <c r="BG643" s="594"/>
      <c r="BH643" s="705">
        <f t="shared" si="299"/>
        <v>627</v>
      </c>
      <c r="BI643" s="646">
        <f t="shared" si="310"/>
        <v>0</v>
      </c>
      <c r="BJ643" s="594"/>
      <c r="BK643" s="705">
        <f t="shared" si="311"/>
        <v>627</v>
      </c>
      <c r="BL643" s="756">
        <v>0</v>
      </c>
      <c r="BM643" s="756">
        <v>0</v>
      </c>
      <c r="BN643" s="756">
        <v>0</v>
      </c>
      <c r="BO643" s="756">
        <v>0</v>
      </c>
      <c r="BP643" s="756">
        <v>0</v>
      </c>
      <c r="BQ643" s="756">
        <v>0</v>
      </c>
      <c r="BR643" s="756">
        <v>0</v>
      </c>
      <c r="BS643" s="646">
        <f t="shared" si="322"/>
        <v>0</v>
      </c>
      <c r="BT643" s="594"/>
      <c r="BU643" s="705">
        <f t="shared" si="312"/>
        <v>627</v>
      </c>
      <c r="BV643" s="756">
        <v>0</v>
      </c>
      <c r="BW643" s="756">
        <v>0</v>
      </c>
      <c r="BX643" s="756">
        <v>0</v>
      </c>
      <c r="BY643" s="756">
        <v>0</v>
      </c>
      <c r="BZ643" s="756">
        <v>0</v>
      </c>
      <c r="CA643" s="756">
        <v>0</v>
      </c>
      <c r="CB643" s="756">
        <v>0</v>
      </c>
      <c r="CC643" s="646">
        <f t="shared" si="323"/>
        <v>0</v>
      </c>
      <c r="CD643" s="594"/>
      <c r="CE643" s="705">
        <f t="shared" si="300"/>
        <v>627</v>
      </c>
      <c r="CF643" s="756">
        <f t="shared" si="298"/>
        <v>0</v>
      </c>
      <c r="CG643" s="756">
        <f t="shared" si="298"/>
        <v>0</v>
      </c>
      <c r="CH643" s="756">
        <f t="shared" si="298"/>
        <v>0</v>
      </c>
      <c r="CI643" s="756">
        <f t="shared" si="296"/>
        <v>0</v>
      </c>
      <c r="CJ643" s="756">
        <f t="shared" si="296"/>
        <v>0</v>
      </c>
      <c r="CK643" s="756">
        <f t="shared" si="296"/>
        <v>0</v>
      </c>
      <c r="CL643" s="756">
        <f t="shared" si="296"/>
        <v>0</v>
      </c>
      <c r="CM643" s="646">
        <f t="shared" si="324"/>
        <v>0</v>
      </c>
      <c r="CN643" s="594"/>
      <c r="CO643" s="705">
        <f t="shared" si="301"/>
        <v>627</v>
      </c>
      <c r="CP643" s="756">
        <v>0</v>
      </c>
      <c r="CQ643" s="756">
        <v>0</v>
      </c>
      <c r="CR643" s="756">
        <v>0</v>
      </c>
      <c r="CS643" s="756">
        <v>0</v>
      </c>
      <c r="CT643" s="756">
        <v>0</v>
      </c>
      <c r="CU643" s="756">
        <v>0</v>
      </c>
      <c r="CV643" s="756">
        <v>0</v>
      </c>
      <c r="CW643" s="646">
        <f t="shared" si="325"/>
        <v>0</v>
      </c>
      <c r="CX643" s="685"/>
      <c r="CY643" s="705">
        <f t="shared" si="302"/>
        <v>627</v>
      </c>
      <c r="CZ643" s="756">
        <v>0</v>
      </c>
      <c r="DA643" s="756">
        <v>0</v>
      </c>
      <c r="DB643" s="756">
        <v>0</v>
      </c>
      <c r="DC643" s="756">
        <v>0</v>
      </c>
      <c r="DD643" s="756">
        <v>0</v>
      </c>
      <c r="DE643" s="767">
        <f t="shared" si="313"/>
        <v>0</v>
      </c>
      <c r="DF643" s="756">
        <v>0</v>
      </c>
      <c r="DG643" s="756">
        <v>0</v>
      </c>
      <c r="DH643" s="756">
        <v>0</v>
      </c>
      <c r="DI643" s="756">
        <v>0</v>
      </c>
      <c r="DJ643" s="767">
        <f t="shared" si="314"/>
        <v>0</v>
      </c>
      <c r="DK643" s="715">
        <f t="shared" si="315"/>
        <v>0</v>
      </c>
      <c r="DL643" s="685"/>
      <c r="DM643" s="705">
        <f t="shared" si="303"/>
        <v>627</v>
      </c>
      <c r="DN643" s="715">
        <f t="shared" si="316"/>
        <v>0</v>
      </c>
    </row>
    <row r="644" spans="2:118" x14ac:dyDescent="0.25">
      <c r="B644" s="705">
        <v>628</v>
      </c>
      <c r="C644" s="765">
        <f>(1+_xlfn.XLOOKUP(INT((B644-1)/12)+1,'ZC Curve'!$B$8:$B$107,'ZC Curve'!R$8:R$107,,0))^(1/12)-1</f>
        <v>0</v>
      </c>
      <c r="D644" s="766">
        <f t="shared" si="317"/>
        <v>1</v>
      </c>
      <c r="E644" s="685"/>
      <c r="F644" s="705">
        <v>628</v>
      </c>
      <c r="G644" s="756">
        <v>0</v>
      </c>
      <c r="H644" s="756">
        <v>0</v>
      </c>
      <c r="I644" s="756">
        <v>0</v>
      </c>
      <c r="J644" s="756">
        <v>0</v>
      </c>
      <c r="K644" s="756">
        <v>0</v>
      </c>
      <c r="L644" s="756">
        <v>0</v>
      </c>
      <c r="M644" s="756">
        <v>0</v>
      </c>
      <c r="N644" s="646">
        <f t="shared" si="318"/>
        <v>0</v>
      </c>
      <c r="O644" s="594"/>
      <c r="P644" s="705">
        <f t="shared" si="304"/>
        <v>628</v>
      </c>
      <c r="Q644" s="756">
        <v>0</v>
      </c>
      <c r="R644" s="756">
        <v>0</v>
      </c>
      <c r="S644" s="756">
        <v>0</v>
      </c>
      <c r="T644" s="756">
        <v>0</v>
      </c>
      <c r="U644" s="756">
        <v>0</v>
      </c>
      <c r="V644" s="756">
        <v>0</v>
      </c>
      <c r="W644" s="756">
        <v>0</v>
      </c>
      <c r="X644" s="646">
        <f t="shared" si="319"/>
        <v>0</v>
      </c>
      <c r="Y644" s="594"/>
      <c r="Z644" s="705">
        <f t="shared" si="305"/>
        <v>628</v>
      </c>
      <c r="AA644" s="756">
        <f t="shared" si="297"/>
        <v>0</v>
      </c>
      <c r="AB644" s="756">
        <f t="shared" si="297"/>
        <v>0</v>
      </c>
      <c r="AC644" s="756">
        <f t="shared" si="297"/>
        <v>0</v>
      </c>
      <c r="AD644" s="756">
        <f t="shared" si="295"/>
        <v>0</v>
      </c>
      <c r="AE644" s="756">
        <f t="shared" si="295"/>
        <v>0</v>
      </c>
      <c r="AF644" s="756">
        <f t="shared" si="295"/>
        <v>0</v>
      </c>
      <c r="AG644" s="756">
        <f t="shared" si="295"/>
        <v>0</v>
      </c>
      <c r="AH644" s="646">
        <f t="shared" si="320"/>
        <v>0</v>
      </c>
      <c r="AI644" s="594"/>
      <c r="AJ644" s="705">
        <f t="shared" si="306"/>
        <v>628</v>
      </c>
      <c r="AK644" s="756">
        <v>0</v>
      </c>
      <c r="AL644" s="756">
        <v>0</v>
      </c>
      <c r="AM644" s="756">
        <v>0</v>
      </c>
      <c r="AN644" s="756">
        <v>0</v>
      </c>
      <c r="AO644" s="756">
        <v>0</v>
      </c>
      <c r="AP644" s="756">
        <v>0</v>
      </c>
      <c r="AQ644" s="756">
        <v>0</v>
      </c>
      <c r="AR644" s="646">
        <f t="shared" si="321"/>
        <v>0</v>
      </c>
      <c r="AS644" s="594"/>
      <c r="AT644" s="705">
        <f t="shared" si="307"/>
        <v>628</v>
      </c>
      <c r="AU644" s="756">
        <v>0</v>
      </c>
      <c r="AV644" s="756">
        <v>0</v>
      </c>
      <c r="AW644" s="756">
        <v>0</v>
      </c>
      <c r="AX644" s="756">
        <v>0</v>
      </c>
      <c r="AY644" s="756">
        <v>0</v>
      </c>
      <c r="AZ644" s="767">
        <f t="shared" si="326"/>
        <v>0</v>
      </c>
      <c r="BA644" s="756">
        <v>0</v>
      </c>
      <c r="BB644" s="756">
        <v>0</v>
      </c>
      <c r="BC644" s="756">
        <v>0</v>
      </c>
      <c r="BD644" s="756">
        <v>0</v>
      </c>
      <c r="BE644" s="767">
        <f t="shared" si="308"/>
        <v>0</v>
      </c>
      <c r="BF644" s="646">
        <f t="shared" si="309"/>
        <v>0</v>
      </c>
      <c r="BG644" s="594"/>
      <c r="BH644" s="705">
        <f t="shared" si="299"/>
        <v>628</v>
      </c>
      <c r="BI644" s="646">
        <f t="shared" si="310"/>
        <v>0</v>
      </c>
      <c r="BJ644" s="594"/>
      <c r="BK644" s="705">
        <f t="shared" si="311"/>
        <v>628</v>
      </c>
      <c r="BL644" s="756">
        <v>0</v>
      </c>
      <c r="BM644" s="756">
        <v>0</v>
      </c>
      <c r="BN644" s="756">
        <v>0</v>
      </c>
      <c r="BO644" s="756">
        <v>0</v>
      </c>
      <c r="BP644" s="756">
        <v>0</v>
      </c>
      <c r="BQ644" s="756">
        <v>0</v>
      </c>
      <c r="BR644" s="756">
        <v>0</v>
      </c>
      <c r="BS644" s="646">
        <f t="shared" si="322"/>
        <v>0</v>
      </c>
      <c r="BT644" s="594"/>
      <c r="BU644" s="705">
        <f t="shared" si="312"/>
        <v>628</v>
      </c>
      <c r="BV644" s="756">
        <v>0</v>
      </c>
      <c r="BW644" s="756">
        <v>0</v>
      </c>
      <c r="BX644" s="756">
        <v>0</v>
      </c>
      <c r="BY644" s="756">
        <v>0</v>
      </c>
      <c r="BZ644" s="756">
        <v>0</v>
      </c>
      <c r="CA644" s="756">
        <v>0</v>
      </c>
      <c r="CB644" s="756">
        <v>0</v>
      </c>
      <c r="CC644" s="646">
        <f t="shared" si="323"/>
        <v>0</v>
      </c>
      <c r="CD644" s="594"/>
      <c r="CE644" s="705">
        <f t="shared" si="300"/>
        <v>628</v>
      </c>
      <c r="CF644" s="756">
        <f t="shared" si="298"/>
        <v>0</v>
      </c>
      <c r="CG644" s="756">
        <f t="shared" si="298"/>
        <v>0</v>
      </c>
      <c r="CH644" s="756">
        <f t="shared" si="298"/>
        <v>0</v>
      </c>
      <c r="CI644" s="756">
        <f t="shared" si="296"/>
        <v>0</v>
      </c>
      <c r="CJ644" s="756">
        <f t="shared" si="296"/>
        <v>0</v>
      </c>
      <c r="CK644" s="756">
        <f t="shared" si="296"/>
        <v>0</v>
      </c>
      <c r="CL644" s="756">
        <f t="shared" si="296"/>
        <v>0</v>
      </c>
      <c r="CM644" s="646">
        <f t="shared" si="324"/>
        <v>0</v>
      </c>
      <c r="CN644" s="594"/>
      <c r="CO644" s="705">
        <f t="shared" si="301"/>
        <v>628</v>
      </c>
      <c r="CP644" s="756">
        <v>0</v>
      </c>
      <c r="CQ644" s="756">
        <v>0</v>
      </c>
      <c r="CR644" s="756">
        <v>0</v>
      </c>
      <c r="CS644" s="756">
        <v>0</v>
      </c>
      <c r="CT644" s="756">
        <v>0</v>
      </c>
      <c r="CU644" s="756">
        <v>0</v>
      </c>
      <c r="CV644" s="756">
        <v>0</v>
      </c>
      <c r="CW644" s="646">
        <f t="shared" si="325"/>
        <v>0</v>
      </c>
      <c r="CX644" s="685"/>
      <c r="CY644" s="705">
        <f t="shared" si="302"/>
        <v>628</v>
      </c>
      <c r="CZ644" s="756">
        <v>0</v>
      </c>
      <c r="DA644" s="756">
        <v>0</v>
      </c>
      <c r="DB644" s="756">
        <v>0</v>
      </c>
      <c r="DC644" s="756">
        <v>0</v>
      </c>
      <c r="DD644" s="756">
        <v>0</v>
      </c>
      <c r="DE644" s="767">
        <f t="shared" si="313"/>
        <v>0</v>
      </c>
      <c r="DF644" s="756">
        <v>0</v>
      </c>
      <c r="DG644" s="756">
        <v>0</v>
      </c>
      <c r="DH644" s="756">
        <v>0</v>
      </c>
      <c r="DI644" s="756">
        <v>0</v>
      </c>
      <c r="DJ644" s="767">
        <f t="shared" si="314"/>
        <v>0</v>
      </c>
      <c r="DK644" s="715">
        <f t="shared" si="315"/>
        <v>0</v>
      </c>
      <c r="DL644" s="685"/>
      <c r="DM644" s="705">
        <f t="shared" si="303"/>
        <v>628</v>
      </c>
      <c r="DN644" s="715">
        <f t="shared" si="316"/>
        <v>0</v>
      </c>
    </row>
    <row r="645" spans="2:118" x14ac:dyDescent="0.25">
      <c r="B645" s="705">
        <v>629</v>
      </c>
      <c r="C645" s="765">
        <f>(1+_xlfn.XLOOKUP(INT((B645-1)/12)+1,'ZC Curve'!$B$8:$B$107,'ZC Curve'!R$8:R$107,,0))^(1/12)-1</f>
        <v>0</v>
      </c>
      <c r="D645" s="766">
        <f t="shared" si="317"/>
        <v>1</v>
      </c>
      <c r="E645" s="685"/>
      <c r="F645" s="705">
        <v>629</v>
      </c>
      <c r="G645" s="756">
        <v>0</v>
      </c>
      <c r="H645" s="756">
        <v>0</v>
      </c>
      <c r="I645" s="756">
        <v>0</v>
      </c>
      <c r="J645" s="756">
        <v>0</v>
      </c>
      <c r="K645" s="756">
        <v>0</v>
      </c>
      <c r="L645" s="756">
        <v>0</v>
      </c>
      <c r="M645" s="756">
        <v>0</v>
      </c>
      <c r="N645" s="646">
        <f t="shared" si="318"/>
        <v>0</v>
      </c>
      <c r="O645" s="594"/>
      <c r="P645" s="705">
        <f t="shared" si="304"/>
        <v>629</v>
      </c>
      <c r="Q645" s="756">
        <v>0</v>
      </c>
      <c r="R645" s="756">
        <v>0</v>
      </c>
      <c r="S645" s="756">
        <v>0</v>
      </c>
      <c r="T645" s="756">
        <v>0</v>
      </c>
      <c r="U645" s="756">
        <v>0</v>
      </c>
      <c r="V645" s="756">
        <v>0</v>
      </c>
      <c r="W645" s="756">
        <v>0</v>
      </c>
      <c r="X645" s="646">
        <f t="shared" si="319"/>
        <v>0</v>
      </c>
      <c r="Y645" s="594"/>
      <c r="Z645" s="705">
        <f t="shared" si="305"/>
        <v>629</v>
      </c>
      <c r="AA645" s="756">
        <f t="shared" si="297"/>
        <v>0</v>
      </c>
      <c r="AB645" s="756">
        <f t="shared" si="297"/>
        <v>0</v>
      </c>
      <c r="AC645" s="756">
        <f t="shared" si="297"/>
        <v>0</v>
      </c>
      <c r="AD645" s="756">
        <f t="shared" si="295"/>
        <v>0</v>
      </c>
      <c r="AE645" s="756">
        <f t="shared" si="295"/>
        <v>0</v>
      </c>
      <c r="AF645" s="756">
        <f t="shared" si="295"/>
        <v>0</v>
      </c>
      <c r="AG645" s="756">
        <f t="shared" si="295"/>
        <v>0</v>
      </c>
      <c r="AH645" s="646">
        <f t="shared" si="320"/>
        <v>0</v>
      </c>
      <c r="AI645" s="594"/>
      <c r="AJ645" s="705">
        <f t="shared" si="306"/>
        <v>629</v>
      </c>
      <c r="AK645" s="756">
        <v>0</v>
      </c>
      <c r="AL645" s="756">
        <v>0</v>
      </c>
      <c r="AM645" s="756">
        <v>0</v>
      </c>
      <c r="AN645" s="756">
        <v>0</v>
      </c>
      <c r="AO645" s="756">
        <v>0</v>
      </c>
      <c r="AP645" s="756">
        <v>0</v>
      </c>
      <c r="AQ645" s="756">
        <v>0</v>
      </c>
      <c r="AR645" s="646">
        <f t="shared" si="321"/>
        <v>0</v>
      </c>
      <c r="AS645" s="594"/>
      <c r="AT645" s="705">
        <f t="shared" si="307"/>
        <v>629</v>
      </c>
      <c r="AU645" s="756">
        <v>0</v>
      </c>
      <c r="AV645" s="756">
        <v>0</v>
      </c>
      <c r="AW645" s="756">
        <v>0</v>
      </c>
      <c r="AX645" s="756">
        <v>0</v>
      </c>
      <c r="AY645" s="756">
        <v>0</v>
      </c>
      <c r="AZ645" s="767">
        <f t="shared" si="326"/>
        <v>0</v>
      </c>
      <c r="BA645" s="756">
        <v>0</v>
      </c>
      <c r="BB645" s="756">
        <v>0</v>
      </c>
      <c r="BC645" s="756">
        <v>0</v>
      </c>
      <c r="BD645" s="756">
        <v>0</v>
      </c>
      <c r="BE645" s="767">
        <f t="shared" si="308"/>
        <v>0</v>
      </c>
      <c r="BF645" s="646">
        <f t="shared" si="309"/>
        <v>0</v>
      </c>
      <c r="BG645" s="594"/>
      <c r="BH645" s="705">
        <f t="shared" si="299"/>
        <v>629</v>
      </c>
      <c r="BI645" s="646">
        <f t="shared" si="310"/>
        <v>0</v>
      </c>
      <c r="BJ645" s="594"/>
      <c r="BK645" s="705">
        <f t="shared" si="311"/>
        <v>629</v>
      </c>
      <c r="BL645" s="756">
        <v>0</v>
      </c>
      <c r="BM645" s="756">
        <v>0</v>
      </c>
      <c r="BN645" s="756">
        <v>0</v>
      </c>
      <c r="BO645" s="756">
        <v>0</v>
      </c>
      <c r="BP645" s="756">
        <v>0</v>
      </c>
      <c r="BQ645" s="756">
        <v>0</v>
      </c>
      <c r="BR645" s="756">
        <v>0</v>
      </c>
      <c r="BS645" s="646">
        <f t="shared" si="322"/>
        <v>0</v>
      </c>
      <c r="BT645" s="594"/>
      <c r="BU645" s="705">
        <f t="shared" si="312"/>
        <v>629</v>
      </c>
      <c r="BV645" s="756">
        <v>0</v>
      </c>
      <c r="BW645" s="756">
        <v>0</v>
      </c>
      <c r="BX645" s="756">
        <v>0</v>
      </c>
      <c r="BY645" s="756">
        <v>0</v>
      </c>
      <c r="BZ645" s="756">
        <v>0</v>
      </c>
      <c r="CA645" s="756">
        <v>0</v>
      </c>
      <c r="CB645" s="756">
        <v>0</v>
      </c>
      <c r="CC645" s="646">
        <f t="shared" si="323"/>
        <v>0</v>
      </c>
      <c r="CD645" s="594"/>
      <c r="CE645" s="705">
        <f t="shared" si="300"/>
        <v>629</v>
      </c>
      <c r="CF645" s="756">
        <f t="shared" si="298"/>
        <v>0</v>
      </c>
      <c r="CG645" s="756">
        <f t="shared" si="298"/>
        <v>0</v>
      </c>
      <c r="CH645" s="756">
        <f t="shared" si="298"/>
        <v>0</v>
      </c>
      <c r="CI645" s="756">
        <f t="shared" si="296"/>
        <v>0</v>
      </c>
      <c r="CJ645" s="756">
        <f t="shared" si="296"/>
        <v>0</v>
      </c>
      <c r="CK645" s="756">
        <f t="shared" si="296"/>
        <v>0</v>
      </c>
      <c r="CL645" s="756">
        <f t="shared" si="296"/>
        <v>0</v>
      </c>
      <c r="CM645" s="646">
        <f t="shared" si="324"/>
        <v>0</v>
      </c>
      <c r="CN645" s="594"/>
      <c r="CO645" s="705">
        <f t="shared" si="301"/>
        <v>629</v>
      </c>
      <c r="CP645" s="756">
        <v>0</v>
      </c>
      <c r="CQ645" s="756">
        <v>0</v>
      </c>
      <c r="CR645" s="756">
        <v>0</v>
      </c>
      <c r="CS645" s="756">
        <v>0</v>
      </c>
      <c r="CT645" s="756">
        <v>0</v>
      </c>
      <c r="CU645" s="756">
        <v>0</v>
      </c>
      <c r="CV645" s="756">
        <v>0</v>
      </c>
      <c r="CW645" s="646">
        <f t="shared" si="325"/>
        <v>0</v>
      </c>
      <c r="CX645" s="685"/>
      <c r="CY645" s="705">
        <f t="shared" si="302"/>
        <v>629</v>
      </c>
      <c r="CZ645" s="756">
        <v>0</v>
      </c>
      <c r="DA645" s="756">
        <v>0</v>
      </c>
      <c r="DB645" s="756">
        <v>0</v>
      </c>
      <c r="DC645" s="756">
        <v>0</v>
      </c>
      <c r="DD645" s="756">
        <v>0</v>
      </c>
      <c r="DE645" s="767">
        <f t="shared" si="313"/>
        <v>0</v>
      </c>
      <c r="DF645" s="756">
        <v>0</v>
      </c>
      <c r="DG645" s="756">
        <v>0</v>
      </c>
      <c r="DH645" s="756">
        <v>0</v>
      </c>
      <c r="DI645" s="756">
        <v>0</v>
      </c>
      <c r="DJ645" s="767">
        <f t="shared" si="314"/>
        <v>0</v>
      </c>
      <c r="DK645" s="715">
        <f t="shared" si="315"/>
        <v>0</v>
      </c>
      <c r="DL645" s="685"/>
      <c r="DM645" s="705">
        <f t="shared" si="303"/>
        <v>629</v>
      </c>
      <c r="DN645" s="715">
        <f t="shared" si="316"/>
        <v>0</v>
      </c>
    </row>
    <row r="646" spans="2:118" x14ac:dyDescent="0.25">
      <c r="B646" s="705">
        <v>630</v>
      </c>
      <c r="C646" s="765">
        <f>(1+_xlfn.XLOOKUP(INT((B646-1)/12)+1,'ZC Curve'!$B$8:$B$107,'ZC Curve'!R$8:R$107,,0))^(1/12)-1</f>
        <v>0</v>
      </c>
      <c r="D646" s="766">
        <f t="shared" si="317"/>
        <v>1</v>
      </c>
      <c r="E646" s="685"/>
      <c r="F646" s="705">
        <v>630</v>
      </c>
      <c r="G646" s="756">
        <v>0</v>
      </c>
      <c r="H646" s="756">
        <v>0</v>
      </c>
      <c r="I646" s="756">
        <v>0</v>
      </c>
      <c r="J646" s="756">
        <v>0</v>
      </c>
      <c r="K646" s="756">
        <v>0</v>
      </c>
      <c r="L646" s="756">
        <v>0</v>
      </c>
      <c r="M646" s="756">
        <v>0</v>
      </c>
      <c r="N646" s="646">
        <f t="shared" si="318"/>
        <v>0</v>
      </c>
      <c r="O646" s="594"/>
      <c r="P646" s="705">
        <f t="shared" si="304"/>
        <v>630</v>
      </c>
      <c r="Q646" s="756">
        <v>0</v>
      </c>
      <c r="R646" s="756">
        <v>0</v>
      </c>
      <c r="S646" s="756">
        <v>0</v>
      </c>
      <c r="T646" s="756">
        <v>0</v>
      </c>
      <c r="U646" s="756">
        <v>0</v>
      </c>
      <c r="V646" s="756">
        <v>0</v>
      </c>
      <c r="W646" s="756">
        <v>0</v>
      </c>
      <c r="X646" s="646">
        <f t="shared" si="319"/>
        <v>0</v>
      </c>
      <c r="Y646" s="594"/>
      <c r="Z646" s="705">
        <f t="shared" si="305"/>
        <v>630</v>
      </c>
      <c r="AA646" s="756">
        <f t="shared" si="297"/>
        <v>0</v>
      </c>
      <c r="AB646" s="756">
        <f t="shared" si="297"/>
        <v>0</v>
      </c>
      <c r="AC646" s="756">
        <f t="shared" si="297"/>
        <v>0</v>
      </c>
      <c r="AD646" s="756">
        <f t="shared" si="295"/>
        <v>0</v>
      </c>
      <c r="AE646" s="756">
        <f t="shared" si="295"/>
        <v>0</v>
      </c>
      <c r="AF646" s="756">
        <f t="shared" si="295"/>
        <v>0</v>
      </c>
      <c r="AG646" s="756">
        <f t="shared" si="295"/>
        <v>0</v>
      </c>
      <c r="AH646" s="646">
        <f t="shared" si="320"/>
        <v>0</v>
      </c>
      <c r="AI646" s="594"/>
      <c r="AJ646" s="705">
        <f t="shared" si="306"/>
        <v>630</v>
      </c>
      <c r="AK646" s="756">
        <v>0</v>
      </c>
      <c r="AL646" s="756">
        <v>0</v>
      </c>
      <c r="AM646" s="756">
        <v>0</v>
      </c>
      <c r="AN646" s="756">
        <v>0</v>
      </c>
      <c r="AO646" s="756">
        <v>0</v>
      </c>
      <c r="AP646" s="756">
        <v>0</v>
      </c>
      <c r="AQ646" s="756">
        <v>0</v>
      </c>
      <c r="AR646" s="646">
        <f t="shared" si="321"/>
        <v>0</v>
      </c>
      <c r="AS646" s="594"/>
      <c r="AT646" s="705">
        <f t="shared" si="307"/>
        <v>630</v>
      </c>
      <c r="AU646" s="756">
        <v>0</v>
      </c>
      <c r="AV646" s="756">
        <v>0</v>
      </c>
      <c r="AW646" s="756">
        <v>0</v>
      </c>
      <c r="AX646" s="756">
        <v>0</v>
      </c>
      <c r="AY646" s="756">
        <v>0</v>
      </c>
      <c r="AZ646" s="767">
        <f t="shared" si="326"/>
        <v>0</v>
      </c>
      <c r="BA646" s="756">
        <v>0</v>
      </c>
      <c r="BB646" s="756">
        <v>0</v>
      </c>
      <c r="BC646" s="756">
        <v>0</v>
      </c>
      <c r="BD646" s="756">
        <v>0</v>
      </c>
      <c r="BE646" s="767">
        <f t="shared" si="308"/>
        <v>0</v>
      </c>
      <c r="BF646" s="646">
        <f t="shared" si="309"/>
        <v>0</v>
      </c>
      <c r="BG646" s="594"/>
      <c r="BH646" s="705">
        <f t="shared" si="299"/>
        <v>630</v>
      </c>
      <c r="BI646" s="646">
        <f t="shared" si="310"/>
        <v>0</v>
      </c>
      <c r="BJ646" s="594"/>
      <c r="BK646" s="705">
        <f t="shared" si="311"/>
        <v>630</v>
      </c>
      <c r="BL646" s="756">
        <v>0</v>
      </c>
      <c r="BM646" s="756">
        <v>0</v>
      </c>
      <c r="BN646" s="756">
        <v>0</v>
      </c>
      <c r="BO646" s="756">
        <v>0</v>
      </c>
      <c r="BP646" s="756">
        <v>0</v>
      </c>
      <c r="BQ646" s="756">
        <v>0</v>
      </c>
      <c r="BR646" s="756">
        <v>0</v>
      </c>
      <c r="BS646" s="646">
        <f t="shared" si="322"/>
        <v>0</v>
      </c>
      <c r="BT646" s="594"/>
      <c r="BU646" s="705">
        <f t="shared" si="312"/>
        <v>630</v>
      </c>
      <c r="BV646" s="756">
        <v>0</v>
      </c>
      <c r="BW646" s="756">
        <v>0</v>
      </c>
      <c r="BX646" s="756">
        <v>0</v>
      </c>
      <c r="BY646" s="756">
        <v>0</v>
      </c>
      <c r="BZ646" s="756">
        <v>0</v>
      </c>
      <c r="CA646" s="756">
        <v>0</v>
      </c>
      <c r="CB646" s="756">
        <v>0</v>
      </c>
      <c r="CC646" s="646">
        <f t="shared" si="323"/>
        <v>0</v>
      </c>
      <c r="CD646" s="594"/>
      <c r="CE646" s="705">
        <f t="shared" si="300"/>
        <v>630</v>
      </c>
      <c r="CF646" s="756">
        <f t="shared" si="298"/>
        <v>0</v>
      </c>
      <c r="CG646" s="756">
        <f t="shared" si="298"/>
        <v>0</v>
      </c>
      <c r="CH646" s="756">
        <f t="shared" si="298"/>
        <v>0</v>
      </c>
      <c r="CI646" s="756">
        <f t="shared" si="296"/>
        <v>0</v>
      </c>
      <c r="CJ646" s="756">
        <f t="shared" si="296"/>
        <v>0</v>
      </c>
      <c r="CK646" s="756">
        <f t="shared" si="296"/>
        <v>0</v>
      </c>
      <c r="CL646" s="756">
        <f t="shared" si="296"/>
        <v>0</v>
      </c>
      <c r="CM646" s="646">
        <f t="shared" si="324"/>
        <v>0</v>
      </c>
      <c r="CN646" s="594"/>
      <c r="CO646" s="705">
        <f t="shared" si="301"/>
        <v>630</v>
      </c>
      <c r="CP646" s="756">
        <v>0</v>
      </c>
      <c r="CQ646" s="756">
        <v>0</v>
      </c>
      <c r="CR646" s="756">
        <v>0</v>
      </c>
      <c r="CS646" s="756">
        <v>0</v>
      </c>
      <c r="CT646" s="756">
        <v>0</v>
      </c>
      <c r="CU646" s="756">
        <v>0</v>
      </c>
      <c r="CV646" s="756">
        <v>0</v>
      </c>
      <c r="CW646" s="646">
        <f t="shared" si="325"/>
        <v>0</v>
      </c>
      <c r="CX646" s="685"/>
      <c r="CY646" s="705">
        <f t="shared" si="302"/>
        <v>630</v>
      </c>
      <c r="CZ646" s="756">
        <v>0</v>
      </c>
      <c r="DA646" s="756">
        <v>0</v>
      </c>
      <c r="DB646" s="756">
        <v>0</v>
      </c>
      <c r="DC646" s="756">
        <v>0</v>
      </c>
      <c r="DD646" s="756">
        <v>0</v>
      </c>
      <c r="DE646" s="767">
        <f t="shared" si="313"/>
        <v>0</v>
      </c>
      <c r="DF646" s="756">
        <v>0</v>
      </c>
      <c r="DG646" s="756">
        <v>0</v>
      </c>
      <c r="DH646" s="756">
        <v>0</v>
      </c>
      <c r="DI646" s="756">
        <v>0</v>
      </c>
      <c r="DJ646" s="767">
        <f t="shared" si="314"/>
        <v>0</v>
      </c>
      <c r="DK646" s="715">
        <f t="shared" si="315"/>
        <v>0</v>
      </c>
      <c r="DL646" s="685"/>
      <c r="DM646" s="705">
        <f t="shared" si="303"/>
        <v>630</v>
      </c>
      <c r="DN646" s="715">
        <f t="shared" si="316"/>
        <v>0</v>
      </c>
    </row>
    <row r="647" spans="2:118" x14ac:dyDescent="0.25">
      <c r="B647" s="705">
        <v>631</v>
      </c>
      <c r="C647" s="765">
        <f>(1+_xlfn.XLOOKUP(INT((B647-1)/12)+1,'ZC Curve'!$B$8:$B$107,'ZC Curve'!R$8:R$107,,0))^(1/12)-1</f>
        <v>0</v>
      </c>
      <c r="D647" s="766">
        <f t="shared" si="317"/>
        <v>1</v>
      </c>
      <c r="E647" s="685"/>
      <c r="F647" s="705">
        <v>631</v>
      </c>
      <c r="G647" s="756">
        <v>0</v>
      </c>
      <c r="H647" s="756">
        <v>0</v>
      </c>
      <c r="I647" s="756">
        <v>0</v>
      </c>
      <c r="J647" s="756">
        <v>0</v>
      </c>
      <c r="K647" s="756">
        <v>0</v>
      </c>
      <c r="L647" s="756">
        <v>0</v>
      </c>
      <c r="M647" s="756">
        <v>0</v>
      </c>
      <c r="N647" s="646">
        <f t="shared" si="318"/>
        <v>0</v>
      </c>
      <c r="O647" s="594"/>
      <c r="P647" s="705">
        <f t="shared" si="304"/>
        <v>631</v>
      </c>
      <c r="Q647" s="756">
        <v>0</v>
      </c>
      <c r="R647" s="756">
        <v>0</v>
      </c>
      <c r="S647" s="756">
        <v>0</v>
      </c>
      <c r="T647" s="756">
        <v>0</v>
      </c>
      <c r="U647" s="756">
        <v>0</v>
      </c>
      <c r="V647" s="756">
        <v>0</v>
      </c>
      <c r="W647" s="756">
        <v>0</v>
      </c>
      <c r="X647" s="646">
        <f t="shared" si="319"/>
        <v>0</v>
      </c>
      <c r="Y647" s="594"/>
      <c r="Z647" s="705">
        <f t="shared" si="305"/>
        <v>631</v>
      </c>
      <c r="AA647" s="756">
        <f t="shared" si="297"/>
        <v>0</v>
      </c>
      <c r="AB647" s="756">
        <f t="shared" si="297"/>
        <v>0</v>
      </c>
      <c r="AC647" s="756">
        <f t="shared" si="297"/>
        <v>0</v>
      </c>
      <c r="AD647" s="756">
        <f t="shared" si="295"/>
        <v>0</v>
      </c>
      <c r="AE647" s="756">
        <f t="shared" si="295"/>
        <v>0</v>
      </c>
      <c r="AF647" s="756">
        <f t="shared" si="295"/>
        <v>0</v>
      </c>
      <c r="AG647" s="756">
        <f t="shared" si="295"/>
        <v>0</v>
      </c>
      <c r="AH647" s="646">
        <f t="shared" si="320"/>
        <v>0</v>
      </c>
      <c r="AI647" s="594"/>
      <c r="AJ647" s="705">
        <f t="shared" si="306"/>
        <v>631</v>
      </c>
      <c r="AK647" s="756">
        <v>0</v>
      </c>
      <c r="AL647" s="756">
        <v>0</v>
      </c>
      <c r="AM647" s="756">
        <v>0</v>
      </c>
      <c r="AN647" s="756">
        <v>0</v>
      </c>
      <c r="AO647" s="756">
        <v>0</v>
      </c>
      <c r="AP647" s="756">
        <v>0</v>
      </c>
      <c r="AQ647" s="756">
        <v>0</v>
      </c>
      <c r="AR647" s="646">
        <f t="shared" si="321"/>
        <v>0</v>
      </c>
      <c r="AS647" s="594"/>
      <c r="AT647" s="705">
        <f t="shared" si="307"/>
        <v>631</v>
      </c>
      <c r="AU647" s="756">
        <v>0</v>
      </c>
      <c r="AV647" s="756">
        <v>0</v>
      </c>
      <c r="AW647" s="756">
        <v>0</v>
      </c>
      <c r="AX647" s="756">
        <v>0</v>
      </c>
      <c r="AY647" s="756">
        <v>0</v>
      </c>
      <c r="AZ647" s="767">
        <f t="shared" si="326"/>
        <v>0</v>
      </c>
      <c r="BA647" s="756">
        <v>0</v>
      </c>
      <c r="BB647" s="756">
        <v>0</v>
      </c>
      <c r="BC647" s="756">
        <v>0</v>
      </c>
      <c r="BD647" s="756">
        <v>0</v>
      </c>
      <c r="BE647" s="767">
        <f t="shared" si="308"/>
        <v>0</v>
      </c>
      <c r="BF647" s="646">
        <f t="shared" si="309"/>
        <v>0</v>
      </c>
      <c r="BG647" s="594"/>
      <c r="BH647" s="705">
        <f t="shared" si="299"/>
        <v>631</v>
      </c>
      <c r="BI647" s="646">
        <f t="shared" si="310"/>
        <v>0</v>
      </c>
      <c r="BJ647" s="594"/>
      <c r="BK647" s="705">
        <f t="shared" si="311"/>
        <v>631</v>
      </c>
      <c r="BL647" s="756">
        <v>0</v>
      </c>
      <c r="BM647" s="756">
        <v>0</v>
      </c>
      <c r="BN647" s="756">
        <v>0</v>
      </c>
      <c r="BO647" s="756">
        <v>0</v>
      </c>
      <c r="BP647" s="756">
        <v>0</v>
      </c>
      <c r="BQ647" s="756">
        <v>0</v>
      </c>
      <c r="BR647" s="756">
        <v>0</v>
      </c>
      <c r="BS647" s="646">
        <f t="shared" si="322"/>
        <v>0</v>
      </c>
      <c r="BT647" s="594"/>
      <c r="BU647" s="705">
        <f t="shared" si="312"/>
        <v>631</v>
      </c>
      <c r="BV647" s="756">
        <v>0</v>
      </c>
      <c r="BW647" s="756">
        <v>0</v>
      </c>
      <c r="BX647" s="756">
        <v>0</v>
      </c>
      <c r="BY647" s="756">
        <v>0</v>
      </c>
      <c r="BZ647" s="756">
        <v>0</v>
      </c>
      <c r="CA647" s="756">
        <v>0</v>
      </c>
      <c r="CB647" s="756">
        <v>0</v>
      </c>
      <c r="CC647" s="646">
        <f t="shared" si="323"/>
        <v>0</v>
      </c>
      <c r="CD647" s="594"/>
      <c r="CE647" s="705">
        <f t="shared" si="300"/>
        <v>631</v>
      </c>
      <c r="CF647" s="756">
        <f t="shared" si="298"/>
        <v>0</v>
      </c>
      <c r="CG647" s="756">
        <f t="shared" si="298"/>
        <v>0</v>
      </c>
      <c r="CH647" s="756">
        <f t="shared" si="298"/>
        <v>0</v>
      </c>
      <c r="CI647" s="756">
        <f t="shared" si="296"/>
        <v>0</v>
      </c>
      <c r="CJ647" s="756">
        <f t="shared" si="296"/>
        <v>0</v>
      </c>
      <c r="CK647" s="756">
        <f t="shared" si="296"/>
        <v>0</v>
      </c>
      <c r="CL647" s="756">
        <f t="shared" si="296"/>
        <v>0</v>
      </c>
      <c r="CM647" s="646">
        <f t="shared" si="324"/>
        <v>0</v>
      </c>
      <c r="CN647" s="594"/>
      <c r="CO647" s="705">
        <f t="shared" si="301"/>
        <v>631</v>
      </c>
      <c r="CP647" s="756">
        <v>0</v>
      </c>
      <c r="CQ647" s="756">
        <v>0</v>
      </c>
      <c r="CR647" s="756">
        <v>0</v>
      </c>
      <c r="CS647" s="756">
        <v>0</v>
      </c>
      <c r="CT647" s="756">
        <v>0</v>
      </c>
      <c r="CU647" s="756">
        <v>0</v>
      </c>
      <c r="CV647" s="756">
        <v>0</v>
      </c>
      <c r="CW647" s="646">
        <f t="shared" si="325"/>
        <v>0</v>
      </c>
      <c r="CX647" s="685"/>
      <c r="CY647" s="705">
        <f t="shared" si="302"/>
        <v>631</v>
      </c>
      <c r="CZ647" s="756">
        <v>0</v>
      </c>
      <c r="DA647" s="756">
        <v>0</v>
      </c>
      <c r="DB647" s="756">
        <v>0</v>
      </c>
      <c r="DC647" s="756">
        <v>0</v>
      </c>
      <c r="DD647" s="756">
        <v>0</v>
      </c>
      <c r="DE647" s="767">
        <f t="shared" si="313"/>
        <v>0</v>
      </c>
      <c r="DF647" s="756">
        <v>0</v>
      </c>
      <c r="DG647" s="756">
        <v>0</v>
      </c>
      <c r="DH647" s="756">
        <v>0</v>
      </c>
      <c r="DI647" s="756">
        <v>0</v>
      </c>
      <c r="DJ647" s="767">
        <f t="shared" si="314"/>
        <v>0</v>
      </c>
      <c r="DK647" s="715">
        <f t="shared" si="315"/>
        <v>0</v>
      </c>
      <c r="DL647" s="685"/>
      <c r="DM647" s="705">
        <f t="shared" si="303"/>
        <v>631</v>
      </c>
      <c r="DN647" s="715">
        <f t="shared" si="316"/>
        <v>0</v>
      </c>
    </row>
    <row r="648" spans="2:118" x14ac:dyDescent="0.25">
      <c r="B648" s="705">
        <v>632</v>
      </c>
      <c r="C648" s="765">
        <f>(1+_xlfn.XLOOKUP(INT((B648-1)/12)+1,'ZC Curve'!$B$8:$B$107,'ZC Curve'!R$8:R$107,,0))^(1/12)-1</f>
        <v>0</v>
      </c>
      <c r="D648" s="766">
        <f t="shared" si="317"/>
        <v>1</v>
      </c>
      <c r="E648" s="685"/>
      <c r="F648" s="705">
        <v>632</v>
      </c>
      <c r="G648" s="756">
        <v>0</v>
      </c>
      <c r="H648" s="756">
        <v>0</v>
      </c>
      <c r="I648" s="756">
        <v>0</v>
      </c>
      <c r="J648" s="756">
        <v>0</v>
      </c>
      <c r="K648" s="756">
        <v>0</v>
      </c>
      <c r="L648" s="756">
        <v>0</v>
      </c>
      <c r="M648" s="756">
        <v>0</v>
      </c>
      <c r="N648" s="646">
        <f t="shared" si="318"/>
        <v>0</v>
      </c>
      <c r="O648" s="594"/>
      <c r="P648" s="705">
        <f t="shared" si="304"/>
        <v>632</v>
      </c>
      <c r="Q648" s="756">
        <v>0</v>
      </c>
      <c r="R648" s="756">
        <v>0</v>
      </c>
      <c r="S648" s="756">
        <v>0</v>
      </c>
      <c r="T648" s="756">
        <v>0</v>
      </c>
      <c r="U648" s="756">
        <v>0</v>
      </c>
      <c r="V648" s="756">
        <v>0</v>
      </c>
      <c r="W648" s="756">
        <v>0</v>
      </c>
      <c r="X648" s="646">
        <f t="shared" si="319"/>
        <v>0</v>
      </c>
      <c r="Y648" s="594"/>
      <c r="Z648" s="705">
        <f t="shared" si="305"/>
        <v>632</v>
      </c>
      <c r="AA648" s="756">
        <f t="shared" si="297"/>
        <v>0</v>
      </c>
      <c r="AB648" s="756">
        <f t="shared" si="297"/>
        <v>0</v>
      </c>
      <c r="AC648" s="756">
        <f t="shared" si="297"/>
        <v>0</v>
      </c>
      <c r="AD648" s="756">
        <f t="shared" si="295"/>
        <v>0</v>
      </c>
      <c r="AE648" s="756">
        <f t="shared" si="295"/>
        <v>0</v>
      </c>
      <c r="AF648" s="756">
        <f t="shared" si="295"/>
        <v>0</v>
      </c>
      <c r="AG648" s="756">
        <f t="shared" si="295"/>
        <v>0</v>
      </c>
      <c r="AH648" s="646">
        <f t="shared" si="320"/>
        <v>0</v>
      </c>
      <c r="AI648" s="594"/>
      <c r="AJ648" s="705">
        <f t="shared" si="306"/>
        <v>632</v>
      </c>
      <c r="AK648" s="756">
        <v>0</v>
      </c>
      <c r="AL648" s="756">
        <v>0</v>
      </c>
      <c r="AM648" s="756">
        <v>0</v>
      </c>
      <c r="AN648" s="756">
        <v>0</v>
      </c>
      <c r="AO648" s="756">
        <v>0</v>
      </c>
      <c r="AP648" s="756">
        <v>0</v>
      </c>
      <c r="AQ648" s="756">
        <v>0</v>
      </c>
      <c r="AR648" s="646">
        <f t="shared" si="321"/>
        <v>0</v>
      </c>
      <c r="AS648" s="594"/>
      <c r="AT648" s="705">
        <f t="shared" si="307"/>
        <v>632</v>
      </c>
      <c r="AU648" s="756">
        <v>0</v>
      </c>
      <c r="AV648" s="756">
        <v>0</v>
      </c>
      <c r="AW648" s="756">
        <v>0</v>
      </c>
      <c r="AX648" s="756">
        <v>0</v>
      </c>
      <c r="AY648" s="756">
        <v>0</v>
      </c>
      <c r="AZ648" s="767">
        <f t="shared" si="326"/>
        <v>0</v>
      </c>
      <c r="BA648" s="756">
        <v>0</v>
      </c>
      <c r="BB648" s="756">
        <v>0</v>
      </c>
      <c r="BC648" s="756">
        <v>0</v>
      </c>
      <c r="BD648" s="756">
        <v>0</v>
      </c>
      <c r="BE648" s="767">
        <f t="shared" si="308"/>
        <v>0</v>
      </c>
      <c r="BF648" s="646">
        <f t="shared" si="309"/>
        <v>0</v>
      </c>
      <c r="BG648" s="594"/>
      <c r="BH648" s="705">
        <f t="shared" si="299"/>
        <v>632</v>
      </c>
      <c r="BI648" s="646">
        <f t="shared" si="310"/>
        <v>0</v>
      </c>
      <c r="BJ648" s="594"/>
      <c r="BK648" s="705">
        <f t="shared" si="311"/>
        <v>632</v>
      </c>
      <c r="BL648" s="756">
        <v>0</v>
      </c>
      <c r="BM648" s="756">
        <v>0</v>
      </c>
      <c r="BN648" s="756">
        <v>0</v>
      </c>
      <c r="BO648" s="756">
        <v>0</v>
      </c>
      <c r="BP648" s="756">
        <v>0</v>
      </c>
      <c r="BQ648" s="756">
        <v>0</v>
      </c>
      <c r="BR648" s="756">
        <v>0</v>
      </c>
      <c r="BS648" s="646">
        <f t="shared" si="322"/>
        <v>0</v>
      </c>
      <c r="BT648" s="594"/>
      <c r="BU648" s="705">
        <f t="shared" si="312"/>
        <v>632</v>
      </c>
      <c r="BV648" s="756">
        <v>0</v>
      </c>
      <c r="BW648" s="756">
        <v>0</v>
      </c>
      <c r="BX648" s="756">
        <v>0</v>
      </c>
      <c r="BY648" s="756">
        <v>0</v>
      </c>
      <c r="BZ648" s="756">
        <v>0</v>
      </c>
      <c r="CA648" s="756">
        <v>0</v>
      </c>
      <c r="CB648" s="756">
        <v>0</v>
      </c>
      <c r="CC648" s="646">
        <f t="shared" si="323"/>
        <v>0</v>
      </c>
      <c r="CD648" s="594"/>
      <c r="CE648" s="705">
        <f t="shared" si="300"/>
        <v>632</v>
      </c>
      <c r="CF648" s="756">
        <f t="shared" si="298"/>
        <v>0</v>
      </c>
      <c r="CG648" s="756">
        <f t="shared" si="298"/>
        <v>0</v>
      </c>
      <c r="CH648" s="756">
        <f t="shared" si="298"/>
        <v>0</v>
      </c>
      <c r="CI648" s="756">
        <f t="shared" si="296"/>
        <v>0</v>
      </c>
      <c r="CJ648" s="756">
        <f t="shared" si="296"/>
        <v>0</v>
      </c>
      <c r="CK648" s="756">
        <f t="shared" si="296"/>
        <v>0</v>
      </c>
      <c r="CL648" s="756">
        <f t="shared" si="296"/>
        <v>0</v>
      </c>
      <c r="CM648" s="646">
        <f t="shared" si="324"/>
        <v>0</v>
      </c>
      <c r="CN648" s="594"/>
      <c r="CO648" s="705">
        <f t="shared" si="301"/>
        <v>632</v>
      </c>
      <c r="CP648" s="756">
        <v>0</v>
      </c>
      <c r="CQ648" s="756">
        <v>0</v>
      </c>
      <c r="CR648" s="756">
        <v>0</v>
      </c>
      <c r="CS648" s="756">
        <v>0</v>
      </c>
      <c r="CT648" s="756">
        <v>0</v>
      </c>
      <c r="CU648" s="756">
        <v>0</v>
      </c>
      <c r="CV648" s="756">
        <v>0</v>
      </c>
      <c r="CW648" s="646">
        <f t="shared" si="325"/>
        <v>0</v>
      </c>
      <c r="CX648" s="685"/>
      <c r="CY648" s="705">
        <f t="shared" si="302"/>
        <v>632</v>
      </c>
      <c r="CZ648" s="756">
        <v>0</v>
      </c>
      <c r="DA648" s="756">
        <v>0</v>
      </c>
      <c r="DB648" s="756">
        <v>0</v>
      </c>
      <c r="DC648" s="756">
        <v>0</v>
      </c>
      <c r="DD648" s="756">
        <v>0</v>
      </c>
      <c r="DE648" s="767">
        <f t="shared" si="313"/>
        <v>0</v>
      </c>
      <c r="DF648" s="756">
        <v>0</v>
      </c>
      <c r="DG648" s="756">
        <v>0</v>
      </c>
      <c r="DH648" s="756">
        <v>0</v>
      </c>
      <c r="DI648" s="756">
        <v>0</v>
      </c>
      <c r="DJ648" s="767">
        <f t="shared" si="314"/>
        <v>0</v>
      </c>
      <c r="DK648" s="715">
        <f t="shared" si="315"/>
        <v>0</v>
      </c>
      <c r="DL648" s="685"/>
      <c r="DM648" s="705">
        <f t="shared" si="303"/>
        <v>632</v>
      </c>
      <c r="DN648" s="715">
        <f t="shared" si="316"/>
        <v>0</v>
      </c>
    </row>
    <row r="649" spans="2:118" x14ac:dyDescent="0.25">
      <c r="B649" s="705">
        <v>633</v>
      </c>
      <c r="C649" s="765">
        <f>(1+_xlfn.XLOOKUP(INT((B649-1)/12)+1,'ZC Curve'!$B$8:$B$107,'ZC Curve'!R$8:R$107,,0))^(1/12)-1</f>
        <v>0</v>
      </c>
      <c r="D649" s="766">
        <f t="shared" si="317"/>
        <v>1</v>
      </c>
      <c r="E649" s="685"/>
      <c r="F649" s="705">
        <v>633</v>
      </c>
      <c r="G649" s="756">
        <v>0</v>
      </c>
      <c r="H649" s="756">
        <v>0</v>
      </c>
      <c r="I649" s="756">
        <v>0</v>
      </c>
      <c r="J649" s="756">
        <v>0</v>
      </c>
      <c r="K649" s="756">
        <v>0</v>
      </c>
      <c r="L649" s="756">
        <v>0</v>
      </c>
      <c r="M649" s="756">
        <v>0</v>
      </c>
      <c r="N649" s="646">
        <f t="shared" si="318"/>
        <v>0</v>
      </c>
      <c r="O649" s="594"/>
      <c r="P649" s="705">
        <f t="shared" si="304"/>
        <v>633</v>
      </c>
      <c r="Q649" s="756">
        <v>0</v>
      </c>
      <c r="R649" s="756">
        <v>0</v>
      </c>
      <c r="S649" s="756">
        <v>0</v>
      </c>
      <c r="T649" s="756">
        <v>0</v>
      </c>
      <c r="U649" s="756">
        <v>0</v>
      </c>
      <c r="V649" s="756">
        <v>0</v>
      </c>
      <c r="W649" s="756">
        <v>0</v>
      </c>
      <c r="X649" s="646">
        <f t="shared" si="319"/>
        <v>0</v>
      </c>
      <c r="Y649" s="594"/>
      <c r="Z649" s="705">
        <f t="shared" si="305"/>
        <v>633</v>
      </c>
      <c r="AA649" s="756">
        <f t="shared" si="297"/>
        <v>0</v>
      </c>
      <c r="AB649" s="756">
        <f t="shared" si="297"/>
        <v>0</v>
      </c>
      <c r="AC649" s="756">
        <f t="shared" si="297"/>
        <v>0</v>
      </c>
      <c r="AD649" s="756">
        <f t="shared" si="295"/>
        <v>0</v>
      </c>
      <c r="AE649" s="756">
        <f t="shared" si="295"/>
        <v>0</v>
      </c>
      <c r="AF649" s="756">
        <f t="shared" si="295"/>
        <v>0</v>
      </c>
      <c r="AG649" s="756">
        <f t="shared" si="295"/>
        <v>0</v>
      </c>
      <c r="AH649" s="646">
        <f t="shared" si="320"/>
        <v>0</v>
      </c>
      <c r="AI649" s="594"/>
      <c r="AJ649" s="705">
        <f t="shared" si="306"/>
        <v>633</v>
      </c>
      <c r="AK649" s="756">
        <v>0</v>
      </c>
      <c r="AL649" s="756">
        <v>0</v>
      </c>
      <c r="AM649" s="756">
        <v>0</v>
      </c>
      <c r="AN649" s="756">
        <v>0</v>
      </c>
      <c r="AO649" s="756">
        <v>0</v>
      </c>
      <c r="AP649" s="756">
        <v>0</v>
      </c>
      <c r="AQ649" s="756">
        <v>0</v>
      </c>
      <c r="AR649" s="646">
        <f t="shared" si="321"/>
        <v>0</v>
      </c>
      <c r="AS649" s="594"/>
      <c r="AT649" s="705">
        <f t="shared" si="307"/>
        <v>633</v>
      </c>
      <c r="AU649" s="756">
        <v>0</v>
      </c>
      <c r="AV649" s="756">
        <v>0</v>
      </c>
      <c r="AW649" s="756">
        <v>0</v>
      </c>
      <c r="AX649" s="756">
        <v>0</v>
      </c>
      <c r="AY649" s="756">
        <v>0</v>
      </c>
      <c r="AZ649" s="767">
        <f t="shared" si="326"/>
        <v>0</v>
      </c>
      <c r="BA649" s="756">
        <v>0</v>
      </c>
      <c r="BB649" s="756">
        <v>0</v>
      </c>
      <c r="BC649" s="756">
        <v>0</v>
      </c>
      <c r="BD649" s="756">
        <v>0</v>
      </c>
      <c r="BE649" s="767">
        <f t="shared" si="308"/>
        <v>0</v>
      </c>
      <c r="BF649" s="646">
        <f t="shared" si="309"/>
        <v>0</v>
      </c>
      <c r="BG649" s="594"/>
      <c r="BH649" s="705">
        <f t="shared" si="299"/>
        <v>633</v>
      </c>
      <c r="BI649" s="646">
        <f t="shared" si="310"/>
        <v>0</v>
      </c>
      <c r="BJ649" s="594"/>
      <c r="BK649" s="705">
        <f t="shared" si="311"/>
        <v>633</v>
      </c>
      <c r="BL649" s="756">
        <v>0</v>
      </c>
      <c r="BM649" s="756">
        <v>0</v>
      </c>
      <c r="BN649" s="756">
        <v>0</v>
      </c>
      <c r="BO649" s="756">
        <v>0</v>
      </c>
      <c r="BP649" s="756">
        <v>0</v>
      </c>
      <c r="BQ649" s="756">
        <v>0</v>
      </c>
      <c r="BR649" s="756">
        <v>0</v>
      </c>
      <c r="BS649" s="646">
        <f t="shared" si="322"/>
        <v>0</v>
      </c>
      <c r="BT649" s="594"/>
      <c r="BU649" s="705">
        <f t="shared" si="312"/>
        <v>633</v>
      </c>
      <c r="BV649" s="756">
        <v>0</v>
      </c>
      <c r="BW649" s="756">
        <v>0</v>
      </c>
      <c r="BX649" s="756">
        <v>0</v>
      </c>
      <c r="BY649" s="756">
        <v>0</v>
      </c>
      <c r="BZ649" s="756">
        <v>0</v>
      </c>
      <c r="CA649" s="756">
        <v>0</v>
      </c>
      <c r="CB649" s="756">
        <v>0</v>
      </c>
      <c r="CC649" s="646">
        <f t="shared" si="323"/>
        <v>0</v>
      </c>
      <c r="CD649" s="594"/>
      <c r="CE649" s="705">
        <f t="shared" si="300"/>
        <v>633</v>
      </c>
      <c r="CF649" s="756">
        <f t="shared" si="298"/>
        <v>0</v>
      </c>
      <c r="CG649" s="756">
        <f t="shared" si="298"/>
        <v>0</v>
      </c>
      <c r="CH649" s="756">
        <f t="shared" si="298"/>
        <v>0</v>
      </c>
      <c r="CI649" s="756">
        <f t="shared" si="296"/>
        <v>0</v>
      </c>
      <c r="CJ649" s="756">
        <f t="shared" si="296"/>
        <v>0</v>
      </c>
      <c r="CK649" s="756">
        <f t="shared" si="296"/>
        <v>0</v>
      </c>
      <c r="CL649" s="756">
        <f t="shared" si="296"/>
        <v>0</v>
      </c>
      <c r="CM649" s="646">
        <f t="shared" si="324"/>
        <v>0</v>
      </c>
      <c r="CN649" s="594"/>
      <c r="CO649" s="705">
        <f t="shared" si="301"/>
        <v>633</v>
      </c>
      <c r="CP649" s="756">
        <v>0</v>
      </c>
      <c r="CQ649" s="756">
        <v>0</v>
      </c>
      <c r="CR649" s="756">
        <v>0</v>
      </c>
      <c r="CS649" s="756">
        <v>0</v>
      </c>
      <c r="CT649" s="756">
        <v>0</v>
      </c>
      <c r="CU649" s="756">
        <v>0</v>
      </c>
      <c r="CV649" s="756">
        <v>0</v>
      </c>
      <c r="CW649" s="646">
        <f t="shared" si="325"/>
        <v>0</v>
      </c>
      <c r="CX649" s="685"/>
      <c r="CY649" s="705">
        <f t="shared" si="302"/>
        <v>633</v>
      </c>
      <c r="CZ649" s="756">
        <v>0</v>
      </c>
      <c r="DA649" s="756">
        <v>0</v>
      </c>
      <c r="DB649" s="756">
        <v>0</v>
      </c>
      <c r="DC649" s="756">
        <v>0</v>
      </c>
      <c r="DD649" s="756">
        <v>0</v>
      </c>
      <c r="DE649" s="767">
        <f t="shared" si="313"/>
        <v>0</v>
      </c>
      <c r="DF649" s="756">
        <v>0</v>
      </c>
      <c r="DG649" s="756">
        <v>0</v>
      </c>
      <c r="DH649" s="756">
        <v>0</v>
      </c>
      <c r="DI649" s="756">
        <v>0</v>
      </c>
      <c r="DJ649" s="767">
        <f t="shared" si="314"/>
        <v>0</v>
      </c>
      <c r="DK649" s="715">
        <f t="shared" si="315"/>
        <v>0</v>
      </c>
      <c r="DL649" s="685"/>
      <c r="DM649" s="705">
        <f t="shared" si="303"/>
        <v>633</v>
      </c>
      <c r="DN649" s="715">
        <f t="shared" si="316"/>
        <v>0</v>
      </c>
    </row>
    <row r="650" spans="2:118" x14ac:dyDescent="0.25">
      <c r="B650" s="705">
        <v>634</v>
      </c>
      <c r="C650" s="765">
        <f>(1+_xlfn.XLOOKUP(INT((B650-1)/12)+1,'ZC Curve'!$B$8:$B$107,'ZC Curve'!R$8:R$107,,0))^(1/12)-1</f>
        <v>0</v>
      </c>
      <c r="D650" s="766">
        <f t="shared" si="317"/>
        <v>1</v>
      </c>
      <c r="E650" s="685"/>
      <c r="F650" s="705">
        <v>634</v>
      </c>
      <c r="G650" s="756">
        <v>0</v>
      </c>
      <c r="H650" s="756">
        <v>0</v>
      </c>
      <c r="I650" s="756">
        <v>0</v>
      </c>
      <c r="J650" s="756">
        <v>0</v>
      </c>
      <c r="K650" s="756">
        <v>0</v>
      </c>
      <c r="L650" s="756">
        <v>0</v>
      </c>
      <c r="M650" s="756">
        <v>0</v>
      </c>
      <c r="N650" s="646">
        <f t="shared" si="318"/>
        <v>0</v>
      </c>
      <c r="O650" s="594"/>
      <c r="P650" s="705">
        <f t="shared" si="304"/>
        <v>634</v>
      </c>
      <c r="Q650" s="756">
        <v>0</v>
      </c>
      <c r="R650" s="756">
        <v>0</v>
      </c>
      <c r="S650" s="756">
        <v>0</v>
      </c>
      <c r="T650" s="756">
        <v>0</v>
      </c>
      <c r="U650" s="756">
        <v>0</v>
      </c>
      <c r="V650" s="756">
        <v>0</v>
      </c>
      <c r="W650" s="756">
        <v>0</v>
      </c>
      <c r="X650" s="646">
        <f t="shared" si="319"/>
        <v>0</v>
      </c>
      <c r="Y650" s="594"/>
      <c r="Z650" s="705">
        <f t="shared" si="305"/>
        <v>634</v>
      </c>
      <c r="AA650" s="756">
        <f t="shared" si="297"/>
        <v>0</v>
      </c>
      <c r="AB650" s="756">
        <f t="shared" si="297"/>
        <v>0</v>
      </c>
      <c r="AC650" s="756">
        <f t="shared" si="297"/>
        <v>0</v>
      </c>
      <c r="AD650" s="756">
        <f t="shared" si="295"/>
        <v>0</v>
      </c>
      <c r="AE650" s="756">
        <f t="shared" si="295"/>
        <v>0</v>
      </c>
      <c r="AF650" s="756">
        <f t="shared" si="295"/>
        <v>0</v>
      </c>
      <c r="AG650" s="756">
        <f t="shared" si="295"/>
        <v>0</v>
      </c>
      <c r="AH650" s="646">
        <f t="shared" si="320"/>
        <v>0</v>
      </c>
      <c r="AI650" s="594"/>
      <c r="AJ650" s="705">
        <f t="shared" si="306"/>
        <v>634</v>
      </c>
      <c r="AK650" s="756">
        <v>0</v>
      </c>
      <c r="AL650" s="756">
        <v>0</v>
      </c>
      <c r="AM650" s="756">
        <v>0</v>
      </c>
      <c r="AN650" s="756">
        <v>0</v>
      </c>
      <c r="AO650" s="756">
        <v>0</v>
      </c>
      <c r="AP650" s="756">
        <v>0</v>
      </c>
      <c r="AQ650" s="756">
        <v>0</v>
      </c>
      <c r="AR650" s="646">
        <f t="shared" si="321"/>
        <v>0</v>
      </c>
      <c r="AS650" s="594"/>
      <c r="AT650" s="705">
        <f t="shared" si="307"/>
        <v>634</v>
      </c>
      <c r="AU650" s="756">
        <v>0</v>
      </c>
      <c r="AV650" s="756">
        <v>0</v>
      </c>
      <c r="AW650" s="756">
        <v>0</v>
      </c>
      <c r="AX650" s="756">
        <v>0</v>
      </c>
      <c r="AY650" s="756">
        <v>0</v>
      </c>
      <c r="AZ650" s="767">
        <f t="shared" si="326"/>
        <v>0</v>
      </c>
      <c r="BA650" s="756">
        <v>0</v>
      </c>
      <c r="BB650" s="756">
        <v>0</v>
      </c>
      <c r="BC650" s="756">
        <v>0</v>
      </c>
      <c r="BD650" s="756">
        <v>0</v>
      </c>
      <c r="BE650" s="767">
        <f t="shared" si="308"/>
        <v>0</v>
      </c>
      <c r="BF650" s="646">
        <f t="shared" si="309"/>
        <v>0</v>
      </c>
      <c r="BG650" s="594"/>
      <c r="BH650" s="705">
        <f t="shared" si="299"/>
        <v>634</v>
      </c>
      <c r="BI650" s="646">
        <f t="shared" si="310"/>
        <v>0</v>
      </c>
      <c r="BJ650" s="594"/>
      <c r="BK650" s="705">
        <f t="shared" si="311"/>
        <v>634</v>
      </c>
      <c r="BL650" s="756">
        <v>0</v>
      </c>
      <c r="BM650" s="756">
        <v>0</v>
      </c>
      <c r="BN650" s="756">
        <v>0</v>
      </c>
      <c r="BO650" s="756">
        <v>0</v>
      </c>
      <c r="BP650" s="756">
        <v>0</v>
      </c>
      <c r="BQ650" s="756">
        <v>0</v>
      </c>
      <c r="BR650" s="756">
        <v>0</v>
      </c>
      <c r="BS650" s="646">
        <f t="shared" si="322"/>
        <v>0</v>
      </c>
      <c r="BT650" s="594"/>
      <c r="BU650" s="705">
        <f t="shared" si="312"/>
        <v>634</v>
      </c>
      <c r="BV650" s="756">
        <v>0</v>
      </c>
      <c r="BW650" s="756">
        <v>0</v>
      </c>
      <c r="BX650" s="756">
        <v>0</v>
      </c>
      <c r="BY650" s="756">
        <v>0</v>
      </c>
      <c r="BZ650" s="756">
        <v>0</v>
      </c>
      <c r="CA650" s="756">
        <v>0</v>
      </c>
      <c r="CB650" s="756">
        <v>0</v>
      </c>
      <c r="CC650" s="646">
        <f t="shared" si="323"/>
        <v>0</v>
      </c>
      <c r="CD650" s="594"/>
      <c r="CE650" s="705">
        <f t="shared" si="300"/>
        <v>634</v>
      </c>
      <c r="CF650" s="756">
        <f t="shared" si="298"/>
        <v>0</v>
      </c>
      <c r="CG650" s="756">
        <f t="shared" si="298"/>
        <v>0</v>
      </c>
      <c r="CH650" s="756">
        <f t="shared" si="298"/>
        <v>0</v>
      </c>
      <c r="CI650" s="756">
        <f t="shared" si="296"/>
        <v>0</v>
      </c>
      <c r="CJ650" s="756">
        <f t="shared" si="296"/>
        <v>0</v>
      </c>
      <c r="CK650" s="756">
        <f t="shared" si="296"/>
        <v>0</v>
      </c>
      <c r="CL650" s="756">
        <f t="shared" si="296"/>
        <v>0</v>
      </c>
      <c r="CM650" s="646">
        <f t="shared" si="324"/>
        <v>0</v>
      </c>
      <c r="CN650" s="594"/>
      <c r="CO650" s="705">
        <f t="shared" si="301"/>
        <v>634</v>
      </c>
      <c r="CP650" s="756">
        <v>0</v>
      </c>
      <c r="CQ650" s="756">
        <v>0</v>
      </c>
      <c r="CR650" s="756">
        <v>0</v>
      </c>
      <c r="CS650" s="756">
        <v>0</v>
      </c>
      <c r="CT650" s="756">
        <v>0</v>
      </c>
      <c r="CU650" s="756">
        <v>0</v>
      </c>
      <c r="CV650" s="756">
        <v>0</v>
      </c>
      <c r="CW650" s="646">
        <f t="shared" si="325"/>
        <v>0</v>
      </c>
      <c r="CX650" s="685"/>
      <c r="CY650" s="705">
        <f t="shared" si="302"/>
        <v>634</v>
      </c>
      <c r="CZ650" s="756">
        <v>0</v>
      </c>
      <c r="DA650" s="756">
        <v>0</v>
      </c>
      <c r="DB650" s="756">
        <v>0</v>
      </c>
      <c r="DC650" s="756">
        <v>0</v>
      </c>
      <c r="DD650" s="756">
        <v>0</v>
      </c>
      <c r="DE650" s="767">
        <f t="shared" si="313"/>
        <v>0</v>
      </c>
      <c r="DF650" s="756">
        <v>0</v>
      </c>
      <c r="DG650" s="756">
        <v>0</v>
      </c>
      <c r="DH650" s="756">
        <v>0</v>
      </c>
      <c r="DI650" s="756">
        <v>0</v>
      </c>
      <c r="DJ650" s="767">
        <f t="shared" si="314"/>
        <v>0</v>
      </c>
      <c r="DK650" s="715">
        <f t="shared" si="315"/>
        <v>0</v>
      </c>
      <c r="DL650" s="685"/>
      <c r="DM650" s="705">
        <f t="shared" si="303"/>
        <v>634</v>
      </c>
      <c r="DN650" s="715">
        <f t="shared" si="316"/>
        <v>0</v>
      </c>
    </row>
    <row r="651" spans="2:118" x14ac:dyDescent="0.25">
      <c r="B651" s="705">
        <v>635</v>
      </c>
      <c r="C651" s="765">
        <f>(1+_xlfn.XLOOKUP(INT((B651-1)/12)+1,'ZC Curve'!$B$8:$B$107,'ZC Curve'!R$8:R$107,,0))^(1/12)-1</f>
        <v>0</v>
      </c>
      <c r="D651" s="766">
        <f t="shared" si="317"/>
        <v>1</v>
      </c>
      <c r="E651" s="685"/>
      <c r="F651" s="705">
        <v>635</v>
      </c>
      <c r="G651" s="756">
        <v>0</v>
      </c>
      <c r="H651" s="756">
        <v>0</v>
      </c>
      <c r="I651" s="756">
        <v>0</v>
      </c>
      <c r="J651" s="756">
        <v>0</v>
      </c>
      <c r="K651" s="756">
        <v>0</v>
      </c>
      <c r="L651" s="756">
        <v>0</v>
      </c>
      <c r="M651" s="756">
        <v>0</v>
      </c>
      <c r="N651" s="646">
        <f t="shared" si="318"/>
        <v>0</v>
      </c>
      <c r="O651" s="594"/>
      <c r="P651" s="705">
        <f t="shared" si="304"/>
        <v>635</v>
      </c>
      <c r="Q651" s="756">
        <v>0</v>
      </c>
      <c r="R651" s="756">
        <v>0</v>
      </c>
      <c r="S651" s="756">
        <v>0</v>
      </c>
      <c r="T651" s="756">
        <v>0</v>
      </c>
      <c r="U651" s="756">
        <v>0</v>
      </c>
      <c r="V651" s="756">
        <v>0</v>
      </c>
      <c r="W651" s="756">
        <v>0</v>
      </c>
      <c r="X651" s="646">
        <f t="shared" si="319"/>
        <v>0</v>
      </c>
      <c r="Y651" s="594"/>
      <c r="Z651" s="705">
        <f t="shared" si="305"/>
        <v>635</v>
      </c>
      <c r="AA651" s="756">
        <f t="shared" si="297"/>
        <v>0</v>
      </c>
      <c r="AB651" s="756">
        <f t="shared" si="297"/>
        <v>0</v>
      </c>
      <c r="AC651" s="756">
        <f t="shared" si="297"/>
        <v>0</v>
      </c>
      <c r="AD651" s="756">
        <f t="shared" si="295"/>
        <v>0</v>
      </c>
      <c r="AE651" s="756">
        <f t="shared" si="295"/>
        <v>0</v>
      </c>
      <c r="AF651" s="756">
        <f t="shared" si="295"/>
        <v>0</v>
      </c>
      <c r="AG651" s="756">
        <f t="shared" ref="AG651:AG714" si="327">M651+W651</f>
        <v>0</v>
      </c>
      <c r="AH651" s="646">
        <f t="shared" si="320"/>
        <v>0</v>
      </c>
      <c r="AI651" s="594"/>
      <c r="AJ651" s="705">
        <f t="shared" si="306"/>
        <v>635</v>
      </c>
      <c r="AK651" s="756">
        <v>0</v>
      </c>
      <c r="AL651" s="756">
        <v>0</v>
      </c>
      <c r="AM651" s="756">
        <v>0</v>
      </c>
      <c r="AN651" s="756">
        <v>0</v>
      </c>
      <c r="AO651" s="756">
        <v>0</v>
      </c>
      <c r="AP651" s="756">
        <v>0</v>
      </c>
      <c r="AQ651" s="756">
        <v>0</v>
      </c>
      <c r="AR651" s="646">
        <f t="shared" si="321"/>
        <v>0</v>
      </c>
      <c r="AS651" s="594"/>
      <c r="AT651" s="705">
        <f t="shared" si="307"/>
        <v>635</v>
      </c>
      <c r="AU651" s="756">
        <v>0</v>
      </c>
      <c r="AV651" s="756">
        <v>0</v>
      </c>
      <c r="AW651" s="756">
        <v>0</v>
      </c>
      <c r="AX651" s="756">
        <v>0</v>
      </c>
      <c r="AY651" s="756">
        <v>0</v>
      </c>
      <c r="AZ651" s="767">
        <f t="shared" si="326"/>
        <v>0</v>
      </c>
      <c r="BA651" s="756">
        <v>0</v>
      </c>
      <c r="BB651" s="756">
        <v>0</v>
      </c>
      <c r="BC651" s="756">
        <v>0</v>
      </c>
      <c r="BD651" s="756">
        <v>0</v>
      </c>
      <c r="BE651" s="767">
        <f t="shared" si="308"/>
        <v>0</v>
      </c>
      <c r="BF651" s="646">
        <f t="shared" si="309"/>
        <v>0</v>
      </c>
      <c r="BG651" s="594"/>
      <c r="BH651" s="705">
        <f t="shared" si="299"/>
        <v>635</v>
      </c>
      <c r="BI651" s="646">
        <f t="shared" si="310"/>
        <v>0</v>
      </c>
      <c r="BJ651" s="594"/>
      <c r="BK651" s="705">
        <f t="shared" si="311"/>
        <v>635</v>
      </c>
      <c r="BL651" s="756">
        <v>0</v>
      </c>
      <c r="BM651" s="756">
        <v>0</v>
      </c>
      <c r="BN651" s="756">
        <v>0</v>
      </c>
      <c r="BO651" s="756">
        <v>0</v>
      </c>
      <c r="BP651" s="756">
        <v>0</v>
      </c>
      <c r="BQ651" s="756">
        <v>0</v>
      </c>
      <c r="BR651" s="756">
        <v>0</v>
      </c>
      <c r="BS651" s="646">
        <f t="shared" si="322"/>
        <v>0</v>
      </c>
      <c r="BT651" s="594"/>
      <c r="BU651" s="705">
        <f t="shared" si="312"/>
        <v>635</v>
      </c>
      <c r="BV651" s="756">
        <v>0</v>
      </c>
      <c r="BW651" s="756">
        <v>0</v>
      </c>
      <c r="BX651" s="756">
        <v>0</v>
      </c>
      <c r="BY651" s="756">
        <v>0</v>
      </c>
      <c r="BZ651" s="756">
        <v>0</v>
      </c>
      <c r="CA651" s="756">
        <v>0</v>
      </c>
      <c r="CB651" s="756">
        <v>0</v>
      </c>
      <c r="CC651" s="646">
        <f t="shared" si="323"/>
        <v>0</v>
      </c>
      <c r="CD651" s="594"/>
      <c r="CE651" s="705">
        <f t="shared" si="300"/>
        <v>635</v>
      </c>
      <c r="CF651" s="756">
        <f t="shared" si="298"/>
        <v>0</v>
      </c>
      <c r="CG651" s="756">
        <f t="shared" si="298"/>
        <v>0</v>
      </c>
      <c r="CH651" s="756">
        <f t="shared" si="298"/>
        <v>0</v>
      </c>
      <c r="CI651" s="756">
        <f t="shared" si="296"/>
        <v>0</v>
      </c>
      <c r="CJ651" s="756">
        <f t="shared" si="296"/>
        <v>0</v>
      </c>
      <c r="CK651" s="756">
        <f t="shared" si="296"/>
        <v>0</v>
      </c>
      <c r="CL651" s="756">
        <f t="shared" ref="CL651:CL714" si="328">CB651+BR651</f>
        <v>0</v>
      </c>
      <c r="CM651" s="646">
        <f t="shared" si="324"/>
        <v>0</v>
      </c>
      <c r="CN651" s="594"/>
      <c r="CO651" s="705">
        <f t="shared" si="301"/>
        <v>635</v>
      </c>
      <c r="CP651" s="756">
        <v>0</v>
      </c>
      <c r="CQ651" s="756">
        <v>0</v>
      </c>
      <c r="CR651" s="756">
        <v>0</v>
      </c>
      <c r="CS651" s="756">
        <v>0</v>
      </c>
      <c r="CT651" s="756">
        <v>0</v>
      </c>
      <c r="CU651" s="756">
        <v>0</v>
      </c>
      <c r="CV651" s="756">
        <v>0</v>
      </c>
      <c r="CW651" s="646">
        <f t="shared" si="325"/>
        <v>0</v>
      </c>
      <c r="CX651" s="685"/>
      <c r="CY651" s="705">
        <f t="shared" si="302"/>
        <v>635</v>
      </c>
      <c r="CZ651" s="756">
        <v>0</v>
      </c>
      <c r="DA651" s="756">
        <v>0</v>
      </c>
      <c r="DB651" s="756">
        <v>0</v>
      </c>
      <c r="DC651" s="756">
        <v>0</v>
      </c>
      <c r="DD651" s="756">
        <v>0</v>
      </c>
      <c r="DE651" s="767">
        <f t="shared" si="313"/>
        <v>0</v>
      </c>
      <c r="DF651" s="756">
        <v>0</v>
      </c>
      <c r="DG651" s="756">
        <v>0</v>
      </c>
      <c r="DH651" s="756">
        <v>0</v>
      </c>
      <c r="DI651" s="756">
        <v>0</v>
      </c>
      <c r="DJ651" s="767">
        <f t="shared" si="314"/>
        <v>0</v>
      </c>
      <c r="DK651" s="715">
        <f t="shared" si="315"/>
        <v>0</v>
      </c>
      <c r="DL651" s="685"/>
      <c r="DM651" s="705">
        <f t="shared" si="303"/>
        <v>635</v>
      </c>
      <c r="DN651" s="715">
        <f t="shared" si="316"/>
        <v>0</v>
      </c>
    </row>
    <row r="652" spans="2:118" x14ac:dyDescent="0.25">
      <c r="B652" s="705">
        <v>636</v>
      </c>
      <c r="C652" s="765">
        <f>(1+_xlfn.XLOOKUP(INT((B652-1)/12)+1,'ZC Curve'!$B$8:$B$107,'ZC Curve'!R$8:R$107,,0))^(1/12)-1</f>
        <v>0</v>
      </c>
      <c r="D652" s="766">
        <f t="shared" si="317"/>
        <v>1</v>
      </c>
      <c r="E652" s="685"/>
      <c r="F652" s="705">
        <v>636</v>
      </c>
      <c r="G652" s="756">
        <v>0</v>
      </c>
      <c r="H652" s="756">
        <v>0</v>
      </c>
      <c r="I652" s="756">
        <v>0</v>
      </c>
      <c r="J652" s="756">
        <v>0</v>
      </c>
      <c r="K652" s="756">
        <v>0</v>
      </c>
      <c r="L652" s="756">
        <v>0</v>
      </c>
      <c r="M652" s="756">
        <v>0</v>
      </c>
      <c r="N652" s="646">
        <f t="shared" si="318"/>
        <v>0</v>
      </c>
      <c r="O652" s="594"/>
      <c r="P652" s="705">
        <f t="shared" si="304"/>
        <v>636</v>
      </c>
      <c r="Q652" s="756">
        <v>0</v>
      </c>
      <c r="R652" s="756">
        <v>0</v>
      </c>
      <c r="S652" s="756">
        <v>0</v>
      </c>
      <c r="T652" s="756">
        <v>0</v>
      </c>
      <c r="U652" s="756">
        <v>0</v>
      </c>
      <c r="V652" s="756">
        <v>0</v>
      </c>
      <c r="W652" s="756">
        <v>0</v>
      </c>
      <c r="X652" s="646">
        <f t="shared" si="319"/>
        <v>0</v>
      </c>
      <c r="Y652" s="594"/>
      <c r="Z652" s="705">
        <f t="shared" si="305"/>
        <v>636</v>
      </c>
      <c r="AA652" s="756">
        <f t="shared" si="297"/>
        <v>0</v>
      </c>
      <c r="AB652" s="756">
        <f t="shared" si="297"/>
        <v>0</v>
      </c>
      <c r="AC652" s="756">
        <f t="shared" si="297"/>
        <v>0</v>
      </c>
      <c r="AD652" s="756">
        <f t="shared" si="297"/>
        <v>0</v>
      </c>
      <c r="AE652" s="756">
        <f t="shared" si="297"/>
        <v>0</v>
      </c>
      <c r="AF652" s="756">
        <f t="shared" si="297"/>
        <v>0</v>
      </c>
      <c r="AG652" s="756">
        <f t="shared" si="327"/>
        <v>0</v>
      </c>
      <c r="AH652" s="646">
        <f t="shared" si="320"/>
        <v>0</v>
      </c>
      <c r="AI652" s="594"/>
      <c r="AJ652" s="705">
        <f t="shared" si="306"/>
        <v>636</v>
      </c>
      <c r="AK652" s="756">
        <v>0</v>
      </c>
      <c r="AL652" s="756">
        <v>0</v>
      </c>
      <c r="AM652" s="756">
        <v>0</v>
      </c>
      <c r="AN652" s="756">
        <v>0</v>
      </c>
      <c r="AO652" s="756">
        <v>0</v>
      </c>
      <c r="AP652" s="756">
        <v>0</v>
      </c>
      <c r="AQ652" s="756">
        <v>0</v>
      </c>
      <c r="AR652" s="646">
        <f t="shared" si="321"/>
        <v>0</v>
      </c>
      <c r="AS652" s="594"/>
      <c r="AT652" s="705">
        <f t="shared" si="307"/>
        <v>636</v>
      </c>
      <c r="AU652" s="756">
        <v>0</v>
      </c>
      <c r="AV652" s="756">
        <v>0</v>
      </c>
      <c r="AW652" s="756">
        <v>0</v>
      </c>
      <c r="AX652" s="756">
        <v>0</v>
      </c>
      <c r="AY652" s="756">
        <v>0</v>
      </c>
      <c r="AZ652" s="767">
        <f t="shared" si="326"/>
        <v>0</v>
      </c>
      <c r="BA652" s="756">
        <v>0</v>
      </c>
      <c r="BB652" s="756">
        <v>0</v>
      </c>
      <c r="BC652" s="756">
        <v>0</v>
      </c>
      <c r="BD652" s="756">
        <v>0</v>
      </c>
      <c r="BE652" s="767">
        <f t="shared" si="308"/>
        <v>0</v>
      </c>
      <c r="BF652" s="646">
        <f t="shared" si="309"/>
        <v>0</v>
      </c>
      <c r="BG652" s="594"/>
      <c r="BH652" s="705">
        <f t="shared" si="299"/>
        <v>636</v>
      </c>
      <c r="BI652" s="646">
        <f t="shared" si="310"/>
        <v>0</v>
      </c>
      <c r="BJ652" s="594"/>
      <c r="BK652" s="705">
        <f t="shared" si="311"/>
        <v>636</v>
      </c>
      <c r="BL652" s="756">
        <v>0</v>
      </c>
      <c r="BM652" s="756">
        <v>0</v>
      </c>
      <c r="BN652" s="756">
        <v>0</v>
      </c>
      <c r="BO652" s="756">
        <v>0</v>
      </c>
      <c r="BP652" s="756">
        <v>0</v>
      </c>
      <c r="BQ652" s="756">
        <v>0</v>
      </c>
      <c r="BR652" s="756">
        <v>0</v>
      </c>
      <c r="BS652" s="646">
        <f t="shared" si="322"/>
        <v>0</v>
      </c>
      <c r="BT652" s="594"/>
      <c r="BU652" s="705">
        <f t="shared" si="312"/>
        <v>636</v>
      </c>
      <c r="BV652" s="756">
        <v>0</v>
      </c>
      <c r="BW652" s="756">
        <v>0</v>
      </c>
      <c r="BX652" s="756">
        <v>0</v>
      </c>
      <c r="BY652" s="756">
        <v>0</v>
      </c>
      <c r="BZ652" s="756">
        <v>0</v>
      </c>
      <c r="CA652" s="756">
        <v>0</v>
      </c>
      <c r="CB652" s="756">
        <v>0</v>
      </c>
      <c r="CC652" s="646">
        <f t="shared" si="323"/>
        <v>0</v>
      </c>
      <c r="CD652" s="594"/>
      <c r="CE652" s="705">
        <f t="shared" si="300"/>
        <v>636</v>
      </c>
      <c r="CF652" s="756">
        <f t="shared" si="298"/>
        <v>0</v>
      </c>
      <c r="CG652" s="756">
        <f t="shared" si="298"/>
        <v>0</v>
      </c>
      <c r="CH652" s="756">
        <f t="shared" si="298"/>
        <v>0</v>
      </c>
      <c r="CI652" s="756">
        <f t="shared" si="298"/>
        <v>0</v>
      </c>
      <c r="CJ652" s="756">
        <f t="shared" si="298"/>
        <v>0</v>
      </c>
      <c r="CK652" s="756">
        <f t="shared" si="298"/>
        <v>0</v>
      </c>
      <c r="CL652" s="756">
        <f t="shared" si="328"/>
        <v>0</v>
      </c>
      <c r="CM652" s="646">
        <f t="shared" si="324"/>
        <v>0</v>
      </c>
      <c r="CN652" s="594"/>
      <c r="CO652" s="705">
        <f t="shared" si="301"/>
        <v>636</v>
      </c>
      <c r="CP652" s="756">
        <v>0</v>
      </c>
      <c r="CQ652" s="756">
        <v>0</v>
      </c>
      <c r="CR652" s="756">
        <v>0</v>
      </c>
      <c r="CS652" s="756">
        <v>0</v>
      </c>
      <c r="CT652" s="756">
        <v>0</v>
      </c>
      <c r="CU652" s="756">
        <v>0</v>
      </c>
      <c r="CV652" s="756">
        <v>0</v>
      </c>
      <c r="CW652" s="646">
        <f t="shared" si="325"/>
        <v>0</v>
      </c>
      <c r="CX652" s="685"/>
      <c r="CY652" s="705">
        <f t="shared" si="302"/>
        <v>636</v>
      </c>
      <c r="CZ652" s="756">
        <v>0</v>
      </c>
      <c r="DA652" s="756">
        <v>0</v>
      </c>
      <c r="DB652" s="756">
        <v>0</v>
      </c>
      <c r="DC652" s="756">
        <v>0</v>
      </c>
      <c r="DD652" s="756">
        <v>0</v>
      </c>
      <c r="DE652" s="767">
        <f t="shared" si="313"/>
        <v>0</v>
      </c>
      <c r="DF652" s="756">
        <v>0</v>
      </c>
      <c r="DG652" s="756">
        <v>0</v>
      </c>
      <c r="DH652" s="756">
        <v>0</v>
      </c>
      <c r="DI652" s="756">
        <v>0</v>
      </c>
      <c r="DJ652" s="767">
        <f t="shared" si="314"/>
        <v>0</v>
      </c>
      <c r="DK652" s="715">
        <f t="shared" si="315"/>
        <v>0</v>
      </c>
      <c r="DL652" s="685"/>
      <c r="DM652" s="705">
        <f t="shared" si="303"/>
        <v>636</v>
      </c>
      <c r="DN652" s="715">
        <f t="shared" si="316"/>
        <v>0</v>
      </c>
    </row>
    <row r="653" spans="2:118" x14ac:dyDescent="0.25">
      <c r="B653" s="705">
        <v>637</v>
      </c>
      <c r="C653" s="765">
        <f>(1+_xlfn.XLOOKUP(INT((B653-1)/12)+1,'ZC Curve'!$B$8:$B$107,'ZC Curve'!R$8:R$107,,0))^(1/12)-1</f>
        <v>0</v>
      </c>
      <c r="D653" s="766">
        <f t="shared" si="317"/>
        <v>1</v>
      </c>
      <c r="E653" s="685"/>
      <c r="F653" s="705">
        <v>637</v>
      </c>
      <c r="G653" s="756">
        <v>0</v>
      </c>
      <c r="H653" s="756">
        <v>0</v>
      </c>
      <c r="I653" s="756">
        <v>0</v>
      </c>
      <c r="J653" s="756">
        <v>0</v>
      </c>
      <c r="K653" s="756">
        <v>0</v>
      </c>
      <c r="L653" s="756">
        <v>0</v>
      </c>
      <c r="M653" s="756">
        <v>0</v>
      </c>
      <c r="N653" s="646">
        <f t="shared" si="318"/>
        <v>0</v>
      </c>
      <c r="O653" s="594"/>
      <c r="P653" s="705">
        <f t="shared" si="304"/>
        <v>637</v>
      </c>
      <c r="Q653" s="756">
        <v>0</v>
      </c>
      <c r="R653" s="756">
        <v>0</v>
      </c>
      <c r="S653" s="756">
        <v>0</v>
      </c>
      <c r="T653" s="756">
        <v>0</v>
      </c>
      <c r="U653" s="756">
        <v>0</v>
      </c>
      <c r="V653" s="756">
        <v>0</v>
      </c>
      <c r="W653" s="756">
        <v>0</v>
      </c>
      <c r="X653" s="646">
        <f t="shared" si="319"/>
        <v>0</v>
      </c>
      <c r="Y653" s="594"/>
      <c r="Z653" s="705">
        <f t="shared" si="305"/>
        <v>637</v>
      </c>
      <c r="AA653" s="756">
        <f t="shared" ref="AA653:AF695" si="329">G653+Q653</f>
        <v>0</v>
      </c>
      <c r="AB653" s="756">
        <f t="shared" si="329"/>
        <v>0</v>
      </c>
      <c r="AC653" s="756">
        <f t="shared" si="329"/>
        <v>0</v>
      </c>
      <c r="AD653" s="756">
        <f t="shared" si="329"/>
        <v>0</v>
      </c>
      <c r="AE653" s="756">
        <f t="shared" si="329"/>
        <v>0</v>
      </c>
      <c r="AF653" s="756">
        <f t="shared" si="329"/>
        <v>0</v>
      </c>
      <c r="AG653" s="756">
        <f t="shared" si="327"/>
        <v>0</v>
      </c>
      <c r="AH653" s="646">
        <f t="shared" si="320"/>
        <v>0</v>
      </c>
      <c r="AI653" s="594"/>
      <c r="AJ653" s="705">
        <f t="shared" si="306"/>
        <v>637</v>
      </c>
      <c r="AK653" s="756">
        <v>0</v>
      </c>
      <c r="AL653" s="756">
        <v>0</v>
      </c>
      <c r="AM653" s="756">
        <v>0</v>
      </c>
      <c r="AN653" s="756">
        <v>0</v>
      </c>
      <c r="AO653" s="756">
        <v>0</v>
      </c>
      <c r="AP653" s="756">
        <v>0</v>
      </c>
      <c r="AQ653" s="756">
        <v>0</v>
      </c>
      <c r="AR653" s="646">
        <f t="shared" si="321"/>
        <v>0</v>
      </c>
      <c r="AS653" s="594"/>
      <c r="AT653" s="705">
        <f t="shared" si="307"/>
        <v>637</v>
      </c>
      <c r="AU653" s="756">
        <v>0</v>
      </c>
      <c r="AV653" s="756">
        <v>0</v>
      </c>
      <c r="AW653" s="756">
        <v>0</v>
      </c>
      <c r="AX653" s="756">
        <v>0</v>
      </c>
      <c r="AY653" s="756">
        <v>0</v>
      </c>
      <c r="AZ653" s="767">
        <f t="shared" si="326"/>
        <v>0</v>
      </c>
      <c r="BA653" s="756">
        <v>0</v>
      </c>
      <c r="BB653" s="756">
        <v>0</v>
      </c>
      <c r="BC653" s="756">
        <v>0</v>
      </c>
      <c r="BD653" s="756">
        <v>0</v>
      </c>
      <c r="BE653" s="767">
        <f t="shared" si="308"/>
        <v>0</v>
      </c>
      <c r="BF653" s="646">
        <f t="shared" si="309"/>
        <v>0</v>
      </c>
      <c r="BG653" s="594"/>
      <c r="BH653" s="705">
        <f t="shared" si="299"/>
        <v>637</v>
      </c>
      <c r="BI653" s="646">
        <f t="shared" si="310"/>
        <v>0</v>
      </c>
      <c r="BJ653" s="594"/>
      <c r="BK653" s="705">
        <f t="shared" si="311"/>
        <v>637</v>
      </c>
      <c r="BL653" s="756">
        <v>0</v>
      </c>
      <c r="BM653" s="756">
        <v>0</v>
      </c>
      <c r="BN653" s="756">
        <v>0</v>
      </c>
      <c r="BO653" s="756">
        <v>0</v>
      </c>
      <c r="BP653" s="756">
        <v>0</v>
      </c>
      <c r="BQ653" s="756">
        <v>0</v>
      </c>
      <c r="BR653" s="756">
        <v>0</v>
      </c>
      <c r="BS653" s="646">
        <f t="shared" si="322"/>
        <v>0</v>
      </c>
      <c r="BT653" s="594"/>
      <c r="BU653" s="705">
        <f t="shared" si="312"/>
        <v>637</v>
      </c>
      <c r="BV653" s="756">
        <v>0</v>
      </c>
      <c r="BW653" s="756">
        <v>0</v>
      </c>
      <c r="BX653" s="756">
        <v>0</v>
      </c>
      <c r="BY653" s="756">
        <v>0</v>
      </c>
      <c r="BZ653" s="756">
        <v>0</v>
      </c>
      <c r="CA653" s="756">
        <v>0</v>
      </c>
      <c r="CB653" s="756">
        <v>0</v>
      </c>
      <c r="CC653" s="646">
        <f t="shared" si="323"/>
        <v>0</v>
      </c>
      <c r="CD653" s="594"/>
      <c r="CE653" s="705">
        <f t="shared" si="300"/>
        <v>637</v>
      </c>
      <c r="CF653" s="756">
        <f t="shared" ref="CF653:CK695" si="330">BV653+BL653</f>
        <v>0</v>
      </c>
      <c r="CG653" s="756">
        <f t="shared" si="330"/>
        <v>0</v>
      </c>
      <c r="CH653" s="756">
        <f t="shared" si="330"/>
        <v>0</v>
      </c>
      <c r="CI653" s="756">
        <f t="shared" si="330"/>
        <v>0</v>
      </c>
      <c r="CJ653" s="756">
        <f t="shared" si="330"/>
        <v>0</v>
      </c>
      <c r="CK653" s="756">
        <f t="shared" si="330"/>
        <v>0</v>
      </c>
      <c r="CL653" s="756">
        <f t="shared" si="328"/>
        <v>0</v>
      </c>
      <c r="CM653" s="646">
        <f t="shared" si="324"/>
        <v>0</v>
      </c>
      <c r="CN653" s="594"/>
      <c r="CO653" s="705">
        <f t="shared" si="301"/>
        <v>637</v>
      </c>
      <c r="CP653" s="756">
        <v>0</v>
      </c>
      <c r="CQ653" s="756">
        <v>0</v>
      </c>
      <c r="CR653" s="756">
        <v>0</v>
      </c>
      <c r="CS653" s="756">
        <v>0</v>
      </c>
      <c r="CT653" s="756">
        <v>0</v>
      </c>
      <c r="CU653" s="756">
        <v>0</v>
      </c>
      <c r="CV653" s="756">
        <v>0</v>
      </c>
      <c r="CW653" s="646">
        <f t="shared" si="325"/>
        <v>0</v>
      </c>
      <c r="CX653" s="685"/>
      <c r="CY653" s="705">
        <f t="shared" si="302"/>
        <v>637</v>
      </c>
      <c r="CZ653" s="756">
        <v>0</v>
      </c>
      <c r="DA653" s="756">
        <v>0</v>
      </c>
      <c r="DB653" s="756">
        <v>0</v>
      </c>
      <c r="DC653" s="756">
        <v>0</v>
      </c>
      <c r="DD653" s="756">
        <v>0</v>
      </c>
      <c r="DE653" s="767">
        <f t="shared" si="313"/>
        <v>0</v>
      </c>
      <c r="DF653" s="756">
        <v>0</v>
      </c>
      <c r="DG653" s="756">
        <v>0</v>
      </c>
      <c r="DH653" s="756">
        <v>0</v>
      </c>
      <c r="DI653" s="756">
        <v>0</v>
      </c>
      <c r="DJ653" s="767">
        <f t="shared" si="314"/>
        <v>0</v>
      </c>
      <c r="DK653" s="715">
        <f t="shared" si="315"/>
        <v>0</v>
      </c>
      <c r="DL653" s="685"/>
      <c r="DM653" s="705">
        <f t="shared" si="303"/>
        <v>637</v>
      </c>
      <c r="DN653" s="715">
        <f t="shared" si="316"/>
        <v>0</v>
      </c>
    </row>
    <row r="654" spans="2:118" x14ac:dyDescent="0.25">
      <c r="B654" s="705">
        <v>638</v>
      </c>
      <c r="C654" s="765">
        <f>(1+_xlfn.XLOOKUP(INT((B654-1)/12)+1,'ZC Curve'!$B$8:$B$107,'ZC Curve'!R$8:R$107,,0))^(1/12)-1</f>
        <v>0</v>
      </c>
      <c r="D654" s="766">
        <f t="shared" si="317"/>
        <v>1</v>
      </c>
      <c r="E654" s="685"/>
      <c r="F654" s="705">
        <v>638</v>
      </c>
      <c r="G654" s="756">
        <v>0</v>
      </c>
      <c r="H654" s="756">
        <v>0</v>
      </c>
      <c r="I654" s="756">
        <v>0</v>
      </c>
      <c r="J654" s="756">
        <v>0</v>
      </c>
      <c r="K654" s="756">
        <v>0</v>
      </c>
      <c r="L654" s="756">
        <v>0</v>
      </c>
      <c r="M654" s="756">
        <v>0</v>
      </c>
      <c r="N654" s="646">
        <f t="shared" si="318"/>
        <v>0</v>
      </c>
      <c r="O654" s="594"/>
      <c r="P654" s="705">
        <f t="shared" si="304"/>
        <v>638</v>
      </c>
      <c r="Q654" s="756">
        <v>0</v>
      </c>
      <c r="R654" s="756">
        <v>0</v>
      </c>
      <c r="S654" s="756">
        <v>0</v>
      </c>
      <c r="T654" s="756">
        <v>0</v>
      </c>
      <c r="U654" s="756">
        <v>0</v>
      </c>
      <c r="V654" s="756">
        <v>0</v>
      </c>
      <c r="W654" s="756">
        <v>0</v>
      </c>
      <c r="X654" s="646">
        <f t="shared" si="319"/>
        <v>0</v>
      </c>
      <c r="Y654" s="594"/>
      <c r="Z654" s="705">
        <f t="shared" si="305"/>
        <v>638</v>
      </c>
      <c r="AA654" s="756">
        <f t="shared" si="329"/>
        <v>0</v>
      </c>
      <c r="AB654" s="756">
        <f t="shared" si="329"/>
        <v>0</v>
      </c>
      <c r="AC654" s="756">
        <f t="shared" si="329"/>
        <v>0</v>
      </c>
      <c r="AD654" s="756">
        <f t="shared" si="329"/>
        <v>0</v>
      </c>
      <c r="AE654" s="756">
        <f t="shared" si="329"/>
        <v>0</v>
      </c>
      <c r="AF654" s="756">
        <f t="shared" si="329"/>
        <v>0</v>
      </c>
      <c r="AG654" s="756">
        <f t="shared" si="327"/>
        <v>0</v>
      </c>
      <c r="AH654" s="646">
        <f t="shared" si="320"/>
        <v>0</v>
      </c>
      <c r="AI654" s="594"/>
      <c r="AJ654" s="705">
        <f t="shared" si="306"/>
        <v>638</v>
      </c>
      <c r="AK654" s="756">
        <v>0</v>
      </c>
      <c r="AL654" s="756">
        <v>0</v>
      </c>
      <c r="AM654" s="756">
        <v>0</v>
      </c>
      <c r="AN654" s="756">
        <v>0</v>
      </c>
      <c r="AO654" s="756">
        <v>0</v>
      </c>
      <c r="AP654" s="756">
        <v>0</v>
      </c>
      <c r="AQ654" s="756">
        <v>0</v>
      </c>
      <c r="AR654" s="646">
        <f t="shared" si="321"/>
        <v>0</v>
      </c>
      <c r="AS654" s="594"/>
      <c r="AT654" s="705">
        <f t="shared" si="307"/>
        <v>638</v>
      </c>
      <c r="AU654" s="756">
        <v>0</v>
      </c>
      <c r="AV654" s="756">
        <v>0</v>
      </c>
      <c r="AW654" s="756">
        <v>0</v>
      </c>
      <c r="AX654" s="756">
        <v>0</v>
      </c>
      <c r="AY654" s="756">
        <v>0</v>
      </c>
      <c r="AZ654" s="767">
        <f t="shared" si="326"/>
        <v>0</v>
      </c>
      <c r="BA654" s="756">
        <v>0</v>
      </c>
      <c r="BB654" s="756">
        <v>0</v>
      </c>
      <c r="BC654" s="756">
        <v>0</v>
      </c>
      <c r="BD654" s="756">
        <v>0</v>
      </c>
      <c r="BE654" s="767">
        <f t="shared" si="308"/>
        <v>0</v>
      </c>
      <c r="BF654" s="646">
        <f t="shared" si="309"/>
        <v>0</v>
      </c>
      <c r="BG654" s="594"/>
      <c r="BH654" s="705">
        <f t="shared" si="299"/>
        <v>638</v>
      </c>
      <c r="BI654" s="646">
        <f t="shared" si="310"/>
        <v>0</v>
      </c>
      <c r="BJ654" s="594"/>
      <c r="BK654" s="705">
        <f t="shared" si="311"/>
        <v>638</v>
      </c>
      <c r="BL654" s="756">
        <v>0</v>
      </c>
      <c r="BM654" s="756">
        <v>0</v>
      </c>
      <c r="BN654" s="756">
        <v>0</v>
      </c>
      <c r="BO654" s="756">
        <v>0</v>
      </c>
      <c r="BP654" s="756">
        <v>0</v>
      </c>
      <c r="BQ654" s="756">
        <v>0</v>
      </c>
      <c r="BR654" s="756">
        <v>0</v>
      </c>
      <c r="BS654" s="646">
        <f t="shared" si="322"/>
        <v>0</v>
      </c>
      <c r="BT654" s="594"/>
      <c r="BU654" s="705">
        <f t="shared" si="312"/>
        <v>638</v>
      </c>
      <c r="BV654" s="756">
        <v>0</v>
      </c>
      <c r="BW654" s="756">
        <v>0</v>
      </c>
      <c r="BX654" s="756">
        <v>0</v>
      </c>
      <c r="BY654" s="756">
        <v>0</v>
      </c>
      <c r="BZ654" s="756">
        <v>0</v>
      </c>
      <c r="CA654" s="756">
        <v>0</v>
      </c>
      <c r="CB654" s="756">
        <v>0</v>
      </c>
      <c r="CC654" s="646">
        <f t="shared" si="323"/>
        <v>0</v>
      </c>
      <c r="CD654" s="594"/>
      <c r="CE654" s="705">
        <f t="shared" si="300"/>
        <v>638</v>
      </c>
      <c r="CF654" s="756">
        <f t="shared" si="330"/>
        <v>0</v>
      </c>
      <c r="CG654" s="756">
        <f t="shared" si="330"/>
        <v>0</v>
      </c>
      <c r="CH654" s="756">
        <f t="shared" si="330"/>
        <v>0</v>
      </c>
      <c r="CI654" s="756">
        <f t="shared" si="330"/>
        <v>0</v>
      </c>
      <c r="CJ654" s="756">
        <f t="shared" si="330"/>
        <v>0</v>
      </c>
      <c r="CK654" s="756">
        <f t="shared" si="330"/>
        <v>0</v>
      </c>
      <c r="CL654" s="756">
        <f t="shared" si="328"/>
        <v>0</v>
      </c>
      <c r="CM654" s="646">
        <f t="shared" si="324"/>
        <v>0</v>
      </c>
      <c r="CN654" s="594"/>
      <c r="CO654" s="705">
        <f t="shared" si="301"/>
        <v>638</v>
      </c>
      <c r="CP654" s="756">
        <v>0</v>
      </c>
      <c r="CQ654" s="756">
        <v>0</v>
      </c>
      <c r="CR654" s="756">
        <v>0</v>
      </c>
      <c r="CS654" s="756">
        <v>0</v>
      </c>
      <c r="CT654" s="756">
        <v>0</v>
      </c>
      <c r="CU654" s="756">
        <v>0</v>
      </c>
      <c r="CV654" s="756">
        <v>0</v>
      </c>
      <c r="CW654" s="646">
        <f t="shared" si="325"/>
        <v>0</v>
      </c>
      <c r="CX654" s="685"/>
      <c r="CY654" s="705">
        <f t="shared" si="302"/>
        <v>638</v>
      </c>
      <c r="CZ654" s="756">
        <v>0</v>
      </c>
      <c r="DA654" s="756">
        <v>0</v>
      </c>
      <c r="DB654" s="756">
        <v>0</v>
      </c>
      <c r="DC654" s="756">
        <v>0</v>
      </c>
      <c r="DD654" s="756">
        <v>0</v>
      </c>
      <c r="DE654" s="767">
        <f t="shared" si="313"/>
        <v>0</v>
      </c>
      <c r="DF654" s="756">
        <v>0</v>
      </c>
      <c r="DG654" s="756">
        <v>0</v>
      </c>
      <c r="DH654" s="756">
        <v>0</v>
      </c>
      <c r="DI654" s="756">
        <v>0</v>
      </c>
      <c r="DJ654" s="767">
        <f t="shared" si="314"/>
        <v>0</v>
      </c>
      <c r="DK654" s="715">
        <f t="shared" si="315"/>
        <v>0</v>
      </c>
      <c r="DL654" s="685"/>
      <c r="DM654" s="705">
        <f t="shared" si="303"/>
        <v>638</v>
      </c>
      <c r="DN654" s="715">
        <f t="shared" si="316"/>
        <v>0</v>
      </c>
    </row>
    <row r="655" spans="2:118" x14ac:dyDescent="0.25">
      <c r="B655" s="705">
        <v>639</v>
      </c>
      <c r="C655" s="765">
        <f>(1+_xlfn.XLOOKUP(INT((B655-1)/12)+1,'ZC Curve'!$B$8:$B$107,'ZC Curve'!R$8:R$107,,0))^(1/12)-1</f>
        <v>0</v>
      </c>
      <c r="D655" s="766">
        <f t="shared" si="317"/>
        <v>1</v>
      </c>
      <c r="E655" s="685"/>
      <c r="F655" s="705">
        <v>639</v>
      </c>
      <c r="G655" s="756">
        <v>0</v>
      </c>
      <c r="H655" s="756">
        <v>0</v>
      </c>
      <c r="I655" s="756">
        <v>0</v>
      </c>
      <c r="J655" s="756">
        <v>0</v>
      </c>
      <c r="K655" s="756">
        <v>0</v>
      </c>
      <c r="L655" s="756">
        <v>0</v>
      </c>
      <c r="M655" s="756">
        <v>0</v>
      </c>
      <c r="N655" s="646">
        <f t="shared" si="318"/>
        <v>0</v>
      </c>
      <c r="O655" s="594"/>
      <c r="P655" s="705">
        <f t="shared" si="304"/>
        <v>639</v>
      </c>
      <c r="Q655" s="756">
        <v>0</v>
      </c>
      <c r="R655" s="756">
        <v>0</v>
      </c>
      <c r="S655" s="756">
        <v>0</v>
      </c>
      <c r="T655" s="756">
        <v>0</v>
      </c>
      <c r="U655" s="756">
        <v>0</v>
      </c>
      <c r="V655" s="756">
        <v>0</v>
      </c>
      <c r="W655" s="756">
        <v>0</v>
      </c>
      <c r="X655" s="646">
        <f t="shared" si="319"/>
        <v>0</v>
      </c>
      <c r="Y655" s="594"/>
      <c r="Z655" s="705">
        <f t="shared" si="305"/>
        <v>639</v>
      </c>
      <c r="AA655" s="756">
        <f t="shared" si="329"/>
        <v>0</v>
      </c>
      <c r="AB655" s="756">
        <f t="shared" si="329"/>
        <v>0</v>
      </c>
      <c r="AC655" s="756">
        <f t="shared" si="329"/>
        <v>0</v>
      </c>
      <c r="AD655" s="756">
        <f t="shared" si="329"/>
        <v>0</v>
      </c>
      <c r="AE655" s="756">
        <f t="shared" si="329"/>
        <v>0</v>
      </c>
      <c r="AF655" s="756">
        <f t="shared" si="329"/>
        <v>0</v>
      </c>
      <c r="AG655" s="756">
        <f t="shared" si="327"/>
        <v>0</v>
      </c>
      <c r="AH655" s="646">
        <f t="shared" si="320"/>
        <v>0</v>
      </c>
      <c r="AI655" s="594"/>
      <c r="AJ655" s="705">
        <f t="shared" si="306"/>
        <v>639</v>
      </c>
      <c r="AK655" s="756">
        <v>0</v>
      </c>
      <c r="AL655" s="756">
        <v>0</v>
      </c>
      <c r="AM655" s="756">
        <v>0</v>
      </c>
      <c r="AN655" s="756">
        <v>0</v>
      </c>
      <c r="AO655" s="756">
        <v>0</v>
      </c>
      <c r="AP655" s="756">
        <v>0</v>
      </c>
      <c r="AQ655" s="756">
        <v>0</v>
      </c>
      <c r="AR655" s="646">
        <f t="shared" si="321"/>
        <v>0</v>
      </c>
      <c r="AS655" s="594"/>
      <c r="AT655" s="705">
        <f t="shared" si="307"/>
        <v>639</v>
      </c>
      <c r="AU655" s="756">
        <v>0</v>
      </c>
      <c r="AV655" s="756">
        <v>0</v>
      </c>
      <c r="AW655" s="756">
        <v>0</v>
      </c>
      <c r="AX655" s="756">
        <v>0</v>
      </c>
      <c r="AY655" s="756">
        <v>0</v>
      </c>
      <c r="AZ655" s="767">
        <f t="shared" si="326"/>
        <v>0</v>
      </c>
      <c r="BA655" s="756">
        <v>0</v>
      </c>
      <c r="BB655" s="756">
        <v>0</v>
      </c>
      <c r="BC655" s="756">
        <v>0</v>
      </c>
      <c r="BD655" s="756">
        <v>0</v>
      </c>
      <c r="BE655" s="767">
        <f t="shared" si="308"/>
        <v>0</v>
      </c>
      <c r="BF655" s="646">
        <f t="shared" si="309"/>
        <v>0</v>
      </c>
      <c r="BG655" s="594"/>
      <c r="BH655" s="705">
        <f t="shared" si="299"/>
        <v>639</v>
      </c>
      <c r="BI655" s="646">
        <f t="shared" si="310"/>
        <v>0</v>
      </c>
      <c r="BJ655" s="594"/>
      <c r="BK655" s="705">
        <f t="shared" si="311"/>
        <v>639</v>
      </c>
      <c r="BL655" s="756">
        <v>0</v>
      </c>
      <c r="BM655" s="756">
        <v>0</v>
      </c>
      <c r="BN655" s="756">
        <v>0</v>
      </c>
      <c r="BO655" s="756">
        <v>0</v>
      </c>
      <c r="BP655" s="756">
        <v>0</v>
      </c>
      <c r="BQ655" s="756">
        <v>0</v>
      </c>
      <c r="BR655" s="756">
        <v>0</v>
      </c>
      <c r="BS655" s="646">
        <f t="shared" si="322"/>
        <v>0</v>
      </c>
      <c r="BT655" s="594"/>
      <c r="BU655" s="705">
        <f t="shared" si="312"/>
        <v>639</v>
      </c>
      <c r="BV655" s="756">
        <v>0</v>
      </c>
      <c r="BW655" s="756">
        <v>0</v>
      </c>
      <c r="BX655" s="756">
        <v>0</v>
      </c>
      <c r="BY655" s="756">
        <v>0</v>
      </c>
      <c r="BZ655" s="756">
        <v>0</v>
      </c>
      <c r="CA655" s="756">
        <v>0</v>
      </c>
      <c r="CB655" s="756">
        <v>0</v>
      </c>
      <c r="CC655" s="646">
        <f t="shared" si="323"/>
        <v>0</v>
      </c>
      <c r="CD655" s="594"/>
      <c r="CE655" s="705">
        <f t="shared" si="300"/>
        <v>639</v>
      </c>
      <c r="CF655" s="756">
        <f t="shared" si="330"/>
        <v>0</v>
      </c>
      <c r="CG655" s="756">
        <f t="shared" si="330"/>
        <v>0</v>
      </c>
      <c r="CH655" s="756">
        <f t="shared" si="330"/>
        <v>0</v>
      </c>
      <c r="CI655" s="756">
        <f t="shared" si="330"/>
        <v>0</v>
      </c>
      <c r="CJ655" s="756">
        <f t="shared" si="330"/>
        <v>0</v>
      </c>
      <c r="CK655" s="756">
        <f t="shared" si="330"/>
        <v>0</v>
      </c>
      <c r="CL655" s="756">
        <f t="shared" si="328"/>
        <v>0</v>
      </c>
      <c r="CM655" s="646">
        <f t="shared" si="324"/>
        <v>0</v>
      </c>
      <c r="CN655" s="594"/>
      <c r="CO655" s="705">
        <f t="shared" si="301"/>
        <v>639</v>
      </c>
      <c r="CP655" s="756">
        <v>0</v>
      </c>
      <c r="CQ655" s="756">
        <v>0</v>
      </c>
      <c r="CR655" s="756">
        <v>0</v>
      </c>
      <c r="CS655" s="756">
        <v>0</v>
      </c>
      <c r="CT655" s="756">
        <v>0</v>
      </c>
      <c r="CU655" s="756">
        <v>0</v>
      </c>
      <c r="CV655" s="756">
        <v>0</v>
      </c>
      <c r="CW655" s="646">
        <f t="shared" si="325"/>
        <v>0</v>
      </c>
      <c r="CX655" s="685"/>
      <c r="CY655" s="705">
        <f t="shared" si="302"/>
        <v>639</v>
      </c>
      <c r="CZ655" s="756">
        <v>0</v>
      </c>
      <c r="DA655" s="756">
        <v>0</v>
      </c>
      <c r="DB655" s="756">
        <v>0</v>
      </c>
      <c r="DC655" s="756">
        <v>0</v>
      </c>
      <c r="DD655" s="756">
        <v>0</v>
      </c>
      <c r="DE655" s="767">
        <f t="shared" si="313"/>
        <v>0</v>
      </c>
      <c r="DF655" s="756">
        <v>0</v>
      </c>
      <c r="DG655" s="756">
        <v>0</v>
      </c>
      <c r="DH655" s="756">
        <v>0</v>
      </c>
      <c r="DI655" s="756">
        <v>0</v>
      </c>
      <c r="DJ655" s="767">
        <f t="shared" si="314"/>
        <v>0</v>
      </c>
      <c r="DK655" s="715">
        <f t="shared" si="315"/>
        <v>0</v>
      </c>
      <c r="DL655" s="685"/>
      <c r="DM655" s="705">
        <f t="shared" si="303"/>
        <v>639</v>
      </c>
      <c r="DN655" s="715">
        <f t="shared" si="316"/>
        <v>0</v>
      </c>
    </row>
    <row r="656" spans="2:118" x14ac:dyDescent="0.25">
      <c r="B656" s="705">
        <v>640</v>
      </c>
      <c r="C656" s="765">
        <f>(1+_xlfn.XLOOKUP(INT((B656-1)/12)+1,'ZC Curve'!$B$8:$B$107,'ZC Curve'!R$8:R$107,,0))^(1/12)-1</f>
        <v>0</v>
      </c>
      <c r="D656" s="766">
        <f t="shared" si="317"/>
        <v>1</v>
      </c>
      <c r="E656" s="685"/>
      <c r="F656" s="705">
        <v>640</v>
      </c>
      <c r="G656" s="756">
        <v>0</v>
      </c>
      <c r="H656" s="756">
        <v>0</v>
      </c>
      <c r="I656" s="756">
        <v>0</v>
      </c>
      <c r="J656" s="756">
        <v>0</v>
      </c>
      <c r="K656" s="756">
        <v>0</v>
      </c>
      <c r="L656" s="756">
        <v>0</v>
      </c>
      <c r="M656" s="756">
        <v>0</v>
      </c>
      <c r="N656" s="646">
        <f t="shared" si="318"/>
        <v>0</v>
      </c>
      <c r="O656" s="594"/>
      <c r="P656" s="705">
        <f t="shared" si="304"/>
        <v>640</v>
      </c>
      <c r="Q656" s="756">
        <v>0</v>
      </c>
      <c r="R656" s="756">
        <v>0</v>
      </c>
      <c r="S656" s="756">
        <v>0</v>
      </c>
      <c r="T656" s="756">
        <v>0</v>
      </c>
      <c r="U656" s="756">
        <v>0</v>
      </c>
      <c r="V656" s="756">
        <v>0</v>
      </c>
      <c r="W656" s="756">
        <v>0</v>
      </c>
      <c r="X656" s="646">
        <f t="shared" si="319"/>
        <v>0</v>
      </c>
      <c r="Y656" s="594"/>
      <c r="Z656" s="705">
        <f t="shared" si="305"/>
        <v>640</v>
      </c>
      <c r="AA656" s="756">
        <f t="shared" si="329"/>
        <v>0</v>
      </c>
      <c r="AB656" s="756">
        <f t="shared" si="329"/>
        <v>0</v>
      </c>
      <c r="AC656" s="756">
        <f t="shared" si="329"/>
        <v>0</v>
      </c>
      <c r="AD656" s="756">
        <f t="shared" si="329"/>
        <v>0</v>
      </c>
      <c r="AE656" s="756">
        <f t="shared" si="329"/>
        <v>0</v>
      </c>
      <c r="AF656" s="756">
        <f t="shared" si="329"/>
        <v>0</v>
      </c>
      <c r="AG656" s="756">
        <f t="shared" si="327"/>
        <v>0</v>
      </c>
      <c r="AH656" s="646">
        <f t="shared" si="320"/>
        <v>0</v>
      </c>
      <c r="AI656" s="594"/>
      <c r="AJ656" s="705">
        <f t="shared" si="306"/>
        <v>640</v>
      </c>
      <c r="AK656" s="756">
        <v>0</v>
      </c>
      <c r="AL656" s="756">
        <v>0</v>
      </c>
      <c r="AM656" s="756">
        <v>0</v>
      </c>
      <c r="AN656" s="756">
        <v>0</v>
      </c>
      <c r="AO656" s="756">
        <v>0</v>
      </c>
      <c r="AP656" s="756">
        <v>0</v>
      </c>
      <c r="AQ656" s="756">
        <v>0</v>
      </c>
      <c r="AR656" s="646">
        <f t="shared" si="321"/>
        <v>0</v>
      </c>
      <c r="AS656" s="594"/>
      <c r="AT656" s="705">
        <f t="shared" si="307"/>
        <v>640</v>
      </c>
      <c r="AU656" s="756">
        <v>0</v>
      </c>
      <c r="AV656" s="756">
        <v>0</v>
      </c>
      <c r="AW656" s="756">
        <v>0</v>
      </c>
      <c r="AX656" s="756">
        <v>0</v>
      </c>
      <c r="AY656" s="756">
        <v>0</v>
      </c>
      <c r="AZ656" s="767">
        <f t="shared" si="326"/>
        <v>0</v>
      </c>
      <c r="BA656" s="756">
        <v>0</v>
      </c>
      <c r="BB656" s="756">
        <v>0</v>
      </c>
      <c r="BC656" s="756">
        <v>0</v>
      </c>
      <c r="BD656" s="756">
        <v>0</v>
      </c>
      <c r="BE656" s="767">
        <f t="shared" si="308"/>
        <v>0</v>
      </c>
      <c r="BF656" s="646">
        <f t="shared" si="309"/>
        <v>0</v>
      </c>
      <c r="BG656" s="594"/>
      <c r="BH656" s="705">
        <f t="shared" si="299"/>
        <v>640</v>
      </c>
      <c r="BI656" s="646">
        <f t="shared" si="310"/>
        <v>0</v>
      </c>
      <c r="BJ656" s="594"/>
      <c r="BK656" s="705">
        <f t="shared" si="311"/>
        <v>640</v>
      </c>
      <c r="BL656" s="756">
        <v>0</v>
      </c>
      <c r="BM656" s="756">
        <v>0</v>
      </c>
      <c r="BN656" s="756">
        <v>0</v>
      </c>
      <c r="BO656" s="756">
        <v>0</v>
      </c>
      <c r="BP656" s="756">
        <v>0</v>
      </c>
      <c r="BQ656" s="756">
        <v>0</v>
      </c>
      <c r="BR656" s="756">
        <v>0</v>
      </c>
      <c r="BS656" s="646">
        <f t="shared" si="322"/>
        <v>0</v>
      </c>
      <c r="BT656" s="594"/>
      <c r="BU656" s="705">
        <f t="shared" si="312"/>
        <v>640</v>
      </c>
      <c r="BV656" s="756">
        <v>0</v>
      </c>
      <c r="BW656" s="756">
        <v>0</v>
      </c>
      <c r="BX656" s="756">
        <v>0</v>
      </c>
      <c r="BY656" s="756">
        <v>0</v>
      </c>
      <c r="BZ656" s="756">
        <v>0</v>
      </c>
      <c r="CA656" s="756">
        <v>0</v>
      </c>
      <c r="CB656" s="756">
        <v>0</v>
      </c>
      <c r="CC656" s="646">
        <f t="shared" si="323"/>
        <v>0</v>
      </c>
      <c r="CD656" s="594"/>
      <c r="CE656" s="705">
        <f t="shared" si="300"/>
        <v>640</v>
      </c>
      <c r="CF656" s="756">
        <f t="shared" si="330"/>
        <v>0</v>
      </c>
      <c r="CG656" s="756">
        <f t="shared" si="330"/>
        <v>0</v>
      </c>
      <c r="CH656" s="756">
        <f t="shared" si="330"/>
        <v>0</v>
      </c>
      <c r="CI656" s="756">
        <f t="shared" si="330"/>
        <v>0</v>
      </c>
      <c r="CJ656" s="756">
        <f t="shared" si="330"/>
        <v>0</v>
      </c>
      <c r="CK656" s="756">
        <f t="shared" si="330"/>
        <v>0</v>
      </c>
      <c r="CL656" s="756">
        <f t="shared" si="328"/>
        <v>0</v>
      </c>
      <c r="CM656" s="646">
        <f t="shared" si="324"/>
        <v>0</v>
      </c>
      <c r="CN656" s="594"/>
      <c r="CO656" s="705">
        <f t="shared" si="301"/>
        <v>640</v>
      </c>
      <c r="CP656" s="756">
        <v>0</v>
      </c>
      <c r="CQ656" s="756">
        <v>0</v>
      </c>
      <c r="CR656" s="756">
        <v>0</v>
      </c>
      <c r="CS656" s="756">
        <v>0</v>
      </c>
      <c r="CT656" s="756">
        <v>0</v>
      </c>
      <c r="CU656" s="756">
        <v>0</v>
      </c>
      <c r="CV656" s="756">
        <v>0</v>
      </c>
      <c r="CW656" s="646">
        <f t="shared" si="325"/>
        <v>0</v>
      </c>
      <c r="CX656" s="685"/>
      <c r="CY656" s="705">
        <f t="shared" si="302"/>
        <v>640</v>
      </c>
      <c r="CZ656" s="756">
        <v>0</v>
      </c>
      <c r="DA656" s="756">
        <v>0</v>
      </c>
      <c r="DB656" s="756">
        <v>0</v>
      </c>
      <c r="DC656" s="756">
        <v>0</v>
      </c>
      <c r="DD656" s="756">
        <v>0</v>
      </c>
      <c r="DE656" s="767">
        <f t="shared" si="313"/>
        <v>0</v>
      </c>
      <c r="DF656" s="756">
        <v>0</v>
      </c>
      <c r="DG656" s="756">
        <v>0</v>
      </c>
      <c r="DH656" s="756">
        <v>0</v>
      </c>
      <c r="DI656" s="756">
        <v>0</v>
      </c>
      <c r="DJ656" s="767">
        <f t="shared" si="314"/>
        <v>0</v>
      </c>
      <c r="DK656" s="715">
        <f t="shared" si="315"/>
        <v>0</v>
      </c>
      <c r="DL656" s="685"/>
      <c r="DM656" s="705">
        <f t="shared" si="303"/>
        <v>640</v>
      </c>
      <c r="DN656" s="715">
        <f t="shared" si="316"/>
        <v>0</v>
      </c>
    </row>
    <row r="657" spans="2:118" x14ac:dyDescent="0.25">
      <c r="B657" s="705">
        <v>641</v>
      </c>
      <c r="C657" s="765">
        <f>(1+_xlfn.XLOOKUP(INT((B657-1)/12)+1,'ZC Curve'!$B$8:$B$107,'ZC Curve'!R$8:R$107,,0))^(1/12)-1</f>
        <v>0</v>
      </c>
      <c r="D657" s="766">
        <f t="shared" si="317"/>
        <v>1</v>
      </c>
      <c r="E657" s="685"/>
      <c r="F657" s="705">
        <v>641</v>
      </c>
      <c r="G657" s="756">
        <v>0</v>
      </c>
      <c r="H657" s="756">
        <v>0</v>
      </c>
      <c r="I657" s="756">
        <v>0</v>
      </c>
      <c r="J657" s="756">
        <v>0</v>
      </c>
      <c r="K657" s="756">
        <v>0</v>
      </c>
      <c r="L657" s="756">
        <v>0</v>
      </c>
      <c r="M657" s="756">
        <v>0</v>
      </c>
      <c r="N657" s="646">
        <f t="shared" si="318"/>
        <v>0</v>
      </c>
      <c r="O657" s="594"/>
      <c r="P657" s="705">
        <f t="shared" si="304"/>
        <v>641</v>
      </c>
      <c r="Q657" s="756">
        <v>0</v>
      </c>
      <c r="R657" s="756">
        <v>0</v>
      </c>
      <c r="S657" s="756">
        <v>0</v>
      </c>
      <c r="T657" s="756">
        <v>0</v>
      </c>
      <c r="U657" s="756">
        <v>0</v>
      </c>
      <c r="V657" s="756">
        <v>0</v>
      </c>
      <c r="W657" s="756">
        <v>0</v>
      </c>
      <c r="X657" s="646">
        <f t="shared" si="319"/>
        <v>0</v>
      </c>
      <c r="Y657" s="594"/>
      <c r="Z657" s="705">
        <f t="shared" si="305"/>
        <v>641</v>
      </c>
      <c r="AA657" s="756">
        <f t="shared" si="329"/>
        <v>0</v>
      </c>
      <c r="AB657" s="756">
        <f t="shared" si="329"/>
        <v>0</v>
      </c>
      <c r="AC657" s="756">
        <f t="shared" si="329"/>
        <v>0</v>
      </c>
      <c r="AD657" s="756">
        <f t="shared" si="329"/>
        <v>0</v>
      </c>
      <c r="AE657" s="756">
        <f t="shared" si="329"/>
        <v>0</v>
      </c>
      <c r="AF657" s="756">
        <f t="shared" si="329"/>
        <v>0</v>
      </c>
      <c r="AG657" s="756">
        <f t="shared" si="327"/>
        <v>0</v>
      </c>
      <c r="AH657" s="646">
        <f t="shared" si="320"/>
        <v>0</v>
      </c>
      <c r="AI657" s="594"/>
      <c r="AJ657" s="705">
        <f t="shared" si="306"/>
        <v>641</v>
      </c>
      <c r="AK657" s="756">
        <v>0</v>
      </c>
      <c r="AL657" s="756">
        <v>0</v>
      </c>
      <c r="AM657" s="756">
        <v>0</v>
      </c>
      <c r="AN657" s="756">
        <v>0</v>
      </c>
      <c r="AO657" s="756">
        <v>0</v>
      </c>
      <c r="AP657" s="756">
        <v>0</v>
      </c>
      <c r="AQ657" s="756">
        <v>0</v>
      </c>
      <c r="AR657" s="646">
        <f t="shared" si="321"/>
        <v>0</v>
      </c>
      <c r="AS657" s="594"/>
      <c r="AT657" s="705">
        <f t="shared" si="307"/>
        <v>641</v>
      </c>
      <c r="AU657" s="756">
        <v>0</v>
      </c>
      <c r="AV657" s="756">
        <v>0</v>
      </c>
      <c r="AW657" s="756">
        <v>0</v>
      </c>
      <c r="AX657" s="756">
        <v>0</v>
      </c>
      <c r="AY657" s="756">
        <v>0</v>
      </c>
      <c r="AZ657" s="767">
        <f t="shared" si="326"/>
        <v>0</v>
      </c>
      <c r="BA657" s="756">
        <v>0</v>
      </c>
      <c r="BB657" s="756">
        <v>0</v>
      </c>
      <c r="BC657" s="756">
        <v>0</v>
      </c>
      <c r="BD657" s="756">
        <v>0</v>
      </c>
      <c r="BE657" s="767">
        <f t="shared" si="308"/>
        <v>0</v>
      </c>
      <c r="BF657" s="646">
        <f t="shared" si="309"/>
        <v>0</v>
      </c>
      <c r="BG657" s="594"/>
      <c r="BH657" s="705">
        <f t="shared" ref="BH657:BH720" si="331">F657</f>
        <v>641</v>
      </c>
      <c r="BI657" s="646">
        <f t="shared" si="310"/>
        <v>0</v>
      </c>
      <c r="BJ657" s="594"/>
      <c r="BK657" s="705">
        <f t="shared" si="311"/>
        <v>641</v>
      </c>
      <c r="BL657" s="756">
        <v>0</v>
      </c>
      <c r="BM657" s="756">
        <v>0</v>
      </c>
      <c r="BN657" s="756">
        <v>0</v>
      </c>
      <c r="BO657" s="756">
        <v>0</v>
      </c>
      <c r="BP657" s="756">
        <v>0</v>
      </c>
      <c r="BQ657" s="756">
        <v>0</v>
      </c>
      <c r="BR657" s="756">
        <v>0</v>
      </c>
      <c r="BS657" s="646">
        <f t="shared" si="322"/>
        <v>0</v>
      </c>
      <c r="BT657" s="594"/>
      <c r="BU657" s="705">
        <f t="shared" si="312"/>
        <v>641</v>
      </c>
      <c r="BV657" s="756">
        <v>0</v>
      </c>
      <c r="BW657" s="756">
        <v>0</v>
      </c>
      <c r="BX657" s="756">
        <v>0</v>
      </c>
      <c r="BY657" s="756">
        <v>0</v>
      </c>
      <c r="BZ657" s="756">
        <v>0</v>
      </c>
      <c r="CA657" s="756">
        <v>0</v>
      </c>
      <c r="CB657" s="756">
        <v>0</v>
      </c>
      <c r="CC657" s="646">
        <f t="shared" si="323"/>
        <v>0</v>
      </c>
      <c r="CD657" s="594"/>
      <c r="CE657" s="705">
        <f t="shared" ref="CE657:CE720" si="332">F657</f>
        <v>641</v>
      </c>
      <c r="CF657" s="756">
        <f t="shared" si="330"/>
        <v>0</v>
      </c>
      <c r="CG657" s="756">
        <f t="shared" si="330"/>
        <v>0</v>
      </c>
      <c r="CH657" s="756">
        <f t="shared" si="330"/>
        <v>0</v>
      </c>
      <c r="CI657" s="756">
        <f t="shared" si="330"/>
        <v>0</v>
      </c>
      <c r="CJ657" s="756">
        <f t="shared" si="330"/>
        <v>0</v>
      </c>
      <c r="CK657" s="756">
        <f t="shared" si="330"/>
        <v>0</v>
      </c>
      <c r="CL657" s="756">
        <f t="shared" si="328"/>
        <v>0</v>
      </c>
      <c r="CM657" s="646">
        <f t="shared" si="324"/>
        <v>0</v>
      </c>
      <c r="CN657" s="594"/>
      <c r="CO657" s="705">
        <f t="shared" ref="CO657:CO720" si="333">F657</f>
        <v>641</v>
      </c>
      <c r="CP657" s="756">
        <v>0</v>
      </c>
      <c r="CQ657" s="756">
        <v>0</v>
      </c>
      <c r="CR657" s="756">
        <v>0</v>
      </c>
      <c r="CS657" s="756">
        <v>0</v>
      </c>
      <c r="CT657" s="756">
        <v>0</v>
      </c>
      <c r="CU657" s="756">
        <v>0</v>
      </c>
      <c r="CV657" s="756">
        <v>0</v>
      </c>
      <c r="CW657" s="646">
        <f t="shared" si="325"/>
        <v>0</v>
      </c>
      <c r="CX657" s="685"/>
      <c r="CY657" s="705">
        <f t="shared" ref="CY657:CY720" si="334">F657</f>
        <v>641</v>
      </c>
      <c r="CZ657" s="756">
        <v>0</v>
      </c>
      <c r="DA657" s="756">
        <v>0</v>
      </c>
      <c r="DB657" s="756">
        <v>0</v>
      </c>
      <c r="DC657" s="756">
        <v>0</v>
      </c>
      <c r="DD657" s="756">
        <v>0</v>
      </c>
      <c r="DE657" s="767">
        <f t="shared" si="313"/>
        <v>0</v>
      </c>
      <c r="DF657" s="756">
        <v>0</v>
      </c>
      <c r="DG657" s="756">
        <v>0</v>
      </c>
      <c r="DH657" s="756">
        <v>0</v>
      </c>
      <c r="DI657" s="756">
        <v>0</v>
      </c>
      <c r="DJ657" s="767">
        <f t="shared" si="314"/>
        <v>0</v>
      </c>
      <c r="DK657" s="715">
        <f t="shared" si="315"/>
        <v>0</v>
      </c>
      <c r="DL657" s="685"/>
      <c r="DM657" s="705">
        <f t="shared" ref="DM657:DM720" si="335">F657</f>
        <v>641</v>
      </c>
      <c r="DN657" s="715">
        <f t="shared" si="316"/>
        <v>0</v>
      </c>
    </row>
    <row r="658" spans="2:118" x14ac:dyDescent="0.25">
      <c r="B658" s="705">
        <v>642</v>
      </c>
      <c r="C658" s="765">
        <f>(1+_xlfn.XLOOKUP(INT((B658-1)/12)+1,'ZC Curve'!$B$8:$B$107,'ZC Curve'!R$8:R$107,,0))^(1/12)-1</f>
        <v>0</v>
      </c>
      <c r="D658" s="766">
        <f t="shared" si="317"/>
        <v>1</v>
      </c>
      <c r="E658" s="685"/>
      <c r="F658" s="705">
        <v>642</v>
      </c>
      <c r="G658" s="756">
        <v>0</v>
      </c>
      <c r="H658" s="756">
        <v>0</v>
      </c>
      <c r="I658" s="756">
        <v>0</v>
      </c>
      <c r="J658" s="756">
        <v>0</v>
      </c>
      <c r="K658" s="756">
        <v>0</v>
      </c>
      <c r="L658" s="756">
        <v>0</v>
      </c>
      <c r="M658" s="756">
        <v>0</v>
      </c>
      <c r="N658" s="646">
        <f t="shared" si="318"/>
        <v>0</v>
      </c>
      <c r="O658" s="594"/>
      <c r="P658" s="705">
        <f t="shared" ref="P658:P721" si="336">F658</f>
        <v>642</v>
      </c>
      <c r="Q658" s="756">
        <v>0</v>
      </c>
      <c r="R658" s="756">
        <v>0</v>
      </c>
      <c r="S658" s="756">
        <v>0</v>
      </c>
      <c r="T658" s="756">
        <v>0</v>
      </c>
      <c r="U658" s="756">
        <v>0</v>
      </c>
      <c r="V658" s="756">
        <v>0</v>
      </c>
      <c r="W658" s="756">
        <v>0</v>
      </c>
      <c r="X658" s="646">
        <f t="shared" si="319"/>
        <v>0</v>
      </c>
      <c r="Y658" s="594"/>
      <c r="Z658" s="705">
        <f t="shared" ref="Z658:Z721" si="337">P658</f>
        <v>642</v>
      </c>
      <c r="AA658" s="756">
        <f t="shared" si="329"/>
        <v>0</v>
      </c>
      <c r="AB658" s="756">
        <f t="shared" si="329"/>
        <v>0</v>
      </c>
      <c r="AC658" s="756">
        <f t="shared" si="329"/>
        <v>0</v>
      </c>
      <c r="AD658" s="756">
        <f t="shared" si="329"/>
        <v>0</v>
      </c>
      <c r="AE658" s="756">
        <f t="shared" si="329"/>
        <v>0</v>
      </c>
      <c r="AF658" s="756">
        <f t="shared" si="329"/>
        <v>0</v>
      </c>
      <c r="AG658" s="756">
        <f t="shared" si="327"/>
        <v>0</v>
      </c>
      <c r="AH658" s="646">
        <f t="shared" si="320"/>
        <v>0</v>
      </c>
      <c r="AI658" s="594"/>
      <c r="AJ658" s="705">
        <f t="shared" ref="AJ658:AJ721" si="338">F658</f>
        <v>642</v>
      </c>
      <c r="AK658" s="756">
        <v>0</v>
      </c>
      <c r="AL658" s="756">
        <v>0</v>
      </c>
      <c r="AM658" s="756">
        <v>0</v>
      </c>
      <c r="AN658" s="756">
        <v>0</v>
      </c>
      <c r="AO658" s="756">
        <v>0</v>
      </c>
      <c r="AP658" s="756">
        <v>0</v>
      </c>
      <c r="AQ658" s="756">
        <v>0</v>
      </c>
      <c r="AR658" s="646">
        <f t="shared" si="321"/>
        <v>0</v>
      </c>
      <c r="AS658" s="594"/>
      <c r="AT658" s="705">
        <f t="shared" ref="AT658:AT721" si="339">F658</f>
        <v>642</v>
      </c>
      <c r="AU658" s="756">
        <v>0</v>
      </c>
      <c r="AV658" s="756">
        <v>0</v>
      </c>
      <c r="AW658" s="756">
        <v>0</v>
      </c>
      <c r="AX658" s="756">
        <v>0</v>
      </c>
      <c r="AY658" s="756">
        <v>0</v>
      </c>
      <c r="AZ658" s="767">
        <f t="shared" si="326"/>
        <v>0</v>
      </c>
      <c r="BA658" s="756">
        <v>0</v>
      </c>
      <c r="BB658" s="756">
        <v>0</v>
      </c>
      <c r="BC658" s="756">
        <v>0</v>
      </c>
      <c r="BD658" s="756">
        <v>0</v>
      </c>
      <c r="BE658" s="767">
        <f t="shared" ref="BE658:BE721" si="340">SUM(BA658:BD658)</f>
        <v>0</v>
      </c>
      <c r="BF658" s="646">
        <f t="shared" ref="BF658:BF721" si="341">BE658-AZ658</f>
        <v>0</v>
      </c>
      <c r="BG658" s="594"/>
      <c r="BH658" s="705">
        <f t="shared" si="331"/>
        <v>642</v>
      </c>
      <c r="BI658" s="646">
        <f t="shared" ref="BI658:BI721" si="342">BF658+AR658+AH658</f>
        <v>0</v>
      </c>
      <c r="BJ658" s="594"/>
      <c r="BK658" s="705">
        <f t="shared" ref="BK658:BK721" si="343">F658</f>
        <v>642</v>
      </c>
      <c r="BL658" s="756">
        <v>0</v>
      </c>
      <c r="BM658" s="756">
        <v>0</v>
      </c>
      <c r="BN658" s="756">
        <v>0</v>
      </c>
      <c r="BO658" s="756">
        <v>0</v>
      </c>
      <c r="BP658" s="756">
        <v>0</v>
      </c>
      <c r="BQ658" s="756">
        <v>0</v>
      </c>
      <c r="BR658" s="756">
        <v>0</v>
      </c>
      <c r="BS658" s="646">
        <f t="shared" si="322"/>
        <v>0</v>
      </c>
      <c r="BT658" s="594"/>
      <c r="BU658" s="705">
        <f t="shared" ref="BU658:BU721" si="344">F658</f>
        <v>642</v>
      </c>
      <c r="BV658" s="756">
        <v>0</v>
      </c>
      <c r="BW658" s="756">
        <v>0</v>
      </c>
      <c r="BX658" s="756">
        <v>0</v>
      </c>
      <c r="BY658" s="756">
        <v>0</v>
      </c>
      <c r="BZ658" s="756">
        <v>0</v>
      </c>
      <c r="CA658" s="756">
        <v>0</v>
      </c>
      <c r="CB658" s="756">
        <v>0</v>
      </c>
      <c r="CC658" s="646">
        <f t="shared" si="323"/>
        <v>0</v>
      </c>
      <c r="CD658" s="594"/>
      <c r="CE658" s="705">
        <f t="shared" si="332"/>
        <v>642</v>
      </c>
      <c r="CF658" s="756">
        <f t="shared" si="330"/>
        <v>0</v>
      </c>
      <c r="CG658" s="756">
        <f t="shared" si="330"/>
        <v>0</v>
      </c>
      <c r="CH658" s="756">
        <f t="shared" si="330"/>
        <v>0</v>
      </c>
      <c r="CI658" s="756">
        <f t="shared" si="330"/>
        <v>0</v>
      </c>
      <c r="CJ658" s="756">
        <f t="shared" si="330"/>
        <v>0</v>
      </c>
      <c r="CK658" s="756">
        <f t="shared" si="330"/>
        <v>0</v>
      </c>
      <c r="CL658" s="756">
        <f t="shared" si="328"/>
        <v>0</v>
      </c>
      <c r="CM658" s="646">
        <f t="shared" si="324"/>
        <v>0</v>
      </c>
      <c r="CN658" s="594"/>
      <c r="CO658" s="705">
        <f t="shared" si="333"/>
        <v>642</v>
      </c>
      <c r="CP658" s="756">
        <v>0</v>
      </c>
      <c r="CQ658" s="756">
        <v>0</v>
      </c>
      <c r="CR658" s="756">
        <v>0</v>
      </c>
      <c r="CS658" s="756">
        <v>0</v>
      </c>
      <c r="CT658" s="756">
        <v>0</v>
      </c>
      <c r="CU658" s="756">
        <v>0</v>
      </c>
      <c r="CV658" s="756">
        <v>0</v>
      </c>
      <c r="CW658" s="646">
        <f t="shared" si="325"/>
        <v>0</v>
      </c>
      <c r="CX658" s="685"/>
      <c r="CY658" s="705">
        <f t="shared" si="334"/>
        <v>642</v>
      </c>
      <c r="CZ658" s="756">
        <v>0</v>
      </c>
      <c r="DA658" s="756">
        <v>0</v>
      </c>
      <c r="DB658" s="756">
        <v>0</v>
      </c>
      <c r="DC658" s="756">
        <v>0</v>
      </c>
      <c r="DD658" s="756">
        <v>0</v>
      </c>
      <c r="DE658" s="767">
        <f t="shared" ref="DE658:DE721" si="345">SUM(CZ658:DD658)</f>
        <v>0</v>
      </c>
      <c r="DF658" s="756">
        <v>0</v>
      </c>
      <c r="DG658" s="756">
        <v>0</v>
      </c>
      <c r="DH658" s="756">
        <v>0</v>
      </c>
      <c r="DI658" s="756">
        <v>0</v>
      </c>
      <c r="DJ658" s="767">
        <f t="shared" ref="DJ658:DJ721" si="346">SUM(DF658:DI658)</f>
        <v>0</v>
      </c>
      <c r="DK658" s="715">
        <f t="shared" ref="DK658:DK721" si="347">DJ658-DE658</f>
        <v>0</v>
      </c>
      <c r="DL658" s="685"/>
      <c r="DM658" s="705">
        <f t="shared" si="335"/>
        <v>642</v>
      </c>
      <c r="DN658" s="715">
        <f t="shared" ref="DN658:DN721" si="348">DK658+CW658+CM658</f>
        <v>0</v>
      </c>
    </row>
    <row r="659" spans="2:118" x14ac:dyDescent="0.25">
      <c r="B659" s="705">
        <v>643</v>
      </c>
      <c r="C659" s="765">
        <f>(1+_xlfn.XLOOKUP(INT((B659-1)/12)+1,'ZC Curve'!$B$8:$B$107,'ZC Curve'!R$8:R$107,,0))^(1/12)-1</f>
        <v>0</v>
      </c>
      <c r="D659" s="766">
        <f t="shared" ref="D659:D722" si="349">D658/(1+C659)</f>
        <v>1</v>
      </c>
      <c r="E659" s="685"/>
      <c r="F659" s="705">
        <v>643</v>
      </c>
      <c r="G659" s="756">
        <v>0</v>
      </c>
      <c r="H659" s="756">
        <v>0</v>
      </c>
      <c r="I659" s="756">
        <v>0</v>
      </c>
      <c r="J659" s="756">
        <v>0</v>
      </c>
      <c r="K659" s="756">
        <v>0</v>
      </c>
      <c r="L659" s="756">
        <v>0</v>
      </c>
      <c r="M659" s="756">
        <v>0</v>
      </c>
      <c r="N659" s="646">
        <f t="shared" ref="N659:N722" si="350">SUM(H659:L659)-G659-M659</f>
        <v>0</v>
      </c>
      <c r="O659" s="594"/>
      <c r="P659" s="705">
        <f t="shared" si="336"/>
        <v>643</v>
      </c>
      <c r="Q659" s="756">
        <v>0</v>
      </c>
      <c r="R659" s="756">
        <v>0</v>
      </c>
      <c r="S659" s="756">
        <v>0</v>
      </c>
      <c r="T659" s="756">
        <v>0</v>
      </c>
      <c r="U659" s="756">
        <v>0</v>
      </c>
      <c r="V659" s="756">
        <v>0</v>
      </c>
      <c r="W659" s="756">
        <v>0</v>
      </c>
      <c r="X659" s="646">
        <f t="shared" ref="X659:X722" si="351">SUM(R659:V659)-Q659-W659</f>
        <v>0</v>
      </c>
      <c r="Y659" s="594"/>
      <c r="Z659" s="705">
        <f t="shared" si="337"/>
        <v>643</v>
      </c>
      <c r="AA659" s="756">
        <f t="shared" si="329"/>
        <v>0</v>
      </c>
      <c r="AB659" s="756">
        <f t="shared" si="329"/>
        <v>0</v>
      </c>
      <c r="AC659" s="756">
        <f t="shared" si="329"/>
        <v>0</v>
      </c>
      <c r="AD659" s="756">
        <f t="shared" si="329"/>
        <v>0</v>
      </c>
      <c r="AE659" s="756">
        <f t="shared" si="329"/>
        <v>0</v>
      </c>
      <c r="AF659" s="756">
        <f t="shared" si="329"/>
        <v>0</v>
      </c>
      <c r="AG659" s="756">
        <f t="shared" si="327"/>
        <v>0</v>
      </c>
      <c r="AH659" s="646">
        <f t="shared" ref="AH659:AH722" si="352">SUM(AB659:AF659)-AA659-AG659</f>
        <v>0</v>
      </c>
      <c r="AI659" s="594"/>
      <c r="AJ659" s="705">
        <f t="shared" si="338"/>
        <v>643</v>
      </c>
      <c r="AK659" s="756">
        <v>0</v>
      </c>
      <c r="AL659" s="756">
        <v>0</v>
      </c>
      <c r="AM659" s="756">
        <v>0</v>
      </c>
      <c r="AN659" s="756">
        <v>0</v>
      </c>
      <c r="AO659" s="756">
        <v>0</v>
      </c>
      <c r="AP659" s="756">
        <v>0</v>
      </c>
      <c r="AQ659" s="756">
        <v>0</v>
      </c>
      <c r="AR659" s="646">
        <f t="shared" ref="AR659:AR722" si="353">SUM(AL659:AP659)-AK659-AQ659</f>
        <v>0</v>
      </c>
      <c r="AS659" s="594"/>
      <c r="AT659" s="705">
        <f t="shared" si="339"/>
        <v>643</v>
      </c>
      <c r="AU659" s="756">
        <v>0</v>
      </c>
      <c r="AV659" s="756">
        <v>0</v>
      </c>
      <c r="AW659" s="756">
        <v>0</v>
      </c>
      <c r="AX659" s="756">
        <v>0</v>
      </c>
      <c r="AY659" s="756">
        <v>0</v>
      </c>
      <c r="AZ659" s="767">
        <f t="shared" si="326"/>
        <v>0</v>
      </c>
      <c r="BA659" s="756">
        <v>0</v>
      </c>
      <c r="BB659" s="756">
        <v>0</v>
      </c>
      <c r="BC659" s="756">
        <v>0</v>
      </c>
      <c r="BD659" s="756">
        <v>0</v>
      </c>
      <c r="BE659" s="767">
        <f t="shared" si="340"/>
        <v>0</v>
      </c>
      <c r="BF659" s="646">
        <f t="shared" si="341"/>
        <v>0</v>
      </c>
      <c r="BG659" s="594"/>
      <c r="BH659" s="705">
        <f t="shared" si="331"/>
        <v>643</v>
      </c>
      <c r="BI659" s="646">
        <f t="shared" si="342"/>
        <v>0</v>
      </c>
      <c r="BJ659" s="594"/>
      <c r="BK659" s="705">
        <f t="shared" si="343"/>
        <v>643</v>
      </c>
      <c r="BL659" s="756">
        <v>0</v>
      </c>
      <c r="BM659" s="756">
        <v>0</v>
      </c>
      <c r="BN659" s="756">
        <v>0</v>
      </c>
      <c r="BO659" s="756">
        <v>0</v>
      </c>
      <c r="BP659" s="756">
        <v>0</v>
      </c>
      <c r="BQ659" s="756">
        <v>0</v>
      </c>
      <c r="BR659" s="756">
        <v>0</v>
      </c>
      <c r="BS659" s="646">
        <f t="shared" ref="BS659:BS722" si="354">SUM(BM659:BQ659)-BL659-BR659</f>
        <v>0</v>
      </c>
      <c r="BT659" s="594"/>
      <c r="BU659" s="705">
        <f t="shared" si="344"/>
        <v>643</v>
      </c>
      <c r="BV659" s="756">
        <v>0</v>
      </c>
      <c r="BW659" s="756">
        <v>0</v>
      </c>
      <c r="BX659" s="756">
        <v>0</v>
      </c>
      <c r="BY659" s="756">
        <v>0</v>
      </c>
      <c r="BZ659" s="756">
        <v>0</v>
      </c>
      <c r="CA659" s="756">
        <v>0</v>
      </c>
      <c r="CB659" s="756">
        <v>0</v>
      </c>
      <c r="CC659" s="646">
        <f t="shared" ref="CC659:CC722" si="355">SUM(BW659:CA659)-BV659-CB659</f>
        <v>0</v>
      </c>
      <c r="CD659" s="594"/>
      <c r="CE659" s="705">
        <f t="shared" si="332"/>
        <v>643</v>
      </c>
      <c r="CF659" s="756">
        <f t="shared" si="330"/>
        <v>0</v>
      </c>
      <c r="CG659" s="756">
        <f t="shared" si="330"/>
        <v>0</v>
      </c>
      <c r="CH659" s="756">
        <f t="shared" si="330"/>
        <v>0</v>
      </c>
      <c r="CI659" s="756">
        <f t="shared" si="330"/>
        <v>0</v>
      </c>
      <c r="CJ659" s="756">
        <f t="shared" si="330"/>
        <v>0</v>
      </c>
      <c r="CK659" s="756">
        <f t="shared" si="330"/>
        <v>0</v>
      </c>
      <c r="CL659" s="756">
        <f t="shared" si="328"/>
        <v>0</v>
      </c>
      <c r="CM659" s="646">
        <f t="shared" ref="CM659:CM722" si="356">SUM(CG659:CK659)-CF659-CL659</f>
        <v>0</v>
      </c>
      <c r="CN659" s="594"/>
      <c r="CO659" s="705">
        <f t="shared" si="333"/>
        <v>643</v>
      </c>
      <c r="CP659" s="756">
        <v>0</v>
      </c>
      <c r="CQ659" s="756">
        <v>0</v>
      </c>
      <c r="CR659" s="756">
        <v>0</v>
      </c>
      <c r="CS659" s="756">
        <v>0</v>
      </c>
      <c r="CT659" s="756">
        <v>0</v>
      </c>
      <c r="CU659" s="756">
        <v>0</v>
      </c>
      <c r="CV659" s="756">
        <v>0</v>
      </c>
      <c r="CW659" s="646">
        <f t="shared" ref="CW659:CW722" si="357">SUM(CQ659:CU659)-CP659-CV659</f>
        <v>0</v>
      </c>
      <c r="CX659" s="685"/>
      <c r="CY659" s="705">
        <f t="shared" si="334"/>
        <v>643</v>
      </c>
      <c r="CZ659" s="756">
        <v>0</v>
      </c>
      <c r="DA659" s="756">
        <v>0</v>
      </c>
      <c r="DB659" s="756">
        <v>0</v>
      </c>
      <c r="DC659" s="756">
        <v>0</v>
      </c>
      <c r="DD659" s="756">
        <v>0</v>
      </c>
      <c r="DE659" s="767">
        <f t="shared" si="345"/>
        <v>0</v>
      </c>
      <c r="DF659" s="756">
        <v>0</v>
      </c>
      <c r="DG659" s="756">
        <v>0</v>
      </c>
      <c r="DH659" s="756">
        <v>0</v>
      </c>
      <c r="DI659" s="756">
        <v>0</v>
      </c>
      <c r="DJ659" s="767">
        <f t="shared" si="346"/>
        <v>0</v>
      </c>
      <c r="DK659" s="715">
        <f t="shared" si="347"/>
        <v>0</v>
      </c>
      <c r="DL659" s="685"/>
      <c r="DM659" s="705">
        <f t="shared" si="335"/>
        <v>643</v>
      </c>
      <c r="DN659" s="715">
        <f t="shared" si="348"/>
        <v>0</v>
      </c>
    </row>
    <row r="660" spans="2:118" x14ac:dyDescent="0.25">
      <c r="B660" s="705">
        <v>644</v>
      </c>
      <c r="C660" s="765">
        <f>(1+_xlfn.XLOOKUP(INT((B660-1)/12)+1,'ZC Curve'!$B$8:$B$107,'ZC Curve'!R$8:R$107,,0))^(1/12)-1</f>
        <v>0</v>
      </c>
      <c r="D660" s="766">
        <f t="shared" si="349"/>
        <v>1</v>
      </c>
      <c r="E660" s="685"/>
      <c r="F660" s="705">
        <v>644</v>
      </c>
      <c r="G660" s="756">
        <v>0</v>
      </c>
      <c r="H660" s="756">
        <v>0</v>
      </c>
      <c r="I660" s="756">
        <v>0</v>
      </c>
      <c r="J660" s="756">
        <v>0</v>
      </c>
      <c r="K660" s="756">
        <v>0</v>
      </c>
      <c r="L660" s="756">
        <v>0</v>
      </c>
      <c r="M660" s="756">
        <v>0</v>
      </c>
      <c r="N660" s="646">
        <f t="shared" si="350"/>
        <v>0</v>
      </c>
      <c r="O660" s="594"/>
      <c r="P660" s="705">
        <f t="shared" si="336"/>
        <v>644</v>
      </c>
      <c r="Q660" s="756">
        <v>0</v>
      </c>
      <c r="R660" s="756">
        <v>0</v>
      </c>
      <c r="S660" s="756">
        <v>0</v>
      </c>
      <c r="T660" s="756">
        <v>0</v>
      </c>
      <c r="U660" s="756">
        <v>0</v>
      </c>
      <c r="V660" s="756">
        <v>0</v>
      </c>
      <c r="W660" s="756">
        <v>0</v>
      </c>
      <c r="X660" s="646">
        <f t="shared" si="351"/>
        <v>0</v>
      </c>
      <c r="Y660" s="594"/>
      <c r="Z660" s="705">
        <f t="shared" si="337"/>
        <v>644</v>
      </c>
      <c r="AA660" s="756">
        <f t="shared" si="329"/>
        <v>0</v>
      </c>
      <c r="AB660" s="756">
        <f t="shared" si="329"/>
        <v>0</v>
      </c>
      <c r="AC660" s="756">
        <f t="shared" si="329"/>
        <v>0</v>
      </c>
      <c r="AD660" s="756">
        <f t="shared" si="329"/>
        <v>0</v>
      </c>
      <c r="AE660" s="756">
        <f t="shared" si="329"/>
        <v>0</v>
      </c>
      <c r="AF660" s="756">
        <f t="shared" si="329"/>
        <v>0</v>
      </c>
      <c r="AG660" s="756">
        <f t="shared" si="327"/>
        <v>0</v>
      </c>
      <c r="AH660" s="646">
        <f t="shared" si="352"/>
        <v>0</v>
      </c>
      <c r="AI660" s="594"/>
      <c r="AJ660" s="705">
        <f t="shared" si="338"/>
        <v>644</v>
      </c>
      <c r="AK660" s="756">
        <v>0</v>
      </c>
      <c r="AL660" s="756">
        <v>0</v>
      </c>
      <c r="AM660" s="756">
        <v>0</v>
      </c>
      <c r="AN660" s="756">
        <v>0</v>
      </c>
      <c r="AO660" s="756">
        <v>0</v>
      </c>
      <c r="AP660" s="756">
        <v>0</v>
      </c>
      <c r="AQ660" s="756">
        <v>0</v>
      </c>
      <c r="AR660" s="646">
        <f t="shared" si="353"/>
        <v>0</v>
      </c>
      <c r="AS660" s="594"/>
      <c r="AT660" s="705">
        <f t="shared" si="339"/>
        <v>644</v>
      </c>
      <c r="AU660" s="756">
        <v>0</v>
      </c>
      <c r="AV660" s="756">
        <v>0</v>
      </c>
      <c r="AW660" s="756">
        <v>0</v>
      </c>
      <c r="AX660" s="756">
        <v>0</v>
      </c>
      <c r="AY660" s="756">
        <v>0</v>
      </c>
      <c r="AZ660" s="767">
        <f t="shared" si="326"/>
        <v>0</v>
      </c>
      <c r="BA660" s="756">
        <v>0</v>
      </c>
      <c r="BB660" s="756">
        <v>0</v>
      </c>
      <c r="BC660" s="756">
        <v>0</v>
      </c>
      <c r="BD660" s="756">
        <v>0</v>
      </c>
      <c r="BE660" s="767">
        <f t="shared" si="340"/>
        <v>0</v>
      </c>
      <c r="BF660" s="646">
        <f t="shared" si="341"/>
        <v>0</v>
      </c>
      <c r="BG660" s="594"/>
      <c r="BH660" s="705">
        <f t="shared" si="331"/>
        <v>644</v>
      </c>
      <c r="BI660" s="646">
        <f t="shared" si="342"/>
        <v>0</v>
      </c>
      <c r="BJ660" s="594"/>
      <c r="BK660" s="705">
        <f t="shared" si="343"/>
        <v>644</v>
      </c>
      <c r="BL660" s="756">
        <v>0</v>
      </c>
      <c r="BM660" s="756">
        <v>0</v>
      </c>
      <c r="BN660" s="756">
        <v>0</v>
      </c>
      <c r="BO660" s="756">
        <v>0</v>
      </c>
      <c r="BP660" s="756">
        <v>0</v>
      </c>
      <c r="BQ660" s="756">
        <v>0</v>
      </c>
      <c r="BR660" s="756">
        <v>0</v>
      </c>
      <c r="BS660" s="646">
        <f t="shared" si="354"/>
        <v>0</v>
      </c>
      <c r="BT660" s="594"/>
      <c r="BU660" s="705">
        <f t="shared" si="344"/>
        <v>644</v>
      </c>
      <c r="BV660" s="756">
        <v>0</v>
      </c>
      <c r="BW660" s="756">
        <v>0</v>
      </c>
      <c r="BX660" s="756">
        <v>0</v>
      </c>
      <c r="BY660" s="756">
        <v>0</v>
      </c>
      <c r="BZ660" s="756">
        <v>0</v>
      </c>
      <c r="CA660" s="756">
        <v>0</v>
      </c>
      <c r="CB660" s="756">
        <v>0</v>
      </c>
      <c r="CC660" s="646">
        <f t="shared" si="355"/>
        <v>0</v>
      </c>
      <c r="CD660" s="594"/>
      <c r="CE660" s="705">
        <f t="shared" si="332"/>
        <v>644</v>
      </c>
      <c r="CF660" s="756">
        <f t="shared" si="330"/>
        <v>0</v>
      </c>
      <c r="CG660" s="756">
        <f t="shared" si="330"/>
        <v>0</v>
      </c>
      <c r="CH660" s="756">
        <f t="shared" si="330"/>
        <v>0</v>
      </c>
      <c r="CI660" s="756">
        <f t="shared" si="330"/>
        <v>0</v>
      </c>
      <c r="CJ660" s="756">
        <f t="shared" si="330"/>
        <v>0</v>
      </c>
      <c r="CK660" s="756">
        <f t="shared" si="330"/>
        <v>0</v>
      </c>
      <c r="CL660" s="756">
        <f t="shared" si="328"/>
        <v>0</v>
      </c>
      <c r="CM660" s="646">
        <f t="shared" si="356"/>
        <v>0</v>
      </c>
      <c r="CN660" s="594"/>
      <c r="CO660" s="705">
        <f t="shared" si="333"/>
        <v>644</v>
      </c>
      <c r="CP660" s="756">
        <v>0</v>
      </c>
      <c r="CQ660" s="756">
        <v>0</v>
      </c>
      <c r="CR660" s="756">
        <v>0</v>
      </c>
      <c r="CS660" s="756">
        <v>0</v>
      </c>
      <c r="CT660" s="756">
        <v>0</v>
      </c>
      <c r="CU660" s="756">
        <v>0</v>
      </c>
      <c r="CV660" s="756">
        <v>0</v>
      </c>
      <c r="CW660" s="646">
        <f t="shared" si="357"/>
        <v>0</v>
      </c>
      <c r="CX660" s="685"/>
      <c r="CY660" s="705">
        <f t="shared" si="334"/>
        <v>644</v>
      </c>
      <c r="CZ660" s="756">
        <v>0</v>
      </c>
      <c r="DA660" s="756">
        <v>0</v>
      </c>
      <c r="DB660" s="756">
        <v>0</v>
      </c>
      <c r="DC660" s="756">
        <v>0</v>
      </c>
      <c r="DD660" s="756">
        <v>0</v>
      </c>
      <c r="DE660" s="767">
        <f t="shared" si="345"/>
        <v>0</v>
      </c>
      <c r="DF660" s="756">
        <v>0</v>
      </c>
      <c r="DG660" s="756">
        <v>0</v>
      </c>
      <c r="DH660" s="756">
        <v>0</v>
      </c>
      <c r="DI660" s="756">
        <v>0</v>
      </c>
      <c r="DJ660" s="767">
        <f t="shared" si="346"/>
        <v>0</v>
      </c>
      <c r="DK660" s="715">
        <f t="shared" si="347"/>
        <v>0</v>
      </c>
      <c r="DL660" s="685"/>
      <c r="DM660" s="705">
        <f t="shared" si="335"/>
        <v>644</v>
      </c>
      <c r="DN660" s="715">
        <f t="shared" si="348"/>
        <v>0</v>
      </c>
    </row>
    <row r="661" spans="2:118" x14ac:dyDescent="0.25">
      <c r="B661" s="705">
        <v>645</v>
      </c>
      <c r="C661" s="765">
        <f>(1+_xlfn.XLOOKUP(INT((B661-1)/12)+1,'ZC Curve'!$B$8:$B$107,'ZC Curve'!R$8:R$107,,0))^(1/12)-1</f>
        <v>0</v>
      </c>
      <c r="D661" s="766">
        <f t="shared" si="349"/>
        <v>1</v>
      </c>
      <c r="E661" s="685"/>
      <c r="F661" s="705">
        <v>645</v>
      </c>
      <c r="G661" s="756">
        <v>0</v>
      </c>
      <c r="H661" s="756">
        <v>0</v>
      </c>
      <c r="I661" s="756">
        <v>0</v>
      </c>
      <c r="J661" s="756">
        <v>0</v>
      </c>
      <c r="K661" s="756">
        <v>0</v>
      </c>
      <c r="L661" s="756">
        <v>0</v>
      </c>
      <c r="M661" s="756">
        <v>0</v>
      </c>
      <c r="N661" s="646">
        <f t="shared" si="350"/>
        <v>0</v>
      </c>
      <c r="O661" s="594"/>
      <c r="P661" s="705">
        <f t="shared" si="336"/>
        <v>645</v>
      </c>
      <c r="Q661" s="756">
        <v>0</v>
      </c>
      <c r="R661" s="756">
        <v>0</v>
      </c>
      <c r="S661" s="756">
        <v>0</v>
      </c>
      <c r="T661" s="756">
        <v>0</v>
      </c>
      <c r="U661" s="756">
        <v>0</v>
      </c>
      <c r="V661" s="756">
        <v>0</v>
      </c>
      <c r="W661" s="756">
        <v>0</v>
      </c>
      <c r="X661" s="646">
        <f t="shared" si="351"/>
        <v>0</v>
      </c>
      <c r="Y661" s="594"/>
      <c r="Z661" s="705">
        <f t="shared" si="337"/>
        <v>645</v>
      </c>
      <c r="AA661" s="756">
        <f t="shared" si="329"/>
        <v>0</v>
      </c>
      <c r="AB661" s="756">
        <f t="shared" si="329"/>
        <v>0</v>
      </c>
      <c r="AC661" s="756">
        <f t="shared" si="329"/>
        <v>0</v>
      </c>
      <c r="AD661" s="756">
        <f t="shared" si="329"/>
        <v>0</v>
      </c>
      <c r="AE661" s="756">
        <f t="shared" si="329"/>
        <v>0</v>
      </c>
      <c r="AF661" s="756">
        <f t="shared" si="329"/>
        <v>0</v>
      </c>
      <c r="AG661" s="756">
        <f t="shared" si="327"/>
        <v>0</v>
      </c>
      <c r="AH661" s="646">
        <f t="shared" si="352"/>
        <v>0</v>
      </c>
      <c r="AI661" s="594"/>
      <c r="AJ661" s="705">
        <f t="shared" si="338"/>
        <v>645</v>
      </c>
      <c r="AK661" s="756">
        <v>0</v>
      </c>
      <c r="AL661" s="756">
        <v>0</v>
      </c>
      <c r="AM661" s="756">
        <v>0</v>
      </c>
      <c r="AN661" s="756">
        <v>0</v>
      </c>
      <c r="AO661" s="756">
        <v>0</v>
      </c>
      <c r="AP661" s="756">
        <v>0</v>
      </c>
      <c r="AQ661" s="756">
        <v>0</v>
      </c>
      <c r="AR661" s="646">
        <f t="shared" si="353"/>
        <v>0</v>
      </c>
      <c r="AS661" s="594"/>
      <c r="AT661" s="705">
        <f t="shared" si="339"/>
        <v>645</v>
      </c>
      <c r="AU661" s="756">
        <v>0</v>
      </c>
      <c r="AV661" s="756">
        <v>0</v>
      </c>
      <c r="AW661" s="756">
        <v>0</v>
      </c>
      <c r="AX661" s="756">
        <v>0</v>
      </c>
      <c r="AY661" s="756">
        <v>0</v>
      </c>
      <c r="AZ661" s="767">
        <f t="shared" si="326"/>
        <v>0</v>
      </c>
      <c r="BA661" s="756">
        <v>0</v>
      </c>
      <c r="BB661" s="756">
        <v>0</v>
      </c>
      <c r="BC661" s="756">
        <v>0</v>
      </c>
      <c r="BD661" s="756">
        <v>0</v>
      </c>
      <c r="BE661" s="767">
        <f t="shared" si="340"/>
        <v>0</v>
      </c>
      <c r="BF661" s="646">
        <f t="shared" si="341"/>
        <v>0</v>
      </c>
      <c r="BG661" s="594"/>
      <c r="BH661" s="705">
        <f t="shared" si="331"/>
        <v>645</v>
      </c>
      <c r="BI661" s="646">
        <f t="shared" si="342"/>
        <v>0</v>
      </c>
      <c r="BJ661" s="594"/>
      <c r="BK661" s="705">
        <f t="shared" si="343"/>
        <v>645</v>
      </c>
      <c r="BL661" s="756">
        <v>0</v>
      </c>
      <c r="BM661" s="756">
        <v>0</v>
      </c>
      <c r="BN661" s="756">
        <v>0</v>
      </c>
      <c r="BO661" s="756">
        <v>0</v>
      </c>
      <c r="BP661" s="756">
        <v>0</v>
      </c>
      <c r="BQ661" s="756">
        <v>0</v>
      </c>
      <c r="BR661" s="756">
        <v>0</v>
      </c>
      <c r="BS661" s="646">
        <f t="shared" si="354"/>
        <v>0</v>
      </c>
      <c r="BT661" s="594"/>
      <c r="BU661" s="705">
        <f t="shared" si="344"/>
        <v>645</v>
      </c>
      <c r="BV661" s="756">
        <v>0</v>
      </c>
      <c r="BW661" s="756">
        <v>0</v>
      </c>
      <c r="BX661" s="756">
        <v>0</v>
      </c>
      <c r="BY661" s="756">
        <v>0</v>
      </c>
      <c r="BZ661" s="756">
        <v>0</v>
      </c>
      <c r="CA661" s="756">
        <v>0</v>
      </c>
      <c r="CB661" s="756">
        <v>0</v>
      </c>
      <c r="CC661" s="646">
        <f t="shared" si="355"/>
        <v>0</v>
      </c>
      <c r="CD661" s="594"/>
      <c r="CE661" s="705">
        <f t="shared" si="332"/>
        <v>645</v>
      </c>
      <c r="CF661" s="756">
        <f t="shared" si="330"/>
        <v>0</v>
      </c>
      <c r="CG661" s="756">
        <f t="shared" si="330"/>
        <v>0</v>
      </c>
      <c r="CH661" s="756">
        <f t="shared" si="330"/>
        <v>0</v>
      </c>
      <c r="CI661" s="756">
        <f t="shared" si="330"/>
        <v>0</v>
      </c>
      <c r="CJ661" s="756">
        <f t="shared" si="330"/>
        <v>0</v>
      </c>
      <c r="CK661" s="756">
        <f t="shared" si="330"/>
        <v>0</v>
      </c>
      <c r="CL661" s="756">
        <f t="shared" si="328"/>
        <v>0</v>
      </c>
      <c r="CM661" s="646">
        <f t="shared" si="356"/>
        <v>0</v>
      </c>
      <c r="CN661" s="594"/>
      <c r="CO661" s="705">
        <f t="shared" si="333"/>
        <v>645</v>
      </c>
      <c r="CP661" s="756">
        <v>0</v>
      </c>
      <c r="CQ661" s="756">
        <v>0</v>
      </c>
      <c r="CR661" s="756">
        <v>0</v>
      </c>
      <c r="CS661" s="756">
        <v>0</v>
      </c>
      <c r="CT661" s="756">
        <v>0</v>
      </c>
      <c r="CU661" s="756">
        <v>0</v>
      </c>
      <c r="CV661" s="756">
        <v>0</v>
      </c>
      <c r="CW661" s="646">
        <f t="shared" si="357"/>
        <v>0</v>
      </c>
      <c r="CX661" s="685"/>
      <c r="CY661" s="705">
        <f t="shared" si="334"/>
        <v>645</v>
      </c>
      <c r="CZ661" s="756">
        <v>0</v>
      </c>
      <c r="DA661" s="756">
        <v>0</v>
      </c>
      <c r="DB661" s="756">
        <v>0</v>
      </c>
      <c r="DC661" s="756">
        <v>0</v>
      </c>
      <c r="DD661" s="756">
        <v>0</v>
      </c>
      <c r="DE661" s="767">
        <f t="shared" si="345"/>
        <v>0</v>
      </c>
      <c r="DF661" s="756">
        <v>0</v>
      </c>
      <c r="DG661" s="756">
        <v>0</v>
      </c>
      <c r="DH661" s="756">
        <v>0</v>
      </c>
      <c r="DI661" s="756">
        <v>0</v>
      </c>
      <c r="DJ661" s="767">
        <f t="shared" si="346"/>
        <v>0</v>
      </c>
      <c r="DK661" s="715">
        <f t="shared" si="347"/>
        <v>0</v>
      </c>
      <c r="DL661" s="685"/>
      <c r="DM661" s="705">
        <f t="shared" si="335"/>
        <v>645</v>
      </c>
      <c r="DN661" s="715">
        <f t="shared" si="348"/>
        <v>0</v>
      </c>
    </row>
    <row r="662" spans="2:118" x14ac:dyDescent="0.25">
      <c r="B662" s="705">
        <v>646</v>
      </c>
      <c r="C662" s="765">
        <f>(1+_xlfn.XLOOKUP(INT((B662-1)/12)+1,'ZC Curve'!$B$8:$B$107,'ZC Curve'!R$8:R$107,,0))^(1/12)-1</f>
        <v>0</v>
      </c>
      <c r="D662" s="766">
        <f t="shared" si="349"/>
        <v>1</v>
      </c>
      <c r="E662" s="685"/>
      <c r="F662" s="705">
        <v>646</v>
      </c>
      <c r="G662" s="756">
        <v>0</v>
      </c>
      <c r="H662" s="756">
        <v>0</v>
      </c>
      <c r="I662" s="756">
        <v>0</v>
      </c>
      <c r="J662" s="756">
        <v>0</v>
      </c>
      <c r="K662" s="756">
        <v>0</v>
      </c>
      <c r="L662" s="756">
        <v>0</v>
      </c>
      <c r="M662" s="756">
        <v>0</v>
      </c>
      <c r="N662" s="646">
        <f t="shared" si="350"/>
        <v>0</v>
      </c>
      <c r="O662" s="594"/>
      <c r="P662" s="705">
        <f t="shared" si="336"/>
        <v>646</v>
      </c>
      <c r="Q662" s="756">
        <v>0</v>
      </c>
      <c r="R662" s="756">
        <v>0</v>
      </c>
      <c r="S662" s="756">
        <v>0</v>
      </c>
      <c r="T662" s="756">
        <v>0</v>
      </c>
      <c r="U662" s="756">
        <v>0</v>
      </c>
      <c r="V662" s="756">
        <v>0</v>
      </c>
      <c r="W662" s="756">
        <v>0</v>
      </c>
      <c r="X662" s="646">
        <f t="shared" si="351"/>
        <v>0</v>
      </c>
      <c r="Y662" s="594"/>
      <c r="Z662" s="705">
        <f t="shared" si="337"/>
        <v>646</v>
      </c>
      <c r="AA662" s="756">
        <f t="shared" si="329"/>
        <v>0</v>
      </c>
      <c r="AB662" s="756">
        <f t="shared" si="329"/>
        <v>0</v>
      </c>
      <c r="AC662" s="756">
        <f t="shared" si="329"/>
        <v>0</v>
      </c>
      <c r="AD662" s="756">
        <f t="shared" si="329"/>
        <v>0</v>
      </c>
      <c r="AE662" s="756">
        <f t="shared" si="329"/>
        <v>0</v>
      </c>
      <c r="AF662" s="756">
        <f t="shared" si="329"/>
        <v>0</v>
      </c>
      <c r="AG662" s="756">
        <f t="shared" si="327"/>
        <v>0</v>
      </c>
      <c r="AH662" s="646">
        <f t="shared" si="352"/>
        <v>0</v>
      </c>
      <c r="AI662" s="594"/>
      <c r="AJ662" s="705">
        <f t="shared" si="338"/>
        <v>646</v>
      </c>
      <c r="AK662" s="756">
        <v>0</v>
      </c>
      <c r="AL662" s="756">
        <v>0</v>
      </c>
      <c r="AM662" s="756">
        <v>0</v>
      </c>
      <c r="AN662" s="756">
        <v>0</v>
      </c>
      <c r="AO662" s="756">
        <v>0</v>
      </c>
      <c r="AP662" s="756">
        <v>0</v>
      </c>
      <c r="AQ662" s="756">
        <v>0</v>
      </c>
      <c r="AR662" s="646">
        <f t="shared" si="353"/>
        <v>0</v>
      </c>
      <c r="AS662" s="594"/>
      <c r="AT662" s="705">
        <f t="shared" si="339"/>
        <v>646</v>
      </c>
      <c r="AU662" s="756">
        <v>0</v>
      </c>
      <c r="AV662" s="756">
        <v>0</v>
      </c>
      <c r="AW662" s="756">
        <v>0</v>
      </c>
      <c r="AX662" s="756">
        <v>0</v>
      </c>
      <c r="AY662" s="756">
        <v>0</v>
      </c>
      <c r="AZ662" s="767">
        <f t="shared" si="326"/>
        <v>0</v>
      </c>
      <c r="BA662" s="756">
        <v>0</v>
      </c>
      <c r="BB662" s="756">
        <v>0</v>
      </c>
      <c r="BC662" s="756">
        <v>0</v>
      </c>
      <c r="BD662" s="756">
        <v>0</v>
      </c>
      <c r="BE662" s="767">
        <f t="shared" si="340"/>
        <v>0</v>
      </c>
      <c r="BF662" s="646">
        <f t="shared" si="341"/>
        <v>0</v>
      </c>
      <c r="BG662" s="594"/>
      <c r="BH662" s="705">
        <f t="shared" si="331"/>
        <v>646</v>
      </c>
      <c r="BI662" s="646">
        <f t="shared" si="342"/>
        <v>0</v>
      </c>
      <c r="BJ662" s="594"/>
      <c r="BK662" s="705">
        <f t="shared" si="343"/>
        <v>646</v>
      </c>
      <c r="BL662" s="756">
        <v>0</v>
      </c>
      <c r="BM662" s="756">
        <v>0</v>
      </c>
      <c r="BN662" s="756">
        <v>0</v>
      </c>
      <c r="BO662" s="756">
        <v>0</v>
      </c>
      <c r="BP662" s="756">
        <v>0</v>
      </c>
      <c r="BQ662" s="756">
        <v>0</v>
      </c>
      <c r="BR662" s="756">
        <v>0</v>
      </c>
      <c r="BS662" s="646">
        <f t="shared" si="354"/>
        <v>0</v>
      </c>
      <c r="BT662" s="594"/>
      <c r="BU662" s="705">
        <f t="shared" si="344"/>
        <v>646</v>
      </c>
      <c r="BV662" s="756">
        <v>0</v>
      </c>
      <c r="BW662" s="756">
        <v>0</v>
      </c>
      <c r="BX662" s="756">
        <v>0</v>
      </c>
      <c r="BY662" s="756">
        <v>0</v>
      </c>
      <c r="BZ662" s="756">
        <v>0</v>
      </c>
      <c r="CA662" s="756">
        <v>0</v>
      </c>
      <c r="CB662" s="756">
        <v>0</v>
      </c>
      <c r="CC662" s="646">
        <f t="shared" si="355"/>
        <v>0</v>
      </c>
      <c r="CD662" s="594"/>
      <c r="CE662" s="705">
        <f t="shared" si="332"/>
        <v>646</v>
      </c>
      <c r="CF662" s="756">
        <f t="shared" si="330"/>
        <v>0</v>
      </c>
      <c r="CG662" s="756">
        <f t="shared" si="330"/>
        <v>0</v>
      </c>
      <c r="CH662" s="756">
        <f t="shared" si="330"/>
        <v>0</v>
      </c>
      <c r="CI662" s="756">
        <f t="shared" si="330"/>
        <v>0</v>
      </c>
      <c r="CJ662" s="756">
        <f t="shared" si="330"/>
        <v>0</v>
      </c>
      <c r="CK662" s="756">
        <f t="shared" si="330"/>
        <v>0</v>
      </c>
      <c r="CL662" s="756">
        <f t="shared" si="328"/>
        <v>0</v>
      </c>
      <c r="CM662" s="646">
        <f t="shared" si="356"/>
        <v>0</v>
      </c>
      <c r="CN662" s="594"/>
      <c r="CO662" s="705">
        <f t="shared" si="333"/>
        <v>646</v>
      </c>
      <c r="CP662" s="756">
        <v>0</v>
      </c>
      <c r="CQ662" s="756">
        <v>0</v>
      </c>
      <c r="CR662" s="756">
        <v>0</v>
      </c>
      <c r="CS662" s="756">
        <v>0</v>
      </c>
      <c r="CT662" s="756">
        <v>0</v>
      </c>
      <c r="CU662" s="756">
        <v>0</v>
      </c>
      <c r="CV662" s="756">
        <v>0</v>
      </c>
      <c r="CW662" s="646">
        <f t="shared" si="357"/>
        <v>0</v>
      </c>
      <c r="CX662" s="685"/>
      <c r="CY662" s="705">
        <f t="shared" si="334"/>
        <v>646</v>
      </c>
      <c r="CZ662" s="756">
        <v>0</v>
      </c>
      <c r="DA662" s="756">
        <v>0</v>
      </c>
      <c r="DB662" s="756">
        <v>0</v>
      </c>
      <c r="DC662" s="756">
        <v>0</v>
      </c>
      <c r="DD662" s="756">
        <v>0</v>
      </c>
      <c r="DE662" s="767">
        <f t="shared" si="345"/>
        <v>0</v>
      </c>
      <c r="DF662" s="756">
        <v>0</v>
      </c>
      <c r="DG662" s="756">
        <v>0</v>
      </c>
      <c r="DH662" s="756">
        <v>0</v>
      </c>
      <c r="DI662" s="756">
        <v>0</v>
      </c>
      <c r="DJ662" s="767">
        <f t="shared" si="346"/>
        <v>0</v>
      </c>
      <c r="DK662" s="715">
        <f t="shared" si="347"/>
        <v>0</v>
      </c>
      <c r="DL662" s="685"/>
      <c r="DM662" s="705">
        <f t="shared" si="335"/>
        <v>646</v>
      </c>
      <c r="DN662" s="715">
        <f t="shared" si="348"/>
        <v>0</v>
      </c>
    </row>
    <row r="663" spans="2:118" x14ac:dyDescent="0.25">
      <c r="B663" s="705">
        <v>647</v>
      </c>
      <c r="C663" s="765">
        <f>(1+_xlfn.XLOOKUP(INT((B663-1)/12)+1,'ZC Curve'!$B$8:$B$107,'ZC Curve'!R$8:R$107,,0))^(1/12)-1</f>
        <v>0</v>
      </c>
      <c r="D663" s="766">
        <f t="shared" si="349"/>
        <v>1</v>
      </c>
      <c r="E663" s="685"/>
      <c r="F663" s="705">
        <v>647</v>
      </c>
      <c r="G663" s="756">
        <v>0</v>
      </c>
      <c r="H663" s="756">
        <v>0</v>
      </c>
      <c r="I663" s="756">
        <v>0</v>
      </c>
      <c r="J663" s="756">
        <v>0</v>
      </c>
      <c r="K663" s="756">
        <v>0</v>
      </c>
      <c r="L663" s="756">
        <v>0</v>
      </c>
      <c r="M663" s="756">
        <v>0</v>
      </c>
      <c r="N663" s="646">
        <f t="shared" si="350"/>
        <v>0</v>
      </c>
      <c r="O663" s="594"/>
      <c r="P663" s="705">
        <f t="shared" si="336"/>
        <v>647</v>
      </c>
      <c r="Q663" s="756">
        <v>0</v>
      </c>
      <c r="R663" s="756">
        <v>0</v>
      </c>
      <c r="S663" s="756">
        <v>0</v>
      </c>
      <c r="T663" s="756">
        <v>0</v>
      </c>
      <c r="U663" s="756">
        <v>0</v>
      </c>
      <c r="V663" s="756">
        <v>0</v>
      </c>
      <c r="W663" s="756">
        <v>0</v>
      </c>
      <c r="X663" s="646">
        <f t="shared" si="351"/>
        <v>0</v>
      </c>
      <c r="Y663" s="594"/>
      <c r="Z663" s="705">
        <f t="shared" si="337"/>
        <v>647</v>
      </c>
      <c r="AA663" s="756">
        <f t="shared" si="329"/>
        <v>0</v>
      </c>
      <c r="AB663" s="756">
        <f t="shared" si="329"/>
        <v>0</v>
      </c>
      <c r="AC663" s="756">
        <f t="shared" si="329"/>
        <v>0</v>
      </c>
      <c r="AD663" s="756">
        <f t="shared" si="329"/>
        <v>0</v>
      </c>
      <c r="AE663" s="756">
        <f t="shared" si="329"/>
        <v>0</v>
      </c>
      <c r="AF663" s="756">
        <f t="shared" si="329"/>
        <v>0</v>
      </c>
      <c r="AG663" s="756">
        <f t="shared" si="327"/>
        <v>0</v>
      </c>
      <c r="AH663" s="646">
        <f t="shared" si="352"/>
        <v>0</v>
      </c>
      <c r="AI663" s="594"/>
      <c r="AJ663" s="705">
        <f t="shared" si="338"/>
        <v>647</v>
      </c>
      <c r="AK663" s="756">
        <v>0</v>
      </c>
      <c r="AL663" s="756">
        <v>0</v>
      </c>
      <c r="AM663" s="756">
        <v>0</v>
      </c>
      <c r="AN663" s="756">
        <v>0</v>
      </c>
      <c r="AO663" s="756">
        <v>0</v>
      </c>
      <c r="AP663" s="756">
        <v>0</v>
      </c>
      <c r="AQ663" s="756">
        <v>0</v>
      </c>
      <c r="AR663" s="646">
        <f t="shared" si="353"/>
        <v>0</v>
      </c>
      <c r="AS663" s="594"/>
      <c r="AT663" s="705">
        <f t="shared" si="339"/>
        <v>647</v>
      </c>
      <c r="AU663" s="756">
        <v>0</v>
      </c>
      <c r="AV663" s="756">
        <v>0</v>
      </c>
      <c r="AW663" s="756">
        <v>0</v>
      </c>
      <c r="AX663" s="756">
        <v>0</v>
      </c>
      <c r="AY663" s="756">
        <v>0</v>
      </c>
      <c r="AZ663" s="767">
        <f t="shared" si="326"/>
        <v>0</v>
      </c>
      <c r="BA663" s="756">
        <v>0</v>
      </c>
      <c r="BB663" s="756">
        <v>0</v>
      </c>
      <c r="BC663" s="756">
        <v>0</v>
      </c>
      <c r="BD663" s="756">
        <v>0</v>
      </c>
      <c r="BE663" s="767">
        <f t="shared" si="340"/>
        <v>0</v>
      </c>
      <c r="BF663" s="646">
        <f t="shared" si="341"/>
        <v>0</v>
      </c>
      <c r="BG663" s="594"/>
      <c r="BH663" s="705">
        <f t="shared" si="331"/>
        <v>647</v>
      </c>
      <c r="BI663" s="646">
        <f t="shared" si="342"/>
        <v>0</v>
      </c>
      <c r="BJ663" s="594"/>
      <c r="BK663" s="705">
        <f t="shared" si="343"/>
        <v>647</v>
      </c>
      <c r="BL663" s="756">
        <v>0</v>
      </c>
      <c r="BM663" s="756">
        <v>0</v>
      </c>
      <c r="BN663" s="756">
        <v>0</v>
      </c>
      <c r="BO663" s="756">
        <v>0</v>
      </c>
      <c r="BP663" s="756">
        <v>0</v>
      </c>
      <c r="BQ663" s="756">
        <v>0</v>
      </c>
      <c r="BR663" s="756">
        <v>0</v>
      </c>
      <c r="BS663" s="646">
        <f t="shared" si="354"/>
        <v>0</v>
      </c>
      <c r="BT663" s="594"/>
      <c r="BU663" s="705">
        <f t="shared" si="344"/>
        <v>647</v>
      </c>
      <c r="BV663" s="756">
        <v>0</v>
      </c>
      <c r="BW663" s="756">
        <v>0</v>
      </c>
      <c r="BX663" s="756">
        <v>0</v>
      </c>
      <c r="BY663" s="756">
        <v>0</v>
      </c>
      <c r="BZ663" s="756">
        <v>0</v>
      </c>
      <c r="CA663" s="756">
        <v>0</v>
      </c>
      <c r="CB663" s="756">
        <v>0</v>
      </c>
      <c r="CC663" s="646">
        <f t="shared" si="355"/>
        <v>0</v>
      </c>
      <c r="CD663" s="594"/>
      <c r="CE663" s="705">
        <f t="shared" si="332"/>
        <v>647</v>
      </c>
      <c r="CF663" s="756">
        <f t="shared" si="330"/>
        <v>0</v>
      </c>
      <c r="CG663" s="756">
        <f t="shared" si="330"/>
        <v>0</v>
      </c>
      <c r="CH663" s="756">
        <f t="shared" si="330"/>
        <v>0</v>
      </c>
      <c r="CI663" s="756">
        <f t="shared" si="330"/>
        <v>0</v>
      </c>
      <c r="CJ663" s="756">
        <f t="shared" si="330"/>
        <v>0</v>
      </c>
      <c r="CK663" s="756">
        <f t="shared" si="330"/>
        <v>0</v>
      </c>
      <c r="CL663" s="756">
        <f t="shared" si="328"/>
        <v>0</v>
      </c>
      <c r="CM663" s="646">
        <f t="shared" si="356"/>
        <v>0</v>
      </c>
      <c r="CN663" s="594"/>
      <c r="CO663" s="705">
        <f t="shared" si="333"/>
        <v>647</v>
      </c>
      <c r="CP663" s="756">
        <v>0</v>
      </c>
      <c r="CQ663" s="756">
        <v>0</v>
      </c>
      <c r="CR663" s="756">
        <v>0</v>
      </c>
      <c r="CS663" s="756">
        <v>0</v>
      </c>
      <c r="CT663" s="756">
        <v>0</v>
      </c>
      <c r="CU663" s="756">
        <v>0</v>
      </c>
      <c r="CV663" s="756">
        <v>0</v>
      </c>
      <c r="CW663" s="646">
        <f t="shared" si="357"/>
        <v>0</v>
      </c>
      <c r="CX663" s="685"/>
      <c r="CY663" s="705">
        <f t="shared" si="334"/>
        <v>647</v>
      </c>
      <c r="CZ663" s="756">
        <v>0</v>
      </c>
      <c r="DA663" s="756">
        <v>0</v>
      </c>
      <c r="DB663" s="756">
        <v>0</v>
      </c>
      <c r="DC663" s="756">
        <v>0</v>
      </c>
      <c r="DD663" s="756">
        <v>0</v>
      </c>
      <c r="DE663" s="767">
        <f t="shared" si="345"/>
        <v>0</v>
      </c>
      <c r="DF663" s="756">
        <v>0</v>
      </c>
      <c r="DG663" s="756">
        <v>0</v>
      </c>
      <c r="DH663" s="756">
        <v>0</v>
      </c>
      <c r="DI663" s="756">
        <v>0</v>
      </c>
      <c r="DJ663" s="767">
        <f t="shared" si="346"/>
        <v>0</v>
      </c>
      <c r="DK663" s="715">
        <f t="shared" si="347"/>
        <v>0</v>
      </c>
      <c r="DL663" s="685"/>
      <c r="DM663" s="705">
        <f t="shared" si="335"/>
        <v>647</v>
      </c>
      <c r="DN663" s="715">
        <f t="shared" si="348"/>
        <v>0</v>
      </c>
    </row>
    <row r="664" spans="2:118" x14ac:dyDescent="0.25">
      <c r="B664" s="705">
        <v>648</v>
      </c>
      <c r="C664" s="765">
        <f>(1+_xlfn.XLOOKUP(INT((B664-1)/12)+1,'ZC Curve'!$B$8:$B$107,'ZC Curve'!R$8:R$107,,0))^(1/12)-1</f>
        <v>0</v>
      </c>
      <c r="D664" s="766">
        <f t="shared" si="349"/>
        <v>1</v>
      </c>
      <c r="E664" s="685"/>
      <c r="F664" s="705">
        <v>648</v>
      </c>
      <c r="G664" s="756">
        <v>0</v>
      </c>
      <c r="H664" s="756">
        <v>0</v>
      </c>
      <c r="I664" s="756">
        <v>0</v>
      </c>
      <c r="J664" s="756">
        <v>0</v>
      </c>
      <c r="K664" s="756">
        <v>0</v>
      </c>
      <c r="L664" s="756">
        <v>0</v>
      </c>
      <c r="M664" s="756">
        <v>0</v>
      </c>
      <c r="N664" s="646">
        <f t="shared" si="350"/>
        <v>0</v>
      </c>
      <c r="O664" s="594"/>
      <c r="P664" s="705">
        <f t="shared" si="336"/>
        <v>648</v>
      </c>
      <c r="Q664" s="756">
        <v>0</v>
      </c>
      <c r="R664" s="756">
        <v>0</v>
      </c>
      <c r="S664" s="756">
        <v>0</v>
      </c>
      <c r="T664" s="756">
        <v>0</v>
      </c>
      <c r="U664" s="756">
        <v>0</v>
      </c>
      <c r="V664" s="756">
        <v>0</v>
      </c>
      <c r="W664" s="756">
        <v>0</v>
      </c>
      <c r="X664" s="646">
        <f t="shared" si="351"/>
        <v>0</v>
      </c>
      <c r="Y664" s="594"/>
      <c r="Z664" s="705">
        <f t="shared" si="337"/>
        <v>648</v>
      </c>
      <c r="AA664" s="756">
        <f t="shared" si="329"/>
        <v>0</v>
      </c>
      <c r="AB664" s="756">
        <f t="shared" si="329"/>
        <v>0</v>
      </c>
      <c r="AC664" s="756">
        <f t="shared" si="329"/>
        <v>0</v>
      </c>
      <c r="AD664" s="756">
        <f t="shared" si="329"/>
        <v>0</v>
      </c>
      <c r="AE664" s="756">
        <f t="shared" si="329"/>
        <v>0</v>
      </c>
      <c r="AF664" s="756">
        <f t="shared" si="329"/>
        <v>0</v>
      </c>
      <c r="AG664" s="756">
        <f t="shared" si="327"/>
        <v>0</v>
      </c>
      <c r="AH664" s="646">
        <f t="shared" si="352"/>
        <v>0</v>
      </c>
      <c r="AI664" s="594"/>
      <c r="AJ664" s="705">
        <f t="shared" si="338"/>
        <v>648</v>
      </c>
      <c r="AK664" s="756">
        <v>0</v>
      </c>
      <c r="AL664" s="756">
        <v>0</v>
      </c>
      <c r="AM664" s="756">
        <v>0</v>
      </c>
      <c r="AN664" s="756">
        <v>0</v>
      </c>
      <c r="AO664" s="756">
        <v>0</v>
      </c>
      <c r="AP664" s="756">
        <v>0</v>
      </c>
      <c r="AQ664" s="756">
        <v>0</v>
      </c>
      <c r="AR664" s="646">
        <f t="shared" si="353"/>
        <v>0</v>
      </c>
      <c r="AS664" s="594"/>
      <c r="AT664" s="705">
        <f t="shared" si="339"/>
        <v>648</v>
      </c>
      <c r="AU664" s="756">
        <v>0</v>
      </c>
      <c r="AV664" s="756">
        <v>0</v>
      </c>
      <c r="AW664" s="756">
        <v>0</v>
      </c>
      <c r="AX664" s="756">
        <v>0</v>
      </c>
      <c r="AY664" s="756">
        <v>0</v>
      </c>
      <c r="AZ664" s="767">
        <f t="shared" si="326"/>
        <v>0</v>
      </c>
      <c r="BA664" s="756">
        <v>0</v>
      </c>
      <c r="BB664" s="756">
        <v>0</v>
      </c>
      <c r="BC664" s="756">
        <v>0</v>
      </c>
      <c r="BD664" s="756">
        <v>0</v>
      </c>
      <c r="BE664" s="767">
        <f t="shared" si="340"/>
        <v>0</v>
      </c>
      <c r="BF664" s="646">
        <f t="shared" si="341"/>
        <v>0</v>
      </c>
      <c r="BG664" s="594"/>
      <c r="BH664" s="705">
        <f t="shared" si="331"/>
        <v>648</v>
      </c>
      <c r="BI664" s="646">
        <f t="shared" si="342"/>
        <v>0</v>
      </c>
      <c r="BJ664" s="594"/>
      <c r="BK664" s="705">
        <f t="shared" si="343"/>
        <v>648</v>
      </c>
      <c r="BL664" s="756">
        <v>0</v>
      </c>
      <c r="BM664" s="756">
        <v>0</v>
      </c>
      <c r="BN664" s="756">
        <v>0</v>
      </c>
      <c r="BO664" s="756">
        <v>0</v>
      </c>
      <c r="BP664" s="756">
        <v>0</v>
      </c>
      <c r="BQ664" s="756">
        <v>0</v>
      </c>
      <c r="BR664" s="756">
        <v>0</v>
      </c>
      <c r="BS664" s="646">
        <f t="shared" si="354"/>
        <v>0</v>
      </c>
      <c r="BT664" s="594"/>
      <c r="BU664" s="705">
        <f t="shared" si="344"/>
        <v>648</v>
      </c>
      <c r="BV664" s="756">
        <v>0</v>
      </c>
      <c r="BW664" s="756">
        <v>0</v>
      </c>
      <c r="BX664" s="756">
        <v>0</v>
      </c>
      <c r="BY664" s="756">
        <v>0</v>
      </c>
      <c r="BZ664" s="756">
        <v>0</v>
      </c>
      <c r="CA664" s="756">
        <v>0</v>
      </c>
      <c r="CB664" s="756">
        <v>0</v>
      </c>
      <c r="CC664" s="646">
        <f t="shared" si="355"/>
        <v>0</v>
      </c>
      <c r="CD664" s="594"/>
      <c r="CE664" s="705">
        <f t="shared" si="332"/>
        <v>648</v>
      </c>
      <c r="CF664" s="756">
        <f t="shared" si="330"/>
        <v>0</v>
      </c>
      <c r="CG664" s="756">
        <f t="shared" si="330"/>
        <v>0</v>
      </c>
      <c r="CH664" s="756">
        <f t="shared" si="330"/>
        <v>0</v>
      </c>
      <c r="CI664" s="756">
        <f t="shared" si="330"/>
        <v>0</v>
      </c>
      <c r="CJ664" s="756">
        <f t="shared" si="330"/>
        <v>0</v>
      </c>
      <c r="CK664" s="756">
        <f t="shared" si="330"/>
        <v>0</v>
      </c>
      <c r="CL664" s="756">
        <f t="shared" si="328"/>
        <v>0</v>
      </c>
      <c r="CM664" s="646">
        <f t="shared" si="356"/>
        <v>0</v>
      </c>
      <c r="CN664" s="594"/>
      <c r="CO664" s="705">
        <f t="shared" si="333"/>
        <v>648</v>
      </c>
      <c r="CP664" s="756">
        <v>0</v>
      </c>
      <c r="CQ664" s="756">
        <v>0</v>
      </c>
      <c r="CR664" s="756">
        <v>0</v>
      </c>
      <c r="CS664" s="756">
        <v>0</v>
      </c>
      <c r="CT664" s="756">
        <v>0</v>
      </c>
      <c r="CU664" s="756">
        <v>0</v>
      </c>
      <c r="CV664" s="756">
        <v>0</v>
      </c>
      <c r="CW664" s="646">
        <f t="shared" si="357"/>
        <v>0</v>
      </c>
      <c r="CX664" s="685"/>
      <c r="CY664" s="705">
        <f t="shared" si="334"/>
        <v>648</v>
      </c>
      <c r="CZ664" s="756">
        <v>0</v>
      </c>
      <c r="DA664" s="756">
        <v>0</v>
      </c>
      <c r="DB664" s="756">
        <v>0</v>
      </c>
      <c r="DC664" s="756">
        <v>0</v>
      </c>
      <c r="DD664" s="756">
        <v>0</v>
      </c>
      <c r="DE664" s="767">
        <f t="shared" si="345"/>
        <v>0</v>
      </c>
      <c r="DF664" s="756">
        <v>0</v>
      </c>
      <c r="DG664" s="756">
        <v>0</v>
      </c>
      <c r="DH664" s="756">
        <v>0</v>
      </c>
      <c r="DI664" s="756">
        <v>0</v>
      </c>
      <c r="DJ664" s="767">
        <f t="shared" si="346"/>
        <v>0</v>
      </c>
      <c r="DK664" s="715">
        <f t="shared" si="347"/>
        <v>0</v>
      </c>
      <c r="DL664" s="685"/>
      <c r="DM664" s="705">
        <f t="shared" si="335"/>
        <v>648</v>
      </c>
      <c r="DN664" s="715">
        <f t="shared" si="348"/>
        <v>0</v>
      </c>
    </row>
    <row r="665" spans="2:118" x14ac:dyDescent="0.25">
      <c r="B665" s="705">
        <v>649</v>
      </c>
      <c r="C665" s="765">
        <f>(1+_xlfn.XLOOKUP(INT((B665-1)/12)+1,'ZC Curve'!$B$8:$B$107,'ZC Curve'!R$8:R$107,,0))^(1/12)-1</f>
        <v>0</v>
      </c>
      <c r="D665" s="766">
        <f t="shared" si="349"/>
        <v>1</v>
      </c>
      <c r="E665" s="685"/>
      <c r="F665" s="705">
        <v>649</v>
      </c>
      <c r="G665" s="756">
        <v>0</v>
      </c>
      <c r="H665" s="756">
        <v>0</v>
      </c>
      <c r="I665" s="756">
        <v>0</v>
      </c>
      <c r="J665" s="756">
        <v>0</v>
      </c>
      <c r="K665" s="756">
        <v>0</v>
      </c>
      <c r="L665" s="756">
        <v>0</v>
      </c>
      <c r="M665" s="756">
        <v>0</v>
      </c>
      <c r="N665" s="646">
        <f t="shared" si="350"/>
        <v>0</v>
      </c>
      <c r="O665" s="594"/>
      <c r="P665" s="705">
        <f t="shared" si="336"/>
        <v>649</v>
      </c>
      <c r="Q665" s="756">
        <v>0</v>
      </c>
      <c r="R665" s="756">
        <v>0</v>
      </c>
      <c r="S665" s="756">
        <v>0</v>
      </c>
      <c r="T665" s="756">
        <v>0</v>
      </c>
      <c r="U665" s="756">
        <v>0</v>
      </c>
      <c r="V665" s="756">
        <v>0</v>
      </c>
      <c r="W665" s="756">
        <v>0</v>
      </c>
      <c r="X665" s="646">
        <f t="shared" si="351"/>
        <v>0</v>
      </c>
      <c r="Y665" s="594"/>
      <c r="Z665" s="705">
        <f t="shared" si="337"/>
        <v>649</v>
      </c>
      <c r="AA665" s="756">
        <f t="shared" si="329"/>
        <v>0</v>
      </c>
      <c r="AB665" s="756">
        <f t="shared" si="329"/>
        <v>0</v>
      </c>
      <c r="AC665" s="756">
        <f t="shared" si="329"/>
        <v>0</v>
      </c>
      <c r="AD665" s="756">
        <f t="shared" si="329"/>
        <v>0</v>
      </c>
      <c r="AE665" s="756">
        <f t="shared" si="329"/>
        <v>0</v>
      </c>
      <c r="AF665" s="756">
        <f t="shared" si="329"/>
        <v>0</v>
      </c>
      <c r="AG665" s="756">
        <f t="shared" si="327"/>
        <v>0</v>
      </c>
      <c r="AH665" s="646">
        <f t="shared" si="352"/>
        <v>0</v>
      </c>
      <c r="AI665" s="594"/>
      <c r="AJ665" s="705">
        <f t="shared" si="338"/>
        <v>649</v>
      </c>
      <c r="AK665" s="756">
        <v>0</v>
      </c>
      <c r="AL665" s="756">
        <v>0</v>
      </c>
      <c r="AM665" s="756">
        <v>0</v>
      </c>
      <c r="AN665" s="756">
        <v>0</v>
      </c>
      <c r="AO665" s="756">
        <v>0</v>
      </c>
      <c r="AP665" s="756">
        <v>0</v>
      </c>
      <c r="AQ665" s="756">
        <v>0</v>
      </c>
      <c r="AR665" s="646">
        <f t="shared" si="353"/>
        <v>0</v>
      </c>
      <c r="AS665" s="594"/>
      <c r="AT665" s="705">
        <f t="shared" si="339"/>
        <v>649</v>
      </c>
      <c r="AU665" s="756">
        <v>0</v>
      </c>
      <c r="AV665" s="756">
        <v>0</v>
      </c>
      <c r="AW665" s="756">
        <v>0</v>
      </c>
      <c r="AX665" s="756">
        <v>0</v>
      </c>
      <c r="AY665" s="756">
        <v>0</v>
      </c>
      <c r="AZ665" s="767">
        <f t="shared" si="326"/>
        <v>0</v>
      </c>
      <c r="BA665" s="756">
        <v>0</v>
      </c>
      <c r="BB665" s="756">
        <v>0</v>
      </c>
      <c r="BC665" s="756">
        <v>0</v>
      </c>
      <c r="BD665" s="756">
        <v>0</v>
      </c>
      <c r="BE665" s="767">
        <f t="shared" si="340"/>
        <v>0</v>
      </c>
      <c r="BF665" s="646">
        <f t="shared" si="341"/>
        <v>0</v>
      </c>
      <c r="BG665" s="594"/>
      <c r="BH665" s="705">
        <f t="shared" si="331"/>
        <v>649</v>
      </c>
      <c r="BI665" s="646">
        <f t="shared" si="342"/>
        <v>0</v>
      </c>
      <c r="BJ665" s="594"/>
      <c r="BK665" s="705">
        <f t="shared" si="343"/>
        <v>649</v>
      </c>
      <c r="BL665" s="756">
        <v>0</v>
      </c>
      <c r="BM665" s="756">
        <v>0</v>
      </c>
      <c r="BN665" s="756">
        <v>0</v>
      </c>
      <c r="BO665" s="756">
        <v>0</v>
      </c>
      <c r="BP665" s="756">
        <v>0</v>
      </c>
      <c r="BQ665" s="756">
        <v>0</v>
      </c>
      <c r="BR665" s="756">
        <v>0</v>
      </c>
      <c r="BS665" s="646">
        <f t="shared" si="354"/>
        <v>0</v>
      </c>
      <c r="BT665" s="594"/>
      <c r="BU665" s="705">
        <f t="shared" si="344"/>
        <v>649</v>
      </c>
      <c r="BV665" s="756">
        <v>0</v>
      </c>
      <c r="BW665" s="756">
        <v>0</v>
      </c>
      <c r="BX665" s="756">
        <v>0</v>
      </c>
      <c r="BY665" s="756">
        <v>0</v>
      </c>
      <c r="BZ665" s="756">
        <v>0</v>
      </c>
      <c r="CA665" s="756">
        <v>0</v>
      </c>
      <c r="CB665" s="756">
        <v>0</v>
      </c>
      <c r="CC665" s="646">
        <f t="shared" si="355"/>
        <v>0</v>
      </c>
      <c r="CD665" s="594"/>
      <c r="CE665" s="705">
        <f t="shared" si="332"/>
        <v>649</v>
      </c>
      <c r="CF665" s="756">
        <f t="shared" si="330"/>
        <v>0</v>
      </c>
      <c r="CG665" s="756">
        <f t="shared" si="330"/>
        <v>0</v>
      </c>
      <c r="CH665" s="756">
        <f t="shared" si="330"/>
        <v>0</v>
      </c>
      <c r="CI665" s="756">
        <f t="shared" si="330"/>
        <v>0</v>
      </c>
      <c r="CJ665" s="756">
        <f t="shared" si="330"/>
        <v>0</v>
      </c>
      <c r="CK665" s="756">
        <f t="shared" si="330"/>
        <v>0</v>
      </c>
      <c r="CL665" s="756">
        <f t="shared" si="328"/>
        <v>0</v>
      </c>
      <c r="CM665" s="646">
        <f t="shared" si="356"/>
        <v>0</v>
      </c>
      <c r="CN665" s="594"/>
      <c r="CO665" s="705">
        <f t="shared" si="333"/>
        <v>649</v>
      </c>
      <c r="CP665" s="756">
        <v>0</v>
      </c>
      <c r="CQ665" s="756">
        <v>0</v>
      </c>
      <c r="CR665" s="756">
        <v>0</v>
      </c>
      <c r="CS665" s="756">
        <v>0</v>
      </c>
      <c r="CT665" s="756">
        <v>0</v>
      </c>
      <c r="CU665" s="756">
        <v>0</v>
      </c>
      <c r="CV665" s="756">
        <v>0</v>
      </c>
      <c r="CW665" s="646">
        <f t="shared" si="357"/>
        <v>0</v>
      </c>
      <c r="CX665" s="685"/>
      <c r="CY665" s="705">
        <f t="shared" si="334"/>
        <v>649</v>
      </c>
      <c r="CZ665" s="756">
        <v>0</v>
      </c>
      <c r="DA665" s="756">
        <v>0</v>
      </c>
      <c r="DB665" s="756">
        <v>0</v>
      </c>
      <c r="DC665" s="756">
        <v>0</v>
      </c>
      <c r="DD665" s="756">
        <v>0</v>
      </c>
      <c r="DE665" s="767">
        <f t="shared" si="345"/>
        <v>0</v>
      </c>
      <c r="DF665" s="756">
        <v>0</v>
      </c>
      <c r="DG665" s="756">
        <v>0</v>
      </c>
      <c r="DH665" s="756">
        <v>0</v>
      </c>
      <c r="DI665" s="756">
        <v>0</v>
      </c>
      <c r="DJ665" s="767">
        <f t="shared" si="346"/>
        <v>0</v>
      </c>
      <c r="DK665" s="715">
        <f t="shared" si="347"/>
        <v>0</v>
      </c>
      <c r="DL665" s="685"/>
      <c r="DM665" s="705">
        <f t="shared" si="335"/>
        <v>649</v>
      </c>
      <c r="DN665" s="715">
        <f t="shared" si="348"/>
        <v>0</v>
      </c>
    </row>
    <row r="666" spans="2:118" x14ac:dyDescent="0.25">
      <c r="B666" s="705">
        <v>650</v>
      </c>
      <c r="C666" s="765">
        <f>(1+_xlfn.XLOOKUP(INT((B666-1)/12)+1,'ZC Curve'!$B$8:$B$107,'ZC Curve'!R$8:R$107,,0))^(1/12)-1</f>
        <v>0</v>
      </c>
      <c r="D666" s="766">
        <f t="shared" si="349"/>
        <v>1</v>
      </c>
      <c r="E666" s="685"/>
      <c r="F666" s="705">
        <v>650</v>
      </c>
      <c r="G666" s="756">
        <v>0</v>
      </c>
      <c r="H666" s="756">
        <v>0</v>
      </c>
      <c r="I666" s="756">
        <v>0</v>
      </c>
      <c r="J666" s="756">
        <v>0</v>
      </c>
      <c r="K666" s="756">
        <v>0</v>
      </c>
      <c r="L666" s="756">
        <v>0</v>
      </c>
      <c r="M666" s="756">
        <v>0</v>
      </c>
      <c r="N666" s="646">
        <f t="shared" si="350"/>
        <v>0</v>
      </c>
      <c r="O666" s="594"/>
      <c r="P666" s="705">
        <f t="shared" si="336"/>
        <v>650</v>
      </c>
      <c r="Q666" s="756">
        <v>0</v>
      </c>
      <c r="R666" s="756">
        <v>0</v>
      </c>
      <c r="S666" s="756">
        <v>0</v>
      </c>
      <c r="T666" s="756">
        <v>0</v>
      </c>
      <c r="U666" s="756">
        <v>0</v>
      </c>
      <c r="V666" s="756">
        <v>0</v>
      </c>
      <c r="W666" s="756">
        <v>0</v>
      </c>
      <c r="X666" s="646">
        <f t="shared" si="351"/>
        <v>0</v>
      </c>
      <c r="Y666" s="594"/>
      <c r="Z666" s="705">
        <f t="shared" si="337"/>
        <v>650</v>
      </c>
      <c r="AA666" s="756">
        <f t="shared" si="329"/>
        <v>0</v>
      </c>
      <c r="AB666" s="756">
        <f t="shared" si="329"/>
        <v>0</v>
      </c>
      <c r="AC666" s="756">
        <f t="shared" si="329"/>
        <v>0</v>
      </c>
      <c r="AD666" s="756">
        <f t="shared" si="329"/>
        <v>0</v>
      </c>
      <c r="AE666" s="756">
        <f t="shared" si="329"/>
        <v>0</v>
      </c>
      <c r="AF666" s="756">
        <f t="shared" si="329"/>
        <v>0</v>
      </c>
      <c r="AG666" s="756">
        <f t="shared" si="327"/>
        <v>0</v>
      </c>
      <c r="AH666" s="646">
        <f t="shared" si="352"/>
        <v>0</v>
      </c>
      <c r="AI666" s="594"/>
      <c r="AJ666" s="705">
        <f t="shared" si="338"/>
        <v>650</v>
      </c>
      <c r="AK666" s="756">
        <v>0</v>
      </c>
      <c r="AL666" s="756">
        <v>0</v>
      </c>
      <c r="AM666" s="756">
        <v>0</v>
      </c>
      <c r="AN666" s="756">
        <v>0</v>
      </c>
      <c r="AO666" s="756">
        <v>0</v>
      </c>
      <c r="AP666" s="756">
        <v>0</v>
      </c>
      <c r="AQ666" s="756">
        <v>0</v>
      </c>
      <c r="AR666" s="646">
        <f t="shared" si="353"/>
        <v>0</v>
      </c>
      <c r="AS666" s="594"/>
      <c r="AT666" s="705">
        <f t="shared" si="339"/>
        <v>650</v>
      </c>
      <c r="AU666" s="756">
        <v>0</v>
      </c>
      <c r="AV666" s="756">
        <v>0</v>
      </c>
      <c r="AW666" s="756">
        <v>0</v>
      </c>
      <c r="AX666" s="756">
        <v>0</v>
      </c>
      <c r="AY666" s="756">
        <v>0</v>
      </c>
      <c r="AZ666" s="767">
        <f t="shared" si="326"/>
        <v>0</v>
      </c>
      <c r="BA666" s="756">
        <v>0</v>
      </c>
      <c r="BB666" s="756">
        <v>0</v>
      </c>
      <c r="BC666" s="756">
        <v>0</v>
      </c>
      <c r="BD666" s="756">
        <v>0</v>
      </c>
      <c r="BE666" s="767">
        <f t="shared" si="340"/>
        <v>0</v>
      </c>
      <c r="BF666" s="646">
        <f t="shared" si="341"/>
        <v>0</v>
      </c>
      <c r="BG666" s="594"/>
      <c r="BH666" s="705">
        <f t="shared" si="331"/>
        <v>650</v>
      </c>
      <c r="BI666" s="646">
        <f t="shared" si="342"/>
        <v>0</v>
      </c>
      <c r="BJ666" s="594"/>
      <c r="BK666" s="705">
        <f t="shared" si="343"/>
        <v>650</v>
      </c>
      <c r="BL666" s="756">
        <v>0</v>
      </c>
      <c r="BM666" s="756">
        <v>0</v>
      </c>
      <c r="BN666" s="756">
        <v>0</v>
      </c>
      <c r="BO666" s="756">
        <v>0</v>
      </c>
      <c r="BP666" s="756">
        <v>0</v>
      </c>
      <c r="BQ666" s="756">
        <v>0</v>
      </c>
      <c r="BR666" s="756">
        <v>0</v>
      </c>
      <c r="BS666" s="646">
        <f t="shared" si="354"/>
        <v>0</v>
      </c>
      <c r="BT666" s="594"/>
      <c r="BU666" s="705">
        <f t="shared" si="344"/>
        <v>650</v>
      </c>
      <c r="BV666" s="756">
        <v>0</v>
      </c>
      <c r="BW666" s="756">
        <v>0</v>
      </c>
      <c r="BX666" s="756">
        <v>0</v>
      </c>
      <c r="BY666" s="756">
        <v>0</v>
      </c>
      <c r="BZ666" s="756">
        <v>0</v>
      </c>
      <c r="CA666" s="756">
        <v>0</v>
      </c>
      <c r="CB666" s="756">
        <v>0</v>
      </c>
      <c r="CC666" s="646">
        <f t="shared" si="355"/>
        <v>0</v>
      </c>
      <c r="CD666" s="594"/>
      <c r="CE666" s="705">
        <f t="shared" si="332"/>
        <v>650</v>
      </c>
      <c r="CF666" s="756">
        <f t="shared" si="330"/>
        <v>0</v>
      </c>
      <c r="CG666" s="756">
        <f t="shared" si="330"/>
        <v>0</v>
      </c>
      <c r="CH666" s="756">
        <f t="shared" si="330"/>
        <v>0</v>
      </c>
      <c r="CI666" s="756">
        <f t="shared" si="330"/>
        <v>0</v>
      </c>
      <c r="CJ666" s="756">
        <f t="shared" si="330"/>
        <v>0</v>
      </c>
      <c r="CK666" s="756">
        <f t="shared" si="330"/>
        <v>0</v>
      </c>
      <c r="CL666" s="756">
        <f t="shared" si="328"/>
        <v>0</v>
      </c>
      <c r="CM666" s="646">
        <f t="shared" si="356"/>
        <v>0</v>
      </c>
      <c r="CN666" s="594"/>
      <c r="CO666" s="705">
        <f t="shared" si="333"/>
        <v>650</v>
      </c>
      <c r="CP666" s="756">
        <v>0</v>
      </c>
      <c r="CQ666" s="756">
        <v>0</v>
      </c>
      <c r="CR666" s="756">
        <v>0</v>
      </c>
      <c r="CS666" s="756">
        <v>0</v>
      </c>
      <c r="CT666" s="756">
        <v>0</v>
      </c>
      <c r="CU666" s="756">
        <v>0</v>
      </c>
      <c r="CV666" s="756">
        <v>0</v>
      </c>
      <c r="CW666" s="646">
        <f t="shared" si="357"/>
        <v>0</v>
      </c>
      <c r="CX666" s="685"/>
      <c r="CY666" s="705">
        <f t="shared" si="334"/>
        <v>650</v>
      </c>
      <c r="CZ666" s="756">
        <v>0</v>
      </c>
      <c r="DA666" s="756">
        <v>0</v>
      </c>
      <c r="DB666" s="756">
        <v>0</v>
      </c>
      <c r="DC666" s="756">
        <v>0</v>
      </c>
      <c r="DD666" s="756">
        <v>0</v>
      </c>
      <c r="DE666" s="767">
        <f t="shared" si="345"/>
        <v>0</v>
      </c>
      <c r="DF666" s="756">
        <v>0</v>
      </c>
      <c r="DG666" s="756">
        <v>0</v>
      </c>
      <c r="DH666" s="756">
        <v>0</v>
      </c>
      <c r="DI666" s="756">
        <v>0</v>
      </c>
      <c r="DJ666" s="767">
        <f t="shared" si="346"/>
        <v>0</v>
      </c>
      <c r="DK666" s="715">
        <f t="shared" si="347"/>
        <v>0</v>
      </c>
      <c r="DL666" s="685"/>
      <c r="DM666" s="705">
        <f t="shared" si="335"/>
        <v>650</v>
      </c>
      <c r="DN666" s="715">
        <f t="shared" si="348"/>
        <v>0</v>
      </c>
    </row>
    <row r="667" spans="2:118" x14ac:dyDescent="0.25">
      <c r="B667" s="705">
        <v>651</v>
      </c>
      <c r="C667" s="765">
        <f>(1+_xlfn.XLOOKUP(INT((B667-1)/12)+1,'ZC Curve'!$B$8:$B$107,'ZC Curve'!R$8:R$107,,0))^(1/12)-1</f>
        <v>0</v>
      </c>
      <c r="D667" s="766">
        <f t="shared" si="349"/>
        <v>1</v>
      </c>
      <c r="E667" s="685"/>
      <c r="F667" s="705">
        <v>651</v>
      </c>
      <c r="G667" s="756">
        <v>0</v>
      </c>
      <c r="H667" s="756">
        <v>0</v>
      </c>
      <c r="I667" s="756">
        <v>0</v>
      </c>
      <c r="J667" s="756">
        <v>0</v>
      </c>
      <c r="K667" s="756">
        <v>0</v>
      </c>
      <c r="L667" s="756">
        <v>0</v>
      </c>
      <c r="M667" s="756">
        <v>0</v>
      </c>
      <c r="N667" s="646">
        <f t="shared" si="350"/>
        <v>0</v>
      </c>
      <c r="O667" s="594"/>
      <c r="P667" s="705">
        <f t="shared" si="336"/>
        <v>651</v>
      </c>
      <c r="Q667" s="756">
        <v>0</v>
      </c>
      <c r="R667" s="756">
        <v>0</v>
      </c>
      <c r="S667" s="756">
        <v>0</v>
      </c>
      <c r="T667" s="756">
        <v>0</v>
      </c>
      <c r="U667" s="756">
        <v>0</v>
      </c>
      <c r="V667" s="756">
        <v>0</v>
      </c>
      <c r="W667" s="756">
        <v>0</v>
      </c>
      <c r="X667" s="646">
        <f t="shared" si="351"/>
        <v>0</v>
      </c>
      <c r="Y667" s="594"/>
      <c r="Z667" s="705">
        <f t="shared" si="337"/>
        <v>651</v>
      </c>
      <c r="AA667" s="756">
        <f t="shared" si="329"/>
        <v>0</v>
      </c>
      <c r="AB667" s="756">
        <f t="shared" si="329"/>
        <v>0</v>
      </c>
      <c r="AC667" s="756">
        <f t="shared" si="329"/>
        <v>0</v>
      </c>
      <c r="AD667" s="756">
        <f t="shared" si="329"/>
        <v>0</v>
      </c>
      <c r="AE667" s="756">
        <f t="shared" si="329"/>
        <v>0</v>
      </c>
      <c r="AF667" s="756">
        <f t="shared" si="329"/>
        <v>0</v>
      </c>
      <c r="AG667" s="756">
        <f t="shared" si="327"/>
        <v>0</v>
      </c>
      <c r="AH667" s="646">
        <f t="shared" si="352"/>
        <v>0</v>
      </c>
      <c r="AI667" s="594"/>
      <c r="AJ667" s="705">
        <f t="shared" si="338"/>
        <v>651</v>
      </c>
      <c r="AK667" s="756">
        <v>0</v>
      </c>
      <c r="AL667" s="756">
        <v>0</v>
      </c>
      <c r="AM667" s="756">
        <v>0</v>
      </c>
      <c r="AN667" s="756">
        <v>0</v>
      </c>
      <c r="AO667" s="756">
        <v>0</v>
      </c>
      <c r="AP667" s="756">
        <v>0</v>
      </c>
      <c r="AQ667" s="756">
        <v>0</v>
      </c>
      <c r="AR667" s="646">
        <f t="shared" si="353"/>
        <v>0</v>
      </c>
      <c r="AS667" s="594"/>
      <c r="AT667" s="705">
        <f t="shared" si="339"/>
        <v>651</v>
      </c>
      <c r="AU667" s="756">
        <v>0</v>
      </c>
      <c r="AV667" s="756">
        <v>0</v>
      </c>
      <c r="AW667" s="756">
        <v>0</v>
      </c>
      <c r="AX667" s="756">
        <v>0</v>
      </c>
      <c r="AY667" s="756">
        <v>0</v>
      </c>
      <c r="AZ667" s="767">
        <f t="shared" si="326"/>
        <v>0</v>
      </c>
      <c r="BA667" s="756">
        <v>0</v>
      </c>
      <c r="BB667" s="756">
        <v>0</v>
      </c>
      <c r="BC667" s="756">
        <v>0</v>
      </c>
      <c r="BD667" s="756">
        <v>0</v>
      </c>
      <c r="BE667" s="767">
        <f t="shared" si="340"/>
        <v>0</v>
      </c>
      <c r="BF667" s="646">
        <f t="shared" si="341"/>
        <v>0</v>
      </c>
      <c r="BG667" s="594"/>
      <c r="BH667" s="705">
        <f t="shared" si="331"/>
        <v>651</v>
      </c>
      <c r="BI667" s="646">
        <f t="shared" si="342"/>
        <v>0</v>
      </c>
      <c r="BJ667" s="594"/>
      <c r="BK667" s="705">
        <f t="shared" si="343"/>
        <v>651</v>
      </c>
      <c r="BL667" s="756">
        <v>0</v>
      </c>
      <c r="BM667" s="756">
        <v>0</v>
      </c>
      <c r="BN667" s="756">
        <v>0</v>
      </c>
      <c r="BO667" s="756">
        <v>0</v>
      </c>
      <c r="BP667" s="756">
        <v>0</v>
      </c>
      <c r="BQ667" s="756">
        <v>0</v>
      </c>
      <c r="BR667" s="756">
        <v>0</v>
      </c>
      <c r="BS667" s="646">
        <f t="shared" si="354"/>
        <v>0</v>
      </c>
      <c r="BT667" s="594"/>
      <c r="BU667" s="705">
        <f t="shared" si="344"/>
        <v>651</v>
      </c>
      <c r="BV667" s="756">
        <v>0</v>
      </c>
      <c r="BW667" s="756">
        <v>0</v>
      </c>
      <c r="BX667" s="756">
        <v>0</v>
      </c>
      <c r="BY667" s="756">
        <v>0</v>
      </c>
      <c r="BZ667" s="756">
        <v>0</v>
      </c>
      <c r="CA667" s="756">
        <v>0</v>
      </c>
      <c r="CB667" s="756">
        <v>0</v>
      </c>
      <c r="CC667" s="646">
        <f t="shared" si="355"/>
        <v>0</v>
      </c>
      <c r="CD667" s="594"/>
      <c r="CE667" s="705">
        <f t="shared" si="332"/>
        <v>651</v>
      </c>
      <c r="CF667" s="756">
        <f t="shared" si="330"/>
        <v>0</v>
      </c>
      <c r="CG667" s="756">
        <f t="shared" si="330"/>
        <v>0</v>
      </c>
      <c r="CH667" s="756">
        <f t="shared" si="330"/>
        <v>0</v>
      </c>
      <c r="CI667" s="756">
        <f t="shared" si="330"/>
        <v>0</v>
      </c>
      <c r="CJ667" s="756">
        <f t="shared" si="330"/>
        <v>0</v>
      </c>
      <c r="CK667" s="756">
        <f t="shared" si="330"/>
        <v>0</v>
      </c>
      <c r="CL667" s="756">
        <f t="shared" si="328"/>
        <v>0</v>
      </c>
      <c r="CM667" s="646">
        <f t="shared" si="356"/>
        <v>0</v>
      </c>
      <c r="CN667" s="594"/>
      <c r="CO667" s="705">
        <f t="shared" si="333"/>
        <v>651</v>
      </c>
      <c r="CP667" s="756">
        <v>0</v>
      </c>
      <c r="CQ667" s="756">
        <v>0</v>
      </c>
      <c r="CR667" s="756">
        <v>0</v>
      </c>
      <c r="CS667" s="756">
        <v>0</v>
      </c>
      <c r="CT667" s="756">
        <v>0</v>
      </c>
      <c r="CU667" s="756">
        <v>0</v>
      </c>
      <c r="CV667" s="756">
        <v>0</v>
      </c>
      <c r="CW667" s="646">
        <f t="shared" si="357"/>
        <v>0</v>
      </c>
      <c r="CX667" s="685"/>
      <c r="CY667" s="705">
        <f t="shared" si="334"/>
        <v>651</v>
      </c>
      <c r="CZ667" s="756">
        <v>0</v>
      </c>
      <c r="DA667" s="756">
        <v>0</v>
      </c>
      <c r="DB667" s="756">
        <v>0</v>
      </c>
      <c r="DC667" s="756">
        <v>0</v>
      </c>
      <c r="DD667" s="756">
        <v>0</v>
      </c>
      <c r="DE667" s="767">
        <f t="shared" si="345"/>
        <v>0</v>
      </c>
      <c r="DF667" s="756">
        <v>0</v>
      </c>
      <c r="DG667" s="756">
        <v>0</v>
      </c>
      <c r="DH667" s="756">
        <v>0</v>
      </c>
      <c r="DI667" s="756">
        <v>0</v>
      </c>
      <c r="DJ667" s="767">
        <f t="shared" si="346"/>
        <v>0</v>
      </c>
      <c r="DK667" s="715">
        <f t="shared" si="347"/>
        <v>0</v>
      </c>
      <c r="DL667" s="685"/>
      <c r="DM667" s="705">
        <f t="shared" si="335"/>
        <v>651</v>
      </c>
      <c r="DN667" s="715">
        <f t="shared" si="348"/>
        <v>0</v>
      </c>
    </row>
    <row r="668" spans="2:118" x14ac:dyDescent="0.25">
      <c r="B668" s="705">
        <v>652</v>
      </c>
      <c r="C668" s="765">
        <f>(1+_xlfn.XLOOKUP(INT((B668-1)/12)+1,'ZC Curve'!$B$8:$B$107,'ZC Curve'!R$8:R$107,,0))^(1/12)-1</f>
        <v>0</v>
      </c>
      <c r="D668" s="766">
        <f t="shared" si="349"/>
        <v>1</v>
      </c>
      <c r="E668" s="685"/>
      <c r="F668" s="705">
        <v>652</v>
      </c>
      <c r="G668" s="756">
        <v>0</v>
      </c>
      <c r="H668" s="756">
        <v>0</v>
      </c>
      <c r="I668" s="756">
        <v>0</v>
      </c>
      <c r="J668" s="756">
        <v>0</v>
      </c>
      <c r="K668" s="756">
        <v>0</v>
      </c>
      <c r="L668" s="756">
        <v>0</v>
      </c>
      <c r="M668" s="756">
        <v>0</v>
      </c>
      <c r="N668" s="646">
        <f t="shared" si="350"/>
        <v>0</v>
      </c>
      <c r="O668" s="594"/>
      <c r="P668" s="705">
        <f t="shared" si="336"/>
        <v>652</v>
      </c>
      <c r="Q668" s="756">
        <v>0</v>
      </c>
      <c r="R668" s="756">
        <v>0</v>
      </c>
      <c r="S668" s="756">
        <v>0</v>
      </c>
      <c r="T668" s="756">
        <v>0</v>
      </c>
      <c r="U668" s="756">
        <v>0</v>
      </c>
      <c r="V668" s="756">
        <v>0</v>
      </c>
      <c r="W668" s="756">
        <v>0</v>
      </c>
      <c r="X668" s="646">
        <f t="shared" si="351"/>
        <v>0</v>
      </c>
      <c r="Y668" s="594"/>
      <c r="Z668" s="705">
        <f t="shared" si="337"/>
        <v>652</v>
      </c>
      <c r="AA668" s="756">
        <f t="shared" si="329"/>
        <v>0</v>
      </c>
      <c r="AB668" s="756">
        <f t="shared" si="329"/>
        <v>0</v>
      </c>
      <c r="AC668" s="756">
        <f t="shared" si="329"/>
        <v>0</v>
      </c>
      <c r="AD668" s="756">
        <f t="shared" si="329"/>
        <v>0</v>
      </c>
      <c r="AE668" s="756">
        <f t="shared" si="329"/>
        <v>0</v>
      </c>
      <c r="AF668" s="756">
        <f t="shared" si="329"/>
        <v>0</v>
      </c>
      <c r="AG668" s="756">
        <f t="shared" si="327"/>
        <v>0</v>
      </c>
      <c r="AH668" s="646">
        <f t="shared" si="352"/>
        <v>0</v>
      </c>
      <c r="AI668" s="594"/>
      <c r="AJ668" s="705">
        <f t="shared" si="338"/>
        <v>652</v>
      </c>
      <c r="AK668" s="756">
        <v>0</v>
      </c>
      <c r="AL668" s="756">
        <v>0</v>
      </c>
      <c r="AM668" s="756">
        <v>0</v>
      </c>
      <c r="AN668" s="756">
        <v>0</v>
      </c>
      <c r="AO668" s="756">
        <v>0</v>
      </c>
      <c r="AP668" s="756">
        <v>0</v>
      </c>
      <c r="AQ668" s="756">
        <v>0</v>
      </c>
      <c r="AR668" s="646">
        <f t="shared" si="353"/>
        <v>0</v>
      </c>
      <c r="AS668" s="594"/>
      <c r="AT668" s="705">
        <f t="shared" si="339"/>
        <v>652</v>
      </c>
      <c r="AU668" s="756">
        <v>0</v>
      </c>
      <c r="AV668" s="756">
        <v>0</v>
      </c>
      <c r="AW668" s="756">
        <v>0</v>
      </c>
      <c r="AX668" s="756">
        <v>0</v>
      </c>
      <c r="AY668" s="756">
        <v>0</v>
      </c>
      <c r="AZ668" s="767">
        <f t="shared" si="326"/>
        <v>0</v>
      </c>
      <c r="BA668" s="756">
        <v>0</v>
      </c>
      <c r="BB668" s="756">
        <v>0</v>
      </c>
      <c r="BC668" s="756">
        <v>0</v>
      </c>
      <c r="BD668" s="756">
        <v>0</v>
      </c>
      <c r="BE668" s="767">
        <f t="shared" si="340"/>
        <v>0</v>
      </c>
      <c r="BF668" s="646">
        <f t="shared" si="341"/>
        <v>0</v>
      </c>
      <c r="BG668" s="594"/>
      <c r="BH668" s="705">
        <f t="shared" si="331"/>
        <v>652</v>
      </c>
      <c r="BI668" s="646">
        <f t="shared" si="342"/>
        <v>0</v>
      </c>
      <c r="BJ668" s="594"/>
      <c r="BK668" s="705">
        <f t="shared" si="343"/>
        <v>652</v>
      </c>
      <c r="BL668" s="756">
        <v>0</v>
      </c>
      <c r="BM668" s="756">
        <v>0</v>
      </c>
      <c r="BN668" s="756">
        <v>0</v>
      </c>
      <c r="BO668" s="756">
        <v>0</v>
      </c>
      <c r="BP668" s="756">
        <v>0</v>
      </c>
      <c r="BQ668" s="756">
        <v>0</v>
      </c>
      <c r="BR668" s="756">
        <v>0</v>
      </c>
      <c r="BS668" s="646">
        <f t="shared" si="354"/>
        <v>0</v>
      </c>
      <c r="BT668" s="594"/>
      <c r="BU668" s="705">
        <f t="shared" si="344"/>
        <v>652</v>
      </c>
      <c r="BV668" s="756">
        <v>0</v>
      </c>
      <c r="BW668" s="756">
        <v>0</v>
      </c>
      <c r="BX668" s="756">
        <v>0</v>
      </c>
      <c r="BY668" s="756">
        <v>0</v>
      </c>
      <c r="BZ668" s="756">
        <v>0</v>
      </c>
      <c r="CA668" s="756">
        <v>0</v>
      </c>
      <c r="CB668" s="756">
        <v>0</v>
      </c>
      <c r="CC668" s="646">
        <f t="shared" si="355"/>
        <v>0</v>
      </c>
      <c r="CD668" s="594"/>
      <c r="CE668" s="705">
        <f t="shared" si="332"/>
        <v>652</v>
      </c>
      <c r="CF668" s="756">
        <f t="shared" si="330"/>
        <v>0</v>
      </c>
      <c r="CG668" s="756">
        <f t="shared" si="330"/>
        <v>0</v>
      </c>
      <c r="CH668" s="756">
        <f t="shared" si="330"/>
        <v>0</v>
      </c>
      <c r="CI668" s="756">
        <f t="shared" si="330"/>
        <v>0</v>
      </c>
      <c r="CJ668" s="756">
        <f t="shared" si="330"/>
        <v>0</v>
      </c>
      <c r="CK668" s="756">
        <f t="shared" si="330"/>
        <v>0</v>
      </c>
      <c r="CL668" s="756">
        <f t="shared" si="328"/>
        <v>0</v>
      </c>
      <c r="CM668" s="646">
        <f t="shared" si="356"/>
        <v>0</v>
      </c>
      <c r="CN668" s="594"/>
      <c r="CO668" s="705">
        <f t="shared" si="333"/>
        <v>652</v>
      </c>
      <c r="CP668" s="756">
        <v>0</v>
      </c>
      <c r="CQ668" s="756">
        <v>0</v>
      </c>
      <c r="CR668" s="756">
        <v>0</v>
      </c>
      <c r="CS668" s="756">
        <v>0</v>
      </c>
      <c r="CT668" s="756">
        <v>0</v>
      </c>
      <c r="CU668" s="756">
        <v>0</v>
      </c>
      <c r="CV668" s="756">
        <v>0</v>
      </c>
      <c r="CW668" s="646">
        <f t="shared" si="357"/>
        <v>0</v>
      </c>
      <c r="CX668" s="685"/>
      <c r="CY668" s="705">
        <f t="shared" si="334"/>
        <v>652</v>
      </c>
      <c r="CZ668" s="756">
        <v>0</v>
      </c>
      <c r="DA668" s="756">
        <v>0</v>
      </c>
      <c r="DB668" s="756">
        <v>0</v>
      </c>
      <c r="DC668" s="756">
        <v>0</v>
      </c>
      <c r="DD668" s="756">
        <v>0</v>
      </c>
      <c r="DE668" s="767">
        <f t="shared" si="345"/>
        <v>0</v>
      </c>
      <c r="DF668" s="756">
        <v>0</v>
      </c>
      <c r="DG668" s="756">
        <v>0</v>
      </c>
      <c r="DH668" s="756">
        <v>0</v>
      </c>
      <c r="DI668" s="756">
        <v>0</v>
      </c>
      <c r="DJ668" s="767">
        <f t="shared" si="346"/>
        <v>0</v>
      </c>
      <c r="DK668" s="715">
        <f t="shared" si="347"/>
        <v>0</v>
      </c>
      <c r="DL668" s="685"/>
      <c r="DM668" s="705">
        <f t="shared" si="335"/>
        <v>652</v>
      </c>
      <c r="DN668" s="715">
        <f t="shared" si="348"/>
        <v>0</v>
      </c>
    </row>
    <row r="669" spans="2:118" x14ac:dyDescent="0.25">
      <c r="B669" s="705">
        <v>653</v>
      </c>
      <c r="C669" s="765">
        <f>(1+_xlfn.XLOOKUP(INT((B669-1)/12)+1,'ZC Curve'!$B$8:$B$107,'ZC Curve'!R$8:R$107,,0))^(1/12)-1</f>
        <v>0</v>
      </c>
      <c r="D669" s="766">
        <f t="shared" si="349"/>
        <v>1</v>
      </c>
      <c r="E669" s="685"/>
      <c r="F669" s="705">
        <v>653</v>
      </c>
      <c r="G669" s="756">
        <v>0</v>
      </c>
      <c r="H669" s="756">
        <v>0</v>
      </c>
      <c r="I669" s="756">
        <v>0</v>
      </c>
      <c r="J669" s="756">
        <v>0</v>
      </c>
      <c r="K669" s="756">
        <v>0</v>
      </c>
      <c r="L669" s="756">
        <v>0</v>
      </c>
      <c r="M669" s="756">
        <v>0</v>
      </c>
      <c r="N669" s="646">
        <f t="shared" si="350"/>
        <v>0</v>
      </c>
      <c r="O669" s="594"/>
      <c r="P669" s="705">
        <f t="shared" si="336"/>
        <v>653</v>
      </c>
      <c r="Q669" s="756">
        <v>0</v>
      </c>
      <c r="R669" s="756">
        <v>0</v>
      </c>
      <c r="S669" s="756">
        <v>0</v>
      </c>
      <c r="T669" s="756">
        <v>0</v>
      </c>
      <c r="U669" s="756">
        <v>0</v>
      </c>
      <c r="V669" s="756">
        <v>0</v>
      </c>
      <c r="W669" s="756">
        <v>0</v>
      </c>
      <c r="X669" s="646">
        <f t="shared" si="351"/>
        <v>0</v>
      </c>
      <c r="Y669" s="594"/>
      <c r="Z669" s="705">
        <f t="shared" si="337"/>
        <v>653</v>
      </c>
      <c r="AA669" s="756">
        <f t="shared" si="329"/>
        <v>0</v>
      </c>
      <c r="AB669" s="756">
        <f t="shared" si="329"/>
        <v>0</v>
      </c>
      <c r="AC669" s="756">
        <f t="shared" si="329"/>
        <v>0</v>
      </c>
      <c r="AD669" s="756">
        <f t="shared" si="329"/>
        <v>0</v>
      </c>
      <c r="AE669" s="756">
        <f t="shared" si="329"/>
        <v>0</v>
      </c>
      <c r="AF669" s="756">
        <f t="shared" si="329"/>
        <v>0</v>
      </c>
      <c r="AG669" s="756">
        <f t="shared" si="327"/>
        <v>0</v>
      </c>
      <c r="AH669" s="646">
        <f t="shared" si="352"/>
        <v>0</v>
      </c>
      <c r="AI669" s="594"/>
      <c r="AJ669" s="705">
        <f t="shared" si="338"/>
        <v>653</v>
      </c>
      <c r="AK669" s="756">
        <v>0</v>
      </c>
      <c r="AL669" s="756">
        <v>0</v>
      </c>
      <c r="AM669" s="756">
        <v>0</v>
      </c>
      <c r="AN669" s="756">
        <v>0</v>
      </c>
      <c r="AO669" s="756">
        <v>0</v>
      </c>
      <c r="AP669" s="756">
        <v>0</v>
      </c>
      <c r="AQ669" s="756">
        <v>0</v>
      </c>
      <c r="AR669" s="646">
        <f t="shared" si="353"/>
        <v>0</v>
      </c>
      <c r="AS669" s="594"/>
      <c r="AT669" s="705">
        <f t="shared" si="339"/>
        <v>653</v>
      </c>
      <c r="AU669" s="756">
        <v>0</v>
      </c>
      <c r="AV669" s="756">
        <v>0</v>
      </c>
      <c r="AW669" s="756">
        <v>0</v>
      </c>
      <c r="AX669" s="756">
        <v>0</v>
      </c>
      <c r="AY669" s="756">
        <v>0</v>
      </c>
      <c r="AZ669" s="767">
        <f t="shared" si="326"/>
        <v>0</v>
      </c>
      <c r="BA669" s="756">
        <v>0</v>
      </c>
      <c r="BB669" s="756">
        <v>0</v>
      </c>
      <c r="BC669" s="756">
        <v>0</v>
      </c>
      <c r="BD669" s="756">
        <v>0</v>
      </c>
      <c r="BE669" s="767">
        <f t="shared" si="340"/>
        <v>0</v>
      </c>
      <c r="BF669" s="646">
        <f t="shared" si="341"/>
        <v>0</v>
      </c>
      <c r="BG669" s="594"/>
      <c r="BH669" s="705">
        <f t="shared" si="331"/>
        <v>653</v>
      </c>
      <c r="BI669" s="646">
        <f t="shared" si="342"/>
        <v>0</v>
      </c>
      <c r="BJ669" s="594"/>
      <c r="BK669" s="705">
        <f t="shared" si="343"/>
        <v>653</v>
      </c>
      <c r="BL669" s="756">
        <v>0</v>
      </c>
      <c r="BM669" s="756">
        <v>0</v>
      </c>
      <c r="BN669" s="756">
        <v>0</v>
      </c>
      <c r="BO669" s="756">
        <v>0</v>
      </c>
      <c r="BP669" s="756">
        <v>0</v>
      </c>
      <c r="BQ669" s="756">
        <v>0</v>
      </c>
      <c r="BR669" s="756">
        <v>0</v>
      </c>
      <c r="BS669" s="646">
        <f t="shared" si="354"/>
        <v>0</v>
      </c>
      <c r="BT669" s="594"/>
      <c r="BU669" s="705">
        <f t="shared" si="344"/>
        <v>653</v>
      </c>
      <c r="BV669" s="756">
        <v>0</v>
      </c>
      <c r="BW669" s="756">
        <v>0</v>
      </c>
      <c r="BX669" s="756">
        <v>0</v>
      </c>
      <c r="BY669" s="756">
        <v>0</v>
      </c>
      <c r="BZ669" s="756">
        <v>0</v>
      </c>
      <c r="CA669" s="756">
        <v>0</v>
      </c>
      <c r="CB669" s="756">
        <v>0</v>
      </c>
      <c r="CC669" s="646">
        <f t="shared" si="355"/>
        <v>0</v>
      </c>
      <c r="CD669" s="594"/>
      <c r="CE669" s="705">
        <f t="shared" si="332"/>
        <v>653</v>
      </c>
      <c r="CF669" s="756">
        <f t="shared" si="330"/>
        <v>0</v>
      </c>
      <c r="CG669" s="756">
        <f t="shared" si="330"/>
        <v>0</v>
      </c>
      <c r="CH669" s="756">
        <f t="shared" si="330"/>
        <v>0</v>
      </c>
      <c r="CI669" s="756">
        <f t="shared" si="330"/>
        <v>0</v>
      </c>
      <c r="CJ669" s="756">
        <f t="shared" si="330"/>
        <v>0</v>
      </c>
      <c r="CK669" s="756">
        <f t="shared" si="330"/>
        <v>0</v>
      </c>
      <c r="CL669" s="756">
        <f t="shared" si="328"/>
        <v>0</v>
      </c>
      <c r="CM669" s="646">
        <f t="shared" si="356"/>
        <v>0</v>
      </c>
      <c r="CN669" s="594"/>
      <c r="CO669" s="705">
        <f t="shared" si="333"/>
        <v>653</v>
      </c>
      <c r="CP669" s="756">
        <v>0</v>
      </c>
      <c r="CQ669" s="756">
        <v>0</v>
      </c>
      <c r="CR669" s="756">
        <v>0</v>
      </c>
      <c r="CS669" s="756">
        <v>0</v>
      </c>
      <c r="CT669" s="756">
        <v>0</v>
      </c>
      <c r="CU669" s="756">
        <v>0</v>
      </c>
      <c r="CV669" s="756">
        <v>0</v>
      </c>
      <c r="CW669" s="646">
        <f t="shared" si="357"/>
        <v>0</v>
      </c>
      <c r="CX669" s="685"/>
      <c r="CY669" s="705">
        <f t="shared" si="334"/>
        <v>653</v>
      </c>
      <c r="CZ669" s="756">
        <v>0</v>
      </c>
      <c r="DA669" s="756">
        <v>0</v>
      </c>
      <c r="DB669" s="756">
        <v>0</v>
      </c>
      <c r="DC669" s="756">
        <v>0</v>
      </c>
      <c r="DD669" s="756">
        <v>0</v>
      </c>
      <c r="DE669" s="767">
        <f t="shared" si="345"/>
        <v>0</v>
      </c>
      <c r="DF669" s="756">
        <v>0</v>
      </c>
      <c r="DG669" s="756">
        <v>0</v>
      </c>
      <c r="DH669" s="756">
        <v>0</v>
      </c>
      <c r="DI669" s="756">
        <v>0</v>
      </c>
      <c r="DJ669" s="767">
        <f t="shared" si="346"/>
        <v>0</v>
      </c>
      <c r="DK669" s="715">
        <f t="shared" si="347"/>
        <v>0</v>
      </c>
      <c r="DL669" s="685"/>
      <c r="DM669" s="705">
        <f t="shared" si="335"/>
        <v>653</v>
      </c>
      <c r="DN669" s="715">
        <f t="shared" si="348"/>
        <v>0</v>
      </c>
    </row>
    <row r="670" spans="2:118" x14ac:dyDescent="0.25">
      <c r="B670" s="705">
        <v>654</v>
      </c>
      <c r="C670" s="765">
        <f>(1+_xlfn.XLOOKUP(INT((B670-1)/12)+1,'ZC Curve'!$B$8:$B$107,'ZC Curve'!R$8:R$107,,0))^(1/12)-1</f>
        <v>0</v>
      </c>
      <c r="D670" s="766">
        <f t="shared" si="349"/>
        <v>1</v>
      </c>
      <c r="E670" s="685"/>
      <c r="F670" s="705">
        <v>654</v>
      </c>
      <c r="G670" s="756">
        <v>0</v>
      </c>
      <c r="H670" s="756">
        <v>0</v>
      </c>
      <c r="I670" s="756">
        <v>0</v>
      </c>
      <c r="J670" s="756">
        <v>0</v>
      </c>
      <c r="K670" s="756">
        <v>0</v>
      </c>
      <c r="L670" s="756">
        <v>0</v>
      </c>
      <c r="M670" s="756">
        <v>0</v>
      </c>
      <c r="N670" s="646">
        <f t="shared" si="350"/>
        <v>0</v>
      </c>
      <c r="O670" s="594"/>
      <c r="P670" s="705">
        <f t="shared" si="336"/>
        <v>654</v>
      </c>
      <c r="Q670" s="756">
        <v>0</v>
      </c>
      <c r="R670" s="756">
        <v>0</v>
      </c>
      <c r="S670" s="756">
        <v>0</v>
      </c>
      <c r="T670" s="756">
        <v>0</v>
      </c>
      <c r="U670" s="756">
        <v>0</v>
      </c>
      <c r="V670" s="756">
        <v>0</v>
      </c>
      <c r="W670" s="756">
        <v>0</v>
      </c>
      <c r="X670" s="646">
        <f t="shared" si="351"/>
        <v>0</v>
      </c>
      <c r="Y670" s="594"/>
      <c r="Z670" s="705">
        <f t="shared" si="337"/>
        <v>654</v>
      </c>
      <c r="AA670" s="756">
        <f t="shared" si="329"/>
        <v>0</v>
      </c>
      <c r="AB670" s="756">
        <f t="shared" si="329"/>
        <v>0</v>
      </c>
      <c r="AC670" s="756">
        <f t="shared" si="329"/>
        <v>0</v>
      </c>
      <c r="AD670" s="756">
        <f t="shared" si="329"/>
        <v>0</v>
      </c>
      <c r="AE670" s="756">
        <f t="shared" si="329"/>
        <v>0</v>
      </c>
      <c r="AF670" s="756">
        <f t="shared" si="329"/>
        <v>0</v>
      </c>
      <c r="AG670" s="756">
        <f t="shared" si="327"/>
        <v>0</v>
      </c>
      <c r="AH670" s="646">
        <f t="shared" si="352"/>
        <v>0</v>
      </c>
      <c r="AI670" s="594"/>
      <c r="AJ670" s="705">
        <f t="shared" si="338"/>
        <v>654</v>
      </c>
      <c r="AK670" s="756">
        <v>0</v>
      </c>
      <c r="AL670" s="756">
        <v>0</v>
      </c>
      <c r="AM670" s="756">
        <v>0</v>
      </c>
      <c r="AN670" s="756">
        <v>0</v>
      </c>
      <c r="AO670" s="756">
        <v>0</v>
      </c>
      <c r="AP670" s="756">
        <v>0</v>
      </c>
      <c r="AQ670" s="756">
        <v>0</v>
      </c>
      <c r="AR670" s="646">
        <f t="shared" si="353"/>
        <v>0</v>
      </c>
      <c r="AS670" s="594"/>
      <c r="AT670" s="705">
        <f t="shared" si="339"/>
        <v>654</v>
      </c>
      <c r="AU670" s="756">
        <v>0</v>
      </c>
      <c r="AV670" s="756">
        <v>0</v>
      </c>
      <c r="AW670" s="756">
        <v>0</v>
      </c>
      <c r="AX670" s="756">
        <v>0</v>
      </c>
      <c r="AY670" s="756">
        <v>0</v>
      </c>
      <c r="AZ670" s="767">
        <f t="shared" si="326"/>
        <v>0</v>
      </c>
      <c r="BA670" s="756">
        <v>0</v>
      </c>
      <c r="BB670" s="756">
        <v>0</v>
      </c>
      <c r="BC670" s="756">
        <v>0</v>
      </c>
      <c r="BD670" s="756">
        <v>0</v>
      </c>
      <c r="BE670" s="767">
        <f t="shared" si="340"/>
        <v>0</v>
      </c>
      <c r="BF670" s="646">
        <f t="shared" si="341"/>
        <v>0</v>
      </c>
      <c r="BG670" s="594"/>
      <c r="BH670" s="705">
        <f t="shared" si="331"/>
        <v>654</v>
      </c>
      <c r="BI670" s="646">
        <f t="shared" si="342"/>
        <v>0</v>
      </c>
      <c r="BJ670" s="594"/>
      <c r="BK670" s="705">
        <f t="shared" si="343"/>
        <v>654</v>
      </c>
      <c r="BL670" s="756">
        <v>0</v>
      </c>
      <c r="BM670" s="756">
        <v>0</v>
      </c>
      <c r="BN670" s="756">
        <v>0</v>
      </c>
      <c r="BO670" s="756">
        <v>0</v>
      </c>
      <c r="BP670" s="756">
        <v>0</v>
      </c>
      <c r="BQ670" s="756">
        <v>0</v>
      </c>
      <c r="BR670" s="756">
        <v>0</v>
      </c>
      <c r="BS670" s="646">
        <f t="shared" si="354"/>
        <v>0</v>
      </c>
      <c r="BT670" s="594"/>
      <c r="BU670" s="705">
        <f t="shared" si="344"/>
        <v>654</v>
      </c>
      <c r="BV670" s="756">
        <v>0</v>
      </c>
      <c r="BW670" s="756">
        <v>0</v>
      </c>
      <c r="BX670" s="756">
        <v>0</v>
      </c>
      <c r="BY670" s="756">
        <v>0</v>
      </c>
      <c r="BZ670" s="756">
        <v>0</v>
      </c>
      <c r="CA670" s="756">
        <v>0</v>
      </c>
      <c r="CB670" s="756">
        <v>0</v>
      </c>
      <c r="CC670" s="646">
        <f t="shared" si="355"/>
        <v>0</v>
      </c>
      <c r="CD670" s="594"/>
      <c r="CE670" s="705">
        <f t="shared" si="332"/>
        <v>654</v>
      </c>
      <c r="CF670" s="756">
        <f t="shared" si="330"/>
        <v>0</v>
      </c>
      <c r="CG670" s="756">
        <f t="shared" si="330"/>
        <v>0</v>
      </c>
      <c r="CH670" s="756">
        <f t="shared" si="330"/>
        <v>0</v>
      </c>
      <c r="CI670" s="756">
        <f t="shared" si="330"/>
        <v>0</v>
      </c>
      <c r="CJ670" s="756">
        <f t="shared" si="330"/>
        <v>0</v>
      </c>
      <c r="CK670" s="756">
        <f t="shared" si="330"/>
        <v>0</v>
      </c>
      <c r="CL670" s="756">
        <f t="shared" si="328"/>
        <v>0</v>
      </c>
      <c r="CM670" s="646">
        <f t="shared" si="356"/>
        <v>0</v>
      </c>
      <c r="CN670" s="594"/>
      <c r="CO670" s="705">
        <f t="shared" si="333"/>
        <v>654</v>
      </c>
      <c r="CP670" s="756">
        <v>0</v>
      </c>
      <c r="CQ670" s="756">
        <v>0</v>
      </c>
      <c r="CR670" s="756">
        <v>0</v>
      </c>
      <c r="CS670" s="756">
        <v>0</v>
      </c>
      <c r="CT670" s="756">
        <v>0</v>
      </c>
      <c r="CU670" s="756">
        <v>0</v>
      </c>
      <c r="CV670" s="756">
        <v>0</v>
      </c>
      <c r="CW670" s="646">
        <f t="shared" si="357"/>
        <v>0</v>
      </c>
      <c r="CX670" s="685"/>
      <c r="CY670" s="705">
        <f t="shared" si="334"/>
        <v>654</v>
      </c>
      <c r="CZ670" s="756">
        <v>0</v>
      </c>
      <c r="DA670" s="756">
        <v>0</v>
      </c>
      <c r="DB670" s="756">
        <v>0</v>
      </c>
      <c r="DC670" s="756">
        <v>0</v>
      </c>
      <c r="DD670" s="756">
        <v>0</v>
      </c>
      <c r="DE670" s="767">
        <f t="shared" si="345"/>
        <v>0</v>
      </c>
      <c r="DF670" s="756">
        <v>0</v>
      </c>
      <c r="DG670" s="756">
        <v>0</v>
      </c>
      <c r="DH670" s="756">
        <v>0</v>
      </c>
      <c r="DI670" s="756">
        <v>0</v>
      </c>
      <c r="DJ670" s="767">
        <f t="shared" si="346"/>
        <v>0</v>
      </c>
      <c r="DK670" s="715">
        <f t="shared" si="347"/>
        <v>0</v>
      </c>
      <c r="DL670" s="685"/>
      <c r="DM670" s="705">
        <f t="shared" si="335"/>
        <v>654</v>
      </c>
      <c r="DN670" s="715">
        <f t="shared" si="348"/>
        <v>0</v>
      </c>
    </row>
    <row r="671" spans="2:118" x14ac:dyDescent="0.25">
      <c r="B671" s="705">
        <v>655</v>
      </c>
      <c r="C671" s="765">
        <f>(1+_xlfn.XLOOKUP(INT((B671-1)/12)+1,'ZC Curve'!$B$8:$B$107,'ZC Curve'!R$8:R$107,,0))^(1/12)-1</f>
        <v>0</v>
      </c>
      <c r="D671" s="766">
        <f t="shared" si="349"/>
        <v>1</v>
      </c>
      <c r="E671" s="685"/>
      <c r="F671" s="705">
        <v>655</v>
      </c>
      <c r="G671" s="756">
        <v>0</v>
      </c>
      <c r="H671" s="756">
        <v>0</v>
      </c>
      <c r="I671" s="756">
        <v>0</v>
      </c>
      <c r="J671" s="756">
        <v>0</v>
      </c>
      <c r="K671" s="756">
        <v>0</v>
      </c>
      <c r="L671" s="756">
        <v>0</v>
      </c>
      <c r="M671" s="756">
        <v>0</v>
      </c>
      <c r="N671" s="646">
        <f t="shared" si="350"/>
        <v>0</v>
      </c>
      <c r="O671" s="594"/>
      <c r="P671" s="705">
        <f t="shared" si="336"/>
        <v>655</v>
      </c>
      <c r="Q671" s="756">
        <v>0</v>
      </c>
      <c r="R671" s="756">
        <v>0</v>
      </c>
      <c r="S671" s="756">
        <v>0</v>
      </c>
      <c r="T671" s="756">
        <v>0</v>
      </c>
      <c r="U671" s="756">
        <v>0</v>
      </c>
      <c r="V671" s="756">
        <v>0</v>
      </c>
      <c r="W671" s="756">
        <v>0</v>
      </c>
      <c r="X671" s="646">
        <f t="shared" si="351"/>
        <v>0</v>
      </c>
      <c r="Y671" s="594"/>
      <c r="Z671" s="705">
        <f t="shared" si="337"/>
        <v>655</v>
      </c>
      <c r="AA671" s="756">
        <f t="shared" si="329"/>
        <v>0</v>
      </c>
      <c r="AB671" s="756">
        <f t="shared" si="329"/>
        <v>0</v>
      </c>
      <c r="AC671" s="756">
        <f t="shared" si="329"/>
        <v>0</v>
      </c>
      <c r="AD671" s="756">
        <f t="shared" si="329"/>
        <v>0</v>
      </c>
      <c r="AE671" s="756">
        <f t="shared" si="329"/>
        <v>0</v>
      </c>
      <c r="AF671" s="756">
        <f t="shared" si="329"/>
        <v>0</v>
      </c>
      <c r="AG671" s="756">
        <f t="shared" si="327"/>
        <v>0</v>
      </c>
      <c r="AH671" s="646">
        <f t="shared" si="352"/>
        <v>0</v>
      </c>
      <c r="AI671" s="594"/>
      <c r="AJ671" s="705">
        <f t="shared" si="338"/>
        <v>655</v>
      </c>
      <c r="AK671" s="756">
        <v>0</v>
      </c>
      <c r="AL671" s="756">
        <v>0</v>
      </c>
      <c r="AM671" s="756">
        <v>0</v>
      </c>
      <c r="AN671" s="756">
        <v>0</v>
      </c>
      <c r="AO671" s="756">
        <v>0</v>
      </c>
      <c r="AP671" s="756">
        <v>0</v>
      </c>
      <c r="AQ671" s="756">
        <v>0</v>
      </c>
      <c r="AR671" s="646">
        <f t="shared" si="353"/>
        <v>0</v>
      </c>
      <c r="AS671" s="594"/>
      <c r="AT671" s="705">
        <f t="shared" si="339"/>
        <v>655</v>
      </c>
      <c r="AU671" s="756">
        <v>0</v>
      </c>
      <c r="AV671" s="756">
        <v>0</v>
      </c>
      <c r="AW671" s="756">
        <v>0</v>
      </c>
      <c r="AX671" s="756">
        <v>0</v>
      </c>
      <c r="AY671" s="756">
        <v>0</v>
      </c>
      <c r="AZ671" s="767">
        <f t="shared" si="326"/>
        <v>0</v>
      </c>
      <c r="BA671" s="756">
        <v>0</v>
      </c>
      <c r="BB671" s="756">
        <v>0</v>
      </c>
      <c r="BC671" s="756">
        <v>0</v>
      </c>
      <c r="BD671" s="756">
        <v>0</v>
      </c>
      <c r="BE671" s="767">
        <f t="shared" si="340"/>
        <v>0</v>
      </c>
      <c r="BF671" s="646">
        <f t="shared" si="341"/>
        <v>0</v>
      </c>
      <c r="BG671" s="594"/>
      <c r="BH671" s="705">
        <f t="shared" si="331"/>
        <v>655</v>
      </c>
      <c r="BI671" s="646">
        <f t="shared" si="342"/>
        <v>0</v>
      </c>
      <c r="BJ671" s="594"/>
      <c r="BK671" s="705">
        <f t="shared" si="343"/>
        <v>655</v>
      </c>
      <c r="BL671" s="756">
        <v>0</v>
      </c>
      <c r="BM671" s="756">
        <v>0</v>
      </c>
      <c r="BN671" s="756">
        <v>0</v>
      </c>
      <c r="BO671" s="756">
        <v>0</v>
      </c>
      <c r="BP671" s="756">
        <v>0</v>
      </c>
      <c r="BQ671" s="756">
        <v>0</v>
      </c>
      <c r="BR671" s="756">
        <v>0</v>
      </c>
      <c r="BS671" s="646">
        <f t="shared" si="354"/>
        <v>0</v>
      </c>
      <c r="BT671" s="594"/>
      <c r="BU671" s="705">
        <f t="shared" si="344"/>
        <v>655</v>
      </c>
      <c r="BV671" s="756">
        <v>0</v>
      </c>
      <c r="BW671" s="756">
        <v>0</v>
      </c>
      <c r="BX671" s="756">
        <v>0</v>
      </c>
      <c r="BY671" s="756">
        <v>0</v>
      </c>
      <c r="BZ671" s="756">
        <v>0</v>
      </c>
      <c r="CA671" s="756">
        <v>0</v>
      </c>
      <c r="CB671" s="756">
        <v>0</v>
      </c>
      <c r="CC671" s="646">
        <f t="shared" si="355"/>
        <v>0</v>
      </c>
      <c r="CD671" s="594"/>
      <c r="CE671" s="705">
        <f t="shared" si="332"/>
        <v>655</v>
      </c>
      <c r="CF671" s="756">
        <f t="shared" si="330"/>
        <v>0</v>
      </c>
      <c r="CG671" s="756">
        <f t="shared" si="330"/>
        <v>0</v>
      </c>
      <c r="CH671" s="756">
        <f t="shared" si="330"/>
        <v>0</v>
      </c>
      <c r="CI671" s="756">
        <f t="shared" si="330"/>
        <v>0</v>
      </c>
      <c r="CJ671" s="756">
        <f t="shared" si="330"/>
        <v>0</v>
      </c>
      <c r="CK671" s="756">
        <f t="shared" si="330"/>
        <v>0</v>
      </c>
      <c r="CL671" s="756">
        <f t="shared" si="328"/>
        <v>0</v>
      </c>
      <c r="CM671" s="646">
        <f t="shared" si="356"/>
        <v>0</v>
      </c>
      <c r="CN671" s="594"/>
      <c r="CO671" s="705">
        <f t="shared" si="333"/>
        <v>655</v>
      </c>
      <c r="CP671" s="756">
        <v>0</v>
      </c>
      <c r="CQ671" s="756">
        <v>0</v>
      </c>
      <c r="CR671" s="756">
        <v>0</v>
      </c>
      <c r="CS671" s="756">
        <v>0</v>
      </c>
      <c r="CT671" s="756">
        <v>0</v>
      </c>
      <c r="CU671" s="756">
        <v>0</v>
      </c>
      <c r="CV671" s="756">
        <v>0</v>
      </c>
      <c r="CW671" s="646">
        <f t="shared" si="357"/>
        <v>0</v>
      </c>
      <c r="CX671" s="685"/>
      <c r="CY671" s="705">
        <f t="shared" si="334"/>
        <v>655</v>
      </c>
      <c r="CZ671" s="756">
        <v>0</v>
      </c>
      <c r="DA671" s="756">
        <v>0</v>
      </c>
      <c r="DB671" s="756">
        <v>0</v>
      </c>
      <c r="DC671" s="756">
        <v>0</v>
      </c>
      <c r="DD671" s="756">
        <v>0</v>
      </c>
      <c r="DE671" s="767">
        <f t="shared" si="345"/>
        <v>0</v>
      </c>
      <c r="DF671" s="756">
        <v>0</v>
      </c>
      <c r="DG671" s="756">
        <v>0</v>
      </c>
      <c r="DH671" s="756">
        <v>0</v>
      </c>
      <c r="DI671" s="756">
        <v>0</v>
      </c>
      <c r="DJ671" s="767">
        <f t="shared" si="346"/>
        <v>0</v>
      </c>
      <c r="DK671" s="715">
        <f t="shared" si="347"/>
        <v>0</v>
      </c>
      <c r="DL671" s="685"/>
      <c r="DM671" s="705">
        <f t="shared" si="335"/>
        <v>655</v>
      </c>
      <c r="DN671" s="715">
        <f t="shared" si="348"/>
        <v>0</v>
      </c>
    </row>
    <row r="672" spans="2:118" x14ac:dyDescent="0.25">
      <c r="B672" s="705">
        <v>656</v>
      </c>
      <c r="C672" s="765">
        <f>(1+_xlfn.XLOOKUP(INT((B672-1)/12)+1,'ZC Curve'!$B$8:$B$107,'ZC Curve'!R$8:R$107,,0))^(1/12)-1</f>
        <v>0</v>
      </c>
      <c r="D672" s="766">
        <f t="shared" si="349"/>
        <v>1</v>
      </c>
      <c r="E672" s="685"/>
      <c r="F672" s="705">
        <v>656</v>
      </c>
      <c r="G672" s="756">
        <v>0</v>
      </c>
      <c r="H672" s="756">
        <v>0</v>
      </c>
      <c r="I672" s="756">
        <v>0</v>
      </c>
      <c r="J672" s="756">
        <v>0</v>
      </c>
      <c r="K672" s="756">
        <v>0</v>
      </c>
      <c r="L672" s="756">
        <v>0</v>
      </c>
      <c r="M672" s="756">
        <v>0</v>
      </c>
      <c r="N672" s="646">
        <f t="shared" si="350"/>
        <v>0</v>
      </c>
      <c r="O672" s="594"/>
      <c r="P672" s="705">
        <f t="shared" si="336"/>
        <v>656</v>
      </c>
      <c r="Q672" s="756">
        <v>0</v>
      </c>
      <c r="R672" s="756">
        <v>0</v>
      </c>
      <c r="S672" s="756">
        <v>0</v>
      </c>
      <c r="T672" s="756">
        <v>0</v>
      </c>
      <c r="U672" s="756">
        <v>0</v>
      </c>
      <c r="V672" s="756">
        <v>0</v>
      </c>
      <c r="W672" s="756">
        <v>0</v>
      </c>
      <c r="X672" s="646">
        <f t="shared" si="351"/>
        <v>0</v>
      </c>
      <c r="Y672" s="594"/>
      <c r="Z672" s="705">
        <f t="shared" si="337"/>
        <v>656</v>
      </c>
      <c r="AA672" s="756">
        <f t="shared" si="329"/>
        <v>0</v>
      </c>
      <c r="AB672" s="756">
        <f t="shared" si="329"/>
        <v>0</v>
      </c>
      <c r="AC672" s="756">
        <f t="shared" si="329"/>
        <v>0</v>
      </c>
      <c r="AD672" s="756">
        <f t="shared" si="329"/>
        <v>0</v>
      </c>
      <c r="AE672" s="756">
        <f t="shared" si="329"/>
        <v>0</v>
      </c>
      <c r="AF672" s="756">
        <f t="shared" si="329"/>
        <v>0</v>
      </c>
      <c r="AG672" s="756">
        <f t="shared" si="327"/>
        <v>0</v>
      </c>
      <c r="AH672" s="646">
        <f t="shared" si="352"/>
        <v>0</v>
      </c>
      <c r="AI672" s="594"/>
      <c r="AJ672" s="705">
        <f t="shared" si="338"/>
        <v>656</v>
      </c>
      <c r="AK672" s="756">
        <v>0</v>
      </c>
      <c r="AL672" s="756">
        <v>0</v>
      </c>
      <c r="AM672" s="756">
        <v>0</v>
      </c>
      <c r="AN672" s="756">
        <v>0</v>
      </c>
      <c r="AO672" s="756">
        <v>0</v>
      </c>
      <c r="AP672" s="756">
        <v>0</v>
      </c>
      <c r="AQ672" s="756">
        <v>0</v>
      </c>
      <c r="AR672" s="646">
        <f t="shared" si="353"/>
        <v>0</v>
      </c>
      <c r="AS672" s="594"/>
      <c r="AT672" s="705">
        <f t="shared" si="339"/>
        <v>656</v>
      </c>
      <c r="AU672" s="756">
        <v>0</v>
      </c>
      <c r="AV672" s="756">
        <v>0</v>
      </c>
      <c r="AW672" s="756">
        <v>0</v>
      </c>
      <c r="AX672" s="756">
        <v>0</v>
      </c>
      <c r="AY672" s="756">
        <v>0</v>
      </c>
      <c r="AZ672" s="767">
        <f t="shared" si="326"/>
        <v>0</v>
      </c>
      <c r="BA672" s="756">
        <v>0</v>
      </c>
      <c r="BB672" s="756">
        <v>0</v>
      </c>
      <c r="BC672" s="756">
        <v>0</v>
      </c>
      <c r="BD672" s="756">
        <v>0</v>
      </c>
      <c r="BE672" s="767">
        <f t="shared" si="340"/>
        <v>0</v>
      </c>
      <c r="BF672" s="646">
        <f t="shared" si="341"/>
        <v>0</v>
      </c>
      <c r="BG672" s="594"/>
      <c r="BH672" s="705">
        <f t="shared" si="331"/>
        <v>656</v>
      </c>
      <c r="BI672" s="646">
        <f t="shared" si="342"/>
        <v>0</v>
      </c>
      <c r="BJ672" s="594"/>
      <c r="BK672" s="705">
        <f t="shared" si="343"/>
        <v>656</v>
      </c>
      <c r="BL672" s="756">
        <v>0</v>
      </c>
      <c r="BM672" s="756">
        <v>0</v>
      </c>
      <c r="BN672" s="756">
        <v>0</v>
      </c>
      <c r="BO672" s="756">
        <v>0</v>
      </c>
      <c r="BP672" s="756">
        <v>0</v>
      </c>
      <c r="BQ672" s="756">
        <v>0</v>
      </c>
      <c r="BR672" s="756">
        <v>0</v>
      </c>
      <c r="BS672" s="646">
        <f t="shared" si="354"/>
        <v>0</v>
      </c>
      <c r="BT672" s="594"/>
      <c r="BU672" s="705">
        <f t="shared" si="344"/>
        <v>656</v>
      </c>
      <c r="BV672" s="756">
        <v>0</v>
      </c>
      <c r="BW672" s="756">
        <v>0</v>
      </c>
      <c r="BX672" s="756">
        <v>0</v>
      </c>
      <c r="BY672" s="756">
        <v>0</v>
      </c>
      <c r="BZ672" s="756">
        <v>0</v>
      </c>
      <c r="CA672" s="756">
        <v>0</v>
      </c>
      <c r="CB672" s="756">
        <v>0</v>
      </c>
      <c r="CC672" s="646">
        <f t="shared" si="355"/>
        <v>0</v>
      </c>
      <c r="CD672" s="594"/>
      <c r="CE672" s="705">
        <f t="shared" si="332"/>
        <v>656</v>
      </c>
      <c r="CF672" s="756">
        <f t="shared" si="330"/>
        <v>0</v>
      </c>
      <c r="CG672" s="756">
        <f t="shared" si="330"/>
        <v>0</v>
      </c>
      <c r="CH672" s="756">
        <f t="shared" si="330"/>
        <v>0</v>
      </c>
      <c r="CI672" s="756">
        <f t="shared" si="330"/>
        <v>0</v>
      </c>
      <c r="CJ672" s="756">
        <f t="shared" si="330"/>
        <v>0</v>
      </c>
      <c r="CK672" s="756">
        <f t="shared" si="330"/>
        <v>0</v>
      </c>
      <c r="CL672" s="756">
        <f t="shared" si="328"/>
        <v>0</v>
      </c>
      <c r="CM672" s="646">
        <f t="shared" si="356"/>
        <v>0</v>
      </c>
      <c r="CN672" s="594"/>
      <c r="CO672" s="705">
        <f t="shared" si="333"/>
        <v>656</v>
      </c>
      <c r="CP672" s="756">
        <v>0</v>
      </c>
      <c r="CQ672" s="756">
        <v>0</v>
      </c>
      <c r="CR672" s="756">
        <v>0</v>
      </c>
      <c r="CS672" s="756">
        <v>0</v>
      </c>
      <c r="CT672" s="756">
        <v>0</v>
      </c>
      <c r="CU672" s="756">
        <v>0</v>
      </c>
      <c r="CV672" s="756">
        <v>0</v>
      </c>
      <c r="CW672" s="646">
        <f t="shared" si="357"/>
        <v>0</v>
      </c>
      <c r="CX672" s="685"/>
      <c r="CY672" s="705">
        <f t="shared" si="334"/>
        <v>656</v>
      </c>
      <c r="CZ672" s="756">
        <v>0</v>
      </c>
      <c r="DA672" s="756">
        <v>0</v>
      </c>
      <c r="DB672" s="756">
        <v>0</v>
      </c>
      <c r="DC672" s="756">
        <v>0</v>
      </c>
      <c r="DD672" s="756">
        <v>0</v>
      </c>
      <c r="DE672" s="767">
        <f t="shared" si="345"/>
        <v>0</v>
      </c>
      <c r="DF672" s="756">
        <v>0</v>
      </c>
      <c r="DG672" s="756">
        <v>0</v>
      </c>
      <c r="DH672" s="756">
        <v>0</v>
      </c>
      <c r="DI672" s="756">
        <v>0</v>
      </c>
      <c r="DJ672" s="767">
        <f t="shared" si="346"/>
        <v>0</v>
      </c>
      <c r="DK672" s="715">
        <f t="shared" si="347"/>
        <v>0</v>
      </c>
      <c r="DL672" s="685"/>
      <c r="DM672" s="705">
        <f t="shared" si="335"/>
        <v>656</v>
      </c>
      <c r="DN672" s="715">
        <f t="shared" si="348"/>
        <v>0</v>
      </c>
    </row>
    <row r="673" spans="2:118" x14ac:dyDescent="0.25">
      <c r="B673" s="705">
        <v>657</v>
      </c>
      <c r="C673" s="765">
        <f>(1+_xlfn.XLOOKUP(INT((B673-1)/12)+1,'ZC Curve'!$B$8:$B$107,'ZC Curve'!R$8:R$107,,0))^(1/12)-1</f>
        <v>0</v>
      </c>
      <c r="D673" s="766">
        <f t="shared" si="349"/>
        <v>1</v>
      </c>
      <c r="E673" s="685"/>
      <c r="F673" s="705">
        <v>657</v>
      </c>
      <c r="G673" s="756">
        <v>0</v>
      </c>
      <c r="H673" s="756">
        <v>0</v>
      </c>
      <c r="I673" s="756">
        <v>0</v>
      </c>
      <c r="J673" s="756">
        <v>0</v>
      </c>
      <c r="K673" s="756">
        <v>0</v>
      </c>
      <c r="L673" s="756">
        <v>0</v>
      </c>
      <c r="M673" s="756">
        <v>0</v>
      </c>
      <c r="N673" s="646">
        <f t="shared" si="350"/>
        <v>0</v>
      </c>
      <c r="O673" s="594"/>
      <c r="P673" s="705">
        <f t="shared" si="336"/>
        <v>657</v>
      </c>
      <c r="Q673" s="756">
        <v>0</v>
      </c>
      <c r="R673" s="756">
        <v>0</v>
      </c>
      <c r="S673" s="756">
        <v>0</v>
      </c>
      <c r="T673" s="756">
        <v>0</v>
      </c>
      <c r="U673" s="756">
        <v>0</v>
      </c>
      <c r="V673" s="756">
        <v>0</v>
      </c>
      <c r="W673" s="756">
        <v>0</v>
      </c>
      <c r="X673" s="646">
        <f t="shared" si="351"/>
        <v>0</v>
      </c>
      <c r="Y673" s="594"/>
      <c r="Z673" s="705">
        <f t="shared" si="337"/>
        <v>657</v>
      </c>
      <c r="AA673" s="756">
        <f t="shared" si="329"/>
        <v>0</v>
      </c>
      <c r="AB673" s="756">
        <f t="shared" si="329"/>
        <v>0</v>
      </c>
      <c r="AC673" s="756">
        <f t="shared" si="329"/>
        <v>0</v>
      </c>
      <c r="AD673" s="756">
        <f t="shared" si="329"/>
        <v>0</v>
      </c>
      <c r="AE673" s="756">
        <f t="shared" si="329"/>
        <v>0</v>
      </c>
      <c r="AF673" s="756">
        <f t="shared" si="329"/>
        <v>0</v>
      </c>
      <c r="AG673" s="756">
        <f t="shared" si="327"/>
        <v>0</v>
      </c>
      <c r="AH673" s="646">
        <f t="shared" si="352"/>
        <v>0</v>
      </c>
      <c r="AI673" s="594"/>
      <c r="AJ673" s="705">
        <f t="shared" si="338"/>
        <v>657</v>
      </c>
      <c r="AK673" s="756">
        <v>0</v>
      </c>
      <c r="AL673" s="756">
        <v>0</v>
      </c>
      <c r="AM673" s="756">
        <v>0</v>
      </c>
      <c r="AN673" s="756">
        <v>0</v>
      </c>
      <c r="AO673" s="756">
        <v>0</v>
      </c>
      <c r="AP673" s="756">
        <v>0</v>
      </c>
      <c r="AQ673" s="756">
        <v>0</v>
      </c>
      <c r="AR673" s="646">
        <f t="shared" si="353"/>
        <v>0</v>
      </c>
      <c r="AS673" s="594"/>
      <c r="AT673" s="705">
        <f t="shared" si="339"/>
        <v>657</v>
      </c>
      <c r="AU673" s="756">
        <v>0</v>
      </c>
      <c r="AV673" s="756">
        <v>0</v>
      </c>
      <c r="AW673" s="756">
        <v>0</v>
      </c>
      <c r="AX673" s="756">
        <v>0</v>
      </c>
      <c r="AY673" s="756">
        <v>0</v>
      </c>
      <c r="AZ673" s="767">
        <f t="shared" si="326"/>
        <v>0</v>
      </c>
      <c r="BA673" s="756">
        <v>0</v>
      </c>
      <c r="BB673" s="756">
        <v>0</v>
      </c>
      <c r="BC673" s="756">
        <v>0</v>
      </c>
      <c r="BD673" s="756">
        <v>0</v>
      </c>
      <c r="BE673" s="767">
        <f t="shared" si="340"/>
        <v>0</v>
      </c>
      <c r="BF673" s="646">
        <f t="shared" si="341"/>
        <v>0</v>
      </c>
      <c r="BG673" s="594"/>
      <c r="BH673" s="705">
        <f t="shared" si="331"/>
        <v>657</v>
      </c>
      <c r="BI673" s="646">
        <f t="shared" si="342"/>
        <v>0</v>
      </c>
      <c r="BJ673" s="594"/>
      <c r="BK673" s="705">
        <f t="shared" si="343"/>
        <v>657</v>
      </c>
      <c r="BL673" s="756">
        <v>0</v>
      </c>
      <c r="BM673" s="756">
        <v>0</v>
      </c>
      <c r="BN673" s="756">
        <v>0</v>
      </c>
      <c r="BO673" s="756">
        <v>0</v>
      </c>
      <c r="BP673" s="756">
        <v>0</v>
      </c>
      <c r="BQ673" s="756">
        <v>0</v>
      </c>
      <c r="BR673" s="756">
        <v>0</v>
      </c>
      <c r="BS673" s="646">
        <f t="shared" si="354"/>
        <v>0</v>
      </c>
      <c r="BT673" s="594"/>
      <c r="BU673" s="705">
        <f t="shared" si="344"/>
        <v>657</v>
      </c>
      <c r="BV673" s="756">
        <v>0</v>
      </c>
      <c r="BW673" s="756">
        <v>0</v>
      </c>
      <c r="BX673" s="756">
        <v>0</v>
      </c>
      <c r="BY673" s="756">
        <v>0</v>
      </c>
      <c r="BZ673" s="756">
        <v>0</v>
      </c>
      <c r="CA673" s="756">
        <v>0</v>
      </c>
      <c r="CB673" s="756">
        <v>0</v>
      </c>
      <c r="CC673" s="646">
        <f t="shared" si="355"/>
        <v>0</v>
      </c>
      <c r="CD673" s="594"/>
      <c r="CE673" s="705">
        <f t="shared" si="332"/>
        <v>657</v>
      </c>
      <c r="CF673" s="756">
        <f t="shared" si="330"/>
        <v>0</v>
      </c>
      <c r="CG673" s="756">
        <f t="shared" si="330"/>
        <v>0</v>
      </c>
      <c r="CH673" s="756">
        <f t="shared" si="330"/>
        <v>0</v>
      </c>
      <c r="CI673" s="756">
        <f t="shared" si="330"/>
        <v>0</v>
      </c>
      <c r="CJ673" s="756">
        <f t="shared" si="330"/>
        <v>0</v>
      </c>
      <c r="CK673" s="756">
        <f t="shared" si="330"/>
        <v>0</v>
      </c>
      <c r="CL673" s="756">
        <f t="shared" si="328"/>
        <v>0</v>
      </c>
      <c r="CM673" s="646">
        <f t="shared" si="356"/>
        <v>0</v>
      </c>
      <c r="CN673" s="594"/>
      <c r="CO673" s="705">
        <f t="shared" si="333"/>
        <v>657</v>
      </c>
      <c r="CP673" s="756">
        <v>0</v>
      </c>
      <c r="CQ673" s="756">
        <v>0</v>
      </c>
      <c r="CR673" s="756">
        <v>0</v>
      </c>
      <c r="CS673" s="756">
        <v>0</v>
      </c>
      <c r="CT673" s="756">
        <v>0</v>
      </c>
      <c r="CU673" s="756">
        <v>0</v>
      </c>
      <c r="CV673" s="756">
        <v>0</v>
      </c>
      <c r="CW673" s="646">
        <f t="shared" si="357"/>
        <v>0</v>
      </c>
      <c r="CX673" s="685"/>
      <c r="CY673" s="705">
        <f t="shared" si="334"/>
        <v>657</v>
      </c>
      <c r="CZ673" s="756">
        <v>0</v>
      </c>
      <c r="DA673" s="756">
        <v>0</v>
      </c>
      <c r="DB673" s="756">
        <v>0</v>
      </c>
      <c r="DC673" s="756">
        <v>0</v>
      </c>
      <c r="DD673" s="756">
        <v>0</v>
      </c>
      <c r="DE673" s="767">
        <f t="shared" si="345"/>
        <v>0</v>
      </c>
      <c r="DF673" s="756">
        <v>0</v>
      </c>
      <c r="DG673" s="756">
        <v>0</v>
      </c>
      <c r="DH673" s="756">
        <v>0</v>
      </c>
      <c r="DI673" s="756">
        <v>0</v>
      </c>
      <c r="DJ673" s="767">
        <f t="shared" si="346"/>
        <v>0</v>
      </c>
      <c r="DK673" s="715">
        <f t="shared" si="347"/>
        <v>0</v>
      </c>
      <c r="DL673" s="685"/>
      <c r="DM673" s="705">
        <f t="shared" si="335"/>
        <v>657</v>
      </c>
      <c r="DN673" s="715">
        <f t="shared" si="348"/>
        <v>0</v>
      </c>
    </row>
    <row r="674" spans="2:118" x14ac:dyDescent="0.25">
      <c r="B674" s="705">
        <v>658</v>
      </c>
      <c r="C674" s="765">
        <f>(1+_xlfn.XLOOKUP(INT((B674-1)/12)+1,'ZC Curve'!$B$8:$B$107,'ZC Curve'!R$8:R$107,,0))^(1/12)-1</f>
        <v>0</v>
      </c>
      <c r="D674" s="766">
        <f t="shared" si="349"/>
        <v>1</v>
      </c>
      <c r="E674" s="685"/>
      <c r="F674" s="705">
        <v>658</v>
      </c>
      <c r="G674" s="756">
        <v>0</v>
      </c>
      <c r="H674" s="756">
        <v>0</v>
      </c>
      <c r="I674" s="756">
        <v>0</v>
      </c>
      <c r="J674" s="756">
        <v>0</v>
      </c>
      <c r="K674" s="756">
        <v>0</v>
      </c>
      <c r="L674" s="756">
        <v>0</v>
      </c>
      <c r="M674" s="756">
        <v>0</v>
      </c>
      <c r="N674" s="646">
        <f t="shared" si="350"/>
        <v>0</v>
      </c>
      <c r="O674" s="594"/>
      <c r="P674" s="705">
        <f t="shared" si="336"/>
        <v>658</v>
      </c>
      <c r="Q674" s="756">
        <v>0</v>
      </c>
      <c r="R674" s="756">
        <v>0</v>
      </c>
      <c r="S674" s="756">
        <v>0</v>
      </c>
      <c r="T674" s="756">
        <v>0</v>
      </c>
      <c r="U674" s="756">
        <v>0</v>
      </c>
      <c r="V674" s="756">
        <v>0</v>
      </c>
      <c r="W674" s="756">
        <v>0</v>
      </c>
      <c r="X674" s="646">
        <f t="shared" si="351"/>
        <v>0</v>
      </c>
      <c r="Y674" s="594"/>
      <c r="Z674" s="705">
        <f t="shared" si="337"/>
        <v>658</v>
      </c>
      <c r="AA674" s="756">
        <f t="shared" si="329"/>
        <v>0</v>
      </c>
      <c r="AB674" s="756">
        <f t="shared" si="329"/>
        <v>0</v>
      </c>
      <c r="AC674" s="756">
        <f t="shared" si="329"/>
        <v>0</v>
      </c>
      <c r="AD674" s="756">
        <f t="shared" si="329"/>
        <v>0</v>
      </c>
      <c r="AE674" s="756">
        <f t="shared" si="329"/>
        <v>0</v>
      </c>
      <c r="AF674" s="756">
        <f t="shared" si="329"/>
        <v>0</v>
      </c>
      <c r="AG674" s="756">
        <f t="shared" si="327"/>
        <v>0</v>
      </c>
      <c r="AH674" s="646">
        <f t="shared" si="352"/>
        <v>0</v>
      </c>
      <c r="AI674" s="594"/>
      <c r="AJ674" s="705">
        <f t="shared" si="338"/>
        <v>658</v>
      </c>
      <c r="AK674" s="756">
        <v>0</v>
      </c>
      <c r="AL674" s="756">
        <v>0</v>
      </c>
      <c r="AM674" s="756">
        <v>0</v>
      </c>
      <c r="AN674" s="756">
        <v>0</v>
      </c>
      <c r="AO674" s="756">
        <v>0</v>
      </c>
      <c r="AP674" s="756">
        <v>0</v>
      </c>
      <c r="AQ674" s="756">
        <v>0</v>
      </c>
      <c r="AR674" s="646">
        <f t="shared" si="353"/>
        <v>0</v>
      </c>
      <c r="AS674" s="594"/>
      <c r="AT674" s="705">
        <f t="shared" si="339"/>
        <v>658</v>
      </c>
      <c r="AU674" s="756">
        <v>0</v>
      </c>
      <c r="AV674" s="756">
        <v>0</v>
      </c>
      <c r="AW674" s="756">
        <v>0</v>
      </c>
      <c r="AX674" s="756">
        <v>0</v>
      </c>
      <c r="AY674" s="756">
        <v>0</v>
      </c>
      <c r="AZ674" s="767">
        <f t="shared" si="326"/>
        <v>0</v>
      </c>
      <c r="BA674" s="756">
        <v>0</v>
      </c>
      <c r="BB674" s="756">
        <v>0</v>
      </c>
      <c r="BC674" s="756">
        <v>0</v>
      </c>
      <c r="BD674" s="756">
        <v>0</v>
      </c>
      <c r="BE674" s="767">
        <f t="shared" si="340"/>
        <v>0</v>
      </c>
      <c r="BF674" s="646">
        <f t="shared" si="341"/>
        <v>0</v>
      </c>
      <c r="BG674" s="594"/>
      <c r="BH674" s="705">
        <f t="shared" si="331"/>
        <v>658</v>
      </c>
      <c r="BI674" s="646">
        <f t="shared" si="342"/>
        <v>0</v>
      </c>
      <c r="BJ674" s="594"/>
      <c r="BK674" s="705">
        <f t="shared" si="343"/>
        <v>658</v>
      </c>
      <c r="BL674" s="756">
        <v>0</v>
      </c>
      <c r="BM674" s="756">
        <v>0</v>
      </c>
      <c r="BN674" s="756">
        <v>0</v>
      </c>
      <c r="BO674" s="756">
        <v>0</v>
      </c>
      <c r="BP674" s="756">
        <v>0</v>
      </c>
      <c r="BQ674" s="756">
        <v>0</v>
      </c>
      <c r="BR674" s="756">
        <v>0</v>
      </c>
      <c r="BS674" s="646">
        <f t="shared" si="354"/>
        <v>0</v>
      </c>
      <c r="BT674" s="594"/>
      <c r="BU674" s="705">
        <f t="shared" si="344"/>
        <v>658</v>
      </c>
      <c r="BV674" s="756">
        <v>0</v>
      </c>
      <c r="BW674" s="756">
        <v>0</v>
      </c>
      <c r="BX674" s="756">
        <v>0</v>
      </c>
      <c r="BY674" s="756">
        <v>0</v>
      </c>
      <c r="BZ674" s="756">
        <v>0</v>
      </c>
      <c r="CA674" s="756">
        <v>0</v>
      </c>
      <c r="CB674" s="756">
        <v>0</v>
      </c>
      <c r="CC674" s="646">
        <f t="shared" si="355"/>
        <v>0</v>
      </c>
      <c r="CD674" s="594"/>
      <c r="CE674" s="705">
        <f t="shared" si="332"/>
        <v>658</v>
      </c>
      <c r="CF674" s="756">
        <f t="shared" si="330"/>
        <v>0</v>
      </c>
      <c r="CG674" s="756">
        <f t="shared" si="330"/>
        <v>0</v>
      </c>
      <c r="CH674" s="756">
        <f t="shared" si="330"/>
        <v>0</v>
      </c>
      <c r="CI674" s="756">
        <f t="shared" si="330"/>
        <v>0</v>
      </c>
      <c r="CJ674" s="756">
        <f t="shared" si="330"/>
        <v>0</v>
      </c>
      <c r="CK674" s="756">
        <f t="shared" si="330"/>
        <v>0</v>
      </c>
      <c r="CL674" s="756">
        <f t="shared" si="328"/>
        <v>0</v>
      </c>
      <c r="CM674" s="646">
        <f t="shared" si="356"/>
        <v>0</v>
      </c>
      <c r="CN674" s="594"/>
      <c r="CO674" s="705">
        <f t="shared" si="333"/>
        <v>658</v>
      </c>
      <c r="CP674" s="756">
        <v>0</v>
      </c>
      <c r="CQ674" s="756">
        <v>0</v>
      </c>
      <c r="CR674" s="756">
        <v>0</v>
      </c>
      <c r="CS674" s="756">
        <v>0</v>
      </c>
      <c r="CT674" s="756">
        <v>0</v>
      </c>
      <c r="CU674" s="756">
        <v>0</v>
      </c>
      <c r="CV674" s="756">
        <v>0</v>
      </c>
      <c r="CW674" s="646">
        <f t="shared" si="357"/>
        <v>0</v>
      </c>
      <c r="CX674" s="685"/>
      <c r="CY674" s="705">
        <f t="shared" si="334"/>
        <v>658</v>
      </c>
      <c r="CZ674" s="756">
        <v>0</v>
      </c>
      <c r="DA674" s="756">
        <v>0</v>
      </c>
      <c r="DB674" s="756">
        <v>0</v>
      </c>
      <c r="DC674" s="756">
        <v>0</v>
      </c>
      <c r="DD674" s="756">
        <v>0</v>
      </c>
      <c r="DE674" s="767">
        <f t="shared" si="345"/>
        <v>0</v>
      </c>
      <c r="DF674" s="756">
        <v>0</v>
      </c>
      <c r="DG674" s="756">
        <v>0</v>
      </c>
      <c r="DH674" s="756">
        <v>0</v>
      </c>
      <c r="DI674" s="756">
        <v>0</v>
      </c>
      <c r="DJ674" s="767">
        <f t="shared" si="346"/>
        <v>0</v>
      </c>
      <c r="DK674" s="715">
        <f t="shared" si="347"/>
        <v>0</v>
      </c>
      <c r="DL674" s="685"/>
      <c r="DM674" s="705">
        <f t="shared" si="335"/>
        <v>658</v>
      </c>
      <c r="DN674" s="715">
        <f t="shared" si="348"/>
        <v>0</v>
      </c>
    </row>
    <row r="675" spans="2:118" x14ac:dyDescent="0.25">
      <c r="B675" s="705">
        <v>659</v>
      </c>
      <c r="C675" s="765">
        <f>(1+_xlfn.XLOOKUP(INT((B675-1)/12)+1,'ZC Curve'!$B$8:$B$107,'ZC Curve'!R$8:R$107,,0))^(1/12)-1</f>
        <v>0</v>
      </c>
      <c r="D675" s="766">
        <f t="shared" si="349"/>
        <v>1</v>
      </c>
      <c r="E675" s="685"/>
      <c r="F675" s="705">
        <v>659</v>
      </c>
      <c r="G675" s="756">
        <v>0</v>
      </c>
      <c r="H675" s="756">
        <v>0</v>
      </c>
      <c r="I675" s="756">
        <v>0</v>
      </c>
      <c r="J675" s="756">
        <v>0</v>
      </c>
      <c r="K675" s="756">
        <v>0</v>
      </c>
      <c r="L675" s="756">
        <v>0</v>
      </c>
      <c r="M675" s="756">
        <v>0</v>
      </c>
      <c r="N675" s="646">
        <f t="shared" si="350"/>
        <v>0</v>
      </c>
      <c r="O675" s="594"/>
      <c r="P675" s="705">
        <f t="shared" si="336"/>
        <v>659</v>
      </c>
      <c r="Q675" s="756">
        <v>0</v>
      </c>
      <c r="R675" s="756">
        <v>0</v>
      </c>
      <c r="S675" s="756">
        <v>0</v>
      </c>
      <c r="T675" s="756">
        <v>0</v>
      </c>
      <c r="U675" s="756">
        <v>0</v>
      </c>
      <c r="V675" s="756">
        <v>0</v>
      </c>
      <c r="W675" s="756">
        <v>0</v>
      </c>
      <c r="X675" s="646">
        <f t="shared" si="351"/>
        <v>0</v>
      </c>
      <c r="Y675" s="594"/>
      <c r="Z675" s="705">
        <f t="shared" si="337"/>
        <v>659</v>
      </c>
      <c r="AA675" s="756">
        <f t="shared" si="329"/>
        <v>0</v>
      </c>
      <c r="AB675" s="756">
        <f t="shared" si="329"/>
        <v>0</v>
      </c>
      <c r="AC675" s="756">
        <f t="shared" si="329"/>
        <v>0</v>
      </c>
      <c r="AD675" s="756">
        <f t="shared" si="329"/>
        <v>0</v>
      </c>
      <c r="AE675" s="756">
        <f t="shared" si="329"/>
        <v>0</v>
      </c>
      <c r="AF675" s="756">
        <f t="shared" si="329"/>
        <v>0</v>
      </c>
      <c r="AG675" s="756">
        <f t="shared" si="327"/>
        <v>0</v>
      </c>
      <c r="AH675" s="646">
        <f t="shared" si="352"/>
        <v>0</v>
      </c>
      <c r="AI675" s="594"/>
      <c r="AJ675" s="705">
        <f t="shared" si="338"/>
        <v>659</v>
      </c>
      <c r="AK675" s="756">
        <v>0</v>
      </c>
      <c r="AL675" s="756">
        <v>0</v>
      </c>
      <c r="AM675" s="756">
        <v>0</v>
      </c>
      <c r="AN675" s="756">
        <v>0</v>
      </c>
      <c r="AO675" s="756">
        <v>0</v>
      </c>
      <c r="AP675" s="756">
        <v>0</v>
      </c>
      <c r="AQ675" s="756">
        <v>0</v>
      </c>
      <c r="AR675" s="646">
        <f t="shared" si="353"/>
        <v>0</v>
      </c>
      <c r="AS675" s="594"/>
      <c r="AT675" s="705">
        <f t="shared" si="339"/>
        <v>659</v>
      </c>
      <c r="AU675" s="756">
        <v>0</v>
      </c>
      <c r="AV675" s="756">
        <v>0</v>
      </c>
      <c r="AW675" s="756">
        <v>0</v>
      </c>
      <c r="AX675" s="756">
        <v>0</v>
      </c>
      <c r="AY675" s="756">
        <v>0</v>
      </c>
      <c r="AZ675" s="767">
        <f t="shared" si="326"/>
        <v>0</v>
      </c>
      <c r="BA675" s="756">
        <v>0</v>
      </c>
      <c r="BB675" s="756">
        <v>0</v>
      </c>
      <c r="BC675" s="756">
        <v>0</v>
      </c>
      <c r="BD675" s="756">
        <v>0</v>
      </c>
      <c r="BE675" s="767">
        <f t="shared" si="340"/>
        <v>0</v>
      </c>
      <c r="BF675" s="646">
        <f t="shared" si="341"/>
        <v>0</v>
      </c>
      <c r="BG675" s="594"/>
      <c r="BH675" s="705">
        <f t="shared" si="331"/>
        <v>659</v>
      </c>
      <c r="BI675" s="646">
        <f t="shared" si="342"/>
        <v>0</v>
      </c>
      <c r="BJ675" s="594"/>
      <c r="BK675" s="705">
        <f t="shared" si="343"/>
        <v>659</v>
      </c>
      <c r="BL675" s="756">
        <v>0</v>
      </c>
      <c r="BM675" s="756">
        <v>0</v>
      </c>
      <c r="BN675" s="756">
        <v>0</v>
      </c>
      <c r="BO675" s="756">
        <v>0</v>
      </c>
      <c r="BP675" s="756">
        <v>0</v>
      </c>
      <c r="BQ675" s="756">
        <v>0</v>
      </c>
      <c r="BR675" s="756">
        <v>0</v>
      </c>
      <c r="BS675" s="646">
        <f t="shared" si="354"/>
        <v>0</v>
      </c>
      <c r="BT675" s="594"/>
      <c r="BU675" s="705">
        <f t="shared" si="344"/>
        <v>659</v>
      </c>
      <c r="BV675" s="756">
        <v>0</v>
      </c>
      <c r="BW675" s="756">
        <v>0</v>
      </c>
      <c r="BX675" s="756">
        <v>0</v>
      </c>
      <c r="BY675" s="756">
        <v>0</v>
      </c>
      <c r="BZ675" s="756">
        <v>0</v>
      </c>
      <c r="CA675" s="756">
        <v>0</v>
      </c>
      <c r="CB675" s="756">
        <v>0</v>
      </c>
      <c r="CC675" s="646">
        <f t="shared" si="355"/>
        <v>0</v>
      </c>
      <c r="CD675" s="594"/>
      <c r="CE675" s="705">
        <f t="shared" si="332"/>
        <v>659</v>
      </c>
      <c r="CF675" s="756">
        <f t="shared" si="330"/>
        <v>0</v>
      </c>
      <c r="CG675" s="756">
        <f t="shared" si="330"/>
        <v>0</v>
      </c>
      <c r="CH675" s="756">
        <f t="shared" si="330"/>
        <v>0</v>
      </c>
      <c r="CI675" s="756">
        <f t="shared" si="330"/>
        <v>0</v>
      </c>
      <c r="CJ675" s="756">
        <f t="shared" si="330"/>
        <v>0</v>
      </c>
      <c r="CK675" s="756">
        <f t="shared" si="330"/>
        <v>0</v>
      </c>
      <c r="CL675" s="756">
        <f t="shared" si="328"/>
        <v>0</v>
      </c>
      <c r="CM675" s="646">
        <f t="shared" si="356"/>
        <v>0</v>
      </c>
      <c r="CN675" s="594"/>
      <c r="CO675" s="705">
        <f t="shared" si="333"/>
        <v>659</v>
      </c>
      <c r="CP675" s="756">
        <v>0</v>
      </c>
      <c r="CQ675" s="756">
        <v>0</v>
      </c>
      <c r="CR675" s="756">
        <v>0</v>
      </c>
      <c r="CS675" s="756">
        <v>0</v>
      </c>
      <c r="CT675" s="756">
        <v>0</v>
      </c>
      <c r="CU675" s="756">
        <v>0</v>
      </c>
      <c r="CV675" s="756">
        <v>0</v>
      </c>
      <c r="CW675" s="646">
        <f t="shared" si="357"/>
        <v>0</v>
      </c>
      <c r="CX675" s="685"/>
      <c r="CY675" s="705">
        <f t="shared" si="334"/>
        <v>659</v>
      </c>
      <c r="CZ675" s="756">
        <v>0</v>
      </c>
      <c r="DA675" s="756">
        <v>0</v>
      </c>
      <c r="DB675" s="756">
        <v>0</v>
      </c>
      <c r="DC675" s="756">
        <v>0</v>
      </c>
      <c r="DD675" s="756">
        <v>0</v>
      </c>
      <c r="DE675" s="767">
        <f t="shared" si="345"/>
        <v>0</v>
      </c>
      <c r="DF675" s="756">
        <v>0</v>
      </c>
      <c r="DG675" s="756">
        <v>0</v>
      </c>
      <c r="DH675" s="756">
        <v>0</v>
      </c>
      <c r="DI675" s="756">
        <v>0</v>
      </c>
      <c r="DJ675" s="767">
        <f t="shared" si="346"/>
        <v>0</v>
      </c>
      <c r="DK675" s="715">
        <f t="shared" si="347"/>
        <v>0</v>
      </c>
      <c r="DL675" s="685"/>
      <c r="DM675" s="705">
        <f t="shared" si="335"/>
        <v>659</v>
      </c>
      <c r="DN675" s="715">
        <f t="shared" si="348"/>
        <v>0</v>
      </c>
    </row>
    <row r="676" spans="2:118" x14ac:dyDescent="0.25">
      <c r="B676" s="705">
        <v>660</v>
      </c>
      <c r="C676" s="765">
        <f>(1+_xlfn.XLOOKUP(INT((B676-1)/12)+1,'ZC Curve'!$B$8:$B$107,'ZC Curve'!R$8:R$107,,0))^(1/12)-1</f>
        <v>0</v>
      </c>
      <c r="D676" s="766">
        <f t="shared" si="349"/>
        <v>1</v>
      </c>
      <c r="E676" s="685"/>
      <c r="F676" s="705">
        <v>660</v>
      </c>
      <c r="G676" s="756">
        <v>0</v>
      </c>
      <c r="H676" s="756">
        <v>0</v>
      </c>
      <c r="I676" s="756">
        <v>0</v>
      </c>
      <c r="J676" s="756">
        <v>0</v>
      </c>
      <c r="K676" s="756">
        <v>0</v>
      </c>
      <c r="L676" s="756">
        <v>0</v>
      </c>
      <c r="M676" s="756">
        <v>0</v>
      </c>
      <c r="N676" s="646">
        <f t="shared" si="350"/>
        <v>0</v>
      </c>
      <c r="O676" s="594"/>
      <c r="P676" s="705">
        <f t="shared" si="336"/>
        <v>660</v>
      </c>
      <c r="Q676" s="756">
        <v>0</v>
      </c>
      <c r="R676" s="756">
        <v>0</v>
      </c>
      <c r="S676" s="756">
        <v>0</v>
      </c>
      <c r="T676" s="756">
        <v>0</v>
      </c>
      <c r="U676" s="756">
        <v>0</v>
      </c>
      <c r="V676" s="756">
        <v>0</v>
      </c>
      <c r="W676" s="756">
        <v>0</v>
      </c>
      <c r="X676" s="646">
        <f t="shared" si="351"/>
        <v>0</v>
      </c>
      <c r="Y676" s="594"/>
      <c r="Z676" s="705">
        <f t="shared" si="337"/>
        <v>660</v>
      </c>
      <c r="AA676" s="756">
        <f t="shared" si="329"/>
        <v>0</v>
      </c>
      <c r="AB676" s="756">
        <f t="shared" si="329"/>
        <v>0</v>
      </c>
      <c r="AC676" s="756">
        <f t="shared" si="329"/>
        <v>0</v>
      </c>
      <c r="AD676" s="756">
        <f t="shared" si="329"/>
        <v>0</v>
      </c>
      <c r="AE676" s="756">
        <f t="shared" si="329"/>
        <v>0</v>
      </c>
      <c r="AF676" s="756">
        <f t="shared" si="329"/>
        <v>0</v>
      </c>
      <c r="AG676" s="756">
        <f t="shared" si="327"/>
        <v>0</v>
      </c>
      <c r="AH676" s="646">
        <f t="shared" si="352"/>
        <v>0</v>
      </c>
      <c r="AI676" s="594"/>
      <c r="AJ676" s="705">
        <f t="shared" si="338"/>
        <v>660</v>
      </c>
      <c r="AK676" s="756">
        <v>0</v>
      </c>
      <c r="AL676" s="756">
        <v>0</v>
      </c>
      <c r="AM676" s="756">
        <v>0</v>
      </c>
      <c r="AN676" s="756">
        <v>0</v>
      </c>
      <c r="AO676" s="756">
        <v>0</v>
      </c>
      <c r="AP676" s="756">
        <v>0</v>
      </c>
      <c r="AQ676" s="756">
        <v>0</v>
      </c>
      <c r="AR676" s="646">
        <f t="shared" si="353"/>
        <v>0</v>
      </c>
      <c r="AS676" s="594"/>
      <c r="AT676" s="705">
        <f t="shared" si="339"/>
        <v>660</v>
      </c>
      <c r="AU676" s="756">
        <v>0</v>
      </c>
      <c r="AV676" s="756">
        <v>0</v>
      </c>
      <c r="AW676" s="756">
        <v>0</v>
      </c>
      <c r="AX676" s="756">
        <v>0</v>
      </c>
      <c r="AY676" s="756">
        <v>0</v>
      </c>
      <c r="AZ676" s="767">
        <f t="shared" si="326"/>
        <v>0</v>
      </c>
      <c r="BA676" s="756">
        <v>0</v>
      </c>
      <c r="BB676" s="756">
        <v>0</v>
      </c>
      <c r="BC676" s="756">
        <v>0</v>
      </c>
      <c r="BD676" s="756">
        <v>0</v>
      </c>
      <c r="BE676" s="767">
        <f t="shared" si="340"/>
        <v>0</v>
      </c>
      <c r="BF676" s="646">
        <f t="shared" si="341"/>
        <v>0</v>
      </c>
      <c r="BG676" s="594"/>
      <c r="BH676" s="705">
        <f t="shared" si="331"/>
        <v>660</v>
      </c>
      <c r="BI676" s="646">
        <f t="shared" si="342"/>
        <v>0</v>
      </c>
      <c r="BJ676" s="594"/>
      <c r="BK676" s="705">
        <f t="shared" si="343"/>
        <v>660</v>
      </c>
      <c r="BL676" s="756">
        <v>0</v>
      </c>
      <c r="BM676" s="756">
        <v>0</v>
      </c>
      <c r="BN676" s="756">
        <v>0</v>
      </c>
      <c r="BO676" s="756">
        <v>0</v>
      </c>
      <c r="BP676" s="756">
        <v>0</v>
      </c>
      <c r="BQ676" s="756">
        <v>0</v>
      </c>
      <c r="BR676" s="756">
        <v>0</v>
      </c>
      <c r="BS676" s="646">
        <f t="shared" si="354"/>
        <v>0</v>
      </c>
      <c r="BT676" s="594"/>
      <c r="BU676" s="705">
        <f t="shared" si="344"/>
        <v>660</v>
      </c>
      <c r="BV676" s="756">
        <v>0</v>
      </c>
      <c r="BW676" s="756">
        <v>0</v>
      </c>
      <c r="BX676" s="756">
        <v>0</v>
      </c>
      <c r="BY676" s="756">
        <v>0</v>
      </c>
      <c r="BZ676" s="756">
        <v>0</v>
      </c>
      <c r="CA676" s="756">
        <v>0</v>
      </c>
      <c r="CB676" s="756">
        <v>0</v>
      </c>
      <c r="CC676" s="646">
        <f t="shared" si="355"/>
        <v>0</v>
      </c>
      <c r="CD676" s="594"/>
      <c r="CE676" s="705">
        <f t="shared" si="332"/>
        <v>660</v>
      </c>
      <c r="CF676" s="756">
        <f t="shared" si="330"/>
        <v>0</v>
      </c>
      <c r="CG676" s="756">
        <f t="shared" si="330"/>
        <v>0</v>
      </c>
      <c r="CH676" s="756">
        <f t="shared" si="330"/>
        <v>0</v>
      </c>
      <c r="CI676" s="756">
        <f t="shared" si="330"/>
        <v>0</v>
      </c>
      <c r="CJ676" s="756">
        <f t="shared" si="330"/>
        <v>0</v>
      </c>
      <c r="CK676" s="756">
        <f t="shared" si="330"/>
        <v>0</v>
      </c>
      <c r="CL676" s="756">
        <f t="shared" si="328"/>
        <v>0</v>
      </c>
      <c r="CM676" s="646">
        <f t="shared" si="356"/>
        <v>0</v>
      </c>
      <c r="CN676" s="594"/>
      <c r="CO676" s="705">
        <f t="shared" si="333"/>
        <v>660</v>
      </c>
      <c r="CP676" s="756">
        <v>0</v>
      </c>
      <c r="CQ676" s="756">
        <v>0</v>
      </c>
      <c r="CR676" s="756">
        <v>0</v>
      </c>
      <c r="CS676" s="756">
        <v>0</v>
      </c>
      <c r="CT676" s="756">
        <v>0</v>
      </c>
      <c r="CU676" s="756">
        <v>0</v>
      </c>
      <c r="CV676" s="756">
        <v>0</v>
      </c>
      <c r="CW676" s="646">
        <f t="shared" si="357"/>
        <v>0</v>
      </c>
      <c r="CX676" s="685"/>
      <c r="CY676" s="705">
        <f t="shared" si="334"/>
        <v>660</v>
      </c>
      <c r="CZ676" s="756">
        <v>0</v>
      </c>
      <c r="DA676" s="756">
        <v>0</v>
      </c>
      <c r="DB676" s="756">
        <v>0</v>
      </c>
      <c r="DC676" s="756">
        <v>0</v>
      </c>
      <c r="DD676" s="756">
        <v>0</v>
      </c>
      <c r="DE676" s="767">
        <f t="shared" si="345"/>
        <v>0</v>
      </c>
      <c r="DF676" s="756">
        <v>0</v>
      </c>
      <c r="DG676" s="756">
        <v>0</v>
      </c>
      <c r="DH676" s="756">
        <v>0</v>
      </c>
      <c r="DI676" s="756">
        <v>0</v>
      </c>
      <c r="DJ676" s="767">
        <f t="shared" si="346"/>
        <v>0</v>
      </c>
      <c r="DK676" s="715">
        <f t="shared" si="347"/>
        <v>0</v>
      </c>
      <c r="DL676" s="685"/>
      <c r="DM676" s="705">
        <f t="shared" si="335"/>
        <v>660</v>
      </c>
      <c r="DN676" s="715">
        <f t="shared" si="348"/>
        <v>0</v>
      </c>
    </row>
    <row r="677" spans="2:118" x14ac:dyDescent="0.25">
      <c r="B677" s="705">
        <v>661</v>
      </c>
      <c r="C677" s="765">
        <f>(1+_xlfn.XLOOKUP(INT((B677-1)/12)+1,'ZC Curve'!$B$8:$B$107,'ZC Curve'!R$8:R$107,,0))^(1/12)-1</f>
        <v>0</v>
      </c>
      <c r="D677" s="766">
        <f t="shared" si="349"/>
        <v>1</v>
      </c>
      <c r="E677" s="685"/>
      <c r="F677" s="705">
        <v>661</v>
      </c>
      <c r="G677" s="756">
        <v>0</v>
      </c>
      <c r="H677" s="756">
        <v>0</v>
      </c>
      <c r="I677" s="756">
        <v>0</v>
      </c>
      <c r="J677" s="756">
        <v>0</v>
      </c>
      <c r="K677" s="756">
        <v>0</v>
      </c>
      <c r="L677" s="756">
        <v>0</v>
      </c>
      <c r="M677" s="756">
        <v>0</v>
      </c>
      <c r="N677" s="646">
        <f t="shared" si="350"/>
        <v>0</v>
      </c>
      <c r="O677" s="594"/>
      <c r="P677" s="705">
        <f t="shared" si="336"/>
        <v>661</v>
      </c>
      <c r="Q677" s="756">
        <v>0</v>
      </c>
      <c r="R677" s="756">
        <v>0</v>
      </c>
      <c r="S677" s="756">
        <v>0</v>
      </c>
      <c r="T677" s="756">
        <v>0</v>
      </c>
      <c r="U677" s="756">
        <v>0</v>
      </c>
      <c r="V677" s="756">
        <v>0</v>
      </c>
      <c r="W677" s="756">
        <v>0</v>
      </c>
      <c r="X677" s="646">
        <f t="shared" si="351"/>
        <v>0</v>
      </c>
      <c r="Y677" s="594"/>
      <c r="Z677" s="705">
        <f t="shared" si="337"/>
        <v>661</v>
      </c>
      <c r="AA677" s="756">
        <f t="shared" si="329"/>
        <v>0</v>
      </c>
      <c r="AB677" s="756">
        <f t="shared" si="329"/>
        <v>0</v>
      </c>
      <c r="AC677" s="756">
        <f t="shared" si="329"/>
        <v>0</v>
      </c>
      <c r="AD677" s="756">
        <f t="shared" si="329"/>
        <v>0</v>
      </c>
      <c r="AE677" s="756">
        <f t="shared" si="329"/>
        <v>0</v>
      </c>
      <c r="AF677" s="756">
        <f t="shared" si="329"/>
        <v>0</v>
      </c>
      <c r="AG677" s="756">
        <f t="shared" si="327"/>
        <v>0</v>
      </c>
      <c r="AH677" s="646">
        <f t="shared" si="352"/>
        <v>0</v>
      </c>
      <c r="AI677" s="594"/>
      <c r="AJ677" s="705">
        <f t="shared" si="338"/>
        <v>661</v>
      </c>
      <c r="AK677" s="756">
        <v>0</v>
      </c>
      <c r="AL677" s="756">
        <v>0</v>
      </c>
      <c r="AM677" s="756">
        <v>0</v>
      </c>
      <c r="AN677" s="756">
        <v>0</v>
      </c>
      <c r="AO677" s="756">
        <v>0</v>
      </c>
      <c r="AP677" s="756">
        <v>0</v>
      </c>
      <c r="AQ677" s="756">
        <v>0</v>
      </c>
      <c r="AR677" s="646">
        <f t="shared" si="353"/>
        <v>0</v>
      </c>
      <c r="AS677" s="594"/>
      <c r="AT677" s="705">
        <f t="shared" si="339"/>
        <v>661</v>
      </c>
      <c r="AU677" s="756">
        <v>0</v>
      </c>
      <c r="AV677" s="756">
        <v>0</v>
      </c>
      <c r="AW677" s="756">
        <v>0</v>
      </c>
      <c r="AX677" s="756">
        <v>0</v>
      </c>
      <c r="AY677" s="756">
        <v>0</v>
      </c>
      <c r="AZ677" s="767">
        <f t="shared" ref="AZ677:AZ740" si="358">SUM(AU677:AY677)</f>
        <v>0</v>
      </c>
      <c r="BA677" s="756">
        <v>0</v>
      </c>
      <c r="BB677" s="756">
        <v>0</v>
      </c>
      <c r="BC677" s="756">
        <v>0</v>
      </c>
      <c r="BD677" s="756">
        <v>0</v>
      </c>
      <c r="BE677" s="767">
        <f t="shared" si="340"/>
        <v>0</v>
      </c>
      <c r="BF677" s="646">
        <f t="shared" si="341"/>
        <v>0</v>
      </c>
      <c r="BG677" s="594"/>
      <c r="BH677" s="705">
        <f t="shared" si="331"/>
        <v>661</v>
      </c>
      <c r="BI677" s="646">
        <f t="shared" si="342"/>
        <v>0</v>
      </c>
      <c r="BJ677" s="594"/>
      <c r="BK677" s="705">
        <f t="shared" si="343"/>
        <v>661</v>
      </c>
      <c r="BL677" s="756">
        <v>0</v>
      </c>
      <c r="BM677" s="756">
        <v>0</v>
      </c>
      <c r="BN677" s="756">
        <v>0</v>
      </c>
      <c r="BO677" s="756">
        <v>0</v>
      </c>
      <c r="BP677" s="756">
        <v>0</v>
      </c>
      <c r="BQ677" s="756">
        <v>0</v>
      </c>
      <c r="BR677" s="756">
        <v>0</v>
      </c>
      <c r="BS677" s="646">
        <f t="shared" si="354"/>
        <v>0</v>
      </c>
      <c r="BT677" s="594"/>
      <c r="BU677" s="705">
        <f t="shared" si="344"/>
        <v>661</v>
      </c>
      <c r="BV677" s="756">
        <v>0</v>
      </c>
      <c r="BW677" s="756">
        <v>0</v>
      </c>
      <c r="BX677" s="756">
        <v>0</v>
      </c>
      <c r="BY677" s="756">
        <v>0</v>
      </c>
      <c r="BZ677" s="756">
        <v>0</v>
      </c>
      <c r="CA677" s="756">
        <v>0</v>
      </c>
      <c r="CB677" s="756">
        <v>0</v>
      </c>
      <c r="CC677" s="646">
        <f t="shared" si="355"/>
        <v>0</v>
      </c>
      <c r="CD677" s="594"/>
      <c r="CE677" s="705">
        <f t="shared" si="332"/>
        <v>661</v>
      </c>
      <c r="CF677" s="756">
        <f t="shared" si="330"/>
        <v>0</v>
      </c>
      <c r="CG677" s="756">
        <f t="shared" si="330"/>
        <v>0</v>
      </c>
      <c r="CH677" s="756">
        <f t="shared" si="330"/>
        <v>0</v>
      </c>
      <c r="CI677" s="756">
        <f t="shared" si="330"/>
        <v>0</v>
      </c>
      <c r="CJ677" s="756">
        <f t="shared" si="330"/>
        <v>0</v>
      </c>
      <c r="CK677" s="756">
        <f t="shared" si="330"/>
        <v>0</v>
      </c>
      <c r="CL677" s="756">
        <f t="shared" si="328"/>
        <v>0</v>
      </c>
      <c r="CM677" s="646">
        <f t="shared" si="356"/>
        <v>0</v>
      </c>
      <c r="CN677" s="594"/>
      <c r="CO677" s="705">
        <f t="shared" si="333"/>
        <v>661</v>
      </c>
      <c r="CP677" s="756">
        <v>0</v>
      </c>
      <c r="CQ677" s="756">
        <v>0</v>
      </c>
      <c r="CR677" s="756">
        <v>0</v>
      </c>
      <c r="CS677" s="756">
        <v>0</v>
      </c>
      <c r="CT677" s="756">
        <v>0</v>
      </c>
      <c r="CU677" s="756">
        <v>0</v>
      </c>
      <c r="CV677" s="756">
        <v>0</v>
      </c>
      <c r="CW677" s="646">
        <f t="shared" si="357"/>
        <v>0</v>
      </c>
      <c r="CX677" s="685"/>
      <c r="CY677" s="705">
        <f t="shared" si="334"/>
        <v>661</v>
      </c>
      <c r="CZ677" s="756">
        <v>0</v>
      </c>
      <c r="DA677" s="756">
        <v>0</v>
      </c>
      <c r="DB677" s="756">
        <v>0</v>
      </c>
      <c r="DC677" s="756">
        <v>0</v>
      </c>
      <c r="DD677" s="756">
        <v>0</v>
      </c>
      <c r="DE677" s="767">
        <f t="shared" si="345"/>
        <v>0</v>
      </c>
      <c r="DF677" s="756">
        <v>0</v>
      </c>
      <c r="DG677" s="756">
        <v>0</v>
      </c>
      <c r="DH677" s="756">
        <v>0</v>
      </c>
      <c r="DI677" s="756">
        <v>0</v>
      </c>
      <c r="DJ677" s="767">
        <f t="shared" si="346"/>
        <v>0</v>
      </c>
      <c r="DK677" s="715">
        <f t="shared" si="347"/>
        <v>0</v>
      </c>
      <c r="DL677" s="685"/>
      <c r="DM677" s="705">
        <f t="shared" si="335"/>
        <v>661</v>
      </c>
      <c r="DN677" s="715">
        <f t="shared" si="348"/>
        <v>0</v>
      </c>
    </row>
    <row r="678" spans="2:118" x14ac:dyDescent="0.25">
      <c r="B678" s="705">
        <v>662</v>
      </c>
      <c r="C678" s="765">
        <f>(1+_xlfn.XLOOKUP(INT((B678-1)/12)+1,'ZC Curve'!$B$8:$B$107,'ZC Curve'!R$8:R$107,,0))^(1/12)-1</f>
        <v>0</v>
      </c>
      <c r="D678" s="766">
        <f t="shared" si="349"/>
        <v>1</v>
      </c>
      <c r="E678" s="685"/>
      <c r="F678" s="705">
        <v>662</v>
      </c>
      <c r="G678" s="756">
        <v>0</v>
      </c>
      <c r="H678" s="756">
        <v>0</v>
      </c>
      <c r="I678" s="756">
        <v>0</v>
      </c>
      <c r="J678" s="756">
        <v>0</v>
      </c>
      <c r="K678" s="756">
        <v>0</v>
      </c>
      <c r="L678" s="756">
        <v>0</v>
      </c>
      <c r="M678" s="756">
        <v>0</v>
      </c>
      <c r="N678" s="646">
        <f t="shared" si="350"/>
        <v>0</v>
      </c>
      <c r="O678" s="594"/>
      <c r="P678" s="705">
        <f t="shared" si="336"/>
        <v>662</v>
      </c>
      <c r="Q678" s="756">
        <v>0</v>
      </c>
      <c r="R678" s="756">
        <v>0</v>
      </c>
      <c r="S678" s="756">
        <v>0</v>
      </c>
      <c r="T678" s="756">
        <v>0</v>
      </c>
      <c r="U678" s="756">
        <v>0</v>
      </c>
      <c r="V678" s="756">
        <v>0</v>
      </c>
      <c r="W678" s="756">
        <v>0</v>
      </c>
      <c r="X678" s="646">
        <f t="shared" si="351"/>
        <v>0</v>
      </c>
      <c r="Y678" s="594"/>
      <c r="Z678" s="705">
        <f t="shared" si="337"/>
        <v>662</v>
      </c>
      <c r="AA678" s="756">
        <f t="shared" si="329"/>
        <v>0</v>
      </c>
      <c r="AB678" s="756">
        <f t="shared" si="329"/>
        <v>0</v>
      </c>
      <c r="AC678" s="756">
        <f t="shared" si="329"/>
        <v>0</v>
      </c>
      <c r="AD678" s="756">
        <f t="shared" si="329"/>
        <v>0</v>
      </c>
      <c r="AE678" s="756">
        <f t="shared" si="329"/>
        <v>0</v>
      </c>
      <c r="AF678" s="756">
        <f t="shared" si="329"/>
        <v>0</v>
      </c>
      <c r="AG678" s="756">
        <f t="shared" si="327"/>
        <v>0</v>
      </c>
      <c r="AH678" s="646">
        <f t="shared" si="352"/>
        <v>0</v>
      </c>
      <c r="AI678" s="594"/>
      <c r="AJ678" s="705">
        <f t="shared" si="338"/>
        <v>662</v>
      </c>
      <c r="AK678" s="756">
        <v>0</v>
      </c>
      <c r="AL678" s="756">
        <v>0</v>
      </c>
      <c r="AM678" s="756">
        <v>0</v>
      </c>
      <c r="AN678" s="756">
        <v>0</v>
      </c>
      <c r="AO678" s="756">
        <v>0</v>
      </c>
      <c r="AP678" s="756">
        <v>0</v>
      </c>
      <c r="AQ678" s="756">
        <v>0</v>
      </c>
      <c r="AR678" s="646">
        <f t="shared" si="353"/>
        <v>0</v>
      </c>
      <c r="AS678" s="594"/>
      <c r="AT678" s="705">
        <f t="shared" si="339"/>
        <v>662</v>
      </c>
      <c r="AU678" s="756">
        <v>0</v>
      </c>
      <c r="AV678" s="756">
        <v>0</v>
      </c>
      <c r="AW678" s="756">
        <v>0</v>
      </c>
      <c r="AX678" s="756">
        <v>0</v>
      </c>
      <c r="AY678" s="756">
        <v>0</v>
      </c>
      <c r="AZ678" s="767">
        <f t="shared" si="358"/>
        <v>0</v>
      </c>
      <c r="BA678" s="756">
        <v>0</v>
      </c>
      <c r="BB678" s="756">
        <v>0</v>
      </c>
      <c r="BC678" s="756">
        <v>0</v>
      </c>
      <c r="BD678" s="756">
        <v>0</v>
      </c>
      <c r="BE678" s="767">
        <f t="shared" si="340"/>
        <v>0</v>
      </c>
      <c r="BF678" s="646">
        <f t="shared" si="341"/>
        <v>0</v>
      </c>
      <c r="BG678" s="594"/>
      <c r="BH678" s="705">
        <f t="shared" si="331"/>
        <v>662</v>
      </c>
      <c r="BI678" s="646">
        <f t="shared" si="342"/>
        <v>0</v>
      </c>
      <c r="BJ678" s="594"/>
      <c r="BK678" s="705">
        <f t="shared" si="343"/>
        <v>662</v>
      </c>
      <c r="BL678" s="756">
        <v>0</v>
      </c>
      <c r="BM678" s="756">
        <v>0</v>
      </c>
      <c r="BN678" s="756">
        <v>0</v>
      </c>
      <c r="BO678" s="756">
        <v>0</v>
      </c>
      <c r="BP678" s="756">
        <v>0</v>
      </c>
      <c r="BQ678" s="756">
        <v>0</v>
      </c>
      <c r="BR678" s="756">
        <v>0</v>
      </c>
      <c r="BS678" s="646">
        <f t="shared" si="354"/>
        <v>0</v>
      </c>
      <c r="BT678" s="594"/>
      <c r="BU678" s="705">
        <f t="shared" si="344"/>
        <v>662</v>
      </c>
      <c r="BV678" s="756">
        <v>0</v>
      </c>
      <c r="BW678" s="756">
        <v>0</v>
      </c>
      <c r="BX678" s="756">
        <v>0</v>
      </c>
      <c r="BY678" s="756">
        <v>0</v>
      </c>
      <c r="BZ678" s="756">
        <v>0</v>
      </c>
      <c r="CA678" s="756">
        <v>0</v>
      </c>
      <c r="CB678" s="756">
        <v>0</v>
      </c>
      <c r="CC678" s="646">
        <f t="shared" si="355"/>
        <v>0</v>
      </c>
      <c r="CD678" s="594"/>
      <c r="CE678" s="705">
        <f t="shared" si="332"/>
        <v>662</v>
      </c>
      <c r="CF678" s="756">
        <f t="shared" si="330"/>
        <v>0</v>
      </c>
      <c r="CG678" s="756">
        <f t="shared" si="330"/>
        <v>0</v>
      </c>
      <c r="CH678" s="756">
        <f t="shared" si="330"/>
        <v>0</v>
      </c>
      <c r="CI678" s="756">
        <f t="shared" si="330"/>
        <v>0</v>
      </c>
      <c r="CJ678" s="756">
        <f t="shared" si="330"/>
        <v>0</v>
      </c>
      <c r="CK678" s="756">
        <f t="shared" si="330"/>
        <v>0</v>
      </c>
      <c r="CL678" s="756">
        <f t="shared" si="328"/>
        <v>0</v>
      </c>
      <c r="CM678" s="646">
        <f t="shared" si="356"/>
        <v>0</v>
      </c>
      <c r="CN678" s="594"/>
      <c r="CO678" s="705">
        <f t="shared" si="333"/>
        <v>662</v>
      </c>
      <c r="CP678" s="756">
        <v>0</v>
      </c>
      <c r="CQ678" s="756">
        <v>0</v>
      </c>
      <c r="CR678" s="756">
        <v>0</v>
      </c>
      <c r="CS678" s="756">
        <v>0</v>
      </c>
      <c r="CT678" s="756">
        <v>0</v>
      </c>
      <c r="CU678" s="756">
        <v>0</v>
      </c>
      <c r="CV678" s="756">
        <v>0</v>
      </c>
      <c r="CW678" s="646">
        <f t="shared" si="357"/>
        <v>0</v>
      </c>
      <c r="CX678" s="685"/>
      <c r="CY678" s="705">
        <f t="shared" si="334"/>
        <v>662</v>
      </c>
      <c r="CZ678" s="756">
        <v>0</v>
      </c>
      <c r="DA678" s="756">
        <v>0</v>
      </c>
      <c r="DB678" s="756">
        <v>0</v>
      </c>
      <c r="DC678" s="756">
        <v>0</v>
      </c>
      <c r="DD678" s="756">
        <v>0</v>
      </c>
      <c r="DE678" s="767">
        <f t="shared" si="345"/>
        <v>0</v>
      </c>
      <c r="DF678" s="756">
        <v>0</v>
      </c>
      <c r="DG678" s="756">
        <v>0</v>
      </c>
      <c r="DH678" s="756">
        <v>0</v>
      </c>
      <c r="DI678" s="756">
        <v>0</v>
      </c>
      <c r="DJ678" s="767">
        <f t="shared" si="346"/>
        <v>0</v>
      </c>
      <c r="DK678" s="715">
        <f t="shared" si="347"/>
        <v>0</v>
      </c>
      <c r="DL678" s="685"/>
      <c r="DM678" s="705">
        <f t="shared" si="335"/>
        <v>662</v>
      </c>
      <c r="DN678" s="715">
        <f t="shared" si="348"/>
        <v>0</v>
      </c>
    </row>
    <row r="679" spans="2:118" x14ac:dyDescent="0.25">
      <c r="B679" s="705">
        <v>663</v>
      </c>
      <c r="C679" s="765">
        <f>(1+_xlfn.XLOOKUP(INT((B679-1)/12)+1,'ZC Curve'!$B$8:$B$107,'ZC Curve'!R$8:R$107,,0))^(1/12)-1</f>
        <v>0</v>
      </c>
      <c r="D679" s="766">
        <f t="shared" si="349"/>
        <v>1</v>
      </c>
      <c r="E679" s="685"/>
      <c r="F679" s="705">
        <v>663</v>
      </c>
      <c r="G679" s="756">
        <v>0</v>
      </c>
      <c r="H679" s="756">
        <v>0</v>
      </c>
      <c r="I679" s="756">
        <v>0</v>
      </c>
      <c r="J679" s="756">
        <v>0</v>
      </c>
      <c r="K679" s="756">
        <v>0</v>
      </c>
      <c r="L679" s="756">
        <v>0</v>
      </c>
      <c r="M679" s="756">
        <v>0</v>
      </c>
      <c r="N679" s="646">
        <f t="shared" si="350"/>
        <v>0</v>
      </c>
      <c r="O679" s="594"/>
      <c r="P679" s="705">
        <f t="shared" si="336"/>
        <v>663</v>
      </c>
      <c r="Q679" s="756">
        <v>0</v>
      </c>
      <c r="R679" s="756">
        <v>0</v>
      </c>
      <c r="S679" s="756">
        <v>0</v>
      </c>
      <c r="T679" s="756">
        <v>0</v>
      </c>
      <c r="U679" s="756">
        <v>0</v>
      </c>
      <c r="V679" s="756">
        <v>0</v>
      </c>
      <c r="W679" s="756">
        <v>0</v>
      </c>
      <c r="X679" s="646">
        <f t="shared" si="351"/>
        <v>0</v>
      </c>
      <c r="Y679" s="594"/>
      <c r="Z679" s="705">
        <f t="shared" si="337"/>
        <v>663</v>
      </c>
      <c r="AA679" s="756">
        <f t="shared" si="329"/>
        <v>0</v>
      </c>
      <c r="AB679" s="756">
        <f t="shared" si="329"/>
        <v>0</v>
      </c>
      <c r="AC679" s="756">
        <f t="shared" si="329"/>
        <v>0</v>
      </c>
      <c r="AD679" s="756">
        <f t="shared" si="329"/>
        <v>0</v>
      </c>
      <c r="AE679" s="756">
        <f t="shared" si="329"/>
        <v>0</v>
      </c>
      <c r="AF679" s="756">
        <f t="shared" si="329"/>
        <v>0</v>
      </c>
      <c r="AG679" s="756">
        <f t="shared" si="327"/>
        <v>0</v>
      </c>
      <c r="AH679" s="646">
        <f t="shared" si="352"/>
        <v>0</v>
      </c>
      <c r="AI679" s="594"/>
      <c r="AJ679" s="705">
        <f t="shared" si="338"/>
        <v>663</v>
      </c>
      <c r="AK679" s="756">
        <v>0</v>
      </c>
      <c r="AL679" s="756">
        <v>0</v>
      </c>
      <c r="AM679" s="756">
        <v>0</v>
      </c>
      <c r="AN679" s="756">
        <v>0</v>
      </c>
      <c r="AO679" s="756">
        <v>0</v>
      </c>
      <c r="AP679" s="756">
        <v>0</v>
      </c>
      <c r="AQ679" s="756">
        <v>0</v>
      </c>
      <c r="AR679" s="646">
        <f t="shared" si="353"/>
        <v>0</v>
      </c>
      <c r="AS679" s="594"/>
      <c r="AT679" s="705">
        <f t="shared" si="339"/>
        <v>663</v>
      </c>
      <c r="AU679" s="756">
        <v>0</v>
      </c>
      <c r="AV679" s="756">
        <v>0</v>
      </c>
      <c r="AW679" s="756">
        <v>0</v>
      </c>
      <c r="AX679" s="756">
        <v>0</v>
      </c>
      <c r="AY679" s="756">
        <v>0</v>
      </c>
      <c r="AZ679" s="767">
        <f t="shared" si="358"/>
        <v>0</v>
      </c>
      <c r="BA679" s="756">
        <v>0</v>
      </c>
      <c r="BB679" s="756">
        <v>0</v>
      </c>
      <c r="BC679" s="756">
        <v>0</v>
      </c>
      <c r="BD679" s="756">
        <v>0</v>
      </c>
      <c r="BE679" s="767">
        <f t="shared" si="340"/>
        <v>0</v>
      </c>
      <c r="BF679" s="646">
        <f t="shared" si="341"/>
        <v>0</v>
      </c>
      <c r="BG679" s="594"/>
      <c r="BH679" s="705">
        <f t="shared" si="331"/>
        <v>663</v>
      </c>
      <c r="BI679" s="646">
        <f t="shared" si="342"/>
        <v>0</v>
      </c>
      <c r="BJ679" s="594"/>
      <c r="BK679" s="705">
        <f t="shared" si="343"/>
        <v>663</v>
      </c>
      <c r="BL679" s="756">
        <v>0</v>
      </c>
      <c r="BM679" s="756">
        <v>0</v>
      </c>
      <c r="BN679" s="756">
        <v>0</v>
      </c>
      <c r="BO679" s="756">
        <v>0</v>
      </c>
      <c r="BP679" s="756">
        <v>0</v>
      </c>
      <c r="BQ679" s="756">
        <v>0</v>
      </c>
      <c r="BR679" s="756">
        <v>0</v>
      </c>
      <c r="BS679" s="646">
        <f t="shared" si="354"/>
        <v>0</v>
      </c>
      <c r="BT679" s="594"/>
      <c r="BU679" s="705">
        <f t="shared" si="344"/>
        <v>663</v>
      </c>
      <c r="BV679" s="756">
        <v>0</v>
      </c>
      <c r="BW679" s="756">
        <v>0</v>
      </c>
      <c r="BX679" s="756">
        <v>0</v>
      </c>
      <c r="BY679" s="756">
        <v>0</v>
      </c>
      <c r="BZ679" s="756">
        <v>0</v>
      </c>
      <c r="CA679" s="756">
        <v>0</v>
      </c>
      <c r="CB679" s="756">
        <v>0</v>
      </c>
      <c r="CC679" s="646">
        <f t="shared" si="355"/>
        <v>0</v>
      </c>
      <c r="CD679" s="594"/>
      <c r="CE679" s="705">
        <f t="shared" si="332"/>
        <v>663</v>
      </c>
      <c r="CF679" s="756">
        <f t="shared" si="330"/>
        <v>0</v>
      </c>
      <c r="CG679" s="756">
        <f t="shared" si="330"/>
        <v>0</v>
      </c>
      <c r="CH679" s="756">
        <f t="shared" si="330"/>
        <v>0</v>
      </c>
      <c r="CI679" s="756">
        <f t="shared" si="330"/>
        <v>0</v>
      </c>
      <c r="CJ679" s="756">
        <f t="shared" si="330"/>
        <v>0</v>
      </c>
      <c r="CK679" s="756">
        <f t="shared" si="330"/>
        <v>0</v>
      </c>
      <c r="CL679" s="756">
        <f t="shared" si="328"/>
        <v>0</v>
      </c>
      <c r="CM679" s="646">
        <f t="shared" si="356"/>
        <v>0</v>
      </c>
      <c r="CN679" s="594"/>
      <c r="CO679" s="705">
        <f t="shared" si="333"/>
        <v>663</v>
      </c>
      <c r="CP679" s="756">
        <v>0</v>
      </c>
      <c r="CQ679" s="756">
        <v>0</v>
      </c>
      <c r="CR679" s="756">
        <v>0</v>
      </c>
      <c r="CS679" s="756">
        <v>0</v>
      </c>
      <c r="CT679" s="756">
        <v>0</v>
      </c>
      <c r="CU679" s="756">
        <v>0</v>
      </c>
      <c r="CV679" s="756">
        <v>0</v>
      </c>
      <c r="CW679" s="646">
        <f t="shared" si="357"/>
        <v>0</v>
      </c>
      <c r="CX679" s="685"/>
      <c r="CY679" s="705">
        <f t="shared" si="334"/>
        <v>663</v>
      </c>
      <c r="CZ679" s="756">
        <v>0</v>
      </c>
      <c r="DA679" s="756">
        <v>0</v>
      </c>
      <c r="DB679" s="756">
        <v>0</v>
      </c>
      <c r="DC679" s="756">
        <v>0</v>
      </c>
      <c r="DD679" s="756">
        <v>0</v>
      </c>
      <c r="DE679" s="767">
        <f t="shared" si="345"/>
        <v>0</v>
      </c>
      <c r="DF679" s="756">
        <v>0</v>
      </c>
      <c r="DG679" s="756">
        <v>0</v>
      </c>
      <c r="DH679" s="756">
        <v>0</v>
      </c>
      <c r="DI679" s="756">
        <v>0</v>
      </c>
      <c r="DJ679" s="767">
        <f t="shared" si="346"/>
        <v>0</v>
      </c>
      <c r="DK679" s="715">
        <f t="shared" si="347"/>
        <v>0</v>
      </c>
      <c r="DL679" s="685"/>
      <c r="DM679" s="705">
        <f t="shared" si="335"/>
        <v>663</v>
      </c>
      <c r="DN679" s="715">
        <f t="shared" si="348"/>
        <v>0</v>
      </c>
    </row>
    <row r="680" spans="2:118" x14ac:dyDescent="0.25">
      <c r="B680" s="705">
        <v>664</v>
      </c>
      <c r="C680" s="765">
        <f>(1+_xlfn.XLOOKUP(INT((B680-1)/12)+1,'ZC Curve'!$B$8:$B$107,'ZC Curve'!R$8:R$107,,0))^(1/12)-1</f>
        <v>0</v>
      </c>
      <c r="D680" s="766">
        <f t="shared" si="349"/>
        <v>1</v>
      </c>
      <c r="E680" s="685"/>
      <c r="F680" s="705">
        <v>664</v>
      </c>
      <c r="G680" s="756">
        <v>0</v>
      </c>
      <c r="H680" s="756">
        <v>0</v>
      </c>
      <c r="I680" s="756">
        <v>0</v>
      </c>
      <c r="J680" s="756">
        <v>0</v>
      </c>
      <c r="K680" s="756">
        <v>0</v>
      </c>
      <c r="L680" s="756">
        <v>0</v>
      </c>
      <c r="M680" s="756">
        <v>0</v>
      </c>
      <c r="N680" s="646">
        <f t="shared" si="350"/>
        <v>0</v>
      </c>
      <c r="O680" s="594"/>
      <c r="P680" s="705">
        <f t="shared" si="336"/>
        <v>664</v>
      </c>
      <c r="Q680" s="756">
        <v>0</v>
      </c>
      <c r="R680" s="756">
        <v>0</v>
      </c>
      <c r="S680" s="756">
        <v>0</v>
      </c>
      <c r="T680" s="756">
        <v>0</v>
      </c>
      <c r="U680" s="756">
        <v>0</v>
      </c>
      <c r="V680" s="756">
        <v>0</v>
      </c>
      <c r="W680" s="756">
        <v>0</v>
      </c>
      <c r="X680" s="646">
        <f t="shared" si="351"/>
        <v>0</v>
      </c>
      <c r="Y680" s="594"/>
      <c r="Z680" s="705">
        <f t="shared" si="337"/>
        <v>664</v>
      </c>
      <c r="AA680" s="756">
        <f t="shared" si="329"/>
        <v>0</v>
      </c>
      <c r="AB680" s="756">
        <f t="shared" si="329"/>
        <v>0</v>
      </c>
      <c r="AC680" s="756">
        <f t="shared" si="329"/>
        <v>0</v>
      </c>
      <c r="AD680" s="756">
        <f t="shared" si="329"/>
        <v>0</v>
      </c>
      <c r="AE680" s="756">
        <f t="shared" si="329"/>
        <v>0</v>
      </c>
      <c r="AF680" s="756">
        <f t="shared" si="329"/>
        <v>0</v>
      </c>
      <c r="AG680" s="756">
        <f t="shared" si="327"/>
        <v>0</v>
      </c>
      <c r="AH680" s="646">
        <f t="shared" si="352"/>
        <v>0</v>
      </c>
      <c r="AI680" s="594"/>
      <c r="AJ680" s="705">
        <f t="shared" si="338"/>
        <v>664</v>
      </c>
      <c r="AK680" s="756">
        <v>0</v>
      </c>
      <c r="AL680" s="756">
        <v>0</v>
      </c>
      <c r="AM680" s="756">
        <v>0</v>
      </c>
      <c r="AN680" s="756">
        <v>0</v>
      </c>
      <c r="AO680" s="756">
        <v>0</v>
      </c>
      <c r="AP680" s="756">
        <v>0</v>
      </c>
      <c r="AQ680" s="756">
        <v>0</v>
      </c>
      <c r="AR680" s="646">
        <f t="shared" si="353"/>
        <v>0</v>
      </c>
      <c r="AS680" s="594"/>
      <c r="AT680" s="705">
        <f t="shared" si="339"/>
        <v>664</v>
      </c>
      <c r="AU680" s="756">
        <v>0</v>
      </c>
      <c r="AV680" s="756">
        <v>0</v>
      </c>
      <c r="AW680" s="756">
        <v>0</v>
      </c>
      <c r="AX680" s="756">
        <v>0</v>
      </c>
      <c r="AY680" s="756">
        <v>0</v>
      </c>
      <c r="AZ680" s="767">
        <f t="shared" si="358"/>
        <v>0</v>
      </c>
      <c r="BA680" s="756">
        <v>0</v>
      </c>
      <c r="BB680" s="756">
        <v>0</v>
      </c>
      <c r="BC680" s="756">
        <v>0</v>
      </c>
      <c r="BD680" s="756">
        <v>0</v>
      </c>
      <c r="BE680" s="767">
        <f t="shared" si="340"/>
        <v>0</v>
      </c>
      <c r="BF680" s="646">
        <f t="shared" si="341"/>
        <v>0</v>
      </c>
      <c r="BG680" s="594"/>
      <c r="BH680" s="705">
        <f t="shared" si="331"/>
        <v>664</v>
      </c>
      <c r="BI680" s="646">
        <f t="shared" si="342"/>
        <v>0</v>
      </c>
      <c r="BJ680" s="594"/>
      <c r="BK680" s="705">
        <f t="shared" si="343"/>
        <v>664</v>
      </c>
      <c r="BL680" s="756">
        <v>0</v>
      </c>
      <c r="BM680" s="756">
        <v>0</v>
      </c>
      <c r="BN680" s="756">
        <v>0</v>
      </c>
      <c r="BO680" s="756">
        <v>0</v>
      </c>
      <c r="BP680" s="756">
        <v>0</v>
      </c>
      <c r="BQ680" s="756">
        <v>0</v>
      </c>
      <c r="BR680" s="756">
        <v>0</v>
      </c>
      <c r="BS680" s="646">
        <f t="shared" si="354"/>
        <v>0</v>
      </c>
      <c r="BT680" s="594"/>
      <c r="BU680" s="705">
        <f t="shared" si="344"/>
        <v>664</v>
      </c>
      <c r="BV680" s="756">
        <v>0</v>
      </c>
      <c r="BW680" s="756">
        <v>0</v>
      </c>
      <c r="BX680" s="756">
        <v>0</v>
      </c>
      <c r="BY680" s="756">
        <v>0</v>
      </c>
      <c r="BZ680" s="756">
        <v>0</v>
      </c>
      <c r="CA680" s="756">
        <v>0</v>
      </c>
      <c r="CB680" s="756">
        <v>0</v>
      </c>
      <c r="CC680" s="646">
        <f t="shared" si="355"/>
        <v>0</v>
      </c>
      <c r="CD680" s="594"/>
      <c r="CE680" s="705">
        <f t="shared" si="332"/>
        <v>664</v>
      </c>
      <c r="CF680" s="756">
        <f t="shared" si="330"/>
        <v>0</v>
      </c>
      <c r="CG680" s="756">
        <f t="shared" si="330"/>
        <v>0</v>
      </c>
      <c r="CH680" s="756">
        <f t="shared" si="330"/>
        <v>0</v>
      </c>
      <c r="CI680" s="756">
        <f t="shared" si="330"/>
        <v>0</v>
      </c>
      <c r="CJ680" s="756">
        <f t="shared" si="330"/>
        <v>0</v>
      </c>
      <c r="CK680" s="756">
        <f t="shared" si="330"/>
        <v>0</v>
      </c>
      <c r="CL680" s="756">
        <f t="shared" si="328"/>
        <v>0</v>
      </c>
      <c r="CM680" s="646">
        <f t="shared" si="356"/>
        <v>0</v>
      </c>
      <c r="CN680" s="594"/>
      <c r="CO680" s="705">
        <f t="shared" si="333"/>
        <v>664</v>
      </c>
      <c r="CP680" s="756">
        <v>0</v>
      </c>
      <c r="CQ680" s="756">
        <v>0</v>
      </c>
      <c r="CR680" s="756">
        <v>0</v>
      </c>
      <c r="CS680" s="756">
        <v>0</v>
      </c>
      <c r="CT680" s="756">
        <v>0</v>
      </c>
      <c r="CU680" s="756">
        <v>0</v>
      </c>
      <c r="CV680" s="756">
        <v>0</v>
      </c>
      <c r="CW680" s="646">
        <f t="shared" si="357"/>
        <v>0</v>
      </c>
      <c r="CX680" s="685"/>
      <c r="CY680" s="705">
        <f t="shared" si="334"/>
        <v>664</v>
      </c>
      <c r="CZ680" s="756">
        <v>0</v>
      </c>
      <c r="DA680" s="756">
        <v>0</v>
      </c>
      <c r="DB680" s="756">
        <v>0</v>
      </c>
      <c r="DC680" s="756">
        <v>0</v>
      </c>
      <c r="DD680" s="756">
        <v>0</v>
      </c>
      <c r="DE680" s="767">
        <f t="shared" si="345"/>
        <v>0</v>
      </c>
      <c r="DF680" s="756">
        <v>0</v>
      </c>
      <c r="DG680" s="756">
        <v>0</v>
      </c>
      <c r="DH680" s="756">
        <v>0</v>
      </c>
      <c r="DI680" s="756">
        <v>0</v>
      </c>
      <c r="DJ680" s="767">
        <f t="shared" si="346"/>
        <v>0</v>
      </c>
      <c r="DK680" s="715">
        <f t="shared" si="347"/>
        <v>0</v>
      </c>
      <c r="DL680" s="685"/>
      <c r="DM680" s="705">
        <f t="shared" si="335"/>
        <v>664</v>
      </c>
      <c r="DN680" s="715">
        <f t="shared" si="348"/>
        <v>0</v>
      </c>
    </row>
    <row r="681" spans="2:118" x14ac:dyDescent="0.25">
      <c r="B681" s="705">
        <v>665</v>
      </c>
      <c r="C681" s="765">
        <f>(1+_xlfn.XLOOKUP(INT((B681-1)/12)+1,'ZC Curve'!$B$8:$B$107,'ZC Curve'!R$8:R$107,,0))^(1/12)-1</f>
        <v>0</v>
      </c>
      <c r="D681" s="766">
        <f t="shared" si="349"/>
        <v>1</v>
      </c>
      <c r="E681" s="685"/>
      <c r="F681" s="705">
        <v>665</v>
      </c>
      <c r="G681" s="756">
        <v>0</v>
      </c>
      <c r="H681" s="756">
        <v>0</v>
      </c>
      <c r="I681" s="756">
        <v>0</v>
      </c>
      <c r="J681" s="756">
        <v>0</v>
      </c>
      <c r="K681" s="756">
        <v>0</v>
      </c>
      <c r="L681" s="756">
        <v>0</v>
      </c>
      <c r="M681" s="756">
        <v>0</v>
      </c>
      <c r="N681" s="646">
        <f t="shared" si="350"/>
        <v>0</v>
      </c>
      <c r="O681" s="594"/>
      <c r="P681" s="705">
        <f t="shared" si="336"/>
        <v>665</v>
      </c>
      <c r="Q681" s="756">
        <v>0</v>
      </c>
      <c r="R681" s="756">
        <v>0</v>
      </c>
      <c r="S681" s="756">
        <v>0</v>
      </c>
      <c r="T681" s="756">
        <v>0</v>
      </c>
      <c r="U681" s="756">
        <v>0</v>
      </c>
      <c r="V681" s="756">
        <v>0</v>
      </c>
      <c r="W681" s="756">
        <v>0</v>
      </c>
      <c r="X681" s="646">
        <f t="shared" si="351"/>
        <v>0</v>
      </c>
      <c r="Y681" s="594"/>
      <c r="Z681" s="705">
        <f t="shared" si="337"/>
        <v>665</v>
      </c>
      <c r="AA681" s="756">
        <f t="shared" si="329"/>
        <v>0</v>
      </c>
      <c r="AB681" s="756">
        <f t="shared" si="329"/>
        <v>0</v>
      </c>
      <c r="AC681" s="756">
        <f t="shared" si="329"/>
        <v>0</v>
      </c>
      <c r="AD681" s="756">
        <f t="shared" si="329"/>
        <v>0</v>
      </c>
      <c r="AE681" s="756">
        <f t="shared" si="329"/>
        <v>0</v>
      </c>
      <c r="AF681" s="756">
        <f t="shared" si="329"/>
        <v>0</v>
      </c>
      <c r="AG681" s="756">
        <f t="shared" si="327"/>
        <v>0</v>
      </c>
      <c r="AH681" s="646">
        <f t="shared" si="352"/>
        <v>0</v>
      </c>
      <c r="AI681" s="594"/>
      <c r="AJ681" s="705">
        <f t="shared" si="338"/>
        <v>665</v>
      </c>
      <c r="AK681" s="756">
        <v>0</v>
      </c>
      <c r="AL681" s="756">
        <v>0</v>
      </c>
      <c r="AM681" s="756">
        <v>0</v>
      </c>
      <c r="AN681" s="756">
        <v>0</v>
      </c>
      <c r="AO681" s="756">
        <v>0</v>
      </c>
      <c r="AP681" s="756">
        <v>0</v>
      </c>
      <c r="AQ681" s="756">
        <v>0</v>
      </c>
      <c r="AR681" s="646">
        <f t="shared" si="353"/>
        <v>0</v>
      </c>
      <c r="AS681" s="594"/>
      <c r="AT681" s="705">
        <f t="shared" si="339"/>
        <v>665</v>
      </c>
      <c r="AU681" s="756">
        <v>0</v>
      </c>
      <c r="AV681" s="756">
        <v>0</v>
      </c>
      <c r="AW681" s="756">
        <v>0</v>
      </c>
      <c r="AX681" s="756">
        <v>0</v>
      </c>
      <c r="AY681" s="756">
        <v>0</v>
      </c>
      <c r="AZ681" s="767">
        <f t="shared" si="358"/>
        <v>0</v>
      </c>
      <c r="BA681" s="756">
        <v>0</v>
      </c>
      <c r="BB681" s="756">
        <v>0</v>
      </c>
      <c r="BC681" s="756">
        <v>0</v>
      </c>
      <c r="BD681" s="756">
        <v>0</v>
      </c>
      <c r="BE681" s="767">
        <f t="shared" si="340"/>
        <v>0</v>
      </c>
      <c r="BF681" s="646">
        <f t="shared" si="341"/>
        <v>0</v>
      </c>
      <c r="BG681" s="594"/>
      <c r="BH681" s="705">
        <f t="shared" si="331"/>
        <v>665</v>
      </c>
      <c r="BI681" s="646">
        <f t="shared" si="342"/>
        <v>0</v>
      </c>
      <c r="BJ681" s="594"/>
      <c r="BK681" s="705">
        <f t="shared" si="343"/>
        <v>665</v>
      </c>
      <c r="BL681" s="756">
        <v>0</v>
      </c>
      <c r="BM681" s="756">
        <v>0</v>
      </c>
      <c r="BN681" s="756">
        <v>0</v>
      </c>
      <c r="BO681" s="756">
        <v>0</v>
      </c>
      <c r="BP681" s="756">
        <v>0</v>
      </c>
      <c r="BQ681" s="756">
        <v>0</v>
      </c>
      <c r="BR681" s="756">
        <v>0</v>
      </c>
      <c r="BS681" s="646">
        <f t="shared" si="354"/>
        <v>0</v>
      </c>
      <c r="BT681" s="594"/>
      <c r="BU681" s="705">
        <f t="shared" si="344"/>
        <v>665</v>
      </c>
      <c r="BV681" s="756">
        <v>0</v>
      </c>
      <c r="BW681" s="756">
        <v>0</v>
      </c>
      <c r="BX681" s="756">
        <v>0</v>
      </c>
      <c r="BY681" s="756">
        <v>0</v>
      </c>
      <c r="BZ681" s="756">
        <v>0</v>
      </c>
      <c r="CA681" s="756">
        <v>0</v>
      </c>
      <c r="CB681" s="756">
        <v>0</v>
      </c>
      <c r="CC681" s="646">
        <f t="shared" si="355"/>
        <v>0</v>
      </c>
      <c r="CD681" s="594"/>
      <c r="CE681" s="705">
        <f t="shared" si="332"/>
        <v>665</v>
      </c>
      <c r="CF681" s="756">
        <f t="shared" si="330"/>
        <v>0</v>
      </c>
      <c r="CG681" s="756">
        <f t="shared" si="330"/>
        <v>0</v>
      </c>
      <c r="CH681" s="756">
        <f t="shared" si="330"/>
        <v>0</v>
      </c>
      <c r="CI681" s="756">
        <f t="shared" si="330"/>
        <v>0</v>
      </c>
      <c r="CJ681" s="756">
        <f t="shared" si="330"/>
        <v>0</v>
      </c>
      <c r="CK681" s="756">
        <f t="shared" si="330"/>
        <v>0</v>
      </c>
      <c r="CL681" s="756">
        <f t="shared" si="328"/>
        <v>0</v>
      </c>
      <c r="CM681" s="646">
        <f t="shared" si="356"/>
        <v>0</v>
      </c>
      <c r="CN681" s="594"/>
      <c r="CO681" s="705">
        <f t="shared" si="333"/>
        <v>665</v>
      </c>
      <c r="CP681" s="756">
        <v>0</v>
      </c>
      <c r="CQ681" s="756">
        <v>0</v>
      </c>
      <c r="CR681" s="756">
        <v>0</v>
      </c>
      <c r="CS681" s="756">
        <v>0</v>
      </c>
      <c r="CT681" s="756">
        <v>0</v>
      </c>
      <c r="CU681" s="756">
        <v>0</v>
      </c>
      <c r="CV681" s="756">
        <v>0</v>
      </c>
      <c r="CW681" s="646">
        <f t="shared" si="357"/>
        <v>0</v>
      </c>
      <c r="CX681" s="685"/>
      <c r="CY681" s="705">
        <f t="shared" si="334"/>
        <v>665</v>
      </c>
      <c r="CZ681" s="756">
        <v>0</v>
      </c>
      <c r="DA681" s="756">
        <v>0</v>
      </c>
      <c r="DB681" s="756">
        <v>0</v>
      </c>
      <c r="DC681" s="756">
        <v>0</v>
      </c>
      <c r="DD681" s="756">
        <v>0</v>
      </c>
      <c r="DE681" s="767">
        <f t="shared" si="345"/>
        <v>0</v>
      </c>
      <c r="DF681" s="756">
        <v>0</v>
      </c>
      <c r="DG681" s="756">
        <v>0</v>
      </c>
      <c r="DH681" s="756">
        <v>0</v>
      </c>
      <c r="DI681" s="756">
        <v>0</v>
      </c>
      <c r="DJ681" s="767">
        <f t="shared" si="346"/>
        <v>0</v>
      </c>
      <c r="DK681" s="715">
        <f t="shared" si="347"/>
        <v>0</v>
      </c>
      <c r="DL681" s="685"/>
      <c r="DM681" s="705">
        <f t="shared" si="335"/>
        <v>665</v>
      </c>
      <c r="DN681" s="715">
        <f t="shared" si="348"/>
        <v>0</v>
      </c>
    </row>
    <row r="682" spans="2:118" x14ac:dyDescent="0.25">
      <c r="B682" s="705">
        <v>666</v>
      </c>
      <c r="C682" s="765">
        <f>(1+_xlfn.XLOOKUP(INT((B682-1)/12)+1,'ZC Curve'!$B$8:$B$107,'ZC Curve'!R$8:R$107,,0))^(1/12)-1</f>
        <v>0</v>
      </c>
      <c r="D682" s="766">
        <f t="shared" si="349"/>
        <v>1</v>
      </c>
      <c r="E682" s="685"/>
      <c r="F682" s="705">
        <v>666</v>
      </c>
      <c r="G682" s="756">
        <v>0</v>
      </c>
      <c r="H682" s="756">
        <v>0</v>
      </c>
      <c r="I682" s="756">
        <v>0</v>
      </c>
      <c r="J682" s="756">
        <v>0</v>
      </c>
      <c r="K682" s="756">
        <v>0</v>
      </c>
      <c r="L682" s="756">
        <v>0</v>
      </c>
      <c r="M682" s="756">
        <v>0</v>
      </c>
      <c r="N682" s="646">
        <f t="shared" si="350"/>
        <v>0</v>
      </c>
      <c r="O682" s="594"/>
      <c r="P682" s="705">
        <f t="shared" si="336"/>
        <v>666</v>
      </c>
      <c r="Q682" s="756">
        <v>0</v>
      </c>
      <c r="R682" s="756">
        <v>0</v>
      </c>
      <c r="S682" s="756">
        <v>0</v>
      </c>
      <c r="T682" s="756">
        <v>0</v>
      </c>
      <c r="U682" s="756">
        <v>0</v>
      </c>
      <c r="V682" s="756">
        <v>0</v>
      </c>
      <c r="W682" s="756">
        <v>0</v>
      </c>
      <c r="X682" s="646">
        <f t="shared" si="351"/>
        <v>0</v>
      </c>
      <c r="Y682" s="594"/>
      <c r="Z682" s="705">
        <f t="shared" si="337"/>
        <v>666</v>
      </c>
      <c r="AA682" s="756">
        <f t="shared" si="329"/>
        <v>0</v>
      </c>
      <c r="AB682" s="756">
        <f t="shared" si="329"/>
        <v>0</v>
      </c>
      <c r="AC682" s="756">
        <f t="shared" si="329"/>
        <v>0</v>
      </c>
      <c r="AD682" s="756">
        <f t="shared" si="329"/>
        <v>0</v>
      </c>
      <c r="AE682" s="756">
        <f t="shared" si="329"/>
        <v>0</v>
      </c>
      <c r="AF682" s="756">
        <f t="shared" si="329"/>
        <v>0</v>
      </c>
      <c r="AG682" s="756">
        <f t="shared" si="327"/>
        <v>0</v>
      </c>
      <c r="AH682" s="646">
        <f t="shared" si="352"/>
        <v>0</v>
      </c>
      <c r="AI682" s="594"/>
      <c r="AJ682" s="705">
        <f t="shared" si="338"/>
        <v>666</v>
      </c>
      <c r="AK682" s="756">
        <v>0</v>
      </c>
      <c r="AL682" s="756">
        <v>0</v>
      </c>
      <c r="AM682" s="756">
        <v>0</v>
      </c>
      <c r="AN682" s="756">
        <v>0</v>
      </c>
      <c r="AO682" s="756">
        <v>0</v>
      </c>
      <c r="AP682" s="756">
        <v>0</v>
      </c>
      <c r="AQ682" s="756">
        <v>0</v>
      </c>
      <c r="AR682" s="646">
        <f t="shared" si="353"/>
        <v>0</v>
      </c>
      <c r="AS682" s="594"/>
      <c r="AT682" s="705">
        <f t="shared" si="339"/>
        <v>666</v>
      </c>
      <c r="AU682" s="756">
        <v>0</v>
      </c>
      <c r="AV682" s="756">
        <v>0</v>
      </c>
      <c r="AW682" s="756">
        <v>0</v>
      </c>
      <c r="AX682" s="756">
        <v>0</v>
      </c>
      <c r="AY682" s="756">
        <v>0</v>
      </c>
      <c r="AZ682" s="767">
        <f t="shared" si="358"/>
        <v>0</v>
      </c>
      <c r="BA682" s="756">
        <v>0</v>
      </c>
      <c r="BB682" s="756">
        <v>0</v>
      </c>
      <c r="BC682" s="756">
        <v>0</v>
      </c>
      <c r="BD682" s="756">
        <v>0</v>
      </c>
      <c r="BE682" s="767">
        <f t="shared" si="340"/>
        <v>0</v>
      </c>
      <c r="BF682" s="646">
        <f t="shared" si="341"/>
        <v>0</v>
      </c>
      <c r="BG682" s="594"/>
      <c r="BH682" s="705">
        <f t="shared" si="331"/>
        <v>666</v>
      </c>
      <c r="BI682" s="646">
        <f t="shared" si="342"/>
        <v>0</v>
      </c>
      <c r="BJ682" s="594"/>
      <c r="BK682" s="705">
        <f t="shared" si="343"/>
        <v>666</v>
      </c>
      <c r="BL682" s="756">
        <v>0</v>
      </c>
      <c r="BM682" s="756">
        <v>0</v>
      </c>
      <c r="BN682" s="756">
        <v>0</v>
      </c>
      <c r="BO682" s="756">
        <v>0</v>
      </c>
      <c r="BP682" s="756">
        <v>0</v>
      </c>
      <c r="BQ682" s="756">
        <v>0</v>
      </c>
      <c r="BR682" s="756">
        <v>0</v>
      </c>
      <c r="BS682" s="646">
        <f t="shared" si="354"/>
        <v>0</v>
      </c>
      <c r="BT682" s="594"/>
      <c r="BU682" s="705">
        <f t="shared" si="344"/>
        <v>666</v>
      </c>
      <c r="BV682" s="756">
        <v>0</v>
      </c>
      <c r="BW682" s="756">
        <v>0</v>
      </c>
      <c r="BX682" s="756">
        <v>0</v>
      </c>
      <c r="BY682" s="756">
        <v>0</v>
      </c>
      <c r="BZ682" s="756">
        <v>0</v>
      </c>
      <c r="CA682" s="756">
        <v>0</v>
      </c>
      <c r="CB682" s="756">
        <v>0</v>
      </c>
      <c r="CC682" s="646">
        <f t="shared" si="355"/>
        <v>0</v>
      </c>
      <c r="CD682" s="594"/>
      <c r="CE682" s="705">
        <f t="shared" si="332"/>
        <v>666</v>
      </c>
      <c r="CF682" s="756">
        <f t="shared" si="330"/>
        <v>0</v>
      </c>
      <c r="CG682" s="756">
        <f t="shared" si="330"/>
        <v>0</v>
      </c>
      <c r="CH682" s="756">
        <f t="shared" si="330"/>
        <v>0</v>
      </c>
      <c r="CI682" s="756">
        <f t="shared" si="330"/>
        <v>0</v>
      </c>
      <c r="CJ682" s="756">
        <f t="shared" si="330"/>
        <v>0</v>
      </c>
      <c r="CK682" s="756">
        <f t="shared" si="330"/>
        <v>0</v>
      </c>
      <c r="CL682" s="756">
        <f t="shared" si="328"/>
        <v>0</v>
      </c>
      <c r="CM682" s="646">
        <f t="shared" si="356"/>
        <v>0</v>
      </c>
      <c r="CN682" s="594"/>
      <c r="CO682" s="705">
        <f t="shared" si="333"/>
        <v>666</v>
      </c>
      <c r="CP682" s="756">
        <v>0</v>
      </c>
      <c r="CQ682" s="756">
        <v>0</v>
      </c>
      <c r="CR682" s="756">
        <v>0</v>
      </c>
      <c r="CS682" s="756">
        <v>0</v>
      </c>
      <c r="CT682" s="756">
        <v>0</v>
      </c>
      <c r="CU682" s="756">
        <v>0</v>
      </c>
      <c r="CV682" s="756">
        <v>0</v>
      </c>
      <c r="CW682" s="646">
        <f t="shared" si="357"/>
        <v>0</v>
      </c>
      <c r="CX682" s="685"/>
      <c r="CY682" s="705">
        <f t="shared" si="334"/>
        <v>666</v>
      </c>
      <c r="CZ682" s="756">
        <v>0</v>
      </c>
      <c r="DA682" s="756">
        <v>0</v>
      </c>
      <c r="DB682" s="756">
        <v>0</v>
      </c>
      <c r="DC682" s="756">
        <v>0</v>
      </c>
      <c r="DD682" s="756">
        <v>0</v>
      </c>
      <c r="DE682" s="767">
        <f t="shared" si="345"/>
        <v>0</v>
      </c>
      <c r="DF682" s="756">
        <v>0</v>
      </c>
      <c r="DG682" s="756">
        <v>0</v>
      </c>
      <c r="DH682" s="756">
        <v>0</v>
      </c>
      <c r="DI682" s="756">
        <v>0</v>
      </c>
      <c r="DJ682" s="767">
        <f t="shared" si="346"/>
        <v>0</v>
      </c>
      <c r="DK682" s="715">
        <f t="shared" si="347"/>
        <v>0</v>
      </c>
      <c r="DL682" s="685"/>
      <c r="DM682" s="705">
        <f t="shared" si="335"/>
        <v>666</v>
      </c>
      <c r="DN682" s="715">
        <f t="shared" si="348"/>
        <v>0</v>
      </c>
    </row>
    <row r="683" spans="2:118" x14ac:dyDescent="0.25">
      <c r="B683" s="705">
        <v>667</v>
      </c>
      <c r="C683" s="765">
        <f>(1+_xlfn.XLOOKUP(INT((B683-1)/12)+1,'ZC Curve'!$B$8:$B$107,'ZC Curve'!R$8:R$107,,0))^(1/12)-1</f>
        <v>0</v>
      </c>
      <c r="D683" s="766">
        <f t="shared" si="349"/>
        <v>1</v>
      </c>
      <c r="E683" s="685"/>
      <c r="F683" s="705">
        <v>667</v>
      </c>
      <c r="G683" s="756">
        <v>0</v>
      </c>
      <c r="H683" s="756">
        <v>0</v>
      </c>
      <c r="I683" s="756">
        <v>0</v>
      </c>
      <c r="J683" s="756">
        <v>0</v>
      </c>
      <c r="K683" s="756">
        <v>0</v>
      </c>
      <c r="L683" s="756">
        <v>0</v>
      </c>
      <c r="M683" s="756">
        <v>0</v>
      </c>
      <c r="N683" s="646">
        <f t="shared" si="350"/>
        <v>0</v>
      </c>
      <c r="O683" s="594"/>
      <c r="P683" s="705">
        <f t="shared" si="336"/>
        <v>667</v>
      </c>
      <c r="Q683" s="756">
        <v>0</v>
      </c>
      <c r="R683" s="756">
        <v>0</v>
      </c>
      <c r="S683" s="756">
        <v>0</v>
      </c>
      <c r="T683" s="756">
        <v>0</v>
      </c>
      <c r="U683" s="756">
        <v>0</v>
      </c>
      <c r="V683" s="756">
        <v>0</v>
      </c>
      <c r="W683" s="756">
        <v>0</v>
      </c>
      <c r="X683" s="646">
        <f t="shared" si="351"/>
        <v>0</v>
      </c>
      <c r="Y683" s="594"/>
      <c r="Z683" s="705">
        <f t="shared" si="337"/>
        <v>667</v>
      </c>
      <c r="AA683" s="756">
        <f t="shared" si="329"/>
        <v>0</v>
      </c>
      <c r="AB683" s="756">
        <f t="shared" si="329"/>
        <v>0</v>
      </c>
      <c r="AC683" s="756">
        <f t="shared" si="329"/>
        <v>0</v>
      </c>
      <c r="AD683" s="756">
        <f t="shared" si="329"/>
        <v>0</v>
      </c>
      <c r="AE683" s="756">
        <f t="shared" si="329"/>
        <v>0</v>
      </c>
      <c r="AF683" s="756">
        <f t="shared" si="329"/>
        <v>0</v>
      </c>
      <c r="AG683" s="756">
        <f t="shared" si="327"/>
        <v>0</v>
      </c>
      <c r="AH683" s="646">
        <f t="shared" si="352"/>
        <v>0</v>
      </c>
      <c r="AI683" s="594"/>
      <c r="AJ683" s="705">
        <f t="shared" si="338"/>
        <v>667</v>
      </c>
      <c r="AK683" s="756">
        <v>0</v>
      </c>
      <c r="AL683" s="756">
        <v>0</v>
      </c>
      <c r="AM683" s="756">
        <v>0</v>
      </c>
      <c r="AN683" s="756">
        <v>0</v>
      </c>
      <c r="AO683" s="756">
        <v>0</v>
      </c>
      <c r="AP683" s="756">
        <v>0</v>
      </c>
      <c r="AQ683" s="756">
        <v>0</v>
      </c>
      <c r="AR683" s="646">
        <f t="shared" si="353"/>
        <v>0</v>
      </c>
      <c r="AS683" s="594"/>
      <c r="AT683" s="705">
        <f t="shared" si="339"/>
        <v>667</v>
      </c>
      <c r="AU683" s="756">
        <v>0</v>
      </c>
      <c r="AV683" s="756">
        <v>0</v>
      </c>
      <c r="AW683" s="756">
        <v>0</v>
      </c>
      <c r="AX683" s="756">
        <v>0</v>
      </c>
      <c r="AY683" s="756">
        <v>0</v>
      </c>
      <c r="AZ683" s="767">
        <f t="shared" si="358"/>
        <v>0</v>
      </c>
      <c r="BA683" s="756">
        <v>0</v>
      </c>
      <c r="BB683" s="756">
        <v>0</v>
      </c>
      <c r="BC683" s="756">
        <v>0</v>
      </c>
      <c r="BD683" s="756">
        <v>0</v>
      </c>
      <c r="BE683" s="767">
        <f t="shared" si="340"/>
        <v>0</v>
      </c>
      <c r="BF683" s="646">
        <f t="shared" si="341"/>
        <v>0</v>
      </c>
      <c r="BG683" s="594"/>
      <c r="BH683" s="705">
        <f t="shared" si="331"/>
        <v>667</v>
      </c>
      <c r="BI683" s="646">
        <f t="shared" si="342"/>
        <v>0</v>
      </c>
      <c r="BJ683" s="594"/>
      <c r="BK683" s="705">
        <f t="shared" si="343"/>
        <v>667</v>
      </c>
      <c r="BL683" s="756">
        <v>0</v>
      </c>
      <c r="BM683" s="756">
        <v>0</v>
      </c>
      <c r="BN683" s="756">
        <v>0</v>
      </c>
      <c r="BO683" s="756">
        <v>0</v>
      </c>
      <c r="BP683" s="756">
        <v>0</v>
      </c>
      <c r="BQ683" s="756">
        <v>0</v>
      </c>
      <c r="BR683" s="756">
        <v>0</v>
      </c>
      <c r="BS683" s="646">
        <f t="shared" si="354"/>
        <v>0</v>
      </c>
      <c r="BT683" s="594"/>
      <c r="BU683" s="705">
        <f t="shared" si="344"/>
        <v>667</v>
      </c>
      <c r="BV683" s="756">
        <v>0</v>
      </c>
      <c r="BW683" s="756">
        <v>0</v>
      </c>
      <c r="BX683" s="756">
        <v>0</v>
      </c>
      <c r="BY683" s="756">
        <v>0</v>
      </c>
      <c r="BZ683" s="756">
        <v>0</v>
      </c>
      <c r="CA683" s="756">
        <v>0</v>
      </c>
      <c r="CB683" s="756">
        <v>0</v>
      </c>
      <c r="CC683" s="646">
        <f t="shared" si="355"/>
        <v>0</v>
      </c>
      <c r="CD683" s="594"/>
      <c r="CE683" s="705">
        <f t="shared" si="332"/>
        <v>667</v>
      </c>
      <c r="CF683" s="756">
        <f t="shared" si="330"/>
        <v>0</v>
      </c>
      <c r="CG683" s="756">
        <f t="shared" si="330"/>
        <v>0</v>
      </c>
      <c r="CH683" s="756">
        <f t="shared" si="330"/>
        <v>0</v>
      </c>
      <c r="CI683" s="756">
        <f t="shared" si="330"/>
        <v>0</v>
      </c>
      <c r="CJ683" s="756">
        <f t="shared" si="330"/>
        <v>0</v>
      </c>
      <c r="CK683" s="756">
        <f t="shared" si="330"/>
        <v>0</v>
      </c>
      <c r="CL683" s="756">
        <f t="shared" si="328"/>
        <v>0</v>
      </c>
      <c r="CM683" s="646">
        <f t="shared" si="356"/>
        <v>0</v>
      </c>
      <c r="CN683" s="594"/>
      <c r="CO683" s="705">
        <f t="shared" si="333"/>
        <v>667</v>
      </c>
      <c r="CP683" s="756">
        <v>0</v>
      </c>
      <c r="CQ683" s="756">
        <v>0</v>
      </c>
      <c r="CR683" s="756">
        <v>0</v>
      </c>
      <c r="CS683" s="756">
        <v>0</v>
      </c>
      <c r="CT683" s="756">
        <v>0</v>
      </c>
      <c r="CU683" s="756">
        <v>0</v>
      </c>
      <c r="CV683" s="756">
        <v>0</v>
      </c>
      <c r="CW683" s="646">
        <f t="shared" si="357"/>
        <v>0</v>
      </c>
      <c r="CX683" s="685"/>
      <c r="CY683" s="705">
        <f t="shared" si="334"/>
        <v>667</v>
      </c>
      <c r="CZ683" s="756">
        <v>0</v>
      </c>
      <c r="DA683" s="756">
        <v>0</v>
      </c>
      <c r="DB683" s="756">
        <v>0</v>
      </c>
      <c r="DC683" s="756">
        <v>0</v>
      </c>
      <c r="DD683" s="756">
        <v>0</v>
      </c>
      <c r="DE683" s="767">
        <f t="shared" si="345"/>
        <v>0</v>
      </c>
      <c r="DF683" s="756">
        <v>0</v>
      </c>
      <c r="DG683" s="756">
        <v>0</v>
      </c>
      <c r="DH683" s="756">
        <v>0</v>
      </c>
      <c r="DI683" s="756">
        <v>0</v>
      </c>
      <c r="DJ683" s="767">
        <f t="shared" si="346"/>
        <v>0</v>
      </c>
      <c r="DK683" s="715">
        <f t="shared" si="347"/>
        <v>0</v>
      </c>
      <c r="DL683" s="685"/>
      <c r="DM683" s="705">
        <f t="shared" si="335"/>
        <v>667</v>
      </c>
      <c r="DN683" s="715">
        <f t="shared" si="348"/>
        <v>0</v>
      </c>
    </row>
    <row r="684" spans="2:118" x14ac:dyDescent="0.25">
      <c r="B684" s="705">
        <v>668</v>
      </c>
      <c r="C684" s="765">
        <f>(1+_xlfn.XLOOKUP(INT((B684-1)/12)+1,'ZC Curve'!$B$8:$B$107,'ZC Curve'!R$8:R$107,,0))^(1/12)-1</f>
        <v>0</v>
      </c>
      <c r="D684" s="766">
        <f t="shared" si="349"/>
        <v>1</v>
      </c>
      <c r="E684" s="685"/>
      <c r="F684" s="705">
        <v>668</v>
      </c>
      <c r="G684" s="756">
        <v>0</v>
      </c>
      <c r="H684" s="756">
        <v>0</v>
      </c>
      <c r="I684" s="756">
        <v>0</v>
      </c>
      <c r="J684" s="756">
        <v>0</v>
      </c>
      <c r="K684" s="756">
        <v>0</v>
      </c>
      <c r="L684" s="756">
        <v>0</v>
      </c>
      <c r="M684" s="756">
        <v>0</v>
      </c>
      <c r="N684" s="646">
        <f t="shared" si="350"/>
        <v>0</v>
      </c>
      <c r="O684" s="594"/>
      <c r="P684" s="705">
        <f t="shared" si="336"/>
        <v>668</v>
      </c>
      <c r="Q684" s="756">
        <v>0</v>
      </c>
      <c r="R684" s="756">
        <v>0</v>
      </c>
      <c r="S684" s="756">
        <v>0</v>
      </c>
      <c r="T684" s="756">
        <v>0</v>
      </c>
      <c r="U684" s="756">
        <v>0</v>
      </c>
      <c r="V684" s="756">
        <v>0</v>
      </c>
      <c r="W684" s="756">
        <v>0</v>
      </c>
      <c r="X684" s="646">
        <f t="shared" si="351"/>
        <v>0</v>
      </c>
      <c r="Y684" s="594"/>
      <c r="Z684" s="705">
        <f t="shared" si="337"/>
        <v>668</v>
      </c>
      <c r="AA684" s="756">
        <f t="shared" si="329"/>
        <v>0</v>
      </c>
      <c r="AB684" s="756">
        <f t="shared" si="329"/>
        <v>0</v>
      </c>
      <c r="AC684" s="756">
        <f t="shared" si="329"/>
        <v>0</v>
      </c>
      <c r="AD684" s="756">
        <f t="shared" si="329"/>
        <v>0</v>
      </c>
      <c r="AE684" s="756">
        <f t="shared" si="329"/>
        <v>0</v>
      </c>
      <c r="AF684" s="756">
        <f t="shared" si="329"/>
        <v>0</v>
      </c>
      <c r="AG684" s="756">
        <f t="shared" si="327"/>
        <v>0</v>
      </c>
      <c r="AH684" s="646">
        <f t="shared" si="352"/>
        <v>0</v>
      </c>
      <c r="AI684" s="594"/>
      <c r="AJ684" s="705">
        <f t="shared" si="338"/>
        <v>668</v>
      </c>
      <c r="AK684" s="756">
        <v>0</v>
      </c>
      <c r="AL684" s="756">
        <v>0</v>
      </c>
      <c r="AM684" s="756">
        <v>0</v>
      </c>
      <c r="AN684" s="756">
        <v>0</v>
      </c>
      <c r="AO684" s="756">
        <v>0</v>
      </c>
      <c r="AP684" s="756">
        <v>0</v>
      </c>
      <c r="AQ684" s="756">
        <v>0</v>
      </c>
      <c r="AR684" s="646">
        <f t="shared" si="353"/>
        <v>0</v>
      </c>
      <c r="AS684" s="594"/>
      <c r="AT684" s="705">
        <f t="shared" si="339"/>
        <v>668</v>
      </c>
      <c r="AU684" s="756">
        <v>0</v>
      </c>
      <c r="AV684" s="756">
        <v>0</v>
      </c>
      <c r="AW684" s="756">
        <v>0</v>
      </c>
      <c r="AX684" s="756">
        <v>0</v>
      </c>
      <c r="AY684" s="756">
        <v>0</v>
      </c>
      <c r="AZ684" s="767">
        <f t="shared" si="358"/>
        <v>0</v>
      </c>
      <c r="BA684" s="756">
        <v>0</v>
      </c>
      <c r="BB684" s="756">
        <v>0</v>
      </c>
      <c r="BC684" s="756">
        <v>0</v>
      </c>
      <c r="BD684" s="756">
        <v>0</v>
      </c>
      <c r="BE684" s="767">
        <f t="shared" si="340"/>
        <v>0</v>
      </c>
      <c r="BF684" s="646">
        <f t="shared" si="341"/>
        <v>0</v>
      </c>
      <c r="BG684" s="594"/>
      <c r="BH684" s="705">
        <f t="shared" si="331"/>
        <v>668</v>
      </c>
      <c r="BI684" s="646">
        <f t="shared" si="342"/>
        <v>0</v>
      </c>
      <c r="BJ684" s="594"/>
      <c r="BK684" s="705">
        <f t="shared" si="343"/>
        <v>668</v>
      </c>
      <c r="BL684" s="756">
        <v>0</v>
      </c>
      <c r="BM684" s="756">
        <v>0</v>
      </c>
      <c r="BN684" s="756">
        <v>0</v>
      </c>
      <c r="BO684" s="756">
        <v>0</v>
      </c>
      <c r="BP684" s="756">
        <v>0</v>
      </c>
      <c r="BQ684" s="756">
        <v>0</v>
      </c>
      <c r="BR684" s="756">
        <v>0</v>
      </c>
      <c r="BS684" s="646">
        <f t="shared" si="354"/>
        <v>0</v>
      </c>
      <c r="BT684" s="594"/>
      <c r="BU684" s="705">
        <f t="shared" si="344"/>
        <v>668</v>
      </c>
      <c r="BV684" s="756">
        <v>0</v>
      </c>
      <c r="BW684" s="756">
        <v>0</v>
      </c>
      <c r="BX684" s="756">
        <v>0</v>
      </c>
      <c r="BY684" s="756">
        <v>0</v>
      </c>
      <c r="BZ684" s="756">
        <v>0</v>
      </c>
      <c r="CA684" s="756">
        <v>0</v>
      </c>
      <c r="CB684" s="756">
        <v>0</v>
      </c>
      <c r="CC684" s="646">
        <f t="shared" si="355"/>
        <v>0</v>
      </c>
      <c r="CD684" s="594"/>
      <c r="CE684" s="705">
        <f t="shared" si="332"/>
        <v>668</v>
      </c>
      <c r="CF684" s="756">
        <f t="shared" si="330"/>
        <v>0</v>
      </c>
      <c r="CG684" s="756">
        <f t="shared" si="330"/>
        <v>0</v>
      </c>
      <c r="CH684" s="756">
        <f t="shared" si="330"/>
        <v>0</v>
      </c>
      <c r="CI684" s="756">
        <f t="shared" si="330"/>
        <v>0</v>
      </c>
      <c r="CJ684" s="756">
        <f t="shared" si="330"/>
        <v>0</v>
      </c>
      <c r="CK684" s="756">
        <f t="shared" si="330"/>
        <v>0</v>
      </c>
      <c r="CL684" s="756">
        <f t="shared" si="328"/>
        <v>0</v>
      </c>
      <c r="CM684" s="646">
        <f t="shared" si="356"/>
        <v>0</v>
      </c>
      <c r="CN684" s="594"/>
      <c r="CO684" s="705">
        <f t="shared" si="333"/>
        <v>668</v>
      </c>
      <c r="CP684" s="756">
        <v>0</v>
      </c>
      <c r="CQ684" s="756">
        <v>0</v>
      </c>
      <c r="CR684" s="756">
        <v>0</v>
      </c>
      <c r="CS684" s="756">
        <v>0</v>
      </c>
      <c r="CT684" s="756">
        <v>0</v>
      </c>
      <c r="CU684" s="756">
        <v>0</v>
      </c>
      <c r="CV684" s="756">
        <v>0</v>
      </c>
      <c r="CW684" s="646">
        <f t="shared" si="357"/>
        <v>0</v>
      </c>
      <c r="CX684" s="685"/>
      <c r="CY684" s="705">
        <f t="shared" si="334"/>
        <v>668</v>
      </c>
      <c r="CZ684" s="756">
        <v>0</v>
      </c>
      <c r="DA684" s="756">
        <v>0</v>
      </c>
      <c r="DB684" s="756">
        <v>0</v>
      </c>
      <c r="DC684" s="756">
        <v>0</v>
      </c>
      <c r="DD684" s="756">
        <v>0</v>
      </c>
      <c r="DE684" s="767">
        <f t="shared" si="345"/>
        <v>0</v>
      </c>
      <c r="DF684" s="756">
        <v>0</v>
      </c>
      <c r="DG684" s="756">
        <v>0</v>
      </c>
      <c r="DH684" s="756">
        <v>0</v>
      </c>
      <c r="DI684" s="756">
        <v>0</v>
      </c>
      <c r="DJ684" s="767">
        <f t="shared" si="346"/>
        <v>0</v>
      </c>
      <c r="DK684" s="715">
        <f t="shared" si="347"/>
        <v>0</v>
      </c>
      <c r="DL684" s="685"/>
      <c r="DM684" s="705">
        <f t="shared" si="335"/>
        <v>668</v>
      </c>
      <c r="DN684" s="715">
        <f t="shared" si="348"/>
        <v>0</v>
      </c>
    </row>
    <row r="685" spans="2:118" x14ac:dyDescent="0.25">
      <c r="B685" s="705">
        <v>669</v>
      </c>
      <c r="C685" s="765">
        <f>(1+_xlfn.XLOOKUP(INT((B685-1)/12)+1,'ZC Curve'!$B$8:$B$107,'ZC Curve'!R$8:R$107,,0))^(1/12)-1</f>
        <v>0</v>
      </c>
      <c r="D685" s="766">
        <f t="shared" si="349"/>
        <v>1</v>
      </c>
      <c r="E685" s="685"/>
      <c r="F685" s="705">
        <v>669</v>
      </c>
      <c r="G685" s="756">
        <v>0</v>
      </c>
      <c r="H685" s="756">
        <v>0</v>
      </c>
      <c r="I685" s="756">
        <v>0</v>
      </c>
      <c r="J685" s="756">
        <v>0</v>
      </c>
      <c r="K685" s="756">
        <v>0</v>
      </c>
      <c r="L685" s="756">
        <v>0</v>
      </c>
      <c r="M685" s="756">
        <v>0</v>
      </c>
      <c r="N685" s="646">
        <f t="shared" si="350"/>
        <v>0</v>
      </c>
      <c r="O685" s="594"/>
      <c r="P685" s="705">
        <f t="shared" si="336"/>
        <v>669</v>
      </c>
      <c r="Q685" s="756">
        <v>0</v>
      </c>
      <c r="R685" s="756">
        <v>0</v>
      </c>
      <c r="S685" s="756">
        <v>0</v>
      </c>
      <c r="T685" s="756">
        <v>0</v>
      </c>
      <c r="U685" s="756">
        <v>0</v>
      </c>
      <c r="V685" s="756">
        <v>0</v>
      </c>
      <c r="W685" s="756">
        <v>0</v>
      </c>
      <c r="X685" s="646">
        <f t="shared" si="351"/>
        <v>0</v>
      </c>
      <c r="Y685" s="594"/>
      <c r="Z685" s="705">
        <f t="shared" si="337"/>
        <v>669</v>
      </c>
      <c r="AA685" s="756">
        <f t="shared" si="329"/>
        <v>0</v>
      </c>
      <c r="AB685" s="756">
        <f t="shared" si="329"/>
        <v>0</v>
      </c>
      <c r="AC685" s="756">
        <f t="shared" si="329"/>
        <v>0</v>
      </c>
      <c r="AD685" s="756">
        <f t="shared" si="329"/>
        <v>0</v>
      </c>
      <c r="AE685" s="756">
        <f t="shared" si="329"/>
        <v>0</v>
      </c>
      <c r="AF685" s="756">
        <f t="shared" si="329"/>
        <v>0</v>
      </c>
      <c r="AG685" s="756">
        <f t="shared" si="327"/>
        <v>0</v>
      </c>
      <c r="AH685" s="646">
        <f t="shared" si="352"/>
        <v>0</v>
      </c>
      <c r="AI685" s="594"/>
      <c r="AJ685" s="705">
        <f t="shared" si="338"/>
        <v>669</v>
      </c>
      <c r="AK685" s="756">
        <v>0</v>
      </c>
      <c r="AL685" s="756">
        <v>0</v>
      </c>
      <c r="AM685" s="756">
        <v>0</v>
      </c>
      <c r="AN685" s="756">
        <v>0</v>
      </c>
      <c r="AO685" s="756">
        <v>0</v>
      </c>
      <c r="AP685" s="756">
        <v>0</v>
      </c>
      <c r="AQ685" s="756">
        <v>0</v>
      </c>
      <c r="AR685" s="646">
        <f t="shared" si="353"/>
        <v>0</v>
      </c>
      <c r="AS685" s="594"/>
      <c r="AT685" s="705">
        <f t="shared" si="339"/>
        <v>669</v>
      </c>
      <c r="AU685" s="756">
        <v>0</v>
      </c>
      <c r="AV685" s="756">
        <v>0</v>
      </c>
      <c r="AW685" s="756">
        <v>0</v>
      </c>
      <c r="AX685" s="756">
        <v>0</v>
      </c>
      <c r="AY685" s="756">
        <v>0</v>
      </c>
      <c r="AZ685" s="767">
        <f t="shared" si="358"/>
        <v>0</v>
      </c>
      <c r="BA685" s="756">
        <v>0</v>
      </c>
      <c r="BB685" s="756">
        <v>0</v>
      </c>
      <c r="BC685" s="756">
        <v>0</v>
      </c>
      <c r="BD685" s="756">
        <v>0</v>
      </c>
      <c r="BE685" s="767">
        <f t="shared" si="340"/>
        <v>0</v>
      </c>
      <c r="BF685" s="646">
        <f t="shared" si="341"/>
        <v>0</v>
      </c>
      <c r="BG685" s="594"/>
      <c r="BH685" s="705">
        <f t="shared" si="331"/>
        <v>669</v>
      </c>
      <c r="BI685" s="646">
        <f t="shared" si="342"/>
        <v>0</v>
      </c>
      <c r="BJ685" s="594"/>
      <c r="BK685" s="705">
        <f t="shared" si="343"/>
        <v>669</v>
      </c>
      <c r="BL685" s="756">
        <v>0</v>
      </c>
      <c r="BM685" s="756">
        <v>0</v>
      </c>
      <c r="BN685" s="756">
        <v>0</v>
      </c>
      <c r="BO685" s="756">
        <v>0</v>
      </c>
      <c r="BP685" s="756">
        <v>0</v>
      </c>
      <c r="BQ685" s="756">
        <v>0</v>
      </c>
      <c r="BR685" s="756">
        <v>0</v>
      </c>
      <c r="BS685" s="646">
        <f t="shared" si="354"/>
        <v>0</v>
      </c>
      <c r="BT685" s="594"/>
      <c r="BU685" s="705">
        <f t="shared" si="344"/>
        <v>669</v>
      </c>
      <c r="BV685" s="756">
        <v>0</v>
      </c>
      <c r="BW685" s="756">
        <v>0</v>
      </c>
      <c r="BX685" s="756">
        <v>0</v>
      </c>
      <c r="BY685" s="756">
        <v>0</v>
      </c>
      <c r="BZ685" s="756">
        <v>0</v>
      </c>
      <c r="CA685" s="756">
        <v>0</v>
      </c>
      <c r="CB685" s="756">
        <v>0</v>
      </c>
      <c r="CC685" s="646">
        <f t="shared" si="355"/>
        <v>0</v>
      </c>
      <c r="CD685" s="594"/>
      <c r="CE685" s="705">
        <f t="shared" si="332"/>
        <v>669</v>
      </c>
      <c r="CF685" s="756">
        <f t="shared" si="330"/>
        <v>0</v>
      </c>
      <c r="CG685" s="756">
        <f t="shared" si="330"/>
        <v>0</v>
      </c>
      <c r="CH685" s="756">
        <f t="shared" si="330"/>
        <v>0</v>
      </c>
      <c r="CI685" s="756">
        <f t="shared" si="330"/>
        <v>0</v>
      </c>
      <c r="CJ685" s="756">
        <f t="shared" si="330"/>
        <v>0</v>
      </c>
      <c r="CK685" s="756">
        <f t="shared" si="330"/>
        <v>0</v>
      </c>
      <c r="CL685" s="756">
        <f t="shared" si="328"/>
        <v>0</v>
      </c>
      <c r="CM685" s="646">
        <f t="shared" si="356"/>
        <v>0</v>
      </c>
      <c r="CN685" s="594"/>
      <c r="CO685" s="705">
        <f t="shared" si="333"/>
        <v>669</v>
      </c>
      <c r="CP685" s="756">
        <v>0</v>
      </c>
      <c r="CQ685" s="756">
        <v>0</v>
      </c>
      <c r="CR685" s="756">
        <v>0</v>
      </c>
      <c r="CS685" s="756">
        <v>0</v>
      </c>
      <c r="CT685" s="756">
        <v>0</v>
      </c>
      <c r="CU685" s="756">
        <v>0</v>
      </c>
      <c r="CV685" s="756">
        <v>0</v>
      </c>
      <c r="CW685" s="646">
        <f t="shared" si="357"/>
        <v>0</v>
      </c>
      <c r="CX685" s="685"/>
      <c r="CY685" s="705">
        <f t="shared" si="334"/>
        <v>669</v>
      </c>
      <c r="CZ685" s="756">
        <v>0</v>
      </c>
      <c r="DA685" s="756">
        <v>0</v>
      </c>
      <c r="DB685" s="756">
        <v>0</v>
      </c>
      <c r="DC685" s="756">
        <v>0</v>
      </c>
      <c r="DD685" s="756">
        <v>0</v>
      </c>
      <c r="DE685" s="767">
        <f t="shared" si="345"/>
        <v>0</v>
      </c>
      <c r="DF685" s="756">
        <v>0</v>
      </c>
      <c r="DG685" s="756">
        <v>0</v>
      </c>
      <c r="DH685" s="756">
        <v>0</v>
      </c>
      <c r="DI685" s="756">
        <v>0</v>
      </c>
      <c r="DJ685" s="767">
        <f t="shared" si="346"/>
        <v>0</v>
      </c>
      <c r="DK685" s="715">
        <f t="shared" si="347"/>
        <v>0</v>
      </c>
      <c r="DL685" s="685"/>
      <c r="DM685" s="705">
        <f t="shared" si="335"/>
        <v>669</v>
      </c>
      <c r="DN685" s="715">
        <f t="shared" si="348"/>
        <v>0</v>
      </c>
    </row>
    <row r="686" spans="2:118" x14ac:dyDescent="0.25">
      <c r="B686" s="705">
        <v>670</v>
      </c>
      <c r="C686" s="765">
        <f>(1+_xlfn.XLOOKUP(INT((B686-1)/12)+1,'ZC Curve'!$B$8:$B$107,'ZC Curve'!R$8:R$107,,0))^(1/12)-1</f>
        <v>0</v>
      </c>
      <c r="D686" s="766">
        <f t="shared" si="349"/>
        <v>1</v>
      </c>
      <c r="E686" s="685"/>
      <c r="F686" s="705">
        <v>670</v>
      </c>
      <c r="G686" s="756">
        <v>0</v>
      </c>
      <c r="H686" s="756">
        <v>0</v>
      </c>
      <c r="I686" s="756">
        <v>0</v>
      </c>
      <c r="J686" s="756">
        <v>0</v>
      </c>
      <c r="K686" s="756">
        <v>0</v>
      </c>
      <c r="L686" s="756">
        <v>0</v>
      </c>
      <c r="M686" s="756">
        <v>0</v>
      </c>
      <c r="N686" s="646">
        <f t="shared" si="350"/>
        <v>0</v>
      </c>
      <c r="O686" s="594"/>
      <c r="P686" s="705">
        <f t="shared" si="336"/>
        <v>670</v>
      </c>
      <c r="Q686" s="756">
        <v>0</v>
      </c>
      <c r="R686" s="756">
        <v>0</v>
      </c>
      <c r="S686" s="756">
        <v>0</v>
      </c>
      <c r="T686" s="756">
        <v>0</v>
      </c>
      <c r="U686" s="756">
        <v>0</v>
      </c>
      <c r="V686" s="756">
        <v>0</v>
      </c>
      <c r="W686" s="756">
        <v>0</v>
      </c>
      <c r="X686" s="646">
        <f t="shared" si="351"/>
        <v>0</v>
      </c>
      <c r="Y686" s="594"/>
      <c r="Z686" s="705">
        <f t="shared" si="337"/>
        <v>670</v>
      </c>
      <c r="AA686" s="756">
        <f t="shared" si="329"/>
        <v>0</v>
      </c>
      <c r="AB686" s="756">
        <f t="shared" si="329"/>
        <v>0</v>
      </c>
      <c r="AC686" s="756">
        <f t="shared" si="329"/>
        <v>0</v>
      </c>
      <c r="AD686" s="756">
        <f t="shared" si="329"/>
        <v>0</v>
      </c>
      <c r="AE686" s="756">
        <f t="shared" si="329"/>
        <v>0</v>
      </c>
      <c r="AF686" s="756">
        <f t="shared" si="329"/>
        <v>0</v>
      </c>
      <c r="AG686" s="756">
        <f t="shared" si="327"/>
        <v>0</v>
      </c>
      <c r="AH686" s="646">
        <f t="shared" si="352"/>
        <v>0</v>
      </c>
      <c r="AI686" s="594"/>
      <c r="AJ686" s="705">
        <f t="shared" si="338"/>
        <v>670</v>
      </c>
      <c r="AK686" s="756">
        <v>0</v>
      </c>
      <c r="AL686" s="756">
        <v>0</v>
      </c>
      <c r="AM686" s="756">
        <v>0</v>
      </c>
      <c r="AN686" s="756">
        <v>0</v>
      </c>
      <c r="AO686" s="756">
        <v>0</v>
      </c>
      <c r="AP686" s="756">
        <v>0</v>
      </c>
      <c r="AQ686" s="756">
        <v>0</v>
      </c>
      <c r="AR686" s="646">
        <f t="shared" si="353"/>
        <v>0</v>
      </c>
      <c r="AS686" s="594"/>
      <c r="AT686" s="705">
        <f t="shared" si="339"/>
        <v>670</v>
      </c>
      <c r="AU686" s="756">
        <v>0</v>
      </c>
      <c r="AV686" s="756">
        <v>0</v>
      </c>
      <c r="AW686" s="756">
        <v>0</v>
      </c>
      <c r="AX686" s="756">
        <v>0</v>
      </c>
      <c r="AY686" s="756">
        <v>0</v>
      </c>
      <c r="AZ686" s="767">
        <f t="shared" si="358"/>
        <v>0</v>
      </c>
      <c r="BA686" s="756">
        <v>0</v>
      </c>
      <c r="BB686" s="756">
        <v>0</v>
      </c>
      <c r="BC686" s="756">
        <v>0</v>
      </c>
      <c r="BD686" s="756">
        <v>0</v>
      </c>
      <c r="BE686" s="767">
        <f t="shared" si="340"/>
        <v>0</v>
      </c>
      <c r="BF686" s="646">
        <f t="shared" si="341"/>
        <v>0</v>
      </c>
      <c r="BG686" s="594"/>
      <c r="BH686" s="705">
        <f t="shared" si="331"/>
        <v>670</v>
      </c>
      <c r="BI686" s="646">
        <f t="shared" si="342"/>
        <v>0</v>
      </c>
      <c r="BJ686" s="594"/>
      <c r="BK686" s="705">
        <f t="shared" si="343"/>
        <v>670</v>
      </c>
      <c r="BL686" s="756">
        <v>0</v>
      </c>
      <c r="BM686" s="756">
        <v>0</v>
      </c>
      <c r="BN686" s="756">
        <v>0</v>
      </c>
      <c r="BO686" s="756">
        <v>0</v>
      </c>
      <c r="BP686" s="756">
        <v>0</v>
      </c>
      <c r="BQ686" s="756">
        <v>0</v>
      </c>
      <c r="BR686" s="756">
        <v>0</v>
      </c>
      <c r="BS686" s="646">
        <f t="shared" si="354"/>
        <v>0</v>
      </c>
      <c r="BT686" s="594"/>
      <c r="BU686" s="705">
        <f t="shared" si="344"/>
        <v>670</v>
      </c>
      <c r="BV686" s="756">
        <v>0</v>
      </c>
      <c r="BW686" s="756">
        <v>0</v>
      </c>
      <c r="BX686" s="756">
        <v>0</v>
      </c>
      <c r="BY686" s="756">
        <v>0</v>
      </c>
      <c r="BZ686" s="756">
        <v>0</v>
      </c>
      <c r="CA686" s="756">
        <v>0</v>
      </c>
      <c r="CB686" s="756">
        <v>0</v>
      </c>
      <c r="CC686" s="646">
        <f t="shared" si="355"/>
        <v>0</v>
      </c>
      <c r="CD686" s="594"/>
      <c r="CE686" s="705">
        <f t="shared" si="332"/>
        <v>670</v>
      </c>
      <c r="CF686" s="756">
        <f t="shared" si="330"/>
        <v>0</v>
      </c>
      <c r="CG686" s="756">
        <f t="shared" si="330"/>
        <v>0</v>
      </c>
      <c r="CH686" s="756">
        <f t="shared" si="330"/>
        <v>0</v>
      </c>
      <c r="CI686" s="756">
        <f t="shared" si="330"/>
        <v>0</v>
      </c>
      <c r="CJ686" s="756">
        <f t="shared" si="330"/>
        <v>0</v>
      </c>
      <c r="CK686" s="756">
        <f t="shared" si="330"/>
        <v>0</v>
      </c>
      <c r="CL686" s="756">
        <f t="shared" si="328"/>
        <v>0</v>
      </c>
      <c r="CM686" s="646">
        <f t="shared" si="356"/>
        <v>0</v>
      </c>
      <c r="CN686" s="594"/>
      <c r="CO686" s="705">
        <f t="shared" si="333"/>
        <v>670</v>
      </c>
      <c r="CP686" s="756">
        <v>0</v>
      </c>
      <c r="CQ686" s="756">
        <v>0</v>
      </c>
      <c r="CR686" s="756">
        <v>0</v>
      </c>
      <c r="CS686" s="756">
        <v>0</v>
      </c>
      <c r="CT686" s="756">
        <v>0</v>
      </c>
      <c r="CU686" s="756">
        <v>0</v>
      </c>
      <c r="CV686" s="756">
        <v>0</v>
      </c>
      <c r="CW686" s="646">
        <f t="shared" si="357"/>
        <v>0</v>
      </c>
      <c r="CX686" s="685"/>
      <c r="CY686" s="705">
        <f t="shared" si="334"/>
        <v>670</v>
      </c>
      <c r="CZ686" s="756">
        <v>0</v>
      </c>
      <c r="DA686" s="756">
        <v>0</v>
      </c>
      <c r="DB686" s="756">
        <v>0</v>
      </c>
      <c r="DC686" s="756">
        <v>0</v>
      </c>
      <c r="DD686" s="756">
        <v>0</v>
      </c>
      <c r="DE686" s="767">
        <f t="shared" si="345"/>
        <v>0</v>
      </c>
      <c r="DF686" s="756">
        <v>0</v>
      </c>
      <c r="DG686" s="756">
        <v>0</v>
      </c>
      <c r="DH686" s="756">
        <v>0</v>
      </c>
      <c r="DI686" s="756">
        <v>0</v>
      </c>
      <c r="DJ686" s="767">
        <f t="shared" si="346"/>
        <v>0</v>
      </c>
      <c r="DK686" s="715">
        <f t="shared" si="347"/>
        <v>0</v>
      </c>
      <c r="DL686" s="685"/>
      <c r="DM686" s="705">
        <f t="shared" si="335"/>
        <v>670</v>
      </c>
      <c r="DN686" s="715">
        <f t="shared" si="348"/>
        <v>0</v>
      </c>
    </row>
    <row r="687" spans="2:118" x14ac:dyDescent="0.25">
      <c r="B687" s="705">
        <v>671</v>
      </c>
      <c r="C687" s="765">
        <f>(1+_xlfn.XLOOKUP(INT((B687-1)/12)+1,'ZC Curve'!$B$8:$B$107,'ZC Curve'!R$8:R$107,,0))^(1/12)-1</f>
        <v>0</v>
      </c>
      <c r="D687" s="766">
        <f t="shared" si="349"/>
        <v>1</v>
      </c>
      <c r="E687" s="685"/>
      <c r="F687" s="705">
        <v>671</v>
      </c>
      <c r="G687" s="756">
        <v>0</v>
      </c>
      <c r="H687" s="756">
        <v>0</v>
      </c>
      <c r="I687" s="756">
        <v>0</v>
      </c>
      <c r="J687" s="756">
        <v>0</v>
      </c>
      <c r="K687" s="756">
        <v>0</v>
      </c>
      <c r="L687" s="756">
        <v>0</v>
      </c>
      <c r="M687" s="756">
        <v>0</v>
      </c>
      <c r="N687" s="646">
        <f t="shared" si="350"/>
        <v>0</v>
      </c>
      <c r="O687" s="594"/>
      <c r="P687" s="705">
        <f t="shared" si="336"/>
        <v>671</v>
      </c>
      <c r="Q687" s="756">
        <v>0</v>
      </c>
      <c r="R687" s="756">
        <v>0</v>
      </c>
      <c r="S687" s="756">
        <v>0</v>
      </c>
      <c r="T687" s="756">
        <v>0</v>
      </c>
      <c r="U687" s="756">
        <v>0</v>
      </c>
      <c r="V687" s="756">
        <v>0</v>
      </c>
      <c r="W687" s="756">
        <v>0</v>
      </c>
      <c r="X687" s="646">
        <f t="shared" si="351"/>
        <v>0</v>
      </c>
      <c r="Y687" s="594"/>
      <c r="Z687" s="705">
        <f t="shared" si="337"/>
        <v>671</v>
      </c>
      <c r="AA687" s="756">
        <f t="shared" si="329"/>
        <v>0</v>
      </c>
      <c r="AB687" s="756">
        <f t="shared" si="329"/>
        <v>0</v>
      </c>
      <c r="AC687" s="756">
        <f t="shared" si="329"/>
        <v>0</v>
      </c>
      <c r="AD687" s="756">
        <f t="shared" si="329"/>
        <v>0</v>
      </c>
      <c r="AE687" s="756">
        <f t="shared" si="329"/>
        <v>0</v>
      </c>
      <c r="AF687" s="756">
        <f t="shared" si="329"/>
        <v>0</v>
      </c>
      <c r="AG687" s="756">
        <f t="shared" si="327"/>
        <v>0</v>
      </c>
      <c r="AH687" s="646">
        <f t="shared" si="352"/>
        <v>0</v>
      </c>
      <c r="AI687" s="594"/>
      <c r="AJ687" s="705">
        <f t="shared" si="338"/>
        <v>671</v>
      </c>
      <c r="AK687" s="756">
        <v>0</v>
      </c>
      <c r="AL687" s="756">
        <v>0</v>
      </c>
      <c r="AM687" s="756">
        <v>0</v>
      </c>
      <c r="AN687" s="756">
        <v>0</v>
      </c>
      <c r="AO687" s="756">
        <v>0</v>
      </c>
      <c r="AP687" s="756">
        <v>0</v>
      </c>
      <c r="AQ687" s="756">
        <v>0</v>
      </c>
      <c r="AR687" s="646">
        <f t="shared" si="353"/>
        <v>0</v>
      </c>
      <c r="AS687" s="594"/>
      <c r="AT687" s="705">
        <f t="shared" si="339"/>
        <v>671</v>
      </c>
      <c r="AU687" s="756">
        <v>0</v>
      </c>
      <c r="AV687" s="756">
        <v>0</v>
      </c>
      <c r="AW687" s="756">
        <v>0</v>
      </c>
      <c r="AX687" s="756">
        <v>0</v>
      </c>
      <c r="AY687" s="756">
        <v>0</v>
      </c>
      <c r="AZ687" s="767">
        <f t="shared" si="358"/>
        <v>0</v>
      </c>
      <c r="BA687" s="756">
        <v>0</v>
      </c>
      <c r="BB687" s="756">
        <v>0</v>
      </c>
      <c r="BC687" s="756">
        <v>0</v>
      </c>
      <c r="BD687" s="756">
        <v>0</v>
      </c>
      <c r="BE687" s="767">
        <f t="shared" si="340"/>
        <v>0</v>
      </c>
      <c r="BF687" s="646">
        <f t="shared" si="341"/>
        <v>0</v>
      </c>
      <c r="BG687" s="594"/>
      <c r="BH687" s="705">
        <f t="shared" si="331"/>
        <v>671</v>
      </c>
      <c r="BI687" s="646">
        <f t="shared" si="342"/>
        <v>0</v>
      </c>
      <c r="BJ687" s="594"/>
      <c r="BK687" s="705">
        <f t="shared" si="343"/>
        <v>671</v>
      </c>
      <c r="BL687" s="756">
        <v>0</v>
      </c>
      <c r="BM687" s="756">
        <v>0</v>
      </c>
      <c r="BN687" s="756">
        <v>0</v>
      </c>
      <c r="BO687" s="756">
        <v>0</v>
      </c>
      <c r="BP687" s="756">
        <v>0</v>
      </c>
      <c r="BQ687" s="756">
        <v>0</v>
      </c>
      <c r="BR687" s="756">
        <v>0</v>
      </c>
      <c r="BS687" s="646">
        <f t="shared" si="354"/>
        <v>0</v>
      </c>
      <c r="BT687" s="594"/>
      <c r="BU687" s="705">
        <f t="shared" si="344"/>
        <v>671</v>
      </c>
      <c r="BV687" s="756">
        <v>0</v>
      </c>
      <c r="BW687" s="756">
        <v>0</v>
      </c>
      <c r="BX687" s="756">
        <v>0</v>
      </c>
      <c r="BY687" s="756">
        <v>0</v>
      </c>
      <c r="BZ687" s="756">
        <v>0</v>
      </c>
      <c r="CA687" s="756">
        <v>0</v>
      </c>
      <c r="CB687" s="756">
        <v>0</v>
      </c>
      <c r="CC687" s="646">
        <f t="shared" si="355"/>
        <v>0</v>
      </c>
      <c r="CD687" s="594"/>
      <c r="CE687" s="705">
        <f t="shared" si="332"/>
        <v>671</v>
      </c>
      <c r="CF687" s="756">
        <f t="shared" si="330"/>
        <v>0</v>
      </c>
      <c r="CG687" s="756">
        <f t="shared" si="330"/>
        <v>0</v>
      </c>
      <c r="CH687" s="756">
        <f t="shared" si="330"/>
        <v>0</v>
      </c>
      <c r="CI687" s="756">
        <f t="shared" si="330"/>
        <v>0</v>
      </c>
      <c r="CJ687" s="756">
        <f t="shared" si="330"/>
        <v>0</v>
      </c>
      <c r="CK687" s="756">
        <f t="shared" si="330"/>
        <v>0</v>
      </c>
      <c r="CL687" s="756">
        <f t="shared" si="328"/>
        <v>0</v>
      </c>
      <c r="CM687" s="646">
        <f t="shared" si="356"/>
        <v>0</v>
      </c>
      <c r="CN687" s="594"/>
      <c r="CO687" s="705">
        <f t="shared" si="333"/>
        <v>671</v>
      </c>
      <c r="CP687" s="756">
        <v>0</v>
      </c>
      <c r="CQ687" s="756">
        <v>0</v>
      </c>
      <c r="CR687" s="756">
        <v>0</v>
      </c>
      <c r="CS687" s="756">
        <v>0</v>
      </c>
      <c r="CT687" s="756">
        <v>0</v>
      </c>
      <c r="CU687" s="756">
        <v>0</v>
      </c>
      <c r="CV687" s="756">
        <v>0</v>
      </c>
      <c r="CW687" s="646">
        <f t="shared" si="357"/>
        <v>0</v>
      </c>
      <c r="CX687" s="685"/>
      <c r="CY687" s="705">
        <f t="shared" si="334"/>
        <v>671</v>
      </c>
      <c r="CZ687" s="756">
        <v>0</v>
      </c>
      <c r="DA687" s="756">
        <v>0</v>
      </c>
      <c r="DB687" s="756">
        <v>0</v>
      </c>
      <c r="DC687" s="756">
        <v>0</v>
      </c>
      <c r="DD687" s="756">
        <v>0</v>
      </c>
      <c r="DE687" s="767">
        <f t="shared" si="345"/>
        <v>0</v>
      </c>
      <c r="DF687" s="756">
        <v>0</v>
      </c>
      <c r="DG687" s="756">
        <v>0</v>
      </c>
      <c r="DH687" s="756">
        <v>0</v>
      </c>
      <c r="DI687" s="756">
        <v>0</v>
      </c>
      <c r="DJ687" s="767">
        <f t="shared" si="346"/>
        <v>0</v>
      </c>
      <c r="DK687" s="715">
        <f t="shared" si="347"/>
        <v>0</v>
      </c>
      <c r="DL687" s="685"/>
      <c r="DM687" s="705">
        <f t="shared" si="335"/>
        <v>671</v>
      </c>
      <c r="DN687" s="715">
        <f t="shared" si="348"/>
        <v>0</v>
      </c>
    </row>
    <row r="688" spans="2:118" x14ac:dyDescent="0.25">
      <c r="B688" s="705">
        <v>672</v>
      </c>
      <c r="C688" s="765">
        <f>(1+_xlfn.XLOOKUP(INT((B688-1)/12)+1,'ZC Curve'!$B$8:$B$107,'ZC Curve'!R$8:R$107,,0))^(1/12)-1</f>
        <v>0</v>
      </c>
      <c r="D688" s="766">
        <f t="shared" si="349"/>
        <v>1</v>
      </c>
      <c r="E688" s="685"/>
      <c r="F688" s="705">
        <v>672</v>
      </c>
      <c r="G688" s="756">
        <v>0</v>
      </c>
      <c r="H688" s="756">
        <v>0</v>
      </c>
      <c r="I688" s="756">
        <v>0</v>
      </c>
      <c r="J688" s="756">
        <v>0</v>
      </c>
      <c r="K688" s="756">
        <v>0</v>
      </c>
      <c r="L688" s="756">
        <v>0</v>
      </c>
      <c r="M688" s="756">
        <v>0</v>
      </c>
      <c r="N688" s="646">
        <f t="shared" si="350"/>
        <v>0</v>
      </c>
      <c r="O688" s="594"/>
      <c r="P688" s="705">
        <f t="shared" si="336"/>
        <v>672</v>
      </c>
      <c r="Q688" s="756">
        <v>0</v>
      </c>
      <c r="R688" s="756">
        <v>0</v>
      </c>
      <c r="S688" s="756">
        <v>0</v>
      </c>
      <c r="T688" s="756">
        <v>0</v>
      </c>
      <c r="U688" s="756">
        <v>0</v>
      </c>
      <c r="V688" s="756">
        <v>0</v>
      </c>
      <c r="W688" s="756">
        <v>0</v>
      </c>
      <c r="X688" s="646">
        <f t="shared" si="351"/>
        <v>0</v>
      </c>
      <c r="Y688" s="594"/>
      <c r="Z688" s="705">
        <f t="shared" si="337"/>
        <v>672</v>
      </c>
      <c r="AA688" s="756">
        <f t="shared" si="329"/>
        <v>0</v>
      </c>
      <c r="AB688" s="756">
        <f t="shared" si="329"/>
        <v>0</v>
      </c>
      <c r="AC688" s="756">
        <f t="shared" si="329"/>
        <v>0</v>
      </c>
      <c r="AD688" s="756">
        <f t="shared" si="329"/>
        <v>0</v>
      </c>
      <c r="AE688" s="756">
        <f t="shared" si="329"/>
        <v>0</v>
      </c>
      <c r="AF688" s="756">
        <f t="shared" si="329"/>
        <v>0</v>
      </c>
      <c r="AG688" s="756">
        <f t="shared" si="327"/>
        <v>0</v>
      </c>
      <c r="AH688" s="646">
        <f t="shared" si="352"/>
        <v>0</v>
      </c>
      <c r="AI688" s="594"/>
      <c r="AJ688" s="705">
        <f t="shared" si="338"/>
        <v>672</v>
      </c>
      <c r="AK688" s="756">
        <v>0</v>
      </c>
      <c r="AL688" s="756">
        <v>0</v>
      </c>
      <c r="AM688" s="756">
        <v>0</v>
      </c>
      <c r="AN688" s="756">
        <v>0</v>
      </c>
      <c r="AO688" s="756">
        <v>0</v>
      </c>
      <c r="AP688" s="756">
        <v>0</v>
      </c>
      <c r="AQ688" s="756">
        <v>0</v>
      </c>
      <c r="AR688" s="646">
        <f t="shared" si="353"/>
        <v>0</v>
      </c>
      <c r="AS688" s="594"/>
      <c r="AT688" s="705">
        <f t="shared" si="339"/>
        <v>672</v>
      </c>
      <c r="AU688" s="756">
        <v>0</v>
      </c>
      <c r="AV688" s="756">
        <v>0</v>
      </c>
      <c r="AW688" s="756">
        <v>0</v>
      </c>
      <c r="AX688" s="756">
        <v>0</v>
      </c>
      <c r="AY688" s="756">
        <v>0</v>
      </c>
      <c r="AZ688" s="767">
        <f t="shared" si="358"/>
        <v>0</v>
      </c>
      <c r="BA688" s="756">
        <v>0</v>
      </c>
      <c r="BB688" s="756">
        <v>0</v>
      </c>
      <c r="BC688" s="756">
        <v>0</v>
      </c>
      <c r="BD688" s="756">
        <v>0</v>
      </c>
      <c r="BE688" s="767">
        <f t="shared" si="340"/>
        <v>0</v>
      </c>
      <c r="BF688" s="646">
        <f t="shared" si="341"/>
        <v>0</v>
      </c>
      <c r="BG688" s="594"/>
      <c r="BH688" s="705">
        <f t="shared" si="331"/>
        <v>672</v>
      </c>
      <c r="BI688" s="646">
        <f t="shared" si="342"/>
        <v>0</v>
      </c>
      <c r="BJ688" s="594"/>
      <c r="BK688" s="705">
        <f t="shared" si="343"/>
        <v>672</v>
      </c>
      <c r="BL688" s="756">
        <v>0</v>
      </c>
      <c r="BM688" s="756">
        <v>0</v>
      </c>
      <c r="BN688" s="756">
        <v>0</v>
      </c>
      <c r="BO688" s="756">
        <v>0</v>
      </c>
      <c r="BP688" s="756">
        <v>0</v>
      </c>
      <c r="BQ688" s="756">
        <v>0</v>
      </c>
      <c r="BR688" s="756">
        <v>0</v>
      </c>
      <c r="BS688" s="646">
        <f t="shared" si="354"/>
        <v>0</v>
      </c>
      <c r="BT688" s="594"/>
      <c r="BU688" s="705">
        <f t="shared" si="344"/>
        <v>672</v>
      </c>
      <c r="BV688" s="756">
        <v>0</v>
      </c>
      <c r="BW688" s="756">
        <v>0</v>
      </c>
      <c r="BX688" s="756">
        <v>0</v>
      </c>
      <c r="BY688" s="756">
        <v>0</v>
      </c>
      <c r="BZ688" s="756">
        <v>0</v>
      </c>
      <c r="CA688" s="756">
        <v>0</v>
      </c>
      <c r="CB688" s="756">
        <v>0</v>
      </c>
      <c r="CC688" s="646">
        <f t="shared" si="355"/>
        <v>0</v>
      </c>
      <c r="CD688" s="594"/>
      <c r="CE688" s="705">
        <f t="shared" si="332"/>
        <v>672</v>
      </c>
      <c r="CF688" s="756">
        <f t="shared" si="330"/>
        <v>0</v>
      </c>
      <c r="CG688" s="756">
        <f t="shared" si="330"/>
        <v>0</v>
      </c>
      <c r="CH688" s="756">
        <f t="shared" si="330"/>
        <v>0</v>
      </c>
      <c r="CI688" s="756">
        <f t="shared" si="330"/>
        <v>0</v>
      </c>
      <c r="CJ688" s="756">
        <f t="shared" si="330"/>
        <v>0</v>
      </c>
      <c r="CK688" s="756">
        <f t="shared" si="330"/>
        <v>0</v>
      </c>
      <c r="CL688" s="756">
        <f t="shared" si="328"/>
        <v>0</v>
      </c>
      <c r="CM688" s="646">
        <f t="shared" si="356"/>
        <v>0</v>
      </c>
      <c r="CN688" s="594"/>
      <c r="CO688" s="705">
        <f t="shared" si="333"/>
        <v>672</v>
      </c>
      <c r="CP688" s="756">
        <v>0</v>
      </c>
      <c r="CQ688" s="756">
        <v>0</v>
      </c>
      <c r="CR688" s="756">
        <v>0</v>
      </c>
      <c r="CS688" s="756">
        <v>0</v>
      </c>
      <c r="CT688" s="756">
        <v>0</v>
      </c>
      <c r="CU688" s="756">
        <v>0</v>
      </c>
      <c r="CV688" s="756">
        <v>0</v>
      </c>
      <c r="CW688" s="646">
        <f t="shared" si="357"/>
        <v>0</v>
      </c>
      <c r="CX688" s="685"/>
      <c r="CY688" s="705">
        <f t="shared" si="334"/>
        <v>672</v>
      </c>
      <c r="CZ688" s="756">
        <v>0</v>
      </c>
      <c r="DA688" s="756">
        <v>0</v>
      </c>
      <c r="DB688" s="756">
        <v>0</v>
      </c>
      <c r="DC688" s="756">
        <v>0</v>
      </c>
      <c r="DD688" s="756">
        <v>0</v>
      </c>
      <c r="DE688" s="767">
        <f t="shared" si="345"/>
        <v>0</v>
      </c>
      <c r="DF688" s="756">
        <v>0</v>
      </c>
      <c r="DG688" s="756">
        <v>0</v>
      </c>
      <c r="DH688" s="756">
        <v>0</v>
      </c>
      <c r="DI688" s="756">
        <v>0</v>
      </c>
      <c r="DJ688" s="767">
        <f t="shared" si="346"/>
        <v>0</v>
      </c>
      <c r="DK688" s="715">
        <f t="shared" si="347"/>
        <v>0</v>
      </c>
      <c r="DL688" s="685"/>
      <c r="DM688" s="705">
        <f t="shared" si="335"/>
        <v>672</v>
      </c>
      <c r="DN688" s="715">
        <f t="shared" si="348"/>
        <v>0</v>
      </c>
    </row>
    <row r="689" spans="2:118" x14ac:dyDescent="0.25">
      <c r="B689" s="705">
        <v>673</v>
      </c>
      <c r="C689" s="765">
        <f>(1+_xlfn.XLOOKUP(INT((B689-1)/12)+1,'ZC Curve'!$B$8:$B$107,'ZC Curve'!R$8:R$107,,0))^(1/12)-1</f>
        <v>0</v>
      </c>
      <c r="D689" s="766">
        <f t="shared" si="349"/>
        <v>1</v>
      </c>
      <c r="E689" s="685"/>
      <c r="F689" s="705">
        <v>673</v>
      </c>
      <c r="G689" s="756">
        <v>0</v>
      </c>
      <c r="H689" s="756">
        <v>0</v>
      </c>
      <c r="I689" s="756">
        <v>0</v>
      </c>
      <c r="J689" s="756">
        <v>0</v>
      </c>
      <c r="K689" s="756">
        <v>0</v>
      </c>
      <c r="L689" s="756">
        <v>0</v>
      </c>
      <c r="M689" s="756">
        <v>0</v>
      </c>
      <c r="N689" s="646">
        <f t="shared" si="350"/>
        <v>0</v>
      </c>
      <c r="O689" s="594"/>
      <c r="P689" s="705">
        <f t="shared" si="336"/>
        <v>673</v>
      </c>
      <c r="Q689" s="756">
        <v>0</v>
      </c>
      <c r="R689" s="756">
        <v>0</v>
      </c>
      <c r="S689" s="756">
        <v>0</v>
      </c>
      <c r="T689" s="756">
        <v>0</v>
      </c>
      <c r="U689" s="756">
        <v>0</v>
      </c>
      <c r="V689" s="756">
        <v>0</v>
      </c>
      <c r="W689" s="756">
        <v>0</v>
      </c>
      <c r="X689" s="646">
        <f t="shared" si="351"/>
        <v>0</v>
      </c>
      <c r="Y689" s="594"/>
      <c r="Z689" s="705">
        <f t="shared" si="337"/>
        <v>673</v>
      </c>
      <c r="AA689" s="756">
        <f t="shared" si="329"/>
        <v>0</v>
      </c>
      <c r="AB689" s="756">
        <f t="shared" si="329"/>
        <v>0</v>
      </c>
      <c r="AC689" s="756">
        <f t="shared" si="329"/>
        <v>0</v>
      </c>
      <c r="AD689" s="756">
        <f t="shared" si="329"/>
        <v>0</v>
      </c>
      <c r="AE689" s="756">
        <f t="shared" si="329"/>
        <v>0</v>
      </c>
      <c r="AF689" s="756">
        <f t="shared" si="329"/>
        <v>0</v>
      </c>
      <c r="AG689" s="756">
        <f t="shared" si="327"/>
        <v>0</v>
      </c>
      <c r="AH689" s="646">
        <f t="shared" si="352"/>
        <v>0</v>
      </c>
      <c r="AI689" s="594"/>
      <c r="AJ689" s="705">
        <f t="shared" si="338"/>
        <v>673</v>
      </c>
      <c r="AK689" s="756">
        <v>0</v>
      </c>
      <c r="AL689" s="756">
        <v>0</v>
      </c>
      <c r="AM689" s="756">
        <v>0</v>
      </c>
      <c r="AN689" s="756">
        <v>0</v>
      </c>
      <c r="AO689" s="756">
        <v>0</v>
      </c>
      <c r="AP689" s="756">
        <v>0</v>
      </c>
      <c r="AQ689" s="756">
        <v>0</v>
      </c>
      <c r="AR689" s="646">
        <f t="shared" si="353"/>
        <v>0</v>
      </c>
      <c r="AS689" s="594"/>
      <c r="AT689" s="705">
        <f t="shared" si="339"/>
        <v>673</v>
      </c>
      <c r="AU689" s="756">
        <v>0</v>
      </c>
      <c r="AV689" s="756">
        <v>0</v>
      </c>
      <c r="AW689" s="756">
        <v>0</v>
      </c>
      <c r="AX689" s="756">
        <v>0</v>
      </c>
      <c r="AY689" s="756">
        <v>0</v>
      </c>
      <c r="AZ689" s="767">
        <f t="shared" si="358"/>
        <v>0</v>
      </c>
      <c r="BA689" s="756">
        <v>0</v>
      </c>
      <c r="BB689" s="756">
        <v>0</v>
      </c>
      <c r="BC689" s="756">
        <v>0</v>
      </c>
      <c r="BD689" s="756">
        <v>0</v>
      </c>
      <c r="BE689" s="767">
        <f t="shared" si="340"/>
        <v>0</v>
      </c>
      <c r="BF689" s="646">
        <f t="shared" si="341"/>
        <v>0</v>
      </c>
      <c r="BG689" s="594"/>
      <c r="BH689" s="705">
        <f t="shared" si="331"/>
        <v>673</v>
      </c>
      <c r="BI689" s="646">
        <f t="shared" si="342"/>
        <v>0</v>
      </c>
      <c r="BJ689" s="594"/>
      <c r="BK689" s="705">
        <f t="shared" si="343"/>
        <v>673</v>
      </c>
      <c r="BL689" s="756">
        <v>0</v>
      </c>
      <c r="BM689" s="756">
        <v>0</v>
      </c>
      <c r="BN689" s="756">
        <v>0</v>
      </c>
      <c r="BO689" s="756">
        <v>0</v>
      </c>
      <c r="BP689" s="756">
        <v>0</v>
      </c>
      <c r="BQ689" s="756">
        <v>0</v>
      </c>
      <c r="BR689" s="756">
        <v>0</v>
      </c>
      <c r="BS689" s="646">
        <f t="shared" si="354"/>
        <v>0</v>
      </c>
      <c r="BT689" s="594"/>
      <c r="BU689" s="705">
        <f t="shared" si="344"/>
        <v>673</v>
      </c>
      <c r="BV689" s="756">
        <v>0</v>
      </c>
      <c r="BW689" s="756">
        <v>0</v>
      </c>
      <c r="BX689" s="756">
        <v>0</v>
      </c>
      <c r="BY689" s="756">
        <v>0</v>
      </c>
      <c r="BZ689" s="756">
        <v>0</v>
      </c>
      <c r="CA689" s="756">
        <v>0</v>
      </c>
      <c r="CB689" s="756">
        <v>0</v>
      </c>
      <c r="CC689" s="646">
        <f t="shared" si="355"/>
        <v>0</v>
      </c>
      <c r="CD689" s="594"/>
      <c r="CE689" s="705">
        <f t="shared" si="332"/>
        <v>673</v>
      </c>
      <c r="CF689" s="756">
        <f t="shared" si="330"/>
        <v>0</v>
      </c>
      <c r="CG689" s="756">
        <f t="shared" si="330"/>
        <v>0</v>
      </c>
      <c r="CH689" s="756">
        <f t="shared" si="330"/>
        <v>0</v>
      </c>
      <c r="CI689" s="756">
        <f t="shared" si="330"/>
        <v>0</v>
      </c>
      <c r="CJ689" s="756">
        <f t="shared" si="330"/>
        <v>0</v>
      </c>
      <c r="CK689" s="756">
        <f t="shared" si="330"/>
        <v>0</v>
      </c>
      <c r="CL689" s="756">
        <f t="shared" si="328"/>
        <v>0</v>
      </c>
      <c r="CM689" s="646">
        <f t="shared" si="356"/>
        <v>0</v>
      </c>
      <c r="CN689" s="594"/>
      <c r="CO689" s="705">
        <f t="shared" si="333"/>
        <v>673</v>
      </c>
      <c r="CP689" s="756">
        <v>0</v>
      </c>
      <c r="CQ689" s="756">
        <v>0</v>
      </c>
      <c r="CR689" s="756">
        <v>0</v>
      </c>
      <c r="CS689" s="756">
        <v>0</v>
      </c>
      <c r="CT689" s="756">
        <v>0</v>
      </c>
      <c r="CU689" s="756">
        <v>0</v>
      </c>
      <c r="CV689" s="756">
        <v>0</v>
      </c>
      <c r="CW689" s="646">
        <f t="shared" si="357"/>
        <v>0</v>
      </c>
      <c r="CX689" s="685"/>
      <c r="CY689" s="705">
        <f t="shared" si="334"/>
        <v>673</v>
      </c>
      <c r="CZ689" s="756">
        <v>0</v>
      </c>
      <c r="DA689" s="756">
        <v>0</v>
      </c>
      <c r="DB689" s="756">
        <v>0</v>
      </c>
      <c r="DC689" s="756">
        <v>0</v>
      </c>
      <c r="DD689" s="756">
        <v>0</v>
      </c>
      <c r="DE689" s="767">
        <f t="shared" si="345"/>
        <v>0</v>
      </c>
      <c r="DF689" s="756">
        <v>0</v>
      </c>
      <c r="DG689" s="756">
        <v>0</v>
      </c>
      <c r="DH689" s="756">
        <v>0</v>
      </c>
      <c r="DI689" s="756">
        <v>0</v>
      </c>
      <c r="DJ689" s="767">
        <f t="shared" si="346"/>
        <v>0</v>
      </c>
      <c r="DK689" s="715">
        <f t="shared" si="347"/>
        <v>0</v>
      </c>
      <c r="DL689" s="685"/>
      <c r="DM689" s="705">
        <f t="shared" si="335"/>
        <v>673</v>
      </c>
      <c r="DN689" s="715">
        <f t="shared" si="348"/>
        <v>0</v>
      </c>
    </row>
    <row r="690" spans="2:118" x14ac:dyDescent="0.25">
      <c r="B690" s="705">
        <v>674</v>
      </c>
      <c r="C690" s="765">
        <f>(1+_xlfn.XLOOKUP(INT((B690-1)/12)+1,'ZC Curve'!$B$8:$B$107,'ZC Curve'!R$8:R$107,,0))^(1/12)-1</f>
        <v>0</v>
      </c>
      <c r="D690" s="766">
        <f t="shared" si="349"/>
        <v>1</v>
      </c>
      <c r="E690" s="685"/>
      <c r="F690" s="705">
        <v>674</v>
      </c>
      <c r="G690" s="756">
        <v>0</v>
      </c>
      <c r="H690" s="756">
        <v>0</v>
      </c>
      <c r="I690" s="756">
        <v>0</v>
      </c>
      <c r="J690" s="756">
        <v>0</v>
      </c>
      <c r="K690" s="756">
        <v>0</v>
      </c>
      <c r="L690" s="756">
        <v>0</v>
      </c>
      <c r="M690" s="756">
        <v>0</v>
      </c>
      <c r="N690" s="646">
        <f t="shared" si="350"/>
        <v>0</v>
      </c>
      <c r="O690" s="594"/>
      <c r="P690" s="705">
        <f t="shared" si="336"/>
        <v>674</v>
      </c>
      <c r="Q690" s="756">
        <v>0</v>
      </c>
      <c r="R690" s="756">
        <v>0</v>
      </c>
      <c r="S690" s="756">
        <v>0</v>
      </c>
      <c r="T690" s="756">
        <v>0</v>
      </c>
      <c r="U690" s="756">
        <v>0</v>
      </c>
      <c r="V690" s="756">
        <v>0</v>
      </c>
      <c r="W690" s="756">
        <v>0</v>
      </c>
      <c r="X690" s="646">
        <f t="shared" si="351"/>
        <v>0</v>
      </c>
      <c r="Y690" s="594"/>
      <c r="Z690" s="705">
        <f t="shared" si="337"/>
        <v>674</v>
      </c>
      <c r="AA690" s="756">
        <f t="shared" si="329"/>
        <v>0</v>
      </c>
      <c r="AB690" s="756">
        <f t="shared" si="329"/>
        <v>0</v>
      </c>
      <c r="AC690" s="756">
        <f t="shared" si="329"/>
        <v>0</v>
      </c>
      <c r="AD690" s="756">
        <f t="shared" si="329"/>
        <v>0</v>
      </c>
      <c r="AE690" s="756">
        <f t="shared" si="329"/>
        <v>0</v>
      </c>
      <c r="AF690" s="756">
        <f t="shared" si="329"/>
        <v>0</v>
      </c>
      <c r="AG690" s="756">
        <f t="shared" si="327"/>
        <v>0</v>
      </c>
      <c r="AH690" s="646">
        <f t="shared" si="352"/>
        <v>0</v>
      </c>
      <c r="AI690" s="594"/>
      <c r="AJ690" s="705">
        <f t="shared" si="338"/>
        <v>674</v>
      </c>
      <c r="AK690" s="756">
        <v>0</v>
      </c>
      <c r="AL690" s="756">
        <v>0</v>
      </c>
      <c r="AM690" s="756">
        <v>0</v>
      </c>
      <c r="AN690" s="756">
        <v>0</v>
      </c>
      <c r="AO690" s="756">
        <v>0</v>
      </c>
      <c r="AP690" s="756">
        <v>0</v>
      </c>
      <c r="AQ690" s="756">
        <v>0</v>
      </c>
      <c r="AR690" s="646">
        <f t="shared" si="353"/>
        <v>0</v>
      </c>
      <c r="AS690" s="594"/>
      <c r="AT690" s="705">
        <f t="shared" si="339"/>
        <v>674</v>
      </c>
      <c r="AU690" s="756">
        <v>0</v>
      </c>
      <c r="AV690" s="756">
        <v>0</v>
      </c>
      <c r="AW690" s="756">
        <v>0</v>
      </c>
      <c r="AX690" s="756">
        <v>0</v>
      </c>
      <c r="AY690" s="756">
        <v>0</v>
      </c>
      <c r="AZ690" s="767">
        <f t="shared" si="358"/>
        <v>0</v>
      </c>
      <c r="BA690" s="756">
        <v>0</v>
      </c>
      <c r="BB690" s="756">
        <v>0</v>
      </c>
      <c r="BC690" s="756">
        <v>0</v>
      </c>
      <c r="BD690" s="756">
        <v>0</v>
      </c>
      <c r="BE690" s="767">
        <f t="shared" si="340"/>
        <v>0</v>
      </c>
      <c r="BF690" s="646">
        <f t="shared" si="341"/>
        <v>0</v>
      </c>
      <c r="BG690" s="594"/>
      <c r="BH690" s="705">
        <f t="shared" si="331"/>
        <v>674</v>
      </c>
      <c r="BI690" s="646">
        <f t="shared" si="342"/>
        <v>0</v>
      </c>
      <c r="BJ690" s="594"/>
      <c r="BK690" s="705">
        <f t="shared" si="343"/>
        <v>674</v>
      </c>
      <c r="BL690" s="756">
        <v>0</v>
      </c>
      <c r="BM690" s="756">
        <v>0</v>
      </c>
      <c r="BN690" s="756">
        <v>0</v>
      </c>
      <c r="BO690" s="756">
        <v>0</v>
      </c>
      <c r="BP690" s="756">
        <v>0</v>
      </c>
      <c r="BQ690" s="756">
        <v>0</v>
      </c>
      <c r="BR690" s="756">
        <v>0</v>
      </c>
      <c r="BS690" s="646">
        <f t="shared" si="354"/>
        <v>0</v>
      </c>
      <c r="BT690" s="594"/>
      <c r="BU690" s="705">
        <f t="shared" si="344"/>
        <v>674</v>
      </c>
      <c r="BV690" s="756">
        <v>0</v>
      </c>
      <c r="BW690" s="756">
        <v>0</v>
      </c>
      <c r="BX690" s="756">
        <v>0</v>
      </c>
      <c r="BY690" s="756">
        <v>0</v>
      </c>
      <c r="BZ690" s="756">
        <v>0</v>
      </c>
      <c r="CA690" s="756">
        <v>0</v>
      </c>
      <c r="CB690" s="756">
        <v>0</v>
      </c>
      <c r="CC690" s="646">
        <f t="shared" si="355"/>
        <v>0</v>
      </c>
      <c r="CD690" s="594"/>
      <c r="CE690" s="705">
        <f t="shared" si="332"/>
        <v>674</v>
      </c>
      <c r="CF690" s="756">
        <f t="shared" si="330"/>
        <v>0</v>
      </c>
      <c r="CG690" s="756">
        <f t="shared" si="330"/>
        <v>0</v>
      </c>
      <c r="CH690" s="756">
        <f t="shared" si="330"/>
        <v>0</v>
      </c>
      <c r="CI690" s="756">
        <f t="shared" si="330"/>
        <v>0</v>
      </c>
      <c r="CJ690" s="756">
        <f t="shared" si="330"/>
        <v>0</v>
      </c>
      <c r="CK690" s="756">
        <f t="shared" si="330"/>
        <v>0</v>
      </c>
      <c r="CL690" s="756">
        <f t="shared" si="328"/>
        <v>0</v>
      </c>
      <c r="CM690" s="646">
        <f t="shared" si="356"/>
        <v>0</v>
      </c>
      <c r="CN690" s="594"/>
      <c r="CO690" s="705">
        <f t="shared" si="333"/>
        <v>674</v>
      </c>
      <c r="CP690" s="756">
        <v>0</v>
      </c>
      <c r="CQ690" s="756">
        <v>0</v>
      </c>
      <c r="CR690" s="756">
        <v>0</v>
      </c>
      <c r="CS690" s="756">
        <v>0</v>
      </c>
      <c r="CT690" s="756">
        <v>0</v>
      </c>
      <c r="CU690" s="756">
        <v>0</v>
      </c>
      <c r="CV690" s="756">
        <v>0</v>
      </c>
      <c r="CW690" s="646">
        <f t="shared" si="357"/>
        <v>0</v>
      </c>
      <c r="CX690" s="685"/>
      <c r="CY690" s="705">
        <f t="shared" si="334"/>
        <v>674</v>
      </c>
      <c r="CZ690" s="756">
        <v>0</v>
      </c>
      <c r="DA690" s="756">
        <v>0</v>
      </c>
      <c r="DB690" s="756">
        <v>0</v>
      </c>
      <c r="DC690" s="756">
        <v>0</v>
      </c>
      <c r="DD690" s="756">
        <v>0</v>
      </c>
      <c r="DE690" s="767">
        <f t="shared" si="345"/>
        <v>0</v>
      </c>
      <c r="DF690" s="756">
        <v>0</v>
      </c>
      <c r="DG690" s="756">
        <v>0</v>
      </c>
      <c r="DH690" s="756">
        <v>0</v>
      </c>
      <c r="DI690" s="756">
        <v>0</v>
      </c>
      <c r="DJ690" s="767">
        <f t="shared" si="346"/>
        <v>0</v>
      </c>
      <c r="DK690" s="715">
        <f t="shared" si="347"/>
        <v>0</v>
      </c>
      <c r="DL690" s="685"/>
      <c r="DM690" s="705">
        <f t="shared" si="335"/>
        <v>674</v>
      </c>
      <c r="DN690" s="715">
        <f t="shared" si="348"/>
        <v>0</v>
      </c>
    </row>
    <row r="691" spans="2:118" x14ac:dyDescent="0.25">
      <c r="B691" s="705">
        <v>675</v>
      </c>
      <c r="C691" s="765">
        <f>(1+_xlfn.XLOOKUP(INT((B691-1)/12)+1,'ZC Curve'!$B$8:$B$107,'ZC Curve'!R$8:R$107,,0))^(1/12)-1</f>
        <v>0</v>
      </c>
      <c r="D691" s="766">
        <f t="shared" si="349"/>
        <v>1</v>
      </c>
      <c r="E691" s="685"/>
      <c r="F691" s="705">
        <v>675</v>
      </c>
      <c r="G691" s="756">
        <v>0</v>
      </c>
      <c r="H691" s="756">
        <v>0</v>
      </c>
      <c r="I691" s="756">
        <v>0</v>
      </c>
      <c r="J691" s="756">
        <v>0</v>
      </c>
      <c r="K691" s="756">
        <v>0</v>
      </c>
      <c r="L691" s="756">
        <v>0</v>
      </c>
      <c r="M691" s="756">
        <v>0</v>
      </c>
      <c r="N691" s="646">
        <f t="shared" si="350"/>
        <v>0</v>
      </c>
      <c r="O691" s="594"/>
      <c r="P691" s="705">
        <f t="shared" si="336"/>
        <v>675</v>
      </c>
      <c r="Q691" s="756">
        <v>0</v>
      </c>
      <c r="R691" s="756">
        <v>0</v>
      </c>
      <c r="S691" s="756">
        <v>0</v>
      </c>
      <c r="T691" s="756">
        <v>0</v>
      </c>
      <c r="U691" s="756">
        <v>0</v>
      </c>
      <c r="V691" s="756">
        <v>0</v>
      </c>
      <c r="W691" s="756">
        <v>0</v>
      </c>
      <c r="X691" s="646">
        <f t="shared" si="351"/>
        <v>0</v>
      </c>
      <c r="Y691" s="594"/>
      <c r="Z691" s="705">
        <f t="shared" si="337"/>
        <v>675</v>
      </c>
      <c r="AA691" s="756">
        <f t="shared" si="329"/>
        <v>0</v>
      </c>
      <c r="AB691" s="756">
        <f t="shared" si="329"/>
        <v>0</v>
      </c>
      <c r="AC691" s="756">
        <f t="shared" si="329"/>
        <v>0</v>
      </c>
      <c r="AD691" s="756">
        <f t="shared" si="329"/>
        <v>0</v>
      </c>
      <c r="AE691" s="756">
        <f t="shared" si="329"/>
        <v>0</v>
      </c>
      <c r="AF691" s="756">
        <f t="shared" si="329"/>
        <v>0</v>
      </c>
      <c r="AG691" s="756">
        <f t="shared" si="327"/>
        <v>0</v>
      </c>
      <c r="AH691" s="646">
        <f t="shared" si="352"/>
        <v>0</v>
      </c>
      <c r="AI691" s="594"/>
      <c r="AJ691" s="705">
        <f t="shared" si="338"/>
        <v>675</v>
      </c>
      <c r="AK691" s="756">
        <v>0</v>
      </c>
      <c r="AL691" s="756">
        <v>0</v>
      </c>
      <c r="AM691" s="756">
        <v>0</v>
      </c>
      <c r="AN691" s="756">
        <v>0</v>
      </c>
      <c r="AO691" s="756">
        <v>0</v>
      </c>
      <c r="AP691" s="756">
        <v>0</v>
      </c>
      <c r="AQ691" s="756">
        <v>0</v>
      </c>
      <c r="AR691" s="646">
        <f t="shared" si="353"/>
        <v>0</v>
      </c>
      <c r="AS691" s="594"/>
      <c r="AT691" s="705">
        <f t="shared" si="339"/>
        <v>675</v>
      </c>
      <c r="AU691" s="756">
        <v>0</v>
      </c>
      <c r="AV691" s="756">
        <v>0</v>
      </c>
      <c r="AW691" s="756">
        <v>0</v>
      </c>
      <c r="AX691" s="756">
        <v>0</v>
      </c>
      <c r="AY691" s="756">
        <v>0</v>
      </c>
      <c r="AZ691" s="767">
        <f t="shared" si="358"/>
        <v>0</v>
      </c>
      <c r="BA691" s="756">
        <v>0</v>
      </c>
      <c r="BB691" s="756">
        <v>0</v>
      </c>
      <c r="BC691" s="756">
        <v>0</v>
      </c>
      <c r="BD691" s="756">
        <v>0</v>
      </c>
      <c r="BE691" s="767">
        <f t="shared" si="340"/>
        <v>0</v>
      </c>
      <c r="BF691" s="646">
        <f t="shared" si="341"/>
        <v>0</v>
      </c>
      <c r="BG691" s="594"/>
      <c r="BH691" s="705">
        <f t="shared" si="331"/>
        <v>675</v>
      </c>
      <c r="BI691" s="646">
        <f t="shared" si="342"/>
        <v>0</v>
      </c>
      <c r="BJ691" s="594"/>
      <c r="BK691" s="705">
        <f t="shared" si="343"/>
        <v>675</v>
      </c>
      <c r="BL691" s="756">
        <v>0</v>
      </c>
      <c r="BM691" s="756">
        <v>0</v>
      </c>
      <c r="BN691" s="756">
        <v>0</v>
      </c>
      <c r="BO691" s="756">
        <v>0</v>
      </c>
      <c r="BP691" s="756">
        <v>0</v>
      </c>
      <c r="BQ691" s="756">
        <v>0</v>
      </c>
      <c r="BR691" s="756">
        <v>0</v>
      </c>
      <c r="BS691" s="646">
        <f t="shared" si="354"/>
        <v>0</v>
      </c>
      <c r="BT691" s="594"/>
      <c r="BU691" s="705">
        <f t="shared" si="344"/>
        <v>675</v>
      </c>
      <c r="BV691" s="756">
        <v>0</v>
      </c>
      <c r="BW691" s="756">
        <v>0</v>
      </c>
      <c r="BX691" s="756">
        <v>0</v>
      </c>
      <c r="BY691" s="756">
        <v>0</v>
      </c>
      <c r="BZ691" s="756">
        <v>0</v>
      </c>
      <c r="CA691" s="756">
        <v>0</v>
      </c>
      <c r="CB691" s="756">
        <v>0</v>
      </c>
      <c r="CC691" s="646">
        <f t="shared" si="355"/>
        <v>0</v>
      </c>
      <c r="CD691" s="594"/>
      <c r="CE691" s="705">
        <f t="shared" si="332"/>
        <v>675</v>
      </c>
      <c r="CF691" s="756">
        <f t="shared" si="330"/>
        <v>0</v>
      </c>
      <c r="CG691" s="756">
        <f t="shared" si="330"/>
        <v>0</v>
      </c>
      <c r="CH691" s="756">
        <f t="shared" si="330"/>
        <v>0</v>
      </c>
      <c r="CI691" s="756">
        <f t="shared" si="330"/>
        <v>0</v>
      </c>
      <c r="CJ691" s="756">
        <f t="shared" si="330"/>
        <v>0</v>
      </c>
      <c r="CK691" s="756">
        <f t="shared" si="330"/>
        <v>0</v>
      </c>
      <c r="CL691" s="756">
        <f t="shared" si="328"/>
        <v>0</v>
      </c>
      <c r="CM691" s="646">
        <f t="shared" si="356"/>
        <v>0</v>
      </c>
      <c r="CN691" s="594"/>
      <c r="CO691" s="705">
        <f t="shared" si="333"/>
        <v>675</v>
      </c>
      <c r="CP691" s="756">
        <v>0</v>
      </c>
      <c r="CQ691" s="756">
        <v>0</v>
      </c>
      <c r="CR691" s="756">
        <v>0</v>
      </c>
      <c r="CS691" s="756">
        <v>0</v>
      </c>
      <c r="CT691" s="756">
        <v>0</v>
      </c>
      <c r="CU691" s="756">
        <v>0</v>
      </c>
      <c r="CV691" s="756">
        <v>0</v>
      </c>
      <c r="CW691" s="646">
        <f t="shared" si="357"/>
        <v>0</v>
      </c>
      <c r="CX691" s="685"/>
      <c r="CY691" s="705">
        <f t="shared" si="334"/>
        <v>675</v>
      </c>
      <c r="CZ691" s="756">
        <v>0</v>
      </c>
      <c r="DA691" s="756">
        <v>0</v>
      </c>
      <c r="DB691" s="756">
        <v>0</v>
      </c>
      <c r="DC691" s="756">
        <v>0</v>
      </c>
      <c r="DD691" s="756">
        <v>0</v>
      </c>
      <c r="DE691" s="767">
        <f t="shared" si="345"/>
        <v>0</v>
      </c>
      <c r="DF691" s="756">
        <v>0</v>
      </c>
      <c r="DG691" s="756">
        <v>0</v>
      </c>
      <c r="DH691" s="756">
        <v>0</v>
      </c>
      <c r="DI691" s="756">
        <v>0</v>
      </c>
      <c r="DJ691" s="767">
        <f t="shared" si="346"/>
        <v>0</v>
      </c>
      <c r="DK691" s="715">
        <f t="shared" si="347"/>
        <v>0</v>
      </c>
      <c r="DL691" s="685"/>
      <c r="DM691" s="705">
        <f t="shared" si="335"/>
        <v>675</v>
      </c>
      <c r="DN691" s="715">
        <f t="shared" si="348"/>
        <v>0</v>
      </c>
    </row>
    <row r="692" spans="2:118" x14ac:dyDescent="0.25">
      <c r="B692" s="705">
        <v>676</v>
      </c>
      <c r="C692" s="765">
        <f>(1+_xlfn.XLOOKUP(INT((B692-1)/12)+1,'ZC Curve'!$B$8:$B$107,'ZC Curve'!R$8:R$107,,0))^(1/12)-1</f>
        <v>0</v>
      </c>
      <c r="D692" s="766">
        <f t="shared" si="349"/>
        <v>1</v>
      </c>
      <c r="E692" s="685"/>
      <c r="F692" s="705">
        <v>676</v>
      </c>
      <c r="G692" s="756">
        <v>0</v>
      </c>
      <c r="H692" s="756">
        <v>0</v>
      </c>
      <c r="I692" s="756">
        <v>0</v>
      </c>
      <c r="J692" s="756">
        <v>0</v>
      </c>
      <c r="K692" s="756">
        <v>0</v>
      </c>
      <c r="L692" s="756">
        <v>0</v>
      </c>
      <c r="M692" s="756">
        <v>0</v>
      </c>
      <c r="N692" s="646">
        <f t="shared" si="350"/>
        <v>0</v>
      </c>
      <c r="O692" s="594"/>
      <c r="P692" s="705">
        <f t="shared" si="336"/>
        <v>676</v>
      </c>
      <c r="Q692" s="756">
        <v>0</v>
      </c>
      <c r="R692" s="756">
        <v>0</v>
      </c>
      <c r="S692" s="756">
        <v>0</v>
      </c>
      <c r="T692" s="756">
        <v>0</v>
      </c>
      <c r="U692" s="756">
        <v>0</v>
      </c>
      <c r="V692" s="756">
        <v>0</v>
      </c>
      <c r="W692" s="756">
        <v>0</v>
      </c>
      <c r="X692" s="646">
        <f t="shared" si="351"/>
        <v>0</v>
      </c>
      <c r="Y692" s="594"/>
      <c r="Z692" s="705">
        <f t="shared" si="337"/>
        <v>676</v>
      </c>
      <c r="AA692" s="756">
        <f t="shared" si="329"/>
        <v>0</v>
      </c>
      <c r="AB692" s="756">
        <f t="shared" si="329"/>
        <v>0</v>
      </c>
      <c r="AC692" s="756">
        <f t="shared" si="329"/>
        <v>0</v>
      </c>
      <c r="AD692" s="756">
        <f t="shared" si="329"/>
        <v>0</v>
      </c>
      <c r="AE692" s="756">
        <f t="shared" si="329"/>
        <v>0</v>
      </c>
      <c r="AF692" s="756">
        <f t="shared" si="329"/>
        <v>0</v>
      </c>
      <c r="AG692" s="756">
        <f t="shared" si="327"/>
        <v>0</v>
      </c>
      <c r="AH692" s="646">
        <f t="shared" si="352"/>
        <v>0</v>
      </c>
      <c r="AI692" s="594"/>
      <c r="AJ692" s="705">
        <f t="shared" si="338"/>
        <v>676</v>
      </c>
      <c r="AK692" s="756">
        <v>0</v>
      </c>
      <c r="AL692" s="756">
        <v>0</v>
      </c>
      <c r="AM692" s="756">
        <v>0</v>
      </c>
      <c r="AN692" s="756">
        <v>0</v>
      </c>
      <c r="AO692" s="756">
        <v>0</v>
      </c>
      <c r="AP692" s="756">
        <v>0</v>
      </c>
      <c r="AQ692" s="756">
        <v>0</v>
      </c>
      <c r="AR692" s="646">
        <f t="shared" si="353"/>
        <v>0</v>
      </c>
      <c r="AS692" s="594"/>
      <c r="AT692" s="705">
        <f t="shared" si="339"/>
        <v>676</v>
      </c>
      <c r="AU692" s="756">
        <v>0</v>
      </c>
      <c r="AV692" s="756">
        <v>0</v>
      </c>
      <c r="AW692" s="756">
        <v>0</v>
      </c>
      <c r="AX692" s="756">
        <v>0</v>
      </c>
      <c r="AY692" s="756">
        <v>0</v>
      </c>
      <c r="AZ692" s="767">
        <f t="shared" si="358"/>
        <v>0</v>
      </c>
      <c r="BA692" s="756">
        <v>0</v>
      </c>
      <c r="BB692" s="756">
        <v>0</v>
      </c>
      <c r="BC692" s="756">
        <v>0</v>
      </c>
      <c r="BD692" s="756">
        <v>0</v>
      </c>
      <c r="BE692" s="767">
        <f t="shared" si="340"/>
        <v>0</v>
      </c>
      <c r="BF692" s="646">
        <f t="shared" si="341"/>
        <v>0</v>
      </c>
      <c r="BG692" s="594"/>
      <c r="BH692" s="705">
        <f t="shared" si="331"/>
        <v>676</v>
      </c>
      <c r="BI692" s="646">
        <f t="shared" si="342"/>
        <v>0</v>
      </c>
      <c r="BJ692" s="594"/>
      <c r="BK692" s="705">
        <f t="shared" si="343"/>
        <v>676</v>
      </c>
      <c r="BL692" s="756">
        <v>0</v>
      </c>
      <c r="BM692" s="756">
        <v>0</v>
      </c>
      <c r="BN692" s="756">
        <v>0</v>
      </c>
      <c r="BO692" s="756">
        <v>0</v>
      </c>
      <c r="BP692" s="756">
        <v>0</v>
      </c>
      <c r="BQ692" s="756">
        <v>0</v>
      </c>
      <c r="BR692" s="756">
        <v>0</v>
      </c>
      <c r="BS692" s="646">
        <f t="shared" si="354"/>
        <v>0</v>
      </c>
      <c r="BT692" s="594"/>
      <c r="BU692" s="705">
        <f t="shared" si="344"/>
        <v>676</v>
      </c>
      <c r="BV692" s="756">
        <v>0</v>
      </c>
      <c r="BW692" s="756">
        <v>0</v>
      </c>
      <c r="BX692" s="756">
        <v>0</v>
      </c>
      <c r="BY692" s="756">
        <v>0</v>
      </c>
      <c r="BZ692" s="756">
        <v>0</v>
      </c>
      <c r="CA692" s="756">
        <v>0</v>
      </c>
      <c r="CB692" s="756">
        <v>0</v>
      </c>
      <c r="CC692" s="646">
        <f t="shared" si="355"/>
        <v>0</v>
      </c>
      <c r="CD692" s="594"/>
      <c r="CE692" s="705">
        <f t="shared" si="332"/>
        <v>676</v>
      </c>
      <c r="CF692" s="756">
        <f t="shared" si="330"/>
        <v>0</v>
      </c>
      <c r="CG692" s="756">
        <f t="shared" si="330"/>
        <v>0</v>
      </c>
      <c r="CH692" s="756">
        <f t="shared" si="330"/>
        <v>0</v>
      </c>
      <c r="CI692" s="756">
        <f t="shared" si="330"/>
        <v>0</v>
      </c>
      <c r="CJ692" s="756">
        <f t="shared" si="330"/>
        <v>0</v>
      </c>
      <c r="CK692" s="756">
        <f t="shared" si="330"/>
        <v>0</v>
      </c>
      <c r="CL692" s="756">
        <f t="shared" si="328"/>
        <v>0</v>
      </c>
      <c r="CM692" s="646">
        <f t="shared" si="356"/>
        <v>0</v>
      </c>
      <c r="CN692" s="594"/>
      <c r="CO692" s="705">
        <f t="shared" si="333"/>
        <v>676</v>
      </c>
      <c r="CP692" s="756">
        <v>0</v>
      </c>
      <c r="CQ692" s="756">
        <v>0</v>
      </c>
      <c r="CR692" s="756">
        <v>0</v>
      </c>
      <c r="CS692" s="756">
        <v>0</v>
      </c>
      <c r="CT692" s="756">
        <v>0</v>
      </c>
      <c r="CU692" s="756">
        <v>0</v>
      </c>
      <c r="CV692" s="756">
        <v>0</v>
      </c>
      <c r="CW692" s="646">
        <f t="shared" si="357"/>
        <v>0</v>
      </c>
      <c r="CX692" s="685"/>
      <c r="CY692" s="705">
        <f t="shared" si="334"/>
        <v>676</v>
      </c>
      <c r="CZ692" s="756">
        <v>0</v>
      </c>
      <c r="DA692" s="756">
        <v>0</v>
      </c>
      <c r="DB692" s="756">
        <v>0</v>
      </c>
      <c r="DC692" s="756">
        <v>0</v>
      </c>
      <c r="DD692" s="756">
        <v>0</v>
      </c>
      <c r="DE692" s="767">
        <f t="shared" si="345"/>
        <v>0</v>
      </c>
      <c r="DF692" s="756">
        <v>0</v>
      </c>
      <c r="DG692" s="756">
        <v>0</v>
      </c>
      <c r="DH692" s="756">
        <v>0</v>
      </c>
      <c r="DI692" s="756">
        <v>0</v>
      </c>
      <c r="DJ692" s="767">
        <f t="shared" si="346"/>
        <v>0</v>
      </c>
      <c r="DK692" s="715">
        <f t="shared" si="347"/>
        <v>0</v>
      </c>
      <c r="DL692" s="685"/>
      <c r="DM692" s="705">
        <f t="shared" si="335"/>
        <v>676</v>
      </c>
      <c r="DN692" s="715">
        <f t="shared" si="348"/>
        <v>0</v>
      </c>
    </row>
    <row r="693" spans="2:118" x14ac:dyDescent="0.25">
      <c r="B693" s="705">
        <v>677</v>
      </c>
      <c r="C693" s="765">
        <f>(1+_xlfn.XLOOKUP(INT((B693-1)/12)+1,'ZC Curve'!$B$8:$B$107,'ZC Curve'!R$8:R$107,,0))^(1/12)-1</f>
        <v>0</v>
      </c>
      <c r="D693" s="766">
        <f t="shared" si="349"/>
        <v>1</v>
      </c>
      <c r="E693" s="685"/>
      <c r="F693" s="705">
        <v>677</v>
      </c>
      <c r="G693" s="756">
        <v>0</v>
      </c>
      <c r="H693" s="756">
        <v>0</v>
      </c>
      <c r="I693" s="756">
        <v>0</v>
      </c>
      <c r="J693" s="756">
        <v>0</v>
      </c>
      <c r="K693" s="756">
        <v>0</v>
      </c>
      <c r="L693" s="756">
        <v>0</v>
      </c>
      <c r="M693" s="756">
        <v>0</v>
      </c>
      <c r="N693" s="646">
        <f t="shared" si="350"/>
        <v>0</v>
      </c>
      <c r="O693" s="594"/>
      <c r="P693" s="705">
        <f t="shared" si="336"/>
        <v>677</v>
      </c>
      <c r="Q693" s="756">
        <v>0</v>
      </c>
      <c r="R693" s="756">
        <v>0</v>
      </c>
      <c r="S693" s="756">
        <v>0</v>
      </c>
      <c r="T693" s="756">
        <v>0</v>
      </c>
      <c r="U693" s="756">
        <v>0</v>
      </c>
      <c r="V693" s="756">
        <v>0</v>
      </c>
      <c r="W693" s="756">
        <v>0</v>
      </c>
      <c r="X693" s="646">
        <f t="shared" si="351"/>
        <v>0</v>
      </c>
      <c r="Y693" s="594"/>
      <c r="Z693" s="705">
        <f t="shared" si="337"/>
        <v>677</v>
      </c>
      <c r="AA693" s="756">
        <f t="shared" si="329"/>
        <v>0</v>
      </c>
      <c r="AB693" s="756">
        <f t="shared" si="329"/>
        <v>0</v>
      </c>
      <c r="AC693" s="756">
        <f t="shared" si="329"/>
        <v>0</v>
      </c>
      <c r="AD693" s="756">
        <f t="shared" si="329"/>
        <v>0</v>
      </c>
      <c r="AE693" s="756">
        <f t="shared" si="329"/>
        <v>0</v>
      </c>
      <c r="AF693" s="756">
        <f t="shared" si="329"/>
        <v>0</v>
      </c>
      <c r="AG693" s="756">
        <f t="shared" si="327"/>
        <v>0</v>
      </c>
      <c r="AH693" s="646">
        <f t="shared" si="352"/>
        <v>0</v>
      </c>
      <c r="AI693" s="594"/>
      <c r="AJ693" s="705">
        <f t="shared" si="338"/>
        <v>677</v>
      </c>
      <c r="AK693" s="756">
        <v>0</v>
      </c>
      <c r="AL693" s="756">
        <v>0</v>
      </c>
      <c r="AM693" s="756">
        <v>0</v>
      </c>
      <c r="AN693" s="756">
        <v>0</v>
      </c>
      <c r="AO693" s="756">
        <v>0</v>
      </c>
      <c r="AP693" s="756">
        <v>0</v>
      </c>
      <c r="AQ693" s="756">
        <v>0</v>
      </c>
      <c r="AR693" s="646">
        <f t="shared" si="353"/>
        <v>0</v>
      </c>
      <c r="AS693" s="594"/>
      <c r="AT693" s="705">
        <f t="shared" si="339"/>
        <v>677</v>
      </c>
      <c r="AU693" s="756">
        <v>0</v>
      </c>
      <c r="AV693" s="756">
        <v>0</v>
      </c>
      <c r="AW693" s="756">
        <v>0</v>
      </c>
      <c r="AX693" s="756">
        <v>0</v>
      </c>
      <c r="AY693" s="756">
        <v>0</v>
      </c>
      <c r="AZ693" s="767">
        <f t="shared" si="358"/>
        <v>0</v>
      </c>
      <c r="BA693" s="756">
        <v>0</v>
      </c>
      <c r="BB693" s="756">
        <v>0</v>
      </c>
      <c r="BC693" s="756">
        <v>0</v>
      </c>
      <c r="BD693" s="756">
        <v>0</v>
      </c>
      <c r="BE693" s="767">
        <f t="shared" si="340"/>
        <v>0</v>
      </c>
      <c r="BF693" s="646">
        <f t="shared" si="341"/>
        <v>0</v>
      </c>
      <c r="BG693" s="594"/>
      <c r="BH693" s="705">
        <f t="shared" si="331"/>
        <v>677</v>
      </c>
      <c r="BI693" s="646">
        <f t="shared" si="342"/>
        <v>0</v>
      </c>
      <c r="BJ693" s="594"/>
      <c r="BK693" s="705">
        <f t="shared" si="343"/>
        <v>677</v>
      </c>
      <c r="BL693" s="756">
        <v>0</v>
      </c>
      <c r="BM693" s="756">
        <v>0</v>
      </c>
      <c r="BN693" s="756">
        <v>0</v>
      </c>
      <c r="BO693" s="756">
        <v>0</v>
      </c>
      <c r="BP693" s="756">
        <v>0</v>
      </c>
      <c r="BQ693" s="756">
        <v>0</v>
      </c>
      <c r="BR693" s="756">
        <v>0</v>
      </c>
      <c r="BS693" s="646">
        <f t="shared" si="354"/>
        <v>0</v>
      </c>
      <c r="BT693" s="594"/>
      <c r="BU693" s="705">
        <f t="shared" si="344"/>
        <v>677</v>
      </c>
      <c r="BV693" s="756">
        <v>0</v>
      </c>
      <c r="BW693" s="756">
        <v>0</v>
      </c>
      <c r="BX693" s="756">
        <v>0</v>
      </c>
      <c r="BY693" s="756">
        <v>0</v>
      </c>
      <c r="BZ693" s="756">
        <v>0</v>
      </c>
      <c r="CA693" s="756">
        <v>0</v>
      </c>
      <c r="CB693" s="756">
        <v>0</v>
      </c>
      <c r="CC693" s="646">
        <f t="shared" si="355"/>
        <v>0</v>
      </c>
      <c r="CD693" s="594"/>
      <c r="CE693" s="705">
        <f t="shared" si="332"/>
        <v>677</v>
      </c>
      <c r="CF693" s="756">
        <f t="shared" si="330"/>
        <v>0</v>
      </c>
      <c r="CG693" s="756">
        <f t="shared" si="330"/>
        <v>0</v>
      </c>
      <c r="CH693" s="756">
        <f t="shared" si="330"/>
        <v>0</v>
      </c>
      <c r="CI693" s="756">
        <f t="shared" si="330"/>
        <v>0</v>
      </c>
      <c r="CJ693" s="756">
        <f t="shared" si="330"/>
        <v>0</v>
      </c>
      <c r="CK693" s="756">
        <f t="shared" si="330"/>
        <v>0</v>
      </c>
      <c r="CL693" s="756">
        <f t="shared" si="328"/>
        <v>0</v>
      </c>
      <c r="CM693" s="646">
        <f t="shared" si="356"/>
        <v>0</v>
      </c>
      <c r="CN693" s="594"/>
      <c r="CO693" s="705">
        <f t="shared" si="333"/>
        <v>677</v>
      </c>
      <c r="CP693" s="756">
        <v>0</v>
      </c>
      <c r="CQ693" s="756">
        <v>0</v>
      </c>
      <c r="CR693" s="756">
        <v>0</v>
      </c>
      <c r="CS693" s="756">
        <v>0</v>
      </c>
      <c r="CT693" s="756">
        <v>0</v>
      </c>
      <c r="CU693" s="756">
        <v>0</v>
      </c>
      <c r="CV693" s="756">
        <v>0</v>
      </c>
      <c r="CW693" s="646">
        <f t="shared" si="357"/>
        <v>0</v>
      </c>
      <c r="CX693" s="685"/>
      <c r="CY693" s="705">
        <f t="shared" si="334"/>
        <v>677</v>
      </c>
      <c r="CZ693" s="756">
        <v>0</v>
      </c>
      <c r="DA693" s="756">
        <v>0</v>
      </c>
      <c r="DB693" s="756">
        <v>0</v>
      </c>
      <c r="DC693" s="756">
        <v>0</v>
      </c>
      <c r="DD693" s="756">
        <v>0</v>
      </c>
      <c r="DE693" s="767">
        <f t="shared" si="345"/>
        <v>0</v>
      </c>
      <c r="DF693" s="756">
        <v>0</v>
      </c>
      <c r="DG693" s="756">
        <v>0</v>
      </c>
      <c r="DH693" s="756">
        <v>0</v>
      </c>
      <c r="DI693" s="756">
        <v>0</v>
      </c>
      <c r="DJ693" s="767">
        <f t="shared" si="346"/>
        <v>0</v>
      </c>
      <c r="DK693" s="715">
        <f t="shared" si="347"/>
        <v>0</v>
      </c>
      <c r="DL693" s="685"/>
      <c r="DM693" s="705">
        <f t="shared" si="335"/>
        <v>677</v>
      </c>
      <c r="DN693" s="715">
        <f t="shared" si="348"/>
        <v>0</v>
      </c>
    </row>
    <row r="694" spans="2:118" x14ac:dyDescent="0.25">
      <c r="B694" s="705">
        <v>678</v>
      </c>
      <c r="C694" s="765">
        <f>(1+_xlfn.XLOOKUP(INT((B694-1)/12)+1,'ZC Curve'!$B$8:$B$107,'ZC Curve'!R$8:R$107,,0))^(1/12)-1</f>
        <v>0</v>
      </c>
      <c r="D694" s="766">
        <f t="shared" si="349"/>
        <v>1</v>
      </c>
      <c r="E694" s="685"/>
      <c r="F694" s="705">
        <v>678</v>
      </c>
      <c r="G694" s="756">
        <v>0</v>
      </c>
      <c r="H694" s="756">
        <v>0</v>
      </c>
      <c r="I694" s="756">
        <v>0</v>
      </c>
      <c r="J694" s="756">
        <v>0</v>
      </c>
      <c r="K694" s="756">
        <v>0</v>
      </c>
      <c r="L694" s="756">
        <v>0</v>
      </c>
      <c r="M694" s="756">
        <v>0</v>
      </c>
      <c r="N694" s="646">
        <f t="shared" si="350"/>
        <v>0</v>
      </c>
      <c r="O694" s="594"/>
      <c r="P694" s="705">
        <f t="shared" si="336"/>
        <v>678</v>
      </c>
      <c r="Q694" s="756">
        <v>0</v>
      </c>
      <c r="R694" s="756">
        <v>0</v>
      </c>
      <c r="S694" s="756">
        <v>0</v>
      </c>
      <c r="T694" s="756">
        <v>0</v>
      </c>
      <c r="U694" s="756">
        <v>0</v>
      </c>
      <c r="V694" s="756">
        <v>0</v>
      </c>
      <c r="W694" s="756">
        <v>0</v>
      </c>
      <c r="X694" s="646">
        <f t="shared" si="351"/>
        <v>0</v>
      </c>
      <c r="Y694" s="594"/>
      <c r="Z694" s="705">
        <f t="shared" si="337"/>
        <v>678</v>
      </c>
      <c r="AA694" s="756">
        <f t="shared" si="329"/>
        <v>0</v>
      </c>
      <c r="AB694" s="756">
        <f t="shared" si="329"/>
        <v>0</v>
      </c>
      <c r="AC694" s="756">
        <f t="shared" si="329"/>
        <v>0</v>
      </c>
      <c r="AD694" s="756">
        <f t="shared" si="329"/>
        <v>0</v>
      </c>
      <c r="AE694" s="756">
        <f t="shared" si="329"/>
        <v>0</v>
      </c>
      <c r="AF694" s="756">
        <f t="shared" si="329"/>
        <v>0</v>
      </c>
      <c r="AG694" s="756">
        <f t="shared" si="327"/>
        <v>0</v>
      </c>
      <c r="AH694" s="646">
        <f t="shared" si="352"/>
        <v>0</v>
      </c>
      <c r="AI694" s="594"/>
      <c r="AJ694" s="705">
        <f t="shared" si="338"/>
        <v>678</v>
      </c>
      <c r="AK694" s="756">
        <v>0</v>
      </c>
      <c r="AL694" s="756">
        <v>0</v>
      </c>
      <c r="AM694" s="756">
        <v>0</v>
      </c>
      <c r="AN694" s="756">
        <v>0</v>
      </c>
      <c r="AO694" s="756">
        <v>0</v>
      </c>
      <c r="AP694" s="756">
        <v>0</v>
      </c>
      <c r="AQ694" s="756">
        <v>0</v>
      </c>
      <c r="AR694" s="646">
        <f t="shared" si="353"/>
        <v>0</v>
      </c>
      <c r="AS694" s="594"/>
      <c r="AT694" s="705">
        <f t="shared" si="339"/>
        <v>678</v>
      </c>
      <c r="AU694" s="756">
        <v>0</v>
      </c>
      <c r="AV694" s="756">
        <v>0</v>
      </c>
      <c r="AW694" s="756">
        <v>0</v>
      </c>
      <c r="AX694" s="756">
        <v>0</v>
      </c>
      <c r="AY694" s="756">
        <v>0</v>
      </c>
      <c r="AZ694" s="767">
        <f t="shared" si="358"/>
        <v>0</v>
      </c>
      <c r="BA694" s="756">
        <v>0</v>
      </c>
      <c r="BB694" s="756">
        <v>0</v>
      </c>
      <c r="BC694" s="756">
        <v>0</v>
      </c>
      <c r="BD694" s="756">
        <v>0</v>
      </c>
      <c r="BE694" s="767">
        <f t="shared" si="340"/>
        <v>0</v>
      </c>
      <c r="BF694" s="646">
        <f t="shared" si="341"/>
        <v>0</v>
      </c>
      <c r="BG694" s="594"/>
      <c r="BH694" s="705">
        <f t="shared" si="331"/>
        <v>678</v>
      </c>
      <c r="BI694" s="646">
        <f t="shared" si="342"/>
        <v>0</v>
      </c>
      <c r="BJ694" s="594"/>
      <c r="BK694" s="705">
        <f t="shared" si="343"/>
        <v>678</v>
      </c>
      <c r="BL694" s="756">
        <v>0</v>
      </c>
      <c r="BM694" s="756">
        <v>0</v>
      </c>
      <c r="BN694" s="756">
        <v>0</v>
      </c>
      <c r="BO694" s="756">
        <v>0</v>
      </c>
      <c r="BP694" s="756">
        <v>0</v>
      </c>
      <c r="BQ694" s="756">
        <v>0</v>
      </c>
      <c r="BR694" s="756">
        <v>0</v>
      </c>
      <c r="BS694" s="646">
        <f t="shared" si="354"/>
        <v>0</v>
      </c>
      <c r="BT694" s="594"/>
      <c r="BU694" s="705">
        <f t="shared" si="344"/>
        <v>678</v>
      </c>
      <c r="BV694" s="756">
        <v>0</v>
      </c>
      <c r="BW694" s="756">
        <v>0</v>
      </c>
      <c r="BX694" s="756">
        <v>0</v>
      </c>
      <c r="BY694" s="756">
        <v>0</v>
      </c>
      <c r="BZ694" s="756">
        <v>0</v>
      </c>
      <c r="CA694" s="756">
        <v>0</v>
      </c>
      <c r="CB694" s="756">
        <v>0</v>
      </c>
      <c r="CC694" s="646">
        <f t="shared" si="355"/>
        <v>0</v>
      </c>
      <c r="CD694" s="594"/>
      <c r="CE694" s="705">
        <f t="shared" si="332"/>
        <v>678</v>
      </c>
      <c r="CF694" s="756">
        <f t="shared" si="330"/>
        <v>0</v>
      </c>
      <c r="CG694" s="756">
        <f t="shared" si="330"/>
        <v>0</v>
      </c>
      <c r="CH694" s="756">
        <f t="shared" si="330"/>
        <v>0</v>
      </c>
      <c r="CI694" s="756">
        <f t="shared" si="330"/>
        <v>0</v>
      </c>
      <c r="CJ694" s="756">
        <f t="shared" si="330"/>
        <v>0</v>
      </c>
      <c r="CK694" s="756">
        <f t="shared" si="330"/>
        <v>0</v>
      </c>
      <c r="CL694" s="756">
        <f t="shared" si="328"/>
        <v>0</v>
      </c>
      <c r="CM694" s="646">
        <f t="shared" si="356"/>
        <v>0</v>
      </c>
      <c r="CN694" s="594"/>
      <c r="CO694" s="705">
        <f t="shared" si="333"/>
        <v>678</v>
      </c>
      <c r="CP694" s="756">
        <v>0</v>
      </c>
      <c r="CQ694" s="756">
        <v>0</v>
      </c>
      <c r="CR694" s="756">
        <v>0</v>
      </c>
      <c r="CS694" s="756">
        <v>0</v>
      </c>
      <c r="CT694" s="756">
        <v>0</v>
      </c>
      <c r="CU694" s="756">
        <v>0</v>
      </c>
      <c r="CV694" s="756">
        <v>0</v>
      </c>
      <c r="CW694" s="646">
        <f t="shared" si="357"/>
        <v>0</v>
      </c>
      <c r="CX694" s="685"/>
      <c r="CY694" s="705">
        <f t="shared" si="334"/>
        <v>678</v>
      </c>
      <c r="CZ694" s="756">
        <v>0</v>
      </c>
      <c r="DA694" s="756">
        <v>0</v>
      </c>
      <c r="DB694" s="756">
        <v>0</v>
      </c>
      <c r="DC694" s="756">
        <v>0</v>
      </c>
      <c r="DD694" s="756">
        <v>0</v>
      </c>
      <c r="DE694" s="767">
        <f t="shared" si="345"/>
        <v>0</v>
      </c>
      <c r="DF694" s="756">
        <v>0</v>
      </c>
      <c r="DG694" s="756">
        <v>0</v>
      </c>
      <c r="DH694" s="756">
        <v>0</v>
      </c>
      <c r="DI694" s="756">
        <v>0</v>
      </c>
      <c r="DJ694" s="767">
        <f t="shared" si="346"/>
        <v>0</v>
      </c>
      <c r="DK694" s="715">
        <f t="shared" si="347"/>
        <v>0</v>
      </c>
      <c r="DL694" s="685"/>
      <c r="DM694" s="705">
        <f t="shared" si="335"/>
        <v>678</v>
      </c>
      <c r="DN694" s="715">
        <f t="shared" si="348"/>
        <v>0</v>
      </c>
    </row>
    <row r="695" spans="2:118" x14ac:dyDescent="0.25">
      <c r="B695" s="705">
        <v>679</v>
      </c>
      <c r="C695" s="765">
        <f>(1+_xlfn.XLOOKUP(INT((B695-1)/12)+1,'ZC Curve'!$B$8:$B$107,'ZC Curve'!R$8:R$107,,0))^(1/12)-1</f>
        <v>0</v>
      </c>
      <c r="D695" s="766">
        <f t="shared" si="349"/>
        <v>1</v>
      </c>
      <c r="E695" s="685"/>
      <c r="F695" s="705">
        <v>679</v>
      </c>
      <c r="G695" s="756">
        <v>0</v>
      </c>
      <c r="H695" s="756">
        <v>0</v>
      </c>
      <c r="I695" s="756">
        <v>0</v>
      </c>
      <c r="J695" s="756">
        <v>0</v>
      </c>
      <c r="K695" s="756">
        <v>0</v>
      </c>
      <c r="L695" s="756">
        <v>0</v>
      </c>
      <c r="M695" s="756">
        <v>0</v>
      </c>
      <c r="N695" s="646">
        <f t="shared" si="350"/>
        <v>0</v>
      </c>
      <c r="O695" s="594"/>
      <c r="P695" s="705">
        <f t="shared" si="336"/>
        <v>679</v>
      </c>
      <c r="Q695" s="756">
        <v>0</v>
      </c>
      <c r="R695" s="756">
        <v>0</v>
      </c>
      <c r="S695" s="756">
        <v>0</v>
      </c>
      <c r="T695" s="756">
        <v>0</v>
      </c>
      <c r="U695" s="756">
        <v>0</v>
      </c>
      <c r="V695" s="756">
        <v>0</v>
      </c>
      <c r="W695" s="756">
        <v>0</v>
      </c>
      <c r="X695" s="646">
        <f t="shared" si="351"/>
        <v>0</v>
      </c>
      <c r="Y695" s="594"/>
      <c r="Z695" s="705">
        <f t="shared" si="337"/>
        <v>679</v>
      </c>
      <c r="AA695" s="756">
        <f t="shared" si="329"/>
        <v>0</v>
      </c>
      <c r="AB695" s="756">
        <f t="shared" si="329"/>
        <v>0</v>
      </c>
      <c r="AC695" s="756">
        <f t="shared" si="329"/>
        <v>0</v>
      </c>
      <c r="AD695" s="756">
        <f t="shared" ref="AD695:AG758" si="359">J695+T695</f>
        <v>0</v>
      </c>
      <c r="AE695" s="756">
        <f t="shared" si="359"/>
        <v>0</v>
      </c>
      <c r="AF695" s="756">
        <f t="shared" si="359"/>
        <v>0</v>
      </c>
      <c r="AG695" s="756">
        <f t="shared" si="327"/>
        <v>0</v>
      </c>
      <c r="AH695" s="646">
        <f t="shared" si="352"/>
        <v>0</v>
      </c>
      <c r="AI695" s="594"/>
      <c r="AJ695" s="705">
        <f t="shared" si="338"/>
        <v>679</v>
      </c>
      <c r="AK695" s="756">
        <v>0</v>
      </c>
      <c r="AL695" s="756">
        <v>0</v>
      </c>
      <c r="AM695" s="756">
        <v>0</v>
      </c>
      <c r="AN695" s="756">
        <v>0</v>
      </c>
      <c r="AO695" s="756">
        <v>0</v>
      </c>
      <c r="AP695" s="756">
        <v>0</v>
      </c>
      <c r="AQ695" s="756">
        <v>0</v>
      </c>
      <c r="AR695" s="646">
        <f t="shared" si="353"/>
        <v>0</v>
      </c>
      <c r="AS695" s="594"/>
      <c r="AT695" s="705">
        <f t="shared" si="339"/>
        <v>679</v>
      </c>
      <c r="AU695" s="756">
        <v>0</v>
      </c>
      <c r="AV695" s="756">
        <v>0</v>
      </c>
      <c r="AW695" s="756">
        <v>0</v>
      </c>
      <c r="AX695" s="756">
        <v>0</v>
      </c>
      <c r="AY695" s="756">
        <v>0</v>
      </c>
      <c r="AZ695" s="767">
        <f t="shared" si="358"/>
        <v>0</v>
      </c>
      <c r="BA695" s="756">
        <v>0</v>
      </c>
      <c r="BB695" s="756">
        <v>0</v>
      </c>
      <c r="BC695" s="756">
        <v>0</v>
      </c>
      <c r="BD695" s="756">
        <v>0</v>
      </c>
      <c r="BE695" s="767">
        <f t="shared" si="340"/>
        <v>0</v>
      </c>
      <c r="BF695" s="646">
        <f t="shared" si="341"/>
        <v>0</v>
      </c>
      <c r="BG695" s="594"/>
      <c r="BH695" s="705">
        <f t="shared" si="331"/>
        <v>679</v>
      </c>
      <c r="BI695" s="646">
        <f t="shared" si="342"/>
        <v>0</v>
      </c>
      <c r="BJ695" s="594"/>
      <c r="BK695" s="705">
        <f t="shared" si="343"/>
        <v>679</v>
      </c>
      <c r="BL695" s="756">
        <v>0</v>
      </c>
      <c r="BM695" s="756">
        <v>0</v>
      </c>
      <c r="BN695" s="756">
        <v>0</v>
      </c>
      <c r="BO695" s="756">
        <v>0</v>
      </c>
      <c r="BP695" s="756">
        <v>0</v>
      </c>
      <c r="BQ695" s="756">
        <v>0</v>
      </c>
      <c r="BR695" s="756">
        <v>0</v>
      </c>
      <c r="BS695" s="646">
        <f t="shared" si="354"/>
        <v>0</v>
      </c>
      <c r="BT695" s="594"/>
      <c r="BU695" s="705">
        <f t="shared" si="344"/>
        <v>679</v>
      </c>
      <c r="BV695" s="756">
        <v>0</v>
      </c>
      <c r="BW695" s="756">
        <v>0</v>
      </c>
      <c r="BX695" s="756">
        <v>0</v>
      </c>
      <c r="BY695" s="756">
        <v>0</v>
      </c>
      <c r="BZ695" s="756">
        <v>0</v>
      </c>
      <c r="CA695" s="756">
        <v>0</v>
      </c>
      <c r="CB695" s="756">
        <v>0</v>
      </c>
      <c r="CC695" s="646">
        <f t="shared" si="355"/>
        <v>0</v>
      </c>
      <c r="CD695" s="594"/>
      <c r="CE695" s="705">
        <f t="shared" si="332"/>
        <v>679</v>
      </c>
      <c r="CF695" s="756">
        <f t="shared" si="330"/>
        <v>0</v>
      </c>
      <c r="CG695" s="756">
        <f t="shared" si="330"/>
        <v>0</v>
      </c>
      <c r="CH695" s="756">
        <f t="shared" si="330"/>
        <v>0</v>
      </c>
      <c r="CI695" s="756">
        <f t="shared" ref="CI695:CL758" si="360">BY695+BO695</f>
        <v>0</v>
      </c>
      <c r="CJ695" s="756">
        <f t="shared" si="360"/>
        <v>0</v>
      </c>
      <c r="CK695" s="756">
        <f t="shared" si="360"/>
        <v>0</v>
      </c>
      <c r="CL695" s="756">
        <f t="shared" si="328"/>
        <v>0</v>
      </c>
      <c r="CM695" s="646">
        <f t="shared" si="356"/>
        <v>0</v>
      </c>
      <c r="CN695" s="594"/>
      <c r="CO695" s="705">
        <f t="shared" si="333"/>
        <v>679</v>
      </c>
      <c r="CP695" s="756">
        <v>0</v>
      </c>
      <c r="CQ695" s="756">
        <v>0</v>
      </c>
      <c r="CR695" s="756">
        <v>0</v>
      </c>
      <c r="CS695" s="756">
        <v>0</v>
      </c>
      <c r="CT695" s="756">
        <v>0</v>
      </c>
      <c r="CU695" s="756">
        <v>0</v>
      </c>
      <c r="CV695" s="756">
        <v>0</v>
      </c>
      <c r="CW695" s="646">
        <f t="shared" si="357"/>
        <v>0</v>
      </c>
      <c r="CX695" s="685"/>
      <c r="CY695" s="705">
        <f t="shared" si="334"/>
        <v>679</v>
      </c>
      <c r="CZ695" s="756">
        <v>0</v>
      </c>
      <c r="DA695" s="756">
        <v>0</v>
      </c>
      <c r="DB695" s="756">
        <v>0</v>
      </c>
      <c r="DC695" s="756">
        <v>0</v>
      </c>
      <c r="DD695" s="756">
        <v>0</v>
      </c>
      <c r="DE695" s="767">
        <f t="shared" si="345"/>
        <v>0</v>
      </c>
      <c r="DF695" s="756">
        <v>0</v>
      </c>
      <c r="DG695" s="756">
        <v>0</v>
      </c>
      <c r="DH695" s="756">
        <v>0</v>
      </c>
      <c r="DI695" s="756">
        <v>0</v>
      </c>
      <c r="DJ695" s="767">
        <f t="shared" si="346"/>
        <v>0</v>
      </c>
      <c r="DK695" s="715">
        <f t="shared" si="347"/>
        <v>0</v>
      </c>
      <c r="DL695" s="685"/>
      <c r="DM695" s="705">
        <f t="shared" si="335"/>
        <v>679</v>
      </c>
      <c r="DN695" s="715">
        <f t="shared" si="348"/>
        <v>0</v>
      </c>
    </row>
    <row r="696" spans="2:118" x14ac:dyDescent="0.25">
      <c r="B696" s="705">
        <v>680</v>
      </c>
      <c r="C696" s="765">
        <f>(1+_xlfn.XLOOKUP(INT((B696-1)/12)+1,'ZC Curve'!$B$8:$B$107,'ZC Curve'!R$8:R$107,,0))^(1/12)-1</f>
        <v>0</v>
      </c>
      <c r="D696" s="766">
        <f t="shared" si="349"/>
        <v>1</v>
      </c>
      <c r="E696" s="685"/>
      <c r="F696" s="705">
        <v>680</v>
      </c>
      <c r="G696" s="756">
        <v>0</v>
      </c>
      <c r="H696" s="756">
        <v>0</v>
      </c>
      <c r="I696" s="756">
        <v>0</v>
      </c>
      <c r="J696" s="756">
        <v>0</v>
      </c>
      <c r="K696" s="756">
        <v>0</v>
      </c>
      <c r="L696" s="756">
        <v>0</v>
      </c>
      <c r="M696" s="756">
        <v>0</v>
      </c>
      <c r="N696" s="646">
        <f t="shared" si="350"/>
        <v>0</v>
      </c>
      <c r="O696" s="594"/>
      <c r="P696" s="705">
        <f t="shared" si="336"/>
        <v>680</v>
      </c>
      <c r="Q696" s="756">
        <v>0</v>
      </c>
      <c r="R696" s="756">
        <v>0</v>
      </c>
      <c r="S696" s="756">
        <v>0</v>
      </c>
      <c r="T696" s="756">
        <v>0</v>
      </c>
      <c r="U696" s="756">
        <v>0</v>
      </c>
      <c r="V696" s="756">
        <v>0</v>
      </c>
      <c r="W696" s="756">
        <v>0</v>
      </c>
      <c r="X696" s="646">
        <f t="shared" si="351"/>
        <v>0</v>
      </c>
      <c r="Y696" s="594"/>
      <c r="Z696" s="705">
        <f t="shared" si="337"/>
        <v>680</v>
      </c>
      <c r="AA696" s="756">
        <f t="shared" ref="AA696:AC727" si="361">G696+Q696</f>
        <v>0</v>
      </c>
      <c r="AB696" s="756">
        <f t="shared" si="361"/>
        <v>0</v>
      </c>
      <c r="AC696" s="756">
        <f t="shared" si="361"/>
        <v>0</v>
      </c>
      <c r="AD696" s="756">
        <f t="shared" si="359"/>
        <v>0</v>
      </c>
      <c r="AE696" s="756">
        <f t="shared" si="359"/>
        <v>0</v>
      </c>
      <c r="AF696" s="756">
        <f t="shared" si="359"/>
        <v>0</v>
      </c>
      <c r="AG696" s="756">
        <f t="shared" si="327"/>
        <v>0</v>
      </c>
      <c r="AH696" s="646">
        <f t="shared" si="352"/>
        <v>0</v>
      </c>
      <c r="AI696" s="594"/>
      <c r="AJ696" s="705">
        <f t="shared" si="338"/>
        <v>680</v>
      </c>
      <c r="AK696" s="756">
        <v>0</v>
      </c>
      <c r="AL696" s="756">
        <v>0</v>
      </c>
      <c r="AM696" s="756">
        <v>0</v>
      </c>
      <c r="AN696" s="756">
        <v>0</v>
      </c>
      <c r="AO696" s="756">
        <v>0</v>
      </c>
      <c r="AP696" s="756">
        <v>0</v>
      </c>
      <c r="AQ696" s="756">
        <v>0</v>
      </c>
      <c r="AR696" s="646">
        <f t="shared" si="353"/>
        <v>0</v>
      </c>
      <c r="AS696" s="594"/>
      <c r="AT696" s="705">
        <f t="shared" si="339"/>
        <v>680</v>
      </c>
      <c r="AU696" s="756">
        <v>0</v>
      </c>
      <c r="AV696" s="756">
        <v>0</v>
      </c>
      <c r="AW696" s="756">
        <v>0</v>
      </c>
      <c r="AX696" s="756">
        <v>0</v>
      </c>
      <c r="AY696" s="756">
        <v>0</v>
      </c>
      <c r="AZ696" s="767">
        <f t="shared" si="358"/>
        <v>0</v>
      </c>
      <c r="BA696" s="756">
        <v>0</v>
      </c>
      <c r="BB696" s="756">
        <v>0</v>
      </c>
      <c r="BC696" s="756">
        <v>0</v>
      </c>
      <c r="BD696" s="756">
        <v>0</v>
      </c>
      <c r="BE696" s="767">
        <f t="shared" si="340"/>
        <v>0</v>
      </c>
      <c r="BF696" s="646">
        <f t="shared" si="341"/>
        <v>0</v>
      </c>
      <c r="BG696" s="594"/>
      <c r="BH696" s="705">
        <f t="shared" si="331"/>
        <v>680</v>
      </c>
      <c r="BI696" s="646">
        <f t="shared" si="342"/>
        <v>0</v>
      </c>
      <c r="BJ696" s="594"/>
      <c r="BK696" s="705">
        <f t="shared" si="343"/>
        <v>680</v>
      </c>
      <c r="BL696" s="756">
        <v>0</v>
      </c>
      <c r="BM696" s="756">
        <v>0</v>
      </c>
      <c r="BN696" s="756">
        <v>0</v>
      </c>
      <c r="BO696" s="756">
        <v>0</v>
      </c>
      <c r="BP696" s="756">
        <v>0</v>
      </c>
      <c r="BQ696" s="756">
        <v>0</v>
      </c>
      <c r="BR696" s="756">
        <v>0</v>
      </c>
      <c r="BS696" s="646">
        <f t="shared" si="354"/>
        <v>0</v>
      </c>
      <c r="BT696" s="594"/>
      <c r="BU696" s="705">
        <f t="shared" si="344"/>
        <v>680</v>
      </c>
      <c r="BV696" s="756">
        <v>0</v>
      </c>
      <c r="BW696" s="756">
        <v>0</v>
      </c>
      <c r="BX696" s="756">
        <v>0</v>
      </c>
      <c r="BY696" s="756">
        <v>0</v>
      </c>
      <c r="BZ696" s="756">
        <v>0</v>
      </c>
      <c r="CA696" s="756">
        <v>0</v>
      </c>
      <c r="CB696" s="756">
        <v>0</v>
      </c>
      <c r="CC696" s="646">
        <f t="shared" si="355"/>
        <v>0</v>
      </c>
      <c r="CD696" s="594"/>
      <c r="CE696" s="705">
        <f t="shared" si="332"/>
        <v>680</v>
      </c>
      <c r="CF696" s="756">
        <f t="shared" ref="CF696:CH727" si="362">BV696+BL696</f>
        <v>0</v>
      </c>
      <c r="CG696" s="756">
        <f t="shared" si="362"/>
        <v>0</v>
      </c>
      <c r="CH696" s="756">
        <f t="shared" si="362"/>
        <v>0</v>
      </c>
      <c r="CI696" s="756">
        <f t="shared" si="360"/>
        <v>0</v>
      </c>
      <c r="CJ696" s="756">
        <f t="shared" si="360"/>
        <v>0</v>
      </c>
      <c r="CK696" s="756">
        <f t="shared" si="360"/>
        <v>0</v>
      </c>
      <c r="CL696" s="756">
        <f t="shared" si="328"/>
        <v>0</v>
      </c>
      <c r="CM696" s="646">
        <f t="shared" si="356"/>
        <v>0</v>
      </c>
      <c r="CN696" s="594"/>
      <c r="CO696" s="705">
        <f t="shared" si="333"/>
        <v>680</v>
      </c>
      <c r="CP696" s="756">
        <v>0</v>
      </c>
      <c r="CQ696" s="756">
        <v>0</v>
      </c>
      <c r="CR696" s="756">
        <v>0</v>
      </c>
      <c r="CS696" s="756">
        <v>0</v>
      </c>
      <c r="CT696" s="756">
        <v>0</v>
      </c>
      <c r="CU696" s="756">
        <v>0</v>
      </c>
      <c r="CV696" s="756">
        <v>0</v>
      </c>
      <c r="CW696" s="646">
        <f t="shared" si="357"/>
        <v>0</v>
      </c>
      <c r="CX696" s="685"/>
      <c r="CY696" s="705">
        <f t="shared" si="334"/>
        <v>680</v>
      </c>
      <c r="CZ696" s="756">
        <v>0</v>
      </c>
      <c r="DA696" s="756">
        <v>0</v>
      </c>
      <c r="DB696" s="756">
        <v>0</v>
      </c>
      <c r="DC696" s="756">
        <v>0</v>
      </c>
      <c r="DD696" s="756">
        <v>0</v>
      </c>
      <c r="DE696" s="767">
        <f t="shared" si="345"/>
        <v>0</v>
      </c>
      <c r="DF696" s="756">
        <v>0</v>
      </c>
      <c r="DG696" s="756">
        <v>0</v>
      </c>
      <c r="DH696" s="756">
        <v>0</v>
      </c>
      <c r="DI696" s="756">
        <v>0</v>
      </c>
      <c r="DJ696" s="767">
        <f t="shared" si="346"/>
        <v>0</v>
      </c>
      <c r="DK696" s="715">
        <f t="shared" si="347"/>
        <v>0</v>
      </c>
      <c r="DL696" s="685"/>
      <c r="DM696" s="705">
        <f t="shared" si="335"/>
        <v>680</v>
      </c>
      <c r="DN696" s="715">
        <f t="shared" si="348"/>
        <v>0</v>
      </c>
    </row>
    <row r="697" spans="2:118" x14ac:dyDescent="0.25">
      <c r="B697" s="705">
        <v>681</v>
      </c>
      <c r="C697" s="765">
        <f>(1+_xlfn.XLOOKUP(INT((B697-1)/12)+1,'ZC Curve'!$B$8:$B$107,'ZC Curve'!R$8:R$107,,0))^(1/12)-1</f>
        <v>0</v>
      </c>
      <c r="D697" s="766">
        <f t="shared" si="349"/>
        <v>1</v>
      </c>
      <c r="E697" s="685"/>
      <c r="F697" s="705">
        <v>681</v>
      </c>
      <c r="G697" s="756">
        <v>0</v>
      </c>
      <c r="H697" s="756">
        <v>0</v>
      </c>
      <c r="I697" s="756">
        <v>0</v>
      </c>
      <c r="J697" s="756">
        <v>0</v>
      </c>
      <c r="K697" s="756">
        <v>0</v>
      </c>
      <c r="L697" s="756">
        <v>0</v>
      </c>
      <c r="M697" s="756">
        <v>0</v>
      </c>
      <c r="N697" s="646">
        <f t="shared" si="350"/>
        <v>0</v>
      </c>
      <c r="O697" s="594"/>
      <c r="P697" s="705">
        <f t="shared" si="336"/>
        <v>681</v>
      </c>
      <c r="Q697" s="756">
        <v>0</v>
      </c>
      <c r="R697" s="756">
        <v>0</v>
      </c>
      <c r="S697" s="756">
        <v>0</v>
      </c>
      <c r="T697" s="756">
        <v>0</v>
      </c>
      <c r="U697" s="756">
        <v>0</v>
      </c>
      <c r="V697" s="756">
        <v>0</v>
      </c>
      <c r="W697" s="756">
        <v>0</v>
      </c>
      <c r="X697" s="646">
        <f t="shared" si="351"/>
        <v>0</v>
      </c>
      <c r="Y697" s="594"/>
      <c r="Z697" s="705">
        <f t="shared" si="337"/>
        <v>681</v>
      </c>
      <c r="AA697" s="756">
        <f t="shared" si="361"/>
        <v>0</v>
      </c>
      <c r="AB697" s="756">
        <f t="shared" si="361"/>
        <v>0</v>
      </c>
      <c r="AC697" s="756">
        <f t="shared" si="361"/>
        <v>0</v>
      </c>
      <c r="AD697" s="756">
        <f t="shared" si="359"/>
        <v>0</v>
      </c>
      <c r="AE697" s="756">
        <f t="shared" si="359"/>
        <v>0</v>
      </c>
      <c r="AF697" s="756">
        <f t="shared" si="359"/>
        <v>0</v>
      </c>
      <c r="AG697" s="756">
        <f t="shared" si="327"/>
        <v>0</v>
      </c>
      <c r="AH697" s="646">
        <f t="shared" si="352"/>
        <v>0</v>
      </c>
      <c r="AI697" s="594"/>
      <c r="AJ697" s="705">
        <f t="shared" si="338"/>
        <v>681</v>
      </c>
      <c r="AK697" s="756">
        <v>0</v>
      </c>
      <c r="AL697" s="756">
        <v>0</v>
      </c>
      <c r="AM697" s="756">
        <v>0</v>
      </c>
      <c r="AN697" s="756">
        <v>0</v>
      </c>
      <c r="AO697" s="756">
        <v>0</v>
      </c>
      <c r="AP697" s="756">
        <v>0</v>
      </c>
      <c r="AQ697" s="756">
        <v>0</v>
      </c>
      <c r="AR697" s="646">
        <f t="shared" si="353"/>
        <v>0</v>
      </c>
      <c r="AS697" s="594"/>
      <c r="AT697" s="705">
        <f t="shared" si="339"/>
        <v>681</v>
      </c>
      <c r="AU697" s="756">
        <v>0</v>
      </c>
      <c r="AV697" s="756">
        <v>0</v>
      </c>
      <c r="AW697" s="756">
        <v>0</v>
      </c>
      <c r="AX697" s="756">
        <v>0</v>
      </c>
      <c r="AY697" s="756">
        <v>0</v>
      </c>
      <c r="AZ697" s="767">
        <f t="shared" si="358"/>
        <v>0</v>
      </c>
      <c r="BA697" s="756">
        <v>0</v>
      </c>
      <c r="BB697" s="756">
        <v>0</v>
      </c>
      <c r="BC697" s="756">
        <v>0</v>
      </c>
      <c r="BD697" s="756">
        <v>0</v>
      </c>
      <c r="BE697" s="767">
        <f t="shared" si="340"/>
        <v>0</v>
      </c>
      <c r="BF697" s="646">
        <f t="shared" si="341"/>
        <v>0</v>
      </c>
      <c r="BG697" s="594"/>
      <c r="BH697" s="705">
        <f t="shared" si="331"/>
        <v>681</v>
      </c>
      <c r="BI697" s="646">
        <f t="shared" si="342"/>
        <v>0</v>
      </c>
      <c r="BJ697" s="594"/>
      <c r="BK697" s="705">
        <f t="shared" si="343"/>
        <v>681</v>
      </c>
      <c r="BL697" s="756">
        <v>0</v>
      </c>
      <c r="BM697" s="756">
        <v>0</v>
      </c>
      <c r="BN697" s="756">
        <v>0</v>
      </c>
      <c r="BO697" s="756">
        <v>0</v>
      </c>
      <c r="BP697" s="756">
        <v>0</v>
      </c>
      <c r="BQ697" s="756">
        <v>0</v>
      </c>
      <c r="BR697" s="756">
        <v>0</v>
      </c>
      <c r="BS697" s="646">
        <f t="shared" si="354"/>
        <v>0</v>
      </c>
      <c r="BT697" s="594"/>
      <c r="BU697" s="705">
        <f t="shared" si="344"/>
        <v>681</v>
      </c>
      <c r="BV697" s="756">
        <v>0</v>
      </c>
      <c r="BW697" s="756">
        <v>0</v>
      </c>
      <c r="BX697" s="756">
        <v>0</v>
      </c>
      <c r="BY697" s="756">
        <v>0</v>
      </c>
      <c r="BZ697" s="756">
        <v>0</v>
      </c>
      <c r="CA697" s="756">
        <v>0</v>
      </c>
      <c r="CB697" s="756">
        <v>0</v>
      </c>
      <c r="CC697" s="646">
        <f t="shared" si="355"/>
        <v>0</v>
      </c>
      <c r="CD697" s="594"/>
      <c r="CE697" s="705">
        <f t="shared" si="332"/>
        <v>681</v>
      </c>
      <c r="CF697" s="756">
        <f t="shared" si="362"/>
        <v>0</v>
      </c>
      <c r="CG697" s="756">
        <f t="shared" si="362"/>
        <v>0</v>
      </c>
      <c r="CH697" s="756">
        <f t="shared" si="362"/>
        <v>0</v>
      </c>
      <c r="CI697" s="756">
        <f t="shared" si="360"/>
        <v>0</v>
      </c>
      <c r="CJ697" s="756">
        <f t="shared" si="360"/>
        <v>0</v>
      </c>
      <c r="CK697" s="756">
        <f t="shared" si="360"/>
        <v>0</v>
      </c>
      <c r="CL697" s="756">
        <f t="shared" si="328"/>
        <v>0</v>
      </c>
      <c r="CM697" s="646">
        <f t="shared" si="356"/>
        <v>0</v>
      </c>
      <c r="CN697" s="594"/>
      <c r="CO697" s="705">
        <f t="shared" si="333"/>
        <v>681</v>
      </c>
      <c r="CP697" s="756">
        <v>0</v>
      </c>
      <c r="CQ697" s="756">
        <v>0</v>
      </c>
      <c r="CR697" s="756">
        <v>0</v>
      </c>
      <c r="CS697" s="756">
        <v>0</v>
      </c>
      <c r="CT697" s="756">
        <v>0</v>
      </c>
      <c r="CU697" s="756">
        <v>0</v>
      </c>
      <c r="CV697" s="756">
        <v>0</v>
      </c>
      <c r="CW697" s="646">
        <f t="shared" si="357"/>
        <v>0</v>
      </c>
      <c r="CX697" s="685"/>
      <c r="CY697" s="705">
        <f t="shared" si="334"/>
        <v>681</v>
      </c>
      <c r="CZ697" s="756">
        <v>0</v>
      </c>
      <c r="DA697" s="756">
        <v>0</v>
      </c>
      <c r="DB697" s="756">
        <v>0</v>
      </c>
      <c r="DC697" s="756">
        <v>0</v>
      </c>
      <c r="DD697" s="756">
        <v>0</v>
      </c>
      <c r="DE697" s="767">
        <f t="shared" si="345"/>
        <v>0</v>
      </c>
      <c r="DF697" s="756">
        <v>0</v>
      </c>
      <c r="DG697" s="756">
        <v>0</v>
      </c>
      <c r="DH697" s="756">
        <v>0</v>
      </c>
      <c r="DI697" s="756">
        <v>0</v>
      </c>
      <c r="DJ697" s="767">
        <f t="shared" si="346"/>
        <v>0</v>
      </c>
      <c r="DK697" s="715">
        <f t="shared" si="347"/>
        <v>0</v>
      </c>
      <c r="DL697" s="685"/>
      <c r="DM697" s="705">
        <f t="shared" si="335"/>
        <v>681</v>
      </c>
      <c r="DN697" s="715">
        <f t="shared" si="348"/>
        <v>0</v>
      </c>
    </row>
    <row r="698" spans="2:118" x14ac:dyDescent="0.25">
      <c r="B698" s="705">
        <v>682</v>
      </c>
      <c r="C698" s="765">
        <f>(1+_xlfn.XLOOKUP(INT((B698-1)/12)+1,'ZC Curve'!$B$8:$B$107,'ZC Curve'!R$8:R$107,,0))^(1/12)-1</f>
        <v>0</v>
      </c>
      <c r="D698" s="766">
        <f t="shared" si="349"/>
        <v>1</v>
      </c>
      <c r="E698" s="685"/>
      <c r="F698" s="705">
        <v>682</v>
      </c>
      <c r="G698" s="756">
        <v>0</v>
      </c>
      <c r="H698" s="756">
        <v>0</v>
      </c>
      <c r="I698" s="756">
        <v>0</v>
      </c>
      <c r="J698" s="756">
        <v>0</v>
      </c>
      <c r="K698" s="756">
        <v>0</v>
      </c>
      <c r="L698" s="756">
        <v>0</v>
      </c>
      <c r="M698" s="756">
        <v>0</v>
      </c>
      <c r="N698" s="646">
        <f t="shared" si="350"/>
        <v>0</v>
      </c>
      <c r="O698" s="594"/>
      <c r="P698" s="705">
        <f t="shared" si="336"/>
        <v>682</v>
      </c>
      <c r="Q698" s="756">
        <v>0</v>
      </c>
      <c r="R698" s="756">
        <v>0</v>
      </c>
      <c r="S698" s="756">
        <v>0</v>
      </c>
      <c r="T698" s="756">
        <v>0</v>
      </c>
      <c r="U698" s="756">
        <v>0</v>
      </c>
      <c r="V698" s="756">
        <v>0</v>
      </c>
      <c r="W698" s="756">
        <v>0</v>
      </c>
      <c r="X698" s="646">
        <f t="shared" si="351"/>
        <v>0</v>
      </c>
      <c r="Y698" s="594"/>
      <c r="Z698" s="705">
        <f t="shared" si="337"/>
        <v>682</v>
      </c>
      <c r="AA698" s="756">
        <f t="shared" si="361"/>
        <v>0</v>
      </c>
      <c r="AB698" s="756">
        <f t="shared" si="361"/>
        <v>0</v>
      </c>
      <c r="AC698" s="756">
        <f t="shared" si="361"/>
        <v>0</v>
      </c>
      <c r="AD698" s="756">
        <f t="shared" si="359"/>
        <v>0</v>
      </c>
      <c r="AE698" s="756">
        <f t="shared" si="359"/>
        <v>0</v>
      </c>
      <c r="AF698" s="756">
        <f t="shared" si="359"/>
        <v>0</v>
      </c>
      <c r="AG698" s="756">
        <f t="shared" si="327"/>
        <v>0</v>
      </c>
      <c r="AH698" s="646">
        <f t="shared" si="352"/>
        <v>0</v>
      </c>
      <c r="AI698" s="594"/>
      <c r="AJ698" s="705">
        <f t="shared" si="338"/>
        <v>682</v>
      </c>
      <c r="AK698" s="756">
        <v>0</v>
      </c>
      <c r="AL698" s="756">
        <v>0</v>
      </c>
      <c r="AM698" s="756">
        <v>0</v>
      </c>
      <c r="AN698" s="756">
        <v>0</v>
      </c>
      <c r="AO698" s="756">
        <v>0</v>
      </c>
      <c r="AP698" s="756">
        <v>0</v>
      </c>
      <c r="AQ698" s="756">
        <v>0</v>
      </c>
      <c r="AR698" s="646">
        <f t="shared" si="353"/>
        <v>0</v>
      </c>
      <c r="AS698" s="594"/>
      <c r="AT698" s="705">
        <f t="shared" si="339"/>
        <v>682</v>
      </c>
      <c r="AU698" s="756">
        <v>0</v>
      </c>
      <c r="AV698" s="756">
        <v>0</v>
      </c>
      <c r="AW698" s="756">
        <v>0</v>
      </c>
      <c r="AX698" s="756">
        <v>0</v>
      </c>
      <c r="AY698" s="756">
        <v>0</v>
      </c>
      <c r="AZ698" s="767">
        <f t="shared" si="358"/>
        <v>0</v>
      </c>
      <c r="BA698" s="756">
        <v>0</v>
      </c>
      <c r="BB698" s="756">
        <v>0</v>
      </c>
      <c r="BC698" s="756">
        <v>0</v>
      </c>
      <c r="BD698" s="756">
        <v>0</v>
      </c>
      <c r="BE698" s="767">
        <f t="shared" si="340"/>
        <v>0</v>
      </c>
      <c r="BF698" s="646">
        <f t="shared" si="341"/>
        <v>0</v>
      </c>
      <c r="BG698" s="594"/>
      <c r="BH698" s="705">
        <f t="shared" si="331"/>
        <v>682</v>
      </c>
      <c r="BI698" s="646">
        <f t="shared" si="342"/>
        <v>0</v>
      </c>
      <c r="BJ698" s="594"/>
      <c r="BK698" s="705">
        <f t="shared" si="343"/>
        <v>682</v>
      </c>
      <c r="BL698" s="756">
        <v>0</v>
      </c>
      <c r="BM698" s="756">
        <v>0</v>
      </c>
      <c r="BN698" s="756">
        <v>0</v>
      </c>
      <c r="BO698" s="756">
        <v>0</v>
      </c>
      <c r="BP698" s="756">
        <v>0</v>
      </c>
      <c r="BQ698" s="756">
        <v>0</v>
      </c>
      <c r="BR698" s="756">
        <v>0</v>
      </c>
      <c r="BS698" s="646">
        <f t="shared" si="354"/>
        <v>0</v>
      </c>
      <c r="BT698" s="594"/>
      <c r="BU698" s="705">
        <f t="shared" si="344"/>
        <v>682</v>
      </c>
      <c r="BV698" s="756">
        <v>0</v>
      </c>
      <c r="BW698" s="756">
        <v>0</v>
      </c>
      <c r="BX698" s="756">
        <v>0</v>
      </c>
      <c r="BY698" s="756">
        <v>0</v>
      </c>
      <c r="BZ698" s="756">
        <v>0</v>
      </c>
      <c r="CA698" s="756">
        <v>0</v>
      </c>
      <c r="CB698" s="756">
        <v>0</v>
      </c>
      <c r="CC698" s="646">
        <f t="shared" si="355"/>
        <v>0</v>
      </c>
      <c r="CD698" s="594"/>
      <c r="CE698" s="705">
        <f t="shared" si="332"/>
        <v>682</v>
      </c>
      <c r="CF698" s="756">
        <f t="shared" si="362"/>
        <v>0</v>
      </c>
      <c r="CG698" s="756">
        <f t="shared" si="362"/>
        <v>0</v>
      </c>
      <c r="CH698" s="756">
        <f t="shared" si="362"/>
        <v>0</v>
      </c>
      <c r="CI698" s="756">
        <f t="shared" si="360"/>
        <v>0</v>
      </c>
      <c r="CJ698" s="756">
        <f t="shared" si="360"/>
        <v>0</v>
      </c>
      <c r="CK698" s="756">
        <f t="shared" si="360"/>
        <v>0</v>
      </c>
      <c r="CL698" s="756">
        <f t="shared" si="328"/>
        <v>0</v>
      </c>
      <c r="CM698" s="646">
        <f t="shared" si="356"/>
        <v>0</v>
      </c>
      <c r="CN698" s="594"/>
      <c r="CO698" s="705">
        <f t="shared" si="333"/>
        <v>682</v>
      </c>
      <c r="CP698" s="756">
        <v>0</v>
      </c>
      <c r="CQ698" s="756">
        <v>0</v>
      </c>
      <c r="CR698" s="756">
        <v>0</v>
      </c>
      <c r="CS698" s="756">
        <v>0</v>
      </c>
      <c r="CT698" s="756">
        <v>0</v>
      </c>
      <c r="CU698" s="756">
        <v>0</v>
      </c>
      <c r="CV698" s="756">
        <v>0</v>
      </c>
      <c r="CW698" s="646">
        <f t="shared" si="357"/>
        <v>0</v>
      </c>
      <c r="CX698" s="685"/>
      <c r="CY698" s="705">
        <f t="shared" si="334"/>
        <v>682</v>
      </c>
      <c r="CZ698" s="756">
        <v>0</v>
      </c>
      <c r="DA698" s="756">
        <v>0</v>
      </c>
      <c r="DB698" s="756">
        <v>0</v>
      </c>
      <c r="DC698" s="756">
        <v>0</v>
      </c>
      <c r="DD698" s="756">
        <v>0</v>
      </c>
      <c r="DE698" s="767">
        <f t="shared" si="345"/>
        <v>0</v>
      </c>
      <c r="DF698" s="756">
        <v>0</v>
      </c>
      <c r="DG698" s="756">
        <v>0</v>
      </c>
      <c r="DH698" s="756">
        <v>0</v>
      </c>
      <c r="DI698" s="756">
        <v>0</v>
      </c>
      <c r="DJ698" s="767">
        <f t="shared" si="346"/>
        <v>0</v>
      </c>
      <c r="DK698" s="715">
        <f t="shared" si="347"/>
        <v>0</v>
      </c>
      <c r="DL698" s="685"/>
      <c r="DM698" s="705">
        <f t="shared" si="335"/>
        <v>682</v>
      </c>
      <c r="DN698" s="715">
        <f t="shared" si="348"/>
        <v>0</v>
      </c>
    </row>
    <row r="699" spans="2:118" x14ac:dyDescent="0.25">
      <c r="B699" s="705">
        <v>683</v>
      </c>
      <c r="C699" s="765">
        <f>(1+_xlfn.XLOOKUP(INT((B699-1)/12)+1,'ZC Curve'!$B$8:$B$107,'ZC Curve'!R$8:R$107,,0))^(1/12)-1</f>
        <v>0</v>
      </c>
      <c r="D699" s="766">
        <f t="shared" si="349"/>
        <v>1</v>
      </c>
      <c r="E699" s="685"/>
      <c r="F699" s="705">
        <v>683</v>
      </c>
      <c r="G699" s="756">
        <v>0</v>
      </c>
      <c r="H699" s="756">
        <v>0</v>
      </c>
      <c r="I699" s="756">
        <v>0</v>
      </c>
      <c r="J699" s="756">
        <v>0</v>
      </c>
      <c r="K699" s="756">
        <v>0</v>
      </c>
      <c r="L699" s="756">
        <v>0</v>
      </c>
      <c r="M699" s="756">
        <v>0</v>
      </c>
      <c r="N699" s="646">
        <f t="shared" si="350"/>
        <v>0</v>
      </c>
      <c r="O699" s="594"/>
      <c r="P699" s="705">
        <f t="shared" si="336"/>
        <v>683</v>
      </c>
      <c r="Q699" s="756">
        <v>0</v>
      </c>
      <c r="R699" s="756">
        <v>0</v>
      </c>
      <c r="S699" s="756">
        <v>0</v>
      </c>
      <c r="T699" s="756">
        <v>0</v>
      </c>
      <c r="U699" s="756">
        <v>0</v>
      </c>
      <c r="V699" s="756">
        <v>0</v>
      </c>
      <c r="W699" s="756">
        <v>0</v>
      </c>
      <c r="X699" s="646">
        <f t="shared" si="351"/>
        <v>0</v>
      </c>
      <c r="Y699" s="594"/>
      <c r="Z699" s="705">
        <f t="shared" si="337"/>
        <v>683</v>
      </c>
      <c r="AA699" s="756">
        <f t="shared" si="361"/>
        <v>0</v>
      </c>
      <c r="AB699" s="756">
        <f t="shared" si="361"/>
        <v>0</v>
      </c>
      <c r="AC699" s="756">
        <f t="shared" si="361"/>
        <v>0</v>
      </c>
      <c r="AD699" s="756">
        <f t="shared" si="359"/>
        <v>0</v>
      </c>
      <c r="AE699" s="756">
        <f t="shared" si="359"/>
        <v>0</v>
      </c>
      <c r="AF699" s="756">
        <f t="shared" si="359"/>
        <v>0</v>
      </c>
      <c r="AG699" s="756">
        <f t="shared" si="327"/>
        <v>0</v>
      </c>
      <c r="AH699" s="646">
        <f t="shared" si="352"/>
        <v>0</v>
      </c>
      <c r="AI699" s="594"/>
      <c r="AJ699" s="705">
        <f t="shared" si="338"/>
        <v>683</v>
      </c>
      <c r="AK699" s="756">
        <v>0</v>
      </c>
      <c r="AL699" s="756">
        <v>0</v>
      </c>
      <c r="AM699" s="756">
        <v>0</v>
      </c>
      <c r="AN699" s="756">
        <v>0</v>
      </c>
      <c r="AO699" s="756">
        <v>0</v>
      </c>
      <c r="AP699" s="756">
        <v>0</v>
      </c>
      <c r="AQ699" s="756">
        <v>0</v>
      </c>
      <c r="AR699" s="646">
        <f t="shared" si="353"/>
        <v>0</v>
      </c>
      <c r="AS699" s="594"/>
      <c r="AT699" s="705">
        <f t="shared" si="339"/>
        <v>683</v>
      </c>
      <c r="AU699" s="756">
        <v>0</v>
      </c>
      <c r="AV699" s="756">
        <v>0</v>
      </c>
      <c r="AW699" s="756">
        <v>0</v>
      </c>
      <c r="AX699" s="756">
        <v>0</v>
      </c>
      <c r="AY699" s="756">
        <v>0</v>
      </c>
      <c r="AZ699" s="767">
        <f t="shared" si="358"/>
        <v>0</v>
      </c>
      <c r="BA699" s="756">
        <v>0</v>
      </c>
      <c r="BB699" s="756">
        <v>0</v>
      </c>
      <c r="BC699" s="756">
        <v>0</v>
      </c>
      <c r="BD699" s="756">
        <v>0</v>
      </c>
      <c r="BE699" s="767">
        <f t="shared" si="340"/>
        <v>0</v>
      </c>
      <c r="BF699" s="646">
        <f t="shared" si="341"/>
        <v>0</v>
      </c>
      <c r="BG699" s="594"/>
      <c r="BH699" s="705">
        <f t="shared" si="331"/>
        <v>683</v>
      </c>
      <c r="BI699" s="646">
        <f t="shared" si="342"/>
        <v>0</v>
      </c>
      <c r="BJ699" s="594"/>
      <c r="BK699" s="705">
        <f t="shared" si="343"/>
        <v>683</v>
      </c>
      <c r="BL699" s="756">
        <v>0</v>
      </c>
      <c r="BM699" s="756">
        <v>0</v>
      </c>
      <c r="BN699" s="756">
        <v>0</v>
      </c>
      <c r="BO699" s="756">
        <v>0</v>
      </c>
      <c r="BP699" s="756">
        <v>0</v>
      </c>
      <c r="BQ699" s="756">
        <v>0</v>
      </c>
      <c r="BR699" s="756">
        <v>0</v>
      </c>
      <c r="BS699" s="646">
        <f t="shared" si="354"/>
        <v>0</v>
      </c>
      <c r="BT699" s="594"/>
      <c r="BU699" s="705">
        <f t="shared" si="344"/>
        <v>683</v>
      </c>
      <c r="BV699" s="756">
        <v>0</v>
      </c>
      <c r="BW699" s="756">
        <v>0</v>
      </c>
      <c r="BX699" s="756">
        <v>0</v>
      </c>
      <c r="BY699" s="756">
        <v>0</v>
      </c>
      <c r="BZ699" s="756">
        <v>0</v>
      </c>
      <c r="CA699" s="756">
        <v>0</v>
      </c>
      <c r="CB699" s="756">
        <v>0</v>
      </c>
      <c r="CC699" s="646">
        <f t="shared" si="355"/>
        <v>0</v>
      </c>
      <c r="CD699" s="594"/>
      <c r="CE699" s="705">
        <f t="shared" si="332"/>
        <v>683</v>
      </c>
      <c r="CF699" s="756">
        <f t="shared" si="362"/>
        <v>0</v>
      </c>
      <c r="CG699" s="756">
        <f t="shared" si="362"/>
        <v>0</v>
      </c>
      <c r="CH699" s="756">
        <f t="shared" si="362"/>
        <v>0</v>
      </c>
      <c r="CI699" s="756">
        <f t="shared" si="360"/>
        <v>0</v>
      </c>
      <c r="CJ699" s="756">
        <f t="shared" si="360"/>
        <v>0</v>
      </c>
      <c r="CK699" s="756">
        <f t="shared" si="360"/>
        <v>0</v>
      </c>
      <c r="CL699" s="756">
        <f t="shared" si="328"/>
        <v>0</v>
      </c>
      <c r="CM699" s="646">
        <f t="shared" si="356"/>
        <v>0</v>
      </c>
      <c r="CN699" s="594"/>
      <c r="CO699" s="705">
        <f t="shared" si="333"/>
        <v>683</v>
      </c>
      <c r="CP699" s="756">
        <v>0</v>
      </c>
      <c r="CQ699" s="756">
        <v>0</v>
      </c>
      <c r="CR699" s="756">
        <v>0</v>
      </c>
      <c r="CS699" s="756">
        <v>0</v>
      </c>
      <c r="CT699" s="756">
        <v>0</v>
      </c>
      <c r="CU699" s="756">
        <v>0</v>
      </c>
      <c r="CV699" s="756">
        <v>0</v>
      </c>
      <c r="CW699" s="646">
        <f t="shared" si="357"/>
        <v>0</v>
      </c>
      <c r="CX699" s="685"/>
      <c r="CY699" s="705">
        <f t="shared" si="334"/>
        <v>683</v>
      </c>
      <c r="CZ699" s="756">
        <v>0</v>
      </c>
      <c r="DA699" s="756">
        <v>0</v>
      </c>
      <c r="DB699" s="756">
        <v>0</v>
      </c>
      <c r="DC699" s="756">
        <v>0</v>
      </c>
      <c r="DD699" s="756">
        <v>0</v>
      </c>
      <c r="DE699" s="767">
        <f t="shared" si="345"/>
        <v>0</v>
      </c>
      <c r="DF699" s="756">
        <v>0</v>
      </c>
      <c r="DG699" s="756">
        <v>0</v>
      </c>
      <c r="DH699" s="756">
        <v>0</v>
      </c>
      <c r="DI699" s="756">
        <v>0</v>
      </c>
      <c r="DJ699" s="767">
        <f t="shared" si="346"/>
        <v>0</v>
      </c>
      <c r="DK699" s="715">
        <f t="shared" si="347"/>
        <v>0</v>
      </c>
      <c r="DL699" s="685"/>
      <c r="DM699" s="705">
        <f t="shared" si="335"/>
        <v>683</v>
      </c>
      <c r="DN699" s="715">
        <f t="shared" si="348"/>
        <v>0</v>
      </c>
    </row>
    <row r="700" spans="2:118" x14ac:dyDescent="0.25">
      <c r="B700" s="705">
        <v>684</v>
      </c>
      <c r="C700" s="765">
        <f>(1+_xlfn.XLOOKUP(INT((B700-1)/12)+1,'ZC Curve'!$B$8:$B$107,'ZC Curve'!R$8:R$107,,0))^(1/12)-1</f>
        <v>0</v>
      </c>
      <c r="D700" s="766">
        <f t="shared" si="349"/>
        <v>1</v>
      </c>
      <c r="E700" s="685"/>
      <c r="F700" s="705">
        <v>684</v>
      </c>
      <c r="G700" s="756">
        <v>0</v>
      </c>
      <c r="H700" s="756">
        <v>0</v>
      </c>
      <c r="I700" s="756">
        <v>0</v>
      </c>
      <c r="J700" s="756">
        <v>0</v>
      </c>
      <c r="K700" s="756">
        <v>0</v>
      </c>
      <c r="L700" s="756">
        <v>0</v>
      </c>
      <c r="M700" s="756">
        <v>0</v>
      </c>
      <c r="N700" s="646">
        <f t="shared" si="350"/>
        <v>0</v>
      </c>
      <c r="O700" s="594"/>
      <c r="P700" s="705">
        <f t="shared" si="336"/>
        <v>684</v>
      </c>
      <c r="Q700" s="756">
        <v>0</v>
      </c>
      <c r="R700" s="756">
        <v>0</v>
      </c>
      <c r="S700" s="756">
        <v>0</v>
      </c>
      <c r="T700" s="756">
        <v>0</v>
      </c>
      <c r="U700" s="756">
        <v>0</v>
      </c>
      <c r="V700" s="756">
        <v>0</v>
      </c>
      <c r="W700" s="756">
        <v>0</v>
      </c>
      <c r="X700" s="646">
        <f t="shared" si="351"/>
        <v>0</v>
      </c>
      <c r="Y700" s="594"/>
      <c r="Z700" s="705">
        <f t="shared" si="337"/>
        <v>684</v>
      </c>
      <c r="AA700" s="756">
        <f t="shared" si="361"/>
        <v>0</v>
      </c>
      <c r="AB700" s="756">
        <f t="shared" si="361"/>
        <v>0</v>
      </c>
      <c r="AC700" s="756">
        <f t="shared" si="361"/>
        <v>0</v>
      </c>
      <c r="AD700" s="756">
        <f t="shared" si="359"/>
        <v>0</v>
      </c>
      <c r="AE700" s="756">
        <f t="shared" si="359"/>
        <v>0</v>
      </c>
      <c r="AF700" s="756">
        <f t="shared" si="359"/>
        <v>0</v>
      </c>
      <c r="AG700" s="756">
        <f t="shared" si="327"/>
        <v>0</v>
      </c>
      <c r="AH700" s="646">
        <f t="shared" si="352"/>
        <v>0</v>
      </c>
      <c r="AI700" s="594"/>
      <c r="AJ700" s="705">
        <f t="shared" si="338"/>
        <v>684</v>
      </c>
      <c r="AK700" s="756">
        <v>0</v>
      </c>
      <c r="AL700" s="756">
        <v>0</v>
      </c>
      <c r="AM700" s="756">
        <v>0</v>
      </c>
      <c r="AN700" s="756">
        <v>0</v>
      </c>
      <c r="AO700" s="756">
        <v>0</v>
      </c>
      <c r="AP700" s="756">
        <v>0</v>
      </c>
      <c r="AQ700" s="756">
        <v>0</v>
      </c>
      <c r="AR700" s="646">
        <f t="shared" si="353"/>
        <v>0</v>
      </c>
      <c r="AS700" s="594"/>
      <c r="AT700" s="705">
        <f t="shared" si="339"/>
        <v>684</v>
      </c>
      <c r="AU700" s="756">
        <v>0</v>
      </c>
      <c r="AV700" s="756">
        <v>0</v>
      </c>
      <c r="AW700" s="756">
        <v>0</v>
      </c>
      <c r="AX700" s="756">
        <v>0</v>
      </c>
      <c r="AY700" s="756">
        <v>0</v>
      </c>
      <c r="AZ700" s="767">
        <f t="shared" si="358"/>
        <v>0</v>
      </c>
      <c r="BA700" s="756">
        <v>0</v>
      </c>
      <c r="BB700" s="756">
        <v>0</v>
      </c>
      <c r="BC700" s="756">
        <v>0</v>
      </c>
      <c r="BD700" s="756">
        <v>0</v>
      </c>
      <c r="BE700" s="767">
        <f t="shared" si="340"/>
        <v>0</v>
      </c>
      <c r="BF700" s="646">
        <f t="shared" si="341"/>
        <v>0</v>
      </c>
      <c r="BG700" s="594"/>
      <c r="BH700" s="705">
        <f t="shared" si="331"/>
        <v>684</v>
      </c>
      <c r="BI700" s="646">
        <f t="shared" si="342"/>
        <v>0</v>
      </c>
      <c r="BJ700" s="594"/>
      <c r="BK700" s="705">
        <f t="shared" si="343"/>
        <v>684</v>
      </c>
      <c r="BL700" s="756">
        <v>0</v>
      </c>
      <c r="BM700" s="756">
        <v>0</v>
      </c>
      <c r="BN700" s="756">
        <v>0</v>
      </c>
      <c r="BO700" s="756">
        <v>0</v>
      </c>
      <c r="BP700" s="756">
        <v>0</v>
      </c>
      <c r="BQ700" s="756">
        <v>0</v>
      </c>
      <c r="BR700" s="756">
        <v>0</v>
      </c>
      <c r="BS700" s="646">
        <f t="shared" si="354"/>
        <v>0</v>
      </c>
      <c r="BT700" s="594"/>
      <c r="BU700" s="705">
        <f t="shared" si="344"/>
        <v>684</v>
      </c>
      <c r="BV700" s="756">
        <v>0</v>
      </c>
      <c r="BW700" s="756">
        <v>0</v>
      </c>
      <c r="BX700" s="756">
        <v>0</v>
      </c>
      <c r="BY700" s="756">
        <v>0</v>
      </c>
      <c r="BZ700" s="756">
        <v>0</v>
      </c>
      <c r="CA700" s="756">
        <v>0</v>
      </c>
      <c r="CB700" s="756">
        <v>0</v>
      </c>
      <c r="CC700" s="646">
        <f t="shared" si="355"/>
        <v>0</v>
      </c>
      <c r="CD700" s="594"/>
      <c r="CE700" s="705">
        <f t="shared" si="332"/>
        <v>684</v>
      </c>
      <c r="CF700" s="756">
        <f t="shared" si="362"/>
        <v>0</v>
      </c>
      <c r="CG700" s="756">
        <f t="shared" si="362"/>
        <v>0</v>
      </c>
      <c r="CH700" s="756">
        <f t="shared" si="362"/>
        <v>0</v>
      </c>
      <c r="CI700" s="756">
        <f t="shared" si="360"/>
        <v>0</v>
      </c>
      <c r="CJ700" s="756">
        <f t="shared" si="360"/>
        <v>0</v>
      </c>
      <c r="CK700" s="756">
        <f t="shared" si="360"/>
        <v>0</v>
      </c>
      <c r="CL700" s="756">
        <f t="shared" si="328"/>
        <v>0</v>
      </c>
      <c r="CM700" s="646">
        <f t="shared" si="356"/>
        <v>0</v>
      </c>
      <c r="CN700" s="594"/>
      <c r="CO700" s="705">
        <f t="shared" si="333"/>
        <v>684</v>
      </c>
      <c r="CP700" s="756">
        <v>0</v>
      </c>
      <c r="CQ700" s="756">
        <v>0</v>
      </c>
      <c r="CR700" s="756">
        <v>0</v>
      </c>
      <c r="CS700" s="756">
        <v>0</v>
      </c>
      <c r="CT700" s="756">
        <v>0</v>
      </c>
      <c r="CU700" s="756">
        <v>0</v>
      </c>
      <c r="CV700" s="756">
        <v>0</v>
      </c>
      <c r="CW700" s="646">
        <f t="shared" si="357"/>
        <v>0</v>
      </c>
      <c r="CX700" s="685"/>
      <c r="CY700" s="705">
        <f t="shared" si="334"/>
        <v>684</v>
      </c>
      <c r="CZ700" s="756">
        <v>0</v>
      </c>
      <c r="DA700" s="756">
        <v>0</v>
      </c>
      <c r="DB700" s="756">
        <v>0</v>
      </c>
      <c r="DC700" s="756">
        <v>0</v>
      </c>
      <c r="DD700" s="756">
        <v>0</v>
      </c>
      <c r="DE700" s="767">
        <f t="shared" si="345"/>
        <v>0</v>
      </c>
      <c r="DF700" s="756">
        <v>0</v>
      </c>
      <c r="DG700" s="756">
        <v>0</v>
      </c>
      <c r="DH700" s="756">
        <v>0</v>
      </c>
      <c r="DI700" s="756">
        <v>0</v>
      </c>
      <c r="DJ700" s="767">
        <f t="shared" si="346"/>
        <v>0</v>
      </c>
      <c r="DK700" s="715">
        <f t="shared" si="347"/>
        <v>0</v>
      </c>
      <c r="DL700" s="685"/>
      <c r="DM700" s="705">
        <f t="shared" si="335"/>
        <v>684</v>
      </c>
      <c r="DN700" s="715">
        <f t="shared" si="348"/>
        <v>0</v>
      </c>
    </row>
    <row r="701" spans="2:118" x14ac:dyDescent="0.25">
      <c r="B701" s="705">
        <v>685</v>
      </c>
      <c r="C701" s="765">
        <f>(1+_xlfn.XLOOKUP(INT((B701-1)/12)+1,'ZC Curve'!$B$8:$B$107,'ZC Curve'!R$8:R$107,,0))^(1/12)-1</f>
        <v>0</v>
      </c>
      <c r="D701" s="766">
        <f t="shared" si="349"/>
        <v>1</v>
      </c>
      <c r="E701" s="685"/>
      <c r="F701" s="705">
        <v>685</v>
      </c>
      <c r="G701" s="756">
        <v>0</v>
      </c>
      <c r="H701" s="756">
        <v>0</v>
      </c>
      <c r="I701" s="756">
        <v>0</v>
      </c>
      <c r="J701" s="756">
        <v>0</v>
      </c>
      <c r="K701" s="756">
        <v>0</v>
      </c>
      <c r="L701" s="756">
        <v>0</v>
      </c>
      <c r="M701" s="756">
        <v>0</v>
      </c>
      <c r="N701" s="646">
        <f t="shared" si="350"/>
        <v>0</v>
      </c>
      <c r="O701" s="594"/>
      <c r="P701" s="705">
        <f t="shared" si="336"/>
        <v>685</v>
      </c>
      <c r="Q701" s="756">
        <v>0</v>
      </c>
      <c r="R701" s="756">
        <v>0</v>
      </c>
      <c r="S701" s="756">
        <v>0</v>
      </c>
      <c r="T701" s="756">
        <v>0</v>
      </c>
      <c r="U701" s="756">
        <v>0</v>
      </c>
      <c r="V701" s="756">
        <v>0</v>
      </c>
      <c r="W701" s="756">
        <v>0</v>
      </c>
      <c r="X701" s="646">
        <f t="shared" si="351"/>
        <v>0</v>
      </c>
      <c r="Y701" s="594"/>
      <c r="Z701" s="705">
        <f t="shared" si="337"/>
        <v>685</v>
      </c>
      <c r="AA701" s="756">
        <f t="shared" si="361"/>
        <v>0</v>
      </c>
      <c r="AB701" s="756">
        <f t="shared" si="361"/>
        <v>0</v>
      </c>
      <c r="AC701" s="756">
        <f t="shared" si="361"/>
        <v>0</v>
      </c>
      <c r="AD701" s="756">
        <f t="shared" si="359"/>
        <v>0</v>
      </c>
      <c r="AE701" s="756">
        <f t="shared" si="359"/>
        <v>0</v>
      </c>
      <c r="AF701" s="756">
        <f t="shared" si="359"/>
        <v>0</v>
      </c>
      <c r="AG701" s="756">
        <f t="shared" si="327"/>
        <v>0</v>
      </c>
      <c r="AH701" s="646">
        <f t="shared" si="352"/>
        <v>0</v>
      </c>
      <c r="AI701" s="594"/>
      <c r="AJ701" s="705">
        <f t="shared" si="338"/>
        <v>685</v>
      </c>
      <c r="AK701" s="756">
        <v>0</v>
      </c>
      <c r="AL701" s="756">
        <v>0</v>
      </c>
      <c r="AM701" s="756">
        <v>0</v>
      </c>
      <c r="AN701" s="756">
        <v>0</v>
      </c>
      <c r="AO701" s="756">
        <v>0</v>
      </c>
      <c r="AP701" s="756">
        <v>0</v>
      </c>
      <c r="AQ701" s="756">
        <v>0</v>
      </c>
      <c r="AR701" s="646">
        <f t="shared" si="353"/>
        <v>0</v>
      </c>
      <c r="AS701" s="594"/>
      <c r="AT701" s="705">
        <f t="shared" si="339"/>
        <v>685</v>
      </c>
      <c r="AU701" s="756">
        <v>0</v>
      </c>
      <c r="AV701" s="756">
        <v>0</v>
      </c>
      <c r="AW701" s="756">
        <v>0</v>
      </c>
      <c r="AX701" s="756">
        <v>0</v>
      </c>
      <c r="AY701" s="756">
        <v>0</v>
      </c>
      <c r="AZ701" s="767">
        <f t="shared" si="358"/>
        <v>0</v>
      </c>
      <c r="BA701" s="756">
        <v>0</v>
      </c>
      <c r="BB701" s="756">
        <v>0</v>
      </c>
      <c r="BC701" s="756">
        <v>0</v>
      </c>
      <c r="BD701" s="756">
        <v>0</v>
      </c>
      <c r="BE701" s="767">
        <f t="shared" si="340"/>
        <v>0</v>
      </c>
      <c r="BF701" s="646">
        <f t="shared" si="341"/>
        <v>0</v>
      </c>
      <c r="BG701" s="594"/>
      <c r="BH701" s="705">
        <f t="shared" si="331"/>
        <v>685</v>
      </c>
      <c r="BI701" s="646">
        <f t="shared" si="342"/>
        <v>0</v>
      </c>
      <c r="BJ701" s="594"/>
      <c r="BK701" s="705">
        <f t="shared" si="343"/>
        <v>685</v>
      </c>
      <c r="BL701" s="756">
        <v>0</v>
      </c>
      <c r="BM701" s="756">
        <v>0</v>
      </c>
      <c r="BN701" s="756">
        <v>0</v>
      </c>
      <c r="BO701" s="756">
        <v>0</v>
      </c>
      <c r="BP701" s="756">
        <v>0</v>
      </c>
      <c r="BQ701" s="756">
        <v>0</v>
      </c>
      <c r="BR701" s="756">
        <v>0</v>
      </c>
      <c r="BS701" s="646">
        <f t="shared" si="354"/>
        <v>0</v>
      </c>
      <c r="BT701" s="594"/>
      <c r="BU701" s="705">
        <f t="shared" si="344"/>
        <v>685</v>
      </c>
      <c r="BV701" s="756">
        <v>0</v>
      </c>
      <c r="BW701" s="756">
        <v>0</v>
      </c>
      <c r="BX701" s="756">
        <v>0</v>
      </c>
      <c r="BY701" s="756">
        <v>0</v>
      </c>
      <c r="BZ701" s="756">
        <v>0</v>
      </c>
      <c r="CA701" s="756">
        <v>0</v>
      </c>
      <c r="CB701" s="756">
        <v>0</v>
      </c>
      <c r="CC701" s="646">
        <f t="shared" si="355"/>
        <v>0</v>
      </c>
      <c r="CD701" s="594"/>
      <c r="CE701" s="705">
        <f t="shared" si="332"/>
        <v>685</v>
      </c>
      <c r="CF701" s="756">
        <f t="shared" si="362"/>
        <v>0</v>
      </c>
      <c r="CG701" s="756">
        <f t="shared" si="362"/>
        <v>0</v>
      </c>
      <c r="CH701" s="756">
        <f t="shared" si="362"/>
        <v>0</v>
      </c>
      <c r="CI701" s="756">
        <f t="shared" si="360"/>
        <v>0</v>
      </c>
      <c r="CJ701" s="756">
        <f t="shared" si="360"/>
        <v>0</v>
      </c>
      <c r="CK701" s="756">
        <f t="shared" si="360"/>
        <v>0</v>
      </c>
      <c r="CL701" s="756">
        <f t="shared" si="328"/>
        <v>0</v>
      </c>
      <c r="CM701" s="646">
        <f t="shared" si="356"/>
        <v>0</v>
      </c>
      <c r="CN701" s="594"/>
      <c r="CO701" s="705">
        <f t="shared" si="333"/>
        <v>685</v>
      </c>
      <c r="CP701" s="756">
        <v>0</v>
      </c>
      <c r="CQ701" s="756">
        <v>0</v>
      </c>
      <c r="CR701" s="756">
        <v>0</v>
      </c>
      <c r="CS701" s="756">
        <v>0</v>
      </c>
      <c r="CT701" s="756">
        <v>0</v>
      </c>
      <c r="CU701" s="756">
        <v>0</v>
      </c>
      <c r="CV701" s="756">
        <v>0</v>
      </c>
      <c r="CW701" s="646">
        <f t="shared" si="357"/>
        <v>0</v>
      </c>
      <c r="CX701" s="685"/>
      <c r="CY701" s="705">
        <f t="shared" si="334"/>
        <v>685</v>
      </c>
      <c r="CZ701" s="756">
        <v>0</v>
      </c>
      <c r="DA701" s="756">
        <v>0</v>
      </c>
      <c r="DB701" s="756">
        <v>0</v>
      </c>
      <c r="DC701" s="756">
        <v>0</v>
      </c>
      <c r="DD701" s="756">
        <v>0</v>
      </c>
      <c r="DE701" s="767">
        <f t="shared" si="345"/>
        <v>0</v>
      </c>
      <c r="DF701" s="756">
        <v>0</v>
      </c>
      <c r="DG701" s="756">
        <v>0</v>
      </c>
      <c r="DH701" s="756">
        <v>0</v>
      </c>
      <c r="DI701" s="756">
        <v>0</v>
      </c>
      <c r="DJ701" s="767">
        <f t="shared" si="346"/>
        <v>0</v>
      </c>
      <c r="DK701" s="715">
        <f t="shared" si="347"/>
        <v>0</v>
      </c>
      <c r="DL701" s="685"/>
      <c r="DM701" s="705">
        <f t="shared" si="335"/>
        <v>685</v>
      </c>
      <c r="DN701" s="715">
        <f t="shared" si="348"/>
        <v>0</v>
      </c>
    </row>
    <row r="702" spans="2:118" x14ac:dyDescent="0.25">
      <c r="B702" s="705">
        <v>686</v>
      </c>
      <c r="C702" s="765">
        <f>(1+_xlfn.XLOOKUP(INT((B702-1)/12)+1,'ZC Curve'!$B$8:$B$107,'ZC Curve'!R$8:R$107,,0))^(1/12)-1</f>
        <v>0</v>
      </c>
      <c r="D702" s="766">
        <f t="shared" si="349"/>
        <v>1</v>
      </c>
      <c r="E702" s="685"/>
      <c r="F702" s="705">
        <v>686</v>
      </c>
      <c r="G702" s="756">
        <v>0</v>
      </c>
      <c r="H702" s="756">
        <v>0</v>
      </c>
      <c r="I702" s="756">
        <v>0</v>
      </c>
      <c r="J702" s="756">
        <v>0</v>
      </c>
      <c r="K702" s="756">
        <v>0</v>
      </c>
      <c r="L702" s="756">
        <v>0</v>
      </c>
      <c r="M702" s="756">
        <v>0</v>
      </c>
      <c r="N702" s="646">
        <f t="shared" si="350"/>
        <v>0</v>
      </c>
      <c r="O702" s="594"/>
      <c r="P702" s="705">
        <f t="shared" si="336"/>
        <v>686</v>
      </c>
      <c r="Q702" s="756">
        <v>0</v>
      </c>
      <c r="R702" s="756">
        <v>0</v>
      </c>
      <c r="S702" s="756">
        <v>0</v>
      </c>
      <c r="T702" s="756">
        <v>0</v>
      </c>
      <c r="U702" s="756">
        <v>0</v>
      </c>
      <c r="V702" s="756">
        <v>0</v>
      </c>
      <c r="W702" s="756">
        <v>0</v>
      </c>
      <c r="X702" s="646">
        <f t="shared" si="351"/>
        <v>0</v>
      </c>
      <c r="Y702" s="594"/>
      <c r="Z702" s="705">
        <f t="shared" si="337"/>
        <v>686</v>
      </c>
      <c r="AA702" s="756">
        <f t="shared" si="361"/>
        <v>0</v>
      </c>
      <c r="AB702" s="756">
        <f t="shared" si="361"/>
        <v>0</v>
      </c>
      <c r="AC702" s="756">
        <f t="shared" si="361"/>
        <v>0</v>
      </c>
      <c r="AD702" s="756">
        <f t="shared" si="359"/>
        <v>0</v>
      </c>
      <c r="AE702" s="756">
        <f t="shared" si="359"/>
        <v>0</v>
      </c>
      <c r="AF702" s="756">
        <f t="shared" si="359"/>
        <v>0</v>
      </c>
      <c r="AG702" s="756">
        <f t="shared" si="327"/>
        <v>0</v>
      </c>
      <c r="AH702" s="646">
        <f t="shared" si="352"/>
        <v>0</v>
      </c>
      <c r="AI702" s="594"/>
      <c r="AJ702" s="705">
        <f t="shared" si="338"/>
        <v>686</v>
      </c>
      <c r="AK702" s="756">
        <v>0</v>
      </c>
      <c r="AL702" s="756">
        <v>0</v>
      </c>
      <c r="AM702" s="756">
        <v>0</v>
      </c>
      <c r="AN702" s="756">
        <v>0</v>
      </c>
      <c r="AO702" s="756">
        <v>0</v>
      </c>
      <c r="AP702" s="756">
        <v>0</v>
      </c>
      <c r="AQ702" s="756">
        <v>0</v>
      </c>
      <c r="AR702" s="646">
        <f t="shared" si="353"/>
        <v>0</v>
      </c>
      <c r="AS702" s="594"/>
      <c r="AT702" s="705">
        <f t="shared" si="339"/>
        <v>686</v>
      </c>
      <c r="AU702" s="756">
        <v>0</v>
      </c>
      <c r="AV702" s="756">
        <v>0</v>
      </c>
      <c r="AW702" s="756">
        <v>0</v>
      </c>
      <c r="AX702" s="756">
        <v>0</v>
      </c>
      <c r="AY702" s="756">
        <v>0</v>
      </c>
      <c r="AZ702" s="767">
        <f t="shared" si="358"/>
        <v>0</v>
      </c>
      <c r="BA702" s="756">
        <v>0</v>
      </c>
      <c r="BB702" s="756">
        <v>0</v>
      </c>
      <c r="BC702" s="756">
        <v>0</v>
      </c>
      <c r="BD702" s="756">
        <v>0</v>
      </c>
      <c r="BE702" s="767">
        <f t="shared" si="340"/>
        <v>0</v>
      </c>
      <c r="BF702" s="646">
        <f t="shared" si="341"/>
        <v>0</v>
      </c>
      <c r="BG702" s="594"/>
      <c r="BH702" s="705">
        <f t="shared" si="331"/>
        <v>686</v>
      </c>
      <c r="BI702" s="646">
        <f t="shared" si="342"/>
        <v>0</v>
      </c>
      <c r="BJ702" s="594"/>
      <c r="BK702" s="705">
        <f t="shared" si="343"/>
        <v>686</v>
      </c>
      <c r="BL702" s="756">
        <v>0</v>
      </c>
      <c r="BM702" s="756">
        <v>0</v>
      </c>
      <c r="BN702" s="756">
        <v>0</v>
      </c>
      <c r="BO702" s="756">
        <v>0</v>
      </c>
      <c r="BP702" s="756">
        <v>0</v>
      </c>
      <c r="BQ702" s="756">
        <v>0</v>
      </c>
      <c r="BR702" s="756">
        <v>0</v>
      </c>
      <c r="BS702" s="646">
        <f t="shared" si="354"/>
        <v>0</v>
      </c>
      <c r="BT702" s="594"/>
      <c r="BU702" s="705">
        <f t="shared" si="344"/>
        <v>686</v>
      </c>
      <c r="BV702" s="756">
        <v>0</v>
      </c>
      <c r="BW702" s="756">
        <v>0</v>
      </c>
      <c r="BX702" s="756">
        <v>0</v>
      </c>
      <c r="BY702" s="756">
        <v>0</v>
      </c>
      <c r="BZ702" s="756">
        <v>0</v>
      </c>
      <c r="CA702" s="756">
        <v>0</v>
      </c>
      <c r="CB702" s="756">
        <v>0</v>
      </c>
      <c r="CC702" s="646">
        <f t="shared" si="355"/>
        <v>0</v>
      </c>
      <c r="CD702" s="594"/>
      <c r="CE702" s="705">
        <f t="shared" si="332"/>
        <v>686</v>
      </c>
      <c r="CF702" s="756">
        <f t="shared" si="362"/>
        <v>0</v>
      </c>
      <c r="CG702" s="756">
        <f t="shared" si="362"/>
        <v>0</v>
      </c>
      <c r="CH702" s="756">
        <f t="shared" si="362"/>
        <v>0</v>
      </c>
      <c r="CI702" s="756">
        <f t="shared" si="360"/>
        <v>0</v>
      </c>
      <c r="CJ702" s="756">
        <f t="shared" si="360"/>
        <v>0</v>
      </c>
      <c r="CK702" s="756">
        <f t="shared" si="360"/>
        <v>0</v>
      </c>
      <c r="CL702" s="756">
        <f t="shared" si="328"/>
        <v>0</v>
      </c>
      <c r="CM702" s="646">
        <f t="shared" si="356"/>
        <v>0</v>
      </c>
      <c r="CN702" s="594"/>
      <c r="CO702" s="705">
        <f t="shared" si="333"/>
        <v>686</v>
      </c>
      <c r="CP702" s="756">
        <v>0</v>
      </c>
      <c r="CQ702" s="756">
        <v>0</v>
      </c>
      <c r="CR702" s="756">
        <v>0</v>
      </c>
      <c r="CS702" s="756">
        <v>0</v>
      </c>
      <c r="CT702" s="756">
        <v>0</v>
      </c>
      <c r="CU702" s="756">
        <v>0</v>
      </c>
      <c r="CV702" s="756">
        <v>0</v>
      </c>
      <c r="CW702" s="646">
        <f t="shared" si="357"/>
        <v>0</v>
      </c>
      <c r="CX702" s="685"/>
      <c r="CY702" s="705">
        <f t="shared" si="334"/>
        <v>686</v>
      </c>
      <c r="CZ702" s="756">
        <v>0</v>
      </c>
      <c r="DA702" s="756">
        <v>0</v>
      </c>
      <c r="DB702" s="756">
        <v>0</v>
      </c>
      <c r="DC702" s="756">
        <v>0</v>
      </c>
      <c r="DD702" s="756">
        <v>0</v>
      </c>
      <c r="DE702" s="767">
        <f t="shared" si="345"/>
        <v>0</v>
      </c>
      <c r="DF702" s="756">
        <v>0</v>
      </c>
      <c r="DG702" s="756">
        <v>0</v>
      </c>
      <c r="DH702" s="756">
        <v>0</v>
      </c>
      <c r="DI702" s="756">
        <v>0</v>
      </c>
      <c r="DJ702" s="767">
        <f t="shared" si="346"/>
        <v>0</v>
      </c>
      <c r="DK702" s="715">
        <f t="shared" si="347"/>
        <v>0</v>
      </c>
      <c r="DL702" s="685"/>
      <c r="DM702" s="705">
        <f t="shared" si="335"/>
        <v>686</v>
      </c>
      <c r="DN702" s="715">
        <f t="shared" si="348"/>
        <v>0</v>
      </c>
    </row>
    <row r="703" spans="2:118" x14ac:dyDescent="0.25">
      <c r="B703" s="705">
        <v>687</v>
      </c>
      <c r="C703" s="765">
        <f>(1+_xlfn.XLOOKUP(INT((B703-1)/12)+1,'ZC Curve'!$B$8:$B$107,'ZC Curve'!R$8:R$107,,0))^(1/12)-1</f>
        <v>0</v>
      </c>
      <c r="D703" s="766">
        <f t="shared" si="349"/>
        <v>1</v>
      </c>
      <c r="E703" s="685"/>
      <c r="F703" s="705">
        <v>687</v>
      </c>
      <c r="G703" s="756">
        <v>0</v>
      </c>
      <c r="H703" s="756">
        <v>0</v>
      </c>
      <c r="I703" s="756">
        <v>0</v>
      </c>
      <c r="J703" s="756">
        <v>0</v>
      </c>
      <c r="K703" s="756">
        <v>0</v>
      </c>
      <c r="L703" s="756">
        <v>0</v>
      </c>
      <c r="M703" s="756">
        <v>0</v>
      </c>
      <c r="N703" s="646">
        <f t="shared" si="350"/>
        <v>0</v>
      </c>
      <c r="O703" s="594"/>
      <c r="P703" s="705">
        <f t="shared" si="336"/>
        <v>687</v>
      </c>
      <c r="Q703" s="756">
        <v>0</v>
      </c>
      <c r="R703" s="756">
        <v>0</v>
      </c>
      <c r="S703" s="756">
        <v>0</v>
      </c>
      <c r="T703" s="756">
        <v>0</v>
      </c>
      <c r="U703" s="756">
        <v>0</v>
      </c>
      <c r="V703" s="756">
        <v>0</v>
      </c>
      <c r="W703" s="756">
        <v>0</v>
      </c>
      <c r="X703" s="646">
        <f t="shared" si="351"/>
        <v>0</v>
      </c>
      <c r="Y703" s="594"/>
      <c r="Z703" s="705">
        <f t="shared" si="337"/>
        <v>687</v>
      </c>
      <c r="AA703" s="756">
        <f t="shared" si="361"/>
        <v>0</v>
      </c>
      <c r="AB703" s="756">
        <f t="shared" si="361"/>
        <v>0</v>
      </c>
      <c r="AC703" s="756">
        <f t="shared" si="361"/>
        <v>0</v>
      </c>
      <c r="AD703" s="756">
        <f t="shared" si="359"/>
        <v>0</v>
      </c>
      <c r="AE703" s="756">
        <f t="shared" si="359"/>
        <v>0</v>
      </c>
      <c r="AF703" s="756">
        <f t="shared" si="359"/>
        <v>0</v>
      </c>
      <c r="AG703" s="756">
        <f t="shared" si="327"/>
        <v>0</v>
      </c>
      <c r="AH703" s="646">
        <f t="shared" si="352"/>
        <v>0</v>
      </c>
      <c r="AI703" s="594"/>
      <c r="AJ703" s="705">
        <f t="shared" si="338"/>
        <v>687</v>
      </c>
      <c r="AK703" s="756">
        <v>0</v>
      </c>
      <c r="AL703" s="756">
        <v>0</v>
      </c>
      <c r="AM703" s="756">
        <v>0</v>
      </c>
      <c r="AN703" s="756">
        <v>0</v>
      </c>
      <c r="AO703" s="756">
        <v>0</v>
      </c>
      <c r="AP703" s="756">
        <v>0</v>
      </c>
      <c r="AQ703" s="756">
        <v>0</v>
      </c>
      <c r="AR703" s="646">
        <f t="shared" si="353"/>
        <v>0</v>
      </c>
      <c r="AS703" s="594"/>
      <c r="AT703" s="705">
        <f t="shared" si="339"/>
        <v>687</v>
      </c>
      <c r="AU703" s="756">
        <v>0</v>
      </c>
      <c r="AV703" s="756">
        <v>0</v>
      </c>
      <c r="AW703" s="756">
        <v>0</v>
      </c>
      <c r="AX703" s="756">
        <v>0</v>
      </c>
      <c r="AY703" s="756">
        <v>0</v>
      </c>
      <c r="AZ703" s="767">
        <f t="shared" si="358"/>
        <v>0</v>
      </c>
      <c r="BA703" s="756">
        <v>0</v>
      </c>
      <c r="BB703" s="756">
        <v>0</v>
      </c>
      <c r="BC703" s="756">
        <v>0</v>
      </c>
      <c r="BD703" s="756">
        <v>0</v>
      </c>
      <c r="BE703" s="767">
        <f t="shared" si="340"/>
        <v>0</v>
      </c>
      <c r="BF703" s="646">
        <f t="shared" si="341"/>
        <v>0</v>
      </c>
      <c r="BG703" s="594"/>
      <c r="BH703" s="705">
        <f t="shared" si="331"/>
        <v>687</v>
      </c>
      <c r="BI703" s="646">
        <f t="shared" si="342"/>
        <v>0</v>
      </c>
      <c r="BJ703" s="594"/>
      <c r="BK703" s="705">
        <f t="shared" si="343"/>
        <v>687</v>
      </c>
      <c r="BL703" s="756">
        <v>0</v>
      </c>
      <c r="BM703" s="756">
        <v>0</v>
      </c>
      <c r="BN703" s="756">
        <v>0</v>
      </c>
      <c r="BO703" s="756">
        <v>0</v>
      </c>
      <c r="BP703" s="756">
        <v>0</v>
      </c>
      <c r="BQ703" s="756">
        <v>0</v>
      </c>
      <c r="BR703" s="756">
        <v>0</v>
      </c>
      <c r="BS703" s="646">
        <f t="shared" si="354"/>
        <v>0</v>
      </c>
      <c r="BT703" s="594"/>
      <c r="BU703" s="705">
        <f t="shared" si="344"/>
        <v>687</v>
      </c>
      <c r="BV703" s="756">
        <v>0</v>
      </c>
      <c r="BW703" s="756">
        <v>0</v>
      </c>
      <c r="BX703" s="756">
        <v>0</v>
      </c>
      <c r="BY703" s="756">
        <v>0</v>
      </c>
      <c r="BZ703" s="756">
        <v>0</v>
      </c>
      <c r="CA703" s="756">
        <v>0</v>
      </c>
      <c r="CB703" s="756">
        <v>0</v>
      </c>
      <c r="CC703" s="646">
        <f t="shared" si="355"/>
        <v>0</v>
      </c>
      <c r="CD703" s="594"/>
      <c r="CE703" s="705">
        <f t="shared" si="332"/>
        <v>687</v>
      </c>
      <c r="CF703" s="756">
        <f t="shared" si="362"/>
        <v>0</v>
      </c>
      <c r="CG703" s="756">
        <f t="shared" si="362"/>
        <v>0</v>
      </c>
      <c r="CH703" s="756">
        <f t="shared" si="362"/>
        <v>0</v>
      </c>
      <c r="CI703" s="756">
        <f t="shared" si="360"/>
        <v>0</v>
      </c>
      <c r="CJ703" s="756">
        <f t="shared" si="360"/>
        <v>0</v>
      </c>
      <c r="CK703" s="756">
        <f t="shared" si="360"/>
        <v>0</v>
      </c>
      <c r="CL703" s="756">
        <f t="shared" si="328"/>
        <v>0</v>
      </c>
      <c r="CM703" s="646">
        <f t="shared" si="356"/>
        <v>0</v>
      </c>
      <c r="CN703" s="594"/>
      <c r="CO703" s="705">
        <f t="shared" si="333"/>
        <v>687</v>
      </c>
      <c r="CP703" s="756">
        <v>0</v>
      </c>
      <c r="CQ703" s="756">
        <v>0</v>
      </c>
      <c r="CR703" s="756">
        <v>0</v>
      </c>
      <c r="CS703" s="756">
        <v>0</v>
      </c>
      <c r="CT703" s="756">
        <v>0</v>
      </c>
      <c r="CU703" s="756">
        <v>0</v>
      </c>
      <c r="CV703" s="756">
        <v>0</v>
      </c>
      <c r="CW703" s="646">
        <f t="shared" si="357"/>
        <v>0</v>
      </c>
      <c r="CX703" s="685"/>
      <c r="CY703" s="705">
        <f t="shared" si="334"/>
        <v>687</v>
      </c>
      <c r="CZ703" s="756">
        <v>0</v>
      </c>
      <c r="DA703" s="756">
        <v>0</v>
      </c>
      <c r="DB703" s="756">
        <v>0</v>
      </c>
      <c r="DC703" s="756">
        <v>0</v>
      </c>
      <c r="DD703" s="756">
        <v>0</v>
      </c>
      <c r="DE703" s="767">
        <f t="shared" si="345"/>
        <v>0</v>
      </c>
      <c r="DF703" s="756">
        <v>0</v>
      </c>
      <c r="DG703" s="756">
        <v>0</v>
      </c>
      <c r="DH703" s="756">
        <v>0</v>
      </c>
      <c r="DI703" s="756">
        <v>0</v>
      </c>
      <c r="DJ703" s="767">
        <f t="shared" si="346"/>
        <v>0</v>
      </c>
      <c r="DK703" s="715">
        <f t="shared" si="347"/>
        <v>0</v>
      </c>
      <c r="DL703" s="685"/>
      <c r="DM703" s="705">
        <f t="shared" si="335"/>
        <v>687</v>
      </c>
      <c r="DN703" s="715">
        <f t="shared" si="348"/>
        <v>0</v>
      </c>
    </row>
    <row r="704" spans="2:118" x14ac:dyDescent="0.25">
      <c r="B704" s="705">
        <v>688</v>
      </c>
      <c r="C704" s="765">
        <f>(1+_xlfn.XLOOKUP(INT((B704-1)/12)+1,'ZC Curve'!$B$8:$B$107,'ZC Curve'!R$8:R$107,,0))^(1/12)-1</f>
        <v>0</v>
      </c>
      <c r="D704" s="766">
        <f t="shared" si="349"/>
        <v>1</v>
      </c>
      <c r="E704" s="685"/>
      <c r="F704" s="705">
        <v>688</v>
      </c>
      <c r="G704" s="756">
        <v>0</v>
      </c>
      <c r="H704" s="756">
        <v>0</v>
      </c>
      <c r="I704" s="756">
        <v>0</v>
      </c>
      <c r="J704" s="756">
        <v>0</v>
      </c>
      <c r="K704" s="756">
        <v>0</v>
      </c>
      <c r="L704" s="756">
        <v>0</v>
      </c>
      <c r="M704" s="756">
        <v>0</v>
      </c>
      <c r="N704" s="646">
        <f t="shared" si="350"/>
        <v>0</v>
      </c>
      <c r="O704" s="594"/>
      <c r="P704" s="705">
        <f t="shared" si="336"/>
        <v>688</v>
      </c>
      <c r="Q704" s="756">
        <v>0</v>
      </c>
      <c r="R704" s="756">
        <v>0</v>
      </c>
      <c r="S704" s="756">
        <v>0</v>
      </c>
      <c r="T704" s="756">
        <v>0</v>
      </c>
      <c r="U704" s="756">
        <v>0</v>
      </c>
      <c r="V704" s="756">
        <v>0</v>
      </c>
      <c r="W704" s="756">
        <v>0</v>
      </c>
      <c r="X704" s="646">
        <f t="shared" si="351"/>
        <v>0</v>
      </c>
      <c r="Y704" s="594"/>
      <c r="Z704" s="705">
        <f t="shared" si="337"/>
        <v>688</v>
      </c>
      <c r="AA704" s="756">
        <f t="shared" si="361"/>
        <v>0</v>
      </c>
      <c r="AB704" s="756">
        <f t="shared" si="361"/>
        <v>0</v>
      </c>
      <c r="AC704" s="756">
        <f t="shared" si="361"/>
        <v>0</v>
      </c>
      <c r="AD704" s="756">
        <f t="shared" si="359"/>
        <v>0</v>
      </c>
      <c r="AE704" s="756">
        <f t="shared" si="359"/>
        <v>0</v>
      </c>
      <c r="AF704" s="756">
        <f t="shared" si="359"/>
        <v>0</v>
      </c>
      <c r="AG704" s="756">
        <f t="shared" si="327"/>
        <v>0</v>
      </c>
      <c r="AH704" s="646">
        <f t="shared" si="352"/>
        <v>0</v>
      </c>
      <c r="AI704" s="594"/>
      <c r="AJ704" s="705">
        <f t="shared" si="338"/>
        <v>688</v>
      </c>
      <c r="AK704" s="756">
        <v>0</v>
      </c>
      <c r="AL704" s="756">
        <v>0</v>
      </c>
      <c r="AM704" s="756">
        <v>0</v>
      </c>
      <c r="AN704" s="756">
        <v>0</v>
      </c>
      <c r="AO704" s="756">
        <v>0</v>
      </c>
      <c r="AP704" s="756">
        <v>0</v>
      </c>
      <c r="AQ704" s="756">
        <v>0</v>
      </c>
      <c r="AR704" s="646">
        <f t="shared" si="353"/>
        <v>0</v>
      </c>
      <c r="AS704" s="594"/>
      <c r="AT704" s="705">
        <f t="shared" si="339"/>
        <v>688</v>
      </c>
      <c r="AU704" s="756">
        <v>0</v>
      </c>
      <c r="AV704" s="756">
        <v>0</v>
      </c>
      <c r="AW704" s="756">
        <v>0</v>
      </c>
      <c r="AX704" s="756">
        <v>0</v>
      </c>
      <c r="AY704" s="756">
        <v>0</v>
      </c>
      <c r="AZ704" s="767">
        <f t="shared" si="358"/>
        <v>0</v>
      </c>
      <c r="BA704" s="756">
        <v>0</v>
      </c>
      <c r="BB704" s="756">
        <v>0</v>
      </c>
      <c r="BC704" s="756">
        <v>0</v>
      </c>
      <c r="BD704" s="756">
        <v>0</v>
      </c>
      <c r="BE704" s="767">
        <f t="shared" si="340"/>
        <v>0</v>
      </c>
      <c r="BF704" s="646">
        <f t="shared" si="341"/>
        <v>0</v>
      </c>
      <c r="BG704" s="594"/>
      <c r="BH704" s="705">
        <f t="shared" si="331"/>
        <v>688</v>
      </c>
      <c r="BI704" s="646">
        <f t="shared" si="342"/>
        <v>0</v>
      </c>
      <c r="BJ704" s="594"/>
      <c r="BK704" s="705">
        <f t="shared" si="343"/>
        <v>688</v>
      </c>
      <c r="BL704" s="756">
        <v>0</v>
      </c>
      <c r="BM704" s="756">
        <v>0</v>
      </c>
      <c r="BN704" s="756">
        <v>0</v>
      </c>
      <c r="BO704" s="756">
        <v>0</v>
      </c>
      <c r="BP704" s="756">
        <v>0</v>
      </c>
      <c r="BQ704" s="756">
        <v>0</v>
      </c>
      <c r="BR704" s="756">
        <v>0</v>
      </c>
      <c r="BS704" s="646">
        <f t="shared" si="354"/>
        <v>0</v>
      </c>
      <c r="BT704" s="594"/>
      <c r="BU704" s="705">
        <f t="shared" si="344"/>
        <v>688</v>
      </c>
      <c r="BV704" s="756">
        <v>0</v>
      </c>
      <c r="BW704" s="756">
        <v>0</v>
      </c>
      <c r="BX704" s="756">
        <v>0</v>
      </c>
      <c r="BY704" s="756">
        <v>0</v>
      </c>
      <c r="BZ704" s="756">
        <v>0</v>
      </c>
      <c r="CA704" s="756">
        <v>0</v>
      </c>
      <c r="CB704" s="756">
        <v>0</v>
      </c>
      <c r="CC704" s="646">
        <f t="shared" si="355"/>
        <v>0</v>
      </c>
      <c r="CD704" s="594"/>
      <c r="CE704" s="705">
        <f t="shared" si="332"/>
        <v>688</v>
      </c>
      <c r="CF704" s="756">
        <f t="shared" si="362"/>
        <v>0</v>
      </c>
      <c r="CG704" s="756">
        <f t="shared" si="362"/>
        <v>0</v>
      </c>
      <c r="CH704" s="756">
        <f t="shared" si="362"/>
        <v>0</v>
      </c>
      <c r="CI704" s="756">
        <f t="shared" si="360"/>
        <v>0</v>
      </c>
      <c r="CJ704" s="756">
        <f t="shared" si="360"/>
        <v>0</v>
      </c>
      <c r="CK704" s="756">
        <f t="shared" si="360"/>
        <v>0</v>
      </c>
      <c r="CL704" s="756">
        <f t="shared" si="328"/>
        <v>0</v>
      </c>
      <c r="CM704" s="646">
        <f t="shared" si="356"/>
        <v>0</v>
      </c>
      <c r="CN704" s="594"/>
      <c r="CO704" s="705">
        <f t="shared" si="333"/>
        <v>688</v>
      </c>
      <c r="CP704" s="756">
        <v>0</v>
      </c>
      <c r="CQ704" s="756">
        <v>0</v>
      </c>
      <c r="CR704" s="756">
        <v>0</v>
      </c>
      <c r="CS704" s="756">
        <v>0</v>
      </c>
      <c r="CT704" s="756">
        <v>0</v>
      </c>
      <c r="CU704" s="756">
        <v>0</v>
      </c>
      <c r="CV704" s="756">
        <v>0</v>
      </c>
      <c r="CW704" s="646">
        <f t="shared" si="357"/>
        <v>0</v>
      </c>
      <c r="CX704" s="685"/>
      <c r="CY704" s="705">
        <f t="shared" si="334"/>
        <v>688</v>
      </c>
      <c r="CZ704" s="756">
        <v>0</v>
      </c>
      <c r="DA704" s="756">
        <v>0</v>
      </c>
      <c r="DB704" s="756">
        <v>0</v>
      </c>
      <c r="DC704" s="756">
        <v>0</v>
      </c>
      <c r="DD704" s="756">
        <v>0</v>
      </c>
      <c r="DE704" s="767">
        <f t="shared" si="345"/>
        <v>0</v>
      </c>
      <c r="DF704" s="756">
        <v>0</v>
      </c>
      <c r="DG704" s="756">
        <v>0</v>
      </c>
      <c r="DH704" s="756">
        <v>0</v>
      </c>
      <c r="DI704" s="756">
        <v>0</v>
      </c>
      <c r="DJ704" s="767">
        <f t="shared" si="346"/>
        <v>0</v>
      </c>
      <c r="DK704" s="715">
        <f t="shared" si="347"/>
        <v>0</v>
      </c>
      <c r="DL704" s="685"/>
      <c r="DM704" s="705">
        <f t="shared" si="335"/>
        <v>688</v>
      </c>
      <c r="DN704" s="715">
        <f t="shared" si="348"/>
        <v>0</v>
      </c>
    </row>
    <row r="705" spans="2:118" x14ac:dyDescent="0.25">
      <c r="B705" s="705">
        <v>689</v>
      </c>
      <c r="C705" s="765">
        <f>(1+_xlfn.XLOOKUP(INT((B705-1)/12)+1,'ZC Curve'!$B$8:$B$107,'ZC Curve'!R$8:R$107,,0))^(1/12)-1</f>
        <v>0</v>
      </c>
      <c r="D705" s="766">
        <f t="shared" si="349"/>
        <v>1</v>
      </c>
      <c r="E705" s="685"/>
      <c r="F705" s="705">
        <v>689</v>
      </c>
      <c r="G705" s="756">
        <v>0</v>
      </c>
      <c r="H705" s="756">
        <v>0</v>
      </c>
      <c r="I705" s="756">
        <v>0</v>
      </c>
      <c r="J705" s="756">
        <v>0</v>
      </c>
      <c r="K705" s="756">
        <v>0</v>
      </c>
      <c r="L705" s="756">
        <v>0</v>
      </c>
      <c r="M705" s="756">
        <v>0</v>
      </c>
      <c r="N705" s="646">
        <f t="shared" si="350"/>
        <v>0</v>
      </c>
      <c r="O705" s="594"/>
      <c r="P705" s="705">
        <f t="shared" si="336"/>
        <v>689</v>
      </c>
      <c r="Q705" s="756">
        <v>0</v>
      </c>
      <c r="R705" s="756">
        <v>0</v>
      </c>
      <c r="S705" s="756">
        <v>0</v>
      </c>
      <c r="T705" s="756">
        <v>0</v>
      </c>
      <c r="U705" s="756">
        <v>0</v>
      </c>
      <c r="V705" s="756">
        <v>0</v>
      </c>
      <c r="W705" s="756">
        <v>0</v>
      </c>
      <c r="X705" s="646">
        <f t="shared" si="351"/>
        <v>0</v>
      </c>
      <c r="Y705" s="594"/>
      <c r="Z705" s="705">
        <f t="shared" si="337"/>
        <v>689</v>
      </c>
      <c r="AA705" s="756">
        <f t="shared" si="361"/>
        <v>0</v>
      </c>
      <c r="AB705" s="756">
        <f t="shared" si="361"/>
        <v>0</v>
      </c>
      <c r="AC705" s="756">
        <f t="shared" si="361"/>
        <v>0</v>
      </c>
      <c r="AD705" s="756">
        <f t="shared" si="359"/>
        <v>0</v>
      </c>
      <c r="AE705" s="756">
        <f t="shared" si="359"/>
        <v>0</v>
      </c>
      <c r="AF705" s="756">
        <f t="shared" si="359"/>
        <v>0</v>
      </c>
      <c r="AG705" s="756">
        <f t="shared" si="327"/>
        <v>0</v>
      </c>
      <c r="AH705" s="646">
        <f t="shared" si="352"/>
        <v>0</v>
      </c>
      <c r="AI705" s="594"/>
      <c r="AJ705" s="705">
        <f t="shared" si="338"/>
        <v>689</v>
      </c>
      <c r="AK705" s="756">
        <v>0</v>
      </c>
      <c r="AL705" s="756">
        <v>0</v>
      </c>
      <c r="AM705" s="756">
        <v>0</v>
      </c>
      <c r="AN705" s="756">
        <v>0</v>
      </c>
      <c r="AO705" s="756">
        <v>0</v>
      </c>
      <c r="AP705" s="756">
        <v>0</v>
      </c>
      <c r="AQ705" s="756">
        <v>0</v>
      </c>
      <c r="AR705" s="646">
        <f t="shared" si="353"/>
        <v>0</v>
      </c>
      <c r="AS705" s="594"/>
      <c r="AT705" s="705">
        <f t="shared" si="339"/>
        <v>689</v>
      </c>
      <c r="AU705" s="756">
        <v>0</v>
      </c>
      <c r="AV705" s="756">
        <v>0</v>
      </c>
      <c r="AW705" s="756">
        <v>0</v>
      </c>
      <c r="AX705" s="756">
        <v>0</v>
      </c>
      <c r="AY705" s="756">
        <v>0</v>
      </c>
      <c r="AZ705" s="767">
        <f t="shared" si="358"/>
        <v>0</v>
      </c>
      <c r="BA705" s="756">
        <v>0</v>
      </c>
      <c r="BB705" s="756">
        <v>0</v>
      </c>
      <c r="BC705" s="756">
        <v>0</v>
      </c>
      <c r="BD705" s="756">
        <v>0</v>
      </c>
      <c r="BE705" s="767">
        <f t="shared" si="340"/>
        <v>0</v>
      </c>
      <c r="BF705" s="646">
        <f t="shared" si="341"/>
        <v>0</v>
      </c>
      <c r="BG705" s="594"/>
      <c r="BH705" s="705">
        <f t="shared" si="331"/>
        <v>689</v>
      </c>
      <c r="BI705" s="646">
        <f t="shared" si="342"/>
        <v>0</v>
      </c>
      <c r="BJ705" s="594"/>
      <c r="BK705" s="705">
        <f t="shared" si="343"/>
        <v>689</v>
      </c>
      <c r="BL705" s="756">
        <v>0</v>
      </c>
      <c r="BM705" s="756">
        <v>0</v>
      </c>
      <c r="BN705" s="756">
        <v>0</v>
      </c>
      <c r="BO705" s="756">
        <v>0</v>
      </c>
      <c r="BP705" s="756">
        <v>0</v>
      </c>
      <c r="BQ705" s="756">
        <v>0</v>
      </c>
      <c r="BR705" s="756">
        <v>0</v>
      </c>
      <c r="BS705" s="646">
        <f t="shared" si="354"/>
        <v>0</v>
      </c>
      <c r="BT705" s="594"/>
      <c r="BU705" s="705">
        <f t="shared" si="344"/>
        <v>689</v>
      </c>
      <c r="BV705" s="756">
        <v>0</v>
      </c>
      <c r="BW705" s="756">
        <v>0</v>
      </c>
      <c r="BX705" s="756">
        <v>0</v>
      </c>
      <c r="BY705" s="756">
        <v>0</v>
      </c>
      <c r="BZ705" s="756">
        <v>0</v>
      </c>
      <c r="CA705" s="756">
        <v>0</v>
      </c>
      <c r="CB705" s="756">
        <v>0</v>
      </c>
      <c r="CC705" s="646">
        <f t="shared" si="355"/>
        <v>0</v>
      </c>
      <c r="CD705" s="594"/>
      <c r="CE705" s="705">
        <f t="shared" si="332"/>
        <v>689</v>
      </c>
      <c r="CF705" s="756">
        <f t="shared" si="362"/>
        <v>0</v>
      </c>
      <c r="CG705" s="756">
        <f t="shared" si="362"/>
        <v>0</v>
      </c>
      <c r="CH705" s="756">
        <f t="shared" si="362"/>
        <v>0</v>
      </c>
      <c r="CI705" s="756">
        <f t="shared" si="360"/>
        <v>0</v>
      </c>
      <c r="CJ705" s="756">
        <f t="shared" si="360"/>
        <v>0</v>
      </c>
      <c r="CK705" s="756">
        <f t="shared" si="360"/>
        <v>0</v>
      </c>
      <c r="CL705" s="756">
        <f t="shared" si="328"/>
        <v>0</v>
      </c>
      <c r="CM705" s="646">
        <f t="shared" si="356"/>
        <v>0</v>
      </c>
      <c r="CN705" s="594"/>
      <c r="CO705" s="705">
        <f t="shared" si="333"/>
        <v>689</v>
      </c>
      <c r="CP705" s="756">
        <v>0</v>
      </c>
      <c r="CQ705" s="756">
        <v>0</v>
      </c>
      <c r="CR705" s="756">
        <v>0</v>
      </c>
      <c r="CS705" s="756">
        <v>0</v>
      </c>
      <c r="CT705" s="756">
        <v>0</v>
      </c>
      <c r="CU705" s="756">
        <v>0</v>
      </c>
      <c r="CV705" s="756">
        <v>0</v>
      </c>
      <c r="CW705" s="646">
        <f t="shared" si="357"/>
        <v>0</v>
      </c>
      <c r="CX705" s="685"/>
      <c r="CY705" s="705">
        <f t="shared" si="334"/>
        <v>689</v>
      </c>
      <c r="CZ705" s="756">
        <v>0</v>
      </c>
      <c r="DA705" s="756">
        <v>0</v>
      </c>
      <c r="DB705" s="756">
        <v>0</v>
      </c>
      <c r="DC705" s="756">
        <v>0</v>
      </c>
      <c r="DD705" s="756">
        <v>0</v>
      </c>
      <c r="DE705" s="767">
        <f t="shared" si="345"/>
        <v>0</v>
      </c>
      <c r="DF705" s="756">
        <v>0</v>
      </c>
      <c r="DG705" s="756">
        <v>0</v>
      </c>
      <c r="DH705" s="756">
        <v>0</v>
      </c>
      <c r="DI705" s="756">
        <v>0</v>
      </c>
      <c r="DJ705" s="767">
        <f t="shared" si="346"/>
        <v>0</v>
      </c>
      <c r="DK705" s="715">
        <f t="shared" si="347"/>
        <v>0</v>
      </c>
      <c r="DL705" s="685"/>
      <c r="DM705" s="705">
        <f t="shared" si="335"/>
        <v>689</v>
      </c>
      <c r="DN705" s="715">
        <f t="shared" si="348"/>
        <v>0</v>
      </c>
    </row>
    <row r="706" spans="2:118" x14ac:dyDescent="0.25">
      <c r="B706" s="705">
        <v>690</v>
      </c>
      <c r="C706" s="765">
        <f>(1+_xlfn.XLOOKUP(INT((B706-1)/12)+1,'ZC Curve'!$B$8:$B$107,'ZC Curve'!R$8:R$107,,0))^(1/12)-1</f>
        <v>0</v>
      </c>
      <c r="D706" s="766">
        <f t="shared" si="349"/>
        <v>1</v>
      </c>
      <c r="E706" s="685"/>
      <c r="F706" s="705">
        <v>690</v>
      </c>
      <c r="G706" s="756">
        <v>0</v>
      </c>
      <c r="H706" s="756">
        <v>0</v>
      </c>
      <c r="I706" s="756">
        <v>0</v>
      </c>
      <c r="J706" s="756">
        <v>0</v>
      </c>
      <c r="K706" s="756">
        <v>0</v>
      </c>
      <c r="L706" s="756">
        <v>0</v>
      </c>
      <c r="M706" s="756">
        <v>0</v>
      </c>
      <c r="N706" s="646">
        <f t="shared" si="350"/>
        <v>0</v>
      </c>
      <c r="O706" s="594"/>
      <c r="P706" s="705">
        <f t="shared" si="336"/>
        <v>690</v>
      </c>
      <c r="Q706" s="756">
        <v>0</v>
      </c>
      <c r="R706" s="756">
        <v>0</v>
      </c>
      <c r="S706" s="756">
        <v>0</v>
      </c>
      <c r="T706" s="756">
        <v>0</v>
      </c>
      <c r="U706" s="756">
        <v>0</v>
      </c>
      <c r="V706" s="756">
        <v>0</v>
      </c>
      <c r="W706" s="756">
        <v>0</v>
      </c>
      <c r="X706" s="646">
        <f t="shared" si="351"/>
        <v>0</v>
      </c>
      <c r="Y706" s="594"/>
      <c r="Z706" s="705">
        <f t="shared" si="337"/>
        <v>690</v>
      </c>
      <c r="AA706" s="756">
        <f t="shared" si="361"/>
        <v>0</v>
      </c>
      <c r="AB706" s="756">
        <f t="shared" si="361"/>
        <v>0</v>
      </c>
      <c r="AC706" s="756">
        <f t="shared" si="361"/>
        <v>0</v>
      </c>
      <c r="AD706" s="756">
        <f t="shared" si="359"/>
        <v>0</v>
      </c>
      <c r="AE706" s="756">
        <f t="shared" si="359"/>
        <v>0</v>
      </c>
      <c r="AF706" s="756">
        <f t="shared" si="359"/>
        <v>0</v>
      </c>
      <c r="AG706" s="756">
        <f t="shared" si="327"/>
        <v>0</v>
      </c>
      <c r="AH706" s="646">
        <f t="shared" si="352"/>
        <v>0</v>
      </c>
      <c r="AI706" s="594"/>
      <c r="AJ706" s="705">
        <f t="shared" si="338"/>
        <v>690</v>
      </c>
      <c r="AK706" s="756">
        <v>0</v>
      </c>
      <c r="AL706" s="756">
        <v>0</v>
      </c>
      <c r="AM706" s="756">
        <v>0</v>
      </c>
      <c r="AN706" s="756">
        <v>0</v>
      </c>
      <c r="AO706" s="756">
        <v>0</v>
      </c>
      <c r="AP706" s="756">
        <v>0</v>
      </c>
      <c r="AQ706" s="756">
        <v>0</v>
      </c>
      <c r="AR706" s="646">
        <f t="shared" si="353"/>
        <v>0</v>
      </c>
      <c r="AS706" s="594"/>
      <c r="AT706" s="705">
        <f t="shared" si="339"/>
        <v>690</v>
      </c>
      <c r="AU706" s="756">
        <v>0</v>
      </c>
      <c r="AV706" s="756">
        <v>0</v>
      </c>
      <c r="AW706" s="756">
        <v>0</v>
      </c>
      <c r="AX706" s="756">
        <v>0</v>
      </c>
      <c r="AY706" s="756">
        <v>0</v>
      </c>
      <c r="AZ706" s="767">
        <f t="shared" si="358"/>
        <v>0</v>
      </c>
      <c r="BA706" s="756">
        <v>0</v>
      </c>
      <c r="BB706" s="756">
        <v>0</v>
      </c>
      <c r="BC706" s="756">
        <v>0</v>
      </c>
      <c r="BD706" s="756">
        <v>0</v>
      </c>
      <c r="BE706" s="767">
        <f t="shared" si="340"/>
        <v>0</v>
      </c>
      <c r="BF706" s="646">
        <f t="shared" si="341"/>
        <v>0</v>
      </c>
      <c r="BG706" s="594"/>
      <c r="BH706" s="705">
        <f t="shared" si="331"/>
        <v>690</v>
      </c>
      <c r="BI706" s="646">
        <f t="shared" si="342"/>
        <v>0</v>
      </c>
      <c r="BJ706" s="594"/>
      <c r="BK706" s="705">
        <f t="shared" si="343"/>
        <v>690</v>
      </c>
      <c r="BL706" s="756">
        <v>0</v>
      </c>
      <c r="BM706" s="756">
        <v>0</v>
      </c>
      <c r="BN706" s="756">
        <v>0</v>
      </c>
      <c r="BO706" s="756">
        <v>0</v>
      </c>
      <c r="BP706" s="756">
        <v>0</v>
      </c>
      <c r="BQ706" s="756">
        <v>0</v>
      </c>
      <c r="BR706" s="756">
        <v>0</v>
      </c>
      <c r="BS706" s="646">
        <f t="shared" si="354"/>
        <v>0</v>
      </c>
      <c r="BT706" s="594"/>
      <c r="BU706" s="705">
        <f t="shared" si="344"/>
        <v>690</v>
      </c>
      <c r="BV706" s="756">
        <v>0</v>
      </c>
      <c r="BW706" s="756">
        <v>0</v>
      </c>
      <c r="BX706" s="756">
        <v>0</v>
      </c>
      <c r="BY706" s="756">
        <v>0</v>
      </c>
      <c r="BZ706" s="756">
        <v>0</v>
      </c>
      <c r="CA706" s="756">
        <v>0</v>
      </c>
      <c r="CB706" s="756">
        <v>0</v>
      </c>
      <c r="CC706" s="646">
        <f t="shared" si="355"/>
        <v>0</v>
      </c>
      <c r="CD706" s="594"/>
      <c r="CE706" s="705">
        <f t="shared" si="332"/>
        <v>690</v>
      </c>
      <c r="CF706" s="756">
        <f t="shared" si="362"/>
        <v>0</v>
      </c>
      <c r="CG706" s="756">
        <f t="shared" si="362"/>
        <v>0</v>
      </c>
      <c r="CH706" s="756">
        <f t="shared" si="362"/>
        <v>0</v>
      </c>
      <c r="CI706" s="756">
        <f t="shared" si="360"/>
        <v>0</v>
      </c>
      <c r="CJ706" s="756">
        <f t="shared" si="360"/>
        <v>0</v>
      </c>
      <c r="CK706" s="756">
        <f t="shared" si="360"/>
        <v>0</v>
      </c>
      <c r="CL706" s="756">
        <f t="shared" si="328"/>
        <v>0</v>
      </c>
      <c r="CM706" s="646">
        <f t="shared" si="356"/>
        <v>0</v>
      </c>
      <c r="CN706" s="594"/>
      <c r="CO706" s="705">
        <f t="shared" si="333"/>
        <v>690</v>
      </c>
      <c r="CP706" s="756">
        <v>0</v>
      </c>
      <c r="CQ706" s="756">
        <v>0</v>
      </c>
      <c r="CR706" s="756">
        <v>0</v>
      </c>
      <c r="CS706" s="756">
        <v>0</v>
      </c>
      <c r="CT706" s="756">
        <v>0</v>
      </c>
      <c r="CU706" s="756">
        <v>0</v>
      </c>
      <c r="CV706" s="756">
        <v>0</v>
      </c>
      <c r="CW706" s="646">
        <f t="shared" si="357"/>
        <v>0</v>
      </c>
      <c r="CX706" s="685"/>
      <c r="CY706" s="705">
        <f t="shared" si="334"/>
        <v>690</v>
      </c>
      <c r="CZ706" s="756">
        <v>0</v>
      </c>
      <c r="DA706" s="756">
        <v>0</v>
      </c>
      <c r="DB706" s="756">
        <v>0</v>
      </c>
      <c r="DC706" s="756">
        <v>0</v>
      </c>
      <c r="DD706" s="756">
        <v>0</v>
      </c>
      <c r="DE706" s="767">
        <f t="shared" si="345"/>
        <v>0</v>
      </c>
      <c r="DF706" s="756">
        <v>0</v>
      </c>
      <c r="DG706" s="756">
        <v>0</v>
      </c>
      <c r="DH706" s="756">
        <v>0</v>
      </c>
      <c r="DI706" s="756">
        <v>0</v>
      </c>
      <c r="DJ706" s="767">
        <f t="shared" si="346"/>
        <v>0</v>
      </c>
      <c r="DK706" s="715">
        <f t="shared" si="347"/>
        <v>0</v>
      </c>
      <c r="DL706" s="685"/>
      <c r="DM706" s="705">
        <f t="shared" si="335"/>
        <v>690</v>
      </c>
      <c r="DN706" s="715">
        <f t="shared" si="348"/>
        <v>0</v>
      </c>
    </row>
    <row r="707" spans="2:118" x14ac:dyDescent="0.25">
      <c r="B707" s="705">
        <v>691</v>
      </c>
      <c r="C707" s="765">
        <f>(1+_xlfn.XLOOKUP(INT((B707-1)/12)+1,'ZC Curve'!$B$8:$B$107,'ZC Curve'!R$8:R$107,,0))^(1/12)-1</f>
        <v>0</v>
      </c>
      <c r="D707" s="766">
        <f t="shared" si="349"/>
        <v>1</v>
      </c>
      <c r="E707" s="685"/>
      <c r="F707" s="705">
        <v>691</v>
      </c>
      <c r="G707" s="756">
        <v>0</v>
      </c>
      <c r="H707" s="756">
        <v>0</v>
      </c>
      <c r="I707" s="756">
        <v>0</v>
      </c>
      <c r="J707" s="756">
        <v>0</v>
      </c>
      <c r="K707" s="756">
        <v>0</v>
      </c>
      <c r="L707" s="756">
        <v>0</v>
      </c>
      <c r="M707" s="756">
        <v>0</v>
      </c>
      <c r="N707" s="646">
        <f t="shared" si="350"/>
        <v>0</v>
      </c>
      <c r="O707" s="594"/>
      <c r="P707" s="705">
        <f t="shared" si="336"/>
        <v>691</v>
      </c>
      <c r="Q707" s="756">
        <v>0</v>
      </c>
      <c r="R707" s="756">
        <v>0</v>
      </c>
      <c r="S707" s="756">
        <v>0</v>
      </c>
      <c r="T707" s="756">
        <v>0</v>
      </c>
      <c r="U707" s="756">
        <v>0</v>
      </c>
      <c r="V707" s="756">
        <v>0</v>
      </c>
      <c r="W707" s="756">
        <v>0</v>
      </c>
      <c r="X707" s="646">
        <f t="shared" si="351"/>
        <v>0</v>
      </c>
      <c r="Y707" s="594"/>
      <c r="Z707" s="705">
        <f t="shared" si="337"/>
        <v>691</v>
      </c>
      <c r="AA707" s="756">
        <f t="shared" si="361"/>
        <v>0</v>
      </c>
      <c r="AB707" s="756">
        <f t="shared" si="361"/>
        <v>0</v>
      </c>
      <c r="AC707" s="756">
        <f t="shared" si="361"/>
        <v>0</v>
      </c>
      <c r="AD707" s="756">
        <f t="shared" si="359"/>
        <v>0</v>
      </c>
      <c r="AE707" s="756">
        <f t="shared" si="359"/>
        <v>0</v>
      </c>
      <c r="AF707" s="756">
        <f t="shared" si="359"/>
        <v>0</v>
      </c>
      <c r="AG707" s="756">
        <f t="shared" si="327"/>
        <v>0</v>
      </c>
      <c r="AH707" s="646">
        <f t="shared" si="352"/>
        <v>0</v>
      </c>
      <c r="AI707" s="594"/>
      <c r="AJ707" s="705">
        <f t="shared" si="338"/>
        <v>691</v>
      </c>
      <c r="AK707" s="756">
        <v>0</v>
      </c>
      <c r="AL707" s="756">
        <v>0</v>
      </c>
      <c r="AM707" s="756">
        <v>0</v>
      </c>
      <c r="AN707" s="756">
        <v>0</v>
      </c>
      <c r="AO707" s="756">
        <v>0</v>
      </c>
      <c r="AP707" s="756">
        <v>0</v>
      </c>
      <c r="AQ707" s="756">
        <v>0</v>
      </c>
      <c r="AR707" s="646">
        <f t="shared" si="353"/>
        <v>0</v>
      </c>
      <c r="AS707" s="594"/>
      <c r="AT707" s="705">
        <f t="shared" si="339"/>
        <v>691</v>
      </c>
      <c r="AU707" s="756">
        <v>0</v>
      </c>
      <c r="AV707" s="756">
        <v>0</v>
      </c>
      <c r="AW707" s="756">
        <v>0</v>
      </c>
      <c r="AX707" s="756">
        <v>0</v>
      </c>
      <c r="AY707" s="756">
        <v>0</v>
      </c>
      <c r="AZ707" s="767">
        <f t="shared" si="358"/>
        <v>0</v>
      </c>
      <c r="BA707" s="756">
        <v>0</v>
      </c>
      <c r="BB707" s="756">
        <v>0</v>
      </c>
      <c r="BC707" s="756">
        <v>0</v>
      </c>
      <c r="BD707" s="756">
        <v>0</v>
      </c>
      <c r="BE707" s="767">
        <f t="shared" si="340"/>
        <v>0</v>
      </c>
      <c r="BF707" s="646">
        <f t="shared" si="341"/>
        <v>0</v>
      </c>
      <c r="BG707" s="594"/>
      <c r="BH707" s="705">
        <f t="shared" si="331"/>
        <v>691</v>
      </c>
      <c r="BI707" s="646">
        <f t="shared" si="342"/>
        <v>0</v>
      </c>
      <c r="BJ707" s="594"/>
      <c r="BK707" s="705">
        <f t="shared" si="343"/>
        <v>691</v>
      </c>
      <c r="BL707" s="756">
        <v>0</v>
      </c>
      <c r="BM707" s="756">
        <v>0</v>
      </c>
      <c r="BN707" s="756">
        <v>0</v>
      </c>
      <c r="BO707" s="756">
        <v>0</v>
      </c>
      <c r="BP707" s="756">
        <v>0</v>
      </c>
      <c r="BQ707" s="756">
        <v>0</v>
      </c>
      <c r="BR707" s="756">
        <v>0</v>
      </c>
      <c r="BS707" s="646">
        <f t="shared" si="354"/>
        <v>0</v>
      </c>
      <c r="BT707" s="594"/>
      <c r="BU707" s="705">
        <f t="shared" si="344"/>
        <v>691</v>
      </c>
      <c r="BV707" s="756">
        <v>0</v>
      </c>
      <c r="BW707" s="756">
        <v>0</v>
      </c>
      <c r="BX707" s="756">
        <v>0</v>
      </c>
      <c r="BY707" s="756">
        <v>0</v>
      </c>
      <c r="BZ707" s="756">
        <v>0</v>
      </c>
      <c r="CA707" s="756">
        <v>0</v>
      </c>
      <c r="CB707" s="756">
        <v>0</v>
      </c>
      <c r="CC707" s="646">
        <f t="shared" si="355"/>
        <v>0</v>
      </c>
      <c r="CD707" s="594"/>
      <c r="CE707" s="705">
        <f t="shared" si="332"/>
        <v>691</v>
      </c>
      <c r="CF707" s="756">
        <f t="shared" si="362"/>
        <v>0</v>
      </c>
      <c r="CG707" s="756">
        <f t="shared" si="362"/>
        <v>0</v>
      </c>
      <c r="CH707" s="756">
        <f t="shared" si="362"/>
        <v>0</v>
      </c>
      <c r="CI707" s="756">
        <f t="shared" si="360"/>
        <v>0</v>
      </c>
      <c r="CJ707" s="756">
        <f t="shared" si="360"/>
        <v>0</v>
      </c>
      <c r="CK707" s="756">
        <f t="shared" si="360"/>
        <v>0</v>
      </c>
      <c r="CL707" s="756">
        <f t="shared" si="328"/>
        <v>0</v>
      </c>
      <c r="CM707" s="646">
        <f t="shared" si="356"/>
        <v>0</v>
      </c>
      <c r="CN707" s="594"/>
      <c r="CO707" s="705">
        <f t="shared" si="333"/>
        <v>691</v>
      </c>
      <c r="CP707" s="756">
        <v>0</v>
      </c>
      <c r="CQ707" s="756">
        <v>0</v>
      </c>
      <c r="CR707" s="756">
        <v>0</v>
      </c>
      <c r="CS707" s="756">
        <v>0</v>
      </c>
      <c r="CT707" s="756">
        <v>0</v>
      </c>
      <c r="CU707" s="756">
        <v>0</v>
      </c>
      <c r="CV707" s="756">
        <v>0</v>
      </c>
      <c r="CW707" s="646">
        <f t="shared" si="357"/>
        <v>0</v>
      </c>
      <c r="CX707" s="685"/>
      <c r="CY707" s="705">
        <f t="shared" si="334"/>
        <v>691</v>
      </c>
      <c r="CZ707" s="756">
        <v>0</v>
      </c>
      <c r="DA707" s="756">
        <v>0</v>
      </c>
      <c r="DB707" s="756">
        <v>0</v>
      </c>
      <c r="DC707" s="756">
        <v>0</v>
      </c>
      <c r="DD707" s="756">
        <v>0</v>
      </c>
      <c r="DE707" s="767">
        <f t="shared" si="345"/>
        <v>0</v>
      </c>
      <c r="DF707" s="756">
        <v>0</v>
      </c>
      <c r="DG707" s="756">
        <v>0</v>
      </c>
      <c r="DH707" s="756">
        <v>0</v>
      </c>
      <c r="DI707" s="756">
        <v>0</v>
      </c>
      <c r="DJ707" s="767">
        <f t="shared" si="346"/>
        <v>0</v>
      </c>
      <c r="DK707" s="715">
        <f t="shared" si="347"/>
        <v>0</v>
      </c>
      <c r="DL707" s="685"/>
      <c r="DM707" s="705">
        <f t="shared" si="335"/>
        <v>691</v>
      </c>
      <c r="DN707" s="715">
        <f t="shared" si="348"/>
        <v>0</v>
      </c>
    </row>
    <row r="708" spans="2:118" x14ac:dyDescent="0.25">
      <c r="B708" s="705">
        <v>692</v>
      </c>
      <c r="C708" s="765">
        <f>(1+_xlfn.XLOOKUP(INT((B708-1)/12)+1,'ZC Curve'!$B$8:$B$107,'ZC Curve'!R$8:R$107,,0))^(1/12)-1</f>
        <v>0</v>
      </c>
      <c r="D708" s="766">
        <f t="shared" si="349"/>
        <v>1</v>
      </c>
      <c r="E708" s="685"/>
      <c r="F708" s="705">
        <v>692</v>
      </c>
      <c r="G708" s="756">
        <v>0</v>
      </c>
      <c r="H708" s="756">
        <v>0</v>
      </c>
      <c r="I708" s="756">
        <v>0</v>
      </c>
      <c r="J708" s="756">
        <v>0</v>
      </c>
      <c r="K708" s="756">
        <v>0</v>
      </c>
      <c r="L708" s="756">
        <v>0</v>
      </c>
      <c r="M708" s="756">
        <v>0</v>
      </c>
      <c r="N708" s="646">
        <f t="shared" si="350"/>
        <v>0</v>
      </c>
      <c r="O708" s="594"/>
      <c r="P708" s="705">
        <f t="shared" si="336"/>
        <v>692</v>
      </c>
      <c r="Q708" s="756">
        <v>0</v>
      </c>
      <c r="R708" s="756">
        <v>0</v>
      </c>
      <c r="S708" s="756">
        <v>0</v>
      </c>
      <c r="T708" s="756">
        <v>0</v>
      </c>
      <c r="U708" s="756">
        <v>0</v>
      </c>
      <c r="V708" s="756">
        <v>0</v>
      </c>
      <c r="W708" s="756">
        <v>0</v>
      </c>
      <c r="X708" s="646">
        <f t="shared" si="351"/>
        <v>0</v>
      </c>
      <c r="Y708" s="594"/>
      <c r="Z708" s="705">
        <f t="shared" si="337"/>
        <v>692</v>
      </c>
      <c r="AA708" s="756">
        <f t="shared" si="361"/>
        <v>0</v>
      </c>
      <c r="AB708" s="756">
        <f t="shared" si="361"/>
        <v>0</v>
      </c>
      <c r="AC708" s="756">
        <f t="shared" si="361"/>
        <v>0</v>
      </c>
      <c r="AD708" s="756">
        <f t="shared" si="359"/>
        <v>0</v>
      </c>
      <c r="AE708" s="756">
        <f t="shared" si="359"/>
        <v>0</v>
      </c>
      <c r="AF708" s="756">
        <f t="shared" si="359"/>
        <v>0</v>
      </c>
      <c r="AG708" s="756">
        <f t="shared" si="327"/>
        <v>0</v>
      </c>
      <c r="AH708" s="646">
        <f t="shared" si="352"/>
        <v>0</v>
      </c>
      <c r="AI708" s="594"/>
      <c r="AJ708" s="705">
        <f t="shared" si="338"/>
        <v>692</v>
      </c>
      <c r="AK708" s="756">
        <v>0</v>
      </c>
      <c r="AL708" s="756">
        <v>0</v>
      </c>
      <c r="AM708" s="756">
        <v>0</v>
      </c>
      <c r="AN708" s="756">
        <v>0</v>
      </c>
      <c r="AO708" s="756">
        <v>0</v>
      </c>
      <c r="AP708" s="756">
        <v>0</v>
      </c>
      <c r="AQ708" s="756">
        <v>0</v>
      </c>
      <c r="AR708" s="646">
        <f t="shared" si="353"/>
        <v>0</v>
      </c>
      <c r="AS708" s="594"/>
      <c r="AT708" s="705">
        <f t="shared" si="339"/>
        <v>692</v>
      </c>
      <c r="AU708" s="756">
        <v>0</v>
      </c>
      <c r="AV708" s="756">
        <v>0</v>
      </c>
      <c r="AW708" s="756">
        <v>0</v>
      </c>
      <c r="AX708" s="756">
        <v>0</v>
      </c>
      <c r="AY708" s="756">
        <v>0</v>
      </c>
      <c r="AZ708" s="767">
        <f t="shared" si="358"/>
        <v>0</v>
      </c>
      <c r="BA708" s="756">
        <v>0</v>
      </c>
      <c r="BB708" s="756">
        <v>0</v>
      </c>
      <c r="BC708" s="756">
        <v>0</v>
      </c>
      <c r="BD708" s="756">
        <v>0</v>
      </c>
      <c r="BE708" s="767">
        <f t="shared" si="340"/>
        <v>0</v>
      </c>
      <c r="BF708" s="646">
        <f t="shared" si="341"/>
        <v>0</v>
      </c>
      <c r="BG708" s="594"/>
      <c r="BH708" s="705">
        <f t="shared" si="331"/>
        <v>692</v>
      </c>
      <c r="BI708" s="646">
        <f t="shared" si="342"/>
        <v>0</v>
      </c>
      <c r="BJ708" s="594"/>
      <c r="BK708" s="705">
        <f t="shared" si="343"/>
        <v>692</v>
      </c>
      <c r="BL708" s="756">
        <v>0</v>
      </c>
      <c r="BM708" s="756">
        <v>0</v>
      </c>
      <c r="BN708" s="756">
        <v>0</v>
      </c>
      <c r="BO708" s="756">
        <v>0</v>
      </c>
      <c r="BP708" s="756">
        <v>0</v>
      </c>
      <c r="BQ708" s="756">
        <v>0</v>
      </c>
      <c r="BR708" s="756">
        <v>0</v>
      </c>
      <c r="BS708" s="646">
        <f t="shared" si="354"/>
        <v>0</v>
      </c>
      <c r="BT708" s="594"/>
      <c r="BU708" s="705">
        <f t="shared" si="344"/>
        <v>692</v>
      </c>
      <c r="BV708" s="756">
        <v>0</v>
      </c>
      <c r="BW708" s="756">
        <v>0</v>
      </c>
      <c r="BX708" s="756">
        <v>0</v>
      </c>
      <c r="BY708" s="756">
        <v>0</v>
      </c>
      <c r="BZ708" s="756">
        <v>0</v>
      </c>
      <c r="CA708" s="756">
        <v>0</v>
      </c>
      <c r="CB708" s="756">
        <v>0</v>
      </c>
      <c r="CC708" s="646">
        <f t="shared" si="355"/>
        <v>0</v>
      </c>
      <c r="CD708" s="594"/>
      <c r="CE708" s="705">
        <f t="shared" si="332"/>
        <v>692</v>
      </c>
      <c r="CF708" s="756">
        <f t="shared" si="362"/>
        <v>0</v>
      </c>
      <c r="CG708" s="756">
        <f t="shared" si="362"/>
        <v>0</v>
      </c>
      <c r="CH708" s="756">
        <f t="shared" si="362"/>
        <v>0</v>
      </c>
      <c r="CI708" s="756">
        <f t="shared" si="360"/>
        <v>0</v>
      </c>
      <c r="CJ708" s="756">
        <f t="shared" si="360"/>
        <v>0</v>
      </c>
      <c r="CK708" s="756">
        <f t="shared" si="360"/>
        <v>0</v>
      </c>
      <c r="CL708" s="756">
        <f t="shared" si="328"/>
        <v>0</v>
      </c>
      <c r="CM708" s="646">
        <f t="shared" si="356"/>
        <v>0</v>
      </c>
      <c r="CN708" s="594"/>
      <c r="CO708" s="705">
        <f t="shared" si="333"/>
        <v>692</v>
      </c>
      <c r="CP708" s="756">
        <v>0</v>
      </c>
      <c r="CQ708" s="756">
        <v>0</v>
      </c>
      <c r="CR708" s="756">
        <v>0</v>
      </c>
      <c r="CS708" s="756">
        <v>0</v>
      </c>
      <c r="CT708" s="756">
        <v>0</v>
      </c>
      <c r="CU708" s="756">
        <v>0</v>
      </c>
      <c r="CV708" s="756">
        <v>0</v>
      </c>
      <c r="CW708" s="646">
        <f t="shared" si="357"/>
        <v>0</v>
      </c>
      <c r="CX708" s="685"/>
      <c r="CY708" s="705">
        <f t="shared" si="334"/>
        <v>692</v>
      </c>
      <c r="CZ708" s="756">
        <v>0</v>
      </c>
      <c r="DA708" s="756">
        <v>0</v>
      </c>
      <c r="DB708" s="756">
        <v>0</v>
      </c>
      <c r="DC708" s="756">
        <v>0</v>
      </c>
      <c r="DD708" s="756">
        <v>0</v>
      </c>
      <c r="DE708" s="767">
        <f t="shared" si="345"/>
        <v>0</v>
      </c>
      <c r="DF708" s="756">
        <v>0</v>
      </c>
      <c r="DG708" s="756">
        <v>0</v>
      </c>
      <c r="DH708" s="756">
        <v>0</v>
      </c>
      <c r="DI708" s="756">
        <v>0</v>
      </c>
      <c r="DJ708" s="767">
        <f t="shared" si="346"/>
        <v>0</v>
      </c>
      <c r="DK708" s="715">
        <f t="shared" si="347"/>
        <v>0</v>
      </c>
      <c r="DL708" s="685"/>
      <c r="DM708" s="705">
        <f t="shared" si="335"/>
        <v>692</v>
      </c>
      <c r="DN708" s="715">
        <f t="shared" si="348"/>
        <v>0</v>
      </c>
    </row>
    <row r="709" spans="2:118" x14ac:dyDescent="0.25">
      <c r="B709" s="705">
        <v>693</v>
      </c>
      <c r="C709" s="765">
        <f>(1+_xlfn.XLOOKUP(INT((B709-1)/12)+1,'ZC Curve'!$B$8:$B$107,'ZC Curve'!R$8:R$107,,0))^(1/12)-1</f>
        <v>0</v>
      </c>
      <c r="D709" s="766">
        <f t="shared" si="349"/>
        <v>1</v>
      </c>
      <c r="E709" s="685"/>
      <c r="F709" s="705">
        <v>693</v>
      </c>
      <c r="G709" s="756">
        <v>0</v>
      </c>
      <c r="H709" s="756">
        <v>0</v>
      </c>
      <c r="I709" s="756">
        <v>0</v>
      </c>
      <c r="J709" s="756">
        <v>0</v>
      </c>
      <c r="K709" s="756">
        <v>0</v>
      </c>
      <c r="L709" s="756">
        <v>0</v>
      </c>
      <c r="M709" s="756">
        <v>0</v>
      </c>
      <c r="N709" s="646">
        <f t="shared" si="350"/>
        <v>0</v>
      </c>
      <c r="O709" s="594"/>
      <c r="P709" s="705">
        <f t="shared" si="336"/>
        <v>693</v>
      </c>
      <c r="Q709" s="756">
        <v>0</v>
      </c>
      <c r="R709" s="756">
        <v>0</v>
      </c>
      <c r="S709" s="756">
        <v>0</v>
      </c>
      <c r="T709" s="756">
        <v>0</v>
      </c>
      <c r="U709" s="756">
        <v>0</v>
      </c>
      <c r="V709" s="756">
        <v>0</v>
      </c>
      <c r="W709" s="756">
        <v>0</v>
      </c>
      <c r="X709" s="646">
        <f t="shared" si="351"/>
        <v>0</v>
      </c>
      <c r="Y709" s="594"/>
      <c r="Z709" s="705">
        <f t="shared" si="337"/>
        <v>693</v>
      </c>
      <c r="AA709" s="756">
        <f t="shared" si="361"/>
        <v>0</v>
      </c>
      <c r="AB709" s="756">
        <f t="shared" si="361"/>
        <v>0</v>
      </c>
      <c r="AC709" s="756">
        <f t="shared" si="361"/>
        <v>0</v>
      </c>
      <c r="AD709" s="756">
        <f t="shared" si="359"/>
        <v>0</v>
      </c>
      <c r="AE709" s="756">
        <f t="shared" si="359"/>
        <v>0</v>
      </c>
      <c r="AF709" s="756">
        <f t="shared" si="359"/>
        <v>0</v>
      </c>
      <c r="AG709" s="756">
        <f t="shared" si="327"/>
        <v>0</v>
      </c>
      <c r="AH709" s="646">
        <f t="shared" si="352"/>
        <v>0</v>
      </c>
      <c r="AI709" s="594"/>
      <c r="AJ709" s="705">
        <f t="shared" si="338"/>
        <v>693</v>
      </c>
      <c r="AK709" s="756">
        <v>0</v>
      </c>
      <c r="AL709" s="756">
        <v>0</v>
      </c>
      <c r="AM709" s="756">
        <v>0</v>
      </c>
      <c r="AN709" s="756">
        <v>0</v>
      </c>
      <c r="AO709" s="756">
        <v>0</v>
      </c>
      <c r="AP709" s="756">
        <v>0</v>
      </c>
      <c r="AQ709" s="756">
        <v>0</v>
      </c>
      <c r="AR709" s="646">
        <f t="shared" si="353"/>
        <v>0</v>
      </c>
      <c r="AS709" s="594"/>
      <c r="AT709" s="705">
        <f t="shared" si="339"/>
        <v>693</v>
      </c>
      <c r="AU709" s="756">
        <v>0</v>
      </c>
      <c r="AV709" s="756">
        <v>0</v>
      </c>
      <c r="AW709" s="756">
        <v>0</v>
      </c>
      <c r="AX709" s="756">
        <v>0</v>
      </c>
      <c r="AY709" s="756">
        <v>0</v>
      </c>
      <c r="AZ709" s="767">
        <f t="shared" si="358"/>
        <v>0</v>
      </c>
      <c r="BA709" s="756">
        <v>0</v>
      </c>
      <c r="BB709" s="756">
        <v>0</v>
      </c>
      <c r="BC709" s="756">
        <v>0</v>
      </c>
      <c r="BD709" s="756">
        <v>0</v>
      </c>
      <c r="BE709" s="767">
        <f t="shared" si="340"/>
        <v>0</v>
      </c>
      <c r="BF709" s="646">
        <f t="shared" si="341"/>
        <v>0</v>
      </c>
      <c r="BG709" s="594"/>
      <c r="BH709" s="705">
        <f t="shared" si="331"/>
        <v>693</v>
      </c>
      <c r="BI709" s="646">
        <f t="shared" si="342"/>
        <v>0</v>
      </c>
      <c r="BJ709" s="594"/>
      <c r="BK709" s="705">
        <f t="shared" si="343"/>
        <v>693</v>
      </c>
      <c r="BL709" s="756">
        <v>0</v>
      </c>
      <c r="BM709" s="756">
        <v>0</v>
      </c>
      <c r="BN709" s="756">
        <v>0</v>
      </c>
      <c r="BO709" s="756">
        <v>0</v>
      </c>
      <c r="BP709" s="756">
        <v>0</v>
      </c>
      <c r="BQ709" s="756">
        <v>0</v>
      </c>
      <c r="BR709" s="756">
        <v>0</v>
      </c>
      <c r="BS709" s="646">
        <f t="shared" si="354"/>
        <v>0</v>
      </c>
      <c r="BT709" s="594"/>
      <c r="BU709" s="705">
        <f t="shared" si="344"/>
        <v>693</v>
      </c>
      <c r="BV709" s="756">
        <v>0</v>
      </c>
      <c r="BW709" s="756">
        <v>0</v>
      </c>
      <c r="BX709" s="756">
        <v>0</v>
      </c>
      <c r="BY709" s="756">
        <v>0</v>
      </c>
      <c r="BZ709" s="756">
        <v>0</v>
      </c>
      <c r="CA709" s="756">
        <v>0</v>
      </c>
      <c r="CB709" s="756">
        <v>0</v>
      </c>
      <c r="CC709" s="646">
        <f t="shared" si="355"/>
        <v>0</v>
      </c>
      <c r="CD709" s="594"/>
      <c r="CE709" s="705">
        <f t="shared" si="332"/>
        <v>693</v>
      </c>
      <c r="CF709" s="756">
        <f t="shared" si="362"/>
        <v>0</v>
      </c>
      <c r="CG709" s="756">
        <f t="shared" si="362"/>
        <v>0</v>
      </c>
      <c r="CH709" s="756">
        <f t="shared" si="362"/>
        <v>0</v>
      </c>
      <c r="CI709" s="756">
        <f t="shared" si="360"/>
        <v>0</v>
      </c>
      <c r="CJ709" s="756">
        <f t="shared" si="360"/>
        <v>0</v>
      </c>
      <c r="CK709" s="756">
        <f t="shared" si="360"/>
        <v>0</v>
      </c>
      <c r="CL709" s="756">
        <f t="shared" si="328"/>
        <v>0</v>
      </c>
      <c r="CM709" s="646">
        <f t="shared" si="356"/>
        <v>0</v>
      </c>
      <c r="CN709" s="594"/>
      <c r="CO709" s="705">
        <f t="shared" si="333"/>
        <v>693</v>
      </c>
      <c r="CP709" s="756">
        <v>0</v>
      </c>
      <c r="CQ709" s="756">
        <v>0</v>
      </c>
      <c r="CR709" s="756">
        <v>0</v>
      </c>
      <c r="CS709" s="756">
        <v>0</v>
      </c>
      <c r="CT709" s="756">
        <v>0</v>
      </c>
      <c r="CU709" s="756">
        <v>0</v>
      </c>
      <c r="CV709" s="756">
        <v>0</v>
      </c>
      <c r="CW709" s="646">
        <f t="shared" si="357"/>
        <v>0</v>
      </c>
      <c r="CX709" s="685"/>
      <c r="CY709" s="705">
        <f t="shared" si="334"/>
        <v>693</v>
      </c>
      <c r="CZ709" s="756">
        <v>0</v>
      </c>
      <c r="DA709" s="756">
        <v>0</v>
      </c>
      <c r="DB709" s="756">
        <v>0</v>
      </c>
      <c r="DC709" s="756">
        <v>0</v>
      </c>
      <c r="DD709" s="756">
        <v>0</v>
      </c>
      <c r="DE709" s="767">
        <f t="shared" si="345"/>
        <v>0</v>
      </c>
      <c r="DF709" s="756">
        <v>0</v>
      </c>
      <c r="DG709" s="756">
        <v>0</v>
      </c>
      <c r="DH709" s="756">
        <v>0</v>
      </c>
      <c r="DI709" s="756">
        <v>0</v>
      </c>
      <c r="DJ709" s="767">
        <f t="shared" si="346"/>
        <v>0</v>
      </c>
      <c r="DK709" s="715">
        <f t="shared" si="347"/>
        <v>0</v>
      </c>
      <c r="DL709" s="685"/>
      <c r="DM709" s="705">
        <f t="shared" si="335"/>
        <v>693</v>
      </c>
      <c r="DN709" s="715">
        <f t="shared" si="348"/>
        <v>0</v>
      </c>
    </row>
    <row r="710" spans="2:118" x14ac:dyDescent="0.25">
      <c r="B710" s="705">
        <v>694</v>
      </c>
      <c r="C710" s="765">
        <f>(1+_xlfn.XLOOKUP(INT((B710-1)/12)+1,'ZC Curve'!$B$8:$B$107,'ZC Curve'!R$8:R$107,,0))^(1/12)-1</f>
        <v>0</v>
      </c>
      <c r="D710" s="766">
        <f t="shared" si="349"/>
        <v>1</v>
      </c>
      <c r="E710" s="685"/>
      <c r="F710" s="705">
        <v>694</v>
      </c>
      <c r="G710" s="756">
        <v>0</v>
      </c>
      <c r="H710" s="756">
        <v>0</v>
      </c>
      <c r="I710" s="756">
        <v>0</v>
      </c>
      <c r="J710" s="756">
        <v>0</v>
      </c>
      <c r="K710" s="756">
        <v>0</v>
      </c>
      <c r="L710" s="756">
        <v>0</v>
      </c>
      <c r="M710" s="756">
        <v>0</v>
      </c>
      <c r="N710" s="646">
        <f t="shared" si="350"/>
        <v>0</v>
      </c>
      <c r="O710" s="594"/>
      <c r="P710" s="705">
        <f t="shared" si="336"/>
        <v>694</v>
      </c>
      <c r="Q710" s="756">
        <v>0</v>
      </c>
      <c r="R710" s="756">
        <v>0</v>
      </c>
      <c r="S710" s="756">
        <v>0</v>
      </c>
      <c r="T710" s="756">
        <v>0</v>
      </c>
      <c r="U710" s="756">
        <v>0</v>
      </c>
      <c r="V710" s="756">
        <v>0</v>
      </c>
      <c r="W710" s="756">
        <v>0</v>
      </c>
      <c r="X710" s="646">
        <f t="shared" si="351"/>
        <v>0</v>
      </c>
      <c r="Y710" s="594"/>
      <c r="Z710" s="705">
        <f t="shared" si="337"/>
        <v>694</v>
      </c>
      <c r="AA710" s="756">
        <f t="shared" si="361"/>
        <v>0</v>
      </c>
      <c r="AB710" s="756">
        <f t="shared" si="361"/>
        <v>0</v>
      </c>
      <c r="AC710" s="756">
        <f t="shared" si="361"/>
        <v>0</v>
      </c>
      <c r="AD710" s="756">
        <f t="shared" si="359"/>
        <v>0</v>
      </c>
      <c r="AE710" s="756">
        <f t="shared" si="359"/>
        <v>0</v>
      </c>
      <c r="AF710" s="756">
        <f t="shared" si="359"/>
        <v>0</v>
      </c>
      <c r="AG710" s="756">
        <f t="shared" si="327"/>
        <v>0</v>
      </c>
      <c r="AH710" s="646">
        <f t="shared" si="352"/>
        <v>0</v>
      </c>
      <c r="AI710" s="594"/>
      <c r="AJ710" s="705">
        <f t="shared" si="338"/>
        <v>694</v>
      </c>
      <c r="AK710" s="756">
        <v>0</v>
      </c>
      <c r="AL710" s="756">
        <v>0</v>
      </c>
      <c r="AM710" s="756">
        <v>0</v>
      </c>
      <c r="AN710" s="756">
        <v>0</v>
      </c>
      <c r="AO710" s="756">
        <v>0</v>
      </c>
      <c r="AP710" s="756">
        <v>0</v>
      </c>
      <c r="AQ710" s="756">
        <v>0</v>
      </c>
      <c r="AR710" s="646">
        <f t="shared" si="353"/>
        <v>0</v>
      </c>
      <c r="AS710" s="594"/>
      <c r="AT710" s="705">
        <f t="shared" si="339"/>
        <v>694</v>
      </c>
      <c r="AU710" s="756">
        <v>0</v>
      </c>
      <c r="AV710" s="756">
        <v>0</v>
      </c>
      <c r="AW710" s="756">
        <v>0</v>
      </c>
      <c r="AX710" s="756">
        <v>0</v>
      </c>
      <c r="AY710" s="756">
        <v>0</v>
      </c>
      <c r="AZ710" s="767">
        <f t="shared" si="358"/>
        <v>0</v>
      </c>
      <c r="BA710" s="756">
        <v>0</v>
      </c>
      <c r="BB710" s="756">
        <v>0</v>
      </c>
      <c r="BC710" s="756">
        <v>0</v>
      </c>
      <c r="BD710" s="756">
        <v>0</v>
      </c>
      <c r="BE710" s="767">
        <f t="shared" si="340"/>
        <v>0</v>
      </c>
      <c r="BF710" s="646">
        <f t="shared" si="341"/>
        <v>0</v>
      </c>
      <c r="BG710" s="594"/>
      <c r="BH710" s="705">
        <f t="shared" si="331"/>
        <v>694</v>
      </c>
      <c r="BI710" s="646">
        <f t="shared" si="342"/>
        <v>0</v>
      </c>
      <c r="BJ710" s="594"/>
      <c r="BK710" s="705">
        <f t="shared" si="343"/>
        <v>694</v>
      </c>
      <c r="BL710" s="756">
        <v>0</v>
      </c>
      <c r="BM710" s="756">
        <v>0</v>
      </c>
      <c r="BN710" s="756">
        <v>0</v>
      </c>
      <c r="BO710" s="756">
        <v>0</v>
      </c>
      <c r="BP710" s="756">
        <v>0</v>
      </c>
      <c r="BQ710" s="756">
        <v>0</v>
      </c>
      <c r="BR710" s="756">
        <v>0</v>
      </c>
      <c r="BS710" s="646">
        <f t="shared" si="354"/>
        <v>0</v>
      </c>
      <c r="BT710" s="594"/>
      <c r="BU710" s="705">
        <f t="shared" si="344"/>
        <v>694</v>
      </c>
      <c r="BV710" s="756">
        <v>0</v>
      </c>
      <c r="BW710" s="756">
        <v>0</v>
      </c>
      <c r="BX710" s="756">
        <v>0</v>
      </c>
      <c r="BY710" s="756">
        <v>0</v>
      </c>
      <c r="BZ710" s="756">
        <v>0</v>
      </c>
      <c r="CA710" s="756">
        <v>0</v>
      </c>
      <c r="CB710" s="756">
        <v>0</v>
      </c>
      <c r="CC710" s="646">
        <f t="shared" si="355"/>
        <v>0</v>
      </c>
      <c r="CD710" s="594"/>
      <c r="CE710" s="705">
        <f t="shared" si="332"/>
        <v>694</v>
      </c>
      <c r="CF710" s="756">
        <f t="shared" si="362"/>
        <v>0</v>
      </c>
      <c r="CG710" s="756">
        <f t="shared" si="362"/>
        <v>0</v>
      </c>
      <c r="CH710" s="756">
        <f t="shared" si="362"/>
        <v>0</v>
      </c>
      <c r="CI710" s="756">
        <f t="shared" si="360"/>
        <v>0</v>
      </c>
      <c r="CJ710" s="756">
        <f t="shared" si="360"/>
        <v>0</v>
      </c>
      <c r="CK710" s="756">
        <f t="shared" si="360"/>
        <v>0</v>
      </c>
      <c r="CL710" s="756">
        <f t="shared" si="328"/>
        <v>0</v>
      </c>
      <c r="CM710" s="646">
        <f t="shared" si="356"/>
        <v>0</v>
      </c>
      <c r="CN710" s="594"/>
      <c r="CO710" s="705">
        <f t="shared" si="333"/>
        <v>694</v>
      </c>
      <c r="CP710" s="756">
        <v>0</v>
      </c>
      <c r="CQ710" s="756">
        <v>0</v>
      </c>
      <c r="CR710" s="756">
        <v>0</v>
      </c>
      <c r="CS710" s="756">
        <v>0</v>
      </c>
      <c r="CT710" s="756">
        <v>0</v>
      </c>
      <c r="CU710" s="756">
        <v>0</v>
      </c>
      <c r="CV710" s="756">
        <v>0</v>
      </c>
      <c r="CW710" s="646">
        <f t="shared" si="357"/>
        <v>0</v>
      </c>
      <c r="CX710" s="685"/>
      <c r="CY710" s="705">
        <f t="shared" si="334"/>
        <v>694</v>
      </c>
      <c r="CZ710" s="756">
        <v>0</v>
      </c>
      <c r="DA710" s="756">
        <v>0</v>
      </c>
      <c r="DB710" s="756">
        <v>0</v>
      </c>
      <c r="DC710" s="756">
        <v>0</v>
      </c>
      <c r="DD710" s="756">
        <v>0</v>
      </c>
      <c r="DE710" s="767">
        <f t="shared" si="345"/>
        <v>0</v>
      </c>
      <c r="DF710" s="756">
        <v>0</v>
      </c>
      <c r="DG710" s="756">
        <v>0</v>
      </c>
      <c r="DH710" s="756">
        <v>0</v>
      </c>
      <c r="DI710" s="756">
        <v>0</v>
      </c>
      <c r="DJ710" s="767">
        <f t="shared" si="346"/>
        <v>0</v>
      </c>
      <c r="DK710" s="715">
        <f t="shared" si="347"/>
        <v>0</v>
      </c>
      <c r="DL710" s="685"/>
      <c r="DM710" s="705">
        <f t="shared" si="335"/>
        <v>694</v>
      </c>
      <c r="DN710" s="715">
        <f t="shared" si="348"/>
        <v>0</v>
      </c>
    </row>
    <row r="711" spans="2:118" x14ac:dyDescent="0.25">
      <c r="B711" s="705">
        <v>695</v>
      </c>
      <c r="C711" s="765">
        <f>(1+_xlfn.XLOOKUP(INT((B711-1)/12)+1,'ZC Curve'!$B$8:$B$107,'ZC Curve'!R$8:R$107,,0))^(1/12)-1</f>
        <v>0</v>
      </c>
      <c r="D711" s="766">
        <f t="shared" si="349"/>
        <v>1</v>
      </c>
      <c r="E711" s="685"/>
      <c r="F711" s="705">
        <v>695</v>
      </c>
      <c r="G711" s="756">
        <v>0</v>
      </c>
      <c r="H711" s="756">
        <v>0</v>
      </c>
      <c r="I711" s="756">
        <v>0</v>
      </c>
      <c r="J711" s="756">
        <v>0</v>
      </c>
      <c r="K711" s="756">
        <v>0</v>
      </c>
      <c r="L711" s="756">
        <v>0</v>
      </c>
      <c r="M711" s="756">
        <v>0</v>
      </c>
      <c r="N711" s="646">
        <f t="shared" si="350"/>
        <v>0</v>
      </c>
      <c r="O711" s="594"/>
      <c r="P711" s="705">
        <f t="shared" si="336"/>
        <v>695</v>
      </c>
      <c r="Q711" s="756">
        <v>0</v>
      </c>
      <c r="R711" s="756">
        <v>0</v>
      </c>
      <c r="S711" s="756">
        <v>0</v>
      </c>
      <c r="T711" s="756">
        <v>0</v>
      </c>
      <c r="U711" s="756">
        <v>0</v>
      </c>
      <c r="V711" s="756">
        <v>0</v>
      </c>
      <c r="W711" s="756">
        <v>0</v>
      </c>
      <c r="X711" s="646">
        <f t="shared" si="351"/>
        <v>0</v>
      </c>
      <c r="Y711" s="594"/>
      <c r="Z711" s="705">
        <f t="shared" si="337"/>
        <v>695</v>
      </c>
      <c r="AA711" s="756">
        <f t="shared" si="361"/>
        <v>0</v>
      </c>
      <c r="AB711" s="756">
        <f t="shared" si="361"/>
        <v>0</v>
      </c>
      <c r="AC711" s="756">
        <f t="shared" si="361"/>
        <v>0</v>
      </c>
      <c r="AD711" s="756">
        <f t="shared" si="359"/>
        <v>0</v>
      </c>
      <c r="AE711" s="756">
        <f t="shared" si="359"/>
        <v>0</v>
      </c>
      <c r="AF711" s="756">
        <f t="shared" si="359"/>
        <v>0</v>
      </c>
      <c r="AG711" s="756">
        <f t="shared" si="327"/>
        <v>0</v>
      </c>
      <c r="AH711" s="646">
        <f t="shared" si="352"/>
        <v>0</v>
      </c>
      <c r="AI711" s="594"/>
      <c r="AJ711" s="705">
        <f t="shared" si="338"/>
        <v>695</v>
      </c>
      <c r="AK711" s="756">
        <v>0</v>
      </c>
      <c r="AL711" s="756">
        <v>0</v>
      </c>
      <c r="AM711" s="756">
        <v>0</v>
      </c>
      <c r="AN711" s="756">
        <v>0</v>
      </c>
      <c r="AO711" s="756">
        <v>0</v>
      </c>
      <c r="AP711" s="756">
        <v>0</v>
      </c>
      <c r="AQ711" s="756">
        <v>0</v>
      </c>
      <c r="AR711" s="646">
        <f t="shared" si="353"/>
        <v>0</v>
      </c>
      <c r="AS711" s="594"/>
      <c r="AT711" s="705">
        <f t="shared" si="339"/>
        <v>695</v>
      </c>
      <c r="AU711" s="756">
        <v>0</v>
      </c>
      <c r="AV711" s="756">
        <v>0</v>
      </c>
      <c r="AW711" s="756">
        <v>0</v>
      </c>
      <c r="AX711" s="756">
        <v>0</v>
      </c>
      <c r="AY711" s="756">
        <v>0</v>
      </c>
      <c r="AZ711" s="767">
        <f t="shared" si="358"/>
        <v>0</v>
      </c>
      <c r="BA711" s="756">
        <v>0</v>
      </c>
      <c r="BB711" s="756">
        <v>0</v>
      </c>
      <c r="BC711" s="756">
        <v>0</v>
      </c>
      <c r="BD711" s="756">
        <v>0</v>
      </c>
      <c r="BE711" s="767">
        <f t="shared" si="340"/>
        <v>0</v>
      </c>
      <c r="BF711" s="646">
        <f t="shared" si="341"/>
        <v>0</v>
      </c>
      <c r="BG711" s="594"/>
      <c r="BH711" s="705">
        <f t="shared" si="331"/>
        <v>695</v>
      </c>
      <c r="BI711" s="646">
        <f t="shared" si="342"/>
        <v>0</v>
      </c>
      <c r="BJ711" s="594"/>
      <c r="BK711" s="705">
        <f t="shared" si="343"/>
        <v>695</v>
      </c>
      <c r="BL711" s="756">
        <v>0</v>
      </c>
      <c r="BM711" s="756">
        <v>0</v>
      </c>
      <c r="BN711" s="756">
        <v>0</v>
      </c>
      <c r="BO711" s="756">
        <v>0</v>
      </c>
      <c r="BP711" s="756">
        <v>0</v>
      </c>
      <c r="BQ711" s="756">
        <v>0</v>
      </c>
      <c r="BR711" s="756">
        <v>0</v>
      </c>
      <c r="BS711" s="646">
        <f t="shared" si="354"/>
        <v>0</v>
      </c>
      <c r="BT711" s="594"/>
      <c r="BU711" s="705">
        <f t="shared" si="344"/>
        <v>695</v>
      </c>
      <c r="BV711" s="756">
        <v>0</v>
      </c>
      <c r="BW711" s="756">
        <v>0</v>
      </c>
      <c r="BX711" s="756">
        <v>0</v>
      </c>
      <c r="BY711" s="756">
        <v>0</v>
      </c>
      <c r="BZ711" s="756">
        <v>0</v>
      </c>
      <c r="CA711" s="756">
        <v>0</v>
      </c>
      <c r="CB711" s="756">
        <v>0</v>
      </c>
      <c r="CC711" s="646">
        <f t="shared" si="355"/>
        <v>0</v>
      </c>
      <c r="CD711" s="594"/>
      <c r="CE711" s="705">
        <f t="shared" si="332"/>
        <v>695</v>
      </c>
      <c r="CF711" s="756">
        <f t="shared" si="362"/>
        <v>0</v>
      </c>
      <c r="CG711" s="756">
        <f t="shared" si="362"/>
        <v>0</v>
      </c>
      <c r="CH711" s="756">
        <f t="shared" si="362"/>
        <v>0</v>
      </c>
      <c r="CI711" s="756">
        <f t="shared" si="360"/>
        <v>0</v>
      </c>
      <c r="CJ711" s="756">
        <f t="shared" si="360"/>
        <v>0</v>
      </c>
      <c r="CK711" s="756">
        <f t="shared" si="360"/>
        <v>0</v>
      </c>
      <c r="CL711" s="756">
        <f t="shared" si="328"/>
        <v>0</v>
      </c>
      <c r="CM711" s="646">
        <f t="shared" si="356"/>
        <v>0</v>
      </c>
      <c r="CN711" s="594"/>
      <c r="CO711" s="705">
        <f t="shared" si="333"/>
        <v>695</v>
      </c>
      <c r="CP711" s="756">
        <v>0</v>
      </c>
      <c r="CQ711" s="756">
        <v>0</v>
      </c>
      <c r="CR711" s="756">
        <v>0</v>
      </c>
      <c r="CS711" s="756">
        <v>0</v>
      </c>
      <c r="CT711" s="756">
        <v>0</v>
      </c>
      <c r="CU711" s="756">
        <v>0</v>
      </c>
      <c r="CV711" s="756">
        <v>0</v>
      </c>
      <c r="CW711" s="646">
        <f t="shared" si="357"/>
        <v>0</v>
      </c>
      <c r="CX711" s="685"/>
      <c r="CY711" s="705">
        <f t="shared" si="334"/>
        <v>695</v>
      </c>
      <c r="CZ711" s="756">
        <v>0</v>
      </c>
      <c r="DA711" s="756">
        <v>0</v>
      </c>
      <c r="DB711" s="756">
        <v>0</v>
      </c>
      <c r="DC711" s="756">
        <v>0</v>
      </c>
      <c r="DD711" s="756">
        <v>0</v>
      </c>
      <c r="DE711" s="767">
        <f t="shared" si="345"/>
        <v>0</v>
      </c>
      <c r="DF711" s="756">
        <v>0</v>
      </c>
      <c r="DG711" s="756">
        <v>0</v>
      </c>
      <c r="DH711" s="756">
        <v>0</v>
      </c>
      <c r="DI711" s="756">
        <v>0</v>
      </c>
      <c r="DJ711" s="767">
        <f t="shared" si="346"/>
        <v>0</v>
      </c>
      <c r="DK711" s="715">
        <f t="shared" si="347"/>
        <v>0</v>
      </c>
      <c r="DL711" s="685"/>
      <c r="DM711" s="705">
        <f t="shared" si="335"/>
        <v>695</v>
      </c>
      <c r="DN711" s="715">
        <f t="shared" si="348"/>
        <v>0</v>
      </c>
    </row>
    <row r="712" spans="2:118" x14ac:dyDescent="0.25">
      <c r="B712" s="705">
        <v>696</v>
      </c>
      <c r="C712" s="765">
        <f>(1+_xlfn.XLOOKUP(INT((B712-1)/12)+1,'ZC Curve'!$B$8:$B$107,'ZC Curve'!R$8:R$107,,0))^(1/12)-1</f>
        <v>0</v>
      </c>
      <c r="D712" s="766">
        <f t="shared" si="349"/>
        <v>1</v>
      </c>
      <c r="E712" s="685"/>
      <c r="F712" s="705">
        <v>696</v>
      </c>
      <c r="G712" s="756">
        <v>0</v>
      </c>
      <c r="H712" s="756">
        <v>0</v>
      </c>
      <c r="I712" s="756">
        <v>0</v>
      </c>
      <c r="J712" s="756">
        <v>0</v>
      </c>
      <c r="K712" s="756">
        <v>0</v>
      </c>
      <c r="L712" s="756">
        <v>0</v>
      </c>
      <c r="M712" s="756">
        <v>0</v>
      </c>
      <c r="N712" s="646">
        <f t="shared" si="350"/>
        <v>0</v>
      </c>
      <c r="O712" s="594"/>
      <c r="P712" s="705">
        <f t="shared" si="336"/>
        <v>696</v>
      </c>
      <c r="Q712" s="756">
        <v>0</v>
      </c>
      <c r="R712" s="756">
        <v>0</v>
      </c>
      <c r="S712" s="756">
        <v>0</v>
      </c>
      <c r="T712" s="756">
        <v>0</v>
      </c>
      <c r="U712" s="756">
        <v>0</v>
      </c>
      <c r="V712" s="756">
        <v>0</v>
      </c>
      <c r="W712" s="756">
        <v>0</v>
      </c>
      <c r="X712" s="646">
        <f t="shared" si="351"/>
        <v>0</v>
      </c>
      <c r="Y712" s="594"/>
      <c r="Z712" s="705">
        <f t="shared" si="337"/>
        <v>696</v>
      </c>
      <c r="AA712" s="756">
        <f t="shared" si="361"/>
        <v>0</v>
      </c>
      <c r="AB712" s="756">
        <f t="shared" si="361"/>
        <v>0</v>
      </c>
      <c r="AC712" s="756">
        <f t="shared" si="361"/>
        <v>0</v>
      </c>
      <c r="AD712" s="756">
        <f t="shared" si="359"/>
        <v>0</v>
      </c>
      <c r="AE712" s="756">
        <f t="shared" si="359"/>
        <v>0</v>
      </c>
      <c r="AF712" s="756">
        <f t="shared" si="359"/>
        <v>0</v>
      </c>
      <c r="AG712" s="756">
        <f t="shared" si="327"/>
        <v>0</v>
      </c>
      <c r="AH712" s="646">
        <f t="shared" si="352"/>
        <v>0</v>
      </c>
      <c r="AI712" s="594"/>
      <c r="AJ712" s="705">
        <f t="shared" si="338"/>
        <v>696</v>
      </c>
      <c r="AK712" s="756">
        <v>0</v>
      </c>
      <c r="AL712" s="756">
        <v>0</v>
      </c>
      <c r="AM712" s="756">
        <v>0</v>
      </c>
      <c r="AN712" s="756">
        <v>0</v>
      </c>
      <c r="AO712" s="756">
        <v>0</v>
      </c>
      <c r="AP712" s="756">
        <v>0</v>
      </c>
      <c r="AQ712" s="756">
        <v>0</v>
      </c>
      <c r="AR712" s="646">
        <f t="shared" si="353"/>
        <v>0</v>
      </c>
      <c r="AS712" s="594"/>
      <c r="AT712" s="705">
        <f t="shared" si="339"/>
        <v>696</v>
      </c>
      <c r="AU712" s="756">
        <v>0</v>
      </c>
      <c r="AV712" s="756">
        <v>0</v>
      </c>
      <c r="AW712" s="756">
        <v>0</v>
      </c>
      <c r="AX712" s="756">
        <v>0</v>
      </c>
      <c r="AY712" s="756">
        <v>0</v>
      </c>
      <c r="AZ712" s="767">
        <f t="shared" si="358"/>
        <v>0</v>
      </c>
      <c r="BA712" s="756">
        <v>0</v>
      </c>
      <c r="BB712" s="756">
        <v>0</v>
      </c>
      <c r="BC712" s="756">
        <v>0</v>
      </c>
      <c r="BD712" s="756">
        <v>0</v>
      </c>
      <c r="BE712" s="767">
        <f t="shared" si="340"/>
        <v>0</v>
      </c>
      <c r="BF712" s="646">
        <f t="shared" si="341"/>
        <v>0</v>
      </c>
      <c r="BG712" s="594"/>
      <c r="BH712" s="705">
        <f t="shared" si="331"/>
        <v>696</v>
      </c>
      <c r="BI712" s="646">
        <f t="shared" si="342"/>
        <v>0</v>
      </c>
      <c r="BJ712" s="594"/>
      <c r="BK712" s="705">
        <f t="shared" si="343"/>
        <v>696</v>
      </c>
      <c r="BL712" s="756">
        <v>0</v>
      </c>
      <c r="BM712" s="756">
        <v>0</v>
      </c>
      <c r="BN712" s="756">
        <v>0</v>
      </c>
      <c r="BO712" s="756">
        <v>0</v>
      </c>
      <c r="BP712" s="756">
        <v>0</v>
      </c>
      <c r="BQ712" s="756">
        <v>0</v>
      </c>
      <c r="BR712" s="756">
        <v>0</v>
      </c>
      <c r="BS712" s="646">
        <f t="shared" si="354"/>
        <v>0</v>
      </c>
      <c r="BT712" s="594"/>
      <c r="BU712" s="705">
        <f t="shared" si="344"/>
        <v>696</v>
      </c>
      <c r="BV712" s="756">
        <v>0</v>
      </c>
      <c r="BW712" s="756">
        <v>0</v>
      </c>
      <c r="BX712" s="756">
        <v>0</v>
      </c>
      <c r="BY712" s="756">
        <v>0</v>
      </c>
      <c r="BZ712" s="756">
        <v>0</v>
      </c>
      <c r="CA712" s="756">
        <v>0</v>
      </c>
      <c r="CB712" s="756">
        <v>0</v>
      </c>
      <c r="CC712" s="646">
        <f t="shared" si="355"/>
        <v>0</v>
      </c>
      <c r="CD712" s="594"/>
      <c r="CE712" s="705">
        <f t="shared" si="332"/>
        <v>696</v>
      </c>
      <c r="CF712" s="756">
        <f t="shared" si="362"/>
        <v>0</v>
      </c>
      <c r="CG712" s="756">
        <f t="shared" si="362"/>
        <v>0</v>
      </c>
      <c r="CH712" s="756">
        <f t="shared" si="362"/>
        <v>0</v>
      </c>
      <c r="CI712" s="756">
        <f t="shared" si="360"/>
        <v>0</v>
      </c>
      <c r="CJ712" s="756">
        <f t="shared" si="360"/>
        <v>0</v>
      </c>
      <c r="CK712" s="756">
        <f t="shared" si="360"/>
        <v>0</v>
      </c>
      <c r="CL712" s="756">
        <f t="shared" si="328"/>
        <v>0</v>
      </c>
      <c r="CM712" s="646">
        <f t="shared" si="356"/>
        <v>0</v>
      </c>
      <c r="CN712" s="594"/>
      <c r="CO712" s="705">
        <f t="shared" si="333"/>
        <v>696</v>
      </c>
      <c r="CP712" s="756">
        <v>0</v>
      </c>
      <c r="CQ712" s="756">
        <v>0</v>
      </c>
      <c r="CR712" s="756">
        <v>0</v>
      </c>
      <c r="CS712" s="756">
        <v>0</v>
      </c>
      <c r="CT712" s="756">
        <v>0</v>
      </c>
      <c r="CU712" s="756">
        <v>0</v>
      </c>
      <c r="CV712" s="756">
        <v>0</v>
      </c>
      <c r="CW712" s="646">
        <f t="shared" si="357"/>
        <v>0</v>
      </c>
      <c r="CX712" s="685"/>
      <c r="CY712" s="705">
        <f t="shared" si="334"/>
        <v>696</v>
      </c>
      <c r="CZ712" s="756">
        <v>0</v>
      </c>
      <c r="DA712" s="756">
        <v>0</v>
      </c>
      <c r="DB712" s="756">
        <v>0</v>
      </c>
      <c r="DC712" s="756">
        <v>0</v>
      </c>
      <c r="DD712" s="756">
        <v>0</v>
      </c>
      <c r="DE712" s="767">
        <f t="shared" si="345"/>
        <v>0</v>
      </c>
      <c r="DF712" s="756">
        <v>0</v>
      </c>
      <c r="DG712" s="756">
        <v>0</v>
      </c>
      <c r="DH712" s="756">
        <v>0</v>
      </c>
      <c r="DI712" s="756">
        <v>0</v>
      </c>
      <c r="DJ712" s="767">
        <f t="shared" si="346"/>
        <v>0</v>
      </c>
      <c r="DK712" s="715">
        <f t="shared" si="347"/>
        <v>0</v>
      </c>
      <c r="DL712" s="685"/>
      <c r="DM712" s="705">
        <f t="shared" si="335"/>
        <v>696</v>
      </c>
      <c r="DN712" s="715">
        <f t="shared" si="348"/>
        <v>0</v>
      </c>
    </row>
    <row r="713" spans="2:118" x14ac:dyDescent="0.25">
      <c r="B713" s="705">
        <v>697</v>
      </c>
      <c r="C713" s="765">
        <f>(1+_xlfn.XLOOKUP(INT((B713-1)/12)+1,'ZC Curve'!$B$8:$B$107,'ZC Curve'!R$8:R$107,,0))^(1/12)-1</f>
        <v>0</v>
      </c>
      <c r="D713" s="766">
        <f t="shared" si="349"/>
        <v>1</v>
      </c>
      <c r="E713" s="685"/>
      <c r="F713" s="705">
        <v>697</v>
      </c>
      <c r="G713" s="756">
        <v>0</v>
      </c>
      <c r="H713" s="756">
        <v>0</v>
      </c>
      <c r="I713" s="756">
        <v>0</v>
      </c>
      <c r="J713" s="756">
        <v>0</v>
      </c>
      <c r="K713" s="756">
        <v>0</v>
      </c>
      <c r="L713" s="756">
        <v>0</v>
      </c>
      <c r="M713" s="756">
        <v>0</v>
      </c>
      <c r="N713" s="646">
        <f t="shared" si="350"/>
        <v>0</v>
      </c>
      <c r="O713" s="594"/>
      <c r="P713" s="705">
        <f t="shared" si="336"/>
        <v>697</v>
      </c>
      <c r="Q713" s="756">
        <v>0</v>
      </c>
      <c r="R713" s="756">
        <v>0</v>
      </c>
      <c r="S713" s="756">
        <v>0</v>
      </c>
      <c r="T713" s="756">
        <v>0</v>
      </c>
      <c r="U713" s="756">
        <v>0</v>
      </c>
      <c r="V713" s="756">
        <v>0</v>
      </c>
      <c r="W713" s="756">
        <v>0</v>
      </c>
      <c r="X713" s="646">
        <f t="shared" si="351"/>
        <v>0</v>
      </c>
      <c r="Y713" s="594"/>
      <c r="Z713" s="705">
        <f t="shared" si="337"/>
        <v>697</v>
      </c>
      <c r="AA713" s="756">
        <f t="shared" si="361"/>
        <v>0</v>
      </c>
      <c r="AB713" s="756">
        <f t="shared" si="361"/>
        <v>0</v>
      </c>
      <c r="AC713" s="756">
        <f t="shared" si="361"/>
        <v>0</v>
      </c>
      <c r="AD713" s="756">
        <f t="shared" si="359"/>
        <v>0</v>
      </c>
      <c r="AE713" s="756">
        <f t="shared" si="359"/>
        <v>0</v>
      </c>
      <c r="AF713" s="756">
        <f t="shared" si="359"/>
        <v>0</v>
      </c>
      <c r="AG713" s="756">
        <f t="shared" si="327"/>
        <v>0</v>
      </c>
      <c r="AH713" s="646">
        <f t="shared" si="352"/>
        <v>0</v>
      </c>
      <c r="AI713" s="594"/>
      <c r="AJ713" s="705">
        <f t="shared" si="338"/>
        <v>697</v>
      </c>
      <c r="AK713" s="756">
        <v>0</v>
      </c>
      <c r="AL713" s="756">
        <v>0</v>
      </c>
      <c r="AM713" s="756">
        <v>0</v>
      </c>
      <c r="AN713" s="756">
        <v>0</v>
      </c>
      <c r="AO713" s="756">
        <v>0</v>
      </c>
      <c r="AP713" s="756">
        <v>0</v>
      </c>
      <c r="AQ713" s="756">
        <v>0</v>
      </c>
      <c r="AR713" s="646">
        <f t="shared" si="353"/>
        <v>0</v>
      </c>
      <c r="AS713" s="594"/>
      <c r="AT713" s="705">
        <f t="shared" si="339"/>
        <v>697</v>
      </c>
      <c r="AU713" s="756">
        <v>0</v>
      </c>
      <c r="AV713" s="756">
        <v>0</v>
      </c>
      <c r="AW713" s="756">
        <v>0</v>
      </c>
      <c r="AX713" s="756">
        <v>0</v>
      </c>
      <c r="AY713" s="756">
        <v>0</v>
      </c>
      <c r="AZ713" s="767">
        <f t="shared" si="358"/>
        <v>0</v>
      </c>
      <c r="BA713" s="756">
        <v>0</v>
      </c>
      <c r="BB713" s="756">
        <v>0</v>
      </c>
      <c r="BC713" s="756">
        <v>0</v>
      </c>
      <c r="BD713" s="756">
        <v>0</v>
      </c>
      <c r="BE713" s="767">
        <f t="shared" si="340"/>
        <v>0</v>
      </c>
      <c r="BF713" s="646">
        <f t="shared" si="341"/>
        <v>0</v>
      </c>
      <c r="BG713" s="594"/>
      <c r="BH713" s="705">
        <f t="shared" si="331"/>
        <v>697</v>
      </c>
      <c r="BI713" s="646">
        <f t="shared" si="342"/>
        <v>0</v>
      </c>
      <c r="BJ713" s="594"/>
      <c r="BK713" s="705">
        <f t="shared" si="343"/>
        <v>697</v>
      </c>
      <c r="BL713" s="756">
        <v>0</v>
      </c>
      <c r="BM713" s="756">
        <v>0</v>
      </c>
      <c r="BN713" s="756">
        <v>0</v>
      </c>
      <c r="BO713" s="756">
        <v>0</v>
      </c>
      <c r="BP713" s="756">
        <v>0</v>
      </c>
      <c r="BQ713" s="756">
        <v>0</v>
      </c>
      <c r="BR713" s="756">
        <v>0</v>
      </c>
      <c r="BS713" s="646">
        <f t="shared" si="354"/>
        <v>0</v>
      </c>
      <c r="BT713" s="594"/>
      <c r="BU713" s="705">
        <f t="shared" si="344"/>
        <v>697</v>
      </c>
      <c r="BV713" s="756">
        <v>0</v>
      </c>
      <c r="BW713" s="756">
        <v>0</v>
      </c>
      <c r="BX713" s="756">
        <v>0</v>
      </c>
      <c r="BY713" s="756">
        <v>0</v>
      </c>
      <c r="BZ713" s="756">
        <v>0</v>
      </c>
      <c r="CA713" s="756">
        <v>0</v>
      </c>
      <c r="CB713" s="756">
        <v>0</v>
      </c>
      <c r="CC713" s="646">
        <f t="shared" si="355"/>
        <v>0</v>
      </c>
      <c r="CD713" s="594"/>
      <c r="CE713" s="705">
        <f t="shared" si="332"/>
        <v>697</v>
      </c>
      <c r="CF713" s="756">
        <f t="shared" si="362"/>
        <v>0</v>
      </c>
      <c r="CG713" s="756">
        <f t="shared" si="362"/>
        <v>0</v>
      </c>
      <c r="CH713" s="756">
        <f t="shared" si="362"/>
        <v>0</v>
      </c>
      <c r="CI713" s="756">
        <f t="shared" si="360"/>
        <v>0</v>
      </c>
      <c r="CJ713" s="756">
        <f t="shared" si="360"/>
        <v>0</v>
      </c>
      <c r="CK713" s="756">
        <f t="shared" si="360"/>
        <v>0</v>
      </c>
      <c r="CL713" s="756">
        <f t="shared" si="328"/>
        <v>0</v>
      </c>
      <c r="CM713" s="646">
        <f t="shared" si="356"/>
        <v>0</v>
      </c>
      <c r="CN713" s="594"/>
      <c r="CO713" s="705">
        <f t="shared" si="333"/>
        <v>697</v>
      </c>
      <c r="CP713" s="756">
        <v>0</v>
      </c>
      <c r="CQ713" s="756">
        <v>0</v>
      </c>
      <c r="CR713" s="756">
        <v>0</v>
      </c>
      <c r="CS713" s="756">
        <v>0</v>
      </c>
      <c r="CT713" s="756">
        <v>0</v>
      </c>
      <c r="CU713" s="756">
        <v>0</v>
      </c>
      <c r="CV713" s="756">
        <v>0</v>
      </c>
      <c r="CW713" s="646">
        <f t="shared" si="357"/>
        <v>0</v>
      </c>
      <c r="CX713" s="685"/>
      <c r="CY713" s="705">
        <f t="shared" si="334"/>
        <v>697</v>
      </c>
      <c r="CZ713" s="756">
        <v>0</v>
      </c>
      <c r="DA713" s="756">
        <v>0</v>
      </c>
      <c r="DB713" s="756">
        <v>0</v>
      </c>
      <c r="DC713" s="756">
        <v>0</v>
      </c>
      <c r="DD713" s="756">
        <v>0</v>
      </c>
      <c r="DE713" s="767">
        <f t="shared" si="345"/>
        <v>0</v>
      </c>
      <c r="DF713" s="756">
        <v>0</v>
      </c>
      <c r="DG713" s="756">
        <v>0</v>
      </c>
      <c r="DH713" s="756">
        <v>0</v>
      </c>
      <c r="DI713" s="756">
        <v>0</v>
      </c>
      <c r="DJ713" s="767">
        <f t="shared" si="346"/>
        <v>0</v>
      </c>
      <c r="DK713" s="715">
        <f t="shared" si="347"/>
        <v>0</v>
      </c>
      <c r="DL713" s="685"/>
      <c r="DM713" s="705">
        <f t="shared" si="335"/>
        <v>697</v>
      </c>
      <c r="DN713" s="715">
        <f t="shared" si="348"/>
        <v>0</v>
      </c>
    </row>
    <row r="714" spans="2:118" x14ac:dyDescent="0.25">
      <c r="B714" s="705">
        <v>698</v>
      </c>
      <c r="C714" s="765">
        <f>(1+_xlfn.XLOOKUP(INT((B714-1)/12)+1,'ZC Curve'!$B$8:$B$107,'ZC Curve'!R$8:R$107,,0))^(1/12)-1</f>
        <v>0</v>
      </c>
      <c r="D714" s="766">
        <f t="shared" si="349"/>
        <v>1</v>
      </c>
      <c r="E714" s="685"/>
      <c r="F714" s="705">
        <v>698</v>
      </c>
      <c r="G714" s="756">
        <v>0</v>
      </c>
      <c r="H714" s="756">
        <v>0</v>
      </c>
      <c r="I714" s="756">
        <v>0</v>
      </c>
      <c r="J714" s="756">
        <v>0</v>
      </c>
      <c r="K714" s="756">
        <v>0</v>
      </c>
      <c r="L714" s="756">
        <v>0</v>
      </c>
      <c r="M714" s="756">
        <v>0</v>
      </c>
      <c r="N714" s="646">
        <f t="shared" si="350"/>
        <v>0</v>
      </c>
      <c r="O714" s="594"/>
      <c r="P714" s="705">
        <f t="shared" si="336"/>
        <v>698</v>
      </c>
      <c r="Q714" s="756">
        <v>0</v>
      </c>
      <c r="R714" s="756">
        <v>0</v>
      </c>
      <c r="S714" s="756">
        <v>0</v>
      </c>
      <c r="T714" s="756">
        <v>0</v>
      </c>
      <c r="U714" s="756">
        <v>0</v>
      </c>
      <c r="V714" s="756">
        <v>0</v>
      </c>
      <c r="W714" s="756">
        <v>0</v>
      </c>
      <c r="X714" s="646">
        <f t="shared" si="351"/>
        <v>0</v>
      </c>
      <c r="Y714" s="594"/>
      <c r="Z714" s="705">
        <f t="shared" si="337"/>
        <v>698</v>
      </c>
      <c r="AA714" s="756">
        <f t="shared" si="361"/>
        <v>0</v>
      </c>
      <c r="AB714" s="756">
        <f t="shared" si="361"/>
        <v>0</v>
      </c>
      <c r="AC714" s="756">
        <f t="shared" si="361"/>
        <v>0</v>
      </c>
      <c r="AD714" s="756">
        <f t="shared" si="359"/>
        <v>0</v>
      </c>
      <c r="AE714" s="756">
        <f t="shared" si="359"/>
        <v>0</v>
      </c>
      <c r="AF714" s="756">
        <f t="shared" si="359"/>
        <v>0</v>
      </c>
      <c r="AG714" s="756">
        <f t="shared" si="327"/>
        <v>0</v>
      </c>
      <c r="AH714" s="646">
        <f t="shared" si="352"/>
        <v>0</v>
      </c>
      <c r="AI714" s="594"/>
      <c r="AJ714" s="705">
        <f t="shared" si="338"/>
        <v>698</v>
      </c>
      <c r="AK714" s="756">
        <v>0</v>
      </c>
      <c r="AL714" s="756">
        <v>0</v>
      </c>
      <c r="AM714" s="756">
        <v>0</v>
      </c>
      <c r="AN714" s="756">
        <v>0</v>
      </c>
      <c r="AO714" s="756">
        <v>0</v>
      </c>
      <c r="AP714" s="756">
        <v>0</v>
      </c>
      <c r="AQ714" s="756">
        <v>0</v>
      </c>
      <c r="AR714" s="646">
        <f t="shared" si="353"/>
        <v>0</v>
      </c>
      <c r="AS714" s="594"/>
      <c r="AT714" s="705">
        <f t="shared" si="339"/>
        <v>698</v>
      </c>
      <c r="AU714" s="756">
        <v>0</v>
      </c>
      <c r="AV714" s="756">
        <v>0</v>
      </c>
      <c r="AW714" s="756">
        <v>0</v>
      </c>
      <c r="AX714" s="756">
        <v>0</v>
      </c>
      <c r="AY714" s="756">
        <v>0</v>
      </c>
      <c r="AZ714" s="767">
        <f t="shared" si="358"/>
        <v>0</v>
      </c>
      <c r="BA714" s="756">
        <v>0</v>
      </c>
      <c r="BB714" s="756">
        <v>0</v>
      </c>
      <c r="BC714" s="756">
        <v>0</v>
      </c>
      <c r="BD714" s="756">
        <v>0</v>
      </c>
      <c r="BE714" s="767">
        <f t="shared" si="340"/>
        <v>0</v>
      </c>
      <c r="BF714" s="646">
        <f t="shared" si="341"/>
        <v>0</v>
      </c>
      <c r="BG714" s="594"/>
      <c r="BH714" s="705">
        <f t="shared" si="331"/>
        <v>698</v>
      </c>
      <c r="BI714" s="646">
        <f t="shared" si="342"/>
        <v>0</v>
      </c>
      <c r="BJ714" s="594"/>
      <c r="BK714" s="705">
        <f t="shared" si="343"/>
        <v>698</v>
      </c>
      <c r="BL714" s="756">
        <v>0</v>
      </c>
      <c r="BM714" s="756">
        <v>0</v>
      </c>
      <c r="BN714" s="756">
        <v>0</v>
      </c>
      <c r="BO714" s="756">
        <v>0</v>
      </c>
      <c r="BP714" s="756">
        <v>0</v>
      </c>
      <c r="BQ714" s="756">
        <v>0</v>
      </c>
      <c r="BR714" s="756">
        <v>0</v>
      </c>
      <c r="BS714" s="646">
        <f t="shared" si="354"/>
        <v>0</v>
      </c>
      <c r="BT714" s="594"/>
      <c r="BU714" s="705">
        <f t="shared" si="344"/>
        <v>698</v>
      </c>
      <c r="BV714" s="756">
        <v>0</v>
      </c>
      <c r="BW714" s="756">
        <v>0</v>
      </c>
      <c r="BX714" s="756">
        <v>0</v>
      </c>
      <c r="BY714" s="756">
        <v>0</v>
      </c>
      <c r="BZ714" s="756">
        <v>0</v>
      </c>
      <c r="CA714" s="756">
        <v>0</v>
      </c>
      <c r="CB714" s="756">
        <v>0</v>
      </c>
      <c r="CC714" s="646">
        <f t="shared" si="355"/>
        <v>0</v>
      </c>
      <c r="CD714" s="594"/>
      <c r="CE714" s="705">
        <f t="shared" si="332"/>
        <v>698</v>
      </c>
      <c r="CF714" s="756">
        <f t="shared" si="362"/>
        <v>0</v>
      </c>
      <c r="CG714" s="756">
        <f t="shared" si="362"/>
        <v>0</v>
      </c>
      <c r="CH714" s="756">
        <f t="shared" si="362"/>
        <v>0</v>
      </c>
      <c r="CI714" s="756">
        <f t="shared" si="360"/>
        <v>0</v>
      </c>
      <c r="CJ714" s="756">
        <f t="shared" si="360"/>
        <v>0</v>
      </c>
      <c r="CK714" s="756">
        <f t="shared" si="360"/>
        <v>0</v>
      </c>
      <c r="CL714" s="756">
        <f t="shared" si="328"/>
        <v>0</v>
      </c>
      <c r="CM714" s="646">
        <f t="shared" si="356"/>
        <v>0</v>
      </c>
      <c r="CN714" s="594"/>
      <c r="CO714" s="705">
        <f t="shared" si="333"/>
        <v>698</v>
      </c>
      <c r="CP714" s="756">
        <v>0</v>
      </c>
      <c r="CQ714" s="756">
        <v>0</v>
      </c>
      <c r="CR714" s="756">
        <v>0</v>
      </c>
      <c r="CS714" s="756">
        <v>0</v>
      </c>
      <c r="CT714" s="756">
        <v>0</v>
      </c>
      <c r="CU714" s="756">
        <v>0</v>
      </c>
      <c r="CV714" s="756">
        <v>0</v>
      </c>
      <c r="CW714" s="646">
        <f t="shared" si="357"/>
        <v>0</v>
      </c>
      <c r="CX714" s="685"/>
      <c r="CY714" s="705">
        <f t="shared" si="334"/>
        <v>698</v>
      </c>
      <c r="CZ714" s="756">
        <v>0</v>
      </c>
      <c r="DA714" s="756">
        <v>0</v>
      </c>
      <c r="DB714" s="756">
        <v>0</v>
      </c>
      <c r="DC714" s="756">
        <v>0</v>
      </c>
      <c r="DD714" s="756">
        <v>0</v>
      </c>
      <c r="DE714" s="767">
        <f t="shared" si="345"/>
        <v>0</v>
      </c>
      <c r="DF714" s="756">
        <v>0</v>
      </c>
      <c r="DG714" s="756">
        <v>0</v>
      </c>
      <c r="DH714" s="756">
        <v>0</v>
      </c>
      <c r="DI714" s="756">
        <v>0</v>
      </c>
      <c r="DJ714" s="767">
        <f t="shared" si="346"/>
        <v>0</v>
      </c>
      <c r="DK714" s="715">
        <f t="shared" si="347"/>
        <v>0</v>
      </c>
      <c r="DL714" s="685"/>
      <c r="DM714" s="705">
        <f t="shared" si="335"/>
        <v>698</v>
      </c>
      <c r="DN714" s="715">
        <f t="shared" si="348"/>
        <v>0</v>
      </c>
    </row>
    <row r="715" spans="2:118" x14ac:dyDescent="0.25">
      <c r="B715" s="705">
        <v>699</v>
      </c>
      <c r="C715" s="765">
        <f>(1+_xlfn.XLOOKUP(INT((B715-1)/12)+1,'ZC Curve'!$B$8:$B$107,'ZC Curve'!R$8:R$107,,0))^(1/12)-1</f>
        <v>0</v>
      </c>
      <c r="D715" s="766">
        <f t="shared" si="349"/>
        <v>1</v>
      </c>
      <c r="E715" s="685"/>
      <c r="F715" s="705">
        <v>699</v>
      </c>
      <c r="G715" s="756">
        <v>0</v>
      </c>
      <c r="H715" s="756">
        <v>0</v>
      </c>
      <c r="I715" s="756">
        <v>0</v>
      </c>
      <c r="J715" s="756">
        <v>0</v>
      </c>
      <c r="K715" s="756">
        <v>0</v>
      </c>
      <c r="L715" s="756">
        <v>0</v>
      </c>
      <c r="M715" s="756">
        <v>0</v>
      </c>
      <c r="N715" s="646">
        <f t="shared" si="350"/>
        <v>0</v>
      </c>
      <c r="O715" s="594"/>
      <c r="P715" s="705">
        <f t="shared" si="336"/>
        <v>699</v>
      </c>
      <c r="Q715" s="756">
        <v>0</v>
      </c>
      <c r="R715" s="756">
        <v>0</v>
      </c>
      <c r="S715" s="756">
        <v>0</v>
      </c>
      <c r="T715" s="756">
        <v>0</v>
      </c>
      <c r="U715" s="756">
        <v>0</v>
      </c>
      <c r="V715" s="756">
        <v>0</v>
      </c>
      <c r="W715" s="756">
        <v>0</v>
      </c>
      <c r="X715" s="646">
        <f t="shared" si="351"/>
        <v>0</v>
      </c>
      <c r="Y715" s="594"/>
      <c r="Z715" s="705">
        <f t="shared" si="337"/>
        <v>699</v>
      </c>
      <c r="AA715" s="756">
        <f t="shared" si="361"/>
        <v>0</v>
      </c>
      <c r="AB715" s="756">
        <f t="shared" si="361"/>
        <v>0</v>
      </c>
      <c r="AC715" s="756">
        <f t="shared" si="361"/>
        <v>0</v>
      </c>
      <c r="AD715" s="756">
        <f t="shared" si="359"/>
        <v>0</v>
      </c>
      <c r="AE715" s="756">
        <f t="shared" si="359"/>
        <v>0</v>
      </c>
      <c r="AF715" s="756">
        <f t="shared" si="359"/>
        <v>0</v>
      </c>
      <c r="AG715" s="756">
        <f t="shared" si="359"/>
        <v>0</v>
      </c>
      <c r="AH715" s="646">
        <f t="shared" si="352"/>
        <v>0</v>
      </c>
      <c r="AI715" s="594"/>
      <c r="AJ715" s="705">
        <f t="shared" si="338"/>
        <v>699</v>
      </c>
      <c r="AK715" s="756">
        <v>0</v>
      </c>
      <c r="AL715" s="756">
        <v>0</v>
      </c>
      <c r="AM715" s="756">
        <v>0</v>
      </c>
      <c r="AN715" s="756">
        <v>0</v>
      </c>
      <c r="AO715" s="756">
        <v>0</v>
      </c>
      <c r="AP715" s="756">
        <v>0</v>
      </c>
      <c r="AQ715" s="756">
        <v>0</v>
      </c>
      <c r="AR715" s="646">
        <f t="shared" si="353"/>
        <v>0</v>
      </c>
      <c r="AS715" s="594"/>
      <c r="AT715" s="705">
        <f t="shared" si="339"/>
        <v>699</v>
      </c>
      <c r="AU715" s="756">
        <v>0</v>
      </c>
      <c r="AV715" s="756">
        <v>0</v>
      </c>
      <c r="AW715" s="756">
        <v>0</v>
      </c>
      <c r="AX715" s="756">
        <v>0</v>
      </c>
      <c r="AY715" s="756">
        <v>0</v>
      </c>
      <c r="AZ715" s="767">
        <f t="shared" si="358"/>
        <v>0</v>
      </c>
      <c r="BA715" s="756">
        <v>0</v>
      </c>
      <c r="BB715" s="756">
        <v>0</v>
      </c>
      <c r="BC715" s="756">
        <v>0</v>
      </c>
      <c r="BD715" s="756">
        <v>0</v>
      </c>
      <c r="BE715" s="767">
        <f t="shared" si="340"/>
        <v>0</v>
      </c>
      <c r="BF715" s="646">
        <f t="shared" si="341"/>
        <v>0</v>
      </c>
      <c r="BG715" s="594"/>
      <c r="BH715" s="705">
        <f t="shared" si="331"/>
        <v>699</v>
      </c>
      <c r="BI715" s="646">
        <f t="shared" si="342"/>
        <v>0</v>
      </c>
      <c r="BJ715" s="594"/>
      <c r="BK715" s="705">
        <f t="shared" si="343"/>
        <v>699</v>
      </c>
      <c r="BL715" s="756">
        <v>0</v>
      </c>
      <c r="BM715" s="756">
        <v>0</v>
      </c>
      <c r="BN715" s="756">
        <v>0</v>
      </c>
      <c r="BO715" s="756">
        <v>0</v>
      </c>
      <c r="BP715" s="756">
        <v>0</v>
      </c>
      <c r="BQ715" s="756">
        <v>0</v>
      </c>
      <c r="BR715" s="756">
        <v>0</v>
      </c>
      <c r="BS715" s="646">
        <f t="shared" si="354"/>
        <v>0</v>
      </c>
      <c r="BT715" s="594"/>
      <c r="BU715" s="705">
        <f t="shared" si="344"/>
        <v>699</v>
      </c>
      <c r="BV715" s="756">
        <v>0</v>
      </c>
      <c r="BW715" s="756">
        <v>0</v>
      </c>
      <c r="BX715" s="756">
        <v>0</v>
      </c>
      <c r="BY715" s="756">
        <v>0</v>
      </c>
      <c r="BZ715" s="756">
        <v>0</v>
      </c>
      <c r="CA715" s="756">
        <v>0</v>
      </c>
      <c r="CB715" s="756">
        <v>0</v>
      </c>
      <c r="CC715" s="646">
        <f t="shared" si="355"/>
        <v>0</v>
      </c>
      <c r="CD715" s="594"/>
      <c r="CE715" s="705">
        <f t="shared" si="332"/>
        <v>699</v>
      </c>
      <c r="CF715" s="756">
        <f t="shared" si="362"/>
        <v>0</v>
      </c>
      <c r="CG715" s="756">
        <f t="shared" si="362"/>
        <v>0</v>
      </c>
      <c r="CH715" s="756">
        <f t="shared" si="362"/>
        <v>0</v>
      </c>
      <c r="CI715" s="756">
        <f t="shared" si="360"/>
        <v>0</v>
      </c>
      <c r="CJ715" s="756">
        <f t="shared" si="360"/>
        <v>0</v>
      </c>
      <c r="CK715" s="756">
        <f t="shared" si="360"/>
        <v>0</v>
      </c>
      <c r="CL715" s="756">
        <f t="shared" si="360"/>
        <v>0</v>
      </c>
      <c r="CM715" s="646">
        <f t="shared" si="356"/>
        <v>0</v>
      </c>
      <c r="CN715" s="594"/>
      <c r="CO715" s="705">
        <f t="shared" si="333"/>
        <v>699</v>
      </c>
      <c r="CP715" s="756">
        <v>0</v>
      </c>
      <c r="CQ715" s="756">
        <v>0</v>
      </c>
      <c r="CR715" s="756">
        <v>0</v>
      </c>
      <c r="CS715" s="756">
        <v>0</v>
      </c>
      <c r="CT715" s="756">
        <v>0</v>
      </c>
      <c r="CU715" s="756">
        <v>0</v>
      </c>
      <c r="CV715" s="756">
        <v>0</v>
      </c>
      <c r="CW715" s="646">
        <f t="shared" si="357"/>
        <v>0</v>
      </c>
      <c r="CX715" s="685"/>
      <c r="CY715" s="705">
        <f t="shared" si="334"/>
        <v>699</v>
      </c>
      <c r="CZ715" s="756">
        <v>0</v>
      </c>
      <c r="DA715" s="756">
        <v>0</v>
      </c>
      <c r="DB715" s="756">
        <v>0</v>
      </c>
      <c r="DC715" s="756">
        <v>0</v>
      </c>
      <c r="DD715" s="756">
        <v>0</v>
      </c>
      <c r="DE715" s="767">
        <f t="shared" si="345"/>
        <v>0</v>
      </c>
      <c r="DF715" s="756">
        <v>0</v>
      </c>
      <c r="DG715" s="756">
        <v>0</v>
      </c>
      <c r="DH715" s="756">
        <v>0</v>
      </c>
      <c r="DI715" s="756">
        <v>0</v>
      </c>
      <c r="DJ715" s="767">
        <f t="shared" si="346"/>
        <v>0</v>
      </c>
      <c r="DK715" s="715">
        <f t="shared" si="347"/>
        <v>0</v>
      </c>
      <c r="DL715" s="685"/>
      <c r="DM715" s="705">
        <f t="shared" si="335"/>
        <v>699</v>
      </c>
      <c r="DN715" s="715">
        <f t="shared" si="348"/>
        <v>0</v>
      </c>
    </row>
    <row r="716" spans="2:118" x14ac:dyDescent="0.25">
      <c r="B716" s="705">
        <v>700</v>
      </c>
      <c r="C716" s="765">
        <f>(1+_xlfn.XLOOKUP(INT((B716-1)/12)+1,'ZC Curve'!$B$8:$B$107,'ZC Curve'!R$8:R$107,,0))^(1/12)-1</f>
        <v>0</v>
      </c>
      <c r="D716" s="766">
        <f t="shared" si="349"/>
        <v>1</v>
      </c>
      <c r="E716" s="685"/>
      <c r="F716" s="705">
        <v>700</v>
      </c>
      <c r="G716" s="756">
        <v>0</v>
      </c>
      <c r="H716" s="756">
        <v>0</v>
      </c>
      <c r="I716" s="756">
        <v>0</v>
      </c>
      <c r="J716" s="756">
        <v>0</v>
      </c>
      <c r="K716" s="756">
        <v>0</v>
      </c>
      <c r="L716" s="756">
        <v>0</v>
      </c>
      <c r="M716" s="756">
        <v>0</v>
      </c>
      <c r="N716" s="646">
        <f t="shared" si="350"/>
        <v>0</v>
      </c>
      <c r="O716" s="594"/>
      <c r="P716" s="705">
        <f t="shared" si="336"/>
        <v>700</v>
      </c>
      <c r="Q716" s="756">
        <v>0</v>
      </c>
      <c r="R716" s="756">
        <v>0</v>
      </c>
      <c r="S716" s="756">
        <v>0</v>
      </c>
      <c r="T716" s="756">
        <v>0</v>
      </c>
      <c r="U716" s="756">
        <v>0</v>
      </c>
      <c r="V716" s="756">
        <v>0</v>
      </c>
      <c r="W716" s="756">
        <v>0</v>
      </c>
      <c r="X716" s="646">
        <f t="shared" si="351"/>
        <v>0</v>
      </c>
      <c r="Y716" s="594"/>
      <c r="Z716" s="705">
        <f t="shared" si="337"/>
        <v>700</v>
      </c>
      <c r="AA716" s="756">
        <f t="shared" si="361"/>
        <v>0</v>
      </c>
      <c r="AB716" s="756">
        <f t="shared" si="361"/>
        <v>0</v>
      </c>
      <c r="AC716" s="756">
        <f t="shared" si="361"/>
        <v>0</v>
      </c>
      <c r="AD716" s="756">
        <f t="shared" si="359"/>
        <v>0</v>
      </c>
      <c r="AE716" s="756">
        <f t="shared" si="359"/>
        <v>0</v>
      </c>
      <c r="AF716" s="756">
        <f t="shared" si="359"/>
        <v>0</v>
      </c>
      <c r="AG716" s="756">
        <f t="shared" si="359"/>
        <v>0</v>
      </c>
      <c r="AH716" s="646">
        <f t="shared" si="352"/>
        <v>0</v>
      </c>
      <c r="AI716" s="594"/>
      <c r="AJ716" s="705">
        <f t="shared" si="338"/>
        <v>700</v>
      </c>
      <c r="AK716" s="756">
        <v>0</v>
      </c>
      <c r="AL716" s="756">
        <v>0</v>
      </c>
      <c r="AM716" s="756">
        <v>0</v>
      </c>
      <c r="AN716" s="756">
        <v>0</v>
      </c>
      <c r="AO716" s="756">
        <v>0</v>
      </c>
      <c r="AP716" s="756">
        <v>0</v>
      </c>
      <c r="AQ716" s="756">
        <v>0</v>
      </c>
      <c r="AR716" s="646">
        <f t="shared" si="353"/>
        <v>0</v>
      </c>
      <c r="AS716" s="594"/>
      <c r="AT716" s="705">
        <f t="shared" si="339"/>
        <v>700</v>
      </c>
      <c r="AU716" s="756">
        <v>0</v>
      </c>
      <c r="AV716" s="756">
        <v>0</v>
      </c>
      <c r="AW716" s="756">
        <v>0</v>
      </c>
      <c r="AX716" s="756">
        <v>0</v>
      </c>
      <c r="AY716" s="756">
        <v>0</v>
      </c>
      <c r="AZ716" s="767">
        <f t="shared" si="358"/>
        <v>0</v>
      </c>
      <c r="BA716" s="756">
        <v>0</v>
      </c>
      <c r="BB716" s="756">
        <v>0</v>
      </c>
      <c r="BC716" s="756">
        <v>0</v>
      </c>
      <c r="BD716" s="756">
        <v>0</v>
      </c>
      <c r="BE716" s="767">
        <f t="shared" si="340"/>
        <v>0</v>
      </c>
      <c r="BF716" s="646">
        <f t="shared" si="341"/>
        <v>0</v>
      </c>
      <c r="BG716" s="594"/>
      <c r="BH716" s="705">
        <f t="shared" si="331"/>
        <v>700</v>
      </c>
      <c r="BI716" s="646">
        <f t="shared" si="342"/>
        <v>0</v>
      </c>
      <c r="BJ716" s="594"/>
      <c r="BK716" s="705">
        <f t="shared" si="343"/>
        <v>700</v>
      </c>
      <c r="BL716" s="756">
        <v>0</v>
      </c>
      <c r="BM716" s="756">
        <v>0</v>
      </c>
      <c r="BN716" s="756">
        <v>0</v>
      </c>
      <c r="BO716" s="756">
        <v>0</v>
      </c>
      <c r="BP716" s="756">
        <v>0</v>
      </c>
      <c r="BQ716" s="756">
        <v>0</v>
      </c>
      <c r="BR716" s="756">
        <v>0</v>
      </c>
      <c r="BS716" s="646">
        <f t="shared" si="354"/>
        <v>0</v>
      </c>
      <c r="BT716" s="594"/>
      <c r="BU716" s="705">
        <f t="shared" si="344"/>
        <v>700</v>
      </c>
      <c r="BV716" s="756">
        <v>0</v>
      </c>
      <c r="BW716" s="756">
        <v>0</v>
      </c>
      <c r="BX716" s="756">
        <v>0</v>
      </c>
      <c r="BY716" s="756">
        <v>0</v>
      </c>
      <c r="BZ716" s="756">
        <v>0</v>
      </c>
      <c r="CA716" s="756">
        <v>0</v>
      </c>
      <c r="CB716" s="756">
        <v>0</v>
      </c>
      <c r="CC716" s="646">
        <f t="shared" si="355"/>
        <v>0</v>
      </c>
      <c r="CD716" s="594"/>
      <c r="CE716" s="705">
        <f t="shared" si="332"/>
        <v>700</v>
      </c>
      <c r="CF716" s="756">
        <f t="shared" si="362"/>
        <v>0</v>
      </c>
      <c r="CG716" s="756">
        <f t="shared" si="362"/>
        <v>0</v>
      </c>
      <c r="CH716" s="756">
        <f t="shared" si="362"/>
        <v>0</v>
      </c>
      <c r="CI716" s="756">
        <f t="shared" si="360"/>
        <v>0</v>
      </c>
      <c r="CJ716" s="756">
        <f t="shared" si="360"/>
        <v>0</v>
      </c>
      <c r="CK716" s="756">
        <f t="shared" si="360"/>
        <v>0</v>
      </c>
      <c r="CL716" s="756">
        <f t="shared" si="360"/>
        <v>0</v>
      </c>
      <c r="CM716" s="646">
        <f t="shared" si="356"/>
        <v>0</v>
      </c>
      <c r="CN716" s="594"/>
      <c r="CO716" s="705">
        <f t="shared" si="333"/>
        <v>700</v>
      </c>
      <c r="CP716" s="756">
        <v>0</v>
      </c>
      <c r="CQ716" s="756">
        <v>0</v>
      </c>
      <c r="CR716" s="756">
        <v>0</v>
      </c>
      <c r="CS716" s="756">
        <v>0</v>
      </c>
      <c r="CT716" s="756">
        <v>0</v>
      </c>
      <c r="CU716" s="756">
        <v>0</v>
      </c>
      <c r="CV716" s="756">
        <v>0</v>
      </c>
      <c r="CW716" s="646">
        <f t="shared" si="357"/>
        <v>0</v>
      </c>
      <c r="CX716" s="685"/>
      <c r="CY716" s="705">
        <f t="shared" si="334"/>
        <v>700</v>
      </c>
      <c r="CZ716" s="756">
        <v>0</v>
      </c>
      <c r="DA716" s="756">
        <v>0</v>
      </c>
      <c r="DB716" s="756">
        <v>0</v>
      </c>
      <c r="DC716" s="756">
        <v>0</v>
      </c>
      <c r="DD716" s="756">
        <v>0</v>
      </c>
      <c r="DE716" s="767">
        <f t="shared" si="345"/>
        <v>0</v>
      </c>
      <c r="DF716" s="756">
        <v>0</v>
      </c>
      <c r="DG716" s="756">
        <v>0</v>
      </c>
      <c r="DH716" s="756">
        <v>0</v>
      </c>
      <c r="DI716" s="756">
        <v>0</v>
      </c>
      <c r="DJ716" s="767">
        <f t="shared" si="346"/>
        <v>0</v>
      </c>
      <c r="DK716" s="715">
        <f t="shared" si="347"/>
        <v>0</v>
      </c>
      <c r="DL716" s="685"/>
      <c r="DM716" s="705">
        <f t="shared" si="335"/>
        <v>700</v>
      </c>
      <c r="DN716" s="715">
        <f t="shared" si="348"/>
        <v>0</v>
      </c>
    </row>
    <row r="717" spans="2:118" x14ac:dyDescent="0.25">
      <c r="B717" s="705">
        <v>701</v>
      </c>
      <c r="C717" s="765">
        <f>(1+_xlfn.XLOOKUP(INT((B717-1)/12)+1,'ZC Curve'!$B$8:$B$107,'ZC Curve'!R$8:R$107,,0))^(1/12)-1</f>
        <v>0</v>
      </c>
      <c r="D717" s="766">
        <f t="shared" si="349"/>
        <v>1</v>
      </c>
      <c r="E717" s="685"/>
      <c r="F717" s="705">
        <v>701</v>
      </c>
      <c r="G717" s="756">
        <v>0</v>
      </c>
      <c r="H717" s="756">
        <v>0</v>
      </c>
      <c r="I717" s="756">
        <v>0</v>
      </c>
      <c r="J717" s="756">
        <v>0</v>
      </c>
      <c r="K717" s="756">
        <v>0</v>
      </c>
      <c r="L717" s="756">
        <v>0</v>
      </c>
      <c r="M717" s="756">
        <v>0</v>
      </c>
      <c r="N717" s="646">
        <f t="shared" si="350"/>
        <v>0</v>
      </c>
      <c r="O717" s="594"/>
      <c r="P717" s="705">
        <f t="shared" si="336"/>
        <v>701</v>
      </c>
      <c r="Q717" s="756">
        <v>0</v>
      </c>
      <c r="R717" s="756">
        <v>0</v>
      </c>
      <c r="S717" s="756">
        <v>0</v>
      </c>
      <c r="T717" s="756">
        <v>0</v>
      </c>
      <c r="U717" s="756">
        <v>0</v>
      </c>
      <c r="V717" s="756">
        <v>0</v>
      </c>
      <c r="W717" s="756">
        <v>0</v>
      </c>
      <c r="X717" s="646">
        <f t="shared" si="351"/>
        <v>0</v>
      </c>
      <c r="Y717" s="594"/>
      <c r="Z717" s="705">
        <f t="shared" si="337"/>
        <v>701</v>
      </c>
      <c r="AA717" s="756">
        <f t="shared" si="361"/>
        <v>0</v>
      </c>
      <c r="AB717" s="756">
        <f t="shared" si="361"/>
        <v>0</v>
      </c>
      <c r="AC717" s="756">
        <f t="shared" si="361"/>
        <v>0</v>
      </c>
      <c r="AD717" s="756">
        <f t="shared" si="359"/>
        <v>0</v>
      </c>
      <c r="AE717" s="756">
        <f t="shared" si="359"/>
        <v>0</v>
      </c>
      <c r="AF717" s="756">
        <f t="shared" si="359"/>
        <v>0</v>
      </c>
      <c r="AG717" s="756">
        <f t="shared" si="359"/>
        <v>0</v>
      </c>
      <c r="AH717" s="646">
        <f t="shared" si="352"/>
        <v>0</v>
      </c>
      <c r="AI717" s="594"/>
      <c r="AJ717" s="705">
        <f t="shared" si="338"/>
        <v>701</v>
      </c>
      <c r="AK717" s="756">
        <v>0</v>
      </c>
      <c r="AL717" s="756">
        <v>0</v>
      </c>
      <c r="AM717" s="756">
        <v>0</v>
      </c>
      <c r="AN717" s="756">
        <v>0</v>
      </c>
      <c r="AO717" s="756">
        <v>0</v>
      </c>
      <c r="AP717" s="756">
        <v>0</v>
      </c>
      <c r="AQ717" s="756">
        <v>0</v>
      </c>
      <c r="AR717" s="646">
        <f t="shared" si="353"/>
        <v>0</v>
      </c>
      <c r="AS717" s="594"/>
      <c r="AT717" s="705">
        <f t="shared" si="339"/>
        <v>701</v>
      </c>
      <c r="AU717" s="756">
        <v>0</v>
      </c>
      <c r="AV717" s="756">
        <v>0</v>
      </c>
      <c r="AW717" s="756">
        <v>0</v>
      </c>
      <c r="AX717" s="756">
        <v>0</v>
      </c>
      <c r="AY717" s="756">
        <v>0</v>
      </c>
      <c r="AZ717" s="767">
        <f t="shared" si="358"/>
        <v>0</v>
      </c>
      <c r="BA717" s="756">
        <v>0</v>
      </c>
      <c r="BB717" s="756">
        <v>0</v>
      </c>
      <c r="BC717" s="756">
        <v>0</v>
      </c>
      <c r="BD717" s="756">
        <v>0</v>
      </c>
      <c r="BE717" s="767">
        <f t="shared" si="340"/>
        <v>0</v>
      </c>
      <c r="BF717" s="646">
        <f t="shared" si="341"/>
        <v>0</v>
      </c>
      <c r="BG717" s="594"/>
      <c r="BH717" s="705">
        <f t="shared" si="331"/>
        <v>701</v>
      </c>
      <c r="BI717" s="646">
        <f t="shared" si="342"/>
        <v>0</v>
      </c>
      <c r="BJ717" s="594"/>
      <c r="BK717" s="705">
        <f t="shared" si="343"/>
        <v>701</v>
      </c>
      <c r="BL717" s="756">
        <v>0</v>
      </c>
      <c r="BM717" s="756">
        <v>0</v>
      </c>
      <c r="BN717" s="756">
        <v>0</v>
      </c>
      <c r="BO717" s="756">
        <v>0</v>
      </c>
      <c r="BP717" s="756">
        <v>0</v>
      </c>
      <c r="BQ717" s="756">
        <v>0</v>
      </c>
      <c r="BR717" s="756">
        <v>0</v>
      </c>
      <c r="BS717" s="646">
        <f t="shared" si="354"/>
        <v>0</v>
      </c>
      <c r="BT717" s="594"/>
      <c r="BU717" s="705">
        <f t="shared" si="344"/>
        <v>701</v>
      </c>
      <c r="BV717" s="756">
        <v>0</v>
      </c>
      <c r="BW717" s="756">
        <v>0</v>
      </c>
      <c r="BX717" s="756">
        <v>0</v>
      </c>
      <c r="BY717" s="756">
        <v>0</v>
      </c>
      <c r="BZ717" s="756">
        <v>0</v>
      </c>
      <c r="CA717" s="756">
        <v>0</v>
      </c>
      <c r="CB717" s="756">
        <v>0</v>
      </c>
      <c r="CC717" s="646">
        <f t="shared" si="355"/>
        <v>0</v>
      </c>
      <c r="CD717" s="594"/>
      <c r="CE717" s="705">
        <f t="shared" si="332"/>
        <v>701</v>
      </c>
      <c r="CF717" s="756">
        <f t="shared" si="362"/>
        <v>0</v>
      </c>
      <c r="CG717" s="756">
        <f t="shared" si="362"/>
        <v>0</v>
      </c>
      <c r="CH717" s="756">
        <f t="shared" si="362"/>
        <v>0</v>
      </c>
      <c r="CI717" s="756">
        <f t="shared" si="360"/>
        <v>0</v>
      </c>
      <c r="CJ717" s="756">
        <f t="shared" si="360"/>
        <v>0</v>
      </c>
      <c r="CK717" s="756">
        <f t="shared" si="360"/>
        <v>0</v>
      </c>
      <c r="CL717" s="756">
        <f t="shared" si="360"/>
        <v>0</v>
      </c>
      <c r="CM717" s="646">
        <f t="shared" si="356"/>
        <v>0</v>
      </c>
      <c r="CN717" s="594"/>
      <c r="CO717" s="705">
        <f t="shared" si="333"/>
        <v>701</v>
      </c>
      <c r="CP717" s="756">
        <v>0</v>
      </c>
      <c r="CQ717" s="756">
        <v>0</v>
      </c>
      <c r="CR717" s="756">
        <v>0</v>
      </c>
      <c r="CS717" s="756">
        <v>0</v>
      </c>
      <c r="CT717" s="756">
        <v>0</v>
      </c>
      <c r="CU717" s="756">
        <v>0</v>
      </c>
      <c r="CV717" s="756">
        <v>0</v>
      </c>
      <c r="CW717" s="646">
        <f t="shared" si="357"/>
        <v>0</v>
      </c>
      <c r="CX717" s="685"/>
      <c r="CY717" s="705">
        <f t="shared" si="334"/>
        <v>701</v>
      </c>
      <c r="CZ717" s="756">
        <v>0</v>
      </c>
      <c r="DA717" s="756">
        <v>0</v>
      </c>
      <c r="DB717" s="756">
        <v>0</v>
      </c>
      <c r="DC717" s="756">
        <v>0</v>
      </c>
      <c r="DD717" s="756">
        <v>0</v>
      </c>
      <c r="DE717" s="767">
        <f t="shared" si="345"/>
        <v>0</v>
      </c>
      <c r="DF717" s="756">
        <v>0</v>
      </c>
      <c r="DG717" s="756">
        <v>0</v>
      </c>
      <c r="DH717" s="756">
        <v>0</v>
      </c>
      <c r="DI717" s="756">
        <v>0</v>
      </c>
      <c r="DJ717" s="767">
        <f t="shared" si="346"/>
        <v>0</v>
      </c>
      <c r="DK717" s="715">
        <f t="shared" si="347"/>
        <v>0</v>
      </c>
      <c r="DL717" s="685"/>
      <c r="DM717" s="705">
        <f t="shared" si="335"/>
        <v>701</v>
      </c>
      <c r="DN717" s="715">
        <f t="shared" si="348"/>
        <v>0</v>
      </c>
    </row>
    <row r="718" spans="2:118" x14ac:dyDescent="0.25">
      <c r="B718" s="705">
        <v>702</v>
      </c>
      <c r="C718" s="765">
        <f>(1+_xlfn.XLOOKUP(INT((B718-1)/12)+1,'ZC Curve'!$B$8:$B$107,'ZC Curve'!R$8:R$107,,0))^(1/12)-1</f>
        <v>0</v>
      </c>
      <c r="D718" s="766">
        <f t="shared" si="349"/>
        <v>1</v>
      </c>
      <c r="E718" s="685"/>
      <c r="F718" s="705">
        <v>702</v>
      </c>
      <c r="G718" s="756">
        <v>0</v>
      </c>
      <c r="H718" s="756">
        <v>0</v>
      </c>
      <c r="I718" s="756">
        <v>0</v>
      </c>
      <c r="J718" s="756">
        <v>0</v>
      </c>
      <c r="K718" s="756">
        <v>0</v>
      </c>
      <c r="L718" s="756">
        <v>0</v>
      </c>
      <c r="M718" s="756">
        <v>0</v>
      </c>
      <c r="N718" s="646">
        <f t="shared" si="350"/>
        <v>0</v>
      </c>
      <c r="O718" s="594"/>
      <c r="P718" s="705">
        <f t="shared" si="336"/>
        <v>702</v>
      </c>
      <c r="Q718" s="756">
        <v>0</v>
      </c>
      <c r="R718" s="756">
        <v>0</v>
      </c>
      <c r="S718" s="756">
        <v>0</v>
      </c>
      <c r="T718" s="756">
        <v>0</v>
      </c>
      <c r="U718" s="756">
        <v>0</v>
      </c>
      <c r="V718" s="756">
        <v>0</v>
      </c>
      <c r="W718" s="756">
        <v>0</v>
      </c>
      <c r="X718" s="646">
        <f t="shared" si="351"/>
        <v>0</v>
      </c>
      <c r="Y718" s="594"/>
      <c r="Z718" s="705">
        <f t="shared" si="337"/>
        <v>702</v>
      </c>
      <c r="AA718" s="756">
        <f t="shared" si="361"/>
        <v>0</v>
      </c>
      <c r="AB718" s="756">
        <f t="shared" si="361"/>
        <v>0</v>
      </c>
      <c r="AC718" s="756">
        <f t="shared" si="361"/>
        <v>0</v>
      </c>
      <c r="AD718" s="756">
        <f t="shared" si="359"/>
        <v>0</v>
      </c>
      <c r="AE718" s="756">
        <f t="shared" si="359"/>
        <v>0</v>
      </c>
      <c r="AF718" s="756">
        <f t="shared" si="359"/>
        <v>0</v>
      </c>
      <c r="AG718" s="756">
        <f t="shared" si="359"/>
        <v>0</v>
      </c>
      <c r="AH718" s="646">
        <f t="shared" si="352"/>
        <v>0</v>
      </c>
      <c r="AI718" s="594"/>
      <c r="AJ718" s="705">
        <f t="shared" si="338"/>
        <v>702</v>
      </c>
      <c r="AK718" s="756">
        <v>0</v>
      </c>
      <c r="AL718" s="756">
        <v>0</v>
      </c>
      <c r="AM718" s="756">
        <v>0</v>
      </c>
      <c r="AN718" s="756">
        <v>0</v>
      </c>
      <c r="AO718" s="756">
        <v>0</v>
      </c>
      <c r="AP718" s="756">
        <v>0</v>
      </c>
      <c r="AQ718" s="756">
        <v>0</v>
      </c>
      <c r="AR718" s="646">
        <f t="shared" si="353"/>
        <v>0</v>
      </c>
      <c r="AS718" s="594"/>
      <c r="AT718" s="705">
        <f t="shared" si="339"/>
        <v>702</v>
      </c>
      <c r="AU718" s="756">
        <v>0</v>
      </c>
      <c r="AV718" s="756">
        <v>0</v>
      </c>
      <c r="AW718" s="756">
        <v>0</v>
      </c>
      <c r="AX718" s="756">
        <v>0</v>
      </c>
      <c r="AY718" s="756">
        <v>0</v>
      </c>
      <c r="AZ718" s="767">
        <f t="shared" si="358"/>
        <v>0</v>
      </c>
      <c r="BA718" s="756">
        <v>0</v>
      </c>
      <c r="BB718" s="756">
        <v>0</v>
      </c>
      <c r="BC718" s="756">
        <v>0</v>
      </c>
      <c r="BD718" s="756">
        <v>0</v>
      </c>
      <c r="BE718" s="767">
        <f t="shared" si="340"/>
        <v>0</v>
      </c>
      <c r="BF718" s="646">
        <f t="shared" si="341"/>
        <v>0</v>
      </c>
      <c r="BG718" s="594"/>
      <c r="BH718" s="705">
        <f t="shared" si="331"/>
        <v>702</v>
      </c>
      <c r="BI718" s="646">
        <f t="shared" si="342"/>
        <v>0</v>
      </c>
      <c r="BJ718" s="594"/>
      <c r="BK718" s="705">
        <f t="shared" si="343"/>
        <v>702</v>
      </c>
      <c r="BL718" s="756">
        <v>0</v>
      </c>
      <c r="BM718" s="756">
        <v>0</v>
      </c>
      <c r="BN718" s="756">
        <v>0</v>
      </c>
      <c r="BO718" s="756">
        <v>0</v>
      </c>
      <c r="BP718" s="756">
        <v>0</v>
      </c>
      <c r="BQ718" s="756">
        <v>0</v>
      </c>
      <c r="BR718" s="756">
        <v>0</v>
      </c>
      <c r="BS718" s="646">
        <f t="shared" si="354"/>
        <v>0</v>
      </c>
      <c r="BT718" s="594"/>
      <c r="BU718" s="705">
        <f t="shared" si="344"/>
        <v>702</v>
      </c>
      <c r="BV718" s="756">
        <v>0</v>
      </c>
      <c r="BW718" s="756">
        <v>0</v>
      </c>
      <c r="BX718" s="756">
        <v>0</v>
      </c>
      <c r="BY718" s="756">
        <v>0</v>
      </c>
      <c r="BZ718" s="756">
        <v>0</v>
      </c>
      <c r="CA718" s="756">
        <v>0</v>
      </c>
      <c r="CB718" s="756">
        <v>0</v>
      </c>
      <c r="CC718" s="646">
        <f t="shared" si="355"/>
        <v>0</v>
      </c>
      <c r="CD718" s="594"/>
      <c r="CE718" s="705">
        <f t="shared" si="332"/>
        <v>702</v>
      </c>
      <c r="CF718" s="756">
        <f t="shared" si="362"/>
        <v>0</v>
      </c>
      <c r="CG718" s="756">
        <f t="shared" si="362"/>
        <v>0</v>
      </c>
      <c r="CH718" s="756">
        <f t="shared" si="362"/>
        <v>0</v>
      </c>
      <c r="CI718" s="756">
        <f t="shared" si="360"/>
        <v>0</v>
      </c>
      <c r="CJ718" s="756">
        <f t="shared" si="360"/>
        <v>0</v>
      </c>
      <c r="CK718" s="756">
        <f t="shared" si="360"/>
        <v>0</v>
      </c>
      <c r="CL718" s="756">
        <f t="shared" si="360"/>
        <v>0</v>
      </c>
      <c r="CM718" s="646">
        <f t="shared" si="356"/>
        <v>0</v>
      </c>
      <c r="CN718" s="594"/>
      <c r="CO718" s="705">
        <f t="shared" si="333"/>
        <v>702</v>
      </c>
      <c r="CP718" s="756">
        <v>0</v>
      </c>
      <c r="CQ718" s="756">
        <v>0</v>
      </c>
      <c r="CR718" s="756">
        <v>0</v>
      </c>
      <c r="CS718" s="756">
        <v>0</v>
      </c>
      <c r="CT718" s="756">
        <v>0</v>
      </c>
      <c r="CU718" s="756">
        <v>0</v>
      </c>
      <c r="CV718" s="756">
        <v>0</v>
      </c>
      <c r="CW718" s="646">
        <f t="shared" si="357"/>
        <v>0</v>
      </c>
      <c r="CX718" s="685"/>
      <c r="CY718" s="705">
        <f t="shared" si="334"/>
        <v>702</v>
      </c>
      <c r="CZ718" s="756">
        <v>0</v>
      </c>
      <c r="DA718" s="756">
        <v>0</v>
      </c>
      <c r="DB718" s="756">
        <v>0</v>
      </c>
      <c r="DC718" s="756">
        <v>0</v>
      </c>
      <c r="DD718" s="756">
        <v>0</v>
      </c>
      <c r="DE718" s="767">
        <f t="shared" si="345"/>
        <v>0</v>
      </c>
      <c r="DF718" s="756">
        <v>0</v>
      </c>
      <c r="DG718" s="756">
        <v>0</v>
      </c>
      <c r="DH718" s="756">
        <v>0</v>
      </c>
      <c r="DI718" s="756">
        <v>0</v>
      </c>
      <c r="DJ718" s="767">
        <f t="shared" si="346"/>
        <v>0</v>
      </c>
      <c r="DK718" s="715">
        <f t="shared" si="347"/>
        <v>0</v>
      </c>
      <c r="DL718" s="685"/>
      <c r="DM718" s="705">
        <f t="shared" si="335"/>
        <v>702</v>
      </c>
      <c r="DN718" s="715">
        <f t="shared" si="348"/>
        <v>0</v>
      </c>
    </row>
    <row r="719" spans="2:118" x14ac:dyDescent="0.25">
      <c r="B719" s="705">
        <v>703</v>
      </c>
      <c r="C719" s="765">
        <f>(1+_xlfn.XLOOKUP(INT((B719-1)/12)+1,'ZC Curve'!$B$8:$B$107,'ZC Curve'!R$8:R$107,,0))^(1/12)-1</f>
        <v>0</v>
      </c>
      <c r="D719" s="766">
        <f t="shared" si="349"/>
        <v>1</v>
      </c>
      <c r="E719" s="685"/>
      <c r="F719" s="705">
        <v>703</v>
      </c>
      <c r="G719" s="756">
        <v>0</v>
      </c>
      <c r="H719" s="756">
        <v>0</v>
      </c>
      <c r="I719" s="756">
        <v>0</v>
      </c>
      <c r="J719" s="756">
        <v>0</v>
      </c>
      <c r="K719" s="756">
        <v>0</v>
      </c>
      <c r="L719" s="756">
        <v>0</v>
      </c>
      <c r="M719" s="756">
        <v>0</v>
      </c>
      <c r="N719" s="646">
        <f t="shared" si="350"/>
        <v>0</v>
      </c>
      <c r="O719" s="594"/>
      <c r="P719" s="705">
        <f t="shared" si="336"/>
        <v>703</v>
      </c>
      <c r="Q719" s="756">
        <v>0</v>
      </c>
      <c r="R719" s="756">
        <v>0</v>
      </c>
      <c r="S719" s="756">
        <v>0</v>
      </c>
      <c r="T719" s="756">
        <v>0</v>
      </c>
      <c r="U719" s="756">
        <v>0</v>
      </c>
      <c r="V719" s="756">
        <v>0</v>
      </c>
      <c r="W719" s="756">
        <v>0</v>
      </c>
      <c r="X719" s="646">
        <f t="shared" si="351"/>
        <v>0</v>
      </c>
      <c r="Y719" s="594"/>
      <c r="Z719" s="705">
        <f t="shared" si="337"/>
        <v>703</v>
      </c>
      <c r="AA719" s="756">
        <f t="shared" si="361"/>
        <v>0</v>
      </c>
      <c r="AB719" s="756">
        <f t="shared" si="361"/>
        <v>0</v>
      </c>
      <c r="AC719" s="756">
        <f t="shared" si="361"/>
        <v>0</v>
      </c>
      <c r="AD719" s="756">
        <f t="shared" si="359"/>
        <v>0</v>
      </c>
      <c r="AE719" s="756">
        <f t="shared" si="359"/>
        <v>0</v>
      </c>
      <c r="AF719" s="756">
        <f t="shared" si="359"/>
        <v>0</v>
      </c>
      <c r="AG719" s="756">
        <f t="shared" si="359"/>
        <v>0</v>
      </c>
      <c r="AH719" s="646">
        <f t="shared" si="352"/>
        <v>0</v>
      </c>
      <c r="AI719" s="594"/>
      <c r="AJ719" s="705">
        <f t="shared" si="338"/>
        <v>703</v>
      </c>
      <c r="AK719" s="756">
        <v>0</v>
      </c>
      <c r="AL719" s="756">
        <v>0</v>
      </c>
      <c r="AM719" s="756">
        <v>0</v>
      </c>
      <c r="AN719" s="756">
        <v>0</v>
      </c>
      <c r="AO719" s="756">
        <v>0</v>
      </c>
      <c r="AP719" s="756">
        <v>0</v>
      </c>
      <c r="AQ719" s="756">
        <v>0</v>
      </c>
      <c r="AR719" s="646">
        <f t="shared" si="353"/>
        <v>0</v>
      </c>
      <c r="AS719" s="594"/>
      <c r="AT719" s="705">
        <f t="shared" si="339"/>
        <v>703</v>
      </c>
      <c r="AU719" s="756">
        <v>0</v>
      </c>
      <c r="AV719" s="756">
        <v>0</v>
      </c>
      <c r="AW719" s="756">
        <v>0</v>
      </c>
      <c r="AX719" s="756">
        <v>0</v>
      </c>
      <c r="AY719" s="756">
        <v>0</v>
      </c>
      <c r="AZ719" s="767">
        <f t="shared" si="358"/>
        <v>0</v>
      </c>
      <c r="BA719" s="756">
        <v>0</v>
      </c>
      <c r="BB719" s="756">
        <v>0</v>
      </c>
      <c r="BC719" s="756">
        <v>0</v>
      </c>
      <c r="BD719" s="756">
        <v>0</v>
      </c>
      <c r="BE719" s="767">
        <f t="shared" si="340"/>
        <v>0</v>
      </c>
      <c r="BF719" s="646">
        <f t="shared" si="341"/>
        <v>0</v>
      </c>
      <c r="BG719" s="594"/>
      <c r="BH719" s="705">
        <f t="shared" si="331"/>
        <v>703</v>
      </c>
      <c r="BI719" s="646">
        <f t="shared" si="342"/>
        <v>0</v>
      </c>
      <c r="BJ719" s="594"/>
      <c r="BK719" s="705">
        <f t="shared" si="343"/>
        <v>703</v>
      </c>
      <c r="BL719" s="756">
        <v>0</v>
      </c>
      <c r="BM719" s="756">
        <v>0</v>
      </c>
      <c r="BN719" s="756">
        <v>0</v>
      </c>
      <c r="BO719" s="756">
        <v>0</v>
      </c>
      <c r="BP719" s="756">
        <v>0</v>
      </c>
      <c r="BQ719" s="756">
        <v>0</v>
      </c>
      <c r="BR719" s="756">
        <v>0</v>
      </c>
      <c r="BS719" s="646">
        <f t="shared" si="354"/>
        <v>0</v>
      </c>
      <c r="BT719" s="594"/>
      <c r="BU719" s="705">
        <f t="shared" si="344"/>
        <v>703</v>
      </c>
      <c r="BV719" s="756">
        <v>0</v>
      </c>
      <c r="BW719" s="756">
        <v>0</v>
      </c>
      <c r="BX719" s="756">
        <v>0</v>
      </c>
      <c r="BY719" s="756">
        <v>0</v>
      </c>
      <c r="BZ719" s="756">
        <v>0</v>
      </c>
      <c r="CA719" s="756">
        <v>0</v>
      </c>
      <c r="CB719" s="756">
        <v>0</v>
      </c>
      <c r="CC719" s="646">
        <f t="shared" si="355"/>
        <v>0</v>
      </c>
      <c r="CD719" s="594"/>
      <c r="CE719" s="705">
        <f t="shared" si="332"/>
        <v>703</v>
      </c>
      <c r="CF719" s="756">
        <f t="shared" si="362"/>
        <v>0</v>
      </c>
      <c r="CG719" s="756">
        <f t="shared" si="362"/>
        <v>0</v>
      </c>
      <c r="CH719" s="756">
        <f t="shared" si="362"/>
        <v>0</v>
      </c>
      <c r="CI719" s="756">
        <f t="shared" si="360"/>
        <v>0</v>
      </c>
      <c r="CJ719" s="756">
        <f t="shared" si="360"/>
        <v>0</v>
      </c>
      <c r="CK719" s="756">
        <f t="shared" si="360"/>
        <v>0</v>
      </c>
      <c r="CL719" s="756">
        <f t="shared" si="360"/>
        <v>0</v>
      </c>
      <c r="CM719" s="646">
        <f t="shared" si="356"/>
        <v>0</v>
      </c>
      <c r="CN719" s="594"/>
      <c r="CO719" s="705">
        <f t="shared" si="333"/>
        <v>703</v>
      </c>
      <c r="CP719" s="756">
        <v>0</v>
      </c>
      <c r="CQ719" s="756">
        <v>0</v>
      </c>
      <c r="CR719" s="756">
        <v>0</v>
      </c>
      <c r="CS719" s="756">
        <v>0</v>
      </c>
      <c r="CT719" s="756">
        <v>0</v>
      </c>
      <c r="CU719" s="756">
        <v>0</v>
      </c>
      <c r="CV719" s="756">
        <v>0</v>
      </c>
      <c r="CW719" s="646">
        <f t="shared" si="357"/>
        <v>0</v>
      </c>
      <c r="CX719" s="685"/>
      <c r="CY719" s="705">
        <f t="shared" si="334"/>
        <v>703</v>
      </c>
      <c r="CZ719" s="756">
        <v>0</v>
      </c>
      <c r="DA719" s="756">
        <v>0</v>
      </c>
      <c r="DB719" s="756">
        <v>0</v>
      </c>
      <c r="DC719" s="756">
        <v>0</v>
      </c>
      <c r="DD719" s="756">
        <v>0</v>
      </c>
      <c r="DE719" s="767">
        <f t="shared" si="345"/>
        <v>0</v>
      </c>
      <c r="DF719" s="756">
        <v>0</v>
      </c>
      <c r="DG719" s="756">
        <v>0</v>
      </c>
      <c r="DH719" s="756">
        <v>0</v>
      </c>
      <c r="DI719" s="756">
        <v>0</v>
      </c>
      <c r="DJ719" s="767">
        <f t="shared" si="346"/>
        <v>0</v>
      </c>
      <c r="DK719" s="715">
        <f t="shared" si="347"/>
        <v>0</v>
      </c>
      <c r="DL719" s="685"/>
      <c r="DM719" s="705">
        <f t="shared" si="335"/>
        <v>703</v>
      </c>
      <c r="DN719" s="715">
        <f t="shared" si="348"/>
        <v>0</v>
      </c>
    </row>
    <row r="720" spans="2:118" x14ac:dyDescent="0.25">
      <c r="B720" s="705">
        <v>704</v>
      </c>
      <c r="C720" s="765">
        <f>(1+_xlfn.XLOOKUP(INT((B720-1)/12)+1,'ZC Curve'!$B$8:$B$107,'ZC Curve'!R$8:R$107,,0))^(1/12)-1</f>
        <v>0</v>
      </c>
      <c r="D720" s="766">
        <f t="shared" si="349"/>
        <v>1</v>
      </c>
      <c r="E720" s="685"/>
      <c r="F720" s="705">
        <v>704</v>
      </c>
      <c r="G720" s="756">
        <v>0</v>
      </c>
      <c r="H720" s="756">
        <v>0</v>
      </c>
      <c r="I720" s="756">
        <v>0</v>
      </c>
      <c r="J720" s="756">
        <v>0</v>
      </c>
      <c r="K720" s="756">
        <v>0</v>
      </c>
      <c r="L720" s="756">
        <v>0</v>
      </c>
      <c r="M720" s="756">
        <v>0</v>
      </c>
      <c r="N720" s="646">
        <f t="shared" si="350"/>
        <v>0</v>
      </c>
      <c r="O720" s="594"/>
      <c r="P720" s="705">
        <f t="shared" si="336"/>
        <v>704</v>
      </c>
      <c r="Q720" s="756">
        <v>0</v>
      </c>
      <c r="R720" s="756">
        <v>0</v>
      </c>
      <c r="S720" s="756">
        <v>0</v>
      </c>
      <c r="T720" s="756">
        <v>0</v>
      </c>
      <c r="U720" s="756">
        <v>0</v>
      </c>
      <c r="V720" s="756">
        <v>0</v>
      </c>
      <c r="W720" s="756">
        <v>0</v>
      </c>
      <c r="X720" s="646">
        <f t="shared" si="351"/>
        <v>0</v>
      </c>
      <c r="Y720" s="594"/>
      <c r="Z720" s="705">
        <f t="shared" si="337"/>
        <v>704</v>
      </c>
      <c r="AA720" s="756">
        <f t="shared" si="361"/>
        <v>0</v>
      </c>
      <c r="AB720" s="756">
        <f t="shared" si="361"/>
        <v>0</v>
      </c>
      <c r="AC720" s="756">
        <f t="shared" si="361"/>
        <v>0</v>
      </c>
      <c r="AD720" s="756">
        <f t="shared" si="359"/>
        <v>0</v>
      </c>
      <c r="AE720" s="756">
        <f t="shared" si="359"/>
        <v>0</v>
      </c>
      <c r="AF720" s="756">
        <f t="shared" si="359"/>
        <v>0</v>
      </c>
      <c r="AG720" s="756">
        <f t="shared" si="359"/>
        <v>0</v>
      </c>
      <c r="AH720" s="646">
        <f t="shared" si="352"/>
        <v>0</v>
      </c>
      <c r="AI720" s="594"/>
      <c r="AJ720" s="705">
        <f t="shared" si="338"/>
        <v>704</v>
      </c>
      <c r="AK720" s="756">
        <v>0</v>
      </c>
      <c r="AL720" s="756">
        <v>0</v>
      </c>
      <c r="AM720" s="756">
        <v>0</v>
      </c>
      <c r="AN720" s="756">
        <v>0</v>
      </c>
      <c r="AO720" s="756">
        <v>0</v>
      </c>
      <c r="AP720" s="756">
        <v>0</v>
      </c>
      <c r="AQ720" s="756">
        <v>0</v>
      </c>
      <c r="AR720" s="646">
        <f t="shared" si="353"/>
        <v>0</v>
      </c>
      <c r="AS720" s="594"/>
      <c r="AT720" s="705">
        <f t="shared" si="339"/>
        <v>704</v>
      </c>
      <c r="AU720" s="756">
        <v>0</v>
      </c>
      <c r="AV720" s="756">
        <v>0</v>
      </c>
      <c r="AW720" s="756">
        <v>0</v>
      </c>
      <c r="AX720" s="756">
        <v>0</v>
      </c>
      <c r="AY720" s="756">
        <v>0</v>
      </c>
      <c r="AZ720" s="767">
        <f t="shared" si="358"/>
        <v>0</v>
      </c>
      <c r="BA720" s="756">
        <v>0</v>
      </c>
      <c r="BB720" s="756">
        <v>0</v>
      </c>
      <c r="BC720" s="756">
        <v>0</v>
      </c>
      <c r="BD720" s="756">
        <v>0</v>
      </c>
      <c r="BE720" s="767">
        <f t="shared" si="340"/>
        <v>0</v>
      </c>
      <c r="BF720" s="646">
        <f t="shared" si="341"/>
        <v>0</v>
      </c>
      <c r="BG720" s="594"/>
      <c r="BH720" s="705">
        <f t="shared" si="331"/>
        <v>704</v>
      </c>
      <c r="BI720" s="646">
        <f t="shared" si="342"/>
        <v>0</v>
      </c>
      <c r="BJ720" s="594"/>
      <c r="BK720" s="705">
        <f t="shared" si="343"/>
        <v>704</v>
      </c>
      <c r="BL720" s="756">
        <v>0</v>
      </c>
      <c r="BM720" s="756">
        <v>0</v>
      </c>
      <c r="BN720" s="756">
        <v>0</v>
      </c>
      <c r="BO720" s="756">
        <v>0</v>
      </c>
      <c r="BP720" s="756">
        <v>0</v>
      </c>
      <c r="BQ720" s="756">
        <v>0</v>
      </c>
      <c r="BR720" s="756">
        <v>0</v>
      </c>
      <c r="BS720" s="646">
        <f t="shared" si="354"/>
        <v>0</v>
      </c>
      <c r="BT720" s="594"/>
      <c r="BU720" s="705">
        <f t="shared" si="344"/>
        <v>704</v>
      </c>
      <c r="BV720" s="756">
        <v>0</v>
      </c>
      <c r="BW720" s="756">
        <v>0</v>
      </c>
      <c r="BX720" s="756">
        <v>0</v>
      </c>
      <c r="BY720" s="756">
        <v>0</v>
      </c>
      <c r="BZ720" s="756">
        <v>0</v>
      </c>
      <c r="CA720" s="756">
        <v>0</v>
      </c>
      <c r="CB720" s="756">
        <v>0</v>
      </c>
      <c r="CC720" s="646">
        <f t="shared" si="355"/>
        <v>0</v>
      </c>
      <c r="CD720" s="594"/>
      <c r="CE720" s="705">
        <f t="shared" si="332"/>
        <v>704</v>
      </c>
      <c r="CF720" s="756">
        <f t="shared" si="362"/>
        <v>0</v>
      </c>
      <c r="CG720" s="756">
        <f t="shared" si="362"/>
        <v>0</v>
      </c>
      <c r="CH720" s="756">
        <f t="shared" si="362"/>
        <v>0</v>
      </c>
      <c r="CI720" s="756">
        <f t="shared" si="360"/>
        <v>0</v>
      </c>
      <c r="CJ720" s="756">
        <f t="shared" si="360"/>
        <v>0</v>
      </c>
      <c r="CK720" s="756">
        <f t="shared" si="360"/>
        <v>0</v>
      </c>
      <c r="CL720" s="756">
        <f t="shared" si="360"/>
        <v>0</v>
      </c>
      <c r="CM720" s="646">
        <f t="shared" si="356"/>
        <v>0</v>
      </c>
      <c r="CN720" s="594"/>
      <c r="CO720" s="705">
        <f t="shared" si="333"/>
        <v>704</v>
      </c>
      <c r="CP720" s="756">
        <v>0</v>
      </c>
      <c r="CQ720" s="756">
        <v>0</v>
      </c>
      <c r="CR720" s="756">
        <v>0</v>
      </c>
      <c r="CS720" s="756">
        <v>0</v>
      </c>
      <c r="CT720" s="756">
        <v>0</v>
      </c>
      <c r="CU720" s="756">
        <v>0</v>
      </c>
      <c r="CV720" s="756">
        <v>0</v>
      </c>
      <c r="CW720" s="646">
        <f t="shared" si="357"/>
        <v>0</v>
      </c>
      <c r="CX720" s="685"/>
      <c r="CY720" s="705">
        <f t="shared" si="334"/>
        <v>704</v>
      </c>
      <c r="CZ720" s="756">
        <v>0</v>
      </c>
      <c r="DA720" s="756">
        <v>0</v>
      </c>
      <c r="DB720" s="756">
        <v>0</v>
      </c>
      <c r="DC720" s="756">
        <v>0</v>
      </c>
      <c r="DD720" s="756">
        <v>0</v>
      </c>
      <c r="DE720" s="767">
        <f t="shared" si="345"/>
        <v>0</v>
      </c>
      <c r="DF720" s="756">
        <v>0</v>
      </c>
      <c r="DG720" s="756">
        <v>0</v>
      </c>
      <c r="DH720" s="756">
        <v>0</v>
      </c>
      <c r="DI720" s="756">
        <v>0</v>
      </c>
      <c r="DJ720" s="767">
        <f t="shared" si="346"/>
        <v>0</v>
      </c>
      <c r="DK720" s="715">
        <f t="shared" si="347"/>
        <v>0</v>
      </c>
      <c r="DL720" s="685"/>
      <c r="DM720" s="705">
        <f t="shared" si="335"/>
        <v>704</v>
      </c>
      <c r="DN720" s="715">
        <f t="shared" si="348"/>
        <v>0</v>
      </c>
    </row>
    <row r="721" spans="2:118" x14ac:dyDescent="0.25">
      <c r="B721" s="705">
        <v>705</v>
      </c>
      <c r="C721" s="765">
        <f>(1+_xlfn.XLOOKUP(INT((B721-1)/12)+1,'ZC Curve'!$B$8:$B$107,'ZC Curve'!R$8:R$107,,0))^(1/12)-1</f>
        <v>0</v>
      </c>
      <c r="D721" s="766">
        <f t="shared" si="349"/>
        <v>1</v>
      </c>
      <c r="E721" s="685"/>
      <c r="F721" s="705">
        <v>705</v>
      </c>
      <c r="G721" s="756">
        <v>0</v>
      </c>
      <c r="H721" s="756">
        <v>0</v>
      </c>
      <c r="I721" s="756">
        <v>0</v>
      </c>
      <c r="J721" s="756">
        <v>0</v>
      </c>
      <c r="K721" s="756">
        <v>0</v>
      </c>
      <c r="L721" s="756">
        <v>0</v>
      </c>
      <c r="M721" s="756">
        <v>0</v>
      </c>
      <c r="N721" s="646">
        <f t="shared" si="350"/>
        <v>0</v>
      </c>
      <c r="O721" s="594"/>
      <c r="P721" s="705">
        <f t="shared" si="336"/>
        <v>705</v>
      </c>
      <c r="Q721" s="756">
        <v>0</v>
      </c>
      <c r="R721" s="756">
        <v>0</v>
      </c>
      <c r="S721" s="756">
        <v>0</v>
      </c>
      <c r="T721" s="756">
        <v>0</v>
      </c>
      <c r="U721" s="756">
        <v>0</v>
      </c>
      <c r="V721" s="756">
        <v>0</v>
      </c>
      <c r="W721" s="756">
        <v>0</v>
      </c>
      <c r="X721" s="646">
        <f t="shared" si="351"/>
        <v>0</v>
      </c>
      <c r="Y721" s="594"/>
      <c r="Z721" s="705">
        <f t="shared" si="337"/>
        <v>705</v>
      </c>
      <c r="AA721" s="756">
        <f t="shared" si="361"/>
        <v>0</v>
      </c>
      <c r="AB721" s="756">
        <f t="shared" si="361"/>
        <v>0</v>
      </c>
      <c r="AC721" s="756">
        <f t="shared" si="361"/>
        <v>0</v>
      </c>
      <c r="AD721" s="756">
        <f t="shared" si="359"/>
        <v>0</v>
      </c>
      <c r="AE721" s="756">
        <f t="shared" si="359"/>
        <v>0</v>
      </c>
      <c r="AF721" s="756">
        <f t="shared" si="359"/>
        <v>0</v>
      </c>
      <c r="AG721" s="756">
        <f t="shared" si="359"/>
        <v>0</v>
      </c>
      <c r="AH721" s="646">
        <f t="shared" si="352"/>
        <v>0</v>
      </c>
      <c r="AI721" s="594"/>
      <c r="AJ721" s="705">
        <f t="shared" si="338"/>
        <v>705</v>
      </c>
      <c r="AK721" s="756">
        <v>0</v>
      </c>
      <c r="AL721" s="756">
        <v>0</v>
      </c>
      <c r="AM721" s="756">
        <v>0</v>
      </c>
      <c r="AN721" s="756">
        <v>0</v>
      </c>
      <c r="AO721" s="756">
        <v>0</v>
      </c>
      <c r="AP721" s="756">
        <v>0</v>
      </c>
      <c r="AQ721" s="756">
        <v>0</v>
      </c>
      <c r="AR721" s="646">
        <f t="shared" si="353"/>
        <v>0</v>
      </c>
      <c r="AS721" s="594"/>
      <c r="AT721" s="705">
        <f t="shared" si="339"/>
        <v>705</v>
      </c>
      <c r="AU721" s="756">
        <v>0</v>
      </c>
      <c r="AV721" s="756">
        <v>0</v>
      </c>
      <c r="AW721" s="756">
        <v>0</v>
      </c>
      <c r="AX721" s="756">
        <v>0</v>
      </c>
      <c r="AY721" s="756">
        <v>0</v>
      </c>
      <c r="AZ721" s="767">
        <f t="shared" si="358"/>
        <v>0</v>
      </c>
      <c r="BA721" s="756">
        <v>0</v>
      </c>
      <c r="BB721" s="756">
        <v>0</v>
      </c>
      <c r="BC721" s="756">
        <v>0</v>
      </c>
      <c r="BD721" s="756">
        <v>0</v>
      </c>
      <c r="BE721" s="767">
        <f t="shared" si="340"/>
        <v>0</v>
      </c>
      <c r="BF721" s="646">
        <f t="shared" si="341"/>
        <v>0</v>
      </c>
      <c r="BG721" s="594"/>
      <c r="BH721" s="705">
        <f t="shared" ref="BH721:BH784" si="363">F721</f>
        <v>705</v>
      </c>
      <c r="BI721" s="646">
        <f t="shared" si="342"/>
        <v>0</v>
      </c>
      <c r="BJ721" s="594"/>
      <c r="BK721" s="705">
        <f t="shared" si="343"/>
        <v>705</v>
      </c>
      <c r="BL721" s="756">
        <v>0</v>
      </c>
      <c r="BM721" s="756">
        <v>0</v>
      </c>
      <c r="BN721" s="756">
        <v>0</v>
      </c>
      <c r="BO721" s="756">
        <v>0</v>
      </c>
      <c r="BP721" s="756">
        <v>0</v>
      </c>
      <c r="BQ721" s="756">
        <v>0</v>
      </c>
      <c r="BR721" s="756">
        <v>0</v>
      </c>
      <c r="BS721" s="646">
        <f t="shared" si="354"/>
        <v>0</v>
      </c>
      <c r="BT721" s="594"/>
      <c r="BU721" s="705">
        <f t="shared" si="344"/>
        <v>705</v>
      </c>
      <c r="BV721" s="756">
        <v>0</v>
      </c>
      <c r="BW721" s="756">
        <v>0</v>
      </c>
      <c r="BX721" s="756">
        <v>0</v>
      </c>
      <c r="BY721" s="756">
        <v>0</v>
      </c>
      <c r="BZ721" s="756">
        <v>0</v>
      </c>
      <c r="CA721" s="756">
        <v>0</v>
      </c>
      <c r="CB721" s="756">
        <v>0</v>
      </c>
      <c r="CC721" s="646">
        <f t="shared" si="355"/>
        <v>0</v>
      </c>
      <c r="CD721" s="594"/>
      <c r="CE721" s="705">
        <f t="shared" ref="CE721:CE784" si="364">F721</f>
        <v>705</v>
      </c>
      <c r="CF721" s="756">
        <f t="shared" si="362"/>
        <v>0</v>
      </c>
      <c r="CG721" s="756">
        <f t="shared" si="362"/>
        <v>0</v>
      </c>
      <c r="CH721" s="756">
        <f t="shared" si="362"/>
        <v>0</v>
      </c>
      <c r="CI721" s="756">
        <f t="shared" si="360"/>
        <v>0</v>
      </c>
      <c r="CJ721" s="756">
        <f t="shared" si="360"/>
        <v>0</v>
      </c>
      <c r="CK721" s="756">
        <f t="shared" si="360"/>
        <v>0</v>
      </c>
      <c r="CL721" s="756">
        <f t="shared" si="360"/>
        <v>0</v>
      </c>
      <c r="CM721" s="646">
        <f t="shared" si="356"/>
        <v>0</v>
      </c>
      <c r="CN721" s="594"/>
      <c r="CO721" s="705">
        <f t="shared" ref="CO721:CO784" si="365">F721</f>
        <v>705</v>
      </c>
      <c r="CP721" s="756">
        <v>0</v>
      </c>
      <c r="CQ721" s="756">
        <v>0</v>
      </c>
      <c r="CR721" s="756">
        <v>0</v>
      </c>
      <c r="CS721" s="756">
        <v>0</v>
      </c>
      <c r="CT721" s="756">
        <v>0</v>
      </c>
      <c r="CU721" s="756">
        <v>0</v>
      </c>
      <c r="CV721" s="756">
        <v>0</v>
      </c>
      <c r="CW721" s="646">
        <f t="shared" si="357"/>
        <v>0</v>
      </c>
      <c r="CX721" s="685"/>
      <c r="CY721" s="705">
        <f t="shared" ref="CY721:CY784" si="366">F721</f>
        <v>705</v>
      </c>
      <c r="CZ721" s="756">
        <v>0</v>
      </c>
      <c r="DA721" s="756">
        <v>0</v>
      </c>
      <c r="DB721" s="756">
        <v>0</v>
      </c>
      <c r="DC721" s="756">
        <v>0</v>
      </c>
      <c r="DD721" s="756">
        <v>0</v>
      </c>
      <c r="DE721" s="767">
        <f t="shared" si="345"/>
        <v>0</v>
      </c>
      <c r="DF721" s="756">
        <v>0</v>
      </c>
      <c r="DG721" s="756">
        <v>0</v>
      </c>
      <c r="DH721" s="756">
        <v>0</v>
      </c>
      <c r="DI721" s="756">
        <v>0</v>
      </c>
      <c r="DJ721" s="767">
        <f t="shared" si="346"/>
        <v>0</v>
      </c>
      <c r="DK721" s="715">
        <f t="shared" si="347"/>
        <v>0</v>
      </c>
      <c r="DL721" s="685"/>
      <c r="DM721" s="705">
        <f t="shared" ref="DM721:DM784" si="367">F721</f>
        <v>705</v>
      </c>
      <c r="DN721" s="715">
        <f t="shared" si="348"/>
        <v>0</v>
      </c>
    </row>
    <row r="722" spans="2:118" x14ac:dyDescent="0.25">
      <c r="B722" s="705">
        <v>706</v>
      </c>
      <c r="C722" s="765">
        <f>(1+_xlfn.XLOOKUP(INT((B722-1)/12)+1,'ZC Curve'!$B$8:$B$107,'ZC Curve'!R$8:R$107,,0))^(1/12)-1</f>
        <v>0</v>
      </c>
      <c r="D722" s="766">
        <f t="shared" si="349"/>
        <v>1</v>
      </c>
      <c r="E722" s="685"/>
      <c r="F722" s="705">
        <v>706</v>
      </c>
      <c r="G722" s="756">
        <v>0</v>
      </c>
      <c r="H722" s="756">
        <v>0</v>
      </c>
      <c r="I722" s="756">
        <v>0</v>
      </c>
      <c r="J722" s="756">
        <v>0</v>
      </c>
      <c r="K722" s="756">
        <v>0</v>
      </c>
      <c r="L722" s="756">
        <v>0</v>
      </c>
      <c r="M722" s="756">
        <v>0</v>
      </c>
      <c r="N722" s="646">
        <f t="shared" si="350"/>
        <v>0</v>
      </c>
      <c r="O722" s="594"/>
      <c r="P722" s="705">
        <f t="shared" ref="P722:P785" si="368">F722</f>
        <v>706</v>
      </c>
      <c r="Q722" s="756">
        <v>0</v>
      </c>
      <c r="R722" s="756">
        <v>0</v>
      </c>
      <c r="S722" s="756">
        <v>0</v>
      </c>
      <c r="T722" s="756">
        <v>0</v>
      </c>
      <c r="U722" s="756">
        <v>0</v>
      </c>
      <c r="V722" s="756">
        <v>0</v>
      </c>
      <c r="W722" s="756">
        <v>0</v>
      </c>
      <c r="X722" s="646">
        <f t="shared" si="351"/>
        <v>0</v>
      </c>
      <c r="Y722" s="594"/>
      <c r="Z722" s="705">
        <f t="shared" ref="Z722:Z785" si="369">P722</f>
        <v>706</v>
      </c>
      <c r="AA722" s="756">
        <f t="shared" si="361"/>
        <v>0</v>
      </c>
      <c r="AB722" s="756">
        <f t="shared" si="361"/>
        <v>0</v>
      </c>
      <c r="AC722" s="756">
        <f t="shared" si="361"/>
        <v>0</v>
      </c>
      <c r="AD722" s="756">
        <f t="shared" si="359"/>
        <v>0</v>
      </c>
      <c r="AE722" s="756">
        <f t="shared" si="359"/>
        <v>0</v>
      </c>
      <c r="AF722" s="756">
        <f t="shared" si="359"/>
        <v>0</v>
      </c>
      <c r="AG722" s="756">
        <f t="shared" si="359"/>
        <v>0</v>
      </c>
      <c r="AH722" s="646">
        <f t="shared" si="352"/>
        <v>0</v>
      </c>
      <c r="AI722" s="594"/>
      <c r="AJ722" s="705">
        <f t="shared" ref="AJ722:AJ785" si="370">F722</f>
        <v>706</v>
      </c>
      <c r="AK722" s="756">
        <v>0</v>
      </c>
      <c r="AL722" s="756">
        <v>0</v>
      </c>
      <c r="AM722" s="756">
        <v>0</v>
      </c>
      <c r="AN722" s="756">
        <v>0</v>
      </c>
      <c r="AO722" s="756">
        <v>0</v>
      </c>
      <c r="AP722" s="756">
        <v>0</v>
      </c>
      <c r="AQ722" s="756">
        <v>0</v>
      </c>
      <c r="AR722" s="646">
        <f t="shared" si="353"/>
        <v>0</v>
      </c>
      <c r="AS722" s="594"/>
      <c r="AT722" s="705">
        <f t="shared" ref="AT722:AT785" si="371">F722</f>
        <v>706</v>
      </c>
      <c r="AU722" s="756">
        <v>0</v>
      </c>
      <c r="AV722" s="756">
        <v>0</v>
      </c>
      <c r="AW722" s="756">
        <v>0</v>
      </c>
      <c r="AX722" s="756">
        <v>0</v>
      </c>
      <c r="AY722" s="756">
        <v>0</v>
      </c>
      <c r="AZ722" s="767">
        <f t="shared" si="358"/>
        <v>0</v>
      </c>
      <c r="BA722" s="756">
        <v>0</v>
      </c>
      <c r="BB722" s="756">
        <v>0</v>
      </c>
      <c r="BC722" s="756">
        <v>0</v>
      </c>
      <c r="BD722" s="756">
        <v>0</v>
      </c>
      <c r="BE722" s="767">
        <f t="shared" ref="BE722:BE785" si="372">SUM(BA722:BD722)</f>
        <v>0</v>
      </c>
      <c r="BF722" s="646">
        <f t="shared" ref="BF722:BF785" si="373">BE722-AZ722</f>
        <v>0</v>
      </c>
      <c r="BG722" s="594"/>
      <c r="BH722" s="705">
        <f t="shared" si="363"/>
        <v>706</v>
      </c>
      <c r="BI722" s="646">
        <f t="shared" ref="BI722:BI785" si="374">BF722+AR722+AH722</f>
        <v>0</v>
      </c>
      <c r="BJ722" s="594"/>
      <c r="BK722" s="705">
        <f t="shared" ref="BK722:BK785" si="375">F722</f>
        <v>706</v>
      </c>
      <c r="BL722" s="756">
        <v>0</v>
      </c>
      <c r="BM722" s="756">
        <v>0</v>
      </c>
      <c r="BN722" s="756">
        <v>0</v>
      </c>
      <c r="BO722" s="756">
        <v>0</v>
      </c>
      <c r="BP722" s="756">
        <v>0</v>
      </c>
      <c r="BQ722" s="756">
        <v>0</v>
      </c>
      <c r="BR722" s="756">
        <v>0</v>
      </c>
      <c r="BS722" s="646">
        <f t="shared" si="354"/>
        <v>0</v>
      </c>
      <c r="BT722" s="594"/>
      <c r="BU722" s="705">
        <f t="shared" ref="BU722:BU785" si="376">F722</f>
        <v>706</v>
      </c>
      <c r="BV722" s="756">
        <v>0</v>
      </c>
      <c r="BW722" s="756">
        <v>0</v>
      </c>
      <c r="BX722" s="756">
        <v>0</v>
      </c>
      <c r="BY722" s="756">
        <v>0</v>
      </c>
      <c r="BZ722" s="756">
        <v>0</v>
      </c>
      <c r="CA722" s="756">
        <v>0</v>
      </c>
      <c r="CB722" s="756">
        <v>0</v>
      </c>
      <c r="CC722" s="646">
        <f t="shared" si="355"/>
        <v>0</v>
      </c>
      <c r="CD722" s="594"/>
      <c r="CE722" s="705">
        <f t="shared" si="364"/>
        <v>706</v>
      </c>
      <c r="CF722" s="756">
        <f t="shared" si="362"/>
        <v>0</v>
      </c>
      <c r="CG722" s="756">
        <f t="shared" si="362"/>
        <v>0</v>
      </c>
      <c r="CH722" s="756">
        <f t="shared" si="362"/>
        <v>0</v>
      </c>
      <c r="CI722" s="756">
        <f t="shared" si="360"/>
        <v>0</v>
      </c>
      <c r="CJ722" s="756">
        <f t="shared" si="360"/>
        <v>0</v>
      </c>
      <c r="CK722" s="756">
        <f t="shared" si="360"/>
        <v>0</v>
      </c>
      <c r="CL722" s="756">
        <f t="shared" si="360"/>
        <v>0</v>
      </c>
      <c r="CM722" s="646">
        <f t="shared" si="356"/>
        <v>0</v>
      </c>
      <c r="CN722" s="594"/>
      <c r="CO722" s="705">
        <f t="shared" si="365"/>
        <v>706</v>
      </c>
      <c r="CP722" s="756">
        <v>0</v>
      </c>
      <c r="CQ722" s="756">
        <v>0</v>
      </c>
      <c r="CR722" s="756">
        <v>0</v>
      </c>
      <c r="CS722" s="756">
        <v>0</v>
      </c>
      <c r="CT722" s="756">
        <v>0</v>
      </c>
      <c r="CU722" s="756">
        <v>0</v>
      </c>
      <c r="CV722" s="756">
        <v>0</v>
      </c>
      <c r="CW722" s="646">
        <f t="shared" si="357"/>
        <v>0</v>
      </c>
      <c r="CX722" s="685"/>
      <c r="CY722" s="705">
        <f t="shared" si="366"/>
        <v>706</v>
      </c>
      <c r="CZ722" s="756">
        <v>0</v>
      </c>
      <c r="DA722" s="756">
        <v>0</v>
      </c>
      <c r="DB722" s="756">
        <v>0</v>
      </c>
      <c r="DC722" s="756">
        <v>0</v>
      </c>
      <c r="DD722" s="756">
        <v>0</v>
      </c>
      <c r="DE722" s="767">
        <f t="shared" ref="DE722:DE785" si="377">SUM(CZ722:DD722)</f>
        <v>0</v>
      </c>
      <c r="DF722" s="756">
        <v>0</v>
      </c>
      <c r="DG722" s="756">
        <v>0</v>
      </c>
      <c r="DH722" s="756">
        <v>0</v>
      </c>
      <c r="DI722" s="756">
        <v>0</v>
      </c>
      <c r="DJ722" s="767">
        <f t="shared" ref="DJ722:DJ785" si="378">SUM(DF722:DI722)</f>
        <v>0</v>
      </c>
      <c r="DK722" s="715">
        <f t="shared" ref="DK722:DK785" si="379">DJ722-DE722</f>
        <v>0</v>
      </c>
      <c r="DL722" s="685"/>
      <c r="DM722" s="705">
        <f t="shared" si="367"/>
        <v>706</v>
      </c>
      <c r="DN722" s="715">
        <f t="shared" ref="DN722:DN785" si="380">DK722+CW722+CM722</f>
        <v>0</v>
      </c>
    </row>
    <row r="723" spans="2:118" x14ac:dyDescent="0.25">
      <c r="B723" s="705">
        <v>707</v>
      </c>
      <c r="C723" s="765">
        <f>(1+_xlfn.XLOOKUP(INT((B723-1)/12)+1,'ZC Curve'!$B$8:$B$107,'ZC Curve'!R$8:R$107,,0))^(1/12)-1</f>
        <v>0</v>
      </c>
      <c r="D723" s="766">
        <f t="shared" ref="D723:D786" si="381">D722/(1+C723)</f>
        <v>1</v>
      </c>
      <c r="E723" s="685"/>
      <c r="F723" s="705">
        <v>707</v>
      </c>
      <c r="G723" s="756">
        <v>0</v>
      </c>
      <c r="H723" s="756">
        <v>0</v>
      </c>
      <c r="I723" s="756">
        <v>0</v>
      </c>
      <c r="J723" s="756">
        <v>0</v>
      </c>
      <c r="K723" s="756">
        <v>0</v>
      </c>
      <c r="L723" s="756">
        <v>0</v>
      </c>
      <c r="M723" s="756">
        <v>0</v>
      </c>
      <c r="N723" s="646">
        <f t="shared" ref="N723:N786" si="382">SUM(H723:L723)-G723-M723</f>
        <v>0</v>
      </c>
      <c r="O723" s="594"/>
      <c r="P723" s="705">
        <f t="shared" si="368"/>
        <v>707</v>
      </c>
      <c r="Q723" s="756">
        <v>0</v>
      </c>
      <c r="R723" s="756">
        <v>0</v>
      </c>
      <c r="S723" s="756">
        <v>0</v>
      </c>
      <c r="T723" s="756">
        <v>0</v>
      </c>
      <c r="U723" s="756">
        <v>0</v>
      </c>
      <c r="V723" s="756">
        <v>0</v>
      </c>
      <c r="W723" s="756">
        <v>0</v>
      </c>
      <c r="X723" s="646">
        <f t="shared" ref="X723:X786" si="383">SUM(R723:V723)-Q723-W723</f>
        <v>0</v>
      </c>
      <c r="Y723" s="594"/>
      <c r="Z723" s="705">
        <f t="shared" si="369"/>
        <v>707</v>
      </c>
      <c r="AA723" s="756">
        <f t="shared" si="361"/>
        <v>0</v>
      </c>
      <c r="AB723" s="756">
        <f t="shared" si="361"/>
        <v>0</v>
      </c>
      <c r="AC723" s="756">
        <f t="shared" si="361"/>
        <v>0</v>
      </c>
      <c r="AD723" s="756">
        <f t="shared" si="359"/>
        <v>0</v>
      </c>
      <c r="AE723" s="756">
        <f t="shared" si="359"/>
        <v>0</v>
      </c>
      <c r="AF723" s="756">
        <f t="shared" si="359"/>
        <v>0</v>
      </c>
      <c r="AG723" s="756">
        <f t="shared" si="359"/>
        <v>0</v>
      </c>
      <c r="AH723" s="646">
        <f t="shared" ref="AH723:AH786" si="384">SUM(AB723:AF723)-AA723-AG723</f>
        <v>0</v>
      </c>
      <c r="AI723" s="594"/>
      <c r="AJ723" s="705">
        <f t="shared" si="370"/>
        <v>707</v>
      </c>
      <c r="AK723" s="756">
        <v>0</v>
      </c>
      <c r="AL723" s="756">
        <v>0</v>
      </c>
      <c r="AM723" s="756">
        <v>0</v>
      </c>
      <c r="AN723" s="756">
        <v>0</v>
      </c>
      <c r="AO723" s="756">
        <v>0</v>
      </c>
      <c r="AP723" s="756">
        <v>0</v>
      </c>
      <c r="AQ723" s="756">
        <v>0</v>
      </c>
      <c r="AR723" s="646">
        <f t="shared" ref="AR723:AR786" si="385">SUM(AL723:AP723)-AK723-AQ723</f>
        <v>0</v>
      </c>
      <c r="AS723" s="594"/>
      <c r="AT723" s="705">
        <f t="shared" si="371"/>
        <v>707</v>
      </c>
      <c r="AU723" s="756">
        <v>0</v>
      </c>
      <c r="AV723" s="756">
        <v>0</v>
      </c>
      <c r="AW723" s="756">
        <v>0</v>
      </c>
      <c r="AX723" s="756">
        <v>0</v>
      </c>
      <c r="AY723" s="756">
        <v>0</v>
      </c>
      <c r="AZ723" s="767">
        <f t="shared" si="358"/>
        <v>0</v>
      </c>
      <c r="BA723" s="756">
        <v>0</v>
      </c>
      <c r="BB723" s="756">
        <v>0</v>
      </c>
      <c r="BC723" s="756">
        <v>0</v>
      </c>
      <c r="BD723" s="756">
        <v>0</v>
      </c>
      <c r="BE723" s="767">
        <f t="shared" si="372"/>
        <v>0</v>
      </c>
      <c r="BF723" s="646">
        <f t="shared" si="373"/>
        <v>0</v>
      </c>
      <c r="BG723" s="594"/>
      <c r="BH723" s="705">
        <f t="shared" si="363"/>
        <v>707</v>
      </c>
      <c r="BI723" s="646">
        <f t="shared" si="374"/>
        <v>0</v>
      </c>
      <c r="BJ723" s="594"/>
      <c r="BK723" s="705">
        <f t="shared" si="375"/>
        <v>707</v>
      </c>
      <c r="BL723" s="756">
        <v>0</v>
      </c>
      <c r="BM723" s="756">
        <v>0</v>
      </c>
      <c r="BN723" s="756">
        <v>0</v>
      </c>
      <c r="BO723" s="756">
        <v>0</v>
      </c>
      <c r="BP723" s="756">
        <v>0</v>
      </c>
      <c r="BQ723" s="756">
        <v>0</v>
      </c>
      <c r="BR723" s="756">
        <v>0</v>
      </c>
      <c r="BS723" s="646">
        <f t="shared" ref="BS723:BS786" si="386">SUM(BM723:BQ723)-BL723-BR723</f>
        <v>0</v>
      </c>
      <c r="BT723" s="594"/>
      <c r="BU723" s="705">
        <f t="shared" si="376"/>
        <v>707</v>
      </c>
      <c r="BV723" s="756">
        <v>0</v>
      </c>
      <c r="BW723" s="756">
        <v>0</v>
      </c>
      <c r="BX723" s="756">
        <v>0</v>
      </c>
      <c r="BY723" s="756">
        <v>0</v>
      </c>
      <c r="BZ723" s="756">
        <v>0</v>
      </c>
      <c r="CA723" s="756">
        <v>0</v>
      </c>
      <c r="CB723" s="756">
        <v>0</v>
      </c>
      <c r="CC723" s="646">
        <f t="shared" ref="CC723:CC786" si="387">SUM(BW723:CA723)-BV723-CB723</f>
        <v>0</v>
      </c>
      <c r="CD723" s="594"/>
      <c r="CE723" s="705">
        <f t="shared" si="364"/>
        <v>707</v>
      </c>
      <c r="CF723" s="756">
        <f t="shared" si="362"/>
        <v>0</v>
      </c>
      <c r="CG723" s="756">
        <f t="shared" si="362"/>
        <v>0</v>
      </c>
      <c r="CH723" s="756">
        <f t="shared" si="362"/>
        <v>0</v>
      </c>
      <c r="CI723" s="756">
        <f t="shared" si="360"/>
        <v>0</v>
      </c>
      <c r="CJ723" s="756">
        <f t="shared" si="360"/>
        <v>0</v>
      </c>
      <c r="CK723" s="756">
        <f t="shared" si="360"/>
        <v>0</v>
      </c>
      <c r="CL723" s="756">
        <f t="shared" si="360"/>
        <v>0</v>
      </c>
      <c r="CM723" s="646">
        <f t="shared" ref="CM723:CM786" si="388">SUM(CG723:CK723)-CF723-CL723</f>
        <v>0</v>
      </c>
      <c r="CN723" s="594"/>
      <c r="CO723" s="705">
        <f t="shared" si="365"/>
        <v>707</v>
      </c>
      <c r="CP723" s="756">
        <v>0</v>
      </c>
      <c r="CQ723" s="756">
        <v>0</v>
      </c>
      <c r="CR723" s="756">
        <v>0</v>
      </c>
      <c r="CS723" s="756">
        <v>0</v>
      </c>
      <c r="CT723" s="756">
        <v>0</v>
      </c>
      <c r="CU723" s="756">
        <v>0</v>
      </c>
      <c r="CV723" s="756">
        <v>0</v>
      </c>
      <c r="CW723" s="646">
        <f t="shared" ref="CW723:CW786" si="389">SUM(CQ723:CU723)-CP723-CV723</f>
        <v>0</v>
      </c>
      <c r="CX723" s="685"/>
      <c r="CY723" s="705">
        <f t="shared" si="366"/>
        <v>707</v>
      </c>
      <c r="CZ723" s="756">
        <v>0</v>
      </c>
      <c r="DA723" s="756">
        <v>0</v>
      </c>
      <c r="DB723" s="756">
        <v>0</v>
      </c>
      <c r="DC723" s="756">
        <v>0</v>
      </c>
      <c r="DD723" s="756">
        <v>0</v>
      </c>
      <c r="DE723" s="767">
        <f t="shared" si="377"/>
        <v>0</v>
      </c>
      <c r="DF723" s="756">
        <v>0</v>
      </c>
      <c r="DG723" s="756">
        <v>0</v>
      </c>
      <c r="DH723" s="756">
        <v>0</v>
      </c>
      <c r="DI723" s="756">
        <v>0</v>
      </c>
      <c r="DJ723" s="767">
        <f t="shared" si="378"/>
        <v>0</v>
      </c>
      <c r="DK723" s="715">
        <f t="shared" si="379"/>
        <v>0</v>
      </c>
      <c r="DL723" s="685"/>
      <c r="DM723" s="705">
        <f t="shared" si="367"/>
        <v>707</v>
      </c>
      <c r="DN723" s="715">
        <f t="shared" si="380"/>
        <v>0</v>
      </c>
    </row>
    <row r="724" spans="2:118" x14ac:dyDescent="0.25">
      <c r="B724" s="705">
        <v>708</v>
      </c>
      <c r="C724" s="765">
        <f>(1+_xlfn.XLOOKUP(INT((B724-1)/12)+1,'ZC Curve'!$B$8:$B$107,'ZC Curve'!R$8:R$107,,0))^(1/12)-1</f>
        <v>0</v>
      </c>
      <c r="D724" s="766">
        <f t="shared" si="381"/>
        <v>1</v>
      </c>
      <c r="E724" s="685"/>
      <c r="F724" s="705">
        <v>708</v>
      </c>
      <c r="G724" s="756">
        <v>0</v>
      </c>
      <c r="H724" s="756">
        <v>0</v>
      </c>
      <c r="I724" s="756">
        <v>0</v>
      </c>
      <c r="J724" s="756">
        <v>0</v>
      </c>
      <c r="K724" s="756">
        <v>0</v>
      </c>
      <c r="L724" s="756">
        <v>0</v>
      </c>
      <c r="M724" s="756">
        <v>0</v>
      </c>
      <c r="N724" s="646">
        <f t="shared" si="382"/>
        <v>0</v>
      </c>
      <c r="O724" s="594"/>
      <c r="P724" s="705">
        <f t="shared" si="368"/>
        <v>708</v>
      </c>
      <c r="Q724" s="756">
        <v>0</v>
      </c>
      <c r="R724" s="756">
        <v>0</v>
      </c>
      <c r="S724" s="756">
        <v>0</v>
      </c>
      <c r="T724" s="756">
        <v>0</v>
      </c>
      <c r="U724" s="756">
        <v>0</v>
      </c>
      <c r="V724" s="756">
        <v>0</v>
      </c>
      <c r="W724" s="756">
        <v>0</v>
      </c>
      <c r="X724" s="646">
        <f t="shared" si="383"/>
        <v>0</v>
      </c>
      <c r="Y724" s="594"/>
      <c r="Z724" s="705">
        <f t="shared" si="369"/>
        <v>708</v>
      </c>
      <c r="AA724" s="756">
        <f t="shared" si="361"/>
        <v>0</v>
      </c>
      <c r="AB724" s="756">
        <f t="shared" si="361"/>
        <v>0</v>
      </c>
      <c r="AC724" s="756">
        <f t="shared" si="361"/>
        <v>0</v>
      </c>
      <c r="AD724" s="756">
        <f t="shared" si="359"/>
        <v>0</v>
      </c>
      <c r="AE724" s="756">
        <f t="shared" si="359"/>
        <v>0</v>
      </c>
      <c r="AF724" s="756">
        <f t="shared" si="359"/>
        <v>0</v>
      </c>
      <c r="AG724" s="756">
        <f t="shared" si="359"/>
        <v>0</v>
      </c>
      <c r="AH724" s="646">
        <f t="shared" si="384"/>
        <v>0</v>
      </c>
      <c r="AI724" s="594"/>
      <c r="AJ724" s="705">
        <f t="shared" si="370"/>
        <v>708</v>
      </c>
      <c r="AK724" s="756">
        <v>0</v>
      </c>
      <c r="AL724" s="756">
        <v>0</v>
      </c>
      <c r="AM724" s="756">
        <v>0</v>
      </c>
      <c r="AN724" s="756">
        <v>0</v>
      </c>
      <c r="AO724" s="756">
        <v>0</v>
      </c>
      <c r="AP724" s="756">
        <v>0</v>
      </c>
      <c r="AQ724" s="756">
        <v>0</v>
      </c>
      <c r="AR724" s="646">
        <f t="shared" si="385"/>
        <v>0</v>
      </c>
      <c r="AS724" s="594"/>
      <c r="AT724" s="705">
        <f t="shared" si="371"/>
        <v>708</v>
      </c>
      <c r="AU724" s="756">
        <v>0</v>
      </c>
      <c r="AV724" s="756">
        <v>0</v>
      </c>
      <c r="AW724" s="756">
        <v>0</v>
      </c>
      <c r="AX724" s="756">
        <v>0</v>
      </c>
      <c r="AY724" s="756">
        <v>0</v>
      </c>
      <c r="AZ724" s="767">
        <f t="shared" si="358"/>
        <v>0</v>
      </c>
      <c r="BA724" s="756">
        <v>0</v>
      </c>
      <c r="BB724" s="756">
        <v>0</v>
      </c>
      <c r="BC724" s="756">
        <v>0</v>
      </c>
      <c r="BD724" s="756">
        <v>0</v>
      </c>
      <c r="BE724" s="767">
        <f t="shared" si="372"/>
        <v>0</v>
      </c>
      <c r="BF724" s="646">
        <f t="shared" si="373"/>
        <v>0</v>
      </c>
      <c r="BG724" s="594"/>
      <c r="BH724" s="705">
        <f t="shared" si="363"/>
        <v>708</v>
      </c>
      <c r="BI724" s="646">
        <f t="shared" si="374"/>
        <v>0</v>
      </c>
      <c r="BJ724" s="594"/>
      <c r="BK724" s="705">
        <f t="shared" si="375"/>
        <v>708</v>
      </c>
      <c r="BL724" s="756">
        <v>0</v>
      </c>
      <c r="BM724" s="756">
        <v>0</v>
      </c>
      <c r="BN724" s="756">
        <v>0</v>
      </c>
      <c r="BO724" s="756">
        <v>0</v>
      </c>
      <c r="BP724" s="756">
        <v>0</v>
      </c>
      <c r="BQ724" s="756">
        <v>0</v>
      </c>
      <c r="BR724" s="756">
        <v>0</v>
      </c>
      <c r="BS724" s="646">
        <f t="shared" si="386"/>
        <v>0</v>
      </c>
      <c r="BT724" s="594"/>
      <c r="BU724" s="705">
        <f t="shared" si="376"/>
        <v>708</v>
      </c>
      <c r="BV724" s="756">
        <v>0</v>
      </c>
      <c r="BW724" s="756">
        <v>0</v>
      </c>
      <c r="BX724" s="756">
        <v>0</v>
      </c>
      <c r="BY724" s="756">
        <v>0</v>
      </c>
      <c r="BZ724" s="756">
        <v>0</v>
      </c>
      <c r="CA724" s="756">
        <v>0</v>
      </c>
      <c r="CB724" s="756">
        <v>0</v>
      </c>
      <c r="CC724" s="646">
        <f t="shared" si="387"/>
        <v>0</v>
      </c>
      <c r="CD724" s="594"/>
      <c r="CE724" s="705">
        <f t="shared" si="364"/>
        <v>708</v>
      </c>
      <c r="CF724" s="756">
        <f t="shared" si="362"/>
        <v>0</v>
      </c>
      <c r="CG724" s="756">
        <f t="shared" si="362"/>
        <v>0</v>
      </c>
      <c r="CH724" s="756">
        <f t="shared" si="362"/>
        <v>0</v>
      </c>
      <c r="CI724" s="756">
        <f t="shared" si="360"/>
        <v>0</v>
      </c>
      <c r="CJ724" s="756">
        <f t="shared" si="360"/>
        <v>0</v>
      </c>
      <c r="CK724" s="756">
        <f t="shared" si="360"/>
        <v>0</v>
      </c>
      <c r="CL724" s="756">
        <f t="shared" si="360"/>
        <v>0</v>
      </c>
      <c r="CM724" s="646">
        <f t="shared" si="388"/>
        <v>0</v>
      </c>
      <c r="CN724" s="594"/>
      <c r="CO724" s="705">
        <f t="shared" si="365"/>
        <v>708</v>
      </c>
      <c r="CP724" s="756">
        <v>0</v>
      </c>
      <c r="CQ724" s="756">
        <v>0</v>
      </c>
      <c r="CR724" s="756">
        <v>0</v>
      </c>
      <c r="CS724" s="756">
        <v>0</v>
      </c>
      <c r="CT724" s="756">
        <v>0</v>
      </c>
      <c r="CU724" s="756">
        <v>0</v>
      </c>
      <c r="CV724" s="756">
        <v>0</v>
      </c>
      <c r="CW724" s="646">
        <f t="shared" si="389"/>
        <v>0</v>
      </c>
      <c r="CX724" s="685"/>
      <c r="CY724" s="705">
        <f t="shared" si="366"/>
        <v>708</v>
      </c>
      <c r="CZ724" s="756">
        <v>0</v>
      </c>
      <c r="DA724" s="756">
        <v>0</v>
      </c>
      <c r="DB724" s="756">
        <v>0</v>
      </c>
      <c r="DC724" s="756">
        <v>0</v>
      </c>
      <c r="DD724" s="756">
        <v>0</v>
      </c>
      <c r="DE724" s="767">
        <f t="shared" si="377"/>
        <v>0</v>
      </c>
      <c r="DF724" s="756">
        <v>0</v>
      </c>
      <c r="DG724" s="756">
        <v>0</v>
      </c>
      <c r="DH724" s="756">
        <v>0</v>
      </c>
      <c r="DI724" s="756">
        <v>0</v>
      </c>
      <c r="DJ724" s="767">
        <f t="shared" si="378"/>
        <v>0</v>
      </c>
      <c r="DK724" s="715">
        <f t="shared" si="379"/>
        <v>0</v>
      </c>
      <c r="DL724" s="685"/>
      <c r="DM724" s="705">
        <f t="shared" si="367"/>
        <v>708</v>
      </c>
      <c r="DN724" s="715">
        <f t="shared" si="380"/>
        <v>0</v>
      </c>
    </row>
    <row r="725" spans="2:118" x14ac:dyDescent="0.25">
      <c r="B725" s="705">
        <v>709</v>
      </c>
      <c r="C725" s="765">
        <f>(1+_xlfn.XLOOKUP(INT((B725-1)/12)+1,'ZC Curve'!$B$8:$B$107,'ZC Curve'!R$8:R$107,,0))^(1/12)-1</f>
        <v>0</v>
      </c>
      <c r="D725" s="766">
        <f t="shared" si="381"/>
        <v>1</v>
      </c>
      <c r="E725" s="685"/>
      <c r="F725" s="705">
        <v>709</v>
      </c>
      <c r="G725" s="756">
        <v>0</v>
      </c>
      <c r="H725" s="756">
        <v>0</v>
      </c>
      <c r="I725" s="756">
        <v>0</v>
      </c>
      <c r="J725" s="756">
        <v>0</v>
      </c>
      <c r="K725" s="756">
        <v>0</v>
      </c>
      <c r="L725" s="756">
        <v>0</v>
      </c>
      <c r="M725" s="756">
        <v>0</v>
      </c>
      <c r="N725" s="646">
        <f t="shared" si="382"/>
        <v>0</v>
      </c>
      <c r="O725" s="594"/>
      <c r="P725" s="705">
        <f t="shared" si="368"/>
        <v>709</v>
      </c>
      <c r="Q725" s="756">
        <v>0</v>
      </c>
      <c r="R725" s="756">
        <v>0</v>
      </c>
      <c r="S725" s="756">
        <v>0</v>
      </c>
      <c r="T725" s="756">
        <v>0</v>
      </c>
      <c r="U725" s="756">
        <v>0</v>
      </c>
      <c r="V725" s="756">
        <v>0</v>
      </c>
      <c r="W725" s="756">
        <v>0</v>
      </c>
      <c r="X725" s="646">
        <f t="shared" si="383"/>
        <v>0</v>
      </c>
      <c r="Y725" s="594"/>
      <c r="Z725" s="705">
        <f t="shared" si="369"/>
        <v>709</v>
      </c>
      <c r="AA725" s="756">
        <f t="shared" si="361"/>
        <v>0</v>
      </c>
      <c r="AB725" s="756">
        <f t="shared" si="361"/>
        <v>0</v>
      </c>
      <c r="AC725" s="756">
        <f t="shared" si="361"/>
        <v>0</v>
      </c>
      <c r="AD725" s="756">
        <f t="shared" si="359"/>
        <v>0</v>
      </c>
      <c r="AE725" s="756">
        <f t="shared" si="359"/>
        <v>0</v>
      </c>
      <c r="AF725" s="756">
        <f t="shared" si="359"/>
        <v>0</v>
      </c>
      <c r="AG725" s="756">
        <f t="shared" si="359"/>
        <v>0</v>
      </c>
      <c r="AH725" s="646">
        <f t="shared" si="384"/>
        <v>0</v>
      </c>
      <c r="AI725" s="594"/>
      <c r="AJ725" s="705">
        <f t="shared" si="370"/>
        <v>709</v>
      </c>
      <c r="AK725" s="756">
        <v>0</v>
      </c>
      <c r="AL725" s="756">
        <v>0</v>
      </c>
      <c r="AM725" s="756">
        <v>0</v>
      </c>
      <c r="AN725" s="756">
        <v>0</v>
      </c>
      <c r="AO725" s="756">
        <v>0</v>
      </c>
      <c r="AP725" s="756">
        <v>0</v>
      </c>
      <c r="AQ725" s="756">
        <v>0</v>
      </c>
      <c r="AR725" s="646">
        <f t="shared" si="385"/>
        <v>0</v>
      </c>
      <c r="AS725" s="594"/>
      <c r="AT725" s="705">
        <f t="shared" si="371"/>
        <v>709</v>
      </c>
      <c r="AU725" s="756">
        <v>0</v>
      </c>
      <c r="AV725" s="756">
        <v>0</v>
      </c>
      <c r="AW725" s="756">
        <v>0</v>
      </c>
      <c r="AX725" s="756">
        <v>0</v>
      </c>
      <c r="AY725" s="756">
        <v>0</v>
      </c>
      <c r="AZ725" s="767">
        <f t="shared" si="358"/>
        <v>0</v>
      </c>
      <c r="BA725" s="756">
        <v>0</v>
      </c>
      <c r="BB725" s="756">
        <v>0</v>
      </c>
      <c r="BC725" s="756">
        <v>0</v>
      </c>
      <c r="BD725" s="756">
        <v>0</v>
      </c>
      <c r="BE725" s="767">
        <f t="shared" si="372"/>
        <v>0</v>
      </c>
      <c r="BF725" s="646">
        <f t="shared" si="373"/>
        <v>0</v>
      </c>
      <c r="BG725" s="594"/>
      <c r="BH725" s="705">
        <f t="shared" si="363"/>
        <v>709</v>
      </c>
      <c r="BI725" s="646">
        <f t="shared" si="374"/>
        <v>0</v>
      </c>
      <c r="BJ725" s="594"/>
      <c r="BK725" s="705">
        <f t="shared" si="375"/>
        <v>709</v>
      </c>
      <c r="BL725" s="756">
        <v>0</v>
      </c>
      <c r="BM725" s="756">
        <v>0</v>
      </c>
      <c r="BN725" s="756">
        <v>0</v>
      </c>
      <c r="BO725" s="756">
        <v>0</v>
      </c>
      <c r="BP725" s="756">
        <v>0</v>
      </c>
      <c r="BQ725" s="756">
        <v>0</v>
      </c>
      <c r="BR725" s="756">
        <v>0</v>
      </c>
      <c r="BS725" s="646">
        <f t="shared" si="386"/>
        <v>0</v>
      </c>
      <c r="BT725" s="594"/>
      <c r="BU725" s="705">
        <f t="shared" si="376"/>
        <v>709</v>
      </c>
      <c r="BV725" s="756">
        <v>0</v>
      </c>
      <c r="BW725" s="756">
        <v>0</v>
      </c>
      <c r="BX725" s="756">
        <v>0</v>
      </c>
      <c r="BY725" s="756">
        <v>0</v>
      </c>
      <c r="BZ725" s="756">
        <v>0</v>
      </c>
      <c r="CA725" s="756">
        <v>0</v>
      </c>
      <c r="CB725" s="756">
        <v>0</v>
      </c>
      <c r="CC725" s="646">
        <f t="shared" si="387"/>
        <v>0</v>
      </c>
      <c r="CD725" s="594"/>
      <c r="CE725" s="705">
        <f t="shared" si="364"/>
        <v>709</v>
      </c>
      <c r="CF725" s="756">
        <f t="shared" si="362"/>
        <v>0</v>
      </c>
      <c r="CG725" s="756">
        <f t="shared" si="362"/>
        <v>0</v>
      </c>
      <c r="CH725" s="756">
        <f t="shared" si="362"/>
        <v>0</v>
      </c>
      <c r="CI725" s="756">
        <f t="shared" si="360"/>
        <v>0</v>
      </c>
      <c r="CJ725" s="756">
        <f t="shared" si="360"/>
        <v>0</v>
      </c>
      <c r="CK725" s="756">
        <f t="shared" si="360"/>
        <v>0</v>
      </c>
      <c r="CL725" s="756">
        <f t="shared" si="360"/>
        <v>0</v>
      </c>
      <c r="CM725" s="646">
        <f t="shared" si="388"/>
        <v>0</v>
      </c>
      <c r="CN725" s="594"/>
      <c r="CO725" s="705">
        <f t="shared" si="365"/>
        <v>709</v>
      </c>
      <c r="CP725" s="756">
        <v>0</v>
      </c>
      <c r="CQ725" s="756">
        <v>0</v>
      </c>
      <c r="CR725" s="756">
        <v>0</v>
      </c>
      <c r="CS725" s="756">
        <v>0</v>
      </c>
      <c r="CT725" s="756">
        <v>0</v>
      </c>
      <c r="CU725" s="756">
        <v>0</v>
      </c>
      <c r="CV725" s="756">
        <v>0</v>
      </c>
      <c r="CW725" s="646">
        <f t="shared" si="389"/>
        <v>0</v>
      </c>
      <c r="CX725" s="685"/>
      <c r="CY725" s="705">
        <f t="shared" si="366"/>
        <v>709</v>
      </c>
      <c r="CZ725" s="756">
        <v>0</v>
      </c>
      <c r="DA725" s="756">
        <v>0</v>
      </c>
      <c r="DB725" s="756">
        <v>0</v>
      </c>
      <c r="DC725" s="756">
        <v>0</v>
      </c>
      <c r="DD725" s="756">
        <v>0</v>
      </c>
      <c r="DE725" s="767">
        <f t="shared" si="377"/>
        <v>0</v>
      </c>
      <c r="DF725" s="756">
        <v>0</v>
      </c>
      <c r="DG725" s="756">
        <v>0</v>
      </c>
      <c r="DH725" s="756">
        <v>0</v>
      </c>
      <c r="DI725" s="756">
        <v>0</v>
      </c>
      <c r="DJ725" s="767">
        <f t="shared" si="378"/>
        <v>0</v>
      </c>
      <c r="DK725" s="715">
        <f t="shared" si="379"/>
        <v>0</v>
      </c>
      <c r="DL725" s="685"/>
      <c r="DM725" s="705">
        <f t="shared" si="367"/>
        <v>709</v>
      </c>
      <c r="DN725" s="715">
        <f t="shared" si="380"/>
        <v>0</v>
      </c>
    </row>
    <row r="726" spans="2:118" x14ac:dyDescent="0.25">
      <c r="B726" s="705">
        <v>710</v>
      </c>
      <c r="C726" s="765">
        <f>(1+_xlfn.XLOOKUP(INT((B726-1)/12)+1,'ZC Curve'!$B$8:$B$107,'ZC Curve'!R$8:R$107,,0))^(1/12)-1</f>
        <v>0</v>
      </c>
      <c r="D726" s="766">
        <f t="shared" si="381"/>
        <v>1</v>
      </c>
      <c r="E726" s="685"/>
      <c r="F726" s="705">
        <v>710</v>
      </c>
      <c r="G726" s="756">
        <v>0</v>
      </c>
      <c r="H726" s="756">
        <v>0</v>
      </c>
      <c r="I726" s="756">
        <v>0</v>
      </c>
      <c r="J726" s="756">
        <v>0</v>
      </c>
      <c r="K726" s="756">
        <v>0</v>
      </c>
      <c r="L726" s="756">
        <v>0</v>
      </c>
      <c r="M726" s="756">
        <v>0</v>
      </c>
      <c r="N726" s="646">
        <f t="shared" si="382"/>
        <v>0</v>
      </c>
      <c r="O726" s="594"/>
      <c r="P726" s="705">
        <f t="shared" si="368"/>
        <v>710</v>
      </c>
      <c r="Q726" s="756">
        <v>0</v>
      </c>
      <c r="R726" s="756">
        <v>0</v>
      </c>
      <c r="S726" s="756">
        <v>0</v>
      </c>
      <c r="T726" s="756">
        <v>0</v>
      </c>
      <c r="U726" s="756">
        <v>0</v>
      </c>
      <c r="V726" s="756">
        <v>0</v>
      </c>
      <c r="W726" s="756">
        <v>0</v>
      </c>
      <c r="X726" s="646">
        <f t="shared" si="383"/>
        <v>0</v>
      </c>
      <c r="Y726" s="594"/>
      <c r="Z726" s="705">
        <f t="shared" si="369"/>
        <v>710</v>
      </c>
      <c r="AA726" s="756">
        <f t="shared" si="361"/>
        <v>0</v>
      </c>
      <c r="AB726" s="756">
        <f t="shared" si="361"/>
        <v>0</v>
      </c>
      <c r="AC726" s="756">
        <f t="shared" si="361"/>
        <v>0</v>
      </c>
      <c r="AD726" s="756">
        <f t="shared" si="359"/>
        <v>0</v>
      </c>
      <c r="AE726" s="756">
        <f t="shared" si="359"/>
        <v>0</v>
      </c>
      <c r="AF726" s="756">
        <f t="shared" si="359"/>
        <v>0</v>
      </c>
      <c r="AG726" s="756">
        <f t="shared" si="359"/>
        <v>0</v>
      </c>
      <c r="AH726" s="646">
        <f t="shared" si="384"/>
        <v>0</v>
      </c>
      <c r="AI726" s="594"/>
      <c r="AJ726" s="705">
        <f t="shared" si="370"/>
        <v>710</v>
      </c>
      <c r="AK726" s="756">
        <v>0</v>
      </c>
      <c r="AL726" s="756">
        <v>0</v>
      </c>
      <c r="AM726" s="756">
        <v>0</v>
      </c>
      <c r="AN726" s="756">
        <v>0</v>
      </c>
      <c r="AO726" s="756">
        <v>0</v>
      </c>
      <c r="AP726" s="756">
        <v>0</v>
      </c>
      <c r="AQ726" s="756">
        <v>0</v>
      </c>
      <c r="AR726" s="646">
        <f t="shared" si="385"/>
        <v>0</v>
      </c>
      <c r="AS726" s="594"/>
      <c r="AT726" s="705">
        <f t="shared" si="371"/>
        <v>710</v>
      </c>
      <c r="AU726" s="756">
        <v>0</v>
      </c>
      <c r="AV726" s="756">
        <v>0</v>
      </c>
      <c r="AW726" s="756">
        <v>0</v>
      </c>
      <c r="AX726" s="756">
        <v>0</v>
      </c>
      <c r="AY726" s="756">
        <v>0</v>
      </c>
      <c r="AZ726" s="767">
        <f t="shared" si="358"/>
        <v>0</v>
      </c>
      <c r="BA726" s="756">
        <v>0</v>
      </c>
      <c r="BB726" s="756">
        <v>0</v>
      </c>
      <c r="BC726" s="756">
        <v>0</v>
      </c>
      <c r="BD726" s="756">
        <v>0</v>
      </c>
      <c r="BE726" s="767">
        <f t="shared" si="372"/>
        <v>0</v>
      </c>
      <c r="BF726" s="646">
        <f t="shared" si="373"/>
        <v>0</v>
      </c>
      <c r="BG726" s="594"/>
      <c r="BH726" s="705">
        <f t="shared" si="363"/>
        <v>710</v>
      </c>
      <c r="BI726" s="646">
        <f t="shared" si="374"/>
        <v>0</v>
      </c>
      <c r="BJ726" s="594"/>
      <c r="BK726" s="705">
        <f t="shared" si="375"/>
        <v>710</v>
      </c>
      <c r="BL726" s="756">
        <v>0</v>
      </c>
      <c r="BM726" s="756">
        <v>0</v>
      </c>
      <c r="BN726" s="756">
        <v>0</v>
      </c>
      <c r="BO726" s="756">
        <v>0</v>
      </c>
      <c r="BP726" s="756">
        <v>0</v>
      </c>
      <c r="BQ726" s="756">
        <v>0</v>
      </c>
      <c r="BR726" s="756">
        <v>0</v>
      </c>
      <c r="BS726" s="646">
        <f t="shared" si="386"/>
        <v>0</v>
      </c>
      <c r="BT726" s="594"/>
      <c r="BU726" s="705">
        <f t="shared" si="376"/>
        <v>710</v>
      </c>
      <c r="BV726" s="756">
        <v>0</v>
      </c>
      <c r="BW726" s="756">
        <v>0</v>
      </c>
      <c r="BX726" s="756">
        <v>0</v>
      </c>
      <c r="BY726" s="756">
        <v>0</v>
      </c>
      <c r="BZ726" s="756">
        <v>0</v>
      </c>
      <c r="CA726" s="756">
        <v>0</v>
      </c>
      <c r="CB726" s="756">
        <v>0</v>
      </c>
      <c r="CC726" s="646">
        <f t="shared" si="387"/>
        <v>0</v>
      </c>
      <c r="CD726" s="594"/>
      <c r="CE726" s="705">
        <f t="shared" si="364"/>
        <v>710</v>
      </c>
      <c r="CF726" s="756">
        <f t="shared" si="362"/>
        <v>0</v>
      </c>
      <c r="CG726" s="756">
        <f t="shared" si="362"/>
        <v>0</v>
      </c>
      <c r="CH726" s="756">
        <f t="shared" si="362"/>
        <v>0</v>
      </c>
      <c r="CI726" s="756">
        <f t="shared" si="360"/>
        <v>0</v>
      </c>
      <c r="CJ726" s="756">
        <f t="shared" si="360"/>
        <v>0</v>
      </c>
      <c r="CK726" s="756">
        <f t="shared" si="360"/>
        <v>0</v>
      </c>
      <c r="CL726" s="756">
        <f t="shared" si="360"/>
        <v>0</v>
      </c>
      <c r="CM726" s="646">
        <f t="shared" si="388"/>
        <v>0</v>
      </c>
      <c r="CN726" s="594"/>
      <c r="CO726" s="705">
        <f t="shared" si="365"/>
        <v>710</v>
      </c>
      <c r="CP726" s="756">
        <v>0</v>
      </c>
      <c r="CQ726" s="756">
        <v>0</v>
      </c>
      <c r="CR726" s="756">
        <v>0</v>
      </c>
      <c r="CS726" s="756">
        <v>0</v>
      </c>
      <c r="CT726" s="756">
        <v>0</v>
      </c>
      <c r="CU726" s="756">
        <v>0</v>
      </c>
      <c r="CV726" s="756">
        <v>0</v>
      </c>
      <c r="CW726" s="646">
        <f t="shared" si="389"/>
        <v>0</v>
      </c>
      <c r="CX726" s="685"/>
      <c r="CY726" s="705">
        <f t="shared" si="366"/>
        <v>710</v>
      </c>
      <c r="CZ726" s="756">
        <v>0</v>
      </c>
      <c r="DA726" s="756">
        <v>0</v>
      </c>
      <c r="DB726" s="756">
        <v>0</v>
      </c>
      <c r="DC726" s="756">
        <v>0</v>
      </c>
      <c r="DD726" s="756">
        <v>0</v>
      </c>
      <c r="DE726" s="767">
        <f t="shared" si="377"/>
        <v>0</v>
      </c>
      <c r="DF726" s="756">
        <v>0</v>
      </c>
      <c r="DG726" s="756">
        <v>0</v>
      </c>
      <c r="DH726" s="756">
        <v>0</v>
      </c>
      <c r="DI726" s="756">
        <v>0</v>
      </c>
      <c r="DJ726" s="767">
        <f t="shared" si="378"/>
        <v>0</v>
      </c>
      <c r="DK726" s="715">
        <f t="shared" si="379"/>
        <v>0</v>
      </c>
      <c r="DL726" s="685"/>
      <c r="DM726" s="705">
        <f t="shared" si="367"/>
        <v>710</v>
      </c>
      <c r="DN726" s="715">
        <f t="shared" si="380"/>
        <v>0</v>
      </c>
    </row>
    <row r="727" spans="2:118" x14ac:dyDescent="0.25">
      <c r="B727" s="705">
        <v>711</v>
      </c>
      <c r="C727" s="765">
        <f>(1+_xlfn.XLOOKUP(INT((B727-1)/12)+1,'ZC Curve'!$B$8:$B$107,'ZC Curve'!R$8:R$107,,0))^(1/12)-1</f>
        <v>0</v>
      </c>
      <c r="D727" s="766">
        <f t="shared" si="381"/>
        <v>1</v>
      </c>
      <c r="E727" s="685"/>
      <c r="F727" s="705">
        <v>711</v>
      </c>
      <c r="G727" s="756">
        <v>0</v>
      </c>
      <c r="H727" s="756">
        <v>0</v>
      </c>
      <c r="I727" s="756">
        <v>0</v>
      </c>
      <c r="J727" s="756">
        <v>0</v>
      </c>
      <c r="K727" s="756">
        <v>0</v>
      </c>
      <c r="L727" s="756">
        <v>0</v>
      </c>
      <c r="M727" s="756">
        <v>0</v>
      </c>
      <c r="N727" s="646">
        <f t="shared" si="382"/>
        <v>0</v>
      </c>
      <c r="O727" s="594"/>
      <c r="P727" s="705">
        <f t="shared" si="368"/>
        <v>711</v>
      </c>
      <c r="Q727" s="756">
        <v>0</v>
      </c>
      <c r="R727" s="756">
        <v>0</v>
      </c>
      <c r="S727" s="756">
        <v>0</v>
      </c>
      <c r="T727" s="756">
        <v>0</v>
      </c>
      <c r="U727" s="756">
        <v>0</v>
      </c>
      <c r="V727" s="756">
        <v>0</v>
      </c>
      <c r="W727" s="756">
        <v>0</v>
      </c>
      <c r="X727" s="646">
        <f t="shared" si="383"/>
        <v>0</v>
      </c>
      <c r="Y727" s="594"/>
      <c r="Z727" s="705">
        <f t="shared" si="369"/>
        <v>711</v>
      </c>
      <c r="AA727" s="756">
        <f t="shared" si="361"/>
        <v>0</v>
      </c>
      <c r="AB727" s="756">
        <f t="shared" si="361"/>
        <v>0</v>
      </c>
      <c r="AC727" s="756">
        <f t="shared" si="361"/>
        <v>0</v>
      </c>
      <c r="AD727" s="756">
        <f t="shared" si="359"/>
        <v>0</v>
      </c>
      <c r="AE727" s="756">
        <f t="shared" si="359"/>
        <v>0</v>
      </c>
      <c r="AF727" s="756">
        <f t="shared" si="359"/>
        <v>0</v>
      </c>
      <c r="AG727" s="756">
        <f t="shared" si="359"/>
        <v>0</v>
      </c>
      <c r="AH727" s="646">
        <f t="shared" si="384"/>
        <v>0</v>
      </c>
      <c r="AI727" s="594"/>
      <c r="AJ727" s="705">
        <f t="shared" si="370"/>
        <v>711</v>
      </c>
      <c r="AK727" s="756">
        <v>0</v>
      </c>
      <c r="AL727" s="756">
        <v>0</v>
      </c>
      <c r="AM727" s="756">
        <v>0</v>
      </c>
      <c r="AN727" s="756">
        <v>0</v>
      </c>
      <c r="AO727" s="756">
        <v>0</v>
      </c>
      <c r="AP727" s="756">
        <v>0</v>
      </c>
      <c r="AQ727" s="756">
        <v>0</v>
      </c>
      <c r="AR727" s="646">
        <f t="shared" si="385"/>
        <v>0</v>
      </c>
      <c r="AS727" s="594"/>
      <c r="AT727" s="705">
        <f t="shared" si="371"/>
        <v>711</v>
      </c>
      <c r="AU727" s="756">
        <v>0</v>
      </c>
      <c r="AV727" s="756">
        <v>0</v>
      </c>
      <c r="AW727" s="756">
        <v>0</v>
      </c>
      <c r="AX727" s="756">
        <v>0</v>
      </c>
      <c r="AY727" s="756">
        <v>0</v>
      </c>
      <c r="AZ727" s="767">
        <f t="shared" si="358"/>
        <v>0</v>
      </c>
      <c r="BA727" s="756">
        <v>0</v>
      </c>
      <c r="BB727" s="756">
        <v>0</v>
      </c>
      <c r="BC727" s="756">
        <v>0</v>
      </c>
      <c r="BD727" s="756">
        <v>0</v>
      </c>
      <c r="BE727" s="767">
        <f t="shared" si="372"/>
        <v>0</v>
      </c>
      <c r="BF727" s="646">
        <f t="shared" si="373"/>
        <v>0</v>
      </c>
      <c r="BG727" s="594"/>
      <c r="BH727" s="705">
        <f t="shared" si="363"/>
        <v>711</v>
      </c>
      <c r="BI727" s="646">
        <f t="shared" si="374"/>
        <v>0</v>
      </c>
      <c r="BJ727" s="594"/>
      <c r="BK727" s="705">
        <f t="shared" si="375"/>
        <v>711</v>
      </c>
      <c r="BL727" s="756">
        <v>0</v>
      </c>
      <c r="BM727" s="756">
        <v>0</v>
      </c>
      <c r="BN727" s="756">
        <v>0</v>
      </c>
      <c r="BO727" s="756">
        <v>0</v>
      </c>
      <c r="BP727" s="756">
        <v>0</v>
      </c>
      <c r="BQ727" s="756">
        <v>0</v>
      </c>
      <c r="BR727" s="756">
        <v>0</v>
      </c>
      <c r="BS727" s="646">
        <f t="shared" si="386"/>
        <v>0</v>
      </c>
      <c r="BT727" s="594"/>
      <c r="BU727" s="705">
        <f t="shared" si="376"/>
        <v>711</v>
      </c>
      <c r="BV727" s="756">
        <v>0</v>
      </c>
      <c r="BW727" s="756">
        <v>0</v>
      </c>
      <c r="BX727" s="756">
        <v>0</v>
      </c>
      <c r="BY727" s="756">
        <v>0</v>
      </c>
      <c r="BZ727" s="756">
        <v>0</v>
      </c>
      <c r="CA727" s="756">
        <v>0</v>
      </c>
      <c r="CB727" s="756">
        <v>0</v>
      </c>
      <c r="CC727" s="646">
        <f t="shared" si="387"/>
        <v>0</v>
      </c>
      <c r="CD727" s="594"/>
      <c r="CE727" s="705">
        <f t="shared" si="364"/>
        <v>711</v>
      </c>
      <c r="CF727" s="756">
        <f t="shared" si="362"/>
        <v>0</v>
      </c>
      <c r="CG727" s="756">
        <f t="shared" si="362"/>
        <v>0</v>
      </c>
      <c r="CH727" s="756">
        <f t="shared" si="362"/>
        <v>0</v>
      </c>
      <c r="CI727" s="756">
        <f t="shared" si="360"/>
        <v>0</v>
      </c>
      <c r="CJ727" s="756">
        <f t="shared" si="360"/>
        <v>0</v>
      </c>
      <c r="CK727" s="756">
        <f t="shared" si="360"/>
        <v>0</v>
      </c>
      <c r="CL727" s="756">
        <f t="shared" si="360"/>
        <v>0</v>
      </c>
      <c r="CM727" s="646">
        <f t="shared" si="388"/>
        <v>0</v>
      </c>
      <c r="CN727" s="594"/>
      <c r="CO727" s="705">
        <f t="shared" si="365"/>
        <v>711</v>
      </c>
      <c r="CP727" s="756">
        <v>0</v>
      </c>
      <c r="CQ727" s="756">
        <v>0</v>
      </c>
      <c r="CR727" s="756">
        <v>0</v>
      </c>
      <c r="CS727" s="756">
        <v>0</v>
      </c>
      <c r="CT727" s="756">
        <v>0</v>
      </c>
      <c r="CU727" s="756">
        <v>0</v>
      </c>
      <c r="CV727" s="756">
        <v>0</v>
      </c>
      <c r="CW727" s="646">
        <f t="shared" si="389"/>
        <v>0</v>
      </c>
      <c r="CX727" s="685"/>
      <c r="CY727" s="705">
        <f t="shared" si="366"/>
        <v>711</v>
      </c>
      <c r="CZ727" s="756">
        <v>0</v>
      </c>
      <c r="DA727" s="756">
        <v>0</v>
      </c>
      <c r="DB727" s="756">
        <v>0</v>
      </c>
      <c r="DC727" s="756">
        <v>0</v>
      </c>
      <c r="DD727" s="756">
        <v>0</v>
      </c>
      <c r="DE727" s="767">
        <f t="shared" si="377"/>
        <v>0</v>
      </c>
      <c r="DF727" s="756">
        <v>0</v>
      </c>
      <c r="DG727" s="756">
        <v>0</v>
      </c>
      <c r="DH727" s="756">
        <v>0</v>
      </c>
      <c r="DI727" s="756">
        <v>0</v>
      </c>
      <c r="DJ727" s="767">
        <f t="shared" si="378"/>
        <v>0</v>
      </c>
      <c r="DK727" s="715">
        <f t="shared" si="379"/>
        <v>0</v>
      </c>
      <c r="DL727" s="685"/>
      <c r="DM727" s="705">
        <f t="shared" si="367"/>
        <v>711</v>
      </c>
      <c r="DN727" s="715">
        <f t="shared" si="380"/>
        <v>0</v>
      </c>
    </row>
    <row r="728" spans="2:118" x14ac:dyDescent="0.25">
      <c r="B728" s="705">
        <v>712</v>
      </c>
      <c r="C728" s="765">
        <f>(1+_xlfn.XLOOKUP(INT((B728-1)/12)+1,'ZC Curve'!$B$8:$B$107,'ZC Curve'!R$8:R$107,,0))^(1/12)-1</f>
        <v>0</v>
      </c>
      <c r="D728" s="766">
        <f t="shared" si="381"/>
        <v>1</v>
      </c>
      <c r="E728" s="685"/>
      <c r="F728" s="705">
        <v>712</v>
      </c>
      <c r="G728" s="756">
        <v>0</v>
      </c>
      <c r="H728" s="756">
        <v>0</v>
      </c>
      <c r="I728" s="756">
        <v>0</v>
      </c>
      <c r="J728" s="756">
        <v>0</v>
      </c>
      <c r="K728" s="756">
        <v>0</v>
      </c>
      <c r="L728" s="756">
        <v>0</v>
      </c>
      <c r="M728" s="756">
        <v>0</v>
      </c>
      <c r="N728" s="646">
        <f t="shared" si="382"/>
        <v>0</v>
      </c>
      <c r="O728" s="594"/>
      <c r="P728" s="705">
        <f t="shared" si="368"/>
        <v>712</v>
      </c>
      <c r="Q728" s="756">
        <v>0</v>
      </c>
      <c r="R728" s="756">
        <v>0</v>
      </c>
      <c r="S728" s="756">
        <v>0</v>
      </c>
      <c r="T728" s="756">
        <v>0</v>
      </c>
      <c r="U728" s="756">
        <v>0</v>
      </c>
      <c r="V728" s="756">
        <v>0</v>
      </c>
      <c r="W728" s="756">
        <v>0</v>
      </c>
      <c r="X728" s="646">
        <f t="shared" si="383"/>
        <v>0</v>
      </c>
      <c r="Y728" s="594"/>
      <c r="Z728" s="705">
        <f t="shared" si="369"/>
        <v>712</v>
      </c>
      <c r="AA728" s="756">
        <f t="shared" ref="AA728:AC759" si="390">G728+Q728</f>
        <v>0</v>
      </c>
      <c r="AB728" s="756">
        <f t="shared" si="390"/>
        <v>0</v>
      </c>
      <c r="AC728" s="756">
        <f t="shared" si="390"/>
        <v>0</v>
      </c>
      <c r="AD728" s="756">
        <f t="shared" si="359"/>
        <v>0</v>
      </c>
      <c r="AE728" s="756">
        <f t="shared" si="359"/>
        <v>0</v>
      </c>
      <c r="AF728" s="756">
        <f t="shared" si="359"/>
        <v>0</v>
      </c>
      <c r="AG728" s="756">
        <f t="shared" si="359"/>
        <v>0</v>
      </c>
      <c r="AH728" s="646">
        <f t="shared" si="384"/>
        <v>0</v>
      </c>
      <c r="AI728" s="594"/>
      <c r="AJ728" s="705">
        <f t="shared" si="370"/>
        <v>712</v>
      </c>
      <c r="AK728" s="756">
        <v>0</v>
      </c>
      <c r="AL728" s="756">
        <v>0</v>
      </c>
      <c r="AM728" s="756">
        <v>0</v>
      </c>
      <c r="AN728" s="756">
        <v>0</v>
      </c>
      <c r="AO728" s="756">
        <v>0</v>
      </c>
      <c r="AP728" s="756">
        <v>0</v>
      </c>
      <c r="AQ728" s="756">
        <v>0</v>
      </c>
      <c r="AR728" s="646">
        <f t="shared" si="385"/>
        <v>0</v>
      </c>
      <c r="AS728" s="594"/>
      <c r="AT728" s="705">
        <f t="shared" si="371"/>
        <v>712</v>
      </c>
      <c r="AU728" s="756">
        <v>0</v>
      </c>
      <c r="AV728" s="756">
        <v>0</v>
      </c>
      <c r="AW728" s="756">
        <v>0</v>
      </c>
      <c r="AX728" s="756">
        <v>0</v>
      </c>
      <c r="AY728" s="756">
        <v>0</v>
      </c>
      <c r="AZ728" s="767">
        <f t="shared" si="358"/>
        <v>0</v>
      </c>
      <c r="BA728" s="756">
        <v>0</v>
      </c>
      <c r="BB728" s="756">
        <v>0</v>
      </c>
      <c r="BC728" s="756">
        <v>0</v>
      </c>
      <c r="BD728" s="756">
        <v>0</v>
      </c>
      <c r="BE728" s="767">
        <f t="shared" si="372"/>
        <v>0</v>
      </c>
      <c r="BF728" s="646">
        <f t="shared" si="373"/>
        <v>0</v>
      </c>
      <c r="BG728" s="594"/>
      <c r="BH728" s="705">
        <f t="shared" si="363"/>
        <v>712</v>
      </c>
      <c r="BI728" s="646">
        <f t="shared" si="374"/>
        <v>0</v>
      </c>
      <c r="BJ728" s="594"/>
      <c r="BK728" s="705">
        <f t="shared" si="375"/>
        <v>712</v>
      </c>
      <c r="BL728" s="756">
        <v>0</v>
      </c>
      <c r="BM728" s="756">
        <v>0</v>
      </c>
      <c r="BN728" s="756">
        <v>0</v>
      </c>
      <c r="BO728" s="756">
        <v>0</v>
      </c>
      <c r="BP728" s="756">
        <v>0</v>
      </c>
      <c r="BQ728" s="756">
        <v>0</v>
      </c>
      <c r="BR728" s="756">
        <v>0</v>
      </c>
      <c r="BS728" s="646">
        <f t="shared" si="386"/>
        <v>0</v>
      </c>
      <c r="BT728" s="594"/>
      <c r="BU728" s="705">
        <f t="shared" si="376"/>
        <v>712</v>
      </c>
      <c r="BV728" s="756">
        <v>0</v>
      </c>
      <c r="BW728" s="756">
        <v>0</v>
      </c>
      <c r="BX728" s="756">
        <v>0</v>
      </c>
      <c r="BY728" s="756">
        <v>0</v>
      </c>
      <c r="BZ728" s="756">
        <v>0</v>
      </c>
      <c r="CA728" s="756">
        <v>0</v>
      </c>
      <c r="CB728" s="756">
        <v>0</v>
      </c>
      <c r="CC728" s="646">
        <f t="shared" si="387"/>
        <v>0</v>
      </c>
      <c r="CD728" s="594"/>
      <c r="CE728" s="705">
        <f t="shared" si="364"/>
        <v>712</v>
      </c>
      <c r="CF728" s="756">
        <f t="shared" ref="CF728:CH759" si="391">BV728+BL728</f>
        <v>0</v>
      </c>
      <c r="CG728" s="756">
        <f t="shared" si="391"/>
        <v>0</v>
      </c>
      <c r="CH728" s="756">
        <f t="shared" si="391"/>
        <v>0</v>
      </c>
      <c r="CI728" s="756">
        <f t="shared" si="360"/>
        <v>0</v>
      </c>
      <c r="CJ728" s="756">
        <f t="shared" si="360"/>
        <v>0</v>
      </c>
      <c r="CK728" s="756">
        <f t="shared" si="360"/>
        <v>0</v>
      </c>
      <c r="CL728" s="756">
        <f t="shared" si="360"/>
        <v>0</v>
      </c>
      <c r="CM728" s="646">
        <f t="shared" si="388"/>
        <v>0</v>
      </c>
      <c r="CN728" s="594"/>
      <c r="CO728" s="705">
        <f t="shared" si="365"/>
        <v>712</v>
      </c>
      <c r="CP728" s="756">
        <v>0</v>
      </c>
      <c r="CQ728" s="756">
        <v>0</v>
      </c>
      <c r="CR728" s="756">
        <v>0</v>
      </c>
      <c r="CS728" s="756">
        <v>0</v>
      </c>
      <c r="CT728" s="756">
        <v>0</v>
      </c>
      <c r="CU728" s="756">
        <v>0</v>
      </c>
      <c r="CV728" s="756">
        <v>0</v>
      </c>
      <c r="CW728" s="646">
        <f t="shared" si="389"/>
        <v>0</v>
      </c>
      <c r="CX728" s="685"/>
      <c r="CY728" s="705">
        <f t="shared" si="366"/>
        <v>712</v>
      </c>
      <c r="CZ728" s="756">
        <v>0</v>
      </c>
      <c r="DA728" s="756">
        <v>0</v>
      </c>
      <c r="DB728" s="756">
        <v>0</v>
      </c>
      <c r="DC728" s="756">
        <v>0</v>
      </c>
      <c r="DD728" s="756">
        <v>0</v>
      </c>
      <c r="DE728" s="767">
        <f t="shared" si="377"/>
        <v>0</v>
      </c>
      <c r="DF728" s="756">
        <v>0</v>
      </c>
      <c r="DG728" s="756">
        <v>0</v>
      </c>
      <c r="DH728" s="756">
        <v>0</v>
      </c>
      <c r="DI728" s="756">
        <v>0</v>
      </c>
      <c r="DJ728" s="767">
        <f t="shared" si="378"/>
        <v>0</v>
      </c>
      <c r="DK728" s="715">
        <f t="shared" si="379"/>
        <v>0</v>
      </c>
      <c r="DL728" s="685"/>
      <c r="DM728" s="705">
        <f t="shared" si="367"/>
        <v>712</v>
      </c>
      <c r="DN728" s="715">
        <f t="shared" si="380"/>
        <v>0</v>
      </c>
    </row>
    <row r="729" spans="2:118" x14ac:dyDescent="0.25">
      <c r="B729" s="705">
        <v>713</v>
      </c>
      <c r="C729" s="765">
        <f>(1+_xlfn.XLOOKUP(INT((B729-1)/12)+1,'ZC Curve'!$B$8:$B$107,'ZC Curve'!R$8:R$107,,0))^(1/12)-1</f>
        <v>0</v>
      </c>
      <c r="D729" s="766">
        <f t="shared" si="381"/>
        <v>1</v>
      </c>
      <c r="E729" s="685"/>
      <c r="F729" s="705">
        <v>713</v>
      </c>
      <c r="G729" s="756">
        <v>0</v>
      </c>
      <c r="H729" s="756">
        <v>0</v>
      </c>
      <c r="I729" s="756">
        <v>0</v>
      </c>
      <c r="J729" s="756">
        <v>0</v>
      </c>
      <c r="K729" s="756">
        <v>0</v>
      </c>
      <c r="L729" s="756">
        <v>0</v>
      </c>
      <c r="M729" s="756">
        <v>0</v>
      </c>
      <c r="N729" s="646">
        <f t="shared" si="382"/>
        <v>0</v>
      </c>
      <c r="O729" s="594"/>
      <c r="P729" s="705">
        <f t="shared" si="368"/>
        <v>713</v>
      </c>
      <c r="Q729" s="756">
        <v>0</v>
      </c>
      <c r="R729" s="756">
        <v>0</v>
      </c>
      <c r="S729" s="756">
        <v>0</v>
      </c>
      <c r="T729" s="756">
        <v>0</v>
      </c>
      <c r="U729" s="756">
        <v>0</v>
      </c>
      <c r="V729" s="756">
        <v>0</v>
      </c>
      <c r="W729" s="756">
        <v>0</v>
      </c>
      <c r="X729" s="646">
        <f t="shared" si="383"/>
        <v>0</v>
      </c>
      <c r="Y729" s="594"/>
      <c r="Z729" s="705">
        <f t="shared" si="369"/>
        <v>713</v>
      </c>
      <c r="AA729" s="756">
        <f t="shared" si="390"/>
        <v>0</v>
      </c>
      <c r="AB729" s="756">
        <f t="shared" si="390"/>
        <v>0</v>
      </c>
      <c r="AC729" s="756">
        <f t="shared" si="390"/>
        <v>0</v>
      </c>
      <c r="AD729" s="756">
        <f t="shared" si="359"/>
        <v>0</v>
      </c>
      <c r="AE729" s="756">
        <f t="shared" si="359"/>
        <v>0</v>
      </c>
      <c r="AF729" s="756">
        <f t="shared" si="359"/>
        <v>0</v>
      </c>
      <c r="AG729" s="756">
        <f t="shared" si="359"/>
        <v>0</v>
      </c>
      <c r="AH729" s="646">
        <f t="shared" si="384"/>
        <v>0</v>
      </c>
      <c r="AI729" s="594"/>
      <c r="AJ729" s="705">
        <f t="shared" si="370"/>
        <v>713</v>
      </c>
      <c r="AK729" s="756">
        <v>0</v>
      </c>
      <c r="AL729" s="756">
        <v>0</v>
      </c>
      <c r="AM729" s="756">
        <v>0</v>
      </c>
      <c r="AN729" s="756">
        <v>0</v>
      </c>
      <c r="AO729" s="756">
        <v>0</v>
      </c>
      <c r="AP729" s="756">
        <v>0</v>
      </c>
      <c r="AQ729" s="756">
        <v>0</v>
      </c>
      <c r="AR729" s="646">
        <f t="shared" si="385"/>
        <v>0</v>
      </c>
      <c r="AS729" s="594"/>
      <c r="AT729" s="705">
        <f t="shared" si="371"/>
        <v>713</v>
      </c>
      <c r="AU729" s="756">
        <v>0</v>
      </c>
      <c r="AV729" s="756">
        <v>0</v>
      </c>
      <c r="AW729" s="756">
        <v>0</v>
      </c>
      <c r="AX729" s="756">
        <v>0</v>
      </c>
      <c r="AY729" s="756">
        <v>0</v>
      </c>
      <c r="AZ729" s="767">
        <f t="shared" si="358"/>
        <v>0</v>
      </c>
      <c r="BA729" s="756">
        <v>0</v>
      </c>
      <c r="BB729" s="756">
        <v>0</v>
      </c>
      <c r="BC729" s="756">
        <v>0</v>
      </c>
      <c r="BD729" s="756">
        <v>0</v>
      </c>
      <c r="BE729" s="767">
        <f t="shared" si="372"/>
        <v>0</v>
      </c>
      <c r="BF729" s="646">
        <f t="shared" si="373"/>
        <v>0</v>
      </c>
      <c r="BG729" s="594"/>
      <c r="BH729" s="705">
        <f t="shared" si="363"/>
        <v>713</v>
      </c>
      <c r="BI729" s="646">
        <f t="shared" si="374"/>
        <v>0</v>
      </c>
      <c r="BJ729" s="594"/>
      <c r="BK729" s="705">
        <f t="shared" si="375"/>
        <v>713</v>
      </c>
      <c r="BL729" s="756">
        <v>0</v>
      </c>
      <c r="BM729" s="756">
        <v>0</v>
      </c>
      <c r="BN729" s="756">
        <v>0</v>
      </c>
      <c r="BO729" s="756">
        <v>0</v>
      </c>
      <c r="BP729" s="756">
        <v>0</v>
      </c>
      <c r="BQ729" s="756">
        <v>0</v>
      </c>
      <c r="BR729" s="756">
        <v>0</v>
      </c>
      <c r="BS729" s="646">
        <f t="shared" si="386"/>
        <v>0</v>
      </c>
      <c r="BT729" s="594"/>
      <c r="BU729" s="705">
        <f t="shared" si="376"/>
        <v>713</v>
      </c>
      <c r="BV729" s="756">
        <v>0</v>
      </c>
      <c r="BW729" s="756">
        <v>0</v>
      </c>
      <c r="BX729" s="756">
        <v>0</v>
      </c>
      <c r="BY729" s="756">
        <v>0</v>
      </c>
      <c r="BZ729" s="756">
        <v>0</v>
      </c>
      <c r="CA729" s="756">
        <v>0</v>
      </c>
      <c r="CB729" s="756">
        <v>0</v>
      </c>
      <c r="CC729" s="646">
        <f t="shared" si="387"/>
        <v>0</v>
      </c>
      <c r="CD729" s="594"/>
      <c r="CE729" s="705">
        <f t="shared" si="364"/>
        <v>713</v>
      </c>
      <c r="CF729" s="756">
        <f t="shared" si="391"/>
        <v>0</v>
      </c>
      <c r="CG729" s="756">
        <f t="shared" si="391"/>
        <v>0</v>
      </c>
      <c r="CH729" s="756">
        <f t="shared" si="391"/>
        <v>0</v>
      </c>
      <c r="CI729" s="756">
        <f t="shared" si="360"/>
        <v>0</v>
      </c>
      <c r="CJ729" s="756">
        <f t="shared" si="360"/>
        <v>0</v>
      </c>
      <c r="CK729" s="756">
        <f t="shared" si="360"/>
        <v>0</v>
      </c>
      <c r="CL729" s="756">
        <f t="shared" si="360"/>
        <v>0</v>
      </c>
      <c r="CM729" s="646">
        <f t="shared" si="388"/>
        <v>0</v>
      </c>
      <c r="CN729" s="594"/>
      <c r="CO729" s="705">
        <f t="shared" si="365"/>
        <v>713</v>
      </c>
      <c r="CP729" s="756">
        <v>0</v>
      </c>
      <c r="CQ729" s="756">
        <v>0</v>
      </c>
      <c r="CR729" s="756">
        <v>0</v>
      </c>
      <c r="CS729" s="756">
        <v>0</v>
      </c>
      <c r="CT729" s="756">
        <v>0</v>
      </c>
      <c r="CU729" s="756">
        <v>0</v>
      </c>
      <c r="CV729" s="756">
        <v>0</v>
      </c>
      <c r="CW729" s="646">
        <f t="shared" si="389"/>
        <v>0</v>
      </c>
      <c r="CX729" s="685"/>
      <c r="CY729" s="705">
        <f t="shared" si="366"/>
        <v>713</v>
      </c>
      <c r="CZ729" s="756">
        <v>0</v>
      </c>
      <c r="DA729" s="756">
        <v>0</v>
      </c>
      <c r="DB729" s="756">
        <v>0</v>
      </c>
      <c r="DC729" s="756">
        <v>0</v>
      </c>
      <c r="DD729" s="756">
        <v>0</v>
      </c>
      <c r="DE729" s="767">
        <f t="shared" si="377"/>
        <v>0</v>
      </c>
      <c r="DF729" s="756">
        <v>0</v>
      </c>
      <c r="DG729" s="756">
        <v>0</v>
      </c>
      <c r="DH729" s="756">
        <v>0</v>
      </c>
      <c r="DI729" s="756">
        <v>0</v>
      </c>
      <c r="DJ729" s="767">
        <f t="shared" si="378"/>
        <v>0</v>
      </c>
      <c r="DK729" s="715">
        <f t="shared" si="379"/>
        <v>0</v>
      </c>
      <c r="DL729" s="685"/>
      <c r="DM729" s="705">
        <f t="shared" si="367"/>
        <v>713</v>
      </c>
      <c r="DN729" s="715">
        <f t="shared" si="380"/>
        <v>0</v>
      </c>
    </row>
    <row r="730" spans="2:118" x14ac:dyDescent="0.25">
      <c r="B730" s="705">
        <v>714</v>
      </c>
      <c r="C730" s="765">
        <f>(1+_xlfn.XLOOKUP(INT((B730-1)/12)+1,'ZC Curve'!$B$8:$B$107,'ZC Curve'!R$8:R$107,,0))^(1/12)-1</f>
        <v>0</v>
      </c>
      <c r="D730" s="766">
        <f t="shared" si="381"/>
        <v>1</v>
      </c>
      <c r="E730" s="685"/>
      <c r="F730" s="705">
        <v>714</v>
      </c>
      <c r="G730" s="756">
        <v>0</v>
      </c>
      <c r="H730" s="756">
        <v>0</v>
      </c>
      <c r="I730" s="756">
        <v>0</v>
      </c>
      <c r="J730" s="756">
        <v>0</v>
      </c>
      <c r="K730" s="756">
        <v>0</v>
      </c>
      <c r="L730" s="756">
        <v>0</v>
      </c>
      <c r="M730" s="756">
        <v>0</v>
      </c>
      <c r="N730" s="646">
        <f t="shared" si="382"/>
        <v>0</v>
      </c>
      <c r="O730" s="594"/>
      <c r="P730" s="705">
        <f t="shared" si="368"/>
        <v>714</v>
      </c>
      <c r="Q730" s="756">
        <v>0</v>
      </c>
      <c r="R730" s="756">
        <v>0</v>
      </c>
      <c r="S730" s="756">
        <v>0</v>
      </c>
      <c r="T730" s="756">
        <v>0</v>
      </c>
      <c r="U730" s="756">
        <v>0</v>
      </c>
      <c r="V730" s="756">
        <v>0</v>
      </c>
      <c r="W730" s="756">
        <v>0</v>
      </c>
      <c r="X730" s="646">
        <f t="shared" si="383"/>
        <v>0</v>
      </c>
      <c r="Y730" s="594"/>
      <c r="Z730" s="705">
        <f t="shared" si="369"/>
        <v>714</v>
      </c>
      <c r="AA730" s="756">
        <f t="shared" si="390"/>
        <v>0</v>
      </c>
      <c r="AB730" s="756">
        <f t="shared" si="390"/>
        <v>0</v>
      </c>
      <c r="AC730" s="756">
        <f t="shared" si="390"/>
        <v>0</v>
      </c>
      <c r="AD730" s="756">
        <f t="shared" si="359"/>
        <v>0</v>
      </c>
      <c r="AE730" s="756">
        <f t="shared" si="359"/>
        <v>0</v>
      </c>
      <c r="AF730" s="756">
        <f t="shared" si="359"/>
        <v>0</v>
      </c>
      <c r="AG730" s="756">
        <f t="shared" si="359"/>
        <v>0</v>
      </c>
      <c r="AH730" s="646">
        <f t="shared" si="384"/>
        <v>0</v>
      </c>
      <c r="AI730" s="594"/>
      <c r="AJ730" s="705">
        <f t="shared" si="370"/>
        <v>714</v>
      </c>
      <c r="AK730" s="756">
        <v>0</v>
      </c>
      <c r="AL730" s="756">
        <v>0</v>
      </c>
      <c r="AM730" s="756">
        <v>0</v>
      </c>
      <c r="AN730" s="756">
        <v>0</v>
      </c>
      <c r="AO730" s="756">
        <v>0</v>
      </c>
      <c r="AP730" s="756">
        <v>0</v>
      </c>
      <c r="AQ730" s="756">
        <v>0</v>
      </c>
      <c r="AR730" s="646">
        <f t="shared" si="385"/>
        <v>0</v>
      </c>
      <c r="AS730" s="594"/>
      <c r="AT730" s="705">
        <f t="shared" si="371"/>
        <v>714</v>
      </c>
      <c r="AU730" s="756">
        <v>0</v>
      </c>
      <c r="AV730" s="756">
        <v>0</v>
      </c>
      <c r="AW730" s="756">
        <v>0</v>
      </c>
      <c r="AX730" s="756">
        <v>0</v>
      </c>
      <c r="AY730" s="756">
        <v>0</v>
      </c>
      <c r="AZ730" s="767">
        <f t="shared" si="358"/>
        <v>0</v>
      </c>
      <c r="BA730" s="756">
        <v>0</v>
      </c>
      <c r="BB730" s="756">
        <v>0</v>
      </c>
      <c r="BC730" s="756">
        <v>0</v>
      </c>
      <c r="BD730" s="756">
        <v>0</v>
      </c>
      <c r="BE730" s="767">
        <f t="shared" si="372"/>
        <v>0</v>
      </c>
      <c r="BF730" s="646">
        <f t="shared" si="373"/>
        <v>0</v>
      </c>
      <c r="BG730" s="594"/>
      <c r="BH730" s="705">
        <f t="shared" si="363"/>
        <v>714</v>
      </c>
      <c r="BI730" s="646">
        <f t="shared" si="374"/>
        <v>0</v>
      </c>
      <c r="BJ730" s="594"/>
      <c r="BK730" s="705">
        <f t="shared" si="375"/>
        <v>714</v>
      </c>
      <c r="BL730" s="756">
        <v>0</v>
      </c>
      <c r="BM730" s="756">
        <v>0</v>
      </c>
      <c r="BN730" s="756">
        <v>0</v>
      </c>
      <c r="BO730" s="756">
        <v>0</v>
      </c>
      <c r="BP730" s="756">
        <v>0</v>
      </c>
      <c r="BQ730" s="756">
        <v>0</v>
      </c>
      <c r="BR730" s="756">
        <v>0</v>
      </c>
      <c r="BS730" s="646">
        <f t="shared" si="386"/>
        <v>0</v>
      </c>
      <c r="BT730" s="594"/>
      <c r="BU730" s="705">
        <f t="shared" si="376"/>
        <v>714</v>
      </c>
      <c r="BV730" s="756">
        <v>0</v>
      </c>
      <c r="BW730" s="756">
        <v>0</v>
      </c>
      <c r="BX730" s="756">
        <v>0</v>
      </c>
      <c r="BY730" s="756">
        <v>0</v>
      </c>
      <c r="BZ730" s="756">
        <v>0</v>
      </c>
      <c r="CA730" s="756">
        <v>0</v>
      </c>
      <c r="CB730" s="756">
        <v>0</v>
      </c>
      <c r="CC730" s="646">
        <f t="shared" si="387"/>
        <v>0</v>
      </c>
      <c r="CD730" s="594"/>
      <c r="CE730" s="705">
        <f t="shared" si="364"/>
        <v>714</v>
      </c>
      <c r="CF730" s="756">
        <f t="shared" si="391"/>
        <v>0</v>
      </c>
      <c r="CG730" s="756">
        <f t="shared" si="391"/>
        <v>0</v>
      </c>
      <c r="CH730" s="756">
        <f t="shared" si="391"/>
        <v>0</v>
      </c>
      <c r="CI730" s="756">
        <f t="shared" si="360"/>
        <v>0</v>
      </c>
      <c r="CJ730" s="756">
        <f t="shared" si="360"/>
        <v>0</v>
      </c>
      <c r="CK730" s="756">
        <f t="shared" si="360"/>
        <v>0</v>
      </c>
      <c r="CL730" s="756">
        <f t="shared" si="360"/>
        <v>0</v>
      </c>
      <c r="CM730" s="646">
        <f t="shared" si="388"/>
        <v>0</v>
      </c>
      <c r="CN730" s="594"/>
      <c r="CO730" s="705">
        <f t="shared" si="365"/>
        <v>714</v>
      </c>
      <c r="CP730" s="756">
        <v>0</v>
      </c>
      <c r="CQ730" s="756">
        <v>0</v>
      </c>
      <c r="CR730" s="756">
        <v>0</v>
      </c>
      <c r="CS730" s="756">
        <v>0</v>
      </c>
      <c r="CT730" s="756">
        <v>0</v>
      </c>
      <c r="CU730" s="756">
        <v>0</v>
      </c>
      <c r="CV730" s="756">
        <v>0</v>
      </c>
      <c r="CW730" s="646">
        <f t="shared" si="389"/>
        <v>0</v>
      </c>
      <c r="CX730" s="685"/>
      <c r="CY730" s="705">
        <f t="shared" si="366"/>
        <v>714</v>
      </c>
      <c r="CZ730" s="756">
        <v>0</v>
      </c>
      <c r="DA730" s="756">
        <v>0</v>
      </c>
      <c r="DB730" s="756">
        <v>0</v>
      </c>
      <c r="DC730" s="756">
        <v>0</v>
      </c>
      <c r="DD730" s="756">
        <v>0</v>
      </c>
      <c r="DE730" s="767">
        <f t="shared" si="377"/>
        <v>0</v>
      </c>
      <c r="DF730" s="756">
        <v>0</v>
      </c>
      <c r="DG730" s="756">
        <v>0</v>
      </c>
      <c r="DH730" s="756">
        <v>0</v>
      </c>
      <c r="DI730" s="756">
        <v>0</v>
      </c>
      <c r="DJ730" s="767">
        <f t="shared" si="378"/>
        <v>0</v>
      </c>
      <c r="DK730" s="715">
        <f t="shared" si="379"/>
        <v>0</v>
      </c>
      <c r="DL730" s="685"/>
      <c r="DM730" s="705">
        <f t="shared" si="367"/>
        <v>714</v>
      </c>
      <c r="DN730" s="715">
        <f t="shared" si="380"/>
        <v>0</v>
      </c>
    </row>
    <row r="731" spans="2:118" x14ac:dyDescent="0.25">
      <c r="B731" s="705">
        <v>715</v>
      </c>
      <c r="C731" s="765">
        <f>(1+_xlfn.XLOOKUP(INT((B731-1)/12)+1,'ZC Curve'!$B$8:$B$107,'ZC Curve'!R$8:R$107,,0))^(1/12)-1</f>
        <v>0</v>
      </c>
      <c r="D731" s="766">
        <f t="shared" si="381"/>
        <v>1</v>
      </c>
      <c r="E731" s="685"/>
      <c r="F731" s="705">
        <v>715</v>
      </c>
      <c r="G731" s="756">
        <v>0</v>
      </c>
      <c r="H731" s="756">
        <v>0</v>
      </c>
      <c r="I731" s="756">
        <v>0</v>
      </c>
      <c r="J731" s="756">
        <v>0</v>
      </c>
      <c r="K731" s="756">
        <v>0</v>
      </c>
      <c r="L731" s="756">
        <v>0</v>
      </c>
      <c r="M731" s="756">
        <v>0</v>
      </c>
      <c r="N731" s="646">
        <f t="shared" si="382"/>
        <v>0</v>
      </c>
      <c r="O731" s="594"/>
      <c r="P731" s="705">
        <f t="shared" si="368"/>
        <v>715</v>
      </c>
      <c r="Q731" s="756">
        <v>0</v>
      </c>
      <c r="R731" s="756">
        <v>0</v>
      </c>
      <c r="S731" s="756">
        <v>0</v>
      </c>
      <c r="T731" s="756">
        <v>0</v>
      </c>
      <c r="U731" s="756">
        <v>0</v>
      </c>
      <c r="V731" s="756">
        <v>0</v>
      </c>
      <c r="W731" s="756">
        <v>0</v>
      </c>
      <c r="X731" s="646">
        <f t="shared" si="383"/>
        <v>0</v>
      </c>
      <c r="Y731" s="594"/>
      <c r="Z731" s="705">
        <f t="shared" si="369"/>
        <v>715</v>
      </c>
      <c r="AA731" s="756">
        <f t="shared" si="390"/>
        <v>0</v>
      </c>
      <c r="AB731" s="756">
        <f t="shared" si="390"/>
        <v>0</v>
      </c>
      <c r="AC731" s="756">
        <f t="shared" si="390"/>
        <v>0</v>
      </c>
      <c r="AD731" s="756">
        <f t="shared" si="359"/>
        <v>0</v>
      </c>
      <c r="AE731" s="756">
        <f t="shared" si="359"/>
        <v>0</v>
      </c>
      <c r="AF731" s="756">
        <f t="shared" si="359"/>
        <v>0</v>
      </c>
      <c r="AG731" s="756">
        <f t="shared" si="359"/>
        <v>0</v>
      </c>
      <c r="AH731" s="646">
        <f t="shared" si="384"/>
        <v>0</v>
      </c>
      <c r="AI731" s="594"/>
      <c r="AJ731" s="705">
        <f t="shared" si="370"/>
        <v>715</v>
      </c>
      <c r="AK731" s="756">
        <v>0</v>
      </c>
      <c r="AL731" s="756">
        <v>0</v>
      </c>
      <c r="AM731" s="756">
        <v>0</v>
      </c>
      <c r="AN731" s="756">
        <v>0</v>
      </c>
      <c r="AO731" s="756">
        <v>0</v>
      </c>
      <c r="AP731" s="756">
        <v>0</v>
      </c>
      <c r="AQ731" s="756">
        <v>0</v>
      </c>
      <c r="AR731" s="646">
        <f t="shared" si="385"/>
        <v>0</v>
      </c>
      <c r="AS731" s="594"/>
      <c r="AT731" s="705">
        <f t="shared" si="371"/>
        <v>715</v>
      </c>
      <c r="AU731" s="756">
        <v>0</v>
      </c>
      <c r="AV731" s="756">
        <v>0</v>
      </c>
      <c r="AW731" s="756">
        <v>0</v>
      </c>
      <c r="AX731" s="756">
        <v>0</v>
      </c>
      <c r="AY731" s="756">
        <v>0</v>
      </c>
      <c r="AZ731" s="767">
        <f t="shared" si="358"/>
        <v>0</v>
      </c>
      <c r="BA731" s="756">
        <v>0</v>
      </c>
      <c r="BB731" s="756">
        <v>0</v>
      </c>
      <c r="BC731" s="756">
        <v>0</v>
      </c>
      <c r="BD731" s="756">
        <v>0</v>
      </c>
      <c r="BE731" s="767">
        <f t="shared" si="372"/>
        <v>0</v>
      </c>
      <c r="BF731" s="646">
        <f t="shared" si="373"/>
        <v>0</v>
      </c>
      <c r="BG731" s="594"/>
      <c r="BH731" s="705">
        <f t="shared" si="363"/>
        <v>715</v>
      </c>
      <c r="BI731" s="646">
        <f t="shared" si="374"/>
        <v>0</v>
      </c>
      <c r="BJ731" s="594"/>
      <c r="BK731" s="705">
        <f t="shared" si="375"/>
        <v>715</v>
      </c>
      <c r="BL731" s="756">
        <v>0</v>
      </c>
      <c r="BM731" s="756">
        <v>0</v>
      </c>
      <c r="BN731" s="756">
        <v>0</v>
      </c>
      <c r="BO731" s="756">
        <v>0</v>
      </c>
      <c r="BP731" s="756">
        <v>0</v>
      </c>
      <c r="BQ731" s="756">
        <v>0</v>
      </c>
      <c r="BR731" s="756">
        <v>0</v>
      </c>
      <c r="BS731" s="646">
        <f t="shared" si="386"/>
        <v>0</v>
      </c>
      <c r="BT731" s="594"/>
      <c r="BU731" s="705">
        <f t="shared" si="376"/>
        <v>715</v>
      </c>
      <c r="BV731" s="756">
        <v>0</v>
      </c>
      <c r="BW731" s="756">
        <v>0</v>
      </c>
      <c r="BX731" s="756">
        <v>0</v>
      </c>
      <c r="BY731" s="756">
        <v>0</v>
      </c>
      <c r="BZ731" s="756">
        <v>0</v>
      </c>
      <c r="CA731" s="756">
        <v>0</v>
      </c>
      <c r="CB731" s="756">
        <v>0</v>
      </c>
      <c r="CC731" s="646">
        <f t="shared" si="387"/>
        <v>0</v>
      </c>
      <c r="CD731" s="594"/>
      <c r="CE731" s="705">
        <f t="shared" si="364"/>
        <v>715</v>
      </c>
      <c r="CF731" s="756">
        <f t="shared" si="391"/>
        <v>0</v>
      </c>
      <c r="CG731" s="756">
        <f t="shared" si="391"/>
        <v>0</v>
      </c>
      <c r="CH731" s="756">
        <f t="shared" si="391"/>
        <v>0</v>
      </c>
      <c r="CI731" s="756">
        <f t="shared" si="360"/>
        <v>0</v>
      </c>
      <c r="CJ731" s="756">
        <f t="shared" si="360"/>
        <v>0</v>
      </c>
      <c r="CK731" s="756">
        <f t="shared" si="360"/>
        <v>0</v>
      </c>
      <c r="CL731" s="756">
        <f t="shared" si="360"/>
        <v>0</v>
      </c>
      <c r="CM731" s="646">
        <f t="shared" si="388"/>
        <v>0</v>
      </c>
      <c r="CN731" s="594"/>
      <c r="CO731" s="705">
        <f t="shared" si="365"/>
        <v>715</v>
      </c>
      <c r="CP731" s="756">
        <v>0</v>
      </c>
      <c r="CQ731" s="756">
        <v>0</v>
      </c>
      <c r="CR731" s="756">
        <v>0</v>
      </c>
      <c r="CS731" s="756">
        <v>0</v>
      </c>
      <c r="CT731" s="756">
        <v>0</v>
      </c>
      <c r="CU731" s="756">
        <v>0</v>
      </c>
      <c r="CV731" s="756">
        <v>0</v>
      </c>
      <c r="CW731" s="646">
        <f t="shared" si="389"/>
        <v>0</v>
      </c>
      <c r="CX731" s="685"/>
      <c r="CY731" s="705">
        <f t="shared" si="366"/>
        <v>715</v>
      </c>
      <c r="CZ731" s="756">
        <v>0</v>
      </c>
      <c r="DA731" s="756">
        <v>0</v>
      </c>
      <c r="DB731" s="756">
        <v>0</v>
      </c>
      <c r="DC731" s="756">
        <v>0</v>
      </c>
      <c r="DD731" s="756">
        <v>0</v>
      </c>
      <c r="DE731" s="767">
        <f t="shared" si="377"/>
        <v>0</v>
      </c>
      <c r="DF731" s="756">
        <v>0</v>
      </c>
      <c r="DG731" s="756">
        <v>0</v>
      </c>
      <c r="DH731" s="756">
        <v>0</v>
      </c>
      <c r="DI731" s="756">
        <v>0</v>
      </c>
      <c r="DJ731" s="767">
        <f t="shared" si="378"/>
        <v>0</v>
      </c>
      <c r="DK731" s="715">
        <f t="shared" si="379"/>
        <v>0</v>
      </c>
      <c r="DL731" s="685"/>
      <c r="DM731" s="705">
        <f t="shared" si="367"/>
        <v>715</v>
      </c>
      <c r="DN731" s="715">
        <f t="shared" si="380"/>
        <v>0</v>
      </c>
    </row>
    <row r="732" spans="2:118" x14ac:dyDescent="0.25">
      <c r="B732" s="705">
        <v>716</v>
      </c>
      <c r="C732" s="765">
        <f>(1+_xlfn.XLOOKUP(INT((B732-1)/12)+1,'ZC Curve'!$B$8:$B$107,'ZC Curve'!R$8:R$107,,0))^(1/12)-1</f>
        <v>0</v>
      </c>
      <c r="D732" s="766">
        <f t="shared" si="381"/>
        <v>1</v>
      </c>
      <c r="E732" s="685"/>
      <c r="F732" s="705">
        <v>716</v>
      </c>
      <c r="G732" s="756">
        <v>0</v>
      </c>
      <c r="H732" s="756">
        <v>0</v>
      </c>
      <c r="I732" s="756">
        <v>0</v>
      </c>
      <c r="J732" s="756">
        <v>0</v>
      </c>
      <c r="K732" s="756">
        <v>0</v>
      </c>
      <c r="L732" s="756">
        <v>0</v>
      </c>
      <c r="M732" s="756">
        <v>0</v>
      </c>
      <c r="N732" s="646">
        <f t="shared" si="382"/>
        <v>0</v>
      </c>
      <c r="O732" s="594"/>
      <c r="P732" s="705">
        <f t="shared" si="368"/>
        <v>716</v>
      </c>
      <c r="Q732" s="756">
        <v>0</v>
      </c>
      <c r="R732" s="756">
        <v>0</v>
      </c>
      <c r="S732" s="756">
        <v>0</v>
      </c>
      <c r="T732" s="756">
        <v>0</v>
      </c>
      <c r="U732" s="756">
        <v>0</v>
      </c>
      <c r="V732" s="756">
        <v>0</v>
      </c>
      <c r="W732" s="756">
        <v>0</v>
      </c>
      <c r="X732" s="646">
        <f t="shared" si="383"/>
        <v>0</v>
      </c>
      <c r="Y732" s="594"/>
      <c r="Z732" s="705">
        <f t="shared" si="369"/>
        <v>716</v>
      </c>
      <c r="AA732" s="756">
        <f t="shared" si="390"/>
        <v>0</v>
      </c>
      <c r="AB732" s="756">
        <f t="shared" si="390"/>
        <v>0</v>
      </c>
      <c r="AC732" s="756">
        <f t="shared" si="390"/>
        <v>0</v>
      </c>
      <c r="AD732" s="756">
        <f t="shared" si="359"/>
        <v>0</v>
      </c>
      <c r="AE732" s="756">
        <f t="shared" si="359"/>
        <v>0</v>
      </c>
      <c r="AF732" s="756">
        <f t="shared" si="359"/>
        <v>0</v>
      </c>
      <c r="AG732" s="756">
        <f t="shared" si="359"/>
        <v>0</v>
      </c>
      <c r="AH732" s="646">
        <f t="shared" si="384"/>
        <v>0</v>
      </c>
      <c r="AI732" s="594"/>
      <c r="AJ732" s="705">
        <f t="shared" si="370"/>
        <v>716</v>
      </c>
      <c r="AK732" s="756">
        <v>0</v>
      </c>
      <c r="AL732" s="756">
        <v>0</v>
      </c>
      <c r="AM732" s="756">
        <v>0</v>
      </c>
      <c r="AN732" s="756">
        <v>0</v>
      </c>
      <c r="AO732" s="756">
        <v>0</v>
      </c>
      <c r="AP732" s="756">
        <v>0</v>
      </c>
      <c r="AQ732" s="756">
        <v>0</v>
      </c>
      <c r="AR732" s="646">
        <f t="shared" si="385"/>
        <v>0</v>
      </c>
      <c r="AS732" s="594"/>
      <c r="AT732" s="705">
        <f t="shared" si="371"/>
        <v>716</v>
      </c>
      <c r="AU732" s="756">
        <v>0</v>
      </c>
      <c r="AV732" s="756">
        <v>0</v>
      </c>
      <c r="AW732" s="756">
        <v>0</v>
      </c>
      <c r="AX732" s="756">
        <v>0</v>
      </c>
      <c r="AY732" s="756">
        <v>0</v>
      </c>
      <c r="AZ732" s="767">
        <f t="shared" si="358"/>
        <v>0</v>
      </c>
      <c r="BA732" s="756">
        <v>0</v>
      </c>
      <c r="BB732" s="756">
        <v>0</v>
      </c>
      <c r="BC732" s="756">
        <v>0</v>
      </c>
      <c r="BD732" s="756">
        <v>0</v>
      </c>
      <c r="BE732" s="767">
        <f t="shared" si="372"/>
        <v>0</v>
      </c>
      <c r="BF732" s="646">
        <f t="shared" si="373"/>
        <v>0</v>
      </c>
      <c r="BG732" s="594"/>
      <c r="BH732" s="705">
        <f t="shared" si="363"/>
        <v>716</v>
      </c>
      <c r="BI732" s="646">
        <f t="shared" si="374"/>
        <v>0</v>
      </c>
      <c r="BJ732" s="594"/>
      <c r="BK732" s="705">
        <f t="shared" si="375"/>
        <v>716</v>
      </c>
      <c r="BL732" s="756">
        <v>0</v>
      </c>
      <c r="BM732" s="756">
        <v>0</v>
      </c>
      <c r="BN732" s="756">
        <v>0</v>
      </c>
      <c r="BO732" s="756">
        <v>0</v>
      </c>
      <c r="BP732" s="756">
        <v>0</v>
      </c>
      <c r="BQ732" s="756">
        <v>0</v>
      </c>
      <c r="BR732" s="756">
        <v>0</v>
      </c>
      <c r="BS732" s="646">
        <f t="shared" si="386"/>
        <v>0</v>
      </c>
      <c r="BT732" s="594"/>
      <c r="BU732" s="705">
        <f t="shared" si="376"/>
        <v>716</v>
      </c>
      <c r="BV732" s="756">
        <v>0</v>
      </c>
      <c r="BW732" s="756">
        <v>0</v>
      </c>
      <c r="BX732" s="756">
        <v>0</v>
      </c>
      <c r="BY732" s="756">
        <v>0</v>
      </c>
      <c r="BZ732" s="756">
        <v>0</v>
      </c>
      <c r="CA732" s="756">
        <v>0</v>
      </c>
      <c r="CB732" s="756">
        <v>0</v>
      </c>
      <c r="CC732" s="646">
        <f t="shared" si="387"/>
        <v>0</v>
      </c>
      <c r="CD732" s="594"/>
      <c r="CE732" s="705">
        <f t="shared" si="364"/>
        <v>716</v>
      </c>
      <c r="CF732" s="756">
        <f t="shared" si="391"/>
        <v>0</v>
      </c>
      <c r="CG732" s="756">
        <f t="shared" si="391"/>
        <v>0</v>
      </c>
      <c r="CH732" s="756">
        <f t="shared" si="391"/>
        <v>0</v>
      </c>
      <c r="CI732" s="756">
        <f t="shared" si="360"/>
        <v>0</v>
      </c>
      <c r="CJ732" s="756">
        <f t="shared" si="360"/>
        <v>0</v>
      </c>
      <c r="CK732" s="756">
        <f t="shared" si="360"/>
        <v>0</v>
      </c>
      <c r="CL732" s="756">
        <f t="shared" si="360"/>
        <v>0</v>
      </c>
      <c r="CM732" s="646">
        <f t="shared" si="388"/>
        <v>0</v>
      </c>
      <c r="CN732" s="594"/>
      <c r="CO732" s="705">
        <f t="shared" si="365"/>
        <v>716</v>
      </c>
      <c r="CP732" s="756">
        <v>0</v>
      </c>
      <c r="CQ732" s="756">
        <v>0</v>
      </c>
      <c r="CR732" s="756">
        <v>0</v>
      </c>
      <c r="CS732" s="756">
        <v>0</v>
      </c>
      <c r="CT732" s="756">
        <v>0</v>
      </c>
      <c r="CU732" s="756">
        <v>0</v>
      </c>
      <c r="CV732" s="756">
        <v>0</v>
      </c>
      <c r="CW732" s="646">
        <f t="shared" si="389"/>
        <v>0</v>
      </c>
      <c r="CX732" s="685"/>
      <c r="CY732" s="705">
        <f t="shared" si="366"/>
        <v>716</v>
      </c>
      <c r="CZ732" s="756">
        <v>0</v>
      </c>
      <c r="DA732" s="756">
        <v>0</v>
      </c>
      <c r="DB732" s="756">
        <v>0</v>
      </c>
      <c r="DC732" s="756">
        <v>0</v>
      </c>
      <c r="DD732" s="756">
        <v>0</v>
      </c>
      <c r="DE732" s="767">
        <f t="shared" si="377"/>
        <v>0</v>
      </c>
      <c r="DF732" s="756">
        <v>0</v>
      </c>
      <c r="DG732" s="756">
        <v>0</v>
      </c>
      <c r="DH732" s="756">
        <v>0</v>
      </c>
      <c r="DI732" s="756">
        <v>0</v>
      </c>
      <c r="DJ732" s="767">
        <f t="shared" si="378"/>
        <v>0</v>
      </c>
      <c r="DK732" s="715">
        <f t="shared" si="379"/>
        <v>0</v>
      </c>
      <c r="DL732" s="685"/>
      <c r="DM732" s="705">
        <f t="shared" si="367"/>
        <v>716</v>
      </c>
      <c r="DN732" s="715">
        <f t="shared" si="380"/>
        <v>0</v>
      </c>
    </row>
    <row r="733" spans="2:118" x14ac:dyDescent="0.25">
      <c r="B733" s="705">
        <v>717</v>
      </c>
      <c r="C733" s="765">
        <f>(1+_xlfn.XLOOKUP(INT((B733-1)/12)+1,'ZC Curve'!$B$8:$B$107,'ZC Curve'!R$8:R$107,,0))^(1/12)-1</f>
        <v>0</v>
      </c>
      <c r="D733" s="766">
        <f t="shared" si="381"/>
        <v>1</v>
      </c>
      <c r="E733" s="685"/>
      <c r="F733" s="705">
        <v>717</v>
      </c>
      <c r="G733" s="756">
        <v>0</v>
      </c>
      <c r="H733" s="756">
        <v>0</v>
      </c>
      <c r="I733" s="756">
        <v>0</v>
      </c>
      <c r="J733" s="756">
        <v>0</v>
      </c>
      <c r="K733" s="756">
        <v>0</v>
      </c>
      <c r="L733" s="756">
        <v>0</v>
      </c>
      <c r="M733" s="756">
        <v>0</v>
      </c>
      <c r="N733" s="646">
        <f t="shared" si="382"/>
        <v>0</v>
      </c>
      <c r="O733" s="594"/>
      <c r="P733" s="705">
        <f t="shared" si="368"/>
        <v>717</v>
      </c>
      <c r="Q733" s="756">
        <v>0</v>
      </c>
      <c r="R733" s="756">
        <v>0</v>
      </c>
      <c r="S733" s="756">
        <v>0</v>
      </c>
      <c r="T733" s="756">
        <v>0</v>
      </c>
      <c r="U733" s="756">
        <v>0</v>
      </c>
      <c r="V733" s="756">
        <v>0</v>
      </c>
      <c r="W733" s="756">
        <v>0</v>
      </c>
      <c r="X733" s="646">
        <f t="shared" si="383"/>
        <v>0</v>
      </c>
      <c r="Y733" s="594"/>
      <c r="Z733" s="705">
        <f t="shared" si="369"/>
        <v>717</v>
      </c>
      <c r="AA733" s="756">
        <f t="shared" si="390"/>
        <v>0</v>
      </c>
      <c r="AB733" s="756">
        <f t="shared" si="390"/>
        <v>0</v>
      </c>
      <c r="AC733" s="756">
        <f t="shared" si="390"/>
        <v>0</v>
      </c>
      <c r="AD733" s="756">
        <f t="shared" si="359"/>
        <v>0</v>
      </c>
      <c r="AE733" s="756">
        <f t="shared" si="359"/>
        <v>0</v>
      </c>
      <c r="AF733" s="756">
        <f t="shared" si="359"/>
        <v>0</v>
      </c>
      <c r="AG733" s="756">
        <f t="shared" si="359"/>
        <v>0</v>
      </c>
      <c r="AH733" s="646">
        <f t="shared" si="384"/>
        <v>0</v>
      </c>
      <c r="AI733" s="594"/>
      <c r="AJ733" s="705">
        <f t="shared" si="370"/>
        <v>717</v>
      </c>
      <c r="AK733" s="756">
        <v>0</v>
      </c>
      <c r="AL733" s="756">
        <v>0</v>
      </c>
      <c r="AM733" s="756">
        <v>0</v>
      </c>
      <c r="AN733" s="756">
        <v>0</v>
      </c>
      <c r="AO733" s="756">
        <v>0</v>
      </c>
      <c r="AP733" s="756">
        <v>0</v>
      </c>
      <c r="AQ733" s="756">
        <v>0</v>
      </c>
      <c r="AR733" s="646">
        <f t="shared" si="385"/>
        <v>0</v>
      </c>
      <c r="AS733" s="594"/>
      <c r="AT733" s="705">
        <f t="shared" si="371"/>
        <v>717</v>
      </c>
      <c r="AU733" s="756">
        <v>0</v>
      </c>
      <c r="AV733" s="756">
        <v>0</v>
      </c>
      <c r="AW733" s="756">
        <v>0</v>
      </c>
      <c r="AX733" s="756">
        <v>0</v>
      </c>
      <c r="AY733" s="756">
        <v>0</v>
      </c>
      <c r="AZ733" s="767">
        <f t="shared" si="358"/>
        <v>0</v>
      </c>
      <c r="BA733" s="756">
        <v>0</v>
      </c>
      <c r="BB733" s="756">
        <v>0</v>
      </c>
      <c r="BC733" s="756">
        <v>0</v>
      </c>
      <c r="BD733" s="756">
        <v>0</v>
      </c>
      <c r="BE733" s="767">
        <f t="shared" si="372"/>
        <v>0</v>
      </c>
      <c r="BF733" s="646">
        <f t="shared" si="373"/>
        <v>0</v>
      </c>
      <c r="BG733" s="594"/>
      <c r="BH733" s="705">
        <f t="shared" si="363"/>
        <v>717</v>
      </c>
      <c r="BI733" s="646">
        <f t="shared" si="374"/>
        <v>0</v>
      </c>
      <c r="BJ733" s="594"/>
      <c r="BK733" s="705">
        <f t="shared" si="375"/>
        <v>717</v>
      </c>
      <c r="BL733" s="756">
        <v>0</v>
      </c>
      <c r="BM733" s="756">
        <v>0</v>
      </c>
      <c r="BN733" s="756">
        <v>0</v>
      </c>
      <c r="BO733" s="756">
        <v>0</v>
      </c>
      <c r="BP733" s="756">
        <v>0</v>
      </c>
      <c r="BQ733" s="756">
        <v>0</v>
      </c>
      <c r="BR733" s="756">
        <v>0</v>
      </c>
      <c r="BS733" s="646">
        <f t="shared" si="386"/>
        <v>0</v>
      </c>
      <c r="BT733" s="594"/>
      <c r="BU733" s="705">
        <f t="shared" si="376"/>
        <v>717</v>
      </c>
      <c r="BV733" s="756">
        <v>0</v>
      </c>
      <c r="BW733" s="756">
        <v>0</v>
      </c>
      <c r="BX733" s="756">
        <v>0</v>
      </c>
      <c r="BY733" s="756">
        <v>0</v>
      </c>
      <c r="BZ733" s="756">
        <v>0</v>
      </c>
      <c r="CA733" s="756">
        <v>0</v>
      </c>
      <c r="CB733" s="756">
        <v>0</v>
      </c>
      <c r="CC733" s="646">
        <f t="shared" si="387"/>
        <v>0</v>
      </c>
      <c r="CD733" s="594"/>
      <c r="CE733" s="705">
        <f t="shared" si="364"/>
        <v>717</v>
      </c>
      <c r="CF733" s="756">
        <f t="shared" si="391"/>
        <v>0</v>
      </c>
      <c r="CG733" s="756">
        <f t="shared" si="391"/>
        <v>0</v>
      </c>
      <c r="CH733" s="756">
        <f t="shared" si="391"/>
        <v>0</v>
      </c>
      <c r="CI733" s="756">
        <f t="shared" si="360"/>
        <v>0</v>
      </c>
      <c r="CJ733" s="756">
        <f t="shared" si="360"/>
        <v>0</v>
      </c>
      <c r="CK733" s="756">
        <f t="shared" si="360"/>
        <v>0</v>
      </c>
      <c r="CL733" s="756">
        <f t="shared" si="360"/>
        <v>0</v>
      </c>
      <c r="CM733" s="646">
        <f t="shared" si="388"/>
        <v>0</v>
      </c>
      <c r="CN733" s="594"/>
      <c r="CO733" s="705">
        <f t="shared" si="365"/>
        <v>717</v>
      </c>
      <c r="CP733" s="756">
        <v>0</v>
      </c>
      <c r="CQ733" s="756">
        <v>0</v>
      </c>
      <c r="CR733" s="756">
        <v>0</v>
      </c>
      <c r="CS733" s="756">
        <v>0</v>
      </c>
      <c r="CT733" s="756">
        <v>0</v>
      </c>
      <c r="CU733" s="756">
        <v>0</v>
      </c>
      <c r="CV733" s="756">
        <v>0</v>
      </c>
      <c r="CW733" s="646">
        <f t="shared" si="389"/>
        <v>0</v>
      </c>
      <c r="CX733" s="685"/>
      <c r="CY733" s="705">
        <f t="shared" si="366"/>
        <v>717</v>
      </c>
      <c r="CZ733" s="756">
        <v>0</v>
      </c>
      <c r="DA733" s="756">
        <v>0</v>
      </c>
      <c r="DB733" s="756">
        <v>0</v>
      </c>
      <c r="DC733" s="756">
        <v>0</v>
      </c>
      <c r="DD733" s="756">
        <v>0</v>
      </c>
      <c r="DE733" s="767">
        <f t="shared" si="377"/>
        <v>0</v>
      </c>
      <c r="DF733" s="756">
        <v>0</v>
      </c>
      <c r="DG733" s="756">
        <v>0</v>
      </c>
      <c r="DH733" s="756">
        <v>0</v>
      </c>
      <c r="DI733" s="756">
        <v>0</v>
      </c>
      <c r="DJ733" s="767">
        <f t="shared" si="378"/>
        <v>0</v>
      </c>
      <c r="DK733" s="715">
        <f t="shared" si="379"/>
        <v>0</v>
      </c>
      <c r="DL733" s="685"/>
      <c r="DM733" s="705">
        <f t="shared" si="367"/>
        <v>717</v>
      </c>
      <c r="DN733" s="715">
        <f t="shared" si="380"/>
        <v>0</v>
      </c>
    </row>
    <row r="734" spans="2:118" x14ac:dyDescent="0.25">
      <c r="B734" s="705">
        <v>718</v>
      </c>
      <c r="C734" s="765">
        <f>(1+_xlfn.XLOOKUP(INT((B734-1)/12)+1,'ZC Curve'!$B$8:$B$107,'ZC Curve'!R$8:R$107,,0))^(1/12)-1</f>
        <v>0</v>
      </c>
      <c r="D734" s="766">
        <f t="shared" si="381"/>
        <v>1</v>
      </c>
      <c r="E734" s="685"/>
      <c r="F734" s="705">
        <v>718</v>
      </c>
      <c r="G734" s="756">
        <v>0</v>
      </c>
      <c r="H734" s="756">
        <v>0</v>
      </c>
      <c r="I734" s="756">
        <v>0</v>
      </c>
      <c r="J734" s="756">
        <v>0</v>
      </c>
      <c r="K734" s="756">
        <v>0</v>
      </c>
      <c r="L734" s="756">
        <v>0</v>
      </c>
      <c r="M734" s="756">
        <v>0</v>
      </c>
      <c r="N734" s="646">
        <f t="shared" si="382"/>
        <v>0</v>
      </c>
      <c r="O734" s="594"/>
      <c r="P734" s="705">
        <f t="shared" si="368"/>
        <v>718</v>
      </c>
      <c r="Q734" s="756">
        <v>0</v>
      </c>
      <c r="R734" s="756">
        <v>0</v>
      </c>
      <c r="S734" s="756">
        <v>0</v>
      </c>
      <c r="T734" s="756">
        <v>0</v>
      </c>
      <c r="U734" s="756">
        <v>0</v>
      </c>
      <c r="V734" s="756">
        <v>0</v>
      </c>
      <c r="W734" s="756">
        <v>0</v>
      </c>
      <c r="X734" s="646">
        <f t="shared" si="383"/>
        <v>0</v>
      </c>
      <c r="Y734" s="594"/>
      <c r="Z734" s="705">
        <f t="shared" si="369"/>
        <v>718</v>
      </c>
      <c r="AA734" s="756">
        <f t="shared" si="390"/>
        <v>0</v>
      </c>
      <c r="AB734" s="756">
        <f t="shared" si="390"/>
        <v>0</v>
      </c>
      <c r="AC734" s="756">
        <f t="shared" si="390"/>
        <v>0</v>
      </c>
      <c r="AD734" s="756">
        <f t="shared" si="359"/>
        <v>0</v>
      </c>
      <c r="AE734" s="756">
        <f t="shared" si="359"/>
        <v>0</v>
      </c>
      <c r="AF734" s="756">
        <f t="shared" si="359"/>
        <v>0</v>
      </c>
      <c r="AG734" s="756">
        <f t="shared" si="359"/>
        <v>0</v>
      </c>
      <c r="AH734" s="646">
        <f t="shared" si="384"/>
        <v>0</v>
      </c>
      <c r="AI734" s="594"/>
      <c r="AJ734" s="705">
        <f t="shared" si="370"/>
        <v>718</v>
      </c>
      <c r="AK734" s="756">
        <v>0</v>
      </c>
      <c r="AL734" s="756">
        <v>0</v>
      </c>
      <c r="AM734" s="756">
        <v>0</v>
      </c>
      <c r="AN734" s="756">
        <v>0</v>
      </c>
      <c r="AO734" s="756">
        <v>0</v>
      </c>
      <c r="AP734" s="756">
        <v>0</v>
      </c>
      <c r="AQ734" s="756">
        <v>0</v>
      </c>
      <c r="AR734" s="646">
        <f t="shared" si="385"/>
        <v>0</v>
      </c>
      <c r="AS734" s="594"/>
      <c r="AT734" s="705">
        <f t="shared" si="371"/>
        <v>718</v>
      </c>
      <c r="AU734" s="756">
        <v>0</v>
      </c>
      <c r="AV734" s="756">
        <v>0</v>
      </c>
      <c r="AW734" s="756">
        <v>0</v>
      </c>
      <c r="AX734" s="756">
        <v>0</v>
      </c>
      <c r="AY734" s="756">
        <v>0</v>
      </c>
      <c r="AZ734" s="767">
        <f t="shared" si="358"/>
        <v>0</v>
      </c>
      <c r="BA734" s="756">
        <v>0</v>
      </c>
      <c r="BB734" s="756">
        <v>0</v>
      </c>
      <c r="BC734" s="756">
        <v>0</v>
      </c>
      <c r="BD734" s="756">
        <v>0</v>
      </c>
      <c r="BE734" s="767">
        <f t="shared" si="372"/>
        <v>0</v>
      </c>
      <c r="BF734" s="646">
        <f t="shared" si="373"/>
        <v>0</v>
      </c>
      <c r="BG734" s="594"/>
      <c r="BH734" s="705">
        <f t="shared" si="363"/>
        <v>718</v>
      </c>
      <c r="BI734" s="646">
        <f t="shared" si="374"/>
        <v>0</v>
      </c>
      <c r="BJ734" s="594"/>
      <c r="BK734" s="705">
        <f t="shared" si="375"/>
        <v>718</v>
      </c>
      <c r="BL734" s="756">
        <v>0</v>
      </c>
      <c r="BM734" s="756">
        <v>0</v>
      </c>
      <c r="BN734" s="756">
        <v>0</v>
      </c>
      <c r="BO734" s="756">
        <v>0</v>
      </c>
      <c r="BP734" s="756">
        <v>0</v>
      </c>
      <c r="BQ734" s="756">
        <v>0</v>
      </c>
      <c r="BR734" s="756">
        <v>0</v>
      </c>
      <c r="BS734" s="646">
        <f t="shared" si="386"/>
        <v>0</v>
      </c>
      <c r="BT734" s="594"/>
      <c r="BU734" s="705">
        <f t="shared" si="376"/>
        <v>718</v>
      </c>
      <c r="BV734" s="756">
        <v>0</v>
      </c>
      <c r="BW734" s="756">
        <v>0</v>
      </c>
      <c r="BX734" s="756">
        <v>0</v>
      </c>
      <c r="BY734" s="756">
        <v>0</v>
      </c>
      <c r="BZ734" s="756">
        <v>0</v>
      </c>
      <c r="CA734" s="756">
        <v>0</v>
      </c>
      <c r="CB734" s="756">
        <v>0</v>
      </c>
      <c r="CC734" s="646">
        <f t="shared" si="387"/>
        <v>0</v>
      </c>
      <c r="CD734" s="594"/>
      <c r="CE734" s="705">
        <f t="shared" si="364"/>
        <v>718</v>
      </c>
      <c r="CF734" s="756">
        <f t="shared" si="391"/>
        <v>0</v>
      </c>
      <c r="CG734" s="756">
        <f t="shared" si="391"/>
        <v>0</v>
      </c>
      <c r="CH734" s="756">
        <f t="shared" si="391"/>
        <v>0</v>
      </c>
      <c r="CI734" s="756">
        <f t="shared" si="360"/>
        <v>0</v>
      </c>
      <c r="CJ734" s="756">
        <f t="shared" si="360"/>
        <v>0</v>
      </c>
      <c r="CK734" s="756">
        <f t="shared" si="360"/>
        <v>0</v>
      </c>
      <c r="CL734" s="756">
        <f t="shared" si="360"/>
        <v>0</v>
      </c>
      <c r="CM734" s="646">
        <f t="shared" si="388"/>
        <v>0</v>
      </c>
      <c r="CN734" s="594"/>
      <c r="CO734" s="705">
        <f t="shared" si="365"/>
        <v>718</v>
      </c>
      <c r="CP734" s="756">
        <v>0</v>
      </c>
      <c r="CQ734" s="756">
        <v>0</v>
      </c>
      <c r="CR734" s="756">
        <v>0</v>
      </c>
      <c r="CS734" s="756">
        <v>0</v>
      </c>
      <c r="CT734" s="756">
        <v>0</v>
      </c>
      <c r="CU734" s="756">
        <v>0</v>
      </c>
      <c r="CV734" s="756">
        <v>0</v>
      </c>
      <c r="CW734" s="646">
        <f t="shared" si="389"/>
        <v>0</v>
      </c>
      <c r="CX734" s="685"/>
      <c r="CY734" s="705">
        <f t="shared" si="366"/>
        <v>718</v>
      </c>
      <c r="CZ734" s="756">
        <v>0</v>
      </c>
      <c r="DA734" s="756">
        <v>0</v>
      </c>
      <c r="DB734" s="756">
        <v>0</v>
      </c>
      <c r="DC734" s="756">
        <v>0</v>
      </c>
      <c r="DD734" s="756">
        <v>0</v>
      </c>
      <c r="DE734" s="767">
        <f t="shared" si="377"/>
        <v>0</v>
      </c>
      <c r="DF734" s="756">
        <v>0</v>
      </c>
      <c r="DG734" s="756">
        <v>0</v>
      </c>
      <c r="DH734" s="756">
        <v>0</v>
      </c>
      <c r="DI734" s="756">
        <v>0</v>
      </c>
      <c r="DJ734" s="767">
        <f t="shared" si="378"/>
        <v>0</v>
      </c>
      <c r="DK734" s="715">
        <f t="shared" si="379"/>
        <v>0</v>
      </c>
      <c r="DL734" s="685"/>
      <c r="DM734" s="705">
        <f t="shared" si="367"/>
        <v>718</v>
      </c>
      <c r="DN734" s="715">
        <f t="shared" si="380"/>
        <v>0</v>
      </c>
    </row>
    <row r="735" spans="2:118" x14ac:dyDescent="0.25">
      <c r="B735" s="705">
        <v>719</v>
      </c>
      <c r="C735" s="765">
        <f>(1+_xlfn.XLOOKUP(INT((B735-1)/12)+1,'ZC Curve'!$B$8:$B$107,'ZC Curve'!R$8:R$107,,0))^(1/12)-1</f>
        <v>0</v>
      </c>
      <c r="D735" s="766">
        <f t="shared" si="381"/>
        <v>1</v>
      </c>
      <c r="E735" s="685"/>
      <c r="F735" s="705">
        <v>719</v>
      </c>
      <c r="G735" s="756">
        <v>0</v>
      </c>
      <c r="H735" s="756">
        <v>0</v>
      </c>
      <c r="I735" s="756">
        <v>0</v>
      </c>
      <c r="J735" s="756">
        <v>0</v>
      </c>
      <c r="K735" s="756">
        <v>0</v>
      </c>
      <c r="L735" s="756">
        <v>0</v>
      </c>
      <c r="M735" s="756">
        <v>0</v>
      </c>
      <c r="N735" s="646">
        <f t="shared" si="382"/>
        <v>0</v>
      </c>
      <c r="O735" s="594"/>
      <c r="P735" s="705">
        <f t="shared" si="368"/>
        <v>719</v>
      </c>
      <c r="Q735" s="756">
        <v>0</v>
      </c>
      <c r="R735" s="756">
        <v>0</v>
      </c>
      <c r="S735" s="756">
        <v>0</v>
      </c>
      <c r="T735" s="756">
        <v>0</v>
      </c>
      <c r="U735" s="756">
        <v>0</v>
      </c>
      <c r="V735" s="756">
        <v>0</v>
      </c>
      <c r="W735" s="756">
        <v>0</v>
      </c>
      <c r="X735" s="646">
        <f t="shared" si="383"/>
        <v>0</v>
      </c>
      <c r="Y735" s="594"/>
      <c r="Z735" s="705">
        <f t="shared" si="369"/>
        <v>719</v>
      </c>
      <c r="AA735" s="756">
        <f t="shared" si="390"/>
        <v>0</v>
      </c>
      <c r="AB735" s="756">
        <f t="shared" si="390"/>
        <v>0</v>
      </c>
      <c r="AC735" s="756">
        <f t="shared" si="390"/>
        <v>0</v>
      </c>
      <c r="AD735" s="756">
        <f t="shared" si="359"/>
        <v>0</v>
      </c>
      <c r="AE735" s="756">
        <f t="shared" si="359"/>
        <v>0</v>
      </c>
      <c r="AF735" s="756">
        <f t="shared" si="359"/>
        <v>0</v>
      </c>
      <c r="AG735" s="756">
        <f t="shared" si="359"/>
        <v>0</v>
      </c>
      <c r="AH735" s="646">
        <f t="shared" si="384"/>
        <v>0</v>
      </c>
      <c r="AI735" s="594"/>
      <c r="AJ735" s="705">
        <f t="shared" si="370"/>
        <v>719</v>
      </c>
      <c r="AK735" s="756">
        <v>0</v>
      </c>
      <c r="AL735" s="756">
        <v>0</v>
      </c>
      <c r="AM735" s="756">
        <v>0</v>
      </c>
      <c r="AN735" s="756">
        <v>0</v>
      </c>
      <c r="AO735" s="756">
        <v>0</v>
      </c>
      <c r="AP735" s="756">
        <v>0</v>
      </c>
      <c r="AQ735" s="756">
        <v>0</v>
      </c>
      <c r="AR735" s="646">
        <f t="shared" si="385"/>
        <v>0</v>
      </c>
      <c r="AS735" s="594"/>
      <c r="AT735" s="705">
        <f t="shared" si="371"/>
        <v>719</v>
      </c>
      <c r="AU735" s="756">
        <v>0</v>
      </c>
      <c r="AV735" s="756">
        <v>0</v>
      </c>
      <c r="AW735" s="756">
        <v>0</v>
      </c>
      <c r="AX735" s="756">
        <v>0</v>
      </c>
      <c r="AY735" s="756">
        <v>0</v>
      </c>
      <c r="AZ735" s="767">
        <f t="shared" si="358"/>
        <v>0</v>
      </c>
      <c r="BA735" s="756">
        <v>0</v>
      </c>
      <c r="BB735" s="756">
        <v>0</v>
      </c>
      <c r="BC735" s="756">
        <v>0</v>
      </c>
      <c r="BD735" s="756">
        <v>0</v>
      </c>
      <c r="BE735" s="767">
        <f t="shared" si="372"/>
        <v>0</v>
      </c>
      <c r="BF735" s="646">
        <f t="shared" si="373"/>
        <v>0</v>
      </c>
      <c r="BG735" s="594"/>
      <c r="BH735" s="705">
        <f t="shared" si="363"/>
        <v>719</v>
      </c>
      <c r="BI735" s="646">
        <f t="shared" si="374"/>
        <v>0</v>
      </c>
      <c r="BJ735" s="594"/>
      <c r="BK735" s="705">
        <f t="shared" si="375"/>
        <v>719</v>
      </c>
      <c r="BL735" s="756">
        <v>0</v>
      </c>
      <c r="BM735" s="756">
        <v>0</v>
      </c>
      <c r="BN735" s="756">
        <v>0</v>
      </c>
      <c r="BO735" s="756">
        <v>0</v>
      </c>
      <c r="BP735" s="756">
        <v>0</v>
      </c>
      <c r="BQ735" s="756">
        <v>0</v>
      </c>
      <c r="BR735" s="756">
        <v>0</v>
      </c>
      <c r="BS735" s="646">
        <f t="shared" si="386"/>
        <v>0</v>
      </c>
      <c r="BT735" s="594"/>
      <c r="BU735" s="705">
        <f t="shared" si="376"/>
        <v>719</v>
      </c>
      <c r="BV735" s="756">
        <v>0</v>
      </c>
      <c r="BW735" s="756">
        <v>0</v>
      </c>
      <c r="BX735" s="756">
        <v>0</v>
      </c>
      <c r="BY735" s="756">
        <v>0</v>
      </c>
      <c r="BZ735" s="756">
        <v>0</v>
      </c>
      <c r="CA735" s="756">
        <v>0</v>
      </c>
      <c r="CB735" s="756">
        <v>0</v>
      </c>
      <c r="CC735" s="646">
        <f t="shared" si="387"/>
        <v>0</v>
      </c>
      <c r="CD735" s="594"/>
      <c r="CE735" s="705">
        <f t="shared" si="364"/>
        <v>719</v>
      </c>
      <c r="CF735" s="756">
        <f t="shared" si="391"/>
        <v>0</v>
      </c>
      <c r="CG735" s="756">
        <f t="shared" si="391"/>
        <v>0</v>
      </c>
      <c r="CH735" s="756">
        <f t="shared" si="391"/>
        <v>0</v>
      </c>
      <c r="CI735" s="756">
        <f t="shared" si="360"/>
        <v>0</v>
      </c>
      <c r="CJ735" s="756">
        <f t="shared" si="360"/>
        <v>0</v>
      </c>
      <c r="CK735" s="756">
        <f t="shared" si="360"/>
        <v>0</v>
      </c>
      <c r="CL735" s="756">
        <f t="shared" si="360"/>
        <v>0</v>
      </c>
      <c r="CM735" s="646">
        <f t="shared" si="388"/>
        <v>0</v>
      </c>
      <c r="CN735" s="594"/>
      <c r="CO735" s="705">
        <f t="shared" si="365"/>
        <v>719</v>
      </c>
      <c r="CP735" s="756">
        <v>0</v>
      </c>
      <c r="CQ735" s="756">
        <v>0</v>
      </c>
      <c r="CR735" s="756">
        <v>0</v>
      </c>
      <c r="CS735" s="756">
        <v>0</v>
      </c>
      <c r="CT735" s="756">
        <v>0</v>
      </c>
      <c r="CU735" s="756">
        <v>0</v>
      </c>
      <c r="CV735" s="756">
        <v>0</v>
      </c>
      <c r="CW735" s="646">
        <f t="shared" si="389"/>
        <v>0</v>
      </c>
      <c r="CX735" s="685"/>
      <c r="CY735" s="705">
        <f t="shared" si="366"/>
        <v>719</v>
      </c>
      <c r="CZ735" s="756">
        <v>0</v>
      </c>
      <c r="DA735" s="756">
        <v>0</v>
      </c>
      <c r="DB735" s="756">
        <v>0</v>
      </c>
      <c r="DC735" s="756">
        <v>0</v>
      </c>
      <c r="DD735" s="756">
        <v>0</v>
      </c>
      <c r="DE735" s="767">
        <f t="shared" si="377"/>
        <v>0</v>
      </c>
      <c r="DF735" s="756">
        <v>0</v>
      </c>
      <c r="DG735" s="756">
        <v>0</v>
      </c>
      <c r="DH735" s="756">
        <v>0</v>
      </c>
      <c r="DI735" s="756">
        <v>0</v>
      </c>
      <c r="DJ735" s="767">
        <f t="shared" si="378"/>
        <v>0</v>
      </c>
      <c r="DK735" s="715">
        <f t="shared" si="379"/>
        <v>0</v>
      </c>
      <c r="DL735" s="685"/>
      <c r="DM735" s="705">
        <f t="shared" si="367"/>
        <v>719</v>
      </c>
      <c r="DN735" s="715">
        <f t="shared" si="380"/>
        <v>0</v>
      </c>
    </row>
    <row r="736" spans="2:118" x14ac:dyDescent="0.25">
      <c r="B736" s="705">
        <v>720</v>
      </c>
      <c r="C736" s="765">
        <f>(1+_xlfn.XLOOKUP(INT((B736-1)/12)+1,'ZC Curve'!$B$8:$B$107,'ZC Curve'!R$8:R$107,,0))^(1/12)-1</f>
        <v>0</v>
      </c>
      <c r="D736" s="766">
        <f t="shared" si="381"/>
        <v>1</v>
      </c>
      <c r="E736" s="685"/>
      <c r="F736" s="705">
        <v>720</v>
      </c>
      <c r="G736" s="756">
        <v>0</v>
      </c>
      <c r="H736" s="756">
        <v>0</v>
      </c>
      <c r="I736" s="756">
        <v>0</v>
      </c>
      <c r="J736" s="756">
        <v>0</v>
      </c>
      <c r="K736" s="756">
        <v>0</v>
      </c>
      <c r="L736" s="756">
        <v>0</v>
      </c>
      <c r="M736" s="756">
        <v>0</v>
      </c>
      <c r="N736" s="646">
        <f t="shared" si="382"/>
        <v>0</v>
      </c>
      <c r="O736" s="594"/>
      <c r="P736" s="705">
        <f t="shared" si="368"/>
        <v>720</v>
      </c>
      <c r="Q736" s="756">
        <v>0</v>
      </c>
      <c r="R736" s="756">
        <v>0</v>
      </c>
      <c r="S736" s="756">
        <v>0</v>
      </c>
      <c r="T736" s="756">
        <v>0</v>
      </c>
      <c r="U736" s="756">
        <v>0</v>
      </c>
      <c r="V736" s="756">
        <v>0</v>
      </c>
      <c r="W736" s="756">
        <v>0</v>
      </c>
      <c r="X736" s="646">
        <f t="shared" si="383"/>
        <v>0</v>
      </c>
      <c r="Y736" s="594"/>
      <c r="Z736" s="705">
        <f t="shared" si="369"/>
        <v>720</v>
      </c>
      <c r="AA736" s="756">
        <f t="shared" si="390"/>
        <v>0</v>
      </c>
      <c r="AB736" s="756">
        <f t="shared" si="390"/>
        <v>0</v>
      </c>
      <c r="AC736" s="756">
        <f t="shared" si="390"/>
        <v>0</v>
      </c>
      <c r="AD736" s="756">
        <f t="shared" si="359"/>
        <v>0</v>
      </c>
      <c r="AE736" s="756">
        <f t="shared" si="359"/>
        <v>0</v>
      </c>
      <c r="AF736" s="756">
        <f t="shared" si="359"/>
        <v>0</v>
      </c>
      <c r="AG736" s="756">
        <f t="shared" si="359"/>
        <v>0</v>
      </c>
      <c r="AH736" s="646">
        <f t="shared" si="384"/>
        <v>0</v>
      </c>
      <c r="AI736" s="594"/>
      <c r="AJ736" s="705">
        <f t="shared" si="370"/>
        <v>720</v>
      </c>
      <c r="AK736" s="756">
        <v>0</v>
      </c>
      <c r="AL736" s="756">
        <v>0</v>
      </c>
      <c r="AM736" s="756">
        <v>0</v>
      </c>
      <c r="AN736" s="756">
        <v>0</v>
      </c>
      <c r="AO736" s="756">
        <v>0</v>
      </c>
      <c r="AP736" s="756">
        <v>0</v>
      </c>
      <c r="AQ736" s="756">
        <v>0</v>
      </c>
      <c r="AR736" s="646">
        <f t="shared" si="385"/>
        <v>0</v>
      </c>
      <c r="AS736" s="594"/>
      <c r="AT736" s="705">
        <f t="shared" si="371"/>
        <v>720</v>
      </c>
      <c r="AU736" s="756">
        <v>0</v>
      </c>
      <c r="AV736" s="756">
        <v>0</v>
      </c>
      <c r="AW736" s="756">
        <v>0</v>
      </c>
      <c r="AX736" s="756">
        <v>0</v>
      </c>
      <c r="AY736" s="756">
        <v>0</v>
      </c>
      <c r="AZ736" s="767">
        <f t="shared" si="358"/>
        <v>0</v>
      </c>
      <c r="BA736" s="756">
        <v>0</v>
      </c>
      <c r="BB736" s="756">
        <v>0</v>
      </c>
      <c r="BC736" s="756">
        <v>0</v>
      </c>
      <c r="BD736" s="756">
        <v>0</v>
      </c>
      <c r="BE736" s="767">
        <f t="shared" si="372"/>
        <v>0</v>
      </c>
      <c r="BF736" s="646">
        <f t="shared" si="373"/>
        <v>0</v>
      </c>
      <c r="BG736" s="594"/>
      <c r="BH736" s="705">
        <f t="shared" si="363"/>
        <v>720</v>
      </c>
      <c r="BI736" s="646">
        <f t="shared" si="374"/>
        <v>0</v>
      </c>
      <c r="BJ736" s="594"/>
      <c r="BK736" s="705">
        <f t="shared" si="375"/>
        <v>720</v>
      </c>
      <c r="BL736" s="756">
        <v>0</v>
      </c>
      <c r="BM736" s="756">
        <v>0</v>
      </c>
      <c r="BN736" s="756">
        <v>0</v>
      </c>
      <c r="BO736" s="756">
        <v>0</v>
      </c>
      <c r="BP736" s="756">
        <v>0</v>
      </c>
      <c r="BQ736" s="756">
        <v>0</v>
      </c>
      <c r="BR736" s="756">
        <v>0</v>
      </c>
      <c r="BS736" s="646">
        <f t="shared" si="386"/>
        <v>0</v>
      </c>
      <c r="BT736" s="594"/>
      <c r="BU736" s="705">
        <f t="shared" si="376"/>
        <v>720</v>
      </c>
      <c r="BV736" s="756">
        <v>0</v>
      </c>
      <c r="BW736" s="756">
        <v>0</v>
      </c>
      <c r="BX736" s="756">
        <v>0</v>
      </c>
      <c r="BY736" s="756">
        <v>0</v>
      </c>
      <c r="BZ736" s="756">
        <v>0</v>
      </c>
      <c r="CA736" s="756">
        <v>0</v>
      </c>
      <c r="CB736" s="756">
        <v>0</v>
      </c>
      <c r="CC736" s="646">
        <f t="shared" si="387"/>
        <v>0</v>
      </c>
      <c r="CD736" s="594"/>
      <c r="CE736" s="705">
        <f t="shared" si="364"/>
        <v>720</v>
      </c>
      <c r="CF736" s="756">
        <f t="shared" si="391"/>
        <v>0</v>
      </c>
      <c r="CG736" s="756">
        <f t="shared" si="391"/>
        <v>0</v>
      </c>
      <c r="CH736" s="756">
        <f t="shared" si="391"/>
        <v>0</v>
      </c>
      <c r="CI736" s="756">
        <f t="shared" si="360"/>
        <v>0</v>
      </c>
      <c r="CJ736" s="756">
        <f t="shared" si="360"/>
        <v>0</v>
      </c>
      <c r="CK736" s="756">
        <f t="shared" si="360"/>
        <v>0</v>
      </c>
      <c r="CL736" s="756">
        <f t="shared" si="360"/>
        <v>0</v>
      </c>
      <c r="CM736" s="646">
        <f t="shared" si="388"/>
        <v>0</v>
      </c>
      <c r="CN736" s="594"/>
      <c r="CO736" s="705">
        <f t="shared" si="365"/>
        <v>720</v>
      </c>
      <c r="CP736" s="756">
        <v>0</v>
      </c>
      <c r="CQ736" s="756">
        <v>0</v>
      </c>
      <c r="CR736" s="756">
        <v>0</v>
      </c>
      <c r="CS736" s="756">
        <v>0</v>
      </c>
      <c r="CT736" s="756">
        <v>0</v>
      </c>
      <c r="CU736" s="756">
        <v>0</v>
      </c>
      <c r="CV736" s="756">
        <v>0</v>
      </c>
      <c r="CW736" s="646">
        <f t="shared" si="389"/>
        <v>0</v>
      </c>
      <c r="CX736" s="685"/>
      <c r="CY736" s="705">
        <f t="shared" si="366"/>
        <v>720</v>
      </c>
      <c r="CZ736" s="756">
        <v>0</v>
      </c>
      <c r="DA736" s="756">
        <v>0</v>
      </c>
      <c r="DB736" s="756">
        <v>0</v>
      </c>
      <c r="DC736" s="756">
        <v>0</v>
      </c>
      <c r="DD736" s="756">
        <v>0</v>
      </c>
      <c r="DE736" s="767">
        <f t="shared" si="377"/>
        <v>0</v>
      </c>
      <c r="DF736" s="756">
        <v>0</v>
      </c>
      <c r="DG736" s="756">
        <v>0</v>
      </c>
      <c r="DH736" s="756">
        <v>0</v>
      </c>
      <c r="DI736" s="756">
        <v>0</v>
      </c>
      <c r="DJ736" s="767">
        <f t="shared" si="378"/>
        <v>0</v>
      </c>
      <c r="DK736" s="715">
        <f t="shared" si="379"/>
        <v>0</v>
      </c>
      <c r="DL736" s="685"/>
      <c r="DM736" s="705">
        <f t="shared" si="367"/>
        <v>720</v>
      </c>
      <c r="DN736" s="715">
        <f t="shared" si="380"/>
        <v>0</v>
      </c>
    </row>
    <row r="737" spans="2:118" x14ac:dyDescent="0.25">
      <c r="B737" s="705">
        <v>721</v>
      </c>
      <c r="C737" s="765">
        <f>(1+_xlfn.XLOOKUP(INT((B737-1)/12)+1,'ZC Curve'!$B$8:$B$107,'ZC Curve'!R$8:R$107,,0))^(1/12)-1</f>
        <v>0</v>
      </c>
      <c r="D737" s="766">
        <f t="shared" si="381"/>
        <v>1</v>
      </c>
      <c r="E737" s="685"/>
      <c r="F737" s="705">
        <v>721</v>
      </c>
      <c r="G737" s="756">
        <v>0</v>
      </c>
      <c r="H737" s="756">
        <v>0</v>
      </c>
      <c r="I737" s="756">
        <v>0</v>
      </c>
      <c r="J737" s="756">
        <v>0</v>
      </c>
      <c r="K737" s="756">
        <v>0</v>
      </c>
      <c r="L737" s="756">
        <v>0</v>
      </c>
      <c r="M737" s="756">
        <v>0</v>
      </c>
      <c r="N737" s="646">
        <f t="shared" si="382"/>
        <v>0</v>
      </c>
      <c r="O737" s="594"/>
      <c r="P737" s="705">
        <f t="shared" si="368"/>
        <v>721</v>
      </c>
      <c r="Q737" s="756">
        <v>0</v>
      </c>
      <c r="R737" s="756">
        <v>0</v>
      </c>
      <c r="S737" s="756">
        <v>0</v>
      </c>
      <c r="T737" s="756">
        <v>0</v>
      </c>
      <c r="U737" s="756">
        <v>0</v>
      </c>
      <c r="V737" s="756">
        <v>0</v>
      </c>
      <c r="W737" s="756">
        <v>0</v>
      </c>
      <c r="X737" s="646">
        <f t="shared" si="383"/>
        <v>0</v>
      </c>
      <c r="Y737" s="594"/>
      <c r="Z737" s="705">
        <f t="shared" si="369"/>
        <v>721</v>
      </c>
      <c r="AA737" s="756">
        <f t="shared" si="390"/>
        <v>0</v>
      </c>
      <c r="AB737" s="756">
        <f t="shared" si="390"/>
        <v>0</v>
      </c>
      <c r="AC737" s="756">
        <f t="shared" si="390"/>
        <v>0</v>
      </c>
      <c r="AD737" s="756">
        <f t="shared" si="359"/>
        <v>0</v>
      </c>
      <c r="AE737" s="756">
        <f t="shared" si="359"/>
        <v>0</v>
      </c>
      <c r="AF737" s="756">
        <f t="shared" si="359"/>
        <v>0</v>
      </c>
      <c r="AG737" s="756">
        <f t="shared" si="359"/>
        <v>0</v>
      </c>
      <c r="AH737" s="646">
        <f t="shared" si="384"/>
        <v>0</v>
      </c>
      <c r="AI737" s="594"/>
      <c r="AJ737" s="705">
        <f t="shared" si="370"/>
        <v>721</v>
      </c>
      <c r="AK737" s="756">
        <v>0</v>
      </c>
      <c r="AL737" s="756">
        <v>0</v>
      </c>
      <c r="AM737" s="756">
        <v>0</v>
      </c>
      <c r="AN737" s="756">
        <v>0</v>
      </c>
      <c r="AO737" s="756">
        <v>0</v>
      </c>
      <c r="AP737" s="756">
        <v>0</v>
      </c>
      <c r="AQ737" s="756">
        <v>0</v>
      </c>
      <c r="AR737" s="646">
        <f t="shared" si="385"/>
        <v>0</v>
      </c>
      <c r="AS737" s="594"/>
      <c r="AT737" s="705">
        <f t="shared" si="371"/>
        <v>721</v>
      </c>
      <c r="AU737" s="756">
        <v>0</v>
      </c>
      <c r="AV737" s="756">
        <v>0</v>
      </c>
      <c r="AW737" s="756">
        <v>0</v>
      </c>
      <c r="AX737" s="756">
        <v>0</v>
      </c>
      <c r="AY737" s="756">
        <v>0</v>
      </c>
      <c r="AZ737" s="767">
        <f t="shared" si="358"/>
        <v>0</v>
      </c>
      <c r="BA737" s="756">
        <v>0</v>
      </c>
      <c r="BB737" s="756">
        <v>0</v>
      </c>
      <c r="BC737" s="756">
        <v>0</v>
      </c>
      <c r="BD737" s="756">
        <v>0</v>
      </c>
      <c r="BE737" s="767">
        <f t="shared" si="372"/>
        <v>0</v>
      </c>
      <c r="BF737" s="646">
        <f t="shared" si="373"/>
        <v>0</v>
      </c>
      <c r="BG737" s="594"/>
      <c r="BH737" s="705">
        <f t="shared" si="363"/>
        <v>721</v>
      </c>
      <c r="BI737" s="646">
        <f t="shared" si="374"/>
        <v>0</v>
      </c>
      <c r="BJ737" s="594"/>
      <c r="BK737" s="705">
        <f t="shared" si="375"/>
        <v>721</v>
      </c>
      <c r="BL737" s="756">
        <v>0</v>
      </c>
      <c r="BM737" s="756">
        <v>0</v>
      </c>
      <c r="BN737" s="756">
        <v>0</v>
      </c>
      <c r="BO737" s="756">
        <v>0</v>
      </c>
      <c r="BP737" s="756">
        <v>0</v>
      </c>
      <c r="BQ737" s="756">
        <v>0</v>
      </c>
      <c r="BR737" s="756">
        <v>0</v>
      </c>
      <c r="BS737" s="646">
        <f t="shared" si="386"/>
        <v>0</v>
      </c>
      <c r="BT737" s="594"/>
      <c r="BU737" s="705">
        <f t="shared" si="376"/>
        <v>721</v>
      </c>
      <c r="BV737" s="756">
        <v>0</v>
      </c>
      <c r="BW737" s="756">
        <v>0</v>
      </c>
      <c r="BX737" s="756">
        <v>0</v>
      </c>
      <c r="BY737" s="756">
        <v>0</v>
      </c>
      <c r="BZ737" s="756">
        <v>0</v>
      </c>
      <c r="CA737" s="756">
        <v>0</v>
      </c>
      <c r="CB737" s="756">
        <v>0</v>
      </c>
      <c r="CC737" s="646">
        <f t="shared" si="387"/>
        <v>0</v>
      </c>
      <c r="CD737" s="594"/>
      <c r="CE737" s="705">
        <f t="shared" si="364"/>
        <v>721</v>
      </c>
      <c r="CF737" s="756">
        <f t="shared" si="391"/>
        <v>0</v>
      </c>
      <c r="CG737" s="756">
        <f t="shared" si="391"/>
        <v>0</v>
      </c>
      <c r="CH737" s="756">
        <f t="shared" si="391"/>
        <v>0</v>
      </c>
      <c r="CI737" s="756">
        <f t="shared" si="360"/>
        <v>0</v>
      </c>
      <c r="CJ737" s="756">
        <f t="shared" si="360"/>
        <v>0</v>
      </c>
      <c r="CK737" s="756">
        <f t="shared" si="360"/>
        <v>0</v>
      </c>
      <c r="CL737" s="756">
        <f t="shared" si="360"/>
        <v>0</v>
      </c>
      <c r="CM737" s="646">
        <f t="shared" si="388"/>
        <v>0</v>
      </c>
      <c r="CN737" s="594"/>
      <c r="CO737" s="705">
        <f t="shared" si="365"/>
        <v>721</v>
      </c>
      <c r="CP737" s="756">
        <v>0</v>
      </c>
      <c r="CQ737" s="756">
        <v>0</v>
      </c>
      <c r="CR737" s="756">
        <v>0</v>
      </c>
      <c r="CS737" s="756">
        <v>0</v>
      </c>
      <c r="CT737" s="756">
        <v>0</v>
      </c>
      <c r="CU737" s="756">
        <v>0</v>
      </c>
      <c r="CV737" s="756">
        <v>0</v>
      </c>
      <c r="CW737" s="646">
        <f t="shared" si="389"/>
        <v>0</v>
      </c>
      <c r="CX737" s="685"/>
      <c r="CY737" s="705">
        <f t="shared" si="366"/>
        <v>721</v>
      </c>
      <c r="CZ737" s="756">
        <v>0</v>
      </c>
      <c r="DA737" s="756">
        <v>0</v>
      </c>
      <c r="DB737" s="756">
        <v>0</v>
      </c>
      <c r="DC737" s="756">
        <v>0</v>
      </c>
      <c r="DD737" s="756">
        <v>0</v>
      </c>
      <c r="DE737" s="767">
        <f t="shared" si="377"/>
        <v>0</v>
      </c>
      <c r="DF737" s="756">
        <v>0</v>
      </c>
      <c r="DG737" s="756">
        <v>0</v>
      </c>
      <c r="DH737" s="756">
        <v>0</v>
      </c>
      <c r="DI737" s="756">
        <v>0</v>
      </c>
      <c r="DJ737" s="767">
        <f t="shared" si="378"/>
        <v>0</v>
      </c>
      <c r="DK737" s="715">
        <f t="shared" si="379"/>
        <v>0</v>
      </c>
      <c r="DL737" s="685"/>
      <c r="DM737" s="705">
        <f t="shared" si="367"/>
        <v>721</v>
      </c>
      <c r="DN737" s="715">
        <f t="shared" si="380"/>
        <v>0</v>
      </c>
    </row>
    <row r="738" spans="2:118" x14ac:dyDescent="0.25">
      <c r="B738" s="705">
        <v>722</v>
      </c>
      <c r="C738" s="765">
        <f>(1+_xlfn.XLOOKUP(INT((B738-1)/12)+1,'ZC Curve'!$B$8:$B$107,'ZC Curve'!R$8:R$107,,0))^(1/12)-1</f>
        <v>0</v>
      </c>
      <c r="D738" s="766">
        <f t="shared" si="381"/>
        <v>1</v>
      </c>
      <c r="E738" s="685"/>
      <c r="F738" s="705">
        <v>722</v>
      </c>
      <c r="G738" s="756">
        <v>0</v>
      </c>
      <c r="H738" s="756">
        <v>0</v>
      </c>
      <c r="I738" s="756">
        <v>0</v>
      </c>
      <c r="J738" s="756">
        <v>0</v>
      </c>
      <c r="K738" s="756">
        <v>0</v>
      </c>
      <c r="L738" s="756">
        <v>0</v>
      </c>
      <c r="M738" s="756">
        <v>0</v>
      </c>
      <c r="N738" s="646">
        <f t="shared" si="382"/>
        <v>0</v>
      </c>
      <c r="O738" s="594"/>
      <c r="P738" s="705">
        <f t="shared" si="368"/>
        <v>722</v>
      </c>
      <c r="Q738" s="756">
        <v>0</v>
      </c>
      <c r="R738" s="756">
        <v>0</v>
      </c>
      <c r="S738" s="756">
        <v>0</v>
      </c>
      <c r="T738" s="756">
        <v>0</v>
      </c>
      <c r="U738" s="756">
        <v>0</v>
      </c>
      <c r="V738" s="756">
        <v>0</v>
      </c>
      <c r="W738" s="756">
        <v>0</v>
      </c>
      <c r="X738" s="646">
        <f t="shared" si="383"/>
        <v>0</v>
      </c>
      <c r="Y738" s="594"/>
      <c r="Z738" s="705">
        <f t="shared" si="369"/>
        <v>722</v>
      </c>
      <c r="AA738" s="756">
        <f t="shared" si="390"/>
        <v>0</v>
      </c>
      <c r="AB738" s="756">
        <f t="shared" si="390"/>
        <v>0</v>
      </c>
      <c r="AC738" s="756">
        <f t="shared" si="390"/>
        <v>0</v>
      </c>
      <c r="AD738" s="756">
        <f t="shared" si="359"/>
        <v>0</v>
      </c>
      <c r="AE738" s="756">
        <f t="shared" si="359"/>
        <v>0</v>
      </c>
      <c r="AF738" s="756">
        <f t="shared" si="359"/>
        <v>0</v>
      </c>
      <c r="AG738" s="756">
        <f t="shared" si="359"/>
        <v>0</v>
      </c>
      <c r="AH738" s="646">
        <f t="shared" si="384"/>
        <v>0</v>
      </c>
      <c r="AI738" s="594"/>
      <c r="AJ738" s="705">
        <f t="shared" si="370"/>
        <v>722</v>
      </c>
      <c r="AK738" s="756">
        <v>0</v>
      </c>
      <c r="AL738" s="756">
        <v>0</v>
      </c>
      <c r="AM738" s="756">
        <v>0</v>
      </c>
      <c r="AN738" s="756">
        <v>0</v>
      </c>
      <c r="AO738" s="756">
        <v>0</v>
      </c>
      <c r="AP738" s="756">
        <v>0</v>
      </c>
      <c r="AQ738" s="756">
        <v>0</v>
      </c>
      <c r="AR738" s="646">
        <f t="shared" si="385"/>
        <v>0</v>
      </c>
      <c r="AS738" s="594"/>
      <c r="AT738" s="705">
        <f t="shared" si="371"/>
        <v>722</v>
      </c>
      <c r="AU738" s="756">
        <v>0</v>
      </c>
      <c r="AV738" s="756">
        <v>0</v>
      </c>
      <c r="AW738" s="756">
        <v>0</v>
      </c>
      <c r="AX738" s="756">
        <v>0</v>
      </c>
      <c r="AY738" s="756">
        <v>0</v>
      </c>
      <c r="AZ738" s="767">
        <f t="shared" si="358"/>
        <v>0</v>
      </c>
      <c r="BA738" s="756">
        <v>0</v>
      </c>
      <c r="BB738" s="756">
        <v>0</v>
      </c>
      <c r="BC738" s="756">
        <v>0</v>
      </c>
      <c r="BD738" s="756">
        <v>0</v>
      </c>
      <c r="BE738" s="767">
        <f t="shared" si="372"/>
        <v>0</v>
      </c>
      <c r="BF738" s="646">
        <f t="shared" si="373"/>
        <v>0</v>
      </c>
      <c r="BG738" s="594"/>
      <c r="BH738" s="705">
        <f t="shared" si="363"/>
        <v>722</v>
      </c>
      <c r="BI738" s="646">
        <f t="shared" si="374"/>
        <v>0</v>
      </c>
      <c r="BJ738" s="594"/>
      <c r="BK738" s="705">
        <f t="shared" si="375"/>
        <v>722</v>
      </c>
      <c r="BL738" s="756">
        <v>0</v>
      </c>
      <c r="BM738" s="756">
        <v>0</v>
      </c>
      <c r="BN738" s="756">
        <v>0</v>
      </c>
      <c r="BO738" s="756">
        <v>0</v>
      </c>
      <c r="BP738" s="756">
        <v>0</v>
      </c>
      <c r="BQ738" s="756">
        <v>0</v>
      </c>
      <c r="BR738" s="756">
        <v>0</v>
      </c>
      <c r="BS738" s="646">
        <f t="shared" si="386"/>
        <v>0</v>
      </c>
      <c r="BT738" s="594"/>
      <c r="BU738" s="705">
        <f t="shared" si="376"/>
        <v>722</v>
      </c>
      <c r="BV738" s="756">
        <v>0</v>
      </c>
      <c r="BW738" s="756">
        <v>0</v>
      </c>
      <c r="BX738" s="756">
        <v>0</v>
      </c>
      <c r="BY738" s="756">
        <v>0</v>
      </c>
      <c r="BZ738" s="756">
        <v>0</v>
      </c>
      <c r="CA738" s="756">
        <v>0</v>
      </c>
      <c r="CB738" s="756">
        <v>0</v>
      </c>
      <c r="CC738" s="646">
        <f t="shared" si="387"/>
        <v>0</v>
      </c>
      <c r="CD738" s="594"/>
      <c r="CE738" s="705">
        <f t="shared" si="364"/>
        <v>722</v>
      </c>
      <c r="CF738" s="756">
        <f t="shared" si="391"/>
        <v>0</v>
      </c>
      <c r="CG738" s="756">
        <f t="shared" si="391"/>
        <v>0</v>
      </c>
      <c r="CH738" s="756">
        <f t="shared" si="391"/>
        <v>0</v>
      </c>
      <c r="CI738" s="756">
        <f t="shared" si="360"/>
        <v>0</v>
      </c>
      <c r="CJ738" s="756">
        <f t="shared" si="360"/>
        <v>0</v>
      </c>
      <c r="CK738" s="756">
        <f t="shared" si="360"/>
        <v>0</v>
      </c>
      <c r="CL738" s="756">
        <f t="shared" si="360"/>
        <v>0</v>
      </c>
      <c r="CM738" s="646">
        <f t="shared" si="388"/>
        <v>0</v>
      </c>
      <c r="CN738" s="594"/>
      <c r="CO738" s="705">
        <f t="shared" si="365"/>
        <v>722</v>
      </c>
      <c r="CP738" s="756">
        <v>0</v>
      </c>
      <c r="CQ738" s="756">
        <v>0</v>
      </c>
      <c r="CR738" s="756">
        <v>0</v>
      </c>
      <c r="CS738" s="756">
        <v>0</v>
      </c>
      <c r="CT738" s="756">
        <v>0</v>
      </c>
      <c r="CU738" s="756">
        <v>0</v>
      </c>
      <c r="CV738" s="756">
        <v>0</v>
      </c>
      <c r="CW738" s="646">
        <f t="shared" si="389"/>
        <v>0</v>
      </c>
      <c r="CX738" s="685"/>
      <c r="CY738" s="705">
        <f t="shared" si="366"/>
        <v>722</v>
      </c>
      <c r="CZ738" s="756">
        <v>0</v>
      </c>
      <c r="DA738" s="756">
        <v>0</v>
      </c>
      <c r="DB738" s="756">
        <v>0</v>
      </c>
      <c r="DC738" s="756">
        <v>0</v>
      </c>
      <c r="DD738" s="756">
        <v>0</v>
      </c>
      <c r="DE738" s="767">
        <f t="shared" si="377"/>
        <v>0</v>
      </c>
      <c r="DF738" s="756">
        <v>0</v>
      </c>
      <c r="DG738" s="756">
        <v>0</v>
      </c>
      <c r="DH738" s="756">
        <v>0</v>
      </c>
      <c r="DI738" s="756">
        <v>0</v>
      </c>
      <c r="DJ738" s="767">
        <f t="shared" si="378"/>
        <v>0</v>
      </c>
      <c r="DK738" s="715">
        <f t="shared" si="379"/>
        <v>0</v>
      </c>
      <c r="DL738" s="685"/>
      <c r="DM738" s="705">
        <f t="shared" si="367"/>
        <v>722</v>
      </c>
      <c r="DN738" s="715">
        <f t="shared" si="380"/>
        <v>0</v>
      </c>
    </row>
    <row r="739" spans="2:118" x14ac:dyDescent="0.25">
      <c r="B739" s="705">
        <v>723</v>
      </c>
      <c r="C739" s="765">
        <f>(1+_xlfn.XLOOKUP(INT((B739-1)/12)+1,'ZC Curve'!$B$8:$B$107,'ZC Curve'!R$8:R$107,,0))^(1/12)-1</f>
        <v>0</v>
      </c>
      <c r="D739" s="766">
        <f t="shared" si="381"/>
        <v>1</v>
      </c>
      <c r="E739" s="685"/>
      <c r="F739" s="705">
        <v>723</v>
      </c>
      <c r="G739" s="756">
        <v>0</v>
      </c>
      <c r="H739" s="756">
        <v>0</v>
      </c>
      <c r="I739" s="756">
        <v>0</v>
      </c>
      <c r="J739" s="756">
        <v>0</v>
      </c>
      <c r="K739" s="756">
        <v>0</v>
      </c>
      <c r="L739" s="756">
        <v>0</v>
      </c>
      <c r="M739" s="756">
        <v>0</v>
      </c>
      <c r="N739" s="646">
        <f t="shared" si="382"/>
        <v>0</v>
      </c>
      <c r="O739" s="594"/>
      <c r="P739" s="705">
        <f t="shared" si="368"/>
        <v>723</v>
      </c>
      <c r="Q739" s="756">
        <v>0</v>
      </c>
      <c r="R739" s="756">
        <v>0</v>
      </c>
      <c r="S739" s="756">
        <v>0</v>
      </c>
      <c r="T739" s="756">
        <v>0</v>
      </c>
      <c r="U739" s="756">
        <v>0</v>
      </c>
      <c r="V739" s="756">
        <v>0</v>
      </c>
      <c r="W739" s="756">
        <v>0</v>
      </c>
      <c r="X739" s="646">
        <f t="shared" si="383"/>
        <v>0</v>
      </c>
      <c r="Y739" s="594"/>
      <c r="Z739" s="705">
        <f t="shared" si="369"/>
        <v>723</v>
      </c>
      <c r="AA739" s="756">
        <f t="shared" si="390"/>
        <v>0</v>
      </c>
      <c r="AB739" s="756">
        <f t="shared" si="390"/>
        <v>0</v>
      </c>
      <c r="AC739" s="756">
        <f t="shared" si="390"/>
        <v>0</v>
      </c>
      <c r="AD739" s="756">
        <f t="shared" si="359"/>
        <v>0</v>
      </c>
      <c r="AE739" s="756">
        <f t="shared" si="359"/>
        <v>0</v>
      </c>
      <c r="AF739" s="756">
        <f t="shared" si="359"/>
        <v>0</v>
      </c>
      <c r="AG739" s="756">
        <f t="shared" si="359"/>
        <v>0</v>
      </c>
      <c r="AH739" s="646">
        <f t="shared" si="384"/>
        <v>0</v>
      </c>
      <c r="AI739" s="594"/>
      <c r="AJ739" s="705">
        <f t="shared" si="370"/>
        <v>723</v>
      </c>
      <c r="AK739" s="756">
        <v>0</v>
      </c>
      <c r="AL739" s="756">
        <v>0</v>
      </c>
      <c r="AM739" s="756">
        <v>0</v>
      </c>
      <c r="AN739" s="756">
        <v>0</v>
      </c>
      <c r="AO739" s="756">
        <v>0</v>
      </c>
      <c r="AP739" s="756">
        <v>0</v>
      </c>
      <c r="AQ739" s="756">
        <v>0</v>
      </c>
      <c r="AR739" s="646">
        <f t="shared" si="385"/>
        <v>0</v>
      </c>
      <c r="AS739" s="594"/>
      <c r="AT739" s="705">
        <f t="shared" si="371"/>
        <v>723</v>
      </c>
      <c r="AU739" s="756">
        <v>0</v>
      </c>
      <c r="AV739" s="756">
        <v>0</v>
      </c>
      <c r="AW739" s="756">
        <v>0</v>
      </c>
      <c r="AX739" s="756">
        <v>0</v>
      </c>
      <c r="AY739" s="756">
        <v>0</v>
      </c>
      <c r="AZ739" s="767">
        <f t="shared" si="358"/>
        <v>0</v>
      </c>
      <c r="BA739" s="756">
        <v>0</v>
      </c>
      <c r="BB739" s="756">
        <v>0</v>
      </c>
      <c r="BC739" s="756">
        <v>0</v>
      </c>
      <c r="BD739" s="756">
        <v>0</v>
      </c>
      <c r="BE739" s="767">
        <f t="shared" si="372"/>
        <v>0</v>
      </c>
      <c r="BF739" s="646">
        <f t="shared" si="373"/>
        <v>0</v>
      </c>
      <c r="BG739" s="594"/>
      <c r="BH739" s="705">
        <f t="shared" si="363"/>
        <v>723</v>
      </c>
      <c r="BI739" s="646">
        <f t="shared" si="374"/>
        <v>0</v>
      </c>
      <c r="BJ739" s="594"/>
      <c r="BK739" s="705">
        <f t="shared" si="375"/>
        <v>723</v>
      </c>
      <c r="BL739" s="756">
        <v>0</v>
      </c>
      <c r="BM739" s="756">
        <v>0</v>
      </c>
      <c r="BN739" s="756">
        <v>0</v>
      </c>
      <c r="BO739" s="756">
        <v>0</v>
      </c>
      <c r="BP739" s="756">
        <v>0</v>
      </c>
      <c r="BQ739" s="756">
        <v>0</v>
      </c>
      <c r="BR739" s="756">
        <v>0</v>
      </c>
      <c r="BS739" s="646">
        <f t="shared" si="386"/>
        <v>0</v>
      </c>
      <c r="BT739" s="594"/>
      <c r="BU739" s="705">
        <f t="shared" si="376"/>
        <v>723</v>
      </c>
      <c r="BV739" s="756">
        <v>0</v>
      </c>
      <c r="BW739" s="756">
        <v>0</v>
      </c>
      <c r="BX739" s="756">
        <v>0</v>
      </c>
      <c r="BY739" s="756">
        <v>0</v>
      </c>
      <c r="BZ739" s="756">
        <v>0</v>
      </c>
      <c r="CA739" s="756">
        <v>0</v>
      </c>
      <c r="CB739" s="756">
        <v>0</v>
      </c>
      <c r="CC739" s="646">
        <f t="shared" si="387"/>
        <v>0</v>
      </c>
      <c r="CD739" s="594"/>
      <c r="CE739" s="705">
        <f t="shared" si="364"/>
        <v>723</v>
      </c>
      <c r="CF739" s="756">
        <f t="shared" si="391"/>
        <v>0</v>
      </c>
      <c r="CG739" s="756">
        <f t="shared" si="391"/>
        <v>0</v>
      </c>
      <c r="CH739" s="756">
        <f t="shared" si="391"/>
        <v>0</v>
      </c>
      <c r="CI739" s="756">
        <f t="shared" si="360"/>
        <v>0</v>
      </c>
      <c r="CJ739" s="756">
        <f t="shared" si="360"/>
        <v>0</v>
      </c>
      <c r="CK739" s="756">
        <f t="shared" si="360"/>
        <v>0</v>
      </c>
      <c r="CL739" s="756">
        <f t="shared" si="360"/>
        <v>0</v>
      </c>
      <c r="CM739" s="646">
        <f t="shared" si="388"/>
        <v>0</v>
      </c>
      <c r="CN739" s="594"/>
      <c r="CO739" s="705">
        <f t="shared" si="365"/>
        <v>723</v>
      </c>
      <c r="CP739" s="756">
        <v>0</v>
      </c>
      <c r="CQ739" s="756">
        <v>0</v>
      </c>
      <c r="CR739" s="756">
        <v>0</v>
      </c>
      <c r="CS739" s="756">
        <v>0</v>
      </c>
      <c r="CT739" s="756">
        <v>0</v>
      </c>
      <c r="CU739" s="756">
        <v>0</v>
      </c>
      <c r="CV739" s="756">
        <v>0</v>
      </c>
      <c r="CW739" s="646">
        <f t="shared" si="389"/>
        <v>0</v>
      </c>
      <c r="CX739" s="685"/>
      <c r="CY739" s="705">
        <f t="shared" si="366"/>
        <v>723</v>
      </c>
      <c r="CZ739" s="756">
        <v>0</v>
      </c>
      <c r="DA739" s="756">
        <v>0</v>
      </c>
      <c r="DB739" s="756">
        <v>0</v>
      </c>
      <c r="DC739" s="756">
        <v>0</v>
      </c>
      <c r="DD739" s="756">
        <v>0</v>
      </c>
      <c r="DE739" s="767">
        <f t="shared" si="377"/>
        <v>0</v>
      </c>
      <c r="DF739" s="756">
        <v>0</v>
      </c>
      <c r="DG739" s="756">
        <v>0</v>
      </c>
      <c r="DH739" s="756">
        <v>0</v>
      </c>
      <c r="DI739" s="756">
        <v>0</v>
      </c>
      <c r="DJ739" s="767">
        <f t="shared" si="378"/>
        <v>0</v>
      </c>
      <c r="DK739" s="715">
        <f t="shared" si="379"/>
        <v>0</v>
      </c>
      <c r="DL739" s="685"/>
      <c r="DM739" s="705">
        <f t="shared" si="367"/>
        <v>723</v>
      </c>
      <c r="DN739" s="715">
        <f t="shared" si="380"/>
        <v>0</v>
      </c>
    </row>
    <row r="740" spans="2:118" x14ac:dyDescent="0.25">
      <c r="B740" s="705">
        <v>724</v>
      </c>
      <c r="C740" s="765">
        <f>(1+_xlfn.XLOOKUP(INT((B740-1)/12)+1,'ZC Curve'!$B$8:$B$107,'ZC Curve'!R$8:R$107,,0))^(1/12)-1</f>
        <v>0</v>
      </c>
      <c r="D740" s="766">
        <f t="shared" si="381"/>
        <v>1</v>
      </c>
      <c r="E740" s="685"/>
      <c r="F740" s="705">
        <v>724</v>
      </c>
      <c r="G740" s="756">
        <v>0</v>
      </c>
      <c r="H740" s="756">
        <v>0</v>
      </c>
      <c r="I740" s="756">
        <v>0</v>
      </c>
      <c r="J740" s="756">
        <v>0</v>
      </c>
      <c r="K740" s="756">
        <v>0</v>
      </c>
      <c r="L740" s="756">
        <v>0</v>
      </c>
      <c r="M740" s="756">
        <v>0</v>
      </c>
      <c r="N740" s="646">
        <f t="shared" si="382"/>
        <v>0</v>
      </c>
      <c r="O740" s="594"/>
      <c r="P740" s="705">
        <f t="shared" si="368"/>
        <v>724</v>
      </c>
      <c r="Q740" s="756">
        <v>0</v>
      </c>
      <c r="R740" s="756">
        <v>0</v>
      </c>
      <c r="S740" s="756">
        <v>0</v>
      </c>
      <c r="T740" s="756">
        <v>0</v>
      </c>
      <c r="U740" s="756">
        <v>0</v>
      </c>
      <c r="V740" s="756">
        <v>0</v>
      </c>
      <c r="W740" s="756">
        <v>0</v>
      </c>
      <c r="X740" s="646">
        <f t="shared" si="383"/>
        <v>0</v>
      </c>
      <c r="Y740" s="594"/>
      <c r="Z740" s="705">
        <f t="shared" si="369"/>
        <v>724</v>
      </c>
      <c r="AA740" s="756">
        <f t="shared" si="390"/>
        <v>0</v>
      </c>
      <c r="AB740" s="756">
        <f t="shared" si="390"/>
        <v>0</v>
      </c>
      <c r="AC740" s="756">
        <f t="shared" si="390"/>
        <v>0</v>
      </c>
      <c r="AD740" s="756">
        <f t="shared" si="359"/>
        <v>0</v>
      </c>
      <c r="AE740" s="756">
        <f t="shared" si="359"/>
        <v>0</v>
      </c>
      <c r="AF740" s="756">
        <f t="shared" si="359"/>
        <v>0</v>
      </c>
      <c r="AG740" s="756">
        <f t="shared" si="359"/>
        <v>0</v>
      </c>
      <c r="AH740" s="646">
        <f t="shared" si="384"/>
        <v>0</v>
      </c>
      <c r="AI740" s="594"/>
      <c r="AJ740" s="705">
        <f t="shared" si="370"/>
        <v>724</v>
      </c>
      <c r="AK740" s="756">
        <v>0</v>
      </c>
      <c r="AL740" s="756">
        <v>0</v>
      </c>
      <c r="AM740" s="756">
        <v>0</v>
      </c>
      <c r="AN740" s="756">
        <v>0</v>
      </c>
      <c r="AO740" s="756">
        <v>0</v>
      </c>
      <c r="AP740" s="756">
        <v>0</v>
      </c>
      <c r="AQ740" s="756">
        <v>0</v>
      </c>
      <c r="AR740" s="646">
        <f t="shared" si="385"/>
        <v>0</v>
      </c>
      <c r="AS740" s="594"/>
      <c r="AT740" s="705">
        <f t="shared" si="371"/>
        <v>724</v>
      </c>
      <c r="AU740" s="756">
        <v>0</v>
      </c>
      <c r="AV740" s="756">
        <v>0</v>
      </c>
      <c r="AW740" s="756">
        <v>0</v>
      </c>
      <c r="AX740" s="756">
        <v>0</v>
      </c>
      <c r="AY740" s="756">
        <v>0</v>
      </c>
      <c r="AZ740" s="767">
        <f t="shared" si="358"/>
        <v>0</v>
      </c>
      <c r="BA740" s="756">
        <v>0</v>
      </c>
      <c r="BB740" s="756">
        <v>0</v>
      </c>
      <c r="BC740" s="756">
        <v>0</v>
      </c>
      <c r="BD740" s="756">
        <v>0</v>
      </c>
      <c r="BE740" s="767">
        <f t="shared" si="372"/>
        <v>0</v>
      </c>
      <c r="BF740" s="646">
        <f t="shared" si="373"/>
        <v>0</v>
      </c>
      <c r="BG740" s="594"/>
      <c r="BH740" s="705">
        <f t="shared" si="363"/>
        <v>724</v>
      </c>
      <c r="BI740" s="646">
        <f t="shared" si="374"/>
        <v>0</v>
      </c>
      <c r="BJ740" s="594"/>
      <c r="BK740" s="705">
        <f t="shared" si="375"/>
        <v>724</v>
      </c>
      <c r="BL740" s="756">
        <v>0</v>
      </c>
      <c r="BM740" s="756">
        <v>0</v>
      </c>
      <c r="BN740" s="756">
        <v>0</v>
      </c>
      <c r="BO740" s="756">
        <v>0</v>
      </c>
      <c r="BP740" s="756">
        <v>0</v>
      </c>
      <c r="BQ740" s="756">
        <v>0</v>
      </c>
      <c r="BR740" s="756">
        <v>0</v>
      </c>
      <c r="BS740" s="646">
        <f t="shared" si="386"/>
        <v>0</v>
      </c>
      <c r="BT740" s="594"/>
      <c r="BU740" s="705">
        <f t="shared" si="376"/>
        <v>724</v>
      </c>
      <c r="BV740" s="756">
        <v>0</v>
      </c>
      <c r="BW740" s="756">
        <v>0</v>
      </c>
      <c r="BX740" s="756">
        <v>0</v>
      </c>
      <c r="BY740" s="756">
        <v>0</v>
      </c>
      <c r="BZ740" s="756">
        <v>0</v>
      </c>
      <c r="CA740" s="756">
        <v>0</v>
      </c>
      <c r="CB740" s="756">
        <v>0</v>
      </c>
      <c r="CC740" s="646">
        <f t="shared" si="387"/>
        <v>0</v>
      </c>
      <c r="CD740" s="594"/>
      <c r="CE740" s="705">
        <f t="shared" si="364"/>
        <v>724</v>
      </c>
      <c r="CF740" s="756">
        <f t="shared" si="391"/>
        <v>0</v>
      </c>
      <c r="CG740" s="756">
        <f t="shared" si="391"/>
        <v>0</v>
      </c>
      <c r="CH740" s="756">
        <f t="shared" si="391"/>
        <v>0</v>
      </c>
      <c r="CI740" s="756">
        <f t="shared" si="360"/>
        <v>0</v>
      </c>
      <c r="CJ740" s="756">
        <f t="shared" si="360"/>
        <v>0</v>
      </c>
      <c r="CK740" s="756">
        <f t="shared" si="360"/>
        <v>0</v>
      </c>
      <c r="CL740" s="756">
        <f t="shared" si="360"/>
        <v>0</v>
      </c>
      <c r="CM740" s="646">
        <f t="shared" si="388"/>
        <v>0</v>
      </c>
      <c r="CN740" s="594"/>
      <c r="CO740" s="705">
        <f t="shared" si="365"/>
        <v>724</v>
      </c>
      <c r="CP740" s="756">
        <v>0</v>
      </c>
      <c r="CQ740" s="756">
        <v>0</v>
      </c>
      <c r="CR740" s="756">
        <v>0</v>
      </c>
      <c r="CS740" s="756">
        <v>0</v>
      </c>
      <c r="CT740" s="756">
        <v>0</v>
      </c>
      <c r="CU740" s="756">
        <v>0</v>
      </c>
      <c r="CV740" s="756">
        <v>0</v>
      </c>
      <c r="CW740" s="646">
        <f t="shared" si="389"/>
        <v>0</v>
      </c>
      <c r="CX740" s="685"/>
      <c r="CY740" s="705">
        <f t="shared" si="366"/>
        <v>724</v>
      </c>
      <c r="CZ740" s="756">
        <v>0</v>
      </c>
      <c r="DA740" s="756">
        <v>0</v>
      </c>
      <c r="DB740" s="756">
        <v>0</v>
      </c>
      <c r="DC740" s="756">
        <v>0</v>
      </c>
      <c r="DD740" s="756">
        <v>0</v>
      </c>
      <c r="DE740" s="767">
        <f t="shared" si="377"/>
        <v>0</v>
      </c>
      <c r="DF740" s="756">
        <v>0</v>
      </c>
      <c r="DG740" s="756">
        <v>0</v>
      </c>
      <c r="DH740" s="756">
        <v>0</v>
      </c>
      <c r="DI740" s="756">
        <v>0</v>
      </c>
      <c r="DJ740" s="767">
        <f t="shared" si="378"/>
        <v>0</v>
      </c>
      <c r="DK740" s="715">
        <f t="shared" si="379"/>
        <v>0</v>
      </c>
      <c r="DL740" s="685"/>
      <c r="DM740" s="705">
        <f t="shared" si="367"/>
        <v>724</v>
      </c>
      <c r="DN740" s="715">
        <f t="shared" si="380"/>
        <v>0</v>
      </c>
    </row>
    <row r="741" spans="2:118" x14ac:dyDescent="0.25">
      <c r="B741" s="705">
        <v>725</v>
      </c>
      <c r="C741" s="765">
        <f>(1+_xlfn.XLOOKUP(INT((B741-1)/12)+1,'ZC Curve'!$B$8:$B$107,'ZC Curve'!R$8:R$107,,0))^(1/12)-1</f>
        <v>0</v>
      </c>
      <c r="D741" s="766">
        <f t="shared" si="381"/>
        <v>1</v>
      </c>
      <c r="E741" s="685"/>
      <c r="F741" s="705">
        <v>725</v>
      </c>
      <c r="G741" s="756">
        <v>0</v>
      </c>
      <c r="H741" s="756">
        <v>0</v>
      </c>
      <c r="I741" s="756">
        <v>0</v>
      </c>
      <c r="J741" s="756">
        <v>0</v>
      </c>
      <c r="K741" s="756">
        <v>0</v>
      </c>
      <c r="L741" s="756">
        <v>0</v>
      </c>
      <c r="M741" s="756">
        <v>0</v>
      </c>
      <c r="N741" s="646">
        <f t="shared" si="382"/>
        <v>0</v>
      </c>
      <c r="O741" s="594"/>
      <c r="P741" s="705">
        <f t="shared" si="368"/>
        <v>725</v>
      </c>
      <c r="Q741" s="756">
        <v>0</v>
      </c>
      <c r="R741" s="756">
        <v>0</v>
      </c>
      <c r="S741" s="756">
        <v>0</v>
      </c>
      <c r="T741" s="756">
        <v>0</v>
      </c>
      <c r="U741" s="756">
        <v>0</v>
      </c>
      <c r="V741" s="756">
        <v>0</v>
      </c>
      <c r="W741" s="756">
        <v>0</v>
      </c>
      <c r="X741" s="646">
        <f t="shared" si="383"/>
        <v>0</v>
      </c>
      <c r="Y741" s="594"/>
      <c r="Z741" s="705">
        <f t="shared" si="369"/>
        <v>725</v>
      </c>
      <c r="AA741" s="756">
        <f t="shared" si="390"/>
        <v>0</v>
      </c>
      <c r="AB741" s="756">
        <f t="shared" si="390"/>
        <v>0</v>
      </c>
      <c r="AC741" s="756">
        <f t="shared" si="390"/>
        <v>0</v>
      </c>
      <c r="AD741" s="756">
        <f t="shared" si="359"/>
        <v>0</v>
      </c>
      <c r="AE741" s="756">
        <f t="shared" si="359"/>
        <v>0</v>
      </c>
      <c r="AF741" s="756">
        <f t="shared" si="359"/>
        <v>0</v>
      </c>
      <c r="AG741" s="756">
        <f t="shared" si="359"/>
        <v>0</v>
      </c>
      <c r="AH741" s="646">
        <f t="shared" si="384"/>
        <v>0</v>
      </c>
      <c r="AI741" s="594"/>
      <c r="AJ741" s="705">
        <f t="shared" si="370"/>
        <v>725</v>
      </c>
      <c r="AK741" s="756">
        <v>0</v>
      </c>
      <c r="AL741" s="756">
        <v>0</v>
      </c>
      <c r="AM741" s="756">
        <v>0</v>
      </c>
      <c r="AN741" s="756">
        <v>0</v>
      </c>
      <c r="AO741" s="756">
        <v>0</v>
      </c>
      <c r="AP741" s="756">
        <v>0</v>
      </c>
      <c r="AQ741" s="756">
        <v>0</v>
      </c>
      <c r="AR741" s="646">
        <f t="shared" si="385"/>
        <v>0</v>
      </c>
      <c r="AS741" s="594"/>
      <c r="AT741" s="705">
        <f t="shared" si="371"/>
        <v>725</v>
      </c>
      <c r="AU741" s="756">
        <v>0</v>
      </c>
      <c r="AV741" s="756">
        <v>0</v>
      </c>
      <c r="AW741" s="756">
        <v>0</v>
      </c>
      <c r="AX741" s="756">
        <v>0</v>
      </c>
      <c r="AY741" s="756">
        <v>0</v>
      </c>
      <c r="AZ741" s="767">
        <f t="shared" ref="AZ741:AZ804" si="392">SUM(AU741:AY741)</f>
        <v>0</v>
      </c>
      <c r="BA741" s="756">
        <v>0</v>
      </c>
      <c r="BB741" s="756">
        <v>0</v>
      </c>
      <c r="BC741" s="756">
        <v>0</v>
      </c>
      <c r="BD741" s="756">
        <v>0</v>
      </c>
      <c r="BE741" s="767">
        <f t="shared" si="372"/>
        <v>0</v>
      </c>
      <c r="BF741" s="646">
        <f t="shared" si="373"/>
        <v>0</v>
      </c>
      <c r="BG741" s="594"/>
      <c r="BH741" s="705">
        <f t="shared" si="363"/>
        <v>725</v>
      </c>
      <c r="BI741" s="646">
        <f t="shared" si="374"/>
        <v>0</v>
      </c>
      <c r="BJ741" s="594"/>
      <c r="BK741" s="705">
        <f t="shared" si="375"/>
        <v>725</v>
      </c>
      <c r="BL741" s="756">
        <v>0</v>
      </c>
      <c r="BM741" s="756">
        <v>0</v>
      </c>
      <c r="BN741" s="756">
        <v>0</v>
      </c>
      <c r="BO741" s="756">
        <v>0</v>
      </c>
      <c r="BP741" s="756">
        <v>0</v>
      </c>
      <c r="BQ741" s="756">
        <v>0</v>
      </c>
      <c r="BR741" s="756">
        <v>0</v>
      </c>
      <c r="BS741" s="646">
        <f t="shared" si="386"/>
        <v>0</v>
      </c>
      <c r="BT741" s="594"/>
      <c r="BU741" s="705">
        <f t="shared" si="376"/>
        <v>725</v>
      </c>
      <c r="BV741" s="756">
        <v>0</v>
      </c>
      <c r="BW741" s="756">
        <v>0</v>
      </c>
      <c r="BX741" s="756">
        <v>0</v>
      </c>
      <c r="BY741" s="756">
        <v>0</v>
      </c>
      <c r="BZ741" s="756">
        <v>0</v>
      </c>
      <c r="CA741" s="756">
        <v>0</v>
      </c>
      <c r="CB741" s="756">
        <v>0</v>
      </c>
      <c r="CC741" s="646">
        <f t="shared" si="387"/>
        <v>0</v>
      </c>
      <c r="CD741" s="594"/>
      <c r="CE741" s="705">
        <f t="shared" si="364"/>
        <v>725</v>
      </c>
      <c r="CF741" s="756">
        <f t="shared" si="391"/>
        <v>0</v>
      </c>
      <c r="CG741" s="756">
        <f t="shared" si="391"/>
        <v>0</v>
      </c>
      <c r="CH741" s="756">
        <f t="shared" si="391"/>
        <v>0</v>
      </c>
      <c r="CI741" s="756">
        <f t="shared" si="360"/>
        <v>0</v>
      </c>
      <c r="CJ741" s="756">
        <f t="shared" si="360"/>
        <v>0</v>
      </c>
      <c r="CK741" s="756">
        <f t="shared" si="360"/>
        <v>0</v>
      </c>
      <c r="CL741" s="756">
        <f t="shared" si="360"/>
        <v>0</v>
      </c>
      <c r="CM741" s="646">
        <f t="shared" si="388"/>
        <v>0</v>
      </c>
      <c r="CN741" s="594"/>
      <c r="CO741" s="705">
        <f t="shared" si="365"/>
        <v>725</v>
      </c>
      <c r="CP741" s="756">
        <v>0</v>
      </c>
      <c r="CQ741" s="756">
        <v>0</v>
      </c>
      <c r="CR741" s="756">
        <v>0</v>
      </c>
      <c r="CS741" s="756">
        <v>0</v>
      </c>
      <c r="CT741" s="756">
        <v>0</v>
      </c>
      <c r="CU741" s="756">
        <v>0</v>
      </c>
      <c r="CV741" s="756">
        <v>0</v>
      </c>
      <c r="CW741" s="646">
        <f t="shared" si="389"/>
        <v>0</v>
      </c>
      <c r="CX741" s="685"/>
      <c r="CY741" s="705">
        <f t="shared" si="366"/>
        <v>725</v>
      </c>
      <c r="CZ741" s="756">
        <v>0</v>
      </c>
      <c r="DA741" s="756">
        <v>0</v>
      </c>
      <c r="DB741" s="756">
        <v>0</v>
      </c>
      <c r="DC741" s="756">
        <v>0</v>
      </c>
      <c r="DD741" s="756">
        <v>0</v>
      </c>
      <c r="DE741" s="767">
        <f t="shared" si="377"/>
        <v>0</v>
      </c>
      <c r="DF741" s="756">
        <v>0</v>
      </c>
      <c r="DG741" s="756">
        <v>0</v>
      </c>
      <c r="DH741" s="756">
        <v>0</v>
      </c>
      <c r="DI741" s="756">
        <v>0</v>
      </c>
      <c r="DJ741" s="767">
        <f t="shared" si="378"/>
        <v>0</v>
      </c>
      <c r="DK741" s="715">
        <f t="shared" si="379"/>
        <v>0</v>
      </c>
      <c r="DL741" s="685"/>
      <c r="DM741" s="705">
        <f t="shared" si="367"/>
        <v>725</v>
      </c>
      <c r="DN741" s="715">
        <f t="shared" si="380"/>
        <v>0</v>
      </c>
    </row>
    <row r="742" spans="2:118" x14ac:dyDescent="0.25">
      <c r="B742" s="705">
        <v>726</v>
      </c>
      <c r="C742" s="765">
        <f>(1+_xlfn.XLOOKUP(INT((B742-1)/12)+1,'ZC Curve'!$B$8:$B$107,'ZC Curve'!R$8:R$107,,0))^(1/12)-1</f>
        <v>0</v>
      </c>
      <c r="D742" s="766">
        <f t="shared" si="381"/>
        <v>1</v>
      </c>
      <c r="E742" s="685"/>
      <c r="F742" s="705">
        <v>726</v>
      </c>
      <c r="G742" s="756">
        <v>0</v>
      </c>
      <c r="H742" s="756">
        <v>0</v>
      </c>
      <c r="I742" s="756">
        <v>0</v>
      </c>
      <c r="J742" s="756">
        <v>0</v>
      </c>
      <c r="K742" s="756">
        <v>0</v>
      </c>
      <c r="L742" s="756">
        <v>0</v>
      </c>
      <c r="M742" s="756">
        <v>0</v>
      </c>
      <c r="N742" s="646">
        <f t="shared" si="382"/>
        <v>0</v>
      </c>
      <c r="O742" s="594"/>
      <c r="P742" s="705">
        <f t="shared" si="368"/>
        <v>726</v>
      </c>
      <c r="Q742" s="756">
        <v>0</v>
      </c>
      <c r="R742" s="756">
        <v>0</v>
      </c>
      <c r="S742" s="756">
        <v>0</v>
      </c>
      <c r="T742" s="756">
        <v>0</v>
      </c>
      <c r="U742" s="756">
        <v>0</v>
      </c>
      <c r="V742" s="756">
        <v>0</v>
      </c>
      <c r="W742" s="756">
        <v>0</v>
      </c>
      <c r="X742" s="646">
        <f t="shared" si="383"/>
        <v>0</v>
      </c>
      <c r="Y742" s="594"/>
      <c r="Z742" s="705">
        <f t="shared" si="369"/>
        <v>726</v>
      </c>
      <c r="AA742" s="756">
        <f t="shared" si="390"/>
        <v>0</v>
      </c>
      <c r="AB742" s="756">
        <f t="shared" si="390"/>
        <v>0</v>
      </c>
      <c r="AC742" s="756">
        <f t="shared" si="390"/>
        <v>0</v>
      </c>
      <c r="AD742" s="756">
        <f t="shared" si="359"/>
        <v>0</v>
      </c>
      <c r="AE742" s="756">
        <f t="shared" si="359"/>
        <v>0</v>
      </c>
      <c r="AF742" s="756">
        <f t="shared" si="359"/>
        <v>0</v>
      </c>
      <c r="AG742" s="756">
        <f t="shared" si="359"/>
        <v>0</v>
      </c>
      <c r="AH742" s="646">
        <f t="shared" si="384"/>
        <v>0</v>
      </c>
      <c r="AI742" s="594"/>
      <c r="AJ742" s="705">
        <f t="shared" si="370"/>
        <v>726</v>
      </c>
      <c r="AK742" s="756">
        <v>0</v>
      </c>
      <c r="AL742" s="756">
        <v>0</v>
      </c>
      <c r="AM742" s="756">
        <v>0</v>
      </c>
      <c r="AN742" s="756">
        <v>0</v>
      </c>
      <c r="AO742" s="756">
        <v>0</v>
      </c>
      <c r="AP742" s="756">
        <v>0</v>
      </c>
      <c r="AQ742" s="756">
        <v>0</v>
      </c>
      <c r="AR742" s="646">
        <f t="shared" si="385"/>
        <v>0</v>
      </c>
      <c r="AS742" s="594"/>
      <c r="AT742" s="705">
        <f t="shared" si="371"/>
        <v>726</v>
      </c>
      <c r="AU742" s="756">
        <v>0</v>
      </c>
      <c r="AV742" s="756">
        <v>0</v>
      </c>
      <c r="AW742" s="756">
        <v>0</v>
      </c>
      <c r="AX742" s="756">
        <v>0</v>
      </c>
      <c r="AY742" s="756">
        <v>0</v>
      </c>
      <c r="AZ742" s="767">
        <f t="shared" si="392"/>
        <v>0</v>
      </c>
      <c r="BA742" s="756">
        <v>0</v>
      </c>
      <c r="BB742" s="756">
        <v>0</v>
      </c>
      <c r="BC742" s="756">
        <v>0</v>
      </c>
      <c r="BD742" s="756">
        <v>0</v>
      </c>
      <c r="BE742" s="767">
        <f t="shared" si="372"/>
        <v>0</v>
      </c>
      <c r="BF742" s="646">
        <f t="shared" si="373"/>
        <v>0</v>
      </c>
      <c r="BG742" s="594"/>
      <c r="BH742" s="705">
        <f t="shared" si="363"/>
        <v>726</v>
      </c>
      <c r="BI742" s="646">
        <f t="shared" si="374"/>
        <v>0</v>
      </c>
      <c r="BJ742" s="594"/>
      <c r="BK742" s="705">
        <f t="shared" si="375"/>
        <v>726</v>
      </c>
      <c r="BL742" s="756">
        <v>0</v>
      </c>
      <c r="BM742" s="756">
        <v>0</v>
      </c>
      <c r="BN742" s="756">
        <v>0</v>
      </c>
      <c r="BO742" s="756">
        <v>0</v>
      </c>
      <c r="BP742" s="756">
        <v>0</v>
      </c>
      <c r="BQ742" s="756">
        <v>0</v>
      </c>
      <c r="BR742" s="756">
        <v>0</v>
      </c>
      <c r="BS742" s="646">
        <f t="shared" si="386"/>
        <v>0</v>
      </c>
      <c r="BT742" s="594"/>
      <c r="BU742" s="705">
        <f t="shared" si="376"/>
        <v>726</v>
      </c>
      <c r="BV742" s="756">
        <v>0</v>
      </c>
      <c r="BW742" s="756">
        <v>0</v>
      </c>
      <c r="BX742" s="756">
        <v>0</v>
      </c>
      <c r="BY742" s="756">
        <v>0</v>
      </c>
      <c r="BZ742" s="756">
        <v>0</v>
      </c>
      <c r="CA742" s="756">
        <v>0</v>
      </c>
      <c r="CB742" s="756">
        <v>0</v>
      </c>
      <c r="CC742" s="646">
        <f t="shared" si="387"/>
        <v>0</v>
      </c>
      <c r="CD742" s="594"/>
      <c r="CE742" s="705">
        <f t="shared" si="364"/>
        <v>726</v>
      </c>
      <c r="CF742" s="756">
        <f t="shared" si="391"/>
        <v>0</v>
      </c>
      <c r="CG742" s="756">
        <f t="shared" si="391"/>
        <v>0</v>
      </c>
      <c r="CH742" s="756">
        <f t="shared" si="391"/>
        <v>0</v>
      </c>
      <c r="CI742" s="756">
        <f t="shared" si="360"/>
        <v>0</v>
      </c>
      <c r="CJ742" s="756">
        <f t="shared" si="360"/>
        <v>0</v>
      </c>
      <c r="CK742" s="756">
        <f t="shared" si="360"/>
        <v>0</v>
      </c>
      <c r="CL742" s="756">
        <f t="shared" si="360"/>
        <v>0</v>
      </c>
      <c r="CM742" s="646">
        <f t="shared" si="388"/>
        <v>0</v>
      </c>
      <c r="CN742" s="594"/>
      <c r="CO742" s="705">
        <f t="shared" si="365"/>
        <v>726</v>
      </c>
      <c r="CP742" s="756">
        <v>0</v>
      </c>
      <c r="CQ742" s="756">
        <v>0</v>
      </c>
      <c r="CR742" s="756">
        <v>0</v>
      </c>
      <c r="CS742" s="756">
        <v>0</v>
      </c>
      <c r="CT742" s="756">
        <v>0</v>
      </c>
      <c r="CU742" s="756">
        <v>0</v>
      </c>
      <c r="CV742" s="756">
        <v>0</v>
      </c>
      <c r="CW742" s="646">
        <f t="shared" si="389"/>
        <v>0</v>
      </c>
      <c r="CX742" s="685"/>
      <c r="CY742" s="705">
        <f t="shared" si="366"/>
        <v>726</v>
      </c>
      <c r="CZ742" s="756">
        <v>0</v>
      </c>
      <c r="DA742" s="756">
        <v>0</v>
      </c>
      <c r="DB742" s="756">
        <v>0</v>
      </c>
      <c r="DC742" s="756">
        <v>0</v>
      </c>
      <c r="DD742" s="756">
        <v>0</v>
      </c>
      <c r="DE742" s="767">
        <f t="shared" si="377"/>
        <v>0</v>
      </c>
      <c r="DF742" s="756">
        <v>0</v>
      </c>
      <c r="DG742" s="756">
        <v>0</v>
      </c>
      <c r="DH742" s="756">
        <v>0</v>
      </c>
      <c r="DI742" s="756">
        <v>0</v>
      </c>
      <c r="DJ742" s="767">
        <f t="shared" si="378"/>
        <v>0</v>
      </c>
      <c r="DK742" s="715">
        <f t="shared" si="379"/>
        <v>0</v>
      </c>
      <c r="DL742" s="685"/>
      <c r="DM742" s="705">
        <f t="shared" si="367"/>
        <v>726</v>
      </c>
      <c r="DN742" s="715">
        <f t="shared" si="380"/>
        <v>0</v>
      </c>
    </row>
    <row r="743" spans="2:118" x14ac:dyDescent="0.25">
      <c r="B743" s="705">
        <v>727</v>
      </c>
      <c r="C743" s="765">
        <f>(1+_xlfn.XLOOKUP(INT((B743-1)/12)+1,'ZC Curve'!$B$8:$B$107,'ZC Curve'!R$8:R$107,,0))^(1/12)-1</f>
        <v>0</v>
      </c>
      <c r="D743" s="766">
        <f t="shared" si="381"/>
        <v>1</v>
      </c>
      <c r="E743" s="685"/>
      <c r="F743" s="705">
        <v>727</v>
      </c>
      <c r="G743" s="756">
        <v>0</v>
      </c>
      <c r="H743" s="756">
        <v>0</v>
      </c>
      <c r="I743" s="756">
        <v>0</v>
      </c>
      <c r="J743" s="756">
        <v>0</v>
      </c>
      <c r="K743" s="756">
        <v>0</v>
      </c>
      <c r="L743" s="756">
        <v>0</v>
      </c>
      <c r="M743" s="756">
        <v>0</v>
      </c>
      <c r="N743" s="646">
        <f t="shared" si="382"/>
        <v>0</v>
      </c>
      <c r="O743" s="594"/>
      <c r="P743" s="705">
        <f t="shared" si="368"/>
        <v>727</v>
      </c>
      <c r="Q743" s="756">
        <v>0</v>
      </c>
      <c r="R743" s="756">
        <v>0</v>
      </c>
      <c r="S743" s="756">
        <v>0</v>
      </c>
      <c r="T743" s="756">
        <v>0</v>
      </c>
      <c r="U743" s="756">
        <v>0</v>
      </c>
      <c r="V743" s="756">
        <v>0</v>
      </c>
      <c r="W743" s="756">
        <v>0</v>
      </c>
      <c r="X743" s="646">
        <f t="shared" si="383"/>
        <v>0</v>
      </c>
      <c r="Y743" s="594"/>
      <c r="Z743" s="705">
        <f t="shared" si="369"/>
        <v>727</v>
      </c>
      <c r="AA743" s="756">
        <f t="shared" si="390"/>
        <v>0</v>
      </c>
      <c r="AB743" s="756">
        <f t="shared" si="390"/>
        <v>0</v>
      </c>
      <c r="AC743" s="756">
        <f t="shared" si="390"/>
        <v>0</v>
      </c>
      <c r="AD743" s="756">
        <f t="shared" si="359"/>
        <v>0</v>
      </c>
      <c r="AE743" s="756">
        <f t="shared" si="359"/>
        <v>0</v>
      </c>
      <c r="AF743" s="756">
        <f t="shared" si="359"/>
        <v>0</v>
      </c>
      <c r="AG743" s="756">
        <f t="shared" si="359"/>
        <v>0</v>
      </c>
      <c r="AH743" s="646">
        <f t="shared" si="384"/>
        <v>0</v>
      </c>
      <c r="AI743" s="594"/>
      <c r="AJ743" s="705">
        <f t="shared" si="370"/>
        <v>727</v>
      </c>
      <c r="AK743" s="756">
        <v>0</v>
      </c>
      <c r="AL743" s="756">
        <v>0</v>
      </c>
      <c r="AM743" s="756">
        <v>0</v>
      </c>
      <c r="AN743" s="756">
        <v>0</v>
      </c>
      <c r="AO743" s="756">
        <v>0</v>
      </c>
      <c r="AP743" s="756">
        <v>0</v>
      </c>
      <c r="AQ743" s="756">
        <v>0</v>
      </c>
      <c r="AR743" s="646">
        <f t="shared" si="385"/>
        <v>0</v>
      </c>
      <c r="AS743" s="594"/>
      <c r="AT743" s="705">
        <f t="shared" si="371"/>
        <v>727</v>
      </c>
      <c r="AU743" s="756">
        <v>0</v>
      </c>
      <c r="AV743" s="756">
        <v>0</v>
      </c>
      <c r="AW743" s="756">
        <v>0</v>
      </c>
      <c r="AX743" s="756">
        <v>0</v>
      </c>
      <c r="AY743" s="756">
        <v>0</v>
      </c>
      <c r="AZ743" s="767">
        <f t="shared" si="392"/>
        <v>0</v>
      </c>
      <c r="BA743" s="756">
        <v>0</v>
      </c>
      <c r="BB743" s="756">
        <v>0</v>
      </c>
      <c r="BC743" s="756">
        <v>0</v>
      </c>
      <c r="BD743" s="756">
        <v>0</v>
      </c>
      <c r="BE743" s="767">
        <f t="shared" si="372"/>
        <v>0</v>
      </c>
      <c r="BF743" s="646">
        <f t="shared" si="373"/>
        <v>0</v>
      </c>
      <c r="BG743" s="594"/>
      <c r="BH743" s="705">
        <f t="shared" si="363"/>
        <v>727</v>
      </c>
      <c r="BI743" s="646">
        <f t="shared" si="374"/>
        <v>0</v>
      </c>
      <c r="BJ743" s="594"/>
      <c r="BK743" s="705">
        <f t="shared" si="375"/>
        <v>727</v>
      </c>
      <c r="BL743" s="756">
        <v>0</v>
      </c>
      <c r="BM743" s="756">
        <v>0</v>
      </c>
      <c r="BN743" s="756">
        <v>0</v>
      </c>
      <c r="BO743" s="756">
        <v>0</v>
      </c>
      <c r="BP743" s="756">
        <v>0</v>
      </c>
      <c r="BQ743" s="756">
        <v>0</v>
      </c>
      <c r="BR743" s="756">
        <v>0</v>
      </c>
      <c r="BS743" s="646">
        <f t="shared" si="386"/>
        <v>0</v>
      </c>
      <c r="BT743" s="594"/>
      <c r="BU743" s="705">
        <f t="shared" si="376"/>
        <v>727</v>
      </c>
      <c r="BV743" s="756">
        <v>0</v>
      </c>
      <c r="BW743" s="756">
        <v>0</v>
      </c>
      <c r="BX743" s="756">
        <v>0</v>
      </c>
      <c r="BY743" s="756">
        <v>0</v>
      </c>
      <c r="BZ743" s="756">
        <v>0</v>
      </c>
      <c r="CA743" s="756">
        <v>0</v>
      </c>
      <c r="CB743" s="756">
        <v>0</v>
      </c>
      <c r="CC743" s="646">
        <f t="shared" si="387"/>
        <v>0</v>
      </c>
      <c r="CD743" s="594"/>
      <c r="CE743" s="705">
        <f t="shared" si="364"/>
        <v>727</v>
      </c>
      <c r="CF743" s="756">
        <f t="shared" si="391"/>
        <v>0</v>
      </c>
      <c r="CG743" s="756">
        <f t="shared" si="391"/>
        <v>0</v>
      </c>
      <c r="CH743" s="756">
        <f t="shared" si="391"/>
        <v>0</v>
      </c>
      <c r="CI743" s="756">
        <f t="shared" si="360"/>
        <v>0</v>
      </c>
      <c r="CJ743" s="756">
        <f t="shared" si="360"/>
        <v>0</v>
      </c>
      <c r="CK743" s="756">
        <f t="shared" si="360"/>
        <v>0</v>
      </c>
      <c r="CL743" s="756">
        <f t="shared" si="360"/>
        <v>0</v>
      </c>
      <c r="CM743" s="646">
        <f t="shared" si="388"/>
        <v>0</v>
      </c>
      <c r="CN743" s="594"/>
      <c r="CO743" s="705">
        <f t="shared" si="365"/>
        <v>727</v>
      </c>
      <c r="CP743" s="756">
        <v>0</v>
      </c>
      <c r="CQ743" s="756">
        <v>0</v>
      </c>
      <c r="CR743" s="756">
        <v>0</v>
      </c>
      <c r="CS743" s="756">
        <v>0</v>
      </c>
      <c r="CT743" s="756">
        <v>0</v>
      </c>
      <c r="CU743" s="756">
        <v>0</v>
      </c>
      <c r="CV743" s="756">
        <v>0</v>
      </c>
      <c r="CW743" s="646">
        <f t="shared" si="389"/>
        <v>0</v>
      </c>
      <c r="CX743" s="685"/>
      <c r="CY743" s="705">
        <f t="shared" si="366"/>
        <v>727</v>
      </c>
      <c r="CZ743" s="756">
        <v>0</v>
      </c>
      <c r="DA743" s="756">
        <v>0</v>
      </c>
      <c r="DB743" s="756">
        <v>0</v>
      </c>
      <c r="DC743" s="756">
        <v>0</v>
      </c>
      <c r="DD743" s="756">
        <v>0</v>
      </c>
      <c r="DE743" s="767">
        <f t="shared" si="377"/>
        <v>0</v>
      </c>
      <c r="DF743" s="756">
        <v>0</v>
      </c>
      <c r="DG743" s="756">
        <v>0</v>
      </c>
      <c r="DH743" s="756">
        <v>0</v>
      </c>
      <c r="DI743" s="756">
        <v>0</v>
      </c>
      <c r="DJ743" s="767">
        <f t="shared" si="378"/>
        <v>0</v>
      </c>
      <c r="DK743" s="715">
        <f t="shared" si="379"/>
        <v>0</v>
      </c>
      <c r="DL743" s="685"/>
      <c r="DM743" s="705">
        <f t="shared" si="367"/>
        <v>727</v>
      </c>
      <c r="DN743" s="715">
        <f t="shared" si="380"/>
        <v>0</v>
      </c>
    </row>
    <row r="744" spans="2:118" x14ac:dyDescent="0.25">
      <c r="B744" s="705">
        <v>728</v>
      </c>
      <c r="C744" s="765">
        <f>(1+_xlfn.XLOOKUP(INT((B744-1)/12)+1,'ZC Curve'!$B$8:$B$107,'ZC Curve'!R$8:R$107,,0))^(1/12)-1</f>
        <v>0</v>
      </c>
      <c r="D744" s="766">
        <f t="shared" si="381"/>
        <v>1</v>
      </c>
      <c r="E744" s="685"/>
      <c r="F744" s="705">
        <v>728</v>
      </c>
      <c r="G744" s="756">
        <v>0</v>
      </c>
      <c r="H744" s="756">
        <v>0</v>
      </c>
      <c r="I744" s="756">
        <v>0</v>
      </c>
      <c r="J744" s="756">
        <v>0</v>
      </c>
      <c r="K744" s="756">
        <v>0</v>
      </c>
      <c r="L744" s="756">
        <v>0</v>
      </c>
      <c r="M744" s="756">
        <v>0</v>
      </c>
      <c r="N744" s="646">
        <f t="shared" si="382"/>
        <v>0</v>
      </c>
      <c r="O744" s="594"/>
      <c r="P744" s="705">
        <f t="shared" si="368"/>
        <v>728</v>
      </c>
      <c r="Q744" s="756">
        <v>0</v>
      </c>
      <c r="R744" s="756">
        <v>0</v>
      </c>
      <c r="S744" s="756">
        <v>0</v>
      </c>
      <c r="T744" s="756">
        <v>0</v>
      </c>
      <c r="U744" s="756">
        <v>0</v>
      </c>
      <c r="V744" s="756">
        <v>0</v>
      </c>
      <c r="W744" s="756">
        <v>0</v>
      </c>
      <c r="X744" s="646">
        <f t="shared" si="383"/>
        <v>0</v>
      </c>
      <c r="Y744" s="594"/>
      <c r="Z744" s="705">
        <f t="shared" si="369"/>
        <v>728</v>
      </c>
      <c r="AA744" s="756">
        <f t="shared" si="390"/>
        <v>0</v>
      </c>
      <c r="AB744" s="756">
        <f t="shared" si="390"/>
        <v>0</v>
      </c>
      <c r="AC744" s="756">
        <f t="shared" si="390"/>
        <v>0</v>
      </c>
      <c r="AD744" s="756">
        <f t="shared" si="359"/>
        <v>0</v>
      </c>
      <c r="AE744" s="756">
        <f t="shared" si="359"/>
        <v>0</v>
      </c>
      <c r="AF744" s="756">
        <f t="shared" si="359"/>
        <v>0</v>
      </c>
      <c r="AG744" s="756">
        <f t="shared" si="359"/>
        <v>0</v>
      </c>
      <c r="AH744" s="646">
        <f t="shared" si="384"/>
        <v>0</v>
      </c>
      <c r="AI744" s="594"/>
      <c r="AJ744" s="705">
        <f t="shared" si="370"/>
        <v>728</v>
      </c>
      <c r="AK744" s="756">
        <v>0</v>
      </c>
      <c r="AL744" s="756">
        <v>0</v>
      </c>
      <c r="AM744" s="756">
        <v>0</v>
      </c>
      <c r="AN744" s="756">
        <v>0</v>
      </c>
      <c r="AO744" s="756">
        <v>0</v>
      </c>
      <c r="AP744" s="756">
        <v>0</v>
      </c>
      <c r="AQ744" s="756">
        <v>0</v>
      </c>
      <c r="AR744" s="646">
        <f t="shared" si="385"/>
        <v>0</v>
      </c>
      <c r="AS744" s="594"/>
      <c r="AT744" s="705">
        <f t="shared" si="371"/>
        <v>728</v>
      </c>
      <c r="AU744" s="756">
        <v>0</v>
      </c>
      <c r="AV744" s="756">
        <v>0</v>
      </c>
      <c r="AW744" s="756">
        <v>0</v>
      </c>
      <c r="AX744" s="756">
        <v>0</v>
      </c>
      <c r="AY744" s="756">
        <v>0</v>
      </c>
      <c r="AZ744" s="767">
        <f t="shared" si="392"/>
        <v>0</v>
      </c>
      <c r="BA744" s="756">
        <v>0</v>
      </c>
      <c r="BB744" s="756">
        <v>0</v>
      </c>
      <c r="BC744" s="756">
        <v>0</v>
      </c>
      <c r="BD744" s="756">
        <v>0</v>
      </c>
      <c r="BE744" s="767">
        <f t="shared" si="372"/>
        <v>0</v>
      </c>
      <c r="BF744" s="646">
        <f t="shared" si="373"/>
        <v>0</v>
      </c>
      <c r="BG744" s="594"/>
      <c r="BH744" s="705">
        <f t="shared" si="363"/>
        <v>728</v>
      </c>
      <c r="BI744" s="646">
        <f t="shared" si="374"/>
        <v>0</v>
      </c>
      <c r="BJ744" s="594"/>
      <c r="BK744" s="705">
        <f t="shared" si="375"/>
        <v>728</v>
      </c>
      <c r="BL744" s="756">
        <v>0</v>
      </c>
      <c r="BM744" s="756">
        <v>0</v>
      </c>
      <c r="BN744" s="756">
        <v>0</v>
      </c>
      <c r="BO744" s="756">
        <v>0</v>
      </c>
      <c r="BP744" s="756">
        <v>0</v>
      </c>
      <c r="BQ744" s="756">
        <v>0</v>
      </c>
      <c r="BR744" s="756">
        <v>0</v>
      </c>
      <c r="BS744" s="646">
        <f t="shared" si="386"/>
        <v>0</v>
      </c>
      <c r="BT744" s="594"/>
      <c r="BU744" s="705">
        <f t="shared" si="376"/>
        <v>728</v>
      </c>
      <c r="BV744" s="756">
        <v>0</v>
      </c>
      <c r="BW744" s="756">
        <v>0</v>
      </c>
      <c r="BX744" s="756">
        <v>0</v>
      </c>
      <c r="BY744" s="756">
        <v>0</v>
      </c>
      <c r="BZ744" s="756">
        <v>0</v>
      </c>
      <c r="CA744" s="756">
        <v>0</v>
      </c>
      <c r="CB744" s="756">
        <v>0</v>
      </c>
      <c r="CC744" s="646">
        <f t="shared" si="387"/>
        <v>0</v>
      </c>
      <c r="CD744" s="594"/>
      <c r="CE744" s="705">
        <f t="shared" si="364"/>
        <v>728</v>
      </c>
      <c r="CF744" s="756">
        <f t="shared" si="391"/>
        <v>0</v>
      </c>
      <c r="CG744" s="756">
        <f t="shared" si="391"/>
        <v>0</v>
      </c>
      <c r="CH744" s="756">
        <f t="shared" si="391"/>
        <v>0</v>
      </c>
      <c r="CI744" s="756">
        <f t="shared" si="360"/>
        <v>0</v>
      </c>
      <c r="CJ744" s="756">
        <f t="shared" si="360"/>
        <v>0</v>
      </c>
      <c r="CK744" s="756">
        <f t="shared" si="360"/>
        <v>0</v>
      </c>
      <c r="CL744" s="756">
        <f t="shared" si="360"/>
        <v>0</v>
      </c>
      <c r="CM744" s="646">
        <f t="shared" si="388"/>
        <v>0</v>
      </c>
      <c r="CN744" s="594"/>
      <c r="CO744" s="705">
        <f t="shared" si="365"/>
        <v>728</v>
      </c>
      <c r="CP744" s="756">
        <v>0</v>
      </c>
      <c r="CQ744" s="756">
        <v>0</v>
      </c>
      <c r="CR744" s="756">
        <v>0</v>
      </c>
      <c r="CS744" s="756">
        <v>0</v>
      </c>
      <c r="CT744" s="756">
        <v>0</v>
      </c>
      <c r="CU744" s="756">
        <v>0</v>
      </c>
      <c r="CV744" s="756">
        <v>0</v>
      </c>
      <c r="CW744" s="646">
        <f t="shared" si="389"/>
        <v>0</v>
      </c>
      <c r="CX744" s="685"/>
      <c r="CY744" s="705">
        <f t="shared" si="366"/>
        <v>728</v>
      </c>
      <c r="CZ744" s="756">
        <v>0</v>
      </c>
      <c r="DA744" s="756">
        <v>0</v>
      </c>
      <c r="DB744" s="756">
        <v>0</v>
      </c>
      <c r="DC744" s="756">
        <v>0</v>
      </c>
      <c r="DD744" s="756">
        <v>0</v>
      </c>
      <c r="DE744" s="767">
        <f t="shared" si="377"/>
        <v>0</v>
      </c>
      <c r="DF744" s="756">
        <v>0</v>
      </c>
      <c r="DG744" s="756">
        <v>0</v>
      </c>
      <c r="DH744" s="756">
        <v>0</v>
      </c>
      <c r="DI744" s="756">
        <v>0</v>
      </c>
      <c r="DJ744" s="767">
        <f t="shared" si="378"/>
        <v>0</v>
      </c>
      <c r="DK744" s="715">
        <f t="shared" si="379"/>
        <v>0</v>
      </c>
      <c r="DL744" s="685"/>
      <c r="DM744" s="705">
        <f t="shared" si="367"/>
        <v>728</v>
      </c>
      <c r="DN744" s="715">
        <f t="shared" si="380"/>
        <v>0</v>
      </c>
    </row>
    <row r="745" spans="2:118" x14ac:dyDescent="0.25">
      <c r="B745" s="705">
        <v>729</v>
      </c>
      <c r="C745" s="765">
        <f>(1+_xlfn.XLOOKUP(INT((B745-1)/12)+1,'ZC Curve'!$B$8:$B$107,'ZC Curve'!R$8:R$107,,0))^(1/12)-1</f>
        <v>0</v>
      </c>
      <c r="D745" s="766">
        <f t="shared" si="381"/>
        <v>1</v>
      </c>
      <c r="E745" s="685"/>
      <c r="F745" s="705">
        <v>729</v>
      </c>
      <c r="G745" s="756">
        <v>0</v>
      </c>
      <c r="H745" s="756">
        <v>0</v>
      </c>
      <c r="I745" s="756">
        <v>0</v>
      </c>
      <c r="J745" s="756">
        <v>0</v>
      </c>
      <c r="K745" s="756">
        <v>0</v>
      </c>
      <c r="L745" s="756">
        <v>0</v>
      </c>
      <c r="M745" s="756">
        <v>0</v>
      </c>
      <c r="N745" s="646">
        <f t="shared" si="382"/>
        <v>0</v>
      </c>
      <c r="O745" s="594"/>
      <c r="P745" s="705">
        <f t="shared" si="368"/>
        <v>729</v>
      </c>
      <c r="Q745" s="756">
        <v>0</v>
      </c>
      <c r="R745" s="756">
        <v>0</v>
      </c>
      <c r="S745" s="756">
        <v>0</v>
      </c>
      <c r="T745" s="756">
        <v>0</v>
      </c>
      <c r="U745" s="756">
        <v>0</v>
      </c>
      <c r="V745" s="756">
        <v>0</v>
      </c>
      <c r="W745" s="756">
        <v>0</v>
      </c>
      <c r="X745" s="646">
        <f t="shared" si="383"/>
        <v>0</v>
      </c>
      <c r="Y745" s="594"/>
      <c r="Z745" s="705">
        <f t="shared" si="369"/>
        <v>729</v>
      </c>
      <c r="AA745" s="756">
        <f t="shared" si="390"/>
        <v>0</v>
      </c>
      <c r="AB745" s="756">
        <f t="shared" si="390"/>
        <v>0</v>
      </c>
      <c r="AC745" s="756">
        <f t="shared" si="390"/>
        <v>0</v>
      </c>
      <c r="AD745" s="756">
        <f t="shared" si="359"/>
        <v>0</v>
      </c>
      <c r="AE745" s="756">
        <f t="shared" si="359"/>
        <v>0</v>
      </c>
      <c r="AF745" s="756">
        <f t="shared" si="359"/>
        <v>0</v>
      </c>
      <c r="AG745" s="756">
        <f t="shared" si="359"/>
        <v>0</v>
      </c>
      <c r="AH745" s="646">
        <f t="shared" si="384"/>
        <v>0</v>
      </c>
      <c r="AI745" s="594"/>
      <c r="AJ745" s="705">
        <f t="shared" si="370"/>
        <v>729</v>
      </c>
      <c r="AK745" s="756">
        <v>0</v>
      </c>
      <c r="AL745" s="756">
        <v>0</v>
      </c>
      <c r="AM745" s="756">
        <v>0</v>
      </c>
      <c r="AN745" s="756">
        <v>0</v>
      </c>
      <c r="AO745" s="756">
        <v>0</v>
      </c>
      <c r="AP745" s="756">
        <v>0</v>
      </c>
      <c r="AQ745" s="756">
        <v>0</v>
      </c>
      <c r="AR745" s="646">
        <f t="shared" si="385"/>
        <v>0</v>
      </c>
      <c r="AS745" s="594"/>
      <c r="AT745" s="705">
        <f t="shared" si="371"/>
        <v>729</v>
      </c>
      <c r="AU745" s="756">
        <v>0</v>
      </c>
      <c r="AV745" s="756">
        <v>0</v>
      </c>
      <c r="AW745" s="756">
        <v>0</v>
      </c>
      <c r="AX745" s="756">
        <v>0</v>
      </c>
      <c r="AY745" s="756">
        <v>0</v>
      </c>
      <c r="AZ745" s="767">
        <f t="shared" si="392"/>
        <v>0</v>
      </c>
      <c r="BA745" s="756">
        <v>0</v>
      </c>
      <c r="BB745" s="756">
        <v>0</v>
      </c>
      <c r="BC745" s="756">
        <v>0</v>
      </c>
      <c r="BD745" s="756">
        <v>0</v>
      </c>
      <c r="BE745" s="767">
        <f t="shared" si="372"/>
        <v>0</v>
      </c>
      <c r="BF745" s="646">
        <f t="shared" si="373"/>
        <v>0</v>
      </c>
      <c r="BG745" s="594"/>
      <c r="BH745" s="705">
        <f t="shared" si="363"/>
        <v>729</v>
      </c>
      <c r="BI745" s="646">
        <f t="shared" si="374"/>
        <v>0</v>
      </c>
      <c r="BJ745" s="594"/>
      <c r="BK745" s="705">
        <f t="shared" si="375"/>
        <v>729</v>
      </c>
      <c r="BL745" s="756">
        <v>0</v>
      </c>
      <c r="BM745" s="756">
        <v>0</v>
      </c>
      <c r="BN745" s="756">
        <v>0</v>
      </c>
      <c r="BO745" s="756">
        <v>0</v>
      </c>
      <c r="BP745" s="756">
        <v>0</v>
      </c>
      <c r="BQ745" s="756">
        <v>0</v>
      </c>
      <c r="BR745" s="756">
        <v>0</v>
      </c>
      <c r="BS745" s="646">
        <f t="shared" si="386"/>
        <v>0</v>
      </c>
      <c r="BT745" s="594"/>
      <c r="BU745" s="705">
        <f t="shared" si="376"/>
        <v>729</v>
      </c>
      <c r="BV745" s="756">
        <v>0</v>
      </c>
      <c r="BW745" s="756">
        <v>0</v>
      </c>
      <c r="BX745" s="756">
        <v>0</v>
      </c>
      <c r="BY745" s="756">
        <v>0</v>
      </c>
      <c r="BZ745" s="756">
        <v>0</v>
      </c>
      <c r="CA745" s="756">
        <v>0</v>
      </c>
      <c r="CB745" s="756">
        <v>0</v>
      </c>
      <c r="CC745" s="646">
        <f t="shared" si="387"/>
        <v>0</v>
      </c>
      <c r="CD745" s="594"/>
      <c r="CE745" s="705">
        <f t="shared" si="364"/>
        <v>729</v>
      </c>
      <c r="CF745" s="756">
        <f t="shared" si="391"/>
        <v>0</v>
      </c>
      <c r="CG745" s="756">
        <f t="shared" si="391"/>
        <v>0</v>
      </c>
      <c r="CH745" s="756">
        <f t="shared" si="391"/>
        <v>0</v>
      </c>
      <c r="CI745" s="756">
        <f t="shared" si="360"/>
        <v>0</v>
      </c>
      <c r="CJ745" s="756">
        <f t="shared" si="360"/>
        <v>0</v>
      </c>
      <c r="CK745" s="756">
        <f t="shared" si="360"/>
        <v>0</v>
      </c>
      <c r="CL745" s="756">
        <f t="shared" si="360"/>
        <v>0</v>
      </c>
      <c r="CM745" s="646">
        <f t="shared" si="388"/>
        <v>0</v>
      </c>
      <c r="CN745" s="594"/>
      <c r="CO745" s="705">
        <f t="shared" si="365"/>
        <v>729</v>
      </c>
      <c r="CP745" s="756">
        <v>0</v>
      </c>
      <c r="CQ745" s="756">
        <v>0</v>
      </c>
      <c r="CR745" s="756">
        <v>0</v>
      </c>
      <c r="CS745" s="756">
        <v>0</v>
      </c>
      <c r="CT745" s="756">
        <v>0</v>
      </c>
      <c r="CU745" s="756">
        <v>0</v>
      </c>
      <c r="CV745" s="756">
        <v>0</v>
      </c>
      <c r="CW745" s="646">
        <f t="shared" si="389"/>
        <v>0</v>
      </c>
      <c r="CX745" s="685"/>
      <c r="CY745" s="705">
        <f t="shared" si="366"/>
        <v>729</v>
      </c>
      <c r="CZ745" s="756">
        <v>0</v>
      </c>
      <c r="DA745" s="756">
        <v>0</v>
      </c>
      <c r="DB745" s="756">
        <v>0</v>
      </c>
      <c r="DC745" s="756">
        <v>0</v>
      </c>
      <c r="DD745" s="756">
        <v>0</v>
      </c>
      <c r="DE745" s="767">
        <f t="shared" si="377"/>
        <v>0</v>
      </c>
      <c r="DF745" s="756">
        <v>0</v>
      </c>
      <c r="DG745" s="756">
        <v>0</v>
      </c>
      <c r="DH745" s="756">
        <v>0</v>
      </c>
      <c r="DI745" s="756">
        <v>0</v>
      </c>
      <c r="DJ745" s="767">
        <f t="shared" si="378"/>
        <v>0</v>
      </c>
      <c r="DK745" s="715">
        <f t="shared" si="379"/>
        <v>0</v>
      </c>
      <c r="DL745" s="685"/>
      <c r="DM745" s="705">
        <f t="shared" si="367"/>
        <v>729</v>
      </c>
      <c r="DN745" s="715">
        <f t="shared" si="380"/>
        <v>0</v>
      </c>
    </row>
    <row r="746" spans="2:118" x14ac:dyDescent="0.25">
      <c r="B746" s="705">
        <v>730</v>
      </c>
      <c r="C746" s="765">
        <f>(1+_xlfn.XLOOKUP(INT((B746-1)/12)+1,'ZC Curve'!$B$8:$B$107,'ZC Curve'!R$8:R$107,,0))^(1/12)-1</f>
        <v>0</v>
      </c>
      <c r="D746" s="766">
        <f t="shared" si="381"/>
        <v>1</v>
      </c>
      <c r="E746" s="685"/>
      <c r="F746" s="705">
        <v>730</v>
      </c>
      <c r="G746" s="756">
        <v>0</v>
      </c>
      <c r="H746" s="756">
        <v>0</v>
      </c>
      <c r="I746" s="756">
        <v>0</v>
      </c>
      <c r="J746" s="756">
        <v>0</v>
      </c>
      <c r="K746" s="756">
        <v>0</v>
      </c>
      <c r="L746" s="756">
        <v>0</v>
      </c>
      <c r="M746" s="756">
        <v>0</v>
      </c>
      <c r="N746" s="646">
        <f t="shared" si="382"/>
        <v>0</v>
      </c>
      <c r="O746" s="594"/>
      <c r="P746" s="705">
        <f t="shared" si="368"/>
        <v>730</v>
      </c>
      <c r="Q746" s="756">
        <v>0</v>
      </c>
      <c r="R746" s="756">
        <v>0</v>
      </c>
      <c r="S746" s="756">
        <v>0</v>
      </c>
      <c r="T746" s="756">
        <v>0</v>
      </c>
      <c r="U746" s="756">
        <v>0</v>
      </c>
      <c r="V746" s="756">
        <v>0</v>
      </c>
      <c r="W746" s="756">
        <v>0</v>
      </c>
      <c r="X746" s="646">
        <f t="shared" si="383"/>
        <v>0</v>
      </c>
      <c r="Y746" s="594"/>
      <c r="Z746" s="705">
        <f t="shared" si="369"/>
        <v>730</v>
      </c>
      <c r="AA746" s="756">
        <f t="shared" si="390"/>
        <v>0</v>
      </c>
      <c r="AB746" s="756">
        <f t="shared" si="390"/>
        <v>0</v>
      </c>
      <c r="AC746" s="756">
        <f t="shared" si="390"/>
        <v>0</v>
      </c>
      <c r="AD746" s="756">
        <f t="shared" si="359"/>
        <v>0</v>
      </c>
      <c r="AE746" s="756">
        <f t="shared" si="359"/>
        <v>0</v>
      </c>
      <c r="AF746" s="756">
        <f t="shared" si="359"/>
        <v>0</v>
      </c>
      <c r="AG746" s="756">
        <f t="shared" si="359"/>
        <v>0</v>
      </c>
      <c r="AH746" s="646">
        <f t="shared" si="384"/>
        <v>0</v>
      </c>
      <c r="AI746" s="594"/>
      <c r="AJ746" s="705">
        <f t="shared" si="370"/>
        <v>730</v>
      </c>
      <c r="AK746" s="756">
        <v>0</v>
      </c>
      <c r="AL746" s="756">
        <v>0</v>
      </c>
      <c r="AM746" s="756">
        <v>0</v>
      </c>
      <c r="AN746" s="756">
        <v>0</v>
      </c>
      <c r="AO746" s="756">
        <v>0</v>
      </c>
      <c r="AP746" s="756">
        <v>0</v>
      </c>
      <c r="AQ746" s="756">
        <v>0</v>
      </c>
      <c r="AR746" s="646">
        <f t="shared" si="385"/>
        <v>0</v>
      </c>
      <c r="AS746" s="594"/>
      <c r="AT746" s="705">
        <f t="shared" si="371"/>
        <v>730</v>
      </c>
      <c r="AU746" s="756">
        <v>0</v>
      </c>
      <c r="AV746" s="756">
        <v>0</v>
      </c>
      <c r="AW746" s="756">
        <v>0</v>
      </c>
      <c r="AX746" s="756">
        <v>0</v>
      </c>
      <c r="AY746" s="756">
        <v>0</v>
      </c>
      <c r="AZ746" s="767">
        <f t="shared" si="392"/>
        <v>0</v>
      </c>
      <c r="BA746" s="756">
        <v>0</v>
      </c>
      <c r="BB746" s="756">
        <v>0</v>
      </c>
      <c r="BC746" s="756">
        <v>0</v>
      </c>
      <c r="BD746" s="756">
        <v>0</v>
      </c>
      <c r="BE746" s="767">
        <f t="shared" si="372"/>
        <v>0</v>
      </c>
      <c r="BF746" s="646">
        <f t="shared" si="373"/>
        <v>0</v>
      </c>
      <c r="BG746" s="594"/>
      <c r="BH746" s="705">
        <f t="shared" si="363"/>
        <v>730</v>
      </c>
      <c r="BI746" s="646">
        <f t="shared" si="374"/>
        <v>0</v>
      </c>
      <c r="BJ746" s="594"/>
      <c r="BK746" s="705">
        <f t="shared" si="375"/>
        <v>730</v>
      </c>
      <c r="BL746" s="756">
        <v>0</v>
      </c>
      <c r="BM746" s="756">
        <v>0</v>
      </c>
      <c r="BN746" s="756">
        <v>0</v>
      </c>
      <c r="BO746" s="756">
        <v>0</v>
      </c>
      <c r="BP746" s="756">
        <v>0</v>
      </c>
      <c r="BQ746" s="756">
        <v>0</v>
      </c>
      <c r="BR746" s="756">
        <v>0</v>
      </c>
      <c r="BS746" s="646">
        <f t="shared" si="386"/>
        <v>0</v>
      </c>
      <c r="BT746" s="594"/>
      <c r="BU746" s="705">
        <f t="shared" si="376"/>
        <v>730</v>
      </c>
      <c r="BV746" s="756">
        <v>0</v>
      </c>
      <c r="BW746" s="756">
        <v>0</v>
      </c>
      <c r="BX746" s="756">
        <v>0</v>
      </c>
      <c r="BY746" s="756">
        <v>0</v>
      </c>
      <c r="BZ746" s="756">
        <v>0</v>
      </c>
      <c r="CA746" s="756">
        <v>0</v>
      </c>
      <c r="CB746" s="756">
        <v>0</v>
      </c>
      <c r="CC746" s="646">
        <f t="shared" si="387"/>
        <v>0</v>
      </c>
      <c r="CD746" s="594"/>
      <c r="CE746" s="705">
        <f t="shared" si="364"/>
        <v>730</v>
      </c>
      <c r="CF746" s="756">
        <f t="shared" si="391"/>
        <v>0</v>
      </c>
      <c r="CG746" s="756">
        <f t="shared" si="391"/>
        <v>0</v>
      </c>
      <c r="CH746" s="756">
        <f t="shared" si="391"/>
        <v>0</v>
      </c>
      <c r="CI746" s="756">
        <f t="shared" si="360"/>
        <v>0</v>
      </c>
      <c r="CJ746" s="756">
        <f t="shared" si="360"/>
        <v>0</v>
      </c>
      <c r="CK746" s="756">
        <f t="shared" si="360"/>
        <v>0</v>
      </c>
      <c r="CL746" s="756">
        <f t="shared" si="360"/>
        <v>0</v>
      </c>
      <c r="CM746" s="646">
        <f t="shared" si="388"/>
        <v>0</v>
      </c>
      <c r="CN746" s="594"/>
      <c r="CO746" s="705">
        <f t="shared" si="365"/>
        <v>730</v>
      </c>
      <c r="CP746" s="756">
        <v>0</v>
      </c>
      <c r="CQ746" s="756">
        <v>0</v>
      </c>
      <c r="CR746" s="756">
        <v>0</v>
      </c>
      <c r="CS746" s="756">
        <v>0</v>
      </c>
      <c r="CT746" s="756">
        <v>0</v>
      </c>
      <c r="CU746" s="756">
        <v>0</v>
      </c>
      <c r="CV746" s="756">
        <v>0</v>
      </c>
      <c r="CW746" s="646">
        <f t="shared" si="389"/>
        <v>0</v>
      </c>
      <c r="CX746" s="685"/>
      <c r="CY746" s="705">
        <f t="shared" si="366"/>
        <v>730</v>
      </c>
      <c r="CZ746" s="756">
        <v>0</v>
      </c>
      <c r="DA746" s="756">
        <v>0</v>
      </c>
      <c r="DB746" s="756">
        <v>0</v>
      </c>
      <c r="DC746" s="756">
        <v>0</v>
      </c>
      <c r="DD746" s="756">
        <v>0</v>
      </c>
      <c r="DE746" s="767">
        <f t="shared" si="377"/>
        <v>0</v>
      </c>
      <c r="DF746" s="756">
        <v>0</v>
      </c>
      <c r="DG746" s="756">
        <v>0</v>
      </c>
      <c r="DH746" s="756">
        <v>0</v>
      </c>
      <c r="DI746" s="756">
        <v>0</v>
      </c>
      <c r="DJ746" s="767">
        <f t="shared" si="378"/>
        <v>0</v>
      </c>
      <c r="DK746" s="715">
        <f t="shared" si="379"/>
        <v>0</v>
      </c>
      <c r="DL746" s="685"/>
      <c r="DM746" s="705">
        <f t="shared" si="367"/>
        <v>730</v>
      </c>
      <c r="DN746" s="715">
        <f t="shared" si="380"/>
        <v>0</v>
      </c>
    </row>
    <row r="747" spans="2:118" x14ac:dyDescent="0.25">
      <c r="B747" s="705">
        <v>731</v>
      </c>
      <c r="C747" s="765">
        <f>(1+_xlfn.XLOOKUP(INT((B747-1)/12)+1,'ZC Curve'!$B$8:$B$107,'ZC Curve'!R$8:R$107,,0))^(1/12)-1</f>
        <v>0</v>
      </c>
      <c r="D747" s="766">
        <f t="shared" si="381"/>
        <v>1</v>
      </c>
      <c r="E747" s="685"/>
      <c r="F747" s="705">
        <v>731</v>
      </c>
      <c r="G747" s="756">
        <v>0</v>
      </c>
      <c r="H747" s="756">
        <v>0</v>
      </c>
      <c r="I747" s="756">
        <v>0</v>
      </c>
      <c r="J747" s="756">
        <v>0</v>
      </c>
      <c r="K747" s="756">
        <v>0</v>
      </c>
      <c r="L747" s="756">
        <v>0</v>
      </c>
      <c r="M747" s="756">
        <v>0</v>
      </c>
      <c r="N747" s="646">
        <f t="shared" si="382"/>
        <v>0</v>
      </c>
      <c r="O747" s="594"/>
      <c r="P747" s="705">
        <f t="shared" si="368"/>
        <v>731</v>
      </c>
      <c r="Q747" s="756">
        <v>0</v>
      </c>
      <c r="R747" s="756">
        <v>0</v>
      </c>
      <c r="S747" s="756">
        <v>0</v>
      </c>
      <c r="T747" s="756">
        <v>0</v>
      </c>
      <c r="U747" s="756">
        <v>0</v>
      </c>
      <c r="V747" s="756">
        <v>0</v>
      </c>
      <c r="W747" s="756">
        <v>0</v>
      </c>
      <c r="X747" s="646">
        <f t="shared" si="383"/>
        <v>0</v>
      </c>
      <c r="Y747" s="594"/>
      <c r="Z747" s="705">
        <f t="shared" si="369"/>
        <v>731</v>
      </c>
      <c r="AA747" s="756">
        <f t="shared" si="390"/>
        <v>0</v>
      </c>
      <c r="AB747" s="756">
        <f t="shared" si="390"/>
        <v>0</v>
      </c>
      <c r="AC747" s="756">
        <f t="shared" si="390"/>
        <v>0</v>
      </c>
      <c r="AD747" s="756">
        <f t="shared" si="359"/>
        <v>0</v>
      </c>
      <c r="AE747" s="756">
        <f t="shared" si="359"/>
        <v>0</v>
      </c>
      <c r="AF747" s="756">
        <f t="shared" si="359"/>
        <v>0</v>
      </c>
      <c r="AG747" s="756">
        <f t="shared" si="359"/>
        <v>0</v>
      </c>
      <c r="AH747" s="646">
        <f t="shared" si="384"/>
        <v>0</v>
      </c>
      <c r="AI747" s="594"/>
      <c r="AJ747" s="705">
        <f t="shared" si="370"/>
        <v>731</v>
      </c>
      <c r="AK747" s="756">
        <v>0</v>
      </c>
      <c r="AL747" s="756">
        <v>0</v>
      </c>
      <c r="AM747" s="756">
        <v>0</v>
      </c>
      <c r="AN747" s="756">
        <v>0</v>
      </c>
      <c r="AO747" s="756">
        <v>0</v>
      </c>
      <c r="AP747" s="756">
        <v>0</v>
      </c>
      <c r="AQ747" s="756">
        <v>0</v>
      </c>
      <c r="AR747" s="646">
        <f t="shared" si="385"/>
        <v>0</v>
      </c>
      <c r="AS747" s="594"/>
      <c r="AT747" s="705">
        <f t="shared" si="371"/>
        <v>731</v>
      </c>
      <c r="AU747" s="756">
        <v>0</v>
      </c>
      <c r="AV747" s="756">
        <v>0</v>
      </c>
      <c r="AW747" s="756">
        <v>0</v>
      </c>
      <c r="AX747" s="756">
        <v>0</v>
      </c>
      <c r="AY747" s="756">
        <v>0</v>
      </c>
      <c r="AZ747" s="767">
        <f t="shared" si="392"/>
        <v>0</v>
      </c>
      <c r="BA747" s="756">
        <v>0</v>
      </c>
      <c r="BB747" s="756">
        <v>0</v>
      </c>
      <c r="BC747" s="756">
        <v>0</v>
      </c>
      <c r="BD747" s="756">
        <v>0</v>
      </c>
      <c r="BE747" s="767">
        <f t="shared" si="372"/>
        <v>0</v>
      </c>
      <c r="BF747" s="646">
        <f t="shared" si="373"/>
        <v>0</v>
      </c>
      <c r="BG747" s="594"/>
      <c r="BH747" s="705">
        <f t="shared" si="363"/>
        <v>731</v>
      </c>
      <c r="BI747" s="646">
        <f t="shared" si="374"/>
        <v>0</v>
      </c>
      <c r="BJ747" s="594"/>
      <c r="BK747" s="705">
        <f t="shared" si="375"/>
        <v>731</v>
      </c>
      <c r="BL747" s="756">
        <v>0</v>
      </c>
      <c r="BM747" s="756">
        <v>0</v>
      </c>
      <c r="BN747" s="756">
        <v>0</v>
      </c>
      <c r="BO747" s="756">
        <v>0</v>
      </c>
      <c r="BP747" s="756">
        <v>0</v>
      </c>
      <c r="BQ747" s="756">
        <v>0</v>
      </c>
      <c r="BR747" s="756">
        <v>0</v>
      </c>
      <c r="BS747" s="646">
        <f t="shared" si="386"/>
        <v>0</v>
      </c>
      <c r="BT747" s="594"/>
      <c r="BU747" s="705">
        <f t="shared" si="376"/>
        <v>731</v>
      </c>
      <c r="BV747" s="756">
        <v>0</v>
      </c>
      <c r="BW747" s="756">
        <v>0</v>
      </c>
      <c r="BX747" s="756">
        <v>0</v>
      </c>
      <c r="BY747" s="756">
        <v>0</v>
      </c>
      <c r="BZ747" s="756">
        <v>0</v>
      </c>
      <c r="CA747" s="756">
        <v>0</v>
      </c>
      <c r="CB747" s="756">
        <v>0</v>
      </c>
      <c r="CC747" s="646">
        <f t="shared" si="387"/>
        <v>0</v>
      </c>
      <c r="CD747" s="594"/>
      <c r="CE747" s="705">
        <f t="shared" si="364"/>
        <v>731</v>
      </c>
      <c r="CF747" s="756">
        <f t="shared" si="391"/>
        <v>0</v>
      </c>
      <c r="CG747" s="756">
        <f t="shared" si="391"/>
        <v>0</v>
      </c>
      <c r="CH747" s="756">
        <f t="shared" si="391"/>
        <v>0</v>
      </c>
      <c r="CI747" s="756">
        <f t="shared" si="360"/>
        <v>0</v>
      </c>
      <c r="CJ747" s="756">
        <f t="shared" si="360"/>
        <v>0</v>
      </c>
      <c r="CK747" s="756">
        <f t="shared" si="360"/>
        <v>0</v>
      </c>
      <c r="CL747" s="756">
        <f t="shared" si="360"/>
        <v>0</v>
      </c>
      <c r="CM747" s="646">
        <f t="shared" si="388"/>
        <v>0</v>
      </c>
      <c r="CN747" s="594"/>
      <c r="CO747" s="705">
        <f t="shared" si="365"/>
        <v>731</v>
      </c>
      <c r="CP747" s="756">
        <v>0</v>
      </c>
      <c r="CQ747" s="756">
        <v>0</v>
      </c>
      <c r="CR747" s="756">
        <v>0</v>
      </c>
      <c r="CS747" s="756">
        <v>0</v>
      </c>
      <c r="CT747" s="756">
        <v>0</v>
      </c>
      <c r="CU747" s="756">
        <v>0</v>
      </c>
      <c r="CV747" s="756">
        <v>0</v>
      </c>
      <c r="CW747" s="646">
        <f t="shared" si="389"/>
        <v>0</v>
      </c>
      <c r="CX747" s="685"/>
      <c r="CY747" s="705">
        <f t="shared" si="366"/>
        <v>731</v>
      </c>
      <c r="CZ747" s="756">
        <v>0</v>
      </c>
      <c r="DA747" s="756">
        <v>0</v>
      </c>
      <c r="DB747" s="756">
        <v>0</v>
      </c>
      <c r="DC747" s="756">
        <v>0</v>
      </c>
      <c r="DD747" s="756">
        <v>0</v>
      </c>
      <c r="DE747" s="767">
        <f t="shared" si="377"/>
        <v>0</v>
      </c>
      <c r="DF747" s="756">
        <v>0</v>
      </c>
      <c r="DG747" s="756">
        <v>0</v>
      </c>
      <c r="DH747" s="756">
        <v>0</v>
      </c>
      <c r="DI747" s="756">
        <v>0</v>
      </c>
      <c r="DJ747" s="767">
        <f t="shared" si="378"/>
        <v>0</v>
      </c>
      <c r="DK747" s="715">
        <f t="shared" si="379"/>
        <v>0</v>
      </c>
      <c r="DL747" s="685"/>
      <c r="DM747" s="705">
        <f t="shared" si="367"/>
        <v>731</v>
      </c>
      <c r="DN747" s="715">
        <f t="shared" si="380"/>
        <v>0</v>
      </c>
    </row>
    <row r="748" spans="2:118" x14ac:dyDescent="0.25">
      <c r="B748" s="705">
        <v>732</v>
      </c>
      <c r="C748" s="765">
        <f>(1+_xlfn.XLOOKUP(INT((B748-1)/12)+1,'ZC Curve'!$B$8:$B$107,'ZC Curve'!R$8:R$107,,0))^(1/12)-1</f>
        <v>0</v>
      </c>
      <c r="D748" s="766">
        <f t="shared" si="381"/>
        <v>1</v>
      </c>
      <c r="E748" s="685"/>
      <c r="F748" s="705">
        <v>732</v>
      </c>
      <c r="G748" s="756">
        <v>0</v>
      </c>
      <c r="H748" s="756">
        <v>0</v>
      </c>
      <c r="I748" s="756">
        <v>0</v>
      </c>
      <c r="J748" s="756">
        <v>0</v>
      </c>
      <c r="K748" s="756">
        <v>0</v>
      </c>
      <c r="L748" s="756">
        <v>0</v>
      </c>
      <c r="M748" s="756">
        <v>0</v>
      </c>
      <c r="N748" s="646">
        <f t="shared" si="382"/>
        <v>0</v>
      </c>
      <c r="O748" s="594"/>
      <c r="P748" s="705">
        <f t="shared" si="368"/>
        <v>732</v>
      </c>
      <c r="Q748" s="756">
        <v>0</v>
      </c>
      <c r="R748" s="756">
        <v>0</v>
      </c>
      <c r="S748" s="756">
        <v>0</v>
      </c>
      <c r="T748" s="756">
        <v>0</v>
      </c>
      <c r="U748" s="756">
        <v>0</v>
      </c>
      <c r="V748" s="756">
        <v>0</v>
      </c>
      <c r="W748" s="756">
        <v>0</v>
      </c>
      <c r="X748" s="646">
        <f t="shared" si="383"/>
        <v>0</v>
      </c>
      <c r="Y748" s="594"/>
      <c r="Z748" s="705">
        <f t="shared" si="369"/>
        <v>732</v>
      </c>
      <c r="AA748" s="756">
        <f t="shared" si="390"/>
        <v>0</v>
      </c>
      <c r="AB748" s="756">
        <f t="shared" si="390"/>
        <v>0</v>
      </c>
      <c r="AC748" s="756">
        <f t="shared" si="390"/>
        <v>0</v>
      </c>
      <c r="AD748" s="756">
        <f t="shared" si="359"/>
        <v>0</v>
      </c>
      <c r="AE748" s="756">
        <f t="shared" si="359"/>
        <v>0</v>
      </c>
      <c r="AF748" s="756">
        <f t="shared" si="359"/>
        <v>0</v>
      </c>
      <c r="AG748" s="756">
        <f t="shared" si="359"/>
        <v>0</v>
      </c>
      <c r="AH748" s="646">
        <f t="shared" si="384"/>
        <v>0</v>
      </c>
      <c r="AI748" s="594"/>
      <c r="AJ748" s="705">
        <f t="shared" si="370"/>
        <v>732</v>
      </c>
      <c r="AK748" s="756">
        <v>0</v>
      </c>
      <c r="AL748" s="756">
        <v>0</v>
      </c>
      <c r="AM748" s="756">
        <v>0</v>
      </c>
      <c r="AN748" s="756">
        <v>0</v>
      </c>
      <c r="AO748" s="756">
        <v>0</v>
      </c>
      <c r="AP748" s="756">
        <v>0</v>
      </c>
      <c r="AQ748" s="756">
        <v>0</v>
      </c>
      <c r="AR748" s="646">
        <f t="shared" si="385"/>
        <v>0</v>
      </c>
      <c r="AS748" s="594"/>
      <c r="AT748" s="705">
        <f t="shared" si="371"/>
        <v>732</v>
      </c>
      <c r="AU748" s="756">
        <v>0</v>
      </c>
      <c r="AV748" s="756">
        <v>0</v>
      </c>
      <c r="AW748" s="756">
        <v>0</v>
      </c>
      <c r="AX748" s="756">
        <v>0</v>
      </c>
      <c r="AY748" s="756">
        <v>0</v>
      </c>
      <c r="AZ748" s="767">
        <f t="shared" si="392"/>
        <v>0</v>
      </c>
      <c r="BA748" s="756">
        <v>0</v>
      </c>
      <c r="BB748" s="756">
        <v>0</v>
      </c>
      <c r="BC748" s="756">
        <v>0</v>
      </c>
      <c r="BD748" s="756">
        <v>0</v>
      </c>
      <c r="BE748" s="767">
        <f t="shared" si="372"/>
        <v>0</v>
      </c>
      <c r="BF748" s="646">
        <f t="shared" si="373"/>
        <v>0</v>
      </c>
      <c r="BG748" s="594"/>
      <c r="BH748" s="705">
        <f t="shared" si="363"/>
        <v>732</v>
      </c>
      <c r="BI748" s="646">
        <f t="shared" si="374"/>
        <v>0</v>
      </c>
      <c r="BJ748" s="594"/>
      <c r="BK748" s="705">
        <f t="shared" si="375"/>
        <v>732</v>
      </c>
      <c r="BL748" s="756">
        <v>0</v>
      </c>
      <c r="BM748" s="756">
        <v>0</v>
      </c>
      <c r="BN748" s="756">
        <v>0</v>
      </c>
      <c r="BO748" s="756">
        <v>0</v>
      </c>
      <c r="BP748" s="756">
        <v>0</v>
      </c>
      <c r="BQ748" s="756">
        <v>0</v>
      </c>
      <c r="BR748" s="756">
        <v>0</v>
      </c>
      <c r="BS748" s="646">
        <f t="shared" si="386"/>
        <v>0</v>
      </c>
      <c r="BT748" s="594"/>
      <c r="BU748" s="705">
        <f t="shared" si="376"/>
        <v>732</v>
      </c>
      <c r="BV748" s="756">
        <v>0</v>
      </c>
      <c r="BW748" s="756">
        <v>0</v>
      </c>
      <c r="BX748" s="756">
        <v>0</v>
      </c>
      <c r="BY748" s="756">
        <v>0</v>
      </c>
      <c r="BZ748" s="756">
        <v>0</v>
      </c>
      <c r="CA748" s="756">
        <v>0</v>
      </c>
      <c r="CB748" s="756">
        <v>0</v>
      </c>
      <c r="CC748" s="646">
        <f t="shared" si="387"/>
        <v>0</v>
      </c>
      <c r="CD748" s="594"/>
      <c r="CE748" s="705">
        <f t="shared" si="364"/>
        <v>732</v>
      </c>
      <c r="CF748" s="756">
        <f t="shared" si="391"/>
        <v>0</v>
      </c>
      <c r="CG748" s="756">
        <f t="shared" si="391"/>
        <v>0</v>
      </c>
      <c r="CH748" s="756">
        <f t="shared" si="391"/>
        <v>0</v>
      </c>
      <c r="CI748" s="756">
        <f t="shared" si="360"/>
        <v>0</v>
      </c>
      <c r="CJ748" s="756">
        <f t="shared" si="360"/>
        <v>0</v>
      </c>
      <c r="CK748" s="756">
        <f t="shared" si="360"/>
        <v>0</v>
      </c>
      <c r="CL748" s="756">
        <f t="shared" si="360"/>
        <v>0</v>
      </c>
      <c r="CM748" s="646">
        <f t="shared" si="388"/>
        <v>0</v>
      </c>
      <c r="CN748" s="594"/>
      <c r="CO748" s="705">
        <f t="shared" si="365"/>
        <v>732</v>
      </c>
      <c r="CP748" s="756">
        <v>0</v>
      </c>
      <c r="CQ748" s="756">
        <v>0</v>
      </c>
      <c r="CR748" s="756">
        <v>0</v>
      </c>
      <c r="CS748" s="756">
        <v>0</v>
      </c>
      <c r="CT748" s="756">
        <v>0</v>
      </c>
      <c r="CU748" s="756">
        <v>0</v>
      </c>
      <c r="CV748" s="756">
        <v>0</v>
      </c>
      <c r="CW748" s="646">
        <f t="shared" si="389"/>
        <v>0</v>
      </c>
      <c r="CX748" s="685"/>
      <c r="CY748" s="705">
        <f t="shared" si="366"/>
        <v>732</v>
      </c>
      <c r="CZ748" s="756">
        <v>0</v>
      </c>
      <c r="DA748" s="756">
        <v>0</v>
      </c>
      <c r="DB748" s="756">
        <v>0</v>
      </c>
      <c r="DC748" s="756">
        <v>0</v>
      </c>
      <c r="DD748" s="756">
        <v>0</v>
      </c>
      <c r="DE748" s="767">
        <f t="shared" si="377"/>
        <v>0</v>
      </c>
      <c r="DF748" s="756">
        <v>0</v>
      </c>
      <c r="DG748" s="756">
        <v>0</v>
      </c>
      <c r="DH748" s="756">
        <v>0</v>
      </c>
      <c r="DI748" s="756">
        <v>0</v>
      </c>
      <c r="DJ748" s="767">
        <f t="shared" si="378"/>
        <v>0</v>
      </c>
      <c r="DK748" s="715">
        <f t="shared" si="379"/>
        <v>0</v>
      </c>
      <c r="DL748" s="685"/>
      <c r="DM748" s="705">
        <f t="shared" si="367"/>
        <v>732</v>
      </c>
      <c r="DN748" s="715">
        <f t="shared" si="380"/>
        <v>0</v>
      </c>
    </row>
    <row r="749" spans="2:118" x14ac:dyDescent="0.25">
      <c r="B749" s="705">
        <v>733</v>
      </c>
      <c r="C749" s="765">
        <f>(1+_xlfn.XLOOKUP(INT((B749-1)/12)+1,'ZC Curve'!$B$8:$B$107,'ZC Curve'!R$8:R$107,,0))^(1/12)-1</f>
        <v>0</v>
      </c>
      <c r="D749" s="766">
        <f t="shared" si="381"/>
        <v>1</v>
      </c>
      <c r="E749" s="685"/>
      <c r="F749" s="705">
        <v>733</v>
      </c>
      <c r="G749" s="756">
        <v>0</v>
      </c>
      <c r="H749" s="756">
        <v>0</v>
      </c>
      <c r="I749" s="756">
        <v>0</v>
      </c>
      <c r="J749" s="756">
        <v>0</v>
      </c>
      <c r="K749" s="756">
        <v>0</v>
      </c>
      <c r="L749" s="756">
        <v>0</v>
      </c>
      <c r="M749" s="756">
        <v>0</v>
      </c>
      <c r="N749" s="646">
        <f t="shared" si="382"/>
        <v>0</v>
      </c>
      <c r="O749" s="594"/>
      <c r="P749" s="705">
        <f t="shared" si="368"/>
        <v>733</v>
      </c>
      <c r="Q749" s="756">
        <v>0</v>
      </c>
      <c r="R749" s="756">
        <v>0</v>
      </c>
      <c r="S749" s="756">
        <v>0</v>
      </c>
      <c r="T749" s="756">
        <v>0</v>
      </c>
      <c r="U749" s="756">
        <v>0</v>
      </c>
      <c r="V749" s="756">
        <v>0</v>
      </c>
      <c r="W749" s="756">
        <v>0</v>
      </c>
      <c r="X749" s="646">
        <f t="shared" si="383"/>
        <v>0</v>
      </c>
      <c r="Y749" s="594"/>
      <c r="Z749" s="705">
        <f t="shared" si="369"/>
        <v>733</v>
      </c>
      <c r="AA749" s="756">
        <f t="shared" si="390"/>
        <v>0</v>
      </c>
      <c r="AB749" s="756">
        <f t="shared" si="390"/>
        <v>0</v>
      </c>
      <c r="AC749" s="756">
        <f t="shared" si="390"/>
        <v>0</v>
      </c>
      <c r="AD749" s="756">
        <f t="shared" si="359"/>
        <v>0</v>
      </c>
      <c r="AE749" s="756">
        <f t="shared" si="359"/>
        <v>0</v>
      </c>
      <c r="AF749" s="756">
        <f t="shared" si="359"/>
        <v>0</v>
      </c>
      <c r="AG749" s="756">
        <f t="shared" si="359"/>
        <v>0</v>
      </c>
      <c r="AH749" s="646">
        <f t="shared" si="384"/>
        <v>0</v>
      </c>
      <c r="AI749" s="594"/>
      <c r="AJ749" s="705">
        <f t="shared" si="370"/>
        <v>733</v>
      </c>
      <c r="AK749" s="756">
        <v>0</v>
      </c>
      <c r="AL749" s="756">
        <v>0</v>
      </c>
      <c r="AM749" s="756">
        <v>0</v>
      </c>
      <c r="AN749" s="756">
        <v>0</v>
      </c>
      <c r="AO749" s="756">
        <v>0</v>
      </c>
      <c r="AP749" s="756">
        <v>0</v>
      </c>
      <c r="AQ749" s="756">
        <v>0</v>
      </c>
      <c r="AR749" s="646">
        <f t="shared" si="385"/>
        <v>0</v>
      </c>
      <c r="AS749" s="594"/>
      <c r="AT749" s="705">
        <f t="shared" si="371"/>
        <v>733</v>
      </c>
      <c r="AU749" s="756">
        <v>0</v>
      </c>
      <c r="AV749" s="756">
        <v>0</v>
      </c>
      <c r="AW749" s="756">
        <v>0</v>
      </c>
      <c r="AX749" s="756">
        <v>0</v>
      </c>
      <c r="AY749" s="756">
        <v>0</v>
      </c>
      <c r="AZ749" s="767">
        <f t="shared" si="392"/>
        <v>0</v>
      </c>
      <c r="BA749" s="756">
        <v>0</v>
      </c>
      <c r="BB749" s="756">
        <v>0</v>
      </c>
      <c r="BC749" s="756">
        <v>0</v>
      </c>
      <c r="BD749" s="756">
        <v>0</v>
      </c>
      <c r="BE749" s="767">
        <f t="shared" si="372"/>
        <v>0</v>
      </c>
      <c r="BF749" s="646">
        <f t="shared" si="373"/>
        <v>0</v>
      </c>
      <c r="BG749" s="594"/>
      <c r="BH749" s="705">
        <f t="shared" si="363"/>
        <v>733</v>
      </c>
      <c r="BI749" s="646">
        <f t="shared" si="374"/>
        <v>0</v>
      </c>
      <c r="BJ749" s="594"/>
      <c r="BK749" s="705">
        <f t="shared" si="375"/>
        <v>733</v>
      </c>
      <c r="BL749" s="756">
        <v>0</v>
      </c>
      <c r="BM749" s="756">
        <v>0</v>
      </c>
      <c r="BN749" s="756">
        <v>0</v>
      </c>
      <c r="BO749" s="756">
        <v>0</v>
      </c>
      <c r="BP749" s="756">
        <v>0</v>
      </c>
      <c r="BQ749" s="756">
        <v>0</v>
      </c>
      <c r="BR749" s="756">
        <v>0</v>
      </c>
      <c r="BS749" s="646">
        <f t="shared" si="386"/>
        <v>0</v>
      </c>
      <c r="BT749" s="594"/>
      <c r="BU749" s="705">
        <f t="shared" si="376"/>
        <v>733</v>
      </c>
      <c r="BV749" s="756">
        <v>0</v>
      </c>
      <c r="BW749" s="756">
        <v>0</v>
      </c>
      <c r="BX749" s="756">
        <v>0</v>
      </c>
      <c r="BY749" s="756">
        <v>0</v>
      </c>
      <c r="BZ749" s="756">
        <v>0</v>
      </c>
      <c r="CA749" s="756">
        <v>0</v>
      </c>
      <c r="CB749" s="756">
        <v>0</v>
      </c>
      <c r="CC749" s="646">
        <f t="shared" si="387"/>
        <v>0</v>
      </c>
      <c r="CD749" s="594"/>
      <c r="CE749" s="705">
        <f t="shared" si="364"/>
        <v>733</v>
      </c>
      <c r="CF749" s="756">
        <f t="shared" si="391"/>
        <v>0</v>
      </c>
      <c r="CG749" s="756">
        <f t="shared" si="391"/>
        <v>0</v>
      </c>
      <c r="CH749" s="756">
        <f t="shared" si="391"/>
        <v>0</v>
      </c>
      <c r="CI749" s="756">
        <f t="shared" si="360"/>
        <v>0</v>
      </c>
      <c r="CJ749" s="756">
        <f t="shared" si="360"/>
        <v>0</v>
      </c>
      <c r="CK749" s="756">
        <f t="shared" si="360"/>
        <v>0</v>
      </c>
      <c r="CL749" s="756">
        <f t="shared" si="360"/>
        <v>0</v>
      </c>
      <c r="CM749" s="646">
        <f t="shared" si="388"/>
        <v>0</v>
      </c>
      <c r="CN749" s="594"/>
      <c r="CO749" s="705">
        <f t="shared" si="365"/>
        <v>733</v>
      </c>
      <c r="CP749" s="756">
        <v>0</v>
      </c>
      <c r="CQ749" s="756">
        <v>0</v>
      </c>
      <c r="CR749" s="756">
        <v>0</v>
      </c>
      <c r="CS749" s="756">
        <v>0</v>
      </c>
      <c r="CT749" s="756">
        <v>0</v>
      </c>
      <c r="CU749" s="756">
        <v>0</v>
      </c>
      <c r="CV749" s="756">
        <v>0</v>
      </c>
      <c r="CW749" s="646">
        <f t="shared" si="389"/>
        <v>0</v>
      </c>
      <c r="CX749" s="685"/>
      <c r="CY749" s="705">
        <f t="shared" si="366"/>
        <v>733</v>
      </c>
      <c r="CZ749" s="756">
        <v>0</v>
      </c>
      <c r="DA749" s="756">
        <v>0</v>
      </c>
      <c r="DB749" s="756">
        <v>0</v>
      </c>
      <c r="DC749" s="756">
        <v>0</v>
      </c>
      <c r="DD749" s="756">
        <v>0</v>
      </c>
      <c r="DE749" s="767">
        <f t="shared" si="377"/>
        <v>0</v>
      </c>
      <c r="DF749" s="756">
        <v>0</v>
      </c>
      <c r="DG749" s="756">
        <v>0</v>
      </c>
      <c r="DH749" s="756">
        <v>0</v>
      </c>
      <c r="DI749" s="756">
        <v>0</v>
      </c>
      <c r="DJ749" s="767">
        <f t="shared" si="378"/>
        <v>0</v>
      </c>
      <c r="DK749" s="715">
        <f t="shared" si="379"/>
        <v>0</v>
      </c>
      <c r="DL749" s="685"/>
      <c r="DM749" s="705">
        <f t="shared" si="367"/>
        <v>733</v>
      </c>
      <c r="DN749" s="715">
        <f t="shared" si="380"/>
        <v>0</v>
      </c>
    </row>
    <row r="750" spans="2:118" x14ac:dyDescent="0.25">
      <c r="B750" s="705">
        <v>734</v>
      </c>
      <c r="C750" s="765">
        <f>(1+_xlfn.XLOOKUP(INT((B750-1)/12)+1,'ZC Curve'!$B$8:$B$107,'ZC Curve'!R$8:R$107,,0))^(1/12)-1</f>
        <v>0</v>
      </c>
      <c r="D750" s="766">
        <f t="shared" si="381"/>
        <v>1</v>
      </c>
      <c r="E750" s="685"/>
      <c r="F750" s="705">
        <v>734</v>
      </c>
      <c r="G750" s="756">
        <v>0</v>
      </c>
      <c r="H750" s="756">
        <v>0</v>
      </c>
      <c r="I750" s="756">
        <v>0</v>
      </c>
      <c r="J750" s="756">
        <v>0</v>
      </c>
      <c r="K750" s="756">
        <v>0</v>
      </c>
      <c r="L750" s="756">
        <v>0</v>
      </c>
      <c r="M750" s="756">
        <v>0</v>
      </c>
      <c r="N750" s="646">
        <f t="shared" si="382"/>
        <v>0</v>
      </c>
      <c r="O750" s="594"/>
      <c r="P750" s="705">
        <f t="shared" si="368"/>
        <v>734</v>
      </c>
      <c r="Q750" s="756">
        <v>0</v>
      </c>
      <c r="R750" s="756">
        <v>0</v>
      </c>
      <c r="S750" s="756">
        <v>0</v>
      </c>
      <c r="T750" s="756">
        <v>0</v>
      </c>
      <c r="U750" s="756">
        <v>0</v>
      </c>
      <c r="V750" s="756">
        <v>0</v>
      </c>
      <c r="W750" s="756">
        <v>0</v>
      </c>
      <c r="X750" s="646">
        <f t="shared" si="383"/>
        <v>0</v>
      </c>
      <c r="Y750" s="594"/>
      <c r="Z750" s="705">
        <f t="shared" si="369"/>
        <v>734</v>
      </c>
      <c r="AA750" s="756">
        <f t="shared" si="390"/>
        <v>0</v>
      </c>
      <c r="AB750" s="756">
        <f t="shared" si="390"/>
        <v>0</v>
      </c>
      <c r="AC750" s="756">
        <f t="shared" si="390"/>
        <v>0</v>
      </c>
      <c r="AD750" s="756">
        <f t="shared" si="359"/>
        <v>0</v>
      </c>
      <c r="AE750" s="756">
        <f t="shared" si="359"/>
        <v>0</v>
      </c>
      <c r="AF750" s="756">
        <f t="shared" si="359"/>
        <v>0</v>
      </c>
      <c r="AG750" s="756">
        <f t="shared" si="359"/>
        <v>0</v>
      </c>
      <c r="AH750" s="646">
        <f t="shared" si="384"/>
        <v>0</v>
      </c>
      <c r="AI750" s="594"/>
      <c r="AJ750" s="705">
        <f t="shared" si="370"/>
        <v>734</v>
      </c>
      <c r="AK750" s="756">
        <v>0</v>
      </c>
      <c r="AL750" s="756">
        <v>0</v>
      </c>
      <c r="AM750" s="756">
        <v>0</v>
      </c>
      <c r="AN750" s="756">
        <v>0</v>
      </c>
      <c r="AO750" s="756">
        <v>0</v>
      </c>
      <c r="AP750" s="756">
        <v>0</v>
      </c>
      <c r="AQ750" s="756">
        <v>0</v>
      </c>
      <c r="AR750" s="646">
        <f t="shared" si="385"/>
        <v>0</v>
      </c>
      <c r="AS750" s="594"/>
      <c r="AT750" s="705">
        <f t="shared" si="371"/>
        <v>734</v>
      </c>
      <c r="AU750" s="756">
        <v>0</v>
      </c>
      <c r="AV750" s="756">
        <v>0</v>
      </c>
      <c r="AW750" s="756">
        <v>0</v>
      </c>
      <c r="AX750" s="756">
        <v>0</v>
      </c>
      <c r="AY750" s="756">
        <v>0</v>
      </c>
      <c r="AZ750" s="767">
        <f t="shared" si="392"/>
        <v>0</v>
      </c>
      <c r="BA750" s="756">
        <v>0</v>
      </c>
      <c r="BB750" s="756">
        <v>0</v>
      </c>
      <c r="BC750" s="756">
        <v>0</v>
      </c>
      <c r="BD750" s="756">
        <v>0</v>
      </c>
      <c r="BE750" s="767">
        <f t="shared" si="372"/>
        <v>0</v>
      </c>
      <c r="BF750" s="646">
        <f t="shared" si="373"/>
        <v>0</v>
      </c>
      <c r="BG750" s="594"/>
      <c r="BH750" s="705">
        <f t="shared" si="363"/>
        <v>734</v>
      </c>
      <c r="BI750" s="646">
        <f t="shared" si="374"/>
        <v>0</v>
      </c>
      <c r="BJ750" s="594"/>
      <c r="BK750" s="705">
        <f t="shared" si="375"/>
        <v>734</v>
      </c>
      <c r="BL750" s="756">
        <v>0</v>
      </c>
      <c r="BM750" s="756">
        <v>0</v>
      </c>
      <c r="BN750" s="756">
        <v>0</v>
      </c>
      <c r="BO750" s="756">
        <v>0</v>
      </c>
      <c r="BP750" s="756">
        <v>0</v>
      </c>
      <c r="BQ750" s="756">
        <v>0</v>
      </c>
      <c r="BR750" s="756">
        <v>0</v>
      </c>
      <c r="BS750" s="646">
        <f t="shared" si="386"/>
        <v>0</v>
      </c>
      <c r="BT750" s="594"/>
      <c r="BU750" s="705">
        <f t="shared" si="376"/>
        <v>734</v>
      </c>
      <c r="BV750" s="756">
        <v>0</v>
      </c>
      <c r="BW750" s="756">
        <v>0</v>
      </c>
      <c r="BX750" s="756">
        <v>0</v>
      </c>
      <c r="BY750" s="756">
        <v>0</v>
      </c>
      <c r="BZ750" s="756">
        <v>0</v>
      </c>
      <c r="CA750" s="756">
        <v>0</v>
      </c>
      <c r="CB750" s="756">
        <v>0</v>
      </c>
      <c r="CC750" s="646">
        <f t="shared" si="387"/>
        <v>0</v>
      </c>
      <c r="CD750" s="594"/>
      <c r="CE750" s="705">
        <f t="shared" si="364"/>
        <v>734</v>
      </c>
      <c r="CF750" s="756">
        <f t="shared" si="391"/>
        <v>0</v>
      </c>
      <c r="CG750" s="756">
        <f t="shared" si="391"/>
        <v>0</v>
      </c>
      <c r="CH750" s="756">
        <f t="shared" si="391"/>
        <v>0</v>
      </c>
      <c r="CI750" s="756">
        <f t="shared" si="360"/>
        <v>0</v>
      </c>
      <c r="CJ750" s="756">
        <f t="shared" si="360"/>
        <v>0</v>
      </c>
      <c r="CK750" s="756">
        <f t="shared" si="360"/>
        <v>0</v>
      </c>
      <c r="CL750" s="756">
        <f t="shared" si="360"/>
        <v>0</v>
      </c>
      <c r="CM750" s="646">
        <f t="shared" si="388"/>
        <v>0</v>
      </c>
      <c r="CN750" s="594"/>
      <c r="CO750" s="705">
        <f t="shared" si="365"/>
        <v>734</v>
      </c>
      <c r="CP750" s="756">
        <v>0</v>
      </c>
      <c r="CQ750" s="756">
        <v>0</v>
      </c>
      <c r="CR750" s="756">
        <v>0</v>
      </c>
      <c r="CS750" s="756">
        <v>0</v>
      </c>
      <c r="CT750" s="756">
        <v>0</v>
      </c>
      <c r="CU750" s="756">
        <v>0</v>
      </c>
      <c r="CV750" s="756">
        <v>0</v>
      </c>
      <c r="CW750" s="646">
        <f t="shared" si="389"/>
        <v>0</v>
      </c>
      <c r="CX750" s="685"/>
      <c r="CY750" s="705">
        <f t="shared" si="366"/>
        <v>734</v>
      </c>
      <c r="CZ750" s="756">
        <v>0</v>
      </c>
      <c r="DA750" s="756">
        <v>0</v>
      </c>
      <c r="DB750" s="756">
        <v>0</v>
      </c>
      <c r="DC750" s="756">
        <v>0</v>
      </c>
      <c r="DD750" s="756">
        <v>0</v>
      </c>
      <c r="DE750" s="767">
        <f t="shared" si="377"/>
        <v>0</v>
      </c>
      <c r="DF750" s="756">
        <v>0</v>
      </c>
      <c r="DG750" s="756">
        <v>0</v>
      </c>
      <c r="DH750" s="756">
        <v>0</v>
      </c>
      <c r="DI750" s="756">
        <v>0</v>
      </c>
      <c r="DJ750" s="767">
        <f t="shared" si="378"/>
        <v>0</v>
      </c>
      <c r="DK750" s="715">
        <f t="shared" si="379"/>
        <v>0</v>
      </c>
      <c r="DL750" s="685"/>
      <c r="DM750" s="705">
        <f t="shared" si="367"/>
        <v>734</v>
      </c>
      <c r="DN750" s="715">
        <f t="shared" si="380"/>
        <v>0</v>
      </c>
    </row>
    <row r="751" spans="2:118" x14ac:dyDescent="0.25">
      <c r="B751" s="705">
        <v>735</v>
      </c>
      <c r="C751" s="765">
        <f>(1+_xlfn.XLOOKUP(INT((B751-1)/12)+1,'ZC Curve'!$B$8:$B$107,'ZC Curve'!R$8:R$107,,0))^(1/12)-1</f>
        <v>0</v>
      </c>
      <c r="D751" s="766">
        <f t="shared" si="381"/>
        <v>1</v>
      </c>
      <c r="E751" s="685"/>
      <c r="F751" s="705">
        <v>735</v>
      </c>
      <c r="G751" s="756">
        <v>0</v>
      </c>
      <c r="H751" s="756">
        <v>0</v>
      </c>
      <c r="I751" s="756">
        <v>0</v>
      </c>
      <c r="J751" s="756">
        <v>0</v>
      </c>
      <c r="K751" s="756">
        <v>0</v>
      </c>
      <c r="L751" s="756">
        <v>0</v>
      </c>
      <c r="M751" s="756">
        <v>0</v>
      </c>
      <c r="N751" s="646">
        <f t="shared" si="382"/>
        <v>0</v>
      </c>
      <c r="O751" s="594"/>
      <c r="P751" s="705">
        <f t="shared" si="368"/>
        <v>735</v>
      </c>
      <c r="Q751" s="756">
        <v>0</v>
      </c>
      <c r="R751" s="756">
        <v>0</v>
      </c>
      <c r="S751" s="756">
        <v>0</v>
      </c>
      <c r="T751" s="756">
        <v>0</v>
      </c>
      <c r="U751" s="756">
        <v>0</v>
      </c>
      <c r="V751" s="756">
        <v>0</v>
      </c>
      <c r="W751" s="756">
        <v>0</v>
      </c>
      <c r="X751" s="646">
        <f t="shared" si="383"/>
        <v>0</v>
      </c>
      <c r="Y751" s="594"/>
      <c r="Z751" s="705">
        <f t="shared" si="369"/>
        <v>735</v>
      </c>
      <c r="AA751" s="756">
        <f t="shared" si="390"/>
        <v>0</v>
      </c>
      <c r="AB751" s="756">
        <f t="shared" si="390"/>
        <v>0</v>
      </c>
      <c r="AC751" s="756">
        <f t="shared" si="390"/>
        <v>0</v>
      </c>
      <c r="AD751" s="756">
        <f t="shared" si="359"/>
        <v>0</v>
      </c>
      <c r="AE751" s="756">
        <f t="shared" si="359"/>
        <v>0</v>
      </c>
      <c r="AF751" s="756">
        <f t="shared" si="359"/>
        <v>0</v>
      </c>
      <c r="AG751" s="756">
        <f t="shared" si="359"/>
        <v>0</v>
      </c>
      <c r="AH751" s="646">
        <f t="shared" si="384"/>
        <v>0</v>
      </c>
      <c r="AI751" s="594"/>
      <c r="AJ751" s="705">
        <f t="shared" si="370"/>
        <v>735</v>
      </c>
      <c r="AK751" s="756">
        <v>0</v>
      </c>
      <c r="AL751" s="756">
        <v>0</v>
      </c>
      <c r="AM751" s="756">
        <v>0</v>
      </c>
      <c r="AN751" s="756">
        <v>0</v>
      </c>
      <c r="AO751" s="756">
        <v>0</v>
      </c>
      <c r="AP751" s="756">
        <v>0</v>
      </c>
      <c r="AQ751" s="756">
        <v>0</v>
      </c>
      <c r="AR751" s="646">
        <f t="shared" si="385"/>
        <v>0</v>
      </c>
      <c r="AS751" s="594"/>
      <c r="AT751" s="705">
        <f t="shared" si="371"/>
        <v>735</v>
      </c>
      <c r="AU751" s="756">
        <v>0</v>
      </c>
      <c r="AV751" s="756">
        <v>0</v>
      </c>
      <c r="AW751" s="756">
        <v>0</v>
      </c>
      <c r="AX751" s="756">
        <v>0</v>
      </c>
      <c r="AY751" s="756">
        <v>0</v>
      </c>
      <c r="AZ751" s="767">
        <f t="shared" si="392"/>
        <v>0</v>
      </c>
      <c r="BA751" s="756">
        <v>0</v>
      </c>
      <c r="BB751" s="756">
        <v>0</v>
      </c>
      <c r="BC751" s="756">
        <v>0</v>
      </c>
      <c r="BD751" s="756">
        <v>0</v>
      </c>
      <c r="BE751" s="767">
        <f t="shared" si="372"/>
        <v>0</v>
      </c>
      <c r="BF751" s="646">
        <f t="shared" si="373"/>
        <v>0</v>
      </c>
      <c r="BG751" s="594"/>
      <c r="BH751" s="705">
        <f t="shared" si="363"/>
        <v>735</v>
      </c>
      <c r="BI751" s="646">
        <f t="shared" si="374"/>
        <v>0</v>
      </c>
      <c r="BJ751" s="594"/>
      <c r="BK751" s="705">
        <f t="shared" si="375"/>
        <v>735</v>
      </c>
      <c r="BL751" s="756">
        <v>0</v>
      </c>
      <c r="BM751" s="756">
        <v>0</v>
      </c>
      <c r="BN751" s="756">
        <v>0</v>
      </c>
      <c r="BO751" s="756">
        <v>0</v>
      </c>
      <c r="BP751" s="756">
        <v>0</v>
      </c>
      <c r="BQ751" s="756">
        <v>0</v>
      </c>
      <c r="BR751" s="756">
        <v>0</v>
      </c>
      <c r="BS751" s="646">
        <f t="shared" si="386"/>
        <v>0</v>
      </c>
      <c r="BT751" s="594"/>
      <c r="BU751" s="705">
        <f t="shared" si="376"/>
        <v>735</v>
      </c>
      <c r="BV751" s="756">
        <v>0</v>
      </c>
      <c r="BW751" s="756">
        <v>0</v>
      </c>
      <c r="BX751" s="756">
        <v>0</v>
      </c>
      <c r="BY751" s="756">
        <v>0</v>
      </c>
      <c r="BZ751" s="756">
        <v>0</v>
      </c>
      <c r="CA751" s="756">
        <v>0</v>
      </c>
      <c r="CB751" s="756">
        <v>0</v>
      </c>
      <c r="CC751" s="646">
        <f t="shared" si="387"/>
        <v>0</v>
      </c>
      <c r="CD751" s="594"/>
      <c r="CE751" s="705">
        <f t="shared" si="364"/>
        <v>735</v>
      </c>
      <c r="CF751" s="756">
        <f t="shared" si="391"/>
        <v>0</v>
      </c>
      <c r="CG751" s="756">
        <f t="shared" si="391"/>
        <v>0</v>
      </c>
      <c r="CH751" s="756">
        <f t="shared" si="391"/>
        <v>0</v>
      </c>
      <c r="CI751" s="756">
        <f t="shared" si="360"/>
        <v>0</v>
      </c>
      <c r="CJ751" s="756">
        <f t="shared" si="360"/>
        <v>0</v>
      </c>
      <c r="CK751" s="756">
        <f t="shared" si="360"/>
        <v>0</v>
      </c>
      <c r="CL751" s="756">
        <f t="shared" si="360"/>
        <v>0</v>
      </c>
      <c r="CM751" s="646">
        <f t="shared" si="388"/>
        <v>0</v>
      </c>
      <c r="CN751" s="594"/>
      <c r="CO751" s="705">
        <f t="shared" si="365"/>
        <v>735</v>
      </c>
      <c r="CP751" s="756">
        <v>0</v>
      </c>
      <c r="CQ751" s="756">
        <v>0</v>
      </c>
      <c r="CR751" s="756">
        <v>0</v>
      </c>
      <c r="CS751" s="756">
        <v>0</v>
      </c>
      <c r="CT751" s="756">
        <v>0</v>
      </c>
      <c r="CU751" s="756">
        <v>0</v>
      </c>
      <c r="CV751" s="756">
        <v>0</v>
      </c>
      <c r="CW751" s="646">
        <f t="shared" si="389"/>
        <v>0</v>
      </c>
      <c r="CX751" s="685"/>
      <c r="CY751" s="705">
        <f t="shared" si="366"/>
        <v>735</v>
      </c>
      <c r="CZ751" s="756">
        <v>0</v>
      </c>
      <c r="DA751" s="756">
        <v>0</v>
      </c>
      <c r="DB751" s="756">
        <v>0</v>
      </c>
      <c r="DC751" s="756">
        <v>0</v>
      </c>
      <c r="DD751" s="756">
        <v>0</v>
      </c>
      <c r="DE751" s="767">
        <f t="shared" si="377"/>
        <v>0</v>
      </c>
      <c r="DF751" s="756">
        <v>0</v>
      </c>
      <c r="DG751" s="756">
        <v>0</v>
      </c>
      <c r="DH751" s="756">
        <v>0</v>
      </c>
      <c r="DI751" s="756">
        <v>0</v>
      </c>
      <c r="DJ751" s="767">
        <f t="shared" si="378"/>
        <v>0</v>
      </c>
      <c r="DK751" s="715">
        <f t="shared" si="379"/>
        <v>0</v>
      </c>
      <c r="DL751" s="685"/>
      <c r="DM751" s="705">
        <f t="shared" si="367"/>
        <v>735</v>
      </c>
      <c r="DN751" s="715">
        <f t="shared" si="380"/>
        <v>0</v>
      </c>
    </row>
    <row r="752" spans="2:118" x14ac:dyDescent="0.25">
      <c r="B752" s="705">
        <v>736</v>
      </c>
      <c r="C752" s="765">
        <f>(1+_xlfn.XLOOKUP(INT((B752-1)/12)+1,'ZC Curve'!$B$8:$B$107,'ZC Curve'!R$8:R$107,,0))^(1/12)-1</f>
        <v>0</v>
      </c>
      <c r="D752" s="766">
        <f t="shared" si="381"/>
        <v>1</v>
      </c>
      <c r="E752" s="685"/>
      <c r="F752" s="705">
        <v>736</v>
      </c>
      <c r="G752" s="756">
        <v>0</v>
      </c>
      <c r="H752" s="756">
        <v>0</v>
      </c>
      <c r="I752" s="756">
        <v>0</v>
      </c>
      <c r="J752" s="756">
        <v>0</v>
      </c>
      <c r="K752" s="756">
        <v>0</v>
      </c>
      <c r="L752" s="756">
        <v>0</v>
      </c>
      <c r="M752" s="756">
        <v>0</v>
      </c>
      <c r="N752" s="646">
        <f t="shared" si="382"/>
        <v>0</v>
      </c>
      <c r="O752" s="594"/>
      <c r="P752" s="705">
        <f t="shared" si="368"/>
        <v>736</v>
      </c>
      <c r="Q752" s="756">
        <v>0</v>
      </c>
      <c r="R752" s="756">
        <v>0</v>
      </c>
      <c r="S752" s="756">
        <v>0</v>
      </c>
      <c r="T752" s="756">
        <v>0</v>
      </c>
      <c r="U752" s="756">
        <v>0</v>
      </c>
      <c r="V752" s="756">
        <v>0</v>
      </c>
      <c r="W752" s="756">
        <v>0</v>
      </c>
      <c r="X752" s="646">
        <f t="shared" si="383"/>
        <v>0</v>
      </c>
      <c r="Y752" s="594"/>
      <c r="Z752" s="705">
        <f t="shared" si="369"/>
        <v>736</v>
      </c>
      <c r="AA752" s="756">
        <f t="shared" si="390"/>
        <v>0</v>
      </c>
      <c r="AB752" s="756">
        <f t="shared" si="390"/>
        <v>0</v>
      </c>
      <c r="AC752" s="756">
        <f t="shared" si="390"/>
        <v>0</v>
      </c>
      <c r="AD752" s="756">
        <f t="shared" si="359"/>
        <v>0</v>
      </c>
      <c r="AE752" s="756">
        <f t="shared" si="359"/>
        <v>0</v>
      </c>
      <c r="AF752" s="756">
        <f t="shared" si="359"/>
        <v>0</v>
      </c>
      <c r="AG752" s="756">
        <f t="shared" si="359"/>
        <v>0</v>
      </c>
      <c r="AH752" s="646">
        <f t="shared" si="384"/>
        <v>0</v>
      </c>
      <c r="AI752" s="594"/>
      <c r="AJ752" s="705">
        <f t="shared" si="370"/>
        <v>736</v>
      </c>
      <c r="AK752" s="756">
        <v>0</v>
      </c>
      <c r="AL752" s="756">
        <v>0</v>
      </c>
      <c r="AM752" s="756">
        <v>0</v>
      </c>
      <c r="AN752" s="756">
        <v>0</v>
      </c>
      <c r="AO752" s="756">
        <v>0</v>
      </c>
      <c r="AP752" s="756">
        <v>0</v>
      </c>
      <c r="AQ752" s="756">
        <v>0</v>
      </c>
      <c r="AR752" s="646">
        <f t="shared" si="385"/>
        <v>0</v>
      </c>
      <c r="AS752" s="594"/>
      <c r="AT752" s="705">
        <f t="shared" si="371"/>
        <v>736</v>
      </c>
      <c r="AU752" s="756">
        <v>0</v>
      </c>
      <c r="AV752" s="756">
        <v>0</v>
      </c>
      <c r="AW752" s="756">
        <v>0</v>
      </c>
      <c r="AX752" s="756">
        <v>0</v>
      </c>
      <c r="AY752" s="756">
        <v>0</v>
      </c>
      <c r="AZ752" s="767">
        <f t="shared" si="392"/>
        <v>0</v>
      </c>
      <c r="BA752" s="756">
        <v>0</v>
      </c>
      <c r="BB752" s="756">
        <v>0</v>
      </c>
      <c r="BC752" s="756">
        <v>0</v>
      </c>
      <c r="BD752" s="756">
        <v>0</v>
      </c>
      <c r="BE752" s="767">
        <f t="shared" si="372"/>
        <v>0</v>
      </c>
      <c r="BF752" s="646">
        <f t="shared" si="373"/>
        <v>0</v>
      </c>
      <c r="BG752" s="594"/>
      <c r="BH752" s="705">
        <f t="shared" si="363"/>
        <v>736</v>
      </c>
      <c r="BI752" s="646">
        <f t="shared" si="374"/>
        <v>0</v>
      </c>
      <c r="BJ752" s="594"/>
      <c r="BK752" s="705">
        <f t="shared" si="375"/>
        <v>736</v>
      </c>
      <c r="BL752" s="756">
        <v>0</v>
      </c>
      <c r="BM752" s="756">
        <v>0</v>
      </c>
      <c r="BN752" s="756">
        <v>0</v>
      </c>
      <c r="BO752" s="756">
        <v>0</v>
      </c>
      <c r="BP752" s="756">
        <v>0</v>
      </c>
      <c r="BQ752" s="756">
        <v>0</v>
      </c>
      <c r="BR752" s="756">
        <v>0</v>
      </c>
      <c r="BS752" s="646">
        <f t="shared" si="386"/>
        <v>0</v>
      </c>
      <c r="BT752" s="594"/>
      <c r="BU752" s="705">
        <f t="shared" si="376"/>
        <v>736</v>
      </c>
      <c r="BV752" s="756">
        <v>0</v>
      </c>
      <c r="BW752" s="756">
        <v>0</v>
      </c>
      <c r="BX752" s="756">
        <v>0</v>
      </c>
      <c r="BY752" s="756">
        <v>0</v>
      </c>
      <c r="BZ752" s="756">
        <v>0</v>
      </c>
      <c r="CA752" s="756">
        <v>0</v>
      </c>
      <c r="CB752" s="756">
        <v>0</v>
      </c>
      <c r="CC752" s="646">
        <f t="shared" si="387"/>
        <v>0</v>
      </c>
      <c r="CD752" s="594"/>
      <c r="CE752" s="705">
        <f t="shared" si="364"/>
        <v>736</v>
      </c>
      <c r="CF752" s="756">
        <f t="shared" si="391"/>
        <v>0</v>
      </c>
      <c r="CG752" s="756">
        <f t="shared" si="391"/>
        <v>0</v>
      </c>
      <c r="CH752" s="756">
        <f t="shared" si="391"/>
        <v>0</v>
      </c>
      <c r="CI752" s="756">
        <f t="shared" si="360"/>
        <v>0</v>
      </c>
      <c r="CJ752" s="756">
        <f t="shared" si="360"/>
        <v>0</v>
      </c>
      <c r="CK752" s="756">
        <f t="shared" si="360"/>
        <v>0</v>
      </c>
      <c r="CL752" s="756">
        <f t="shared" si="360"/>
        <v>0</v>
      </c>
      <c r="CM752" s="646">
        <f t="shared" si="388"/>
        <v>0</v>
      </c>
      <c r="CN752" s="594"/>
      <c r="CO752" s="705">
        <f t="shared" si="365"/>
        <v>736</v>
      </c>
      <c r="CP752" s="756">
        <v>0</v>
      </c>
      <c r="CQ752" s="756">
        <v>0</v>
      </c>
      <c r="CR752" s="756">
        <v>0</v>
      </c>
      <c r="CS752" s="756">
        <v>0</v>
      </c>
      <c r="CT752" s="756">
        <v>0</v>
      </c>
      <c r="CU752" s="756">
        <v>0</v>
      </c>
      <c r="CV752" s="756">
        <v>0</v>
      </c>
      <c r="CW752" s="646">
        <f t="shared" si="389"/>
        <v>0</v>
      </c>
      <c r="CX752" s="685"/>
      <c r="CY752" s="705">
        <f t="shared" si="366"/>
        <v>736</v>
      </c>
      <c r="CZ752" s="756">
        <v>0</v>
      </c>
      <c r="DA752" s="756">
        <v>0</v>
      </c>
      <c r="DB752" s="756">
        <v>0</v>
      </c>
      <c r="DC752" s="756">
        <v>0</v>
      </c>
      <c r="DD752" s="756">
        <v>0</v>
      </c>
      <c r="DE752" s="767">
        <f t="shared" si="377"/>
        <v>0</v>
      </c>
      <c r="DF752" s="756">
        <v>0</v>
      </c>
      <c r="DG752" s="756">
        <v>0</v>
      </c>
      <c r="DH752" s="756">
        <v>0</v>
      </c>
      <c r="DI752" s="756">
        <v>0</v>
      </c>
      <c r="DJ752" s="767">
        <f t="shared" si="378"/>
        <v>0</v>
      </c>
      <c r="DK752" s="715">
        <f t="shared" si="379"/>
        <v>0</v>
      </c>
      <c r="DL752" s="685"/>
      <c r="DM752" s="705">
        <f t="shared" si="367"/>
        <v>736</v>
      </c>
      <c r="DN752" s="715">
        <f t="shared" si="380"/>
        <v>0</v>
      </c>
    </row>
    <row r="753" spans="2:118" x14ac:dyDescent="0.25">
      <c r="B753" s="705">
        <v>737</v>
      </c>
      <c r="C753" s="765">
        <f>(1+_xlfn.XLOOKUP(INT((B753-1)/12)+1,'ZC Curve'!$B$8:$B$107,'ZC Curve'!R$8:R$107,,0))^(1/12)-1</f>
        <v>0</v>
      </c>
      <c r="D753" s="766">
        <f t="shared" si="381"/>
        <v>1</v>
      </c>
      <c r="E753" s="685"/>
      <c r="F753" s="705">
        <v>737</v>
      </c>
      <c r="G753" s="756">
        <v>0</v>
      </c>
      <c r="H753" s="756">
        <v>0</v>
      </c>
      <c r="I753" s="756">
        <v>0</v>
      </c>
      <c r="J753" s="756">
        <v>0</v>
      </c>
      <c r="K753" s="756">
        <v>0</v>
      </c>
      <c r="L753" s="756">
        <v>0</v>
      </c>
      <c r="M753" s="756">
        <v>0</v>
      </c>
      <c r="N753" s="646">
        <f t="shared" si="382"/>
        <v>0</v>
      </c>
      <c r="O753" s="594"/>
      <c r="P753" s="705">
        <f t="shared" si="368"/>
        <v>737</v>
      </c>
      <c r="Q753" s="756">
        <v>0</v>
      </c>
      <c r="R753" s="756">
        <v>0</v>
      </c>
      <c r="S753" s="756">
        <v>0</v>
      </c>
      <c r="T753" s="756">
        <v>0</v>
      </c>
      <c r="U753" s="756">
        <v>0</v>
      </c>
      <c r="V753" s="756">
        <v>0</v>
      </c>
      <c r="W753" s="756">
        <v>0</v>
      </c>
      <c r="X753" s="646">
        <f t="shared" si="383"/>
        <v>0</v>
      </c>
      <c r="Y753" s="594"/>
      <c r="Z753" s="705">
        <f t="shared" si="369"/>
        <v>737</v>
      </c>
      <c r="AA753" s="756">
        <f t="shared" si="390"/>
        <v>0</v>
      </c>
      <c r="AB753" s="756">
        <f t="shared" si="390"/>
        <v>0</v>
      </c>
      <c r="AC753" s="756">
        <f t="shared" si="390"/>
        <v>0</v>
      </c>
      <c r="AD753" s="756">
        <f t="shared" si="359"/>
        <v>0</v>
      </c>
      <c r="AE753" s="756">
        <f t="shared" si="359"/>
        <v>0</v>
      </c>
      <c r="AF753" s="756">
        <f t="shared" si="359"/>
        <v>0</v>
      </c>
      <c r="AG753" s="756">
        <f t="shared" si="359"/>
        <v>0</v>
      </c>
      <c r="AH753" s="646">
        <f t="shared" si="384"/>
        <v>0</v>
      </c>
      <c r="AI753" s="594"/>
      <c r="AJ753" s="705">
        <f t="shared" si="370"/>
        <v>737</v>
      </c>
      <c r="AK753" s="756">
        <v>0</v>
      </c>
      <c r="AL753" s="756">
        <v>0</v>
      </c>
      <c r="AM753" s="756">
        <v>0</v>
      </c>
      <c r="AN753" s="756">
        <v>0</v>
      </c>
      <c r="AO753" s="756">
        <v>0</v>
      </c>
      <c r="AP753" s="756">
        <v>0</v>
      </c>
      <c r="AQ753" s="756">
        <v>0</v>
      </c>
      <c r="AR753" s="646">
        <f t="shared" si="385"/>
        <v>0</v>
      </c>
      <c r="AS753" s="594"/>
      <c r="AT753" s="705">
        <f t="shared" si="371"/>
        <v>737</v>
      </c>
      <c r="AU753" s="756">
        <v>0</v>
      </c>
      <c r="AV753" s="756">
        <v>0</v>
      </c>
      <c r="AW753" s="756">
        <v>0</v>
      </c>
      <c r="AX753" s="756">
        <v>0</v>
      </c>
      <c r="AY753" s="756">
        <v>0</v>
      </c>
      <c r="AZ753" s="767">
        <f t="shared" si="392"/>
        <v>0</v>
      </c>
      <c r="BA753" s="756">
        <v>0</v>
      </c>
      <c r="BB753" s="756">
        <v>0</v>
      </c>
      <c r="BC753" s="756">
        <v>0</v>
      </c>
      <c r="BD753" s="756">
        <v>0</v>
      </c>
      <c r="BE753" s="767">
        <f t="shared" si="372"/>
        <v>0</v>
      </c>
      <c r="BF753" s="646">
        <f t="shared" si="373"/>
        <v>0</v>
      </c>
      <c r="BG753" s="594"/>
      <c r="BH753" s="705">
        <f t="shared" si="363"/>
        <v>737</v>
      </c>
      <c r="BI753" s="646">
        <f t="shared" si="374"/>
        <v>0</v>
      </c>
      <c r="BJ753" s="594"/>
      <c r="BK753" s="705">
        <f t="shared" si="375"/>
        <v>737</v>
      </c>
      <c r="BL753" s="756">
        <v>0</v>
      </c>
      <c r="BM753" s="756">
        <v>0</v>
      </c>
      <c r="BN753" s="756">
        <v>0</v>
      </c>
      <c r="BO753" s="756">
        <v>0</v>
      </c>
      <c r="BP753" s="756">
        <v>0</v>
      </c>
      <c r="BQ753" s="756">
        <v>0</v>
      </c>
      <c r="BR753" s="756">
        <v>0</v>
      </c>
      <c r="BS753" s="646">
        <f t="shared" si="386"/>
        <v>0</v>
      </c>
      <c r="BT753" s="594"/>
      <c r="BU753" s="705">
        <f t="shared" si="376"/>
        <v>737</v>
      </c>
      <c r="BV753" s="756">
        <v>0</v>
      </c>
      <c r="BW753" s="756">
        <v>0</v>
      </c>
      <c r="BX753" s="756">
        <v>0</v>
      </c>
      <c r="BY753" s="756">
        <v>0</v>
      </c>
      <c r="BZ753" s="756">
        <v>0</v>
      </c>
      <c r="CA753" s="756">
        <v>0</v>
      </c>
      <c r="CB753" s="756">
        <v>0</v>
      </c>
      <c r="CC753" s="646">
        <f t="shared" si="387"/>
        <v>0</v>
      </c>
      <c r="CD753" s="594"/>
      <c r="CE753" s="705">
        <f t="shared" si="364"/>
        <v>737</v>
      </c>
      <c r="CF753" s="756">
        <f t="shared" si="391"/>
        <v>0</v>
      </c>
      <c r="CG753" s="756">
        <f t="shared" si="391"/>
        <v>0</v>
      </c>
      <c r="CH753" s="756">
        <f t="shared" si="391"/>
        <v>0</v>
      </c>
      <c r="CI753" s="756">
        <f t="shared" si="360"/>
        <v>0</v>
      </c>
      <c r="CJ753" s="756">
        <f t="shared" si="360"/>
        <v>0</v>
      </c>
      <c r="CK753" s="756">
        <f t="shared" si="360"/>
        <v>0</v>
      </c>
      <c r="CL753" s="756">
        <f t="shared" si="360"/>
        <v>0</v>
      </c>
      <c r="CM753" s="646">
        <f t="shared" si="388"/>
        <v>0</v>
      </c>
      <c r="CN753" s="594"/>
      <c r="CO753" s="705">
        <f t="shared" si="365"/>
        <v>737</v>
      </c>
      <c r="CP753" s="756">
        <v>0</v>
      </c>
      <c r="CQ753" s="756">
        <v>0</v>
      </c>
      <c r="CR753" s="756">
        <v>0</v>
      </c>
      <c r="CS753" s="756">
        <v>0</v>
      </c>
      <c r="CT753" s="756">
        <v>0</v>
      </c>
      <c r="CU753" s="756">
        <v>0</v>
      </c>
      <c r="CV753" s="756">
        <v>0</v>
      </c>
      <c r="CW753" s="646">
        <f t="shared" si="389"/>
        <v>0</v>
      </c>
      <c r="CX753" s="685"/>
      <c r="CY753" s="705">
        <f t="shared" si="366"/>
        <v>737</v>
      </c>
      <c r="CZ753" s="756">
        <v>0</v>
      </c>
      <c r="DA753" s="756">
        <v>0</v>
      </c>
      <c r="DB753" s="756">
        <v>0</v>
      </c>
      <c r="DC753" s="756">
        <v>0</v>
      </c>
      <c r="DD753" s="756">
        <v>0</v>
      </c>
      <c r="DE753" s="767">
        <f t="shared" si="377"/>
        <v>0</v>
      </c>
      <c r="DF753" s="756">
        <v>0</v>
      </c>
      <c r="DG753" s="756">
        <v>0</v>
      </c>
      <c r="DH753" s="756">
        <v>0</v>
      </c>
      <c r="DI753" s="756">
        <v>0</v>
      </c>
      <c r="DJ753" s="767">
        <f t="shared" si="378"/>
        <v>0</v>
      </c>
      <c r="DK753" s="715">
        <f t="shared" si="379"/>
        <v>0</v>
      </c>
      <c r="DL753" s="685"/>
      <c r="DM753" s="705">
        <f t="shared" si="367"/>
        <v>737</v>
      </c>
      <c r="DN753" s="715">
        <f t="shared" si="380"/>
        <v>0</v>
      </c>
    </row>
    <row r="754" spans="2:118" x14ac:dyDescent="0.25">
      <c r="B754" s="705">
        <v>738</v>
      </c>
      <c r="C754" s="765">
        <f>(1+_xlfn.XLOOKUP(INT((B754-1)/12)+1,'ZC Curve'!$B$8:$B$107,'ZC Curve'!R$8:R$107,,0))^(1/12)-1</f>
        <v>0</v>
      </c>
      <c r="D754" s="766">
        <f t="shared" si="381"/>
        <v>1</v>
      </c>
      <c r="E754" s="685"/>
      <c r="F754" s="705">
        <v>738</v>
      </c>
      <c r="G754" s="756">
        <v>0</v>
      </c>
      <c r="H754" s="756">
        <v>0</v>
      </c>
      <c r="I754" s="756">
        <v>0</v>
      </c>
      <c r="J754" s="756">
        <v>0</v>
      </c>
      <c r="K754" s="756">
        <v>0</v>
      </c>
      <c r="L754" s="756">
        <v>0</v>
      </c>
      <c r="M754" s="756">
        <v>0</v>
      </c>
      <c r="N754" s="646">
        <f t="shared" si="382"/>
        <v>0</v>
      </c>
      <c r="O754" s="594"/>
      <c r="P754" s="705">
        <f t="shared" si="368"/>
        <v>738</v>
      </c>
      <c r="Q754" s="756">
        <v>0</v>
      </c>
      <c r="R754" s="756">
        <v>0</v>
      </c>
      <c r="S754" s="756">
        <v>0</v>
      </c>
      <c r="T754" s="756">
        <v>0</v>
      </c>
      <c r="U754" s="756">
        <v>0</v>
      </c>
      <c r="V754" s="756">
        <v>0</v>
      </c>
      <c r="W754" s="756">
        <v>0</v>
      </c>
      <c r="X754" s="646">
        <f t="shared" si="383"/>
        <v>0</v>
      </c>
      <c r="Y754" s="594"/>
      <c r="Z754" s="705">
        <f t="shared" si="369"/>
        <v>738</v>
      </c>
      <c r="AA754" s="756">
        <f t="shared" si="390"/>
        <v>0</v>
      </c>
      <c r="AB754" s="756">
        <f t="shared" si="390"/>
        <v>0</v>
      </c>
      <c r="AC754" s="756">
        <f t="shared" si="390"/>
        <v>0</v>
      </c>
      <c r="AD754" s="756">
        <f t="shared" si="359"/>
        <v>0</v>
      </c>
      <c r="AE754" s="756">
        <f t="shared" si="359"/>
        <v>0</v>
      </c>
      <c r="AF754" s="756">
        <f t="shared" si="359"/>
        <v>0</v>
      </c>
      <c r="AG754" s="756">
        <f t="shared" si="359"/>
        <v>0</v>
      </c>
      <c r="AH754" s="646">
        <f t="shared" si="384"/>
        <v>0</v>
      </c>
      <c r="AI754" s="594"/>
      <c r="AJ754" s="705">
        <f t="shared" si="370"/>
        <v>738</v>
      </c>
      <c r="AK754" s="756">
        <v>0</v>
      </c>
      <c r="AL754" s="756">
        <v>0</v>
      </c>
      <c r="AM754" s="756">
        <v>0</v>
      </c>
      <c r="AN754" s="756">
        <v>0</v>
      </c>
      <c r="AO754" s="756">
        <v>0</v>
      </c>
      <c r="AP754" s="756">
        <v>0</v>
      </c>
      <c r="AQ754" s="756">
        <v>0</v>
      </c>
      <c r="AR754" s="646">
        <f t="shared" si="385"/>
        <v>0</v>
      </c>
      <c r="AS754" s="594"/>
      <c r="AT754" s="705">
        <f t="shared" si="371"/>
        <v>738</v>
      </c>
      <c r="AU754" s="756">
        <v>0</v>
      </c>
      <c r="AV754" s="756">
        <v>0</v>
      </c>
      <c r="AW754" s="756">
        <v>0</v>
      </c>
      <c r="AX754" s="756">
        <v>0</v>
      </c>
      <c r="AY754" s="756">
        <v>0</v>
      </c>
      <c r="AZ754" s="767">
        <f t="shared" si="392"/>
        <v>0</v>
      </c>
      <c r="BA754" s="756">
        <v>0</v>
      </c>
      <c r="BB754" s="756">
        <v>0</v>
      </c>
      <c r="BC754" s="756">
        <v>0</v>
      </c>
      <c r="BD754" s="756">
        <v>0</v>
      </c>
      <c r="BE754" s="767">
        <f t="shared" si="372"/>
        <v>0</v>
      </c>
      <c r="BF754" s="646">
        <f t="shared" si="373"/>
        <v>0</v>
      </c>
      <c r="BG754" s="594"/>
      <c r="BH754" s="705">
        <f t="shared" si="363"/>
        <v>738</v>
      </c>
      <c r="BI754" s="646">
        <f t="shared" si="374"/>
        <v>0</v>
      </c>
      <c r="BJ754" s="594"/>
      <c r="BK754" s="705">
        <f t="shared" si="375"/>
        <v>738</v>
      </c>
      <c r="BL754" s="756">
        <v>0</v>
      </c>
      <c r="BM754" s="756">
        <v>0</v>
      </c>
      <c r="BN754" s="756">
        <v>0</v>
      </c>
      <c r="BO754" s="756">
        <v>0</v>
      </c>
      <c r="BP754" s="756">
        <v>0</v>
      </c>
      <c r="BQ754" s="756">
        <v>0</v>
      </c>
      <c r="BR754" s="756">
        <v>0</v>
      </c>
      <c r="BS754" s="646">
        <f t="shared" si="386"/>
        <v>0</v>
      </c>
      <c r="BT754" s="594"/>
      <c r="BU754" s="705">
        <f t="shared" si="376"/>
        <v>738</v>
      </c>
      <c r="BV754" s="756">
        <v>0</v>
      </c>
      <c r="BW754" s="756">
        <v>0</v>
      </c>
      <c r="BX754" s="756">
        <v>0</v>
      </c>
      <c r="BY754" s="756">
        <v>0</v>
      </c>
      <c r="BZ754" s="756">
        <v>0</v>
      </c>
      <c r="CA754" s="756">
        <v>0</v>
      </c>
      <c r="CB754" s="756">
        <v>0</v>
      </c>
      <c r="CC754" s="646">
        <f t="shared" si="387"/>
        <v>0</v>
      </c>
      <c r="CD754" s="594"/>
      <c r="CE754" s="705">
        <f t="shared" si="364"/>
        <v>738</v>
      </c>
      <c r="CF754" s="756">
        <f t="shared" si="391"/>
        <v>0</v>
      </c>
      <c r="CG754" s="756">
        <f t="shared" si="391"/>
        <v>0</v>
      </c>
      <c r="CH754" s="756">
        <f t="shared" si="391"/>
        <v>0</v>
      </c>
      <c r="CI754" s="756">
        <f t="shared" si="360"/>
        <v>0</v>
      </c>
      <c r="CJ754" s="756">
        <f t="shared" si="360"/>
        <v>0</v>
      </c>
      <c r="CK754" s="756">
        <f t="shared" si="360"/>
        <v>0</v>
      </c>
      <c r="CL754" s="756">
        <f t="shared" si="360"/>
        <v>0</v>
      </c>
      <c r="CM754" s="646">
        <f t="shared" si="388"/>
        <v>0</v>
      </c>
      <c r="CN754" s="594"/>
      <c r="CO754" s="705">
        <f t="shared" si="365"/>
        <v>738</v>
      </c>
      <c r="CP754" s="756">
        <v>0</v>
      </c>
      <c r="CQ754" s="756">
        <v>0</v>
      </c>
      <c r="CR754" s="756">
        <v>0</v>
      </c>
      <c r="CS754" s="756">
        <v>0</v>
      </c>
      <c r="CT754" s="756">
        <v>0</v>
      </c>
      <c r="CU754" s="756">
        <v>0</v>
      </c>
      <c r="CV754" s="756">
        <v>0</v>
      </c>
      <c r="CW754" s="646">
        <f t="shared" si="389"/>
        <v>0</v>
      </c>
      <c r="CX754" s="685"/>
      <c r="CY754" s="705">
        <f t="shared" si="366"/>
        <v>738</v>
      </c>
      <c r="CZ754" s="756">
        <v>0</v>
      </c>
      <c r="DA754" s="756">
        <v>0</v>
      </c>
      <c r="DB754" s="756">
        <v>0</v>
      </c>
      <c r="DC754" s="756">
        <v>0</v>
      </c>
      <c r="DD754" s="756">
        <v>0</v>
      </c>
      <c r="DE754" s="767">
        <f t="shared" si="377"/>
        <v>0</v>
      </c>
      <c r="DF754" s="756">
        <v>0</v>
      </c>
      <c r="DG754" s="756">
        <v>0</v>
      </c>
      <c r="DH754" s="756">
        <v>0</v>
      </c>
      <c r="DI754" s="756">
        <v>0</v>
      </c>
      <c r="DJ754" s="767">
        <f t="shared" si="378"/>
        <v>0</v>
      </c>
      <c r="DK754" s="715">
        <f t="shared" si="379"/>
        <v>0</v>
      </c>
      <c r="DL754" s="685"/>
      <c r="DM754" s="705">
        <f t="shared" si="367"/>
        <v>738</v>
      </c>
      <c r="DN754" s="715">
        <f t="shared" si="380"/>
        <v>0</v>
      </c>
    </row>
    <row r="755" spans="2:118" x14ac:dyDescent="0.25">
      <c r="B755" s="705">
        <v>739</v>
      </c>
      <c r="C755" s="765">
        <f>(1+_xlfn.XLOOKUP(INT((B755-1)/12)+1,'ZC Curve'!$B$8:$B$107,'ZC Curve'!R$8:R$107,,0))^(1/12)-1</f>
        <v>0</v>
      </c>
      <c r="D755" s="766">
        <f t="shared" si="381"/>
        <v>1</v>
      </c>
      <c r="E755" s="685"/>
      <c r="F755" s="705">
        <v>739</v>
      </c>
      <c r="G755" s="756">
        <v>0</v>
      </c>
      <c r="H755" s="756">
        <v>0</v>
      </c>
      <c r="I755" s="756">
        <v>0</v>
      </c>
      <c r="J755" s="756">
        <v>0</v>
      </c>
      <c r="K755" s="756">
        <v>0</v>
      </c>
      <c r="L755" s="756">
        <v>0</v>
      </c>
      <c r="M755" s="756">
        <v>0</v>
      </c>
      <c r="N755" s="646">
        <f t="shared" si="382"/>
        <v>0</v>
      </c>
      <c r="O755" s="594"/>
      <c r="P755" s="705">
        <f t="shared" si="368"/>
        <v>739</v>
      </c>
      <c r="Q755" s="756">
        <v>0</v>
      </c>
      <c r="R755" s="756">
        <v>0</v>
      </c>
      <c r="S755" s="756">
        <v>0</v>
      </c>
      <c r="T755" s="756">
        <v>0</v>
      </c>
      <c r="U755" s="756">
        <v>0</v>
      </c>
      <c r="V755" s="756">
        <v>0</v>
      </c>
      <c r="W755" s="756">
        <v>0</v>
      </c>
      <c r="X755" s="646">
        <f t="shared" si="383"/>
        <v>0</v>
      </c>
      <c r="Y755" s="594"/>
      <c r="Z755" s="705">
        <f t="shared" si="369"/>
        <v>739</v>
      </c>
      <c r="AA755" s="756">
        <f t="shared" si="390"/>
        <v>0</v>
      </c>
      <c r="AB755" s="756">
        <f t="shared" si="390"/>
        <v>0</v>
      </c>
      <c r="AC755" s="756">
        <f t="shared" si="390"/>
        <v>0</v>
      </c>
      <c r="AD755" s="756">
        <f t="shared" si="359"/>
        <v>0</v>
      </c>
      <c r="AE755" s="756">
        <f t="shared" si="359"/>
        <v>0</v>
      </c>
      <c r="AF755" s="756">
        <f t="shared" si="359"/>
        <v>0</v>
      </c>
      <c r="AG755" s="756">
        <f t="shared" si="359"/>
        <v>0</v>
      </c>
      <c r="AH755" s="646">
        <f t="shared" si="384"/>
        <v>0</v>
      </c>
      <c r="AI755" s="594"/>
      <c r="AJ755" s="705">
        <f t="shared" si="370"/>
        <v>739</v>
      </c>
      <c r="AK755" s="756">
        <v>0</v>
      </c>
      <c r="AL755" s="756">
        <v>0</v>
      </c>
      <c r="AM755" s="756">
        <v>0</v>
      </c>
      <c r="AN755" s="756">
        <v>0</v>
      </c>
      <c r="AO755" s="756">
        <v>0</v>
      </c>
      <c r="AP755" s="756">
        <v>0</v>
      </c>
      <c r="AQ755" s="756">
        <v>0</v>
      </c>
      <c r="AR755" s="646">
        <f t="shared" si="385"/>
        <v>0</v>
      </c>
      <c r="AS755" s="594"/>
      <c r="AT755" s="705">
        <f t="shared" si="371"/>
        <v>739</v>
      </c>
      <c r="AU755" s="756">
        <v>0</v>
      </c>
      <c r="AV755" s="756">
        <v>0</v>
      </c>
      <c r="AW755" s="756">
        <v>0</v>
      </c>
      <c r="AX755" s="756">
        <v>0</v>
      </c>
      <c r="AY755" s="756">
        <v>0</v>
      </c>
      <c r="AZ755" s="767">
        <f t="shared" si="392"/>
        <v>0</v>
      </c>
      <c r="BA755" s="756">
        <v>0</v>
      </c>
      <c r="BB755" s="756">
        <v>0</v>
      </c>
      <c r="BC755" s="756">
        <v>0</v>
      </c>
      <c r="BD755" s="756">
        <v>0</v>
      </c>
      <c r="BE755" s="767">
        <f t="shared" si="372"/>
        <v>0</v>
      </c>
      <c r="BF755" s="646">
        <f t="shared" si="373"/>
        <v>0</v>
      </c>
      <c r="BG755" s="594"/>
      <c r="BH755" s="705">
        <f t="shared" si="363"/>
        <v>739</v>
      </c>
      <c r="BI755" s="646">
        <f t="shared" si="374"/>
        <v>0</v>
      </c>
      <c r="BJ755" s="594"/>
      <c r="BK755" s="705">
        <f t="shared" si="375"/>
        <v>739</v>
      </c>
      <c r="BL755" s="756">
        <v>0</v>
      </c>
      <c r="BM755" s="756">
        <v>0</v>
      </c>
      <c r="BN755" s="756">
        <v>0</v>
      </c>
      <c r="BO755" s="756">
        <v>0</v>
      </c>
      <c r="BP755" s="756">
        <v>0</v>
      </c>
      <c r="BQ755" s="756">
        <v>0</v>
      </c>
      <c r="BR755" s="756">
        <v>0</v>
      </c>
      <c r="BS755" s="646">
        <f t="shared" si="386"/>
        <v>0</v>
      </c>
      <c r="BT755" s="594"/>
      <c r="BU755" s="705">
        <f t="shared" si="376"/>
        <v>739</v>
      </c>
      <c r="BV755" s="756">
        <v>0</v>
      </c>
      <c r="BW755" s="756">
        <v>0</v>
      </c>
      <c r="BX755" s="756">
        <v>0</v>
      </c>
      <c r="BY755" s="756">
        <v>0</v>
      </c>
      <c r="BZ755" s="756">
        <v>0</v>
      </c>
      <c r="CA755" s="756">
        <v>0</v>
      </c>
      <c r="CB755" s="756">
        <v>0</v>
      </c>
      <c r="CC755" s="646">
        <f t="shared" si="387"/>
        <v>0</v>
      </c>
      <c r="CD755" s="594"/>
      <c r="CE755" s="705">
        <f t="shared" si="364"/>
        <v>739</v>
      </c>
      <c r="CF755" s="756">
        <f t="shared" si="391"/>
        <v>0</v>
      </c>
      <c r="CG755" s="756">
        <f t="shared" si="391"/>
        <v>0</v>
      </c>
      <c r="CH755" s="756">
        <f t="shared" si="391"/>
        <v>0</v>
      </c>
      <c r="CI755" s="756">
        <f t="shared" si="360"/>
        <v>0</v>
      </c>
      <c r="CJ755" s="756">
        <f t="shared" si="360"/>
        <v>0</v>
      </c>
      <c r="CK755" s="756">
        <f t="shared" si="360"/>
        <v>0</v>
      </c>
      <c r="CL755" s="756">
        <f t="shared" si="360"/>
        <v>0</v>
      </c>
      <c r="CM755" s="646">
        <f t="shared" si="388"/>
        <v>0</v>
      </c>
      <c r="CN755" s="594"/>
      <c r="CO755" s="705">
        <f t="shared" si="365"/>
        <v>739</v>
      </c>
      <c r="CP755" s="756">
        <v>0</v>
      </c>
      <c r="CQ755" s="756">
        <v>0</v>
      </c>
      <c r="CR755" s="756">
        <v>0</v>
      </c>
      <c r="CS755" s="756">
        <v>0</v>
      </c>
      <c r="CT755" s="756">
        <v>0</v>
      </c>
      <c r="CU755" s="756">
        <v>0</v>
      </c>
      <c r="CV755" s="756">
        <v>0</v>
      </c>
      <c r="CW755" s="646">
        <f t="shared" si="389"/>
        <v>0</v>
      </c>
      <c r="CX755" s="685"/>
      <c r="CY755" s="705">
        <f t="shared" si="366"/>
        <v>739</v>
      </c>
      <c r="CZ755" s="756">
        <v>0</v>
      </c>
      <c r="DA755" s="756">
        <v>0</v>
      </c>
      <c r="DB755" s="756">
        <v>0</v>
      </c>
      <c r="DC755" s="756">
        <v>0</v>
      </c>
      <c r="DD755" s="756">
        <v>0</v>
      </c>
      <c r="DE755" s="767">
        <f t="shared" si="377"/>
        <v>0</v>
      </c>
      <c r="DF755" s="756">
        <v>0</v>
      </c>
      <c r="DG755" s="756">
        <v>0</v>
      </c>
      <c r="DH755" s="756">
        <v>0</v>
      </c>
      <c r="DI755" s="756">
        <v>0</v>
      </c>
      <c r="DJ755" s="767">
        <f t="shared" si="378"/>
        <v>0</v>
      </c>
      <c r="DK755" s="715">
        <f t="shared" si="379"/>
        <v>0</v>
      </c>
      <c r="DL755" s="685"/>
      <c r="DM755" s="705">
        <f t="shared" si="367"/>
        <v>739</v>
      </c>
      <c r="DN755" s="715">
        <f t="shared" si="380"/>
        <v>0</v>
      </c>
    </row>
    <row r="756" spans="2:118" x14ac:dyDescent="0.25">
      <c r="B756" s="705">
        <v>740</v>
      </c>
      <c r="C756" s="765">
        <f>(1+_xlfn.XLOOKUP(INT((B756-1)/12)+1,'ZC Curve'!$B$8:$B$107,'ZC Curve'!R$8:R$107,,0))^(1/12)-1</f>
        <v>0</v>
      </c>
      <c r="D756" s="766">
        <f t="shared" si="381"/>
        <v>1</v>
      </c>
      <c r="E756" s="685"/>
      <c r="F756" s="705">
        <v>740</v>
      </c>
      <c r="G756" s="756">
        <v>0</v>
      </c>
      <c r="H756" s="756">
        <v>0</v>
      </c>
      <c r="I756" s="756">
        <v>0</v>
      </c>
      <c r="J756" s="756">
        <v>0</v>
      </c>
      <c r="K756" s="756">
        <v>0</v>
      </c>
      <c r="L756" s="756">
        <v>0</v>
      </c>
      <c r="M756" s="756">
        <v>0</v>
      </c>
      <c r="N756" s="646">
        <f t="shared" si="382"/>
        <v>0</v>
      </c>
      <c r="O756" s="594"/>
      <c r="P756" s="705">
        <f t="shared" si="368"/>
        <v>740</v>
      </c>
      <c r="Q756" s="756">
        <v>0</v>
      </c>
      <c r="R756" s="756">
        <v>0</v>
      </c>
      <c r="S756" s="756">
        <v>0</v>
      </c>
      <c r="T756" s="756">
        <v>0</v>
      </c>
      <c r="U756" s="756">
        <v>0</v>
      </c>
      <c r="V756" s="756">
        <v>0</v>
      </c>
      <c r="W756" s="756">
        <v>0</v>
      </c>
      <c r="X756" s="646">
        <f t="shared" si="383"/>
        <v>0</v>
      </c>
      <c r="Y756" s="594"/>
      <c r="Z756" s="705">
        <f t="shared" si="369"/>
        <v>740</v>
      </c>
      <c r="AA756" s="756">
        <f t="shared" si="390"/>
        <v>0</v>
      </c>
      <c r="AB756" s="756">
        <f t="shared" si="390"/>
        <v>0</v>
      </c>
      <c r="AC756" s="756">
        <f t="shared" si="390"/>
        <v>0</v>
      </c>
      <c r="AD756" s="756">
        <f t="shared" si="359"/>
        <v>0</v>
      </c>
      <c r="AE756" s="756">
        <f t="shared" si="359"/>
        <v>0</v>
      </c>
      <c r="AF756" s="756">
        <f t="shared" si="359"/>
        <v>0</v>
      </c>
      <c r="AG756" s="756">
        <f t="shared" si="359"/>
        <v>0</v>
      </c>
      <c r="AH756" s="646">
        <f t="shared" si="384"/>
        <v>0</v>
      </c>
      <c r="AI756" s="594"/>
      <c r="AJ756" s="705">
        <f t="shared" si="370"/>
        <v>740</v>
      </c>
      <c r="AK756" s="756">
        <v>0</v>
      </c>
      <c r="AL756" s="756">
        <v>0</v>
      </c>
      <c r="AM756" s="756">
        <v>0</v>
      </c>
      <c r="AN756" s="756">
        <v>0</v>
      </c>
      <c r="AO756" s="756">
        <v>0</v>
      </c>
      <c r="AP756" s="756">
        <v>0</v>
      </c>
      <c r="AQ756" s="756">
        <v>0</v>
      </c>
      <c r="AR756" s="646">
        <f t="shared" si="385"/>
        <v>0</v>
      </c>
      <c r="AS756" s="594"/>
      <c r="AT756" s="705">
        <f t="shared" si="371"/>
        <v>740</v>
      </c>
      <c r="AU756" s="756">
        <v>0</v>
      </c>
      <c r="AV756" s="756">
        <v>0</v>
      </c>
      <c r="AW756" s="756">
        <v>0</v>
      </c>
      <c r="AX756" s="756">
        <v>0</v>
      </c>
      <c r="AY756" s="756">
        <v>0</v>
      </c>
      <c r="AZ756" s="767">
        <f t="shared" si="392"/>
        <v>0</v>
      </c>
      <c r="BA756" s="756">
        <v>0</v>
      </c>
      <c r="BB756" s="756">
        <v>0</v>
      </c>
      <c r="BC756" s="756">
        <v>0</v>
      </c>
      <c r="BD756" s="756">
        <v>0</v>
      </c>
      <c r="BE756" s="767">
        <f t="shared" si="372"/>
        <v>0</v>
      </c>
      <c r="BF756" s="646">
        <f t="shared" si="373"/>
        <v>0</v>
      </c>
      <c r="BG756" s="594"/>
      <c r="BH756" s="705">
        <f t="shared" si="363"/>
        <v>740</v>
      </c>
      <c r="BI756" s="646">
        <f t="shared" si="374"/>
        <v>0</v>
      </c>
      <c r="BJ756" s="594"/>
      <c r="BK756" s="705">
        <f t="shared" si="375"/>
        <v>740</v>
      </c>
      <c r="BL756" s="756">
        <v>0</v>
      </c>
      <c r="BM756" s="756">
        <v>0</v>
      </c>
      <c r="BN756" s="756">
        <v>0</v>
      </c>
      <c r="BO756" s="756">
        <v>0</v>
      </c>
      <c r="BP756" s="756">
        <v>0</v>
      </c>
      <c r="BQ756" s="756">
        <v>0</v>
      </c>
      <c r="BR756" s="756">
        <v>0</v>
      </c>
      <c r="BS756" s="646">
        <f t="shared" si="386"/>
        <v>0</v>
      </c>
      <c r="BT756" s="594"/>
      <c r="BU756" s="705">
        <f t="shared" si="376"/>
        <v>740</v>
      </c>
      <c r="BV756" s="756">
        <v>0</v>
      </c>
      <c r="BW756" s="756">
        <v>0</v>
      </c>
      <c r="BX756" s="756">
        <v>0</v>
      </c>
      <c r="BY756" s="756">
        <v>0</v>
      </c>
      <c r="BZ756" s="756">
        <v>0</v>
      </c>
      <c r="CA756" s="756">
        <v>0</v>
      </c>
      <c r="CB756" s="756">
        <v>0</v>
      </c>
      <c r="CC756" s="646">
        <f t="shared" si="387"/>
        <v>0</v>
      </c>
      <c r="CD756" s="594"/>
      <c r="CE756" s="705">
        <f t="shared" si="364"/>
        <v>740</v>
      </c>
      <c r="CF756" s="756">
        <f t="shared" si="391"/>
        <v>0</v>
      </c>
      <c r="CG756" s="756">
        <f t="shared" si="391"/>
        <v>0</v>
      </c>
      <c r="CH756" s="756">
        <f t="shared" si="391"/>
        <v>0</v>
      </c>
      <c r="CI756" s="756">
        <f t="shared" si="360"/>
        <v>0</v>
      </c>
      <c r="CJ756" s="756">
        <f t="shared" si="360"/>
        <v>0</v>
      </c>
      <c r="CK756" s="756">
        <f t="shared" si="360"/>
        <v>0</v>
      </c>
      <c r="CL756" s="756">
        <f t="shared" si="360"/>
        <v>0</v>
      </c>
      <c r="CM756" s="646">
        <f t="shared" si="388"/>
        <v>0</v>
      </c>
      <c r="CN756" s="594"/>
      <c r="CO756" s="705">
        <f t="shared" si="365"/>
        <v>740</v>
      </c>
      <c r="CP756" s="756">
        <v>0</v>
      </c>
      <c r="CQ756" s="756">
        <v>0</v>
      </c>
      <c r="CR756" s="756">
        <v>0</v>
      </c>
      <c r="CS756" s="756">
        <v>0</v>
      </c>
      <c r="CT756" s="756">
        <v>0</v>
      </c>
      <c r="CU756" s="756">
        <v>0</v>
      </c>
      <c r="CV756" s="756">
        <v>0</v>
      </c>
      <c r="CW756" s="646">
        <f t="shared" si="389"/>
        <v>0</v>
      </c>
      <c r="CX756" s="685"/>
      <c r="CY756" s="705">
        <f t="shared" si="366"/>
        <v>740</v>
      </c>
      <c r="CZ756" s="756">
        <v>0</v>
      </c>
      <c r="DA756" s="756">
        <v>0</v>
      </c>
      <c r="DB756" s="756">
        <v>0</v>
      </c>
      <c r="DC756" s="756">
        <v>0</v>
      </c>
      <c r="DD756" s="756">
        <v>0</v>
      </c>
      <c r="DE756" s="767">
        <f t="shared" si="377"/>
        <v>0</v>
      </c>
      <c r="DF756" s="756">
        <v>0</v>
      </c>
      <c r="DG756" s="756">
        <v>0</v>
      </c>
      <c r="DH756" s="756">
        <v>0</v>
      </c>
      <c r="DI756" s="756">
        <v>0</v>
      </c>
      <c r="DJ756" s="767">
        <f t="shared" si="378"/>
        <v>0</v>
      </c>
      <c r="DK756" s="715">
        <f t="shared" si="379"/>
        <v>0</v>
      </c>
      <c r="DL756" s="685"/>
      <c r="DM756" s="705">
        <f t="shared" si="367"/>
        <v>740</v>
      </c>
      <c r="DN756" s="715">
        <f t="shared" si="380"/>
        <v>0</v>
      </c>
    </row>
    <row r="757" spans="2:118" x14ac:dyDescent="0.25">
      <c r="B757" s="705">
        <v>741</v>
      </c>
      <c r="C757" s="765">
        <f>(1+_xlfn.XLOOKUP(INT((B757-1)/12)+1,'ZC Curve'!$B$8:$B$107,'ZC Curve'!R$8:R$107,,0))^(1/12)-1</f>
        <v>0</v>
      </c>
      <c r="D757" s="766">
        <f t="shared" si="381"/>
        <v>1</v>
      </c>
      <c r="E757" s="685"/>
      <c r="F757" s="705">
        <v>741</v>
      </c>
      <c r="G757" s="756">
        <v>0</v>
      </c>
      <c r="H757" s="756">
        <v>0</v>
      </c>
      <c r="I757" s="756">
        <v>0</v>
      </c>
      <c r="J757" s="756">
        <v>0</v>
      </c>
      <c r="K757" s="756">
        <v>0</v>
      </c>
      <c r="L757" s="756">
        <v>0</v>
      </c>
      <c r="M757" s="756">
        <v>0</v>
      </c>
      <c r="N757" s="646">
        <f t="shared" si="382"/>
        <v>0</v>
      </c>
      <c r="O757" s="594"/>
      <c r="P757" s="705">
        <f t="shared" si="368"/>
        <v>741</v>
      </c>
      <c r="Q757" s="756">
        <v>0</v>
      </c>
      <c r="R757" s="756">
        <v>0</v>
      </c>
      <c r="S757" s="756">
        <v>0</v>
      </c>
      <c r="T757" s="756">
        <v>0</v>
      </c>
      <c r="U757" s="756">
        <v>0</v>
      </c>
      <c r="V757" s="756">
        <v>0</v>
      </c>
      <c r="W757" s="756">
        <v>0</v>
      </c>
      <c r="X757" s="646">
        <f t="shared" si="383"/>
        <v>0</v>
      </c>
      <c r="Y757" s="594"/>
      <c r="Z757" s="705">
        <f t="shared" si="369"/>
        <v>741</v>
      </c>
      <c r="AA757" s="756">
        <f t="shared" si="390"/>
        <v>0</v>
      </c>
      <c r="AB757" s="756">
        <f t="shared" si="390"/>
        <v>0</v>
      </c>
      <c r="AC757" s="756">
        <f t="shared" si="390"/>
        <v>0</v>
      </c>
      <c r="AD757" s="756">
        <f t="shared" si="359"/>
        <v>0</v>
      </c>
      <c r="AE757" s="756">
        <f t="shared" si="359"/>
        <v>0</v>
      </c>
      <c r="AF757" s="756">
        <f t="shared" si="359"/>
        <v>0</v>
      </c>
      <c r="AG757" s="756">
        <f t="shared" si="359"/>
        <v>0</v>
      </c>
      <c r="AH757" s="646">
        <f t="shared" si="384"/>
        <v>0</v>
      </c>
      <c r="AI757" s="594"/>
      <c r="AJ757" s="705">
        <f t="shared" si="370"/>
        <v>741</v>
      </c>
      <c r="AK757" s="756">
        <v>0</v>
      </c>
      <c r="AL757" s="756">
        <v>0</v>
      </c>
      <c r="AM757" s="756">
        <v>0</v>
      </c>
      <c r="AN757" s="756">
        <v>0</v>
      </c>
      <c r="AO757" s="756">
        <v>0</v>
      </c>
      <c r="AP757" s="756">
        <v>0</v>
      </c>
      <c r="AQ757" s="756">
        <v>0</v>
      </c>
      <c r="AR757" s="646">
        <f t="shared" si="385"/>
        <v>0</v>
      </c>
      <c r="AS757" s="594"/>
      <c r="AT757" s="705">
        <f t="shared" si="371"/>
        <v>741</v>
      </c>
      <c r="AU757" s="756">
        <v>0</v>
      </c>
      <c r="AV757" s="756">
        <v>0</v>
      </c>
      <c r="AW757" s="756">
        <v>0</v>
      </c>
      <c r="AX757" s="756">
        <v>0</v>
      </c>
      <c r="AY757" s="756">
        <v>0</v>
      </c>
      <c r="AZ757" s="767">
        <f t="shared" si="392"/>
        <v>0</v>
      </c>
      <c r="BA757" s="756">
        <v>0</v>
      </c>
      <c r="BB757" s="756">
        <v>0</v>
      </c>
      <c r="BC757" s="756">
        <v>0</v>
      </c>
      <c r="BD757" s="756">
        <v>0</v>
      </c>
      <c r="BE757" s="767">
        <f t="shared" si="372"/>
        <v>0</v>
      </c>
      <c r="BF757" s="646">
        <f t="shared" si="373"/>
        <v>0</v>
      </c>
      <c r="BG757" s="594"/>
      <c r="BH757" s="705">
        <f t="shared" si="363"/>
        <v>741</v>
      </c>
      <c r="BI757" s="646">
        <f t="shared" si="374"/>
        <v>0</v>
      </c>
      <c r="BJ757" s="594"/>
      <c r="BK757" s="705">
        <f t="shared" si="375"/>
        <v>741</v>
      </c>
      <c r="BL757" s="756">
        <v>0</v>
      </c>
      <c r="BM757" s="756">
        <v>0</v>
      </c>
      <c r="BN757" s="756">
        <v>0</v>
      </c>
      <c r="BO757" s="756">
        <v>0</v>
      </c>
      <c r="BP757" s="756">
        <v>0</v>
      </c>
      <c r="BQ757" s="756">
        <v>0</v>
      </c>
      <c r="BR757" s="756">
        <v>0</v>
      </c>
      <c r="BS757" s="646">
        <f t="shared" si="386"/>
        <v>0</v>
      </c>
      <c r="BT757" s="594"/>
      <c r="BU757" s="705">
        <f t="shared" si="376"/>
        <v>741</v>
      </c>
      <c r="BV757" s="756">
        <v>0</v>
      </c>
      <c r="BW757" s="756">
        <v>0</v>
      </c>
      <c r="BX757" s="756">
        <v>0</v>
      </c>
      <c r="BY757" s="756">
        <v>0</v>
      </c>
      <c r="BZ757" s="756">
        <v>0</v>
      </c>
      <c r="CA757" s="756">
        <v>0</v>
      </c>
      <c r="CB757" s="756">
        <v>0</v>
      </c>
      <c r="CC757" s="646">
        <f t="shared" si="387"/>
        <v>0</v>
      </c>
      <c r="CD757" s="594"/>
      <c r="CE757" s="705">
        <f t="shared" si="364"/>
        <v>741</v>
      </c>
      <c r="CF757" s="756">
        <f t="shared" si="391"/>
        <v>0</v>
      </c>
      <c r="CG757" s="756">
        <f t="shared" si="391"/>
        <v>0</v>
      </c>
      <c r="CH757" s="756">
        <f t="shared" si="391"/>
        <v>0</v>
      </c>
      <c r="CI757" s="756">
        <f t="shared" si="360"/>
        <v>0</v>
      </c>
      <c r="CJ757" s="756">
        <f t="shared" si="360"/>
        <v>0</v>
      </c>
      <c r="CK757" s="756">
        <f t="shared" si="360"/>
        <v>0</v>
      </c>
      <c r="CL757" s="756">
        <f t="shared" si="360"/>
        <v>0</v>
      </c>
      <c r="CM757" s="646">
        <f t="shared" si="388"/>
        <v>0</v>
      </c>
      <c r="CN757" s="594"/>
      <c r="CO757" s="705">
        <f t="shared" si="365"/>
        <v>741</v>
      </c>
      <c r="CP757" s="756">
        <v>0</v>
      </c>
      <c r="CQ757" s="756">
        <v>0</v>
      </c>
      <c r="CR757" s="756">
        <v>0</v>
      </c>
      <c r="CS757" s="756">
        <v>0</v>
      </c>
      <c r="CT757" s="756">
        <v>0</v>
      </c>
      <c r="CU757" s="756">
        <v>0</v>
      </c>
      <c r="CV757" s="756">
        <v>0</v>
      </c>
      <c r="CW757" s="646">
        <f t="shared" si="389"/>
        <v>0</v>
      </c>
      <c r="CX757" s="685"/>
      <c r="CY757" s="705">
        <f t="shared" si="366"/>
        <v>741</v>
      </c>
      <c r="CZ757" s="756">
        <v>0</v>
      </c>
      <c r="DA757" s="756">
        <v>0</v>
      </c>
      <c r="DB757" s="756">
        <v>0</v>
      </c>
      <c r="DC757" s="756">
        <v>0</v>
      </c>
      <c r="DD757" s="756">
        <v>0</v>
      </c>
      <c r="DE757" s="767">
        <f t="shared" si="377"/>
        <v>0</v>
      </c>
      <c r="DF757" s="756">
        <v>0</v>
      </c>
      <c r="DG757" s="756">
        <v>0</v>
      </c>
      <c r="DH757" s="756">
        <v>0</v>
      </c>
      <c r="DI757" s="756">
        <v>0</v>
      </c>
      <c r="DJ757" s="767">
        <f t="shared" si="378"/>
        <v>0</v>
      </c>
      <c r="DK757" s="715">
        <f t="shared" si="379"/>
        <v>0</v>
      </c>
      <c r="DL757" s="685"/>
      <c r="DM757" s="705">
        <f t="shared" si="367"/>
        <v>741</v>
      </c>
      <c r="DN757" s="715">
        <f t="shared" si="380"/>
        <v>0</v>
      </c>
    </row>
    <row r="758" spans="2:118" x14ac:dyDescent="0.25">
      <c r="B758" s="705">
        <v>742</v>
      </c>
      <c r="C758" s="765">
        <f>(1+_xlfn.XLOOKUP(INT((B758-1)/12)+1,'ZC Curve'!$B$8:$B$107,'ZC Curve'!R$8:R$107,,0))^(1/12)-1</f>
        <v>0</v>
      </c>
      <c r="D758" s="766">
        <f t="shared" si="381"/>
        <v>1</v>
      </c>
      <c r="E758" s="685"/>
      <c r="F758" s="705">
        <v>742</v>
      </c>
      <c r="G758" s="756">
        <v>0</v>
      </c>
      <c r="H758" s="756">
        <v>0</v>
      </c>
      <c r="I758" s="756">
        <v>0</v>
      </c>
      <c r="J758" s="756">
        <v>0</v>
      </c>
      <c r="K758" s="756">
        <v>0</v>
      </c>
      <c r="L758" s="756">
        <v>0</v>
      </c>
      <c r="M758" s="756">
        <v>0</v>
      </c>
      <c r="N758" s="646">
        <f t="shared" si="382"/>
        <v>0</v>
      </c>
      <c r="O758" s="594"/>
      <c r="P758" s="705">
        <f t="shared" si="368"/>
        <v>742</v>
      </c>
      <c r="Q758" s="756">
        <v>0</v>
      </c>
      <c r="R758" s="756">
        <v>0</v>
      </c>
      <c r="S758" s="756">
        <v>0</v>
      </c>
      <c r="T758" s="756">
        <v>0</v>
      </c>
      <c r="U758" s="756">
        <v>0</v>
      </c>
      <c r="V758" s="756">
        <v>0</v>
      </c>
      <c r="W758" s="756">
        <v>0</v>
      </c>
      <c r="X758" s="646">
        <f t="shared" si="383"/>
        <v>0</v>
      </c>
      <c r="Y758" s="594"/>
      <c r="Z758" s="705">
        <f t="shared" si="369"/>
        <v>742</v>
      </c>
      <c r="AA758" s="756">
        <f t="shared" si="390"/>
        <v>0</v>
      </c>
      <c r="AB758" s="756">
        <f t="shared" si="390"/>
        <v>0</v>
      </c>
      <c r="AC758" s="756">
        <f t="shared" si="390"/>
        <v>0</v>
      </c>
      <c r="AD758" s="756">
        <f t="shared" si="359"/>
        <v>0</v>
      </c>
      <c r="AE758" s="756">
        <f t="shared" si="359"/>
        <v>0</v>
      </c>
      <c r="AF758" s="756">
        <f t="shared" si="359"/>
        <v>0</v>
      </c>
      <c r="AG758" s="756">
        <f t="shared" si="359"/>
        <v>0</v>
      </c>
      <c r="AH758" s="646">
        <f t="shared" si="384"/>
        <v>0</v>
      </c>
      <c r="AI758" s="594"/>
      <c r="AJ758" s="705">
        <f t="shared" si="370"/>
        <v>742</v>
      </c>
      <c r="AK758" s="756">
        <v>0</v>
      </c>
      <c r="AL758" s="756">
        <v>0</v>
      </c>
      <c r="AM758" s="756">
        <v>0</v>
      </c>
      <c r="AN758" s="756">
        <v>0</v>
      </c>
      <c r="AO758" s="756">
        <v>0</v>
      </c>
      <c r="AP758" s="756">
        <v>0</v>
      </c>
      <c r="AQ758" s="756">
        <v>0</v>
      </c>
      <c r="AR758" s="646">
        <f t="shared" si="385"/>
        <v>0</v>
      </c>
      <c r="AS758" s="594"/>
      <c r="AT758" s="705">
        <f t="shared" si="371"/>
        <v>742</v>
      </c>
      <c r="AU758" s="756">
        <v>0</v>
      </c>
      <c r="AV758" s="756">
        <v>0</v>
      </c>
      <c r="AW758" s="756">
        <v>0</v>
      </c>
      <c r="AX758" s="756">
        <v>0</v>
      </c>
      <c r="AY758" s="756">
        <v>0</v>
      </c>
      <c r="AZ758" s="767">
        <f t="shared" si="392"/>
        <v>0</v>
      </c>
      <c r="BA758" s="756">
        <v>0</v>
      </c>
      <c r="BB758" s="756">
        <v>0</v>
      </c>
      <c r="BC758" s="756">
        <v>0</v>
      </c>
      <c r="BD758" s="756">
        <v>0</v>
      </c>
      <c r="BE758" s="767">
        <f t="shared" si="372"/>
        <v>0</v>
      </c>
      <c r="BF758" s="646">
        <f t="shared" si="373"/>
        <v>0</v>
      </c>
      <c r="BG758" s="594"/>
      <c r="BH758" s="705">
        <f t="shared" si="363"/>
        <v>742</v>
      </c>
      <c r="BI758" s="646">
        <f t="shared" si="374"/>
        <v>0</v>
      </c>
      <c r="BJ758" s="594"/>
      <c r="BK758" s="705">
        <f t="shared" si="375"/>
        <v>742</v>
      </c>
      <c r="BL758" s="756">
        <v>0</v>
      </c>
      <c r="BM758" s="756">
        <v>0</v>
      </c>
      <c r="BN758" s="756">
        <v>0</v>
      </c>
      <c r="BO758" s="756">
        <v>0</v>
      </c>
      <c r="BP758" s="756">
        <v>0</v>
      </c>
      <c r="BQ758" s="756">
        <v>0</v>
      </c>
      <c r="BR758" s="756">
        <v>0</v>
      </c>
      <c r="BS758" s="646">
        <f t="shared" si="386"/>
        <v>0</v>
      </c>
      <c r="BT758" s="594"/>
      <c r="BU758" s="705">
        <f t="shared" si="376"/>
        <v>742</v>
      </c>
      <c r="BV758" s="756">
        <v>0</v>
      </c>
      <c r="BW758" s="756">
        <v>0</v>
      </c>
      <c r="BX758" s="756">
        <v>0</v>
      </c>
      <c r="BY758" s="756">
        <v>0</v>
      </c>
      <c r="BZ758" s="756">
        <v>0</v>
      </c>
      <c r="CA758" s="756">
        <v>0</v>
      </c>
      <c r="CB758" s="756">
        <v>0</v>
      </c>
      <c r="CC758" s="646">
        <f t="shared" si="387"/>
        <v>0</v>
      </c>
      <c r="CD758" s="594"/>
      <c r="CE758" s="705">
        <f t="shared" si="364"/>
        <v>742</v>
      </c>
      <c r="CF758" s="756">
        <f t="shared" si="391"/>
        <v>0</v>
      </c>
      <c r="CG758" s="756">
        <f t="shared" si="391"/>
        <v>0</v>
      </c>
      <c r="CH758" s="756">
        <f t="shared" si="391"/>
        <v>0</v>
      </c>
      <c r="CI758" s="756">
        <f t="shared" si="360"/>
        <v>0</v>
      </c>
      <c r="CJ758" s="756">
        <f t="shared" si="360"/>
        <v>0</v>
      </c>
      <c r="CK758" s="756">
        <f t="shared" si="360"/>
        <v>0</v>
      </c>
      <c r="CL758" s="756">
        <f t="shared" si="360"/>
        <v>0</v>
      </c>
      <c r="CM758" s="646">
        <f t="shared" si="388"/>
        <v>0</v>
      </c>
      <c r="CN758" s="594"/>
      <c r="CO758" s="705">
        <f t="shared" si="365"/>
        <v>742</v>
      </c>
      <c r="CP758" s="756">
        <v>0</v>
      </c>
      <c r="CQ758" s="756">
        <v>0</v>
      </c>
      <c r="CR758" s="756">
        <v>0</v>
      </c>
      <c r="CS758" s="756">
        <v>0</v>
      </c>
      <c r="CT758" s="756">
        <v>0</v>
      </c>
      <c r="CU758" s="756">
        <v>0</v>
      </c>
      <c r="CV758" s="756">
        <v>0</v>
      </c>
      <c r="CW758" s="646">
        <f t="shared" si="389"/>
        <v>0</v>
      </c>
      <c r="CX758" s="685"/>
      <c r="CY758" s="705">
        <f t="shared" si="366"/>
        <v>742</v>
      </c>
      <c r="CZ758" s="756">
        <v>0</v>
      </c>
      <c r="DA758" s="756">
        <v>0</v>
      </c>
      <c r="DB758" s="756">
        <v>0</v>
      </c>
      <c r="DC758" s="756">
        <v>0</v>
      </c>
      <c r="DD758" s="756">
        <v>0</v>
      </c>
      <c r="DE758" s="767">
        <f t="shared" si="377"/>
        <v>0</v>
      </c>
      <c r="DF758" s="756">
        <v>0</v>
      </c>
      <c r="DG758" s="756">
        <v>0</v>
      </c>
      <c r="DH758" s="756">
        <v>0</v>
      </c>
      <c r="DI758" s="756">
        <v>0</v>
      </c>
      <c r="DJ758" s="767">
        <f t="shared" si="378"/>
        <v>0</v>
      </c>
      <c r="DK758" s="715">
        <f t="shared" si="379"/>
        <v>0</v>
      </c>
      <c r="DL758" s="685"/>
      <c r="DM758" s="705">
        <f t="shared" si="367"/>
        <v>742</v>
      </c>
      <c r="DN758" s="715">
        <f t="shared" si="380"/>
        <v>0</v>
      </c>
    </row>
    <row r="759" spans="2:118" x14ac:dyDescent="0.25">
      <c r="B759" s="705">
        <v>743</v>
      </c>
      <c r="C759" s="765">
        <f>(1+_xlfn.XLOOKUP(INT((B759-1)/12)+1,'ZC Curve'!$B$8:$B$107,'ZC Curve'!R$8:R$107,,0))^(1/12)-1</f>
        <v>0</v>
      </c>
      <c r="D759" s="766">
        <f t="shared" si="381"/>
        <v>1</v>
      </c>
      <c r="E759" s="685"/>
      <c r="F759" s="705">
        <v>743</v>
      </c>
      <c r="G759" s="756">
        <v>0</v>
      </c>
      <c r="H759" s="756">
        <v>0</v>
      </c>
      <c r="I759" s="756">
        <v>0</v>
      </c>
      <c r="J759" s="756">
        <v>0</v>
      </c>
      <c r="K759" s="756">
        <v>0</v>
      </c>
      <c r="L759" s="756">
        <v>0</v>
      </c>
      <c r="M759" s="756">
        <v>0</v>
      </c>
      <c r="N759" s="646">
        <f t="shared" si="382"/>
        <v>0</v>
      </c>
      <c r="O759" s="594"/>
      <c r="P759" s="705">
        <f t="shared" si="368"/>
        <v>743</v>
      </c>
      <c r="Q759" s="756">
        <v>0</v>
      </c>
      <c r="R759" s="756">
        <v>0</v>
      </c>
      <c r="S759" s="756">
        <v>0</v>
      </c>
      <c r="T759" s="756">
        <v>0</v>
      </c>
      <c r="U759" s="756">
        <v>0</v>
      </c>
      <c r="V759" s="756">
        <v>0</v>
      </c>
      <c r="W759" s="756">
        <v>0</v>
      </c>
      <c r="X759" s="646">
        <f t="shared" si="383"/>
        <v>0</v>
      </c>
      <c r="Y759" s="594"/>
      <c r="Z759" s="705">
        <f t="shared" si="369"/>
        <v>743</v>
      </c>
      <c r="AA759" s="756">
        <f t="shared" si="390"/>
        <v>0</v>
      </c>
      <c r="AB759" s="756">
        <f t="shared" si="390"/>
        <v>0</v>
      </c>
      <c r="AC759" s="756">
        <f t="shared" si="390"/>
        <v>0</v>
      </c>
      <c r="AD759" s="756">
        <f>J759+T759</f>
        <v>0</v>
      </c>
      <c r="AE759" s="756">
        <f>K759+U759</f>
        <v>0</v>
      </c>
      <c r="AF759" s="756">
        <f>L759+V759</f>
        <v>0</v>
      </c>
      <c r="AG759" s="756">
        <f>M759+W759</f>
        <v>0</v>
      </c>
      <c r="AH759" s="646">
        <f t="shared" si="384"/>
        <v>0</v>
      </c>
      <c r="AI759" s="594"/>
      <c r="AJ759" s="705">
        <f t="shared" si="370"/>
        <v>743</v>
      </c>
      <c r="AK759" s="756">
        <v>0</v>
      </c>
      <c r="AL759" s="756">
        <v>0</v>
      </c>
      <c r="AM759" s="756">
        <v>0</v>
      </c>
      <c r="AN759" s="756">
        <v>0</v>
      </c>
      <c r="AO759" s="756">
        <v>0</v>
      </c>
      <c r="AP759" s="756">
        <v>0</v>
      </c>
      <c r="AQ759" s="756">
        <v>0</v>
      </c>
      <c r="AR759" s="646">
        <f t="shared" si="385"/>
        <v>0</v>
      </c>
      <c r="AS759" s="594"/>
      <c r="AT759" s="705">
        <f t="shared" si="371"/>
        <v>743</v>
      </c>
      <c r="AU759" s="756">
        <v>0</v>
      </c>
      <c r="AV759" s="756">
        <v>0</v>
      </c>
      <c r="AW759" s="756">
        <v>0</v>
      </c>
      <c r="AX759" s="756">
        <v>0</v>
      </c>
      <c r="AY759" s="756">
        <v>0</v>
      </c>
      <c r="AZ759" s="767">
        <f t="shared" si="392"/>
        <v>0</v>
      </c>
      <c r="BA759" s="756">
        <v>0</v>
      </c>
      <c r="BB759" s="756">
        <v>0</v>
      </c>
      <c r="BC759" s="756">
        <v>0</v>
      </c>
      <c r="BD759" s="756">
        <v>0</v>
      </c>
      <c r="BE759" s="767">
        <f t="shared" si="372"/>
        <v>0</v>
      </c>
      <c r="BF759" s="646">
        <f t="shared" si="373"/>
        <v>0</v>
      </c>
      <c r="BG759" s="594"/>
      <c r="BH759" s="705">
        <f t="shared" si="363"/>
        <v>743</v>
      </c>
      <c r="BI759" s="646">
        <f t="shared" si="374"/>
        <v>0</v>
      </c>
      <c r="BJ759" s="594"/>
      <c r="BK759" s="705">
        <f t="shared" si="375"/>
        <v>743</v>
      </c>
      <c r="BL759" s="756">
        <v>0</v>
      </c>
      <c r="BM759" s="756">
        <v>0</v>
      </c>
      <c r="BN759" s="756">
        <v>0</v>
      </c>
      <c r="BO759" s="756">
        <v>0</v>
      </c>
      <c r="BP759" s="756">
        <v>0</v>
      </c>
      <c r="BQ759" s="756">
        <v>0</v>
      </c>
      <c r="BR759" s="756">
        <v>0</v>
      </c>
      <c r="BS759" s="646">
        <f t="shared" si="386"/>
        <v>0</v>
      </c>
      <c r="BT759" s="594"/>
      <c r="BU759" s="705">
        <f t="shared" si="376"/>
        <v>743</v>
      </c>
      <c r="BV759" s="756">
        <v>0</v>
      </c>
      <c r="BW759" s="756">
        <v>0</v>
      </c>
      <c r="BX759" s="756">
        <v>0</v>
      </c>
      <c r="BY759" s="756">
        <v>0</v>
      </c>
      <c r="BZ759" s="756">
        <v>0</v>
      </c>
      <c r="CA759" s="756">
        <v>0</v>
      </c>
      <c r="CB759" s="756">
        <v>0</v>
      </c>
      <c r="CC759" s="646">
        <f t="shared" si="387"/>
        <v>0</v>
      </c>
      <c r="CD759" s="594"/>
      <c r="CE759" s="705">
        <f t="shared" si="364"/>
        <v>743</v>
      </c>
      <c r="CF759" s="756">
        <f t="shared" si="391"/>
        <v>0</v>
      </c>
      <c r="CG759" s="756">
        <f t="shared" si="391"/>
        <v>0</v>
      </c>
      <c r="CH759" s="756">
        <f t="shared" si="391"/>
        <v>0</v>
      </c>
      <c r="CI759" s="756">
        <f>BY759+BO759</f>
        <v>0</v>
      </c>
      <c r="CJ759" s="756">
        <f>BZ759+BP759</f>
        <v>0</v>
      </c>
      <c r="CK759" s="756">
        <f>CA759+BQ759</f>
        <v>0</v>
      </c>
      <c r="CL759" s="756">
        <f>CB759+BR759</f>
        <v>0</v>
      </c>
      <c r="CM759" s="646">
        <f t="shared" si="388"/>
        <v>0</v>
      </c>
      <c r="CN759" s="594"/>
      <c r="CO759" s="705">
        <f t="shared" si="365"/>
        <v>743</v>
      </c>
      <c r="CP759" s="756">
        <v>0</v>
      </c>
      <c r="CQ759" s="756">
        <v>0</v>
      </c>
      <c r="CR759" s="756">
        <v>0</v>
      </c>
      <c r="CS759" s="756">
        <v>0</v>
      </c>
      <c r="CT759" s="756">
        <v>0</v>
      </c>
      <c r="CU759" s="756">
        <v>0</v>
      </c>
      <c r="CV759" s="756">
        <v>0</v>
      </c>
      <c r="CW759" s="646">
        <f t="shared" si="389"/>
        <v>0</v>
      </c>
      <c r="CX759" s="685"/>
      <c r="CY759" s="705">
        <f t="shared" si="366"/>
        <v>743</v>
      </c>
      <c r="CZ759" s="756">
        <v>0</v>
      </c>
      <c r="DA759" s="756">
        <v>0</v>
      </c>
      <c r="DB759" s="756">
        <v>0</v>
      </c>
      <c r="DC759" s="756">
        <v>0</v>
      </c>
      <c r="DD759" s="756">
        <v>0</v>
      </c>
      <c r="DE759" s="767">
        <f t="shared" si="377"/>
        <v>0</v>
      </c>
      <c r="DF759" s="756">
        <v>0</v>
      </c>
      <c r="DG759" s="756">
        <v>0</v>
      </c>
      <c r="DH759" s="756">
        <v>0</v>
      </c>
      <c r="DI759" s="756">
        <v>0</v>
      </c>
      <c r="DJ759" s="767">
        <f t="shared" si="378"/>
        <v>0</v>
      </c>
      <c r="DK759" s="715">
        <f t="shared" si="379"/>
        <v>0</v>
      </c>
      <c r="DL759" s="685"/>
      <c r="DM759" s="705">
        <f t="shared" si="367"/>
        <v>743</v>
      </c>
      <c r="DN759" s="715">
        <f t="shared" si="380"/>
        <v>0</v>
      </c>
    </row>
    <row r="760" spans="2:118" x14ac:dyDescent="0.25">
      <c r="B760" s="705">
        <v>744</v>
      </c>
      <c r="C760" s="765">
        <f>(1+_xlfn.XLOOKUP(INT((B760-1)/12)+1,'ZC Curve'!$B$8:$B$107,'ZC Curve'!R$8:R$107,,0))^(1/12)-1</f>
        <v>0</v>
      </c>
      <c r="D760" s="766">
        <f t="shared" si="381"/>
        <v>1</v>
      </c>
      <c r="E760" s="685"/>
      <c r="F760" s="705">
        <v>744</v>
      </c>
      <c r="G760" s="756">
        <v>0</v>
      </c>
      <c r="H760" s="756">
        <v>0</v>
      </c>
      <c r="I760" s="756">
        <v>0</v>
      </c>
      <c r="J760" s="756">
        <v>0</v>
      </c>
      <c r="K760" s="756">
        <v>0</v>
      </c>
      <c r="L760" s="756">
        <v>0</v>
      </c>
      <c r="M760" s="756">
        <v>0</v>
      </c>
      <c r="N760" s="646">
        <f t="shared" si="382"/>
        <v>0</v>
      </c>
      <c r="O760" s="594"/>
      <c r="P760" s="705">
        <f t="shared" si="368"/>
        <v>744</v>
      </c>
      <c r="Q760" s="756">
        <v>0</v>
      </c>
      <c r="R760" s="756">
        <v>0</v>
      </c>
      <c r="S760" s="756">
        <v>0</v>
      </c>
      <c r="T760" s="756">
        <v>0</v>
      </c>
      <c r="U760" s="756">
        <v>0</v>
      </c>
      <c r="V760" s="756">
        <v>0</v>
      </c>
      <c r="W760" s="756">
        <v>0</v>
      </c>
      <c r="X760" s="646">
        <f t="shared" si="383"/>
        <v>0</v>
      </c>
      <c r="Y760" s="594"/>
      <c r="Z760" s="705">
        <f t="shared" si="369"/>
        <v>744</v>
      </c>
      <c r="AA760" s="756">
        <f t="shared" ref="AA760:AG796" si="393">G760+Q760</f>
        <v>0</v>
      </c>
      <c r="AB760" s="756">
        <f t="shared" si="393"/>
        <v>0</v>
      </c>
      <c r="AC760" s="756">
        <f t="shared" si="393"/>
        <v>0</v>
      </c>
      <c r="AD760" s="756">
        <f t="shared" si="393"/>
        <v>0</v>
      </c>
      <c r="AE760" s="756">
        <f t="shared" si="393"/>
        <v>0</v>
      </c>
      <c r="AF760" s="756">
        <f t="shared" si="393"/>
        <v>0</v>
      </c>
      <c r="AG760" s="756">
        <f t="shared" si="393"/>
        <v>0</v>
      </c>
      <c r="AH760" s="646">
        <f t="shared" si="384"/>
        <v>0</v>
      </c>
      <c r="AI760" s="594"/>
      <c r="AJ760" s="705">
        <f t="shared" si="370"/>
        <v>744</v>
      </c>
      <c r="AK760" s="756">
        <v>0</v>
      </c>
      <c r="AL760" s="756">
        <v>0</v>
      </c>
      <c r="AM760" s="756">
        <v>0</v>
      </c>
      <c r="AN760" s="756">
        <v>0</v>
      </c>
      <c r="AO760" s="756">
        <v>0</v>
      </c>
      <c r="AP760" s="756">
        <v>0</v>
      </c>
      <c r="AQ760" s="756">
        <v>0</v>
      </c>
      <c r="AR760" s="646">
        <f t="shared" si="385"/>
        <v>0</v>
      </c>
      <c r="AS760" s="594"/>
      <c r="AT760" s="705">
        <f t="shared" si="371"/>
        <v>744</v>
      </c>
      <c r="AU760" s="756">
        <v>0</v>
      </c>
      <c r="AV760" s="756">
        <v>0</v>
      </c>
      <c r="AW760" s="756">
        <v>0</v>
      </c>
      <c r="AX760" s="756">
        <v>0</v>
      </c>
      <c r="AY760" s="756">
        <v>0</v>
      </c>
      <c r="AZ760" s="767">
        <f t="shared" si="392"/>
        <v>0</v>
      </c>
      <c r="BA760" s="756">
        <v>0</v>
      </c>
      <c r="BB760" s="756">
        <v>0</v>
      </c>
      <c r="BC760" s="756">
        <v>0</v>
      </c>
      <c r="BD760" s="756">
        <v>0</v>
      </c>
      <c r="BE760" s="767">
        <f t="shared" si="372"/>
        <v>0</v>
      </c>
      <c r="BF760" s="646">
        <f t="shared" si="373"/>
        <v>0</v>
      </c>
      <c r="BG760" s="594"/>
      <c r="BH760" s="705">
        <f t="shared" si="363"/>
        <v>744</v>
      </c>
      <c r="BI760" s="646">
        <f t="shared" si="374"/>
        <v>0</v>
      </c>
      <c r="BJ760" s="594"/>
      <c r="BK760" s="705">
        <f t="shared" si="375"/>
        <v>744</v>
      </c>
      <c r="BL760" s="756">
        <v>0</v>
      </c>
      <c r="BM760" s="756">
        <v>0</v>
      </c>
      <c r="BN760" s="756">
        <v>0</v>
      </c>
      <c r="BO760" s="756">
        <v>0</v>
      </c>
      <c r="BP760" s="756">
        <v>0</v>
      </c>
      <c r="BQ760" s="756">
        <v>0</v>
      </c>
      <c r="BR760" s="756">
        <v>0</v>
      </c>
      <c r="BS760" s="646">
        <f t="shared" si="386"/>
        <v>0</v>
      </c>
      <c r="BT760" s="594"/>
      <c r="BU760" s="705">
        <f t="shared" si="376"/>
        <v>744</v>
      </c>
      <c r="BV760" s="756">
        <v>0</v>
      </c>
      <c r="BW760" s="756">
        <v>0</v>
      </c>
      <c r="BX760" s="756">
        <v>0</v>
      </c>
      <c r="BY760" s="756">
        <v>0</v>
      </c>
      <c r="BZ760" s="756">
        <v>0</v>
      </c>
      <c r="CA760" s="756">
        <v>0</v>
      </c>
      <c r="CB760" s="756">
        <v>0</v>
      </c>
      <c r="CC760" s="646">
        <f t="shared" si="387"/>
        <v>0</v>
      </c>
      <c r="CD760" s="594"/>
      <c r="CE760" s="705">
        <f t="shared" si="364"/>
        <v>744</v>
      </c>
      <c r="CF760" s="756">
        <f t="shared" ref="CF760:CL796" si="394">BV760+BL760</f>
        <v>0</v>
      </c>
      <c r="CG760" s="756">
        <f t="shared" si="394"/>
        <v>0</v>
      </c>
      <c r="CH760" s="756">
        <f t="shared" si="394"/>
        <v>0</v>
      </c>
      <c r="CI760" s="756">
        <f t="shared" si="394"/>
        <v>0</v>
      </c>
      <c r="CJ760" s="756">
        <f t="shared" si="394"/>
        <v>0</v>
      </c>
      <c r="CK760" s="756">
        <f t="shared" si="394"/>
        <v>0</v>
      </c>
      <c r="CL760" s="756">
        <f t="shared" si="394"/>
        <v>0</v>
      </c>
      <c r="CM760" s="646">
        <f t="shared" si="388"/>
        <v>0</v>
      </c>
      <c r="CN760" s="594"/>
      <c r="CO760" s="705">
        <f t="shared" si="365"/>
        <v>744</v>
      </c>
      <c r="CP760" s="756">
        <v>0</v>
      </c>
      <c r="CQ760" s="756">
        <v>0</v>
      </c>
      <c r="CR760" s="756">
        <v>0</v>
      </c>
      <c r="CS760" s="756">
        <v>0</v>
      </c>
      <c r="CT760" s="756">
        <v>0</v>
      </c>
      <c r="CU760" s="756">
        <v>0</v>
      </c>
      <c r="CV760" s="756">
        <v>0</v>
      </c>
      <c r="CW760" s="646">
        <f t="shared" si="389"/>
        <v>0</v>
      </c>
      <c r="CX760" s="685"/>
      <c r="CY760" s="705">
        <f t="shared" si="366"/>
        <v>744</v>
      </c>
      <c r="CZ760" s="756">
        <v>0</v>
      </c>
      <c r="DA760" s="756">
        <v>0</v>
      </c>
      <c r="DB760" s="756">
        <v>0</v>
      </c>
      <c r="DC760" s="756">
        <v>0</v>
      </c>
      <c r="DD760" s="756">
        <v>0</v>
      </c>
      <c r="DE760" s="767">
        <f t="shared" si="377"/>
        <v>0</v>
      </c>
      <c r="DF760" s="756">
        <v>0</v>
      </c>
      <c r="DG760" s="756">
        <v>0</v>
      </c>
      <c r="DH760" s="756">
        <v>0</v>
      </c>
      <c r="DI760" s="756">
        <v>0</v>
      </c>
      <c r="DJ760" s="767">
        <f t="shared" si="378"/>
        <v>0</v>
      </c>
      <c r="DK760" s="715">
        <f t="shared" si="379"/>
        <v>0</v>
      </c>
      <c r="DL760" s="685"/>
      <c r="DM760" s="705">
        <f t="shared" si="367"/>
        <v>744</v>
      </c>
      <c r="DN760" s="715">
        <f t="shared" si="380"/>
        <v>0</v>
      </c>
    </row>
    <row r="761" spans="2:118" x14ac:dyDescent="0.25">
      <c r="B761" s="705">
        <v>745</v>
      </c>
      <c r="C761" s="765">
        <f>(1+_xlfn.XLOOKUP(INT((B761-1)/12)+1,'ZC Curve'!$B$8:$B$107,'ZC Curve'!R$8:R$107,,0))^(1/12)-1</f>
        <v>0</v>
      </c>
      <c r="D761" s="766">
        <f t="shared" si="381"/>
        <v>1</v>
      </c>
      <c r="E761" s="685"/>
      <c r="F761" s="705">
        <v>745</v>
      </c>
      <c r="G761" s="756">
        <v>0</v>
      </c>
      <c r="H761" s="756">
        <v>0</v>
      </c>
      <c r="I761" s="756">
        <v>0</v>
      </c>
      <c r="J761" s="756">
        <v>0</v>
      </c>
      <c r="K761" s="756">
        <v>0</v>
      </c>
      <c r="L761" s="756">
        <v>0</v>
      </c>
      <c r="M761" s="756">
        <v>0</v>
      </c>
      <c r="N761" s="646">
        <f t="shared" si="382"/>
        <v>0</v>
      </c>
      <c r="O761" s="594"/>
      <c r="P761" s="705">
        <f t="shared" si="368"/>
        <v>745</v>
      </c>
      <c r="Q761" s="756">
        <v>0</v>
      </c>
      <c r="R761" s="756">
        <v>0</v>
      </c>
      <c r="S761" s="756">
        <v>0</v>
      </c>
      <c r="T761" s="756">
        <v>0</v>
      </c>
      <c r="U761" s="756">
        <v>0</v>
      </c>
      <c r="V761" s="756">
        <v>0</v>
      </c>
      <c r="W761" s="756">
        <v>0</v>
      </c>
      <c r="X761" s="646">
        <f t="shared" si="383"/>
        <v>0</v>
      </c>
      <c r="Y761" s="594"/>
      <c r="Z761" s="705">
        <f t="shared" si="369"/>
        <v>745</v>
      </c>
      <c r="AA761" s="756">
        <f t="shared" si="393"/>
        <v>0</v>
      </c>
      <c r="AB761" s="756">
        <f t="shared" si="393"/>
        <v>0</v>
      </c>
      <c r="AC761" s="756">
        <f t="shared" si="393"/>
        <v>0</v>
      </c>
      <c r="AD761" s="756">
        <f t="shared" si="393"/>
        <v>0</v>
      </c>
      <c r="AE761" s="756">
        <f t="shared" si="393"/>
        <v>0</v>
      </c>
      <c r="AF761" s="756">
        <f t="shared" si="393"/>
        <v>0</v>
      </c>
      <c r="AG761" s="756">
        <f t="shared" si="393"/>
        <v>0</v>
      </c>
      <c r="AH761" s="646">
        <f t="shared" si="384"/>
        <v>0</v>
      </c>
      <c r="AI761" s="594"/>
      <c r="AJ761" s="705">
        <f t="shared" si="370"/>
        <v>745</v>
      </c>
      <c r="AK761" s="756">
        <v>0</v>
      </c>
      <c r="AL761" s="756">
        <v>0</v>
      </c>
      <c r="AM761" s="756">
        <v>0</v>
      </c>
      <c r="AN761" s="756">
        <v>0</v>
      </c>
      <c r="AO761" s="756">
        <v>0</v>
      </c>
      <c r="AP761" s="756">
        <v>0</v>
      </c>
      <c r="AQ761" s="756">
        <v>0</v>
      </c>
      <c r="AR761" s="646">
        <f t="shared" si="385"/>
        <v>0</v>
      </c>
      <c r="AS761" s="594"/>
      <c r="AT761" s="705">
        <f t="shared" si="371"/>
        <v>745</v>
      </c>
      <c r="AU761" s="756">
        <v>0</v>
      </c>
      <c r="AV761" s="756">
        <v>0</v>
      </c>
      <c r="AW761" s="756">
        <v>0</v>
      </c>
      <c r="AX761" s="756">
        <v>0</v>
      </c>
      <c r="AY761" s="756">
        <v>0</v>
      </c>
      <c r="AZ761" s="767">
        <f t="shared" si="392"/>
        <v>0</v>
      </c>
      <c r="BA761" s="756">
        <v>0</v>
      </c>
      <c r="BB761" s="756">
        <v>0</v>
      </c>
      <c r="BC761" s="756">
        <v>0</v>
      </c>
      <c r="BD761" s="756">
        <v>0</v>
      </c>
      <c r="BE761" s="767">
        <f t="shared" si="372"/>
        <v>0</v>
      </c>
      <c r="BF761" s="646">
        <f t="shared" si="373"/>
        <v>0</v>
      </c>
      <c r="BG761" s="594"/>
      <c r="BH761" s="705">
        <f t="shared" si="363"/>
        <v>745</v>
      </c>
      <c r="BI761" s="646">
        <f t="shared" si="374"/>
        <v>0</v>
      </c>
      <c r="BJ761" s="594"/>
      <c r="BK761" s="705">
        <f t="shared" si="375"/>
        <v>745</v>
      </c>
      <c r="BL761" s="756">
        <v>0</v>
      </c>
      <c r="BM761" s="756">
        <v>0</v>
      </c>
      <c r="BN761" s="756">
        <v>0</v>
      </c>
      <c r="BO761" s="756">
        <v>0</v>
      </c>
      <c r="BP761" s="756">
        <v>0</v>
      </c>
      <c r="BQ761" s="756">
        <v>0</v>
      </c>
      <c r="BR761" s="756">
        <v>0</v>
      </c>
      <c r="BS761" s="646">
        <f t="shared" si="386"/>
        <v>0</v>
      </c>
      <c r="BT761" s="594"/>
      <c r="BU761" s="705">
        <f t="shared" si="376"/>
        <v>745</v>
      </c>
      <c r="BV761" s="756">
        <v>0</v>
      </c>
      <c r="BW761" s="756">
        <v>0</v>
      </c>
      <c r="BX761" s="756">
        <v>0</v>
      </c>
      <c r="BY761" s="756">
        <v>0</v>
      </c>
      <c r="BZ761" s="756">
        <v>0</v>
      </c>
      <c r="CA761" s="756">
        <v>0</v>
      </c>
      <c r="CB761" s="756">
        <v>0</v>
      </c>
      <c r="CC761" s="646">
        <f t="shared" si="387"/>
        <v>0</v>
      </c>
      <c r="CD761" s="594"/>
      <c r="CE761" s="705">
        <f t="shared" si="364"/>
        <v>745</v>
      </c>
      <c r="CF761" s="756">
        <f t="shared" si="394"/>
        <v>0</v>
      </c>
      <c r="CG761" s="756">
        <f t="shared" si="394"/>
        <v>0</v>
      </c>
      <c r="CH761" s="756">
        <f t="shared" si="394"/>
        <v>0</v>
      </c>
      <c r="CI761" s="756">
        <f t="shared" si="394"/>
        <v>0</v>
      </c>
      <c r="CJ761" s="756">
        <f t="shared" si="394"/>
        <v>0</v>
      </c>
      <c r="CK761" s="756">
        <f t="shared" si="394"/>
        <v>0</v>
      </c>
      <c r="CL761" s="756">
        <f t="shared" si="394"/>
        <v>0</v>
      </c>
      <c r="CM761" s="646">
        <f t="shared" si="388"/>
        <v>0</v>
      </c>
      <c r="CN761" s="594"/>
      <c r="CO761" s="705">
        <f t="shared" si="365"/>
        <v>745</v>
      </c>
      <c r="CP761" s="756">
        <v>0</v>
      </c>
      <c r="CQ761" s="756">
        <v>0</v>
      </c>
      <c r="CR761" s="756">
        <v>0</v>
      </c>
      <c r="CS761" s="756">
        <v>0</v>
      </c>
      <c r="CT761" s="756">
        <v>0</v>
      </c>
      <c r="CU761" s="756">
        <v>0</v>
      </c>
      <c r="CV761" s="756">
        <v>0</v>
      </c>
      <c r="CW761" s="646">
        <f t="shared" si="389"/>
        <v>0</v>
      </c>
      <c r="CX761" s="685"/>
      <c r="CY761" s="705">
        <f t="shared" si="366"/>
        <v>745</v>
      </c>
      <c r="CZ761" s="756">
        <v>0</v>
      </c>
      <c r="DA761" s="756">
        <v>0</v>
      </c>
      <c r="DB761" s="756">
        <v>0</v>
      </c>
      <c r="DC761" s="756">
        <v>0</v>
      </c>
      <c r="DD761" s="756">
        <v>0</v>
      </c>
      <c r="DE761" s="767">
        <f t="shared" si="377"/>
        <v>0</v>
      </c>
      <c r="DF761" s="756">
        <v>0</v>
      </c>
      <c r="DG761" s="756">
        <v>0</v>
      </c>
      <c r="DH761" s="756">
        <v>0</v>
      </c>
      <c r="DI761" s="756">
        <v>0</v>
      </c>
      <c r="DJ761" s="767">
        <f t="shared" si="378"/>
        <v>0</v>
      </c>
      <c r="DK761" s="715">
        <f t="shared" si="379"/>
        <v>0</v>
      </c>
      <c r="DL761" s="685"/>
      <c r="DM761" s="705">
        <f t="shared" si="367"/>
        <v>745</v>
      </c>
      <c r="DN761" s="715">
        <f t="shared" si="380"/>
        <v>0</v>
      </c>
    </row>
    <row r="762" spans="2:118" x14ac:dyDescent="0.25">
      <c r="B762" s="705">
        <v>746</v>
      </c>
      <c r="C762" s="765">
        <f>(1+_xlfn.XLOOKUP(INT((B762-1)/12)+1,'ZC Curve'!$B$8:$B$107,'ZC Curve'!R$8:R$107,,0))^(1/12)-1</f>
        <v>0</v>
      </c>
      <c r="D762" s="766">
        <f t="shared" si="381"/>
        <v>1</v>
      </c>
      <c r="E762" s="685"/>
      <c r="F762" s="705">
        <v>746</v>
      </c>
      <c r="G762" s="756">
        <v>0</v>
      </c>
      <c r="H762" s="756">
        <v>0</v>
      </c>
      <c r="I762" s="756">
        <v>0</v>
      </c>
      <c r="J762" s="756">
        <v>0</v>
      </c>
      <c r="K762" s="756">
        <v>0</v>
      </c>
      <c r="L762" s="756">
        <v>0</v>
      </c>
      <c r="M762" s="756">
        <v>0</v>
      </c>
      <c r="N762" s="646">
        <f t="shared" si="382"/>
        <v>0</v>
      </c>
      <c r="O762" s="594"/>
      <c r="P762" s="705">
        <f t="shared" si="368"/>
        <v>746</v>
      </c>
      <c r="Q762" s="756">
        <v>0</v>
      </c>
      <c r="R762" s="756">
        <v>0</v>
      </c>
      <c r="S762" s="756">
        <v>0</v>
      </c>
      <c r="T762" s="756">
        <v>0</v>
      </c>
      <c r="U762" s="756">
        <v>0</v>
      </c>
      <c r="V762" s="756">
        <v>0</v>
      </c>
      <c r="W762" s="756">
        <v>0</v>
      </c>
      <c r="X762" s="646">
        <f t="shared" si="383"/>
        <v>0</v>
      </c>
      <c r="Y762" s="594"/>
      <c r="Z762" s="705">
        <f t="shared" si="369"/>
        <v>746</v>
      </c>
      <c r="AA762" s="756">
        <f t="shared" si="393"/>
        <v>0</v>
      </c>
      <c r="AB762" s="756">
        <f t="shared" si="393"/>
        <v>0</v>
      </c>
      <c r="AC762" s="756">
        <f t="shared" si="393"/>
        <v>0</v>
      </c>
      <c r="AD762" s="756">
        <f t="shared" si="393"/>
        <v>0</v>
      </c>
      <c r="AE762" s="756">
        <f t="shared" si="393"/>
        <v>0</v>
      </c>
      <c r="AF762" s="756">
        <f t="shared" si="393"/>
        <v>0</v>
      </c>
      <c r="AG762" s="756">
        <f t="shared" si="393"/>
        <v>0</v>
      </c>
      <c r="AH762" s="646">
        <f t="shared" si="384"/>
        <v>0</v>
      </c>
      <c r="AI762" s="594"/>
      <c r="AJ762" s="705">
        <f t="shared" si="370"/>
        <v>746</v>
      </c>
      <c r="AK762" s="756">
        <v>0</v>
      </c>
      <c r="AL762" s="756">
        <v>0</v>
      </c>
      <c r="AM762" s="756">
        <v>0</v>
      </c>
      <c r="AN762" s="756">
        <v>0</v>
      </c>
      <c r="AO762" s="756">
        <v>0</v>
      </c>
      <c r="AP762" s="756">
        <v>0</v>
      </c>
      <c r="AQ762" s="756">
        <v>0</v>
      </c>
      <c r="AR762" s="646">
        <f t="shared" si="385"/>
        <v>0</v>
      </c>
      <c r="AS762" s="594"/>
      <c r="AT762" s="705">
        <f t="shared" si="371"/>
        <v>746</v>
      </c>
      <c r="AU762" s="756">
        <v>0</v>
      </c>
      <c r="AV762" s="756">
        <v>0</v>
      </c>
      <c r="AW762" s="756">
        <v>0</v>
      </c>
      <c r="AX762" s="756">
        <v>0</v>
      </c>
      <c r="AY762" s="756">
        <v>0</v>
      </c>
      <c r="AZ762" s="767">
        <f t="shared" si="392"/>
        <v>0</v>
      </c>
      <c r="BA762" s="756">
        <v>0</v>
      </c>
      <c r="BB762" s="756">
        <v>0</v>
      </c>
      <c r="BC762" s="756">
        <v>0</v>
      </c>
      <c r="BD762" s="756">
        <v>0</v>
      </c>
      <c r="BE762" s="767">
        <f t="shared" si="372"/>
        <v>0</v>
      </c>
      <c r="BF762" s="646">
        <f t="shared" si="373"/>
        <v>0</v>
      </c>
      <c r="BG762" s="594"/>
      <c r="BH762" s="705">
        <f t="shared" si="363"/>
        <v>746</v>
      </c>
      <c r="BI762" s="646">
        <f t="shared" si="374"/>
        <v>0</v>
      </c>
      <c r="BJ762" s="594"/>
      <c r="BK762" s="705">
        <f t="shared" si="375"/>
        <v>746</v>
      </c>
      <c r="BL762" s="756">
        <v>0</v>
      </c>
      <c r="BM762" s="756">
        <v>0</v>
      </c>
      <c r="BN762" s="756">
        <v>0</v>
      </c>
      <c r="BO762" s="756">
        <v>0</v>
      </c>
      <c r="BP762" s="756">
        <v>0</v>
      </c>
      <c r="BQ762" s="756">
        <v>0</v>
      </c>
      <c r="BR762" s="756">
        <v>0</v>
      </c>
      <c r="BS762" s="646">
        <f t="shared" si="386"/>
        <v>0</v>
      </c>
      <c r="BT762" s="594"/>
      <c r="BU762" s="705">
        <f t="shared" si="376"/>
        <v>746</v>
      </c>
      <c r="BV762" s="756">
        <v>0</v>
      </c>
      <c r="BW762" s="756">
        <v>0</v>
      </c>
      <c r="BX762" s="756">
        <v>0</v>
      </c>
      <c r="BY762" s="756">
        <v>0</v>
      </c>
      <c r="BZ762" s="756">
        <v>0</v>
      </c>
      <c r="CA762" s="756">
        <v>0</v>
      </c>
      <c r="CB762" s="756">
        <v>0</v>
      </c>
      <c r="CC762" s="646">
        <f t="shared" si="387"/>
        <v>0</v>
      </c>
      <c r="CD762" s="594"/>
      <c r="CE762" s="705">
        <f t="shared" si="364"/>
        <v>746</v>
      </c>
      <c r="CF762" s="756">
        <f t="shared" si="394"/>
        <v>0</v>
      </c>
      <c r="CG762" s="756">
        <f t="shared" si="394"/>
        <v>0</v>
      </c>
      <c r="CH762" s="756">
        <f t="shared" si="394"/>
        <v>0</v>
      </c>
      <c r="CI762" s="756">
        <f t="shared" si="394"/>
        <v>0</v>
      </c>
      <c r="CJ762" s="756">
        <f t="shared" si="394"/>
        <v>0</v>
      </c>
      <c r="CK762" s="756">
        <f t="shared" si="394"/>
        <v>0</v>
      </c>
      <c r="CL762" s="756">
        <f t="shared" si="394"/>
        <v>0</v>
      </c>
      <c r="CM762" s="646">
        <f t="shared" si="388"/>
        <v>0</v>
      </c>
      <c r="CN762" s="594"/>
      <c r="CO762" s="705">
        <f t="shared" si="365"/>
        <v>746</v>
      </c>
      <c r="CP762" s="756">
        <v>0</v>
      </c>
      <c r="CQ762" s="756">
        <v>0</v>
      </c>
      <c r="CR762" s="756">
        <v>0</v>
      </c>
      <c r="CS762" s="756">
        <v>0</v>
      </c>
      <c r="CT762" s="756">
        <v>0</v>
      </c>
      <c r="CU762" s="756">
        <v>0</v>
      </c>
      <c r="CV762" s="756">
        <v>0</v>
      </c>
      <c r="CW762" s="646">
        <f t="shared" si="389"/>
        <v>0</v>
      </c>
      <c r="CX762" s="685"/>
      <c r="CY762" s="705">
        <f t="shared" si="366"/>
        <v>746</v>
      </c>
      <c r="CZ762" s="756">
        <v>0</v>
      </c>
      <c r="DA762" s="756">
        <v>0</v>
      </c>
      <c r="DB762" s="756">
        <v>0</v>
      </c>
      <c r="DC762" s="756">
        <v>0</v>
      </c>
      <c r="DD762" s="756">
        <v>0</v>
      </c>
      <c r="DE762" s="767">
        <f t="shared" si="377"/>
        <v>0</v>
      </c>
      <c r="DF762" s="756">
        <v>0</v>
      </c>
      <c r="DG762" s="756">
        <v>0</v>
      </c>
      <c r="DH762" s="756">
        <v>0</v>
      </c>
      <c r="DI762" s="756">
        <v>0</v>
      </c>
      <c r="DJ762" s="767">
        <f t="shared" si="378"/>
        <v>0</v>
      </c>
      <c r="DK762" s="715">
        <f t="shared" si="379"/>
        <v>0</v>
      </c>
      <c r="DL762" s="685"/>
      <c r="DM762" s="705">
        <f t="shared" si="367"/>
        <v>746</v>
      </c>
      <c r="DN762" s="715">
        <f t="shared" si="380"/>
        <v>0</v>
      </c>
    </row>
    <row r="763" spans="2:118" x14ac:dyDescent="0.25">
      <c r="B763" s="705">
        <v>747</v>
      </c>
      <c r="C763" s="765">
        <f>(1+_xlfn.XLOOKUP(INT((B763-1)/12)+1,'ZC Curve'!$B$8:$B$107,'ZC Curve'!R$8:R$107,,0))^(1/12)-1</f>
        <v>0</v>
      </c>
      <c r="D763" s="766">
        <f t="shared" si="381"/>
        <v>1</v>
      </c>
      <c r="E763" s="685"/>
      <c r="F763" s="705">
        <v>747</v>
      </c>
      <c r="G763" s="756">
        <v>0</v>
      </c>
      <c r="H763" s="756">
        <v>0</v>
      </c>
      <c r="I763" s="756">
        <v>0</v>
      </c>
      <c r="J763" s="756">
        <v>0</v>
      </c>
      <c r="K763" s="756">
        <v>0</v>
      </c>
      <c r="L763" s="756">
        <v>0</v>
      </c>
      <c r="M763" s="756">
        <v>0</v>
      </c>
      <c r="N763" s="646">
        <f t="shared" si="382"/>
        <v>0</v>
      </c>
      <c r="O763" s="594"/>
      <c r="P763" s="705">
        <f t="shared" si="368"/>
        <v>747</v>
      </c>
      <c r="Q763" s="756">
        <v>0</v>
      </c>
      <c r="R763" s="756">
        <v>0</v>
      </c>
      <c r="S763" s="756">
        <v>0</v>
      </c>
      <c r="T763" s="756">
        <v>0</v>
      </c>
      <c r="U763" s="756">
        <v>0</v>
      </c>
      <c r="V763" s="756">
        <v>0</v>
      </c>
      <c r="W763" s="756">
        <v>0</v>
      </c>
      <c r="X763" s="646">
        <f t="shared" si="383"/>
        <v>0</v>
      </c>
      <c r="Y763" s="594"/>
      <c r="Z763" s="705">
        <f t="shared" si="369"/>
        <v>747</v>
      </c>
      <c r="AA763" s="756">
        <f t="shared" si="393"/>
        <v>0</v>
      </c>
      <c r="AB763" s="756">
        <f t="shared" si="393"/>
        <v>0</v>
      </c>
      <c r="AC763" s="756">
        <f t="shared" si="393"/>
        <v>0</v>
      </c>
      <c r="AD763" s="756">
        <f t="shared" si="393"/>
        <v>0</v>
      </c>
      <c r="AE763" s="756">
        <f t="shared" si="393"/>
        <v>0</v>
      </c>
      <c r="AF763" s="756">
        <f t="shared" si="393"/>
        <v>0</v>
      </c>
      <c r="AG763" s="756">
        <f t="shared" si="393"/>
        <v>0</v>
      </c>
      <c r="AH763" s="646">
        <f t="shared" si="384"/>
        <v>0</v>
      </c>
      <c r="AI763" s="594"/>
      <c r="AJ763" s="705">
        <f t="shared" si="370"/>
        <v>747</v>
      </c>
      <c r="AK763" s="756">
        <v>0</v>
      </c>
      <c r="AL763" s="756">
        <v>0</v>
      </c>
      <c r="AM763" s="756">
        <v>0</v>
      </c>
      <c r="AN763" s="756">
        <v>0</v>
      </c>
      <c r="AO763" s="756">
        <v>0</v>
      </c>
      <c r="AP763" s="756">
        <v>0</v>
      </c>
      <c r="AQ763" s="756">
        <v>0</v>
      </c>
      <c r="AR763" s="646">
        <f t="shared" si="385"/>
        <v>0</v>
      </c>
      <c r="AS763" s="594"/>
      <c r="AT763" s="705">
        <f t="shared" si="371"/>
        <v>747</v>
      </c>
      <c r="AU763" s="756">
        <v>0</v>
      </c>
      <c r="AV763" s="756">
        <v>0</v>
      </c>
      <c r="AW763" s="756">
        <v>0</v>
      </c>
      <c r="AX763" s="756">
        <v>0</v>
      </c>
      <c r="AY763" s="756">
        <v>0</v>
      </c>
      <c r="AZ763" s="767">
        <f t="shared" si="392"/>
        <v>0</v>
      </c>
      <c r="BA763" s="756">
        <v>0</v>
      </c>
      <c r="BB763" s="756">
        <v>0</v>
      </c>
      <c r="BC763" s="756">
        <v>0</v>
      </c>
      <c r="BD763" s="756">
        <v>0</v>
      </c>
      <c r="BE763" s="767">
        <f t="shared" si="372"/>
        <v>0</v>
      </c>
      <c r="BF763" s="646">
        <f t="shared" si="373"/>
        <v>0</v>
      </c>
      <c r="BG763" s="594"/>
      <c r="BH763" s="705">
        <f t="shared" si="363"/>
        <v>747</v>
      </c>
      <c r="BI763" s="646">
        <f t="shared" si="374"/>
        <v>0</v>
      </c>
      <c r="BJ763" s="594"/>
      <c r="BK763" s="705">
        <f t="shared" si="375"/>
        <v>747</v>
      </c>
      <c r="BL763" s="756">
        <v>0</v>
      </c>
      <c r="BM763" s="756">
        <v>0</v>
      </c>
      <c r="BN763" s="756">
        <v>0</v>
      </c>
      <c r="BO763" s="756">
        <v>0</v>
      </c>
      <c r="BP763" s="756">
        <v>0</v>
      </c>
      <c r="BQ763" s="756">
        <v>0</v>
      </c>
      <c r="BR763" s="756">
        <v>0</v>
      </c>
      <c r="BS763" s="646">
        <f t="shared" si="386"/>
        <v>0</v>
      </c>
      <c r="BT763" s="594"/>
      <c r="BU763" s="705">
        <f t="shared" si="376"/>
        <v>747</v>
      </c>
      <c r="BV763" s="756">
        <v>0</v>
      </c>
      <c r="BW763" s="756">
        <v>0</v>
      </c>
      <c r="BX763" s="756">
        <v>0</v>
      </c>
      <c r="BY763" s="756">
        <v>0</v>
      </c>
      <c r="BZ763" s="756">
        <v>0</v>
      </c>
      <c r="CA763" s="756">
        <v>0</v>
      </c>
      <c r="CB763" s="756">
        <v>0</v>
      </c>
      <c r="CC763" s="646">
        <f t="shared" si="387"/>
        <v>0</v>
      </c>
      <c r="CD763" s="594"/>
      <c r="CE763" s="705">
        <f t="shared" si="364"/>
        <v>747</v>
      </c>
      <c r="CF763" s="756">
        <f t="shared" si="394"/>
        <v>0</v>
      </c>
      <c r="CG763" s="756">
        <f t="shared" si="394"/>
        <v>0</v>
      </c>
      <c r="CH763" s="756">
        <f t="shared" si="394"/>
        <v>0</v>
      </c>
      <c r="CI763" s="756">
        <f t="shared" si="394"/>
        <v>0</v>
      </c>
      <c r="CJ763" s="756">
        <f t="shared" si="394"/>
        <v>0</v>
      </c>
      <c r="CK763" s="756">
        <f t="shared" si="394"/>
        <v>0</v>
      </c>
      <c r="CL763" s="756">
        <f t="shared" si="394"/>
        <v>0</v>
      </c>
      <c r="CM763" s="646">
        <f t="shared" si="388"/>
        <v>0</v>
      </c>
      <c r="CN763" s="594"/>
      <c r="CO763" s="705">
        <f t="shared" si="365"/>
        <v>747</v>
      </c>
      <c r="CP763" s="756">
        <v>0</v>
      </c>
      <c r="CQ763" s="756">
        <v>0</v>
      </c>
      <c r="CR763" s="756">
        <v>0</v>
      </c>
      <c r="CS763" s="756">
        <v>0</v>
      </c>
      <c r="CT763" s="756">
        <v>0</v>
      </c>
      <c r="CU763" s="756">
        <v>0</v>
      </c>
      <c r="CV763" s="756">
        <v>0</v>
      </c>
      <c r="CW763" s="646">
        <f t="shared" si="389"/>
        <v>0</v>
      </c>
      <c r="CX763" s="685"/>
      <c r="CY763" s="705">
        <f t="shared" si="366"/>
        <v>747</v>
      </c>
      <c r="CZ763" s="756">
        <v>0</v>
      </c>
      <c r="DA763" s="756">
        <v>0</v>
      </c>
      <c r="DB763" s="756">
        <v>0</v>
      </c>
      <c r="DC763" s="756">
        <v>0</v>
      </c>
      <c r="DD763" s="756">
        <v>0</v>
      </c>
      <c r="DE763" s="767">
        <f t="shared" si="377"/>
        <v>0</v>
      </c>
      <c r="DF763" s="756">
        <v>0</v>
      </c>
      <c r="DG763" s="756">
        <v>0</v>
      </c>
      <c r="DH763" s="756">
        <v>0</v>
      </c>
      <c r="DI763" s="756">
        <v>0</v>
      </c>
      <c r="DJ763" s="767">
        <f t="shared" si="378"/>
        <v>0</v>
      </c>
      <c r="DK763" s="715">
        <f t="shared" si="379"/>
        <v>0</v>
      </c>
      <c r="DL763" s="685"/>
      <c r="DM763" s="705">
        <f t="shared" si="367"/>
        <v>747</v>
      </c>
      <c r="DN763" s="715">
        <f t="shared" si="380"/>
        <v>0</v>
      </c>
    </row>
    <row r="764" spans="2:118" x14ac:dyDescent="0.25">
      <c r="B764" s="705">
        <v>748</v>
      </c>
      <c r="C764" s="765">
        <f>(1+_xlfn.XLOOKUP(INT((B764-1)/12)+1,'ZC Curve'!$B$8:$B$107,'ZC Curve'!R$8:R$107,,0))^(1/12)-1</f>
        <v>0</v>
      </c>
      <c r="D764" s="766">
        <f t="shared" si="381"/>
        <v>1</v>
      </c>
      <c r="E764" s="685"/>
      <c r="F764" s="705">
        <v>748</v>
      </c>
      <c r="G764" s="756">
        <v>0</v>
      </c>
      <c r="H764" s="756">
        <v>0</v>
      </c>
      <c r="I764" s="756">
        <v>0</v>
      </c>
      <c r="J764" s="756">
        <v>0</v>
      </c>
      <c r="K764" s="756">
        <v>0</v>
      </c>
      <c r="L764" s="756">
        <v>0</v>
      </c>
      <c r="M764" s="756">
        <v>0</v>
      </c>
      <c r="N764" s="646">
        <f t="shared" si="382"/>
        <v>0</v>
      </c>
      <c r="O764" s="594"/>
      <c r="P764" s="705">
        <f t="shared" si="368"/>
        <v>748</v>
      </c>
      <c r="Q764" s="756">
        <v>0</v>
      </c>
      <c r="R764" s="756">
        <v>0</v>
      </c>
      <c r="S764" s="756">
        <v>0</v>
      </c>
      <c r="T764" s="756">
        <v>0</v>
      </c>
      <c r="U764" s="756">
        <v>0</v>
      </c>
      <c r="V764" s="756">
        <v>0</v>
      </c>
      <c r="W764" s="756">
        <v>0</v>
      </c>
      <c r="X764" s="646">
        <f t="shared" si="383"/>
        <v>0</v>
      </c>
      <c r="Y764" s="594"/>
      <c r="Z764" s="705">
        <f t="shared" si="369"/>
        <v>748</v>
      </c>
      <c r="AA764" s="756">
        <f t="shared" si="393"/>
        <v>0</v>
      </c>
      <c r="AB764" s="756">
        <f t="shared" si="393"/>
        <v>0</v>
      </c>
      <c r="AC764" s="756">
        <f t="shared" si="393"/>
        <v>0</v>
      </c>
      <c r="AD764" s="756">
        <f t="shared" si="393"/>
        <v>0</v>
      </c>
      <c r="AE764" s="756">
        <f t="shared" si="393"/>
        <v>0</v>
      </c>
      <c r="AF764" s="756">
        <f t="shared" si="393"/>
        <v>0</v>
      </c>
      <c r="AG764" s="756">
        <f t="shared" si="393"/>
        <v>0</v>
      </c>
      <c r="AH764" s="646">
        <f t="shared" si="384"/>
        <v>0</v>
      </c>
      <c r="AI764" s="594"/>
      <c r="AJ764" s="705">
        <f t="shared" si="370"/>
        <v>748</v>
      </c>
      <c r="AK764" s="756">
        <v>0</v>
      </c>
      <c r="AL764" s="756">
        <v>0</v>
      </c>
      <c r="AM764" s="756">
        <v>0</v>
      </c>
      <c r="AN764" s="756">
        <v>0</v>
      </c>
      <c r="AO764" s="756">
        <v>0</v>
      </c>
      <c r="AP764" s="756">
        <v>0</v>
      </c>
      <c r="AQ764" s="756">
        <v>0</v>
      </c>
      <c r="AR764" s="646">
        <f t="shared" si="385"/>
        <v>0</v>
      </c>
      <c r="AS764" s="594"/>
      <c r="AT764" s="705">
        <f t="shared" si="371"/>
        <v>748</v>
      </c>
      <c r="AU764" s="756">
        <v>0</v>
      </c>
      <c r="AV764" s="756">
        <v>0</v>
      </c>
      <c r="AW764" s="756">
        <v>0</v>
      </c>
      <c r="AX764" s="756">
        <v>0</v>
      </c>
      <c r="AY764" s="756">
        <v>0</v>
      </c>
      <c r="AZ764" s="767">
        <f t="shared" si="392"/>
        <v>0</v>
      </c>
      <c r="BA764" s="756">
        <v>0</v>
      </c>
      <c r="BB764" s="756">
        <v>0</v>
      </c>
      <c r="BC764" s="756">
        <v>0</v>
      </c>
      <c r="BD764" s="756">
        <v>0</v>
      </c>
      <c r="BE764" s="767">
        <f t="shared" si="372"/>
        <v>0</v>
      </c>
      <c r="BF764" s="646">
        <f t="shared" si="373"/>
        <v>0</v>
      </c>
      <c r="BG764" s="594"/>
      <c r="BH764" s="705">
        <f t="shared" si="363"/>
        <v>748</v>
      </c>
      <c r="BI764" s="646">
        <f t="shared" si="374"/>
        <v>0</v>
      </c>
      <c r="BJ764" s="594"/>
      <c r="BK764" s="705">
        <f t="shared" si="375"/>
        <v>748</v>
      </c>
      <c r="BL764" s="756">
        <v>0</v>
      </c>
      <c r="BM764" s="756">
        <v>0</v>
      </c>
      <c r="BN764" s="756">
        <v>0</v>
      </c>
      <c r="BO764" s="756">
        <v>0</v>
      </c>
      <c r="BP764" s="756">
        <v>0</v>
      </c>
      <c r="BQ764" s="756">
        <v>0</v>
      </c>
      <c r="BR764" s="756">
        <v>0</v>
      </c>
      <c r="BS764" s="646">
        <f t="shared" si="386"/>
        <v>0</v>
      </c>
      <c r="BT764" s="594"/>
      <c r="BU764" s="705">
        <f t="shared" si="376"/>
        <v>748</v>
      </c>
      <c r="BV764" s="756">
        <v>0</v>
      </c>
      <c r="BW764" s="756">
        <v>0</v>
      </c>
      <c r="BX764" s="756">
        <v>0</v>
      </c>
      <c r="BY764" s="756">
        <v>0</v>
      </c>
      <c r="BZ764" s="756">
        <v>0</v>
      </c>
      <c r="CA764" s="756">
        <v>0</v>
      </c>
      <c r="CB764" s="756">
        <v>0</v>
      </c>
      <c r="CC764" s="646">
        <f t="shared" si="387"/>
        <v>0</v>
      </c>
      <c r="CD764" s="594"/>
      <c r="CE764" s="705">
        <f t="shared" si="364"/>
        <v>748</v>
      </c>
      <c r="CF764" s="756">
        <f t="shared" si="394"/>
        <v>0</v>
      </c>
      <c r="CG764" s="756">
        <f t="shared" si="394"/>
        <v>0</v>
      </c>
      <c r="CH764" s="756">
        <f t="shared" si="394"/>
        <v>0</v>
      </c>
      <c r="CI764" s="756">
        <f t="shared" si="394"/>
        <v>0</v>
      </c>
      <c r="CJ764" s="756">
        <f t="shared" si="394"/>
        <v>0</v>
      </c>
      <c r="CK764" s="756">
        <f t="shared" si="394"/>
        <v>0</v>
      </c>
      <c r="CL764" s="756">
        <f t="shared" si="394"/>
        <v>0</v>
      </c>
      <c r="CM764" s="646">
        <f t="shared" si="388"/>
        <v>0</v>
      </c>
      <c r="CN764" s="594"/>
      <c r="CO764" s="705">
        <f t="shared" si="365"/>
        <v>748</v>
      </c>
      <c r="CP764" s="756">
        <v>0</v>
      </c>
      <c r="CQ764" s="756">
        <v>0</v>
      </c>
      <c r="CR764" s="756">
        <v>0</v>
      </c>
      <c r="CS764" s="756">
        <v>0</v>
      </c>
      <c r="CT764" s="756">
        <v>0</v>
      </c>
      <c r="CU764" s="756">
        <v>0</v>
      </c>
      <c r="CV764" s="756">
        <v>0</v>
      </c>
      <c r="CW764" s="646">
        <f t="shared" si="389"/>
        <v>0</v>
      </c>
      <c r="CX764" s="685"/>
      <c r="CY764" s="705">
        <f t="shared" si="366"/>
        <v>748</v>
      </c>
      <c r="CZ764" s="756">
        <v>0</v>
      </c>
      <c r="DA764" s="756">
        <v>0</v>
      </c>
      <c r="DB764" s="756">
        <v>0</v>
      </c>
      <c r="DC764" s="756">
        <v>0</v>
      </c>
      <c r="DD764" s="756">
        <v>0</v>
      </c>
      <c r="DE764" s="767">
        <f t="shared" si="377"/>
        <v>0</v>
      </c>
      <c r="DF764" s="756">
        <v>0</v>
      </c>
      <c r="DG764" s="756">
        <v>0</v>
      </c>
      <c r="DH764" s="756">
        <v>0</v>
      </c>
      <c r="DI764" s="756">
        <v>0</v>
      </c>
      <c r="DJ764" s="767">
        <f t="shared" si="378"/>
        <v>0</v>
      </c>
      <c r="DK764" s="715">
        <f t="shared" si="379"/>
        <v>0</v>
      </c>
      <c r="DL764" s="685"/>
      <c r="DM764" s="705">
        <f t="shared" si="367"/>
        <v>748</v>
      </c>
      <c r="DN764" s="715">
        <f t="shared" si="380"/>
        <v>0</v>
      </c>
    </row>
    <row r="765" spans="2:118" x14ac:dyDescent="0.25">
      <c r="B765" s="705">
        <v>749</v>
      </c>
      <c r="C765" s="765">
        <f>(1+_xlfn.XLOOKUP(INT((B765-1)/12)+1,'ZC Curve'!$B$8:$B$107,'ZC Curve'!R$8:R$107,,0))^(1/12)-1</f>
        <v>0</v>
      </c>
      <c r="D765" s="766">
        <f t="shared" si="381"/>
        <v>1</v>
      </c>
      <c r="E765" s="685"/>
      <c r="F765" s="705">
        <v>749</v>
      </c>
      <c r="G765" s="756">
        <v>0</v>
      </c>
      <c r="H765" s="756">
        <v>0</v>
      </c>
      <c r="I765" s="756">
        <v>0</v>
      </c>
      <c r="J765" s="756">
        <v>0</v>
      </c>
      <c r="K765" s="756">
        <v>0</v>
      </c>
      <c r="L765" s="756">
        <v>0</v>
      </c>
      <c r="M765" s="756">
        <v>0</v>
      </c>
      <c r="N765" s="646">
        <f t="shared" si="382"/>
        <v>0</v>
      </c>
      <c r="O765" s="594"/>
      <c r="P765" s="705">
        <f t="shared" si="368"/>
        <v>749</v>
      </c>
      <c r="Q765" s="756">
        <v>0</v>
      </c>
      <c r="R765" s="756">
        <v>0</v>
      </c>
      <c r="S765" s="756">
        <v>0</v>
      </c>
      <c r="T765" s="756">
        <v>0</v>
      </c>
      <c r="U765" s="756">
        <v>0</v>
      </c>
      <c r="V765" s="756">
        <v>0</v>
      </c>
      <c r="W765" s="756">
        <v>0</v>
      </c>
      <c r="X765" s="646">
        <f t="shared" si="383"/>
        <v>0</v>
      </c>
      <c r="Y765" s="594"/>
      <c r="Z765" s="705">
        <f t="shared" si="369"/>
        <v>749</v>
      </c>
      <c r="AA765" s="756">
        <f t="shared" si="393"/>
        <v>0</v>
      </c>
      <c r="AB765" s="756">
        <f t="shared" si="393"/>
        <v>0</v>
      </c>
      <c r="AC765" s="756">
        <f t="shared" si="393"/>
        <v>0</v>
      </c>
      <c r="AD765" s="756">
        <f t="shared" si="393"/>
        <v>0</v>
      </c>
      <c r="AE765" s="756">
        <f t="shared" si="393"/>
        <v>0</v>
      </c>
      <c r="AF765" s="756">
        <f t="shared" si="393"/>
        <v>0</v>
      </c>
      <c r="AG765" s="756">
        <f t="shared" si="393"/>
        <v>0</v>
      </c>
      <c r="AH765" s="646">
        <f t="shared" si="384"/>
        <v>0</v>
      </c>
      <c r="AI765" s="594"/>
      <c r="AJ765" s="705">
        <f t="shared" si="370"/>
        <v>749</v>
      </c>
      <c r="AK765" s="756">
        <v>0</v>
      </c>
      <c r="AL765" s="756">
        <v>0</v>
      </c>
      <c r="AM765" s="756">
        <v>0</v>
      </c>
      <c r="AN765" s="756">
        <v>0</v>
      </c>
      <c r="AO765" s="756">
        <v>0</v>
      </c>
      <c r="AP765" s="756">
        <v>0</v>
      </c>
      <c r="AQ765" s="756">
        <v>0</v>
      </c>
      <c r="AR765" s="646">
        <f t="shared" si="385"/>
        <v>0</v>
      </c>
      <c r="AS765" s="594"/>
      <c r="AT765" s="705">
        <f t="shared" si="371"/>
        <v>749</v>
      </c>
      <c r="AU765" s="756">
        <v>0</v>
      </c>
      <c r="AV765" s="756">
        <v>0</v>
      </c>
      <c r="AW765" s="756">
        <v>0</v>
      </c>
      <c r="AX765" s="756">
        <v>0</v>
      </c>
      <c r="AY765" s="756">
        <v>0</v>
      </c>
      <c r="AZ765" s="767">
        <f t="shared" si="392"/>
        <v>0</v>
      </c>
      <c r="BA765" s="756">
        <v>0</v>
      </c>
      <c r="BB765" s="756">
        <v>0</v>
      </c>
      <c r="BC765" s="756">
        <v>0</v>
      </c>
      <c r="BD765" s="756">
        <v>0</v>
      </c>
      <c r="BE765" s="767">
        <f t="shared" si="372"/>
        <v>0</v>
      </c>
      <c r="BF765" s="646">
        <f t="shared" si="373"/>
        <v>0</v>
      </c>
      <c r="BG765" s="594"/>
      <c r="BH765" s="705">
        <f t="shared" si="363"/>
        <v>749</v>
      </c>
      <c r="BI765" s="646">
        <f t="shared" si="374"/>
        <v>0</v>
      </c>
      <c r="BJ765" s="594"/>
      <c r="BK765" s="705">
        <f t="shared" si="375"/>
        <v>749</v>
      </c>
      <c r="BL765" s="756">
        <v>0</v>
      </c>
      <c r="BM765" s="756">
        <v>0</v>
      </c>
      <c r="BN765" s="756">
        <v>0</v>
      </c>
      <c r="BO765" s="756">
        <v>0</v>
      </c>
      <c r="BP765" s="756">
        <v>0</v>
      </c>
      <c r="BQ765" s="756">
        <v>0</v>
      </c>
      <c r="BR765" s="756">
        <v>0</v>
      </c>
      <c r="BS765" s="646">
        <f t="shared" si="386"/>
        <v>0</v>
      </c>
      <c r="BT765" s="594"/>
      <c r="BU765" s="705">
        <f t="shared" si="376"/>
        <v>749</v>
      </c>
      <c r="BV765" s="756">
        <v>0</v>
      </c>
      <c r="BW765" s="756">
        <v>0</v>
      </c>
      <c r="BX765" s="756">
        <v>0</v>
      </c>
      <c r="BY765" s="756">
        <v>0</v>
      </c>
      <c r="BZ765" s="756">
        <v>0</v>
      </c>
      <c r="CA765" s="756">
        <v>0</v>
      </c>
      <c r="CB765" s="756">
        <v>0</v>
      </c>
      <c r="CC765" s="646">
        <f t="shared" si="387"/>
        <v>0</v>
      </c>
      <c r="CD765" s="594"/>
      <c r="CE765" s="705">
        <f t="shared" si="364"/>
        <v>749</v>
      </c>
      <c r="CF765" s="756">
        <f t="shared" si="394"/>
        <v>0</v>
      </c>
      <c r="CG765" s="756">
        <f t="shared" si="394"/>
        <v>0</v>
      </c>
      <c r="CH765" s="756">
        <f t="shared" si="394"/>
        <v>0</v>
      </c>
      <c r="CI765" s="756">
        <f t="shared" si="394"/>
        <v>0</v>
      </c>
      <c r="CJ765" s="756">
        <f t="shared" si="394"/>
        <v>0</v>
      </c>
      <c r="CK765" s="756">
        <f t="shared" si="394"/>
        <v>0</v>
      </c>
      <c r="CL765" s="756">
        <f t="shared" si="394"/>
        <v>0</v>
      </c>
      <c r="CM765" s="646">
        <f t="shared" si="388"/>
        <v>0</v>
      </c>
      <c r="CN765" s="594"/>
      <c r="CO765" s="705">
        <f t="shared" si="365"/>
        <v>749</v>
      </c>
      <c r="CP765" s="756">
        <v>0</v>
      </c>
      <c r="CQ765" s="756">
        <v>0</v>
      </c>
      <c r="CR765" s="756">
        <v>0</v>
      </c>
      <c r="CS765" s="756">
        <v>0</v>
      </c>
      <c r="CT765" s="756">
        <v>0</v>
      </c>
      <c r="CU765" s="756">
        <v>0</v>
      </c>
      <c r="CV765" s="756">
        <v>0</v>
      </c>
      <c r="CW765" s="646">
        <f t="shared" si="389"/>
        <v>0</v>
      </c>
      <c r="CX765" s="685"/>
      <c r="CY765" s="705">
        <f t="shared" si="366"/>
        <v>749</v>
      </c>
      <c r="CZ765" s="756">
        <v>0</v>
      </c>
      <c r="DA765" s="756">
        <v>0</v>
      </c>
      <c r="DB765" s="756">
        <v>0</v>
      </c>
      <c r="DC765" s="756">
        <v>0</v>
      </c>
      <c r="DD765" s="756">
        <v>0</v>
      </c>
      <c r="DE765" s="767">
        <f t="shared" si="377"/>
        <v>0</v>
      </c>
      <c r="DF765" s="756">
        <v>0</v>
      </c>
      <c r="DG765" s="756">
        <v>0</v>
      </c>
      <c r="DH765" s="756">
        <v>0</v>
      </c>
      <c r="DI765" s="756">
        <v>0</v>
      </c>
      <c r="DJ765" s="767">
        <f t="shared" si="378"/>
        <v>0</v>
      </c>
      <c r="DK765" s="715">
        <f t="shared" si="379"/>
        <v>0</v>
      </c>
      <c r="DL765" s="685"/>
      <c r="DM765" s="705">
        <f t="shared" si="367"/>
        <v>749</v>
      </c>
      <c r="DN765" s="715">
        <f t="shared" si="380"/>
        <v>0</v>
      </c>
    </row>
    <row r="766" spans="2:118" x14ac:dyDescent="0.25">
      <c r="B766" s="705">
        <v>750</v>
      </c>
      <c r="C766" s="765">
        <f>(1+_xlfn.XLOOKUP(INT((B766-1)/12)+1,'ZC Curve'!$B$8:$B$107,'ZC Curve'!R$8:R$107,,0))^(1/12)-1</f>
        <v>0</v>
      </c>
      <c r="D766" s="766">
        <f t="shared" si="381"/>
        <v>1</v>
      </c>
      <c r="E766" s="685"/>
      <c r="F766" s="705">
        <v>750</v>
      </c>
      <c r="G766" s="756">
        <v>0</v>
      </c>
      <c r="H766" s="756">
        <v>0</v>
      </c>
      <c r="I766" s="756">
        <v>0</v>
      </c>
      <c r="J766" s="756">
        <v>0</v>
      </c>
      <c r="K766" s="756">
        <v>0</v>
      </c>
      <c r="L766" s="756">
        <v>0</v>
      </c>
      <c r="M766" s="756">
        <v>0</v>
      </c>
      <c r="N766" s="646">
        <f t="shared" si="382"/>
        <v>0</v>
      </c>
      <c r="O766" s="594"/>
      <c r="P766" s="705">
        <f t="shared" si="368"/>
        <v>750</v>
      </c>
      <c r="Q766" s="756">
        <v>0</v>
      </c>
      <c r="R766" s="756">
        <v>0</v>
      </c>
      <c r="S766" s="756">
        <v>0</v>
      </c>
      <c r="T766" s="756">
        <v>0</v>
      </c>
      <c r="U766" s="756">
        <v>0</v>
      </c>
      <c r="V766" s="756">
        <v>0</v>
      </c>
      <c r="W766" s="756">
        <v>0</v>
      </c>
      <c r="X766" s="646">
        <f t="shared" si="383"/>
        <v>0</v>
      </c>
      <c r="Y766" s="594"/>
      <c r="Z766" s="705">
        <f t="shared" si="369"/>
        <v>750</v>
      </c>
      <c r="AA766" s="756">
        <f t="shared" si="393"/>
        <v>0</v>
      </c>
      <c r="AB766" s="756">
        <f t="shared" si="393"/>
        <v>0</v>
      </c>
      <c r="AC766" s="756">
        <f t="shared" si="393"/>
        <v>0</v>
      </c>
      <c r="AD766" s="756">
        <f t="shared" si="393"/>
        <v>0</v>
      </c>
      <c r="AE766" s="756">
        <f t="shared" si="393"/>
        <v>0</v>
      </c>
      <c r="AF766" s="756">
        <f t="shared" si="393"/>
        <v>0</v>
      </c>
      <c r="AG766" s="756">
        <f t="shared" si="393"/>
        <v>0</v>
      </c>
      <c r="AH766" s="646">
        <f t="shared" si="384"/>
        <v>0</v>
      </c>
      <c r="AI766" s="594"/>
      <c r="AJ766" s="705">
        <f t="shared" si="370"/>
        <v>750</v>
      </c>
      <c r="AK766" s="756">
        <v>0</v>
      </c>
      <c r="AL766" s="756">
        <v>0</v>
      </c>
      <c r="AM766" s="756">
        <v>0</v>
      </c>
      <c r="AN766" s="756">
        <v>0</v>
      </c>
      <c r="AO766" s="756">
        <v>0</v>
      </c>
      <c r="AP766" s="756">
        <v>0</v>
      </c>
      <c r="AQ766" s="756">
        <v>0</v>
      </c>
      <c r="AR766" s="646">
        <f t="shared" si="385"/>
        <v>0</v>
      </c>
      <c r="AS766" s="594"/>
      <c r="AT766" s="705">
        <f t="shared" si="371"/>
        <v>750</v>
      </c>
      <c r="AU766" s="756">
        <v>0</v>
      </c>
      <c r="AV766" s="756">
        <v>0</v>
      </c>
      <c r="AW766" s="756">
        <v>0</v>
      </c>
      <c r="AX766" s="756">
        <v>0</v>
      </c>
      <c r="AY766" s="756">
        <v>0</v>
      </c>
      <c r="AZ766" s="767">
        <f t="shared" si="392"/>
        <v>0</v>
      </c>
      <c r="BA766" s="756">
        <v>0</v>
      </c>
      <c r="BB766" s="756">
        <v>0</v>
      </c>
      <c r="BC766" s="756">
        <v>0</v>
      </c>
      <c r="BD766" s="756">
        <v>0</v>
      </c>
      <c r="BE766" s="767">
        <f t="shared" si="372"/>
        <v>0</v>
      </c>
      <c r="BF766" s="646">
        <f t="shared" si="373"/>
        <v>0</v>
      </c>
      <c r="BG766" s="594"/>
      <c r="BH766" s="705">
        <f t="shared" si="363"/>
        <v>750</v>
      </c>
      <c r="BI766" s="646">
        <f t="shared" si="374"/>
        <v>0</v>
      </c>
      <c r="BJ766" s="594"/>
      <c r="BK766" s="705">
        <f t="shared" si="375"/>
        <v>750</v>
      </c>
      <c r="BL766" s="756">
        <v>0</v>
      </c>
      <c r="BM766" s="756">
        <v>0</v>
      </c>
      <c r="BN766" s="756">
        <v>0</v>
      </c>
      <c r="BO766" s="756">
        <v>0</v>
      </c>
      <c r="BP766" s="756">
        <v>0</v>
      </c>
      <c r="BQ766" s="756">
        <v>0</v>
      </c>
      <c r="BR766" s="756">
        <v>0</v>
      </c>
      <c r="BS766" s="646">
        <f t="shared" si="386"/>
        <v>0</v>
      </c>
      <c r="BT766" s="594"/>
      <c r="BU766" s="705">
        <f t="shared" si="376"/>
        <v>750</v>
      </c>
      <c r="BV766" s="756">
        <v>0</v>
      </c>
      <c r="BW766" s="756">
        <v>0</v>
      </c>
      <c r="BX766" s="756">
        <v>0</v>
      </c>
      <c r="BY766" s="756">
        <v>0</v>
      </c>
      <c r="BZ766" s="756">
        <v>0</v>
      </c>
      <c r="CA766" s="756">
        <v>0</v>
      </c>
      <c r="CB766" s="756">
        <v>0</v>
      </c>
      <c r="CC766" s="646">
        <f t="shared" si="387"/>
        <v>0</v>
      </c>
      <c r="CD766" s="594"/>
      <c r="CE766" s="705">
        <f t="shared" si="364"/>
        <v>750</v>
      </c>
      <c r="CF766" s="756">
        <f t="shared" si="394"/>
        <v>0</v>
      </c>
      <c r="CG766" s="756">
        <f t="shared" si="394"/>
        <v>0</v>
      </c>
      <c r="CH766" s="756">
        <f t="shared" si="394"/>
        <v>0</v>
      </c>
      <c r="CI766" s="756">
        <f t="shared" si="394"/>
        <v>0</v>
      </c>
      <c r="CJ766" s="756">
        <f t="shared" si="394"/>
        <v>0</v>
      </c>
      <c r="CK766" s="756">
        <f t="shared" si="394"/>
        <v>0</v>
      </c>
      <c r="CL766" s="756">
        <f t="shared" si="394"/>
        <v>0</v>
      </c>
      <c r="CM766" s="646">
        <f t="shared" si="388"/>
        <v>0</v>
      </c>
      <c r="CN766" s="594"/>
      <c r="CO766" s="705">
        <f t="shared" si="365"/>
        <v>750</v>
      </c>
      <c r="CP766" s="756">
        <v>0</v>
      </c>
      <c r="CQ766" s="756">
        <v>0</v>
      </c>
      <c r="CR766" s="756">
        <v>0</v>
      </c>
      <c r="CS766" s="756">
        <v>0</v>
      </c>
      <c r="CT766" s="756">
        <v>0</v>
      </c>
      <c r="CU766" s="756">
        <v>0</v>
      </c>
      <c r="CV766" s="756">
        <v>0</v>
      </c>
      <c r="CW766" s="646">
        <f t="shared" si="389"/>
        <v>0</v>
      </c>
      <c r="CX766" s="685"/>
      <c r="CY766" s="705">
        <f t="shared" si="366"/>
        <v>750</v>
      </c>
      <c r="CZ766" s="756">
        <v>0</v>
      </c>
      <c r="DA766" s="756">
        <v>0</v>
      </c>
      <c r="DB766" s="756">
        <v>0</v>
      </c>
      <c r="DC766" s="756">
        <v>0</v>
      </c>
      <c r="DD766" s="756">
        <v>0</v>
      </c>
      <c r="DE766" s="767">
        <f t="shared" si="377"/>
        <v>0</v>
      </c>
      <c r="DF766" s="756">
        <v>0</v>
      </c>
      <c r="DG766" s="756">
        <v>0</v>
      </c>
      <c r="DH766" s="756">
        <v>0</v>
      </c>
      <c r="DI766" s="756">
        <v>0</v>
      </c>
      <c r="DJ766" s="767">
        <f t="shared" si="378"/>
        <v>0</v>
      </c>
      <c r="DK766" s="715">
        <f t="shared" si="379"/>
        <v>0</v>
      </c>
      <c r="DL766" s="685"/>
      <c r="DM766" s="705">
        <f t="shared" si="367"/>
        <v>750</v>
      </c>
      <c r="DN766" s="715">
        <f t="shared" si="380"/>
        <v>0</v>
      </c>
    </row>
    <row r="767" spans="2:118" x14ac:dyDescent="0.25">
      <c r="B767" s="705">
        <v>751</v>
      </c>
      <c r="C767" s="765">
        <f>(1+_xlfn.XLOOKUP(INT((B767-1)/12)+1,'ZC Curve'!$B$8:$B$107,'ZC Curve'!R$8:R$107,,0))^(1/12)-1</f>
        <v>0</v>
      </c>
      <c r="D767" s="766">
        <f t="shared" si="381"/>
        <v>1</v>
      </c>
      <c r="E767" s="685"/>
      <c r="F767" s="705">
        <v>751</v>
      </c>
      <c r="G767" s="756">
        <v>0</v>
      </c>
      <c r="H767" s="756">
        <v>0</v>
      </c>
      <c r="I767" s="756">
        <v>0</v>
      </c>
      <c r="J767" s="756">
        <v>0</v>
      </c>
      <c r="K767" s="756">
        <v>0</v>
      </c>
      <c r="L767" s="756">
        <v>0</v>
      </c>
      <c r="M767" s="756">
        <v>0</v>
      </c>
      <c r="N767" s="646">
        <f t="shared" si="382"/>
        <v>0</v>
      </c>
      <c r="O767" s="594"/>
      <c r="P767" s="705">
        <f t="shared" si="368"/>
        <v>751</v>
      </c>
      <c r="Q767" s="756">
        <v>0</v>
      </c>
      <c r="R767" s="756">
        <v>0</v>
      </c>
      <c r="S767" s="756">
        <v>0</v>
      </c>
      <c r="T767" s="756">
        <v>0</v>
      </c>
      <c r="U767" s="756">
        <v>0</v>
      </c>
      <c r="V767" s="756">
        <v>0</v>
      </c>
      <c r="W767" s="756">
        <v>0</v>
      </c>
      <c r="X767" s="646">
        <f t="shared" si="383"/>
        <v>0</v>
      </c>
      <c r="Y767" s="594"/>
      <c r="Z767" s="705">
        <f t="shared" si="369"/>
        <v>751</v>
      </c>
      <c r="AA767" s="756">
        <f t="shared" si="393"/>
        <v>0</v>
      </c>
      <c r="AB767" s="756">
        <f t="shared" si="393"/>
        <v>0</v>
      </c>
      <c r="AC767" s="756">
        <f t="shared" si="393"/>
        <v>0</v>
      </c>
      <c r="AD767" s="756">
        <f t="shared" si="393"/>
        <v>0</v>
      </c>
      <c r="AE767" s="756">
        <f t="shared" si="393"/>
        <v>0</v>
      </c>
      <c r="AF767" s="756">
        <f t="shared" si="393"/>
        <v>0</v>
      </c>
      <c r="AG767" s="756">
        <f t="shared" si="393"/>
        <v>0</v>
      </c>
      <c r="AH767" s="646">
        <f t="shared" si="384"/>
        <v>0</v>
      </c>
      <c r="AI767" s="594"/>
      <c r="AJ767" s="705">
        <f t="shared" si="370"/>
        <v>751</v>
      </c>
      <c r="AK767" s="756">
        <v>0</v>
      </c>
      <c r="AL767" s="756">
        <v>0</v>
      </c>
      <c r="AM767" s="756">
        <v>0</v>
      </c>
      <c r="AN767" s="756">
        <v>0</v>
      </c>
      <c r="AO767" s="756">
        <v>0</v>
      </c>
      <c r="AP767" s="756">
        <v>0</v>
      </c>
      <c r="AQ767" s="756">
        <v>0</v>
      </c>
      <c r="AR767" s="646">
        <f t="shared" si="385"/>
        <v>0</v>
      </c>
      <c r="AS767" s="594"/>
      <c r="AT767" s="705">
        <f t="shared" si="371"/>
        <v>751</v>
      </c>
      <c r="AU767" s="756">
        <v>0</v>
      </c>
      <c r="AV767" s="756">
        <v>0</v>
      </c>
      <c r="AW767" s="756">
        <v>0</v>
      </c>
      <c r="AX767" s="756">
        <v>0</v>
      </c>
      <c r="AY767" s="756">
        <v>0</v>
      </c>
      <c r="AZ767" s="767">
        <f t="shared" si="392"/>
        <v>0</v>
      </c>
      <c r="BA767" s="756">
        <v>0</v>
      </c>
      <c r="BB767" s="756">
        <v>0</v>
      </c>
      <c r="BC767" s="756">
        <v>0</v>
      </c>
      <c r="BD767" s="756">
        <v>0</v>
      </c>
      <c r="BE767" s="767">
        <f t="shared" si="372"/>
        <v>0</v>
      </c>
      <c r="BF767" s="646">
        <f t="shared" si="373"/>
        <v>0</v>
      </c>
      <c r="BG767" s="594"/>
      <c r="BH767" s="705">
        <f t="shared" si="363"/>
        <v>751</v>
      </c>
      <c r="BI767" s="646">
        <f t="shared" si="374"/>
        <v>0</v>
      </c>
      <c r="BJ767" s="594"/>
      <c r="BK767" s="705">
        <f t="shared" si="375"/>
        <v>751</v>
      </c>
      <c r="BL767" s="756">
        <v>0</v>
      </c>
      <c r="BM767" s="756">
        <v>0</v>
      </c>
      <c r="BN767" s="756">
        <v>0</v>
      </c>
      <c r="BO767" s="756">
        <v>0</v>
      </c>
      <c r="BP767" s="756">
        <v>0</v>
      </c>
      <c r="BQ767" s="756">
        <v>0</v>
      </c>
      <c r="BR767" s="756">
        <v>0</v>
      </c>
      <c r="BS767" s="646">
        <f t="shared" si="386"/>
        <v>0</v>
      </c>
      <c r="BT767" s="594"/>
      <c r="BU767" s="705">
        <f t="shared" si="376"/>
        <v>751</v>
      </c>
      <c r="BV767" s="756">
        <v>0</v>
      </c>
      <c r="BW767" s="756">
        <v>0</v>
      </c>
      <c r="BX767" s="756">
        <v>0</v>
      </c>
      <c r="BY767" s="756">
        <v>0</v>
      </c>
      <c r="BZ767" s="756">
        <v>0</v>
      </c>
      <c r="CA767" s="756">
        <v>0</v>
      </c>
      <c r="CB767" s="756">
        <v>0</v>
      </c>
      <c r="CC767" s="646">
        <f t="shared" si="387"/>
        <v>0</v>
      </c>
      <c r="CD767" s="594"/>
      <c r="CE767" s="705">
        <f t="shared" si="364"/>
        <v>751</v>
      </c>
      <c r="CF767" s="756">
        <f t="shared" si="394"/>
        <v>0</v>
      </c>
      <c r="CG767" s="756">
        <f t="shared" si="394"/>
        <v>0</v>
      </c>
      <c r="CH767" s="756">
        <f t="shared" si="394"/>
        <v>0</v>
      </c>
      <c r="CI767" s="756">
        <f t="shared" si="394"/>
        <v>0</v>
      </c>
      <c r="CJ767" s="756">
        <f t="shared" si="394"/>
        <v>0</v>
      </c>
      <c r="CK767" s="756">
        <f t="shared" si="394"/>
        <v>0</v>
      </c>
      <c r="CL767" s="756">
        <f t="shared" si="394"/>
        <v>0</v>
      </c>
      <c r="CM767" s="646">
        <f t="shared" si="388"/>
        <v>0</v>
      </c>
      <c r="CN767" s="594"/>
      <c r="CO767" s="705">
        <f t="shared" si="365"/>
        <v>751</v>
      </c>
      <c r="CP767" s="756">
        <v>0</v>
      </c>
      <c r="CQ767" s="756">
        <v>0</v>
      </c>
      <c r="CR767" s="756">
        <v>0</v>
      </c>
      <c r="CS767" s="756">
        <v>0</v>
      </c>
      <c r="CT767" s="756">
        <v>0</v>
      </c>
      <c r="CU767" s="756">
        <v>0</v>
      </c>
      <c r="CV767" s="756">
        <v>0</v>
      </c>
      <c r="CW767" s="646">
        <f t="shared" si="389"/>
        <v>0</v>
      </c>
      <c r="CX767" s="685"/>
      <c r="CY767" s="705">
        <f t="shared" si="366"/>
        <v>751</v>
      </c>
      <c r="CZ767" s="756">
        <v>0</v>
      </c>
      <c r="DA767" s="756">
        <v>0</v>
      </c>
      <c r="DB767" s="756">
        <v>0</v>
      </c>
      <c r="DC767" s="756">
        <v>0</v>
      </c>
      <c r="DD767" s="756">
        <v>0</v>
      </c>
      <c r="DE767" s="767">
        <f t="shared" si="377"/>
        <v>0</v>
      </c>
      <c r="DF767" s="756">
        <v>0</v>
      </c>
      <c r="DG767" s="756">
        <v>0</v>
      </c>
      <c r="DH767" s="756">
        <v>0</v>
      </c>
      <c r="DI767" s="756">
        <v>0</v>
      </c>
      <c r="DJ767" s="767">
        <f t="shared" si="378"/>
        <v>0</v>
      </c>
      <c r="DK767" s="715">
        <f t="shared" si="379"/>
        <v>0</v>
      </c>
      <c r="DL767" s="685"/>
      <c r="DM767" s="705">
        <f t="shared" si="367"/>
        <v>751</v>
      </c>
      <c r="DN767" s="715">
        <f t="shared" si="380"/>
        <v>0</v>
      </c>
    </row>
    <row r="768" spans="2:118" x14ac:dyDescent="0.25">
      <c r="B768" s="705">
        <v>752</v>
      </c>
      <c r="C768" s="765">
        <f>(1+_xlfn.XLOOKUP(INT((B768-1)/12)+1,'ZC Curve'!$B$8:$B$107,'ZC Curve'!R$8:R$107,,0))^(1/12)-1</f>
        <v>0</v>
      </c>
      <c r="D768" s="766">
        <f t="shared" si="381"/>
        <v>1</v>
      </c>
      <c r="E768" s="685"/>
      <c r="F768" s="705">
        <v>752</v>
      </c>
      <c r="G768" s="756">
        <v>0</v>
      </c>
      <c r="H768" s="756">
        <v>0</v>
      </c>
      <c r="I768" s="756">
        <v>0</v>
      </c>
      <c r="J768" s="756">
        <v>0</v>
      </c>
      <c r="K768" s="756">
        <v>0</v>
      </c>
      <c r="L768" s="756">
        <v>0</v>
      </c>
      <c r="M768" s="756">
        <v>0</v>
      </c>
      <c r="N768" s="646">
        <f t="shared" si="382"/>
        <v>0</v>
      </c>
      <c r="O768" s="594"/>
      <c r="P768" s="705">
        <f t="shared" si="368"/>
        <v>752</v>
      </c>
      <c r="Q768" s="756">
        <v>0</v>
      </c>
      <c r="R768" s="756">
        <v>0</v>
      </c>
      <c r="S768" s="756">
        <v>0</v>
      </c>
      <c r="T768" s="756">
        <v>0</v>
      </c>
      <c r="U768" s="756">
        <v>0</v>
      </c>
      <c r="V768" s="756">
        <v>0</v>
      </c>
      <c r="W768" s="756">
        <v>0</v>
      </c>
      <c r="X768" s="646">
        <f t="shared" si="383"/>
        <v>0</v>
      </c>
      <c r="Y768" s="594"/>
      <c r="Z768" s="705">
        <f t="shared" si="369"/>
        <v>752</v>
      </c>
      <c r="AA768" s="756">
        <f t="shared" si="393"/>
        <v>0</v>
      </c>
      <c r="AB768" s="756">
        <f t="shared" si="393"/>
        <v>0</v>
      </c>
      <c r="AC768" s="756">
        <f t="shared" si="393"/>
        <v>0</v>
      </c>
      <c r="AD768" s="756">
        <f t="shared" si="393"/>
        <v>0</v>
      </c>
      <c r="AE768" s="756">
        <f t="shared" si="393"/>
        <v>0</v>
      </c>
      <c r="AF768" s="756">
        <f t="shared" si="393"/>
        <v>0</v>
      </c>
      <c r="AG768" s="756">
        <f t="shared" si="393"/>
        <v>0</v>
      </c>
      <c r="AH768" s="646">
        <f t="shared" si="384"/>
        <v>0</v>
      </c>
      <c r="AI768" s="594"/>
      <c r="AJ768" s="705">
        <f t="shared" si="370"/>
        <v>752</v>
      </c>
      <c r="AK768" s="756">
        <v>0</v>
      </c>
      <c r="AL768" s="756">
        <v>0</v>
      </c>
      <c r="AM768" s="756">
        <v>0</v>
      </c>
      <c r="AN768" s="756">
        <v>0</v>
      </c>
      <c r="AO768" s="756">
        <v>0</v>
      </c>
      <c r="AP768" s="756">
        <v>0</v>
      </c>
      <c r="AQ768" s="756">
        <v>0</v>
      </c>
      <c r="AR768" s="646">
        <f t="shared" si="385"/>
        <v>0</v>
      </c>
      <c r="AS768" s="594"/>
      <c r="AT768" s="705">
        <f t="shared" si="371"/>
        <v>752</v>
      </c>
      <c r="AU768" s="756">
        <v>0</v>
      </c>
      <c r="AV768" s="756">
        <v>0</v>
      </c>
      <c r="AW768" s="756">
        <v>0</v>
      </c>
      <c r="AX768" s="756">
        <v>0</v>
      </c>
      <c r="AY768" s="756">
        <v>0</v>
      </c>
      <c r="AZ768" s="767">
        <f t="shared" si="392"/>
        <v>0</v>
      </c>
      <c r="BA768" s="756">
        <v>0</v>
      </c>
      <c r="BB768" s="756">
        <v>0</v>
      </c>
      <c r="BC768" s="756">
        <v>0</v>
      </c>
      <c r="BD768" s="756">
        <v>0</v>
      </c>
      <c r="BE768" s="767">
        <f t="shared" si="372"/>
        <v>0</v>
      </c>
      <c r="BF768" s="646">
        <f t="shared" si="373"/>
        <v>0</v>
      </c>
      <c r="BG768" s="594"/>
      <c r="BH768" s="705">
        <f t="shared" si="363"/>
        <v>752</v>
      </c>
      <c r="BI768" s="646">
        <f t="shared" si="374"/>
        <v>0</v>
      </c>
      <c r="BJ768" s="594"/>
      <c r="BK768" s="705">
        <f t="shared" si="375"/>
        <v>752</v>
      </c>
      <c r="BL768" s="756">
        <v>0</v>
      </c>
      <c r="BM768" s="756">
        <v>0</v>
      </c>
      <c r="BN768" s="756">
        <v>0</v>
      </c>
      <c r="BO768" s="756">
        <v>0</v>
      </c>
      <c r="BP768" s="756">
        <v>0</v>
      </c>
      <c r="BQ768" s="756">
        <v>0</v>
      </c>
      <c r="BR768" s="756">
        <v>0</v>
      </c>
      <c r="BS768" s="646">
        <f t="shared" si="386"/>
        <v>0</v>
      </c>
      <c r="BT768" s="594"/>
      <c r="BU768" s="705">
        <f t="shared" si="376"/>
        <v>752</v>
      </c>
      <c r="BV768" s="756">
        <v>0</v>
      </c>
      <c r="BW768" s="756">
        <v>0</v>
      </c>
      <c r="BX768" s="756">
        <v>0</v>
      </c>
      <c r="BY768" s="756">
        <v>0</v>
      </c>
      <c r="BZ768" s="756">
        <v>0</v>
      </c>
      <c r="CA768" s="756">
        <v>0</v>
      </c>
      <c r="CB768" s="756">
        <v>0</v>
      </c>
      <c r="CC768" s="646">
        <f t="shared" si="387"/>
        <v>0</v>
      </c>
      <c r="CD768" s="594"/>
      <c r="CE768" s="705">
        <f t="shared" si="364"/>
        <v>752</v>
      </c>
      <c r="CF768" s="756">
        <f t="shared" si="394"/>
        <v>0</v>
      </c>
      <c r="CG768" s="756">
        <f t="shared" si="394"/>
        <v>0</v>
      </c>
      <c r="CH768" s="756">
        <f t="shared" si="394"/>
        <v>0</v>
      </c>
      <c r="CI768" s="756">
        <f t="shared" si="394"/>
        <v>0</v>
      </c>
      <c r="CJ768" s="756">
        <f t="shared" si="394"/>
        <v>0</v>
      </c>
      <c r="CK768" s="756">
        <f t="shared" si="394"/>
        <v>0</v>
      </c>
      <c r="CL768" s="756">
        <f t="shared" si="394"/>
        <v>0</v>
      </c>
      <c r="CM768" s="646">
        <f t="shared" si="388"/>
        <v>0</v>
      </c>
      <c r="CN768" s="594"/>
      <c r="CO768" s="705">
        <f t="shared" si="365"/>
        <v>752</v>
      </c>
      <c r="CP768" s="756">
        <v>0</v>
      </c>
      <c r="CQ768" s="756">
        <v>0</v>
      </c>
      <c r="CR768" s="756">
        <v>0</v>
      </c>
      <c r="CS768" s="756">
        <v>0</v>
      </c>
      <c r="CT768" s="756">
        <v>0</v>
      </c>
      <c r="CU768" s="756">
        <v>0</v>
      </c>
      <c r="CV768" s="756">
        <v>0</v>
      </c>
      <c r="CW768" s="646">
        <f t="shared" si="389"/>
        <v>0</v>
      </c>
      <c r="CX768" s="685"/>
      <c r="CY768" s="705">
        <f t="shared" si="366"/>
        <v>752</v>
      </c>
      <c r="CZ768" s="756">
        <v>0</v>
      </c>
      <c r="DA768" s="756">
        <v>0</v>
      </c>
      <c r="DB768" s="756">
        <v>0</v>
      </c>
      <c r="DC768" s="756">
        <v>0</v>
      </c>
      <c r="DD768" s="756">
        <v>0</v>
      </c>
      <c r="DE768" s="767">
        <f t="shared" si="377"/>
        <v>0</v>
      </c>
      <c r="DF768" s="756">
        <v>0</v>
      </c>
      <c r="DG768" s="756">
        <v>0</v>
      </c>
      <c r="DH768" s="756">
        <v>0</v>
      </c>
      <c r="DI768" s="756">
        <v>0</v>
      </c>
      <c r="DJ768" s="767">
        <f t="shared" si="378"/>
        <v>0</v>
      </c>
      <c r="DK768" s="715">
        <f t="shared" si="379"/>
        <v>0</v>
      </c>
      <c r="DL768" s="685"/>
      <c r="DM768" s="705">
        <f t="shared" si="367"/>
        <v>752</v>
      </c>
      <c r="DN768" s="715">
        <f t="shared" si="380"/>
        <v>0</v>
      </c>
    </row>
    <row r="769" spans="2:118" x14ac:dyDescent="0.25">
      <c r="B769" s="705">
        <v>753</v>
      </c>
      <c r="C769" s="765">
        <f>(1+_xlfn.XLOOKUP(INT((B769-1)/12)+1,'ZC Curve'!$B$8:$B$107,'ZC Curve'!R$8:R$107,,0))^(1/12)-1</f>
        <v>0</v>
      </c>
      <c r="D769" s="766">
        <f t="shared" si="381"/>
        <v>1</v>
      </c>
      <c r="E769" s="685"/>
      <c r="F769" s="705">
        <v>753</v>
      </c>
      <c r="G769" s="756">
        <v>0</v>
      </c>
      <c r="H769" s="756">
        <v>0</v>
      </c>
      <c r="I769" s="756">
        <v>0</v>
      </c>
      <c r="J769" s="756">
        <v>0</v>
      </c>
      <c r="K769" s="756">
        <v>0</v>
      </c>
      <c r="L769" s="756">
        <v>0</v>
      </c>
      <c r="M769" s="756">
        <v>0</v>
      </c>
      <c r="N769" s="646">
        <f t="shared" si="382"/>
        <v>0</v>
      </c>
      <c r="O769" s="594"/>
      <c r="P769" s="705">
        <f t="shared" si="368"/>
        <v>753</v>
      </c>
      <c r="Q769" s="756">
        <v>0</v>
      </c>
      <c r="R769" s="756">
        <v>0</v>
      </c>
      <c r="S769" s="756">
        <v>0</v>
      </c>
      <c r="T769" s="756">
        <v>0</v>
      </c>
      <c r="U769" s="756">
        <v>0</v>
      </c>
      <c r="V769" s="756">
        <v>0</v>
      </c>
      <c r="W769" s="756">
        <v>0</v>
      </c>
      <c r="X769" s="646">
        <f t="shared" si="383"/>
        <v>0</v>
      </c>
      <c r="Y769" s="594"/>
      <c r="Z769" s="705">
        <f t="shared" si="369"/>
        <v>753</v>
      </c>
      <c r="AA769" s="756">
        <f t="shared" si="393"/>
        <v>0</v>
      </c>
      <c r="AB769" s="756">
        <f t="shared" si="393"/>
        <v>0</v>
      </c>
      <c r="AC769" s="756">
        <f t="shared" si="393"/>
        <v>0</v>
      </c>
      <c r="AD769" s="756">
        <f t="shared" si="393"/>
        <v>0</v>
      </c>
      <c r="AE769" s="756">
        <f t="shared" si="393"/>
        <v>0</v>
      </c>
      <c r="AF769" s="756">
        <f t="shared" si="393"/>
        <v>0</v>
      </c>
      <c r="AG769" s="756">
        <f t="shared" si="393"/>
        <v>0</v>
      </c>
      <c r="AH769" s="646">
        <f t="shared" si="384"/>
        <v>0</v>
      </c>
      <c r="AI769" s="594"/>
      <c r="AJ769" s="705">
        <f t="shared" si="370"/>
        <v>753</v>
      </c>
      <c r="AK769" s="756">
        <v>0</v>
      </c>
      <c r="AL769" s="756">
        <v>0</v>
      </c>
      <c r="AM769" s="756">
        <v>0</v>
      </c>
      <c r="AN769" s="756">
        <v>0</v>
      </c>
      <c r="AO769" s="756">
        <v>0</v>
      </c>
      <c r="AP769" s="756">
        <v>0</v>
      </c>
      <c r="AQ769" s="756">
        <v>0</v>
      </c>
      <c r="AR769" s="646">
        <f t="shared" si="385"/>
        <v>0</v>
      </c>
      <c r="AS769" s="594"/>
      <c r="AT769" s="705">
        <f t="shared" si="371"/>
        <v>753</v>
      </c>
      <c r="AU769" s="756">
        <v>0</v>
      </c>
      <c r="AV769" s="756">
        <v>0</v>
      </c>
      <c r="AW769" s="756">
        <v>0</v>
      </c>
      <c r="AX769" s="756">
        <v>0</v>
      </c>
      <c r="AY769" s="756">
        <v>0</v>
      </c>
      <c r="AZ769" s="767">
        <f t="shared" si="392"/>
        <v>0</v>
      </c>
      <c r="BA769" s="756">
        <v>0</v>
      </c>
      <c r="BB769" s="756">
        <v>0</v>
      </c>
      <c r="BC769" s="756">
        <v>0</v>
      </c>
      <c r="BD769" s="756">
        <v>0</v>
      </c>
      <c r="BE769" s="767">
        <f t="shared" si="372"/>
        <v>0</v>
      </c>
      <c r="BF769" s="646">
        <f t="shared" si="373"/>
        <v>0</v>
      </c>
      <c r="BG769" s="594"/>
      <c r="BH769" s="705">
        <f t="shared" si="363"/>
        <v>753</v>
      </c>
      <c r="BI769" s="646">
        <f t="shared" si="374"/>
        <v>0</v>
      </c>
      <c r="BJ769" s="594"/>
      <c r="BK769" s="705">
        <f t="shared" si="375"/>
        <v>753</v>
      </c>
      <c r="BL769" s="756">
        <v>0</v>
      </c>
      <c r="BM769" s="756">
        <v>0</v>
      </c>
      <c r="BN769" s="756">
        <v>0</v>
      </c>
      <c r="BO769" s="756">
        <v>0</v>
      </c>
      <c r="BP769" s="756">
        <v>0</v>
      </c>
      <c r="BQ769" s="756">
        <v>0</v>
      </c>
      <c r="BR769" s="756">
        <v>0</v>
      </c>
      <c r="BS769" s="646">
        <f t="shared" si="386"/>
        <v>0</v>
      </c>
      <c r="BT769" s="594"/>
      <c r="BU769" s="705">
        <f t="shared" si="376"/>
        <v>753</v>
      </c>
      <c r="BV769" s="756">
        <v>0</v>
      </c>
      <c r="BW769" s="756">
        <v>0</v>
      </c>
      <c r="BX769" s="756">
        <v>0</v>
      </c>
      <c r="BY769" s="756">
        <v>0</v>
      </c>
      <c r="BZ769" s="756">
        <v>0</v>
      </c>
      <c r="CA769" s="756">
        <v>0</v>
      </c>
      <c r="CB769" s="756">
        <v>0</v>
      </c>
      <c r="CC769" s="646">
        <f t="shared" si="387"/>
        <v>0</v>
      </c>
      <c r="CD769" s="594"/>
      <c r="CE769" s="705">
        <f t="shared" si="364"/>
        <v>753</v>
      </c>
      <c r="CF769" s="756">
        <f t="shared" si="394"/>
        <v>0</v>
      </c>
      <c r="CG769" s="756">
        <f t="shared" si="394"/>
        <v>0</v>
      </c>
      <c r="CH769" s="756">
        <f t="shared" si="394"/>
        <v>0</v>
      </c>
      <c r="CI769" s="756">
        <f t="shared" si="394"/>
        <v>0</v>
      </c>
      <c r="CJ769" s="756">
        <f t="shared" si="394"/>
        <v>0</v>
      </c>
      <c r="CK769" s="756">
        <f t="shared" si="394"/>
        <v>0</v>
      </c>
      <c r="CL769" s="756">
        <f t="shared" si="394"/>
        <v>0</v>
      </c>
      <c r="CM769" s="646">
        <f t="shared" si="388"/>
        <v>0</v>
      </c>
      <c r="CN769" s="594"/>
      <c r="CO769" s="705">
        <f t="shared" si="365"/>
        <v>753</v>
      </c>
      <c r="CP769" s="756">
        <v>0</v>
      </c>
      <c r="CQ769" s="756">
        <v>0</v>
      </c>
      <c r="CR769" s="756">
        <v>0</v>
      </c>
      <c r="CS769" s="756">
        <v>0</v>
      </c>
      <c r="CT769" s="756">
        <v>0</v>
      </c>
      <c r="CU769" s="756">
        <v>0</v>
      </c>
      <c r="CV769" s="756">
        <v>0</v>
      </c>
      <c r="CW769" s="646">
        <f t="shared" si="389"/>
        <v>0</v>
      </c>
      <c r="CX769" s="685"/>
      <c r="CY769" s="705">
        <f t="shared" si="366"/>
        <v>753</v>
      </c>
      <c r="CZ769" s="756">
        <v>0</v>
      </c>
      <c r="DA769" s="756">
        <v>0</v>
      </c>
      <c r="DB769" s="756">
        <v>0</v>
      </c>
      <c r="DC769" s="756">
        <v>0</v>
      </c>
      <c r="DD769" s="756">
        <v>0</v>
      </c>
      <c r="DE769" s="767">
        <f t="shared" si="377"/>
        <v>0</v>
      </c>
      <c r="DF769" s="756">
        <v>0</v>
      </c>
      <c r="DG769" s="756">
        <v>0</v>
      </c>
      <c r="DH769" s="756">
        <v>0</v>
      </c>
      <c r="DI769" s="756">
        <v>0</v>
      </c>
      <c r="DJ769" s="767">
        <f t="shared" si="378"/>
        <v>0</v>
      </c>
      <c r="DK769" s="715">
        <f t="shared" si="379"/>
        <v>0</v>
      </c>
      <c r="DL769" s="685"/>
      <c r="DM769" s="705">
        <f t="shared" si="367"/>
        <v>753</v>
      </c>
      <c r="DN769" s="715">
        <f t="shared" si="380"/>
        <v>0</v>
      </c>
    </row>
    <row r="770" spans="2:118" x14ac:dyDescent="0.25">
      <c r="B770" s="705">
        <v>754</v>
      </c>
      <c r="C770" s="765">
        <f>(1+_xlfn.XLOOKUP(INT((B770-1)/12)+1,'ZC Curve'!$B$8:$B$107,'ZC Curve'!R$8:R$107,,0))^(1/12)-1</f>
        <v>0</v>
      </c>
      <c r="D770" s="766">
        <f t="shared" si="381"/>
        <v>1</v>
      </c>
      <c r="E770" s="685"/>
      <c r="F770" s="705">
        <v>754</v>
      </c>
      <c r="G770" s="756">
        <v>0</v>
      </c>
      <c r="H770" s="756">
        <v>0</v>
      </c>
      <c r="I770" s="756">
        <v>0</v>
      </c>
      <c r="J770" s="756">
        <v>0</v>
      </c>
      <c r="K770" s="756">
        <v>0</v>
      </c>
      <c r="L770" s="756">
        <v>0</v>
      </c>
      <c r="M770" s="756">
        <v>0</v>
      </c>
      <c r="N770" s="646">
        <f t="shared" si="382"/>
        <v>0</v>
      </c>
      <c r="O770" s="594"/>
      <c r="P770" s="705">
        <f t="shared" si="368"/>
        <v>754</v>
      </c>
      <c r="Q770" s="756">
        <v>0</v>
      </c>
      <c r="R770" s="756">
        <v>0</v>
      </c>
      <c r="S770" s="756">
        <v>0</v>
      </c>
      <c r="T770" s="756">
        <v>0</v>
      </c>
      <c r="U770" s="756">
        <v>0</v>
      </c>
      <c r="V770" s="756">
        <v>0</v>
      </c>
      <c r="W770" s="756">
        <v>0</v>
      </c>
      <c r="X770" s="646">
        <f t="shared" si="383"/>
        <v>0</v>
      </c>
      <c r="Y770" s="594"/>
      <c r="Z770" s="705">
        <f t="shared" si="369"/>
        <v>754</v>
      </c>
      <c r="AA770" s="756">
        <f t="shared" si="393"/>
        <v>0</v>
      </c>
      <c r="AB770" s="756">
        <f t="shared" si="393"/>
        <v>0</v>
      </c>
      <c r="AC770" s="756">
        <f t="shared" si="393"/>
        <v>0</v>
      </c>
      <c r="AD770" s="756">
        <f t="shared" si="393"/>
        <v>0</v>
      </c>
      <c r="AE770" s="756">
        <f t="shared" si="393"/>
        <v>0</v>
      </c>
      <c r="AF770" s="756">
        <f t="shared" si="393"/>
        <v>0</v>
      </c>
      <c r="AG770" s="756">
        <f t="shared" si="393"/>
        <v>0</v>
      </c>
      <c r="AH770" s="646">
        <f t="shared" si="384"/>
        <v>0</v>
      </c>
      <c r="AI770" s="594"/>
      <c r="AJ770" s="705">
        <f t="shared" si="370"/>
        <v>754</v>
      </c>
      <c r="AK770" s="756">
        <v>0</v>
      </c>
      <c r="AL770" s="756">
        <v>0</v>
      </c>
      <c r="AM770" s="756">
        <v>0</v>
      </c>
      <c r="AN770" s="756">
        <v>0</v>
      </c>
      <c r="AO770" s="756">
        <v>0</v>
      </c>
      <c r="AP770" s="756">
        <v>0</v>
      </c>
      <c r="AQ770" s="756">
        <v>0</v>
      </c>
      <c r="AR770" s="646">
        <f t="shared" si="385"/>
        <v>0</v>
      </c>
      <c r="AS770" s="594"/>
      <c r="AT770" s="705">
        <f t="shared" si="371"/>
        <v>754</v>
      </c>
      <c r="AU770" s="756">
        <v>0</v>
      </c>
      <c r="AV770" s="756">
        <v>0</v>
      </c>
      <c r="AW770" s="756">
        <v>0</v>
      </c>
      <c r="AX770" s="756">
        <v>0</v>
      </c>
      <c r="AY770" s="756">
        <v>0</v>
      </c>
      <c r="AZ770" s="767">
        <f t="shared" si="392"/>
        <v>0</v>
      </c>
      <c r="BA770" s="756">
        <v>0</v>
      </c>
      <c r="BB770" s="756">
        <v>0</v>
      </c>
      <c r="BC770" s="756">
        <v>0</v>
      </c>
      <c r="BD770" s="756">
        <v>0</v>
      </c>
      <c r="BE770" s="767">
        <f t="shared" si="372"/>
        <v>0</v>
      </c>
      <c r="BF770" s="646">
        <f t="shared" si="373"/>
        <v>0</v>
      </c>
      <c r="BG770" s="594"/>
      <c r="BH770" s="705">
        <f t="shared" si="363"/>
        <v>754</v>
      </c>
      <c r="BI770" s="646">
        <f t="shared" si="374"/>
        <v>0</v>
      </c>
      <c r="BJ770" s="594"/>
      <c r="BK770" s="705">
        <f t="shared" si="375"/>
        <v>754</v>
      </c>
      <c r="BL770" s="756">
        <v>0</v>
      </c>
      <c r="BM770" s="756">
        <v>0</v>
      </c>
      <c r="BN770" s="756">
        <v>0</v>
      </c>
      <c r="BO770" s="756">
        <v>0</v>
      </c>
      <c r="BP770" s="756">
        <v>0</v>
      </c>
      <c r="BQ770" s="756">
        <v>0</v>
      </c>
      <c r="BR770" s="756">
        <v>0</v>
      </c>
      <c r="BS770" s="646">
        <f t="shared" si="386"/>
        <v>0</v>
      </c>
      <c r="BT770" s="594"/>
      <c r="BU770" s="705">
        <f t="shared" si="376"/>
        <v>754</v>
      </c>
      <c r="BV770" s="756">
        <v>0</v>
      </c>
      <c r="BW770" s="756">
        <v>0</v>
      </c>
      <c r="BX770" s="756">
        <v>0</v>
      </c>
      <c r="BY770" s="756">
        <v>0</v>
      </c>
      <c r="BZ770" s="756">
        <v>0</v>
      </c>
      <c r="CA770" s="756">
        <v>0</v>
      </c>
      <c r="CB770" s="756">
        <v>0</v>
      </c>
      <c r="CC770" s="646">
        <f t="shared" si="387"/>
        <v>0</v>
      </c>
      <c r="CD770" s="594"/>
      <c r="CE770" s="705">
        <f t="shared" si="364"/>
        <v>754</v>
      </c>
      <c r="CF770" s="756">
        <f t="shared" si="394"/>
        <v>0</v>
      </c>
      <c r="CG770" s="756">
        <f t="shared" si="394"/>
        <v>0</v>
      </c>
      <c r="CH770" s="756">
        <f t="shared" si="394"/>
        <v>0</v>
      </c>
      <c r="CI770" s="756">
        <f t="shared" si="394"/>
        <v>0</v>
      </c>
      <c r="CJ770" s="756">
        <f t="shared" si="394"/>
        <v>0</v>
      </c>
      <c r="CK770" s="756">
        <f t="shared" si="394"/>
        <v>0</v>
      </c>
      <c r="CL770" s="756">
        <f t="shared" si="394"/>
        <v>0</v>
      </c>
      <c r="CM770" s="646">
        <f t="shared" si="388"/>
        <v>0</v>
      </c>
      <c r="CN770" s="594"/>
      <c r="CO770" s="705">
        <f t="shared" si="365"/>
        <v>754</v>
      </c>
      <c r="CP770" s="756">
        <v>0</v>
      </c>
      <c r="CQ770" s="756">
        <v>0</v>
      </c>
      <c r="CR770" s="756">
        <v>0</v>
      </c>
      <c r="CS770" s="756">
        <v>0</v>
      </c>
      <c r="CT770" s="756">
        <v>0</v>
      </c>
      <c r="CU770" s="756">
        <v>0</v>
      </c>
      <c r="CV770" s="756">
        <v>0</v>
      </c>
      <c r="CW770" s="646">
        <f t="shared" si="389"/>
        <v>0</v>
      </c>
      <c r="CX770" s="685"/>
      <c r="CY770" s="705">
        <f t="shared" si="366"/>
        <v>754</v>
      </c>
      <c r="CZ770" s="756">
        <v>0</v>
      </c>
      <c r="DA770" s="756">
        <v>0</v>
      </c>
      <c r="DB770" s="756">
        <v>0</v>
      </c>
      <c r="DC770" s="756">
        <v>0</v>
      </c>
      <c r="DD770" s="756">
        <v>0</v>
      </c>
      <c r="DE770" s="767">
        <f t="shared" si="377"/>
        <v>0</v>
      </c>
      <c r="DF770" s="756">
        <v>0</v>
      </c>
      <c r="DG770" s="756">
        <v>0</v>
      </c>
      <c r="DH770" s="756">
        <v>0</v>
      </c>
      <c r="DI770" s="756">
        <v>0</v>
      </c>
      <c r="DJ770" s="767">
        <f t="shared" si="378"/>
        <v>0</v>
      </c>
      <c r="DK770" s="715">
        <f t="shared" si="379"/>
        <v>0</v>
      </c>
      <c r="DL770" s="685"/>
      <c r="DM770" s="705">
        <f t="shared" si="367"/>
        <v>754</v>
      </c>
      <c r="DN770" s="715">
        <f t="shared" si="380"/>
        <v>0</v>
      </c>
    </row>
    <row r="771" spans="2:118" x14ac:dyDescent="0.25">
      <c r="B771" s="705">
        <v>755</v>
      </c>
      <c r="C771" s="765">
        <f>(1+_xlfn.XLOOKUP(INT((B771-1)/12)+1,'ZC Curve'!$B$8:$B$107,'ZC Curve'!R$8:R$107,,0))^(1/12)-1</f>
        <v>0</v>
      </c>
      <c r="D771" s="766">
        <f t="shared" si="381"/>
        <v>1</v>
      </c>
      <c r="E771" s="685"/>
      <c r="F771" s="705">
        <v>755</v>
      </c>
      <c r="G771" s="756">
        <v>0</v>
      </c>
      <c r="H771" s="756">
        <v>0</v>
      </c>
      <c r="I771" s="756">
        <v>0</v>
      </c>
      <c r="J771" s="756">
        <v>0</v>
      </c>
      <c r="K771" s="756">
        <v>0</v>
      </c>
      <c r="L771" s="756">
        <v>0</v>
      </c>
      <c r="M771" s="756">
        <v>0</v>
      </c>
      <c r="N771" s="646">
        <f t="shared" si="382"/>
        <v>0</v>
      </c>
      <c r="O771" s="594"/>
      <c r="P771" s="705">
        <f t="shared" si="368"/>
        <v>755</v>
      </c>
      <c r="Q771" s="756">
        <v>0</v>
      </c>
      <c r="R771" s="756">
        <v>0</v>
      </c>
      <c r="S771" s="756">
        <v>0</v>
      </c>
      <c r="T771" s="756">
        <v>0</v>
      </c>
      <c r="U771" s="756">
        <v>0</v>
      </c>
      <c r="V771" s="756">
        <v>0</v>
      </c>
      <c r="W771" s="756">
        <v>0</v>
      </c>
      <c r="X771" s="646">
        <f t="shared" si="383"/>
        <v>0</v>
      </c>
      <c r="Y771" s="594"/>
      <c r="Z771" s="705">
        <f t="shared" si="369"/>
        <v>755</v>
      </c>
      <c r="AA771" s="756">
        <f t="shared" si="393"/>
        <v>0</v>
      </c>
      <c r="AB771" s="756">
        <f t="shared" si="393"/>
        <v>0</v>
      </c>
      <c r="AC771" s="756">
        <f t="shared" si="393"/>
        <v>0</v>
      </c>
      <c r="AD771" s="756">
        <f t="shared" si="393"/>
        <v>0</v>
      </c>
      <c r="AE771" s="756">
        <f t="shared" si="393"/>
        <v>0</v>
      </c>
      <c r="AF771" s="756">
        <f t="shared" si="393"/>
        <v>0</v>
      </c>
      <c r="AG771" s="756">
        <f t="shared" si="393"/>
        <v>0</v>
      </c>
      <c r="AH771" s="646">
        <f t="shared" si="384"/>
        <v>0</v>
      </c>
      <c r="AI771" s="594"/>
      <c r="AJ771" s="705">
        <f t="shared" si="370"/>
        <v>755</v>
      </c>
      <c r="AK771" s="756">
        <v>0</v>
      </c>
      <c r="AL771" s="756">
        <v>0</v>
      </c>
      <c r="AM771" s="756">
        <v>0</v>
      </c>
      <c r="AN771" s="756">
        <v>0</v>
      </c>
      <c r="AO771" s="756">
        <v>0</v>
      </c>
      <c r="AP771" s="756">
        <v>0</v>
      </c>
      <c r="AQ771" s="756">
        <v>0</v>
      </c>
      <c r="AR771" s="646">
        <f t="shared" si="385"/>
        <v>0</v>
      </c>
      <c r="AS771" s="594"/>
      <c r="AT771" s="705">
        <f t="shared" si="371"/>
        <v>755</v>
      </c>
      <c r="AU771" s="756">
        <v>0</v>
      </c>
      <c r="AV771" s="756">
        <v>0</v>
      </c>
      <c r="AW771" s="756">
        <v>0</v>
      </c>
      <c r="AX771" s="756">
        <v>0</v>
      </c>
      <c r="AY771" s="756">
        <v>0</v>
      </c>
      <c r="AZ771" s="767">
        <f t="shared" si="392"/>
        <v>0</v>
      </c>
      <c r="BA771" s="756">
        <v>0</v>
      </c>
      <c r="BB771" s="756">
        <v>0</v>
      </c>
      <c r="BC771" s="756">
        <v>0</v>
      </c>
      <c r="BD771" s="756">
        <v>0</v>
      </c>
      <c r="BE771" s="767">
        <f t="shared" si="372"/>
        <v>0</v>
      </c>
      <c r="BF771" s="646">
        <f t="shared" si="373"/>
        <v>0</v>
      </c>
      <c r="BG771" s="594"/>
      <c r="BH771" s="705">
        <f t="shared" si="363"/>
        <v>755</v>
      </c>
      <c r="BI771" s="646">
        <f t="shared" si="374"/>
        <v>0</v>
      </c>
      <c r="BJ771" s="594"/>
      <c r="BK771" s="705">
        <f t="shared" si="375"/>
        <v>755</v>
      </c>
      <c r="BL771" s="756">
        <v>0</v>
      </c>
      <c r="BM771" s="756">
        <v>0</v>
      </c>
      <c r="BN771" s="756">
        <v>0</v>
      </c>
      <c r="BO771" s="756">
        <v>0</v>
      </c>
      <c r="BP771" s="756">
        <v>0</v>
      </c>
      <c r="BQ771" s="756">
        <v>0</v>
      </c>
      <c r="BR771" s="756">
        <v>0</v>
      </c>
      <c r="BS771" s="646">
        <f t="shared" si="386"/>
        <v>0</v>
      </c>
      <c r="BT771" s="594"/>
      <c r="BU771" s="705">
        <f t="shared" si="376"/>
        <v>755</v>
      </c>
      <c r="BV771" s="756">
        <v>0</v>
      </c>
      <c r="BW771" s="756">
        <v>0</v>
      </c>
      <c r="BX771" s="756">
        <v>0</v>
      </c>
      <c r="BY771" s="756">
        <v>0</v>
      </c>
      <c r="BZ771" s="756">
        <v>0</v>
      </c>
      <c r="CA771" s="756">
        <v>0</v>
      </c>
      <c r="CB771" s="756">
        <v>0</v>
      </c>
      <c r="CC771" s="646">
        <f t="shared" si="387"/>
        <v>0</v>
      </c>
      <c r="CD771" s="594"/>
      <c r="CE771" s="705">
        <f t="shared" si="364"/>
        <v>755</v>
      </c>
      <c r="CF771" s="756">
        <f t="shared" si="394"/>
        <v>0</v>
      </c>
      <c r="CG771" s="756">
        <f t="shared" si="394"/>
        <v>0</v>
      </c>
      <c r="CH771" s="756">
        <f t="shared" si="394"/>
        <v>0</v>
      </c>
      <c r="CI771" s="756">
        <f t="shared" si="394"/>
        <v>0</v>
      </c>
      <c r="CJ771" s="756">
        <f t="shared" si="394"/>
        <v>0</v>
      </c>
      <c r="CK771" s="756">
        <f t="shared" si="394"/>
        <v>0</v>
      </c>
      <c r="CL771" s="756">
        <f t="shared" si="394"/>
        <v>0</v>
      </c>
      <c r="CM771" s="646">
        <f t="shared" si="388"/>
        <v>0</v>
      </c>
      <c r="CN771" s="594"/>
      <c r="CO771" s="705">
        <f t="shared" si="365"/>
        <v>755</v>
      </c>
      <c r="CP771" s="756">
        <v>0</v>
      </c>
      <c r="CQ771" s="756">
        <v>0</v>
      </c>
      <c r="CR771" s="756">
        <v>0</v>
      </c>
      <c r="CS771" s="756">
        <v>0</v>
      </c>
      <c r="CT771" s="756">
        <v>0</v>
      </c>
      <c r="CU771" s="756">
        <v>0</v>
      </c>
      <c r="CV771" s="756">
        <v>0</v>
      </c>
      <c r="CW771" s="646">
        <f t="shared" si="389"/>
        <v>0</v>
      </c>
      <c r="CX771" s="685"/>
      <c r="CY771" s="705">
        <f t="shared" si="366"/>
        <v>755</v>
      </c>
      <c r="CZ771" s="756">
        <v>0</v>
      </c>
      <c r="DA771" s="756">
        <v>0</v>
      </c>
      <c r="DB771" s="756">
        <v>0</v>
      </c>
      <c r="DC771" s="756">
        <v>0</v>
      </c>
      <c r="DD771" s="756">
        <v>0</v>
      </c>
      <c r="DE771" s="767">
        <f t="shared" si="377"/>
        <v>0</v>
      </c>
      <c r="DF771" s="756">
        <v>0</v>
      </c>
      <c r="DG771" s="756">
        <v>0</v>
      </c>
      <c r="DH771" s="756">
        <v>0</v>
      </c>
      <c r="DI771" s="756">
        <v>0</v>
      </c>
      <c r="DJ771" s="767">
        <f t="shared" si="378"/>
        <v>0</v>
      </c>
      <c r="DK771" s="715">
        <f t="shared" si="379"/>
        <v>0</v>
      </c>
      <c r="DL771" s="685"/>
      <c r="DM771" s="705">
        <f t="shared" si="367"/>
        <v>755</v>
      </c>
      <c r="DN771" s="715">
        <f t="shared" si="380"/>
        <v>0</v>
      </c>
    </row>
    <row r="772" spans="2:118" x14ac:dyDescent="0.25">
      <c r="B772" s="705">
        <v>756</v>
      </c>
      <c r="C772" s="765">
        <f>(1+_xlfn.XLOOKUP(INT((B772-1)/12)+1,'ZC Curve'!$B$8:$B$107,'ZC Curve'!R$8:R$107,,0))^(1/12)-1</f>
        <v>0</v>
      </c>
      <c r="D772" s="766">
        <f t="shared" si="381"/>
        <v>1</v>
      </c>
      <c r="E772" s="685"/>
      <c r="F772" s="705">
        <v>756</v>
      </c>
      <c r="G772" s="756">
        <v>0</v>
      </c>
      <c r="H772" s="756">
        <v>0</v>
      </c>
      <c r="I772" s="756">
        <v>0</v>
      </c>
      <c r="J772" s="756">
        <v>0</v>
      </c>
      <c r="K772" s="756">
        <v>0</v>
      </c>
      <c r="L772" s="756">
        <v>0</v>
      </c>
      <c r="M772" s="756">
        <v>0</v>
      </c>
      <c r="N772" s="646">
        <f t="shared" si="382"/>
        <v>0</v>
      </c>
      <c r="O772" s="594"/>
      <c r="P772" s="705">
        <f t="shared" si="368"/>
        <v>756</v>
      </c>
      <c r="Q772" s="756">
        <v>0</v>
      </c>
      <c r="R772" s="756">
        <v>0</v>
      </c>
      <c r="S772" s="756">
        <v>0</v>
      </c>
      <c r="T772" s="756">
        <v>0</v>
      </c>
      <c r="U772" s="756">
        <v>0</v>
      </c>
      <c r="V772" s="756">
        <v>0</v>
      </c>
      <c r="W772" s="756">
        <v>0</v>
      </c>
      <c r="X772" s="646">
        <f t="shared" si="383"/>
        <v>0</v>
      </c>
      <c r="Y772" s="594"/>
      <c r="Z772" s="705">
        <f t="shared" si="369"/>
        <v>756</v>
      </c>
      <c r="AA772" s="756">
        <f t="shared" si="393"/>
        <v>0</v>
      </c>
      <c r="AB772" s="756">
        <f t="shared" si="393"/>
        <v>0</v>
      </c>
      <c r="AC772" s="756">
        <f t="shared" si="393"/>
        <v>0</v>
      </c>
      <c r="AD772" s="756">
        <f t="shared" si="393"/>
        <v>0</v>
      </c>
      <c r="AE772" s="756">
        <f t="shared" si="393"/>
        <v>0</v>
      </c>
      <c r="AF772" s="756">
        <f t="shared" si="393"/>
        <v>0</v>
      </c>
      <c r="AG772" s="756">
        <f t="shared" si="393"/>
        <v>0</v>
      </c>
      <c r="AH772" s="646">
        <f t="shared" si="384"/>
        <v>0</v>
      </c>
      <c r="AI772" s="594"/>
      <c r="AJ772" s="705">
        <f t="shared" si="370"/>
        <v>756</v>
      </c>
      <c r="AK772" s="756">
        <v>0</v>
      </c>
      <c r="AL772" s="756">
        <v>0</v>
      </c>
      <c r="AM772" s="756">
        <v>0</v>
      </c>
      <c r="AN772" s="756">
        <v>0</v>
      </c>
      <c r="AO772" s="756">
        <v>0</v>
      </c>
      <c r="AP772" s="756">
        <v>0</v>
      </c>
      <c r="AQ772" s="756">
        <v>0</v>
      </c>
      <c r="AR772" s="646">
        <f t="shared" si="385"/>
        <v>0</v>
      </c>
      <c r="AS772" s="594"/>
      <c r="AT772" s="705">
        <f t="shared" si="371"/>
        <v>756</v>
      </c>
      <c r="AU772" s="756">
        <v>0</v>
      </c>
      <c r="AV772" s="756">
        <v>0</v>
      </c>
      <c r="AW772" s="756">
        <v>0</v>
      </c>
      <c r="AX772" s="756">
        <v>0</v>
      </c>
      <c r="AY772" s="756">
        <v>0</v>
      </c>
      <c r="AZ772" s="767">
        <f t="shared" si="392"/>
        <v>0</v>
      </c>
      <c r="BA772" s="756">
        <v>0</v>
      </c>
      <c r="BB772" s="756">
        <v>0</v>
      </c>
      <c r="BC772" s="756">
        <v>0</v>
      </c>
      <c r="BD772" s="756">
        <v>0</v>
      </c>
      <c r="BE772" s="767">
        <f t="shared" si="372"/>
        <v>0</v>
      </c>
      <c r="BF772" s="646">
        <f t="shared" si="373"/>
        <v>0</v>
      </c>
      <c r="BG772" s="594"/>
      <c r="BH772" s="705">
        <f t="shared" si="363"/>
        <v>756</v>
      </c>
      <c r="BI772" s="646">
        <f t="shared" si="374"/>
        <v>0</v>
      </c>
      <c r="BJ772" s="594"/>
      <c r="BK772" s="705">
        <f t="shared" si="375"/>
        <v>756</v>
      </c>
      <c r="BL772" s="756">
        <v>0</v>
      </c>
      <c r="BM772" s="756">
        <v>0</v>
      </c>
      <c r="BN772" s="756">
        <v>0</v>
      </c>
      <c r="BO772" s="756">
        <v>0</v>
      </c>
      <c r="BP772" s="756">
        <v>0</v>
      </c>
      <c r="BQ772" s="756">
        <v>0</v>
      </c>
      <c r="BR772" s="756">
        <v>0</v>
      </c>
      <c r="BS772" s="646">
        <f t="shared" si="386"/>
        <v>0</v>
      </c>
      <c r="BT772" s="594"/>
      <c r="BU772" s="705">
        <f t="shared" si="376"/>
        <v>756</v>
      </c>
      <c r="BV772" s="756">
        <v>0</v>
      </c>
      <c r="BW772" s="756">
        <v>0</v>
      </c>
      <c r="BX772" s="756">
        <v>0</v>
      </c>
      <c r="BY772" s="756">
        <v>0</v>
      </c>
      <c r="BZ772" s="756">
        <v>0</v>
      </c>
      <c r="CA772" s="756">
        <v>0</v>
      </c>
      <c r="CB772" s="756">
        <v>0</v>
      </c>
      <c r="CC772" s="646">
        <f t="shared" si="387"/>
        <v>0</v>
      </c>
      <c r="CD772" s="594"/>
      <c r="CE772" s="705">
        <f t="shared" si="364"/>
        <v>756</v>
      </c>
      <c r="CF772" s="756">
        <f t="shared" si="394"/>
        <v>0</v>
      </c>
      <c r="CG772" s="756">
        <f t="shared" si="394"/>
        <v>0</v>
      </c>
      <c r="CH772" s="756">
        <f t="shared" si="394"/>
        <v>0</v>
      </c>
      <c r="CI772" s="756">
        <f t="shared" si="394"/>
        <v>0</v>
      </c>
      <c r="CJ772" s="756">
        <f t="shared" si="394"/>
        <v>0</v>
      </c>
      <c r="CK772" s="756">
        <f t="shared" si="394"/>
        <v>0</v>
      </c>
      <c r="CL772" s="756">
        <f t="shared" si="394"/>
        <v>0</v>
      </c>
      <c r="CM772" s="646">
        <f t="shared" si="388"/>
        <v>0</v>
      </c>
      <c r="CN772" s="594"/>
      <c r="CO772" s="705">
        <f t="shared" si="365"/>
        <v>756</v>
      </c>
      <c r="CP772" s="756">
        <v>0</v>
      </c>
      <c r="CQ772" s="756">
        <v>0</v>
      </c>
      <c r="CR772" s="756">
        <v>0</v>
      </c>
      <c r="CS772" s="756">
        <v>0</v>
      </c>
      <c r="CT772" s="756">
        <v>0</v>
      </c>
      <c r="CU772" s="756">
        <v>0</v>
      </c>
      <c r="CV772" s="756">
        <v>0</v>
      </c>
      <c r="CW772" s="646">
        <f t="shared" si="389"/>
        <v>0</v>
      </c>
      <c r="CX772" s="685"/>
      <c r="CY772" s="705">
        <f t="shared" si="366"/>
        <v>756</v>
      </c>
      <c r="CZ772" s="756">
        <v>0</v>
      </c>
      <c r="DA772" s="756">
        <v>0</v>
      </c>
      <c r="DB772" s="756">
        <v>0</v>
      </c>
      <c r="DC772" s="756">
        <v>0</v>
      </c>
      <c r="DD772" s="756">
        <v>0</v>
      </c>
      <c r="DE772" s="767">
        <f t="shared" si="377"/>
        <v>0</v>
      </c>
      <c r="DF772" s="756">
        <v>0</v>
      </c>
      <c r="DG772" s="756">
        <v>0</v>
      </c>
      <c r="DH772" s="756">
        <v>0</v>
      </c>
      <c r="DI772" s="756">
        <v>0</v>
      </c>
      <c r="DJ772" s="767">
        <f t="shared" si="378"/>
        <v>0</v>
      </c>
      <c r="DK772" s="715">
        <f t="shared" si="379"/>
        <v>0</v>
      </c>
      <c r="DL772" s="685"/>
      <c r="DM772" s="705">
        <f t="shared" si="367"/>
        <v>756</v>
      </c>
      <c r="DN772" s="715">
        <f t="shared" si="380"/>
        <v>0</v>
      </c>
    </row>
    <row r="773" spans="2:118" x14ac:dyDescent="0.25">
      <c r="B773" s="705">
        <v>757</v>
      </c>
      <c r="C773" s="765">
        <f>(1+_xlfn.XLOOKUP(INT((B773-1)/12)+1,'ZC Curve'!$B$8:$B$107,'ZC Curve'!R$8:R$107,,0))^(1/12)-1</f>
        <v>0</v>
      </c>
      <c r="D773" s="766">
        <f t="shared" si="381"/>
        <v>1</v>
      </c>
      <c r="E773" s="685"/>
      <c r="F773" s="705">
        <v>757</v>
      </c>
      <c r="G773" s="756">
        <v>0</v>
      </c>
      <c r="H773" s="756">
        <v>0</v>
      </c>
      <c r="I773" s="756">
        <v>0</v>
      </c>
      <c r="J773" s="756">
        <v>0</v>
      </c>
      <c r="K773" s="756">
        <v>0</v>
      </c>
      <c r="L773" s="756">
        <v>0</v>
      </c>
      <c r="M773" s="756">
        <v>0</v>
      </c>
      <c r="N773" s="646">
        <f t="shared" si="382"/>
        <v>0</v>
      </c>
      <c r="O773" s="594"/>
      <c r="P773" s="705">
        <f t="shared" si="368"/>
        <v>757</v>
      </c>
      <c r="Q773" s="756">
        <v>0</v>
      </c>
      <c r="R773" s="756">
        <v>0</v>
      </c>
      <c r="S773" s="756">
        <v>0</v>
      </c>
      <c r="T773" s="756">
        <v>0</v>
      </c>
      <c r="U773" s="756">
        <v>0</v>
      </c>
      <c r="V773" s="756">
        <v>0</v>
      </c>
      <c r="W773" s="756">
        <v>0</v>
      </c>
      <c r="X773" s="646">
        <f t="shared" si="383"/>
        <v>0</v>
      </c>
      <c r="Y773" s="594"/>
      <c r="Z773" s="705">
        <f t="shared" si="369"/>
        <v>757</v>
      </c>
      <c r="AA773" s="756">
        <f t="shared" si="393"/>
        <v>0</v>
      </c>
      <c r="AB773" s="756">
        <f t="shared" si="393"/>
        <v>0</v>
      </c>
      <c r="AC773" s="756">
        <f t="shared" si="393"/>
        <v>0</v>
      </c>
      <c r="AD773" s="756">
        <f t="shared" si="393"/>
        <v>0</v>
      </c>
      <c r="AE773" s="756">
        <f t="shared" si="393"/>
        <v>0</v>
      </c>
      <c r="AF773" s="756">
        <f t="shared" si="393"/>
        <v>0</v>
      </c>
      <c r="AG773" s="756">
        <f t="shared" si="393"/>
        <v>0</v>
      </c>
      <c r="AH773" s="646">
        <f t="shared" si="384"/>
        <v>0</v>
      </c>
      <c r="AI773" s="594"/>
      <c r="AJ773" s="705">
        <f t="shared" si="370"/>
        <v>757</v>
      </c>
      <c r="AK773" s="756">
        <v>0</v>
      </c>
      <c r="AL773" s="756">
        <v>0</v>
      </c>
      <c r="AM773" s="756">
        <v>0</v>
      </c>
      <c r="AN773" s="756">
        <v>0</v>
      </c>
      <c r="AO773" s="756">
        <v>0</v>
      </c>
      <c r="AP773" s="756">
        <v>0</v>
      </c>
      <c r="AQ773" s="756">
        <v>0</v>
      </c>
      <c r="AR773" s="646">
        <f t="shared" si="385"/>
        <v>0</v>
      </c>
      <c r="AS773" s="594"/>
      <c r="AT773" s="705">
        <f t="shared" si="371"/>
        <v>757</v>
      </c>
      <c r="AU773" s="756">
        <v>0</v>
      </c>
      <c r="AV773" s="756">
        <v>0</v>
      </c>
      <c r="AW773" s="756">
        <v>0</v>
      </c>
      <c r="AX773" s="756">
        <v>0</v>
      </c>
      <c r="AY773" s="756">
        <v>0</v>
      </c>
      <c r="AZ773" s="767">
        <f t="shared" si="392"/>
        <v>0</v>
      </c>
      <c r="BA773" s="756">
        <v>0</v>
      </c>
      <c r="BB773" s="756">
        <v>0</v>
      </c>
      <c r="BC773" s="756">
        <v>0</v>
      </c>
      <c r="BD773" s="756">
        <v>0</v>
      </c>
      <c r="BE773" s="767">
        <f t="shared" si="372"/>
        <v>0</v>
      </c>
      <c r="BF773" s="646">
        <f t="shared" si="373"/>
        <v>0</v>
      </c>
      <c r="BG773" s="594"/>
      <c r="BH773" s="705">
        <f t="shared" si="363"/>
        <v>757</v>
      </c>
      <c r="BI773" s="646">
        <f t="shared" si="374"/>
        <v>0</v>
      </c>
      <c r="BJ773" s="594"/>
      <c r="BK773" s="705">
        <f t="shared" si="375"/>
        <v>757</v>
      </c>
      <c r="BL773" s="756">
        <v>0</v>
      </c>
      <c r="BM773" s="756">
        <v>0</v>
      </c>
      <c r="BN773" s="756">
        <v>0</v>
      </c>
      <c r="BO773" s="756">
        <v>0</v>
      </c>
      <c r="BP773" s="756">
        <v>0</v>
      </c>
      <c r="BQ773" s="756">
        <v>0</v>
      </c>
      <c r="BR773" s="756">
        <v>0</v>
      </c>
      <c r="BS773" s="646">
        <f t="shared" si="386"/>
        <v>0</v>
      </c>
      <c r="BT773" s="594"/>
      <c r="BU773" s="705">
        <f t="shared" si="376"/>
        <v>757</v>
      </c>
      <c r="BV773" s="756">
        <v>0</v>
      </c>
      <c r="BW773" s="756">
        <v>0</v>
      </c>
      <c r="BX773" s="756">
        <v>0</v>
      </c>
      <c r="BY773" s="756">
        <v>0</v>
      </c>
      <c r="BZ773" s="756">
        <v>0</v>
      </c>
      <c r="CA773" s="756">
        <v>0</v>
      </c>
      <c r="CB773" s="756">
        <v>0</v>
      </c>
      <c r="CC773" s="646">
        <f t="shared" si="387"/>
        <v>0</v>
      </c>
      <c r="CD773" s="594"/>
      <c r="CE773" s="705">
        <f t="shared" si="364"/>
        <v>757</v>
      </c>
      <c r="CF773" s="756">
        <f t="shared" si="394"/>
        <v>0</v>
      </c>
      <c r="CG773" s="756">
        <f t="shared" si="394"/>
        <v>0</v>
      </c>
      <c r="CH773" s="756">
        <f t="shared" si="394"/>
        <v>0</v>
      </c>
      <c r="CI773" s="756">
        <f t="shared" si="394"/>
        <v>0</v>
      </c>
      <c r="CJ773" s="756">
        <f t="shared" si="394"/>
        <v>0</v>
      </c>
      <c r="CK773" s="756">
        <f t="shared" si="394"/>
        <v>0</v>
      </c>
      <c r="CL773" s="756">
        <f t="shared" si="394"/>
        <v>0</v>
      </c>
      <c r="CM773" s="646">
        <f t="shared" si="388"/>
        <v>0</v>
      </c>
      <c r="CN773" s="594"/>
      <c r="CO773" s="705">
        <f t="shared" si="365"/>
        <v>757</v>
      </c>
      <c r="CP773" s="756">
        <v>0</v>
      </c>
      <c r="CQ773" s="756">
        <v>0</v>
      </c>
      <c r="CR773" s="756">
        <v>0</v>
      </c>
      <c r="CS773" s="756">
        <v>0</v>
      </c>
      <c r="CT773" s="756">
        <v>0</v>
      </c>
      <c r="CU773" s="756">
        <v>0</v>
      </c>
      <c r="CV773" s="756">
        <v>0</v>
      </c>
      <c r="CW773" s="646">
        <f t="shared" si="389"/>
        <v>0</v>
      </c>
      <c r="CX773" s="685"/>
      <c r="CY773" s="705">
        <f t="shared" si="366"/>
        <v>757</v>
      </c>
      <c r="CZ773" s="756">
        <v>0</v>
      </c>
      <c r="DA773" s="756">
        <v>0</v>
      </c>
      <c r="DB773" s="756">
        <v>0</v>
      </c>
      <c r="DC773" s="756">
        <v>0</v>
      </c>
      <c r="DD773" s="756">
        <v>0</v>
      </c>
      <c r="DE773" s="767">
        <f t="shared" si="377"/>
        <v>0</v>
      </c>
      <c r="DF773" s="756">
        <v>0</v>
      </c>
      <c r="DG773" s="756">
        <v>0</v>
      </c>
      <c r="DH773" s="756">
        <v>0</v>
      </c>
      <c r="DI773" s="756">
        <v>0</v>
      </c>
      <c r="DJ773" s="767">
        <f t="shared" si="378"/>
        <v>0</v>
      </c>
      <c r="DK773" s="715">
        <f t="shared" si="379"/>
        <v>0</v>
      </c>
      <c r="DL773" s="685"/>
      <c r="DM773" s="705">
        <f t="shared" si="367"/>
        <v>757</v>
      </c>
      <c r="DN773" s="715">
        <f t="shared" si="380"/>
        <v>0</v>
      </c>
    </row>
    <row r="774" spans="2:118" x14ac:dyDescent="0.25">
      <c r="B774" s="705">
        <v>758</v>
      </c>
      <c r="C774" s="765">
        <f>(1+_xlfn.XLOOKUP(INT((B774-1)/12)+1,'ZC Curve'!$B$8:$B$107,'ZC Curve'!R$8:R$107,,0))^(1/12)-1</f>
        <v>0</v>
      </c>
      <c r="D774" s="766">
        <f t="shared" si="381"/>
        <v>1</v>
      </c>
      <c r="E774" s="685"/>
      <c r="F774" s="705">
        <v>758</v>
      </c>
      <c r="G774" s="756">
        <v>0</v>
      </c>
      <c r="H774" s="756">
        <v>0</v>
      </c>
      <c r="I774" s="756">
        <v>0</v>
      </c>
      <c r="J774" s="756">
        <v>0</v>
      </c>
      <c r="K774" s="756">
        <v>0</v>
      </c>
      <c r="L774" s="756">
        <v>0</v>
      </c>
      <c r="M774" s="756">
        <v>0</v>
      </c>
      <c r="N774" s="646">
        <f t="shared" si="382"/>
        <v>0</v>
      </c>
      <c r="O774" s="594"/>
      <c r="P774" s="705">
        <f t="shared" si="368"/>
        <v>758</v>
      </c>
      <c r="Q774" s="756">
        <v>0</v>
      </c>
      <c r="R774" s="756">
        <v>0</v>
      </c>
      <c r="S774" s="756">
        <v>0</v>
      </c>
      <c r="T774" s="756">
        <v>0</v>
      </c>
      <c r="U774" s="756">
        <v>0</v>
      </c>
      <c r="V774" s="756">
        <v>0</v>
      </c>
      <c r="W774" s="756">
        <v>0</v>
      </c>
      <c r="X774" s="646">
        <f t="shared" si="383"/>
        <v>0</v>
      </c>
      <c r="Y774" s="594"/>
      <c r="Z774" s="705">
        <f t="shared" si="369"/>
        <v>758</v>
      </c>
      <c r="AA774" s="756">
        <f t="shared" si="393"/>
        <v>0</v>
      </c>
      <c r="AB774" s="756">
        <f t="shared" si="393"/>
        <v>0</v>
      </c>
      <c r="AC774" s="756">
        <f t="shared" si="393"/>
        <v>0</v>
      </c>
      <c r="AD774" s="756">
        <f t="shared" si="393"/>
        <v>0</v>
      </c>
      <c r="AE774" s="756">
        <f t="shared" si="393"/>
        <v>0</v>
      </c>
      <c r="AF774" s="756">
        <f t="shared" si="393"/>
        <v>0</v>
      </c>
      <c r="AG774" s="756">
        <f t="shared" si="393"/>
        <v>0</v>
      </c>
      <c r="AH774" s="646">
        <f t="shared" si="384"/>
        <v>0</v>
      </c>
      <c r="AI774" s="594"/>
      <c r="AJ774" s="705">
        <f t="shared" si="370"/>
        <v>758</v>
      </c>
      <c r="AK774" s="756">
        <v>0</v>
      </c>
      <c r="AL774" s="756">
        <v>0</v>
      </c>
      <c r="AM774" s="756">
        <v>0</v>
      </c>
      <c r="AN774" s="756">
        <v>0</v>
      </c>
      <c r="AO774" s="756">
        <v>0</v>
      </c>
      <c r="AP774" s="756">
        <v>0</v>
      </c>
      <c r="AQ774" s="756">
        <v>0</v>
      </c>
      <c r="AR774" s="646">
        <f t="shared" si="385"/>
        <v>0</v>
      </c>
      <c r="AS774" s="594"/>
      <c r="AT774" s="705">
        <f t="shared" si="371"/>
        <v>758</v>
      </c>
      <c r="AU774" s="756">
        <v>0</v>
      </c>
      <c r="AV774" s="756">
        <v>0</v>
      </c>
      <c r="AW774" s="756">
        <v>0</v>
      </c>
      <c r="AX774" s="756">
        <v>0</v>
      </c>
      <c r="AY774" s="756">
        <v>0</v>
      </c>
      <c r="AZ774" s="767">
        <f t="shared" si="392"/>
        <v>0</v>
      </c>
      <c r="BA774" s="756">
        <v>0</v>
      </c>
      <c r="BB774" s="756">
        <v>0</v>
      </c>
      <c r="BC774" s="756">
        <v>0</v>
      </c>
      <c r="BD774" s="756">
        <v>0</v>
      </c>
      <c r="BE774" s="767">
        <f t="shared" si="372"/>
        <v>0</v>
      </c>
      <c r="BF774" s="646">
        <f t="shared" si="373"/>
        <v>0</v>
      </c>
      <c r="BG774" s="594"/>
      <c r="BH774" s="705">
        <f t="shared" si="363"/>
        <v>758</v>
      </c>
      <c r="BI774" s="646">
        <f t="shared" si="374"/>
        <v>0</v>
      </c>
      <c r="BJ774" s="594"/>
      <c r="BK774" s="705">
        <f t="shared" si="375"/>
        <v>758</v>
      </c>
      <c r="BL774" s="756">
        <v>0</v>
      </c>
      <c r="BM774" s="756">
        <v>0</v>
      </c>
      <c r="BN774" s="756">
        <v>0</v>
      </c>
      <c r="BO774" s="756">
        <v>0</v>
      </c>
      <c r="BP774" s="756">
        <v>0</v>
      </c>
      <c r="BQ774" s="756">
        <v>0</v>
      </c>
      <c r="BR774" s="756">
        <v>0</v>
      </c>
      <c r="BS774" s="646">
        <f t="shared" si="386"/>
        <v>0</v>
      </c>
      <c r="BT774" s="594"/>
      <c r="BU774" s="705">
        <f t="shared" si="376"/>
        <v>758</v>
      </c>
      <c r="BV774" s="756">
        <v>0</v>
      </c>
      <c r="BW774" s="756">
        <v>0</v>
      </c>
      <c r="BX774" s="756">
        <v>0</v>
      </c>
      <c r="BY774" s="756">
        <v>0</v>
      </c>
      <c r="BZ774" s="756">
        <v>0</v>
      </c>
      <c r="CA774" s="756">
        <v>0</v>
      </c>
      <c r="CB774" s="756">
        <v>0</v>
      </c>
      <c r="CC774" s="646">
        <f t="shared" si="387"/>
        <v>0</v>
      </c>
      <c r="CD774" s="594"/>
      <c r="CE774" s="705">
        <f t="shared" si="364"/>
        <v>758</v>
      </c>
      <c r="CF774" s="756">
        <f t="shared" si="394"/>
        <v>0</v>
      </c>
      <c r="CG774" s="756">
        <f t="shared" si="394"/>
        <v>0</v>
      </c>
      <c r="CH774" s="756">
        <f t="shared" si="394"/>
        <v>0</v>
      </c>
      <c r="CI774" s="756">
        <f t="shared" si="394"/>
        <v>0</v>
      </c>
      <c r="CJ774" s="756">
        <f t="shared" si="394"/>
        <v>0</v>
      </c>
      <c r="CK774" s="756">
        <f t="shared" si="394"/>
        <v>0</v>
      </c>
      <c r="CL774" s="756">
        <f t="shared" si="394"/>
        <v>0</v>
      </c>
      <c r="CM774" s="646">
        <f t="shared" si="388"/>
        <v>0</v>
      </c>
      <c r="CN774" s="594"/>
      <c r="CO774" s="705">
        <f t="shared" si="365"/>
        <v>758</v>
      </c>
      <c r="CP774" s="756">
        <v>0</v>
      </c>
      <c r="CQ774" s="756">
        <v>0</v>
      </c>
      <c r="CR774" s="756">
        <v>0</v>
      </c>
      <c r="CS774" s="756">
        <v>0</v>
      </c>
      <c r="CT774" s="756">
        <v>0</v>
      </c>
      <c r="CU774" s="756">
        <v>0</v>
      </c>
      <c r="CV774" s="756">
        <v>0</v>
      </c>
      <c r="CW774" s="646">
        <f t="shared" si="389"/>
        <v>0</v>
      </c>
      <c r="CX774" s="685"/>
      <c r="CY774" s="705">
        <f t="shared" si="366"/>
        <v>758</v>
      </c>
      <c r="CZ774" s="756">
        <v>0</v>
      </c>
      <c r="DA774" s="756">
        <v>0</v>
      </c>
      <c r="DB774" s="756">
        <v>0</v>
      </c>
      <c r="DC774" s="756">
        <v>0</v>
      </c>
      <c r="DD774" s="756">
        <v>0</v>
      </c>
      <c r="DE774" s="767">
        <f t="shared" si="377"/>
        <v>0</v>
      </c>
      <c r="DF774" s="756">
        <v>0</v>
      </c>
      <c r="DG774" s="756">
        <v>0</v>
      </c>
      <c r="DH774" s="756">
        <v>0</v>
      </c>
      <c r="DI774" s="756">
        <v>0</v>
      </c>
      <c r="DJ774" s="767">
        <f t="shared" si="378"/>
        <v>0</v>
      </c>
      <c r="DK774" s="715">
        <f t="shared" si="379"/>
        <v>0</v>
      </c>
      <c r="DL774" s="685"/>
      <c r="DM774" s="705">
        <f t="shared" si="367"/>
        <v>758</v>
      </c>
      <c r="DN774" s="715">
        <f t="shared" si="380"/>
        <v>0</v>
      </c>
    </row>
    <row r="775" spans="2:118" x14ac:dyDescent="0.25">
      <c r="B775" s="705">
        <v>759</v>
      </c>
      <c r="C775" s="765">
        <f>(1+_xlfn.XLOOKUP(INT((B775-1)/12)+1,'ZC Curve'!$B$8:$B$107,'ZC Curve'!R$8:R$107,,0))^(1/12)-1</f>
        <v>0</v>
      </c>
      <c r="D775" s="766">
        <f t="shared" si="381"/>
        <v>1</v>
      </c>
      <c r="E775" s="685"/>
      <c r="F775" s="705">
        <v>759</v>
      </c>
      <c r="G775" s="756">
        <v>0</v>
      </c>
      <c r="H775" s="756">
        <v>0</v>
      </c>
      <c r="I775" s="756">
        <v>0</v>
      </c>
      <c r="J775" s="756">
        <v>0</v>
      </c>
      <c r="K775" s="756">
        <v>0</v>
      </c>
      <c r="L775" s="756">
        <v>0</v>
      </c>
      <c r="M775" s="756">
        <v>0</v>
      </c>
      <c r="N775" s="646">
        <f t="shared" si="382"/>
        <v>0</v>
      </c>
      <c r="O775" s="594"/>
      <c r="P775" s="705">
        <f t="shared" si="368"/>
        <v>759</v>
      </c>
      <c r="Q775" s="756">
        <v>0</v>
      </c>
      <c r="R775" s="756">
        <v>0</v>
      </c>
      <c r="S775" s="756">
        <v>0</v>
      </c>
      <c r="T775" s="756">
        <v>0</v>
      </c>
      <c r="U775" s="756">
        <v>0</v>
      </c>
      <c r="V775" s="756">
        <v>0</v>
      </c>
      <c r="W775" s="756">
        <v>0</v>
      </c>
      <c r="X775" s="646">
        <f t="shared" si="383"/>
        <v>0</v>
      </c>
      <c r="Y775" s="594"/>
      <c r="Z775" s="705">
        <f t="shared" si="369"/>
        <v>759</v>
      </c>
      <c r="AA775" s="756">
        <f t="shared" si="393"/>
        <v>0</v>
      </c>
      <c r="AB775" s="756">
        <f t="shared" si="393"/>
        <v>0</v>
      </c>
      <c r="AC775" s="756">
        <f t="shared" si="393"/>
        <v>0</v>
      </c>
      <c r="AD775" s="756">
        <f t="shared" si="393"/>
        <v>0</v>
      </c>
      <c r="AE775" s="756">
        <f t="shared" si="393"/>
        <v>0</v>
      </c>
      <c r="AF775" s="756">
        <f t="shared" si="393"/>
        <v>0</v>
      </c>
      <c r="AG775" s="756">
        <f t="shared" si="393"/>
        <v>0</v>
      </c>
      <c r="AH775" s="646">
        <f t="shared" si="384"/>
        <v>0</v>
      </c>
      <c r="AI775" s="594"/>
      <c r="AJ775" s="705">
        <f t="shared" si="370"/>
        <v>759</v>
      </c>
      <c r="AK775" s="756">
        <v>0</v>
      </c>
      <c r="AL775" s="756">
        <v>0</v>
      </c>
      <c r="AM775" s="756">
        <v>0</v>
      </c>
      <c r="AN775" s="756">
        <v>0</v>
      </c>
      <c r="AO775" s="756">
        <v>0</v>
      </c>
      <c r="AP775" s="756">
        <v>0</v>
      </c>
      <c r="AQ775" s="756">
        <v>0</v>
      </c>
      <c r="AR775" s="646">
        <f t="shared" si="385"/>
        <v>0</v>
      </c>
      <c r="AS775" s="594"/>
      <c r="AT775" s="705">
        <f t="shared" si="371"/>
        <v>759</v>
      </c>
      <c r="AU775" s="756">
        <v>0</v>
      </c>
      <c r="AV775" s="756">
        <v>0</v>
      </c>
      <c r="AW775" s="756">
        <v>0</v>
      </c>
      <c r="AX775" s="756">
        <v>0</v>
      </c>
      <c r="AY775" s="756">
        <v>0</v>
      </c>
      <c r="AZ775" s="767">
        <f t="shared" si="392"/>
        <v>0</v>
      </c>
      <c r="BA775" s="756">
        <v>0</v>
      </c>
      <c r="BB775" s="756">
        <v>0</v>
      </c>
      <c r="BC775" s="756">
        <v>0</v>
      </c>
      <c r="BD775" s="756">
        <v>0</v>
      </c>
      <c r="BE775" s="767">
        <f t="shared" si="372"/>
        <v>0</v>
      </c>
      <c r="BF775" s="646">
        <f t="shared" si="373"/>
        <v>0</v>
      </c>
      <c r="BG775" s="594"/>
      <c r="BH775" s="705">
        <f t="shared" si="363"/>
        <v>759</v>
      </c>
      <c r="BI775" s="646">
        <f t="shared" si="374"/>
        <v>0</v>
      </c>
      <c r="BJ775" s="594"/>
      <c r="BK775" s="705">
        <f t="shared" si="375"/>
        <v>759</v>
      </c>
      <c r="BL775" s="756">
        <v>0</v>
      </c>
      <c r="BM775" s="756">
        <v>0</v>
      </c>
      <c r="BN775" s="756">
        <v>0</v>
      </c>
      <c r="BO775" s="756">
        <v>0</v>
      </c>
      <c r="BP775" s="756">
        <v>0</v>
      </c>
      <c r="BQ775" s="756">
        <v>0</v>
      </c>
      <c r="BR775" s="756">
        <v>0</v>
      </c>
      <c r="BS775" s="646">
        <f t="shared" si="386"/>
        <v>0</v>
      </c>
      <c r="BT775" s="594"/>
      <c r="BU775" s="705">
        <f t="shared" si="376"/>
        <v>759</v>
      </c>
      <c r="BV775" s="756">
        <v>0</v>
      </c>
      <c r="BW775" s="756">
        <v>0</v>
      </c>
      <c r="BX775" s="756">
        <v>0</v>
      </c>
      <c r="BY775" s="756">
        <v>0</v>
      </c>
      <c r="BZ775" s="756">
        <v>0</v>
      </c>
      <c r="CA775" s="756">
        <v>0</v>
      </c>
      <c r="CB775" s="756">
        <v>0</v>
      </c>
      <c r="CC775" s="646">
        <f t="shared" si="387"/>
        <v>0</v>
      </c>
      <c r="CD775" s="594"/>
      <c r="CE775" s="705">
        <f t="shared" si="364"/>
        <v>759</v>
      </c>
      <c r="CF775" s="756">
        <f t="shared" si="394"/>
        <v>0</v>
      </c>
      <c r="CG775" s="756">
        <f t="shared" si="394"/>
        <v>0</v>
      </c>
      <c r="CH775" s="756">
        <f t="shared" si="394"/>
        <v>0</v>
      </c>
      <c r="CI775" s="756">
        <f t="shared" si="394"/>
        <v>0</v>
      </c>
      <c r="CJ775" s="756">
        <f t="shared" si="394"/>
        <v>0</v>
      </c>
      <c r="CK775" s="756">
        <f t="shared" si="394"/>
        <v>0</v>
      </c>
      <c r="CL775" s="756">
        <f t="shared" si="394"/>
        <v>0</v>
      </c>
      <c r="CM775" s="646">
        <f t="shared" si="388"/>
        <v>0</v>
      </c>
      <c r="CN775" s="594"/>
      <c r="CO775" s="705">
        <f t="shared" si="365"/>
        <v>759</v>
      </c>
      <c r="CP775" s="756">
        <v>0</v>
      </c>
      <c r="CQ775" s="756">
        <v>0</v>
      </c>
      <c r="CR775" s="756">
        <v>0</v>
      </c>
      <c r="CS775" s="756">
        <v>0</v>
      </c>
      <c r="CT775" s="756">
        <v>0</v>
      </c>
      <c r="CU775" s="756">
        <v>0</v>
      </c>
      <c r="CV775" s="756">
        <v>0</v>
      </c>
      <c r="CW775" s="646">
        <f t="shared" si="389"/>
        <v>0</v>
      </c>
      <c r="CX775" s="685"/>
      <c r="CY775" s="705">
        <f t="shared" si="366"/>
        <v>759</v>
      </c>
      <c r="CZ775" s="756">
        <v>0</v>
      </c>
      <c r="DA775" s="756">
        <v>0</v>
      </c>
      <c r="DB775" s="756">
        <v>0</v>
      </c>
      <c r="DC775" s="756">
        <v>0</v>
      </c>
      <c r="DD775" s="756">
        <v>0</v>
      </c>
      <c r="DE775" s="767">
        <f t="shared" si="377"/>
        <v>0</v>
      </c>
      <c r="DF775" s="756">
        <v>0</v>
      </c>
      <c r="DG775" s="756">
        <v>0</v>
      </c>
      <c r="DH775" s="756">
        <v>0</v>
      </c>
      <c r="DI775" s="756">
        <v>0</v>
      </c>
      <c r="DJ775" s="767">
        <f t="shared" si="378"/>
        <v>0</v>
      </c>
      <c r="DK775" s="715">
        <f t="shared" si="379"/>
        <v>0</v>
      </c>
      <c r="DL775" s="685"/>
      <c r="DM775" s="705">
        <f t="shared" si="367"/>
        <v>759</v>
      </c>
      <c r="DN775" s="715">
        <f t="shared" si="380"/>
        <v>0</v>
      </c>
    </row>
    <row r="776" spans="2:118" x14ac:dyDescent="0.25">
      <c r="B776" s="705">
        <v>760</v>
      </c>
      <c r="C776" s="765">
        <f>(1+_xlfn.XLOOKUP(INT((B776-1)/12)+1,'ZC Curve'!$B$8:$B$107,'ZC Curve'!R$8:R$107,,0))^(1/12)-1</f>
        <v>0</v>
      </c>
      <c r="D776" s="766">
        <f t="shared" si="381"/>
        <v>1</v>
      </c>
      <c r="E776" s="685"/>
      <c r="F776" s="705">
        <v>760</v>
      </c>
      <c r="G776" s="756">
        <v>0</v>
      </c>
      <c r="H776" s="756">
        <v>0</v>
      </c>
      <c r="I776" s="756">
        <v>0</v>
      </c>
      <c r="J776" s="756">
        <v>0</v>
      </c>
      <c r="K776" s="756">
        <v>0</v>
      </c>
      <c r="L776" s="756">
        <v>0</v>
      </c>
      <c r="M776" s="756">
        <v>0</v>
      </c>
      <c r="N776" s="646">
        <f t="shared" si="382"/>
        <v>0</v>
      </c>
      <c r="O776" s="594"/>
      <c r="P776" s="705">
        <f t="shared" si="368"/>
        <v>760</v>
      </c>
      <c r="Q776" s="756">
        <v>0</v>
      </c>
      <c r="R776" s="756">
        <v>0</v>
      </c>
      <c r="S776" s="756">
        <v>0</v>
      </c>
      <c r="T776" s="756">
        <v>0</v>
      </c>
      <c r="U776" s="756">
        <v>0</v>
      </c>
      <c r="V776" s="756">
        <v>0</v>
      </c>
      <c r="W776" s="756">
        <v>0</v>
      </c>
      <c r="X776" s="646">
        <f t="shared" si="383"/>
        <v>0</v>
      </c>
      <c r="Y776" s="594"/>
      <c r="Z776" s="705">
        <f t="shared" si="369"/>
        <v>760</v>
      </c>
      <c r="AA776" s="756">
        <f t="shared" si="393"/>
        <v>0</v>
      </c>
      <c r="AB776" s="756">
        <f t="shared" si="393"/>
        <v>0</v>
      </c>
      <c r="AC776" s="756">
        <f t="shared" si="393"/>
        <v>0</v>
      </c>
      <c r="AD776" s="756">
        <f t="shared" si="393"/>
        <v>0</v>
      </c>
      <c r="AE776" s="756">
        <f t="shared" si="393"/>
        <v>0</v>
      </c>
      <c r="AF776" s="756">
        <f t="shared" si="393"/>
        <v>0</v>
      </c>
      <c r="AG776" s="756">
        <f t="shared" si="393"/>
        <v>0</v>
      </c>
      <c r="AH776" s="646">
        <f t="shared" si="384"/>
        <v>0</v>
      </c>
      <c r="AI776" s="594"/>
      <c r="AJ776" s="705">
        <f t="shared" si="370"/>
        <v>760</v>
      </c>
      <c r="AK776" s="756">
        <v>0</v>
      </c>
      <c r="AL776" s="756">
        <v>0</v>
      </c>
      <c r="AM776" s="756">
        <v>0</v>
      </c>
      <c r="AN776" s="756">
        <v>0</v>
      </c>
      <c r="AO776" s="756">
        <v>0</v>
      </c>
      <c r="AP776" s="756">
        <v>0</v>
      </c>
      <c r="AQ776" s="756">
        <v>0</v>
      </c>
      <c r="AR776" s="646">
        <f t="shared" si="385"/>
        <v>0</v>
      </c>
      <c r="AS776" s="594"/>
      <c r="AT776" s="705">
        <f t="shared" si="371"/>
        <v>760</v>
      </c>
      <c r="AU776" s="756">
        <v>0</v>
      </c>
      <c r="AV776" s="756">
        <v>0</v>
      </c>
      <c r="AW776" s="756">
        <v>0</v>
      </c>
      <c r="AX776" s="756">
        <v>0</v>
      </c>
      <c r="AY776" s="756">
        <v>0</v>
      </c>
      <c r="AZ776" s="767">
        <f t="shared" si="392"/>
        <v>0</v>
      </c>
      <c r="BA776" s="756">
        <v>0</v>
      </c>
      <c r="BB776" s="756">
        <v>0</v>
      </c>
      <c r="BC776" s="756">
        <v>0</v>
      </c>
      <c r="BD776" s="756">
        <v>0</v>
      </c>
      <c r="BE776" s="767">
        <f t="shared" si="372"/>
        <v>0</v>
      </c>
      <c r="BF776" s="646">
        <f t="shared" si="373"/>
        <v>0</v>
      </c>
      <c r="BG776" s="594"/>
      <c r="BH776" s="705">
        <f t="shared" si="363"/>
        <v>760</v>
      </c>
      <c r="BI776" s="646">
        <f t="shared" si="374"/>
        <v>0</v>
      </c>
      <c r="BJ776" s="594"/>
      <c r="BK776" s="705">
        <f t="shared" si="375"/>
        <v>760</v>
      </c>
      <c r="BL776" s="756">
        <v>0</v>
      </c>
      <c r="BM776" s="756">
        <v>0</v>
      </c>
      <c r="BN776" s="756">
        <v>0</v>
      </c>
      <c r="BO776" s="756">
        <v>0</v>
      </c>
      <c r="BP776" s="756">
        <v>0</v>
      </c>
      <c r="BQ776" s="756">
        <v>0</v>
      </c>
      <c r="BR776" s="756">
        <v>0</v>
      </c>
      <c r="BS776" s="646">
        <f t="shared" si="386"/>
        <v>0</v>
      </c>
      <c r="BT776" s="594"/>
      <c r="BU776" s="705">
        <f t="shared" si="376"/>
        <v>760</v>
      </c>
      <c r="BV776" s="756">
        <v>0</v>
      </c>
      <c r="BW776" s="756">
        <v>0</v>
      </c>
      <c r="BX776" s="756">
        <v>0</v>
      </c>
      <c r="BY776" s="756">
        <v>0</v>
      </c>
      <c r="BZ776" s="756">
        <v>0</v>
      </c>
      <c r="CA776" s="756">
        <v>0</v>
      </c>
      <c r="CB776" s="756">
        <v>0</v>
      </c>
      <c r="CC776" s="646">
        <f t="shared" si="387"/>
        <v>0</v>
      </c>
      <c r="CD776" s="594"/>
      <c r="CE776" s="705">
        <f t="shared" si="364"/>
        <v>760</v>
      </c>
      <c r="CF776" s="756">
        <f t="shared" si="394"/>
        <v>0</v>
      </c>
      <c r="CG776" s="756">
        <f t="shared" si="394"/>
        <v>0</v>
      </c>
      <c r="CH776" s="756">
        <f t="shared" si="394"/>
        <v>0</v>
      </c>
      <c r="CI776" s="756">
        <f t="shared" si="394"/>
        <v>0</v>
      </c>
      <c r="CJ776" s="756">
        <f t="shared" si="394"/>
        <v>0</v>
      </c>
      <c r="CK776" s="756">
        <f t="shared" si="394"/>
        <v>0</v>
      </c>
      <c r="CL776" s="756">
        <f t="shared" si="394"/>
        <v>0</v>
      </c>
      <c r="CM776" s="646">
        <f t="shared" si="388"/>
        <v>0</v>
      </c>
      <c r="CN776" s="594"/>
      <c r="CO776" s="705">
        <f t="shared" si="365"/>
        <v>760</v>
      </c>
      <c r="CP776" s="756">
        <v>0</v>
      </c>
      <c r="CQ776" s="756">
        <v>0</v>
      </c>
      <c r="CR776" s="756">
        <v>0</v>
      </c>
      <c r="CS776" s="756">
        <v>0</v>
      </c>
      <c r="CT776" s="756">
        <v>0</v>
      </c>
      <c r="CU776" s="756">
        <v>0</v>
      </c>
      <c r="CV776" s="756">
        <v>0</v>
      </c>
      <c r="CW776" s="646">
        <f t="shared" si="389"/>
        <v>0</v>
      </c>
      <c r="CX776" s="685"/>
      <c r="CY776" s="705">
        <f t="shared" si="366"/>
        <v>760</v>
      </c>
      <c r="CZ776" s="756">
        <v>0</v>
      </c>
      <c r="DA776" s="756">
        <v>0</v>
      </c>
      <c r="DB776" s="756">
        <v>0</v>
      </c>
      <c r="DC776" s="756">
        <v>0</v>
      </c>
      <c r="DD776" s="756">
        <v>0</v>
      </c>
      <c r="DE776" s="767">
        <f t="shared" si="377"/>
        <v>0</v>
      </c>
      <c r="DF776" s="756">
        <v>0</v>
      </c>
      <c r="DG776" s="756">
        <v>0</v>
      </c>
      <c r="DH776" s="756">
        <v>0</v>
      </c>
      <c r="DI776" s="756">
        <v>0</v>
      </c>
      <c r="DJ776" s="767">
        <f t="shared" si="378"/>
        <v>0</v>
      </c>
      <c r="DK776" s="715">
        <f t="shared" si="379"/>
        <v>0</v>
      </c>
      <c r="DL776" s="685"/>
      <c r="DM776" s="705">
        <f t="shared" si="367"/>
        <v>760</v>
      </c>
      <c r="DN776" s="715">
        <f t="shared" si="380"/>
        <v>0</v>
      </c>
    </row>
    <row r="777" spans="2:118" x14ac:dyDescent="0.25">
      <c r="B777" s="705">
        <v>761</v>
      </c>
      <c r="C777" s="765">
        <f>(1+_xlfn.XLOOKUP(INT((B777-1)/12)+1,'ZC Curve'!$B$8:$B$107,'ZC Curve'!R$8:R$107,,0))^(1/12)-1</f>
        <v>0</v>
      </c>
      <c r="D777" s="766">
        <f t="shared" si="381"/>
        <v>1</v>
      </c>
      <c r="E777" s="685"/>
      <c r="F777" s="705">
        <v>761</v>
      </c>
      <c r="G777" s="756">
        <v>0</v>
      </c>
      <c r="H777" s="756">
        <v>0</v>
      </c>
      <c r="I777" s="756">
        <v>0</v>
      </c>
      <c r="J777" s="756">
        <v>0</v>
      </c>
      <c r="K777" s="756">
        <v>0</v>
      </c>
      <c r="L777" s="756">
        <v>0</v>
      </c>
      <c r="M777" s="756">
        <v>0</v>
      </c>
      <c r="N777" s="646">
        <f t="shared" si="382"/>
        <v>0</v>
      </c>
      <c r="O777" s="594"/>
      <c r="P777" s="705">
        <f t="shared" si="368"/>
        <v>761</v>
      </c>
      <c r="Q777" s="756">
        <v>0</v>
      </c>
      <c r="R777" s="756">
        <v>0</v>
      </c>
      <c r="S777" s="756">
        <v>0</v>
      </c>
      <c r="T777" s="756">
        <v>0</v>
      </c>
      <c r="U777" s="756">
        <v>0</v>
      </c>
      <c r="V777" s="756">
        <v>0</v>
      </c>
      <c r="W777" s="756">
        <v>0</v>
      </c>
      <c r="X777" s="646">
        <f t="shared" si="383"/>
        <v>0</v>
      </c>
      <c r="Y777" s="594"/>
      <c r="Z777" s="705">
        <f t="shared" si="369"/>
        <v>761</v>
      </c>
      <c r="AA777" s="756">
        <f t="shared" si="393"/>
        <v>0</v>
      </c>
      <c r="AB777" s="756">
        <f t="shared" si="393"/>
        <v>0</v>
      </c>
      <c r="AC777" s="756">
        <f t="shared" si="393"/>
        <v>0</v>
      </c>
      <c r="AD777" s="756">
        <f t="shared" si="393"/>
        <v>0</v>
      </c>
      <c r="AE777" s="756">
        <f t="shared" si="393"/>
        <v>0</v>
      </c>
      <c r="AF777" s="756">
        <f t="shared" si="393"/>
        <v>0</v>
      </c>
      <c r="AG777" s="756">
        <f t="shared" si="393"/>
        <v>0</v>
      </c>
      <c r="AH777" s="646">
        <f t="shared" si="384"/>
        <v>0</v>
      </c>
      <c r="AI777" s="594"/>
      <c r="AJ777" s="705">
        <f t="shared" si="370"/>
        <v>761</v>
      </c>
      <c r="AK777" s="756">
        <v>0</v>
      </c>
      <c r="AL777" s="756">
        <v>0</v>
      </c>
      <c r="AM777" s="756">
        <v>0</v>
      </c>
      <c r="AN777" s="756">
        <v>0</v>
      </c>
      <c r="AO777" s="756">
        <v>0</v>
      </c>
      <c r="AP777" s="756">
        <v>0</v>
      </c>
      <c r="AQ777" s="756">
        <v>0</v>
      </c>
      <c r="AR777" s="646">
        <f t="shared" si="385"/>
        <v>0</v>
      </c>
      <c r="AS777" s="594"/>
      <c r="AT777" s="705">
        <f t="shared" si="371"/>
        <v>761</v>
      </c>
      <c r="AU777" s="756">
        <v>0</v>
      </c>
      <c r="AV777" s="756">
        <v>0</v>
      </c>
      <c r="AW777" s="756">
        <v>0</v>
      </c>
      <c r="AX777" s="756">
        <v>0</v>
      </c>
      <c r="AY777" s="756">
        <v>0</v>
      </c>
      <c r="AZ777" s="767">
        <f t="shared" si="392"/>
        <v>0</v>
      </c>
      <c r="BA777" s="756">
        <v>0</v>
      </c>
      <c r="BB777" s="756">
        <v>0</v>
      </c>
      <c r="BC777" s="756">
        <v>0</v>
      </c>
      <c r="BD777" s="756">
        <v>0</v>
      </c>
      <c r="BE777" s="767">
        <f t="shared" si="372"/>
        <v>0</v>
      </c>
      <c r="BF777" s="646">
        <f t="shared" si="373"/>
        <v>0</v>
      </c>
      <c r="BG777" s="594"/>
      <c r="BH777" s="705">
        <f t="shared" si="363"/>
        <v>761</v>
      </c>
      <c r="BI777" s="646">
        <f t="shared" si="374"/>
        <v>0</v>
      </c>
      <c r="BJ777" s="594"/>
      <c r="BK777" s="705">
        <f t="shared" si="375"/>
        <v>761</v>
      </c>
      <c r="BL777" s="756">
        <v>0</v>
      </c>
      <c r="BM777" s="756">
        <v>0</v>
      </c>
      <c r="BN777" s="756">
        <v>0</v>
      </c>
      <c r="BO777" s="756">
        <v>0</v>
      </c>
      <c r="BP777" s="756">
        <v>0</v>
      </c>
      <c r="BQ777" s="756">
        <v>0</v>
      </c>
      <c r="BR777" s="756">
        <v>0</v>
      </c>
      <c r="BS777" s="646">
        <f t="shared" si="386"/>
        <v>0</v>
      </c>
      <c r="BT777" s="594"/>
      <c r="BU777" s="705">
        <f t="shared" si="376"/>
        <v>761</v>
      </c>
      <c r="BV777" s="756">
        <v>0</v>
      </c>
      <c r="BW777" s="756">
        <v>0</v>
      </c>
      <c r="BX777" s="756">
        <v>0</v>
      </c>
      <c r="BY777" s="756">
        <v>0</v>
      </c>
      <c r="BZ777" s="756">
        <v>0</v>
      </c>
      <c r="CA777" s="756">
        <v>0</v>
      </c>
      <c r="CB777" s="756">
        <v>0</v>
      </c>
      <c r="CC777" s="646">
        <f t="shared" si="387"/>
        <v>0</v>
      </c>
      <c r="CD777" s="594"/>
      <c r="CE777" s="705">
        <f t="shared" si="364"/>
        <v>761</v>
      </c>
      <c r="CF777" s="756">
        <f t="shared" si="394"/>
        <v>0</v>
      </c>
      <c r="CG777" s="756">
        <f t="shared" si="394"/>
        <v>0</v>
      </c>
      <c r="CH777" s="756">
        <f t="shared" si="394"/>
        <v>0</v>
      </c>
      <c r="CI777" s="756">
        <f t="shared" si="394"/>
        <v>0</v>
      </c>
      <c r="CJ777" s="756">
        <f t="shared" si="394"/>
        <v>0</v>
      </c>
      <c r="CK777" s="756">
        <f t="shared" si="394"/>
        <v>0</v>
      </c>
      <c r="CL777" s="756">
        <f t="shared" si="394"/>
        <v>0</v>
      </c>
      <c r="CM777" s="646">
        <f t="shared" si="388"/>
        <v>0</v>
      </c>
      <c r="CN777" s="594"/>
      <c r="CO777" s="705">
        <f t="shared" si="365"/>
        <v>761</v>
      </c>
      <c r="CP777" s="756">
        <v>0</v>
      </c>
      <c r="CQ777" s="756">
        <v>0</v>
      </c>
      <c r="CR777" s="756">
        <v>0</v>
      </c>
      <c r="CS777" s="756">
        <v>0</v>
      </c>
      <c r="CT777" s="756">
        <v>0</v>
      </c>
      <c r="CU777" s="756">
        <v>0</v>
      </c>
      <c r="CV777" s="756">
        <v>0</v>
      </c>
      <c r="CW777" s="646">
        <f t="shared" si="389"/>
        <v>0</v>
      </c>
      <c r="CX777" s="685"/>
      <c r="CY777" s="705">
        <f t="shared" si="366"/>
        <v>761</v>
      </c>
      <c r="CZ777" s="756">
        <v>0</v>
      </c>
      <c r="DA777" s="756">
        <v>0</v>
      </c>
      <c r="DB777" s="756">
        <v>0</v>
      </c>
      <c r="DC777" s="756">
        <v>0</v>
      </c>
      <c r="DD777" s="756">
        <v>0</v>
      </c>
      <c r="DE777" s="767">
        <f t="shared" si="377"/>
        <v>0</v>
      </c>
      <c r="DF777" s="756">
        <v>0</v>
      </c>
      <c r="DG777" s="756">
        <v>0</v>
      </c>
      <c r="DH777" s="756">
        <v>0</v>
      </c>
      <c r="DI777" s="756">
        <v>0</v>
      </c>
      <c r="DJ777" s="767">
        <f t="shared" si="378"/>
        <v>0</v>
      </c>
      <c r="DK777" s="715">
        <f t="shared" si="379"/>
        <v>0</v>
      </c>
      <c r="DL777" s="685"/>
      <c r="DM777" s="705">
        <f t="shared" si="367"/>
        <v>761</v>
      </c>
      <c r="DN777" s="715">
        <f t="shared" si="380"/>
        <v>0</v>
      </c>
    </row>
    <row r="778" spans="2:118" x14ac:dyDescent="0.25">
      <c r="B778" s="705">
        <v>762</v>
      </c>
      <c r="C778" s="765">
        <f>(1+_xlfn.XLOOKUP(INT((B778-1)/12)+1,'ZC Curve'!$B$8:$B$107,'ZC Curve'!R$8:R$107,,0))^(1/12)-1</f>
        <v>0</v>
      </c>
      <c r="D778" s="766">
        <f t="shared" si="381"/>
        <v>1</v>
      </c>
      <c r="E778" s="685"/>
      <c r="F778" s="705">
        <v>762</v>
      </c>
      <c r="G778" s="756">
        <v>0</v>
      </c>
      <c r="H778" s="756">
        <v>0</v>
      </c>
      <c r="I778" s="756">
        <v>0</v>
      </c>
      <c r="J778" s="756">
        <v>0</v>
      </c>
      <c r="K778" s="756">
        <v>0</v>
      </c>
      <c r="L778" s="756">
        <v>0</v>
      </c>
      <c r="M778" s="756">
        <v>0</v>
      </c>
      <c r="N778" s="646">
        <f t="shared" si="382"/>
        <v>0</v>
      </c>
      <c r="O778" s="594"/>
      <c r="P778" s="705">
        <f t="shared" si="368"/>
        <v>762</v>
      </c>
      <c r="Q778" s="756">
        <v>0</v>
      </c>
      <c r="R778" s="756">
        <v>0</v>
      </c>
      <c r="S778" s="756">
        <v>0</v>
      </c>
      <c r="T778" s="756">
        <v>0</v>
      </c>
      <c r="U778" s="756">
        <v>0</v>
      </c>
      <c r="V778" s="756">
        <v>0</v>
      </c>
      <c r="W778" s="756">
        <v>0</v>
      </c>
      <c r="X778" s="646">
        <f t="shared" si="383"/>
        <v>0</v>
      </c>
      <c r="Y778" s="594"/>
      <c r="Z778" s="705">
        <f t="shared" si="369"/>
        <v>762</v>
      </c>
      <c r="AA778" s="756">
        <f t="shared" si="393"/>
        <v>0</v>
      </c>
      <c r="AB778" s="756">
        <f t="shared" si="393"/>
        <v>0</v>
      </c>
      <c r="AC778" s="756">
        <f t="shared" si="393"/>
        <v>0</v>
      </c>
      <c r="AD778" s="756">
        <f t="shared" si="393"/>
        <v>0</v>
      </c>
      <c r="AE778" s="756">
        <f t="shared" si="393"/>
        <v>0</v>
      </c>
      <c r="AF778" s="756">
        <f t="shared" si="393"/>
        <v>0</v>
      </c>
      <c r="AG778" s="756">
        <f t="shared" si="393"/>
        <v>0</v>
      </c>
      <c r="AH778" s="646">
        <f t="shared" si="384"/>
        <v>0</v>
      </c>
      <c r="AI778" s="594"/>
      <c r="AJ778" s="705">
        <f t="shared" si="370"/>
        <v>762</v>
      </c>
      <c r="AK778" s="756">
        <v>0</v>
      </c>
      <c r="AL778" s="756">
        <v>0</v>
      </c>
      <c r="AM778" s="756">
        <v>0</v>
      </c>
      <c r="AN778" s="756">
        <v>0</v>
      </c>
      <c r="AO778" s="756">
        <v>0</v>
      </c>
      <c r="AP778" s="756">
        <v>0</v>
      </c>
      <c r="AQ778" s="756">
        <v>0</v>
      </c>
      <c r="AR778" s="646">
        <f t="shared" si="385"/>
        <v>0</v>
      </c>
      <c r="AS778" s="594"/>
      <c r="AT778" s="705">
        <f t="shared" si="371"/>
        <v>762</v>
      </c>
      <c r="AU778" s="756">
        <v>0</v>
      </c>
      <c r="AV778" s="756">
        <v>0</v>
      </c>
      <c r="AW778" s="756">
        <v>0</v>
      </c>
      <c r="AX778" s="756">
        <v>0</v>
      </c>
      <c r="AY778" s="756">
        <v>0</v>
      </c>
      <c r="AZ778" s="767">
        <f t="shared" si="392"/>
        <v>0</v>
      </c>
      <c r="BA778" s="756">
        <v>0</v>
      </c>
      <c r="BB778" s="756">
        <v>0</v>
      </c>
      <c r="BC778" s="756">
        <v>0</v>
      </c>
      <c r="BD778" s="756">
        <v>0</v>
      </c>
      <c r="BE778" s="767">
        <f t="shared" si="372"/>
        <v>0</v>
      </c>
      <c r="BF778" s="646">
        <f t="shared" si="373"/>
        <v>0</v>
      </c>
      <c r="BG778" s="594"/>
      <c r="BH778" s="705">
        <f t="shared" si="363"/>
        <v>762</v>
      </c>
      <c r="BI778" s="646">
        <f t="shared" si="374"/>
        <v>0</v>
      </c>
      <c r="BJ778" s="594"/>
      <c r="BK778" s="705">
        <f t="shared" si="375"/>
        <v>762</v>
      </c>
      <c r="BL778" s="756">
        <v>0</v>
      </c>
      <c r="BM778" s="756">
        <v>0</v>
      </c>
      <c r="BN778" s="756">
        <v>0</v>
      </c>
      <c r="BO778" s="756">
        <v>0</v>
      </c>
      <c r="BP778" s="756">
        <v>0</v>
      </c>
      <c r="BQ778" s="756">
        <v>0</v>
      </c>
      <c r="BR778" s="756">
        <v>0</v>
      </c>
      <c r="BS778" s="646">
        <f t="shared" si="386"/>
        <v>0</v>
      </c>
      <c r="BT778" s="594"/>
      <c r="BU778" s="705">
        <f t="shared" si="376"/>
        <v>762</v>
      </c>
      <c r="BV778" s="756">
        <v>0</v>
      </c>
      <c r="BW778" s="756">
        <v>0</v>
      </c>
      <c r="BX778" s="756">
        <v>0</v>
      </c>
      <c r="BY778" s="756">
        <v>0</v>
      </c>
      <c r="BZ778" s="756">
        <v>0</v>
      </c>
      <c r="CA778" s="756">
        <v>0</v>
      </c>
      <c r="CB778" s="756">
        <v>0</v>
      </c>
      <c r="CC778" s="646">
        <f t="shared" si="387"/>
        <v>0</v>
      </c>
      <c r="CD778" s="594"/>
      <c r="CE778" s="705">
        <f t="shared" si="364"/>
        <v>762</v>
      </c>
      <c r="CF778" s="756">
        <f t="shared" si="394"/>
        <v>0</v>
      </c>
      <c r="CG778" s="756">
        <f t="shared" si="394"/>
        <v>0</v>
      </c>
      <c r="CH778" s="756">
        <f t="shared" si="394"/>
        <v>0</v>
      </c>
      <c r="CI778" s="756">
        <f t="shared" si="394"/>
        <v>0</v>
      </c>
      <c r="CJ778" s="756">
        <f t="shared" si="394"/>
        <v>0</v>
      </c>
      <c r="CK778" s="756">
        <f t="shared" si="394"/>
        <v>0</v>
      </c>
      <c r="CL778" s="756">
        <f t="shared" si="394"/>
        <v>0</v>
      </c>
      <c r="CM778" s="646">
        <f t="shared" si="388"/>
        <v>0</v>
      </c>
      <c r="CN778" s="594"/>
      <c r="CO778" s="705">
        <f t="shared" si="365"/>
        <v>762</v>
      </c>
      <c r="CP778" s="756">
        <v>0</v>
      </c>
      <c r="CQ778" s="756">
        <v>0</v>
      </c>
      <c r="CR778" s="756">
        <v>0</v>
      </c>
      <c r="CS778" s="756">
        <v>0</v>
      </c>
      <c r="CT778" s="756">
        <v>0</v>
      </c>
      <c r="CU778" s="756">
        <v>0</v>
      </c>
      <c r="CV778" s="756">
        <v>0</v>
      </c>
      <c r="CW778" s="646">
        <f t="shared" si="389"/>
        <v>0</v>
      </c>
      <c r="CX778" s="685"/>
      <c r="CY778" s="705">
        <f t="shared" si="366"/>
        <v>762</v>
      </c>
      <c r="CZ778" s="756">
        <v>0</v>
      </c>
      <c r="DA778" s="756">
        <v>0</v>
      </c>
      <c r="DB778" s="756">
        <v>0</v>
      </c>
      <c r="DC778" s="756">
        <v>0</v>
      </c>
      <c r="DD778" s="756">
        <v>0</v>
      </c>
      <c r="DE778" s="767">
        <f t="shared" si="377"/>
        <v>0</v>
      </c>
      <c r="DF778" s="756">
        <v>0</v>
      </c>
      <c r="DG778" s="756">
        <v>0</v>
      </c>
      <c r="DH778" s="756">
        <v>0</v>
      </c>
      <c r="DI778" s="756">
        <v>0</v>
      </c>
      <c r="DJ778" s="767">
        <f t="shared" si="378"/>
        <v>0</v>
      </c>
      <c r="DK778" s="715">
        <f t="shared" si="379"/>
        <v>0</v>
      </c>
      <c r="DL778" s="685"/>
      <c r="DM778" s="705">
        <f t="shared" si="367"/>
        <v>762</v>
      </c>
      <c r="DN778" s="715">
        <f t="shared" si="380"/>
        <v>0</v>
      </c>
    </row>
    <row r="779" spans="2:118" x14ac:dyDescent="0.25">
      <c r="B779" s="705">
        <v>763</v>
      </c>
      <c r="C779" s="765">
        <f>(1+_xlfn.XLOOKUP(INT((B779-1)/12)+1,'ZC Curve'!$B$8:$B$107,'ZC Curve'!R$8:R$107,,0))^(1/12)-1</f>
        <v>0</v>
      </c>
      <c r="D779" s="766">
        <f t="shared" si="381"/>
        <v>1</v>
      </c>
      <c r="E779" s="685"/>
      <c r="F779" s="705">
        <v>763</v>
      </c>
      <c r="G779" s="756">
        <v>0</v>
      </c>
      <c r="H779" s="756">
        <v>0</v>
      </c>
      <c r="I779" s="756">
        <v>0</v>
      </c>
      <c r="J779" s="756">
        <v>0</v>
      </c>
      <c r="K779" s="756">
        <v>0</v>
      </c>
      <c r="L779" s="756">
        <v>0</v>
      </c>
      <c r="M779" s="756">
        <v>0</v>
      </c>
      <c r="N779" s="646">
        <f t="shared" si="382"/>
        <v>0</v>
      </c>
      <c r="O779" s="594"/>
      <c r="P779" s="705">
        <f t="shared" si="368"/>
        <v>763</v>
      </c>
      <c r="Q779" s="756">
        <v>0</v>
      </c>
      <c r="R779" s="756">
        <v>0</v>
      </c>
      <c r="S779" s="756">
        <v>0</v>
      </c>
      <c r="T779" s="756">
        <v>0</v>
      </c>
      <c r="U779" s="756">
        <v>0</v>
      </c>
      <c r="V779" s="756">
        <v>0</v>
      </c>
      <c r="W779" s="756">
        <v>0</v>
      </c>
      <c r="X779" s="646">
        <f t="shared" si="383"/>
        <v>0</v>
      </c>
      <c r="Y779" s="594"/>
      <c r="Z779" s="705">
        <f t="shared" si="369"/>
        <v>763</v>
      </c>
      <c r="AA779" s="756">
        <f t="shared" si="393"/>
        <v>0</v>
      </c>
      <c r="AB779" s="756">
        <f t="shared" si="393"/>
        <v>0</v>
      </c>
      <c r="AC779" s="756">
        <f t="shared" si="393"/>
        <v>0</v>
      </c>
      <c r="AD779" s="756">
        <f t="shared" si="393"/>
        <v>0</v>
      </c>
      <c r="AE779" s="756">
        <f t="shared" si="393"/>
        <v>0</v>
      </c>
      <c r="AF779" s="756">
        <f t="shared" si="393"/>
        <v>0</v>
      </c>
      <c r="AG779" s="756">
        <f t="shared" si="393"/>
        <v>0</v>
      </c>
      <c r="AH779" s="646">
        <f t="shared" si="384"/>
        <v>0</v>
      </c>
      <c r="AI779" s="594"/>
      <c r="AJ779" s="705">
        <f t="shared" si="370"/>
        <v>763</v>
      </c>
      <c r="AK779" s="756">
        <v>0</v>
      </c>
      <c r="AL779" s="756">
        <v>0</v>
      </c>
      <c r="AM779" s="756">
        <v>0</v>
      </c>
      <c r="AN779" s="756">
        <v>0</v>
      </c>
      <c r="AO779" s="756">
        <v>0</v>
      </c>
      <c r="AP779" s="756">
        <v>0</v>
      </c>
      <c r="AQ779" s="756">
        <v>0</v>
      </c>
      <c r="AR779" s="646">
        <f t="shared" si="385"/>
        <v>0</v>
      </c>
      <c r="AS779" s="594"/>
      <c r="AT779" s="705">
        <f t="shared" si="371"/>
        <v>763</v>
      </c>
      <c r="AU779" s="756">
        <v>0</v>
      </c>
      <c r="AV779" s="756">
        <v>0</v>
      </c>
      <c r="AW779" s="756">
        <v>0</v>
      </c>
      <c r="AX779" s="756">
        <v>0</v>
      </c>
      <c r="AY779" s="756">
        <v>0</v>
      </c>
      <c r="AZ779" s="767">
        <f t="shared" si="392"/>
        <v>0</v>
      </c>
      <c r="BA779" s="756">
        <v>0</v>
      </c>
      <c r="BB779" s="756">
        <v>0</v>
      </c>
      <c r="BC779" s="756">
        <v>0</v>
      </c>
      <c r="BD779" s="756">
        <v>0</v>
      </c>
      <c r="BE779" s="767">
        <f t="shared" si="372"/>
        <v>0</v>
      </c>
      <c r="BF779" s="646">
        <f t="shared" si="373"/>
        <v>0</v>
      </c>
      <c r="BG779" s="594"/>
      <c r="BH779" s="705">
        <f t="shared" si="363"/>
        <v>763</v>
      </c>
      <c r="BI779" s="646">
        <f t="shared" si="374"/>
        <v>0</v>
      </c>
      <c r="BJ779" s="594"/>
      <c r="BK779" s="705">
        <f t="shared" si="375"/>
        <v>763</v>
      </c>
      <c r="BL779" s="756">
        <v>0</v>
      </c>
      <c r="BM779" s="756">
        <v>0</v>
      </c>
      <c r="BN779" s="756">
        <v>0</v>
      </c>
      <c r="BO779" s="756">
        <v>0</v>
      </c>
      <c r="BP779" s="756">
        <v>0</v>
      </c>
      <c r="BQ779" s="756">
        <v>0</v>
      </c>
      <c r="BR779" s="756">
        <v>0</v>
      </c>
      <c r="BS779" s="646">
        <f t="shared" si="386"/>
        <v>0</v>
      </c>
      <c r="BT779" s="594"/>
      <c r="BU779" s="705">
        <f t="shared" si="376"/>
        <v>763</v>
      </c>
      <c r="BV779" s="756">
        <v>0</v>
      </c>
      <c r="BW779" s="756">
        <v>0</v>
      </c>
      <c r="BX779" s="756">
        <v>0</v>
      </c>
      <c r="BY779" s="756">
        <v>0</v>
      </c>
      <c r="BZ779" s="756">
        <v>0</v>
      </c>
      <c r="CA779" s="756">
        <v>0</v>
      </c>
      <c r="CB779" s="756">
        <v>0</v>
      </c>
      <c r="CC779" s="646">
        <f t="shared" si="387"/>
        <v>0</v>
      </c>
      <c r="CD779" s="594"/>
      <c r="CE779" s="705">
        <f t="shared" si="364"/>
        <v>763</v>
      </c>
      <c r="CF779" s="756">
        <f t="shared" si="394"/>
        <v>0</v>
      </c>
      <c r="CG779" s="756">
        <f t="shared" si="394"/>
        <v>0</v>
      </c>
      <c r="CH779" s="756">
        <f t="shared" si="394"/>
        <v>0</v>
      </c>
      <c r="CI779" s="756">
        <f t="shared" si="394"/>
        <v>0</v>
      </c>
      <c r="CJ779" s="756">
        <f t="shared" si="394"/>
        <v>0</v>
      </c>
      <c r="CK779" s="756">
        <f t="shared" si="394"/>
        <v>0</v>
      </c>
      <c r="CL779" s="756">
        <f t="shared" si="394"/>
        <v>0</v>
      </c>
      <c r="CM779" s="646">
        <f t="shared" si="388"/>
        <v>0</v>
      </c>
      <c r="CN779" s="594"/>
      <c r="CO779" s="705">
        <f t="shared" si="365"/>
        <v>763</v>
      </c>
      <c r="CP779" s="756">
        <v>0</v>
      </c>
      <c r="CQ779" s="756">
        <v>0</v>
      </c>
      <c r="CR779" s="756">
        <v>0</v>
      </c>
      <c r="CS779" s="756">
        <v>0</v>
      </c>
      <c r="CT779" s="756">
        <v>0</v>
      </c>
      <c r="CU779" s="756">
        <v>0</v>
      </c>
      <c r="CV779" s="756">
        <v>0</v>
      </c>
      <c r="CW779" s="646">
        <f t="shared" si="389"/>
        <v>0</v>
      </c>
      <c r="CX779" s="685"/>
      <c r="CY779" s="705">
        <f t="shared" si="366"/>
        <v>763</v>
      </c>
      <c r="CZ779" s="756">
        <v>0</v>
      </c>
      <c r="DA779" s="756">
        <v>0</v>
      </c>
      <c r="DB779" s="756">
        <v>0</v>
      </c>
      <c r="DC779" s="756">
        <v>0</v>
      </c>
      <c r="DD779" s="756">
        <v>0</v>
      </c>
      <c r="DE779" s="767">
        <f t="shared" si="377"/>
        <v>0</v>
      </c>
      <c r="DF779" s="756">
        <v>0</v>
      </c>
      <c r="DG779" s="756">
        <v>0</v>
      </c>
      <c r="DH779" s="756">
        <v>0</v>
      </c>
      <c r="DI779" s="756">
        <v>0</v>
      </c>
      <c r="DJ779" s="767">
        <f t="shared" si="378"/>
        <v>0</v>
      </c>
      <c r="DK779" s="715">
        <f t="shared" si="379"/>
        <v>0</v>
      </c>
      <c r="DL779" s="685"/>
      <c r="DM779" s="705">
        <f t="shared" si="367"/>
        <v>763</v>
      </c>
      <c r="DN779" s="715">
        <f t="shared" si="380"/>
        <v>0</v>
      </c>
    </row>
    <row r="780" spans="2:118" x14ac:dyDescent="0.25">
      <c r="B780" s="705">
        <v>764</v>
      </c>
      <c r="C780" s="765">
        <f>(1+_xlfn.XLOOKUP(INT((B780-1)/12)+1,'ZC Curve'!$B$8:$B$107,'ZC Curve'!R$8:R$107,,0))^(1/12)-1</f>
        <v>0</v>
      </c>
      <c r="D780" s="766">
        <f t="shared" si="381"/>
        <v>1</v>
      </c>
      <c r="E780" s="685"/>
      <c r="F780" s="705">
        <v>764</v>
      </c>
      <c r="G780" s="756">
        <v>0</v>
      </c>
      <c r="H780" s="756">
        <v>0</v>
      </c>
      <c r="I780" s="756">
        <v>0</v>
      </c>
      <c r="J780" s="756">
        <v>0</v>
      </c>
      <c r="K780" s="756">
        <v>0</v>
      </c>
      <c r="L780" s="756">
        <v>0</v>
      </c>
      <c r="M780" s="756">
        <v>0</v>
      </c>
      <c r="N780" s="646">
        <f t="shared" si="382"/>
        <v>0</v>
      </c>
      <c r="O780" s="594"/>
      <c r="P780" s="705">
        <f t="shared" si="368"/>
        <v>764</v>
      </c>
      <c r="Q780" s="756">
        <v>0</v>
      </c>
      <c r="R780" s="756">
        <v>0</v>
      </c>
      <c r="S780" s="756">
        <v>0</v>
      </c>
      <c r="T780" s="756">
        <v>0</v>
      </c>
      <c r="U780" s="756">
        <v>0</v>
      </c>
      <c r="V780" s="756">
        <v>0</v>
      </c>
      <c r="W780" s="756">
        <v>0</v>
      </c>
      <c r="X780" s="646">
        <f t="shared" si="383"/>
        <v>0</v>
      </c>
      <c r="Y780" s="594"/>
      <c r="Z780" s="705">
        <f t="shared" si="369"/>
        <v>764</v>
      </c>
      <c r="AA780" s="756">
        <f t="shared" si="393"/>
        <v>0</v>
      </c>
      <c r="AB780" s="756">
        <f t="shared" si="393"/>
        <v>0</v>
      </c>
      <c r="AC780" s="756">
        <f t="shared" si="393"/>
        <v>0</v>
      </c>
      <c r="AD780" s="756">
        <f t="shared" si="393"/>
        <v>0</v>
      </c>
      <c r="AE780" s="756">
        <f t="shared" si="393"/>
        <v>0</v>
      </c>
      <c r="AF780" s="756">
        <f t="shared" si="393"/>
        <v>0</v>
      </c>
      <c r="AG780" s="756">
        <f t="shared" si="393"/>
        <v>0</v>
      </c>
      <c r="AH780" s="646">
        <f t="shared" si="384"/>
        <v>0</v>
      </c>
      <c r="AI780" s="594"/>
      <c r="AJ780" s="705">
        <f t="shared" si="370"/>
        <v>764</v>
      </c>
      <c r="AK780" s="756">
        <v>0</v>
      </c>
      <c r="AL780" s="756">
        <v>0</v>
      </c>
      <c r="AM780" s="756">
        <v>0</v>
      </c>
      <c r="AN780" s="756">
        <v>0</v>
      </c>
      <c r="AO780" s="756">
        <v>0</v>
      </c>
      <c r="AP780" s="756">
        <v>0</v>
      </c>
      <c r="AQ780" s="756">
        <v>0</v>
      </c>
      <c r="AR780" s="646">
        <f t="shared" si="385"/>
        <v>0</v>
      </c>
      <c r="AS780" s="594"/>
      <c r="AT780" s="705">
        <f t="shared" si="371"/>
        <v>764</v>
      </c>
      <c r="AU780" s="756">
        <v>0</v>
      </c>
      <c r="AV780" s="756">
        <v>0</v>
      </c>
      <c r="AW780" s="756">
        <v>0</v>
      </c>
      <c r="AX780" s="756">
        <v>0</v>
      </c>
      <c r="AY780" s="756">
        <v>0</v>
      </c>
      <c r="AZ780" s="767">
        <f t="shared" si="392"/>
        <v>0</v>
      </c>
      <c r="BA780" s="756">
        <v>0</v>
      </c>
      <c r="BB780" s="756">
        <v>0</v>
      </c>
      <c r="BC780" s="756">
        <v>0</v>
      </c>
      <c r="BD780" s="756">
        <v>0</v>
      </c>
      <c r="BE780" s="767">
        <f t="shared" si="372"/>
        <v>0</v>
      </c>
      <c r="BF780" s="646">
        <f t="shared" si="373"/>
        <v>0</v>
      </c>
      <c r="BG780" s="594"/>
      <c r="BH780" s="705">
        <f t="shared" si="363"/>
        <v>764</v>
      </c>
      <c r="BI780" s="646">
        <f t="shared" si="374"/>
        <v>0</v>
      </c>
      <c r="BJ780" s="594"/>
      <c r="BK780" s="705">
        <f t="shared" si="375"/>
        <v>764</v>
      </c>
      <c r="BL780" s="756">
        <v>0</v>
      </c>
      <c r="BM780" s="756">
        <v>0</v>
      </c>
      <c r="BN780" s="756">
        <v>0</v>
      </c>
      <c r="BO780" s="756">
        <v>0</v>
      </c>
      <c r="BP780" s="756">
        <v>0</v>
      </c>
      <c r="BQ780" s="756">
        <v>0</v>
      </c>
      <c r="BR780" s="756">
        <v>0</v>
      </c>
      <c r="BS780" s="646">
        <f t="shared" si="386"/>
        <v>0</v>
      </c>
      <c r="BT780" s="594"/>
      <c r="BU780" s="705">
        <f t="shared" si="376"/>
        <v>764</v>
      </c>
      <c r="BV780" s="756">
        <v>0</v>
      </c>
      <c r="BW780" s="756">
        <v>0</v>
      </c>
      <c r="BX780" s="756">
        <v>0</v>
      </c>
      <c r="BY780" s="756">
        <v>0</v>
      </c>
      <c r="BZ780" s="756">
        <v>0</v>
      </c>
      <c r="CA780" s="756">
        <v>0</v>
      </c>
      <c r="CB780" s="756">
        <v>0</v>
      </c>
      <c r="CC780" s="646">
        <f t="shared" si="387"/>
        <v>0</v>
      </c>
      <c r="CD780" s="594"/>
      <c r="CE780" s="705">
        <f t="shared" si="364"/>
        <v>764</v>
      </c>
      <c r="CF780" s="756">
        <f t="shared" si="394"/>
        <v>0</v>
      </c>
      <c r="CG780" s="756">
        <f t="shared" si="394"/>
        <v>0</v>
      </c>
      <c r="CH780" s="756">
        <f t="shared" si="394"/>
        <v>0</v>
      </c>
      <c r="CI780" s="756">
        <f t="shared" si="394"/>
        <v>0</v>
      </c>
      <c r="CJ780" s="756">
        <f t="shared" si="394"/>
        <v>0</v>
      </c>
      <c r="CK780" s="756">
        <f t="shared" si="394"/>
        <v>0</v>
      </c>
      <c r="CL780" s="756">
        <f t="shared" si="394"/>
        <v>0</v>
      </c>
      <c r="CM780" s="646">
        <f t="shared" si="388"/>
        <v>0</v>
      </c>
      <c r="CN780" s="594"/>
      <c r="CO780" s="705">
        <f t="shared" si="365"/>
        <v>764</v>
      </c>
      <c r="CP780" s="756">
        <v>0</v>
      </c>
      <c r="CQ780" s="756">
        <v>0</v>
      </c>
      <c r="CR780" s="756">
        <v>0</v>
      </c>
      <c r="CS780" s="756">
        <v>0</v>
      </c>
      <c r="CT780" s="756">
        <v>0</v>
      </c>
      <c r="CU780" s="756">
        <v>0</v>
      </c>
      <c r="CV780" s="756">
        <v>0</v>
      </c>
      <c r="CW780" s="646">
        <f t="shared" si="389"/>
        <v>0</v>
      </c>
      <c r="CX780" s="685"/>
      <c r="CY780" s="705">
        <f t="shared" si="366"/>
        <v>764</v>
      </c>
      <c r="CZ780" s="756">
        <v>0</v>
      </c>
      <c r="DA780" s="756">
        <v>0</v>
      </c>
      <c r="DB780" s="756">
        <v>0</v>
      </c>
      <c r="DC780" s="756">
        <v>0</v>
      </c>
      <c r="DD780" s="756">
        <v>0</v>
      </c>
      <c r="DE780" s="767">
        <f t="shared" si="377"/>
        <v>0</v>
      </c>
      <c r="DF780" s="756">
        <v>0</v>
      </c>
      <c r="DG780" s="756">
        <v>0</v>
      </c>
      <c r="DH780" s="756">
        <v>0</v>
      </c>
      <c r="DI780" s="756">
        <v>0</v>
      </c>
      <c r="DJ780" s="767">
        <f t="shared" si="378"/>
        <v>0</v>
      </c>
      <c r="DK780" s="715">
        <f t="shared" si="379"/>
        <v>0</v>
      </c>
      <c r="DL780" s="685"/>
      <c r="DM780" s="705">
        <f t="shared" si="367"/>
        <v>764</v>
      </c>
      <c r="DN780" s="715">
        <f t="shared" si="380"/>
        <v>0</v>
      </c>
    </row>
    <row r="781" spans="2:118" x14ac:dyDescent="0.25">
      <c r="B781" s="705">
        <v>765</v>
      </c>
      <c r="C781" s="765">
        <f>(1+_xlfn.XLOOKUP(INT((B781-1)/12)+1,'ZC Curve'!$B$8:$B$107,'ZC Curve'!R$8:R$107,,0))^(1/12)-1</f>
        <v>0</v>
      </c>
      <c r="D781" s="766">
        <f t="shared" si="381"/>
        <v>1</v>
      </c>
      <c r="E781" s="685"/>
      <c r="F781" s="705">
        <v>765</v>
      </c>
      <c r="G781" s="756">
        <v>0</v>
      </c>
      <c r="H781" s="756">
        <v>0</v>
      </c>
      <c r="I781" s="756">
        <v>0</v>
      </c>
      <c r="J781" s="756">
        <v>0</v>
      </c>
      <c r="K781" s="756">
        <v>0</v>
      </c>
      <c r="L781" s="756">
        <v>0</v>
      </c>
      <c r="M781" s="756">
        <v>0</v>
      </c>
      <c r="N781" s="646">
        <f t="shared" si="382"/>
        <v>0</v>
      </c>
      <c r="O781" s="594"/>
      <c r="P781" s="705">
        <f t="shared" si="368"/>
        <v>765</v>
      </c>
      <c r="Q781" s="756">
        <v>0</v>
      </c>
      <c r="R781" s="756">
        <v>0</v>
      </c>
      <c r="S781" s="756">
        <v>0</v>
      </c>
      <c r="T781" s="756">
        <v>0</v>
      </c>
      <c r="U781" s="756">
        <v>0</v>
      </c>
      <c r="V781" s="756">
        <v>0</v>
      </c>
      <c r="W781" s="756">
        <v>0</v>
      </c>
      <c r="X781" s="646">
        <f t="shared" si="383"/>
        <v>0</v>
      </c>
      <c r="Y781" s="594"/>
      <c r="Z781" s="705">
        <f t="shared" si="369"/>
        <v>765</v>
      </c>
      <c r="AA781" s="756">
        <f t="shared" si="393"/>
        <v>0</v>
      </c>
      <c r="AB781" s="756">
        <f t="shared" si="393"/>
        <v>0</v>
      </c>
      <c r="AC781" s="756">
        <f t="shared" si="393"/>
        <v>0</v>
      </c>
      <c r="AD781" s="756">
        <f t="shared" si="393"/>
        <v>0</v>
      </c>
      <c r="AE781" s="756">
        <f t="shared" si="393"/>
        <v>0</v>
      </c>
      <c r="AF781" s="756">
        <f t="shared" si="393"/>
        <v>0</v>
      </c>
      <c r="AG781" s="756">
        <f t="shared" si="393"/>
        <v>0</v>
      </c>
      <c r="AH781" s="646">
        <f t="shared" si="384"/>
        <v>0</v>
      </c>
      <c r="AI781" s="594"/>
      <c r="AJ781" s="705">
        <f t="shared" si="370"/>
        <v>765</v>
      </c>
      <c r="AK781" s="756">
        <v>0</v>
      </c>
      <c r="AL781" s="756">
        <v>0</v>
      </c>
      <c r="AM781" s="756">
        <v>0</v>
      </c>
      <c r="AN781" s="756">
        <v>0</v>
      </c>
      <c r="AO781" s="756">
        <v>0</v>
      </c>
      <c r="AP781" s="756">
        <v>0</v>
      </c>
      <c r="AQ781" s="756">
        <v>0</v>
      </c>
      <c r="AR781" s="646">
        <f t="shared" si="385"/>
        <v>0</v>
      </c>
      <c r="AS781" s="594"/>
      <c r="AT781" s="705">
        <f t="shared" si="371"/>
        <v>765</v>
      </c>
      <c r="AU781" s="756">
        <v>0</v>
      </c>
      <c r="AV781" s="756">
        <v>0</v>
      </c>
      <c r="AW781" s="756">
        <v>0</v>
      </c>
      <c r="AX781" s="756">
        <v>0</v>
      </c>
      <c r="AY781" s="756">
        <v>0</v>
      </c>
      <c r="AZ781" s="767">
        <f t="shared" si="392"/>
        <v>0</v>
      </c>
      <c r="BA781" s="756">
        <v>0</v>
      </c>
      <c r="BB781" s="756">
        <v>0</v>
      </c>
      <c r="BC781" s="756">
        <v>0</v>
      </c>
      <c r="BD781" s="756">
        <v>0</v>
      </c>
      <c r="BE781" s="767">
        <f t="shared" si="372"/>
        <v>0</v>
      </c>
      <c r="BF781" s="646">
        <f t="shared" si="373"/>
        <v>0</v>
      </c>
      <c r="BG781" s="594"/>
      <c r="BH781" s="705">
        <f t="shared" si="363"/>
        <v>765</v>
      </c>
      <c r="BI781" s="646">
        <f t="shared" si="374"/>
        <v>0</v>
      </c>
      <c r="BJ781" s="594"/>
      <c r="BK781" s="705">
        <f t="shared" si="375"/>
        <v>765</v>
      </c>
      <c r="BL781" s="756">
        <v>0</v>
      </c>
      <c r="BM781" s="756">
        <v>0</v>
      </c>
      <c r="BN781" s="756">
        <v>0</v>
      </c>
      <c r="BO781" s="756">
        <v>0</v>
      </c>
      <c r="BP781" s="756">
        <v>0</v>
      </c>
      <c r="BQ781" s="756">
        <v>0</v>
      </c>
      <c r="BR781" s="756">
        <v>0</v>
      </c>
      <c r="BS781" s="646">
        <f t="shared" si="386"/>
        <v>0</v>
      </c>
      <c r="BT781" s="594"/>
      <c r="BU781" s="705">
        <f t="shared" si="376"/>
        <v>765</v>
      </c>
      <c r="BV781" s="756">
        <v>0</v>
      </c>
      <c r="BW781" s="756">
        <v>0</v>
      </c>
      <c r="BX781" s="756">
        <v>0</v>
      </c>
      <c r="BY781" s="756">
        <v>0</v>
      </c>
      <c r="BZ781" s="756">
        <v>0</v>
      </c>
      <c r="CA781" s="756">
        <v>0</v>
      </c>
      <c r="CB781" s="756">
        <v>0</v>
      </c>
      <c r="CC781" s="646">
        <f t="shared" si="387"/>
        <v>0</v>
      </c>
      <c r="CD781" s="594"/>
      <c r="CE781" s="705">
        <f t="shared" si="364"/>
        <v>765</v>
      </c>
      <c r="CF781" s="756">
        <f t="shared" si="394"/>
        <v>0</v>
      </c>
      <c r="CG781" s="756">
        <f t="shared" si="394"/>
        <v>0</v>
      </c>
      <c r="CH781" s="756">
        <f t="shared" si="394"/>
        <v>0</v>
      </c>
      <c r="CI781" s="756">
        <f t="shared" si="394"/>
        <v>0</v>
      </c>
      <c r="CJ781" s="756">
        <f t="shared" si="394"/>
        <v>0</v>
      </c>
      <c r="CK781" s="756">
        <f t="shared" si="394"/>
        <v>0</v>
      </c>
      <c r="CL781" s="756">
        <f t="shared" si="394"/>
        <v>0</v>
      </c>
      <c r="CM781" s="646">
        <f t="shared" si="388"/>
        <v>0</v>
      </c>
      <c r="CN781" s="594"/>
      <c r="CO781" s="705">
        <f t="shared" si="365"/>
        <v>765</v>
      </c>
      <c r="CP781" s="756">
        <v>0</v>
      </c>
      <c r="CQ781" s="756">
        <v>0</v>
      </c>
      <c r="CR781" s="756">
        <v>0</v>
      </c>
      <c r="CS781" s="756">
        <v>0</v>
      </c>
      <c r="CT781" s="756">
        <v>0</v>
      </c>
      <c r="CU781" s="756">
        <v>0</v>
      </c>
      <c r="CV781" s="756">
        <v>0</v>
      </c>
      <c r="CW781" s="646">
        <f t="shared" si="389"/>
        <v>0</v>
      </c>
      <c r="CX781" s="685"/>
      <c r="CY781" s="705">
        <f t="shared" si="366"/>
        <v>765</v>
      </c>
      <c r="CZ781" s="756">
        <v>0</v>
      </c>
      <c r="DA781" s="756">
        <v>0</v>
      </c>
      <c r="DB781" s="756">
        <v>0</v>
      </c>
      <c r="DC781" s="756">
        <v>0</v>
      </c>
      <c r="DD781" s="756">
        <v>0</v>
      </c>
      <c r="DE781" s="767">
        <f t="shared" si="377"/>
        <v>0</v>
      </c>
      <c r="DF781" s="756">
        <v>0</v>
      </c>
      <c r="DG781" s="756">
        <v>0</v>
      </c>
      <c r="DH781" s="756">
        <v>0</v>
      </c>
      <c r="DI781" s="756">
        <v>0</v>
      </c>
      <c r="DJ781" s="767">
        <f t="shared" si="378"/>
        <v>0</v>
      </c>
      <c r="DK781" s="715">
        <f t="shared" si="379"/>
        <v>0</v>
      </c>
      <c r="DL781" s="685"/>
      <c r="DM781" s="705">
        <f t="shared" si="367"/>
        <v>765</v>
      </c>
      <c r="DN781" s="715">
        <f t="shared" si="380"/>
        <v>0</v>
      </c>
    </row>
    <row r="782" spans="2:118" x14ac:dyDescent="0.25">
      <c r="B782" s="705">
        <v>766</v>
      </c>
      <c r="C782" s="765">
        <f>(1+_xlfn.XLOOKUP(INT((B782-1)/12)+1,'ZC Curve'!$B$8:$B$107,'ZC Curve'!R$8:R$107,,0))^(1/12)-1</f>
        <v>0</v>
      </c>
      <c r="D782" s="766">
        <f t="shared" si="381"/>
        <v>1</v>
      </c>
      <c r="E782" s="685"/>
      <c r="F782" s="705">
        <v>766</v>
      </c>
      <c r="G782" s="756">
        <v>0</v>
      </c>
      <c r="H782" s="756">
        <v>0</v>
      </c>
      <c r="I782" s="756">
        <v>0</v>
      </c>
      <c r="J782" s="756">
        <v>0</v>
      </c>
      <c r="K782" s="756">
        <v>0</v>
      </c>
      <c r="L782" s="756">
        <v>0</v>
      </c>
      <c r="M782" s="756">
        <v>0</v>
      </c>
      <c r="N782" s="646">
        <f t="shared" si="382"/>
        <v>0</v>
      </c>
      <c r="O782" s="594"/>
      <c r="P782" s="705">
        <f t="shared" si="368"/>
        <v>766</v>
      </c>
      <c r="Q782" s="756">
        <v>0</v>
      </c>
      <c r="R782" s="756">
        <v>0</v>
      </c>
      <c r="S782" s="756">
        <v>0</v>
      </c>
      <c r="T782" s="756">
        <v>0</v>
      </c>
      <c r="U782" s="756">
        <v>0</v>
      </c>
      <c r="V782" s="756">
        <v>0</v>
      </c>
      <c r="W782" s="756">
        <v>0</v>
      </c>
      <c r="X782" s="646">
        <f t="shared" si="383"/>
        <v>0</v>
      </c>
      <c r="Y782" s="594"/>
      <c r="Z782" s="705">
        <f t="shared" si="369"/>
        <v>766</v>
      </c>
      <c r="AA782" s="756">
        <f t="shared" si="393"/>
        <v>0</v>
      </c>
      <c r="AB782" s="756">
        <f t="shared" si="393"/>
        <v>0</v>
      </c>
      <c r="AC782" s="756">
        <f t="shared" si="393"/>
        <v>0</v>
      </c>
      <c r="AD782" s="756">
        <f t="shared" si="393"/>
        <v>0</v>
      </c>
      <c r="AE782" s="756">
        <f t="shared" si="393"/>
        <v>0</v>
      </c>
      <c r="AF782" s="756">
        <f t="shared" si="393"/>
        <v>0</v>
      </c>
      <c r="AG782" s="756">
        <f t="shared" si="393"/>
        <v>0</v>
      </c>
      <c r="AH782" s="646">
        <f t="shared" si="384"/>
        <v>0</v>
      </c>
      <c r="AI782" s="594"/>
      <c r="AJ782" s="705">
        <f t="shared" si="370"/>
        <v>766</v>
      </c>
      <c r="AK782" s="756">
        <v>0</v>
      </c>
      <c r="AL782" s="756">
        <v>0</v>
      </c>
      <c r="AM782" s="756">
        <v>0</v>
      </c>
      <c r="AN782" s="756">
        <v>0</v>
      </c>
      <c r="AO782" s="756">
        <v>0</v>
      </c>
      <c r="AP782" s="756">
        <v>0</v>
      </c>
      <c r="AQ782" s="756">
        <v>0</v>
      </c>
      <c r="AR782" s="646">
        <f t="shared" si="385"/>
        <v>0</v>
      </c>
      <c r="AS782" s="594"/>
      <c r="AT782" s="705">
        <f t="shared" si="371"/>
        <v>766</v>
      </c>
      <c r="AU782" s="756">
        <v>0</v>
      </c>
      <c r="AV782" s="756">
        <v>0</v>
      </c>
      <c r="AW782" s="756">
        <v>0</v>
      </c>
      <c r="AX782" s="756">
        <v>0</v>
      </c>
      <c r="AY782" s="756">
        <v>0</v>
      </c>
      <c r="AZ782" s="767">
        <f t="shared" si="392"/>
        <v>0</v>
      </c>
      <c r="BA782" s="756">
        <v>0</v>
      </c>
      <c r="BB782" s="756">
        <v>0</v>
      </c>
      <c r="BC782" s="756">
        <v>0</v>
      </c>
      <c r="BD782" s="756">
        <v>0</v>
      </c>
      <c r="BE782" s="767">
        <f t="shared" si="372"/>
        <v>0</v>
      </c>
      <c r="BF782" s="646">
        <f t="shared" si="373"/>
        <v>0</v>
      </c>
      <c r="BG782" s="594"/>
      <c r="BH782" s="705">
        <f t="shared" si="363"/>
        <v>766</v>
      </c>
      <c r="BI782" s="646">
        <f t="shared" si="374"/>
        <v>0</v>
      </c>
      <c r="BJ782" s="594"/>
      <c r="BK782" s="705">
        <f t="shared" si="375"/>
        <v>766</v>
      </c>
      <c r="BL782" s="756">
        <v>0</v>
      </c>
      <c r="BM782" s="756">
        <v>0</v>
      </c>
      <c r="BN782" s="756">
        <v>0</v>
      </c>
      <c r="BO782" s="756">
        <v>0</v>
      </c>
      <c r="BP782" s="756">
        <v>0</v>
      </c>
      <c r="BQ782" s="756">
        <v>0</v>
      </c>
      <c r="BR782" s="756">
        <v>0</v>
      </c>
      <c r="BS782" s="646">
        <f t="shared" si="386"/>
        <v>0</v>
      </c>
      <c r="BT782" s="594"/>
      <c r="BU782" s="705">
        <f t="shared" si="376"/>
        <v>766</v>
      </c>
      <c r="BV782" s="756">
        <v>0</v>
      </c>
      <c r="BW782" s="756">
        <v>0</v>
      </c>
      <c r="BX782" s="756">
        <v>0</v>
      </c>
      <c r="BY782" s="756">
        <v>0</v>
      </c>
      <c r="BZ782" s="756">
        <v>0</v>
      </c>
      <c r="CA782" s="756">
        <v>0</v>
      </c>
      <c r="CB782" s="756">
        <v>0</v>
      </c>
      <c r="CC782" s="646">
        <f t="shared" si="387"/>
        <v>0</v>
      </c>
      <c r="CD782" s="594"/>
      <c r="CE782" s="705">
        <f t="shared" si="364"/>
        <v>766</v>
      </c>
      <c r="CF782" s="756">
        <f t="shared" si="394"/>
        <v>0</v>
      </c>
      <c r="CG782" s="756">
        <f t="shared" si="394"/>
        <v>0</v>
      </c>
      <c r="CH782" s="756">
        <f t="shared" si="394"/>
        <v>0</v>
      </c>
      <c r="CI782" s="756">
        <f t="shared" si="394"/>
        <v>0</v>
      </c>
      <c r="CJ782" s="756">
        <f t="shared" si="394"/>
        <v>0</v>
      </c>
      <c r="CK782" s="756">
        <f t="shared" si="394"/>
        <v>0</v>
      </c>
      <c r="CL782" s="756">
        <f t="shared" si="394"/>
        <v>0</v>
      </c>
      <c r="CM782" s="646">
        <f t="shared" si="388"/>
        <v>0</v>
      </c>
      <c r="CN782" s="594"/>
      <c r="CO782" s="705">
        <f t="shared" si="365"/>
        <v>766</v>
      </c>
      <c r="CP782" s="756">
        <v>0</v>
      </c>
      <c r="CQ782" s="756">
        <v>0</v>
      </c>
      <c r="CR782" s="756">
        <v>0</v>
      </c>
      <c r="CS782" s="756">
        <v>0</v>
      </c>
      <c r="CT782" s="756">
        <v>0</v>
      </c>
      <c r="CU782" s="756">
        <v>0</v>
      </c>
      <c r="CV782" s="756">
        <v>0</v>
      </c>
      <c r="CW782" s="646">
        <f t="shared" si="389"/>
        <v>0</v>
      </c>
      <c r="CX782" s="685"/>
      <c r="CY782" s="705">
        <f t="shared" si="366"/>
        <v>766</v>
      </c>
      <c r="CZ782" s="756">
        <v>0</v>
      </c>
      <c r="DA782" s="756">
        <v>0</v>
      </c>
      <c r="DB782" s="756">
        <v>0</v>
      </c>
      <c r="DC782" s="756">
        <v>0</v>
      </c>
      <c r="DD782" s="756">
        <v>0</v>
      </c>
      <c r="DE782" s="767">
        <f t="shared" si="377"/>
        <v>0</v>
      </c>
      <c r="DF782" s="756">
        <v>0</v>
      </c>
      <c r="DG782" s="756">
        <v>0</v>
      </c>
      <c r="DH782" s="756">
        <v>0</v>
      </c>
      <c r="DI782" s="756">
        <v>0</v>
      </c>
      <c r="DJ782" s="767">
        <f t="shared" si="378"/>
        <v>0</v>
      </c>
      <c r="DK782" s="715">
        <f t="shared" si="379"/>
        <v>0</v>
      </c>
      <c r="DL782" s="685"/>
      <c r="DM782" s="705">
        <f t="shared" si="367"/>
        <v>766</v>
      </c>
      <c r="DN782" s="715">
        <f t="shared" si="380"/>
        <v>0</v>
      </c>
    </row>
    <row r="783" spans="2:118" x14ac:dyDescent="0.25">
      <c r="B783" s="705">
        <v>767</v>
      </c>
      <c r="C783" s="765">
        <f>(1+_xlfn.XLOOKUP(INT((B783-1)/12)+1,'ZC Curve'!$B$8:$B$107,'ZC Curve'!R$8:R$107,,0))^(1/12)-1</f>
        <v>0</v>
      </c>
      <c r="D783" s="766">
        <f t="shared" si="381"/>
        <v>1</v>
      </c>
      <c r="E783" s="685"/>
      <c r="F783" s="705">
        <v>767</v>
      </c>
      <c r="G783" s="756">
        <v>0</v>
      </c>
      <c r="H783" s="756">
        <v>0</v>
      </c>
      <c r="I783" s="756">
        <v>0</v>
      </c>
      <c r="J783" s="756">
        <v>0</v>
      </c>
      <c r="K783" s="756">
        <v>0</v>
      </c>
      <c r="L783" s="756">
        <v>0</v>
      </c>
      <c r="M783" s="756">
        <v>0</v>
      </c>
      <c r="N783" s="646">
        <f t="shared" si="382"/>
        <v>0</v>
      </c>
      <c r="O783" s="594"/>
      <c r="P783" s="705">
        <f t="shared" si="368"/>
        <v>767</v>
      </c>
      <c r="Q783" s="756">
        <v>0</v>
      </c>
      <c r="R783" s="756">
        <v>0</v>
      </c>
      <c r="S783" s="756">
        <v>0</v>
      </c>
      <c r="T783" s="756">
        <v>0</v>
      </c>
      <c r="U783" s="756">
        <v>0</v>
      </c>
      <c r="V783" s="756">
        <v>0</v>
      </c>
      <c r="W783" s="756">
        <v>0</v>
      </c>
      <c r="X783" s="646">
        <f t="shared" si="383"/>
        <v>0</v>
      </c>
      <c r="Y783" s="594"/>
      <c r="Z783" s="705">
        <f t="shared" si="369"/>
        <v>767</v>
      </c>
      <c r="AA783" s="756">
        <f t="shared" si="393"/>
        <v>0</v>
      </c>
      <c r="AB783" s="756">
        <f t="shared" si="393"/>
        <v>0</v>
      </c>
      <c r="AC783" s="756">
        <f t="shared" si="393"/>
        <v>0</v>
      </c>
      <c r="AD783" s="756">
        <f t="shared" si="393"/>
        <v>0</v>
      </c>
      <c r="AE783" s="756">
        <f t="shared" si="393"/>
        <v>0</v>
      </c>
      <c r="AF783" s="756">
        <f t="shared" si="393"/>
        <v>0</v>
      </c>
      <c r="AG783" s="756">
        <f t="shared" si="393"/>
        <v>0</v>
      </c>
      <c r="AH783" s="646">
        <f t="shared" si="384"/>
        <v>0</v>
      </c>
      <c r="AI783" s="594"/>
      <c r="AJ783" s="705">
        <f t="shared" si="370"/>
        <v>767</v>
      </c>
      <c r="AK783" s="756">
        <v>0</v>
      </c>
      <c r="AL783" s="756">
        <v>0</v>
      </c>
      <c r="AM783" s="756">
        <v>0</v>
      </c>
      <c r="AN783" s="756">
        <v>0</v>
      </c>
      <c r="AO783" s="756">
        <v>0</v>
      </c>
      <c r="AP783" s="756">
        <v>0</v>
      </c>
      <c r="AQ783" s="756">
        <v>0</v>
      </c>
      <c r="AR783" s="646">
        <f t="shared" si="385"/>
        <v>0</v>
      </c>
      <c r="AS783" s="594"/>
      <c r="AT783" s="705">
        <f t="shared" si="371"/>
        <v>767</v>
      </c>
      <c r="AU783" s="756">
        <v>0</v>
      </c>
      <c r="AV783" s="756">
        <v>0</v>
      </c>
      <c r="AW783" s="756">
        <v>0</v>
      </c>
      <c r="AX783" s="756">
        <v>0</v>
      </c>
      <c r="AY783" s="756">
        <v>0</v>
      </c>
      <c r="AZ783" s="767">
        <f t="shared" si="392"/>
        <v>0</v>
      </c>
      <c r="BA783" s="756">
        <v>0</v>
      </c>
      <c r="BB783" s="756">
        <v>0</v>
      </c>
      <c r="BC783" s="756">
        <v>0</v>
      </c>
      <c r="BD783" s="756">
        <v>0</v>
      </c>
      <c r="BE783" s="767">
        <f t="shared" si="372"/>
        <v>0</v>
      </c>
      <c r="BF783" s="646">
        <f t="shared" si="373"/>
        <v>0</v>
      </c>
      <c r="BG783" s="594"/>
      <c r="BH783" s="705">
        <f t="shared" si="363"/>
        <v>767</v>
      </c>
      <c r="BI783" s="646">
        <f t="shared" si="374"/>
        <v>0</v>
      </c>
      <c r="BJ783" s="594"/>
      <c r="BK783" s="705">
        <f t="shared" si="375"/>
        <v>767</v>
      </c>
      <c r="BL783" s="756">
        <v>0</v>
      </c>
      <c r="BM783" s="756">
        <v>0</v>
      </c>
      <c r="BN783" s="756">
        <v>0</v>
      </c>
      <c r="BO783" s="756">
        <v>0</v>
      </c>
      <c r="BP783" s="756">
        <v>0</v>
      </c>
      <c r="BQ783" s="756">
        <v>0</v>
      </c>
      <c r="BR783" s="756">
        <v>0</v>
      </c>
      <c r="BS783" s="646">
        <f t="shared" si="386"/>
        <v>0</v>
      </c>
      <c r="BT783" s="594"/>
      <c r="BU783" s="705">
        <f t="shared" si="376"/>
        <v>767</v>
      </c>
      <c r="BV783" s="756">
        <v>0</v>
      </c>
      <c r="BW783" s="756">
        <v>0</v>
      </c>
      <c r="BX783" s="756">
        <v>0</v>
      </c>
      <c r="BY783" s="756">
        <v>0</v>
      </c>
      <c r="BZ783" s="756">
        <v>0</v>
      </c>
      <c r="CA783" s="756">
        <v>0</v>
      </c>
      <c r="CB783" s="756">
        <v>0</v>
      </c>
      <c r="CC783" s="646">
        <f t="shared" si="387"/>
        <v>0</v>
      </c>
      <c r="CD783" s="594"/>
      <c r="CE783" s="705">
        <f t="shared" si="364"/>
        <v>767</v>
      </c>
      <c r="CF783" s="756">
        <f t="shared" si="394"/>
        <v>0</v>
      </c>
      <c r="CG783" s="756">
        <f t="shared" si="394"/>
        <v>0</v>
      </c>
      <c r="CH783" s="756">
        <f t="shared" si="394"/>
        <v>0</v>
      </c>
      <c r="CI783" s="756">
        <f t="shared" si="394"/>
        <v>0</v>
      </c>
      <c r="CJ783" s="756">
        <f t="shared" si="394"/>
        <v>0</v>
      </c>
      <c r="CK783" s="756">
        <f t="shared" si="394"/>
        <v>0</v>
      </c>
      <c r="CL783" s="756">
        <f t="shared" si="394"/>
        <v>0</v>
      </c>
      <c r="CM783" s="646">
        <f t="shared" si="388"/>
        <v>0</v>
      </c>
      <c r="CN783" s="594"/>
      <c r="CO783" s="705">
        <f t="shared" si="365"/>
        <v>767</v>
      </c>
      <c r="CP783" s="756">
        <v>0</v>
      </c>
      <c r="CQ783" s="756">
        <v>0</v>
      </c>
      <c r="CR783" s="756">
        <v>0</v>
      </c>
      <c r="CS783" s="756">
        <v>0</v>
      </c>
      <c r="CT783" s="756">
        <v>0</v>
      </c>
      <c r="CU783" s="756">
        <v>0</v>
      </c>
      <c r="CV783" s="756">
        <v>0</v>
      </c>
      <c r="CW783" s="646">
        <f t="shared" si="389"/>
        <v>0</v>
      </c>
      <c r="CX783" s="685"/>
      <c r="CY783" s="705">
        <f t="shared" si="366"/>
        <v>767</v>
      </c>
      <c r="CZ783" s="756">
        <v>0</v>
      </c>
      <c r="DA783" s="756">
        <v>0</v>
      </c>
      <c r="DB783" s="756">
        <v>0</v>
      </c>
      <c r="DC783" s="756">
        <v>0</v>
      </c>
      <c r="DD783" s="756">
        <v>0</v>
      </c>
      <c r="DE783" s="767">
        <f t="shared" si="377"/>
        <v>0</v>
      </c>
      <c r="DF783" s="756">
        <v>0</v>
      </c>
      <c r="DG783" s="756">
        <v>0</v>
      </c>
      <c r="DH783" s="756">
        <v>0</v>
      </c>
      <c r="DI783" s="756">
        <v>0</v>
      </c>
      <c r="DJ783" s="767">
        <f t="shared" si="378"/>
        <v>0</v>
      </c>
      <c r="DK783" s="715">
        <f t="shared" si="379"/>
        <v>0</v>
      </c>
      <c r="DL783" s="685"/>
      <c r="DM783" s="705">
        <f t="shared" si="367"/>
        <v>767</v>
      </c>
      <c r="DN783" s="715">
        <f t="shared" si="380"/>
        <v>0</v>
      </c>
    </row>
    <row r="784" spans="2:118" x14ac:dyDescent="0.25">
      <c r="B784" s="705">
        <v>768</v>
      </c>
      <c r="C784" s="765">
        <f>(1+_xlfn.XLOOKUP(INT((B784-1)/12)+1,'ZC Curve'!$B$8:$B$107,'ZC Curve'!R$8:R$107,,0))^(1/12)-1</f>
        <v>0</v>
      </c>
      <c r="D784" s="766">
        <f t="shared" si="381"/>
        <v>1</v>
      </c>
      <c r="E784" s="685"/>
      <c r="F784" s="705">
        <v>768</v>
      </c>
      <c r="G784" s="756">
        <v>0</v>
      </c>
      <c r="H784" s="756">
        <v>0</v>
      </c>
      <c r="I784" s="756">
        <v>0</v>
      </c>
      <c r="J784" s="756">
        <v>0</v>
      </c>
      <c r="K784" s="756">
        <v>0</v>
      </c>
      <c r="L784" s="756">
        <v>0</v>
      </c>
      <c r="M784" s="756">
        <v>0</v>
      </c>
      <c r="N784" s="646">
        <f t="shared" si="382"/>
        <v>0</v>
      </c>
      <c r="O784" s="594"/>
      <c r="P784" s="705">
        <f t="shared" si="368"/>
        <v>768</v>
      </c>
      <c r="Q784" s="756">
        <v>0</v>
      </c>
      <c r="R784" s="756">
        <v>0</v>
      </c>
      <c r="S784" s="756">
        <v>0</v>
      </c>
      <c r="T784" s="756">
        <v>0</v>
      </c>
      <c r="U784" s="756">
        <v>0</v>
      </c>
      <c r="V784" s="756">
        <v>0</v>
      </c>
      <c r="W784" s="756">
        <v>0</v>
      </c>
      <c r="X784" s="646">
        <f t="shared" si="383"/>
        <v>0</v>
      </c>
      <c r="Y784" s="594"/>
      <c r="Z784" s="705">
        <f t="shared" si="369"/>
        <v>768</v>
      </c>
      <c r="AA784" s="756">
        <f t="shared" si="393"/>
        <v>0</v>
      </c>
      <c r="AB784" s="756">
        <f t="shared" si="393"/>
        <v>0</v>
      </c>
      <c r="AC784" s="756">
        <f t="shared" si="393"/>
        <v>0</v>
      </c>
      <c r="AD784" s="756">
        <f t="shared" si="393"/>
        <v>0</v>
      </c>
      <c r="AE784" s="756">
        <f t="shared" si="393"/>
        <v>0</v>
      </c>
      <c r="AF784" s="756">
        <f t="shared" si="393"/>
        <v>0</v>
      </c>
      <c r="AG784" s="756">
        <f t="shared" si="393"/>
        <v>0</v>
      </c>
      <c r="AH784" s="646">
        <f t="shared" si="384"/>
        <v>0</v>
      </c>
      <c r="AI784" s="594"/>
      <c r="AJ784" s="705">
        <f t="shared" si="370"/>
        <v>768</v>
      </c>
      <c r="AK784" s="756">
        <v>0</v>
      </c>
      <c r="AL784" s="756">
        <v>0</v>
      </c>
      <c r="AM784" s="756">
        <v>0</v>
      </c>
      <c r="AN784" s="756">
        <v>0</v>
      </c>
      <c r="AO784" s="756">
        <v>0</v>
      </c>
      <c r="AP784" s="756">
        <v>0</v>
      </c>
      <c r="AQ784" s="756">
        <v>0</v>
      </c>
      <c r="AR784" s="646">
        <f t="shared" si="385"/>
        <v>0</v>
      </c>
      <c r="AS784" s="594"/>
      <c r="AT784" s="705">
        <f t="shared" si="371"/>
        <v>768</v>
      </c>
      <c r="AU784" s="756">
        <v>0</v>
      </c>
      <c r="AV784" s="756">
        <v>0</v>
      </c>
      <c r="AW784" s="756">
        <v>0</v>
      </c>
      <c r="AX784" s="756">
        <v>0</v>
      </c>
      <c r="AY784" s="756">
        <v>0</v>
      </c>
      <c r="AZ784" s="767">
        <f t="shared" si="392"/>
        <v>0</v>
      </c>
      <c r="BA784" s="756">
        <v>0</v>
      </c>
      <c r="BB784" s="756">
        <v>0</v>
      </c>
      <c r="BC784" s="756">
        <v>0</v>
      </c>
      <c r="BD784" s="756">
        <v>0</v>
      </c>
      <c r="BE784" s="767">
        <f t="shared" si="372"/>
        <v>0</v>
      </c>
      <c r="BF784" s="646">
        <f t="shared" si="373"/>
        <v>0</v>
      </c>
      <c r="BG784" s="594"/>
      <c r="BH784" s="705">
        <f t="shared" si="363"/>
        <v>768</v>
      </c>
      <c r="BI784" s="646">
        <f t="shared" si="374"/>
        <v>0</v>
      </c>
      <c r="BJ784" s="594"/>
      <c r="BK784" s="705">
        <f t="shared" si="375"/>
        <v>768</v>
      </c>
      <c r="BL784" s="756">
        <v>0</v>
      </c>
      <c r="BM784" s="756">
        <v>0</v>
      </c>
      <c r="BN784" s="756">
        <v>0</v>
      </c>
      <c r="BO784" s="756">
        <v>0</v>
      </c>
      <c r="BP784" s="756">
        <v>0</v>
      </c>
      <c r="BQ784" s="756">
        <v>0</v>
      </c>
      <c r="BR784" s="756">
        <v>0</v>
      </c>
      <c r="BS784" s="646">
        <f t="shared" si="386"/>
        <v>0</v>
      </c>
      <c r="BT784" s="594"/>
      <c r="BU784" s="705">
        <f t="shared" si="376"/>
        <v>768</v>
      </c>
      <c r="BV784" s="756">
        <v>0</v>
      </c>
      <c r="BW784" s="756">
        <v>0</v>
      </c>
      <c r="BX784" s="756">
        <v>0</v>
      </c>
      <c r="BY784" s="756">
        <v>0</v>
      </c>
      <c r="BZ784" s="756">
        <v>0</v>
      </c>
      <c r="CA784" s="756">
        <v>0</v>
      </c>
      <c r="CB784" s="756">
        <v>0</v>
      </c>
      <c r="CC784" s="646">
        <f t="shared" si="387"/>
        <v>0</v>
      </c>
      <c r="CD784" s="594"/>
      <c r="CE784" s="705">
        <f t="shared" si="364"/>
        <v>768</v>
      </c>
      <c r="CF784" s="756">
        <f t="shared" si="394"/>
        <v>0</v>
      </c>
      <c r="CG784" s="756">
        <f t="shared" si="394"/>
        <v>0</v>
      </c>
      <c r="CH784" s="756">
        <f t="shared" si="394"/>
        <v>0</v>
      </c>
      <c r="CI784" s="756">
        <f t="shared" si="394"/>
        <v>0</v>
      </c>
      <c r="CJ784" s="756">
        <f t="shared" si="394"/>
        <v>0</v>
      </c>
      <c r="CK784" s="756">
        <f t="shared" si="394"/>
        <v>0</v>
      </c>
      <c r="CL784" s="756">
        <f t="shared" si="394"/>
        <v>0</v>
      </c>
      <c r="CM784" s="646">
        <f t="shared" si="388"/>
        <v>0</v>
      </c>
      <c r="CN784" s="594"/>
      <c r="CO784" s="705">
        <f t="shared" si="365"/>
        <v>768</v>
      </c>
      <c r="CP784" s="756">
        <v>0</v>
      </c>
      <c r="CQ784" s="756">
        <v>0</v>
      </c>
      <c r="CR784" s="756">
        <v>0</v>
      </c>
      <c r="CS784" s="756">
        <v>0</v>
      </c>
      <c r="CT784" s="756">
        <v>0</v>
      </c>
      <c r="CU784" s="756">
        <v>0</v>
      </c>
      <c r="CV784" s="756">
        <v>0</v>
      </c>
      <c r="CW784" s="646">
        <f t="shared" si="389"/>
        <v>0</v>
      </c>
      <c r="CX784" s="685"/>
      <c r="CY784" s="705">
        <f t="shared" si="366"/>
        <v>768</v>
      </c>
      <c r="CZ784" s="756">
        <v>0</v>
      </c>
      <c r="DA784" s="756">
        <v>0</v>
      </c>
      <c r="DB784" s="756">
        <v>0</v>
      </c>
      <c r="DC784" s="756">
        <v>0</v>
      </c>
      <c r="DD784" s="756">
        <v>0</v>
      </c>
      <c r="DE784" s="767">
        <f t="shared" si="377"/>
        <v>0</v>
      </c>
      <c r="DF784" s="756">
        <v>0</v>
      </c>
      <c r="DG784" s="756">
        <v>0</v>
      </c>
      <c r="DH784" s="756">
        <v>0</v>
      </c>
      <c r="DI784" s="756">
        <v>0</v>
      </c>
      <c r="DJ784" s="767">
        <f t="shared" si="378"/>
        <v>0</v>
      </c>
      <c r="DK784" s="715">
        <f t="shared" si="379"/>
        <v>0</v>
      </c>
      <c r="DL784" s="685"/>
      <c r="DM784" s="705">
        <f t="shared" si="367"/>
        <v>768</v>
      </c>
      <c r="DN784" s="715">
        <f t="shared" si="380"/>
        <v>0</v>
      </c>
    </row>
    <row r="785" spans="2:118" x14ac:dyDescent="0.25">
      <c r="B785" s="705">
        <v>769</v>
      </c>
      <c r="C785" s="765">
        <f>(1+_xlfn.XLOOKUP(INT((B785-1)/12)+1,'ZC Curve'!$B$8:$B$107,'ZC Curve'!R$8:R$107,,0))^(1/12)-1</f>
        <v>0</v>
      </c>
      <c r="D785" s="766">
        <f t="shared" si="381"/>
        <v>1</v>
      </c>
      <c r="E785" s="685"/>
      <c r="F785" s="705">
        <v>769</v>
      </c>
      <c r="G785" s="756">
        <v>0</v>
      </c>
      <c r="H785" s="756">
        <v>0</v>
      </c>
      <c r="I785" s="756">
        <v>0</v>
      </c>
      <c r="J785" s="756">
        <v>0</v>
      </c>
      <c r="K785" s="756">
        <v>0</v>
      </c>
      <c r="L785" s="756">
        <v>0</v>
      </c>
      <c r="M785" s="756">
        <v>0</v>
      </c>
      <c r="N785" s="646">
        <f t="shared" si="382"/>
        <v>0</v>
      </c>
      <c r="O785" s="594"/>
      <c r="P785" s="705">
        <f t="shared" si="368"/>
        <v>769</v>
      </c>
      <c r="Q785" s="756">
        <v>0</v>
      </c>
      <c r="R785" s="756">
        <v>0</v>
      </c>
      <c r="S785" s="756">
        <v>0</v>
      </c>
      <c r="T785" s="756">
        <v>0</v>
      </c>
      <c r="U785" s="756">
        <v>0</v>
      </c>
      <c r="V785" s="756">
        <v>0</v>
      </c>
      <c r="W785" s="756">
        <v>0</v>
      </c>
      <c r="X785" s="646">
        <f t="shared" si="383"/>
        <v>0</v>
      </c>
      <c r="Y785" s="594"/>
      <c r="Z785" s="705">
        <f t="shared" si="369"/>
        <v>769</v>
      </c>
      <c r="AA785" s="756">
        <f t="shared" si="393"/>
        <v>0</v>
      </c>
      <c r="AB785" s="756">
        <f t="shared" si="393"/>
        <v>0</v>
      </c>
      <c r="AC785" s="756">
        <f t="shared" si="393"/>
        <v>0</v>
      </c>
      <c r="AD785" s="756">
        <f t="shared" si="393"/>
        <v>0</v>
      </c>
      <c r="AE785" s="756">
        <f t="shared" si="393"/>
        <v>0</v>
      </c>
      <c r="AF785" s="756">
        <f t="shared" si="393"/>
        <v>0</v>
      </c>
      <c r="AG785" s="756">
        <f t="shared" si="393"/>
        <v>0</v>
      </c>
      <c r="AH785" s="646">
        <f t="shared" si="384"/>
        <v>0</v>
      </c>
      <c r="AI785" s="594"/>
      <c r="AJ785" s="705">
        <f t="shared" si="370"/>
        <v>769</v>
      </c>
      <c r="AK785" s="756">
        <v>0</v>
      </c>
      <c r="AL785" s="756">
        <v>0</v>
      </c>
      <c r="AM785" s="756">
        <v>0</v>
      </c>
      <c r="AN785" s="756">
        <v>0</v>
      </c>
      <c r="AO785" s="756">
        <v>0</v>
      </c>
      <c r="AP785" s="756">
        <v>0</v>
      </c>
      <c r="AQ785" s="756">
        <v>0</v>
      </c>
      <c r="AR785" s="646">
        <f t="shared" si="385"/>
        <v>0</v>
      </c>
      <c r="AS785" s="594"/>
      <c r="AT785" s="705">
        <f t="shared" si="371"/>
        <v>769</v>
      </c>
      <c r="AU785" s="756">
        <v>0</v>
      </c>
      <c r="AV785" s="756">
        <v>0</v>
      </c>
      <c r="AW785" s="756">
        <v>0</v>
      </c>
      <c r="AX785" s="756">
        <v>0</v>
      </c>
      <c r="AY785" s="756">
        <v>0</v>
      </c>
      <c r="AZ785" s="767">
        <f t="shared" si="392"/>
        <v>0</v>
      </c>
      <c r="BA785" s="756">
        <v>0</v>
      </c>
      <c r="BB785" s="756">
        <v>0</v>
      </c>
      <c r="BC785" s="756">
        <v>0</v>
      </c>
      <c r="BD785" s="756">
        <v>0</v>
      </c>
      <c r="BE785" s="767">
        <f t="shared" si="372"/>
        <v>0</v>
      </c>
      <c r="BF785" s="646">
        <f t="shared" si="373"/>
        <v>0</v>
      </c>
      <c r="BG785" s="594"/>
      <c r="BH785" s="705">
        <f t="shared" ref="BH785:BH848" si="395">F785</f>
        <v>769</v>
      </c>
      <c r="BI785" s="646">
        <f t="shared" si="374"/>
        <v>0</v>
      </c>
      <c r="BJ785" s="594"/>
      <c r="BK785" s="705">
        <f t="shared" si="375"/>
        <v>769</v>
      </c>
      <c r="BL785" s="756">
        <v>0</v>
      </c>
      <c r="BM785" s="756">
        <v>0</v>
      </c>
      <c r="BN785" s="756">
        <v>0</v>
      </c>
      <c r="BO785" s="756">
        <v>0</v>
      </c>
      <c r="BP785" s="756">
        <v>0</v>
      </c>
      <c r="BQ785" s="756">
        <v>0</v>
      </c>
      <c r="BR785" s="756">
        <v>0</v>
      </c>
      <c r="BS785" s="646">
        <f t="shared" si="386"/>
        <v>0</v>
      </c>
      <c r="BT785" s="594"/>
      <c r="BU785" s="705">
        <f t="shared" si="376"/>
        <v>769</v>
      </c>
      <c r="BV785" s="756">
        <v>0</v>
      </c>
      <c r="BW785" s="756">
        <v>0</v>
      </c>
      <c r="BX785" s="756">
        <v>0</v>
      </c>
      <c r="BY785" s="756">
        <v>0</v>
      </c>
      <c r="BZ785" s="756">
        <v>0</v>
      </c>
      <c r="CA785" s="756">
        <v>0</v>
      </c>
      <c r="CB785" s="756">
        <v>0</v>
      </c>
      <c r="CC785" s="646">
        <f t="shared" si="387"/>
        <v>0</v>
      </c>
      <c r="CD785" s="594"/>
      <c r="CE785" s="705">
        <f t="shared" ref="CE785:CE848" si="396">F785</f>
        <v>769</v>
      </c>
      <c r="CF785" s="756">
        <f t="shared" si="394"/>
        <v>0</v>
      </c>
      <c r="CG785" s="756">
        <f t="shared" si="394"/>
        <v>0</v>
      </c>
      <c r="CH785" s="756">
        <f t="shared" si="394"/>
        <v>0</v>
      </c>
      <c r="CI785" s="756">
        <f t="shared" si="394"/>
        <v>0</v>
      </c>
      <c r="CJ785" s="756">
        <f t="shared" si="394"/>
        <v>0</v>
      </c>
      <c r="CK785" s="756">
        <f t="shared" si="394"/>
        <v>0</v>
      </c>
      <c r="CL785" s="756">
        <f t="shared" si="394"/>
        <v>0</v>
      </c>
      <c r="CM785" s="646">
        <f t="shared" si="388"/>
        <v>0</v>
      </c>
      <c r="CN785" s="594"/>
      <c r="CO785" s="705">
        <f t="shared" ref="CO785:CO848" si="397">F785</f>
        <v>769</v>
      </c>
      <c r="CP785" s="756">
        <v>0</v>
      </c>
      <c r="CQ785" s="756">
        <v>0</v>
      </c>
      <c r="CR785" s="756">
        <v>0</v>
      </c>
      <c r="CS785" s="756">
        <v>0</v>
      </c>
      <c r="CT785" s="756">
        <v>0</v>
      </c>
      <c r="CU785" s="756">
        <v>0</v>
      </c>
      <c r="CV785" s="756">
        <v>0</v>
      </c>
      <c r="CW785" s="646">
        <f t="shared" si="389"/>
        <v>0</v>
      </c>
      <c r="CX785" s="685"/>
      <c r="CY785" s="705">
        <f t="shared" ref="CY785:CY848" si="398">F785</f>
        <v>769</v>
      </c>
      <c r="CZ785" s="756">
        <v>0</v>
      </c>
      <c r="DA785" s="756">
        <v>0</v>
      </c>
      <c r="DB785" s="756">
        <v>0</v>
      </c>
      <c r="DC785" s="756">
        <v>0</v>
      </c>
      <c r="DD785" s="756">
        <v>0</v>
      </c>
      <c r="DE785" s="767">
        <f t="shared" si="377"/>
        <v>0</v>
      </c>
      <c r="DF785" s="756">
        <v>0</v>
      </c>
      <c r="DG785" s="756">
        <v>0</v>
      </c>
      <c r="DH785" s="756">
        <v>0</v>
      </c>
      <c r="DI785" s="756">
        <v>0</v>
      </c>
      <c r="DJ785" s="767">
        <f t="shared" si="378"/>
        <v>0</v>
      </c>
      <c r="DK785" s="715">
        <f t="shared" si="379"/>
        <v>0</v>
      </c>
      <c r="DL785" s="685"/>
      <c r="DM785" s="705">
        <f t="shared" ref="DM785:DM848" si="399">F785</f>
        <v>769</v>
      </c>
      <c r="DN785" s="715">
        <f t="shared" si="380"/>
        <v>0</v>
      </c>
    </row>
    <row r="786" spans="2:118" x14ac:dyDescent="0.25">
      <c r="B786" s="705">
        <v>770</v>
      </c>
      <c r="C786" s="765">
        <f>(1+_xlfn.XLOOKUP(INT((B786-1)/12)+1,'ZC Curve'!$B$8:$B$107,'ZC Curve'!R$8:R$107,,0))^(1/12)-1</f>
        <v>0</v>
      </c>
      <c r="D786" s="766">
        <f t="shared" si="381"/>
        <v>1</v>
      </c>
      <c r="E786" s="685"/>
      <c r="F786" s="705">
        <v>770</v>
      </c>
      <c r="G786" s="756">
        <v>0</v>
      </c>
      <c r="H786" s="756">
        <v>0</v>
      </c>
      <c r="I786" s="756">
        <v>0</v>
      </c>
      <c r="J786" s="756">
        <v>0</v>
      </c>
      <c r="K786" s="756">
        <v>0</v>
      </c>
      <c r="L786" s="756">
        <v>0</v>
      </c>
      <c r="M786" s="756">
        <v>0</v>
      </c>
      <c r="N786" s="646">
        <f t="shared" si="382"/>
        <v>0</v>
      </c>
      <c r="O786" s="594"/>
      <c r="P786" s="705">
        <f t="shared" ref="P786:P849" si="400">F786</f>
        <v>770</v>
      </c>
      <c r="Q786" s="756">
        <v>0</v>
      </c>
      <c r="R786" s="756">
        <v>0</v>
      </c>
      <c r="S786" s="756">
        <v>0</v>
      </c>
      <c r="T786" s="756">
        <v>0</v>
      </c>
      <c r="U786" s="756">
        <v>0</v>
      </c>
      <c r="V786" s="756">
        <v>0</v>
      </c>
      <c r="W786" s="756">
        <v>0</v>
      </c>
      <c r="X786" s="646">
        <f t="shared" si="383"/>
        <v>0</v>
      </c>
      <c r="Y786" s="594"/>
      <c r="Z786" s="705">
        <f t="shared" ref="Z786:Z849" si="401">P786</f>
        <v>770</v>
      </c>
      <c r="AA786" s="756">
        <f t="shared" si="393"/>
        <v>0</v>
      </c>
      <c r="AB786" s="756">
        <f t="shared" si="393"/>
        <v>0</v>
      </c>
      <c r="AC786" s="756">
        <f t="shared" si="393"/>
        <v>0</v>
      </c>
      <c r="AD786" s="756">
        <f t="shared" si="393"/>
        <v>0</v>
      </c>
      <c r="AE786" s="756">
        <f t="shared" si="393"/>
        <v>0</v>
      </c>
      <c r="AF786" s="756">
        <f t="shared" si="393"/>
        <v>0</v>
      </c>
      <c r="AG786" s="756">
        <f t="shared" si="393"/>
        <v>0</v>
      </c>
      <c r="AH786" s="646">
        <f t="shared" si="384"/>
        <v>0</v>
      </c>
      <c r="AI786" s="594"/>
      <c r="AJ786" s="705">
        <f t="shared" ref="AJ786:AJ849" si="402">F786</f>
        <v>770</v>
      </c>
      <c r="AK786" s="756">
        <v>0</v>
      </c>
      <c r="AL786" s="756">
        <v>0</v>
      </c>
      <c r="AM786" s="756">
        <v>0</v>
      </c>
      <c r="AN786" s="756">
        <v>0</v>
      </c>
      <c r="AO786" s="756">
        <v>0</v>
      </c>
      <c r="AP786" s="756">
        <v>0</v>
      </c>
      <c r="AQ786" s="756">
        <v>0</v>
      </c>
      <c r="AR786" s="646">
        <f t="shared" si="385"/>
        <v>0</v>
      </c>
      <c r="AS786" s="594"/>
      <c r="AT786" s="705">
        <f t="shared" ref="AT786:AT849" si="403">F786</f>
        <v>770</v>
      </c>
      <c r="AU786" s="756">
        <v>0</v>
      </c>
      <c r="AV786" s="756">
        <v>0</v>
      </c>
      <c r="AW786" s="756">
        <v>0</v>
      </c>
      <c r="AX786" s="756">
        <v>0</v>
      </c>
      <c r="AY786" s="756">
        <v>0</v>
      </c>
      <c r="AZ786" s="767">
        <f t="shared" si="392"/>
        <v>0</v>
      </c>
      <c r="BA786" s="756">
        <v>0</v>
      </c>
      <c r="BB786" s="756">
        <v>0</v>
      </c>
      <c r="BC786" s="756">
        <v>0</v>
      </c>
      <c r="BD786" s="756">
        <v>0</v>
      </c>
      <c r="BE786" s="767">
        <f t="shared" ref="BE786:BE849" si="404">SUM(BA786:BD786)</f>
        <v>0</v>
      </c>
      <c r="BF786" s="646">
        <f t="shared" ref="BF786:BF849" si="405">BE786-AZ786</f>
        <v>0</v>
      </c>
      <c r="BG786" s="594"/>
      <c r="BH786" s="705">
        <f t="shared" si="395"/>
        <v>770</v>
      </c>
      <c r="BI786" s="646">
        <f t="shared" ref="BI786:BI849" si="406">BF786+AR786+AH786</f>
        <v>0</v>
      </c>
      <c r="BJ786" s="594"/>
      <c r="BK786" s="705">
        <f t="shared" ref="BK786:BK849" si="407">F786</f>
        <v>770</v>
      </c>
      <c r="BL786" s="756">
        <v>0</v>
      </c>
      <c r="BM786" s="756">
        <v>0</v>
      </c>
      <c r="BN786" s="756">
        <v>0</v>
      </c>
      <c r="BO786" s="756">
        <v>0</v>
      </c>
      <c r="BP786" s="756">
        <v>0</v>
      </c>
      <c r="BQ786" s="756">
        <v>0</v>
      </c>
      <c r="BR786" s="756">
        <v>0</v>
      </c>
      <c r="BS786" s="646">
        <f t="shared" si="386"/>
        <v>0</v>
      </c>
      <c r="BT786" s="594"/>
      <c r="BU786" s="705">
        <f t="shared" ref="BU786:BU849" si="408">F786</f>
        <v>770</v>
      </c>
      <c r="BV786" s="756">
        <v>0</v>
      </c>
      <c r="BW786" s="756">
        <v>0</v>
      </c>
      <c r="BX786" s="756">
        <v>0</v>
      </c>
      <c r="BY786" s="756">
        <v>0</v>
      </c>
      <c r="BZ786" s="756">
        <v>0</v>
      </c>
      <c r="CA786" s="756">
        <v>0</v>
      </c>
      <c r="CB786" s="756">
        <v>0</v>
      </c>
      <c r="CC786" s="646">
        <f t="shared" si="387"/>
        <v>0</v>
      </c>
      <c r="CD786" s="594"/>
      <c r="CE786" s="705">
        <f t="shared" si="396"/>
        <v>770</v>
      </c>
      <c r="CF786" s="756">
        <f t="shared" si="394"/>
        <v>0</v>
      </c>
      <c r="CG786" s="756">
        <f t="shared" si="394"/>
        <v>0</v>
      </c>
      <c r="CH786" s="756">
        <f t="shared" si="394"/>
        <v>0</v>
      </c>
      <c r="CI786" s="756">
        <f t="shared" si="394"/>
        <v>0</v>
      </c>
      <c r="CJ786" s="756">
        <f t="shared" si="394"/>
        <v>0</v>
      </c>
      <c r="CK786" s="756">
        <f t="shared" si="394"/>
        <v>0</v>
      </c>
      <c r="CL786" s="756">
        <f t="shared" si="394"/>
        <v>0</v>
      </c>
      <c r="CM786" s="646">
        <f t="shared" si="388"/>
        <v>0</v>
      </c>
      <c r="CN786" s="594"/>
      <c r="CO786" s="705">
        <f t="shared" si="397"/>
        <v>770</v>
      </c>
      <c r="CP786" s="756">
        <v>0</v>
      </c>
      <c r="CQ786" s="756">
        <v>0</v>
      </c>
      <c r="CR786" s="756">
        <v>0</v>
      </c>
      <c r="CS786" s="756">
        <v>0</v>
      </c>
      <c r="CT786" s="756">
        <v>0</v>
      </c>
      <c r="CU786" s="756">
        <v>0</v>
      </c>
      <c r="CV786" s="756">
        <v>0</v>
      </c>
      <c r="CW786" s="646">
        <f t="shared" si="389"/>
        <v>0</v>
      </c>
      <c r="CX786" s="685"/>
      <c r="CY786" s="705">
        <f t="shared" si="398"/>
        <v>770</v>
      </c>
      <c r="CZ786" s="756">
        <v>0</v>
      </c>
      <c r="DA786" s="756">
        <v>0</v>
      </c>
      <c r="DB786" s="756">
        <v>0</v>
      </c>
      <c r="DC786" s="756">
        <v>0</v>
      </c>
      <c r="DD786" s="756">
        <v>0</v>
      </c>
      <c r="DE786" s="767">
        <f t="shared" ref="DE786:DE849" si="409">SUM(CZ786:DD786)</f>
        <v>0</v>
      </c>
      <c r="DF786" s="756">
        <v>0</v>
      </c>
      <c r="DG786" s="756">
        <v>0</v>
      </c>
      <c r="DH786" s="756">
        <v>0</v>
      </c>
      <c r="DI786" s="756">
        <v>0</v>
      </c>
      <c r="DJ786" s="767">
        <f t="shared" ref="DJ786:DJ849" si="410">SUM(DF786:DI786)</f>
        <v>0</v>
      </c>
      <c r="DK786" s="715">
        <f t="shared" ref="DK786:DK849" si="411">DJ786-DE786</f>
        <v>0</v>
      </c>
      <c r="DL786" s="685"/>
      <c r="DM786" s="705">
        <f t="shared" si="399"/>
        <v>770</v>
      </c>
      <c r="DN786" s="715">
        <f t="shared" ref="DN786:DN849" si="412">DK786+CW786+CM786</f>
        <v>0</v>
      </c>
    </row>
    <row r="787" spans="2:118" x14ac:dyDescent="0.25">
      <c r="B787" s="705">
        <v>771</v>
      </c>
      <c r="C787" s="765">
        <f>(1+_xlfn.XLOOKUP(INT((B787-1)/12)+1,'ZC Curve'!$B$8:$B$107,'ZC Curve'!R$8:R$107,,0))^(1/12)-1</f>
        <v>0</v>
      </c>
      <c r="D787" s="766">
        <f t="shared" ref="D787:D850" si="413">D786/(1+C787)</f>
        <v>1</v>
      </c>
      <c r="E787" s="685"/>
      <c r="F787" s="705">
        <v>771</v>
      </c>
      <c r="G787" s="756">
        <v>0</v>
      </c>
      <c r="H787" s="756">
        <v>0</v>
      </c>
      <c r="I787" s="756">
        <v>0</v>
      </c>
      <c r="J787" s="756">
        <v>0</v>
      </c>
      <c r="K787" s="756">
        <v>0</v>
      </c>
      <c r="L787" s="756">
        <v>0</v>
      </c>
      <c r="M787" s="756">
        <v>0</v>
      </c>
      <c r="N787" s="646">
        <f t="shared" ref="N787:N850" si="414">SUM(H787:L787)-G787-M787</f>
        <v>0</v>
      </c>
      <c r="O787" s="594"/>
      <c r="P787" s="705">
        <f t="shared" si="400"/>
        <v>771</v>
      </c>
      <c r="Q787" s="756">
        <v>0</v>
      </c>
      <c r="R787" s="756">
        <v>0</v>
      </c>
      <c r="S787" s="756">
        <v>0</v>
      </c>
      <c r="T787" s="756">
        <v>0</v>
      </c>
      <c r="U787" s="756">
        <v>0</v>
      </c>
      <c r="V787" s="756">
        <v>0</v>
      </c>
      <c r="W787" s="756">
        <v>0</v>
      </c>
      <c r="X787" s="646">
        <f t="shared" ref="X787:X850" si="415">SUM(R787:V787)-Q787-W787</f>
        <v>0</v>
      </c>
      <c r="Y787" s="594"/>
      <c r="Z787" s="705">
        <f t="shared" si="401"/>
        <v>771</v>
      </c>
      <c r="AA787" s="756">
        <f t="shared" si="393"/>
        <v>0</v>
      </c>
      <c r="AB787" s="756">
        <f t="shared" si="393"/>
        <v>0</v>
      </c>
      <c r="AC787" s="756">
        <f t="shared" si="393"/>
        <v>0</v>
      </c>
      <c r="AD787" s="756">
        <f t="shared" si="393"/>
        <v>0</v>
      </c>
      <c r="AE787" s="756">
        <f t="shared" si="393"/>
        <v>0</v>
      </c>
      <c r="AF787" s="756">
        <f t="shared" si="393"/>
        <v>0</v>
      </c>
      <c r="AG787" s="756">
        <f t="shared" si="393"/>
        <v>0</v>
      </c>
      <c r="AH787" s="646">
        <f t="shared" ref="AH787:AH850" si="416">SUM(AB787:AF787)-AA787-AG787</f>
        <v>0</v>
      </c>
      <c r="AI787" s="594"/>
      <c r="AJ787" s="705">
        <f t="shared" si="402"/>
        <v>771</v>
      </c>
      <c r="AK787" s="756">
        <v>0</v>
      </c>
      <c r="AL787" s="756">
        <v>0</v>
      </c>
      <c r="AM787" s="756">
        <v>0</v>
      </c>
      <c r="AN787" s="756">
        <v>0</v>
      </c>
      <c r="AO787" s="756">
        <v>0</v>
      </c>
      <c r="AP787" s="756">
        <v>0</v>
      </c>
      <c r="AQ787" s="756">
        <v>0</v>
      </c>
      <c r="AR787" s="646">
        <f t="shared" ref="AR787:AR850" si="417">SUM(AL787:AP787)-AK787-AQ787</f>
        <v>0</v>
      </c>
      <c r="AS787" s="594"/>
      <c r="AT787" s="705">
        <f t="shared" si="403"/>
        <v>771</v>
      </c>
      <c r="AU787" s="756">
        <v>0</v>
      </c>
      <c r="AV787" s="756">
        <v>0</v>
      </c>
      <c r="AW787" s="756">
        <v>0</v>
      </c>
      <c r="AX787" s="756">
        <v>0</v>
      </c>
      <c r="AY787" s="756">
        <v>0</v>
      </c>
      <c r="AZ787" s="767">
        <f t="shared" si="392"/>
        <v>0</v>
      </c>
      <c r="BA787" s="756">
        <v>0</v>
      </c>
      <c r="BB787" s="756">
        <v>0</v>
      </c>
      <c r="BC787" s="756">
        <v>0</v>
      </c>
      <c r="BD787" s="756">
        <v>0</v>
      </c>
      <c r="BE787" s="767">
        <f t="shared" si="404"/>
        <v>0</v>
      </c>
      <c r="BF787" s="646">
        <f t="shared" si="405"/>
        <v>0</v>
      </c>
      <c r="BG787" s="594"/>
      <c r="BH787" s="705">
        <f t="shared" si="395"/>
        <v>771</v>
      </c>
      <c r="BI787" s="646">
        <f t="shared" si="406"/>
        <v>0</v>
      </c>
      <c r="BJ787" s="594"/>
      <c r="BK787" s="705">
        <f t="shared" si="407"/>
        <v>771</v>
      </c>
      <c r="BL787" s="756">
        <v>0</v>
      </c>
      <c r="BM787" s="756">
        <v>0</v>
      </c>
      <c r="BN787" s="756">
        <v>0</v>
      </c>
      <c r="BO787" s="756">
        <v>0</v>
      </c>
      <c r="BP787" s="756">
        <v>0</v>
      </c>
      <c r="BQ787" s="756">
        <v>0</v>
      </c>
      <c r="BR787" s="756">
        <v>0</v>
      </c>
      <c r="BS787" s="646">
        <f t="shared" ref="BS787:BS850" si="418">SUM(BM787:BQ787)-BL787-BR787</f>
        <v>0</v>
      </c>
      <c r="BT787" s="594"/>
      <c r="BU787" s="705">
        <f t="shared" si="408"/>
        <v>771</v>
      </c>
      <c r="BV787" s="756">
        <v>0</v>
      </c>
      <c r="BW787" s="756">
        <v>0</v>
      </c>
      <c r="BX787" s="756">
        <v>0</v>
      </c>
      <c r="BY787" s="756">
        <v>0</v>
      </c>
      <c r="BZ787" s="756">
        <v>0</v>
      </c>
      <c r="CA787" s="756">
        <v>0</v>
      </c>
      <c r="CB787" s="756">
        <v>0</v>
      </c>
      <c r="CC787" s="646">
        <f t="shared" ref="CC787:CC850" si="419">SUM(BW787:CA787)-BV787-CB787</f>
        <v>0</v>
      </c>
      <c r="CD787" s="594"/>
      <c r="CE787" s="705">
        <f t="shared" si="396"/>
        <v>771</v>
      </c>
      <c r="CF787" s="756">
        <f t="shared" si="394"/>
        <v>0</v>
      </c>
      <c r="CG787" s="756">
        <f t="shared" si="394"/>
        <v>0</v>
      </c>
      <c r="CH787" s="756">
        <f t="shared" si="394"/>
        <v>0</v>
      </c>
      <c r="CI787" s="756">
        <f t="shared" si="394"/>
        <v>0</v>
      </c>
      <c r="CJ787" s="756">
        <f t="shared" si="394"/>
        <v>0</v>
      </c>
      <c r="CK787" s="756">
        <f t="shared" si="394"/>
        <v>0</v>
      </c>
      <c r="CL787" s="756">
        <f t="shared" si="394"/>
        <v>0</v>
      </c>
      <c r="CM787" s="646">
        <f t="shared" ref="CM787:CM850" si="420">SUM(CG787:CK787)-CF787-CL787</f>
        <v>0</v>
      </c>
      <c r="CN787" s="594"/>
      <c r="CO787" s="705">
        <f t="shared" si="397"/>
        <v>771</v>
      </c>
      <c r="CP787" s="756">
        <v>0</v>
      </c>
      <c r="CQ787" s="756">
        <v>0</v>
      </c>
      <c r="CR787" s="756">
        <v>0</v>
      </c>
      <c r="CS787" s="756">
        <v>0</v>
      </c>
      <c r="CT787" s="756">
        <v>0</v>
      </c>
      <c r="CU787" s="756">
        <v>0</v>
      </c>
      <c r="CV787" s="756">
        <v>0</v>
      </c>
      <c r="CW787" s="646">
        <f t="shared" ref="CW787:CW850" si="421">SUM(CQ787:CU787)-CP787-CV787</f>
        <v>0</v>
      </c>
      <c r="CX787" s="685"/>
      <c r="CY787" s="705">
        <f t="shared" si="398"/>
        <v>771</v>
      </c>
      <c r="CZ787" s="756">
        <v>0</v>
      </c>
      <c r="DA787" s="756">
        <v>0</v>
      </c>
      <c r="DB787" s="756">
        <v>0</v>
      </c>
      <c r="DC787" s="756">
        <v>0</v>
      </c>
      <c r="DD787" s="756">
        <v>0</v>
      </c>
      <c r="DE787" s="767">
        <f t="shared" si="409"/>
        <v>0</v>
      </c>
      <c r="DF787" s="756">
        <v>0</v>
      </c>
      <c r="DG787" s="756">
        <v>0</v>
      </c>
      <c r="DH787" s="756">
        <v>0</v>
      </c>
      <c r="DI787" s="756">
        <v>0</v>
      </c>
      <c r="DJ787" s="767">
        <f t="shared" si="410"/>
        <v>0</v>
      </c>
      <c r="DK787" s="715">
        <f t="shared" si="411"/>
        <v>0</v>
      </c>
      <c r="DL787" s="685"/>
      <c r="DM787" s="705">
        <f t="shared" si="399"/>
        <v>771</v>
      </c>
      <c r="DN787" s="715">
        <f t="shared" si="412"/>
        <v>0</v>
      </c>
    </row>
    <row r="788" spans="2:118" x14ac:dyDescent="0.25">
      <c r="B788" s="705">
        <v>772</v>
      </c>
      <c r="C788" s="765">
        <f>(1+_xlfn.XLOOKUP(INT((B788-1)/12)+1,'ZC Curve'!$B$8:$B$107,'ZC Curve'!R$8:R$107,,0))^(1/12)-1</f>
        <v>0</v>
      </c>
      <c r="D788" s="766">
        <f t="shared" si="413"/>
        <v>1</v>
      </c>
      <c r="E788" s="685"/>
      <c r="F788" s="705">
        <v>772</v>
      </c>
      <c r="G788" s="756">
        <v>0</v>
      </c>
      <c r="H788" s="756">
        <v>0</v>
      </c>
      <c r="I788" s="756">
        <v>0</v>
      </c>
      <c r="J788" s="756">
        <v>0</v>
      </c>
      <c r="K788" s="756">
        <v>0</v>
      </c>
      <c r="L788" s="756">
        <v>0</v>
      </c>
      <c r="M788" s="756">
        <v>0</v>
      </c>
      <c r="N788" s="646">
        <f t="shared" si="414"/>
        <v>0</v>
      </c>
      <c r="O788" s="594"/>
      <c r="P788" s="705">
        <f t="shared" si="400"/>
        <v>772</v>
      </c>
      <c r="Q788" s="756">
        <v>0</v>
      </c>
      <c r="R788" s="756">
        <v>0</v>
      </c>
      <c r="S788" s="756">
        <v>0</v>
      </c>
      <c r="T788" s="756">
        <v>0</v>
      </c>
      <c r="U788" s="756">
        <v>0</v>
      </c>
      <c r="V788" s="756">
        <v>0</v>
      </c>
      <c r="W788" s="756">
        <v>0</v>
      </c>
      <c r="X788" s="646">
        <f t="shared" si="415"/>
        <v>0</v>
      </c>
      <c r="Y788" s="594"/>
      <c r="Z788" s="705">
        <f t="shared" si="401"/>
        <v>772</v>
      </c>
      <c r="AA788" s="756">
        <f t="shared" si="393"/>
        <v>0</v>
      </c>
      <c r="AB788" s="756">
        <f t="shared" si="393"/>
        <v>0</v>
      </c>
      <c r="AC788" s="756">
        <f t="shared" si="393"/>
        <v>0</v>
      </c>
      <c r="AD788" s="756">
        <f t="shared" si="393"/>
        <v>0</v>
      </c>
      <c r="AE788" s="756">
        <f t="shared" si="393"/>
        <v>0</v>
      </c>
      <c r="AF788" s="756">
        <f t="shared" si="393"/>
        <v>0</v>
      </c>
      <c r="AG788" s="756">
        <f t="shared" si="393"/>
        <v>0</v>
      </c>
      <c r="AH788" s="646">
        <f t="shared" si="416"/>
        <v>0</v>
      </c>
      <c r="AI788" s="594"/>
      <c r="AJ788" s="705">
        <f t="shared" si="402"/>
        <v>772</v>
      </c>
      <c r="AK788" s="756">
        <v>0</v>
      </c>
      <c r="AL788" s="756">
        <v>0</v>
      </c>
      <c r="AM788" s="756">
        <v>0</v>
      </c>
      <c r="AN788" s="756">
        <v>0</v>
      </c>
      <c r="AO788" s="756">
        <v>0</v>
      </c>
      <c r="AP788" s="756">
        <v>0</v>
      </c>
      <c r="AQ788" s="756">
        <v>0</v>
      </c>
      <c r="AR788" s="646">
        <f t="shared" si="417"/>
        <v>0</v>
      </c>
      <c r="AS788" s="594"/>
      <c r="AT788" s="705">
        <f t="shared" si="403"/>
        <v>772</v>
      </c>
      <c r="AU788" s="756">
        <v>0</v>
      </c>
      <c r="AV788" s="756">
        <v>0</v>
      </c>
      <c r="AW788" s="756">
        <v>0</v>
      </c>
      <c r="AX788" s="756">
        <v>0</v>
      </c>
      <c r="AY788" s="756">
        <v>0</v>
      </c>
      <c r="AZ788" s="767">
        <f t="shared" si="392"/>
        <v>0</v>
      </c>
      <c r="BA788" s="756">
        <v>0</v>
      </c>
      <c r="BB788" s="756">
        <v>0</v>
      </c>
      <c r="BC788" s="756">
        <v>0</v>
      </c>
      <c r="BD788" s="756">
        <v>0</v>
      </c>
      <c r="BE788" s="767">
        <f t="shared" si="404"/>
        <v>0</v>
      </c>
      <c r="BF788" s="646">
        <f t="shared" si="405"/>
        <v>0</v>
      </c>
      <c r="BG788" s="594"/>
      <c r="BH788" s="705">
        <f t="shared" si="395"/>
        <v>772</v>
      </c>
      <c r="BI788" s="646">
        <f t="shared" si="406"/>
        <v>0</v>
      </c>
      <c r="BJ788" s="594"/>
      <c r="BK788" s="705">
        <f t="shared" si="407"/>
        <v>772</v>
      </c>
      <c r="BL788" s="756">
        <v>0</v>
      </c>
      <c r="BM788" s="756">
        <v>0</v>
      </c>
      <c r="BN788" s="756">
        <v>0</v>
      </c>
      <c r="BO788" s="756">
        <v>0</v>
      </c>
      <c r="BP788" s="756">
        <v>0</v>
      </c>
      <c r="BQ788" s="756">
        <v>0</v>
      </c>
      <c r="BR788" s="756">
        <v>0</v>
      </c>
      <c r="BS788" s="646">
        <f t="shared" si="418"/>
        <v>0</v>
      </c>
      <c r="BT788" s="594"/>
      <c r="BU788" s="705">
        <f t="shared" si="408"/>
        <v>772</v>
      </c>
      <c r="BV788" s="756">
        <v>0</v>
      </c>
      <c r="BW788" s="756">
        <v>0</v>
      </c>
      <c r="BX788" s="756">
        <v>0</v>
      </c>
      <c r="BY788" s="756">
        <v>0</v>
      </c>
      <c r="BZ788" s="756">
        <v>0</v>
      </c>
      <c r="CA788" s="756">
        <v>0</v>
      </c>
      <c r="CB788" s="756">
        <v>0</v>
      </c>
      <c r="CC788" s="646">
        <f t="shared" si="419"/>
        <v>0</v>
      </c>
      <c r="CD788" s="594"/>
      <c r="CE788" s="705">
        <f t="shared" si="396"/>
        <v>772</v>
      </c>
      <c r="CF788" s="756">
        <f t="shared" si="394"/>
        <v>0</v>
      </c>
      <c r="CG788" s="756">
        <f t="shared" si="394"/>
        <v>0</v>
      </c>
      <c r="CH788" s="756">
        <f t="shared" si="394"/>
        <v>0</v>
      </c>
      <c r="CI788" s="756">
        <f t="shared" si="394"/>
        <v>0</v>
      </c>
      <c r="CJ788" s="756">
        <f t="shared" si="394"/>
        <v>0</v>
      </c>
      <c r="CK788" s="756">
        <f t="shared" si="394"/>
        <v>0</v>
      </c>
      <c r="CL788" s="756">
        <f t="shared" si="394"/>
        <v>0</v>
      </c>
      <c r="CM788" s="646">
        <f t="shared" si="420"/>
        <v>0</v>
      </c>
      <c r="CN788" s="594"/>
      <c r="CO788" s="705">
        <f t="shared" si="397"/>
        <v>772</v>
      </c>
      <c r="CP788" s="756">
        <v>0</v>
      </c>
      <c r="CQ788" s="756">
        <v>0</v>
      </c>
      <c r="CR788" s="756">
        <v>0</v>
      </c>
      <c r="CS788" s="756">
        <v>0</v>
      </c>
      <c r="CT788" s="756">
        <v>0</v>
      </c>
      <c r="CU788" s="756">
        <v>0</v>
      </c>
      <c r="CV788" s="756">
        <v>0</v>
      </c>
      <c r="CW788" s="646">
        <f t="shared" si="421"/>
        <v>0</v>
      </c>
      <c r="CX788" s="685"/>
      <c r="CY788" s="705">
        <f t="shared" si="398"/>
        <v>772</v>
      </c>
      <c r="CZ788" s="756">
        <v>0</v>
      </c>
      <c r="DA788" s="756">
        <v>0</v>
      </c>
      <c r="DB788" s="756">
        <v>0</v>
      </c>
      <c r="DC788" s="756">
        <v>0</v>
      </c>
      <c r="DD788" s="756">
        <v>0</v>
      </c>
      <c r="DE788" s="767">
        <f t="shared" si="409"/>
        <v>0</v>
      </c>
      <c r="DF788" s="756">
        <v>0</v>
      </c>
      <c r="DG788" s="756">
        <v>0</v>
      </c>
      <c r="DH788" s="756">
        <v>0</v>
      </c>
      <c r="DI788" s="756">
        <v>0</v>
      </c>
      <c r="DJ788" s="767">
        <f t="shared" si="410"/>
        <v>0</v>
      </c>
      <c r="DK788" s="715">
        <f t="shared" si="411"/>
        <v>0</v>
      </c>
      <c r="DL788" s="685"/>
      <c r="DM788" s="705">
        <f t="shared" si="399"/>
        <v>772</v>
      </c>
      <c r="DN788" s="715">
        <f t="shared" si="412"/>
        <v>0</v>
      </c>
    </row>
    <row r="789" spans="2:118" x14ac:dyDescent="0.25">
      <c r="B789" s="705">
        <v>773</v>
      </c>
      <c r="C789" s="765">
        <f>(1+_xlfn.XLOOKUP(INT((B789-1)/12)+1,'ZC Curve'!$B$8:$B$107,'ZC Curve'!R$8:R$107,,0))^(1/12)-1</f>
        <v>0</v>
      </c>
      <c r="D789" s="766">
        <f t="shared" si="413"/>
        <v>1</v>
      </c>
      <c r="E789" s="685"/>
      <c r="F789" s="705">
        <v>773</v>
      </c>
      <c r="G789" s="756">
        <v>0</v>
      </c>
      <c r="H789" s="756">
        <v>0</v>
      </c>
      <c r="I789" s="756">
        <v>0</v>
      </c>
      <c r="J789" s="756">
        <v>0</v>
      </c>
      <c r="K789" s="756">
        <v>0</v>
      </c>
      <c r="L789" s="756">
        <v>0</v>
      </c>
      <c r="M789" s="756">
        <v>0</v>
      </c>
      <c r="N789" s="646">
        <f t="shared" si="414"/>
        <v>0</v>
      </c>
      <c r="O789" s="594"/>
      <c r="P789" s="705">
        <f t="shared" si="400"/>
        <v>773</v>
      </c>
      <c r="Q789" s="756">
        <v>0</v>
      </c>
      <c r="R789" s="756">
        <v>0</v>
      </c>
      <c r="S789" s="756">
        <v>0</v>
      </c>
      <c r="T789" s="756">
        <v>0</v>
      </c>
      <c r="U789" s="756">
        <v>0</v>
      </c>
      <c r="V789" s="756">
        <v>0</v>
      </c>
      <c r="W789" s="756">
        <v>0</v>
      </c>
      <c r="X789" s="646">
        <f t="shared" si="415"/>
        <v>0</v>
      </c>
      <c r="Y789" s="594"/>
      <c r="Z789" s="705">
        <f t="shared" si="401"/>
        <v>773</v>
      </c>
      <c r="AA789" s="756">
        <f t="shared" si="393"/>
        <v>0</v>
      </c>
      <c r="AB789" s="756">
        <f t="shared" si="393"/>
        <v>0</v>
      </c>
      <c r="AC789" s="756">
        <f t="shared" si="393"/>
        <v>0</v>
      </c>
      <c r="AD789" s="756">
        <f t="shared" si="393"/>
        <v>0</v>
      </c>
      <c r="AE789" s="756">
        <f t="shared" si="393"/>
        <v>0</v>
      </c>
      <c r="AF789" s="756">
        <f t="shared" si="393"/>
        <v>0</v>
      </c>
      <c r="AG789" s="756">
        <f t="shared" si="393"/>
        <v>0</v>
      </c>
      <c r="AH789" s="646">
        <f t="shared" si="416"/>
        <v>0</v>
      </c>
      <c r="AI789" s="594"/>
      <c r="AJ789" s="705">
        <f t="shared" si="402"/>
        <v>773</v>
      </c>
      <c r="AK789" s="756">
        <v>0</v>
      </c>
      <c r="AL789" s="756">
        <v>0</v>
      </c>
      <c r="AM789" s="756">
        <v>0</v>
      </c>
      <c r="AN789" s="756">
        <v>0</v>
      </c>
      <c r="AO789" s="756">
        <v>0</v>
      </c>
      <c r="AP789" s="756">
        <v>0</v>
      </c>
      <c r="AQ789" s="756">
        <v>0</v>
      </c>
      <c r="AR789" s="646">
        <f t="shared" si="417"/>
        <v>0</v>
      </c>
      <c r="AS789" s="594"/>
      <c r="AT789" s="705">
        <f t="shared" si="403"/>
        <v>773</v>
      </c>
      <c r="AU789" s="756">
        <v>0</v>
      </c>
      <c r="AV789" s="756">
        <v>0</v>
      </c>
      <c r="AW789" s="756">
        <v>0</v>
      </c>
      <c r="AX789" s="756">
        <v>0</v>
      </c>
      <c r="AY789" s="756">
        <v>0</v>
      </c>
      <c r="AZ789" s="767">
        <f t="shared" si="392"/>
        <v>0</v>
      </c>
      <c r="BA789" s="756">
        <v>0</v>
      </c>
      <c r="BB789" s="756">
        <v>0</v>
      </c>
      <c r="BC789" s="756">
        <v>0</v>
      </c>
      <c r="BD789" s="756">
        <v>0</v>
      </c>
      <c r="BE789" s="767">
        <f t="shared" si="404"/>
        <v>0</v>
      </c>
      <c r="BF789" s="646">
        <f t="shared" si="405"/>
        <v>0</v>
      </c>
      <c r="BG789" s="594"/>
      <c r="BH789" s="705">
        <f t="shared" si="395"/>
        <v>773</v>
      </c>
      <c r="BI789" s="646">
        <f t="shared" si="406"/>
        <v>0</v>
      </c>
      <c r="BJ789" s="594"/>
      <c r="BK789" s="705">
        <f t="shared" si="407"/>
        <v>773</v>
      </c>
      <c r="BL789" s="756">
        <v>0</v>
      </c>
      <c r="BM789" s="756">
        <v>0</v>
      </c>
      <c r="BN789" s="756">
        <v>0</v>
      </c>
      <c r="BO789" s="756">
        <v>0</v>
      </c>
      <c r="BP789" s="756">
        <v>0</v>
      </c>
      <c r="BQ789" s="756">
        <v>0</v>
      </c>
      <c r="BR789" s="756">
        <v>0</v>
      </c>
      <c r="BS789" s="646">
        <f t="shared" si="418"/>
        <v>0</v>
      </c>
      <c r="BT789" s="594"/>
      <c r="BU789" s="705">
        <f t="shared" si="408"/>
        <v>773</v>
      </c>
      <c r="BV789" s="756">
        <v>0</v>
      </c>
      <c r="BW789" s="756">
        <v>0</v>
      </c>
      <c r="BX789" s="756">
        <v>0</v>
      </c>
      <c r="BY789" s="756">
        <v>0</v>
      </c>
      <c r="BZ789" s="756">
        <v>0</v>
      </c>
      <c r="CA789" s="756">
        <v>0</v>
      </c>
      <c r="CB789" s="756">
        <v>0</v>
      </c>
      <c r="CC789" s="646">
        <f t="shared" si="419"/>
        <v>0</v>
      </c>
      <c r="CD789" s="594"/>
      <c r="CE789" s="705">
        <f t="shared" si="396"/>
        <v>773</v>
      </c>
      <c r="CF789" s="756">
        <f t="shared" si="394"/>
        <v>0</v>
      </c>
      <c r="CG789" s="756">
        <f t="shared" si="394"/>
        <v>0</v>
      </c>
      <c r="CH789" s="756">
        <f t="shared" si="394"/>
        <v>0</v>
      </c>
      <c r="CI789" s="756">
        <f t="shared" si="394"/>
        <v>0</v>
      </c>
      <c r="CJ789" s="756">
        <f t="shared" si="394"/>
        <v>0</v>
      </c>
      <c r="CK789" s="756">
        <f t="shared" si="394"/>
        <v>0</v>
      </c>
      <c r="CL789" s="756">
        <f t="shared" si="394"/>
        <v>0</v>
      </c>
      <c r="CM789" s="646">
        <f t="shared" si="420"/>
        <v>0</v>
      </c>
      <c r="CN789" s="594"/>
      <c r="CO789" s="705">
        <f t="shared" si="397"/>
        <v>773</v>
      </c>
      <c r="CP789" s="756">
        <v>0</v>
      </c>
      <c r="CQ789" s="756">
        <v>0</v>
      </c>
      <c r="CR789" s="756">
        <v>0</v>
      </c>
      <c r="CS789" s="756">
        <v>0</v>
      </c>
      <c r="CT789" s="756">
        <v>0</v>
      </c>
      <c r="CU789" s="756">
        <v>0</v>
      </c>
      <c r="CV789" s="756">
        <v>0</v>
      </c>
      <c r="CW789" s="646">
        <f t="shared" si="421"/>
        <v>0</v>
      </c>
      <c r="CX789" s="685"/>
      <c r="CY789" s="705">
        <f t="shared" si="398"/>
        <v>773</v>
      </c>
      <c r="CZ789" s="756">
        <v>0</v>
      </c>
      <c r="DA789" s="756">
        <v>0</v>
      </c>
      <c r="DB789" s="756">
        <v>0</v>
      </c>
      <c r="DC789" s="756">
        <v>0</v>
      </c>
      <c r="DD789" s="756">
        <v>0</v>
      </c>
      <c r="DE789" s="767">
        <f t="shared" si="409"/>
        <v>0</v>
      </c>
      <c r="DF789" s="756">
        <v>0</v>
      </c>
      <c r="DG789" s="756">
        <v>0</v>
      </c>
      <c r="DH789" s="756">
        <v>0</v>
      </c>
      <c r="DI789" s="756">
        <v>0</v>
      </c>
      <c r="DJ789" s="767">
        <f t="shared" si="410"/>
        <v>0</v>
      </c>
      <c r="DK789" s="715">
        <f t="shared" si="411"/>
        <v>0</v>
      </c>
      <c r="DL789" s="685"/>
      <c r="DM789" s="705">
        <f t="shared" si="399"/>
        <v>773</v>
      </c>
      <c r="DN789" s="715">
        <f t="shared" si="412"/>
        <v>0</v>
      </c>
    </row>
    <row r="790" spans="2:118" x14ac:dyDescent="0.25">
      <c r="B790" s="705">
        <v>774</v>
      </c>
      <c r="C790" s="765">
        <f>(1+_xlfn.XLOOKUP(INT((B790-1)/12)+1,'ZC Curve'!$B$8:$B$107,'ZC Curve'!R$8:R$107,,0))^(1/12)-1</f>
        <v>0</v>
      </c>
      <c r="D790" s="766">
        <f t="shared" si="413"/>
        <v>1</v>
      </c>
      <c r="E790" s="685"/>
      <c r="F790" s="705">
        <v>774</v>
      </c>
      <c r="G790" s="756">
        <v>0</v>
      </c>
      <c r="H790" s="756">
        <v>0</v>
      </c>
      <c r="I790" s="756">
        <v>0</v>
      </c>
      <c r="J790" s="756">
        <v>0</v>
      </c>
      <c r="K790" s="756">
        <v>0</v>
      </c>
      <c r="L790" s="756">
        <v>0</v>
      </c>
      <c r="M790" s="756">
        <v>0</v>
      </c>
      <c r="N790" s="646">
        <f t="shared" si="414"/>
        <v>0</v>
      </c>
      <c r="O790" s="594"/>
      <c r="P790" s="705">
        <f t="shared" si="400"/>
        <v>774</v>
      </c>
      <c r="Q790" s="756">
        <v>0</v>
      </c>
      <c r="R790" s="756">
        <v>0</v>
      </c>
      <c r="S790" s="756">
        <v>0</v>
      </c>
      <c r="T790" s="756">
        <v>0</v>
      </c>
      <c r="U790" s="756">
        <v>0</v>
      </c>
      <c r="V790" s="756">
        <v>0</v>
      </c>
      <c r="W790" s="756">
        <v>0</v>
      </c>
      <c r="X790" s="646">
        <f t="shared" si="415"/>
        <v>0</v>
      </c>
      <c r="Y790" s="594"/>
      <c r="Z790" s="705">
        <f t="shared" si="401"/>
        <v>774</v>
      </c>
      <c r="AA790" s="756">
        <f t="shared" si="393"/>
        <v>0</v>
      </c>
      <c r="AB790" s="756">
        <f t="shared" si="393"/>
        <v>0</v>
      </c>
      <c r="AC790" s="756">
        <f t="shared" si="393"/>
        <v>0</v>
      </c>
      <c r="AD790" s="756">
        <f t="shared" si="393"/>
        <v>0</v>
      </c>
      <c r="AE790" s="756">
        <f t="shared" si="393"/>
        <v>0</v>
      </c>
      <c r="AF790" s="756">
        <f t="shared" si="393"/>
        <v>0</v>
      </c>
      <c r="AG790" s="756">
        <f t="shared" si="393"/>
        <v>0</v>
      </c>
      <c r="AH790" s="646">
        <f t="shared" si="416"/>
        <v>0</v>
      </c>
      <c r="AI790" s="594"/>
      <c r="AJ790" s="705">
        <f t="shared" si="402"/>
        <v>774</v>
      </c>
      <c r="AK790" s="756">
        <v>0</v>
      </c>
      <c r="AL790" s="756">
        <v>0</v>
      </c>
      <c r="AM790" s="756">
        <v>0</v>
      </c>
      <c r="AN790" s="756">
        <v>0</v>
      </c>
      <c r="AO790" s="756">
        <v>0</v>
      </c>
      <c r="AP790" s="756">
        <v>0</v>
      </c>
      <c r="AQ790" s="756">
        <v>0</v>
      </c>
      <c r="AR790" s="646">
        <f t="shared" si="417"/>
        <v>0</v>
      </c>
      <c r="AS790" s="594"/>
      <c r="AT790" s="705">
        <f t="shared" si="403"/>
        <v>774</v>
      </c>
      <c r="AU790" s="756">
        <v>0</v>
      </c>
      <c r="AV790" s="756">
        <v>0</v>
      </c>
      <c r="AW790" s="756">
        <v>0</v>
      </c>
      <c r="AX790" s="756">
        <v>0</v>
      </c>
      <c r="AY790" s="756">
        <v>0</v>
      </c>
      <c r="AZ790" s="767">
        <f t="shared" si="392"/>
        <v>0</v>
      </c>
      <c r="BA790" s="756">
        <v>0</v>
      </c>
      <c r="BB790" s="756">
        <v>0</v>
      </c>
      <c r="BC790" s="756">
        <v>0</v>
      </c>
      <c r="BD790" s="756">
        <v>0</v>
      </c>
      <c r="BE790" s="767">
        <f t="shared" si="404"/>
        <v>0</v>
      </c>
      <c r="BF790" s="646">
        <f t="shared" si="405"/>
        <v>0</v>
      </c>
      <c r="BG790" s="594"/>
      <c r="BH790" s="705">
        <f t="shared" si="395"/>
        <v>774</v>
      </c>
      <c r="BI790" s="646">
        <f t="shared" si="406"/>
        <v>0</v>
      </c>
      <c r="BJ790" s="594"/>
      <c r="BK790" s="705">
        <f t="shared" si="407"/>
        <v>774</v>
      </c>
      <c r="BL790" s="756">
        <v>0</v>
      </c>
      <c r="BM790" s="756">
        <v>0</v>
      </c>
      <c r="BN790" s="756">
        <v>0</v>
      </c>
      <c r="BO790" s="756">
        <v>0</v>
      </c>
      <c r="BP790" s="756">
        <v>0</v>
      </c>
      <c r="BQ790" s="756">
        <v>0</v>
      </c>
      <c r="BR790" s="756">
        <v>0</v>
      </c>
      <c r="BS790" s="646">
        <f t="shared" si="418"/>
        <v>0</v>
      </c>
      <c r="BT790" s="594"/>
      <c r="BU790" s="705">
        <f t="shared" si="408"/>
        <v>774</v>
      </c>
      <c r="BV790" s="756">
        <v>0</v>
      </c>
      <c r="BW790" s="756">
        <v>0</v>
      </c>
      <c r="BX790" s="756">
        <v>0</v>
      </c>
      <c r="BY790" s="756">
        <v>0</v>
      </c>
      <c r="BZ790" s="756">
        <v>0</v>
      </c>
      <c r="CA790" s="756">
        <v>0</v>
      </c>
      <c r="CB790" s="756">
        <v>0</v>
      </c>
      <c r="CC790" s="646">
        <f t="shared" si="419"/>
        <v>0</v>
      </c>
      <c r="CD790" s="594"/>
      <c r="CE790" s="705">
        <f t="shared" si="396"/>
        <v>774</v>
      </c>
      <c r="CF790" s="756">
        <f t="shared" si="394"/>
        <v>0</v>
      </c>
      <c r="CG790" s="756">
        <f t="shared" si="394"/>
        <v>0</v>
      </c>
      <c r="CH790" s="756">
        <f t="shared" si="394"/>
        <v>0</v>
      </c>
      <c r="CI790" s="756">
        <f t="shared" si="394"/>
        <v>0</v>
      </c>
      <c r="CJ790" s="756">
        <f t="shared" si="394"/>
        <v>0</v>
      </c>
      <c r="CK790" s="756">
        <f t="shared" si="394"/>
        <v>0</v>
      </c>
      <c r="CL790" s="756">
        <f t="shared" si="394"/>
        <v>0</v>
      </c>
      <c r="CM790" s="646">
        <f t="shared" si="420"/>
        <v>0</v>
      </c>
      <c r="CN790" s="594"/>
      <c r="CO790" s="705">
        <f t="shared" si="397"/>
        <v>774</v>
      </c>
      <c r="CP790" s="756">
        <v>0</v>
      </c>
      <c r="CQ790" s="756">
        <v>0</v>
      </c>
      <c r="CR790" s="756">
        <v>0</v>
      </c>
      <c r="CS790" s="756">
        <v>0</v>
      </c>
      <c r="CT790" s="756">
        <v>0</v>
      </c>
      <c r="CU790" s="756">
        <v>0</v>
      </c>
      <c r="CV790" s="756">
        <v>0</v>
      </c>
      <c r="CW790" s="646">
        <f t="shared" si="421"/>
        <v>0</v>
      </c>
      <c r="CX790" s="685"/>
      <c r="CY790" s="705">
        <f t="shared" si="398"/>
        <v>774</v>
      </c>
      <c r="CZ790" s="756">
        <v>0</v>
      </c>
      <c r="DA790" s="756">
        <v>0</v>
      </c>
      <c r="DB790" s="756">
        <v>0</v>
      </c>
      <c r="DC790" s="756">
        <v>0</v>
      </c>
      <c r="DD790" s="756">
        <v>0</v>
      </c>
      <c r="DE790" s="767">
        <f t="shared" si="409"/>
        <v>0</v>
      </c>
      <c r="DF790" s="756">
        <v>0</v>
      </c>
      <c r="DG790" s="756">
        <v>0</v>
      </c>
      <c r="DH790" s="756">
        <v>0</v>
      </c>
      <c r="DI790" s="756">
        <v>0</v>
      </c>
      <c r="DJ790" s="767">
        <f t="shared" si="410"/>
        <v>0</v>
      </c>
      <c r="DK790" s="715">
        <f t="shared" si="411"/>
        <v>0</v>
      </c>
      <c r="DL790" s="685"/>
      <c r="DM790" s="705">
        <f t="shared" si="399"/>
        <v>774</v>
      </c>
      <c r="DN790" s="715">
        <f t="shared" si="412"/>
        <v>0</v>
      </c>
    </row>
    <row r="791" spans="2:118" x14ac:dyDescent="0.25">
      <c r="B791" s="705">
        <v>775</v>
      </c>
      <c r="C791" s="765">
        <f>(1+_xlfn.XLOOKUP(INT((B791-1)/12)+1,'ZC Curve'!$B$8:$B$107,'ZC Curve'!R$8:R$107,,0))^(1/12)-1</f>
        <v>0</v>
      </c>
      <c r="D791" s="766">
        <f t="shared" si="413"/>
        <v>1</v>
      </c>
      <c r="E791" s="685"/>
      <c r="F791" s="705">
        <v>775</v>
      </c>
      <c r="G791" s="756">
        <v>0</v>
      </c>
      <c r="H791" s="756">
        <v>0</v>
      </c>
      <c r="I791" s="756">
        <v>0</v>
      </c>
      <c r="J791" s="756">
        <v>0</v>
      </c>
      <c r="K791" s="756">
        <v>0</v>
      </c>
      <c r="L791" s="756">
        <v>0</v>
      </c>
      <c r="M791" s="756">
        <v>0</v>
      </c>
      <c r="N791" s="646">
        <f t="shared" si="414"/>
        <v>0</v>
      </c>
      <c r="O791" s="594"/>
      <c r="P791" s="705">
        <f t="shared" si="400"/>
        <v>775</v>
      </c>
      <c r="Q791" s="756">
        <v>0</v>
      </c>
      <c r="R791" s="756">
        <v>0</v>
      </c>
      <c r="S791" s="756">
        <v>0</v>
      </c>
      <c r="T791" s="756">
        <v>0</v>
      </c>
      <c r="U791" s="756">
        <v>0</v>
      </c>
      <c r="V791" s="756">
        <v>0</v>
      </c>
      <c r="W791" s="756">
        <v>0</v>
      </c>
      <c r="X791" s="646">
        <f t="shared" si="415"/>
        <v>0</v>
      </c>
      <c r="Y791" s="594"/>
      <c r="Z791" s="705">
        <f t="shared" si="401"/>
        <v>775</v>
      </c>
      <c r="AA791" s="756">
        <f t="shared" si="393"/>
        <v>0</v>
      </c>
      <c r="AB791" s="756">
        <f t="shared" si="393"/>
        <v>0</v>
      </c>
      <c r="AC791" s="756">
        <f t="shared" si="393"/>
        <v>0</v>
      </c>
      <c r="AD791" s="756">
        <f t="shared" si="393"/>
        <v>0</v>
      </c>
      <c r="AE791" s="756">
        <f t="shared" si="393"/>
        <v>0</v>
      </c>
      <c r="AF791" s="756">
        <f t="shared" si="393"/>
        <v>0</v>
      </c>
      <c r="AG791" s="756">
        <f t="shared" si="393"/>
        <v>0</v>
      </c>
      <c r="AH791" s="646">
        <f t="shared" si="416"/>
        <v>0</v>
      </c>
      <c r="AI791" s="594"/>
      <c r="AJ791" s="705">
        <f t="shared" si="402"/>
        <v>775</v>
      </c>
      <c r="AK791" s="756">
        <v>0</v>
      </c>
      <c r="AL791" s="756">
        <v>0</v>
      </c>
      <c r="AM791" s="756">
        <v>0</v>
      </c>
      <c r="AN791" s="756">
        <v>0</v>
      </c>
      <c r="AO791" s="756">
        <v>0</v>
      </c>
      <c r="AP791" s="756">
        <v>0</v>
      </c>
      <c r="AQ791" s="756">
        <v>0</v>
      </c>
      <c r="AR791" s="646">
        <f t="shared" si="417"/>
        <v>0</v>
      </c>
      <c r="AS791" s="594"/>
      <c r="AT791" s="705">
        <f t="shared" si="403"/>
        <v>775</v>
      </c>
      <c r="AU791" s="756">
        <v>0</v>
      </c>
      <c r="AV791" s="756">
        <v>0</v>
      </c>
      <c r="AW791" s="756">
        <v>0</v>
      </c>
      <c r="AX791" s="756">
        <v>0</v>
      </c>
      <c r="AY791" s="756">
        <v>0</v>
      </c>
      <c r="AZ791" s="767">
        <f t="shared" si="392"/>
        <v>0</v>
      </c>
      <c r="BA791" s="756">
        <v>0</v>
      </c>
      <c r="BB791" s="756">
        <v>0</v>
      </c>
      <c r="BC791" s="756">
        <v>0</v>
      </c>
      <c r="BD791" s="756">
        <v>0</v>
      </c>
      <c r="BE791" s="767">
        <f t="shared" si="404"/>
        <v>0</v>
      </c>
      <c r="BF791" s="646">
        <f t="shared" si="405"/>
        <v>0</v>
      </c>
      <c r="BG791" s="594"/>
      <c r="BH791" s="705">
        <f t="shared" si="395"/>
        <v>775</v>
      </c>
      <c r="BI791" s="646">
        <f t="shared" si="406"/>
        <v>0</v>
      </c>
      <c r="BJ791" s="594"/>
      <c r="BK791" s="705">
        <f t="shared" si="407"/>
        <v>775</v>
      </c>
      <c r="BL791" s="756">
        <v>0</v>
      </c>
      <c r="BM791" s="756">
        <v>0</v>
      </c>
      <c r="BN791" s="756">
        <v>0</v>
      </c>
      <c r="BO791" s="756">
        <v>0</v>
      </c>
      <c r="BP791" s="756">
        <v>0</v>
      </c>
      <c r="BQ791" s="756">
        <v>0</v>
      </c>
      <c r="BR791" s="756">
        <v>0</v>
      </c>
      <c r="BS791" s="646">
        <f t="shared" si="418"/>
        <v>0</v>
      </c>
      <c r="BT791" s="594"/>
      <c r="BU791" s="705">
        <f t="shared" si="408"/>
        <v>775</v>
      </c>
      <c r="BV791" s="756">
        <v>0</v>
      </c>
      <c r="BW791" s="756">
        <v>0</v>
      </c>
      <c r="BX791" s="756">
        <v>0</v>
      </c>
      <c r="BY791" s="756">
        <v>0</v>
      </c>
      <c r="BZ791" s="756">
        <v>0</v>
      </c>
      <c r="CA791" s="756">
        <v>0</v>
      </c>
      <c r="CB791" s="756">
        <v>0</v>
      </c>
      <c r="CC791" s="646">
        <f t="shared" si="419"/>
        <v>0</v>
      </c>
      <c r="CD791" s="594"/>
      <c r="CE791" s="705">
        <f t="shared" si="396"/>
        <v>775</v>
      </c>
      <c r="CF791" s="756">
        <f t="shared" si="394"/>
        <v>0</v>
      </c>
      <c r="CG791" s="756">
        <f t="shared" si="394"/>
        <v>0</v>
      </c>
      <c r="CH791" s="756">
        <f t="shared" si="394"/>
        <v>0</v>
      </c>
      <c r="CI791" s="756">
        <f t="shared" si="394"/>
        <v>0</v>
      </c>
      <c r="CJ791" s="756">
        <f t="shared" si="394"/>
        <v>0</v>
      </c>
      <c r="CK791" s="756">
        <f t="shared" si="394"/>
        <v>0</v>
      </c>
      <c r="CL791" s="756">
        <f t="shared" si="394"/>
        <v>0</v>
      </c>
      <c r="CM791" s="646">
        <f t="shared" si="420"/>
        <v>0</v>
      </c>
      <c r="CN791" s="594"/>
      <c r="CO791" s="705">
        <f t="shared" si="397"/>
        <v>775</v>
      </c>
      <c r="CP791" s="756">
        <v>0</v>
      </c>
      <c r="CQ791" s="756">
        <v>0</v>
      </c>
      <c r="CR791" s="756">
        <v>0</v>
      </c>
      <c r="CS791" s="756">
        <v>0</v>
      </c>
      <c r="CT791" s="756">
        <v>0</v>
      </c>
      <c r="CU791" s="756">
        <v>0</v>
      </c>
      <c r="CV791" s="756">
        <v>0</v>
      </c>
      <c r="CW791" s="646">
        <f t="shared" si="421"/>
        <v>0</v>
      </c>
      <c r="CX791" s="685"/>
      <c r="CY791" s="705">
        <f t="shared" si="398"/>
        <v>775</v>
      </c>
      <c r="CZ791" s="756">
        <v>0</v>
      </c>
      <c r="DA791" s="756">
        <v>0</v>
      </c>
      <c r="DB791" s="756">
        <v>0</v>
      </c>
      <c r="DC791" s="756">
        <v>0</v>
      </c>
      <c r="DD791" s="756">
        <v>0</v>
      </c>
      <c r="DE791" s="767">
        <f t="shared" si="409"/>
        <v>0</v>
      </c>
      <c r="DF791" s="756">
        <v>0</v>
      </c>
      <c r="DG791" s="756">
        <v>0</v>
      </c>
      <c r="DH791" s="756">
        <v>0</v>
      </c>
      <c r="DI791" s="756">
        <v>0</v>
      </c>
      <c r="DJ791" s="767">
        <f t="shared" si="410"/>
        <v>0</v>
      </c>
      <c r="DK791" s="715">
        <f t="shared" si="411"/>
        <v>0</v>
      </c>
      <c r="DL791" s="685"/>
      <c r="DM791" s="705">
        <f t="shared" si="399"/>
        <v>775</v>
      </c>
      <c r="DN791" s="715">
        <f t="shared" si="412"/>
        <v>0</v>
      </c>
    </row>
    <row r="792" spans="2:118" x14ac:dyDescent="0.25">
      <c r="B792" s="705">
        <v>776</v>
      </c>
      <c r="C792" s="765">
        <f>(1+_xlfn.XLOOKUP(INT((B792-1)/12)+1,'ZC Curve'!$B$8:$B$107,'ZC Curve'!R$8:R$107,,0))^(1/12)-1</f>
        <v>0</v>
      </c>
      <c r="D792" s="766">
        <f t="shared" si="413"/>
        <v>1</v>
      </c>
      <c r="E792" s="685"/>
      <c r="F792" s="705">
        <v>776</v>
      </c>
      <c r="G792" s="756">
        <v>0</v>
      </c>
      <c r="H792" s="756">
        <v>0</v>
      </c>
      <c r="I792" s="756">
        <v>0</v>
      </c>
      <c r="J792" s="756">
        <v>0</v>
      </c>
      <c r="K792" s="756">
        <v>0</v>
      </c>
      <c r="L792" s="756">
        <v>0</v>
      </c>
      <c r="M792" s="756">
        <v>0</v>
      </c>
      <c r="N792" s="646">
        <f t="shared" si="414"/>
        <v>0</v>
      </c>
      <c r="O792" s="594"/>
      <c r="P792" s="705">
        <f t="shared" si="400"/>
        <v>776</v>
      </c>
      <c r="Q792" s="756">
        <v>0</v>
      </c>
      <c r="R792" s="756">
        <v>0</v>
      </c>
      <c r="S792" s="756">
        <v>0</v>
      </c>
      <c r="T792" s="756">
        <v>0</v>
      </c>
      <c r="U792" s="756">
        <v>0</v>
      </c>
      <c r="V792" s="756">
        <v>0</v>
      </c>
      <c r="W792" s="756">
        <v>0</v>
      </c>
      <c r="X792" s="646">
        <f t="shared" si="415"/>
        <v>0</v>
      </c>
      <c r="Y792" s="594"/>
      <c r="Z792" s="705">
        <f t="shared" si="401"/>
        <v>776</v>
      </c>
      <c r="AA792" s="756">
        <f t="shared" si="393"/>
        <v>0</v>
      </c>
      <c r="AB792" s="756">
        <f t="shared" si="393"/>
        <v>0</v>
      </c>
      <c r="AC792" s="756">
        <f t="shared" si="393"/>
        <v>0</v>
      </c>
      <c r="AD792" s="756">
        <f t="shared" si="393"/>
        <v>0</v>
      </c>
      <c r="AE792" s="756">
        <f t="shared" si="393"/>
        <v>0</v>
      </c>
      <c r="AF792" s="756">
        <f t="shared" si="393"/>
        <v>0</v>
      </c>
      <c r="AG792" s="756">
        <f t="shared" si="393"/>
        <v>0</v>
      </c>
      <c r="AH792" s="646">
        <f t="shared" si="416"/>
        <v>0</v>
      </c>
      <c r="AI792" s="594"/>
      <c r="AJ792" s="705">
        <f t="shared" si="402"/>
        <v>776</v>
      </c>
      <c r="AK792" s="756">
        <v>0</v>
      </c>
      <c r="AL792" s="756">
        <v>0</v>
      </c>
      <c r="AM792" s="756">
        <v>0</v>
      </c>
      <c r="AN792" s="756">
        <v>0</v>
      </c>
      <c r="AO792" s="756">
        <v>0</v>
      </c>
      <c r="AP792" s="756">
        <v>0</v>
      </c>
      <c r="AQ792" s="756">
        <v>0</v>
      </c>
      <c r="AR792" s="646">
        <f t="shared" si="417"/>
        <v>0</v>
      </c>
      <c r="AS792" s="594"/>
      <c r="AT792" s="705">
        <f t="shared" si="403"/>
        <v>776</v>
      </c>
      <c r="AU792" s="756">
        <v>0</v>
      </c>
      <c r="AV792" s="756">
        <v>0</v>
      </c>
      <c r="AW792" s="756">
        <v>0</v>
      </c>
      <c r="AX792" s="756">
        <v>0</v>
      </c>
      <c r="AY792" s="756">
        <v>0</v>
      </c>
      <c r="AZ792" s="767">
        <f t="shared" si="392"/>
        <v>0</v>
      </c>
      <c r="BA792" s="756">
        <v>0</v>
      </c>
      <c r="BB792" s="756">
        <v>0</v>
      </c>
      <c r="BC792" s="756">
        <v>0</v>
      </c>
      <c r="BD792" s="756">
        <v>0</v>
      </c>
      <c r="BE792" s="767">
        <f t="shared" si="404"/>
        <v>0</v>
      </c>
      <c r="BF792" s="646">
        <f t="shared" si="405"/>
        <v>0</v>
      </c>
      <c r="BG792" s="594"/>
      <c r="BH792" s="705">
        <f t="shared" si="395"/>
        <v>776</v>
      </c>
      <c r="BI792" s="646">
        <f t="shared" si="406"/>
        <v>0</v>
      </c>
      <c r="BJ792" s="594"/>
      <c r="BK792" s="705">
        <f t="shared" si="407"/>
        <v>776</v>
      </c>
      <c r="BL792" s="756">
        <v>0</v>
      </c>
      <c r="BM792" s="756">
        <v>0</v>
      </c>
      <c r="BN792" s="756">
        <v>0</v>
      </c>
      <c r="BO792" s="756">
        <v>0</v>
      </c>
      <c r="BP792" s="756">
        <v>0</v>
      </c>
      <c r="BQ792" s="756">
        <v>0</v>
      </c>
      <c r="BR792" s="756">
        <v>0</v>
      </c>
      <c r="BS792" s="646">
        <f t="shared" si="418"/>
        <v>0</v>
      </c>
      <c r="BT792" s="594"/>
      <c r="BU792" s="705">
        <f t="shared" si="408"/>
        <v>776</v>
      </c>
      <c r="BV792" s="756">
        <v>0</v>
      </c>
      <c r="BW792" s="756">
        <v>0</v>
      </c>
      <c r="BX792" s="756">
        <v>0</v>
      </c>
      <c r="BY792" s="756">
        <v>0</v>
      </c>
      <c r="BZ792" s="756">
        <v>0</v>
      </c>
      <c r="CA792" s="756">
        <v>0</v>
      </c>
      <c r="CB792" s="756">
        <v>0</v>
      </c>
      <c r="CC792" s="646">
        <f t="shared" si="419"/>
        <v>0</v>
      </c>
      <c r="CD792" s="594"/>
      <c r="CE792" s="705">
        <f t="shared" si="396"/>
        <v>776</v>
      </c>
      <c r="CF792" s="756">
        <f t="shared" si="394"/>
        <v>0</v>
      </c>
      <c r="CG792" s="756">
        <f t="shared" si="394"/>
        <v>0</v>
      </c>
      <c r="CH792" s="756">
        <f t="shared" si="394"/>
        <v>0</v>
      </c>
      <c r="CI792" s="756">
        <f t="shared" si="394"/>
        <v>0</v>
      </c>
      <c r="CJ792" s="756">
        <f t="shared" si="394"/>
        <v>0</v>
      </c>
      <c r="CK792" s="756">
        <f t="shared" si="394"/>
        <v>0</v>
      </c>
      <c r="CL792" s="756">
        <f t="shared" si="394"/>
        <v>0</v>
      </c>
      <c r="CM792" s="646">
        <f t="shared" si="420"/>
        <v>0</v>
      </c>
      <c r="CN792" s="594"/>
      <c r="CO792" s="705">
        <f t="shared" si="397"/>
        <v>776</v>
      </c>
      <c r="CP792" s="756">
        <v>0</v>
      </c>
      <c r="CQ792" s="756">
        <v>0</v>
      </c>
      <c r="CR792" s="756">
        <v>0</v>
      </c>
      <c r="CS792" s="756">
        <v>0</v>
      </c>
      <c r="CT792" s="756">
        <v>0</v>
      </c>
      <c r="CU792" s="756">
        <v>0</v>
      </c>
      <c r="CV792" s="756">
        <v>0</v>
      </c>
      <c r="CW792" s="646">
        <f t="shared" si="421"/>
        <v>0</v>
      </c>
      <c r="CX792" s="685"/>
      <c r="CY792" s="705">
        <f t="shared" si="398"/>
        <v>776</v>
      </c>
      <c r="CZ792" s="756">
        <v>0</v>
      </c>
      <c r="DA792" s="756">
        <v>0</v>
      </c>
      <c r="DB792" s="756">
        <v>0</v>
      </c>
      <c r="DC792" s="756">
        <v>0</v>
      </c>
      <c r="DD792" s="756">
        <v>0</v>
      </c>
      <c r="DE792" s="767">
        <f t="shared" si="409"/>
        <v>0</v>
      </c>
      <c r="DF792" s="756">
        <v>0</v>
      </c>
      <c r="DG792" s="756">
        <v>0</v>
      </c>
      <c r="DH792" s="756">
        <v>0</v>
      </c>
      <c r="DI792" s="756">
        <v>0</v>
      </c>
      <c r="DJ792" s="767">
        <f t="shared" si="410"/>
        <v>0</v>
      </c>
      <c r="DK792" s="715">
        <f t="shared" si="411"/>
        <v>0</v>
      </c>
      <c r="DL792" s="685"/>
      <c r="DM792" s="705">
        <f t="shared" si="399"/>
        <v>776</v>
      </c>
      <c r="DN792" s="715">
        <f t="shared" si="412"/>
        <v>0</v>
      </c>
    </row>
    <row r="793" spans="2:118" x14ac:dyDescent="0.25">
      <c r="B793" s="705">
        <v>777</v>
      </c>
      <c r="C793" s="765">
        <f>(1+_xlfn.XLOOKUP(INT((B793-1)/12)+1,'ZC Curve'!$B$8:$B$107,'ZC Curve'!R$8:R$107,,0))^(1/12)-1</f>
        <v>0</v>
      </c>
      <c r="D793" s="766">
        <f t="shared" si="413"/>
        <v>1</v>
      </c>
      <c r="E793" s="685"/>
      <c r="F793" s="705">
        <v>777</v>
      </c>
      <c r="G793" s="756">
        <v>0</v>
      </c>
      <c r="H793" s="756">
        <v>0</v>
      </c>
      <c r="I793" s="756">
        <v>0</v>
      </c>
      <c r="J793" s="756">
        <v>0</v>
      </c>
      <c r="K793" s="756">
        <v>0</v>
      </c>
      <c r="L793" s="756">
        <v>0</v>
      </c>
      <c r="M793" s="756">
        <v>0</v>
      </c>
      <c r="N793" s="646">
        <f t="shared" si="414"/>
        <v>0</v>
      </c>
      <c r="O793" s="594"/>
      <c r="P793" s="705">
        <f t="shared" si="400"/>
        <v>777</v>
      </c>
      <c r="Q793" s="756">
        <v>0</v>
      </c>
      <c r="R793" s="756">
        <v>0</v>
      </c>
      <c r="S793" s="756">
        <v>0</v>
      </c>
      <c r="T793" s="756">
        <v>0</v>
      </c>
      <c r="U793" s="756">
        <v>0</v>
      </c>
      <c r="V793" s="756">
        <v>0</v>
      </c>
      <c r="W793" s="756">
        <v>0</v>
      </c>
      <c r="X793" s="646">
        <f t="shared" si="415"/>
        <v>0</v>
      </c>
      <c r="Y793" s="594"/>
      <c r="Z793" s="705">
        <f t="shared" si="401"/>
        <v>777</v>
      </c>
      <c r="AA793" s="756">
        <f t="shared" si="393"/>
        <v>0</v>
      </c>
      <c r="AB793" s="756">
        <f t="shared" si="393"/>
        <v>0</v>
      </c>
      <c r="AC793" s="756">
        <f t="shared" si="393"/>
        <v>0</v>
      </c>
      <c r="AD793" s="756">
        <f t="shared" si="393"/>
        <v>0</v>
      </c>
      <c r="AE793" s="756">
        <f t="shared" si="393"/>
        <v>0</v>
      </c>
      <c r="AF793" s="756">
        <f t="shared" si="393"/>
        <v>0</v>
      </c>
      <c r="AG793" s="756">
        <f t="shared" si="393"/>
        <v>0</v>
      </c>
      <c r="AH793" s="646">
        <f t="shared" si="416"/>
        <v>0</v>
      </c>
      <c r="AI793" s="594"/>
      <c r="AJ793" s="705">
        <f t="shared" si="402"/>
        <v>777</v>
      </c>
      <c r="AK793" s="756">
        <v>0</v>
      </c>
      <c r="AL793" s="756">
        <v>0</v>
      </c>
      <c r="AM793" s="756">
        <v>0</v>
      </c>
      <c r="AN793" s="756">
        <v>0</v>
      </c>
      <c r="AO793" s="756">
        <v>0</v>
      </c>
      <c r="AP793" s="756">
        <v>0</v>
      </c>
      <c r="AQ793" s="756">
        <v>0</v>
      </c>
      <c r="AR793" s="646">
        <f t="shared" si="417"/>
        <v>0</v>
      </c>
      <c r="AS793" s="594"/>
      <c r="AT793" s="705">
        <f t="shared" si="403"/>
        <v>777</v>
      </c>
      <c r="AU793" s="756">
        <v>0</v>
      </c>
      <c r="AV793" s="756">
        <v>0</v>
      </c>
      <c r="AW793" s="756">
        <v>0</v>
      </c>
      <c r="AX793" s="756">
        <v>0</v>
      </c>
      <c r="AY793" s="756">
        <v>0</v>
      </c>
      <c r="AZ793" s="767">
        <f t="shared" si="392"/>
        <v>0</v>
      </c>
      <c r="BA793" s="756">
        <v>0</v>
      </c>
      <c r="BB793" s="756">
        <v>0</v>
      </c>
      <c r="BC793" s="756">
        <v>0</v>
      </c>
      <c r="BD793" s="756">
        <v>0</v>
      </c>
      <c r="BE793" s="767">
        <f t="shared" si="404"/>
        <v>0</v>
      </c>
      <c r="BF793" s="646">
        <f t="shared" si="405"/>
        <v>0</v>
      </c>
      <c r="BG793" s="594"/>
      <c r="BH793" s="705">
        <f t="shared" si="395"/>
        <v>777</v>
      </c>
      <c r="BI793" s="646">
        <f t="shared" si="406"/>
        <v>0</v>
      </c>
      <c r="BJ793" s="594"/>
      <c r="BK793" s="705">
        <f t="shared" si="407"/>
        <v>777</v>
      </c>
      <c r="BL793" s="756">
        <v>0</v>
      </c>
      <c r="BM793" s="756">
        <v>0</v>
      </c>
      <c r="BN793" s="756">
        <v>0</v>
      </c>
      <c r="BO793" s="756">
        <v>0</v>
      </c>
      <c r="BP793" s="756">
        <v>0</v>
      </c>
      <c r="BQ793" s="756">
        <v>0</v>
      </c>
      <c r="BR793" s="756">
        <v>0</v>
      </c>
      <c r="BS793" s="646">
        <f t="shared" si="418"/>
        <v>0</v>
      </c>
      <c r="BT793" s="594"/>
      <c r="BU793" s="705">
        <f t="shared" si="408"/>
        <v>777</v>
      </c>
      <c r="BV793" s="756">
        <v>0</v>
      </c>
      <c r="BW793" s="756">
        <v>0</v>
      </c>
      <c r="BX793" s="756">
        <v>0</v>
      </c>
      <c r="BY793" s="756">
        <v>0</v>
      </c>
      <c r="BZ793" s="756">
        <v>0</v>
      </c>
      <c r="CA793" s="756">
        <v>0</v>
      </c>
      <c r="CB793" s="756">
        <v>0</v>
      </c>
      <c r="CC793" s="646">
        <f t="shared" si="419"/>
        <v>0</v>
      </c>
      <c r="CD793" s="594"/>
      <c r="CE793" s="705">
        <f t="shared" si="396"/>
        <v>777</v>
      </c>
      <c r="CF793" s="756">
        <f t="shared" si="394"/>
        <v>0</v>
      </c>
      <c r="CG793" s="756">
        <f t="shared" si="394"/>
        <v>0</v>
      </c>
      <c r="CH793" s="756">
        <f t="shared" si="394"/>
        <v>0</v>
      </c>
      <c r="CI793" s="756">
        <f t="shared" si="394"/>
        <v>0</v>
      </c>
      <c r="CJ793" s="756">
        <f t="shared" si="394"/>
        <v>0</v>
      </c>
      <c r="CK793" s="756">
        <f t="shared" si="394"/>
        <v>0</v>
      </c>
      <c r="CL793" s="756">
        <f t="shared" si="394"/>
        <v>0</v>
      </c>
      <c r="CM793" s="646">
        <f t="shared" si="420"/>
        <v>0</v>
      </c>
      <c r="CN793" s="594"/>
      <c r="CO793" s="705">
        <f t="shared" si="397"/>
        <v>777</v>
      </c>
      <c r="CP793" s="756">
        <v>0</v>
      </c>
      <c r="CQ793" s="756">
        <v>0</v>
      </c>
      <c r="CR793" s="756">
        <v>0</v>
      </c>
      <c r="CS793" s="756">
        <v>0</v>
      </c>
      <c r="CT793" s="756">
        <v>0</v>
      </c>
      <c r="CU793" s="756">
        <v>0</v>
      </c>
      <c r="CV793" s="756">
        <v>0</v>
      </c>
      <c r="CW793" s="646">
        <f t="shared" si="421"/>
        <v>0</v>
      </c>
      <c r="CX793" s="685"/>
      <c r="CY793" s="705">
        <f t="shared" si="398"/>
        <v>777</v>
      </c>
      <c r="CZ793" s="756">
        <v>0</v>
      </c>
      <c r="DA793" s="756">
        <v>0</v>
      </c>
      <c r="DB793" s="756">
        <v>0</v>
      </c>
      <c r="DC793" s="756">
        <v>0</v>
      </c>
      <c r="DD793" s="756">
        <v>0</v>
      </c>
      <c r="DE793" s="767">
        <f t="shared" si="409"/>
        <v>0</v>
      </c>
      <c r="DF793" s="756">
        <v>0</v>
      </c>
      <c r="DG793" s="756">
        <v>0</v>
      </c>
      <c r="DH793" s="756">
        <v>0</v>
      </c>
      <c r="DI793" s="756">
        <v>0</v>
      </c>
      <c r="DJ793" s="767">
        <f t="shared" si="410"/>
        <v>0</v>
      </c>
      <c r="DK793" s="715">
        <f t="shared" si="411"/>
        <v>0</v>
      </c>
      <c r="DL793" s="685"/>
      <c r="DM793" s="705">
        <f t="shared" si="399"/>
        <v>777</v>
      </c>
      <c r="DN793" s="715">
        <f t="shared" si="412"/>
        <v>0</v>
      </c>
    </row>
    <row r="794" spans="2:118" x14ac:dyDescent="0.25">
      <c r="B794" s="705">
        <v>778</v>
      </c>
      <c r="C794" s="765">
        <f>(1+_xlfn.XLOOKUP(INT((B794-1)/12)+1,'ZC Curve'!$B$8:$B$107,'ZC Curve'!R$8:R$107,,0))^(1/12)-1</f>
        <v>0</v>
      </c>
      <c r="D794" s="766">
        <f t="shared" si="413"/>
        <v>1</v>
      </c>
      <c r="E794" s="685"/>
      <c r="F794" s="705">
        <v>778</v>
      </c>
      <c r="G794" s="756">
        <v>0</v>
      </c>
      <c r="H794" s="756">
        <v>0</v>
      </c>
      <c r="I794" s="756">
        <v>0</v>
      </c>
      <c r="J794" s="756">
        <v>0</v>
      </c>
      <c r="K794" s="756">
        <v>0</v>
      </c>
      <c r="L794" s="756">
        <v>0</v>
      </c>
      <c r="M794" s="756">
        <v>0</v>
      </c>
      <c r="N794" s="646">
        <f t="shared" si="414"/>
        <v>0</v>
      </c>
      <c r="O794" s="594"/>
      <c r="P794" s="705">
        <f t="shared" si="400"/>
        <v>778</v>
      </c>
      <c r="Q794" s="756">
        <v>0</v>
      </c>
      <c r="R794" s="756">
        <v>0</v>
      </c>
      <c r="S794" s="756">
        <v>0</v>
      </c>
      <c r="T794" s="756">
        <v>0</v>
      </c>
      <c r="U794" s="756">
        <v>0</v>
      </c>
      <c r="V794" s="756">
        <v>0</v>
      </c>
      <c r="W794" s="756">
        <v>0</v>
      </c>
      <c r="X794" s="646">
        <f t="shared" si="415"/>
        <v>0</v>
      </c>
      <c r="Y794" s="594"/>
      <c r="Z794" s="705">
        <f t="shared" si="401"/>
        <v>778</v>
      </c>
      <c r="AA794" s="756">
        <f t="shared" si="393"/>
        <v>0</v>
      </c>
      <c r="AB794" s="756">
        <f t="shared" si="393"/>
        <v>0</v>
      </c>
      <c r="AC794" s="756">
        <f t="shared" si="393"/>
        <v>0</v>
      </c>
      <c r="AD794" s="756">
        <f t="shared" si="393"/>
        <v>0</v>
      </c>
      <c r="AE794" s="756">
        <f t="shared" si="393"/>
        <v>0</v>
      </c>
      <c r="AF794" s="756">
        <f t="shared" si="393"/>
        <v>0</v>
      </c>
      <c r="AG794" s="756">
        <f t="shared" si="393"/>
        <v>0</v>
      </c>
      <c r="AH794" s="646">
        <f t="shared" si="416"/>
        <v>0</v>
      </c>
      <c r="AI794" s="594"/>
      <c r="AJ794" s="705">
        <f t="shared" si="402"/>
        <v>778</v>
      </c>
      <c r="AK794" s="756">
        <v>0</v>
      </c>
      <c r="AL794" s="756">
        <v>0</v>
      </c>
      <c r="AM794" s="756">
        <v>0</v>
      </c>
      <c r="AN794" s="756">
        <v>0</v>
      </c>
      <c r="AO794" s="756">
        <v>0</v>
      </c>
      <c r="AP794" s="756">
        <v>0</v>
      </c>
      <c r="AQ794" s="756">
        <v>0</v>
      </c>
      <c r="AR794" s="646">
        <f t="shared" si="417"/>
        <v>0</v>
      </c>
      <c r="AS794" s="594"/>
      <c r="AT794" s="705">
        <f t="shared" si="403"/>
        <v>778</v>
      </c>
      <c r="AU794" s="756">
        <v>0</v>
      </c>
      <c r="AV794" s="756">
        <v>0</v>
      </c>
      <c r="AW794" s="756">
        <v>0</v>
      </c>
      <c r="AX794" s="756">
        <v>0</v>
      </c>
      <c r="AY794" s="756">
        <v>0</v>
      </c>
      <c r="AZ794" s="767">
        <f t="shared" si="392"/>
        <v>0</v>
      </c>
      <c r="BA794" s="756">
        <v>0</v>
      </c>
      <c r="BB794" s="756">
        <v>0</v>
      </c>
      <c r="BC794" s="756">
        <v>0</v>
      </c>
      <c r="BD794" s="756">
        <v>0</v>
      </c>
      <c r="BE794" s="767">
        <f t="shared" si="404"/>
        <v>0</v>
      </c>
      <c r="BF794" s="646">
        <f t="shared" si="405"/>
        <v>0</v>
      </c>
      <c r="BG794" s="594"/>
      <c r="BH794" s="705">
        <f t="shared" si="395"/>
        <v>778</v>
      </c>
      <c r="BI794" s="646">
        <f t="shared" si="406"/>
        <v>0</v>
      </c>
      <c r="BJ794" s="594"/>
      <c r="BK794" s="705">
        <f t="shared" si="407"/>
        <v>778</v>
      </c>
      <c r="BL794" s="756">
        <v>0</v>
      </c>
      <c r="BM794" s="756">
        <v>0</v>
      </c>
      <c r="BN794" s="756">
        <v>0</v>
      </c>
      <c r="BO794" s="756">
        <v>0</v>
      </c>
      <c r="BP794" s="756">
        <v>0</v>
      </c>
      <c r="BQ794" s="756">
        <v>0</v>
      </c>
      <c r="BR794" s="756">
        <v>0</v>
      </c>
      <c r="BS794" s="646">
        <f t="shared" si="418"/>
        <v>0</v>
      </c>
      <c r="BT794" s="594"/>
      <c r="BU794" s="705">
        <f t="shared" si="408"/>
        <v>778</v>
      </c>
      <c r="BV794" s="756">
        <v>0</v>
      </c>
      <c r="BW794" s="756">
        <v>0</v>
      </c>
      <c r="BX794" s="756">
        <v>0</v>
      </c>
      <c r="BY794" s="756">
        <v>0</v>
      </c>
      <c r="BZ794" s="756">
        <v>0</v>
      </c>
      <c r="CA794" s="756">
        <v>0</v>
      </c>
      <c r="CB794" s="756">
        <v>0</v>
      </c>
      <c r="CC794" s="646">
        <f t="shared" si="419"/>
        <v>0</v>
      </c>
      <c r="CD794" s="594"/>
      <c r="CE794" s="705">
        <f t="shared" si="396"/>
        <v>778</v>
      </c>
      <c r="CF794" s="756">
        <f t="shared" si="394"/>
        <v>0</v>
      </c>
      <c r="CG794" s="756">
        <f t="shared" si="394"/>
        <v>0</v>
      </c>
      <c r="CH794" s="756">
        <f t="shared" si="394"/>
        <v>0</v>
      </c>
      <c r="CI794" s="756">
        <f t="shared" si="394"/>
        <v>0</v>
      </c>
      <c r="CJ794" s="756">
        <f t="shared" si="394"/>
        <v>0</v>
      </c>
      <c r="CK794" s="756">
        <f t="shared" si="394"/>
        <v>0</v>
      </c>
      <c r="CL794" s="756">
        <f t="shared" si="394"/>
        <v>0</v>
      </c>
      <c r="CM794" s="646">
        <f t="shared" si="420"/>
        <v>0</v>
      </c>
      <c r="CN794" s="594"/>
      <c r="CO794" s="705">
        <f t="shared" si="397"/>
        <v>778</v>
      </c>
      <c r="CP794" s="756">
        <v>0</v>
      </c>
      <c r="CQ794" s="756">
        <v>0</v>
      </c>
      <c r="CR794" s="756">
        <v>0</v>
      </c>
      <c r="CS794" s="756">
        <v>0</v>
      </c>
      <c r="CT794" s="756">
        <v>0</v>
      </c>
      <c r="CU794" s="756">
        <v>0</v>
      </c>
      <c r="CV794" s="756">
        <v>0</v>
      </c>
      <c r="CW794" s="646">
        <f t="shared" si="421"/>
        <v>0</v>
      </c>
      <c r="CX794" s="685"/>
      <c r="CY794" s="705">
        <f t="shared" si="398"/>
        <v>778</v>
      </c>
      <c r="CZ794" s="756">
        <v>0</v>
      </c>
      <c r="DA794" s="756">
        <v>0</v>
      </c>
      <c r="DB794" s="756">
        <v>0</v>
      </c>
      <c r="DC794" s="756">
        <v>0</v>
      </c>
      <c r="DD794" s="756">
        <v>0</v>
      </c>
      <c r="DE794" s="767">
        <f t="shared" si="409"/>
        <v>0</v>
      </c>
      <c r="DF794" s="756">
        <v>0</v>
      </c>
      <c r="DG794" s="756">
        <v>0</v>
      </c>
      <c r="DH794" s="756">
        <v>0</v>
      </c>
      <c r="DI794" s="756">
        <v>0</v>
      </c>
      <c r="DJ794" s="767">
        <f t="shared" si="410"/>
        <v>0</v>
      </c>
      <c r="DK794" s="715">
        <f t="shared" si="411"/>
        <v>0</v>
      </c>
      <c r="DL794" s="685"/>
      <c r="DM794" s="705">
        <f t="shared" si="399"/>
        <v>778</v>
      </c>
      <c r="DN794" s="715">
        <f t="shared" si="412"/>
        <v>0</v>
      </c>
    </row>
    <row r="795" spans="2:118" x14ac:dyDescent="0.25">
      <c r="B795" s="705">
        <v>779</v>
      </c>
      <c r="C795" s="765">
        <f>(1+_xlfn.XLOOKUP(INT((B795-1)/12)+1,'ZC Curve'!$B$8:$B$107,'ZC Curve'!R$8:R$107,,0))^(1/12)-1</f>
        <v>0</v>
      </c>
      <c r="D795" s="766">
        <f t="shared" si="413"/>
        <v>1</v>
      </c>
      <c r="E795" s="685"/>
      <c r="F795" s="705">
        <v>779</v>
      </c>
      <c r="G795" s="756">
        <v>0</v>
      </c>
      <c r="H795" s="756">
        <v>0</v>
      </c>
      <c r="I795" s="756">
        <v>0</v>
      </c>
      <c r="J795" s="756">
        <v>0</v>
      </c>
      <c r="K795" s="756">
        <v>0</v>
      </c>
      <c r="L795" s="756">
        <v>0</v>
      </c>
      <c r="M795" s="756">
        <v>0</v>
      </c>
      <c r="N795" s="646">
        <f t="shared" si="414"/>
        <v>0</v>
      </c>
      <c r="O795" s="594"/>
      <c r="P795" s="705">
        <f t="shared" si="400"/>
        <v>779</v>
      </c>
      <c r="Q795" s="756">
        <v>0</v>
      </c>
      <c r="R795" s="756">
        <v>0</v>
      </c>
      <c r="S795" s="756">
        <v>0</v>
      </c>
      <c r="T795" s="756">
        <v>0</v>
      </c>
      <c r="U795" s="756">
        <v>0</v>
      </c>
      <c r="V795" s="756">
        <v>0</v>
      </c>
      <c r="W795" s="756">
        <v>0</v>
      </c>
      <c r="X795" s="646">
        <f t="shared" si="415"/>
        <v>0</v>
      </c>
      <c r="Y795" s="594"/>
      <c r="Z795" s="705">
        <f t="shared" si="401"/>
        <v>779</v>
      </c>
      <c r="AA795" s="756">
        <f t="shared" si="393"/>
        <v>0</v>
      </c>
      <c r="AB795" s="756">
        <f t="shared" si="393"/>
        <v>0</v>
      </c>
      <c r="AC795" s="756">
        <f t="shared" si="393"/>
        <v>0</v>
      </c>
      <c r="AD795" s="756">
        <f t="shared" si="393"/>
        <v>0</v>
      </c>
      <c r="AE795" s="756">
        <f t="shared" si="393"/>
        <v>0</v>
      </c>
      <c r="AF795" s="756">
        <f t="shared" si="393"/>
        <v>0</v>
      </c>
      <c r="AG795" s="756">
        <f t="shared" si="393"/>
        <v>0</v>
      </c>
      <c r="AH795" s="646">
        <f t="shared" si="416"/>
        <v>0</v>
      </c>
      <c r="AI795" s="594"/>
      <c r="AJ795" s="705">
        <f t="shared" si="402"/>
        <v>779</v>
      </c>
      <c r="AK795" s="756">
        <v>0</v>
      </c>
      <c r="AL795" s="756">
        <v>0</v>
      </c>
      <c r="AM795" s="756">
        <v>0</v>
      </c>
      <c r="AN795" s="756">
        <v>0</v>
      </c>
      <c r="AO795" s="756">
        <v>0</v>
      </c>
      <c r="AP795" s="756">
        <v>0</v>
      </c>
      <c r="AQ795" s="756">
        <v>0</v>
      </c>
      <c r="AR795" s="646">
        <f t="shared" si="417"/>
        <v>0</v>
      </c>
      <c r="AS795" s="594"/>
      <c r="AT795" s="705">
        <f t="shared" si="403"/>
        <v>779</v>
      </c>
      <c r="AU795" s="756">
        <v>0</v>
      </c>
      <c r="AV795" s="756">
        <v>0</v>
      </c>
      <c r="AW795" s="756">
        <v>0</v>
      </c>
      <c r="AX795" s="756">
        <v>0</v>
      </c>
      <c r="AY795" s="756">
        <v>0</v>
      </c>
      <c r="AZ795" s="767">
        <f t="shared" si="392"/>
        <v>0</v>
      </c>
      <c r="BA795" s="756">
        <v>0</v>
      </c>
      <c r="BB795" s="756">
        <v>0</v>
      </c>
      <c r="BC795" s="756">
        <v>0</v>
      </c>
      <c r="BD795" s="756">
        <v>0</v>
      </c>
      <c r="BE795" s="767">
        <f t="shared" si="404"/>
        <v>0</v>
      </c>
      <c r="BF795" s="646">
        <f t="shared" si="405"/>
        <v>0</v>
      </c>
      <c r="BG795" s="594"/>
      <c r="BH795" s="705">
        <f t="shared" si="395"/>
        <v>779</v>
      </c>
      <c r="BI795" s="646">
        <f t="shared" si="406"/>
        <v>0</v>
      </c>
      <c r="BJ795" s="594"/>
      <c r="BK795" s="705">
        <f t="shared" si="407"/>
        <v>779</v>
      </c>
      <c r="BL795" s="756">
        <v>0</v>
      </c>
      <c r="BM795" s="756">
        <v>0</v>
      </c>
      <c r="BN795" s="756">
        <v>0</v>
      </c>
      <c r="BO795" s="756">
        <v>0</v>
      </c>
      <c r="BP795" s="756">
        <v>0</v>
      </c>
      <c r="BQ795" s="756">
        <v>0</v>
      </c>
      <c r="BR795" s="756">
        <v>0</v>
      </c>
      <c r="BS795" s="646">
        <f t="shared" si="418"/>
        <v>0</v>
      </c>
      <c r="BT795" s="594"/>
      <c r="BU795" s="705">
        <f t="shared" si="408"/>
        <v>779</v>
      </c>
      <c r="BV795" s="756">
        <v>0</v>
      </c>
      <c r="BW795" s="756">
        <v>0</v>
      </c>
      <c r="BX795" s="756">
        <v>0</v>
      </c>
      <c r="BY795" s="756">
        <v>0</v>
      </c>
      <c r="BZ795" s="756">
        <v>0</v>
      </c>
      <c r="CA795" s="756">
        <v>0</v>
      </c>
      <c r="CB795" s="756">
        <v>0</v>
      </c>
      <c r="CC795" s="646">
        <f t="shared" si="419"/>
        <v>0</v>
      </c>
      <c r="CD795" s="594"/>
      <c r="CE795" s="705">
        <f t="shared" si="396"/>
        <v>779</v>
      </c>
      <c r="CF795" s="756">
        <f t="shared" si="394"/>
        <v>0</v>
      </c>
      <c r="CG795" s="756">
        <f t="shared" si="394"/>
        <v>0</v>
      </c>
      <c r="CH795" s="756">
        <f t="shared" si="394"/>
        <v>0</v>
      </c>
      <c r="CI795" s="756">
        <f t="shared" si="394"/>
        <v>0</v>
      </c>
      <c r="CJ795" s="756">
        <f t="shared" si="394"/>
        <v>0</v>
      </c>
      <c r="CK795" s="756">
        <f t="shared" si="394"/>
        <v>0</v>
      </c>
      <c r="CL795" s="756">
        <f t="shared" si="394"/>
        <v>0</v>
      </c>
      <c r="CM795" s="646">
        <f t="shared" si="420"/>
        <v>0</v>
      </c>
      <c r="CN795" s="594"/>
      <c r="CO795" s="705">
        <f t="shared" si="397"/>
        <v>779</v>
      </c>
      <c r="CP795" s="756">
        <v>0</v>
      </c>
      <c r="CQ795" s="756">
        <v>0</v>
      </c>
      <c r="CR795" s="756">
        <v>0</v>
      </c>
      <c r="CS795" s="756">
        <v>0</v>
      </c>
      <c r="CT795" s="756">
        <v>0</v>
      </c>
      <c r="CU795" s="756">
        <v>0</v>
      </c>
      <c r="CV795" s="756">
        <v>0</v>
      </c>
      <c r="CW795" s="646">
        <f t="shared" si="421"/>
        <v>0</v>
      </c>
      <c r="CX795" s="685"/>
      <c r="CY795" s="705">
        <f t="shared" si="398"/>
        <v>779</v>
      </c>
      <c r="CZ795" s="756">
        <v>0</v>
      </c>
      <c r="DA795" s="756">
        <v>0</v>
      </c>
      <c r="DB795" s="756">
        <v>0</v>
      </c>
      <c r="DC795" s="756">
        <v>0</v>
      </c>
      <c r="DD795" s="756">
        <v>0</v>
      </c>
      <c r="DE795" s="767">
        <f t="shared" si="409"/>
        <v>0</v>
      </c>
      <c r="DF795" s="756">
        <v>0</v>
      </c>
      <c r="DG795" s="756">
        <v>0</v>
      </c>
      <c r="DH795" s="756">
        <v>0</v>
      </c>
      <c r="DI795" s="756">
        <v>0</v>
      </c>
      <c r="DJ795" s="767">
        <f t="shared" si="410"/>
        <v>0</v>
      </c>
      <c r="DK795" s="715">
        <f t="shared" si="411"/>
        <v>0</v>
      </c>
      <c r="DL795" s="685"/>
      <c r="DM795" s="705">
        <f t="shared" si="399"/>
        <v>779</v>
      </c>
      <c r="DN795" s="715">
        <f t="shared" si="412"/>
        <v>0</v>
      </c>
    </row>
    <row r="796" spans="2:118" x14ac:dyDescent="0.25">
      <c r="B796" s="705">
        <v>780</v>
      </c>
      <c r="C796" s="765">
        <f>(1+_xlfn.XLOOKUP(INT((B796-1)/12)+1,'ZC Curve'!$B$8:$B$107,'ZC Curve'!R$8:R$107,,0))^(1/12)-1</f>
        <v>0</v>
      </c>
      <c r="D796" s="766">
        <f t="shared" si="413"/>
        <v>1</v>
      </c>
      <c r="E796" s="685"/>
      <c r="F796" s="705">
        <v>780</v>
      </c>
      <c r="G796" s="756">
        <v>0</v>
      </c>
      <c r="H796" s="756">
        <v>0</v>
      </c>
      <c r="I796" s="756">
        <v>0</v>
      </c>
      <c r="J796" s="756">
        <v>0</v>
      </c>
      <c r="K796" s="756">
        <v>0</v>
      </c>
      <c r="L796" s="756">
        <v>0</v>
      </c>
      <c r="M796" s="756">
        <v>0</v>
      </c>
      <c r="N796" s="646">
        <f t="shared" si="414"/>
        <v>0</v>
      </c>
      <c r="O796" s="594"/>
      <c r="P796" s="705">
        <f t="shared" si="400"/>
        <v>780</v>
      </c>
      <c r="Q796" s="756">
        <v>0</v>
      </c>
      <c r="R796" s="756">
        <v>0</v>
      </c>
      <c r="S796" s="756">
        <v>0</v>
      </c>
      <c r="T796" s="756">
        <v>0</v>
      </c>
      <c r="U796" s="756">
        <v>0</v>
      </c>
      <c r="V796" s="756">
        <v>0</v>
      </c>
      <c r="W796" s="756">
        <v>0</v>
      </c>
      <c r="X796" s="646">
        <f t="shared" si="415"/>
        <v>0</v>
      </c>
      <c r="Y796" s="594"/>
      <c r="Z796" s="705">
        <f t="shared" si="401"/>
        <v>780</v>
      </c>
      <c r="AA796" s="756">
        <f t="shared" si="393"/>
        <v>0</v>
      </c>
      <c r="AB796" s="756">
        <f t="shared" si="393"/>
        <v>0</v>
      </c>
      <c r="AC796" s="756">
        <f t="shared" si="393"/>
        <v>0</v>
      </c>
      <c r="AD796" s="756">
        <f t="shared" ref="AD796:AG859" si="422">J796+T796</f>
        <v>0</v>
      </c>
      <c r="AE796" s="756">
        <f t="shared" si="422"/>
        <v>0</v>
      </c>
      <c r="AF796" s="756">
        <f t="shared" si="422"/>
        <v>0</v>
      </c>
      <c r="AG796" s="756">
        <f t="shared" si="422"/>
        <v>0</v>
      </c>
      <c r="AH796" s="646">
        <f t="shared" si="416"/>
        <v>0</v>
      </c>
      <c r="AI796" s="594"/>
      <c r="AJ796" s="705">
        <f t="shared" si="402"/>
        <v>780</v>
      </c>
      <c r="AK796" s="756">
        <v>0</v>
      </c>
      <c r="AL796" s="756">
        <v>0</v>
      </c>
      <c r="AM796" s="756">
        <v>0</v>
      </c>
      <c r="AN796" s="756">
        <v>0</v>
      </c>
      <c r="AO796" s="756">
        <v>0</v>
      </c>
      <c r="AP796" s="756">
        <v>0</v>
      </c>
      <c r="AQ796" s="756">
        <v>0</v>
      </c>
      <c r="AR796" s="646">
        <f t="shared" si="417"/>
        <v>0</v>
      </c>
      <c r="AS796" s="594"/>
      <c r="AT796" s="705">
        <f t="shared" si="403"/>
        <v>780</v>
      </c>
      <c r="AU796" s="756">
        <v>0</v>
      </c>
      <c r="AV796" s="756">
        <v>0</v>
      </c>
      <c r="AW796" s="756">
        <v>0</v>
      </c>
      <c r="AX796" s="756">
        <v>0</v>
      </c>
      <c r="AY796" s="756">
        <v>0</v>
      </c>
      <c r="AZ796" s="767">
        <f t="shared" si="392"/>
        <v>0</v>
      </c>
      <c r="BA796" s="756">
        <v>0</v>
      </c>
      <c r="BB796" s="756">
        <v>0</v>
      </c>
      <c r="BC796" s="756">
        <v>0</v>
      </c>
      <c r="BD796" s="756">
        <v>0</v>
      </c>
      <c r="BE796" s="767">
        <f t="shared" si="404"/>
        <v>0</v>
      </c>
      <c r="BF796" s="646">
        <f t="shared" si="405"/>
        <v>0</v>
      </c>
      <c r="BG796" s="594"/>
      <c r="BH796" s="705">
        <f t="shared" si="395"/>
        <v>780</v>
      </c>
      <c r="BI796" s="646">
        <f t="shared" si="406"/>
        <v>0</v>
      </c>
      <c r="BJ796" s="594"/>
      <c r="BK796" s="705">
        <f t="shared" si="407"/>
        <v>780</v>
      </c>
      <c r="BL796" s="756">
        <v>0</v>
      </c>
      <c r="BM796" s="756">
        <v>0</v>
      </c>
      <c r="BN796" s="756">
        <v>0</v>
      </c>
      <c r="BO796" s="756">
        <v>0</v>
      </c>
      <c r="BP796" s="756">
        <v>0</v>
      </c>
      <c r="BQ796" s="756">
        <v>0</v>
      </c>
      <c r="BR796" s="756">
        <v>0</v>
      </c>
      <c r="BS796" s="646">
        <f t="shared" si="418"/>
        <v>0</v>
      </c>
      <c r="BT796" s="594"/>
      <c r="BU796" s="705">
        <f t="shared" si="408"/>
        <v>780</v>
      </c>
      <c r="BV796" s="756">
        <v>0</v>
      </c>
      <c r="BW796" s="756">
        <v>0</v>
      </c>
      <c r="BX796" s="756">
        <v>0</v>
      </c>
      <c r="BY796" s="756">
        <v>0</v>
      </c>
      <c r="BZ796" s="756">
        <v>0</v>
      </c>
      <c r="CA796" s="756">
        <v>0</v>
      </c>
      <c r="CB796" s="756">
        <v>0</v>
      </c>
      <c r="CC796" s="646">
        <f t="shared" si="419"/>
        <v>0</v>
      </c>
      <c r="CD796" s="594"/>
      <c r="CE796" s="705">
        <f t="shared" si="396"/>
        <v>780</v>
      </c>
      <c r="CF796" s="756">
        <f t="shared" si="394"/>
        <v>0</v>
      </c>
      <c r="CG796" s="756">
        <f t="shared" si="394"/>
        <v>0</v>
      </c>
      <c r="CH796" s="756">
        <f t="shared" si="394"/>
        <v>0</v>
      </c>
      <c r="CI796" s="756">
        <f t="shared" ref="CI796:CL859" si="423">BY796+BO796</f>
        <v>0</v>
      </c>
      <c r="CJ796" s="756">
        <f t="shared" si="423"/>
        <v>0</v>
      </c>
      <c r="CK796" s="756">
        <f t="shared" si="423"/>
        <v>0</v>
      </c>
      <c r="CL796" s="756">
        <f t="shared" si="423"/>
        <v>0</v>
      </c>
      <c r="CM796" s="646">
        <f t="shared" si="420"/>
        <v>0</v>
      </c>
      <c r="CN796" s="594"/>
      <c r="CO796" s="705">
        <f t="shared" si="397"/>
        <v>780</v>
      </c>
      <c r="CP796" s="756">
        <v>0</v>
      </c>
      <c r="CQ796" s="756">
        <v>0</v>
      </c>
      <c r="CR796" s="756">
        <v>0</v>
      </c>
      <c r="CS796" s="756">
        <v>0</v>
      </c>
      <c r="CT796" s="756">
        <v>0</v>
      </c>
      <c r="CU796" s="756">
        <v>0</v>
      </c>
      <c r="CV796" s="756">
        <v>0</v>
      </c>
      <c r="CW796" s="646">
        <f t="shared" si="421"/>
        <v>0</v>
      </c>
      <c r="CX796" s="685"/>
      <c r="CY796" s="705">
        <f t="shared" si="398"/>
        <v>780</v>
      </c>
      <c r="CZ796" s="756">
        <v>0</v>
      </c>
      <c r="DA796" s="756">
        <v>0</v>
      </c>
      <c r="DB796" s="756">
        <v>0</v>
      </c>
      <c r="DC796" s="756">
        <v>0</v>
      </c>
      <c r="DD796" s="756">
        <v>0</v>
      </c>
      <c r="DE796" s="767">
        <f t="shared" si="409"/>
        <v>0</v>
      </c>
      <c r="DF796" s="756">
        <v>0</v>
      </c>
      <c r="DG796" s="756">
        <v>0</v>
      </c>
      <c r="DH796" s="756">
        <v>0</v>
      </c>
      <c r="DI796" s="756">
        <v>0</v>
      </c>
      <c r="DJ796" s="767">
        <f t="shared" si="410"/>
        <v>0</v>
      </c>
      <c r="DK796" s="715">
        <f t="shared" si="411"/>
        <v>0</v>
      </c>
      <c r="DL796" s="685"/>
      <c r="DM796" s="705">
        <f t="shared" si="399"/>
        <v>780</v>
      </c>
      <c r="DN796" s="715">
        <f t="shared" si="412"/>
        <v>0</v>
      </c>
    </row>
    <row r="797" spans="2:118" x14ac:dyDescent="0.25">
      <c r="B797" s="705">
        <v>781</v>
      </c>
      <c r="C797" s="765">
        <f>(1+_xlfn.XLOOKUP(INT((B797-1)/12)+1,'ZC Curve'!$B$8:$B$107,'ZC Curve'!R$8:R$107,,0))^(1/12)-1</f>
        <v>0</v>
      </c>
      <c r="D797" s="766">
        <f t="shared" si="413"/>
        <v>1</v>
      </c>
      <c r="E797" s="685"/>
      <c r="F797" s="705">
        <v>781</v>
      </c>
      <c r="G797" s="756">
        <v>0</v>
      </c>
      <c r="H797" s="756">
        <v>0</v>
      </c>
      <c r="I797" s="756">
        <v>0</v>
      </c>
      <c r="J797" s="756">
        <v>0</v>
      </c>
      <c r="K797" s="756">
        <v>0</v>
      </c>
      <c r="L797" s="756">
        <v>0</v>
      </c>
      <c r="M797" s="756">
        <v>0</v>
      </c>
      <c r="N797" s="646">
        <f t="shared" si="414"/>
        <v>0</v>
      </c>
      <c r="O797" s="594"/>
      <c r="P797" s="705">
        <f t="shared" si="400"/>
        <v>781</v>
      </c>
      <c r="Q797" s="756">
        <v>0</v>
      </c>
      <c r="R797" s="756">
        <v>0</v>
      </c>
      <c r="S797" s="756">
        <v>0</v>
      </c>
      <c r="T797" s="756">
        <v>0</v>
      </c>
      <c r="U797" s="756">
        <v>0</v>
      </c>
      <c r="V797" s="756">
        <v>0</v>
      </c>
      <c r="W797" s="756">
        <v>0</v>
      </c>
      <c r="X797" s="646">
        <f t="shared" si="415"/>
        <v>0</v>
      </c>
      <c r="Y797" s="594"/>
      <c r="Z797" s="705">
        <f t="shared" si="401"/>
        <v>781</v>
      </c>
      <c r="AA797" s="756">
        <f t="shared" ref="AA797:AF860" si="424">G797+Q797</f>
        <v>0</v>
      </c>
      <c r="AB797" s="756">
        <f t="shared" si="424"/>
        <v>0</v>
      </c>
      <c r="AC797" s="756">
        <f t="shared" si="424"/>
        <v>0</v>
      </c>
      <c r="AD797" s="756">
        <f t="shared" si="422"/>
        <v>0</v>
      </c>
      <c r="AE797" s="756">
        <f t="shared" si="422"/>
        <v>0</v>
      </c>
      <c r="AF797" s="756">
        <f t="shared" si="422"/>
        <v>0</v>
      </c>
      <c r="AG797" s="756">
        <f t="shared" si="422"/>
        <v>0</v>
      </c>
      <c r="AH797" s="646">
        <f t="shared" si="416"/>
        <v>0</v>
      </c>
      <c r="AI797" s="594"/>
      <c r="AJ797" s="705">
        <f t="shared" si="402"/>
        <v>781</v>
      </c>
      <c r="AK797" s="756">
        <v>0</v>
      </c>
      <c r="AL797" s="756">
        <v>0</v>
      </c>
      <c r="AM797" s="756">
        <v>0</v>
      </c>
      <c r="AN797" s="756">
        <v>0</v>
      </c>
      <c r="AO797" s="756">
        <v>0</v>
      </c>
      <c r="AP797" s="756">
        <v>0</v>
      </c>
      <c r="AQ797" s="756">
        <v>0</v>
      </c>
      <c r="AR797" s="646">
        <f t="shared" si="417"/>
        <v>0</v>
      </c>
      <c r="AS797" s="594"/>
      <c r="AT797" s="705">
        <f t="shared" si="403"/>
        <v>781</v>
      </c>
      <c r="AU797" s="756">
        <v>0</v>
      </c>
      <c r="AV797" s="756">
        <v>0</v>
      </c>
      <c r="AW797" s="756">
        <v>0</v>
      </c>
      <c r="AX797" s="756">
        <v>0</v>
      </c>
      <c r="AY797" s="756">
        <v>0</v>
      </c>
      <c r="AZ797" s="767">
        <f t="shared" si="392"/>
        <v>0</v>
      </c>
      <c r="BA797" s="756">
        <v>0</v>
      </c>
      <c r="BB797" s="756">
        <v>0</v>
      </c>
      <c r="BC797" s="756">
        <v>0</v>
      </c>
      <c r="BD797" s="756">
        <v>0</v>
      </c>
      <c r="BE797" s="767">
        <f t="shared" si="404"/>
        <v>0</v>
      </c>
      <c r="BF797" s="646">
        <f t="shared" si="405"/>
        <v>0</v>
      </c>
      <c r="BG797" s="594"/>
      <c r="BH797" s="705">
        <f t="shared" si="395"/>
        <v>781</v>
      </c>
      <c r="BI797" s="646">
        <f t="shared" si="406"/>
        <v>0</v>
      </c>
      <c r="BJ797" s="594"/>
      <c r="BK797" s="705">
        <f t="shared" si="407"/>
        <v>781</v>
      </c>
      <c r="BL797" s="756">
        <v>0</v>
      </c>
      <c r="BM797" s="756">
        <v>0</v>
      </c>
      <c r="BN797" s="756">
        <v>0</v>
      </c>
      <c r="BO797" s="756">
        <v>0</v>
      </c>
      <c r="BP797" s="756">
        <v>0</v>
      </c>
      <c r="BQ797" s="756">
        <v>0</v>
      </c>
      <c r="BR797" s="756">
        <v>0</v>
      </c>
      <c r="BS797" s="646">
        <f t="shared" si="418"/>
        <v>0</v>
      </c>
      <c r="BT797" s="594"/>
      <c r="BU797" s="705">
        <f t="shared" si="408"/>
        <v>781</v>
      </c>
      <c r="BV797" s="756">
        <v>0</v>
      </c>
      <c r="BW797" s="756">
        <v>0</v>
      </c>
      <c r="BX797" s="756">
        <v>0</v>
      </c>
      <c r="BY797" s="756">
        <v>0</v>
      </c>
      <c r="BZ797" s="756">
        <v>0</v>
      </c>
      <c r="CA797" s="756">
        <v>0</v>
      </c>
      <c r="CB797" s="756">
        <v>0</v>
      </c>
      <c r="CC797" s="646">
        <f t="shared" si="419"/>
        <v>0</v>
      </c>
      <c r="CD797" s="594"/>
      <c r="CE797" s="705">
        <f t="shared" si="396"/>
        <v>781</v>
      </c>
      <c r="CF797" s="756">
        <f t="shared" ref="CF797:CK860" si="425">BV797+BL797</f>
        <v>0</v>
      </c>
      <c r="CG797" s="756">
        <f t="shared" si="425"/>
        <v>0</v>
      </c>
      <c r="CH797" s="756">
        <f t="shared" si="425"/>
        <v>0</v>
      </c>
      <c r="CI797" s="756">
        <f t="shared" si="423"/>
        <v>0</v>
      </c>
      <c r="CJ797" s="756">
        <f t="shared" si="423"/>
        <v>0</v>
      </c>
      <c r="CK797" s="756">
        <f t="shared" si="423"/>
        <v>0</v>
      </c>
      <c r="CL797" s="756">
        <f t="shared" si="423"/>
        <v>0</v>
      </c>
      <c r="CM797" s="646">
        <f t="shared" si="420"/>
        <v>0</v>
      </c>
      <c r="CN797" s="594"/>
      <c r="CO797" s="705">
        <f t="shared" si="397"/>
        <v>781</v>
      </c>
      <c r="CP797" s="756">
        <v>0</v>
      </c>
      <c r="CQ797" s="756">
        <v>0</v>
      </c>
      <c r="CR797" s="756">
        <v>0</v>
      </c>
      <c r="CS797" s="756">
        <v>0</v>
      </c>
      <c r="CT797" s="756">
        <v>0</v>
      </c>
      <c r="CU797" s="756">
        <v>0</v>
      </c>
      <c r="CV797" s="756">
        <v>0</v>
      </c>
      <c r="CW797" s="646">
        <f t="shared" si="421"/>
        <v>0</v>
      </c>
      <c r="CX797" s="685"/>
      <c r="CY797" s="705">
        <f t="shared" si="398"/>
        <v>781</v>
      </c>
      <c r="CZ797" s="756">
        <v>0</v>
      </c>
      <c r="DA797" s="756">
        <v>0</v>
      </c>
      <c r="DB797" s="756">
        <v>0</v>
      </c>
      <c r="DC797" s="756">
        <v>0</v>
      </c>
      <c r="DD797" s="756">
        <v>0</v>
      </c>
      <c r="DE797" s="767">
        <f t="shared" si="409"/>
        <v>0</v>
      </c>
      <c r="DF797" s="756">
        <v>0</v>
      </c>
      <c r="DG797" s="756">
        <v>0</v>
      </c>
      <c r="DH797" s="756">
        <v>0</v>
      </c>
      <c r="DI797" s="756">
        <v>0</v>
      </c>
      <c r="DJ797" s="767">
        <f t="shared" si="410"/>
        <v>0</v>
      </c>
      <c r="DK797" s="715">
        <f t="shared" si="411"/>
        <v>0</v>
      </c>
      <c r="DL797" s="685"/>
      <c r="DM797" s="705">
        <f t="shared" si="399"/>
        <v>781</v>
      </c>
      <c r="DN797" s="715">
        <f t="shared" si="412"/>
        <v>0</v>
      </c>
    </row>
    <row r="798" spans="2:118" x14ac:dyDescent="0.25">
      <c r="B798" s="705">
        <v>782</v>
      </c>
      <c r="C798" s="765">
        <f>(1+_xlfn.XLOOKUP(INT((B798-1)/12)+1,'ZC Curve'!$B$8:$B$107,'ZC Curve'!R$8:R$107,,0))^(1/12)-1</f>
        <v>0</v>
      </c>
      <c r="D798" s="766">
        <f t="shared" si="413"/>
        <v>1</v>
      </c>
      <c r="E798" s="685"/>
      <c r="F798" s="705">
        <v>782</v>
      </c>
      <c r="G798" s="756">
        <v>0</v>
      </c>
      <c r="H798" s="756">
        <v>0</v>
      </c>
      <c r="I798" s="756">
        <v>0</v>
      </c>
      <c r="J798" s="756">
        <v>0</v>
      </c>
      <c r="K798" s="756">
        <v>0</v>
      </c>
      <c r="L798" s="756">
        <v>0</v>
      </c>
      <c r="M798" s="756">
        <v>0</v>
      </c>
      <c r="N798" s="646">
        <f t="shared" si="414"/>
        <v>0</v>
      </c>
      <c r="O798" s="594"/>
      <c r="P798" s="705">
        <f t="shared" si="400"/>
        <v>782</v>
      </c>
      <c r="Q798" s="756">
        <v>0</v>
      </c>
      <c r="R798" s="756">
        <v>0</v>
      </c>
      <c r="S798" s="756">
        <v>0</v>
      </c>
      <c r="T798" s="756">
        <v>0</v>
      </c>
      <c r="U798" s="756">
        <v>0</v>
      </c>
      <c r="V798" s="756">
        <v>0</v>
      </c>
      <c r="W798" s="756">
        <v>0</v>
      </c>
      <c r="X798" s="646">
        <f t="shared" si="415"/>
        <v>0</v>
      </c>
      <c r="Y798" s="594"/>
      <c r="Z798" s="705">
        <f t="shared" si="401"/>
        <v>782</v>
      </c>
      <c r="AA798" s="756">
        <f t="shared" si="424"/>
        <v>0</v>
      </c>
      <c r="AB798" s="756">
        <f t="shared" si="424"/>
        <v>0</v>
      </c>
      <c r="AC798" s="756">
        <f t="shared" si="424"/>
        <v>0</v>
      </c>
      <c r="AD798" s="756">
        <f t="shared" si="422"/>
        <v>0</v>
      </c>
      <c r="AE798" s="756">
        <f t="shared" si="422"/>
        <v>0</v>
      </c>
      <c r="AF798" s="756">
        <f t="shared" si="422"/>
        <v>0</v>
      </c>
      <c r="AG798" s="756">
        <f t="shared" si="422"/>
        <v>0</v>
      </c>
      <c r="AH798" s="646">
        <f t="shared" si="416"/>
        <v>0</v>
      </c>
      <c r="AI798" s="594"/>
      <c r="AJ798" s="705">
        <f t="shared" si="402"/>
        <v>782</v>
      </c>
      <c r="AK798" s="756">
        <v>0</v>
      </c>
      <c r="AL798" s="756">
        <v>0</v>
      </c>
      <c r="AM798" s="756">
        <v>0</v>
      </c>
      <c r="AN798" s="756">
        <v>0</v>
      </c>
      <c r="AO798" s="756">
        <v>0</v>
      </c>
      <c r="AP798" s="756">
        <v>0</v>
      </c>
      <c r="AQ798" s="756">
        <v>0</v>
      </c>
      <c r="AR798" s="646">
        <f t="shared" si="417"/>
        <v>0</v>
      </c>
      <c r="AS798" s="594"/>
      <c r="AT798" s="705">
        <f t="shared" si="403"/>
        <v>782</v>
      </c>
      <c r="AU798" s="756">
        <v>0</v>
      </c>
      <c r="AV798" s="756">
        <v>0</v>
      </c>
      <c r="AW798" s="756">
        <v>0</v>
      </c>
      <c r="AX798" s="756">
        <v>0</v>
      </c>
      <c r="AY798" s="756">
        <v>0</v>
      </c>
      <c r="AZ798" s="767">
        <f t="shared" si="392"/>
        <v>0</v>
      </c>
      <c r="BA798" s="756">
        <v>0</v>
      </c>
      <c r="BB798" s="756">
        <v>0</v>
      </c>
      <c r="BC798" s="756">
        <v>0</v>
      </c>
      <c r="BD798" s="756">
        <v>0</v>
      </c>
      <c r="BE798" s="767">
        <f t="shared" si="404"/>
        <v>0</v>
      </c>
      <c r="BF798" s="646">
        <f t="shared" si="405"/>
        <v>0</v>
      </c>
      <c r="BG798" s="594"/>
      <c r="BH798" s="705">
        <f t="shared" si="395"/>
        <v>782</v>
      </c>
      <c r="BI798" s="646">
        <f t="shared" si="406"/>
        <v>0</v>
      </c>
      <c r="BJ798" s="594"/>
      <c r="BK798" s="705">
        <f t="shared" si="407"/>
        <v>782</v>
      </c>
      <c r="BL798" s="756">
        <v>0</v>
      </c>
      <c r="BM798" s="756">
        <v>0</v>
      </c>
      <c r="BN798" s="756">
        <v>0</v>
      </c>
      <c r="BO798" s="756">
        <v>0</v>
      </c>
      <c r="BP798" s="756">
        <v>0</v>
      </c>
      <c r="BQ798" s="756">
        <v>0</v>
      </c>
      <c r="BR798" s="756">
        <v>0</v>
      </c>
      <c r="BS798" s="646">
        <f t="shared" si="418"/>
        <v>0</v>
      </c>
      <c r="BT798" s="594"/>
      <c r="BU798" s="705">
        <f t="shared" si="408"/>
        <v>782</v>
      </c>
      <c r="BV798" s="756">
        <v>0</v>
      </c>
      <c r="BW798" s="756">
        <v>0</v>
      </c>
      <c r="BX798" s="756">
        <v>0</v>
      </c>
      <c r="BY798" s="756">
        <v>0</v>
      </c>
      <c r="BZ798" s="756">
        <v>0</v>
      </c>
      <c r="CA798" s="756">
        <v>0</v>
      </c>
      <c r="CB798" s="756">
        <v>0</v>
      </c>
      <c r="CC798" s="646">
        <f t="shared" si="419"/>
        <v>0</v>
      </c>
      <c r="CD798" s="594"/>
      <c r="CE798" s="705">
        <f t="shared" si="396"/>
        <v>782</v>
      </c>
      <c r="CF798" s="756">
        <f t="shared" si="425"/>
        <v>0</v>
      </c>
      <c r="CG798" s="756">
        <f t="shared" si="425"/>
        <v>0</v>
      </c>
      <c r="CH798" s="756">
        <f t="shared" si="425"/>
        <v>0</v>
      </c>
      <c r="CI798" s="756">
        <f t="shared" si="423"/>
        <v>0</v>
      </c>
      <c r="CJ798" s="756">
        <f t="shared" si="423"/>
        <v>0</v>
      </c>
      <c r="CK798" s="756">
        <f t="shared" si="423"/>
        <v>0</v>
      </c>
      <c r="CL798" s="756">
        <f t="shared" si="423"/>
        <v>0</v>
      </c>
      <c r="CM798" s="646">
        <f t="shared" si="420"/>
        <v>0</v>
      </c>
      <c r="CN798" s="594"/>
      <c r="CO798" s="705">
        <f t="shared" si="397"/>
        <v>782</v>
      </c>
      <c r="CP798" s="756">
        <v>0</v>
      </c>
      <c r="CQ798" s="756">
        <v>0</v>
      </c>
      <c r="CR798" s="756">
        <v>0</v>
      </c>
      <c r="CS798" s="756">
        <v>0</v>
      </c>
      <c r="CT798" s="756">
        <v>0</v>
      </c>
      <c r="CU798" s="756">
        <v>0</v>
      </c>
      <c r="CV798" s="756">
        <v>0</v>
      </c>
      <c r="CW798" s="646">
        <f t="shared" si="421"/>
        <v>0</v>
      </c>
      <c r="CX798" s="685"/>
      <c r="CY798" s="705">
        <f t="shared" si="398"/>
        <v>782</v>
      </c>
      <c r="CZ798" s="756">
        <v>0</v>
      </c>
      <c r="DA798" s="756">
        <v>0</v>
      </c>
      <c r="DB798" s="756">
        <v>0</v>
      </c>
      <c r="DC798" s="756">
        <v>0</v>
      </c>
      <c r="DD798" s="756">
        <v>0</v>
      </c>
      <c r="DE798" s="767">
        <f t="shared" si="409"/>
        <v>0</v>
      </c>
      <c r="DF798" s="756">
        <v>0</v>
      </c>
      <c r="DG798" s="756">
        <v>0</v>
      </c>
      <c r="DH798" s="756">
        <v>0</v>
      </c>
      <c r="DI798" s="756">
        <v>0</v>
      </c>
      <c r="DJ798" s="767">
        <f t="shared" si="410"/>
        <v>0</v>
      </c>
      <c r="DK798" s="715">
        <f t="shared" si="411"/>
        <v>0</v>
      </c>
      <c r="DL798" s="685"/>
      <c r="DM798" s="705">
        <f t="shared" si="399"/>
        <v>782</v>
      </c>
      <c r="DN798" s="715">
        <f t="shared" si="412"/>
        <v>0</v>
      </c>
    </row>
    <row r="799" spans="2:118" x14ac:dyDescent="0.25">
      <c r="B799" s="705">
        <v>783</v>
      </c>
      <c r="C799" s="765">
        <f>(1+_xlfn.XLOOKUP(INT((B799-1)/12)+1,'ZC Curve'!$B$8:$B$107,'ZC Curve'!R$8:R$107,,0))^(1/12)-1</f>
        <v>0</v>
      </c>
      <c r="D799" s="766">
        <f t="shared" si="413"/>
        <v>1</v>
      </c>
      <c r="E799" s="685"/>
      <c r="F799" s="705">
        <v>783</v>
      </c>
      <c r="G799" s="756">
        <v>0</v>
      </c>
      <c r="H799" s="756">
        <v>0</v>
      </c>
      <c r="I799" s="756">
        <v>0</v>
      </c>
      <c r="J799" s="756">
        <v>0</v>
      </c>
      <c r="K799" s="756">
        <v>0</v>
      </c>
      <c r="L799" s="756">
        <v>0</v>
      </c>
      <c r="M799" s="756">
        <v>0</v>
      </c>
      <c r="N799" s="646">
        <f t="shared" si="414"/>
        <v>0</v>
      </c>
      <c r="O799" s="594"/>
      <c r="P799" s="705">
        <f t="shared" si="400"/>
        <v>783</v>
      </c>
      <c r="Q799" s="756">
        <v>0</v>
      </c>
      <c r="R799" s="756">
        <v>0</v>
      </c>
      <c r="S799" s="756">
        <v>0</v>
      </c>
      <c r="T799" s="756">
        <v>0</v>
      </c>
      <c r="U799" s="756">
        <v>0</v>
      </c>
      <c r="V799" s="756">
        <v>0</v>
      </c>
      <c r="W799" s="756">
        <v>0</v>
      </c>
      <c r="X799" s="646">
        <f t="shared" si="415"/>
        <v>0</v>
      </c>
      <c r="Y799" s="594"/>
      <c r="Z799" s="705">
        <f t="shared" si="401"/>
        <v>783</v>
      </c>
      <c r="AA799" s="756">
        <f t="shared" si="424"/>
        <v>0</v>
      </c>
      <c r="AB799" s="756">
        <f t="shared" si="424"/>
        <v>0</v>
      </c>
      <c r="AC799" s="756">
        <f t="shared" si="424"/>
        <v>0</v>
      </c>
      <c r="AD799" s="756">
        <f t="shared" si="422"/>
        <v>0</v>
      </c>
      <c r="AE799" s="756">
        <f t="shared" si="422"/>
        <v>0</v>
      </c>
      <c r="AF799" s="756">
        <f t="shared" si="422"/>
        <v>0</v>
      </c>
      <c r="AG799" s="756">
        <f t="shared" si="422"/>
        <v>0</v>
      </c>
      <c r="AH799" s="646">
        <f t="shared" si="416"/>
        <v>0</v>
      </c>
      <c r="AI799" s="594"/>
      <c r="AJ799" s="705">
        <f t="shared" si="402"/>
        <v>783</v>
      </c>
      <c r="AK799" s="756">
        <v>0</v>
      </c>
      <c r="AL799" s="756">
        <v>0</v>
      </c>
      <c r="AM799" s="756">
        <v>0</v>
      </c>
      <c r="AN799" s="756">
        <v>0</v>
      </c>
      <c r="AO799" s="756">
        <v>0</v>
      </c>
      <c r="AP799" s="756">
        <v>0</v>
      </c>
      <c r="AQ799" s="756">
        <v>0</v>
      </c>
      <c r="AR799" s="646">
        <f t="shared" si="417"/>
        <v>0</v>
      </c>
      <c r="AS799" s="594"/>
      <c r="AT799" s="705">
        <f t="shared" si="403"/>
        <v>783</v>
      </c>
      <c r="AU799" s="756">
        <v>0</v>
      </c>
      <c r="AV799" s="756">
        <v>0</v>
      </c>
      <c r="AW799" s="756">
        <v>0</v>
      </c>
      <c r="AX799" s="756">
        <v>0</v>
      </c>
      <c r="AY799" s="756">
        <v>0</v>
      </c>
      <c r="AZ799" s="767">
        <f t="shared" si="392"/>
        <v>0</v>
      </c>
      <c r="BA799" s="756">
        <v>0</v>
      </c>
      <c r="BB799" s="756">
        <v>0</v>
      </c>
      <c r="BC799" s="756">
        <v>0</v>
      </c>
      <c r="BD799" s="756">
        <v>0</v>
      </c>
      <c r="BE799" s="767">
        <f t="shared" si="404"/>
        <v>0</v>
      </c>
      <c r="BF799" s="646">
        <f t="shared" si="405"/>
        <v>0</v>
      </c>
      <c r="BG799" s="594"/>
      <c r="BH799" s="705">
        <f t="shared" si="395"/>
        <v>783</v>
      </c>
      <c r="BI799" s="646">
        <f t="shared" si="406"/>
        <v>0</v>
      </c>
      <c r="BJ799" s="594"/>
      <c r="BK799" s="705">
        <f t="shared" si="407"/>
        <v>783</v>
      </c>
      <c r="BL799" s="756">
        <v>0</v>
      </c>
      <c r="BM799" s="756">
        <v>0</v>
      </c>
      <c r="BN799" s="756">
        <v>0</v>
      </c>
      <c r="BO799" s="756">
        <v>0</v>
      </c>
      <c r="BP799" s="756">
        <v>0</v>
      </c>
      <c r="BQ799" s="756">
        <v>0</v>
      </c>
      <c r="BR799" s="756">
        <v>0</v>
      </c>
      <c r="BS799" s="646">
        <f t="shared" si="418"/>
        <v>0</v>
      </c>
      <c r="BT799" s="594"/>
      <c r="BU799" s="705">
        <f t="shared" si="408"/>
        <v>783</v>
      </c>
      <c r="BV799" s="756">
        <v>0</v>
      </c>
      <c r="BW799" s="756">
        <v>0</v>
      </c>
      <c r="BX799" s="756">
        <v>0</v>
      </c>
      <c r="BY799" s="756">
        <v>0</v>
      </c>
      <c r="BZ799" s="756">
        <v>0</v>
      </c>
      <c r="CA799" s="756">
        <v>0</v>
      </c>
      <c r="CB799" s="756">
        <v>0</v>
      </c>
      <c r="CC799" s="646">
        <f t="shared" si="419"/>
        <v>0</v>
      </c>
      <c r="CD799" s="594"/>
      <c r="CE799" s="705">
        <f t="shared" si="396"/>
        <v>783</v>
      </c>
      <c r="CF799" s="756">
        <f t="shared" si="425"/>
        <v>0</v>
      </c>
      <c r="CG799" s="756">
        <f t="shared" si="425"/>
        <v>0</v>
      </c>
      <c r="CH799" s="756">
        <f t="shared" si="425"/>
        <v>0</v>
      </c>
      <c r="CI799" s="756">
        <f t="shared" si="423"/>
        <v>0</v>
      </c>
      <c r="CJ799" s="756">
        <f t="shared" si="423"/>
        <v>0</v>
      </c>
      <c r="CK799" s="756">
        <f t="shared" si="423"/>
        <v>0</v>
      </c>
      <c r="CL799" s="756">
        <f t="shared" si="423"/>
        <v>0</v>
      </c>
      <c r="CM799" s="646">
        <f t="shared" si="420"/>
        <v>0</v>
      </c>
      <c r="CN799" s="594"/>
      <c r="CO799" s="705">
        <f t="shared" si="397"/>
        <v>783</v>
      </c>
      <c r="CP799" s="756">
        <v>0</v>
      </c>
      <c r="CQ799" s="756">
        <v>0</v>
      </c>
      <c r="CR799" s="756">
        <v>0</v>
      </c>
      <c r="CS799" s="756">
        <v>0</v>
      </c>
      <c r="CT799" s="756">
        <v>0</v>
      </c>
      <c r="CU799" s="756">
        <v>0</v>
      </c>
      <c r="CV799" s="756">
        <v>0</v>
      </c>
      <c r="CW799" s="646">
        <f t="shared" si="421"/>
        <v>0</v>
      </c>
      <c r="CX799" s="685"/>
      <c r="CY799" s="705">
        <f t="shared" si="398"/>
        <v>783</v>
      </c>
      <c r="CZ799" s="756">
        <v>0</v>
      </c>
      <c r="DA799" s="756">
        <v>0</v>
      </c>
      <c r="DB799" s="756">
        <v>0</v>
      </c>
      <c r="DC799" s="756">
        <v>0</v>
      </c>
      <c r="DD799" s="756">
        <v>0</v>
      </c>
      <c r="DE799" s="767">
        <f t="shared" si="409"/>
        <v>0</v>
      </c>
      <c r="DF799" s="756">
        <v>0</v>
      </c>
      <c r="DG799" s="756">
        <v>0</v>
      </c>
      <c r="DH799" s="756">
        <v>0</v>
      </c>
      <c r="DI799" s="756">
        <v>0</v>
      </c>
      <c r="DJ799" s="767">
        <f t="shared" si="410"/>
        <v>0</v>
      </c>
      <c r="DK799" s="715">
        <f t="shared" si="411"/>
        <v>0</v>
      </c>
      <c r="DL799" s="685"/>
      <c r="DM799" s="705">
        <f t="shared" si="399"/>
        <v>783</v>
      </c>
      <c r="DN799" s="715">
        <f t="shared" si="412"/>
        <v>0</v>
      </c>
    </row>
    <row r="800" spans="2:118" x14ac:dyDescent="0.25">
      <c r="B800" s="705">
        <v>784</v>
      </c>
      <c r="C800" s="765">
        <f>(1+_xlfn.XLOOKUP(INT((B800-1)/12)+1,'ZC Curve'!$B$8:$B$107,'ZC Curve'!R$8:R$107,,0))^(1/12)-1</f>
        <v>0</v>
      </c>
      <c r="D800" s="766">
        <f t="shared" si="413"/>
        <v>1</v>
      </c>
      <c r="E800" s="685"/>
      <c r="F800" s="705">
        <v>784</v>
      </c>
      <c r="G800" s="756">
        <v>0</v>
      </c>
      <c r="H800" s="756">
        <v>0</v>
      </c>
      <c r="I800" s="756">
        <v>0</v>
      </c>
      <c r="J800" s="756">
        <v>0</v>
      </c>
      <c r="K800" s="756">
        <v>0</v>
      </c>
      <c r="L800" s="756">
        <v>0</v>
      </c>
      <c r="M800" s="756">
        <v>0</v>
      </c>
      <c r="N800" s="646">
        <f t="shared" si="414"/>
        <v>0</v>
      </c>
      <c r="O800" s="594"/>
      <c r="P800" s="705">
        <f t="shared" si="400"/>
        <v>784</v>
      </c>
      <c r="Q800" s="756">
        <v>0</v>
      </c>
      <c r="R800" s="756">
        <v>0</v>
      </c>
      <c r="S800" s="756">
        <v>0</v>
      </c>
      <c r="T800" s="756">
        <v>0</v>
      </c>
      <c r="U800" s="756">
        <v>0</v>
      </c>
      <c r="V800" s="756">
        <v>0</v>
      </c>
      <c r="W800" s="756">
        <v>0</v>
      </c>
      <c r="X800" s="646">
        <f t="shared" si="415"/>
        <v>0</v>
      </c>
      <c r="Y800" s="594"/>
      <c r="Z800" s="705">
        <f t="shared" si="401"/>
        <v>784</v>
      </c>
      <c r="AA800" s="756">
        <f t="shared" si="424"/>
        <v>0</v>
      </c>
      <c r="AB800" s="756">
        <f t="shared" si="424"/>
        <v>0</v>
      </c>
      <c r="AC800" s="756">
        <f t="shared" si="424"/>
        <v>0</v>
      </c>
      <c r="AD800" s="756">
        <f t="shared" si="422"/>
        <v>0</v>
      </c>
      <c r="AE800" s="756">
        <f t="shared" si="422"/>
        <v>0</v>
      </c>
      <c r="AF800" s="756">
        <f t="shared" si="422"/>
        <v>0</v>
      </c>
      <c r="AG800" s="756">
        <f t="shared" si="422"/>
        <v>0</v>
      </c>
      <c r="AH800" s="646">
        <f t="shared" si="416"/>
        <v>0</v>
      </c>
      <c r="AI800" s="594"/>
      <c r="AJ800" s="705">
        <f t="shared" si="402"/>
        <v>784</v>
      </c>
      <c r="AK800" s="756">
        <v>0</v>
      </c>
      <c r="AL800" s="756">
        <v>0</v>
      </c>
      <c r="AM800" s="756">
        <v>0</v>
      </c>
      <c r="AN800" s="756">
        <v>0</v>
      </c>
      <c r="AO800" s="756">
        <v>0</v>
      </c>
      <c r="AP800" s="756">
        <v>0</v>
      </c>
      <c r="AQ800" s="756">
        <v>0</v>
      </c>
      <c r="AR800" s="646">
        <f t="shared" si="417"/>
        <v>0</v>
      </c>
      <c r="AS800" s="594"/>
      <c r="AT800" s="705">
        <f t="shared" si="403"/>
        <v>784</v>
      </c>
      <c r="AU800" s="756">
        <v>0</v>
      </c>
      <c r="AV800" s="756">
        <v>0</v>
      </c>
      <c r="AW800" s="756">
        <v>0</v>
      </c>
      <c r="AX800" s="756">
        <v>0</v>
      </c>
      <c r="AY800" s="756">
        <v>0</v>
      </c>
      <c r="AZ800" s="767">
        <f t="shared" si="392"/>
        <v>0</v>
      </c>
      <c r="BA800" s="756">
        <v>0</v>
      </c>
      <c r="BB800" s="756">
        <v>0</v>
      </c>
      <c r="BC800" s="756">
        <v>0</v>
      </c>
      <c r="BD800" s="756">
        <v>0</v>
      </c>
      <c r="BE800" s="767">
        <f t="shared" si="404"/>
        <v>0</v>
      </c>
      <c r="BF800" s="646">
        <f t="shared" si="405"/>
        <v>0</v>
      </c>
      <c r="BG800" s="594"/>
      <c r="BH800" s="705">
        <f t="shared" si="395"/>
        <v>784</v>
      </c>
      <c r="BI800" s="646">
        <f t="shared" si="406"/>
        <v>0</v>
      </c>
      <c r="BJ800" s="594"/>
      <c r="BK800" s="705">
        <f t="shared" si="407"/>
        <v>784</v>
      </c>
      <c r="BL800" s="756">
        <v>0</v>
      </c>
      <c r="BM800" s="756">
        <v>0</v>
      </c>
      <c r="BN800" s="756">
        <v>0</v>
      </c>
      <c r="BO800" s="756">
        <v>0</v>
      </c>
      <c r="BP800" s="756">
        <v>0</v>
      </c>
      <c r="BQ800" s="756">
        <v>0</v>
      </c>
      <c r="BR800" s="756">
        <v>0</v>
      </c>
      <c r="BS800" s="646">
        <f t="shared" si="418"/>
        <v>0</v>
      </c>
      <c r="BT800" s="594"/>
      <c r="BU800" s="705">
        <f t="shared" si="408"/>
        <v>784</v>
      </c>
      <c r="BV800" s="756">
        <v>0</v>
      </c>
      <c r="BW800" s="756">
        <v>0</v>
      </c>
      <c r="BX800" s="756">
        <v>0</v>
      </c>
      <c r="BY800" s="756">
        <v>0</v>
      </c>
      <c r="BZ800" s="756">
        <v>0</v>
      </c>
      <c r="CA800" s="756">
        <v>0</v>
      </c>
      <c r="CB800" s="756">
        <v>0</v>
      </c>
      <c r="CC800" s="646">
        <f t="shared" si="419"/>
        <v>0</v>
      </c>
      <c r="CD800" s="594"/>
      <c r="CE800" s="705">
        <f t="shared" si="396"/>
        <v>784</v>
      </c>
      <c r="CF800" s="756">
        <f t="shared" si="425"/>
        <v>0</v>
      </c>
      <c r="CG800" s="756">
        <f t="shared" si="425"/>
        <v>0</v>
      </c>
      <c r="CH800" s="756">
        <f t="shared" si="425"/>
        <v>0</v>
      </c>
      <c r="CI800" s="756">
        <f t="shared" si="423"/>
        <v>0</v>
      </c>
      <c r="CJ800" s="756">
        <f t="shared" si="423"/>
        <v>0</v>
      </c>
      <c r="CK800" s="756">
        <f t="shared" si="423"/>
        <v>0</v>
      </c>
      <c r="CL800" s="756">
        <f t="shared" si="423"/>
        <v>0</v>
      </c>
      <c r="CM800" s="646">
        <f t="shared" si="420"/>
        <v>0</v>
      </c>
      <c r="CN800" s="594"/>
      <c r="CO800" s="705">
        <f t="shared" si="397"/>
        <v>784</v>
      </c>
      <c r="CP800" s="756">
        <v>0</v>
      </c>
      <c r="CQ800" s="756">
        <v>0</v>
      </c>
      <c r="CR800" s="756">
        <v>0</v>
      </c>
      <c r="CS800" s="756">
        <v>0</v>
      </c>
      <c r="CT800" s="756">
        <v>0</v>
      </c>
      <c r="CU800" s="756">
        <v>0</v>
      </c>
      <c r="CV800" s="756">
        <v>0</v>
      </c>
      <c r="CW800" s="646">
        <f t="shared" si="421"/>
        <v>0</v>
      </c>
      <c r="CX800" s="685"/>
      <c r="CY800" s="705">
        <f t="shared" si="398"/>
        <v>784</v>
      </c>
      <c r="CZ800" s="756">
        <v>0</v>
      </c>
      <c r="DA800" s="756">
        <v>0</v>
      </c>
      <c r="DB800" s="756">
        <v>0</v>
      </c>
      <c r="DC800" s="756">
        <v>0</v>
      </c>
      <c r="DD800" s="756">
        <v>0</v>
      </c>
      <c r="DE800" s="767">
        <f t="shared" si="409"/>
        <v>0</v>
      </c>
      <c r="DF800" s="756">
        <v>0</v>
      </c>
      <c r="DG800" s="756">
        <v>0</v>
      </c>
      <c r="DH800" s="756">
        <v>0</v>
      </c>
      <c r="DI800" s="756">
        <v>0</v>
      </c>
      <c r="DJ800" s="767">
        <f t="shared" si="410"/>
        <v>0</v>
      </c>
      <c r="DK800" s="715">
        <f t="shared" si="411"/>
        <v>0</v>
      </c>
      <c r="DL800" s="685"/>
      <c r="DM800" s="705">
        <f t="shared" si="399"/>
        <v>784</v>
      </c>
      <c r="DN800" s="715">
        <f t="shared" si="412"/>
        <v>0</v>
      </c>
    </row>
    <row r="801" spans="2:118" x14ac:dyDescent="0.25">
      <c r="B801" s="705">
        <v>785</v>
      </c>
      <c r="C801" s="765">
        <f>(1+_xlfn.XLOOKUP(INT((B801-1)/12)+1,'ZC Curve'!$B$8:$B$107,'ZC Curve'!R$8:R$107,,0))^(1/12)-1</f>
        <v>0</v>
      </c>
      <c r="D801" s="766">
        <f t="shared" si="413"/>
        <v>1</v>
      </c>
      <c r="E801" s="685"/>
      <c r="F801" s="705">
        <v>785</v>
      </c>
      <c r="G801" s="756">
        <v>0</v>
      </c>
      <c r="H801" s="756">
        <v>0</v>
      </c>
      <c r="I801" s="756">
        <v>0</v>
      </c>
      <c r="J801" s="756">
        <v>0</v>
      </c>
      <c r="K801" s="756">
        <v>0</v>
      </c>
      <c r="L801" s="756">
        <v>0</v>
      </c>
      <c r="M801" s="756">
        <v>0</v>
      </c>
      <c r="N801" s="646">
        <f t="shared" si="414"/>
        <v>0</v>
      </c>
      <c r="O801" s="594"/>
      <c r="P801" s="705">
        <f t="shared" si="400"/>
        <v>785</v>
      </c>
      <c r="Q801" s="756">
        <v>0</v>
      </c>
      <c r="R801" s="756">
        <v>0</v>
      </c>
      <c r="S801" s="756">
        <v>0</v>
      </c>
      <c r="T801" s="756">
        <v>0</v>
      </c>
      <c r="U801" s="756">
        <v>0</v>
      </c>
      <c r="V801" s="756">
        <v>0</v>
      </c>
      <c r="W801" s="756">
        <v>0</v>
      </c>
      <c r="X801" s="646">
        <f t="shared" si="415"/>
        <v>0</v>
      </c>
      <c r="Y801" s="594"/>
      <c r="Z801" s="705">
        <f t="shared" si="401"/>
        <v>785</v>
      </c>
      <c r="AA801" s="756">
        <f t="shared" si="424"/>
        <v>0</v>
      </c>
      <c r="AB801" s="756">
        <f t="shared" si="424"/>
        <v>0</v>
      </c>
      <c r="AC801" s="756">
        <f t="shared" si="424"/>
        <v>0</v>
      </c>
      <c r="AD801" s="756">
        <f t="shared" si="422"/>
        <v>0</v>
      </c>
      <c r="AE801" s="756">
        <f t="shared" si="422"/>
        <v>0</v>
      </c>
      <c r="AF801" s="756">
        <f t="shared" si="422"/>
        <v>0</v>
      </c>
      <c r="AG801" s="756">
        <f t="shared" si="422"/>
        <v>0</v>
      </c>
      <c r="AH801" s="646">
        <f t="shared" si="416"/>
        <v>0</v>
      </c>
      <c r="AI801" s="594"/>
      <c r="AJ801" s="705">
        <f t="shared" si="402"/>
        <v>785</v>
      </c>
      <c r="AK801" s="756">
        <v>0</v>
      </c>
      <c r="AL801" s="756">
        <v>0</v>
      </c>
      <c r="AM801" s="756">
        <v>0</v>
      </c>
      <c r="AN801" s="756">
        <v>0</v>
      </c>
      <c r="AO801" s="756">
        <v>0</v>
      </c>
      <c r="AP801" s="756">
        <v>0</v>
      </c>
      <c r="AQ801" s="756">
        <v>0</v>
      </c>
      <c r="AR801" s="646">
        <f t="shared" si="417"/>
        <v>0</v>
      </c>
      <c r="AS801" s="594"/>
      <c r="AT801" s="705">
        <f t="shared" si="403"/>
        <v>785</v>
      </c>
      <c r="AU801" s="756">
        <v>0</v>
      </c>
      <c r="AV801" s="756">
        <v>0</v>
      </c>
      <c r="AW801" s="756">
        <v>0</v>
      </c>
      <c r="AX801" s="756">
        <v>0</v>
      </c>
      <c r="AY801" s="756">
        <v>0</v>
      </c>
      <c r="AZ801" s="767">
        <f t="shared" si="392"/>
        <v>0</v>
      </c>
      <c r="BA801" s="756">
        <v>0</v>
      </c>
      <c r="BB801" s="756">
        <v>0</v>
      </c>
      <c r="BC801" s="756">
        <v>0</v>
      </c>
      <c r="BD801" s="756">
        <v>0</v>
      </c>
      <c r="BE801" s="767">
        <f t="shared" si="404"/>
        <v>0</v>
      </c>
      <c r="BF801" s="646">
        <f t="shared" si="405"/>
        <v>0</v>
      </c>
      <c r="BG801" s="594"/>
      <c r="BH801" s="705">
        <f t="shared" si="395"/>
        <v>785</v>
      </c>
      <c r="BI801" s="646">
        <f t="shared" si="406"/>
        <v>0</v>
      </c>
      <c r="BJ801" s="594"/>
      <c r="BK801" s="705">
        <f t="shared" si="407"/>
        <v>785</v>
      </c>
      <c r="BL801" s="756">
        <v>0</v>
      </c>
      <c r="BM801" s="756">
        <v>0</v>
      </c>
      <c r="BN801" s="756">
        <v>0</v>
      </c>
      <c r="BO801" s="756">
        <v>0</v>
      </c>
      <c r="BP801" s="756">
        <v>0</v>
      </c>
      <c r="BQ801" s="756">
        <v>0</v>
      </c>
      <c r="BR801" s="756">
        <v>0</v>
      </c>
      <c r="BS801" s="646">
        <f t="shared" si="418"/>
        <v>0</v>
      </c>
      <c r="BT801" s="594"/>
      <c r="BU801" s="705">
        <f t="shared" si="408"/>
        <v>785</v>
      </c>
      <c r="BV801" s="756">
        <v>0</v>
      </c>
      <c r="BW801" s="756">
        <v>0</v>
      </c>
      <c r="BX801" s="756">
        <v>0</v>
      </c>
      <c r="BY801" s="756">
        <v>0</v>
      </c>
      <c r="BZ801" s="756">
        <v>0</v>
      </c>
      <c r="CA801" s="756">
        <v>0</v>
      </c>
      <c r="CB801" s="756">
        <v>0</v>
      </c>
      <c r="CC801" s="646">
        <f t="shared" si="419"/>
        <v>0</v>
      </c>
      <c r="CD801" s="594"/>
      <c r="CE801" s="705">
        <f t="shared" si="396"/>
        <v>785</v>
      </c>
      <c r="CF801" s="756">
        <f t="shared" si="425"/>
        <v>0</v>
      </c>
      <c r="CG801" s="756">
        <f t="shared" si="425"/>
        <v>0</v>
      </c>
      <c r="CH801" s="756">
        <f t="shared" si="425"/>
        <v>0</v>
      </c>
      <c r="CI801" s="756">
        <f t="shared" si="423"/>
        <v>0</v>
      </c>
      <c r="CJ801" s="756">
        <f t="shared" si="423"/>
        <v>0</v>
      </c>
      <c r="CK801" s="756">
        <f t="shared" si="423"/>
        <v>0</v>
      </c>
      <c r="CL801" s="756">
        <f t="shared" si="423"/>
        <v>0</v>
      </c>
      <c r="CM801" s="646">
        <f t="shared" si="420"/>
        <v>0</v>
      </c>
      <c r="CN801" s="594"/>
      <c r="CO801" s="705">
        <f t="shared" si="397"/>
        <v>785</v>
      </c>
      <c r="CP801" s="756">
        <v>0</v>
      </c>
      <c r="CQ801" s="756">
        <v>0</v>
      </c>
      <c r="CR801" s="756">
        <v>0</v>
      </c>
      <c r="CS801" s="756">
        <v>0</v>
      </c>
      <c r="CT801" s="756">
        <v>0</v>
      </c>
      <c r="CU801" s="756">
        <v>0</v>
      </c>
      <c r="CV801" s="756">
        <v>0</v>
      </c>
      <c r="CW801" s="646">
        <f t="shared" si="421"/>
        <v>0</v>
      </c>
      <c r="CX801" s="685"/>
      <c r="CY801" s="705">
        <f t="shared" si="398"/>
        <v>785</v>
      </c>
      <c r="CZ801" s="756">
        <v>0</v>
      </c>
      <c r="DA801" s="756">
        <v>0</v>
      </c>
      <c r="DB801" s="756">
        <v>0</v>
      </c>
      <c r="DC801" s="756">
        <v>0</v>
      </c>
      <c r="DD801" s="756">
        <v>0</v>
      </c>
      <c r="DE801" s="767">
        <f t="shared" si="409"/>
        <v>0</v>
      </c>
      <c r="DF801" s="756">
        <v>0</v>
      </c>
      <c r="DG801" s="756">
        <v>0</v>
      </c>
      <c r="DH801" s="756">
        <v>0</v>
      </c>
      <c r="DI801" s="756">
        <v>0</v>
      </c>
      <c r="DJ801" s="767">
        <f t="shared" si="410"/>
        <v>0</v>
      </c>
      <c r="DK801" s="715">
        <f t="shared" si="411"/>
        <v>0</v>
      </c>
      <c r="DL801" s="685"/>
      <c r="DM801" s="705">
        <f t="shared" si="399"/>
        <v>785</v>
      </c>
      <c r="DN801" s="715">
        <f t="shared" si="412"/>
        <v>0</v>
      </c>
    </row>
    <row r="802" spans="2:118" x14ac:dyDescent="0.25">
      <c r="B802" s="705">
        <v>786</v>
      </c>
      <c r="C802" s="765">
        <f>(1+_xlfn.XLOOKUP(INT((B802-1)/12)+1,'ZC Curve'!$B$8:$B$107,'ZC Curve'!R$8:R$107,,0))^(1/12)-1</f>
        <v>0</v>
      </c>
      <c r="D802" s="766">
        <f t="shared" si="413"/>
        <v>1</v>
      </c>
      <c r="E802" s="685"/>
      <c r="F802" s="705">
        <v>786</v>
      </c>
      <c r="G802" s="756">
        <v>0</v>
      </c>
      <c r="H802" s="756">
        <v>0</v>
      </c>
      <c r="I802" s="756">
        <v>0</v>
      </c>
      <c r="J802" s="756">
        <v>0</v>
      </c>
      <c r="K802" s="756">
        <v>0</v>
      </c>
      <c r="L802" s="756">
        <v>0</v>
      </c>
      <c r="M802" s="756">
        <v>0</v>
      </c>
      <c r="N802" s="646">
        <f t="shared" si="414"/>
        <v>0</v>
      </c>
      <c r="O802" s="594"/>
      <c r="P802" s="705">
        <f t="shared" si="400"/>
        <v>786</v>
      </c>
      <c r="Q802" s="756">
        <v>0</v>
      </c>
      <c r="R802" s="756">
        <v>0</v>
      </c>
      <c r="S802" s="756">
        <v>0</v>
      </c>
      <c r="T802" s="756">
        <v>0</v>
      </c>
      <c r="U802" s="756">
        <v>0</v>
      </c>
      <c r="V802" s="756">
        <v>0</v>
      </c>
      <c r="W802" s="756">
        <v>0</v>
      </c>
      <c r="X802" s="646">
        <f t="shared" si="415"/>
        <v>0</v>
      </c>
      <c r="Y802" s="594"/>
      <c r="Z802" s="705">
        <f t="shared" si="401"/>
        <v>786</v>
      </c>
      <c r="AA802" s="756">
        <f t="shared" si="424"/>
        <v>0</v>
      </c>
      <c r="AB802" s="756">
        <f t="shared" si="424"/>
        <v>0</v>
      </c>
      <c r="AC802" s="756">
        <f t="shared" si="424"/>
        <v>0</v>
      </c>
      <c r="AD802" s="756">
        <f t="shared" si="422"/>
        <v>0</v>
      </c>
      <c r="AE802" s="756">
        <f t="shared" si="422"/>
        <v>0</v>
      </c>
      <c r="AF802" s="756">
        <f t="shared" si="422"/>
        <v>0</v>
      </c>
      <c r="AG802" s="756">
        <f t="shared" si="422"/>
        <v>0</v>
      </c>
      <c r="AH802" s="646">
        <f t="shared" si="416"/>
        <v>0</v>
      </c>
      <c r="AI802" s="594"/>
      <c r="AJ802" s="705">
        <f t="shared" si="402"/>
        <v>786</v>
      </c>
      <c r="AK802" s="756">
        <v>0</v>
      </c>
      <c r="AL802" s="756">
        <v>0</v>
      </c>
      <c r="AM802" s="756">
        <v>0</v>
      </c>
      <c r="AN802" s="756">
        <v>0</v>
      </c>
      <c r="AO802" s="756">
        <v>0</v>
      </c>
      <c r="AP802" s="756">
        <v>0</v>
      </c>
      <c r="AQ802" s="756">
        <v>0</v>
      </c>
      <c r="AR802" s="646">
        <f t="shared" si="417"/>
        <v>0</v>
      </c>
      <c r="AS802" s="594"/>
      <c r="AT802" s="705">
        <f t="shared" si="403"/>
        <v>786</v>
      </c>
      <c r="AU802" s="756">
        <v>0</v>
      </c>
      <c r="AV802" s="756">
        <v>0</v>
      </c>
      <c r="AW802" s="756">
        <v>0</v>
      </c>
      <c r="AX802" s="756">
        <v>0</v>
      </c>
      <c r="AY802" s="756">
        <v>0</v>
      </c>
      <c r="AZ802" s="767">
        <f t="shared" si="392"/>
        <v>0</v>
      </c>
      <c r="BA802" s="756">
        <v>0</v>
      </c>
      <c r="BB802" s="756">
        <v>0</v>
      </c>
      <c r="BC802" s="756">
        <v>0</v>
      </c>
      <c r="BD802" s="756">
        <v>0</v>
      </c>
      <c r="BE802" s="767">
        <f t="shared" si="404"/>
        <v>0</v>
      </c>
      <c r="BF802" s="646">
        <f t="shared" si="405"/>
        <v>0</v>
      </c>
      <c r="BG802" s="594"/>
      <c r="BH802" s="705">
        <f t="shared" si="395"/>
        <v>786</v>
      </c>
      <c r="BI802" s="646">
        <f t="shared" si="406"/>
        <v>0</v>
      </c>
      <c r="BJ802" s="594"/>
      <c r="BK802" s="705">
        <f t="shared" si="407"/>
        <v>786</v>
      </c>
      <c r="BL802" s="756">
        <v>0</v>
      </c>
      <c r="BM802" s="756">
        <v>0</v>
      </c>
      <c r="BN802" s="756">
        <v>0</v>
      </c>
      <c r="BO802" s="756">
        <v>0</v>
      </c>
      <c r="BP802" s="756">
        <v>0</v>
      </c>
      <c r="BQ802" s="756">
        <v>0</v>
      </c>
      <c r="BR802" s="756">
        <v>0</v>
      </c>
      <c r="BS802" s="646">
        <f t="shared" si="418"/>
        <v>0</v>
      </c>
      <c r="BT802" s="594"/>
      <c r="BU802" s="705">
        <f t="shared" si="408"/>
        <v>786</v>
      </c>
      <c r="BV802" s="756">
        <v>0</v>
      </c>
      <c r="BW802" s="756">
        <v>0</v>
      </c>
      <c r="BX802" s="756">
        <v>0</v>
      </c>
      <c r="BY802" s="756">
        <v>0</v>
      </c>
      <c r="BZ802" s="756">
        <v>0</v>
      </c>
      <c r="CA802" s="756">
        <v>0</v>
      </c>
      <c r="CB802" s="756">
        <v>0</v>
      </c>
      <c r="CC802" s="646">
        <f t="shared" si="419"/>
        <v>0</v>
      </c>
      <c r="CD802" s="594"/>
      <c r="CE802" s="705">
        <f t="shared" si="396"/>
        <v>786</v>
      </c>
      <c r="CF802" s="756">
        <f t="shared" si="425"/>
        <v>0</v>
      </c>
      <c r="CG802" s="756">
        <f t="shared" si="425"/>
        <v>0</v>
      </c>
      <c r="CH802" s="756">
        <f t="shared" si="425"/>
        <v>0</v>
      </c>
      <c r="CI802" s="756">
        <f t="shared" si="423"/>
        <v>0</v>
      </c>
      <c r="CJ802" s="756">
        <f t="shared" si="423"/>
        <v>0</v>
      </c>
      <c r="CK802" s="756">
        <f t="shared" si="423"/>
        <v>0</v>
      </c>
      <c r="CL802" s="756">
        <f t="shared" si="423"/>
        <v>0</v>
      </c>
      <c r="CM802" s="646">
        <f t="shared" si="420"/>
        <v>0</v>
      </c>
      <c r="CN802" s="594"/>
      <c r="CO802" s="705">
        <f t="shared" si="397"/>
        <v>786</v>
      </c>
      <c r="CP802" s="756">
        <v>0</v>
      </c>
      <c r="CQ802" s="756">
        <v>0</v>
      </c>
      <c r="CR802" s="756">
        <v>0</v>
      </c>
      <c r="CS802" s="756">
        <v>0</v>
      </c>
      <c r="CT802" s="756">
        <v>0</v>
      </c>
      <c r="CU802" s="756">
        <v>0</v>
      </c>
      <c r="CV802" s="756">
        <v>0</v>
      </c>
      <c r="CW802" s="646">
        <f t="shared" si="421"/>
        <v>0</v>
      </c>
      <c r="CX802" s="685"/>
      <c r="CY802" s="705">
        <f t="shared" si="398"/>
        <v>786</v>
      </c>
      <c r="CZ802" s="756">
        <v>0</v>
      </c>
      <c r="DA802" s="756">
        <v>0</v>
      </c>
      <c r="DB802" s="756">
        <v>0</v>
      </c>
      <c r="DC802" s="756">
        <v>0</v>
      </c>
      <c r="DD802" s="756">
        <v>0</v>
      </c>
      <c r="DE802" s="767">
        <f t="shared" si="409"/>
        <v>0</v>
      </c>
      <c r="DF802" s="756">
        <v>0</v>
      </c>
      <c r="DG802" s="756">
        <v>0</v>
      </c>
      <c r="DH802" s="756">
        <v>0</v>
      </c>
      <c r="DI802" s="756">
        <v>0</v>
      </c>
      <c r="DJ802" s="767">
        <f t="shared" si="410"/>
        <v>0</v>
      </c>
      <c r="DK802" s="715">
        <f t="shared" si="411"/>
        <v>0</v>
      </c>
      <c r="DL802" s="685"/>
      <c r="DM802" s="705">
        <f t="shared" si="399"/>
        <v>786</v>
      </c>
      <c r="DN802" s="715">
        <f t="shared" si="412"/>
        <v>0</v>
      </c>
    </row>
    <row r="803" spans="2:118" x14ac:dyDescent="0.25">
      <c r="B803" s="705">
        <v>787</v>
      </c>
      <c r="C803" s="765">
        <f>(1+_xlfn.XLOOKUP(INT((B803-1)/12)+1,'ZC Curve'!$B$8:$B$107,'ZC Curve'!R$8:R$107,,0))^(1/12)-1</f>
        <v>0</v>
      </c>
      <c r="D803" s="766">
        <f t="shared" si="413"/>
        <v>1</v>
      </c>
      <c r="E803" s="685"/>
      <c r="F803" s="705">
        <v>787</v>
      </c>
      <c r="G803" s="756">
        <v>0</v>
      </c>
      <c r="H803" s="756">
        <v>0</v>
      </c>
      <c r="I803" s="756">
        <v>0</v>
      </c>
      <c r="J803" s="756">
        <v>0</v>
      </c>
      <c r="K803" s="756">
        <v>0</v>
      </c>
      <c r="L803" s="756">
        <v>0</v>
      </c>
      <c r="M803" s="756">
        <v>0</v>
      </c>
      <c r="N803" s="646">
        <f t="shared" si="414"/>
        <v>0</v>
      </c>
      <c r="O803" s="594"/>
      <c r="P803" s="705">
        <f t="shared" si="400"/>
        <v>787</v>
      </c>
      <c r="Q803" s="756">
        <v>0</v>
      </c>
      <c r="R803" s="756">
        <v>0</v>
      </c>
      <c r="S803" s="756">
        <v>0</v>
      </c>
      <c r="T803" s="756">
        <v>0</v>
      </c>
      <c r="U803" s="756">
        <v>0</v>
      </c>
      <c r="V803" s="756">
        <v>0</v>
      </c>
      <c r="W803" s="756">
        <v>0</v>
      </c>
      <c r="X803" s="646">
        <f t="shared" si="415"/>
        <v>0</v>
      </c>
      <c r="Y803" s="594"/>
      <c r="Z803" s="705">
        <f t="shared" si="401"/>
        <v>787</v>
      </c>
      <c r="AA803" s="756">
        <f t="shared" si="424"/>
        <v>0</v>
      </c>
      <c r="AB803" s="756">
        <f t="shared" si="424"/>
        <v>0</v>
      </c>
      <c r="AC803" s="756">
        <f t="shared" si="424"/>
        <v>0</v>
      </c>
      <c r="AD803" s="756">
        <f t="shared" si="422"/>
        <v>0</v>
      </c>
      <c r="AE803" s="756">
        <f t="shared" si="422"/>
        <v>0</v>
      </c>
      <c r="AF803" s="756">
        <f t="shared" si="422"/>
        <v>0</v>
      </c>
      <c r="AG803" s="756">
        <f t="shared" si="422"/>
        <v>0</v>
      </c>
      <c r="AH803" s="646">
        <f t="shared" si="416"/>
        <v>0</v>
      </c>
      <c r="AI803" s="594"/>
      <c r="AJ803" s="705">
        <f t="shared" si="402"/>
        <v>787</v>
      </c>
      <c r="AK803" s="756">
        <v>0</v>
      </c>
      <c r="AL803" s="756">
        <v>0</v>
      </c>
      <c r="AM803" s="756">
        <v>0</v>
      </c>
      <c r="AN803" s="756">
        <v>0</v>
      </c>
      <c r="AO803" s="756">
        <v>0</v>
      </c>
      <c r="AP803" s="756">
        <v>0</v>
      </c>
      <c r="AQ803" s="756">
        <v>0</v>
      </c>
      <c r="AR803" s="646">
        <f t="shared" si="417"/>
        <v>0</v>
      </c>
      <c r="AS803" s="594"/>
      <c r="AT803" s="705">
        <f t="shared" si="403"/>
        <v>787</v>
      </c>
      <c r="AU803" s="756">
        <v>0</v>
      </c>
      <c r="AV803" s="756">
        <v>0</v>
      </c>
      <c r="AW803" s="756">
        <v>0</v>
      </c>
      <c r="AX803" s="756">
        <v>0</v>
      </c>
      <c r="AY803" s="756">
        <v>0</v>
      </c>
      <c r="AZ803" s="767">
        <f t="shared" si="392"/>
        <v>0</v>
      </c>
      <c r="BA803" s="756">
        <v>0</v>
      </c>
      <c r="BB803" s="756">
        <v>0</v>
      </c>
      <c r="BC803" s="756">
        <v>0</v>
      </c>
      <c r="BD803" s="756">
        <v>0</v>
      </c>
      <c r="BE803" s="767">
        <f t="shared" si="404"/>
        <v>0</v>
      </c>
      <c r="BF803" s="646">
        <f t="shared" si="405"/>
        <v>0</v>
      </c>
      <c r="BG803" s="594"/>
      <c r="BH803" s="705">
        <f t="shared" si="395"/>
        <v>787</v>
      </c>
      <c r="BI803" s="646">
        <f t="shared" si="406"/>
        <v>0</v>
      </c>
      <c r="BJ803" s="594"/>
      <c r="BK803" s="705">
        <f t="shared" si="407"/>
        <v>787</v>
      </c>
      <c r="BL803" s="756">
        <v>0</v>
      </c>
      <c r="BM803" s="756">
        <v>0</v>
      </c>
      <c r="BN803" s="756">
        <v>0</v>
      </c>
      <c r="BO803" s="756">
        <v>0</v>
      </c>
      <c r="BP803" s="756">
        <v>0</v>
      </c>
      <c r="BQ803" s="756">
        <v>0</v>
      </c>
      <c r="BR803" s="756">
        <v>0</v>
      </c>
      <c r="BS803" s="646">
        <f t="shared" si="418"/>
        <v>0</v>
      </c>
      <c r="BT803" s="594"/>
      <c r="BU803" s="705">
        <f t="shared" si="408"/>
        <v>787</v>
      </c>
      <c r="BV803" s="756">
        <v>0</v>
      </c>
      <c r="BW803" s="756">
        <v>0</v>
      </c>
      <c r="BX803" s="756">
        <v>0</v>
      </c>
      <c r="BY803" s="756">
        <v>0</v>
      </c>
      <c r="BZ803" s="756">
        <v>0</v>
      </c>
      <c r="CA803" s="756">
        <v>0</v>
      </c>
      <c r="CB803" s="756">
        <v>0</v>
      </c>
      <c r="CC803" s="646">
        <f t="shared" si="419"/>
        <v>0</v>
      </c>
      <c r="CD803" s="594"/>
      <c r="CE803" s="705">
        <f t="shared" si="396"/>
        <v>787</v>
      </c>
      <c r="CF803" s="756">
        <f t="shared" si="425"/>
        <v>0</v>
      </c>
      <c r="CG803" s="756">
        <f t="shared" si="425"/>
        <v>0</v>
      </c>
      <c r="CH803" s="756">
        <f t="shared" si="425"/>
        <v>0</v>
      </c>
      <c r="CI803" s="756">
        <f t="shared" si="423"/>
        <v>0</v>
      </c>
      <c r="CJ803" s="756">
        <f t="shared" si="423"/>
        <v>0</v>
      </c>
      <c r="CK803" s="756">
        <f t="shared" si="423"/>
        <v>0</v>
      </c>
      <c r="CL803" s="756">
        <f t="shared" si="423"/>
        <v>0</v>
      </c>
      <c r="CM803" s="646">
        <f t="shared" si="420"/>
        <v>0</v>
      </c>
      <c r="CN803" s="594"/>
      <c r="CO803" s="705">
        <f t="shared" si="397"/>
        <v>787</v>
      </c>
      <c r="CP803" s="756">
        <v>0</v>
      </c>
      <c r="CQ803" s="756">
        <v>0</v>
      </c>
      <c r="CR803" s="756">
        <v>0</v>
      </c>
      <c r="CS803" s="756">
        <v>0</v>
      </c>
      <c r="CT803" s="756">
        <v>0</v>
      </c>
      <c r="CU803" s="756">
        <v>0</v>
      </c>
      <c r="CV803" s="756">
        <v>0</v>
      </c>
      <c r="CW803" s="646">
        <f t="shared" si="421"/>
        <v>0</v>
      </c>
      <c r="CX803" s="685"/>
      <c r="CY803" s="705">
        <f t="shared" si="398"/>
        <v>787</v>
      </c>
      <c r="CZ803" s="756">
        <v>0</v>
      </c>
      <c r="DA803" s="756">
        <v>0</v>
      </c>
      <c r="DB803" s="756">
        <v>0</v>
      </c>
      <c r="DC803" s="756">
        <v>0</v>
      </c>
      <c r="DD803" s="756">
        <v>0</v>
      </c>
      <c r="DE803" s="767">
        <f t="shared" si="409"/>
        <v>0</v>
      </c>
      <c r="DF803" s="756">
        <v>0</v>
      </c>
      <c r="DG803" s="756">
        <v>0</v>
      </c>
      <c r="DH803" s="756">
        <v>0</v>
      </c>
      <c r="DI803" s="756">
        <v>0</v>
      </c>
      <c r="DJ803" s="767">
        <f t="shared" si="410"/>
        <v>0</v>
      </c>
      <c r="DK803" s="715">
        <f t="shared" si="411"/>
        <v>0</v>
      </c>
      <c r="DL803" s="685"/>
      <c r="DM803" s="705">
        <f t="shared" si="399"/>
        <v>787</v>
      </c>
      <c r="DN803" s="715">
        <f t="shared" si="412"/>
        <v>0</v>
      </c>
    </row>
    <row r="804" spans="2:118" x14ac:dyDescent="0.25">
      <c r="B804" s="705">
        <v>788</v>
      </c>
      <c r="C804" s="765">
        <f>(1+_xlfn.XLOOKUP(INT((B804-1)/12)+1,'ZC Curve'!$B$8:$B$107,'ZC Curve'!R$8:R$107,,0))^(1/12)-1</f>
        <v>0</v>
      </c>
      <c r="D804" s="766">
        <f t="shared" si="413"/>
        <v>1</v>
      </c>
      <c r="E804" s="685"/>
      <c r="F804" s="705">
        <v>788</v>
      </c>
      <c r="G804" s="756">
        <v>0</v>
      </c>
      <c r="H804" s="756">
        <v>0</v>
      </c>
      <c r="I804" s="756">
        <v>0</v>
      </c>
      <c r="J804" s="756">
        <v>0</v>
      </c>
      <c r="K804" s="756">
        <v>0</v>
      </c>
      <c r="L804" s="756">
        <v>0</v>
      </c>
      <c r="M804" s="756">
        <v>0</v>
      </c>
      <c r="N804" s="646">
        <f t="shared" si="414"/>
        <v>0</v>
      </c>
      <c r="O804" s="594"/>
      <c r="P804" s="705">
        <f t="shared" si="400"/>
        <v>788</v>
      </c>
      <c r="Q804" s="756">
        <v>0</v>
      </c>
      <c r="R804" s="756">
        <v>0</v>
      </c>
      <c r="S804" s="756">
        <v>0</v>
      </c>
      <c r="T804" s="756">
        <v>0</v>
      </c>
      <c r="U804" s="756">
        <v>0</v>
      </c>
      <c r="V804" s="756">
        <v>0</v>
      </c>
      <c r="W804" s="756">
        <v>0</v>
      </c>
      <c r="X804" s="646">
        <f t="shared" si="415"/>
        <v>0</v>
      </c>
      <c r="Y804" s="594"/>
      <c r="Z804" s="705">
        <f t="shared" si="401"/>
        <v>788</v>
      </c>
      <c r="AA804" s="756">
        <f t="shared" si="424"/>
        <v>0</v>
      </c>
      <c r="AB804" s="756">
        <f t="shared" si="424"/>
        <v>0</v>
      </c>
      <c r="AC804" s="756">
        <f t="shared" si="424"/>
        <v>0</v>
      </c>
      <c r="AD804" s="756">
        <f t="shared" si="422"/>
        <v>0</v>
      </c>
      <c r="AE804" s="756">
        <f t="shared" si="422"/>
        <v>0</v>
      </c>
      <c r="AF804" s="756">
        <f t="shared" si="422"/>
        <v>0</v>
      </c>
      <c r="AG804" s="756">
        <f t="shared" si="422"/>
        <v>0</v>
      </c>
      <c r="AH804" s="646">
        <f t="shared" si="416"/>
        <v>0</v>
      </c>
      <c r="AI804" s="594"/>
      <c r="AJ804" s="705">
        <f t="shared" si="402"/>
        <v>788</v>
      </c>
      <c r="AK804" s="756">
        <v>0</v>
      </c>
      <c r="AL804" s="756">
        <v>0</v>
      </c>
      <c r="AM804" s="756">
        <v>0</v>
      </c>
      <c r="AN804" s="756">
        <v>0</v>
      </c>
      <c r="AO804" s="756">
        <v>0</v>
      </c>
      <c r="AP804" s="756">
        <v>0</v>
      </c>
      <c r="AQ804" s="756">
        <v>0</v>
      </c>
      <c r="AR804" s="646">
        <f t="shared" si="417"/>
        <v>0</v>
      </c>
      <c r="AS804" s="594"/>
      <c r="AT804" s="705">
        <f t="shared" si="403"/>
        <v>788</v>
      </c>
      <c r="AU804" s="756">
        <v>0</v>
      </c>
      <c r="AV804" s="756">
        <v>0</v>
      </c>
      <c r="AW804" s="756">
        <v>0</v>
      </c>
      <c r="AX804" s="756">
        <v>0</v>
      </c>
      <c r="AY804" s="756">
        <v>0</v>
      </c>
      <c r="AZ804" s="767">
        <f t="shared" si="392"/>
        <v>0</v>
      </c>
      <c r="BA804" s="756">
        <v>0</v>
      </c>
      <c r="BB804" s="756">
        <v>0</v>
      </c>
      <c r="BC804" s="756">
        <v>0</v>
      </c>
      <c r="BD804" s="756">
        <v>0</v>
      </c>
      <c r="BE804" s="767">
        <f t="shared" si="404"/>
        <v>0</v>
      </c>
      <c r="BF804" s="646">
        <f t="shared" si="405"/>
        <v>0</v>
      </c>
      <c r="BG804" s="594"/>
      <c r="BH804" s="705">
        <f t="shared" si="395"/>
        <v>788</v>
      </c>
      <c r="BI804" s="646">
        <f t="shared" si="406"/>
        <v>0</v>
      </c>
      <c r="BJ804" s="594"/>
      <c r="BK804" s="705">
        <f t="shared" si="407"/>
        <v>788</v>
      </c>
      <c r="BL804" s="756">
        <v>0</v>
      </c>
      <c r="BM804" s="756">
        <v>0</v>
      </c>
      <c r="BN804" s="756">
        <v>0</v>
      </c>
      <c r="BO804" s="756">
        <v>0</v>
      </c>
      <c r="BP804" s="756">
        <v>0</v>
      </c>
      <c r="BQ804" s="756">
        <v>0</v>
      </c>
      <c r="BR804" s="756">
        <v>0</v>
      </c>
      <c r="BS804" s="646">
        <f t="shared" si="418"/>
        <v>0</v>
      </c>
      <c r="BT804" s="594"/>
      <c r="BU804" s="705">
        <f t="shared" si="408"/>
        <v>788</v>
      </c>
      <c r="BV804" s="756">
        <v>0</v>
      </c>
      <c r="BW804" s="756">
        <v>0</v>
      </c>
      <c r="BX804" s="756">
        <v>0</v>
      </c>
      <c r="BY804" s="756">
        <v>0</v>
      </c>
      <c r="BZ804" s="756">
        <v>0</v>
      </c>
      <c r="CA804" s="756">
        <v>0</v>
      </c>
      <c r="CB804" s="756">
        <v>0</v>
      </c>
      <c r="CC804" s="646">
        <f t="shared" si="419"/>
        <v>0</v>
      </c>
      <c r="CD804" s="594"/>
      <c r="CE804" s="705">
        <f t="shared" si="396"/>
        <v>788</v>
      </c>
      <c r="CF804" s="756">
        <f t="shared" si="425"/>
        <v>0</v>
      </c>
      <c r="CG804" s="756">
        <f t="shared" si="425"/>
        <v>0</v>
      </c>
      <c r="CH804" s="756">
        <f t="shared" si="425"/>
        <v>0</v>
      </c>
      <c r="CI804" s="756">
        <f t="shared" si="423"/>
        <v>0</v>
      </c>
      <c r="CJ804" s="756">
        <f t="shared" si="423"/>
        <v>0</v>
      </c>
      <c r="CK804" s="756">
        <f t="shared" si="423"/>
        <v>0</v>
      </c>
      <c r="CL804" s="756">
        <f t="shared" si="423"/>
        <v>0</v>
      </c>
      <c r="CM804" s="646">
        <f t="shared" si="420"/>
        <v>0</v>
      </c>
      <c r="CN804" s="594"/>
      <c r="CO804" s="705">
        <f t="shared" si="397"/>
        <v>788</v>
      </c>
      <c r="CP804" s="756">
        <v>0</v>
      </c>
      <c r="CQ804" s="756">
        <v>0</v>
      </c>
      <c r="CR804" s="756">
        <v>0</v>
      </c>
      <c r="CS804" s="756">
        <v>0</v>
      </c>
      <c r="CT804" s="756">
        <v>0</v>
      </c>
      <c r="CU804" s="756">
        <v>0</v>
      </c>
      <c r="CV804" s="756">
        <v>0</v>
      </c>
      <c r="CW804" s="646">
        <f t="shared" si="421"/>
        <v>0</v>
      </c>
      <c r="CX804" s="685"/>
      <c r="CY804" s="705">
        <f t="shared" si="398"/>
        <v>788</v>
      </c>
      <c r="CZ804" s="756">
        <v>0</v>
      </c>
      <c r="DA804" s="756">
        <v>0</v>
      </c>
      <c r="DB804" s="756">
        <v>0</v>
      </c>
      <c r="DC804" s="756">
        <v>0</v>
      </c>
      <c r="DD804" s="756">
        <v>0</v>
      </c>
      <c r="DE804" s="767">
        <f t="shared" si="409"/>
        <v>0</v>
      </c>
      <c r="DF804" s="756">
        <v>0</v>
      </c>
      <c r="DG804" s="756">
        <v>0</v>
      </c>
      <c r="DH804" s="756">
        <v>0</v>
      </c>
      <c r="DI804" s="756">
        <v>0</v>
      </c>
      <c r="DJ804" s="767">
        <f t="shared" si="410"/>
        <v>0</v>
      </c>
      <c r="DK804" s="715">
        <f t="shared" si="411"/>
        <v>0</v>
      </c>
      <c r="DL804" s="685"/>
      <c r="DM804" s="705">
        <f t="shared" si="399"/>
        <v>788</v>
      </c>
      <c r="DN804" s="715">
        <f t="shared" si="412"/>
        <v>0</v>
      </c>
    </row>
    <row r="805" spans="2:118" x14ac:dyDescent="0.25">
      <c r="B805" s="705">
        <v>789</v>
      </c>
      <c r="C805" s="765">
        <f>(1+_xlfn.XLOOKUP(INT((B805-1)/12)+1,'ZC Curve'!$B$8:$B$107,'ZC Curve'!R$8:R$107,,0))^(1/12)-1</f>
        <v>0</v>
      </c>
      <c r="D805" s="766">
        <f t="shared" si="413"/>
        <v>1</v>
      </c>
      <c r="E805" s="685"/>
      <c r="F805" s="705">
        <v>789</v>
      </c>
      <c r="G805" s="756">
        <v>0</v>
      </c>
      <c r="H805" s="756">
        <v>0</v>
      </c>
      <c r="I805" s="756">
        <v>0</v>
      </c>
      <c r="J805" s="756">
        <v>0</v>
      </c>
      <c r="K805" s="756">
        <v>0</v>
      </c>
      <c r="L805" s="756">
        <v>0</v>
      </c>
      <c r="M805" s="756">
        <v>0</v>
      </c>
      <c r="N805" s="646">
        <f t="shared" si="414"/>
        <v>0</v>
      </c>
      <c r="O805" s="594"/>
      <c r="P805" s="705">
        <f t="shared" si="400"/>
        <v>789</v>
      </c>
      <c r="Q805" s="756">
        <v>0</v>
      </c>
      <c r="R805" s="756">
        <v>0</v>
      </c>
      <c r="S805" s="756">
        <v>0</v>
      </c>
      <c r="T805" s="756">
        <v>0</v>
      </c>
      <c r="U805" s="756">
        <v>0</v>
      </c>
      <c r="V805" s="756">
        <v>0</v>
      </c>
      <c r="W805" s="756">
        <v>0</v>
      </c>
      <c r="X805" s="646">
        <f t="shared" si="415"/>
        <v>0</v>
      </c>
      <c r="Y805" s="594"/>
      <c r="Z805" s="705">
        <f t="shared" si="401"/>
        <v>789</v>
      </c>
      <c r="AA805" s="756">
        <f t="shared" si="424"/>
        <v>0</v>
      </c>
      <c r="AB805" s="756">
        <f t="shared" si="424"/>
        <v>0</v>
      </c>
      <c r="AC805" s="756">
        <f t="shared" si="424"/>
        <v>0</v>
      </c>
      <c r="AD805" s="756">
        <f t="shared" si="422"/>
        <v>0</v>
      </c>
      <c r="AE805" s="756">
        <f t="shared" si="422"/>
        <v>0</v>
      </c>
      <c r="AF805" s="756">
        <f t="shared" si="422"/>
        <v>0</v>
      </c>
      <c r="AG805" s="756">
        <f t="shared" si="422"/>
        <v>0</v>
      </c>
      <c r="AH805" s="646">
        <f t="shared" si="416"/>
        <v>0</v>
      </c>
      <c r="AI805" s="594"/>
      <c r="AJ805" s="705">
        <f t="shared" si="402"/>
        <v>789</v>
      </c>
      <c r="AK805" s="756">
        <v>0</v>
      </c>
      <c r="AL805" s="756">
        <v>0</v>
      </c>
      <c r="AM805" s="756">
        <v>0</v>
      </c>
      <c r="AN805" s="756">
        <v>0</v>
      </c>
      <c r="AO805" s="756">
        <v>0</v>
      </c>
      <c r="AP805" s="756">
        <v>0</v>
      </c>
      <c r="AQ805" s="756">
        <v>0</v>
      </c>
      <c r="AR805" s="646">
        <f t="shared" si="417"/>
        <v>0</v>
      </c>
      <c r="AS805" s="594"/>
      <c r="AT805" s="705">
        <f t="shared" si="403"/>
        <v>789</v>
      </c>
      <c r="AU805" s="756">
        <v>0</v>
      </c>
      <c r="AV805" s="756">
        <v>0</v>
      </c>
      <c r="AW805" s="756">
        <v>0</v>
      </c>
      <c r="AX805" s="756">
        <v>0</v>
      </c>
      <c r="AY805" s="756">
        <v>0</v>
      </c>
      <c r="AZ805" s="767">
        <f t="shared" ref="AZ805:AZ868" si="426">SUM(AU805:AY805)</f>
        <v>0</v>
      </c>
      <c r="BA805" s="756">
        <v>0</v>
      </c>
      <c r="BB805" s="756">
        <v>0</v>
      </c>
      <c r="BC805" s="756">
        <v>0</v>
      </c>
      <c r="BD805" s="756">
        <v>0</v>
      </c>
      <c r="BE805" s="767">
        <f t="shared" si="404"/>
        <v>0</v>
      </c>
      <c r="BF805" s="646">
        <f t="shared" si="405"/>
        <v>0</v>
      </c>
      <c r="BG805" s="594"/>
      <c r="BH805" s="705">
        <f t="shared" si="395"/>
        <v>789</v>
      </c>
      <c r="BI805" s="646">
        <f t="shared" si="406"/>
        <v>0</v>
      </c>
      <c r="BJ805" s="594"/>
      <c r="BK805" s="705">
        <f t="shared" si="407"/>
        <v>789</v>
      </c>
      <c r="BL805" s="756">
        <v>0</v>
      </c>
      <c r="BM805" s="756">
        <v>0</v>
      </c>
      <c r="BN805" s="756">
        <v>0</v>
      </c>
      <c r="BO805" s="756">
        <v>0</v>
      </c>
      <c r="BP805" s="756">
        <v>0</v>
      </c>
      <c r="BQ805" s="756">
        <v>0</v>
      </c>
      <c r="BR805" s="756">
        <v>0</v>
      </c>
      <c r="BS805" s="646">
        <f t="shared" si="418"/>
        <v>0</v>
      </c>
      <c r="BT805" s="594"/>
      <c r="BU805" s="705">
        <f t="shared" si="408"/>
        <v>789</v>
      </c>
      <c r="BV805" s="756">
        <v>0</v>
      </c>
      <c r="BW805" s="756">
        <v>0</v>
      </c>
      <c r="BX805" s="756">
        <v>0</v>
      </c>
      <c r="BY805" s="756">
        <v>0</v>
      </c>
      <c r="BZ805" s="756">
        <v>0</v>
      </c>
      <c r="CA805" s="756">
        <v>0</v>
      </c>
      <c r="CB805" s="756">
        <v>0</v>
      </c>
      <c r="CC805" s="646">
        <f t="shared" si="419"/>
        <v>0</v>
      </c>
      <c r="CD805" s="594"/>
      <c r="CE805" s="705">
        <f t="shared" si="396"/>
        <v>789</v>
      </c>
      <c r="CF805" s="756">
        <f t="shared" si="425"/>
        <v>0</v>
      </c>
      <c r="CG805" s="756">
        <f t="shared" si="425"/>
        <v>0</v>
      </c>
      <c r="CH805" s="756">
        <f t="shared" si="425"/>
        <v>0</v>
      </c>
      <c r="CI805" s="756">
        <f t="shared" si="423"/>
        <v>0</v>
      </c>
      <c r="CJ805" s="756">
        <f t="shared" si="423"/>
        <v>0</v>
      </c>
      <c r="CK805" s="756">
        <f t="shared" si="423"/>
        <v>0</v>
      </c>
      <c r="CL805" s="756">
        <f t="shared" si="423"/>
        <v>0</v>
      </c>
      <c r="CM805" s="646">
        <f t="shared" si="420"/>
        <v>0</v>
      </c>
      <c r="CN805" s="594"/>
      <c r="CO805" s="705">
        <f t="shared" si="397"/>
        <v>789</v>
      </c>
      <c r="CP805" s="756">
        <v>0</v>
      </c>
      <c r="CQ805" s="756">
        <v>0</v>
      </c>
      <c r="CR805" s="756">
        <v>0</v>
      </c>
      <c r="CS805" s="756">
        <v>0</v>
      </c>
      <c r="CT805" s="756">
        <v>0</v>
      </c>
      <c r="CU805" s="756">
        <v>0</v>
      </c>
      <c r="CV805" s="756">
        <v>0</v>
      </c>
      <c r="CW805" s="646">
        <f t="shared" si="421"/>
        <v>0</v>
      </c>
      <c r="CX805" s="685"/>
      <c r="CY805" s="705">
        <f t="shared" si="398"/>
        <v>789</v>
      </c>
      <c r="CZ805" s="756">
        <v>0</v>
      </c>
      <c r="DA805" s="756">
        <v>0</v>
      </c>
      <c r="DB805" s="756">
        <v>0</v>
      </c>
      <c r="DC805" s="756">
        <v>0</v>
      </c>
      <c r="DD805" s="756">
        <v>0</v>
      </c>
      <c r="DE805" s="767">
        <f t="shared" si="409"/>
        <v>0</v>
      </c>
      <c r="DF805" s="756">
        <v>0</v>
      </c>
      <c r="DG805" s="756">
        <v>0</v>
      </c>
      <c r="DH805" s="756">
        <v>0</v>
      </c>
      <c r="DI805" s="756">
        <v>0</v>
      </c>
      <c r="DJ805" s="767">
        <f t="shared" si="410"/>
        <v>0</v>
      </c>
      <c r="DK805" s="715">
        <f t="shared" si="411"/>
        <v>0</v>
      </c>
      <c r="DL805" s="685"/>
      <c r="DM805" s="705">
        <f t="shared" si="399"/>
        <v>789</v>
      </c>
      <c r="DN805" s="715">
        <f t="shared" si="412"/>
        <v>0</v>
      </c>
    </row>
    <row r="806" spans="2:118" x14ac:dyDescent="0.25">
      <c r="B806" s="705">
        <v>790</v>
      </c>
      <c r="C806" s="765">
        <f>(1+_xlfn.XLOOKUP(INT((B806-1)/12)+1,'ZC Curve'!$B$8:$B$107,'ZC Curve'!R$8:R$107,,0))^(1/12)-1</f>
        <v>0</v>
      </c>
      <c r="D806" s="766">
        <f t="shared" si="413"/>
        <v>1</v>
      </c>
      <c r="E806" s="685"/>
      <c r="F806" s="705">
        <v>790</v>
      </c>
      <c r="G806" s="756">
        <v>0</v>
      </c>
      <c r="H806" s="756">
        <v>0</v>
      </c>
      <c r="I806" s="756">
        <v>0</v>
      </c>
      <c r="J806" s="756">
        <v>0</v>
      </c>
      <c r="K806" s="756">
        <v>0</v>
      </c>
      <c r="L806" s="756">
        <v>0</v>
      </c>
      <c r="M806" s="756">
        <v>0</v>
      </c>
      <c r="N806" s="646">
        <f t="shared" si="414"/>
        <v>0</v>
      </c>
      <c r="O806" s="594"/>
      <c r="P806" s="705">
        <f t="shared" si="400"/>
        <v>790</v>
      </c>
      <c r="Q806" s="756">
        <v>0</v>
      </c>
      <c r="R806" s="756">
        <v>0</v>
      </c>
      <c r="S806" s="756">
        <v>0</v>
      </c>
      <c r="T806" s="756">
        <v>0</v>
      </c>
      <c r="U806" s="756">
        <v>0</v>
      </c>
      <c r="V806" s="756">
        <v>0</v>
      </c>
      <c r="W806" s="756">
        <v>0</v>
      </c>
      <c r="X806" s="646">
        <f t="shared" si="415"/>
        <v>0</v>
      </c>
      <c r="Y806" s="594"/>
      <c r="Z806" s="705">
        <f t="shared" si="401"/>
        <v>790</v>
      </c>
      <c r="AA806" s="756">
        <f t="shared" si="424"/>
        <v>0</v>
      </c>
      <c r="AB806" s="756">
        <f t="shared" si="424"/>
        <v>0</v>
      </c>
      <c r="AC806" s="756">
        <f t="shared" si="424"/>
        <v>0</v>
      </c>
      <c r="AD806" s="756">
        <f t="shared" si="422"/>
        <v>0</v>
      </c>
      <c r="AE806" s="756">
        <f t="shared" si="422"/>
        <v>0</v>
      </c>
      <c r="AF806" s="756">
        <f t="shared" si="422"/>
        <v>0</v>
      </c>
      <c r="AG806" s="756">
        <f t="shared" si="422"/>
        <v>0</v>
      </c>
      <c r="AH806" s="646">
        <f t="shared" si="416"/>
        <v>0</v>
      </c>
      <c r="AI806" s="594"/>
      <c r="AJ806" s="705">
        <f t="shared" si="402"/>
        <v>790</v>
      </c>
      <c r="AK806" s="756">
        <v>0</v>
      </c>
      <c r="AL806" s="756">
        <v>0</v>
      </c>
      <c r="AM806" s="756">
        <v>0</v>
      </c>
      <c r="AN806" s="756">
        <v>0</v>
      </c>
      <c r="AO806" s="756">
        <v>0</v>
      </c>
      <c r="AP806" s="756">
        <v>0</v>
      </c>
      <c r="AQ806" s="756">
        <v>0</v>
      </c>
      <c r="AR806" s="646">
        <f t="shared" si="417"/>
        <v>0</v>
      </c>
      <c r="AS806" s="594"/>
      <c r="AT806" s="705">
        <f t="shared" si="403"/>
        <v>790</v>
      </c>
      <c r="AU806" s="756">
        <v>0</v>
      </c>
      <c r="AV806" s="756">
        <v>0</v>
      </c>
      <c r="AW806" s="756">
        <v>0</v>
      </c>
      <c r="AX806" s="756">
        <v>0</v>
      </c>
      <c r="AY806" s="756">
        <v>0</v>
      </c>
      <c r="AZ806" s="767">
        <f t="shared" si="426"/>
        <v>0</v>
      </c>
      <c r="BA806" s="756">
        <v>0</v>
      </c>
      <c r="BB806" s="756">
        <v>0</v>
      </c>
      <c r="BC806" s="756">
        <v>0</v>
      </c>
      <c r="BD806" s="756">
        <v>0</v>
      </c>
      <c r="BE806" s="767">
        <f t="shared" si="404"/>
        <v>0</v>
      </c>
      <c r="BF806" s="646">
        <f t="shared" si="405"/>
        <v>0</v>
      </c>
      <c r="BG806" s="594"/>
      <c r="BH806" s="705">
        <f t="shared" si="395"/>
        <v>790</v>
      </c>
      <c r="BI806" s="646">
        <f t="shared" si="406"/>
        <v>0</v>
      </c>
      <c r="BJ806" s="594"/>
      <c r="BK806" s="705">
        <f t="shared" si="407"/>
        <v>790</v>
      </c>
      <c r="BL806" s="756">
        <v>0</v>
      </c>
      <c r="BM806" s="756">
        <v>0</v>
      </c>
      <c r="BN806" s="756">
        <v>0</v>
      </c>
      <c r="BO806" s="756">
        <v>0</v>
      </c>
      <c r="BP806" s="756">
        <v>0</v>
      </c>
      <c r="BQ806" s="756">
        <v>0</v>
      </c>
      <c r="BR806" s="756">
        <v>0</v>
      </c>
      <c r="BS806" s="646">
        <f t="shared" si="418"/>
        <v>0</v>
      </c>
      <c r="BT806" s="594"/>
      <c r="BU806" s="705">
        <f t="shared" si="408"/>
        <v>790</v>
      </c>
      <c r="BV806" s="756">
        <v>0</v>
      </c>
      <c r="BW806" s="756">
        <v>0</v>
      </c>
      <c r="BX806" s="756">
        <v>0</v>
      </c>
      <c r="BY806" s="756">
        <v>0</v>
      </c>
      <c r="BZ806" s="756">
        <v>0</v>
      </c>
      <c r="CA806" s="756">
        <v>0</v>
      </c>
      <c r="CB806" s="756">
        <v>0</v>
      </c>
      <c r="CC806" s="646">
        <f t="shared" si="419"/>
        <v>0</v>
      </c>
      <c r="CD806" s="594"/>
      <c r="CE806" s="705">
        <f t="shared" si="396"/>
        <v>790</v>
      </c>
      <c r="CF806" s="756">
        <f t="shared" si="425"/>
        <v>0</v>
      </c>
      <c r="CG806" s="756">
        <f t="shared" si="425"/>
        <v>0</v>
      </c>
      <c r="CH806" s="756">
        <f t="shared" si="425"/>
        <v>0</v>
      </c>
      <c r="CI806" s="756">
        <f t="shared" si="423"/>
        <v>0</v>
      </c>
      <c r="CJ806" s="756">
        <f t="shared" si="423"/>
        <v>0</v>
      </c>
      <c r="CK806" s="756">
        <f t="shared" si="423"/>
        <v>0</v>
      </c>
      <c r="CL806" s="756">
        <f t="shared" si="423"/>
        <v>0</v>
      </c>
      <c r="CM806" s="646">
        <f t="shared" si="420"/>
        <v>0</v>
      </c>
      <c r="CN806" s="594"/>
      <c r="CO806" s="705">
        <f t="shared" si="397"/>
        <v>790</v>
      </c>
      <c r="CP806" s="756">
        <v>0</v>
      </c>
      <c r="CQ806" s="756">
        <v>0</v>
      </c>
      <c r="CR806" s="756">
        <v>0</v>
      </c>
      <c r="CS806" s="756">
        <v>0</v>
      </c>
      <c r="CT806" s="756">
        <v>0</v>
      </c>
      <c r="CU806" s="756">
        <v>0</v>
      </c>
      <c r="CV806" s="756">
        <v>0</v>
      </c>
      <c r="CW806" s="646">
        <f t="shared" si="421"/>
        <v>0</v>
      </c>
      <c r="CX806" s="685"/>
      <c r="CY806" s="705">
        <f t="shared" si="398"/>
        <v>790</v>
      </c>
      <c r="CZ806" s="756">
        <v>0</v>
      </c>
      <c r="DA806" s="756">
        <v>0</v>
      </c>
      <c r="DB806" s="756">
        <v>0</v>
      </c>
      <c r="DC806" s="756">
        <v>0</v>
      </c>
      <c r="DD806" s="756">
        <v>0</v>
      </c>
      <c r="DE806" s="767">
        <f t="shared" si="409"/>
        <v>0</v>
      </c>
      <c r="DF806" s="756">
        <v>0</v>
      </c>
      <c r="DG806" s="756">
        <v>0</v>
      </c>
      <c r="DH806" s="756">
        <v>0</v>
      </c>
      <c r="DI806" s="756">
        <v>0</v>
      </c>
      <c r="DJ806" s="767">
        <f t="shared" si="410"/>
        <v>0</v>
      </c>
      <c r="DK806" s="715">
        <f t="shared" si="411"/>
        <v>0</v>
      </c>
      <c r="DL806" s="685"/>
      <c r="DM806" s="705">
        <f t="shared" si="399"/>
        <v>790</v>
      </c>
      <c r="DN806" s="715">
        <f t="shared" si="412"/>
        <v>0</v>
      </c>
    </row>
    <row r="807" spans="2:118" x14ac:dyDescent="0.25">
      <c r="B807" s="705">
        <v>791</v>
      </c>
      <c r="C807" s="765">
        <f>(1+_xlfn.XLOOKUP(INT((B807-1)/12)+1,'ZC Curve'!$B$8:$B$107,'ZC Curve'!R$8:R$107,,0))^(1/12)-1</f>
        <v>0</v>
      </c>
      <c r="D807" s="766">
        <f t="shared" si="413"/>
        <v>1</v>
      </c>
      <c r="E807" s="685"/>
      <c r="F807" s="705">
        <v>791</v>
      </c>
      <c r="G807" s="756">
        <v>0</v>
      </c>
      <c r="H807" s="756">
        <v>0</v>
      </c>
      <c r="I807" s="756">
        <v>0</v>
      </c>
      <c r="J807" s="756">
        <v>0</v>
      </c>
      <c r="K807" s="756">
        <v>0</v>
      </c>
      <c r="L807" s="756">
        <v>0</v>
      </c>
      <c r="M807" s="756">
        <v>0</v>
      </c>
      <c r="N807" s="646">
        <f t="shared" si="414"/>
        <v>0</v>
      </c>
      <c r="O807" s="594"/>
      <c r="P807" s="705">
        <f t="shared" si="400"/>
        <v>791</v>
      </c>
      <c r="Q807" s="756">
        <v>0</v>
      </c>
      <c r="R807" s="756">
        <v>0</v>
      </c>
      <c r="S807" s="756">
        <v>0</v>
      </c>
      <c r="T807" s="756">
        <v>0</v>
      </c>
      <c r="U807" s="756">
        <v>0</v>
      </c>
      <c r="V807" s="756">
        <v>0</v>
      </c>
      <c r="W807" s="756">
        <v>0</v>
      </c>
      <c r="X807" s="646">
        <f t="shared" si="415"/>
        <v>0</v>
      </c>
      <c r="Y807" s="594"/>
      <c r="Z807" s="705">
        <f t="shared" si="401"/>
        <v>791</v>
      </c>
      <c r="AA807" s="756">
        <f t="shared" si="424"/>
        <v>0</v>
      </c>
      <c r="AB807" s="756">
        <f t="shared" si="424"/>
        <v>0</v>
      </c>
      <c r="AC807" s="756">
        <f t="shared" si="424"/>
        <v>0</v>
      </c>
      <c r="AD807" s="756">
        <f t="shared" si="422"/>
        <v>0</v>
      </c>
      <c r="AE807" s="756">
        <f t="shared" si="422"/>
        <v>0</v>
      </c>
      <c r="AF807" s="756">
        <f t="shared" si="422"/>
        <v>0</v>
      </c>
      <c r="AG807" s="756">
        <f t="shared" si="422"/>
        <v>0</v>
      </c>
      <c r="AH807" s="646">
        <f t="shared" si="416"/>
        <v>0</v>
      </c>
      <c r="AI807" s="594"/>
      <c r="AJ807" s="705">
        <f t="shared" si="402"/>
        <v>791</v>
      </c>
      <c r="AK807" s="756">
        <v>0</v>
      </c>
      <c r="AL807" s="756">
        <v>0</v>
      </c>
      <c r="AM807" s="756">
        <v>0</v>
      </c>
      <c r="AN807" s="756">
        <v>0</v>
      </c>
      <c r="AO807" s="756">
        <v>0</v>
      </c>
      <c r="AP807" s="756">
        <v>0</v>
      </c>
      <c r="AQ807" s="756">
        <v>0</v>
      </c>
      <c r="AR807" s="646">
        <f t="shared" si="417"/>
        <v>0</v>
      </c>
      <c r="AS807" s="594"/>
      <c r="AT807" s="705">
        <f t="shared" si="403"/>
        <v>791</v>
      </c>
      <c r="AU807" s="756">
        <v>0</v>
      </c>
      <c r="AV807" s="756">
        <v>0</v>
      </c>
      <c r="AW807" s="756">
        <v>0</v>
      </c>
      <c r="AX807" s="756">
        <v>0</v>
      </c>
      <c r="AY807" s="756">
        <v>0</v>
      </c>
      <c r="AZ807" s="767">
        <f t="shared" si="426"/>
        <v>0</v>
      </c>
      <c r="BA807" s="756">
        <v>0</v>
      </c>
      <c r="BB807" s="756">
        <v>0</v>
      </c>
      <c r="BC807" s="756">
        <v>0</v>
      </c>
      <c r="BD807" s="756">
        <v>0</v>
      </c>
      <c r="BE807" s="767">
        <f t="shared" si="404"/>
        <v>0</v>
      </c>
      <c r="BF807" s="646">
        <f t="shared" si="405"/>
        <v>0</v>
      </c>
      <c r="BG807" s="594"/>
      <c r="BH807" s="705">
        <f t="shared" si="395"/>
        <v>791</v>
      </c>
      <c r="BI807" s="646">
        <f t="shared" si="406"/>
        <v>0</v>
      </c>
      <c r="BJ807" s="594"/>
      <c r="BK807" s="705">
        <f t="shared" si="407"/>
        <v>791</v>
      </c>
      <c r="BL807" s="756">
        <v>0</v>
      </c>
      <c r="BM807" s="756">
        <v>0</v>
      </c>
      <c r="BN807" s="756">
        <v>0</v>
      </c>
      <c r="BO807" s="756">
        <v>0</v>
      </c>
      <c r="BP807" s="756">
        <v>0</v>
      </c>
      <c r="BQ807" s="756">
        <v>0</v>
      </c>
      <c r="BR807" s="756">
        <v>0</v>
      </c>
      <c r="BS807" s="646">
        <f t="shared" si="418"/>
        <v>0</v>
      </c>
      <c r="BT807" s="594"/>
      <c r="BU807" s="705">
        <f t="shared" si="408"/>
        <v>791</v>
      </c>
      <c r="BV807" s="756">
        <v>0</v>
      </c>
      <c r="BW807" s="756">
        <v>0</v>
      </c>
      <c r="BX807" s="756">
        <v>0</v>
      </c>
      <c r="BY807" s="756">
        <v>0</v>
      </c>
      <c r="BZ807" s="756">
        <v>0</v>
      </c>
      <c r="CA807" s="756">
        <v>0</v>
      </c>
      <c r="CB807" s="756">
        <v>0</v>
      </c>
      <c r="CC807" s="646">
        <f t="shared" si="419"/>
        <v>0</v>
      </c>
      <c r="CD807" s="594"/>
      <c r="CE807" s="705">
        <f t="shared" si="396"/>
        <v>791</v>
      </c>
      <c r="CF807" s="756">
        <f t="shared" si="425"/>
        <v>0</v>
      </c>
      <c r="CG807" s="756">
        <f t="shared" si="425"/>
        <v>0</v>
      </c>
      <c r="CH807" s="756">
        <f t="shared" si="425"/>
        <v>0</v>
      </c>
      <c r="CI807" s="756">
        <f t="shared" si="423"/>
        <v>0</v>
      </c>
      <c r="CJ807" s="756">
        <f t="shared" si="423"/>
        <v>0</v>
      </c>
      <c r="CK807" s="756">
        <f t="shared" si="423"/>
        <v>0</v>
      </c>
      <c r="CL807" s="756">
        <f t="shared" si="423"/>
        <v>0</v>
      </c>
      <c r="CM807" s="646">
        <f t="shared" si="420"/>
        <v>0</v>
      </c>
      <c r="CN807" s="594"/>
      <c r="CO807" s="705">
        <f t="shared" si="397"/>
        <v>791</v>
      </c>
      <c r="CP807" s="756">
        <v>0</v>
      </c>
      <c r="CQ807" s="756">
        <v>0</v>
      </c>
      <c r="CR807" s="756">
        <v>0</v>
      </c>
      <c r="CS807" s="756">
        <v>0</v>
      </c>
      <c r="CT807" s="756">
        <v>0</v>
      </c>
      <c r="CU807" s="756">
        <v>0</v>
      </c>
      <c r="CV807" s="756">
        <v>0</v>
      </c>
      <c r="CW807" s="646">
        <f t="shared" si="421"/>
        <v>0</v>
      </c>
      <c r="CX807" s="685"/>
      <c r="CY807" s="705">
        <f t="shared" si="398"/>
        <v>791</v>
      </c>
      <c r="CZ807" s="756">
        <v>0</v>
      </c>
      <c r="DA807" s="756">
        <v>0</v>
      </c>
      <c r="DB807" s="756">
        <v>0</v>
      </c>
      <c r="DC807" s="756">
        <v>0</v>
      </c>
      <c r="DD807" s="756">
        <v>0</v>
      </c>
      <c r="DE807" s="767">
        <f t="shared" si="409"/>
        <v>0</v>
      </c>
      <c r="DF807" s="756">
        <v>0</v>
      </c>
      <c r="DG807" s="756">
        <v>0</v>
      </c>
      <c r="DH807" s="756">
        <v>0</v>
      </c>
      <c r="DI807" s="756">
        <v>0</v>
      </c>
      <c r="DJ807" s="767">
        <f t="shared" si="410"/>
        <v>0</v>
      </c>
      <c r="DK807" s="715">
        <f t="shared" si="411"/>
        <v>0</v>
      </c>
      <c r="DL807" s="685"/>
      <c r="DM807" s="705">
        <f t="shared" si="399"/>
        <v>791</v>
      </c>
      <c r="DN807" s="715">
        <f t="shared" si="412"/>
        <v>0</v>
      </c>
    </row>
    <row r="808" spans="2:118" x14ac:dyDescent="0.25">
      <c r="B808" s="705">
        <v>792</v>
      </c>
      <c r="C808" s="765">
        <f>(1+_xlfn.XLOOKUP(INT((B808-1)/12)+1,'ZC Curve'!$B$8:$B$107,'ZC Curve'!R$8:R$107,,0))^(1/12)-1</f>
        <v>0</v>
      </c>
      <c r="D808" s="766">
        <f t="shared" si="413"/>
        <v>1</v>
      </c>
      <c r="E808" s="685"/>
      <c r="F808" s="705">
        <v>792</v>
      </c>
      <c r="G808" s="756">
        <v>0</v>
      </c>
      <c r="H808" s="756">
        <v>0</v>
      </c>
      <c r="I808" s="756">
        <v>0</v>
      </c>
      <c r="J808" s="756">
        <v>0</v>
      </c>
      <c r="K808" s="756">
        <v>0</v>
      </c>
      <c r="L808" s="756">
        <v>0</v>
      </c>
      <c r="M808" s="756">
        <v>0</v>
      </c>
      <c r="N808" s="646">
        <f t="shared" si="414"/>
        <v>0</v>
      </c>
      <c r="O808" s="594"/>
      <c r="P808" s="705">
        <f t="shared" si="400"/>
        <v>792</v>
      </c>
      <c r="Q808" s="756">
        <v>0</v>
      </c>
      <c r="R808" s="756">
        <v>0</v>
      </c>
      <c r="S808" s="756">
        <v>0</v>
      </c>
      <c r="T808" s="756">
        <v>0</v>
      </c>
      <c r="U808" s="756">
        <v>0</v>
      </c>
      <c r="V808" s="756">
        <v>0</v>
      </c>
      <c r="W808" s="756">
        <v>0</v>
      </c>
      <c r="X808" s="646">
        <f t="shared" si="415"/>
        <v>0</v>
      </c>
      <c r="Y808" s="594"/>
      <c r="Z808" s="705">
        <f t="shared" si="401"/>
        <v>792</v>
      </c>
      <c r="AA808" s="756">
        <f t="shared" si="424"/>
        <v>0</v>
      </c>
      <c r="AB808" s="756">
        <f t="shared" si="424"/>
        <v>0</v>
      </c>
      <c r="AC808" s="756">
        <f t="shared" si="424"/>
        <v>0</v>
      </c>
      <c r="AD808" s="756">
        <f t="shared" si="422"/>
        <v>0</v>
      </c>
      <c r="AE808" s="756">
        <f t="shared" si="422"/>
        <v>0</v>
      </c>
      <c r="AF808" s="756">
        <f t="shared" si="422"/>
        <v>0</v>
      </c>
      <c r="AG808" s="756">
        <f t="shared" si="422"/>
        <v>0</v>
      </c>
      <c r="AH808" s="646">
        <f t="shared" si="416"/>
        <v>0</v>
      </c>
      <c r="AI808" s="594"/>
      <c r="AJ808" s="705">
        <f t="shared" si="402"/>
        <v>792</v>
      </c>
      <c r="AK808" s="756">
        <v>0</v>
      </c>
      <c r="AL808" s="756">
        <v>0</v>
      </c>
      <c r="AM808" s="756">
        <v>0</v>
      </c>
      <c r="AN808" s="756">
        <v>0</v>
      </c>
      <c r="AO808" s="756">
        <v>0</v>
      </c>
      <c r="AP808" s="756">
        <v>0</v>
      </c>
      <c r="AQ808" s="756">
        <v>0</v>
      </c>
      <c r="AR808" s="646">
        <f t="shared" si="417"/>
        <v>0</v>
      </c>
      <c r="AS808" s="594"/>
      <c r="AT808" s="705">
        <f t="shared" si="403"/>
        <v>792</v>
      </c>
      <c r="AU808" s="756">
        <v>0</v>
      </c>
      <c r="AV808" s="756">
        <v>0</v>
      </c>
      <c r="AW808" s="756">
        <v>0</v>
      </c>
      <c r="AX808" s="756">
        <v>0</v>
      </c>
      <c r="AY808" s="756">
        <v>0</v>
      </c>
      <c r="AZ808" s="767">
        <f t="shared" si="426"/>
        <v>0</v>
      </c>
      <c r="BA808" s="756">
        <v>0</v>
      </c>
      <c r="BB808" s="756">
        <v>0</v>
      </c>
      <c r="BC808" s="756">
        <v>0</v>
      </c>
      <c r="BD808" s="756">
        <v>0</v>
      </c>
      <c r="BE808" s="767">
        <f t="shared" si="404"/>
        <v>0</v>
      </c>
      <c r="BF808" s="646">
        <f t="shared" si="405"/>
        <v>0</v>
      </c>
      <c r="BG808" s="594"/>
      <c r="BH808" s="705">
        <f t="shared" si="395"/>
        <v>792</v>
      </c>
      <c r="BI808" s="646">
        <f t="shared" si="406"/>
        <v>0</v>
      </c>
      <c r="BJ808" s="594"/>
      <c r="BK808" s="705">
        <f t="shared" si="407"/>
        <v>792</v>
      </c>
      <c r="BL808" s="756">
        <v>0</v>
      </c>
      <c r="BM808" s="756">
        <v>0</v>
      </c>
      <c r="BN808" s="756">
        <v>0</v>
      </c>
      <c r="BO808" s="756">
        <v>0</v>
      </c>
      <c r="BP808" s="756">
        <v>0</v>
      </c>
      <c r="BQ808" s="756">
        <v>0</v>
      </c>
      <c r="BR808" s="756">
        <v>0</v>
      </c>
      <c r="BS808" s="646">
        <f t="shared" si="418"/>
        <v>0</v>
      </c>
      <c r="BT808" s="594"/>
      <c r="BU808" s="705">
        <f t="shared" si="408"/>
        <v>792</v>
      </c>
      <c r="BV808" s="756">
        <v>0</v>
      </c>
      <c r="BW808" s="756">
        <v>0</v>
      </c>
      <c r="BX808" s="756">
        <v>0</v>
      </c>
      <c r="BY808" s="756">
        <v>0</v>
      </c>
      <c r="BZ808" s="756">
        <v>0</v>
      </c>
      <c r="CA808" s="756">
        <v>0</v>
      </c>
      <c r="CB808" s="756">
        <v>0</v>
      </c>
      <c r="CC808" s="646">
        <f t="shared" si="419"/>
        <v>0</v>
      </c>
      <c r="CD808" s="594"/>
      <c r="CE808" s="705">
        <f t="shared" si="396"/>
        <v>792</v>
      </c>
      <c r="CF808" s="756">
        <f t="shared" si="425"/>
        <v>0</v>
      </c>
      <c r="CG808" s="756">
        <f t="shared" si="425"/>
        <v>0</v>
      </c>
      <c r="CH808" s="756">
        <f t="shared" si="425"/>
        <v>0</v>
      </c>
      <c r="CI808" s="756">
        <f t="shared" si="423"/>
        <v>0</v>
      </c>
      <c r="CJ808" s="756">
        <f t="shared" si="423"/>
        <v>0</v>
      </c>
      <c r="CK808" s="756">
        <f t="shared" si="423"/>
        <v>0</v>
      </c>
      <c r="CL808" s="756">
        <f t="shared" si="423"/>
        <v>0</v>
      </c>
      <c r="CM808" s="646">
        <f t="shared" si="420"/>
        <v>0</v>
      </c>
      <c r="CN808" s="594"/>
      <c r="CO808" s="705">
        <f t="shared" si="397"/>
        <v>792</v>
      </c>
      <c r="CP808" s="756">
        <v>0</v>
      </c>
      <c r="CQ808" s="756">
        <v>0</v>
      </c>
      <c r="CR808" s="756">
        <v>0</v>
      </c>
      <c r="CS808" s="756">
        <v>0</v>
      </c>
      <c r="CT808" s="756">
        <v>0</v>
      </c>
      <c r="CU808" s="756">
        <v>0</v>
      </c>
      <c r="CV808" s="756">
        <v>0</v>
      </c>
      <c r="CW808" s="646">
        <f t="shared" si="421"/>
        <v>0</v>
      </c>
      <c r="CX808" s="685"/>
      <c r="CY808" s="705">
        <f t="shared" si="398"/>
        <v>792</v>
      </c>
      <c r="CZ808" s="756">
        <v>0</v>
      </c>
      <c r="DA808" s="756">
        <v>0</v>
      </c>
      <c r="DB808" s="756">
        <v>0</v>
      </c>
      <c r="DC808" s="756">
        <v>0</v>
      </c>
      <c r="DD808" s="756">
        <v>0</v>
      </c>
      <c r="DE808" s="767">
        <f t="shared" si="409"/>
        <v>0</v>
      </c>
      <c r="DF808" s="756">
        <v>0</v>
      </c>
      <c r="DG808" s="756">
        <v>0</v>
      </c>
      <c r="DH808" s="756">
        <v>0</v>
      </c>
      <c r="DI808" s="756">
        <v>0</v>
      </c>
      <c r="DJ808" s="767">
        <f t="shared" si="410"/>
        <v>0</v>
      </c>
      <c r="DK808" s="715">
        <f t="shared" si="411"/>
        <v>0</v>
      </c>
      <c r="DL808" s="685"/>
      <c r="DM808" s="705">
        <f t="shared" si="399"/>
        <v>792</v>
      </c>
      <c r="DN808" s="715">
        <f t="shared" si="412"/>
        <v>0</v>
      </c>
    </row>
    <row r="809" spans="2:118" x14ac:dyDescent="0.25">
      <c r="B809" s="705">
        <v>793</v>
      </c>
      <c r="C809" s="765">
        <f>(1+_xlfn.XLOOKUP(INT((B809-1)/12)+1,'ZC Curve'!$B$8:$B$107,'ZC Curve'!R$8:R$107,,0))^(1/12)-1</f>
        <v>0</v>
      </c>
      <c r="D809" s="766">
        <f t="shared" si="413"/>
        <v>1</v>
      </c>
      <c r="E809" s="685"/>
      <c r="F809" s="705">
        <v>793</v>
      </c>
      <c r="G809" s="756">
        <v>0</v>
      </c>
      <c r="H809" s="756">
        <v>0</v>
      </c>
      <c r="I809" s="756">
        <v>0</v>
      </c>
      <c r="J809" s="756">
        <v>0</v>
      </c>
      <c r="K809" s="756">
        <v>0</v>
      </c>
      <c r="L809" s="756">
        <v>0</v>
      </c>
      <c r="M809" s="756">
        <v>0</v>
      </c>
      <c r="N809" s="646">
        <f t="shared" si="414"/>
        <v>0</v>
      </c>
      <c r="O809" s="594"/>
      <c r="P809" s="705">
        <f t="shared" si="400"/>
        <v>793</v>
      </c>
      <c r="Q809" s="756">
        <v>0</v>
      </c>
      <c r="R809" s="756">
        <v>0</v>
      </c>
      <c r="S809" s="756">
        <v>0</v>
      </c>
      <c r="T809" s="756">
        <v>0</v>
      </c>
      <c r="U809" s="756">
        <v>0</v>
      </c>
      <c r="V809" s="756">
        <v>0</v>
      </c>
      <c r="W809" s="756">
        <v>0</v>
      </c>
      <c r="X809" s="646">
        <f t="shared" si="415"/>
        <v>0</v>
      </c>
      <c r="Y809" s="594"/>
      <c r="Z809" s="705">
        <f t="shared" si="401"/>
        <v>793</v>
      </c>
      <c r="AA809" s="756">
        <f t="shared" si="424"/>
        <v>0</v>
      </c>
      <c r="AB809" s="756">
        <f t="shared" si="424"/>
        <v>0</v>
      </c>
      <c r="AC809" s="756">
        <f t="shared" si="424"/>
        <v>0</v>
      </c>
      <c r="AD809" s="756">
        <f t="shared" si="422"/>
        <v>0</v>
      </c>
      <c r="AE809" s="756">
        <f t="shared" si="422"/>
        <v>0</v>
      </c>
      <c r="AF809" s="756">
        <f t="shared" si="422"/>
        <v>0</v>
      </c>
      <c r="AG809" s="756">
        <f t="shared" si="422"/>
        <v>0</v>
      </c>
      <c r="AH809" s="646">
        <f t="shared" si="416"/>
        <v>0</v>
      </c>
      <c r="AI809" s="594"/>
      <c r="AJ809" s="705">
        <f t="shared" si="402"/>
        <v>793</v>
      </c>
      <c r="AK809" s="756">
        <v>0</v>
      </c>
      <c r="AL809" s="756">
        <v>0</v>
      </c>
      <c r="AM809" s="756">
        <v>0</v>
      </c>
      <c r="AN809" s="756">
        <v>0</v>
      </c>
      <c r="AO809" s="756">
        <v>0</v>
      </c>
      <c r="AP809" s="756">
        <v>0</v>
      </c>
      <c r="AQ809" s="756">
        <v>0</v>
      </c>
      <c r="AR809" s="646">
        <f t="shared" si="417"/>
        <v>0</v>
      </c>
      <c r="AS809" s="594"/>
      <c r="AT809" s="705">
        <f t="shared" si="403"/>
        <v>793</v>
      </c>
      <c r="AU809" s="756">
        <v>0</v>
      </c>
      <c r="AV809" s="756">
        <v>0</v>
      </c>
      <c r="AW809" s="756">
        <v>0</v>
      </c>
      <c r="AX809" s="756">
        <v>0</v>
      </c>
      <c r="AY809" s="756">
        <v>0</v>
      </c>
      <c r="AZ809" s="767">
        <f t="shared" si="426"/>
        <v>0</v>
      </c>
      <c r="BA809" s="756">
        <v>0</v>
      </c>
      <c r="BB809" s="756">
        <v>0</v>
      </c>
      <c r="BC809" s="756">
        <v>0</v>
      </c>
      <c r="BD809" s="756">
        <v>0</v>
      </c>
      <c r="BE809" s="767">
        <f t="shared" si="404"/>
        <v>0</v>
      </c>
      <c r="BF809" s="646">
        <f t="shared" si="405"/>
        <v>0</v>
      </c>
      <c r="BG809" s="594"/>
      <c r="BH809" s="705">
        <f t="shared" si="395"/>
        <v>793</v>
      </c>
      <c r="BI809" s="646">
        <f t="shared" si="406"/>
        <v>0</v>
      </c>
      <c r="BJ809" s="594"/>
      <c r="BK809" s="705">
        <f t="shared" si="407"/>
        <v>793</v>
      </c>
      <c r="BL809" s="756">
        <v>0</v>
      </c>
      <c r="BM809" s="756">
        <v>0</v>
      </c>
      <c r="BN809" s="756">
        <v>0</v>
      </c>
      <c r="BO809" s="756">
        <v>0</v>
      </c>
      <c r="BP809" s="756">
        <v>0</v>
      </c>
      <c r="BQ809" s="756">
        <v>0</v>
      </c>
      <c r="BR809" s="756">
        <v>0</v>
      </c>
      <c r="BS809" s="646">
        <f t="shared" si="418"/>
        <v>0</v>
      </c>
      <c r="BT809" s="594"/>
      <c r="BU809" s="705">
        <f t="shared" si="408"/>
        <v>793</v>
      </c>
      <c r="BV809" s="756">
        <v>0</v>
      </c>
      <c r="BW809" s="756">
        <v>0</v>
      </c>
      <c r="BX809" s="756">
        <v>0</v>
      </c>
      <c r="BY809" s="756">
        <v>0</v>
      </c>
      <c r="BZ809" s="756">
        <v>0</v>
      </c>
      <c r="CA809" s="756">
        <v>0</v>
      </c>
      <c r="CB809" s="756">
        <v>0</v>
      </c>
      <c r="CC809" s="646">
        <f t="shared" si="419"/>
        <v>0</v>
      </c>
      <c r="CD809" s="594"/>
      <c r="CE809" s="705">
        <f t="shared" si="396"/>
        <v>793</v>
      </c>
      <c r="CF809" s="756">
        <f t="shared" si="425"/>
        <v>0</v>
      </c>
      <c r="CG809" s="756">
        <f t="shared" si="425"/>
        <v>0</v>
      </c>
      <c r="CH809" s="756">
        <f t="shared" si="425"/>
        <v>0</v>
      </c>
      <c r="CI809" s="756">
        <f t="shared" si="423"/>
        <v>0</v>
      </c>
      <c r="CJ809" s="756">
        <f t="shared" si="423"/>
        <v>0</v>
      </c>
      <c r="CK809" s="756">
        <f t="shared" si="423"/>
        <v>0</v>
      </c>
      <c r="CL809" s="756">
        <f t="shared" si="423"/>
        <v>0</v>
      </c>
      <c r="CM809" s="646">
        <f t="shared" si="420"/>
        <v>0</v>
      </c>
      <c r="CN809" s="594"/>
      <c r="CO809" s="705">
        <f t="shared" si="397"/>
        <v>793</v>
      </c>
      <c r="CP809" s="756">
        <v>0</v>
      </c>
      <c r="CQ809" s="756">
        <v>0</v>
      </c>
      <c r="CR809" s="756">
        <v>0</v>
      </c>
      <c r="CS809" s="756">
        <v>0</v>
      </c>
      <c r="CT809" s="756">
        <v>0</v>
      </c>
      <c r="CU809" s="756">
        <v>0</v>
      </c>
      <c r="CV809" s="756">
        <v>0</v>
      </c>
      <c r="CW809" s="646">
        <f t="shared" si="421"/>
        <v>0</v>
      </c>
      <c r="CX809" s="685"/>
      <c r="CY809" s="705">
        <f t="shared" si="398"/>
        <v>793</v>
      </c>
      <c r="CZ809" s="756">
        <v>0</v>
      </c>
      <c r="DA809" s="756">
        <v>0</v>
      </c>
      <c r="DB809" s="756">
        <v>0</v>
      </c>
      <c r="DC809" s="756">
        <v>0</v>
      </c>
      <c r="DD809" s="756">
        <v>0</v>
      </c>
      <c r="DE809" s="767">
        <f t="shared" si="409"/>
        <v>0</v>
      </c>
      <c r="DF809" s="756">
        <v>0</v>
      </c>
      <c r="DG809" s="756">
        <v>0</v>
      </c>
      <c r="DH809" s="756">
        <v>0</v>
      </c>
      <c r="DI809" s="756">
        <v>0</v>
      </c>
      <c r="DJ809" s="767">
        <f t="shared" si="410"/>
        <v>0</v>
      </c>
      <c r="DK809" s="715">
        <f t="shared" si="411"/>
        <v>0</v>
      </c>
      <c r="DL809" s="685"/>
      <c r="DM809" s="705">
        <f t="shared" si="399"/>
        <v>793</v>
      </c>
      <c r="DN809" s="715">
        <f t="shared" si="412"/>
        <v>0</v>
      </c>
    </row>
    <row r="810" spans="2:118" x14ac:dyDescent="0.25">
      <c r="B810" s="705">
        <v>794</v>
      </c>
      <c r="C810" s="765">
        <f>(1+_xlfn.XLOOKUP(INT((B810-1)/12)+1,'ZC Curve'!$B$8:$B$107,'ZC Curve'!R$8:R$107,,0))^(1/12)-1</f>
        <v>0</v>
      </c>
      <c r="D810" s="766">
        <f t="shared" si="413"/>
        <v>1</v>
      </c>
      <c r="E810" s="685"/>
      <c r="F810" s="705">
        <v>794</v>
      </c>
      <c r="G810" s="756">
        <v>0</v>
      </c>
      <c r="H810" s="756">
        <v>0</v>
      </c>
      <c r="I810" s="756">
        <v>0</v>
      </c>
      <c r="J810" s="756">
        <v>0</v>
      </c>
      <c r="K810" s="756">
        <v>0</v>
      </c>
      <c r="L810" s="756">
        <v>0</v>
      </c>
      <c r="M810" s="756">
        <v>0</v>
      </c>
      <c r="N810" s="646">
        <f t="shared" si="414"/>
        <v>0</v>
      </c>
      <c r="O810" s="594"/>
      <c r="P810" s="705">
        <f t="shared" si="400"/>
        <v>794</v>
      </c>
      <c r="Q810" s="756">
        <v>0</v>
      </c>
      <c r="R810" s="756">
        <v>0</v>
      </c>
      <c r="S810" s="756">
        <v>0</v>
      </c>
      <c r="T810" s="756">
        <v>0</v>
      </c>
      <c r="U810" s="756">
        <v>0</v>
      </c>
      <c r="V810" s="756">
        <v>0</v>
      </c>
      <c r="W810" s="756">
        <v>0</v>
      </c>
      <c r="X810" s="646">
        <f t="shared" si="415"/>
        <v>0</v>
      </c>
      <c r="Y810" s="594"/>
      <c r="Z810" s="705">
        <f t="shared" si="401"/>
        <v>794</v>
      </c>
      <c r="AA810" s="756">
        <f t="shared" si="424"/>
        <v>0</v>
      </c>
      <c r="AB810" s="756">
        <f t="shared" si="424"/>
        <v>0</v>
      </c>
      <c r="AC810" s="756">
        <f t="shared" si="424"/>
        <v>0</v>
      </c>
      <c r="AD810" s="756">
        <f t="shared" si="422"/>
        <v>0</v>
      </c>
      <c r="AE810" s="756">
        <f t="shared" si="422"/>
        <v>0</v>
      </c>
      <c r="AF810" s="756">
        <f t="shared" si="422"/>
        <v>0</v>
      </c>
      <c r="AG810" s="756">
        <f t="shared" si="422"/>
        <v>0</v>
      </c>
      <c r="AH810" s="646">
        <f t="shared" si="416"/>
        <v>0</v>
      </c>
      <c r="AI810" s="594"/>
      <c r="AJ810" s="705">
        <f t="shared" si="402"/>
        <v>794</v>
      </c>
      <c r="AK810" s="756">
        <v>0</v>
      </c>
      <c r="AL810" s="756">
        <v>0</v>
      </c>
      <c r="AM810" s="756">
        <v>0</v>
      </c>
      <c r="AN810" s="756">
        <v>0</v>
      </c>
      <c r="AO810" s="756">
        <v>0</v>
      </c>
      <c r="AP810" s="756">
        <v>0</v>
      </c>
      <c r="AQ810" s="756">
        <v>0</v>
      </c>
      <c r="AR810" s="646">
        <f t="shared" si="417"/>
        <v>0</v>
      </c>
      <c r="AS810" s="594"/>
      <c r="AT810" s="705">
        <f t="shared" si="403"/>
        <v>794</v>
      </c>
      <c r="AU810" s="756">
        <v>0</v>
      </c>
      <c r="AV810" s="756">
        <v>0</v>
      </c>
      <c r="AW810" s="756">
        <v>0</v>
      </c>
      <c r="AX810" s="756">
        <v>0</v>
      </c>
      <c r="AY810" s="756">
        <v>0</v>
      </c>
      <c r="AZ810" s="767">
        <f t="shared" si="426"/>
        <v>0</v>
      </c>
      <c r="BA810" s="756">
        <v>0</v>
      </c>
      <c r="BB810" s="756">
        <v>0</v>
      </c>
      <c r="BC810" s="756">
        <v>0</v>
      </c>
      <c r="BD810" s="756">
        <v>0</v>
      </c>
      <c r="BE810" s="767">
        <f t="shared" si="404"/>
        <v>0</v>
      </c>
      <c r="BF810" s="646">
        <f t="shared" si="405"/>
        <v>0</v>
      </c>
      <c r="BG810" s="594"/>
      <c r="BH810" s="705">
        <f t="shared" si="395"/>
        <v>794</v>
      </c>
      <c r="BI810" s="646">
        <f t="shared" si="406"/>
        <v>0</v>
      </c>
      <c r="BJ810" s="594"/>
      <c r="BK810" s="705">
        <f t="shared" si="407"/>
        <v>794</v>
      </c>
      <c r="BL810" s="756">
        <v>0</v>
      </c>
      <c r="BM810" s="756">
        <v>0</v>
      </c>
      <c r="BN810" s="756">
        <v>0</v>
      </c>
      <c r="BO810" s="756">
        <v>0</v>
      </c>
      <c r="BP810" s="756">
        <v>0</v>
      </c>
      <c r="BQ810" s="756">
        <v>0</v>
      </c>
      <c r="BR810" s="756">
        <v>0</v>
      </c>
      <c r="BS810" s="646">
        <f t="shared" si="418"/>
        <v>0</v>
      </c>
      <c r="BT810" s="594"/>
      <c r="BU810" s="705">
        <f t="shared" si="408"/>
        <v>794</v>
      </c>
      <c r="BV810" s="756">
        <v>0</v>
      </c>
      <c r="BW810" s="756">
        <v>0</v>
      </c>
      <c r="BX810" s="756">
        <v>0</v>
      </c>
      <c r="BY810" s="756">
        <v>0</v>
      </c>
      <c r="BZ810" s="756">
        <v>0</v>
      </c>
      <c r="CA810" s="756">
        <v>0</v>
      </c>
      <c r="CB810" s="756">
        <v>0</v>
      </c>
      <c r="CC810" s="646">
        <f t="shared" si="419"/>
        <v>0</v>
      </c>
      <c r="CD810" s="594"/>
      <c r="CE810" s="705">
        <f t="shared" si="396"/>
        <v>794</v>
      </c>
      <c r="CF810" s="756">
        <f t="shared" si="425"/>
        <v>0</v>
      </c>
      <c r="CG810" s="756">
        <f t="shared" si="425"/>
        <v>0</v>
      </c>
      <c r="CH810" s="756">
        <f t="shared" si="425"/>
        <v>0</v>
      </c>
      <c r="CI810" s="756">
        <f t="shared" si="423"/>
        <v>0</v>
      </c>
      <c r="CJ810" s="756">
        <f t="shared" si="423"/>
        <v>0</v>
      </c>
      <c r="CK810" s="756">
        <f t="shared" si="423"/>
        <v>0</v>
      </c>
      <c r="CL810" s="756">
        <f t="shared" si="423"/>
        <v>0</v>
      </c>
      <c r="CM810" s="646">
        <f t="shared" si="420"/>
        <v>0</v>
      </c>
      <c r="CN810" s="594"/>
      <c r="CO810" s="705">
        <f t="shared" si="397"/>
        <v>794</v>
      </c>
      <c r="CP810" s="756">
        <v>0</v>
      </c>
      <c r="CQ810" s="756">
        <v>0</v>
      </c>
      <c r="CR810" s="756">
        <v>0</v>
      </c>
      <c r="CS810" s="756">
        <v>0</v>
      </c>
      <c r="CT810" s="756">
        <v>0</v>
      </c>
      <c r="CU810" s="756">
        <v>0</v>
      </c>
      <c r="CV810" s="756">
        <v>0</v>
      </c>
      <c r="CW810" s="646">
        <f t="shared" si="421"/>
        <v>0</v>
      </c>
      <c r="CX810" s="685"/>
      <c r="CY810" s="705">
        <f t="shared" si="398"/>
        <v>794</v>
      </c>
      <c r="CZ810" s="756">
        <v>0</v>
      </c>
      <c r="DA810" s="756">
        <v>0</v>
      </c>
      <c r="DB810" s="756">
        <v>0</v>
      </c>
      <c r="DC810" s="756">
        <v>0</v>
      </c>
      <c r="DD810" s="756">
        <v>0</v>
      </c>
      <c r="DE810" s="767">
        <f t="shared" si="409"/>
        <v>0</v>
      </c>
      <c r="DF810" s="756">
        <v>0</v>
      </c>
      <c r="DG810" s="756">
        <v>0</v>
      </c>
      <c r="DH810" s="756">
        <v>0</v>
      </c>
      <c r="DI810" s="756">
        <v>0</v>
      </c>
      <c r="DJ810" s="767">
        <f t="shared" si="410"/>
        <v>0</v>
      </c>
      <c r="DK810" s="715">
        <f t="shared" si="411"/>
        <v>0</v>
      </c>
      <c r="DL810" s="685"/>
      <c r="DM810" s="705">
        <f t="shared" si="399"/>
        <v>794</v>
      </c>
      <c r="DN810" s="715">
        <f t="shared" si="412"/>
        <v>0</v>
      </c>
    </row>
    <row r="811" spans="2:118" x14ac:dyDescent="0.25">
      <c r="B811" s="705">
        <v>795</v>
      </c>
      <c r="C811" s="765">
        <f>(1+_xlfn.XLOOKUP(INT((B811-1)/12)+1,'ZC Curve'!$B$8:$B$107,'ZC Curve'!R$8:R$107,,0))^(1/12)-1</f>
        <v>0</v>
      </c>
      <c r="D811" s="766">
        <f t="shared" si="413"/>
        <v>1</v>
      </c>
      <c r="E811" s="685"/>
      <c r="F811" s="705">
        <v>795</v>
      </c>
      <c r="G811" s="756">
        <v>0</v>
      </c>
      <c r="H811" s="756">
        <v>0</v>
      </c>
      <c r="I811" s="756">
        <v>0</v>
      </c>
      <c r="J811" s="756">
        <v>0</v>
      </c>
      <c r="K811" s="756">
        <v>0</v>
      </c>
      <c r="L811" s="756">
        <v>0</v>
      </c>
      <c r="M811" s="756">
        <v>0</v>
      </c>
      <c r="N811" s="646">
        <f t="shared" si="414"/>
        <v>0</v>
      </c>
      <c r="O811" s="594"/>
      <c r="P811" s="705">
        <f t="shared" si="400"/>
        <v>795</v>
      </c>
      <c r="Q811" s="756">
        <v>0</v>
      </c>
      <c r="R811" s="756">
        <v>0</v>
      </c>
      <c r="S811" s="756">
        <v>0</v>
      </c>
      <c r="T811" s="756">
        <v>0</v>
      </c>
      <c r="U811" s="756">
        <v>0</v>
      </c>
      <c r="V811" s="756">
        <v>0</v>
      </c>
      <c r="W811" s="756">
        <v>0</v>
      </c>
      <c r="X811" s="646">
        <f t="shared" si="415"/>
        <v>0</v>
      </c>
      <c r="Y811" s="594"/>
      <c r="Z811" s="705">
        <f t="shared" si="401"/>
        <v>795</v>
      </c>
      <c r="AA811" s="756">
        <f t="shared" si="424"/>
        <v>0</v>
      </c>
      <c r="AB811" s="756">
        <f t="shared" si="424"/>
        <v>0</v>
      </c>
      <c r="AC811" s="756">
        <f t="shared" si="424"/>
        <v>0</v>
      </c>
      <c r="AD811" s="756">
        <f t="shared" si="422"/>
        <v>0</v>
      </c>
      <c r="AE811" s="756">
        <f t="shared" si="422"/>
        <v>0</v>
      </c>
      <c r="AF811" s="756">
        <f t="shared" si="422"/>
        <v>0</v>
      </c>
      <c r="AG811" s="756">
        <f t="shared" si="422"/>
        <v>0</v>
      </c>
      <c r="AH811" s="646">
        <f t="shared" si="416"/>
        <v>0</v>
      </c>
      <c r="AI811" s="594"/>
      <c r="AJ811" s="705">
        <f t="shared" si="402"/>
        <v>795</v>
      </c>
      <c r="AK811" s="756">
        <v>0</v>
      </c>
      <c r="AL811" s="756">
        <v>0</v>
      </c>
      <c r="AM811" s="756">
        <v>0</v>
      </c>
      <c r="AN811" s="756">
        <v>0</v>
      </c>
      <c r="AO811" s="756">
        <v>0</v>
      </c>
      <c r="AP811" s="756">
        <v>0</v>
      </c>
      <c r="AQ811" s="756">
        <v>0</v>
      </c>
      <c r="AR811" s="646">
        <f t="shared" si="417"/>
        <v>0</v>
      </c>
      <c r="AS811" s="594"/>
      <c r="AT811" s="705">
        <f t="shared" si="403"/>
        <v>795</v>
      </c>
      <c r="AU811" s="756">
        <v>0</v>
      </c>
      <c r="AV811" s="756">
        <v>0</v>
      </c>
      <c r="AW811" s="756">
        <v>0</v>
      </c>
      <c r="AX811" s="756">
        <v>0</v>
      </c>
      <c r="AY811" s="756">
        <v>0</v>
      </c>
      <c r="AZ811" s="767">
        <f t="shared" si="426"/>
        <v>0</v>
      </c>
      <c r="BA811" s="756">
        <v>0</v>
      </c>
      <c r="BB811" s="756">
        <v>0</v>
      </c>
      <c r="BC811" s="756">
        <v>0</v>
      </c>
      <c r="BD811" s="756">
        <v>0</v>
      </c>
      <c r="BE811" s="767">
        <f t="shared" si="404"/>
        <v>0</v>
      </c>
      <c r="BF811" s="646">
        <f t="shared" si="405"/>
        <v>0</v>
      </c>
      <c r="BG811" s="594"/>
      <c r="BH811" s="705">
        <f t="shared" si="395"/>
        <v>795</v>
      </c>
      <c r="BI811" s="646">
        <f t="shared" si="406"/>
        <v>0</v>
      </c>
      <c r="BJ811" s="594"/>
      <c r="BK811" s="705">
        <f t="shared" si="407"/>
        <v>795</v>
      </c>
      <c r="BL811" s="756">
        <v>0</v>
      </c>
      <c r="BM811" s="756">
        <v>0</v>
      </c>
      <c r="BN811" s="756">
        <v>0</v>
      </c>
      <c r="BO811" s="756">
        <v>0</v>
      </c>
      <c r="BP811" s="756">
        <v>0</v>
      </c>
      <c r="BQ811" s="756">
        <v>0</v>
      </c>
      <c r="BR811" s="756">
        <v>0</v>
      </c>
      <c r="BS811" s="646">
        <f t="shared" si="418"/>
        <v>0</v>
      </c>
      <c r="BT811" s="594"/>
      <c r="BU811" s="705">
        <f t="shared" si="408"/>
        <v>795</v>
      </c>
      <c r="BV811" s="756">
        <v>0</v>
      </c>
      <c r="BW811" s="756">
        <v>0</v>
      </c>
      <c r="BX811" s="756">
        <v>0</v>
      </c>
      <c r="BY811" s="756">
        <v>0</v>
      </c>
      <c r="BZ811" s="756">
        <v>0</v>
      </c>
      <c r="CA811" s="756">
        <v>0</v>
      </c>
      <c r="CB811" s="756">
        <v>0</v>
      </c>
      <c r="CC811" s="646">
        <f t="shared" si="419"/>
        <v>0</v>
      </c>
      <c r="CD811" s="594"/>
      <c r="CE811" s="705">
        <f t="shared" si="396"/>
        <v>795</v>
      </c>
      <c r="CF811" s="756">
        <f t="shared" si="425"/>
        <v>0</v>
      </c>
      <c r="CG811" s="756">
        <f t="shared" si="425"/>
        <v>0</v>
      </c>
      <c r="CH811" s="756">
        <f t="shared" si="425"/>
        <v>0</v>
      </c>
      <c r="CI811" s="756">
        <f t="shared" si="423"/>
        <v>0</v>
      </c>
      <c r="CJ811" s="756">
        <f t="shared" si="423"/>
        <v>0</v>
      </c>
      <c r="CK811" s="756">
        <f t="shared" si="423"/>
        <v>0</v>
      </c>
      <c r="CL811" s="756">
        <f t="shared" si="423"/>
        <v>0</v>
      </c>
      <c r="CM811" s="646">
        <f t="shared" si="420"/>
        <v>0</v>
      </c>
      <c r="CN811" s="594"/>
      <c r="CO811" s="705">
        <f t="shared" si="397"/>
        <v>795</v>
      </c>
      <c r="CP811" s="756">
        <v>0</v>
      </c>
      <c r="CQ811" s="756">
        <v>0</v>
      </c>
      <c r="CR811" s="756">
        <v>0</v>
      </c>
      <c r="CS811" s="756">
        <v>0</v>
      </c>
      <c r="CT811" s="756">
        <v>0</v>
      </c>
      <c r="CU811" s="756">
        <v>0</v>
      </c>
      <c r="CV811" s="756">
        <v>0</v>
      </c>
      <c r="CW811" s="646">
        <f t="shared" si="421"/>
        <v>0</v>
      </c>
      <c r="CX811" s="685"/>
      <c r="CY811" s="705">
        <f t="shared" si="398"/>
        <v>795</v>
      </c>
      <c r="CZ811" s="756">
        <v>0</v>
      </c>
      <c r="DA811" s="756">
        <v>0</v>
      </c>
      <c r="DB811" s="756">
        <v>0</v>
      </c>
      <c r="DC811" s="756">
        <v>0</v>
      </c>
      <c r="DD811" s="756">
        <v>0</v>
      </c>
      <c r="DE811" s="767">
        <f t="shared" si="409"/>
        <v>0</v>
      </c>
      <c r="DF811" s="756">
        <v>0</v>
      </c>
      <c r="DG811" s="756">
        <v>0</v>
      </c>
      <c r="DH811" s="756">
        <v>0</v>
      </c>
      <c r="DI811" s="756">
        <v>0</v>
      </c>
      <c r="DJ811" s="767">
        <f t="shared" si="410"/>
        <v>0</v>
      </c>
      <c r="DK811" s="715">
        <f t="shared" si="411"/>
        <v>0</v>
      </c>
      <c r="DL811" s="685"/>
      <c r="DM811" s="705">
        <f t="shared" si="399"/>
        <v>795</v>
      </c>
      <c r="DN811" s="715">
        <f t="shared" si="412"/>
        <v>0</v>
      </c>
    </row>
    <row r="812" spans="2:118" x14ac:dyDescent="0.25">
      <c r="B812" s="705">
        <v>796</v>
      </c>
      <c r="C812" s="765">
        <f>(1+_xlfn.XLOOKUP(INT((B812-1)/12)+1,'ZC Curve'!$B$8:$B$107,'ZC Curve'!R$8:R$107,,0))^(1/12)-1</f>
        <v>0</v>
      </c>
      <c r="D812" s="766">
        <f t="shared" si="413"/>
        <v>1</v>
      </c>
      <c r="E812" s="685"/>
      <c r="F812" s="705">
        <v>796</v>
      </c>
      <c r="G812" s="756">
        <v>0</v>
      </c>
      <c r="H812" s="756">
        <v>0</v>
      </c>
      <c r="I812" s="756">
        <v>0</v>
      </c>
      <c r="J812" s="756">
        <v>0</v>
      </c>
      <c r="K812" s="756">
        <v>0</v>
      </c>
      <c r="L812" s="756">
        <v>0</v>
      </c>
      <c r="M812" s="756">
        <v>0</v>
      </c>
      <c r="N812" s="646">
        <f t="shared" si="414"/>
        <v>0</v>
      </c>
      <c r="O812" s="594"/>
      <c r="P812" s="705">
        <f t="shared" si="400"/>
        <v>796</v>
      </c>
      <c r="Q812" s="756">
        <v>0</v>
      </c>
      <c r="R812" s="756">
        <v>0</v>
      </c>
      <c r="S812" s="756">
        <v>0</v>
      </c>
      <c r="T812" s="756">
        <v>0</v>
      </c>
      <c r="U812" s="756">
        <v>0</v>
      </c>
      <c r="V812" s="756">
        <v>0</v>
      </c>
      <c r="W812" s="756">
        <v>0</v>
      </c>
      <c r="X812" s="646">
        <f t="shared" si="415"/>
        <v>0</v>
      </c>
      <c r="Y812" s="594"/>
      <c r="Z812" s="705">
        <f t="shared" si="401"/>
        <v>796</v>
      </c>
      <c r="AA812" s="756">
        <f t="shared" si="424"/>
        <v>0</v>
      </c>
      <c r="AB812" s="756">
        <f t="shared" si="424"/>
        <v>0</v>
      </c>
      <c r="AC812" s="756">
        <f t="shared" si="424"/>
        <v>0</v>
      </c>
      <c r="AD812" s="756">
        <f t="shared" si="422"/>
        <v>0</v>
      </c>
      <c r="AE812" s="756">
        <f t="shared" si="422"/>
        <v>0</v>
      </c>
      <c r="AF812" s="756">
        <f t="shared" si="422"/>
        <v>0</v>
      </c>
      <c r="AG812" s="756">
        <f t="shared" si="422"/>
        <v>0</v>
      </c>
      <c r="AH812" s="646">
        <f t="shared" si="416"/>
        <v>0</v>
      </c>
      <c r="AI812" s="594"/>
      <c r="AJ812" s="705">
        <f t="shared" si="402"/>
        <v>796</v>
      </c>
      <c r="AK812" s="756">
        <v>0</v>
      </c>
      <c r="AL812" s="756">
        <v>0</v>
      </c>
      <c r="AM812" s="756">
        <v>0</v>
      </c>
      <c r="AN812" s="756">
        <v>0</v>
      </c>
      <c r="AO812" s="756">
        <v>0</v>
      </c>
      <c r="AP812" s="756">
        <v>0</v>
      </c>
      <c r="AQ812" s="756">
        <v>0</v>
      </c>
      <c r="AR812" s="646">
        <f t="shared" si="417"/>
        <v>0</v>
      </c>
      <c r="AS812" s="594"/>
      <c r="AT812" s="705">
        <f t="shared" si="403"/>
        <v>796</v>
      </c>
      <c r="AU812" s="756">
        <v>0</v>
      </c>
      <c r="AV812" s="756">
        <v>0</v>
      </c>
      <c r="AW812" s="756">
        <v>0</v>
      </c>
      <c r="AX812" s="756">
        <v>0</v>
      </c>
      <c r="AY812" s="756">
        <v>0</v>
      </c>
      <c r="AZ812" s="767">
        <f t="shared" si="426"/>
        <v>0</v>
      </c>
      <c r="BA812" s="756">
        <v>0</v>
      </c>
      <c r="BB812" s="756">
        <v>0</v>
      </c>
      <c r="BC812" s="756">
        <v>0</v>
      </c>
      <c r="BD812" s="756">
        <v>0</v>
      </c>
      <c r="BE812" s="767">
        <f t="shared" si="404"/>
        <v>0</v>
      </c>
      <c r="BF812" s="646">
        <f t="shared" si="405"/>
        <v>0</v>
      </c>
      <c r="BG812" s="594"/>
      <c r="BH812" s="705">
        <f t="shared" si="395"/>
        <v>796</v>
      </c>
      <c r="BI812" s="646">
        <f t="shared" si="406"/>
        <v>0</v>
      </c>
      <c r="BJ812" s="594"/>
      <c r="BK812" s="705">
        <f t="shared" si="407"/>
        <v>796</v>
      </c>
      <c r="BL812" s="756">
        <v>0</v>
      </c>
      <c r="BM812" s="756">
        <v>0</v>
      </c>
      <c r="BN812" s="756">
        <v>0</v>
      </c>
      <c r="BO812" s="756">
        <v>0</v>
      </c>
      <c r="BP812" s="756">
        <v>0</v>
      </c>
      <c r="BQ812" s="756">
        <v>0</v>
      </c>
      <c r="BR812" s="756">
        <v>0</v>
      </c>
      <c r="BS812" s="646">
        <f t="shared" si="418"/>
        <v>0</v>
      </c>
      <c r="BT812" s="594"/>
      <c r="BU812" s="705">
        <f t="shared" si="408"/>
        <v>796</v>
      </c>
      <c r="BV812" s="756">
        <v>0</v>
      </c>
      <c r="BW812" s="756">
        <v>0</v>
      </c>
      <c r="BX812" s="756">
        <v>0</v>
      </c>
      <c r="BY812" s="756">
        <v>0</v>
      </c>
      <c r="BZ812" s="756">
        <v>0</v>
      </c>
      <c r="CA812" s="756">
        <v>0</v>
      </c>
      <c r="CB812" s="756">
        <v>0</v>
      </c>
      <c r="CC812" s="646">
        <f t="shared" si="419"/>
        <v>0</v>
      </c>
      <c r="CD812" s="594"/>
      <c r="CE812" s="705">
        <f t="shared" si="396"/>
        <v>796</v>
      </c>
      <c r="CF812" s="756">
        <f t="shared" si="425"/>
        <v>0</v>
      </c>
      <c r="CG812" s="756">
        <f t="shared" si="425"/>
        <v>0</v>
      </c>
      <c r="CH812" s="756">
        <f t="shared" si="425"/>
        <v>0</v>
      </c>
      <c r="CI812" s="756">
        <f t="shared" si="423"/>
        <v>0</v>
      </c>
      <c r="CJ812" s="756">
        <f t="shared" si="423"/>
        <v>0</v>
      </c>
      <c r="CK812" s="756">
        <f t="shared" si="423"/>
        <v>0</v>
      </c>
      <c r="CL812" s="756">
        <f t="shared" si="423"/>
        <v>0</v>
      </c>
      <c r="CM812" s="646">
        <f t="shared" si="420"/>
        <v>0</v>
      </c>
      <c r="CN812" s="594"/>
      <c r="CO812" s="705">
        <f t="shared" si="397"/>
        <v>796</v>
      </c>
      <c r="CP812" s="756">
        <v>0</v>
      </c>
      <c r="CQ812" s="756">
        <v>0</v>
      </c>
      <c r="CR812" s="756">
        <v>0</v>
      </c>
      <c r="CS812" s="756">
        <v>0</v>
      </c>
      <c r="CT812" s="756">
        <v>0</v>
      </c>
      <c r="CU812" s="756">
        <v>0</v>
      </c>
      <c r="CV812" s="756">
        <v>0</v>
      </c>
      <c r="CW812" s="646">
        <f t="shared" si="421"/>
        <v>0</v>
      </c>
      <c r="CX812" s="685"/>
      <c r="CY812" s="705">
        <f t="shared" si="398"/>
        <v>796</v>
      </c>
      <c r="CZ812" s="756">
        <v>0</v>
      </c>
      <c r="DA812" s="756">
        <v>0</v>
      </c>
      <c r="DB812" s="756">
        <v>0</v>
      </c>
      <c r="DC812" s="756">
        <v>0</v>
      </c>
      <c r="DD812" s="756">
        <v>0</v>
      </c>
      <c r="DE812" s="767">
        <f t="shared" si="409"/>
        <v>0</v>
      </c>
      <c r="DF812" s="756">
        <v>0</v>
      </c>
      <c r="DG812" s="756">
        <v>0</v>
      </c>
      <c r="DH812" s="756">
        <v>0</v>
      </c>
      <c r="DI812" s="756">
        <v>0</v>
      </c>
      <c r="DJ812" s="767">
        <f t="shared" si="410"/>
        <v>0</v>
      </c>
      <c r="DK812" s="715">
        <f t="shared" si="411"/>
        <v>0</v>
      </c>
      <c r="DL812" s="685"/>
      <c r="DM812" s="705">
        <f t="shared" si="399"/>
        <v>796</v>
      </c>
      <c r="DN812" s="715">
        <f t="shared" si="412"/>
        <v>0</v>
      </c>
    </row>
    <row r="813" spans="2:118" x14ac:dyDescent="0.25">
      <c r="B813" s="705">
        <v>797</v>
      </c>
      <c r="C813" s="765">
        <f>(1+_xlfn.XLOOKUP(INT((B813-1)/12)+1,'ZC Curve'!$B$8:$B$107,'ZC Curve'!R$8:R$107,,0))^(1/12)-1</f>
        <v>0</v>
      </c>
      <c r="D813" s="766">
        <f t="shared" si="413"/>
        <v>1</v>
      </c>
      <c r="E813" s="685"/>
      <c r="F813" s="705">
        <v>797</v>
      </c>
      <c r="G813" s="756">
        <v>0</v>
      </c>
      <c r="H813" s="756">
        <v>0</v>
      </c>
      <c r="I813" s="756">
        <v>0</v>
      </c>
      <c r="J813" s="756">
        <v>0</v>
      </c>
      <c r="K813" s="756">
        <v>0</v>
      </c>
      <c r="L813" s="756">
        <v>0</v>
      </c>
      <c r="M813" s="756">
        <v>0</v>
      </c>
      <c r="N813" s="646">
        <f t="shared" si="414"/>
        <v>0</v>
      </c>
      <c r="O813" s="594"/>
      <c r="P813" s="705">
        <f t="shared" si="400"/>
        <v>797</v>
      </c>
      <c r="Q813" s="756">
        <v>0</v>
      </c>
      <c r="R813" s="756">
        <v>0</v>
      </c>
      <c r="S813" s="756">
        <v>0</v>
      </c>
      <c r="T813" s="756">
        <v>0</v>
      </c>
      <c r="U813" s="756">
        <v>0</v>
      </c>
      <c r="V813" s="756">
        <v>0</v>
      </c>
      <c r="W813" s="756">
        <v>0</v>
      </c>
      <c r="X813" s="646">
        <f t="shared" si="415"/>
        <v>0</v>
      </c>
      <c r="Y813" s="594"/>
      <c r="Z813" s="705">
        <f t="shared" si="401"/>
        <v>797</v>
      </c>
      <c r="AA813" s="756">
        <f t="shared" si="424"/>
        <v>0</v>
      </c>
      <c r="AB813" s="756">
        <f t="shared" si="424"/>
        <v>0</v>
      </c>
      <c r="AC813" s="756">
        <f t="shared" si="424"/>
        <v>0</v>
      </c>
      <c r="AD813" s="756">
        <f t="shared" si="422"/>
        <v>0</v>
      </c>
      <c r="AE813" s="756">
        <f t="shared" si="422"/>
        <v>0</v>
      </c>
      <c r="AF813" s="756">
        <f t="shared" si="422"/>
        <v>0</v>
      </c>
      <c r="AG813" s="756">
        <f t="shared" si="422"/>
        <v>0</v>
      </c>
      <c r="AH813" s="646">
        <f t="shared" si="416"/>
        <v>0</v>
      </c>
      <c r="AI813" s="594"/>
      <c r="AJ813" s="705">
        <f t="shared" si="402"/>
        <v>797</v>
      </c>
      <c r="AK813" s="756">
        <v>0</v>
      </c>
      <c r="AL813" s="756">
        <v>0</v>
      </c>
      <c r="AM813" s="756">
        <v>0</v>
      </c>
      <c r="AN813" s="756">
        <v>0</v>
      </c>
      <c r="AO813" s="756">
        <v>0</v>
      </c>
      <c r="AP813" s="756">
        <v>0</v>
      </c>
      <c r="AQ813" s="756">
        <v>0</v>
      </c>
      <c r="AR813" s="646">
        <f t="shared" si="417"/>
        <v>0</v>
      </c>
      <c r="AS813" s="594"/>
      <c r="AT813" s="705">
        <f t="shared" si="403"/>
        <v>797</v>
      </c>
      <c r="AU813" s="756">
        <v>0</v>
      </c>
      <c r="AV813" s="756">
        <v>0</v>
      </c>
      <c r="AW813" s="756">
        <v>0</v>
      </c>
      <c r="AX813" s="756">
        <v>0</v>
      </c>
      <c r="AY813" s="756">
        <v>0</v>
      </c>
      <c r="AZ813" s="767">
        <f t="shared" si="426"/>
        <v>0</v>
      </c>
      <c r="BA813" s="756">
        <v>0</v>
      </c>
      <c r="BB813" s="756">
        <v>0</v>
      </c>
      <c r="BC813" s="756">
        <v>0</v>
      </c>
      <c r="BD813" s="756">
        <v>0</v>
      </c>
      <c r="BE813" s="767">
        <f t="shared" si="404"/>
        <v>0</v>
      </c>
      <c r="BF813" s="646">
        <f t="shared" si="405"/>
        <v>0</v>
      </c>
      <c r="BG813" s="594"/>
      <c r="BH813" s="705">
        <f t="shared" si="395"/>
        <v>797</v>
      </c>
      <c r="BI813" s="646">
        <f t="shared" si="406"/>
        <v>0</v>
      </c>
      <c r="BJ813" s="594"/>
      <c r="BK813" s="705">
        <f t="shared" si="407"/>
        <v>797</v>
      </c>
      <c r="BL813" s="756">
        <v>0</v>
      </c>
      <c r="BM813" s="756">
        <v>0</v>
      </c>
      <c r="BN813" s="756">
        <v>0</v>
      </c>
      <c r="BO813" s="756">
        <v>0</v>
      </c>
      <c r="BP813" s="756">
        <v>0</v>
      </c>
      <c r="BQ813" s="756">
        <v>0</v>
      </c>
      <c r="BR813" s="756">
        <v>0</v>
      </c>
      <c r="BS813" s="646">
        <f t="shared" si="418"/>
        <v>0</v>
      </c>
      <c r="BT813" s="594"/>
      <c r="BU813" s="705">
        <f t="shared" si="408"/>
        <v>797</v>
      </c>
      <c r="BV813" s="756">
        <v>0</v>
      </c>
      <c r="BW813" s="756">
        <v>0</v>
      </c>
      <c r="BX813" s="756">
        <v>0</v>
      </c>
      <c r="BY813" s="756">
        <v>0</v>
      </c>
      <c r="BZ813" s="756">
        <v>0</v>
      </c>
      <c r="CA813" s="756">
        <v>0</v>
      </c>
      <c r="CB813" s="756">
        <v>0</v>
      </c>
      <c r="CC813" s="646">
        <f t="shared" si="419"/>
        <v>0</v>
      </c>
      <c r="CD813" s="594"/>
      <c r="CE813" s="705">
        <f t="shared" si="396"/>
        <v>797</v>
      </c>
      <c r="CF813" s="756">
        <f t="shared" si="425"/>
        <v>0</v>
      </c>
      <c r="CG813" s="756">
        <f t="shared" si="425"/>
        <v>0</v>
      </c>
      <c r="CH813" s="756">
        <f t="shared" si="425"/>
        <v>0</v>
      </c>
      <c r="CI813" s="756">
        <f t="shared" si="423"/>
        <v>0</v>
      </c>
      <c r="CJ813" s="756">
        <f t="shared" si="423"/>
        <v>0</v>
      </c>
      <c r="CK813" s="756">
        <f t="shared" si="423"/>
        <v>0</v>
      </c>
      <c r="CL813" s="756">
        <f t="shared" si="423"/>
        <v>0</v>
      </c>
      <c r="CM813" s="646">
        <f t="shared" si="420"/>
        <v>0</v>
      </c>
      <c r="CN813" s="594"/>
      <c r="CO813" s="705">
        <f t="shared" si="397"/>
        <v>797</v>
      </c>
      <c r="CP813" s="756">
        <v>0</v>
      </c>
      <c r="CQ813" s="756">
        <v>0</v>
      </c>
      <c r="CR813" s="756">
        <v>0</v>
      </c>
      <c r="CS813" s="756">
        <v>0</v>
      </c>
      <c r="CT813" s="756">
        <v>0</v>
      </c>
      <c r="CU813" s="756">
        <v>0</v>
      </c>
      <c r="CV813" s="756">
        <v>0</v>
      </c>
      <c r="CW813" s="646">
        <f t="shared" si="421"/>
        <v>0</v>
      </c>
      <c r="CX813" s="685"/>
      <c r="CY813" s="705">
        <f t="shared" si="398"/>
        <v>797</v>
      </c>
      <c r="CZ813" s="756">
        <v>0</v>
      </c>
      <c r="DA813" s="756">
        <v>0</v>
      </c>
      <c r="DB813" s="756">
        <v>0</v>
      </c>
      <c r="DC813" s="756">
        <v>0</v>
      </c>
      <c r="DD813" s="756">
        <v>0</v>
      </c>
      <c r="DE813" s="767">
        <f t="shared" si="409"/>
        <v>0</v>
      </c>
      <c r="DF813" s="756">
        <v>0</v>
      </c>
      <c r="DG813" s="756">
        <v>0</v>
      </c>
      <c r="DH813" s="756">
        <v>0</v>
      </c>
      <c r="DI813" s="756">
        <v>0</v>
      </c>
      <c r="DJ813" s="767">
        <f t="shared" si="410"/>
        <v>0</v>
      </c>
      <c r="DK813" s="715">
        <f t="shared" si="411"/>
        <v>0</v>
      </c>
      <c r="DL813" s="685"/>
      <c r="DM813" s="705">
        <f t="shared" si="399"/>
        <v>797</v>
      </c>
      <c r="DN813" s="715">
        <f t="shared" si="412"/>
        <v>0</v>
      </c>
    </row>
    <row r="814" spans="2:118" x14ac:dyDescent="0.25">
      <c r="B814" s="705">
        <v>798</v>
      </c>
      <c r="C814" s="765">
        <f>(1+_xlfn.XLOOKUP(INT((B814-1)/12)+1,'ZC Curve'!$B$8:$B$107,'ZC Curve'!R$8:R$107,,0))^(1/12)-1</f>
        <v>0</v>
      </c>
      <c r="D814" s="766">
        <f t="shared" si="413"/>
        <v>1</v>
      </c>
      <c r="E814" s="685"/>
      <c r="F814" s="705">
        <v>798</v>
      </c>
      <c r="G814" s="756">
        <v>0</v>
      </c>
      <c r="H814" s="756">
        <v>0</v>
      </c>
      <c r="I814" s="756">
        <v>0</v>
      </c>
      <c r="J814" s="756">
        <v>0</v>
      </c>
      <c r="K814" s="756">
        <v>0</v>
      </c>
      <c r="L814" s="756">
        <v>0</v>
      </c>
      <c r="M814" s="756">
        <v>0</v>
      </c>
      <c r="N814" s="646">
        <f t="shared" si="414"/>
        <v>0</v>
      </c>
      <c r="O814" s="594"/>
      <c r="P814" s="705">
        <f t="shared" si="400"/>
        <v>798</v>
      </c>
      <c r="Q814" s="756">
        <v>0</v>
      </c>
      <c r="R814" s="756">
        <v>0</v>
      </c>
      <c r="S814" s="756">
        <v>0</v>
      </c>
      <c r="T814" s="756">
        <v>0</v>
      </c>
      <c r="U814" s="756">
        <v>0</v>
      </c>
      <c r="V814" s="756">
        <v>0</v>
      </c>
      <c r="W814" s="756">
        <v>0</v>
      </c>
      <c r="X814" s="646">
        <f t="shared" si="415"/>
        <v>0</v>
      </c>
      <c r="Y814" s="594"/>
      <c r="Z814" s="705">
        <f t="shared" si="401"/>
        <v>798</v>
      </c>
      <c r="AA814" s="756">
        <f t="shared" si="424"/>
        <v>0</v>
      </c>
      <c r="AB814" s="756">
        <f t="shared" si="424"/>
        <v>0</v>
      </c>
      <c r="AC814" s="756">
        <f t="shared" si="424"/>
        <v>0</v>
      </c>
      <c r="AD814" s="756">
        <f t="shared" si="422"/>
        <v>0</v>
      </c>
      <c r="AE814" s="756">
        <f t="shared" si="422"/>
        <v>0</v>
      </c>
      <c r="AF814" s="756">
        <f t="shared" si="422"/>
        <v>0</v>
      </c>
      <c r="AG814" s="756">
        <f t="shared" si="422"/>
        <v>0</v>
      </c>
      <c r="AH814" s="646">
        <f t="shared" si="416"/>
        <v>0</v>
      </c>
      <c r="AI814" s="594"/>
      <c r="AJ814" s="705">
        <f t="shared" si="402"/>
        <v>798</v>
      </c>
      <c r="AK814" s="756">
        <v>0</v>
      </c>
      <c r="AL814" s="756">
        <v>0</v>
      </c>
      <c r="AM814" s="756">
        <v>0</v>
      </c>
      <c r="AN814" s="756">
        <v>0</v>
      </c>
      <c r="AO814" s="756">
        <v>0</v>
      </c>
      <c r="AP814" s="756">
        <v>0</v>
      </c>
      <c r="AQ814" s="756">
        <v>0</v>
      </c>
      <c r="AR814" s="646">
        <f t="shared" si="417"/>
        <v>0</v>
      </c>
      <c r="AS814" s="594"/>
      <c r="AT814" s="705">
        <f t="shared" si="403"/>
        <v>798</v>
      </c>
      <c r="AU814" s="756">
        <v>0</v>
      </c>
      <c r="AV814" s="756">
        <v>0</v>
      </c>
      <c r="AW814" s="756">
        <v>0</v>
      </c>
      <c r="AX814" s="756">
        <v>0</v>
      </c>
      <c r="AY814" s="756">
        <v>0</v>
      </c>
      <c r="AZ814" s="767">
        <f t="shared" si="426"/>
        <v>0</v>
      </c>
      <c r="BA814" s="756">
        <v>0</v>
      </c>
      <c r="BB814" s="756">
        <v>0</v>
      </c>
      <c r="BC814" s="756">
        <v>0</v>
      </c>
      <c r="BD814" s="756">
        <v>0</v>
      </c>
      <c r="BE814" s="767">
        <f t="shared" si="404"/>
        <v>0</v>
      </c>
      <c r="BF814" s="646">
        <f t="shared" si="405"/>
        <v>0</v>
      </c>
      <c r="BG814" s="594"/>
      <c r="BH814" s="705">
        <f t="shared" si="395"/>
        <v>798</v>
      </c>
      <c r="BI814" s="646">
        <f t="shared" si="406"/>
        <v>0</v>
      </c>
      <c r="BJ814" s="594"/>
      <c r="BK814" s="705">
        <f t="shared" si="407"/>
        <v>798</v>
      </c>
      <c r="BL814" s="756">
        <v>0</v>
      </c>
      <c r="BM814" s="756">
        <v>0</v>
      </c>
      <c r="BN814" s="756">
        <v>0</v>
      </c>
      <c r="BO814" s="756">
        <v>0</v>
      </c>
      <c r="BP814" s="756">
        <v>0</v>
      </c>
      <c r="BQ814" s="756">
        <v>0</v>
      </c>
      <c r="BR814" s="756">
        <v>0</v>
      </c>
      <c r="BS814" s="646">
        <f t="shared" si="418"/>
        <v>0</v>
      </c>
      <c r="BT814" s="594"/>
      <c r="BU814" s="705">
        <f t="shared" si="408"/>
        <v>798</v>
      </c>
      <c r="BV814" s="756">
        <v>0</v>
      </c>
      <c r="BW814" s="756">
        <v>0</v>
      </c>
      <c r="BX814" s="756">
        <v>0</v>
      </c>
      <c r="BY814" s="756">
        <v>0</v>
      </c>
      <c r="BZ814" s="756">
        <v>0</v>
      </c>
      <c r="CA814" s="756">
        <v>0</v>
      </c>
      <c r="CB814" s="756">
        <v>0</v>
      </c>
      <c r="CC814" s="646">
        <f t="shared" si="419"/>
        <v>0</v>
      </c>
      <c r="CD814" s="594"/>
      <c r="CE814" s="705">
        <f t="shared" si="396"/>
        <v>798</v>
      </c>
      <c r="CF814" s="756">
        <f t="shared" si="425"/>
        <v>0</v>
      </c>
      <c r="CG814" s="756">
        <f t="shared" si="425"/>
        <v>0</v>
      </c>
      <c r="CH814" s="756">
        <f t="shared" si="425"/>
        <v>0</v>
      </c>
      <c r="CI814" s="756">
        <f t="shared" si="423"/>
        <v>0</v>
      </c>
      <c r="CJ814" s="756">
        <f t="shared" si="423"/>
        <v>0</v>
      </c>
      <c r="CK814" s="756">
        <f t="shared" si="423"/>
        <v>0</v>
      </c>
      <c r="CL814" s="756">
        <f t="shared" si="423"/>
        <v>0</v>
      </c>
      <c r="CM814" s="646">
        <f t="shared" si="420"/>
        <v>0</v>
      </c>
      <c r="CN814" s="594"/>
      <c r="CO814" s="705">
        <f t="shared" si="397"/>
        <v>798</v>
      </c>
      <c r="CP814" s="756">
        <v>0</v>
      </c>
      <c r="CQ814" s="756">
        <v>0</v>
      </c>
      <c r="CR814" s="756">
        <v>0</v>
      </c>
      <c r="CS814" s="756">
        <v>0</v>
      </c>
      <c r="CT814" s="756">
        <v>0</v>
      </c>
      <c r="CU814" s="756">
        <v>0</v>
      </c>
      <c r="CV814" s="756">
        <v>0</v>
      </c>
      <c r="CW814" s="646">
        <f t="shared" si="421"/>
        <v>0</v>
      </c>
      <c r="CX814" s="685"/>
      <c r="CY814" s="705">
        <f t="shared" si="398"/>
        <v>798</v>
      </c>
      <c r="CZ814" s="756">
        <v>0</v>
      </c>
      <c r="DA814" s="756">
        <v>0</v>
      </c>
      <c r="DB814" s="756">
        <v>0</v>
      </c>
      <c r="DC814" s="756">
        <v>0</v>
      </c>
      <c r="DD814" s="756">
        <v>0</v>
      </c>
      <c r="DE814" s="767">
        <f t="shared" si="409"/>
        <v>0</v>
      </c>
      <c r="DF814" s="756">
        <v>0</v>
      </c>
      <c r="DG814" s="756">
        <v>0</v>
      </c>
      <c r="DH814" s="756">
        <v>0</v>
      </c>
      <c r="DI814" s="756">
        <v>0</v>
      </c>
      <c r="DJ814" s="767">
        <f t="shared" si="410"/>
        <v>0</v>
      </c>
      <c r="DK814" s="715">
        <f t="shared" si="411"/>
        <v>0</v>
      </c>
      <c r="DL814" s="685"/>
      <c r="DM814" s="705">
        <f t="shared" si="399"/>
        <v>798</v>
      </c>
      <c r="DN814" s="715">
        <f t="shared" si="412"/>
        <v>0</v>
      </c>
    </row>
    <row r="815" spans="2:118" x14ac:dyDescent="0.25">
      <c r="B815" s="705">
        <v>799</v>
      </c>
      <c r="C815" s="765">
        <f>(1+_xlfn.XLOOKUP(INT((B815-1)/12)+1,'ZC Curve'!$B$8:$B$107,'ZC Curve'!R$8:R$107,,0))^(1/12)-1</f>
        <v>0</v>
      </c>
      <c r="D815" s="766">
        <f t="shared" si="413"/>
        <v>1</v>
      </c>
      <c r="E815" s="685"/>
      <c r="F815" s="705">
        <v>799</v>
      </c>
      <c r="G815" s="756">
        <v>0</v>
      </c>
      <c r="H815" s="756">
        <v>0</v>
      </c>
      <c r="I815" s="756">
        <v>0</v>
      </c>
      <c r="J815" s="756">
        <v>0</v>
      </c>
      <c r="K815" s="756">
        <v>0</v>
      </c>
      <c r="L815" s="756">
        <v>0</v>
      </c>
      <c r="M815" s="756">
        <v>0</v>
      </c>
      <c r="N815" s="646">
        <f t="shared" si="414"/>
        <v>0</v>
      </c>
      <c r="O815" s="594"/>
      <c r="P815" s="705">
        <f t="shared" si="400"/>
        <v>799</v>
      </c>
      <c r="Q815" s="756">
        <v>0</v>
      </c>
      <c r="R815" s="756">
        <v>0</v>
      </c>
      <c r="S815" s="756">
        <v>0</v>
      </c>
      <c r="T815" s="756">
        <v>0</v>
      </c>
      <c r="U815" s="756">
        <v>0</v>
      </c>
      <c r="V815" s="756">
        <v>0</v>
      </c>
      <c r="W815" s="756">
        <v>0</v>
      </c>
      <c r="X815" s="646">
        <f t="shared" si="415"/>
        <v>0</v>
      </c>
      <c r="Y815" s="594"/>
      <c r="Z815" s="705">
        <f t="shared" si="401"/>
        <v>799</v>
      </c>
      <c r="AA815" s="756">
        <f t="shared" si="424"/>
        <v>0</v>
      </c>
      <c r="AB815" s="756">
        <f t="shared" si="424"/>
        <v>0</v>
      </c>
      <c r="AC815" s="756">
        <f t="shared" si="424"/>
        <v>0</v>
      </c>
      <c r="AD815" s="756">
        <f t="shared" si="422"/>
        <v>0</v>
      </c>
      <c r="AE815" s="756">
        <f t="shared" si="422"/>
        <v>0</v>
      </c>
      <c r="AF815" s="756">
        <f t="shared" si="422"/>
        <v>0</v>
      </c>
      <c r="AG815" s="756">
        <f t="shared" si="422"/>
        <v>0</v>
      </c>
      <c r="AH815" s="646">
        <f t="shared" si="416"/>
        <v>0</v>
      </c>
      <c r="AI815" s="594"/>
      <c r="AJ815" s="705">
        <f t="shared" si="402"/>
        <v>799</v>
      </c>
      <c r="AK815" s="756">
        <v>0</v>
      </c>
      <c r="AL815" s="756">
        <v>0</v>
      </c>
      <c r="AM815" s="756">
        <v>0</v>
      </c>
      <c r="AN815" s="756">
        <v>0</v>
      </c>
      <c r="AO815" s="756">
        <v>0</v>
      </c>
      <c r="AP815" s="756">
        <v>0</v>
      </c>
      <c r="AQ815" s="756">
        <v>0</v>
      </c>
      <c r="AR815" s="646">
        <f t="shared" si="417"/>
        <v>0</v>
      </c>
      <c r="AS815" s="594"/>
      <c r="AT815" s="705">
        <f t="shared" si="403"/>
        <v>799</v>
      </c>
      <c r="AU815" s="756">
        <v>0</v>
      </c>
      <c r="AV815" s="756">
        <v>0</v>
      </c>
      <c r="AW815" s="756">
        <v>0</v>
      </c>
      <c r="AX815" s="756">
        <v>0</v>
      </c>
      <c r="AY815" s="756">
        <v>0</v>
      </c>
      <c r="AZ815" s="767">
        <f t="shared" si="426"/>
        <v>0</v>
      </c>
      <c r="BA815" s="756">
        <v>0</v>
      </c>
      <c r="BB815" s="756">
        <v>0</v>
      </c>
      <c r="BC815" s="756">
        <v>0</v>
      </c>
      <c r="BD815" s="756">
        <v>0</v>
      </c>
      <c r="BE815" s="767">
        <f t="shared" si="404"/>
        <v>0</v>
      </c>
      <c r="BF815" s="646">
        <f t="shared" si="405"/>
        <v>0</v>
      </c>
      <c r="BG815" s="594"/>
      <c r="BH815" s="705">
        <f t="shared" si="395"/>
        <v>799</v>
      </c>
      <c r="BI815" s="646">
        <f t="shared" si="406"/>
        <v>0</v>
      </c>
      <c r="BJ815" s="594"/>
      <c r="BK815" s="705">
        <f t="shared" si="407"/>
        <v>799</v>
      </c>
      <c r="BL815" s="756">
        <v>0</v>
      </c>
      <c r="BM815" s="756">
        <v>0</v>
      </c>
      <c r="BN815" s="756">
        <v>0</v>
      </c>
      <c r="BO815" s="756">
        <v>0</v>
      </c>
      <c r="BP815" s="756">
        <v>0</v>
      </c>
      <c r="BQ815" s="756">
        <v>0</v>
      </c>
      <c r="BR815" s="756">
        <v>0</v>
      </c>
      <c r="BS815" s="646">
        <f t="shared" si="418"/>
        <v>0</v>
      </c>
      <c r="BT815" s="594"/>
      <c r="BU815" s="705">
        <f t="shared" si="408"/>
        <v>799</v>
      </c>
      <c r="BV815" s="756">
        <v>0</v>
      </c>
      <c r="BW815" s="756">
        <v>0</v>
      </c>
      <c r="BX815" s="756">
        <v>0</v>
      </c>
      <c r="BY815" s="756">
        <v>0</v>
      </c>
      <c r="BZ815" s="756">
        <v>0</v>
      </c>
      <c r="CA815" s="756">
        <v>0</v>
      </c>
      <c r="CB815" s="756">
        <v>0</v>
      </c>
      <c r="CC815" s="646">
        <f t="shared" si="419"/>
        <v>0</v>
      </c>
      <c r="CD815" s="594"/>
      <c r="CE815" s="705">
        <f t="shared" si="396"/>
        <v>799</v>
      </c>
      <c r="CF815" s="756">
        <f t="shared" si="425"/>
        <v>0</v>
      </c>
      <c r="CG815" s="756">
        <f t="shared" si="425"/>
        <v>0</v>
      </c>
      <c r="CH815" s="756">
        <f t="shared" si="425"/>
        <v>0</v>
      </c>
      <c r="CI815" s="756">
        <f t="shared" si="423"/>
        <v>0</v>
      </c>
      <c r="CJ815" s="756">
        <f t="shared" si="423"/>
        <v>0</v>
      </c>
      <c r="CK815" s="756">
        <f t="shared" si="423"/>
        <v>0</v>
      </c>
      <c r="CL815" s="756">
        <f t="shared" si="423"/>
        <v>0</v>
      </c>
      <c r="CM815" s="646">
        <f t="shared" si="420"/>
        <v>0</v>
      </c>
      <c r="CN815" s="594"/>
      <c r="CO815" s="705">
        <f t="shared" si="397"/>
        <v>799</v>
      </c>
      <c r="CP815" s="756">
        <v>0</v>
      </c>
      <c r="CQ815" s="756">
        <v>0</v>
      </c>
      <c r="CR815" s="756">
        <v>0</v>
      </c>
      <c r="CS815" s="756">
        <v>0</v>
      </c>
      <c r="CT815" s="756">
        <v>0</v>
      </c>
      <c r="CU815" s="756">
        <v>0</v>
      </c>
      <c r="CV815" s="756">
        <v>0</v>
      </c>
      <c r="CW815" s="646">
        <f t="shared" si="421"/>
        <v>0</v>
      </c>
      <c r="CX815" s="685"/>
      <c r="CY815" s="705">
        <f t="shared" si="398"/>
        <v>799</v>
      </c>
      <c r="CZ815" s="756">
        <v>0</v>
      </c>
      <c r="DA815" s="756">
        <v>0</v>
      </c>
      <c r="DB815" s="756">
        <v>0</v>
      </c>
      <c r="DC815" s="756">
        <v>0</v>
      </c>
      <c r="DD815" s="756">
        <v>0</v>
      </c>
      <c r="DE815" s="767">
        <f t="shared" si="409"/>
        <v>0</v>
      </c>
      <c r="DF815" s="756">
        <v>0</v>
      </c>
      <c r="DG815" s="756">
        <v>0</v>
      </c>
      <c r="DH815" s="756">
        <v>0</v>
      </c>
      <c r="DI815" s="756">
        <v>0</v>
      </c>
      <c r="DJ815" s="767">
        <f t="shared" si="410"/>
        <v>0</v>
      </c>
      <c r="DK815" s="715">
        <f t="shared" si="411"/>
        <v>0</v>
      </c>
      <c r="DL815" s="685"/>
      <c r="DM815" s="705">
        <f t="shared" si="399"/>
        <v>799</v>
      </c>
      <c r="DN815" s="715">
        <f t="shared" si="412"/>
        <v>0</v>
      </c>
    </row>
    <row r="816" spans="2:118" x14ac:dyDescent="0.25">
      <c r="B816" s="705">
        <v>800</v>
      </c>
      <c r="C816" s="765">
        <f>(1+_xlfn.XLOOKUP(INT((B816-1)/12)+1,'ZC Curve'!$B$8:$B$107,'ZC Curve'!R$8:R$107,,0))^(1/12)-1</f>
        <v>0</v>
      </c>
      <c r="D816" s="766">
        <f t="shared" si="413"/>
        <v>1</v>
      </c>
      <c r="E816" s="685"/>
      <c r="F816" s="705">
        <v>800</v>
      </c>
      <c r="G816" s="756">
        <v>0</v>
      </c>
      <c r="H816" s="756">
        <v>0</v>
      </c>
      <c r="I816" s="756">
        <v>0</v>
      </c>
      <c r="J816" s="756">
        <v>0</v>
      </c>
      <c r="K816" s="756">
        <v>0</v>
      </c>
      <c r="L816" s="756">
        <v>0</v>
      </c>
      <c r="M816" s="756">
        <v>0</v>
      </c>
      <c r="N816" s="646">
        <f t="shared" si="414"/>
        <v>0</v>
      </c>
      <c r="O816" s="594"/>
      <c r="P816" s="705">
        <f t="shared" si="400"/>
        <v>800</v>
      </c>
      <c r="Q816" s="756">
        <v>0</v>
      </c>
      <c r="R816" s="756">
        <v>0</v>
      </c>
      <c r="S816" s="756">
        <v>0</v>
      </c>
      <c r="T816" s="756">
        <v>0</v>
      </c>
      <c r="U816" s="756">
        <v>0</v>
      </c>
      <c r="V816" s="756">
        <v>0</v>
      </c>
      <c r="W816" s="756">
        <v>0</v>
      </c>
      <c r="X816" s="646">
        <f t="shared" si="415"/>
        <v>0</v>
      </c>
      <c r="Y816" s="594"/>
      <c r="Z816" s="705">
        <f t="shared" si="401"/>
        <v>800</v>
      </c>
      <c r="AA816" s="756">
        <f t="shared" si="424"/>
        <v>0</v>
      </c>
      <c r="AB816" s="756">
        <f t="shared" si="424"/>
        <v>0</v>
      </c>
      <c r="AC816" s="756">
        <f t="shared" si="424"/>
        <v>0</v>
      </c>
      <c r="AD816" s="756">
        <f t="shared" si="422"/>
        <v>0</v>
      </c>
      <c r="AE816" s="756">
        <f t="shared" si="422"/>
        <v>0</v>
      </c>
      <c r="AF816" s="756">
        <f t="shared" si="422"/>
        <v>0</v>
      </c>
      <c r="AG816" s="756">
        <f t="shared" si="422"/>
        <v>0</v>
      </c>
      <c r="AH816" s="646">
        <f t="shared" si="416"/>
        <v>0</v>
      </c>
      <c r="AI816" s="594"/>
      <c r="AJ816" s="705">
        <f t="shared" si="402"/>
        <v>800</v>
      </c>
      <c r="AK816" s="756">
        <v>0</v>
      </c>
      <c r="AL816" s="756">
        <v>0</v>
      </c>
      <c r="AM816" s="756">
        <v>0</v>
      </c>
      <c r="AN816" s="756">
        <v>0</v>
      </c>
      <c r="AO816" s="756">
        <v>0</v>
      </c>
      <c r="AP816" s="756">
        <v>0</v>
      </c>
      <c r="AQ816" s="756">
        <v>0</v>
      </c>
      <c r="AR816" s="646">
        <f t="shared" si="417"/>
        <v>0</v>
      </c>
      <c r="AS816" s="594"/>
      <c r="AT816" s="705">
        <f t="shared" si="403"/>
        <v>800</v>
      </c>
      <c r="AU816" s="756">
        <v>0</v>
      </c>
      <c r="AV816" s="756">
        <v>0</v>
      </c>
      <c r="AW816" s="756">
        <v>0</v>
      </c>
      <c r="AX816" s="756">
        <v>0</v>
      </c>
      <c r="AY816" s="756">
        <v>0</v>
      </c>
      <c r="AZ816" s="767">
        <f t="shared" si="426"/>
        <v>0</v>
      </c>
      <c r="BA816" s="756">
        <v>0</v>
      </c>
      <c r="BB816" s="756">
        <v>0</v>
      </c>
      <c r="BC816" s="756">
        <v>0</v>
      </c>
      <c r="BD816" s="756">
        <v>0</v>
      </c>
      <c r="BE816" s="767">
        <f t="shared" si="404"/>
        <v>0</v>
      </c>
      <c r="BF816" s="646">
        <f t="shared" si="405"/>
        <v>0</v>
      </c>
      <c r="BG816" s="594"/>
      <c r="BH816" s="705">
        <f t="shared" si="395"/>
        <v>800</v>
      </c>
      <c r="BI816" s="646">
        <f t="shared" si="406"/>
        <v>0</v>
      </c>
      <c r="BJ816" s="594"/>
      <c r="BK816" s="705">
        <f t="shared" si="407"/>
        <v>800</v>
      </c>
      <c r="BL816" s="756">
        <v>0</v>
      </c>
      <c r="BM816" s="756">
        <v>0</v>
      </c>
      <c r="BN816" s="756">
        <v>0</v>
      </c>
      <c r="BO816" s="756">
        <v>0</v>
      </c>
      <c r="BP816" s="756">
        <v>0</v>
      </c>
      <c r="BQ816" s="756">
        <v>0</v>
      </c>
      <c r="BR816" s="756">
        <v>0</v>
      </c>
      <c r="BS816" s="646">
        <f t="shared" si="418"/>
        <v>0</v>
      </c>
      <c r="BT816" s="594"/>
      <c r="BU816" s="705">
        <f t="shared" si="408"/>
        <v>800</v>
      </c>
      <c r="BV816" s="756">
        <v>0</v>
      </c>
      <c r="BW816" s="756">
        <v>0</v>
      </c>
      <c r="BX816" s="756">
        <v>0</v>
      </c>
      <c r="BY816" s="756">
        <v>0</v>
      </c>
      <c r="BZ816" s="756">
        <v>0</v>
      </c>
      <c r="CA816" s="756">
        <v>0</v>
      </c>
      <c r="CB816" s="756">
        <v>0</v>
      </c>
      <c r="CC816" s="646">
        <f t="shared" si="419"/>
        <v>0</v>
      </c>
      <c r="CD816" s="594"/>
      <c r="CE816" s="705">
        <f t="shared" si="396"/>
        <v>800</v>
      </c>
      <c r="CF816" s="756">
        <f t="shared" si="425"/>
        <v>0</v>
      </c>
      <c r="CG816" s="756">
        <f t="shared" si="425"/>
        <v>0</v>
      </c>
      <c r="CH816" s="756">
        <f t="shared" si="425"/>
        <v>0</v>
      </c>
      <c r="CI816" s="756">
        <f t="shared" si="423"/>
        <v>0</v>
      </c>
      <c r="CJ816" s="756">
        <f t="shared" si="423"/>
        <v>0</v>
      </c>
      <c r="CK816" s="756">
        <f t="shared" si="423"/>
        <v>0</v>
      </c>
      <c r="CL816" s="756">
        <f t="shared" si="423"/>
        <v>0</v>
      </c>
      <c r="CM816" s="646">
        <f t="shared" si="420"/>
        <v>0</v>
      </c>
      <c r="CN816" s="594"/>
      <c r="CO816" s="705">
        <f t="shared" si="397"/>
        <v>800</v>
      </c>
      <c r="CP816" s="756">
        <v>0</v>
      </c>
      <c r="CQ816" s="756">
        <v>0</v>
      </c>
      <c r="CR816" s="756">
        <v>0</v>
      </c>
      <c r="CS816" s="756">
        <v>0</v>
      </c>
      <c r="CT816" s="756">
        <v>0</v>
      </c>
      <c r="CU816" s="756">
        <v>0</v>
      </c>
      <c r="CV816" s="756">
        <v>0</v>
      </c>
      <c r="CW816" s="646">
        <f t="shared" si="421"/>
        <v>0</v>
      </c>
      <c r="CX816" s="685"/>
      <c r="CY816" s="705">
        <f t="shared" si="398"/>
        <v>800</v>
      </c>
      <c r="CZ816" s="756">
        <v>0</v>
      </c>
      <c r="DA816" s="756">
        <v>0</v>
      </c>
      <c r="DB816" s="756">
        <v>0</v>
      </c>
      <c r="DC816" s="756">
        <v>0</v>
      </c>
      <c r="DD816" s="756">
        <v>0</v>
      </c>
      <c r="DE816" s="767">
        <f t="shared" si="409"/>
        <v>0</v>
      </c>
      <c r="DF816" s="756">
        <v>0</v>
      </c>
      <c r="DG816" s="756">
        <v>0</v>
      </c>
      <c r="DH816" s="756">
        <v>0</v>
      </c>
      <c r="DI816" s="756">
        <v>0</v>
      </c>
      <c r="DJ816" s="767">
        <f t="shared" si="410"/>
        <v>0</v>
      </c>
      <c r="DK816" s="715">
        <f t="shared" si="411"/>
        <v>0</v>
      </c>
      <c r="DL816" s="685"/>
      <c r="DM816" s="705">
        <f t="shared" si="399"/>
        <v>800</v>
      </c>
      <c r="DN816" s="715">
        <f t="shared" si="412"/>
        <v>0</v>
      </c>
    </row>
    <row r="817" spans="2:118" x14ac:dyDescent="0.25">
      <c r="B817" s="705">
        <v>801</v>
      </c>
      <c r="C817" s="765">
        <f>(1+_xlfn.XLOOKUP(INT((B817-1)/12)+1,'ZC Curve'!$B$8:$B$107,'ZC Curve'!R$8:R$107,,0))^(1/12)-1</f>
        <v>0</v>
      </c>
      <c r="D817" s="766">
        <f t="shared" si="413"/>
        <v>1</v>
      </c>
      <c r="E817" s="685"/>
      <c r="F817" s="705">
        <v>801</v>
      </c>
      <c r="G817" s="756">
        <v>0</v>
      </c>
      <c r="H817" s="756">
        <v>0</v>
      </c>
      <c r="I817" s="756">
        <v>0</v>
      </c>
      <c r="J817" s="756">
        <v>0</v>
      </c>
      <c r="K817" s="756">
        <v>0</v>
      </c>
      <c r="L817" s="756">
        <v>0</v>
      </c>
      <c r="M817" s="756">
        <v>0</v>
      </c>
      <c r="N817" s="646">
        <f t="shared" si="414"/>
        <v>0</v>
      </c>
      <c r="O817" s="594"/>
      <c r="P817" s="705">
        <f t="shared" si="400"/>
        <v>801</v>
      </c>
      <c r="Q817" s="756">
        <v>0</v>
      </c>
      <c r="R817" s="756">
        <v>0</v>
      </c>
      <c r="S817" s="756">
        <v>0</v>
      </c>
      <c r="T817" s="756">
        <v>0</v>
      </c>
      <c r="U817" s="756">
        <v>0</v>
      </c>
      <c r="V817" s="756">
        <v>0</v>
      </c>
      <c r="W817" s="756">
        <v>0</v>
      </c>
      <c r="X817" s="646">
        <f t="shared" si="415"/>
        <v>0</v>
      </c>
      <c r="Y817" s="594"/>
      <c r="Z817" s="705">
        <f t="shared" si="401"/>
        <v>801</v>
      </c>
      <c r="AA817" s="756">
        <f t="shared" si="424"/>
        <v>0</v>
      </c>
      <c r="AB817" s="756">
        <f t="shared" si="424"/>
        <v>0</v>
      </c>
      <c r="AC817" s="756">
        <f t="shared" si="424"/>
        <v>0</v>
      </c>
      <c r="AD817" s="756">
        <f t="shared" si="422"/>
        <v>0</v>
      </c>
      <c r="AE817" s="756">
        <f t="shared" si="422"/>
        <v>0</v>
      </c>
      <c r="AF817" s="756">
        <f t="shared" si="422"/>
        <v>0</v>
      </c>
      <c r="AG817" s="756">
        <f t="shared" si="422"/>
        <v>0</v>
      </c>
      <c r="AH817" s="646">
        <f t="shared" si="416"/>
        <v>0</v>
      </c>
      <c r="AI817" s="594"/>
      <c r="AJ817" s="705">
        <f t="shared" si="402"/>
        <v>801</v>
      </c>
      <c r="AK817" s="756">
        <v>0</v>
      </c>
      <c r="AL817" s="756">
        <v>0</v>
      </c>
      <c r="AM817" s="756">
        <v>0</v>
      </c>
      <c r="AN817" s="756">
        <v>0</v>
      </c>
      <c r="AO817" s="756">
        <v>0</v>
      </c>
      <c r="AP817" s="756">
        <v>0</v>
      </c>
      <c r="AQ817" s="756">
        <v>0</v>
      </c>
      <c r="AR817" s="646">
        <f t="shared" si="417"/>
        <v>0</v>
      </c>
      <c r="AS817" s="594"/>
      <c r="AT817" s="705">
        <f t="shared" si="403"/>
        <v>801</v>
      </c>
      <c r="AU817" s="756">
        <v>0</v>
      </c>
      <c r="AV817" s="756">
        <v>0</v>
      </c>
      <c r="AW817" s="756">
        <v>0</v>
      </c>
      <c r="AX817" s="756">
        <v>0</v>
      </c>
      <c r="AY817" s="756">
        <v>0</v>
      </c>
      <c r="AZ817" s="767">
        <f t="shared" si="426"/>
        <v>0</v>
      </c>
      <c r="BA817" s="756">
        <v>0</v>
      </c>
      <c r="BB817" s="756">
        <v>0</v>
      </c>
      <c r="BC817" s="756">
        <v>0</v>
      </c>
      <c r="BD817" s="756">
        <v>0</v>
      </c>
      <c r="BE817" s="767">
        <f t="shared" si="404"/>
        <v>0</v>
      </c>
      <c r="BF817" s="646">
        <f t="shared" si="405"/>
        <v>0</v>
      </c>
      <c r="BG817" s="594"/>
      <c r="BH817" s="705">
        <f t="shared" si="395"/>
        <v>801</v>
      </c>
      <c r="BI817" s="646">
        <f t="shared" si="406"/>
        <v>0</v>
      </c>
      <c r="BJ817" s="594"/>
      <c r="BK817" s="705">
        <f t="shared" si="407"/>
        <v>801</v>
      </c>
      <c r="BL817" s="756">
        <v>0</v>
      </c>
      <c r="BM817" s="756">
        <v>0</v>
      </c>
      <c r="BN817" s="756">
        <v>0</v>
      </c>
      <c r="BO817" s="756">
        <v>0</v>
      </c>
      <c r="BP817" s="756">
        <v>0</v>
      </c>
      <c r="BQ817" s="756">
        <v>0</v>
      </c>
      <c r="BR817" s="756">
        <v>0</v>
      </c>
      <c r="BS817" s="646">
        <f t="shared" si="418"/>
        <v>0</v>
      </c>
      <c r="BT817" s="594"/>
      <c r="BU817" s="705">
        <f t="shared" si="408"/>
        <v>801</v>
      </c>
      <c r="BV817" s="756">
        <v>0</v>
      </c>
      <c r="BW817" s="756">
        <v>0</v>
      </c>
      <c r="BX817" s="756">
        <v>0</v>
      </c>
      <c r="BY817" s="756">
        <v>0</v>
      </c>
      <c r="BZ817" s="756">
        <v>0</v>
      </c>
      <c r="CA817" s="756">
        <v>0</v>
      </c>
      <c r="CB817" s="756">
        <v>0</v>
      </c>
      <c r="CC817" s="646">
        <f t="shared" si="419"/>
        <v>0</v>
      </c>
      <c r="CD817" s="594"/>
      <c r="CE817" s="705">
        <f t="shared" si="396"/>
        <v>801</v>
      </c>
      <c r="CF817" s="756">
        <f t="shared" si="425"/>
        <v>0</v>
      </c>
      <c r="CG817" s="756">
        <f t="shared" si="425"/>
        <v>0</v>
      </c>
      <c r="CH817" s="756">
        <f t="shared" si="425"/>
        <v>0</v>
      </c>
      <c r="CI817" s="756">
        <f t="shared" si="423"/>
        <v>0</v>
      </c>
      <c r="CJ817" s="756">
        <f t="shared" si="423"/>
        <v>0</v>
      </c>
      <c r="CK817" s="756">
        <f t="shared" si="423"/>
        <v>0</v>
      </c>
      <c r="CL817" s="756">
        <f t="shared" si="423"/>
        <v>0</v>
      </c>
      <c r="CM817" s="646">
        <f t="shared" si="420"/>
        <v>0</v>
      </c>
      <c r="CN817" s="594"/>
      <c r="CO817" s="705">
        <f t="shared" si="397"/>
        <v>801</v>
      </c>
      <c r="CP817" s="756">
        <v>0</v>
      </c>
      <c r="CQ817" s="756">
        <v>0</v>
      </c>
      <c r="CR817" s="756">
        <v>0</v>
      </c>
      <c r="CS817" s="756">
        <v>0</v>
      </c>
      <c r="CT817" s="756">
        <v>0</v>
      </c>
      <c r="CU817" s="756">
        <v>0</v>
      </c>
      <c r="CV817" s="756">
        <v>0</v>
      </c>
      <c r="CW817" s="646">
        <f t="shared" si="421"/>
        <v>0</v>
      </c>
      <c r="CX817" s="685"/>
      <c r="CY817" s="705">
        <f t="shared" si="398"/>
        <v>801</v>
      </c>
      <c r="CZ817" s="756">
        <v>0</v>
      </c>
      <c r="DA817" s="756">
        <v>0</v>
      </c>
      <c r="DB817" s="756">
        <v>0</v>
      </c>
      <c r="DC817" s="756">
        <v>0</v>
      </c>
      <c r="DD817" s="756">
        <v>0</v>
      </c>
      <c r="DE817" s="767">
        <f t="shared" si="409"/>
        <v>0</v>
      </c>
      <c r="DF817" s="756">
        <v>0</v>
      </c>
      <c r="DG817" s="756">
        <v>0</v>
      </c>
      <c r="DH817" s="756">
        <v>0</v>
      </c>
      <c r="DI817" s="756">
        <v>0</v>
      </c>
      <c r="DJ817" s="767">
        <f t="shared" si="410"/>
        <v>0</v>
      </c>
      <c r="DK817" s="715">
        <f t="shared" si="411"/>
        <v>0</v>
      </c>
      <c r="DL817" s="685"/>
      <c r="DM817" s="705">
        <f t="shared" si="399"/>
        <v>801</v>
      </c>
      <c r="DN817" s="715">
        <f t="shared" si="412"/>
        <v>0</v>
      </c>
    </row>
    <row r="818" spans="2:118" x14ac:dyDescent="0.25">
      <c r="B818" s="705">
        <v>802</v>
      </c>
      <c r="C818" s="765">
        <f>(1+_xlfn.XLOOKUP(INT((B818-1)/12)+1,'ZC Curve'!$B$8:$B$107,'ZC Curve'!R$8:R$107,,0))^(1/12)-1</f>
        <v>0</v>
      </c>
      <c r="D818" s="766">
        <f t="shared" si="413"/>
        <v>1</v>
      </c>
      <c r="E818" s="685"/>
      <c r="F818" s="705">
        <v>802</v>
      </c>
      <c r="G818" s="756">
        <v>0</v>
      </c>
      <c r="H818" s="756">
        <v>0</v>
      </c>
      <c r="I818" s="756">
        <v>0</v>
      </c>
      <c r="J818" s="756">
        <v>0</v>
      </c>
      <c r="K818" s="756">
        <v>0</v>
      </c>
      <c r="L818" s="756">
        <v>0</v>
      </c>
      <c r="M818" s="756">
        <v>0</v>
      </c>
      <c r="N818" s="646">
        <f t="shared" si="414"/>
        <v>0</v>
      </c>
      <c r="O818" s="594"/>
      <c r="P818" s="705">
        <f t="shared" si="400"/>
        <v>802</v>
      </c>
      <c r="Q818" s="756">
        <v>0</v>
      </c>
      <c r="R818" s="756">
        <v>0</v>
      </c>
      <c r="S818" s="756">
        <v>0</v>
      </c>
      <c r="T818" s="756">
        <v>0</v>
      </c>
      <c r="U818" s="756">
        <v>0</v>
      </c>
      <c r="V818" s="756">
        <v>0</v>
      </c>
      <c r="W818" s="756">
        <v>0</v>
      </c>
      <c r="X818" s="646">
        <f t="shared" si="415"/>
        <v>0</v>
      </c>
      <c r="Y818" s="594"/>
      <c r="Z818" s="705">
        <f t="shared" si="401"/>
        <v>802</v>
      </c>
      <c r="AA818" s="756">
        <f t="shared" si="424"/>
        <v>0</v>
      </c>
      <c r="AB818" s="756">
        <f t="shared" si="424"/>
        <v>0</v>
      </c>
      <c r="AC818" s="756">
        <f t="shared" si="424"/>
        <v>0</v>
      </c>
      <c r="AD818" s="756">
        <f t="shared" si="422"/>
        <v>0</v>
      </c>
      <c r="AE818" s="756">
        <f t="shared" si="422"/>
        <v>0</v>
      </c>
      <c r="AF818" s="756">
        <f t="shared" si="422"/>
        <v>0</v>
      </c>
      <c r="AG818" s="756">
        <f t="shared" si="422"/>
        <v>0</v>
      </c>
      <c r="AH818" s="646">
        <f t="shared" si="416"/>
        <v>0</v>
      </c>
      <c r="AI818" s="594"/>
      <c r="AJ818" s="705">
        <f t="shared" si="402"/>
        <v>802</v>
      </c>
      <c r="AK818" s="756">
        <v>0</v>
      </c>
      <c r="AL818" s="756">
        <v>0</v>
      </c>
      <c r="AM818" s="756">
        <v>0</v>
      </c>
      <c r="AN818" s="756">
        <v>0</v>
      </c>
      <c r="AO818" s="756">
        <v>0</v>
      </c>
      <c r="AP818" s="756">
        <v>0</v>
      </c>
      <c r="AQ818" s="756">
        <v>0</v>
      </c>
      <c r="AR818" s="646">
        <f t="shared" si="417"/>
        <v>0</v>
      </c>
      <c r="AS818" s="594"/>
      <c r="AT818" s="705">
        <f t="shared" si="403"/>
        <v>802</v>
      </c>
      <c r="AU818" s="756">
        <v>0</v>
      </c>
      <c r="AV818" s="756">
        <v>0</v>
      </c>
      <c r="AW818" s="756">
        <v>0</v>
      </c>
      <c r="AX818" s="756">
        <v>0</v>
      </c>
      <c r="AY818" s="756">
        <v>0</v>
      </c>
      <c r="AZ818" s="767">
        <f t="shared" si="426"/>
        <v>0</v>
      </c>
      <c r="BA818" s="756">
        <v>0</v>
      </c>
      <c r="BB818" s="756">
        <v>0</v>
      </c>
      <c r="BC818" s="756">
        <v>0</v>
      </c>
      <c r="BD818" s="756">
        <v>0</v>
      </c>
      <c r="BE818" s="767">
        <f t="shared" si="404"/>
        <v>0</v>
      </c>
      <c r="BF818" s="646">
        <f t="shared" si="405"/>
        <v>0</v>
      </c>
      <c r="BG818" s="594"/>
      <c r="BH818" s="705">
        <f t="shared" si="395"/>
        <v>802</v>
      </c>
      <c r="BI818" s="646">
        <f t="shared" si="406"/>
        <v>0</v>
      </c>
      <c r="BJ818" s="594"/>
      <c r="BK818" s="705">
        <f t="shared" si="407"/>
        <v>802</v>
      </c>
      <c r="BL818" s="756">
        <v>0</v>
      </c>
      <c r="BM818" s="756">
        <v>0</v>
      </c>
      <c r="BN818" s="756">
        <v>0</v>
      </c>
      <c r="BO818" s="756">
        <v>0</v>
      </c>
      <c r="BP818" s="756">
        <v>0</v>
      </c>
      <c r="BQ818" s="756">
        <v>0</v>
      </c>
      <c r="BR818" s="756">
        <v>0</v>
      </c>
      <c r="BS818" s="646">
        <f t="shared" si="418"/>
        <v>0</v>
      </c>
      <c r="BT818" s="594"/>
      <c r="BU818" s="705">
        <f t="shared" si="408"/>
        <v>802</v>
      </c>
      <c r="BV818" s="756">
        <v>0</v>
      </c>
      <c r="BW818" s="756">
        <v>0</v>
      </c>
      <c r="BX818" s="756">
        <v>0</v>
      </c>
      <c r="BY818" s="756">
        <v>0</v>
      </c>
      <c r="BZ818" s="756">
        <v>0</v>
      </c>
      <c r="CA818" s="756">
        <v>0</v>
      </c>
      <c r="CB818" s="756">
        <v>0</v>
      </c>
      <c r="CC818" s="646">
        <f t="shared" si="419"/>
        <v>0</v>
      </c>
      <c r="CD818" s="594"/>
      <c r="CE818" s="705">
        <f t="shared" si="396"/>
        <v>802</v>
      </c>
      <c r="CF818" s="756">
        <f t="shared" si="425"/>
        <v>0</v>
      </c>
      <c r="CG818" s="756">
        <f t="shared" si="425"/>
        <v>0</v>
      </c>
      <c r="CH818" s="756">
        <f t="shared" si="425"/>
        <v>0</v>
      </c>
      <c r="CI818" s="756">
        <f t="shared" si="423"/>
        <v>0</v>
      </c>
      <c r="CJ818" s="756">
        <f t="shared" si="423"/>
        <v>0</v>
      </c>
      <c r="CK818" s="756">
        <f t="shared" si="423"/>
        <v>0</v>
      </c>
      <c r="CL818" s="756">
        <f t="shared" si="423"/>
        <v>0</v>
      </c>
      <c r="CM818" s="646">
        <f t="shared" si="420"/>
        <v>0</v>
      </c>
      <c r="CN818" s="594"/>
      <c r="CO818" s="705">
        <f t="shared" si="397"/>
        <v>802</v>
      </c>
      <c r="CP818" s="756">
        <v>0</v>
      </c>
      <c r="CQ818" s="756">
        <v>0</v>
      </c>
      <c r="CR818" s="756">
        <v>0</v>
      </c>
      <c r="CS818" s="756">
        <v>0</v>
      </c>
      <c r="CT818" s="756">
        <v>0</v>
      </c>
      <c r="CU818" s="756">
        <v>0</v>
      </c>
      <c r="CV818" s="756">
        <v>0</v>
      </c>
      <c r="CW818" s="646">
        <f t="shared" si="421"/>
        <v>0</v>
      </c>
      <c r="CX818" s="685"/>
      <c r="CY818" s="705">
        <f t="shared" si="398"/>
        <v>802</v>
      </c>
      <c r="CZ818" s="756">
        <v>0</v>
      </c>
      <c r="DA818" s="756">
        <v>0</v>
      </c>
      <c r="DB818" s="756">
        <v>0</v>
      </c>
      <c r="DC818" s="756">
        <v>0</v>
      </c>
      <c r="DD818" s="756">
        <v>0</v>
      </c>
      <c r="DE818" s="767">
        <f t="shared" si="409"/>
        <v>0</v>
      </c>
      <c r="DF818" s="756">
        <v>0</v>
      </c>
      <c r="DG818" s="756">
        <v>0</v>
      </c>
      <c r="DH818" s="756">
        <v>0</v>
      </c>
      <c r="DI818" s="756">
        <v>0</v>
      </c>
      <c r="DJ818" s="767">
        <f t="shared" si="410"/>
        <v>0</v>
      </c>
      <c r="DK818" s="715">
        <f t="shared" si="411"/>
        <v>0</v>
      </c>
      <c r="DL818" s="685"/>
      <c r="DM818" s="705">
        <f t="shared" si="399"/>
        <v>802</v>
      </c>
      <c r="DN818" s="715">
        <f t="shared" si="412"/>
        <v>0</v>
      </c>
    </row>
    <row r="819" spans="2:118" x14ac:dyDescent="0.25">
      <c r="B819" s="705">
        <v>803</v>
      </c>
      <c r="C819" s="765">
        <f>(1+_xlfn.XLOOKUP(INT((B819-1)/12)+1,'ZC Curve'!$B$8:$B$107,'ZC Curve'!R$8:R$107,,0))^(1/12)-1</f>
        <v>0</v>
      </c>
      <c r="D819" s="766">
        <f t="shared" si="413"/>
        <v>1</v>
      </c>
      <c r="E819" s="685"/>
      <c r="F819" s="705">
        <v>803</v>
      </c>
      <c r="G819" s="756">
        <v>0</v>
      </c>
      <c r="H819" s="756">
        <v>0</v>
      </c>
      <c r="I819" s="756">
        <v>0</v>
      </c>
      <c r="J819" s="756">
        <v>0</v>
      </c>
      <c r="K819" s="756">
        <v>0</v>
      </c>
      <c r="L819" s="756">
        <v>0</v>
      </c>
      <c r="M819" s="756">
        <v>0</v>
      </c>
      <c r="N819" s="646">
        <f t="shared" si="414"/>
        <v>0</v>
      </c>
      <c r="O819" s="594"/>
      <c r="P819" s="705">
        <f t="shared" si="400"/>
        <v>803</v>
      </c>
      <c r="Q819" s="756">
        <v>0</v>
      </c>
      <c r="R819" s="756">
        <v>0</v>
      </c>
      <c r="S819" s="756">
        <v>0</v>
      </c>
      <c r="T819" s="756">
        <v>0</v>
      </c>
      <c r="U819" s="756">
        <v>0</v>
      </c>
      <c r="V819" s="756">
        <v>0</v>
      </c>
      <c r="W819" s="756">
        <v>0</v>
      </c>
      <c r="X819" s="646">
        <f t="shared" si="415"/>
        <v>0</v>
      </c>
      <c r="Y819" s="594"/>
      <c r="Z819" s="705">
        <f t="shared" si="401"/>
        <v>803</v>
      </c>
      <c r="AA819" s="756">
        <f t="shared" si="424"/>
        <v>0</v>
      </c>
      <c r="AB819" s="756">
        <f t="shared" si="424"/>
        <v>0</v>
      </c>
      <c r="AC819" s="756">
        <f t="shared" si="424"/>
        <v>0</v>
      </c>
      <c r="AD819" s="756">
        <f t="shared" si="422"/>
        <v>0</v>
      </c>
      <c r="AE819" s="756">
        <f t="shared" si="422"/>
        <v>0</v>
      </c>
      <c r="AF819" s="756">
        <f t="shared" si="422"/>
        <v>0</v>
      </c>
      <c r="AG819" s="756">
        <f t="shared" si="422"/>
        <v>0</v>
      </c>
      <c r="AH819" s="646">
        <f t="shared" si="416"/>
        <v>0</v>
      </c>
      <c r="AI819" s="594"/>
      <c r="AJ819" s="705">
        <f t="shared" si="402"/>
        <v>803</v>
      </c>
      <c r="AK819" s="756">
        <v>0</v>
      </c>
      <c r="AL819" s="756">
        <v>0</v>
      </c>
      <c r="AM819" s="756">
        <v>0</v>
      </c>
      <c r="AN819" s="756">
        <v>0</v>
      </c>
      <c r="AO819" s="756">
        <v>0</v>
      </c>
      <c r="AP819" s="756">
        <v>0</v>
      </c>
      <c r="AQ819" s="756">
        <v>0</v>
      </c>
      <c r="AR819" s="646">
        <f t="shared" si="417"/>
        <v>0</v>
      </c>
      <c r="AS819" s="594"/>
      <c r="AT819" s="705">
        <f t="shared" si="403"/>
        <v>803</v>
      </c>
      <c r="AU819" s="756">
        <v>0</v>
      </c>
      <c r="AV819" s="756">
        <v>0</v>
      </c>
      <c r="AW819" s="756">
        <v>0</v>
      </c>
      <c r="AX819" s="756">
        <v>0</v>
      </c>
      <c r="AY819" s="756">
        <v>0</v>
      </c>
      <c r="AZ819" s="767">
        <f t="shared" si="426"/>
        <v>0</v>
      </c>
      <c r="BA819" s="756">
        <v>0</v>
      </c>
      <c r="BB819" s="756">
        <v>0</v>
      </c>
      <c r="BC819" s="756">
        <v>0</v>
      </c>
      <c r="BD819" s="756">
        <v>0</v>
      </c>
      <c r="BE819" s="767">
        <f t="shared" si="404"/>
        <v>0</v>
      </c>
      <c r="BF819" s="646">
        <f t="shared" si="405"/>
        <v>0</v>
      </c>
      <c r="BG819" s="594"/>
      <c r="BH819" s="705">
        <f t="shared" si="395"/>
        <v>803</v>
      </c>
      <c r="BI819" s="646">
        <f t="shared" si="406"/>
        <v>0</v>
      </c>
      <c r="BJ819" s="594"/>
      <c r="BK819" s="705">
        <f t="shared" si="407"/>
        <v>803</v>
      </c>
      <c r="BL819" s="756">
        <v>0</v>
      </c>
      <c r="BM819" s="756">
        <v>0</v>
      </c>
      <c r="BN819" s="756">
        <v>0</v>
      </c>
      <c r="BO819" s="756">
        <v>0</v>
      </c>
      <c r="BP819" s="756">
        <v>0</v>
      </c>
      <c r="BQ819" s="756">
        <v>0</v>
      </c>
      <c r="BR819" s="756">
        <v>0</v>
      </c>
      <c r="BS819" s="646">
        <f t="shared" si="418"/>
        <v>0</v>
      </c>
      <c r="BT819" s="594"/>
      <c r="BU819" s="705">
        <f t="shared" si="408"/>
        <v>803</v>
      </c>
      <c r="BV819" s="756">
        <v>0</v>
      </c>
      <c r="BW819" s="756">
        <v>0</v>
      </c>
      <c r="BX819" s="756">
        <v>0</v>
      </c>
      <c r="BY819" s="756">
        <v>0</v>
      </c>
      <c r="BZ819" s="756">
        <v>0</v>
      </c>
      <c r="CA819" s="756">
        <v>0</v>
      </c>
      <c r="CB819" s="756">
        <v>0</v>
      </c>
      <c r="CC819" s="646">
        <f t="shared" si="419"/>
        <v>0</v>
      </c>
      <c r="CD819" s="594"/>
      <c r="CE819" s="705">
        <f t="shared" si="396"/>
        <v>803</v>
      </c>
      <c r="CF819" s="756">
        <f t="shared" si="425"/>
        <v>0</v>
      </c>
      <c r="CG819" s="756">
        <f t="shared" si="425"/>
        <v>0</v>
      </c>
      <c r="CH819" s="756">
        <f t="shared" si="425"/>
        <v>0</v>
      </c>
      <c r="CI819" s="756">
        <f t="shared" si="423"/>
        <v>0</v>
      </c>
      <c r="CJ819" s="756">
        <f t="shared" si="423"/>
        <v>0</v>
      </c>
      <c r="CK819" s="756">
        <f t="shared" si="423"/>
        <v>0</v>
      </c>
      <c r="CL819" s="756">
        <f t="shared" si="423"/>
        <v>0</v>
      </c>
      <c r="CM819" s="646">
        <f t="shared" si="420"/>
        <v>0</v>
      </c>
      <c r="CN819" s="594"/>
      <c r="CO819" s="705">
        <f t="shared" si="397"/>
        <v>803</v>
      </c>
      <c r="CP819" s="756">
        <v>0</v>
      </c>
      <c r="CQ819" s="756">
        <v>0</v>
      </c>
      <c r="CR819" s="756">
        <v>0</v>
      </c>
      <c r="CS819" s="756">
        <v>0</v>
      </c>
      <c r="CT819" s="756">
        <v>0</v>
      </c>
      <c r="CU819" s="756">
        <v>0</v>
      </c>
      <c r="CV819" s="756">
        <v>0</v>
      </c>
      <c r="CW819" s="646">
        <f t="shared" si="421"/>
        <v>0</v>
      </c>
      <c r="CX819" s="685"/>
      <c r="CY819" s="705">
        <f t="shared" si="398"/>
        <v>803</v>
      </c>
      <c r="CZ819" s="756">
        <v>0</v>
      </c>
      <c r="DA819" s="756">
        <v>0</v>
      </c>
      <c r="DB819" s="756">
        <v>0</v>
      </c>
      <c r="DC819" s="756">
        <v>0</v>
      </c>
      <c r="DD819" s="756">
        <v>0</v>
      </c>
      <c r="DE819" s="767">
        <f t="shared" si="409"/>
        <v>0</v>
      </c>
      <c r="DF819" s="756">
        <v>0</v>
      </c>
      <c r="DG819" s="756">
        <v>0</v>
      </c>
      <c r="DH819" s="756">
        <v>0</v>
      </c>
      <c r="DI819" s="756">
        <v>0</v>
      </c>
      <c r="DJ819" s="767">
        <f t="shared" si="410"/>
        <v>0</v>
      </c>
      <c r="DK819" s="715">
        <f t="shared" si="411"/>
        <v>0</v>
      </c>
      <c r="DL819" s="685"/>
      <c r="DM819" s="705">
        <f t="shared" si="399"/>
        <v>803</v>
      </c>
      <c r="DN819" s="715">
        <f t="shared" si="412"/>
        <v>0</v>
      </c>
    </row>
    <row r="820" spans="2:118" x14ac:dyDescent="0.25">
      <c r="B820" s="705">
        <v>804</v>
      </c>
      <c r="C820" s="765">
        <f>(1+_xlfn.XLOOKUP(INT((B820-1)/12)+1,'ZC Curve'!$B$8:$B$107,'ZC Curve'!R$8:R$107,,0))^(1/12)-1</f>
        <v>0</v>
      </c>
      <c r="D820" s="766">
        <f t="shared" si="413"/>
        <v>1</v>
      </c>
      <c r="E820" s="685"/>
      <c r="F820" s="705">
        <v>804</v>
      </c>
      <c r="G820" s="756">
        <v>0</v>
      </c>
      <c r="H820" s="756">
        <v>0</v>
      </c>
      <c r="I820" s="756">
        <v>0</v>
      </c>
      <c r="J820" s="756">
        <v>0</v>
      </c>
      <c r="K820" s="756">
        <v>0</v>
      </c>
      <c r="L820" s="756">
        <v>0</v>
      </c>
      <c r="M820" s="756">
        <v>0</v>
      </c>
      <c r="N820" s="646">
        <f t="shared" si="414"/>
        <v>0</v>
      </c>
      <c r="O820" s="594"/>
      <c r="P820" s="705">
        <f t="shared" si="400"/>
        <v>804</v>
      </c>
      <c r="Q820" s="756">
        <v>0</v>
      </c>
      <c r="R820" s="756">
        <v>0</v>
      </c>
      <c r="S820" s="756">
        <v>0</v>
      </c>
      <c r="T820" s="756">
        <v>0</v>
      </c>
      <c r="U820" s="756">
        <v>0</v>
      </c>
      <c r="V820" s="756">
        <v>0</v>
      </c>
      <c r="W820" s="756">
        <v>0</v>
      </c>
      <c r="X820" s="646">
        <f t="shared" si="415"/>
        <v>0</v>
      </c>
      <c r="Y820" s="594"/>
      <c r="Z820" s="705">
        <f t="shared" si="401"/>
        <v>804</v>
      </c>
      <c r="AA820" s="756">
        <f t="shared" si="424"/>
        <v>0</v>
      </c>
      <c r="AB820" s="756">
        <f t="shared" si="424"/>
        <v>0</v>
      </c>
      <c r="AC820" s="756">
        <f t="shared" si="424"/>
        <v>0</v>
      </c>
      <c r="AD820" s="756">
        <f t="shared" si="422"/>
        <v>0</v>
      </c>
      <c r="AE820" s="756">
        <f t="shared" si="422"/>
        <v>0</v>
      </c>
      <c r="AF820" s="756">
        <f t="shared" si="422"/>
        <v>0</v>
      </c>
      <c r="AG820" s="756">
        <f t="shared" si="422"/>
        <v>0</v>
      </c>
      <c r="AH820" s="646">
        <f t="shared" si="416"/>
        <v>0</v>
      </c>
      <c r="AI820" s="594"/>
      <c r="AJ820" s="705">
        <f t="shared" si="402"/>
        <v>804</v>
      </c>
      <c r="AK820" s="756">
        <v>0</v>
      </c>
      <c r="AL820" s="756">
        <v>0</v>
      </c>
      <c r="AM820" s="756">
        <v>0</v>
      </c>
      <c r="AN820" s="756">
        <v>0</v>
      </c>
      <c r="AO820" s="756">
        <v>0</v>
      </c>
      <c r="AP820" s="756">
        <v>0</v>
      </c>
      <c r="AQ820" s="756">
        <v>0</v>
      </c>
      <c r="AR820" s="646">
        <f t="shared" si="417"/>
        <v>0</v>
      </c>
      <c r="AS820" s="594"/>
      <c r="AT820" s="705">
        <f t="shared" si="403"/>
        <v>804</v>
      </c>
      <c r="AU820" s="756">
        <v>0</v>
      </c>
      <c r="AV820" s="756">
        <v>0</v>
      </c>
      <c r="AW820" s="756">
        <v>0</v>
      </c>
      <c r="AX820" s="756">
        <v>0</v>
      </c>
      <c r="AY820" s="756">
        <v>0</v>
      </c>
      <c r="AZ820" s="767">
        <f t="shared" si="426"/>
        <v>0</v>
      </c>
      <c r="BA820" s="756">
        <v>0</v>
      </c>
      <c r="BB820" s="756">
        <v>0</v>
      </c>
      <c r="BC820" s="756">
        <v>0</v>
      </c>
      <c r="BD820" s="756">
        <v>0</v>
      </c>
      <c r="BE820" s="767">
        <f t="shared" si="404"/>
        <v>0</v>
      </c>
      <c r="BF820" s="646">
        <f t="shared" si="405"/>
        <v>0</v>
      </c>
      <c r="BG820" s="594"/>
      <c r="BH820" s="705">
        <f t="shared" si="395"/>
        <v>804</v>
      </c>
      <c r="BI820" s="646">
        <f t="shared" si="406"/>
        <v>0</v>
      </c>
      <c r="BJ820" s="594"/>
      <c r="BK820" s="705">
        <f t="shared" si="407"/>
        <v>804</v>
      </c>
      <c r="BL820" s="756">
        <v>0</v>
      </c>
      <c r="BM820" s="756">
        <v>0</v>
      </c>
      <c r="BN820" s="756">
        <v>0</v>
      </c>
      <c r="BO820" s="756">
        <v>0</v>
      </c>
      <c r="BP820" s="756">
        <v>0</v>
      </c>
      <c r="BQ820" s="756">
        <v>0</v>
      </c>
      <c r="BR820" s="756">
        <v>0</v>
      </c>
      <c r="BS820" s="646">
        <f t="shared" si="418"/>
        <v>0</v>
      </c>
      <c r="BT820" s="594"/>
      <c r="BU820" s="705">
        <f t="shared" si="408"/>
        <v>804</v>
      </c>
      <c r="BV820" s="756">
        <v>0</v>
      </c>
      <c r="BW820" s="756">
        <v>0</v>
      </c>
      <c r="BX820" s="756">
        <v>0</v>
      </c>
      <c r="BY820" s="756">
        <v>0</v>
      </c>
      <c r="BZ820" s="756">
        <v>0</v>
      </c>
      <c r="CA820" s="756">
        <v>0</v>
      </c>
      <c r="CB820" s="756">
        <v>0</v>
      </c>
      <c r="CC820" s="646">
        <f t="shared" si="419"/>
        <v>0</v>
      </c>
      <c r="CD820" s="594"/>
      <c r="CE820" s="705">
        <f t="shared" si="396"/>
        <v>804</v>
      </c>
      <c r="CF820" s="756">
        <f t="shared" si="425"/>
        <v>0</v>
      </c>
      <c r="CG820" s="756">
        <f t="shared" si="425"/>
        <v>0</v>
      </c>
      <c r="CH820" s="756">
        <f t="shared" si="425"/>
        <v>0</v>
      </c>
      <c r="CI820" s="756">
        <f t="shared" si="423"/>
        <v>0</v>
      </c>
      <c r="CJ820" s="756">
        <f t="shared" si="423"/>
        <v>0</v>
      </c>
      <c r="CK820" s="756">
        <f t="shared" si="423"/>
        <v>0</v>
      </c>
      <c r="CL820" s="756">
        <f t="shared" si="423"/>
        <v>0</v>
      </c>
      <c r="CM820" s="646">
        <f t="shared" si="420"/>
        <v>0</v>
      </c>
      <c r="CN820" s="594"/>
      <c r="CO820" s="705">
        <f t="shared" si="397"/>
        <v>804</v>
      </c>
      <c r="CP820" s="756">
        <v>0</v>
      </c>
      <c r="CQ820" s="756">
        <v>0</v>
      </c>
      <c r="CR820" s="756">
        <v>0</v>
      </c>
      <c r="CS820" s="756">
        <v>0</v>
      </c>
      <c r="CT820" s="756">
        <v>0</v>
      </c>
      <c r="CU820" s="756">
        <v>0</v>
      </c>
      <c r="CV820" s="756">
        <v>0</v>
      </c>
      <c r="CW820" s="646">
        <f t="shared" si="421"/>
        <v>0</v>
      </c>
      <c r="CX820" s="685"/>
      <c r="CY820" s="705">
        <f t="shared" si="398"/>
        <v>804</v>
      </c>
      <c r="CZ820" s="756">
        <v>0</v>
      </c>
      <c r="DA820" s="756">
        <v>0</v>
      </c>
      <c r="DB820" s="756">
        <v>0</v>
      </c>
      <c r="DC820" s="756">
        <v>0</v>
      </c>
      <c r="DD820" s="756">
        <v>0</v>
      </c>
      <c r="DE820" s="767">
        <f t="shared" si="409"/>
        <v>0</v>
      </c>
      <c r="DF820" s="756">
        <v>0</v>
      </c>
      <c r="DG820" s="756">
        <v>0</v>
      </c>
      <c r="DH820" s="756">
        <v>0</v>
      </c>
      <c r="DI820" s="756">
        <v>0</v>
      </c>
      <c r="DJ820" s="767">
        <f t="shared" si="410"/>
        <v>0</v>
      </c>
      <c r="DK820" s="715">
        <f t="shared" si="411"/>
        <v>0</v>
      </c>
      <c r="DL820" s="685"/>
      <c r="DM820" s="705">
        <f t="shared" si="399"/>
        <v>804</v>
      </c>
      <c r="DN820" s="715">
        <f t="shared" si="412"/>
        <v>0</v>
      </c>
    </row>
    <row r="821" spans="2:118" x14ac:dyDescent="0.25">
      <c r="B821" s="705">
        <v>805</v>
      </c>
      <c r="C821" s="765">
        <f>(1+_xlfn.XLOOKUP(INT((B821-1)/12)+1,'ZC Curve'!$B$8:$B$107,'ZC Curve'!R$8:R$107,,0))^(1/12)-1</f>
        <v>0</v>
      </c>
      <c r="D821" s="766">
        <f t="shared" si="413"/>
        <v>1</v>
      </c>
      <c r="E821" s="685"/>
      <c r="F821" s="705">
        <v>805</v>
      </c>
      <c r="G821" s="756">
        <v>0</v>
      </c>
      <c r="H821" s="756">
        <v>0</v>
      </c>
      <c r="I821" s="756">
        <v>0</v>
      </c>
      <c r="J821" s="756">
        <v>0</v>
      </c>
      <c r="K821" s="756">
        <v>0</v>
      </c>
      <c r="L821" s="756">
        <v>0</v>
      </c>
      <c r="M821" s="756">
        <v>0</v>
      </c>
      <c r="N821" s="646">
        <f t="shared" si="414"/>
        <v>0</v>
      </c>
      <c r="O821" s="594"/>
      <c r="P821" s="705">
        <f t="shared" si="400"/>
        <v>805</v>
      </c>
      <c r="Q821" s="756">
        <v>0</v>
      </c>
      <c r="R821" s="756">
        <v>0</v>
      </c>
      <c r="S821" s="756">
        <v>0</v>
      </c>
      <c r="T821" s="756">
        <v>0</v>
      </c>
      <c r="U821" s="756">
        <v>0</v>
      </c>
      <c r="V821" s="756">
        <v>0</v>
      </c>
      <c r="W821" s="756">
        <v>0</v>
      </c>
      <c r="X821" s="646">
        <f t="shared" si="415"/>
        <v>0</v>
      </c>
      <c r="Y821" s="594"/>
      <c r="Z821" s="705">
        <f t="shared" si="401"/>
        <v>805</v>
      </c>
      <c r="AA821" s="756">
        <f t="shared" si="424"/>
        <v>0</v>
      </c>
      <c r="AB821" s="756">
        <f t="shared" si="424"/>
        <v>0</v>
      </c>
      <c r="AC821" s="756">
        <f t="shared" si="424"/>
        <v>0</v>
      </c>
      <c r="AD821" s="756">
        <f t="shared" si="422"/>
        <v>0</v>
      </c>
      <c r="AE821" s="756">
        <f t="shared" si="422"/>
        <v>0</v>
      </c>
      <c r="AF821" s="756">
        <f t="shared" si="422"/>
        <v>0</v>
      </c>
      <c r="AG821" s="756">
        <f t="shared" si="422"/>
        <v>0</v>
      </c>
      <c r="AH821" s="646">
        <f t="shared" si="416"/>
        <v>0</v>
      </c>
      <c r="AI821" s="594"/>
      <c r="AJ821" s="705">
        <f t="shared" si="402"/>
        <v>805</v>
      </c>
      <c r="AK821" s="756">
        <v>0</v>
      </c>
      <c r="AL821" s="756">
        <v>0</v>
      </c>
      <c r="AM821" s="756">
        <v>0</v>
      </c>
      <c r="AN821" s="756">
        <v>0</v>
      </c>
      <c r="AO821" s="756">
        <v>0</v>
      </c>
      <c r="AP821" s="756">
        <v>0</v>
      </c>
      <c r="AQ821" s="756">
        <v>0</v>
      </c>
      <c r="AR821" s="646">
        <f t="shared" si="417"/>
        <v>0</v>
      </c>
      <c r="AS821" s="594"/>
      <c r="AT821" s="705">
        <f t="shared" si="403"/>
        <v>805</v>
      </c>
      <c r="AU821" s="756">
        <v>0</v>
      </c>
      <c r="AV821" s="756">
        <v>0</v>
      </c>
      <c r="AW821" s="756">
        <v>0</v>
      </c>
      <c r="AX821" s="756">
        <v>0</v>
      </c>
      <c r="AY821" s="756">
        <v>0</v>
      </c>
      <c r="AZ821" s="767">
        <f t="shared" si="426"/>
        <v>0</v>
      </c>
      <c r="BA821" s="756">
        <v>0</v>
      </c>
      <c r="BB821" s="756">
        <v>0</v>
      </c>
      <c r="BC821" s="756">
        <v>0</v>
      </c>
      <c r="BD821" s="756">
        <v>0</v>
      </c>
      <c r="BE821" s="767">
        <f t="shared" si="404"/>
        <v>0</v>
      </c>
      <c r="BF821" s="646">
        <f t="shared" si="405"/>
        <v>0</v>
      </c>
      <c r="BG821" s="594"/>
      <c r="BH821" s="705">
        <f t="shared" si="395"/>
        <v>805</v>
      </c>
      <c r="BI821" s="646">
        <f t="shared" si="406"/>
        <v>0</v>
      </c>
      <c r="BJ821" s="594"/>
      <c r="BK821" s="705">
        <f t="shared" si="407"/>
        <v>805</v>
      </c>
      <c r="BL821" s="756">
        <v>0</v>
      </c>
      <c r="BM821" s="756">
        <v>0</v>
      </c>
      <c r="BN821" s="756">
        <v>0</v>
      </c>
      <c r="BO821" s="756">
        <v>0</v>
      </c>
      <c r="BP821" s="756">
        <v>0</v>
      </c>
      <c r="BQ821" s="756">
        <v>0</v>
      </c>
      <c r="BR821" s="756">
        <v>0</v>
      </c>
      <c r="BS821" s="646">
        <f t="shared" si="418"/>
        <v>0</v>
      </c>
      <c r="BT821" s="594"/>
      <c r="BU821" s="705">
        <f t="shared" si="408"/>
        <v>805</v>
      </c>
      <c r="BV821" s="756">
        <v>0</v>
      </c>
      <c r="BW821" s="756">
        <v>0</v>
      </c>
      <c r="BX821" s="756">
        <v>0</v>
      </c>
      <c r="BY821" s="756">
        <v>0</v>
      </c>
      <c r="BZ821" s="756">
        <v>0</v>
      </c>
      <c r="CA821" s="756">
        <v>0</v>
      </c>
      <c r="CB821" s="756">
        <v>0</v>
      </c>
      <c r="CC821" s="646">
        <f t="shared" si="419"/>
        <v>0</v>
      </c>
      <c r="CD821" s="594"/>
      <c r="CE821" s="705">
        <f t="shared" si="396"/>
        <v>805</v>
      </c>
      <c r="CF821" s="756">
        <f t="shared" si="425"/>
        <v>0</v>
      </c>
      <c r="CG821" s="756">
        <f t="shared" si="425"/>
        <v>0</v>
      </c>
      <c r="CH821" s="756">
        <f t="shared" si="425"/>
        <v>0</v>
      </c>
      <c r="CI821" s="756">
        <f t="shared" si="423"/>
        <v>0</v>
      </c>
      <c r="CJ821" s="756">
        <f t="shared" si="423"/>
        <v>0</v>
      </c>
      <c r="CK821" s="756">
        <f t="shared" si="423"/>
        <v>0</v>
      </c>
      <c r="CL821" s="756">
        <f t="shared" si="423"/>
        <v>0</v>
      </c>
      <c r="CM821" s="646">
        <f t="shared" si="420"/>
        <v>0</v>
      </c>
      <c r="CN821" s="594"/>
      <c r="CO821" s="705">
        <f t="shared" si="397"/>
        <v>805</v>
      </c>
      <c r="CP821" s="756">
        <v>0</v>
      </c>
      <c r="CQ821" s="756">
        <v>0</v>
      </c>
      <c r="CR821" s="756">
        <v>0</v>
      </c>
      <c r="CS821" s="756">
        <v>0</v>
      </c>
      <c r="CT821" s="756">
        <v>0</v>
      </c>
      <c r="CU821" s="756">
        <v>0</v>
      </c>
      <c r="CV821" s="756">
        <v>0</v>
      </c>
      <c r="CW821" s="646">
        <f t="shared" si="421"/>
        <v>0</v>
      </c>
      <c r="CX821" s="685"/>
      <c r="CY821" s="705">
        <f t="shared" si="398"/>
        <v>805</v>
      </c>
      <c r="CZ821" s="756">
        <v>0</v>
      </c>
      <c r="DA821" s="756">
        <v>0</v>
      </c>
      <c r="DB821" s="756">
        <v>0</v>
      </c>
      <c r="DC821" s="756">
        <v>0</v>
      </c>
      <c r="DD821" s="756">
        <v>0</v>
      </c>
      <c r="DE821" s="767">
        <f t="shared" si="409"/>
        <v>0</v>
      </c>
      <c r="DF821" s="756">
        <v>0</v>
      </c>
      <c r="DG821" s="756">
        <v>0</v>
      </c>
      <c r="DH821" s="756">
        <v>0</v>
      </c>
      <c r="DI821" s="756">
        <v>0</v>
      </c>
      <c r="DJ821" s="767">
        <f t="shared" si="410"/>
        <v>0</v>
      </c>
      <c r="DK821" s="715">
        <f t="shared" si="411"/>
        <v>0</v>
      </c>
      <c r="DL821" s="685"/>
      <c r="DM821" s="705">
        <f t="shared" si="399"/>
        <v>805</v>
      </c>
      <c r="DN821" s="715">
        <f t="shared" si="412"/>
        <v>0</v>
      </c>
    </row>
    <row r="822" spans="2:118" x14ac:dyDescent="0.25">
      <c r="B822" s="705">
        <v>806</v>
      </c>
      <c r="C822" s="765">
        <f>(1+_xlfn.XLOOKUP(INT((B822-1)/12)+1,'ZC Curve'!$B$8:$B$107,'ZC Curve'!R$8:R$107,,0))^(1/12)-1</f>
        <v>0</v>
      </c>
      <c r="D822" s="766">
        <f t="shared" si="413"/>
        <v>1</v>
      </c>
      <c r="E822" s="685"/>
      <c r="F822" s="705">
        <v>806</v>
      </c>
      <c r="G822" s="756">
        <v>0</v>
      </c>
      <c r="H822" s="756">
        <v>0</v>
      </c>
      <c r="I822" s="756">
        <v>0</v>
      </c>
      <c r="J822" s="756">
        <v>0</v>
      </c>
      <c r="K822" s="756">
        <v>0</v>
      </c>
      <c r="L822" s="756">
        <v>0</v>
      </c>
      <c r="M822" s="756">
        <v>0</v>
      </c>
      <c r="N822" s="646">
        <f t="shared" si="414"/>
        <v>0</v>
      </c>
      <c r="O822" s="594"/>
      <c r="P822" s="705">
        <f t="shared" si="400"/>
        <v>806</v>
      </c>
      <c r="Q822" s="756">
        <v>0</v>
      </c>
      <c r="R822" s="756">
        <v>0</v>
      </c>
      <c r="S822" s="756">
        <v>0</v>
      </c>
      <c r="T822" s="756">
        <v>0</v>
      </c>
      <c r="U822" s="756">
        <v>0</v>
      </c>
      <c r="V822" s="756">
        <v>0</v>
      </c>
      <c r="W822" s="756">
        <v>0</v>
      </c>
      <c r="X822" s="646">
        <f t="shared" si="415"/>
        <v>0</v>
      </c>
      <c r="Y822" s="594"/>
      <c r="Z822" s="705">
        <f t="shared" si="401"/>
        <v>806</v>
      </c>
      <c r="AA822" s="756">
        <f t="shared" si="424"/>
        <v>0</v>
      </c>
      <c r="AB822" s="756">
        <f t="shared" si="424"/>
        <v>0</v>
      </c>
      <c r="AC822" s="756">
        <f t="shared" si="424"/>
        <v>0</v>
      </c>
      <c r="AD822" s="756">
        <f t="shared" si="422"/>
        <v>0</v>
      </c>
      <c r="AE822" s="756">
        <f t="shared" si="422"/>
        <v>0</v>
      </c>
      <c r="AF822" s="756">
        <f t="shared" si="422"/>
        <v>0</v>
      </c>
      <c r="AG822" s="756">
        <f t="shared" si="422"/>
        <v>0</v>
      </c>
      <c r="AH822" s="646">
        <f t="shared" si="416"/>
        <v>0</v>
      </c>
      <c r="AI822" s="594"/>
      <c r="AJ822" s="705">
        <f t="shared" si="402"/>
        <v>806</v>
      </c>
      <c r="AK822" s="756">
        <v>0</v>
      </c>
      <c r="AL822" s="756">
        <v>0</v>
      </c>
      <c r="AM822" s="756">
        <v>0</v>
      </c>
      <c r="AN822" s="756">
        <v>0</v>
      </c>
      <c r="AO822" s="756">
        <v>0</v>
      </c>
      <c r="AP822" s="756">
        <v>0</v>
      </c>
      <c r="AQ822" s="756">
        <v>0</v>
      </c>
      <c r="AR822" s="646">
        <f t="shared" si="417"/>
        <v>0</v>
      </c>
      <c r="AS822" s="594"/>
      <c r="AT822" s="705">
        <f t="shared" si="403"/>
        <v>806</v>
      </c>
      <c r="AU822" s="756">
        <v>0</v>
      </c>
      <c r="AV822" s="756">
        <v>0</v>
      </c>
      <c r="AW822" s="756">
        <v>0</v>
      </c>
      <c r="AX822" s="756">
        <v>0</v>
      </c>
      <c r="AY822" s="756">
        <v>0</v>
      </c>
      <c r="AZ822" s="767">
        <f t="shared" si="426"/>
        <v>0</v>
      </c>
      <c r="BA822" s="756">
        <v>0</v>
      </c>
      <c r="BB822" s="756">
        <v>0</v>
      </c>
      <c r="BC822" s="756">
        <v>0</v>
      </c>
      <c r="BD822" s="756">
        <v>0</v>
      </c>
      <c r="BE822" s="767">
        <f t="shared" si="404"/>
        <v>0</v>
      </c>
      <c r="BF822" s="646">
        <f t="shared" si="405"/>
        <v>0</v>
      </c>
      <c r="BG822" s="594"/>
      <c r="BH822" s="705">
        <f t="shared" si="395"/>
        <v>806</v>
      </c>
      <c r="BI822" s="646">
        <f t="shared" si="406"/>
        <v>0</v>
      </c>
      <c r="BJ822" s="594"/>
      <c r="BK822" s="705">
        <f t="shared" si="407"/>
        <v>806</v>
      </c>
      <c r="BL822" s="756">
        <v>0</v>
      </c>
      <c r="BM822" s="756">
        <v>0</v>
      </c>
      <c r="BN822" s="756">
        <v>0</v>
      </c>
      <c r="BO822" s="756">
        <v>0</v>
      </c>
      <c r="BP822" s="756">
        <v>0</v>
      </c>
      <c r="BQ822" s="756">
        <v>0</v>
      </c>
      <c r="BR822" s="756">
        <v>0</v>
      </c>
      <c r="BS822" s="646">
        <f t="shared" si="418"/>
        <v>0</v>
      </c>
      <c r="BT822" s="594"/>
      <c r="BU822" s="705">
        <f t="shared" si="408"/>
        <v>806</v>
      </c>
      <c r="BV822" s="756">
        <v>0</v>
      </c>
      <c r="BW822" s="756">
        <v>0</v>
      </c>
      <c r="BX822" s="756">
        <v>0</v>
      </c>
      <c r="BY822" s="756">
        <v>0</v>
      </c>
      <c r="BZ822" s="756">
        <v>0</v>
      </c>
      <c r="CA822" s="756">
        <v>0</v>
      </c>
      <c r="CB822" s="756">
        <v>0</v>
      </c>
      <c r="CC822" s="646">
        <f t="shared" si="419"/>
        <v>0</v>
      </c>
      <c r="CD822" s="594"/>
      <c r="CE822" s="705">
        <f t="shared" si="396"/>
        <v>806</v>
      </c>
      <c r="CF822" s="756">
        <f t="shared" si="425"/>
        <v>0</v>
      </c>
      <c r="CG822" s="756">
        <f t="shared" si="425"/>
        <v>0</v>
      </c>
      <c r="CH822" s="756">
        <f t="shared" si="425"/>
        <v>0</v>
      </c>
      <c r="CI822" s="756">
        <f t="shared" si="423"/>
        <v>0</v>
      </c>
      <c r="CJ822" s="756">
        <f t="shared" si="423"/>
        <v>0</v>
      </c>
      <c r="CK822" s="756">
        <f t="shared" si="423"/>
        <v>0</v>
      </c>
      <c r="CL822" s="756">
        <f t="shared" si="423"/>
        <v>0</v>
      </c>
      <c r="CM822" s="646">
        <f t="shared" si="420"/>
        <v>0</v>
      </c>
      <c r="CN822" s="594"/>
      <c r="CO822" s="705">
        <f t="shared" si="397"/>
        <v>806</v>
      </c>
      <c r="CP822" s="756">
        <v>0</v>
      </c>
      <c r="CQ822" s="756">
        <v>0</v>
      </c>
      <c r="CR822" s="756">
        <v>0</v>
      </c>
      <c r="CS822" s="756">
        <v>0</v>
      </c>
      <c r="CT822" s="756">
        <v>0</v>
      </c>
      <c r="CU822" s="756">
        <v>0</v>
      </c>
      <c r="CV822" s="756">
        <v>0</v>
      </c>
      <c r="CW822" s="646">
        <f t="shared" si="421"/>
        <v>0</v>
      </c>
      <c r="CX822" s="685"/>
      <c r="CY822" s="705">
        <f t="shared" si="398"/>
        <v>806</v>
      </c>
      <c r="CZ822" s="756">
        <v>0</v>
      </c>
      <c r="DA822" s="756">
        <v>0</v>
      </c>
      <c r="DB822" s="756">
        <v>0</v>
      </c>
      <c r="DC822" s="756">
        <v>0</v>
      </c>
      <c r="DD822" s="756">
        <v>0</v>
      </c>
      <c r="DE822" s="767">
        <f t="shared" si="409"/>
        <v>0</v>
      </c>
      <c r="DF822" s="756">
        <v>0</v>
      </c>
      <c r="DG822" s="756">
        <v>0</v>
      </c>
      <c r="DH822" s="756">
        <v>0</v>
      </c>
      <c r="DI822" s="756">
        <v>0</v>
      </c>
      <c r="DJ822" s="767">
        <f t="shared" si="410"/>
        <v>0</v>
      </c>
      <c r="DK822" s="715">
        <f t="shared" si="411"/>
        <v>0</v>
      </c>
      <c r="DL822" s="685"/>
      <c r="DM822" s="705">
        <f t="shared" si="399"/>
        <v>806</v>
      </c>
      <c r="DN822" s="715">
        <f t="shared" si="412"/>
        <v>0</v>
      </c>
    </row>
    <row r="823" spans="2:118" x14ac:dyDescent="0.25">
      <c r="B823" s="705">
        <v>807</v>
      </c>
      <c r="C823" s="765">
        <f>(1+_xlfn.XLOOKUP(INT((B823-1)/12)+1,'ZC Curve'!$B$8:$B$107,'ZC Curve'!R$8:R$107,,0))^(1/12)-1</f>
        <v>0</v>
      </c>
      <c r="D823" s="766">
        <f t="shared" si="413"/>
        <v>1</v>
      </c>
      <c r="E823" s="685"/>
      <c r="F823" s="705">
        <v>807</v>
      </c>
      <c r="G823" s="756">
        <v>0</v>
      </c>
      <c r="H823" s="756">
        <v>0</v>
      </c>
      <c r="I823" s="756">
        <v>0</v>
      </c>
      <c r="J823" s="756">
        <v>0</v>
      </c>
      <c r="K823" s="756">
        <v>0</v>
      </c>
      <c r="L823" s="756">
        <v>0</v>
      </c>
      <c r="M823" s="756">
        <v>0</v>
      </c>
      <c r="N823" s="646">
        <f t="shared" si="414"/>
        <v>0</v>
      </c>
      <c r="O823" s="594"/>
      <c r="P823" s="705">
        <f t="shared" si="400"/>
        <v>807</v>
      </c>
      <c r="Q823" s="756">
        <v>0</v>
      </c>
      <c r="R823" s="756">
        <v>0</v>
      </c>
      <c r="S823" s="756">
        <v>0</v>
      </c>
      <c r="T823" s="756">
        <v>0</v>
      </c>
      <c r="U823" s="756">
        <v>0</v>
      </c>
      <c r="V823" s="756">
        <v>0</v>
      </c>
      <c r="W823" s="756">
        <v>0</v>
      </c>
      <c r="X823" s="646">
        <f t="shared" si="415"/>
        <v>0</v>
      </c>
      <c r="Y823" s="594"/>
      <c r="Z823" s="705">
        <f t="shared" si="401"/>
        <v>807</v>
      </c>
      <c r="AA823" s="756">
        <f t="shared" si="424"/>
        <v>0</v>
      </c>
      <c r="AB823" s="756">
        <f t="shared" si="424"/>
        <v>0</v>
      </c>
      <c r="AC823" s="756">
        <f t="shared" si="424"/>
        <v>0</v>
      </c>
      <c r="AD823" s="756">
        <f t="shared" si="422"/>
        <v>0</v>
      </c>
      <c r="AE823" s="756">
        <f t="shared" si="422"/>
        <v>0</v>
      </c>
      <c r="AF823" s="756">
        <f t="shared" si="422"/>
        <v>0</v>
      </c>
      <c r="AG823" s="756">
        <f t="shared" si="422"/>
        <v>0</v>
      </c>
      <c r="AH823" s="646">
        <f t="shared" si="416"/>
        <v>0</v>
      </c>
      <c r="AI823" s="594"/>
      <c r="AJ823" s="705">
        <f t="shared" si="402"/>
        <v>807</v>
      </c>
      <c r="AK823" s="756">
        <v>0</v>
      </c>
      <c r="AL823" s="756">
        <v>0</v>
      </c>
      <c r="AM823" s="756">
        <v>0</v>
      </c>
      <c r="AN823" s="756">
        <v>0</v>
      </c>
      <c r="AO823" s="756">
        <v>0</v>
      </c>
      <c r="AP823" s="756">
        <v>0</v>
      </c>
      <c r="AQ823" s="756">
        <v>0</v>
      </c>
      <c r="AR823" s="646">
        <f t="shared" si="417"/>
        <v>0</v>
      </c>
      <c r="AS823" s="594"/>
      <c r="AT823" s="705">
        <f t="shared" si="403"/>
        <v>807</v>
      </c>
      <c r="AU823" s="756">
        <v>0</v>
      </c>
      <c r="AV823" s="756">
        <v>0</v>
      </c>
      <c r="AW823" s="756">
        <v>0</v>
      </c>
      <c r="AX823" s="756">
        <v>0</v>
      </c>
      <c r="AY823" s="756">
        <v>0</v>
      </c>
      <c r="AZ823" s="767">
        <f t="shared" si="426"/>
        <v>0</v>
      </c>
      <c r="BA823" s="756">
        <v>0</v>
      </c>
      <c r="BB823" s="756">
        <v>0</v>
      </c>
      <c r="BC823" s="756">
        <v>0</v>
      </c>
      <c r="BD823" s="756">
        <v>0</v>
      </c>
      <c r="BE823" s="767">
        <f t="shared" si="404"/>
        <v>0</v>
      </c>
      <c r="BF823" s="646">
        <f t="shared" si="405"/>
        <v>0</v>
      </c>
      <c r="BG823" s="594"/>
      <c r="BH823" s="705">
        <f t="shared" si="395"/>
        <v>807</v>
      </c>
      <c r="BI823" s="646">
        <f t="shared" si="406"/>
        <v>0</v>
      </c>
      <c r="BJ823" s="594"/>
      <c r="BK823" s="705">
        <f t="shared" si="407"/>
        <v>807</v>
      </c>
      <c r="BL823" s="756">
        <v>0</v>
      </c>
      <c r="BM823" s="756">
        <v>0</v>
      </c>
      <c r="BN823" s="756">
        <v>0</v>
      </c>
      <c r="BO823" s="756">
        <v>0</v>
      </c>
      <c r="BP823" s="756">
        <v>0</v>
      </c>
      <c r="BQ823" s="756">
        <v>0</v>
      </c>
      <c r="BR823" s="756">
        <v>0</v>
      </c>
      <c r="BS823" s="646">
        <f t="shared" si="418"/>
        <v>0</v>
      </c>
      <c r="BT823" s="594"/>
      <c r="BU823" s="705">
        <f t="shared" si="408"/>
        <v>807</v>
      </c>
      <c r="BV823" s="756">
        <v>0</v>
      </c>
      <c r="BW823" s="756">
        <v>0</v>
      </c>
      <c r="BX823" s="756">
        <v>0</v>
      </c>
      <c r="BY823" s="756">
        <v>0</v>
      </c>
      <c r="BZ823" s="756">
        <v>0</v>
      </c>
      <c r="CA823" s="756">
        <v>0</v>
      </c>
      <c r="CB823" s="756">
        <v>0</v>
      </c>
      <c r="CC823" s="646">
        <f t="shared" si="419"/>
        <v>0</v>
      </c>
      <c r="CD823" s="594"/>
      <c r="CE823" s="705">
        <f t="shared" si="396"/>
        <v>807</v>
      </c>
      <c r="CF823" s="756">
        <f t="shared" si="425"/>
        <v>0</v>
      </c>
      <c r="CG823" s="756">
        <f t="shared" si="425"/>
        <v>0</v>
      </c>
      <c r="CH823" s="756">
        <f t="shared" si="425"/>
        <v>0</v>
      </c>
      <c r="CI823" s="756">
        <f t="shared" si="423"/>
        <v>0</v>
      </c>
      <c r="CJ823" s="756">
        <f t="shared" si="423"/>
        <v>0</v>
      </c>
      <c r="CK823" s="756">
        <f t="shared" si="423"/>
        <v>0</v>
      </c>
      <c r="CL823" s="756">
        <f t="shared" si="423"/>
        <v>0</v>
      </c>
      <c r="CM823" s="646">
        <f t="shared" si="420"/>
        <v>0</v>
      </c>
      <c r="CN823" s="594"/>
      <c r="CO823" s="705">
        <f t="shared" si="397"/>
        <v>807</v>
      </c>
      <c r="CP823" s="756">
        <v>0</v>
      </c>
      <c r="CQ823" s="756">
        <v>0</v>
      </c>
      <c r="CR823" s="756">
        <v>0</v>
      </c>
      <c r="CS823" s="756">
        <v>0</v>
      </c>
      <c r="CT823" s="756">
        <v>0</v>
      </c>
      <c r="CU823" s="756">
        <v>0</v>
      </c>
      <c r="CV823" s="756">
        <v>0</v>
      </c>
      <c r="CW823" s="646">
        <f t="shared" si="421"/>
        <v>0</v>
      </c>
      <c r="CX823" s="685"/>
      <c r="CY823" s="705">
        <f t="shared" si="398"/>
        <v>807</v>
      </c>
      <c r="CZ823" s="756">
        <v>0</v>
      </c>
      <c r="DA823" s="756">
        <v>0</v>
      </c>
      <c r="DB823" s="756">
        <v>0</v>
      </c>
      <c r="DC823" s="756">
        <v>0</v>
      </c>
      <c r="DD823" s="756">
        <v>0</v>
      </c>
      <c r="DE823" s="767">
        <f t="shared" si="409"/>
        <v>0</v>
      </c>
      <c r="DF823" s="756">
        <v>0</v>
      </c>
      <c r="DG823" s="756">
        <v>0</v>
      </c>
      <c r="DH823" s="756">
        <v>0</v>
      </c>
      <c r="DI823" s="756">
        <v>0</v>
      </c>
      <c r="DJ823" s="767">
        <f t="shared" si="410"/>
        <v>0</v>
      </c>
      <c r="DK823" s="715">
        <f t="shared" si="411"/>
        <v>0</v>
      </c>
      <c r="DL823" s="685"/>
      <c r="DM823" s="705">
        <f t="shared" si="399"/>
        <v>807</v>
      </c>
      <c r="DN823" s="715">
        <f t="shared" si="412"/>
        <v>0</v>
      </c>
    </row>
    <row r="824" spans="2:118" x14ac:dyDescent="0.25">
      <c r="B824" s="705">
        <v>808</v>
      </c>
      <c r="C824" s="765">
        <f>(1+_xlfn.XLOOKUP(INT((B824-1)/12)+1,'ZC Curve'!$B$8:$B$107,'ZC Curve'!R$8:R$107,,0))^(1/12)-1</f>
        <v>0</v>
      </c>
      <c r="D824" s="766">
        <f t="shared" si="413"/>
        <v>1</v>
      </c>
      <c r="E824" s="685"/>
      <c r="F824" s="705">
        <v>808</v>
      </c>
      <c r="G824" s="756">
        <v>0</v>
      </c>
      <c r="H824" s="756">
        <v>0</v>
      </c>
      <c r="I824" s="756">
        <v>0</v>
      </c>
      <c r="J824" s="756">
        <v>0</v>
      </c>
      <c r="K824" s="756">
        <v>0</v>
      </c>
      <c r="L824" s="756">
        <v>0</v>
      </c>
      <c r="M824" s="756">
        <v>0</v>
      </c>
      <c r="N824" s="646">
        <f t="shared" si="414"/>
        <v>0</v>
      </c>
      <c r="O824" s="594"/>
      <c r="P824" s="705">
        <f t="shared" si="400"/>
        <v>808</v>
      </c>
      <c r="Q824" s="756">
        <v>0</v>
      </c>
      <c r="R824" s="756">
        <v>0</v>
      </c>
      <c r="S824" s="756">
        <v>0</v>
      </c>
      <c r="T824" s="756">
        <v>0</v>
      </c>
      <c r="U824" s="756">
        <v>0</v>
      </c>
      <c r="V824" s="756">
        <v>0</v>
      </c>
      <c r="W824" s="756">
        <v>0</v>
      </c>
      <c r="X824" s="646">
        <f t="shared" si="415"/>
        <v>0</v>
      </c>
      <c r="Y824" s="594"/>
      <c r="Z824" s="705">
        <f t="shared" si="401"/>
        <v>808</v>
      </c>
      <c r="AA824" s="756">
        <f t="shared" si="424"/>
        <v>0</v>
      </c>
      <c r="AB824" s="756">
        <f t="shared" si="424"/>
        <v>0</v>
      </c>
      <c r="AC824" s="756">
        <f t="shared" si="424"/>
        <v>0</v>
      </c>
      <c r="AD824" s="756">
        <f t="shared" si="422"/>
        <v>0</v>
      </c>
      <c r="AE824" s="756">
        <f t="shared" si="422"/>
        <v>0</v>
      </c>
      <c r="AF824" s="756">
        <f t="shared" si="422"/>
        <v>0</v>
      </c>
      <c r="AG824" s="756">
        <f t="shared" si="422"/>
        <v>0</v>
      </c>
      <c r="AH824" s="646">
        <f t="shared" si="416"/>
        <v>0</v>
      </c>
      <c r="AI824" s="594"/>
      <c r="AJ824" s="705">
        <f t="shared" si="402"/>
        <v>808</v>
      </c>
      <c r="AK824" s="756">
        <v>0</v>
      </c>
      <c r="AL824" s="756">
        <v>0</v>
      </c>
      <c r="AM824" s="756">
        <v>0</v>
      </c>
      <c r="AN824" s="756">
        <v>0</v>
      </c>
      <c r="AO824" s="756">
        <v>0</v>
      </c>
      <c r="AP824" s="756">
        <v>0</v>
      </c>
      <c r="AQ824" s="756">
        <v>0</v>
      </c>
      <c r="AR824" s="646">
        <f t="shared" si="417"/>
        <v>0</v>
      </c>
      <c r="AS824" s="594"/>
      <c r="AT824" s="705">
        <f t="shared" si="403"/>
        <v>808</v>
      </c>
      <c r="AU824" s="756">
        <v>0</v>
      </c>
      <c r="AV824" s="756">
        <v>0</v>
      </c>
      <c r="AW824" s="756">
        <v>0</v>
      </c>
      <c r="AX824" s="756">
        <v>0</v>
      </c>
      <c r="AY824" s="756">
        <v>0</v>
      </c>
      <c r="AZ824" s="767">
        <f t="shared" si="426"/>
        <v>0</v>
      </c>
      <c r="BA824" s="756">
        <v>0</v>
      </c>
      <c r="BB824" s="756">
        <v>0</v>
      </c>
      <c r="BC824" s="756">
        <v>0</v>
      </c>
      <c r="BD824" s="756">
        <v>0</v>
      </c>
      <c r="BE824" s="767">
        <f t="shared" si="404"/>
        <v>0</v>
      </c>
      <c r="BF824" s="646">
        <f t="shared" si="405"/>
        <v>0</v>
      </c>
      <c r="BG824" s="594"/>
      <c r="BH824" s="705">
        <f t="shared" si="395"/>
        <v>808</v>
      </c>
      <c r="BI824" s="646">
        <f t="shared" si="406"/>
        <v>0</v>
      </c>
      <c r="BJ824" s="594"/>
      <c r="BK824" s="705">
        <f t="shared" si="407"/>
        <v>808</v>
      </c>
      <c r="BL824" s="756">
        <v>0</v>
      </c>
      <c r="BM824" s="756">
        <v>0</v>
      </c>
      <c r="BN824" s="756">
        <v>0</v>
      </c>
      <c r="BO824" s="756">
        <v>0</v>
      </c>
      <c r="BP824" s="756">
        <v>0</v>
      </c>
      <c r="BQ824" s="756">
        <v>0</v>
      </c>
      <c r="BR824" s="756">
        <v>0</v>
      </c>
      <c r="BS824" s="646">
        <f t="shared" si="418"/>
        <v>0</v>
      </c>
      <c r="BT824" s="594"/>
      <c r="BU824" s="705">
        <f t="shared" si="408"/>
        <v>808</v>
      </c>
      <c r="BV824" s="756">
        <v>0</v>
      </c>
      <c r="BW824" s="756">
        <v>0</v>
      </c>
      <c r="BX824" s="756">
        <v>0</v>
      </c>
      <c r="BY824" s="756">
        <v>0</v>
      </c>
      <c r="BZ824" s="756">
        <v>0</v>
      </c>
      <c r="CA824" s="756">
        <v>0</v>
      </c>
      <c r="CB824" s="756">
        <v>0</v>
      </c>
      <c r="CC824" s="646">
        <f t="shared" si="419"/>
        <v>0</v>
      </c>
      <c r="CD824" s="594"/>
      <c r="CE824" s="705">
        <f t="shared" si="396"/>
        <v>808</v>
      </c>
      <c r="CF824" s="756">
        <f t="shared" si="425"/>
        <v>0</v>
      </c>
      <c r="CG824" s="756">
        <f t="shared" si="425"/>
        <v>0</v>
      </c>
      <c r="CH824" s="756">
        <f t="shared" si="425"/>
        <v>0</v>
      </c>
      <c r="CI824" s="756">
        <f t="shared" si="423"/>
        <v>0</v>
      </c>
      <c r="CJ824" s="756">
        <f t="shared" si="423"/>
        <v>0</v>
      </c>
      <c r="CK824" s="756">
        <f t="shared" si="423"/>
        <v>0</v>
      </c>
      <c r="CL824" s="756">
        <f t="shared" si="423"/>
        <v>0</v>
      </c>
      <c r="CM824" s="646">
        <f t="shared" si="420"/>
        <v>0</v>
      </c>
      <c r="CN824" s="594"/>
      <c r="CO824" s="705">
        <f t="shared" si="397"/>
        <v>808</v>
      </c>
      <c r="CP824" s="756">
        <v>0</v>
      </c>
      <c r="CQ824" s="756">
        <v>0</v>
      </c>
      <c r="CR824" s="756">
        <v>0</v>
      </c>
      <c r="CS824" s="756">
        <v>0</v>
      </c>
      <c r="CT824" s="756">
        <v>0</v>
      </c>
      <c r="CU824" s="756">
        <v>0</v>
      </c>
      <c r="CV824" s="756">
        <v>0</v>
      </c>
      <c r="CW824" s="646">
        <f t="shared" si="421"/>
        <v>0</v>
      </c>
      <c r="CX824" s="685"/>
      <c r="CY824" s="705">
        <f t="shared" si="398"/>
        <v>808</v>
      </c>
      <c r="CZ824" s="756">
        <v>0</v>
      </c>
      <c r="DA824" s="756">
        <v>0</v>
      </c>
      <c r="DB824" s="756">
        <v>0</v>
      </c>
      <c r="DC824" s="756">
        <v>0</v>
      </c>
      <c r="DD824" s="756">
        <v>0</v>
      </c>
      <c r="DE824" s="767">
        <f t="shared" si="409"/>
        <v>0</v>
      </c>
      <c r="DF824" s="756">
        <v>0</v>
      </c>
      <c r="DG824" s="756">
        <v>0</v>
      </c>
      <c r="DH824" s="756">
        <v>0</v>
      </c>
      <c r="DI824" s="756">
        <v>0</v>
      </c>
      <c r="DJ824" s="767">
        <f t="shared" si="410"/>
        <v>0</v>
      </c>
      <c r="DK824" s="715">
        <f t="shared" si="411"/>
        <v>0</v>
      </c>
      <c r="DL824" s="685"/>
      <c r="DM824" s="705">
        <f t="shared" si="399"/>
        <v>808</v>
      </c>
      <c r="DN824" s="715">
        <f t="shared" si="412"/>
        <v>0</v>
      </c>
    </row>
    <row r="825" spans="2:118" x14ac:dyDescent="0.25">
      <c r="B825" s="705">
        <v>809</v>
      </c>
      <c r="C825" s="765">
        <f>(1+_xlfn.XLOOKUP(INT((B825-1)/12)+1,'ZC Curve'!$B$8:$B$107,'ZC Curve'!R$8:R$107,,0))^(1/12)-1</f>
        <v>0</v>
      </c>
      <c r="D825" s="766">
        <f t="shared" si="413"/>
        <v>1</v>
      </c>
      <c r="E825" s="685"/>
      <c r="F825" s="705">
        <v>809</v>
      </c>
      <c r="G825" s="756">
        <v>0</v>
      </c>
      <c r="H825" s="756">
        <v>0</v>
      </c>
      <c r="I825" s="756">
        <v>0</v>
      </c>
      <c r="J825" s="756">
        <v>0</v>
      </c>
      <c r="K825" s="756">
        <v>0</v>
      </c>
      <c r="L825" s="756">
        <v>0</v>
      </c>
      <c r="M825" s="756">
        <v>0</v>
      </c>
      <c r="N825" s="646">
        <f t="shared" si="414"/>
        <v>0</v>
      </c>
      <c r="O825" s="594"/>
      <c r="P825" s="705">
        <f t="shared" si="400"/>
        <v>809</v>
      </c>
      <c r="Q825" s="756">
        <v>0</v>
      </c>
      <c r="R825" s="756">
        <v>0</v>
      </c>
      <c r="S825" s="756">
        <v>0</v>
      </c>
      <c r="T825" s="756">
        <v>0</v>
      </c>
      <c r="U825" s="756">
        <v>0</v>
      </c>
      <c r="V825" s="756">
        <v>0</v>
      </c>
      <c r="W825" s="756">
        <v>0</v>
      </c>
      <c r="X825" s="646">
        <f t="shared" si="415"/>
        <v>0</v>
      </c>
      <c r="Y825" s="594"/>
      <c r="Z825" s="705">
        <f t="shared" si="401"/>
        <v>809</v>
      </c>
      <c r="AA825" s="756">
        <f t="shared" si="424"/>
        <v>0</v>
      </c>
      <c r="AB825" s="756">
        <f t="shared" si="424"/>
        <v>0</v>
      </c>
      <c r="AC825" s="756">
        <f t="shared" si="424"/>
        <v>0</v>
      </c>
      <c r="AD825" s="756">
        <f t="shared" si="422"/>
        <v>0</v>
      </c>
      <c r="AE825" s="756">
        <f t="shared" si="422"/>
        <v>0</v>
      </c>
      <c r="AF825" s="756">
        <f t="shared" si="422"/>
        <v>0</v>
      </c>
      <c r="AG825" s="756">
        <f t="shared" si="422"/>
        <v>0</v>
      </c>
      <c r="AH825" s="646">
        <f t="shared" si="416"/>
        <v>0</v>
      </c>
      <c r="AI825" s="594"/>
      <c r="AJ825" s="705">
        <f t="shared" si="402"/>
        <v>809</v>
      </c>
      <c r="AK825" s="756">
        <v>0</v>
      </c>
      <c r="AL825" s="756">
        <v>0</v>
      </c>
      <c r="AM825" s="756">
        <v>0</v>
      </c>
      <c r="AN825" s="756">
        <v>0</v>
      </c>
      <c r="AO825" s="756">
        <v>0</v>
      </c>
      <c r="AP825" s="756">
        <v>0</v>
      </c>
      <c r="AQ825" s="756">
        <v>0</v>
      </c>
      <c r="AR825" s="646">
        <f t="shared" si="417"/>
        <v>0</v>
      </c>
      <c r="AS825" s="594"/>
      <c r="AT825" s="705">
        <f t="shared" si="403"/>
        <v>809</v>
      </c>
      <c r="AU825" s="756">
        <v>0</v>
      </c>
      <c r="AV825" s="756">
        <v>0</v>
      </c>
      <c r="AW825" s="756">
        <v>0</v>
      </c>
      <c r="AX825" s="756">
        <v>0</v>
      </c>
      <c r="AY825" s="756">
        <v>0</v>
      </c>
      <c r="AZ825" s="767">
        <f t="shared" si="426"/>
        <v>0</v>
      </c>
      <c r="BA825" s="756">
        <v>0</v>
      </c>
      <c r="BB825" s="756">
        <v>0</v>
      </c>
      <c r="BC825" s="756">
        <v>0</v>
      </c>
      <c r="BD825" s="756">
        <v>0</v>
      </c>
      <c r="BE825" s="767">
        <f t="shared" si="404"/>
        <v>0</v>
      </c>
      <c r="BF825" s="646">
        <f t="shared" si="405"/>
        <v>0</v>
      </c>
      <c r="BG825" s="594"/>
      <c r="BH825" s="705">
        <f t="shared" si="395"/>
        <v>809</v>
      </c>
      <c r="BI825" s="646">
        <f t="shared" si="406"/>
        <v>0</v>
      </c>
      <c r="BJ825" s="594"/>
      <c r="BK825" s="705">
        <f t="shared" si="407"/>
        <v>809</v>
      </c>
      <c r="BL825" s="756">
        <v>0</v>
      </c>
      <c r="BM825" s="756">
        <v>0</v>
      </c>
      <c r="BN825" s="756">
        <v>0</v>
      </c>
      <c r="BO825" s="756">
        <v>0</v>
      </c>
      <c r="BP825" s="756">
        <v>0</v>
      </c>
      <c r="BQ825" s="756">
        <v>0</v>
      </c>
      <c r="BR825" s="756">
        <v>0</v>
      </c>
      <c r="BS825" s="646">
        <f t="shared" si="418"/>
        <v>0</v>
      </c>
      <c r="BT825" s="594"/>
      <c r="BU825" s="705">
        <f t="shared" si="408"/>
        <v>809</v>
      </c>
      <c r="BV825" s="756">
        <v>0</v>
      </c>
      <c r="BW825" s="756">
        <v>0</v>
      </c>
      <c r="BX825" s="756">
        <v>0</v>
      </c>
      <c r="BY825" s="756">
        <v>0</v>
      </c>
      <c r="BZ825" s="756">
        <v>0</v>
      </c>
      <c r="CA825" s="756">
        <v>0</v>
      </c>
      <c r="CB825" s="756">
        <v>0</v>
      </c>
      <c r="CC825" s="646">
        <f t="shared" si="419"/>
        <v>0</v>
      </c>
      <c r="CD825" s="594"/>
      <c r="CE825" s="705">
        <f t="shared" si="396"/>
        <v>809</v>
      </c>
      <c r="CF825" s="756">
        <f t="shared" si="425"/>
        <v>0</v>
      </c>
      <c r="CG825" s="756">
        <f t="shared" si="425"/>
        <v>0</v>
      </c>
      <c r="CH825" s="756">
        <f t="shared" si="425"/>
        <v>0</v>
      </c>
      <c r="CI825" s="756">
        <f t="shared" si="423"/>
        <v>0</v>
      </c>
      <c r="CJ825" s="756">
        <f t="shared" si="423"/>
        <v>0</v>
      </c>
      <c r="CK825" s="756">
        <f t="shared" si="423"/>
        <v>0</v>
      </c>
      <c r="CL825" s="756">
        <f t="shared" si="423"/>
        <v>0</v>
      </c>
      <c r="CM825" s="646">
        <f t="shared" si="420"/>
        <v>0</v>
      </c>
      <c r="CN825" s="594"/>
      <c r="CO825" s="705">
        <f t="shared" si="397"/>
        <v>809</v>
      </c>
      <c r="CP825" s="756">
        <v>0</v>
      </c>
      <c r="CQ825" s="756">
        <v>0</v>
      </c>
      <c r="CR825" s="756">
        <v>0</v>
      </c>
      <c r="CS825" s="756">
        <v>0</v>
      </c>
      <c r="CT825" s="756">
        <v>0</v>
      </c>
      <c r="CU825" s="756">
        <v>0</v>
      </c>
      <c r="CV825" s="756">
        <v>0</v>
      </c>
      <c r="CW825" s="646">
        <f t="shared" si="421"/>
        <v>0</v>
      </c>
      <c r="CX825" s="685"/>
      <c r="CY825" s="705">
        <f t="shared" si="398"/>
        <v>809</v>
      </c>
      <c r="CZ825" s="756">
        <v>0</v>
      </c>
      <c r="DA825" s="756">
        <v>0</v>
      </c>
      <c r="DB825" s="756">
        <v>0</v>
      </c>
      <c r="DC825" s="756">
        <v>0</v>
      </c>
      <c r="DD825" s="756">
        <v>0</v>
      </c>
      <c r="DE825" s="767">
        <f t="shared" si="409"/>
        <v>0</v>
      </c>
      <c r="DF825" s="756">
        <v>0</v>
      </c>
      <c r="DG825" s="756">
        <v>0</v>
      </c>
      <c r="DH825" s="756">
        <v>0</v>
      </c>
      <c r="DI825" s="756">
        <v>0</v>
      </c>
      <c r="DJ825" s="767">
        <f t="shared" si="410"/>
        <v>0</v>
      </c>
      <c r="DK825" s="715">
        <f t="shared" si="411"/>
        <v>0</v>
      </c>
      <c r="DL825" s="685"/>
      <c r="DM825" s="705">
        <f t="shared" si="399"/>
        <v>809</v>
      </c>
      <c r="DN825" s="715">
        <f t="shared" si="412"/>
        <v>0</v>
      </c>
    </row>
    <row r="826" spans="2:118" x14ac:dyDescent="0.25">
      <c r="B826" s="705">
        <v>810</v>
      </c>
      <c r="C826" s="765">
        <f>(1+_xlfn.XLOOKUP(INT((B826-1)/12)+1,'ZC Curve'!$B$8:$B$107,'ZC Curve'!R$8:R$107,,0))^(1/12)-1</f>
        <v>0</v>
      </c>
      <c r="D826" s="766">
        <f t="shared" si="413"/>
        <v>1</v>
      </c>
      <c r="E826" s="685"/>
      <c r="F826" s="705">
        <v>810</v>
      </c>
      <c r="G826" s="756">
        <v>0</v>
      </c>
      <c r="H826" s="756">
        <v>0</v>
      </c>
      <c r="I826" s="756">
        <v>0</v>
      </c>
      <c r="J826" s="756">
        <v>0</v>
      </c>
      <c r="K826" s="756">
        <v>0</v>
      </c>
      <c r="L826" s="756">
        <v>0</v>
      </c>
      <c r="M826" s="756">
        <v>0</v>
      </c>
      <c r="N826" s="646">
        <f t="shared" si="414"/>
        <v>0</v>
      </c>
      <c r="O826" s="594"/>
      <c r="P826" s="705">
        <f t="shared" si="400"/>
        <v>810</v>
      </c>
      <c r="Q826" s="756">
        <v>0</v>
      </c>
      <c r="R826" s="756">
        <v>0</v>
      </c>
      <c r="S826" s="756">
        <v>0</v>
      </c>
      <c r="T826" s="756">
        <v>0</v>
      </c>
      <c r="U826" s="756">
        <v>0</v>
      </c>
      <c r="V826" s="756">
        <v>0</v>
      </c>
      <c r="W826" s="756">
        <v>0</v>
      </c>
      <c r="X826" s="646">
        <f t="shared" si="415"/>
        <v>0</v>
      </c>
      <c r="Y826" s="594"/>
      <c r="Z826" s="705">
        <f t="shared" si="401"/>
        <v>810</v>
      </c>
      <c r="AA826" s="756">
        <f t="shared" si="424"/>
        <v>0</v>
      </c>
      <c r="AB826" s="756">
        <f t="shared" si="424"/>
        <v>0</v>
      </c>
      <c r="AC826" s="756">
        <f t="shared" si="424"/>
        <v>0</v>
      </c>
      <c r="AD826" s="756">
        <f t="shared" si="422"/>
        <v>0</v>
      </c>
      <c r="AE826" s="756">
        <f t="shared" si="422"/>
        <v>0</v>
      </c>
      <c r="AF826" s="756">
        <f t="shared" si="422"/>
        <v>0</v>
      </c>
      <c r="AG826" s="756">
        <f t="shared" si="422"/>
        <v>0</v>
      </c>
      <c r="AH826" s="646">
        <f t="shared" si="416"/>
        <v>0</v>
      </c>
      <c r="AI826" s="594"/>
      <c r="AJ826" s="705">
        <f t="shared" si="402"/>
        <v>810</v>
      </c>
      <c r="AK826" s="756">
        <v>0</v>
      </c>
      <c r="AL826" s="756">
        <v>0</v>
      </c>
      <c r="AM826" s="756">
        <v>0</v>
      </c>
      <c r="AN826" s="756">
        <v>0</v>
      </c>
      <c r="AO826" s="756">
        <v>0</v>
      </c>
      <c r="AP826" s="756">
        <v>0</v>
      </c>
      <c r="AQ826" s="756">
        <v>0</v>
      </c>
      <c r="AR826" s="646">
        <f t="shared" si="417"/>
        <v>0</v>
      </c>
      <c r="AS826" s="594"/>
      <c r="AT826" s="705">
        <f t="shared" si="403"/>
        <v>810</v>
      </c>
      <c r="AU826" s="756">
        <v>0</v>
      </c>
      <c r="AV826" s="756">
        <v>0</v>
      </c>
      <c r="AW826" s="756">
        <v>0</v>
      </c>
      <c r="AX826" s="756">
        <v>0</v>
      </c>
      <c r="AY826" s="756">
        <v>0</v>
      </c>
      <c r="AZ826" s="767">
        <f t="shared" si="426"/>
        <v>0</v>
      </c>
      <c r="BA826" s="756">
        <v>0</v>
      </c>
      <c r="BB826" s="756">
        <v>0</v>
      </c>
      <c r="BC826" s="756">
        <v>0</v>
      </c>
      <c r="BD826" s="756">
        <v>0</v>
      </c>
      <c r="BE826" s="767">
        <f t="shared" si="404"/>
        <v>0</v>
      </c>
      <c r="BF826" s="646">
        <f t="shared" si="405"/>
        <v>0</v>
      </c>
      <c r="BG826" s="594"/>
      <c r="BH826" s="705">
        <f t="shared" si="395"/>
        <v>810</v>
      </c>
      <c r="BI826" s="646">
        <f t="shared" si="406"/>
        <v>0</v>
      </c>
      <c r="BJ826" s="594"/>
      <c r="BK826" s="705">
        <f t="shared" si="407"/>
        <v>810</v>
      </c>
      <c r="BL826" s="756">
        <v>0</v>
      </c>
      <c r="BM826" s="756">
        <v>0</v>
      </c>
      <c r="BN826" s="756">
        <v>0</v>
      </c>
      <c r="BO826" s="756">
        <v>0</v>
      </c>
      <c r="BP826" s="756">
        <v>0</v>
      </c>
      <c r="BQ826" s="756">
        <v>0</v>
      </c>
      <c r="BR826" s="756">
        <v>0</v>
      </c>
      <c r="BS826" s="646">
        <f t="shared" si="418"/>
        <v>0</v>
      </c>
      <c r="BT826" s="594"/>
      <c r="BU826" s="705">
        <f t="shared" si="408"/>
        <v>810</v>
      </c>
      <c r="BV826" s="756">
        <v>0</v>
      </c>
      <c r="BW826" s="756">
        <v>0</v>
      </c>
      <c r="BX826" s="756">
        <v>0</v>
      </c>
      <c r="BY826" s="756">
        <v>0</v>
      </c>
      <c r="BZ826" s="756">
        <v>0</v>
      </c>
      <c r="CA826" s="756">
        <v>0</v>
      </c>
      <c r="CB826" s="756">
        <v>0</v>
      </c>
      <c r="CC826" s="646">
        <f t="shared" si="419"/>
        <v>0</v>
      </c>
      <c r="CD826" s="594"/>
      <c r="CE826" s="705">
        <f t="shared" si="396"/>
        <v>810</v>
      </c>
      <c r="CF826" s="756">
        <f t="shared" si="425"/>
        <v>0</v>
      </c>
      <c r="CG826" s="756">
        <f t="shared" si="425"/>
        <v>0</v>
      </c>
      <c r="CH826" s="756">
        <f t="shared" si="425"/>
        <v>0</v>
      </c>
      <c r="CI826" s="756">
        <f t="shared" si="423"/>
        <v>0</v>
      </c>
      <c r="CJ826" s="756">
        <f t="shared" si="423"/>
        <v>0</v>
      </c>
      <c r="CK826" s="756">
        <f t="shared" si="423"/>
        <v>0</v>
      </c>
      <c r="CL826" s="756">
        <f t="shared" si="423"/>
        <v>0</v>
      </c>
      <c r="CM826" s="646">
        <f t="shared" si="420"/>
        <v>0</v>
      </c>
      <c r="CN826" s="594"/>
      <c r="CO826" s="705">
        <f t="shared" si="397"/>
        <v>810</v>
      </c>
      <c r="CP826" s="756">
        <v>0</v>
      </c>
      <c r="CQ826" s="756">
        <v>0</v>
      </c>
      <c r="CR826" s="756">
        <v>0</v>
      </c>
      <c r="CS826" s="756">
        <v>0</v>
      </c>
      <c r="CT826" s="756">
        <v>0</v>
      </c>
      <c r="CU826" s="756">
        <v>0</v>
      </c>
      <c r="CV826" s="756">
        <v>0</v>
      </c>
      <c r="CW826" s="646">
        <f t="shared" si="421"/>
        <v>0</v>
      </c>
      <c r="CX826" s="685"/>
      <c r="CY826" s="705">
        <f t="shared" si="398"/>
        <v>810</v>
      </c>
      <c r="CZ826" s="756">
        <v>0</v>
      </c>
      <c r="DA826" s="756">
        <v>0</v>
      </c>
      <c r="DB826" s="756">
        <v>0</v>
      </c>
      <c r="DC826" s="756">
        <v>0</v>
      </c>
      <c r="DD826" s="756">
        <v>0</v>
      </c>
      <c r="DE826" s="767">
        <f t="shared" si="409"/>
        <v>0</v>
      </c>
      <c r="DF826" s="756">
        <v>0</v>
      </c>
      <c r="DG826" s="756">
        <v>0</v>
      </c>
      <c r="DH826" s="756">
        <v>0</v>
      </c>
      <c r="DI826" s="756">
        <v>0</v>
      </c>
      <c r="DJ826" s="767">
        <f t="shared" si="410"/>
        <v>0</v>
      </c>
      <c r="DK826" s="715">
        <f t="shared" si="411"/>
        <v>0</v>
      </c>
      <c r="DL826" s="685"/>
      <c r="DM826" s="705">
        <f t="shared" si="399"/>
        <v>810</v>
      </c>
      <c r="DN826" s="715">
        <f t="shared" si="412"/>
        <v>0</v>
      </c>
    </row>
    <row r="827" spans="2:118" x14ac:dyDescent="0.25">
      <c r="B827" s="705">
        <v>811</v>
      </c>
      <c r="C827" s="765">
        <f>(1+_xlfn.XLOOKUP(INT((B827-1)/12)+1,'ZC Curve'!$B$8:$B$107,'ZC Curve'!R$8:R$107,,0))^(1/12)-1</f>
        <v>0</v>
      </c>
      <c r="D827" s="766">
        <f t="shared" si="413"/>
        <v>1</v>
      </c>
      <c r="E827" s="685"/>
      <c r="F827" s="705">
        <v>811</v>
      </c>
      <c r="G827" s="756">
        <v>0</v>
      </c>
      <c r="H827" s="756">
        <v>0</v>
      </c>
      <c r="I827" s="756">
        <v>0</v>
      </c>
      <c r="J827" s="756">
        <v>0</v>
      </c>
      <c r="K827" s="756">
        <v>0</v>
      </c>
      <c r="L827" s="756">
        <v>0</v>
      </c>
      <c r="M827" s="756">
        <v>0</v>
      </c>
      <c r="N827" s="646">
        <f t="shared" si="414"/>
        <v>0</v>
      </c>
      <c r="O827" s="594"/>
      <c r="P827" s="705">
        <f t="shared" si="400"/>
        <v>811</v>
      </c>
      <c r="Q827" s="756">
        <v>0</v>
      </c>
      <c r="R827" s="756">
        <v>0</v>
      </c>
      <c r="S827" s="756">
        <v>0</v>
      </c>
      <c r="T827" s="756">
        <v>0</v>
      </c>
      <c r="U827" s="756">
        <v>0</v>
      </c>
      <c r="V827" s="756">
        <v>0</v>
      </c>
      <c r="W827" s="756">
        <v>0</v>
      </c>
      <c r="X827" s="646">
        <f t="shared" si="415"/>
        <v>0</v>
      </c>
      <c r="Y827" s="594"/>
      <c r="Z827" s="705">
        <f t="shared" si="401"/>
        <v>811</v>
      </c>
      <c r="AA827" s="756">
        <f t="shared" si="424"/>
        <v>0</v>
      </c>
      <c r="AB827" s="756">
        <f t="shared" si="424"/>
        <v>0</v>
      </c>
      <c r="AC827" s="756">
        <f t="shared" si="424"/>
        <v>0</v>
      </c>
      <c r="AD827" s="756">
        <f t="shared" si="422"/>
        <v>0</v>
      </c>
      <c r="AE827" s="756">
        <f t="shared" si="422"/>
        <v>0</v>
      </c>
      <c r="AF827" s="756">
        <f t="shared" si="422"/>
        <v>0</v>
      </c>
      <c r="AG827" s="756">
        <f t="shared" si="422"/>
        <v>0</v>
      </c>
      <c r="AH827" s="646">
        <f t="shared" si="416"/>
        <v>0</v>
      </c>
      <c r="AI827" s="594"/>
      <c r="AJ827" s="705">
        <f t="shared" si="402"/>
        <v>811</v>
      </c>
      <c r="AK827" s="756">
        <v>0</v>
      </c>
      <c r="AL827" s="756">
        <v>0</v>
      </c>
      <c r="AM827" s="756">
        <v>0</v>
      </c>
      <c r="AN827" s="756">
        <v>0</v>
      </c>
      <c r="AO827" s="756">
        <v>0</v>
      </c>
      <c r="AP827" s="756">
        <v>0</v>
      </c>
      <c r="AQ827" s="756">
        <v>0</v>
      </c>
      <c r="AR827" s="646">
        <f t="shared" si="417"/>
        <v>0</v>
      </c>
      <c r="AS827" s="594"/>
      <c r="AT827" s="705">
        <f t="shared" si="403"/>
        <v>811</v>
      </c>
      <c r="AU827" s="756">
        <v>0</v>
      </c>
      <c r="AV827" s="756">
        <v>0</v>
      </c>
      <c r="AW827" s="756">
        <v>0</v>
      </c>
      <c r="AX827" s="756">
        <v>0</v>
      </c>
      <c r="AY827" s="756">
        <v>0</v>
      </c>
      <c r="AZ827" s="767">
        <f t="shared" si="426"/>
        <v>0</v>
      </c>
      <c r="BA827" s="756">
        <v>0</v>
      </c>
      <c r="BB827" s="756">
        <v>0</v>
      </c>
      <c r="BC827" s="756">
        <v>0</v>
      </c>
      <c r="BD827" s="756">
        <v>0</v>
      </c>
      <c r="BE827" s="767">
        <f t="shared" si="404"/>
        <v>0</v>
      </c>
      <c r="BF827" s="646">
        <f t="shared" si="405"/>
        <v>0</v>
      </c>
      <c r="BG827" s="594"/>
      <c r="BH827" s="705">
        <f t="shared" si="395"/>
        <v>811</v>
      </c>
      <c r="BI827" s="646">
        <f t="shared" si="406"/>
        <v>0</v>
      </c>
      <c r="BJ827" s="594"/>
      <c r="BK827" s="705">
        <f t="shared" si="407"/>
        <v>811</v>
      </c>
      <c r="BL827" s="756">
        <v>0</v>
      </c>
      <c r="BM827" s="756">
        <v>0</v>
      </c>
      <c r="BN827" s="756">
        <v>0</v>
      </c>
      <c r="BO827" s="756">
        <v>0</v>
      </c>
      <c r="BP827" s="756">
        <v>0</v>
      </c>
      <c r="BQ827" s="756">
        <v>0</v>
      </c>
      <c r="BR827" s="756">
        <v>0</v>
      </c>
      <c r="BS827" s="646">
        <f t="shared" si="418"/>
        <v>0</v>
      </c>
      <c r="BT827" s="594"/>
      <c r="BU827" s="705">
        <f t="shared" si="408"/>
        <v>811</v>
      </c>
      <c r="BV827" s="756">
        <v>0</v>
      </c>
      <c r="BW827" s="756">
        <v>0</v>
      </c>
      <c r="BX827" s="756">
        <v>0</v>
      </c>
      <c r="BY827" s="756">
        <v>0</v>
      </c>
      <c r="BZ827" s="756">
        <v>0</v>
      </c>
      <c r="CA827" s="756">
        <v>0</v>
      </c>
      <c r="CB827" s="756">
        <v>0</v>
      </c>
      <c r="CC827" s="646">
        <f t="shared" si="419"/>
        <v>0</v>
      </c>
      <c r="CD827" s="594"/>
      <c r="CE827" s="705">
        <f t="shared" si="396"/>
        <v>811</v>
      </c>
      <c r="CF827" s="756">
        <f t="shared" si="425"/>
        <v>0</v>
      </c>
      <c r="CG827" s="756">
        <f t="shared" si="425"/>
        <v>0</v>
      </c>
      <c r="CH827" s="756">
        <f t="shared" si="425"/>
        <v>0</v>
      </c>
      <c r="CI827" s="756">
        <f t="shared" si="423"/>
        <v>0</v>
      </c>
      <c r="CJ827" s="756">
        <f t="shared" si="423"/>
        <v>0</v>
      </c>
      <c r="CK827" s="756">
        <f t="shared" si="423"/>
        <v>0</v>
      </c>
      <c r="CL827" s="756">
        <f t="shared" si="423"/>
        <v>0</v>
      </c>
      <c r="CM827" s="646">
        <f t="shared" si="420"/>
        <v>0</v>
      </c>
      <c r="CN827" s="594"/>
      <c r="CO827" s="705">
        <f t="shared" si="397"/>
        <v>811</v>
      </c>
      <c r="CP827" s="756">
        <v>0</v>
      </c>
      <c r="CQ827" s="756">
        <v>0</v>
      </c>
      <c r="CR827" s="756">
        <v>0</v>
      </c>
      <c r="CS827" s="756">
        <v>0</v>
      </c>
      <c r="CT827" s="756">
        <v>0</v>
      </c>
      <c r="CU827" s="756">
        <v>0</v>
      </c>
      <c r="CV827" s="756">
        <v>0</v>
      </c>
      <c r="CW827" s="646">
        <f t="shared" si="421"/>
        <v>0</v>
      </c>
      <c r="CX827" s="685"/>
      <c r="CY827" s="705">
        <f t="shared" si="398"/>
        <v>811</v>
      </c>
      <c r="CZ827" s="756">
        <v>0</v>
      </c>
      <c r="DA827" s="756">
        <v>0</v>
      </c>
      <c r="DB827" s="756">
        <v>0</v>
      </c>
      <c r="DC827" s="756">
        <v>0</v>
      </c>
      <c r="DD827" s="756">
        <v>0</v>
      </c>
      <c r="DE827" s="767">
        <f t="shared" si="409"/>
        <v>0</v>
      </c>
      <c r="DF827" s="756">
        <v>0</v>
      </c>
      <c r="DG827" s="756">
        <v>0</v>
      </c>
      <c r="DH827" s="756">
        <v>0</v>
      </c>
      <c r="DI827" s="756">
        <v>0</v>
      </c>
      <c r="DJ827" s="767">
        <f t="shared" si="410"/>
        <v>0</v>
      </c>
      <c r="DK827" s="715">
        <f t="shared" si="411"/>
        <v>0</v>
      </c>
      <c r="DL827" s="685"/>
      <c r="DM827" s="705">
        <f t="shared" si="399"/>
        <v>811</v>
      </c>
      <c r="DN827" s="715">
        <f t="shared" si="412"/>
        <v>0</v>
      </c>
    </row>
    <row r="828" spans="2:118" x14ac:dyDescent="0.25">
      <c r="B828" s="705">
        <v>812</v>
      </c>
      <c r="C828" s="765">
        <f>(1+_xlfn.XLOOKUP(INT((B828-1)/12)+1,'ZC Curve'!$B$8:$B$107,'ZC Curve'!R$8:R$107,,0))^(1/12)-1</f>
        <v>0</v>
      </c>
      <c r="D828" s="766">
        <f t="shared" si="413"/>
        <v>1</v>
      </c>
      <c r="E828" s="685"/>
      <c r="F828" s="705">
        <v>812</v>
      </c>
      <c r="G828" s="756">
        <v>0</v>
      </c>
      <c r="H828" s="756">
        <v>0</v>
      </c>
      <c r="I828" s="756">
        <v>0</v>
      </c>
      <c r="J828" s="756">
        <v>0</v>
      </c>
      <c r="K828" s="756">
        <v>0</v>
      </c>
      <c r="L828" s="756">
        <v>0</v>
      </c>
      <c r="M828" s="756">
        <v>0</v>
      </c>
      <c r="N828" s="646">
        <f t="shared" si="414"/>
        <v>0</v>
      </c>
      <c r="O828" s="594"/>
      <c r="P828" s="705">
        <f t="shared" si="400"/>
        <v>812</v>
      </c>
      <c r="Q828" s="756">
        <v>0</v>
      </c>
      <c r="R828" s="756">
        <v>0</v>
      </c>
      <c r="S828" s="756">
        <v>0</v>
      </c>
      <c r="T828" s="756">
        <v>0</v>
      </c>
      <c r="U828" s="756">
        <v>0</v>
      </c>
      <c r="V828" s="756">
        <v>0</v>
      </c>
      <c r="W828" s="756">
        <v>0</v>
      </c>
      <c r="X828" s="646">
        <f t="shared" si="415"/>
        <v>0</v>
      </c>
      <c r="Y828" s="594"/>
      <c r="Z828" s="705">
        <f t="shared" si="401"/>
        <v>812</v>
      </c>
      <c r="AA828" s="756">
        <f t="shared" si="424"/>
        <v>0</v>
      </c>
      <c r="AB828" s="756">
        <f t="shared" si="424"/>
        <v>0</v>
      </c>
      <c r="AC828" s="756">
        <f t="shared" si="424"/>
        <v>0</v>
      </c>
      <c r="AD828" s="756">
        <f t="shared" si="422"/>
        <v>0</v>
      </c>
      <c r="AE828" s="756">
        <f t="shared" si="422"/>
        <v>0</v>
      </c>
      <c r="AF828" s="756">
        <f t="shared" si="422"/>
        <v>0</v>
      </c>
      <c r="AG828" s="756">
        <f t="shared" si="422"/>
        <v>0</v>
      </c>
      <c r="AH828" s="646">
        <f t="shared" si="416"/>
        <v>0</v>
      </c>
      <c r="AI828" s="594"/>
      <c r="AJ828" s="705">
        <f t="shared" si="402"/>
        <v>812</v>
      </c>
      <c r="AK828" s="756">
        <v>0</v>
      </c>
      <c r="AL828" s="756">
        <v>0</v>
      </c>
      <c r="AM828" s="756">
        <v>0</v>
      </c>
      <c r="AN828" s="756">
        <v>0</v>
      </c>
      <c r="AO828" s="756">
        <v>0</v>
      </c>
      <c r="AP828" s="756">
        <v>0</v>
      </c>
      <c r="AQ828" s="756">
        <v>0</v>
      </c>
      <c r="AR828" s="646">
        <f t="shared" si="417"/>
        <v>0</v>
      </c>
      <c r="AS828" s="594"/>
      <c r="AT828" s="705">
        <f t="shared" si="403"/>
        <v>812</v>
      </c>
      <c r="AU828" s="756">
        <v>0</v>
      </c>
      <c r="AV828" s="756">
        <v>0</v>
      </c>
      <c r="AW828" s="756">
        <v>0</v>
      </c>
      <c r="AX828" s="756">
        <v>0</v>
      </c>
      <c r="AY828" s="756">
        <v>0</v>
      </c>
      <c r="AZ828" s="767">
        <f t="shared" si="426"/>
        <v>0</v>
      </c>
      <c r="BA828" s="756">
        <v>0</v>
      </c>
      <c r="BB828" s="756">
        <v>0</v>
      </c>
      <c r="BC828" s="756">
        <v>0</v>
      </c>
      <c r="BD828" s="756">
        <v>0</v>
      </c>
      <c r="BE828" s="767">
        <f t="shared" si="404"/>
        <v>0</v>
      </c>
      <c r="BF828" s="646">
        <f t="shared" si="405"/>
        <v>0</v>
      </c>
      <c r="BG828" s="594"/>
      <c r="BH828" s="705">
        <f t="shared" si="395"/>
        <v>812</v>
      </c>
      <c r="BI828" s="646">
        <f t="shared" si="406"/>
        <v>0</v>
      </c>
      <c r="BJ828" s="594"/>
      <c r="BK828" s="705">
        <f t="shared" si="407"/>
        <v>812</v>
      </c>
      <c r="BL828" s="756">
        <v>0</v>
      </c>
      <c r="BM828" s="756">
        <v>0</v>
      </c>
      <c r="BN828" s="756">
        <v>0</v>
      </c>
      <c r="BO828" s="756">
        <v>0</v>
      </c>
      <c r="BP828" s="756">
        <v>0</v>
      </c>
      <c r="BQ828" s="756">
        <v>0</v>
      </c>
      <c r="BR828" s="756">
        <v>0</v>
      </c>
      <c r="BS828" s="646">
        <f t="shared" si="418"/>
        <v>0</v>
      </c>
      <c r="BT828" s="594"/>
      <c r="BU828" s="705">
        <f t="shared" si="408"/>
        <v>812</v>
      </c>
      <c r="BV828" s="756">
        <v>0</v>
      </c>
      <c r="BW828" s="756">
        <v>0</v>
      </c>
      <c r="BX828" s="756">
        <v>0</v>
      </c>
      <c r="BY828" s="756">
        <v>0</v>
      </c>
      <c r="BZ828" s="756">
        <v>0</v>
      </c>
      <c r="CA828" s="756">
        <v>0</v>
      </c>
      <c r="CB828" s="756">
        <v>0</v>
      </c>
      <c r="CC828" s="646">
        <f t="shared" si="419"/>
        <v>0</v>
      </c>
      <c r="CD828" s="594"/>
      <c r="CE828" s="705">
        <f t="shared" si="396"/>
        <v>812</v>
      </c>
      <c r="CF828" s="756">
        <f t="shared" si="425"/>
        <v>0</v>
      </c>
      <c r="CG828" s="756">
        <f t="shared" si="425"/>
        <v>0</v>
      </c>
      <c r="CH828" s="756">
        <f t="shared" si="425"/>
        <v>0</v>
      </c>
      <c r="CI828" s="756">
        <f t="shared" si="423"/>
        <v>0</v>
      </c>
      <c r="CJ828" s="756">
        <f t="shared" si="423"/>
        <v>0</v>
      </c>
      <c r="CK828" s="756">
        <f t="shared" si="423"/>
        <v>0</v>
      </c>
      <c r="CL828" s="756">
        <f t="shared" si="423"/>
        <v>0</v>
      </c>
      <c r="CM828" s="646">
        <f t="shared" si="420"/>
        <v>0</v>
      </c>
      <c r="CN828" s="594"/>
      <c r="CO828" s="705">
        <f t="shared" si="397"/>
        <v>812</v>
      </c>
      <c r="CP828" s="756">
        <v>0</v>
      </c>
      <c r="CQ828" s="756">
        <v>0</v>
      </c>
      <c r="CR828" s="756">
        <v>0</v>
      </c>
      <c r="CS828" s="756">
        <v>0</v>
      </c>
      <c r="CT828" s="756">
        <v>0</v>
      </c>
      <c r="CU828" s="756">
        <v>0</v>
      </c>
      <c r="CV828" s="756">
        <v>0</v>
      </c>
      <c r="CW828" s="646">
        <f t="shared" si="421"/>
        <v>0</v>
      </c>
      <c r="CX828" s="685"/>
      <c r="CY828" s="705">
        <f t="shared" si="398"/>
        <v>812</v>
      </c>
      <c r="CZ828" s="756">
        <v>0</v>
      </c>
      <c r="DA828" s="756">
        <v>0</v>
      </c>
      <c r="DB828" s="756">
        <v>0</v>
      </c>
      <c r="DC828" s="756">
        <v>0</v>
      </c>
      <c r="DD828" s="756">
        <v>0</v>
      </c>
      <c r="DE828" s="767">
        <f t="shared" si="409"/>
        <v>0</v>
      </c>
      <c r="DF828" s="756">
        <v>0</v>
      </c>
      <c r="DG828" s="756">
        <v>0</v>
      </c>
      <c r="DH828" s="756">
        <v>0</v>
      </c>
      <c r="DI828" s="756">
        <v>0</v>
      </c>
      <c r="DJ828" s="767">
        <f t="shared" si="410"/>
        <v>0</v>
      </c>
      <c r="DK828" s="715">
        <f t="shared" si="411"/>
        <v>0</v>
      </c>
      <c r="DL828" s="685"/>
      <c r="DM828" s="705">
        <f t="shared" si="399"/>
        <v>812</v>
      </c>
      <c r="DN828" s="715">
        <f t="shared" si="412"/>
        <v>0</v>
      </c>
    </row>
    <row r="829" spans="2:118" x14ac:dyDescent="0.25">
      <c r="B829" s="705">
        <v>813</v>
      </c>
      <c r="C829" s="765">
        <f>(1+_xlfn.XLOOKUP(INT((B829-1)/12)+1,'ZC Curve'!$B$8:$B$107,'ZC Curve'!R$8:R$107,,0))^(1/12)-1</f>
        <v>0</v>
      </c>
      <c r="D829" s="766">
        <f t="shared" si="413"/>
        <v>1</v>
      </c>
      <c r="E829" s="685"/>
      <c r="F829" s="705">
        <v>813</v>
      </c>
      <c r="G829" s="756">
        <v>0</v>
      </c>
      <c r="H829" s="756">
        <v>0</v>
      </c>
      <c r="I829" s="756">
        <v>0</v>
      </c>
      <c r="J829" s="756">
        <v>0</v>
      </c>
      <c r="K829" s="756">
        <v>0</v>
      </c>
      <c r="L829" s="756">
        <v>0</v>
      </c>
      <c r="M829" s="756">
        <v>0</v>
      </c>
      <c r="N829" s="646">
        <f t="shared" si="414"/>
        <v>0</v>
      </c>
      <c r="O829" s="594"/>
      <c r="P829" s="705">
        <f t="shared" si="400"/>
        <v>813</v>
      </c>
      <c r="Q829" s="756">
        <v>0</v>
      </c>
      <c r="R829" s="756">
        <v>0</v>
      </c>
      <c r="S829" s="756">
        <v>0</v>
      </c>
      <c r="T829" s="756">
        <v>0</v>
      </c>
      <c r="U829" s="756">
        <v>0</v>
      </c>
      <c r="V829" s="756">
        <v>0</v>
      </c>
      <c r="W829" s="756">
        <v>0</v>
      </c>
      <c r="X829" s="646">
        <f t="shared" si="415"/>
        <v>0</v>
      </c>
      <c r="Y829" s="594"/>
      <c r="Z829" s="705">
        <f t="shared" si="401"/>
        <v>813</v>
      </c>
      <c r="AA829" s="756">
        <f t="shared" si="424"/>
        <v>0</v>
      </c>
      <c r="AB829" s="756">
        <f t="shared" si="424"/>
        <v>0</v>
      </c>
      <c r="AC829" s="756">
        <f t="shared" si="424"/>
        <v>0</v>
      </c>
      <c r="AD829" s="756">
        <f t="shared" si="422"/>
        <v>0</v>
      </c>
      <c r="AE829" s="756">
        <f t="shared" si="422"/>
        <v>0</v>
      </c>
      <c r="AF829" s="756">
        <f t="shared" si="422"/>
        <v>0</v>
      </c>
      <c r="AG829" s="756">
        <f t="shared" si="422"/>
        <v>0</v>
      </c>
      <c r="AH829" s="646">
        <f t="shared" si="416"/>
        <v>0</v>
      </c>
      <c r="AI829" s="594"/>
      <c r="AJ829" s="705">
        <f t="shared" si="402"/>
        <v>813</v>
      </c>
      <c r="AK829" s="756">
        <v>0</v>
      </c>
      <c r="AL829" s="756">
        <v>0</v>
      </c>
      <c r="AM829" s="756">
        <v>0</v>
      </c>
      <c r="AN829" s="756">
        <v>0</v>
      </c>
      <c r="AO829" s="756">
        <v>0</v>
      </c>
      <c r="AP829" s="756">
        <v>0</v>
      </c>
      <c r="AQ829" s="756">
        <v>0</v>
      </c>
      <c r="AR829" s="646">
        <f t="shared" si="417"/>
        <v>0</v>
      </c>
      <c r="AS829" s="594"/>
      <c r="AT829" s="705">
        <f t="shared" si="403"/>
        <v>813</v>
      </c>
      <c r="AU829" s="756">
        <v>0</v>
      </c>
      <c r="AV829" s="756">
        <v>0</v>
      </c>
      <c r="AW829" s="756">
        <v>0</v>
      </c>
      <c r="AX829" s="756">
        <v>0</v>
      </c>
      <c r="AY829" s="756">
        <v>0</v>
      </c>
      <c r="AZ829" s="767">
        <f t="shared" si="426"/>
        <v>0</v>
      </c>
      <c r="BA829" s="756">
        <v>0</v>
      </c>
      <c r="BB829" s="756">
        <v>0</v>
      </c>
      <c r="BC829" s="756">
        <v>0</v>
      </c>
      <c r="BD829" s="756">
        <v>0</v>
      </c>
      <c r="BE829" s="767">
        <f t="shared" si="404"/>
        <v>0</v>
      </c>
      <c r="BF829" s="646">
        <f t="shared" si="405"/>
        <v>0</v>
      </c>
      <c r="BG829" s="594"/>
      <c r="BH829" s="705">
        <f t="shared" si="395"/>
        <v>813</v>
      </c>
      <c r="BI829" s="646">
        <f t="shared" si="406"/>
        <v>0</v>
      </c>
      <c r="BJ829" s="594"/>
      <c r="BK829" s="705">
        <f t="shared" si="407"/>
        <v>813</v>
      </c>
      <c r="BL829" s="756">
        <v>0</v>
      </c>
      <c r="BM829" s="756">
        <v>0</v>
      </c>
      <c r="BN829" s="756">
        <v>0</v>
      </c>
      <c r="BO829" s="756">
        <v>0</v>
      </c>
      <c r="BP829" s="756">
        <v>0</v>
      </c>
      <c r="BQ829" s="756">
        <v>0</v>
      </c>
      <c r="BR829" s="756">
        <v>0</v>
      </c>
      <c r="BS829" s="646">
        <f t="shared" si="418"/>
        <v>0</v>
      </c>
      <c r="BT829" s="594"/>
      <c r="BU829" s="705">
        <f t="shared" si="408"/>
        <v>813</v>
      </c>
      <c r="BV829" s="756">
        <v>0</v>
      </c>
      <c r="BW829" s="756">
        <v>0</v>
      </c>
      <c r="BX829" s="756">
        <v>0</v>
      </c>
      <c r="BY829" s="756">
        <v>0</v>
      </c>
      <c r="BZ829" s="756">
        <v>0</v>
      </c>
      <c r="CA829" s="756">
        <v>0</v>
      </c>
      <c r="CB829" s="756">
        <v>0</v>
      </c>
      <c r="CC829" s="646">
        <f t="shared" si="419"/>
        <v>0</v>
      </c>
      <c r="CD829" s="594"/>
      <c r="CE829" s="705">
        <f t="shared" si="396"/>
        <v>813</v>
      </c>
      <c r="CF829" s="756">
        <f t="shared" si="425"/>
        <v>0</v>
      </c>
      <c r="CG829" s="756">
        <f t="shared" si="425"/>
        <v>0</v>
      </c>
      <c r="CH829" s="756">
        <f t="shared" si="425"/>
        <v>0</v>
      </c>
      <c r="CI829" s="756">
        <f t="shared" si="423"/>
        <v>0</v>
      </c>
      <c r="CJ829" s="756">
        <f t="shared" si="423"/>
        <v>0</v>
      </c>
      <c r="CK829" s="756">
        <f t="shared" si="423"/>
        <v>0</v>
      </c>
      <c r="CL829" s="756">
        <f t="shared" si="423"/>
        <v>0</v>
      </c>
      <c r="CM829" s="646">
        <f t="shared" si="420"/>
        <v>0</v>
      </c>
      <c r="CN829" s="594"/>
      <c r="CO829" s="705">
        <f t="shared" si="397"/>
        <v>813</v>
      </c>
      <c r="CP829" s="756">
        <v>0</v>
      </c>
      <c r="CQ829" s="756">
        <v>0</v>
      </c>
      <c r="CR829" s="756">
        <v>0</v>
      </c>
      <c r="CS829" s="756">
        <v>0</v>
      </c>
      <c r="CT829" s="756">
        <v>0</v>
      </c>
      <c r="CU829" s="756">
        <v>0</v>
      </c>
      <c r="CV829" s="756">
        <v>0</v>
      </c>
      <c r="CW829" s="646">
        <f t="shared" si="421"/>
        <v>0</v>
      </c>
      <c r="CX829" s="685"/>
      <c r="CY829" s="705">
        <f t="shared" si="398"/>
        <v>813</v>
      </c>
      <c r="CZ829" s="756">
        <v>0</v>
      </c>
      <c r="DA829" s="756">
        <v>0</v>
      </c>
      <c r="DB829" s="756">
        <v>0</v>
      </c>
      <c r="DC829" s="756">
        <v>0</v>
      </c>
      <c r="DD829" s="756">
        <v>0</v>
      </c>
      <c r="DE829" s="767">
        <f t="shared" si="409"/>
        <v>0</v>
      </c>
      <c r="DF829" s="756">
        <v>0</v>
      </c>
      <c r="DG829" s="756">
        <v>0</v>
      </c>
      <c r="DH829" s="756">
        <v>0</v>
      </c>
      <c r="DI829" s="756">
        <v>0</v>
      </c>
      <c r="DJ829" s="767">
        <f t="shared" si="410"/>
        <v>0</v>
      </c>
      <c r="DK829" s="715">
        <f t="shared" si="411"/>
        <v>0</v>
      </c>
      <c r="DL829" s="685"/>
      <c r="DM829" s="705">
        <f t="shared" si="399"/>
        <v>813</v>
      </c>
      <c r="DN829" s="715">
        <f t="shared" si="412"/>
        <v>0</v>
      </c>
    </row>
    <row r="830" spans="2:118" x14ac:dyDescent="0.25">
      <c r="B830" s="705">
        <v>814</v>
      </c>
      <c r="C830" s="765">
        <f>(1+_xlfn.XLOOKUP(INT((B830-1)/12)+1,'ZC Curve'!$B$8:$B$107,'ZC Curve'!R$8:R$107,,0))^(1/12)-1</f>
        <v>0</v>
      </c>
      <c r="D830" s="766">
        <f t="shared" si="413"/>
        <v>1</v>
      </c>
      <c r="E830" s="685"/>
      <c r="F830" s="705">
        <v>814</v>
      </c>
      <c r="G830" s="756">
        <v>0</v>
      </c>
      <c r="H830" s="756">
        <v>0</v>
      </c>
      <c r="I830" s="756">
        <v>0</v>
      </c>
      <c r="J830" s="756">
        <v>0</v>
      </c>
      <c r="K830" s="756">
        <v>0</v>
      </c>
      <c r="L830" s="756">
        <v>0</v>
      </c>
      <c r="M830" s="756">
        <v>0</v>
      </c>
      <c r="N830" s="646">
        <f t="shared" si="414"/>
        <v>0</v>
      </c>
      <c r="O830" s="594"/>
      <c r="P830" s="705">
        <f t="shared" si="400"/>
        <v>814</v>
      </c>
      <c r="Q830" s="756">
        <v>0</v>
      </c>
      <c r="R830" s="756">
        <v>0</v>
      </c>
      <c r="S830" s="756">
        <v>0</v>
      </c>
      <c r="T830" s="756">
        <v>0</v>
      </c>
      <c r="U830" s="756">
        <v>0</v>
      </c>
      <c r="V830" s="756">
        <v>0</v>
      </c>
      <c r="W830" s="756">
        <v>0</v>
      </c>
      <c r="X830" s="646">
        <f t="shared" si="415"/>
        <v>0</v>
      </c>
      <c r="Y830" s="594"/>
      <c r="Z830" s="705">
        <f t="shared" si="401"/>
        <v>814</v>
      </c>
      <c r="AA830" s="756">
        <f t="shared" si="424"/>
        <v>0</v>
      </c>
      <c r="AB830" s="756">
        <f t="shared" si="424"/>
        <v>0</v>
      </c>
      <c r="AC830" s="756">
        <f t="shared" si="424"/>
        <v>0</v>
      </c>
      <c r="AD830" s="756">
        <f t="shared" si="422"/>
        <v>0</v>
      </c>
      <c r="AE830" s="756">
        <f t="shared" si="422"/>
        <v>0</v>
      </c>
      <c r="AF830" s="756">
        <f t="shared" si="422"/>
        <v>0</v>
      </c>
      <c r="AG830" s="756">
        <f t="shared" si="422"/>
        <v>0</v>
      </c>
      <c r="AH830" s="646">
        <f t="shared" si="416"/>
        <v>0</v>
      </c>
      <c r="AI830" s="594"/>
      <c r="AJ830" s="705">
        <f t="shared" si="402"/>
        <v>814</v>
      </c>
      <c r="AK830" s="756">
        <v>0</v>
      </c>
      <c r="AL830" s="756">
        <v>0</v>
      </c>
      <c r="AM830" s="756">
        <v>0</v>
      </c>
      <c r="AN830" s="756">
        <v>0</v>
      </c>
      <c r="AO830" s="756">
        <v>0</v>
      </c>
      <c r="AP830" s="756">
        <v>0</v>
      </c>
      <c r="AQ830" s="756">
        <v>0</v>
      </c>
      <c r="AR830" s="646">
        <f t="shared" si="417"/>
        <v>0</v>
      </c>
      <c r="AS830" s="594"/>
      <c r="AT830" s="705">
        <f t="shared" si="403"/>
        <v>814</v>
      </c>
      <c r="AU830" s="756">
        <v>0</v>
      </c>
      <c r="AV830" s="756">
        <v>0</v>
      </c>
      <c r="AW830" s="756">
        <v>0</v>
      </c>
      <c r="AX830" s="756">
        <v>0</v>
      </c>
      <c r="AY830" s="756">
        <v>0</v>
      </c>
      <c r="AZ830" s="767">
        <f t="shared" si="426"/>
        <v>0</v>
      </c>
      <c r="BA830" s="756">
        <v>0</v>
      </c>
      <c r="BB830" s="756">
        <v>0</v>
      </c>
      <c r="BC830" s="756">
        <v>0</v>
      </c>
      <c r="BD830" s="756">
        <v>0</v>
      </c>
      <c r="BE830" s="767">
        <f t="shared" si="404"/>
        <v>0</v>
      </c>
      <c r="BF830" s="646">
        <f t="shared" si="405"/>
        <v>0</v>
      </c>
      <c r="BG830" s="594"/>
      <c r="BH830" s="705">
        <f t="shared" si="395"/>
        <v>814</v>
      </c>
      <c r="BI830" s="646">
        <f t="shared" si="406"/>
        <v>0</v>
      </c>
      <c r="BJ830" s="594"/>
      <c r="BK830" s="705">
        <f t="shared" si="407"/>
        <v>814</v>
      </c>
      <c r="BL830" s="756">
        <v>0</v>
      </c>
      <c r="BM830" s="756">
        <v>0</v>
      </c>
      <c r="BN830" s="756">
        <v>0</v>
      </c>
      <c r="BO830" s="756">
        <v>0</v>
      </c>
      <c r="BP830" s="756">
        <v>0</v>
      </c>
      <c r="BQ830" s="756">
        <v>0</v>
      </c>
      <c r="BR830" s="756">
        <v>0</v>
      </c>
      <c r="BS830" s="646">
        <f t="shared" si="418"/>
        <v>0</v>
      </c>
      <c r="BT830" s="594"/>
      <c r="BU830" s="705">
        <f t="shared" si="408"/>
        <v>814</v>
      </c>
      <c r="BV830" s="756">
        <v>0</v>
      </c>
      <c r="BW830" s="756">
        <v>0</v>
      </c>
      <c r="BX830" s="756">
        <v>0</v>
      </c>
      <c r="BY830" s="756">
        <v>0</v>
      </c>
      <c r="BZ830" s="756">
        <v>0</v>
      </c>
      <c r="CA830" s="756">
        <v>0</v>
      </c>
      <c r="CB830" s="756">
        <v>0</v>
      </c>
      <c r="CC830" s="646">
        <f t="shared" si="419"/>
        <v>0</v>
      </c>
      <c r="CD830" s="594"/>
      <c r="CE830" s="705">
        <f t="shared" si="396"/>
        <v>814</v>
      </c>
      <c r="CF830" s="756">
        <f t="shared" si="425"/>
        <v>0</v>
      </c>
      <c r="CG830" s="756">
        <f t="shared" si="425"/>
        <v>0</v>
      </c>
      <c r="CH830" s="756">
        <f t="shared" si="425"/>
        <v>0</v>
      </c>
      <c r="CI830" s="756">
        <f t="shared" si="423"/>
        <v>0</v>
      </c>
      <c r="CJ830" s="756">
        <f t="shared" si="423"/>
        <v>0</v>
      </c>
      <c r="CK830" s="756">
        <f t="shared" si="423"/>
        <v>0</v>
      </c>
      <c r="CL830" s="756">
        <f t="shared" si="423"/>
        <v>0</v>
      </c>
      <c r="CM830" s="646">
        <f t="shared" si="420"/>
        <v>0</v>
      </c>
      <c r="CN830" s="594"/>
      <c r="CO830" s="705">
        <f t="shared" si="397"/>
        <v>814</v>
      </c>
      <c r="CP830" s="756">
        <v>0</v>
      </c>
      <c r="CQ830" s="756">
        <v>0</v>
      </c>
      <c r="CR830" s="756">
        <v>0</v>
      </c>
      <c r="CS830" s="756">
        <v>0</v>
      </c>
      <c r="CT830" s="756">
        <v>0</v>
      </c>
      <c r="CU830" s="756">
        <v>0</v>
      </c>
      <c r="CV830" s="756">
        <v>0</v>
      </c>
      <c r="CW830" s="646">
        <f t="shared" si="421"/>
        <v>0</v>
      </c>
      <c r="CX830" s="685"/>
      <c r="CY830" s="705">
        <f t="shared" si="398"/>
        <v>814</v>
      </c>
      <c r="CZ830" s="756">
        <v>0</v>
      </c>
      <c r="DA830" s="756">
        <v>0</v>
      </c>
      <c r="DB830" s="756">
        <v>0</v>
      </c>
      <c r="DC830" s="756">
        <v>0</v>
      </c>
      <c r="DD830" s="756">
        <v>0</v>
      </c>
      <c r="DE830" s="767">
        <f t="shared" si="409"/>
        <v>0</v>
      </c>
      <c r="DF830" s="756">
        <v>0</v>
      </c>
      <c r="DG830" s="756">
        <v>0</v>
      </c>
      <c r="DH830" s="756">
        <v>0</v>
      </c>
      <c r="DI830" s="756">
        <v>0</v>
      </c>
      <c r="DJ830" s="767">
        <f t="shared" si="410"/>
        <v>0</v>
      </c>
      <c r="DK830" s="715">
        <f t="shared" si="411"/>
        <v>0</v>
      </c>
      <c r="DL830" s="685"/>
      <c r="DM830" s="705">
        <f t="shared" si="399"/>
        <v>814</v>
      </c>
      <c r="DN830" s="715">
        <f t="shared" si="412"/>
        <v>0</v>
      </c>
    </row>
    <row r="831" spans="2:118" x14ac:dyDescent="0.25">
      <c r="B831" s="705">
        <v>815</v>
      </c>
      <c r="C831" s="765">
        <f>(1+_xlfn.XLOOKUP(INT((B831-1)/12)+1,'ZC Curve'!$B$8:$B$107,'ZC Curve'!R$8:R$107,,0))^(1/12)-1</f>
        <v>0</v>
      </c>
      <c r="D831" s="766">
        <f t="shared" si="413"/>
        <v>1</v>
      </c>
      <c r="E831" s="685"/>
      <c r="F831" s="705">
        <v>815</v>
      </c>
      <c r="G831" s="756">
        <v>0</v>
      </c>
      <c r="H831" s="756">
        <v>0</v>
      </c>
      <c r="I831" s="756">
        <v>0</v>
      </c>
      <c r="J831" s="756">
        <v>0</v>
      </c>
      <c r="K831" s="756">
        <v>0</v>
      </c>
      <c r="L831" s="756">
        <v>0</v>
      </c>
      <c r="M831" s="756">
        <v>0</v>
      </c>
      <c r="N831" s="646">
        <f t="shared" si="414"/>
        <v>0</v>
      </c>
      <c r="O831" s="594"/>
      <c r="P831" s="705">
        <f t="shared" si="400"/>
        <v>815</v>
      </c>
      <c r="Q831" s="756">
        <v>0</v>
      </c>
      <c r="R831" s="756">
        <v>0</v>
      </c>
      <c r="S831" s="756">
        <v>0</v>
      </c>
      <c r="T831" s="756">
        <v>0</v>
      </c>
      <c r="U831" s="756">
        <v>0</v>
      </c>
      <c r="V831" s="756">
        <v>0</v>
      </c>
      <c r="W831" s="756">
        <v>0</v>
      </c>
      <c r="X831" s="646">
        <f t="shared" si="415"/>
        <v>0</v>
      </c>
      <c r="Y831" s="594"/>
      <c r="Z831" s="705">
        <f t="shared" si="401"/>
        <v>815</v>
      </c>
      <c r="AA831" s="756">
        <f t="shared" si="424"/>
        <v>0</v>
      </c>
      <c r="AB831" s="756">
        <f t="shared" si="424"/>
        <v>0</v>
      </c>
      <c r="AC831" s="756">
        <f t="shared" si="424"/>
        <v>0</v>
      </c>
      <c r="AD831" s="756">
        <f t="shared" si="422"/>
        <v>0</v>
      </c>
      <c r="AE831" s="756">
        <f t="shared" si="422"/>
        <v>0</v>
      </c>
      <c r="AF831" s="756">
        <f t="shared" si="422"/>
        <v>0</v>
      </c>
      <c r="AG831" s="756">
        <f t="shared" si="422"/>
        <v>0</v>
      </c>
      <c r="AH831" s="646">
        <f t="shared" si="416"/>
        <v>0</v>
      </c>
      <c r="AI831" s="594"/>
      <c r="AJ831" s="705">
        <f t="shared" si="402"/>
        <v>815</v>
      </c>
      <c r="AK831" s="756">
        <v>0</v>
      </c>
      <c r="AL831" s="756">
        <v>0</v>
      </c>
      <c r="AM831" s="756">
        <v>0</v>
      </c>
      <c r="AN831" s="756">
        <v>0</v>
      </c>
      <c r="AO831" s="756">
        <v>0</v>
      </c>
      <c r="AP831" s="756">
        <v>0</v>
      </c>
      <c r="AQ831" s="756">
        <v>0</v>
      </c>
      <c r="AR831" s="646">
        <f t="shared" si="417"/>
        <v>0</v>
      </c>
      <c r="AS831" s="594"/>
      <c r="AT831" s="705">
        <f t="shared" si="403"/>
        <v>815</v>
      </c>
      <c r="AU831" s="756">
        <v>0</v>
      </c>
      <c r="AV831" s="756">
        <v>0</v>
      </c>
      <c r="AW831" s="756">
        <v>0</v>
      </c>
      <c r="AX831" s="756">
        <v>0</v>
      </c>
      <c r="AY831" s="756">
        <v>0</v>
      </c>
      <c r="AZ831" s="767">
        <f t="shared" si="426"/>
        <v>0</v>
      </c>
      <c r="BA831" s="756">
        <v>0</v>
      </c>
      <c r="BB831" s="756">
        <v>0</v>
      </c>
      <c r="BC831" s="756">
        <v>0</v>
      </c>
      <c r="BD831" s="756">
        <v>0</v>
      </c>
      <c r="BE831" s="767">
        <f t="shared" si="404"/>
        <v>0</v>
      </c>
      <c r="BF831" s="646">
        <f t="shared" si="405"/>
        <v>0</v>
      </c>
      <c r="BG831" s="594"/>
      <c r="BH831" s="705">
        <f t="shared" si="395"/>
        <v>815</v>
      </c>
      <c r="BI831" s="646">
        <f t="shared" si="406"/>
        <v>0</v>
      </c>
      <c r="BJ831" s="594"/>
      <c r="BK831" s="705">
        <f t="shared" si="407"/>
        <v>815</v>
      </c>
      <c r="BL831" s="756">
        <v>0</v>
      </c>
      <c r="BM831" s="756">
        <v>0</v>
      </c>
      <c r="BN831" s="756">
        <v>0</v>
      </c>
      <c r="BO831" s="756">
        <v>0</v>
      </c>
      <c r="BP831" s="756">
        <v>0</v>
      </c>
      <c r="BQ831" s="756">
        <v>0</v>
      </c>
      <c r="BR831" s="756">
        <v>0</v>
      </c>
      <c r="BS831" s="646">
        <f t="shared" si="418"/>
        <v>0</v>
      </c>
      <c r="BT831" s="594"/>
      <c r="BU831" s="705">
        <f t="shared" si="408"/>
        <v>815</v>
      </c>
      <c r="BV831" s="756">
        <v>0</v>
      </c>
      <c r="BW831" s="756">
        <v>0</v>
      </c>
      <c r="BX831" s="756">
        <v>0</v>
      </c>
      <c r="BY831" s="756">
        <v>0</v>
      </c>
      <c r="BZ831" s="756">
        <v>0</v>
      </c>
      <c r="CA831" s="756">
        <v>0</v>
      </c>
      <c r="CB831" s="756">
        <v>0</v>
      </c>
      <c r="CC831" s="646">
        <f t="shared" si="419"/>
        <v>0</v>
      </c>
      <c r="CD831" s="594"/>
      <c r="CE831" s="705">
        <f t="shared" si="396"/>
        <v>815</v>
      </c>
      <c r="CF831" s="756">
        <f t="shared" si="425"/>
        <v>0</v>
      </c>
      <c r="CG831" s="756">
        <f t="shared" si="425"/>
        <v>0</v>
      </c>
      <c r="CH831" s="756">
        <f t="shared" si="425"/>
        <v>0</v>
      </c>
      <c r="CI831" s="756">
        <f t="shared" si="423"/>
        <v>0</v>
      </c>
      <c r="CJ831" s="756">
        <f t="shared" si="423"/>
        <v>0</v>
      </c>
      <c r="CK831" s="756">
        <f t="shared" si="423"/>
        <v>0</v>
      </c>
      <c r="CL831" s="756">
        <f t="shared" si="423"/>
        <v>0</v>
      </c>
      <c r="CM831" s="646">
        <f t="shared" si="420"/>
        <v>0</v>
      </c>
      <c r="CN831" s="594"/>
      <c r="CO831" s="705">
        <f t="shared" si="397"/>
        <v>815</v>
      </c>
      <c r="CP831" s="756">
        <v>0</v>
      </c>
      <c r="CQ831" s="756">
        <v>0</v>
      </c>
      <c r="CR831" s="756">
        <v>0</v>
      </c>
      <c r="CS831" s="756">
        <v>0</v>
      </c>
      <c r="CT831" s="756">
        <v>0</v>
      </c>
      <c r="CU831" s="756">
        <v>0</v>
      </c>
      <c r="CV831" s="756">
        <v>0</v>
      </c>
      <c r="CW831" s="646">
        <f t="shared" si="421"/>
        <v>0</v>
      </c>
      <c r="CX831" s="685"/>
      <c r="CY831" s="705">
        <f t="shared" si="398"/>
        <v>815</v>
      </c>
      <c r="CZ831" s="756">
        <v>0</v>
      </c>
      <c r="DA831" s="756">
        <v>0</v>
      </c>
      <c r="DB831" s="756">
        <v>0</v>
      </c>
      <c r="DC831" s="756">
        <v>0</v>
      </c>
      <c r="DD831" s="756">
        <v>0</v>
      </c>
      <c r="DE831" s="767">
        <f t="shared" si="409"/>
        <v>0</v>
      </c>
      <c r="DF831" s="756">
        <v>0</v>
      </c>
      <c r="DG831" s="756">
        <v>0</v>
      </c>
      <c r="DH831" s="756">
        <v>0</v>
      </c>
      <c r="DI831" s="756">
        <v>0</v>
      </c>
      <c r="DJ831" s="767">
        <f t="shared" si="410"/>
        <v>0</v>
      </c>
      <c r="DK831" s="715">
        <f t="shared" si="411"/>
        <v>0</v>
      </c>
      <c r="DL831" s="685"/>
      <c r="DM831" s="705">
        <f t="shared" si="399"/>
        <v>815</v>
      </c>
      <c r="DN831" s="715">
        <f t="shared" si="412"/>
        <v>0</v>
      </c>
    </row>
    <row r="832" spans="2:118" x14ac:dyDescent="0.25">
      <c r="B832" s="705">
        <v>816</v>
      </c>
      <c r="C832" s="765">
        <f>(1+_xlfn.XLOOKUP(INT((B832-1)/12)+1,'ZC Curve'!$B$8:$B$107,'ZC Curve'!R$8:R$107,,0))^(1/12)-1</f>
        <v>0</v>
      </c>
      <c r="D832" s="766">
        <f t="shared" si="413"/>
        <v>1</v>
      </c>
      <c r="E832" s="685"/>
      <c r="F832" s="705">
        <v>816</v>
      </c>
      <c r="G832" s="756">
        <v>0</v>
      </c>
      <c r="H832" s="756">
        <v>0</v>
      </c>
      <c r="I832" s="756">
        <v>0</v>
      </c>
      <c r="J832" s="756">
        <v>0</v>
      </c>
      <c r="K832" s="756">
        <v>0</v>
      </c>
      <c r="L832" s="756">
        <v>0</v>
      </c>
      <c r="M832" s="756">
        <v>0</v>
      </c>
      <c r="N832" s="646">
        <f t="shared" si="414"/>
        <v>0</v>
      </c>
      <c r="O832" s="594"/>
      <c r="P832" s="705">
        <f t="shared" si="400"/>
        <v>816</v>
      </c>
      <c r="Q832" s="756">
        <v>0</v>
      </c>
      <c r="R832" s="756">
        <v>0</v>
      </c>
      <c r="S832" s="756">
        <v>0</v>
      </c>
      <c r="T832" s="756">
        <v>0</v>
      </c>
      <c r="U832" s="756">
        <v>0</v>
      </c>
      <c r="V832" s="756">
        <v>0</v>
      </c>
      <c r="W832" s="756">
        <v>0</v>
      </c>
      <c r="X832" s="646">
        <f t="shared" si="415"/>
        <v>0</v>
      </c>
      <c r="Y832" s="594"/>
      <c r="Z832" s="705">
        <f t="shared" si="401"/>
        <v>816</v>
      </c>
      <c r="AA832" s="756">
        <f t="shared" si="424"/>
        <v>0</v>
      </c>
      <c r="AB832" s="756">
        <f t="shared" si="424"/>
        <v>0</v>
      </c>
      <c r="AC832" s="756">
        <f t="shared" si="424"/>
        <v>0</v>
      </c>
      <c r="AD832" s="756">
        <f t="shared" si="422"/>
        <v>0</v>
      </c>
      <c r="AE832" s="756">
        <f t="shared" si="422"/>
        <v>0</v>
      </c>
      <c r="AF832" s="756">
        <f t="shared" si="422"/>
        <v>0</v>
      </c>
      <c r="AG832" s="756">
        <f t="shared" si="422"/>
        <v>0</v>
      </c>
      <c r="AH832" s="646">
        <f t="shared" si="416"/>
        <v>0</v>
      </c>
      <c r="AI832" s="594"/>
      <c r="AJ832" s="705">
        <f t="shared" si="402"/>
        <v>816</v>
      </c>
      <c r="AK832" s="756">
        <v>0</v>
      </c>
      <c r="AL832" s="756">
        <v>0</v>
      </c>
      <c r="AM832" s="756">
        <v>0</v>
      </c>
      <c r="AN832" s="756">
        <v>0</v>
      </c>
      <c r="AO832" s="756">
        <v>0</v>
      </c>
      <c r="AP832" s="756">
        <v>0</v>
      </c>
      <c r="AQ832" s="756">
        <v>0</v>
      </c>
      <c r="AR832" s="646">
        <f t="shared" si="417"/>
        <v>0</v>
      </c>
      <c r="AS832" s="594"/>
      <c r="AT832" s="705">
        <f t="shared" si="403"/>
        <v>816</v>
      </c>
      <c r="AU832" s="756">
        <v>0</v>
      </c>
      <c r="AV832" s="756">
        <v>0</v>
      </c>
      <c r="AW832" s="756">
        <v>0</v>
      </c>
      <c r="AX832" s="756">
        <v>0</v>
      </c>
      <c r="AY832" s="756">
        <v>0</v>
      </c>
      <c r="AZ832" s="767">
        <f t="shared" si="426"/>
        <v>0</v>
      </c>
      <c r="BA832" s="756">
        <v>0</v>
      </c>
      <c r="BB832" s="756">
        <v>0</v>
      </c>
      <c r="BC832" s="756">
        <v>0</v>
      </c>
      <c r="BD832" s="756">
        <v>0</v>
      </c>
      <c r="BE832" s="767">
        <f t="shared" si="404"/>
        <v>0</v>
      </c>
      <c r="BF832" s="646">
        <f t="shared" si="405"/>
        <v>0</v>
      </c>
      <c r="BG832" s="594"/>
      <c r="BH832" s="705">
        <f t="shared" si="395"/>
        <v>816</v>
      </c>
      <c r="BI832" s="646">
        <f t="shared" si="406"/>
        <v>0</v>
      </c>
      <c r="BJ832" s="594"/>
      <c r="BK832" s="705">
        <f t="shared" si="407"/>
        <v>816</v>
      </c>
      <c r="BL832" s="756">
        <v>0</v>
      </c>
      <c r="BM832" s="756">
        <v>0</v>
      </c>
      <c r="BN832" s="756">
        <v>0</v>
      </c>
      <c r="BO832" s="756">
        <v>0</v>
      </c>
      <c r="BP832" s="756">
        <v>0</v>
      </c>
      <c r="BQ832" s="756">
        <v>0</v>
      </c>
      <c r="BR832" s="756">
        <v>0</v>
      </c>
      <c r="BS832" s="646">
        <f t="shared" si="418"/>
        <v>0</v>
      </c>
      <c r="BT832" s="594"/>
      <c r="BU832" s="705">
        <f t="shared" si="408"/>
        <v>816</v>
      </c>
      <c r="BV832" s="756">
        <v>0</v>
      </c>
      <c r="BW832" s="756">
        <v>0</v>
      </c>
      <c r="BX832" s="756">
        <v>0</v>
      </c>
      <c r="BY832" s="756">
        <v>0</v>
      </c>
      <c r="BZ832" s="756">
        <v>0</v>
      </c>
      <c r="CA832" s="756">
        <v>0</v>
      </c>
      <c r="CB832" s="756">
        <v>0</v>
      </c>
      <c r="CC832" s="646">
        <f t="shared" si="419"/>
        <v>0</v>
      </c>
      <c r="CD832" s="594"/>
      <c r="CE832" s="705">
        <f t="shared" si="396"/>
        <v>816</v>
      </c>
      <c r="CF832" s="756">
        <f t="shared" si="425"/>
        <v>0</v>
      </c>
      <c r="CG832" s="756">
        <f t="shared" si="425"/>
        <v>0</v>
      </c>
      <c r="CH832" s="756">
        <f t="shared" si="425"/>
        <v>0</v>
      </c>
      <c r="CI832" s="756">
        <f t="shared" si="423"/>
        <v>0</v>
      </c>
      <c r="CJ832" s="756">
        <f t="shared" si="423"/>
        <v>0</v>
      </c>
      <c r="CK832" s="756">
        <f t="shared" si="423"/>
        <v>0</v>
      </c>
      <c r="CL832" s="756">
        <f t="shared" si="423"/>
        <v>0</v>
      </c>
      <c r="CM832" s="646">
        <f t="shared" si="420"/>
        <v>0</v>
      </c>
      <c r="CN832" s="594"/>
      <c r="CO832" s="705">
        <f t="shared" si="397"/>
        <v>816</v>
      </c>
      <c r="CP832" s="756">
        <v>0</v>
      </c>
      <c r="CQ832" s="756">
        <v>0</v>
      </c>
      <c r="CR832" s="756">
        <v>0</v>
      </c>
      <c r="CS832" s="756">
        <v>0</v>
      </c>
      <c r="CT832" s="756">
        <v>0</v>
      </c>
      <c r="CU832" s="756">
        <v>0</v>
      </c>
      <c r="CV832" s="756">
        <v>0</v>
      </c>
      <c r="CW832" s="646">
        <f t="shared" si="421"/>
        <v>0</v>
      </c>
      <c r="CX832" s="685"/>
      <c r="CY832" s="705">
        <f t="shared" si="398"/>
        <v>816</v>
      </c>
      <c r="CZ832" s="756">
        <v>0</v>
      </c>
      <c r="DA832" s="756">
        <v>0</v>
      </c>
      <c r="DB832" s="756">
        <v>0</v>
      </c>
      <c r="DC832" s="756">
        <v>0</v>
      </c>
      <c r="DD832" s="756">
        <v>0</v>
      </c>
      <c r="DE832" s="767">
        <f t="shared" si="409"/>
        <v>0</v>
      </c>
      <c r="DF832" s="756">
        <v>0</v>
      </c>
      <c r="DG832" s="756">
        <v>0</v>
      </c>
      <c r="DH832" s="756">
        <v>0</v>
      </c>
      <c r="DI832" s="756">
        <v>0</v>
      </c>
      <c r="DJ832" s="767">
        <f t="shared" si="410"/>
        <v>0</v>
      </c>
      <c r="DK832" s="715">
        <f t="shared" si="411"/>
        <v>0</v>
      </c>
      <c r="DL832" s="685"/>
      <c r="DM832" s="705">
        <f t="shared" si="399"/>
        <v>816</v>
      </c>
      <c r="DN832" s="715">
        <f t="shared" si="412"/>
        <v>0</v>
      </c>
    </row>
    <row r="833" spans="2:118" x14ac:dyDescent="0.25">
      <c r="B833" s="705">
        <v>817</v>
      </c>
      <c r="C833" s="765">
        <f>(1+_xlfn.XLOOKUP(INT((B833-1)/12)+1,'ZC Curve'!$B$8:$B$107,'ZC Curve'!R$8:R$107,,0))^(1/12)-1</f>
        <v>0</v>
      </c>
      <c r="D833" s="766">
        <f t="shared" si="413"/>
        <v>1</v>
      </c>
      <c r="E833" s="685"/>
      <c r="F833" s="705">
        <v>817</v>
      </c>
      <c r="G833" s="756">
        <v>0</v>
      </c>
      <c r="H833" s="756">
        <v>0</v>
      </c>
      <c r="I833" s="756">
        <v>0</v>
      </c>
      <c r="J833" s="756">
        <v>0</v>
      </c>
      <c r="K833" s="756">
        <v>0</v>
      </c>
      <c r="L833" s="756">
        <v>0</v>
      </c>
      <c r="M833" s="756">
        <v>0</v>
      </c>
      <c r="N833" s="646">
        <f t="shared" si="414"/>
        <v>0</v>
      </c>
      <c r="O833" s="594"/>
      <c r="P833" s="705">
        <f t="shared" si="400"/>
        <v>817</v>
      </c>
      <c r="Q833" s="756">
        <v>0</v>
      </c>
      <c r="R833" s="756">
        <v>0</v>
      </c>
      <c r="S833" s="756">
        <v>0</v>
      </c>
      <c r="T833" s="756">
        <v>0</v>
      </c>
      <c r="U833" s="756">
        <v>0</v>
      </c>
      <c r="V833" s="756">
        <v>0</v>
      </c>
      <c r="W833" s="756">
        <v>0</v>
      </c>
      <c r="X833" s="646">
        <f t="shared" si="415"/>
        <v>0</v>
      </c>
      <c r="Y833" s="594"/>
      <c r="Z833" s="705">
        <f t="shared" si="401"/>
        <v>817</v>
      </c>
      <c r="AA833" s="756">
        <f t="shared" si="424"/>
        <v>0</v>
      </c>
      <c r="AB833" s="756">
        <f t="shared" si="424"/>
        <v>0</v>
      </c>
      <c r="AC833" s="756">
        <f t="shared" si="424"/>
        <v>0</v>
      </c>
      <c r="AD833" s="756">
        <f t="shared" si="422"/>
        <v>0</v>
      </c>
      <c r="AE833" s="756">
        <f t="shared" si="422"/>
        <v>0</v>
      </c>
      <c r="AF833" s="756">
        <f t="shared" si="422"/>
        <v>0</v>
      </c>
      <c r="AG833" s="756">
        <f t="shared" si="422"/>
        <v>0</v>
      </c>
      <c r="AH833" s="646">
        <f t="shared" si="416"/>
        <v>0</v>
      </c>
      <c r="AI833" s="594"/>
      <c r="AJ833" s="705">
        <f t="shared" si="402"/>
        <v>817</v>
      </c>
      <c r="AK833" s="756">
        <v>0</v>
      </c>
      <c r="AL833" s="756">
        <v>0</v>
      </c>
      <c r="AM833" s="756">
        <v>0</v>
      </c>
      <c r="AN833" s="756">
        <v>0</v>
      </c>
      <c r="AO833" s="756">
        <v>0</v>
      </c>
      <c r="AP833" s="756">
        <v>0</v>
      </c>
      <c r="AQ833" s="756">
        <v>0</v>
      </c>
      <c r="AR833" s="646">
        <f t="shared" si="417"/>
        <v>0</v>
      </c>
      <c r="AS833" s="594"/>
      <c r="AT833" s="705">
        <f t="shared" si="403"/>
        <v>817</v>
      </c>
      <c r="AU833" s="756">
        <v>0</v>
      </c>
      <c r="AV833" s="756">
        <v>0</v>
      </c>
      <c r="AW833" s="756">
        <v>0</v>
      </c>
      <c r="AX833" s="756">
        <v>0</v>
      </c>
      <c r="AY833" s="756">
        <v>0</v>
      </c>
      <c r="AZ833" s="767">
        <f t="shared" si="426"/>
        <v>0</v>
      </c>
      <c r="BA833" s="756">
        <v>0</v>
      </c>
      <c r="BB833" s="756">
        <v>0</v>
      </c>
      <c r="BC833" s="756">
        <v>0</v>
      </c>
      <c r="BD833" s="756">
        <v>0</v>
      </c>
      <c r="BE833" s="767">
        <f t="shared" si="404"/>
        <v>0</v>
      </c>
      <c r="BF833" s="646">
        <f t="shared" si="405"/>
        <v>0</v>
      </c>
      <c r="BG833" s="594"/>
      <c r="BH833" s="705">
        <f t="shared" si="395"/>
        <v>817</v>
      </c>
      <c r="BI833" s="646">
        <f t="shared" si="406"/>
        <v>0</v>
      </c>
      <c r="BJ833" s="594"/>
      <c r="BK833" s="705">
        <f t="shared" si="407"/>
        <v>817</v>
      </c>
      <c r="BL833" s="756">
        <v>0</v>
      </c>
      <c r="BM833" s="756">
        <v>0</v>
      </c>
      <c r="BN833" s="756">
        <v>0</v>
      </c>
      <c r="BO833" s="756">
        <v>0</v>
      </c>
      <c r="BP833" s="756">
        <v>0</v>
      </c>
      <c r="BQ833" s="756">
        <v>0</v>
      </c>
      <c r="BR833" s="756">
        <v>0</v>
      </c>
      <c r="BS833" s="646">
        <f t="shared" si="418"/>
        <v>0</v>
      </c>
      <c r="BT833" s="594"/>
      <c r="BU833" s="705">
        <f t="shared" si="408"/>
        <v>817</v>
      </c>
      <c r="BV833" s="756">
        <v>0</v>
      </c>
      <c r="BW833" s="756">
        <v>0</v>
      </c>
      <c r="BX833" s="756">
        <v>0</v>
      </c>
      <c r="BY833" s="756">
        <v>0</v>
      </c>
      <c r="BZ833" s="756">
        <v>0</v>
      </c>
      <c r="CA833" s="756">
        <v>0</v>
      </c>
      <c r="CB833" s="756">
        <v>0</v>
      </c>
      <c r="CC833" s="646">
        <f t="shared" si="419"/>
        <v>0</v>
      </c>
      <c r="CD833" s="594"/>
      <c r="CE833" s="705">
        <f t="shared" si="396"/>
        <v>817</v>
      </c>
      <c r="CF833" s="756">
        <f t="shared" si="425"/>
        <v>0</v>
      </c>
      <c r="CG833" s="756">
        <f t="shared" si="425"/>
        <v>0</v>
      </c>
      <c r="CH833" s="756">
        <f t="shared" si="425"/>
        <v>0</v>
      </c>
      <c r="CI833" s="756">
        <f t="shared" si="423"/>
        <v>0</v>
      </c>
      <c r="CJ833" s="756">
        <f t="shared" si="423"/>
        <v>0</v>
      </c>
      <c r="CK833" s="756">
        <f t="shared" si="423"/>
        <v>0</v>
      </c>
      <c r="CL833" s="756">
        <f t="shared" si="423"/>
        <v>0</v>
      </c>
      <c r="CM833" s="646">
        <f t="shared" si="420"/>
        <v>0</v>
      </c>
      <c r="CN833" s="594"/>
      <c r="CO833" s="705">
        <f t="shared" si="397"/>
        <v>817</v>
      </c>
      <c r="CP833" s="756">
        <v>0</v>
      </c>
      <c r="CQ833" s="756">
        <v>0</v>
      </c>
      <c r="CR833" s="756">
        <v>0</v>
      </c>
      <c r="CS833" s="756">
        <v>0</v>
      </c>
      <c r="CT833" s="756">
        <v>0</v>
      </c>
      <c r="CU833" s="756">
        <v>0</v>
      </c>
      <c r="CV833" s="756">
        <v>0</v>
      </c>
      <c r="CW833" s="646">
        <f t="shared" si="421"/>
        <v>0</v>
      </c>
      <c r="CX833" s="685"/>
      <c r="CY833" s="705">
        <f t="shared" si="398"/>
        <v>817</v>
      </c>
      <c r="CZ833" s="756">
        <v>0</v>
      </c>
      <c r="DA833" s="756">
        <v>0</v>
      </c>
      <c r="DB833" s="756">
        <v>0</v>
      </c>
      <c r="DC833" s="756">
        <v>0</v>
      </c>
      <c r="DD833" s="756">
        <v>0</v>
      </c>
      <c r="DE833" s="767">
        <f t="shared" si="409"/>
        <v>0</v>
      </c>
      <c r="DF833" s="756">
        <v>0</v>
      </c>
      <c r="DG833" s="756">
        <v>0</v>
      </c>
      <c r="DH833" s="756">
        <v>0</v>
      </c>
      <c r="DI833" s="756">
        <v>0</v>
      </c>
      <c r="DJ833" s="767">
        <f t="shared" si="410"/>
        <v>0</v>
      </c>
      <c r="DK833" s="715">
        <f t="shared" si="411"/>
        <v>0</v>
      </c>
      <c r="DL833" s="685"/>
      <c r="DM833" s="705">
        <f t="shared" si="399"/>
        <v>817</v>
      </c>
      <c r="DN833" s="715">
        <f t="shared" si="412"/>
        <v>0</v>
      </c>
    </row>
    <row r="834" spans="2:118" x14ac:dyDescent="0.25">
      <c r="B834" s="705">
        <v>818</v>
      </c>
      <c r="C834" s="765">
        <f>(1+_xlfn.XLOOKUP(INT((B834-1)/12)+1,'ZC Curve'!$B$8:$B$107,'ZC Curve'!R$8:R$107,,0))^(1/12)-1</f>
        <v>0</v>
      </c>
      <c r="D834" s="766">
        <f t="shared" si="413"/>
        <v>1</v>
      </c>
      <c r="E834" s="685"/>
      <c r="F834" s="705">
        <v>818</v>
      </c>
      <c r="G834" s="756">
        <v>0</v>
      </c>
      <c r="H834" s="756">
        <v>0</v>
      </c>
      <c r="I834" s="756">
        <v>0</v>
      </c>
      <c r="J834" s="756">
        <v>0</v>
      </c>
      <c r="K834" s="756">
        <v>0</v>
      </c>
      <c r="L834" s="756">
        <v>0</v>
      </c>
      <c r="M834" s="756">
        <v>0</v>
      </c>
      <c r="N834" s="646">
        <f t="shared" si="414"/>
        <v>0</v>
      </c>
      <c r="O834" s="594"/>
      <c r="P834" s="705">
        <f t="shared" si="400"/>
        <v>818</v>
      </c>
      <c r="Q834" s="756">
        <v>0</v>
      </c>
      <c r="R834" s="756">
        <v>0</v>
      </c>
      <c r="S834" s="756">
        <v>0</v>
      </c>
      <c r="T834" s="756">
        <v>0</v>
      </c>
      <c r="U834" s="756">
        <v>0</v>
      </c>
      <c r="V834" s="756">
        <v>0</v>
      </c>
      <c r="W834" s="756">
        <v>0</v>
      </c>
      <c r="X834" s="646">
        <f t="shared" si="415"/>
        <v>0</v>
      </c>
      <c r="Y834" s="594"/>
      <c r="Z834" s="705">
        <f t="shared" si="401"/>
        <v>818</v>
      </c>
      <c r="AA834" s="756">
        <f t="shared" si="424"/>
        <v>0</v>
      </c>
      <c r="AB834" s="756">
        <f t="shared" si="424"/>
        <v>0</v>
      </c>
      <c r="AC834" s="756">
        <f t="shared" si="424"/>
        <v>0</v>
      </c>
      <c r="AD834" s="756">
        <f t="shared" si="422"/>
        <v>0</v>
      </c>
      <c r="AE834" s="756">
        <f t="shared" si="422"/>
        <v>0</v>
      </c>
      <c r="AF834" s="756">
        <f t="shared" si="422"/>
        <v>0</v>
      </c>
      <c r="AG834" s="756">
        <f t="shared" si="422"/>
        <v>0</v>
      </c>
      <c r="AH834" s="646">
        <f t="shared" si="416"/>
        <v>0</v>
      </c>
      <c r="AI834" s="594"/>
      <c r="AJ834" s="705">
        <f t="shared" si="402"/>
        <v>818</v>
      </c>
      <c r="AK834" s="756">
        <v>0</v>
      </c>
      <c r="AL834" s="756">
        <v>0</v>
      </c>
      <c r="AM834" s="756">
        <v>0</v>
      </c>
      <c r="AN834" s="756">
        <v>0</v>
      </c>
      <c r="AO834" s="756">
        <v>0</v>
      </c>
      <c r="AP834" s="756">
        <v>0</v>
      </c>
      <c r="AQ834" s="756">
        <v>0</v>
      </c>
      <c r="AR834" s="646">
        <f t="shared" si="417"/>
        <v>0</v>
      </c>
      <c r="AS834" s="594"/>
      <c r="AT834" s="705">
        <f t="shared" si="403"/>
        <v>818</v>
      </c>
      <c r="AU834" s="756">
        <v>0</v>
      </c>
      <c r="AV834" s="756">
        <v>0</v>
      </c>
      <c r="AW834" s="756">
        <v>0</v>
      </c>
      <c r="AX834" s="756">
        <v>0</v>
      </c>
      <c r="AY834" s="756">
        <v>0</v>
      </c>
      <c r="AZ834" s="767">
        <f t="shared" si="426"/>
        <v>0</v>
      </c>
      <c r="BA834" s="756">
        <v>0</v>
      </c>
      <c r="BB834" s="756">
        <v>0</v>
      </c>
      <c r="BC834" s="756">
        <v>0</v>
      </c>
      <c r="BD834" s="756">
        <v>0</v>
      </c>
      <c r="BE834" s="767">
        <f t="shared" si="404"/>
        <v>0</v>
      </c>
      <c r="BF834" s="646">
        <f t="shared" si="405"/>
        <v>0</v>
      </c>
      <c r="BG834" s="594"/>
      <c r="BH834" s="705">
        <f t="shared" si="395"/>
        <v>818</v>
      </c>
      <c r="BI834" s="646">
        <f t="shared" si="406"/>
        <v>0</v>
      </c>
      <c r="BJ834" s="594"/>
      <c r="BK834" s="705">
        <f t="shared" si="407"/>
        <v>818</v>
      </c>
      <c r="BL834" s="756">
        <v>0</v>
      </c>
      <c r="BM834" s="756">
        <v>0</v>
      </c>
      <c r="BN834" s="756">
        <v>0</v>
      </c>
      <c r="BO834" s="756">
        <v>0</v>
      </c>
      <c r="BP834" s="756">
        <v>0</v>
      </c>
      <c r="BQ834" s="756">
        <v>0</v>
      </c>
      <c r="BR834" s="756">
        <v>0</v>
      </c>
      <c r="BS834" s="646">
        <f t="shared" si="418"/>
        <v>0</v>
      </c>
      <c r="BT834" s="594"/>
      <c r="BU834" s="705">
        <f t="shared" si="408"/>
        <v>818</v>
      </c>
      <c r="BV834" s="756">
        <v>0</v>
      </c>
      <c r="BW834" s="756">
        <v>0</v>
      </c>
      <c r="BX834" s="756">
        <v>0</v>
      </c>
      <c r="BY834" s="756">
        <v>0</v>
      </c>
      <c r="BZ834" s="756">
        <v>0</v>
      </c>
      <c r="CA834" s="756">
        <v>0</v>
      </c>
      <c r="CB834" s="756">
        <v>0</v>
      </c>
      <c r="CC834" s="646">
        <f t="shared" si="419"/>
        <v>0</v>
      </c>
      <c r="CD834" s="594"/>
      <c r="CE834" s="705">
        <f t="shared" si="396"/>
        <v>818</v>
      </c>
      <c r="CF834" s="756">
        <f t="shared" si="425"/>
        <v>0</v>
      </c>
      <c r="CG834" s="756">
        <f t="shared" si="425"/>
        <v>0</v>
      </c>
      <c r="CH834" s="756">
        <f t="shared" si="425"/>
        <v>0</v>
      </c>
      <c r="CI834" s="756">
        <f t="shared" si="423"/>
        <v>0</v>
      </c>
      <c r="CJ834" s="756">
        <f t="shared" si="423"/>
        <v>0</v>
      </c>
      <c r="CK834" s="756">
        <f t="shared" si="423"/>
        <v>0</v>
      </c>
      <c r="CL834" s="756">
        <f t="shared" si="423"/>
        <v>0</v>
      </c>
      <c r="CM834" s="646">
        <f t="shared" si="420"/>
        <v>0</v>
      </c>
      <c r="CN834" s="594"/>
      <c r="CO834" s="705">
        <f t="shared" si="397"/>
        <v>818</v>
      </c>
      <c r="CP834" s="756">
        <v>0</v>
      </c>
      <c r="CQ834" s="756">
        <v>0</v>
      </c>
      <c r="CR834" s="756">
        <v>0</v>
      </c>
      <c r="CS834" s="756">
        <v>0</v>
      </c>
      <c r="CT834" s="756">
        <v>0</v>
      </c>
      <c r="CU834" s="756">
        <v>0</v>
      </c>
      <c r="CV834" s="756">
        <v>0</v>
      </c>
      <c r="CW834" s="646">
        <f t="shared" si="421"/>
        <v>0</v>
      </c>
      <c r="CX834" s="685"/>
      <c r="CY834" s="705">
        <f t="shared" si="398"/>
        <v>818</v>
      </c>
      <c r="CZ834" s="756">
        <v>0</v>
      </c>
      <c r="DA834" s="756">
        <v>0</v>
      </c>
      <c r="DB834" s="756">
        <v>0</v>
      </c>
      <c r="DC834" s="756">
        <v>0</v>
      </c>
      <c r="DD834" s="756">
        <v>0</v>
      </c>
      <c r="DE834" s="767">
        <f t="shared" si="409"/>
        <v>0</v>
      </c>
      <c r="DF834" s="756">
        <v>0</v>
      </c>
      <c r="DG834" s="756">
        <v>0</v>
      </c>
      <c r="DH834" s="756">
        <v>0</v>
      </c>
      <c r="DI834" s="756">
        <v>0</v>
      </c>
      <c r="DJ834" s="767">
        <f t="shared" si="410"/>
        <v>0</v>
      </c>
      <c r="DK834" s="715">
        <f t="shared" si="411"/>
        <v>0</v>
      </c>
      <c r="DL834" s="685"/>
      <c r="DM834" s="705">
        <f t="shared" si="399"/>
        <v>818</v>
      </c>
      <c r="DN834" s="715">
        <f t="shared" si="412"/>
        <v>0</v>
      </c>
    </row>
    <row r="835" spans="2:118" x14ac:dyDescent="0.25">
      <c r="B835" s="705">
        <v>819</v>
      </c>
      <c r="C835" s="765">
        <f>(1+_xlfn.XLOOKUP(INT((B835-1)/12)+1,'ZC Curve'!$B$8:$B$107,'ZC Curve'!R$8:R$107,,0))^(1/12)-1</f>
        <v>0</v>
      </c>
      <c r="D835" s="766">
        <f t="shared" si="413"/>
        <v>1</v>
      </c>
      <c r="E835" s="685"/>
      <c r="F835" s="705">
        <v>819</v>
      </c>
      <c r="G835" s="756">
        <v>0</v>
      </c>
      <c r="H835" s="756">
        <v>0</v>
      </c>
      <c r="I835" s="756">
        <v>0</v>
      </c>
      <c r="J835" s="756">
        <v>0</v>
      </c>
      <c r="K835" s="756">
        <v>0</v>
      </c>
      <c r="L835" s="756">
        <v>0</v>
      </c>
      <c r="M835" s="756">
        <v>0</v>
      </c>
      <c r="N835" s="646">
        <f t="shared" si="414"/>
        <v>0</v>
      </c>
      <c r="O835" s="594"/>
      <c r="P835" s="705">
        <f t="shared" si="400"/>
        <v>819</v>
      </c>
      <c r="Q835" s="756">
        <v>0</v>
      </c>
      <c r="R835" s="756">
        <v>0</v>
      </c>
      <c r="S835" s="756">
        <v>0</v>
      </c>
      <c r="T835" s="756">
        <v>0</v>
      </c>
      <c r="U835" s="756">
        <v>0</v>
      </c>
      <c r="V835" s="756">
        <v>0</v>
      </c>
      <c r="W835" s="756">
        <v>0</v>
      </c>
      <c r="X835" s="646">
        <f t="shared" si="415"/>
        <v>0</v>
      </c>
      <c r="Y835" s="594"/>
      <c r="Z835" s="705">
        <f t="shared" si="401"/>
        <v>819</v>
      </c>
      <c r="AA835" s="756">
        <f t="shared" si="424"/>
        <v>0</v>
      </c>
      <c r="AB835" s="756">
        <f t="shared" si="424"/>
        <v>0</v>
      </c>
      <c r="AC835" s="756">
        <f t="shared" si="424"/>
        <v>0</v>
      </c>
      <c r="AD835" s="756">
        <f t="shared" si="422"/>
        <v>0</v>
      </c>
      <c r="AE835" s="756">
        <f t="shared" si="422"/>
        <v>0</v>
      </c>
      <c r="AF835" s="756">
        <f t="shared" si="422"/>
        <v>0</v>
      </c>
      <c r="AG835" s="756">
        <f t="shared" si="422"/>
        <v>0</v>
      </c>
      <c r="AH835" s="646">
        <f t="shared" si="416"/>
        <v>0</v>
      </c>
      <c r="AI835" s="594"/>
      <c r="AJ835" s="705">
        <f t="shared" si="402"/>
        <v>819</v>
      </c>
      <c r="AK835" s="756">
        <v>0</v>
      </c>
      <c r="AL835" s="756">
        <v>0</v>
      </c>
      <c r="AM835" s="756">
        <v>0</v>
      </c>
      <c r="AN835" s="756">
        <v>0</v>
      </c>
      <c r="AO835" s="756">
        <v>0</v>
      </c>
      <c r="AP835" s="756">
        <v>0</v>
      </c>
      <c r="AQ835" s="756">
        <v>0</v>
      </c>
      <c r="AR835" s="646">
        <f t="shared" si="417"/>
        <v>0</v>
      </c>
      <c r="AS835" s="594"/>
      <c r="AT835" s="705">
        <f t="shared" si="403"/>
        <v>819</v>
      </c>
      <c r="AU835" s="756">
        <v>0</v>
      </c>
      <c r="AV835" s="756">
        <v>0</v>
      </c>
      <c r="AW835" s="756">
        <v>0</v>
      </c>
      <c r="AX835" s="756">
        <v>0</v>
      </c>
      <c r="AY835" s="756">
        <v>0</v>
      </c>
      <c r="AZ835" s="767">
        <f t="shared" si="426"/>
        <v>0</v>
      </c>
      <c r="BA835" s="756">
        <v>0</v>
      </c>
      <c r="BB835" s="756">
        <v>0</v>
      </c>
      <c r="BC835" s="756">
        <v>0</v>
      </c>
      <c r="BD835" s="756">
        <v>0</v>
      </c>
      <c r="BE835" s="767">
        <f t="shared" si="404"/>
        <v>0</v>
      </c>
      <c r="BF835" s="646">
        <f t="shared" si="405"/>
        <v>0</v>
      </c>
      <c r="BG835" s="594"/>
      <c r="BH835" s="705">
        <f t="shared" si="395"/>
        <v>819</v>
      </c>
      <c r="BI835" s="646">
        <f t="shared" si="406"/>
        <v>0</v>
      </c>
      <c r="BJ835" s="594"/>
      <c r="BK835" s="705">
        <f t="shared" si="407"/>
        <v>819</v>
      </c>
      <c r="BL835" s="756">
        <v>0</v>
      </c>
      <c r="BM835" s="756">
        <v>0</v>
      </c>
      <c r="BN835" s="756">
        <v>0</v>
      </c>
      <c r="BO835" s="756">
        <v>0</v>
      </c>
      <c r="BP835" s="756">
        <v>0</v>
      </c>
      <c r="BQ835" s="756">
        <v>0</v>
      </c>
      <c r="BR835" s="756">
        <v>0</v>
      </c>
      <c r="BS835" s="646">
        <f t="shared" si="418"/>
        <v>0</v>
      </c>
      <c r="BT835" s="594"/>
      <c r="BU835" s="705">
        <f t="shared" si="408"/>
        <v>819</v>
      </c>
      <c r="BV835" s="756">
        <v>0</v>
      </c>
      <c r="BW835" s="756">
        <v>0</v>
      </c>
      <c r="BX835" s="756">
        <v>0</v>
      </c>
      <c r="BY835" s="756">
        <v>0</v>
      </c>
      <c r="BZ835" s="756">
        <v>0</v>
      </c>
      <c r="CA835" s="756">
        <v>0</v>
      </c>
      <c r="CB835" s="756">
        <v>0</v>
      </c>
      <c r="CC835" s="646">
        <f t="shared" si="419"/>
        <v>0</v>
      </c>
      <c r="CD835" s="594"/>
      <c r="CE835" s="705">
        <f t="shared" si="396"/>
        <v>819</v>
      </c>
      <c r="CF835" s="756">
        <f t="shared" si="425"/>
        <v>0</v>
      </c>
      <c r="CG835" s="756">
        <f t="shared" si="425"/>
        <v>0</v>
      </c>
      <c r="CH835" s="756">
        <f t="shared" si="425"/>
        <v>0</v>
      </c>
      <c r="CI835" s="756">
        <f t="shared" si="423"/>
        <v>0</v>
      </c>
      <c r="CJ835" s="756">
        <f t="shared" si="423"/>
        <v>0</v>
      </c>
      <c r="CK835" s="756">
        <f t="shared" si="423"/>
        <v>0</v>
      </c>
      <c r="CL835" s="756">
        <f t="shared" si="423"/>
        <v>0</v>
      </c>
      <c r="CM835" s="646">
        <f t="shared" si="420"/>
        <v>0</v>
      </c>
      <c r="CN835" s="594"/>
      <c r="CO835" s="705">
        <f t="shared" si="397"/>
        <v>819</v>
      </c>
      <c r="CP835" s="756">
        <v>0</v>
      </c>
      <c r="CQ835" s="756">
        <v>0</v>
      </c>
      <c r="CR835" s="756">
        <v>0</v>
      </c>
      <c r="CS835" s="756">
        <v>0</v>
      </c>
      <c r="CT835" s="756">
        <v>0</v>
      </c>
      <c r="CU835" s="756">
        <v>0</v>
      </c>
      <c r="CV835" s="756">
        <v>0</v>
      </c>
      <c r="CW835" s="646">
        <f t="shared" si="421"/>
        <v>0</v>
      </c>
      <c r="CX835" s="685"/>
      <c r="CY835" s="705">
        <f t="shared" si="398"/>
        <v>819</v>
      </c>
      <c r="CZ835" s="756">
        <v>0</v>
      </c>
      <c r="DA835" s="756">
        <v>0</v>
      </c>
      <c r="DB835" s="756">
        <v>0</v>
      </c>
      <c r="DC835" s="756">
        <v>0</v>
      </c>
      <c r="DD835" s="756">
        <v>0</v>
      </c>
      <c r="DE835" s="767">
        <f t="shared" si="409"/>
        <v>0</v>
      </c>
      <c r="DF835" s="756">
        <v>0</v>
      </c>
      <c r="DG835" s="756">
        <v>0</v>
      </c>
      <c r="DH835" s="756">
        <v>0</v>
      </c>
      <c r="DI835" s="756">
        <v>0</v>
      </c>
      <c r="DJ835" s="767">
        <f t="shared" si="410"/>
        <v>0</v>
      </c>
      <c r="DK835" s="715">
        <f t="shared" si="411"/>
        <v>0</v>
      </c>
      <c r="DL835" s="685"/>
      <c r="DM835" s="705">
        <f t="shared" si="399"/>
        <v>819</v>
      </c>
      <c r="DN835" s="715">
        <f t="shared" si="412"/>
        <v>0</v>
      </c>
    </row>
    <row r="836" spans="2:118" x14ac:dyDescent="0.25">
      <c r="B836" s="705">
        <v>820</v>
      </c>
      <c r="C836" s="765">
        <f>(1+_xlfn.XLOOKUP(INT((B836-1)/12)+1,'ZC Curve'!$B$8:$B$107,'ZC Curve'!R$8:R$107,,0))^(1/12)-1</f>
        <v>0</v>
      </c>
      <c r="D836" s="766">
        <f t="shared" si="413"/>
        <v>1</v>
      </c>
      <c r="E836" s="685"/>
      <c r="F836" s="705">
        <v>820</v>
      </c>
      <c r="G836" s="756">
        <v>0</v>
      </c>
      <c r="H836" s="756">
        <v>0</v>
      </c>
      <c r="I836" s="756">
        <v>0</v>
      </c>
      <c r="J836" s="756">
        <v>0</v>
      </c>
      <c r="K836" s="756">
        <v>0</v>
      </c>
      <c r="L836" s="756">
        <v>0</v>
      </c>
      <c r="M836" s="756">
        <v>0</v>
      </c>
      <c r="N836" s="646">
        <f t="shared" si="414"/>
        <v>0</v>
      </c>
      <c r="O836" s="594"/>
      <c r="P836" s="705">
        <f t="shared" si="400"/>
        <v>820</v>
      </c>
      <c r="Q836" s="756">
        <v>0</v>
      </c>
      <c r="R836" s="756">
        <v>0</v>
      </c>
      <c r="S836" s="756">
        <v>0</v>
      </c>
      <c r="T836" s="756">
        <v>0</v>
      </c>
      <c r="U836" s="756">
        <v>0</v>
      </c>
      <c r="V836" s="756">
        <v>0</v>
      </c>
      <c r="W836" s="756">
        <v>0</v>
      </c>
      <c r="X836" s="646">
        <f t="shared" si="415"/>
        <v>0</v>
      </c>
      <c r="Y836" s="594"/>
      <c r="Z836" s="705">
        <f t="shared" si="401"/>
        <v>820</v>
      </c>
      <c r="AA836" s="756">
        <f t="shared" si="424"/>
        <v>0</v>
      </c>
      <c r="AB836" s="756">
        <f t="shared" si="424"/>
        <v>0</v>
      </c>
      <c r="AC836" s="756">
        <f t="shared" si="424"/>
        <v>0</v>
      </c>
      <c r="AD836" s="756">
        <f t="shared" si="422"/>
        <v>0</v>
      </c>
      <c r="AE836" s="756">
        <f t="shared" si="422"/>
        <v>0</v>
      </c>
      <c r="AF836" s="756">
        <f t="shared" si="422"/>
        <v>0</v>
      </c>
      <c r="AG836" s="756">
        <f t="shared" si="422"/>
        <v>0</v>
      </c>
      <c r="AH836" s="646">
        <f t="shared" si="416"/>
        <v>0</v>
      </c>
      <c r="AI836" s="594"/>
      <c r="AJ836" s="705">
        <f t="shared" si="402"/>
        <v>820</v>
      </c>
      <c r="AK836" s="756">
        <v>0</v>
      </c>
      <c r="AL836" s="756">
        <v>0</v>
      </c>
      <c r="AM836" s="756">
        <v>0</v>
      </c>
      <c r="AN836" s="756">
        <v>0</v>
      </c>
      <c r="AO836" s="756">
        <v>0</v>
      </c>
      <c r="AP836" s="756">
        <v>0</v>
      </c>
      <c r="AQ836" s="756">
        <v>0</v>
      </c>
      <c r="AR836" s="646">
        <f t="shared" si="417"/>
        <v>0</v>
      </c>
      <c r="AS836" s="594"/>
      <c r="AT836" s="705">
        <f t="shared" si="403"/>
        <v>820</v>
      </c>
      <c r="AU836" s="756">
        <v>0</v>
      </c>
      <c r="AV836" s="756">
        <v>0</v>
      </c>
      <c r="AW836" s="756">
        <v>0</v>
      </c>
      <c r="AX836" s="756">
        <v>0</v>
      </c>
      <c r="AY836" s="756">
        <v>0</v>
      </c>
      <c r="AZ836" s="767">
        <f t="shared" si="426"/>
        <v>0</v>
      </c>
      <c r="BA836" s="756">
        <v>0</v>
      </c>
      <c r="BB836" s="756">
        <v>0</v>
      </c>
      <c r="BC836" s="756">
        <v>0</v>
      </c>
      <c r="BD836" s="756">
        <v>0</v>
      </c>
      <c r="BE836" s="767">
        <f t="shared" si="404"/>
        <v>0</v>
      </c>
      <c r="BF836" s="646">
        <f t="shared" si="405"/>
        <v>0</v>
      </c>
      <c r="BG836" s="594"/>
      <c r="BH836" s="705">
        <f t="shared" si="395"/>
        <v>820</v>
      </c>
      <c r="BI836" s="646">
        <f t="shared" si="406"/>
        <v>0</v>
      </c>
      <c r="BJ836" s="594"/>
      <c r="BK836" s="705">
        <f t="shared" si="407"/>
        <v>820</v>
      </c>
      <c r="BL836" s="756">
        <v>0</v>
      </c>
      <c r="BM836" s="756">
        <v>0</v>
      </c>
      <c r="BN836" s="756">
        <v>0</v>
      </c>
      <c r="BO836" s="756">
        <v>0</v>
      </c>
      <c r="BP836" s="756">
        <v>0</v>
      </c>
      <c r="BQ836" s="756">
        <v>0</v>
      </c>
      <c r="BR836" s="756">
        <v>0</v>
      </c>
      <c r="BS836" s="646">
        <f t="shared" si="418"/>
        <v>0</v>
      </c>
      <c r="BT836" s="594"/>
      <c r="BU836" s="705">
        <f t="shared" si="408"/>
        <v>820</v>
      </c>
      <c r="BV836" s="756">
        <v>0</v>
      </c>
      <c r="BW836" s="756">
        <v>0</v>
      </c>
      <c r="BX836" s="756">
        <v>0</v>
      </c>
      <c r="BY836" s="756">
        <v>0</v>
      </c>
      <c r="BZ836" s="756">
        <v>0</v>
      </c>
      <c r="CA836" s="756">
        <v>0</v>
      </c>
      <c r="CB836" s="756">
        <v>0</v>
      </c>
      <c r="CC836" s="646">
        <f t="shared" si="419"/>
        <v>0</v>
      </c>
      <c r="CD836" s="594"/>
      <c r="CE836" s="705">
        <f t="shared" si="396"/>
        <v>820</v>
      </c>
      <c r="CF836" s="756">
        <f t="shared" si="425"/>
        <v>0</v>
      </c>
      <c r="CG836" s="756">
        <f t="shared" si="425"/>
        <v>0</v>
      </c>
      <c r="CH836" s="756">
        <f t="shared" si="425"/>
        <v>0</v>
      </c>
      <c r="CI836" s="756">
        <f t="shared" si="423"/>
        <v>0</v>
      </c>
      <c r="CJ836" s="756">
        <f t="shared" si="423"/>
        <v>0</v>
      </c>
      <c r="CK836" s="756">
        <f t="shared" si="423"/>
        <v>0</v>
      </c>
      <c r="CL836" s="756">
        <f t="shared" si="423"/>
        <v>0</v>
      </c>
      <c r="CM836" s="646">
        <f t="shared" si="420"/>
        <v>0</v>
      </c>
      <c r="CN836" s="594"/>
      <c r="CO836" s="705">
        <f t="shared" si="397"/>
        <v>820</v>
      </c>
      <c r="CP836" s="756">
        <v>0</v>
      </c>
      <c r="CQ836" s="756">
        <v>0</v>
      </c>
      <c r="CR836" s="756">
        <v>0</v>
      </c>
      <c r="CS836" s="756">
        <v>0</v>
      </c>
      <c r="CT836" s="756">
        <v>0</v>
      </c>
      <c r="CU836" s="756">
        <v>0</v>
      </c>
      <c r="CV836" s="756">
        <v>0</v>
      </c>
      <c r="CW836" s="646">
        <f t="shared" si="421"/>
        <v>0</v>
      </c>
      <c r="CX836" s="685"/>
      <c r="CY836" s="705">
        <f t="shared" si="398"/>
        <v>820</v>
      </c>
      <c r="CZ836" s="756">
        <v>0</v>
      </c>
      <c r="DA836" s="756">
        <v>0</v>
      </c>
      <c r="DB836" s="756">
        <v>0</v>
      </c>
      <c r="DC836" s="756">
        <v>0</v>
      </c>
      <c r="DD836" s="756">
        <v>0</v>
      </c>
      <c r="DE836" s="767">
        <f t="shared" si="409"/>
        <v>0</v>
      </c>
      <c r="DF836" s="756">
        <v>0</v>
      </c>
      <c r="DG836" s="756">
        <v>0</v>
      </c>
      <c r="DH836" s="756">
        <v>0</v>
      </c>
      <c r="DI836" s="756">
        <v>0</v>
      </c>
      <c r="DJ836" s="767">
        <f t="shared" si="410"/>
        <v>0</v>
      </c>
      <c r="DK836" s="715">
        <f t="shared" si="411"/>
        <v>0</v>
      </c>
      <c r="DL836" s="685"/>
      <c r="DM836" s="705">
        <f t="shared" si="399"/>
        <v>820</v>
      </c>
      <c r="DN836" s="715">
        <f t="shared" si="412"/>
        <v>0</v>
      </c>
    </row>
    <row r="837" spans="2:118" x14ac:dyDescent="0.25">
      <c r="B837" s="705">
        <v>821</v>
      </c>
      <c r="C837" s="765">
        <f>(1+_xlfn.XLOOKUP(INT((B837-1)/12)+1,'ZC Curve'!$B$8:$B$107,'ZC Curve'!R$8:R$107,,0))^(1/12)-1</f>
        <v>0</v>
      </c>
      <c r="D837" s="766">
        <f t="shared" si="413"/>
        <v>1</v>
      </c>
      <c r="E837" s="685"/>
      <c r="F837" s="705">
        <v>821</v>
      </c>
      <c r="G837" s="756">
        <v>0</v>
      </c>
      <c r="H837" s="756">
        <v>0</v>
      </c>
      <c r="I837" s="756">
        <v>0</v>
      </c>
      <c r="J837" s="756">
        <v>0</v>
      </c>
      <c r="K837" s="756">
        <v>0</v>
      </c>
      <c r="L837" s="756">
        <v>0</v>
      </c>
      <c r="M837" s="756">
        <v>0</v>
      </c>
      <c r="N837" s="646">
        <f t="shared" si="414"/>
        <v>0</v>
      </c>
      <c r="O837" s="594"/>
      <c r="P837" s="705">
        <f t="shared" si="400"/>
        <v>821</v>
      </c>
      <c r="Q837" s="756">
        <v>0</v>
      </c>
      <c r="R837" s="756">
        <v>0</v>
      </c>
      <c r="S837" s="756">
        <v>0</v>
      </c>
      <c r="T837" s="756">
        <v>0</v>
      </c>
      <c r="U837" s="756">
        <v>0</v>
      </c>
      <c r="V837" s="756">
        <v>0</v>
      </c>
      <c r="W837" s="756">
        <v>0</v>
      </c>
      <c r="X837" s="646">
        <f t="shared" si="415"/>
        <v>0</v>
      </c>
      <c r="Y837" s="594"/>
      <c r="Z837" s="705">
        <f t="shared" si="401"/>
        <v>821</v>
      </c>
      <c r="AA837" s="756">
        <f t="shared" si="424"/>
        <v>0</v>
      </c>
      <c r="AB837" s="756">
        <f t="shared" si="424"/>
        <v>0</v>
      </c>
      <c r="AC837" s="756">
        <f t="shared" si="424"/>
        <v>0</v>
      </c>
      <c r="AD837" s="756">
        <f t="shared" si="422"/>
        <v>0</v>
      </c>
      <c r="AE837" s="756">
        <f t="shared" si="422"/>
        <v>0</v>
      </c>
      <c r="AF837" s="756">
        <f t="shared" si="422"/>
        <v>0</v>
      </c>
      <c r="AG837" s="756">
        <f t="shared" si="422"/>
        <v>0</v>
      </c>
      <c r="AH837" s="646">
        <f t="shared" si="416"/>
        <v>0</v>
      </c>
      <c r="AI837" s="594"/>
      <c r="AJ837" s="705">
        <f t="shared" si="402"/>
        <v>821</v>
      </c>
      <c r="AK837" s="756">
        <v>0</v>
      </c>
      <c r="AL837" s="756">
        <v>0</v>
      </c>
      <c r="AM837" s="756">
        <v>0</v>
      </c>
      <c r="AN837" s="756">
        <v>0</v>
      </c>
      <c r="AO837" s="756">
        <v>0</v>
      </c>
      <c r="AP837" s="756">
        <v>0</v>
      </c>
      <c r="AQ837" s="756">
        <v>0</v>
      </c>
      <c r="AR837" s="646">
        <f t="shared" si="417"/>
        <v>0</v>
      </c>
      <c r="AS837" s="594"/>
      <c r="AT837" s="705">
        <f t="shared" si="403"/>
        <v>821</v>
      </c>
      <c r="AU837" s="756">
        <v>0</v>
      </c>
      <c r="AV837" s="756">
        <v>0</v>
      </c>
      <c r="AW837" s="756">
        <v>0</v>
      </c>
      <c r="AX837" s="756">
        <v>0</v>
      </c>
      <c r="AY837" s="756">
        <v>0</v>
      </c>
      <c r="AZ837" s="767">
        <f t="shared" si="426"/>
        <v>0</v>
      </c>
      <c r="BA837" s="756">
        <v>0</v>
      </c>
      <c r="BB837" s="756">
        <v>0</v>
      </c>
      <c r="BC837" s="756">
        <v>0</v>
      </c>
      <c r="BD837" s="756">
        <v>0</v>
      </c>
      <c r="BE837" s="767">
        <f t="shared" si="404"/>
        <v>0</v>
      </c>
      <c r="BF837" s="646">
        <f t="shared" si="405"/>
        <v>0</v>
      </c>
      <c r="BG837" s="594"/>
      <c r="BH837" s="705">
        <f t="shared" si="395"/>
        <v>821</v>
      </c>
      <c r="BI837" s="646">
        <f t="shared" si="406"/>
        <v>0</v>
      </c>
      <c r="BJ837" s="594"/>
      <c r="BK837" s="705">
        <f t="shared" si="407"/>
        <v>821</v>
      </c>
      <c r="BL837" s="756">
        <v>0</v>
      </c>
      <c r="BM837" s="756">
        <v>0</v>
      </c>
      <c r="BN837" s="756">
        <v>0</v>
      </c>
      <c r="BO837" s="756">
        <v>0</v>
      </c>
      <c r="BP837" s="756">
        <v>0</v>
      </c>
      <c r="BQ837" s="756">
        <v>0</v>
      </c>
      <c r="BR837" s="756">
        <v>0</v>
      </c>
      <c r="BS837" s="646">
        <f t="shared" si="418"/>
        <v>0</v>
      </c>
      <c r="BT837" s="594"/>
      <c r="BU837" s="705">
        <f t="shared" si="408"/>
        <v>821</v>
      </c>
      <c r="BV837" s="756">
        <v>0</v>
      </c>
      <c r="BW837" s="756">
        <v>0</v>
      </c>
      <c r="BX837" s="756">
        <v>0</v>
      </c>
      <c r="BY837" s="756">
        <v>0</v>
      </c>
      <c r="BZ837" s="756">
        <v>0</v>
      </c>
      <c r="CA837" s="756">
        <v>0</v>
      </c>
      <c r="CB837" s="756">
        <v>0</v>
      </c>
      <c r="CC837" s="646">
        <f t="shared" si="419"/>
        <v>0</v>
      </c>
      <c r="CD837" s="594"/>
      <c r="CE837" s="705">
        <f t="shared" si="396"/>
        <v>821</v>
      </c>
      <c r="CF837" s="756">
        <f t="shared" si="425"/>
        <v>0</v>
      </c>
      <c r="CG837" s="756">
        <f t="shared" si="425"/>
        <v>0</v>
      </c>
      <c r="CH837" s="756">
        <f t="shared" si="425"/>
        <v>0</v>
      </c>
      <c r="CI837" s="756">
        <f t="shared" si="423"/>
        <v>0</v>
      </c>
      <c r="CJ837" s="756">
        <f t="shared" si="423"/>
        <v>0</v>
      </c>
      <c r="CK837" s="756">
        <f t="shared" si="423"/>
        <v>0</v>
      </c>
      <c r="CL837" s="756">
        <f t="shared" si="423"/>
        <v>0</v>
      </c>
      <c r="CM837" s="646">
        <f t="shared" si="420"/>
        <v>0</v>
      </c>
      <c r="CN837" s="594"/>
      <c r="CO837" s="705">
        <f t="shared" si="397"/>
        <v>821</v>
      </c>
      <c r="CP837" s="756">
        <v>0</v>
      </c>
      <c r="CQ837" s="756">
        <v>0</v>
      </c>
      <c r="CR837" s="756">
        <v>0</v>
      </c>
      <c r="CS837" s="756">
        <v>0</v>
      </c>
      <c r="CT837" s="756">
        <v>0</v>
      </c>
      <c r="CU837" s="756">
        <v>0</v>
      </c>
      <c r="CV837" s="756">
        <v>0</v>
      </c>
      <c r="CW837" s="646">
        <f t="shared" si="421"/>
        <v>0</v>
      </c>
      <c r="CX837" s="685"/>
      <c r="CY837" s="705">
        <f t="shared" si="398"/>
        <v>821</v>
      </c>
      <c r="CZ837" s="756">
        <v>0</v>
      </c>
      <c r="DA837" s="756">
        <v>0</v>
      </c>
      <c r="DB837" s="756">
        <v>0</v>
      </c>
      <c r="DC837" s="756">
        <v>0</v>
      </c>
      <c r="DD837" s="756">
        <v>0</v>
      </c>
      <c r="DE837" s="767">
        <f t="shared" si="409"/>
        <v>0</v>
      </c>
      <c r="DF837" s="756">
        <v>0</v>
      </c>
      <c r="DG837" s="756">
        <v>0</v>
      </c>
      <c r="DH837" s="756">
        <v>0</v>
      </c>
      <c r="DI837" s="756">
        <v>0</v>
      </c>
      <c r="DJ837" s="767">
        <f t="shared" si="410"/>
        <v>0</v>
      </c>
      <c r="DK837" s="715">
        <f t="shared" si="411"/>
        <v>0</v>
      </c>
      <c r="DL837" s="685"/>
      <c r="DM837" s="705">
        <f t="shared" si="399"/>
        <v>821</v>
      </c>
      <c r="DN837" s="715">
        <f t="shared" si="412"/>
        <v>0</v>
      </c>
    </row>
    <row r="838" spans="2:118" x14ac:dyDescent="0.25">
      <c r="B838" s="705">
        <v>822</v>
      </c>
      <c r="C838" s="765">
        <f>(1+_xlfn.XLOOKUP(INT((B838-1)/12)+1,'ZC Curve'!$B$8:$B$107,'ZC Curve'!R$8:R$107,,0))^(1/12)-1</f>
        <v>0</v>
      </c>
      <c r="D838" s="766">
        <f t="shared" si="413"/>
        <v>1</v>
      </c>
      <c r="E838" s="685"/>
      <c r="F838" s="705">
        <v>822</v>
      </c>
      <c r="G838" s="756">
        <v>0</v>
      </c>
      <c r="H838" s="756">
        <v>0</v>
      </c>
      <c r="I838" s="756">
        <v>0</v>
      </c>
      <c r="J838" s="756">
        <v>0</v>
      </c>
      <c r="K838" s="756">
        <v>0</v>
      </c>
      <c r="L838" s="756">
        <v>0</v>
      </c>
      <c r="M838" s="756">
        <v>0</v>
      </c>
      <c r="N838" s="646">
        <f t="shared" si="414"/>
        <v>0</v>
      </c>
      <c r="O838" s="594"/>
      <c r="P838" s="705">
        <f t="shared" si="400"/>
        <v>822</v>
      </c>
      <c r="Q838" s="756">
        <v>0</v>
      </c>
      <c r="R838" s="756">
        <v>0</v>
      </c>
      <c r="S838" s="756">
        <v>0</v>
      </c>
      <c r="T838" s="756">
        <v>0</v>
      </c>
      <c r="U838" s="756">
        <v>0</v>
      </c>
      <c r="V838" s="756">
        <v>0</v>
      </c>
      <c r="W838" s="756">
        <v>0</v>
      </c>
      <c r="X838" s="646">
        <f t="shared" si="415"/>
        <v>0</v>
      </c>
      <c r="Y838" s="594"/>
      <c r="Z838" s="705">
        <f t="shared" si="401"/>
        <v>822</v>
      </c>
      <c r="AA838" s="756">
        <f t="shared" si="424"/>
        <v>0</v>
      </c>
      <c r="AB838" s="756">
        <f t="shared" si="424"/>
        <v>0</v>
      </c>
      <c r="AC838" s="756">
        <f t="shared" si="424"/>
        <v>0</v>
      </c>
      <c r="AD838" s="756">
        <f t="shared" si="422"/>
        <v>0</v>
      </c>
      <c r="AE838" s="756">
        <f t="shared" si="422"/>
        <v>0</v>
      </c>
      <c r="AF838" s="756">
        <f t="shared" si="422"/>
        <v>0</v>
      </c>
      <c r="AG838" s="756">
        <f t="shared" si="422"/>
        <v>0</v>
      </c>
      <c r="AH838" s="646">
        <f t="shared" si="416"/>
        <v>0</v>
      </c>
      <c r="AI838" s="594"/>
      <c r="AJ838" s="705">
        <f t="shared" si="402"/>
        <v>822</v>
      </c>
      <c r="AK838" s="756">
        <v>0</v>
      </c>
      <c r="AL838" s="756">
        <v>0</v>
      </c>
      <c r="AM838" s="756">
        <v>0</v>
      </c>
      <c r="AN838" s="756">
        <v>0</v>
      </c>
      <c r="AO838" s="756">
        <v>0</v>
      </c>
      <c r="AP838" s="756">
        <v>0</v>
      </c>
      <c r="AQ838" s="756">
        <v>0</v>
      </c>
      <c r="AR838" s="646">
        <f t="shared" si="417"/>
        <v>0</v>
      </c>
      <c r="AS838" s="594"/>
      <c r="AT838" s="705">
        <f t="shared" si="403"/>
        <v>822</v>
      </c>
      <c r="AU838" s="756">
        <v>0</v>
      </c>
      <c r="AV838" s="756">
        <v>0</v>
      </c>
      <c r="AW838" s="756">
        <v>0</v>
      </c>
      <c r="AX838" s="756">
        <v>0</v>
      </c>
      <c r="AY838" s="756">
        <v>0</v>
      </c>
      <c r="AZ838" s="767">
        <f t="shared" si="426"/>
        <v>0</v>
      </c>
      <c r="BA838" s="756">
        <v>0</v>
      </c>
      <c r="BB838" s="756">
        <v>0</v>
      </c>
      <c r="BC838" s="756">
        <v>0</v>
      </c>
      <c r="BD838" s="756">
        <v>0</v>
      </c>
      <c r="BE838" s="767">
        <f t="shared" si="404"/>
        <v>0</v>
      </c>
      <c r="BF838" s="646">
        <f t="shared" si="405"/>
        <v>0</v>
      </c>
      <c r="BG838" s="594"/>
      <c r="BH838" s="705">
        <f t="shared" si="395"/>
        <v>822</v>
      </c>
      <c r="BI838" s="646">
        <f t="shared" si="406"/>
        <v>0</v>
      </c>
      <c r="BJ838" s="594"/>
      <c r="BK838" s="705">
        <f t="shared" si="407"/>
        <v>822</v>
      </c>
      <c r="BL838" s="756">
        <v>0</v>
      </c>
      <c r="BM838" s="756">
        <v>0</v>
      </c>
      <c r="BN838" s="756">
        <v>0</v>
      </c>
      <c r="BO838" s="756">
        <v>0</v>
      </c>
      <c r="BP838" s="756">
        <v>0</v>
      </c>
      <c r="BQ838" s="756">
        <v>0</v>
      </c>
      <c r="BR838" s="756">
        <v>0</v>
      </c>
      <c r="BS838" s="646">
        <f t="shared" si="418"/>
        <v>0</v>
      </c>
      <c r="BT838" s="594"/>
      <c r="BU838" s="705">
        <f t="shared" si="408"/>
        <v>822</v>
      </c>
      <c r="BV838" s="756">
        <v>0</v>
      </c>
      <c r="BW838" s="756">
        <v>0</v>
      </c>
      <c r="BX838" s="756">
        <v>0</v>
      </c>
      <c r="BY838" s="756">
        <v>0</v>
      </c>
      <c r="BZ838" s="756">
        <v>0</v>
      </c>
      <c r="CA838" s="756">
        <v>0</v>
      </c>
      <c r="CB838" s="756">
        <v>0</v>
      </c>
      <c r="CC838" s="646">
        <f t="shared" si="419"/>
        <v>0</v>
      </c>
      <c r="CD838" s="594"/>
      <c r="CE838" s="705">
        <f t="shared" si="396"/>
        <v>822</v>
      </c>
      <c r="CF838" s="756">
        <f t="shared" si="425"/>
        <v>0</v>
      </c>
      <c r="CG838" s="756">
        <f t="shared" si="425"/>
        <v>0</v>
      </c>
      <c r="CH838" s="756">
        <f t="shared" si="425"/>
        <v>0</v>
      </c>
      <c r="CI838" s="756">
        <f t="shared" si="423"/>
        <v>0</v>
      </c>
      <c r="CJ838" s="756">
        <f t="shared" si="423"/>
        <v>0</v>
      </c>
      <c r="CK838" s="756">
        <f t="shared" si="423"/>
        <v>0</v>
      </c>
      <c r="CL838" s="756">
        <f t="shared" si="423"/>
        <v>0</v>
      </c>
      <c r="CM838" s="646">
        <f t="shared" si="420"/>
        <v>0</v>
      </c>
      <c r="CN838" s="594"/>
      <c r="CO838" s="705">
        <f t="shared" si="397"/>
        <v>822</v>
      </c>
      <c r="CP838" s="756">
        <v>0</v>
      </c>
      <c r="CQ838" s="756">
        <v>0</v>
      </c>
      <c r="CR838" s="756">
        <v>0</v>
      </c>
      <c r="CS838" s="756">
        <v>0</v>
      </c>
      <c r="CT838" s="756">
        <v>0</v>
      </c>
      <c r="CU838" s="756">
        <v>0</v>
      </c>
      <c r="CV838" s="756">
        <v>0</v>
      </c>
      <c r="CW838" s="646">
        <f t="shared" si="421"/>
        <v>0</v>
      </c>
      <c r="CX838" s="685"/>
      <c r="CY838" s="705">
        <f t="shared" si="398"/>
        <v>822</v>
      </c>
      <c r="CZ838" s="756">
        <v>0</v>
      </c>
      <c r="DA838" s="756">
        <v>0</v>
      </c>
      <c r="DB838" s="756">
        <v>0</v>
      </c>
      <c r="DC838" s="756">
        <v>0</v>
      </c>
      <c r="DD838" s="756">
        <v>0</v>
      </c>
      <c r="DE838" s="767">
        <f t="shared" si="409"/>
        <v>0</v>
      </c>
      <c r="DF838" s="756">
        <v>0</v>
      </c>
      <c r="DG838" s="756">
        <v>0</v>
      </c>
      <c r="DH838" s="756">
        <v>0</v>
      </c>
      <c r="DI838" s="756">
        <v>0</v>
      </c>
      <c r="DJ838" s="767">
        <f t="shared" si="410"/>
        <v>0</v>
      </c>
      <c r="DK838" s="715">
        <f t="shared" si="411"/>
        <v>0</v>
      </c>
      <c r="DL838" s="685"/>
      <c r="DM838" s="705">
        <f t="shared" si="399"/>
        <v>822</v>
      </c>
      <c r="DN838" s="715">
        <f t="shared" si="412"/>
        <v>0</v>
      </c>
    </row>
    <row r="839" spans="2:118" x14ac:dyDescent="0.25">
      <c r="B839" s="705">
        <v>823</v>
      </c>
      <c r="C839" s="765">
        <f>(1+_xlfn.XLOOKUP(INT((B839-1)/12)+1,'ZC Curve'!$B$8:$B$107,'ZC Curve'!R$8:R$107,,0))^(1/12)-1</f>
        <v>0</v>
      </c>
      <c r="D839" s="766">
        <f t="shared" si="413"/>
        <v>1</v>
      </c>
      <c r="E839" s="685"/>
      <c r="F839" s="705">
        <v>823</v>
      </c>
      <c r="G839" s="756">
        <v>0</v>
      </c>
      <c r="H839" s="756">
        <v>0</v>
      </c>
      <c r="I839" s="756">
        <v>0</v>
      </c>
      <c r="J839" s="756">
        <v>0</v>
      </c>
      <c r="K839" s="756">
        <v>0</v>
      </c>
      <c r="L839" s="756">
        <v>0</v>
      </c>
      <c r="M839" s="756">
        <v>0</v>
      </c>
      <c r="N839" s="646">
        <f t="shared" si="414"/>
        <v>0</v>
      </c>
      <c r="O839" s="594"/>
      <c r="P839" s="705">
        <f t="shared" si="400"/>
        <v>823</v>
      </c>
      <c r="Q839" s="756">
        <v>0</v>
      </c>
      <c r="R839" s="756">
        <v>0</v>
      </c>
      <c r="S839" s="756">
        <v>0</v>
      </c>
      <c r="T839" s="756">
        <v>0</v>
      </c>
      <c r="U839" s="756">
        <v>0</v>
      </c>
      <c r="V839" s="756">
        <v>0</v>
      </c>
      <c r="W839" s="756">
        <v>0</v>
      </c>
      <c r="X839" s="646">
        <f t="shared" si="415"/>
        <v>0</v>
      </c>
      <c r="Y839" s="594"/>
      <c r="Z839" s="705">
        <f t="shared" si="401"/>
        <v>823</v>
      </c>
      <c r="AA839" s="756">
        <f t="shared" si="424"/>
        <v>0</v>
      </c>
      <c r="AB839" s="756">
        <f t="shared" si="424"/>
        <v>0</v>
      </c>
      <c r="AC839" s="756">
        <f t="shared" si="424"/>
        <v>0</v>
      </c>
      <c r="AD839" s="756">
        <f t="shared" si="422"/>
        <v>0</v>
      </c>
      <c r="AE839" s="756">
        <f t="shared" si="422"/>
        <v>0</v>
      </c>
      <c r="AF839" s="756">
        <f t="shared" si="422"/>
        <v>0</v>
      </c>
      <c r="AG839" s="756">
        <f t="shared" si="422"/>
        <v>0</v>
      </c>
      <c r="AH839" s="646">
        <f t="shared" si="416"/>
        <v>0</v>
      </c>
      <c r="AI839" s="594"/>
      <c r="AJ839" s="705">
        <f t="shared" si="402"/>
        <v>823</v>
      </c>
      <c r="AK839" s="756">
        <v>0</v>
      </c>
      <c r="AL839" s="756">
        <v>0</v>
      </c>
      <c r="AM839" s="756">
        <v>0</v>
      </c>
      <c r="AN839" s="756">
        <v>0</v>
      </c>
      <c r="AO839" s="756">
        <v>0</v>
      </c>
      <c r="AP839" s="756">
        <v>0</v>
      </c>
      <c r="AQ839" s="756">
        <v>0</v>
      </c>
      <c r="AR839" s="646">
        <f t="shared" si="417"/>
        <v>0</v>
      </c>
      <c r="AS839" s="594"/>
      <c r="AT839" s="705">
        <f t="shared" si="403"/>
        <v>823</v>
      </c>
      <c r="AU839" s="756">
        <v>0</v>
      </c>
      <c r="AV839" s="756">
        <v>0</v>
      </c>
      <c r="AW839" s="756">
        <v>0</v>
      </c>
      <c r="AX839" s="756">
        <v>0</v>
      </c>
      <c r="AY839" s="756">
        <v>0</v>
      </c>
      <c r="AZ839" s="767">
        <f t="shared" si="426"/>
        <v>0</v>
      </c>
      <c r="BA839" s="756">
        <v>0</v>
      </c>
      <c r="BB839" s="756">
        <v>0</v>
      </c>
      <c r="BC839" s="756">
        <v>0</v>
      </c>
      <c r="BD839" s="756">
        <v>0</v>
      </c>
      <c r="BE839" s="767">
        <f t="shared" si="404"/>
        <v>0</v>
      </c>
      <c r="BF839" s="646">
        <f t="shared" si="405"/>
        <v>0</v>
      </c>
      <c r="BG839" s="594"/>
      <c r="BH839" s="705">
        <f t="shared" si="395"/>
        <v>823</v>
      </c>
      <c r="BI839" s="646">
        <f t="shared" si="406"/>
        <v>0</v>
      </c>
      <c r="BJ839" s="594"/>
      <c r="BK839" s="705">
        <f t="shared" si="407"/>
        <v>823</v>
      </c>
      <c r="BL839" s="756">
        <v>0</v>
      </c>
      <c r="BM839" s="756">
        <v>0</v>
      </c>
      <c r="BN839" s="756">
        <v>0</v>
      </c>
      <c r="BO839" s="756">
        <v>0</v>
      </c>
      <c r="BP839" s="756">
        <v>0</v>
      </c>
      <c r="BQ839" s="756">
        <v>0</v>
      </c>
      <c r="BR839" s="756">
        <v>0</v>
      </c>
      <c r="BS839" s="646">
        <f t="shared" si="418"/>
        <v>0</v>
      </c>
      <c r="BT839" s="594"/>
      <c r="BU839" s="705">
        <f t="shared" si="408"/>
        <v>823</v>
      </c>
      <c r="BV839" s="756">
        <v>0</v>
      </c>
      <c r="BW839" s="756">
        <v>0</v>
      </c>
      <c r="BX839" s="756">
        <v>0</v>
      </c>
      <c r="BY839" s="756">
        <v>0</v>
      </c>
      <c r="BZ839" s="756">
        <v>0</v>
      </c>
      <c r="CA839" s="756">
        <v>0</v>
      </c>
      <c r="CB839" s="756">
        <v>0</v>
      </c>
      <c r="CC839" s="646">
        <f t="shared" si="419"/>
        <v>0</v>
      </c>
      <c r="CD839" s="594"/>
      <c r="CE839" s="705">
        <f t="shared" si="396"/>
        <v>823</v>
      </c>
      <c r="CF839" s="756">
        <f t="shared" si="425"/>
        <v>0</v>
      </c>
      <c r="CG839" s="756">
        <f t="shared" si="425"/>
        <v>0</v>
      </c>
      <c r="CH839" s="756">
        <f t="shared" si="425"/>
        <v>0</v>
      </c>
      <c r="CI839" s="756">
        <f t="shared" si="423"/>
        <v>0</v>
      </c>
      <c r="CJ839" s="756">
        <f t="shared" si="423"/>
        <v>0</v>
      </c>
      <c r="CK839" s="756">
        <f t="shared" si="423"/>
        <v>0</v>
      </c>
      <c r="CL839" s="756">
        <f t="shared" si="423"/>
        <v>0</v>
      </c>
      <c r="CM839" s="646">
        <f t="shared" si="420"/>
        <v>0</v>
      </c>
      <c r="CN839" s="594"/>
      <c r="CO839" s="705">
        <f t="shared" si="397"/>
        <v>823</v>
      </c>
      <c r="CP839" s="756">
        <v>0</v>
      </c>
      <c r="CQ839" s="756">
        <v>0</v>
      </c>
      <c r="CR839" s="756">
        <v>0</v>
      </c>
      <c r="CS839" s="756">
        <v>0</v>
      </c>
      <c r="CT839" s="756">
        <v>0</v>
      </c>
      <c r="CU839" s="756">
        <v>0</v>
      </c>
      <c r="CV839" s="756">
        <v>0</v>
      </c>
      <c r="CW839" s="646">
        <f t="shared" si="421"/>
        <v>0</v>
      </c>
      <c r="CX839" s="685"/>
      <c r="CY839" s="705">
        <f t="shared" si="398"/>
        <v>823</v>
      </c>
      <c r="CZ839" s="756">
        <v>0</v>
      </c>
      <c r="DA839" s="756">
        <v>0</v>
      </c>
      <c r="DB839" s="756">
        <v>0</v>
      </c>
      <c r="DC839" s="756">
        <v>0</v>
      </c>
      <c r="DD839" s="756">
        <v>0</v>
      </c>
      <c r="DE839" s="767">
        <f t="shared" si="409"/>
        <v>0</v>
      </c>
      <c r="DF839" s="756">
        <v>0</v>
      </c>
      <c r="DG839" s="756">
        <v>0</v>
      </c>
      <c r="DH839" s="756">
        <v>0</v>
      </c>
      <c r="DI839" s="756">
        <v>0</v>
      </c>
      <c r="DJ839" s="767">
        <f t="shared" si="410"/>
        <v>0</v>
      </c>
      <c r="DK839" s="715">
        <f t="shared" si="411"/>
        <v>0</v>
      </c>
      <c r="DL839" s="685"/>
      <c r="DM839" s="705">
        <f t="shared" si="399"/>
        <v>823</v>
      </c>
      <c r="DN839" s="715">
        <f t="shared" si="412"/>
        <v>0</v>
      </c>
    </row>
    <row r="840" spans="2:118" x14ac:dyDescent="0.25">
      <c r="B840" s="705">
        <v>824</v>
      </c>
      <c r="C840" s="765">
        <f>(1+_xlfn.XLOOKUP(INT((B840-1)/12)+1,'ZC Curve'!$B$8:$B$107,'ZC Curve'!R$8:R$107,,0))^(1/12)-1</f>
        <v>0</v>
      </c>
      <c r="D840" s="766">
        <f t="shared" si="413"/>
        <v>1</v>
      </c>
      <c r="E840" s="685"/>
      <c r="F840" s="705">
        <v>824</v>
      </c>
      <c r="G840" s="756">
        <v>0</v>
      </c>
      <c r="H840" s="756">
        <v>0</v>
      </c>
      <c r="I840" s="756">
        <v>0</v>
      </c>
      <c r="J840" s="756">
        <v>0</v>
      </c>
      <c r="K840" s="756">
        <v>0</v>
      </c>
      <c r="L840" s="756">
        <v>0</v>
      </c>
      <c r="M840" s="756">
        <v>0</v>
      </c>
      <c r="N840" s="646">
        <f t="shared" si="414"/>
        <v>0</v>
      </c>
      <c r="O840" s="594"/>
      <c r="P840" s="705">
        <f t="shared" si="400"/>
        <v>824</v>
      </c>
      <c r="Q840" s="756">
        <v>0</v>
      </c>
      <c r="R840" s="756">
        <v>0</v>
      </c>
      <c r="S840" s="756">
        <v>0</v>
      </c>
      <c r="T840" s="756">
        <v>0</v>
      </c>
      <c r="U840" s="756">
        <v>0</v>
      </c>
      <c r="V840" s="756">
        <v>0</v>
      </c>
      <c r="W840" s="756">
        <v>0</v>
      </c>
      <c r="X840" s="646">
        <f t="shared" si="415"/>
        <v>0</v>
      </c>
      <c r="Y840" s="594"/>
      <c r="Z840" s="705">
        <f t="shared" si="401"/>
        <v>824</v>
      </c>
      <c r="AA840" s="756">
        <f t="shared" si="424"/>
        <v>0</v>
      </c>
      <c r="AB840" s="756">
        <f t="shared" si="424"/>
        <v>0</v>
      </c>
      <c r="AC840" s="756">
        <f t="shared" si="424"/>
        <v>0</v>
      </c>
      <c r="AD840" s="756">
        <f t="shared" si="422"/>
        <v>0</v>
      </c>
      <c r="AE840" s="756">
        <f t="shared" si="422"/>
        <v>0</v>
      </c>
      <c r="AF840" s="756">
        <f t="shared" si="422"/>
        <v>0</v>
      </c>
      <c r="AG840" s="756">
        <f t="shared" si="422"/>
        <v>0</v>
      </c>
      <c r="AH840" s="646">
        <f t="shared" si="416"/>
        <v>0</v>
      </c>
      <c r="AI840" s="594"/>
      <c r="AJ840" s="705">
        <f t="shared" si="402"/>
        <v>824</v>
      </c>
      <c r="AK840" s="756">
        <v>0</v>
      </c>
      <c r="AL840" s="756">
        <v>0</v>
      </c>
      <c r="AM840" s="756">
        <v>0</v>
      </c>
      <c r="AN840" s="756">
        <v>0</v>
      </c>
      <c r="AO840" s="756">
        <v>0</v>
      </c>
      <c r="AP840" s="756">
        <v>0</v>
      </c>
      <c r="AQ840" s="756">
        <v>0</v>
      </c>
      <c r="AR840" s="646">
        <f t="shared" si="417"/>
        <v>0</v>
      </c>
      <c r="AS840" s="594"/>
      <c r="AT840" s="705">
        <f t="shared" si="403"/>
        <v>824</v>
      </c>
      <c r="AU840" s="756">
        <v>0</v>
      </c>
      <c r="AV840" s="756">
        <v>0</v>
      </c>
      <c r="AW840" s="756">
        <v>0</v>
      </c>
      <c r="AX840" s="756">
        <v>0</v>
      </c>
      <c r="AY840" s="756">
        <v>0</v>
      </c>
      <c r="AZ840" s="767">
        <f t="shared" si="426"/>
        <v>0</v>
      </c>
      <c r="BA840" s="756">
        <v>0</v>
      </c>
      <c r="BB840" s="756">
        <v>0</v>
      </c>
      <c r="BC840" s="756">
        <v>0</v>
      </c>
      <c r="BD840" s="756">
        <v>0</v>
      </c>
      <c r="BE840" s="767">
        <f t="shared" si="404"/>
        <v>0</v>
      </c>
      <c r="BF840" s="646">
        <f t="shared" si="405"/>
        <v>0</v>
      </c>
      <c r="BG840" s="594"/>
      <c r="BH840" s="705">
        <f t="shared" si="395"/>
        <v>824</v>
      </c>
      <c r="BI840" s="646">
        <f t="shared" si="406"/>
        <v>0</v>
      </c>
      <c r="BJ840" s="594"/>
      <c r="BK840" s="705">
        <f t="shared" si="407"/>
        <v>824</v>
      </c>
      <c r="BL840" s="756">
        <v>0</v>
      </c>
      <c r="BM840" s="756">
        <v>0</v>
      </c>
      <c r="BN840" s="756">
        <v>0</v>
      </c>
      <c r="BO840" s="756">
        <v>0</v>
      </c>
      <c r="BP840" s="756">
        <v>0</v>
      </c>
      <c r="BQ840" s="756">
        <v>0</v>
      </c>
      <c r="BR840" s="756">
        <v>0</v>
      </c>
      <c r="BS840" s="646">
        <f t="shared" si="418"/>
        <v>0</v>
      </c>
      <c r="BT840" s="594"/>
      <c r="BU840" s="705">
        <f t="shared" si="408"/>
        <v>824</v>
      </c>
      <c r="BV840" s="756">
        <v>0</v>
      </c>
      <c r="BW840" s="756">
        <v>0</v>
      </c>
      <c r="BX840" s="756">
        <v>0</v>
      </c>
      <c r="BY840" s="756">
        <v>0</v>
      </c>
      <c r="BZ840" s="756">
        <v>0</v>
      </c>
      <c r="CA840" s="756">
        <v>0</v>
      </c>
      <c r="CB840" s="756">
        <v>0</v>
      </c>
      <c r="CC840" s="646">
        <f t="shared" si="419"/>
        <v>0</v>
      </c>
      <c r="CD840" s="594"/>
      <c r="CE840" s="705">
        <f t="shared" si="396"/>
        <v>824</v>
      </c>
      <c r="CF840" s="756">
        <f t="shared" si="425"/>
        <v>0</v>
      </c>
      <c r="CG840" s="756">
        <f t="shared" si="425"/>
        <v>0</v>
      </c>
      <c r="CH840" s="756">
        <f t="shared" si="425"/>
        <v>0</v>
      </c>
      <c r="CI840" s="756">
        <f t="shared" si="423"/>
        <v>0</v>
      </c>
      <c r="CJ840" s="756">
        <f t="shared" si="423"/>
        <v>0</v>
      </c>
      <c r="CK840" s="756">
        <f t="shared" si="423"/>
        <v>0</v>
      </c>
      <c r="CL840" s="756">
        <f t="shared" si="423"/>
        <v>0</v>
      </c>
      <c r="CM840" s="646">
        <f t="shared" si="420"/>
        <v>0</v>
      </c>
      <c r="CN840" s="594"/>
      <c r="CO840" s="705">
        <f t="shared" si="397"/>
        <v>824</v>
      </c>
      <c r="CP840" s="756">
        <v>0</v>
      </c>
      <c r="CQ840" s="756">
        <v>0</v>
      </c>
      <c r="CR840" s="756">
        <v>0</v>
      </c>
      <c r="CS840" s="756">
        <v>0</v>
      </c>
      <c r="CT840" s="756">
        <v>0</v>
      </c>
      <c r="CU840" s="756">
        <v>0</v>
      </c>
      <c r="CV840" s="756">
        <v>0</v>
      </c>
      <c r="CW840" s="646">
        <f t="shared" si="421"/>
        <v>0</v>
      </c>
      <c r="CX840" s="685"/>
      <c r="CY840" s="705">
        <f t="shared" si="398"/>
        <v>824</v>
      </c>
      <c r="CZ840" s="756">
        <v>0</v>
      </c>
      <c r="DA840" s="756">
        <v>0</v>
      </c>
      <c r="DB840" s="756">
        <v>0</v>
      </c>
      <c r="DC840" s="756">
        <v>0</v>
      </c>
      <c r="DD840" s="756">
        <v>0</v>
      </c>
      <c r="DE840" s="767">
        <f t="shared" si="409"/>
        <v>0</v>
      </c>
      <c r="DF840" s="756">
        <v>0</v>
      </c>
      <c r="DG840" s="756">
        <v>0</v>
      </c>
      <c r="DH840" s="756">
        <v>0</v>
      </c>
      <c r="DI840" s="756">
        <v>0</v>
      </c>
      <c r="DJ840" s="767">
        <f t="shared" si="410"/>
        <v>0</v>
      </c>
      <c r="DK840" s="715">
        <f t="shared" si="411"/>
        <v>0</v>
      </c>
      <c r="DL840" s="685"/>
      <c r="DM840" s="705">
        <f t="shared" si="399"/>
        <v>824</v>
      </c>
      <c r="DN840" s="715">
        <f t="shared" si="412"/>
        <v>0</v>
      </c>
    </row>
    <row r="841" spans="2:118" x14ac:dyDescent="0.25">
      <c r="B841" s="705">
        <v>825</v>
      </c>
      <c r="C841" s="765">
        <f>(1+_xlfn.XLOOKUP(INT((B841-1)/12)+1,'ZC Curve'!$B$8:$B$107,'ZC Curve'!R$8:R$107,,0))^(1/12)-1</f>
        <v>0</v>
      </c>
      <c r="D841" s="766">
        <f t="shared" si="413"/>
        <v>1</v>
      </c>
      <c r="E841" s="685"/>
      <c r="F841" s="705">
        <v>825</v>
      </c>
      <c r="G841" s="756">
        <v>0</v>
      </c>
      <c r="H841" s="756">
        <v>0</v>
      </c>
      <c r="I841" s="756">
        <v>0</v>
      </c>
      <c r="J841" s="756">
        <v>0</v>
      </c>
      <c r="K841" s="756">
        <v>0</v>
      </c>
      <c r="L841" s="756">
        <v>0</v>
      </c>
      <c r="M841" s="756">
        <v>0</v>
      </c>
      <c r="N841" s="646">
        <f t="shared" si="414"/>
        <v>0</v>
      </c>
      <c r="O841" s="594"/>
      <c r="P841" s="705">
        <f t="shared" si="400"/>
        <v>825</v>
      </c>
      <c r="Q841" s="756">
        <v>0</v>
      </c>
      <c r="R841" s="756">
        <v>0</v>
      </c>
      <c r="S841" s="756">
        <v>0</v>
      </c>
      <c r="T841" s="756">
        <v>0</v>
      </c>
      <c r="U841" s="756">
        <v>0</v>
      </c>
      <c r="V841" s="756">
        <v>0</v>
      </c>
      <c r="W841" s="756">
        <v>0</v>
      </c>
      <c r="X841" s="646">
        <f t="shared" si="415"/>
        <v>0</v>
      </c>
      <c r="Y841" s="594"/>
      <c r="Z841" s="705">
        <f t="shared" si="401"/>
        <v>825</v>
      </c>
      <c r="AA841" s="756">
        <f t="shared" si="424"/>
        <v>0</v>
      </c>
      <c r="AB841" s="756">
        <f t="shared" si="424"/>
        <v>0</v>
      </c>
      <c r="AC841" s="756">
        <f t="shared" si="424"/>
        <v>0</v>
      </c>
      <c r="AD841" s="756">
        <f t="shared" si="422"/>
        <v>0</v>
      </c>
      <c r="AE841" s="756">
        <f t="shared" si="422"/>
        <v>0</v>
      </c>
      <c r="AF841" s="756">
        <f t="shared" si="422"/>
        <v>0</v>
      </c>
      <c r="AG841" s="756">
        <f t="shared" si="422"/>
        <v>0</v>
      </c>
      <c r="AH841" s="646">
        <f t="shared" si="416"/>
        <v>0</v>
      </c>
      <c r="AI841" s="594"/>
      <c r="AJ841" s="705">
        <f t="shared" si="402"/>
        <v>825</v>
      </c>
      <c r="AK841" s="756">
        <v>0</v>
      </c>
      <c r="AL841" s="756">
        <v>0</v>
      </c>
      <c r="AM841" s="756">
        <v>0</v>
      </c>
      <c r="AN841" s="756">
        <v>0</v>
      </c>
      <c r="AO841" s="756">
        <v>0</v>
      </c>
      <c r="AP841" s="756">
        <v>0</v>
      </c>
      <c r="AQ841" s="756">
        <v>0</v>
      </c>
      <c r="AR841" s="646">
        <f t="shared" si="417"/>
        <v>0</v>
      </c>
      <c r="AS841" s="594"/>
      <c r="AT841" s="705">
        <f t="shared" si="403"/>
        <v>825</v>
      </c>
      <c r="AU841" s="756">
        <v>0</v>
      </c>
      <c r="AV841" s="756">
        <v>0</v>
      </c>
      <c r="AW841" s="756">
        <v>0</v>
      </c>
      <c r="AX841" s="756">
        <v>0</v>
      </c>
      <c r="AY841" s="756">
        <v>0</v>
      </c>
      <c r="AZ841" s="767">
        <f t="shared" si="426"/>
        <v>0</v>
      </c>
      <c r="BA841" s="756">
        <v>0</v>
      </c>
      <c r="BB841" s="756">
        <v>0</v>
      </c>
      <c r="BC841" s="756">
        <v>0</v>
      </c>
      <c r="BD841" s="756">
        <v>0</v>
      </c>
      <c r="BE841" s="767">
        <f t="shared" si="404"/>
        <v>0</v>
      </c>
      <c r="BF841" s="646">
        <f t="shared" si="405"/>
        <v>0</v>
      </c>
      <c r="BG841" s="594"/>
      <c r="BH841" s="705">
        <f t="shared" si="395"/>
        <v>825</v>
      </c>
      <c r="BI841" s="646">
        <f t="shared" si="406"/>
        <v>0</v>
      </c>
      <c r="BJ841" s="594"/>
      <c r="BK841" s="705">
        <f t="shared" si="407"/>
        <v>825</v>
      </c>
      <c r="BL841" s="756">
        <v>0</v>
      </c>
      <c r="BM841" s="756">
        <v>0</v>
      </c>
      <c r="BN841" s="756">
        <v>0</v>
      </c>
      <c r="BO841" s="756">
        <v>0</v>
      </c>
      <c r="BP841" s="756">
        <v>0</v>
      </c>
      <c r="BQ841" s="756">
        <v>0</v>
      </c>
      <c r="BR841" s="756">
        <v>0</v>
      </c>
      <c r="BS841" s="646">
        <f t="shared" si="418"/>
        <v>0</v>
      </c>
      <c r="BT841" s="594"/>
      <c r="BU841" s="705">
        <f t="shared" si="408"/>
        <v>825</v>
      </c>
      <c r="BV841" s="756">
        <v>0</v>
      </c>
      <c r="BW841" s="756">
        <v>0</v>
      </c>
      <c r="BX841" s="756">
        <v>0</v>
      </c>
      <c r="BY841" s="756">
        <v>0</v>
      </c>
      <c r="BZ841" s="756">
        <v>0</v>
      </c>
      <c r="CA841" s="756">
        <v>0</v>
      </c>
      <c r="CB841" s="756">
        <v>0</v>
      </c>
      <c r="CC841" s="646">
        <f t="shared" si="419"/>
        <v>0</v>
      </c>
      <c r="CD841" s="594"/>
      <c r="CE841" s="705">
        <f t="shared" si="396"/>
        <v>825</v>
      </c>
      <c r="CF841" s="756">
        <f t="shared" si="425"/>
        <v>0</v>
      </c>
      <c r="CG841" s="756">
        <f t="shared" si="425"/>
        <v>0</v>
      </c>
      <c r="CH841" s="756">
        <f t="shared" si="425"/>
        <v>0</v>
      </c>
      <c r="CI841" s="756">
        <f t="shared" si="423"/>
        <v>0</v>
      </c>
      <c r="CJ841" s="756">
        <f t="shared" si="423"/>
        <v>0</v>
      </c>
      <c r="CK841" s="756">
        <f t="shared" si="423"/>
        <v>0</v>
      </c>
      <c r="CL841" s="756">
        <f t="shared" si="423"/>
        <v>0</v>
      </c>
      <c r="CM841" s="646">
        <f t="shared" si="420"/>
        <v>0</v>
      </c>
      <c r="CN841" s="594"/>
      <c r="CO841" s="705">
        <f t="shared" si="397"/>
        <v>825</v>
      </c>
      <c r="CP841" s="756">
        <v>0</v>
      </c>
      <c r="CQ841" s="756">
        <v>0</v>
      </c>
      <c r="CR841" s="756">
        <v>0</v>
      </c>
      <c r="CS841" s="756">
        <v>0</v>
      </c>
      <c r="CT841" s="756">
        <v>0</v>
      </c>
      <c r="CU841" s="756">
        <v>0</v>
      </c>
      <c r="CV841" s="756">
        <v>0</v>
      </c>
      <c r="CW841" s="646">
        <f t="shared" si="421"/>
        <v>0</v>
      </c>
      <c r="CX841" s="685"/>
      <c r="CY841" s="705">
        <f t="shared" si="398"/>
        <v>825</v>
      </c>
      <c r="CZ841" s="756">
        <v>0</v>
      </c>
      <c r="DA841" s="756">
        <v>0</v>
      </c>
      <c r="DB841" s="756">
        <v>0</v>
      </c>
      <c r="DC841" s="756">
        <v>0</v>
      </c>
      <c r="DD841" s="756">
        <v>0</v>
      </c>
      <c r="DE841" s="767">
        <f t="shared" si="409"/>
        <v>0</v>
      </c>
      <c r="DF841" s="756">
        <v>0</v>
      </c>
      <c r="DG841" s="756">
        <v>0</v>
      </c>
      <c r="DH841" s="756">
        <v>0</v>
      </c>
      <c r="DI841" s="756">
        <v>0</v>
      </c>
      <c r="DJ841" s="767">
        <f t="shared" si="410"/>
        <v>0</v>
      </c>
      <c r="DK841" s="715">
        <f t="shared" si="411"/>
        <v>0</v>
      </c>
      <c r="DL841" s="685"/>
      <c r="DM841" s="705">
        <f t="shared" si="399"/>
        <v>825</v>
      </c>
      <c r="DN841" s="715">
        <f t="shared" si="412"/>
        <v>0</v>
      </c>
    </row>
    <row r="842" spans="2:118" x14ac:dyDescent="0.25">
      <c r="B842" s="705">
        <v>826</v>
      </c>
      <c r="C842" s="765">
        <f>(1+_xlfn.XLOOKUP(INT((B842-1)/12)+1,'ZC Curve'!$B$8:$B$107,'ZC Curve'!R$8:R$107,,0))^(1/12)-1</f>
        <v>0</v>
      </c>
      <c r="D842" s="766">
        <f t="shared" si="413"/>
        <v>1</v>
      </c>
      <c r="E842" s="685"/>
      <c r="F842" s="705">
        <v>826</v>
      </c>
      <c r="G842" s="756">
        <v>0</v>
      </c>
      <c r="H842" s="756">
        <v>0</v>
      </c>
      <c r="I842" s="756">
        <v>0</v>
      </c>
      <c r="J842" s="756">
        <v>0</v>
      </c>
      <c r="K842" s="756">
        <v>0</v>
      </c>
      <c r="L842" s="756">
        <v>0</v>
      </c>
      <c r="M842" s="756">
        <v>0</v>
      </c>
      <c r="N842" s="646">
        <f t="shared" si="414"/>
        <v>0</v>
      </c>
      <c r="O842" s="594"/>
      <c r="P842" s="705">
        <f t="shared" si="400"/>
        <v>826</v>
      </c>
      <c r="Q842" s="756">
        <v>0</v>
      </c>
      <c r="R842" s="756">
        <v>0</v>
      </c>
      <c r="S842" s="756">
        <v>0</v>
      </c>
      <c r="T842" s="756">
        <v>0</v>
      </c>
      <c r="U842" s="756">
        <v>0</v>
      </c>
      <c r="V842" s="756">
        <v>0</v>
      </c>
      <c r="W842" s="756">
        <v>0</v>
      </c>
      <c r="X842" s="646">
        <f t="shared" si="415"/>
        <v>0</v>
      </c>
      <c r="Y842" s="594"/>
      <c r="Z842" s="705">
        <f t="shared" si="401"/>
        <v>826</v>
      </c>
      <c r="AA842" s="756">
        <f t="shared" si="424"/>
        <v>0</v>
      </c>
      <c r="AB842" s="756">
        <f t="shared" si="424"/>
        <v>0</v>
      </c>
      <c r="AC842" s="756">
        <f t="shared" si="424"/>
        <v>0</v>
      </c>
      <c r="AD842" s="756">
        <f t="shared" si="422"/>
        <v>0</v>
      </c>
      <c r="AE842" s="756">
        <f t="shared" si="422"/>
        <v>0</v>
      </c>
      <c r="AF842" s="756">
        <f t="shared" si="422"/>
        <v>0</v>
      </c>
      <c r="AG842" s="756">
        <f t="shared" si="422"/>
        <v>0</v>
      </c>
      <c r="AH842" s="646">
        <f t="shared" si="416"/>
        <v>0</v>
      </c>
      <c r="AI842" s="594"/>
      <c r="AJ842" s="705">
        <f t="shared" si="402"/>
        <v>826</v>
      </c>
      <c r="AK842" s="756">
        <v>0</v>
      </c>
      <c r="AL842" s="756">
        <v>0</v>
      </c>
      <c r="AM842" s="756">
        <v>0</v>
      </c>
      <c r="AN842" s="756">
        <v>0</v>
      </c>
      <c r="AO842" s="756">
        <v>0</v>
      </c>
      <c r="AP842" s="756">
        <v>0</v>
      </c>
      <c r="AQ842" s="756">
        <v>0</v>
      </c>
      <c r="AR842" s="646">
        <f t="shared" si="417"/>
        <v>0</v>
      </c>
      <c r="AS842" s="594"/>
      <c r="AT842" s="705">
        <f t="shared" si="403"/>
        <v>826</v>
      </c>
      <c r="AU842" s="756">
        <v>0</v>
      </c>
      <c r="AV842" s="756">
        <v>0</v>
      </c>
      <c r="AW842" s="756">
        <v>0</v>
      </c>
      <c r="AX842" s="756">
        <v>0</v>
      </c>
      <c r="AY842" s="756">
        <v>0</v>
      </c>
      <c r="AZ842" s="767">
        <f t="shared" si="426"/>
        <v>0</v>
      </c>
      <c r="BA842" s="756">
        <v>0</v>
      </c>
      <c r="BB842" s="756">
        <v>0</v>
      </c>
      <c r="BC842" s="756">
        <v>0</v>
      </c>
      <c r="BD842" s="756">
        <v>0</v>
      </c>
      <c r="BE842" s="767">
        <f t="shared" si="404"/>
        <v>0</v>
      </c>
      <c r="BF842" s="646">
        <f t="shared" si="405"/>
        <v>0</v>
      </c>
      <c r="BG842" s="594"/>
      <c r="BH842" s="705">
        <f t="shared" si="395"/>
        <v>826</v>
      </c>
      <c r="BI842" s="646">
        <f t="shared" si="406"/>
        <v>0</v>
      </c>
      <c r="BJ842" s="594"/>
      <c r="BK842" s="705">
        <f t="shared" si="407"/>
        <v>826</v>
      </c>
      <c r="BL842" s="756">
        <v>0</v>
      </c>
      <c r="BM842" s="756">
        <v>0</v>
      </c>
      <c r="BN842" s="756">
        <v>0</v>
      </c>
      <c r="BO842" s="756">
        <v>0</v>
      </c>
      <c r="BP842" s="756">
        <v>0</v>
      </c>
      <c r="BQ842" s="756">
        <v>0</v>
      </c>
      <c r="BR842" s="756">
        <v>0</v>
      </c>
      <c r="BS842" s="646">
        <f t="shared" si="418"/>
        <v>0</v>
      </c>
      <c r="BT842" s="594"/>
      <c r="BU842" s="705">
        <f t="shared" si="408"/>
        <v>826</v>
      </c>
      <c r="BV842" s="756">
        <v>0</v>
      </c>
      <c r="BW842" s="756">
        <v>0</v>
      </c>
      <c r="BX842" s="756">
        <v>0</v>
      </c>
      <c r="BY842" s="756">
        <v>0</v>
      </c>
      <c r="BZ842" s="756">
        <v>0</v>
      </c>
      <c r="CA842" s="756">
        <v>0</v>
      </c>
      <c r="CB842" s="756">
        <v>0</v>
      </c>
      <c r="CC842" s="646">
        <f t="shared" si="419"/>
        <v>0</v>
      </c>
      <c r="CD842" s="594"/>
      <c r="CE842" s="705">
        <f t="shared" si="396"/>
        <v>826</v>
      </c>
      <c r="CF842" s="756">
        <f t="shared" si="425"/>
        <v>0</v>
      </c>
      <c r="CG842" s="756">
        <f t="shared" si="425"/>
        <v>0</v>
      </c>
      <c r="CH842" s="756">
        <f t="shared" si="425"/>
        <v>0</v>
      </c>
      <c r="CI842" s="756">
        <f t="shared" si="423"/>
        <v>0</v>
      </c>
      <c r="CJ842" s="756">
        <f t="shared" si="423"/>
        <v>0</v>
      </c>
      <c r="CK842" s="756">
        <f t="shared" si="423"/>
        <v>0</v>
      </c>
      <c r="CL842" s="756">
        <f t="shared" si="423"/>
        <v>0</v>
      </c>
      <c r="CM842" s="646">
        <f t="shared" si="420"/>
        <v>0</v>
      </c>
      <c r="CN842" s="594"/>
      <c r="CO842" s="705">
        <f t="shared" si="397"/>
        <v>826</v>
      </c>
      <c r="CP842" s="756">
        <v>0</v>
      </c>
      <c r="CQ842" s="756">
        <v>0</v>
      </c>
      <c r="CR842" s="756">
        <v>0</v>
      </c>
      <c r="CS842" s="756">
        <v>0</v>
      </c>
      <c r="CT842" s="756">
        <v>0</v>
      </c>
      <c r="CU842" s="756">
        <v>0</v>
      </c>
      <c r="CV842" s="756">
        <v>0</v>
      </c>
      <c r="CW842" s="646">
        <f t="shared" si="421"/>
        <v>0</v>
      </c>
      <c r="CX842" s="685"/>
      <c r="CY842" s="705">
        <f t="shared" si="398"/>
        <v>826</v>
      </c>
      <c r="CZ842" s="756">
        <v>0</v>
      </c>
      <c r="DA842" s="756">
        <v>0</v>
      </c>
      <c r="DB842" s="756">
        <v>0</v>
      </c>
      <c r="DC842" s="756">
        <v>0</v>
      </c>
      <c r="DD842" s="756">
        <v>0</v>
      </c>
      <c r="DE842" s="767">
        <f t="shared" si="409"/>
        <v>0</v>
      </c>
      <c r="DF842" s="756">
        <v>0</v>
      </c>
      <c r="DG842" s="756">
        <v>0</v>
      </c>
      <c r="DH842" s="756">
        <v>0</v>
      </c>
      <c r="DI842" s="756">
        <v>0</v>
      </c>
      <c r="DJ842" s="767">
        <f t="shared" si="410"/>
        <v>0</v>
      </c>
      <c r="DK842" s="715">
        <f t="shared" si="411"/>
        <v>0</v>
      </c>
      <c r="DL842" s="685"/>
      <c r="DM842" s="705">
        <f t="shared" si="399"/>
        <v>826</v>
      </c>
      <c r="DN842" s="715">
        <f t="shared" si="412"/>
        <v>0</v>
      </c>
    </row>
    <row r="843" spans="2:118" x14ac:dyDescent="0.25">
      <c r="B843" s="705">
        <v>827</v>
      </c>
      <c r="C843" s="765">
        <f>(1+_xlfn.XLOOKUP(INT((B843-1)/12)+1,'ZC Curve'!$B$8:$B$107,'ZC Curve'!R$8:R$107,,0))^(1/12)-1</f>
        <v>0</v>
      </c>
      <c r="D843" s="766">
        <f t="shared" si="413"/>
        <v>1</v>
      </c>
      <c r="E843" s="685"/>
      <c r="F843" s="705">
        <v>827</v>
      </c>
      <c r="G843" s="756">
        <v>0</v>
      </c>
      <c r="H843" s="756">
        <v>0</v>
      </c>
      <c r="I843" s="756">
        <v>0</v>
      </c>
      <c r="J843" s="756">
        <v>0</v>
      </c>
      <c r="K843" s="756">
        <v>0</v>
      </c>
      <c r="L843" s="756">
        <v>0</v>
      </c>
      <c r="M843" s="756">
        <v>0</v>
      </c>
      <c r="N843" s="646">
        <f t="shared" si="414"/>
        <v>0</v>
      </c>
      <c r="O843" s="594"/>
      <c r="P843" s="705">
        <f t="shared" si="400"/>
        <v>827</v>
      </c>
      <c r="Q843" s="756">
        <v>0</v>
      </c>
      <c r="R843" s="756">
        <v>0</v>
      </c>
      <c r="S843" s="756">
        <v>0</v>
      </c>
      <c r="T843" s="756">
        <v>0</v>
      </c>
      <c r="U843" s="756">
        <v>0</v>
      </c>
      <c r="V843" s="756">
        <v>0</v>
      </c>
      <c r="W843" s="756">
        <v>0</v>
      </c>
      <c r="X843" s="646">
        <f t="shared" si="415"/>
        <v>0</v>
      </c>
      <c r="Y843" s="594"/>
      <c r="Z843" s="705">
        <f t="shared" si="401"/>
        <v>827</v>
      </c>
      <c r="AA843" s="756">
        <f t="shared" si="424"/>
        <v>0</v>
      </c>
      <c r="AB843" s="756">
        <f t="shared" si="424"/>
        <v>0</v>
      </c>
      <c r="AC843" s="756">
        <f t="shared" si="424"/>
        <v>0</v>
      </c>
      <c r="AD843" s="756">
        <f t="shared" si="422"/>
        <v>0</v>
      </c>
      <c r="AE843" s="756">
        <f t="shared" si="422"/>
        <v>0</v>
      </c>
      <c r="AF843" s="756">
        <f t="shared" si="422"/>
        <v>0</v>
      </c>
      <c r="AG843" s="756">
        <f t="shared" si="422"/>
        <v>0</v>
      </c>
      <c r="AH843" s="646">
        <f t="shared" si="416"/>
        <v>0</v>
      </c>
      <c r="AI843" s="594"/>
      <c r="AJ843" s="705">
        <f t="shared" si="402"/>
        <v>827</v>
      </c>
      <c r="AK843" s="756">
        <v>0</v>
      </c>
      <c r="AL843" s="756">
        <v>0</v>
      </c>
      <c r="AM843" s="756">
        <v>0</v>
      </c>
      <c r="AN843" s="756">
        <v>0</v>
      </c>
      <c r="AO843" s="756">
        <v>0</v>
      </c>
      <c r="AP843" s="756">
        <v>0</v>
      </c>
      <c r="AQ843" s="756">
        <v>0</v>
      </c>
      <c r="AR843" s="646">
        <f t="shared" si="417"/>
        <v>0</v>
      </c>
      <c r="AS843" s="594"/>
      <c r="AT843" s="705">
        <f t="shared" si="403"/>
        <v>827</v>
      </c>
      <c r="AU843" s="756">
        <v>0</v>
      </c>
      <c r="AV843" s="756">
        <v>0</v>
      </c>
      <c r="AW843" s="756">
        <v>0</v>
      </c>
      <c r="AX843" s="756">
        <v>0</v>
      </c>
      <c r="AY843" s="756">
        <v>0</v>
      </c>
      <c r="AZ843" s="767">
        <f t="shared" si="426"/>
        <v>0</v>
      </c>
      <c r="BA843" s="756">
        <v>0</v>
      </c>
      <c r="BB843" s="756">
        <v>0</v>
      </c>
      <c r="BC843" s="756">
        <v>0</v>
      </c>
      <c r="BD843" s="756">
        <v>0</v>
      </c>
      <c r="BE843" s="767">
        <f t="shared" si="404"/>
        <v>0</v>
      </c>
      <c r="BF843" s="646">
        <f t="shared" si="405"/>
        <v>0</v>
      </c>
      <c r="BG843" s="594"/>
      <c r="BH843" s="705">
        <f t="shared" si="395"/>
        <v>827</v>
      </c>
      <c r="BI843" s="646">
        <f t="shared" si="406"/>
        <v>0</v>
      </c>
      <c r="BJ843" s="594"/>
      <c r="BK843" s="705">
        <f t="shared" si="407"/>
        <v>827</v>
      </c>
      <c r="BL843" s="756">
        <v>0</v>
      </c>
      <c r="BM843" s="756">
        <v>0</v>
      </c>
      <c r="BN843" s="756">
        <v>0</v>
      </c>
      <c r="BO843" s="756">
        <v>0</v>
      </c>
      <c r="BP843" s="756">
        <v>0</v>
      </c>
      <c r="BQ843" s="756">
        <v>0</v>
      </c>
      <c r="BR843" s="756">
        <v>0</v>
      </c>
      <c r="BS843" s="646">
        <f t="shared" si="418"/>
        <v>0</v>
      </c>
      <c r="BT843" s="594"/>
      <c r="BU843" s="705">
        <f t="shared" si="408"/>
        <v>827</v>
      </c>
      <c r="BV843" s="756">
        <v>0</v>
      </c>
      <c r="BW843" s="756">
        <v>0</v>
      </c>
      <c r="BX843" s="756">
        <v>0</v>
      </c>
      <c r="BY843" s="756">
        <v>0</v>
      </c>
      <c r="BZ843" s="756">
        <v>0</v>
      </c>
      <c r="CA843" s="756">
        <v>0</v>
      </c>
      <c r="CB843" s="756">
        <v>0</v>
      </c>
      <c r="CC843" s="646">
        <f t="shared" si="419"/>
        <v>0</v>
      </c>
      <c r="CD843" s="594"/>
      <c r="CE843" s="705">
        <f t="shared" si="396"/>
        <v>827</v>
      </c>
      <c r="CF843" s="756">
        <f t="shared" si="425"/>
        <v>0</v>
      </c>
      <c r="CG843" s="756">
        <f t="shared" si="425"/>
        <v>0</v>
      </c>
      <c r="CH843" s="756">
        <f t="shared" si="425"/>
        <v>0</v>
      </c>
      <c r="CI843" s="756">
        <f t="shared" si="423"/>
        <v>0</v>
      </c>
      <c r="CJ843" s="756">
        <f t="shared" si="423"/>
        <v>0</v>
      </c>
      <c r="CK843" s="756">
        <f t="shared" si="423"/>
        <v>0</v>
      </c>
      <c r="CL843" s="756">
        <f t="shared" si="423"/>
        <v>0</v>
      </c>
      <c r="CM843" s="646">
        <f t="shared" si="420"/>
        <v>0</v>
      </c>
      <c r="CN843" s="594"/>
      <c r="CO843" s="705">
        <f t="shared" si="397"/>
        <v>827</v>
      </c>
      <c r="CP843" s="756">
        <v>0</v>
      </c>
      <c r="CQ843" s="756">
        <v>0</v>
      </c>
      <c r="CR843" s="756">
        <v>0</v>
      </c>
      <c r="CS843" s="756">
        <v>0</v>
      </c>
      <c r="CT843" s="756">
        <v>0</v>
      </c>
      <c r="CU843" s="756">
        <v>0</v>
      </c>
      <c r="CV843" s="756">
        <v>0</v>
      </c>
      <c r="CW843" s="646">
        <f t="shared" si="421"/>
        <v>0</v>
      </c>
      <c r="CX843" s="685"/>
      <c r="CY843" s="705">
        <f t="shared" si="398"/>
        <v>827</v>
      </c>
      <c r="CZ843" s="756">
        <v>0</v>
      </c>
      <c r="DA843" s="756">
        <v>0</v>
      </c>
      <c r="DB843" s="756">
        <v>0</v>
      </c>
      <c r="DC843" s="756">
        <v>0</v>
      </c>
      <c r="DD843" s="756">
        <v>0</v>
      </c>
      <c r="DE843" s="767">
        <f t="shared" si="409"/>
        <v>0</v>
      </c>
      <c r="DF843" s="756">
        <v>0</v>
      </c>
      <c r="DG843" s="756">
        <v>0</v>
      </c>
      <c r="DH843" s="756">
        <v>0</v>
      </c>
      <c r="DI843" s="756">
        <v>0</v>
      </c>
      <c r="DJ843" s="767">
        <f t="shared" si="410"/>
        <v>0</v>
      </c>
      <c r="DK843" s="715">
        <f t="shared" si="411"/>
        <v>0</v>
      </c>
      <c r="DL843" s="685"/>
      <c r="DM843" s="705">
        <f t="shared" si="399"/>
        <v>827</v>
      </c>
      <c r="DN843" s="715">
        <f t="shared" si="412"/>
        <v>0</v>
      </c>
    </row>
    <row r="844" spans="2:118" x14ac:dyDescent="0.25">
      <c r="B844" s="705">
        <v>828</v>
      </c>
      <c r="C844" s="765">
        <f>(1+_xlfn.XLOOKUP(INT((B844-1)/12)+1,'ZC Curve'!$B$8:$B$107,'ZC Curve'!R$8:R$107,,0))^(1/12)-1</f>
        <v>0</v>
      </c>
      <c r="D844" s="766">
        <f t="shared" si="413"/>
        <v>1</v>
      </c>
      <c r="E844" s="685"/>
      <c r="F844" s="705">
        <v>828</v>
      </c>
      <c r="G844" s="756">
        <v>0</v>
      </c>
      <c r="H844" s="756">
        <v>0</v>
      </c>
      <c r="I844" s="756">
        <v>0</v>
      </c>
      <c r="J844" s="756">
        <v>0</v>
      </c>
      <c r="K844" s="756">
        <v>0</v>
      </c>
      <c r="L844" s="756">
        <v>0</v>
      </c>
      <c r="M844" s="756">
        <v>0</v>
      </c>
      <c r="N844" s="646">
        <f t="shared" si="414"/>
        <v>0</v>
      </c>
      <c r="O844" s="594"/>
      <c r="P844" s="705">
        <f t="shared" si="400"/>
        <v>828</v>
      </c>
      <c r="Q844" s="756">
        <v>0</v>
      </c>
      <c r="R844" s="756">
        <v>0</v>
      </c>
      <c r="S844" s="756">
        <v>0</v>
      </c>
      <c r="T844" s="756">
        <v>0</v>
      </c>
      <c r="U844" s="756">
        <v>0</v>
      </c>
      <c r="V844" s="756">
        <v>0</v>
      </c>
      <c r="W844" s="756">
        <v>0</v>
      </c>
      <c r="X844" s="646">
        <f t="shared" si="415"/>
        <v>0</v>
      </c>
      <c r="Y844" s="594"/>
      <c r="Z844" s="705">
        <f t="shared" si="401"/>
        <v>828</v>
      </c>
      <c r="AA844" s="756">
        <f t="shared" si="424"/>
        <v>0</v>
      </c>
      <c r="AB844" s="756">
        <f t="shared" si="424"/>
        <v>0</v>
      </c>
      <c r="AC844" s="756">
        <f t="shared" si="424"/>
        <v>0</v>
      </c>
      <c r="AD844" s="756">
        <f t="shared" si="422"/>
        <v>0</v>
      </c>
      <c r="AE844" s="756">
        <f t="shared" si="422"/>
        <v>0</v>
      </c>
      <c r="AF844" s="756">
        <f t="shared" si="422"/>
        <v>0</v>
      </c>
      <c r="AG844" s="756">
        <f t="shared" si="422"/>
        <v>0</v>
      </c>
      <c r="AH844" s="646">
        <f t="shared" si="416"/>
        <v>0</v>
      </c>
      <c r="AI844" s="594"/>
      <c r="AJ844" s="705">
        <f t="shared" si="402"/>
        <v>828</v>
      </c>
      <c r="AK844" s="756">
        <v>0</v>
      </c>
      <c r="AL844" s="756">
        <v>0</v>
      </c>
      <c r="AM844" s="756">
        <v>0</v>
      </c>
      <c r="AN844" s="756">
        <v>0</v>
      </c>
      <c r="AO844" s="756">
        <v>0</v>
      </c>
      <c r="AP844" s="756">
        <v>0</v>
      </c>
      <c r="AQ844" s="756">
        <v>0</v>
      </c>
      <c r="AR844" s="646">
        <f t="shared" si="417"/>
        <v>0</v>
      </c>
      <c r="AS844" s="594"/>
      <c r="AT844" s="705">
        <f t="shared" si="403"/>
        <v>828</v>
      </c>
      <c r="AU844" s="756">
        <v>0</v>
      </c>
      <c r="AV844" s="756">
        <v>0</v>
      </c>
      <c r="AW844" s="756">
        <v>0</v>
      </c>
      <c r="AX844" s="756">
        <v>0</v>
      </c>
      <c r="AY844" s="756">
        <v>0</v>
      </c>
      <c r="AZ844" s="767">
        <f t="shared" si="426"/>
        <v>0</v>
      </c>
      <c r="BA844" s="756">
        <v>0</v>
      </c>
      <c r="BB844" s="756">
        <v>0</v>
      </c>
      <c r="BC844" s="756">
        <v>0</v>
      </c>
      <c r="BD844" s="756">
        <v>0</v>
      </c>
      <c r="BE844" s="767">
        <f t="shared" si="404"/>
        <v>0</v>
      </c>
      <c r="BF844" s="646">
        <f t="shared" si="405"/>
        <v>0</v>
      </c>
      <c r="BG844" s="594"/>
      <c r="BH844" s="705">
        <f t="shared" si="395"/>
        <v>828</v>
      </c>
      <c r="BI844" s="646">
        <f t="shared" si="406"/>
        <v>0</v>
      </c>
      <c r="BJ844" s="594"/>
      <c r="BK844" s="705">
        <f t="shared" si="407"/>
        <v>828</v>
      </c>
      <c r="BL844" s="756">
        <v>0</v>
      </c>
      <c r="BM844" s="756">
        <v>0</v>
      </c>
      <c r="BN844" s="756">
        <v>0</v>
      </c>
      <c r="BO844" s="756">
        <v>0</v>
      </c>
      <c r="BP844" s="756">
        <v>0</v>
      </c>
      <c r="BQ844" s="756">
        <v>0</v>
      </c>
      <c r="BR844" s="756">
        <v>0</v>
      </c>
      <c r="BS844" s="646">
        <f t="shared" si="418"/>
        <v>0</v>
      </c>
      <c r="BT844" s="594"/>
      <c r="BU844" s="705">
        <f t="shared" si="408"/>
        <v>828</v>
      </c>
      <c r="BV844" s="756">
        <v>0</v>
      </c>
      <c r="BW844" s="756">
        <v>0</v>
      </c>
      <c r="BX844" s="756">
        <v>0</v>
      </c>
      <c r="BY844" s="756">
        <v>0</v>
      </c>
      <c r="BZ844" s="756">
        <v>0</v>
      </c>
      <c r="CA844" s="756">
        <v>0</v>
      </c>
      <c r="CB844" s="756">
        <v>0</v>
      </c>
      <c r="CC844" s="646">
        <f t="shared" si="419"/>
        <v>0</v>
      </c>
      <c r="CD844" s="594"/>
      <c r="CE844" s="705">
        <f t="shared" si="396"/>
        <v>828</v>
      </c>
      <c r="CF844" s="756">
        <f t="shared" si="425"/>
        <v>0</v>
      </c>
      <c r="CG844" s="756">
        <f t="shared" si="425"/>
        <v>0</v>
      </c>
      <c r="CH844" s="756">
        <f t="shared" si="425"/>
        <v>0</v>
      </c>
      <c r="CI844" s="756">
        <f t="shared" si="423"/>
        <v>0</v>
      </c>
      <c r="CJ844" s="756">
        <f t="shared" si="423"/>
        <v>0</v>
      </c>
      <c r="CK844" s="756">
        <f t="shared" si="423"/>
        <v>0</v>
      </c>
      <c r="CL844" s="756">
        <f t="shared" si="423"/>
        <v>0</v>
      </c>
      <c r="CM844" s="646">
        <f t="shared" si="420"/>
        <v>0</v>
      </c>
      <c r="CN844" s="594"/>
      <c r="CO844" s="705">
        <f t="shared" si="397"/>
        <v>828</v>
      </c>
      <c r="CP844" s="756">
        <v>0</v>
      </c>
      <c r="CQ844" s="756">
        <v>0</v>
      </c>
      <c r="CR844" s="756">
        <v>0</v>
      </c>
      <c r="CS844" s="756">
        <v>0</v>
      </c>
      <c r="CT844" s="756">
        <v>0</v>
      </c>
      <c r="CU844" s="756">
        <v>0</v>
      </c>
      <c r="CV844" s="756">
        <v>0</v>
      </c>
      <c r="CW844" s="646">
        <f t="shared" si="421"/>
        <v>0</v>
      </c>
      <c r="CX844" s="685"/>
      <c r="CY844" s="705">
        <f t="shared" si="398"/>
        <v>828</v>
      </c>
      <c r="CZ844" s="756">
        <v>0</v>
      </c>
      <c r="DA844" s="756">
        <v>0</v>
      </c>
      <c r="DB844" s="756">
        <v>0</v>
      </c>
      <c r="DC844" s="756">
        <v>0</v>
      </c>
      <c r="DD844" s="756">
        <v>0</v>
      </c>
      <c r="DE844" s="767">
        <f t="shared" si="409"/>
        <v>0</v>
      </c>
      <c r="DF844" s="756">
        <v>0</v>
      </c>
      <c r="DG844" s="756">
        <v>0</v>
      </c>
      <c r="DH844" s="756">
        <v>0</v>
      </c>
      <c r="DI844" s="756">
        <v>0</v>
      </c>
      <c r="DJ844" s="767">
        <f t="shared" si="410"/>
        <v>0</v>
      </c>
      <c r="DK844" s="715">
        <f t="shared" si="411"/>
        <v>0</v>
      </c>
      <c r="DL844" s="685"/>
      <c r="DM844" s="705">
        <f t="shared" si="399"/>
        <v>828</v>
      </c>
      <c r="DN844" s="715">
        <f t="shared" si="412"/>
        <v>0</v>
      </c>
    </row>
    <row r="845" spans="2:118" x14ac:dyDescent="0.25">
      <c r="B845" s="705">
        <v>829</v>
      </c>
      <c r="C845" s="765">
        <f>(1+_xlfn.XLOOKUP(INT((B845-1)/12)+1,'ZC Curve'!$B$8:$B$107,'ZC Curve'!R$8:R$107,,0))^(1/12)-1</f>
        <v>0</v>
      </c>
      <c r="D845" s="766">
        <f t="shared" si="413"/>
        <v>1</v>
      </c>
      <c r="E845" s="685"/>
      <c r="F845" s="705">
        <v>829</v>
      </c>
      <c r="G845" s="756">
        <v>0</v>
      </c>
      <c r="H845" s="756">
        <v>0</v>
      </c>
      <c r="I845" s="756">
        <v>0</v>
      </c>
      <c r="J845" s="756">
        <v>0</v>
      </c>
      <c r="K845" s="756">
        <v>0</v>
      </c>
      <c r="L845" s="756">
        <v>0</v>
      </c>
      <c r="M845" s="756">
        <v>0</v>
      </c>
      <c r="N845" s="646">
        <f t="shared" si="414"/>
        <v>0</v>
      </c>
      <c r="O845" s="594"/>
      <c r="P845" s="705">
        <f t="shared" si="400"/>
        <v>829</v>
      </c>
      <c r="Q845" s="756">
        <v>0</v>
      </c>
      <c r="R845" s="756">
        <v>0</v>
      </c>
      <c r="S845" s="756">
        <v>0</v>
      </c>
      <c r="T845" s="756">
        <v>0</v>
      </c>
      <c r="U845" s="756">
        <v>0</v>
      </c>
      <c r="V845" s="756">
        <v>0</v>
      </c>
      <c r="W845" s="756">
        <v>0</v>
      </c>
      <c r="X845" s="646">
        <f t="shared" si="415"/>
        <v>0</v>
      </c>
      <c r="Y845" s="594"/>
      <c r="Z845" s="705">
        <f t="shared" si="401"/>
        <v>829</v>
      </c>
      <c r="AA845" s="756">
        <f t="shared" si="424"/>
        <v>0</v>
      </c>
      <c r="AB845" s="756">
        <f t="shared" si="424"/>
        <v>0</v>
      </c>
      <c r="AC845" s="756">
        <f t="shared" si="424"/>
        <v>0</v>
      </c>
      <c r="AD845" s="756">
        <f t="shared" si="422"/>
        <v>0</v>
      </c>
      <c r="AE845" s="756">
        <f t="shared" si="422"/>
        <v>0</v>
      </c>
      <c r="AF845" s="756">
        <f t="shared" si="422"/>
        <v>0</v>
      </c>
      <c r="AG845" s="756">
        <f t="shared" si="422"/>
        <v>0</v>
      </c>
      <c r="AH845" s="646">
        <f t="shared" si="416"/>
        <v>0</v>
      </c>
      <c r="AI845" s="594"/>
      <c r="AJ845" s="705">
        <f t="shared" si="402"/>
        <v>829</v>
      </c>
      <c r="AK845" s="756">
        <v>0</v>
      </c>
      <c r="AL845" s="756">
        <v>0</v>
      </c>
      <c r="AM845" s="756">
        <v>0</v>
      </c>
      <c r="AN845" s="756">
        <v>0</v>
      </c>
      <c r="AO845" s="756">
        <v>0</v>
      </c>
      <c r="AP845" s="756">
        <v>0</v>
      </c>
      <c r="AQ845" s="756">
        <v>0</v>
      </c>
      <c r="AR845" s="646">
        <f t="shared" si="417"/>
        <v>0</v>
      </c>
      <c r="AS845" s="594"/>
      <c r="AT845" s="705">
        <f t="shared" si="403"/>
        <v>829</v>
      </c>
      <c r="AU845" s="756">
        <v>0</v>
      </c>
      <c r="AV845" s="756">
        <v>0</v>
      </c>
      <c r="AW845" s="756">
        <v>0</v>
      </c>
      <c r="AX845" s="756">
        <v>0</v>
      </c>
      <c r="AY845" s="756">
        <v>0</v>
      </c>
      <c r="AZ845" s="767">
        <f t="shared" si="426"/>
        <v>0</v>
      </c>
      <c r="BA845" s="756">
        <v>0</v>
      </c>
      <c r="BB845" s="756">
        <v>0</v>
      </c>
      <c r="BC845" s="756">
        <v>0</v>
      </c>
      <c r="BD845" s="756">
        <v>0</v>
      </c>
      <c r="BE845" s="767">
        <f t="shared" si="404"/>
        <v>0</v>
      </c>
      <c r="BF845" s="646">
        <f t="shared" si="405"/>
        <v>0</v>
      </c>
      <c r="BG845" s="594"/>
      <c r="BH845" s="705">
        <f t="shared" si="395"/>
        <v>829</v>
      </c>
      <c r="BI845" s="646">
        <f t="shared" si="406"/>
        <v>0</v>
      </c>
      <c r="BJ845" s="594"/>
      <c r="BK845" s="705">
        <f t="shared" si="407"/>
        <v>829</v>
      </c>
      <c r="BL845" s="756">
        <v>0</v>
      </c>
      <c r="BM845" s="756">
        <v>0</v>
      </c>
      <c r="BN845" s="756">
        <v>0</v>
      </c>
      <c r="BO845" s="756">
        <v>0</v>
      </c>
      <c r="BP845" s="756">
        <v>0</v>
      </c>
      <c r="BQ845" s="756">
        <v>0</v>
      </c>
      <c r="BR845" s="756">
        <v>0</v>
      </c>
      <c r="BS845" s="646">
        <f t="shared" si="418"/>
        <v>0</v>
      </c>
      <c r="BT845" s="594"/>
      <c r="BU845" s="705">
        <f t="shared" si="408"/>
        <v>829</v>
      </c>
      <c r="BV845" s="756">
        <v>0</v>
      </c>
      <c r="BW845" s="756">
        <v>0</v>
      </c>
      <c r="BX845" s="756">
        <v>0</v>
      </c>
      <c r="BY845" s="756">
        <v>0</v>
      </c>
      <c r="BZ845" s="756">
        <v>0</v>
      </c>
      <c r="CA845" s="756">
        <v>0</v>
      </c>
      <c r="CB845" s="756">
        <v>0</v>
      </c>
      <c r="CC845" s="646">
        <f t="shared" si="419"/>
        <v>0</v>
      </c>
      <c r="CD845" s="594"/>
      <c r="CE845" s="705">
        <f t="shared" si="396"/>
        <v>829</v>
      </c>
      <c r="CF845" s="756">
        <f t="shared" si="425"/>
        <v>0</v>
      </c>
      <c r="CG845" s="756">
        <f t="shared" si="425"/>
        <v>0</v>
      </c>
      <c r="CH845" s="756">
        <f t="shared" si="425"/>
        <v>0</v>
      </c>
      <c r="CI845" s="756">
        <f t="shared" si="423"/>
        <v>0</v>
      </c>
      <c r="CJ845" s="756">
        <f t="shared" si="423"/>
        <v>0</v>
      </c>
      <c r="CK845" s="756">
        <f t="shared" si="423"/>
        <v>0</v>
      </c>
      <c r="CL845" s="756">
        <f t="shared" si="423"/>
        <v>0</v>
      </c>
      <c r="CM845" s="646">
        <f t="shared" si="420"/>
        <v>0</v>
      </c>
      <c r="CN845" s="594"/>
      <c r="CO845" s="705">
        <f t="shared" si="397"/>
        <v>829</v>
      </c>
      <c r="CP845" s="756">
        <v>0</v>
      </c>
      <c r="CQ845" s="756">
        <v>0</v>
      </c>
      <c r="CR845" s="756">
        <v>0</v>
      </c>
      <c r="CS845" s="756">
        <v>0</v>
      </c>
      <c r="CT845" s="756">
        <v>0</v>
      </c>
      <c r="CU845" s="756">
        <v>0</v>
      </c>
      <c r="CV845" s="756">
        <v>0</v>
      </c>
      <c r="CW845" s="646">
        <f t="shared" si="421"/>
        <v>0</v>
      </c>
      <c r="CX845" s="685"/>
      <c r="CY845" s="705">
        <f t="shared" si="398"/>
        <v>829</v>
      </c>
      <c r="CZ845" s="756">
        <v>0</v>
      </c>
      <c r="DA845" s="756">
        <v>0</v>
      </c>
      <c r="DB845" s="756">
        <v>0</v>
      </c>
      <c r="DC845" s="756">
        <v>0</v>
      </c>
      <c r="DD845" s="756">
        <v>0</v>
      </c>
      <c r="DE845" s="767">
        <f t="shared" si="409"/>
        <v>0</v>
      </c>
      <c r="DF845" s="756">
        <v>0</v>
      </c>
      <c r="DG845" s="756">
        <v>0</v>
      </c>
      <c r="DH845" s="756">
        <v>0</v>
      </c>
      <c r="DI845" s="756">
        <v>0</v>
      </c>
      <c r="DJ845" s="767">
        <f t="shared" si="410"/>
        <v>0</v>
      </c>
      <c r="DK845" s="715">
        <f t="shared" si="411"/>
        <v>0</v>
      </c>
      <c r="DL845" s="685"/>
      <c r="DM845" s="705">
        <f t="shared" si="399"/>
        <v>829</v>
      </c>
      <c r="DN845" s="715">
        <f t="shared" si="412"/>
        <v>0</v>
      </c>
    </row>
    <row r="846" spans="2:118" x14ac:dyDescent="0.25">
      <c r="B846" s="705">
        <v>830</v>
      </c>
      <c r="C846" s="765">
        <f>(1+_xlfn.XLOOKUP(INT((B846-1)/12)+1,'ZC Curve'!$B$8:$B$107,'ZC Curve'!R$8:R$107,,0))^(1/12)-1</f>
        <v>0</v>
      </c>
      <c r="D846" s="766">
        <f t="shared" si="413"/>
        <v>1</v>
      </c>
      <c r="E846" s="685"/>
      <c r="F846" s="705">
        <v>830</v>
      </c>
      <c r="G846" s="756">
        <v>0</v>
      </c>
      <c r="H846" s="756">
        <v>0</v>
      </c>
      <c r="I846" s="756">
        <v>0</v>
      </c>
      <c r="J846" s="756">
        <v>0</v>
      </c>
      <c r="K846" s="756">
        <v>0</v>
      </c>
      <c r="L846" s="756">
        <v>0</v>
      </c>
      <c r="M846" s="756">
        <v>0</v>
      </c>
      <c r="N846" s="646">
        <f t="shared" si="414"/>
        <v>0</v>
      </c>
      <c r="O846" s="594"/>
      <c r="P846" s="705">
        <f t="shared" si="400"/>
        <v>830</v>
      </c>
      <c r="Q846" s="756">
        <v>0</v>
      </c>
      <c r="R846" s="756">
        <v>0</v>
      </c>
      <c r="S846" s="756">
        <v>0</v>
      </c>
      <c r="T846" s="756">
        <v>0</v>
      </c>
      <c r="U846" s="756">
        <v>0</v>
      </c>
      <c r="V846" s="756">
        <v>0</v>
      </c>
      <c r="W846" s="756">
        <v>0</v>
      </c>
      <c r="X846" s="646">
        <f t="shared" si="415"/>
        <v>0</v>
      </c>
      <c r="Y846" s="594"/>
      <c r="Z846" s="705">
        <f t="shared" si="401"/>
        <v>830</v>
      </c>
      <c r="AA846" s="756">
        <f t="shared" si="424"/>
        <v>0</v>
      </c>
      <c r="AB846" s="756">
        <f t="shared" si="424"/>
        <v>0</v>
      </c>
      <c r="AC846" s="756">
        <f t="shared" si="424"/>
        <v>0</v>
      </c>
      <c r="AD846" s="756">
        <f t="shared" si="422"/>
        <v>0</v>
      </c>
      <c r="AE846" s="756">
        <f t="shared" si="422"/>
        <v>0</v>
      </c>
      <c r="AF846" s="756">
        <f t="shared" si="422"/>
        <v>0</v>
      </c>
      <c r="AG846" s="756">
        <f t="shared" si="422"/>
        <v>0</v>
      </c>
      <c r="AH846" s="646">
        <f t="shared" si="416"/>
        <v>0</v>
      </c>
      <c r="AI846" s="594"/>
      <c r="AJ846" s="705">
        <f t="shared" si="402"/>
        <v>830</v>
      </c>
      <c r="AK846" s="756">
        <v>0</v>
      </c>
      <c r="AL846" s="756">
        <v>0</v>
      </c>
      <c r="AM846" s="756">
        <v>0</v>
      </c>
      <c r="AN846" s="756">
        <v>0</v>
      </c>
      <c r="AO846" s="756">
        <v>0</v>
      </c>
      <c r="AP846" s="756">
        <v>0</v>
      </c>
      <c r="AQ846" s="756">
        <v>0</v>
      </c>
      <c r="AR846" s="646">
        <f t="shared" si="417"/>
        <v>0</v>
      </c>
      <c r="AS846" s="594"/>
      <c r="AT846" s="705">
        <f t="shared" si="403"/>
        <v>830</v>
      </c>
      <c r="AU846" s="756">
        <v>0</v>
      </c>
      <c r="AV846" s="756">
        <v>0</v>
      </c>
      <c r="AW846" s="756">
        <v>0</v>
      </c>
      <c r="AX846" s="756">
        <v>0</v>
      </c>
      <c r="AY846" s="756">
        <v>0</v>
      </c>
      <c r="AZ846" s="767">
        <f t="shared" si="426"/>
        <v>0</v>
      </c>
      <c r="BA846" s="756">
        <v>0</v>
      </c>
      <c r="BB846" s="756">
        <v>0</v>
      </c>
      <c r="BC846" s="756">
        <v>0</v>
      </c>
      <c r="BD846" s="756">
        <v>0</v>
      </c>
      <c r="BE846" s="767">
        <f t="shared" si="404"/>
        <v>0</v>
      </c>
      <c r="BF846" s="646">
        <f t="shared" si="405"/>
        <v>0</v>
      </c>
      <c r="BG846" s="594"/>
      <c r="BH846" s="705">
        <f t="shared" si="395"/>
        <v>830</v>
      </c>
      <c r="BI846" s="646">
        <f t="shared" si="406"/>
        <v>0</v>
      </c>
      <c r="BJ846" s="594"/>
      <c r="BK846" s="705">
        <f t="shared" si="407"/>
        <v>830</v>
      </c>
      <c r="BL846" s="756">
        <v>0</v>
      </c>
      <c r="BM846" s="756">
        <v>0</v>
      </c>
      <c r="BN846" s="756">
        <v>0</v>
      </c>
      <c r="BO846" s="756">
        <v>0</v>
      </c>
      <c r="BP846" s="756">
        <v>0</v>
      </c>
      <c r="BQ846" s="756">
        <v>0</v>
      </c>
      <c r="BR846" s="756">
        <v>0</v>
      </c>
      <c r="BS846" s="646">
        <f t="shared" si="418"/>
        <v>0</v>
      </c>
      <c r="BT846" s="594"/>
      <c r="BU846" s="705">
        <f t="shared" si="408"/>
        <v>830</v>
      </c>
      <c r="BV846" s="756">
        <v>0</v>
      </c>
      <c r="BW846" s="756">
        <v>0</v>
      </c>
      <c r="BX846" s="756">
        <v>0</v>
      </c>
      <c r="BY846" s="756">
        <v>0</v>
      </c>
      <c r="BZ846" s="756">
        <v>0</v>
      </c>
      <c r="CA846" s="756">
        <v>0</v>
      </c>
      <c r="CB846" s="756">
        <v>0</v>
      </c>
      <c r="CC846" s="646">
        <f t="shared" si="419"/>
        <v>0</v>
      </c>
      <c r="CD846" s="594"/>
      <c r="CE846" s="705">
        <f t="shared" si="396"/>
        <v>830</v>
      </c>
      <c r="CF846" s="756">
        <f t="shared" si="425"/>
        <v>0</v>
      </c>
      <c r="CG846" s="756">
        <f t="shared" si="425"/>
        <v>0</v>
      </c>
      <c r="CH846" s="756">
        <f t="shared" si="425"/>
        <v>0</v>
      </c>
      <c r="CI846" s="756">
        <f t="shared" si="423"/>
        <v>0</v>
      </c>
      <c r="CJ846" s="756">
        <f t="shared" si="423"/>
        <v>0</v>
      </c>
      <c r="CK846" s="756">
        <f t="shared" si="423"/>
        <v>0</v>
      </c>
      <c r="CL846" s="756">
        <f t="shared" si="423"/>
        <v>0</v>
      </c>
      <c r="CM846" s="646">
        <f t="shared" si="420"/>
        <v>0</v>
      </c>
      <c r="CN846" s="594"/>
      <c r="CO846" s="705">
        <f t="shared" si="397"/>
        <v>830</v>
      </c>
      <c r="CP846" s="756">
        <v>0</v>
      </c>
      <c r="CQ846" s="756">
        <v>0</v>
      </c>
      <c r="CR846" s="756">
        <v>0</v>
      </c>
      <c r="CS846" s="756">
        <v>0</v>
      </c>
      <c r="CT846" s="756">
        <v>0</v>
      </c>
      <c r="CU846" s="756">
        <v>0</v>
      </c>
      <c r="CV846" s="756">
        <v>0</v>
      </c>
      <c r="CW846" s="646">
        <f t="shared" si="421"/>
        <v>0</v>
      </c>
      <c r="CX846" s="685"/>
      <c r="CY846" s="705">
        <f t="shared" si="398"/>
        <v>830</v>
      </c>
      <c r="CZ846" s="756">
        <v>0</v>
      </c>
      <c r="DA846" s="756">
        <v>0</v>
      </c>
      <c r="DB846" s="756">
        <v>0</v>
      </c>
      <c r="DC846" s="756">
        <v>0</v>
      </c>
      <c r="DD846" s="756">
        <v>0</v>
      </c>
      <c r="DE846" s="767">
        <f t="shared" si="409"/>
        <v>0</v>
      </c>
      <c r="DF846" s="756">
        <v>0</v>
      </c>
      <c r="DG846" s="756">
        <v>0</v>
      </c>
      <c r="DH846" s="756">
        <v>0</v>
      </c>
      <c r="DI846" s="756">
        <v>0</v>
      </c>
      <c r="DJ846" s="767">
        <f t="shared" si="410"/>
        <v>0</v>
      </c>
      <c r="DK846" s="715">
        <f t="shared" si="411"/>
        <v>0</v>
      </c>
      <c r="DL846" s="685"/>
      <c r="DM846" s="705">
        <f t="shared" si="399"/>
        <v>830</v>
      </c>
      <c r="DN846" s="715">
        <f t="shared" si="412"/>
        <v>0</v>
      </c>
    </row>
    <row r="847" spans="2:118" x14ac:dyDescent="0.25">
      <c r="B847" s="705">
        <v>831</v>
      </c>
      <c r="C847" s="765">
        <f>(1+_xlfn.XLOOKUP(INT((B847-1)/12)+1,'ZC Curve'!$B$8:$B$107,'ZC Curve'!R$8:R$107,,0))^(1/12)-1</f>
        <v>0</v>
      </c>
      <c r="D847" s="766">
        <f t="shared" si="413"/>
        <v>1</v>
      </c>
      <c r="E847" s="685"/>
      <c r="F847" s="705">
        <v>831</v>
      </c>
      <c r="G847" s="756">
        <v>0</v>
      </c>
      <c r="H847" s="756">
        <v>0</v>
      </c>
      <c r="I847" s="756">
        <v>0</v>
      </c>
      <c r="J847" s="756">
        <v>0</v>
      </c>
      <c r="K847" s="756">
        <v>0</v>
      </c>
      <c r="L847" s="756">
        <v>0</v>
      </c>
      <c r="M847" s="756">
        <v>0</v>
      </c>
      <c r="N847" s="646">
        <f t="shared" si="414"/>
        <v>0</v>
      </c>
      <c r="O847" s="594"/>
      <c r="P847" s="705">
        <f t="shared" si="400"/>
        <v>831</v>
      </c>
      <c r="Q847" s="756">
        <v>0</v>
      </c>
      <c r="R847" s="756">
        <v>0</v>
      </c>
      <c r="S847" s="756">
        <v>0</v>
      </c>
      <c r="T847" s="756">
        <v>0</v>
      </c>
      <c r="U847" s="756">
        <v>0</v>
      </c>
      <c r="V847" s="756">
        <v>0</v>
      </c>
      <c r="W847" s="756">
        <v>0</v>
      </c>
      <c r="X847" s="646">
        <f t="shared" si="415"/>
        <v>0</v>
      </c>
      <c r="Y847" s="594"/>
      <c r="Z847" s="705">
        <f t="shared" si="401"/>
        <v>831</v>
      </c>
      <c r="AA847" s="756">
        <f t="shared" si="424"/>
        <v>0</v>
      </c>
      <c r="AB847" s="756">
        <f t="shared" si="424"/>
        <v>0</v>
      </c>
      <c r="AC847" s="756">
        <f t="shared" si="424"/>
        <v>0</v>
      </c>
      <c r="AD847" s="756">
        <f t="shared" si="422"/>
        <v>0</v>
      </c>
      <c r="AE847" s="756">
        <f t="shared" si="422"/>
        <v>0</v>
      </c>
      <c r="AF847" s="756">
        <f t="shared" si="422"/>
        <v>0</v>
      </c>
      <c r="AG847" s="756">
        <f t="shared" si="422"/>
        <v>0</v>
      </c>
      <c r="AH847" s="646">
        <f t="shared" si="416"/>
        <v>0</v>
      </c>
      <c r="AI847" s="594"/>
      <c r="AJ847" s="705">
        <f t="shared" si="402"/>
        <v>831</v>
      </c>
      <c r="AK847" s="756">
        <v>0</v>
      </c>
      <c r="AL847" s="756">
        <v>0</v>
      </c>
      <c r="AM847" s="756">
        <v>0</v>
      </c>
      <c r="AN847" s="756">
        <v>0</v>
      </c>
      <c r="AO847" s="756">
        <v>0</v>
      </c>
      <c r="AP847" s="756">
        <v>0</v>
      </c>
      <c r="AQ847" s="756">
        <v>0</v>
      </c>
      <c r="AR847" s="646">
        <f t="shared" si="417"/>
        <v>0</v>
      </c>
      <c r="AS847" s="594"/>
      <c r="AT847" s="705">
        <f t="shared" si="403"/>
        <v>831</v>
      </c>
      <c r="AU847" s="756">
        <v>0</v>
      </c>
      <c r="AV847" s="756">
        <v>0</v>
      </c>
      <c r="AW847" s="756">
        <v>0</v>
      </c>
      <c r="AX847" s="756">
        <v>0</v>
      </c>
      <c r="AY847" s="756">
        <v>0</v>
      </c>
      <c r="AZ847" s="767">
        <f t="shared" si="426"/>
        <v>0</v>
      </c>
      <c r="BA847" s="756">
        <v>0</v>
      </c>
      <c r="BB847" s="756">
        <v>0</v>
      </c>
      <c r="BC847" s="756">
        <v>0</v>
      </c>
      <c r="BD847" s="756">
        <v>0</v>
      </c>
      <c r="BE847" s="767">
        <f t="shared" si="404"/>
        <v>0</v>
      </c>
      <c r="BF847" s="646">
        <f t="shared" si="405"/>
        <v>0</v>
      </c>
      <c r="BG847" s="594"/>
      <c r="BH847" s="705">
        <f t="shared" si="395"/>
        <v>831</v>
      </c>
      <c r="BI847" s="646">
        <f t="shared" si="406"/>
        <v>0</v>
      </c>
      <c r="BJ847" s="594"/>
      <c r="BK847" s="705">
        <f t="shared" si="407"/>
        <v>831</v>
      </c>
      <c r="BL847" s="756">
        <v>0</v>
      </c>
      <c r="BM847" s="756">
        <v>0</v>
      </c>
      <c r="BN847" s="756">
        <v>0</v>
      </c>
      <c r="BO847" s="756">
        <v>0</v>
      </c>
      <c r="BP847" s="756">
        <v>0</v>
      </c>
      <c r="BQ847" s="756">
        <v>0</v>
      </c>
      <c r="BR847" s="756">
        <v>0</v>
      </c>
      <c r="BS847" s="646">
        <f t="shared" si="418"/>
        <v>0</v>
      </c>
      <c r="BT847" s="594"/>
      <c r="BU847" s="705">
        <f t="shared" si="408"/>
        <v>831</v>
      </c>
      <c r="BV847" s="756">
        <v>0</v>
      </c>
      <c r="BW847" s="756">
        <v>0</v>
      </c>
      <c r="BX847" s="756">
        <v>0</v>
      </c>
      <c r="BY847" s="756">
        <v>0</v>
      </c>
      <c r="BZ847" s="756">
        <v>0</v>
      </c>
      <c r="CA847" s="756">
        <v>0</v>
      </c>
      <c r="CB847" s="756">
        <v>0</v>
      </c>
      <c r="CC847" s="646">
        <f t="shared" si="419"/>
        <v>0</v>
      </c>
      <c r="CD847" s="594"/>
      <c r="CE847" s="705">
        <f t="shared" si="396"/>
        <v>831</v>
      </c>
      <c r="CF847" s="756">
        <f t="shared" si="425"/>
        <v>0</v>
      </c>
      <c r="CG847" s="756">
        <f t="shared" si="425"/>
        <v>0</v>
      </c>
      <c r="CH847" s="756">
        <f t="shared" si="425"/>
        <v>0</v>
      </c>
      <c r="CI847" s="756">
        <f t="shared" si="423"/>
        <v>0</v>
      </c>
      <c r="CJ847" s="756">
        <f t="shared" si="423"/>
        <v>0</v>
      </c>
      <c r="CK847" s="756">
        <f t="shared" si="423"/>
        <v>0</v>
      </c>
      <c r="CL847" s="756">
        <f t="shared" si="423"/>
        <v>0</v>
      </c>
      <c r="CM847" s="646">
        <f t="shared" si="420"/>
        <v>0</v>
      </c>
      <c r="CN847" s="594"/>
      <c r="CO847" s="705">
        <f t="shared" si="397"/>
        <v>831</v>
      </c>
      <c r="CP847" s="756">
        <v>0</v>
      </c>
      <c r="CQ847" s="756">
        <v>0</v>
      </c>
      <c r="CR847" s="756">
        <v>0</v>
      </c>
      <c r="CS847" s="756">
        <v>0</v>
      </c>
      <c r="CT847" s="756">
        <v>0</v>
      </c>
      <c r="CU847" s="756">
        <v>0</v>
      </c>
      <c r="CV847" s="756">
        <v>0</v>
      </c>
      <c r="CW847" s="646">
        <f t="shared" si="421"/>
        <v>0</v>
      </c>
      <c r="CX847" s="685"/>
      <c r="CY847" s="705">
        <f t="shared" si="398"/>
        <v>831</v>
      </c>
      <c r="CZ847" s="756">
        <v>0</v>
      </c>
      <c r="DA847" s="756">
        <v>0</v>
      </c>
      <c r="DB847" s="756">
        <v>0</v>
      </c>
      <c r="DC847" s="756">
        <v>0</v>
      </c>
      <c r="DD847" s="756">
        <v>0</v>
      </c>
      <c r="DE847" s="767">
        <f t="shared" si="409"/>
        <v>0</v>
      </c>
      <c r="DF847" s="756">
        <v>0</v>
      </c>
      <c r="DG847" s="756">
        <v>0</v>
      </c>
      <c r="DH847" s="756">
        <v>0</v>
      </c>
      <c r="DI847" s="756">
        <v>0</v>
      </c>
      <c r="DJ847" s="767">
        <f t="shared" si="410"/>
        <v>0</v>
      </c>
      <c r="DK847" s="715">
        <f t="shared" si="411"/>
        <v>0</v>
      </c>
      <c r="DL847" s="685"/>
      <c r="DM847" s="705">
        <f t="shared" si="399"/>
        <v>831</v>
      </c>
      <c r="DN847" s="715">
        <f t="shared" si="412"/>
        <v>0</v>
      </c>
    </row>
    <row r="848" spans="2:118" x14ac:dyDescent="0.25">
      <c r="B848" s="705">
        <v>832</v>
      </c>
      <c r="C848" s="765">
        <f>(1+_xlfn.XLOOKUP(INT((B848-1)/12)+1,'ZC Curve'!$B$8:$B$107,'ZC Curve'!R$8:R$107,,0))^(1/12)-1</f>
        <v>0</v>
      </c>
      <c r="D848" s="766">
        <f t="shared" si="413"/>
        <v>1</v>
      </c>
      <c r="E848" s="685"/>
      <c r="F848" s="705">
        <v>832</v>
      </c>
      <c r="G848" s="756">
        <v>0</v>
      </c>
      <c r="H848" s="756">
        <v>0</v>
      </c>
      <c r="I848" s="756">
        <v>0</v>
      </c>
      <c r="J848" s="756">
        <v>0</v>
      </c>
      <c r="K848" s="756">
        <v>0</v>
      </c>
      <c r="L848" s="756">
        <v>0</v>
      </c>
      <c r="M848" s="756">
        <v>0</v>
      </c>
      <c r="N848" s="646">
        <f t="shared" si="414"/>
        <v>0</v>
      </c>
      <c r="O848" s="594"/>
      <c r="P848" s="705">
        <f t="shared" si="400"/>
        <v>832</v>
      </c>
      <c r="Q848" s="756">
        <v>0</v>
      </c>
      <c r="R848" s="756">
        <v>0</v>
      </c>
      <c r="S848" s="756">
        <v>0</v>
      </c>
      <c r="T848" s="756">
        <v>0</v>
      </c>
      <c r="U848" s="756">
        <v>0</v>
      </c>
      <c r="V848" s="756">
        <v>0</v>
      </c>
      <c r="W848" s="756">
        <v>0</v>
      </c>
      <c r="X848" s="646">
        <f t="shared" si="415"/>
        <v>0</v>
      </c>
      <c r="Y848" s="594"/>
      <c r="Z848" s="705">
        <f t="shared" si="401"/>
        <v>832</v>
      </c>
      <c r="AA848" s="756">
        <f t="shared" si="424"/>
        <v>0</v>
      </c>
      <c r="AB848" s="756">
        <f t="shared" si="424"/>
        <v>0</v>
      </c>
      <c r="AC848" s="756">
        <f t="shared" si="424"/>
        <v>0</v>
      </c>
      <c r="AD848" s="756">
        <f t="shared" si="422"/>
        <v>0</v>
      </c>
      <c r="AE848" s="756">
        <f t="shared" si="422"/>
        <v>0</v>
      </c>
      <c r="AF848" s="756">
        <f t="shared" si="422"/>
        <v>0</v>
      </c>
      <c r="AG848" s="756">
        <f t="shared" si="422"/>
        <v>0</v>
      </c>
      <c r="AH848" s="646">
        <f t="shared" si="416"/>
        <v>0</v>
      </c>
      <c r="AI848" s="594"/>
      <c r="AJ848" s="705">
        <f t="shared" si="402"/>
        <v>832</v>
      </c>
      <c r="AK848" s="756">
        <v>0</v>
      </c>
      <c r="AL848" s="756">
        <v>0</v>
      </c>
      <c r="AM848" s="756">
        <v>0</v>
      </c>
      <c r="AN848" s="756">
        <v>0</v>
      </c>
      <c r="AO848" s="756">
        <v>0</v>
      </c>
      <c r="AP848" s="756">
        <v>0</v>
      </c>
      <c r="AQ848" s="756">
        <v>0</v>
      </c>
      <c r="AR848" s="646">
        <f t="shared" si="417"/>
        <v>0</v>
      </c>
      <c r="AS848" s="594"/>
      <c r="AT848" s="705">
        <f t="shared" si="403"/>
        <v>832</v>
      </c>
      <c r="AU848" s="756">
        <v>0</v>
      </c>
      <c r="AV848" s="756">
        <v>0</v>
      </c>
      <c r="AW848" s="756">
        <v>0</v>
      </c>
      <c r="AX848" s="756">
        <v>0</v>
      </c>
      <c r="AY848" s="756">
        <v>0</v>
      </c>
      <c r="AZ848" s="767">
        <f t="shared" si="426"/>
        <v>0</v>
      </c>
      <c r="BA848" s="756">
        <v>0</v>
      </c>
      <c r="BB848" s="756">
        <v>0</v>
      </c>
      <c r="BC848" s="756">
        <v>0</v>
      </c>
      <c r="BD848" s="756">
        <v>0</v>
      </c>
      <c r="BE848" s="767">
        <f t="shared" si="404"/>
        <v>0</v>
      </c>
      <c r="BF848" s="646">
        <f t="shared" si="405"/>
        <v>0</v>
      </c>
      <c r="BG848" s="594"/>
      <c r="BH848" s="705">
        <f t="shared" si="395"/>
        <v>832</v>
      </c>
      <c r="BI848" s="646">
        <f t="shared" si="406"/>
        <v>0</v>
      </c>
      <c r="BJ848" s="594"/>
      <c r="BK848" s="705">
        <f t="shared" si="407"/>
        <v>832</v>
      </c>
      <c r="BL848" s="756">
        <v>0</v>
      </c>
      <c r="BM848" s="756">
        <v>0</v>
      </c>
      <c r="BN848" s="756">
        <v>0</v>
      </c>
      <c r="BO848" s="756">
        <v>0</v>
      </c>
      <c r="BP848" s="756">
        <v>0</v>
      </c>
      <c r="BQ848" s="756">
        <v>0</v>
      </c>
      <c r="BR848" s="756">
        <v>0</v>
      </c>
      <c r="BS848" s="646">
        <f t="shared" si="418"/>
        <v>0</v>
      </c>
      <c r="BT848" s="594"/>
      <c r="BU848" s="705">
        <f t="shared" si="408"/>
        <v>832</v>
      </c>
      <c r="BV848" s="756">
        <v>0</v>
      </c>
      <c r="BW848" s="756">
        <v>0</v>
      </c>
      <c r="BX848" s="756">
        <v>0</v>
      </c>
      <c r="BY848" s="756">
        <v>0</v>
      </c>
      <c r="BZ848" s="756">
        <v>0</v>
      </c>
      <c r="CA848" s="756">
        <v>0</v>
      </c>
      <c r="CB848" s="756">
        <v>0</v>
      </c>
      <c r="CC848" s="646">
        <f t="shared" si="419"/>
        <v>0</v>
      </c>
      <c r="CD848" s="594"/>
      <c r="CE848" s="705">
        <f t="shared" si="396"/>
        <v>832</v>
      </c>
      <c r="CF848" s="756">
        <f t="shared" si="425"/>
        <v>0</v>
      </c>
      <c r="CG848" s="756">
        <f t="shared" si="425"/>
        <v>0</v>
      </c>
      <c r="CH848" s="756">
        <f t="shared" si="425"/>
        <v>0</v>
      </c>
      <c r="CI848" s="756">
        <f t="shared" si="423"/>
        <v>0</v>
      </c>
      <c r="CJ848" s="756">
        <f t="shared" si="423"/>
        <v>0</v>
      </c>
      <c r="CK848" s="756">
        <f t="shared" si="423"/>
        <v>0</v>
      </c>
      <c r="CL848" s="756">
        <f t="shared" si="423"/>
        <v>0</v>
      </c>
      <c r="CM848" s="646">
        <f t="shared" si="420"/>
        <v>0</v>
      </c>
      <c r="CN848" s="594"/>
      <c r="CO848" s="705">
        <f t="shared" si="397"/>
        <v>832</v>
      </c>
      <c r="CP848" s="756">
        <v>0</v>
      </c>
      <c r="CQ848" s="756">
        <v>0</v>
      </c>
      <c r="CR848" s="756">
        <v>0</v>
      </c>
      <c r="CS848" s="756">
        <v>0</v>
      </c>
      <c r="CT848" s="756">
        <v>0</v>
      </c>
      <c r="CU848" s="756">
        <v>0</v>
      </c>
      <c r="CV848" s="756">
        <v>0</v>
      </c>
      <c r="CW848" s="646">
        <f t="shared" si="421"/>
        <v>0</v>
      </c>
      <c r="CX848" s="685"/>
      <c r="CY848" s="705">
        <f t="shared" si="398"/>
        <v>832</v>
      </c>
      <c r="CZ848" s="756">
        <v>0</v>
      </c>
      <c r="DA848" s="756">
        <v>0</v>
      </c>
      <c r="DB848" s="756">
        <v>0</v>
      </c>
      <c r="DC848" s="756">
        <v>0</v>
      </c>
      <c r="DD848" s="756">
        <v>0</v>
      </c>
      <c r="DE848" s="767">
        <f t="shared" si="409"/>
        <v>0</v>
      </c>
      <c r="DF848" s="756">
        <v>0</v>
      </c>
      <c r="DG848" s="756">
        <v>0</v>
      </c>
      <c r="DH848" s="756">
        <v>0</v>
      </c>
      <c r="DI848" s="756">
        <v>0</v>
      </c>
      <c r="DJ848" s="767">
        <f t="shared" si="410"/>
        <v>0</v>
      </c>
      <c r="DK848" s="715">
        <f t="shared" si="411"/>
        <v>0</v>
      </c>
      <c r="DL848" s="685"/>
      <c r="DM848" s="705">
        <f t="shared" si="399"/>
        <v>832</v>
      </c>
      <c r="DN848" s="715">
        <f t="shared" si="412"/>
        <v>0</v>
      </c>
    </row>
    <row r="849" spans="2:118" x14ac:dyDescent="0.25">
      <c r="B849" s="705">
        <v>833</v>
      </c>
      <c r="C849" s="765">
        <f>(1+_xlfn.XLOOKUP(INT((B849-1)/12)+1,'ZC Curve'!$B$8:$B$107,'ZC Curve'!R$8:R$107,,0))^(1/12)-1</f>
        <v>0</v>
      </c>
      <c r="D849" s="766">
        <f t="shared" si="413"/>
        <v>1</v>
      </c>
      <c r="E849" s="685"/>
      <c r="F849" s="705">
        <v>833</v>
      </c>
      <c r="G849" s="756">
        <v>0</v>
      </c>
      <c r="H849" s="756">
        <v>0</v>
      </c>
      <c r="I849" s="756">
        <v>0</v>
      </c>
      <c r="J849" s="756">
        <v>0</v>
      </c>
      <c r="K849" s="756">
        <v>0</v>
      </c>
      <c r="L849" s="756">
        <v>0</v>
      </c>
      <c r="M849" s="756">
        <v>0</v>
      </c>
      <c r="N849" s="646">
        <f t="shared" si="414"/>
        <v>0</v>
      </c>
      <c r="O849" s="594"/>
      <c r="P849" s="705">
        <f t="shared" si="400"/>
        <v>833</v>
      </c>
      <c r="Q849" s="756">
        <v>0</v>
      </c>
      <c r="R849" s="756">
        <v>0</v>
      </c>
      <c r="S849" s="756">
        <v>0</v>
      </c>
      <c r="T849" s="756">
        <v>0</v>
      </c>
      <c r="U849" s="756">
        <v>0</v>
      </c>
      <c r="V849" s="756">
        <v>0</v>
      </c>
      <c r="W849" s="756">
        <v>0</v>
      </c>
      <c r="X849" s="646">
        <f t="shared" si="415"/>
        <v>0</v>
      </c>
      <c r="Y849" s="594"/>
      <c r="Z849" s="705">
        <f t="shared" si="401"/>
        <v>833</v>
      </c>
      <c r="AA849" s="756">
        <f t="shared" si="424"/>
        <v>0</v>
      </c>
      <c r="AB849" s="756">
        <f t="shared" si="424"/>
        <v>0</v>
      </c>
      <c r="AC849" s="756">
        <f t="shared" si="424"/>
        <v>0</v>
      </c>
      <c r="AD849" s="756">
        <f t="shared" si="422"/>
        <v>0</v>
      </c>
      <c r="AE849" s="756">
        <f t="shared" si="422"/>
        <v>0</v>
      </c>
      <c r="AF849" s="756">
        <f t="shared" si="422"/>
        <v>0</v>
      </c>
      <c r="AG849" s="756">
        <f t="shared" si="422"/>
        <v>0</v>
      </c>
      <c r="AH849" s="646">
        <f t="shared" si="416"/>
        <v>0</v>
      </c>
      <c r="AI849" s="594"/>
      <c r="AJ849" s="705">
        <f t="shared" si="402"/>
        <v>833</v>
      </c>
      <c r="AK849" s="756">
        <v>0</v>
      </c>
      <c r="AL849" s="756">
        <v>0</v>
      </c>
      <c r="AM849" s="756">
        <v>0</v>
      </c>
      <c r="AN849" s="756">
        <v>0</v>
      </c>
      <c r="AO849" s="756">
        <v>0</v>
      </c>
      <c r="AP849" s="756">
        <v>0</v>
      </c>
      <c r="AQ849" s="756">
        <v>0</v>
      </c>
      <c r="AR849" s="646">
        <f t="shared" si="417"/>
        <v>0</v>
      </c>
      <c r="AS849" s="594"/>
      <c r="AT849" s="705">
        <f t="shared" si="403"/>
        <v>833</v>
      </c>
      <c r="AU849" s="756">
        <v>0</v>
      </c>
      <c r="AV849" s="756">
        <v>0</v>
      </c>
      <c r="AW849" s="756">
        <v>0</v>
      </c>
      <c r="AX849" s="756">
        <v>0</v>
      </c>
      <c r="AY849" s="756">
        <v>0</v>
      </c>
      <c r="AZ849" s="767">
        <f t="shared" si="426"/>
        <v>0</v>
      </c>
      <c r="BA849" s="756">
        <v>0</v>
      </c>
      <c r="BB849" s="756">
        <v>0</v>
      </c>
      <c r="BC849" s="756">
        <v>0</v>
      </c>
      <c r="BD849" s="756">
        <v>0</v>
      </c>
      <c r="BE849" s="767">
        <f t="shared" si="404"/>
        <v>0</v>
      </c>
      <c r="BF849" s="646">
        <f t="shared" si="405"/>
        <v>0</v>
      </c>
      <c r="BG849" s="594"/>
      <c r="BH849" s="705">
        <f t="shared" ref="BH849:BH912" si="427">F849</f>
        <v>833</v>
      </c>
      <c r="BI849" s="646">
        <f t="shared" si="406"/>
        <v>0</v>
      </c>
      <c r="BJ849" s="594"/>
      <c r="BK849" s="705">
        <f t="shared" si="407"/>
        <v>833</v>
      </c>
      <c r="BL849" s="756">
        <v>0</v>
      </c>
      <c r="BM849" s="756">
        <v>0</v>
      </c>
      <c r="BN849" s="756">
        <v>0</v>
      </c>
      <c r="BO849" s="756">
        <v>0</v>
      </c>
      <c r="BP849" s="756">
        <v>0</v>
      </c>
      <c r="BQ849" s="756">
        <v>0</v>
      </c>
      <c r="BR849" s="756">
        <v>0</v>
      </c>
      <c r="BS849" s="646">
        <f t="shared" si="418"/>
        <v>0</v>
      </c>
      <c r="BT849" s="594"/>
      <c r="BU849" s="705">
        <f t="shared" si="408"/>
        <v>833</v>
      </c>
      <c r="BV849" s="756">
        <v>0</v>
      </c>
      <c r="BW849" s="756">
        <v>0</v>
      </c>
      <c r="BX849" s="756">
        <v>0</v>
      </c>
      <c r="BY849" s="756">
        <v>0</v>
      </c>
      <c r="BZ849" s="756">
        <v>0</v>
      </c>
      <c r="CA849" s="756">
        <v>0</v>
      </c>
      <c r="CB849" s="756">
        <v>0</v>
      </c>
      <c r="CC849" s="646">
        <f t="shared" si="419"/>
        <v>0</v>
      </c>
      <c r="CD849" s="594"/>
      <c r="CE849" s="705">
        <f t="shared" ref="CE849:CE912" si="428">F849</f>
        <v>833</v>
      </c>
      <c r="CF849" s="756">
        <f t="shared" si="425"/>
        <v>0</v>
      </c>
      <c r="CG849" s="756">
        <f t="shared" si="425"/>
        <v>0</v>
      </c>
      <c r="CH849" s="756">
        <f t="shared" si="425"/>
        <v>0</v>
      </c>
      <c r="CI849" s="756">
        <f t="shared" si="423"/>
        <v>0</v>
      </c>
      <c r="CJ849" s="756">
        <f t="shared" si="423"/>
        <v>0</v>
      </c>
      <c r="CK849" s="756">
        <f t="shared" si="423"/>
        <v>0</v>
      </c>
      <c r="CL849" s="756">
        <f t="shared" si="423"/>
        <v>0</v>
      </c>
      <c r="CM849" s="646">
        <f t="shared" si="420"/>
        <v>0</v>
      </c>
      <c r="CN849" s="594"/>
      <c r="CO849" s="705">
        <f t="shared" ref="CO849:CO912" si="429">F849</f>
        <v>833</v>
      </c>
      <c r="CP849" s="756">
        <v>0</v>
      </c>
      <c r="CQ849" s="756">
        <v>0</v>
      </c>
      <c r="CR849" s="756">
        <v>0</v>
      </c>
      <c r="CS849" s="756">
        <v>0</v>
      </c>
      <c r="CT849" s="756">
        <v>0</v>
      </c>
      <c r="CU849" s="756">
        <v>0</v>
      </c>
      <c r="CV849" s="756">
        <v>0</v>
      </c>
      <c r="CW849" s="646">
        <f t="shared" si="421"/>
        <v>0</v>
      </c>
      <c r="CX849" s="685"/>
      <c r="CY849" s="705">
        <f t="shared" ref="CY849:CY912" si="430">F849</f>
        <v>833</v>
      </c>
      <c r="CZ849" s="756">
        <v>0</v>
      </c>
      <c r="DA849" s="756">
        <v>0</v>
      </c>
      <c r="DB849" s="756">
        <v>0</v>
      </c>
      <c r="DC849" s="756">
        <v>0</v>
      </c>
      <c r="DD849" s="756">
        <v>0</v>
      </c>
      <c r="DE849" s="767">
        <f t="shared" si="409"/>
        <v>0</v>
      </c>
      <c r="DF849" s="756">
        <v>0</v>
      </c>
      <c r="DG849" s="756">
        <v>0</v>
      </c>
      <c r="DH849" s="756">
        <v>0</v>
      </c>
      <c r="DI849" s="756">
        <v>0</v>
      </c>
      <c r="DJ849" s="767">
        <f t="shared" si="410"/>
        <v>0</v>
      </c>
      <c r="DK849" s="715">
        <f t="shared" si="411"/>
        <v>0</v>
      </c>
      <c r="DL849" s="685"/>
      <c r="DM849" s="705">
        <f t="shared" ref="DM849:DM912" si="431">F849</f>
        <v>833</v>
      </c>
      <c r="DN849" s="715">
        <f t="shared" si="412"/>
        <v>0</v>
      </c>
    </row>
    <row r="850" spans="2:118" x14ac:dyDescent="0.25">
      <c r="B850" s="705">
        <v>834</v>
      </c>
      <c r="C850" s="765">
        <f>(1+_xlfn.XLOOKUP(INT((B850-1)/12)+1,'ZC Curve'!$B$8:$B$107,'ZC Curve'!R$8:R$107,,0))^(1/12)-1</f>
        <v>0</v>
      </c>
      <c r="D850" s="766">
        <f t="shared" si="413"/>
        <v>1</v>
      </c>
      <c r="E850" s="685"/>
      <c r="F850" s="705">
        <v>834</v>
      </c>
      <c r="G850" s="756">
        <v>0</v>
      </c>
      <c r="H850" s="756">
        <v>0</v>
      </c>
      <c r="I850" s="756">
        <v>0</v>
      </c>
      <c r="J850" s="756">
        <v>0</v>
      </c>
      <c r="K850" s="756">
        <v>0</v>
      </c>
      <c r="L850" s="756">
        <v>0</v>
      </c>
      <c r="M850" s="756">
        <v>0</v>
      </c>
      <c r="N850" s="646">
        <f t="shared" si="414"/>
        <v>0</v>
      </c>
      <c r="O850" s="594"/>
      <c r="P850" s="705">
        <f t="shared" ref="P850:P913" si="432">F850</f>
        <v>834</v>
      </c>
      <c r="Q850" s="756">
        <v>0</v>
      </c>
      <c r="R850" s="756">
        <v>0</v>
      </c>
      <c r="S850" s="756">
        <v>0</v>
      </c>
      <c r="T850" s="756">
        <v>0</v>
      </c>
      <c r="U850" s="756">
        <v>0</v>
      </c>
      <c r="V850" s="756">
        <v>0</v>
      </c>
      <c r="W850" s="756">
        <v>0</v>
      </c>
      <c r="X850" s="646">
        <f t="shared" si="415"/>
        <v>0</v>
      </c>
      <c r="Y850" s="594"/>
      <c r="Z850" s="705">
        <f t="shared" ref="Z850:Z913" si="433">P850</f>
        <v>834</v>
      </c>
      <c r="AA850" s="756">
        <f t="shared" si="424"/>
        <v>0</v>
      </c>
      <c r="AB850" s="756">
        <f t="shared" si="424"/>
        <v>0</v>
      </c>
      <c r="AC850" s="756">
        <f t="shared" si="424"/>
        <v>0</v>
      </c>
      <c r="AD850" s="756">
        <f t="shared" si="422"/>
        <v>0</v>
      </c>
      <c r="AE850" s="756">
        <f t="shared" si="422"/>
        <v>0</v>
      </c>
      <c r="AF850" s="756">
        <f t="shared" si="422"/>
        <v>0</v>
      </c>
      <c r="AG850" s="756">
        <f t="shared" si="422"/>
        <v>0</v>
      </c>
      <c r="AH850" s="646">
        <f t="shared" si="416"/>
        <v>0</v>
      </c>
      <c r="AI850" s="594"/>
      <c r="AJ850" s="705">
        <f t="shared" ref="AJ850:AJ913" si="434">F850</f>
        <v>834</v>
      </c>
      <c r="AK850" s="756">
        <v>0</v>
      </c>
      <c r="AL850" s="756">
        <v>0</v>
      </c>
      <c r="AM850" s="756">
        <v>0</v>
      </c>
      <c r="AN850" s="756">
        <v>0</v>
      </c>
      <c r="AO850" s="756">
        <v>0</v>
      </c>
      <c r="AP850" s="756">
        <v>0</v>
      </c>
      <c r="AQ850" s="756">
        <v>0</v>
      </c>
      <c r="AR850" s="646">
        <f t="shared" si="417"/>
        <v>0</v>
      </c>
      <c r="AS850" s="594"/>
      <c r="AT850" s="705">
        <f t="shared" ref="AT850:AT913" si="435">F850</f>
        <v>834</v>
      </c>
      <c r="AU850" s="756">
        <v>0</v>
      </c>
      <c r="AV850" s="756">
        <v>0</v>
      </c>
      <c r="AW850" s="756">
        <v>0</v>
      </c>
      <c r="AX850" s="756">
        <v>0</v>
      </c>
      <c r="AY850" s="756">
        <v>0</v>
      </c>
      <c r="AZ850" s="767">
        <f t="shared" si="426"/>
        <v>0</v>
      </c>
      <c r="BA850" s="756">
        <v>0</v>
      </c>
      <c r="BB850" s="756">
        <v>0</v>
      </c>
      <c r="BC850" s="756">
        <v>0</v>
      </c>
      <c r="BD850" s="756">
        <v>0</v>
      </c>
      <c r="BE850" s="767">
        <f t="shared" ref="BE850:BE913" si="436">SUM(BA850:BD850)</f>
        <v>0</v>
      </c>
      <c r="BF850" s="646">
        <f t="shared" ref="BF850:BF913" si="437">BE850-AZ850</f>
        <v>0</v>
      </c>
      <c r="BG850" s="594"/>
      <c r="BH850" s="705">
        <f t="shared" si="427"/>
        <v>834</v>
      </c>
      <c r="BI850" s="646">
        <f t="shared" ref="BI850:BI913" si="438">BF850+AR850+AH850</f>
        <v>0</v>
      </c>
      <c r="BJ850" s="594"/>
      <c r="BK850" s="705">
        <f t="shared" ref="BK850:BK913" si="439">F850</f>
        <v>834</v>
      </c>
      <c r="BL850" s="756">
        <v>0</v>
      </c>
      <c r="BM850" s="756">
        <v>0</v>
      </c>
      <c r="BN850" s="756">
        <v>0</v>
      </c>
      <c r="BO850" s="756">
        <v>0</v>
      </c>
      <c r="BP850" s="756">
        <v>0</v>
      </c>
      <c r="BQ850" s="756">
        <v>0</v>
      </c>
      <c r="BR850" s="756">
        <v>0</v>
      </c>
      <c r="BS850" s="646">
        <f t="shared" si="418"/>
        <v>0</v>
      </c>
      <c r="BT850" s="594"/>
      <c r="BU850" s="705">
        <f t="shared" ref="BU850:BU913" si="440">F850</f>
        <v>834</v>
      </c>
      <c r="BV850" s="756">
        <v>0</v>
      </c>
      <c r="BW850" s="756">
        <v>0</v>
      </c>
      <c r="BX850" s="756">
        <v>0</v>
      </c>
      <c r="BY850" s="756">
        <v>0</v>
      </c>
      <c r="BZ850" s="756">
        <v>0</v>
      </c>
      <c r="CA850" s="756">
        <v>0</v>
      </c>
      <c r="CB850" s="756">
        <v>0</v>
      </c>
      <c r="CC850" s="646">
        <f t="shared" si="419"/>
        <v>0</v>
      </c>
      <c r="CD850" s="594"/>
      <c r="CE850" s="705">
        <f t="shared" si="428"/>
        <v>834</v>
      </c>
      <c r="CF850" s="756">
        <f t="shared" si="425"/>
        <v>0</v>
      </c>
      <c r="CG850" s="756">
        <f t="shared" si="425"/>
        <v>0</v>
      </c>
      <c r="CH850" s="756">
        <f t="shared" si="425"/>
        <v>0</v>
      </c>
      <c r="CI850" s="756">
        <f t="shared" si="423"/>
        <v>0</v>
      </c>
      <c r="CJ850" s="756">
        <f t="shared" si="423"/>
        <v>0</v>
      </c>
      <c r="CK850" s="756">
        <f t="shared" si="423"/>
        <v>0</v>
      </c>
      <c r="CL850" s="756">
        <f t="shared" si="423"/>
        <v>0</v>
      </c>
      <c r="CM850" s="646">
        <f t="shared" si="420"/>
        <v>0</v>
      </c>
      <c r="CN850" s="594"/>
      <c r="CO850" s="705">
        <f t="shared" si="429"/>
        <v>834</v>
      </c>
      <c r="CP850" s="756">
        <v>0</v>
      </c>
      <c r="CQ850" s="756">
        <v>0</v>
      </c>
      <c r="CR850" s="756">
        <v>0</v>
      </c>
      <c r="CS850" s="756">
        <v>0</v>
      </c>
      <c r="CT850" s="756">
        <v>0</v>
      </c>
      <c r="CU850" s="756">
        <v>0</v>
      </c>
      <c r="CV850" s="756">
        <v>0</v>
      </c>
      <c r="CW850" s="646">
        <f t="shared" si="421"/>
        <v>0</v>
      </c>
      <c r="CX850" s="685"/>
      <c r="CY850" s="705">
        <f t="shared" si="430"/>
        <v>834</v>
      </c>
      <c r="CZ850" s="756">
        <v>0</v>
      </c>
      <c r="DA850" s="756">
        <v>0</v>
      </c>
      <c r="DB850" s="756">
        <v>0</v>
      </c>
      <c r="DC850" s="756">
        <v>0</v>
      </c>
      <c r="DD850" s="756">
        <v>0</v>
      </c>
      <c r="DE850" s="767">
        <f t="shared" ref="DE850:DE913" si="441">SUM(CZ850:DD850)</f>
        <v>0</v>
      </c>
      <c r="DF850" s="756">
        <v>0</v>
      </c>
      <c r="DG850" s="756">
        <v>0</v>
      </c>
      <c r="DH850" s="756">
        <v>0</v>
      </c>
      <c r="DI850" s="756">
        <v>0</v>
      </c>
      <c r="DJ850" s="767">
        <f t="shared" ref="DJ850:DJ913" si="442">SUM(DF850:DI850)</f>
        <v>0</v>
      </c>
      <c r="DK850" s="715">
        <f t="shared" ref="DK850:DK913" si="443">DJ850-DE850</f>
        <v>0</v>
      </c>
      <c r="DL850" s="685"/>
      <c r="DM850" s="705">
        <f t="shared" si="431"/>
        <v>834</v>
      </c>
      <c r="DN850" s="715">
        <f t="shared" ref="DN850:DN913" si="444">DK850+CW850+CM850</f>
        <v>0</v>
      </c>
    </row>
    <row r="851" spans="2:118" x14ac:dyDescent="0.25">
      <c r="B851" s="705">
        <v>835</v>
      </c>
      <c r="C851" s="765">
        <f>(1+_xlfn.XLOOKUP(INT((B851-1)/12)+1,'ZC Curve'!$B$8:$B$107,'ZC Curve'!R$8:R$107,,0))^(1/12)-1</f>
        <v>0</v>
      </c>
      <c r="D851" s="766">
        <f t="shared" ref="D851:D914" si="445">D850/(1+C851)</f>
        <v>1</v>
      </c>
      <c r="E851" s="685"/>
      <c r="F851" s="705">
        <v>835</v>
      </c>
      <c r="G851" s="756">
        <v>0</v>
      </c>
      <c r="H851" s="756">
        <v>0</v>
      </c>
      <c r="I851" s="756">
        <v>0</v>
      </c>
      <c r="J851" s="756">
        <v>0</v>
      </c>
      <c r="K851" s="756">
        <v>0</v>
      </c>
      <c r="L851" s="756">
        <v>0</v>
      </c>
      <c r="M851" s="756">
        <v>0</v>
      </c>
      <c r="N851" s="646">
        <f t="shared" ref="N851:N914" si="446">SUM(H851:L851)-G851-M851</f>
        <v>0</v>
      </c>
      <c r="O851" s="594"/>
      <c r="P851" s="705">
        <f t="shared" si="432"/>
        <v>835</v>
      </c>
      <c r="Q851" s="756">
        <v>0</v>
      </c>
      <c r="R851" s="756">
        <v>0</v>
      </c>
      <c r="S851" s="756">
        <v>0</v>
      </c>
      <c r="T851" s="756">
        <v>0</v>
      </c>
      <c r="U851" s="756">
        <v>0</v>
      </c>
      <c r="V851" s="756">
        <v>0</v>
      </c>
      <c r="W851" s="756">
        <v>0</v>
      </c>
      <c r="X851" s="646">
        <f t="shared" ref="X851:X914" si="447">SUM(R851:V851)-Q851-W851</f>
        <v>0</v>
      </c>
      <c r="Y851" s="594"/>
      <c r="Z851" s="705">
        <f t="shared" si="433"/>
        <v>835</v>
      </c>
      <c r="AA851" s="756">
        <f t="shared" si="424"/>
        <v>0</v>
      </c>
      <c r="AB851" s="756">
        <f t="shared" si="424"/>
        <v>0</v>
      </c>
      <c r="AC851" s="756">
        <f t="shared" si="424"/>
        <v>0</v>
      </c>
      <c r="AD851" s="756">
        <f t="shared" si="422"/>
        <v>0</v>
      </c>
      <c r="AE851" s="756">
        <f t="shared" si="422"/>
        <v>0</v>
      </c>
      <c r="AF851" s="756">
        <f t="shared" si="422"/>
        <v>0</v>
      </c>
      <c r="AG851" s="756">
        <f t="shared" si="422"/>
        <v>0</v>
      </c>
      <c r="AH851" s="646">
        <f t="shared" ref="AH851:AH914" si="448">SUM(AB851:AF851)-AA851-AG851</f>
        <v>0</v>
      </c>
      <c r="AI851" s="594"/>
      <c r="AJ851" s="705">
        <f t="shared" si="434"/>
        <v>835</v>
      </c>
      <c r="AK851" s="756">
        <v>0</v>
      </c>
      <c r="AL851" s="756">
        <v>0</v>
      </c>
      <c r="AM851" s="756">
        <v>0</v>
      </c>
      <c r="AN851" s="756">
        <v>0</v>
      </c>
      <c r="AO851" s="756">
        <v>0</v>
      </c>
      <c r="AP851" s="756">
        <v>0</v>
      </c>
      <c r="AQ851" s="756">
        <v>0</v>
      </c>
      <c r="AR851" s="646">
        <f t="shared" ref="AR851:AR914" si="449">SUM(AL851:AP851)-AK851-AQ851</f>
        <v>0</v>
      </c>
      <c r="AS851" s="594"/>
      <c r="AT851" s="705">
        <f t="shared" si="435"/>
        <v>835</v>
      </c>
      <c r="AU851" s="756">
        <v>0</v>
      </c>
      <c r="AV851" s="756">
        <v>0</v>
      </c>
      <c r="AW851" s="756">
        <v>0</v>
      </c>
      <c r="AX851" s="756">
        <v>0</v>
      </c>
      <c r="AY851" s="756">
        <v>0</v>
      </c>
      <c r="AZ851" s="767">
        <f t="shared" si="426"/>
        <v>0</v>
      </c>
      <c r="BA851" s="756">
        <v>0</v>
      </c>
      <c r="BB851" s="756">
        <v>0</v>
      </c>
      <c r="BC851" s="756">
        <v>0</v>
      </c>
      <c r="BD851" s="756">
        <v>0</v>
      </c>
      <c r="BE851" s="767">
        <f t="shared" si="436"/>
        <v>0</v>
      </c>
      <c r="BF851" s="646">
        <f t="shared" si="437"/>
        <v>0</v>
      </c>
      <c r="BG851" s="594"/>
      <c r="BH851" s="705">
        <f t="shared" si="427"/>
        <v>835</v>
      </c>
      <c r="BI851" s="646">
        <f t="shared" si="438"/>
        <v>0</v>
      </c>
      <c r="BJ851" s="594"/>
      <c r="BK851" s="705">
        <f t="shared" si="439"/>
        <v>835</v>
      </c>
      <c r="BL851" s="756">
        <v>0</v>
      </c>
      <c r="BM851" s="756">
        <v>0</v>
      </c>
      <c r="BN851" s="756">
        <v>0</v>
      </c>
      <c r="BO851" s="756">
        <v>0</v>
      </c>
      <c r="BP851" s="756">
        <v>0</v>
      </c>
      <c r="BQ851" s="756">
        <v>0</v>
      </c>
      <c r="BR851" s="756">
        <v>0</v>
      </c>
      <c r="BS851" s="646">
        <f t="shared" ref="BS851:BS914" si="450">SUM(BM851:BQ851)-BL851-BR851</f>
        <v>0</v>
      </c>
      <c r="BT851" s="594"/>
      <c r="BU851" s="705">
        <f t="shared" si="440"/>
        <v>835</v>
      </c>
      <c r="BV851" s="756">
        <v>0</v>
      </c>
      <c r="BW851" s="756">
        <v>0</v>
      </c>
      <c r="BX851" s="756">
        <v>0</v>
      </c>
      <c r="BY851" s="756">
        <v>0</v>
      </c>
      <c r="BZ851" s="756">
        <v>0</v>
      </c>
      <c r="CA851" s="756">
        <v>0</v>
      </c>
      <c r="CB851" s="756">
        <v>0</v>
      </c>
      <c r="CC851" s="646">
        <f t="shared" ref="CC851:CC914" si="451">SUM(BW851:CA851)-BV851-CB851</f>
        <v>0</v>
      </c>
      <c r="CD851" s="594"/>
      <c r="CE851" s="705">
        <f t="shared" si="428"/>
        <v>835</v>
      </c>
      <c r="CF851" s="756">
        <f t="shared" si="425"/>
        <v>0</v>
      </c>
      <c r="CG851" s="756">
        <f t="shared" si="425"/>
        <v>0</v>
      </c>
      <c r="CH851" s="756">
        <f t="shared" si="425"/>
        <v>0</v>
      </c>
      <c r="CI851" s="756">
        <f t="shared" si="423"/>
        <v>0</v>
      </c>
      <c r="CJ851" s="756">
        <f t="shared" si="423"/>
        <v>0</v>
      </c>
      <c r="CK851" s="756">
        <f t="shared" si="423"/>
        <v>0</v>
      </c>
      <c r="CL851" s="756">
        <f t="shared" si="423"/>
        <v>0</v>
      </c>
      <c r="CM851" s="646">
        <f t="shared" ref="CM851:CM914" si="452">SUM(CG851:CK851)-CF851-CL851</f>
        <v>0</v>
      </c>
      <c r="CN851" s="594"/>
      <c r="CO851" s="705">
        <f t="shared" si="429"/>
        <v>835</v>
      </c>
      <c r="CP851" s="756">
        <v>0</v>
      </c>
      <c r="CQ851" s="756">
        <v>0</v>
      </c>
      <c r="CR851" s="756">
        <v>0</v>
      </c>
      <c r="CS851" s="756">
        <v>0</v>
      </c>
      <c r="CT851" s="756">
        <v>0</v>
      </c>
      <c r="CU851" s="756">
        <v>0</v>
      </c>
      <c r="CV851" s="756">
        <v>0</v>
      </c>
      <c r="CW851" s="646">
        <f t="shared" ref="CW851:CW914" si="453">SUM(CQ851:CU851)-CP851-CV851</f>
        <v>0</v>
      </c>
      <c r="CX851" s="685"/>
      <c r="CY851" s="705">
        <f t="shared" si="430"/>
        <v>835</v>
      </c>
      <c r="CZ851" s="756">
        <v>0</v>
      </c>
      <c r="DA851" s="756">
        <v>0</v>
      </c>
      <c r="DB851" s="756">
        <v>0</v>
      </c>
      <c r="DC851" s="756">
        <v>0</v>
      </c>
      <c r="DD851" s="756">
        <v>0</v>
      </c>
      <c r="DE851" s="767">
        <f t="shared" si="441"/>
        <v>0</v>
      </c>
      <c r="DF851" s="756">
        <v>0</v>
      </c>
      <c r="DG851" s="756">
        <v>0</v>
      </c>
      <c r="DH851" s="756">
        <v>0</v>
      </c>
      <c r="DI851" s="756">
        <v>0</v>
      </c>
      <c r="DJ851" s="767">
        <f t="shared" si="442"/>
        <v>0</v>
      </c>
      <c r="DK851" s="715">
        <f t="shared" si="443"/>
        <v>0</v>
      </c>
      <c r="DL851" s="685"/>
      <c r="DM851" s="705">
        <f t="shared" si="431"/>
        <v>835</v>
      </c>
      <c r="DN851" s="715">
        <f t="shared" si="444"/>
        <v>0</v>
      </c>
    </row>
    <row r="852" spans="2:118" x14ac:dyDescent="0.25">
      <c r="B852" s="705">
        <v>836</v>
      </c>
      <c r="C852" s="765">
        <f>(1+_xlfn.XLOOKUP(INT((B852-1)/12)+1,'ZC Curve'!$B$8:$B$107,'ZC Curve'!R$8:R$107,,0))^(1/12)-1</f>
        <v>0</v>
      </c>
      <c r="D852" s="766">
        <f t="shared" si="445"/>
        <v>1</v>
      </c>
      <c r="E852" s="685"/>
      <c r="F852" s="705">
        <v>836</v>
      </c>
      <c r="G852" s="756">
        <v>0</v>
      </c>
      <c r="H852" s="756">
        <v>0</v>
      </c>
      <c r="I852" s="756">
        <v>0</v>
      </c>
      <c r="J852" s="756">
        <v>0</v>
      </c>
      <c r="K852" s="756">
        <v>0</v>
      </c>
      <c r="L852" s="756">
        <v>0</v>
      </c>
      <c r="M852" s="756">
        <v>0</v>
      </c>
      <c r="N852" s="646">
        <f t="shared" si="446"/>
        <v>0</v>
      </c>
      <c r="O852" s="594"/>
      <c r="P852" s="705">
        <f t="shared" si="432"/>
        <v>836</v>
      </c>
      <c r="Q852" s="756">
        <v>0</v>
      </c>
      <c r="R852" s="756">
        <v>0</v>
      </c>
      <c r="S852" s="756">
        <v>0</v>
      </c>
      <c r="T852" s="756">
        <v>0</v>
      </c>
      <c r="U852" s="756">
        <v>0</v>
      </c>
      <c r="V852" s="756">
        <v>0</v>
      </c>
      <c r="W852" s="756">
        <v>0</v>
      </c>
      <c r="X852" s="646">
        <f t="shared" si="447"/>
        <v>0</v>
      </c>
      <c r="Y852" s="594"/>
      <c r="Z852" s="705">
        <f t="shared" si="433"/>
        <v>836</v>
      </c>
      <c r="AA852" s="756">
        <f t="shared" si="424"/>
        <v>0</v>
      </c>
      <c r="AB852" s="756">
        <f t="shared" si="424"/>
        <v>0</v>
      </c>
      <c r="AC852" s="756">
        <f t="shared" si="424"/>
        <v>0</v>
      </c>
      <c r="AD852" s="756">
        <f t="shared" si="422"/>
        <v>0</v>
      </c>
      <c r="AE852" s="756">
        <f t="shared" si="422"/>
        <v>0</v>
      </c>
      <c r="AF852" s="756">
        <f t="shared" si="422"/>
        <v>0</v>
      </c>
      <c r="AG852" s="756">
        <f t="shared" si="422"/>
        <v>0</v>
      </c>
      <c r="AH852" s="646">
        <f t="shared" si="448"/>
        <v>0</v>
      </c>
      <c r="AI852" s="594"/>
      <c r="AJ852" s="705">
        <f t="shared" si="434"/>
        <v>836</v>
      </c>
      <c r="AK852" s="756">
        <v>0</v>
      </c>
      <c r="AL852" s="756">
        <v>0</v>
      </c>
      <c r="AM852" s="756">
        <v>0</v>
      </c>
      <c r="AN852" s="756">
        <v>0</v>
      </c>
      <c r="AO852" s="756">
        <v>0</v>
      </c>
      <c r="AP852" s="756">
        <v>0</v>
      </c>
      <c r="AQ852" s="756">
        <v>0</v>
      </c>
      <c r="AR852" s="646">
        <f t="shared" si="449"/>
        <v>0</v>
      </c>
      <c r="AS852" s="594"/>
      <c r="AT852" s="705">
        <f t="shared" si="435"/>
        <v>836</v>
      </c>
      <c r="AU852" s="756">
        <v>0</v>
      </c>
      <c r="AV852" s="756">
        <v>0</v>
      </c>
      <c r="AW852" s="756">
        <v>0</v>
      </c>
      <c r="AX852" s="756">
        <v>0</v>
      </c>
      <c r="AY852" s="756">
        <v>0</v>
      </c>
      <c r="AZ852" s="767">
        <f t="shared" si="426"/>
        <v>0</v>
      </c>
      <c r="BA852" s="756">
        <v>0</v>
      </c>
      <c r="BB852" s="756">
        <v>0</v>
      </c>
      <c r="BC852" s="756">
        <v>0</v>
      </c>
      <c r="BD852" s="756">
        <v>0</v>
      </c>
      <c r="BE852" s="767">
        <f t="shared" si="436"/>
        <v>0</v>
      </c>
      <c r="BF852" s="646">
        <f t="shared" si="437"/>
        <v>0</v>
      </c>
      <c r="BG852" s="594"/>
      <c r="BH852" s="705">
        <f t="shared" si="427"/>
        <v>836</v>
      </c>
      <c r="BI852" s="646">
        <f t="shared" si="438"/>
        <v>0</v>
      </c>
      <c r="BJ852" s="594"/>
      <c r="BK852" s="705">
        <f t="shared" si="439"/>
        <v>836</v>
      </c>
      <c r="BL852" s="756">
        <v>0</v>
      </c>
      <c r="BM852" s="756">
        <v>0</v>
      </c>
      <c r="BN852" s="756">
        <v>0</v>
      </c>
      <c r="BO852" s="756">
        <v>0</v>
      </c>
      <c r="BP852" s="756">
        <v>0</v>
      </c>
      <c r="BQ852" s="756">
        <v>0</v>
      </c>
      <c r="BR852" s="756">
        <v>0</v>
      </c>
      <c r="BS852" s="646">
        <f t="shared" si="450"/>
        <v>0</v>
      </c>
      <c r="BT852" s="594"/>
      <c r="BU852" s="705">
        <f t="shared" si="440"/>
        <v>836</v>
      </c>
      <c r="BV852" s="756">
        <v>0</v>
      </c>
      <c r="BW852" s="756">
        <v>0</v>
      </c>
      <c r="BX852" s="756">
        <v>0</v>
      </c>
      <c r="BY852" s="756">
        <v>0</v>
      </c>
      <c r="BZ852" s="756">
        <v>0</v>
      </c>
      <c r="CA852" s="756">
        <v>0</v>
      </c>
      <c r="CB852" s="756">
        <v>0</v>
      </c>
      <c r="CC852" s="646">
        <f t="shared" si="451"/>
        <v>0</v>
      </c>
      <c r="CD852" s="594"/>
      <c r="CE852" s="705">
        <f t="shared" si="428"/>
        <v>836</v>
      </c>
      <c r="CF852" s="756">
        <f t="shared" si="425"/>
        <v>0</v>
      </c>
      <c r="CG852" s="756">
        <f t="shared" si="425"/>
        <v>0</v>
      </c>
      <c r="CH852" s="756">
        <f t="shared" si="425"/>
        <v>0</v>
      </c>
      <c r="CI852" s="756">
        <f t="shared" si="423"/>
        <v>0</v>
      </c>
      <c r="CJ852" s="756">
        <f t="shared" si="423"/>
        <v>0</v>
      </c>
      <c r="CK852" s="756">
        <f t="shared" si="423"/>
        <v>0</v>
      </c>
      <c r="CL852" s="756">
        <f t="shared" si="423"/>
        <v>0</v>
      </c>
      <c r="CM852" s="646">
        <f t="shared" si="452"/>
        <v>0</v>
      </c>
      <c r="CN852" s="594"/>
      <c r="CO852" s="705">
        <f t="shared" si="429"/>
        <v>836</v>
      </c>
      <c r="CP852" s="756">
        <v>0</v>
      </c>
      <c r="CQ852" s="756">
        <v>0</v>
      </c>
      <c r="CR852" s="756">
        <v>0</v>
      </c>
      <c r="CS852" s="756">
        <v>0</v>
      </c>
      <c r="CT852" s="756">
        <v>0</v>
      </c>
      <c r="CU852" s="756">
        <v>0</v>
      </c>
      <c r="CV852" s="756">
        <v>0</v>
      </c>
      <c r="CW852" s="646">
        <f t="shared" si="453"/>
        <v>0</v>
      </c>
      <c r="CX852" s="685"/>
      <c r="CY852" s="705">
        <f t="shared" si="430"/>
        <v>836</v>
      </c>
      <c r="CZ852" s="756">
        <v>0</v>
      </c>
      <c r="DA852" s="756">
        <v>0</v>
      </c>
      <c r="DB852" s="756">
        <v>0</v>
      </c>
      <c r="DC852" s="756">
        <v>0</v>
      </c>
      <c r="DD852" s="756">
        <v>0</v>
      </c>
      <c r="DE852" s="767">
        <f t="shared" si="441"/>
        <v>0</v>
      </c>
      <c r="DF852" s="756">
        <v>0</v>
      </c>
      <c r="DG852" s="756">
        <v>0</v>
      </c>
      <c r="DH852" s="756">
        <v>0</v>
      </c>
      <c r="DI852" s="756">
        <v>0</v>
      </c>
      <c r="DJ852" s="767">
        <f t="shared" si="442"/>
        <v>0</v>
      </c>
      <c r="DK852" s="715">
        <f t="shared" si="443"/>
        <v>0</v>
      </c>
      <c r="DL852" s="685"/>
      <c r="DM852" s="705">
        <f t="shared" si="431"/>
        <v>836</v>
      </c>
      <c r="DN852" s="715">
        <f t="shared" si="444"/>
        <v>0</v>
      </c>
    </row>
    <row r="853" spans="2:118" x14ac:dyDescent="0.25">
      <c r="B853" s="705">
        <v>837</v>
      </c>
      <c r="C853" s="765">
        <f>(1+_xlfn.XLOOKUP(INT((B853-1)/12)+1,'ZC Curve'!$B$8:$B$107,'ZC Curve'!R$8:R$107,,0))^(1/12)-1</f>
        <v>0</v>
      </c>
      <c r="D853" s="766">
        <f t="shared" si="445"/>
        <v>1</v>
      </c>
      <c r="E853" s="685"/>
      <c r="F853" s="705">
        <v>837</v>
      </c>
      <c r="G853" s="756">
        <v>0</v>
      </c>
      <c r="H853" s="756">
        <v>0</v>
      </c>
      <c r="I853" s="756">
        <v>0</v>
      </c>
      <c r="J853" s="756">
        <v>0</v>
      </c>
      <c r="K853" s="756">
        <v>0</v>
      </c>
      <c r="L853" s="756">
        <v>0</v>
      </c>
      <c r="M853" s="756">
        <v>0</v>
      </c>
      <c r="N853" s="646">
        <f t="shared" si="446"/>
        <v>0</v>
      </c>
      <c r="O853" s="594"/>
      <c r="P853" s="705">
        <f t="shared" si="432"/>
        <v>837</v>
      </c>
      <c r="Q853" s="756">
        <v>0</v>
      </c>
      <c r="R853" s="756">
        <v>0</v>
      </c>
      <c r="S853" s="756">
        <v>0</v>
      </c>
      <c r="T853" s="756">
        <v>0</v>
      </c>
      <c r="U853" s="756">
        <v>0</v>
      </c>
      <c r="V853" s="756">
        <v>0</v>
      </c>
      <c r="W853" s="756">
        <v>0</v>
      </c>
      <c r="X853" s="646">
        <f t="shared" si="447"/>
        <v>0</v>
      </c>
      <c r="Y853" s="594"/>
      <c r="Z853" s="705">
        <f t="shared" si="433"/>
        <v>837</v>
      </c>
      <c r="AA853" s="756">
        <f t="shared" si="424"/>
        <v>0</v>
      </c>
      <c r="AB853" s="756">
        <f t="shared" si="424"/>
        <v>0</v>
      </c>
      <c r="AC853" s="756">
        <f t="shared" si="424"/>
        <v>0</v>
      </c>
      <c r="AD853" s="756">
        <f t="shared" si="422"/>
        <v>0</v>
      </c>
      <c r="AE853" s="756">
        <f t="shared" si="422"/>
        <v>0</v>
      </c>
      <c r="AF853" s="756">
        <f t="shared" si="422"/>
        <v>0</v>
      </c>
      <c r="AG853" s="756">
        <f t="shared" si="422"/>
        <v>0</v>
      </c>
      <c r="AH853" s="646">
        <f t="shared" si="448"/>
        <v>0</v>
      </c>
      <c r="AI853" s="594"/>
      <c r="AJ853" s="705">
        <f t="shared" si="434"/>
        <v>837</v>
      </c>
      <c r="AK853" s="756">
        <v>0</v>
      </c>
      <c r="AL853" s="756">
        <v>0</v>
      </c>
      <c r="AM853" s="756">
        <v>0</v>
      </c>
      <c r="AN853" s="756">
        <v>0</v>
      </c>
      <c r="AO853" s="756">
        <v>0</v>
      </c>
      <c r="AP853" s="756">
        <v>0</v>
      </c>
      <c r="AQ853" s="756">
        <v>0</v>
      </c>
      <c r="AR853" s="646">
        <f t="shared" si="449"/>
        <v>0</v>
      </c>
      <c r="AS853" s="594"/>
      <c r="AT853" s="705">
        <f t="shared" si="435"/>
        <v>837</v>
      </c>
      <c r="AU853" s="756">
        <v>0</v>
      </c>
      <c r="AV853" s="756">
        <v>0</v>
      </c>
      <c r="AW853" s="756">
        <v>0</v>
      </c>
      <c r="AX853" s="756">
        <v>0</v>
      </c>
      <c r="AY853" s="756">
        <v>0</v>
      </c>
      <c r="AZ853" s="767">
        <f t="shared" si="426"/>
        <v>0</v>
      </c>
      <c r="BA853" s="756">
        <v>0</v>
      </c>
      <c r="BB853" s="756">
        <v>0</v>
      </c>
      <c r="BC853" s="756">
        <v>0</v>
      </c>
      <c r="BD853" s="756">
        <v>0</v>
      </c>
      <c r="BE853" s="767">
        <f t="shared" si="436"/>
        <v>0</v>
      </c>
      <c r="BF853" s="646">
        <f t="shared" si="437"/>
        <v>0</v>
      </c>
      <c r="BG853" s="594"/>
      <c r="BH853" s="705">
        <f t="shared" si="427"/>
        <v>837</v>
      </c>
      <c r="BI853" s="646">
        <f t="shared" si="438"/>
        <v>0</v>
      </c>
      <c r="BJ853" s="594"/>
      <c r="BK853" s="705">
        <f t="shared" si="439"/>
        <v>837</v>
      </c>
      <c r="BL853" s="756">
        <v>0</v>
      </c>
      <c r="BM853" s="756">
        <v>0</v>
      </c>
      <c r="BN853" s="756">
        <v>0</v>
      </c>
      <c r="BO853" s="756">
        <v>0</v>
      </c>
      <c r="BP853" s="756">
        <v>0</v>
      </c>
      <c r="BQ853" s="756">
        <v>0</v>
      </c>
      <c r="BR853" s="756">
        <v>0</v>
      </c>
      <c r="BS853" s="646">
        <f t="shared" si="450"/>
        <v>0</v>
      </c>
      <c r="BT853" s="594"/>
      <c r="BU853" s="705">
        <f t="shared" si="440"/>
        <v>837</v>
      </c>
      <c r="BV853" s="756">
        <v>0</v>
      </c>
      <c r="BW853" s="756">
        <v>0</v>
      </c>
      <c r="BX853" s="756">
        <v>0</v>
      </c>
      <c r="BY853" s="756">
        <v>0</v>
      </c>
      <c r="BZ853" s="756">
        <v>0</v>
      </c>
      <c r="CA853" s="756">
        <v>0</v>
      </c>
      <c r="CB853" s="756">
        <v>0</v>
      </c>
      <c r="CC853" s="646">
        <f t="shared" si="451"/>
        <v>0</v>
      </c>
      <c r="CD853" s="594"/>
      <c r="CE853" s="705">
        <f t="shared" si="428"/>
        <v>837</v>
      </c>
      <c r="CF853" s="756">
        <f t="shared" si="425"/>
        <v>0</v>
      </c>
      <c r="CG853" s="756">
        <f t="shared" si="425"/>
        <v>0</v>
      </c>
      <c r="CH853" s="756">
        <f t="shared" si="425"/>
        <v>0</v>
      </c>
      <c r="CI853" s="756">
        <f t="shared" si="423"/>
        <v>0</v>
      </c>
      <c r="CJ853" s="756">
        <f t="shared" si="423"/>
        <v>0</v>
      </c>
      <c r="CK853" s="756">
        <f t="shared" si="423"/>
        <v>0</v>
      </c>
      <c r="CL853" s="756">
        <f t="shared" si="423"/>
        <v>0</v>
      </c>
      <c r="CM853" s="646">
        <f t="shared" si="452"/>
        <v>0</v>
      </c>
      <c r="CN853" s="594"/>
      <c r="CO853" s="705">
        <f t="shared" si="429"/>
        <v>837</v>
      </c>
      <c r="CP853" s="756">
        <v>0</v>
      </c>
      <c r="CQ853" s="756">
        <v>0</v>
      </c>
      <c r="CR853" s="756">
        <v>0</v>
      </c>
      <c r="CS853" s="756">
        <v>0</v>
      </c>
      <c r="CT853" s="756">
        <v>0</v>
      </c>
      <c r="CU853" s="756">
        <v>0</v>
      </c>
      <c r="CV853" s="756">
        <v>0</v>
      </c>
      <c r="CW853" s="646">
        <f t="shared" si="453"/>
        <v>0</v>
      </c>
      <c r="CX853" s="685"/>
      <c r="CY853" s="705">
        <f t="shared" si="430"/>
        <v>837</v>
      </c>
      <c r="CZ853" s="756">
        <v>0</v>
      </c>
      <c r="DA853" s="756">
        <v>0</v>
      </c>
      <c r="DB853" s="756">
        <v>0</v>
      </c>
      <c r="DC853" s="756">
        <v>0</v>
      </c>
      <c r="DD853" s="756">
        <v>0</v>
      </c>
      <c r="DE853" s="767">
        <f t="shared" si="441"/>
        <v>0</v>
      </c>
      <c r="DF853" s="756">
        <v>0</v>
      </c>
      <c r="DG853" s="756">
        <v>0</v>
      </c>
      <c r="DH853" s="756">
        <v>0</v>
      </c>
      <c r="DI853" s="756">
        <v>0</v>
      </c>
      <c r="DJ853" s="767">
        <f t="shared" si="442"/>
        <v>0</v>
      </c>
      <c r="DK853" s="715">
        <f t="shared" si="443"/>
        <v>0</v>
      </c>
      <c r="DL853" s="685"/>
      <c r="DM853" s="705">
        <f t="shared" si="431"/>
        <v>837</v>
      </c>
      <c r="DN853" s="715">
        <f t="shared" si="444"/>
        <v>0</v>
      </c>
    </row>
    <row r="854" spans="2:118" x14ac:dyDescent="0.25">
      <c r="B854" s="705">
        <v>838</v>
      </c>
      <c r="C854" s="765">
        <f>(1+_xlfn.XLOOKUP(INT((B854-1)/12)+1,'ZC Curve'!$B$8:$B$107,'ZC Curve'!R$8:R$107,,0))^(1/12)-1</f>
        <v>0</v>
      </c>
      <c r="D854" s="766">
        <f t="shared" si="445"/>
        <v>1</v>
      </c>
      <c r="E854" s="685"/>
      <c r="F854" s="705">
        <v>838</v>
      </c>
      <c r="G854" s="756">
        <v>0</v>
      </c>
      <c r="H854" s="756">
        <v>0</v>
      </c>
      <c r="I854" s="756">
        <v>0</v>
      </c>
      <c r="J854" s="756">
        <v>0</v>
      </c>
      <c r="K854" s="756">
        <v>0</v>
      </c>
      <c r="L854" s="756">
        <v>0</v>
      </c>
      <c r="M854" s="756">
        <v>0</v>
      </c>
      <c r="N854" s="646">
        <f t="shared" si="446"/>
        <v>0</v>
      </c>
      <c r="O854" s="594"/>
      <c r="P854" s="705">
        <f t="shared" si="432"/>
        <v>838</v>
      </c>
      <c r="Q854" s="756">
        <v>0</v>
      </c>
      <c r="R854" s="756">
        <v>0</v>
      </c>
      <c r="S854" s="756">
        <v>0</v>
      </c>
      <c r="T854" s="756">
        <v>0</v>
      </c>
      <c r="U854" s="756">
        <v>0</v>
      </c>
      <c r="V854" s="756">
        <v>0</v>
      </c>
      <c r="W854" s="756">
        <v>0</v>
      </c>
      <c r="X854" s="646">
        <f t="shared" si="447"/>
        <v>0</v>
      </c>
      <c r="Y854" s="594"/>
      <c r="Z854" s="705">
        <f t="shared" si="433"/>
        <v>838</v>
      </c>
      <c r="AA854" s="756">
        <f t="shared" si="424"/>
        <v>0</v>
      </c>
      <c r="AB854" s="756">
        <f t="shared" si="424"/>
        <v>0</v>
      </c>
      <c r="AC854" s="756">
        <f t="shared" si="424"/>
        <v>0</v>
      </c>
      <c r="AD854" s="756">
        <f t="shared" si="422"/>
        <v>0</v>
      </c>
      <c r="AE854" s="756">
        <f t="shared" si="422"/>
        <v>0</v>
      </c>
      <c r="AF854" s="756">
        <f t="shared" si="422"/>
        <v>0</v>
      </c>
      <c r="AG854" s="756">
        <f t="shared" si="422"/>
        <v>0</v>
      </c>
      <c r="AH854" s="646">
        <f t="shared" si="448"/>
        <v>0</v>
      </c>
      <c r="AI854" s="594"/>
      <c r="AJ854" s="705">
        <f t="shared" si="434"/>
        <v>838</v>
      </c>
      <c r="AK854" s="756">
        <v>0</v>
      </c>
      <c r="AL854" s="756">
        <v>0</v>
      </c>
      <c r="AM854" s="756">
        <v>0</v>
      </c>
      <c r="AN854" s="756">
        <v>0</v>
      </c>
      <c r="AO854" s="756">
        <v>0</v>
      </c>
      <c r="AP854" s="756">
        <v>0</v>
      </c>
      <c r="AQ854" s="756">
        <v>0</v>
      </c>
      <c r="AR854" s="646">
        <f t="shared" si="449"/>
        <v>0</v>
      </c>
      <c r="AS854" s="594"/>
      <c r="AT854" s="705">
        <f t="shared" si="435"/>
        <v>838</v>
      </c>
      <c r="AU854" s="756">
        <v>0</v>
      </c>
      <c r="AV854" s="756">
        <v>0</v>
      </c>
      <c r="AW854" s="756">
        <v>0</v>
      </c>
      <c r="AX854" s="756">
        <v>0</v>
      </c>
      <c r="AY854" s="756">
        <v>0</v>
      </c>
      <c r="AZ854" s="767">
        <f t="shared" si="426"/>
        <v>0</v>
      </c>
      <c r="BA854" s="756">
        <v>0</v>
      </c>
      <c r="BB854" s="756">
        <v>0</v>
      </c>
      <c r="BC854" s="756">
        <v>0</v>
      </c>
      <c r="BD854" s="756">
        <v>0</v>
      </c>
      <c r="BE854" s="767">
        <f t="shared" si="436"/>
        <v>0</v>
      </c>
      <c r="BF854" s="646">
        <f t="shared" si="437"/>
        <v>0</v>
      </c>
      <c r="BG854" s="594"/>
      <c r="BH854" s="705">
        <f t="shared" si="427"/>
        <v>838</v>
      </c>
      <c r="BI854" s="646">
        <f t="shared" si="438"/>
        <v>0</v>
      </c>
      <c r="BJ854" s="594"/>
      <c r="BK854" s="705">
        <f t="shared" si="439"/>
        <v>838</v>
      </c>
      <c r="BL854" s="756">
        <v>0</v>
      </c>
      <c r="BM854" s="756">
        <v>0</v>
      </c>
      <c r="BN854" s="756">
        <v>0</v>
      </c>
      <c r="BO854" s="756">
        <v>0</v>
      </c>
      <c r="BP854" s="756">
        <v>0</v>
      </c>
      <c r="BQ854" s="756">
        <v>0</v>
      </c>
      <c r="BR854" s="756">
        <v>0</v>
      </c>
      <c r="BS854" s="646">
        <f t="shared" si="450"/>
        <v>0</v>
      </c>
      <c r="BT854" s="594"/>
      <c r="BU854" s="705">
        <f t="shared" si="440"/>
        <v>838</v>
      </c>
      <c r="BV854" s="756">
        <v>0</v>
      </c>
      <c r="BW854" s="756">
        <v>0</v>
      </c>
      <c r="BX854" s="756">
        <v>0</v>
      </c>
      <c r="BY854" s="756">
        <v>0</v>
      </c>
      <c r="BZ854" s="756">
        <v>0</v>
      </c>
      <c r="CA854" s="756">
        <v>0</v>
      </c>
      <c r="CB854" s="756">
        <v>0</v>
      </c>
      <c r="CC854" s="646">
        <f t="shared" si="451"/>
        <v>0</v>
      </c>
      <c r="CD854" s="594"/>
      <c r="CE854" s="705">
        <f t="shared" si="428"/>
        <v>838</v>
      </c>
      <c r="CF854" s="756">
        <f t="shared" si="425"/>
        <v>0</v>
      </c>
      <c r="CG854" s="756">
        <f t="shared" si="425"/>
        <v>0</v>
      </c>
      <c r="CH854" s="756">
        <f t="shared" si="425"/>
        <v>0</v>
      </c>
      <c r="CI854" s="756">
        <f t="shared" si="423"/>
        <v>0</v>
      </c>
      <c r="CJ854" s="756">
        <f t="shared" si="423"/>
        <v>0</v>
      </c>
      <c r="CK854" s="756">
        <f t="shared" si="423"/>
        <v>0</v>
      </c>
      <c r="CL854" s="756">
        <f t="shared" si="423"/>
        <v>0</v>
      </c>
      <c r="CM854" s="646">
        <f t="shared" si="452"/>
        <v>0</v>
      </c>
      <c r="CN854" s="594"/>
      <c r="CO854" s="705">
        <f t="shared" si="429"/>
        <v>838</v>
      </c>
      <c r="CP854" s="756">
        <v>0</v>
      </c>
      <c r="CQ854" s="756">
        <v>0</v>
      </c>
      <c r="CR854" s="756">
        <v>0</v>
      </c>
      <c r="CS854" s="756">
        <v>0</v>
      </c>
      <c r="CT854" s="756">
        <v>0</v>
      </c>
      <c r="CU854" s="756">
        <v>0</v>
      </c>
      <c r="CV854" s="756">
        <v>0</v>
      </c>
      <c r="CW854" s="646">
        <f t="shared" si="453"/>
        <v>0</v>
      </c>
      <c r="CX854" s="685"/>
      <c r="CY854" s="705">
        <f t="shared" si="430"/>
        <v>838</v>
      </c>
      <c r="CZ854" s="756">
        <v>0</v>
      </c>
      <c r="DA854" s="756">
        <v>0</v>
      </c>
      <c r="DB854" s="756">
        <v>0</v>
      </c>
      <c r="DC854" s="756">
        <v>0</v>
      </c>
      <c r="DD854" s="756">
        <v>0</v>
      </c>
      <c r="DE854" s="767">
        <f t="shared" si="441"/>
        <v>0</v>
      </c>
      <c r="DF854" s="756">
        <v>0</v>
      </c>
      <c r="DG854" s="756">
        <v>0</v>
      </c>
      <c r="DH854" s="756">
        <v>0</v>
      </c>
      <c r="DI854" s="756">
        <v>0</v>
      </c>
      <c r="DJ854" s="767">
        <f t="shared" si="442"/>
        <v>0</v>
      </c>
      <c r="DK854" s="715">
        <f t="shared" si="443"/>
        <v>0</v>
      </c>
      <c r="DL854" s="685"/>
      <c r="DM854" s="705">
        <f t="shared" si="431"/>
        <v>838</v>
      </c>
      <c r="DN854" s="715">
        <f t="shared" si="444"/>
        <v>0</v>
      </c>
    </row>
    <row r="855" spans="2:118" x14ac:dyDescent="0.25">
      <c r="B855" s="705">
        <v>839</v>
      </c>
      <c r="C855" s="765">
        <f>(1+_xlfn.XLOOKUP(INT((B855-1)/12)+1,'ZC Curve'!$B$8:$B$107,'ZC Curve'!R$8:R$107,,0))^(1/12)-1</f>
        <v>0</v>
      </c>
      <c r="D855" s="766">
        <f t="shared" si="445"/>
        <v>1</v>
      </c>
      <c r="E855" s="685"/>
      <c r="F855" s="705">
        <v>839</v>
      </c>
      <c r="G855" s="756">
        <v>0</v>
      </c>
      <c r="H855" s="756">
        <v>0</v>
      </c>
      <c r="I855" s="756">
        <v>0</v>
      </c>
      <c r="J855" s="756">
        <v>0</v>
      </c>
      <c r="K855" s="756">
        <v>0</v>
      </c>
      <c r="L855" s="756">
        <v>0</v>
      </c>
      <c r="M855" s="756">
        <v>0</v>
      </c>
      <c r="N855" s="646">
        <f t="shared" si="446"/>
        <v>0</v>
      </c>
      <c r="O855" s="594"/>
      <c r="P855" s="705">
        <f t="shared" si="432"/>
        <v>839</v>
      </c>
      <c r="Q855" s="756">
        <v>0</v>
      </c>
      <c r="R855" s="756">
        <v>0</v>
      </c>
      <c r="S855" s="756">
        <v>0</v>
      </c>
      <c r="T855" s="756">
        <v>0</v>
      </c>
      <c r="U855" s="756">
        <v>0</v>
      </c>
      <c r="V855" s="756">
        <v>0</v>
      </c>
      <c r="W855" s="756">
        <v>0</v>
      </c>
      <c r="X855" s="646">
        <f t="shared" si="447"/>
        <v>0</v>
      </c>
      <c r="Y855" s="594"/>
      <c r="Z855" s="705">
        <f t="shared" si="433"/>
        <v>839</v>
      </c>
      <c r="AA855" s="756">
        <f t="shared" si="424"/>
        <v>0</v>
      </c>
      <c r="AB855" s="756">
        <f t="shared" si="424"/>
        <v>0</v>
      </c>
      <c r="AC855" s="756">
        <f t="shared" si="424"/>
        <v>0</v>
      </c>
      <c r="AD855" s="756">
        <f t="shared" si="422"/>
        <v>0</v>
      </c>
      <c r="AE855" s="756">
        <f t="shared" si="422"/>
        <v>0</v>
      </c>
      <c r="AF855" s="756">
        <f t="shared" si="422"/>
        <v>0</v>
      </c>
      <c r="AG855" s="756">
        <f t="shared" si="422"/>
        <v>0</v>
      </c>
      <c r="AH855" s="646">
        <f t="shared" si="448"/>
        <v>0</v>
      </c>
      <c r="AI855" s="594"/>
      <c r="AJ855" s="705">
        <f t="shared" si="434"/>
        <v>839</v>
      </c>
      <c r="AK855" s="756">
        <v>0</v>
      </c>
      <c r="AL855" s="756">
        <v>0</v>
      </c>
      <c r="AM855" s="756">
        <v>0</v>
      </c>
      <c r="AN855" s="756">
        <v>0</v>
      </c>
      <c r="AO855" s="756">
        <v>0</v>
      </c>
      <c r="AP855" s="756">
        <v>0</v>
      </c>
      <c r="AQ855" s="756">
        <v>0</v>
      </c>
      <c r="AR855" s="646">
        <f t="shared" si="449"/>
        <v>0</v>
      </c>
      <c r="AS855" s="594"/>
      <c r="AT855" s="705">
        <f t="shared" si="435"/>
        <v>839</v>
      </c>
      <c r="AU855" s="756">
        <v>0</v>
      </c>
      <c r="AV855" s="756">
        <v>0</v>
      </c>
      <c r="AW855" s="756">
        <v>0</v>
      </c>
      <c r="AX855" s="756">
        <v>0</v>
      </c>
      <c r="AY855" s="756">
        <v>0</v>
      </c>
      <c r="AZ855" s="767">
        <f t="shared" si="426"/>
        <v>0</v>
      </c>
      <c r="BA855" s="756">
        <v>0</v>
      </c>
      <c r="BB855" s="756">
        <v>0</v>
      </c>
      <c r="BC855" s="756">
        <v>0</v>
      </c>
      <c r="BD855" s="756">
        <v>0</v>
      </c>
      <c r="BE855" s="767">
        <f t="shared" si="436"/>
        <v>0</v>
      </c>
      <c r="BF855" s="646">
        <f t="shared" si="437"/>
        <v>0</v>
      </c>
      <c r="BG855" s="594"/>
      <c r="BH855" s="705">
        <f t="shared" si="427"/>
        <v>839</v>
      </c>
      <c r="BI855" s="646">
        <f t="shared" si="438"/>
        <v>0</v>
      </c>
      <c r="BJ855" s="594"/>
      <c r="BK855" s="705">
        <f t="shared" si="439"/>
        <v>839</v>
      </c>
      <c r="BL855" s="756">
        <v>0</v>
      </c>
      <c r="BM855" s="756">
        <v>0</v>
      </c>
      <c r="BN855" s="756">
        <v>0</v>
      </c>
      <c r="BO855" s="756">
        <v>0</v>
      </c>
      <c r="BP855" s="756">
        <v>0</v>
      </c>
      <c r="BQ855" s="756">
        <v>0</v>
      </c>
      <c r="BR855" s="756">
        <v>0</v>
      </c>
      <c r="BS855" s="646">
        <f t="shared" si="450"/>
        <v>0</v>
      </c>
      <c r="BT855" s="594"/>
      <c r="BU855" s="705">
        <f t="shared" si="440"/>
        <v>839</v>
      </c>
      <c r="BV855" s="756">
        <v>0</v>
      </c>
      <c r="BW855" s="756">
        <v>0</v>
      </c>
      <c r="BX855" s="756">
        <v>0</v>
      </c>
      <c r="BY855" s="756">
        <v>0</v>
      </c>
      <c r="BZ855" s="756">
        <v>0</v>
      </c>
      <c r="CA855" s="756">
        <v>0</v>
      </c>
      <c r="CB855" s="756">
        <v>0</v>
      </c>
      <c r="CC855" s="646">
        <f t="shared" si="451"/>
        <v>0</v>
      </c>
      <c r="CD855" s="594"/>
      <c r="CE855" s="705">
        <f t="shared" si="428"/>
        <v>839</v>
      </c>
      <c r="CF855" s="756">
        <f t="shared" si="425"/>
        <v>0</v>
      </c>
      <c r="CG855" s="756">
        <f t="shared" si="425"/>
        <v>0</v>
      </c>
      <c r="CH855" s="756">
        <f t="shared" si="425"/>
        <v>0</v>
      </c>
      <c r="CI855" s="756">
        <f t="shared" si="423"/>
        <v>0</v>
      </c>
      <c r="CJ855" s="756">
        <f t="shared" si="423"/>
        <v>0</v>
      </c>
      <c r="CK855" s="756">
        <f t="shared" si="423"/>
        <v>0</v>
      </c>
      <c r="CL855" s="756">
        <f t="shared" si="423"/>
        <v>0</v>
      </c>
      <c r="CM855" s="646">
        <f t="shared" si="452"/>
        <v>0</v>
      </c>
      <c r="CN855" s="594"/>
      <c r="CO855" s="705">
        <f t="shared" si="429"/>
        <v>839</v>
      </c>
      <c r="CP855" s="756">
        <v>0</v>
      </c>
      <c r="CQ855" s="756">
        <v>0</v>
      </c>
      <c r="CR855" s="756">
        <v>0</v>
      </c>
      <c r="CS855" s="756">
        <v>0</v>
      </c>
      <c r="CT855" s="756">
        <v>0</v>
      </c>
      <c r="CU855" s="756">
        <v>0</v>
      </c>
      <c r="CV855" s="756">
        <v>0</v>
      </c>
      <c r="CW855" s="646">
        <f t="shared" si="453"/>
        <v>0</v>
      </c>
      <c r="CX855" s="685"/>
      <c r="CY855" s="705">
        <f t="shared" si="430"/>
        <v>839</v>
      </c>
      <c r="CZ855" s="756">
        <v>0</v>
      </c>
      <c r="DA855" s="756">
        <v>0</v>
      </c>
      <c r="DB855" s="756">
        <v>0</v>
      </c>
      <c r="DC855" s="756">
        <v>0</v>
      </c>
      <c r="DD855" s="756">
        <v>0</v>
      </c>
      <c r="DE855" s="767">
        <f t="shared" si="441"/>
        <v>0</v>
      </c>
      <c r="DF855" s="756">
        <v>0</v>
      </c>
      <c r="DG855" s="756">
        <v>0</v>
      </c>
      <c r="DH855" s="756">
        <v>0</v>
      </c>
      <c r="DI855" s="756">
        <v>0</v>
      </c>
      <c r="DJ855" s="767">
        <f t="shared" si="442"/>
        <v>0</v>
      </c>
      <c r="DK855" s="715">
        <f t="shared" si="443"/>
        <v>0</v>
      </c>
      <c r="DL855" s="685"/>
      <c r="DM855" s="705">
        <f t="shared" si="431"/>
        <v>839</v>
      </c>
      <c r="DN855" s="715">
        <f t="shared" si="444"/>
        <v>0</v>
      </c>
    </row>
    <row r="856" spans="2:118" x14ac:dyDescent="0.25">
      <c r="B856" s="705">
        <v>840</v>
      </c>
      <c r="C856" s="765">
        <f>(1+_xlfn.XLOOKUP(INT((B856-1)/12)+1,'ZC Curve'!$B$8:$B$107,'ZC Curve'!R$8:R$107,,0))^(1/12)-1</f>
        <v>0</v>
      </c>
      <c r="D856" s="766">
        <f t="shared" si="445"/>
        <v>1</v>
      </c>
      <c r="E856" s="685"/>
      <c r="F856" s="705">
        <v>840</v>
      </c>
      <c r="G856" s="756">
        <v>0</v>
      </c>
      <c r="H856" s="756">
        <v>0</v>
      </c>
      <c r="I856" s="756">
        <v>0</v>
      </c>
      <c r="J856" s="756">
        <v>0</v>
      </c>
      <c r="K856" s="756">
        <v>0</v>
      </c>
      <c r="L856" s="756">
        <v>0</v>
      </c>
      <c r="M856" s="756">
        <v>0</v>
      </c>
      <c r="N856" s="646">
        <f t="shared" si="446"/>
        <v>0</v>
      </c>
      <c r="O856" s="594"/>
      <c r="P856" s="705">
        <f t="shared" si="432"/>
        <v>840</v>
      </c>
      <c r="Q856" s="756">
        <v>0</v>
      </c>
      <c r="R856" s="756">
        <v>0</v>
      </c>
      <c r="S856" s="756">
        <v>0</v>
      </c>
      <c r="T856" s="756">
        <v>0</v>
      </c>
      <c r="U856" s="756">
        <v>0</v>
      </c>
      <c r="V856" s="756">
        <v>0</v>
      </c>
      <c r="W856" s="756">
        <v>0</v>
      </c>
      <c r="X856" s="646">
        <f t="shared" si="447"/>
        <v>0</v>
      </c>
      <c r="Y856" s="594"/>
      <c r="Z856" s="705">
        <f t="shared" si="433"/>
        <v>840</v>
      </c>
      <c r="AA856" s="756">
        <f t="shared" si="424"/>
        <v>0</v>
      </c>
      <c r="AB856" s="756">
        <f t="shared" si="424"/>
        <v>0</v>
      </c>
      <c r="AC856" s="756">
        <f t="shared" si="424"/>
        <v>0</v>
      </c>
      <c r="AD856" s="756">
        <f t="shared" si="422"/>
        <v>0</v>
      </c>
      <c r="AE856" s="756">
        <f t="shared" si="422"/>
        <v>0</v>
      </c>
      <c r="AF856" s="756">
        <f t="shared" si="422"/>
        <v>0</v>
      </c>
      <c r="AG856" s="756">
        <f t="shared" si="422"/>
        <v>0</v>
      </c>
      <c r="AH856" s="646">
        <f t="shared" si="448"/>
        <v>0</v>
      </c>
      <c r="AI856" s="594"/>
      <c r="AJ856" s="705">
        <f t="shared" si="434"/>
        <v>840</v>
      </c>
      <c r="AK856" s="756">
        <v>0</v>
      </c>
      <c r="AL856" s="756">
        <v>0</v>
      </c>
      <c r="AM856" s="756">
        <v>0</v>
      </c>
      <c r="AN856" s="756">
        <v>0</v>
      </c>
      <c r="AO856" s="756">
        <v>0</v>
      </c>
      <c r="AP856" s="756">
        <v>0</v>
      </c>
      <c r="AQ856" s="756">
        <v>0</v>
      </c>
      <c r="AR856" s="646">
        <f t="shared" si="449"/>
        <v>0</v>
      </c>
      <c r="AS856" s="594"/>
      <c r="AT856" s="705">
        <f t="shared" si="435"/>
        <v>840</v>
      </c>
      <c r="AU856" s="756">
        <v>0</v>
      </c>
      <c r="AV856" s="756">
        <v>0</v>
      </c>
      <c r="AW856" s="756">
        <v>0</v>
      </c>
      <c r="AX856" s="756">
        <v>0</v>
      </c>
      <c r="AY856" s="756">
        <v>0</v>
      </c>
      <c r="AZ856" s="767">
        <f t="shared" si="426"/>
        <v>0</v>
      </c>
      <c r="BA856" s="756">
        <v>0</v>
      </c>
      <c r="BB856" s="756">
        <v>0</v>
      </c>
      <c r="BC856" s="756">
        <v>0</v>
      </c>
      <c r="BD856" s="756">
        <v>0</v>
      </c>
      <c r="BE856" s="767">
        <f t="shared" si="436"/>
        <v>0</v>
      </c>
      <c r="BF856" s="646">
        <f t="shared" si="437"/>
        <v>0</v>
      </c>
      <c r="BG856" s="594"/>
      <c r="BH856" s="705">
        <f t="shared" si="427"/>
        <v>840</v>
      </c>
      <c r="BI856" s="646">
        <f t="shared" si="438"/>
        <v>0</v>
      </c>
      <c r="BJ856" s="594"/>
      <c r="BK856" s="705">
        <f t="shared" si="439"/>
        <v>840</v>
      </c>
      <c r="BL856" s="756">
        <v>0</v>
      </c>
      <c r="BM856" s="756">
        <v>0</v>
      </c>
      <c r="BN856" s="756">
        <v>0</v>
      </c>
      <c r="BO856" s="756">
        <v>0</v>
      </c>
      <c r="BP856" s="756">
        <v>0</v>
      </c>
      <c r="BQ856" s="756">
        <v>0</v>
      </c>
      <c r="BR856" s="756">
        <v>0</v>
      </c>
      <c r="BS856" s="646">
        <f t="shared" si="450"/>
        <v>0</v>
      </c>
      <c r="BT856" s="594"/>
      <c r="BU856" s="705">
        <f t="shared" si="440"/>
        <v>840</v>
      </c>
      <c r="BV856" s="756">
        <v>0</v>
      </c>
      <c r="BW856" s="756">
        <v>0</v>
      </c>
      <c r="BX856" s="756">
        <v>0</v>
      </c>
      <c r="BY856" s="756">
        <v>0</v>
      </c>
      <c r="BZ856" s="756">
        <v>0</v>
      </c>
      <c r="CA856" s="756">
        <v>0</v>
      </c>
      <c r="CB856" s="756">
        <v>0</v>
      </c>
      <c r="CC856" s="646">
        <f t="shared" si="451"/>
        <v>0</v>
      </c>
      <c r="CD856" s="594"/>
      <c r="CE856" s="705">
        <f t="shared" si="428"/>
        <v>840</v>
      </c>
      <c r="CF856" s="756">
        <f t="shared" si="425"/>
        <v>0</v>
      </c>
      <c r="CG856" s="756">
        <f t="shared" si="425"/>
        <v>0</v>
      </c>
      <c r="CH856" s="756">
        <f t="shared" si="425"/>
        <v>0</v>
      </c>
      <c r="CI856" s="756">
        <f t="shared" si="423"/>
        <v>0</v>
      </c>
      <c r="CJ856" s="756">
        <f t="shared" si="423"/>
        <v>0</v>
      </c>
      <c r="CK856" s="756">
        <f t="shared" si="423"/>
        <v>0</v>
      </c>
      <c r="CL856" s="756">
        <f t="shared" si="423"/>
        <v>0</v>
      </c>
      <c r="CM856" s="646">
        <f t="shared" si="452"/>
        <v>0</v>
      </c>
      <c r="CN856" s="594"/>
      <c r="CO856" s="705">
        <f t="shared" si="429"/>
        <v>840</v>
      </c>
      <c r="CP856" s="756">
        <v>0</v>
      </c>
      <c r="CQ856" s="756">
        <v>0</v>
      </c>
      <c r="CR856" s="756">
        <v>0</v>
      </c>
      <c r="CS856" s="756">
        <v>0</v>
      </c>
      <c r="CT856" s="756">
        <v>0</v>
      </c>
      <c r="CU856" s="756">
        <v>0</v>
      </c>
      <c r="CV856" s="756">
        <v>0</v>
      </c>
      <c r="CW856" s="646">
        <f t="shared" si="453"/>
        <v>0</v>
      </c>
      <c r="CX856" s="685"/>
      <c r="CY856" s="705">
        <f t="shared" si="430"/>
        <v>840</v>
      </c>
      <c r="CZ856" s="756">
        <v>0</v>
      </c>
      <c r="DA856" s="756">
        <v>0</v>
      </c>
      <c r="DB856" s="756">
        <v>0</v>
      </c>
      <c r="DC856" s="756">
        <v>0</v>
      </c>
      <c r="DD856" s="756">
        <v>0</v>
      </c>
      <c r="DE856" s="767">
        <f t="shared" si="441"/>
        <v>0</v>
      </c>
      <c r="DF856" s="756">
        <v>0</v>
      </c>
      <c r="DG856" s="756">
        <v>0</v>
      </c>
      <c r="DH856" s="756">
        <v>0</v>
      </c>
      <c r="DI856" s="756">
        <v>0</v>
      </c>
      <c r="DJ856" s="767">
        <f t="shared" si="442"/>
        <v>0</v>
      </c>
      <c r="DK856" s="715">
        <f t="shared" si="443"/>
        <v>0</v>
      </c>
      <c r="DL856" s="685"/>
      <c r="DM856" s="705">
        <f t="shared" si="431"/>
        <v>840</v>
      </c>
      <c r="DN856" s="715">
        <f t="shared" si="444"/>
        <v>0</v>
      </c>
    </row>
    <row r="857" spans="2:118" x14ac:dyDescent="0.25">
      <c r="B857" s="705">
        <v>841</v>
      </c>
      <c r="C857" s="765">
        <f>(1+_xlfn.XLOOKUP(INT((B857-1)/12)+1,'ZC Curve'!$B$8:$B$107,'ZC Curve'!R$8:R$107,,0))^(1/12)-1</f>
        <v>0</v>
      </c>
      <c r="D857" s="766">
        <f t="shared" si="445"/>
        <v>1</v>
      </c>
      <c r="E857" s="685"/>
      <c r="F857" s="705">
        <v>841</v>
      </c>
      <c r="G857" s="756">
        <v>0</v>
      </c>
      <c r="H857" s="756">
        <v>0</v>
      </c>
      <c r="I857" s="756">
        <v>0</v>
      </c>
      <c r="J857" s="756">
        <v>0</v>
      </c>
      <c r="K857" s="756">
        <v>0</v>
      </c>
      <c r="L857" s="756">
        <v>0</v>
      </c>
      <c r="M857" s="756">
        <v>0</v>
      </c>
      <c r="N857" s="646">
        <f t="shared" si="446"/>
        <v>0</v>
      </c>
      <c r="O857" s="594"/>
      <c r="P857" s="705">
        <f t="shared" si="432"/>
        <v>841</v>
      </c>
      <c r="Q857" s="756">
        <v>0</v>
      </c>
      <c r="R857" s="756">
        <v>0</v>
      </c>
      <c r="S857" s="756">
        <v>0</v>
      </c>
      <c r="T857" s="756">
        <v>0</v>
      </c>
      <c r="U857" s="756">
        <v>0</v>
      </c>
      <c r="V857" s="756">
        <v>0</v>
      </c>
      <c r="W857" s="756">
        <v>0</v>
      </c>
      <c r="X857" s="646">
        <f t="shared" si="447"/>
        <v>0</v>
      </c>
      <c r="Y857" s="594"/>
      <c r="Z857" s="705">
        <f t="shared" si="433"/>
        <v>841</v>
      </c>
      <c r="AA857" s="756">
        <f t="shared" si="424"/>
        <v>0</v>
      </c>
      <c r="AB857" s="756">
        <f t="shared" si="424"/>
        <v>0</v>
      </c>
      <c r="AC857" s="756">
        <f t="shared" si="424"/>
        <v>0</v>
      </c>
      <c r="AD857" s="756">
        <f t="shared" si="422"/>
        <v>0</v>
      </c>
      <c r="AE857" s="756">
        <f t="shared" si="422"/>
        <v>0</v>
      </c>
      <c r="AF857" s="756">
        <f t="shared" si="422"/>
        <v>0</v>
      </c>
      <c r="AG857" s="756">
        <f t="shared" si="422"/>
        <v>0</v>
      </c>
      <c r="AH857" s="646">
        <f t="shared" si="448"/>
        <v>0</v>
      </c>
      <c r="AI857" s="594"/>
      <c r="AJ857" s="705">
        <f t="shared" si="434"/>
        <v>841</v>
      </c>
      <c r="AK857" s="756">
        <v>0</v>
      </c>
      <c r="AL857" s="756">
        <v>0</v>
      </c>
      <c r="AM857" s="756">
        <v>0</v>
      </c>
      <c r="AN857" s="756">
        <v>0</v>
      </c>
      <c r="AO857" s="756">
        <v>0</v>
      </c>
      <c r="AP857" s="756">
        <v>0</v>
      </c>
      <c r="AQ857" s="756">
        <v>0</v>
      </c>
      <c r="AR857" s="646">
        <f t="shared" si="449"/>
        <v>0</v>
      </c>
      <c r="AS857" s="594"/>
      <c r="AT857" s="705">
        <f t="shared" si="435"/>
        <v>841</v>
      </c>
      <c r="AU857" s="756">
        <v>0</v>
      </c>
      <c r="AV857" s="756">
        <v>0</v>
      </c>
      <c r="AW857" s="756">
        <v>0</v>
      </c>
      <c r="AX857" s="756">
        <v>0</v>
      </c>
      <c r="AY857" s="756">
        <v>0</v>
      </c>
      <c r="AZ857" s="767">
        <f t="shared" si="426"/>
        <v>0</v>
      </c>
      <c r="BA857" s="756">
        <v>0</v>
      </c>
      <c r="BB857" s="756">
        <v>0</v>
      </c>
      <c r="BC857" s="756">
        <v>0</v>
      </c>
      <c r="BD857" s="756">
        <v>0</v>
      </c>
      <c r="BE857" s="767">
        <f t="shared" si="436"/>
        <v>0</v>
      </c>
      <c r="BF857" s="646">
        <f t="shared" si="437"/>
        <v>0</v>
      </c>
      <c r="BG857" s="594"/>
      <c r="BH857" s="705">
        <f t="shared" si="427"/>
        <v>841</v>
      </c>
      <c r="BI857" s="646">
        <f t="shared" si="438"/>
        <v>0</v>
      </c>
      <c r="BJ857" s="594"/>
      <c r="BK857" s="705">
        <f t="shared" si="439"/>
        <v>841</v>
      </c>
      <c r="BL857" s="756">
        <v>0</v>
      </c>
      <c r="BM857" s="756">
        <v>0</v>
      </c>
      <c r="BN857" s="756">
        <v>0</v>
      </c>
      <c r="BO857" s="756">
        <v>0</v>
      </c>
      <c r="BP857" s="756">
        <v>0</v>
      </c>
      <c r="BQ857" s="756">
        <v>0</v>
      </c>
      <c r="BR857" s="756">
        <v>0</v>
      </c>
      <c r="BS857" s="646">
        <f t="shared" si="450"/>
        <v>0</v>
      </c>
      <c r="BT857" s="594"/>
      <c r="BU857" s="705">
        <f t="shared" si="440"/>
        <v>841</v>
      </c>
      <c r="BV857" s="756">
        <v>0</v>
      </c>
      <c r="BW857" s="756">
        <v>0</v>
      </c>
      <c r="BX857" s="756">
        <v>0</v>
      </c>
      <c r="BY857" s="756">
        <v>0</v>
      </c>
      <c r="BZ857" s="756">
        <v>0</v>
      </c>
      <c r="CA857" s="756">
        <v>0</v>
      </c>
      <c r="CB857" s="756">
        <v>0</v>
      </c>
      <c r="CC857" s="646">
        <f t="shared" si="451"/>
        <v>0</v>
      </c>
      <c r="CD857" s="594"/>
      <c r="CE857" s="705">
        <f t="shared" si="428"/>
        <v>841</v>
      </c>
      <c r="CF857" s="756">
        <f t="shared" si="425"/>
        <v>0</v>
      </c>
      <c r="CG857" s="756">
        <f t="shared" si="425"/>
        <v>0</v>
      </c>
      <c r="CH857" s="756">
        <f t="shared" si="425"/>
        <v>0</v>
      </c>
      <c r="CI857" s="756">
        <f t="shared" si="423"/>
        <v>0</v>
      </c>
      <c r="CJ857" s="756">
        <f t="shared" si="423"/>
        <v>0</v>
      </c>
      <c r="CK857" s="756">
        <f t="shared" si="423"/>
        <v>0</v>
      </c>
      <c r="CL857" s="756">
        <f t="shared" si="423"/>
        <v>0</v>
      </c>
      <c r="CM857" s="646">
        <f t="shared" si="452"/>
        <v>0</v>
      </c>
      <c r="CN857" s="594"/>
      <c r="CO857" s="705">
        <f t="shared" si="429"/>
        <v>841</v>
      </c>
      <c r="CP857" s="756">
        <v>0</v>
      </c>
      <c r="CQ857" s="756">
        <v>0</v>
      </c>
      <c r="CR857" s="756">
        <v>0</v>
      </c>
      <c r="CS857" s="756">
        <v>0</v>
      </c>
      <c r="CT857" s="756">
        <v>0</v>
      </c>
      <c r="CU857" s="756">
        <v>0</v>
      </c>
      <c r="CV857" s="756">
        <v>0</v>
      </c>
      <c r="CW857" s="646">
        <f t="shared" si="453"/>
        <v>0</v>
      </c>
      <c r="CX857" s="685"/>
      <c r="CY857" s="705">
        <f t="shared" si="430"/>
        <v>841</v>
      </c>
      <c r="CZ857" s="756">
        <v>0</v>
      </c>
      <c r="DA857" s="756">
        <v>0</v>
      </c>
      <c r="DB857" s="756">
        <v>0</v>
      </c>
      <c r="DC857" s="756">
        <v>0</v>
      </c>
      <c r="DD857" s="756">
        <v>0</v>
      </c>
      <c r="DE857" s="767">
        <f t="shared" si="441"/>
        <v>0</v>
      </c>
      <c r="DF857" s="756">
        <v>0</v>
      </c>
      <c r="DG857" s="756">
        <v>0</v>
      </c>
      <c r="DH857" s="756">
        <v>0</v>
      </c>
      <c r="DI857" s="756">
        <v>0</v>
      </c>
      <c r="DJ857" s="767">
        <f t="shared" si="442"/>
        <v>0</v>
      </c>
      <c r="DK857" s="715">
        <f t="shared" si="443"/>
        <v>0</v>
      </c>
      <c r="DL857" s="685"/>
      <c r="DM857" s="705">
        <f t="shared" si="431"/>
        <v>841</v>
      </c>
      <c r="DN857" s="715">
        <f t="shared" si="444"/>
        <v>0</v>
      </c>
    </row>
    <row r="858" spans="2:118" x14ac:dyDescent="0.25">
      <c r="B858" s="705">
        <v>842</v>
      </c>
      <c r="C858" s="765">
        <f>(1+_xlfn.XLOOKUP(INT((B858-1)/12)+1,'ZC Curve'!$B$8:$B$107,'ZC Curve'!R$8:R$107,,0))^(1/12)-1</f>
        <v>0</v>
      </c>
      <c r="D858" s="766">
        <f t="shared" si="445"/>
        <v>1</v>
      </c>
      <c r="E858" s="685"/>
      <c r="F858" s="705">
        <v>842</v>
      </c>
      <c r="G858" s="756">
        <v>0</v>
      </c>
      <c r="H858" s="756">
        <v>0</v>
      </c>
      <c r="I858" s="756">
        <v>0</v>
      </c>
      <c r="J858" s="756">
        <v>0</v>
      </c>
      <c r="K858" s="756">
        <v>0</v>
      </c>
      <c r="L858" s="756">
        <v>0</v>
      </c>
      <c r="M858" s="756">
        <v>0</v>
      </c>
      <c r="N858" s="646">
        <f t="shared" si="446"/>
        <v>0</v>
      </c>
      <c r="O858" s="594"/>
      <c r="P858" s="705">
        <f t="shared" si="432"/>
        <v>842</v>
      </c>
      <c r="Q858" s="756">
        <v>0</v>
      </c>
      <c r="R858" s="756">
        <v>0</v>
      </c>
      <c r="S858" s="756">
        <v>0</v>
      </c>
      <c r="T858" s="756">
        <v>0</v>
      </c>
      <c r="U858" s="756">
        <v>0</v>
      </c>
      <c r="V858" s="756">
        <v>0</v>
      </c>
      <c r="W858" s="756">
        <v>0</v>
      </c>
      <c r="X858" s="646">
        <f t="shared" si="447"/>
        <v>0</v>
      </c>
      <c r="Y858" s="594"/>
      <c r="Z858" s="705">
        <f t="shared" si="433"/>
        <v>842</v>
      </c>
      <c r="AA858" s="756">
        <f t="shared" si="424"/>
        <v>0</v>
      </c>
      <c r="AB858" s="756">
        <f t="shared" si="424"/>
        <v>0</v>
      </c>
      <c r="AC858" s="756">
        <f t="shared" si="424"/>
        <v>0</v>
      </c>
      <c r="AD858" s="756">
        <f t="shared" si="422"/>
        <v>0</v>
      </c>
      <c r="AE858" s="756">
        <f t="shared" si="422"/>
        <v>0</v>
      </c>
      <c r="AF858" s="756">
        <f t="shared" si="422"/>
        <v>0</v>
      </c>
      <c r="AG858" s="756">
        <f t="shared" si="422"/>
        <v>0</v>
      </c>
      <c r="AH858" s="646">
        <f t="shared" si="448"/>
        <v>0</v>
      </c>
      <c r="AI858" s="594"/>
      <c r="AJ858" s="705">
        <f t="shared" si="434"/>
        <v>842</v>
      </c>
      <c r="AK858" s="756">
        <v>0</v>
      </c>
      <c r="AL858" s="756">
        <v>0</v>
      </c>
      <c r="AM858" s="756">
        <v>0</v>
      </c>
      <c r="AN858" s="756">
        <v>0</v>
      </c>
      <c r="AO858" s="756">
        <v>0</v>
      </c>
      <c r="AP858" s="756">
        <v>0</v>
      </c>
      <c r="AQ858" s="756">
        <v>0</v>
      </c>
      <c r="AR858" s="646">
        <f t="shared" si="449"/>
        <v>0</v>
      </c>
      <c r="AS858" s="594"/>
      <c r="AT858" s="705">
        <f t="shared" si="435"/>
        <v>842</v>
      </c>
      <c r="AU858" s="756">
        <v>0</v>
      </c>
      <c r="AV858" s="756">
        <v>0</v>
      </c>
      <c r="AW858" s="756">
        <v>0</v>
      </c>
      <c r="AX858" s="756">
        <v>0</v>
      </c>
      <c r="AY858" s="756">
        <v>0</v>
      </c>
      <c r="AZ858" s="767">
        <f t="shared" si="426"/>
        <v>0</v>
      </c>
      <c r="BA858" s="756">
        <v>0</v>
      </c>
      <c r="BB858" s="756">
        <v>0</v>
      </c>
      <c r="BC858" s="756">
        <v>0</v>
      </c>
      <c r="BD858" s="756">
        <v>0</v>
      </c>
      <c r="BE858" s="767">
        <f t="shared" si="436"/>
        <v>0</v>
      </c>
      <c r="BF858" s="646">
        <f t="shared" si="437"/>
        <v>0</v>
      </c>
      <c r="BG858" s="594"/>
      <c r="BH858" s="705">
        <f t="shared" si="427"/>
        <v>842</v>
      </c>
      <c r="BI858" s="646">
        <f t="shared" si="438"/>
        <v>0</v>
      </c>
      <c r="BJ858" s="594"/>
      <c r="BK858" s="705">
        <f t="shared" si="439"/>
        <v>842</v>
      </c>
      <c r="BL858" s="756">
        <v>0</v>
      </c>
      <c r="BM858" s="756">
        <v>0</v>
      </c>
      <c r="BN858" s="756">
        <v>0</v>
      </c>
      <c r="BO858" s="756">
        <v>0</v>
      </c>
      <c r="BP858" s="756">
        <v>0</v>
      </c>
      <c r="BQ858" s="756">
        <v>0</v>
      </c>
      <c r="BR858" s="756">
        <v>0</v>
      </c>
      <c r="BS858" s="646">
        <f t="shared" si="450"/>
        <v>0</v>
      </c>
      <c r="BT858" s="594"/>
      <c r="BU858" s="705">
        <f t="shared" si="440"/>
        <v>842</v>
      </c>
      <c r="BV858" s="756">
        <v>0</v>
      </c>
      <c r="BW858" s="756">
        <v>0</v>
      </c>
      <c r="BX858" s="756">
        <v>0</v>
      </c>
      <c r="BY858" s="756">
        <v>0</v>
      </c>
      <c r="BZ858" s="756">
        <v>0</v>
      </c>
      <c r="CA858" s="756">
        <v>0</v>
      </c>
      <c r="CB858" s="756">
        <v>0</v>
      </c>
      <c r="CC858" s="646">
        <f t="shared" si="451"/>
        <v>0</v>
      </c>
      <c r="CD858" s="594"/>
      <c r="CE858" s="705">
        <f t="shared" si="428"/>
        <v>842</v>
      </c>
      <c r="CF858" s="756">
        <f t="shared" si="425"/>
        <v>0</v>
      </c>
      <c r="CG858" s="756">
        <f t="shared" si="425"/>
        <v>0</v>
      </c>
      <c r="CH858" s="756">
        <f t="shared" si="425"/>
        <v>0</v>
      </c>
      <c r="CI858" s="756">
        <f t="shared" si="423"/>
        <v>0</v>
      </c>
      <c r="CJ858" s="756">
        <f t="shared" si="423"/>
        <v>0</v>
      </c>
      <c r="CK858" s="756">
        <f t="shared" si="423"/>
        <v>0</v>
      </c>
      <c r="CL858" s="756">
        <f t="shared" si="423"/>
        <v>0</v>
      </c>
      <c r="CM858" s="646">
        <f t="shared" si="452"/>
        <v>0</v>
      </c>
      <c r="CN858" s="594"/>
      <c r="CO858" s="705">
        <f t="shared" si="429"/>
        <v>842</v>
      </c>
      <c r="CP858" s="756">
        <v>0</v>
      </c>
      <c r="CQ858" s="756">
        <v>0</v>
      </c>
      <c r="CR858" s="756">
        <v>0</v>
      </c>
      <c r="CS858" s="756">
        <v>0</v>
      </c>
      <c r="CT858" s="756">
        <v>0</v>
      </c>
      <c r="CU858" s="756">
        <v>0</v>
      </c>
      <c r="CV858" s="756">
        <v>0</v>
      </c>
      <c r="CW858" s="646">
        <f t="shared" si="453"/>
        <v>0</v>
      </c>
      <c r="CX858" s="685"/>
      <c r="CY858" s="705">
        <f t="shared" si="430"/>
        <v>842</v>
      </c>
      <c r="CZ858" s="756">
        <v>0</v>
      </c>
      <c r="DA858" s="756">
        <v>0</v>
      </c>
      <c r="DB858" s="756">
        <v>0</v>
      </c>
      <c r="DC858" s="756">
        <v>0</v>
      </c>
      <c r="DD858" s="756">
        <v>0</v>
      </c>
      <c r="DE858" s="767">
        <f t="shared" si="441"/>
        <v>0</v>
      </c>
      <c r="DF858" s="756">
        <v>0</v>
      </c>
      <c r="DG858" s="756">
        <v>0</v>
      </c>
      <c r="DH858" s="756">
        <v>0</v>
      </c>
      <c r="DI858" s="756">
        <v>0</v>
      </c>
      <c r="DJ858" s="767">
        <f t="shared" si="442"/>
        <v>0</v>
      </c>
      <c r="DK858" s="715">
        <f t="shared" si="443"/>
        <v>0</v>
      </c>
      <c r="DL858" s="685"/>
      <c r="DM858" s="705">
        <f t="shared" si="431"/>
        <v>842</v>
      </c>
      <c r="DN858" s="715">
        <f t="shared" si="444"/>
        <v>0</v>
      </c>
    </row>
    <row r="859" spans="2:118" x14ac:dyDescent="0.25">
      <c r="B859" s="705">
        <v>843</v>
      </c>
      <c r="C859" s="765">
        <f>(1+_xlfn.XLOOKUP(INT((B859-1)/12)+1,'ZC Curve'!$B$8:$B$107,'ZC Curve'!R$8:R$107,,0))^(1/12)-1</f>
        <v>0</v>
      </c>
      <c r="D859" s="766">
        <f t="shared" si="445"/>
        <v>1</v>
      </c>
      <c r="E859" s="685"/>
      <c r="F859" s="705">
        <v>843</v>
      </c>
      <c r="G859" s="756">
        <v>0</v>
      </c>
      <c r="H859" s="756">
        <v>0</v>
      </c>
      <c r="I859" s="756">
        <v>0</v>
      </c>
      <c r="J859" s="756">
        <v>0</v>
      </c>
      <c r="K859" s="756">
        <v>0</v>
      </c>
      <c r="L859" s="756">
        <v>0</v>
      </c>
      <c r="M859" s="756">
        <v>0</v>
      </c>
      <c r="N859" s="646">
        <f t="shared" si="446"/>
        <v>0</v>
      </c>
      <c r="O859" s="594"/>
      <c r="P859" s="705">
        <f t="shared" si="432"/>
        <v>843</v>
      </c>
      <c r="Q859" s="756">
        <v>0</v>
      </c>
      <c r="R859" s="756">
        <v>0</v>
      </c>
      <c r="S859" s="756">
        <v>0</v>
      </c>
      <c r="T859" s="756">
        <v>0</v>
      </c>
      <c r="U859" s="756">
        <v>0</v>
      </c>
      <c r="V859" s="756">
        <v>0</v>
      </c>
      <c r="W859" s="756">
        <v>0</v>
      </c>
      <c r="X859" s="646">
        <f t="shared" si="447"/>
        <v>0</v>
      </c>
      <c r="Y859" s="594"/>
      <c r="Z859" s="705">
        <f t="shared" si="433"/>
        <v>843</v>
      </c>
      <c r="AA859" s="756">
        <f t="shared" si="424"/>
        <v>0</v>
      </c>
      <c r="AB859" s="756">
        <f t="shared" si="424"/>
        <v>0</v>
      </c>
      <c r="AC859" s="756">
        <f t="shared" si="424"/>
        <v>0</v>
      </c>
      <c r="AD859" s="756">
        <f t="shared" si="422"/>
        <v>0</v>
      </c>
      <c r="AE859" s="756">
        <f t="shared" si="422"/>
        <v>0</v>
      </c>
      <c r="AF859" s="756">
        <f t="shared" si="422"/>
        <v>0</v>
      </c>
      <c r="AG859" s="756">
        <f t="shared" ref="AG859:AG922" si="454">M859+W859</f>
        <v>0</v>
      </c>
      <c r="AH859" s="646">
        <f t="shared" si="448"/>
        <v>0</v>
      </c>
      <c r="AI859" s="594"/>
      <c r="AJ859" s="705">
        <f t="shared" si="434"/>
        <v>843</v>
      </c>
      <c r="AK859" s="756">
        <v>0</v>
      </c>
      <c r="AL859" s="756">
        <v>0</v>
      </c>
      <c r="AM859" s="756">
        <v>0</v>
      </c>
      <c r="AN859" s="756">
        <v>0</v>
      </c>
      <c r="AO859" s="756">
        <v>0</v>
      </c>
      <c r="AP859" s="756">
        <v>0</v>
      </c>
      <c r="AQ859" s="756">
        <v>0</v>
      </c>
      <c r="AR859" s="646">
        <f t="shared" si="449"/>
        <v>0</v>
      </c>
      <c r="AS859" s="594"/>
      <c r="AT859" s="705">
        <f t="shared" si="435"/>
        <v>843</v>
      </c>
      <c r="AU859" s="756">
        <v>0</v>
      </c>
      <c r="AV859" s="756">
        <v>0</v>
      </c>
      <c r="AW859" s="756">
        <v>0</v>
      </c>
      <c r="AX859" s="756">
        <v>0</v>
      </c>
      <c r="AY859" s="756">
        <v>0</v>
      </c>
      <c r="AZ859" s="767">
        <f t="shared" si="426"/>
        <v>0</v>
      </c>
      <c r="BA859" s="756">
        <v>0</v>
      </c>
      <c r="BB859" s="756">
        <v>0</v>
      </c>
      <c r="BC859" s="756">
        <v>0</v>
      </c>
      <c r="BD859" s="756">
        <v>0</v>
      </c>
      <c r="BE859" s="767">
        <f t="shared" si="436"/>
        <v>0</v>
      </c>
      <c r="BF859" s="646">
        <f t="shared" si="437"/>
        <v>0</v>
      </c>
      <c r="BG859" s="594"/>
      <c r="BH859" s="705">
        <f t="shared" si="427"/>
        <v>843</v>
      </c>
      <c r="BI859" s="646">
        <f t="shared" si="438"/>
        <v>0</v>
      </c>
      <c r="BJ859" s="594"/>
      <c r="BK859" s="705">
        <f t="shared" si="439"/>
        <v>843</v>
      </c>
      <c r="BL859" s="756">
        <v>0</v>
      </c>
      <c r="BM859" s="756">
        <v>0</v>
      </c>
      <c r="BN859" s="756">
        <v>0</v>
      </c>
      <c r="BO859" s="756">
        <v>0</v>
      </c>
      <c r="BP859" s="756">
        <v>0</v>
      </c>
      <c r="BQ859" s="756">
        <v>0</v>
      </c>
      <c r="BR859" s="756">
        <v>0</v>
      </c>
      <c r="BS859" s="646">
        <f t="shared" si="450"/>
        <v>0</v>
      </c>
      <c r="BT859" s="594"/>
      <c r="BU859" s="705">
        <f t="shared" si="440"/>
        <v>843</v>
      </c>
      <c r="BV859" s="756">
        <v>0</v>
      </c>
      <c r="BW859" s="756">
        <v>0</v>
      </c>
      <c r="BX859" s="756">
        <v>0</v>
      </c>
      <c r="BY859" s="756">
        <v>0</v>
      </c>
      <c r="BZ859" s="756">
        <v>0</v>
      </c>
      <c r="CA859" s="756">
        <v>0</v>
      </c>
      <c r="CB859" s="756">
        <v>0</v>
      </c>
      <c r="CC859" s="646">
        <f t="shared" si="451"/>
        <v>0</v>
      </c>
      <c r="CD859" s="594"/>
      <c r="CE859" s="705">
        <f t="shared" si="428"/>
        <v>843</v>
      </c>
      <c r="CF859" s="756">
        <f t="shared" si="425"/>
        <v>0</v>
      </c>
      <c r="CG859" s="756">
        <f t="shared" si="425"/>
        <v>0</v>
      </c>
      <c r="CH859" s="756">
        <f t="shared" si="425"/>
        <v>0</v>
      </c>
      <c r="CI859" s="756">
        <f t="shared" si="423"/>
        <v>0</v>
      </c>
      <c r="CJ859" s="756">
        <f t="shared" si="423"/>
        <v>0</v>
      </c>
      <c r="CK859" s="756">
        <f t="shared" si="423"/>
        <v>0</v>
      </c>
      <c r="CL859" s="756">
        <f t="shared" ref="CL859:CL922" si="455">CB859+BR859</f>
        <v>0</v>
      </c>
      <c r="CM859" s="646">
        <f t="shared" si="452"/>
        <v>0</v>
      </c>
      <c r="CN859" s="594"/>
      <c r="CO859" s="705">
        <f t="shared" si="429"/>
        <v>843</v>
      </c>
      <c r="CP859" s="756">
        <v>0</v>
      </c>
      <c r="CQ859" s="756">
        <v>0</v>
      </c>
      <c r="CR859" s="756">
        <v>0</v>
      </c>
      <c r="CS859" s="756">
        <v>0</v>
      </c>
      <c r="CT859" s="756">
        <v>0</v>
      </c>
      <c r="CU859" s="756">
        <v>0</v>
      </c>
      <c r="CV859" s="756">
        <v>0</v>
      </c>
      <c r="CW859" s="646">
        <f t="shared" si="453"/>
        <v>0</v>
      </c>
      <c r="CX859" s="685"/>
      <c r="CY859" s="705">
        <f t="shared" si="430"/>
        <v>843</v>
      </c>
      <c r="CZ859" s="756">
        <v>0</v>
      </c>
      <c r="DA859" s="756">
        <v>0</v>
      </c>
      <c r="DB859" s="756">
        <v>0</v>
      </c>
      <c r="DC859" s="756">
        <v>0</v>
      </c>
      <c r="DD859" s="756">
        <v>0</v>
      </c>
      <c r="DE859" s="767">
        <f t="shared" si="441"/>
        <v>0</v>
      </c>
      <c r="DF859" s="756">
        <v>0</v>
      </c>
      <c r="DG859" s="756">
        <v>0</v>
      </c>
      <c r="DH859" s="756">
        <v>0</v>
      </c>
      <c r="DI859" s="756">
        <v>0</v>
      </c>
      <c r="DJ859" s="767">
        <f t="shared" si="442"/>
        <v>0</v>
      </c>
      <c r="DK859" s="715">
        <f t="shared" si="443"/>
        <v>0</v>
      </c>
      <c r="DL859" s="685"/>
      <c r="DM859" s="705">
        <f t="shared" si="431"/>
        <v>843</v>
      </c>
      <c r="DN859" s="715">
        <f t="shared" si="444"/>
        <v>0</v>
      </c>
    </row>
    <row r="860" spans="2:118" x14ac:dyDescent="0.25">
      <c r="B860" s="705">
        <v>844</v>
      </c>
      <c r="C860" s="765">
        <f>(1+_xlfn.XLOOKUP(INT((B860-1)/12)+1,'ZC Curve'!$B$8:$B$107,'ZC Curve'!R$8:R$107,,0))^(1/12)-1</f>
        <v>0</v>
      </c>
      <c r="D860" s="766">
        <f t="shared" si="445"/>
        <v>1</v>
      </c>
      <c r="E860" s="685"/>
      <c r="F860" s="705">
        <v>844</v>
      </c>
      <c r="G860" s="756">
        <v>0</v>
      </c>
      <c r="H860" s="756">
        <v>0</v>
      </c>
      <c r="I860" s="756">
        <v>0</v>
      </c>
      <c r="J860" s="756">
        <v>0</v>
      </c>
      <c r="K860" s="756">
        <v>0</v>
      </c>
      <c r="L860" s="756">
        <v>0</v>
      </c>
      <c r="M860" s="756">
        <v>0</v>
      </c>
      <c r="N860" s="646">
        <f t="shared" si="446"/>
        <v>0</v>
      </c>
      <c r="O860" s="594"/>
      <c r="P860" s="705">
        <f t="shared" si="432"/>
        <v>844</v>
      </c>
      <c r="Q860" s="756">
        <v>0</v>
      </c>
      <c r="R860" s="756">
        <v>0</v>
      </c>
      <c r="S860" s="756">
        <v>0</v>
      </c>
      <c r="T860" s="756">
        <v>0</v>
      </c>
      <c r="U860" s="756">
        <v>0</v>
      </c>
      <c r="V860" s="756">
        <v>0</v>
      </c>
      <c r="W860" s="756">
        <v>0</v>
      </c>
      <c r="X860" s="646">
        <f t="shared" si="447"/>
        <v>0</v>
      </c>
      <c r="Y860" s="594"/>
      <c r="Z860" s="705">
        <f t="shared" si="433"/>
        <v>844</v>
      </c>
      <c r="AA860" s="756">
        <f t="shared" si="424"/>
        <v>0</v>
      </c>
      <c r="AB860" s="756">
        <f t="shared" si="424"/>
        <v>0</v>
      </c>
      <c r="AC860" s="756">
        <f t="shared" si="424"/>
        <v>0</v>
      </c>
      <c r="AD860" s="756">
        <f t="shared" si="424"/>
        <v>0</v>
      </c>
      <c r="AE860" s="756">
        <f t="shared" si="424"/>
        <v>0</v>
      </c>
      <c r="AF860" s="756">
        <f t="shared" si="424"/>
        <v>0</v>
      </c>
      <c r="AG860" s="756">
        <f t="shared" si="454"/>
        <v>0</v>
      </c>
      <c r="AH860" s="646">
        <f t="shared" si="448"/>
        <v>0</v>
      </c>
      <c r="AI860" s="594"/>
      <c r="AJ860" s="705">
        <f t="shared" si="434"/>
        <v>844</v>
      </c>
      <c r="AK860" s="756">
        <v>0</v>
      </c>
      <c r="AL860" s="756">
        <v>0</v>
      </c>
      <c r="AM860" s="756">
        <v>0</v>
      </c>
      <c r="AN860" s="756">
        <v>0</v>
      </c>
      <c r="AO860" s="756">
        <v>0</v>
      </c>
      <c r="AP860" s="756">
        <v>0</v>
      </c>
      <c r="AQ860" s="756">
        <v>0</v>
      </c>
      <c r="AR860" s="646">
        <f t="shared" si="449"/>
        <v>0</v>
      </c>
      <c r="AS860" s="594"/>
      <c r="AT860" s="705">
        <f t="shared" si="435"/>
        <v>844</v>
      </c>
      <c r="AU860" s="756">
        <v>0</v>
      </c>
      <c r="AV860" s="756">
        <v>0</v>
      </c>
      <c r="AW860" s="756">
        <v>0</v>
      </c>
      <c r="AX860" s="756">
        <v>0</v>
      </c>
      <c r="AY860" s="756">
        <v>0</v>
      </c>
      <c r="AZ860" s="767">
        <f t="shared" si="426"/>
        <v>0</v>
      </c>
      <c r="BA860" s="756">
        <v>0</v>
      </c>
      <c r="BB860" s="756">
        <v>0</v>
      </c>
      <c r="BC860" s="756">
        <v>0</v>
      </c>
      <c r="BD860" s="756">
        <v>0</v>
      </c>
      <c r="BE860" s="767">
        <f t="shared" si="436"/>
        <v>0</v>
      </c>
      <c r="BF860" s="646">
        <f t="shared" si="437"/>
        <v>0</v>
      </c>
      <c r="BG860" s="594"/>
      <c r="BH860" s="705">
        <f t="shared" si="427"/>
        <v>844</v>
      </c>
      <c r="BI860" s="646">
        <f t="shared" si="438"/>
        <v>0</v>
      </c>
      <c r="BJ860" s="594"/>
      <c r="BK860" s="705">
        <f t="shared" si="439"/>
        <v>844</v>
      </c>
      <c r="BL860" s="756">
        <v>0</v>
      </c>
      <c r="BM860" s="756">
        <v>0</v>
      </c>
      <c r="BN860" s="756">
        <v>0</v>
      </c>
      <c r="BO860" s="756">
        <v>0</v>
      </c>
      <c r="BP860" s="756">
        <v>0</v>
      </c>
      <c r="BQ860" s="756">
        <v>0</v>
      </c>
      <c r="BR860" s="756">
        <v>0</v>
      </c>
      <c r="BS860" s="646">
        <f t="shared" si="450"/>
        <v>0</v>
      </c>
      <c r="BT860" s="594"/>
      <c r="BU860" s="705">
        <f t="shared" si="440"/>
        <v>844</v>
      </c>
      <c r="BV860" s="756">
        <v>0</v>
      </c>
      <c r="BW860" s="756">
        <v>0</v>
      </c>
      <c r="BX860" s="756">
        <v>0</v>
      </c>
      <c r="BY860" s="756">
        <v>0</v>
      </c>
      <c r="BZ860" s="756">
        <v>0</v>
      </c>
      <c r="CA860" s="756">
        <v>0</v>
      </c>
      <c r="CB860" s="756">
        <v>0</v>
      </c>
      <c r="CC860" s="646">
        <f t="shared" si="451"/>
        <v>0</v>
      </c>
      <c r="CD860" s="594"/>
      <c r="CE860" s="705">
        <f t="shared" si="428"/>
        <v>844</v>
      </c>
      <c r="CF860" s="756">
        <f t="shared" si="425"/>
        <v>0</v>
      </c>
      <c r="CG860" s="756">
        <f t="shared" si="425"/>
        <v>0</v>
      </c>
      <c r="CH860" s="756">
        <f t="shared" si="425"/>
        <v>0</v>
      </c>
      <c r="CI860" s="756">
        <f t="shared" si="425"/>
        <v>0</v>
      </c>
      <c r="CJ860" s="756">
        <f t="shared" si="425"/>
        <v>0</v>
      </c>
      <c r="CK860" s="756">
        <f t="shared" si="425"/>
        <v>0</v>
      </c>
      <c r="CL860" s="756">
        <f t="shared" si="455"/>
        <v>0</v>
      </c>
      <c r="CM860" s="646">
        <f t="shared" si="452"/>
        <v>0</v>
      </c>
      <c r="CN860" s="594"/>
      <c r="CO860" s="705">
        <f t="shared" si="429"/>
        <v>844</v>
      </c>
      <c r="CP860" s="756">
        <v>0</v>
      </c>
      <c r="CQ860" s="756">
        <v>0</v>
      </c>
      <c r="CR860" s="756">
        <v>0</v>
      </c>
      <c r="CS860" s="756">
        <v>0</v>
      </c>
      <c r="CT860" s="756">
        <v>0</v>
      </c>
      <c r="CU860" s="756">
        <v>0</v>
      </c>
      <c r="CV860" s="756">
        <v>0</v>
      </c>
      <c r="CW860" s="646">
        <f t="shared" si="453"/>
        <v>0</v>
      </c>
      <c r="CX860" s="685"/>
      <c r="CY860" s="705">
        <f t="shared" si="430"/>
        <v>844</v>
      </c>
      <c r="CZ860" s="756">
        <v>0</v>
      </c>
      <c r="DA860" s="756">
        <v>0</v>
      </c>
      <c r="DB860" s="756">
        <v>0</v>
      </c>
      <c r="DC860" s="756">
        <v>0</v>
      </c>
      <c r="DD860" s="756">
        <v>0</v>
      </c>
      <c r="DE860" s="767">
        <f t="shared" si="441"/>
        <v>0</v>
      </c>
      <c r="DF860" s="756">
        <v>0</v>
      </c>
      <c r="DG860" s="756">
        <v>0</v>
      </c>
      <c r="DH860" s="756">
        <v>0</v>
      </c>
      <c r="DI860" s="756">
        <v>0</v>
      </c>
      <c r="DJ860" s="767">
        <f t="shared" si="442"/>
        <v>0</v>
      </c>
      <c r="DK860" s="715">
        <f t="shared" si="443"/>
        <v>0</v>
      </c>
      <c r="DL860" s="685"/>
      <c r="DM860" s="705">
        <f t="shared" si="431"/>
        <v>844</v>
      </c>
      <c r="DN860" s="715">
        <f t="shared" si="444"/>
        <v>0</v>
      </c>
    </row>
    <row r="861" spans="2:118" x14ac:dyDescent="0.25">
      <c r="B861" s="705">
        <v>845</v>
      </c>
      <c r="C861" s="765">
        <f>(1+_xlfn.XLOOKUP(INT((B861-1)/12)+1,'ZC Curve'!$B$8:$B$107,'ZC Curve'!R$8:R$107,,0))^(1/12)-1</f>
        <v>0</v>
      </c>
      <c r="D861" s="766">
        <f t="shared" si="445"/>
        <v>1</v>
      </c>
      <c r="E861" s="685"/>
      <c r="F861" s="705">
        <v>845</v>
      </c>
      <c r="G861" s="756">
        <v>0</v>
      </c>
      <c r="H861" s="756">
        <v>0</v>
      </c>
      <c r="I861" s="756">
        <v>0</v>
      </c>
      <c r="J861" s="756">
        <v>0</v>
      </c>
      <c r="K861" s="756">
        <v>0</v>
      </c>
      <c r="L861" s="756">
        <v>0</v>
      </c>
      <c r="M861" s="756">
        <v>0</v>
      </c>
      <c r="N861" s="646">
        <f t="shared" si="446"/>
        <v>0</v>
      </c>
      <c r="O861" s="594"/>
      <c r="P861" s="705">
        <f t="shared" si="432"/>
        <v>845</v>
      </c>
      <c r="Q861" s="756">
        <v>0</v>
      </c>
      <c r="R861" s="756">
        <v>0</v>
      </c>
      <c r="S861" s="756">
        <v>0</v>
      </c>
      <c r="T861" s="756">
        <v>0</v>
      </c>
      <c r="U861" s="756">
        <v>0</v>
      </c>
      <c r="V861" s="756">
        <v>0</v>
      </c>
      <c r="W861" s="756">
        <v>0</v>
      </c>
      <c r="X861" s="646">
        <f t="shared" si="447"/>
        <v>0</v>
      </c>
      <c r="Y861" s="594"/>
      <c r="Z861" s="705">
        <f t="shared" si="433"/>
        <v>845</v>
      </c>
      <c r="AA861" s="756">
        <f t="shared" ref="AA861:AF903" si="456">G861+Q861</f>
        <v>0</v>
      </c>
      <c r="AB861" s="756">
        <f t="shared" si="456"/>
        <v>0</v>
      </c>
      <c r="AC861" s="756">
        <f t="shared" si="456"/>
        <v>0</v>
      </c>
      <c r="AD861" s="756">
        <f t="shared" si="456"/>
        <v>0</v>
      </c>
      <c r="AE861" s="756">
        <f t="shared" si="456"/>
        <v>0</v>
      </c>
      <c r="AF861" s="756">
        <f t="shared" si="456"/>
        <v>0</v>
      </c>
      <c r="AG861" s="756">
        <f t="shared" si="454"/>
        <v>0</v>
      </c>
      <c r="AH861" s="646">
        <f t="shared" si="448"/>
        <v>0</v>
      </c>
      <c r="AI861" s="594"/>
      <c r="AJ861" s="705">
        <f t="shared" si="434"/>
        <v>845</v>
      </c>
      <c r="AK861" s="756">
        <v>0</v>
      </c>
      <c r="AL861" s="756">
        <v>0</v>
      </c>
      <c r="AM861" s="756">
        <v>0</v>
      </c>
      <c r="AN861" s="756">
        <v>0</v>
      </c>
      <c r="AO861" s="756">
        <v>0</v>
      </c>
      <c r="AP861" s="756">
        <v>0</v>
      </c>
      <c r="AQ861" s="756">
        <v>0</v>
      </c>
      <c r="AR861" s="646">
        <f t="shared" si="449"/>
        <v>0</v>
      </c>
      <c r="AS861" s="594"/>
      <c r="AT861" s="705">
        <f t="shared" si="435"/>
        <v>845</v>
      </c>
      <c r="AU861" s="756">
        <v>0</v>
      </c>
      <c r="AV861" s="756">
        <v>0</v>
      </c>
      <c r="AW861" s="756">
        <v>0</v>
      </c>
      <c r="AX861" s="756">
        <v>0</v>
      </c>
      <c r="AY861" s="756">
        <v>0</v>
      </c>
      <c r="AZ861" s="767">
        <f t="shared" si="426"/>
        <v>0</v>
      </c>
      <c r="BA861" s="756">
        <v>0</v>
      </c>
      <c r="BB861" s="756">
        <v>0</v>
      </c>
      <c r="BC861" s="756">
        <v>0</v>
      </c>
      <c r="BD861" s="756">
        <v>0</v>
      </c>
      <c r="BE861" s="767">
        <f t="shared" si="436"/>
        <v>0</v>
      </c>
      <c r="BF861" s="646">
        <f t="shared" si="437"/>
        <v>0</v>
      </c>
      <c r="BG861" s="594"/>
      <c r="BH861" s="705">
        <f t="shared" si="427"/>
        <v>845</v>
      </c>
      <c r="BI861" s="646">
        <f t="shared" si="438"/>
        <v>0</v>
      </c>
      <c r="BJ861" s="594"/>
      <c r="BK861" s="705">
        <f t="shared" si="439"/>
        <v>845</v>
      </c>
      <c r="BL861" s="756">
        <v>0</v>
      </c>
      <c r="BM861" s="756">
        <v>0</v>
      </c>
      <c r="BN861" s="756">
        <v>0</v>
      </c>
      <c r="BO861" s="756">
        <v>0</v>
      </c>
      <c r="BP861" s="756">
        <v>0</v>
      </c>
      <c r="BQ861" s="756">
        <v>0</v>
      </c>
      <c r="BR861" s="756">
        <v>0</v>
      </c>
      <c r="BS861" s="646">
        <f t="shared" si="450"/>
        <v>0</v>
      </c>
      <c r="BT861" s="594"/>
      <c r="BU861" s="705">
        <f t="shared" si="440"/>
        <v>845</v>
      </c>
      <c r="BV861" s="756">
        <v>0</v>
      </c>
      <c r="BW861" s="756">
        <v>0</v>
      </c>
      <c r="BX861" s="756">
        <v>0</v>
      </c>
      <c r="BY861" s="756">
        <v>0</v>
      </c>
      <c r="BZ861" s="756">
        <v>0</v>
      </c>
      <c r="CA861" s="756">
        <v>0</v>
      </c>
      <c r="CB861" s="756">
        <v>0</v>
      </c>
      <c r="CC861" s="646">
        <f t="shared" si="451"/>
        <v>0</v>
      </c>
      <c r="CD861" s="594"/>
      <c r="CE861" s="705">
        <f t="shared" si="428"/>
        <v>845</v>
      </c>
      <c r="CF861" s="756">
        <f t="shared" ref="CF861:CK903" si="457">BV861+BL861</f>
        <v>0</v>
      </c>
      <c r="CG861" s="756">
        <f t="shared" si="457"/>
        <v>0</v>
      </c>
      <c r="CH861" s="756">
        <f t="shared" si="457"/>
        <v>0</v>
      </c>
      <c r="CI861" s="756">
        <f t="shared" si="457"/>
        <v>0</v>
      </c>
      <c r="CJ861" s="756">
        <f t="shared" si="457"/>
        <v>0</v>
      </c>
      <c r="CK861" s="756">
        <f t="shared" si="457"/>
        <v>0</v>
      </c>
      <c r="CL861" s="756">
        <f t="shared" si="455"/>
        <v>0</v>
      </c>
      <c r="CM861" s="646">
        <f t="shared" si="452"/>
        <v>0</v>
      </c>
      <c r="CN861" s="594"/>
      <c r="CO861" s="705">
        <f t="shared" si="429"/>
        <v>845</v>
      </c>
      <c r="CP861" s="756">
        <v>0</v>
      </c>
      <c r="CQ861" s="756">
        <v>0</v>
      </c>
      <c r="CR861" s="756">
        <v>0</v>
      </c>
      <c r="CS861" s="756">
        <v>0</v>
      </c>
      <c r="CT861" s="756">
        <v>0</v>
      </c>
      <c r="CU861" s="756">
        <v>0</v>
      </c>
      <c r="CV861" s="756">
        <v>0</v>
      </c>
      <c r="CW861" s="646">
        <f t="shared" si="453"/>
        <v>0</v>
      </c>
      <c r="CX861" s="685"/>
      <c r="CY861" s="705">
        <f t="shared" si="430"/>
        <v>845</v>
      </c>
      <c r="CZ861" s="756">
        <v>0</v>
      </c>
      <c r="DA861" s="756">
        <v>0</v>
      </c>
      <c r="DB861" s="756">
        <v>0</v>
      </c>
      <c r="DC861" s="756">
        <v>0</v>
      </c>
      <c r="DD861" s="756">
        <v>0</v>
      </c>
      <c r="DE861" s="767">
        <f t="shared" si="441"/>
        <v>0</v>
      </c>
      <c r="DF861" s="756">
        <v>0</v>
      </c>
      <c r="DG861" s="756">
        <v>0</v>
      </c>
      <c r="DH861" s="756">
        <v>0</v>
      </c>
      <c r="DI861" s="756">
        <v>0</v>
      </c>
      <c r="DJ861" s="767">
        <f t="shared" si="442"/>
        <v>0</v>
      </c>
      <c r="DK861" s="715">
        <f t="shared" si="443"/>
        <v>0</v>
      </c>
      <c r="DL861" s="685"/>
      <c r="DM861" s="705">
        <f t="shared" si="431"/>
        <v>845</v>
      </c>
      <c r="DN861" s="715">
        <f t="shared" si="444"/>
        <v>0</v>
      </c>
    </row>
    <row r="862" spans="2:118" x14ac:dyDescent="0.25">
      <c r="B862" s="705">
        <v>846</v>
      </c>
      <c r="C862" s="765">
        <f>(1+_xlfn.XLOOKUP(INT((B862-1)/12)+1,'ZC Curve'!$B$8:$B$107,'ZC Curve'!R$8:R$107,,0))^(1/12)-1</f>
        <v>0</v>
      </c>
      <c r="D862" s="766">
        <f t="shared" si="445"/>
        <v>1</v>
      </c>
      <c r="E862" s="685"/>
      <c r="F862" s="705">
        <v>846</v>
      </c>
      <c r="G862" s="756">
        <v>0</v>
      </c>
      <c r="H862" s="756">
        <v>0</v>
      </c>
      <c r="I862" s="756">
        <v>0</v>
      </c>
      <c r="J862" s="756">
        <v>0</v>
      </c>
      <c r="K862" s="756">
        <v>0</v>
      </c>
      <c r="L862" s="756">
        <v>0</v>
      </c>
      <c r="M862" s="756">
        <v>0</v>
      </c>
      <c r="N862" s="646">
        <f t="shared" si="446"/>
        <v>0</v>
      </c>
      <c r="O862" s="594"/>
      <c r="P862" s="705">
        <f t="shared" si="432"/>
        <v>846</v>
      </c>
      <c r="Q862" s="756">
        <v>0</v>
      </c>
      <c r="R862" s="756">
        <v>0</v>
      </c>
      <c r="S862" s="756">
        <v>0</v>
      </c>
      <c r="T862" s="756">
        <v>0</v>
      </c>
      <c r="U862" s="756">
        <v>0</v>
      </c>
      <c r="V862" s="756">
        <v>0</v>
      </c>
      <c r="W862" s="756">
        <v>0</v>
      </c>
      <c r="X862" s="646">
        <f t="shared" si="447"/>
        <v>0</v>
      </c>
      <c r="Y862" s="594"/>
      <c r="Z862" s="705">
        <f t="shared" si="433"/>
        <v>846</v>
      </c>
      <c r="AA862" s="756">
        <f t="shared" si="456"/>
        <v>0</v>
      </c>
      <c r="AB862" s="756">
        <f t="shared" si="456"/>
        <v>0</v>
      </c>
      <c r="AC862" s="756">
        <f t="shared" si="456"/>
        <v>0</v>
      </c>
      <c r="AD862" s="756">
        <f t="shared" si="456"/>
        <v>0</v>
      </c>
      <c r="AE862" s="756">
        <f t="shared" si="456"/>
        <v>0</v>
      </c>
      <c r="AF862" s="756">
        <f t="shared" si="456"/>
        <v>0</v>
      </c>
      <c r="AG862" s="756">
        <f t="shared" si="454"/>
        <v>0</v>
      </c>
      <c r="AH862" s="646">
        <f t="shared" si="448"/>
        <v>0</v>
      </c>
      <c r="AI862" s="594"/>
      <c r="AJ862" s="705">
        <f t="shared" si="434"/>
        <v>846</v>
      </c>
      <c r="AK862" s="756">
        <v>0</v>
      </c>
      <c r="AL862" s="756">
        <v>0</v>
      </c>
      <c r="AM862" s="756">
        <v>0</v>
      </c>
      <c r="AN862" s="756">
        <v>0</v>
      </c>
      <c r="AO862" s="756">
        <v>0</v>
      </c>
      <c r="AP862" s="756">
        <v>0</v>
      </c>
      <c r="AQ862" s="756">
        <v>0</v>
      </c>
      <c r="AR862" s="646">
        <f t="shared" si="449"/>
        <v>0</v>
      </c>
      <c r="AS862" s="594"/>
      <c r="AT862" s="705">
        <f t="shared" si="435"/>
        <v>846</v>
      </c>
      <c r="AU862" s="756">
        <v>0</v>
      </c>
      <c r="AV862" s="756">
        <v>0</v>
      </c>
      <c r="AW862" s="756">
        <v>0</v>
      </c>
      <c r="AX862" s="756">
        <v>0</v>
      </c>
      <c r="AY862" s="756">
        <v>0</v>
      </c>
      <c r="AZ862" s="767">
        <f t="shared" si="426"/>
        <v>0</v>
      </c>
      <c r="BA862" s="756">
        <v>0</v>
      </c>
      <c r="BB862" s="756">
        <v>0</v>
      </c>
      <c r="BC862" s="756">
        <v>0</v>
      </c>
      <c r="BD862" s="756">
        <v>0</v>
      </c>
      <c r="BE862" s="767">
        <f t="shared" si="436"/>
        <v>0</v>
      </c>
      <c r="BF862" s="646">
        <f t="shared" si="437"/>
        <v>0</v>
      </c>
      <c r="BG862" s="594"/>
      <c r="BH862" s="705">
        <f t="shared" si="427"/>
        <v>846</v>
      </c>
      <c r="BI862" s="646">
        <f t="shared" si="438"/>
        <v>0</v>
      </c>
      <c r="BJ862" s="594"/>
      <c r="BK862" s="705">
        <f t="shared" si="439"/>
        <v>846</v>
      </c>
      <c r="BL862" s="756">
        <v>0</v>
      </c>
      <c r="BM862" s="756">
        <v>0</v>
      </c>
      <c r="BN862" s="756">
        <v>0</v>
      </c>
      <c r="BO862" s="756">
        <v>0</v>
      </c>
      <c r="BP862" s="756">
        <v>0</v>
      </c>
      <c r="BQ862" s="756">
        <v>0</v>
      </c>
      <c r="BR862" s="756">
        <v>0</v>
      </c>
      <c r="BS862" s="646">
        <f t="shared" si="450"/>
        <v>0</v>
      </c>
      <c r="BT862" s="594"/>
      <c r="BU862" s="705">
        <f t="shared" si="440"/>
        <v>846</v>
      </c>
      <c r="BV862" s="756">
        <v>0</v>
      </c>
      <c r="BW862" s="756">
        <v>0</v>
      </c>
      <c r="BX862" s="756">
        <v>0</v>
      </c>
      <c r="BY862" s="756">
        <v>0</v>
      </c>
      <c r="BZ862" s="756">
        <v>0</v>
      </c>
      <c r="CA862" s="756">
        <v>0</v>
      </c>
      <c r="CB862" s="756">
        <v>0</v>
      </c>
      <c r="CC862" s="646">
        <f t="shared" si="451"/>
        <v>0</v>
      </c>
      <c r="CD862" s="594"/>
      <c r="CE862" s="705">
        <f t="shared" si="428"/>
        <v>846</v>
      </c>
      <c r="CF862" s="756">
        <f t="shared" si="457"/>
        <v>0</v>
      </c>
      <c r="CG862" s="756">
        <f t="shared" si="457"/>
        <v>0</v>
      </c>
      <c r="CH862" s="756">
        <f t="shared" si="457"/>
        <v>0</v>
      </c>
      <c r="CI862" s="756">
        <f t="shared" si="457"/>
        <v>0</v>
      </c>
      <c r="CJ862" s="756">
        <f t="shared" si="457"/>
        <v>0</v>
      </c>
      <c r="CK862" s="756">
        <f t="shared" si="457"/>
        <v>0</v>
      </c>
      <c r="CL862" s="756">
        <f t="shared" si="455"/>
        <v>0</v>
      </c>
      <c r="CM862" s="646">
        <f t="shared" si="452"/>
        <v>0</v>
      </c>
      <c r="CN862" s="594"/>
      <c r="CO862" s="705">
        <f t="shared" si="429"/>
        <v>846</v>
      </c>
      <c r="CP862" s="756">
        <v>0</v>
      </c>
      <c r="CQ862" s="756">
        <v>0</v>
      </c>
      <c r="CR862" s="756">
        <v>0</v>
      </c>
      <c r="CS862" s="756">
        <v>0</v>
      </c>
      <c r="CT862" s="756">
        <v>0</v>
      </c>
      <c r="CU862" s="756">
        <v>0</v>
      </c>
      <c r="CV862" s="756">
        <v>0</v>
      </c>
      <c r="CW862" s="646">
        <f t="shared" si="453"/>
        <v>0</v>
      </c>
      <c r="CX862" s="685"/>
      <c r="CY862" s="705">
        <f t="shared" si="430"/>
        <v>846</v>
      </c>
      <c r="CZ862" s="756">
        <v>0</v>
      </c>
      <c r="DA862" s="756">
        <v>0</v>
      </c>
      <c r="DB862" s="756">
        <v>0</v>
      </c>
      <c r="DC862" s="756">
        <v>0</v>
      </c>
      <c r="DD862" s="756">
        <v>0</v>
      </c>
      <c r="DE862" s="767">
        <f t="shared" si="441"/>
        <v>0</v>
      </c>
      <c r="DF862" s="756">
        <v>0</v>
      </c>
      <c r="DG862" s="756">
        <v>0</v>
      </c>
      <c r="DH862" s="756">
        <v>0</v>
      </c>
      <c r="DI862" s="756">
        <v>0</v>
      </c>
      <c r="DJ862" s="767">
        <f t="shared" si="442"/>
        <v>0</v>
      </c>
      <c r="DK862" s="715">
        <f t="shared" si="443"/>
        <v>0</v>
      </c>
      <c r="DL862" s="685"/>
      <c r="DM862" s="705">
        <f t="shared" si="431"/>
        <v>846</v>
      </c>
      <c r="DN862" s="715">
        <f t="shared" si="444"/>
        <v>0</v>
      </c>
    </row>
    <row r="863" spans="2:118" x14ac:dyDescent="0.25">
      <c r="B863" s="705">
        <v>847</v>
      </c>
      <c r="C863" s="765">
        <f>(1+_xlfn.XLOOKUP(INT((B863-1)/12)+1,'ZC Curve'!$B$8:$B$107,'ZC Curve'!R$8:R$107,,0))^(1/12)-1</f>
        <v>0</v>
      </c>
      <c r="D863" s="766">
        <f t="shared" si="445"/>
        <v>1</v>
      </c>
      <c r="E863" s="685"/>
      <c r="F863" s="705">
        <v>847</v>
      </c>
      <c r="G863" s="756">
        <v>0</v>
      </c>
      <c r="H863" s="756">
        <v>0</v>
      </c>
      <c r="I863" s="756">
        <v>0</v>
      </c>
      <c r="J863" s="756">
        <v>0</v>
      </c>
      <c r="K863" s="756">
        <v>0</v>
      </c>
      <c r="L863" s="756">
        <v>0</v>
      </c>
      <c r="M863" s="756">
        <v>0</v>
      </c>
      <c r="N863" s="646">
        <f t="shared" si="446"/>
        <v>0</v>
      </c>
      <c r="O863" s="594"/>
      <c r="P863" s="705">
        <f t="shared" si="432"/>
        <v>847</v>
      </c>
      <c r="Q863" s="756">
        <v>0</v>
      </c>
      <c r="R863" s="756">
        <v>0</v>
      </c>
      <c r="S863" s="756">
        <v>0</v>
      </c>
      <c r="T863" s="756">
        <v>0</v>
      </c>
      <c r="U863" s="756">
        <v>0</v>
      </c>
      <c r="V863" s="756">
        <v>0</v>
      </c>
      <c r="W863" s="756">
        <v>0</v>
      </c>
      <c r="X863" s="646">
        <f t="shared" si="447"/>
        <v>0</v>
      </c>
      <c r="Y863" s="594"/>
      <c r="Z863" s="705">
        <f t="shared" si="433"/>
        <v>847</v>
      </c>
      <c r="AA863" s="756">
        <f t="shared" si="456"/>
        <v>0</v>
      </c>
      <c r="AB863" s="756">
        <f t="shared" si="456"/>
        <v>0</v>
      </c>
      <c r="AC863" s="756">
        <f t="shared" si="456"/>
        <v>0</v>
      </c>
      <c r="AD863" s="756">
        <f t="shared" si="456"/>
        <v>0</v>
      </c>
      <c r="AE863" s="756">
        <f t="shared" si="456"/>
        <v>0</v>
      </c>
      <c r="AF863" s="756">
        <f t="shared" si="456"/>
        <v>0</v>
      </c>
      <c r="AG863" s="756">
        <f t="shared" si="454"/>
        <v>0</v>
      </c>
      <c r="AH863" s="646">
        <f t="shared" si="448"/>
        <v>0</v>
      </c>
      <c r="AI863" s="594"/>
      <c r="AJ863" s="705">
        <f t="shared" si="434"/>
        <v>847</v>
      </c>
      <c r="AK863" s="756">
        <v>0</v>
      </c>
      <c r="AL863" s="756">
        <v>0</v>
      </c>
      <c r="AM863" s="756">
        <v>0</v>
      </c>
      <c r="AN863" s="756">
        <v>0</v>
      </c>
      <c r="AO863" s="756">
        <v>0</v>
      </c>
      <c r="AP863" s="756">
        <v>0</v>
      </c>
      <c r="AQ863" s="756">
        <v>0</v>
      </c>
      <c r="AR863" s="646">
        <f t="shared" si="449"/>
        <v>0</v>
      </c>
      <c r="AS863" s="594"/>
      <c r="AT863" s="705">
        <f t="shared" si="435"/>
        <v>847</v>
      </c>
      <c r="AU863" s="756">
        <v>0</v>
      </c>
      <c r="AV863" s="756">
        <v>0</v>
      </c>
      <c r="AW863" s="756">
        <v>0</v>
      </c>
      <c r="AX863" s="756">
        <v>0</v>
      </c>
      <c r="AY863" s="756">
        <v>0</v>
      </c>
      <c r="AZ863" s="767">
        <f t="shared" si="426"/>
        <v>0</v>
      </c>
      <c r="BA863" s="756">
        <v>0</v>
      </c>
      <c r="BB863" s="756">
        <v>0</v>
      </c>
      <c r="BC863" s="756">
        <v>0</v>
      </c>
      <c r="BD863" s="756">
        <v>0</v>
      </c>
      <c r="BE863" s="767">
        <f t="shared" si="436"/>
        <v>0</v>
      </c>
      <c r="BF863" s="646">
        <f t="shared" si="437"/>
        <v>0</v>
      </c>
      <c r="BG863" s="594"/>
      <c r="BH863" s="705">
        <f t="shared" si="427"/>
        <v>847</v>
      </c>
      <c r="BI863" s="646">
        <f t="shared" si="438"/>
        <v>0</v>
      </c>
      <c r="BJ863" s="594"/>
      <c r="BK863" s="705">
        <f t="shared" si="439"/>
        <v>847</v>
      </c>
      <c r="BL863" s="756">
        <v>0</v>
      </c>
      <c r="BM863" s="756">
        <v>0</v>
      </c>
      <c r="BN863" s="756">
        <v>0</v>
      </c>
      <c r="BO863" s="756">
        <v>0</v>
      </c>
      <c r="BP863" s="756">
        <v>0</v>
      </c>
      <c r="BQ863" s="756">
        <v>0</v>
      </c>
      <c r="BR863" s="756">
        <v>0</v>
      </c>
      <c r="BS863" s="646">
        <f t="shared" si="450"/>
        <v>0</v>
      </c>
      <c r="BT863" s="594"/>
      <c r="BU863" s="705">
        <f t="shared" si="440"/>
        <v>847</v>
      </c>
      <c r="BV863" s="756">
        <v>0</v>
      </c>
      <c r="BW863" s="756">
        <v>0</v>
      </c>
      <c r="BX863" s="756">
        <v>0</v>
      </c>
      <c r="BY863" s="756">
        <v>0</v>
      </c>
      <c r="BZ863" s="756">
        <v>0</v>
      </c>
      <c r="CA863" s="756">
        <v>0</v>
      </c>
      <c r="CB863" s="756">
        <v>0</v>
      </c>
      <c r="CC863" s="646">
        <f t="shared" si="451"/>
        <v>0</v>
      </c>
      <c r="CD863" s="594"/>
      <c r="CE863" s="705">
        <f t="shared" si="428"/>
        <v>847</v>
      </c>
      <c r="CF863" s="756">
        <f t="shared" si="457"/>
        <v>0</v>
      </c>
      <c r="CG863" s="756">
        <f t="shared" si="457"/>
        <v>0</v>
      </c>
      <c r="CH863" s="756">
        <f t="shared" si="457"/>
        <v>0</v>
      </c>
      <c r="CI863" s="756">
        <f t="shared" si="457"/>
        <v>0</v>
      </c>
      <c r="CJ863" s="756">
        <f t="shared" si="457"/>
        <v>0</v>
      </c>
      <c r="CK863" s="756">
        <f t="shared" si="457"/>
        <v>0</v>
      </c>
      <c r="CL863" s="756">
        <f t="shared" si="455"/>
        <v>0</v>
      </c>
      <c r="CM863" s="646">
        <f t="shared" si="452"/>
        <v>0</v>
      </c>
      <c r="CN863" s="594"/>
      <c r="CO863" s="705">
        <f t="shared" si="429"/>
        <v>847</v>
      </c>
      <c r="CP863" s="756">
        <v>0</v>
      </c>
      <c r="CQ863" s="756">
        <v>0</v>
      </c>
      <c r="CR863" s="756">
        <v>0</v>
      </c>
      <c r="CS863" s="756">
        <v>0</v>
      </c>
      <c r="CT863" s="756">
        <v>0</v>
      </c>
      <c r="CU863" s="756">
        <v>0</v>
      </c>
      <c r="CV863" s="756">
        <v>0</v>
      </c>
      <c r="CW863" s="646">
        <f t="shared" si="453"/>
        <v>0</v>
      </c>
      <c r="CX863" s="685"/>
      <c r="CY863" s="705">
        <f t="shared" si="430"/>
        <v>847</v>
      </c>
      <c r="CZ863" s="756">
        <v>0</v>
      </c>
      <c r="DA863" s="756">
        <v>0</v>
      </c>
      <c r="DB863" s="756">
        <v>0</v>
      </c>
      <c r="DC863" s="756">
        <v>0</v>
      </c>
      <c r="DD863" s="756">
        <v>0</v>
      </c>
      <c r="DE863" s="767">
        <f t="shared" si="441"/>
        <v>0</v>
      </c>
      <c r="DF863" s="756">
        <v>0</v>
      </c>
      <c r="DG863" s="756">
        <v>0</v>
      </c>
      <c r="DH863" s="756">
        <v>0</v>
      </c>
      <c r="DI863" s="756">
        <v>0</v>
      </c>
      <c r="DJ863" s="767">
        <f t="shared" si="442"/>
        <v>0</v>
      </c>
      <c r="DK863" s="715">
        <f t="shared" si="443"/>
        <v>0</v>
      </c>
      <c r="DL863" s="685"/>
      <c r="DM863" s="705">
        <f t="shared" si="431"/>
        <v>847</v>
      </c>
      <c r="DN863" s="715">
        <f t="shared" si="444"/>
        <v>0</v>
      </c>
    </row>
    <row r="864" spans="2:118" x14ac:dyDescent="0.25">
      <c r="B864" s="705">
        <v>848</v>
      </c>
      <c r="C864" s="765">
        <f>(1+_xlfn.XLOOKUP(INT((B864-1)/12)+1,'ZC Curve'!$B$8:$B$107,'ZC Curve'!R$8:R$107,,0))^(1/12)-1</f>
        <v>0</v>
      </c>
      <c r="D864" s="766">
        <f t="shared" si="445"/>
        <v>1</v>
      </c>
      <c r="E864" s="685"/>
      <c r="F864" s="705">
        <v>848</v>
      </c>
      <c r="G864" s="756">
        <v>0</v>
      </c>
      <c r="H864" s="756">
        <v>0</v>
      </c>
      <c r="I864" s="756">
        <v>0</v>
      </c>
      <c r="J864" s="756">
        <v>0</v>
      </c>
      <c r="K864" s="756">
        <v>0</v>
      </c>
      <c r="L864" s="756">
        <v>0</v>
      </c>
      <c r="M864" s="756">
        <v>0</v>
      </c>
      <c r="N864" s="646">
        <f t="shared" si="446"/>
        <v>0</v>
      </c>
      <c r="O864" s="594"/>
      <c r="P864" s="705">
        <f t="shared" si="432"/>
        <v>848</v>
      </c>
      <c r="Q864" s="756">
        <v>0</v>
      </c>
      <c r="R864" s="756">
        <v>0</v>
      </c>
      <c r="S864" s="756">
        <v>0</v>
      </c>
      <c r="T864" s="756">
        <v>0</v>
      </c>
      <c r="U864" s="756">
        <v>0</v>
      </c>
      <c r="V864" s="756">
        <v>0</v>
      </c>
      <c r="W864" s="756">
        <v>0</v>
      </c>
      <c r="X864" s="646">
        <f t="shared" si="447"/>
        <v>0</v>
      </c>
      <c r="Y864" s="594"/>
      <c r="Z864" s="705">
        <f t="shared" si="433"/>
        <v>848</v>
      </c>
      <c r="AA864" s="756">
        <f t="shared" si="456"/>
        <v>0</v>
      </c>
      <c r="AB864" s="756">
        <f t="shared" si="456"/>
        <v>0</v>
      </c>
      <c r="AC864" s="756">
        <f t="shared" si="456"/>
        <v>0</v>
      </c>
      <c r="AD864" s="756">
        <f t="shared" si="456"/>
        <v>0</v>
      </c>
      <c r="AE864" s="756">
        <f t="shared" si="456"/>
        <v>0</v>
      </c>
      <c r="AF864" s="756">
        <f t="shared" si="456"/>
        <v>0</v>
      </c>
      <c r="AG864" s="756">
        <f t="shared" si="454"/>
        <v>0</v>
      </c>
      <c r="AH864" s="646">
        <f t="shared" si="448"/>
        <v>0</v>
      </c>
      <c r="AI864" s="594"/>
      <c r="AJ864" s="705">
        <f t="shared" si="434"/>
        <v>848</v>
      </c>
      <c r="AK864" s="756">
        <v>0</v>
      </c>
      <c r="AL864" s="756">
        <v>0</v>
      </c>
      <c r="AM864" s="756">
        <v>0</v>
      </c>
      <c r="AN864" s="756">
        <v>0</v>
      </c>
      <c r="AO864" s="756">
        <v>0</v>
      </c>
      <c r="AP864" s="756">
        <v>0</v>
      </c>
      <c r="AQ864" s="756">
        <v>0</v>
      </c>
      <c r="AR864" s="646">
        <f t="shared" si="449"/>
        <v>0</v>
      </c>
      <c r="AS864" s="594"/>
      <c r="AT864" s="705">
        <f t="shared" si="435"/>
        <v>848</v>
      </c>
      <c r="AU864" s="756">
        <v>0</v>
      </c>
      <c r="AV864" s="756">
        <v>0</v>
      </c>
      <c r="AW864" s="756">
        <v>0</v>
      </c>
      <c r="AX864" s="756">
        <v>0</v>
      </c>
      <c r="AY864" s="756">
        <v>0</v>
      </c>
      <c r="AZ864" s="767">
        <f t="shared" si="426"/>
        <v>0</v>
      </c>
      <c r="BA864" s="756">
        <v>0</v>
      </c>
      <c r="BB864" s="756">
        <v>0</v>
      </c>
      <c r="BC864" s="756">
        <v>0</v>
      </c>
      <c r="BD864" s="756">
        <v>0</v>
      </c>
      <c r="BE864" s="767">
        <f t="shared" si="436"/>
        <v>0</v>
      </c>
      <c r="BF864" s="646">
        <f t="shared" si="437"/>
        <v>0</v>
      </c>
      <c r="BG864" s="594"/>
      <c r="BH864" s="705">
        <f t="shared" si="427"/>
        <v>848</v>
      </c>
      <c r="BI864" s="646">
        <f t="shared" si="438"/>
        <v>0</v>
      </c>
      <c r="BJ864" s="594"/>
      <c r="BK864" s="705">
        <f t="shared" si="439"/>
        <v>848</v>
      </c>
      <c r="BL864" s="756">
        <v>0</v>
      </c>
      <c r="BM864" s="756">
        <v>0</v>
      </c>
      <c r="BN864" s="756">
        <v>0</v>
      </c>
      <c r="BO864" s="756">
        <v>0</v>
      </c>
      <c r="BP864" s="756">
        <v>0</v>
      </c>
      <c r="BQ864" s="756">
        <v>0</v>
      </c>
      <c r="BR864" s="756">
        <v>0</v>
      </c>
      <c r="BS864" s="646">
        <f t="shared" si="450"/>
        <v>0</v>
      </c>
      <c r="BT864" s="594"/>
      <c r="BU864" s="705">
        <f t="shared" si="440"/>
        <v>848</v>
      </c>
      <c r="BV864" s="756">
        <v>0</v>
      </c>
      <c r="BW864" s="756">
        <v>0</v>
      </c>
      <c r="BX864" s="756">
        <v>0</v>
      </c>
      <c r="BY864" s="756">
        <v>0</v>
      </c>
      <c r="BZ864" s="756">
        <v>0</v>
      </c>
      <c r="CA864" s="756">
        <v>0</v>
      </c>
      <c r="CB864" s="756">
        <v>0</v>
      </c>
      <c r="CC864" s="646">
        <f t="shared" si="451"/>
        <v>0</v>
      </c>
      <c r="CD864" s="594"/>
      <c r="CE864" s="705">
        <f t="shared" si="428"/>
        <v>848</v>
      </c>
      <c r="CF864" s="756">
        <f t="shared" si="457"/>
        <v>0</v>
      </c>
      <c r="CG864" s="756">
        <f t="shared" si="457"/>
        <v>0</v>
      </c>
      <c r="CH864" s="756">
        <f t="shared" si="457"/>
        <v>0</v>
      </c>
      <c r="CI864" s="756">
        <f t="shared" si="457"/>
        <v>0</v>
      </c>
      <c r="CJ864" s="756">
        <f t="shared" si="457"/>
        <v>0</v>
      </c>
      <c r="CK864" s="756">
        <f t="shared" si="457"/>
        <v>0</v>
      </c>
      <c r="CL864" s="756">
        <f t="shared" si="455"/>
        <v>0</v>
      </c>
      <c r="CM864" s="646">
        <f t="shared" si="452"/>
        <v>0</v>
      </c>
      <c r="CN864" s="594"/>
      <c r="CO864" s="705">
        <f t="shared" si="429"/>
        <v>848</v>
      </c>
      <c r="CP864" s="756">
        <v>0</v>
      </c>
      <c r="CQ864" s="756">
        <v>0</v>
      </c>
      <c r="CR864" s="756">
        <v>0</v>
      </c>
      <c r="CS864" s="756">
        <v>0</v>
      </c>
      <c r="CT864" s="756">
        <v>0</v>
      </c>
      <c r="CU864" s="756">
        <v>0</v>
      </c>
      <c r="CV864" s="756">
        <v>0</v>
      </c>
      <c r="CW864" s="646">
        <f t="shared" si="453"/>
        <v>0</v>
      </c>
      <c r="CX864" s="685"/>
      <c r="CY864" s="705">
        <f t="shared" si="430"/>
        <v>848</v>
      </c>
      <c r="CZ864" s="756">
        <v>0</v>
      </c>
      <c r="DA864" s="756">
        <v>0</v>
      </c>
      <c r="DB864" s="756">
        <v>0</v>
      </c>
      <c r="DC864" s="756">
        <v>0</v>
      </c>
      <c r="DD864" s="756">
        <v>0</v>
      </c>
      <c r="DE864" s="767">
        <f t="shared" si="441"/>
        <v>0</v>
      </c>
      <c r="DF864" s="756">
        <v>0</v>
      </c>
      <c r="DG864" s="756">
        <v>0</v>
      </c>
      <c r="DH864" s="756">
        <v>0</v>
      </c>
      <c r="DI864" s="756">
        <v>0</v>
      </c>
      <c r="DJ864" s="767">
        <f t="shared" si="442"/>
        <v>0</v>
      </c>
      <c r="DK864" s="715">
        <f t="shared" si="443"/>
        <v>0</v>
      </c>
      <c r="DL864" s="685"/>
      <c r="DM864" s="705">
        <f t="shared" si="431"/>
        <v>848</v>
      </c>
      <c r="DN864" s="715">
        <f t="shared" si="444"/>
        <v>0</v>
      </c>
    </row>
    <row r="865" spans="2:118" x14ac:dyDescent="0.25">
      <c r="B865" s="705">
        <v>849</v>
      </c>
      <c r="C865" s="765">
        <f>(1+_xlfn.XLOOKUP(INT((B865-1)/12)+1,'ZC Curve'!$B$8:$B$107,'ZC Curve'!R$8:R$107,,0))^(1/12)-1</f>
        <v>0</v>
      </c>
      <c r="D865" s="766">
        <f t="shared" si="445"/>
        <v>1</v>
      </c>
      <c r="E865" s="685"/>
      <c r="F865" s="705">
        <v>849</v>
      </c>
      <c r="G865" s="756">
        <v>0</v>
      </c>
      <c r="H865" s="756">
        <v>0</v>
      </c>
      <c r="I865" s="756">
        <v>0</v>
      </c>
      <c r="J865" s="756">
        <v>0</v>
      </c>
      <c r="K865" s="756">
        <v>0</v>
      </c>
      <c r="L865" s="756">
        <v>0</v>
      </c>
      <c r="M865" s="756">
        <v>0</v>
      </c>
      <c r="N865" s="646">
        <f t="shared" si="446"/>
        <v>0</v>
      </c>
      <c r="O865" s="594"/>
      <c r="P865" s="705">
        <f t="shared" si="432"/>
        <v>849</v>
      </c>
      <c r="Q865" s="756">
        <v>0</v>
      </c>
      <c r="R865" s="756">
        <v>0</v>
      </c>
      <c r="S865" s="756">
        <v>0</v>
      </c>
      <c r="T865" s="756">
        <v>0</v>
      </c>
      <c r="U865" s="756">
        <v>0</v>
      </c>
      <c r="V865" s="756">
        <v>0</v>
      </c>
      <c r="W865" s="756">
        <v>0</v>
      </c>
      <c r="X865" s="646">
        <f t="shared" si="447"/>
        <v>0</v>
      </c>
      <c r="Y865" s="594"/>
      <c r="Z865" s="705">
        <f t="shared" si="433"/>
        <v>849</v>
      </c>
      <c r="AA865" s="756">
        <f t="shared" si="456"/>
        <v>0</v>
      </c>
      <c r="AB865" s="756">
        <f t="shared" si="456"/>
        <v>0</v>
      </c>
      <c r="AC865" s="756">
        <f t="shared" si="456"/>
        <v>0</v>
      </c>
      <c r="AD865" s="756">
        <f t="shared" si="456"/>
        <v>0</v>
      </c>
      <c r="AE865" s="756">
        <f t="shared" si="456"/>
        <v>0</v>
      </c>
      <c r="AF865" s="756">
        <f t="shared" si="456"/>
        <v>0</v>
      </c>
      <c r="AG865" s="756">
        <f t="shared" si="454"/>
        <v>0</v>
      </c>
      <c r="AH865" s="646">
        <f t="shared" si="448"/>
        <v>0</v>
      </c>
      <c r="AI865" s="594"/>
      <c r="AJ865" s="705">
        <f t="shared" si="434"/>
        <v>849</v>
      </c>
      <c r="AK865" s="756">
        <v>0</v>
      </c>
      <c r="AL865" s="756">
        <v>0</v>
      </c>
      <c r="AM865" s="756">
        <v>0</v>
      </c>
      <c r="AN865" s="756">
        <v>0</v>
      </c>
      <c r="AO865" s="756">
        <v>0</v>
      </c>
      <c r="AP865" s="756">
        <v>0</v>
      </c>
      <c r="AQ865" s="756">
        <v>0</v>
      </c>
      <c r="AR865" s="646">
        <f t="shared" si="449"/>
        <v>0</v>
      </c>
      <c r="AS865" s="594"/>
      <c r="AT865" s="705">
        <f t="shared" si="435"/>
        <v>849</v>
      </c>
      <c r="AU865" s="756">
        <v>0</v>
      </c>
      <c r="AV865" s="756">
        <v>0</v>
      </c>
      <c r="AW865" s="756">
        <v>0</v>
      </c>
      <c r="AX865" s="756">
        <v>0</v>
      </c>
      <c r="AY865" s="756">
        <v>0</v>
      </c>
      <c r="AZ865" s="767">
        <f t="shared" si="426"/>
        <v>0</v>
      </c>
      <c r="BA865" s="756">
        <v>0</v>
      </c>
      <c r="BB865" s="756">
        <v>0</v>
      </c>
      <c r="BC865" s="756">
        <v>0</v>
      </c>
      <c r="BD865" s="756">
        <v>0</v>
      </c>
      <c r="BE865" s="767">
        <f t="shared" si="436"/>
        <v>0</v>
      </c>
      <c r="BF865" s="646">
        <f t="shared" si="437"/>
        <v>0</v>
      </c>
      <c r="BG865" s="594"/>
      <c r="BH865" s="705">
        <f t="shared" si="427"/>
        <v>849</v>
      </c>
      <c r="BI865" s="646">
        <f t="shared" si="438"/>
        <v>0</v>
      </c>
      <c r="BJ865" s="594"/>
      <c r="BK865" s="705">
        <f t="shared" si="439"/>
        <v>849</v>
      </c>
      <c r="BL865" s="756">
        <v>0</v>
      </c>
      <c r="BM865" s="756">
        <v>0</v>
      </c>
      <c r="BN865" s="756">
        <v>0</v>
      </c>
      <c r="BO865" s="756">
        <v>0</v>
      </c>
      <c r="BP865" s="756">
        <v>0</v>
      </c>
      <c r="BQ865" s="756">
        <v>0</v>
      </c>
      <c r="BR865" s="756">
        <v>0</v>
      </c>
      <c r="BS865" s="646">
        <f t="shared" si="450"/>
        <v>0</v>
      </c>
      <c r="BT865" s="594"/>
      <c r="BU865" s="705">
        <f t="shared" si="440"/>
        <v>849</v>
      </c>
      <c r="BV865" s="756">
        <v>0</v>
      </c>
      <c r="BW865" s="756">
        <v>0</v>
      </c>
      <c r="BX865" s="756">
        <v>0</v>
      </c>
      <c r="BY865" s="756">
        <v>0</v>
      </c>
      <c r="BZ865" s="756">
        <v>0</v>
      </c>
      <c r="CA865" s="756">
        <v>0</v>
      </c>
      <c r="CB865" s="756">
        <v>0</v>
      </c>
      <c r="CC865" s="646">
        <f t="shared" si="451"/>
        <v>0</v>
      </c>
      <c r="CD865" s="594"/>
      <c r="CE865" s="705">
        <f t="shared" si="428"/>
        <v>849</v>
      </c>
      <c r="CF865" s="756">
        <f t="shared" si="457"/>
        <v>0</v>
      </c>
      <c r="CG865" s="756">
        <f t="shared" si="457"/>
        <v>0</v>
      </c>
      <c r="CH865" s="756">
        <f t="shared" si="457"/>
        <v>0</v>
      </c>
      <c r="CI865" s="756">
        <f t="shared" si="457"/>
        <v>0</v>
      </c>
      <c r="CJ865" s="756">
        <f t="shared" si="457"/>
        <v>0</v>
      </c>
      <c r="CK865" s="756">
        <f t="shared" si="457"/>
        <v>0</v>
      </c>
      <c r="CL865" s="756">
        <f t="shared" si="455"/>
        <v>0</v>
      </c>
      <c r="CM865" s="646">
        <f t="shared" si="452"/>
        <v>0</v>
      </c>
      <c r="CN865" s="594"/>
      <c r="CO865" s="705">
        <f t="shared" si="429"/>
        <v>849</v>
      </c>
      <c r="CP865" s="756">
        <v>0</v>
      </c>
      <c r="CQ865" s="756">
        <v>0</v>
      </c>
      <c r="CR865" s="756">
        <v>0</v>
      </c>
      <c r="CS865" s="756">
        <v>0</v>
      </c>
      <c r="CT865" s="756">
        <v>0</v>
      </c>
      <c r="CU865" s="756">
        <v>0</v>
      </c>
      <c r="CV865" s="756">
        <v>0</v>
      </c>
      <c r="CW865" s="646">
        <f t="shared" si="453"/>
        <v>0</v>
      </c>
      <c r="CX865" s="685"/>
      <c r="CY865" s="705">
        <f t="shared" si="430"/>
        <v>849</v>
      </c>
      <c r="CZ865" s="756">
        <v>0</v>
      </c>
      <c r="DA865" s="756">
        <v>0</v>
      </c>
      <c r="DB865" s="756">
        <v>0</v>
      </c>
      <c r="DC865" s="756">
        <v>0</v>
      </c>
      <c r="DD865" s="756">
        <v>0</v>
      </c>
      <c r="DE865" s="767">
        <f t="shared" si="441"/>
        <v>0</v>
      </c>
      <c r="DF865" s="756">
        <v>0</v>
      </c>
      <c r="DG865" s="756">
        <v>0</v>
      </c>
      <c r="DH865" s="756">
        <v>0</v>
      </c>
      <c r="DI865" s="756">
        <v>0</v>
      </c>
      <c r="DJ865" s="767">
        <f t="shared" si="442"/>
        <v>0</v>
      </c>
      <c r="DK865" s="715">
        <f t="shared" si="443"/>
        <v>0</v>
      </c>
      <c r="DL865" s="685"/>
      <c r="DM865" s="705">
        <f t="shared" si="431"/>
        <v>849</v>
      </c>
      <c r="DN865" s="715">
        <f t="shared" si="444"/>
        <v>0</v>
      </c>
    </row>
    <row r="866" spans="2:118" x14ac:dyDescent="0.25">
      <c r="B866" s="705">
        <v>850</v>
      </c>
      <c r="C866" s="765">
        <f>(1+_xlfn.XLOOKUP(INT((B866-1)/12)+1,'ZC Curve'!$B$8:$B$107,'ZC Curve'!R$8:R$107,,0))^(1/12)-1</f>
        <v>0</v>
      </c>
      <c r="D866" s="766">
        <f t="shared" si="445"/>
        <v>1</v>
      </c>
      <c r="E866" s="685"/>
      <c r="F866" s="705">
        <v>850</v>
      </c>
      <c r="G866" s="756">
        <v>0</v>
      </c>
      <c r="H866" s="756">
        <v>0</v>
      </c>
      <c r="I866" s="756">
        <v>0</v>
      </c>
      <c r="J866" s="756">
        <v>0</v>
      </c>
      <c r="K866" s="756">
        <v>0</v>
      </c>
      <c r="L866" s="756">
        <v>0</v>
      </c>
      <c r="M866" s="756">
        <v>0</v>
      </c>
      <c r="N866" s="646">
        <f t="shared" si="446"/>
        <v>0</v>
      </c>
      <c r="O866" s="594"/>
      <c r="P866" s="705">
        <f t="shared" si="432"/>
        <v>850</v>
      </c>
      <c r="Q866" s="756">
        <v>0</v>
      </c>
      <c r="R866" s="756">
        <v>0</v>
      </c>
      <c r="S866" s="756">
        <v>0</v>
      </c>
      <c r="T866" s="756">
        <v>0</v>
      </c>
      <c r="U866" s="756">
        <v>0</v>
      </c>
      <c r="V866" s="756">
        <v>0</v>
      </c>
      <c r="W866" s="756">
        <v>0</v>
      </c>
      <c r="X866" s="646">
        <f t="shared" si="447"/>
        <v>0</v>
      </c>
      <c r="Y866" s="594"/>
      <c r="Z866" s="705">
        <f t="shared" si="433"/>
        <v>850</v>
      </c>
      <c r="AA866" s="756">
        <f t="shared" si="456"/>
        <v>0</v>
      </c>
      <c r="AB866" s="756">
        <f t="shared" si="456"/>
        <v>0</v>
      </c>
      <c r="AC866" s="756">
        <f t="shared" si="456"/>
        <v>0</v>
      </c>
      <c r="AD866" s="756">
        <f t="shared" si="456"/>
        <v>0</v>
      </c>
      <c r="AE866" s="756">
        <f t="shared" si="456"/>
        <v>0</v>
      </c>
      <c r="AF866" s="756">
        <f t="shared" si="456"/>
        <v>0</v>
      </c>
      <c r="AG866" s="756">
        <f t="shared" si="454"/>
        <v>0</v>
      </c>
      <c r="AH866" s="646">
        <f t="shared" si="448"/>
        <v>0</v>
      </c>
      <c r="AI866" s="594"/>
      <c r="AJ866" s="705">
        <f t="shared" si="434"/>
        <v>850</v>
      </c>
      <c r="AK866" s="756">
        <v>0</v>
      </c>
      <c r="AL866" s="756">
        <v>0</v>
      </c>
      <c r="AM866" s="756">
        <v>0</v>
      </c>
      <c r="AN866" s="756">
        <v>0</v>
      </c>
      <c r="AO866" s="756">
        <v>0</v>
      </c>
      <c r="AP866" s="756">
        <v>0</v>
      </c>
      <c r="AQ866" s="756">
        <v>0</v>
      </c>
      <c r="AR866" s="646">
        <f t="shared" si="449"/>
        <v>0</v>
      </c>
      <c r="AS866" s="594"/>
      <c r="AT866" s="705">
        <f t="shared" si="435"/>
        <v>850</v>
      </c>
      <c r="AU866" s="756">
        <v>0</v>
      </c>
      <c r="AV866" s="756">
        <v>0</v>
      </c>
      <c r="AW866" s="756">
        <v>0</v>
      </c>
      <c r="AX866" s="756">
        <v>0</v>
      </c>
      <c r="AY866" s="756">
        <v>0</v>
      </c>
      <c r="AZ866" s="767">
        <f t="shared" si="426"/>
        <v>0</v>
      </c>
      <c r="BA866" s="756">
        <v>0</v>
      </c>
      <c r="BB866" s="756">
        <v>0</v>
      </c>
      <c r="BC866" s="756">
        <v>0</v>
      </c>
      <c r="BD866" s="756">
        <v>0</v>
      </c>
      <c r="BE866" s="767">
        <f t="shared" si="436"/>
        <v>0</v>
      </c>
      <c r="BF866" s="646">
        <f t="shared" si="437"/>
        <v>0</v>
      </c>
      <c r="BG866" s="594"/>
      <c r="BH866" s="705">
        <f t="shared" si="427"/>
        <v>850</v>
      </c>
      <c r="BI866" s="646">
        <f t="shared" si="438"/>
        <v>0</v>
      </c>
      <c r="BJ866" s="594"/>
      <c r="BK866" s="705">
        <f t="shared" si="439"/>
        <v>850</v>
      </c>
      <c r="BL866" s="756">
        <v>0</v>
      </c>
      <c r="BM866" s="756">
        <v>0</v>
      </c>
      <c r="BN866" s="756">
        <v>0</v>
      </c>
      <c r="BO866" s="756">
        <v>0</v>
      </c>
      <c r="BP866" s="756">
        <v>0</v>
      </c>
      <c r="BQ866" s="756">
        <v>0</v>
      </c>
      <c r="BR866" s="756">
        <v>0</v>
      </c>
      <c r="BS866" s="646">
        <f t="shared" si="450"/>
        <v>0</v>
      </c>
      <c r="BT866" s="594"/>
      <c r="BU866" s="705">
        <f t="shared" si="440"/>
        <v>850</v>
      </c>
      <c r="BV866" s="756">
        <v>0</v>
      </c>
      <c r="BW866" s="756">
        <v>0</v>
      </c>
      <c r="BX866" s="756">
        <v>0</v>
      </c>
      <c r="BY866" s="756">
        <v>0</v>
      </c>
      <c r="BZ866" s="756">
        <v>0</v>
      </c>
      <c r="CA866" s="756">
        <v>0</v>
      </c>
      <c r="CB866" s="756">
        <v>0</v>
      </c>
      <c r="CC866" s="646">
        <f t="shared" si="451"/>
        <v>0</v>
      </c>
      <c r="CD866" s="594"/>
      <c r="CE866" s="705">
        <f t="shared" si="428"/>
        <v>850</v>
      </c>
      <c r="CF866" s="756">
        <f t="shared" si="457"/>
        <v>0</v>
      </c>
      <c r="CG866" s="756">
        <f t="shared" si="457"/>
        <v>0</v>
      </c>
      <c r="CH866" s="756">
        <f t="shared" si="457"/>
        <v>0</v>
      </c>
      <c r="CI866" s="756">
        <f t="shared" si="457"/>
        <v>0</v>
      </c>
      <c r="CJ866" s="756">
        <f t="shared" si="457"/>
        <v>0</v>
      </c>
      <c r="CK866" s="756">
        <f t="shared" si="457"/>
        <v>0</v>
      </c>
      <c r="CL866" s="756">
        <f t="shared" si="455"/>
        <v>0</v>
      </c>
      <c r="CM866" s="646">
        <f t="shared" si="452"/>
        <v>0</v>
      </c>
      <c r="CN866" s="594"/>
      <c r="CO866" s="705">
        <f t="shared" si="429"/>
        <v>850</v>
      </c>
      <c r="CP866" s="756">
        <v>0</v>
      </c>
      <c r="CQ866" s="756">
        <v>0</v>
      </c>
      <c r="CR866" s="756">
        <v>0</v>
      </c>
      <c r="CS866" s="756">
        <v>0</v>
      </c>
      <c r="CT866" s="756">
        <v>0</v>
      </c>
      <c r="CU866" s="756">
        <v>0</v>
      </c>
      <c r="CV866" s="756">
        <v>0</v>
      </c>
      <c r="CW866" s="646">
        <f t="shared" si="453"/>
        <v>0</v>
      </c>
      <c r="CX866" s="685"/>
      <c r="CY866" s="705">
        <f t="shared" si="430"/>
        <v>850</v>
      </c>
      <c r="CZ866" s="756">
        <v>0</v>
      </c>
      <c r="DA866" s="756">
        <v>0</v>
      </c>
      <c r="DB866" s="756">
        <v>0</v>
      </c>
      <c r="DC866" s="756">
        <v>0</v>
      </c>
      <c r="DD866" s="756">
        <v>0</v>
      </c>
      <c r="DE866" s="767">
        <f t="shared" si="441"/>
        <v>0</v>
      </c>
      <c r="DF866" s="756">
        <v>0</v>
      </c>
      <c r="DG866" s="756">
        <v>0</v>
      </c>
      <c r="DH866" s="756">
        <v>0</v>
      </c>
      <c r="DI866" s="756">
        <v>0</v>
      </c>
      <c r="DJ866" s="767">
        <f t="shared" si="442"/>
        <v>0</v>
      </c>
      <c r="DK866" s="715">
        <f t="shared" si="443"/>
        <v>0</v>
      </c>
      <c r="DL866" s="685"/>
      <c r="DM866" s="705">
        <f t="shared" si="431"/>
        <v>850</v>
      </c>
      <c r="DN866" s="715">
        <f t="shared" si="444"/>
        <v>0</v>
      </c>
    </row>
    <row r="867" spans="2:118" x14ac:dyDescent="0.25">
      <c r="B867" s="705">
        <v>851</v>
      </c>
      <c r="C867" s="765">
        <f>(1+_xlfn.XLOOKUP(INT((B867-1)/12)+1,'ZC Curve'!$B$8:$B$107,'ZC Curve'!R$8:R$107,,0))^(1/12)-1</f>
        <v>0</v>
      </c>
      <c r="D867" s="766">
        <f t="shared" si="445"/>
        <v>1</v>
      </c>
      <c r="E867" s="685"/>
      <c r="F867" s="705">
        <v>851</v>
      </c>
      <c r="G867" s="756">
        <v>0</v>
      </c>
      <c r="H867" s="756">
        <v>0</v>
      </c>
      <c r="I867" s="756">
        <v>0</v>
      </c>
      <c r="J867" s="756">
        <v>0</v>
      </c>
      <c r="K867" s="756">
        <v>0</v>
      </c>
      <c r="L867" s="756">
        <v>0</v>
      </c>
      <c r="M867" s="756">
        <v>0</v>
      </c>
      <c r="N867" s="646">
        <f t="shared" si="446"/>
        <v>0</v>
      </c>
      <c r="O867" s="594"/>
      <c r="P867" s="705">
        <f t="shared" si="432"/>
        <v>851</v>
      </c>
      <c r="Q867" s="756">
        <v>0</v>
      </c>
      <c r="R867" s="756">
        <v>0</v>
      </c>
      <c r="S867" s="756">
        <v>0</v>
      </c>
      <c r="T867" s="756">
        <v>0</v>
      </c>
      <c r="U867" s="756">
        <v>0</v>
      </c>
      <c r="V867" s="756">
        <v>0</v>
      </c>
      <c r="W867" s="756">
        <v>0</v>
      </c>
      <c r="X867" s="646">
        <f t="shared" si="447"/>
        <v>0</v>
      </c>
      <c r="Y867" s="594"/>
      <c r="Z867" s="705">
        <f t="shared" si="433"/>
        <v>851</v>
      </c>
      <c r="AA867" s="756">
        <f t="shared" si="456"/>
        <v>0</v>
      </c>
      <c r="AB867" s="756">
        <f t="shared" si="456"/>
        <v>0</v>
      </c>
      <c r="AC867" s="756">
        <f t="shared" si="456"/>
        <v>0</v>
      </c>
      <c r="AD867" s="756">
        <f t="shared" si="456"/>
        <v>0</v>
      </c>
      <c r="AE867" s="756">
        <f t="shared" si="456"/>
        <v>0</v>
      </c>
      <c r="AF867" s="756">
        <f t="shared" si="456"/>
        <v>0</v>
      </c>
      <c r="AG867" s="756">
        <f t="shared" si="454"/>
        <v>0</v>
      </c>
      <c r="AH867" s="646">
        <f t="shared" si="448"/>
        <v>0</v>
      </c>
      <c r="AI867" s="594"/>
      <c r="AJ867" s="705">
        <f t="shared" si="434"/>
        <v>851</v>
      </c>
      <c r="AK867" s="756">
        <v>0</v>
      </c>
      <c r="AL867" s="756">
        <v>0</v>
      </c>
      <c r="AM867" s="756">
        <v>0</v>
      </c>
      <c r="AN867" s="756">
        <v>0</v>
      </c>
      <c r="AO867" s="756">
        <v>0</v>
      </c>
      <c r="AP867" s="756">
        <v>0</v>
      </c>
      <c r="AQ867" s="756">
        <v>0</v>
      </c>
      <c r="AR867" s="646">
        <f t="shared" si="449"/>
        <v>0</v>
      </c>
      <c r="AS867" s="594"/>
      <c r="AT867" s="705">
        <f t="shared" si="435"/>
        <v>851</v>
      </c>
      <c r="AU867" s="756">
        <v>0</v>
      </c>
      <c r="AV867" s="756">
        <v>0</v>
      </c>
      <c r="AW867" s="756">
        <v>0</v>
      </c>
      <c r="AX867" s="756">
        <v>0</v>
      </c>
      <c r="AY867" s="756">
        <v>0</v>
      </c>
      <c r="AZ867" s="767">
        <f t="shared" si="426"/>
        <v>0</v>
      </c>
      <c r="BA867" s="756">
        <v>0</v>
      </c>
      <c r="BB867" s="756">
        <v>0</v>
      </c>
      <c r="BC867" s="756">
        <v>0</v>
      </c>
      <c r="BD867" s="756">
        <v>0</v>
      </c>
      <c r="BE867" s="767">
        <f t="shared" si="436"/>
        <v>0</v>
      </c>
      <c r="BF867" s="646">
        <f t="shared" si="437"/>
        <v>0</v>
      </c>
      <c r="BG867" s="594"/>
      <c r="BH867" s="705">
        <f t="shared" si="427"/>
        <v>851</v>
      </c>
      <c r="BI867" s="646">
        <f t="shared" si="438"/>
        <v>0</v>
      </c>
      <c r="BJ867" s="594"/>
      <c r="BK867" s="705">
        <f t="shared" si="439"/>
        <v>851</v>
      </c>
      <c r="BL867" s="756">
        <v>0</v>
      </c>
      <c r="BM867" s="756">
        <v>0</v>
      </c>
      <c r="BN867" s="756">
        <v>0</v>
      </c>
      <c r="BO867" s="756">
        <v>0</v>
      </c>
      <c r="BP867" s="756">
        <v>0</v>
      </c>
      <c r="BQ867" s="756">
        <v>0</v>
      </c>
      <c r="BR867" s="756">
        <v>0</v>
      </c>
      <c r="BS867" s="646">
        <f t="shared" si="450"/>
        <v>0</v>
      </c>
      <c r="BT867" s="594"/>
      <c r="BU867" s="705">
        <f t="shared" si="440"/>
        <v>851</v>
      </c>
      <c r="BV867" s="756">
        <v>0</v>
      </c>
      <c r="BW867" s="756">
        <v>0</v>
      </c>
      <c r="BX867" s="756">
        <v>0</v>
      </c>
      <c r="BY867" s="756">
        <v>0</v>
      </c>
      <c r="BZ867" s="756">
        <v>0</v>
      </c>
      <c r="CA867" s="756">
        <v>0</v>
      </c>
      <c r="CB867" s="756">
        <v>0</v>
      </c>
      <c r="CC867" s="646">
        <f t="shared" si="451"/>
        <v>0</v>
      </c>
      <c r="CD867" s="594"/>
      <c r="CE867" s="705">
        <f t="shared" si="428"/>
        <v>851</v>
      </c>
      <c r="CF867" s="756">
        <f t="shared" si="457"/>
        <v>0</v>
      </c>
      <c r="CG867" s="756">
        <f t="shared" si="457"/>
        <v>0</v>
      </c>
      <c r="CH867" s="756">
        <f t="shared" si="457"/>
        <v>0</v>
      </c>
      <c r="CI867" s="756">
        <f t="shared" si="457"/>
        <v>0</v>
      </c>
      <c r="CJ867" s="756">
        <f t="shared" si="457"/>
        <v>0</v>
      </c>
      <c r="CK867" s="756">
        <f t="shared" si="457"/>
        <v>0</v>
      </c>
      <c r="CL867" s="756">
        <f t="shared" si="455"/>
        <v>0</v>
      </c>
      <c r="CM867" s="646">
        <f t="shared" si="452"/>
        <v>0</v>
      </c>
      <c r="CN867" s="594"/>
      <c r="CO867" s="705">
        <f t="shared" si="429"/>
        <v>851</v>
      </c>
      <c r="CP867" s="756">
        <v>0</v>
      </c>
      <c r="CQ867" s="756">
        <v>0</v>
      </c>
      <c r="CR867" s="756">
        <v>0</v>
      </c>
      <c r="CS867" s="756">
        <v>0</v>
      </c>
      <c r="CT867" s="756">
        <v>0</v>
      </c>
      <c r="CU867" s="756">
        <v>0</v>
      </c>
      <c r="CV867" s="756">
        <v>0</v>
      </c>
      <c r="CW867" s="646">
        <f t="shared" si="453"/>
        <v>0</v>
      </c>
      <c r="CX867" s="685"/>
      <c r="CY867" s="705">
        <f t="shared" si="430"/>
        <v>851</v>
      </c>
      <c r="CZ867" s="756">
        <v>0</v>
      </c>
      <c r="DA867" s="756">
        <v>0</v>
      </c>
      <c r="DB867" s="756">
        <v>0</v>
      </c>
      <c r="DC867" s="756">
        <v>0</v>
      </c>
      <c r="DD867" s="756">
        <v>0</v>
      </c>
      <c r="DE867" s="767">
        <f t="shared" si="441"/>
        <v>0</v>
      </c>
      <c r="DF867" s="756">
        <v>0</v>
      </c>
      <c r="DG867" s="756">
        <v>0</v>
      </c>
      <c r="DH867" s="756">
        <v>0</v>
      </c>
      <c r="DI867" s="756">
        <v>0</v>
      </c>
      <c r="DJ867" s="767">
        <f t="shared" si="442"/>
        <v>0</v>
      </c>
      <c r="DK867" s="715">
        <f t="shared" si="443"/>
        <v>0</v>
      </c>
      <c r="DL867" s="685"/>
      <c r="DM867" s="705">
        <f t="shared" si="431"/>
        <v>851</v>
      </c>
      <c r="DN867" s="715">
        <f t="shared" si="444"/>
        <v>0</v>
      </c>
    </row>
    <row r="868" spans="2:118" x14ac:dyDescent="0.25">
      <c r="B868" s="705">
        <v>852</v>
      </c>
      <c r="C868" s="765">
        <f>(1+_xlfn.XLOOKUP(INT((B868-1)/12)+1,'ZC Curve'!$B$8:$B$107,'ZC Curve'!R$8:R$107,,0))^(1/12)-1</f>
        <v>0</v>
      </c>
      <c r="D868" s="766">
        <f t="shared" si="445"/>
        <v>1</v>
      </c>
      <c r="E868" s="685"/>
      <c r="F868" s="705">
        <v>852</v>
      </c>
      <c r="G868" s="756">
        <v>0</v>
      </c>
      <c r="H868" s="756">
        <v>0</v>
      </c>
      <c r="I868" s="756">
        <v>0</v>
      </c>
      <c r="J868" s="756">
        <v>0</v>
      </c>
      <c r="K868" s="756">
        <v>0</v>
      </c>
      <c r="L868" s="756">
        <v>0</v>
      </c>
      <c r="M868" s="756">
        <v>0</v>
      </c>
      <c r="N868" s="646">
        <f t="shared" si="446"/>
        <v>0</v>
      </c>
      <c r="O868" s="594"/>
      <c r="P868" s="705">
        <f t="shared" si="432"/>
        <v>852</v>
      </c>
      <c r="Q868" s="756">
        <v>0</v>
      </c>
      <c r="R868" s="756">
        <v>0</v>
      </c>
      <c r="S868" s="756">
        <v>0</v>
      </c>
      <c r="T868" s="756">
        <v>0</v>
      </c>
      <c r="U868" s="756">
        <v>0</v>
      </c>
      <c r="V868" s="756">
        <v>0</v>
      </c>
      <c r="W868" s="756">
        <v>0</v>
      </c>
      <c r="X868" s="646">
        <f t="shared" si="447"/>
        <v>0</v>
      </c>
      <c r="Y868" s="594"/>
      <c r="Z868" s="705">
        <f t="shared" si="433"/>
        <v>852</v>
      </c>
      <c r="AA868" s="756">
        <f t="shared" si="456"/>
        <v>0</v>
      </c>
      <c r="AB868" s="756">
        <f t="shared" si="456"/>
        <v>0</v>
      </c>
      <c r="AC868" s="756">
        <f t="shared" si="456"/>
        <v>0</v>
      </c>
      <c r="AD868" s="756">
        <f t="shared" si="456"/>
        <v>0</v>
      </c>
      <c r="AE868" s="756">
        <f t="shared" si="456"/>
        <v>0</v>
      </c>
      <c r="AF868" s="756">
        <f t="shared" si="456"/>
        <v>0</v>
      </c>
      <c r="AG868" s="756">
        <f t="shared" si="454"/>
        <v>0</v>
      </c>
      <c r="AH868" s="646">
        <f t="shared" si="448"/>
        <v>0</v>
      </c>
      <c r="AI868" s="594"/>
      <c r="AJ868" s="705">
        <f t="shared" si="434"/>
        <v>852</v>
      </c>
      <c r="AK868" s="756">
        <v>0</v>
      </c>
      <c r="AL868" s="756">
        <v>0</v>
      </c>
      <c r="AM868" s="756">
        <v>0</v>
      </c>
      <c r="AN868" s="756">
        <v>0</v>
      </c>
      <c r="AO868" s="756">
        <v>0</v>
      </c>
      <c r="AP868" s="756">
        <v>0</v>
      </c>
      <c r="AQ868" s="756">
        <v>0</v>
      </c>
      <c r="AR868" s="646">
        <f t="shared" si="449"/>
        <v>0</v>
      </c>
      <c r="AS868" s="594"/>
      <c r="AT868" s="705">
        <f t="shared" si="435"/>
        <v>852</v>
      </c>
      <c r="AU868" s="756">
        <v>0</v>
      </c>
      <c r="AV868" s="756">
        <v>0</v>
      </c>
      <c r="AW868" s="756">
        <v>0</v>
      </c>
      <c r="AX868" s="756">
        <v>0</v>
      </c>
      <c r="AY868" s="756">
        <v>0</v>
      </c>
      <c r="AZ868" s="767">
        <f t="shared" si="426"/>
        <v>0</v>
      </c>
      <c r="BA868" s="756">
        <v>0</v>
      </c>
      <c r="BB868" s="756">
        <v>0</v>
      </c>
      <c r="BC868" s="756">
        <v>0</v>
      </c>
      <c r="BD868" s="756">
        <v>0</v>
      </c>
      <c r="BE868" s="767">
        <f t="shared" si="436"/>
        <v>0</v>
      </c>
      <c r="BF868" s="646">
        <f t="shared" si="437"/>
        <v>0</v>
      </c>
      <c r="BG868" s="594"/>
      <c r="BH868" s="705">
        <f t="shared" si="427"/>
        <v>852</v>
      </c>
      <c r="BI868" s="646">
        <f t="shared" si="438"/>
        <v>0</v>
      </c>
      <c r="BJ868" s="594"/>
      <c r="BK868" s="705">
        <f t="shared" si="439"/>
        <v>852</v>
      </c>
      <c r="BL868" s="756">
        <v>0</v>
      </c>
      <c r="BM868" s="756">
        <v>0</v>
      </c>
      <c r="BN868" s="756">
        <v>0</v>
      </c>
      <c r="BO868" s="756">
        <v>0</v>
      </c>
      <c r="BP868" s="756">
        <v>0</v>
      </c>
      <c r="BQ868" s="756">
        <v>0</v>
      </c>
      <c r="BR868" s="756">
        <v>0</v>
      </c>
      <c r="BS868" s="646">
        <f t="shared" si="450"/>
        <v>0</v>
      </c>
      <c r="BT868" s="594"/>
      <c r="BU868" s="705">
        <f t="shared" si="440"/>
        <v>852</v>
      </c>
      <c r="BV868" s="756">
        <v>0</v>
      </c>
      <c r="BW868" s="756">
        <v>0</v>
      </c>
      <c r="BX868" s="756">
        <v>0</v>
      </c>
      <c r="BY868" s="756">
        <v>0</v>
      </c>
      <c r="BZ868" s="756">
        <v>0</v>
      </c>
      <c r="CA868" s="756">
        <v>0</v>
      </c>
      <c r="CB868" s="756">
        <v>0</v>
      </c>
      <c r="CC868" s="646">
        <f t="shared" si="451"/>
        <v>0</v>
      </c>
      <c r="CD868" s="594"/>
      <c r="CE868" s="705">
        <f t="shared" si="428"/>
        <v>852</v>
      </c>
      <c r="CF868" s="756">
        <f t="shared" si="457"/>
        <v>0</v>
      </c>
      <c r="CG868" s="756">
        <f t="shared" si="457"/>
        <v>0</v>
      </c>
      <c r="CH868" s="756">
        <f t="shared" si="457"/>
        <v>0</v>
      </c>
      <c r="CI868" s="756">
        <f t="shared" si="457"/>
        <v>0</v>
      </c>
      <c r="CJ868" s="756">
        <f t="shared" si="457"/>
        <v>0</v>
      </c>
      <c r="CK868" s="756">
        <f t="shared" si="457"/>
        <v>0</v>
      </c>
      <c r="CL868" s="756">
        <f t="shared" si="455"/>
        <v>0</v>
      </c>
      <c r="CM868" s="646">
        <f t="shared" si="452"/>
        <v>0</v>
      </c>
      <c r="CN868" s="594"/>
      <c r="CO868" s="705">
        <f t="shared" si="429"/>
        <v>852</v>
      </c>
      <c r="CP868" s="756">
        <v>0</v>
      </c>
      <c r="CQ868" s="756">
        <v>0</v>
      </c>
      <c r="CR868" s="756">
        <v>0</v>
      </c>
      <c r="CS868" s="756">
        <v>0</v>
      </c>
      <c r="CT868" s="756">
        <v>0</v>
      </c>
      <c r="CU868" s="756">
        <v>0</v>
      </c>
      <c r="CV868" s="756">
        <v>0</v>
      </c>
      <c r="CW868" s="646">
        <f t="shared" si="453"/>
        <v>0</v>
      </c>
      <c r="CX868" s="685"/>
      <c r="CY868" s="705">
        <f t="shared" si="430"/>
        <v>852</v>
      </c>
      <c r="CZ868" s="756">
        <v>0</v>
      </c>
      <c r="DA868" s="756">
        <v>0</v>
      </c>
      <c r="DB868" s="756">
        <v>0</v>
      </c>
      <c r="DC868" s="756">
        <v>0</v>
      </c>
      <c r="DD868" s="756">
        <v>0</v>
      </c>
      <c r="DE868" s="767">
        <f t="shared" si="441"/>
        <v>0</v>
      </c>
      <c r="DF868" s="756">
        <v>0</v>
      </c>
      <c r="DG868" s="756">
        <v>0</v>
      </c>
      <c r="DH868" s="756">
        <v>0</v>
      </c>
      <c r="DI868" s="756">
        <v>0</v>
      </c>
      <c r="DJ868" s="767">
        <f t="shared" si="442"/>
        <v>0</v>
      </c>
      <c r="DK868" s="715">
        <f t="shared" si="443"/>
        <v>0</v>
      </c>
      <c r="DL868" s="685"/>
      <c r="DM868" s="705">
        <f t="shared" si="431"/>
        <v>852</v>
      </c>
      <c r="DN868" s="715">
        <f t="shared" si="444"/>
        <v>0</v>
      </c>
    </row>
    <row r="869" spans="2:118" x14ac:dyDescent="0.25">
      <c r="B869" s="705">
        <v>853</v>
      </c>
      <c r="C869" s="765">
        <f>(1+_xlfn.XLOOKUP(INT((B869-1)/12)+1,'ZC Curve'!$B$8:$B$107,'ZC Curve'!R$8:R$107,,0))^(1/12)-1</f>
        <v>0</v>
      </c>
      <c r="D869" s="766">
        <f t="shared" si="445"/>
        <v>1</v>
      </c>
      <c r="E869" s="685"/>
      <c r="F869" s="705">
        <v>853</v>
      </c>
      <c r="G869" s="756">
        <v>0</v>
      </c>
      <c r="H869" s="756">
        <v>0</v>
      </c>
      <c r="I869" s="756">
        <v>0</v>
      </c>
      <c r="J869" s="756">
        <v>0</v>
      </c>
      <c r="K869" s="756">
        <v>0</v>
      </c>
      <c r="L869" s="756">
        <v>0</v>
      </c>
      <c r="M869" s="756">
        <v>0</v>
      </c>
      <c r="N869" s="646">
        <f t="shared" si="446"/>
        <v>0</v>
      </c>
      <c r="O869" s="594"/>
      <c r="P869" s="705">
        <f t="shared" si="432"/>
        <v>853</v>
      </c>
      <c r="Q869" s="756">
        <v>0</v>
      </c>
      <c r="R869" s="756">
        <v>0</v>
      </c>
      <c r="S869" s="756">
        <v>0</v>
      </c>
      <c r="T869" s="756">
        <v>0</v>
      </c>
      <c r="U869" s="756">
        <v>0</v>
      </c>
      <c r="V869" s="756">
        <v>0</v>
      </c>
      <c r="W869" s="756">
        <v>0</v>
      </c>
      <c r="X869" s="646">
        <f t="shared" si="447"/>
        <v>0</v>
      </c>
      <c r="Y869" s="594"/>
      <c r="Z869" s="705">
        <f t="shared" si="433"/>
        <v>853</v>
      </c>
      <c r="AA869" s="756">
        <f t="shared" si="456"/>
        <v>0</v>
      </c>
      <c r="AB869" s="756">
        <f t="shared" si="456"/>
        <v>0</v>
      </c>
      <c r="AC869" s="756">
        <f t="shared" si="456"/>
        <v>0</v>
      </c>
      <c r="AD869" s="756">
        <f t="shared" si="456"/>
        <v>0</v>
      </c>
      <c r="AE869" s="756">
        <f t="shared" si="456"/>
        <v>0</v>
      </c>
      <c r="AF869" s="756">
        <f t="shared" si="456"/>
        <v>0</v>
      </c>
      <c r="AG869" s="756">
        <f t="shared" si="454"/>
        <v>0</v>
      </c>
      <c r="AH869" s="646">
        <f t="shared" si="448"/>
        <v>0</v>
      </c>
      <c r="AI869" s="594"/>
      <c r="AJ869" s="705">
        <f t="shared" si="434"/>
        <v>853</v>
      </c>
      <c r="AK869" s="756">
        <v>0</v>
      </c>
      <c r="AL869" s="756">
        <v>0</v>
      </c>
      <c r="AM869" s="756">
        <v>0</v>
      </c>
      <c r="AN869" s="756">
        <v>0</v>
      </c>
      <c r="AO869" s="756">
        <v>0</v>
      </c>
      <c r="AP869" s="756">
        <v>0</v>
      </c>
      <c r="AQ869" s="756">
        <v>0</v>
      </c>
      <c r="AR869" s="646">
        <f t="shared" si="449"/>
        <v>0</v>
      </c>
      <c r="AS869" s="594"/>
      <c r="AT869" s="705">
        <f t="shared" si="435"/>
        <v>853</v>
      </c>
      <c r="AU869" s="756">
        <v>0</v>
      </c>
      <c r="AV869" s="756">
        <v>0</v>
      </c>
      <c r="AW869" s="756">
        <v>0</v>
      </c>
      <c r="AX869" s="756">
        <v>0</v>
      </c>
      <c r="AY869" s="756">
        <v>0</v>
      </c>
      <c r="AZ869" s="767">
        <f t="shared" ref="AZ869:AZ932" si="458">SUM(AU869:AY869)</f>
        <v>0</v>
      </c>
      <c r="BA869" s="756">
        <v>0</v>
      </c>
      <c r="BB869" s="756">
        <v>0</v>
      </c>
      <c r="BC869" s="756">
        <v>0</v>
      </c>
      <c r="BD869" s="756">
        <v>0</v>
      </c>
      <c r="BE869" s="767">
        <f t="shared" si="436"/>
        <v>0</v>
      </c>
      <c r="BF869" s="646">
        <f t="shared" si="437"/>
        <v>0</v>
      </c>
      <c r="BG869" s="594"/>
      <c r="BH869" s="705">
        <f t="shared" si="427"/>
        <v>853</v>
      </c>
      <c r="BI869" s="646">
        <f t="shared" si="438"/>
        <v>0</v>
      </c>
      <c r="BJ869" s="594"/>
      <c r="BK869" s="705">
        <f t="shared" si="439"/>
        <v>853</v>
      </c>
      <c r="BL869" s="756">
        <v>0</v>
      </c>
      <c r="BM869" s="756">
        <v>0</v>
      </c>
      <c r="BN869" s="756">
        <v>0</v>
      </c>
      <c r="BO869" s="756">
        <v>0</v>
      </c>
      <c r="BP869" s="756">
        <v>0</v>
      </c>
      <c r="BQ869" s="756">
        <v>0</v>
      </c>
      <c r="BR869" s="756">
        <v>0</v>
      </c>
      <c r="BS869" s="646">
        <f t="shared" si="450"/>
        <v>0</v>
      </c>
      <c r="BT869" s="594"/>
      <c r="BU869" s="705">
        <f t="shared" si="440"/>
        <v>853</v>
      </c>
      <c r="BV869" s="756">
        <v>0</v>
      </c>
      <c r="BW869" s="756">
        <v>0</v>
      </c>
      <c r="BX869" s="756">
        <v>0</v>
      </c>
      <c r="BY869" s="756">
        <v>0</v>
      </c>
      <c r="BZ869" s="756">
        <v>0</v>
      </c>
      <c r="CA869" s="756">
        <v>0</v>
      </c>
      <c r="CB869" s="756">
        <v>0</v>
      </c>
      <c r="CC869" s="646">
        <f t="shared" si="451"/>
        <v>0</v>
      </c>
      <c r="CD869" s="594"/>
      <c r="CE869" s="705">
        <f t="shared" si="428"/>
        <v>853</v>
      </c>
      <c r="CF869" s="756">
        <f t="shared" si="457"/>
        <v>0</v>
      </c>
      <c r="CG869" s="756">
        <f t="shared" si="457"/>
        <v>0</v>
      </c>
      <c r="CH869" s="756">
        <f t="shared" si="457"/>
        <v>0</v>
      </c>
      <c r="CI869" s="756">
        <f t="shared" si="457"/>
        <v>0</v>
      </c>
      <c r="CJ869" s="756">
        <f t="shared" si="457"/>
        <v>0</v>
      </c>
      <c r="CK869" s="756">
        <f t="shared" si="457"/>
        <v>0</v>
      </c>
      <c r="CL869" s="756">
        <f t="shared" si="455"/>
        <v>0</v>
      </c>
      <c r="CM869" s="646">
        <f t="shared" si="452"/>
        <v>0</v>
      </c>
      <c r="CN869" s="594"/>
      <c r="CO869" s="705">
        <f t="shared" si="429"/>
        <v>853</v>
      </c>
      <c r="CP869" s="756">
        <v>0</v>
      </c>
      <c r="CQ869" s="756">
        <v>0</v>
      </c>
      <c r="CR869" s="756">
        <v>0</v>
      </c>
      <c r="CS869" s="756">
        <v>0</v>
      </c>
      <c r="CT869" s="756">
        <v>0</v>
      </c>
      <c r="CU869" s="756">
        <v>0</v>
      </c>
      <c r="CV869" s="756">
        <v>0</v>
      </c>
      <c r="CW869" s="646">
        <f t="shared" si="453"/>
        <v>0</v>
      </c>
      <c r="CX869" s="685"/>
      <c r="CY869" s="705">
        <f t="shared" si="430"/>
        <v>853</v>
      </c>
      <c r="CZ869" s="756">
        <v>0</v>
      </c>
      <c r="DA869" s="756">
        <v>0</v>
      </c>
      <c r="DB869" s="756">
        <v>0</v>
      </c>
      <c r="DC869" s="756">
        <v>0</v>
      </c>
      <c r="DD869" s="756">
        <v>0</v>
      </c>
      <c r="DE869" s="767">
        <f t="shared" si="441"/>
        <v>0</v>
      </c>
      <c r="DF869" s="756">
        <v>0</v>
      </c>
      <c r="DG869" s="756">
        <v>0</v>
      </c>
      <c r="DH869" s="756">
        <v>0</v>
      </c>
      <c r="DI869" s="756">
        <v>0</v>
      </c>
      <c r="DJ869" s="767">
        <f t="shared" si="442"/>
        <v>0</v>
      </c>
      <c r="DK869" s="715">
        <f t="shared" si="443"/>
        <v>0</v>
      </c>
      <c r="DL869" s="685"/>
      <c r="DM869" s="705">
        <f t="shared" si="431"/>
        <v>853</v>
      </c>
      <c r="DN869" s="715">
        <f t="shared" si="444"/>
        <v>0</v>
      </c>
    </row>
    <row r="870" spans="2:118" x14ac:dyDescent="0.25">
      <c r="B870" s="705">
        <v>854</v>
      </c>
      <c r="C870" s="765">
        <f>(1+_xlfn.XLOOKUP(INT((B870-1)/12)+1,'ZC Curve'!$B$8:$B$107,'ZC Curve'!R$8:R$107,,0))^(1/12)-1</f>
        <v>0</v>
      </c>
      <c r="D870" s="766">
        <f t="shared" si="445"/>
        <v>1</v>
      </c>
      <c r="E870" s="685"/>
      <c r="F870" s="705">
        <v>854</v>
      </c>
      <c r="G870" s="756">
        <v>0</v>
      </c>
      <c r="H870" s="756">
        <v>0</v>
      </c>
      <c r="I870" s="756">
        <v>0</v>
      </c>
      <c r="J870" s="756">
        <v>0</v>
      </c>
      <c r="K870" s="756">
        <v>0</v>
      </c>
      <c r="L870" s="756">
        <v>0</v>
      </c>
      <c r="M870" s="756">
        <v>0</v>
      </c>
      <c r="N870" s="646">
        <f t="shared" si="446"/>
        <v>0</v>
      </c>
      <c r="O870" s="594"/>
      <c r="P870" s="705">
        <f t="shared" si="432"/>
        <v>854</v>
      </c>
      <c r="Q870" s="756">
        <v>0</v>
      </c>
      <c r="R870" s="756">
        <v>0</v>
      </c>
      <c r="S870" s="756">
        <v>0</v>
      </c>
      <c r="T870" s="756">
        <v>0</v>
      </c>
      <c r="U870" s="756">
        <v>0</v>
      </c>
      <c r="V870" s="756">
        <v>0</v>
      </c>
      <c r="W870" s="756">
        <v>0</v>
      </c>
      <c r="X870" s="646">
        <f t="shared" si="447"/>
        <v>0</v>
      </c>
      <c r="Y870" s="594"/>
      <c r="Z870" s="705">
        <f t="shared" si="433"/>
        <v>854</v>
      </c>
      <c r="AA870" s="756">
        <f t="shared" si="456"/>
        <v>0</v>
      </c>
      <c r="AB870" s="756">
        <f t="shared" si="456"/>
        <v>0</v>
      </c>
      <c r="AC870" s="756">
        <f t="shared" si="456"/>
        <v>0</v>
      </c>
      <c r="AD870" s="756">
        <f t="shared" si="456"/>
        <v>0</v>
      </c>
      <c r="AE870" s="756">
        <f t="shared" si="456"/>
        <v>0</v>
      </c>
      <c r="AF870" s="756">
        <f t="shared" si="456"/>
        <v>0</v>
      </c>
      <c r="AG870" s="756">
        <f t="shared" si="454"/>
        <v>0</v>
      </c>
      <c r="AH870" s="646">
        <f t="shared" si="448"/>
        <v>0</v>
      </c>
      <c r="AI870" s="594"/>
      <c r="AJ870" s="705">
        <f t="shared" si="434"/>
        <v>854</v>
      </c>
      <c r="AK870" s="756">
        <v>0</v>
      </c>
      <c r="AL870" s="756">
        <v>0</v>
      </c>
      <c r="AM870" s="756">
        <v>0</v>
      </c>
      <c r="AN870" s="756">
        <v>0</v>
      </c>
      <c r="AO870" s="756">
        <v>0</v>
      </c>
      <c r="AP870" s="756">
        <v>0</v>
      </c>
      <c r="AQ870" s="756">
        <v>0</v>
      </c>
      <c r="AR870" s="646">
        <f t="shared" si="449"/>
        <v>0</v>
      </c>
      <c r="AS870" s="594"/>
      <c r="AT870" s="705">
        <f t="shared" si="435"/>
        <v>854</v>
      </c>
      <c r="AU870" s="756">
        <v>0</v>
      </c>
      <c r="AV870" s="756">
        <v>0</v>
      </c>
      <c r="AW870" s="756">
        <v>0</v>
      </c>
      <c r="AX870" s="756">
        <v>0</v>
      </c>
      <c r="AY870" s="756">
        <v>0</v>
      </c>
      <c r="AZ870" s="767">
        <f t="shared" si="458"/>
        <v>0</v>
      </c>
      <c r="BA870" s="756">
        <v>0</v>
      </c>
      <c r="BB870" s="756">
        <v>0</v>
      </c>
      <c r="BC870" s="756">
        <v>0</v>
      </c>
      <c r="BD870" s="756">
        <v>0</v>
      </c>
      <c r="BE870" s="767">
        <f t="shared" si="436"/>
        <v>0</v>
      </c>
      <c r="BF870" s="646">
        <f t="shared" si="437"/>
        <v>0</v>
      </c>
      <c r="BG870" s="594"/>
      <c r="BH870" s="705">
        <f t="shared" si="427"/>
        <v>854</v>
      </c>
      <c r="BI870" s="646">
        <f t="shared" si="438"/>
        <v>0</v>
      </c>
      <c r="BJ870" s="594"/>
      <c r="BK870" s="705">
        <f t="shared" si="439"/>
        <v>854</v>
      </c>
      <c r="BL870" s="756">
        <v>0</v>
      </c>
      <c r="BM870" s="756">
        <v>0</v>
      </c>
      <c r="BN870" s="756">
        <v>0</v>
      </c>
      <c r="BO870" s="756">
        <v>0</v>
      </c>
      <c r="BP870" s="756">
        <v>0</v>
      </c>
      <c r="BQ870" s="756">
        <v>0</v>
      </c>
      <c r="BR870" s="756">
        <v>0</v>
      </c>
      <c r="BS870" s="646">
        <f t="shared" si="450"/>
        <v>0</v>
      </c>
      <c r="BT870" s="594"/>
      <c r="BU870" s="705">
        <f t="shared" si="440"/>
        <v>854</v>
      </c>
      <c r="BV870" s="756">
        <v>0</v>
      </c>
      <c r="BW870" s="756">
        <v>0</v>
      </c>
      <c r="BX870" s="756">
        <v>0</v>
      </c>
      <c r="BY870" s="756">
        <v>0</v>
      </c>
      <c r="BZ870" s="756">
        <v>0</v>
      </c>
      <c r="CA870" s="756">
        <v>0</v>
      </c>
      <c r="CB870" s="756">
        <v>0</v>
      </c>
      <c r="CC870" s="646">
        <f t="shared" si="451"/>
        <v>0</v>
      </c>
      <c r="CD870" s="594"/>
      <c r="CE870" s="705">
        <f t="shared" si="428"/>
        <v>854</v>
      </c>
      <c r="CF870" s="756">
        <f t="shared" si="457"/>
        <v>0</v>
      </c>
      <c r="CG870" s="756">
        <f t="shared" si="457"/>
        <v>0</v>
      </c>
      <c r="CH870" s="756">
        <f t="shared" si="457"/>
        <v>0</v>
      </c>
      <c r="CI870" s="756">
        <f t="shared" si="457"/>
        <v>0</v>
      </c>
      <c r="CJ870" s="756">
        <f t="shared" si="457"/>
        <v>0</v>
      </c>
      <c r="CK870" s="756">
        <f t="shared" si="457"/>
        <v>0</v>
      </c>
      <c r="CL870" s="756">
        <f t="shared" si="455"/>
        <v>0</v>
      </c>
      <c r="CM870" s="646">
        <f t="shared" si="452"/>
        <v>0</v>
      </c>
      <c r="CN870" s="594"/>
      <c r="CO870" s="705">
        <f t="shared" si="429"/>
        <v>854</v>
      </c>
      <c r="CP870" s="756">
        <v>0</v>
      </c>
      <c r="CQ870" s="756">
        <v>0</v>
      </c>
      <c r="CR870" s="756">
        <v>0</v>
      </c>
      <c r="CS870" s="756">
        <v>0</v>
      </c>
      <c r="CT870" s="756">
        <v>0</v>
      </c>
      <c r="CU870" s="756">
        <v>0</v>
      </c>
      <c r="CV870" s="756">
        <v>0</v>
      </c>
      <c r="CW870" s="646">
        <f t="shared" si="453"/>
        <v>0</v>
      </c>
      <c r="CX870" s="685"/>
      <c r="CY870" s="705">
        <f t="shared" si="430"/>
        <v>854</v>
      </c>
      <c r="CZ870" s="756">
        <v>0</v>
      </c>
      <c r="DA870" s="756">
        <v>0</v>
      </c>
      <c r="DB870" s="756">
        <v>0</v>
      </c>
      <c r="DC870" s="756">
        <v>0</v>
      </c>
      <c r="DD870" s="756">
        <v>0</v>
      </c>
      <c r="DE870" s="767">
        <f t="shared" si="441"/>
        <v>0</v>
      </c>
      <c r="DF870" s="756">
        <v>0</v>
      </c>
      <c r="DG870" s="756">
        <v>0</v>
      </c>
      <c r="DH870" s="756">
        <v>0</v>
      </c>
      <c r="DI870" s="756">
        <v>0</v>
      </c>
      <c r="DJ870" s="767">
        <f t="shared" si="442"/>
        <v>0</v>
      </c>
      <c r="DK870" s="715">
        <f t="shared" si="443"/>
        <v>0</v>
      </c>
      <c r="DL870" s="685"/>
      <c r="DM870" s="705">
        <f t="shared" si="431"/>
        <v>854</v>
      </c>
      <c r="DN870" s="715">
        <f t="shared" si="444"/>
        <v>0</v>
      </c>
    </row>
    <row r="871" spans="2:118" x14ac:dyDescent="0.25">
      <c r="B871" s="705">
        <v>855</v>
      </c>
      <c r="C871" s="765">
        <f>(1+_xlfn.XLOOKUP(INT((B871-1)/12)+1,'ZC Curve'!$B$8:$B$107,'ZC Curve'!R$8:R$107,,0))^(1/12)-1</f>
        <v>0</v>
      </c>
      <c r="D871" s="766">
        <f t="shared" si="445"/>
        <v>1</v>
      </c>
      <c r="E871" s="685"/>
      <c r="F871" s="705">
        <v>855</v>
      </c>
      <c r="G871" s="756">
        <v>0</v>
      </c>
      <c r="H871" s="756">
        <v>0</v>
      </c>
      <c r="I871" s="756">
        <v>0</v>
      </c>
      <c r="J871" s="756">
        <v>0</v>
      </c>
      <c r="K871" s="756">
        <v>0</v>
      </c>
      <c r="L871" s="756">
        <v>0</v>
      </c>
      <c r="M871" s="756">
        <v>0</v>
      </c>
      <c r="N871" s="646">
        <f t="shared" si="446"/>
        <v>0</v>
      </c>
      <c r="O871" s="594"/>
      <c r="P871" s="705">
        <f t="shared" si="432"/>
        <v>855</v>
      </c>
      <c r="Q871" s="756">
        <v>0</v>
      </c>
      <c r="R871" s="756">
        <v>0</v>
      </c>
      <c r="S871" s="756">
        <v>0</v>
      </c>
      <c r="T871" s="756">
        <v>0</v>
      </c>
      <c r="U871" s="756">
        <v>0</v>
      </c>
      <c r="V871" s="756">
        <v>0</v>
      </c>
      <c r="W871" s="756">
        <v>0</v>
      </c>
      <c r="X871" s="646">
        <f t="shared" si="447"/>
        <v>0</v>
      </c>
      <c r="Y871" s="594"/>
      <c r="Z871" s="705">
        <f t="shared" si="433"/>
        <v>855</v>
      </c>
      <c r="AA871" s="756">
        <f t="shared" si="456"/>
        <v>0</v>
      </c>
      <c r="AB871" s="756">
        <f t="shared" si="456"/>
        <v>0</v>
      </c>
      <c r="AC871" s="756">
        <f t="shared" si="456"/>
        <v>0</v>
      </c>
      <c r="AD871" s="756">
        <f t="shared" si="456"/>
        <v>0</v>
      </c>
      <c r="AE871" s="756">
        <f t="shared" si="456"/>
        <v>0</v>
      </c>
      <c r="AF871" s="756">
        <f t="shared" si="456"/>
        <v>0</v>
      </c>
      <c r="AG871" s="756">
        <f t="shared" si="454"/>
        <v>0</v>
      </c>
      <c r="AH871" s="646">
        <f t="shared" si="448"/>
        <v>0</v>
      </c>
      <c r="AI871" s="594"/>
      <c r="AJ871" s="705">
        <f t="shared" si="434"/>
        <v>855</v>
      </c>
      <c r="AK871" s="756">
        <v>0</v>
      </c>
      <c r="AL871" s="756">
        <v>0</v>
      </c>
      <c r="AM871" s="756">
        <v>0</v>
      </c>
      <c r="AN871" s="756">
        <v>0</v>
      </c>
      <c r="AO871" s="756">
        <v>0</v>
      </c>
      <c r="AP871" s="756">
        <v>0</v>
      </c>
      <c r="AQ871" s="756">
        <v>0</v>
      </c>
      <c r="AR871" s="646">
        <f t="shared" si="449"/>
        <v>0</v>
      </c>
      <c r="AS871" s="594"/>
      <c r="AT871" s="705">
        <f t="shared" si="435"/>
        <v>855</v>
      </c>
      <c r="AU871" s="756">
        <v>0</v>
      </c>
      <c r="AV871" s="756">
        <v>0</v>
      </c>
      <c r="AW871" s="756">
        <v>0</v>
      </c>
      <c r="AX871" s="756">
        <v>0</v>
      </c>
      <c r="AY871" s="756">
        <v>0</v>
      </c>
      <c r="AZ871" s="767">
        <f t="shared" si="458"/>
        <v>0</v>
      </c>
      <c r="BA871" s="756">
        <v>0</v>
      </c>
      <c r="BB871" s="756">
        <v>0</v>
      </c>
      <c r="BC871" s="756">
        <v>0</v>
      </c>
      <c r="BD871" s="756">
        <v>0</v>
      </c>
      <c r="BE871" s="767">
        <f t="shared" si="436"/>
        <v>0</v>
      </c>
      <c r="BF871" s="646">
        <f t="shared" si="437"/>
        <v>0</v>
      </c>
      <c r="BG871" s="594"/>
      <c r="BH871" s="705">
        <f t="shared" si="427"/>
        <v>855</v>
      </c>
      <c r="BI871" s="646">
        <f t="shared" si="438"/>
        <v>0</v>
      </c>
      <c r="BJ871" s="594"/>
      <c r="BK871" s="705">
        <f t="shared" si="439"/>
        <v>855</v>
      </c>
      <c r="BL871" s="756">
        <v>0</v>
      </c>
      <c r="BM871" s="756">
        <v>0</v>
      </c>
      <c r="BN871" s="756">
        <v>0</v>
      </c>
      <c r="BO871" s="756">
        <v>0</v>
      </c>
      <c r="BP871" s="756">
        <v>0</v>
      </c>
      <c r="BQ871" s="756">
        <v>0</v>
      </c>
      <c r="BR871" s="756">
        <v>0</v>
      </c>
      <c r="BS871" s="646">
        <f t="shared" si="450"/>
        <v>0</v>
      </c>
      <c r="BT871" s="594"/>
      <c r="BU871" s="705">
        <f t="shared" si="440"/>
        <v>855</v>
      </c>
      <c r="BV871" s="756">
        <v>0</v>
      </c>
      <c r="BW871" s="756">
        <v>0</v>
      </c>
      <c r="BX871" s="756">
        <v>0</v>
      </c>
      <c r="BY871" s="756">
        <v>0</v>
      </c>
      <c r="BZ871" s="756">
        <v>0</v>
      </c>
      <c r="CA871" s="756">
        <v>0</v>
      </c>
      <c r="CB871" s="756">
        <v>0</v>
      </c>
      <c r="CC871" s="646">
        <f t="shared" si="451"/>
        <v>0</v>
      </c>
      <c r="CD871" s="594"/>
      <c r="CE871" s="705">
        <f t="shared" si="428"/>
        <v>855</v>
      </c>
      <c r="CF871" s="756">
        <f t="shared" si="457"/>
        <v>0</v>
      </c>
      <c r="CG871" s="756">
        <f t="shared" si="457"/>
        <v>0</v>
      </c>
      <c r="CH871" s="756">
        <f t="shared" si="457"/>
        <v>0</v>
      </c>
      <c r="CI871" s="756">
        <f t="shared" si="457"/>
        <v>0</v>
      </c>
      <c r="CJ871" s="756">
        <f t="shared" si="457"/>
        <v>0</v>
      </c>
      <c r="CK871" s="756">
        <f t="shared" si="457"/>
        <v>0</v>
      </c>
      <c r="CL871" s="756">
        <f t="shared" si="455"/>
        <v>0</v>
      </c>
      <c r="CM871" s="646">
        <f t="shared" si="452"/>
        <v>0</v>
      </c>
      <c r="CN871" s="594"/>
      <c r="CO871" s="705">
        <f t="shared" si="429"/>
        <v>855</v>
      </c>
      <c r="CP871" s="756">
        <v>0</v>
      </c>
      <c r="CQ871" s="756">
        <v>0</v>
      </c>
      <c r="CR871" s="756">
        <v>0</v>
      </c>
      <c r="CS871" s="756">
        <v>0</v>
      </c>
      <c r="CT871" s="756">
        <v>0</v>
      </c>
      <c r="CU871" s="756">
        <v>0</v>
      </c>
      <c r="CV871" s="756">
        <v>0</v>
      </c>
      <c r="CW871" s="646">
        <f t="shared" si="453"/>
        <v>0</v>
      </c>
      <c r="CX871" s="685"/>
      <c r="CY871" s="705">
        <f t="shared" si="430"/>
        <v>855</v>
      </c>
      <c r="CZ871" s="756">
        <v>0</v>
      </c>
      <c r="DA871" s="756">
        <v>0</v>
      </c>
      <c r="DB871" s="756">
        <v>0</v>
      </c>
      <c r="DC871" s="756">
        <v>0</v>
      </c>
      <c r="DD871" s="756">
        <v>0</v>
      </c>
      <c r="DE871" s="767">
        <f t="shared" si="441"/>
        <v>0</v>
      </c>
      <c r="DF871" s="756">
        <v>0</v>
      </c>
      <c r="DG871" s="756">
        <v>0</v>
      </c>
      <c r="DH871" s="756">
        <v>0</v>
      </c>
      <c r="DI871" s="756">
        <v>0</v>
      </c>
      <c r="DJ871" s="767">
        <f t="shared" si="442"/>
        <v>0</v>
      </c>
      <c r="DK871" s="715">
        <f t="shared" si="443"/>
        <v>0</v>
      </c>
      <c r="DL871" s="685"/>
      <c r="DM871" s="705">
        <f t="shared" si="431"/>
        <v>855</v>
      </c>
      <c r="DN871" s="715">
        <f t="shared" si="444"/>
        <v>0</v>
      </c>
    </row>
    <row r="872" spans="2:118" x14ac:dyDescent="0.25">
      <c r="B872" s="705">
        <v>856</v>
      </c>
      <c r="C872" s="765">
        <f>(1+_xlfn.XLOOKUP(INT((B872-1)/12)+1,'ZC Curve'!$B$8:$B$107,'ZC Curve'!R$8:R$107,,0))^(1/12)-1</f>
        <v>0</v>
      </c>
      <c r="D872" s="766">
        <f t="shared" si="445"/>
        <v>1</v>
      </c>
      <c r="E872" s="685"/>
      <c r="F872" s="705">
        <v>856</v>
      </c>
      <c r="G872" s="756">
        <v>0</v>
      </c>
      <c r="H872" s="756">
        <v>0</v>
      </c>
      <c r="I872" s="756">
        <v>0</v>
      </c>
      <c r="J872" s="756">
        <v>0</v>
      </c>
      <c r="K872" s="756">
        <v>0</v>
      </c>
      <c r="L872" s="756">
        <v>0</v>
      </c>
      <c r="M872" s="756">
        <v>0</v>
      </c>
      <c r="N872" s="646">
        <f t="shared" si="446"/>
        <v>0</v>
      </c>
      <c r="O872" s="594"/>
      <c r="P872" s="705">
        <f t="shared" si="432"/>
        <v>856</v>
      </c>
      <c r="Q872" s="756">
        <v>0</v>
      </c>
      <c r="R872" s="756">
        <v>0</v>
      </c>
      <c r="S872" s="756">
        <v>0</v>
      </c>
      <c r="T872" s="756">
        <v>0</v>
      </c>
      <c r="U872" s="756">
        <v>0</v>
      </c>
      <c r="V872" s="756">
        <v>0</v>
      </c>
      <c r="W872" s="756">
        <v>0</v>
      </c>
      <c r="X872" s="646">
        <f t="shared" si="447"/>
        <v>0</v>
      </c>
      <c r="Y872" s="594"/>
      <c r="Z872" s="705">
        <f t="shared" si="433"/>
        <v>856</v>
      </c>
      <c r="AA872" s="756">
        <f t="shared" si="456"/>
        <v>0</v>
      </c>
      <c r="AB872" s="756">
        <f t="shared" si="456"/>
        <v>0</v>
      </c>
      <c r="AC872" s="756">
        <f t="shared" si="456"/>
        <v>0</v>
      </c>
      <c r="AD872" s="756">
        <f t="shared" si="456"/>
        <v>0</v>
      </c>
      <c r="AE872" s="756">
        <f t="shared" si="456"/>
        <v>0</v>
      </c>
      <c r="AF872" s="756">
        <f t="shared" si="456"/>
        <v>0</v>
      </c>
      <c r="AG872" s="756">
        <f t="shared" si="454"/>
        <v>0</v>
      </c>
      <c r="AH872" s="646">
        <f t="shared" si="448"/>
        <v>0</v>
      </c>
      <c r="AI872" s="594"/>
      <c r="AJ872" s="705">
        <f t="shared" si="434"/>
        <v>856</v>
      </c>
      <c r="AK872" s="756">
        <v>0</v>
      </c>
      <c r="AL872" s="756">
        <v>0</v>
      </c>
      <c r="AM872" s="756">
        <v>0</v>
      </c>
      <c r="AN872" s="756">
        <v>0</v>
      </c>
      <c r="AO872" s="756">
        <v>0</v>
      </c>
      <c r="AP872" s="756">
        <v>0</v>
      </c>
      <c r="AQ872" s="756">
        <v>0</v>
      </c>
      <c r="AR872" s="646">
        <f t="shared" si="449"/>
        <v>0</v>
      </c>
      <c r="AS872" s="594"/>
      <c r="AT872" s="705">
        <f t="shared" si="435"/>
        <v>856</v>
      </c>
      <c r="AU872" s="756">
        <v>0</v>
      </c>
      <c r="AV872" s="756">
        <v>0</v>
      </c>
      <c r="AW872" s="756">
        <v>0</v>
      </c>
      <c r="AX872" s="756">
        <v>0</v>
      </c>
      <c r="AY872" s="756">
        <v>0</v>
      </c>
      <c r="AZ872" s="767">
        <f t="shared" si="458"/>
        <v>0</v>
      </c>
      <c r="BA872" s="756">
        <v>0</v>
      </c>
      <c r="BB872" s="756">
        <v>0</v>
      </c>
      <c r="BC872" s="756">
        <v>0</v>
      </c>
      <c r="BD872" s="756">
        <v>0</v>
      </c>
      <c r="BE872" s="767">
        <f t="shared" si="436"/>
        <v>0</v>
      </c>
      <c r="BF872" s="646">
        <f t="shared" si="437"/>
        <v>0</v>
      </c>
      <c r="BG872" s="594"/>
      <c r="BH872" s="705">
        <f t="shared" si="427"/>
        <v>856</v>
      </c>
      <c r="BI872" s="646">
        <f t="shared" si="438"/>
        <v>0</v>
      </c>
      <c r="BJ872" s="594"/>
      <c r="BK872" s="705">
        <f t="shared" si="439"/>
        <v>856</v>
      </c>
      <c r="BL872" s="756">
        <v>0</v>
      </c>
      <c r="BM872" s="756">
        <v>0</v>
      </c>
      <c r="BN872" s="756">
        <v>0</v>
      </c>
      <c r="BO872" s="756">
        <v>0</v>
      </c>
      <c r="BP872" s="756">
        <v>0</v>
      </c>
      <c r="BQ872" s="756">
        <v>0</v>
      </c>
      <c r="BR872" s="756">
        <v>0</v>
      </c>
      <c r="BS872" s="646">
        <f t="shared" si="450"/>
        <v>0</v>
      </c>
      <c r="BT872" s="594"/>
      <c r="BU872" s="705">
        <f t="shared" si="440"/>
        <v>856</v>
      </c>
      <c r="BV872" s="756">
        <v>0</v>
      </c>
      <c r="BW872" s="756">
        <v>0</v>
      </c>
      <c r="BX872" s="756">
        <v>0</v>
      </c>
      <c r="BY872" s="756">
        <v>0</v>
      </c>
      <c r="BZ872" s="756">
        <v>0</v>
      </c>
      <c r="CA872" s="756">
        <v>0</v>
      </c>
      <c r="CB872" s="756">
        <v>0</v>
      </c>
      <c r="CC872" s="646">
        <f t="shared" si="451"/>
        <v>0</v>
      </c>
      <c r="CD872" s="594"/>
      <c r="CE872" s="705">
        <f t="shared" si="428"/>
        <v>856</v>
      </c>
      <c r="CF872" s="756">
        <f t="shared" si="457"/>
        <v>0</v>
      </c>
      <c r="CG872" s="756">
        <f t="shared" si="457"/>
        <v>0</v>
      </c>
      <c r="CH872" s="756">
        <f t="shared" si="457"/>
        <v>0</v>
      </c>
      <c r="CI872" s="756">
        <f t="shared" si="457"/>
        <v>0</v>
      </c>
      <c r="CJ872" s="756">
        <f t="shared" si="457"/>
        <v>0</v>
      </c>
      <c r="CK872" s="756">
        <f t="shared" si="457"/>
        <v>0</v>
      </c>
      <c r="CL872" s="756">
        <f t="shared" si="455"/>
        <v>0</v>
      </c>
      <c r="CM872" s="646">
        <f t="shared" si="452"/>
        <v>0</v>
      </c>
      <c r="CN872" s="594"/>
      <c r="CO872" s="705">
        <f t="shared" si="429"/>
        <v>856</v>
      </c>
      <c r="CP872" s="756">
        <v>0</v>
      </c>
      <c r="CQ872" s="756">
        <v>0</v>
      </c>
      <c r="CR872" s="756">
        <v>0</v>
      </c>
      <c r="CS872" s="756">
        <v>0</v>
      </c>
      <c r="CT872" s="756">
        <v>0</v>
      </c>
      <c r="CU872" s="756">
        <v>0</v>
      </c>
      <c r="CV872" s="756">
        <v>0</v>
      </c>
      <c r="CW872" s="646">
        <f t="shared" si="453"/>
        <v>0</v>
      </c>
      <c r="CX872" s="685"/>
      <c r="CY872" s="705">
        <f t="shared" si="430"/>
        <v>856</v>
      </c>
      <c r="CZ872" s="756">
        <v>0</v>
      </c>
      <c r="DA872" s="756">
        <v>0</v>
      </c>
      <c r="DB872" s="756">
        <v>0</v>
      </c>
      <c r="DC872" s="756">
        <v>0</v>
      </c>
      <c r="DD872" s="756">
        <v>0</v>
      </c>
      <c r="DE872" s="767">
        <f t="shared" si="441"/>
        <v>0</v>
      </c>
      <c r="DF872" s="756">
        <v>0</v>
      </c>
      <c r="DG872" s="756">
        <v>0</v>
      </c>
      <c r="DH872" s="756">
        <v>0</v>
      </c>
      <c r="DI872" s="756">
        <v>0</v>
      </c>
      <c r="DJ872" s="767">
        <f t="shared" si="442"/>
        <v>0</v>
      </c>
      <c r="DK872" s="715">
        <f t="shared" si="443"/>
        <v>0</v>
      </c>
      <c r="DL872" s="685"/>
      <c r="DM872" s="705">
        <f t="shared" si="431"/>
        <v>856</v>
      </c>
      <c r="DN872" s="715">
        <f t="shared" si="444"/>
        <v>0</v>
      </c>
    </row>
    <row r="873" spans="2:118" x14ac:dyDescent="0.25">
      <c r="B873" s="705">
        <v>857</v>
      </c>
      <c r="C873" s="765">
        <f>(1+_xlfn.XLOOKUP(INT((B873-1)/12)+1,'ZC Curve'!$B$8:$B$107,'ZC Curve'!R$8:R$107,,0))^(1/12)-1</f>
        <v>0</v>
      </c>
      <c r="D873" s="766">
        <f t="shared" si="445"/>
        <v>1</v>
      </c>
      <c r="E873" s="685"/>
      <c r="F873" s="705">
        <v>857</v>
      </c>
      <c r="G873" s="756">
        <v>0</v>
      </c>
      <c r="H873" s="756">
        <v>0</v>
      </c>
      <c r="I873" s="756">
        <v>0</v>
      </c>
      <c r="J873" s="756">
        <v>0</v>
      </c>
      <c r="K873" s="756">
        <v>0</v>
      </c>
      <c r="L873" s="756">
        <v>0</v>
      </c>
      <c r="M873" s="756">
        <v>0</v>
      </c>
      <c r="N873" s="646">
        <f t="shared" si="446"/>
        <v>0</v>
      </c>
      <c r="O873" s="594"/>
      <c r="P873" s="705">
        <f t="shared" si="432"/>
        <v>857</v>
      </c>
      <c r="Q873" s="756">
        <v>0</v>
      </c>
      <c r="R873" s="756">
        <v>0</v>
      </c>
      <c r="S873" s="756">
        <v>0</v>
      </c>
      <c r="T873" s="756">
        <v>0</v>
      </c>
      <c r="U873" s="756">
        <v>0</v>
      </c>
      <c r="V873" s="756">
        <v>0</v>
      </c>
      <c r="W873" s="756">
        <v>0</v>
      </c>
      <c r="X873" s="646">
        <f t="shared" si="447"/>
        <v>0</v>
      </c>
      <c r="Y873" s="594"/>
      <c r="Z873" s="705">
        <f t="shared" si="433"/>
        <v>857</v>
      </c>
      <c r="AA873" s="756">
        <f t="shared" si="456"/>
        <v>0</v>
      </c>
      <c r="AB873" s="756">
        <f t="shared" si="456"/>
        <v>0</v>
      </c>
      <c r="AC873" s="756">
        <f t="shared" si="456"/>
        <v>0</v>
      </c>
      <c r="AD873" s="756">
        <f t="shared" si="456"/>
        <v>0</v>
      </c>
      <c r="AE873" s="756">
        <f t="shared" si="456"/>
        <v>0</v>
      </c>
      <c r="AF873" s="756">
        <f t="shared" si="456"/>
        <v>0</v>
      </c>
      <c r="AG873" s="756">
        <f t="shared" si="454"/>
        <v>0</v>
      </c>
      <c r="AH873" s="646">
        <f t="shared" si="448"/>
        <v>0</v>
      </c>
      <c r="AI873" s="594"/>
      <c r="AJ873" s="705">
        <f t="shared" si="434"/>
        <v>857</v>
      </c>
      <c r="AK873" s="756">
        <v>0</v>
      </c>
      <c r="AL873" s="756">
        <v>0</v>
      </c>
      <c r="AM873" s="756">
        <v>0</v>
      </c>
      <c r="AN873" s="756">
        <v>0</v>
      </c>
      <c r="AO873" s="756">
        <v>0</v>
      </c>
      <c r="AP873" s="756">
        <v>0</v>
      </c>
      <c r="AQ873" s="756">
        <v>0</v>
      </c>
      <c r="AR873" s="646">
        <f t="shared" si="449"/>
        <v>0</v>
      </c>
      <c r="AS873" s="594"/>
      <c r="AT873" s="705">
        <f t="shared" si="435"/>
        <v>857</v>
      </c>
      <c r="AU873" s="756">
        <v>0</v>
      </c>
      <c r="AV873" s="756">
        <v>0</v>
      </c>
      <c r="AW873" s="756">
        <v>0</v>
      </c>
      <c r="AX873" s="756">
        <v>0</v>
      </c>
      <c r="AY873" s="756">
        <v>0</v>
      </c>
      <c r="AZ873" s="767">
        <f t="shared" si="458"/>
        <v>0</v>
      </c>
      <c r="BA873" s="756">
        <v>0</v>
      </c>
      <c r="BB873" s="756">
        <v>0</v>
      </c>
      <c r="BC873" s="756">
        <v>0</v>
      </c>
      <c r="BD873" s="756">
        <v>0</v>
      </c>
      <c r="BE873" s="767">
        <f t="shared" si="436"/>
        <v>0</v>
      </c>
      <c r="BF873" s="646">
        <f t="shared" si="437"/>
        <v>0</v>
      </c>
      <c r="BG873" s="594"/>
      <c r="BH873" s="705">
        <f t="shared" si="427"/>
        <v>857</v>
      </c>
      <c r="BI873" s="646">
        <f t="shared" si="438"/>
        <v>0</v>
      </c>
      <c r="BJ873" s="594"/>
      <c r="BK873" s="705">
        <f t="shared" si="439"/>
        <v>857</v>
      </c>
      <c r="BL873" s="756">
        <v>0</v>
      </c>
      <c r="BM873" s="756">
        <v>0</v>
      </c>
      <c r="BN873" s="756">
        <v>0</v>
      </c>
      <c r="BO873" s="756">
        <v>0</v>
      </c>
      <c r="BP873" s="756">
        <v>0</v>
      </c>
      <c r="BQ873" s="756">
        <v>0</v>
      </c>
      <c r="BR873" s="756">
        <v>0</v>
      </c>
      <c r="BS873" s="646">
        <f t="shared" si="450"/>
        <v>0</v>
      </c>
      <c r="BT873" s="594"/>
      <c r="BU873" s="705">
        <f t="shared" si="440"/>
        <v>857</v>
      </c>
      <c r="BV873" s="756">
        <v>0</v>
      </c>
      <c r="BW873" s="756">
        <v>0</v>
      </c>
      <c r="BX873" s="756">
        <v>0</v>
      </c>
      <c r="BY873" s="756">
        <v>0</v>
      </c>
      <c r="BZ873" s="756">
        <v>0</v>
      </c>
      <c r="CA873" s="756">
        <v>0</v>
      </c>
      <c r="CB873" s="756">
        <v>0</v>
      </c>
      <c r="CC873" s="646">
        <f t="shared" si="451"/>
        <v>0</v>
      </c>
      <c r="CD873" s="594"/>
      <c r="CE873" s="705">
        <f t="shared" si="428"/>
        <v>857</v>
      </c>
      <c r="CF873" s="756">
        <f t="shared" si="457"/>
        <v>0</v>
      </c>
      <c r="CG873" s="756">
        <f t="shared" si="457"/>
        <v>0</v>
      </c>
      <c r="CH873" s="756">
        <f t="shared" si="457"/>
        <v>0</v>
      </c>
      <c r="CI873" s="756">
        <f t="shared" si="457"/>
        <v>0</v>
      </c>
      <c r="CJ873" s="756">
        <f t="shared" si="457"/>
        <v>0</v>
      </c>
      <c r="CK873" s="756">
        <f t="shared" si="457"/>
        <v>0</v>
      </c>
      <c r="CL873" s="756">
        <f t="shared" si="455"/>
        <v>0</v>
      </c>
      <c r="CM873" s="646">
        <f t="shared" si="452"/>
        <v>0</v>
      </c>
      <c r="CN873" s="594"/>
      <c r="CO873" s="705">
        <f t="shared" si="429"/>
        <v>857</v>
      </c>
      <c r="CP873" s="756">
        <v>0</v>
      </c>
      <c r="CQ873" s="756">
        <v>0</v>
      </c>
      <c r="CR873" s="756">
        <v>0</v>
      </c>
      <c r="CS873" s="756">
        <v>0</v>
      </c>
      <c r="CT873" s="756">
        <v>0</v>
      </c>
      <c r="CU873" s="756">
        <v>0</v>
      </c>
      <c r="CV873" s="756">
        <v>0</v>
      </c>
      <c r="CW873" s="646">
        <f t="shared" si="453"/>
        <v>0</v>
      </c>
      <c r="CX873" s="685"/>
      <c r="CY873" s="705">
        <f t="shared" si="430"/>
        <v>857</v>
      </c>
      <c r="CZ873" s="756">
        <v>0</v>
      </c>
      <c r="DA873" s="756">
        <v>0</v>
      </c>
      <c r="DB873" s="756">
        <v>0</v>
      </c>
      <c r="DC873" s="756">
        <v>0</v>
      </c>
      <c r="DD873" s="756">
        <v>0</v>
      </c>
      <c r="DE873" s="767">
        <f t="shared" si="441"/>
        <v>0</v>
      </c>
      <c r="DF873" s="756">
        <v>0</v>
      </c>
      <c r="DG873" s="756">
        <v>0</v>
      </c>
      <c r="DH873" s="756">
        <v>0</v>
      </c>
      <c r="DI873" s="756">
        <v>0</v>
      </c>
      <c r="DJ873" s="767">
        <f t="shared" si="442"/>
        <v>0</v>
      </c>
      <c r="DK873" s="715">
        <f t="shared" si="443"/>
        <v>0</v>
      </c>
      <c r="DL873" s="685"/>
      <c r="DM873" s="705">
        <f t="shared" si="431"/>
        <v>857</v>
      </c>
      <c r="DN873" s="715">
        <f t="shared" si="444"/>
        <v>0</v>
      </c>
    </row>
    <row r="874" spans="2:118" x14ac:dyDescent="0.25">
      <c r="B874" s="705">
        <v>858</v>
      </c>
      <c r="C874" s="765">
        <f>(1+_xlfn.XLOOKUP(INT((B874-1)/12)+1,'ZC Curve'!$B$8:$B$107,'ZC Curve'!R$8:R$107,,0))^(1/12)-1</f>
        <v>0</v>
      </c>
      <c r="D874" s="766">
        <f t="shared" si="445"/>
        <v>1</v>
      </c>
      <c r="E874" s="685"/>
      <c r="F874" s="705">
        <v>858</v>
      </c>
      <c r="G874" s="756">
        <v>0</v>
      </c>
      <c r="H874" s="756">
        <v>0</v>
      </c>
      <c r="I874" s="756">
        <v>0</v>
      </c>
      <c r="J874" s="756">
        <v>0</v>
      </c>
      <c r="K874" s="756">
        <v>0</v>
      </c>
      <c r="L874" s="756">
        <v>0</v>
      </c>
      <c r="M874" s="756">
        <v>0</v>
      </c>
      <c r="N874" s="646">
        <f t="shared" si="446"/>
        <v>0</v>
      </c>
      <c r="O874" s="594"/>
      <c r="P874" s="705">
        <f t="shared" si="432"/>
        <v>858</v>
      </c>
      <c r="Q874" s="756">
        <v>0</v>
      </c>
      <c r="R874" s="756">
        <v>0</v>
      </c>
      <c r="S874" s="756">
        <v>0</v>
      </c>
      <c r="T874" s="756">
        <v>0</v>
      </c>
      <c r="U874" s="756">
        <v>0</v>
      </c>
      <c r="V874" s="756">
        <v>0</v>
      </c>
      <c r="W874" s="756">
        <v>0</v>
      </c>
      <c r="X874" s="646">
        <f t="shared" si="447"/>
        <v>0</v>
      </c>
      <c r="Y874" s="594"/>
      <c r="Z874" s="705">
        <f t="shared" si="433"/>
        <v>858</v>
      </c>
      <c r="AA874" s="756">
        <f t="shared" si="456"/>
        <v>0</v>
      </c>
      <c r="AB874" s="756">
        <f t="shared" si="456"/>
        <v>0</v>
      </c>
      <c r="AC874" s="756">
        <f t="shared" si="456"/>
        <v>0</v>
      </c>
      <c r="AD874" s="756">
        <f t="shared" si="456"/>
        <v>0</v>
      </c>
      <c r="AE874" s="756">
        <f t="shared" si="456"/>
        <v>0</v>
      </c>
      <c r="AF874" s="756">
        <f t="shared" si="456"/>
        <v>0</v>
      </c>
      <c r="AG874" s="756">
        <f t="shared" si="454"/>
        <v>0</v>
      </c>
      <c r="AH874" s="646">
        <f t="shared" si="448"/>
        <v>0</v>
      </c>
      <c r="AI874" s="594"/>
      <c r="AJ874" s="705">
        <f t="shared" si="434"/>
        <v>858</v>
      </c>
      <c r="AK874" s="756">
        <v>0</v>
      </c>
      <c r="AL874" s="756">
        <v>0</v>
      </c>
      <c r="AM874" s="756">
        <v>0</v>
      </c>
      <c r="AN874" s="756">
        <v>0</v>
      </c>
      <c r="AO874" s="756">
        <v>0</v>
      </c>
      <c r="AP874" s="756">
        <v>0</v>
      </c>
      <c r="AQ874" s="756">
        <v>0</v>
      </c>
      <c r="AR874" s="646">
        <f t="shared" si="449"/>
        <v>0</v>
      </c>
      <c r="AS874" s="594"/>
      <c r="AT874" s="705">
        <f t="shared" si="435"/>
        <v>858</v>
      </c>
      <c r="AU874" s="756">
        <v>0</v>
      </c>
      <c r="AV874" s="756">
        <v>0</v>
      </c>
      <c r="AW874" s="756">
        <v>0</v>
      </c>
      <c r="AX874" s="756">
        <v>0</v>
      </c>
      <c r="AY874" s="756">
        <v>0</v>
      </c>
      <c r="AZ874" s="767">
        <f t="shared" si="458"/>
        <v>0</v>
      </c>
      <c r="BA874" s="756">
        <v>0</v>
      </c>
      <c r="BB874" s="756">
        <v>0</v>
      </c>
      <c r="BC874" s="756">
        <v>0</v>
      </c>
      <c r="BD874" s="756">
        <v>0</v>
      </c>
      <c r="BE874" s="767">
        <f t="shared" si="436"/>
        <v>0</v>
      </c>
      <c r="BF874" s="646">
        <f t="shared" si="437"/>
        <v>0</v>
      </c>
      <c r="BG874" s="594"/>
      <c r="BH874" s="705">
        <f t="shared" si="427"/>
        <v>858</v>
      </c>
      <c r="BI874" s="646">
        <f t="shared" si="438"/>
        <v>0</v>
      </c>
      <c r="BJ874" s="594"/>
      <c r="BK874" s="705">
        <f t="shared" si="439"/>
        <v>858</v>
      </c>
      <c r="BL874" s="756">
        <v>0</v>
      </c>
      <c r="BM874" s="756">
        <v>0</v>
      </c>
      <c r="BN874" s="756">
        <v>0</v>
      </c>
      <c r="BO874" s="756">
        <v>0</v>
      </c>
      <c r="BP874" s="756">
        <v>0</v>
      </c>
      <c r="BQ874" s="756">
        <v>0</v>
      </c>
      <c r="BR874" s="756">
        <v>0</v>
      </c>
      <c r="BS874" s="646">
        <f t="shared" si="450"/>
        <v>0</v>
      </c>
      <c r="BT874" s="594"/>
      <c r="BU874" s="705">
        <f t="shared" si="440"/>
        <v>858</v>
      </c>
      <c r="BV874" s="756">
        <v>0</v>
      </c>
      <c r="BW874" s="756">
        <v>0</v>
      </c>
      <c r="BX874" s="756">
        <v>0</v>
      </c>
      <c r="BY874" s="756">
        <v>0</v>
      </c>
      <c r="BZ874" s="756">
        <v>0</v>
      </c>
      <c r="CA874" s="756">
        <v>0</v>
      </c>
      <c r="CB874" s="756">
        <v>0</v>
      </c>
      <c r="CC874" s="646">
        <f t="shared" si="451"/>
        <v>0</v>
      </c>
      <c r="CD874" s="594"/>
      <c r="CE874" s="705">
        <f t="shared" si="428"/>
        <v>858</v>
      </c>
      <c r="CF874" s="756">
        <f t="shared" si="457"/>
        <v>0</v>
      </c>
      <c r="CG874" s="756">
        <f t="shared" si="457"/>
        <v>0</v>
      </c>
      <c r="CH874" s="756">
        <f t="shared" si="457"/>
        <v>0</v>
      </c>
      <c r="CI874" s="756">
        <f t="shared" si="457"/>
        <v>0</v>
      </c>
      <c r="CJ874" s="756">
        <f t="shared" si="457"/>
        <v>0</v>
      </c>
      <c r="CK874" s="756">
        <f t="shared" si="457"/>
        <v>0</v>
      </c>
      <c r="CL874" s="756">
        <f t="shared" si="455"/>
        <v>0</v>
      </c>
      <c r="CM874" s="646">
        <f t="shared" si="452"/>
        <v>0</v>
      </c>
      <c r="CN874" s="594"/>
      <c r="CO874" s="705">
        <f t="shared" si="429"/>
        <v>858</v>
      </c>
      <c r="CP874" s="756">
        <v>0</v>
      </c>
      <c r="CQ874" s="756">
        <v>0</v>
      </c>
      <c r="CR874" s="756">
        <v>0</v>
      </c>
      <c r="CS874" s="756">
        <v>0</v>
      </c>
      <c r="CT874" s="756">
        <v>0</v>
      </c>
      <c r="CU874" s="756">
        <v>0</v>
      </c>
      <c r="CV874" s="756">
        <v>0</v>
      </c>
      <c r="CW874" s="646">
        <f t="shared" si="453"/>
        <v>0</v>
      </c>
      <c r="CX874" s="685"/>
      <c r="CY874" s="705">
        <f t="shared" si="430"/>
        <v>858</v>
      </c>
      <c r="CZ874" s="756">
        <v>0</v>
      </c>
      <c r="DA874" s="756">
        <v>0</v>
      </c>
      <c r="DB874" s="756">
        <v>0</v>
      </c>
      <c r="DC874" s="756">
        <v>0</v>
      </c>
      <c r="DD874" s="756">
        <v>0</v>
      </c>
      <c r="DE874" s="767">
        <f t="shared" si="441"/>
        <v>0</v>
      </c>
      <c r="DF874" s="756">
        <v>0</v>
      </c>
      <c r="DG874" s="756">
        <v>0</v>
      </c>
      <c r="DH874" s="756">
        <v>0</v>
      </c>
      <c r="DI874" s="756">
        <v>0</v>
      </c>
      <c r="DJ874" s="767">
        <f t="shared" si="442"/>
        <v>0</v>
      </c>
      <c r="DK874" s="715">
        <f t="shared" si="443"/>
        <v>0</v>
      </c>
      <c r="DL874" s="685"/>
      <c r="DM874" s="705">
        <f t="shared" si="431"/>
        <v>858</v>
      </c>
      <c r="DN874" s="715">
        <f t="shared" si="444"/>
        <v>0</v>
      </c>
    </row>
    <row r="875" spans="2:118" x14ac:dyDescent="0.25">
      <c r="B875" s="705">
        <v>859</v>
      </c>
      <c r="C875" s="765">
        <f>(1+_xlfn.XLOOKUP(INT((B875-1)/12)+1,'ZC Curve'!$B$8:$B$107,'ZC Curve'!R$8:R$107,,0))^(1/12)-1</f>
        <v>0</v>
      </c>
      <c r="D875" s="766">
        <f t="shared" si="445"/>
        <v>1</v>
      </c>
      <c r="E875" s="685"/>
      <c r="F875" s="705">
        <v>859</v>
      </c>
      <c r="G875" s="756">
        <v>0</v>
      </c>
      <c r="H875" s="756">
        <v>0</v>
      </c>
      <c r="I875" s="756">
        <v>0</v>
      </c>
      <c r="J875" s="756">
        <v>0</v>
      </c>
      <c r="K875" s="756">
        <v>0</v>
      </c>
      <c r="L875" s="756">
        <v>0</v>
      </c>
      <c r="M875" s="756">
        <v>0</v>
      </c>
      <c r="N875" s="646">
        <f t="shared" si="446"/>
        <v>0</v>
      </c>
      <c r="O875" s="594"/>
      <c r="P875" s="705">
        <f t="shared" si="432"/>
        <v>859</v>
      </c>
      <c r="Q875" s="756">
        <v>0</v>
      </c>
      <c r="R875" s="756">
        <v>0</v>
      </c>
      <c r="S875" s="756">
        <v>0</v>
      </c>
      <c r="T875" s="756">
        <v>0</v>
      </c>
      <c r="U875" s="756">
        <v>0</v>
      </c>
      <c r="V875" s="756">
        <v>0</v>
      </c>
      <c r="W875" s="756">
        <v>0</v>
      </c>
      <c r="X875" s="646">
        <f t="shared" si="447"/>
        <v>0</v>
      </c>
      <c r="Y875" s="594"/>
      <c r="Z875" s="705">
        <f t="shared" si="433"/>
        <v>859</v>
      </c>
      <c r="AA875" s="756">
        <f t="shared" si="456"/>
        <v>0</v>
      </c>
      <c r="AB875" s="756">
        <f t="shared" si="456"/>
        <v>0</v>
      </c>
      <c r="AC875" s="756">
        <f t="shared" si="456"/>
        <v>0</v>
      </c>
      <c r="AD875" s="756">
        <f t="shared" si="456"/>
        <v>0</v>
      </c>
      <c r="AE875" s="756">
        <f t="shared" si="456"/>
        <v>0</v>
      </c>
      <c r="AF875" s="756">
        <f t="shared" si="456"/>
        <v>0</v>
      </c>
      <c r="AG875" s="756">
        <f t="shared" si="454"/>
        <v>0</v>
      </c>
      <c r="AH875" s="646">
        <f t="shared" si="448"/>
        <v>0</v>
      </c>
      <c r="AI875" s="594"/>
      <c r="AJ875" s="705">
        <f t="shared" si="434"/>
        <v>859</v>
      </c>
      <c r="AK875" s="756">
        <v>0</v>
      </c>
      <c r="AL875" s="756">
        <v>0</v>
      </c>
      <c r="AM875" s="756">
        <v>0</v>
      </c>
      <c r="AN875" s="756">
        <v>0</v>
      </c>
      <c r="AO875" s="756">
        <v>0</v>
      </c>
      <c r="AP875" s="756">
        <v>0</v>
      </c>
      <c r="AQ875" s="756">
        <v>0</v>
      </c>
      <c r="AR875" s="646">
        <f t="shared" si="449"/>
        <v>0</v>
      </c>
      <c r="AS875" s="594"/>
      <c r="AT875" s="705">
        <f t="shared" si="435"/>
        <v>859</v>
      </c>
      <c r="AU875" s="756">
        <v>0</v>
      </c>
      <c r="AV875" s="756">
        <v>0</v>
      </c>
      <c r="AW875" s="756">
        <v>0</v>
      </c>
      <c r="AX875" s="756">
        <v>0</v>
      </c>
      <c r="AY875" s="756">
        <v>0</v>
      </c>
      <c r="AZ875" s="767">
        <f t="shared" si="458"/>
        <v>0</v>
      </c>
      <c r="BA875" s="756">
        <v>0</v>
      </c>
      <c r="BB875" s="756">
        <v>0</v>
      </c>
      <c r="BC875" s="756">
        <v>0</v>
      </c>
      <c r="BD875" s="756">
        <v>0</v>
      </c>
      <c r="BE875" s="767">
        <f t="shared" si="436"/>
        <v>0</v>
      </c>
      <c r="BF875" s="646">
        <f t="shared" si="437"/>
        <v>0</v>
      </c>
      <c r="BG875" s="594"/>
      <c r="BH875" s="705">
        <f t="shared" si="427"/>
        <v>859</v>
      </c>
      <c r="BI875" s="646">
        <f t="shared" si="438"/>
        <v>0</v>
      </c>
      <c r="BJ875" s="594"/>
      <c r="BK875" s="705">
        <f t="shared" si="439"/>
        <v>859</v>
      </c>
      <c r="BL875" s="756">
        <v>0</v>
      </c>
      <c r="BM875" s="756">
        <v>0</v>
      </c>
      <c r="BN875" s="756">
        <v>0</v>
      </c>
      <c r="BO875" s="756">
        <v>0</v>
      </c>
      <c r="BP875" s="756">
        <v>0</v>
      </c>
      <c r="BQ875" s="756">
        <v>0</v>
      </c>
      <c r="BR875" s="756">
        <v>0</v>
      </c>
      <c r="BS875" s="646">
        <f t="shared" si="450"/>
        <v>0</v>
      </c>
      <c r="BT875" s="594"/>
      <c r="BU875" s="705">
        <f t="shared" si="440"/>
        <v>859</v>
      </c>
      <c r="BV875" s="756">
        <v>0</v>
      </c>
      <c r="BW875" s="756">
        <v>0</v>
      </c>
      <c r="BX875" s="756">
        <v>0</v>
      </c>
      <c r="BY875" s="756">
        <v>0</v>
      </c>
      <c r="BZ875" s="756">
        <v>0</v>
      </c>
      <c r="CA875" s="756">
        <v>0</v>
      </c>
      <c r="CB875" s="756">
        <v>0</v>
      </c>
      <c r="CC875" s="646">
        <f t="shared" si="451"/>
        <v>0</v>
      </c>
      <c r="CD875" s="594"/>
      <c r="CE875" s="705">
        <f t="shared" si="428"/>
        <v>859</v>
      </c>
      <c r="CF875" s="756">
        <f t="shared" si="457"/>
        <v>0</v>
      </c>
      <c r="CG875" s="756">
        <f t="shared" si="457"/>
        <v>0</v>
      </c>
      <c r="CH875" s="756">
        <f t="shared" si="457"/>
        <v>0</v>
      </c>
      <c r="CI875" s="756">
        <f t="shared" si="457"/>
        <v>0</v>
      </c>
      <c r="CJ875" s="756">
        <f t="shared" si="457"/>
        <v>0</v>
      </c>
      <c r="CK875" s="756">
        <f t="shared" si="457"/>
        <v>0</v>
      </c>
      <c r="CL875" s="756">
        <f t="shared" si="455"/>
        <v>0</v>
      </c>
      <c r="CM875" s="646">
        <f t="shared" si="452"/>
        <v>0</v>
      </c>
      <c r="CN875" s="594"/>
      <c r="CO875" s="705">
        <f t="shared" si="429"/>
        <v>859</v>
      </c>
      <c r="CP875" s="756">
        <v>0</v>
      </c>
      <c r="CQ875" s="756">
        <v>0</v>
      </c>
      <c r="CR875" s="756">
        <v>0</v>
      </c>
      <c r="CS875" s="756">
        <v>0</v>
      </c>
      <c r="CT875" s="756">
        <v>0</v>
      </c>
      <c r="CU875" s="756">
        <v>0</v>
      </c>
      <c r="CV875" s="756">
        <v>0</v>
      </c>
      <c r="CW875" s="646">
        <f t="shared" si="453"/>
        <v>0</v>
      </c>
      <c r="CX875" s="685"/>
      <c r="CY875" s="705">
        <f t="shared" si="430"/>
        <v>859</v>
      </c>
      <c r="CZ875" s="756">
        <v>0</v>
      </c>
      <c r="DA875" s="756">
        <v>0</v>
      </c>
      <c r="DB875" s="756">
        <v>0</v>
      </c>
      <c r="DC875" s="756">
        <v>0</v>
      </c>
      <c r="DD875" s="756">
        <v>0</v>
      </c>
      <c r="DE875" s="767">
        <f t="shared" si="441"/>
        <v>0</v>
      </c>
      <c r="DF875" s="756">
        <v>0</v>
      </c>
      <c r="DG875" s="756">
        <v>0</v>
      </c>
      <c r="DH875" s="756">
        <v>0</v>
      </c>
      <c r="DI875" s="756">
        <v>0</v>
      </c>
      <c r="DJ875" s="767">
        <f t="shared" si="442"/>
        <v>0</v>
      </c>
      <c r="DK875" s="715">
        <f t="shared" si="443"/>
        <v>0</v>
      </c>
      <c r="DL875" s="685"/>
      <c r="DM875" s="705">
        <f t="shared" si="431"/>
        <v>859</v>
      </c>
      <c r="DN875" s="715">
        <f t="shared" si="444"/>
        <v>0</v>
      </c>
    </row>
    <row r="876" spans="2:118" x14ac:dyDescent="0.25">
      <c r="B876" s="705">
        <v>860</v>
      </c>
      <c r="C876" s="765">
        <f>(1+_xlfn.XLOOKUP(INT((B876-1)/12)+1,'ZC Curve'!$B$8:$B$107,'ZC Curve'!R$8:R$107,,0))^(1/12)-1</f>
        <v>0</v>
      </c>
      <c r="D876" s="766">
        <f t="shared" si="445"/>
        <v>1</v>
      </c>
      <c r="E876" s="685"/>
      <c r="F876" s="705">
        <v>860</v>
      </c>
      <c r="G876" s="756">
        <v>0</v>
      </c>
      <c r="H876" s="756">
        <v>0</v>
      </c>
      <c r="I876" s="756">
        <v>0</v>
      </c>
      <c r="J876" s="756">
        <v>0</v>
      </c>
      <c r="K876" s="756">
        <v>0</v>
      </c>
      <c r="L876" s="756">
        <v>0</v>
      </c>
      <c r="M876" s="756">
        <v>0</v>
      </c>
      <c r="N876" s="646">
        <f t="shared" si="446"/>
        <v>0</v>
      </c>
      <c r="O876" s="594"/>
      <c r="P876" s="705">
        <f t="shared" si="432"/>
        <v>860</v>
      </c>
      <c r="Q876" s="756">
        <v>0</v>
      </c>
      <c r="R876" s="756">
        <v>0</v>
      </c>
      <c r="S876" s="756">
        <v>0</v>
      </c>
      <c r="T876" s="756">
        <v>0</v>
      </c>
      <c r="U876" s="756">
        <v>0</v>
      </c>
      <c r="V876" s="756">
        <v>0</v>
      </c>
      <c r="W876" s="756">
        <v>0</v>
      </c>
      <c r="X876" s="646">
        <f t="shared" si="447"/>
        <v>0</v>
      </c>
      <c r="Y876" s="594"/>
      <c r="Z876" s="705">
        <f t="shared" si="433"/>
        <v>860</v>
      </c>
      <c r="AA876" s="756">
        <f t="shared" si="456"/>
        <v>0</v>
      </c>
      <c r="AB876" s="756">
        <f t="shared" si="456"/>
        <v>0</v>
      </c>
      <c r="AC876" s="756">
        <f t="shared" si="456"/>
        <v>0</v>
      </c>
      <c r="AD876" s="756">
        <f t="shared" si="456"/>
        <v>0</v>
      </c>
      <c r="AE876" s="756">
        <f t="shared" si="456"/>
        <v>0</v>
      </c>
      <c r="AF876" s="756">
        <f t="shared" si="456"/>
        <v>0</v>
      </c>
      <c r="AG876" s="756">
        <f t="shared" si="454"/>
        <v>0</v>
      </c>
      <c r="AH876" s="646">
        <f t="shared" si="448"/>
        <v>0</v>
      </c>
      <c r="AI876" s="594"/>
      <c r="AJ876" s="705">
        <f t="shared" si="434"/>
        <v>860</v>
      </c>
      <c r="AK876" s="756">
        <v>0</v>
      </c>
      <c r="AL876" s="756">
        <v>0</v>
      </c>
      <c r="AM876" s="756">
        <v>0</v>
      </c>
      <c r="AN876" s="756">
        <v>0</v>
      </c>
      <c r="AO876" s="756">
        <v>0</v>
      </c>
      <c r="AP876" s="756">
        <v>0</v>
      </c>
      <c r="AQ876" s="756">
        <v>0</v>
      </c>
      <c r="AR876" s="646">
        <f t="shared" si="449"/>
        <v>0</v>
      </c>
      <c r="AS876" s="594"/>
      <c r="AT876" s="705">
        <f t="shared" si="435"/>
        <v>860</v>
      </c>
      <c r="AU876" s="756">
        <v>0</v>
      </c>
      <c r="AV876" s="756">
        <v>0</v>
      </c>
      <c r="AW876" s="756">
        <v>0</v>
      </c>
      <c r="AX876" s="756">
        <v>0</v>
      </c>
      <c r="AY876" s="756">
        <v>0</v>
      </c>
      <c r="AZ876" s="767">
        <f t="shared" si="458"/>
        <v>0</v>
      </c>
      <c r="BA876" s="756">
        <v>0</v>
      </c>
      <c r="BB876" s="756">
        <v>0</v>
      </c>
      <c r="BC876" s="756">
        <v>0</v>
      </c>
      <c r="BD876" s="756">
        <v>0</v>
      </c>
      <c r="BE876" s="767">
        <f t="shared" si="436"/>
        <v>0</v>
      </c>
      <c r="BF876" s="646">
        <f t="shared" si="437"/>
        <v>0</v>
      </c>
      <c r="BG876" s="594"/>
      <c r="BH876" s="705">
        <f t="shared" si="427"/>
        <v>860</v>
      </c>
      <c r="BI876" s="646">
        <f t="shared" si="438"/>
        <v>0</v>
      </c>
      <c r="BJ876" s="594"/>
      <c r="BK876" s="705">
        <f t="shared" si="439"/>
        <v>860</v>
      </c>
      <c r="BL876" s="756">
        <v>0</v>
      </c>
      <c r="BM876" s="756">
        <v>0</v>
      </c>
      <c r="BN876" s="756">
        <v>0</v>
      </c>
      <c r="BO876" s="756">
        <v>0</v>
      </c>
      <c r="BP876" s="756">
        <v>0</v>
      </c>
      <c r="BQ876" s="756">
        <v>0</v>
      </c>
      <c r="BR876" s="756">
        <v>0</v>
      </c>
      <c r="BS876" s="646">
        <f t="shared" si="450"/>
        <v>0</v>
      </c>
      <c r="BT876" s="594"/>
      <c r="BU876" s="705">
        <f t="shared" si="440"/>
        <v>860</v>
      </c>
      <c r="BV876" s="756">
        <v>0</v>
      </c>
      <c r="BW876" s="756">
        <v>0</v>
      </c>
      <c r="BX876" s="756">
        <v>0</v>
      </c>
      <c r="BY876" s="756">
        <v>0</v>
      </c>
      <c r="BZ876" s="756">
        <v>0</v>
      </c>
      <c r="CA876" s="756">
        <v>0</v>
      </c>
      <c r="CB876" s="756">
        <v>0</v>
      </c>
      <c r="CC876" s="646">
        <f t="shared" si="451"/>
        <v>0</v>
      </c>
      <c r="CD876" s="594"/>
      <c r="CE876" s="705">
        <f t="shared" si="428"/>
        <v>860</v>
      </c>
      <c r="CF876" s="756">
        <f t="shared" si="457"/>
        <v>0</v>
      </c>
      <c r="CG876" s="756">
        <f t="shared" si="457"/>
        <v>0</v>
      </c>
      <c r="CH876" s="756">
        <f t="shared" si="457"/>
        <v>0</v>
      </c>
      <c r="CI876" s="756">
        <f t="shared" si="457"/>
        <v>0</v>
      </c>
      <c r="CJ876" s="756">
        <f t="shared" si="457"/>
        <v>0</v>
      </c>
      <c r="CK876" s="756">
        <f t="shared" si="457"/>
        <v>0</v>
      </c>
      <c r="CL876" s="756">
        <f t="shared" si="455"/>
        <v>0</v>
      </c>
      <c r="CM876" s="646">
        <f t="shared" si="452"/>
        <v>0</v>
      </c>
      <c r="CN876" s="594"/>
      <c r="CO876" s="705">
        <f t="shared" si="429"/>
        <v>860</v>
      </c>
      <c r="CP876" s="756">
        <v>0</v>
      </c>
      <c r="CQ876" s="756">
        <v>0</v>
      </c>
      <c r="CR876" s="756">
        <v>0</v>
      </c>
      <c r="CS876" s="756">
        <v>0</v>
      </c>
      <c r="CT876" s="756">
        <v>0</v>
      </c>
      <c r="CU876" s="756">
        <v>0</v>
      </c>
      <c r="CV876" s="756">
        <v>0</v>
      </c>
      <c r="CW876" s="646">
        <f t="shared" si="453"/>
        <v>0</v>
      </c>
      <c r="CX876" s="685"/>
      <c r="CY876" s="705">
        <f t="shared" si="430"/>
        <v>860</v>
      </c>
      <c r="CZ876" s="756">
        <v>0</v>
      </c>
      <c r="DA876" s="756">
        <v>0</v>
      </c>
      <c r="DB876" s="756">
        <v>0</v>
      </c>
      <c r="DC876" s="756">
        <v>0</v>
      </c>
      <c r="DD876" s="756">
        <v>0</v>
      </c>
      <c r="DE876" s="767">
        <f t="shared" si="441"/>
        <v>0</v>
      </c>
      <c r="DF876" s="756">
        <v>0</v>
      </c>
      <c r="DG876" s="756">
        <v>0</v>
      </c>
      <c r="DH876" s="756">
        <v>0</v>
      </c>
      <c r="DI876" s="756">
        <v>0</v>
      </c>
      <c r="DJ876" s="767">
        <f t="shared" si="442"/>
        <v>0</v>
      </c>
      <c r="DK876" s="715">
        <f t="shared" si="443"/>
        <v>0</v>
      </c>
      <c r="DL876" s="685"/>
      <c r="DM876" s="705">
        <f t="shared" si="431"/>
        <v>860</v>
      </c>
      <c r="DN876" s="715">
        <f t="shared" si="444"/>
        <v>0</v>
      </c>
    </row>
    <row r="877" spans="2:118" x14ac:dyDescent="0.25">
      <c r="B877" s="705">
        <v>861</v>
      </c>
      <c r="C877" s="765">
        <f>(1+_xlfn.XLOOKUP(INT((B877-1)/12)+1,'ZC Curve'!$B$8:$B$107,'ZC Curve'!R$8:R$107,,0))^(1/12)-1</f>
        <v>0</v>
      </c>
      <c r="D877" s="766">
        <f t="shared" si="445"/>
        <v>1</v>
      </c>
      <c r="E877" s="685"/>
      <c r="F877" s="705">
        <v>861</v>
      </c>
      <c r="G877" s="756">
        <v>0</v>
      </c>
      <c r="H877" s="756">
        <v>0</v>
      </c>
      <c r="I877" s="756">
        <v>0</v>
      </c>
      <c r="J877" s="756">
        <v>0</v>
      </c>
      <c r="K877" s="756">
        <v>0</v>
      </c>
      <c r="L877" s="756">
        <v>0</v>
      </c>
      <c r="M877" s="756">
        <v>0</v>
      </c>
      <c r="N877" s="646">
        <f t="shared" si="446"/>
        <v>0</v>
      </c>
      <c r="O877" s="594"/>
      <c r="P877" s="705">
        <f t="shared" si="432"/>
        <v>861</v>
      </c>
      <c r="Q877" s="756">
        <v>0</v>
      </c>
      <c r="R877" s="756">
        <v>0</v>
      </c>
      <c r="S877" s="756">
        <v>0</v>
      </c>
      <c r="T877" s="756">
        <v>0</v>
      </c>
      <c r="U877" s="756">
        <v>0</v>
      </c>
      <c r="V877" s="756">
        <v>0</v>
      </c>
      <c r="W877" s="756">
        <v>0</v>
      </c>
      <c r="X877" s="646">
        <f t="shared" si="447"/>
        <v>0</v>
      </c>
      <c r="Y877" s="594"/>
      <c r="Z877" s="705">
        <f t="shared" si="433"/>
        <v>861</v>
      </c>
      <c r="AA877" s="756">
        <f t="shared" si="456"/>
        <v>0</v>
      </c>
      <c r="AB877" s="756">
        <f t="shared" si="456"/>
        <v>0</v>
      </c>
      <c r="AC877" s="756">
        <f t="shared" si="456"/>
        <v>0</v>
      </c>
      <c r="AD877" s="756">
        <f t="shared" si="456"/>
        <v>0</v>
      </c>
      <c r="AE877" s="756">
        <f t="shared" si="456"/>
        <v>0</v>
      </c>
      <c r="AF877" s="756">
        <f t="shared" si="456"/>
        <v>0</v>
      </c>
      <c r="AG877" s="756">
        <f t="shared" si="454"/>
        <v>0</v>
      </c>
      <c r="AH877" s="646">
        <f t="shared" si="448"/>
        <v>0</v>
      </c>
      <c r="AI877" s="594"/>
      <c r="AJ877" s="705">
        <f t="shared" si="434"/>
        <v>861</v>
      </c>
      <c r="AK877" s="756">
        <v>0</v>
      </c>
      <c r="AL877" s="756">
        <v>0</v>
      </c>
      <c r="AM877" s="756">
        <v>0</v>
      </c>
      <c r="AN877" s="756">
        <v>0</v>
      </c>
      <c r="AO877" s="756">
        <v>0</v>
      </c>
      <c r="AP877" s="756">
        <v>0</v>
      </c>
      <c r="AQ877" s="756">
        <v>0</v>
      </c>
      <c r="AR877" s="646">
        <f t="shared" si="449"/>
        <v>0</v>
      </c>
      <c r="AS877" s="594"/>
      <c r="AT877" s="705">
        <f t="shared" si="435"/>
        <v>861</v>
      </c>
      <c r="AU877" s="756">
        <v>0</v>
      </c>
      <c r="AV877" s="756">
        <v>0</v>
      </c>
      <c r="AW877" s="756">
        <v>0</v>
      </c>
      <c r="AX877" s="756">
        <v>0</v>
      </c>
      <c r="AY877" s="756">
        <v>0</v>
      </c>
      <c r="AZ877" s="767">
        <f t="shared" si="458"/>
        <v>0</v>
      </c>
      <c r="BA877" s="756">
        <v>0</v>
      </c>
      <c r="BB877" s="756">
        <v>0</v>
      </c>
      <c r="BC877" s="756">
        <v>0</v>
      </c>
      <c r="BD877" s="756">
        <v>0</v>
      </c>
      <c r="BE877" s="767">
        <f t="shared" si="436"/>
        <v>0</v>
      </c>
      <c r="BF877" s="646">
        <f t="shared" si="437"/>
        <v>0</v>
      </c>
      <c r="BG877" s="594"/>
      <c r="BH877" s="705">
        <f t="shared" si="427"/>
        <v>861</v>
      </c>
      <c r="BI877" s="646">
        <f t="shared" si="438"/>
        <v>0</v>
      </c>
      <c r="BJ877" s="594"/>
      <c r="BK877" s="705">
        <f t="shared" si="439"/>
        <v>861</v>
      </c>
      <c r="BL877" s="756">
        <v>0</v>
      </c>
      <c r="BM877" s="756">
        <v>0</v>
      </c>
      <c r="BN877" s="756">
        <v>0</v>
      </c>
      <c r="BO877" s="756">
        <v>0</v>
      </c>
      <c r="BP877" s="756">
        <v>0</v>
      </c>
      <c r="BQ877" s="756">
        <v>0</v>
      </c>
      <c r="BR877" s="756">
        <v>0</v>
      </c>
      <c r="BS877" s="646">
        <f t="shared" si="450"/>
        <v>0</v>
      </c>
      <c r="BT877" s="594"/>
      <c r="BU877" s="705">
        <f t="shared" si="440"/>
        <v>861</v>
      </c>
      <c r="BV877" s="756">
        <v>0</v>
      </c>
      <c r="BW877" s="756">
        <v>0</v>
      </c>
      <c r="BX877" s="756">
        <v>0</v>
      </c>
      <c r="BY877" s="756">
        <v>0</v>
      </c>
      <c r="BZ877" s="756">
        <v>0</v>
      </c>
      <c r="CA877" s="756">
        <v>0</v>
      </c>
      <c r="CB877" s="756">
        <v>0</v>
      </c>
      <c r="CC877" s="646">
        <f t="shared" si="451"/>
        <v>0</v>
      </c>
      <c r="CD877" s="594"/>
      <c r="CE877" s="705">
        <f t="shared" si="428"/>
        <v>861</v>
      </c>
      <c r="CF877" s="756">
        <f t="shared" si="457"/>
        <v>0</v>
      </c>
      <c r="CG877" s="756">
        <f t="shared" si="457"/>
        <v>0</v>
      </c>
      <c r="CH877" s="756">
        <f t="shared" si="457"/>
        <v>0</v>
      </c>
      <c r="CI877" s="756">
        <f t="shared" si="457"/>
        <v>0</v>
      </c>
      <c r="CJ877" s="756">
        <f t="shared" si="457"/>
        <v>0</v>
      </c>
      <c r="CK877" s="756">
        <f t="shared" si="457"/>
        <v>0</v>
      </c>
      <c r="CL877" s="756">
        <f t="shared" si="455"/>
        <v>0</v>
      </c>
      <c r="CM877" s="646">
        <f t="shared" si="452"/>
        <v>0</v>
      </c>
      <c r="CN877" s="594"/>
      <c r="CO877" s="705">
        <f t="shared" si="429"/>
        <v>861</v>
      </c>
      <c r="CP877" s="756">
        <v>0</v>
      </c>
      <c r="CQ877" s="756">
        <v>0</v>
      </c>
      <c r="CR877" s="756">
        <v>0</v>
      </c>
      <c r="CS877" s="756">
        <v>0</v>
      </c>
      <c r="CT877" s="756">
        <v>0</v>
      </c>
      <c r="CU877" s="756">
        <v>0</v>
      </c>
      <c r="CV877" s="756">
        <v>0</v>
      </c>
      <c r="CW877" s="646">
        <f t="shared" si="453"/>
        <v>0</v>
      </c>
      <c r="CX877" s="685"/>
      <c r="CY877" s="705">
        <f t="shared" si="430"/>
        <v>861</v>
      </c>
      <c r="CZ877" s="756">
        <v>0</v>
      </c>
      <c r="DA877" s="756">
        <v>0</v>
      </c>
      <c r="DB877" s="756">
        <v>0</v>
      </c>
      <c r="DC877" s="756">
        <v>0</v>
      </c>
      <c r="DD877" s="756">
        <v>0</v>
      </c>
      <c r="DE877" s="767">
        <f t="shared" si="441"/>
        <v>0</v>
      </c>
      <c r="DF877" s="756">
        <v>0</v>
      </c>
      <c r="DG877" s="756">
        <v>0</v>
      </c>
      <c r="DH877" s="756">
        <v>0</v>
      </c>
      <c r="DI877" s="756">
        <v>0</v>
      </c>
      <c r="DJ877" s="767">
        <f t="shared" si="442"/>
        <v>0</v>
      </c>
      <c r="DK877" s="715">
        <f t="shared" si="443"/>
        <v>0</v>
      </c>
      <c r="DL877" s="685"/>
      <c r="DM877" s="705">
        <f t="shared" si="431"/>
        <v>861</v>
      </c>
      <c r="DN877" s="715">
        <f t="shared" si="444"/>
        <v>0</v>
      </c>
    </row>
    <row r="878" spans="2:118" x14ac:dyDescent="0.25">
      <c r="B878" s="705">
        <v>862</v>
      </c>
      <c r="C878" s="765">
        <f>(1+_xlfn.XLOOKUP(INT((B878-1)/12)+1,'ZC Curve'!$B$8:$B$107,'ZC Curve'!R$8:R$107,,0))^(1/12)-1</f>
        <v>0</v>
      </c>
      <c r="D878" s="766">
        <f t="shared" si="445"/>
        <v>1</v>
      </c>
      <c r="E878" s="685"/>
      <c r="F878" s="705">
        <v>862</v>
      </c>
      <c r="G878" s="756">
        <v>0</v>
      </c>
      <c r="H878" s="756">
        <v>0</v>
      </c>
      <c r="I878" s="756">
        <v>0</v>
      </c>
      <c r="J878" s="756">
        <v>0</v>
      </c>
      <c r="K878" s="756">
        <v>0</v>
      </c>
      <c r="L878" s="756">
        <v>0</v>
      </c>
      <c r="M878" s="756">
        <v>0</v>
      </c>
      <c r="N878" s="646">
        <f t="shared" si="446"/>
        <v>0</v>
      </c>
      <c r="O878" s="594"/>
      <c r="P878" s="705">
        <f t="shared" si="432"/>
        <v>862</v>
      </c>
      <c r="Q878" s="756">
        <v>0</v>
      </c>
      <c r="R878" s="756">
        <v>0</v>
      </c>
      <c r="S878" s="756">
        <v>0</v>
      </c>
      <c r="T878" s="756">
        <v>0</v>
      </c>
      <c r="U878" s="756">
        <v>0</v>
      </c>
      <c r="V878" s="756">
        <v>0</v>
      </c>
      <c r="W878" s="756">
        <v>0</v>
      </c>
      <c r="X878" s="646">
        <f t="shared" si="447"/>
        <v>0</v>
      </c>
      <c r="Y878" s="594"/>
      <c r="Z878" s="705">
        <f t="shared" si="433"/>
        <v>862</v>
      </c>
      <c r="AA878" s="756">
        <f t="shared" si="456"/>
        <v>0</v>
      </c>
      <c r="AB878" s="756">
        <f t="shared" si="456"/>
        <v>0</v>
      </c>
      <c r="AC878" s="756">
        <f t="shared" si="456"/>
        <v>0</v>
      </c>
      <c r="AD878" s="756">
        <f t="shared" si="456"/>
        <v>0</v>
      </c>
      <c r="AE878" s="756">
        <f t="shared" si="456"/>
        <v>0</v>
      </c>
      <c r="AF878" s="756">
        <f t="shared" si="456"/>
        <v>0</v>
      </c>
      <c r="AG878" s="756">
        <f t="shared" si="454"/>
        <v>0</v>
      </c>
      <c r="AH878" s="646">
        <f t="shared" si="448"/>
        <v>0</v>
      </c>
      <c r="AI878" s="594"/>
      <c r="AJ878" s="705">
        <f t="shared" si="434"/>
        <v>862</v>
      </c>
      <c r="AK878" s="756">
        <v>0</v>
      </c>
      <c r="AL878" s="756">
        <v>0</v>
      </c>
      <c r="AM878" s="756">
        <v>0</v>
      </c>
      <c r="AN878" s="756">
        <v>0</v>
      </c>
      <c r="AO878" s="756">
        <v>0</v>
      </c>
      <c r="AP878" s="756">
        <v>0</v>
      </c>
      <c r="AQ878" s="756">
        <v>0</v>
      </c>
      <c r="AR878" s="646">
        <f t="shared" si="449"/>
        <v>0</v>
      </c>
      <c r="AS878" s="594"/>
      <c r="AT878" s="705">
        <f t="shared" si="435"/>
        <v>862</v>
      </c>
      <c r="AU878" s="756">
        <v>0</v>
      </c>
      <c r="AV878" s="756">
        <v>0</v>
      </c>
      <c r="AW878" s="756">
        <v>0</v>
      </c>
      <c r="AX878" s="756">
        <v>0</v>
      </c>
      <c r="AY878" s="756">
        <v>0</v>
      </c>
      <c r="AZ878" s="767">
        <f t="shared" si="458"/>
        <v>0</v>
      </c>
      <c r="BA878" s="756">
        <v>0</v>
      </c>
      <c r="BB878" s="756">
        <v>0</v>
      </c>
      <c r="BC878" s="756">
        <v>0</v>
      </c>
      <c r="BD878" s="756">
        <v>0</v>
      </c>
      <c r="BE878" s="767">
        <f t="shared" si="436"/>
        <v>0</v>
      </c>
      <c r="BF878" s="646">
        <f t="shared" si="437"/>
        <v>0</v>
      </c>
      <c r="BG878" s="594"/>
      <c r="BH878" s="705">
        <f t="shared" si="427"/>
        <v>862</v>
      </c>
      <c r="BI878" s="646">
        <f t="shared" si="438"/>
        <v>0</v>
      </c>
      <c r="BJ878" s="594"/>
      <c r="BK878" s="705">
        <f t="shared" si="439"/>
        <v>862</v>
      </c>
      <c r="BL878" s="756">
        <v>0</v>
      </c>
      <c r="BM878" s="756">
        <v>0</v>
      </c>
      <c r="BN878" s="756">
        <v>0</v>
      </c>
      <c r="BO878" s="756">
        <v>0</v>
      </c>
      <c r="BP878" s="756">
        <v>0</v>
      </c>
      <c r="BQ878" s="756">
        <v>0</v>
      </c>
      <c r="BR878" s="756">
        <v>0</v>
      </c>
      <c r="BS878" s="646">
        <f t="shared" si="450"/>
        <v>0</v>
      </c>
      <c r="BT878" s="594"/>
      <c r="BU878" s="705">
        <f t="shared" si="440"/>
        <v>862</v>
      </c>
      <c r="BV878" s="756">
        <v>0</v>
      </c>
      <c r="BW878" s="756">
        <v>0</v>
      </c>
      <c r="BX878" s="756">
        <v>0</v>
      </c>
      <c r="BY878" s="756">
        <v>0</v>
      </c>
      <c r="BZ878" s="756">
        <v>0</v>
      </c>
      <c r="CA878" s="756">
        <v>0</v>
      </c>
      <c r="CB878" s="756">
        <v>0</v>
      </c>
      <c r="CC878" s="646">
        <f t="shared" si="451"/>
        <v>0</v>
      </c>
      <c r="CD878" s="594"/>
      <c r="CE878" s="705">
        <f t="shared" si="428"/>
        <v>862</v>
      </c>
      <c r="CF878" s="756">
        <f t="shared" si="457"/>
        <v>0</v>
      </c>
      <c r="CG878" s="756">
        <f t="shared" si="457"/>
        <v>0</v>
      </c>
      <c r="CH878" s="756">
        <f t="shared" si="457"/>
        <v>0</v>
      </c>
      <c r="CI878" s="756">
        <f t="shared" si="457"/>
        <v>0</v>
      </c>
      <c r="CJ878" s="756">
        <f t="shared" si="457"/>
        <v>0</v>
      </c>
      <c r="CK878" s="756">
        <f t="shared" si="457"/>
        <v>0</v>
      </c>
      <c r="CL878" s="756">
        <f t="shared" si="455"/>
        <v>0</v>
      </c>
      <c r="CM878" s="646">
        <f t="shared" si="452"/>
        <v>0</v>
      </c>
      <c r="CN878" s="594"/>
      <c r="CO878" s="705">
        <f t="shared" si="429"/>
        <v>862</v>
      </c>
      <c r="CP878" s="756">
        <v>0</v>
      </c>
      <c r="CQ878" s="756">
        <v>0</v>
      </c>
      <c r="CR878" s="756">
        <v>0</v>
      </c>
      <c r="CS878" s="756">
        <v>0</v>
      </c>
      <c r="CT878" s="756">
        <v>0</v>
      </c>
      <c r="CU878" s="756">
        <v>0</v>
      </c>
      <c r="CV878" s="756">
        <v>0</v>
      </c>
      <c r="CW878" s="646">
        <f t="shared" si="453"/>
        <v>0</v>
      </c>
      <c r="CX878" s="685"/>
      <c r="CY878" s="705">
        <f t="shared" si="430"/>
        <v>862</v>
      </c>
      <c r="CZ878" s="756">
        <v>0</v>
      </c>
      <c r="DA878" s="756">
        <v>0</v>
      </c>
      <c r="DB878" s="756">
        <v>0</v>
      </c>
      <c r="DC878" s="756">
        <v>0</v>
      </c>
      <c r="DD878" s="756">
        <v>0</v>
      </c>
      <c r="DE878" s="767">
        <f t="shared" si="441"/>
        <v>0</v>
      </c>
      <c r="DF878" s="756">
        <v>0</v>
      </c>
      <c r="DG878" s="756">
        <v>0</v>
      </c>
      <c r="DH878" s="756">
        <v>0</v>
      </c>
      <c r="DI878" s="756">
        <v>0</v>
      </c>
      <c r="DJ878" s="767">
        <f t="shared" si="442"/>
        <v>0</v>
      </c>
      <c r="DK878" s="715">
        <f t="shared" si="443"/>
        <v>0</v>
      </c>
      <c r="DL878" s="685"/>
      <c r="DM878" s="705">
        <f t="shared" si="431"/>
        <v>862</v>
      </c>
      <c r="DN878" s="715">
        <f t="shared" si="444"/>
        <v>0</v>
      </c>
    </row>
    <row r="879" spans="2:118" x14ac:dyDescent="0.25">
      <c r="B879" s="705">
        <v>863</v>
      </c>
      <c r="C879" s="765">
        <f>(1+_xlfn.XLOOKUP(INT((B879-1)/12)+1,'ZC Curve'!$B$8:$B$107,'ZC Curve'!R$8:R$107,,0))^(1/12)-1</f>
        <v>0</v>
      </c>
      <c r="D879" s="766">
        <f t="shared" si="445"/>
        <v>1</v>
      </c>
      <c r="E879" s="685"/>
      <c r="F879" s="705">
        <v>863</v>
      </c>
      <c r="G879" s="756">
        <v>0</v>
      </c>
      <c r="H879" s="756">
        <v>0</v>
      </c>
      <c r="I879" s="756">
        <v>0</v>
      </c>
      <c r="J879" s="756">
        <v>0</v>
      </c>
      <c r="K879" s="756">
        <v>0</v>
      </c>
      <c r="L879" s="756">
        <v>0</v>
      </c>
      <c r="M879" s="756">
        <v>0</v>
      </c>
      <c r="N879" s="646">
        <f t="shared" si="446"/>
        <v>0</v>
      </c>
      <c r="O879" s="594"/>
      <c r="P879" s="705">
        <f t="shared" si="432"/>
        <v>863</v>
      </c>
      <c r="Q879" s="756">
        <v>0</v>
      </c>
      <c r="R879" s="756">
        <v>0</v>
      </c>
      <c r="S879" s="756">
        <v>0</v>
      </c>
      <c r="T879" s="756">
        <v>0</v>
      </c>
      <c r="U879" s="756">
        <v>0</v>
      </c>
      <c r="V879" s="756">
        <v>0</v>
      </c>
      <c r="W879" s="756">
        <v>0</v>
      </c>
      <c r="X879" s="646">
        <f t="shared" si="447"/>
        <v>0</v>
      </c>
      <c r="Y879" s="594"/>
      <c r="Z879" s="705">
        <f t="shared" si="433"/>
        <v>863</v>
      </c>
      <c r="AA879" s="756">
        <f t="shared" si="456"/>
        <v>0</v>
      </c>
      <c r="AB879" s="756">
        <f t="shared" si="456"/>
        <v>0</v>
      </c>
      <c r="AC879" s="756">
        <f t="shared" si="456"/>
        <v>0</v>
      </c>
      <c r="AD879" s="756">
        <f t="shared" si="456"/>
        <v>0</v>
      </c>
      <c r="AE879" s="756">
        <f t="shared" si="456"/>
        <v>0</v>
      </c>
      <c r="AF879" s="756">
        <f t="shared" si="456"/>
        <v>0</v>
      </c>
      <c r="AG879" s="756">
        <f t="shared" si="454"/>
        <v>0</v>
      </c>
      <c r="AH879" s="646">
        <f t="shared" si="448"/>
        <v>0</v>
      </c>
      <c r="AI879" s="594"/>
      <c r="AJ879" s="705">
        <f t="shared" si="434"/>
        <v>863</v>
      </c>
      <c r="AK879" s="756">
        <v>0</v>
      </c>
      <c r="AL879" s="756">
        <v>0</v>
      </c>
      <c r="AM879" s="756">
        <v>0</v>
      </c>
      <c r="AN879" s="756">
        <v>0</v>
      </c>
      <c r="AO879" s="756">
        <v>0</v>
      </c>
      <c r="AP879" s="756">
        <v>0</v>
      </c>
      <c r="AQ879" s="756">
        <v>0</v>
      </c>
      <c r="AR879" s="646">
        <f t="shared" si="449"/>
        <v>0</v>
      </c>
      <c r="AS879" s="594"/>
      <c r="AT879" s="705">
        <f t="shared" si="435"/>
        <v>863</v>
      </c>
      <c r="AU879" s="756">
        <v>0</v>
      </c>
      <c r="AV879" s="756">
        <v>0</v>
      </c>
      <c r="AW879" s="756">
        <v>0</v>
      </c>
      <c r="AX879" s="756">
        <v>0</v>
      </c>
      <c r="AY879" s="756">
        <v>0</v>
      </c>
      <c r="AZ879" s="767">
        <f t="shared" si="458"/>
        <v>0</v>
      </c>
      <c r="BA879" s="756">
        <v>0</v>
      </c>
      <c r="BB879" s="756">
        <v>0</v>
      </c>
      <c r="BC879" s="756">
        <v>0</v>
      </c>
      <c r="BD879" s="756">
        <v>0</v>
      </c>
      <c r="BE879" s="767">
        <f t="shared" si="436"/>
        <v>0</v>
      </c>
      <c r="BF879" s="646">
        <f t="shared" si="437"/>
        <v>0</v>
      </c>
      <c r="BG879" s="594"/>
      <c r="BH879" s="705">
        <f t="shared" si="427"/>
        <v>863</v>
      </c>
      <c r="BI879" s="646">
        <f t="shared" si="438"/>
        <v>0</v>
      </c>
      <c r="BJ879" s="594"/>
      <c r="BK879" s="705">
        <f t="shared" si="439"/>
        <v>863</v>
      </c>
      <c r="BL879" s="756">
        <v>0</v>
      </c>
      <c r="BM879" s="756">
        <v>0</v>
      </c>
      <c r="BN879" s="756">
        <v>0</v>
      </c>
      <c r="BO879" s="756">
        <v>0</v>
      </c>
      <c r="BP879" s="756">
        <v>0</v>
      </c>
      <c r="BQ879" s="756">
        <v>0</v>
      </c>
      <c r="BR879" s="756">
        <v>0</v>
      </c>
      <c r="BS879" s="646">
        <f t="shared" si="450"/>
        <v>0</v>
      </c>
      <c r="BT879" s="594"/>
      <c r="BU879" s="705">
        <f t="shared" si="440"/>
        <v>863</v>
      </c>
      <c r="BV879" s="756">
        <v>0</v>
      </c>
      <c r="BW879" s="756">
        <v>0</v>
      </c>
      <c r="BX879" s="756">
        <v>0</v>
      </c>
      <c r="BY879" s="756">
        <v>0</v>
      </c>
      <c r="BZ879" s="756">
        <v>0</v>
      </c>
      <c r="CA879" s="756">
        <v>0</v>
      </c>
      <c r="CB879" s="756">
        <v>0</v>
      </c>
      <c r="CC879" s="646">
        <f t="shared" si="451"/>
        <v>0</v>
      </c>
      <c r="CD879" s="594"/>
      <c r="CE879" s="705">
        <f t="shared" si="428"/>
        <v>863</v>
      </c>
      <c r="CF879" s="756">
        <f t="shared" si="457"/>
        <v>0</v>
      </c>
      <c r="CG879" s="756">
        <f t="shared" si="457"/>
        <v>0</v>
      </c>
      <c r="CH879" s="756">
        <f t="shared" si="457"/>
        <v>0</v>
      </c>
      <c r="CI879" s="756">
        <f t="shared" si="457"/>
        <v>0</v>
      </c>
      <c r="CJ879" s="756">
        <f t="shared" si="457"/>
        <v>0</v>
      </c>
      <c r="CK879" s="756">
        <f t="shared" si="457"/>
        <v>0</v>
      </c>
      <c r="CL879" s="756">
        <f t="shared" si="455"/>
        <v>0</v>
      </c>
      <c r="CM879" s="646">
        <f t="shared" si="452"/>
        <v>0</v>
      </c>
      <c r="CN879" s="594"/>
      <c r="CO879" s="705">
        <f t="shared" si="429"/>
        <v>863</v>
      </c>
      <c r="CP879" s="756">
        <v>0</v>
      </c>
      <c r="CQ879" s="756">
        <v>0</v>
      </c>
      <c r="CR879" s="756">
        <v>0</v>
      </c>
      <c r="CS879" s="756">
        <v>0</v>
      </c>
      <c r="CT879" s="756">
        <v>0</v>
      </c>
      <c r="CU879" s="756">
        <v>0</v>
      </c>
      <c r="CV879" s="756">
        <v>0</v>
      </c>
      <c r="CW879" s="646">
        <f t="shared" si="453"/>
        <v>0</v>
      </c>
      <c r="CX879" s="685"/>
      <c r="CY879" s="705">
        <f t="shared" si="430"/>
        <v>863</v>
      </c>
      <c r="CZ879" s="756">
        <v>0</v>
      </c>
      <c r="DA879" s="756">
        <v>0</v>
      </c>
      <c r="DB879" s="756">
        <v>0</v>
      </c>
      <c r="DC879" s="756">
        <v>0</v>
      </c>
      <c r="DD879" s="756">
        <v>0</v>
      </c>
      <c r="DE879" s="767">
        <f t="shared" si="441"/>
        <v>0</v>
      </c>
      <c r="DF879" s="756">
        <v>0</v>
      </c>
      <c r="DG879" s="756">
        <v>0</v>
      </c>
      <c r="DH879" s="756">
        <v>0</v>
      </c>
      <c r="DI879" s="756">
        <v>0</v>
      </c>
      <c r="DJ879" s="767">
        <f t="shared" si="442"/>
        <v>0</v>
      </c>
      <c r="DK879" s="715">
        <f t="shared" si="443"/>
        <v>0</v>
      </c>
      <c r="DL879" s="685"/>
      <c r="DM879" s="705">
        <f t="shared" si="431"/>
        <v>863</v>
      </c>
      <c r="DN879" s="715">
        <f t="shared" si="444"/>
        <v>0</v>
      </c>
    </row>
    <row r="880" spans="2:118" x14ac:dyDescent="0.25">
      <c r="B880" s="705">
        <v>864</v>
      </c>
      <c r="C880" s="765">
        <f>(1+_xlfn.XLOOKUP(INT((B880-1)/12)+1,'ZC Curve'!$B$8:$B$107,'ZC Curve'!R$8:R$107,,0))^(1/12)-1</f>
        <v>0</v>
      </c>
      <c r="D880" s="766">
        <f t="shared" si="445"/>
        <v>1</v>
      </c>
      <c r="E880" s="685"/>
      <c r="F880" s="705">
        <v>864</v>
      </c>
      <c r="G880" s="756">
        <v>0</v>
      </c>
      <c r="H880" s="756">
        <v>0</v>
      </c>
      <c r="I880" s="756">
        <v>0</v>
      </c>
      <c r="J880" s="756">
        <v>0</v>
      </c>
      <c r="K880" s="756">
        <v>0</v>
      </c>
      <c r="L880" s="756">
        <v>0</v>
      </c>
      <c r="M880" s="756">
        <v>0</v>
      </c>
      <c r="N880" s="646">
        <f t="shared" si="446"/>
        <v>0</v>
      </c>
      <c r="O880" s="594"/>
      <c r="P880" s="705">
        <f t="shared" si="432"/>
        <v>864</v>
      </c>
      <c r="Q880" s="756">
        <v>0</v>
      </c>
      <c r="R880" s="756">
        <v>0</v>
      </c>
      <c r="S880" s="756">
        <v>0</v>
      </c>
      <c r="T880" s="756">
        <v>0</v>
      </c>
      <c r="U880" s="756">
        <v>0</v>
      </c>
      <c r="V880" s="756">
        <v>0</v>
      </c>
      <c r="W880" s="756">
        <v>0</v>
      </c>
      <c r="X880" s="646">
        <f t="shared" si="447"/>
        <v>0</v>
      </c>
      <c r="Y880" s="594"/>
      <c r="Z880" s="705">
        <f t="shared" si="433"/>
        <v>864</v>
      </c>
      <c r="AA880" s="756">
        <f t="shared" si="456"/>
        <v>0</v>
      </c>
      <c r="AB880" s="756">
        <f t="shared" si="456"/>
        <v>0</v>
      </c>
      <c r="AC880" s="756">
        <f t="shared" si="456"/>
        <v>0</v>
      </c>
      <c r="AD880" s="756">
        <f t="shared" si="456"/>
        <v>0</v>
      </c>
      <c r="AE880" s="756">
        <f t="shared" si="456"/>
        <v>0</v>
      </c>
      <c r="AF880" s="756">
        <f t="shared" si="456"/>
        <v>0</v>
      </c>
      <c r="AG880" s="756">
        <f t="shared" si="454"/>
        <v>0</v>
      </c>
      <c r="AH880" s="646">
        <f t="shared" si="448"/>
        <v>0</v>
      </c>
      <c r="AI880" s="594"/>
      <c r="AJ880" s="705">
        <f t="shared" si="434"/>
        <v>864</v>
      </c>
      <c r="AK880" s="756">
        <v>0</v>
      </c>
      <c r="AL880" s="756">
        <v>0</v>
      </c>
      <c r="AM880" s="756">
        <v>0</v>
      </c>
      <c r="AN880" s="756">
        <v>0</v>
      </c>
      <c r="AO880" s="756">
        <v>0</v>
      </c>
      <c r="AP880" s="756">
        <v>0</v>
      </c>
      <c r="AQ880" s="756">
        <v>0</v>
      </c>
      <c r="AR880" s="646">
        <f t="shared" si="449"/>
        <v>0</v>
      </c>
      <c r="AS880" s="594"/>
      <c r="AT880" s="705">
        <f t="shared" si="435"/>
        <v>864</v>
      </c>
      <c r="AU880" s="756">
        <v>0</v>
      </c>
      <c r="AV880" s="756">
        <v>0</v>
      </c>
      <c r="AW880" s="756">
        <v>0</v>
      </c>
      <c r="AX880" s="756">
        <v>0</v>
      </c>
      <c r="AY880" s="756">
        <v>0</v>
      </c>
      <c r="AZ880" s="767">
        <f t="shared" si="458"/>
        <v>0</v>
      </c>
      <c r="BA880" s="756">
        <v>0</v>
      </c>
      <c r="BB880" s="756">
        <v>0</v>
      </c>
      <c r="BC880" s="756">
        <v>0</v>
      </c>
      <c r="BD880" s="756">
        <v>0</v>
      </c>
      <c r="BE880" s="767">
        <f t="shared" si="436"/>
        <v>0</v>
      </c>
      <c r="BF880" s="646">
        <f t="shared" si="437"/>
        <v>0</v>
      </c>
      <c r="BG880" s="594"/>
      <c r="BH880" s="705">
        <f t="shared" si="427"/>
        <v>864</v>
      </c>
      <c r="BI880" s="646">
        <f t="shared" si="438"/>
        <v>0</v>
      </c>
      <c r="BJ880" s="594"/>
      <c r="BK880" s="705">
        <f t="shared" si="439"/>
        <v>864</v>
      </c>
      <c r="BL880" s="756">
        <v>0</v>
      </c>
      <c r="BM880" s="756">
        <v>0</v>
      </c>
      <c r="BN880" s="756">
        <v>0</v>
      </c>
      <c r="BO880" s="756">
        <v>0</v>
      </c>
      <c r="BP880" s="756">
        <v>0</v>
      </c>
      <c r="BQ880" s="756">
        <v>0</v>
      </c>
      <c r="BR880" s="756">
        <v>0</v>
      </c>
      <c r="BS880" s="646">
        <f t="shared" si="450"/>
        <v>0</v>
      </c>
      <c r="BT880" s="594"/>
      <c r="BU880" s="705">
        <f t="shared" si="440"/>
        <v>864</v>
      </c>
      <c r="BV880" s="756">
        <v>0</v>
      </c>
      <c r="BW880" s="756">
        <v>0</v>
      </c>
      <c r="BX880" s="756">
        <v>0</v>
      </c>
      <c r="BY880" s="756">
        <v>0</v>
      </c>
      <c r="BZ880" s="756">
        <v>0</v>
      </c>
      <c r="CA880" s="756">
        <v>0</v>
      </c>
      <c r="CB880" s="756">
        <v>0</v>
      </c>
      <c r="CC880" s="646">
        <f t="shared" si="451"/>
        <v>0</v>
      </c>
      <c r="CD880" s="594"/>
      <c r="CE880" s="705">
        <f t="shared" si="428"/>
        <v>864</v>
      </c>
      <c r="CF880" s="756">
        <f t="shared" si="457"/>
        <v>0</v>
      </c>
      <c r="CG880" s="756">
        <f t="shared" si="457"/>
        <v>0</v>
      </c>
      <c r="CH880" s="756">
        <f t="shared" si="457"/>
        <v>0</v>
      </c>
      <c r="CI880" s="756">
        <f t="shared" si="457"/>
        <v>0</v>
      </c>
      <c r="CJ880" s="756">
        <f t="shared" si="457"/>
        <v>0</v>
      </c>
      <c r="CK880" s="756">
        <f t="shared" si="457"/>
        <v>0</v>
      </c>
      <c r="CL880" s="756">
        <f t="shared" si="455"/>
        <v>0</v>
      </c>
      <c r="CM880" s="646">
        <f t="shared" si="452"/>
        <v>0</v>
      </c>
      <c r="CN880" s="594"/>
      <c r="CO880" s="705">
        <f t="shared" si="429"/>
        <v>864</v>
      </c>
      <c r="CP880" s="756">
        <v>0</v>
      </c>
      <c r="CQ880" s="756">
        <v>0</v>
      </c>
      <c r="CR880" s="756">
        <v>0</v>
      </c>
      <c r="CS880" s="756">
        <v>0</v>
      </c>
      <c r="CT880" s="756">
        <v>0</v>
      </c>
      <c r="CU880" s="756">
        <v>0</v>
      </c>
      <c r="CV880" s="756">
        <v>0</v>
      </c>
      <c r="CW880" s="646">
        <f t="shared" si="453"/>
        <v>0</v>
      </c>
      <c r="CX880" s="685"/>
      <c r="CY880" s="705">
        <f t="shared" si="430"/>
        <v>864</v>
      </c>
      <c r="CZ880" s="756">
        <v>0</v>
      </c>
      <c r="DA880" s="756">
        <v>0</v>
      </c>
      <c r="DB880" s="756">
        <v>0</v>
      </c>
      <c r="DC880" s="756">
        <v>0</v>
      </c>
      <c r="DD880" s="756">
        <v>0</v>
      </c>
      <c r="DE880" s="767">
        <f t="shared" si="441"/>
        <v>0</v>
      </c>
      <c r="DF880" s="756">
        <v>0</v>
      </c>
      <c r="DG880" s="756">
        <v>0</v>
      </c>
      <c r="DH880" s="756">
        <v>0</v>
      </c>
      <c r="DI880" s="756">
        <v>0</v>
      </c>
      <c r="DJ880" s="767">
        <f t="shared" si="442"/>
        <v>0</v>
      </c>
      <c r="DK880" s="715">
        <f t="shared" si="443"/>
        <v>0</v>
      </c>
      <c r="DL880" s="685"/>
      <c r="DM880" s="705">
        <f t="shared" si="431"/>
        <v>864</v>
      </c>
      <c r="DN880" s="715">
        <f t="shared" si="444"/>
        <v>0</v>
      </c>
    </row>
    <row r="881" spans="2:118" x14ac:dyDescent="0.25">
      <c r="B881" s="705">
        <v>865</v>
      </c>
      <c r="C881" s="765">
        <f>(1+_xlfn.XLOOKUP(INT((B881-1)/12)+1,'ZC Curve'!$B$8:$B$107,'ZC Curve'!R$8:R$107,,0))^(1/12)-1</f>
        <v>0</v>
      </c>
      <c r="D881" s="766">
        <f t="shared" si="445"/>
        <v>1</v>
      </c>
      <c r="E881" s="685"/>
      <c r="F881" s="705">
        <v>865</v>
      </c>
      <c r="G881" s="756">
        <v>0</v>
      </c>
      <c r="H881" s="756">
        <v>0</v>
      </c>
      <c r="I881" s="756">
        <v>0</v>
      </c>
      <c r="J881" s="756">
        <v>0</v>
      </c>
      <c r="K881" s="756">
        <v>0</v>
      </c>
      <c r="L881" s="756">
        <v>0</v>
      </c>
      <c r="M881" s="756">
        <v>0</v>
      </c>
      <c r="N881" s="646">
        <f t="shared" si="446"/>
        <v>0</v>
      </c>
      <c r="O881" s="594"/>
      <c r="P881" s="705">
        <f t="shared" si="432"/>
        <v>865</v>
      </c>
      <c r="Q881" s="756">
        <v>0</v>
      </c>
      <c r="R881" s="756">
        <v>0</v>
      </c>
      <c r="S881" s="756">
        <v>0</v>
      </c>
      <c r="T881" s="756">
        <v>0</v>
      </c>
      <c r="U881" s="756">
        <v>0</v>
      </c>
      <c r="V881" s="756">
        <v>0</v>
      </c>
      <c r="W881" s="756">
        <v>0</v>
      </c>
      <c r="X881" s="646">
        <f t="shared" si="447"/>
        <v>0</v>
      </c>
      <c r="Y881" s="594"/>
      <c r="Z881" s="705">
        <f t="shared" si="433"/>
        <v>865</v>
      </c>
      <c r="AA881" s="756">
        <f t="shared" si="456"/>
        <v>0</v>
      </c>
      <c r="AB881" s="756">
        <f t="shared" si="456"/>
        <v>0</v>
      </c>
      <c r="AC881" s="756">
        <f t="shared" si="456"/>
        <v>0</v>
      </c>
      <c r="AD881" s="756">
        <f t="shared" si="456"/>
        <v>0</v>
      </c>
      <c r="AE881" s="756">
        <f t="shared" si="456"/>
        <v>0</v>
      </c>
      <c r="AF881" s="756">
        <f t="shared" si="456"/>
        <v>0</v>
      </c>
      <c r="AG881" s="756">
        <f t="shared" si="454"/>
        <v>0</v>
      </c>
      <c r="AH881" s="646">
        <f t="shared" si="448"/>
        <v>0</v>
      </c>
      <c r="AI881" s="594"/>
      <c r="AJ881" s="705">
        <f t="shared" si="434"/>
        <v>865</v>
      </c>
      <c r="AK881" s="756">
        <v>0</v>
      </c>
      <c r="AL881" s="756">
        <v>0</v>
      </c>
      <c r="AM881" s="756">
        <v>0</v>
      </c>
      <c r="AN881" s="756">
        <v>0</v>
      </c>
      <c r="AO881" s="756">
        <v>0</v>
      </c>
      <c r="AP881" s="756">
        <v>0</v>
      </c>
      <c r="AQ881" s="756">
        <v>0</v>
      </c>
      <c r="AR881" s="646">
        <f t="shared" si="449"/>
        <v>0</v>
      </c>
      <c r="AS881" s="594"/>
      <c r="AT881" s="705">
        <f t="shared" si="435"/>
        <v>865</v>
      </c>
      <c r="AU881" s="756">
        <v>0</v>
      </c>
      <c r="AV881" s="756">
        <v>0</v>
      </c>
      <c r="AW881" s="756">
        <v>0</v>
      </c>
      <c r="AX881" s="756">
        <v>0</v>
      </c>
      <c r="AY881" s="756">
        <v>0</v>
      </c>
      <c r="AZ881" s="767">
        <f t="shared" si="458"/>
        <v>0</v>
      </c>
      <c r="BA881" s="756">
        <v>0</v>
      </c>
      <c r="BB881" s="756">
        <v>0</v>
      </c>
      <c r="BC881" s="756">
        <v>0</v>
      </c>
      <c r="BD881" s="756">
        <v>0</v>
      </c>
      <c r="BE881" s="767">
        <f t="shared" si="436"/>
        <v>0</v>
      </c>
      <c r="BF881" s="646">
        <f t="shared" si="437"/>
        <v>0</v>
      </c>
      <c r="BG881" s="594"/>
      <c r="BH881" s="705">
        <f t="shared" si="427"/>
        <v>865</v>
      </c>
      <c r="BI881" s="646">
        <f t="shared" si="438"/>
        <v>0</v>
      </c>
      <c r="BJ881" s="594"/>
      <c r="BK881" s="705">
        <f t="shared" si="439"/>
        <v>865</v>
      </c>
      <c r="BL881" s="756">
        <v>0</v>
      </c>
      <c r="BM881" s="756">
        <v>0</v>
      </c>
      <c r="BN881" s="756">
        <v>0</v>
      </c>
      <c r="BO881" s="756">
        <v>0</v>
      </c>
      <c r="BP881" s="756">
        <v>0</v>
      </c>
      <c r="BQ881" s="756">
        <v>0</v>
      </c>
      <c r="BR881" s="756">
        <v>0</v>
      </c>
      <c r="BS881" s="646">
        <f t="shared" si="450"/>
        <v>0</v>
      </c>
      <c r="BT881" s="594"/>
      <c r="BU881" s="705">
        <f t="shared" si="440"/>
        <v>865</v>
      </c>
      <c r="BV881" s="756">
        <v>0</v>
      </c>
      <c r="BW881" s="756">
        <v>0</v>
      </c>
      <c r="BX881" s="756">
        <v>0</v>
      </c>
      <c r="BY881" s="756">
        <v>0</v>
      </c>
      <c r="BZ881" s="756">
        <v>0</v>
      </c>
      <c r="CA881" s="756">
        <v>0</v>
      </c>
      <c r="CB881" s="756">
        <v>0</v>
      </c>
      <c r="CC881" s="646">
        <f t="shared" si="451"/>
        <v>0</v>
      </c>
      <c r="CD881" s="594"/>
      <c r="CE881" s="705">
        <f t="shared" si="428"/>
        <v>865</v>
      </c>
      <c r="CF881" s="756">
        <f t="shared" si="457"/>
        <v>0</v>
      </c>
      <c r="CG881" s="756">
        <f t="shared" si="457"/>
        <v>0</v>
      </c>
      <c r="CH881" s="756">
        <f t="shared" si="457"/>
        <v>0</v>
      </c>
      <c r="CI881" s="756">
        <f t="shared" si="457"/>
        <v>0</v>
      </c>
      <c r="CJ881" s="756">
        <f t="shared" si="457"/>
        <v>0</v>
      </c>
      <c r="CK881" s="756">
        <f t="shared" si="457"/>
        <v>0</v>
      </c>
      <c r="CL881" s="756">
        <f t="shared" si="455"/>
        <v>0</v>
      </c>
      <c r="CM881" s="646">
        <f t="shared" si="452"/>
        <v>0</v>
      </c>
      <c r="CN881" s="594"/>
      <c r="CO881" s="705">
        <f t="shared" si="429"/>
        <v>865</v>
      </c>
      <c r="CP881" s="756">
        <v>0</v>
      </c>
      <c r="CQ881" s="756">
        <v>0</v>
      </c>
      <c r="CR881" s="756">
        <v>0</v>
      </c>
      <c r="CS881" s="756">
        <v>0</v>
      </c>
      <c r="CT881" s="756">
        <v>0</v>
      </c>
      <c r="CU881" s="756">
        <v>0</v>
      </c>
      <c r="CV881" s="756">
        <v>0</v>
      </c>
      <c r="CW881" s="646">
        <f t="shared" si="453"/>
        <v>0</v>
      </c>
      <c r="CX881" s="685"/>
      <c r="CY881" s="705">
        <f t="shared" si="430"/>
        <v>865</v>
      </c>
      <c r="CZ881" s="756">
        <v>0</v>
      </c>
      <c r="DA881" s="756">
        <v>0</v>
      </c>
      <c r="DB881" s="756">
        <v>0</v>
      </c>
      <c r="DC881" s="756">
        <v>0</v>
      </c>
      <c r="DD881" s="756">
        <v>0</v>
      </c>
      <c r="DE881" s="767">
        <f t="shared" si="441"/>
        <v>0</v>
      </c>
      <c r="DF881" s="756">
        <v>0</v>
      </c>
      <c r="DG881" s="756">
        <v>0</v>
      </c>
      <c r="DH881" s="756">
        <v>0</v>
      </c>
      <c r="DI881" s="756">
        <v>0</v>
      </c>
      <c r="DJ881" s="767">
        <f t="shared" si="442"/>
        <v>0</v>
      </c>
      <c r="DK881" s="715">
        <f t="shared" si="443"/>
        <v>0</v>
      </c>
      <c r="DL881" s="685"/>
      <c r="DM881" s="705">
        <f t="shared" si="431"/>
        <v>865</v>
      </c>
      <c r="DN881" s="715">
        <f t="shared" si="444"/>
        <v>0</v>
      </c>
    </row>
    <row r="882" spans="2:118" x14ac:dyDescent="0.25">
      <c r="B882" s="705">
        <v>866</v>
      </c>
      <c r="C882" s="765">
        <f>(1+_xlfn.XLOOKUP(INT((B882-1)/12)+1,'ZC Curve'!$B$8:$B$107,'ZC Curve'!R$8:R$107,,0))^(1/12)-1</f>
        <v>0</v>
      </c>
      <c r="D882" s="766">
        <f t="shared" si="445"/>
        <v>1</v>
      </c>
      <c r="E882" s="685"/>
      <c r="F882" s="705">
        <v>866</v>
      </c>
      <c r="G882" s="756">
        <v>0</v>
      </c>
      <c r="H882" s="756">
        <v>0</v>
      </c>
      <c r="I882" s="756">
        <v>0</v>
      </c>
      <c r="J882" s="756">
        <v>0</v>
      </c>
      <c r="K882" s="756">
        <v>0</v>
      </c>
      <c r="L882" s="756">
        <v>0</v>
      </c>
      <c r="M882" s="756">
        <v>0</v>
      </c>
      <c r="N882" s="646">
        <f t="shared" si="446"/>
        <v>0</v>
      </c>
      <c r="O882" s="594"/>
      <c r="P882" s="705">
        <f t="shared" si="432"/>
        <v>866</v>
      </c>
      <c r="Q882" s="756">
        <v>0</v>
      </c>
      <c r="R882" s="756">
        <v>0</v>
      </c>
      <c r="S882" s="756">
        <v>0</v>
      </c>
      <c r="T882" s="756">
        <v>0</v>
      </c>
      <c r="U882" s="756">
        <v>0</v>
      </c>
      <c r="V882" s="756">
        <v>0</v>
      </c>
      <c r="W882" s="756">
        <v>0</v>
      </c>
      <c r="X882" s="646">
        <f t="shared" si="447"/>
        <v>0</v>
      </c>
      <c r="Y882" s="594"/>
      <c r="Z882" s="705">
        <f t="shared" si="433"/>
        <v>866</v>
      </c>
      <c r="AA882" s="756">
        <f t="shared" si="456"/>
        <v>0</v>
      </c>
      <c r="AB882" s="756">
        <f t="shared" si="456"/>
        <v>0</v>
      </c>
      <c r="AC882" s="756">
        <f t="shared" si="456"/>
        <v>0</v>
      </c>
      <c r="AD882" s="756">
        <f t="shared" si="456"/>
        <v>0</v>
      </c>
      <c r="AE882" s="756">
        <f t="shared" si="456"/>
        <v>0</v>
      </c>
      <c r="AF882" s="756">
        <f t="shared" si="456"/>
        <v>0</v>
      </c>
      <c r="AG882" s="756">
        <f t="shared" si="454"/>
        <v>0</v>
      </c>
      <c r="AH882" s="646">
        <f t="shared" si="448"/>
        <v>0</v>
      </c>
      <c r="AI882" s="594"/>
      <c r="AJ882" s="705">
        <f t="shared" si="434"/>
        <v>866</v>
      </c>
      <c r="AK882" s="756">
        <v>0</v>
      </c>
      <c r="AL882" s="756">
        <v>0</v>
      </c>
      <c r="AM882" s="756">
        <v>0</v>
      </c>
      <c r="AN882" s="756">
        <v>0</v>
      </c>
      <c r="AO882" s="756">
        <v>0</v>
      </c>
      <c r="AP882" s="756">
        <v>0</v>
      </c>
      <c r="AQ882" s="756">
        <v>0</v>
      </c>
      <c r="AR882" s="646">
        <f t="shared" si="449"/>
        <v>0</v>
      </c>
      <c r="AS882" s="594"/>
      <c r="AT882" s="705">
        <f t="shared" si="435"/>
        <v>866</v>
      </c>
      <c r="AU882" s="756">
        <v>0</v>
      </c>
      <c r="AV882" s="756">
        <v>0</v>
      </c>
      <c r="AW882" s="756">
        <v>0</v>
      </c>
      <c r="AX882" s="756">
        <v>0</v>
      </c>
      <c r="AY882" s="756">
        <v>0</v>
      </c>
      <c r="AZ882" s="767">
        <f t="shared" si="458"/>
        <v>0</v>
      </c>
      <c r="BA882" s="756">
        <v>0</v>
      </c>
      <c r="BB882" s="756">
        <v>0</v>
      </c>
      <c r="BC882" s="756">
        <v>0</v>
      </c>
      <c r="BD882" s="756">
        <v>0</v>
      </c>
      <c r="BE882" s="767">
        <f t="shared" si="436"/>
        <v>0</v>
      </c>
      <c r="BF882" s="646">
        <f t="shared" si="437"/>
        <v>0</v>
      </c>
      <c r="BG882" s="594"/>
      <c r="BH882" s="705">
        <f t="shared" si="427"/>
        <v>866</v>
      </c>
      <c r="BI882" s="646">
        <f t="shared" si="438"/>
        <v>0</v>
      </c>
      <c r="BJ882" s="594"/>
      <c r="BK882" s="705">
        <f t="shared" si="439"/>
        <v>866</v>
      </c>
      <c r="BL882" s="756">
        <v>0</v>
      </c>
      <c r="BM882" s="756">
        <v>0</v>
      </c>
      <c r="BN882" s="756">
        <v>0</v>
      </c>
      <c r="BO882" s="756">
        <v>0</v>
      </c>
      <c r="BP882" s="756">
        <v>0</v>
      </c>
      <c r="BQ882" s="756">
        <v>0</v>
      </c>
      <c r="BR882" s="756">
        <v>0</v>
      </c>
      <c r="BS882" s="646">
        <f t="shared" si="450"/>
        <v>0</v>
      </c>
      <c r="BT882" s="594"/>
      <c r="BU882" s="705">
        <f t="shared" si="440"/>
        <v>866</v>
      </c>
      <c r="BV882" s="756">
        <v>0</v>
      </c>
      <c r="BW882" s="756">
        <v>0</v>
      </c>
      <c r="BX882" s="756">
        <v>0</v>
      </c>
      <c r="BY882" s="756">
        <v>0</v>
      </c>
      <c r="BZ882" s="756">
        <v>0</v>
      </c>
      <c r="CA882" s="756">
        <v>0</v>
      </c>
      <c r="CB882" s="756">
        <v>0</v>
      </c>
      <c r="CC882" s="646">
        <f t="shared" si="451"/>
        <v>0</v>
      </c>
      <c r="CD882" s="594"/>
      <c r="CE882" s="705">
        <f t="shared" si="428"/>
        <v>866</v>
      </c>
      <c r="CF882" s="756">
        <f t="shared" si="457"/>
        <v>0</v>
      </c>
      <c r="CG882" s="756">
        <f t="shared" si="457"/>
        <v>0</v>
      </c>
      <c r="CH882" s="756">
        <f t="shared" si="457"/>
        <v>0</v>
      </c>
      <c r="CI882" s="756">
        <f t="shared" si="457"/>
        <v>0</v>
      </c>
      <c r="CJ882" s="756">
        <f t="shared" si="457"/>
        <v>0</v>
      </c>
      <c r="CK882" s="756">
        <f t="shared" si="457"/>
        <v>0</v>
      </c>
      <c r="CL882" s="756">
        <f t="shared" si="455"/>
        <v>0</v>
      </c>
      <c r="CM882" s="646">
        <f t="shared" si="452"/>
        <v>0</v>
      </c>
      <c r="CN882" s="594"/>
      <c r="CO882" s="705">
        <f t="shared" si="429"/>
        <v>866</v>
      </c>
      <c r="CP882" s="756">
        <v>0</v>
      </c>
      <c r="CQ882" s="756">
        <v>0</v>
      </c>
      <c r="CR882" s="756">
        <v>0</v>
      </c>
      <c r="CS882" s="756">
        <v>0</v>
      </c>
      <c r="CT882" s="756">
        <v>0</v>
      </c>
      <c r="CU882" s="756">
        <v>0</v>
      </c>
      <c r="CV882" s="756">
        <v>0</v>
      </c>
      <c r="CW882" s="646">
        <f t="shared" si="453"/>
        <v>0</v>
      </c>
      <c r="CX882" s="685"/>
      <c r="CY882" s="705">
        <f t="shared" si="430"/>
        <v>866</v>
      </c>
      <c r="CZ882" s="756">
        <v>0</v>
      </c>
      <c r="DA882" s="756">
        <v>0</v>
      </c>
      <c r="DB882" s="756">
        <v>0</v>
      </c>
      <c r="DC882" s="756">
        <v>0</v>
      </c>
      <c r="DD882" s="756">
        <v>0</v>
      </c>
      <c r="DE882" s="767">
        <f t="shared" si="441"/>
        <v>0</v>
      </c>
      <c r="DF882" s="756">
        <v>0</v>
      </c>
      <c r="DG882" s="756">
        <v>0</v>
      </c>
      <c r="DH882" s="756">
        <v>0</v>
      </c>
      <c r="DI882" s="756">
        <v>0</v>
      </c>
      <c r="DJ882" s="767">
        <f t="shared" si="442"/>
        <v>0</v>
      </c>
      <c r="DK882" s="715">
        <f t="shared" si="443"/>
        <v>0</v>
      </c>
      <c r="DL882" s="685"/>
      <c r="DM882" s="705">
        <f t="shared" si="431"/>
        <v>866</v>
      </c>
      <c r="DN882" s="715">
        <f t="shared" si="444"/>
        <v>0</v>
      </c>
    </row>
    <row r="883" spans="2:118" x14ac:dyDescent="0.25">
      <c r="B883" s="705">
        <v>867</v>
      </c>
      <c r="C883" s="765">
        <f>(1+_xlfn.XLOOKUP(INT((B883-1)/12)+1,'ZC Curve'!$B$8:$B$107,'ZC Curve'!R$8:R$107,,0))^(1/12)-1</f>
        <v>0</v>
      </c>
      <c r="D883" s="766">
        <f t="shared" si="445"/>
        <v>1</v>
      </c>
      <c r="E883" s="685"/>
      <c r="F883" s="705">
        <v>867</v>
      </c>
      <c r="G883" s="756">
        <v>0</v>
      </c>
      <c r="H883" s="756">
        <v>0</v>
      </c>
      <c r="I883" s="756">
        <v>0</v>
      </c>
      <c r="J883" s="756">
        <v>0</v>
      </c>
      <c r="K883" s="756">
        <v>0</v>
      </c>
      <c r="L883" s="756">
        <v>0</v>
      </c>
      <c r="M883" s="756">
        <v>0</v>
      </c>
      <c r="N883" s="646">
        <f t="shared" si="446"/>
        <v>0</v>
      </c>
      <c r="O883" s="594"/>
      <c r="P883" s="705">
        <f t="shared" si="432"/>
        <v>867</v>
      </c>
      <c r="Q883" s="756">
        <v>0</v>
      </c>
      <c r="R883" s="756">
        <v>0</v>
      </c>
      <c r="S883" s="756">
        <v>0</v>
      </c>
      <c r="T883" s="756">
        <v>0</v>
      </c>
      <c r="U883" s="756">
        <v>0</v>
      </c>
      <c r="V883" s="756">
        <v>0</v>
      </c>
      <c r="W883" s="756">
        <v>0</v>
      </c>
      <c r="X883" s="646">
        <f t="shared" si="447"/>
        <v>0</v>
      </c>
      <c r="Y883" s="594"/>
      <c r="Z883" s="705">
        <f t="shared" si="433"/>
        <v>867</v>
      </c>
      <c r="AA883" s="756">
        <f t="shared" si="456"/>
        <v>0</v>
      </c>
      <c r="AB883" s="756">
        <f t="shared" si="456"/>
        <v>0</v>
      </c>
      <c r="AC883" s="756">
        <f t="shared" si="456"/>
        <v>0</v>
      </c>
      <c r="AD883" s="756">
        <f t="shared" si="456"/>
        <v>0</v>
      </c>
      <c r="AE883" s="756">
        <f t="shared" si="456"/>
        <v>0</v>
      </c>
      <c r="AF883" s="756">
        <f t="shared" si="456"/>
        <v>0</v>
      </c>
      <c r="AG883" s="756">
        <f t="shared" si="454"/>
        <v>0</v>
      </c>
      <c r="AH883" s="646">
        <f t="shared" si="448"/>
        <v>0</v>
      </c>
      <c r="AI883" s="594"/>
      <c r="AJ883" s="705">
        <f t="shared" si="434"/>
        <v>867</v>
      </c>
      <c r="AK883" s="756">
        <v>0</v>
      </c>
      <c r="AL883" s="756">
        <v>0</v>
      </c>
      <c r="AM883" s="756">
        <v>0</v>
      </c>
      <c r="AN883" s="756">
        <v>0</v>
      </c>
      <c r="AO883" s="756">
        <v>0</v>
      </c>
      <c r="AP883" s="756">
        <v>0</v>
      </c>
      <c r="AQ883" s="756">
        <v>0</v>
      </c>
      <c r="AR883" s="646">
        <f t="shared" si="449"/>
        <v>0</v>
      </c>
      <c r="AS883" s="594"/>
      <c r="AT883" s="705">
        <f t="shared" si="435"/>
        <v>867</v>
      </c>
      <c r="AU883" s="756">
        <v>0</v>
      </c>
      <c r="AV883" s="756">
        <v>0</v>
      </c>
      <c r="AW883" s="756">
        <v>0</v>
      </c>
      <c r="AX883" s="756">
        <v>0</v>
      </c>
      <c r="AY883" s="756">
        <v>0</v>
      </c>
      <c r="AZ883" s="767">
        <f t="shared" si="458"/>
        <v>0</v>
      </c>
      <c r="BA883" s="756">
        <v>0</v>
      </c>
      <c r="BB883" s="756">
        <v>0</v>
      </c>
      <c r="BC883" s="756">
        <v>0</v>
      </c>
      <c r="BD883" s="756">
        <v>0</v>
      </c>
      <c r="BE883" s="767">
        <f t="shared" si="436"/>
        <v>0</v>
      </c>
      <c r="BF883" s="646">
        <f t="shared" si="437"/>
        <v>0</v>
      </c>
      <c r="BG883" s="594"/>
      <c r="BH883" s="705">
        <f t="shared" si="427"/>
        <v>867</v>
      </c>
      <c r="BI883" s="646">
        <f t="shared" si="438"/>
        <v>0</v>
      </c>
      <c r="BJ883" s="594"/>
      <c r="BK883" s="705">
        <f t="shared" si="439"/>
        <v>867</v>
      </c>
      <c r="BL883" s="756">
        <v>0</v>
      </c>
      <c r="BM883" s="756">
        <v>0</v>
      </c>
      <c r="BN883" s="756">
        <v>0</v>
      </c>
      <c r="BO883" s="756">
        <v>0</v>
      </c>
      <c r="BP883" s="756">
        <v>0</v>
      </c>
      <c r="BQ883" s="756">
        <v>0</v>
      </c>
      <c r="BR883" s="756">
        <v>0</v>
      </c>
      <c r="BS883" s="646">
        <f t="shared" si="450"/>
        <v>0</v>
      </c>
      <c r="BT883" s="594"/>
      <c r="BU883" s="705">
        <f t="shared" si="440"/>
        <v>867</v>
      </c>
      <c r="BV883" s="756">
        <v>0</v>
      </c>
      <c r="BW883" s="756">
        <v>0</v>
      </c>
      <c r="BX883" s="756">
        <v>0</v>
      </c>
      <c r="BY883" s="756">
        <v>0</v>
      </c>
      <c r="BZ883" s="756">
        <v>0</v>
      </c>
      <c r="CA883" s="756">
        <v>0</v>
      </c>
      <c r="CB883" s="756">
        <v>0</v>
      </c>
      <c r="CC883" s="646">
        <f t="shared" si="451"/>
        <v>0</v>
      </c>
      <c r="CD883" s="594"/>
      <c r="CE883" s="705">
        <f t="shared" si="428"/>
        <v>867</v>
      </c>
      <c r="CF883" s="756">
        <f t="shared" si="457"/>
        <v>0</v>
      </c>
      <c r="CG883" s="756">
        <f t="shared" si="457"/>
        <v>0</v>
      </c>
      <c r="CH883" s="756">
        <f t="shared" si="457"/>
        <v>0</v>
      </c>
      <c r="CI883" s="756">
        <f t="shared" si="457"/>
        <v>0</v>
      </c>
      <c r="CJ883" s="756">
        <f t="shared" si="457"/>
        <v>0</v>
      </c>
      <c r="CK883" s="756">
        <f t="shared" si="457"/>
        <v>0</v>
      </c>
      <c r="CL883" s="756">
        <f t="shared" si="455"/>
        <v>0</v>
      </c>
      <c r="CM883" s="646">
        <f t="shared" si="452"/>
        <v>0</v>
      </c>
      <c r="CN883" s="594"/>
      <c r="CO883" s="705">
        <f t="shared" si="429"/>
        <v>867</v>
      </c>
      <c r="CP883" s="756">
        <v>0</v>
      </c>
      <c r="CQ883" s="756">
        <v>0</v>
      </c>
      <c r="CR883" s="756">
        <v>0</v>
      </c>
      <c r="CS883" s="756">
        <v>0</v>
      </c>
      <c r="CT883" s="756">
        <v>0</v>
      </c>
      <c r="CU883" s="756">
        <v>0</v>
      </c>
      <c r="CV883" s="756">
        <v>0</v>
      </c>
      <c r="CW883" s="646">
        <f t="shared" si="453"/>
        <v>0</v>
      </c>
      <c r="CX883" s="685"/>
      <c r="CY883" s="705">
        <f t="shared" si="430"/>
        <v>867</v>
      </c>
      <c r="CZ883" s="756">
        <v>0</v>
      </c>
      <c r="DA883" s="756">
        <v>0</v>
      </c>
      <c r="DB883" s="756">
        <v>0</v>
      </c>
      <c r="DC883" s="756">
        <v>0</v>
      </c>
      <c r="DD883" s="756">
        <v>0</v>
      </c>
      <c r="DE883" s="767">
        <f t="shared" si="441"/>
        <v>0</v>
      </c>
      <c r="DF883" s="756">
        <v>0</v>
      </c>
      <c r="DG883" s="756">
        <v>0</v>
      </c>
      <c r="DH883" s="756">
        <v>0</v>
      </c>
      <c r="DI883" s="756">
        <v>0</v>
      </c>
      <c r="DJ883" s="767">
        <f t="shared" si="442"/>
        <v>0</v>
      </c>
      <c r="DK883" s="715">
        <f t="shared" si="443"/>
        <v>0</v>
      </c>
      <c r="DL883" s="685"/>
      <c r="DM883" s="705">
        <f t="shared" si="431"/>
        <v>867</v>
      </c>
      <c r="DN883" s="715">
        <f t="shared" si="444"/>
        <v>0</v>
      </c>
    </row>
    <row r="884" spans="2:118" x14ac:dyDescent="0.25">
      <c r="B884" s="705">
        <v>868</v>
      </c>
      <c r="C884" s="765">
        <f>(1+_xlfn.XLOOKUP(INT((B884-1)/12)+1,'ZC Curve'!$B$8:$B$107,'ZC Curve'!R$8:R$107,,0))^(1/12)-1</f>
        <v>0</v>
      </c>
      <c r="D884" s="766">
        <f t="shared" si="445"/>
        <v>1</v>
      </c>
      <c r="E884" s="685"/>
      <c r="F884" s="705">
        <v>868</v>
      </c>
      <c r="G884" s="756">
        <v>0</v>
      </c>
      <c r="H884" s="756">
        <v>0</v>
      </c>
      <c r="I884" s="756">
        <v>0</v>
      </c>
      <c r="J884" s="756">
        <v>0</v>
      </c>
      <c r="K884" s="756">
        <v>0</v>
      </c>
      <c r="L884" s="756">
        <v>0</v>
      </c>
      <c r="M884" s="756">
        <v>0</v>
      </c>
      <c r="N884" s="646">
        <f t="shared" si="446"/>
        <v>0</v>
      </c>
      <c r="O884" s="594"/>
      <c r="P884" s="705">
        <f t="shared" si="432"/>
        <v>868</v>
      </c>
      <c r="Q884" s="756">
        <v>0</v>
      </c>
      <c r="R884" s="756">
        <v>0</v>
      </c>
      <c r="S884" s="756">
        <v>0</v>
      </c>
      <c r="T884" s="756">
        <v>0</v>
      </c>
      <c r="U884" s="756">
        <v>0</v>
      </c>
      <c r="V884" s="756">
        <v>0</v>
      </c>
      <c r="W884" s="756">
        <v>0</v>
      </c>
      <c r="X884" s="646">
        <f t="shared" si="447"/>
        <v>0</v>
      </c>
      <c r="Y884" s="594"/>
      <c r="Z884" s="705">
        <f t="shared" si="433"/>
        <v>868</v>
      </c>
      <c r="AA884" s="756">
        <f t="shared" si="456"/>
        <v>0</v>
      </c>
      <c r="AB884" s="756">
        <f t="shared" si="456"/>
        <v>0</v>
      </c>
      <c r="AC884" s="756">
        <f t="shared" si="456"/>
        <v>0</v>
      </c>
      <c r="AD884" s="756">
        <f t="shared" si="456"/>
        <v>0</v>
      </c>
      <c r="AE884" s="756">
        <f t="shared" si="456"/>
        <v>0</v>
      </c>
      <c r="AF884" s="756">
        <f t="shared" si="456"/>
        <v>0</v>
      </c>
      <c r="AG884" s="756">
        <f t="shared" si="454"/>
        <v>0</v>
      </c>
      <c r="AH884" s="646">
        <f t="shared" si="448"/>
        <v>0</v>
      </c>
      <c r="AI884" s="594"/>
      <c r="AJ884" s="705">
        <f t="shared" si="434"/>
        <v>868</v>
      </c>
      <c r="AK884" s="756">
        <v>0</v>
      </c>
      <c r="AL884" s="756">
        <v>0</v>
      </c>
      <c r="AM884" s="756">
        <v>0</v>
      </c>
      <c r="AN884" s="756">
        <v>0</v>
      </c>
      <c r="AO884" s="756">
        <v>0</v>
      </c>
      <c r="AP884" s="756">
        <v>0</v>
      </c>
      <c r="AQ884" s="756">
        <v>0</v>
      </c>
      <c r="AR884" s="646">
        <f t="shared" si="449"/>
        <v>0</v>
      </c>
      <c r="AS884" s="594"/>
      <c r="AT884" s="705">
        <f t="shared" si="435"/>
        <v>868</v>
      </c>
      <c r="AU884" s="756">
        <v>0</v>
      </c>
      <c r="AV884" s="756">
        <v>0</v>
      </c>
      <c r="AW884" s="756">
        <v>0</v>
      </c>
      <c r="AX884" s="756">
        <v>0</v>
      </c>
      <c r="AY884" s="756">
        <v>0</v>
      </c>
      <c r="AZ884" s="767">
        <f t="shared" si="458"/>
        <v>0</v>
      </c>
      <c r="BA884" s="756">
        <v>0</v>
      </c>
      <c r="BB884" s="756">
        <v>0</v>
      </c>
      <c r="BC884" s="756">
        <v>0</v>
      </c>
      <c r="BD884" s="756">
        <v>0</v>
      </c>
      <c r="BE884" s="767">
        <f t="shared" si="436"/>
        <v>0</v>
      </c>
      <c r="BF884" s="646">
        <f t="shared" si="437"/>
        <v>0</v>
      </c>
      <c r="BG884" s="594"/>
      <c r="BH884" s="705">
        <f t="shared" si="427"/>
        <v>868</v>
      </c>
      <c r="BI884" s="646">
        <f t="shared" si="438"/>
        <v>0</v>
      </c>
      <c r="BJ884" s="594"/>
      <c r="BK884" s="705">
        <f t="shared" si="439"/>
        <v>868</v>
      </c>
      <c r="BL884" s="756">
        <v>0</v>
      </c>
      <c r="BM884" s="756">
        <v>0</v>
      </c>
      <c r="BN884" s="756">
        <v>0</v>
      </c>
      <c r="BO884" s="756">
        <v>0</v>
      </c>
      <c r="BP884" s="756">
        <v>0</v>
      </c>
      <c r="BQ884" s="756">
        <v>0</v>
      </c>
      <c r="BR884" s="756">
        <v>0</v>
      </c>
      <c r="BS884" s="646">
        <f t="shared" si="450"/>
        <v>0</v>
      </c>
      <c r="BT884" s="594"/>
      <c r="BU884" s="705">
        <f t="shared" si="440"/>
        <v>868</v>
      </c>
      <c r="BV884" s="756">
        <v>0</v>
      </c>
      <c r="BW884" s="756">
        <v>0</v>
      </c>
      <c r="BX884" s="756">
        <v>0</v>
      </c>
      <c r="BY884" s="756">
        <v>0</v>
      </c>
      <c r="BZ884" s="756">
        <v>0</v>
      </c>
      <c r="CA884" s="756">
        <v>0</v>
      </c>
      <c r="CB884" s="756">
        <v>0</v>
      </c>
      <c r="CC884" s="646">
        <f t="shared" si="451"/>
        <v>0</v>
      </c>
      <c r="CD884" s="594"/>
      <c r="CE884" s="705">
        <f t="shared" si="428"/>
        <v>868</v>
      </c>
      <c r="CF884" s="756">
        <f t="shared" si="457"/>
        <v>0</v>
      </c>
      <c r="CG884" s="756">
        <f t="shared" si="457"/>
        <v>0</v>
      </c>
      <c r="CH884" s="756">
        <f t="shared" si="457"/>
        <v>0</v>
      </c>
      <c r="CI884" s="756">
        <f t="shared" si="457"/>
        <v>0</v>
      </c>
      <c r="CJ884" s="756">
        <f t="shared" si="457"/>
        <v>0</v>
      </c>
      <c r="CK884" s="756">
        <f t="shared" si="457"/>
        <v>0</v>
      </c>
      <c r="CL884" s="756">
        <f t="shared" si="455"/>
        <v>0</v>
      </c>
      <c r="CM884" s="646">
        <f t="shared" si="452"/>
        <v>0</v>
      </c>
      <c r="CN884" s="594"/>
      <c r="CO884" s="705">
        <f t="shared" si="429"/>
        <v>868</v>
      </c>
      <c r="CP884" s="756">
        <v>0</v>
      </c>
      <c r="CQ884" s="756">
        <v>0</v>
      </c>
      <c r="CR884" s="756">
        <v>0</v>
      </c>
      <c r="CS884" s="756">
        <v>0</v>
      </c>
      <c r="CT884" s="756">
        <v>0</v>
      </c>
      <c r="CU884" s="756">
        <v>0</v>
      </c>
      <c r="CV884" s="756">
        <v>0</v>
      </c>
      <c r="CW884" s="646">
        <f t="shared" si="453"/>
        <v>0</v>
      </c>
      <c r="CX884" s="685"/>
      <c r="CY884" s="705">
        <f t="shared" si="430"/>
        <v>868</v>
      </c>
      <c r="CZ884" s="756">
        <v>0</v>
      </c>
      <c r="DA884" s="756">
        <v>0</v>
      </c>
      <c r="DB884" s="756">
        <v>0</v>
      </c>
      <c r="DC884" s="756">
        <v>0</v>
      </c>
      <c r="DD884" s="756">
        <v>0</v>
      </c>
      <c r="DE884" s="767">
        <f t="shared" si="441"/>
        <v>0</v>
      </c>
      <c r="DF884" s="756">
        <v>0</v>
      </c>
      <c r="DG884" s="756">
        <v>0</v>
      </c>
      <c r="DH884" s="756">
        <v>0</v>
      </c>
      <c r="DI884" s="756">
        <v>0</v>
      </c>
      <c r="DJ884" s="767">
        <f t="shared" si="442"/>
        <v>0</v>
      </c>
      <c r="DK884" s="715">
        <f t="shared" si="443"/>
        <v>0</v>
      </c>
      <c r="DL884" s="685"/>
      <c r="DM884" s="705">
        <f t="shared" si="431"/>
        <v>868</v>
      </c>
      <c r="DN884" s="715">
        <f t="shared" si="444"/>
        <v>0</v>
      </c>
    </row>
    <row r="885" spans="2:118" x14ac:dyDescent="0.25">
      <c r="B885" s="705">
        <v>869</v>
      </c>
      <c r="C885" s="765">
        <f>(1+_xlfn.XLOOKUP(INT((B885-1)/12)+1,'ZC Curve'!$B$8:$B$107,'ZC Curve'!R$8:R$107,,0))^(1/12)-1</f>
        <v>0</v>
      </c>
      <c r="D885" s="766">
        <f t="shared" si="445"/>
        <v>1</v>
      </c>
      <c r="E885" s="685"/>
      <c r="F885" s="705">
        <v>869</v>
      </c>
      <c r="G885" s="756">
        <v>0</v>
      </c>
      <c r="H885" s="756">
        <v>0</v>
      </c>
      <c r="I885" s="756">
        <v>0</v>
      </c>
      <c r="J885" s="756">
        <v>0</v>
      </c>
      <c r="K885" s="756">
        <v>0</v>
      </c>
      <c r="L885" s="756">
        <v>0</v>
      </c>
      <c r="M885" s="756">
        <v>0</v>
      </c>
      <c r="N885" s="646">
        <f t="shared" si="446"/>
        <v>0</v>
      </c>
      <c r="O885" s="594"/>
      <c r="P885" s="705">
        <f t="shared" si="432"/>
        <v>869</v>
      </c>
      <c r="Q885" s="756">
        <v>0</v>
      </c>
      <c r="R885" s="756">
        <v>0</v>
      </c>
      <c r="S885" s="756">
        <v>0</v>
      </c>
      <c r="T885" s="756">
        <v>0</v>
      </c>
      <c r="U885" s="756">
        <v>0</v>
      </c>
      <c r="V885" s="756">
        <v>0</v>
      </c>
      <c r="W885" s="756">
        <v>0</v>
      </c>
      <c r="X885" s="646">
        <f t="shared" si="447"/>
        <v>0</v>
      </c>
      <c r="Y885" s="594"/>
      <c r="Z885" s="705">
        <f t="shared" si="433"/>
        <v>869</v>
      </c>
      <c r="AA885" s="756">
        <f t="shared" si="456"/>
        <v>0</v>
      </c>
      <c r="AB885" s="756">
        <f t="shared" si="456"/>
        <v>0</v>
      </c>
      <c r="AC885" s="756">
        <f t="shared" si="456"/>
        <v>0</v>
      </c>
      <c r="AD885" s="756">
        <f t="shared" si="456"/>
        <v>0</v>
      </c>
      <c r="AE885" s="756">
        <f t="shared" si="456"/>
        <v>0</v>
      </c>
      <c r="AF885" s="756">
        <f t="shared" si="456"/>
        <v>0</v>
      </c>
      <c r="AG885" s="756">
        <f t="shared" si="454"/>
        <v>0</v>
      </c>
      <c r="AH885" s="646">
        <f t="shared" si="448"/>
        <v>0</v>
      </c>
      <c r="AI885" s="594"/>
      <c r="AJ885" s="705">
        <f t="shared" si="434"/>
        <v>869</v>
      </c>
      <c r="AK885" s="756">
        <v>0</v>
      </c>
      <c r="AL885" s="756">
        <v>0</v>
      </c>
      <c r="AM885" s="756">
        <v>0</v>
      </c>
      <c r="AN885" s="756">
        <v>0</v>
      </c>
      <c r="AO885" s="756">
        <v>0</v>
      </c>
      <c r="AP885" s="756">
        <v>0</v>
      </c>
      <c r="AQ885" s="756">
        <v>0</v>
      </c>
      <c r="AR885" s="646">
        <f t="shared" si="449"/>
        <v>0</v>
      </c>
      <c r="AS885" s="594"/>
      <c r="AT885" s="705">
        <f t="shared" si="435"/>
        <v>869</v>
      </c>
      <c r="AU885" s="756">
        <v>0</v>
      </c>
      <c r="AV885" s="756">
        <v>0</v>
      </c>
      <c r="AW885" s="756">
        <v>0</v>
      </c>
      <c r="AX885" s="756">
        <v>0</v>
      </c>
      <c r="AY885" s="756">
        <v>0</v>
      </c>
      <c r="AZ885" s="767">
        <f t="shared" si="458"/>
        <v>0</v>
      </c>
      <c r="BA885" s="756">
        <v>0</v>
      </c>
      <c r="BB885" s="756">
        <v>0</v>
      </c>
      <c r="BC885" s="756">
        <v>0</v>
      </c>
      <c r="BD885" s="756">
        <v>0</v>
      </c>
      <c r="BE885" s="767">
        <f t="shared" si="436"/>
        <v>0</v>
      </c>
      <c r="BF885" s="646">
        <f t="shared" si="437"/>
        <v>0</v>
      </c>
      <c r="BG885" s="594"/>
      <c r="BH885" s="705">
        <f t="shared" si="427"/>
        <v>869</v>
      </c>
      <c r="BI885" s="646">
        <f t="shared" si="438"/>
        <v>0</v>
      </c>
      <c r="BJ885" s="594"/>
      <c r="BK885" s="705">
        <f t="shared" si="439"/>
        <v>869</v>
      </c>
      <c r="BL885" s="756">
        <v>0</v>
      </c>
      <c r="BM885" s="756">
        <v>0</v>
      </c>
      <c r="BN885" s="756">
        <v>0</v>
      </c>
      <c r="BO885" s="756">
        <v>0</v>
      </c>
      <c r="BP885" s="756">
        <v>0</v>
      </c>
      <c r="BQ885" s="756">
        <v>0</v>
      </c>
      <c r="BR885" s="756">
        <v>0</v>
      </c>
      <c r="BS885" s="646">
        <f t="shared" si="450"/>
        <v>0</v>
      </c>
      <c r="BT885" s="594"/>
      <c r="BU885" s="705">
        <f t="shared" si="440"/>
        <v>869</v>
      </c>
      <c r="BV885" s="756">
        <v>0</v>
      </c>
      <c r="BW885" s="756">
        <v>0</v>
      </c>
      <c r="BX885" s="756">
        <v>0</v>
      </c>
      <c r="BY885" s="756">
        <v>0</v>
      </c>
      <c r="BZ885" s="756">
        <v>0</v>
      </c>
      <c r="CA885" s="756">
        <v>0</v>
      </c>
      <c r="CB885" s="756">
        <v>0</v>
      </c>
      <c r="CC885" s="646">
        <f t="shared" si="451"/>
        <v>0</v>
      </c>
      <c r="CD885" s="594"/>
      <c r="CE885" s="705">
        <f t="shared" si="428"/>
        <v>869</v>
      </c>
      <c r="CF885" s="756">
        <f t="shared" si="457"/>
        <v>0</v>
      </c>
      <c r="CG885" s="756">
        <f t="shared" si="457"/>
        <v>0</v>
      </c>
      <c r="CH885" s="756">
        <f t="shared" si="457"/>
        <v>0</v>
      </c>
      <c r="CI885" s="756">
        <f t="shared" si="457"/>
        <v>0</v>
      </c>
      <c r="CJ885" s="756">
        <f t="shared" si="457"/>
        <v>0</v>
      </c>
      <c r="CK885" s="756">
        <f t="shared" si="457"/>
        <v>0</v>
      </c>
      <c r="CL885" s="756">
        <f t="shared" si="455"/>
        <v>0</v>
      </c>
      <c r="CM885" s="646">
        <f t="shared" si="452"/>
        <v>0</v>
      </c>
      <c r="CN885" s="594"/>
      <c r="CO885" s="705">
        <f t="shared" si="429"/>
        <v>869</v>
      </c>
      <c r="CP885" s="756">
        <v>0</v>
      </c>
      <c r="CQ885" s="756">
        <v>0</v>
      </c>
      <c r="CR885" s="756">
        <v>0</v>
      </c>
      <c r="CS885" s="756">
        <v>0</v>
      </c>
      <c r="CT885" s="756">
        <v>0</v>
      </c>
      <c r="CU885" s="756">
        <v>0</v>
      </c>
      <c r="CV885" s="756">
        <v>0</v>
      </c>
      <c r="CW885" s="646">
        <f t="shared" si="453"/>
        <v>0</v>
      </c>
      <c r="CX885" s="685"/>
      <c r="CY885" s="705">
        <f t="shared" si="430"/>
        <v>869</v>
      </c>
      <c r="CZ885" s="756">
        <v>0</v>
      </c>
      <c r="DA885" s="756">
        <v>0</v>
      </c>
      <c r="DB885" s="756">
        <v>0</v>
      </c>
      <c r="DC885" s="756">
        <v>0</v>
      </c>
      <c r="DD885" s="756">
        <v>0</v>
      </c>
      <c r="DE885" s="767">
        <f t="shared" si="441"/>
        <v>0</v>
      </c>
      <c r="DF885" s="756">
        <v>0</v>
      </c>
      <c r="DG885" s="756">
        <v>0</v>
      </c>
      <c r="DH885" s="756">
        <v>0</v>
      </c>
      <c r="DI885" s="756">
        <v>0</v>
      </c>
      <c r="DJ885" s="767">
        <f t="shared" si="442"/>
        <v>0</v>
      </c>
      <c r="DK885" s="715">
        <f t="shared" si="443"/>
        <v>0</v>
      </c>
      <c r="DL885" s="685"/>
      <c r="DM885" s="705">
        <f t="shared" si="431"/>
        <v>869</v>
      </c>
      <c r="DN885" s="715">
        <f t="shared" si="444"/>
        <v>0</v>
      </c>
    </row>
    <row r="886" spans="2:118" x14ac:dyDescent="0.25">
      <c r="B886" s="705">
        <v>870</v>
      </c>
      <c r="C886" s="765">
        <f>(1+_xlfn.XLOOKUP(INT((B886-1)/12)+1,'ZC Curve'!$B$8:$B$107,'ZC Curve'!R$8:R$107,,0))^(1/12)-1</f>
        <v>0</v>
      </c>
      <c r="D886" s="766">
        <f t="shared" si="445"/>
        <v>1</v>
      </c>
      <c r="E886" s="685"/>
      <c r="F886" s="705">
        <v>870</v>
      </c>
      <c r="G886" s="756">
        <v>0</v>
      </c>
      <c r="H886" s="756">
        <v>0</v>
      </c>
      <c r="I886" s="756">
        <v>0</v>
      </c>
      <c r="J886" s="756">
        <v>0</v>
      </c>
      <c r="K886" s="756">
        <v>0</v>
      </c>
      <c r="L886" s="756">
        <v>0</v>
      </c>
      <c r="M886" s="756">
        <v>0</v>
      </c>
      <c r="N886" s="646">
        <f t="shared" si="446"/>
        <v>0</v>
      </c>
      <c r="O886" s="594"/>
      <c r="P886" s="705">
        <f t="shared" si="432"/>
        <v>870</v>
      </c>
      <c r="Q886" s="756">
        <v>0</v>
      </c>
      <c r="R886" s="756">
        <v>0</v>
      </c>
      <c r="S886" s="756">
        <v>0</v>
      </c>
      <c r="T886" s="756">
        <v>0</v>
      </c>
      <c r="U886" s="756">
        <v>0</v>
      </c>
      <c r="V886" s="756">
        <v>0</v>
      </c>
      <c r="W886" s="756">
        <v>0</v>
      </c>
      <c r="X886" s="646">
        <f t="shared" si="447"/>
        <v>0</v>
      </c>
      <c r="Y886" s="594"/>
      <c r="Z886" s="705">
        <f t="shared" si="433"/>
        <v>870</v>
      </c>
      <c r="AA886" s="756">
        <f t="shared" si="456"/>
        <v>0</v>
      </c>
      <c r="AB886" s="756">
        <f t="shared" si="456"/>
        <v>0</v>
      </c>
      <c r="AC886" s="756">
        <f t="shared" si="456"/>
        <v>0</v>
      </c>
      <c r="AD886" s="756">
        <f t="shared" si="456"/>
        <v>0</v>
      </c>
      <c r="AE886" s="756">
        <f t="shared" si="456"/>
        <v>0</v>
      </c>
      <c r="AF886" s="756">
        <f t="shared" si="456"/>
        <v>0</v>
      </c>
      <c r="AG886" s="756">
        <f t="shared" si="454"/>
        <v>0</v>
      </c>
      <c r="AH886" s="646">
        <f t="shared" si="448"/>
        <v>0</v>
      </c>
      <c r="AI886" s="594"/>
      <c r="AJ886" s="705">
        <f t="shared" si="434"/>
        <v>870</v>
      </c>
      <c r="AK886" s="756">
        <v>0</v>
      </c>
      <c r="AL886" s="756">
        <v>0</v>
      </c>
      <c r="AM886" s="756">
        <v>0</v>
      </c>
      <c r="AN886" s="756">
        <v>0</v>
      </c>
      <c r="AO886" s="756">
        <v>0</v>
      </c>
      <c r="AP886" s="756">
        <v>0</v>
      </c>
      <c r="AQ886" s="756">
        <v>0</v>
      </c>
      <c r="AR886" s="646">
        <f t="shared" si="449"/>
        <v>0</v>
      </c>
      <c r="AS886" s="594"/>
      <c r="AT886" s="705">
        <f t="shared" si="435"/>
        <v>870</v>
      </c>
      <c r="AU886" s="756">
        <v>0</v>
      </c>
      <c r="AV886" s="756">
        <v>0</v>
      </c>
      <c r="AW886" s="756">
        <v>0</v>
      </c>
      <c r="AX886" s="756">
        <v>0</v>
      </c>
      <c r="AY886" s="756">
        <v>0</v>
      </c>
      <c r="AZ886" s="767">
        <f t="shared" si="458"/>
        <v>0</v>
      </c>
      <c r="BA886" s="756">
        <v>0</v>
      </c>
      <c r="BB886" s="756">
        <v>0</v>
      </c>
      <c r="BC886" s="756">
        <v>0</v>
      </c>
      <c r="BD886" s="756">
        <v>0</v>
      </c>
      <c r="BE886" s="767">
        <f t="shared" si="436"/>
        <v>0</v>
      </c>
      <c r="BF886" s="646">
        <f t="shared" si="437"/>
        <v>0</v>
      </c>
      <c r="BG886" s="594"/>
      <c r="BH886" s="705">
        <f t="shared" si="427"/>
        <v>870</v>
      </c>
      <c r="BI886" s="646">
        <f t="shared" si="438"/>
        <v>0</v>
      </c>
      <c r="BJ886" s="594"/>
      <c r="BK886" s="705">
        <f t="shared" si="439"/>
        <v>870</v>
      </c>
      <c r="BL886" s="756">
        <v>0</v>
      </c>
      <c r="BM886" s="756">
        <v>0</v>
      </c>
      <c r="BN886" s="756">
        <v>0</v>
      </c>
      <c r="BO886" s="756">
        <v>0</v>
      </c>
      <c r="BP886" s="756">
        <v>0</v>
      </c>
      <c r="BQ886" s="756">
        <v>0</v>
      </c>
      <c r="BR886" s="756">
        <v>0</v>
      </c>
      <c r="BS886" s="646">
        <f t="shared" si="450"/>
        <v>0</v>
      </c>
      <c r="BT886" s="594"/>
      <c r="BU886" s="705">
        <f t="shared" si="440"/>
        <v>870</v>
      </c>
      <c r="BV886" s="756">
        <v>0</v>
      </c>
      <c r="BW886" s="756">
        <v>0</v>
      </c>
      <c r="BX886" s="756">
        <v>0</v>
      </c>
      <c r="BY886" s="756">
        <v>0</v>
      </c>
      <c r="BZ886" s="756">
        <v>0</v>
      </c>
      <c r="CA886" s="756">
        <v>0</v>
      </c>
      <c r="CB886" s="756">
        <v>0</v>
      </c>
      <c r="CC886" s="646">
        <f t="shared" si="451"/>
        <v>0</v>
      </c>
      <c r="CD886" s="594"/>
      <c r="CE886" s="705">
        <f t="shared" si="428"/>
        <v>870</v>
      </c>
      <c r="CF886" s="756">
        <f t="shared" si="457"/>
        <v>0</v>
      </c>
      <c r="CG886" s="756">
        <f t="shared" si="457"/>
        <v>0</v>
      </c>
      <c r="CH886" s="756">
        <f t="shared" si="457"/>
        <v>0</v>
      </c>
      <c r="CI886" s="756">
        <f t="shared" si="457"/>
        <v>0</v>
      </c>
      <c r="CJ886" s="756">
        <f t="shared" si="457"/>
        <v>0</v>
      </c>
      <c r="CK886" s="756">
        <f t="shared" si="457"/>
        <v>0</v>
      </c>
      <c r="CL886" s="756">
        <f t="shared" si="455"/>
        <v>0</v>
      </c>
      <c r="CM886" s="646">
        <f t="shared" si="452"/>
        <v>0</v>
      </c>
      <c r="CN886" s="594"/>
      <c r="CO886" s="705">
        <f t="shared" si="429"/>
        <v>870</v>
      </c>
      <c r="CP886" s="756">
        <v>0</v>
      </c>
      <c r="CQ886" s="756">
        <v>0</v>
      </c>
      <c r="CR886" s="756">
        <v>0</v>
      </c>
      <c r="CS886" s="756">
        <v>0</v>
      </c>
      <c r="CT886" s="756">
        <v>0</v>
      </c>
      <c r="CU886" s="756">
        <v>0</v>
      </c>
      <c r="CV886" s="756">
        <v>0</v>
      </c>
      <c r="CW886" s="646">
        <f t="shared" si="453"/>
        <v>0</v>
      </c>
      <c r="CX886" s="685"/>
      <c r="CY886" s="705">
        <f t="shared" si="430"/>
        <v>870</v>
      </c>
      <c r="CZ886" s="756">
        <v>0</v>
      </c>
      <c r="DA886" s="756">
        <v>0</v>
      </c>
      <c r="DB886" s="756">
        <v>0</v>
      </c>
      <c r="DC886" s="756">
        <v>0</v>
      </c>
      <c r="DD886" s="756">
        <v>0</v>
      </c>
      <c r="DE886" s="767">
        <f t="shared" si="441"/>
        <v>0</v>
      </c>
      <c r="DF886" s="756">
        <v>0</v>
      </c>
      <c r="DG886" s="756">
        <v>0</v>
      </c>
      <c r="DH886" s="756">
        <v>0</v>
      </c>
      <c r="DI886" s="756">
        <v>0</v>
      </c>
      <c r="DJ886" s="767">
        <f t="shared" si="442"/>
        <v>0</v>
      </c>
      <c r="DK886" s="715">
        <f t="shared" si="443"/>
        <v>0</v>
      </c>
      <c r="DL886" s="685"/>
      <c r="DM886" s="705">
        <f t="shared" si="431"/>
        <v>870</v>
      </c>
      <c r="DN886" s="715">
        <f t="shared" si="444"/>
        <v>0</v>
      </c>
    </row>
    <row r="887" spans="2:118" x14ac:dyDescent="0.25">
      <c r="B887" s="705">
        <v>871</v>
      </c>
      <c r="C887" s="765">
        <f>(1+_xlfn.XLOOKUP(INT((B887-1)/12)+1,'ZC Curve'!$B$8:$B$107,'ZC Curve'!R$8:R$107,,0))^(1/12)-1</f>
        <v>0</v>
      </c>
      <c r="D887" s="766">
        <f t="shared" si="445"/>
        <v>1</v>
      </c>
      <c r="E887" s="685"/>
      <c r="F887" s="705">
        <v>871</v>
      </c>
      <c r="G887" s="756">
        <v>0</v>
      </c>
      <c r="H887" s="756">
        <v>0</v>
      </c>
      <c r="I887" s="756">
        <v>0</v>
      </c>
      <c r="J887" s="756">
        <v>0</v>
      </c>
      <c r="K887" s="756">
        <v>0</v>
      </c>
      <c r="L887" s="756">
        <v>0</v>
      </c>
      <c r="M887" s="756">
        <v>0</v>
      </c>
      <c r="N887" s="646">
        <f t="shared" si="446"/>
        <v>0</v>
      </c>
      <c r="O887" s="594"/>
      <c r="P887" s="705">
        <f t="shared" si="432"/>
        <v>871</v>
      </c>
      <c r="Q887" s="756">
        <v>0</v>
      </c>
      <c r="R887" s="756">
        <v>0</v>
      </c>
      <c r="S887" s="756">
        <v>0</v>
      </c>
      <c r="T887" s="756">
        <v>0</v>
      </c>
      <c r="U887" s="756">
        <v>0</v>
      </c>
      <c r="V887" s="756">
        <v>0</v>
      </c>
      <c r="W887" s="756">
        <v>0</v>
      </c>
      <c r="X887" s="646">
        <f t="shared" si="447"/>
        <v>0</v>
      </c>
      <c r="Y887" s="594"/>
      <c r="Z887" s="705">
        <f t="shared" si="433"/>
        <v>871</v>
      </c>
      <c r="AA887" s="756">
        <f t="shared" si="456"/>
        <v>0</v>
      </c>
      <c r="AB887" s="756">
        <f t="shared" si="456"/>
        <v>0</v>
      </c>
      <c r="AC887" s="756">
        <f t="shared" si="456"/>
        <v>0</v>
      </c>
      <c r="AD887" s="756">
        <f t="shared" si="456"/>
        <v>0</v>
      </c>
      <c r="AE887" s="756">
        <f t="shared" si="456"/>
        <v>0</v>
      </c>
      <c r="AF887" s="756">
        <f t="shared" si="456"/>
        <v>0</v>
      </c>
      <c r="AG887" s="756">
        <f t="shared" si="454"/>
        <v>0</v>
      </c>
      <c r="AH887" s="646">
        <f t="shared" si="448"/>
        <v>0</v>
      </c>
      <c r="AI887" s="594"/>
      <c r="AJ887" s="705">
        <f t="shared" si="434"/>
        <v>871</v>
      </c>
      <c r="AK887" s="756">
        <v>0</v>
      </c>
      <c r="AL887" s="756">
        <v>0</v>
      </c>
      <c r="AM887" s="756">
        <v>0</v>
      </c>
      <c r="AN887" s="756">
        <v>0</v>
      </c>
      <c r="AO887" s="756">
        <v>0</v>
      </c>
      <c r="AP887" s="756">
        <v>0</v>
      </c>
      <c r="AQ887" s="756">
        <v>0</v>
      </c>
      <c r="AR887" s="646">
        <f t="shared" si="449"/>
        <v>0</v>
      </c>
      <c r="AS887" s="594"/>
      <c r="AT887" s="705">
        <f t="shared" si="435"/>
        <v>871</v>
      </c>
      <c r="AU887" s="756">
        <v>0</v>
      </c>
      <c r="AV887" s="756">
        <v>0</v>
      </c>
      <c r="AW887" s="756">
        <v>0</v>
      </c>
      <c r="AX887" s="756">
        <v>0</v>
      </c>
      <c r="AY887" s="756">
        <v>0</v>
      </c>
      <c r="AZ887" s="767">
        <f t="shared" si="458"/>
        <v>0</v>
      </c>
      <c r="BA887" s="756">
        <v>0</v>
      </c>
      <c r="BB887" s="756">
        <v>0</v>
      </c>
      <c r="BC887" s="756">
        <v>0</v>
      </c>
      <c r="BD887" s="756">
        <v>0</v>
      </c>
      <c r="BE887" s="767">
        <f t="shared" si="436"/>
        <v>0</v>
      </c>
      <c r="BF887" s="646">
        <f t="shared" si="437"/>
        <v>0</v>
      </c>
      <c r="BG887" s="594"/>
      <c r="BH887" s="705">
        <f t="shared" si="427"/>
        <v>871</v>
      </c>
      <c r="BI887" s="646">
        <f t="shared" si="438"/>
        <v>0</v>
      </c>
      <c r="BJ887" s="594"/>
      <c r="BK887" s="705">
        <f t="shared" si="439"/>
        <v>871</v>
      </c>
      <c r="BL887" s="756">
        <v>0</v>
      </c>
      <c r="BM887" s="756">
        <v>0</v>
      </c>
      <c r="BN887" s="756">
        <v>0</v>
      </c>
      <c r="BO887" s="756">
        <v>0</v>
      </c>
      <c r="BP887" s="756">
        <v>0</v>
      </c>
      <c r="BQ887" s="756">
        <v>0</v>
      </c>
      <c r="BR887" s="756">
        <v>0</v>
      </c>
      <c r="BS887" s="646">
        <f t="shared" si="450"/>
        <v>0</v>
      </c>
      <c r="BT887" s="594"/>
      <c r="BU887" s="705">
        <f t="shared" si="440"/>
        <v>871</v>
      </c>
      <c r="BV887" s="756">
        <v>0</v>
      </c>
      <c r="BW887" s="756">
        <v>0</v>
      </c>
      <c r="BX887" s="756">
        <v>0</v>
      </c>
      <c r="BY887" s="756">
        <v>0</v>
      </c>
      <c r="BZ887" s="756">
        <v>0</v>
      </c>
      <c r="CA887" s="756">
        <v>0</v>
      </c>
      <c r="CB887" s="756">
        <v>0</v>
      </c>
      <c r="CC887" s="646">
        <f t="shared" si="451"/>
        <v>0</v>
      </c>
      <c r="CD887" s="594"/>
      <c r="CE887" s="705">
        <f t="shared" si="428"/>
        <v>871</v>
      </c>
      <c r="CF887" s="756">
        <f t="shared" si="457"/>
        <v>0</v>
      </c>
      <c r="CG887" s="756">
        <f t="shared" si="457"/>
        <v>0</v>
      </c>
      <c r="CH887" s="756">
        <f t="shared" si="457"/>
        <v>0</v>
      </c>
      <c r="CI887" s="756">
        <f t="shared" si="457"/>
        <v>0</v>
      </c>
      <c r="CJ887" s="756">
        <f t="shared" si="457"/>
        <v>0</v>
      </c>
      <c r="CK887" s="756">
        <f t="shared" si="457"/>
        <v>0</v>
      </c>
      <c r="CL887" s="756">
        <f t="shared" si="455"/>
        <v>0</v>
      </c>
      <c r="CM887" s="646">
        <f t="shared" si="452"/>
        <v>0</v>
      </c>
      <c r="CN887" s="594"/>
      <c r="CO887" s="705">
        <f t="shared" si="429"/>
        <v>871</v>
      </c>
      <c r="CP887" s="756">
        <v>0</v>
      </c>
      <c r="CQ887" s="756">
        <v>0</v>
      </c>
      <c r="CR887" s="756">
        <v>0</v>
      </c>
      <c r="CS887" s="756">
        <v>0</v>
      </c>
      <c r="CT887" s="756">
        <v>0</v>
      </c>
      <c r="CU887" s="756">
        <v>0</v>
      </c>
      <c r="CV887" s="756">
        <v>0</v>
      </c>
      <c r="CW887" s="646">
        <f t="shared" si="453"/>
        <v>0</v>
      </c>
      <c r="CX887" s="685"/>
      <c r="CY887" s="705">
        <f t="shared" si="430"/>
        <v>871</v>
      </c>
      <c r="CZ887" s="756">
        <v>0</v>
      </c>
      <c r="DA887" s="756">
        <v>0</v>
      </c>
      <c r="DB887" s="756">
        <v>0</v>
      </c>
      <c r="DC887" s="756">
        <v>0</v>
      </c>
      <c r="DD887" s="756">
        <v>0</v>
      </c>
      <c r="DE887" s="767">
        <f t="shared" si="441"/>
        <v>0</v>
      </c>
      <c r="DF887" s="756">
        <v>0</v>
      </c>
      <c r="DG887" s="756">
        <v>0</v>
      </c>
      <c r="DH887" s="756">
        <v>0</v>
      </c>
      <c r="DI887" s="756">
        <v>0</v>
      </c>
      <c r="DJ887" s="767">
        <f t="shared" si="442"/>
        <v>0</v>
      </c>
      <c r="DK887" s="715">
        <f t="shared" si="443"/>
        <v>0</v>
      </c>
      <c r="DL887" s="685"/>
      <c r="DM887" s="705">
        <f t="shared" si="431"/>
        <v>871</v>
      </c>
      <c r="DN887" s="715">
        <f t="shared" si="444"/>
        <v>0</v>
      </c>
    </row>
    <row r="888" spans="2:118" x14ac:dyDescent="0.25">
      <c r="B888" s="705">
        <v>872</v>
      </c>
      <c r="C888" s="765">
        <f>(1+_xlfn.XLOOKUP(INT((B888-1)/12)+1,'ZC Curve'!$B$8:$B$107,'ZC Curve'!R$8:R$107,,0))^(1/12)-1</f>
        <v>0</v>
      </c>
      <c r="D888" s="766">
        <f t="shared" si="445"/>
        <v>1</v>
      </c>
      <c r="E888" s="685"/>
      <c r="F888" s="705">
        <v>872</v>
      </c>
      <c r="G888" s="756">
        <v>0</v>
      </c>
      <c r="H888" s="756">
        <v>0</v>
      </c>
      <c r="I888" s="756">
        <v>0</v>
      </c>
      <c r="J888" s="756">
        <v>0</v>
      </c>
      <c r="K888" s="756">
        <v>0</v>
      </c>
      <c r="L888" s="756">
        <v>0</v>
      </c>
      <c r="M888" s="756">
        <v>0</v>
      </c>
      <c r="N888" s="646">
        <f t="shared" si="446"/>
        <v>0</v>
      </c>
      <c r="O888" s="594"/>
      <c r="P888" s="705">
        <f t="shared" si="432"/>
        <v>872</v>
      </c>
      <c r="Q888" s="756">
        <v>0</v>
      </c>
      <c r="R888" s="756">
        <v>0</v>
      </c>
      <c r="S888" s="756">
        <v>0</v>
      </c>
      <c r="T888" s="756">
        <v>0</v>
      </c>
      <c r="U888" s="756">
        <v>0</v>
      </c>
      <c r="V888" s="756">
        <v>0</v>
      </c>
      <c r="W888" s="756">
        <v>0</v>
      </c>
      <c r="X888" s="646">
        <f t="shared" si="447"/>
        <v>0</v>
      </c>
      <c r="Y888" s="594"/>
      <c r="Z888" s="705">
        <f t="shared" si="433"/>
        <v>872</v>
      </c>
      <c r="AA888" s="756">
        <f t="shared" si="456"/>
        <v>0</v>
      </c>
      <c r="AB888" s="756">
        <f t="shared" si="456"/>
        <v>0</v>
      </c>
      <c r="AC888" s="756">
        <f t="shared" si="456"/>
        <v>0</v>
      </c>
      <c r="AD888" s="756">
        <f t="shared" si="456"/>
        <v>0</v>
      </c>
      <c r="AE888" s="756">
        <f t="shared" si="456"/>
        <v>0</v>
      </c>
      <c r="AF888" s="756">
        <f t="shared" si="456"/>
        <v>0</v>
      </c>
      <c r="AG888" s="756">
        <f t="shared" si="454"/>
        <v>0</v>
      </c>
      <c r="AH888" s="646">
        <f t="shared" si="448"/>
        <v>0</v>
      </c>
      <c r="AI888" s="594"/>
      <c r="AJ888" s="705">
        <f t="shared" si="434"/>
        <v>872</v>
      </c>
      <c r="AK888" s="756">
        <v>0</v>
      </c>
      <c r="AL888" s="756">
        <v>0</v>
      </c>
      <c r="AM888" s="756">
        <v>0</v>
      </c>
      <c r="AN888" s="756">
        <v>0</v>
      </c>
      <c r="AO888" s="756">
        <v>0</v>
      </c>
      <c r="AP888" s="756">
        <v>0</v>
      </c>
      <c r="AQ888" s="756">
        <v>0</v>
      </c>
      <c r="AR888" s="646">
        <f t="shared" si="449"/>
        <v>0</v>
      </c>
      <c r="AS888" s="594"/>
      <c r="AT888" s="705">
        <f t="shared" si="435"/>
        <v>872</v>
      </c>
      <c r="AU888" s="756">
        <v>0</v>
      </c>
      <c r="AV888" s="756">
        <v>0</v>
      </c>
      <c r="AW888" s="756">
        <v>0</v>
      </c>
      <c r="AX888" s="756">
        <v>0</v>
      </c>
      <c r="AY888" s="756">
        <v>0</v>
      </c>
      <c r="AZ888" s="767">
        <f t="shared" si="458"/>
        <v>0</v>
      </c>
      <c r="BA888" s="756">
        <v>0</v>
      </c>
      <c r="BB888" s="756">
        <v>0</v>
      </c>
      <c r="BC888" s="756">
        <v>0</v>
      </c>
      <c r="BD888" s="756">
        <v>0</v>
      </c>
      <c r="BE888" s="767">
        <f t="shared" si="436"/>
        <v>0</v>
      </c>
      <c r="BF888" s="646">
        <f t="shared" si="437"/>
        <v>0</v>
      </c>
      <c r="BG888" s="594"/>
      <c r="BH888" s="705">
        <f t="shared" si="427"/>
        <v>872</v>
      </c>
      <c r="BI888" s="646">
        <f t="shared" si="438"/>
        <v>0</v>
      </c>
      <c r="BJ888" s="594"/>
      <c r="BK888" s="705">
        <f t="shared" si="439"/>
        <v>872</v>
      </c>
      <c r="BL888" s="756">
        <v>0</v>
      </c>
      <c r="BM888" s="756">
        <v>0</v>
      </c>
      <c r="BN888" s="756">
        <v>0</v>
      </c>
      <c r="BO888" s="756">
        <v>0</v>
      </c>
      <c r="BP888" s="756">
        <v>0</v>
      </c>
      <c r="BQ888" s="756">
        <v>0</v>
      </c>
      <c r="BR888" s="756">
        <v>0</v>
      </c>
      <c r="BS888" s="646">
        <f t="shared" si="450"/>
        <v>0</v>
      </c>
      <c r="BT888" s="594"/>
      <c r="BU888" s="705">
        <f t="shared" si="440"/>
        <v>872</v>
      </c>
      <c r="BV888" s="756">
        <v>0</v>
      </c>
      <c r="BW888" s="756">
        <v>0</v>
      </c>
      <c r="BX888" s="756">
        <v>0</v>
      </c>
      <c r="BY888" s="756">
        <v>0</v>
      </c>
      <c r="BZ888" s="756">
        <v>0</v>
      </c>
      <c r="CA888" s="756">
        <v>0</v>
      </c>
      <c r="CB888" s="756">
        <v>0</v>
      </c>
      <c r="CC888" s="646">
        <f t="shared" si="451"/>
        <v>0</v>
      </c>
      <c r="CD888" s="594"/>
      <c r="CE888" s="705">
        <f t="shared" si="428"/>
        <v>872</v>
      </c>
      <c r="CF888" s="756">
        <f t="shared" si="457"/>
        <v>0</v>
      </c>
      <c r="CG888" s="756">
        <f t="shared" si="457"/>
        <v>0</v>
      </c>
      <c r="CH888" s="756">
        <f t="shared" si="457"/>
        <v>0</v>
      </c>
      <c r="CI888" s="756">
        <f t="shared" si="457"/>
        <v>0</v>
      </c>
      <c r="CJ888" s="756">
        <f t="shared" si="457"/>
        <v>0</v>
      </c>
      <c r="CK888" s="756">
        <f t="shared" si="457"/>
        <v>0</v>
      </c>
      <c r="CL888" s="756">
        <f t="shared" si="455"/>
        <v>0</v>
      </c>
      <c r="CM888" s="646">
        <f t="shared" si="452"/>
        <v>0</v>
      </c>
      <c r="CN888" s="594"/>
      <c r="CO888" s="705">
        <f t="shared" si="429"/>
        <v>872</v>
      </c>
      <c r="CP888" s="756">
        <v>0</v>
      </c>
      <c r="CQ888" s="756">
        <v>0</v>
      </c>
      <c r="CR888" s="756">
        <v>0</v>
      </c>
      <c r="CS888" s="756">
        <v>0</v>
      </c>
      <c r="CT888" s="756">
        <v>0</v>
      </c>
      <c r="CU888" s="756">
        <v>0</v>
      </c>
      <c r="CV888" s="756">
        <v>0</v>
      </c>
      <c r="CW888" s="646">
        <f t="shared" si="453"/>
        <v>0</v>
      </c>
      <c r="CX888" s="685"/>
      <c r="CY888" s="705">
        <f t="shared" si="430"/>
        <v>872</v>
      </c>
      <c r="CZ888" s="756">
        <v>0</v>
      </c>
      <c r="DA888" s="756">
        <v>0</v>
      </c>
      <c r="DB888" s="756">
        <v>0</v>
      </c>
      <c r="DC888" s="756">
        <v>0</v>
      </c>
      <c r="DD888" s="756">
        <v>0</v>
      </c>
      <c r="DE888" s="767">
        <f t="shared" si="441"/>
        <v>0</v>
      </c>
      <c r="DF888" s="756">
        <v>0</v>
      </c>
      <c r="DG888" s="756">
        <v>0</v>
      </c>
      <c r="DH888" s="756">
        <v>0</v>
      </c>
      <c r="DI888" s="756">
        <v>0</v>
      </c>
      <c r="DJ888" s="767">
        <f t="shared" si="442"/>
        <v>0</v>
      </c>
      <c r="DK888" s="715">
        <f t="shared" si="443"/>
        <v>0</v>
      </c>
      <c r="DL888" s="685"/>
      <c r="DM888" s="705">
        <f t="shared" si="431"/>
        <v>872</v>
      </c>
      <c r="DN888" s="715">
        <f t="shared" si="444"/>
        <v>0</v>
      </c>
    </row>
    <row r="889" spans="2:118" x14ac:dyDescent="0.25">
      <c r="B889" s="705">
        <v>873</v>
      </c>
      <c r="C889" s="765">
        <f>(1+_xlfn.XLOOKUP(INT((B889-1)/12)+1,'ZC Curve'!$B$8:$B$107,'ZC Curve'!R$8:R$107,,0))^(1/12)-1</f>
        <v>0</v>
      </c>
      <c r="D889" s="766">
        <f t="shared" si="445"/>
        <v>1</v>
      </c>
      <c r="E889" s="685"/>
      <c r="F889" s="705">
        <v>873</v>
      </c>
      <c r="G889" s="756">
        <v>0</v>
      </c>
      <c r="H889" s="756">
        <v>0</v>
      </c>
      <c r="I889" s="756">
        <v>0</v>
      </c>
      <c r="J889" s="756">
        <v>0</v>
      </c>
      <c r="K889" s="756">
        <v>0</v>
      </c>
      <c r="L889" s="756">
        <v>0</v>
      </c>
      <c r="M889" s="756">
        <v>0</v>
      </c>
      <c r="N889" s="646">
        <f t="shared" si="446"/>
        <v>0</v>
      </c>
      <c r="O889" s="594"/>
      <c r="P889" s="705">
        <f t="shared" si="432"/>
        <v>873</v>
      </c>
      <c r="Q889" s="756">
        <v>0</v>
      </c>
      <c r="R889" s="756">
        <v>0</v>
      </c>
      <c r="S889" s="756">
        <v>0</v>
      </c>
      <c r="T889" s="756">
        <v>0</v>
      </c>
      <c r="U889" s="756">
        <v>0</v>
      </c>
      <c r="V889" s="756">
        <v>0</v>
      </c>
      <c r="W889" s="756">
        <v>0</v>
      </c>
      <c r="X889" s="646">
        <f t="shared" si="447"/>
        <v>0</v>
      </c>
      <c r="Y889" s="594"/>
      <c r="Z889" s="705">
        <f t="shared" si="433"/>
        <v>873</v>
      </c>
      <c r="AA889" s="756">
        <f t="shared" si="456"/>
        <v>0</v>
      </c>
      <c r="AB889" s="756">
        <f t="shared" si="456"/>
        <v>0</v>
      </c>
      <c r="AC889" s="756">
        <f t="shared" si="456"/>
        <v>0</v>
      </c>
      <c r="AD889" s="756">
        <f t="shared" si="456"/>
        <v>0</v>
      </c>
      <c r="AE889" s="756">
        <f t="shared" si="456"/>
        <v>0</v>
      </c>
      <c r="AF889" s="756">
        <f t="shared" si="456"/>
        <v>0</v>
      </c>
      <c r="AG889" s="756">
        <f t="shared" si="454"/>
        <v>0</v>
      </c>
      <c r="AH889" s="646">
        <f t="shared" si="448"/>
        <v>0</v>
      </c>
      <c r="AI889" s="594"/>
      <c r="AJ889" s="705">
        <f t="shared" si="434"/>
        <v>873</v>
      </c>
      <c r="AK889" s="756">
        <v>0</v>
      </c>
      <c r="AL889" s="756">
        <v>0</v>
      </c>
      <c r="AM889" s="756">
        <v>0</v>
      </c>
      <c r="AN889" s="756">
        <v>0</v>
      </c>
      <c r="AO889" s="756">
        <v>0</v>
      </c>
      <c r="AP889" s="756">
        <v>0</v>
      </c>
      <c r="AQ889" s="756">
        <v>0</v>
      </c>
      <c r="AR889" s="646">
        <f t="shared" si="449"/>
        <v>0</v>
      </c>
      <c r="AS889" s="594"/>
      <c r="AT889" s="705">
        <f t="shared" si="435"/>
        <v>873</v>
      </c>
      <c r="AU889" s="756">
        <v>0</v>
      </c>
      <c r="AV889" s="756">
        <v>0</v>
      </c>
      <c r="AW889" s="756">
        <v>0</v>
      </c>
      <c r="AX889" s="756">
        <v>0</v>
      </c>
      <c r="AY889" s="756">
        <v>0</v>
      </c>
      <c r="AZ889" s="767">
        <f t="shared" si="458"/>
        <v>0</v>
      </c>
      <c r="BA889" s="756">
        <v>0</v>
      </c>
      <c r="BB889" s="756">
        <v>0</v>
      </c>
      <c r="BC889" s="756">
        <v>0</v>
      </c>
      <c r="BD889" s="756">
        <v>0</v>
      </c>
      <c r="BE889" s="767">
        <f t="shared" si="436"/>
        <v>0</v>
      </c>
      <c r="BF889" s="646">
        <f t="shared" si="437"/>
        <v>0</v>
      </c>
      <c r="BG889" s="594"/>
      <c r="BH889" s="705">
        <f t="shared" si="427"/>
        <v>873</v>
      </c>
      <c r="BI889" s="646">
        <f t="shared" si="438"/>
        <v>0</v>
      </c>
      <c r="BJ889" s="594"/>
      <c r="BK889" s="705">
        <f t="shared" si="439"/>
        <v>873</v>
      </c>
      <c r="BL889" s="756">
        <v>0</v>
      </c>
      <c r="BM889" s="756">
        <v>0</v>
      </c>
      <c r="BN889" s="756">
        <v>0</v>
      </c>
      <c r="BO889" s="756">
        <v>0</v>
      </c>
      <c r="BP889" s="756">
        <v>0</v>
      </c>
      <c r="BQ889" s="756">
        <v>0</v>
      </c>
      <c r="BR889" s="756">
        <v>0</v>
      </c>
      <c r="BS889" s="646">
        <f t="shared" si="450"/>
        <v>0</v>
      </c>
      <c r="BT889" s="594"/>
      <c r="BU889" s="705">
        <f t="shared" si="440"/>
        <v>873</v>
      </c>
      <c r="BV889" s="756">
        <v>0</v>
      </c>
      <c r="BW889" s="756">
        <v>0</v>
      </c>
      <c r="BX889" s="756">
        <v>0</v>
      </c>
      <c r="BY889" s="756">
        <v>0</v>
      </c>
      <c r="BZ889" s="756">
        <v>0</v>
      </c>
      <c r="CA889" s="756">
        <v>0</v>
      </c>
      <c r="CB889" s="756">
        <v>0</v>
      </c>
      <c r="CC889" s="646">
        <f t="shared" si="451"/>
        <v>0</v>
      </c>
      <c r="CD889" s="594"/>
      <c r="CE889" s="705">
        <f t="shared" si="428"/>
        <v>873</v>
      </c>
      <c r="CF889" s="756">
        <f t="shared" si="457"/>
        <v>0</v>
      </c>
      <c r="CG889" s="756">
        <f t="shared" si="457"/>
        <v>0</v>
      </c>
      <c r="CH889" s="756">
        <f t="shared" si="457"/>
        <v>0</v>
      </c>
      <c r="CI889" s="756">
        <f t="shared" si="457"/>
        <v>0</v>
      </c>
      <c r="CJ889" s="756">
        <f t="shared" si="457"/>
        <v>0</v>
      </c>
      <c r="CK889" s="756">
        <f t="shared" si="457"/>
        <v>0</v>
      </c>
      <c r="CL889" s="756">
        <f t="shared" si="455"/>
        <v>0</v>
      </c>
      <c r="CM889" s="646">
        <f t="shared" si="452"/>
        <v>0</v>
      </c>
      <c r="CN889" s="594"/>
      <c r="CO889" s="705">
        <f t="shared" si="429"/>
        <v>873</v>
      </c>
      <c r="CP889" s="756">
        <v>0</v>
      </c>
      <c r="CQ889" s="756">
        <v>0</v>
      </c>
      <c r="CR889" s="756">
        <v>0</v>
      </c>
      <c r="CS889" s="756">
        <v>0</v>
      </c>
      <c r="CT889" s="756">
        <v>0</v>
      </c>
      <c r="CU889" s="756">
        <v>0</v>
      </c>
      <c r="CV889" s="756">
        <v>0</v>
      </c>
      <c r="CW889" s="646">
        <f t="shared" si="453"/>
        <v>0</v>
      </c>
      <c r="CX889" s="685"/>
      <c r="CY889" s="705">
        <f t="shared" si="430"/>
        <v>873</v>
      </c>
      <c r="CZ889" s="756">
        <v>0</v>
      </c>
      <c r="DA889" s="756">
        <v>0</v>
      </c>
      <c r="DB889" s="756">
        <v>0</v>
      </c>
      <c r="DC889" s="756">
        <v>0</v>
      </c>
      <c r="DD889" s="756">
        <v>0</v>
      </c>
      <c r="DE889" s="767">
        <f t="shared" si="441"/>
        <v>0</v>
      </c>
      <c r="DF889" s="756">
        <v>0</v>
      </c>
      <c r="DG889" s="756">
        <v>0</v>
      </c>
      <c r="DH889" s="756">
        <v>0</v>
      </c>
      <c r="DI889" s="756">
        <v>0</v>
      </c>
      <c r="DJ889" s="767">
        <f t="shared" si="442"/>
        <v>0</v>
      </c>
      <c r="DK889" s="715">
        <f t="shared" si="443"/>
        <v>0</v>
      </c>
      <c r="DL889" s="685"/>
      <c r="DM889" s="705">
        <f t="shared" si="431"/>
        <v>873</v>
      </c>
      <c r="DN889" s="715">
        <f t="shared" si="444"/>
        <v>0</v>
      </c>
    </row>
    <row r="890" spans="2:118" x14ac:dyDescent="0.25">
      <c r="B890" s="705">
        <v>874</v>
      </c>
      <c r="C890" s="765">
        <f>(1+_xlfn.XLOOKUP(INT((B890-1)/12)+1,'ZC Curve'!$B$8:$B$107,'ZC Curve'!R$8:R$107,,0))^(1/12)-1</f>
        <v>0</v>
      </c>
      <c r="D890" s="766">
        <f t="shared" si="445"/>
        <v>1</v>
      </c>
      <c r="E890" s="685"/>
      <c r="F890" s="705">
        <v>874</v>
      </c>
      <c r="G890" s="756">
        <v>0</v>
      </c>
      <c r="H890" s="756">
        <v>0</v>
      </c>
      <c r="I890" s="756">
        <v>0</v>
      </c>
      <c r="J890" s="756">
        <v>0</v>
      </c>
      <c r="K890" s="756">
        <v>0</v>
      </c>
      <c r="L890" s="756">
        <v>0</v>
      </c>
      <c r="M890" s="756">
        <v>0</v>
      </c>
      <c r="N890" s="646">
        <f t="shared" si="446"/>
        <v>0</v>
      </c>
      <c r="O890" s="594"/>
      <c r="P890" s="705">
        <f t="shared" si="432"/>
        <v>874</v>
      </c>
      <c r="Q890" s="756">
        <v>0</v>
      </c>
      <c r="R890" s="756">
        <v>0</v>
      </c>
      <c r="S890" s="756">
        <v>0</v>
      </c>
      <c r="T890" s="756">
        <v>0</v>
      </c>
      <c r="U890" s="756">
        <v>0</v>
      </c>
      <c r="V890" s="756">
        <v>0</v>
      </c>
      <c r="W890" s="756">
        <v>0</v>
      </c>
      <c r="X890" s="646">
        <f t="shared" si="447"/>
        <v>0</v>
      </c>
      <c r="Y890" s="594"/>
      <c r="Z890" s="705">
        <f t="shared" si="433"/>
        <v>874</v>
      </c>
      <c r="AA890" s="756">
        <f t="shared" si="456"/>
        <v>0</v>
      </c>
      <c r="AB890" s="756">
        <f t="shared" si="456"/>
        <v>0</v>
      </c>
      <c r="AC890" s="756">
        <f t="shared" si="456"/>
        <v>0</v>
      </c>
      <c r="AD890" s="756">
        <f t="shared" si="456"/>
        <v>0</v>
      </c>
      <c r="AE890" s="756">
        <f t="shared" si="456"/>
        <v>0</v>
      </c>
      <c r="AF890" s="756">
        <f t="shared" si="456"/>
        <v>0</v>
      </c>
      <c r="AG890" s="756">
        <f t="shared" si="454"/>
        <v>0</v>
      </c>
      <c r="AH890" s="646">
        <f t="shared" si="448"/>
        <v>0</v>
      </c>
      <c r="AI890" s="594"/>
      <c r="AJ890" s="705">
        <f t="shared" si="434"/>
        <v>874</v>
      </c>
      <c r="AK890" s="756">
        <v>0</v>
      </c>
      <c r="AL890" s="756">
        <v>0</v>
      </c>
      <c r="AM890" s="756">
        <v>0</v>
      </c>
      <c r="AN890" s="756">
        <v>0</v>
      </c>
      <c r="AO890" s="756">
        <v>0</v>
      </c>
      <c r="AP890" s="756">
        <v>0</v>
      </c>
      <c r="AQ890" s="756">
        <v>0</v>
      </c>
      <c r="AR890" s="646">
        <f t="shared" si="449"/>
        <v>0</v>
      </c>
      <c r="AS890" s="594"/>
      <c r="AT890" s="705">
        <f t="shared" si="435"/>
        <v>874</v>
      </c>
      <c r="AU890" s="756">
        <v>0</v>
      </c>
      <c r="AV890" s="756">
        <v>0</v>
      </c>
      <c r="AW890" s="756">
        <v>0</v>
      </c>
      <c r="AX890" s="756">
        <v>0</v>
      </c>
      <c r="AY890" s="756">
        <v>0</v>
      </c>
      <c r="AZ890" s="767">
        <f t="shared" si="458"/>
        <v>0</v>
      </c>
      <c r="BA890" s="756">
        <v>0</v>
      </c>
      <c r="BB890" s="756">
        <v>0</v>
      </c>
      <c r="BC890" s="756">
        <v>0</v>
      </c>
      <c r="BD890" s="756">
        <v>0</v>
      </c>
      <c r="BE890" s="767">
        <f t="shared" si="436"/>
        <v>0</v>
      </c>
      <c r="BF890" s="646">
        <f t="shared" si="437"/>
        <v>0</v>
      </c>
      <c r="BG890" s="594"/>
      <c r="BH890" s="705">
        <f t="shared" si="427"/>
        <v>874</v>
      </c>
      <c r="BI890" s="646">
        <f t="shared" si="438"/>
        <v>0</v>
      </c>
      <c r="BJ890" s="594"/>
      <c r="BK890" s="705">
        <f t="shared" si="439"/>
        <v>874</v>
      </c>
      <c r="BL890" s="756">
        <v>0</v>
      </c>
      <c r="BM890" s="756">
        <v>0</v>
      </c>
      <c r="BN890" s="756">
        <v>0</v>
      </c>
      <c r="BO890" s="756">
        <v>0</v>
      </c>
      <c r="BP890" s="756">
        <v>0</v>
      </c>
      <c r="BQ890" s="756">
        <v>0</v>
      </c>
      <c r="BR890" s="756">
        <v>0</v>
      </c>
      <c r="BS890" s="646">
        <f t="shared" si="450"/>
        <v>0</v>
      </c>
      <c r="BT890" s="594"/>
      <c r="BU890" s="705">
        <f t="shared" si="440"/>
        <v>874</v>
      </c>
      <c r="BV890" s="756">
        <v>0</v>
      </c>
      <c r="BW890" s="756">
        <v>0</v>
      </c>
      <c r="BX890" s="756">
        <v>0</v>
      </c>
      <c r="BY890" s="756">
        <v>0</v>
      </c>
      <c r="BZ890" s="756">
        <v>0</v>
      </c>
      <c r="CA890" s="756">
        <v>0</v>
      </c>
      <c r="CB890" s="756">
        <v>0</v>
      </c>
      <c r="CC890" s="646">
        <f t="shared" si="451"/>
        <v>0</v>
      </c>
      <c r="CD890" s="594"/>
      <c r="CE890" s="705">
        <f t="shared" si="428"/>
        <v>874</v>
      </c>
      <c r="CF890" s="756">
        <f t="shared" si="457"/>
        <v>0</v>
      </c>
      <c r="CG890" s="756">
        <f t="shared" si="457"/>
        <v>0</v>
      </c>
      <c r="CH890" s="756">
        <f t="shared" si="457"/>
        <v>0</v>
      </c>
      <c r="CI890" s="756">
        <f t="shared" si="457"/>
        <v>0</v>
      </c>
      <c r="CJ890" s="756">
        <f t="shared" si="457"/>
        <v>0</v>
      </c>
      <c r="CK890" s="756">
        <f t="shared" si="457"/>
        <v>0</v>
      </c>
      <c r="CL890" s="756">
        <f t="shared" si="455"/>
        <v>0</v>
      </c>
      <c r="CM890" s="646">
        <f t="shared" si="452"/>
        <v>0</v>
      </c>
      <c r="CN890" s="594"/>
      <c r="CO890" s="705">
        <f t="shared" si="429"/>
        <v>874</v>
      </c>
      <c r="CP890" s="756">
        <v>0</v>
      </c>
      <c r="CQ890" s="756">
        <v>0</v>
      </c>
      <c r="CR890" s="756">
        <v>0</v>
      </c>
      <c r="CS890" s="756">
        <v>0</v>
      </c>
      <c r="CT890" s="756">
        <v>0</v>
      </c>
      <c r="CU890" s="756">
        <v>0</v>
      </c>
      <c r="CV890" s="756">
        <v>0</v>
      </c>
      <c r="CW890" s="646">
        <f t="shared" si="453"/>
        <v>0</v>
      </c>
      <c r="CX890" s="685"/>
      <c r="CY890" s="705">
        <f t="shared" si="430"/>
        <v>874</v>
      </c>
      <c r="CZ890" s="756">
        <v>0</v>
      </c>
      <c r="DA890" s="756">
        <v>0</v>
      </c>
      <c r="DB890" s="756">
        <v>0</v>
      </c>
      <c r="DC890" s="756">
        <v>0</v>
      </c>
      <c r="DD890" s="756">
        <v>0</v>
      </c>
      <c r="DE890" s="767">
        <f t="shared" si="441"/>
        <v>0</v>
      </c>
      <c r="DF890" s="756">
        <v>0</v>
      </c>
      <c r="DG890" s="756">
        <v>0</v>
      </c>
      <c r="DH890" s="756">
        <v>0</v>
      </c>
      <c r="DI890" s="756">
        <v>0</v>
      </c>
      <c r="DJ890" s="767">
        <f t="shared" si="442"/>
        <v>0</v>
      </c>
      <c r="DK890" s="715">
        <f t="shared" si="443"/>
        <v>0</v>
      </c>
      <c r="DL890" s="685"/>
      <c r="DM890" s="705">
        <f t="shared" si="431"/>
        <v>874</v>
      </c>
      <c r="DN890" s="715">
        <f t="shared" si="444"/>
        <v>0</v>
      </c>
    </row>
    <row r="891" spans="2:118" x14ac:dyDescent="0.25">
      <c r="B891" s="705">
        <v>875</v>
      </c>
      <c r="C891" s="765">
        <f>(1+_xlfn.XLOOKUP(INT((B891-1)/12)+1,'ZC Curve'!$B$8:$B$107,'ZC Curve'!R$8:R$107,,0))^(1/12)-1</f>
        <v>0</v>
      </c>
      <c r="D891" s="766">
        <f t="shared" si="445"/>
        <v>1</v>
      </c>
      <c r="E891" s="685"/>
      <c r="F891" s="705">
        <v>875</v>
      </c>
      <c r="G891" s="756">
        <v>0</v>
      </c>
      <c r="H891" s="756">
        <v>0</v>
      </c>
      <c r="I891" s="756">
        <v>0</v>
      </c>
      <c r="J891" s="756">
        <v>0</v>
      </c>
      <c r="K891" s="756">
        <v>0</v>
      </c>
      <c r="L891" s="756">
        <v>0</v>
      </c>
      <c r="M891" s="756">
        <v>0</v>
      </c>
      <c r="N891" s="646">
        <f t="shared" si="446"/>
        <v>0</v>
      </c>
      <c r="O891" s="594"/>
      <c r="P891" s="705">
        <f t="shared" si="432"/>
        <v>875</v>
      </c>
      <c r="Q891" s="756">
        <v>0</v>
      </c>
      <c r="R891" s="756">
        <v>0</v>
      </c>
      <c r="S891" s="756">
        <v>0</v>
      </c>
      <c r="T891" s="756">
        <v>0</v>
      </c>
      <c r="U891" s="756">
        <v>0</v>
      </c>
      <c r="V891" s="756">
        <v>0</v>
      </c>
      <c r="W891" s="756">
        <v>0</v>
      </c>
      <c r="X891" s="646">
        <f t="shared" si="447"/>
        <v>0</v>
      </c>
      <c r="Y891" s="594"/>
      <c r="Z891" s="705">
        <f t="shared" si="433"/>
        <v>875</v>
      </c>
      <c r="AA891" s="756">
        <f t="shared" si="456"/>
        <v>0</v>
      </c>
      <c r="AB891" s="756">
        <f t="shared" si="456"/>
        <v>0</v>
      </c>
      <c r="AC891" s="756">
        <f t="shared" si="456"/>
        <v>0</v>
      </c>
      <c r="AD891" s="756">
        <f t="shared" si="456"/>
        <v>0</v>
      </c>
      <c r="AE891" s="756">
        <f t="shared" si="456"/>
        <v>0</v>
      </c>
      <c r="AF891" s="756">
        <f t="shared" si="456"/>
        <v>0</v>
      </c>
      <c r="AG891" s="756">
        <f t="shared" si="454"/>
        <v>0</v>
      </c>
      <c r="AH891" s="646">
        <f t="shared" si="448"/>
        <v>0</v>
      </c>
      <c r="AI891" s="594"/>
      <c r="AJ891" s="705">
        <f t="shared" si="434"/>
        <v>875</v>
      </c>
      <c r="AK891" s="756">
        <v>0</v>
      </c>
      <c r="AL891" s="756">
        <v>0</v>
      </c>
      <c r="AM891" s="756">
        <v>0</v>
      </c>
      <c r="AN891" s="756">
        <v>0</v>
      </c>
      <c r="AO891" s="756">
        <v>0</v>
      </c>
      <c r="AP891" s="756">
        <v>0</v>
      </c>
      <c r="AQ891" s="756">
        <v>0</v>
      </c>
      <c r="AR891" s="646">
        <f t="shared" si="449"/>
        <v>0</v>
      </c>
      <c r="AS891" s="594"/>
      <c r="AT891" s="705">
        <f t="shared" si="435"/>
        <v>875</v>
      </c>
      <c r="AU891" s="756">
        <v>0</v>
      </c>
      <c r="AV891" s="756">
        <v>0</v>
      </c>
      <c r="AW891" s="756">
        <v>0</v>
      </c>
      <c r="AX891" s="756">
        <v>0</v>
      </c>
      <c r="AY891" s="756">
        <v>0</v>
      </c>
      <c r="AZ891" s="767">
        <f t="shared" si="458"/>
        <v>0</v>
      </c>
      <c r="BA891" s="756">
        <v>0</v>
      </c>
      <c r="BB891" s="756">
        <v>0</v>
      </c>
      <c r="BC891" s="756">
        <v>0</v>
      </c>
      <c r="BD891" s="756">
        <v>0</v>
      </c>
      <c r="BE891" s="767">
        <f t="shared" si="436"/>
        <v>0</v>
      </c>
      <c r="BF891" s="646">
        <f t="shared" si="437"/>
        <v>0</v>
      </c>
      <c r="BG891" s="594"/>
      <c r="BH891" s="705">
        <f t="shared" si="427"/>
        <v>875</v>
      </c>
      <c r="BI891" s="646">
        <f t="shared" si="438"/>
        <v>0</v>
      </c>
      <c r="BJ891" s="594"/>
      <c r="BK891" s="705">
        <f t="shared" si="439"/>
        <v>875</v>
      </c>
      <c r="BL891" s="756">
        <v>0</v>
      </c>
      <c r="BM891" s="756">
        <v>0</v>
      </c>
      <c r="BN891" s="756">
        <v>0</v>
      </c>
      <c r="BO891" s="756">
        <v>0</v>
      </c>
      <c r="BP891" s="756">
        <v>0</v>
      </c>
      <c r="BQ891" s="756">
        <v>0</v>
      </c>
      <c r="BR891" s="756">
        <v>0</v>
      </c>
      <c r="BS891" s="646">
        <f t="shared" si="450"/>
        <v>0</v>
      </c>
      <c r="BT891" s="594"/>
      <c r="BU891" s="705">
        <f t="shared" si="440"/>
        <v>875</v>
      </c>
      <c r="BV891" s="756">
        <v>0</v>
      </c>
      <c r="BW891" s="756">
        <v>0</v>
      </c>
      <c r="BX891" s="756">
        <v>0</v>
      </c>
      <c r="BY891" s="756">
        <v>0</v>
      </c>
      <c r="BZ891" s="756">
        <v>0</v>
      </c>
      <c r="CA891" s="756">
        <v>0</v>
      </c>
      <c r="CB891" s="756">
        <v>0</v>
      </c>
      <c r="CC891" s="646">
        <f t="shared" si="451"/>
        <v>0</v>
      </c>
      <c r="CD891" s="594"/>
      <c r="CE891" s="705">
        <f t="shared" si="428"/>
        <v>875</v>
      </c>
      <c r="CF891" s="756">
        <f t="shared" si="457"/>
        <v>0</v>
      </c>
      <c r="CG891" s="756">
        <f t="shared" si="457"/>
        <v>0</v>
      </c>
      <c r="CH891" s="756">
        <f t="shared" si="457"/>
        <v>0</v>
      </c>
      <c r="CI891" s="756">
        <f t="shared" si="457"/>
        <v>0</v>
      </c>
      <c r="CJ891" s="756">
        <f t="shared" si="457"/>
        <v>0</v>
      </c>
      <c r="CK891" s="756">
        <f t="shared" si="457"/>
        <v>0</v>
      </c>
      <c r="CL891" s="756">
        <f t="shared" si="455"/>
        <v>0</v>
      </c>
      <c r="CM891" s="646">
        <f t="shared" si="452"/>
        <v>0</v>
      </c>
      <c r="CN891" s="594"/>
      <c r="CO891" s="705">
        <f t="shared" si="429"/>
        <v>875</v>
      </c>
      <c r="CP891" s="756">
        <v>0</v>
      </c>
      <c r="CQ891" s="756">
        <v>0</v>
      </c>
      <c r="CR891" s="756">
        <v>0</v>
      </c>
      <c r="CS891" s="756">
        <v>0</v>
      </c>
      <c r="CT891" s="756">
        <v>0</v>
      </c>
      <c r="CU891" s="756">
        <v>0</v>
      </c>
      <c r="CV891" s="756">
        <v>0</v>
      </c>
      <c r="CW891" s="646">
        <f t="shared" si="453"/>
        <v>0</v>
      </c>
      <c r="CX891" s="685"/>
      <c r="CY891" s="705">
        <f t="shared" si="430"/>
        <v>875</v>
      </c>
      <c r="CZ891" s="756">
        <v>0</v>
      </c>
      <c r="DA891" s="756">
        <v>0</v>
      </c>
      <c r="DB891" s="756">
        <v>0</v>
      </c>
      <c r="DC891" s="756">
        <v>0</v>
      </c>
      <c r="DD891" s="756">
        <v>0</v>
      </c>
      <c r="DE891" s="767">
        <f t="shared" si="441"/>
        <v>0</v>
      </c>
      <c r="DF891" s="756">
        <v>0</v>
      </c>
      <c r="DG891" s="756">
        <v>0</v>
      </c>
      <c r="DH891" s="756">
        <v>0</v>
      </c>
      <c r="DI891" s="756">
        <v>0</v>
      </c>
      <c r="DJ891" s="767">
        <f t="shared" si="442"/>
        <v>0</v>
      </c>
      <c r="DK891" s="715">
        <f t="shared" si="443"/>
        <v>0</v>
      </c>
      <c r="DL891" s="685"/>
      <c r="DM891" s="705">
        <f t="shared" si="431"/>
        <v>875</v>
      </c>
      <c r="DN891" s="715">
        <f t="shared" si="444"/>
        <v>0</v>
      </c>
    </row>
    <row r="892" spans="2:118" x14ac:dyDescent="0.25">
      <c r="B892" s="705">
        <v>876</v>
      </c>
      <c r="C892" s="765">
        <f>(1+_xlfn.XLOOKUP(INT((B892-1)/12)+1,'ZC Curve'!$B$8:$B$107,'ZC Curve'!R$8:R$107,,0))^(1/12)-1</f>
        <v>0</v>
      </c>
      <c r="D892" s="766">
        <f t="shared" si="445"/>
        <v>1</v>
      </c>
      <c r="E892" s="685"/>
      <c r="F892" s="705">
        <v>876</v>
      </c>
      <c r="G892" s="756">
        <v>0</v>
      </c>
      <c r="H892" s="756">
        <v>0</v>
      </c>
      <c r="I892" s="756">
        <v>0</v>
      </c>
      <c r="J892" s="756">
        <v>0</v>
      </c>
      <c r="K892" s="756">
        <v>0</v>
      </c>
      <c r="L892" s="756">
        <v>0</v>
      </c>
      <c r="M892" s="756">
        <v>0</v>
      </c>
      <c r="N892" s="646">
        <f t="shared" si="446"/>
        <v>0</v>
      </c>
      <c r="O892" s="594"/>
      <c r="P892" s="705">
        <f t="shared" si="432"/>
        <v>876</v>
      </c>
      <c r="Q892" s="756">
        <v>0</v>
      </c>
      <c r="R892" s="756">
        <v>0</v>
      </c>
      <c r="S892" s="756">
        <v>0</v>
      </c>
      <c r="T892" s="756">
        <v>0</v>
      </c>
      <c r="U892" s="756">
        <v>0</v>
      </c>
      <c r="V892" s="756">
        <v>0</v>
      </c>
      <c r="W892" s="756">
        <v>0</v>
      </c>
      <c r="X892" s="646">
        <f t="shared" si="447"/>
        <v>0</v>
      </c>
      <c r="Y892" s="594"/>
      <c r="Z892" s="705">
        <f t="shared" si="433"/>
        <v>876</v>
      </c>
      <c r="AA892" s="756">
        <f t="shared" si="456"/>
        <v>0</v>
      </c>
      <c r="AB892" s="756">
        <f t="shared" si="456"/>
        <v>0</v>
      </c>
      <c r="AC892" s="756">
        <f t="shared" si="456"/>
        <v>0</v>
      </c>
      <c r="AD892" s="756">
        <f t="shared" si="456"/>
        <v>0</v>
      </c>
      <c r="AE892" s="756">
        <f t="shared" si="456"/>
        <v>0</v>
      </c>
      <c r="AF892" s="756">
        <f t="shared" si="456"/>
        <v>0</v>
      </c>
      <c r="AG892" s="756">
        <f t="shared" si="454"/>
        <v>0</v>
      </c>
      <c r="AH892" s="646">
        <f t="shared" si="448"/>
        <v>0</v>
      </c>
      <c r="AI892" s="594"/>
      <c r="AJ892" s="705">
        <f t="shared" si="434"/>
        <v>876</v>
      </c>
      <c r="AK892" s="756">
        <v>0</v>
      </c>
      <c r="AL892" s="756">
        <v>0</v>
      </c>
      <c r="AM892" s="756">
        <v>0</v>
      </c>
      <c r="AN892" s="756">
        <v>0</v>
      </c>
      <c r="AO892" s="756">
        <v>0</v>
      </c>
      <c r="AP892" s="756">
        <v>0</v>
      </c>
      <c r="AQ892" s="756">
        <v>0</v>
      </c>
      <c r="AR892" s="646">
        <f t="shared" si="449"/>
        <v>0</v>
      </c>
      <c r="AS892" s="594"/>
      <c r="AT892" s="705">
        <f t="shared" si="435"/>
        <v>876</v>
      </c>
      <c r="AU892" s="756">
        <v>0</v>
      </c>
      <c r="AV892" s="756">
        <v>0</v>
      </c>
      <c r="AW892" s="756">
        <v>0</v>
      </c>
      <c r="AX892" s="756">
        <v>0</v>
      </c>
      <c r="AY892" s="756">
        <v>0</v>
      </c>
      <c r="AZ892" s="767">
        <f t="shared" si="458"/>
        <v>0</v>
      </c>
      <c r="BA892" s="756">
        <v>0</v>
      </c>
      <c r="BB892" s="756">
        <v>0</v>
      </c>
      <c r="BC892" s="756">
        <v>0</v>
      </c>
      <c r="BD892" s="756">
        <v>0</v>
      </c>
      <c r="BE892" s="767">
        <f t="shared" si="436"/>
        <v>0</v>
      </c>
      <c r="BF892" s="646">
        <f t="shared" si="437"/>
        <v>0</v>
      </c>
      <c r="BG892" s="594"/>
      <c r="BH892" s="705">
        <f t="shared" si="427"/>
        <v>876</v>
      </c>
      <c r="BI892" s="646">
        <f t="shared" si="438"/>
        <v>0</v>
      </c>
      <c r="BJ892" s="594"/>
      <c r="BK892" s="705">
        <f t="shared" si="439"/>
        <v>876</v>
      </c>
      <c r="BL892" s="756">
        <v>0</v>
      </c>
      <c r="BM892" s="756">
        <v>0</v>
      </c>
      <c r="BN892" s="756">
        <v>0</v>
      </c>
      <c r="BO892" s="756">
        <v>0</v>
      </c>
      <c r="BP892" s="756">
        <v>0</v>
      </c>
      <c r="BQ892" s="756">
        <v>0</v>
      </c>
      <c r="BR892" s="756">
        <v>0</v>
      </c>
      <c r="BS892" s="646">
        <f t="shared" si="450"/>
        <v>0</v>
      </c>
      <c r="BT892" s="594"/>
      <c r="BU892" s="705">
        <f t="shared" si="440"/>
        <v>876</v>
      </c>
      <c r="BV892" s="756">
        <v>0</v>
      </c>
      <c r="BW892" s="756">
        <v>0</v>
      </c>
      <c r="BX892" s="756">
        <v>0</v>
      </c>
      <c r="BY892" s="756">
        <v>0</v>
      </c>
      <c r="BZ892" s="756">
        <v>0</v>
      </c>
      <c r="CA892" s="756">
        <v>0</v>
      </c>
      <c r="CB892" s="756">
        <v>0</v>
      </c>
      <c r="CC892" s="646">
        <f t="shared" si="451"/>
        <v>0</v>
      </c>
      <c r="CD892" s="594"/>
      <c r="CE892" s="705">
        <f t="shared" si="428"/>
        <v>876</v>
      </c>
      <c r="CF892" s="756">
        <f t="shared" si="457"/>
        <v>0</v>
      </c>
      <c r="CG892" s="756">
        <f t="shared" si="457"/>
        <v>0</v>
      </c>
      <c r="CH892" s="756">
        <f t="shared" si="457"/>
        <v>0</v>
      </c>
      <c r="CI892" s="756">
        <f t="shared" si="457"/>
        <v>0</v>
      </c>
      <c r="CJ892" s="756">
        <f t="shared" si="457"/>
        <v>0</v>
      </c>
      <c r="CK892" s="756">
        <f t="shared" si="457"/>
        <v>0</v>
      </c>
      <c r="CL892" s="756">
        <f t="shared" si="455"/>
        <v>0</v>
      </c>
      <c r="CM892" s="646">
        <f t="shared" si="452"/>
        <v>0</v>
      </c>
      <c r="CN892" s="594"/>
      <c r="CO892" s="705">
        <f t="shared" si="429"/>
        <v>876</v>
      </c>
      <c r="CP892" s="756">
        <v>0</v>
      </c>
      <c r="CQ892" s="756">
        <v>0</v>
      </c>
      <c r="CR892" s="756">
        <v>0</v>
      </c>
      <c r="CS892" s="756">
        <v>0</v>
      </c>
      <c r="CT892" s="756">
        <v>0</v>
      </c>
      <c r="CU892" s="756">
        <v>0</v>
      </c>
      <c r="CV892" s="756">
        <v>0</v>
      </c>
      <c r="CW892" s="646">
        <f t="shared" si="453"/>
        <v>0</v>
      </c>
      <c r="CX892" s="685"/>
      <c r="CY892" s="705">
        <f t="shared" si="430"/>
        <v>876</v>
      </c>
      <c r="CZ892" s="756">
        <v>0</v>
      </c>
      <c r="DA892" s="756">
        <v>0</v>
      </c>
      <c r="DB892" s="756">
        <v>0</v>
      </c>
      <c r="DC892" s="756">
        <v>0</v>
      </c>
      <c r="DD892" s="756">
        <v>0</v>
      </c>
      <c r="DE892" s="767">
        <f t="shared" si="441"/>
        <v>0</v>
      </c>
      <c r="DF892" s="756">
        <v>0</v>
      </c>
      <c r="DG892" s="756">
        <v>0</v>
      </c>
      <c r="DH892" s="756">
        <v>0</v>
      </c>
      <c r="DI892" s="756">
        <v>0</v>
      </c>
      <c r="DJ892" s="767">
        <f t="shared" si="442"/>
        <v>0</v>
      </c>
      <c r="DK892" s="715">
        <f t="shared" si="443"/>
        <v>0</v>
      </c>
      <c r="DL892" s="685"/>
      <c r="DM892" s="705">
        <f t="shared" si="431"/>
        <v>876</v>
      </c>
      <c r="DN892" s="715">
        <f t="shared" si="444"/>
        <v>0</v>
      </c>
    </row>
    <row r="893" spans="2:118" x14ac:dyDescent="0.25">
      <c r="B893" s="705">
        <v>877</v>
      </c>
      <c r="C893" s="765">
        <f>(1+_xlfn.XLOOKUP(INT((B893-1)/12)+1,'ZC Curve'!$B$8:$B$107,'ZC Curve'!R$8:R$107,,0))^(1/12)-1</f>
        <v>0</v>
      </c>
      <c r="D893" s="766">
        <f t="shared" si="445"/>
        <v>1</v>
      </c>
      <c r="E893" s="685"/>
      <c r="F893" s="705">
        <v>877</v>
      </c>
      <c r="G893" s="756">
        <v>0</v>
      </c>
      <c r="H893" s="756">
        <v>0</v>
      </c>
      <c r="I893" s="756">
        <v>0</v>
      </c>
      <c r="J893" s="756">
        <v>0</v>
      </c>
      <c r="K893" s="756">
        <v>0</v>
      </c>
      <c r="L893" s="756">
        <v>0</v>
      </c>
      <c r="M893" s="756">
        <v>0</v>
      </c>
      <c r="N893" s="646">
        <f t="shared" si="446"/>
        <v>0</v>
      </c>
      <c r="O893" s="594"/>
      <c r="P893" s="705">
        <f t="shared" si="432"/>
        <v>877</v>
      </c>
      <c r="Q893" s="756">
        <v>0</v>
      </c>
      <c r="R893" s="756">
        <v>0</v>
      </c>
      <c r="S893" s="756">
        <v>0</v>
      </c>
      <c r="T893" s="756">
        <v>0</v>
      </c>
      <c r="U893" s="756">
        <v>0</v>
      </c>
      <c r="V893" s="756">
        <v>0</v>
      </c>
      <c r="W893" s="756">
        <v>0</v>
      </c>
      <c r="X893" s="646">
        <f t="shared" si="447"/>
        <v>0</v>
      </c>
      <c r="Y893" s="594"/>
      <c r="Z893" s="705">
        <f t="shared" si="433"/>
        <v>877</v>
      </c>
      <c r="AA893" s="756">
        <f t="shared" si="456"/>
        <v>0</v>
      </c>
      <c r="AB893" s="756">
        <f t="shared" si="456"/>
        <v>0</v>
      </c>
      <c r="AC893" s="756">
        <f t="shared" si="456"/>
        <v>0</v>
      </c>
      <c r="AD893" s="756">
        <f t="shared" si="456"/>
        <v>0</v>
      </c>
      <c r="AE893" s="756">
        <f t="shared" si="456"/>
        <v>0</v>
      </c>
      <c r="AF893" s="756">
        <f t="shared" si="456"/>
        <v>0</v>
      </c>
      <c r="AG893" s="756">
        <f t="shared" si="454"/>
        <v>0</v>
      </c>
      <c r="AH893" s="646">
        <f t="shared" si="448"/>
        <v>0</v>
      </c>
      <c r="AI893" s="594"/>
      <c r="AJ893" s="705">
        <f t="shared" si="434"/>
        <v>877</v>
      </c>
      <c r="AK893" s="756">
        <v>0</v>
      </c>
      <c r="AL893" s="756">
        <v>0</v>
      </c>
      <c r="AM893" s="756">
        <v>0</v>
      </c>
      <c r="AN893" s="756">
        <v>0</v>
      </c>
      <c r="AO893" s="756">
        <v>0</v>
      </c>
      <c r="AP893" s="756">
        <v>0</v>
      </c>
      <c r="AQ893" s="756">
        <v>0</v>
      </c>
      <c r="AR893" s="646">
        <f t="shared" si="449"/>
        <v>0</v>
      </c>
      <c r="AS893" s="594"/>
      <c r="AT893" s="705">
        <f t="shared" si="435"/>
        <v>877</v>
      </c>
      <c r="AU893" s="756">
        <v>0</v>
      </c>
      <c r="AV893" s="756">
        <v>0</v>
      </c>
      <c r="AW893" s="756">
        <v>0</v>
      </c>
      <c r="AX893" s="756">
        <v>0</v>
      </c>
      <c r="AY893" s="756">
        <v>0</v>
      </c>
      <c r="AZ893" s="767">
        <f t="shared" si="458"/>
        <v>0</v>
      </c>
      <c r="BA893" s="756">
        <v>0</v>
      </c>
      <c r="BB893" s="756">
        <v>0</v>
      </c>
      <c r="BC893" s="756">
        <v>0</v>
      </c>
      <c r="BD893" s="756">
        <v>0</v>
      </c>
      <c r="BE893" s="767">
        <f t="shared" si="436"/>
        <v>0</v>
      </c>
      <c r="BF893" s="646">
        <f t="shared" si="437"/>
        <v>0</v>
      </c>
      <c r="BG893" s="594"/>
      <c r="BH893" s="705">
        <f t="shared" si="427"/>
        <v>877</v>
      </c>
      <c r="BI893" s="646">
        <f t="shared" si="438"/>
        <v>0</v>
      </c>
      <c r="BJ893" s="594"/>
      <c r="BK893" s="705">
        <f t="shared" si="439"/>
        <v>877</v>
      </c>
      <c r="BL893" s="756">
        <v>0</v>
      </c>
      <c r="BM893" s="756">
        <v>0</v>
      </c>
      <c r="BN893" s="756">
        <v>0</v>
      </c>
      <c r="BO893" s="756">
        <v>0</v>
      </c>
      <c r="BP893" s="756">
        <v>0</v>
      </c>
      <c r="BQ893" s="756">
        <v>0</v>
      </c>
      <c r="BR893" s="756">
        <v>0</v>
      </c>
      <c r="BS893" s="646">
        <f t="shared" si="450"/>
        <v>0</v>
      </c>
      <c r="BT893" s="594"/>
      <c r="BU893" s="705">
        <f t="shared" si="440"/>
        <v>877</v>
      </c>
      <c r="BV893" s="756">
        <v>0</v>
      </c>
      <c r="BW893" s="756">
        <v>0</v>
      </c>
      <c r="BX893" s="756">
        <v>0</v>
      </c>
      <c r="BY893" s="756">
        <v>0</v>
      </c>
      <c r="BZ893" s="756">
        <v>0</v>
      </c>
      <c r="CA893" s="756">
        <v>0</v>
      </c>
      <c r="CB893" s="756">
        <v>0</v>
      </c>
      <c r="CC893" s="646">
        <f t="shared" si="451"/>
        <v>0</v>
      </c>
      <c r="CD893" s="594"/>
      <c r="CE893" s="705">
        <f t="shared" si="428"/>
        <v>877</v>
      </c>
      <c r="CF893" s="756">
        <f t="shared" si="457"/>
        <v>0</v>
      </c>
      <c r="CG893" s="756">
        <f t="shared" si="457"/>
        <v>0</v>
      </c>
      <c r="CH893" s="756">
        <f t="shared" si="457"/>
        <v>0</v>
      </c>
      <c r="CI893" s="756">
        <f t="shared" si="457"/>
        <v>0</v>
      </c>
      <c r="CJ893" s="756">
        <f t="shared" si="457"/>
        <v>0</v>
      </c>
      <c r="CK893" s="756">
        <f t="shared" si="457"/>
        <v>0</v>
      </c>
      <c r="CL893" s="756">
        <f t="shared" si="455"/>
        <v>0</v>
      </c>
      <c r="CM893" s="646">
        <f t="shared" si="452"/>
        <v>0</v>
      </c>
      <c r="CN893" s="594"/>
      <c r="CO893" s="705">
        <f t="shared" si="429"/>
        <v>877</v>
      </c>
      <c r="CP893" s="756">
        <v>0</v>
      </c>
      <c r="CQ893" s="756">
        <v>0</v>
      </c>
      <c r="CR893" s="756">
        <v>0</v>
      </c>
      <c r="CS893" s="756">
        <v>0</v>
      </c>
      <c r="CT893" s="756">
        <v>0</v>
      </c>
      <c r="CU893" s="756">
        <v>0</v>
      </c>
      <c r="CV893" s="756">
        <v>0</v>
      </c>
      <c r="CW893" s="646">
        <f t="shared" si="453"/>
        <v>0</v>
      </c>
      <c r="CX893" s="685"/>
      <c r="CY893" s="705">
        <f t="shared" si="430"/>
        <v>877</v>
      </c>
      <c r="CZ893" s="756">
        <v>0</v>
      </c>
      <c r="DA893" s="756">
        <v>0</v>
      </c>
      <c r="DB893" s="756">
        <v>0</v>
      </c>
      <c r="DC893" s="756">
        <v>0</v>
      </c>
      <c r="DD893" s="756">
        <v>0</v>
      </c>
      <c r="DE893" s="767">
        <f t="shared" si="441"/>
        <v>0</v>
      </c>
      <c r="DF893" s="756">
        <v>0</v>
      </c>
      <c r="DG893" s="756">
        <v>0</v>
      </c>
      <c r="DH893" s="756">
        <v>0</v>
      </c>
      <c r="DI893" s="756">
        <v>0</v>
      </c>
      <c r="DJ893" s="767">
        <f t="shared" si="442"/>
        <v>0</v>
      </c>
      <c r="DK893" s="715">
        <f t="shared" si="443"/>
        <v>0</v>
      </c>
      <c r="DL893" s="685"/>
      <c r="DM893" s="705">
        <f t="shared" si="431"/>
        <v>877</v>
      </c>
      <c r="DN893" s="715">
        <f t="shared" si="444"/>
        <v>0</v>
      </c>
    </row>
    <row r="894" spans="2:118" x14ac:dyDescent="0.25">
      <c r="B894" s="705">
        <v>878</v>
      </c>
      <c r="C894" s="765">
        <f>(1+_xlfn.XLOOKUP(INT((B894-1)/12)+1,'ZC Curve'!$B$8:$B$107,'ZC Curve'!R$8:R$107,,0))^(1/12)-1</f>
        <v>0</v>
      </c>
      <c r="D894" s="766">
        <f t="shared" si="445"/>
        <v>1</v>
      </c>
      <c r="E894" s="685"/>
      <c r="F894" s="705">
        <v>878</v>
      </c>
      <c r="G894" s="756">
        <v>0</v>
      </c>
      <c r="H894" s="756">
        <v>0</v>
      </c>
      <c r="I894" s="756">
        <v>0</v>
      </c>
      <c r="J894" s="756">
        <v>0</v>
      </c>
      <c r="K894" s="756">
        <v>0</v>
      </c>
      <c r="L894" s="756">
        <v>0</v>
      </c>
      <c r="M894" s="756">
        <v>0</v>
      </c>
      <c r="N894" s="646">
        <f t="shared" si="446"/>
        <v>0</v>
      </c>
      <c r="O894" s="594"/>
      <c r="P894" s="705">
        <f t="shared" si="432"/>
        <v>878</v>
      </c>
      <c r="Q894" s="756">
        <v>0</v>
      </c>
      <c r="R894" s="756">
        <v>0</v>
      </c>
      <c r="S894" s="756">
        <v>0</v>
      </c>
      <c r="T894" s="756">
        <v>0</v>
      </c>
      <c r="U894" s="756">
        <v>0</v>
      </c>
      <c r="V894" s="756">
        <v>0</v>
      </c>
      <c r="W894" s="756">
        <v>0</v>
      </c>
      <c r="X894" s="646">
        <f t="shared" si="447"/>
        <v>0</v>
      </c>
      <c r="Y894" s="594"/>
      <c r="Z894" s="705">
        <f t="shared" si="433"/>
        <v>878</v>
      </c>
      <c r="AA894" s="756">
        <f t="shared" si="456"/>
        <v>0</v>
      </c>
      <c r="AB894" s="756">
        <f t="shared" si="456"/>
        <v>0</v>
      </c>
      <c r="AC894" s="756">
        <f t="shared" si="456"/>
        <v>0</v>
      </c>
      <c r="AD894" s="756">
        <f t="shared" si="456"/>
        <v>0</v>
      </c>
      <c r="AE894" s="756">
        <f t="shared" si="456"/>
        <v>0</v>
      </c>
      <c r="AF894" s="756">
        <f t="shared" si="456"/>
        <v>0</v>
      </c>
      <c r="AG894" s="756">
        <f t="shared" si="454"/>
        <v>0</v>
      </c>
      <c r="AH894" s="646">
        <f t="shared" si="448"/>
        <v>0</v>
      </c>
      <c r="AI894" s="594"/>
      <c r="AJ894" s="705">
        <f t="shared" si="434"/>
        <v>878</v>
      </c>
      <c r="AK894" s="756">
        <v>0</v>
      </c>
      <c r="AL894" s="756">
        <v>0</v>
      </c>
      <c r="AM894" s="756">
        <v>0</v>
      </c>
      <c r="AN894" s="756">
        <v>0</v>
      </c>
      <c r="AO894" s="756">
        <v>0</v>
      </c>
      <c r="AP894" s="756">
        <v>0</v>
      </c>
      <c r="AQ894" s="756">
        <v>0</v>
      </c>
      <c r="AR894" s="646">
        <f t="shared" si="449"/>
        <v>0</v>
      </c>
      <c r="AS894" s="594"/>
      <c r="AT894" s="705">
        <f t="shared" si="435"/>
        <v>878</v>
      </c>
      <c r="AU894" s="756">
        <v>0</v>
      </c>
      <c r="AV894" s="756">
        <v>0</v>
      </c>
      <c r="AW894" s="756">
        <v>0</v>
      </c>
      <c r="AX894" s="756">
        <v>0</v>
      </c>
      <c r="AY894" s="756">
        <v>0</v>
      </c>
      <c r="AZ894" s="767">
        <f t="shared" si="458"/>
        <v>0</v>
      </c>
      <c r="BA894" s="756">
        <v>0</v>
      </c>
      <c r="BB894" s="756">
        <v>0</v>
      </c>
      <c r="BC894" s="756">
        <v>0</v>
      </c>
      <c r="BD894" s="756">
        <v>0</v>
      </c>
      <c r="BE894" s="767">
        <f t="shared" si="436"/>
        <v>0</v>
      </c>
      <c r="BF894" s="646">
        <f t="shared" si="437"/>
        <v>0</v>
      </c>
      <c r="BG894" s="594"/>
      <c r="BH894" s="705">
        <f t="shared" si="427"/>
        <v>878</v>
      </c>
      <c r="BI894" s="646">
        <f t="shared" si="438"/>
        <v>0</v>
      </c>
      <c r="BJ894" s="594"/>
      <c r="BK894" s="705">
        <f t="shared" si="439"/>
        <v>878</v>
      </c>
      <c r="BL894" s="756">
        <v>0</v>
      </c>
      <c r="BM894" s="756">
        <v>0</v>
      </c>
      <c r="BN894" s="756">
        <v>0</v>
      </c>
      <c r="BO894" s="756">
        <v>0</v>
      </c>
      <c r="BP894" s="756">
        <v>0</v>
      </c>
      <c r="BQ894" s="756">
        <v>0</v>
      </c>
      <c r="BR894" s="756">
        <v>0</v>
      </c>
      <c r="BS894" s="646">
        <f t="shared" si="450"/>
        <v>0</v>
      </c>
      <c r="BT894" s="594"/>
      <c r="BU894" s="705">
        <f t="shared" si="440"/>
        <v>878</v>
      </c>
      <c r="BV894" s="756">
        <v>0</v>
      </c>
      <c r="BW894" s="756">
        <v>0</v>
      </c>
      <c r="BX894" s="756">
        <v>0</v>
      </c>
      <c r="BY894" s="756">
        <v>0</v>
      </c>
      <c r="BZ894" s="756">
        <v>0</v>
      </c>
      <c r="CA894" s="756">
        <v>0</v>
      </c>
      <c r="CB894" s="756">
        <v>0</v>
      </c>
      <c r="CC894" s="646">
        <f t="shared" si="451"/>
        <v>0</v>
      </c>
      <c r="CD894" s="594"/>
      <c r="CE894" s="705">
        <f t="shared" si="428"/>
        <v>878</v>
      </c>
      <c r="CF894" s="756">
        <f t="shared" si="457"/>
        <v>0</v>
      </c>
      <c r="CG894" s="756">
        <f t="shared" si="457"/>
        <v>0</v>
      </c>
      <c r="CH894" s="756">
        <f t="shared" si="457"/>
        <v>0</v>
      </c>
      <c r="CI894" s="756">
        <f t="shared" si="457"/>
        <v>0</v>
      </c>
      <c r="CJ894" s="756">
        <f t="shared" si="457"/>
        <v>0</v>
      </c>
      <c r="CK894" s="756">
        <f t="shared" si="457"/>
        <v>0</v>
      </c>
      <c r="CL894" s="756">
        <f t="shared" si="455"/>
        <v>0</v>
      </c>
      <c r="CM894" s="646">
        <f t="shared" si="452"/>
        <v>0</v>
      </c>
      <c r="CN894" s="594"/>
      <c r="CO894" s="705">
        <f t="shared" si="429"/>
        <v>878</v>
      </c>
      <c r="CP894" s="756">
        <v>0</v>
      </c>
      <c r="CQ894" s="756">
        <v>0</v>
      </c>
      <c r="CR894" s="756">
        <v>0</v>
      </c>
      <c r="CS894" s="756">
        <v>0</v>
      </c>
      <c r="CT894" s="756">
        <v>0</v>
      </c>
      <c r="CU894" s="756">
        <v>0</v>
      </c>
      <c r="CV894" s="756">
        <v>0</v>
      </c>
      <c r="CW894" s="646">
        <f t="shared" si="453"/>
        <v>0</v>
      </c>
      <c r="CX894" s="685"/>
      <c r="CY894" s="705">
        <f t="shared" si="430"/>
        <v>878</v>
      </c>
      <c r="CZ894" s="756">
        <v>0</v>
      </c>
      <c r="DA894" s="756">
        <v>0</v>
      </c>
      <c r="DB894" s="756">
        <v>0</v>
      </c>
      <c r="DC894" s="756">
        <v>0</v>
      </c>
      <c r="DD894" s="756">
        <v>0</v>
      </c>
      <c r="DE894" s="767">
        <f t="shared" si="441"/>
        <v>0</v>
      </c>
      <c r="DF894" s="756">
        <v>0</v>
      </c>
      <c r="DG894" s="756">
        <v>0</v>
      </c>
      <c r="DH894" s="756">
        <v>0</v>
      </c>
      <c r="DI894" s="756">
        <v>0</v>
      </c>
      <c r="DJ894" s="767">
        <f t="shared" si="442"/>
        <v>0</v>
      </c>
      <c r="DK894" s="715">
        <f t="shared" si="443"/>
        <v>0</v>
      </c>
      <c r="DL894" s="685"/>
      <c r="DM894" s="705">
        <f t="shared" si="431"/>
        <v>878</v>
      </c>
      <c r="DN894" s="715">
        <f t="shared" si="444"/>
        <v>0</v>
      </c>
    </row>
    <row r="895" spans="2:118" x14ac:dyDescent="0.25">
      <c r="B895" s="705">
        <v>879</v>
      </c>
      <c r="C895" s="765">
        <f>(1+_xlfn.XLOOKUP(INT((B895-1)/12)+1,'ZC Curve'!$B$8:$B$107,'ZC Curve'!R$8:R$107,,0))^(1/12)-1</f>
        <v>0</v>
      </c>
      <c r="D895" s="766">
        <f t="shared" si="445"/>
        <v>1</v>
      </c>
      <c r="E895" s="685"/>
      <c r="F895" s="705">
        <v>879</v>
      </c>
      <c r="G895" s="756">
        <v>0</v>
      </c>
      <c r="H895" s="756">
        <v>0</v>
      </c>
      <c r="I895" s="756">
        <v>0</v>
      </c>
      <c r="J895" s="756">
        <v>0</v>
      </c>
      <c r="K895" s="756">
        <v>0</v>
      </c>
      <c r="L895" s="756">
        <v>0</v>
      </c>
      <c r="M895" s="756">
        <v>0</v>
      </c>
      <c r="N895" s="646">
        <f t="shared" si="446"/>
        <v>0</v>
      </c>
      <c r="O895" s="594"/>
      <c r="P895" s="705">
        <f t="shared" si="432"/>
        <v>879</v>
      </c>
      <c r="Q895" s="756">
        <v>0</v>
      </c>
      <c r="R895" s="756">
        <v>0</v>
      </c>
      <c r="S895" s="756">
        <v>0</v>
      </c>
      <c r="T895" s="756">
        <v>0</v>
      </c>
      <c r="U895" s="756">
        <v>0</v>
      </c>
      <c r="V895" s="756">
        <v>0</v>
      </c>
      <c r="W895" s="756">
        <v>0</v>
      </c>
      <c r="X895" s="646">
        <f t="shared" si="447"/>
        <v>0</v>
      </c>
      <c r="Y895" s="594"/>
      <c r="Z895" s="705">
        <f t="shared" si="433"/>
        <v>879</v>
      </c>
      <c r="AA895" s="756">
        <f t="shared" si="456"/>
        <v>0</v>
      </c>
      <c r="AB895" s="756">
        <f t="shared" si="456"/>
        <v>0</v>
      </c>
      <c r="AC895" s="756">
        <f t="shared" si="456"/>
        <v>0</v>
      </c>
      <c r="AD895" s="756">
        <f t="shared" si="456"/>
        <v>0</v>
      </c>
      <c r="AE895" s="756">
        <f t="shared" si="456"/>
        <v>0</v>
      </c>
      <c r="AF895" s="756">
        <f t="shared" si="456"/>
        <v>0</v>
      </c>
      <c r="AG895" s="756">
        <f t="shared" si="454"/>
        <v>0</v>
      </c>
      <c r="AH895" s="646">
        <f t="shared" si="448"/>
        <v>0</v>
      </c>
      <c r="AI895" s="594"/>
      <c r="AJ895" s="705">
        <f t="shared" si="434"/>
        <v>879</v>
      </c>
      <c r="AK895" s="756">
        <v>0</v>
      </c>
      <c r="AL895" s="756">
        <v>0</v>
      </c>
      <c r="AM895" s="756">
        <v>0</v>
      </c>
      <c r="AN895" s="756">
        <v>0</v>
      </c>
      <c r="AO895" s="756">
        <v>0</v>
      </c>
      <c r="AP895" s="756">
        <v>0</v>
      </c>
      <c r="AQ895" s="756">
        <v>0</v>
      </c>
      <c r="AR895" s="646">
        <f t="shared" si="449"/>
        <v>0</v>
      </c>
      <c r="AS895" s="594"/>
      <c r="AT895" s="705">
        <f t="shared" si="435"/>
        <v>879</v>
      </c>
      <c r="AU895" s="756">
        <v>0</v>
      </c>
      <c r="AV895" s="756">
        <v>0</v>
      </c>
      <c r="AW895" s="756">
        <v>0</v>
      </c>
      <c r="AX895" s="756">
        <v>0</v>
      </c>
      <c r="AY895" s="756">
        <v>0</v>
      </c>
      <c r="AZ895" s="767">
        <f t="shared" si="458"/>
        <v>0</v>
      </c>
      <c r="BA895" s="756">
        <v>0</v>
      </c>
      <c r="BB895" s="756">
        <v>0</v>
      </c>
      <c r="BC895" s="756">
        <v>0</v>
      </c>
      <c r="BD895" s="756">
        <v>0</v>
      </c>
      <c r="BE895" s="767">
        <f t="shared" si="436"/>
        <v>0</v>
      </c>
      <c r="BF895" s="646">
        <f t="shared" si="437"/>
        <v>0</v>
      </c>
      <c r="BG895" s="594"/>
      <c r="BH895" s="705">
        <f t="shared" si="427"/>
        <v>879</v>
      </c>
      <c r="BI895" s="646">
        <f t="shared" si="438"/>
        <v>0</v>
      </c>
      <c r="BJ895" s="594"/>
      <c r="BK895" s="705">
        <f t="shared" si="439"/>
        <v>879</v>
      </c>
      <c r="BL895" s="756">
        <v>0</v>
      </c>
      <c r="BM895" s="756">
        <v>0</v>
      </c>
      <c r="BN895" s="756">
        <v>0</v>
      </c>
      <c r="BO895" s="756">
        <v>0</v>
      </c>
      <c r="BP895" s="756">
        <v>0</v>
      </c>
      <c r="BQ895" s="756">
        <v>0</v>
      </c>
      <c r="BR895" s="756">
        <v>0</v>
      </c>
      <c r="BS895" s="646">
        <f t="shared" si="450"/>
        <v>0</v>
      </c>
      <c r="BT895" s="594"/>
      <c r="BU895" s="705">
        <f t="shared" si="440"/>
        <v>879</v>
      </c>
      <c r="BV895" s="756">
        <v>0</v>
      </c>
      <c r="BW895" s="756">
        <v>0</v>
      </c>
      <c r="BX895" s="756">
        <v>0</v>
      </c>
      <c r="BY895" s="756">
        <v>0</v>
      </c>
      <c r="BZ895" s="756">
        <v>0</v>
      </c>
      <c r="CA895" s="756">
        <v>0</v>
      </c>
      <c r="CB895" s="756">
        <v>0</v>
      </c>
      <c r="CC895" s="646">
        <f t="shared" si="451"/>
        <v>0</v>
      </c>
      <c r="CD895" s="594"/>
      <c r="CE895" s="705">
        <f t="shared" si="428"/>
        <v>879</v>
      </c>
      <c r="CF895" s="756">
        <f t="shared" si="457"/>
        <v>0</v>
      </c>
      <c r="CG895" s="756">
        <f t="shared" si="457"/>
        <v>0</v>
      </c>
      <c r="CH895" s="756">
        <f t="shared" si="457"/>
        <v>0</v>
      </c>
      <c r="CI895" s="756">
        <f t="shared" si="457"/>
        <v>0</v>
      </c>
      <c r="CJ895" s="756">
        <f t="shared" si="457"/>
        <v>0</v>
      </c>
      <c r="CK895" s="756">
        <f t="shared" si="457"/>
        <v>0</v>
      </c>
      <c r="CL895" s="756">
        <f t="shared" si="455"/>
        <v>0</v>
      </c>
      <c r="CM895" s="646">
        <f t="shared" si="452"/>
        <v>0</v>
      </c>
      <c r="CN895" s="594"/>
      <c r="CO895" s="705">
        <f t="shared" si="429"/>
        <v>879</v>
      </c>
      <c r="CP895" s="756">
        <v>0</v>
      </c>
      <c r="CQ895" s="756">
        <v>0</v>
      </c>
      <c r="CR895" s="756">
        <v>0</v>
      </c>
      <c r="CS895" s="756">
        <v>0</v>
      </c>
      <c r="CT895" s="756">
        <v>0</v>
      </c>
      <c r="CU895" s="756">
        <v>0</v>
      </c>
      <c r="CV895" s="756">
        <v>0</v>
      </c>
      <c r="CW895" s="646">
        <f t="shared" si="453"/>
        <v>0</v>
      </c>
      <c r="CX895" s="685"/>
      <c r="CY895" s="705">
        <f t="shared" si="430"/>
        <v>879</v>
      </c>
      <c r="CZ895" s="756">
        <v>0</v>
      </c>
      <c r="DA895" s="756">
        <v>0</v>
      </c>
      <c r="DB895" s="756">
        <v>0</v>
      </c>
      <c r="DC895" s="756">
        <v>0</v>
      </c>
      <c r="DD895" s="756">
        <v>0</v>
      </c>
      <c r="DE895" s="767">
        <f t="shared" si="441"/>
        <v>0</v>
      </c>
      <c r="DF895" s="756">
        <v>0</v>
      </c>
      <c r="DG895" s="756">
        <v>0</v>
      </c>
      <c r="DH895" s="756">
        <v>0</v>
      </c>
      <c r="DI895" s="756">
        <v>0</v>
      </c>
      <c r="DJ895" s="767">
        <f t="shared" si="442"/>
        <v>0</v>
      </c>
      <c r="DK895" s="715">
        <f t="shared" si="443"/>
        <v>0</v>
      </c>
      <c r="DL895" s="685"/>
      <c r="DM895" s="705">
        <f t="shared" si="431"/>
        <v>879</v>
      </c>
      <c r="DN895" s="715">
        <f t="shared" si="444"/>
        <v>0</v>
      </c>
    </row>
    <row r="896" spans="2:118" x14ac:dyDescent="0.25">
      <c r="B896" s="705">
        <v>880</v>
      </c>
      <c r="C896" s="765">
        <f>(1+_xlfn.XLOOKUP(INT((B896-1)/12)+1,'ZC Curve'!$B$8:$B$107,'ZC Curve'!R$8:R$107,,0))^(1/12)-1</f>
        <v>0</v>
      </c>
      <c r="D896" s="766">
        <f t="shared" si="445"/>
        <v>1</v>
      </c>
      <c r="E896" s="685"/>
      <c r="F896" s="705">
        <v>880</v>
      </c>
      <c r="G896" s="756">
        <v>0</v>
      </c>
      <c r="H896" s="756">
        <v>0</v>
      </c>
      <c r="I896" s="756">
        <v>0</v>
      </c>
      <c r="J896" s="756">
        <v>0</v>
      </c>
      <c r="K896" s="756">
        <v>0</v>
      </c>
      <c r="L896" s="756">
        <v>0</v>
      </c>
      <c r="M896" s="756">
        <v>0</v>
      </c>
      <c r="N896" s="646">
        <f t="shared" si="446"/>
        <v>0</v>
      </c>
      <c r="O896" s="594"/>
      <c r="P896" s="705">
        <f t="shared" si="432"/>
        <v>880</v>
      </c>
      <c r="Q896" s="756">
        <v>0</v>
      </c>
      <c r="R896" s="756">
        <v>0</v>
      </c>
      <c r="S896" s="756">
        <v>0</v>
      </c>
      <c r="T896" s="756">
        <v>0</v>
      </c>
      <c r="U896" s="756">
        <v>0</v>
      </c>
      <c r="V896" s="756">
        <v>0</v>
      </c>
      <c r="W896" s="756">
        <v>0</v>
      </c>
      <c r="X896" s="646">
        <f t="shared" si="447"/>
        <v>0</v>
      </c>
      <c r="Y896" s="594"/>
      <c r="Z896" s="705">
        <f t="shared" si="433"/>
        <v>880</v>
      </c>
      <c r="AA896" s="756">
        <f t="shared" si="456"/>
        <v>0</v>
      </c>
      <c r="AB896" s="756">
        <f t="shared" si="456"/>
        <v>0</v>
      </c>
      <c r="AC896" s="756">
        <f t="shared" si="456"/>
        <v>0</v>
      </c>
      <c r="AD896" s="756">
        <f t="shared" si="456"/>
        <v>0</v>
      </c>
      <c r="AE896" s="756">
        <f t="shared" si="456"/>
        <v>0</v>
      </c>
      <c r="AF896" s="756">
        <f t="shared" si="456"/>
        <v>0</v>
      </c>
      <c r="AG896" s="756">
        <f t="shared" si="454"/>
        <v>0</v>
      </c>
      <c r="AH896" s="646">
        <f t="shared" si="448"/>
        <v>0</v>
      </c>
      <c r="AI896" s="594"/>
      <c r="AJ896" s="705">
        <f t="shared" si="434"/>
        <v>880</v>
      </c>
      <c r="AK896" s="756">
        <v>0</v>
      </c>
      <c r="AL896" s="756">
        <v>0</v>
      </c>
      <c r="AM896" s="756">
        <v>0</v>
      </c>
      <c r="AN896" s="756">
        <v>0</v>
      </c>
      <c r="AO896" s="756">
        <v>0</v>
      </c>
      <c r="AP896" s="756">
        <v>0</v>
      </c>
      <c r="AQ896" s="756">
        <v>0</v>
      </c>
      <c r="AR896" s="646">
        <f t="shared" si="449"/>
        <v>0</v>
      </c>
      <c r="AS896" s="594"/>
      <c r="AT896" s="705">
        <f t="shared" si="435"/>
        <v>880</v>
      </c>
      <c r="AU896" s="756">
        <v>0</v>
      </c>
      <c r="AV896" s="756">
        <v>0</v>
      </c>
      <c r="AW896" s="756">
        <v>0</v>
      </c>
      <c r="AX896" s="756">
        <v>0</v>
      </c>
      <c r="AY896" s="756">
        <v>0</v>
      </c>
      <c r="AZ896" s="767">
        <f t="shared" si="458"/>
        <v>0</v>
      </c>
      <c r="BA896" s="756">
        <v>0</v>
      </c>
      <c r="BB896" s="756">
        <v>0</v>
      </c>
      <c r="BC896" s="756">
        <v>0</v>
      </c>
      <c r="BD896" s="756">
        <v>0</v>
      </c>
      <c r="BE896" s="767">
        <f t="shared" si="436"/>
        <v>0</v>
      </c>
      <c r="BF896" s="646">
        <f t="shared" si="437"/>
        <v>0</v>
      </c>
      <c r="BG896" s="594"/>
      <c r="BH896" s="705">
        <f t="shared" si="427"/>
        <v>880</v>
      </c>
      <c r="BI896" s="646">
        <f t="shared" si="438"/>
        <v>0</v>
      </c>
      <c r="BJ896" s="594"/>
      <c r="BK896" s="705">
        <f t="shared" si="439"/>
        <v>880</v>
      </c>
      <c r="BL896" s="756">
        <v>0</v>
      </c>
      <c r="BM896" s="756">
        <v>0</v>
      </c>
      <c r="BN896" s="756">
        <v>0</v>
      </c>
      <c r="BO896" s="756">
        <v>0</v>
      </c>
      <c r="BP896" s="756">
        <v>0</v>
      </c>
      <c r="BQ896" s="756">
        <v>0</v>
      </c>
      <c r="BR896" s="756">
        <v>0</v>
      </c>
      <c r="BS896" s="646">
        <f t="shared" si="450"/>
        <v>0</v>
      </c>
      <c r="BT896" s="594"/>
      <c r="BU896" s="705">
        <f t="shared" si="440"/>
        <v>880</v>
      </c>
      <c r="BV896" s="756">
        <v>0</v>
      </c>
      <c r="BW896" s="756">
        <v>0</v>
      </c>
      <c r="BX896" s="756">
        <v>0</v>
      </c>
      <c r="BY896" s="756">
        <v>0</v>
      </c>
      <c r="BZ896" s="756">
        <v>0</v>
      </c>
      <c r="CA896" s="756">
        <v>0</v>
      </c>
      <c r="CB896" s="756">
        <v>0</v>
      </c>
      <c r="CC896" s="646">
        <f t="shared" si="451"/>
        <v>0</v>
      </c>
      <c r="CD896" s="594"/>
      <c r="CE896" s="705">
        <f t="shared" si="428"/>
        <v>880</v>
      </c>
      <c r="CF896" s="756">
        <f t="shared" si="457"/>
        <v>0</v>
      </c>
      <c r="CG896" s="756">
        <f t="shared" si="457"/>
        <v>0</v>
      </c>
      <c r="CH896" s="756">
        <f t="shared" si="457"/>
        <v>0</v>
      </c>
      <c r="CI896" s="756">
        <f t="shared" si="457"/>
        <v>0</v>
      </c>
      <c r="CJ896" s="756">
        <f t="shared" si="457"/>
        <v>0</v>
      </c>
      <c r="CK896" s="756">
        <f t="shared" si="457"/>
        <v>0</v>
      </c>
      <c r="CL896" s="756">
        <f t="shared" si="455"/>
        <v>0</v>
      </c>
      <c r="CM896" s="646">
        <f t="shared" si="452"/>
        <v>0</v>
      </c>
      <c r="CN896" s="594"/>
      <c r="CO896" s="705">
        <f t="shared" si="429"/>
        <v>880</v>
      </c>
      <c r="CP896" s="756">
        <v>0</v>
      </c>
      <c r="CQ896" s="756">
        <v>0</v>
      </c>
      <c r="CR896" s="756">
        <v>0</v>
      </c>
      <c r="CS896" s="756">
        <v>0</v>
      </c>
      <c r="CT896" s="756">
        <v>0</v>
      </c>
      <c r="CU896" s="756">
        <v>0</v>
      </c>
      <c r="CV896" s="756">
        <v>0</v>
      </c>
      <c r="CW896" s="646">
        <f t="shared" si="453"/>
        <v>0</v>
      </c>
      <c r="CX896" s="685"/>
      <c r="CY896" s="705">
        <f t="shared" si="430"/>
        <v>880</v>
      </c>
      <c r="CZ896" s="756">
        <v>0</v>
      </c>
      <c r="DA896" s="756">
        <v>0</v>
      </c>
      <c r="DB896" s="756">
        <v>0</v>
      </c>
      <c r="DC896" s="756">
        <v>0</v>
      </c>
      <c r="DD896" s="756">
        <v>0</v>
      </c>
      <c r="DE896" s="767">
        <f t="shared" si="441"/>
        <v>0</v>
      </c>
      <c r="DF896" s="756">
        <v>0</v>
      </c>
      <c r="DG896" s="756">
        <v>0</v>
      </c>
      <c r="DH896" s="756">
        <v>0</v>
      </c>
      <c r="DI896" s="756">
        <v>0</v>
      </c>
      <c r="DJ896" s="767">
        <f t="shared" si="442"/>
        <v>0</v>
      </c>
      <c r="DK896" s="715">
        <f t="shared" si="443"/>
        <v>0</v>
      </c>
      <c r="DL896" s="685"/>
      <c r="DM896" s="705">
        <f t="shared" si="431"/>
        <v>880</v>
      </c>
      <c r="DN896" s="715">
        <f t="shared" si="444"/>
        <v>0</v>
      </c>
    </row>
    <row r="897" spans="2:118" x14ac:dyDescent="0.25">
      <c r="B897" s="705">
        <v>881</v>
      </c>
      <c r="C897" s="765">
        <f>(1+_xlfn.XLOOKUP(INT((B897-1)/12)+1,'ZC Curve'!$B$8:$B$107,'ZC Curve'!R$8:R$107,,0))^(1/12)-1</f>
        <v>0</v>
      </c>
      <c r="D897" s="766">
        <f t="shared" si="445"/>
        <v>1</v>
      </c>
      <c r="E897" s="685"/>
      <c r="F897" s="705">
        <v>881</v>
      </c>
      <c r="G897" s="756">
        <v>0</v>
      </c>
      <c r="H897" s="756">
        <v>0</v>
      </c>
      <c r="I897" s="756">
        <v>0</v>
      </c>
      <c r="J897" s="756">
        <v>0</v>
      </c>
      <c r="K897" s="756">
        <v>0</v>
      </c>
      <c r="L897" s="756">
        <v>0</v>
      </c>
      <c r="M897" s="756">
        <v>0</v>
      </c>
      <c r="N897" s="646">
        <f t="shared" si="446"/>
        <v>0</v>
      </c>
      <c r="O897" s="594"/>
      <c r="P897" s="705">
        <f t="shared" si="432"/>
        <v>881</v>
      </c>
      <c r="Q897" s="756">
        <v>0</v>
      </c>
      <c r="R897" s="756">
        <v>0</v>
      </c>
      <c r="S897" s="756">
        <v>0</v>
      </c>
      <c r="T897" s="756">
        <v>0</v>
      </c>
      <c r="U897" s="756">
        <v>0</v>
      </c>
      <c r="V897" s="756">
        <v>0</v>
      </c>
      <c r="W897" s="756">
        <v>0</v>
      </c>
      <c r="X897" s="646">
        <f t="shared" si="447"/>
        <v>0</v>
      </c>
      <c r="Y897" s="594"/>
      <c r="Z897" s="705">
        <f t="shared" si="433"/>
        <v>881</v>
      </c>
      <c r="AA897" s="756">
        <f t="shared" si="456"/>
        <v>0</v>
      </c>
      <c r="AB897" s="756">
        <f t="shared" si="456"/>
        <v>0</v>
      </c>
      <c r="AC897" s="756">
        <f t="shared" si="456"/>
        <v>0</v>
      </c>
      <c r="AD897" s="756">
        <f t="shared" si="456"/>
        <v>0</v>
      </c>
      <c r="AE897" s="756">
        <f t="shared" si="456"/>
        <v>0</v>
      </c>
      <c r="AF897" s="756">
        <f t="shared" si="456"/>
        <v>0</v>
      </c>
      <c r="AG897" s="756">
        <f t="shared" si="454"/>
        <v>0</v>
      </c>
      <c r="AH897" s="646">
        <f t="shared" si="448"/>
        <v>0</v>
      </c>
      <c r="AI897" s="594"/>
      <c r="AJ897" s="705">
        <f t="shared" si="434"/>
        <v>881</v>
      </c>
      <c r="AK897" s="756">
        <v>0</v>
      </c>
      <c r="AL897" s="756">
        <v>0</v>
      </c>
      <c r="AM897" s="756">
        <v>0</v>
      </c>
      <c r="AN897" s="756">
        <v>0</v>
      </c>
      <c r="AO897" s="756">
        <v>0</v>
      </c>
      <c r="AP897" s="756">
        <v>0</v>
      </c>
      <c r="AQ897" s="756">
        <v>0</v>
      </c>
      <c r="AR897" s="646">
        <f t="shared" si="449"/>
        <v>0</v>
      </c>
      <c r="AS897" s="594"/>
      <c r="AT897" s="705">
        <f t="shared" si="435"/>
        <v>881</v>
      </c>
      <c r="AU897" s="756">
        <v>0</v>
      </c>
      <c r="AV897" s="756">
        <v>0</v>
      </c>
      <c r="AW897" s="756">
        <v>0</v>
      </c>
      <c r="AX897" s="756">
        <v>0</v>
      </c>
      <c r="AY897" s="756">
        <v>0</v>
      </c>
      <c r="AZ897" s="767">
        <f t="shared" si="458"/>
        <v>0</v>
      </c>
      <c r="BA897" s="756">
        <v>0</v>
      </c>
      <c r="BB897" s="756">
        <v>0</v>
      </c>
      <c r="BC897" s="756">
        <v>0</v>
      </c>
      <c r="BD897" s="756">
        <v>0</v>
      </c>
      <c r="BE897" s="767">
        <f t="shared" si="436"/>
        <v>0</v>
      </c>
      <c r="BF897" s="646">
        <f t="shared" si="437"/>
        <v>0</v>
      </c>
      <c r="BG897" s="594"/>
      <c r="BH897" s="705">
        <f t="shared" si="427"/>
        <v>881</v>
      </c>
      <c r="BI897" s="646">
        <f t="shared" si="438"/>
        <v>0</v>
      </c>
      <c r="BJ897" s="594"/>
      <c r="BK897" s="705">
        <f t="shared" si="439"/>
        <v>881</v>
      </c>
      <c r="BL897" s="756">
        <v>0</v>
      </c>
      <c r="BM897" s="756">
        <v>0</v>
      </c>
      <c r="BN897" s="756">
        <v>0</v>
      </c>
      <c r="BO897" s="756">
        <v>0</v>
      </c>
      <c r="BP897" s="756">
        <v>0</v>
      </c>
      <c r="BQ897" s="756">
        <v>0</v>
      </c>
      <c r="BR897" s="756">
        <v>0</v>
      </c>
      <c r="BS897" s="646">
        <f t="shared" si="450"/>
        <v>0</v>
      </c>
      <c r="BT897" s="594"/>
      <c r="BU897" s="705">
        <f t="shared" si="440"/>
        <v>881</v>
      </c>
      <c r="BV897" s="756">
        <v>0</v>
      </c>
      <c r="BW897" s="756">
        <v>0</v>
      </c>
      <c r="BX897" s="756">
        <v>0</v>
      </c>
      <c r="BY897" s="756">
        <v>0</v>
      </c>
      <c r="BZ897" s="756">
        <v>0</v>
      </c>
      <c r="CA897" s="756">
        <v>0</v>
      </c>
      <c r="CB897" s="756">
        <v>0</v>
      </c>
      <c r="CC897" s="646">
        <f t="shared" si="451"/>
        <v>0</v>
      </c>
      <c r="CD897" s="594"/>
      <c r="CE897" s="705">
        <f t="shared" si="428"/>
        <v>881</v>
      </c>
      <c r="CF897" s="756">
        <f t="shared" si="457"/>
        <v>0</v>
      </c>
      <c r="CG897" s="756">
        <f t="shared" si="457"/>
        <v>0</v>
      </c>
      <c r="CH897" s="756">
        <f t="shared" si="457"/>
        <v>0</v>
      </c>
      <c r="CI897" s="756">
        <f t="shared" si="457"/>
        <v>0</v>
      </c>
      <c r="CJ897" s="756">
        <f t="shared" si="457"/>
        <v>0</v>
      </c>
      <c r="CK897" s="756">
        <f t="shared" si="457"/>
        <v>0</v>
      </c>
      <c r="CL897" s="756">
        <f t="shared" si="455"/>
        <v>0</v>
      </c>
      <c r="CM897" s="646">
        <f t="shared" si="452"/>
        <v>0</v>
      </c>
      <c r="CN897" s="594"/>
      <c r="CO897" s="705">
        <f t="shared" si="429"/>
        <v>881</v>
      </c>
      <c r="CP897" s="756">
        <v>0</v>
      </c>
      <c r="CQ897" s="756">
        <v>0</v>
      </c>
      <c r="CR897" s="756">
        <v>0</v>
      </c>
      <c r="CS897" s="756">
        <v>0</v>
      </c>
      <c r="CT897" s="756">
        <v>0</v>
      </c>
      <c r="CU897" s="756">
        <v>0</v>
      </c>
      <c r="CV897" s="756">
        <v>0</v>
      </c>
      <c r="CW897" s="646">
        <f t="shared" si="453"/>
        <v>0</v>
      </c>
      <c r="CX897" s="685"/>
      <c r="CY897" s="705">
        <f t="shared" si="430"/>
        <v>881</v>
      </c>
      <c r="CZ897" s="756">
        <v>0</v>
      </c>
      <c r="DA897" s="756">
        <v>0</v>
      </c>
      <c r="DB897" s="756">
        <v>0</v>
      </c>
      <c r="DC897" s="756">
        <v>0</v>
      </c>
      <c r="DD897" s="756">
        <v>0</v>
      </c>
      <c r="DE897" s="767">
        <f t="shared" si="441"/>
        <v>0</v>
      </c>
      <c r="DF897" s="756">
        <v>0</v>
      </c>
      <c r="DG897" s="756">
        <v>0</v>
      </c>
      <c r="DH897" s="756">
        <v>0</v>
      </c>
      <c r="DI897" s="756">
        <v>0</v>
      </c>
      <c r="DJ897" s="767">
        <f t="shared" si="442"/>
        <v>0</v>
      </c>
      <c r="DK897" s="715">
        <f t="shared" si="443"/>
        <v>0</v>
      </c>
      <c r="DL897" s="685"/>
      <c r="DM897" s="705">
        <f t="shared" si="431"/>
        <v>881</v>
      </c>
      <c r="DN897" s="715">
        <f t="shared" si="444"/>
        <v>0</v>
      </c>
    </row>
    <row r="898" spans="2:118" x14ac:dyDescent="0.25">
      <c r="B898" s="705">
        <v>882</v>
      </c>
      <c r="C898" s="765">
        <f>(1+_xlfn.XLOOKUP(INT((B898-1)/12)+1,'ZC Curve'!$B$8:$B$107,'ZC Curve'!R$8:R$107,,0))^(1/12)-1</f>
        <v>0</v>
      </c>
      <c r="D898" s="766">
        <f t="shared" si="445"/>
        <v>1</v>
      </c>
      <c r="E898" s="685"/>
      <c r="F898" s="705">
        <v>882</v>
      </c>
      <c r="G898" s="756">
        <v>0</v>
      </c>
      <c r="H898" s="756">
        <v>0</v>
      </c>
      <c r="I898" s="756">
        <v>0</v>
      </c>
      <c r="J898" s="756">
        <v>0</v>
      </c>
      <c r="K898" s="756">
        <v>0</v>
      </c>
      <c r="L898" s="756">
        <v>0</v>
      </c>
      <c r="M898" s="756">
        <v>0</v>
      </c>
      <c r="N898" s="646">
        <f t="shared" si="446"/>
        <v>0</v>
      </c>
      <c r="O898" s="594"/>
      <c r="P898" s="705">
        <f t="shared" si="432"/>
        <v>882</v>
      </c>
      <c r="Q898" s="756">
        <v>0</v>
      </c>
      <c r="R898" s="756">
        <v>0</v>
      </c>
      <c r="S898" s="756">
        <v>0</v>
      </c>
      <c r="T898" s="756">
        <v>0</v>
      </c>
      <c r="U898" s="756">
        <v>0</v>
      </c>
      <c r="V898" s="756">
        <v>0</v>
      </c>
      <c r="W898" s="756">
        <v>0</v>
      </c>
      <c r="X898" s="646">
        <f t="shared" si="447"/>
        <v>0</v>
      </c>
      <c r="Y898" s="594"/>
      <c r="Z898" s="705">
        <f t="shared" si="433"/>
        <v>882</v>
      </c>
      <c r="AA898" s="756">
        <f t="shared" si="456"/>
        <v>0</v>
      </c>
      <c r="AB898" s="756">
        <f t="shared" si="456"/>
        <v>0</v>
      </c>
      <c r="AC898" s="756">
        <f t="shared" si="456"/>
        <v>0</v>
      </c>
      <c r="AD898" s="756">
        <f t="shared" si="456"/>
        <v>0</v>
      </c>
      <c r="AE898" s="756">
        <f t="shared" si="456"/>
        <v>0</v>
      </c>
      <c r="AF898" s="756">
        <f t="shared" si="456"/>
        <v>0</v>
      </c>
      <c r="AG898" s="756">
        <f t="shared" si="454"/>
        <v>0</v>
      </c>
      <c r="AH898" s="646">
        <f t="shared" si="448"/>
        <v>0</v>
      </c>
      <c r="AI898" s="594"/>
      <c r="AJ898" s="705">
        <f t="shared" si="434"/>
        <v>882</v>
      </c>
      <c r="AK898" s="756">
        <v>0</v>
      </c>
      <c r="AL898" s="756">
        <v>0</v>
      </c>
      <c r="AM898" s="756">
        <v>0</v>
      </c>
      <c r="AN898" s="756">
        <v>0</v>
      </c>
      <c r="AO898" s="756">
        <v>0</v>
      </c>
      <c r="AP898" s="756">
        <v>0</v>
      </c>
      <c r="AQ898" s="756">
        <v>0</v>
      </c>
      <c r="AR898" s="646">
        <f t="shared" si="449"/>
        <v>0</v>
      </c>
      <c r="AS898" s="594"/>
      <c r="AT898" s="705">
        <f t="shared" si="435"/>
        <v>882</v>
      </c>
      <c r="AU898" s="756">
        <v>0</v>
      </c>
      <c r="AV898" s="756">
        <v>0</v>
      </c>
      <c r="AW898" s="756">
        <v>0</v>
      </c>
      <c r="AX898" s="756">
        <v>0</v>
      </c>
      <c r="AY898" s="756">
        <v>0</v>
      </c>
      <c r="AZ898" s="767">
        <f t="shared" si="458"/>
        <v>0</v>
      </c>
      <c r="BA898" s="756">
        <v>0</v>
      </c>
      <c r="BB898" s="756">
        <v>0</v>
      </c>
      <c r="BC898" s="756">
        <v>0</v>
      </c>
      <c r="BD898" s="756">
        <v>0</v>
      </c>
      <c r="BE898" s="767">
        <f t="shared" si="436"/>
        <v>0</v>
      </c>
      <c r="BF898" s="646">
        <f t="shared" si="437"/>
        <v>0</v>
      </c>
      <c r="BG898" s="594"/>
      <c r="BH898" s="705">
        <f t="shared" si="427"/>
        <v>882</v>
      </c>
      <c r="BI898" s="646">
        <f t="shared" si="438"/>
        <v>0</v>
      </c>
      <c r="BJ898" s="594"/>
      <c r="BK898" s="705">
        <f t="shared" si="439"/>
        <v>882</v>
      </c>
      <c r="BL898" s="756">
        <v>0</v>
      </c>
      <c r="BM898" s="756">
        <v>0</v>
      </c>
      <c r="BN898" s="756">
        <v>0</v>
      </c>
      <c r="BO898" s="756">
        <v>0</v>
      </c>
      <c r="BP898" s="756">
        <v>0</v>
      </c>
      <c r="BQ898" s="756">
        <v>0</v>
      </c>
      <c r="BR898" s="756">
        <v>0</v>
      </c>
      <c r="BS898" s="646">
        <f t="shared" si="450"/>
        <v>0</v>
      </c>
      <c r="BT898" s="594"/>
      <c r="BU898" s="705">
        <f t="shared" si="440"/>
        <v>882</v>
      </c>
      <c r="BV898" s="756">
        <v>0</v>
      </c>
      <c r="BW898" s="756">
        <v>0</v>
      </c>
      <c r="BX898" s="756">
        <v>0</v>
      </c>
      <c r="BY898" s="756">
        <v>0</v>
      </c>
      <c r="BZ898" s="756">
        <v>0</v>
      </c>
      <c r="CA898" s="756">
        <v>0</v>
      </c>
      <c r="CB898" s="756">
        <v>0</v>
      </c>
      <c r="CC898" s="646">
        <f t="shared" si="451"/>
        <v>0</v>
      </c>
      <c r="CD898" s="594"/>
      <c r="CE898" s="705">
        <f t="shared" si="428"/>
        <v>882</v>
      </c>
      <c r="CF898" s="756">
        <f t="shared" si="457"/>
        <v>0</v>
      </c>
      <c r="CG898" s="756">
        <f t="shared" si="457"/>
        <v>0</v>
      </c>
      <c r="CH898" s="756">
        <f t="shared" si="457"/>
        <v>0</v>
      </c>
      <c r="CI898" s="756">
        <f t="shared" si="457"/>
        <v>0</v>
      </c>
      <c r="CJ898" s="756">
        <f t="shared" si="457"/>
        <v>0</v>
      </c>
      <c r="CK898" s="756">
        <f t="shared" si="457"/>
        <v>0</v>
      </c>
      <c r="CL898" s="756">
        <f t="shared" si="455"/>
        <v>0</v>
      </c>
      <c r="CM898" s="646">
        <f t="shared" si="452"/>
        <v>0</v>
      </c>
      <c r="CN898" s="594"/>
      <c r="CO898" s="705">
        <f t="shared" si="429"/>
        <v>882</v>
      </c>
      <c r="CP898" s="756">
        <v>0</v>
      </c>
      <c r="CQ898" s="756">
        <v>0</v>
      </c>
      <c r="CR898" s="756">
        <v>0</v>
      </c>
      <c r="CS898" s="756">
        <v>0</v>
      </c>
      <c r="CT898" s="756">
        <v>0</v>
      </c>
      <c r="CU898" s="756">
        <v>0</v>
      </c>
      <c r="CV898" s="756">
        <v>0</v>
      </c>
      <c r="CW898" s="646">
        <f t="shared" si="453"/>
        <v>0</v>
      </c>
      <c r="CX898" s="685"/>
      <c r="CY898" s="705">
        <f t="shared" si="430"/>
        <v>882</v>
      </c>
      <c r="CZ898" s="756">
        <v>0</v>
      </c>
      <c r="DA898" s="756">
        <v>0</v>
      </c>
      <c r="DB898" s="756">
        <v>0</v>
      </c>
      <c r="DC898" s="756">
        <v>0</v>
      </c>
      <c r="DD898" s="756">
        <v>0</v>
      </c>
      <c r="DE898" s="767">
        <f t="shared" si="441"/>
        <v>0</v>
      </c>
      <c r="DF898" s="756">
        <v>0</v>
      </c>
      <c r="DG898" s="756">
        <v>0</v>
      </c>
      <c r="DH898" s="756">
        <v>0</v>
      </c>
      <c r="DI898" s="756">
        <v>0</v>
      </c>
      <c r="DJ898" s="767">
        <f t="shared" si="442"/>
        <v>0</v>
      </c>
      <c r="DK898" s="715">
        <f t="shared" si="443"/>
        <v>0</v>
      </c>
      <c r="DL898" s="685"/>
      <c r="DM898" s="705">
        <f t="shared" si="431"/>
        <v>882</v>
      </c>
      <c r="DN898" s="715">
        <f t="shared" si="444"/>
        <v>0</v>
      </c>
    </row>
    <row r="899" spans="2:118" x14ac:dyDescent="0.25">
      <c r="B899" s="705">
        <v>883</v>
      </c>
      <c r="C899" s="765">
        <f>(1+_xlfn.XLOOKUP(INT((B899-1)/12)+1,'ZC Curve'!$B$8:$B$107,'ZC Curve'!R$8:R$107,,0))^(1/12)-1</f>
        <v>0</v>
      </c>
      <c r="D899" s="766">
        <f t="shared" si="445"/>
        <v>1</v>
      </c>
      <c r="E899" s="685"/>
      <c r="F899" s="705">
        <v>883</v>
      </c>
      <c r="G899" s="756">
        <v>0</v>
      </c>
      <c r="H899" s="756">
        <v>0</v>
      </c>
      <c r="I899" s="756">
        <v>0</v>
      </c>
      <c r="J899" s="756">
        <v>0</v>
      </c>
      <c r="K899" s="756">
        <v>0</v>
      </c>
      <c r="L899" s="756">
        <v>0</v>
      </c>
      <c r="M899" s="756">
        <v>0</v>
      </c>
      <c r="N899" s="646">
        <f t="shared" si="446"/>
        <v>0</v>
      </c>
      <c r="O899" s="594"/>
      <c r="P899" s="705">
        <f t="shared" si="432"/>
        <v>883</v>
      </c>
      <c r="Q899" s="756">
        <v>0</v>
      </c>
      <c r="R899" s="756">
        <v>0</v>
      </c>
      <c r="S899" s="756">
        <v>0</v>
      </c>
      <c r="T899" s="756">
        <v>0</v>
      </c>
      <c r="U899" s="756">
        <v>0</v>
      </c>
      <c r="V899" s="756">
        <v>0</v>
      </c>
      <c r="W899" s="756">
        <v>0</v>
      </c>
      <c r="X899" s="646">
        <f t="shared" si="447"/>
        <v>0</v>
      </c>
      <c r="Y899" s="594"/>
      <c r="Z899" s="705">
        <f t="shared" si="433"/>
        <v>883</v>
      </c>
      <c r="AA899" s="756">
        <f t="shared" si="456"/>
        <v>0</v>
      </c>
      <c r="AB899" s="756">
        <f t="shared" si="456"/>
        <v>0</v>
      </c>
      <c r="AC899" s="756">
        <f t="shared" si="456"/>
        <v>0</v>
      </c>
      <c r="AD899" s="756">
        <f t="shared" si="456"/>
        <v>0</v>
      </c>
      <c r="AE899" s="756">
        <f t="shared" si="456"/>
        <v>0</v>
      </c>
      <c r="AF899" s="756">
        <f t="shared" si="456"/>
        <v>0</v>
      </c>
      <c r="AG899" s="756">
        <f t="shared" si="454"/>
        <v>0</v>
      </c>
      <c r="AH899" s="646">
        <f t="shared" si="448"/>
        <v>0</v>
      </c>
      <c r="AI899" s="594"/>
      <c r="AJ899" s="705">
        <f t="shared" si="434"/>
        <v>883</v>
      </c>
      <c r="AK899" s="756">
        <v>0</v>
      </c>
      <c r="AL899" s="756">
        <v>0</v>
      </c>
      <c r="AM899" s="756">
        <v>0</v>
      </c>
      <c r="AN899" s="756">
        <v>0</v>
      </c>
      <c r="AO899" s="756">
        <v>0</v>
      </c>
      <c r="AP899" s="756">
        <v>0</v>
      </c>
      <c r="AQ899" s="756">
        <v>0</v>
      </c>
      <c r="AR899" s="646">
        <f t="shared" si="449"/>
        <v>0</v>
      </c>
      <c r="AS899" s="594"/>
      <c r="AT899" s="705">
        <f t="shared" si="435"/>
        <v>883</v>
      </c>
      <c r="AU899" s="756">
        <v>0</v>
      </c>
      <c r="AV899" s="756">
        <v>0</v>
      </c>
      <c r="AW899" s="756">
        <v>0</v>
      </c>
      <c r="AX899" s="756">
        <v>0</v>
      </c>
      <c r="AY899" s="756">
        <v>0</v>
      </c>
      <c r="AZ899" s="767">
        <f t="shared" si="458"/>
        <v>0</v>
      </c>
      <c r="BA899" s="756">
        <v>0</v>
      </c>
      <c r="BB899" s="756">
        <v>0</v>
      </c>
      <c r="BC899" s="756">
        <v>0</v>
      </c>
      <c r="BD899" s="756">
        <v>0</v>
      </c>
      <c r="BE899" s="767">
        <f t="shared" si="436"/>
        <v>0</v>
      </c>
      <c r="BF899" s="646">
        <f t="shared" si="437"/>
        <v>0</v>
      </c>
      <c r="BG899" s="594"/>
      <c r="BH899" s="705">
        <f t="shared" si="427"/>
        <v>883</v>
      </c>
      <c r="BI899" s="646">
        <f t="shared" si="438"/>
        <v>0</v>
      </c>
      <c r="BJ899" s="594"/>
      <c r="BK899" s="705">
        <f t="shared" si="439"/>
        <v>883</v>
      </c>
      <c r="BL899" s="756">
        <v>0</v>
      </c>
      <c r="BM899" s="756">
        <v>0</v>
      </c>
      <c r="BN899" s="756">
        <v>0</v>
      </c>
      <c r="BO899" s="756">
        <v>0</v>
      </c>
      <c r="BP899" s="756">
        <v>0</v>
      </c>
      <c r="BQ899" s="756">
        <v>0</v>
      </c>
      <c r="BR899" s="756">
        <v>0</v>
      </c>
      <c r="BS899" s="646">
        <f t="shared" si="450"/>
        <v>0</v>
      </c>
      <c r="BT899" s="594"/>
      <c r="BU899" s="705">
        <f t="shared" si="440"/>
        <v>883</v>
      </c>
      <c r="BV899" s="756">
        <v>0</v>
      </c>
      <c r="BW899" s="756">
        <v>0</v>
      </c>
      <c r="BX899" s="756">
        <v>0</v>
      </c>
      <c r="BY899" s="756">
        <v>0</v>
      </c>
      <c r="BZ899" s="756">
        <v>0</v>
      </c>
      <c r="CA899" s="756">
        <v>0</v>
      </c>
      <c r="CB899" s="756">
        <v>0</v>
      </c>
      <c r="CC899" s="646">
        <f t="shared" si="451"/>
        <v>0</v>
      </c>
      <c r="CD899" s="594"/>
      <c r="CE899" s="705">
        <f t="shared" si="428"/>
        <v>883</v>
      </c>
      <c r="CF899" s="756">
        <f t="shared" si="457"/>
        <v>0</v>
      </c>
      <c r="CG899" s="756">
        <f t="shared" si="457"/>
        <v>0</v>
      </c>
      <c r="CH899" s="756">
        <f t="shared" si="457"/>
        <v>0</v>
      </c>
      <c r="CI899" s="756">
        <f t="shared" si="457"/>
        <v>0</v>
      </c>
      <c r="CJ899" s="756">
        <f t="shared" si="457"/>
        <v>0</v>
      </c>
      <c r="CK899" s="756">
        <f t="shared" si="457"/>
        <v>0</v>
      </c>
      <c r="CL899" s="756">
        <f t="shared" si="455"/>
        <v>0</v>
      </c>
      <c r="CM899" s="646">
        <f t="shared" si="452"/>
        <v>0</v>
      </c>
      <c r="CN899" s="594"/>
      <c r="CO899" s="705">
        <f t="shared" si="429"/>
        <v>883</v>
      </c>
      <c r="CP899" s="756">
        <v>0</v>
      </c>
      <c r="CQ899" s="756">
        <v>0</v>
      </c>
      <c r="CR899" s="756">
        <v>0</v>
      </c>
      <c r="CS899" s="756">
        <v>0</v>
      </c>
      <c r="CT899" s="756">
        <v>0</v>
      </c>
      <c r="CU899" s="756">
        <v>0</v>
      </c>
      <c r="CV899" s="756">
        <v>0</v>
      </c>
      <c r="CW899" s="646">
        <f t="shared" si="453"/>
        <v>0</v>
      </c>
      <c r="CX899" s="685"/>
      <c r="CY899" s="705">
        <f t="shared" si="430"/>
        <v>883</v>
      </c>
      <c r="CZ899" s="756">
        <v>0</v>
      </c>
      <c r="DA899" s="756">
        <v>0</v>
      </c>
      <c r="DB899" s="756">
        <v>0</v>
      </c>
      <c r="DC899" s="756">
        <v>0</v>
      </c>
      <c r="DD899" s="756">
        <v>0</v>
      </c>
      <c r="DE899" s="767">
        <f t="shared" si="441"/>
        <v>0</v>
      </c>
      <c r="DF899" s="756">
        <v>0</v>
      </c>
      <c r="DG899" s="756">
        <v>0</v>
      </c>
      <c r="DH899" s="756">
        <v>0</v>
      </c>
      <c r="DI899" s="756">
        <v>0</v>
      </c>
      <c r="DJ899" s="767">
        <f t="shared" si="442"/>
        <v>0</v>
      </c>
      <c r="DK899" s="715">
        <f t="shared" si="443"/>
        <v>0</v>
      </c>
      <c r="DL899" s="685"/>
      <c r="DM899" s="705">
        <f t="shared" si="431"/>
        <v>883</v>
      </c>
      <c r="DN899" s="715">
        <f t="shared" si="444"/>
        <v>0</v>
      </c>
    </row>
    <row r="900" spans="2:118" x14ac:dyDescent="0.25">
      <c r="B900" s="705">
        <v>884</v>
      </c>
      <c r="C900" s="765">
        <f>(1+_xlfn.XLOOKUP(INT((B900-1)/12)+1,'ZC Curve'!$B$8:$B$107,'ZC Curve'!R$8:R$107,,0))^(1/12)-1</f>
        <v>0</v>
      </c>
      <c r="D900" s="766">
        <f t="shared" si="445"/>
        <v>1</v>
      </c>
      <c r="E900" s="685"/>
      <c r="F900" s="705">
        <v>884</v>
      </c>
      <c r="G900" s="756">
        <v>0</v>
      </c>
      <c r="H900" s="756">
        <v>0</v>
      </c>
      <c r="I900" s="756">
        <v>0</v>
      </c>
      <c r="J900" s="756">
        <v>0</v>
      </c>
      <c r="K900" s="756">
        <v>0</v>
      </c>
      <c r="L900" s="756">
        <v>0</v>
      </c>
      <c r="M900" s="756">
        <v>0</v>
      </c>
      <c r="N900" s="646">
        <f t="shared" si="446"/>
        <v>0</v>
      </c>
      <c r="O900" s="594"/>
      <c r="P900" s="705">
        <f t="shared" si="432"/>
        <v>884</v>
      </c>
      <c r="Q900" s="756">
        <v>0</v>
      </c>
      <c r="R900" s="756">
        <v>0</v>
      </c>
      <c r="S900" s="756">
        <v>0</v>
      </c>
      <c r="T900" s="756">
        <v>0</v>
      </c>
      <c r="U900" s="756">
        <v>0</v>
      </c>
      <c r="V900" s="756">
        <v>0</v>
      </c>
      <c r="W900" s="756">
        <v>0</v>
      </c>
      <c r="X900" s="646">
        <f t="shared" si="447"/>
        <v>0</v>
      </c>
      <c r="Y900" s="594"/>
      <c r="Z900" s="705">
        <f t="shared" si="433"/>
        <v>884</v>
      </c>
      <c r="AA900" s="756">
        <f t="shared" si="456"/>
        <v>0</v>
      </c>
      <c r="AB900" s="756">
        <f t="shared" si="456"/>
        <v>0</v>
      </c>
      <c r="AC900" s="756">
        <f t="shared" si="456"/>
        <v>0</v>
      </c>
      <c r="AD900" s="756">
        <f t="shared" si="456"/>
        <v>0</v>
      </c>
      <c r="AE900" s="756">
        <f t="shared" si="456"/>
        <v>0</v>
      </c>
      <c r="AF900" s="756">
        <f t="shared" si="456"/>
        <v>0</v>
      </c>
      <c r="AG900" s="756">
        <f t="shared" si="454"/>
        <v>0</v>
      </c>
      <c r="AH900" s="646">
        <f t="shared" si="448"/>
        <v>0</v>
      </c>
      <c r="AI900" s="594"/>
      <c r="AJ900" s="705">
        <f t="shared" si="434"/>
        <v>884</v>
      </c>
      <c r="AK900" s="756">
        <v>0</v>
      </c>
      <c r="AL900" s="756">
        <v>0</v>
      </c>
      <c r="AM900" s="756">
        <v>0</v>
      </c>
      <c r="AN900" s="756">
        <v>0</v>
      </c>
      <c r="AO900" s="756">
        <v>0</v>
      </c>
      <c r="AP900" s="756">
        <v>0</v>
      </c>
      <c r="AQ900" s="756">
        <v>0</v>
      </c>
      <c r="AR900" s="646">
        <f t="shared" si="449"/>
        <v>0</v>
      </c>
      <c r="AS900" s="594"/>
      <c r="AT900" s="705">
        <f t="shared" si="435"/>
        <v>884</v>
      </c>
      <c r="AU900" s="756">
        <v>0</v>
      </c>
      <c r="AV900" s="756">
        <v>0</v>
      </c>
      <c r="AW900" s="756">
        <v>0</v>
      </c>
      <c r="AX900" s="756">
        <v>0</v>
      </c>
      <c r="AY900" s="756">
        <v>0</v>
      </c>
      <c r="AZ900" s="767">
        <f t="shared" si="458"/>
        <v>0</v>
      </c>
      <c r="BA900" s="756">
        <v>0</v>
      </c>
      <c r="BB900" s="756">
        <v>0</v>
      </c>
      <c r="BC900" s="756">
        <v>0</v>
      </c>
      <c r="BD900" s="756">
        <v>0</v>
      </c>
      <c r="BE900" s="767">
        <f t="shared" si="436"/>
        <v>0</v>
      </c>
      <c r="BF900" s="646">
        <f t="shared" si="437"/>
        <v>0</v>
      </c>
      <c r="BG900" s="594"/>
      <c r="BH900" s="705">
        <f t="shared" si="427"/>
        <v>884</v>
      </c>
      <c r="BI900" s="646">
        <f t="shared" si="438"/>
        <v>0</v>
      </c>
      <c r="BJ900" s="594"/>
      <c r="BK900" s="705">
        <f t="shared" si="439"/>
        <v>884</v>
      </c>
      <c r="BL900" s="756">
        <v>0</v>
      </c>
      <c r="BM900" s="756">
        <v>0</v>
      </c>
      <c r="BN900" s="756">
        <v>0</v>
      </c>
      <c r="BO900" s="756">
        <v>0</v>
      </c>
      <c r="BP900" s="756">
        <v>0</v>
      </c>
      <c r="BQ900" s="756">
        <v>0</v>
      </c>
      <c r="BR900" s="756">
        <v>0</v>
      </c>
      <c r="BS900" s="646">
        <f t="shared" si="450"/>
        <v>0</v>
      </c>
      <c r="BT900" s="594"/>
      <c r="BU900" s="705">
        <f t="shared" si="440"/>
        <v>884</v>
      </c>
      <c r="BV900" s="756">
        <v>0</v>
      </c>
      <c r="BW900" s="756">
        <v>0</v>
      </c>
      <c r="BX900" s="756">
        <v>0</v>
      </c>
      <c r="BY900" s="756">
        <v>0</v>
      </c>
      <c r="BZ900" s="756">
        <v>0</v>
      </c>
      <c r="CA900" s="756">
        <v>0</v>
      </c>
      <c r="CB900" s="756">
        <v>0</v>
      </c>
      <c r="CC900" s="646">
        <f t="shared" si="451"/>
        <v>0</v>
      </c>
      <c r="CD900" s="594"/>
      <c r="CE900" s="705">
        <f t="shared" si="428"/>
        <v>884</v>
      </c>
      <c r="CF900" s="756">
        <f t="shared" si="457"/>
        <v>0</v>
      </c>
      <c r="CG900" s="756">
        <f t="shared" si="457"/>
        <v>0</v>
      </c>
      <c r="CH900" s="756">
        <f t="shared" si="457"/>
        <v>0</v>
      </c>
      <c r="CI900" s="756">
        <f t="shared" si="457"/>
        <v>0</v>
      </c>
      <c r="CJ900" s="756">
        <f t="shared" si="457"/>
        <v>0</v>
      </c>
      <c r="CK900" s="756">
        <f t="shared" si="457"/>
        <v>0</v>
      </c>
      <c r="CL900" s="756">
        <f t="shared" si="455"/>
        <v>0</v>
      </c>
      <c r="CM900" s="646">
        <f t="shared" si="452"/>
        <v>0</v>
      </c>
      <c r="CN900" s="594"/>
      <c r="CO900" s="705">
        <f t="shared" si="429"/>
        <v>884</v>
      </c>
      <c r="CP900" s="756">
        <v>0</v>
      </c>
      <c r="CQ900" s="756">
        <v>0</v>
      </c>
      <c r="CR900" s="756">
        <v>0</v>
      </c>
      <c r="CS900" s="756">
        <v>0</v>
      </c>
      <c r="CT900" s="756">
        <v>0</v>
      </c>
      <c r="CU900" s="756">
        <v>0</v>
      </c>
      <c r="CV900" s="756">
        <v>0</v>
      </c>
      <c r="CW900" s="646">
        <f t="shared" si="453"/>
        <v>0</v>
      </c>
      <c r="CX900" s="685"/>
      <c r="CY900" s="705">
        <f t="shared" si="430"/>
        <v>884</v>
      </c>
      <c r="CZ900" s="756">
        <v>0</v>
      </c>
      <c r="DA900" s="756">
        <v>0</v>
      </c>
      <c r="DB900" s="756">
        <v>0</v>
      </c>
      <c r="DC900" s="756">
        <v>0</v>
      </c>
      <c r="DD900" s="756">
        <v>0</v>
      </c>
      <c r="DE900" s="767">
        <f t="shared" si="441"/>
        <v>0</v>
      </c>
      <c r="DF900" s="756">
        <v>0</v>
      </c>
      <c r="DG900" s="756">
        <v>0</v>
      </c>
      <c r="DH900" s="756">
        <v>0</v>
      </c>
      <c r="DI900" s="756">
        <v>0</v>
      </c>
      <c r="DJ900" s="767">
        <f t="shared" si="442"/>
        <v>0</v>
      </c>
      <c r="DK900" s="715">
        <f t="shared" si="443"/>
        <v>0</v>
      </c>
      <c r="DL900" s="685"/>
      <c r="DM900" s="705">
        <f t="shared" si="431"/>
        <v>884</v>
      </c>
      <c r="DN900" s="715">
        <f t="shared" si="444"/>
        <v>0</v>
      </c>
    </row>
    <row r="901" spans="2:118" x14ac:dyDescent="0.25">
      <c r="B901" s="705">
        <v>885</v>
      </c>
      <c r="C901" s="765">
        <f>(1+_xlfn.XLOOKUP(INT((B901-1)/12)+1,'ZC Curve'!$B$8:$B$107,'ZC Curve'!R$8:R$107,,0))^(1/12)-1</f>
        <v>0</v>
      </c>
      <c r="D901" s="766">
        <f t="shared" si="445"/>
        <v>1</v>
      </c>
      <c r="E901" s="685"/>
      <c r="F901" s="705">
        <v>885</v>
      </c>
      <c r="G901" s="756">
        <v>0</v>
      </c>
      <c r="H901" s="756">
        <v>0</v>
      </c>
      <c r="I901" s="756">
        <v>0</v>
      </c>
      <c r="J901" s="756">
        <v>0</v>
      </c>
      <c r="K901" s="756">
        <v>0</v>
      </c>
      <c r="L901" s="756">
        <v>0</v>
      </c>
      <c r="M901" s="756">
        <v>0</v>
      </c>
      <c r="N901" s="646">
        <f t="shared" si="446"/>
        <v>0</v>
      </c>
      <c r="O901" s="594"/>
      <c r="P901" s="705">
        <f t="shared" si="432"/>
        <v>885</v>
      </c>
      <c r="Q901" s="756">
        <v>0</v>
      </c>
      <c r="R901" s="756">
        <v>0</v>
      </c>
      <c r="S901" s="756">
        <v>0</v>
      </c>
      <c r="T901" s="756">
        <v>0</v>
      </c>
      <c r="U901" s="756">
        <v>0</v>
      </c>
      <c r="V901" s="756">
        <v>0</v>
      </c>
      <c r="W901" s="756">
        <v>0</v>
      </c>
      <c r="X901" s="646">
        <f t="shared" si="447"/>
        <v>0</v>
      </c>
      <c r="Y901" s="594"/>
      <c r="Z901" s="705">
        <f t="shared" si="433"/>
        <v>885</v>
      </c>
      <c r="AA901" s="756">
        <f t="shared" si="456"/>
        <v>0</v>
      </c>
      <c r="AB901" s="756">
        <f t="shared" si="456"/>
        <v>0</v>
      </c>
      <c r="AC901" s="756">
        <f t="shared" si="456"/>
        <v>0</v>
      </c>
      <c r="AD901" s="756">
        <f t="shared" si="456"/>
        <v>0</v>
      </c>
      <c r="AE901" s="756">
        <f t="shared" si="456"/>
        <v>0</v>
      </c>
      <c r="AF901" s="756">
        <f t="shared" si="456"/>
        <v>0</v>
      </c>
      <c r="AG901" s="756">
        <f t="shared" si="454"/>
        <v>0</v>
      </c>
      <c r="AH901" s="646">
        <f t="shared" si="448"/>
        <v>0</v>
      </c>
      <c r="AI901" s="594"/>
      <c r="AJ901" s="705">
        <f t="shared" si="434"/>
        <v>885</v>
      </c>
      <c r="AK901" s="756">
        <v>0</v>
      </c>
      <c r="AL901" s="756">
        <v>0</v>
      </c>
      <c r="AM901" s="756">
        <v>0</v>
      </c>
      <c r="AN901" s="756">
        <v>0</v>
      </c>
      <c r="AO901" s="756">
        <v>0</v>
      </c>
      <c r="AP901" s="756">
        <v>0</v>
      </c>
      <c r="AQ901" s="756">
        <v>0</v>
      </c>
      <c r="AR901" s="646">
        <f t="shared" si="449"/>
        <v>0</v>
      </c>
      <c r="AS901" s="594"/>
      <c r="AT901" s="705">
        <f t="shared" si="435"/>
        <v>885</v>
      </c>
      <c r="AU901" s="756">
        <v>0</v>
      </c>
      <c r="AV901" s="756">
        <v>0</v>
      </c>
      <c r="AW901" s="756">
        <v>0</v>
      </c>
      <c r="AX901" s="756">
        <v>0</v>
      </c>
      <c r="AY901" s="756">
        <v>0</v>
      </c>
      <c r="AZ901" s="767">
        <f t="shared" si="458"/>
        <v>0</v>
      </c>
      <c r="BA901" s="756">
        <v>0</v>
      </c>
      <c r="BB901" s="756">
        <v>0</v>
      </c>
      <c r="BC901" s="756">
        <v>0</v>
      </c>
      <c r="BD901" s="756">
        <v>0</v>
      </c>
      <c r="BE901" s="767">
        <f t="shared" si="436"/>
        <v>0</v>
      </c>
      <c r="BF901" s="646">
        <f t="shared" si="437"/>
        <v>0</v>
      </c>
      <c r="BG901" s="594"/>
      <c r="BH901" s="705">
        <f t="shared" si="427"/>
        <v>885</v>
      </c>
      <c r="BI901" s="646">
        <f t="shared" si="438"/>
        <v>0</v>
      </c>
      <c r="BJ901" s="594"/>
      <c r="BK901" s="705">
        <f t="shared" si="439"/>
        <v>885</v>
      </c>
      <c r="BL901" s="756">
        <v>0</v>
      </c>
      <c r="BM901" s="756">
        <v>0</v>
      </c>
      <c r="BN901" s="756">
        <v>0</v>
      </c>
      <c r="BO901" s="756">
        <v>0</v>
      </c>
      <c r="BP901" s="756">
        <v>0</v>
      </c>
      <c r="BQ901" s="756">
        <v>0</v>
      </c>
      <c r="BR901" s="756">
        <v>0</v>
      </c>
      <c r="BS901" s="646">
        <f t="shared" si="450"/>
        <v>0</v>
      </c>
      <c r="BT901" s="594"/>
      <c r="BU901" s="705">
        <f t="shared" si="440"/>
        <v>885</v>
      </c>
      <c r="BV901" s="756">
        <v>0</v>
      </c>
      <c r="BW901" s="756">
        <v>0</v>
      </c>
      <c r="BX901" s="756">
        <v>0</v>
      </c>
      <c r="BY901" s="756">
        <v>0</v>
      </c>
      <c r="BZ901" s="756">
        <v>0</v>
      </c>
      <c r="CA901" s="756">
        <v>0</v>
      </c>
      <c r="CB901" s="756">
        <v>0</v>
      </c>
      <c r="CC901" s="646">
        <f t="shared" si="451"/>
        <v>0</v>
      </c>
      <c r="CD901" s="594"/>
      <c r="CE901" s="705">
        <f t="shared" si="428"/>
        <v>885</v>
      </c>
      <c r="CF901" s="756">
        <f t="shared" si="457"/>
        <v>0</v>
      </c>
      <c r="CG901" s="756">
        <f t="shared" si="457"/>
        <v>0</v>
      </c>
      <c r="CH901" s="756">
        <f t="shared" si="457"/>
        <v>0</v>
      </c>
      <c r="CI901" s="756">
        <f t="shared" si="457"/>
        <v>0</v>
      </c>
      <c r="CJ901" s="756">
        <f t="shared" si="457"/>
        <v>0</v>
      </c>
      <c r="CK901" s="756">
        <f t="shared" si="457"/>
        <v>0</v>
      </c>
      <c r="CL901" s="756">
        <f t="shared" si="455"/>
        <v>0</v>
      </c>
      <c r="CM901" s="646">
        <f t="shared" si="452"/>
        <v>0</v>
      </c>
      <c r="CN901" s="594"/>
      <c r="CO901" s="705">
        <f t="shared" si="429"/>
        <v>885</v>
      </c>
      <c r="CP901" s="756">
        <v>0</v>
      </c>
      <c r="CQ901" s="756">
        <v>0</v>
      </c>
      <c r="CR901" s="756">
        <v>0</v>
      </c>
      <c r="CS901" s="756">
        <v>0</v>
      </c>
      <c r="CT901" s="756">
        <v>0</v>
      </c>
      <c r="CU901" s="756">
        <v>0</v>
      </c>
      <c r="CV901" s="756">
        <v>0</v>
      </c>
      <c r="CW901" s="646">
        <f t="shared" si="453"/>
        <v>0</v>
      </c>
      <c r="CX901" s="685"/>
      <c r="CY901" s="705">
        <f t="shared" si="430"/>
        <v>885</v>
      </c>
      <c r="CZ901" s="756">
        <v>0</v>
      </c>
      <c r="DA901" s="756">
        <v>0</v>
      </c>
      <c r="DB901" s="756">
        <v>0</v>
      </c>
      <c r="DC901" s="756">
        <v>0</v>
      </c>
      <c r="DD901" s="756">
        <v>0</v>
      </c>
      <c r="DE901" s="767">
        <f t="shared" si="441"/>
        <v>0</v>
      </c>
      <c r="DF901" s="756">
        <v>0</v>
      </c>
      <c r="DG901" s="756">
        <v>0</v>
      </c>
      <c r="DH901" s="756">
        <v>0</v>
      </c>
      <c r="DI901" s="756">
        <v>0</v>
      </c>
      <c r="DJ901" s="767">
        <f t="shared" si="442"/>
        <v>0</v>
      </c>
      <c r="DK901" s="715">
        <f t="shared" si="443"/>
        <v>0</v>
      </c>
      <c r="DL901" s="685"/>
      <c r="DM901" s="705">
        <f t="shared" si="431"/>
        <v>885</v>
      </c>
      <c r="DN901" s="715">
        <f t="shared" si="444"/>
        <v>0</v>
      </c>
    </row>
    <row r="902" spans="2:118" x14ac:dyDescent="0.25">
      <c r="B902" s="705">
        <v>886</v>
      </c>
      <c r="C902" s="765">
        <f>(1+_xlfn.XLOOKUP(INT((B902-1)/12)+1,'ZC Curve'!$B$8:$B$107,'ZC Curve'!R$8:R$107,,0))^(1/12)-1</f>
        <v>0</v>
      </c>
      <c r="D902" s="766">
        <f t="shared" si="445"/>
        <v>1</v>
      </c>
      <c r="E902" s="685"/>
      <c r="F902" s="705">
        <v>886</v>
      </c>
      <c r="G902" s="756">
        <v>0</v>
      </c>
      <c r="H902" s="756">
        <v>0</v>
      </c>
      <c r="I902" s="756">
        <v>0</v>
      </c>
      <c r="J902" s="756">
        <v>0</v>
      </c>
      <c r="K902" s="756">
        <v>0</v>
      </c>
      <c r="L902" s="756">
        <v>0</v>
      </c>
      <c r="M902" s="756">
        <v>0</v>
      </c>
      <c r="N902" s="646">
        <f t="shared" si="446"/>
        <v>0</v>
      </c>
      <c r="O902" s="594"/>
      <c r="P902" s="705">
        <f t="shared" si="432"/>
        <v>886</v>
      </c>
      <c r="Q902" s="756">
        <v>0</v>
      </c>
      <c r="R902" s="756">
        <v>0</v>
      </c>
      <c r="S902" s="756">
        <v>0</v>
      </c>
      <c r="T902" s="756">
        <v>0</v>
      </c>
      <c r="U902" s="756">
        <v>0</v>
      </c>
      <c r="V902" s="756">
        <v>0</v>
      </c>
      <c r="W902" s="756">
        <v>0</v>
      </c>
      <c r="X902" s="646">
        <f t="shared" si="447"/>
        <v>0</v>
      </c>
      <c r="Y902" s="594"/>
      <c r="Z902" s="705">
        <f t="shared" si="433"/>
        <v>886</v>
      </c>
      <c r="AA902" s="756">
        <f t="shared" si="456"/>
        <v>0</v>
      </c>
      <c r="AB902" s="756">
        <f t="shared" si="456"/>
        <v>0</v>
      </c>
      <c r="AC902" s="756">
        <f t="shared" si="456"/>
        <v>0</v>
      </c>
      <c r="AD902" s="756">
        <f t="shared" si="456"/>
        <v>0</v>
      </c>
      <c r="AE902" s="756">
        <f t="shared" si="456"/>
        <v>0</v>
      </c>
      <c r="AF902" s="756">
        <f t="shared" si="456"/>
        <v>0</v>
      </c>
      <c r="AG902" s="756">
        <f t="shared" si="454"/>
        <v>0</v>
      </c>
      <c r="AH902" s="646">
        <f t="shared" si="448"/>
        <v>0</v>
      </c>
      <c r="AI902" s="594"/>
      <c r="AJ902" s="705">
        <f t="shared" si="434"/>
        <v>886</v>
      </c>
      <c r="AK902" s="756">
        <v>0</v>
      </c>
      <c r="AL902" s="756">
        <v>0</v>
      </c>
      <c r="AM902" s="756">
        <v>0</v>
      </c>
      <c r="AN902" s="756">
        <v>0</v>
      </c>
      <c r="AO902" s="756">
        <v>0</v>
      </c>
      <c r="AP902" s="756">
        <v>0</v>
      </c>
      <c r="AQ902" s="756">
        <v>0</v>
      </c>
      <c r="AR902" s="646">
        <f t="shared" si="449"/>
        <v>0</v>
      </c>
      <c r="AS902" s="594"/>
      <c r="AT902" s="705">
        <f t="shared" si="435"/>
        <v>886</v>
      </c>
      <c r="AU902" s="756">
        <v>0</v>
      </c>
      <c r="AV902" s="756">
        <v>0</v>
      </c>
      <c r="AW902" s="756">
        <v>0</v>
      </c>
      <c r="AX902" s="756">
        <v>0</v>
      </c>
      <c r="AY902" s="756">
        <v>0</v>
      </c>
      <c r="AZ902" s="767">
        <f t="shared" si="458"/>
        <v>0</v>
      </c>
      <c r="BA902" s="756">
        <v>0</v>
      </c>
      <c r="BB902" s="756">
        <v>0</v>
      </c>
      <c r="BC902" s="756">
        <v>0</v>
      </c>
      <c r="BD902" s="756">
        <v>0</v>
      </c>
      <c r="BE902" s="767">
        <f t="shared" si="436"/>
        <v>0</v>
      </c>
      <c r="BF902" s="646">
        <f t="shared" si="437"/>
        <v>0</v>
      </c>
      <c r="BG902" s="594"/>
      <c r="BH902" s="705">
        <f t="shared" si="427"/>
        <v>886</v>
      </c>
      <c r="BI902" s="646">
        <f t="shared" si="438"/>
        <v>0</v>
      </c>
      <c r="BJ902" s="594"/>
      <c r="BK902" s="705">
        <f t="shared" si="439"/>
        <v>886</v>
      </c>
      <c r="BL902" s="756">
        <v>0</v>
      </c>
      <c r="BM902" s="756">
        <v>0</v>
      </c>
      <c r="BN902" s="756">
        <v>0</v>
      </c>
      <c r="BO902" s="756">
        <v>0</v>
      </c>
      <c r="BP902" s="756">
        <v>0</v>
      </c>
      <c r="BQ902" s="756">
        <v>0</v>
      </c>
      <c r="BR902" s="756">
        <v>0</v>
      </c>
      <c r="BS902" s="646">
        <f t="shared" si="450"/>
        <v>0</v>
      </c>
      <c r="BT902" s="594"/>
      <c r="BU902" s="705">
        <f t="shared" si="440"/>
        <v>886</v>
      </c>
      <c r="BV902" s="756">
        <v>0</v>
      </c>
      <c r="BW902" s="756">
        <v>0</v>
      </c>
      <c r="BX902" s="756">
        <v>0</v>
      </c>
      <c r="BY902" s="756">
        <v>0</v>
      </c>
      <c r="BZ902" s="756">
        <v>0</v>
      </c>
      <c r="CA902" s="756">
        <v>0</v>
      </c>
      <c r="CB902" s="756">
        <v>0</v>
      </c>
      <c r="CC902" s="646">
        <f t="shared" si="451"/>
        <v>0</v>
      </c>
      <c r="CD902" s="594"/>
      <c r="CE902" s="705">
        <f t="shared" si="428"/>
        <v>886</v>
      </c>
      <c r="CF902" s="756">
        <f t="shared" si="457"/>
        <v>0</v>
      </c>
      <c r="CG902" s="756">
        <f t="shared" si="457"/>
        <v>0</v>
      </c>
      <c r="CH902" s="756">
        <f t="shared" si="457"/>
        <v>0</v>
      </c>
      <c r="CI902" s="756">
        <f t="shared" si="457"/>
        <v>0</v>
      </c>
      <c r="CJ902" s="756">
        <f t="shared" si="457"/>
        <v>0</v>
      </c>
      <c r="CK902" s="756">
        <f t="shared" si="457"/>
        <v>0</v>
      </c>
      <c r="CL902" s="756">
        <f t="shared" si="455"/>
        <v>0</v>
      </c>
      <c r="CM902" s="646">
        <f t="shared" si="452"/>
        <v>0</v>
      </c>
      <c r="CN902" s="594"/>
      <c r="CO902" s="705">
        <f t="shared" si="429"/>
        <v>886</v>
      </c>
      <c r="CP902" s="756">
        <v>0</v>
      </c>
      <c r="CQ902" s="756">
        <v>0</v>
      </c>
      <c r="CR902" s="756">
        <v>0</v>
      </c>
      <c r="CS902" s="756">
        <v>0</v>
      </c>
      <c r="CT902" s="756">
        <v>0</v>
      </c>
      <c r="CU902" s="756">
        <v>0</v>
      </c>
      <c r="CV902" s="756">
        <v>0</v>
      </c>
      <c r="CW902" s="646">
        <f t="shared" si="453"/>
        <v>0</v>
      </c>
      <c r="CX902" s="685"/>
      <c r="CY902" s="705">
        <f t="shared" si="430"/>
        <v>886</v>
      </c>
      <c r="CZ902" s="756">
        <v>0</v>
      </c>
      <c r="DA902" s="756">
        <v>0</v>
      </c>
      <c r="DB902" s="756">
        <v>0</v>
      </c>
      <c r="DC902" s="756">
        <v>0</v>
      </c>
      <c r="DD902" s="756">
        <v>0</v>
      </c>
      <c r="DE902" s="767">
        <f t="shared" si="441"/>
        <v>0</v>
      </c>
      <c r="DF902" s="756">
        <v>0</v>
      </c>
      <c r="DG902" s="756">
        <v>0</v>
      </c>
      <c r="DH902" s="756">
        <v>0</v>
      </c>
      <c r="DI902" s="756">
        <v>0</v>
      </c>
      <c r="DJ902" s="767">
        <f t="shared" si="442"/>
        <v>0</v>
      </c>
      <c r="DK902" s="715">
        <f t="shared" si="443"/>
        <v>0</v>
      </c>
      <c r="DL902" s="685"/>
      <c r="DM902" s="705">
        <f t="shared" si="431"/>
        <v>886</v>
      </c>
      <c r="DN902" s="715">
        <f t="shared" si="444"/>
        <v>0</v>
      </c>
    </row>
    <row r="903" spans="2:118" x14ac:dyDescent="0.25">
      <c r="B903" s="705">
        <v>887</v>
      </c>
      <c r="C903" s="765">
        <f>(1+_xlfn.XLOOKUP(INT((B903-1)/12)+1,'ZC Curve'!$B$8:$B$107,'ZC Curve'!R$8:R$107,,0))^(1/12)-1</f>
        <v>0</v>
      </c>
      <c r="D903" s="766">
        <f t="shared" si="445"/>
        <v>1</v>
      </c>
      <c r="E903" s="685"/>
      <c r="F903" s="705">
        <v>887</v>
      </c>
      <c r="G903" s="756">
        <v>0</v>
      </c>
      <c r="H903" s="756">
        <v>0</v>
      </c>
      <c r="I903" s="756">
        <v>0</v>
      </c>
      <c r="J903" s="756">
        <v>0</v>
      </c>
      <c r="K903" s="756">
        <v>0</v>
      </c>
      <c r="L903" s="756">
        <v>0</v>
      </c>
      <c r="M903" s="756">
        <v>0</v>
      </c>
      <c r="N903" s="646">
        <f t="shared" si="446"/>
        <v>0</v>
      </c>
      <c r="O903" s="594"/>
      <c r="P903" s="705">
        <f t="shared" si="432"/>
        <v>887</v>
      </c>
      <c r="Q903" s="756">
        <v>0</v>
      </c>
      <c r="R903" s="756">
        <v>0</v>
      </c>
      <c r="S903" s="756">
        <v>0</v>
      </c>
      <c r="T903" s="756">
        <v>0</v>
      </c>
      <c r="U903" s="756">
        <v>0</v>
      </c>
      <c r="V903" s="756">
        <v>0</v>
      </c>
      <c r="W903" s="756">
        <v>0</v>
      </c>
      <c r="X903" s="646">
        <f t="shared" si="447"/>
        <v>0</v>
      </c>
      <c r="Y903" s="594"/>
      <c r="Z903" s="705">
        <f t="shared" si="433"/>
        <v>887</v>
      </c>
      <c r="AA903" s="756">
        <f t="shared" si="456"/>
        <v>0</v>
      </c>
      <c r="AB903" s="756">
        <f t="shared" si="456"/>
        <v>0</v>
      </c>
      <c r="AC903" s="756">
        <f t="shared" si="456"/>
        <v>0</v>
      </c>
      <c r="AD903" s="756">
        <f t="shared" ref="AD903:AG966" si="459">J903+T903</f>
        <v>0</v>
      </c>
      <c r="AE903" s="756">
        <f t="shared" si="459"/>
        <v>0</v>
      </c>
      <c r="AF903" s="756">
        <f t="shared" si="459"/>
        <v>0</v>
      </c>
      <c r="AG903" s="756">
        <f t="shared" si="454"/>
        <v>0</v>
      </c>
      <c r="AH903" s="646">
        <f t="shared" si="448"/>
        <v>0</v>
      </c>
      <c r="AI903" s="594"/>
      <c r="AJ903" s="705">
        <f t="shared" si="434"/>
        <v>887</v>
      </c>
      <c r="AK903" s="756">
        <v>0</v>
      </c>
      <c r="AL903" s="756">
        <v>0</v>
      </c>
      <c r="AM903" s="756">
        <v>0</v>
      </c>
      <c r="AN903" s="756">
        <v>0</v>
      </c>
      <c r="AO903" s="756">
        <v>0</v>
      </c>
      <c r="AP903" s="756">
        <v>0</v>
      </c>
      <c r="AQ903" s="756">
        <v>0</v>
      </c>
      <c r="AR903" s="646">
        <f t="shared" si="449"/>
        <v>0</v>
      </c>
      <c r="AS903" s="594"/>
      <c r="AT903" s="705">
        <f t="shared" si="435"/>
        <v>887</v>
      </c>
      <c r="AU903" s="756">
        <v>0</v>
      </c>
      <c r="AV903" s="756">
        <v>0</v>
      </c>
      <c r="AW903" s="756">
        <v>0</v>
      </c>
      <c r="AX903" s="756">
        <v>0</v>
      </c>
      <c r="AY903" s="756">
        <v>0</v>
      </c>
      <c r="AZ903" s="767">
        <f t="shared" si="458"/>
        <v>0</v>
      </c>
      <c r="BA903" s="756">
        <v>0</v>
      </c>
      <c r="BB903" s="756">
        <v>0</v>
      </c>
      <c r="BC903" s="756">
        <v>0</v>
      </c>
      <c r="BD903" s="756">
        <v>0</v>
      </c>
      <c r="BE903" s="767">
        <f t="shared" si="436"/>
        <v>0</v>
      </c>
      <c r="BF903" s="646">
        <f t="shared" si="437"/>
        <v>0</v>
      </c>
      <c r="BG903" s="594"/>
      <c r="BH903" s="705">
        <f t="shared" si="427"/>
        <v>887</v>
      </c>
      <c r="BI903" s="646">
        <f t="shared" si="438"/>
        <v>0</v>
      </c>
      <c r="BJ903" s="594"/>
      <c r="BK903" s="705">
        <f t="shared" si="439"/>
        <v>887</v>
      </c>
      <c r="BL903" s="756">
        <v>0</v>
      </c>
      <c r="BM903" s="756">
        <v>0</v>
      </c>
      <c r="BN903" s="756">
        <v>0</v>
      </c>
      <c r="BO903" s="756">
        <v>0</v>
      </c>
      <c r="BP903" s="756">
        <v>0</v>
      </c>
      <c r="BQ903" s="756">
        <v>0</v>
      </c>
      <c r="BR903" s="756">
        <v>0</v>
      </c>
      <c r="BS903" s="646">
        <f t="shared" si="450"/>
        <v>0</v>
      </c>
      <c r="BT903" s="594"/>
      <c r="BU903" s="705">
        <f t="shared" si="440"/>
        <v>887</v>
      </c>
      <c r="BV903" s="756">
        <v>0</v>
      </c>
      <c r="BW903" s="756">
        <v>0</v>
      </c>
      <c r="BX903" s="756">
        <v>0</v>
      </c>
      <c r="BY903" s="756">
        <v>0</v>
      </c>
      <c r="BZ903" s="756">
        <v>0</v>
      </c>
      <c r="CA903" s="756">
        <v>0</v>
      </c>
      <c r="CB903" s="756">
        <v>0</v>
      </c>
      <c r="CC903" s="646">
        <f t="shared" si="451"/>
        <v>0</v>
      </c>
      <c r="CD903" s="594"/>
      <c r="CE903" s="705">
        <f t="shared" si="428"/>
        <v>887</v>
      </c>
      <c r="CF903" s="756">
        <f t="shared" si="457"/>
        <v>0</v>
      </c>
      <c r="CG903" s="756">
        <f t="shared" si="457"/>
        <v>0</v>
      </c>
      <c r="CH903" s="756">
        <f t="shared" si="457"/>
        <v>0</v>
      </c>
      <c r="CI903" s="756">
        <f t="shared" ref="CI903:CL966" si="460">BY903+BO903</f>
        <v>0</v>
      </c>
      <c r="CJ903" s="756">
        <f t="shared" si="460"/>
        <v>0</v>
      </c>
      <c r="CK903" s="756">
        <f t="shared" si="460"/>
        <v>0</v>
      </c>
      <c r="CL903" s="756">
        <f t="shared" si="455"/>
        <v>0</v>
      </c>
      <c r="CM903" s="646">
        <f t="shared" si="452"/>
        <v>0</v>
      </c>
      <c r="CN903" s="594"/>
      <c r="CO903" s="705">
        <f t="shared" si="429"/>
        <v>887</v>
      </c>
      <c r="CP903" s="756">
        <v>0</v>
      </c>
      <c r="CQ903" s="756">
        <v>0</v>
      </c>
      <c r="CR903" s="756">
        <v>0</v>
      </c>
      <c r="CS903" s="756">
        <v>0</v>
      </c>
      <c r="CT903" s="756">
        <v>0</v>
      </c>
      <c r="CU903" s="756">
        <v>0</v>
      </c>
      <c r="CV903" s="756">
        <v>0</v>
      </c>
      <c r="CW903" s="646">
        <f t="shared" si="453"/>
        <v>0</v>
      </c>
      <c r="CX903" s="685"/>
      <c r="CY903" s="705">
        <f t="shared" si="430"/>
        <v>887</v>
      </c>
      <c r="CZ903" s="756">
        <v>0</v>
      </c>
      <c r="DA903" s="756">
        <v>0</v>
      </c>
      <c r="DB903" s="756">
        <v>0</v>
      </c>
      <c r="DC903" s="756">
        <v>0</v>
      </c>
      <c r="DD903" s="756">
        <v>0</v>
      </c>
      <c r="DE903" s="767">
        <f t="shared" si="441"/>
        <v>0</v>
      </c>
      <c r="DF903" s="756">
        <v>0</v>
      </c>
      <c r="DG903" s="756">
        <v>0</v>
      </c>
      <c r="DH903" s="756">
        <v>0</v>
      </c>
      <c r="DI903" s="756">
        <v>0</v>
      </c>
      <c r="DJ903" s="767">
        <f t="shared" si="442"/>
        <v>0</v>
      </c>
      <c r="DK903" s="715">
        <f t="shared" si="443"/>
        <v>0</v>
      </c>
      <c r="DL903" s="685"/>
      <c r="DM903" s="705">
        <f t="shared" si="431"/>
        <v>887</v>
      </c>
      <c r="DN903" s="715">
        <f t="shared" si="444"/>
        <v>0</v>
      </c>
    </row>
    <row r="904" spans="2:118" x14ac:dyDescent="0.25">
      <c r="B904" s="705">
        <v>888</v>
      </c>
      <c r="C904" s="765">
        <f>(1+_xlfn.XLOOKUP(INT((B904-1)/12)+1,'ZC Curve'!$B$8:$B$107,'ZC Curve'!R$8:R$107,,0))^(1/12)-1</f>
        <v>0</v>
      </c>
      <c r="D904" s="766">
        <f t="shared" si="445"/>
        <v>1</v>
      </c>
      <c r="E904" s="685"/>
      <c r="F904" s="705">
        <v>888</v>
      </c>
      <c r="G904" s="756">
        <v>0</v>
      </c>
      <c r="H904" s="756">
        <v>0</v>
      </c>
      <c r="I904" s="756">
        <v>0</v>
      </c>
      <c r="J904" s="756">
        <v>0</v>
      </c>
      <c r="K904" s="756">
        <v>0</v>
      </c>
      <c r="L904" s="756">
        <v>0</v>
      </c>
      <c r="M904" s="756">
        <v>0</v>
      </c>
      <c r="N904" s="646">
        <f t="shared" si="446"/>
        <v>0</v>
      </c>
      <c r="O904" s="594"/>
      <c r="P904" s="705">
        <f t="shared" si="432"/>
        <v>888</v>
      </c>
      <c r="Q904" s="756">
        <v>0</v>
      </c>
      <c r="R904" s="756">
        <v>0</v>
      </c>
      <c r="S904" s="756">
        <v>0</v>
      </c>
      <c r="T904" s="756">
        <v>0</v>
      </c>
      <c r="U904" s="756">
        <v>0</v>
      </c>
      <c r="V904" s="756">
        <v>0</v>
      </c>
      <c r="W904" s="756">
        <v>0</v>
      </c>
      <c r="X904" s="646">
        <f t="shared" si="447"/>
        <v>0</v>
      </c>
      <c r="Y904" s="594"/>
      <c r="Z904" s="705">
        <f t="shared" si="433"/>
        <v>888</v>
      </c>
      <c r="AA904" s="756">
        <f t="shared" ref="AA904:AC935" si="461">G904+Q904</f>
        <v>0</v>
      </c>
      <c r="AB904" s="756">
        <f t="shared" si="461"/>
        <v>0</v>
      </c>
      <c r="AC904" s="756">
        <f t="shared" si="461"/>
        <v>0</v>
      </c>
      <c r="AD904" s="756">
        <f t="shared" si="459"/>
        <v>0</v>
      </c>
      <c r="AE904" s="756">
        <f t="shared" si="459"/>
        <v>0</v>
      </c>
      <c r="AF904" s="756">
        <f t="shared" si="459"/>
        <v>0</v>
      </c>
      <c r="AG904" s="756">
        <f t="shared" si="454"/>
        <v>0</v>
      </c>
      <c r="AH904" s="646">
        <f t="shared" si="448"/>
        <v>0</v>
      </c>
      <c r="AI904" s="594"/>
      <c r="AJ904" s="705">
        <f t="shared" si="434"/>
        <v>888</v>
      </c>
      <c r="AK904" s="756">
        <v>0</v>
      </c>
      <c r="AL904" s="756">
        <v>0</v>
      </c>
      <c r="AM904" s="756">
        <v>0</v>
      </c>
      <c r="AN904" s="756">
        <v>0</v>
      </c>
      <c r="AO904" s="756">
        <v>0</v>
      </c>
      <c r="AP904" s="756">
        <v>0</v>
      </c>
      <c r="AQ904" s="756">
        <v>0</v>
      </c>
      <c r="AR904" s="646">
        <f t="shared" si="449"/>
        <v>0</v>
      </c>
      <c r="AS904" s="594"/>
      <c r="AT904" s="705">
        <f t="shared" si="435"/>
        <v>888</v>
      </c>
      <c r="AU904" s="756">
        <v>0</v>
      </c>
      <c r="AV904" s="756">
        <v>0</v>
      </c>
      <c r="AW904" s="756">
        <v>0</v>
      </c>
      <c r="AX904" s="756">
        <v>0</v>
      </c>
      <c r="AY904" s="756">
        <v>0</v>
      </c>
      <c r="AZ904" s="767">
        <f t="shared" si="458"/>
        <v>0</v>
      </c>
      <c r="BA904" s="756">
        <v>0</v>
      </c>
      <c r="BB904" s="756">
        <v>0</v>
      </c>
      <c r="BC904" s="756">
        <v>0</v>
      </c>
      <c r="BD904" s="756">
        <v>0</v>
      </c>
      <c r="BE904" s="767">
        <f t="shared" si="436"/>
        <v>0</v>
      </c>
      <c r="BF904" s="646">
        <f t="shared" si="437"/>
        <v>0</v>
      </c>
      <c r="BG904" s="594"/>
      <c r="BH904" s="705">
        <f t="shared" si="427"/>
        <v>888</v>
      </c>
      <c r="BI904" s="646">
        <f t="shared" si="438"/>
        <v>0</v>
      </c>
      <c r="BJ904" s="594"/>
      <c r="BK904" s="705">
        <f t="shared" si="439"/>
        <v>888</v>
      </c>
      <c r="BL904" s="756">
        <v>0</v>
      </c>
      <c r="BM904" s="756">
        <v>0</v>
      </c>
      <c r="BN904" s="756">
        <v>0</v>
      </c>
      <c r="BO904" s="756">
        <v>0</v>
      </c>
      <c r="BP904" s="756">
        <v>0</v>
      </c>
      <c r="BQ904" s="756">
        <v>0</v>
      </c>
      <c r="BR904" s="756">
        <v>0</v>
      </c>
      <c r="BS904" s="646">
        <f t="shared" si="450"/>
        <v>0</v>
      </c>
      <c r="BT904" s="594"/>
      <c r="BU904" s="705">
        <f t="shared" si="440"/>
        <v>888</v>
      </c>
      <c r="BV904" s="756">
        <v>0</v>
      </c>
      <c r="BW904" s="756">
        <v>0</v>
      </c>
      <c r="BX904" s="756">
        <v>0</v>
      </c>
      <c r="BY904" s="756">
        <v>0</v>
      </c>
      <c r="BZ904" s="756">
        <v>0</v>
      </c>
      <c r="CA904" s="756">
        <v>0</v>
      </c>
      <c r="CB904" s="756">
        <v>0</v>
      </c>
      <c r="CC904" s="646">
        <f t="shared" si="451"/>
        <v>0</v>
      </c>
      <c r="CD904" s="594"/>
      <c r="CE904" s="705">
        <f t="shared" si="428"/>
        <v>888</v>
      </c>
      <c r="CF904" s="756">
        <f t="shared" ref="CF904:CH935" si="462">BV904+BL904</f>
        <v>0</v>
      </c>
      <c r="CG904" s="756">
        <f t="shared" si="462"/>
        <v>0</v>
      </c>
      <c r="CH904" s="756">
        <f t="shared" si="462"/>
        <v>0</v>
      </c>
      <c r="CI904" s="756">
        <f t="shared" si="460"/>
        <v>0</v>
      </c>
      <c r="CJ904" s="756">
        <f t="shared" si="460"/>
        <v>0</v>
      </c>
      <c r="CK904" s="756">
        <f t="shared" si="460"/>
        <v>0</v>
      </c>
      <c r="CL904" s="756">
        <f t="shared" si="455"/>
        <v>0</v>
      </c>
      <c r="CM904" s="646">
        <f t="shared" si="452"/>
        <v>0</v>
      </c>
      <c r="CN904" s="594"/>
      <c r="CO904" s="705">
        <f t="shared" si="429"/>
        <v>888</v>
      </c>
      <c r="CP904" s="756">
        <v>0</v>
      </c>
      <c r="CQ904" s="756">
        <v>0</v>
      </c>
      <c r="CR904" s="756">
        <v>0</v>
      </c>
      <c r="CS904" s="756">
        <v>0</v>
      </c>
      <c r="CT904" s="756">
        <v>0</v>
      </c>
      <c r="CU904" s="756">
        <v>0</v>
      </c>
      <c r="CV904" s="756">
        <v>0</v>
      </c>
      <c r="CW904" s="646">
        <f t="shared" si="453"/>
        <v>0</v>
      </c>
      <c r="CX904" s="685"/>
      <c r="CY904" s="705">
        <f t="shared" si="430"/>
        <v>888</v>
      </c>
      <c r="CZ904" s="756">
        <v>0</v>
      </c>
      <c r="DA904" s="756">
        <v>0</v>
      </c>
      <c r="DB904" s="756">
        <v>0</v>
      </c>
      <c r="DC904" s="756">
        <v>0</v>
      </c>
      <c r="DD904" s="756">
        <v>0</v>
      </c>
      <c r="DE904" s="767">
        <f t="shared" si="441"/>
        <v>0</v>
      </c>
      <c r="DF904" s="756">
        <v>0</v>
      </c>
      <c r="DG904" s="756">
        <v>0</v>
      </c>
      <c r="DH904" s="756">
        <v>0</v>
      </c>
      <c r="DI904" s="756">
        <v>0</v>
      </c>
      <c r="DJ904" s="767">
        <f t="shared" si="442"/>
        <v>0</v>
      </c>
      <c r="DK904" s="715">
        <f t="shared" si="443"/>
        <v>0</v>
      </c>
      <c r="DL904" s="685"/>
      <c r="DM904" s="705">
        <f t="shared" si="431"/>
        <v>888</v>
      </c>
      <c r="DN904" s="715">
        <f t="shared" si="444"/>
        <v>0</v>
      </c>
    </row>
    <row r="905" spans="2:118" x14ac:dyDescent="0.25">
      <c r="B905" s="705">
        <v>889</v>
      </c>
      <c r="C905" s="765">
        <f>(1+_xlfn.XLOOKUP(INT((B905-1)/12)+1,'ZC Curve'!$B$8:$B$107,'ZC Curve'!R$8:R$107,,0))^(1/12)-1</f>
        <v>0</v>
      </c>
      <c r="D905" s="766">
        <f t="shared" si="445"/>
        <v>1</v>
      </c>
      <c r="E905" s="685"/>
      <c r="F905" s="705">
        <v>889</v>
      </c>
      <c r="G905" s="756">
        <v>0</v>
      </c>
      <c r="H905" s="756">
        <v>0</v>
      </c>
      <c r="I905" s="756">
        <v>0</v>
      </c>
      <c r="J905" s="756">
        <v>0</v>
      </c>
      <c r="K905" s="756">
        <v>0</v>
      </c>
      <c r="L905" s="756">
        <v>0</v>
      </c>
      <c r="M905" s="756">
        <v>0</v>
      </c>
      <c r="N905" s="646">
        <f t="shared" si="446"/>
        <v>0</v>
      </c>
      <c r="O905" s="594"/>
      <c r="P905" s="705">
        <f t="shared" si="432"/>
        <v>889</v>
      </c>
      <c r="Q905" s="756">
        <v>0</v>
      </c>
      <c r="R905" s="756">
        <v>0</v>
      </c>
      <c r="S905" s="756">
        <v>0</v>
      </c>
      <c r="T905" s="756">
        <v>0</v>
      </c>
      <c r="U905" s="756">
        <v>0</v>
      </c>
      <c r="V905" s="756">
        <v>0</v>
      </c>
      <c r="W905" s="756">
        <v>0</v>
      </c>
      <c r="X905" s="646">
        <f t="shared" si="447"/>
        <v>0</v>
      </c>
      <c r="Y905" s="594"/>
      <c r="Z905" s="705">
        <f t="shared" si="433"/>
        <v>889</v>
      </c>
      <c r="AA905" s="756">
        <f t="shared" si="461"/>
        <v>0</v>
      </c>
      <c r="AB905" s="756">
        <f t="shared" si="461"/>
        <v>0</v>
      </c>
      <c r="AC905" s="756">
        <f t="shared" si="461"/>
        <v>0</v>
      </c>
      <c r="AD905" s="756">
        <f t="shared" si="459"/>
        <v>0</v>
      </c>
      <c r="AE905" s="756">
        <f t="shared" si="459"/>
        <v>0</v>
      </c>
      <c r="AF905" s="756">
        <f t="shared" si="459"/>
        <v>0</v>
      </c>
      <c r="AG905" s="756">
        <f t="shared" si="454"/>
        <v>0</v>
      </c>
      <c r="AH905" s="646">
        <f t="shared" si="448"/>
        <v>0</v>
      </c>
      <c r="AI905" s="594"/>
      <c r="AJ905" s="705">
        <f t="shared" si="434"/>
        <v>889</v>
      </c>
      <c r="AK905" s="756">
        <v>0</v>
      </c>
      <c r="AL905" s="756">
        <v>0</v>
      </c>
      <c r="AM905" s="756">
        <v>0</v>
      </c>
      <c r="AN905" s="756">
        <v>0</v>
      </c>
      <c r="AO905" s="756">
        <v>0</v>
      </c>
      <c r="AP905" s="756">
        <v>0</v>
      </c>
      <c r="AQ905" s="756">
        <v>0</v>
      </c>
      <c r="AR905" s="646">
        <f t="shared" si="449"/>
        <v>0</v>
      </c>
      <c r="AS905" s="594"/>
      <c r="AT905" s="705">
        <f t="shared" si="435"/>
        <v>889</v>
      </c>
      <c r="AU905" s="756">
        <v>0</v>
      </c>
      <c r="AV905" s="756">
        <v>0</v>
      </c>
      <c r="AW905" s="756">
        <v>0</v>
      </c>
      <c r="AX905" s="756">
        <v>0</v>
      </c>
      <c r="AY905" s="756">
        <v>0</v>
      </c>
      <c r="AZ905" s="767">
        <f t="shared" si="458"/>
        <v>0</v>
      </c>
      <c r="BA905" s="756">
        <v>0</v>
      </c>
      <c r="BB905" s="756">
        <v>0</v>
      </c>
      <c r="BC905" s="756">
        <v>0</v>
      </c>
      <c r="BD905" s="756">
        <v>0</v>
      </c>
      <c r="BE905" s="767">
        <f t="shared" si="436"/>
        <v>0</v>
      </c>
      <c r="BF905" s="646">
        <f t="shared" si="437"/>
        <v>0</v>
      </c>
      <c r="BG905" s="594"/>
      <c r="BH905" s="705">
        <f t="shared" si="427"/>
        <v>889</v>
      </c>
      <c r="BI905" s="646">
        <f t="shared" si="438"/>
        <v>0</v>
      </c>
      <c r="BJ905" s="594"/>
      <c r="BK905" s="705">
        <f t="shared" si="439"/>
        <v>889</v>
      </c>
      <c r="BL905" s="756">
        <v>0</v>
      </c>
      <c r="BM905" s="756">
        <v>0</v>
      </c>
      <c r="BN905" s="756">
        <v>0</v>
      </c>
      <c r="BO905" s="756">
        <v>0</v>
      </c>
      <c r="BP905" s="756">
        <v>0</v>
      </c>
      <c r="BQ905" s="756">
        <v>0</v>
      </c>
      <c r="BR905" s="756">
        <v>0</v>
      </c>
      <c r="BS905" s="646">
        <f t="shared" si="450"/>
        <v>0</v>
      </c>
      <c r="BT905" s="594"/>
      <c r="BU905" s="705">
        <f t="shared" si="440"/>
        <v>889</v>
      </c>
      <c r="BV905" s="756">
        <v>0</v>
      </c>
      <c r="BW905" s="756">
        <v>0</v>
      </c>
      <c r="BX905" s="756">
        <v>0</v>
      </c>
      <c r="BY905" s="756">
        <v>0</v>
      </c>
      <c r="BZ905" s="756">
        <v>0</v>
      </c>
      <c r="CA905" s="756">
        <v>0</v>
      </c>
      <c r="CB905" s="756">
        <v>0</v>
      </c>
      <c r="CC905" s="646">
        <f t="shared" si="451"/>
        <v>0</v>
      </c>
      <c r="CD905" s="594"/>
      <c r="CE905" s="705">
        <f t="shared" si="428"/>
        <v>889</v>
      </c>
      <c r="CF905" s="756">
        <f t="shared" si="462"/>
        <v>0</v>
      </c>
      <c r="CG905" s="756">
        <f t="shared" si="462"/>
        <v>0</v>
      </c>
      <c r="CH905" s="756">
        <f t="shared" si="462"/>
        <v>0</v>
      </c>
      <c r="CI905" s="756">
        <f t="shared" si="460"/>
        <v>0</v>
      </c>
      <c r="CJ905" s="756">
        <f t="shared" si="460"/>
        <v>0</v>
      </c>
      <c r="CK905" s="756">
        <f t="shared" si="460"/>
        <v>0</v>
      </c>
      <c r="CL905" s="756">
        <f t="shared" si="455"/>
        <v>0</v>
      </c>
      <c r="CM905" s="646">
        <f t="shared" si="452"/>
        <v>0</v>
      </c>
      <c r="CN905" s="594"/>
      <c r="CO905" s="705">
        <f t="shared" si="429"/>
        <v>889</v>
      </c>
      <c r="CP905" s="756">
        <v>0</v>
      </c>
      <c r="CQ905" s="756">
        <v>0</v>
      </c>
      <c r="CR905" s="756">
        <v>0</v>
      </c>
      <c r="CS905" s="756">
        <v>0</v>
      </c>
      <c r="CT905" s="756">
        <v>0</v>
      </c>
      <c r="CU905" s="756">
        <v>0</v>
      </c>
      <c r="CV905" s="756">
        <v>0</v>
      </c>
      <c r="CW905" s="646">
        <f t="shared" si="453"/>
        <v>0</v>
      </c>
      <c r="CX905" s="685"/>
      <c r="CY905" s="705">
        <f t="shared" si="430"/>
        <v>889</v>
      </c>
      <c r="CZ905" s="756">
        <v>0</v>
      </c>
      <c r="DA905" s="756">
        <v>0</v>
      </c>
      <c r="DB905" s="756">
        <v>0</v>
      </c>
      <c r="DC905" s="756">
        <v>0</v>
      </c>
      <c r="DD905" s="756">
        <v>0</v>
      </c>
      <c r="DE905" s="767">
        <f t="shared" si="441"/>
        <v>0</v>
      </c>
      <c r="DF905" s="756">
        <v>0</v>
      </c>
      <c r="DG905" s="756">
        <v>0</v>
      </c>
      <c r="DH905" s="756">
        <v>0</v>
      </c>
      <c r="DI905" s="756">
        <v>0</v>
      </c>
      <c r="DJ905" s="767">
        <f t="shared" si="442"/>
        <v>0</v>
      </c>
      <c r="DK905" s="715">
        <f t="shared" si="443"/>
        <v>0</v>
      </c>
      <c r="DL905" s="685"/>
      <c r="DM905" s="705">
        <f t="shared" si="431"/>
        <v>889</v>
      </c>
      <c r="DN905" s="715">
        <f t="shared" si="444"/>
        <v>0</v>
      </c>
    </row>
    <row r="906" spans="2:118" x14ac:dyDescent="0.25">
      <c r="B906" s="705">
        <v>890</v>
      </c>
      <c r="C906" s="765">
        <f>(1+_xlfn.XLOOKUP(INT((B906-1)/12)+1,'ZC Curve'!$B$8:$B$107,'ZC Curve'!R$8:R$107,,0))^(1/12)-1</f>
        <v>0</v>
      </c>
      <c r="D906" s="766">
        <f t="shared" si="445"/>
        <v>1</v>
      </c>
      <c r="E906" s="685"/>
      <c r="F906" s="705">
        <v>890</v>
      </c>
      <c r="G906" s="756">
        <v>0</v>
      </c>
      <c r="H906" s="756">
        <v>0</v>
      </c>
      <c r="I906" s="756">
        <v>0</v>
      </c>
      <c r="J906" s="756">
        <v>0</v>
      </c>
      <c r="K906" s="756">
        <v>0</v>
      </c>
      <c r="L906" s="756">
        <v>0</v>
      </c>
      <c r="M906" s="756">
        <v>0</v>
      </c>
      <c r="N906" s="646">
        <f t="shared" si="446"/>
        <v>0</v>
      </c>
      <c r="O906" s="594"/>
      <c r="P906" s="705">
        <f t="shared" si="432"/>
        <v>890</v>
      </c>
      <c r="Q906" s="756">
        <v>0</v>
      </c>
      <c r="R906" s="756">
        <v>0</v>
      </c>
      <c r="S906" s="756">
        <v>0</v>
      </c>
      <c r="T906" s="756">
        <v>0</v>
      </c>
      <c r="U906" s="756">
        <v>0</v>
      </c>
      <c r="V906" s="756">
        <v>0</v>
      </c>
      <c r="W906" s="756">
        <v>0</v>
      </c>
      <c r="X906" s="646">
        <f t="shared" si="447"/>
        <v>0</v>
      </c>
      <c r="Y906" s="594"/>
      <c r="Z906" s="705">
        <f t="shared" si="433"/>
        <v>890</v>
      </c>
      <c r="AA906" s="756">
        <f t="shared" si="461"/>
        <v>0</v>
      </c>
      <c r="AB906" s="756">
        <f t="shared" si="461"/>
        <v>0</v>
      </c>
      <c r="AC906" s="756">
        <f t="shared" si="461"/>
        <v>0</v>
      </c>
      <c r="AD906" s="756">
        <f t="shared" si="459"/>
        <v>0</v>
      </c>
      <c r="AE906" s="756">
        <f t="shared" si="459"/>
        <v>0</v>
      </c>
      <c r="AF906" s="756">
        <f t="shared" si="459"/>
        <v>0</v>
      </c>
      <c r="AG906" s="756">
        <f t="shared" si="454"/>
        <v>0</v>
      </c>
      <c r="AH906" s="646">
        <f t="shared" si="448"/>
        <v>0</v>
      </c>
      <c r="AI906" s="594"/>
      <c r="AJ906" s="705">
        <f t="shared" si="434"/>
        <v>890</v>
      </c>
      <c r="AK906" s="756">
        <v>0</v>
      </c>
      <c r="AL906" s="756">
        <v>0</v>
      </c>
      <c r="AM906" s="756">
        <v>0</v>
      </c>
      <c r="AN906" s="756">
        <v>0</v>
      </c>
      <c r="AO906" s="756">
        <v>0</v>
      </c>
      <c r="AP906" s="756">
        <v>0</v>
      </c>
      <c r="AQ906" s="756">
        <v>0</v>
      </c>
      <c r="AR906" s="646">
        <f t="shared" si="449"/>
        <v>0</v>
      </c>
      <c r="AS906" s="594"/>
      <c r="AT906" s="705">
        <f t="shared" si="435"/>
        <v>890</v>
      </c>
      <c r="AU906" s="756">
        <v>0</v>
      </c>
      <c r="AV906" s="756">
        <v>0</v>
      </c>
      <c r="AW906" s="756">
        <v>0</v>
      </c>
      <c r="AX906" s="756">
        <v>0</v>
      </c>
      <c r="AY906" s="756">
        <v>0</v>
      </c>
      <c r="AZ906" s="767">
        <f t="shared" si="458"/>
        <v>0</v>
      </c>
      <c r="BA906" s="756">
        <v>0</v>
      </c>
      <c r="BB906" s="756">
        <v>0</v>
      </c>
      <c r="BC906" s="756">
        <v>0</v>
      </c>
      <c r="BD906" s="756">
        <v>0</v>
      </c>
      <c r="BE906" s="767">
        <f t="shared" si="436"/>
        <v>0</v>
      </c>
      <c r="BF906" s="646">
        <f t="shared" si="437"/>
        <v>0</v>
      </c>
      <c r="BG906" s="594"/>
      <c r="BH906" s="705">
        <f t="shared" si="427"/>
        <v>890</v>
      </c>
      <c r="BI906" s="646">
        <f t="shared" si="438"/>
        <v>0</v>
      </c>
      <c r="BJ906" s="594"/>
      <c r="BK906" s="705">
        <f t="shared" si="439"/>
        <v>890</v>
      </c>
      <c r="BL906" s="756">
        <v>0</v>
      </c>
      <c r="BM906" s="756">
        <v>0</v>
      </c>
      <c r="BN906" s="756">
        <v>0</v>
      </c>
      <c r="BO906" s="756">
        <v>0</v>
      </c>
      <c r="BP906" s="756">
        <v>0</v>
      </c>
      <c r="BQ906" s="756">
        <v>0</v>
      </c>
      <c r="BR906" s="756">
        <v>0</v>
      </c>
      <c r="BS906" s="646">
        <f t="shared" si="450"/>
        <v>0</v>
      </c>
      <c r="BT906" s="594"/>
      <c r="BU906" s="705">
        <f t="shared" si="440"/>
        <v>890</v>
      </c>
      <c r="BV906" s="756">
        <v>0</v>
      </c>
      <c r="BW906" s="756">
        <v>0</v>
      </c>
      <c r="BX906" s="756">
        <v>0</v>
      </c>
      <c r="BY906" s="756">
        <v>0</v>
      </c>
      <c r="BZ906" s="756">
        <v>0</v>
      </c>
      <c r="CA906" s="756">
        <v>0</v>
      </c>
      <c r="CB906" s="756">
        <v>0</v>
      </c>
      <c r="CC906" s="646">
        <f t="shared" si="451"/>
        <v>0</v>
      </c>
      <c r="CD906" s="594"/>
      <c r="CE906" s="705">
        <f t="shared" si="428"/>
        <v>890</v>
      </c>
      <c r="CF906" s="756">
        <f t="shared" si="462"/>
        <v>0</v>
      </c>
      <c r="CG906" s="756">
        <f t="shared" si="462"/>
        <v>0</v>
      </c>
      <c r="CH906" s="756">
        <f t="shared" si="462"/>
        <v>0</v>
      </c>
      <c r="CI906" s="756">
        <f t="shared" si="460"/>
        <v>0</v>
      </c>
      <c r="CJ906" s="756">
        <f t="shared" si="460"/>
        <v>0</v>
      </c>
      <c r="CK906" s="756">
        <f t="shared" si="460"/>
        <v>0</v>
      </c>
      <c r="CL906" s="756">
        <f t="shared" si="455"/>
        <v>0</v>
      </c>
      <c r="CM906" s="646">
        <f t="shared" si="452"/>
        <v>0</v>
      </c>
      <c r="CN906" s="594"/>
      <c r="CO906" s="705">
        <f t="shared" si="429"/>
        <v>890</v>
      </c>
      <c r="CP906" s="756">
        <v>0</v>
      </c>
      <c r="CQ906" s="756">
        <v>0</v>
      </c>
      <c r="CR906" s="756">
        <v>0</v>
      </c>
      <c r="CS906" s="756">
        <v>0</v>
      </c>
      <c r="CT906" s="756">
        <v>0</v>
      </c>
      <c r="CU906" s="756">
        <v>0</v>
      </c>
      <c r="CV906" s="756">
        <v>0</v>
      </c>
      <c r="CW906" s="646">
        <f t="shared" si="453"/>
        <v>0</v>
      </c>
      <c r="CX906" s="685"/>
      <c r="CY906" s="705">
        <f t="shared" si="430"/>
        <v>890</v>
      </c>
      <c r="CZ906" s="756">
        <v>0</v>
      </c>
      <c r="DA906" s="756">
        <v>0</v>
      </c>
      <c r="DB906" s="756">
        <v>0</v>
      </c>
      <c r="DC906" s="756">
        <v>0</v>
      </c>
      <c r="DD906" s="756">
        <v>0</v>
      </c>
      <c r="DE906" s="767">
        <f t="shared" si="441"/>
        <v>0</v>
      </c>
      <c r="DF906" s="756">
        <v>0</v>
      </c>
      <c r="DG906" s="756">
        <v>0</v>
      </c>
      <c r="DH906" s="756">
        <v>0</v>
      </c>
      <c r="DI906" s="756">
        <v>0</v>
      </c>
      <c r="DJ906" s="767">
        <f t="shared" si="442"/>
        <v>0</v>
      </c>
      <c r="DK906" s="715">
        <f t="shared" si="443"/>
        <v>0</v>
      </c>
      <c r="DL906" s="685"/>
      <c r="DM906" s="705">
        <f t="shared" si="431"/>
        <v>890</v>
      </c>
      <c r="DN906" s="715">
        <f t="shared" si="444"/>
        <v>0</v>
      </c>
    </row>
    <row r="907" spans="2:118" x14ac:dyDescent="0.25">
      <c r="B907" s="705">
        <v>891</v>
      </c>
      <c r="C907" s="765">
        <f>(1+_xlfn.XLOOKUP(INT((B907-1)/12)+1,'ZC Curve'!$B$8:$B$107,'ZC Curve'!R$8:R$107,,0))^(1/12)-1</f>
        <v>0</v>
      </c>
      <c r="D907" s="766">
        <f t="shared" si="445"/>
        <v>1</v>
      </c>
      <c r="E907" s="685"/>
      <c r="F907" s="705">
        <v>891</v>
      </c>
      <c r="G907" s="756">
        <v>0</v>
      </c>
      <c r="H907" s="756">
        <v>0</v>
      </c>
      <c r="I907" s="756">
        <v>0</v>
      </c>
      <c r="J907" s="756">
        <v>0</v>
      </c>
      <c r="K907" s="756">
        <v>0</v>
      </c>
      <c r="L907" s="756">
        <v>0</v>
      </c>
      <c r="M907" s="756">
        <v>0</v>
      </c>
      <c r="N907" s="646">
        <f t="shared" si="446"/>
        <v>0</v>
      </c>
      <c r="O907" s="594"/>
      <c r="P907" s="705">
        <f t="shared" si="432"/>
        <v>891</v>
      </c>
      <c r="Q907" s="756">
        <v>0</v>
      </c>
      <c r="R907" s="756">
        <v>0</v>
      </c>
      <c r="S907" s="756">
        <v>0</v>
      </c>
      <c r="T907" s="756">
        <v>0</v>
      </c>
      <c r="U907" s="756">
        <v>0</v>
      </c>
      <c r="V907" s="756">
        <v>0</v>
      </c>
      <c r="W907" s="756">
        <v>0</v>
      </c>
      <c r="X907" s="646">
        <f t="shared" si="447"/>
        <v>0</v>
      </c>
      <c r="Y907" s="594"/>
      <c r="Z907" s="705">
        <f t="shared" si="433"/>
        <v>891</v>
      </c>
      <c r="AA907" s="756">
        <f t="shared" si="461"/>
        <v>0</v>
      </c>
      <c r="AB907" s="756">
        <f t="shared" si="461"/>
        <v>0</v>
      </c>
      <c r="AC907" s="756">
        <f t="shared" si="461"/>
        <v>0</v>
      </c>
      <c r="AD907" s="756">
        <f t="shared" si="459"/>
        <v>0</v>
      </c>
      <c r="AE907" s="756">
        <f t="shared" si="459"/>
        <v>0</v>
      </c>
      <c r="AF907" s="756">
        <f t="shared" si="459"/>
        <v>0</v>
      </c>
      <c r="AG907" s="756">
        <f t="shared" si="454"/>
        <v>0</v>
      </c>
      <c r="AH907" s="646">
        <f t="shared" si="448"/>
        <v>0</v>
      </c>
      <c r="AI907" s="594"/>
      <c r="AJ907" s="705">
        <f t="shared" si="434"/>
        <v>891</v>
      </c>
      <c r="AK907" s="756">
        <v>0</v>
      </c>
      <c r="AL907" s="756">
        <v>0</v>
      </c>
      <c r="AM907" s="756">
        <v>0</v>
      </c>
      <c r="AN907" s="756">
        <v>0</v>
      </c>
      <c r="AO907" s="756">
        <v>0</v>
      </c>
      <c r="AP907" s="756">
        <v>0</v>
      </c>
      <c r="AQ907" s="756">
        <v>0</v>
      </c>
      <c r="AR907" s="646">
        <f t="shared" si="449"/>
        <v>0</v>
      </c>
      <c r="AS907" s="594"/>
      <c r="AT907" s="705">
        <f t="shared" si="435"/>
        <v>891</v>
      </c>
      <c r="AU907" s="756">
        <v>0</v>
      </c>
      <c r="AV907" s="756">
        <v>0</v>
      </c>
      <c r="AW907" s="756">
        <v>0</v>
      </c>
      <c r="AX907" s="756">
        <v>0</v>
      </c>
      <c r="AY907" s="756">
        <v>0</v>
      </c>
      <c r="AZ907" s="767">
        <f t="shared" si="458"/>
        <v>0</v>
      </c>
      <c r="BA907" s="756">
        <v>0</v>
      </c>
      <c r="BB907" s="756">
        <v>0</v>
      </c>
      <c r="BC907" s="756">
        <v>0</v>
      </c>
      <c r="BD907" s="756">
        <v>0</v>
      </c>
      <c r="BE907" s="767">
        <f t="shared" si="436"/>
        <v>0</v>
      </c>
      <c r="BF907" s="646">
        <f t="shared" si="437"/>
        <v>0</v>
      </c>
      <c r="BG907" s="594"/>
      <c r="BH907" s="705">
        <f t="shared" si="427"/>
        <v>891</v>
      </c>
      <c r="BI907" s="646">
        <f t="shared" si="438"/>
        <v>0</v>
      </c>
      <c r="BJ907" s="594"/>
      <c r="BK907" s="705">
        <f t="shared" si="439"/>
        <v>891</v>
      </c>
      <c r="BL907" s="756">
        <v>0</v>
      </c>
      <c r="BM907" s="756">
        <v>0</v>
      </c>
      <c r="BN907" s="756">
        <v>0</v>
      </c>
      <c r="BO907" s="756">
        <v>0</v>
      </c>
      <c r="BP907" s="756">
        <v>0</v>
      </c>
      <c r="BQ907" s="756">
        <v>0</v>
      </c>
      <c r="BR907" s="756">
        <v>0</v>
      </c>
      <c r="BS907" s="646">
        <f t="shared" si="450"/>
        <v>0</v>
      </c>
      <c r="BT907" s="594"/>
      <c r="BU907" s="705">
        <f t="shared" si="440"/>
        <v>891</v>
      </c>
      <c r="BV907" s="756">
        <v>0</v>
      </c>
      <c r="BW907" s="756">
        <v>0</v>
      </c>
      <c r="BX907" s="756">
        <v>0</v>
      </c>
      <c r="BY907" s="756">
        <v>0</v>
      </c>
      <c r="BZ907" s="756">
        <v>0</v>
      </c>
      <c r="CA907" s="756">
        <v>0</v>
      </c>
      <c r="CB907" s="756">
        <v>0</v>
      </c>
      <c r="CC907" s="646">
        <f t="shared" si="451"/>
        <v>0</v>
      </c>
      <c r="CD907" s="594"/>
      <c r="CE907" s="705">
        <f t="shared" si="428"/>
        <v>891</v>
      </c>
      <c r="CF907" s="756">
        <f t="shared" si="462"/>
        <v>0</v>
      </c>
      <c r="CG907" s="756">
        <f t="shared" si="462"/>
        <v>0</v>
      </c>
      <c r="CH907" s="756">
        <f t="shared" si="462"/>
        <v>0</v>
      </c>
      <c r="CI907" s="756">
        <f t="shared" si="460"/>
        <v>0</v>
      </c>
      <c r="CJ907" s="756">
        <f t="shared" si="460"/>
        <v>0</v>
      </c>
      <c r="CK907" s="756">
        <f t="shared" si="460"/>
        <v>0</v>
      </c>
      <c r="CL907" s="756">
        <f t="shared" si="455"/>
        <v>0</v>
      </c>
      <c r="CM907" s="646">
        <f t="shared" si="452"/>
        <v>0</v>
      </c>
      <c r="CN907" s="594"/>
      <c r="CO907" s="705">
        <f t="shared" si="429"/>
        <v>891</v>
      </c>
      <c r="CP907" s="756">
        <v>0</v>
      </c>
      <c r="CQ907" s="756">
        <v>0</v>
      </c>
      <c r="CR907" s="756">
        <v>0</v>
      </c>
      <c r="CS907" s="756">
        <v>0</v>
      </c>
      <c r="CT907" s="756">
        <v>0</v>
      </c>
      <c r="CU907" s="756">
        <v>0</v>
      </c>
      <c r="CV907" s="756">
        <v>0</v>
      </c>
      <c r="CW907" s="646">
        <f t="shared" si="453"/>
        <v>0</v>
      </c>
      <c r="CX907" s="685"/>
      <c r="CY907" s="705">
        <f t="shared" si="430"/>
        <v>891</v>
      </c>
      <c r="CZ907" s="756">
        <v>0</v>
      </c>
      <c r="DA907" s="756">
        <v>0</v>
      </c>
      <c r="DB907" s="756">
        <v>0</v>
      </c>
      <c r="DC907" s="756">
        <v>0</v>
      </c>
      <c r="DD907" s="756">
        <v>0</v>
      </c>
      <c r="DE907" s="767">
        <f t="shared" si="441"/>
        <v>0</v>
      </c>
      <c r="DF907" s="756">
        <v>0</v>
      </c>
      <c r="DG907" s="756">
        <v>0</v>
      </c>
      <c r="DH907" s="756">
        <v>0</v>
      </c>
      <c r="DI907" s="756">
        <v>0</v>
      </c>
      <c r="DJ907" s="767">
        <f t="shared" si="442"/>
        <v>0</v>
      </c>
      <c r="DK907" s="715">
        <f t="shared" si="443"/>
        <v>0</v>
      </c>
      <c r="DL907" s="685"/>
      <c r="DM907" s="705">
        <f t="shared" si="431"/>
        <v>891</v>
      </c>
      <c r="DN907" s="715">
        <f t="shared" si="444"/>
        <v>0</v>
      </c>
    </row>
    <row r="908" spans="2:118" x14ac:dyDescent="0.25">
      <c r="B908" s="705">
        <v>892</v>
      </c>
      <c r="C908" s="765">
        <f>(1+_xlfn.XLOOKUP(INT((B908-1)/12)+1,'ZC Curve'!$B$8:$B$107,'ZC Curve'!R$8:R$107,,0))^(1/12)-1</f>
        <v>0</v>
      </c>
      <c r="D908" s="766">
        <f t="shared" si="445"/>
        <v>1</v>
      </c>
      <c r="E908" s="685"/>
      <c r="F908" s="705">
        <v>892</v>
      </c>
      <c r="G908" s="756">
        <v>0</v>
      </c>
      <c r="H908" s="756">
        <v>0</v>
      </c>
      <c r="I908" s="756">
        <v>0</v>
      </c>
      <c r="J908" s="756">
        <v>0</v>
      </c>
      <c r="K908" s="756">
        <v>0</v>
      </c>
      <c r="L908" s="756">
        <v>0</v>
      </c>
      <c r="M908" s="756">
        <v>0</v>
      </c>
      <c r="N908" s="646">
        <f t="shared" si="446"/>
        <v>0</v>
      </c>
      <c r="O908" s="594"/>
      <c r="P908" s="705">
        <f t="shared" si="432"/>
        <v>892</v>
      </c>
      <c r="Q908" s="756">
        <v>0</v>
      </c>
      <c r="R908" s="756">
        <v>0</v>
      </c>
      <c r="S908" s="756">
        <v>0</v>
      </c>
      <c r="T908" s="756">
        <v>0</v>
      </c>
      <c r="U908" s="756">
        <v>0</v>
      </c>
      <c r="V908" s="756">
        <v>0</v>
      </c>
      <c r="W908" s="756">
        <v>0</v>
      </c>
      <c r="X908" s="646">
        <f t="shared" si="447"/>
        <v>0</v>
      </c>
      <c r="Y908" s="594"/>
      <c r="Z908" s="705">
        <f t="shared" si="433"/>
        <v>892</v>
      </c>
      <c r="AA908" s="756">
        <f t="shared" si="461"/>
        <v>0</v>
      </c>
      <c r="AB908" s="756">
        <f t="shared" si="461"/>
        <v>0</v>
      </c>
      <c r="AC908" s="756">
        <f t="shared" si="461"/>
        <v>0</v>
      </c>
      <c r="AD908" s="756">
        <f t="shared" si="459"/>
        <v>0</v>
      </c>
      <c r="AE908" s="756">
        <f t="shared" si="459"/>
        <v>0</v>
      </c>
      <c r="AF908" s="756">
        <f t="shared" si="459"/>
        <v>0</v>
      </c>
      <c r="AG908" s="756">
        <f t="shared" si="454"/>
        <v>0</v>
      </c>
      <c r="AH908" s="646">
        <f t="shared" si="448"/>
        <v>0</v>
      </c>
      <c r="AI908" s="594"/>
      <c r="AJ908" s="705">
        <f t="shared" si="434"/>
        <v>892</v>
      </c>
      <c r="AK908" s="756">
        <v>0</v>
      </c>
      <c r="AL908" s="756">
        <v>0</v>
      </c>
      <c r="AM908" s="756">
        <v>0</v>
      </c>
      <c r="AN908" s="756">
        <v>0</v>
      </c>
      <c r="AO908" s="756">
        <v>0</v>
      </c>
      <c r="AP908" s="756">
        <v>0</v>
      </c>
      <c r="AQ908" s="756">
        <v>0</v>
      </c>
      <c r="AR908" s="646">
        <f t="shared" si="449"/>
        <v>0</v>
      </c>
      <c r="AS908" s="594"/>
      <c r="AT908" s="705">
        <f t="shared" si="435"/>
        <v>892</v>
      </c>
      <c r="AU908" s="756">
        <v>0</v>
      </c>
      <c r="AV908" s="756">
        <v>0</v>
      </c>
      <c r="AW908" s="756">
        <v>0</v>
      </c>
      <c r="AX908" s="756">
        <v>0</v>
      </c>
      <c r="AY908" s="756">
        <v>0</v>
      </c>
      <c r="AZ908" s="767">
        <f t="shared" si="458"/>
        <v>0</v>
      </c>
      <c r="BA908" s="756">
        <v>0</v>
      </c>
      <c r="BB908" s="756">
        <v>0</v>
      </c>
      <c r="BC908" s="756">
        <v>0</v>
      </c>
      <c r="BD908" s="756">
        <v>0</v>
      </c>
      <c r="BE908" s="767">
        <f t="shared" si="436"/>
        <v>0</v>
      </c>
      <c r="BF908" s="646">
        <f t="shared" si="437"/>
        <v>0</v>
      </c>
      <c r="BG908" s="594"/>
      <c r="BH908" s="705">
        <f t="shared" si="427"/>
        <v>892</v>
      </c>
      <c r="BI908" s="646">
        <f t="shared" si="438"/>
        <v>0</v>
      </c>
      <c r="BJ908" s="594"/>
      <c r="BK908" s="705">
        <f t="shared" si="439"/>
        <v>892</v>
      </c>
      <c r="BL908" s="756">
        <v>0</v>
      </c>
      <c r="BM908" s="756">
        <v>0</v>
      </c>
      <c r="BN908" s="756">
        <v>0</v>
      </c>
      <c r="BO908" s="756">
        <v>0</v>
      </c>
      <c r="BP908" s="756">
        <v>0</v>
      </c>
      <c r="BQ908" s="756">
        <v>0</v>
      </c>
      <c r="BR908" s="756">
        <v>0</v>
      </c>
      <c r="BS908" s="646">
        <f t="shared" si="450"/>
        <v>0</v>
      </c>
      <c r="BT908" s="594"/>
      <c r="BU908" s="705">
        <f t="shared" si="440"/>
        <v>892</v>
      </c>
      <c r="BV908" s="756">
        <v>0</v>
      </c>
      <c r="BW908" s="756">
        <v>0</v>
      </c>
      <c r="BX908" s="756">
        <v>0</v>
      </c>
      <c r="BY908" s="756">
        <v>0</v>
      </c>
      <c r="BZ908" s="756">
        <v>0</v>
      </c>
      <c r="CA908" s="756">
        <v>0</v>
      </c>
      <c r="CB908" s="756">
        <v>0</v>
      </c>
      <c r="CC908" s="646">
        <f t="shared" si="451"/>
        <v>0</v>
      </c>
      <c r="CD908" s="594"/>
      <c r="CE908" s="705">
        <f t="shared" si="428"/>
        <v>892</v>
      </c>
      <c r="CF908" s="756">
        <f t="shared" si="462"/>
        <v>0</v>
      </c>
      <c r="CG908" s="756">
        <f t="shared" si="462"/>
        <v>0</v>
      </c>
      <c r="CH908" s="756">
        <f t="shared" si="462"/>
        <v>0</v>
      </c>
      <c r="CI908" s="756">
        <f t="shared" si="460"/>
        <v>0</v>
      </c>
      <c r="CJ908" s="756">
        <f t="shared" si="460"/>
        <v>0</v>
      </c>
      <c r="CK908" s="756">
        <f t="shared" si="460"/>
        <v>0</v>
      </c>
      <c r="CL908" s="756">
        <f t="shared" si="455"/>
        <v>0</v>
      </c>
      <c r="CM908" s="646">
        <f t="shared" si="452"/>
        <v>0</v>
      </c>
      <c r="CN908" s="594"/>
      <c r="CO908" s="705">
        <f t="shared" si="429"/>
        <v>892</v>
      </c>
      <c r="CP908" s="756">
        <v>0</v>
      </c>
      <c r="CQ908" s="756">
        <v>0</v>
      </c>
      <c r="CR908" s="756">
        <v>0</v>
      </c>
      <c r="CS908" s="756">
        <v>0</v>
      </c>
      <c r="CT908" s="756">
        <v>0</v>
      </c>
      <c r="CU908" s="756">
        <v>0</v>
      </c>
      <c r="CV908" s="756">
        <v>0</v>
      </c>
      <c r="CW908" s="646">
        <f t="shared" si="453"/>
        <v>0</v>
      </c>
      <c r="CX908" s="685"/>
      <c r="CY908" s="705">
        <f t="shared" si="430"/>
        <v>892</v>
      </c>
      <c r="CZ908" s="756">
        <v>0</v>
      </c>
      <c r="DA908" s="756">
        <v>0</v>
      </c>
      <c r="DB908" s="756">
        <v>0</v>
      </c>
      <c r="DC908" s="756">
        <v>0</v>
      </c>
      <c r="DD908" s="756">
        <v>0</v>
      </c>
      <c r="DE908" s="767">
        <f t="shared" si="441"/>
        <v>0</v>
      </c>
      <c r="DF908" s="756">
        <v>0</v>
      </c>
      <c r="DG908" s="756">
        <v>0</v>
      </c>
      <c r="DH908" s="756">
        <v>0</v>
      </c>
      <c r="DI908" s="756">
        <v>0</v>
      </c>
      <c r="DJ908" s="767">
        <f t="shared" si="442"/>
        <v>0</v>
      </c>
      <c r="DK908" s="715">
        <f t="shared" si="443"/>
        <v>0</v>
      </c>
      <c r="DL908" s="685"/>
      <c r="DM908" s="705">
        <f t="shared" si="431"/>
        <v>892</v>
      </c>
      <c r="DN908" s="715">
        <f t="shared" si="444"/>
        <v>0</v>
      </c>
    </row>
    <row r="909" spans="2:118" x14ac:dyDescent="0.25">
      <c r="B909" s="705">
        <v>893</v>
      </c>
      <c r="C909" s="765">
        <f>(1+_xlfn.XLOOKUP(INT((B909-1)/12)+1,'ZC Curve'!$B$8:$B$107,'ZC Curve'!R$8:R$107,,0))^(1/12)-1</f>
        <v>0</v>
      </c>
      <c r="D909" s="766">
        <f t="shared" si="445"/>
        <v>1</v>
      </c>
      <c r="E909" s="685"/>
      <c r="F909" s="705">
        <v>893</v>
      </c>
      <c r="G909" s="756">
        <v>0</v>
      </c>
      <c r="H909" s="756">
        <v>0</v>
      </c>
      <c r="I909" s="756">
        <v>0</v>
      </c>
      <c r="J909" s="756">
        <v>0</v>
      </c>
      <c r="K909" s="756">
        <v>0</v>
      </c>
      <c r="L909" s="756">
        <v>0</v>
      </c>
      <c r="M909" s="756">
        <v>0</v>
      </c>
      <c r="N909" s="646">
        <f t="shared" si="446"/>
        <v>0</v>
      </c>
      <c r="O909" s="594"/>
      <c r="P909" s="705">
        <f t="shared" si="432"/>
        <v>893</v>
      </c>
      <c r="Q909" s="756">
        <v>0</v>
      </c>
      <c r="R909" s="756">
        <v>0</v>
      </c>
      <c r="S909" s="756">
        <v>0</v>
      </c>
      <c r="T909" s="756">
        <v>0</v>
      </c>
      <c r="U909" s="756">
        <v>0</v>
      </c>
      <c r="V909" s="756">
        <v>0</v>
      </c>
      <c r="W909" s="756">
        <v>0</v>
      </c>
      <c r="X909" s="646">
        <f t="shared" si="447"/>
        <v>0</v>
      </c>
      <c r="Y909" s="594"/>
      <c r="Z909" s="705">
        <f t="shared" si="433"/>
        <v>893</v>
      </c>
      <c r="AA909" s="756">
        <f t="shared" si="461"/>
        <v>0</v>
      </c>
      <c r="AB909" s="756">
        <f t="shared" si="461"/>
        <v>0</v>
      </c>
      <c r="AC909" s="756">
        <f t="shared" si="461"/>
        <v>0</v>
      </c>
      <c r="AD909" s="756">
        <f t="shared" si="459"/>
        <v>0</v>
      </c>
      <c r="AE909" s="756">
        <f t="shared" si="459"/>
        <v>0</v>
      </c>
      <c r="AF909" s="756">
        <f t="shared" si="459"/>
        <v>0</v>
      </c>
      <c r="AG909" s="756">
        <f t="shared" si="454"/>
        <v>0</v>
      </c>
      <c r="AH909" s="646">
        <f t="shared" si="448"/>
        <v>0</v>
      </c>
      <c r="AI909" s="594"/>
      <c r="AJ909" s="705">
        <f t="shared" si="434"/>
        <v>893</v>
      </c>
      <c r="AK909" s="756">
        <v>0</v>
      </c>
      <c r="AL909" s="756">
        <v>0</v>
      </c>
      <c r="AM909" s="756">
        <v>0</v>
      </c>
      <c r="AN909" s="756">
        <v>0</v>
      </c>
      <c r="AO909" s="756">
        <v>0</v>
      </c>
      <c r="AP909" s="756">
        <v>0</v>
      </c>
      <c r="AQ909" s="756">
        <v>0</v>
      </c>
      <c r="AR909" s="646">
        <f t="shared" si="449"/>
        <v>0</v>
      </c>
      <c r="AS909" s="594"/>
      <c r="AT909" s="705">
        <f t="shared" si="435"/>
        <v>893</v>
      </c>
      <c r="AU909" s="756">
        <v>0</v>
      </c>
      <c r="AV909" s="756">
        <v>0</v>
      </c>
      <c r="AW909" s="756">
        <v>0</v>
      </c>
      <c r="AX909" s="756">
        <v>0</v>
      </c>
      <c r="AY909" s="756">
        <v>0</v>
      </c>
      <c r="AZ909" s="767">
        <f t="shared" si="458"/>
        <v>0</v>
      </c>
      <c r="BA909" s="756">
        <v>0</v>
      </c>
      <c r="BB909" s="756">
        <v>0</v>
      </c>
      <c r="BC909" s="756">
        <v>0</v>
      </c>
      <c r="BD909" s="756">
        <v>0</v>
      </c>
      <c r="BE909" s="767">
        <f t="shared" si="436"/>
        <v>0</v>
      </c>
      <c r="BF909" s="646">
        <f t="shared" si="437"/>
        <v>0</v>
      </c>
      <c r="BG909" s="594"/>
      <c r="BH909" s="705">
        <f t="shared" si="427"/>
        <v>893</v>
      </c>
      <c r="BI909" s="646">
        <f t="shared" si="438"/>
        <v>0</v>
      </c>
      <c r="BJ909" s="594"/>
      <c r="BK909" s="705">
        <f t="shared" si="439"/>
        <v>893</v>
      </c>
      <c r="BL909" s="756">
        <v>0</v>
      </c>
      <c r="BM909" s="756">
        <v>0</v>
      </c>
      <c r="BN909" s="756">
        <v>0</v>
      </c>
      <c r="BO909" s="756">
        <v>0</v>
      </c>
      <c r="BP909" s="756">
        <v>0</v>
      </c>
      <c r="BQ909" s="756">
        <v>0</v>
      </c>
      <c r="BR909" s="756">
        <v>0</v>
      </c>
      <c r="BS909" s="646">
        <f t="shared" si="450"/>
        <v>0</v>
      </c>
      <c r="BT909" s="594"/>
      <c r="BU909" s="705">
        <f t="shared" si="440"/>
        <v>893</v>
      </c>
      <c r="BV909" s="756">
        <v>0</v>
      </c>
      <c r="BW909" s="756">
        <v>0</v>
      </c>
      <c r="BX909" s="756">
        <v>0</v>
      </c>
      <c r="BY909" s="756">
        <v>0</v>
      </c>
      <c r="BZ909" s="756">
        <v>0</v>
      </c>
      <c r="CA909" s="756">
        <v>0</v>
      </c>
      <c r="CB909" s="756">
        <v>0</v>
      </c>
      <c r="CC909" s="646">
        <f t="shared" si="451"/>
        <v>0</v>
      </c>
      <c r="CD909" s="594"/>
      <c r="CE909" s="705">
        <f t="shared" si="428"/>
        <v>893</v>
      </c>
      <c r="CF909" s="756">
        <f t="shared" si="462"/>
        <v>0</v>
      </c>
      <c r="CG909" s="756">
        <f t="shared" si="462"/>
        <v>0</v>
      </c>
      <c r="CH909" s="756">
        <f t="shared" si="462"/>
        <v>0</v>
      </c>
      <c r="CI909" s="756">
        <f t="shared" si="460"/>
        <v>0</v>
      </c>
      <c r="CJ909" s="756">
        <f t="shared" si="460"/>
        <v>0</v>
      </c>
      <c r="CK909" s="756">
        <f t="shared" si="460"/>
        <v>0</v>
      </c>
      <c r="CL909" s="756">
        <f t="shared" si="455"/>
        <v>0</v>
      </c>
      <c r="CM909" s="646">
        <f t="shared" si="452"/>
        <v>0</v>
      </c>
      <c r="CN909" s="594"/>
      <c r="CO909" s="705">
        <f t="shared" si="429"/>
        <v>893</v>
      </c>
      <c r="CP909" s="756">
        <v>0</v>
      </c>
      <c r="CQ909" s="756">
        <v>0</v>
      </c>
      <c r="CR909" s="756">
        <v>0</v>
      </c>
      <c r="CS909" s="756">
        <v>0</v>
      </c>
      <c r="CT909" s="756">
        <v>0</v>
      </c>
      <c r="CU909" s="756">
        <v>0</v>
      </c>
      <c r="CV909" s="756">
        <v>0</v>
      </c>
      <c r="CW909" s="646">
        <f t="shared" si="453"/>
        <v>0</v>
      </c>
      <c r="CX909" s="685"/>
      <c r="CY909" s="705">
        <f t="shared" si="430"/>
        <v>893</v>
      </c>
      <c r="CZ909" s="756">
        <v>0</v>
      </c>
      <c r="DA909" s="756">
        <v>0</v>
      </c>
      <c r="DB909" s="756">
        <v>0</v>
      </c>
      <c r="DC909" s="756">
        <v>0</v>
      </c>
      <c r="DD909" s="756">
        <v>0</v>
      </c>
      <c r="DE909" s="767">
        <f t="shared" si="441"/>
        <v>0</v>
      </c>
      <c r="DF909" s="756">
        <v>0</v>
      </c>
      <c r="DG909" s="756">
        <v>0</v>
      </c>
      <c r="DH909" s="756">
        <v>0</v>
      </c>
      <c r="DI909" s="756">
        <v>0</v>
      </c>
      <c r="DJ909" s="767">
        <f t="shared" si="442"/>
        <v>0</v>
      </c>
      <c r="DK909" s="715">
        <f t="shared" si="443"/>
        <v>0</v>
      </c>
      <c r="DL909" s="685"/>
      <c r="DM909" s="705">
        <f t="shared" si="431"/>
        <v>893</v>
      </c>
      <c r="DN909" s="715">
        <f t="shared" si="444"/>
        <v>0</v>
      </c>
    </row>
    <row r="910" spans="2:118" x14ac:dyDescent="0.25">
      <c r="B910" s="705">
        <v>894</v>
      </c>
      <c r="C910" s="765">
        <f>(1+_xlfn.XLOOKUP(INT((B910-1)/12)+1,'ZC Curve'!$B$8:$B$107,'ZC Curve'!R$8:R$107,,0))^(1/12)-1</f>
        <v>0</v>
      </c>
      <c r="D910" s="766">
        <f t="shared" si="445"/>
        <v>1</v>
      </c>
      <c r="E910" s="685"/>
      <c r="F910" s="705">
        <v>894</v>
      </c>
      <c r="G910" s="756">
        <v>0</v>
      </c>
      <c r="H910" s="756">
        <v>0</v>
      </c>
      <c r="I910" s="756">
        <v>0</v>
      </c>
      <c r="J910" s="756">
        <v>0</v>
      </c>
      <c r="K910" s="756">
        <v>0</v>
      </c>
      <c r="L910" s="756">
        <v>0</v>
      </c>
      <c r="M910" s="756">
        <v>0</v>
      </c>
      <c r="N910" s="646">
        <f t="shared" si="446"/>
        <v>0</v>
      </c>
      <c r="O910" s="594"/>
      <c r="P910" s="705">
        <f t="shared" si="432"/>
        <v>894</v>
      </c>
      <c r="Q910" s="756">
        <v>0</v>
      </c>
      <c r="R910" s="756">
        <v>0</v>
      </c>
      <c r="S910" s="756">
        <v>0</v>
      </c>
      <c r="T910" s="756">
        <v>0</v>
      </c>
      <c r="U910" s="756">
        <v>0</v>
      </c>
      <c r="V910" s="756">
        <v>0</v>
      </c>
      <c r="W910" s="756">
        <v>0</v>
      </c>
      <c r="X910" s="646">
        <f t="shared" si="447"/>
        <v>0</v>
      </c>
      <c r="Y910" s="594"/>
      <c r="Z910" s="705">
        <f t="shared" si="433"/>
        <v>894</v>
      </c>
      <c r="AA910" s="756">
        <f t="shared" si="461"/>
        <v>0</v>
      </c>
      <c r="AB910" s="756">
        <f t="shared" si="461"/>
        <v>0</v>
      </c>
      <c r="AC910" s="756">
        <f t="shared" si="461"/>
        <v>0</v>
      </c>
      <c r="AD910" s="756">
        <f t="shared" si="459"/>
        <v>0</v>
      </c>
      <c r="AE910" s="756">
        <f t="shared" si="459"/>
        <v>0</v>
      </c>
      <c r="AF910" s="756">
        <f t="shared" si="459"/>
        <v>0</v>
      </c>
      <c r="AG910" s="756">
        <f t="shared" si="454"/>
        <v>0</v>
      </c>
      <c r="AH910" s="646">
        <f t="shared" si="448"/>
        <v>0</v>
      </c>
      <c r="AI910" s="594"/>
      <c r="AJ910" s="705">
        <f t="shared" si="434"/>
        <v>894</v>
      </c>
      <c r="AK910" s="756">
        <v>0</v>
      </c>
      <c r="AL910" s="756">
        <v>0</v>
      </c>
      <c r="AM910" s="756">
        <v>0</v>
      </c>
      <c r="AN910" s="756">
        <v>0</v>
      </c>
      <c r="AO910" s="756">
        <v>0</v>
      </c>
      <c r="AP910" s="756">
        <v>0</v>
      </c>
      <c r="AQ910" s="756">
        <v>0</v>
      </c>
      <c r="AR910" s="646">
        <f t="shared" si="449"/>
        <v>0</v>
      </c>
      <c r="AS910" s="594"/>
      <c r="AT910" s="705">
        <f t="shared" si="435"/>
        <v>894</v>
      </c>
      <c r="AU910" s="756">
        <v>0</v>
      </c>
      <c r="AV910" s="756">
        <v>0</v>
      </c>
      <c r="AW910" s="756">
        <v>0</v>
      </c>
      <c r="AX910" s="756">
        <v>0</v>
      </c>
      <c r="AY910" s="756">
        <v>0</v>
      </c>
      <c r="AZ910" s="767">
        <f t="shared" si="458"/>
        <v>0</v>
      </c>
      <c r="BA910" s="756">
        <v>0</v>
      </c>
      <c r="BB910" s="756">
        <v>0</v>
      </c>
      <c r="BC910" s="756">
        <v>0</v>
      </c>
      <c r="BD910" s="756">
        <v>0</v>
      </c>
      <c r="BE910" s="767">
        <f t="shared" si="436"/>
        <v>0</v>
      </c>
      <c r="BF910" s="646">
        <f t="shared" si="437"/>
        <v>0</v>
      </c>
      <c r="BG910" s="594"/>
      <c r="BH910" s="705">
        <f t="shared" si="427"/>
        <v>894</v>
      </c>
      <c r="BI910" s="646">
        <f t="shared" si="438"/>
        <v>0</v>
      </c>
      <c r="BJ910" s="594"/>
      <c r="BK910" s="705">
        <f t="shared" si="439"/>
        <v>894</v>
      </c>
      <c r="BL910" s="756">
        <v>0</v>
      </c>
      <c r="BM910" s="756">
        <v>0</v>
      </c>
      <c r="BN910" s="756">
        <v>0</v>
      </c>
      <c r="BO910" s="756">
        <v>0</v>
      </c>
      <c r="BP910" s="756">
        <v>0</v>
      </c>
      <c r="BQ910" s="756">
        <v>0</v>
      </c>
      <c r="BR910" s="756">
        <v>0</v>
      </c>
      <c r="BS910" s="646">
        <f t="shared" si="450"/>
        <v>0</v>
      </c>
      <c r="BT910" s="594"/>
      <c r="BU910" s="705">
        <f t="shared" si="440"/>
        <v>894</v>
      </c>
      <c r="BV910" s="756">
        <v>0</v>
      </c>
      <c r="BW910" s="756">
        <v>0</v>
      </c>
      <c r="BX910" s="756">
        <v>0</v>
      </c>
      <c r="BY910" s="756">
        <v>0</v>
      </c>
      <c r="BZ910" s="756">
        <v>0</v>
      </c>
      <c r="CA910" s="756">
        <v>0</v>
      </c>
      <c r="CB910" s="756">
        <v>0</v>
      </c>
      <c r="CC910" s="646">
        <f t="shared" si="451"/>
        <v>0</v>
      </c>
      <c r="CD910" s="594"/>
      <c r="CE910" s="705">
        <f t="shared" si="428"/>
        <v>894</v>
      </c>
      <c r="CF910" s="756">
        <f t="shared" si="462"/>
        <v>0</v>
      </c>
      <c r="CG910" s="756">
        <f t="shared" si="462"/>
        <v>0</v>
      </c>
      <c r="CH910" s="756">
        <f t="shared" si="462"/>
        <v>0</v>
      </c>
      <c r="CI910" s="756">
        <f t="shared" si="460"/>
        <v>0</v>
      </c>
      <c r="CJ910" s="756">
        <f t="shared" si="460"/>
        <v>0</v>
      </c>
      <c r="CK910" s="756">
        <f t="shared" si="460"/>
        <v>0</v>
      </c>
      <c r="CL910" s="756">
        <f t="shared" si="455"/>
        <v>0</v>
      </c>
      <c r="CM910" s="646">
        <f t="shared" si="452"/>
        <v>0</v>
      </c>
      <c r="CN910" s="594"/>
      <c r="CO910" s="705">
        <f t="shared" si="429"/>
        <v>894</v>
      </c>
      <c r="CP910" s="756">
        <v>0</v>
      </c>
      <c r="CQ910" s="756">
        <v>0</v>
      </c>
      <c r="CR910" s="756">
        <v>0</v>
      </c>
      <c r="CS910" s="756">
        <v>0</v>
      </c>
      <c r="CT910" s="756">
        <v>0</v>
      </c>
      <c r="CU910" s="756">
        <v>0</v>
      </c>
      <c r="CV910" s="756">
        <v>0</v>
      </c>
      <c r="CW910" s="646">
        <f t="shared" si="453"/>
        <v>0</v>
      </c>
      <c r="CX910" s="685"/>
      <c r="CY910" s="705">
        <f t="shared" si="430"/>
        <v>894</v>
      </c>
      <c r="CZ910" s="756">
        <v>0</v>
      </c>
      <c r="DA910" s="756">
        <v>0</v>
      </c>
      <c r="DB910" s="756">
        <v>0</v>
      </c>
      <c r="DC910" s="756">
        <v>0</v>
      </c>
      <c r="DD910" s="756">
        <v>0</v>
      </c>
      <c r="DE910" s="767">
        <f t="shared" si="441"/>
        <v>0</v>
      </c>
      <c r="DF910" s="756">
        <v>0</v>
      </c>
      <c r="DG910" s="756">
        <v>0</v>
      </c>
      <c r="DH910" s="756">
        <v>0</v>
      </c>
      <c r="DI910" s="756">
        <v>0</v>
      </c>
      <c r="DJ910" s="767">
        <f t="shared" si="442"/>
        <v>0</v>
      </c>
      <c r="DK910" s="715">
        <f t="shared" si="443"/>
        <v>0</v>
      </c>
      <c r="DL910" s="685"/>
      <c r="DM910" s="705">
        <f t="shared" si="431"/>
        <v>894</v>
      </c>
      <c r="DN910" s="715">
        <f t="shared" si="444"/>
        <v>0</v>
      </c>
    </row>
    <row r="911" spans="2:118" x14ac:dyDescent="0.25">
      <c r="B911" s="705">
        <v>895</v>
      </c>
      <c r="C911" s="765">
        <f>(1+_xlfn.XLOOKUP(INT((B911-1)/12)+1,'ZC Curve'!$B$8:$B$107,'ZC Curve'!R$8:R$107,,0))^(1/12)-1</f>
        <v>0</v>
      </c>
      <c r="D911" s="766">
        <f t="shared" si="445"/>
        <v>1</v>
      </c>
      <c r="E911" s="685"/>
      <c r="F911" s="705">
        <v>895</v>
      </c>
      <c r="G911" s="756">
        <v>0</v>
      </c>
      <c r="H911" s="756">
        <v>0</v>
      </c>
      <c r="I911" s="756">
        <v>0</v>
      </c>
      <c r="J911" s="756">
        <v>0</v>
      </c>
      <c r="K911" s="756">
        <v>0</v>
      </c>
      <c r="L911" s="756">
        <v>0</v>
      </c>
      <c r="M911" s="756">
        <v>0</v>
      </c>
      <c r="N911" s="646">
        <f t="shared" si="446"/>
        <v>0</v>
      </c>
      <c r="O911" s="594"/>
      <c r="P911" s="705">
        <f t="shared" si="432"/>
        <v>895</v>
      </c>
      <c r="Q911" s="756">
        <v>0</v>
      </c>
      <c r="R911" s="756">
        <v>0</v>
      </c>
      <c r="S911" s="756">
        <v>0</v>
      </c>
      <c r="T911" s="756">
        <v>0</v>
      </c>
      <c r="U911" s="756">
        <v>0</v>
      </c>
      <c r="V911" s="756">
        <v>0</v>
      </c>
      <c r="W911" s="756">
        <v>0</v>
      </c>
      <c r="X911" s="646">
        <f t="shared" si="447"/>
        <v>0</v>
      </c>
      <c r="Y911" s="594"/>
      <c r="Z911" s="705">
        <f t="shared" si="433"/>
        <v>895</v>
      </c>
      <c r="AA911" s="756">
        <f t="shared" si="461"/>
        <v>0</v>
      </c>
      <c r="AB911" s="756">
        <f t="shared" si="461"/>
        <v>0</v>
      </c>
      <c r="AC911" s="756">
        <f t="shared" si="461"/>
        <v>0</v>
      </c>
      <c r="AD911" s="756">
        <f t="shared" si="459"/>
        <v>0</v>
      </c>
      <c r="AE911" s="756">
        <f t="shared" si="459"/>
        <v>0</v>
      </c>
      <c r="AF911" s="756">
        <f t="shared" si="459"/>
        <v>0</v>
      </c>
      <c r="AG911" s="756">
        <f t="shared" si="454"/>
        <v>0</v>
      </c>
      <c r="AH911" s="646">
        <f t="shared" si="448"/>
        <v>0</v>
      </c>
      <c r="AI911" s="594"/>
      <c r="AJ911" s="705">
        <f t="shared" si="434"/>
        <v>895</v>
      </c>
      <c r="AK911" s="756">
        <v>0</v>
      </c>
      <c r="AL911" s="756">
        <v>0</v>
      </c>
      <c r="AM911" s="756">
        <v>0</v>
      </c>
      <c r="AN911" s="756">
        <v>0</v>
      </c>
      <c r="AO911" s="756">
        <v>0</v>
      </c>
      <c r="AP911" s="756">
        <v>0</v>
      </c>
      <c r="AQ911" s="756">
        <v>0</v>
      </c>
      <c r="AR911" s="646">
        <f t="shared" si="449"/>
        <v>0</v>
      </c>
      <c r="AS911" s="594"/>
      <c r="AT911" s="705">
        <f t="shared" si="435"/>
        <v>895</v>
      </c>
      <c r="AU911" s="756">
        <v>0</v>
      </c>
      <c r="AV911" s="756">
        <v>0</v>
      </c>
      <c r="AW911" s="756">
        <v>0</v>
      </c>
      <c r="AX911" s="756">
        <v>0</v>
      </c>
      <c r="AY911" s="756">
        <v>0</v>
      </c>
      <c r="AZ911" s="767">
        <f t="shared" si="458"/>
        <v>0</v>
      </c>
      <c r="BA911" s="756">
        <v>0</v>
      </c>
      <c r="BB911" s="756">
        <v>0</v>
      </c>
      <c r="BC911" s="756">
        <v>0</v>
      </c>
      <c r="BD911" s="756">
        <v>0</v>
      </c>
      <c r="BE911" s="767">
        <f t="shared" si="436"/>
        <v>0</v>
      </c>
      <c r="BF911" s="646">
        <f t="shared" si="437"/>
        <v>0</v>
      </c>
      <c r="BG911" s="594"/>
      <c r="BH911" s="705">
        <f t="shared" si="427"/>
        <v>895</v>
      </c>
      <c r="BI911" s="646">
        <f t="shared" si="438"/>
        <v>0</v>
      </c>
      <c r="BJ911" s="594"/>
      <c r="BK911" s="705">
        <f t="shared" si="439"/>
        <v>895</v>
      </c>
      <c r="BL911" s="756">
        <v>0</v>
      </c>
      <c r="BM911" s="756">
        <v>0</v>
      </c>
      <c r="BN911" s="756">
        <v>0</v>
      </c>
      <c r="BO911" s="756">
        <v>0</v>
      </c>
      <c r="BP911" s="756">
        <v>0</v>
      </c>
      <c r="BQ911" s="756">
        <v>0</v>
      </c>
      <c r="BR911" s="756">
        <v>0</v>
      </c>
      <c r="BS911" s="646">
        <f t="shared" si="450"/>
        <v>0</v>
      </c>
      <c r="BT911" s="594"/>
      <c r="BU911" s="705">
        <f t="shared" si="440"/>
        <v>895</v>
      </c>
      <c r="BV911" s="756">
        <v>0</v>
      </c>
      <c r="BW911" s="756">
        <v>0</v>
      </c>
      <c r="BX911" s="756">
        <v>0</v>
      </c>
      <c r="BY911" s="756">
        <v>0</v>
      </c>
      <c r="BZ911" s="756">
        <v>0</v>
      </c>
      <c r="CA911" s="756">
        <v>0</v>
      </c>
      <c r="CB911" s="756">
        <v>0</v>
      </c>
      <c r="CC911" s="646">
        <f t="shared" si="451"/>
        <v>0</v>
      </c>
      <c r="CD911" s="594"/>
      <c r="CE911" s="705">
        <f t="shared" si="428"/>
        <v>895</v>
      </c>
      <c r="CF911" s="756">
        <f t="shared" si="462"/>
        <v>0</v>
      </c>
      <c r="CG911" s="756">
        <f t="shared" si="462"/>
        <v>0</v>
      </c>
      <c r="CH911" s="756">
        <f t="shared" si="462"/>
        <v>0</v>
      </c>
      <c r="CI911" s="756">
        <f t="shared" si="460"/>
        <v>0</v>
      </c>
      <c r="CJ911" s="756">
        <f t="shared" si="460"/>
        <v>0</v>
      </c>
      <c r="CK911" s="756">
        <f t="shared" si="460"/>
        <v>0</v>
      </c>
      <c r="CL911" s="756">
        <f t="shared" si="455"/>
        <v>0</v>
      </c>
      <c r="CM911" s="646">
        <f t="shared" si="452"/>
        <v>0</v>
      </c>
      <c r="CN911" s="594"/>
      <c r="CO911" s="705">
        <f t="shared" si="429"/>
        <v>895</v>
      </c>
      <c r="CP911" s="756">
        <v>0</v>
      </c>
      <c r="CQ911" s="756">
        <v>0</v>
      </c>
      <c r="CR911" s="756">
        <v>0</v>
      </c>
      <c r="CS911" s="756">
        <v>0</v>
      </c>
      <c r="CT911" s="756">
        <v>0</v>
      </c>
      <c r="CU911" s="756">
        <v>0</v>
      </c>
      <c r="CV911" s="756">
        <v>0</v>
      </c>
      <c r="CW911" s="646">
        <f t="shared" si="453"/>
        <v>0</v>
      </c>
      <c r="CX911" s="685"/>
      <c r="CY911" s="705">
        <f t="shared" si="430"/>
        <v>895</v>
      </c>
      <c r="CZ911" s="756">
        <v>0</v>
      </c>
      <c r="DA911" s="756">
        <v>0</v>
      </c>
      <c r="DB911" s="756">
        <v>0</v>
      </c>
      <c r="DC911" s="756">
        <v>0</v>
      </c>
      <c r="DD911" s="756">
        <v>0</v>
      </c>
      <c r="DE911" s="767">
        <f t="shared" si="441"/>
        <v>0</v>
      </c>
      <c r="DF911" s="756">
        <v>0</v>
      </c>
      <c r="DG911" s="756">
        <v>0</v>
      </c>
      <c r="DH911" s="756">
        <v>0</v>
      </c>
      <c r="DI911" s="756">
        <v>0</v>
      </c>
      <c r="DJ911" s="767">
        <f t="shared" si="442"/>
        <v>0</v>
      </c>
      <c r="DK911" s="715">
        <f t="shared" si="443"/>
        <v>0</v>
      </c>
      <c r="DL911" s="685"/>
      <c r="DM911" s="705">
        <f t="shared" si="431"/>
        <v>895</v>
      </c>
      <c r="DN911" s="715">
        <f t="shared" si="444"/>
        <v>0</v>
      </c>
    </row>
    <row r="912" spans="2:118" x14ac:dyDescent="0.25">
      <c r="B912" s="705">
        <v>896</v>
      </c>
      <c r="C912" s="765">
        <f>(1+_xlfn.XLOOKUP(INT((B912-1)/12)+1,'ZC Curve'!$B$8:$B$107,'ZC Curve'!R$8:R$107,,0))^(1/12)-1</f>
        <v>0</v>
      </c>
      <c r="D912" s="766">
        <f t="shared" si="445"/>
        <v>1</v>
      </c>
      <c r="E912" s="685"/>
      <c r="F912" s="705">
        <v>896</v>
      </c>
      <c r="G912" s="756">
        <v>0</v>
      </c>
      <c r="H912" s="756">
        <v>0</v>
      </c>
      <c r="I912" s="756">
        <v>0</v>
      </c>
      <c r="J912" s="756">
        <v>0</v>
      </c>
      <c r="K912" s="756">
        <v>0</v>
      </c>
      <c r="L912" s="756">
        <v>0</v>
      </c>
      <c r="M912" s="756">
        <v>0</v>
      </c>
      <c r="N912" s="646">
        <f t="shared" si="446"/>
        <v>0</v>
      </c>
      <c r="O912" s="594"/>
      <c r="P912" s="705">
        <f t="shared" si="432"/>
        <v>896</v>
      </c>
      <c r="Q912" s="756">
        <v>0</v>
      </c>
      <c r="R912" s="756">
        <v>0</v>
      </c>
      <c r="S912" s="756">
        <v>0</v>
      </c>
      <c r="T912" s="756">
        <v>0</v>
      </c>
      <c r="U912" s="756">
        <v>0</v>
      </c>
      <c r="V912" s="756">
        <v>0</v>
      </c>
      <c r="W912" s="756">
        <v>0</v>
      </c>
      <c r="X912" s="646">
        <f t="shared" si="447"/>
        <v>0</v>
      </c>
      <c r="Y912" s="594"/>
      <c r="Z912" s="705">
        <f t="shared" si="433"/>
        <v>896</v>
      </c>
      <c r="AA912" s="756">
        <f t="shared" si="461"/>
        <v>0</v>
      </c>
      <c r="AB912" s="756">
        <f t="shared" si="461"/>
        <v>0</v>
      </c>
      <c r="AC912" s="756">
        <f t="shared" si="461"/>
        <v>0</v>
      </c>
      <c r="AD912" s="756">
        <f t="shared" si="459"/>
        <v>0</v>
      </c>
      <c r="AE912" s="756">
        <f t="shared" si="459"/>
        <v>0</v>
      </c>
      <c r="AF912" s="756">
        <f t="shared" si="459"/>
        <v>0</v>
      </c>
      <c r="AG912" s="756">
        <f t="shared" si="454"/>
        <v>0</v>
      </c>
      <c r="AH912" s="646">
        <f t="shared" si="448"/>
        <v>0</v>
      </c>
      <c r="AI912" s="594"/>
      <c r="AJ912" s="705">
        <f t="shared" si="434"/>
        <v>896</v>
      </c>
      <c r="AK912" s="756">
        <v>0</v>
      </c>
      <c r="AL912" s="756">
        <v>0</v>
      </c>
      <c r="AM912" s="756">
        <v>0</v>
      </c>
      <c r="AN912" s="756">
        <v>0</v>
      </c>
      <c r="AO912" s="756">
        <v>0</v>
      </c>
      <c r="AP912" s="756">
        <v>0</v>
      </c>
      <c r="AQ912" s="756">
        <v>0</v>
      </c>
      <c r="AR912" s="646">
        <f t="shared" si="449"/>
        <v>0</v>
      </c>
      <c r="AS912" s="594"/>
      <c r="AT912" s="705">
        <f t="shared" si="435"/>
        <v>896</v>
      </c>
      <c r="AU912" s="756">
        <v>0</v>
      </c>
      <c r="AV912" s="756">
        <v>0</v>
      </c>
      <c r="AW912" s="756">
        <v>0</v>
      </c>
      <c r="AX912" s="756">
        <v>0</v>
      </c>
      <c r="AY912" s="756">
        <v>0</v>
      </c>
      <c r="AZ912" s="767">
        <f t="shared" si="458"/>
        <v>0</v>
      </c>
      <c r="BA912" s="756">
        <v>0</v>
      </c>
      <c r="BB912" s="756">
        <v>0</v>
      </c>
      <c r="BC912" s="756">
        <v>0</v>
      </c>
      <c r="BD912" s="756">
        <v>0</v>
      </c>
      <c r="BE912" s="767">
        <f t="shared" si="436"/>
        <v>0</v>
      </c>
      <c r="BF912" s="646">
        <f t="shared" si="437"/>
        <v>0</v>
      </c>
      <c r="BG912" s="594"/>
      <c r="BH912" s="705">
        <f t="shared" si="427"/>
        <v>896</v>
      </c>
      <c r="BI912" s="646">
        <f t="shared" si="438"/>
        <v>0</v>
      </c>
      <c r="BJ912" s="594"/>
      <c r="BK912" s="705">
        <f t="shared" si="439"/>
        <v>896</v>
      </c>
      <c r="BL912" s="756">
        <v>0</v>
      </c>
      <c r="BM912" s="756">
        <v>0</v>
      </c>
      <c r="BN912" s="756">
        <v>0</v>
      </c>
      <c r="BO912" s="756">
        <v>0</v>
      </c>
      <c r="BP912" s="756">
        <v>0</v>
      </c>
      <c r="BQ912" s="756">
        <v>0</v>
      </c>
      <c r="BR912" s="756">
        <v>0</v>
      </c>
      <c r="BS912" s="646">
        <f t="shared" si="450"/>
        <v>0</v>
      </c>
      <c r="BT912" s="594"/>
      <c r="BU912" s="705">
        <f t="shared" si="440"/>
        <v>896</v>
      </c>
      <c r="BV912" s="756">
        <v>0</v>
      </c>
      <c r="BW912" s="756">
        <v>0</v>
      </c>
      <c r="BX912" s="756">
        <v>0</v>
      </c>
      <c r="BY912" s="756">
        <v>0</v>
      </c>
      <c r="BZ912" s="756">
        <v>0</v>
      </c>
      <c r="CA912" s="756">
        <v>0</v>
      </c>
      <c r="CB912" s="756">
        <v>0</v>
      </c>
      <c r="CC912" s="646">
        <f t="shared" si="451"/>
        <v>0</v>
      </c>
      <c r="CD912" s="594"/>
      <c r="CE912" s="705">
        <f t="shared" si="428"/>
        <v>896</v>
      </c>
      <c r="CF912" s="756">
        <f t="shared" si="462"/>
        <v>0</v>
      </c>
      <c r="CG912" s="756">
        <f t="shared" si="462"/>
        <v>0</v>
      </c>
      <c r="CH912" s="756">
        <f t="shared" si="462"/>
        <v>0</v>
      </c>
      <c r="CI912" s="756">
        <f t="shared" si="460"/>
        <v>0</v>
      </c>
      <c r="CJ912" s="756">
        <f t="shared" si="460"/>
        <v>0</v>
      </c>
      <c r="CK912" s="756">
        <f t="shared" si="460"/>
        <v>0</v>
      </c>
      <c r="CL912" s="756">
        <f t="shared" si="455"/>
        <v>0</v>
      </c>
      <c r="CM912" s="646">
        <f t="shared" si="452"/>
        <v>0</v>
      </c>
      <c r="CN912" s="594"/>
      <c r="CO912" s="705">
        <f t="shared" si="429"/>
        <v>896</v>
      </c>
      <c r="CP912" s="756">
        <v>0</v>
      </c>
      <c r="CQ912" s="756">
        <v>0</v>
      </c>
      <c r="CR912" s="756">
        <v>0</v>
      </c>
      <c r="CS912" s="756">
        <v>0</v>
      </c>
      <c r="CT912" s="756">
        <v>0</v>
      </c>
      <c r="CU912" s="756">
        <v>0</v>
      </c>
      <c r="CV912" s="756">
        <v>0</v>
      </c>
      <c r="CW912" s="646">
        <f t="shared" si="453"/>
        <v>0</v>
      </c>
      <c r="CX912" s="685"/>
      <c r="CY912" s="705">
        <f t="shared" si="430"/>
        <v>896</v>
      </c>
      <c r="CZ912" s="756">
        <v>0</v>
      </c>
      <c r="DA912" s="756">
        <v>0</v>
      </c>
      <c r="DB912" s="756">
        <v>0</v>
      </c>
      <c r="DC912" s="756">
        <v>0</v>
      </c>
      <c r="DD912" s="756">
        <v>0</v>
      </c>
      <c r="DE912" s="767">
        <f t="shared" si="441"/>
        <v>0</v>
      </c>
      <c r="DF912" s="756">
        <v>0</v>
      </c>
      <c r="DG912" s="756">
        <v>0</v>
      </c>
      <c r="DH912" s="756">
        <v>0</v>
      </c>
      <c r="DI912" s="756">
        <v>0</v>
      </c>
      <c r="DJ912" s="767">
        <f t="shared" si="442"/>
        <v>0</v>
      </c>
      <c r="DK912" s="715">
        <f t="shared" si="443"/>
        <v>0</v>
      </c>
      <c r="DL912" s="685"/>
      <c r="DM912" s="705">
        <f t="shared" si="431"/>
        <v>896</v>
      </c>
      <c r="DN912" s="715">
        <f t="shared" si="444"/>
        <v>0</v>
      </c>
    </row>
    <row r="913" spans="2:118" x14ac:dyDescent="0.25">
      <c r="B913" s="705">
        <v>897</v>
      </c>
      <c r="C913" s="765">
        <f>(1+_xlfn.XLOOKUP(INT((B913-1)/12)+1,'ZC Curve'!$B$8:$B$107,'ZC Curve'!R$8:R$107,,0))^(1/12)-1</f>
        <v>0</v>
      </c>
      <c r="D913" s="766">
        <f t="shared" si="445"/>
        <v>1</v>
      </c>
      <c r="E913" s="685"/>
      <c r="F913" s="705">
        <v>897</v>
      </c>
      <c r="G913" s="756">
        <v>0</v>
      </c>
      <c r="H913" s="756">
        <v>0</v>
      </c>
      <c r="I913" s="756">
        <v>0</v>
      </c>
      <c r="J913" s="756">
        <v>0</v>
      </c>
      <c r="K913" s="756">
        <v>0</v>
      </c>
      <c r="L913" s="756">
        <v>0</v>
      </c>
      <c r="M913" s="756">
        <v>0</v>
      </c>
      <c r="N913" s="646">
        <f t="shared" si="446"/>
        <v>0</v>
      </c>
      <c r="O913" s="594"/>
      <c r="P913" s="705">
        <f t="shared" si="432"/>
        <v>897</v>
      </c>
      <c r="Q913" s="756">
        <v>0</v>
      </c>
      <c r="R913" s="756">
        <v>0</v>
      </c>
      <c r="S913" s="756">
        <v>0</v>
      </c>
      <c r="T913" s="756">
        <v>0</v>
      </c>
      <c r="U913" s="756">
        <v>0</v>
      </c>
      <c r="V913" s="756">
        <v>0</v>
      </c>
      <c r="W913" s="756">
        <v>0</v>
      </c>
      <c r="X913" s="646">
        <f t="shared" si="447"/>
        <v>0</v>
      </c>
      <c r="Y913" s="594"/>
      <c r="Z913" s="705">
        <f t="shared" si="433"/>
        <v>897</v>
      </c>
      <c r="AA913" s="756">
        <f t="shared" si="461"/>
        <v>0</v>
      </c>
      <c r="AB913" s="756">
        <f t="shared" si="461"/>
        <v>0</v>
      </c>
      <c r="AC913" s="756">
        <f t="shared" si="461"/>
        <v>0</v>
      </c>
      <c r="AD913" s="756">
        <f t="shared" si="459"/>
        <v>0</v>
      </c>
      <c r="AE913" s="756">
        <f t="shared" si="459"/>
        <v>0</v>
      </c>
      <c r="AF913" s="756">
        <f t="shared" si="459"/>
        <v>0</v>
      </c>
      <c r="AG913" s="756">
        <f t="shared" si="454"/>
        <v>0</v>
      </c>
      <c r="AH913" s="646">
        <f t="shared" si="448"/>
        <v>0</v>
      </c>
      <c r="AI913" s="594"/>
      <c r="AJ913" s="705">
        <f t="shared" si="434"/>
        <v>897</v>
      </c>
      <c r="AK913" s="756">
        <v>0</v>
      </c>
      <c r="AL913" s="756">
        <v>0</v>
      </c>
      <c r="AM913" s="756">
        <v>0</v>
      </c>
      <c r="AN913" s="756">
        <v>0</v>
      </c>
      <c r="AO913" s="756">
        <v>0</v>
      </c>
      <c r="AP913" s="756">
        <v>0</v>
      </c>
      <c r="AQ913" s="756">
        <v>0</v>
      </c>
      <c r="AR913" s="646">
        <f t="shared" si="449"/>
        <v>0</v>
      </c>
      <c r="AS913" s="594"/>
      <c r="AT913" s="705">
        <f t="shared" si="435"/>
        <v>897</v>
      </c>
      <c r="AU913" s="756">
        <v>0</v>
      </c>
      <c r="AV913" s="756">
        <v>0</v>
      </c>
      <c r="AW913" s="756">
        <v>0</v>
      </c>
      <c r="AX913" s="756">
        <v>0</v>
      </c>
      <c r="AY913" s="756">
        <v>0</v>
      </c>
      <c r="AZ913" s="767">
        <f t="shared" si="458"/>
        <v>0</v>
      </c>
      <c r="BA913" s="756">
        <v>0</v>
      </c>
      <c r="BB913" s="756">
        <v>0</v>
      </c>
      <c r="BC913" s="756">
        <v>0</v>
      </c>
      <c r="BD913" s="756">
        <v>0</v>
      </c>
      <c r="BE913" s="767">
        <f t="shared" si="436"/>
        <v>0</v>
      </c>
      <c r="BF913" s="646">
        <f t="shared" si="437"/>
        <v>0</v>
      </c>
      <c r="BG913" s="594"/>
      <c r="BH913" s="705">
        <f t="shared" ref="BH913:BH976" si="463">F913</f>
        <v>897</v>
      </c>
      <c r="BI913" s="646">
        <f t="shared" si="438"/>
        <v>0</v>
      </c>
      <c r="BJ913" s="594"/>
      <c r="BK913" s="705">
        <f t="shared" si="439"/>
        <v>897</v>
      </c>
      <c r="BL913" s="756">
        <v>0</v>
      </c>
      <c r="BM913" s="756">
        <v>0</v>
      </c>
      <c r="BN913" s="756">
        <v>0</v>
      </c>
      <c r="BO913" s="756">
        <v>0</v>
      </c>
      <c r="BP913" s="756">
        <v>0</v>
      </c>
      <c r="BQ913" s="756">
        <v>0</v>
      </c>
      <c r="BR913" s="756">
        <v>0</v>
      </c>
      <c r="BS913" s="646">
        <f t="shared" si="450"/>
        <v>0</v>
      </c>
      <c r="BT913" s="594"/>
      <c r="BU913" s="705">
        <f t="shared" si="440"/>
        <v>897</v>
      </c>
      <c r="BV913" s="756">
        <v>0</v>
      </c>
      <c r="BW913" s="756">
        <v>0</v>
      </c>
      <c r="BX913" s="756">
        <v>0</v>
      </c>
      <c r="BY913" s="756">
        <v>0</v>
      </c>
      <c r="BZ913" s="756">
        <v>0</v>
      </c>
      <c r="CA913" s="756">
        <v>0</v>
      </c>
      <c r="CB913" s="756">
        <v>0</v>
      </c>
      <c r="CC913" s="646">
        <f t="shared" si="451"/>
        <v>0</v>
      </c>
      <c r="CD913" s="594"/>
      <c r="CE913" s="705">
        <f t="shared" ref="CE913:CE976" si="464">F913</f>
        <v>897</v>
      </c>
      <c r="CF913" s="756">
        <f t="shared" si="462"/>
        <v>0</v>
      </c>
      <c r="CG913" s="756">
        <f t="shared" si="462"/>
        <v>0</v>
      </c>
      <c r="CH913" s="756">
        <f t="shared" si="462"/>
        <v>0</v>
      </c>
      <c r="CI913" s="756">
        <f t="shared" si="460"/>
        <v>0</v>
      </c>
      <c r="CJ913" s="756">
        <f t="shared" si="460"/>
        <v>0</v>
      </c>
      <c r="CK913" s="756">
        <f t="shared" si="460"/>
        <v>0</v>
      </c>
      <c r="CL913" s="756">
        <f t="shared" si="455"/>
        <v>0</v>
      </c>
      <c r="CM913" s="646">
        <f t="shared" si="452"/>
        <v>0</v>
      </c>
      <c r="CN913" s="594"/>
      <c r="CO913" s="705">
        <f t="shared" ref="CO913:CO976" si="465">F913</f>
        <v>897</v>
      </c>
      <c r="CP913" s="756">
        <v>0</v>
      </c>
      <c r="CQ913" s="756">
        <v>0</v>
      </c>
      <c r="CR913" s="756">
        <v>0</v>
      </c>
      <c r="CS913" s="756">
        <v>0</v>
      </c>
      <c r="CT913" s="756">
        <v>0</v>
      </c>
      <c r="CU913" s="756">
        <v>0</v>
      </c>
      <c r="CV913" s="756">
        <v>0</v>
      </c>
      <c r="CW913" s="646">
        <f t="shared" si="453"/>
        <v>0</v>
      </c>
      <c r="CX913" s="685"/>
      <c r="CY913" s="705">
        <f t="shared" ref="CY913:CY976" si="466">F913</f>
        <v>897</v>
      </c>
      <c r="CZ913" s="756">
        <v>0</v>
      </c>
      <c r="DA913" s="756">
        <v>0</v>
      </c>
      <c r="DB913" s="756">
        <v>0</v>
      </c>
      <c r="DC913" s="756">
        <v>0</v>
      </c>
      <c r="DD913" s="756">
        <v>0</v>
      </c>
      <c r="DE913" s="767">
        <f t="shared" si="441"/>
        <v>0</v>
      </c>
      <c r="DF913" s="756">
        <v>0</v>
      </c>
      <c r="DG913" s="756">
        <v>0</v>
      </c>
      <c r="DH913" s="756">
        <v>0</v>
      </c>
      <c r="DI913" s="756">
        <v>0</v>
      </c>
      <c r="DJ913" s="767">
        <f t="shared" si="442"/>
        <v>0</v>
      </c>
      <c r="DK913" s="715">
        <f t="shared" si="443"/>
        <v>0</v>
      </c>
      <c r="DL913" s="685"/>
      <c r="DM913" s="705">
        <f t="shared" ref="DM913:DM976" si="467">F913</f>
        <v>897</v>
      </c>
      <c r="DN913" s="715">
        <f t="shared" si="444"/>
        <v>0</v>
      </c>
    </row>
    <row r="914" spans="2:118" x14ac:dyDescent="0.25">
      <c r="B914" s="705">
        <v>898</v>
      </c>
      <c r="C914" s="765">
        <f>(1+_xlfn.XLOOKUP(INT((B914-1)/12)+1,'ZC Curve'!$B$8:$B$107,'ZC Curve'!R$8:R$107,,0))^(1/12)-1</f>
        <v>0</v>
      </c>
      <c r="D914" s="766">
        <f t="shared" si="445"/>
        <v>1</v>
      </c>
      <c r="E914" s="685"/>
      <c r="F914" s="705">
        <v>898</v>
      </c>
      <c r="G914" s="756">
        <v>0</v>
      </c>
      <c r="H914" s="756">
        <v>0</v>
      </c>
      <c r="I914" s="756">
        <v>0</v>
      </c>
      <c r="J914" s="756">
        <v>0</v>
      </c>
      <c r="K914" s="756">
        <v>0</v>
      </c>
      <c r="L914" s="756">
        <v>0</v>
      </c>
      <c r="M914" s="756">
        <v>0</v>
      </c>
      <c r="N914" s="646">
        <f t="shared" si="446"/>
        <v>0</v>
      </c>
      <c r="O914" s="594"/>
      <c r="P914" s="705">
        <f t="shared" ref="P914:P977" si="468">F914</f>
        <v>898</v>
      </c>
      <c r="Q914" s="756">
        <v>0</v>
      </c>
      <c r="R914" s="756">
        <v>0</v>
      </c>
      <c r="S914" s="756">
        <v>0</v>
      </c>
      <c r="T914" s="756">
        <v>0</v>
      </c>
      <c r="U914" s="756">
        <v>0</v>
      </c>
      <c r="V914" s="756">
        <v>0</v>
      </c>
      <c r="W914" s="756">
        <v>0</v>
      </c>
      <c r="X914" s="646">
        <f t="shared" si="447"/>
        <v>0</v>
      </c>
      <c r="Y914" s="594"/>
      <c r="Z914" s="705">
        <f t="shared" ref="Z914:Z977" si="469">P914</f>
        <v>898</v>
      </c>
      <c r="AA914" s="756">
        <f t="shared" si="461"/>
        <v>0</v>
      </c>
      <c r="AB914" s="756">
        <f t="shared" si="461"/>
        <v>0</v>
      </c>
      <c r="AC914" s="756">
        <f t="shared" si="461"/>
        <v>0</v>
      </c>
      <c r="AD914" s="756">
        <f t="shared" si="459"/>
        <v>0</v>
      </c>
      <c r="AE914" s="756">
        <f t="shared" si="459"/>
        <v>0</v>
      </c>
      <c r="AF914" s="756">
        <f t="shared" si="459"/>
        <v>0</v>
      </c>
      <c r="AG914" s="756">
        <f t="shared" si="454"/>
        <v>0</v>
      </c>
      <c r="AH914" s="646">
        <f t="shared" si="448"/>
        <v>0</v>
      </c>
      <c r="AI914" s="594"/>
      <c r="AJ914" s="705">
        <f t="shared" ref="AJ914:AJ977" si="470">F914</f>
        <v>898</v>
      </c>
      <c r="AK914" s="756">
        <v>0</v>
      </c>
      <c r="AL914" s="756">
        <v>0</v>
      </c>
      <c r="AM914" s="756">
        <v>0</v>
      </c>
      <c r="AN914" s="756">
        <v>0</v>
      </c>
      <c r="AO914" s="756">
        <v>0</v>
      </c>
      <c r="AP914" s="756">
        <v>0</v>
      </c>
      <c r="AQ914" s="756">
        <v>0</v>
      </c>
      <c r="AR914" s="646">
        <f t="shared" si="449"/>
        <v>0</v>
      </c>
      <c r="AS914" s="594"/>
      <c r="AT914" s="705">
        <f t="shared" ref="AT914:AT977" si="471">F914</f>
        <v>898</v>
      </c>
      <c r="AU914" s="756">
        <v>0</v>
      </c>
      <c r="AV914" s="756">
        <v>0</v>
      </c>
      <c r="AW914" s="756">
        <v>0</v>
      </c>
      <c r="AX914" s="756">
        <v>0</v>
      </c>
      <c r="AY914" s="756">
        <v>0</v>
      </c>
      <c r="AZ914" s="767">
        <f t="shared" si="458"/>
        <v>0</v>
      </c>
      <c r="BA914" s="756">
        <v>0</v>
      </c>
      <c r="BB914" s="756">
        <v>0</v>
      </c>
      <c r="BC914" s="756">
        <v>0</v>
      </c>
      <c r="BD914" s="756">
        <v>0</v>
      </c>
      <c r="BE914" s="767">
        <f t="shared" ref="BE914:BE977" si="472">SUM(BA914:BD914)</f>
        <v>0</v>
      </c>
      <c r="BF914" s="646">
        <f t="shared" ref="BF914:BF977" si="473">BE914-AZ914</f>
        <v>0</v>
      </c>
      <c r="BG914" s="594"/>
      <c r="BH914" s="705">
        <f t="shared" si="463"/>
        <v>898</v>
      </c>
      <c r="BI914" s="646">
        <f t="shared" ref="BI914:BI977" si="474">BF914+AR914+AH914</f>
        <v>0</v>
      </c>
      <c r="BJ914" s="594"/>
      <c r="BK914" s="705">
        <f t="shared" ref="BK914:BK977" si="475">F914</f>
        <v>898</v>
      </c>
      <c r="BL914" s="756">
        <v>0</v>
      </c>
      <c r="BM914" s="756">
        <v>0</v>
      </c>
      <c r="BN914" s="756">
        <v>0</v>
      </c>
      <c r="BO914" s="756">
        <v>0</v>
      </c>
      <c r="BP914" s="756">
        <v>0</v>
      </c>
      <c r="BQ914" s="756">
        <v>0</v>
      </c>
      <c r="BR914" s="756">
        <v>0</v>
      </c>
      <c r="BS914" s="646">
        <f t="shared" si="450"/>
        <v>0</v>
      </c>
      <c r="BT914" s="594"/>
      <c r="BU914" s="705">
        <f t="shared" ref="BU914:BU977" si="476">F914</f>
        <v>898</v>
      </c>
      <c r="BV914" s="756">
        <v>0</v>
      </c>
      <c r="BW914" s="756">
        <v>0</v>
      </c>
      <c r="BX914" s="756">
        <v>0</v>
      </c>
      <c r="BY914" s="756">
        <v>0</v>
      </c>
      <c r="BZ914" s="756">
        <v>0</v>
      </c>
      <c r="CA914" s="756">
        <v>0</v>
      </c>
      <c r="CB914" s="756">
        <v>0</v>
      </c>
      <c r="CC914" s="646">
        <f t="shared" si="451"/>
        <v>0</v>
      </c>
      <c r="CD914" s="594"/>
      <c r="CE914" s="705">
        <f t="shared" si="464"/>
        <v>898</v>
      </c>
      <c r="CF914" s="756">
        <f t="shared" si="462"/>
        <v>0</v>
      </c>
      <c r="CG914" s="756">
        <f t="shared" si="462"/>
        <v>0</v>
      </c>
      <c r="CH914" s="756">
        <f t="shared" si="462"/>
        <v>0</v>
      </c>
      <c r="CI914" s="756">
        <f t="shared" si="460"/>
        <v>0</v>
      </c>
      <c r="CJ914" s="756">
        <f t="shared" si="460"/>
        <v>0</v>
      </c>
      <c r="CK914" s="756">
        <f t="shared" si="460"/>
        <v>0</v>
      </c>
      <c r="CL914" s="756">
        <f t="shared" si="455"/>
        <v>0</v>
      </c>
      <c r="CM914" s="646">
        <f t="shared" si="452"/>
        <v>0</v>
      </c>
      <c r="CN914" s="594"/>
      <c r="CO914" s="705">
        <f t="shared" si="465"/>
        <v>898</v>
      </c>
      <c r="CP914" s="756">
        <v>0</v>
      </c>
      <c r="CQ914" s="756">
        <v>0</v>
      </c>
      <c r="CR914" s="756">
        <v>0</v>
      </c>
      <c r="CS914" s="756">
        <v>0</v>
      </c>
      <c r="CT914" s="756">
        <v>0</v>
      </c>
      <c r="CU914" s="756">
        <v>0</v>
      </c>
      <c r="CV914" s="756">
        <v>0</v>
      </c>
      <c r="CW914" s="646">
        <f t="shared" si="453"/>
        <v>0</v>
      </c>
      <c r="CX914" s="685"/>
      <c r="CY914" s="705">
        <f t="shared" si="466"/>
        <v>898</v>
      </c>
      <c r="CZ914" s="756">
        <v>0</v>
      </c>
      <c r="DA914" s="756">
        <v>0</v>
      </c>
      <c r="DB914" s="756">
        <v>0</v>
      </c>
      <c r="DC914" s="756">
        <v>0</v>
      </c>
      <c r="DD914" s="756">
        <v>0</v>
      </c>
      <c r="DE914" s="767">
        <f t="shared" ref="DE914:DE977" si="477">SUM(CZ914:DD914)</f>
        <v>0</v>
      </c>
      <c r="DF914" s="756">
        <v>0</v>
      </c>
      <c r="DG914" s="756">
        <v>0</v>
      </c>
      <c r="DH914" s="756">
        <v>0</v>
      </c>
      <c r="DI914" s="756">
        <v>0</v>
      </c>
      <c r="DJ914" s="767">
        <f t="shared" ref="DJ914:DJ977" si="478">SUM(DF914:DI914)</f>
        <v>0</v>
      </c>
      <c r="DK914" s="715">
        <f t="shared" ref="DK914:DK977" si="479">DJ914-DE914</f>
        <v>0</v>
      </c>
      <c r="DL914" s="685"/>
      <c r="DM914" s="705">
        <f t="shared" si="467"/>
        <v>898</v>
      </c>
      <c r="DN914" s="715">
        <f t="shared" ref="DN914:DN977" si="480">DK914+CW914+CM914</f>
        <v>0</v>
      </c>
    </row>
    <row r="915" spans="2:118" x14ac:dyDescent="0.25">
      <c r="B915" s="705">
        <v>899</v>
      </c>
      <c r="C915" s="765">
        <f>(1+_xlfn.XLOOKUP(INT((B915-1)/12)+1,'ZC Curve'!$B$8:$B$107,'ZC Curve'!R$8:R$107,,0))^(1/12)-1</f>
        <v>0</v>
      </c>
      <c r="D915" s="766">
        <f t="shared" ref="D915:D978" si="481">D914/(1+C915)</f>
        <v>1</v>
      </c>
      <c r="E915" s="685"/>
      <c r="F915" s="705">
        <v>899</v>
      </c>
      <c r="G915" s="756">
        <v>0</v>
      </c>
      <c r="H915" s="756">
        <v>0</v>
      </c>
      <c r="I915" s="756">
        <v>0</v>
      </c>
      <c r="J915" s="756">
        <v>0</v>
      </c>
      <c r="K915" s="756">
        <v>0</v>
      </c>
      <c r="L915" s="756">
        <v>0</v>
      </c>
      <c r="M915" s="756">
        <v>0</v>
      </c>
      <c r="N915" s="646">
        <f t="shared" ref="N915:N978" si="482">SUM(H915:L915)-G915-M915</f>
        <v>0</v>
      </c>
      <c r="O915" s="594"/>
      <c r="P915" s="705">
        <f t="shared" si="468"/>
        <v>899</v>
      </c>
      <c r="Q915" s="756">
        <v>0</v>
      </c>
      <c r="R915" s="756">
        <v>0</v>
      </c>
      <c r="S915" s="756">
        <v>0</v>
      </c>
      <c r="T915" s="756">
        <v>0</v>
      </c>
      <c r="U915" s="756">
        <v>0</v>
      </c>
      <c r="V915" s="756">
        <v>0</v>
      </c>
      <c r="W915" s="756">
        <v>0</v>
      </c>
      <c r="X915" s="646">
        <f t="shared" ref="X915:X978" si="483">SUM(R915:V915)-Q915-W915</f>
        <v>0</v>
      </c>
      <c r="Y915" s="594"/>
      <c r="Z915" s="705">
        <f t="shared" si="469"/>
        <v>899</v>
      </c>
      <c r="AA915" s="756">
        <f t="shared" si="461"/>
        <v>0</v>
      </c>
      <c r="AB915" s="756">
        <f t="shared" si="461"/>
        <v>0</v>
      </c>
      <c r="AC915" s="756">
        <f t="shared" si="461"/>
        <v>0</v>
      </c>
      <c r="AD915" s="756">
        <f t="shared" si="459"/>
        <v>0</v>
      </c>
      <c r="AE915" s="756">
        <f t="shared" si="459"/>
        <v>0</v>
      </c>
      <c r="AF915" s="756">
        <f t="shared" si="459"/>
        <v>0</v>
      </c>
      <c r="AG915" s="756">
        <f t="shared" si="454"/>
        <v>0</v>
      </c>
      <c r="AH915" s="646">
        <f t="shared" ref="AH915:AH978" si="484">SUM(AB915:AF915)-AA915-AG915</f>
        <v>0</v>
      </c>
      <c r="AI915" s="594"/>
      <c r="AJ915" s="705">
        <f t="shared" si="470"/>
        <v>899</v>
      </c>
      <c r="AK915" s="756">
        <v>0</v>
      </c>
      <c r="AL915" s="756">
        <v>0</v>
      </c>
      <c r="AM915" s="756">
        <v>0</v>
      </c>
      <c r="AN915" s="756">
        <v>0</v>
      </c>
      <c r="AO915" s="756">
        <v>0</v>
      </c>
      <c r="AP915" s="756">
        <v>0</v>
      </c>
      <c r="AQ915" s="756">
        <v>0</v>
      </c>
      <c r="AR915" s="646">
        <f t="shared" ref="AR915:AR978" si="485">SUM(AL915:AP915)-AK915-AQ915</f>
        <v>0</v>
      </c>
      <c r="AS915" s="594"/>
      <c r="AT915" s="705">
        <f t="shared" si="471"/>
        <v>899</v>
      </c>
      <c r="AU915" s="756">
        <v>0</v>
      </c>
      <c r="AV915" s="756">
        <v>0</v>
      </c>
      <c r="AW915" s="756">
        <v>0</v>
      </c>
      <c r="AX915" s="756">
        <v>0</v>
      </c>
      <c r="AY915" s="756">
        <v>0</v>
      </c>
      <c r="AZ915" s="767">
        <f t="shared" si="458"/>
        <v>0</v>
      </c>
      <c r="BA915" s="756">
        <v>0</v>
      </c>
      <c r="BB915" s="756">
        <v>0</v>
      </c>
      <c r="BC915" s="756">
        <v>0</v>
      </c>
      <c r="BD915" s="756">
        <v>0</v>
      </c>
      <c r="BE915" s="767">
        <f t="shared" si="472"/>
        <v>0</v>
      </c>
      <c r="BF915" s="646">
        <f t="shared" si="473"/>
        <v>0</v>
      </c>
      <c r="BG915" s="594"/>
      <c r="BH915" s="705">
        <f t="shared" si="463"/>
        <v>899</v>
      </c>
      <c r="BI915" s="646">
        <f t="shared" si="474"/>
        <v>0</v>
      </c>
      <c r="BJ915" s="594"/>
      <c r="BK915" s="705">
        <f t="shared" si="475"/>
        <v>899</v>
      </c>
      <c r="BL915" s="756">
        <v>0</v>
      </c>
      <c r="BM915" s="756">
        <v>0</v>
      </c>
      <c r="BN915" s="756">
        <v>0</v>
      </c>
      <c r="BO915" s="756">
        <v>0</v>
      </c>
      <c r="BP915" s="756">
        <v>0</v>
      </c>
      <c r="BQ915" s="756">
        <v>0</v>
      </c>
      <c r="BR915" s="756">
        <v>0</v>
      </c>
      <c r="BS915" s="646">
        <f t="shared" ref="BS915:BS978" si="486">SUM(BM915:BQ915)-BL915-BR915</f>
        <v>0</v>
      </c>
      <c r="BT915" s="594"/>
      <c r="BU915" s="705">
        <f t="shared" si="476"/>
        <v>899</v>
      </c>
      <c r="BV915" s="756">
        <v>0</v>
      </c>
      <c r="BW915" s="756">
        <v>0</v>
      </c>
      <c r="BX915" s="756">
        <v>0</v>
      </c>
      <c r="BY915" s="756">
        <v>0</v>
      </c>
      <c r="BZ915" s="756">
        <v>0</v>
      </c>
      <c r="CA915" s="756">
        <v>0</v>
      </c>
      <c r="CB915" s="756">
        <v>0</v>
      </c>
      <c r="CC915" s="646">
        <f t="shared" ref="CC915:CC978" si="487">SUM(BW915:CA915)-BV915-CB915</f>
        <v>0</v>
      </c>
      <c r="CD915" s="594"/>
      <c r="CE915" s="705">
        <f t="shared" si="464"/>
        <v>899</v>
      </c>
      <c r="CF915" s="756">
        <f t="shared" si="462"/>
        <v>0</v>
      </c>
      <c r="CG915" s="756">
        <f t="shared" si="462"/>
        <v>0</v>
      </c>
      <c r="CH915" s="756">
        <f t="shared" si="462"/>
        <v>0</v>
      </c>
      <c r="CI915" s="756">
        <f t="shared" si="460"/>
        <v>0</v>
      </c>
      <c r="CJ915" s="756">
        <f t="shared" si="460"/>
        <v>0</v>
      </c>
      <c r="CK915" s="756">
        <f t="shared" si="460"/>
        <v>0</v>
      </c>
      <c r="CL915" s="756">
        <f t="shared" si="455"/>
        <v>0</v>
      </c>
      <c r="CM915" s="646">
        <f t="shared" ref="CM915:CM978" si="488">SUM(CG915:CK915)-CF915-CL915</f>
        <v>0</v>
      </c>
      <c r="CN915" s="594"/>
      <c r="CO915" s="705">
        <f t="shared" si="465"/>
        <v>899</v>
      </c>
      <c r="CP915" s="756">
        <v>0</v>
      </c>
      <c r="CQ915" s="756">
        <v>0</v>
      </c>
      <c r="CR915" s="756">
        <v>0</v>
      </c>
      <c r="CS915" s="756">
        <v>0</v>
      </c>
      <c r="CT915" s="756">
        <v>0</v>
      </c>
      <c r="CU915" s="756">
        <v>0</v>
      </c>
      <c r="CV915" s="756">
        <v>0</v>
      </c>
      <c r="CW915" s="646">
        <f t="shared" ref="CW915:CW978" si="489">SUM(CQ915:CU915)-CP915-CV915</f>
        <v>0</v>
      </c>
      <c r="CX915" s="685"/>
      <c r="CY915" s="705">
        <f t="shared" si="466"/>
        <v>899</v>
      </c>
      <c r="CZ915" s="756">
        <v>0</v>
      </c>
      <c r="DA915" s="756">
        <v>0</v>
      </c>
      <c r="DB915" s="756">
        <v>0</v>
      </c>
      <c r="DC915" s="756">
        <v>0</v>
      </c>
      <c r="DD915" s="756">
        <v>0</v>
      </c>
      <c r="DE915" s="767">
        <f t="shared" si="477"/>
        <v>0</v>
      </c>
      <c r="DF915" s="756">
        <v>0</v>
      </c>
      <c r="DG915" s="756">
        <v>0</v>
      </c>
      <c r="DH915" s="756">
        <v>0</v>
      </c>
      <c r="DI915" s="756">
        <v>0</v>
      </c>
      <c r="DJ915" s="767">
        <f t="shared" si="478"/>
        <v>0</v>
      </c>
      <c r="DK915" s="715">
        <f t="shared" si="479"/>
        <v>0</v>
      </c>
      <c r="DL915" s="685"/>
      <c r="DM915" s="705">
        <f t="shared" si="467"/>
        <v>899</v>
      </c>
      <c r="DN915" s="715">
        <f t="shared" si="480"/>
        <v>0</v>
      </c>
    </row>
    <row r="916" spans="2:118" x14ac:dyDescent="0.25">
      <c r="B916" s="705">
        <v>900</v>
      </c>
      <c r="C916" s="765">
        <f>(1+_xlfn.XLOOKUP(INT((B916-1)/12)+1,'ZC Curve'!$B$8:$B$107,'ZC Curve'!R$8:R$107,,0))^(1/12)-1</f>
        <v>0</v>
      </c>
      <c r="D916" s="766">
        <f t="shared" si="481"/>
        <v>1</v>
      </c>
      <c r="E916" s="685"/>
      <c r="F916" s="705">
        <v>900</v>
      </c>
      <c r="G916" s="756">
        <v>0</v>
      </c>
      <c r="H916" s="756">
        <v>0</v>
      </c>
      <c r="I916" s="756">
        <v>0</v>
      </c>
      <c r="J916" s="756">
        <v>0</v>
      </c>
      <c r="K916" s="756">
        <v>0</v>
      </c>
      <c r="L916" s="756">
        <v>0</v>
      </c>
      <c r="M916" s="756">
        <v>0</v>
      </c>
      <c r="N916" s="646">
        <f t="shared" si="482"/>
        <v>0</v>
      </c>
      <c r="O916" s="594"/>
      <c r="P916" s="705">
        <f t="shared" si="468"/>
        <v>900</v>
      </c>
      <c r="Q916" s="756">
        <v>0</v>
      </c>
      <c r="R916" s="756">
        <v>0</v>
      </c>
      <c r="S916" s="756">
        <v>0</v>
      </c>
      <c r="T916" s="756">
        <v>0</v>
      </c>
      <c r="U916" s="756">
        <v>0</v>
      </c>
      <c r="V916" s="756">
        <v>0</v>
      </c>
      <c r="W916" s="756">
        <v>0</v>
      </c>
      <c r="X916" s="646">
        <f t="shared" si="483"/>
        <v>0</v>
      </c>
      <c r="Y916" s="594"/>
      <c r="Z916" s="705">
        <f t="shared" si="469"/>
        <v>900</v>
      </c>
      <c r="AA916" s="756">
        <f t="shared" si="461"/>
        <v>0</v>
      </c>
      <c r="AB916" s="756">
        <f t="shared" si="461"/>
        <v>0</v>
      </c>
      <c r="AC916" s="756">
        <f t="shared" si="461"/>
        <v>0</v>
      </c>
      <c r="AD916" s="756">
        <f t="shared" si="459"/>
        <v>0</v>
      </c>
      <c r="AE916" s="756">
        <f t="shared" si="459"/>
        <v>0</v>
      </c>
      <c r="AF916" s="756">
        <f t="shared" si="459"/>
        <v>0</v>
      </c>
      <c r="AG916" s="756">
        <f t="shared" si="454"/>
        <v>0</v>
      </c>
      <c r="AH916" s="646">
        <f t="shared" si="484"/>
        <v>0</v>
      </c>
      <c r="AI916" s="594"/>
      <c r="AJ916" s="705">
        <f t="shared" si="470"/>
        <v>900</v>
      </c>
      <c r="AK916" s="756">
        <v>0</v>
      </c>
      <c r="AL916" s="756">
        <v>0</v>
      </c>
      <c r="AM916" s="756">
        <v>0</v>
      </c>
      <c r="AN916" s="756">
        <v>0</v>
      </c>
      <c r="AO916" s="756">
        <v>0</v>
      </c>
      <c r="AP916" s="756">
        <v>0</v>
      </c>
      <c r="AQ916" s="756">
        <v>0</v>
      </c>
      <c r="AR916" s="646">
        <f t="shared" si="485"/>
        <v>0</v>
      </c>
      <c r="AS916" s="594"/>
      <c r="AT916" s="705">
        <f t="shared" si="471"/>
        <v>900</v>
      </c>
      <c r="AU916" s="756">
        <v>0</v>
      </c>
      <c r="AV916" s="756">
        <v>0</v>
      </c>
      <c r="AW916" s="756">
        <v>0</v>
      </c>
      <c r="AX916" s="756">
        <v>0</v>
      </c>
      <c r="AY916" s="756">
        <v>0</v>
      </c>
      <c r="AZ916" s="767">
        <f t="shared" si="458"/>
        <v>0</v>
      </c>
      <c r="BA916" s="756">
        <v>0</v>
      </c>
      <c r="BB916" s="756">
        <v>0</v>
      </c>
      <c r="BC916" s="756">
        <v>0</v>
      </c>
      <c r="BD916" s="756">
        <v>0</v>
      </c>
      <c r="BE916" s="767">
        <f t="shared" si="472"/>
        <v>0</v>
      </c>
      <c r="BF916" s="646">
        <f t="shared" si="473"/>
        <v>0</v>
      </c>
      <c r="BG916" s="594"/>
      <c r="BH916" s="705">
        <f t="shared" si="463"/>
        <v>900</v>
      </c>
      <c r="BI916" s="646">
        <f t="shared" si="474"/>
        <v>0</v>
      </c>
      <c r="BJ916" s="594"/>
      <c r="BK916" s="705">
        <f t="shared" si="475"/>
        <v>900</v>
      </c>
      <c r="BL916" s="756">
        <v>0</v>
      </c>
      <c r="BM916" s="756">
        <v>0</v>
      </c>
      <c r="BN916" s="756">
        <v>0</v>
      </c>
      <c r="BO916" s="756">
        <v>0</v>
      </c>
      <c r="BP916" s="756">
        <v>0</v>
      </c>
      <c r="BQ916" s="756">
        <v>0</v>
      </c>
      <c r="BR916" s="756">
        <v>0</v>
      </c>
      <c r="BS916" s="646">
        <f t="shared" si="486"/>
        <v>0</v>
      </c>
      <c r="BT916" s="594"/>
      <c r="BU916" s="705">
        <f t="shared" si="476"/>
        <v>900</v>
      </c>
      <c r="BV916" s="756">
        <v>0</v>
      </c>
      <c r="BW916" s="756">
        <v>0</v>
      </c>
      <c r="BX916" s="756">
        <v>0</v>
      </c>
      <c r="BY916" s="756">
        <v>0</v>
      </c>
      <c r="BZ916" s="756">
        <v>0</v>
      </c>
      <c r="CA916" s="756">
        <v>0</v>
      </c>
      <c r="CB916" s="756">
        <v>0</v>
      </c>
      <c r="CC916" s="646">
        <f t="shared" si="487"/>
        <v>0</v>
      </c>
      <c r="CD916" s="594"/>
      <c r="CE916" s="705">
        <f t="shared" si="464"/>
        <v>900</v>
      </c>
      <c r="CF916" s="756">
        <f t="shared" si="462"/>
        <v>0</v>
      </c>
      <c r="CG916" s="756">
        <f t="shared" si="462"/>
        <v>0</v>
      </c>
      <c r="CH916" s="756">
        <f t="shared" si="462"/>
        <v>0</v>
      </c>
      <c r="CI916" s="756">
        <f t="shared" si="460"/>
        <v>0</v>
      </c>
      <c r="CJ916" s="756">
        <f t="shared" si="460"/>
        <v>0</v>
      </c>
      <c r="CK916" s="756">
        <f t="shared" si="460"/>
        <v>0</v>
      </c>
      <c r="CL916" s="756">
        <f t="shared" si="455"/>
        <v>0</v>
      </c>
      <c r="CM916" s="646">
        <f t="shared" si="488"/>
        <v>0</v>
      </c>
      <c r="CN916" s="594"/>
      <c r="CO916" s="705">
        <f t="shared" si="465"/>
        <v>900</v>
      </c>
      <c r="CP916" s="756">
        <v>0</v>
      </c>
      <c r="CQ916" s="756">
        <v>0</v>
      </c>
      <c r="CR916" s="756">
        <v>0</v>
      </c>
      <c r="CS916" s="756">
        <v>0</v>
      </c>
      <c r="CT916" s="756">
        <v>0</v>
      </c>
      <c r="CU916" s="756">
        <v>0</v>
      </c>
      <c r="CV916" s="756">
        <v>0</v>
      </c>
      <c r="CW916" s="646">
        <f t="shared" si="489"/>
        <v>0</v>
      </c>
      <c r="CX916" s="685"/>
      <c r="CY916" s="705">
        <f t="shared" si="466"/>
        <v>900</v>
      </c>
      <c r="CZ916" s="756">
        <v>0</v>
      </c>
      <c r="DA916" s="756">
        <v>0</v>
      </c>
      <c r="DB916" s="756">
        <v>0</v>
      </c>
      <c r="DC916" s="756">
        <v>0</v>
      </c>
      <c r="DD916" s="756">
        <v>0</v>
      </c>
      <c r="DE916" s="767">
        <f t="shared" si="477"/>
        <v>0</v>
      </c>
      <c r="DF916" s="756">
        <v>0</v>
      </c>
      <c r="DG916" s="756">
        <v>0</v>
      </c>
      <c r="DH916" s="756">
        <v>0</v>
      </c>
      <c r="DI916" s="756">
        <v>0</v>
      </c>
      <c r="DJ916" s="767">
        <f t="shared" si="478"/>
        <v>0</v>
      </c>
      <c r="DK916" s="715">
        <f t="shared" si="479"/>
        <v>0</v>
      </c>
      <c r="DL916" s="685"/>
      <c r="DM916" s="705">
        <f t="shared" si="467"/>
        <v>900</v>
      </c>
      <c r="DN916" s="715">
        <f t="shared" si="480"/>
        <v>0</v>
      </c>
    </row>
    <row r="917" spans="2:118" x14ac:dyDescent="0.25">
      <c r="B917" s="705">
        <v>901</v>
      </c>
      <c r="C917" s="765">
        <f>(1+_xlfn.XLOOKUP(INT((B917-1)/12)+1,'ZC Curve'!$B$8:$B$107,'ZC Curve'!R$8:R$107,,0))^(1/12)-1</f>
        <v>0</v>
      </c>
      <c r="D917" s="766">
        <f t="shared" si="481"/>
        <v>1</v>
      </c>
      <c r="E917" s="685"/>
      <c r="F917" s="705">
        <v>901</v>
      </c>
      <c r="G917" s="756">
        <v>0</v>
      </c>
      <c r="H917" s="756">
        <v>0</v>
      </c>
      <c r="I917" s="756">
        <v>0</v>
      </c>
      <c r="J917" s="756">
        <v>0</v>
      </c>
      <c r="K917" s="756">
        <v>0</v>
      </c>
      <c r="L917" s="756">
        <v>0</v>
      </c>
      <c r="M917" s="756">
        <v>0</v>
      </c>
      <c r="N917" s="646">
        <f t="shared" si="482"/>
        <v>0</v>
      </c>
      <c r="O917" s="594"/>
      <c r="P917" s="705">
        <f t="shared" si="468"/>
        <v>901</v>
      </c>
      <c r="Q917" s="756">
        <v>0</v>
      </c>
      <c r="R917" s="756">
        <v>0</v>
      </c>
      <c r="S917" s="756">
        <v>0</v>
      </c>
      <c r="T917" s="756">
        <v>0</v>
      </c>
      <c r="U917" s="756">
        <v>0</v>
      </c>
      <c r="V917" s="756">
        <v>0</v>
      </c>
      <c r="W917" s="756">
        <v>0</v>
      </c>
      <c r="X917" s="646">
        <f t="shared" si="483"/>
        <v>0</v>
      </c>
      <c r="Y917" s="594"/>
      <c r="Z917" s="705">
        <f t="shared" si="469"/>
        <v>901</v>
      </c>
      <c r="AA917" s="756">
        <f t="shared" si="461"/>
        <v>0</v>
      </c>
      <c r="AB917" s="756">
        <f t="shared" si="461"/>
        <v>0</v>
      </c>
      <c r="AC917" s="756">
        <f t="shared" si="461"/>
        <v>0</v>
      </c>
      <c r="AD917" s="756">
        <f t="shared" si="459"/>
        <v>0</v>
      </c>
      <c r="AE917" s="756">
        <f t="shared" si="459"/>
        <v>0</v>
      </c>
      <c r="AF917" s="756">
        <f t="shared" si="459"/>
        <v>0</v>
      </c>
      <c r="AG917" s="756">
        <f t="shared" si="454"/>
        <v>0</v>
      </c>
      <c r="AH917" s="646">
        <f t="shared" si="484"/>
        <v>0</v>
      </c>
      <c r="AI917" s="594"/>
      <c r="AJ917" s="705">
        <f t="shared" si="470"/>
        <v>901</v>
      </c>
      <c r="AK917" s="756">
        <v>0</v>
      </c>
      <c r="AL917" s="756">
        <v>0</v>
      </c>
      <c r="AM917" s="756">
        <v>0</v>
      </c>
      <c r="AN917" s="756">
        <v>0</v>
      </c>
      <c r="AO917" s="756">
        <v>0</v>
      </c>
      <c r="AP917" s="756">
        <v>0</v>
      </c>
      <c r="AQ917" s="756">
        <v>0</v>
      </c>
      <c r="AR917" s="646">
        <f t="shared" si="485"/>
        <v>0</v>
      </c>
      <c r="AS917" s="594"/>
      <c r="AT917" s="705">
        <f t="shared" si="471"/>
        <v>901</v>
      </c>
      <c r="AU917" s="756">
        <v>0</v>
      </c>
      <c r="AV917" s="756">
        <v>0</v>
      </c>
      <c r="AW917" s="756">
        <v>0</v>
      </c>
      <c r="AX917" s="756">
        <v>0</v>
      </c>
      <c r="AY917" s="756">
        <v>0</v>
      </c>
      <c r="AZ917" s="767">
        <f t="shared" si="458"/>
        <v>0</v>
      </c>
      <c r="BA917" s="756">
        <v>0</v>
      </c>
      <c r="BB917" s="756">
        <v>0</v>
      </c>
      <c r="BC917" s="756">
        <v>0</v>
      </c>
      <c r="BD917" s="756">
        <v>0</v>
      </c>
      <c r="BE917" s="767">
        <f t="shared" si="472"/>
        <v>0</v>
      </c>
      <c r="BF917" s="646">
        <f t="shared" si="473"/>
        <v>0</v>
      </c>
      <c r="BG917" s="594"/>
      <c r="BH917" s="705">
        <f t="shared" si="463"/>
        <v>901</v>
      </c>
      <c r="BI917" s="646">
        <f t="shared" si="474"/>
        <v>0</v>
      </c>
      <c r="BJ917" s="594"/>
      <c r="BK917" s="705">
        <f t="shared" si="475"/>
        <v>901</v>
      </c>
      <c r="BL917" s="756">
        <v>0</v>
      </c>
      <c r="BM917" s="756">
        <v>0</v>
      </c>
      <c r="BN917" s="756">
        <v>0</v>
      </c>
      <c r="BO917" s="756">
        <v>0</v>
      </c>
      <c r="BP917" s="756">
        <v>0</v>
      </c>
      <c r="BQ917" s="756">
        <v>0</v>
      </c>
      <c r="BR917" s="756">
        <v>0</v>
      </c>
      <c r="BS917" s="646">
        <f t="shared" si="486"/>
        <v>0</v>
      </c>
      <c r="BT917" s="594"/>
      <c r="BU917" s="705">
        <f t="shared" si="476"/>
        <v>901</v>
      </c>
      <c r="BV917" s="756">
        <v>0</v>
      </c>
      <c r="BW917" s="756">
        <v>0</v>
      </c>
      <c r="BX917" s="756">
        <v>0</v>
      </c>
      <c r="BY917" s="756">
        <v>0</v>
      </c>
      <c r="BZ917" s="756">
        <v>0</v>
      </c>
      <c r="CA917" s="756">
        <v>0</v>
      </c>
      <c r="CB917" s="756">
        <v>0</v>
      </c>
      <c r="CC917" s="646">
        <f t="shared" si="487"/>
        <v>0</v>
      </c>
      <c r="CD917" s="594"/>
      <c r="CE917" s="705">
        <f t="shared" si="464"/>
        <v>901</v>
      </c>
      <c r="CF917" s="756">
        <f t="shared" si="462"/>
        <v>0</v>
      </c>
      <c r="CG917" s="756">
        <f t="shared" si="462"/>
        <v>0</v>
      </c>
      <c r="CH917" s="756">
        <f t="shared" si="462"/>
        <v>0</v>
      </c>
      <c r="CI917" s="756">
        <f t="shared" si="460"/>
        <v>0</v>
      </c>
      <c r="CJ917" s="756">
        <f t="shared" si="460"/>
        <v>0</v>
      </c>
      <c r="CK917" s="756">
        <f t="shared" si="460"/>
        <v>0</v>
      </c>
      <c r="CL917" s="756">
        <f t="shared" si="455"/>
        <v>0</v>
      </c>
      <c r="CM917" s="646">
        <f t="shared" si="488"/>
        <v>0</v>
      </c>
      <c r="CN917" s="594"/>
      <c r="CO917" s="705">
        <f t="shared" si="465"/>
        <v>901</v>
      </c>
      <c r="CP917" s="756">
        <v>0</v>
      </c>
      <c r="CQ917" s="756">
        <v>0</v>
      </c>
      <c r="CR917" s="756">
        <v>0</v>
      </c>
      <c r="CS917" s="756">
        <v>0</v>
      </c>
      <c r="CT917" s="756">
        <v>0</v>
      </c>
      <c r="CU917" s="756">
        <v>0</v>
      </c>
      <c r="CV917" s="756">
        <v>0</v>
      </c>
      <c r="CW917" s="646">
        <f t="shared" si="489"/>
        <v>0</v>
      </c>
      <c r="CX917" s="685"/>
      <c r="CY917" s="705">
        <f t="shared" si="466"/>
        <v>901</v>
      </c>
      <c r="CZ917" s="756">
        <v>0</v>
      </c>
      <c r="DA917" s="756">
        <v>0</v>
      </c>
      <c r="DB917" s="756">
        <v>0</v>
      </c>
      <c r="DC917" s="756">
        <v>0</v>
      </c>
      <c r="DD917" s="756">
        <v>0</v>
      </c>
      <c r="DE917" s="767">
        <f t="shared" si="477"/>
        <v>0</v>
      </c>
      <c r="DF917" s="756">
        <v>0</v>
      </c>
      <c r="DG917" s="756">
        <v>0</v>
      </c>
      <c r="DH917" s="756">
        <v>0</v>
      </c>
      <c r="DI917" s="756">
        <v>0</v>
      </c>
      <c r="DJ917" s="767">
        <f t="shared" si="478"/>
        <v>0</v>
      </c>
      <c r="DK917" s="715">
        <f t="shared" si="479"/>
        <v>0</v>
      </c>
      <c r="DL917" s="685"/>
      <c r="DM917" s="705">
        <f t="shared" si="467"/>
        <v>901</v>
      </c>
      <c r="DN917" s="715">
        <f t="shared" si="480"/>
        <v>0</v>
      </c>
    </row>
    <row r="918" spans="2:118" x14ac:dyDescent="0.25">
      <c r="B918" s="705">
        <v>902</v>
      </c>
      <c r="C918" s="765">
        <f>(1+_xlfn.XLOOKUP(INT((B918-1)/12)+1,'ZC Curve'!$B$8:$B$107,'ZC Curve'!R$8:R$107,,0))^(1/12)-1</f>
        <v>0</v>
      </c>
      <c r="D918" s="766">
        <f t="shared" si="481"/>
        <v>1</v>
      </c>
      <c r="E918" s="685"/>
      <c r="F918" s="705">
        <v>902</v>
      </c>
      <c r="G918" s="756">
        <v>0</v>
      </c>
      <c r="H918" s="756">
        <v>0</v>
      </c>
      <c r="I918" s="756">
        <v>0</v>
      </c>
      <c r="J918" s="756">
        <v>0</v>
      </c>
      <c r="K918" s="756">
        <v>0</v>
      </c>
      <c r="L918" s="756">
        <v>0</v>
      </c>
      <c r="M918" s="756">
        <v>0</v>
      </c>
      <c r="N918" s="646">
        <f t="shared" si="482"/>
        <v>0</v>
      </c>
      <c r="O918" s="594"/>
      <c r="P918" s="705">
        <f t="shared" si="468"/>
        <v>902</v>
      </c>
      <c r="Q918" s="756">
        <v>0</v>
      </c>
      <c r="R918" s="756">
        <v>0</v>
      </c>
      <c r="S918" s="756">
        <v>0</v>
      </c>
      <c r="T918" s="756">
        <v>0</v>
      </c>
      <c r="U918" s="756">
        <v>0</v>
      </c>
      <c r="V918" s="756">
        <v>0</v>
      </c>
      <c r="W918" s="756">
        <v>0</v>
      </c>
      <c r="X918" s="646">
        <f t="shared" si="483"/>
        <v>0</v>
      </c>
      <c r="Y918" s="594"/>
      <c r="Z918" s="705">
        <f t="shared" si="469"/>
        <v>902</v>
      </c>
      <c r="AA918" s="756">
        <f t="shared" si="461"/>
        <v>0</v>
      </c>
      <c r="AB918" s="756">
        <f t="shared" si="461"/>
        <v>0</v>
      </c>
      <c r="AC918" s="756">
        <f t="shared" si="461"/>
        <v>0</v>
      </c>
      <c r="AD918" s="756">
        <f t="shared" si="459"/>
        <v>0</v>
      </c>
      <c r="AE918" s="756">
        <f t="shared" si="459"/>
        <v>0</v>
      </c>
      <c r="AF918" s="756">
        <f t="shared" si="459"/>
        <v>0</v>
      </c>
      <c r="AG918" s="756">
        <f t="shared" si="454"/>
        <v>0</v>
      </c>
      <c r="AH918" s="646">
        <f t="shared" si="484"/>
        <v>0</v>
      </c>
      <c r="AI918" s="594"/>
      <c r="AJ918" s="705">
        <f t="shared" si="470"/>
        <v>902</v>
      </c>
      <c r="AK918" s="756">
        <v>0</v>
      </c>
      <c r="AL918" s="756">
        <v>0</v>
      </c>
      <c r="AM918" s="756">
        <v>0</v>
      </c>
      <c r="AN918" s="756">
        <v>0</v>
      </c>
      <c r="AO918" s="756">
        <v>0</v>
      </c>
      <c r="AP918" s="756">
        <v>0</v>
      </c>
      <c r="AQ918" s="756">
        <v>0</v>
      </c>
      <c r="AR918" s="646">
        <f t="shared" si="485"/>
        <v>0</v>
      </c>
      <c r="AS918" s="594"/>
      <c r="AT918" s="705">
        <f t="shared" si="471"/>
        <v>902</v>
      </c>
      <c r="AU918" s="756">
        <v>0</v>
      </c>
      <c r="AV918" s="756">
        <v>0</v>
      </c>
      <c r="AW918" s="756">
        <v>0</v>
      </c>
      <c r="AX918" s="756">
        <v>0</v>
      </c>
      <c r="AY918" s="756">
        <v>0</v>
      </c>
      <c r="AZ918" s="767">
        <f t="shared" si="458"/>
        <v>0</v>
      </c>
      <c r="BA918" s="756">
        <v>0</v>
      </c>
      <c r="BB918" s="756">
        <v>0</v>
      </c>
      <c r="BC918" s="756">
        <v>0</v>
      </c>
      <c r="BD918" s="756">
        <v>0</v>
      </c>
      <c r="BE918" s="767">
        <f t="shared" si="472"/>
        <v>0</v>
      </c>
      <c r="BF918" s="646">
        <f t="shared" si="473"/>
        <v>0</v>
      </c>
      <c r="BG918" s="594"/>
      <c r="BH918" s="705">
        <f t="shared" si="463"/>
        <v>902</v>
      </c>
      <c r="BI918" s="646">
        <f t="shared" si="474"/>
        <v>0</v>
      </c>
      <c r="BJ918" s="594"/>
      <c r="BK918" s="705">
        <f t="shared" si="475"/>
        <v>902</v>
      </c>
      <c r="BL918" s="756">
        <v>0</v>
      </c>
      <c r="BM918" s="756">
        <v>0</v>
      </c>
      <c r="BN918" s="756">
        <v>0</v>
      </c>
      <c r="BO918" s="756">
        <v>0</v>
      </c>
      <c r="BP918" s="756">
        <v>0</v>
      </c>
      <c r="BQ918" s="756">
        <v>0</v>
      </c>
      <c r="BR918" s="756">
        <v>0</v>
      </c>
      <c r="BS918" s="646">
        <f t="shared" si="486"/>
        <v>0</v>
      </c>
      <c r="BT918" s="594"/>
      <c r="BU918" s="705">
        <f t="shared" si="476"/>
        <v>902</v>
      </c>
      <c r="BV918" s="756">
        <v>0</v>
      </c>
      <c r="BW918" s="756">
        <v>0</v>
      </c>
      <c r="BX918" s="756">
        <v>0</v>
      </c>
      <c r="BY918" s="756">
        <v>0</v>
      </c>
      <c r="BZ918" s="756">
        <v>0</v>
      </c>
      <c r="CA918" s="756">
        <v>0</v>
      </c>
      <c r="CB918" s="756">
        <v>0</v>
      </c>
      <c r="CC918" s="646">
        <f t="shared" si="487"/>
        <v>0</v>
      </c>
      <c r="CD918" s="594"/>
      <c r="CE918" s="705">
        <f t="shared" si="464"/>
        <v>902</v>
      </c>
      <c r="CF918" s="756">
        <f t="shared" si="462"/>
        <v>0</v>
      </c>
      <c r="CG918" s="756">
        <f t="shared" si="462"/>
        <v>0</v>
      </c>
      <c r="CH918" s="756">
        <f t="shared" si="462"/>
        <v>0</v>
      </c>
      <c r="CI918" s="756">
        <f t="shared" si="460"/>
        <v>0</v>
      </c>
      <c r="CJ918" s="756">
        <f t="shared" si="460"/>
        <v>0</v>
      </c>
      <c r="CK918" s="756">
        <f t="shared" si="460"/>
        <v>0</v>
      </c>
      <c r="CL918" s="756">
        <f t="shared" si="455"/>
        <v>0</v>
      </c>
      <c r="CM918" s="646">
        <f t="shared" si="488"/>
        <v>0</v>
      </c>
      <c r="CN918" s="594"/>
      <c r="CO918" s="705">
        <f t="shared" si="465"/>
        <v>902</v>
      </c>
      <c r="CP918" s="756">
        <v>0</v>
      </c>
      <c r="CQ918" s="756">
        <v>0</v>
      </c>
      <c r="CR918" s="756">
        <v>0</v>
      </c>
      <c r="CS918" s="756">
        <v>0</v>
      </c>
      <c r="CT918" s="756">
        <v>0</v>
      </c>
      <c r="CU918" s="756">
        <v>0</v>
      </c>
      <c r="CV918" s="756">
        <v>0</v>
      </c>
      <c r="CW918" s="646">
        <f t="shared" si="489"/>
        <v>0</v>
      </c>
      <c r="CX918" s="685"/>
      <c r="CY918" s="705">
        <f t="shared" si="466"/>
        <v>902</v>
      </c>
      <c r="CZ918" s="756">
        <v>0</v>
      </c>
      <c r="DA918" s="756">
        <v>0</v>
      </c>
      <c r="DB918" s="756">
        <v>0</v>
      </c>
      <c r="DC918" s="756">
        <v>0</v>
      </c>
      <c r="DD918" s="756">
        <v>0</v>
      </c>
      <c r="DE918" s="767">
        <f t="shared" si="477"/>
        <v>0</v>
      </c>
      <c r="DF918" s="756">
        <v>0</v>
      </c>
      <c r="DG918" s="756">
        <v>0</v>
      </c>
      <c r="DH918" s="756">
        <v>0</v>
      </c>
      <c r="DI918" s="756">
        <v>0</v>
      </c>
      <c r="DJ918" s="767">
        <f t="shared" si="478"/>
        <v>0</v>
      </c>
      <c r="DK918" s="715">
        <f t="shared" si="479"/>
        <v>0</v>
      </c>
      <c r="DL918" s="685"/>
      <c r="DM918" s="705">
        <f t="shared" si="467"/>
        <v>902</v>
      </c>
      <c r="DN918" s="715">
        <f t="shared" si="480"/>
        <v>0</v>
      </c>
    </row>
    <row r="919" spans="2:118" x14ac:dyDescent="0.25">
      <c r="B919" s="705">
        <v>903</v>
      </c>
      <c r="C919" s="765">
        <f>(1+_xlfn.XLOOKUP(INT((B919-1)/12)+1,'ZC Curve'!$B$8:$B$107,'ZC Curve'!R$8:R$107,,0))^(1/12)-1</f>
        <v>0</v>
      </c>
      <c r="D919" s="766">
        <f t="shared" si="481"/>
        <v>1</v>
      </c>
      <c r="E919" s="685"/>
      <c r="F919" s="705">
        <v>903</v>
      </c>
      <c r="G919" s="756">
        <v>0</v>
      </c>
      <c r="H919" s="756">
        <v>0</v>
      </c>
      <c r="I919" s="756">
        <v>0</v>
      </c>
      <c r="J919" s="756">
        <v>0</v>
      </c>
      <c r="K919" s="756">
        <v>0</v>
      </c>
      <c r="L919" s="756">
        <v>0</v>
      </c>
      <c r="M919" s="756">
        <v>0</v>
      </c>
      <c r="N919" s="646">
        <f t="shared" si="482"/>
        <v>0</v>
      </c>
      <c r="O919" s="594"/>
      <c r="P919" s="705">
        <f t="shared" si="468"/>
        <v>903</v>
      </c>
      <c r="Q919" s="756">
        <v>0</v>
      </c>
      <c r="R919" s="756">
        <v>0</v>
      </c>
      <c r="S919" s="756">
        <v>0</v>
      </c>
      <c r="T919" s="756">
        <v>0</v>
      </c>
      <c r="U919" s="756">
        <v>0</v>
      </c>
      <c r="V919" s="756">
        <v>0</v>
      </c>
      <c r="W919" s="756">
        <v>0</v>
      </c>
      <c r="X919" s="646">
        <f t="shared" si="483"/>
        <v>0</v>
      </c>
      <c r="Y919" s="594"/>
      <c r="Z919" s="705">
        <f t="shared" si="469"/>
        <v>903</v>
      </c>
      <c r="AA919" s="756">
        <f t="shared" si="461"/>
        <v>0</v>
      </c>
      <c r="AB919" s="756">
        <f t="shared" si="461"/>
        <v>0</v>
      </c>
      <c r="AC919" s="756">
        <f t="shared" si="461"/>
        <v>0</v>
      </c>
      <c r="AD919" s="756">
        <f t="shared" si="459"/>
        <v>0</v>
      </c>
      <c r="AE919" s="756">
        <f t="shared" si="459"/>
        <v>0</v>
      </c>
      <c r="AF919" s="756">
        <f t="shared" si="459"/>
        <v>0</v>
      </c>
      <c r="AG919" s="756">
        <f t="shared" si="454"/>
        <v>0</v>
      </c>
      <c r="AH919" s="646">
        <f t="shared" si="484"/>
        <v>0</v>
      </c>
      <c r="AI919" s="594"/>
      <c r="AJ919" s="705">
        <f t="shared" si="470"/>
        <v>903</v>
      </c>
      <c r="AK919" s="756">
        <v>0</v>
      </c>
      <c r="AL919" s="756">
        <v>0</v>
      </c>
      <c r="AM919" s="756">
        <v>0</v>
      </c>
      <c r="AN919" s="756">
        <v>0</v>
      </c>
      <c r="AO919" s="756">
        <v>0</v>
      </c>
      <c r="AP919" s="756">
        <v>0</v>
      </c>
      <c r="AQ919" s="756">
        <v>0</v>
      </c>
      <c r="AR919" s="646">
        <f t="shared" si="485"/>
        <v>0</v>
      </c>
      <c r="AS919" s="594"/>
      <c r="AT919" s="705">
        <f t="shared" si="471"/>
        <v>903</v>
      </c>
      <c r="AU919" s="756">
        <v>0</v>
      </c>
      <c r="AV919" s="756">
        <v>0</v>
      </c>
      <c r="AW919" s="756">
        <v>0</v>
      </c>
      <c r="AX919" s="756">
        <v>0</v>
      </c>
      <c r="AY919" s="756">
        <v>0</v>
      </c>
      <c r="AZ919" s="767">
        <f t="shared" si="458"/>
        <v>0</v>
      </c>
      <c r="BA919" s="756">
        <v>0</v>
      </c>
      <c r="BB919" s="756">
        <v>0</v>
      </c>
      <c r="BC919" s="756">
        <v>0</v>
      </c>
      <c r="BD919" s="756">
        <v>0</v>
      </c>
      <c r="BE919" s="767">
        <f t="shared" si="472"/>
        <v>0</v>
      </c>
      <c r="BF919" s="646">
        <f t="shared" si="473"/>
        <v>0</v>
      </c>
      <c r="BG919" s="594"/>
      <c r="BH919" s="705">
        <f t="shared" si="463"/>
        <v>903</v>
      </c>
      <c r="BI919" s="646">
        <f t="shared" si="474"/>
        <v>0</v>
      </c>
      <c r="BJ919" s="594"/>
      <c r="BK919" s="705">
        <f t="shared" si="475"/>
        <v>903</v>
      </c>
      <c r="BL919" s="756">
        <v>0</v>
      </c>
      <c r="BM919" s="756">
        <v>0</v>
      </c>
      <c r="BN919" s="756">
        <v>0</v>
      </c>
      <c r="BO919" s="756">
        <v>0</v>
      </c>
      <c r="BP919" s="756">
        <v>0</v>
      </c>
      <c r="BQ919" s="756">
        <v>0</v>
      </c>
      <c r="BR919" s="756">
        <v>0</v>
      </c>
      <c r="BS919" s="646">
        <f t="shared" si="486"/>
        <v>0</v>
      </c>
      <c r="BT919" s="594"/>
      <c r="BU919" s="705">
        <f t="shared" si="476"/>
        <v>903</v>
      </c>
      <c r="BV919" s="756">
        <v>0</v>
      </c>
      <c r="BW919" s="756">
        <v>0</v>
      </c>
      <c r="BX919" s="756">
        <v>0</v>
      </c>
      <c r="BY919" s="756">
        <v>0</v>
      </c>
      <c r="BZ919" s="756">
        <v>0</v>
      </c>
      <c r="CA919" s="756">
        <v>0</v>
      </c>
      <c r="CB919" s="756">
        <v>0</v>
      </c>
      <c r="CC919" s="646">
        <f t="shared" si="487"/>
        <v>0</v>
      </c>
      <c r="CD919" s="594"/>
      <c r="CE919" s="705">
        <f t="shared" si="464"/>
        <v>903</v>
      </c>
      <c r="CF919" s="756">
        <f t="shared" si="462"/>
        <v>0</v>
      </c>
      <c r="CG919" s="756">
        <f t="shared" si="462"/>
        <v>0</v>
      </c>
      <c r="CH919" s="756">
        <f t="shared" si="462"/>
        <v>0</v>
      </c>
      <c r="CI919" s="756">
        <f t="shared" si="460"/>
        <v>0</v>
      </c>
      <c r="CJ919" s="756">
        <f t="shared" si="460"/>
        <v>0</v>
      </c>
      <c r="CK919" s="756">
        <f t="shared" si="460"/>
        <v>0</v>
      </c>
      <c r="CL919" s="756">
        <f t="shared" si="455"/>
        <v>0</v>
      </c>
      <c r="CM919" s="646">
        <f t="shared" si="488"/>
        <v>0</v>
      </c>
      <c r="CN919" s="594"/>
      <c r="CO919" s="705">
        <f t="shared" si="465"/>
        <v>903</v>
      </c>
      <c r="CP919" s="756">
        <v>0</v>
      </c>
      <c r="CQ919" s="756">
        <v>0</v>
      </c>
      <c r="CR919" s="756">
        <v>0</v>
      </c>
      <c r="CS919" s="756">
        <v>0</v>
      </c>
      <c r="CT919" s="756">
        <v>0</v>
      </c>
      <c r="CU919" s="756">
        <v>0</v>
      </c>
      <c r="CV919" s="756">
        <v>0</v>
      </c>
      <c r="CW919" s="646">
        <f t="shared" si="489"/>
        <v>0</v>
      </c>
      <c r="CX919" s="685"/>
      <c r="CY919" s="705">
        <f t="shared" si="466"/>
        <v>903</v>
      </c>
      <c r="CZ919" s="756">
        <v>0</v>
      </c>
      <c r="DA919" s="756">
        <v>0</v>
      </c>
      <c r="DB919" s="756">
        <v>0</v>
      </c>
      <c r="DC919" s="756">
        <v>0</v>
      </c>
      <c r="DD919" s="756">
        <v>0</v>
      </c>
      <c r="DE919" s="767">
        <f t="shared" si="477"/>
        <v>0</v>
      </c>
      <c r="DF919" s="756">
        <v>0</v>
      </c>
      <c r="DG919" s="756">
        <v>0</v>
      </c>
      <c r="DH919" s="756">
        <v>0</v>
      </c>
      <c r="DI919" s="756">
        <v>0</v>
      </c>
      <c r="DJ919" s="767">
        <f t="shared" si="478"/>
        <v>0</v>
      </c>
      <c r="DK919" s="715">
        <f t="shared" si="479"/>
        <v>0</v>
      </c>
      <c r="DL919" s="685"/>
      <c r="DM919" s="705">
        <f t="shared" si="467"/>
        <v>903</v>
      </c>
      <c r="DN919" s="715">
        <f t="shared" si="480"/>
        <v>0</v>
      </c>
    </row>
    <row r="920" spans="2:118" x14ac:dyDescent="0.25">
      <c r="B920" s="705">
        <v>904</v>
      </c>
      <c r="C920" s="765">
        <f>(1+_xlfn.XLOOKUP(INT((B920-1)/12)+1,'ZC Curve'!$B$8:$B$107,'ZC Curve'!R$8:R$107,,0))^(1/12)-1</f>
        <v>0</v>
      </c>
      <c r="D920" s="766">
        <f t="shared" si="481"/>
        <v>1</v>
      </c>
      <c r="E920" s="685"/>
      <c r="F920" s="705">
        <v>904</v>
      </c>
      <c r="G920" s="756">
        <v>0</v>
      </c>
      <c r="H920" s="756">
        <v>0</v>
      </c>
      <c r="I920" s="756">
        <v>0</v>
      </c>
      <c r="J920" s="756">
        <v>0</v>
      </c>
      <c r="K920" s="756">
        <v>0</v>
      </c>
      <c r="L920" s="756">
        <v>0</v>
      </c>
      <c r="M920" s="756">
        <v>0</v>
      </c>
      <c r="N920" s="646">
        <f t="shared" si="482"/>
        <v>0</v>
      </c>
      <c r="O920" s="594"/>
      <c r="P920" s="705">
        <f t="shared" si="468"/>
        <v>904</v>
      </c>
      <c r="Q920" s="756">
        <v>0</v>
      </c>
      <c r="R920" s="756">
        <v>0</v>
      </c>
      <c r="S920" s="756">
        <v>0</v>
      </c>
      <c r="T920" s="756">
        <v>0</v>
      </c>
      <c r="U920" s="756">
        <v>0</v>
      </c>
      <c r="V920" s="756">
        <v>0</v>
      </c>
      <c r="W920" s="756">
        <v>0</v>
      </c>
      <c r="X920" s="646">
        <f t="shared" si="483"/>
        <v>0</v>
      </c>
      <c r="Y920" s="594"/>
      <c r="Z920" s="705">
        <f t="shared" si="469"/>
        <v>904</v>
      </c>
      <c r="AA920" s="756">
        <f t="shared" si="461"/>
        <v>0</v>
      </c>
      <c r="AB920" s="756">
        <f t="shared" si="461"/>
        <v>0</v>
      </c>
      <c r="AC920" s="756">
        <f t="shared" si="461"/>
        <v>0</v>
      </c>
      <c r="AD920" s="756">
        <f t="shared" si="459"/>
        <v>0</v>
      </c>
      <c r="AE920" s="756">
        <f t="shared" si="459"/>
        <v>0</v>
      </c>
      <c r="AF920" s="756">
        <f t="shared" si="459"/>
        <v>0</v>
      </c>
      <c r="AG920" s="756">
        <f t="shared" si="454"/>
        <v>0</v>
      </c>
      <c r="AH920" s="646">
        <f t="shared" si="484"/>
        <v>0</v>
      </c>
      <c r="AI920" s="594"/>
      <c r="AJ920" s="705">
        <f t="shared" si="470"/>
        <v>904</v>
      </c>
      <c r="AK920" s="756">
        <v>0</v>
      </c>
      <c r="AL920" s="756">
        <v>0</v>
      </c>
      <c r="AM920" s="756">
        <v>0</v>
      </c>
      <c r="AN920" s="756">
        <v>0</v>
      </c>
      <c r="AO920" s="756">
        <v>0</v>
      </c>
      <c r="AP920" s="756">
        <v>0</v>
      </c>
      <c r="AQ920" s="756">
        <v>0</v>
      </c>
      <c r="AR920" s="646">
        <f t="shared" si="485"/>
        <v>0</v>
      </c>
      <c r="AS920" s="594"/>
      <c r="AT920" s="705">
        <f t="shared" si="471"/>
        <v>904</v>
      </c>
      <c r="AU920" s="756">
        <v>0</v>
      </c>
      <c r="AV920" s="756">
        <v>0</v>
      </c>
      <c r="AW920" s="756">
        <v>0</v>
      </c>
      <c r="AX920" s="756">
        <v>0</v>
      </c>
      <c r="AY920" s="756">
        <v>0</v>
      </c>
      <c r="AZ920" s="767">
        <f t="shared" si="458"/>
        <v>0</v>
      </c>
      <c r="BA920" s="756">
        <v>0</v>
      </c>
      <c r="BB920" s="756">
        <v>0</v>
      </c>
      <c r="BC920" s="756">
        <v>0</v>
      </c>
      <c r="BD920" s="756">
        <v>0</v>
      </c>
      <c r="BE920" s="767">
        <f t="shared" si="472"/>
        <v>0</v>
      </c>
      <c r="BF920" s="646">
        <f t="shared" si="473"/>
        <v>0</v>
      </c>
      <c r="BG920" s="594"/>
      <c r="BH920" s="705">
        <f t="shared" si="463"/>
        <v>904</v>
      </c>
      <c r="BI920" s="646">
        <f t="shared" si="474"/>
        <v>0</v>
      </c>
      <c r="BJ920" s="594"/>
      <c r="BK920" s="705">
        <f t="shared" si="475"/>
        <v>904</v>
      </c>
      <c r="BL920" s="756">
        <v>0</v>
      </c>
      <c r="BM920" s="756">
        <v>0</v>
      </c>
      <c r="BN920" s="756">
        <v>0</v>
      </c>
      <c r="BO920" s="756">
        <v>0</v>
      </c>
      <c r="BP920" s="756">
        <v>0</v>
      </c>
      <c r="BQ920" s="756">
        <v>0</v>
      </c>
      <c r="BR920" s="756">
        <v>0</v>
      </c>
      <c r="BS920" s="646">
        <f t="shared" si="486"/>
        <v>0</v>
      </c>
      <c r="BT920" s="594"/>
      <c r="BU920" s="705">
        <f t="shared" si="476"/>
        <v>904</v>
      </c>
      <c r="BV920" s="756">
        <v>0</v>
      </c>
      <c r="BW920" s="756">
        <v>0</v>
      </c>
      <c r="BX920" s="756">
        <v>0</v>
      </c>
      <c r="BY920" s="756">
        <v>0</v>
      </c>
      <c r="BZ920" s="756">
        <v>0</v>
      </c>
      <c r="CA920" s="756">
        <v>0</v>
      </c>
      <c r="CB920" s="756">
        <v>0</v>
      </c>
      <c r="CC920" s="646">
        <f t="shared" si="487"/>
        <v>0</v>
      </c>
      <c r="CD920" s="594"/>
      <c r="CE920" s="705">
        <f t="shared" si="464"/>
        <v>904</v>
      </c>
      <c r="CF920" s="756">
        <f t="shared" si="462"/>
        <v>0</v>
      </c>
      <c r="CG920" s="756">
        <f t="shared" si="462"/>
        <v>0</v>
      </c>
      <c r="CH920" s="756">
        <f t="shared" si="462"/>
        <v>0</v>
      </c>
      <c r="CI920" s="756">
        <f t="shared" si="460"/>
        <v>0</v>
      </c>
      <c r="CJ920" s="756">
        <f t="shared" si="460"/>
        <v>0</v>
      </c>
      <c r="CK920" s="756">
        <f t="shared" si="460"/>
        <v>0</v>
      </c>
      <c r="CL920" s="756">
        <f t="shared" si="455"/>
        <v>0</v>
      </c>
      <c r="CM920" s="646">
        <f t="shared" si="488"/>
        <v>0</v>
      </c>
      <c r="CN920" s="594"/>
      <c r="CO920" s="705">
        <f t="shared" si="465"/>
        <v>904</v>
      </c>
      <c r="CP920" s="756">
        <v>0</v>
      </c>
      <c r="CQ920" s="756">
        <v>0</v>
      </c>
      <c r="CR920" s="756">
        <v>0</v>
      </c>
      <c r="CS920" s="756">
        <v>0</v>
      </c>
      <c r="CT920" s="756">
        <v>0</v>
      </c>
      <c r="CU920" s="756">
        <v>0</v>
      </c>
      <c r="CV920" s="756">
        <v>0</v>
      </c>
      <c r="CW920" s="646">
        <f t="shared" si="489"/>
        <v>0</v>
      </c>
      <c r="CX920" s="685"/>
      <c r="CY920" s="705">
        <f t="shared" si="466"/>
        <v>904</v>
      </c>
      <c r="CZ920" s="756">
        <v>0</v>
      </c>
      <c r="DA920" s="756">
        <v>0</v>
      </c>
      <c r="DB920" s="756">
        <v>0</v>
      </c>
      <c r="DC920" s="756">
        <v>0</v>
      </c>
      <c r="DD920" s="756">
        <v>0</v>
      </c>
      <c r="DE920" s="767">
        <f t="shared" si="477"/>
        <v>0</v>
      </c>
      <c r="DF920" s="756">
        <v>0</v>
      </c>
      <c r="DG920" s="756">
        <v>0</v>
      </c>
      <c r="DH920" s="756">
        <v>0</v>
      </c>
      <c r="DI920" s="756">
        <v>0</v>
      </c>
      <c r="DJ920" s="767">
        <f t="shared" si="478"/>
        <v>0</v>
      </c>
      <c r="DK920" s="715">
        <f t="shared" si="479"/>
        <v>0</v>
      </c>
      <c r="DL920" s="685"/>
      <c r="DM920" s="705">
        <f t="shared" si="467"/>
        <v>904</v>
      </c>
      <c r="DN920" s="715">
        <f t="shared" si="480"/>
        <v>0</v>
      </c>
    </row>
    <row r="921" spans="2:118" x14ac:dyDescent="0.25">
      <c r="B921" s="705">
        <v>905</v>
      </c>
      <c r="C921" s="765">
        <f>(1+_xlfn.XLOOKUP(INT((B921-1)/12)+1,'ZC Curve'!$B$8:$B$107,'ZC Curve'!R$8:R$107,,0))^(1/12)-1</f>
        <v>0</v>
      </c>
      <c r="D921" s="766">
        <f t="shared" si="481"/>
        <v>1</v>
      </c>
      <c r="E921" s="685"/>
      <c r="F921" s="705">
        <v>905</v>
      </c>
      <c r="G921" s="756">
        <v>0</v>
      </c>
      <c r="H921" s="756">
        <v>0</v>
      </c>
      <c r="I921" s="756">
        <v>0</v>
      </c>
      <c r="J921" s="756">
        <v>0</v>
      </c>
      <c r="K921" s="756">
        <v>0</v>
      </c>
      <c r="L921" s="756">
        <v>0</v>
      </c>
      <c r="M921" s="756">
        <v>0</v>
      </c>
      <c r="N921" s="646">
        <f t="shared" si="482"/>
        <v>0</v>
      </c>
      <c r="O921" s="594"/>
      <c r="P921" s="705">
        <f t="shared" si="468"/>
        <v>905</v>
      </c>
      <c r="Q921" s="756">
        <v>0</v>
      </c>
      <c r="R921" s="756">
        <v>0</v>
      </c>
      <c r="S921" s="756">
        <v>0</v>
      </c>
      <c r="T921" s="756">
        <v>0</v>
      </c>
      <c r="U921" s="756">
        <v>0</v>
      </c>
      <c r="V921" s="756">
        <v>0</v>
      </c>
      <c r="W921" s="756">
        <v>0</v>
      </c>
      <c r="X921" s="646">
        <f t="shared" si="483"/>
        <v>0</v>
      </c>
      <c r="Y921" s="594"/>
      <c r="Z921" s="705">
        <f t="shared" si="469"/>
        <v>905</v>
      </c>
      <c r="AA921" s="756">
        <f t="shared" si="461"/>
        <v>0</v>
      </c>
      <c r="AB921" s="756">
        <f t="shared" si="461"/>
        <v>0</v>
      </c>
      <c r="AC921" s="756">
        <f t="shared" si="461"/>
        <v>0</v>
      </c>
      <c r="AD921" s="756">
        <f t="shared" si="459"/>
        <v>0</v>
      </c>
      <c r="AE921" s="756">
        <f t="shared" si="459"/>
        <v>0</v>
      </c>
      <c r="AF921" s="756">
        <f t="shared" si="459"/>
        <v>0</v>
      </c>
      <c r="AG921" s="756">
        <f t="shared" si="454"/>
        <v>0</v>
      </c>
      <c r="AH921" s="646">
        <f t="shared" si="484"/>
        <v>0</v>
      </c>
      <c r="AI921" s="594"/>
      <c r="AJ921" s="705">
        <f t="shared" si="470"/>
        <v>905</v>
      </c>
      <c r="AK921" s="756">
        <v>0</v>
      </c>
      <c r="AL921" s="756">
        <v>0</v>
      </c>
      <c r="AM921" s="756">
        <v>0</v>
      </c>
      <c r="AN921" s="756">
        <v>0</v>
      </c>
      <c r="AO921" s="756">
        <v>0</v>
      </c>
      <c r="AP921" s="756">
        <v>0</v>
      </c>
      <c r="AQ921" s="756">
        <v>0</v>
      </c>
      <c r="AR921" s="646">
        <f t="shared" si="485"/>
        <v>0</v>
      </c>
      <c r="AS921" s="594"/>
      <c r="AT921" s="705">
        <f t="shared" si="471"/>
        <v>905</v>
      </c>
      <c r="AU921" s="756">
        <v>0</v>
      </c>
      <c r="AV921" s="756">
        <v>0</v>
      </c>
      <c r="AW921" s="756">
        <v>0</v>
      </c>
      <c r="AX921" s="756">
        <v>0</v>
      </c>
      <c r="AY921" s="756">
        <v>0</v>
      </c>
      <c r="AZ921" s="767">
        <f t="shared" si="458"/>
        <v>0</v>
      </c>
      <c r="BA921" s="756">
        <v>0</v>
      </c>
      <c r="BB921" s="756">
        <v>0</v>
      </c>
      <c r="BC921" s="756">
        <v>0</v>
      </c>
      <c r="BD921" s="756">
        <v>0</v>
      </c>
      <c r="BE921" s="767">
        <f t="shared" si="472"/>
        <v>0</v>
      </c>
      <c r="BF921" s="646">
        <f t="shared" si="473"/>
        <v>0</v>
      </c>
      <c r="BG921" s="594"/>
      <c r="BH921" s="705">
        <f t="shared" si="463"/>
        <v>905</v>
      </c>
      <c r="BI921" s="646">
        <f t="shared" si="474"/>
        <v>0</v>
      </c>
      <c r="BJ921" s="594"/>
      <c r="BK921" s="705">
        <f t="shared" si="475"/>
        <v>905</v>
      </c>
      <c r="BL921" s="756">
        <v>0</v>
      </c>
      <c r="BM921" s="756">
        <v>0</v>
      </c>
      <c r="BN921" s="756">
        <v>0</v>
      </c>
      <c r="BO921" s="756">
        <v>0</v>
      </c>
      <c r="BP921" s="756">
        <v>0</v>
      </c>
      <c r="BQ921" s="756">
        <v>0</v>
      </c>
      <c r="BR921" s="756">
        <v>0</v>
      </c>
      <c r="BS921" s="646">
        <f t="shared" si="486"/>
        <v>0</v>
      </c>
      <c r="BT921" s="594"/>
      <c r="BU921" s="705">
        <f t="shared" si="476"/>
        <v>905</v>
      </c>
      <c r="BV921" s="756">
        <v>0</v>
      </c>
      <c r="BW921" s="756">
        <v>0</v>
      </c>
      <c r="BX921" s="756">
        <v>0</v>
      </c>
      <c r="BY921" s="756">
        <v>0</v>
      </c>
      <c r="BZ921" s="756">
        <v>0</v>
      </c>
      <c r="CA921" s="756">
        <v>0</v>
      </c>
      <c r="CB921" s="756">
        <v>0</v>
      </c>
      <c r="CC921" s="646">
        <f t="shared" si="487"/>
        <v>0</v>
      </c>
      <c r="CD921" s="594"/>
      <c r="CE921" s="705">
        <f t="shared" si="464"/>
        <v>905</v>
      </c>
      <c r="CF921" s="756">
        <f t="shared" si="462"/>
        <v>0</v>
      </c>
      <c r="CG921" s="756">
        <f t="shared" si="462"/>
        <v>0</v>
      </c>
      <c r="CH921" s="756">
        <f t="shared" si="462"/>
        <v>0</v>
      </c>
      <c r="CI921" s="756">
        <f t="shared" si="460"/>
        <v>0</v>
      </c>
      <c r="CJ921" s="756">
        <f t="shared" si="460"/>
        <v>0</v>
      </c>
      <c r="CK921" s="756">
        <f t="shared" si="460"/>
        <v>0</v>
      </c>
      <c r="CL921" s="756">
        <f t="shared" si="455"/>
        <v>0</v>
      </c>
      <c r="CM921" s="646">
        <f t="shared" si="488"/>
        <v>0</v>
      </c>
      <c r="CN921" s="594"/>
      <c r="CO921" s="705">
        <f t="shared" si="465"/>
        <v>905</v>
      </c>
      <c r="CP921" s="756">
        <v>0</v>
      </c>
      <c r="CQ921" s="756">
        <v>0</v>
      </c>
      <c r="CR921" s="756">
        <v>0</v>
      </c>
      <c r="CS921" s="756">
        <v>0</v>
      </c>
      <c r="CT921" s="756">
        <v>0</v>
      </c>
      <c r="CU921" s="756">
        <v>0</v>
      </c>
      <c r="CV921" s="756">
        <v>0</v>
      </c>
      <c r="CW921" s="646">
        <f t="shared" si="489"/>
        <v>0</v>
      </c>
      <c r="CX921" s="685"/>
      <c r="CY921" s="705">
        <f t="shared" si="466"/>
        <v>905</v>
      </c>
      <c r="CZ921" s="756">
        <v>0</v>
      </c>
      <c r="DA921" s="756">
        <v>0</v>
      </c>
      <c r="DB921" s="756">
        <v>0</v>
      </c>
      <c r="DC921" s="756">
        <v>0</v>
      </c>
      <c r="DD921" s="756">
        <v>0</v>
      </c>
      <c r="DE921" s="767">
        <f t="shared" si="477"/>
        <v>0</v>
      </c>
      <c r="DF921" s="756">
        <v>0</v>
      </c>
      <c r="DG921" s="756">
        <v>0</v>
      </c>
      <c r="DH921" s="756">
        <v>0</v>
      </c>
      <c r="DI921" s="756">
        <v>0</v>
      </c>
      <c r="DJ921" s="767">
        <f t="shared" si="478"/>
        <v>0</v>
      </c>
      <c r="DK921" s="715">
        <f t="shared" si="479"/>
        <v>0</v>
      </c>
      <c r="DL921" s="685"/>
      <c r="DM921" s="705">
        <f t="shared" si="467"/>
        <v>905</v>
      </c>
      <c r="DN921" s="715">
        <f t="shared" si="480"/>
        <v>0</v>
      </c>
    </row>
    <row r="922" spans="2:118" x14ac:dyDescent="0.25">
      <c r="B922" s="705">
        <v>906</v>
      </c>
      <c r="C922" s="765">
        <f>(1+_xlfn.XLOOKUP(INT((B922-1)/12)+1,'ZC Curve'!$B$8:$B$107,'ZC Curve'!R$8:R$107,,0))^(1/12)-1</f>
        <v>0</v>
      </c>
      <c r="D922" s="766">
        <f t="shared" si="481"/>
        <v>1</v>
      </c>
      <c r="E922" s="685"/>
      <c r="F922" s="705">
        <v>906</v>
      </c>
      <c r="G922" s="756">
        <v>0</v>
      </c>
      <c r="H922" s="756">
        <v>0</v>
      </c>
      <c r="I922" s="756">
        <v>0</v>
      </c>
      <c r="J922" s="756">
        <v>0</v>
      </c>
      <c r="K922" s="756">
        <v>0</v>
      </c>
      <c r="L922" s="756">
        <v>0</v>
      </c>
      <c r="M922" s="756">
        <v>0</v>
      </c>
      <c r="N922" s="646">
        <f t="shared" si="482"/>
        <v>0</v>
      </c>
      <c r="O922" s="594"/>
      <c r="P922" s="705">
        <f t="shared" si="468"/>
        <v>906</v>
      </c>
      <c r="Q922" s="756">
        <v>0</v>
      </c>
      <c r="R922" s="756">
        <v>0</v>
      </c>
      <c r="S922" s="756">
        <v>0</v>
      </c>
      <c r="T922" s="756">
        <v>0</v>
      </c>
      <c r="U922" s="756">
        <v>0</v>
      </c>
      <c r="V922" s="756">
        <v>0</v>
      </c>
      <c r="W922" s="756">
        <v>0</v>
      </c>
      <c r="X922" s="646">
        <f t="shared" si="483"/>
        <v>0</v>
      </c>
      <c r="Y922" s="594"/>
      <c r="Z922" s="705">
        <f t="shared" si="469"/>
        <v>906</v>
      </c>
      <c r="AA922" s="756">
        <f t="shared" si="461"/>
        <v>0</v>
      </c>
      <c r="AB922" s="756">
        <f t="shared" si="461"/>
        <v>0</v>
      </c>
      <c r="AC922" s="756">
        <f t="shared" si="461"/>
        <v>0</v>
      </c>
      <c r="AD922" s="756">
        <f t="shared" si="459"/>
        <v>0</v>
      </c>
      <c r="AE922" s="756">
        <f t="shared" si="459"/>
        <v>0</v>
      </c>
      <c r="AF922" s="756">
        <f t="shared" si="459"/>
        <v>0</v>
      </c>
      <c r="AG922" s="756">
        <f t="shared" si="454"/>
        <v>0</v>
      </c>
      <c r="AH922" s="646">
        <f t="shared" si="484"/>
        <v>0</v>
      </c>
      <c r="AI922" s="594"/>
      <c r="AJ922" s="705">
        <f t="shared" si="470"/>
        <v>906</v>
      </c>
      <c r="AK922" s="756">
        <v>0</v>
      </c>
      <c r="AL922" s="756">
        <v>0</v>
      </c>
      <c r="AM922" s="756">
        <v>0</v>
      </c>
      <c r="AN922" s="756">
        <v>0</v>
      </c>
      <c r="AO922" s="756">
        <v>0</v>
      </c>
      <c r="AP922" s="756">
        <v>0</v>
      </c>
      <c r="AQ922" s="756">
        <v>0</v>
      </c>
      <c r="AR922" s="646">
        <f t="shared" si="485"/>
        <v>0</v>
      </c>
      <c r="AS922" s="594"/>
      <c r="AT922" s="705">
        <f t="shared" si="471"/>
        <v>906</v>
      </c>
      <c r="AU922" s="756">
        <v>0</v>
      </c>
      <c r="AV922" s="756">
        <v>0</v>
      </c>
      <c r="AW922" s="756">
        <v>0</v>
      </c>
      <c r="AX922" s="756">
        <v>0</v>
      </c>
      <c r="AY922" s="756">
        <v>0</v>
      </c>
      <c r="AZ922" s="767">
        <f t="shared" si="458"/>
        <v>0</v>
      </c>
      <c r="BA922" s="756">
        <v>0</v>
      </c>
      <c r="BB922" s="756">
        <v>0</v>
      </c>
      <c r="BC922" s="756">
        <v>0</v>
      </c>
      <c r="BD922" s="756">
        <v>0</v>
      </c>
      <c r="BE922" s="767">
        <f t="shared" si="472"/>
        <v>0</v>
      </c>
      <c r="BF922" s="646">
        <f t="shared" si="473"/>
        <v>0</v>
      </c>
      <c r="BG922" s="594"/>
      <c r="BH922" s="705">
        <f t="shared" si="463"/>
        <v>906</v>
      </c>
      <c r="BI922" s="646">
        <f t="shared" si="474"/>
        <v>0</v>
      </c>
      <c r="BJ922" s="594"/>
      <c r="BK922" s="705">
        <f t="shared" si="475"/>
        <v>906</v>
      </c>
      <c r="BL922" s="756">
        <v>0</v>
      </c>
      <c r="BM922" s="756">
        <v>0</v>
      </c>
      <c r="BN922" s="756">
        <v>0</v>
      </c>
      <c r="BO922" s="756">
        <v>0</v>
      </c>
      <c r="BP922" s="756">
        <v>0</v>
      </c>
      <c r="BQ922" s="756">
        <v>0</v>
      </c>
      <c r="BR922" s="756">
        <v>0</v>
      </c>
      <c r="BS922" s="646">
        <f t="shared" si="486"/>
        <v>0</v>
      </c>
      <c r="BT922" s="594"/>
      <c r="BU922" s="705">
        <f t="shared" si="476"/>
        <v>906</v>
      </c>
      <c r="BV922" s="756">
        <v>0</v>
      </c>
      <c r="BW922" s="756">
        <v>0</v>
      </c>
      <c r="BX922" s="756">
        <v>0</v>
      </c>
      <c r="BY922" s="756">
        <v>0</v>
      </c>
      <c r="BZ922" s="756">
        <v>0</v>
      </c>
      <c r="CA922" s="756">
        <v>0</v>
      </c>
      <c r="CB922" s="756">
        <v>0</v>
      </c>
      <c r="CC922" s="646">
        <f t="shared" si="487"/>
        <v>0</v>
      </c>
      <c r="CD922" s="594"/>
      <c r="CE922" s="705">
        <f t="shared" si="464"/>
        <v>906</v>
      </c>
      <c r="CF922" s="756">
        <f t="shared" si="462"/>
        <v>0</v>
      </c>
      <c r="CG922" s="756">
        <f t="shared" si="462"/>
        <v>0</v>
      </c>
      <c r="CH922" s="756">
        <f t="shared" si="462"/>
        <v>0</v>
      </c>
      <c r="CI922" s="756">
        <f t="shared" si="460"/>
        <v>0</v>
      </c>
      <c r="CJ922" s="756">
        <f t="shared" si="460"/>
        <v>0</v>
      </c>
      <c r="CK922" s="756">
        <f t="shared" si="460"/>
        <v>0</v>
      </c>
      <c r="CL922" s="756">
        <f t="shared" si="455"/>
        <v>0</v>
      </c>
      <c r="CM922" s="646">
        <f t="shared" si="488"/>
        <v>0</v>
      </c>
      <c r="CN922" s="594"/>
      <c r="CO922" s="705">
        <f t="shared" si="465"/>
        <v>906</v>
      </c>
      <c r="CP922" s="756">
        <v>0</v>
      </c>
      <c r="CQ922" s="756">
        <v>0</v>
      </c>
      <c r="CR922" s="756">
        <v>0</v>
      </c>
      <c r="CS922" s="756">
        <v>0</v>
      </c>
      <c r="CT922" s="756">
        <v>0</v>
      </c>
      <c r="CU922" s="756">
        <v>0</v>
      </c>
      <c r="CV922" s="756">
        <v>0</v>
      </c>
      <c r="CW922" s="646">
        <f t="shared" si="489"/>
        <v>0</v>
      </c>
      <c r="CX922" s="685"/>
      <c r="CY922" s="705">
        <f t="shared" si="466"/>
        <v>906</v>
      </c>
      <c r="CZ922" s="756">
        <v>0</v>
      </c>
      <c r="DA922" s="756">
        <v>0</v>
      </c>
      <c r="DB922" s="756">
        <v>0</v>
      </c>
      <c r="DC922" s="756">
        <v>0</v>
      </c>
      <c r="DD922" s="756">
        <v>0</v>
      </c>
      <c r="DE922" s="767">
        <f t="shared" si="477"/>
        <v>0</v>
      </c>
      <c r="DF922" s="756">
        <v>0</v>
      </c>
      <c r="DG922" s="756">
        <v>0</v>
      </c>
      <c r="DH922" s="756">
        <v>0</v>
      </c>
      <c r="DI922" s="756">
        <v>0</v>
      </c>
      <c r="DJ922" s="767">
        <f t="shared" si="478"/>
        <v>0</v>
      </c>
      <c r="DK922" s="715">
        <f t="shared" si="479"/>
        <v>0</v>
      </c>
      <c r="DL922" s="685"/>
      <c r="DM922" s="705">
        <f t="shared" si="467"/>
        <v>906</v>
      </c>
      <c r="DN922" s="715">
        <f t="shared" si="480"/>
        <v>0</v>
      </c>
    </row>
    <row r="923" spans="2:118" x14ac:dyDescent="0.25">
      <c r="B923" s="705">
        <v>907</v>
      </c>
      <c r="C923" s="765">
        <f>(1+_xlfn.XLOOKUP(INT((B923-1)/12)+1,'ZC Curve'!$B$8:$B$107,'ZC Curve'!R$8:R$107,,0))^(1/12)-1</f>
        <v>0</v>
      </c>
      <c r="D923" s="766">
        <f t="shared" si="481"/>
        <v>1</v>
      </c>
      <c r="E923" s="685"/>
      <c r="F923" s="705">
        <v>907</v>
      </c>
      <c r="G923" s="756">
        <v>0</v>
      </c>
      <c r="H923" s="756">
        <v>0</v>
      </c>
      <c r="I923" s="756">
        <v>0</v>
      </c>
      <c r="J923" s="756">
        <v>0</v>
      </c>
      <c r="K923" s="756">
        <v>0</v>
      </c>
      <c r="L923" s="756">
        <v>0</v>
      </c>
      <c r="M923" s="756">
        <v>0</v>
      </c>
      <c r="N923" s="646">
        <f t="shared" si="482"/>
        <v>0</v>
      </c>
      <c r="O923" s="594"/>
      <c r="P923" s="705">
        <f t="shared" si="468"/>
        <v>907</v>
      </c>
      <c r="Q923" s="756">
        <v>0</v>
      </c>
      <c r="R923" s="756">
        <v>0</v>
      </c>
      <c r="S923" s="756">
        <v>0</v>
      </c>
      <c r="T923" s="756">
        <v>0</v>
      </c>
      <c r="U923" s="756">
        <v>0</v>
      </c>
      <c r="V923" s="756">
        <v>0</v>
      </c>
      <c r="W923" s="756">
        <v>0</v>
      </c>
      <c r="X923" s="646">
        <f t="shared" si="483"/>
        <v>0</v>
      </c>
      <c r="Y923" s="594"/>
      <c r="Z923" s="705">
        <f t="shared" si="469"/>
        <v>907</v>
      </c>
      <c r="AA923" s="756">
        <f t="shared" si="461"/>
        <v>0</v>
      </c>
      <c r="AB923" s="756">
        <f t="shared" si="461"/>
        <v>0</v>
      </c>
      <c r="AC923" s="756">
        <f t="shared" si="461"/>
        <v>0</v>
      </c>
      <c r="AD923" s="756">
        <f t="shared" si="459"/>
        <v>0</v>
      </c>
      <c r="AE923" s="756">
        <f t="shared" si="459"/>
        <v>0</v>
      </c>
      <c r="AF923" s="756">
        <f t="shared" si="459"/>
        <v>0</v>
      </c>
      <c r="AG923" s="756">
        <f t="shared" si="459"/>
        <v>0</v>
      </c>
      <c r="AH923" s="646">
        <f t="shared" si="484"/>
        <v>0</v>
      </c>
      <c r="AI923" s="594"/>
      <c r="AJ923" s="705">
        <f t="shared" si="470"/>
        <v>907</v>
      </c>
      <c r="AK923" s="756">
        <v>0</v>
      </c>
      <c r="AL923" s="756">
        <v>0</v>
      </c>
      <c r="AM923" s="756">
        <v>0</v>
      </c>
      <c r="AN923" s="756">
        <v>0</v>
      </c>
      <c r="AO923" s="756">
        <v>0</v>
      </c>
      <c r="AP923" s="756">
        <v>0</v>
      </c>
      <c r="AQ923" s="756">
        <v>0</v>
      </c>
      <c r="AR923" s="646">
        <f t="shared" si="485"/>
        <v>0</v>
      </c>
      <c r="AS923" s="594"/>
      <c r="AT923" s="705">
        <f t="shared" si="471"/>
        <v>907</v>
      </c>
      <c r="AU923" s="756">
        <v>0</v>
      </c>
      <c r="AV923" s="756">
        <v>0</v>
      </c>
      <c r="AW923" s="756">
        <v>0</v>
      </c>
      <c r="AX923" s="756">
        <v>0</v>
      </c>
      <c r="AY923" s="756">
        <v>0</v>
      </c>
      <c r="AZ923" s="767">
        <f t="shared" si="458"/>
        <v>0</v>
      </c>
      <c r="BA923" s="756">
        <v>0</v>
      </c>
      <c r="BB923" s="756">
        <v>0</v>
      </c>
      <c r="BC923" s="756">
        <v>0</v>
      </c>
      <c r="BD923" s="756">
        <v>0</v>
      </c>
      <c r="BE923" s="767">
        <f t="shared" si="472"/>
        <v>0</v>
      </c>
      <c r="BF923" s="646">
        <f t="shared" si="473"/>
        <v>0</v>
      </c>
      <c r="BG923" s="594"/>
      <c r="BH923" s="705">
        <f t="shared" si="463"/>
        <v>907</v>
      </c>
      <c r="BI923" s="646">
        <f t="shared" si="474"/>
        <v>0</v>
      </c>
      <c r="BJ923" s="594"/>
      <c r="BK923" s="705">
        <f t="shared" si="475"/>
        <v>907</v>
      </c>
      <c r="BL923" s="756">
        <v>0</v>
      </c>
      <c r="BM923" s="756">
        <v>0</v>
      </c>
      <c r="BN923" s="756">
        <v>0</v>
      </c>
      <c r="BO923" s="756">
        <v>0</v>
      </c>
      <c r="BP923" s="756">
        <v>0</v>
      </c>
      <c r="BQ923" s="756">
        <v>0</v>
      </c>
      <c r="BR923" s="756">
        <v>0</v>
      </c>
      <c r="BS923" s="646">
        <f t="shared" si="486"/>
        <v>0</v>
      </c>
      <c r="BT923" s="594"/>
      <c r="BU923" s="705">
        <f t="shared" si="476"/>
        <v>907</v>
      </c>
      <c r="BV923" s="756">
        <v>0</v>
      </c>
      <c r="BW923" s="756">
        <v>0</v>
      </c>
      <c r="BX923" s="756">
        <v>0</v>
      </c>
      <c r="BY923" s="756">
        <v>0</v>
      </c>
      <c r="BZ923" s="756">
        <v>0</v>
      </c>
      <c r="CA923" s="756">
        <v>0</v>
      </c>
      <c r="CB923" s="756">
        <v>0</v>
      </c>
      <c r="CC923" s="646">
        <f t="shared" si="487"/>
        <v>0</v>
      </c>
      <c r="CD923" s="594"/>
      <c r="CE923" s="705">
        <f t="shared" si="464"/>
        <v>907</v>
      </c>
      <c r="CF923" s="756">
        <f t="shared" si="462"/>
        <v>0</v>
      </c>
      <c r="CG923" s="756">
        <f t="shared" si="462"/>
        <v>0</v>
      </c>
      <c r="CH923" s="756">
        <f t="shared" si="462"/>
        <v>0</v>
      </c>
      <c r="CI923" s="756">
        <f t="shared" si="460"/>
        <v>0</v>
      </c>
      <c r="CJ923" s="756">
        <f t="shared" si="460"/>
        <v>0</v>
      </c>
      <c r="CK923" s="756">
        <f t="shared" si="460"/>
        <v>0</v>
      </c>
      <c r="CL923" s="756">
        <f t="shared" si="460"/>
        <v>0</v>
      </c>
      <c r="CM923" s="646">
        <f t="shared" si="488"/>
        <v>0</v>
      </c>
      <c r="CN923" s="594"/>
      <c r="CO923" s="705">
        <f t="shared" si="465"/>
        <v>907</v>
      </c>
      <c r="CP923" s="756">
        <v>0</v>
      </c>
      <c r="CQ923" s="756">
        <v>0</v>
      </c>
      <c r="CR923" s="756">
        <v>0</v>
      </c>
      <c r="CS923" s="756">
        <v>0</v>
      </c>
      <c r="CT923" s="756">
        <v>0</v>
      </c>
      <c r="CU923" s="756">
        <v>0</v>
      </c>
      <c r="CV923" s="756">
        <v>0</v>
      </c>
      <c r="CW923" s="646">
        <f t="shared" si="489"/>
        <v>0</v>
      </c>
      <c r="CX923" s="685"/>
      <c r="CY923" s="705">
        <f t="shared" si="466"/>
        <v>907</v>
      </c>
      <c r="CZ923" s="756">
        <v>0</v>
      </c>
      <c r="DA923" s="756">
        <v>0</v>
      </c>
      <c r="DB923" s="756">
        <v>0</v>
      </c>
      <c r="DC923" s="756">
        <v>0</v>
      </c>
      <c r="DD923" s="756">
        <v>0</v>
      </c>
      <c r="DE923" s="767">
        <f t="shared" si="477"/>
        <v>0</v>
      </c>
      <c r="DF923" s="756">
        <v>0</v>
      </c>
      <c r="DG923" s="756">
        <v>0</v>
      </c>
      <c r="DH923" s="756">
        <v>0</v>
      </c>
      <c r="DI923" s="756">
        <v>0</v>
      </c>
      <c r="DJ923" s="767">
        <f t="shared" si="478"/>
        <v>0</v>
      </c>
      <c r="DK923" s="715">
        <f t="shared" si="479"/>
        <v>0</v>
      </c>
      <c r="DL923" s="685"/>
      <c r="DM923" s="705">
        <f t="shared" si="467"/>
        <v>907</v>
      </c>
      <c r="DN923" s="715">
        <f t="shared" si="480"/>
        <v>0</v>
      </c>
    </row>
    <row r="924" spans="2:118" x14ac:dyDescent="0.25">
      <c r="B924" s="705">
        <v>908</v>
      </c>
      <c r="C924" s="765">
        <f>(1+_xlfn.XLOOKUP(INT((B924-1)/12)+1,'ZC Curve'!$B$8:$B$107,'ZC Curve'!R$8:R$107,,0))^(1/12)-1</f>
        <v>0</v>
      </c>
      <c r="D924" s="766">
        <f t="shared" si="481"/>
        <v>1</v>
      </c>
      <c r="E924" s="685"/>
      <c r="F924" s="705">
        <v>908</v>
      </c>
      <c r="G924" s="756">
        <v>0</v>
      </c>
      <c r="H924" s="756">
        <v>0</v>
      </c>
      <c r="I924" s="756">
        <v>0</v>
      </c>
      <c r="J924" s="756">
        <v>0</v>
      </c>
      <c r="K924" s="756">
        <v>0</v>
      </c>
      <c r="L924" s="756">
        <v>0</v>
      </c>
      <c r="M924" s="756">
        <v>0</v>
      </c>
      <c r="N924" s="646">
        <f t="shared" si="482"/>
        <v>0</v>
      </c>
      <c r="O924" s="594"/>
      <c r="P924" s="705">
        <f t="shared" si="468"/>
        <v>908</v>
      </c>
      <c r="Q924" s="756">
        <v>0</v>
      </c>
      <c r="R924" s="756">
        <v>0</v>
      </c>
      <c r="S924" s="756">
        <v>0</v>
      </c>
      <c r="T924" s="756">
        <v>0</v>
      </c>
      <c r="U924" s="756">
        <v>0</v>
      </c>
      <c r="V924" s="756">
        <v>0</v>
      </c>
      <c r="W924" s="756">
        <v>0</v>
      </c>
      <c r="X924" s="646">
        <f t="shared" si="483"/>
        <v>0</v>
      </c>
      <c r="Y924" s="594"/>
      <c r="Z924" s="705">
        <f t="shared" si="469"/>
        <v>908</v>
      </c>
      <c r="AA924" s="756">
        <f t="shared" si="461"/>
        <v>0</v>
      </c>
      <c r="AB924" s="756">
        <f t="shared" si="461"/>
        <v>0</v>
      </c>
      <c r="AC924" s="756">
        <f t="shared" si="461"/>
        <v>0</v>
      </c>
      <c r="AD924" s="756">
        <f t="shared" si="459"/>
        <v>0</v>
      </c>
      <c r="AE924" s="756">
        <f t="shared" si="459"/>
        <v>0</v>
      </c>
      <c r="AF924" s="756">
        <f t="shared" si="459"/>
        <v>0</v>
      </c>
      <c r="AG924" s="756">
        <f t="shared" si="459"/>
        <v>0</v>
      </c>
      <c r="AH924" s="646">
        <f t="shared" si="484"/>
        <v>0</v>
      </c>
      <c r="AI924" s="594"/>
      <c r="AJ924" s="705">
        <f t="shared" si="470"/>
        <v>908</v>
      </c>
      <c r="AK924" s="756">
        <v>0</v>
      </c>
      <c r="AL924" s="756">
        <v>0</v>
      </c>
      <c r="AM924" s="756">
        <v>0</v>
      </c>
      <c r="AN924" s="756">
        <v>0</v>
      </c>
      <c r="AO924" s="756">
        <v>0</v>
      </c>
      <c r="AP924" s="756">
        <v>0</v>
      </c>
      <c r="AQ924" s="756">
        <v>0</v>
      </c>
      <c r="AR924" s="646">
        <f t="shared" si="485"/>
        <v>0</v>
      </c>
      <c r="AS924" s="594"/>
      <c r="AT924" s="705">
        <f t="shared" si="471"/>
        <v>908</v>
      </c>
      <c r="AU924" s="756">
        <v>0</v>
      </c>
      <c r="AV924" s="756">
        <v>0</v>
      </c>
      <c r="AW924" s="756">
        <v>0</v>
      </c>
      <c r="AX924" s="756">
        <v>0</v>
      </c>
      <c r="AY924" s="756">
        <v>0</v>
      </c>
      <c r="AZ924" s="767">
        <f t="shared" si="458"/>
        <v>0</v>
      </c>
      <c r="BA924" s="756">
        <v>0</v>
      </c>
      <c r="BB924" s="756">
        <v>0</v>
      </c>
      <c r="BC924" s="756">
        <v>0</v>
      </c>
      <c r="BD924" s="756">
        <v>0</v>
      </c>
      <c r="BE924" s="767">
        <f t="shared" si="472"/>
        <v>0</v>
      </c>
      <c r="BF924" s="646">
        <f t="shared" si="473"/>
        <v>0</v>
      </c>
      <c r="BG924" s="594"/>
      <c r="BH924" s="705">
        <f t="shared" si="463"/>
        <v>908</v>
      </c>
      <c r="BI924" s="646">
        <f t="shared" si="474"/>
        <v>0</v>
      </c>
      <c r="BJ924" s="594"/>
      <c r="BK924" s="705">
        <f t="shared" si="475"/>
        <v>908</v>
      </c>
      <c r="BL924" s="756">
        <v>0</v>
      </c>
      <c r="BM924" s="756">
        <v>0</v>
      </c>
      <c r="BN924" s="756">
        <v>0</v>
      </c>
      <c r="BO924" s="756">
        <v>0</v>
      </c>
      <c r="BP924" s="756">
        <v>0</v>
      </c>
      <c r="BQ924" s="756">
        <v>0</v>
      </c>
      <c r="BR924" s="756">
        <v>0</v>
      </c>
      <c r="BS924" s="646">
        <f t="shared" si="486"/>
        <v>0</v>
      </c>
      <c r="BT924" s="594"/>
      <c r="BU924" s="705">
        <f t="shared" si="476"/>
        <v>908</v>
      </c>
      <c r="BV924" s="756">
        <v>0</v>
      </c>
      <c r="BW924" s="756">
        <v>0</v>
      </c>
      <c r="BX924" s="756">
        <v>0</v>
      </c>
      <c r="BY924" s="756">
        <v>0</v>
      </c>
      <c r="BZ924" s="756">
        <v>0</v>
      </c>
      <c r="CA924" s="756">
        <v>0</v>
      </c>
      <c r="CB924" s="756">
        <v>0</v>
      </c>
      <c r="CC924" s="646">
        <f t="shared" si="487"/>
        <v>0</v>
      </c>
      <c r="CD924" s="594"/>
      <c r="CE924" s="705">
        <f t="shared" si="464"/>
        <v>908</v>
      </c>
      <c r="CF924" s="756">
        <f t="shared" si="462"/>
        <v>0</v>
      </c>
      <c r="CG924" s="756">
        <f t="shared" si="462"/>
        <v>0</v>
      </c>
      <c r="CH924" s="756">
        <f t="shared" si="462"/>
        <v>0</v>
      </c>
      <c r="CI924" s="756">
        <f t="shared" si="460"/>
        <v>0</v>
      </c>
      <c r="CJ924" s="756">
        <f t="shared" si="460"/>
        <v>0</v>
      </c>
      <c r="CK924" s="756">
        <f t="shared" si="460"/>
        <v>0</v>
      </c>
      <c r="CL924" s="756">
        <f t="shared" si="460"/>
        <v>0</v>
      </c>
      <c r="CM924" s="646">
        <f t="shared" si="488"/>
        <v>0</v>
      </c>
      <c r="CN924" s="594"/>
      <c r="CO924" s="705">
        <f t="shared" si="465"/>
        <v>908</v>
      </c>
      <c r="CP924" s="756">
        <v>0</v>
      </c>
      <c r="CQ924" s="756">
        <v>0</v>
      </c>
      <c r="CR924" s="756">
        <v>0</v>
      </c>
      <c r="CS924" s="756">
        <v>0</v>
      </c>
      <c r="CT924" s="756">
        <v>0</v>
      </c>
      <c r="CU924" s="756">
        <v>0</v>
      </c>
      <c r="CV924" s="756">
        <v>0</v>
      </c>
      <c r="CW924" s="646">
        <f t="shared" si="489"/>
        <v>0</v>
      </c>
      <c r="CX924" s="685"/>
      <c r="CY924" s="705">
        <f t="shared" si="466"/>
        <v>908</v>
      </c>
      <c r="CZ924" s="756">
        <v>0</v>
      </c>
      <c r="DA924" s="756">
        <v>0</v>
      </c>
      <c r="DB924" s="756">
        <v>0</v>
      </c>
      <c r="DC924" s="756">
        <v>0</v>
      </c>
      <c r="DD924" s="756">
        <v>0</v>
      </c>
      <c r="DE924" s="767">
        <f t="shared" si="477"/>
        <v>0</v>
      </c>
      <c r="DF924" s="756">
        <v>0</v>
      </c>
      <c r="DG924" s="756">
        <v>0</v>
      </c>
      <c r="DH924" s="756">
        <v>0</v>
      </c>
      <c r="DI924" s="756">
        <v>0</v>
      </c>
      <c r="DJ924" s="767">
        <f t="shared" si="478"/>
        <v>0</v>
      </c>
      <c r="DK924" s="715">
        <f t="shared" si="479"/>
        <v>0</v>
      </c>
      <c r="DL924" s="685"/>
      <c r="DM924" s="705">
        <f t="shared" si="467"/>
        <v>908</v>
      </c>
      <c r="DN924" s="715">
        <f t="shared" si="480"/>
        <v>0</v>
      </c>
    </row>
    <row r="925" spans="2:118" x14ac:dyDescent="0.25">
      <c r="B925" s="705">
        <v>909</v>
      </c>
      <c r="C925" s="765">
        <f>(1+_xlfn.XLOOKUP(INT((B925-1)/12)+1,'ZC Curve'!$B$8:$B$107,'ZC Curve'!R$8:R$107,,0))^(1/12)-1</f>
        <v>0</v>
      </c>
      <c r="D925" s="766">
        <f t="shared" si="481"/>
        <v>1</v>
      </c>
      <c r="E925" s="685"/>
      <c r="F925" s="705">
        <v>909</v>
      </c>
      <c r="G925" s="756">
        <v>0</v>
      </c>
      <c r="H925" s="756">
        <v>0</v>
      </c>
      <c r="I925" s="756">
        <v>0</v>
      </c>
      <c r="J925" s="756">
        <v>0</v>
      </c>
      <c r="K925" s="756">
        <v>0</v>
      </c>
      <c r="L925" s="756">
        <v>0</v>
      </c>
      <c r="M925" s="756">
        <v>0</v>
      </c>
      <c r="N925" s="646">
        <f t="shared" si="482"/>
        <v>0</v>
      </c>
      <c r="O925" s="594"/>
      <c r="P925" s="705">
        <f t="shared" si="468"/>
        <v>909</v>
      </c>
      <c r="Q925" s="756">
        <v>0</v>
      </c>
      <c r="R925" s="756">
        <v>0</v>
      </c>
      <c r="S925" s="756">
        <v>0</v>
      </c>
      <c r="T925" s="756">
        <v>0</v>
      </c>
      <c r="U925" s="756">
        <v>0</v>
      </c>
      <c r="V925" s="756">
        <v>0</v>
      </c>
      <c r="W925" s="756">
        <v>0</v>
      </c>
      <c r="X925" s="646">
        <f t="shared" si="483"/>
        <v>0</v>
      </c>
      <c r="Y925" s="594"/>
      <c r="Z925" s="705">
        <f t="shared" si="469"/>
        <v>909</v>
      </c>
      <c r="AA925" s="756">
        <f t="shared" si="461"/>
        <v>0</v>
      </c>
      <c r="AB925" s="756">
        <f t="shared" si="461"/>
        <v>0</v>
      </c>
      <c r="AC925" s="756">
        <f t="shared" si="461"/>
        <v>0</v>
      </c>
      <c r="AD925" s="756">
        <f t="shared" si="459"/>
        <v>0</v>
      </c>
      <c r="AE925" s="756">
        <f t="shared" si="459"/>
        <v>0</v>
      </c>
      <c r="AF925" s="756">
        <f t="shared" si="459"/>
        <v>0</v>
      </c>
      <c r="AG925" s="756">
        <f t="shared" si="459"/>
        <v>0</v>
      </c>
      <c r="AH925" s="646">
        <f t="shared" si="484"/>
        <v>0</v>
      </c>
      <c r="AI925" s="594"/>
      <c r="AJ925" s="705">
        <f t="shared" si="470"/>
        <v>909</v>
      </c>
      <c r="AK925" s="756">
        <v>0</v>
      </c>
      <c r="AL925" s="756">
        <v>0</v>
      </c>
      <c r="AM925" s="756">
        <v>0</v>
      </c>
      <c r="AN925" s="756">
        <v>0</v>
      </c>
      <c r="AO925" s="756">
        <v>0</v>
      </c>
      <c r="AP925" s="756">
        <v>0</v>
      </c>
      <c r="AQ925" s="756">
        <v>0</v>
      </c>
      <c r="AR925" s="646">
        <f t="shared" si="485"/>
        <v>0</v>
      </c>
      <c r="AS925" s="594"/>
      <c r="AT925" s="705">
        <f t="shared" si="471"/>
        <v>909</v>
      </c>
      <c r="AU925" s="756">
        <v>0</v>
      </c>
      <c r="AV925" s="756">
        <v>0</v>
      </c>
      <c r="AW925" s="756">
        <v>0</v>
      </c>
      <c r="AX925" s="756">
        <v>0</v>
      </c>
      <c r="AY925" s="756">
        <v>0</v>
      </c>
      <c r="AZ925" s="767">
        <f t="shared" si="458"/>
        <v>0</v>
      </c>
      <c r="BA925" s="756">
        <v>0</v>
      </c>
      <c r="BB925" s="756">
        <v>0</v>
      </c>
      <c r="BC925" s="756">
        <v>0</v>
      </c>
      <c r="BD925" s="756">
        <v>0</v>
      </c>
      <c r="BE925" s="767">
        <f t="shared" si="472"/>
        <v>0</v>
      </c>
      <c r="BF925" s="646">
        <f t="shared" si="473"/>
        <v>0</v>
      </c>
      <c r="BG925" s="594"/>
      <c r="BH925" s="705">
        <f t="shared" si="463"/>
        <v>909</v>
      </c>
      <c r="BI925" s="646">
        <f t="shared" si="474"/>
        <v>0</v>
      </c>
      <c r="BJ925" s="594"/>
      <c r="BK925" s="705">
        <f t="shared" si="475"/>
        <v>909</v>
      </c>
      <c r="BL925" s="756">
        <v>0</v>
      </c>
      <c r="BM925" s="756">
        <v>0</v>
      </c>
      <c r="BN925" s="756">
        <v>0</v>
      </c>
      <c r="BO925" s="756">
        <v>0</v>
      </c>
      <c r="BP925" s="756">
        <v>0</v>
      </c>
      <c r="BQ925" s="756">
        <v>0</v>
      </c>
      <c r="BR925" s="756">
        <v>0</v>
      </c>
      <c r="BS925" s="646">
        <f t="shared" si="486"/>
        <v>0</v>
      </c>
      <c r="BT925" s="594"/>
      <c r="BU925" s="705">
        <f t="shared" si="476"/>
        <v>909</v>
      </c>
      <c r="BV925" s="756">
        <v>0</v>
      </c>
      <c r="BW925" s="756">
        <v>0</v>
      </c>
      <c r="BX925" s="756">
        <v>0</v>
      </c>
      <c r="BY925" s="756">
        <v>0</v>
      </c>
      <c r="BZ925" s="756">
        <v>0</v>
      </c>
      <c r="CA925" s="756">
        <v>0</v>
      </c>
      <c r="CB925" s="756">
        <v>0</v>
      </c>
      <c r="CC925" s="646">
        <f t="shared" si="487"/>
        <v>0</v>
      </c>
      <c r="CD925" s="594"/>
      <c r="CE925" s="705">
        <f t="shared" si="464"/>
        <v>909</v>
      </c>
      <c r="CF925" s="756">
        <f t="shared" si="462"/>
        <v>0</v>
      </c>
      <c r="CG925" s="756">
        <f t="shared" si="462"/>
        <v>0</v>
      </c>
      <c r="CH925" s="756">
        <f t="shared" si="462"/>
        <v>0</v>
      </c>
      <c r="CI925" s="756">
        <f t="shared" si="460"/>
        <v>0</v>
      </c>
      <c r="CJ925" s="756">
        <f t="shared" si="460"/>
        <v>0</v>
      </c>
      <c r="CK925" s="756">
        <f t="shared" si="460"/>
        <v>0</v>
      </c>
      <c r="CL925" s="756">
        <f t="shared" si="460"/>
        <v>0</v>
      </c>
      <c r="CM925" s="646">
        <f t="shared" si="488"/>
        <v>0</v>
      </c>
      <c r="CN925" s="594"/>
      <c r="CO925" s="705">
        <f t="shared" si="465"/>
        <v>909</v>
      </c>
      <c r="CP925" s="756">
        <v>0</v>
      </c>
      <c r="CQ925" s="756">
        <v>0</v>
      </c>
      <c r="CR925" s="756">
        <v>0</v>
      </c>
      <c r="CS925" s="756">
        <v>0</v>
      </c>
      <c r="CT925" s="756">
        <v>0</v>
      </c>
      <c r="CU925" s="756">
        <v>0</v>
      </c>
      <c r="CV925" s="756">
        <v>0</v>
      </c>
      <c r="CW925" s="646">
        <f t="shared" si="489"/>
        <v>0</v>
      </c>
      <c r="CX925" s="685"/>
      <c r="CY925" s="705">
        <f t="shared" si="466"/>
        <v>909</v>
      </c>
      <c r="CZ925" s="756">
        <v>0</v>
      </c>
      <c r="DA925" s="756">
        <v>0</v>
      </c>
      <c r="DB925" s="756">
        <v>0</v>
      </c>
      <c r="DC925" s="756">
        <v>0</v>
      </c>
      <c r="DD925" s="756">
        <v>0</v>
      </c>
      <c r="DE925" s="767">
        <f t="shared" si="477"/>
        <v>0</v>
      </c>
      <c r="DF925" s="756">
        <v>0</v>
      </c>
      <c r="DG925" s="756">
        <v>0</v>
      </c>
      <c r="DH925" s="756">
        <v>0</v>
      </c>
      <c r="DI925" s="756">
        <v>0</v>
      </c>
      <c r="DJ925" s="767">
        <f t="shared" si="478"/>
        <v>0</v>
      </c>
      <c r="DK925" s="715">
        <f t="shared" si="479"/>
        <v>0</v>
      </c>
      <c r="DL925" s="685"/>
      <c r="DM925" s="705">
        <f t="shared" si="467"/>
        <v>909</v>
      </c>
      <c r="DN925" s="715">
        <f t="shared" si="480"/>
        <v>0</v>
      </c>
    </row>
    <row r="926" spans="2:118" x14ac:dyDescent="0.25">
      <c r="B926" s="705">
        <v>910</v>
      </c>
      <c r="C926" s="765">
        <f>(1+_xlfn.XLOOKUP(INT((B926-1)/12)+1,'ZC Curve'!$B$8:$B$107,'ZC Curve'!R$8:R$107,,0))^(1/12)-1</f>
        <v>0</v>
      </c>
      <c r="D926" s="766">
        <f t="shared" si="481"/>
        <v>1</v>
      </c>
      <c r="E926" s="685"/>
      <c r="F926" s="705">
        <v>910</v>
      </c>
      <c r="G926" s="756">
        <v>0</v>
      </c>
      <c r="H926" s="756">
        <v>0</v>
      </c>
      <c r="I926" s="756">
        <v>0</v>
      </c>
      <c r="J926" s="756">
        <v>0</v>
      </c>
      <c r="K926" s="756">
        <v>0</v>
      </c>
      <c r="L926" s="756">
        <v>0</v>
      </c>
      <c r="M926" s="756">
        <v>0</v>
      </c>
      <c r="N926" s="646">
        <f t="shared" si="482"/>
        <v>0</v>
      </c>
      <c r="O926" s="594"/>
      <c r="P926" s="705">
        <f t="shared" si="468"/>
        <v>910</v>
      </c>
      <c r="Q926" s="756">
        <v>0</v>
      </c>
      <c r="R926" s="756">
        <v>0</v>
      </c>
      <c r="S926" s="756">
        <v>0</v>
      </c>
      <c r="T926" s="756">
        <v>0</v>
      </c>
      <c r="U926" s="756">
        <v>0</v>
      </c>
      <c r="V926" s="756">
        <v>0</v>
      </c>
      <c r="W926" s="756">
        <v>0</v>
      </c>
      <c r="X926" s="646">
        <f t="shared" si="483"/>
        <v>0</v>
      </c>
      <c r="Y926" s="594"/>
      <c r="Z926" s="705">
        <f t="shared" si="469"/>
        <v>910</v>
      </c>
      <c r="AA926" s="756">
        <f t="shared" si="461"/>
        <v>0</v>
      </c>
      <c r="AB926" s="756">
        <f t="shared" si="461"/>
        <v>0</v>
      </c>
      <c r="AC926" s="756">
        <f t="shared" si="461"/>
        <v>0</v>
      </c>
      <c r="AD926" s="756">
        <f t="shared" si="459"/>
        <v>0</v>
      </c>
      <c r="AE926" s="756">
        <f t="shared" si="459"/>
        <v>0</v>
      </c>
      <c r="AF926" s="756">
        <f t="shared" si="459"/>
        <v>0</v>
      </c>
      <c r="AG926" s="756">
        <f t="shared" si="459"/>
        <v>0</v>
      </c>
      <c r="AH926" s="646">
        <f t="shared" si="484"/>
        <v>0</v>
      </c>
      <c r="AI926" s="594"/>
      <c r="AJ926" s="705">
        <f t="shared" si="470"/>
        <v>910</v>
      </c>
      <c r="AK926" s="756">
        <v>0</v>
      </c>
      <c r="AL926" s="756">
        <v>0</v>
      </c>
      <c r="AM926" s="756">
        <v>0</v>
      </c>
      <c r="AN926" s="756">
        <v>0</v>
      </c>
      <c r="AO926" s="756">
        <v>0</v>
      </c>
      <c r="AP926" s="756">
        <v>0</v>
      </c>
      <c r="AQ926" s="756">
        <v>0</v>
      </c>
      <c r="AR926" s="646">
        <f t="shared" si="485"/>
        <v>0</v>
      </c>
      <c r="AS926" s="594"/>
      <c r="AT926" s="705">
        <f t="shared" si="471"/>
        <v>910</v>
      </c>
      <c r="AU926" s="756">
        <v>0</v>
      </c>
      <c r="AV926" s="756">
        <v>0</v>
      </c>
      <c r="AW926" s="756">
        <v>0</v>
      </c>
      <c r="AX926" s="756">
        <v>0</v>
      </c>
      <c r="AY926" s="756">
        <v>0</v>
      </c>
      <c r="AZ926" s="767">
        <f t="shared" si="458"/>
        <v>0</v>
      </c>
      <c r="BA926" s="756">
        <v>0</v>
      </c>
      <c r="BB926" s="756">
        <v>0</v>
      </c>
      <c r="BC926" s="756">
        <v>0</v>
      </c>
      <c r="BD926" s="756">
        <v>0</v>
      </c>
      <c r="BE926" s="767">
        <f t="shared" si="472"/>
        <v>0</v>
      </c>
      <c r="BF926" s="646">
        <f t="shared" si="473"/>
        <v>0</v>
      </c>
      <c r="BG926" s="594"/>
      <c r="BH926" s="705">
        <f t="shared" si="463"/>
        <v>910</v>
      </c>
      <c r="BI926" s="646">
        <f t="shared" si="474"/>
        <v>0</v>
      </c>
      <c r="BJ926" s="594"/>
      <c r="BK926" s="705">
        <f t="shared" si="475"/>
        <v>910</v>
      </c>
      <c r="BL926" s="756">
        <v>0</v>
      </c>
      <c r="BM926" s="756">
        <v>0</v>
      </c>
      <c r="BN926" s="756">
        <v>0</v>
      </c>
      <c r="BO926" s="756">
        <v>0</v>
      </c>
      <c r="BP926" s="756">
        <v>0</v>
      </c>
      <c r="BQ926" s="756">
        <v>0</v>
      </c>
      <c r="BR926" s="756">
        <v>0</v>
      </c>
      <c r="BS926" s="646">
        <f t="shared" si="486"/>
        <v>0</v>
      </c>
      <c r="BT926" s="594"/>
      <c r="BU926" s="705">
        <f t="shared" si="476"/>
        <v>910</v>
      </c>
      <c r="BV926" s="756">
        <v>0</v>
      </c>
      <c r="BW926" s="756">
        <v>0</v>
      </c>
      <c r="BX926" s="756">
        <v>0</v>
      </c>
      <c r="BY926" s="756">
        <v>0</v>
      </c>
      <c r="BZ926" s="756">
        <v>0</v>
      </c>
      <c r="CA926" s="756">
        <v>0</v>
      </c>
      <c r="CB926" s="756">
        <v>0</v>
      </c>
      <c r="CC926" s="646">
        <f t="shared" si="487"/>
        <v>0</v>
      </c>
      <c r="CD926" s="594"/>
      <c r="CE926" s="705">
        <f t="shared" si="464"/>
        <v>910</v>
      </c>
      <c r="CF926" s="756">
        <f t="shared" si="462"/>
        <v>0</v>
      </c>
      <c r="CG926" s="756">
        <f t="shared" si="462"/>
        <v>0</v>
      </c>
      <c r="CH926" s="756">
        <f t="shared" si="462"/>
        <v>0</v>
      </c>
      <c r="CI926" s="756">
        <f t="shared" si="460"/>
        <v>0</v>
      </c>
      <c r="CJ926" s="756">
        <f t="shared" si="460"/>
        <v>0</v>
      </c>
      <c r="CK926" s="756">
        <f t="shared" si="460"/>
        <v>0</v>
      </c>
      <c r="CL926" s="756">
        <f t="shared" si="460"/>
        <v>0</v>
      </c>
      <c r="CM926" s="646">
        <f t="shared" si="488"/>
        <v>0</v>
      </c>
      <c r="CN926" s="594"/>
      <c r="CO926" s="705">
        <f t="shared" si="465"/>
        <v>910</v>
      </c>
      <c r="CP926" s="756">
        <v>0</v>
      </c>
      <c r="CQ926" s="756">
        <v>0</v>
      </c>
      <c r="CR926" s="756">
        <v>0</v>
      </c>
      <c r="CS926" s="756">
        <v>0</v>
      </c>
      <c r="CT926" s="756">
        <v>0</v>
      </c>
      <c r="CU926" s="756">
        <v>0</v>
      </c>
      <c r="CV926" s="756">
        <v>0</v>
      </c>
      <c r="CW926" s="646">
        <f t="shared" si="489"/>
        <v>0</v>
      </c>
      <c r="CX926" s="685"/>
      <c r="CY926" s="705">
        <f t="shared" si="466"/>
        <v>910</v>
      </c>
      <c r="CZ926" s="756">
        <v>0</v>
      </c>
      <c r="DA926" s="756">
        <v>0</v>
      </c>
      <c r="DB926" s="756">
        <v>0</v>
      </c>
      <c r="DC926" s="756">
        <v>0</v>
      </c>
      <c r="DD926" s="756">
        <v>0</v>
      </c>
      <c r="DE926" s="767">
        <f t="shared" si="477"/>
        <v>0</v>
      </c>
      <c r="DF926" s="756">
        <v>0</v>
      </c>
      <c r="DG926" s="756">
        <v>0</v>
      </c>
      <c r="DH926" s="756">
        <v>0</v>
      </c>
      <c r="DI926" s="756">
        <v>0</v>
      </c>
      <c r="DJ926" s="767">
        <f t="shared" si="478"/>
        <v>0</v>
      </c>
      <c r="DK926" s="715">
        <f t="shared" si="479"/>
        <v>0</v>
      </c>
      <c r="DL926" s="685"/>
      <c r="DM926" s="705">
        <f t="shared" si="467"/>
        <v>910</v>
      </c>
      <c r="DN926" s="715">
        <f t="shared" si="480"/>
        <v>0</v>
      </c>
    </row>
    <row r="927" spans="2:118" x14ac:dyDescent="0.25">
      <c r="B927" s="705">
        <v>911</v>
      </c>
      <c r="C927" s="765">
        <f>(1+_xlfn.XLOOKUP(INT((B927-1)/12)+1,'ZC Curve'!$B$8:$B$107,'ZC Curve'!R$8:R$107,,0))^(1/12)-1</f>
        <v>0</v>
      </c>
      <c r="D927" s="766">
        <f t="shared" si="481"/>
        <v>1</v>
      </c>
      <c r="E927" s="685"/>
      <c r="F927" s="705">
        <v>911</v>
      </c>
      <c r="G927" s="756">
        <v>0</v>
      </c>
      <c r="H927" s="756">
        <v>0</v>
      </c>
      <c r="I927" s="756">
        <v>0</v>
      </c>
      <c r="J927" s="756">
        <v>0</v>
      </c>
      <c r="K927" s="756">
        <v>0</v>
      </c>
      <c r="L927" s="756">
        <v>0</v>
      </c>
      <c r="M927" s="756">
        <v>0</v>
      </c>
      <c r="N927" s="646">
        <f t="shared" si="482"/>
        <v>0</v>
      </c>
      <c r="O927" s="594"/>
      <c r="P927" s="705">
        <f t="shared" si="468"/>
        <v>911</v>
      </c>
      <c r="Q927" s="756">
        <v>0</v>
      </c>
      <c r="R927" s="756">
        <v>0</v>
      </c>
      <c r="S927" s="756">
        <v>0</v>
      </c>
      <c r="T927" s="756">
        <v>0</v>
      </c>
      <c r="U927" s="756">
        <v>0</v>
      </c>
      <c r="V927" s="756">
        <v>0</v>
      </c>
      <c r="W927" s="756">
        <v>0</v>
      </c>
      <c r="X927" s="646">
        <f t="shared" si="483"/>
        <v>0</v>
      </c>
      <c r="Y927" s="594"/>
      <c r="Z927" s="705">
        <f t="shared" si="469"/>
        <v>911</v>
      </c>
      <c r="AA927" s="756">
        <f t="shared" si="461"/>
        <v>0</v>
      </c>
      <c r="AB927" s="756">
        <f t="shared" si="461"/>
        <v>0</v>
      </c>
      <c r="AC927" s="756">
        <f t="shared" si="461"/>
        <v>0</v>
      </c>
      <c r="AD927" s="756">
        <f t="shared" si="459"/>
        <v>0</v>
      </c>
      <c r="AE927" s="756">
        <f t="shared" si="459"/>
        <v>0</v>
      </c>
      <c r="AF927" s="756">
        <f t="shared" si="459"/>
        <v>0</v>
      </c>
      <c r="AG927" s="756">
        <f t="shared" si="459"/>
        <v>0</v>
      </c>
      <c r="AH927" s="646">
        <f t="shared" si="484"/>
        <v>0</v>
      </c>
      <c r="AI927" s="594"/>
      <c r="AJ927" s="705">
        <f t="shared" si="470"/>
        <v>911</v>
      </c>
      <c r="AK927" s="756">
        <v>0</v>
      </c>
      <c r="AL927" s="756">
        <v>0</v>
      </c>
      <c r="AM927" s="756">
        <v>0</v>
      </c>
      <c r="AN927" s="756">
        <v>0</v>
      </c>
      <c r="AO927" s="756">
        <v>0</v>
      </c>
      <c r="AP927" s="756">
        <v>0</v>
      </c>
      <c r="AQ927" s="756">
        <v>0</v>
      </c>
      <c r="AR927" s="646">
        <f t="shared" si="485"/>
        <v>0</v>
      </c>
      <c r="AS927" s="594"/>
      <c r="AT927" s="705">
        <f t="shared" si="471"/>
        <v>911</v>
      </c>
      <c r="AU927" s="756">
        <v>0</v>
      </c>
      <c r="AV927" s="756">
        <v>0</v>
      </c>
      <c r="AW927" s="756">
        <v>0</v>
      </c>
      <c r="AX927" s="756">
        <v>0</v>
      </c>
      <c r="AY927" s="756">
        <v>0</v>
      </c>
      <c r="AZ927" s="767">
        <f t="shared" si="458"/>
        <v>0</v>
      </c>
      <c r="BA927" s="756">
        <v>0</v>
      </c>
      <c r="BB927" s="756">
        <v>0</v>
      </c>
      <c r="BC927" s="756">
        <v>0</v>
      </c>
      <c r="BD927" s="756">
        <v>0</v>
      </c>
      <c r="BE927" s="767">
        <f t="shared" si="472"/>
        <v>0</v>
      </c>
      <c r="BF927" s="646">
        <f t="shared" si="473"/>
        <v>0</v>
      </c>
      <c r="BG927" s="594"/>
      <c r="BH927" s="705">
        <f t="shared" si="463"/>
        <v>911</v>
      </c>
      <c r="BI927" s="646">
        <f t="shared" si="474"/>
        <v>0</v>
      </c>
      <c r="BJ927" s="594"/>
      <c r="BK927" s="705">
        <f t="shared" si="475"/>
        <v>911</v>
      </c>
      <c r="BL927" s="756">
        <v>0</v>
      </c>
      <c r="BM927" s="756">
        <v>0</v>
      </c>
      <c r="BN927" s="756">
        <v>0</v>
      </c>
      <c r="BO927" s="756">
        <v>0</v>
      </c>
      <c r="BP927" s="756">
        <v>0</v>
      </c>
      <c r="BQ927" s="756">
        <v>0</v>
      </c>
      <c r="BR927" s="756">
        <v>0</v>
      </c>
      <c r="BS927" s="646">
        <f t="shared" si="486"/>
        <v>0</v>
      </c>
      <c r="BT927" s="594"/>
      <c r="BU927" s="705">
        <f t="shared" si="476"/>
        <v>911</v>
      </c>
      <c r="BV927" s="756">
        <v>0</v>
      </c>
      <c r="BW927" s="756">
        <v>0</v>
      </c>
      <c r="BX927" s="756">
        <v>0</v>
      </c>
      <c r="BY927" s="756">
        <v>0</v>
      </c>
      <c r="BZ927" s="756">
        <v>0</v>
      </c>
      <c r="CA927" s="756">
        <v>0</v>
      </c>
      <c r="CB927" s="756">
        <v>0</v>
      </c>
      <c r="CC927" s="646">
        <f t="shared" si="487"/>
        <v>0</v>
      </c>
      <c r="CD927" s="594"/>
      <c r="CE927" s="705">
        <f t="shared" si="464"/>
        <v>911</v>
      </c>
      <c r="CF927" s="756">
        <f t="shared" si="462"/>
        <v>0</v>
      </c>
      <c r="CG927" s="756">
        <f t="shared" si="462"/>
        <v>0</v>
      </c>
      <c r="CH927" s="756">
        <f t="shared" si="462"/>
        <v>0</v>
      </c>
      <c r="CI927" s="756">
        <f t="shared" si="460"/>
        <v>0</v>
      </c>
      <c r="CJ927" s="756">
        <f t="shared" si="460"/>
        <v>0</v>
      </c>
      <c r="CK927" s="756">
        <f t="shared" si="460"/>
        <v>0</v>
      </c>
      <c r="CL927" s="756">
        <f t="shared" si="460"/>
        <v>0</v>
      </c>
      <c r="CM927" s="646">
        <f t="shared" si="488"/>
        <v>0</v>
      </c>
      <c r="CN927" s="594"/>
      <c r="CO927" s="705">
        <f t="shared" si="465"/>
        <v>911</v>
      </c>
      <c r="CP927" s="756">
        <v>0</v>
      </c>
      <c r="CQ927" s="756">
        <v>0</v>
      </c>
      <c r="CR927" s="756">
        <v>0</v>
      </c>
      <c r="CS927" s="756">
        <v>0</v>
      </c>
      <c r="CT927" s="756">
        <v>0</v>
      </c>
      <c r="CU927" s="756">
        <v>0</v>
      </c>
      <c r="CV927" s="756">
        <v>0</v>
      </c>
      <c r="CW927" s="646">
        <f t="shared" si="489"/>
        <v>0</v>
      </c>
      <c r="CX927" s="685"/>
      <c r="CY927" s="705">
        <f t="shared" si="466"/>
        <v>911</v>
      </c>
      <c r="CZ927" s="756">
        <v>0</v>
      </c>
      <c r="DA927" s="756">
        <v>0</v>
      </c>
      <c r="DB927" s="756">
        <v>0</v>
      </c>
      <c r="DC927" s="756">
        <v>0</v>
      </c>
      <c r="DD927" s="756">
        <v>0</v>
      </c>
      <c r="DE927" s="767">
        <f t="shared" si="477"/>
        <v>0</v>
      </c>
      <c r="DF927" s="756">
        <v>0</v>
      </c>
      <c r="DG927" s="756">
        <v>0</v>
      </c>
      <c r="DH927" s="756">
        <v>0</v>
      </c>
      <c r="DI927" s="756">
        <v>0</v>
      </c>
      <c r="DJ927" s="767">
        <f t="shared" si="478"/>
        <v>0</v>
      </c>
      <c r="DK927" s="715">
        <f t="shared" si="479"/>
        <v>0</v>
      </c>
      <c r="DL927" s="685"/>
      <c r="DM927" s="705">
        <f t="shared" si="467"/>
        <v>911</v>
      </c>
      <c r="DN927" s="715">
        <f t="shared" si="480"/>
        <v>0</v>
      </c>
    </row>
    <row r="928" spans="2:118" x14ac:dyDescent="0.25">
      <c r="B928" s="705">
        <v>912</v>
      </c>
      <c r="C928" s="765">
        <f>(1+_xlfn.XLOOKUP(INT((B928-1)/12)+1,'ZC Curve'!$B$8:$B$107,'ZC Curve'!R$8:R$107,,0))^(1/12)-1</f>
        <v>0</v>
      </c>
      <c r="D928" s="766">
        <f t="shared" si="481"/>
        <v>1</v>
      </c>
      <c r="E928" s="685"/>
      <c r="F928" s="705">
        <v>912</v>
      </c>
      <c r="G928" s="756">
        <v>0</v>
      </c>
      <c r="H928" s="756">
        <v>0</v>
      </c>
      <c r="I928" s="756">
        <v>0</v>
      </c>
      <c r="J928" s="756">
        <v>0</v>
      </c>
      <c r="K928" s="756">
        <v>0</v>
      </c>
      <c r="L928" s="756">
        <v>0</v>
      </c>
      <c r="M928" s="756">
        <v>0</v>
      </c>
      <c r="N928" s="646">
        <f t="shared" si="482"/>
        <v>0</v>
      </c>
      <c r="O928" s="594"/>
      <c r="P928" s="705">
        <f t="shared" si="468"/>
        <v>912</v>
      </c>
      <c r="Q928" s="756">
        <v>0</v>
      </c>
      <c r="R928" s="756">
        <v>0</v>
      </c>
      <c r="S928" s="756">
        <v>0</v>
      </c>
      <c r="T928" s="756">
        <v>0</v>
      </c>
      <c r="U928" s="756">
        <v>0</v>
      </c>
      <c r="V928" s="756">
        <v>0</v>
      </c>
      <c r="W928" s="756">
        <v>0</v>
      </c>
      <c r="X928" s="646">
        <f t="shared" si="483"/>
        <v>0</v>
      </c>
      <c r="Y928" s="594"/>
      <c r="Z928" s="705">
        <f t="shared" si="469"/>
        <v>912</v>
      </c>
      <c r="AA928" s="756">
        <f t="shared" si="461"/>
        <v>0</v>
      </c>
      <c r="AB928" s="756">
        <f t="shared" si="461"/>
        <v>0</v>
      </c>
      <c r="AC928" s="756">
        <f t="shared" si="461"/>
        <v>0</v>
      </c>
      <c r="AD928" s="756">
        <f t="shared" si="459"/>
        <v>0</v>
      </c>
      <c r="AE928" s="756">
        <f t="shared" si="459"/>
        <v>0</v>
      </c>
      <c r="AF928" s="756">
        <f t="shared" si="459"/>
        <v>0</v>
      </c>
      <c r="AG928" s="756">
        <f t="shared" si="459"/>
        <v>0</v>
      </c>
      <c r="AH928" s="646">
        <f t="shared" si="484"/>
        <v>0</v>
      </c>
      <c r="AI928" s="594"/>
      <c r="AJ928" s="705">
        <f t="shared" si="470"/>
        <v>912</v>
      </c>
      <c r="AK928" s="756">
        <v>0</v>
      </c>
      <c r="AL928" s="756">
        <v>0</v>
      </c>
      <c r="AM928" s="756">
        <v>0</v>
      </c>
      <c r="AN928" s="756">
        <v>0</v>
      </c>
      <c r="AO928" s="756">
        <v>0</v>
      </c>
      <c r="AP928" s="756">
        <v>0</v>
      </c>
      <c r="AQ928" s="756">
        <v>0</v>
      </c>
      <c r="AR928" s="646">
        <f t="shared" si="485"/>
        <v>0</v>
      </c>
      <c r="AS928" s="594"/>
      <c r="AT928" s="705">
        <f t="shared" si="471"/>
        <v>912</v>
      </c>
      <c r="AU928" s="756">
        <v>0</v>
      </c>
      <c r="AV928" s="756">
        <v>0</v>
      </c>
      <c r="AW928" s="756">
        <v>0</v>
      </c>
      <c r="AX928" s="756">
        <v>0</v>
      </c>
      <c r="AY928" s="756">
        <v>0</v>
      </c>
      <c r="AZ928" s="767">
        <f t="shared" si="458"/>
        <v>0</v>
      </c>
      <c r="BA928" s="756">
        <v>0</v>
      </c>
      <c r="BB928" s="756">
        <v>0</v>
      </c>
      <c r="BC928" s="756">
        <v>0</v>
      </c>
      <c r="BD928" s="756">
        <v>0</v>
      </c>
      <c r="BE928" s="767">
        <f t="shared" si="472"/>
        <v>0</v>
      </c>
      <c r="BF928" s="646">
        <f t="shared" si="473"/>
        <v>0</v>
      </c>
      <c r="BG928" s="594"/>
      <c r="BH928" s="705">
        <f t="shared" si="463"/>
        <v>912</v>
      </c>
      <c r="BI928" s="646">
        <f t="shared" si="474"/>
        <v>0</v>
      </c>
      <c r="BJ928" s="594"/>
      <c r="BK928" s="705">
        <f t="shared" si="475"/>
        <v>912</v>
      </c>
      <c r="BL928" s="756">
        <v>0</v>
      </c>
      <c r="BM928" s="756">
        <v>0</v>
      </c>
      <c r="BN928" s="756">
        <v>0</v>
      </c>
      <c r="BO928" s="756">
        <v>0</v>
      </c>
      <c r="BP928" s="756">
        <v>0</v>
      </c>
      <c r="BQ928" s="756">
        <v>0</v>
      </c>
      <c r="BR928" s="756">
        <v>0</v>
      </c>
      <c r="BS928" s="646">
        <f t="shared" si="486"/>
        <v>0</v>
      </c>
      <c r="BT928" s="594"/>
      <c r="BU928" s="705">
        <f t="shared" si="476"/>
        <v>912</v>
      </c>
      <c r="BV928" s="756">
        <v>0</v>
      </c>
      <c r="BW928" s="756">
        <v>0</v>
      </c>
      <c r="BX928" s="756">
        <v>0</v>
      </c>
      <c r="BY928" s="756">
        <v>0</v>
      </c>
      <c r="BZ928" s="756">
        <v>0</v>
      </c>
      <c r="CA928" s="756">
        <v>0</v>
      </c>
      <c r="CB928" s="756">
        <v>0</v>
      </c>
      <c r="CC928" s="646">
        <f t="shared" si="487"/>
        <v>0</v>
      </c>
      <c r="CD928" s="594"/>
      <c r="CE928" s="705">
        <f t="shared" si="464"/>
        <v>912</v>
      </c>
      <c r="CF928" s="756">
        <f t="shared" si="462"/>
        <v>0</v>
      </c>
      <c r="CG928" s="756">
        <f t="shared" si="462"/>
        <v>0</v>
      </c>
      <c r="CH928" s="756">
        <f t="shared" si="462"/>
        <v>0</v>
      </c>
      <c r="CI928" s="756">
        <f t="shared" si="460"/>
        <v>0</v>
      </c>
      <c r="CJ928" s="756">
        <f t="shared" si="460"/>
        <v>0</v>
      </c>
      <c r="CK928" s="756">
        <f t="shared" si="460"/>
        <v>0</v>
      </c>
      <c r="CL928" s="756">
        <f t="shared" si="460"/>
        <v>0</v>
      </c>
      <c r="CM928" s="646">
        <f t="shared" si="488"/>
        <v>0</v>
      </c>
      <c r="CN928" s="594"/>
      <c r="CO928" s="705">
        <f t="shared" si="465"/>
        <v>912</v>
      </c>
      <c r="CP928" s="756">
        <v>0</v>
      </c>
      <c r="CQ928" s="756">
        <v>0</v>
      </c>
      <c r="CR928" s="756">
        <v>0</v>
      </c>
      <c r="CS928" s="756">
        <v>0</v>
      </c>
      <c r="CT928" s="756">
        <v>0</v>
      </c>
      <c r="CU928" s="756">
        <v>0</v>
      </c>
      <c r="CV928" s="756">
        <v>0</v>
      </c>
      <c r="CW928" s="646">
        <f t="shared" si="489"/>
        <v>0</v>
      </c>
      <c r="CX928" s="685"/>
      <c r="CY928" s="705">
        <f t="shared" si="466"/>
        <v>912</v>
      </c>
      <c r="CZ928" s="756">
        <v>0</v>
      </c>
      <c r="DA928" s="756">
        <v>0</v>
      </c>
      <c r="DB928" s="756">
        <v>0</v>
      </c>
      <c r="DC928" s="756">
        <v>0</v>
      </c>
      <c r="DD928" s="756">
        <v>0</v>
      </c>
      <c r="DE928" s="767">
        <f t="shared" si="477"/>
        <v>0</v>
      </c>
      <c r="DF928" s="756">
        <v>0</v>
      </c>
      <c r="DG928" s="756">
        <v>0</v>
      </c>
      <c r="DH928" s="756">
        <v>0</v>
      </c>
      <c r="DI928" s="756">
        <v>0</v>
      </c>
      <c r="DJ928" s="767">
        <f t="shared" si="478"/>
        <v>0</v>
      </c>
      <c r="DK928" s="715">
        <f t="shared" si="479"/>
        <v>0</v>
      </c>
      <c r="DL928" s="685"/>
      <c r="DM928" s="705">
        <f t="shared" si="467"/>
        <v>912</v>
      </c>
      <c r="DN928" s="715">
        <f t="shared" si="480"/>
        <v>0</v>
      </c>
    </row>
    <row r="929" spans="2:118" x14ac:dyDescent="0.25">
      <c r="B929" s="705">
        <v>913</v>
      </c>
      <c r="C929" s="765">
        <f>(1+_xlfn.XLOOKUP(INT((B929-1)/12)+1,'ZC Curve'!$B$8:$B$107,'ZC Curve'!R$8:R$107,,0))^(1/12)-1</f>
        <v>0</v>
      </c>
      <c r="D929" s="766">
        <f t="shared" si="481"/>
        <v>1</v>
      </c>
      <c r="E929" s="685"/>
      <c r="F929" s="705">
        <v>913</v>
      </c>
      <c r="G929" s="756">
        <v>0</v>
      </c>
      <c r="H929" s="756">
        <v>0</v>
      </c>
      <c r="I929" s="756">
        <v>0</v>
      </c>
      <c r="J929" s="756">
        <v>0</v>
      </c>
      <c r="K929" s="756">
        <v>0</v>
      </c>
      <c r="L929" s="756">
        <v>0</v>
      </c>
      <c r="M929" s="756">
        <v>0</v>
      </c>
      <c r="N929" s="646">
        <f t="shared" si="482"/>
        <v>0</v>
      </c>
      <c r="O929" s="594"/>
      <c r="P929" s="705">
        <f t="shared" si="468"/>
        <v>913</v>
      </c>
      <c r="Q929" s="756">
        <v>0</v>
      </c>
      <c r="R929" s="756">
        <v>0</v>
      </c>
      <c r="S929" s="756">
        <v>0</v>
      </c>
      <c r="T929" s="756">
        <v>0</v>
      </c>
      <c r="U929" s="756">
        <v>0</v>
      </c>
      <c r="V929" s="756">
        <v>0</v>
      </c>
      <c r="W929" s="756">
        <v>0</v>
      </c>
      <c r="X929" s="646">
        <f t="shared" si="483"/>
        <v>0</v>
      </c>
      <c r="Y929" s="594"/>
      <c r="Z929" s="705">
        <f t="shared" si="469"/>
        <v>913</v>
      </c>
      <c r="AA929" s="756">
        <f t="shared" si="461"/>
        <v>0</v>
      </c>
      <c r="AB929" s="756">
        <f t="shared" si="461"/>
        <v>0</v>
      </c>
      <c r="AC929" s="756">
        <f t="shared" si="461"/>
        <v>0</v>
      </c>
      <c r="AD929" s="756">
        <f t="shared" si="459"/>
        <v>0</v>
      </c>
      <c r="AE929" s="756">
        <f t="shared" si="459"/>
        <v>0</v>
      </c>
      <c r="AF929" s="756">
        <f t="shared" si="459"/>
        <v>0</v>
      </c>
      <c r="AG929" s="756">
        <f t="shared" si="459"/>
        <v>0</v>
      </c>
      <c r="AH929" s="646">
        <f t="shared" si="484"/>
        <v>0</v>
      </c>
      <c r="AI929" s="594"/>
      <c r="AJ929" s="705">
        <f t="shared" si="470"/>
        <v>913</v>
      </c>
      <c r="AK929" s="756">
        <v>0</v>
      </c>
      <c r="AL929" s="756">
        <v>0</v>
      </c>
      <c r="AM929" s="756">
        <v>0</v>
      </c>
      <c r="AN929" s="756">
        <v>0</v>
      </c>
      <c r="AO929" s="756">
        <v>0</v>
      </c>
      <c r="AP929" s="756">
        <v>0</v>
      </c>
      <c r="AQ929" s="756">
        <v>0</v>
      </c>
      <c r="AR929" s="646">
        <f t="shared" si="485"/>
        <v>0</v>
      </c>
      <c r="AS929" s="594"/>
      <c r="AT929" s="705">
        <f t="shared" si="471"/>
        <v>913</v>
      </c>
      <c r="AU929" s="756">
        <v>0</v>
      </c>
      <c r="AV929" s="756">
        <v>0</v>
      </c>
      <c r="AW929" s="756">
        <v>0</v>
      </c>
      <c r="AX929" s="756">
        <v>0</v>
      </c>
      <c r="AY929" s="756">
        <v>0</v>
      </c>
      <c r="AZ929" s="767">
        <f t="shared" si="458"/>
        <v>0</v>
      </c>
      <c r="BA929" s="756">
        <v>0</v>
      </c>
      <c r="BB929" s="756">
        <v>0</v>
      </c>
      <c r="BC929" s="756">
        <v>0</v>
      </c>
      <c r="BD929" s="756">
        <v>0</v>
      </c>
      <c r="BE929" s="767">
        <f t="shared" si="472"/>
        <v>0</v>
      </c>
      <c r="BF929" s="646">
        <f t="shared" si="473"/>
        <v>0</v>
      </c>
      <c r="BG929" s="594"/>
      <c r="BH929" s="705">
        <f t="shared" si="463"/>
        <v>913</v>
      </c>
      <c r="BI929" s="646">
        <f t="shared" si="474"/>
        <v>0</v>
      </c>
      <c r="BJ929" s="594"/>
      <c r="BK929" s="705">
        <f t="shared" si="475"/>
        <v>913</v>
      </c>
      <c r="BL929" s="756">
        <v>0</v>
      </c>
      <c r="BM929" s="756">
        <v>0</v>
      </c>
      <c r="BN929" s="756">
        <v>0</v>
      </c>
      <c r="BO929" s="756">
        <v>0</v>
      </c>
      <c r="BP929" s="756">
        <v>0</v>
      </c>
      <c r="BQ929" s="756">
        <v>0</v>
      </c>
      <c r="BR929" s="756">
        <v>0</v>
      </c>
      <c r="BS929" s="646">
        <f t="shared" si="486"/>
        <v>0</v>
      </c>
      <c r="BT929" s="594"/>
      <c r="BU929" s="705">
        <f t="shared" si="476"/>
        <v>913</v>
      </c>
      <c r="BV929" s="756">
        <v>0</v>
      </c>
      <c r="BW929" s="756">
        <v>0</v>
      </c>
      <c r="BX929" s="756">
        <v>0</v>
      </c>
      <c r="BY929" s="756">
        <v>0</v>
      </c>
      <c r="BZ929" s="756">
        <v>0</v>
      </c>
      <c r="CA929" s="756">
        <v>0</v>
      </c>
      <c r="CB929" s="756">
        <v>0</v>
      </c>
      <c r="CC929" s="646">
        <f t="shared" si="487"/>
        <v>0</v>
      </c>
      <c r="CD929" s="594"/>
      <c r="CE929" s="705">
        <f t="shared" si="464"/>
        <v>913</v>
      </c>
      <c r="CF929" s="756">
        <f t="shared" si="462"/>
        <v>0</v>
      </c>
      <c r="CG929" s="756">
        <f t="shared" si="462"/>
        <v>0</v>
      </c>
      <c r="CH929" s="756">
        <f t="shared" si="462"/>
        <v>0</v>
      </c>
      <c r="CI929" s="756">
        <f t="shared" si="460"/>
        <v>0</v>
      </c>
      <c r="CJ929" s="756">
        <f t="shared" si="460"/>
        <v>0</v>
      </c>
      <c r="CK929" s="756">
        <f t="shared" si="460"/>
        <v>0</v>
      </c>
      <c r="CL929" s="756">
        <f t="shared" si="460"/>
        <v>0</v>
      </c>
      <c r="CM929" s="646">
        <f t="shared" si="488"/>
        <v>0</v>
      </c>
      <c r="CN929" s="594"/>
      <c r="CO929" s="705">
        <f t="shared" si="465"/>
        <v>913</v>
      </c>
      <c r="CP929" s="756">
        <v>0</v>
      </c>
      <c r="CQ929" s="756">
        <v>0</v>
      </c>
      <c r="CR929" s="756">
        <v>0</v>
      </c>
      <c r="CS929" s="756">
        <v>0</v>
      </c>
      <c r="CT929" s="756">
        <v>0</v>
      </c>
      <c r="CU929" s="756">
        <v>0</v>
      </c>
      <c r="CV929" s="756">
        <v>0</v>
      </c>
      <c r="CW929" s="646">
        <f t="shared" si="489"/>
        <v>0</v>
      </c>
      <c r="CX929" s="685"/>
      <c r="CY929" s="705">
        <f t="shared" si="466"/>
        <v>913</v>
      </c>
      <c r="CZ929" s="756">
        <v>0</v>
      </c>
      <c r="DA929" s="756">
        <v>0</v>
      </c>
      <c r="DB929" s="756">
        <v>0</v>
      </c>
      <c r="DC929" s="756">
        <v>0</v>
      </c>
      <c r="DD929" s="756">
        <v>0</v>
      </c>
      <c r="DE929" s="767">
        <f t="shared" si="477"/>
        <v>0</v>
      </c>
      <c r="DF929" s="756">
        <v>0</v>
      </c>
      <c r="DG929" s="756">
        <v>0</v>
      </c>
      <c r="DH929" s="756">
        <v>0</v>
      </c>
      <c r="DI929" s="756">
        <v>0</v>
      </c>
      <c r="DJ929" s="767">
        <f t="shared" si="478"/>
        <v>0</v>
      </c>
      <c r="DK929" s="715">
        <f t="shared" si="479"/>
        <v>0</v>
      </c>
      <c r="DL929" s="685"/>
      <c r="DM929" s="705">
        <f t="shared" si="467"/>
        <v>913</v>
      </c>
      <c r="DN929" s="715">
        <f t="shared" si="480"/>
        <v>0</v>
      </c>
    </row>
    <row r="930" spans="2:118" x14ac:dyDescent="0.25">
      <c r="B930" s="705">
        <v>914</v>
      </c>
      <c r="C930" s="765">
        <f>(1+_xlfn.XLOOKUP(INT((B930-1)/12)+1,'ZC Curve'!$B$8:$B$107,'ZC Curve'!R$8:R$107,,0))^(1/12)-1</f>
        <v>0</v>
      </c>
      <c r="D930" s="766">
        <f t="shared" si="481"/>
        <v>1</v>
      </c>
      <c r="E930" s="685"/>
      <c r="F930" s="705">
        <v>914</v>
      </c>
      <c r="G930" s="756">
        <v>0</v>
      </c>
      <c r="H930" s="756">
        <v>0</v>
      </c>
      <c r="I930" s="756">
        <v>0</v>
      </c>
      <c r="J930" s="756">
        <v>0</v>
      </c>
      <c r="K930" s="756">
        <v>0</v>
      </c>
      <c r="L930" s="756">
        <v>0</v>
      </c>
      <c r="M930" s="756">
        <v>0</v>
      </c>
      <c r="N930" s="646">
        <f t="shared" si="482"/>
        <v>0</v>
      </c>
      <c r="O930" s="594"/>
      <c r="P930" s="705">
        <f t="shared" si="468"/>
        <v>914</v>
      </c>
      <c r="Q930" s="756">
        <v>0</v>
      </c>
      <c r="R930" s="756">
        <v>0</v>
      </c>
      <c r="S930" s="756">
        <v>0</v>
      </c>
      <c r="T930" s="756">
        <v>0</v>
      </c>
      <c r="U930" s="756">
        <v>0</v>
      </c>
      <c r="V930" s="756">
        <v>0</v>
      </c>
      <c r="W930" s="756">
        <v>0</v>
      </c>
      <c r="X930" s="646">
        <f t="shared" si="483"/>
        <v>0</v>
      </c>
      <c r="Y930" s="594"/>
      <c r="Z930" s="705">
        <f t="shared" si="469"/>
        <v>914</v>
      </c>
      <c r="AA930" s="756">
        <f t="shared" si="461"/>
        <v>0</v>
      </c>
      <c r="AB930" s="756">
        <f t="shared" si="461"/>
        <v>0</v>
      </c>
      <c r="AC930" s="756">
        <f t="shared" si="461"/>
        <v>0</v>
      </c>
      <c r="AD930" s="756">
        <f t="shared" si="459"/>
        <v>0</v>
      </c>
      <c r="AE930" s="756">
        <f t="shared" si="459"/>
        <v>0</v>
      </c>
      <c r="AF930" s="756">
        <f t="shared" si="459"/>
        <v>0</v>
      </c>
      <c r="AG930" s="756">
        <f t="shared" si="459"/>
        <v>0</v>
      </c>
      <c r="AH930" s="646">
        <f t="shared" si="484"/>
        <v>0</v>
      </c>
      <c r="AI930" s="594"/>
      <c r="AJ930" s="705">
        <f t="shared" si="470"/>
        <v>914</v>
      </c>
      <c r="AK930" s="756">
        <v>0</v>
      </c>
      <c r="AL930" s="756">
        <v>0</v>
      </c>
      <c r="AM930" s="756">
        <v>0</v>
      </c>
      <c r="AN930" s="756">
        <v>0</v>
      </c>
      <c r="AO930" s="756">
        <v>0</v>
      </c>
      <c r="AP930" s="756">
        <v>0</v>
      </c>
      <c r="AQ930" s="756">
        <v>0</v>
      </c>
      <c r="AR930" s="646">
        <f t="shared" si="485"/>
        <v>0</v>
      </c>
      <c r="AS930" s="594"/>
      <c r="AT930" s="705">
        <f t="shared" si="471"/>
        <v>914</v>
      </c>
      <c r="AU930" s="756">
        <v>0</v>
      </c>
      <c r="AV930" s="756">
        <v>0</v>
      </c>
      <c r="AW930" s="756">
        <v>0</v>
      </c>
      <c r="AX930" s="756">
        <v>0</v>
      </c>
      <c r="AY930" s="756">
        <v>0</v>
      </c>
      <c r="AZ930" s="767">
        <f t="shared" si="458"/>
        <v>0</v>
      </c>
      <c r="BA930" s="756">
        <v>0</v>
      </c>
      <c r="BB930" s="756">
        <v>0</v>
      </c>
      <c r="BC930" s="756">
        <v>0</v>
      </c>
      <c r="BD930" s="756">
        <v>0</v>
      </c>
      <c r="BE930" s="767">
        <f t="shared" si="472"/>
        <v>0</v>
      </c>
      <c r="BF930" s="646">
        <f t="shared" si="473"/>
        <v>0</v>
      </c>
      <c r="BG930" s="594"/>
      <c r="BH930" s="705">
        <f t="shared" si="463"/>
        <v>914</v>
      </c>
      <c r="BI930" s="646">
        <f t="shared" si="474"/>
        <v>0</v>
      </c>
      <c r="BJ930" s="594"/>
      <c r="BK930" s="705">
        <f t="shared" si="475"/>
        <v>914</v>
      </c>
      <c r="BL930" s="756">
        <v>0</v>
      </c>
      <c r="BM930" s="756">
        <v>0</v>
      </c>
      <c r="BN930" s="756">
        <v>0</v>
      </c>
      <c r="BO930" s="756">
        <v>0</v>
      </c>
      <c r="BP930" s="756">
        <v>0</v>
      </c>
      <c r="BQ930" s="756">
        <v>0</v>
      </c>
      <c r="BR930" s="756">
        <v>0</v>
      </c>
      <c r="BS930" s="646">
        <f t="shared" si="486"/>
        <v>0</v>
      </c>
      <c r="BT930" s="594"/>
      <c r="BU930" s="705">
        <f t="shared" si="476"/>
        <v>914</v>
      </c>
      <c r="BV930" s="756">
        <v>0</v>
      </c>
      <c r="BW930" s="756">
        <v>0</v>
      </c>
      <c r="BX930" s="756">
        <v>0</v>
      </c>
      <c r="BY930" s="756">
        <v>0</v>
      </c>
      <c r="BZ930" s="756">
        <v>0</v>
      </c>
      <c r="CA930" s="756">
        <v>0</v>
      </c>
      <c r="CB930" s="756">
        <v>0</v>
      </c>
      <c r="CC930" s="646">
        <f t="shared" si="487"/>
        <v>0</v>
      </c>
      <c r="CD930" s="594"/>
      <c r="CE930" s="705">
        <f t="shared" si="464"/>
        <v>914</v>
      </c>
      <c r="CF930" s="756">
        <f t="shared" si="462"/>
        <v>0</v>
      </c>
      <c r="CG930" s="756">
        <f t="shared" si="462"/>
        <v>0</v>
      </c>
      <c r="CH930" s="756">
        <f t="shared" si="462"/>
        <v>0</v>
      </c>
      <c r="CI930" s="756">
        <f t="shared" si="460"/>
        <v>0</v>
      </c>
      <c r="CJ930" s="756">
        <f t="shared" si="460"/>
        <v>0</v>
      </c>
      <c r="CK930" s="756">
        <f t="shared" si="460"/>
        <v>0</v>
      </c>
      <c r="CL930" s="756">
        <f t="shared" si="460"/>
        <v>0</v>
      </c>
      <c r="CM930" s="646">
        <f t="shared" si="488"/>
        <v>0</v>
      </c>
      <c r="CN930" s="594"/>
      <c r="CO930" s="705">
        <f t="shared" si="465"/>
        <v>914</v>
      </c>
      <c r="CP930" s="756">
        <v>0</v>
      </c>
      <c r="CQ930" s="756">
        <v>0</v>
      </c>
      <c r="CR930" s="756">
        <v>0</v>
      </c>
      <c r="CS930" s="756">
        <v>0</v>
      </c>
      <c r="CT930" s="756">
        <v>0</v>
      </c>
      <c r="CU930" s="756">
        <v>0</v>
      </c>
      <c r="CV930" s="756">
        <v>0</v>
      </c>
      <c r="CW930" s="646">
        <f t="shared" si="489"/>
        <v>0</v>
      </c>
      <c r="CX930" s="685"/>
      <c r="CY930" s="705">
        <f t="shared" si="466"/>
        <v>914</v>
      </c>
      <c r="CZ930" s="756">
        <v>0</v>
      </c>
      <c r="DA930" s="756">
        <v>0</v>
      </c>
      <c r="DB930" s="756">
        <v>0</v>
      </c>
      <c r="DC930" s="756">
        <v>0</v>
      </c>
      <c r="DD930" s="756">
        <v>0</v>
      </c>
      <c r="DE930" s="767">
        <f t="shared" si="477"/>
        <v>0</v>
      </c>
      <c r="DF930" s="756">
        <v>0</v>
      </c>
      <c r="DG930" s="756">
        <v>0</v>
      </c>
      <c r="DH930" s="756">
        <v>0</v>
      </c>
      <c r="DI930" s="756">
        <v>0</v>
      </c>
      <c r="DJ930" s="767">
        <f t="shared" si="478"/>
        <v>0</v>
      </c>
      <c r="DK930" s="715">
        <f t="shared" si="479"/>
        <v>0</v>
      </c>
      <c r="DL930" s="685"/>
      <c r="DM930" s="705">
        <f t="shared" si="467"/>
        <v>914</v>
      </c>
      <c r="DN930" s="715">
        <f t="shared" si="480"/>
        <v>0</v>
      </c>
    </row>
    <row r="931" spans="2:118" x14ac:dyDescent="0.25">
      <c r="B931" s="705">
        <v>915</v>
      </c>
      <c r="C931" s="765">
        <f>(1+_xlfn.XLOOKUP(INT((B931-1)/12)+1,'ZC Curve'!$B$8:$B$107,'ZC Curve'!R$8:R$107,,0))^(1/12)-1</f>
        <v>0</v>
      </c>
      <c r="D931" s="766">
        <f t="shared" si="481"/>
        <v>1</v>
      </c>
      <c r="E931" s="685"/>
      <c r="F931" s="705">
        <v>915</v>
      </c>
      <c r="G931" s="756">
        <v>0</v>
      </c>
      <c r="H931" s="756">
        <v>0</v>
      </c>
      <c r="I931" s="756">
        <v>0</v>
      </c>
      <c r="J931" s="756">
        <v>0</v>
      </c>
      <c r="K931" s="756">
        <v>0</v>
      </c>
      <c r="L931" s="756">
        <v>0</v>
      </c>
      <c r="M931" s="756">
        <v>0</v>
      </c>
      <c r="N931" s="646">
        <f t="shared" si="482"/>
        <v>0</v>
      </c>
      <c r="O931" s="594"/>
      <c r="P931" s="705">
        <f t="shared" si="468"/>
        <v>915</v>
      </c>
      <c r="Q931" s="756">
        <v>0</v>
      </c>
      <c r="R931" s="756">
        <v>0</v>
      </c>
      <c r="S931" s="756">
        <v>0</v>
      </c>
      <c r="T931" s="756">
        <v>0</v>
      </c>
      <c r="U931" s="756">
        <v>0</v>
      </c>
      <c r="V931" s="756">
        <v>0</v>
      </c>
      <c r="W931" s="756">
        <v>0</v>
      </c>
      <c r="X931" s="646">
        <f t="shared" si="483"/>
        <v>0</v>
      </c>
      <c r="Y931" s="594"/>
      <c r="Z931" s="705">
        <f t="shared" si="469"/>
        <v>915</v>
      </c>
      <c r="AA931" s="756">
        <f t="shared" si="461"/>
        <v>0</v>
      </c>
      <c r="AB931" s="756">
        <f t="shared" si="461"/>
        <v>0</v>
      </c>
      <c r="AC931" s="756">
        <f t="shared" si="461"/>
        <v>0</v>
      </c>
      <c r="AD931" s="756">
        <f t="shared" si="459"/>
        <v>0</v>
      </c>
      <c r="AE931" s="756">
        <f t="shared" si="459"/>
        <v>0</v>
      </c>
      <c r="AF931" s="756">
        <f t="shared" si="459"/>
        <v>0</v>
      </c>
      <c r="AG931" s="756">
        <f t="shared" si="459"/>
        <v>0</v>
      </c>
      <c r="AH931" s="646">
        <f t="shared" si="484"/>
        <v>0</v>
      </c>
      <c r="AI931" s="594"/>
      <c r="AJ931" s="705">
        <f t="shared" si="470"/>
        <v>915</v>
      </c>
      <c r="AK931" s="756">
        <v>0</v>
      </c>
      <c r="AL931" s="756">
        <v>0</v>
      </c>
      <c r="AM931" s="756">
        <v>0</v>
      </c>
      <c r="AN931" s="756">
        <v>0</v>
      </c>
      <c r="AO931" s="756">
        <v>0</v>
      </c>
      <c r="AP931" s="756">
        <v>0</v>
      </c>
      <c r="AQ931" s="756">
        <v>0</v>
      </c>
      <c r="AR931" s="646">
        <f t="shared" si="485"/>
        <v>0</v>
      </c>
      <c r="AS931" s="594"/>
      <c r="AT931" s="705">
        <f t="shared" si="471"/>
        <v>915</v>
      </c>
      <c r="AU931" s="756">
        <v>0</v>
      </c>
      <c r="AV931" s="756">
        <v>0</v>
      </c>
      <c r="AW931" s="756">
        <v>0</v>
      </c>
      <c r="AX931" s="756">
        <v>0</v>
      </c>
      <c r="AY931" s="756">
        <v>0</v>
      </c>
      <c r="AZ931" s="767">
        <f t="shared" si="458"/>
        <v>0</v>
      </c>
      <c r="BA931" s="756">
        <v>0</v>
      </c>
      <c r="BB931" s="756">
        <v>0</v>
      </c>
      <c r="BC931" s="756">
        <v>0</v>
      </c>
      <c r="BD931" s="756">
        <v>0</v>
      </c>
      <c r="BE931" s="767">
        <f t="shared" si="472"/>
        <v>0</v>
      </c>
      <c r="BF931" s="646">
        <f t="shared" si="473"/>
        <v>0</v>
      </c>
      <c r="BG931" s="594"/>
      <c r="BH931" s="705">
        <f t="shared" si="463"/>
        <v>915</v>
      </c>
      <c r="BI931" s="646">
        <f t="shared" si="474"/>
        <v>0</v>
      </c>
      <c r="BJ931" s="594"/>
      <c r="BK931" s="705">
        <f t="shared" si="475"/>
        <v>915</v>
      </c>
      <c r="BL931" s="756">
        <v>0</v>
      </c>
      <c r="BM931" s="756">
        <v>0</v>
      </c>
      <c r="BN931" s="756">
        <v>0</v>
      </c>
      <c r="BO931" s="756">
        <v>0</v>
      </c>
      <c r="BP931" s="756">
        <v>0</v>
      </c>
      <c r="BQ931" s="756">
        <v>0</v>
      </c>
      <c r="BR931" s="756">
        <v>0</v>
      </c>
      <c r="BS931" s="646">
        <f t="shared" si="486"/>
        <v>0</v>
      </c>
      <c r="BT931" s="594"/>
      <c r="BU931" s="705">
        <f t="shared" si="476"/>
        <v>915</v>
      </c>
      <c r="BV931" s="756">
        <v>0</v>
      </c>
      <c r="BW931" s="756">
        <v>0</v>
      </c>
      <c r="BX931" s="756">
        <v>0</v>
      </c>
      <c r="BY931" s="756">
        <v>0</v>
      </c>
      <c r="BZ931" s="756">
        <v>0</v>
      </c>
      <c r="CA931" s="756">
        <v>0</v>
      </c>
      <c r="CB931" s="756">
        <v>0</v>
      </c>
      <c r="CC931" s="646">
        <f t="shared" si="487"/>
        <v>0</v>
      </c>
      <c r="CD931" s="594"/>
      <c r="CE931" s="705">
        <f t="shared" si="464"/>
        <v>915</v>
      </c>
      <c r="CF931" s="756">
        <f t="shared" si="462"/>
        <v>0</v>
      </c>
      <c r="CG931" s="756">
        <f t="shared" si="462"/>
        <v>0</v>
      </c>
      <c r="CH931" s="756">
        <f t="shared" si="462"/>
        <v>0</v>
      </c>
      <c r="CI931" s="756">
        <f t="shared" si="460"/>
        <v>0</v>
      </c>
      <c r="CJ931" s="756">
        <f t="shared" si="460"/>
        <v>0</v>
      </c>
      <c r="CK931" s="756">
        <f t="shared" si="460"/>
        <v>0</v>
      </c>
      <c r="CL931" s="756">
        <f t="shared" si="460"/>
        <v>0</v>
      </c>
      <c r="CM931" s="646">
        <f t="shared" si="488"/>
        <v>0</v>
      </c>
      <c r="CN931" s="594"/>
      <c r="CO931" s="705">
        <f t="shared" si="465"/>
        <v>915</v>
      </c>
      <c r="CP931" s="756">
        <v>0</v>
      </c>
      <c r="CQ931" s="756">
        <v>0</v>
      </c>
      <c r="CR931" s="756">
        <v>0</v>
      </c>
      <c r="CS931" s="756">
        <v>0</v>
      </c>
      <c r="CT931" s="756">
        <v>0</v>
      </c>
      <c r="CU931" s="756">
        <v>0</v>
      </c>
      <c r="CV931" s="756">
        <v>0</v>
      </c>
      <c r="CW931" s="646">
        <f t="shared" si="489"/>
        <v>0</v>
      </c>
      <c r="CX931" s="685"/>
      <c r="CY931" s="705">
        <f t="shared" si="466"/>
        <v>915</v>
      </c>
      <c r="CZ931" s="756">
        <v>0</v>
      </c>
      <c r="DA931" s="756">
        <v>0</v>
      </c>
      <c r="DB931" s="756">
        <v>0</v>
      </c>
      <c r="DC931" s="756">
        <v>0</v>
      </c>
      <c r="DD931" s="756">
        <v>0</v>
      </c>
      <c r="DE931" s="767">
        <f t="shared" si="477"/>
        <v>0</v>
      </c>
      <c r="DF931" s="756">
        <v>0</v>
      </c>
      <c r="DG931" s="756">
        <v>0</v>
      </c>
      <c r="DH931" s="756">
        <v>0</v>
      </c>
      <c r="DI931" s="756">
        <v>0</v>
      </c>
      <c r="DJ931" s="767">
        <f t="shared" si="478"/>
        <v>0</v>
      </c>
      <c r="DK931" s="715">
        <f t="shared" si="479"/>
        <v>0</v>
      </c>
      <c r="DL931" s="685"/>
      <c r="DM931" s="705">
        <f t="shared" si="467"/>
        <v>915</v>
      </c>
      <c r="DN931" s="715">
        <f t="shared" si="480"/>
        <v>0</v>
      </c>
    </row>
    <row r="932" spans="2:118" x14ac:dyDescent="0.25">
      <c r="B932" s="705">
        <v>916</v>
      </c>
      <c r="C932" s="765">
        <f>(1+_xlfn.XLOOKUP(INT((B932-1)/12)+1,'ZC Curve'!$B$8:$B$107,'ZC Curve'!R$8:R$107,,0))^(1/12)-1</f>
        <v>0</v>
      </c>
      <c r="D932" s="766">
        <f t="shared" si="481"/>
        <v>1</v>
      </c>
      <c r="E932" s="685"/>
      <c r="F932" s="705">
        <v>916</v>
      </c>
      <c r="G932" s="756">
        <v>0</v>
      </c>
      <c r="H932" s="756">
        <v>0</v>
      </c>
      <c r="I932" s="756">
        <v>0</v>
      </c>
      <c r="J932" s="756">
        <v>0</v>
      </c>
      <c r="K932" s="756">
        <v>0</v>
      </c>
      <c r="L932" s="756">
        <v>0</v>
      </c>
      <c r="M932" s="756">
        <v>0</v>
      </c>
      <c r="N932" s="646">
        <f t="shared" si="482"/>
        <v>0</v>
      </c>
      <c r="O932" s="594"/>
      <c r="P932" s="705">
        <f t="shared" si="468"/>
        <v>916</v>
      </c>
      <c r="Q932" s="756">
        <v>0</v>
      </c>
      <c r="R932" s="756">
        <v>0</v>
      </c>
      <c r="S932" s="756">
        <v>0</v>
      </c>
      <c r="T932" s="756">
        <v>0</v>
      </c>
      <c r="U932" s="756">
        <v>0</v>
      </c>
      <c r="V932" s="756">
        <v>0</v>
      </c>
      <c r="W932" s="756">
        <v>0</v>
      </c>
      <c r="X932" s="646">
        <f t="shared" si="483"/>
        <v>0</v>
      </c>
      <c r="Y932" s="594"/>
      <c r="Z932" s="705">
        <f t="shared" si="469"/>
        <v>916</v>
      </c>
      <c r="AA932" s="756">
        <f t="shared" si="461"/>
        <v>0</v>
      </c>
      <c r="AB932" s="756">
        <f t="shared" si="461"/>
        <v>0</v>
      </c>
      <c r="AC932" s="756">
        <f t="shared" si="461"/>
        <v>0</v>
      </c>
      <c r="AD932" s="756">
        <f t="shared" si="459"/>
        <v>0</v>
      </c>
      <c r="AE932" s="756">
        <f t="shared" si="459"/>
        <v>0</v>
      </c>
      <c r="AF932" s="756">
        <f t="shared" si="459"/>
        <v>0</v>
      </c>
      <c r="AG932" s="756">
        <f t="shared" si="459"/>
        <v>0</v>
      </c>
      <c r="AH932" s="646">
        <f t="shared" si="484"/>
        <v>0</v>
      </c>
      <c r="AI932" s="594"/>
      <c r="AJ932" s="705">
        <f t="shared" si="470"/>
        <v>916</v>
      </c>
      <c r="AK932" s="756">
        <v>0</v>
      </c>
      <c r="AL932" s="756">
        <v>0</v>
      </c>
      <c r="AM932" s="756">
        <v>0</v>
      </c>
      <c r="AN932" s="756">
        <v>0</v>
      </c>
      <c r="AO932" s="756">
        <v>0</v>
      </c>
      <c r="AP932" s="756">
        <v>0</v>
      </c>
      <c r="AQ932" s="756">
        <v>0</v>
      </c>
      <c r="AR932" s="646">
        <f t="shared" si="485"/>
        <v>0</v>
      </c>
      <c r="AS932" s="594"/>
      <c r="AT932" s="705">
        <f t="shared" si="471"/>
        <v>916</v>
      </c>
      <c r="AU932" s="756">
        <v>0</v>
      </c>
      <c r="AV932" s="756">
        <v>0</v>
      </c>
      <c r="AW932" s="756">
        <v>0</v>
      </c>
      <c r="AX932" s="756">
        <v>0</v>
      </c>
      <c r="AY932" s="756">
        <v>0</v>
      </c>
      <c r="AZ932" s="767">
        <f t="shared" si="458"/>
        <v>0</v>
      </c>
      <c r="BA932" s="756">
        <v>0</v>
      </c>
      <c r="BB932" s="756">
        <v>0</v>
      </c>
      <c r="BC932" s="756">
        <v>0</v>
      </c>
      <c r="BD932" s="756">
        <v>0</v>
      </c>
      <c r="BE932" s="767">
        <f t="shared" si="472"/>
        <v>0</v>
      </c>
      <c r="BF932" s="646">
        <f t="shared" si="473"/>
        <v>0</v>
      </c>
      <c r="BG932" s="594"/>
      <c r="BH932" s="705">
        <f t="shared" si="463"/>
        <v>916</v>
      </c>
      <c r="BI932" s="646">
        <f t="shared" si="474"/>
        <v>0</v>
      </c>
      <c r="BJ932" s="594"/>
      <c r="BK932" s="705">
        <f t="shared" si="475"/>
        <v>916</v>
      </c>
      <c r="BL932" s="756">
        <v>0</v>
      </c>
      <c r="BM932" s="756">
        <v>0</v>
      </c>
      <c r="BN932" s="756">
        <v>0</v>
      </c>
      <c r="BO932" s="756">
        <v>0</v>
      </c>
      <c r="BP932" s="756">
        <v>0</v>
      </c>
      <c r="BQ932" s="756">
        <v>0</v>
      </c>
      <c r="BR932" s="756">
        <v>0</v>
      </c>
      <c r="BS932" s="646">
        <f t="shared" si="486"/>
        <v>0</v>
      </c>
      <c r="BT932" s="594"/>
      <c r="BU932" s="705">
        <f t="shared" si="476"/>
        <v>916</v>
      </c>
      <c r="BV932" s="756">
        <v>0</v>
      </c>
      <c r="BW932" s="756">
        <v>0</v>
      </c>
      <c r="BX932" s="756">
        <v>0</v>
      </c>
      <c r="BY932" s="756">
        <v>0</v>
      </c>
      <c r="BZ932" s="756">
        <v>0</v>
      </c>
      <c r="CA932" s="756">
        <v>0</v>
      </c>
      <c r="CB932" s="756">
        <v>0</v>
      </c>
      <c r="CC932" s="646">
        <f t="shared" si="487"/>
        <v>0</v>
      </c>
      <c r="CD932" s="594"/>
      <c r="CE932" s="705">
        <f t="shared" si="464"/>
        <v>916</v>
      </c>
      <c r="CF932" s="756">
        <f t="shared" si="462"/>
        <v>0</v>
      </c>
      <c r="CG932" s="756">
        <f t="shared" si="462"/>
        <v>0</v>
      </c>
      <c r="CH932" s="756">
        <f t="shared" si="462"/>
        <v>0</v>
      </c>
      <c r="CI932" s="756">
        <f t="shared" si="460"/>
        <v>0</v>
      </c>
      <c r="CJ932" s="756">
        <f t="shared" si="460"/>
        <v>0</v>
      </c>
      <c r="CK932" s="756">
        <f t="shared" si="460"/>
        <v>0</v>
      </c>
      <c r="CL932" s="756">
        <f t="shared" si="460"/>
        <v>0</v>
      </c>
      <c r="CM932" s="646">
        <f t="shared" si="488"/>
        <v>0</v>
      </c>
      <c r="CN932" s="594"/>
      <c r="CO932" s="705">
        <f t="shared" si="465"/>
        <v>916</v>
      </c>
      <c r="CP932" s="756">
        <v>0</v>
      </c>
      <c r="CQ932" s="756">
        <v>0</v>
      </c>
      <c r="CR932" s="756">
        <v>0</v>
      </c>
      <c r="CS932" s="756">
        <v>0</v>
      </c>
      <c r="CT932" s="756">
        <v>0</v>
      </c>
      <c r="CU932" s="756">
        <v>0</v>
      </c>
      <c r="CV932" s="756">
        <v>0</v>
      </c>
      <c r="CW932" s="646">
        <f t="shared" si="489"/>
        <v>0</v>
      </c>
      <c r="CX932" s="685"/>
      <c r="CY932" s="705">
        <f t="shared" si="466"/>
        <v>916</v>
      </c>
      <c r="CZ932" s="756">
        <v>0</v>
      </c>
      <c r="DA932" s="756">
        <v>0</v>
      </c>
      <c r="DB932" s="756">
        <v>0</v>
      </c>
      <c r="DC932" s="756">
        <v>0</v>
      </c>
      <c r="DD932" s="756">
        <v>0</v>
      </c>
      <c r="DE932" s="767">
        <f t="shared" si="477"/>
        <v>0</v>
      </c>
      <c r="DF932" s="756">
        <v>0</v>
      </c>
      <c r="DG932" s="756">
        <v>0</v>
      </c>
      <c r="DH932" s="756">
        <v>0</v>
      </c>
      <c r="DI932" s="756">
        <v>0</v>
      </c>
      <c r="DJ932" s="767">
        <f t="shared" si="478"/>
        <v>0</v>
      </c>
      <c r="DK932" s="715">
        <f t="shared" si="479"/>
        <v>0</v>
      </c>
      <c r="DL932" s="685"/>
      <c r="DM932" s="705">
        <f t="shared" si="467"/>
        <v>916</v>
      </c>
      <c r="DN932" s="715">
        <f t="shared" si="480"/>
        <v>0</v>
      </c>
    </row>
    <row r="933" spans="2:118" x14ac:dyDescent="0.25">
      <c r="B933" s="705">
        <v>917</v>
      </c>
      <c r="C933" s="765">
        <f>(1+_xlfn.XLOOKUP(INT((B933-1)/12)+1,'ZC Curve'!$B$8:$B$107,'ZC Curve'!R$8:R$107,,0))^(1/12)-1</f>
        <v>0</v>
      </c>
      <c r="D933" s="766">
        <f t="shared" si="481"/>
        <v>1</v>
      </c>
      <c r="E933" s="685"/>
      <c r="F933" s="705">
        <v>917</v>
      </c>
      <c r="G933" s="756">
        <v>0</v>
      </c>
      <c r="H933" s="756">
        <v>0</v>
      </c>
      <c r="I933" s="756">
        <v>0</v>
      </c>
      <c r="J933" s="756">
        <v>0</v>
      </c>
      <c r="K933" s="756">
        <v>0</v>
      </c>
      <c r="L933" s="756">
        <v>0</v>
      </c>
      <c r="M933" s="756">
        <v>0</v>
      </c>
      <c r="N933" s="646">
        <f t="shared" si="482"/>
        <v>0</v>
      </c>
      <c r="O933" s="594"/>
      <c r="P933" s="705">
        <f t="shared" si="468"/>
        <v>917</v>
      </c>
      <c r="Q933" s="756">
        <v>0</v>
      </c>
      <c r="R933" s="756">
        <v>0</v>
      </c>
      <c r="S933" s="756">
        <v>0</v>
      </c>
      <c r="T933" s="756">
        <v>0</v>
      </c>
      <c r="U933" s="756">
        <v>0</v>
      </c>
      <c r="V933" s="756">
        <v>0</v>
      </c>
      <c r="W933" s="756">
        <v>0</v>
      </c>
      <c r="X933" s="646">
        <f t="shared" si="483"/>
        <v>0</v>
      </c>
      <c r="Y933" s="594"/>
      <c r="Z933" s="705">
        <f t="shared" si="469"/>
        <v>917</v>
      </c>
      <c r="AA933" s="756">
        <f t="shared" si="461"/>
        <v>0</v>
      </c>
      <c r="AB933" s="756">
        <f t="shared" si="461"/>
        <v>0</v>
      </c>
      <c r="AC933" s="756">
        <f t="shared" si="461"/>
        <v>0</v>
      </c>
      <c r="AD933" s="756">
        <f t="shared" si="459"/>
        <v>0</v>
      </c>
      <c r="AE933" s="756">
        <f t="shared" si="459"/>
        <v>0</v>
      </c>
      <c r="AF933" s="756">
        <f t="shared" si="459"/>
        <v>0</v>
      </c>
      <c r="AG933" s="756">
        <f t="shared" si="459"/>
        <v>0</v>
      </c>
      <c r="AH933" s="646">
        <f t="shared" si="484"/>
        <v>0</v>
      </c>
      <c r="AI933" s="594"/>
      <c r="AJ933" s="705">
        <f t="shared" si="470"/>
        <v>917</v>
      </c>
      <c r="AK933" s="756">
        <v>0</v>
      </c>
      <c r="AL933" s="756">
        <v>0</v>
      </c>
      <c r="AM933" s="756">
        <v>0</v>
      </c>
      <c r="AN933" s="756">
        <v>0</v>
      </c>
      <c r="AO933" s="756">
        <v>0</v>
      </c>
      <c r="AP933" s="756">
        <v>0</v>
      </c>
      <c r="AQ933" s="756">
        <v>0</v>
      </c>
      <c r="AR933" s="646">
        <f t="shared" si="485"/>
        <v>0</v>
      </c>
      <c r="AS933" s="594"/>
      <c r="AT933" s="705">
        <f t="shared" si="471"/>
        <v>917</v>
      </c>
      <c r="AU933" s="756">
        <v>0</v>
      </c>
      <c r="AV933" s="756">
        <v>0</v>
      </c>
      <c r="AW933" s="756">
        <v>0</v>
      </c>
      <c r="AX933" s="756">
        <v>0</v>
      </c>
      <c r="AY933" s="756">
        <v>0</v>
      </c>
      <c r="AZ933" s="767">
        <f t="shared" ref="AZ933:AZ996" si="490">SUM(AU933:AY933)</f>
        <v>0</v>
      </c>
      <c r="BA933" s="756">
        <v>0</v>
      </c>
      <c r="BB933" s="756">
        <v>0</v>
      </c>
      <c r="BC933" s="756">
        <v>0</v>
      </c>
      <c r="BD933" s="756">
        <v>0</v>
      </c>
      <c r="BE933" s="767">
        <f t="shared" si="472"/>
        <v>0</v>
      </c>
      <c r="BF933" s="646">
        <f t="shared" si="473"/>
        <v>0</v>
      </c>
      <c r="BG933" s="594"/>
      <c r="BH933" s="705">
        <f t="shared" si="463"/>
        <v>917</v>
      </c>
      <c r="BI933" s="646">
        <f t="shared" si="474"/>
        <v>0</v>
      </c>
      <c r="BJ933" s="594"/>
      <c r="BK933" s="705">
        <f t="shared" si="475"/>
        <v>917</v>
      </c>
      <c r="BL933" s="756">
        <v>0</v>
      </c>
      <c r="BM933" s="756">
        <v>0</v>
      </c>
      <c r="BN933" s="756">
        <v>0</v>
      </c>
      <c r="BO933" s="756">
        <v>0</v>
      </c>
      <c r="BP933" s="756">
        <v>0</v>
      </c>
      <c r="BQ933" s="756">
        <v>0</v>
      </c>
      <c r="BR933" s="756">
        <v>0</v>
      </c>
      <c r="BS933" s="646">
        <f t="shared" si="486"/>
        <v>0</v>
      </c>
      <c r="BT933" s="594"/>
      <c r="BU933" s="705">
        <f t="shared" si="476"/>
        <v>917</v>
      </c>
      <c r="BV933" s="756">
        <v>0</v>
      </c>
      <c r="BW933" s="756">
        <v>0</v>
      </c>
      <c r="BX933" s="756">
        <v>0</v>
      </c>
      <c r="BY933" s="756">
        <v>0</v>
      </c>
      <c r="BZ933" s="756">
        <v>0</v>
      </c>
      <c r="CA933" s="756">
        <v>0</v>
      </c>
      <c r="CB933" s="756">
        <v>0</v>
      </c>
      <c r="CC933" s="646">
        <f t="shared" si="487"/>
        <v>0</v>
      </c>
      <c r="CD933" s="594"/>
      <c r="CE933" s="705">
        <f t="shared" si="464"/>
        <v>917</v>
      </c>
      <c r="CF933" s="756">
        <f t="shared" si="462"/>
        <v>0</v>
      </c>
      <c r="CG933" s="756">
        <f t="shared" si="462"/>
        <v>0</v>
      </c>
      <c r="CH933" s="756">
        <f t="shared" si="462"/>
        <v>0</v>
      </c>
      <c r="CI933" s="756">
        <f t="shared" si="460"/>
        <v>0</v>
      </c>
      <c r="CJ933" s="756">
        <f t="shared" si="460"/>
        <v>0</v>
      </c>
      <c r="CK933" s="756">
        <f t="shared" si="460"/>
        <v>0</v>
      </c>
      <c r="CL933" s="756">
        <f t="shared" si="460"/>
        <v>0</v>
      </c>
      <c r="CM933" s="646">
        <f t="shared" si="488"/>
        <v>0</v>
      </c>
      <c r="CN933" s="594"/>
      <c r="CO933" s="705">
        <f t="shared" si="465"/>
        <v>917</v>
      </c>
      <c r="CP933" s="756">
        <v>0</v>
      </c>
      <c r="CQ933" s="756">
        <v>0</v>
      </c>
      <c r="CR933" s="756">
        <v>0</v>
      </c>
      <c r="CS933" s="756">
        <v>0</v>
      </c>
      <c r="CT933" s="756">
        <v>0</v>
      </c>
      <c r="CU933" s="756">
        <v>0</v>
      </c>
      <c r="CV933" s="756">
        <v>0</v>
      </c>
      <c r="CW933" s="646">
        <f t="shared" si="489"/>
        <v>0</v>
      </c>
      <c r="CX933" s="685"/>
      <c r="CY933" s="705">
        <f t="shared" si="466"/>
        <v>917</v>
      </c>
      <c r="CZ933" s="756">
        <v>0</v>
      </c>
      <c r="DA933" s="756">
        <v>0</v>
      </c>
      <c r="DB933" s="756">
        <v>0</v>
      </c>
      <c r="DC933" s="756">
        <v>0</v>
      </c>
      <c r="DD933" s="756">
        <v>0</v>
      </c>
      <c r="DE933" s="767">
        <f t="shared" si="477"/>
        <v>0</v>
      </c>
      <c r="DF933" s="756">
        <v>0</v>
      </c>
      <c r="DG933" s="756">
        <v>0</v>
      </c>
      <c r="DH933" s="756">
        <v>0</v>
      </c>
      <c r="DI933" s="756">
        <v>0</v>
      </c>
      <c r="DJ933" s="767">
        <f t="shared" si="478"/>
        <v>0</v>
      </c>
      <c r="DK933" s="715">
        <f t="shared" si="479"/>
        <v>0</v>
      </c>
      <c r="DL933" s="685"/>
      <c r="DM933" s="705">
        <f t="shared" si="467"/>
        <v>917</v>
      </c>
      <c r="DN933" s="715">
        <f t="shared" si="480"/>
        <v>0</v>
      </c>
    </row>
    <row r="934" spans="2:118" x14ac:dyDescent="0.25">
      <c r="B934" s="705">
        <v>918</v>
      </c>
      <c r="C934" s="765">
        <f>(1+_xlfn.XLOOKUP(INT((B934-1)/12)+1,'ZC Curve'!$B$8:$B$107,'ZC Curve'!R$8:R$107,,0))^(1/12)-1</f>
        <v>0</v>
      </c>
      <c r="D934" s="766">
        <f t="shared" si="481"/>
        <v>1</v>
      </c>
      <c r="E934" s="685"/>
      <c r="F934" s="705">
        <v>918</v>
      </c>
      <c r="G934" s="756">
        <v>0</v>
      </c>
      <c r="H934" s="756">
        <v>0</v>
      </c>
      <c r="I934" s="756">
        <v>0</v>
      </c>
      <c r="J934" s="756">
        <v>0</v>
      </c>
      <c r="K934" s="756">
        <v>0</v>
      </c>
      <c r="L934" s="756">
        <v>0</v>
      </c>
      <c r="M934" s="756">
        <v>0</v>
      </c>
      <c r="N934" s="646">
        <f t="shared" si="482"/>
        <v>0</v>
      </c>
      <c r="O934" s="594"/>
      <c r="P934" s="705">
        <f t="shared" si="468"/>
        <v>918</v>
      </c>
      <c r="Q934" s="756">
        <v>0</v>
      </c>
      <c r="R934" s="756">
        <v>0</v>
      </c>
      <c r="S934" s="756">
        <v>0</v>
      </c>
      <c r="T934" s="756">
        <v>0</v>
      </c>
      <c r="U934" s="756">
        <v>0</v>
      </c>
      <c r="V934" s="756">
        <v>0</v>
      </c>
      <c r="W934" s="756">
        <v>0</v>
      </c>
      <c r="X934" s="646">
        <f t="shared" si="483"/>
        <v>0</v>
      </c>
      <c r="Y934" s="594"/>
      <c r="Z934" s="705">
        <f t="shared" si="469"/>
        <v>918</v>
      </c>
      <c r="AA934" s="756">
        <f t="shared" si="461"/>
        <v>0</v>
      </c>
      <c r="AB934" s="756">
        <f t="shared" si="461"/>
        <v>0</v>
      </c>
      <c r="AC934" s="756">
        <f t="shared" si="461"/>
        <v>0</v>
      </c>
      <c r="AD934" s="756">
        <f t="shared" si="459"/>
        <v>0</v>
      </c>
      <c r="AE934" s="756">
        <f t="shared" si="459"/>
        <v>0</v>
      </c>
      <c r="AF934" s="756">
        <f t="shared" si="459"/>
        <v>0</v>
      </c>
      <c r="AG934" s="756">
        <f t="shared" si="459"/>
        <v>0</v>
      </c>
      <c r="AH934" s="646">
        <f t="shared" si="484"/>
        <v>0</v>
      </c>
      <c r="AI934" s="594"/>
      <c r="AJ934" s="705">
        <f t="shared" si="470"/>
        <v>918</v>
      </c>
      <c r="AK934" s="756">
        <v>0</v>
      </c>
      <c r="AL934" s="756">
        <v>0</v>
      </c>
      <c r="AM934" s="756">
        <v>0</v>
      </c>
      <c r="AN934" s="756">
        <v>0</v>
      </c>
      <c r="AO934" s="756">
        <v>0</v>
      </c>
      <c r="AP934" s="756">
        <v>0</v>
      </c>
      <c r="AQ934" s="756">
        <v>0</v>
      </c>
      <c r="AR934" s="646">
        <f t="shared" si="485"/>
        <v>0</v>
      </c>
      <c r="AS934" s="594"/>
      <c r="AT934" s="705">
        <f t="shared" si="471"/>
        <v>918</v>
      </c>
      <c r="AU934" s="756">
        <v>0</v>
      </c>
      <c r="AV934" s="756">
        <v>0</v>
      </c>
      <c r="AW934" s="756">
        <v>0</v>
      </c>
      <c r="AX934" s="756">
        <v>0</v>
      </c>
      <c r="AY934" s="756">
        <v>0</v>
      </c>
      <c r="AZ934" s="767">
        <f t="shared" si="490"/>
        <v>0</v>
      </c>
      <c r="BA934" s="756">
        <v>0</v>
      </c>
      <c r="BB934" s="756">
        <v>0</v>
      </c>
      <c r="BC934" s="756">
        <v>0</v>
      </c>
      <c r="BD934" s="756">
        <v>0</v>
      </c>
      <c r="BE934" s="767">
        <f t="shared" si="472"/>
        <v>0</v>
      </c>
      <c r="BF934" s="646">
        <f t="shared" si="473"/>
        <v>0</v>
      </c>
      <c r="BG934" s="594"/>
      <c r="BH934" s="705">
        <f t="shared" si="463"/>
        <v>918</v>
      </c>
      <c r="BI934" s="646">
        <f t="shared" si="474"/>
        <v>0</v>
      </c>
      <c r="BJ934" s="594"/>
      <c r="BK934" s="705">
        <f t="shared" si="475"/>
        <v>918</v>
      </c>
      <c r="BL934" s="756">
        <v>0</v>
      </c>
      <c r="BM934" s="756">
        <v>0</v>
      </c>
      <c r="BN934" s="756">
        <v>0</v>
      </c>
      <c r="BO934" s="756">
        <v>0</v>
      </c>
      <c r="BP934" s="756">
        <v>0</v>
      </c>
      <c r="BQ934" s="756">
        <v>0</v>
      </c>
      <c r="BR934" s="756">
        <v>0</v>
      </c>
      <c r="BS934" s="646">
        <f t="shared" si="486"/>
        <v>0</v>
      </c>
      <c r="BT934" s="594"/>
      <c r="BU934" s="705">
        <f t="shared" si="476"/>
        <v>918</v>
      </c>
      <c r="BV934" s="756">
        <v>0</v>
      </c>
      <c r="BW934" s="756">
        <v>0</v>
      </c>
      <c r="BX934" s="756">
        <v>0</v>
      </c>
      <c r="BY934" s="756">
        <v>0</v>
      </c>
      <c r="BZ934" s="756">
        <v>0</v>
      </c>
      <c r="CA934" s="756">
        <v>0</v>
      </c>
      <c r="CB934" s="756">
        <v>0</v>
      </c>
      <c r="CC934" s="646">
        <f t="shared" si="487"/>
        <v>0</v>
      </c>
      <c r="CD934" s="594"/>
      <c r="CE934" s="705">
        <f t="shared" si="464"/>
        <v>918</v>
      </c>
      <c r="CF934" s="756">
        <f t="shared" si="462"/>
        <v>0</v>
      </c>
      <c r="CG934" s="756">
        <f t="shared" si="462"/>
        <v>0</v>
      </c>
      <c r="CH934" s="756">
        <f t="shared" si="462"/>
        <v>0</v>
      </c>
      <c r="CI934" s="756">
        <f t="shared" si="460"/>
        <v>0</v>
      </c>
      <c r="CJ934" s="756">
        <f t="shared" si="460"/>
        <v>0</v>
      </c>
      <c r="CK934" s="756">
        <f t="shared" si="460"/>
        <v>0</v>
      </c>
      <c r="CL934" s="756">
        <f t="shared" si="460"/>
        <v>0</v>
      </c>
      <c r="CM934" s="646">
        <f t="shared" si="488"/>
        <v>0</v>
      </c>
      <c r="CN934" s="594"/>
      <c r="CO934" s="705">
        <f t="shared" si="465"/>
        <v>918</v>
      </c>
      <c r="CP934" s="756">
        <v>0</v>
      </c>
      <c r="CQ934" s="756">
        <v>0</v>
      </c>
      <c r="CR934" s="756">
        <v>0</v>
      </c>
      <c r="CS934" s="756">
        <v>0</v>
      </c>
      <c r="CT934" s="756">
        <v>0</v>
      </c>
      <c r="CU934" s="756">
        <v>0</v>
      </c>
      <c r="CV934" s="756">
        <v>0</v>
      </c>
      <c r="CW934" s="646">
        <f t="shared" si="489"/>
        <v>0</v>
      </c>
      <c r="CX934" s="685"/>
      <c r="CY934" s="705">
        <f t="shared" si="466"/>
        <v>918</v>
      </c>
      <c r="CZ934" s="756">
        <v>0</v>
      </c>
      <c r="DA934" s="756">
        <v>0</v>
      </c>
      <c r="DB934" s="756">
        <v>0</v>
      </c>
      <c r="DC934" s="756">
        <v>0</v>
      </c>
      <c r="DD934" s="756">
        <v>0</v>
      </c>
      <c r="DE934" s="767">
        <f t="shared" si="477"/>
        <v>0</v>
      </c>
      <c r="DF934" s="756">
        <v>0</v>
      </c>
      <c r="DG934" s="756">
        <v>0</v>
      </c>
      <c r="DH934" s="756">
        <v>0</v>
      </c>
      <c r="DI934" s="756">
        <v>0</v>
      </c>
      <c r="DJ934" s="767">
        <f t="shared" si="478"/>
        <v>0</v>
      </c>
      <c r="DK934" s="715">
        <f t="shared" si="479"/>
        <v>0</v>
      </c>
      <c r="DL934" s="685"/>
      <c r="DM934" s="705">
        <f t="shared" si="467"/>
        <v>918</v>
      </c>
      <c r="DN934" s="715">
        <f t="shared" si="480"/>
        <v>0</v>
      </c>
    </row>
    <row r="935" spans="2:118" x14ac:dyDescent="0.25">
      <c r="B935" s="705">
        <v>919</v>
      </c>
      <c r="C935" s="765">
        <f>(1+_xlfn.XLOOKUP(INT((B935-1)/12)+1,'ZC Curve'!$B$8:$B$107,'ZC Curve'!R$8:R$107,,0))^(1/12)-1</f>
        <v>0</v>
      </c>
      <c r="D935" s="766">
        <f t="shared" si="481"/>
        <v>1</v>
      </c>
      <c r="E935" s="685"/>
      <c r="F935" s="705">
        <v>919</v>
      </c>
      <c r="G935" s="756">
        <v>0</v>
      </c>
      <c r="H935" s="756">
        <v>0</v>
      </c>
      <c r="I935" s="756">
        <v>0</v>
      </c>
      <c r="J935" s="756">
        <v>0</v>
      </c>
      <c r="K935" s="756">
        <v>0</v>
      </c>
      <c r="L935" s="756">
        <v>0</v>
      </c>
      <c r="M935" s="756">
        <v>0</v>
      </c>
      <c r="N935" s="646">
        <f t="shared" si="482"/>
        <v>0</v>
      </c>
      <c r="O935" s="594"/>
      <c r="P935" s="705">
        <f t="shared" si="468"/>
        <v>919</v>
      </c>
      <c r="Q935" s="756">
        <v>0</v>
      </c>
      <c r="R935" s="756">
        <v>0</v>
      </c>
      <c r="S935" s="756">
        <v>0</v>
      </c>
      <c r="T935" s="756">
        <v>0</v>
      </c>
      <c r="U935" s="756">
        <v>0</v>
      </c>
      <c r="V935" s="756">
        <v>0</v>
      </c>
      <c r="W935" s="756">
        <v>0</v>
      </c>
      <c r="X935" s="646">
        <f t="shared" si="483"/>
        <v>0</v>
      </c>
      <c r="Y935" s="594"/>
      <c r="Z935" s="705">
        <f t="shared" si="469"/>
        <v>919</v>
      </c>
      <c r="AA935" s="756">
        <f t="shared" si="461"/>
        <v>0</v>
      </c>
      <c r="AB935" s="756">
        <f t="shared" si="461"/>
        <v>0</v>
      </c>
      <c r="AC935" s="756">
        <f t="shared" si="461"/>
        <v>0</v>
      </c>
      <c r="AD935" s="756">
        <f t="shared" si="459"/>
        <v>0</v>
      </c>
      <c r="AE935" s="756">
        <f t="shared" si="459"/>
        <v>0</v>
      </c>
      <c r="AF935" s="756">
        <f t="shared" si="459"/>
        <v>0</v>
      </c>
      <c r="AG935" s="756">
        <f t="shared" si="459"/>
        <v>0</v>
      </c>
      <c r="AH935" s="646">
        <f t="shared" si="484"/>
        <v>0</v>
      </c>
      <c r="AI935" s="594"/>
      <c r="AJ935" s="705">
        <f t="shared" si="470"/>
        <v>919</v>
      </c>
      <c r="AK935" s="756">
        <v>0</v>
      </c>
      <c r="AL935" s="756">
        <v>0</v>
      </c>
      <c r="AM935" s="756">
        <v>0</v>
      </c>
      <c r="AN935" s="756">
        <v>0</v>
      </c>
      <c r="AO935" s="756">
        <v>0</v>
      </c>
      <c r="AP935" s="756">
        <v>0</v>
      </c>
      <c r="AQ935" s="756">
        <v>0</v>
      </c>
      <c r="AR935" s="646">
        <f t="shared" si="485"/>
        <v>0</v>
      </c>
      <c r="AS935" s="594"/>
      <c r="AT935" s="705">
        <f t="shared" si="471"/>
        <v>919</v>
      </c>
      <c r="AU935" s="756">
        <v>0</v>
      </c>
      <c r="AV935" s="756">
        <v>0</v>
      </c>
      <c r="AW935" s="756">
        <v>0</v>
      </c>
      <c r="AX935" s="756">
        <v>0</v>
      </c>
      <c r="AY935" s="756">
        <v>0</v>
      </c>
      <c r="AZ935" s="767">
        <f t="shared" si="490"/>
        <v>0</v>
      </c>
      <c r="BA935" s="756">
        <v>0</v>
      </c>
      <c r="BB935" s="756">
        <v>0</v>
      </c>
      <c r="BC935" s="756">
        <v>0</v>
      </c>
      <c r="BD935" s="756">
        <v>0</v>
      </c>
      <c r="BE935" s="767">
        <f t="shared" si="472"/>
        <v>0</v>
      </c>
      <c r="BF935" s="646">
        <f t="shared" si="473"/>
        <v>0</v>
      </c>
      <c r="BG935" s="594"/>
      <c r="BH935" s="705">
        <f t="shared" si="463"/>
        <v>919</v>
      </c>
      <c r="BI935" s="646">
        <f t="shared" si="474"/>
        <v>0</v>
      </c>
      <c r="BJ935" s="594"/>
      <c r="BK935" s="705">
        <f t="shared" si="475"/>
        <v>919</v>
      </c>
      <c r="BL935" s="756">
        <v>0</v>
      </c>
      <c r="BM935" s="756">
        <v>0</v>
      </c>
      <c r="BN935" s="756">
        <v>0</v>
      </c>
      <c r="BO935" s="756">
        <v>0</v>
      </c>
      <c r="BP935" s="756">
        <v>0</v>
      </c>
      <c r="BQ935" s="756">
        <v>0</v>
      </c>
      <c r="BR935" s="756">
        <v>0</v>
      </c>
      <c r="BS935" s="646">
        <f t="shared" si="486"/>
        <v>0</v>
      </c>
      <c r="BT935" s="594"/>
      <c r="BU935" s="705">
        <f t="shared" si="476"/>
        <v>919</v>
      </c>
      <c r="BV935" s="756">
        <v>0</v>
      </c>
      <c r="BW935" s="756">
        <v>0</v>
      </c>
      <c r="BX935" s="756">
        <v>0</v>
      </c>
      <c r="BY935" s="756">
        <v>0</v>
      </c>
      <c r="BZ935" s="756">
        <v>0</v>
      </c>
      <c r="CA935" s="756">
        <v>0</v>
      </c>
      <c r="CB935" s="756">
        <v>0</v>
      </c>
      <c r="CC935" s="646">
        <f t="shared" si="487"/>
        <v>0</v>
      </c>
      <c r="CD935" s="594"/>
      <c r="CE935" s="705">
        <f t="shared" si="464"/>
        <v>919</v>
      </c>
      <c r="CF935" s="756">
        <f t="shared" si="462"/>
        <v>0</v>
      </c>
      <c r="CG935" s="756">
        <f t="shared" si="462"/>
        <v>0</v>
      </c>
      <c r="CH935" s="756">
        <f t="shared" si="462"/>
        <v>0</v>
      </c>
      <c r="CI935" s="756">
        <f t="shared" si="460"/>
        <v>0</v>
      </c>
      <c r="CJ935" s="756">
        <f t="shared" si="460"/>
        <v>0</v>
      </c>
      <c r="CK935" s="756">
        <f t="shared" si="460"/>
        <v>0</v>
      </c>
      <c r="CL935" s="756">
        <f t="shared" si="460"/>
        <v>0</v>
      </c>
      <c r="CM935" s="646">
        <f t="shared" si="488"/>
        <v>0</v>
      </c>
      <c r="CN935" s="594"/>
      <c r="CO935" s="705">
        <f t="shared" si="465"/>
        <v>919</v>
      </c>
      <c r="CP935" s="756">
        <v>0</v>
      </c>
      <c r="CQ935" s="756">
        <v>0</v>
      </c>
      <c r="CR935" s="756">
        <v>0</v>
      </c>
      <c r="CS935" s="756">
        <v>0</v>
      </c>
      <c r="CT935" s="756">
        <v>0</v>
      </c>
      <c r="CU935" s="756">
        <v>0</v>
      </c>
      <c r="CV935" s="756">
        <v>0</v>
      </c>
      <c r="CW935" s="646">
        <f t="shared" si="489"/>
        <v>0</v>
      </c>
      <c r="CX935" s="685"/>
      <c r="CY935" s="705">
        <f t="shared" si="466"/>
        <v>919</v>
      </c>
      <c r="CZ935" s="756">
        <v>0</v>
      </c>
      <c r="DA935" s="756">
        <v>0</v>
      </c>
      <c r="DB935" s="756">
        <v>0</v>
      </c>
      <c r="DC935" s="756">
        <v>0</v>
      </c>
      <c r="DD935" s="756">
        <v>0</v>
      </c>
      <c r="DE935" s="767">
        <f t="shared" si="477"/>
        <v>0</v>
      </c>
      <c r="DF935" s="756">
        <v>0</v>
      </c>
      <c r="DG935" s="756">
        <v>0</v>
      </c>
      <c r="DH935" s="756">
        <v>0</v>
      </c>
      <c r="DI935" s="756">
        <v>0</v>
      </c>
      <c r="DJ935" s="767">
        <f t="shared" si="478"/>
        <v>0</v>
      </c>
      <c r="DK935" s="715">
        <f t="shared" si="479"/>
        <v>0</v>
      </c>
      <c r="DL935" s="685"/>
      <c r="DM935" s="705">
        <f t="shared" si="467"/>
        <v>919</v>
      </c>
      <c r="DN935" s="715">
        <f t="shared" si="480"/>
        <v>0</v>
      </c>
    </row>
    <row r="936" spans="2:118" x14ac:dyDescent="0.25">
      <c r="B936" s="705">
        <v>920</v>
      </c>
      <c r="C936" s="765">
        <f>(1+_xlfn.XLOOKUP(INT((B936-1)/12)+1,'ZC Curve'!$B$8:$B$107,'ZC Curve'!R$8:R$107,,0))^(1/12)-1</f>
        <v>0</v>
      </c>
      <c r="D936" s="766">
        <f t="shared" si="481"/>
        <v>1</v>
      </c>
      <c r="E936" s="685"/>
      <c r="F936" s="705">
        <v>920</v>
      </c>
      <c r="G936" s="756">
        <v>0</v>
      </c>
      <c r="H936" s="756">
        <v>0</v>
      </c>
      <c r="I936" s="756">
        <v>0</v>
      </c>
      <c r="J936" s="756">
        <v>0</v>
      </c>
      <c r="K936" s="756">
        <v>0</v>
      </c>
      <c r="L936" s="756">
        <v>0</v>
      </c>
      <c r="M936" s="756">
        <v>0</v>
      </c>
      <c r="N936" s="646">
        <f t="shared" si="482"/>
        <v>0</v>
      </c>
      <c r="O936" s="594"/>
      <c r="P936" s="705">
        <f t="shared" si="468"/>
        <v>920</v>
      </c>
      <c r="Q936" s="756">
        <v>0</v>
      </c>
      <c r="R936" s="756">
        <v>0</v>
      </c>
      <c r="S936" s="756">
        <v>0</v>
      </c>
      <c r="T936" s="756">
        <v>0</v>
      </c>
      <c r="U936" s="756">
        <v>0</v>
      </c>
      <c r="V936" s="756">
        <v>0</v>
      </c>
      <c r="W936" s="756">
        <v>0</v>
      </c>
      <c r="X936" s="646">
        <f t="shared" si="483"/>
        <v>0</v>
      </c>
      <c r="Y936" s="594"/>
      <c r="Z936" s="705">
        <f t="shared" si="469"/>
        <v>920</v>
      </c>
      <c r="AA936" s="756">
        <f t="shared" ref="AA936:AC967" si="491">G936+Q936</f>
        <v>0</v>
      </c>
      <c r="AB936" s="756">
        <f t="shared" si="491"/>
        <v>0</v>
      </c>
      <c r="AC936" s="756">
        <f t="shared" si="491"/>
        <v>0</v>
      </c>
      <c r="AD936" s="756">
        <f t="shared" si="459"/>
        <v>0</v>
      </c>
      <c r="AE936" s="756">
        <f t="shared" si="459"/>
        <v>0</v>
      </c>
      <c r="AF936" s="756">
        <f t="shared" si="459"/>
        <v>0</v>
      </c>
      <c r="AG936" s="756">
        <f t="shared" si="459"/>
        <v>0</v>
      </c>
      <c r="AH936" s="646">
        <f t="shared" si="484"/>
        <v>0</v>
      </c>
      <c r="AI936" s="594"/>
      <c r="AJ936" s="705">
        <f t="shared" si="470"/>
        <v>920</v>
      </c>
      <c r="AK936" s="756">
        <v>0</v>
      </c>
      <c r="AL936" s="756">
        <v>0</v>
      </c>
      <c r="AM936" s="756">
        <v>0</v>
      </c>
      <c r="AN936" s="756">
        <v>0</v>
      </c>
      <c r="AO936" s="756">
        <v>0</v>
      </c>
      <c r="AP936" s="756">
        <v>0</v>
      </c>
      <c r="AQ936" s="756">
        <v>0</v>
      </c>
      <c r="AR936" s="646">
        <f t="shared" si="485"/>
        <v>0</v>
      </c>
      <c r="AS936" s="594"/>
      <c r="AT936" s="705">
        <f t="shared" si="471"/>
        <v>920</v>
      </c>
      <c r="AU936" s="756">
        <v>0</v>
      </c>
      <c r="AV936" s="756">
        <v>0</v>
      </c>
      <c r="AW936" s="756">
        <v>0</v>
      </c>
      <c r="AX936" s="756">
        <v>0</v>
      </c>
      <c r="AY936" s="756">
        <v>0</v>
      </c>
      <c r="AZ936" s="767">
        <f t="shared" si="490"/>
        <v>0</v>
      </c>
      <c r="BA936" s="756">
        <v>0</v>
      </c>
      <c r="BB936" s="756">
        <v>0</v>
      </c>
      <c r="BC936" s="756">
        <v>0</v>
      </c>
      <c r="BD936" s="756">
        <v>0</v>
      </c>
      <c r="BE936" s="767">
        <f t="shared" si="472"/>
        <v>0</v>
      </c>
      <c r="BF936" s="646">
        <f t="shared" si="473"/>
        <v>0</v>
      </c>
      <c r="BG936" s="594"/>
      <c r="BH936" s="705">
        <f t="shared" si="463"/>
        <v>920</v>
      </c>
      <c r="BI936" s="646">
        <f t="shared" si="474"/>
        <v>0</v>
      </c>
      <c r="BJ936" s="594"/>
      <c r="BK936" s="705">
        <f t="shared" si="475"/>
        <v>920</v>
      </c>
      <c r="BL936" s="756">
        <v>0</v>
      </c>
      <c r="BM936" s="756">
        <v>0</v>
      </c>
      <c r="BN936" s="756">
        <v>0</v>
      </c>
      <c r="BO936" s="756">
        <v>0</v>
      </c>
      <c r="BP936" s="756">
        <v>0</v>
      </c>
      <c r="BQ936" s="756">
        <v>0</v>
      </c>
      <c r="BR936" s="756">
        <v>0</v>
      </c>
      <c r="BS936" s="646">
        <f t="shared" si="486"/>
        <v>0</v>
      </c>
      <c r="BT936" s="594"/>
      <c r="BU936" s="705">
        <f t="shared" si="476"/>
        <v>920</v>
      </c>
      <c r="BV936" s="756">
        <v>0</v>
      </c>
      <c r="BW936" s="756">
        <v>0</v>
      </c>
      <c r="BX936" s="756">
        <v>0</v>
      </c>
      <c r="BY936" s="756">
        <v>0</v>
      </c>
      <c r="BZ936" s="756">
        <v>0</v>
      </c>
      <c r="CA936" s="756">
        <v>0</v>
      </c>
      <c r="CB936" s="756">
        <v>0</v>
      </c>
      <c r="CC936" s="646">
        <f t="shared" si="487"/>
        <v>0</v>
      </c>
      <c r="CD936" s="594"/>
      <c r="CE936" s="705">
        <f t="shared" si="464"/>
        <v>920</v>
      </c>
      <c r="CF936" s="756">
        <f t="shared" ref="CF936:CH967" si="492">BV936+BL936</f>
        <v>0</v>
      </c>
      <c r="CG936" s="756">
        <f t="shared" si="492"/>
        <v>0</v>
      </c>
      <c r="CH936" s="756">
        <f t="shared" si="492"/>
        <v>0</v>
      </c>
      <c r="CI936" s="756">
        <f t="shared" si="460"/>
        <v>0</v>
      </c>
      <c r="CJ936" s="756">
        <f t="shared" si="460"/>
        <v>0</v>
      </c>
      <c r="CK936" s="756">
        <f t="shared" si="460"/>
        <v>0</v>
      </c>
      <c r="CL936" s="756">
        <f t="shared" si="460"/>
        <v>0</v>
      </c>
      <c r="CM936" s="646">
        <f t="shared" si="488"/>
        <v>0</v>
      </c>
      <c r="CN936" s="594"/>
      <c r="CO936" s="705">
        <f t="shared" si="465"/>
        <v>920</v>
      </c>
      <c r="CP936" s="756">
        <v>0</v>
      </c>
      <c r="CQ936" s="756">
        <v>0</v>
      </c>
      <c r="CR936" s="756">
        <v>0</v>
      </c>
      <c r="CS936" s="756">
        <v>0</v>
      </c>
      <c r="CT936" s="756">
        <v>0</v>
      </c>
      <c r="CU936" s="756">
        <v>0</v>
      </c>
      <c r="CV936" s="756">
        <v>0</v>
      </c>
      <c r="CW936" s="646">
        <f t="shared" si="489"/>
        <v>0</v>
      </c>
      <c r="CX936" s="685"/>
      <c r="CY936" s="705">
        <f t="shared" si="466"/>
        <v>920</v>
      </c>
      <c r="CZ936" s="756">
        <v>0</v>
      </c>
      <c r="DA936" s="756">
        <v>0</v>
      </c>
      <c r="DB936" s="756">
        <v>0</v>
      </c>
      <c r="DC936" s="756">
        <v>0</v>
      </c>
      <c r="DD936" s="756">
        <v>0</v>
      </c>
      <c r="DE936" s="767">
        <f t="shared" si="477"/>
        <v>0</v>
      </c>
      <c r="DF936" s="756">
        <v>0</v>
      </c>
      <c r="DG936" s="756">
        <v>0</v>
      </c>
      <c r="DH936" s="756">
        <v>0</v>
      </c>
      <c r="DI936" s="756">
        <v>0</v>
      </c>
      <c r="DJ936" s="767">
        <f t="shared" si="478"/>
        <v>0</v>
      </c>
      <c r="DK936" s="715">
        <f t="shared" si="479"/>
        <v>0</v>
      </c>
      <c r="DL936" s="685"/>
      <c r="DM936" s="705">
        <f t="shared" si="467"/>
        <v>920</v>
      </c>
      <c r="DN936" s="715">
        <f t="shared" si="480"/>
        <v>0</v>
      </c>
    </row>
    <row r="937" spans="2:118" x14ac:dyDescent="0.25">
      <c r="B937" s="705">
        <v>921</v>
      </c>
      <c r="C937" s="765">
        <f>(1+_xlfn.XLOOKUP(INT((B937-1)/12)+1,'ZC Curve'!$B$8:$B$107,'ZC Curve'!R$8:R$107,,0))^(1/12)-1</f>
        <v>0</v>
      </c>
      <c r="D937" s="766">
        <f t="shared" si="481"/>
        <v>1</v>
      </c>
      <c r="E937" s="685"/>
      <c r="F937" s="705">
        <v>921</v>
      </c>
      <c r="G937" s="756">
        <v>0</v>
      </c>
      <c r="H937" s="756">
        <v>0</v>
      </c>
      <c r="I937" s="756">
        <v>0</v>
      </c>
      <c r="J937" s="756">
        <v>0</v>
      </c>
      <c r="K937" s="756">
        <v>0</v>
      </c>
      <c r="L937" s="756">
        <v>0</v>
      </c>
      <c r="M937" s="756">
        <v>0</v>
      </c>
      <c r="N937" s="646">
        <f t="shared" si="482"/>
        <v>0</v>
      </c>
      <c r="O937" s="594"/>
      <c r="P937" s="705">
        <f t="shared" si="468"/>
        <v>921</v>
      </c>
      <c r="Q937" s="756">
        <v>0</v>
      </c>
      <c r="R937" s="756">
        <v>0</v>
      </c>
      <c r="S937" s="756">
        <v>0</v>
      </c>
      <c r="T937" s="756">
        <v>0</v>
      </c>
      <c r="U937" s="756">
        <v>0</v>
      </c>
      <c r="V937" s="756">
        <v>0</v>
      </c>
      <c r="W937" s="756">
        <v>0</v>
      </c>
      <c r="X937" s="646">
        <f t="shared" si="483"/>
        <v>0</v>
      </c>
      <c r="Y937" s="594"/>
      <c r="Z937" s="705">
        <f t="shared" si="469"/>
        <v>921</v>
      </c>
      <c r="AA937" s="756">
        <f t="shared" si="491"/>
        <v>0</v>
      </c>
      <c r="AB937" s="756">
        <f t="shared" si="491"/>
        <v>0</v>
      </c>
      <c r="AC937" s="756">
        <f t="shared" si="491"/>
        <v>0</v>
      </c>
      <c r="AD937" s="756">
        <f t="shared" si="459"/>
        <v>0</v>
      </c>
      <c r="AE937" s="756">
        <f t="shared" si="459"/>
        <v>0</v>
      </c>
      <c r="AF937" s="756">
        <f t="shared" si="459"/>
        <v>0</v>
      </c>
      <c r="AG937" s="756">
        <f t="shared" si="459"/>
        <v>0</v>
      </c>
      <c r="AH937" s="646">
        <f t="shared" si="484"/>
        <v>0</v>
      </c>
      <c r="AI937" s="594"/>
      <c r="AJ937" s="705">
        <f t="shared" si="470"/>
        <v>921</v>
      </c>
      <c r="AK937" s="756">
        <v>0</v>
      </c>
      <c r="AL937" s="756">
        <v>0</v>
      </c>
      <c r="AM937" s="756">
        <v>0</v>
      </c>
      <c r="AN937" s="756">
        <v>0</v>
      </c>
      <c r="AO937" s="756">
        <v>0</v>
      </c>
      <c r="AP937" s="756">
        <v>0</v>
      </c>
      <c r="AQ937" s="756">
        <v>0</v>
      </c>
      <c r="AR937" s="646">
        <f t="shared" si="485"/>
        <v>0</v>
      </c>
      <c r="AS937" s="594"/>
      <c r="AT937" s="705">
        <f t="shared" si="471"/>
        <v>921</v>
      </c>
      <c r="AU937" s="756">
        <v>0</v>
      </c>
      <c r="AV937" s="756">
        <v>0</v>
      </c>
      <c r="AW937" s="756">
        <v>0</v>
      </c>
      <c r="AX937" s="756">
        <v>0</v>
      </c>
      <c r="AY937" s="756">
        <v>0</v>
      </c>
      <c r="AZ937" s="767">
        <f t="shared" si="490"/>
        <v>0</v>
      </c>
      <c r="BA937" s="756">
        <v>0</v>
      </c>
      <c r="BB937" s="756">
        <v>0</v>
      </c>
      <c r="BC937" s="756">
        <v>0</v>
      </c>
      <c r="BD937" s="756">
        <v>0</v>
      </c>
      <c r="BE937" s="767">
        <f t="shared" si="472"/>
        <v>0</v>
      </c>
      <c r="BF937" s="646">
        <f t="shared" si="473"/>
        <v>0</v>
      </c>
      <c r="BG937" s="594"/>
      <c r="BH937" s="705">
        <f t="shared" si="463"/>
        <v>921</v>
      </c>
      <c r="BI937" s="646">
        <f t="shared" si="474"/>
        <v>0</v>
      </c>
      <c r="BJ937" s="594"/>
      <c r="BK937" s="705">
        <f t="shared" si="475"/>
        <v>921</v>
      </c>
      <c r="BL937" s="756">
        <v>0</v>
      </c>
      <c r="BM937" s="756">
        <v>0</v>
      </c>
      <c r="BN937" s="756">
        <v>0</v>
      </c>
      <c r="BO937" s="756">
        <v>0</v>
      </c>
      <c r="BP937" s="756">
        <v>0</v>
      </c>
      <c r="BQ937" s="756">
        <v>0</v>
      </c>
      <c r="BR937" s="756">
        <v>0</v>
      </c>
      <c r="BS937" s="646">
        <f t="shared" si="486"/>
        <v>0</v>
      </c>
      <c r="BT937" s="594"/>
      <c r="BU937" s="705">
        <f t="shared" si="476"/>
        <v>921</v>
      </c>
      <c r="BV937" s="756">
        <v>0</v>
      </c>
      <c r="BW937" s="756">
        <v>0</v>
      </c>
      <c r="BX937" s="756">
        <v>0</v>
      </c>
      <c r="BY937" s="756">
        <v>0</v>
      </c>
      <c r="BZ937" s="756">
        <v>0</v>
      </c>
      <c r="CA937" s="756">
        <v>0</v>
      </c>
      <c r="CB937" s="756">
        <v>0</v>
      </c>
      <c r="CC937" s="646">
        <f t="shared" si="487"/>
        <v>0</v>
      </c>
      <c r="CD937" s="594"/>
      <c r="CE937" s="705">
        <f t="shared" si="464"/>
        <v>921</v>
      </c>
      <c r="CF937" s="756">
        <f t="shared" si="492"/>
        <v>0</v>
      </c>
      <c r="CG937" s="756">
        <f t="shared" si="492"/>
        <v>0</v>
      </c>
      <c r="CH937" s="756">
        <f t="shared" si="492"/>
        <v>0</v>
      </c>
      <c r="CI937" s="756">
        <f t="shared" si="460"/>
        <v>0</v>
      </c>
      <c r="CJ937" s="756">
        <f t="shared" si="460"/>
        <v>0</v>
      </c>
      <c r="CK937" s="756">
        <f t="shared" si="460"/>
        <v>0</v>
      </c>
      <c r="CL937" s="756">
        <f t="shared" si="460"/>
        <v>0</v>
      </c>
      <c r="CM937" s="646">
        <f t="shared" si="488"/>
        <v>0</v>
      </c>
      <c r="CN937" s="594"/>
      <c r="CO937" s="705">
        <f t="shared" si="465"/>
        <v>921</v>
      </c>
      <c r="CP937" s="756">
        <v>0</v>
      </c>
      <c r="CQ937" s="756">
        <v>0</v>
      </c>
      <c r="CR937" s="756">
        <v>0</v>
      </c>
      <c r="CS937" s="756">
        <v>0</v>
      </c>
      <c r="CT937" s="756">
        <v>0</v>
      </c>
      <c r="CU937" s="756">
        <v>0</v>
      </c>
      <c r="CV937" s="756">
        <v>0</v>
      </c>
      <c r="CW937" s="646">
        <f t="shared" si="489"/>
        <v>0</v>
      </c>
      <c r="CX937" s="685"/>
      <c r="CY937" s="705">
        <f t="shared" si="466"/>
        <v>921</v>
      </c>
      <c r="CZ937" s="756">
        <v>0</v>
      </c>
      <c r="DA937" s="756">
        <v>0</v>
      </c>
      <c r="DB937" s="756">
        <v>0</v>
      </c>
      <c r="DC937" s="756">
        <v>0</v>
      </c>
      <c r="DD937" s="756">
        <v>0</v>
      </c>
      <c r="DE937" s="767">
        <f t="shared" si="477"/>
        <v>0</v>
      </c>
      <c r="DF937" s="756">
        <v>0</v>
      </c>
      <c r="DG937" s="756">
        <v>0</v>
      </c>
      <c r="DH937" s="756">
        <v>0</v>
      </c>
      <c r="DI937" s="756">
        <v>0</v>
      </c>
      <c r="DJ937" s="767">
        <f t="shared" si="478"/>
        <v>0</v>
      </c>
      <c r="DK937" s="715">
        <f t="shared" si="479"/>
        <v>0</v>
      </c>
      <c r="DL937" s="685"/>
      <c r="DM937" s="705">
        <f t="shared" si="467"/>
        <v>921</v>
      </c>
      <c r="DN937" s="715">
        <f t="shared" si="480"/>
        <v>0</v>
      </c>
    </row>
    <row r="938" spans="2:118" x14ac:dyDescent="0.25">
      <c r="B938" s="705">
        <v>922</v>
      </c>
      <c r="C938" s="765">
        <f>(1+_xlfn.XLOOKUP(INT((B938-1)/12)+1,'ZC Curve'!$B$8:$B$107,'ZC Curve'!R$8:R$107,,0))^(1/12)-1</f>
        <v>0</v>
      </c>
      <c r="D938" s="766">
        <f t="shared" si="481"/>
        <v>1</v>
      </c>
      <c r="E938" s="685"/>
      <c r="F938" s="705">
        <v>922</v>
      </c>
      <c r="G938" s="756">
        <v>0</v>
      </c>
      <c r="H938" s="756">
        <v>0</v>
      </c>
      <c r="I938" s="756">
        <v>0</v>
      </c>
      <c r="J938" s="756">
        <v>0</v>
      </c>
      <c r="K938" s="756">
        <v>0</v>
      </c>
      <c r="L938" s="756">
        <v>0</v>
      </c>
      <c r="M938" s="756">
        <v>0</v>
      </c>
      <c r="N938" s="646">
        <f t="shared" si="482"/>
        <v>0</v>
      </c>
      <c r="O938" s="594"/>
      <c r="P938" s="705">
        <f t="shared" si="468"/>
        <v>922</v>
      </c>
      <c r="Q938" s="756">
        <v>0</v>
      </c>
      <c r="R938" s="756">
        <v>0</v>
      </c>
      <c r="S938" s="756">
        <v>0</v>
      </c>
      <c r="T938" s="756">
        <v>0</v>
      </c>
      <c r="U938" s="756">
        <v>0</v>
      </c>
      <c r="V938" s="756">
        <v>0</v>
      </c>
      <c r="W938" s="756">
        <v>0</v>
      </c>
      <c r="X938" s="646">
        <f t="shared" si="483"/>
        <v>0</v>
      </c>
      <c r="Y938" s="594"/>
      <c r="Z938" s="705">
        <f t="shared" si="469"/>
        <v>922</v>
      </c>
      <c r="AA938" s="756">
        <f t="shared" si="491"/>
        <v>0</v>
      </c>
      <c r="AB938" s="756">
        <f t="shared" si="491"/>
        <v>0</v>
      </c>
      <c r="AC938" s="756">
        <f t="shared" si="491"/>
        <v>0</v>
      </c>
      <c r="AD938" s="756">
        <f t="shared" si="459"/>
        <v>0</v>
      </c>
      <c r="AE938" s="756">
        <f t="shared" si="459"/>
        <v>0</v>
      </c>
      <c r="AF938" s="756">
        <f t="shared" si="459"/>
        <v>0</v>
      </c>
      <c r="AG938" s="756">
        <f t="shared" si="459"/>
        <v>0</v>
      </c>
      <c r="AH938" s="646">
        <f t="shared" si="484"/>
        <v>0</v>
      </c>
      <c r="AI938" s="594"/>
      <c r="AJ938" s="705">
        <f t="shared" si="470"/>
        <v>922</v>
      </c>
      <c r="AK938" s="756">
        <v>0</v>
      </c>
      <c r="AL938" s="756">
        <v>0</v>
      </c>
      <c r="AM938" s="756">
        <v>0</v>
      </c>
      <c r="AN938" s="756">
        <v>0</v>
      </c>
      <c r="AO938" s="756">
        <v>0</v>
      </c>
      <c r="AP938" s="756">
        <v>0</v>
      </c>
      <c r="AQ938" s="756">
        <v>0</v>
      </c>
      <c r="AR938" s="646">
        <f t="shared" si="485"/>
        <v>0</v>
      </c>
      <c r="AS938" s="594"/>
      <c r="AT938" s="705">
        <f t="shared" si="471"/>
        <v>922</v>
      </c>
      <c r="AU938" s="756">
        <v>0</v>
      </c>
      <c r="AV938" s="756">
        <v>0</v>
      </c>
      <c r="AW938" s="756">
        <v>0</v>
      </c>
      <c r="AX938" s="756">
        <v>0</v>
      </c>
      <c r="AY938" s="756">
        <v>0</v>
      </c>
      <c r="AZ938" s="767">
        <f t="shared" si="490"/>
        <v>0</v>
      </c>
      <c r="BA938" s="756">
        <v>0</v>
      </c>
      <c r="BB938" s="756">
        <v>0</v>
      </c>
      <c r="BC938" s="756">
        <v>0</v>
      </c>
      <c r="BD938" s="756">
        <v>0</v>
      </c>
      <c r="BE938" s="767">
        <f t="shared" si="472"/>
        <v>0</v>
      </c>
      <c r="BF938" s="646">
        <f t="shared" si="473"/>
        <v>0</v>
      </c>
      <c r="BG938" s="594"/>
      <c r="BH938" s="705">
        <f t="shared" si="463"/>
        <v>922</v>
      </c>
      <c r="BI938" s="646">
        <f t="shared" si="474"/>
        <v>0</v>
      </c>
      <c r="BJ938" s="594"/>
      <c r="BK938" s="705">
        <f t="shared" si="475"/>
        <v>922</v>
      </c>
      <c r="BL938" s="756">
        <v>0</v>
      </c>
      <c r="BM938" s="756">
        <v>0</v>
      </c>
      <c r="BN938" s="756">
        <v>0</v>
      </c>
      <c r="BO938" s="756">
        <v>0</v>
      </c>
      <c r="BP938" s="756">
        <v>0</v>
      </c>
      <c r="BQ938" s="756">
        <v>0</v>
      </c>
      <c r="BR938" s="756">
        <v>0</v>
      </c>
      <c r="BS938" s="646">
        <f t="shared" si="486"/>
        <v>0</v>
      </c>
      <c r="BT938" s="594"/>
      <c r="BU938" s="705">
        <f t="shared" si="476"/>
        <v>922</v>
      </c>
      <c r="BV938" s="756">
        <v>0</v>
      </c>
      <c r="BW938" s="756">
        <v>0</v>
      </c>
      <c r="BX938" s="756">
        <v>0</v>
      </c>
      <c r="BY938" s="756">
        <v>0</v>
      </c>
      <c r="BZ938" s="756">
        <v>0</v>
      </c>
      <c r="CA938" s="756">
        <v>0</v>
      </c>
      <c r="CB938" s="756">
        <v>0</v>
      </c>
      <c r="CC938" s="646">
        <f t="shared" si="487"/>
        <v>0</v>
      </c>
      <c r="CD938" s="594"/>
      <c r="CE938" s="705">
        <f t="shared" si="464"/>
        <v>922</v>
      </c>
      <c r="CF938" s="756">
        <f t="shared" si="492"/>
        <v>0</v>
      </c>
      <c r="CG938" s="756">
        <f t="shared" si="492"/>
        <v>0</v>
      </c>
      <c r="CH938" s="756">
        <f t="shared" si="492"/>
        <v>0</v>
      </c>
      <c r="CI938" s="756">
        <f t="shared" si="460"/>
        <v>0</v>
      </c>
      <c r="CJ938" s="756">
        <f t="shared" si="460"/>
        <v>0</v>
      </c>
      <c r="CK938" s="756">
        <f t="shared" si="460"/>
        <v>0</v>
      </c>
      <c r="CL938" s="756">
        <f t="shared" si="460"/>
        <v>0</v>
      </c>
      <c r="CM938" s="646">
        <f t="shared" si="488"/>
        <v>0</v>
      </c>
      <c r="CN938" s="594"/>
      <c r="CO938" s="705">
        <f t="shared" si="465"/>
        <v>922</v>
      </c>
      <c r="CP938" s="756">
        <v>0</v>
      </c>
      <c r="CQ938" s="756">
        <v>0</v>
      </c>
      <c r="CR938" s="756">
        <v>0</v>
      </c>
      <c r="CS938" s="756">
        <v>0</v>
      </c>
      <c r="CT938" s="756">
        <v>0</v>
      </c>
      <c r="CU938" s="756">
        <v>0</v>
      </c>
      <c r="CV938" s="756">
        <v>0</v>
      </c>
      <c r="CW938" s="646">
        <f t="shared" si="489"/>
        <v>0</v>
      </c>
      <c r="CX938" s="685"/>
      <c r="CY938" s="705">
        <f t="shared" si="466"/>
        <v>922</v>
      </c>
      <c r="CZ938" s="756">
        <v>0</v>
      </c>
      <c r="DA938" s="756">
        <v>0</v>
      </c>
      <c r="DB938" s="756">
        <v>0</v>
      </c>
      <c r="DC938" s="756">
        <v>0</v>
      </c>
      <c r="DD938" s="756">
        <v>0</v>
      </c>
      <c r="DE938" s="767">
        <f t="shared" si="477"/>
        <v>0</v>
      </c>
      <c r="DF938" s="756">
        <v>0</v>
      </c>
      <c r="DG938" s="756">
        <v>0</v>
      </c>
      <c r="DH938" s="756">
        <v>0</v>
      </c>
      <c r="DI938" s="756">
        <v>0</v>
      </c>
      <c r="DJ938" s="767">
        <f t="shared" si="478"/>
        <v>0</v>
      </c>
      <c r="DK938" s="715">
        <f t="shared" si="479"/>
        <v>0</v>
      </c>
      <c r="DL938" s="685"/>
      <c r="DM938" s="705">
        <f t="shared" si="467"/>
        <v>922</v>
      </c>
      <c r="DN938" s="715">
        <f t="shared" si="480"/>
        <v>0</v>
      </c>
    </row>
    <row r="939" spans="2:118" x14ac:dyDescent="0.25">
      <c r="B939" s="705">
        <v>923</v>
      </c>
      <c r="C939" s="765">
        <f>(1+_xlfn.XLOOKUP(INT((B939-1)/12)+1,'ZC Curve'!$B$8:$B$107,'ZC Curve'!R$8:R$107,,0))^(1/12)-1</f>
        <v>0</v>
      </c>
      <c r="D939" s="766">
        <f t="shared" si="481"/>
        <v>1</v>
      </c>
      <c r="E939" s="685"/>
      <c r="F939" s="705">
        <v>923</v>
      </c>
      <c r="G939" s="756">
        <v>0</v>
      </c>
      <c r="H939" s="756">
        <v>0</v>
      </c>
      <c r="I939" s="756">
        <v>0</v>
      </c>
      <c r="J939" s="756">
        <v>0</v>
      </c>
      <c r="K939" s="756">
        <v>0</v>
      </c>
      <c r="L939" s="756">
        <v>0</v>
      </c>
      <c r="M939" s="756">
        <v>0</v>
      </c>
      <c r="N939" s="646">
        <f t="shared" si="482"/>
        <v>0</v>
      </c>
      <c r="O939" s="594"/>
      <c r="P939" s="705">
        <f t="shared" si="468"/>
        <v>923</v>
      </c>
      <c r="Q939" s="756">
        <v>0</v>
      </c>
      <c r="R939" s="756">
        <v>0</v>
      </c>
      <c r="S939" s="756">
        <v>0</v>
      </c>
      <c r="T939" s="756">
        <v>0</v>
      </c>
      <c r="U939" s="756">
        <v>0</v>
      </c>
      <c r="V939" s="756">
        <v>0</v>
      </c>
      <c r="W939" s="756">
        <v>0</v>
      </c>
      <c r="X939" s="646">
        <f t="shared" si="483"/>
        <v>0</v>
      </c>
      <c r="Y939" s="594"/>
      <c r="Z939" s="705">
        <f t="shared" si="469"/>
        <v>923</v>
      </c>
      <c r="AA939" s="756">
        <f t="shared" si="491"/>
        <v>0</v>
      </c>
      <c r="AB939" s="756">
        <f t="shared" si="491"/>
        <v>0</v>
      </c>
      <c r="AC939" s="756">
        <f t="shared" si="491"/>
        <v>0</v>
      </c>
      <c r="AD939" s="756">
        <f t="shared" si="459"/>
        <v>0</v>
      </c>
      <c r="AE939" s="756">
        <f t="shared" si="459"/>
        <v>0</v>
      </c>
      <c r="AF939" s="756">
        <f t="shared" si="459"/>
        <v>0</v>
      </c>
      <c r="AG939" s="756">
        <f t="shared" si="459"/>
        <v>0</v>
      </c>
      <c r="AH939" s="646">
        <f t="shared" si="484"/>
        <v>0</v>
      </c>
      <c r="AI939" s="594"/>
      <c r="AJ939" s="705">
        <f t="shared" si="470"/>
        <v>923</v>
      </c>
      <c r="AK939" s="756">
        <v>0</v>
      </c>
      <c r="AL939" s="756">
        <v>0</v>
      </c>
      <c r="AM939" s="756">
        <v>0</v>
      </c>
      <c r="AN939" s="756">
        <v>0</v>
      </c>
      <c r="AO939" s="756">
        <v>0</v>
      </c>
      <c r="AP939" s="756">
        <v>0</v>
      </c>
      <c r="AQ939" s="756">
        <v>0</v>
      </c>
      <c r="AR939" s="646">
        <f t="shared" si="485"/>
        <v>0</v>
      </c>
      <c r="AS939" s="594"/>
      <c r="AT939" s="705">
        <f t="shared" si="471"/>
        <v>923</v>
      </c>
      <c r="AU939" s="756">
        <v>0</v>
      </c>
      <c r="AV939" s="756">
        <v>0</v>
      </c>
      <c r="AW939" s="756">
        <v>0</v>
      </c>
      <c r="AX939" s="756">
        <v>0</v>
      </c>
      <c r="AY939" s="756">
        <v>0</v>
      </c>
      <c r="AZ939" s="767">
        <f t="shared" si="490"/>
        <v>0</v>
      </c>
      <c r="BA939" s="756">
        <v>0</v>
      </c>
      <c r="BB939" s="756">
        <v>0</v>
      </c>
      <c r="BC939" s="756">
        <v>0</v>
      </c>
      <c r="BD939" s="756">
        <v>0</v>
      </c>
      <c r="BE939" s="767">
        <f t="shared" si="472"/>
        <v>0</v>
      </c>
      <c r="BF939" s="646">
        <f t="shared" si="473"/>
        <v>0</v>
      </c>
      <c r="BG939" s="594"/>
      <c r="BH939" s="705">
        <f t="shared" si="463"/>
        <v>923</v>
      </c>
      <c r="BI939" s="646">
        <f t="shared" si="474"/>
        <v>0</v>
      </c>
      <c r="BJ939" s="594"/>
      <c r="BK939" s="705">
        <f t="shared" si="475"/>
        <v>923</v>
      </c>
      <c r="BL939" s="756">
        <v>0</v>
      </c>
      <c r="BM939" s="756">
        <v>0</v>
      </c>
      <c r="BN939" s="756">
        <v>0</v>
      </c>
      <c r="BO939" s="756">
        <v>0</v>
      </c>
      <c r="BP939" s="756">
        <v>0</v>
      </c>
      <c r="BQ939" s="756">
        <v>0</v>
      </c>
      <c r="BR939" s="756">
        <v>0</v>
      </c>
      <c r="BS939" s="646">
        <f t="shared" si="486"/>
        <v>0</v>
      </c>
      <c r="BT939" s="594"/>
      <c r="BU939" s="705">
        <f t="shared" si="476"/>
        <v>923</v>
      </c>
      <c r="BV939" s="756">
        <v>0</v>
      </c>
      <c r="BW939" s="756">
        <v>0</v>
      </c>
      <c r="BX939" s="756">
        <v>0</v>
      </c>
      <c r="BY939" s="756">
        <v>0</v>
      </c>
      <c r="BZ939" s="756">
        <v>0</v>
      </c>
      <c r="CA939" s="756">
        <v>0</v>
      </c>
      <c r="CB939" s="756">
        <v>0</v>
      </c>
      <c r="CC939" s="646">
        <f t="shared" si="487"/>
        <v>0</v>
      </c>
      <c r="CD939" s="594"/>
      <c r="CE939" s="705">
        <f t="shared" si="464"/>
        <v>923</v>
      </c>
      <c r="CF939" s="756">
        <f t="shared" si="492"/>
        <v>0</v>
      </c>
      <c r="CG939" s="756">
        <f t="shared" si="492"/>
        <v>0</v>
      </c>
      <c r="CH939" s="756">
        <f t="shared" si="492"/>
        <v>0</v>
      </c>
      <c r="CI939" s="756">
        <f t="shared" si="460"/>
        <v>0</v>
      </c>
      <c r="CJ939" s="756">
        <f t="shared" si="460"/>
        <v>0</v>
      </c>
      <c r="CK939" s="756">
        <f t="shared" si="460"/>
        <v>0</v>
      </c>
      <c r="CL939" s="756">
        <f t="shared" si="460"/>
        <v>0</v>
      </c>
      <c r="CM939" s="646">
        <f t="shared" si="488"/>
        <v>0</v>
      </c>
      <c r="CN939" s="594"/>
      <c r="CO939" s="705">
        <f t="shared" si="465"/>
        <v>923</v>
      </c>
      <c r="CP939" s="756">
        <v>0</v>
      </c>
      <c r="CQ939" s="756">
        <v>0</v>
      </c>
      <c r="CR939" s="756">
        <v>0</v>
      </c>
      <c r="CS939" s="756">
        <v>0</v>
      </c>
      <c r="CT939" s="756">
        <v>0</v>
      </c>
      <c r="CU939" s="756">
        <v>0</v>
      </c>
      <c r="CV939" s="756">
        <v>0</v>
      </c>
      <c r="CW939" s="646">
        <f t="shared" si="489"/>
        <v>0</v>
      </c>
      <c r="CX939" s="685"/>
      <c r="CY939" s="705">
        <f t="shared" si="466"/>
        <v>923</v>
      </c>
      <c r="CZ939" s="756">
        <v>0</v>
      </c>
      <c r="DA939" s="756">
        <v>0</v>
      </c>
      <c r="DB939" s="756">
        <v>0</v>
      </c>
      <c r="DC939" s="756">
        <v>0</v>
      </c>
      <c r="DD939" s="756">
        <v>0</v>
      </c>
      <c r="DE939" s="767">
        <f t="shared" si="477"/>
        <v>0</v>
      </c>
      <c r="DF939" s="756">
        <v>0</v>
      </c>
      <c r="DG939" s="756">
        <v>0</v>
      </c>
      <c r="DH939" s="756">
        <v>0</v>
      </c>
      <c r="DI939" s="756">
        <v>0</v>
      </c>
      <c r="DJ939" s="767">
        <f t="shared" si="478"/>
        <v>0</v>
      </c>
      <c r="DK939" s="715">
        <f t="shared" si="479"/>
        <v>0</v>
      </c>
      <c r="DL939" s="685"/>
      <c r="DM939" s="705">
        <f t="shared" si="467"/>
        <v>923</v>
      </c>
      <c r="DN939" s="715">
        <f t="shared" si="480"/>
        <v>0</v>
      </c>
    </row>
    <row r="940" spans="2:118" x14ac:dyDescent="0.25">
      <c r="B940" s="705">
        <v>924</v>
      </c>
      <c r="C940" s="765">
        <f>(1+_xlfn.XLOOKUP(INT((B940-1)/12)+1,'ZC Curve'!$B$8:$B$107,'ZC Curve'!R$8:R$107,,0))^(1/12)-1</f>
        <v>0</v>
      </c>
      <c r="D940" s="766">
        <f t="shared" si="481"/>
        <v>1</v>
      </c>
      <c r="E940" s="685"/>
      <c r="F940" s="705">
        <v>924</v>
      </c>
      <c r="G940" s="756">
        <v>0</v>
      </c>
      <c r="H940" s="756">
        <v>0</v>
      </c>
      <c r="I940" s="756">
        <v>0</v>
      </c>
      <c r="J940" s="756">
        <v>0</v>
      </c>
      <c r="K940" s="756">
        <v>0</v>
      </c>
      <c r="L940" s="756">
        <v>0</v>
      </c>
      <c r="M940" s="756">
        <v>0</v>
      </c>
      <c r="N940" s="646">
        <f t="shared" si="482"/>
        <v>0</v>
      </c>
      <c r="O940" s="594"/>
      <c r="P940" s="705">
        <f t="shared" si="468"/>
        <v>924</v>
      </c>
      <c r="Q940" s="756">
        <v>0</v>
      </c>
      <c r="R940" s="756">
        <v>0</v>
      </c>
      <c r="S940" s="756">
        <v>0</v>
      </c>
      <c r="T940" s="756">
        <v>0</v>
      </c>
      <c r="U940" s="756">
        <v>0</v>
      </c>
      <c r="V940" s="756">
        <v>0</v>
      </c>
      <c r="W940" s="756">
        <v>0</v>
      </c>
      <c r="X940" s="646">
        <f t="shared" si="483"/>
        <v>0</v>
      </c>
      <c r="Y940" s="594"/>
      <c r="Z940" s="705">
        <f t="shared" si="469"/>
        <v>924</v>
      </c>
      <c r="AA940" s="756">
        <f t="shared" si="491"/>
        <v>0</v>
      </c>
      <c r="AB940" s="756">
        <f t="shared" si="491"/>
        <v>0</v>
      </c>
      <c r="AC940" s="756">
        <f t="shared" si="491"/>
        <v>0</v>
      </c>
      <c r="AD940" s="756">
        <f t="shared" si="459"/>
        <v>0</v>
      </c>
      <c r="AE940" s="756">
        <f t="shared" si="459"/>
        <v>0</v>
      </c>
      <c r="AF940" s="756">
        <f t="shared" si="459"/>
        <v>0</v>
      </c>
      <c r="AG940" s="756">
        <f t="shared" si="459"/>
        <v>0</v>
      </c>
      <c r="AH940" s="646">
        <f t="shared" si="484"/>
        <v>0</v>
      </c>
      <c r="AI940" s="594"/>
      <c r="AJ940" s="705">
        <f t="shared" si="470"/>
        <v>924</v>
      </c>
      <c r="AK940" s="756">
        <v>0</v>
      </c>
      <c r="AL940" s="756">
        <v>0</v>
      </c>
      <c r="AM940" s="756">
        <v>0</v>
      </c>
      <c r="AN940" s="756">
        <v>0</v>
      </c>
      <c r="AO940" s="756">
        <v>0</v>
      </c>
      <c r="AP940" s="756">
        <v>0</v>
      </c>
      <c r="AQ940" s="756">
        <v>0</v>
      </c>
      <c r="AR940" s="646">
        <f t="shared" si="485"/>
        <v>0</v>
      </c>
      <c r="AS940" s="594"/>
      <c r="AT940" s="705">
        <f t="shared" si="471"/>
        <v>924</v>
      </c>
      <c r="AU940" s="756">
        <v>0</v>
      </c>
      <c r="AV940" s="756">
        <v>0</v>
      </c>
      <c r="AW940" s="756">
        <v>0</v>
      </c>
      <c r="AX940" s="756">
        <v>0</v>
      </c>
      <c r="AY940" s="756">
        <v>0</v>
      </c>
      <c r="AZ940" s="767">
        <f t="shared" si="490"/>
        <v>0</v>
      </c>
      <c r="BA940" s="756">
        <v>0</v>
      </c>
      <c r="BB940" s="756">
        <v>0</v>
      </c>
      <c r="BC940" s="756">
        <v>0</v>
      </c>
      <c r="BD940" s="756">
        <v>0</v>
      </c>
      <c r="BE940" s="767">
        <f t="shared" si="472"/>
        <v>0</v>
      </c>
      <c r="BF940" s="646">
        <f t="shared" si="473"/>
        <v>0</v>
      </c>
      <c r="BG940" s="594"/>
      <c r="BH940" s="705">
        <f t="shared" si="463"/>
        <v>924</v>
      </c>
      <c r="BI940" s="646">
        <f t="shared" si="474"/>
        <v>0</v>
      </c>
      <c r="BJ940" s="594"/>
      <c r="BK940" s="705">
        <f t="shared" si="475"/>
        <v>924</v>
      </c>
      <c r="BL940" s="756">
        <v>0</v>
      </c>
      <c r="BM940" s="756">
        <v>0</v>
      </c>
      <c r="BN940" s="756">
        <v>0</v>
      </c>
      <c r="BO940" s="756">
        <v>0</v>
      </c>
      <c r="BP940" s="756">
        <v>0</v>
      </c>
      <c r="BQ940" s="756">
        <v>0</v>
      </c>
      <c r="BR940" s="756">
        <v>0</v>
      </c>
      <c r="BS940" s="646">
        <f t="shared" si="486"/>
        <v>0</v>
      </c>
      <c r="BT940" s="594"/>
      <c r="BU940" s="705">
        <f t="shared" si="476"/>
        <v>924</v>
      </c>
      <c r="BV940" s="756">
        <v>0</v>
      </c>
      <c r="BW940" s="756">
        <v>0</v>
      </c>
      <c r="BX940" s="756">
        <v>0</v>
      </c>
      <c r="BY940" s="756">
        <v>0</v>
      </c>
      <c r="BZ940" s="756">
        <v>0</v>
      </c>
      <c r="CA940" s="756">
        <v>0</v>
      </c>
      <c r="CB940" s="756">
        <v>0</v>
      </c>
      <c r="CC940" s="646">
        <f t="shared" si="487"/>
        <v>0</v>
      </c>
      <c r="CD940" s="594"/>
      <c r="CE940" s="705">
        <f t="shared" si="464"/>
        <v>924</v>
      </c>
      <c r="CF940" s="756">
        <f t="shared" si="492"/>
        <v>0</v>
      </c>
      <c r="CG940" s="756">
        <f t="shared" si="492"/>
        <v>0</v>
      </c>
      <c r="CH940" s="756">
        <f t="shared" si="492"/>
        <v>0</v>
      </c>
      <c r="CI940" s="756">
        <f t="shared" si="460"/>
        <v>0</v>
      </c>
      <c r="CJ940" s="756">
        <f t="shared" si="460"/>
        <v>0</v>
      </c>
      <c r="CK940" s="756">
        <f t="shared" si="460"/>
        <v>0</v>
      </c>
      <c r="CL940" s="756">
        <f t="shared" si="460"/>
        <v>0</v>
      </c>
      <c r="CM940" s="646">
        <f t="shared" si="488"/>
        <v>0</v>
      </c>
      <c r="CN940" s="594"/>
      <c r="CO940" s="705">
        <f t="shared" si="465"/>
        <v>924</v>
      </c>
      <c r="CP940" s="756">
        <v>0</v>
      </c>
      <c r="CQ940" s="756">
        <v>0</v>
      </c>
      <c r="CR940" s="756">
        <v>0</v>
      </c>
      <c r="CS940" s="756">
        <v>0</v>
      </c>
      <c r="CT940" s="756">
        <v>0</v>
      </c>
      <c r="CU940" s="756">
        <v>0</v>
      </c>
      <c r="CV940" s="756">
        <v>0</v>
      </c>
      <c r="CW940" s="646">
        <f t="shared" si="489"/>
        <v>0</v>
      </c>
      <c r="CX940" s="685"/>
      <c r="CY940" s="705">
        <f t="shared" si="466"/>
        <v>924</v>
      </c>
      <c r="CZ940" s="756">
        <v>0</v>
      </c>
      <c r="DA940" s="756">
        <v>0</v>
      </c>
      <c r="DB940" s="756">
        <v>0</v>
      </c>
      <c r="DC940" s="756">
        <v>0</v>
      </c>
      <c r="DD940" s="756">
        <v>0</v>
      </c>
      <c r="DE940" s="767">
        <f t="shared" si="477"/>
        <v>0</v>
      </c>
      <c r="DF940" s="756">
        <v>0</v>
      </c>
      <c r="DG940" s="756">
        <v>0</v>
      </c>
      <c r="DH940" s="756">
        <v>0</v>
      </c>
      <c r="DI940" s="756">
        <v>0</v>
      </c>
      <c r="DJ940" s="767">
        <f t="shared" si="478"/>
        <v>0</v>
      </c>
      <c r="DK940" s="715">
        <f t="shared" si="479"/>
        <v>0</v>
      </c>
      <c r="DL940" s="685"/>
      <c r="DM940" s="705">
        <f t="shared" si="467"/>
        <v>924</v>
      </c>
      <c r="DN940" s="715">
        <f t="shared" si="480"/>
        <v>0</v>
      </c>
    </row>
    <row r="941" spans="2:118" x14ac:dyDescent="0.25">
      <c r="B941" s="705">
        <v>925</v>
      </c>
      <c r="C941" s="765">
        <f>(1+_xlfn.XLOOKUP(INT((B941-1)/12)+1,'ZC Curve'!$B$8:$B$107,'ZC Curve'!R$8:R$107,,0))^(1/12)-1</f>
        <v>0</v>
      </c>
      <c r="D941" s="766">
        <f t="shared" si="481"/>
        <v>1</v>
      </c>
      <c r="E941" s="685"/>
      <c r="F941" s="705">
        <v>925</v>
      </c>
      <c r="G941" s="756">
        <v>0</v>
      </c>
      <c r="H941" s="756">
        <v>0</v>
      </c>
      <c r="I941" s="756">
        <v>0</v>
      </c>
      <c r="J941" s="756">
        <v>0</v>
      </c>
      <c r="K941" s="756">
        <v>0</v>
      </c>
      <c r="L941" s="756">
        <v>0</v>
      </c>
      <c r="M941" s="756">
        <v>0</v>
      </c>
      <c r="N941" s="646">
        <f t="shared" si="482"/>
        <v>0</v>
      </c>
      <c r="O941" s="594"/>
      <c r="P941" s="705">
        <f t="shared" si="468"/>
        <v>925</v>
      </c>
      <c r="Q941" s="756">
        <v>0</v>
      </c>
      <c r="R941" s="756">
        <v>0</v>
      </c>
      <c r="S941" s="756">
        <v>0</v>
      </c>
      <c r="T941" s="756">
        <v>0</v>
      </c>
      <c r="U941" s="756">
        <v>0</v>
      </c>
      <c r="V941" s="756">
        <v>0</v>
      </c>
      <c r="W941" s="756">
        <v>0</v>
      </c>
      <c r="X941" s="646">
        <f t="shared" si="483"/>
        <v>0</v>
      </c>
      <c r="Y941" s="594"/>
      <c r="Z941" s="705">
        <f t="shared" si="469"/>
        <v>925</v>
      </c>
      <c r="AA941" s="756">
        <f t="shared" si="491"/>
        <v>0</v>
      </c>
      <c r="AB941" s="756">
        <f t="shared" si="491"/>
        <v>0</v>
      </c>
      <c r="AC941" s="756">
        <f t="shared" si="491"/>
        <v>0</v>
      </c>
      <c r="AD941" s="756">
        <f t="shared" si="459"/>
        <v>0</v>
      </c>
      <c r="AE941" s="756">
        <f t="shared" si="459"/>
        <v>0</v>
      </c>
      <c r="AF941" s="756">
        <f t="shared" si="459"/>
        <v>0</v>
      </c>
      <c r="AG941" s="756">
        <f t="shared" si="459"/>
        <v>0</v>
      </c>
      <c r="AH941" s="646">
        <f t="shared" si="484"/>
        <v>0</v>
      </c>
      <c r="AI941" s="594"/>
      <c r="AJ941" s="705">
        <f t="shared" si="470"/>
        <v>925</v>
      </c>
      <c r="AK941" s="756">
        <v>0</v>
      </c>
      <c r="AL941" s="756">
        <v>0</v>
      </c>
      <c r="AM941" s="756">
        <v>0</v>
      </c>
      <c r="AN941" s="756">
        <v>0</v>
      </c>
      <c r="AO941" s="756">
        <v>0</v>
      </c>
      <c r="AP941" s="756">
        <v>0</v>
      </c>
      <c r="AQ941" s="756">
        <v>0</v>
      </c>
      <c r="AR941" s="646">
        <f t="shared" si="485"/>
        <v>0</v>
      </c>
      <c r="AS941" s="594"/>
      <c r="AT941" s="705">
        <f t="shared" si="471"/>
        <v>925</v>
      </c>
      <c r="AU941" s="756">
        <v>0</v>
      </c>
      <c r="AV941" s="756">
        <v>0</v>
      </c>
      <c r="AW941" s="756">
        <v>0</v>
      </c>
      <c r="AX941" s="756">
        <v>0</v>
      </c>
      <c r="AY941" s="756">
        <v>0</v>
      </c>
      <c r="AZ941" s="767">
        <f t="shared" si="490"/>
        <v>0</v>
      </c>
      <c r="BA941" s="756">
        <v>0</v>
      </c>
      <c r="BB941" s="756">
        <v>0</v>
      </c>
      <c r="BC941" s="756">
        <v>0</v>
      </c>
      <c r="BD941" s="756">
        <v>0</v>
      </c>
      <c r="BE941" s="767">
        <f t="shared" si="472"/>
        <v>0</v>
      </c>
      <c r="BF941" s="646">
        <f t="shared" si="473"/>
        <v>0</v>
      </c>
      <c r="BG941" s="594"/>
      <c r="BH941" s="705">
        <f t="shared" si="463"/>
        <v>925</v>
      </c>
      <c r="BI941" s="646">
        <f t="shared" si="474"/>
        <v>0</v>
      </c>
      <c r="BJ941" s="594"/>
      <c r="BK941" s="705">
        <f t="shared" si="475"/>
        <v>925</v>
      </c>
      <c r="BL941" s="756">
        <v>0</v>
      </c>
      <c r="BM941" s="756">
        <v>0</v>
      </c>
      <c r="BN941" s="756">
        <v>0</v>
      </c>
      <c r="BO941" s="756">
        <v>0</v>
      </c>
      <c r="BP941" s="756">
        <v>0</v>
      </c>
      <c r="BQ941" s="756">
        <v>0</v>
      </c>
      <c r="BR941" s="756">
        <v>0</v>
      </c>
      <c r="BS941" s="646">
        <f t="shared" si="486"/>
        <v>0</v>
      </c>
      <c r="BT941" s="594"/>
      <c r="BU941" s="705">
        <f t="shared" si="476"/>
        <v>925</v>
      </c>
      <c r="BV941" s="756">
        <v>0</v>
      </c>
      <c r="BW941" s="756">
        <v>0</v>
      </c>
      <c r="BX941" s="756">
        <v>0</v>
      </c>
      <c r="BY941" s="756">
        <v>0</v>
      </c>
      <c r="BZ941" s="756">
        <v>0</v>
      </c>
      <c r="CA941" s="756">
        <v>0</v>
      </c>
      <c r="CB941" s="756">
        <v>0</v>
      </c>
      <c r="CC941" s="646">
        <f t="shared" si="487"/>
        <v>0</v>
      </c>
      <c r="CD941" s="594"/>
      <c r="CE941" s="705">
        <f t="shared" si="464"/>
        <v>925</v>
      </c>
      <c r="CF941" s="756">
        <f t="shared" si="492"/>
        <v>0</v>
      </c>
      <c r="CG941" s="756">
        <f t="shared" si="492"/>
        <v>0</v>
      </c>
      <c r="CH941" s="756">
        <f t="shared" si="492"/>
        <v>0</v>
      </c>
      <c r="CI941" s="756">
        <f t="shared" si="460"/>
        <v>0</v>
      </c>
      <c r="CJ941" s="756">
        <f t="shared" si="460"/>
        <v>0</v>
      </c>
      <c r="CK941" s="756">
        <f t="shared" si="460"/>
        <v>0</v>
      </c>
      <c r="CL941" s="756">
        <f t="shared" si="460"/>
        <v>0</v>
      </c>
      <c r="CM941" s="646">
        <f t="shared" si="488"/>
        <v>0</v>
      </c>
      <c r="CN941" s="594"/>
      <c r="CO941" s="705">
        <f t="shared" si="465"/>
        <v>925</v>
      </c>
      <c r="CP941" s="756">
        <v>0</v>
      </c>
      <c r="CQ941" s="756">
        <v>0</v>
      </c>
      <c r="CR941" s="756">
        <v>0</v>
      </c>
      <c r="CS941" s="756">
        <v>0</v>
      </c>
      <c r="CT941" s="756">
        <v>0</v>
      </c>
      <c r="CU941" s="756">
        <v>0</v>
      </c>
      <c r="CV941" s="756">
        <v>0</v>
      </c>
      <c r="CW941" s="646">
        <f t="shared" si="489"/>
        <v>0</v>
      </c>
      <c r="CX941" s="685"/>
      <c r="CY941" s="705">
        <f t="shared" si="466"/>
        <v>925</v>
      </c>
      <c r="CZ941" s="756">
        <v>0</v>
      </c>
      <c r="DA941" s="756">
        <v>0</v>
      </c>
      <c r="DB941" s="756">
        <v>0</v>
      </c>
      <c r="DC941" s="756">
        <v>0</v>
      </c>
      <c r="DD941" s="756">
        <v>0</v>
      </c>
      <c r="DE941" s="767">
        <f t="shared" si="477"/>
        <v>0</v>
      </c>
      <c r="DF941" s="756">
        <v>0</v>
      </c>
      <c r="DG941" s="756">
        <v>0</v>
      </c>
      <c r="DH941" s="756">
        <v>0</v>
      </c>
      <c r="DI941" s="756">
        <v>0</v>
      </c>
      <c r="DJ941" s="767">
        <f t="shared" si="478"/>
        <v>0</v>
      </c>
      <c r="DK941" s="715">
        <f t="shared" si="479"/>
        <v>0</v>
      </c>
      <c r="DL941" s="685"/>
      <c r="DM941" s="705">
        <f t="shared" si="467"/>
        <v>925</v>
      </c>
      <c r="DN941" s="715">
        <f t="shared" si="480"/>
        <v>0</v>
      </c>
    </row>
    <row r="942" spans="2:118" x14ac:dyDescent="0.25">
      <c r="B942" s="705">
        <v>926</v>
      </c>
      <c r="C942" s="765">
        <f>(1+_xlfn.XLOOKUP(INT((B942-1)/12)+1,'ZC Curve'!$B$8:$B$107,'ZC Curve'!R$8:R$107,,0))^(1/12)-1</f>
        <v>0</v>
      </c>
      <c r="D942" s="766">
        <f t="shared" si="481"/>
        <v>1</v>
      </c>
      <c r="E942" s="685"/>
      <c r="F942" s="705">
        <v>926</v>
      </c>
      <c r="G942" s="756">
        <v>0</v>
      </c>
      <c r="H942" s="756">
        <v>0</v>
      </c>
      <c r="I942" s="756">
        <v>0</v>
      </c>
      <c r="J942" s="756">
        <v>0</v>
      </c>
      <c r="K942" s="756">
        <v>0</v>
      </c>
      <c r="L942" s="756">
        <v>0</v>
      </c>
      <c r="M942" s="756">
        <v>0</v>
      </c>
      <c r="N942" s="646">
        <f t="shared" si="482"/>
        <v>0</v>
      </c>
      <c r="O942" s="594"/>
      <c r="P942" s="705">
        <f t="shared" si="468"/>
        <v>926</v>
      </c>
      <c r="Q942" s="756">
        <v>0</v>
      </c>
      <c r="R942" s="756">
        <v>0</v>
      </c>
      <c r="S942" s="756">
        <v>0</v>
      </c>
      <c r="T942" s="756">
        <v>0</v>
      </c>
      <c r="U942" s="756">
        <v>0</v>
      </c>
      <c r="V942" s="756">
        <v>0</v>
      </c>
      <c r="W942" s="756">
        <v>0</v>
      </c>
      <c r="X942" s="646">
        <f t="shared" si="483"/>
        <v>0</v>
      </c>
      <c r="Y942" s="594"/>
      <c r="Z942" s="705">
        <f t="shared" si="469"/>
        <v>926</v>
      </c>
      <c r="AA942" s="756">
        <f t="shared" si="491"/>
        <v>0</v>
      </c>
      <c r="AB942" s="756">
        <f t="shared" si="491"/>
        <v>0</v>
      </c>
      <c r="AC942" s="756">
        <f t="shared" si="491"/>
        <v>0</v>
      </c>
      <c r="AD942" s="756">
        <f t="shared" si="459"/>
        <v>0</v>
      </c>
      <c r="AE942" s="756">
        <f t="shared" si="459"/>
        <v>0</v>
      </c>
      <c r="AF942" s="756">
        <f t="shared" si="459"/>
        <v>0</v>
      </c>
      <c r="AG942" s="756">
        <f t="shared" si="459"/>
        <v>0</v>
      </c>
      <c r="AH942" s="646">
        <f t="shared" si="484"/>
        <v>0</v>
      </c>
      <c r="AI942" s="594"/>
      <c r="AJ942" s="705">
        <f t="shared" si="470"/>
        <v>926</v>
      </c>
      <c r="AK942" s="756">
        <v>0</v>
      </c>
      <c r="AL942" s="756">
        <v>0</v>
      </c>
      <c r="AM942" s="756">
        <v>0</v>
      </c>
      <c r="AN942" s="756">
        <v>0</v>
      </c>
      <c r="AO942" s="756">
        <v>0</v>
      </c>
      <c r="AP942" s="756">
        <v>0</v>
      </c>
      <c r="AQ942" s="756">
        <v>0</v>
      </c>
      <c r="AR942" s="646">
        <f t="shared" si="485"/>
        <v>0</v>
      </c>
      <c r="AS942" s="594"/>
      <c r="AT942" s="705">
        <f t="shared" si="471"/>
        <v>926</v>
      </c>
      <c r="AU942" s="756">
        <v>0</v>
      </c>
      <c r="AV942" s="756">
        <v>0</v>
      </c>
      <c r="AW942" s="756">
        <v>0</v>
      </c>
      <c r="AX942" s="756">
        <v>0</v>
      </c>
      <c r="AY942" s="756">
        <v>0</v>
      </c>
      <c r="AZ942" s="767">
        <f t="shared" si="490"/>
        <v>0</v>
      </c>
      <c r="BA942" s="756">
        <v>0</v>
      </c>
      <c r="BB942" s="756">
        <v>0</v>
      </c>
      <c r="BC942" s="756">
        <v>0</v>
      </c>
      <c r="BD942" s="756">
        <v>0</v>
      </c>
      <c r="BE942" s="767">
        <f t="shared" si="472"/>
        <v>0</v>
      </c>
      <c r="BF942" s="646">
        <f t="shared" si="473"/>
        <v>0</v>
      </c>
      <c r="BG942" s="594"/>
      <c r="BH942" s="705">
        <f t="shared" si="463"/>
        <v>926</v>
      </c>
      <c r="BI942" s="646">
        <f t="shared" si="474"/>
        <v>0</v>
      </c>
      <c r="BJ942" s="594"/>
      <c r="BK942" s="705">
        <f t="shared" si="475"/>
        <v>926</v>
      </c>
      <c r="BL942" s="756">
        <v>0</v>
      </c>
      <c r="BM942" s="756">
        <v>0</v>
      </c>
      <c r="BN942" s="756">
        <v>0</v>
      </c>
      <c r="BO942" s="756">
        <v>0</v>
      </c>
      <c r="BP942" s="756">
        <v>0</v>
      </c>
      <c r="BQ942" s="756">
        <v>0</v>
      </c>
      <c r="BR942" s="756">
        <v>0</v>
      </c>
      <c r="BS942" s="646">
        <f t="shared" si="486"/>
        <v>0</v>
      </c>
      <c r="BT942" s="594"/>
      <c r="BU942" s="705">
        <f t="shared" si="476"/>
        <v>926</v>
      </c>
      <c r="BV942" s="756">
        <v>0</v>
      </c>
      <c r="BW942" s="756">
        <v>0</v>
      </c>
      <c r="BX942" s="756">
        <v>0</v>
      </c>
      <c r="BY942" s="756">
        <v>0</v>
      </c>
      <c r="BZ942" s="756">
        <v>0</v>
      </c>
      <c r="CA942" s="756">
        <v>0</v>
      </c>
      <c r="CB942" s="756">
        <v>0</v>
      </c>
      <c r="CC942" s="646">
        <f t="shared" si="487"/>
        <v>0</v>
      </c>
      <c r="CD942" s="594"/>
      <c r="CE942" s="705">
        <f t="shared" si="464"/>
        <v>926</v>
      </c>
      <c r="CF942" s="756">
        <f t="shared" si="492"/>
        <v>0</v>
      </c>
      <c r="CG942" s="756">
        <f t="shared" si="492"/>
        <v>0</v>
      </c>
      <c r="CH942" s="756">
        <f t="shared" si="492"/>
        <v>0</v>
      </c>
      <c r="CI942" s="756">
        <f t="shared" si="460"/>
        <v>0</v>
      </c>
      <c r="CJ942" s="756">
        <f t="shared" si="460"/>
        <v>0</v>
      </c>
      <c r="CK942" s="756">
        <f t="shared" si="460"/>
        <v>0</v>
      </c>
      <c r="CL942" s="756">
        <f t="shared" si="460"/>
        <v>0</v>
      </c>
      <c r="CM942" s="646">
        <f t="shared" si="488"/>
        <v>0</v>
      </c>
      <c r="CN942" s="594"/>
      <c r="CO942" s="705">
        <f t="shared" si="465"/>
        <v>926</v>
      </c>
      <c r="CP942" s="756">
        <v>0</v>
      </c>
      <c r="CQ942" s="756">
        <v>0</v>
      </c>
      <c r="CR942" s="756">
        <v>0</v>
      </c>
      <c r="CS942" s="756">
        <v>0</v>
      </c>
      <c r="CT942" s="756">
        <v>0</v>
      </c>
      <c r="CU942" s="756">
        <v>0</v>
      </c>
      <c r="CV942" s="756">
        <v>0</v>
      </c>
      <c r="CW942" s="646">
        <f t="shared" si="489"/>
        <v>0</v>
      </c>
      <c r="CX942" s="685"/>
      <c r="CY942" s="705">
        <f t="shared" si="466"/>
        <v>926</v>
      </c>
      <c r="CZ942" s="756">
        <v>0</v>
      </c>
      <c r="DA942" s="756">
        <v>0</v>
      </c>
      <c r="DB942" s="756">
        <v>0</v>
      </c>
      <c r="DC942" s="756">
        <v>0</v>
      </c>
      <c r="DD942" s="756">
        <v>0</v>
      </c>
      <c r="DE942" s="767">
        <f t="shared" si="477"/>
        <v>0</v>
      </c>
      <c r="DF942" s="756">
        <v>0</v>
      </c>
      <c r="DG942" s="756">
        <v>0</v>
      </c>
      <c r="DH942" s="756">
        <v>0</v>
      </c>
      <c r="DI942" s="756">
        <v>0</v>
      </c>
      <c r="DJ942" s="767">
        <f t="shared" si="478"/>
        <v>0</v>
      </c>
      <c r="DK942" s="715">
        <f t="shared" si="479"/>
        <v>0</v>
      </c>
      <c r="DL942" s="685"/>
      <c r="DM942" s="705">
        <f t="shared" si="467"/>
        <v>926</v>
      </c>
      <c r="DN942" s="715">
        <f t="shared" si="480"/>
        <v>0</v>
      </c>
    </row>
    <row r="943" spans="2:118" x14ac:dyDescent="0.25">
      <c r="B943" s="705">
        <v>927</v>
      </c>
      <c r="C943" s="765">
        <f>(1+_xlfn.XLOOKUP(INT((B943-1)/12)+1,'ZC Curve'!$B$8:$B$107,'ZC Curve'!R$8:R$107,,0))^(1/12)-1</f>
        <v>0</v>
      </c>
      <c r="D943" s="766">
        <f t="shared" si="481"/>
        <v>1</v>
      </c>
      <c r="E943" s="685"/>
      <c r="F943" s="705">
        <v>927</v>
      </c>
      <c r="G943" s="756">
        <v>0</v>
      </c>
      <c r="H943" s="756">
        <v>0</v>
      </c>
      <c r="I943" s="756">
        <v>0</v>
      </c>
      <c r="J943" s="756">
        <v>0</v>
      </c>
      <c r="K943" s="756">
        <v>0</v>
      </c>
      <c r="L943" s="756">
        <v>0</v>
      </c>
      <c r="M943" s="756">
        <v>0</v>
      </c>
      <c r="N943" s="646">
        <f t="shared" si="482"/>
        <v>0</v>
      </c>
      <c r="O943" s="594"/>
      <c r="P943" s="705">
        <f t="shared" si="468"/>
        <v>927</v>
      </c>
      <c r="Q943" s="756">
        <v>0</v>
      </c>
      <c r="R943" s="756">
        <v>0</v>
      </c>
      <c r="S943" s="756">
        <v>0</v>
      </c>
      <c r="T943" s="756">
        <v>0</v>
      </c>
      <c r="U943" s="756">
        <v>0</v>
      </c>
      <c r="V943" s="756">
        <v>0</v>
      </c>
      <c r="W943" s="756">
        <v>0</v>
      </c>
      <c r="X943" s="646">
        <f t="shared" si="483"/>
        <v>0</v>
      </c>
      <c r="Y943" s="594"/>
      <c r="Z943" s="705">
        <f t="shared" si="469"/>
        <v>927</v>
      </c>
      <c r="AA943" s="756">
        <f t="shared" si="491"/>
        <v>0</v>
      </c>
      <c r="AB943" s="756">
        <f t="shared" si="491"/>
        <v>0</v>
      </c>
      <c r="AC943" s="756">
        <f t="shared" si="491"/>
        <v>0</v>
      </c>
      <c r="AD943" s="756">
        <f t="shared" si="459"/>
        <v>0</v>
      </c>
      <c r="AE943" s="756">
        <f t="shared" si="459"/>
        <v>0</v>
      </c>
      <c r="AF943" s="756">
        <f t="shared" si="459"/>
        <v>0</v>
      </c>
      <c r="AG943" s="756">
        <f t="shared" si="459"/>
        <v>0</v>
      </c>
      <c r="AH943" s="646">
        <f t="shared" si="484"/>
        <v>0</v>
      </c>
      <c r="AI943" s="594"/>
      <c r="AJ943" s="705">
        <f t="shared" si="470"/>
        <v>927</v>
      </c>
      <c r="AK943" s="756">
        <v>0</v>
      </c>
      <c r="AL943" s="756">
        <v>0</v>
      </c>
      <c r="AM943" s="756">
        <v>0</v>
      </c>
      <c r="AN943" s="756">
        <v>0</v>
      </c>
      <c r="AO943" s="756">
        <v>0</v>
      </c>
      <c r="AP943" s="756">
        <v>0</v>
      </c>
      <c r="AQ943" s="756">
        <v>0</v>
      </c>
      <c r="AR943" s="646">
        <f t="shared" si="485"/>
        <v>0</v>
      </c>
      <c r="AS943" s="594"/>
      <c r="AT943" s="705">
        <f t="shared" si="471"/>
        <v>927</v>
      </c>
      <c r="AU943" s="756">
        <v>0</v>
      </c>
      <c r="AV943" s="756">
        <v>0</v>
      </c>
      <c r="AW943" s="756">
        <v>0</v>
      </c>
      <c r="AX943" s="756">
        <v>0</v>
      </c>
      <c r="AY943" s="756">
        <v>0</v>
      </c>
      <c r="AZ943" s="767">
        <f t="shared" si="490"/>
        <v>0</v>
      </c>
      <c r="BA943" s="756">
        <v>0</v>
      </c>
      <c r="BB943" s="756">
        <v>0</v>
      </c>
      <c r="BC943" s="756">
        <v>0</v>
      </c>
      <c r="BD943" s="756">
        <v>0</v>
      </c>
      <c r="BE943" s="767">
        <f t="shared" si="472"/>
        <v>0</v>
      </c>
      <c r="BF943" s="646">
        <f t="shared" si="473"/>
        <v>0</v>
      </c>
      <c r="BG943" s="594"/>
      <c r="BH943" s="705">
        <f t="shared" si="463"/>
        <v>927</v>
      </c>
      <c r="BI943" s="646">
        <f t="shared" si="474"/>
        <v>0</v>
      </c>
      <c r="BJ943" s="594"/>
      <c r="BK943" s="705">
        <f t="shared" si="475"/>
        <v>927</v>
      </c>
      <c r="BL943" s="756">
        <v>0</v>
      </c>
      <c r="BM943" s="756">
        <v>0</v>
      </c>
      <c r="BN943" s="756">
        <v>0</v>
      </c>
      <c r="BO943" s="756">
        <v>0</v>
      </c>
      <c r="BP943" s="756">
        <v>0</v>
      </c>
      <c r="BQ943" s="756">
        <v>0</v>
      </c>
      <c r="BR943" s="756">
        <v>0</v>
      </c>
      <c r="BS943" s="646">
        <f t="shared" si="486"/>
        <v>0</v>
      </c>
      <c r="BT943" s="594"/>
      <c r="BU943" s="705">
        <f t="shared" si="476"/>
        <v>927</v>
      </c>
      <c r="BV943" s="756">
        <v>0</v>
      </c>
      <c r="BW943" s="756">
        <v>0</v>
      </c>
      <c r="BX943" s="756">
        <v>0</v>
      </c>
      <c r="BY943" s="756">
        <v>0</v>
      </c>
      <c r="BZ943" s="756">
        <v>0</v>
      </c>
      <c r="CA943" s="756">
        <v>0</v>
      </c>
      <c r="CB943" s="756">
        <v>0</v>
      </c>
      <c r="CC943" s="646">
        <f t="shared" si="487"/>
        <v>0</v>
      </c>
      <c r="CD943" s="594"/>
      <c r="CE943" s="705">
        <f t="shared" si="464"/>
        <v>927</v>
      </c>
      <c r="CF943" s="756">
        <f t="shared" si="492"/>
        <v>0</v>
      </c>
      <c r="CG943" s="756">
        <f t="shared" si="492"/>
        <v>0</v>
      </c>
      <c r="CH943" s="756">
        <f t="shared" si="492"/>
        <v>0</v>
      </c>
      <c r="CI943" s="756">
        <f t="shared" si="460"/>
        <v>0</v>
      </c>
      <c r="CJ943" s="756">
        <f t="shared" si="460"/>
        <v>0</v>
      </c>
      <c r="CK943" s="756">
        <f t="shared" si="460"/>
        <v>0</v>
      </c>
      <c r="CL943" s="756">
        <f t="shared" si="460"/>
        <v>0</v>
      </c>
      <c r="CM943" s="646">
        <f t="shared" si="488"/>
        <v>0</v>
      </c>
      <c r="CN943" s="594"/>
      <c r="CO943" s="705">
        <f t="shared" si="465"/>
        <v>927</v>
      </c>
      <c r="CP943" s="756">
        <v>0</v>
      </c>
      <c r="CQ943" s="756">
        <v>0</v>
      </c>
      <c r="CR943" s="756">
        <v>0</v>
      </c>
      <c r="CS943" s="756">
        <v>0</v>
      </c>
      <c r="CT943" s="756">
        <v>0</v>
      </c>
      <c r="CU943" s="756">
        <v>0</v>
      </c>
      <c r="CV943" s="756">
        <v>0</v>
      </c>
      <c r="CW943" s="646">
        <f t="shared" si="489"/>
        <v>0</v>
      </c>
      <c r="CX943" s="685"/>
      <c r="CY943" s="705">
        <f t="shared" si="466"/>
        <v>927</v>
      </c>
      <c r="CZ943" s="756">
        <v>0</v>
      </c>
      <c r="DA943" s="756">
        <v>0</v>
      </c>
      <c r="DB943" s="756">
        <v>0</v>
      </c>
      <c r="DC943" s="756">
        <v>0</v>
      </c>
      <c r="DD943" s="756">
        <v>0</v>
      </c>
      <c r="DE943" s="767">
        <f t="shared" si="477"/>
        <v>0</v>
      </c>
      <c r="DF943" s="756">
        <v>0</v>
      </c>
      <c r="DG943" s="756">
        <v>0</v>
      </c>
      <c r="DH943" s="756">
        <v>0</v>
      </c>
      <c r="DI943" s="756">
        <v>0</v>
      </c>
      <c r="DJ943" s="767">
        <f t="shared" si="478"/>
        <v>0</v>
      </c>
      <c r="DK943" s="715">
        <f t="shared" si="479"/>
        <v>0</v>
      </c>
      <c r="DL943" s="685"/>
      <c r="DM943" s="705">
        <f t="shared" si="467"/>
        <v>927</v>
      </c>
      <c r="DN943" s="715">
        <f t="shared" si="480"/>
        <v>0</v>
      </c>
    </row>
    <row r="944" spans="2:118" x14ac:dyDescent="0.25">
      <c r="B944" s="705">
        <v>928</v>
      </c>
      <c r="C944" s="765">
        <f>(1+_xlfn.XLOOKUP(INT((B944-1)/12)+1,'ZC Curve'!$B$8:$B$107,'ZC Curve'!R$8:R$107,,0))^(1/12)-1</f>
        <v>0</v>
      </c>
      <c r="D944" s="766">
        <f t="shared" si="481"/>
        <v>1</v>
      </c>
      <c r="E944" s="685"/>
      <c r="F944" s="705">
        <v>928</v>
      </c>
      <c r="G944" s="756">
        <v>0</v>
      </c>
      <c r="H944" s="756">
        <v>0</v>
      </c>
      <c r="I944" s="756">
        <v>0</v>
      </c>
      <c r="J944" s="756">
        <v>0</v>
      </c>
      <c r="K944" s="756">
        <v>0</v>
      </c>
      <c r="L944" s="756">
        <v>0</v>
      </c>
      <c r="M944" s="756">
        <v>0</v>
      </c>
      <c r="N944" s="646">
        <f t="shared" si="482"/>
        <v>0</v>
      </c>
      <c r="O944" s="594"/>
      <c r="P944" s="705">
        <f t="shared" si="468"/>
        <v>928</v>
      </c>
      <c r="Q944" s="756">
        <v>0</v>
      </c>
      <c r="R944" s="756">
        <v>0</v>
      </c>
      <c r="S944" s="756">
        <v>0</v>
      </c>
      <c r="T944" s="756">
        <v>0</v>
      </c>
      <c r="U944" s="756">
        <v>0</v>
      </c>
      <c r="V944" s="756">
        <v>0</v>
      </c>
      <c r="W944" s="756">
        <v>0</v>
      </c>
      <c r="X944" s="646">
        <f t="shared" si="483"/>
        <v>0</v>
      </c>
      <c r="Y944" s="594"/>
      <c r="Z944" s="705">
        <f t="shared" si="469"/>
        <v>928</v>
      </c>
      <c r="AA944" s="756">
        <f t="shared" si="491"/>
        <v>0</v>
      </c>
      <c r="AB944" s="756">
        <f t="shared" si="491"/>
        <v>0</v>
      </c>
      <c r="AC944" s="756">
        <f t="shared" si="491"/>
        <v>0</v>
      </c>
      <c r="AD944" s="756">
        <f t="shared" si="459"/>
        <v>0</v>
      </c>
      <c r="AE944" s="756">
        <f t="shared" si="459"/>
        <v>0</v>
      </c>
      <c r="AF944" s="756">
        <f t="shared" si="459"/>
        <v>0</v>
      </c>
      <c r="AG944" s="756">
        <f t="shared" si="459"/>
        <v>0</v>
      </c>
      <c r="AH944" s="646">
        <f t="shared" si="484"/>
        <v>0</v>
      </c>
      <c r="AI944" s="594"/>
      <c r="AJ944" s="705">
        <f t="shared" si="470"/>
        <v>928</v>
      </c>
      <c r="AK944" s="756">
        <v>0</v>
      </c>
      <c r="AL944" s="756">
        <v>0</v>
      </c>
      <c r="AM944" s="756">
        <v>0</v>
      </c>
      <c r="AN944" s="756">
        <v>0</v>
      </c>
      <c r="AO944" s="756">
        <v>0</v>
      </c>
      <c r="AP944" s="756">
        <v>0</v>
      </c>
      <c r="AQ944" s="756">
        <v>0</v>
      </c>
      <c r="AR944" s="646">
        <f t="shared" si="485"/>
        <v>0</v>
      </c>
      <c r="AS944" s="594"/>
      <c r="AT944" s="705">
        <f t="shared" si="471"/>
        <v>928</v>
      </c>
      <c r="AU944" s="756">
        <v>0</v>
      </c>
      <c r="AV944" s="756">
        <v>0</v>
      </c>
      <c r="AW944" s="756">
        <v>0</v>
      </c>
      <c r="AX944" s="756">
        <v>0</v>
      </c>
      <c r="AY944" s="756">
        <v>0</v>
      </c>
      <c r="AZ944" s="767">
        <f t="shared" si="490"/>
        <v>0</v>
      </c>
      <c r="BA944" s="756">
        <v>0</v>
      </c>
      <c r="BB944" s="756">
        <v>0</v>
      </c>
      <c r="BC944" s="756">
        <v>0</v>
      </c>
      <c r="BD944" s="756">
        <v>0</v>
      </c>
      <c r="BE944" s="767">
        <f t="shared" si="472"/>
        <v>0</v>
      </c>
      <c r="BF944" s="646">
        <f t="shared" si="473"/>
        <v>0</v>
      </c>
      <c r="BG944" s="594"/>
      <c r="BH944" s="705">
        <f t="shared" si="463"/>
        <v>928</v>
      </c>
      <c r="BI944" s="646">
        <f t="shared" si="474"/>
        <v>0</v>
      </c>
      <c r="BJ944" s="594"/>
      <c r="BK944" s="705">
        <f t="shared" si="475"/>
        <v>928</v>
      </c>
      <c r="BL944" s="756">
        <v>0</v>
      </c>
      <c r="BM944" s="756">
        <v>0</v>
      </c>
      <c r="BN944" s="756">
        <v>0</v>
      </c>
      <c r="BO944" s="756">
        <v>0</v>
      </c>
      <c r="BP944" s="756">
        <v>0</v>
      </c>
      <c r="BQ944" s="756">
        <v>0</v>
      </c>
      <c r="BR944" s="756">
        <v>0</v>
      </c>
      <c r="BS944" s="646">
        <f t="shared" si="486"/>
        <v>0</v>
      </c>
      <c r="BT944" s="594"/>
      <c r="BU944" s="705">
        <f t="shared" si="476"/>
        <v>928</v>
      </c>
      <c r="BV944" s="756">
        <v>0</v>
      </c>
      <c r="BW944" s="756">
        <v>0</v>
      </c>
      <c r="BX944" s="756">
        <v>0</v>
      </c>
      <c r="BY944" s="756">
        <v>0</v>
      </c>
      <c r="BZ944" s="756">
        <v>0</v>
      </c>
      <c r="CA944" s="756">
        <v>0</v>
      </c>
      <c r="CB944" s="756">
        <v>0</v>
      </c>
      <c r="CC944" s="646">
        <f t="shared" si="487"/>
        <v>0</v>
      </c>
      <c r="CD944" s="594"/>
      <c r="CE944" s="705">
        <f t="shared" si="464"/>
        <v>928</v>
      </c>
      <c r="CF944" s="756">
        <f t="shared" si="492"/>
        <v>0</v>
      </c>
      <c r="CG944" s="756">
        <f t="shared" si="492"/>
        <v>0</v>
      </c>
      <c r="CH944" s="756">
        <f t="shared" si="492"/>
        <v>0</v>
      </c>
      <c r="CI944" s="756">
        <f t="shared" si="460"/>
        <v>0</v>
      </c>
      <c r="CJ944" s="756">
        <f t="shared" si="460"/>
        <v>0</v>
      </c>
      <c r="CK944" s="756">
        <f t="shared" si="460"/>
        <v>0</v>
      </c>
      <c r="CL944" s="756">
        <f t="shared" si="460"/>
        <v>0</v>
      </c>
      <c r="CM944" s="646">
        <f t="shared" si="488"/>
        <v>0</v>
      </c>
      <c r="CN944" s="594"/>
      <c r="CO944" s="705">
        <f t="shared" si="465"/>
        <v>928</v>
      </c>
      <c r="CP944" s="756">
        <v>0</v>
      </c>
      <c r="CQ944" s="756">
        <v>0</v>
      </c>
      <c r="CR944" s="756">
        <v>0</v>
      </c>
      <c r="CS944" s="756">
        <v>0</v>
      </c>
      <c r="CT944" s="756">
        <v>0</v>
      </c>
      <c r="CU944" s="756">
        <v>0</v>
      </c>
      <c r="CV944" s="756">
        <v>0</v>
      </c>
      <c r="CW944" s="646">
        <f t="shared" si="489"/>
        <v>0</v>
      </c>
      <c r="CX944" s="685"/>
      <c r="CY944" s="705">
        <f t="shared" si="466"/>
        <v>928</v>
      </c>
      <c r="CZ944" s="756">
        <v>0</v>
      </c>
      <c r="DA944" s="756">
        <v>0</v>
      </c>
      <c r="DB944" s="756">
        <v>0</v>
      </c>
      <c r="DC944" s="756">
        <v>0</v>
      </c>
      <c r="DD944" s="756">
        <v>0</v>
      </c>
      <c r="DE944" s="767">
        <f t="shared" si="477"/>
        <v>0</v>
      </c>
      <c r="DF944" s="756">
        <v>0</v>
      </c>
      <c r="DG944" s="756">
        <v>0</v>
      </c>
      <c r="DH944" s="756">
        <v>0</v>
      </c>
      <c r="DI944" s="756">
        <v>0</v>
      </c>
      <c r="DJ944" s="767">
        <f t="shared" si="478"/>
        <v>0</v>
      </c>
      <c r="DK944" s="715">
        <f t="shared" si="479"/>
        <v>0</v>
      </c>
      <c r="DL944" s="685"/>
      <c r="DM944" s="705">
        <f t="shared" si="467"/>
        <v>928</v>
      </c>
      <c r="DN944" s="715">
        <f t="shared" si="480"/>
        <v>0</v>
      </c>
    </row>
    <row r="945" spans="2:118" x14ac:dyDescent="0.25">
      <c r="B945" s="705">
        <v>929</v>
      </c>
      <c r="C945" s="765">
        <f>(1+_xlfn.XLOOKUP(INT((B945-1)/12)+1,'ZC Curve'!$B$8:$B$107,'ZC Curve'!R$8:R$107,,0))^(1/12)-1</f>
        <v>0</v>
      </c>
      <c r="D945" s="766">
        <f t="shared" si="481"/>
        <v>1</v>
      </c>
      <c r="E945" s="685"/>
      <c r="F945" s="705">
        <v>929</v>
      </c>
      <c r="G945" s="756">
        <v>0</v>
      </c>
      <c r="H945" s="756">
        <v>0</v>
      </c>
      <c r="I945" s="756">
        <v>0</v>
      </c>
      <c r="J945" s="756">
        <v>0</v>
      </c>
      <c r="K945" s="756">
        <v>0</v>
      </c>
      <c r="L945" s="756">
        <v>0</v>
      </c>
      <c r="M945" s="756">
        <v>0</v>
      </c>
      <c r="N945" s="646">
        <f t="shared" si="482"/>
        <v>0</v>
      </c>
      <c r="O945" s="594"/>
      <c r="P945" s="705">
        <f t="shared" si="468"/>
        <v>929</v>
      </c>
      <c r="Q945" s="756">
        <v>0</v>
      </c>
      <c r="R945" s="756">
        <v>0</v>
      </c>
      <c r="S945" s="756">
        <v>0</v>
      </c>
      <c r="T945" s="756">
        <v>0</v>
      </c>
      <c r="U945" s="756">
        <v>0</v>
      </c>
      <c r="V945" s="756">
        <v>0</v>
      </c>
      <c r="W945" s="756">
        <v>0</v>
      </c>
      <c r="X945" s="646">
        <f t="shared" si="483"/>
        <v>0</v>
      </c>
      <c r="Y945" s="594"/>
      <c r="Z945" s="705">
        <f t="shared" si="469"/>
        <v>929</v>
      </c>
      <c r="AA945" s="756">
        <f t="shared" si="491"/>
        <v>0</v>
      </c>
      <c r="AB945" s="756">
        <f t="shared" si="491"/>
        <v>0</v>
      </c>
      <c r="AC945" s="756">
        <f t="shared" si="491"/>
        <v>0</v>
      </c>
      <c r="AD945" s="756">
        <f t="shared" si="459"/>
        <v>0</v>
      </c>
      <c r="AE945" s="756">
        <f t="shared" si="459"/>
        <v>0</v>
      </c>
      <c r="AF945" s="756">
        <f t="shared" si="459"/>
        <v>0</v>
      </c>
      <c r="AG945" s="756">
        <f t="shared" si="459"/>
        <v>0</v>
      </c>
      <c r="AH945" s="646">
        <f t="shared" si="484"/>
        <v>0</v>
      </c>
      <c r="AI945" s="594"/>
      <c r="AJ945" s="705">
        <f t="shared" si="470"/>
        <v>929</v>
      </c>
      <c r="AK945" s="756">
        <v>0</v>
      </c>
      <c r="AL945" s="756">
        <v>0</v>
      </c>
      <c r="AM945" s="756">
        <v>0</v>
      </c>
      <c r="AN945" s="756">
        <v>0</v>
      </c>
      <c r="AO945" s="756">
        <v>0</v>
      </c>
      <c r="AP945" s="756">
        <v>0</v>
      </c>
      <c r="AQ945" s="756">
        <v>0</v>
      </c>
      <c r="AR945" s="646">
        <f t="shared" si="485"/>
        <v>0</v>
      </c>
      <c r="AS945" s="594"/>
      <c r="AT945" s="705">
        <f t="shared" si="471"/>
        <v>929</v>
      </c>
      <c r="AU945" s="756">
        <v>0</v>
      </c>
      <c r="AV945" s="756">
        <v>0</v>
      </c>
      <c r="AW945" s="756">
        <v>0</v>
      </c>
      <c r="AX945" s="756">
        <v>0</v>
      </c>
      <c r="AY945" s="756">
        <v>0</v>
      </c>
      <c r="AZ945" s="767">
        <f t="shared" si="490"/>
        <v>0</v>
      </c>
      <c r="BA945" s="756">
        <v>0</v>
      </c>
      <c r="BB945" s="756">
        <v>0</v>
      </c>
      <c r="BC945" s="756">
        <v>0</v>
      </c>
      <c r="BD945" s="756">
        <v>0</v>
      </c>
      <c r="BE945" s="767">
        <f t="shared" si="472"/>
        <v>0</v>
      </c>
      <c r="BF945" s="646">
        <f t="shared" si="473"/>
        <v>0</v>
      </c>
      <c r="BG945" s="594"/>
      <c r="BH945" s="705">
        <f t="shared" si="463"/>
        <v>929</v>
      </c>
      <c r="BI945" s="646">
        <f t="shared" si="474"/>
        <v>0</v>
      </c>
      <c r="BJ945" s="594"/>
      <c r="BK945" s="705">
        <f t="shared" si="475"/>
        <v>929</v>
      </c>
      <c r="BL945" s="756">
        <v>0</v>
      </c>
      <c r="BM945" s="756">
        <v>0</v>
      </c>
      <c r="BN945" s="756">
        <v>0</v>
      </c>
      <c r="BO945" s="756">
        <v>0</v>
      </c>
      <c r="BP945" s="756">
        <v>0</v>
      </c>
      <c r="BQ945" s="756">
        <v>0</v>
      </c>
      <c r="BR945" s="756">
        <v>0</v>
      </c>
      <c r="BS945" s="646">
        <f t="shared" si="486"/>
        <v>0</v>
      </c>
      <c r="BT945" s="594"/>
      <c r="BU945" s="705">
        <f t="shared" si="476"/>
        <v>929</v>
      </c>
      <c r="BV945" s="756">
        <v>0</v>
      </c>
      <c r="BW945" s="756">
        <v>0</v>
      </c>
      <c r="BX945" s="756">
        <v>0</v>
      </c>
      <c r="BY945" s="756">
        <v>0</v>
      </c>
      <c r="BZ945" s="756">
        <v>0</v>
      </c>
      <c r="CA945" s="756">
        <v>0</v>
      </c>
      <c r="CB945" s="756">
        <v>0</v>
      </c>
      <c r="CC945" s="646">
        <f t="shared" si="487"/>
        <v>0</v>
      </c>
      <c r="CD945" s="594"/>
      <c r="CE945" s="705">
        <f t="shared" si="464"/>
        <v>929</v>
      </c>
      <c r="CF945" s="756">
        <f t="shared" si="492"/>
        <v>0</v>
      </c>
      <c r="CG945" s="756">
        <f t="shared" si="492"/>
        <v>0</v>
      </c>
      <c r="CH945" s="756">
        <f t="shared" si="492"/>
        <v>0</v>
      </c>
      <c r="CI945" s="756">
        <f t="shared" si="460"/>
        <v>0</v>
      </c>
      <c r="CJ945" s="756">
        <f t="shared" si="460"/>
        <v>0</v>
      </c>
      <c r="CK945" s="756">
        <f t="shared" si="460"/>
        <v>0</v>
      </c>
      <c r="CL945" s="756">
        <f t="shared" si="460"/>
        <v>0</v>
      </c>
      <c r="CM945" s="646">
        <f t="shared" si="488"/>
        <v>0</v>
      </c>
      <c r="CN945" s="594"/>
      <c r="CO945" s="705">
        <f t="shared" si="465"/>
        <v>929</v>
      </c>
      <c r="CP945" s="756">
        <v>0</v>
      </c>
      <c r="CQ945" s="756">
        <v>0</v>
      </c>
      <c r="CR945" s="756">
        <v>0</v>
      </c>
      <c r="CS945" s="756">
        <v>0</v>
      </c>
      <c r="CT945" s="756">
        <v>0</v>
      </c>
      <c r="CU945" s="756">
        <v>0</v>
      </c>
      <c r="CV945" s="756">
        <v>0</v>
      </c>
      <c r="CW945" s="646">
        <f t="shared" si="489"/>
        <v>0</v>
      </c>
      <c r="CX945" s="685"/>
      <c r="CY945" s="705">
        <f t="shared" si="466"/>
        <v>929</v>
      </c>
      <c r="CZ945" s="756">
        <v>0</v>
      </c>
      <c r="DA945" s="756">
        <v>0</v>
      </c>
      <c r="DB945" s="756">
        <v>0</v>
      </c>
      <c r="DC945" s="756">
        <v>0</v>
      </c>
      <c r="DD945" s="756">
        <v>0</v>
      </c>
      <c r="DE945" s="767">
        <f t="shared" si="477"/>
        <v>0</v>
      </c>
      <c r="DF945" s="756">
        <v>0</v>
      </c>
      <c r="DG945" s="756">
        <v>0</v>
      </c>
      <c r="DH945" s="756">
        <v>0</v>
      </c>
      <c r="DI945" s="756">
        <v>0</v>
      </c>
      <c r="DJ945" s="767">
        <f t="shared" si="478"/>
        <v>0</v>
      </c>
      <c r="DK945" s="715">
        <f t="shared" si="479"/>
        <v>0</v>
      </c>
      <c r="DL945" s="685"/>
      <c r="DM945" s="705">
        <f t="shared" si="467"/>
        <v>929</v>
      </c>
      <c r="DN945" s="715">
        <f t="shared" si="480"/>
        <v>0</v>
      </c>
    </row>
    <row r="946" spans="2:118" x14ac:dyDescent="0.25">
      <c r="B946" s="705">
        <v>930</v>
      </c>
      <c r="C946" s="765">
        <f>(1+_xlfn.XLOOKUP(INT((B946-1)/12)+1,'ZC Curve'!$B$8:$B$107,'ZC Curve'!R$8:R$107,,0))^(1/12)-1</f>
        <v>0</v>
      </c>
      <c r="D946" s="766">
        <f t="shared" si="481"/>
        <v>1</v>
      </c>
      <c r="E946" s="685"/>
      <c r="F946" s="705">
        <v>930</v>
      </c>
      <c r="G946" s="756">
        <v>0</v>
      </c>
      <c r="H946" s="756">
        <v>0</v>
      </c>
      <c r="I946" s="756">
        <v>0</v>
      </c>
      <c r="J946" s="756">
        <v>0</v>
      </c>
      <c r="K946" s="756">
        <v>0</v>
      </c>
      <c r="L946" s="756">
        <v>0</v>
      </c>
      <c r="M946" s="756">
        <v>0</v>
      </c>
      <c r="N946" s="646">
        <f t="shared" si="482"/>
        <v>0</v>
      </c>
      <c r="O946" s="594"/>
      <c r="P946" s="705">
        <f t="shared" si="468"/>
        <v>930</v>
      </c>
      <c r="Q946" s="756">
        <v>0</v>
      </c>
      <c r="R946" s="756">
        <v>0</v>
      </c>
      <c r="S946" s="756">
        <v>0</v>
      </c>
      <c r="T946" s="756">
        <v>0</v>
      </c>
      <c r="U946" s="756">
        <v>0</v>
      </c>
      <c r="V946" s="756">
        <v>0</v>
      </c>
      <c r="W946" s="756">
        <v>0</v>
      </c>
      <c r="X946" s="646">
        <f t="shared" si="483"/>
        <v>0</v>
      </c>
      <c r="Y946" s="594"/>
      <c r="Z946" s="705">
        <f t="shared" si="469"/>
        <v>930</v>
      </c>
      <c r="AA946" s="756">
        <f t="shared" si="491"/>
        <v>0</v>
      </c>
      <c r="AB946" s="756">
        <f t="shared" si="491"/>
        <v>0</v>
      </c>
      <c r="AC946" s="756">
        <f t="shared" si="491"/>
        <v>0</v>
      </c>
      <c r="AD946" s="756">
        <f t="shared" si="459"/>
        <v>0</v>
      </c>
      <c r="AE946" s="756">
        <f t="shared" si="459"/>
        <v>0</v>
      </c>
      <c r="AF946" s="756">
        <f t="shared" si="459"/>
        <v>0</v>
      </c>
      <c r="AG946" s="756">
        <f t="shared" si="459"/>
        <v>0</v>
      </c>
      <c r="AH946" s="646">
        <f t="shared" si="484"/>
        <v>0</v>
      </c>
      <c r="AI946" s="594"/>
      <c r="AJ946" s="705">
        <f t="shared" si="470"/>
        <v>930</v>
      </c>
      <c r="AK946" s="756">
        <v>0</v>
      </c>
      <c r="AL946" s="756">
        <v>0</v>
      </c>
      <c r="AM946" s="756">
        <v>0</v>
      </c>
      <c r="AN946" s="756">
        <v>0</v>
      </c>
      <c r="AO946" s="756">
        <v>0</v>
      </c>
      <c r="AP946" s="756">
        <v>0</v>
      </c>
      <c r="AQ946" s="756">
        <v>0</v>
      </c>
      <c r="AR946" s="646">
        <f t="shared" si="485"/>
        <v>0</v>
      </c>
      <c r="AS946" s="594"/>
      <c r="AT946" s="705">
        <f t="shared" si="471"/>
        <v>930</v>
      </c>
      <c r="AU946" s="756">
        <v>0</v>
      </c>
      <c r="AV946" s="756">
        <v>0</v>
      </c>
      <c r="AW946" s="756">
        <v>0</v>
      </c>
      <c r="AX946" s="756">
        <v>0</v>
      </c>
      <c r="AY946" s="756">
        <v>0</v>
      </c>
      <c r="AZ946" s="767">
        <f t="shared" si="490"/>
        <v>0</v>
      </c>
      <c r="BA946" s="756">
        <v>0</v>
      </c>
      <c r="BB946" s="756">
        <v>0</v>
      </c>
      <c r="BC946" s="756">
        <v>0</v>
      </c>
      <c r="BD946" s="756">
        <v>0</v>
      </c>
      <c r="BE946" s="767">
        <f t="shared" si="472"/>
        <v>0</v>
      </c>
      <c r="BF946" s="646">
        <f t="shared" si="473"/>
        <v>0</v>
      </c>
      <c r="BG946" s="594"/>
      <c r="BH946" s="705">
        <f t="shared" si="463"/>
        <v>930</v>
      </c>
      <c r="BI946" s="646">
        <f t="shared" si="474"/>
        <v>0</v>
      </c>
      <c r="BJ946" s="594"/>
      <c r="BK946" s="705">
        <f t="shared" si="475"/>
        <v>930</v>
      </c>
      <c r="BL946" s="756">
        <v>0</v>
      </c>
      <c r="BM946" s="756">
        <v>0</v>
      </c>
      <c r="BN946" s="756">
        <v>0</v>
      </c>
      <c r="BO946" s="756">
        <v>0</v>
      </c>
      <c r="BP946" s="756">
        <v>0</v>
      </c>
      <c r="BQ946" s="756">
        <v>0</v>
      </c>
      <c r="BR946" s="756">
        <v>0</v>
      </c>
      <c r="BS946" s="646">
        <f t="shared" si="486"/>
        <v>0</v>
      </c>
      <c r="BT946" s="594"/>
      <c r="BU946" s="705">
        <f t="shared" si="476"/>
        <v>930</v>
      </c>
      <c r="BV946" s="756">
        <v>0</v>
      </c>
      <c r="BW946" s="756">
        <v>0</v>
      </c>
      <c r="BX946" s="756">
        <v>0</v>
      </c>
      <c r="BY946" s="756">
        <v>0</v>
      </c>
      <c r="BZ946" s="756">
        <v>0</v>
      </c>
      <c r="CA946" s="756">
        <v>0</v>
      </c>
      <c r="CB946" s="756">
        <v>0</v>
      </c>
      <c r="CC946" s="646">
        <f t="shared" si="487"/>
        <v>0</v>
      </c>
      <c r="CD946" s="594"/>
      <c r="CE946" s="705">
        <f t="shared" si="464"/>
        <v>930</v>
      </c>
      <c r="CF946" s="756">
        <f t="shared" si="492"/>
        <v>0</v>
      </c>
      <c r="CG946" s="756">
        <f t="shared" si="492"/>
        <v>0</v>
      </c>
      <c r="CH946" s="756">
        <f t="shared" si="492"/>
        <v>0</v>
      </c>
      <c r="CI946" s="756">
        <f t="shared" si="460"/>
        <v>0</v>
      </c>
      <c r="CJ946" s="756">
        <f t="shared" si="460"/>
        <v>0</v>
      </c>
      <c r="CK946" s="756">
        <f t="shared" si="460"/>
        <v>0</v>
      </c>
      <c r="CL946" s="756">
        <f t="shared" si="460"/>
        <v>0</v>
      </c>
      <c r="CM946" s="646">
        <f t="shared" si="488"/>
        <v>0</v>
      </c>
      <c r="CN946" s="594"/>
      <c r="CO946" s="705">
        <f t="shared" si="465"/>
        <v>930</v>
      </c>
      <c r="CP946" s="756">
        <v>0</v>
      </c>
      <c r="CQ946" s="756">
        <v>0</v>
      </c>
      <c r="CR946" s="756">
        <v>0</v>
      </c>
      <c r="CS946" s="756">
        <v>0</v>
      </c>
      <c r="CT946" s="756">
        <v>0</v>
      </c>
      <c r="CU946" s="756">
        <v>0</v>
      </c>
      <c r="CV946" s="756">
        <v>0</v>
      </c>
      <c r="CW946" s="646">
        <f t="shared" si="489"/>
        <v>0</v>
      </c>
      <c r="CX946" s="685"/>
      <c r="CY946" s="705">
        <f t="shared" si="466"/>
        <v>930</v>
      </c>
      <c r="CZ946" s="756">
        <v>0</v>
      </c>
      <c r="DA946" s="756">
        <v>0</v>
      </c>
      <c r="DB946" s="756">
        <v>0</v>
      </c>
      <c r="DC946" s="756">
        <v>0</v>
      </c>
      <c r="DD946" s="756">
        <v>0</v>
      </c>
      <c r="DE946" s="767">
        <f t="shared" si="477"/>
        <v>0</v>
      </c>
      <c r="DF946" s="756">
        <v>0</v>
      </c>
      <c r="DG946" s="756">
        <v>0</v>
      </c>
      <c r="DH946" s="756">
        <v>0</v>
      </c>
      <c r="DI946" s="756">
        <v>0</v>
      </c>
      <c r="DJ946" s="767">
        <f t="shared" si="478"/>
        <v>0</v>
      </c>
      <c r="DK946" s="715">
        <f t="shared" si="479"/>
        <v>0</v>
      </c>
      <c r="DL946" s="685"/>
      <c r="DM946" s="705">
        <f t="shared" si="467"/>
        <v>930</v>
      </c>
      <c r="DN946" s="715">
        <f t="shared" si="480"/>
        <v>0</v>
      </c>
    </row>
    <row r="947" spans="2:118" x14ac:dyDescent="0.25">
      <c r="B947" s="705">
        <v>931</v>
      </c>
      <c r="C947" s="765">
        <f>(1+_xlfn.XLOOKUP(INT((B947-1)/12)+1,'ZC Curve'!$B$8:$B$107,'ZC Curve'!R$8:R$107,,0))^(1/12)-1</f>
        <v>0</v>
      </c>
      <c r="D947" s="766">
        <f t="shared" si="481"/>
        <v>1</v>
      </c>
      <c r="E947" s="685"/>
      <c r="F947" s="705">
        <v>931</v>
      </c>
      <c r="G947" s="756">
        <v>0</v>
      </c>
      <c r="H947" s="756">
        <v>0</v>
      </c>
      <c r="I947" s="756">
        <v>0</v>
      </c>
      <c r="J947" s="756">
        <v>0</v>
      </c>
      <c r="K947" s="756">
        <v>0</v>
      </c>
      <c r="L947" s="756">
        <v>0</v>
      </c>
      <c r="M947" s="756">
        <v>0</v>
      </c>
      <c r="N947" s="646">
        <f t="shared" si="482"/>
        <v>0</v>
      </c>
      <c r="O947" s="594"/>
      <c r="P947" s="705">
        <f t="shared" si="468"/>
        <v>931</v>
      </c>
      <c r="Q947" s="756">
        <v>0</v>
      </c>
      <c r="R947" s="756">
        <v>0</v>
      </c>
      <c r="S947" s="756">
        <v>0</v>
      </c>
      <c r="T947" s="756">
        <v>0</v>
      </c>
      <c r="U947" s="756">
        <v>0</v>
      </c>
      <c r="V947" s="756">
        <v>0</v>
      </c>
      <c r="W947" s="756">
        <v>0</v>
      </c>
      <c r="X947" s="646">
        <f t="shared" si="483"/>
        <v>0</v>
      </c>
      <c r="Y947" s="594"/>
      <c r="Z947" s="705">
        <f t="shared" si="469"/>
        <v>931</v>
      </c>
      <c r="AA947" s="756">
        <f t="shared" si="491"/>
        <v>0</v>
      </c>
      <c r="AB947" s="756">
        <f t="shared" si="491"/>
        <v>0</v>
      </c>
      <c r="AC947" s="756">
        <f t="shared" si="491"/>
        <v>0</v>
      </c>
      <c r="AD947" s="756">
        <f t="shared" si="459"/>
        <v>0</v>
      </c>
      <c r="AE947" s="756">
        <f t="shared" si="459"/>
        <v>0</v>
      </c>
      <c r="AF947" s="756">
        <f t="shared" si="459"/>
        <v>0</v>
      </c>
      <c r="AG947" s="756">
        <f t="shared" si="459"/>
        <v>0</v>
      </c>
      <c r="AH947" s="646">
        <f t="shared" si="484"/>
        <v>0</v>
      </c>
      <c r="AI947" s="594"/>
      <c r="AJ947" s="705">
        <f t="shared" si="470"/>
        <v>931</v>
      </c>
      <c r="AK947" s="756">
        <v>0</v>
      </c>
      <c r="AL947" s="756">
        <v>0</v>
      </c>
      <c r="AM947" s="756">
        <v>0</v>
      </c>
      <c r="AN947" s="756">
        <v>0</v>
      </c>
      <c r="AO947" s="756">
        <v>0</v>
      </c>
      <c r="AP947" s="756">
        <v>0</v>
      </c>
      <c r="AQ947" s="756">
        <v>0</v>
      </c>
      <c r="AR947" s="646">
        <f t="shared" si="485"/>
        <v>0</v>
      </c>
      <c r="AS947" s="594"/>
      <c r="AT947" s="705">
        <f t="shared" si="471"/>
        <v>931</v>
      </c>
      <c r="AU947" s="756">
        <v>0</v>
      </c>
      <c r="AV947" s="756">
        <v>0</v>
      </c>
      <c r="AW947" s="756">
        <v>0</v>
      </c>
      <c r="AX947" s="756">
        <v>0</v>
      </c>
      <c r="AY947" s="756">
        <v>0</v>
      </c>
      <c r="AZ947" s="767">
        <f t="shared" si="490"/>
        <v>0</v>
      </c>
      <c r="BA947" s="756">
        <v>0</v>
      </c>
      <c r="BB947" s="756">
        <v>0</v>
      </c>
      <c r="BC947" s="756">
        <v>0</v>
      </c>
      <c r="BD947" s="756">
        <v>0</v>
      </c>
      <c r="BE947" s="767">
        <f t="shared" si="472"/>
        <v>0</v>
      </c>
      <c r="BF947" s="646">
        <f t="shared" si="473"/>
        <v>0</v>
      </c>
      <c r="BG947" s="594"/>
      <c r="BH947" s="705">
        <f t="shared" si="463"/>
        <v>931</v>
      </c>
      <c r="BI947" s="646">
        <f t="shared" si="474"/>
        <v>0</v>
      </c>
      <c r="BJ947" s="594"/>
      <c r="BK947" s="705">
        <f t="shared" si="475"/>
        <v>931</v>
      </c>
      <c r="BL947" s="756">
        <v>0</v>
      </c>
      <c r="BM947" s="756">
        <v>0</v>
      </c>
      <c r="BN947" s="756">
        <v>0</v>
      </c>
      <c r="BO947" s="756">
        <v>0</v>
      </c>
      <c r="BP947" s="756">
        <v>0</v>
      </c>
      <c r="BQ947" s="756">
        <v>0</v>
      </c>
      <c r="BR947" s="756">
        <v>0</v>
      </c>
      <c r="BS947" s="646">
        <f t="shared" si="486"/>
        <v>0</v>
      </c>
      <c r="BT947" s="594"/>
      <c r="BU947" s="705">
        <f t="shared" si="476"/>
        <v>931</v>
      </c>
      <c r="BV947" s="756">
        <v>0</v>
      </c>
      <c r="BW947" s="756">
        <v>0</v>
      </c>
      <c r="BX947" s="756">
        <v>0</v>
      </c>
      <c r="BY947" s="756">
        <v>0</v>
      </c>
      <c r="BZ947" s="756">
        <v>0</v>
      </c>
      <c r="CA947" s="756">
        <v>0</v>
      </c>
      <c r="CB947" s="756">
        <v>0</v>
      </c>
      <c r="CC947" s="646">
        <f t="shared" si="487"/>
        <v>0</v>
      </c>
      <c r="CD947" s="594"/>
      <c r="CE947" s="705">
        <f t="shared" si="464"/>
        <v>931</v>
      </c>
      <c r="CF947" s="756">
        <f t="shared" si="492"/>
        <v>0</v>
      </c>
      <c r="CG947" s="756">
        <f t="shared" si="492"/>
        <v>0</v>
      </c>
      <c r="CH947" s="756">
        <f t="shared" si="492"/>
        <v>0</v>
      </c>
      <c r="CI947" s="756">
        <f t="shared" si="460"/>
        <v>0</v>
      </c>
      <c r="CJ947" s="756">
        <f t="shared" si="460"/>
        <v>0</v>
      </c>
      <c r="CK947" s="756">
        <f t="shared" si="460"/>
        <v>0</v>
      </c>
      <c r="CL947" s="756">
        <f t="shared" si="460"/>
        <v>0</v>
      </c>
      <c r="CM947" s="646">
        <f t="shared" si="488"/>
        <v>0</v>
      </c>
      <c r="CN947" s="594"/>
      <c r="CO947" s="705">
        <f t="shared" si="465"/>
        <v>931</v>
      </c>
      <c r="CP947" s="756">
        <v>0</v>
      </c>
      <c r="CQ947" s="756">
        <v>0</v>
      </c>
      <c r="CR947" s="756">
        <v>0</v>
      </c>
      <c r="CS947" s="756">
        <v>0</v>
      </c>
      <c r="CT947" s="756">
        <v>0</v>
      </c>
      <c r="CU947" s="756">
        <v>0</v>
      </c>
      <c r="CV947" s="756">
        <v>0</v>
      </c>
      <c r="CW947" s="646">
        <f t="shared" si="489"/>
        <v>0</v>
      </c>
      <c r="CX947" s="685"/>
      <c r="CY947" s="705">
        <f t="shared" si="466"/>
        <v>931</v>
      </c>
      <c r="CZ947" s="756">
        <v>0</v>
      </c>
      <c r="DA947" s="756">
        <v>0</v>
      </c>
      <c r="DB947" s="756">
        <v>0</v>
      </c>
      <c r="DC947" s="756">
        <v>0</v>
      </c>
      <c r="DD947" s="756">
        <v>0</v>
      </c>
      <c r="DE947" s="767">
        <f t="shared" si="477"/>
        <v>0</v>
      </c>
      <c r="DF947" s="756">
        <v>0</v>
      </c>
      <c r="DG947" s="756">
        <v>0</v>
      </c>
      <c r="DH947" s="756">
        <v>0</v>
      </c>
      <c r="DI947" s="756">
        <v>0</v>
      </c>
      <c r="DJ947" s="767">
        <f t="shared" si="478"/>
        <v>0</v>
      </c>
      <c r="DK947" s="715">
        <f t="shared" si="479"/>
        <v>0</v>
      </c>
      <c r="DL947" s="685"/>
      <c r="DM947" s="705">
        <f t="shared" si="467"/>
        <v>931</v>
      </c>
      <c r="DN947" s="715">
        <f t="shared" si="480"/>
        <v>0</v>
      </c>
    </row>
    <row r="948" spans="2:118" x14ac:dyDescent="0.25">
      <c r="B948" s="705">
        <v>932</v>
      </c>
      <c r="C948" s="765">
        <f>(1+_xlfn.XLOOKUP(INT((B948-1)/12)+1,'ZC Curve'!$B$8:$B$107,'ZC Curve'!R$8:R$107,,0))^(1/12)-1</f>
        <v>0</v>
      </c>
      <c r="D948" s="766">
        <f t="shared" si="481"/>
        <v>1</v>
      </c>
      <c r="E948" s="685"/>
      <c r="F948" s="705">
        <v>932</v>
      </c>
      <c r="G948" s="756">
        <v>0</v>
      </c>
      <c r="H948" s="756">
        <v>0</v>
      </c>
      <c r="I948" s="756">
        <v>0</v>
      </c>
      <c r="J948" s="756">
        <v>0</v>
      </c>
      <c r="K948" s="756">
        <v>0</v>
      </c>
      <c r="L948" s="756">
        <v>0</v>
      </c>
      <c r="M948" s="756">
        <v>0</v>
      </c>
      <c r="N948" s="646">
        <f t="shared" si="482"/>
        <v>0</v>
      </c>
      <c r="O948" s="594"/>
      <c r="P948" s="705">
        <f t="shared" si="468"/>
        <v>932</v>
      </c>
      <c r="Q948" s="756">
        <v>0</v>
      </c>
      <c r="R948" s="756">
        <v>0</v>
      </c>
      <c r="S948" s="756">
        <v>0</v>
      </c>
      <c r="T948" s="756">
        <v>0</v>
      </c>
      <c r="U948" s="756">
        <v>0</v>
      </c>
      <c r="V948" s="756">
        <v>0</v>
      </c>
      <c r="W948" s="756">
        <v>0</v>
      </c>
      <c r="X948" s="646">
        <f t="shared" si="483"/>
        <v>0</v>
      </c>
      <c r="Y948" s="594"/>
      <c r="Z948" s="705">
        <f t="shared" si="469"/>
        <v>932</v>
      </c>
      <c r="AA948" s="756">
        <f t="shared" si="491"/>
        <v>0</v>
      </c>
      <c r="AB948" s="756">
        <f t="shared" si="491"/>
        <v>0</v>
      </c>
      <c r="AC948" s="756">
        <f t="shared" si="491"/>
        <v>0</v>
      </c>
      <c r="AD948" s="756">
        <f t="shared" si="459"/>
        <v>0</v>
      </c>
      <c r="AE948" s="756">
        <f t="shared" si="459"/>
        <v>0</v>
      </c>
      <c r="AF948" s="756">
        <f t="shared" si="459"/>
        <v>0</v>
      </c>
      <c r="AG948" s="756">
        <f t="shared" si="459"/>
        <v>0</v>
      </c>
      <c r="AH948" s="646">
        <f t="shared" si="484"/>
        <v>0</v>
      </c>
      <c r="AI948" s="594"/>
      <c r="AJ948" s="705">
        <f t="shared" si="470"/>
        <v>932</v>
      </c>
      <c r="AK948" s="756">
        <v>0</v>
      </c>
      <c r="AL948" s="756">
        <v>0</v>
      </c>
      <c r="AM948" s="756">
        <v>0</v>
      </c>
      <c r="AN948" s="756">
        <v>0</v>
      </c>
      <c r="AO948" s="756">
        <v>0</v>
      </c>
      <c r="AP948" s="756">
        <v>0</v>
      </c>
      <c r="AQ948" s="756">
        <v>0</v>
      </c>
      <c r="AR948" s="646">
        <f t="shared" si="485"/>
        <v>0</v>
      </c>
      <c r="AS948" s="594"/>
      <c r="AT948" s="705">
        <f t="shared" si="471"/>
        <v>932</v>
      </c>
      <c r="AU948" s="756">
        <v>0</v>
      </c>
      <c r="AV948" s="756">
        <v>0</v>
      </c>
      <c r="AW948" s="756">
        <v>0</v>
      </c>
      <c r="AX948" s="756">
        <v>0</v>
      </c>
      <c r="AY948" s="756">
        <v>0</v>
      </c>
      <c r="AZ948" s="767">
        <f t="shared" si="490"/>
        <v>0</v>
      </c>
      <c r="BA948" s="756">
        <v>0</v>
      </c>
      <c r="BB948" s="756">
        <v>0</v>
      </c>
      <c r="BC948" s="756">
        <v>0</v>
      </c>
      <c r="BD948" s="756">
        <v>0</v>
      </c>
      <c r="BE948" s="767">
        <f t="shared" si="472"/>
        <v>0</v>
      </c>
      <c r="BF948" s="646">
        <f t="shared" si="473"/>
        <v>0</v>
      </c>
      <c r="BG948" s="594"/>
      <c r="BH948" s="705">
        <f t="shared" si="463"/>
        <v>932</v>
      </c>
      <c r="BI948" s="646">
        <f t="shared" si="474"/>
        <v>0</v>
      </c>
      <c r="BJ948" s="594"/>
      <c r="BK948" s="705">
        <f t="shared" si="475"/>
        <v>932</v>
      </c>
      <c r="BL948" s="756">
        <v>0</v>
      </c>
      <c r="BM948" s="756">
        <v>0</v>
      </c>
      <c r="BN948" s="756">
        <v>0</v>
      </c>
      <c r="BO948" s="756">
        <v>0</v>
      </c>
      <c r="BP948" s="756">
        <v>0</v>
      </c>
      <c r="BQ948" s="756">
        <v>0</v>
      </c>
      <c r="BR948" s="756">
        <v>0</v>
      </c>
      <c r="BS948" s="646">
        <f t="shared" si="486"/>
        <v>0</v>
      </c>
      <c r="BT948" s="594"/>
      <c r="BU948" s="705">
        <f t="shared" si="476"/>
        <v>932</v>
      </c>
      <c r="BV948" s="756">
        <v>0</v>
      </c>
      <c r="BW948" s="756">
        <v>0</v>
      </c>
      <c r="BX948" s="756">
        <v>0</v>
      </c>
      <c r="BY948" s="756">
        <v>0</v>
      </c>
      <c r="BZ948" s="756">
        <v>0</v>
      </c>
      <c r="CA948" s="756">
        <v>0</v>
      </c>
      <c r="CB948" s="756">
        <v>0</v>
      </c>
      <c r="CC948" s="646">
        <f t="shared" si="487"/>
        <v>0</v>
      </c>
      <c r="CD948" s="594"/>
      <c r="CE948" s="705">
        <f t="shared" si="464"/>
        <v>932</v>
      </c>
      <c r="CF948" s="756">
        <f t="shared" si="492"/>
        <v>0</v>
      </c>
      <c r="CG948" s="756">
        <f t="shared" si="492"/>
        <v>0</v>
      </c>
      <c r="CH948" s="756">
        <f t="shared" si="492"/>
        <v>0</v>
      </c>
      <c r="CI948" s="756">
        <f t="shared" si="460"/>
        <v>0</v>
      </c>
      <c r="CJ948" s="756">
        <f t="shared" si="460"/>
        <v>0</v>
      </c>
      <c r="CK948" s="756">
        <f t="shared" si="460"/>
        <v>0</v>
      </c>
      <c r="CL948" s="756">
        <f t="shared" si="460"/>
        <v>0</v>
      </c>
      <c r="CM948" s="646">
        <f t="shared" si="488"/>
        <v>0</v>
      </c>
      <c r="CN948" s="594"/>
      <c r="CO948" s="705">
        <f t="shared" si="465"/>
        <v>932</v>
      </c>
      <c r="CP948" s="756">
        <v>0</v>
      </c>
      <c r="CQ948" s="756">
        <v>0</v>
      </c>
      <c r="CR948" s="756">
        <v>0</v>
      </c>
      <c r="CS948" s="756">
        <v>0</v>
      </c>
      <c r="CT948" s="756">
        <v>0</v>
      </c>
      <c r="CU948" s="756">
        <v>0</v>
      </c>
      <c r="CV948" s="756">
        <v>0</v>
      </c>
      <c r="CW948" s="646">
        <f t="shared" si="489"/>
        <v>0</v>
      </c>
      <c r="CX948" s="685"/>
      <c r="CY948" s="705">
        <f t="shared" si="466"/>
        <v>932</v>
      </c>
      <c r="CZ948" s="756">
        <v>0</v>
      </c>
      <c r="DA948" s="756">
        <v>0</v>
      </c>
      <c r="DB948" s="756">
        <v>0</v>
      </c>
      <c r="DC948" s="756">
        <v>0</v>
      </c>
      <c r="DD948" s="756">
        <v>0</v>
      </c>
      <c r="DE948" s="767">
        <f t="shared" si="477"/>
        <v>0</v>
      </c>
      <c r="DF948" s="756">
        <v>0</v>
      </c>
      <c r="DG948" s="756">
        <v>0</v>
      </c>
      <c r="DH948" s="756">
        <v>0</v>
      </c>
      <c r="DI948" s="756">
        <v>0</v>
      </c>
      <c r="DJ948" s="767">
        <f t="shared" si="478"/>
        <v>0</v>
      </c>
      <c r="DK948" s="715">
        <f t="shared" si="479"/>
        <v>0</v>
      </c>
      <c r="DL948" s="685"/>
      <c r="DM948" s="705">
        <f t="shared" si="467"/>
        <v>932</v>
      </c>
      <c r="DN948" s="715">
        <f t="shared" si="480"/>
        <v>0</v>
      </c>
    </row>
    <row r="949" spans="2:118" x14ac:dyDescent="0.25">
      <c r="B949" s="705">
        <v>933</v>
      </c>
      <c r="C949" s="765">
        <f>(1+_xlfn.XLOOKUP(INT((B949-1)/12)+1,'ZC Curve'!$B$8:$B$107,'ZC Curve'!R$8:R$107,,0))^(1/12)-1</f>
        <v>0</v>
      </c>
      <c r="D949" s="766">
        <f t="shared" si="481"/>
        <v>1</v>
      </c>
      <c r="E949" s="685"/>
      <c r="F949" s="705">
        <v>933</v>
      </c>
      <c r="G949" s="756">
        <v>0</v>
      </c>
      <c r="H949" s="756">
        <v>0</v>
      </c>
      <c r="I949" s="756">
        <v>0</v>
      </c>
      <c r="J949" s="756">
        <v>0</v>
      </c>
      <c r="K949" s="756">
        <v>0</v>
      </c>
      <c r="L949" s="756">
        <v>0</v>
      </c>
      <c r="M949" s="756">
        <v>0</v>
      </c>
      <c r="N949" s="646">
        <f t="shared" si="482"/>
        <v>0</v>
      </c>
      <c r="O949" s="594"/>
      <c r="P949" s="705">
        <f t="shared" si="468"/>
        <v>933</v>
      </c>
      <c r="Q949" s="756">
        <v>0</v>
      </c>
      <c r="R949" s="756">
        <v>0</v>
      </c>
      <c r="S949" s="756">
        <v>0</v>
      </c>
      <c r="T949" s="756">
        <v>0</v>
      </c>
      <c r="U949" s="756">
        <v>0</v>
      </c>
      <c r="V949" s="756">
        <v>0</v>
      </c>
      <c r="W949" s="756">
        <v>0</v>
      </c>
      <c r="X949" s="646">
        <f t="shared" si="483"/>
        <v>0</v>
      </c>
      <c r="Y949" s="594"/>
      <c r="Z949" s="705">
        <f t="shared" si="469"/>
        <v>933</v>
      </c>
      <c r="AA949" s="756">
        <f t="shared" si="491"/>
        <v>0</v>
      </c>
      <c r="AB949" s="756">
        <f t="shared" si="491"/>
        <v>0</v>
      </c>
      <c r="AC949" s="756">
        <f t="shared" si="491"/>
        <v>0</v>
      </c>
      <c r="AD949" s="756">
        <f t="shared" si="459"/>
        <v>0</v>
      </c>
      <c r="AE949" s="756">
        <f t="shared" si="459"/>
        <v>0</v>
      </c>
      <c r="AF949" s="756">
        <f t="shared" si="459"/>
        <v>0</v>
      </c>
      <c r="AG949" s="756">
        <f t="shared" si="459"/>
        <v>0</v>
      </c>
      <c r="AH949" s="646">
        <f t="shared" si="484"/>
        <v>0</v>
      </c>
      <c r="AI949" s="594"/>
      <c r="AJ949" s="705">
        <f t="shared" si="470"/>
        <v>933</v>
      </c>
      <c r="AK949" s="756">
        <v>0</v>
      </c>
      <c r="AL949" s="756">
        <v>0</v>
      </c>
      <c r="AM949" s="756">
        <v>0</v>
      </c>
      <c r="AN949" s="756">
        <v>0</v>
      </c>
      <c r="AO949" s="756">
        <v>0</v>
      </c>
      <c r="AP949" s="756">
        <v>0</v>
      </c>
      <c r="AQ949" s="756">
        <v>0</v>
      </c>
      <c r="AR949" s="646">
        <f t="shared" si="485"/>
        <v>0</v>
      </c>
      <c r="AS949" s="594"/>
      <c r="AT949" s="705">
        <f t="shared" si="471"/>
        <v>933</v>
      </c>
      <c r="AU949" s="756">
        <v>0</v>
      </c>
      <c r="AV949" s="756">
        <v>0</v>
      </c>
      <c r="AW949" s="756">
        <v>0</v>
      </c>
      <c r="AX949" s="756">
        <v>0</v>
      </c>
      <c r="AY949" s="756">
        <v>0</v>
      </c>
      <c r="AZ949" s="767">
        <f t="shared" si="490"/>
        <v>0</v>
      </c>
      <c r="BA949" s="756">
        <v>0</v>
      </c>
      <c r="BB949" s="756">
        <v>0</v>
      </c>
      <c r="BC949" s="756">
        <v>0</v>
      </c>
      <c r="BD949" s="756">
        <v>0</v>
      </c>
      <c r="BE949" s="767">
        <f t="shared" si="472"/>
        <v>0</v>
      </c>
      <c r="BF949" s="646">
        <f t="shared" si="473"/>
        <v>0</v>
      </c>
      <c r="BG949" s="594"/>
      <c r="BH949" s="705">
        <f t="shared" si="463"/>
        <v>933</v>
      </c>
      <c r="BI949" s="646">
        <f t="shared" si="474"/>
        <v>0</v>
      </c>
      <c r="BJ949" s="594"/>
      <c r="BK949" s="705">
        <f t="shared" si="475"/>
        <v>933</v>
      </c>
      <c r="BL949" s="756">
        <v>0</v>
      </c>
      <c r="BM949" s="756">
        <v>0</v>
      </c>
      <c r="BN949" s="756">
        <v>0</v>
      </c>
      <c r="BO949" s="756">
        <v>0</v>
      </c>
      <c r="BP949" s="756">
        <v>0</v>
      </c>
      <c r="BQ949" s="756">
        <v>0</v>
      </c>
      <c r="BR949" s="756">
        <v>0</v>
      </c>
      <c r="BS949" s="646">
        <f t="shared" si="486"/>
        <v>0</v>
      </c>
      <c r="BT949" s="594"/>
      <c r="BU949" s="705">
        <f t="shared" si="476"/>
        <v>933</v>
      </c>
      <c r="BV949" s="756">
        <v>0</v>
      </c>
      <c r="BW949" s="756">
        <v>0</v>
      </c>
      <c r="BX949" s="756">
        <v>0</v>
      </c>
      <c r="BY949" s="756">
        <v>0</v>
      </c>
      <c r="BZ949" s="756">
        <v>0</v>
      </c>
      <c r="CA949" s="756">
        <v>0</v>
      </c>
      <c r="CB949" s="756">
        <v>0</v>
      </c>
      <c r="CC949" s="646">
        <f t="shared" si="487"/>
        <v>0</v>
      </c>
      <c r="CD949" s="594"/>
      <c r="CE949" s="705">
        <f t="shared" si="464"/>
        <v>933</v>
      </c>
      <c r="CF949" s="756">
        <f t="shared" si="492"/>
        <v>0</v>
      </c>
      <c r="CG949" s="756">
        <f t="shared" si="492"/>
        <v>0</v>
      </c>
      <c r="CH949" s="756">
        <f t="shared" si="492"/>
        <v>0</v>
      </c>
      <c r="CI949" s="756">
        <f t="shared" si="460"/>
        <v>0</v>
      </c>
      <c r="CJ949" s="756">
        <f t="shared" si="460"/>
        <v>0</v>
      </c>
      <c r="CK949" s="756">
        <f t="shared" si="460"/>
        <v>0</v>
      </c>
      <c r="CL949" s="756">
        <f t="shared" si="460"/>
        <v>0</v>
      </c>
      <c r="CM949" s="646">
        <f t="shared" si="488"/>
        <v>0</v>
      </c>
      <c r="CN949" s="594"/>
      <c r="CO949" s="705">
        <f t="shared" si="465"/>
        <v>933</v>
      </c>
      <c r="CP949" s="756">
        <v>0</v>
      </c>
      <c r="CQ949" s="756">
        <v>0</v>
      </c>
      <c r="CR949" s="756">
        <v>0</v>
      </c>
      <c r="CS949" s="756">
        <v>0</v>
      </c>
      <c r="CT949" s="756">
        <v>0</v>
      </c>
      <c r="CU949" s="756">
        <v>0</v>
      </c>
      <c r="CV949" s="756">
        <v>0</v>
      </c>
      <c r="CW949" s="646">
        <f t="shared" si="489"/>
        <v>0</v>
      </c>
      <c r="CX949" s="685"/>
      <c r="CY949" s="705">
        <f t="shared" si="466"/>
        <v>933</v>
      </c>
      <c r="CZ949" s="756">
        <v>0</v>
      </c>
      <c r="DA949" s="756">
        <v>0</v>
      </c>
      <c r="DB949" s="756">
        <v>0</v>
      </c>
      <c r="DC949" s="756">
        <v>0</v>
      </c>
      <c r="DD949" s="756">
        <v>0</v>
      </c>
      <c r="DE949" s="767">
        <f t="shared" si="477"/>
        <v>0</v>
      </c>
      <c r="DF949" s="756">
        <v>0</v>
      </c>
      <c r="DG949" s="756">
        <v>0</v>
      </c>
      <c r="DH949" s="756">
        <v>0</v>
      </c>
      <c r="DI949" s="756">
        <v>0</v>
      </c>
      <c r="DJ949" s="767">
        <f t="shared" si="478"/>
        <v>0</v>
      </c>
      <c r="DK949" s="715">
        <f t="shared" si="479"/>
        <v>0</v>
      </c>
      <c r="DL949" s="685"/>
      <c r="DM949" s="705">
        <f t="shared" si="467"/>
        <v>933</v>
      </c>
      <c r="DN949" s="715">
        <f t="shared" si="480"/>
        <v>0</v>
      </c>
    </row>
    <row r="950" spans="2:118" x14ac:dyDescent="0.25">
      <c r="B950" s="705">
        <v>934</v>
      </c>
      <c r="C950" s="765">
        <f>(1+_xlfn.XLOOKUP(INT((B950-1)/12)+1,'ZC Curve'!$B$8:$B$107,'ZC Curve'!R$8:R$107,,0))^(1/12)-1</f>
        <v>0</v>
      </c>
      <c r="D950" s="766">
        <f t="shared" si="481"/>
        <v>1</v>
      </c>
      <c r="E950" s="685"/>
      <c r="F950" s="705">
        <v>934</v>
      </c>
      <c r="G950" s="756">
        <v>0</v>
      </c>
      <c r="H950" s="756">
        <v>0</v>
      </c>
      <c r="I950" s="756">
        <v>0</v>
      </c>
      <c r="J950" s="756">
        <v>0</v>
      </c>
      <c r="K950" s="756">
        <v>0</v>
      </c>
      <c r="L950" s="756">
        <v>0</v>
      </c>
      <c r="M950" s="756">
        <v>0</v>
      </c>
      <c r="N950" s="646">
        <f t="shared" si="482"/>
        <v>0</v>
      </c>
      <c r="O950" s="594"/>
      <c r="P950" s="705">
        <f t="shared" si="468"/>
        <v>934</v>
      </c>
      <c r="Q950" s="756">
        <v>0</v>
      </c>
      <c r="R950" s="756">
        <v>0</v>
      </c>
      <c r="S950" s="756">
        <v>0</v>
      </c>
      <c r="T950" s="756">
        <v>0</v>
      </c>
      <c r="U950" s="756">
        <v>0</v>
      </c>
      <c r="V950" s="756">
        <v>0</v>
      </c>
      <c r="W950" s="756">
        <v>0</v>
      </c>
      <c r="X950" s="646">
        <f t="shared" si="483"/>
        <v>0</v>
      </c>
      <c r="Y950" s="594"/>
      <c r="Z950" s="705">
        <f t="shared" si="469"/>
        <v>934</v>
      </c>
      <c r="AA950" s="756">
        <f t="shared" si="491"/>
        <v>0</v>
      </c>
      <c r="AB950" s="756">
        <f t="shared" si="491"/>
        <v>0</v>
      </c>
      <c r="AC950" s="756">
        <f t="shared" si="491"/>
        <v>0</v>
      </c>
      <c r="AD950" s="756">
        <f t="shared" si="459"/>
        <v>0</v>
      </c>
      <c r="AE950" s="756">
        <f t="shared" si="459"/>
        <v>0</v>
      </c>
      <c r="AF950" s="756">
        <f t="shared" si="459"/>
        <v>0</v>
      </c>
      <c r="AG950" s="756">
        <f t="shared" si="459"/>
        <v>0</v>
      </c>
      <c r="AH950" s="646">
        <f t="shared" si="484"/>
        <v>0</v>
      </c>
      <c r="AI950" s="594"/>
      <c r="AJ950" s="705">
        <f t="shared" si="470"/>
        <v>934</v>
      </c>
      <c r="AK950" s="756">
        <v>0</v>
      </c>
      <c r="AL950" s="756">
        <v>0</v>
      </c>
      <c r="AM950" s="756">
        <v>0</v>
      </c>
      <c r="AN950" s="756">
        <v>0</v>
      </c>
      <c r="AO950" s="756">
        <v>0</v>
      </c>
      <c r="AP950" s="756">
        <v>0</v>
      </c>
      <c r="AQ950" s="756">
        <v>0</v>
      </c>
      <c r="AR950" s="646">
        <f t="shared" si="485"/>
        <v>0</v>
      </c>
      <c r="AS950" s="594"/>
      <c r="AT950" s="705">
        <f t="shared" si="471"/>
        <v>934</v>
      </c>
      <c r="AU950" s="756">
        <v>0</v>
      </c>
      <c r="AV950" s="756">
        <v>0</v>
      </c>
      <c r="AW950" s="756">
        <v>0</v>
      </c>
      <c r="AX950" s="756">
        <v>0</v>
      </c>
      <c r="AY950" s="756">
        <v>0</v>
      </c>
      <c r="AZ950" s="767">
        <f t="shared" si="490"/>
        <v>0</v>
      </c>
      <c r="BA950" s="756">
        <v>0</v>
      </c>
      <c r="BB950" s="756">
        <v>0</v>
      </c>
      <c r="BC950" s="756">
        <v>0</v>
      </c>
      <c r="BD950" s="756">
        <v>0</v>
      </c>
      <c r="BE950" s="767">
        <f t="shared" si="472"/>
        <v>0</v>
      </c>
      <c r="BF950" s="646">
        <f t="shared" si="473"/>
        <v>0</v>
      </c>
      <c r="BG950" s="594"/>
      <c r="BH950" s="705">
        <f t="shared" si="463"/>
        <v>934</v>
      </c>
      <c r="BI950" s="646">
        <f t="shared" si="474"/>
        <v>0</v>
      </c>
      <c r="BJ950" s="594"/>
      <c r="BK950" s="705">
        <f t="shared" si="475"/>
        <v>934</v>
      </c>
      <c r="BL950" s="756">
        <v>0</v>
      </c>
      <c r="BM950" s="756">
        <v>0</v>
      </c>
      <c r="BN950" s="756">
        <v>0</v>
      </c>
      <c r="BO950" s="756">
        <v>0</v>
      </c>
      <c r="BP950" s="756">
        <v>0</v>
      </c>
      <c r="BQ950" s="756">
        <v>0</v>
      </c>
      <c r="BR950" s="756">
        <v>0</v>
      </c>
      <c r="BS950" s="646">
        <f t="shared" si="486"/>
        <v>0</v>
      </c>
      <c r="BT950" s="594"/>
      <c r="BU950" s="705">
        <f t="shared" si="476"/>
        <v>934</v>
      </c>
      <c r="BV950" s="756">
        <v>0</v>
      </c>
      <c r="BW950" s="756">
        <v>0</v>
      </c>
      <c r="BX950" s="756">
        <v>0</v>
      </c>
      <c r="BY950" s="756">
        <v>0</v>
      </c>
      <c r="BZ950" s="756">
        <v>0</v>
      </c>
      <c r="CA950" s="756">
        <v>0</v>
      </c>
      <c r="CB950" s="756">
        <v>0</v>
      </c>
      <c r="CC950" s="646">
        <f t="shared" si="487"/>
        <v>0</v>
      </c>
      <c r="CD950" s="594"/>
      <c r="CE950" s="705">
        <f t="shared" si="464"/>
        <v>934</v>
      </c>
      <c r="CF950" s="756">
        <f t="shared" si="492"/>
        <v>0</v>
      </c>
      <c r="CG950" s="756">
        <f t="shared" si="492"/>
        <v>0</v>
      </c>
      <c r="CH950" s="756">
        <f t="shared" si="492"/>
        <v>0</v>
      </c>
      <c r="CI950" s="756">
        <f t="shared" si="460"/>
        <v>0</v>
      </c>
      <c r="CJ950" s="756">
        <f t="shared" si="460"/>
        <v>0</v>
      </c>
      <c r="CK950" s="756">
        <f t="shared" si="460"/>
        <v>0</v>
      </c>
      <c r="CL950" s="756">
        <f t="shared" si="460"/>
        <v>0</v>
      </c>
      <c r="CM950" s="646">
        <f t="shared" si="488"/>
        <v>0</v>
      </c>
      <c r="CN950" s="594"/>
      <c r="CO950" s="705">
        <f t="shared" si="465"/>
        <v>934</v>
      </c>
      <c r="CP950" s="756">
        <v>0</v>
      </c>
      <c r="CQ950" s="756">
        <v>0</v>
      </c>
      <c r="CR950" s="756">
        <v>0</v>
      </c>
      <c r="CS950" s="756">
        <v>0</v>
      </c>
      <c r="CT950" s="756">
        <v>0</v>
      </c>
      <c r="CU950" s="756">
        <v>0</v>
      </c>
      <c r="CV950" s="756">
        <v>0</v>
      </c>
      <c r="CW950" s="646">
        <f t="shared" si="489"/>
        <v>0</v>
      </c>
      <c r="CX950" s="685"/>
      <c r="CY950" s="705">
        <f t="shared" si="466"/>
        <v>934</v>
      </c>
      <c r="CZ950" s="756">
        <v>0</v>
      </c>
      <c r="DA950" s="756">
        <v>0</v>
      </c>
      <c r="DB950" s="756">
        <v>0</v>
      </c>
      <c r="DC950" s="756">
        <v>0</v>
      </c>
      <c r="DD950" s="756">
        <v>0</v>
      </c>
      <c r="DE950" s="767">
        <f t="shared" si="477"/>
        <v>0</v>
      </c>
      <c r="DF950" s="756">
        <v>0</v>
      </c>
      <c r="DG950" s="756">
        <v>0</v>
      </c>
      <c r="DH950" s="756">
        <v>0</v>
      </c>
      <c r="DI950" s="756">
        <v>0</v>
      </c>
      <c r="DJ950" s="767">
        <f t="shared" si="478"/>
        <v>0</v>
      </c>
      <c r="DK950" s="715">
        <f t="shared" si="479"/>
        <v>0</v>
      </c>
      <c r="DL950" s="685"/>
      <c r="DM950" s="705">
        <f t="shared" si="467"/>
        <v>934</v>
      </c>
      <c r="DN950" s="715">
        <f t="shared" si="480"/>
        <v>0</v>
      </c>
    </row>
    <row r="951" spans="2:118" x14ac:dyDescent="0.25">
      <c r="B951" s="705">
        <v>935</v>
      </c>
      <c r="C951" s="765">
        <f>(1+_xlfn.XLOOKUP(INT((B951-1)/12)+1,'ZC Curve'!$B$8:$B$107,'ZC Curve'!R$8:R$107,,0))^(1/12)-1</f>
        <v>0</v>
      </c>
      <c r="D951" s="766">
        <f t="shared" si="481"/>
        <v>1</v>
      </c>
      <c r="E951" s="685"/>
      <c r="F951" s="705">
        <v>935</v>
      </c>
      <c r="G951" s="756">
        <v>0</v>
      </c>
      <c r="H951" s="756">
        <v>0</v>
      </c>
      <c r="I951" s="756">
        <v>0</v>
      </c>
      <c r="J951" s="756">
        <v>0</v>
      </c>
      <c r="K951" s="756">
        <v>0</v>
      </c>
      <c r="L951" s="756">
        <v>0</v>
      </c>
      <c r="M951" s="756">
        <v>0</v>
      </c>
      <c r="N951" s="646">
        <f t="shared" si="482"/>
        <v>0</v>
      </c>
      <c r="O951" s="594"/>
      <c r="P951" s="705">
        <f t="shared" si="468"/>
        <v>935</v>
      </c>
      <c r="Q951" s="756">
        <v>0</v>
      </c>
      <c r="R951" s="756">
        <v>0</v>
      </c>
      <c r="S951" s="756">
        <v>0</v>
      </c>
      <c r="T951" s="756">
        <v>0</v>
      </c>
      <c r="U951" s="756">
        <v>0</v>
      </c>
      <c r="V951" s="756">
        <v>0</v>
      </c>
      <c r="W951" s="756">
        <v>0</v>
      </c>
      <c r="X951" s="646">
        <f t="shared" si="483"/>
        <v>0</v>
      </c>
      <c r="Y951" s="594"/>
      <c r="Z951" s="705">
        <f t="shared" si="469"/>
        <v>935</v>
      </c>
      <c r="AA951" s="756">
        <f t="shared" si="491"/>
        <v>0</v>
      </c>
      <c r="AB951" s="756">
        <f t="shared" si="491"/>
        <v>0</v>
      </c>
      <c r="AC951" s="756">
        <f t="shared" si="491"/>
        <v>0</v>
      </c>
      <c r="AD951" s="756">
        <f t="shared" si="459"/>
        <v>0</v>
      </c>
      <c r="AE951" s="756">
        <f t="shared" si="459"/>
        <v>0</v>
      </c>
      <c r="AF951" s="756">
        <f t="shared" si="459"/>
        <v>0</v>
      </c>
      <c r="AG951" s="756">
        <f t="shared" si="459"/>
        <v>0</v>
      </c>
      <c r="AH951" s="646">
        <f t="shared" si="484"/>
        <v>0</v>
      </c>
      <c r="AI951" s="594"/>
      <c r="AJ951" s="705">
        <f t="shared" si="470"/>
        <v>935</v>
      </c>
      <c r="AK951" s="756">
        <v>0</v>
      </c>
      <c r="AL951" s="756">
        <v>0</v>
      </c>
      <c r="AM951" s="756">
        <v>0</v>
      </c>
      <c r="AN951" s="756">
        <v>0</v>
      </c>
      <c r="AO951" s="756">
        <v>0</v>
      </c>
      <c r="AP951" s="756">
        <v>0</v>
      </c>
      <c r="AQ951" s="756">
        <v>0</v>
      </c>
      <c r="AR951" s="646">
        <f t="shared" si="485"/>
        <v>0</v>
      </c>
      <c r="AS951" s="594"/>
      <c r="AT951" s="705">
        <f t="shared" si="471"/>
        <v>935</v>
      </c>
      <c r="AU951" s="756">
        <v>0</v>
      </c>
      <c r="AV951" s="756">
        <v>0</v>
      </c>
      <c r="AW951" s="756">
        <v>0</v>
      </c>
      <c r="AX951" s="756">
        <v>0</v>
      </c>
      <c r="AY951" s="756">
        <v>0</v>
      </c>
      <c r="AZ951" s="767">
        <f t="shared" si="490"/>
        <v>0</v>
      </c>
      <c r="BA951" s="756">
        <v>0</v>
      </c>
      <c r="BB951" s="756">
        <v>0</v>
      </c>
      <c r="BC951" s="756">
        <v>0</v>
      </c>
      <c r="BD951" s="756">
        <v>0</v>
      </c>
      <c r="BE951" s="767">
        <f t="shared" si="472"/>
        <v>0</v>
      </c>
      <c r="BF951" s="646">
        <f t="shared" si="473"/>
        <v>0</v>
      </c>
      <c r="BG951" s="594"/>
      <c r="BH951" s="705">
        <f t="shared" si="463"/>
        <v>935</v>
      </c>
      <c r="BI951" s="646">
        <f t="shared" si="474"/>
        <v>0</v>
      </c>
      <c r="BJ951" s="594"/>
      <c r="BK951" s="705">
        <f t="shared" si="475"/>
        <v>935</v>
      </c>
      <c r="BL951" s="756">
        <v>0</v>
      </c>
      <c r="BM951" s="756">
        <v>0</v>
      </c>
      <c r="BN951" s="756">
        <v>0</v>
      </c>
      <c r="BO951" s="756">
        <v>0</v>
      </c>
      <c r="BP951" s="756">
        <v>0</v>
      </c>
      <c r="BQ951" s="756">
        <v>0</v>
      </c>
      <c r="BR951" s="756">
        <v>0</v>
      </c>
      <c r="BS951" s="646">
        <f t="shared" si="486"/>
        <v>0</v>
      </c>
      <c r="BT951" s="594"/>
      <c r="BU951" s="705">
        <f t="shared" si="476"/>
        <v>935</v>
      </c>
      <c r="BV951" s="756">
        <v>0</v>
      </c>
      <c r="BW951" s="756">
        <v>0</v>
      </c>
      <c r="BX951" s="756">
        <v>0</v>
      </c>
      <c r="BY951" s="756">
        <v>0</v>
      </c>
      <c r="BZ951" s="756">
        <v>0</v>
      </c>
      <c r="CA951" s="756">
        <v>0</v>
      </c>
      <c r="CB951" s="756">
        <v>0</v>
      </c>
      <c r="CC951" s="646">
        <f t="shared" si="487"/>
        <v>0</v>
      </c>
      <c r="CD951" s="594"/>
      <c r="CE951" s="705">
        <f t="shared" si="464"/>
        <v>935</v>
      </c>
      <c r="CF951" s="756">
        <f t="shared" si="492"/>
        <v>0</v>
      </c>
      <c r="CG951" s="756">
        <f t="shared" si="492"/>
        <v>0</v>
      </c>
      <c r="CH951" s="756">
        <f t="shared" si="492"/>
        <v>0</v>
      </c>
      <c r="CI951" s="756">
        <f t="shared" si="460"/>
        <v>0</v>
      </c>
      <c r="CJ951" s="756">
        <f t="shared" si="460"/>
        <v>0</v>
      </c>
      <c r="CK951" s="756">
        <f t="shared" si="460"/>
        <v>0</v>
      </c>
      <c r="CL951" s="756">
        <f t="shared" si="460"/>
        <v>0</v>
      </c>
      <c r="CM951" s="646">
        <f t="shared" si="488"/>
        <v>0</v>
      </c>
      <c r="CN951" s="594"/>
      <c r="CO951" s="705">
        <f t="shared" si="465"/>
        <v>935</v>
      </c>
      <c r="CP951" s="756">
        <v>0</v>
      </c>
      <c r="CQ951" s="756">
        <v>0</v>
      </c>
      <c r="CR951" s="756">
        <v>0</v>
      </c>
      <c r="CS951" s="756">
        <v>0</v>
      </c>
      <c r="CT951" s="756">
        <v>0</v>
      </c>
      <c r="CU951" s="756">
        <v>0</v>
      </c>
      <c r="CV951" s="756">
        <v>0</v>
      </c>
      <c r="CW951" s="646">
        <f t="shared" si="489"/>
        <v>0</v>
      </c>
      <c r="CX951" s="685"/>
      <c r="CY951" s="705">
        <f t="shared" si="466"/>
        <v>935</v>
      </c>
      <c r="CZ951" s="756">
        <v>0</v>
      </c>
      <c r="DA951" s="756">
        <v>0</v>
      </c>
      <c r="DB951" s="756">
        <v>0</v>
      </c>
      <c r="DC951" s="756">
        <v>0</v>
      </c>
      <c r="DD951" s="756">
        <v>0</v>
      </c>
      <c r="DE951" s="767">
        <f t="shared" si="477"/>
        <v>0</v>
      </c>
      <c r="DF951" s="756">
        <v>0</v>
      </c>
      <c r="DG951" s="756">
        <v>0</v>
      </c>
      <c r="DH951" s="756">
        <v>0</v>
      </c>
      <c r="DI951" s="756">
        <v>0</v>
      </c>
      <c r="DJ951" s="767">
        <f t="shared" si="478"/>
        <v>0</v>
      </c>
      <c r="DK951" s="715">
        <f t="shared" si="479"/>
        <v>0</v>
      </c>
      <c r="DL951" s="685"/>
      <c r="DM951" s="705">
        <f t="shared" si="467"/>
        <v>935</v>
      </c>
      <c r="DN951" s="715">
        <f t="shared" si="480"/>
        <v>0</v>
      </c>
    </row>
    <row r="952" spans="2:118" x14ac:dyDescent="0.25">
      <c r="B952" s="705">
        <v>936</v>
      </c>
      <c r="C952" s="765">
        <f>(1+_xlfn.XLOOKUP(INT((B952-1)/12)+1,'ZC Curve'!$B$8:$B$107,'ZC Curve'!R$8:R$107,,0))^(1/12)-1</f>
        <v>0</v>
      </c>
      <c r="D952" s="766">
        <f t="shared" si="481"/>
        <v>1</v>
      </c>
      <c r="E952" s="685"/>
      <c r="F952" s="705">
        <v>936</v>
      </c>
      <c r="G952" s="756">
        <v>0</v>
      </c>
      <c r="H952" s="756">
        <v>0</v>
      </c>
      <c r="I952" s="756">
        <v>0</v>
      </c>
      <c r="J952" s="756">
        <v>0</v>
      </c>
      <c r="K952" s="756">
        <v>0</v>
      </c>
      <c r="L952" s="756">
        <v>0</v>
      </c>
      <c r="M952" s="756">
        <v>0</v>
      </c>
      <c r="N952" s="646">
        <f t="shared" si="482"/>
        <v>0</v>
      </c>
      <c r="O952" s="594"/>
      <c r="P952" s="705">
        <f t="shared" si="468"/>
        <v>936</v>
      </c>
      <c r="Q952" s="756">
        <v>0</v>
      </c>
      <c r="R952" s="756">
        <v>0</v>
      </c>
      <c r="S952" s="756">
        <v>0</v>
      </c>
      <c r="T952" s="756">
        <v>0</v>
      </c>
      <c r="U952" s="756">
        <v>0</v>
      </c>
      <c r="V952" s="756">
        <v>0</v>
      </c>
      <c r="W952" s="756">
        <v>0</v>
      </c>
      <c r="X952" s="646">
        <f t="shared" si="483"/>
        <v>0</v>
      </c>
      <c r="Y952" s="594"/>
      <c r="Z952" s="705">
        <f t="shared" si="469"/>
        <v>936</v>
      </c>
      <c r="AA952" s="756">
        <f t="shared" si="491"/>
        <v>0</v>
      </c>
      <c r="AB952" s="756">
        <f t="shared" si="491"/>
        <v>0</v>
      </c>
      <c r="AC952" s="756">
        <f t="shared" si="491"/>
        <v>0</v>
      </c>
      <c r="AD952" s="756">
        <f t="shared" si="459"/>
        <v>0</v>
      </c>
      <c r="AE952" s="756">
        <f t="shared" si="459"/>
        <v>0</v>
      </c>
      <c r="AF952" s="756">
        <f t="shared" si="459"/>
        <v>0</v>
      </c>
      <c r="AG952" s="756">
        <f t="shared" si="459"/>
        <v>0</v>
      </c>
      <c r="AH952" s="646">
        <f t="shared" si="484"/>
        <v>0</v>
      </c>
      <c r="AI952" s="594"/>
      <c r="AJ952" s="705">
        <f t="shared" si="470"/>
        <v>936</v>
      </c>
      <c r="AK952" s="756">
        <v>0</v>
      </c>
      <c r="AL952" s="756">
        <v>0</v>
      </c>
      <c r="AM952" s="756">
        <v>0</v>
      </c>
      <c r="AN952" s="756">
        <v>0</v>
      </c>
      <c r="AO952" s="756">
        <v>0</v>
      </c>
      <c r="AP952" s="756">
        <v>0</v>
      </c>
      <c r="AQ952" s="756">
        <v>0</v>
      </c>
      <c r="AR952" s="646">
        <f t="shared" si="485"/>
        <v>0</v>
      </c>
      <c r="AS952" s="594"/>
      <c r="AT952" s="705">
        <f t="shared" si="471"/>
        <v>936</v>
      </c>
      <c r="AU952" s="756">
        <v>0</v>
      </c>
      <c r="AV952" s="756">
        <v>0</v>
      </c>
      <c r="AW952" s="756">
        <v>0</v>
      </c>
      <c r="AX952" s="756">
        <v>0</v>
      </c>
      <c r="AY952" s="756">
        <v>0</v>
      </c>
      <c r="AZ952" s="767">
        <f t="shared" si="490"/>
        <v>0</v>
      </c>
      <c r="BA952" s="756">
        <v>0</v>
      </c>
      <c r="BB952" s="756">
        <v>0</v>
      </c>
      <c r="BC952" s="756">
        <v>0</v>
      </c>
      <c r="BD952" s="756">
        <v>0</v>
      </c>
      <c r="BE952" s="767">
        <f t="shared" si="472"/>
        <v>0</v>
      </c>
      <c r="BF952" s="646">
        <f t="shared" si="473"/>
        <v>0</v>
      </c>
      <c r="BG952" s="594"/>
      <c r="BH952" s="705">
        <f t="shared" si="463"/>
        <v>936</v>
      </c>
      <c r="BI952" s="646">
        <f t="shared" si="474"/>
        <v>0</v>
      </c>
      <c r="BJ952" s="594"/>
      <c r="BK952" s="705">
        <f t="shared" si="475"/>
        <v>936</v>
      </c>
      <c r="BL952" s="756">
        <v>0</v>
      </c>
      <c r="BM952" s="756">
        <v>0</v>
      </c>
      <c r="BN952" s="756">
        <v>0</v>
      </c>
      <c r="BO952" s="756">
        <v>0</v>
      </c>
      <c r="BP952" s="756">
        <v>0</v>
      </c>
      <c r="BQ952" s="756">
        <v>0</v>
      </c>
      <c r="BR952" s="756">
        <v>0</v>
      </c>
      <c r="BS952" s="646">
        <f t="shared" si="486"/>
        <v>0</v>
      </c>
      <c r="BT952" s="594"/>
      <c r="BU952" s="705">
        <f t="shared" si="476"/>
        <v>936</v>
      </c>
      <c r="BV952" s="756">
        <v>0</v>
      </c>
      <c r="BW952" s="756">
        <v>0</v>
      </c>
      <c r="BX952" s="756">
        <v>0</v>
      </c>
      <c r="BY952" s="756">
        <v>0</v>
      </c>
      <c r="BZ952" s="756">
        <v>0</v>
      </c>
      <c r="CA952" s="756">
        <v>0</v>
      </c>
      <c r="CB952" s="756">
        <v>0</v>
      </c>
      <c r="CC952" s="646">
        <f t="shared" si="487"/>
        <v>0</v>
      </c>
      <c r="CD952" s="594"/>
      <c r="CE952" s="705">
        <f t="shared" si="464"/>
        <v>936</v>
      </c>
      <c r="CF952" s="756">
        <f t="shared" si="492"/>
        <v>0</v>
      </c>
      <c r="CG952" s="756">
        <f t="shared" si="492"/>
        <v>0</v>
      </c>
      <c r="CH952" s="756">
        <f t="shared" si="492"/>
        <v>0</v>
      </c>
      <c r="CI952" s="756">
        <f t="shared" si="460"/>
        <v>0</v>
      </c>
      <c r="CJ952" s="756">
        <f t="shared" si="460"/>
        <v>0</v>
      </c>
      <c r="CK952" s="756">
        <f t="shared" si="460"/>
        <v>0</v>
      </c>
      <c r="CL952" s="756">
        <f t="shared" si="460"/>
        <v>0</v>
      </c>
      <c r="CM952" s="646">
        <f t="shared" si="488"/>
        <v>0</v>
      </c>
      <c r="CN952" s="594"/>
      <c r="CO952" s="705">
        <f t="shared" si="465"/>
        <v>936</v>
      </c>
      <c r="CP952" s="756">
        <v>0</v>
      </c>
      <c r="CQ952" s="756">
        <v>0</v>
      </c>
      <c r="CR952" s="756">
        <v>0</v>
      </c>
      <c r="CS952" s="756">
        <v>0</v>
      </c>
      <c r="CT952" s="756">
        <v>0</v>
      </c>
      <c r="CU952" s="756">
        <v>0</v>
      </c>
      <c r="CV952" s="756">
        <v>0</v>
      </c>
      <c r="CW952" s="646">
        <f t="shared" si="489"/>
        <v>0</v>
      </c>
      <c r="CX952" s="685"/>
      <c r="CY952" s="705">
        <f t="shared" si="466"/>
        <v>936</v>
      </c>
      <c r="CZ952" s="756">
        <v>0</v>
      </c>
      <c r="DA952" s="756">
        <v>0</v>
      </c>
      <c r="DB952" s="756">
        <v>0</v>
      </c>
      <c r="DC952" s="756">
        <v>0</v>
      </c>
      <c r="DD952" s="756">
        <v>0</v>
      </c>
      <c r="DE952" s="767">
        <f t="shared" si="477"/>
        <v>0</v>
      </c>
      <c r="DF952" s="756">
        <v>0</v>
      </c>
      <c r="DG952" s="756">
        <v>0</v>
      </c>
      <c r="DH952" s="756">
        <v>0</v>
      </c>
      <c r="DI952" s="756">
        <v>0</v>
      </c>
      <c r="DJ952" s="767">
        <f t="shared" si="478"/>
        <v>0</v>
      </c>
      <c r="DK952" s="715">
        <f t="shared" si="479"/>
        <v>0</v>
      </c>
      <c r="DL952" s="685"/>
      <c r="DM952" s="705">
        <f t="shared" si="467"/>
        <v>936</v>
      </c>
      <c r="DN952" s="715">
        <f t="shared" si="480"/>
        <v>0</v>
      </c>
    </row>
    <row r="953" spans="2:118" x14ac:dyDescent="0.25">
      <c r="B953" s="705">
        <v>937</v>
      </c>
      <c r="C953" s="765">
        <f>(1+_xlfn.XLOOKUP(INT((B953-1)/12)+1,'ZC Curve'!$B$8:$B$107,'ZC Curve'!R$8:R$107,,0))^(1/12)-1</f>
        <v>0</v>
      </c>
      <c r="D953" s="766">
        <f t="shared" si="481"/>
        <v>1</v>
      </c>
      <c r="E953" s="685"/>
      <c r="F953" s="705">
        <v>937</v>
      </c>
      <c r="G953" s="756">
        <v>0</v>
      </c>
      <c r="H953" s="756">
        <v>0</v>
      </c>
      <c r="I953" s="756">
        <v>0</v>
      </c>
      <c r="J953" s="756">
        <v>0</v>
      </c>
      <c r="K953" s="756">
        <v>0</v>
      </c>
      <c r="L953" s="756">
        <v>0</v>
      </c>
      <c r="M953" s="756">
        <v>0</v>
      </c>
      <c r="N953" s="646">
        <f t="shared" si="482"/>
        <v>0</v>
      </c>
      <c r="O953" s="594"/>
      <c r="P953" s="705">
        <f t="shared" si="468"/>
        <v>937</v>
      </c>
      <c r="Q953" s="756">
        <v>0</v>
      </c>
      <c r="R953" s="756">
        <v>0</v>
      </c>
      <c r="S953" s="756">
        <v>0</v>
      </c>
      <c r="T953" s="756">
        <v>0</v>
      </c>
      <c r="U953" s="756">
        <v>0</v>
      </c>
      <c r="V953" s="756">
        <v>0</v>
      </c>
      <c r="W953" s="756">
        <v>0</v>
      </c>
      <c r="X953" s="646">
        <f t="shared" si="483"/>
        <v>0</v>
      </c>
      <c r="Y953" s="594"/>
      <c r="Z953" s="705">
        <f t="shared" si="469"/>
        <v>937</v>
      </c>
      <c r="AA953" s="756">
        <f t="shared" si="491"/>
        <v>0</v>
      </c>
      <c r="AB953" s="756">
        <f t="shared" si="491"/>
        <v>0</v>
      </c>
      <c r="AC953" s="756">
        <f t="shared" si="491"/>
        <v>0</v>
      </c>
      <c r="AD953" s="756">
        <f t="shared" si="459"/>
        <v>0</v>
      </c>
      <c r="AE953" s="756">
        <f t="shared" si="459"/>
        <v>0</v>
      </c>
      <c r="AF953" s="756">
        <f t="shared" si="459"/>
        <v>0</v>
      </c>
      <c r="AG953" s="756">
        <f t="shared" si="459"/>
        <v>0</v>
      </c>
      <c r="AH953" s="646">
        <f t="shared" si="484"/>
        <v>0</v>
      </c>
      <c r="AI953" s="594"/>
      <c r="AJ953" s="705">
        <f t="shared" si="470"/>
        <v>937</v>
      </c>
      <c r="AK953" s="756">
        <v>0</v>
      </c>
      <c r="AL953" s="756">
        <v>0</v>
      </c>
      <c r="AM953" s="756">
        <v>0</v>
      </c>
      <c r="AN953" s="756">
        <v>0</v>
      </c>
      <c r="AO953" s="756">
        <v>0</v>
      </c>
      <c r="AP953" s="756">
        <v>0</v>
      </c>
      <c r="AQ953" s="756">
        <v>0</v>
      </c>
      <c r="AR953" s="646">
        <f t="shared" si="485"/>
        <v>0</v>
      </c>
      <c r="AS953" s="594"/>
      <c r="AT953" s="705">
        <f t="shared" si="471"/>
        <v>937</v>
      </c>
      <c r="AU953" s="756">
        <v>0</v>
      </c>
      <c r="AV953" s="756">
        <v>0</v>
      </c>
      <c r="AW953" s="756">
        <v>0</v>
      </c>
      <c r="AX953" s="756">
        <v>0</v>
      </c>
      <c r="AY953" s="756">
        <v>0</v>
      </c>
      <c r="AZ953" s="767">
        <f t="shared" si="490"/>
        <v>0</v>
      </c>
      <c r="BA953" s="756">
        <v>0</v>
      </c>
      <c r="BB953" s="756">
        <v>0</v>
      </c>
      <c r="BC953" s="756">
        <v>0</v>
      </c>
      <c r="BD953" s="756">
        <v>0</v>
      </c>
      <c r="BE953" s="767">
        <f t="shared" si="472"/>
        <v>0</v>
      </c>
      <c r="BF953" s="646">
        <f t="shared" si="473"/>
        <v>0</v>
      </c>
      <c r="BG953" s="594"/>
      <c r="BH953" s="705">
        <f t="shared" si="463"/>
        <v>937</v>
      </c>
      <c r="BI953" s="646">
        <f t="shared" si="474"/>
        <v>0</v>
      </c>
      <c r="BJ953" s="594"/>
      <c r="BK953" s="705">
        <f t="shared" si="475"/>
        <v>937</v>
      </c>
      <c r="BL953" s="756">
        <v>0</v>
      </c>
      <c r="BM953" s="756">
        <v>0</v>
      </c>
      <c r="BN953" s="756">
        <v>0</v>
      </c>
      <c r="BO953" s="756">
        <v>0</v>
      </c>
      <c r="BP953" s="756">
        <v>0</v>
      </c>
      <c r="BQ953" s="756">
        <v>0</v>
      </c>
      <c r="BR953" s="756">
        <v>0</v>
      </c>
      <c r="BS953" s="646">
        <f t="shared" si="486"/>
        <v>0</v>
      </c>
      <c r="BT953" s="594"/>
      <c r="BU953" s="705">
        <f t="shared" si="476"/>
        <v>937</v>
      </c>
      <c r="BV953" s="756">
        <v>0</v>
      </c>
      <c r="BW953" s="756">
        <v>0</v>
      </c>
      <c r="BX953" s="756">
        <v>0</v>
      </c>
      <c r="BY953" s="756">
        <v>0</v>
      </c>
      <c r="BZ953" s="756">
        <v>0</v>
      </c>
      <c r="CA953" s="756">
        <v>0</v>
      </c>
      <c r="CB953" s="756">
        <v>0</v>
      </c>
      <c r="CC953" s="646">
        <f t="shared" si="487"/>
        <v>0</v>
      </c>
      <c r="CD953" s="594"/>
      <c r="CE953" s="705">
        <f t="shared" si="464"/>
        <v>937</v>
      </c>
      <c r="CF953" s="756">
        <f t="shared" si="492"/>
        <v>0</v>
      </c>
      <c r="CG953" s="756">
        <f t="shared" si="492"/>
        <v>0</v>
      </c>
      <c r="CH953" s="756">
        <f t="shared" si="492"/>
        <v>0</v>
      </c>
      <c r="CI953" s="756">
        <f t="shared" si="460"/>
        <v>0</v>
      </c>
      <c r="CJ953" s="756">
        <f t="shared" si="460"/>
        <v>0</v>
      </c>
      <c r="CK953" s="756">
        <f t="shared" si="460"/>
        <v>0</v>
      </c>
      <c r="CL953" s="756">
        <f t="shared" si="460"/>
        <v>0</v>
      </c>
      <c r="CM953" s="646">
        <f t="shared" si="488"/>
        <v>0</v>
      </c>
      <c r="CN953" s="594"/>
      <c r="CO953" s="705">
        <f t="shared" si="465"/>
        <v>937</v>
      </c>
      <c r="CP953" s="756">
        <v>0</v>
      </c>
      <c r="CQ953" s="756">
        <v>0</v>
      </c>
      <c r="CR953" s="756">
        <v>0</v>
      </c>
      <c r="CS953" s="756">
        <v>0</v>
      </c>
      <c r="CT953" s="756">
        <v>0</v>
      </c>
      <c r="CU953" s="756">
        <v>0</v>
      </c>
      <c r="CV953" s="756">
        <v>0</v>
      </c>
      <c r="CW953" s="646">
        <f t="shared" si="489"/>
        <v>0</v>
      </c>
      <c r="CX953" s="685"/>
      <c r="CY953" s="705">
        <f t="shared" si="466"/>
        <v>937</v>
      </c>
      <c r="CZ953" s="756">
        <v>0</v>
      </c>
      <c r="DA953" s="756">
        <v>0</v>
      </c>
      <c r="DB953" s="756">
        <v>0</v>
      </c>
      <c r="DC953" s="756">
        <v>0</v>
      </c>
      <c r="DD953" s="756">
        <v>0</v>
      </c>
      <c r="DE953" s="767">
        <f t="shared" si="477"/>
        <v>0</v>
      </c>
      <c r="DF953" s="756">
        <v>0</v>
      </c>
      <c r="DG953" s="756">
        <v>0</v>
      </c>
      <c r="DH953" s="756">
        <v>0</v>
      </c>
      <c r="DI953" s="756">
        <v>0</v>
      </c>
      <c r="DJ953" s="767">
        <f t="shared" si="478"/>
        <v>0</v>
      </c>
      <c r="DK953" s="715">
        <f t="shared" si="479"/>
        <v>0</v>
      </c>
      <c r="DL953" s="685"/>
      <c r="DM953" s="705">
        <f t="shared" si="467"/>
        <v>937</v>
      </c>
      <c r="DN953" s="715">
        <f t="shared" si="480"/>
        <v>0</v>
      </c>
    </row>
    <row r="954" spans="2:118" x14ac:dyDescent="0.25">
      <c r="B954" s="705">
        <v>938</v>
      </c>
      <c r="C954" s="765">
        <f>(1+_xlfn.XLOOKUP(INT((B954-1)/12)+1,'ZC Curve'!$B$8:$B$107,'ZC Curve'!R$8:R$107,,0))^(1/12)-1</f>
        <v>0</v>
      </c>
      <c r="D954" s="766">
        <f t="shared" si="481"/>
        <v>1</v>
      </c>
      <c r="E954" s="685"/>
      <c r="F954" s="705">
        <v>938</v>
      </c>
      <c r="G954" s="756">
        <v>0</v>
      </c>
      <c r="H954" s="756">
        <v>0</v>
      </c>
      <c r="I954" s="756">
        <v>0</v>
      </c>
      <c r="J954" s="756">
        <v>0</v>
      </c>
      <c r="K954" s="756">
        <v>0</v>
      </c>
      <c r="L954" s="756">
        <v>0</v>
      </c>
      <c r="M954" s="756">
        <v>0</v>
      </c>
      <c r="N954" s="646">
        <f t="shared" si="482"/>
        <v>0</v>
      </c>
      <c r="O954" s="594"/>
      <c r="P954" s="705">
        <f t="shared" si="468"/>
        <v>938</v>
      </c>
      <c r="Q954" s="756">
        <v>0</v>
      </c>
      <c r="R954" s="756">
        <v>0</v>
      </c>
      <c r="S954" s="756">
        <v>0</v>
      </c>
      <c r="T954" s="756">
        <v>0</v>
      </c>
      <c r="U954" s="756">
        <v>0</v>
      </c>
      <c r="V954" s="756">
        <v>0</v>
      </c>
      <c r="W954" s="756">
        <v>0</v>
      </c>
      <c r="X954" s="646">
        <f t="shared" si="483"/>
        <v>0</v>
      </c>
      <c r="Y954" s="594"/>
      <c r="Z954" s="705">
        <f t="shared" si="469"/>
        <v>938</v>
      </c>
      <c r="AA954" s="756">
        <f t="shared" si="491"/>
        <v>0</v>
      </c>
      <c r="AB954" s="756">
        <f t="shared" si="491"/>
        <v>0</v>
      </c>
      <c r="AC954" s="756">
        <f t="shared" si="491"/>
        <v>0</v>
      </c>
      <c r="AD954" s="756">
        <f t="shared" si="459"/>
        <v>0</v>
      </c>
      <c r="AE954" s="756">
        <f t="shared" si="459"/>
        <v>0</v>
      </c>
      <c r="AF954" s="756">
        <f t="shared" si="459"/>
        <v>0</v>
      </c>
      <c r="AG954" s="756">
        <f t="shared" si="459"/>
        <v>0</v>
      </c>
      <c r="AH954" s="646">
        <f t="shared" si="484"/>
        <v>0</v>
      </c>
      <c r="AI954" s="594"/>
      <c r="AJ954" s="705">
        <f t="shared" si="470"/>
        <v>938</v>
      </c>
      <c r="AK954" s="756">
        <v>0</v>
      </c>
      <c r="AL954" s="756">
        <v>0</v>
      </c>
      <c r="AM954" s="756">
        <v>0</v>
      </c>
      <c r="AN954" s="756">
        <v>0</v>
      </c>
      <c r="AO954" s="756">
        <v>0</v>
      </c>
      <c r="AP954" s="756">
        <v>0</v>
      </c>
      <c r="AQ954" s="756">
        <v>0</v>
      </c>
      <c r="AR954" s="646">
        <f t="shared" si="485"/>
        <v>0</v>
      </c>
      <c r="AS954" s="594"/>
      <c r="AT954" s="705">
        <f t="shared" si="471"/>
        <v>938</v>
      </c>
      <c r="AU954" s="756">
        <v>0</v>
      </c>
      <c r="AV954" s="756">
        <v>0</v>
      </c>
      <c r="AW954" s="756">
        <v>0</v>
      </c>
      <c r="AX954" s="756">
        <v>0</v>
      </c>
      <c r="AY954" s="756">
        <v>0</v>
      </c>
      <c r="AZ954" s="767">
        <f t="shared" si="490"/>
        <v>0</v>
      </c>
      <c r="BA954" s="756">
        <v>0</v>
      </c>
      <c r="BB954" s="756">
        <v>0</v>
      </c>
      <c r="BC954" s="756">
        <v>0</v>
      </c>
      <c r="BD954" s="756">
        <v>0</v>
      </c>
      <c r="BE954" s="767">
        <f t="shared" si="472"/>
        <v>0</v>
      </c>
      <c r="BF954" s="646">
        <f t="shared" si="473"/>
        <v>0</v>
      </c>
      <c r="BG954" s="594"/>
      <c r="BH954" s="705">
        <f t="shared" si="463"/>
        <v>938</v>
      </c>
      <c r="BI954" s="646">
        <f t="shared" si="474"/>
        <v>0</v>
      </c>
      <c r="BJ954" s="594"/>
      <c r="BK954" s="705">
        <f t="shared" si="475"/>
        <v>938</v>
      </c>
      <c r="BL954" s="756">
        <v>0</v>
      </c>
      <c r="BM954" s="756">
        <v>0</v>
      </c>
      <c r="BN954" s="756">
        <v>0</v>
      </c>
      <c r="BO954" s="756">
        <v>0</v>
      </c>
      <c r="BP954" s="756">
        <v>0</v>
      </c>
      <c r="BQ954" s="756">
        <v>0</v>
      </c>
      <c r="BR954" s="756">
        <v>0</v>
      </c>
      <c r="BS954" s="646">
        <f t="shared" si="486"/>
        <v>0</v>
      </c>
      <c r="BT954" s="594"/>
      <c r="BU954" s="705">
        <f t="shared" si="476"/>
        <v>938</v>
      </c>
      <c r="BV954" s="756">
        <v>0</v>
      </c>
      <c r="BW954" s="756">
        <v>0</v>
      </c>
      <c r="BX954" s="756">
        <v>0</v>
      </c>
      <c r="BY954" s="756">
        <v>0</v>
      </c>
      <c r="BZ954" s="756">
        <v>0</v>
      </c>
      <c r="CA954" s="756">
        <v>0</v>
      </c>
      <c r="CB954" s="756">
        <v>0</v>
      </c>
      <c r="CC954" s="646">
        <f t="shared" si="487"/>
        <v>0</v>
      </c>
      <c r="CD954" s="594"/>
      <c r="CE954" s="705">
        <f t="shared" si="464"/>
        <v>938</v>
      </c>
      <c r="CF954" s="756">
        <f t="shared" si="492"/>
        <v>0</v>
      </c>
      <c r="CG954" s="756">
        <f t="shared" si="492"/>
        <v>0</v>
      </c>
      <c r="CH954" s="756">
        <f t="shared" si="492"/>
        <v>0</v>
      </c>
      <c r="CI954" s="756">
        <f t="shared" si="460"/>
        <v>0</v>
      </c>
      <c r="CJ954" s="756">
        <f t="shared" si="460"/>
        <v>0</v>
      </c>
      <c r="CK954" s="756">
        <f t="shared" si="460"/>
        <v>0</v>
      </c>
      <c r="CL954" s="756">
        <f t="shared" si="460"/>
        <v>0</v>
      </c>
      <c r="CM954" s="646">
        <f t="shared" si="488"/>
        <v>0</v>
      </c>
      <c r="CN954" s="594"/>
      <c r="CO954" s="705">
        <f t="shared" si="465"/>
        <v>938</v>
      </c>
      <c r="CP954" s="756">
        <v>0</v>
      </c>
      <c r="CQ954" s="756">
        <v>0</v>
      </c>
      <c r="CR954" s="756">
        <v>0</v>
      </c>
      <c r="CS954" s="756">
        <v>0</v>
      </c>
      <c r="CT954" s="756">
        <v>0</v>
      </c>
      <c r="CU954" s="756">
        <v>0</v>
      </c>
      <c r="CV954" s="756">
        <v>0</v>
      </c>
      <c r="CW954" s="646">
        <f t="shared" si="489"/>
        <v>0</v>
      </c>
      <c r="CX954" s="685"/>
      <c r="CY954" s="705">
        <f t="shared" si="466"/>
        <v>938</v>
      </c>
      <c r="CZ954" s="756">
        <v>0</v>
      </c>
      <c r="DA954" s="756">
        <v>0</v>
      </c>
      <c r="DB954" s="756">
        <v>0</v>
      </c>
      <c r="DC954" s="756">
        <v>0</v>
      </c>
      <c r="DD954" s="756">
        <v>0</v>
      </c>
      <c r="DE954" s="767">
        <f t="shared" si="477"/>
        <v>0</v>
      </c>
      <c r="DF954" s="756">
        <v>0</v>
      </c>
      <c r="DG954" s="756">
        <v>0</v>
      </c>
      <c r="DH954" s="756">
        <v>0</v>
      </c>
      <c r="DI954" s="756">
        <v>0</v>
      </c>
      <c r="DJ954" s="767">
        <f t="shared" si="478"/>
        <v>0</v>
      </c>
      <c r="DK954" s="715">
        <f t="shared" si="479"/>
        <v>0</v>
      </c>
      <c r="DL954" s="685"/>
      <c r="DM954" s="705">
        <f t="shared" si="467"/>
        <v>938</v>
      </c>
      <c r="DN954" s="715">
        <f t="shared" si="480"/>
        <v>0</v>
      </c>
    </row>
    <row r="955" spans="2:118" x14ac:dyDescent="0.25">
      <c r="B955" s="705">
        <v>939</v>
      </c>
      <c r="C955" s="765">
        <f>(1+_xlfn.XLOOKUP(INT((B955-1)/12)+1,'ZC Curve'!$B$8:$B$107,'ZC Curve'!R$8:R$107,,0))^(1/12)-1</f>
        <v>0</v>
      </c>
      <c r="D955" s="766">
        <f t="shared" si="481"/>
        <v>1</v>
      </c>
      <c r="E955" s="685"/>
      <c r="F955" s="705">
        <v>939</v>
      </c>
      <c r="G955" s="756">
        <v>0</v>
      </c>
      <c r="H955" s="756">
        <v>0</v>
      </c>
      <c r="I955" s="756">
        <v>0</v>
      </c>
      <c r="J955" s="756">
        <v>0</v>
      </c>
      <c r="K955" s="756">
        <v>0</v>
      </c>
      <c r="L955" s="756">
        <v>0</v>
      </c>
      <c r="M955" s="756">
        <v>0</v>
      </c>
      <c r="N955" s="646">
        <f t="shared" si="482"/>
        <v>0</v>
      </c>
      <c r="O955" s="594"/>
      <c r="P955" s="705">
        <f t="shared" si="468"/>
        <v>939</v>
      </c>
      <c r="Q955" s="756">
        <v>0</v>
      </c>
      <c r="R955" s="756">
        <v>0</v>
      </c>
      <c r="S955" s="756">
        <v>0</v>
      </c>
      <c r="T955" s="756">
        <v>0</v>
      </c>
      <c r="U955" s="756">
        <v>0</v>
      </c>
      <c r="V955" s="756">
        <v>0</v>
      </c>
      <c r="W955" s="756">
        <v>0</v>
      </c>
      <c r="X955" s="646">
        <f t="shared" si="483"/>
        <v>0</v>
      </c>
      <c r="Y955" s="594"/>
      <c r="Z955" s="705">
        <f t="shared" si="469"/>
        <v>939</v>
      </c>
      <c r="AA955" s="756">
        <f t="shared" si="491"/>
        <v>0</v>
      </c>
      <c r="AB955" s="756">
        <f t="shared" si="491"/>
        <v>0</v>
      </c>
      <c r="AC955" s="756">
        <f t="shared" si="491"/>
        <v>0</v>
      </c>
      <c r="AD955" s="756">
        <f t="shared" si="459"/>
        <v>0</v>
      </c>
      <c r="AE955" s="756">
        <f t="shared" si="459"/>
        <v>0</v>
      </c>
      <c r="AF955" s="756">
        <f t="shared" si="459"/>
        <v>0</v>
      </c>
      <c r="AG955" s="756">
        <f t="shared" si="459"/>
        <v>0</v>
      </c>
      <c r="AH955" s="646">
        <f t="shared" si="484"/>
        <v>0</v>
      </c>
      <c r="AI955" s="594"/>
      <c r="AJ955" s="705">
        <f t="shared" si="470"/>
        <v>939</v>
      </c>
      <c r="AK955" s="756">
        <v>0</v>
      </c>
      <c r="AL955" s="756">
        <v>0</v>
      </c>
      <c r="AM955" s="756">
        <v>0</v>
      </c>
      <c r="AN955" s="756">
        <v>0</v>
      </c>
      <c r="AO955" s="756">
        <v>0</v>
      </c>
      <c r="AP955" s="756">
        <v>0</v>
      </c>
      <c r="AQ955" s="756">
        <v>0</v>
      </c>
      <c r="AR955" s="646">
        <f t="shared" si="485"/>
        <v>0</v>
      </c>
      <c r="AS955" s="594"/>
      <c r="AT955" s="705">
        <f t="shared" si="471"/>
        <v>939</v>
      </c>
      <c r="AU955" s="756">
        <v>0</v>
      </c>
      <c r="AV955" s="756">
        <v>0</v>
      </c>
      <c r="AW955" s="756">
        <v>0</v>
      </c>
      <c r="AX955" s="756">
        <v>0</v>
      </c>
      <c r="AY955" s="756">
        <v>0</v>
      </c>
      <c r="AZ955" s="767">
        <f t="shared" si="490"/>
        <v>0</v>
      </c>
      <c r="BA955" s="756">
        <v>0</v>
      </c>
      <c r="BB955" s="756">
        <v>0</v>
      </c>
      <c r="BC955" s="756">
        <v>0</v>
      </c>
      <c r="BD955" s="756">
        <v>0</v>
      </c>
      <c r="BE955" s="767">
        <f t="shared" si="472"/>
        <v>0</v>
      </c>
      <c r="BF955" s="646">
        <f t="shared" si="473"/>
        <v>0</v>
      </c>
      <c r="BG955" s="594"/>
      <c r="BH955" s="705">
        <f t="shared" si="463"/>
        <v>939</v>
      </c>
      <c r="BI955" s="646">
        <f t="shared" si="474"/>
        <v>0</v>
      </c>
      <c r="BJ955" s="594"/>
      <c r="BK955" s="705">
        <f t="shared" si="475"/>
        <v>939</v>
      </c>
      <c r="BL955" s="756">
        <v>0</v>
      </c>
      <c r="BM955" s="756">
        <v>0</v>
      </c>
      <c r="BN955" s="756">
        <v>0</v>
      </c>
      <c r="BO955" s="756">
        <v>0</v>
      </c>
      <c r="BP955" s="756">
        <v>0</v>
      </c>
      <c r="BQ955" s="756">
        <v>0</v>
      </c>
      <c r="BR955" s="756">
        <v>0</v>
      </c>
      <c r="BS955" s="646">
        <f t="shared" si="486"/>
        <v>0</v>
      </c>
      <c r="BT955" s="594"/>
      <c r="BU955" s="705">
        <f t="shared" si="476"/>
        <v>939</v>
      </c>
      <c r="BV955" s="756">
        <v>0</v>
      </c>
      <c r="BW955" s="756">
        <v>0</v>
      </c>
      <c r="BX955" s="756">
        <v>0</v>
      </c>
      <c r="BY955" s="756">
        <v>0</v>
      </c>
      <c r="BZ955" s="756">
        <v>0</v>
      </c>
      <c r="CA955" s="756">
        <v>0</v>
      </c>
      <c r="CB955" s="756">
        <v>0</v>
      </c>
      <c r="CC955" s="646">
        <f t="shared" si="487"/>
        <v>0</v>
      </c>
      <c r="CD955" s="594"/>
      <c r="CE955" s="705">
        <f t="shared" si="464"/>
        <v>939</v>
      </c>
      <c r="CF955" s="756">
        <f t="shared" si="492"/>
        <v>0</v>
      </c>
      <c r="CG955" s="756">
        <f t="shared" si="492"/>
        <v>0</v>
      </c>
      <c r="CH955" s="756">
        <f t="shared" si="492"/>
        <v>0</v>
      </c>
      <c r="CI955" s="756">
        <f t="shared" si="460"/>
        <v>0</v>
      </c>
      <c r="CJ955" s="756">
        <f t="shared" si="460"/>
        <v>0</v>
      </c>
      <c r="CK955" s="756">
        <f t="shared" si="460"/>
        <v>0</v>
      </c>
      <c r="CL955" s="756">
        <f t="shared" si="460"/>
        <v>0</v>
      </c>
      <c r="CM955" s="646">
        <f t="shared" si="488"/>
        <v>0</v>
      </c>
      <c r="CN955" s="594"/>
      <c r="CO955" s="705">
        <f t="shared" si="465"/>
        <v>939</v>
      </c>
      <c r="CP955" s="756">
        <v>0</v>
      </c>
      <c r="CQ955" s="756">
        <v>0</v>
      </c>
      <c r="CR955" s="756">
        <v>0</v>
      </c>
      <c r="CS955" s="756">
        <v>0</v>
      </c>
      <c r="CT955" s="756">
        <v>0</v>
      </c>
      <c r="CU955" s="756">
        <v>0</v>
      </c>
      <c r="CV955" s="756">
        <v>0</v>
      </c>
      <c r="CW955" s="646">
        <f t="shared" si="489"/>
        <v>0</v>
      </c>
      <c r="CX955" s="685"/>
      <c r="CY955" s="705">
        <f t="shared" si="466"/>
        <v>939</v>
      </c>
      <c r="CZ955" s="756">
        <v>0</v>
      </c>
      <c r="DA955" s="756">
        <v>0</v>
      </c>
      <c r="DB955" s="756">
        <v>0</v>
      </c>
      <c r="DC955" s="756">
        <v>0</v>
      </c>
      <c r="DD955" s="756">
        <v>0</v>
      </c>
      <c r="DE955" s="767">
        <f t="shared" si="477"/>
        <v>0</v>
      </c>
      <c r="DF955" s="756">
        <v>0</v>
      </c>
      <c r="DG955" s="756">
        <v>0</v>
      </c>
      <c r="DH955" s="756">
        <v>0</v>
      </c>
      <c r="DI955" s="756">
        <v>0</v>
      </c>
      <c r="DJ955" s="767">
        <f t="shared" si="478"/>
        <v>0</v>
      </c>
      <c r="DK955" s="715">
        <f t="shared" si="479"/>
        <v>0</v>
      </c>
      <c r="DL955" s="685"/>
      <c r="DM955" s="705">
        <f t="shared" si="467"/>
        <v>939</v>
      </c>
      <c r="DN955" s="715">
        <f t="shared" si="480"/>
        <v>0</v>
      </c>
    </row>
    <row r="956" spans="2:118" x14ac:dyDescent="0.25">
      <c r="B956" s="705">
        <v>940</v>
      </c>
      <c r="C956" s="765">
        <f>(1+_xlfn.XLOOKUP(INT((B956-1)/12)+1,'ZC Curve'!$B$8:$B$107,'ZC Curve'!R$8:R$107,,0))^(1/12)-1</f>
        <v>0</v>
      </c>
      <c r="D956" s="766">
        <f t="shared" si="481"/>
        <v>1</v>
      </c>
      <c r="E956" s="685"/>
      <c r="F956" s="705">
        <v>940</v>
      </c>
      <c r="G956" s="756">
        <v>0</v>
      </c>
      <c r="H956" s="756">
        <v>0</v>
      </c>
      <c r="I956" s="756">
        <v>0</v>
      </c>
      <c r="J956" s="756">
        <v>0</v>
      </c>
      <c r="K956" s="756">
        <v>0</v>
      </c>
      <c r="L956" s="756">
        <v>0</v>
      </c>
      <c r="M956" s="756">
        <v>0</v>
      </c>
      <c r="N956" s="646">
        <f t="shared" si="482"/>
        <v>0</v>
      </c>
      <c r="O956" s="594"/>
      <c r="P956" s="705">
        <f t="shared" si="468"/>
        <v>940</v>
      </c>
      <c r="Q956" s="756">
        <v>0</v>
      </c>
      <c r="R956" s="756">
        <v>0</v>
      </c>
      <c r="S956" s="756">
        <v>0</v>
      </c>
      <c r="T956" s="756">
        <v>0</v>
      </c>
      <c r="U956" s="756">
        <v>0</v>
      </c>
      <c r="V956" s="756">
        <v>0</v>
      </c>
      <c r="W956" s="756">
        <v>0</v>
      </c>
      <c r="X956" s="646">
        <f t="shared" si="483"/>
        <v>0</v>
      </c>
      <c r="Y956" s="594"/>
      <c r="Z956" s="705">
        <f t="shared" si="469"/>
        <v>940</v>
      </c>
      <c r="AA956" s="756">
        <f t="shared" si="491"/>
        <v>0</v>
      </c>
      <c r="AB956" s="756">
        <f t="shared" si="491"/>
        <v>0</v>
      </c>
      <c r="AC956" s="756">
        <f t="shared" si="491"/>
        <v>0</v>
      </c>
      <c r="AD956" s="756">
        <f t="shared" si="459"/>
        <v>0</v>
      </c>
      <c r="AE956" s="756">
        <f t="shared" si="459"/>
        <v>0</v>
      </c>
      <c r="AF956" s="756">
        <f t="shared" si="459"/>
        <v>0</v>
      </c>
      <c r="AG956" s="756">
        <f t="shared" si="459"/>
        <v>0</v>
      </c>
      <c r="AH956" s="646">
        <f t="shared" si="484"/>
        <v>0</v>
      </c>
      <c r="AI956" s="594"/>
      <c r="AJ956" s="705">
        <f t="shared" si="470"/>
        <v>940</v>
      </c>
      <c r="AK956" s="756">
        <v>0</v>
      </c>
      <c r="AL956" s="756">
        <v>0</v>
      </c>
      <c r="AM956" s="756">
        <v>0</v>
      </c>
      <c r="AN956" s="756">
        <v>0</v>
      </c>
      <c r="AO956" s="756">
        <v>0</v>
      </c>
      <c r="AP956" s="756">
        <v>0</v>
      </c>
      <c r="AQ956" s="756">
        <v>0</v>
      </c>
      <c r="AR956" s="646">
        <f t="shared" si="485"/>
        <v>0</v>
      </c>
      <c r="AS956" s="594"/>
      <c r="AT956" s="705">
        <f t="shared" si="471"/>
        <v>940</v>
      </c>
      <c r="AU956" s="756">
        <v>0</v>
      </c>
      <c r="AV956" s="756">
        <v>0</v>
      </c>
      <c r="AW956" s="756">
        <v>0</v>
      </c>
      <c r="AX956" s="756">
        <v>0</v>
      </c>
      <c r="AY956" s="756">
        <v>0</v>
      </c>
      <c r="AZ956" s="767">
        <f t="shared" si="490"/>
        <v>0</v>
      </c>
      <c r="BA956" s="756">
        <v>0</v>
      </c>
      <c r="BB956" s="756">
        <v>0</v>
      </c>
      <c r="BC956" s="756">
        <v>0</v>
      </c>
      <c r="BD956" s="756">
        <v>0</v>
      </c>
      <c r="BE956" s="767">
        <f t="shared" si="472"/>
        <v>0</v>
      </c>
      <c r="BF956" s="646">
        <f t="shared" si="473"/>
        <v>0</v>
      </c>
      <c r="BG956" s="594"/>
      <c r="BH956" s="705">
        <f t="shared" si="463"/>
        <v>940</v>
      </c>
      <c r="BI956" s="646">
        <f t="shared" si="474"/>
        <v>0</v>
      </c>
      <c r="BJ956" s="594"/>
      <c r="BK956" s="705">
        <f t="shared" si="475"/>
        <v>940</v>
      </c>
      <c r="BL956" s="756">
        <v>0</v>
      </c>
      <c r="BM956" s="756">
        <v>0</v>
      </c>
      <c r="BN956" s="756">
        <v>0</v>
      </c>
      <c r="BO956" s="756">
        <v>0</v>
      </c>
      <c r="BP956" s="756">
        <v>0</v>
      </c>
      <c r="BQ956" s="756">
        <v>0</v>
      </c>
      <c r="BR956" s="756">
        <v>0</v>
      </c>
      <c r="BS956" s="646">
        <f t="shared" si="486"/>
        <v>0</v>
      </c>
      <c r="BT956" s="594"/>
      <c r="BU956" s="705">
        <f t="shared" si="476"/>
        <v>940</v>
      </c>
      <c r="BV956" s="756">
        <v>0</v>
      </c>
      <c r="BW956" s="756">
        <v>0</v>
      </c>
      <c r="BX956" s="756">
        <v>0</v>
      </c>
      <c r="BY956" s="756">
        <v>0</v>
      </c>
      <c r="BZ956" s="756">
        <v>0</v>
      </c>
      <c r="CA956" s="756">
        <v>0</v>
      </c>
      <c r="CB956" s="756">
        <v>0</v>
      </c>
      <c r="CC956" s="646">
        <f t="shared" si="487"/>
        <v>0</v>
      </c>
      <c r="CD956" s="594"/>
      <c r="CE956" s="705">
        <f t="shared" si="464"/>
        <v>940</v>
      </c>
      <c r="CF956" s="756">
        <f t="shared" si="492"/>
        <v>0</v>
      </c>
      <c r="CG956" s="756">
        <f t="shared" si="492"/>
        <v>0</v>
      </c>
      <c r="CH956" s="756">
        <f t="shared" si="492"/>
        <v>0</v>
      </c>
      <c r="CI956" s="756">
        <f t="shared" si="460"/>
        <v>0</v>
      </c>
      <c r="CJ956" s="756">
        <f t="shared" si="460"/>
        <v>0</v>
      </c>
      <c r="CK956" s="756">
        <f t="shared" si="460"/>
        <v>0</v>
      </c>
      <c r="CL956" s="756">
        <f t="shared" si="460"/>
        <v>0</v>
      </c>
      <c r="CM956" s="646">
        <f t="shared" si="488"/>
        <v>0</v>
      </c>
      <c r="CN956" s="594"/>
      <c r="CO956" s="705">
        <f t="shared" si="465"/>
        <v>940</v>
      </c>
      <c r="CP956" s="756">
        <v>0</v>
      </c>
      <c r="CQ956" s="756">
        <v>0</v>
      </c>
      <c r="CR956" s="756">
        <v>0</v>
      </c>
      <c r="CS956" s="756">
        <v>0</v>
      </c>
      <c r="CT956" s="756">
        <v>0</v>
      </c>
      <c r="CU956" s="756">
        <v>0</v>
      </c>
      <c r="CV956" s="756">
        <v>0</v>
      </c>
      <c r="CW956" s="646">
        <f t="shared" si="489"/>
        <v>0</v>
      </c>
      <c r="CX956" s="685"/>
      <c r="CY956" s="705">
        <f t="shared" si="466"/>
        <v>940</v>
      </c>
      <c r="CZ956" s="756">
        <v>0</v>
      </c>
      <c r="DA956" s="756">
        <v>0</v>
      </c>
      <c r="DB956" s="756">
        <v>0</v>
      </c>
      <c r="DC956" s="756">
        <v>0</v>
      </c>
      <c r="DD956" s="756">
        <v>0</v>
      </c>
      <c r="DE956" s="767">
        <f t="shared" si="477"/>
        <v>0</v>
      </c>
      <c r="DF956" s="756">
        <v>0</v>
      </c>
      <c r="DG956" s="756">
        <v>0</v>
      </c>
      <c r="DH956" s="756">
        <v>0</v>
      </c>
      <c r="DI956" s="756">
        <v>0</v>
      </c>
      <c r="DJ956" s="767">
        <f t="shared" si="478"/>
        <v>0</v>
      </c>
      <c r="DK956" s="715">
        <f t="shared" si="479"/>
        <v>0</v>
      </c>
      <c r="DL956" s="685"/>
      <c r="DM956" s="705">
        <f t="shared" si="467"/>
        <v>940</v>
      </c>
      <c r="DN956" s="715">
        <f t="shared" si="480"/>
        <v>0</v>
      </c>
    </row>
    <row r="957" spans="2:118" x14ac:dyDescent="0.25">
      <c r="B957" s="705">
        <v>941</v>
      </c>
      <c r="C957" s="765">
        <f>(1+_xlfn.XLOOKUP(INT((B957-1)/12)+1,'ZC Curve'!$B$8:$B$107,'ZC Curve'!R$8:R$107,,0))^(1/12)-1</f>
        <v>0</v>
      </c>
      <c r="D957" s="766">
        <f t="shared" si="481"/>
        <v>1</v>
      </c>
      <c r="E957" s="685"/>
      <c r="F957" s="705">
        <v>941</v>
      </c>
      <c r="G957" s="756">
        <v>0</v>
      </c>
      <c r="H957" s="756">
        <v>0</v>
      </c>
      <c r="I957" s="756">
        <v>0</v>
      </c>
      <c r="J957" s="756">
        <v>0</v>
      </c>
      <c r="K957" s="756">
        <v>0</v>
      </c>
      <c r="L957" s="756">
        <v>0</v>
      </c>
      <c r="M957" s="756">
        <v>0</v>
      </c>
      <c r="N957" s="646">
        <f t="shared" si="482"/>
        <v>0</v>
      </c>
      <c r="O957" s="594"/>
      <c r="P957" s="705">
        <f t="shared" si="468"/>
        <v>941</v>
      </c>
      <c r="Q957" s="756">
        <v>0</v>
      </c>
      <c r="R957" s="756">
        <v>0</v>
      </c>
      <c r="S957" s="756">
        <v>0</v>
      </c>
      <c r="T957" s="756">
        <v>0</v>
      </c>
      <c r="U957" s="756">
        <v>0</v>
      </c>
      <c r="V957" s="756">
        <v>0</v>
      </c>
      <c r="W957" s="756">
        <v>0</v>
      </c>
      <c r="X957" s="646">
        <f t="shared" si="483"/>
        <v>0</v>
      </c>
      <c r="Y957" s="594"/>
      <c r="Z957" s="705">
        <f t="shared" si="469"/>
        <v>941</v>
      </c>
      <c r="AA957" s="756">
        <f t="shared" si="491"/>
        <v>0</v>
      </c>
      <c r="AB957" s="756">
        <f t="shared" si="491"/>
        <v>0</v>
      </c>
      <c r="AC957" s="756">
        <f t="shared" si="491"/>
        <v>0</v>
      </c>
      <c r="AD957" s="756">
        <f t="shared" si="459"/>
        <v>0</v>
      </c>
      <c r="AE957" s="756">
        <f t="shared" si="459"/>
        <v>0</v>
      </c>
      <c r="AF957" s="756">
        <f t="shared" si="459"/>
        <v>0</v>
      </c>
      <c r="AG957" s="756">
        <f t="shared" si="459"/>
        <v>0</v>
      </c>
      <c r="AH957" s="646">
        <f t="shared" si="484"/>
        <v>0</v>
      </c>
      <c r="AI957" s="594"/>
      <c r="AJ957" s="705">
        <f t="shared" si="470"/>
        <v>941</v>
      </c>
      <c r="AK957" s="756">
        <v>0</v>
      </c>
      <c r="AL957" s="756">
        <v>0</v>
      </c>
      <c r="AM957" s="756">
        <v>0</v>
      </c>
      <c r="AN957" s="756">
        <v>0</v>
      </c>
      <c r="AO957" s="756">
        <v>0</v>
      </c>
      <c r="AP957" s="756">
        <v>0</v>
      </c>
      <c r="AQ957" s="756">
        <v>0</v>
      </c>
      <c r="AR957" s="646">
        <f t="shared" si="485"/>
        <v>0</v>
      </c>
      <c r="AS957" s="594"/>
      <c r="AT957" s="705">
        <f t="shared" si="471"/>
        <v>941</v>
      </c>
      <c r="AU957" s="756">
        <v>0</v>
      </c>
      <c r="AV957" s="756">
        <v>0</v>
      </c>
      <c r="AW957" s="756">
        <v>0</v>
      </c>
      <c r="AX957" s="756">
        <v>0</v>
      </c>
      <c r="AY957" s="756">
        <v>0</v>
      </c>
      <c r="AZ957" s="767">
        <f t="shared" si="490"/>
        <v>0</v>
      </c>
      <c r="BA957" s="756">
        <v>0</v>
      </c>
      <c r="BB957" s="756">
        <v>0</v>
      </c>
      <c r="BC957" s="756">
        <v>0</v>
      </c>
      <c r="BD957" s="756">
        <v>0</v>
      </c>
      <c r="BE957" s="767">
        <f t="shared" si="472"/>
        <v>0</v>
      </c>
      <c r="BF957" s="646">
        <f t="shared" si="473"/>
        <v>0</v>
      </c>
      <c r="BG957" s="594"/>
      <c r="BH957" s="705">
        <f t="shared" si="463"/>
        <v>941</v>
      </c>
      <c r="BI957" s="646">
        <f t="shared" si="474"/>
        <v>0</v>
      </c>
      <c r="BJ957" s="594"/>
      <c r="BK957" s="705">
        <f t="shared" si="475"/>
        <v>941</v>
      </c>
      <c r="BL957" s="756">
        <v>0</v>
      </c>
      <c r="BM957" s="756">
        <v>0</v>
      </c>
      <c r="BN957" s="756">
        <v>0</v>
      </c>
      <c r="BO957" s="756">
        <v>0</v>
      </c>
      <c r="BP957" s="756">
        <v>0</v>
      </c>
      <c r="BQ957" s="756">
        <v>0</v>
      </c>
      <c r="BR957" s="756">
        <v>0</v>
      </c>
      <c r="BS957" s="646">
        <f t="shared" si="486"/>
        <v>0</v>
      </c>
      <c r="BT957" s="594"/>
      <c r="BU957" s="705">
        <f t="shared" si="476"/>
        <v>941</v>
      </c>
      <c r="BV957" s="756">
        <v>0</v>
      </c>
      <c r="BW957" s="756">
        <v>0</v>
      </c>
      <c r="BX957" s="756">
        <v>0</v>
      </c>
      <c r="BY957" s="756">
        <v>0</v>
      </c>
      <c r="BZ957" s="756">
        <v>0</v>
      </c>
      <c r="CA957" s="756">
        <v>0</v>
      </c>
      <c r="CB957" s="756">
        <v>0</v>
      </c>
      <c r="CC957" s="646">
        <f t="shared" si="487"/>
        <v>0</v>
      </c>
      <c r="CD957" s="594"/>
      <c r="CE957" s="705">
        <f t="shared" si="464"/>
        <v>941</v>
      </c>
      <c r="CF957" s="756">
        <f t="shared" si="492"/>
        <v>0</v>
      </c>
      <c r="CG957" s="756">
        <f t="shared" si="492"/>
        <v>0</v>
      </c>
      <c r="CH957" s="756">
        <f t="shared" si="492"/>
        <v>0</v>
      </c>
      <c r="CI957" s="756">
        <f t="shared" si="460"/>
        <v>0</v>
      </c>
      <c r="CJ957" s="756">
        <f t="shared" si="460"/>
        <v>0</v>
      </c>
      <c r="CK957" s="756">
        <f t="shared" si="460"/>
        <v>0</v>
      </c>
      <c r="CL957" s="756">
        <f t="shared" si="460"/>
        <v>0</v>
      </c>
      <c r="CM957" s="646">
        <f t="shared" si="488"/>
        <v>0</v>
      </c>
      <c r="CN957" s="594"/>
      <c r="CO957" s="705">
        <f t="shared" si="465"/>
        <v>941</v>
      </c>
      <c r="CP957" s="756">
        <v>0</v>
      </c>
      <c r="CQ957" s="756">
        <v>0</v>
      </c>
      <c r="CR957" s="756">
        <v>0</v>
      </c>
      <c r="CS957" s="756">
        <v>0</v>
      </c>
      <c r="CT957" s="756">
        <v>0</v>
      </c>
      <c r="CU957" s="756">
        <v>0</v>
      </c>
      <c r="CV957" s="756">
        <v>0</v>
      </c>
      <c r="CW957" s="646">
        <f t="shared" si="489"/>
        <v>0</v>
      </c>
      <c r="CX957" s="685"/>
      <c r="CY957" s="705">
        <f t="shared" si="466"/>
        <v>941</v>
      </c>
      <c r="CZ957" s="756">
        <v>0</v>
      </c>
      <c r="DA957" s="756">
        <v>0</v>
      </c>
      <c r="DB957" s="756">
        <v>0</v>
      </c>
      <c r="DC957" s="756">
        <v>0</v>
      </c>
      <c r="DD957" s="756">
        <v>0</v>
      </c>
      <c r="DE957" s="767">
        <f t="shared" si="477"/>
        <v>0</v>
      </c>
      <c r="DF957" s="756">
        <v>0</v>
      </c>
      <c r="DG957" s="756">
        <v>0</v>
      </c>
      <c r="DH957" s="756">
        <v>0</v>
      </c>
      <c r="DI957" s="756">
        <v>0</v>
      </c>
      <c r="DJ957" s="767">
        <f t="shared" si="478"/>
        <v>0</v>
      </c>
      <c r="DK957" s="715">
        <f t="shared" si="479"/>
        <v>0</v>
      </c>
      <c r="DL957" s="685"/>
      <c r="DM957" s="705">
        <f t="shared" si="467"/>
        <v>941</v>
      </c>
      <c r="DN957" s="715">
        <f t="shared" si="480"/>
        <v>0</v>
      </c>
    </row>
    <row r="958" spans="2:118" x14ac:dyDescent="0.25">
      <c r="B958" s="705">
        <v>942</v>
      </c>
      <c r="C958" s="765">
        <f>(1+_xlfn.XLOOKUP(INT((B958-1)/12)+1,'ZC Curve'!$B$8:$B$107,'ZC Curve'!R$8:R$107,,0))^(1/12)-1</f>
        <v>0</v>
      </c>
      <c r="D958" s="766">
        <f t="shared" si="481"/>
        <v>1</v>
      </c>
      <c r="E958" s="685"/>
      <c r="F958" s="705">
        <v>942</v>
      </c>
      <c r="G958" s="756">
        <v>0</v>
      </c>
      <c r="H958" s="756">
        <v>0</v>
      </c>
      <c r="I958" s="756">
        <v>0</v>
      </c>
      <c r="J958" s="756">
        <v>0</v>
      </c>
      <c r="K958" s="756">
        <v>0</v>
      </c>
      <c r="L958" s="756">
        <v>0</v>
      </c>
      <c r="M958" s="756">
        <v>0</v>
      </c>
      <c r="N958" s="646">
        <f t="shared" si="482"/>
        <v>0</v>
      </c>
      <c r="O958" s="594"/>
      <c r="P958" s="705">
        <f t="shared" si="468"/>
        <v>942</v>
      </c>
      <c r="Q958" s="756">
        <v>0</v>
      </c>
      <c r="R958" s="756">
        <v>0</v>
      </c>
      <c r="S958" s="756">
        <v>0</v>
      </c>
      <c r="T958" s="756">
        <v>0</v>
      </c>
      <c r="U958" s="756">
        <v>0</v>
      </c>
      <c r="V958" s="756">
        <v>0</v>
      </c>
      <c r="W958" s="756">
        <v>0</v>
      </c>
      <c r="X958" s="646">
        <f t="shared" si="483"/>
        <v>0</v>
      </c>
      <c r="Y958" s="594"/>
      <c r="Z958" s="705">
        <f t="shared" si="469"/>
        <v>942</v>
      </c>
      <c r="AA958" s="756">
        <f t="shared" si="491"/>
        <v>0</v>
      </c>
      <c r="AB958" s="756">
        <f t="shared" si="491"/>
        <v>0</v>
      </c>
      <c r="AC958" s="756">
        <f t="shared" si="491"/>
        <v>0</v>
      </c>
      <c r="AD958" s="756">
        <f t="shared" si="459"/>
        <v>0</v>
      </c>
      <c r="AE958" s="756">
        <f t="shared" si="459"/>
        <v>0</v>
      </c>
      <c r="AF958" s="756">
        <f t="shared" si="459"/>
        <v>0</v>
      </c>
      <c r="AG958" s="756">
        <f t="shared" si="459"/>
        <v>0</v>
      </c>
      <c r="AH958" s="646">
        <f t="shared" si="484"/>
        <v>0</v>
      </c>
      <c r="AI958" s="594"/>
      <c r="AJ958" s="705">
        <f t="shared" si="470"/>
        <v>942</v>
      </c>
      <c r="AK958" s="756">
        <v>0</v>
      </c>
      <c r="AL958" s="756">
        <v>0</v>
      </c>
      <c r="AM958" s="756">
        <v>0</v>
      </c>
      <c r="AN958" s="756">
        <v>0</v>
      </c>
      <c r="AO958" s="756">
        <v>0</v>
      </c>
      <c r="AP958" s="756">
        <v>0</v>
      </c>
      <c r="AQ958" s="756">
        <v>0</v>
      </c>
      <c r="AR958" s="646">
        <f t="shared" si="485"/>
        <v>0</v>
      </c>
      <c r="AS958" s="594"/>
      <c r="AT958" s="705">
        <f t="shared" si="471"/>
        <v>942</v>
      </c>
      <c r="AU958" s="756">
        <v>0</v>
      </c>
      <c r="AV958" s="756">
        <v>0</v>
      </c>
      <c r="AW958" s="756">
        <v>0</v>
      </c>
      <c r="AX958" s="756">
        <v>0</v>
      </c>
      <c r="AY958" s="756">
        <v>0</v>
      </c>
      <c r="AZ958" s="767">
        <f t="shared" si="490"/>
        <v>0</v>
      </c>
      <c r="BA958" s="756">
        <v>0</v>
      </c>
      <c r="BB958" s="756">
        <v>0</v>
      </c>
      <c r="BC958" s="756">
        <v>0</v>
      </c>
      <c r="BD958" s="756">
        <v>0</v>
      </c>
      <c r="BE958" s="767">
        <f t="shared" si="472"/>
        <v>0</v>
      </c>
      <c r="BF958" s="646">
        <f t="shared" si="473"/>
        <v>0</v>
      </c>
      <c r="BG958" s="594"/>
      <c r="BH958" s="705">
        <f t="shared" si="463"/>
        <v>942</v>
      </c>
      <c r="BI958" s="646">
        <f t="shared" si="474"/>
        <v>0</v>
      </c>
      <c r="BJ958" s="594"/>
      <c r="BK958" s="705">
        <f t="shared" si="475"/>
        <v>942</v>
      </c>
      <c r="BL958" s="756">
        <v>0</v>
      </c>
      <c r="BM958" s="756">
        <v>0</v>
      </c>
      <c r="BN958" s="756">
        <v>0</v>
      </c>
      <c r="BO958" s="756">
        <v>0</v>
      </c>
      <c r="BP958" s="756">
        <v>0</v>
      </c>
      <c r="BQ958" s="756">
        <v>0</v>
      </c>
      <c r="BR958" s="756">
        <v>0</v>
      </c>
      <c r="BS958" s="646">
        <f t="shared" si="486"/>
        <v>0</v>
      </c>
      <c r="BT958" s="594"/>
      <c r="BU958" s="705">
        <f t="shared" si="476"/>
        <v>942</v>
      </c>
      <c r="BV958" s="756">
        <v>0</v>
      </c>
      <c r="BW958" s="756">
        <v>0</v>
      </c>
      <c r="BX958" s="756">
        <v>0</v>
      </c>
      <c r="BY958" s="756">
        <v>0</v>
      </c>
      <c r="BZ958" s="756">
        <v>0</v>
      </c>
      <c r="CA958" s="756">
        <v>0</v>
      </c>
      <c r="CB958" s="756">
        <v>0</v>
      </c>
      <c r="CC958" s="646">
        <f t="shared" si="487"/>
        <v>0</v>
      </c>
      <c r="CD958" s="594"/>
      <c r="CE958" s="705">
        <f t="shared" si="464"/>
        <v>942</v>
      </c>
      <c r="CF958" s="756">
        <f t="shared" si="492"/>
        <v>0</v>
      </c>
      <c r="CG958" s="756">
        <f t="shared" si="492"/>
        <v>0</v>
      </c>
      <c r="CH958" s="756">
        <f t="shared" si="492"/>
        <v>0</v>
      </c>
      <c r="CI958" s="756">
        <f t="shared" si="460"/>
        <v>0</v>
      </c>
      <c r="CJ958" s="756">
        <f t="shared" si="460"/>
        <v>0</v>
      </c>
      <c r="CK958" s="756">
        <f t="shared" si="460"/>
        <v>0</v>
      </c>
      <c r="CL958" s="756">
        <f t="shared" si="460"/>
        <v>0</v>
      </c>
      <c r="CM958" s="646">
        <f t="shared" si="488"/>
        <v>0</v>
      </c>
      <c r="CN958" s="594"/>
      <c r="CO958" s="705">
        <f t="shared" si="465"/>
        <v>942</v>
      </c>
      <c r="CP958" s="756">
        <v>0</v>
      </c>
      <c r="CQ958" s="756">
        <v>0</v>
      </c>
      <c r="CR958" s="756">
        <v>0</v>
      </c>
      <c r="CS958" s="756">
        <v>0</v>
      </c>
      <c r="CT958" s="756">
        <v>0</v>
      </c>
      <c r="CU958" s="756">
        <v>0</v>
      </c>
      <c r="CV958" s="756">
        <v>0</v>
      </c>
      <c r="CW958" s="646">
        <f t="shared" si="489"/>
        <v>0</v>
      </c>
      <c r="CX958" s="685"/>
      <c r="CY958" s="705">
        <f t="shared" si="466"/>
        <v>942</v>
      </c>
      <c r="CZ958" s="756">
        <v>0</v>
      </c>
      <c r="DA958" s="756">
        <v>0</v>
      </c>
      <c r="DB958" s="756">
        <v>0</v>
      </c>
      <c r="DC958" s="756">
        <v>0</v>
      </c>
      <c r="DD958" s="756">
        <v>0</v>
      </c>
      <c r="DE958" s="767">
        <f t="shared" si="477"/>
        <v>0</v>
      </c>
      <c r="DF958" s="756">
        <v>0</v>
      </c>
      <c r="DG958" s="756">
        <v>0</v>
      </c>
      <c r="DH958" s="756">
        <v>0</v>
      </c>
      <c r="DI958" s="756">
        <v>0</v>
      </c>
      <c r="DJ958" s="767">
        <f t="shared" si="478"/>
        <v>0</v>
      </c>
      <c r="DK958" s="715">
        <f t="shared" si="479"/>
        <v>0</v>
      </c>
      <c r="DL958" s="685"/>
      <c r="DM958" s="705">
        <f t="shared" si="467"/>
        <v>942</v>
      </c>
      <c r="DN958" s="715">
        <f t="shared" si="480"/>
        <v>0</v>
      </c>
    </row>
    <row r="959" spans="2:118" x14ac:dyDescent="0.25">
      <c r="B959" s="705">
        <v>943</v>
      </c>
      <c r="C959" s="765">
        <f>(1+_xlfn.XLOOKUP(INT((B959-1)/12)+1,'ZC Curve'!$B$8:$B$107,'ZC Curve'!R$8:R$107,,0))^(1/12)-1</f>
        <v>0</v>
      </c>
      <c r="D959" s="766">
        <f t="shared" si="481"/>
        <v>1</v>
      </c>
      <c r="E959" s="685"/>
      <c r="F959" s="705">
        <v>943</v>
      </c>
      <c r="G959" s="756">
        <v>0</v>
      </c>
      <c r="H959" s="756">
        <v>0</v>
      </c>
      <c r="I959" s="756">
        <v>0</v>
      </c>
      <c r="J959" s="756">
        <v>0</v>
      </c>
      <c r="K959" s="756">
        <v>0</v>
      </c>
      <c r="L959" s="756">
        <v>0</v>
      </c>
      <c r="M959" s="756">
        <v>0</v>
      </c>
      <c r="N959" s="646">
        <f t="shared" si="482"/>
        <v>0</v>
      </c>
      <c r="O959" s="594"/>
      <c r="P959" s="705">
        <f t="shared" si="468"/>
        <v>943</v>
      </c>
      <c r="Q959" s="756">
        <v>0</v>
      </c>
      <c r="R959" s="756">
        <v>0</v>
      </c>
      <c r="S959" s="756">
        <v>0</v>
      </c>
      <c r="T959" s="756">
        <v>0</v>
      </c>
      <c r="U959" s="756">
        <v>0</v>
      </c>
      <c r="V959" s="756">
        <v>0</v>
      </c>
      <c r="W959" s="756">
        <v>0</v>
      </c>
      <c r="X959" s="646">
        <f t="shared" si="483"/>
        <v>0</v>
      </c>
      <c r="Y959" s="594"/>
      <c r="Z959" s="705">
        <f t="shared" si="469"/>
        <v>943</v>
      </c>
      <c r="AA959" s="756">
        <f t="shared" si="491"/>
        <v>0</v>
      </c>
      <c r="AB959" s="756">
        <f t="shared" si="491"/>
        <v>0</v>
      </c>
      <c r="AC959" s="756">
        <f t="shared" si="491"/>
        <v>0</v>
      </c>
      <c r="AD959" s="756">
        <f t="shared" si="459"/>
        <v>0</v>
      </c>
      <c r="AE959" s="756">
        <f t="shared" si="459"/>
        <v>0</v>
      </c>
      <c r="AF959" s="756">
        <f t="shared" si="459"/>
        <v>0</v>
      </c>
      <c r="AG959" s="756">
        <f t="shared" si="459"/>
        <v>0</v>
      </c>
      <c r="AH959" s="646">
        <f t="shared" si="484"/>
        <v>0</v>
      </c>
      <c r="AI959" s="594"/>
      <c r="AJ959" s="705">
        <f t="shared" si="470"/>
        <v>943</v>
      </c>
      <c r="AK959" s="756">
        <v>0</v>
      </c>
      <c r="AL959" s="756">
        <v>0</v>
      </c>
      <c r="AM959" s="756">
        <v>0</v>
      </c>
      <c r="AN959" s="756">
        <v>0</v>
      </c>
      <c r="AO959" s="756">
        <v>0</v>
      </c>
      <c r="AP959" s="756">
        <v>0</v>
      </c>
      <c r="AQ959" s="756">
        <v>0</v>
      </c>
      <c r="AR959" s="646">
        <f t="shared" si="485"/>
        <v>0</v>
      </c>
      <c r="AS959" s="594"/>
      <c r="AT959" s="705">
        <f t="shared" si="471"/>
        <v>943</v>
      </c>
      <c r="AU959" s="756">
        <v>0</v>
      </c>
      <c r="AV959" s="756">
        <v>0</v>
      </c>
      <c r="AW959" s="756">
        <v>0</v>
      </c>
      <c r="AX959" s="756">
        <v>0</v>
      </c>
      <c r="AY959" s="756">
        <v>0</v>
      </c>
      <c r="AZ959" s="767">
        <f t="shared" si="490"/>
        <v>0</v>
      </c>
      <c r="BA959" s="756">
        <v>0</v>
      </c>
      <c r="BB959" s="756">
        <v>0</v>
      </c>
      <c r="BC959" s="756">
        <v>0</v>
      </c>
      <c r="BD959" s="756">
        <v>0</v>
      </c>
      <c r="BE959" s="767">
        <f t="shared" si="472"/>
        <v>0</v>
      </c>
      <c r="BF959" s="646">
        <f t="shared" si="473"/>
        <v>0</v>
      </c>
      <c r="BG959" s="594"/>
      <c r="BH959" s="705">
        <f t="shared" si="463"/>
        <v>943</v>
      </c>
      <c r="BI959" s="646">
        <f t="shared" si="474"/>
        <v>0</v>
      </c>
      <c r="BJ959" s="594"/>
      <c r="BK959" s="705">
        <f t="shared" si="475"/>
        <v>943</v>
      </c>
      <c r="BL959" s="756">
        <v>0</v>
      </c>
      <c r="BM959" s="756">
        <v>0</v>
      </c>
      <c r="BN959" s="756">
        <v>0</v>
      </c>
      <c r="BO959" s="756">
        <v>0</v>
      </c>
      <c r="BP959" s="756">
        <v>0</v>
      </c>
      <c r="BQ959" s="756">
        <v>0</v>
      </c>
      <c r="BR959" s="756">
        <v>0</v>
      </c>
      <c r="BS959" s="646">
        <f t="shared" si="486"/>
        <v>0</v>
      </c>
      <c r="BT959" s="594"/>
      <c r="BU959" s="705">
        <f t="shared" si="476"/>
        <v>943</v>
      </c>
      <c r="BV959" s="756">
        <v>0</v>
      </c>
      <c r="BW959" s="756">
        <v>0</v>
      </c>
      <c r="BX959" s="756">
        <v>0</v>
      </c>
      <c r="BY959" s="756">
        <v>0</v>
      </c>
      <c r="BZ959" s="756">
        <v>0</v>
      </c>
      <c r="CA959" s="756">
        <v>0</v>
      </c>
      <c r="CB959" s="756">
        <v>0</v>
      </c>
      <c r="CC959" s="646">
        <f t="shared" si="487"/>
        <v>0</v>
      </c>
      <c r="CD959" s="594"/>
      <c r="CE959" s="705">
        <f t="shared" si="464"/>
        <v>943</v>
      </c>
      <c r="CF959" s="756">
        <f t="shared" si="492"/>
        <v>0</v>
      </c>
      <c r="CG959" s="756">
        <f t="shared" si="492"/>
        <v>0</v>
      </c>
      <c r="CH959" s="756">
        <f t="shared" si="492"/>
        <v>0</v>
      </c>
      <c r="CI959" s="756">
        <f t="shared" si="460"/>
        <v>0</v>
      </c>
      <c r="CJ959" s="756">
        <f t="shared" si="460"/>
        <v>0</v>
      </c>
      <c r="CK959" s="756">
        <f t="shared" si="460"/>
        <v>0</v>
      </c>
      <c r="CL959" s="756">
        <f t="shared" si="460"/>
        <v>0</v>
      </c>
      <c r="CM959" s="646">
        <f t="shared" si="488"/>
        <v>0</v>
      </c>
      <c r="CN959" s="594"/>
      <c r="CO959" s="705">
        <f t="shared" si="465"/>
        <v>943</v>
      </c>
      <c r="CP959" s="756">
        <v>0</v>
      </c>
      <c r="CQ959" s="756">
        <v>0</v>
      </c>
      <c r="CR959" s="756">
        <v>0</v>
      </c>
      <c r="CS959" s="756">
        <v>0</v>
      </c>
      <c r="CT959" s="756">
        <v>0</v>
      </c>
      <c r="CU959" s="756">
        <v>0</v>
      </c>
      <c r="CV959" s="756">
        <v>0</v>
      </c>
      <c r="CW959" s="646">
        <f t="shared" si="489"/>
        <v>0</v>
      </c>
      <c r="CX959" s="685"/>
      <c r="CY959" s="705">
        <f t="shared" si="466"/>
        <v>943</v>
      </c>
      <c r="CZ959" s="756">
        <v>0</v>
      </c>
      <c r="DA959" s="756">
        <v>0</v>
      </c>
      <c r="DB959" s="756">
        <v>0</v>
      </c>
      <c r="DC959" s="756">
        <v>0</v>
      </c>
      <c r="DD959" s="756">
        <v>0</v>
      </c>
      <c r="DE959" s="767">
        <f t="shared" si="477"/>
        <v>0</v>
      </c>
      <c r="DF959" s="756">
        <v>0</v>
      </c>
      <c r="DG959" s="756">
        <v>0</v>
      </c>
      <c r="DH959" s="756">
        <v>0</v>
      </c>
      <c r="DI959" s="756">
        <v>0</v>
      </c>
      <c r="DJ959" s="767">
        <f t="shared" si="478"/>
        <v>0</v>
      </c>
      <c r="DK959" s="715">
        <f t="shared" si="479"/>
        <v>0</v>
      </c>
      <c r="DL959" s="685"/>
      <c r="DM959" s="705">
        <f t="shared" si="467"/>
        <v>943</v>
      </c>
      <c r="DN959" s="715">
        <f t="shared" si="480"/>
        <v>0</v>
      </c>
    </row>
    <row r="960" spans="2:118" x14ac:dyDescent="0.25">
      <c r="B960" s="705">
        <v>944</v>
      </c>
      <c r="C960" s="765">
        <f>(1+_xlfn.XLOOKUP(INT((B960-1)/12)+1,'ZC Curve'!$B$8:$B$107,'ZC Curve'!R$8:R$107,,0))^(1/12)-1</f>
        <v>0</v>
      </c>
      <c r="D960" s="766">
        <f t="shared" si="481"/>
        <v>1</v>
      </c>
      <c r="E960" s="685"/>
      <c r="F960" s="705">
        <v>944</v>
      </c>
      <c r="G960" s="756">
        <v>0</v>
      </c>
      <c r="H960" s="756">
        <v>0</v>
      </c>
      <c r="I960" s="756">
        <v>0</v>
      </c>
      <c r="J960" s="756">
        <v>0</v>
      </c>
      <c r="K960" s="756">
        <v>0</v>
      </c>
      <c r="L960" s="756">
        <v>0</v>
      </c>
      <c r="M960" s="756">
        <v>0</v>
      </c>
      <c r="N960" s="646">
        <f t="shared" si="482"/>
        <v>0</v>
      </c>
      <c r="O960" s="594"/>
      <c r="P960" s="705">
        <f t="shared" si="468"/>
        <v>944</v>
      </c>
      <c r="Q960" s="756">
        <v>0</v>
      </c>
      <c r="R960" s="756">
        <v>0</v>
      </c>
      <c r="S960" s="756">
        <v>0</v>
      </c>
      <c r="T960" s="756">
        <v>0</v>
      </c>
      <c r="U960" s="756">
        <v>0</v>
      </c>
      <c r="V960" s="756">
        <v>0</v>
      </c>
      <c r="W960" s="756">
        <v>0</v>
      </c>
      <c r="X960" s="646">
        <f t="shared" si="483"/>
        <v>0</v>
      </c>
      <c r="Y960" s="594"/>
      <c r="Z960" s="705">
        <f t="shared" si="469"/>
        <v>944</v>
      </c>
      <c r="AA960" s="756">
        <f t="shared" si="491"/>
        <v>0</v>
      </c>
      <c r="AB960" s="756">
        <f t="shared" si="491"/>
        <v>0</v>
      </c>
      <c r="AC960" s="756">
        <f t="shared" si="491"/>
        <v>0</v>
      </c>
      <c r="AD960" s="756">
        <f t="shared" si="459"/>
        <v>0</v>
      </c>
      <c r="AE960" s="756">
        <f t="shared" si="459"/>
        <v>0</v>
      </c>
      <c r="AF960" s="756">
        <f t="shared" si="459"/>
        <v>0</v>
      </c>
      <c r="AG960" s="756">
        <f t="shared" si="459"/>
        <v>0</v>
      </c>
      <c r="AH960" s="646">
        <f t="shared" si="484"/>
        <v>0</v>
      </c>
      <c r="AI960" s="594"/>
      <c r="AJ960" s="705">
        <f t="shared" si="470"/>
        <v>944</v>
      </c>
      <c r="AK960" s="756">
        <v>0</v>
      </c>
      <c r="AL960" s="756">
        <v>0</v>
      </c>
      <c r="AM960" s="756">
        <v>0</v>
      </c>
      <c r="AN960" s="756">
        <v>0</v>
      </c>
      <c r="AO960" s="756">
        <v>0</v>
      </c>
      <c r="AP960" s="756">
        <v>0</v>
      </c>
      <c r="AQ960" s="756">
        <v>0</v>
      </c>
      <c r="AR960" s="646">
        <f t="shared" si="485"/>
        <v>0</v>
      </c>
      <c r="AS960" s="594"/>
      <c r="AT960" s="705">
        <f t="shared" si="471"/>
        <v>944</v>
      </c>
      <c r="AU960" s="756">
        <v>0</v>
      </c>
      <c r="AV960" s="756">
        <v>0</v>
      </c>
      <c r="AW960" s="756">
        <v>0</v>
      </c>
      <c r="AX960" s="756">
        <v>0</v>
      </c>
      <c r="AY960" s="756">
        <v>0</v>
      </c>
      <c r="AZ960" s="767">
        <f t="shared" si="490"/>
        <v>0</v>
      </c>
      <c r="BA960" s="756">
        <v>0</v>
      </c>
      <c r="BB960" s="756">
        <v>0</v>
      </c>
      <c r="BC960" s="756">
        <v>0</v>
      </c>
      <c r="BD960" s="756">
        <v>0</v>
      </c>
      <c r="BE960" s="767">
        <f t="shared" si="472"/>
        <v>0</v>
      </c>
      <c r="BF960" s="646">
        <f t="shared" si="473"/>
        <v>0</v>
      </c>
      <c r="BG960" s="594"/>
      <c r="BH960" s="705">
        <f t="shared" si="463"/>
        <v>944</v>
      </c>
      <c r="BI960" s="646">
        <f t="shared" si="474"/>
        <v>0</v>
      </c>
      <c r="BJ960" s="594"/>
      <c r="BK960" s="705">
        <f t="shared" si="475"/>
        <v>944</v>
      </c>
      <c r="BL960" s="756">
        <v>0</v>
      </c>
      <c r="BM960" s="756">
        <v>0</v>
      </c>
      <c r="BN960" s="756">
        <v>0</v>
      </c>
      <c r="BO960" s="756">
        <v>0</v>
      </c>
      <c r="BP960" s="756">
        <v>0</v>
      </c>
      <c r="BQ960" s="756">
        <v>0</v>
      </c>
      <c r="BR960" s="756">
        <v>0</v>
      </c>
      <c r="BS960" s="646">
        <f t="shared" si="486"/>
        <v>0</v>
      </c>
      <c r="BT960" s="594"/>
      <c r="BU960" s="705">
        <f t="shared" si="476"/>
        <v>944</v>
      </c>
      <c r="BV960" s="756">
        <v>0</v>
      </c>
      <c r="BW960" s="756">
        <v>0</v>
      </c>
      <c r="BX960" s="756">
        <v>0</v>
      </c>
      <c r="BY960" s="756">
        <v>0</v>
      </c>
      <c r="BZ960" s="756">
        <v>0</v>
      </c>
      <c r="CA960" s="756">
        <v>0</v>
      </c>
      <c r="CB960" s="756">
        <v>0</v>
      </c>
      <c r="CC960" s="646">
        <f t="shared" si="487"/>
        <v>0</v>
      </c>
      <c r="CD960" s="594"/>
      <c r="CE960" s="705">
        <f t="shared" si="464"/>
        <v>944</v>
      </c>
      <c r="CF960" s="756">
        <f t="shared" si="492"/>
        <v>0</v>
      </c>
      <c r="CG960" s="756">
        <f t="shared" si="492"/>
        <v>0</v>
      </c>
      <c r="CH960" s="756">
        <f t="shared" si="492"/>
        <v>0</v>
      </c>
      <c r="CI960" s="756">
        <f t="shared" si="460"/>
        <v>0</v>
      </c>
      <c r="CJ960" s="756">
        <f t="shared" si="460"/>
        <v>0</v>
      </c>
      <c r="CK960" s="756">
        <f t="shared" si="460"/>
        <v>0</v>
      </c>
      <c r="CL960" s="756">
        <f t="shared" si="460"/>
        <v>0</v>
      </c>
      <c r="CM960" s="646">
        <f t="shared" si="488"/>
        <v>0</v>
      </c>
      <c r="CN960" s="594"/>
      <c r="CO960" s="705">
        <f t="shared" si="465"/>
        <v>944</v>
      </c>
      <c r="CP960" s="756">
        <v>0</v>
      </c>
      <c r="CQ960" s="756">
        <v>0</v>
      </c>
      <c r="CR960" s="756">
        <v>0</v>
      </c>
      <c r="CS960" s="756">
        <v>0</v>
      </c>
      <c r="CT960" s="756">
        <v>0</v>
      </c>
      <c r="CU960" s="756">
        <v>0</v>
      </c>
      <c r="CV960" s="756">
        <v>0</v>
      </c>
      <c r="CW960" s="646">
        <f t="shared" si="489"/>
        <v>0</v>
      </c>
      <c r="CX960" s="685"/>
      <c r="CY960" s="705">
        <f t="shared" si="466"/>
        <v>944</v>
      </c>
      <c r="CZ960" s="756">
        <v>0</v>
      </c>
      <c r="DA960" s="756">
        <v>0</v>
      </c>
      <c r="DB960" s="756">
        <v>0</v>
      </c>
      <c r="DC960" s="756">
        <v>0</v>
      </c>
      <c r="DD960" s="756">
        <v>0</v>
      </c>
      <c r="DE960" s="767">
        <f t="shared" si="477"/>
        <v>0</v>
      </c>
      <c r="DF960" s="756">
        <v>0</v>
      </c>
      <c r="DG960" s="756">
        <v>0</v>
      </c>
      <c r="DH960" s="756">
        <v>0</v>
      </c>
      <c r="DI960" s="756">
        <v>0</v>
      </c>
      <c r="DJ960" s="767">
        <f t="shared" si="478"/>
        <v>0</v>
      </c>
      <c r="DK960" s="715">
        <f t="shared" si="479"/>
        <v>0</v>
      </c>
      <c r="DL960" s="685"/>
      <c r="DM960" s="705">
        <f t="shared" si="467"/>
        <v>944</v>
      </c>
      <c r="DN960" s="715">
        <f t="shared" si="480"/>
        <v>0</v>
      </c>
    </row>
    <row r="961" spans="2:118" x14ac:dyDescent="0.25">
      <c r="B961" s="705">
        <v>945</v>
      </c>
      <c r="C961" s="765">
        <f>(1+_xlfn.XLOOKUP(INT((B961-1)/12)+1,'ZC Curve'!$B$8:$B$107,'ZC Curve'!R$8:R$107,,0))^(1/12)-1</f>
        <v>0</v>
      </c>
      <c r="D961" s="766">
        <f t="shared" si="481"/>
        <v>1</v>
      </c>
      <c r="E961" s="685"/>
      <c r="F961" s="705">
        <v>945</v>
      </c>
      <c r="G961" s="756">
        <v>0</v>
      </c>
      <c r="H961" s="756">
        <v>0</v>
      </c>
      <c r="I961" s="756">
        <v>0</v>
      </c>
      <c r="J961" s="756">
        <v>0</v>
      </c>
      <c r="K961" s="756">
        <v>0</v>
      </c>
      <c r="L961" s="756">
        <v>0</v>
      </c>
      <c r="M961" s="756">
        <v>0</v>
      </c>
      <c r="N961" s="646">
        <f t="shared" si="482"/>
        <v>0</v>
      </c>
      <c r="O961" s="594"/>
      <c r="P961" s="705">
        <f t="shared" si="468"/>
        <v>945</v>
      </c>
      <c r="Q961" s="756">
        <v>0</v>
      </c>
      <c r="R961" s="756">
        <v>0</v>
      </c>
      <c r="S961" s="756">
        <v>0</v>
      </c>
      <c r="T961" s="756">
        <v>0</v>
      </c>
      <c r="U961" s="756">
        <v>0</v>
      </c>
      <c r="V961" s="756">
        <v>0</v>
      </c>
      <c r="W961" s="756">
        <v>0</v>
      </c>
      <c r="X961" s="646">
        <f t="shared" si="483"/>
        <v>0</v>
      </c>
      <c r="Y961" s="594"/>
      <c r="Z961" s="705">
        <f t="shared" si="469"/>
        <v>945</v>
      </c>
      <c r="AA961" s="756">
        <f t="shared" si="491"/>
        <v>0</v>
      </c>
      <c r="AB961" s="756">
        <f t="shared" si="491"/>
        <v>0</v>
      </c>
      <c r="AC961" s="756">
        <f t="shared" si="491"/>
        <v>0</v>
      </c>
      <c r="AD961" s="756">
        <f t="shared" si="459"/>
        <v>0</v>
      </c>
      <c r="AE961" s="756">
        <f t="shared" si="459"/>
        <v>0</v>
      </c>
      <c r="AF961" s="756">
        <f t="shared" si="459"/>
        <v>0</v>
      </c>
      <c r="AG961" s="756">
        <f t="shared" si="459"/>
        <v>0</v>
      </c>
      <c r="AH961" s="646">
        <f t="shared" si="484"/>
        <v>0</v>
      </c>
      <c r="AI961" s="594"/>
      <c r="AJ961" s="705">
        <f t="shared" si="470"/>
        <v>945</v>
      </c>
      <c r="AK961" s="756">
        <v>0</v>
      </c>
      <c r="AL961" s="756">
        <v>0</v>
      </c>
      <c r="AM961" s="756">
        <v>0</v>
      </c>
      <c r="AN961" s="756">
        <v>0</v>
      </c>
      <c r="AO961" s="756">
        <v>0</v>
      </c>
      <c r="AP961" s="756">
        <v>0</v>
      </c>
      <c r="AQ961" s="756">
        <v>0</v>
      </c>
      <c r="AR961" s="646">
        <f t="shared" si="485"/>
        <v>0</v>
      </c>
      <c r="AS961" s="594"/>
      <c r="AT961" s="705">
        <f t="shared" si="471"/>
        <v>945</v>
      </c>
      <c r="AU961" s="756">
        <v>0</v>
      </c>
      <c r="AV961" s="756">
        <v>0</v>
      </c>
      <c r="AW961" s="756">
        <v>0</v>
      </c>
      <c r="AX961" s="756">
        <v>0</v>
      </c>
      <c r="AY961" s="756">
        <v>0</v>
      </c>
      <c r="AZ961" s="767">
        <f t="shared" si="490"/>
        <v>0</v>
      </c>
      <c r="BA961" s="756">
        <v>0</v>
      </c>
      <c r="BB961" s="756">
        <v>0</v>
      </c>
      <c r="BC961" s="756">
        <v>0</v>
      </c>
      <c r="BD961" s="756">
        <v>0</v>
      </c>
      <c r="BE961" s="767">
        <f t="shared" si="472"/>
        <v>0</v>
      </c>
      <c r="BF961" s="646">
        <f t="shared" si="473"/>
        <v>0</v>
      </c>
      <c r="BG961" s="594"/>
      <c r="BH961" s="705">
        <f t="shared" si="463"/>
        <v>945</v>
      </c>
      <c r="BI961" s="646">
        <f t="shared" si="474"/>
        <v>0</v>
      </c>
      <c r="BJ961" s="594"/>
      <c r="BK961" s="705">
        <f t="shared" si="475"/>
        <v>945</v>
      </c>
      <c r="BL961" s="756">
        <v>0</v>
      </c>
      <c r="BM961" s="756">
        <v>0</v>
      </c>
      <c r="BN961" s="756">
        <v>0</v>
      </c>
      <c r="BO961" s="756">
        <v>0</v>
      </c>
      <c r="BP961" s="756">
        <v>0</v>
      </c>
      <c r="BQ961" s="756">
        <v>0</v>
      </c>
      <c r="BR961" s="756">
        <v>0</v>
      </c>
      <c r="BS961" s="646">
        <f t="shared" si="486"/>
        <v>0</v>
      </c>
      <c r="BT961" s="594"/>
      <c r="BU961" s="705">
        <f t="shared" si="476"/>
        <v>945</v>
      </c>
      <c r="BV961" s="756">
        <v>0</v>
      </c>
      <c r="BW961" s="756">
        <v>0</v>
      </c>
      <c r="BX961" s="756">
        <v>0</v>
      </c>
      <c r="BY961" s="756">
        <v>0</v>
      </c>
      <c r="BZ961" s="756">
        <v>0</v>
      </c>
      <c r="CA961" s="756">
        <v>0</v>
      </c>
      <c r="CB961" s="756">
        <v>0</v>
      </c>
      <c r="CC961" s="646">
        <f t="shared" si="487"/>
        <v>0</v>
      </c>
      <c r="CD961" s="594"/>
      <c r="CE961" s="705">
        <f t="shared" si="464"/>
        <v>945</v>
      </c>
      <c r="CF961" s="756">
        <f t="shared" si="492"/>
        <v>0</v>
      </c>
      <c r="CG961" s="756">
        <f t="shared" si="492"/>
        <v>0</v>
      </c>
      <c r="CH961" s="756">
        <f t="shared" si="492"/>
        <v>0</v>
      </c>
      <c r="CI961" s="756">
        <f t="shared" si="460"/>
        <v>0</v>
      </c>
      <c r="CJ961" s="756">
        <f t="shared" si="460"/>
        <v>0</v>
      </c>
      <c r="CK961" s="756">
        <f t="shared" si="460"/>
        <v>0</v>
      </c>
      <c r="CL961" s="756">
        <f t="shared" si="460"/>
        <v>0</v>
      </c>
      <c r="CM961" s="646">
        <f t="shared" si="488"/>
        <v>0</v>
      </c>
      <c r="CN961" s="594"/>
      <c r="CO961" s="705">
        <f t="shared" si="465"/>
        <v>945</v>
      </c>
      <c r="CP961" s="756">
        <v>0</v>
      </c>
      <c r="CQ961" s="756">
        <v>0</v>
      </c>
      <c r="CR961" s="756">
        <v>0</v>
      </c>
      <c r="CS961" s="756">
        <v>0</v>
      </c>
      <c r="CT961" s="756">
        <v>0</v>
      </c>
      <c r="CU961" s="756">
        <v>0</v>
      </c>
      <c r="CV961" s="756">
        <v>0</v>
      </c>
      <c r="CW961" s="646">
        <f t="shared" si="489"/>
        <v>0</v>
      </c>
      <c r="CX961" s="685"/>
      <c r="CY961" s="705">
        <f t="shared" si="466"/>
        <v>945</v>
      </c>
      <c r="CZ961" s="756">
        <v>0</v>
      </c>
      <c r="DA961" s="756">
        <v>0</v>
      </c>
      <c r="DB961" s="756">
        <v>0</v>
      </c>
      <c r="DC961" s="756">
        <v>0</v>
      </c>
      <c r="DD961" s="756">
        <v>0</v>
      </c>
      <c r="DE961" s="767">
        <f t="shared" si="477"/>
        <v>0</v>
      </c>
      <c r="DF961" s="756">
        <v>0</v>
      </c>
      <c r="DG961" s="756">
        <v>0</v>
      </c>
      <c r="DH961" s="756">
        <v>0</v>
      </c>
      <c r="DI961" s="756">
        <v>0</v>
      </c>
      <c r="DJ961" s="767">
        <f t="shared" si="478"/>
        <v>0</v>
      </c>
      <c r="DK961" s="715">
        <f t="shared" si="479"/>
        <v>0</v>
      </c>
      <c r="DL961" s="685"/>
      <c r="DM961" s="705">
        <f t="shared" si="467"/>
        <v>945</v>
      </c>
      <c r="DN961" s="715">
        <f t="shared" si="480"/>
        <v>0</v>
      </c>
    </row>
    <row r="962" spans="2:118" x14ac:dyDescent="0.25">
      <c r="B962" s="705">
        <v>946</v>
      </c>
      <c r="C962" s="765">
        <f>(1+_xlfn.XLOOKUP(INT((B962-1)/12)+1,'ZC Curve'!$B$8:$B$107,'ZC Curve'!R$8:R$107,,0))^(1/12)-1</f>
        <v>0</v>
      </c>
      <c r="D962" s="766">
        <f t="shared" si="481"/>
        <v>1</v>
      </c>
      <c r="E962" s="685"/>
      <c r="F962" s="705">
        <v>946</v>
      </c>
      <c r="G962" s="756">
        <v>0</v>
      </c>
      <c r="H962" s="756">
        <v>0</v>
      </c>
      <c r="I962" s="756">
        <v>0</v>
      </c>
      <c r="J962" s="756">
        <v>0</v>
      </c>
      <c r="K962" s="756">
        <v>0</v>
      </c>
      <c r="L962" s="756">
        <v>0</v>
      </c>
      <c r="M962" s="756">
        <v>0</v>
      </c>
      <c r="N962" s="646">
        <f t="shared" si="482"/>
        <v>0</v>
      </c>
      <c r="O962" s="594"/>
      <c r="P962" s="705">
        <f t="shared" si="468"/>
        <v>946</v>
      </c>
      <c r="Q962" s="756">
        <v>0</v>
      </c>
      <c r="R962" s="756">
        <v>0</v>
      </c>
      <c r="S962" s="756">
        <v>0</v>
      </c>
      <c r="T962" s="756">
        <v>0</v>
      </c>
      <c r="U962" s="756">
        <v>0</v>
      </c>
      <c r="V962" s="756">
        <v>0</v>
      </c>
      <c r="W962" s="756">
        <v>0</v>
      </c>
      <c r="X962" s="646">
        <f t="shared" si="483"/>
        <v>0</v>
      </c>
      <c r="Y962" s="594"/>
      <c r="Z962" s="705">
        <f t="shared" si="469"/>
        <v>946</v>
      </c>
      <c r="AA962" s="756">
        <f t="shared" si="491"/>
        <v>0</v>
      </c>
      <c r="AB962" s="756">
        <f t="shared" si="491"/>
        <v>0</v>
      </c>
      <c r="AC962" s="756">
        <f t="shared" si="491"/>
        <v>0</v>
      </c>
      <c r="AD962" s="756">
        <f t="shared" si="459"/>
        <v>0</v>
      </c>
      <c r="AE962" s="756">
        <f t="shared" si="459"/>
        <v>0</v>
      </c>
      <c r="AF962" s="756">
        <f t="shared" si="459"/>
        <v>0</v>
      </c>
      <c r="AG962" s="756">
        <f t="shared" si="459"/>
        <v>0</v>
      </c>
      <c r="AH962" s="646">
        <f t="shared" si="484"/>
        <v>0</v>
      </c>
      <c r="AI962" s="594"/>
      <c r="AJ962" s="705">
        <f t="shared" si="470"/>
        <v>946</v>
      </c>
      <c r="AK962" s="756">
        <v>0</v>
      </c>
      <c r="AL962" s="756">
        <v>0</v>
      </c>
      <c r="AM962" s="756">
        <v>0</v>
      </c>
      <c r="AN962" s="756">
        <v>0</v>
      </c>
      <c r="AO962" s="756">
        <v>0</v>
      </c>
      <c r="AP962" s="756">
        <v>0</v>
      </c>
      <c r="AQ962" s="756">
        <v>0</v>
      </c>
      <c r="AR962" s="646">
        <f t="shared" si="485"/>
        <v>0</v>
      </c>
      <c r="AS962" s="594"/>
      <c r="AT962" s="705">
        <f t="shared" si="471"/>
        <v>946</v>
      </c>
      <c r="AU962" s="756">
        <v>0</v>
      </c>
      <c r="AV962" s="756">
        <v>0</v>
      </c>
      <c r="AW962" s="756">
        <v>0</v>
      </c>
      <c r="AX962" s="756">
        <v>0</v>
      </c>
      <c r="AY962" s="756">
        <v>0</v>
      </c>
      <c r="AZ962" s="767">
        <f t="shared" si="490"/>
        <v>0</v>
      </c>
      <c r="BA962" s="756">
        <v>0</v>
      </c>
      <c r="BB962" s="756">
        <v>0</v>
      </c>
      <c r="BC962" s="756">
        <v>0</v>
      </c>
      <c r="BD962" s="756">
        <v>0</v>
      </c>
      <c r="BE962" s="767">
        <f t="shared" si="472"/>
        <v>0</v>
      </c>
      <c r="BF962" s="646">
        <f t="shared" si="473"/>
        <v>0</v>
      </c>
      <c r="BG962" s="594"/>
      <c r="BH962" s="705">
        <f t="shared" si="463"/>
        <v>946</v>
      </c>
      <c r="BI962" s="646">
        <f t="shared" si="474"/>
        <v>0</v>
      </c>
      <c r="BJ962" s="594"/>
      <c r="BK962" s="705">
        <f t="shared" si="475"/>
        <v>946</v>
      </c>
      <c r="BL962" s="756">
        <v>0</v>
      </c>
      <c r="BM962" s="756">
        <v>0</v>
      </c>
      <c r="BN962" s="756">
        <v>0</v>
      </c>
      <c r="BO962" s="756">
        <v>0</v>
      </c>
      <c r="BP962" s="756">
        <v>0</v>
      </c>
      <c r="BQ962" s="756">
        <v>0</v>
      </c>
      <c r="BR962" s="756">
        <v>0</v>
      </c>
      <c r="BS962" s="646">
        <f t="shared" si="486"/>
        <v>0</v>
      </c>
      <c r="BT962" s="594"/>
      <c r="BU962" s="705">
        <f t="shared" si="476"/>
        <v>946</v>
      </c>
      <c r="BV962" s="756">
        <v>0</v>
      </c>
      <c r="BW962" s="756">
        <v>0</v>
      </c>
      <c r="BX962" s="756">
        <v>0</v>
      </c>
      <c r="BY962" s="756">
        <v>0</v>
      </c>
      <c r="BZ962" s="756">
        <v>0</v>
      </c>
      <c r="CA962" s="756">
        <v>0</v>
      </c>
      <c r="CB962" s="756">
        <v>0</v>
      </c>
      <c r="CC962" s="646">
        <f t="shared" si="487"/>
        <v>0</v>
      </c>
      <c r="CD962" s="594"/>
      <c r="CE962" s="705">
        <f t="shared" si="464"/>
        <v>946</v>
      </c>
      <c r="CF962" s="756">
        <f t="shared" si="492"/>
        <v>0</v>
      </c>
      <c r="CG962" s="756">
        <f t="shared" si="492"/>
        <v>0</v>
      </c>
      <c r="CH962" s="756">
        <f t="shared" si="492"/>
        <v>0</v>
      </c>
      <c r="CI962" s="756">
        <f t="shared" si="460"/>
        <v>0</v>
      </c>
      <c r="CJ962" s="756">
        <f t="shared" si="460"/>
        <v>0</v>
      </c>
      <c r="CK962" s="756">
        <f t="shared" si="460"/>
        <v>0</v>
      </c>
      <c r="CL962" s="756">
        <f t="shared" si="460"/>
        <v>0</v>
      </c>
      <c r="CM962" s="646">
        <f t="shared" si="488"/>
        <v>0</v>
      </c>
      <c r="CN962" s="594"/>
      <c r="CO962" s="705">
        <f t="shared" si="465"/>
        <v>946</v>
      </c>
      <c r="CP962" s="756">
        <v>0</v>
      </c>
      <c r="CQ962" s="756">
        <v>0</v>
      </c>
      <c r="CR962" s="756">
        <v>0</v>
      </c>
      <c r="CS962" s="756">
        <v>0</v>
      </c>
      <c r="CT962" s="756">
        <v>0</v>
      </c>
      <c r="CU962" s="756">
        <v>0</v>
      </c>
      <c r="CV962" s="756">
        <v>0</v>
      </c>
      <c r="CW962" s="646">
        <f t="shared" si="489"/>
        <v>0</v>
      </c>
      <c r="CX962" s="685"/>
      <c r="CY962" s="705">
        <f t="shared" si="466"/>
        <v>946</v>
      </c>
      <c r="CZ962" s="756">
        <v>0</v>
      </c>
      <c r="DA962" s="756">
        <v>0</v>
      </c>
      <c r="DB962" s="756">
        <v>0</v>
      </c>
      <c r="DC962" s="756">
        <v>0</v>
      </c>
      <c r="DD962" s="756">
        <v>0</v>
      </c>
      <c r="DE962" s="767">
        <f t="shared" si="477"/>
        <v>0</v>
      </c>
      <c r="DF962" s="756">
        <v>0</v>
      </c>
      <c r="DG962" s="756">
        <v>0</v>
      </c>
      <c r="DH962" s="756">
        <v>0</v>
      </c>
      <c r="DI962" s="756">
        <v>0</v>
      </c>
      <c r="DJ962" s="767">
        <f t="shared" si="478"/>
        <v>0</v>
      </c>
      <c r="DK962" s="715">
        <f t="shared" si="479"/>
        <v>0</v>
      </c>
      <c r="DL962" s="685"/>
      <c r="DM962" s="705">
        <f t="shared" si="467"/>
        <v>946</v>
      </c>
      <c r="DN962" s="715">
        <f t="shared" si="480"/>
        <v>0</v>
      </c>
    </row>
    <row r="963" spans="2:118" x14ac:dyDescent="0.25">
      <c r="B963" s="705">
        <v>947</v>
      </c>
      <c r="C963" s="765">
        <f>(1+_xlfn.XLOOKUP(INT((B963-1)/12)+1,'ZC Curve'!$B$8:$B$107,'ZC Curve'!R$8:R$107,,0))^(1/12)-1</f>
        <v>0</v>
      </c>
      <c r="D963" s="766">
        <f t="shared" si="481"/>
        <v>1</v>
      </c>
      <c r="E963" s="685"/>
      <c r="F963" s="705">
        <v>947</v>
      </c>
      <c r="G963" s="756">
        <v>0</v>
      </c>
      <c r="H963" s="756">
        <v>0</v>
      </c>
      <c r="I963" s="756">
        <v>0</v>
      </c>
      <c r="J963" s="756">
        <v>0</v>
      </c>
      <c r="K963" s="756">
        <v>0</v>
      </c>
      <c r="L963" s="756">
        <v>0</v>
      </c>
      <c r="M963" s="756">
        <v>0</v>
      </c>
      <c r="N963" s="646">
        <f t="shared" si="482"/>
        <v>0</v>
      </c>
      <c r="O963" s="594"/>
      <c r="P963" s="705">
        <f t="shared" si="468"/>
        <v>947</v>
      </c>
      <c r="Q963" s="756">
        <v>0</v>
      </c>
      <c r="R963" s="756">
        <v>0</v>
      </c>
      <c r="S963" s="756">
        <v>0</v>
      </c>
      <c r="T963" s="756">
        <v>0</v>
      </c>
      <c r="U963" s="756">
        <v>0</v>
      </c>
      <c r="V963" s="756">
        <v>0</v>
      </c>
      <c r="W963" s="756">
        <v>0</v>
      </c>
      <c r="X963" s="646">
        <f t="shared" si="483"/>
        <v>0</v>
      </c>
      <c r="Y963" s="594"/>
      <c r="Z963" s="705">
        <f t="shared" si="469"/>
        <v>947</v>
      </c>
      <c r="AA963" s="756">
        <f t="shared" si="491"/>
        <v>0</v>
      </c>
      <c r="AB963" s="756">
        <f t="shared" si="491"/>
        <v>0</v>
      </c>
      <c r="AC963" s="756">
        <f t="shared" si="491"/>
        <v>0</v>
      </c>
      <c r="AD963" s="756">
        <f t="shared" si="459"/>
        <v>0</v>
      </c>
      <c r="AE963" s="756">
        <f t="shared" si="459"/>
        <v>0</v>
      </c>
      <c r="AF963" s="756">
        <f t="shared" si="459"/>
        <v>0</v>
      </c>
      <c r="AG963" s="756">
        <f t="shared" si="459"/>
        <v>0</v>
      </c>
      <c r="AH963" s="646">
        <f t="shared" si="484"/>
        <v>0</v>
      </c>
      <c r="AI963" s="594"/>
      <c r="AJ963" s="705">
        <f t="shared" si="470"/>
        <v>947</v>
      </c>
      <c r="AK963" s="756">
        <v>0</v>
      </c>
      <c r="AL963" s="756">
        <v>0</v>
      </c>
      <c r="AM963" s="756">
        <v>0</v>
      </c>
      <c r="AN963" s="756">
        <v>0</v>
      </c>
      <c r="AO963" s="756">
        <v>0</v>
      </c>
      <c r="AP963" s="756">
        <v>0</v>
      </c>
      <c r="AQ963" s="756">
        <v>0</v>
      </c>
      <c r="AR963" s="646">
        <f t="shared" si="485"/>
        <v>0</v>
      </c>
      <c r="AS963" s="594"/>
      <c r="AT963" s="705">
        <f t="shared" si="471"/>
        <v>947</v>
      </c>
      <c r="AU963" s="756">
        <v>0</v>
      </c>
      <c r="AV963" s="756">
        <v>0</v>
      </c>
      <c r="AW963" s="756">
        <v>0</v>
      </c>
      <c r="AX963" s="756">
        <v>0</v>
      </c>
      <c r="AY963" s="756">
        <v>0</v>
      </c>
      <c r="AZ963" s="767">
        <f t="shared" si="490"/>
        <v>0</v>
      </c>
      <c r="BA963" s="756">
        <v>0</v>
      </c>
      <c r="BB963" s="756">
        <v>0</v>
      </c>
      <c r="BC963" s="756">
        <v>0</v>
      </c>
      <c r="BD963" s="756">
        <v>0</v>
      </c>
      <c r="BE963" s="767">
        <f t="shared" si="472"/>
        <v>0</v>
      </c>
      <c r="BF963" s="646">
        <f t="shared" si="473"/>
        <v>0</v>
      </c>
      <c r="BG963" s="594"/>
      <c r="BH963" s="705">
        <f t="shared" si="463"/>
        <v>947</v>
      </c>
      <c r="BI963" s="646">
        <f t="shared" si="474"/>
        <v>0</v>
      </c>
      <c r="BJ963" s="594"/>
      <c r="BK963" s="705">
        <f t="shared" si="475"/>
        <v>947</v>
      </c>
      <c r="BL963" s="756">
        <v>0</v>
      </c>
      <c r="BM963" s="756">
        <v>0</v>
      </c>
      <c r="BN963" s="756">
        <v>0</v>
      </c>
      <c r="BO963" s="756">
        <v>0</v>
      </c>
      <c r="BP963" s="756">
        <v>0</v>
      </c>
      <c r="BQ963" s="756">
        <v>0</v>
      </c>
      <c r="BR963" s="756">
        <v>0</v>
      </c>
      <c r="BS963" s="646">
        <f t="shared" si="486"/>
        <v>0</v>
      </c>
      <c r="BT963" s="594"/>
      <c r="BU963" s="705">
        <f t="shared" si="476"/>
        <v>947</v>
      </c>
      <c r="BV963" s="756">
        <v>0</v>
      </c>
      <c r="BW963" s="756">
        <v>0</v>
      </c>
      <c r="BX963" s="756">
        <v>0</v>
      </c>
      <c r="BY963" s="756">
        <v>0</v>
      </c>
      <c r="BZ963" s="756">
        <v>0</v>
      </c>
      <c r="CA963" s="756">
        <v>0</v>
      </c>
      <c r="CB963" s="756">
        <v>0</v>
      </c>
      <c r="CC963" s="646">
        <f t="shared" si="487"/>
        <v>0</v>
      </c>
      <c r="CD963" s="594"/>
      <c r="CE963" s="705">
        <f t="shared" si="464"/>
        <v>947</v>
      </c>
      <c r="CF963" s="756">
        <f t="shared" si="492"/>
        <v>0</v>
      </c>
      <c r="CG963" s="756">
        <f t="shared" si="492"/>
        <v>0</v>
      </c>
      <c r="CH963" s="756">
        <f t="shared" si="492"/>
        <v>0</v>
      </c>
      <c r="CI963" s="756">
        <f t="shared" si="460"/>
        <v>0</v>
      </c>
      <c r="CJ963" s="756">
        <f t="shared" si="460"/>
        <v>0</v>
      </c>
      <c r="CK963" s="756">
        <f t="shared" si="460"/>
        <v>0</v>
      </c>
      <c r="CL963" s="756">
        <f t="shared" si="460"/>
        <v>0</v>
      </c>
      <c r="CM963" s="646">
        <f t="shared" si="488"/>
        <v>0</v>
      </c>
      <c r="CN963" s="594"/>
      <c r="CO963" s="705">
        <f t="shared" si="465"/>
        <v>947</v>
      </c>
      <c r="CP963" s="756">
        <v>0</v>
      </c>
      <c r="CQ963" s="756">
        <v>0</v>
      </c>
      <c r="CR963" s="756">
        <v>0</v>
      </c>
      <c r="CS963" s="756">
        <v>0</v>
      </c>
      <c r="CT963" s="756">
        <v>0</v>
      </c>
      <c r="CU963" s="756">
        <v>0</v>
      </c>
      <c r="CV963" s="756">
        <v>0</v>
      </c>
      <c r="CW963" s="646">
        <f t="shared" si="489"/>
        <v>0</v>
      </c>
      <c r="CX963" s="685"/>
      <c r="CY963" s="705">
        <f t="shared" si="466"/>
        <v>947</v>
      </c>
      <c r="CZ963" s="756">
        <v>0</v>
      </c>
      <c r="DA963" s="756">
        <v>0</v>
      </c>
      <c r="DB963" s="756">
        <v>0</v>
      </c>
      <c r="DC963" s="756">
        <v>0</v>
      </c>
      <c r="DD963" s="756">
        <v>0</v>
      </c>
      <c r="DE963" s="767">
        <f t="shared" si="477"/>
        <v>0</v>
      </c>
      <c r="DF963" s="756">
        <v>0</v>
      </c>
      <c r="DG963" s="756">
        <v>0</v>
      </c>
      <c r="DH963" s="756">
        <v>0</v>
      </c>
      <c r="DI963" s="756">
        <v>0</v>
      </c>
      <c r="DJ963" s="767">
        <f t="shared" si="478"/>
        <v>0</v>
      </c>
      <c r="DK963" s="715">
        <f t="shared" si="479"/>
        <v>0</v>
      </c>
      <c r="DL963" s="685"/>
      <c r="DM963" s="705">
        <f t="shared" si="467"/>
        <v>947</v>
      </c>
      <c r="DN963" s="715">
        <f t="shared" si="480"/>
        <v>0</v>
      </c>
    </row>
    <row r="964" spans="2:118" x14ac:dyDescent="0.25">
      <c r="B964" s="705">
        <v>948</v>
      </c>
      <c r="C964" s="765">
        <f>(1+_xlfn.XLOOKUP(INT((B964-1)/12)+1,'ZC Curve'!$B$8:$B$107,'ZC Curve'!R$8:R$107,,0))^(1/12)-1</f>
        <v>0</v>
      </c>
      <c r="D964" s="766">
        <f t="shared" si="481"/>
        <v>1</v>
      </c>
      <c r="E964" s="685"/>
      <c r="F964" s="705">
        <v>948</v>
      </c>
      <c r="G964" s="756">
        <v>0</v>
      </c>
      <c r="H964" s="756">
        <v>0</v>
      </c>
      <c r="I964" s="756">
        <v>0</v>
      </c>
      <c r="J964" s="756">
        <v>0</v>
      </c>
      <c r="K964" s="756">
        <v>0</v>
      </c>
      <c r="L964" s="756">
        <v>0</v>
      </c>
      <c r="M964" s="756">
        <v>0</v>
      </c>
      <c r="N964" s="646">
        <f t="shared" si="482"/>
        <v>0</v>
      </c>
      <c r="O964" s="594"/>
      <c r="P964" s="705">
        <f t="shared" si="468"/>
        <v>948</v>
      </c>
      <c r="Q964" s="756">
        <v>0</v>
      </c>
      <c r="R964" s="756">
        <v>0</v>
      </c>
      <c r="S964" s="756">
        <v>0</v>
      </c>
      <c r="T964" s="756">
        <v>0</v>
      </c>
      <c r="U964" s="756">
        <v>0</v>
      </c>
      <c r="V964" s="756">
        <v>0</v>
      </c>
      <c r="W964" s="756">
        <v>0</v>
      </c>
      <c r="X964" s="646">
        <f t="shared" si="483"/>
        <v>0</v>
      </c>
      <c r="Y964" s="594"/>
      <c r="Z964" s="705">
        <f t="shared" si="469"/>
        <v>948</v>
      </c>
      <c r="AA964" s="756">
        <f t="shared" si="491"/>
        <v>0</v>
      </c>
      <c r="AB964" s="756">
        <f t="shared" si="491"/>
        <v>0</v>
      </c>
      <c r="AC964" s="756">
        <f t="shared" si="491"/>
        <v>0</v>
      </c>
      <c r="AD964" s="756">
        <f t="shared" si="459"/>
        <v>0</v>
      </c>
      <c r="AE964" s="756">
        <f t="shared" si="459"/>
        <v>0</v>
      </c>
      <c r="AF964" s="756">
        <f t="shared" si="459"/>
        <v>0</v>
      </c>
      <c r="AG964" s="756">
        <f t="shared" si="459"/>
        <v>0</v>
      </c>
      <c r="AH964" s="646">
        <f t="shared" si="484"/>
        <v>0</v>
      </c>
      <c r="AI964" s="594"/>
      <c r="AJ964" s="705">
        <f t="shared" si="470"/>
        <v>948</v>
      </c>
      <c r="AK964" s="756">
        <v>0</v>
      </c>
      <c r="AL964" s="756">
        <v>0</v>
      </c>
      <c r="AM964" s="756">
        <v>0</v>
      </c>
      <c r="AN964" s="756">
        <v>0</v>
      </c>
      <c r="AO964" s="756">
        <v>0</v>
      </c>
      <c r="AP964" s="756">
        <v>0</v>
      </c>
      <c r="AQ964" s="756">
        <v>0</v>
      </c>
      <c r="AR964" s="646">
        <f t="shared" si="485"/>
        <v>0</v>
      </c>
      <c r="AS964" s="594"/>
      <c r="AT964" s="705">
        <f t="shared" si="471"/>
        <v>948</v>
      </c>
      <c r="AU964" s="756">
        <v>0</v>
      </c>
      <c r="AV964" s="756">
        <v>0</v>
      </c>
      <c r="AW964" s="756">
        <v>0</v>
      </c>
      <c r="AX964" s="756">
        <v>0</v>
      </c>
      <c r="AY964" s="756">
        <v>0</v>
      </c>
      <c r="AZ964" s="767">
        <f t="shared" si="490"/>
        <v>0</v>
      </c>
      <c r="BA964" s="756">
        <v>0</v>
      </c>
      <c r="BB964" s="756">
        <v>0</v>
      </c>
      <c r="BC964" s="756">
        <v>0</v>
      </c>
      <c r="BD964" s="756">
        <v>0</v>
      </c>
      <c r="BE964" s="767">
        <f t="shared" si="472"/>
        <v>0</v>
      </c>
      <c r="BF964" s="646">
        <f t="shared" si="473"/>
        <v>0</v>
      </c>
      <c r="BG964" s="594"/>
      <c r="BH964" s="705">
        <f t="shared" si="463"/>
        <v>948</v>
      </c>
      <c r="BI964" s="646">
        <f t="shared" si="474"/>
        <v>0</v>
      </c>
      <c r="BJ964" s="594"/>
      <c r="BK964" s="705">
        <f t="shared" si="475"/>
        <v>948</v>
      </c>
      <c r="BL964" s="756">
        <v>0</v>
      </c>
      <c r="BM964" s="756">
        <v>0</v>
      </c>
      <c r="BN964" s="756">
        <v>0</v>
      </c>
      <c r="BO964" s="756">
        <v>0</v>
      </c>
      <c r="BP964" s="756">
        <v>0</v>
      </c>
      <c r="BQ964" s="756">
        <v>0</v>
      </c>
      <c r="BR964" s="756">
        <v>0</v>
      </c>
      <c r="BS964" s="646">
        <f t="shared" si="486"/>
        <v>0</v>
      </c>
      <c r="BT964" s="594"/>
      <c r="BU964" s="705">
        <f t="shared" si="476"/>
        <v>948</v>
      </c>
      <c r="BV964" s="756">
        <v>0</v>
      </c>
      <c r="BW964" s="756">
        <v>0</v>
      </c>
      <c r="BX964" s="756">
        <v>0</v>
      </c>
      <c r="BY964" s="756">
        <v>0</v>
      </c>
      <c r="BZ964" s="756">
        <v>0</v>
      </c>
      <c r="CA964" s="756">
        <v>0</v>
      </c>
      <c r="CB964" s="756">
        <v>0</v>
      </c>
      <c r="CC964" s="646">
        <f t="shared" si="487"/>
        <v>0</v>
      </c>
      <c r="CD964" s="594"/>
      <c r="CE964" s="705">
        <f t="shared" si="464"/>
        <v>948</v>
      </c>
      <c r="CF964" s="756">
        <f t="shared" si="492"/>
        <v>0</v>
      </c>
      <c r="CG964" s="756">
        <f t="shared" si="492"/>
        <v>0</v>
      </c>
      <c r="CH964" s="756">
        <f t="shared" si="492"/>
        <v>0</v>
      </c>
      <c r="CI964" s="756">
        <f t="shared" si="460"/>
        <v>0</v>
      </c>
      <c r="CJ964" s="756">
        <f t="shared" si="460"/>
        <v>0</v>
      </c>
      <c r="CK964" s="756">
        <f t="shared" si="460"/>
        <v>0</v>
      </c>
      <c r="CL964" s="756">
        <f t="shared" si="460"/>
        <v>0</v>
      </c>
      <c r="CM964" s="646">
        <f t="shared" si="488"/>
        <v>0</v>
      </c>
      <c r="CN964" s="594"/>
      <c r="CO964" s="705">
        <f t="shared" si="465"/>
        <v>948</v>
      </c>
      <c r="CP964" s="756">
        <v>0</v>
      </c>
      <c r="CQ964" s="756">
        <v>0</v>
      </c>
      <c r="CR964" s="756">
        <v>0</v>
      </c>
      <c r="CS964" s="756">
        <v>0</v>
      </c>
      <c r="CT964" s="756">
        <v>0</v>
      </c>
      <c r="CU964" s="756">
        <v>0</v>
      </c>
      <c r="CV964" s="756">
        <v>0</v>
      </c>
      <c r="CW964" s="646">
        <f t="shared" si="489"/>
        <v>0</v>
      </c>
      <c r="CX964" s="685"/>
      <c r="CY964" s="705">
        <f t="shared" si="466"/>
        <v>948</v>
      </c>
      <c r="CZ964" s="756">
        <v>0</v>
      </c>
      <c r="DA964" s="756">
        <v>0</v>
      </c>
      <c r="DB964" s="756">
        <v>0</v>
      </c>
      <c r="DC964" s="756">
        <v>0</v>
      </c>
      <c r="DD964" s="756">
        <v>0</v>
      </c>
      <c r="DE964" s="767">
        <f t="shared" si="477"/>
        <v>0</v>
      </c>
      <c r="DF964" s="756">
        <v>0</v>
      </c>
      <c r="DG964" s="756">
        <v>0</v>
      </c>
      <c r="DH964" s="756">
        <v>0</v>
      </c>
      <c r="DI964" s="756">
        <v>0</v>
      </c>
      <c r="DJ964" s="767">
        <f t="shared" si="478"/>
        <v>0</v>
      </c>
      <c r="DK964" s="715">
        <f t="shared" si="479"/>
        <v>0</v>
      </c>
      <c r="DL964" s="685"/>
      <c r="DM964" s="705">
        <f t="shared" si="467"/>
        <v>948</v>
      </c>
      <c r="DN964" s="715">
        <f t="shared" si="480"/>
        <v>0</v>
      </c>
    </row>
    <row r="965" spans="2:118" x14ac:dyDescent="0.25">
      <c r="B965" s="705">
        <v>949</v>
      </c>
      <c r="C965" s="765">
        <f>(1+_xlfn.XLOOKUP(INT((B965-1)/12)+1,'ZC Curve'!$B$8:$B$107,'ZC Curve'!R$8:R$107,,0))^(1/12)-1</f>
        <v>0</v>
      </c>
      <c r="D965" s="766">
        <f t="shared" si="481"/>
        <v>1</v>
      </c>
      <c r="E965" s="685"/>
      <c r="F965" s="705">
        <v>949</v>
      </c>
      <c r="G965" s="756">
        <v>0</v>
      </c>
      <c r="H965" s="756">
        <v>0</v>
      </c>
      <c r="I965" s="756">
        <v>0</v>
      </c>
      <c r="J965" s="756">
        <v>0</v>
      </c>
      <c r="K965" s="756">
        <v>0</v>
      </c>
      <c r="L965" s="756">
        <v>0</v>
      </c>
      <c r="M965" s="756">
        <v>0</v>
      </c>
      <c r="N965" s="646">
        <f t="shared" si="482"/>
        <v>0</v>
      </c>
      <c r="O965" s="594"/>
      <c r="P965" s="705">
        <f t="shared" si="468"/>
        <v>949</v>
      </c>
      <c r="Q965" s="756">
        <v>0</v>
      </c>
      <c r="R965" s="756">
        <v>0</v>
      </c>
      <c r="S965" s="756">
        <v>0</v>
      </c>
      <c r="T965" s="756">
        <v>0</v>
      </c>
      <c r="U965" s="756">
        <v>0</v>
      </c>
      <c r="V965" s="756">
        <v>0</v>
      </c>
      <c r="W965" s="756">
        <v>0</v>
      </c>
      <c r="X965" s="646">
        <f t="shared" si="483"/>
        <v>0</v>
      </c>
      <c r="Y965" s="594"/>
      <c r="Z965" s="705">
        <f t="shared" si="469"/>
        <v>949</v>
      </c>
      <c r="AA965" s="756">
        <f t="shared" si="491"/>
        <v>0</v>
      </c>
      <c r="AB965" s="756">
        <f t="shared" si="491"/>
        <v>0</v>
      </c>
      <c r="AC965" s="756">
        <f t="shared" si="491"/>
        <v>0</v>
      </c>
      <c r="AD965" s="756">
        <f t="shared" si="459"/>
        <v>0</v>
      </c>
      <c r="AE965" s="756">
        <f t="shared" si="459"/>
        <v>0</v>
      </c>
      <c r="AF965" s="756">
        <f t="shared" si="459"/>
        <v>0</v>
      </c>
      <c r="AG965" s="756">
        <f t="shared" si="459"/>
        <v>0</v>
      </c>
      <c r="AH965" s="646">
        <f t="shared" si="484"/>
        <v>0</v>
      </c>
      <c r="AI965" s="594"/>
      <c r="AJ965" s="705">
        <f t="shared" si="470"/>
        <v>949</v>
      </c>
      <c r="AK965" s="756">
        <v>0</v>
      </c>
      <c r="AL965" s="756">
        <v>0</v>
      </c>
      <c r="AM965" s="756">
        <v>0</v>
      </c>
      <c r="AN965" s="756">
        <v>0</v>
      </c>
      <c r="AO965" s="756">
        <v>0</v>
      </c>
      <c r="AP965" s="756">
        <v>0</v>
      </c>
      <c r="AQ965" s="756">
        <v>0</v>
      </c>
      <c r="AR965" s="646">
        <f t="shared" si="485"/>
        <v>0</v>
      </c>
      <c r="AS965" s="594"/>
      <c r="AT965" s="705">
        <f t="shared" si="471"/>
        <v>949</v>
      </c>
      <c r="AU965" s="756">
        <v>0</v>
      </c>
      <c r="AV965" s="756">
        <v>0</v>
      </c>
      <c r="AW965" s="756">
        <v>0</v>
      </c>
      <c r="AX965" s="756">
        <v>0</v>
      </c>
      <c r="AY965" s="756">
        <v>0</v>
      </c>
      <c r="AZ965" s="767">
        <f t="shared" si="490"/>
        <v>0</v>
      </c>
      <c r="BA965" s="756">
        <v>0</v>
      </c>
      <c r="BB965" s="756">
        <v>0</v>
      </c>
      <c r="BC965" s="756">
        <v>0</v>
      </c>
      <c r="BD965" s="756">
        <v>0</v>
      </c>
      <c r="BE965" s="767">
        <f t="shared" si="472"/>
        <v>0</v>
      </c>
      <c r="BF965" s="646">
        <f t="shared" si="473"/>
        <v>0</v>
      </c>
      <c r="BG965" s="594"/>
      <c r="BH965" s="705">
        <f t="shared" si="463"/>
        <v>949</v>
      </c>
      <c r="BI965" s="646">
        <f t="shared" si="474"/>
        <v>0</v>
      </c>
      <c r="BJ965" s="594"/>
      <c r="BK965" s="705">
        <f t="shared" si="475"/>
        <v>949</v>
      </c>
      <c r="BL965" s="756">
        <v>0</v>
      </c>
      <c r="BM965" s="756">
        <v>0</v>
      </c>
      <c r="BN965" s="756">
        <v>0</v>
      </c>
      <c r="BO965" s="756">
        <v>0</v>
      </c>
      <c r="BP965" s="756">
        <v>0</v>
      </c>
      <c r="BQ965" s="756">
        <v>0</v>
      </c>
      <c r="BR965" s="756">
        <v>0</v>
      </c>
      <c r="BS965" s="646">
        <f t="shared" si="486"/>
        <v>0</v>
      </c>
      <c r="BT965" s="594"/>
      <c r="BU965" s="705">
        <f t="shared" si="476"/>
        <v>949</v>
      </c>
      <c r="BV965" s="756">
        <v>0</v>
      </c>
      <c r="BW965" s="756">
        <v>0</v>
      </c>
      <c r="BX965" s="756">
        <v>0</v>
      </c>
      <c r="BY965" s="756">
        <v>0</v>
      </c>
      <c r="BZ965" s="756">
        <v>0</v>
      </c>
      <c r="CA965" s="756">
        <v>0</v>
      </c>
      <c r="CB965" s="756">
        <v>0</v>
      </c>
      <c r="CC965" s="646">
        <f t="shared" si="487"/>
        <v>0</v>
      </c>
      <c r="CD965" s="594"/>
      <c r="CE965" s="705">
        <f t="shared" si="464"/>
        <v>949</v>
      </c>
      <c r="CF965" s="756">
        <f t="shared" si="492"/>
        <v>0</v>
      </c>
      <c r="CG965" s="756">
        <f t="shared" si="492"/>
        <v>0</v>
      </c>
      <c r="CH965" s="756">
        <f t="shared" si="492"/>
        <v>0</v>
      </c>
      <c r="CI965" s="756">
        <f t="shared" si="460"/>
        <v>0</v>
      </c>
      <c r="CJ965" s="756">
        <f t="shared" si="460"/>
        <v>0</v>
      </c>
      <c r="CK965" s="756">
        <f t="shared" si="460"/>
        <v>0</v>
      </c>
      <c r="CL965" s="756">
        <f t="shared" si="460"/>
        <v>0</v>
      </c>
      <c r="CM965" s="646">
        <f t="shared" si="488"/>
        <v>0</v>
      </c>
      <c r="CN965" s="594"/>
      <c r="CO965" s="705">
        <f t="shared" si="465"/>
        <v>949</v>
      </c>
      <c r="CP965" s="756">
        <v>0</v>
      </c>
      <c r="CQ965" s="756">
        <v>0</v>
      </c>
      <c r="CR965" s="756">
        <v>0</v>
      </c>
      <c r="CS965" s="756">
        <v>0</v>
      </c>
      <c r="CT965" s="756">
        <v>0</v>
      </c>
      <c r="CU965" s="756">
        <v>0</v>
      </c>
      <c r="CV965" s="756">
        <v>0</v>
      </c>
      <c r="CW965" s="646">
        <f t="shared" si="489"/>
        <v>0</v>
      </c>
      <c r="CX965" s="685"/>
      <c r="CY965" s="705">
        <f t="shared" si="466"/>
        <v>949</v>
      </c>
      <c r="CZ965" s="756">
        <v>0</v>
      </c>
      <c r="DA965" s="756">
        <v>0</v>
      </c>
      <c r="DB965" s="756">
        <v>0</v>
      </c>
      <c r="DC965" s="756">
        <v>0</v>
      </c>
      <c r="DD965" s="756">
        <v>0</v>
      </c>
      <c r="DE965" s="767">
        <f t="shared" si="477"/>
        <v>0</v>
      </c>
      <c r="DF965" s="756">
        <v>0</v>
      </c>
      <c r="DG965" s="756">
        <v>0</v>
      </c>
      <c r="DH965" s="756">
        <v>0</v>
      </c>
      <c r="DI965" s="756">
        <v>0</v>
      </c>
      <c r="DJ965" s="767">
        <f t="shared" si="478"/>
        <v>0</v>
      </c>
      <c r="DK965" s="715">
        <f t="shared" si="479"/>
        <v>0</v>
      </c>
      <c r="DL965" s="685"/>
      <c r="DM965" s="705">
        <f t="shared" si="467"/>
        <v>949</v>
      </c>
      <c r="DN965" s="715">
        <f t="shared" si="480"/>
        <v>0</v>
      </c>
    </row>
    <row r="966" spans="2:118" x14ac:dyDescent="0.25">
      <c r="B966" s="705">
        <v>950</v>
      </c>
      <c r="C966" s="765">
        <f>(1+_xlfn.XLOOKUP(INT((B966-1)/12)+1,'ZC Curve'!$B$8:$B$107,'ZC Curve'!R$8:R$107,,0))^(1/12)-1</f>
        <v>0</v>
      </c>
      <c r="D966" s="766">
        <f t="shared" si="481"/>
        <v>1</v>
      </c>
      <c r="E966" s="685"/>
      <c r="F966" s="705">
        <v>950</v>
      </c>
      <c r="G966" s="756">
        <v>0</v>
      </c>
      <c r="H966" s="756">
        <v>0</v>
      </c>
      <c r="I966" s="756">
        <v>0</v>
      </c>
      <c r="J966" s="756">
        <v>0</v>
      </c>
      <c r="K966" s="756">
        <v>0</v>
      </c>
      <c r="L966" s="756">
        <v>0</v>
      </c>
      <c r="M966" s="756">
        <v>0</v>
      </c>
      <c r="N966" s="646">
        <f t="shared" si="482"/>
        <v>0</v>
      </c>
      <c r="O966" s="594"/>
      <c r="P966" s="705">
        <f t="shared" si="468"/>
        <v>950</v>
      </c>
      <c r="Q966" s="756">
        <v>0</v>
      </c>
      <c r="R966" s="756">
        <v>0</v>
      </c>
      <c r="S966" s="756">
        <v>0</v>
      </c>
      <c r="T966" s="756">
        <v>0</v>
      </c>
      <c r="U966" s="756">
        <v>0</v>
      </c>
      <c r="V966" s="756">
        <v>0</v>
      </c>
      <c r="W966" s="756">
        <v>0</v>
      </c>
      <c r="X966" s="646">
        <f t="shared" si="483"/>
        <v>0</v>
      </c>
      <c r="Y966" s="594"/>
      <c r="Z966" s="705">
        <f t="shared" si="469"/>
        <v>950</v>
      </c>
      <c r="AA966" s="756">
        <f t="shared" si="491"/>
        <v>0</v>
      </c>
      <c r="AB966" s="756">
        <f t="shared" si="491"/>
        <v>0</v>
      </c>
      <c r="AC966" s="756">
        <f t="shared" si="491"/>
        <v>0</v>
      </c>
      <c r="AD966" s="756">
        <f t="shared" si="459"/>
        <v>0</v>
      </c>
      <c r="AE966" s="756">
        <f t="shared" si="459"/>
        <v>0</v>
      </c>
      <c r="AF966" s="756">
        <f t="shared" si="459"/>
        <v>0</v>
      </c>
      <c r="AG966" s="756">
        <f t="shared" si="459"/>
        <v>0</v>
      </c>
      <c r="AH966" s="646">
        <f t="shared" si="484"/>
        <v>0</v>
      </c>
      <c r="AI966" s="594"/>
      <c r="AJ966" s="705">
        <f t="shared" si="470"/>
        <v>950</v>
      </c>
      <c r="AK966" s="756">
        <v>0</v>
      </c>
      <c r="AL966" s="756">
        <v>0</v>
      </c>
      <c r="AM966" s="756">
        <v>0</v>
      </c>
      <c r="AN966" s="756">
        <v>0</v>
      </c>
      <c r="AO966" s="756">
        <v>0</v>
      </c>
      <c r="AP966" s="756">
        <v>0</v>
      </c>
      <c r="AQ966" s="756">
        <v>0</v>
      </c>
      <c r="AR966" s="646">
        <f t="shared" si="485"/>
        <v>0</v>
      </c>
      <c r="AS966" s="594"/>
      <c r="AT966" s="705">
        <f t="shared" si="471"/>
        <v>950</v>
      </c>
      <c r="AU966" s="756">
        <v>0</v>
      </c>
      <c r="AV966" s="756">
        <v>0</v>
      </c>
      <c r="AW966" s="756">
        <v>0</v>
      </c>
      <c r="AX966" s="756">
        <v>0</v>
      </c>
      <c r="AY966" s="756">
        <v>0</v>
      </c>
      <c r="AZ966" s="767">
        <f t="shared" si="490"/>
        <v>0</v>
      </c>
      <c r="BA966" s="756">
        <v>0</v>
      </c>
      <c r="BB966" s="756">
        <v>0</v>
      </c>
      <c r="BC966" s="756">
        <v>0</v>
      </c>
      <c r="BD966" s="756">
        <v>0</v>
      </c>
      <c r="BE966" s="767">
        <f t="shared" si="472"/>
        <v>0</v>
      </c>
      <c r="BF966" s="646">
        <f t="shared" si="473"/>
        <v>0</v>
      </c>
      <c r="BG966" s="594"/>
      <c r="BH966" s="705">
        <f t="shared" si="463"/>
        <v>950</v>
      </c>
      <c r="BI966" s="646">
        <f t="shared" si="474"/>
        <v>0</v>
      </c>
      <c r="BJ966" s="594"/>
      <c r="BK966" s="705">
        <f t="shared" si="475"/>
        <v>950</v>
      </c>
      <c r="BL966" s="756">
        <v>0</v>
      </c>
      <c r="BM966" s="756">
        <v>0</v>
      </c>
      <c r="BN966" s="756">
        <v>0</v>
      </c>
      <c r="BO966" s="756">
        <v>0</v>
      </c>
      <c r="BP966" s="756">
        <v>0</v>
      </c>
      <c r="BQ966" s="756">
        <v>0</v>
      </c>
      <c r="BR966" s="756">
        <v>0</v>
      </c>
      <c r="BS966" s="646">
        <f t="shared" si="486"/>
        <v>0</v>
      </c>
      <c r="BT966" s="594"/>
      <c r="BU966" s="705">
        <f t="shared" si="476"/>
        <v>950</v>
      </c>
      <c r="BV966" s="756">
        <v>0</v>
      </c>
      <c r="BW966" s="756">
        <v>0</v>
      </c>
      <c r="BX966" s="756">
        <v>0</v>
      </c>
      <c r="BY966" s="756">
        <v>0</v>
      </c>
      <c r="BZ966" s="756">
        <v>0</v>
      </c>
      <c r="CA966" s="756">
        <v>0</v>
      </c>
      <c r="CB966" s="756">
        <v>0</v>
      </c>
      <c r="CC966" s="646">
        <f t="shared" si="487"/>
        <v>0</v>
      </c>
      <c r="CD966" s="594"/>
      <c r="CE966" s="705">
        <f t="shared" si="464"/>
        <v>950</v>
      </c>
      <c r="CF966" s="756">
        <f t="shared" si="492"/>
        <v>0</v>
      </c>
      <c r="CG966" s="756">
        <f t="shared" si="492"/>
        <v>0</v>
      </c>
      <c r="CH966" s="756">
        <f t="shared" si="492"/>
        <v>0</v>
      </c>
      <c r="CI966" s="756">
        <f t="shared" si="460"/>
        <v>0</v>
      </c>
      <c r="CJ966" s="756">
        <f t="shared" si="460"/>
        <v>0</v>
      </c>
      <c r="CK966" s="756">
        <f t="shared" si="460"/>
        <v>0</v>
      </c>
      <c r="CL966" s="756">
        <f t="shared" si="460"/>
        <v>0</v>
      </c>
      <c r="CM966" s="646">
        <f t="shared" si="488"/>
        <v>0</v>
      </c>
      <c r="CN966" s="594"/>
      <c r="CO966" s="705">
        <f t="shared" si="465"/>
        <v>950</v>
      </c>
      <c r="CP966" s="756">
        <v>0</v>
      </c>
      <c r="CQ966" s="756">
        <v>0</v>
      </c>
      <c r="CR966" s="756">
        <v>0</v>
      </c>
      <c r="CS966" s="756">
        <v>0</v>
      </c>
      <c r="CT966" s="756">
        <v>0</v>
      </c>
      <c r="CU966" s="756">
        <v>0</v>
      </c>
      <c r="CV966" s="756">
        <v>0</v>
      </c>
      <c r="CW966" s="646">
        <f t="shared" si="489"/>
        <v>0</v>
      </c>
      <c r="CX966" s="685"/>
      <c r="CY966" s="705">
        <f t="shared" si="466"/>
        <v>950</v>
      </c>
      <c r="CZ966" s="756">
        <v>0</v>
      </c>
      <c r="DA966" s="756">
        <v>0</v>
      </c>
      <c r="DB966" s="756">
        <v>0</v>
      </c>
      <c r="DC966" s="756">
        <v>0</v>
      </c>
      <c r="DD966" s="756">
        <v>0</v>
      </c>
      <c r="DE966" s="767">
        <f t="shared" si="477"/>
        <v>0</v>
      </c>
      <c r="DF966" s="756">
        <v>0</v>
      </c>
      <c r="DG966" s="756">
        <v>0</v>
      </c>
      <c r="DH966" s="756">
        <v>0</v>
      </c>
      <c r="DI966" s="756">
        <v>0</v>
      </c>
      <c r="DJ966" s="767">
        <f t="shared" si="478"/>
        <v>0</v>
      </c>
      <c r="DK966" s="715">
        <f t="shared" si="479"/>
        <v>0</v>
      </c>
      <c r="DL966" s="685"/>
      <c r="DM966" s="705">
        <f t="shared" si="467"/>
        <v>950</v>
      </c>
      <c r="DN966" s="715">
        <f t="shared" si="480"/>
        <v>0</v>
      </c>
    </row>
    <row r="967" spans="2:118" x14ac:dyDescent="0.25">
      <c r="B967" s="705">
        <v>951</v>
      </c>
      <c r="C967" s="765">
        <f>(1+_xlfn.XLOOKUP(INT((B967-1)/12)+1,'ZC Curve'!$B$8:$B$107,'ZC Curve'!R$8:R$107,,0))^(1/12)-1</f>
        <v>0</v>
      </c>
      <c r="D967" s="766">
        <f t="shared" si="481"/>
        <v>1</v>
      </c>
      <c r="E967" s="685"/>
      <c r="F967" s="705">
        <v>951</v>
      </c>
      <c r="G967" s="756">
        <v>0</v>
      </c>
      <c r="H967" s="756">
        <v>0</v>
      </c>
      <c r="I967" s="756">
        <v>0</v>
      </c>
      <c r="J967" s="756">
        <v>0</v>
      </c>
      <c r="K967" s="756">
        <v>0</v>
      </c>
      <c r="L967" s="756">
        <v>0</v>
      </c>
      <c r="M967" s="756">
        <v>0</v>
      </c>
      <c r="N967" s="646">
        <f t="shared" si="482"/>
        <v>0</v>
      </c>
      <c r="O967" s="594"/>
      <c r="P967" s="705">
        <f t="shared" si="468"/>
        <v>951</v>
      </c>
      <c r="Q967" s="756">
        <v>0</v>
      </c>
      <c r="R967" s="756">
        <v>0</v>
      </c>
      <c r="S967" s="756">
        <v>0</v>
      </c>
      <c r="T967" s="756">
        <v>0</v>
      </c>
      <c r="U967" s="756">
        <v>0</v>
      </c>
      <c r="V967" s="756">
        <v>0</v>
      </c>
      <c r="W967" s="756">
        <v>0</v>
      </c>
      <c r="X967" s="646">
        <f t="shared" si="483"/>
        <v>0</v>
      </c>
      <c r="Y967" s="594"/>
      <c r="Z967" s="705">
        <f t="shared" si="469"/>
        <v>951</v>
      </c>
      <c r="AA967" s="756">
        <f t="shared" si="491"/>
        <v>0</v>
      </c>
      <c r="AB967" s="756">
        <f t="shared" si="491"/>
        <v>0</v>
      </c>
      <c r="AC967" s="756">
        <f t="shared" si="491"/>
        <v>0</v>
      </c>
      <c r="AD967" s="756">
        <f>J967+T967</f>
        <v>0</v>
      </c>
      <c r="AE967" s="756">
        <f>K967+U967</f>
        <v>0</v>
      </c>
      <c r="AF967" s="756">
        <f>L967+V967</f>
        <v>0</v>
      </c>
      <c r="AG967" s="756">
        <f>M967+W967</f>
        <v>0</v>
      </c>
      <c r="AH967" s="646">
        <f t="shared" si="484"/>
        <v>0</v>
      </c>
      <c r="AI967" s="594"/>
      <c r="AJ967" s="705">
        <f t="shared" si="470"/>
        <v>951</v>
      </c>
      <c r="AK967" s="756">
        <v>0</v>
      </c>
      <c r="AL967" s="756">
        <v>0</v>
      </c>
      <c r="AM967" s="756">
        <v>0</v>
      </c>
      <c r="AN967" s="756">
        <v>0</v>
      </c>
      <c r="AO967" s="756">
        <v>0</v>
      </c>
      <c r="AP967" s="756">
        <v>0</v>
      </c>
      <c r="AQ967" s="756">
        <v>0</v>
      </c>
      <c r="AR967" s="646">
        <f t="shared" si="485"/>
        <v>0</v>
      </c>
      <c r="AS967" s="594"/>
      <c r="AT967" s="705">
        <f t="shared" si="471"/>
        <v>951</v>
      </c>
      <c r="AU967" s="756">
        <v>0</v>
      </c>
      <c r="AV967" s="756">
        <v>0</v>
      </c>
      <c r="AW967" s="756">
        <v>0</v>
      </c>
      <c r="AX967" s="756">
        <v>0</v>
      </c>
      <c r="AY967" s="756">
        <v>0</v>
      </c>
      <c r="AZ967" s="767">
        <f t="shared" si="490"/>
        <v>0</v>
      </c>
      <c r="BA967" s="756">
        <v>0</v>
      </c>
      <c r="BB967" s="756">
        <v>0</v>
      </c>
      <c r="BC967" s="756">
        <v>0</v>
      </c>
      <c r="BD967" s="756">
        <v>0</v>
      </c>
      <c r="BE967" s="767">
        <f t="shared" si="472"/>
        <v>0</v>
      </c>
      <c r="BF967" s="646">
        <f t="shared" si="473"/>
        <v>0</v>
      </c>
      <c r="BG967" s="594"/>
      <c r="BH967" s="705">
        <f t="shared" si="463"/>
        <v>951</v>
      </c>
      <c r="BI967" s="646">
        <f t="shared" si="474"/>
        <v>0</v>
      </c>
      <c r="BJ967" s="594"/>
      <c r="BK967" s="705">
        <f t="shared" si="475"/>
        <v>951</v>
      </c>
      <c r="BL967" s="756">
        <v>0</v>
      </c>
      <c r="BM967" s="756">
        <v>0</v>
      </c>
      <c r="BN967" s="756">
        <v>0</v>
      </c>
      <c r="BO967" s="756">
        <v>0</v>
      </c>
      <c r="BP967" s="756">
        <v>0</v>
      </c>
      <c r="BQ967" s="756">
        <v>0</v>
      </c>
      <c r="BR967" s="756">
        <v>0</v>
      </c>
      <c r="BS967" s="646">
        <f t="shared" si="486"/>
        <v>0</v>
      </c>
      <c r="BT967" s="594"/>
      <c r="BU967" s="705">
        <f t="shared" si="476"/>
        <v>951</v>
      </c>
      <c r="BV967" s="756">
        <v>0</v>
      </c>
      <c r="BW967" s="756">
        <v>0</v>
      </c>
      <c r="BX967" s="756">
        <v>0</v>
      </c>
      <c r="BY967" s="756">
        <v>0</v>
      </c>
      <c r="BZ967" s="756">
        <v>0</v>
      </c>
      <c r="CA967" s="756">
        <v>0</v>
      </c>
      <c r="CB967" s="756">
        <v>0</v>
      </c>
      <c r="CC967" s="646">
        <f t="shared" si="487"/>
        <v>0</v>
      </c>
      <c r="CD967" s="594"/>
      <c r="CE967" s="705">
        <f t="shared" si="464"/>
        <v>951</v>
      </c>
      <c r="CF967" s="756">
        <f t="shared" si="492"/>
        <v>0</v>
      </c>
      <c r="CG967" s="756">
        <f t="shared" si="492"/>
        <v>0</v>
      </c>
      <c r="CH967" s="756">
        <f t="shared" si="492"/>
        <v>0</v>
      </c>
      <c r="CI967" s="756">
        <f>BY967+BO967</f>
        <v>0</v>
      </c>
      <c r="CJ967" s="756">
        <f>BZ967+BP967</f>
        <v>0</v>
      </c>
      <c r="CK967" s="756">
        <f>CA967+BQ967</f>
        <v>0</v>
      </c>
      <c r="CL967" s="756">
        <f>CB967+BR967</f>
        <v>0</v>
      </c>
      <c r="CM967" s="646">
        <f t="shared" si="488"/>
        <v>0</v>
      </c>
      <c r="CN967" s="594"/>
      <c r="CO967" s="705">
        <f t="shared" si="465"/>
        <v>951</v>
      </c>
      <c r="CP967" s="756">
        <v>0</v>
      </c>
      <c r="CQ967" s="756">
        <v>0</v>
      </c>
      <c r="CR967" s="756">
        <v>0</v>
      </c>
      <c r="CS967" s="756">
        <v>0</v>
      </c>
      <c r="CT967" s="756">
        <v>0</v>
      </c>
      <c r="CU967" s="756">
        <v>0</v>
      </c>
      <c r="CV967" s="756">
        <v>0</v>
      </c>
      <c r="CW967" s="646">
        <f t="shared" si="489"/>
        <v>0</v>
      </c>
      <c r="CX967" s="685"/>
      <c r="CY967" s="705">
        <f t="shared" si="466"/>
        <v>951</v>
      </c>
      <c r="CZ967" s="756">
        <v>0</v>
      </c>
      <c r="DA967" s="756">
        <v>0</v>
      </c>
      <c r="DB967" s="756">
        <v>0</v>
      </c>
      <c r="DC967" s="756">
        <v>0</v>
      </c>
      <c r="DD967" s="756">
        <v>0</v>
      </c>
      <c r="DE967" s="767">
        <f t="shared" si="477"/>
        <v>0</v>
      </c>
      <c r="DF967" s="756">
        <v>0</v>
      </c>
      <c r="DG967" s="756">
        <v>0</v>
      </c>
      <c r="DH967" s="756">
        <v>0</v>
      </c>
      <c r="DI967" s="756">
        <v>0</v>
      </c>
      <c r="DJ967" s="767">
        <f t="shared" si="478"/>
        <v>0</v>
      </c>
      <c r="DK967" s="715">
        <f t="shared" si="479"/>
        <v>0</v>
      </c>
      <c r="DL967" s="685"/>
      <c r="DM967" s="705">
        <f t="shared" si="467"/>
        <v>951</v>
      </c>
      <c r="DN967" s="715">
        <f t="shared" si="480"/>
        <v>0</v>
      </c>
    </row>
    <row r="968" spans="2:118" x14ac:dyDescent="0.25">
      <c r="B968" s="705">
        <v>952</v>
      </c>
      <c r="C968" s="765">
        <f>(1+_xlfn.XLOOKUP(INT((B968-1)/12)+1,'ZC Curve'!$B$8:$B$107,'ZC Curve'!R$8:R$107,,0))^(1/12)-1</f>
        <v>0</v>
      </c>
      <c r="D968" s="766">
        <f t="shared" si="481"/>
        <v>1</v>
      </c>
      <c r="E968" s="685"/>
      <c r="F968" s="705">
        <v>952</v>
      </c>
      <c r="G968" s="756">
        <v>0</v>
      </c>
      <c r="H968" s="756">
        <v>0</v>
      </c>
      <c r="I968" s="756">
        <v>0</v>
      </c>
      <c r="J968" s="756">
        <v>0</v>
      </c>
      <c r="K968" s="756">
        <v>0</v>
      </c>
      <c r="L968" s="756">
        <v>0</v>
      </c>
      <c r="M968" s="756">
        <v>0</v>
      </c>
      <c r="N968" s="646">
        <f t="shared" si="482"/>
        <v>0</v>
      </c>
      <c r="O968" s="594"/>
      <c r="P968" s="705">
        <f t="shared" si="468"/>
        <v>952</v>
      </c>
      <c r="Q968" s="756">
        <v>0</v>
      </c>
      <c r="R968" s="756">
        <v>0</v>
      </c>
      <c r="S968" s="756">
        <v>0</v>
      </c>
      <c r="T968" s="756">
        <v>0</v>
      </c>
      <c r="U968" s="756">
        <v>0</v>
      </c>
      <c r="V968" s="756">
        <v>0</v>
      </c>
      <c r="W968" s="756">
        <v>0</v>
      </c>
      <c r="X968" s="646">
        <f t="shared" si="483"/>
        <v>0</v>
      </c>
      <c r="Y968" s="594"/>
      <c r="Z968" s="705">
        <f t="shared" si="469"/>
        <v>952</v>
      </c>
      <c r="AA968" s="756">
        <f t="shared" ref="AA968:AG1004" si="493">G968+Q968</f>
        <v>0</v>
      </c>
      <c r="AB968" s="756">
        <f t="shared" si="493"/>
        <v>0</v>
      </c>
      <c r="AC968" s="756">
        <f t="shared" si="493"/>
        <v>0</v>
      </c>
      <c r="AD968" s="756">
        <f t="shared" si="493"/>
        <v>0</v>
      </c>
      <c r="AE968" s="756">
        <f t="shared" si="493"/>
        <v>0</v>
      </c>
      <c r="AF968" s="756">
        <f t="shared" si="493"/>
        <v>0</v>
      </c>
      <c r="AG968" s="756">
        <f t="shared" si="493"/>
        <v>0</v>
      </c>
      <c r="AH968" s="646">
        <f t="shared" si="484"/>
        <v>0</v>
      </c>
      <c r="AI968" s="594"/>
      <c r="AJ968" s="705">
        <f t="shared" si="470"/>
        <v>952</v>
      </c>
      <c r="AK968" s="756">
        <v>0</v>
      </c>
      <c r="AL968" s="756">
        <v>0</v>
      </c>
      <c r="AM968" s="756">
        <v>0</v>
      </c>
      <c r="AN968" s="756">
        <v>0</v>
      </c>
      <c r="AO968" s="756">
        <v>0</v>
      </c>
      <c r="AP968" s="756">
        <v>0</v>
      </c>
      <c r="AQ968" s="756">
        <v>0</v>
      </c>
      <c r="AR968" s="646">
        <f t="shared" si="485"/>
        <v>0</v>
      </c>
      <c r="AS968" s="594"/>
      <c r="AT968" s="705">
        <f t="shared" si="471"/>
        <v>952</v>
      </c>
      <c r="AU968" s="756">
        <v>0</v>
      </c>
      <c r="AV968" s="756">
        <v>0</v>
      </c>
      <c r="AW968" s="756">
        <v>0</v>
      </c>
      <c r="AX968" s="756">
        <v>0</v>
      </c>
      <c r="AY968" s="756">
        <v>0</v>
      </c>
      <c r="AZ968" s="767">
        <f t="shared" si="490"/>
        <v>0</v>
      </c>
      <c r="BA968" s="756">
        <v>0</v>
      </c>
      <c r="BB968" s="756">
        <v>0</v>
      </c>
      <c r="BC968" s="756">
        <v>0</v>
      </c>
      <c r="BD968" s="756">
        <v>0</v>
      </c>
      <c r="BE968" s="767">
        <f t="shared" si="472"/>
        <v>0</v>
      </c>
      <c r="BF968" s="646">
        <f t="shared" si="473"/>
        <v>0</v>
      </c>
      <c r="BG968" s="594"/>
      <c r="BH968" s="705">
        <f t="shared" si="463"/>
        <v>952</v>
      </c>
      <c r="BI968" s="646">
        <f t="shared" si="474"/>
        <v>0</v>
      </c>
      <c r="BJ968" s="594"/>
      <c r="BK968" s="705">
        <f t="shared" si="475"/>
        <v>952</v>
      </c>
      <c r="BL968" s="756">
        <v>0</v>
      </c>
      <c r="BM968" s="756">
        <v>0</v>
      </c>
      <c r="BN968" s="756">
        <v>0</v>
      </c>
      <c r="BO968" s="756">
        <v>0</v>
      </c>
      <c r="BP968" s="756">
        <v>0</v>
      </c>
      <c r="BQ968" s="756">
        <v>0</v>
      </c>
      <c r="BR968" s="756">
        <v>0</v>
      </c>
      <c r="BS968" s="646">
        <f t="shared" si="486"/>
        <v>0</v>
      </c>
      <c r="BT968" s="594"/>
      <c r="BU968" s="705">
        <f t="shared" si="476"/>
        <v>952</v>
      </c>
      <c r="BV968" s="756">
        <v>0</v>
      </c>
      <c r="BW968" s="756">
        <v>0</v>
      </c>
      <c r="BX968" s="756">
        <v>0</v>
      </c>
      <c r="BY968" s="756">
        <v>0</v>
      </c>
      <c r="BZ968" s="756">
        <v>0</v>
      </c>
      <c r="CA968" s="756">
        <v>0</v>
      </c>
      <c r="CB968" s="756">
        <v>0</v>
      </c>
      <c r="CC968" s="646">
        <f t="shared" si="487"/>
        <v>0</v>
      </c>
      <c r="CD968" s="594"/>
      <c r="CE968" s="705">
        <f t="shared" si="464"/>
        <v>952</v>
      </c>
      <c r="CF968" s="756">
        <f t="shared" ref="CF968:CL1004" si="494">BV968+BL968</f>
        <v>0</v>
      </c>
      <c r="CG968" s="756">
        <f t="shared" si="494"/>
        <v>0</v>
      </c>
      <c r="CH968" s="756">
        <f t="shared" si="494"/>
        <v>0</v>
      </c>
      <c r="CI968" s="756">
        <f t="shared" si="494"/>
        <v>0</v>
      </c>
      <c r="CJ968" s="756">
        <f t="shared" si="494"/>
        <v>0</v>
      </c>
      <c r="CK968" s="756">
        <f t="shared" si="494"/>
        <v>0</v>
      </c>
      <c r="CL968" s="756">
        <f t="shared" si="494"/>
        <v>0</v>
      </c>
      <c r="CM968" s="646">
        <f t="shared" si="488"/>
        <v>0</v>
      </c>
      <c r="CN968" s="594"/>
      <c r="CO968" s="705">
        <f t="shared" si="465"/>
        <v>952</v>
      </c>
      <c r="CP968" s="756">
        <v>0</v>
      </c>
      <c r="CQ968" s="756">
        <v>0</v>
      </c>
      <c r="CR968" s="756">
        <v>0</v>
      </c>
      <c r="CS968" s="756">
        <v>0</v>
      </c>
      <c r="CT968" s="756">
        <v>0</v>
      </c>
      <c r="CU968" s="756">
        <v>0</v>
      </c>
      <c r="CV968" s="756">
        <v>0</v>
      </c>
      <c r="CW968" s="646">
        <f t="shared" si="489"/>
        <v>0</v>
      </c>
      <c r="CX968" s="685"/>
      <c r="CY968" s="705">
        <f t="shared" si="466"/>
        <v>952</v>
      </c>
      <c r="CZ968" s="756">
        <v>0</v>
      </c>
      <c r="DA968" s="756">
        <v>0</v>
      </c>
      <c r="DB968" s="756">
        <v>0</v>
      </c>
      <c r="DC968" s="756">
        <v>0</v>
      </c>
      <c r="DD968" s="756">
        <v>0</v>
      </c>
      <c r="DE968" s="767">
        <f t="shared" si="477"/>
        <v>0</v>
      </c>
      <c r="DF968" s="756">
        <v>0</v>
      </c>
      <c r="DG968" s="756">
        <v>0</v>
      </c>
      <c r="DH968" s="756">
        <v>0</v>
      </c>
      <c r="DI968" s="756">
        <v>0</v>
      </c>
      <c r="DJ968" s="767">
        <f t="shared" si="478"/>
        <v>0</v>
      </c>
      <c r="DK968" s="715">
        <f t="shared" si="479"/>
        <v>0</v>
      </c>
      <c r="DL968" s="685"/>
      <c r="DM968" s="705">
        <f t="shared" si="467"/>
        <v>952</v>
      </c>
      <c r="DN968" s="715">
        <f t="shared" si="480"/>
        <v>0</v>
      </c>
    </row>
    <row r="969" spans="2:118" x14ac:dyDescent="0.25">
      <c r="B969" s="705">
        <v>953</v>
      </c>
      <c r="C969" s="765">
        <f>(1+_xlfn.XLOOKUP(INT((B969-1)/12)+1,'ZC Curve'!$B$8:$B$107,'ZC Curve'!R$8:R$107,,0))^(1/12)-1</f>
        <v>0</v>
      </c>
      <c r="D969" s="766">
        <f t="shared" si="481"/>
        <v>1</v>
      </c>
      <c r="E969" s="685"/>
      <c r="F969" s="705">
        <v>953</v>
      </c>
      <c r="G969" s="756">
        <v>0</v>
      </c>
      <c r="H969" s="756">
        <v>0</v>
      </c>
      <c r="I969" s="756">
        <v>0</v>
      </c>
      <c r="J969" s="756">
        <v>0</v>
      </c>
      <c r="K969" s="756">
        <v>0</v>
      </c>
      <c r="L969" s="756">
        <v>0</v>
      </c>
      <c r="M969" s="756">
        <v>0</v>
      </c>
      <c r="N969" s="646">
        <f t="shared" si="482"/>
        <v>0</v>
      </c>
      <c r="O969" s="594"/>
      <c r="P969" s="705">
        <f t="shared" si="468"/>
        <v>953</v>
      </c>
      <c r="Q969" s="756">
        <v>0</v>
      </c>
      <c r="R969" s="756">
        <v>0</v>
      </c>
      <c r="S969" s="756">
        <v>0</v>
      </c>
      <c r="T969" s="756">
        <v>0</v>
      </c>
      <c r="U969" s="756">
        <v>0</v>
      </c>
      <c r="V969" s="756">
        <v>0</v>
      </c>
      <c r="W969" s="756">
        <v>0</v>
      </c>
      <c r="X969" s="646">
        <f t="shared" si="483"/>
        <v>0</v>
      </c>
      <c r="Y969" s="594"/>
      <c r="Z969" s="705">
        <f t="shared" si="469"/>
        <v>953</v>
      </c>
      <c r="AA969" s="756">
        <f t="shared" si="493"/>
        <v>0</v>
      </c>
      <c r="AB969" s="756">
        <f t="shared" si="493"/>
        <v>0</v>
      </c>
      <c r="AC969" s="756">
        <f t="shared" si="493"/>
        <v>0</v>
      </c>
      <c r="AD969" s="756">
        <f t="shared" si="493"/>
        <v>0</v>
      </c>
      <c r="AE969" s="756">
        <f t="shared" si="493"/>
        <v>0</v>
      </c>
      <c r="AF969" s="756">
        <f t="shared" si="493"/>
        <v>0</v>
      </c>
      <c r="AG969" s="756">
        <f t="shared" si="493"/>
        <v>0</v>
      </c>
      <c r="AH969" s="646">
        <f t="shared" si="484"/>
        <v>0</v>
      </c>
      <c r="AI969" s="594"/>
      <c r="AJ969" s="705">
        <f t="shared" si="470"/>
        <v>953</v>
      </c>
      <c r="AK969" s="756">
        <v>0</v>
      </c>
      <c r="AL969" s="756">
        <v>0</v>
      </c>
      <c r="AM969" s="756">
        <v>0</v>
      </c>
      <c r="AN969" s="756">
        <v>0</v>
      </c>
      <c r="AO969" s="756">
        <v>0</v>
      </c>
      <c r="AP969" s="756">
        <v>0</v>
      </c>
      <c r="AQ969" s="756">
        <v>0</v>
      </c>
      <c r="AR969" s="646">
        <f t="shared" si="485"/>
        <v>0</v>
      </c>
      <c r="AS969" s="594"/>
      <c r="AT969" s="705">
        <f t="shared" si="471"/>
        <v>953</v>
      </c>
      <c r="AU969" s="756">
        <v>0</v>
      </c>
      <c r="AV969" s="756">
        <v>0</v>
      </c>
      <c r="AW969" s="756">
        <v>0</v>
      </c>
      <c r="AX969" s="756">
        <v>0</v>
      </c>
      <c r="AY969" s="756">
        <v>0</v>
      </c>
      <c r="AZ969" s="767">
        <f t="shared" si="490"/>
        <v>0</v>
      </c>
      <c r="BA969" s="756">
        <v>0</v>
      </c>
      <c r="BB969" s="756">
        <v>0</v>
      </c>
      <c r="BC969" s="756">
        <v>0</v>
      </c>
      <c r="BD969" s="756">
        <v>0</v>
      </c>
      <c r="BE969" s="767">
        <f t="shared" si="472"/>
        <v>0</v>
      </c>
      <c r="BF969" s="646">
        <f t="shared" si="473"/>
        <v>0</v>
      </c>
      <c r="BG969" s="594"/>
      <c r="BH969" s="705">
        <f t="shared" si="463"/>
        <v>953</v>
      </c>
      <c r="BI969" s="646">
        <f t="shared" si="474"/>
        <v>0</v>
      </c>
      <c r="BJ969" s="594"/>
      <c r="BK969" s="705">
        <f t="shared" si="475"/>
        <v>953</v>
      </c>
      <c r="BL969" s="756">
        <v>0</v>
      </c>
      <c r="BM969" s="756">
        <v>0</v>
      </c>
      <c r="BN969" s="756">
        <v>0</v>
      </c>
      <c r="BO969" s="756">
        <v>0</v>
      </c>
      <c r="BP969" s="756">
        <v>0</v>
      </c>
      <c r="BQ969" s="756">
        <v>0</v>
      </c>
      <c r="BR969" s="756">
        <v>0</v>
      </c>
      <c r="BS969" s="646">
        <f t="shared" si="486"/>
        <v>0</v>
      </c>
      <c r="BT969" s="594"/>
      <c r="BU969" s="705">
        <f t="shared" si="476"/>
        <v>953</v>
      </c>
      <c r="BV969" s="756">
        <v>0</v>
      </c>
      <c r="BW969" s="756">
        <v>0</v>
      </c>
      <c r="BX969" s="756">
        <v>0</v>
      </c>
      <c r="BY969" s="756">
        <v>0</v>
      </c>
      <c r="BZ969" s="756">
        <v>0</v>
      </c>
      <c r="CA969" s="756">
        <v>0</v>
      </c>
      <c r="CB969" s="756">
        <v>0</v>
      </c>
      <c r="CC969" s="646">
        <f t="shared" si="487"/>
        <v>0</v>
      </c>
      <c r="CD969" s="594"/>
      <c r="CE969" s="705">
        <f t="shared" si="464"/>
        <v>953</v>
      </c>
      <c r="CF969" s="756">
        <f t="shared" si="494"/>
        <v>0</v>
      </c>
      <c r="CG969" s="756">
        <f t="shared" si="494"/>
        <v>0</v>
      </c>
      <c r="CH969" s="756">
        <f t="shared" si="494"/>
        <v>0</v>
      </c>
      <c r="CI969" s="756">
        <f t="shared" si="494"/>
        <v>0</v>
      </c>
      <c r="CJ969" s="756">
        <f t="shared" si="494"/>
        <v>0</v>
      </c>
      <c r="CK969" s="756">
        <f t="shared" si="494"/>
        <v>0</v>
      </c>
      <c r="CL969" s="756">
        <f t="shared" si="494"/>
        <v>0</v>
      </c>
      <c r="CM969" s="646">
        <f t="shared" si="488"/>
        <v>0</v>
      </c>
      <c r="CN969" s="594"/>
      <c r="CO969" s="705">
        <f t="shared" si="465"/>
        <v>953</v>
      </c>
      <c r="CP969" s="756">
        <v>0</v>
      </c>
      <c r="CQ969" s="756">
        <v>0</v>
      </c>
      <c r="CR969" s="756">
        <v>0</v>
      </c>
      <c r="CS969" s="756">
        <v>0</v>
      </c>
      <c r="CT969" s="756">
        <v>0</v>
      </c>
      <c r="CU969" s="756">
        <v>0</v>
      </c>
      <c r="CV969" s="756">
        <v>0</v>
      </c>
      <c r="CW969" s="646">
        <f t="shared" si="489"/>
        <v>0</v>
      </c>
      <c r="CX969" s="685"/>
      <c r="CY969" s="705">
        <f t="shared" si="466"/>
        <v>953</v>
      </c>
      <c r="CZ969" s="756">
        <v>0</v>
      </c>
      <c r="DA969" s="756">
        <v>0</v>
      </c>
      <c r="DB969" s="756">
        <v>0</v>
      </c>
      <c r="DC969" s="756">
        <v>0</v>
      </c>
      <c r="DD969" s="756">
        <v>0</v>
      </c>
      <c r="DE969" s="767">
        <f t="shared" si="477"/>
        <v>0</v>
      </c>
      <c r="DF969" s="756">
        <v>0</v>
      </c>
      <c r="DG969" s="756">
        <v>0</v>
      </c>
      <c r="DH969" s="756">
        <v>0</v>
      </c>
      <c r="DI969" s="756">
        <v>0</v>
      </c>
      <c r="DJ969" s="767">
        <f t="shared" si="478"/>
        <v>0</v>
      </c>
      <c r="DK969" s="715">
        <f t="shared" si="479"/>
        <v>0</v>
      </c>
      <c r="DL969" s="685"/>
      <c r="DM969" s="705">
        <f t="shared" si="467"/>
        <v>953</v>
      </c>
      <c r="DN969" s="715">
        <f t="shared" si="480"/>
        <v>0</v>
      </c>
    </row>
    <row r="970" spans="2:118" x14ac:dyDescent="0.25">
      <c r="B970" s="705">
        <v>954</v>
      </c>
      <c r="C970" s="765">
        <f>(1+_xlfn.XLOOKUP(INT((B970-1)/12)+1,'ZC Curve'!$B$8:$B$107,'ZC Curve'!R$8:R$107,,0))^(1/12)-1</f>
        <v>0</v>
      </c>
      <c r="D970" s="766">
        <f t="shared" si="481"/>
        <v>1</v>
      </c>
      <c r="E970" s="685"/>
      <c r="F970" s="705">
        <v>954</v>
      </c>
      <c r="G970" s="756">
        <v>0</v>
      </c>
      <c r="H970" s="756">
        <v>0</v>
      </c>
      <c r="I970" s="756">
        <v>0</v>
      </c>
      <c r="J970" s="756">
        <v>0</v>
      </c>
      <c r="K970" s="756">
        <v>0</v>
      </c>
      <c r="L970" s="756">
        <v>0</v>
      </c>
      <c r="M970" s="756">
        <v>0</v>
      </c>
      <c r="N970" s="646">
        <f t="shared" si="482"/>
        <v>0</v>
      </c>
      <c r="O970" s="594"/>
      <c r="P970" s="705">
        <f t="shared" si="468"/>
        <v>954</v>
      </c>
      <c r="Q970" s="756">
        <v>0</v>
      </c>
      <c r="R970" s="756">
        <v>0</v>
      </c>
      <c r="S970" s="756">
        <v>0</v>
      </c>
      <c r="T970" s="756">
        <v>0</v>
      </c>
      <c r="U970" s="756">
        <v>0</v>
      </c>
      <c r="V970" s="756">
        <v>0</v>
      </c>
      <c r="W970" s="756">
        <v>0</v>
      </c>
      <c r="X970" s="646">
        <f t="shared" si="483"/>
        <v>0</v>
      </c>
      <c r="Y970" s="594"/>
      <c r="Z970" s="705">
        <f t="shared" si="469"/>
        <v>954</v>
      </c>
      <c r="AA970" s="756">
        <f t="shared" si="493"/>
        <v>0</v>
      </c>
      <c r="AB970" s="756">
        <f t="shared" si="493"/>
        <v>0</v>
      </c>
      <c r="AC970" s="756">
        <f t="shared" si="493"/>
        <v>0</v>
      </c>
      <c r="AD970" s="756">
        <f t="shared" si="493"/>
        <v>0</v>
      </c>
      <c r="AE970" s="756">
        <f t="shared" si="493"/>
        <v>0</v>
      </c>
      <c r="AF970" s="756">
        <f t="shared" si="493"/>
        <v>0</v>
      </c>
      <c r="AG970" s="756">
        <f t="shared" si="493"/>
        <v>0</v>
      </c>
      <c r="AH970" s="646">
        <f t="shared" si="484"/>
        <v>0</v>
      </c>
      <c r="AI970" s="594"/>
      <c r="AJ970" s="705">
        <f t="shared" si="470"/>
        <v>954</v>
      </c>
      <c r="AK970" s="756">
        <v>0</v>
      </c>
      <c r="AL970" s="756">
        <v>0</v>
      </c>
      <c r="AM970" s="756">
        <v>0</v>
      </c>
      <c r="AN970" s="756">
        <v>0</v>
      </c>
      <c r="AO970" s="756">
        <v>0</v>
      </c>
      <c r="AP970" s="756">
        <v>0</v>
      </c>
      <c r="AQ970" s="756">
        <v>0</v>
      </c>
      <c r="AR970" s="646">
        <f t="shared" si="485"/>
        <v>0</v>
      </c>
      <c r="AS970" s="594"/>
      <c r="AT970" s="705">
        <f t="shared" si="471"/>
        <v>954</v>
      </c>
      <c r="AU970" s="756">
        <v>0</v>
      </c>
      <c r="AV970" s="756">
        <v>0</v>
      </c>
      <c r="AW970" s="756">
        <v>0</v>
      </c>
      <c r="AX970" s="756">
        <v>0</v>
      </c>
      <c r="AY970" s="756">
        <v>0</v>
      </c>
      <c r="AZ970" s="767">
        <f t="shared" si="490"/>
        <v>0</v>
      </c>
      <c r="BA970" s="756">
        <v>0</v>
      </c>
      <c r="BB970" s="756">
        <v>0</v>
      </c>
      <c r="BC970" s="756">
        <v>0</v>
      </c>
      <c r="BD970" s="756">
        <v>0</v>
      </c>
      <c r="BE970" s="767">
        <f t="shared" si="472"/>
        <v>0</v>
      </c>
      <c r="BF970" s="646">
        <f t="shared" si="473"/>
        <v>0</v>
      </c>
      <c r="BG970" s="594"/>
      <c r="BH970" s="705">
        <f t="shared" si="463"/>
        <v>954</v>
      </c>
      <c r="BI970" s="646">
        <f t="shared" si="474"/>
        <v>0</v>
      </c>
      <c r="BJ970" s="594"/>
      <c r="BK970" s="705">
        <f t="shared" si="475"/>
        <v>954</v>
      </c>
      <c r="BL970" s="756">
        <v>0</v>
      </c>
      <c r="BM970" s="756">
        <v>0</v>
      </c>
      <c r="BN970" s="756">
        <v>0</v>
      </c>
      <c r="BO970" s="756">
        <v>0</v>
      </c>
      <c r="BP970" s="756">
        <v>0</v>
      </c>
      <c r="BQ970" s="756">
        <v>0</v>
      </c>
      <c r="BR970" s="756">
        <v>0</v>
      </c>
      <c r="BS970" s="646">
        <f t="shared" si="486"/>
        <v>0</v>
      </c>
      <c r="BT970" s="594"/>
      <c r="BU970" s="705">
        <f t="shared" si="476"/>
        <v>954</v>
      </c>
      <c r="BV970" s="756">
        <v>0</v>
      </c>
      <c r="BW970" s="756">
        <v>0</v>
      </c>
      <c r="BX970" s="756">
        <v>0</v>
      </c>
      <c r="BY970" s="756">
        <v>0</v>
      </c>
      <c r="BZ970" s="756">
        <v>0</v>
      </c>
      <c r="CA970" s="756">
        <v>0</v>
      </c>
      <c r="CB970" s="756">
        <v>0</v>
      </c>
      <c r="CC970" s="646">
        <f t="shared" si="487"/>
        <v>0</v>
      </c>
      <c r="CD970" s="594"/>
      <c r="CE970" s="705">
        <f t="shared" si="464"/>
        <v>954</v>
      </c>
      <c r="CF970" s="756">
        <f t="shared" si="494"/>
        <v>0</v>
      </c>
      <c r="CG970" s="756">
        <f t="shared" si="494"/>
        <v>0</v>
      </c>
      <c r="CH970" s="756">
        <f t="shared" si="494"/>
        <v>0</v>
      </c>
      <c r="CI970" s="756">
        <f t="shared" si="494"/>
        <v>0</v>
      </c>
      <c r="CJ970" s="756">
        <f t="shared" si="494"/>
        <v>0</v>
      </c>
      <c r="CK970" s="756">
        <f t="shared" si="494"/>
        <v>0</v>
      </c>
      <c r="CL970" s="756">
        <f t="shared" si="494"/>
        <v>0</v>
      </c>
      <c r="CM970" s="646">
        <f t="shared" si="488"/>
        <v>0</v>
      </c>
      <c r="CN970" s="594"/>
      <c r="CO970" s="705">
        <f t="shared" si="465"/>
        <v>954</v>
      </c>
      <c r="CP970" s="756">
        <v>0</v>
      </c>
      <c r="CQ970" s="756">
        <v>0</v>
      </c>
      <c r="CR970" s="756">
        <v>0</v>
      </c>
      <c r="CS970" s="756">
        <v>0</v>
      </c>
      <c r="CT970" s="756">
        <v>0</v>
      </c>
      <c r="CU970" s="756">
        <v>0</v>
      </c>
      <c r="CV970" s="756">
        <v>0</v>
      </c>
      <c r="CW970" s="646">
        <f t="shared" si="489"/>
        <v>0</v>
      </c>
      <c r="CX970" s="685"/>
      <c r="CY970" s="705">
        <f t="shared" si="466"/>
        <v>954</v>
      </c>
      <c r="CZ970" s="756">
        <v>0</v>
      </c>
      <c r="DA970" s="756">
        <v>0</v>
      </c>
      <c r="DB970" s="756">
        <v>0</v>
      </c>
      <c r="DC970" s="756">
        <v>0</v>
      </c>
      <c r="DD970" s="756">
        <v>0</v>
      </c>
      <c r="DE970" s="767">
        <f t="shared" si="477"/>
        <v>0</v>
      </c>
      <c r="DF970" s="756">
        <v>0</v>
      </c>
      <c r="DG970" s="756">
        <v>0</v>
      </c>
      <c r="DH970" s="756">
        <v>0</v>
      </c>
      <c r="DI970" s="756">
        <v>0</v>
      </c>
      <c r="DJ970" s="767">
        <f t="shared" si="478"/>
        <v>0</v>
      </c>
      <c r="DK970" s="715">
        <f t="shared" si="479"/>
        <v>0</v>
      </c>
      <c r="DL970" s="685"/>
      <c r="DM970" s="705">
        <f t="shared" si="467"/>
        <v>954</v>
      </c>
      <c r="DN970" s="715">
        <f t="shared" si="480"/>
        <v>0</v>
      </c>
    </row>
    <row r="971" spans="2:118" x14ac:dyDescent="0.25">
      <c r="B971" s="705">
        <v>955</v>
      </c>
      <c r="C971" s="765">
        <f>(1+_xlfn.XLOOKUP(INT((B971-1)/12)+1,'ZC Curve'!$B$8:$B$107,'ZC Curve'!R$8:R$107,,0))^(1/12)-1</f>
        <v>0</v>
      </c>
      <c r="D971" s="766">
        <f t="shared" si="481"/>
        <v>1</v>
      </c>
      <c r="E971" s="685"/>
      <c r="F971" s="705">
        <v>955</v>
      </c>
      <c r="G971" s="756">
        <v>0</v>
      </c>
      <c r="H971" s="756">
        <v>0</v>
      </c>
      <c r="I971" s="756">
        <v>0</v>
      </c>
      <c r="J971" s="756">
        <v>0</v>
      </c>
      <c r="K971" s="756">
        <v>0</v>
      </c>
      <c r="L971" s="756">
        <v>0</v>
      </c>
      <c r="M971" s="756">
        <v>0</v>
      </c>
      <c r="N971" s="646">
        <f t="shared" si="482"/>
        <v>0</v>
      </c>
      <c r="O971" s="594"/>
      <c r="P971" s="705">
        <f t="shared" si="468"/>
        <v>955</v>
      </c>
      <c r="Q971" s="756">
        <v>0</v>
      </c>
      <c r="R971" s="756">
        <v>0</v>
      </c>
      <c r="S971" s="756">
        <v>0</v>
      </c>
      <c r="T971" s="756">
        <v>0</v>
      </c>
      <c r="U971" s="756">
        <v>0</v>
      </c>
      <c r="V971" s="756">
        <v>0</v>
      </c>
      <c r="W971" s="756">
        <v>0</v>
      </c>
      <c r="X971" s="646">
        <f t="shared" si="483"/>
        <v>0</v>
      </c>
      <c r="Y971" s="594"/>
      <c r="Z971" s="705">
        <f t="shared" si="469"/>
        <v>955</v>
      </c>
      <c r="AA971" s="756">
        <f t="shared" si="493"/>
        <v>0</v>
      </c>
      <c r="AB971" s="756">
        <f t="shared" si="493"/>
        <v>0</v>
      </c>
      <c r="AC971" s="756">
        <f t="shared" si="493"/>
        <v>0</v>
      </c>
      <c r="AD971" s="756">
        <f t="shared" si="493"/>
        <v>0</v>
      </c>
      <c r="AE971" s="756">
        <f t="shared" si="493"/>
        <v>0</v>
      </c>
      <c r="AF971" s="756">
        <f t="shared" si="493"/>
        <v>0</v>
      </c>
      <c r="AG971" s="756">
        <f t="shared" si="493"/>
        <v>0</v>
      </c>
      <c r="AH971" s="646">
        <f t="shared" si="484"/>
        <v>0</v>
      </c>
      <c r="AI971" s="594"/>
      <c r="AJ971" s="705">
        <f t="shared" si="470"/>
        <v>955</v>
      </c>
      <c r="AK971" s="756">
        <v>0</v>
      </c>
      <c r="AL971" s="756">
        <v>0</v>
      </c>
      <c r="AM971" s="756">
        <v>0</v>
      </c>
      <c r="AN971" s="756">
        <v>0</v>
      </c>
      <c r="AO971" s="756">
        <v>0</v>
      </c>
      <c r="AP971" s="756">
        <v>0</v>
      </c>
      <c r="AQ971" s="756">
        <v>0</v>
      </c>
      <c r="AR971" s="646">
        <f t="shared" si="485"/>
        <v>0</v>
      </c>
      <c r="AS971" s="594"/>
      <c r="AT971" s="705">
        <f t="shared" si="471"/>
        <v>955</v>
      </c>
      <c r="AU971" s="756">
        <v>0</v>
      </c>
      <c r="AV971" s="756">
        <v>0</v>
      </c>
      <c r="AW971" s="756">
        <v>0</v>
      </c>
      <c r="AX971" s="756">
        <v>0</v>
      </c>
      <c r="AY971" s="756">
        <v>0</v>
      </c>
      <c r="AZ971" s="767">
        <f t="shared" si="490"/>
        <v>0</v>
      </c>
      <c r="BA971" s="756">
        <v>0</v>
      </c>
      <c r="BB971" s="756">
        <v>0</v>
      </c>
      <c r="BC971" s="756">
        <v>0</v>
      </c>
      <c r="BD971" s="756">
        <v>0</v>
      </c>
      <c r="BE971" s="767">
        <f t="shared" si="472"/>
        <v>0</v>
      </c>
      <c r="BF971" s="646">
        <f t="shared" si="473"/>
        <v>0</v>
      </c>
      <c r="BG971" s="594"/>
      <c r="BH971" s="705">
        <f t="shared" si="463"/>
        <v>955</v>
      </c>
      <c r="BI971" s="646">
        <f t="shared" si="474"/>
        <v>0</v>
      </c>
      <c r="BJ971" s="594"/>
      <c r="BK971" s="705">
        <f t="shared" si="475"/>
        <v>955</v>
      </c>
      <c r="BL971" s="756">
        <v>0</v>
      </c>
      <c r="BM971" s="756">
        <v>0</v>
      </c>
      <c r="BN971" s="756">
        <v>0</v>
      </c>
      <c r="BO971" s="756">
        <v>0</v>
      </c>
      <c r="BP971" s="756">
        <v>0</v>
      </c>
      <c r="BQ971" s="756">
        <v>0</v>
      </c>
      <c r="BR971" s="756">
        <v>0</v>
      </c>
      <c r="BS971" s="646">
        <f t="shared" si="486"/>
        <v>0</v>
      </c>
      <c r="BT971" s="594"/>
      <c r="BU971" s="705">
        <f t="shared" si="476"/>
        <v>955</v>
      </c>
      <c r="BV971" s="756">
        <v>0</v>
      </c>
      <c r="BW971" s="756">
        <v>0</v>
      </c>
      <c r="BX971" s="756">
        <v>0</v>
      </c>
      <c r="BY971" s="756">
        <v>0</v>
      </c>
      <c r="BZ971" s="756">
        <v>0</v>
      </c>
      <c r="CA971" s="756">
        <v>0</v>
      </c>
      <c r="CB971" s="756">
        <v>0</v>
      </c>
      <c r="CC971" s="646">
        <f t="shared" si="487"/>
        <v>0</v>
      </c>
      <c r="CD971" s="594"/>
      <c r="CE971" s="705">
        <f t="shared" si="464"/>
        <v>955</v>
      </c>
      <c r="CF971" s="756">
        <f t="shared" si="494"/>
        <v>0</v>
      </c>
      <c r="CG971" s="756">
        <f t="shared" si="494"/>
        <v>0</v>
      </c>
      <c r="CH971" s="756">
        <f t="shared" si="494"/>
        <v>0</v>
      </c>
      <c r="CI971" s="756">
        <f t="shared" si="494"/>
        <v>0</v>
      </c>
      <c r="CJ971" s="756">
        <f t="shared" si="494"/>
        <v>0</v>
      </c>
      <c r="CK971" s="756">
        <f t="shared" si="494"/>
        <v>0</v>
      </c>
      <c r="CL971" s="756">
        <f t="shared" si="494"/>
        <v>0</v>
      </c>
      <c r="CM971" s="646">
        <f t="shared" si="488"/>
        <v>0</v>
      </c>
      <c r="CN971" s="594"/>
      <c r="CO971" s="705">
        <f t="shared" si="465"/>
        <v>955</v>
      </c>
      <c r="CP971" s="756">
        <v>0</v>
      </c>
      <c r="CQ971" s="756">
        <v>0</v>
      </c>
      <c r="CR971" s="756">
        <v>0</v>
      </c>
      <c r="CS971" s="756">
        <v>0</v>
      </c>
      <c r="CT971" s="756">
        <v>0</v>
      </c>
      <c r="CU971" s="756">
        <v>0</v>
      </c>
      <c r="CV971" s="756">
        <v>0</v>
      </c>
      <c r="CW971" s="646">
        <f t="shared" si="489"/>
        <v>0</v>
      </c>
      <c r="CX971" s="685"/>
      <c r="CY971" s="705">
        <f t="shared" si="466"/>
        <v>955</v>
      </c>
      <c r="CZ971" s="756">
        <v>0</v>
      </c>
      <c r="DA971" s="756">
        <v>0</v>
      </c>
      <c r="DB971" s="756">
        <v>0</v>
      </c>
      <c r="DC971" s="756">
        <v>0</v>
      </c>
      <c r="DD971" s="756">
        <v>0</v>
      </c>
      <c r="DE971" s="767">
        <f t="shared" si="477"/>
        <v>0</v>
      </c>
      <c r="DF971" s="756">
        <v>0</v>
      </c>
      <c r="DG971" s="756">
        <v>0</v>
      </c>
      <c r="DH971" s="756">
        <v>0</v>
      </c>
      <c r="DI971" s="756">
        <v>0</v>
      </c>
      <c r="DJ971" s="767">
        <f t="shared" si="478"/>
        <v>0</v>
      </c>
      <c r="DK971" s="715">
        <f t="shared" si="479"/>
        <v>0</v>
      </c>
      <c r="DL971" s="685"/>
      <c r="DM971" s="705">
        <f t="shared" si="467"/>
        <v>955</v>
      </c>
      <c r="DN971" s="715">
        <f t="shared" si="480"/>
        <v>0</v>
      </c>
    </row>
    <row r="972" spans="2:118" x14ac:dyDescent="0.25">
      <c r="B972" s="705">
        <v>956</v>
      </c>
      <c r="C972" s="765">
        <f>(1+_xlfn.XLOOKUP(INT((B972-1)/12)+1,'ZC Curve'!$B$8:$B$107,'ZC Curve'!R$8:R$107,,0))^(1/12)-1</f>
        <v>0</v>
      </c>
      <c r="D972" s="766">
        <f t="shared" si="481"/>
        <v>1</v>
      </c>
      <c r="E972" s="685"/>
      <c r="F972" s="705">
        <v>956</v>
      </c>
      <c r="G972" s="756">
        <v>0</v>
      </c>
      <c r="H972" s="756">
        <v>0</v>
      </c>
      <c r="I972" s="756">
        <v>0</v>
      </c>
      <c r="J972" s="756">
        <v>0</v>
      </c>
      <c r="K972" s="756">
        <v>0</v>
      </c>
      <c r="L972" s="756">
        <v>0</v>
      </c>
      <c r="M972" s="756">
        <v>0</v>
      </c>
      <c r="N972" s="646">
        <f t="shared" si="482"/>
        <v>0</v>
      </c>
      <c r="O972" s="594"/>
      <c r="P972" s="705">
        <f t="shared" si="468"/>
        <v>956</v>
      </c>
      <c r="Q972" s="756">
        <v>0</v>
      </c>
      <c r="R972" s="756">
        <v>0</v>
      </c>
      <c r="S972" s="756">
        <v>0</v>
      </c>
      <c r="T972" s="756">
        <v>0</v>
      </c>
      <c r="U972" s="756">
        <v>0</v>
      </c>
      <c r="V972" s="756">
        <v>0</v>
      </c>
      <c r="W972" s="756">
        <v>0</v>
      </c>
      <c r="X972" s="646">
        <f t="shared" si="483"/>
        <v>0</v>
      </c>
      <c r="Y972" s="594"/>
      <c r="Z972" s="705">
        <f t="shared" si="469"/>
        <v>956</v>
      </c>
      <c r="AA972" s="756">
        <f t="shared" si="493"/>
        <v>0</v>
      </c>
      <c r="AB972" s="756">
        <f t="shared" si="493"/>
        <v>0</v>
      </c>
      <c r="AC972" s="756">
        <f t="shared" si="493"/>
        <v>0</v>
      </c>
      <c r="AD972" s="756">
        <f t="shared" si="493"/>
        <v>0</v>
      </c>
      <c r="AE972" s="756">
        <f t="shared" si="493"/>
        <v>0</v>
      </c>
      <c r="AF972" s="756">
        <f t="shared" si="493"/>
        <v>0</v>
      </c>
      <c r="AG972" s="756">
        <f t="shared" si="493"/>
        <v>0</v>
      </c>
      <c r="AH972" s="646">
        <f t="shared" si="484"/>
        <v>0</v>
      </c>
      <c r="AI972" s="594"/>
      <c r="AJ972" s="705">
        <f t="shared" si="470"/>
        <v>956</v>
      </c>
      <c r="AK972" s="756">
        <v>0</v>
      </c>
      <c r="AL972" s="756">
        <v>0</v>
      </c>
      <c r="AM972" s="756">
        <v>0</v>
      </c>
      <c r="AN972" s="756">
        <v>0</v>
      </c>
      <c r="AO972" s="756">
        <v>0</v>
      </c>
      <c r="AP972" s="756">
        <v>0</v>
      </c>
      <c r="AQ972" s="756">
        <v>0</v>
      </c>
      <c r="AR972" s="646">
        <f t="shared" si="485"/>
        <v>0</v>
      </c>
      <c r="AS972" s="594"/>
      <c r="AT972" s="705">
        <f t="shared" si="471"/>
        <v>956</v>
      </c>
      <c r="AU972" s="756">
        <v>0</v>
      </c>
      <c r="AV972" s="756">
        <v>0</v>
      </c>
      <c r="AW972" s="756">
        <v>0</v>
      </c>
      <c r="AX972" s="756">
        <v>0</v>
      </c>
      <c r="AY972" s="756">
        <v>0</v>
      </c>
      <c r="AZ972" s="767">
        <f t="shared" si="490"/>
        <v>0</v>
      </c>
      <c r="BA972" s="756">
        <v>0</v>
      </c>
      <c r="BB972" s="756">
        <v>0</v>
      </c>
      <c r="BC972" s="756">
        <v>0</v>
      </c>
      <c r="BD972" s="756">
        <v>0</v>
      </c>
      <c r="BE972" s="767">
        <f t="shared" si="472"/>
        <v>0</v>
      </c>
      <c r="BF972" s="646">
        <f t="shared" si="473"/>
        <v>0</v>
      </c>
      <c r="BG972" s="594"/>
      <c r="BH972" s="705">
        <f t="shared" si="463"/>
        <v>956</v>
      </c>
      <c r="BI972" s="646">
        <f t="shared" si="474"/>
        <v>0</v>
      </c>
      <c r="BJ972" s="594"/>
      <c r="BK972" s="705">
        <f t="shared" si="475"/>
        <v>956</v>
      </c>
      <c r="BL972" s="756">
        <v>0</v>
      </c>
      <c r="BM972" s="756">
        <v>0</v>
      </c>
      <c r="BN972" s="756">
        <v>0</v>
      </c>
      <c r="BO972" s="756">
        <v>0</v>
      </c>
      <c r="BP972" s="756">
        <v>0</v>
      </c>
      <c r="BQ972" s="756">
        <v>0</v>
      </c>
      <c r="BR972" s="756">
        <v>0</v>
      </c>
      <c r="BS972" s="646">
        <f t="shared" si="486"/>
        <v>0</v>
      </c>
      <c r="BT972" s="594"/>
      <c r="BU972" s="705">
        <f t="shared" si="476"/>
        <v>956</v>
      </c>
      <c r="BV972" s="756">
        <v>0</v>
      </c>
      <c r="BW972" s="756">
        <v>0</v>
      </c>
      <c r="BX972" s="756">
        <v>0</v>
      </c>
      <c r="BY972" s="756">
        <v>0</v>
      </c>
      <c r="BZ972" s="756">
        <v>0</v>
      </c>
      <c r="CA972" s="756">
        <v>0</v>
      </c>
      <c r="CB972" s="756">
        <v>0</v>
      </c>
      <c r="CC972" s="646">
        <f t="shared" si="487"/>
        <v>0</v>
      </c>
      <c r="CD972" s="594"/>
      <c r="CE972" s="705">
        <f t="shared" si="464"/>
        <v>956</v>
      </c>
      <c r="CF972" s="756">
        <f t="shared" si="494"/>
        <v>0</v>
      </c>
      <c r="CG972" s="756">
        <f t="shared" si="494"/>
        <v>0</v>
      </c>
      <c r="CH972" s="756">
        <f t="shared" si="494"/>
        <v>0</v>
      </c>
      <c r="CI972" s="756">
        <f t="shared" si="494"/>
        <v>0</v>
      </c>
      <c r="CJ972" s="756">
        <f t="shared" si="494"/>
        <v>0</v>
      </c>
      <c r="CK972" s="756">
        <f t="shared" si="494"/>
        <v>0</v>
      </c>
      <c r="CL972" s="756">
        <f t="shared" si="494"/>
        <v>0</v>
      </c>
      <c r="CM972" s="646">
        <f t="shared" si="488"/>
        <v>0</v>
      </c>
      <c r="CN972" s="594"/>
      <c r="CO972" s="705">
        <f t="shared" si="465"/>
        <v>956</v>
      </c>
      <c r="CP972" s="756">
        <v>0</v>
      </c>
      <c r="CQ972" s="756">
        <v>0</v>
      </c>
      <c r="CR972" s="756">
        <v>0</v>
      </c>
      <c r="CS972" s="756">
        <v>0</v>
      </c>
      <c r="CT972" s="756">
        <v>0</v>
      </c>
      <c r="CU972" s="756">
        <v>0</v>
      </c>
      <c r="CV972" s="756">
        <v>0</v>
      </c>
      <c r="CW972" s="646">
        <f t="shared" si="489"/>
        <v>0</v>
      </c>
      <c r="CX972" s="685"/>
      <c r="CY972" s="705">
        <f t="shared" si="466"/>
        <v>956</v>
      </c>
      <c r="CZ972" s="756">
        <v>0</v>
      </c>
      <c r="DA972" s="756">
        <v>0</v>
      </c>
      <c r="DB972" s="756">
        <v>0</v>
      </c>
      <c r="DC972" s="756">
        <v>0</v>
      </c>
      <c r="DD972" s="756">
        <v>0</v>
      </c>
      <c r="DE972" s="767">
        <f t="shared" si="477"/>
        <v>0</v>
      </c>
      <c r="DF972" s="756">
        <v>0</v>
      </c>
      <c r="DG972" s="756">
        <v>0</v>
      </c>
      <c r="DH972" s="756">
        <v>0</v>
      </c>
      <c r="DI972" s="756">
        <v>0</v>
      </c>
      <c r="DJ972" s="767">
        <f t="shared" si="478"/>
        <v>0</v>
      </c>
      <c r="DK972" s="715">
        <f t="shared" si="479"/>
        <v>0</v>
      </c>
      <c r="DL972" s="685"/>
      <c r="DM972" s="705">
        <f t="shared" si="467"/>
        <v>956</v>
      </c>
      <c r="DN972" s="715">
        <f t="shared" si="480"/>
        <v>0</v>
      </c>
    </row>
    <row r="973" spans="2:118" x14ac:dyDescent="0.25">
      <c r="B973" s="705">
        <v>957</v>
      </c>
      <c r="C973" s="765">
        <f>(1+_xlfn.XLOOKUP(INT((B973-1)/12)+1,'ZC Curve'!$B$8:$B$107,'ZC Curve'!R$8:R$107,,0))^(1/12)-1</f>
        <v>0</v>
      </c>
      <c r="D973" s="766">
        <f t="shared" si="481"/>
        <v>1</v>
      </c>
      <c r="E973" s="685"/>
      <c r="F973" s="705">
        <v>957</v>
      </c>
      <c r="G973" s="756">
        <v>0</v>
      </c>
      <c r="H973" s="756">
        <v>0</v>
      </c>
      <c r="I973" s="756">
        <v>0</v>
      </c>
      <c r="J973" s="756">
        <v>0</v>
      </c>
      <c r="K973" s="756">
        <v>0</v>
      </c>
      <c r="L973" s="756">
        <v>0</v>
      </c>
      <c r="M973" s="756">
        <v>0</v>
      </c>
      <c r="N973" s="646">
        <f t="shared" si="482"/>
        <v>0</v>
      </c>
      <c r="O973" s="594"/>
      <c r="P973" s="705">
        <f t="shared" si="468"/>
        <v>957</v>
      </c>
      <c r="Q973" s="756">
        <v>0</v>
      </c>
      <c r="R973" s="756">
        <v>0</v>
      </c>
      <c r="S973" s="756">
        <v>0</v>
      </c>
      <c r="T973" s="756">
        <v>0</v>
      </c>
      <c r="U973" s="756">
        <v>0</v>
      </c>
      <c r="V973" s="756">
        <v>0</v>
      </c>
      <c r="W973" s="756">
        <v>0</v>
      </c>
      <c r="X973" s="646">
        <f t="shared" si="483"/>
        <v>0</v>
      </c>
      <c r="Y973" s="594"/>
      <c r="Z973" s="705">
        <f t="shared" si="469"/>
        <v>957</v>
      </c>
      <c r="AA973" s="756">
        <f t="shared" si="493"/>
        <v>0</v>
      </c>
      <c r="AB973" s="756">
        <f t="shared" si="493"/>
        <v>0</v>
      </c>
      <c r="AC973" s="756">
        <f t="shared" si="493"/>
        <v>0</v>
      </c>
      <c r="AD973" s="756">
        <f t="shared" si="493"/>
        <v>0</v>
      </c>
      <c r="AE973" s="756">
        <f t="shared" si="493"/>
        <v>0</v>
      </c>
      <c r="AF973" s="756">
        <f t="shared" si="493"/>
        <v>0</v>
      </c>
      <c r="AG973" s="756">
        <f t="shared" si="493"/>
        <v>0</v>
      </c>
      <c r="AH973" s="646">
        <f t="shared" si="484"/>
        <v>0</v>
      </c>
      <c r="AI973" s="594"/>
      <c r="AJ973" s="705">
        <f t="shared" si="470"/>
        <v>957</v>
      </c>
      <c r="AK973" s="756">
        <v>0</v>
      </c>
      <c r="AL973" s="756">
        <v>0</v>
      </c>
      <c r="AM973" s="756">
        <v>0</v>
      </c>
      <c r="AN973" s="756">
        <v>0</v>
      </c>
      <c r="AO973" s="756">
        <v>0</v>
      </c>
      <c r="AP973" s="756">
        <v>0</v>
      </c>
      <c r="AQ973" s="756">
        <v>0</v>
      </c>
      <c r="AR973" s="646">
        <f t="shared" si="485"/>
        <v>0</v>
      </c>
      <c r="AS973" s="594"/>
      <c r="AT973" s="705">
        <f t="shared" si="471"/>
        <v>957</v>
      </c>
      <c r="AU973" s="756">
        <v>0</v>
      </c>
      <c r="AV973" s="756">
        <v>0</v>
      </c>
      <c r="AW973" s="756">
        <v>0</v>
      </c>
      <c r="AX973" s="756">
        <v>0</v>
      </c>
      <c r="AY973" s="756">
        <v>0</v>
      </c>
      <c r="AZ973" s="767">
        <f t="shared" si="490"/>
        <v>0</v>
      </c>
      <c r="BA973" s="756">
        <v>0</v>
      </c>
      <c r="BB973" s="756">
        <v>0</v>
      </c>
      <c r="BC973" s="756">
        <v>0</v>
      </c>
      <c r="BD973" s="756">
        <v>0</v>
      </c>
      <c r="BE973" s="767">
        <f t="shared" si="472"/>
        <v>0</v>
      </c>
      <c r="BF973" s="646">
        <f t="shared" si="473"/>
        <v>0</v>
      </c>
      <c r="BG973" s="594"/>
      <c r="BH973" s="705">
        <f t="shared" si="463"/>
        <v>957</v>
      </c>
      <c r="BI973" s="646">
        <f t="shared" si="474"/>
        <v>0</v>
      </c>
      <c r="BJ973" s="594"/>
      <c r="BK973" s="705">
        <f t="shared" si="475"/>
        <v>957</v>
      </c>
      <c r="BL973" s="756">
        <v>0</v>
      </c>
      <c r="BM973" s="756">
        <v>0</v>
      </c>
      <c r="BN973" s="756">
        <v>0</v>
      </c>
      <c r="BO973" s="756">
        <v>0</v>
      </c>
      <c r="BP973" s="756">
        <v>0</v>
      </c>
      <c r="BQ973" s="756">
        <v>0</v>
      </c>
      <c r="BR973" s="756">
        <v>0</v>
      </c>
      <c r="BS973" s="646">
        <f t="shared" si="486"/>
        <v>0</v>
      </c>
      <c r="BT973" s="594"/>
      <c r="BU973" s="705">
        <f t="shared" si="476"/>
        <v>957</v>
      </c>
      <c r="BV973" s="756">
        <v>0</v>
      </c>
      <c r="BW973" s="756">
        <v>0</v>
      </c>
      <c r="BX973" s="756">
        <v>0</v>
      </c>
      <c r="BY973" s="756">
        <v>0</v>
      </c>
      <c r="BZ973" s="756">
        <v>0</v>
      </c>
      <c r="CA973" s="756">
        <v>0</v>
      </c>
      <c r="CB973" s="756">
        <v>0</v>
      </c>
      <c r="CC973" s="646">
        <f t="shared" si="487"/>
        <v>0</v>
      </c>
      <c r="CD973" s="594"/>
      <c r="CE973" s="705">
        <f t="shared" si="464"/>
        <v>957</v>
      </c>
      <c r="CF973" s="756">
        <f t="shared" si="494"/>
        <v>0</v>
      </c>
      <c r="CG973" s="756">
        <f t="shared" si="494"/>
        <v>0</v>
      </c>
      <c r="CH973" s="756">
        <f t="shared" si="494"/>
        <v>0</v>
      </c>
      <c r="CI973" s="756">
        <f t="shared" si="494"/>
        <v>0</v>
      </c>
      <c r="CJ973" s="756">
        <f t="shared" si="494"/>
        <v>0</v>
      </c>
      <c r="CK973" s="756">
        <f t="shared" si="494"/>
        <v>0</v>
      </c>
      <c r="CL973" s="756">
        <f t="shared" si="494"/>
        <v>0</v>
      </c>
      <c r="CM973" s="646">
        <f t="shared" si="488"/>
        <v>0</v>
      </c>
      <c r="CN973" s="594"/>
      <c r="CO973" s="705">
        <f t="shared" si="465"/>
        <v>957</v>
      </c>
      <c r="CP973" s="756">
        <v>0</v>
      </c>
      <c r="CQ973" s="756">
        <v>0</v>
      </c>
      <c r="CR973" s="756">
        <v>0</v>
      </c>
      <c r="CS973" s="756">
        <v>0</v>
      </c>
      <c r="CT973" s="756">
        <v>0</v>
      </c>
      <c r="CU973" s="756">
        <v>0</v>
      </c>
      <c r="CV973" s="756">
        <v>0</v>
      </c>
      <c r="CW973" s="646">
        <f t="shared" si="489"/>
        <v>0</v>
      </c>
      <c r="CX973" s="685"/>
      <c r="CY973" s="705">
        <f t="shared" si="466"/>
        <v>957</v>
      </c>
      <c r="CZ973" s="756">
        <v>0</v>
      </c>
      <c r="DA973" s="756">
        <v>0</v>
      </c>
      <c r="DB973" s="756">
        <v>0</v>
      </c>
      <c r="DC973" s="756">
        <v>0</v>
      </c>
      <c r="DD973" s="756">
        <v>0</v>
      </c>
      <c r="DE973" s="767">
        <f t="shared" si="477"/>
        <v>0</v>
      </c>
      <c r="DF973" s="756">
        <v>0</v>
      </c>
      <c r="DG973" s="756">
        <v>0</v>
      </c>
      <c r="DH973" s="756">
        <v>0</v>
      </c>
      <c r="DI973" s="756">
        <v>0</v>
      </c>
      <c r="DJ973" s="767">
        <f t="shared" si="478"/>
        <v>0</v>
      </c>
      <c r="DK973" s="715">
        <f t="shared" si="479"/>
        <v>0</v>
      </c>
      <c r="DL973" s="685"/>
      <c r="DM973" s="705">
        <f t="shared" si="467"/>
        <v>957</v>
      </c>
      <c r="DN973" s="715">
        <f t="shared" si="480"/>
        <v>0</v>
      </c>
    </row>
    <row r="974" spans="2:118" x14ac:dyDescent="0.25">
      <c r="B974" s="705">
        <v>958</v>
      </c>
      <c r="C974" s="765">
        <f>(1+_xlfn.XLOOKUP(INT((B974-1)/12)+1,'ZC Curve'!$B$8:$B$107,'ZC Curve'!R$8:R$107,,0))^(1/12)-1</f>
        <v>0</v>
      </c>
      <c r="D974" s="766">
        <f t="shared" si="481"/>
        <v>1</v>
      </c>
      <c r="E974" s="685"/>
      <c r="F974" s="705">
        <v>958</v>
      </c>
      <c r="G974" s="756">
        <v>0</v>
      </c>
      <c r="H974" s="756">
        <v>0</v>
      </c>
      <c r="I974" s="756">
        <v>0</v>
      </c>
      <c r="J974" s="756">
        <v>0</v>
      </c>
      <c r="K974" s="756">
        <v>0</v>
      </c>
      <c r="L974" s="756">
        <v>0</v>
      </c>
      <c r="M974" s="756">
        <v>0</v>
      </c>
      <c r="N974" s="646">
        <f t="shared" si="482"/>
        <v>0</v>
      </c>
      <c r="O974" s="594"/>
      <c r="P974" s="705">
        <f t="shared" si="468"/>
        <v>958</v>
      </c>
      <c r="Q974" s="756">
        <v>0</v>
      </c>
      <c r="R974" s="756">
        <v>0</v>
      </c>
      <c r="S974" s="756">
        <v>0</v>
      </c>
      <c r="T974" s="756">
        <v>0</v>
      </c>
      <c r="U974" s="756">
        <v>0</v>
      </c>
      <c r="V974" s="756">
        <v>0</v>
      </c>
      <c r="W974" s="756">
        <v>0</v>
      </c>
      <c r="X974" s="646">
        <f t="shared" si="483"/>
        <v>0</v>
      </c>
      <c r="Y974" s="594"/>
      <c r="Z974" s="705">
        <f t="shared" si="469"/>
        <v>958</v>
      </c>
      <c r="AA974" s="756">
        <f t="shared" si="493"/>
        <v>0</v>
      </c>
      <c r="AB974" s="756">
        <f t="shared" si="493"/>
        <v>0</v>
      </c>
      <c r="AC974" s="756">
        <f t="shared" si="493"/>
        <v>0</v>
      </c>
      <c r="AD974" s="756">
        <f t="shared" si="493"/>
        <v>0</v>
      </c>
      <c r="AE974" s="756">
        <f t="shared" si="493"/>
        <v>0</v>
      </c>
      <c r="AF974" s="756">
        <f t="shared" si="493"/>
        <v>0</v>
      </c>
      <c r="AG974" s="756">
        <f t="shared" si="493"/>
        <v>0</v>
      </c>
      <c r="AH974" s="646">
        <f t="shared" si="484"/>
        <v>0</v>
      </c>
      <c r="AI974" s="594"/>
      <c r="AJ974" s="705">
        <f t="shared" si="470"/>
        <v>958</v>
      </c>
      <c r="AK974" s="756">
        <v>0</v>
      </c>
      <c r="AL974" s="756">
        <v>0</v>
      </c>
      <c r="AM974" s="756">
        <v>0</v>
      </c>
      <c r="AN974" s="756">
        <v>0</v>
      </c>
      <c r="AO974" s="756">
        <v>0</v>
      </c>
      <c r="AP974" s="756">
        <v>0</v>
      </c>
      <c r="AQ974" s="756">
        <v>0</v>
      </c>
      <c r="AR974" s="646">
        <f t="shared" si="485"/>
        <v>0</v>
      </c>
      <c r="AS974" s="594"/>
      <c r="AT974" s="705">
        <f t="shared" si="471"/>
        <v>958</v>
      </c>
      <c r="AU974" s="756">
        <v>0</v>
      </c>
      <c r="AV974" s="756">
        <v>0</v>
      </c>
      <c r="AW974" s="756">
        <v>0</v>
      </c>
      <c r="AX974" s="756">
        <v>0</v>
      </c>
      <c r="AY974" s="756">
        <v>0</v>
      </c>
      <c r="AZ974" s="767">
        <f t="shared" si="490"/>
        <v>0</v>
      </c>
      <c r="BA974" s="756">
        <v>0</v>
      </c>
      <c r="BB974" s="756">
        <v>0</v>
      </c>
      <c r="BC974" s="756">
        <v>0</v>
      </c>
      <c r="BD974" s="756">
        <v>0</v>
      </c>
      <c r="BE974" s="767">
        <f t="shared" si="472"/>
        <v>0</v>
      </c>
      <c r="BF974" s="646">
        <f t="shared" si="473"/>
        <v>0</v>
      </c>
      <c r="BG974" s="594"/>
      <c r="BH974" s="705">
        <f t="shared" si="463"/>
        <v>958</v>
      </c>
      <c r="BI974" s="646">
        <f t="shared" si="474"/>
        <v>0</v>
      </c>
      <c r="BJ974" s="594"/>
      <c r="BK974" s="705">
        <f t="shared" si="475"/>
        <v>958</v>
      </c>
      <c r="BL974" s="756">
        <v>0</v>
      </c>
      <c r="BM974" s="756">
        <v>0</v>
      </c>
      <c r="BN974" s="756">
        <v>0</v>
      </c>
      <c r="BO974" s="756">
        <v>0</v>
      </c>
      <c r="BP974" s="756">
        <v>0</v>
      </c>
      <c r="BQ974" s="756">
        <v>0</v>
      </c>
      <c r="BR974" s="756">
        <v>0</v>
      </c>
      <c r="BS974" s="646">
        <f t="shared" si="486"/>
        <v>0</v>
      </c>
      <c r="BT974" s="594"/>
      <c r="BU974" s="705">
        <f t="shared" si="476"/>
        <v>958</v>
      </c>
      <c r="BV974" s="756">
        <v>0</v>
      </c>
      <c r="BW974" s="756">
        <v>0</v>
      </c>
      <c r="BX974" s="756">
        <v>0</v>
      </c>
      <c r="BY974" s="756">
        <v>0</v>
      </c>
      <c r="BZ974" s="756">
        <v>0</v>
      </c>
      <c r="CA974" s="756">
        <v>0</v>
      </c>
      <c r="CB974" s="756">
        <v>0</v>
      </c>
      <c r="CC974" s="646">
        <f t="shared" si="487"/>
        <v>0</v>
      </c>
      <c r="CD974" s="594"/>
      <c r="CE974" s="705">
        <f t="shared" si="464"/>
        <v>958</v>
      </c>
      <c r="CF974" s="756">
        <f t="shared" si="494"/>
        <v>0</v>
      </c>
      <c r="CG974" s="756">
        <f t="shared" si="494"/>
        <v>0</v>
      </c>
      <c r="CH974" s="756">
        <f t="shared" si="494"/>
        <v>0</v>
      </c>
      <c r="CI974" s="756">
        <f t="shared" si="494"/>
        <v>0</v>
      </c>
      <c r="CJ974" s="756">
        <f t="shared" si="494"/>
        <v>0</v>
      </c>
      <c r="CK974" s="756">
        <f t="shared" si="494"/>
        <v>0</v>
      </c>
      <c r="CL974" s="756">
        <f t="shared" si="494"/>
        <v>0</v>
      </c>
      <c r="CM974" s="646">
        <f t="shared" si="488"/>
        <v>0</v>
      </c>
      <c r="CN974" s="594"/>
      <c r="CO974" s="705">
        <f t="shared" si="465"/>
        <v>958</v>
      </c>
      <c r="CP974" s="756">
        <v>0</v>
      </c>
      <c r="CQ974" s="756">
        <v>0</v>
      </c>
      <c r="CR974" s="756">
        <v>0</v>
      </c>
      <c r="CS974" s="756">
        <v>0</v>
      </c>
      <c r="CT974" s="756">
        <v>0</v>
      </c>
      <c r="CU974" s="756">
        <v>0</v>
      </c>
      <c r="CV974" s="756">
        <v>0</v>
      </c>
      <c r="CW974" s="646">
        <f t="shared" si="489"/>
        <v>0</v>
      </c>
      <c r="CX974" s="685"/>
      <c r="CY974" s="705">
        <f t="shared" si="466"/>
        <v>958</v>
      </c>
      <c r="CZ974" s="756">
        <v>0</v>
      </c>
      <c r="DA974" s="756">
        <v>0</v>
      </c>
      <c r="DB974" s="756">
        <v>0</v>
      </c>
      <c r="DC974" s="756">
        <v>0</v>
      </c>
      <c r="DD974" s="756">
        <v>0</v>
      </c>
      <c r="DE974" s="767">
        <f t="shared" si="477"/>
        <v>0</v>
      </c>
      <c r="DF974" s="756">
        <v>0</v>
      </c>
      <c r="DG974" s="756">
        <v>0</v>
      </c>
      <c r="DH974" s="756">
        <v>0</v>
      </c>
      <c r="DI974" s="756">
        <v>0</v>
      </c>
      <c r="DJ974" s="767">
        <f t="shared" si="478"/>
        <v>0</v>
      </c>
      <c r="DK974" s="715">
        <f t="shared" si="479"/>
        <v>0</v>
      </c>
      <c r="DL974" s="685"/>
      <c r="DM974" s="705">
        <f t="shared" si="467"/>
        <v>958</v>
      </c>
      <c r="DN974" s="715">
        <f t="shared" si="480"/>
        <v>0</v>
      </c>
    </row>
    <row r="975" spans="2:118" x14ac:dyDescent="0.25">
      <c r="B975" s="705">
        <v>959</v>
      </c>
      <c r="C975" s="765">
        <f>(1+_xlfn.XLOOKUP(INT((B975-1)/12)+1,'ZC Curve'!$B$8:$B$107,'ZC Curve'!R$8:R$107,,0))^(1/12)-1</f>
        <v>0</v>
      </c>
      <c r="D975" s="766">
        <f t="shared" si="481"/>
        <v>1</v>
      </c>
      <c r="E975" s="685"/>
      <c r="F975" s="705">
        <v>959</v>
      </c>
      <c r="G975" s="756">
        <v>0</v>
      </c>
      <c r="H975" s="756">
        <v>0</v>
      </c>
      <c r="I975" s="756">
        <v>0</v>
      </c>
      <c r="J975" s="756">
        <v>0</v>
      </c>
      <c r="K975" s="756">
        <v>0</v>
      </c>
      <c r="L975" s="756">
        <v>0</v>
      </c>
      <c r="M975" s="756">
        <v>0</v>
      </c>
      <c r="N975" s="646">
        <f t="shared" si="482"/>
        <v>0</v>
      </c>
      <c r="O975" s="594"/>
      <c r="P975" s="705">
        <f t="shared" si="468"/>
        <v>959</v>
      </c>
      <c r="Q975" s="756">
        <v>0</v>
      </c>
      <c r="R975" s="756">
        <v>0</v>
      </c>
      <c r="S975" s="756">
        <v>0</v>
      </c>
      <c r="T975" s="756">
        <v>0</v>
      </c>
      <c r="U975" s="756">
        <v>0</v>
      </c>
      <c r="V975" s="756">
        <v>0</v>
      </c>
      <c r="W975" s="756">
        <v>0</v>
      </c>
      <c r="X975" s="646">
        <f t="shared" si="483"/>
        <v>0</v>
      </c>
      <c r="Y975" s="594"/>
      <c r="Z975" s="705">
        <f t="shared" si="469"/>
        <v>959</v>
      </c>
      <c r="AA975" s="756">
        <f t="shared" si="493"/>
        <v>0</v>
      </c>
      <c r="AB975" s="756">
        <f t="shared" si="493"/>
        <v>0</v>
      </c>
      <c r="AC975" s="756">
        <f t="shared" si="493"/>
        <v>0</v>
      </c>
      <c r="AD975" s="756">
        <f t="shared" si="493"/>
        <v>0</v>
      </c>
      <c r="AE975" s="756">
        <f t="shared" si="493"/>
        <v>0</v>
      </c>
      <c r="AF975" s="756">
        <f t="shared" si="493"/>
        <v>0</v>
      </c>
      <c r="AG975" s="756">
        <f t="shared" si="493"/>
        <v>0</v>
      </c>
      <c r="AH975" s="646">
        <f t="shared" si="484"/>
        <v>0</v>
      </c>
      <c r="AI975" s="594"/>
      <c r="AJ975" s="705">
        <f t="shared" si="470"/>
        <v>959</v>
      </c>
      <c r="AK975" s="756">
        <v>0</v>
      </c>
      <c r="AL975" s="756">
        <v>0</v>
      </c>
      <c r="AM975" s="756">
        <v>0</v>
      </c>
      <c r="AN975" s="756">
        <v>0</v>
      </c>
      <c r="AO975" s="756">
        <v>0</v>
      </c>
      <c r="AP975" s="756">
        <v>0</v>
      </c>
      <c r="AQ975" s="756">
        <v>0</v>
      </c>
      <c r="AR975" s="646">
        <f t="shared" si="485"/>
        <v>0</v>
      </c>
      <c r="AS975" s="594"/>
      <c r="AT975" s="705">
        <f t="shared" si="471"/>
        <v>959</v>
      </c>
      <c r="AU975" s="756">
        <v>0</v>
      </c>
      <c r="AV975" s="756">
        <v>0</v>
      </c>
      <c r="AW975" s="756">
        <v>0</v>
      </c>
      <c r="AX975" s="756">
        <v>0</v>
      </c>
      <c r="AY975" s="756">
        <v>0</v>
      </c>
      <c r="AZ975" s="767">
        <f t="shared" si="490"/>
        <v>0</v>
      </c>
      <c r="BA975" s="756">
        <v>0</v>
      </c>
      <c r="BB975" s="756">
        <v>0</v>
      </c>
      <c r="BC975" s="756">
        <v>0</v>
      </c>
      <c r="BD975" s="756">
        <v>0</v>
      </c>
      <c r="BE975" s="767">
        <f t="shared" si="472"/>
        <v>0</v>
      </c>
      <c r="BF975" s="646">
        <f t="shared" si="473"/>
        <v>0</v>
      </c>
      <c r="BG975" s="594"/>
      <c r="BH975" s="705">
        <f t="shared" si="463"/>
        <v>959</v>
      </c>
      <c r="BI975" s="646">
        <f t="shared" si="474"/>
        <v>0</v>
      </c>
      <c r="BJ975" s="594"/>
      <c r="BK975" s="705">
        <f t="shared" si="475"/>
        <v>959</v>
      </c>
      <c r="BL975" s="756">
        <v>0</v>
      </c>
      <c r="BM975" s="756">
        <v>0</v>
      </c>
      <c r="BN975" s="756">
        <v>0</v>
      </c>
      <c r="BO975" s="756">
        <v>0</v>
      </c>
      <c r="BP975" s="756">
        <v>0</v>
      </c>
      <c r="BQ975" s="756">
        <v>0</v>
      </c>
      <c r="BR975" s="756">
        <v>0</v>
      </c>
      <c r="BS975" s="646">
        <f t="shared" si="486"/>
        <v>0</v>
      </c>
      <c r="BT975" s="594"/>
      <c r="BU975" s="705">
        <f t="shared" si="476"/>
        <v>959</v>
      </c>
      <c r="BV975" s="756">
        <v>0</v>
      </c>
      <c r="BW975" s="756">
        <v>0</v>
      </c>
      <c r="BX975" s="756">
        <v>0</v>
      </c>
      <c r="BY975" s="756">
        <v>0</v>
      </c>
      <c r="BZ975" s="756">
        <v>0</v>
      </c>
      <c r="CA975" s="756">
        <v>0</v>
      </c>
      <c r="CB975" s="756">
        <v>0</v>
      </c>
      <c r="CC975" s="646">
        <f t="shared" si="487"/>
        <v>0</v>
      </c>
      <c r="CD975" s="594"/>
      <c r="CE975" s="705">
        <f t="shared" si="464"/>
        <v>959</v>
      </c>
      <c r="CF975" s="756">
        <f t="shared" si="494"/>
        <v>0</v>
      </c>
      <c r="CG975" s="756">
        <f t="shared" si="494"/>
        <v>0</v>
      </c>
      <c r="CH975" s="756">
        <f t="shared" si="494"/>
        <v>0</v>
      </c>
      <c r="CI975" s="756">
        <f t="shared" si="494"/>
        <v>0</v>
      </c>
      <c r="CJ975" s="756">
        <f t="shared" si="494"/>
        <v>0</v>
      </c>
      <c r="CK975" s="756">
        <f t="shared" si="494"/>
        <v>0</v>
      </c>
      <c r="CL975" s="756">
        <f t="shared" si="494"/>
        <v>0</v>
      </c>
      <c r="CM975" s="646">
        <f t="shared" si="488"/>
        <v>0</v>
      </c>
      <c r="CN975" s="594"/>
      <c r="CO975" s="705">
        <f t="shared" si="465"/>
        <v>959</v>
      </c>
      <c r="CP975" s="756">
        <v>0</v>
      </c>
      <c r="CQ975" s="756">
        <v>0</v>
      </c>
      <c r="CR975" s="756">
        <v>0</v>
      </c>
      <c r="CS975" s="756">
        <v>0</v>
      </c>
      <c r="CT975" s="756">
        <v>0</v>
      </c>
      <c r="CU975" s="756">
        <v>0</v>
      </c>
      <c r="CV975" s="756">
        <v>0</v>
      </c>
      <c r="CW975" s="646">
        <f t="shared" si="489"/>
        <v>0</v>
      </c>
      <c r="CX975" s="685"/>
      <c r="CY975" s="705">
        <f t="shared" si="466"/>
        <v>959</v>
      </c>
      <c r="CZ975" s="756">
        <v>0</v>
      </c>
      <c r="DA975" s="756">
        <v>0</v>
      </c>
      <c r="DB975" s="756">
        <v>0</v>
      </c>
      <c r="DC975" s="756">
        <v>0</v>
      </c>
      <c r="DD975" s="756">
        <v>0</v>
      </c>
      <c r="DE975" s="767">
        <f t="shared" si="477"/>
        <v>0</v>
      </c>
      <c r="DF975" s="756">
        <v>0</v>
      </c>
      <c r="DG975" s="756">
        <v>0</v>
      </c>
      <c r="DH975" s="756">
        <v>0</v>
      </c>
      <c r="DI975" s="756">
        <v>0</v>
      </c>
      <c r="DJ975" s="767">
        <f t="shared" si="478"/>
        <v>0</v>
      </c>
      <c r="DK975" s="715">
        <f t="shared" si="479"/>
        <v>0</v>
      </c>
      <c r="DL975" s="685"/>
      <c r="DM975" s="705">
        <f t="shared" si="467"/>
        <v>959</v>
      </c>
      <c r="DN975" s="715">
        <f t="shared" si="480"/>
        <v>0</v>
      </c>
    </row>
    <row r="976" spans="2:118" x14ac:dyDescent="0.25">
      <c r="B976" s="705">
        <v>960</v>
      </c>
      <c r="C976" s="765">
        <f>(1+_xlfn.XLOOKUP(INT((B976-1)/12)+1,'ZC Curve'!$B$8:$B$107,'ZC Curve'!R$8:R$107,,0))^(1/12)-1</f>
        <v>0</v>
      </c>
      <c r="D976" s="766">
        <f t="shared" si="481"/>
        <v>1</v>
      </c>
      <c r="E976" s="685"/>
      <c r="F976" s="705">
        <v>960</v>
      </c>
      <c r="G976" s="756">
        <v>0</v>
      </c>
      <c r="H976" s="756">
        <v>0</v>
      </c>
      <c r="I976" s="756">
        <v>0</v>
      </c>
      <c r="J976" s="756">
        <v>0</v>
      </c>
      <c r="K976" s="756">
        <v>0</v>
      </c>
      <c r="L976" s="756">
        <v>0</v>
      </c>
      <c r="M976" s="756">
        <v>0</v>
      </c>
      <c r="N976" s="646">
        <f t="shared" si="482"/>
        <v>0</v>
      </c>
      <c r="O976" s="594"/>
      <c r="P976" s="705">
        <f t="shared" si="468"/>
        <v>960</v>
      </c>
      <c r="Q976" s="756">
        <v>0</v>
      </c>
      <c r="R976" s="756">
        <v>0</v>
      </c>
      <c r="S976" s="756">
        <v>0</v>
      </c>
      <c r="T976" s="756">
        <v>0</v>
      </c>
      <c r="U976" s="756">
        <v>0</v>
      </c>
      <c r="V976" s="756">
        <v>0</v>
      </c>
      <c r="W976" s="756">
        <v>0</v>
      </c>
      <c r="X976" s="646">
        <f t="shared" si="483"/>
        <v>0</v>
      </c>
      <c r="Y976" s="594"/>
      <c r="Z976" s="705">
        <f t="shared" si="469"/>
        <v>960</v>
      </c>
      <c r="AA976" s="756">
        <f t="shared" si="493"/>
        <v>0</v>
      </c>
      <c r="AB976" s="756">
        <f t="shared" si="493"/>
        <v>0</v>
      </c>
      <c r="AC976" s="756">
        <f t="shared" si="493"/>
        <v>0</v>
      </c>
      <c r="AD976" s="756">
        <f t="shared" si="493"/>
        <v>0</v>
      </c>
      <c r="AE976" s="756">
        <f t="shared" si="493"/>
        <v>0</v>
      </c>
      <c r="AF976" s="756">
        <f t="shared" si="493"/>
        <v>0</v>
      </c>
      <c r="AG976" s="756">
        <f t="shared" si="493"/>
        <v>0</v>
      </c>
      <c r="AH976" s="646">
        <f t="shared" si="484"/>
        <v>0</v>
      </c>
      <c r="AI976" s="594"/>
      <c r="AJ976" s="705">
        <f t="shared" si="470"/>
        <v>960</v>
      </c>
      <c r="AK976" s="756">
        <v>0</v>
      </c>
      <c r="AL976" s="756">
        <v>0</v>
      </c>
      <c r="AM976" s="756">
        <v>0</v>
      </c>
      <c r="AN976" s="756">
        <v>0</v>
      </c>
      <c r="AO976" s="756">
        <v>0</v>
      </c>
      <c r="AP976" s="756">
        <v>0</v>
      </c>
      <c r="AQ976" s="756">
        <v>0</v>
      </c>
      <c r="AR976" s="646">
        <f t="shared" si="485"/>
        <v>0</v>
      </c>
      <c r="AS976" s="594"/>
      <c r="AT976" s="705">
        <f t="shared" si="471"/>
        <v>960</v>
      </c>
      <c r="AU976" s="756">
        <v>0</v>
      </c>
      <c r="AV976" s="756">
        <v>0</v>
      </c>
      <c r="AW976" s="756">
        <v>0</v>
      </c>
      <c r="AX976" s="756">
        <v>0</v>
      </c>
      <c r="AY976" s="756">
        <v>0</v>
      </c>
      <c r="AZ976" s="767">
        <f t="shared" si="490"/>
        <v>0</v>
      </c>
      <c r="BA976" s="756">
        <v>0</v>
      </c>
      <c r="BB976" s="756">
        <v>0</v>
      </c>
      <c r="BC976" s="756">
        <v>0</v>
      </c>
      <c r="BD976" s="756">
        <v>0</v>
      </c>
      <c r="BE976" s="767">
        <f t="shared" si="472"/>
        <v>0</v>
      </c>
      <c r="BF976" s="646">
        <f t="shared" si="473"/>
        <v>0</v>
      </c>
      <c r="BG976" s="594"/>
      <c r="BH976" s="705">
        <f t="shared" si="463"/>
        <v>960</v>
      </c>
      <c r="BI976" s="646">
        <f t="shared" si="474"/>
        <v>0</v>
      </c>
      <c r="BJ976" s="594"/>
      <c r="BK976" s="705">
        <f t="shared" si="475"/>
        <v>960</v>
      </c>
      <c r="BL976" s="756">
        <v>0</v>
      </c>
      <c r="BM976" s="756">
        <v>0</v>
      </c>
      <c r="BN976" s="756">
        <v>0</v>
      </c>
      <c r="BO976" s="756">
        <v>0</v>
      </c>
      <c r="BP976" s="756">
        <v>0</v>
      </c>
      <c r="BQ976" s="756">
        <v>0</v>
      </c>
      <c r="BR976" s="756">
        <v>0</v>
      </c>
      <c r="BS976" s="646">
        <f t="shared" si="486"/>
        <v>0</v>
      </c>
      <c r="BT976" s="594"/>
      <c r="BU976" s="705">
        <f t="shared" si="476"/>
        <v>960</v>
      </c>
      <c r="BV976" s="756">
        <v>0</v>
      </c>
      <c r="BW976" s="756">
        <v>0</v>
      </c>
      <c r="BX976" s="756">
        <v>0</v>
      </c>
      <c r="BY976" s="756">
        <v>0</v>
      </c>
      <c r="BZ976" s="756">
        <v>0</v>
      </c>
      <c r="CA976" s="756">
        <v>0</v>
      </c>
      <c r="CB976" s="756">
        <v>0</v>
      </c>
      <c r="CC976" s="646">
        <f t="shared" si="487"/>
        <v>0</v>
      </c>
      <c r="CD976" s="594"/>
      <c r="CE976" s="705">
        <f t="shared" si="464"/>
        <v>960</v>
      </c>
      <c r="CF976" s="756">
        <f t="shared" si="494"/>
        <v>0</v>
      </c>
      <c r="CG976" s="756">
        <f t="shared" si="494"/>
        <v>0</v>
      </c>
      <c r="CH976" s="756">
        <f t="shared" si="494"/>
        <v>0</v>
      </c>
      <c r="CI976" s="756">
        <f t="shared" si="494"/>
        <v>0</v>
      </c>
      <c r="CJ976" s="756">
        <f t="shared" si="494"/>
        <v>0</v>
      </c>
      <c r="CK976" s="756">
        <f t="shared" si="494"/>
        <v>0</v>
      </c>
      <c r="CL976" s="756">
        <f t="shared" si="494"/>
        <v>0</v>
      </c>
      <c r="CM976" s="646">
        <f t="shared" si="488"/>
        <v>0</v>
      </c>
      <c r="CN976" s="594"/>
      <c r="CO976" s="705">
        <f t="shared" si="465"/>
        <v>960</v>
      </c>
      <c r="CP976" s="756">
        <v>0</v>
      </c>
      <c r="CQ976" s="756">
        <v>0</v>
      </c>
      <c r="CR976" s="756">
        <v>0</v>
      </c>
      <c r="CS976" s="756">
        <v>0</v>
      </c>
      <c r="CT976" s="756">
        <v>0</v>
      </c>
      <c r="CU976" s="756">
        <v>0</v>
      </c>
      <c r="CV976" s="756">
        <v>0</v>
      </c>
      <c r="CW976" s="646">
        <f t="shared" si="489"/>
        <v>0</v>
      </c>
      <c r="CX976" s="685"/>
      <c r="CY976" s="705">
        <f t="shared" si="466"/>
        <v>960</v>
      </c>
      <c r="CZ976" s="756">
        <v>0</v>
      </c>
      <c r="DA976" s="756">
        <v>0</v>
      </c>
      <c r="DB976" s="756">
        <v>0</v>
      </c>
      <c r="DC976" s="756">
        <v>0</v>
      </c>
      <c r="DD976" s="756">
        <v>0</v>
      </c>
      <c r="DE976" s="767">
        <f t="shared" si="477"/>
        <v>0</v>
      </c>
      <c r="DF976" s="756">
        <v>0</v>
      </c>
      <c r="DG976" s="756">
        <v>0</v>
      </c>
      <c r="DH976" s="756">
        <v>0</v>
      </c>
      <c r="DI976" s="756">
        <v>0</v>
      </c>
      <c r="DJ976" s="767">
        <f t="shared" si="478"/>
        <v>0</v>
      </c>
      <c r="DK976" s="715">
        <f t="shared" si="479"/>
        <v>0</v>
      </c>
      <c r="DL976" s="685"/>
      <c r="DM976" s="705">
        <f t="shared" si="467"/>
        <v>960</v>
      </c>
      <c r="DN976" s="715">
        <f t="shared" si="480"/>
        <v>0</v>
      </c>
    </row>
    <row r="977" spans="2:118" x14ac:dyDescent="0.25">
      <c r="B977" s="705">
        <v>961</v>
      </c>
      <c r="C977" s="765">
        <f>(1+_xlfn.XLOOKUP(INT((B977-1)/12)+1,'ZC Curve'!$B$8:$B$107,'ZC Curve'!R$8:R$107,,0))^(1/12)-1</f>
        <v>0</v>
      </c>
      <c r="D977" s="766">
        <f t="shared" si="481"/>
        <v>1</v>
      </c>
      <c r="E977" s="685"/>
      <c r="F977" s="705">
        <v>961</v>
      </c>
      <c r="G977" s="756">
        <v>0</v>
      </c>
      <c r="H977" s="756">
        <v>0</v>
      </c>
      <c r="I977" s="756">
        <v>0</v>
      </c>
      <c r="J977" s="756">
        <v>0</v>
      </c>
      <c r="K977" s="756">
        <v>0</v>
      </c>
      <c r="L977" s="756">
        <v>0</v>
      </c>
      <c r="M977" s="756">
        <v>0</v>
      </c>
      <c r="N977" s="646">
        <f t="shared" si="482"/>
        <v>0</v>
      </c>
      <c r="O977" s="594"/>
      <c r="P977" s="705">
        <f t="shared" si="468"/>
        <v>961</v>
      </c>
      <c r="Q977" s="756">
        <v>0</v>
      </c>
      <c r="R977" s="756">
        <v>0</v>
      </c>
      <c r="S977" s="756">
        <v>0</v>
      </c>
      <c r="T977" s="756">
        <v>0</v>
      </c>
      <c r="U977" s="756">
        <v>0</v>
      </c>
      <c r="V977" s="756">
        <v>0</v>
      </c>
      <c r="W977" s="756">
        <v>0</v>
      </c>
      <c r="X977" s="646">
        <f t="shared" si="483"/>
        <v>0</v>
      </c>
      <c r="Y977" s="594"/>
      <c r="Z977" s="705">
        <f t="shared" si="469"/>
        <v>961</v>
      </c>
      <c r="AA977" s="756">
        <f t="shared" si="493"/>
        <v>0</v>
      </c>
      <c r="AB977" s="756">
        <f t="shared" si="493"/>
        <v>0</v>
      </c>
      <c r="AC977" s="756">
        <f t="shared" si="493"/>
        <v>0</v>
      </c>
      <c r="AD977" s="756">
        <f t="shared" si="493"/>
        <v>0</v>
      </c>
      <c r="AE977" s="756">
        <f t="shared" si="493"/>
        <v>0</v>
      </c>
      <c r="AF977" s="756">
        <f t="shared" si="493"/>
        <v>0</v>
      </c>
      <c r="AG977" s="756">
        <f t="shared" si="493"/>
        <v>0</v>
      </c>
      <c r="AH977" s="646">
        <f t="shared" si="484"/>
        <v>0</v>
      </c>
      <c r="AI977" s="594"/>
      <c r="AJ977" s="705">
        <f t="shared" si="470"/>
        <v>961</v>
      </c>
      <c r="AK977" s="756">
        <v>0</v>
      </c>
      <c r="AL977" s="756">
        <v>0</v>
      </c>
      <c r="AM977" s="756">
        <v>0</v>
      </c>
      <c r="AN977" s="756">
        <v>0</v>
      </c>
      <c r="AO977" s="756">
        <v>0</v>
      </c>
      <c r="AP977" s="756">
        <v>0</v>
      </c>
      <c r="AQ977" s="756">
        <v>0</v>
      </c>
      <c r="AR977" s="646">
        <f t="shared" si="485"/>
        <v>0</v>
      </c>
      <c r="AS977" s="594"/>
      <c r="AT977" s="705">
        <f t="shared" si="471"/>
        <v>961</v>
      </c>
      <c r="AU977" s="756">
        <v>0</v>
      </c>
      <c r="AV977" s="756">
        <v>0</v>
      </c>
      <c r="AW977" s="756">
        <v>0</v>
      </c>
      <c r="AX977" s="756">
        <v>0</v>
      </c>
      <c r="AY977" s="756">
        <v>0</v>
      </c>
      <c r="AZ977" s="767">
        <f t="shared" si="490"/>
        <v>0</v>
      </c>
      <c r="BA977" s="756">
        <v>0</v>
      </c>
      <c r="BB977" s="756">
        <v>0</v>
      </c>
      <c r="BC977" s="756">
        <v>0</v>
      </c>
      <c r="BD977" s="756">
        <v>0</v>
      </c>
      <c r="BE977" s="767">
        <f t="shared" si="472"/>
        <v>0</v>
      </c>
      <c r="BF977" s="646">
        <f t="shared" si="473"/>
        <v>0</v>
      </c>
      <c r="BG977" s="594"/>
      <c r="BH977" s="705">
        <f t="shared" ref="BH977:BH1040" si="495">F977</f>
        <v>961</v>
      </c>
      <c r="BI977" s="646">
        <f t="shared" si="474"/>
        <v>0</v>
      </c>
      <c r="BJ977" s="594"/>
      <c r="BK977" s="705">
        <f t="shared" si="475"/>
        <v>961</v>
      </c>
      <c r="BL977" s="756">
        <v>0</v>
      </c>
      <c r="BM977" s="756">
        <v>0</v>
      </c>
      <c r="BN977" s="756">
        <v>0</v>
      </c>
      <c r="BO977" s="756">
        <v>0</v>
      </c>
      <c r="BP977" s="756">
        <v>0</v>
      </c>
      <c r="BQ977" s="756">
        <v>0</v>
      </c>
      <c r="BR977" s="756">
        <v>0</v>
      </c>
      <c r="BS977" s="646">
        <f t="shared" si="486"/>
        <v>0</v>
      </c>
      <c r="BT977" s="594"/>
      <c r="BU977" s="705">
        <f t="shared" si="476"/>
        <v>961</v>
      </c>
      <c r="BV977" s="756">
        <v>0</v>
      </c>
      <c r="BW977" s="756">
        <v>0</v>
      </c>
      <c r="BX977" s="756">
        <v>0</v>
      </c>
      <c r="BY977" s="756">
        <v>0</v>
      </c>
      <c r="BZ977" s="756">
        <v>0</v>
      </c>
      <c r="CA977" s="756">
        <v>0</v>
      </c>
      <c r="CB977" s="756">
        <v>0</v>
      </c>
      <c r="CC977" s="646">
        <f t="shared" si="487"/>
        <v>0</v>
      </c>
      <c r="CD977" s="594"/>
      <c r="CE977" s="705">
        <f t="shared" ref="CE977:CE1040" si="496">F977</f>
        <v>961</v>
      </c>
      <c r="CF977" s="756">
        <f t="shared" si="494"/>
        <v>0</v>
      </c>
      <c r="CG977" s="756">
        <f t="shared" si="494"/>
        <v>0</v>
      </c>
      <c r="CH977" s="756">
        <f t="shared" si="494"/>
        <v>0</v>
      </c>
      <c r="CI977" s="756">
        <f t="shared" si="494"/>
        <v>0</v>
      </c>
      <c r="CJ977" s="756">
        <f t="shared" si="494"/>
        <v>0</v>
      </c>
      <c r="CK977" s="756">
        <f t="shared" si="494"/>
        <v>0</v>
      </c>
      <c r="CL977" s="756">
        <f t="shared" si="494"/>
        <v>0</v>
      </c>
      <c r="CM977" s="646">
        <f t="shared" si="488"/>
        <v>0</v>
      </c>
      <c r="CN977" s="594"/>
      <c r="CO977" s="705">
        <f t="shared" ref="CO977:CO1040" si="497">F977</f>
        <v>961</v>
      </c>
      <c r="CP977" s="756">
        <v>0</v>
      </c>
      <c r="CQ977" s="756">
        <v>0</v>
      </c>
      <c r="CR977" s="756">
        <v>0</v>
      </c>
      <c r="CS977" s="756">
        <v>0</v>
      </c>
      <c r="CT977" s="756">
        <v>0</v>
      </c>
      <c r="CU977" s="756">
        <v>0</v>
      </c>
      <c r="CV977" s="756">
        <v>0</v>
      </c>
      <c r="CW977" s="646">
        <f t="shared" si="489"/>
        <v>0</v>
      </c>
      <c r="CX977" s="685"/>
      <c r="CY977" s="705">
        <f t="shared" ref="CY977:CY1040" si="498">F977</f>
        <v>961</v>
      </c>
      <c r="CZ977" s="756">
        <v>0</v>
      </c>
      <c r="DA977" s="756">
        <v>0</v>
      </c>
      <c r="DB977" s="756">
        <v>0</v>
      </c>
      <c r="DC977" s="756">
        <v>0</v>
      </c>
      <c r="DD977" s="756">
        <v>0</v>
      </c>
      <c r="DE977" s="767">
        <f t="shared" si="477"/>
        <v>0</v>
      </c>
      <c r="DF977" s="756">
        <v>0</v>
      </c>
      <c r="DG977" s="756">
        <v>0</v>
      </c>
      <c r="DH977" s="756">
        <v>0</v>
      </c>
      <c r="DI977" s="756">
        <v>0</v>
      </c>
      <c r="DJ977" s="767">
        <f t="shared" si="478"/>
        <v>0</v>
      </c>
      <c r="DK977" s="715">
        <f t="shared" si="479"/>
        <v>0</v>
      </c>
      <c r="DL977" s="685"/>
      <c r="DM977" s="705">
        <f t="shared" ref="DM977:DM1040" si="499">F977</f>
        <v>961</v>
      </c>
      <c r="DN977" s="715">
        <f t="shared" si="480"/>
        <v>0</v>
      </c>
    </row>
    <row r="978" spans="2:118" x14ac:dyDescent="0.25">
      <c r="B978" s="705">
        <v>962</v>
      </c>
      <c r="C978" s="765">
        <f>(1+_xlfn.XLOOKUP(INT((B978-1)/12)+1,'ZC Curve'!$B$8:$B$107,'ZC Curve'!R$8:R$107,,0))^(1/12)-1</f>
        <v>0</v>
      </c>
      <c r="D978" s="766">
        <f t="shared" si="481"/>
        <v>1</v>
      </c>
      <c r="E978" s="685"/>
      <c r="F978" s="705">
        <v>962</v>
      </c>
      <c r="G978" s="756">
        <v>0</v>
      </c>
      <c r="H978" s="756">
        <v>0</v>
      </c>
      <c r="I978" s="756">
        <v>0</v>
      </c>
      <c r="J978" s="756">
        <v>0</v>
      </c>
      <c r="K978" s="756">
        <v>0</v>
      </c>
      <c r="L978" s="756">
        <v>0</v>
      </c>
      <c r="M978" s="756">
        <v>0</v>
      </c>
      <c r="N978" s="646">
        <f t="shared" si="482"/>
        <v>0</v>
      </c>
      <c r="O978" s="594"/>
      <c r="P978" s="705">
        <f t="shared" ref="P978:P1041" si="500">F978</f>
        <v>962</v>
      </c>
      <c r="Q978" s="756">
        <v>0</v>
      </c>
      <c r="R978" s="756">
        <v>0</v>
      </c>
      <c r="S978" s="756">
        <v>0</v>
      </c>
      <c r="T978" s="756">
        <v>0</v>
      </c>
      <c r="U978" s="756">
        <v>0</v>
      </c>
      <c r="V978" s="756">
        <v>0</v>
      </c>
      <c r="W978" s="756">
        <v>0</v>
      </c>
      <c r="X978" s="646">
        <f t="shared" si="483"/>
        <v>0</v>
      </c>
      <c r="Y978" s="594"/>
      <c r="Z978" s="705">
        <f t="shared" ref="Z978:Z1041" si="501">P978</f>
        <v>962</v>
      </c>
      <c r="AA978" s="756">
        <f t="shared" si="493"/>
        <v>0</v>
      </c>
      <c r="AB978" s="756">
        <f t="shared" si="493"/>
        <v>0</v>
      </c>
      <c r="AC978" s="756">
        <f t="shared" si="493"/>
        <v>0</v>
      </c>
      <c r="AD978" s="756">
        <f t="shared" si="493"/>
        <v>0</v>
      </c>
      <c r="AE978" s="756">
        <f t="shared" si="493"/>
        <v>0</v>
      </c>
      <c r="AF978" s="756">
        <f t="shared" si="493"/>
        <v>0</v>
      </c>
      <c r="AG978" s="756">
        <f t="shared" si="493"/>
        <v>0</v>
      </c>
      <c r="AH978" s="646">
        <f t="shared" si="484"/>
        <v>0</v>
      </c>
      <c r="AI978" s="594"/>
      <c r="AJ978" s="705">
        <f t="shared" ref="AJ978:AJ1041" si="502">F978</f>
        <v>962</v>
      </c>
      <c r="AK978" s="756">
        <v>0</v>
      </c>
      <c r="AL978" s="756">
        <v>0</v>
      </c>
      <c r="AM978" s="756">
        <v>0</v>
      </c>
      <c r="AN978" s="756">
        <v>0</v>
      </c>
      <c r="AO978" s="756">
        <v>0</v>
      </c>
      <c r="AP978" s="756">
        <v>0</v>
      </c>
      <c r="AQ978" s="756">
        <v>0</v>
      </c>
      <c r="AR978" s="646">
        <f t="shared" si="485"/>
        <v>0</v>
      </c>
      <c r="AS978" s="594"/>
      <c r="AT978" s="705">
        <f t="shared" ref="AT978:AT1041" si="503">F978</f>
        <v>962</v>
      </c>
      <c r="AU978" s="756">
        <v>0</v>
      </c>
      <c r="AV978" s="756">
        <v>0</v>
      </c>
      <c r="AW978" s="756">
        <v>0</v>
      </c>
      <c r="AX978" s="756">
        <v>0</v>
      </c>
      <c r="AY978" s="756">
        <v>0</v>
      </c>
      <c r="AZ978" s="767">
        <f t="shared" si="490"/>
        <v>0</v>
      </c>
      <c r="BA978" s="756">
        <v>0</v>
      </c>
      <c r="BB978" s="756">
        <v>0</v>
      </c>
      <c r="BC978" s="756">
        <v>0</v>
      </c>
      <c r="BD978" s="756">
        <v>0</v>
      </c>
      <c r="BE978" s="767">
        <f t="shared" ref="BE978:BE1041" si="504">SUM(BA978:BD978)</f>
        <v>0</v>
      </c>
      <c r="BF978" s="646">
        <f t="shared" ref="BF978:BF1041" si="505">BE978-AZ978</f>
        <v>0</v>
      </c>
      <c r="BG978" s="594"/>
      <c r="BH978" s="705">
        <f t="shared" si="495"/>
        <v>962</v>
      </c>
      <c r="BI978" s="646">
        <f t="shared" ref="BI978:BI1041" si="506">BF978+AR978+AH978</f>
        <v>0</v>
      </c>
      <c r="BJ978" s="594"/>
      <c r="BK978" s="705">
        <f t="shared" ref="BK978:BK1041" si="507">F978</f>
        <v>962</v>
      </c>
      <c r="BL978" s="756">
        <v>0</v>
      </c>
      <c r="BM978" s="756">
        <v>0</v>
      </c>
      <c r="BN978" s="756">
        <v>0</v>
      </c>
      <c r="BO978" s="756">
        <v>0</v>
      </c>
      <c r="BP978" s="756">
        <v>0</v>
      </c>
      <c r="BQ978" s="756">
        <v>0</v>
      </c>
      <c r="BR978" s="756">
        <v>0</v>
      </c>
      <c r="BS978" s="646">
        <f t="shared" si="486"/>
        <v>0</v>
      </c>
      <c r="BT978" s="594"/>
      <c r="BU978" s="705">
        <f t="shared" ref="BU978:BU1041" si="508">F978</f>
        <v>962</v>
      </c>
      <c r="BV978" s="756">
        <v>0</v>
      </c>
      <c r="BW978" s="756">
        <v>0</v>
      </c>
      <c r="BX978" s="756">
        <v>0</v>
      </c>
      <c r="BY978" s="756">
        <v>0</v>
      </c>
      <c r="BZ978" s="756">
        <v>0</v>
      </c>
      <c r="CA978" s="756">
        <v>0</v>
      </c>
      <c r="CB978" s="756">
        <v>0</v>
      </c>
      <c r="CC978" s="646">
        <f t="shared" si="487"/>
        <v>0</v>
      </c>
      <c r="CD978" s="594"/>
      <c r="CE978" s="705">
        <f t="shared" si="496"/>
        <v>962</v>
      </c>
      <c r="CF978" s="756">
        <f t="shared" si="494"/>
        <v>0</v>
      </c>
      <c r="CG978" s="756">
        <f t="shared" si="494"/>
        <v>0</v>
      </c>
      <c r="CH978" s="756">
        <f t="shared" si="494"/>
        <v>0</v>
      </c>
      <c r="CI978" s="756">
        <f t="shared" si="494"/>
        <v>0</v>
      </c>
      <c r="CJ978" s="756">
        <f t="shared" si="494"/>
        <v>0</v>
      </c>
      <c r="CK978" s="756">
        <f t="shared" si="494"/>
        <v>0</v>
      </c>
      <c r="CL978" s="756">
        <f t="shared" si="494"/>
        <v>0</v>
      </c>
      <c r="CM978" s="646">
        <f t="shared" si="488"/>
        <v>0</v>
      </c>
      <c r="CN978" s="594"/>
      <c r="CO978" s="705">
        <f t="shared" si="497"/>
        <v>962</v>
      </c>
      <c r="CP978" s="756">
        <v>0</v>
      </c>
      <c r="CQ978" s="756">
        <v>0</v>
      </c>
      <c r="CR978" s="756">
        <v>0</v>
      </c>
      <c r="CS978" s="756">
        <v>0</v>
      </c>
      <c r="CT978" s="756">
        <v>0</v>
      </c>
      <c r="CU978" s="756">
        <v>0</v>
      </c>
      <c r="CV978" s="756">
        <v>0</v>
      </c>
      <c r="CW978" s="646">
        <f t="shared" si="489"/>
        <v>0</v>
      </c>
      <c r="CX978" s="685"/>
      <c r="CY978" s="705">
        <f t="shared" si="498"/>
        <v>962</v>
      </c>
      <c r="CZ978" s="756">
        <v>0</v>
      </c>
      <c r="DA978" s="756">
        <v>0</v>
      </c>
      <c r="DB978" s="756">
        <v>0</v>
      </c>
      <c r="DC978" s="756">
        <v>0</v>
      </c>
      <c r="DD978" s="756">
        <v>0</v>
      </c>
      <c r="DE978" s="767">
        <f t="shared" ref="DE978:DE1041" si="509">SUM(CZ978:DD978)</f>
        <v>0</v>
      </c>
      <c r="DF978" s="756">
        <v>0</v>
      </c>
      <c r="DG978" s="756">
        <v>0</v>
      </c>
      <c r="DH978" s="756">
        <v>0</v>
      </c>
      <c r="DI978" s="756">
        <v>0</v>
      </c>
      <c r="DJ978" s="767">
        <f t="shared" ref="DJ978:DJ1041" si="510">SUM(DF978:DI978)</f>
        <v>0</v>
      </c>
      <c r="DK978" s="715">
        <f t="shared" ref="DK978:DK1041" si="511">DJ978-DE978</f>
        <v>0</v>
      </c>
      <c r="DL978" s="685"/>
      <c r="DM978" s="705">
        <f t="shared" si="499"/>
        <v>962</v>
      </c>
      <c r="DN978" s="715">
        <f t="shared" ref="DN978:DN1041" si="512">DK978+CW978+CM978</f>
        <v>0</v>
      </c>
    </row>
    <row r="979" spans="2:118" x14ac:dyDescent="0.25">
      <c r="B979" s="705">
        <v>963</v>
      </c>
      <c r="C979" s="765">
        <f>(1+_xlfn.XLOOKUP(INT((B979-1)/12)+1,'ZC Curve'!$B$8:$B$107,'ZC Curve'!R$8:R$107,,0))^(1/12)-1</f>
        <v>0</v>
      </c>
      <c r="D979" s="766">
        <f t="shared" ref="D979:D1042" si="513">D978/(1+C979)</f>
        <v>1</v>
      </c>
      <c r="E979" s="685"/>
      <c r="F979" s="705">
        <v>963</v>
      </c>
      <c r="G979" s="756">
        <v>0</v>
      </c>
      <c r="H979" s="756">
        <v>0</v>
      </c>
      <c r="I979" s="756">
        <v>0</v>
      </c>
      <c r="J979" s="756">
        <v>0</v>
      </c>
      <c r="K979" s="756">
        <v>0</v>
      </c>
      <c r="L979" s="756">
        <v>0</v>
      </c>
      <c r="M979" s="756">
        <v>0</v>
      </c>
      <c r="N979" s="646">
        <f t="shared" ref="N979:N1042" si="514">SUM(H979:L979)-G979-M979</f>
        <v>0</v>
      </c>
      <c r="O979" s="594"/>
      <c r="P979" s="705">
        <f t="shared" si="500"/>
        <v>963</v>
      </c>
      <c r="Q979" s="756">
        <v>0</v>
      </c>
      <c r="R979" s="756">
        <v>0</v>
      </c>
      <c r="S979" s="756">
        <v>0</v>
      </c>
      <c r="T979" s="756">
        <v>0</v>
      </c>
      <c r="U979" s="756">
        <v>0</v>
      </c>
      <c r="V979" s="756">
        <v>0</v>
      </c>
      <c r="W979" s="756">
        <v>0</v>
      </c>
      <c r="X979" s="646">
        <f t="shared" ref="X979:X1042" si="515">SUM(R979:V979)-Q979-W979</f>
        <v>0</v>
      </c>
      <c r="Y979" s="594"/>
      <c r="Z979" s="705">
        <f t="shared" si="501"/>
        <v>963</v>
      </c>
      <c r="AA979" s="756">
        <f t="shared" si="493"/>
        <v>0</v>
      </c>
      <c r="AB979" s="756">
        <f t="shared" si="493"/>
        <v>0</v>
      </c>
      <c r="AC979" s="756">
        <f t="shared" si="493"/>
        <v>0</v>
      </c>
      <c r="AD979" s="756">
        <f t="shared" si="493"/>
        <v>0</v>
      </c>
      <c r="AE979" s="756">
        <f t="shared" si="493"/>
        <v>0</v>
      </c>
      <c r="AF979" s="756">
        <f t="shared" si="493"/>
        <v>0</v>
      </c>
      <c r="AG979" s="756">
        <f t="shared" si="493"/>
        <v>0</v>
      </c>
      <c r="AH979" s="646">
        <f t="shared" ref="AH979:AH1042" si="516">SUM(AB979:AF979)-AA979-AG979</f>
        <v>0</v>
      </c>
      <c r="AI979" s="594"/>
      <c r="AJ979" s="705">
        <f t="shared" si="502"/>
        <v>963</v>
      </c>
      <c r="AK979" s="756">
        <v>0</v>
      </c>
      <c r="AL979" s="756">
        <v>0</v>
      </c>
      <c r="AM979" s="756">
        <v>0</v>
      </c>
      <c r="AN979" s="756">
        <v>0</v>
      </c>
      <c r="AO979" s="756">
        <v>0</v>
      </c>
      <c r="AP979" s="756">
        <v>0</v>
      </c>
      <c r="AQ979" s="756">
        <v>0</v>
      </c>
      <c r="AR979" s="646">
        <f t="shared" ref="AR979:AR1042" si="517">SUM(AL979:AP979)-AK979-AQ979</f>
        <v>0</v>
      </c>
      <c r="AS979" s="594"/>
      <c r="AT979" s="705">
        <f t="shared" si="503"/>
        <v>963</v>
      </c>
      <c r="AU979" s="756">
        <v>0</v>
      </c>
      <c r="AV979" s="756">
        <v>0</v>
      </c>
      <c r="AW979" s="756">
        <v>0</v>
      </c>
      <c r="AX979" s="756">
        <v>0</v>
      </c>
      <c r="AY979" s="756">
        <v>0</v>
      </c>
      <c r="AZ979" s="767">
        <f t="shared" si="490"/>
        <v>0</v>
      </c>
      <c r="BA979" s="756">
        <v>0</v>
      </c>
      <c r="BB979" s="756">
        <v>0</v>
      </c>
      <c r="BC979" s="756">
        <v>0</v>
      </c>
      <c r="BD979" s="756">
        <v>0</v>
      </c>
      <c r="BE979" s="767">
        <f t="shared" si="504"/>
        <v>0</v>
      </c>
      <c r="BF979" s="646">
        <f t="shared" si="505"/>
        <v>0</v>
      </c>
      <c r="BG979" s="594"/>
      <c r="BH979" s="705">
        <f t="shared" si="495"/>
        <v>963</v>
      </c>
      <c r="BI979" s="646">
        <f t="shared" si="506"/>
        <v>0</v>
      </c>
      <c r="BJ979" s="594"/>
      <c r="BK979" s="705">
        <f t="shared" si="507"/>
        <v>963</v>
      </c>
      <c r="BL979" s="756">
        <v>0</v>
      </c>
      <c r="BM979" s="756">
        <v>0</v>
      </c>
      <c r="BN979" s="756">
        <v>0</v>
      </c>
      <c r="BO979" s="756">
        <v>0</v>
      </c>
      <c r="BP979" s="756">
        <v>0</v>
      </c>
      <c r="BQ979" s="756">
        <v>0</v>
      </c>
      <c r="BR979" s="756">
        <v>0</v>
      </c>
      <c r="BS979" s="646">
        <f t="shared" ref="BS979:BS1042" si="518">SUM(BM979:BQ979)-BL979-BR979</f>
        <v>0</v>
      </c>
      <c r="BT979" s="594"/>
      <c r="BU979" s="705">
        <f t="shared" si="508"/>
        <v>963</v>
      </c>
      <c r="BV979" s="756">
        <v>0</v>
      </c>
      <c r="BW979" s="756">
        <v>0</v>
      </c>
      <c r="BX979" s="756">
        <v>0</v>
      </c>
      <c r="BY979" s="756">
        <v>0</v>
      </c>
      <c r="BZ979" s="756">
        <v>0</v>
      </c>
      <c r="CA979" s="756">
        <v>0</v>
      </c>
      <c r="CB979" s="756">
        <v>0</v>
      </c>
      <c r="CC979" s="646">
        <f t="shared" ref="CC979:CC1042" si="519">SUM(BW979:CA979)-BV979-CB979</f>
        <v>0</v>
      </c>
      <c r="CD979" s="594"/>
      <c r="CE979" s="705">
        <f t="shared" si="496"/>
        <v>963</v>
      </c>
      <c r="CF979" s="756">
        <f t="shared" si="494"/>
        <v>0</v>
      </c>
      <c r="CG979" s="756">
        <f t="shared" si="494"/>
        <v>0</v>
      </c>
      <c r="CH979" s="756">
        <f t="shared" si="494"/>
        <v>0</v>
      </c>
      <c r="CI979" s="756">
        <f t="shared" si="494"/>
        <v>0</v>
      </c>
      <c r="CJ979" s="756">
        <f t="shared" si="494"/>
        <v>0</v>
      </c>
      <c r="CK979" s="756">
        <f t="shared" si="494"/>
        <v>0</v>
      </c>
      <c r="CL979" s="756">
        <f t="shared" si="494"/>
        <v>0</v>
      </c>
      <c r="CM979" s="646">
        <f t="shared" ref="CM979:CM1042" si="520">SUM(CG979:CK979)-CF979-CL979</f>
        <v>0</v>
      </c>
      <c r="CN979" s="594"/>
      <c r="CO979" s="705">
        <f t="shared" si="497"/>
        <v>963</v>
      </c>
      <c r="CP979" s="756">
        <v>0</v>
      </c>
      <c r="CQ979" s="756">
        <v>0</v>
      </c>
      <c r="CR979" s="756">
        <v>0</v>
      </c>
      <c r="CS979" s="756">
        <v>0</v>
      </c>
      <c r="CT979" s="756">
        <v>0</v>
      </c>
      <c r="CU979" s="756">
        <v>0</v>
      </c>
      <c r="CV979" s="756">
        <v>0</v>
      </c>
      <c r="CW979" s="646">
        <f t="shared" ref="CW979:CW1042" si="521">SUM(CQ979:CU979)-CP979-CV979</f>
        <v>0</v>
      </c>
      <c r="CX979" s="685"/>
      <c r="CY979" s="705">
        <f t="shared" si="498"/>
        <v>963</v>
      </c>
      <c r="CZ979" s="756">
        <v>0</v>
      </c>
      <c r="DA979" s="756">
        <v>0</v>
      </c>
      <c r="DB979" s="756">
        <v>0</v>
      </c>
      <c r="DC979" s="756">
        <v>0</v>
      </c>
      <c r="DD979" s="756">
        <v>0</v>
      </c>
      <c r="DE979" s="767">
        <f t="shared" si="509"/>
        <v>0</v>
      </c>
      <c r="DF979" s="756">
        <v>0</v>
      </c>
      <c r="DG979" s="756">
        <v>0</v>
      </c>
      <c r="DH979" s="756">
        <v>0</v>
      </c>
      <c r="DI979" s="756">
        <v>0</v>
      </c>
      <c r="DJ979" s="767">
        <f t="shared" si="510"/>
        <v>0</v>
      </c>
      <c r="DK979" s="715">
        <f t="shared" si="511"/>
        <v>0</v>
      </c>
      <c r="DL979" s="685"/>
      <c r="DM979" s="705">
        <f t="shared" si="499"/>
        <v>963</v>
      </c>
      <c r="DN979" s="715">
        <f t="shared" si="512"/>
        <v>0</v>
      </c>
    </row>
    <row r="980" spans="2:118" x14ac:dyDescent="0.25">
      <c r="B980" s="705">
        <v>964</v>
      </c>
      <c r="C980" s="765">
        <f>(1+_xlfn.XLOOKUP(INT((B980-1)/12)+1,'ZC Curve'!$B$8:$B$107,'ZC Curve'!R$8:R$107,,0))^(1/12)-1</f>
        <v>0</v>
      </c>
      <c r="D980" s="766">
        <f t="shared" si="513"/>
        <v>1</v>
      </c>
      <c r="E980" s="685"/>
      <c r="F980" s="705">
        <v>964</v>
      </c>
      <c r="G980" s="756">
        <v>0</v>
      </c>
      <c r="H980" s="756">
        <v>0</v>
      </c>
      <c r="I980" s="756">
        <v>0</v>
      </c>
      <c r="J980" s="756">
        <v>0</v>
      </c>
      <c r="K980" s="756">
        <v>0</v>
      </c>
      <c r="L980" s="756">
        <v>0</v>
      </c>
      <c r="M980" s="756">
        <v>0</v>
      </c>
      <c r="N980" s="646">
        <f t="shared" si="514"/>
        <v>0</v>
      </c>
      <c r="O980" s="594"/>
      <c r="P980" s="705">
        <f t="shared" si="500"/>
        <v>964</v>
      </c>
      <c r="Q980" s="756">
        <v>0</v>
      </c>
      <c r="R980" s="756">
        <v>0</v>
      </c>
      <c r="S980" s="756">
        <v>0</v>
      </c>
      <c r="T980" s="756">
        <v>0</v>
      </c>
      <c r="U980" s="756">
        <v>0</v>
      </c>
      <c r="V980" s="756">
        <v>0</v>
      </c>
      <c r="W980" s="756">
        <v>0</v>
      </c>
      <c r="X980" s="646">
        <f t="shared" si="515"/>
        <v>0</v>
      </c>
      <c r="Y980" s="594"/>
      <c r="Z980" s="705">
        <f t="shared" si="501"/>
        <v>964</v>
      </c>
      <c r="AA980" s="756">
        <f t="shared" si="493"/>
        <v>0</v>
      </c>
      <c r="AB980" s="756">
        <f t="shared" si="493"/>
        <v>0</v>
      </c>
      <c r="AC980" s="756">
        <f t="shared" si="493"/>
        <v>0</v>
      </c>
      <c r="AD980" s="756">
        <f t="shared" si="493"/>
        <v>0</v>
      </c>
      <c r="AE980" s="756">
        <f t="shared" si="493"/>
        <v>0</v>
      </c>
      <c r="AF980" s="756">
        <f t="shared" si="493"/>
        <v>0</v>
      </c>
      <c r="AG980" s="756">
        <f t="shared" si="493"/>
        <v>0</v>
      </c>
      <c r="AH980" s="646">
        <f t="shared" si="516"/>
        <v>0</v>
      </c>
      <c r="AI980" s="594"/>
      <c r="AJ980" s="705">
        <f t="shared" si="502"/>
        <v>964</v>
      </c>
      <c r="AK980" s="756">
        <v>0</v>
      </c>
      <c r="AL980" s="756">
        <v>0</v>
      </c>
      <c r="AM980" s="756">
        <v>0</v>
      </c>
      <c r="AN980" s="756">
        <v>0</v>
      </c>
      <c r="AO980" s="756">
        <v>0</v>
      </c>
      <c r="AP980" s="756">
        <v>0</v>
      </c>
      <c r="AQ980" s="756">
        <v>0</v>
      </c>
      <c r="AR980" s="646">
        <f t="shared" si="517"/>
        <v>0</v>
      </c>
      <c r="AS980" s="594"/>
      <c r="AT980" s="705">
        <f t="shared" si="503"/>
        <v>964</v>
      </c>
      <c r="AU980" s="756">
        <v>0</v>
      </c>
      <c r="AV980" s="756">
        <v>0</v>
      </c>
      <c r="AW980" s="756">
        <v>0</v>
      </c>
      <c r="AX980" s="756">
        <v>0</v>
      </c>
      <c r="AY980" s="756">
        <v>0</v>
      </c>
      <c r="AZ980" s="767">
        <f t="shared" si="490"/>
        <v>0</v>
      </c>
      <c r="BA980" s="756">
        <v>0</v>
      </c>
      <c r="BB980" s="756">
        <v>0</v>
      </c>
      <c r="BC980" s="756">
        <v>0</v>
      </c>
      <c r="BD980" s="756">
        <v>0</v>
      </c>
      <c r="BE980" s="767">
        <f t="shared" si="504"/>
        <v>0</v>
      </c>
      <c r="BF980" s="646">
        <f t="shared" si="505"/>
        <v>0</v>
      </c>
      <c r="BG980" s="594"/>
      <c r="BH980" s="705">
        <f t="shared" si="495"/>
        <v>964</v>
      </c>
      <c r="BI980" s="646">
        <f t="shared" si="506"/>
        <v>0</v>
      </c>
      <c r="BJ980" s="594"/>
      <c r="BK980" s="705">
        <f t="shared" si="507"/>
        <v>964</v>
      </c>
      <c r="BL980" s="756">
        <v>0</v>
      </c>
      <c r="BM980" s="756">
        <v>0</v>
      </c>
      <c r="BN980" s="756">
        <v>0</v>
      </c>
      <c r="BO980" s="756">
        <v>0</v>
      </c>
      <c r="BP980" s="756">
        <v>0</v>
      </c>
      <c r="BQ980" s="756">
        <v>0</v>
      </c>
      <c r="BR980" s="756">
        <v>0</v>
      </c>
      <c r="BS980" s="646">
        <f t="shared" si="518"/>
        <v>0</v>
      </c>
      <c r="BT980" s="594"/>
      <c r="BU980" s="705">
        <f t="shared" si="508"/>
        <v>964</v>
      </c>
      <c r="BV980" s="756">
        <v>0</v>
      </c>
      <c r="BW980" s="756">
        <v>0</v>
      </c>
      <c r="BX980" s="756">
        <v>0</v>
      </c>
      <c r="BY980" s="756">
        <v>0</v>
      </c>
      <c r="BZ980" s="756">
        <v>0</v>
      </c>
      <c r="CA980" s="756">
        <v>0</v>
      </c>
      <c r="CB980" s="756">
        <v>0</v>
      </c>
      <c r="CC980" s="646">
        <f t="shared" si="519"/>
        <v>0</v>
      </c>
      <c r="CD980" s="594"/>
      <c r="CE980" s="705">
        <f t="shared" si="496"/>
        <v>964</v>
      </c>
      <c r="CF980" s="756">
        <f t="shared" si="494"/>
        <v>0</v>
      </c>
      <c r="CG980" s="756">
        <f t="shared" si="494"/>
        <v>0</v>
      </c>
      <c r="CH980" s="756">
        <f t="shared" si="494"/>
        <v>0</v>
      </c>
      <c r="CI980" s="756">
        <f t="shared" si="494"/>
        <v>0</v>
      </c>
      <c r="CJ980" s="756">
        <f t="shared" si="494"/>
        <v>0</v>
      </c>
      <c r="CK980" s="756">
        <f t="shared" si="494"/>
        <v>0</v>
      </c>
      <c r="CL980" s="756">
        <f t="shared" si="494"/>
        <v>0</v>
      </c>
      <c r="CM980" s="646">
        <f t="shared" si="520"/>
        <v>0</v>
      </c>
      <c r="CN980" s="594"/>
      <c r="CO980" s="705">
        <f t="shared" si="497"/>
        <v>964</v>
      </c>
      <c r="CP980" s="756">
        <v>0</v>
      </c>
      <c r="CQ980" s="756">
        <v>0</v>
      </c>
      <c r="CR980" s="756">
        <v>0</v>
      </c>
      <c r="CS980" s="756">
        <v>0</v>
      </c>
      <c r="CT980" s="756">
        <v>0</v>
      </c>
      <c r="CU980" s="756">
        <v>0</v>
      </c>
      <c r="CV980" s="756">
        <v>0</v>
      </c>
      <c r="CW980" s="646">
        <f t="shared" si="521"/>
        <v>0</v>
      </c>
      <c r="CX980" s="685"/>
      <c r="CY980" s="705">
        <f t="shared" si="498"/>
        <v>964</v>
      </c>
      <c r="CZ980" s="756">
        <v>0</v>
      </c>
      <c r="DA980" s="756">
        <v>0</v>
      </c>
      <c r="DB980" s="756">
        <v>0</v>
      </c>
      <c r="DC980" s="756">
        <v>0</v>
      </c>
      <c r="DD980" s="756">
        <v>0</v>
      </c>
      <c r="DE980" s="767">
        <f t="shared" si="509"/>
        <v>0</v>
      </c>
      <c r="DF980" s="756">
        <v>0</v>
      </c>
      <c r="DG980" s="756">
        <v>0</v>
      </c>
      <c r="DH980" s="756">
        <v>0</v>
      </c>
      <c r="DI980" s="756">
        <v>0</v>
      </c>
      <c r="DJ980" s="767">
        <f t="shared" si="510"/>
        <v>0</v>
      </c>
      <c r="DK980" s="715">
        <f t="shared" si="511"/>
        <v>0</v>
      </c>
      <c r="DL980" s="685"/>
      <c r="DM980" s="705">
        <f t="shared" si="499"/>
        <v>964</v>
      </c>
      <c r="DN980" s="715">
        <f t="shared" si="512"/>
        <v>0</v>
      </c>
    </row>
    <row r="981" spans="2:118" x14ac:dyDescent="0.25">
      <c r="B981" s="705">
        <v>965</v>
      </c>
      <c r="C981" s="765">
        <f>(1+_xlfn.XLOOKUP(INT((B981-1)/12)+1,'ZC Curve'!$B$8:$B$107,'ZC Curve'!R$8:R$107,,0))^(1/12)-1</f>
        <v>0</v>
      </c>
      <c r="D981" s="766">
        <f t="shared" si="513"/>
        <v>1</v>
      </c>
      <c r="E981" s="685"/>
      <c r="F981" s="705">
        <v>965</v>
      </c>
      <c r="G981" s="756">
        <v>0</v>
      </c>
      <c r="H981" s="756">
        <v>0</v>
      </c>
      <c r="I981" s="756">
        <v>0</v>
      </c>
      <c r="J981" s="756">
        <v>0</v>
      </c>
      <c r="K981" s="756">
        <v>0</v>
      </c>
      <c r="L981" s="756">
        <v>0</v>
      </c>
      <c r="M981" s="756">
        <v>0</v>
      </c>
      <c r="N981" s="646">
        <f t="shared" si="514"/>
        <v>0</v>
      </c>
      <c r="O981" s="594"/>
      <c r="P981" s="705">
        <f t="shared" si="500"/>
        <v>965</v>
      </c>
      <c r="Q981" s="756">
        <v>0</v>
      </c>
      <c r="R981" s="756">
        <v>0</v>
      </c>
      <c r="S981" s="756">
        <v>0</v>
      </c>
      <c r="T981" s="756">
        <v>0</v>
      </c>
      <c r="U981" s="756">
        <v>0</v>
      </c>
      <c r="V981" s="756">
        <v>0</v>
      </c>
      <c r="W981" s="756">
        <v>0</v>
      </c>
      <c r="X981" s="646">
        <f t="shared" si="515"/>
        <v>0</v>
      </c>
      <c r="Y981" s="594"/>
      <c r="Z981" s="705">
        <f t="shared" si="501"/>
        <v>965</v>
      </c>
      <c r="AA981" s="756">
        <f t="shared" si="493"/>
        <v>0</v>
      </c>
      <c r="AB981" s="756">
        <f t="shared" si="493"/>
        <v>0</v>
      </c>
      <c r="AC981" s="756">
        <f t="shared" si="493"/>
        <v>0</v>
      </c>
      <c r="AD981" s="756">
        <f t="shared" si="493"/>
        <v>0</v>
      </c>
      <c r="AE981" s="756">
        <f t="shared" si="493"/>
        <v>0</v>
      </c>
      <c r="AF981" s="756">
        <f t="shared" si="493"/>
        <v>0</v>
      </c>
      <c r="AG981" s="756">
        <f t="shared" si="493"/>
        <v>0</v>
      </c>
      <c r="AH981" s="646">
        <f t="shared" si="516"/>
        <v>0</v>
      </c>
      <c r="AI981" s="594"/>
      <c r="AJ981" s="705">
        <f t="shared" si="502"/>
        <v>965</v>
      </c>
      <c r="AK981" s="756">
        <v>0</v>
      </c>
      <c r="AL981" s="756">
        <v>0</v>
      </c>
      <c r="AM981" s="756">
        <v>0</v>
      </c>
      <c r="AN981" s="756">
        <v>0</v>
      </c>
      <c r="AO981" s="756">
        <v>0</v>
      </c>
      <c r="AP981" s="756">
        <v>0</v>
      </c>
      <c r="AQ981" s="756">
        <v>0</v>
      </c>
      <c r="AR981" s="646">
        <f t="shared" si="517"/>
        <v>0</v>
      </c>
      <c r="AS981" s="594"/>
      <c r="AT981" s="705">
        <f t="shared" si="503"/>
        <v>965</v>
      </c>
      <c r="AU981" s="756">
        <v>0</v>
      </c>
      <c r="AV981" s="756">
        <v>0</v>
      </c>
      <c r="AW981" s="756">
        <v>0</v>
      </c>
      <c r="AX981" s="756">
        <v>0</v>
      </c>
      <c r="AY981" s="756">
        <v>0</v>
      </c>
      <c r="AZ981" s="767">
        <f t="shared" si="490"/>
        <v>0</v>
      </c>
      <c r="BA981" s="756">
        <v>0</v>
      </c>
      <c r="BB981" s="756">
        <v>0</v>
      </c>
      <c r="BC981" s="756">
        <v>0</v>
      </c>
      <c r="BD981" s="756">
        <v>0</v>
      </c>
      <c r="BE981" s="767">
        <f t="shared" si="504"/>
        <v>0</v>
      </c>
      <c r="BF981" s="646">
        <f t="shared" si="505"/>
        <v>0</v>
      </c>
      <c r="BG981" s="594"/>
      <c r="BH981" s="705">
        <f t="shared" si="495"/>
        <v>965</v>
      </c>
      <c r="BI981" s="646">
        <f t="shared" si="506"/>
        <v>0</v>
      </c>
      <c r="BJ981" s="594"/>
      <c r="BK981" s="705">
        <f t="shared" si="507"/>
        <v>965</v>
      </c>
      <c r="BL981" s="756">
        <v>0</v>
      </c>
      <c r="BM981" s="756">
        <v>0</v>
      </c>
      <c r="BN981" s="756">
        <v>0</v>
      </c>
      <c r="BO981" s="756">
        <v>0</v>
      </c>
      <c r="BP981" s="756">
        <v>0</v>
      </c>
      <c r="BQ981" s="756">
        <v>0</v>
      </c>
      <c r="BR981" s="756">
        <v>0</v>
      </c>
      <c r="BS981" s="646">
        <f t="shared" si="518"/>
        <v>0</v>
      </c>
      <c r="BT981" s="594"/>
      <c r="BU981" s="705">
        <f t="shared" si="508"/>
        <v>965</v>
      </c>
      <c r="BV981" s="756">
        <v>0</v>
      </c>
      <c r="BW981" s="756">
        <v>0</v>
      </c>
      <c r="BX981" s="756">
        <v>0</v>
      </c>
      <c r="BY981" s="756">
        <v>0</v>
      </c>
      <c r="BZ981" s="756">
        <v>0</v>
      </c>
      <c r="CA981" s="756">
        <v>0</v>
      </c>
      <c r="CB981" s="756">
        <v>0</v>
      </c>
      <c r="CC981" s="646">
        <f t="shared" si="519"/>
        <v>0</v>
      </c>
      <c r="CD981" s="594"/>
      <c r="CE981" s="705">
        <f t="shared" si="496"/>
        <v>965</v>
      </c>
      <c r="CF981" s="756">
        <f t="shared" si="494"/>
        <v>0</v>
      </c>
      <c r="CG981" s="756">
        <f t="shared" si="494"/>
        <v>0</v>
      </c>
      <c r="CH981" s="756">
        <f t="shared" si="494"/>
        <v>0</v>
      </c>
      <c r="CI981" s="756">
        <f t="shared" si="494"/>
        <v>0</v>
      </c>
      <c r="CJ981" s="756">
        <f t="shared" si="494"/>
        <v>0</v>
      </c>
      <c r="CK981" s="756">
        <f t="shared" si="494"/>
        <v>0</v>
      </c>
      <c r="CL981" s="756">
        <f t="shared" si="494"/>
        <v>0</v>
      </c>
      <c r="CM981" s="646">
        <f t="shared" si="520"/>
        <v>0</v>
      </c>
      <c r="CN981" s="594"/>
      <c r="CO981" s="705">
        <f t="shared" si="497"/>
        <v>965</v>
      </c>
      <c r="CP981" s="756">
        <v>0</v>
      </c>
      <c r="CQ981" s="756">
        <v>0</v>
      </c>
      <c r="CR981" s="756">
        <v>0</v>
      </c>
      <c r="CS981" s="756">
        <v>0</v>
      </c>
      <c r="CT981" s="756">
        <v>0</v>
      </c>
      <c r="CU981" s="756">
        <v>0</v>
      </c>
      <c r="CV981" s="756">
        <v>0</v>
      </c>
      <c r="CW981" s="646">
        <f t="shared" si="521"/>
        <v>0</v>
      </c>
      <c r="CX981" s="685"/>
      <c r="CY981" s="705">
        <f t="shared" si="498"/>
        <v>965</v>
      </c>
      <c r="CZ981" s="756">
        <v>0</v>
      </c>
      <c r="DA981" s="756">
        <v>0</v>
      </c>
      <c r="DB981" s="756">
        <v>0</v>
      </c>
      <c r="DC981" s="756">
        <v>0</v>
      </c>
      <c r="DD981" s="756">
        <v>0</v>
      </c>
      <c r="DE981" s="767">
        <f t="shared" si="509"/>
        <v>0</v>
      </c>
      <c r="DF981" s="756">
        <v>0</v>
      </c>
      <c r="DG981" s="756">
        <v>0</v>
      </c>
      <c r="DH981" s="756">
        <v>0</v>
      </c>
      <c r="DI981" s="756">
        <v>0</v>
      </c>
      <c r="DJ981" s="767">
        <f t="shared" si="510"/>
        <v>0</v>
      </c>
      <c r="DK981" s="715">
        <f t="shared" si="511"/>
        <v>0</v>
      </c>
      <c r="DL981" s="685"/>
      <c r="DM981" s="705">
        <f t="shared" si="499"/>
        <v>965</v>
      </c>
      <c r="DN981" s="715">
        <f t="shared" si="512"/>
        <v>0</v>
      </c>
    </row>
    <row r="982" spans="2:118" x14ac:dyDescent="0.25">
      <c r="B982" s="705">
        <v>966</v>
      </c>
      <c r="C982" s="765">
        <f>(1+_xlfn.XLOOKUP(INT((B982-1)/12)+1,'ZC Curve'!$B$8:$B$107,'ZC Curve'!R$8:R$107,,0))^(1/12)-1</f>
        <v>0</v>
      </c>
      <c r="D982" s="766">
        <f t="shared" si="513"/>
        <v>1</v>
      </c>
      <c r="E982" s="685"/>
      <c r="F982" s="705">
        <v>966</v>
      </c>
      <c r="G982" s="756">
        <v>0</v>
      </c>
      <c r="H982" s="756">
        <v>0</v>
      </c>
      <c r="I982" s="756">
        <v>0</v>
      </c>
      <c r="J982" s="756">
        <v>0</v>
      </c>
      <c r="K982" s="756">
        <v>0</v>
      </c>
      <c r="L982" s="756">
        <v>0</v>
      </c>
      <c r="M982" s="756">
        <v>0</v>
      </c>
      <c r="N982" s="646">
        <f t="shared" si="514"/>
        <v>0</v>
      </c>
      <c r="O982" s="594"/>
      <c r="P982" s="705">
        <f t="shared" si="500"/>
        <v>966</v>
      </c>
      <c r="Q982" s="756">
        <v>0</v>
      </c>
      <c r="R982" s="756">
        <v>0</v>
      </c>
      <c r="S982" s="756">
        <v>0</v>
      </c>
      <c r="T982" s="756">
        <v>0</v>
      </c>
      <c r="U982" s="756">
        <v>0</v>
      </c>
      <c r="V982" s="756">
        <v>0</v>
      </c>
      <c r="W982" s="756">
        <v>0</v>
      </c>
      <c r="X982" s="646">
        <f t="shared" si="515"/>
        <v>0</v>
      </c>
      <c r="Y982" s="594"/>
      <c r="Z982" s="705">
        <f t="shared" si="501"/>
        <v>966</v>
      </c>
      <c r="AA982" s="756">
        <f t="shared" si="493"/>
        <v>0</v>
      </c>
      <c r="AB982" s="756">
        <f t="shared" si="493"/>
        <v>0</v>
      </c>
      <c r="AC982" s="756">
        <f t="shared" si="493"/>
        <v>0</v>
      </c>
      <c r="AD982" s="756">
        <f t="shared" si="493"/>
        <v>0</v>
      </c>
      <c r="AE982" s="756">
        <f t="shared" si="493"/>
        <v>0</v>
      </c>
      <c r="AF982" s="756">
        <f t="shared" si="493"/>
        <v>0</v>
      </c>
      <c r="AG982" s="756">
        <f t="shared" si="493"/>
        <v>0</v>
      </c>
      <c r="AH982" s="646">
        <f t="shared" si="516"/>
        <v>0</v>
      </c>
      <c r="AI982" s="594"/>
      <c r="AJ982" s="705">
        <f t="shared" si="502"/>
        <v>966</v>
      </c>
      <c r="AK982" s="756">
        <v>0</v>
      </c>
      <c r="AL982" s="756">
        <v>0</v>
      </c>
      <c r="AM982" s="756">
        <v>0</v>
      </c>
      <c r="AN982" s="756">
        <v>0</v>
      </c>
      <c r="AO982" s="756">
        <v>0</v>
      </c>
      <c r="AP982" s="756">
        <v>0</v>
      </c>
      <c r="AQ982" s="756">
        <v>0</v>
      </c>
      <c r="AR982" s="646">
        <f t="shared" si="517"/>
        <v>0</v>
      </c>
      <c r="AS982" s="594"/>
      <c r="AT982" s="705">
        <f t="shared" si="503"/>
        <v>966</v>
      </c>
      <c r="AU982" s="756">
        <v>0</v>
      </c>
      <c r="AV982" s="756">
        <v>0</v>
      </c>
      <c r="AW982" s="756">
        <v>0</v>
      </c>
      <c r="AX982" s="756">
        <v>0</v>
      </c>
      <c r="AY982" s="756">
        <v>0</v>
      </c>
      <c r="AZ982" s="767">
        <f t="shared" si="490"/>
        <v>0</v>
      </c>
      <c r="BA982" s="756">
        <v>0</v>
      </c>
      <c r="BB982" s="756">
        <v>0</v>
      </c>
      <c r="BC982" s="756">
        <v>0</v>
      </c>
      <c r="BD982" s="756">
        <v>0</v>
      </c>
      <c r="BE982" s="767">
        <f t="shared" si="504"/>
        <v>0</v>
      </c>
      <c r="BF982" s="646">
        <f t="shared" si="505"/>
        <v>0</v>
      </c>
      <c r="BG982" s="594"/>
      <c r="BH982" s="705">
        <f t="shared" si="495"/>
        <v>966</v>
      </c>
      <c r="BI982" s="646">
        <f t="shared" si="506"/>
        <v>0</v>
      </c>
      <c r="BJ982" s="594"/>
      <c r="BK982" s="705">
        <f t="shared" si="507"/>
        <v>966</v>
      </c>
      <c r="BL982" s="756">
        <v>0</v>
      </c>
      <c r="BM982" s="756">
        <v>0</v>
      </c>
      <c r="BN982" s="756">
        <v>0</v>
      </c>
      <c r="BO982" s="756">
        <v>0</v>
      </c>
      <c r="BP982" s="756">
        <v>0</v>
      </c>
      <c r="BQ982" s="756">
        <v>0</v>
      </c>
      <c r="BR982" s="756">
        <v>0</v>
      </c>
      <c r="BS982" s="646">
        <f t="shared" si="518"/>
        <v>0</v>
      </c>
      <c r="BT982" s="594"/>
      <c r="BU982" s="705">
        <f t="shared" si="508"/>
        <v>966</v>
      </c>
      <c r="BV982" s="756">
        <v>0</v>
      </c>
      <c r="BW982" s="756">
        <v>0</v>
      </c>
      <c r="BX982" s="756">
        <v>0</v>
      </c>
      <c r="BY982" s="756">
        <v>0</v>
      </c>
      <c r="BZ982" s="756">
        <v>0</v>
      </c>
      <c r="CA982" s="756">
        <v>0</v>
      </c>
      <c r="CB982" s="756">
        <v>0</v>
      </c>
      <c r="CC982" s="646">
        <f t="shared" si="519"/>
        <v>0</v>
      </c>
      <c r="CD982" s="594"/>
      <c r="CE982" s="705">
        <f t="shared" si="496"/>
        <v>966</v>
      </c>
      <c r="CF982" s="756">
        <f t="shared" si="494"/>
        <v>0</v>
      </c>
      <c r="CG982" s="756">
        <f t="shared" si="494"/>
        <v>0</v>
      </c>
      <c r="CH982" s="756">
        <f t="shared" si="494"/>
        <v>0</v>
      </c>
      <c r="CI982" s="756">
        <f t="shared" si="494"/>
        <v>0</v>
      </c>
      <c r="CJ982" s="756">
        <f t="shared" si="494"/>
        <v>0</v>
      </c>
      <c r="CK982" s="756">
        <f t="shared" si="494"/>
        <v>0</v>
      </c>
      <c r="CL982" s="756">
        <f t="shared" si="494"/>
        <v>0</v>
      </c>
      <c r="CM982" s="646">
        <f t="shared" si="520"/>
        <v>0</v>
      </c>
      <c r="CN982" s="594"/>
      <c r="CO982" s="705">
        <f t="shared" si="497"/>
        <v>966</v>
      </c>
      <c r="CP982" s="756">
        <v>0</v>
      </c>
      <c r="CQ982" s="756">
        <v>0</v>
      </c>
      <c r="CR982" s="756">
        <v>0</v>
      </c>
      <c r="CS982" s="756">
        <v>0</v>
      </c>
      <c r="CT982" s="756">
        <v>0</v>
      </c>
      <c r="CU982" s="756">
        <v>0</v>
      </c>
      <c r="CV982" s="756">
        <v>0</v>
      </c>
      <c r="CW982" s="646">
        <f t="shared" si="521"/>
        <v>0</v>
      </c>
      <c r="CX982" s="685"/>
      <c r="CY982" s="705">
        <f t="shared" si="498"/>
        <v>966</v>
      </c>
      <c r="CZ982" s="756">
        <v>0</v>
      </c>
      <c r="DA982" s="756">
        <v>0</v>
      </c>
      <c r="DB982" s="756">
        <v>0</v>
      </c>
      <c r="DC982" s="756">
        <v>0</v>
      </c>
      <c r="DD982" s="756">
        <v>0</v>
      </c>
      <c r="DE982" s="767">
        <f t="shared" si="509"/>
        <v>0</v>
      </c>
      <c r="DF982" s="756">
        <v>0</v>
      </c>
      <c r="DG982" s="756">
        <v>0</v>
      </c>
      <c r="DH982" s="756">
        <v>0</v>
      </c>
      <c r="DI982" s="756">
        <v>0</v>
      </c>
      <c r="DJ982" s="767">
        <f t="shared" si="510"/>
        <v>0</v>
      </c>
      <c r="DK982" s="715">
        <f t="shared" si="511"/>
        <v>0</v>
      </c>
      <c r="DL982" s="685"/>
      <c r="DM982" s="705">
        <f t="shared" si="499"/>
        <v>966</v>
      </c>
      <c r="DN982" s="715">
        <f t="shared" si="512"/>
        <v>0</v>
      </c>
    </row>
    <row r="983" spans="2:118" x14ac:dyDescent="0.25">
      <c r="B983" s="705">
        <v>967</v>
      </c>
      <c r="C983" s="765">
        <f>(1+_xlfn.XLOOKUP(INT((B983-1)/12)+1,'ZC Curve'!$B$8:$B$107,'ZC Curve'!R$8:R$107,,0))^(1/12)-1</f>
        <v>0</v>
      </c>
      <c r="D983" s="766">
        <f t="shared" si="513"/>
        <v>1</v>
      </c>
      <c r="E983" s="685"/>
      <c r="F983" s="705">
        <v>967</v>
      </c>
      <c r="G983" s="756">
        <v>0</v>
      </c>
      <c r="H983" s="756">
        <v>0</v>
      </c>
      <c r="I983" s="756">
        <v>0</v>
      </c>
      <c r="J983" s="756">
        <v>0</v>
      </c>
      <c r="K983" s="756">
        <v>0</v>
      </c>
      <c r="L983" s="756">
        <v>0</v>
      </c>
      <c r="M983" s="756">
        <v>0</v>
      </c>
      <c r="N983" s="646">
        <f t="shared" si="514"/>
        <v>0</v>
      </c>
      <c r="O983" s="594"/>
      <c r="P983" s="705">
        <f t="shared" si="500"/>
        <v>967</v>
      </c>
      <c r="Q983" s="756">
        <v>0</v>
      </c>
      <c r="R983" s="756">
        <v>0</v>
      </c>
      <c r="S983" s="756">
        <v>0</v>
      </c>
      <c r="T983" s="756">
        <v>0</v>
      </c>
      <c r="U983" s="756">
        <v>0</v>
      </c>
      <c r="V983" s="756">
        <v>0</v>
      </c>
      <c r="W983" s="756">
        <v>0</v>
      </c>
      <c r="X983" s="646">
        <f t="shared" si="515"/>
        <v>0</v>
      </c>
      <c r="Y983" s="594"/>
      <c r="Z983" s="705">
        <f t="shared" si="501"/>
        <v>967</v>
      </c>
      <c r="AA983" s="756">
        <f t="shared" si="493"/>
        <v>0</v>
      </c>
      <c r="AB983" s="756">
        <f t="shared" si="493"/>
        <v>0</v>
      </c>
      <c r="AC983" s="756">
        <f t="shared" si="493"/>
        <v>0</v>
      </c>
      <c r="AD983" s="756">
        <f t="shared" si="493"/>
        <v>0</v>
      </c>
      <c r="AE983" s="756">
        <f t="shared" si="493"/>
        <v>0</v>
      </c>
      <c r="AF983" s="756">
        <f t="shared" si="493"/>
        <v>0</v>
      </c>
      <c r="AG983" s="756">
        <f t="shared" si="493"/>
        <v>0</v>
      </c>
      <c r="AH983" s="646">
        <f t="shared" si="516"/>
        <v>0</v>
      </c>
      <c r="AI983" s="594"/>
      <c r="AJ983" s="705">
        <f t="shared" si="502"/>
        <v>967</v>
      </c>
      <c r="AK983" s="756">
        <v>0</v>
      </c>
      <c r="AL983" s="756">
        <v>0</v>
      </c>
      <c r="AM983" s="756">
        <v>0</v>
      </c>
      <c r="AN983" s="756">
        <v>0</v>
      </c>
      <c r="AO983" s="756">
        <v>0</v>
      </c>
      <c r="AP983" s="756">
        <v>0</v>
      </c>
      <c r="AQ983" s="756">
        <v>0</v>
      </c>
      <c r="AR983" s="646">
        <f t="shared" si="517"/>
        <v>0</v>
      </c>
      <c r="AS983" s="594"/>
      <c r="AT983" s="705">
        <f t="shared" si="503"/>
        <v>967</v>
      </c>
      <c r="AU983" s="756">
        <v>0</v>
      </c>
      <c r="AV983" s="756">
        <v>0</v>
      </c>
      <c r="AW983" s="756">
        <v>0</v>
      </c>
      <c r="AX983" s="756">
        <v>0</v>
      </c>
      <c r="AY983" s="756">
        <v>0</v>
      </c>
      <c r="AZ983" s="767">
        <f t="shared" si="490"/>
        <v>0</v>
      </c>
      <c r="BA983" s="756">
        <v>0</v>
      </c>
      <c r="BB983" s="756">
        <v>0</v>
      </c>
      <c r="BC983" s="756">
        <v>0</v>
      </c>
      <c r="BD983" s="756">
        <v>0</v>
      </c>
      <c r="BE983" s="767">
        <f t="shared" si="504"/>
        <v>0</v>
      </c>
      <c r="BF983" s="646">
        <f t="shared" si="505"/>
        <v>0</v>
      </c>
      <c r="BG983" s="594"/>
      <c r="BH983" s="705">
        <f t="shared" si="495"/>
        <v>967</v>
      </c>
      <c r="BI983" s="646">
        <f t="shared" si="506"/>
        <v>0</v>
      </c>
      <c r="BJ983" s="594"/>
      <c r="BK983" s="705">
        <f t="shared" si="507"/>
        <v>967</v>
      </c>
      <c r="BL983" s="756">
        <v>0</v>
      </c>
      <c r="BM983" s="756">
        <v>0</v>
      </c>
      <c r="BN983" s="756">
        <v>0</v>
      </c>
      <c r="BO983" s="756">
        <v>0</v>
      </c>
      <c r="BP983" s="756">
        <v>0</v>
      </c>
      <c r="BQ983" s="756">
        <v>0</v>
      </c>
      <c r="BR983" s="756">
        <v>0</v>
      </c>
      <c r="BS983" s="646">
        <f t="shared" si="518"/>
        <v>0</v>
      </c>
      <c r="BT983" s="594"/>
      <c r="BU983" s="705">
        <f t="shared" si="508"/>
        <v>967</v>
      </c>
      <c r="BV983" s="756">
        <v>0</v>
      </c>
      <c r="BW983" s="756">
        <v>0</v>
      </c>
      <c r="BX983" s="756">
        <v>0</v>
      </c>
      <c r="BY983" s="756">
        <v>0</v>
      </c>
      <c r="BZ983" s="756">
        <v>0</v>
      </c>
      <c r="CA983" s="756">
        <v>0</v>
      </c>
      <c r="CB983" s="756">
        <v>0</v>
      </c>
      <c r="CC983" s="646">
        <f t="shared" si="519"/>
        <v>0</v>
      </c>
      <c r="CD983" s="594"/>
      <c r="CE983" s="705">
        <f t="shared" si="496"/>
        <v>967</v>
      </c>
      <c r="CF983" s="756">
        <f t="shared" si="494"/>
        <v>0</v>
      </c>
      <c r="CG983" s="756">
        <f t="shared" si="494"/>
        <v>0</v>
      </c>
      <c r="CH983" s="756">
        <f t="shared" si="494"/>
        <v>0</v>
      </c>
      <c r="CI983" s="756">
        <f t="shared" si="494"/>
        <v>0</v>
      </c>
      <c r="CJ983" s="756">
        <f t="shared" si="494"/>
        <v>0</v>
      </c>
      <c r="CK983" s="756">
        <f t="shared" si="494"/>
        <v>0</v>
      </c>
      <c r="CL983" s="756">
        <f t="shared" si="494"/>
        <v>0</v>
      </c>
      <c r="CM983" s="646">
        <f t="shared" si="520"/>
        <v>0</v>
      </c>
      <c r="CN983" s="594"/>
      <c r="CO983" s="705">
        <f t="shared" si="497"/>
        <v>967</v>
      </c>
      <c r="CP983" s="756">
        <v>0</v>
      </c>
      <c r="CQ983" s="756">
        <v>0</v>
      </c>
      <c r="CR983" s="756">
        <v>0</v>
      </c>
      <c r="CS983" s="756">
        <v>0</v>
      </c>
      <c r="CT983" s="756">
        <v>0</v>
      </c>
      <c r="CU983" s="756">
        <v>0</v>
      </c>
      <c r="CV983" s="756">
        <v>0</v>
      </c>
      <c r="CW983" s="646">
        <f t="shared" si="521"/>
        <v>0</v>
      </c>
      <c r="CX983" s="685"/>
      <c r="CY983" s="705">
        <f t="shared" si="498"/>
        <v>967</v>
      </c>
      <c r="CZ983" s="756">
        <v>0</v>
      </c>
      <c r="DA983" s="756">
        <v>0</v>
      </c>
      <c r="DB983" s="756">
        <v>0</v>
      </c>
      <c r="DC983" s="756">
        <v>0</v>
      </c>
      <c r="DD983" s="756">
        <v>0</v>
      </c>
      <c r="DE983" s="767">
        <f t="shared" si="509"/>
        <v>0</v>
      </c>
      <c r="DF983" s="756">
        <v>0</v>
      </c>
      <c r="DG983" s="756">
        <v>0</v>
      </c>
      <c r="DH983" s="756">
        <v>0</v>
      </c>
      <c r="DI983" s="756">
        <v>0</v>
      </c>
      <c r="DJ983" s="767">
        <f t="shared" si="510"/>
        <v>0</v>
      </c>
      <c r="DK983" s="715">
        <f t="shared" si="511"/>
        <v>0</v>
      </c>
      <c r="DL983" s="685"/>
      <c r="DM983" s="705">
        <f t="shared" si="499"/>
        <v>967</v>
      </c>
      <c r="DN983" s="715">
        <f t="shared" si="512"/>
        <v>0</v>
      </c>
    </row>
    <row r="984" spans="2:118" x14ac:dyDescent="0.25">
      <c r="B984" s="705">
        <v>968</v>
      </c>
      <c r="C984" s="765">
        <f>(1+_xlfn.XLOOKUP(INT((B984-1)/12)+1,'ZC Curve'!$B$8:$B$107,'ZC Curve'!R$8:R$107,,0))^(1/12)-1</f>
        <v>0</v>
      </c>
      <c r="D984" s="766">
        <f t="shared" si="513"/>
        <v>1</v>
      </c>
      <c r="E984" s="685"/>
      <c r="F984" s="705">
        <v>968</v>
      </c>
      <c r="G984" s="756">
        <v>0</v>
      </c>
      <c r="H984" s="756">
        <v>0</v>
      </c>
      <c r="I984" s="756">
        <v>0</v>
      </c>
      <c r="J984" s="756">
        <v>0</v>
      </c>
      <c r="K984" s="756">
        <v>0</v>
      </c>
      <c r="L984" s="756">
        <v>0</v>
      </c>
      <c r="M984" s="756">
        <v>0</v>
      </c>
      <c r="N984" s="646">
        <f t="shared" si="514"/>
        <v>0</v>
      </c>
      <c r="O984" s="594"/>
      <c r="P984" s="705">
        <f t="shared" si="500"/>
        <v>968</v>
      </c>
      <c r="Q984" s="756">
        <v>0</v>
      </c>
      <c r="R984" s="756">
        <v>0</v>
      </c>
      <c r="S984" s="756">
        <v>0</v>
      </c>
      <c r="T984" s="756">
        <v>0</v>
      </c>
      <c r="U984" s="756">
        <v>0</v>
      </c>
      <c r="V984" s="756">
        <v>0</v>
      </c>
      <c r="W984" s="756">
        <v>0</v>
      </c>
      <c r="X984" s="646">
        <f t="shared" si="515"/>
        <v>0</v>
      </c>
      <c r="Y984" s="594"/>
      <c r="Z984" s="705">
        <f t="shared" si="501"/>
        <v>968</v>
      </c>
      <c r="AA984" s="756">
        <f t="shared" si="493"/>
        <v>0</v>
      </c>
      <c r="AB984" s="756">
        <f t="shared" si="493"/>
        <v>0</v>
      </c>
      <c r="AC984" s="756">
        <f t="shared" si="493"/>
        <v>0</v>
      </c>
      <c r="AD984" s="756">
        <f t="shared" si="493"/>
        <v>0</v>
      </c>
      <c r="AE984" s="756">
        <f t="shared" si="493"/>
        <v>0</v>
      </c>
      <c r="AF984" s="756">
        <f t="shared" si="493"/>
        <v>0</v>
      </c>
      <c r="AG984" s="756">
        <f t="shared" si="493"/>
        <v>0</v>
      </c>
      <c r="AH984" s="646">
        <f t="shared" si="516"/>
        <v>0</v>
      </c>
      <c r="AI984" s="594"/>
      <c r="AJ984" s="705">
        <f t="shared" si="502"/>
        <v>968</v>
      </c>
      <c r="AK984" s="756">
        <v>0</v>
      </c>
      <c r="AL984" s="756">
        <v>0</v>
      </c>
      <c r="AM984" s="756">
        <v>0</v>
      </c>
      <c r="AN984" s="756">
        <v>0</v>
      </c>
      <c r="AO984" s="756">
        <v>0</v>
      </c>
      <c r="AP984" s="756">
        <v>0</v>
      </c>
      <c r="AQ984" s="756">
        <v>0</v>
      </c>
      <c r="AR984" s="646">
        <f t="shared" si="517"/>
        <v>0</v>
      </c>
      <c r="AS984" s="594"/>
      <c r="AT984" s="705">
        <f t="shared" si="503"/>
        <v>968</v>
      </c>
      <c r="AU984" s="756">
        <v>0</v>
      </c>
      <c r="AV984" s="756">
        <v>0</v>
      </c>
      <c r="AW984" s="756">
        <v>0</v>
      </c>
      <c r="AX984" s="756">
        <v>0</v>
      </c>
      <c r="AY984" s="756">
        <v>0</v>
      </c>
      <c r="AZ984" s="767">
        <f t="shared" si="490"/>
        <v>0</v>
      </c>
      <c r="BA984" s="756">
        <v>0</v>
      </c>
      <c r="BB984" s="756">
        <v>0</v>
      </c>
      <c r="BC984" s="756">
        <v>0</v>
      </c>
      <c r="BD984" s="756">
        <v>0</v>
      </c>
      <c r="BE984" s="767">
        <f t="shared" si="504"/>
        <v>0</v>
      </c>
      <c r="BF984" s="646">
        <f t="shared" si="505"/>
        <v>0</v>
      </c>
      <c r="BG984" s="594"/>
      <c r="BH984" s="705">
        <f t="shared" si="495"/>
        <v>968</v>
      </c>
      <c r="BI984" s="646">
        <f t="shared" si="506"/>
        <v>0</v>
      </c>
      <c r="BJ984" s="594"/>
      <c r="BK984" s="705">
        <f t="shared" si="507"/>
        <v>968</v>
      </c>
      <c r="BL984" s="756">
        <v>0</v>
      </c>
      <c r="BM984" s="756">
        <v>0</v>
      </c>
      <c r="BN984" s="756">
        <v>0</v>
      </c>
      <c r="BO984" s="756">
        <v>0</v>
      </c>
      <c r="BP984" s="756">
        <v>0</v>
      </c>
      <c r="BQ984" s="756">
        <v>0</v>
      </c>
      <c r="BR984" s="756">
        <v>0</v>
      </c>
      <c r="BS984" s="646">
        <f t="shared" si="518"/>
        <v>0</v>
      </c>
      <c r="BT984" s="594"/>
      <c r="BU984" s="705">
        <f t="shared" si="508"/>
        <v>968</v>
      </c>
      <c r="BV984" s="756">
        <v>0</v>
      </c>
      <c r="BW984" s="756">
        <v>0</v>
      </c>
      <c r="BX984" s="756">
        <v>0</v>
      </c>
      <c r="BY984" s="756">
        <v>0</v>
      </c>
      <c r="BZ984" s="756">
        <v>0</v>
      </c>
      <c r="CA984" s="756">
        <v>0</v>
      </c>
      <c r="CB984" s="756">
        <v>0</v>
      </c>
      <c r="CC984" s="646">
        <f t="shared" si="519"/>
        <v>0</v>
      </c>
      <c r="CD984" s="594"/>
      <c r="CE984" s="705">
        <f t="shared" si="496"/>
        <v>968</v>
      </c>
      <c r="CF984" s="756">
        <f t="shared" si="494"/>
        <v>0</v>
      </c>
      <c r="CG984" s="756">
        <f t="shared" si="494"/>
        <v>0</v>
      </c>
      <c r="CH984" s="756">
        <f t="shared" si="494"/>
        <v>0</v>
      </c>
      <c r="CI984" s="756">
        <f t="shared" si="494"/>
        <v>0</v>
      </c>
      <c r="CJ984" s="756">
        <f t="shared" si="494"/>
        <v>0</v>
      </c>
      <c r="CK984" s="756">
        <f t="shared" si="494"/>
        <v>0</v>
      </c>
      <c r="CL984" s="756">
        <f t="shared" si="494"/>
        <v>0</v>
      </c>
      <c r="CM984" s="646">
        <f t="shared" si="520"/>
        <v>0</v>
      </c>
      <c r="CN984" s="594"/>
      <c r="CO984" s="705">
        <f t="shared" si="497"/>
        <v>968</v>
      </c>
      <c r="CP984" s="756">
        <v>0</v>
      </c>
      <c r="CQ984" s="756">
        <v>0</v>
      </c>
      <c r="CR984" s="756">
        <v>0</v>
      </c>
      <c r="CS984" s="756">
        <v>0</v>
      </c>
      <c r="CT984" s="756">
        <v>0</v>
      </c>
      <c r="CU984" s="756">
        <v>0</v>
      </c>
      <c r="CV984" s="756">
        <v>0</v>
      </c>
      <c r="CW984" s="646">
        <f t="shared" si="521"/>
        <v>0</v>
      </c>
      <c r="CX984" s="685"/>
      <c r="CY984" s="705">
        <f t="shared" si="498"/>
        <v>968</v>
      </c>
      <c r="CZ984" s="756">
        <v>0</v>
      </c>
      <c r="DA984" s="756">
        <v>0</v>
      </c>
      <c r="DB984" s="756">
        <v>0</v>
      </c>
      <c r="DC984" s="756">
        <v>0</v>
      </c>
      <c r="DD984" s="756">
        <v>0</v>
      </c>
      <c r="DE984" s="767">
        <f t="shared" si="509"/>
        <v>0</v>
      </c>
      <c r="DF984" s="756">
        <v>0</v>
      </c>
      <c r="DG984" s="756">
        <v>0</v>
      </c>
      <c r="DH984" s="756">
        <v>0</v>
      </c>
      <c r="DI984" s="756">
        <v>0</v>
      </c>
      <c r="DJ984" s="767">
        <f t="shared" si="510"/>
        <v>0</v>
      </c>
      <c r="DK984" s="715">
        <f t="shared" si="511"/>
        <v>0</v>
      </c>
      <c r="DL984" s="685"/>
      <c r="DM984" s="705">
        <f t="shared" si="499"/>
        <v>968</v>
      </c>
      <c r="DN984" s="715">
        <f t="shared" si="512"/>
        <v>0</v>
      </c>
    </row>
    <row r="985" spans="2:118" x14ac:dyDescent="0.25">
      <c r="B985" s="705">
        <v>969</v>
      </c>
      <c r="C985" s="765">
        <f>(1+_xlfn.XLOOKUP(INT((B985-1)/12)+1,'ZC Curve'!$B$8:$B$107,'ZC Curve'!R$8:R$107,,0))^(1/12)-1</f>
        <v>0</v>
      </c>
      <c r="D985" s="766">
        <f t="shared" si="513"/>
        <v>1</v>
      </c>
      <c r="E985" s="685"/>
      <c r="F985" s="705">
        <v>969</v>
      </c>
      <c r="G985" s="756">
        <v>0</v>
      </c>
      <c r="H985" s="756">
        <v>0</v>
      </c>
      <c r="I985" s="756">
        <v>0</v>
      </c>
      <c r="J985" s="756">
        <v>0</v>
      </c>
      <c r="K985" s="756">
        <v>0</v>
      </c>
      <c r="L985" s="756">
        <v>0</v>
      </c>
      <c r="M985" s="756">
        <v>0</v>
      </c>
      <c r="N985" s="646">
        <f t="shared" si="514"/>
        <v>0</v>
      </c>
      <c r="O985" s="594"/>
      <c r="P985" s="705">
        <f t="shared" si="500"/>
        <v>969</v>
      </c>
      <c r="Q985" s="756">
        <v>0</v>
      </c>
      <c r="R985" s="756">
        <v>0</v>
      </c>
      <c r="S985" s="756">
        <v>0</v>
      </c>
      <c r="T985" s="756">
        <v>0</v>
      </c>
      <c r="U985" s="756">
        <v>0</v>
      </c>
      <c r="V985" s="756">
        <v>0</v>
      </c>
      <c r="W985" s="756">
        <v>0</v>
      </c>
      <c r="X985" s="646">
        <f t="shared" si="515"/>
        <v>0</v>
      </c>
      <c r="Y985" s="594"/>
      <c r="Z985" s="705">
        <f t="shared" si="501"/>
        <v>969</v>
      </c>
      <c r="AA985" s="756">
        <f t="shared" si="493"/>
        <v>0</v>
      </c>
      <c r="AB985" s="756">
        <f t="shared" si="493"/>
        <v>0</v>
      </c>
      <c r="AC985" s="756">
        <f t="shared" si="493"/>
        <v>0</v>
      </c>
      <c r="AD985" s="756">
        <f t="shared" si="493"/>
        <v>0</v>
      </c>
      <c r="AE985" s="756">
        <f t="shared" si="493"/>
        <v>0</v>
      </c>
      <c r="AF985" s="756">
        <f t="shared" si="493"/>
        <v>0</v>
      </c>
      <c r="AG985" s="756">
        <f t="shared" si="493"/>
        <v>0</v>
      </c>
      <c r="AH985" s="646">
        <f t="shared" si="516"/>
        <v>0</v>
      </c>
      <c r="AI985" s="594"/>
      <c r="AJ985" s="705">
        <f t="shared" si="502"/>
        <v>969</v>
      </c>
      <c r="AK985" s="756">
        <v>0</v>
      </c>
      <c r="AL985" s="756">
        <v>0</v>
      </c>
      <c r="AM985" s="756">
        <v>0</v>
      </c>
      <c r="AN985" s="756">
        <v>0</v>
      </c>
      <c r="AO985" s="756">
        <v>0</v>
      </c>
      <c r="AP985" s="756">
        <v>0</v>
      </c>
      <c r="AQ985" s="756">
        <v>0</v>
      </c>
      <c r="AR985" s="646">
        <f t="shared" si="517"/>
        <v>0</v>
      </c>
      <c r="AS985" s="594"/>
      <c r="AT985" s="705">
        <f t="shared" si="503"/>
        <v>969</v>
      </c>
      <c r="AU985" s="756">
        <v>0</v>
      </c>
      <c r="AV985" s="756">
        <v>0</v>
      </c>
      <c r="AW985" s="756">
        <v>0</v>
      </c>
      <c r="AX985" s="756">
        <v>0</v>
      </c>
      <c r="AY985" s="756">
        <v>0</v>
      </c>
      <c r="AZ985" s="767">
        <f t="shared" si="490"/>
        <v>0</v>
      </c>
      <c r="BA985" s="756">
        <v>0</v>
      </c>
      <c r="BB985" s="756">
        <v>0</v>
      </c>
      <c r="BC985" s="756">
        <v>0</v>
      </c>
      <c r="BD985" s="756">
        <v>0</v>
      </c>
      <c r="BE985" s="767">
        <f t="shared" si="504"/>
        <v>0</v>
      </c>
      <c r="BF985" s="646">
        <f t="shared" si="505"/>
        <v>0</v>
      </c>
      <c r="BG985" s="594"/>
      <c r="BH985" s="705">
        <f t="shared" si="495"/>
        <v>969</v>
      </c>
      <c r="BI985" s="646">
        <f t="shared" si="506"/>
        <v>0</v>
      </c>
      <c r="BJ985" s="594"/>
      <c r="BK985" s="705">
        <f t="shared" si="507"/>
        <v>969</v>
      </c>
      <c r="BL985" s="756">
        <v>0</v>
      </c>
      <c r="BM985" s="756">
        <v>0</v>
      </c>
      <c r="BN985" s="756">
        <v>0</v>
      </c>
      <c r="BO985" s="756">
        <v>0</v>
      </c>
      <c r="BP985" s="756">
        <v>0</v>
      </c>
      <c r="BQ985" s="756">
        <v>0</v>
      </c>
      <c r="BR985" s="756">
        <v>0</v>
      </c>
      <c r="BS985" s="646">
        <f t="shared" si="518"/>
        <v>0</v>
      </c>
      <c r="BT985" s="594"/>
      <c r="BU985" s="705">
        <f t="shared" si="508"/>
        <v>969</v>
      </c>
      <c r="BV985" s="756">
        <v>0</v>
      </c>
      <c r="BW985" s="756">
        <v>0</v>
      </c>
      <c r="BX985" s="756">
        <v>0</v>
      </c>
      <c r="BY985" s="756">
        <v>0</v>
      </c>
      <c r="BZ985" s="756">
        <v>0</v>
      </c>
      <c r="CA985" s="756">
        <v>0</v>
      </c>
      <c r="CB985" s="756">
        <v>0</v>
      </c>
      <c r="CC985" s="646">
        <f t="shared" si="519"/>
        <v>0</v>
      </c>
      <c r="CD985" s="594"/>
      <c r="CE985" s="705">
        <f t="shared" si="496"/>
        <v>969</v>
      </c>
      <c r="CF985" s="756">
        <f t="shared" si="494"/>
        <v>0</v>
      </c>
      <c r="CG985" s="756">
        <f t="shared" si="494"/>
        <v>0</v>
      </c>
      <c r="CH985" s="756">
        <f t="shared" si="494"/>
        <v>0</v>
      </c>
      <c r="CI985" s="756">
        <f t="shared" si="494"/>
        <v>0</v>
      </c>
      <c r="CJ985" s="756">
        <f t="shared" si="494"/>
        <v>0</v>
      </c>
      <c r="CK985" s="756">
        <f t="shared" si="494"/>
        <v>0</v>
      </c>
      <c r="CL985" s="756">
        <f t="shared" si="494"/>
        <v>0</v>
      </c>
      <c r="CM985" s="646">
        <f t="shared" si="520"/>
        <v>0</v>
      </c>
      <c r="CN985" s="594"/>
      <c r="CO985" s="705">
        <f t="shared" si="497"/>
        <v>969</v>
      </c>
      <c r="CP985" s="756">
        <v>0</v>
      </c>
      <c r="CQ985" s="756">
        <v>0</v>
      </c>
      <c r="CR985" s="756">
        <v>0</v>
      </c>
      <c r="CS985" s="756">
        <v>0</v>
      </c>
      <c r="CT985" s="756">
        <v>0</v>
      </c>
      <c r="CU985" s="756">
        <v>0</v>
      </c>
      <c r="CV985" s="756">
        <v>0</v>
      </c>
      <c r="CW985" s="646">
        <f t="shared" si="521"/>
        <v>0</v>
      </c>
      <c r="CX985" s="685"/>
      <c r="CY985" s="705">
        <f t="shared" si="498"/>
        <v>969</v>
      </c>
      <c r="CZ985" s="756">
        <v>0</v>
      </c>
      <c r="DA985" s="756">
        <v>0</v>
      </c>
      <c r="DB985" s="756">
        <v>0</v>
      </c>
      <c r="DC985" s="756">
        <v>0</v>
      </c>
      <c r="DD985" s="756">
        <v>0</v>
      </c>
      <c r="DE985" s="767">
        <f t="shared" si="509"/>
        <v>0</v>
      </c>
      <c r="DF985" s="756">
        <v>0</v>
      </c>
      <c r="DG985" s="756">
        <v>0</v>
      </c>
      <c r="DH985" s="756">
        <v>0</v>
      </c>
      <c r="DI985" s="756">
        <v>0</v>
      </c>
      <c r="DJ985" s="767">
        <f t="shared" si="510"/>
        <v>0</v>
      </c>
      <c r="DK985" s="715">
        <f t="shared" si="511"/>
        <v>0</v>
      </c>
      <c r="DL985" s="685"/>
      <c r="DM985" s="705">
        <f t="shared" si="499"/>
        <v>969</v>
      </c>
      <c r="DN985" s="715">
        <f t="shared" si="512"/>
        <v>0</v>
      </c>
    </row>
    <row r="986" spans="2:118" x14ac:dyDescent="0.25">
      <c r="B986" s="705">
        <v>970</v>
      </c>
      <c r="C986" s="765">
        <f>(1+_xlfn.XLOOKUP(INT((B986-1)/12)+1,'ZC Curve'!$B$8:$B$107,'ZC Curve'!R$8:R$107,,0))^(1/12)-1</f>
        <v>0</v>
      </c>
      <c r="D986" s="766">
        <f t="shared" si="513"/>
        <v>1</v>
      </c>
      <c r="E986" s="685"/>
      <c r="F986" s="705">
        <v>970</v>
      </c>
      <c r="G986" s="756">
        <v>0</v>
      </c>
      <c r="H986" s="756">
        <v>0</v>
      </c>
      <c r="I986" s="756">
        <v>0</v>
      </c>
      <c r="J986" s="756">
        <v>0</v>
      </c>
      <c r="K986" s="756">
        <v>0</v>
      </c>
      <c r="L986" s="756">
        <v>0</v>
      </c>
      <c r="M986" s="756">
        <v>0</v>
      </c>
      <c r="N986" s="646">
        <f t="shared" si="514"/>
        <v>0</v>
      </c>
      <c r="O986" s="594"/>
      <c r="P986" s="705">
        <f t="shared" si="500"/>
        <v>970</v>
      </c>
      <c r="Q986" s="756">
        <v>0</v>
      </c>
      <c r="R986" s="756">
        <v>0</v>
      </c>
      <c r="S986" s="756">
        <v>0</v>
      </c>
      <c r="T986" s="756">
        <v>0</v>
      </c>
      <c r="U986" s="756">
        <v>0</v>
      </c>
      <c r="V986" s="756">
        <v>0</v>
      </c>
      <c r="W986" s="756">
        <v>0</v>
      </c>
      <c r="X986" s="646">
        <f t="shared" si="515"/>
        <v>0</v>
      </c>
      <c r="Y986" s="594"/>
      <c r="Z986" s="705">
        <f t="shared" si="501"/>
        <v>970</v>
      </c>
      <c r="AA986" s="756">
        <f t="shared" si="493"/>
        <v>0</v>
      </c>
      <c r="AB986" s="756">
        <f t="shared" si="493"/>
        <v>0</v>
      </c>
      <c r="AC986" s="756">
        <f t="shared" si="493"/>
        <v>0</v>
      </c>
      <c r="AD986" s="756">
        <f t="shared" si="493"/>
        <v>0</v>
      </c>
      <c r="AE986" s="756">
        <f t="shared" si="493"/>
        <v>0</v>
      </c>
      <c r="AF986" s="756">
        <f t="shared" si="493"/>
        <v>0</v>
      </c>
      <c r="AG986" s="756">
        <f t="shared" si="493"/>
        <v>0</v>
      </c>
      <c r="AH986" s="646">
        <f t="shared" si="516"/>
        <v>0</v>
      </c>
      <c r="AI986" s="594"/>
      <c r="AJ986" s="705">
        <f t="shared" si="502"/>
        <v>970</v>
      </c>
      <c r="AK986" s="756">
        <v>0</v>
      </c>
      <c r="AL986" s="756">
        <v>0</v>
      </c>
      <c r="AM986" s="756">
        <v>0</v>
      </c>
      <c r="AN986" s="756">
        <v>0</v>
      </c>
      <c r="AO986" s="756">
        <v>0</v>
      </c>
      <c r="AP986" s="756">
        <v>0</v>
      </c>
      <c r="AQ986" s="756">
        <v>0</v>
      </c>
      <c r="AR986" s="646">
        <f t="shared" si="517"/>
        <v>0</v>
      </c>
      <c r="AS986" s="594"/>
      <c r="AT986" s="705">
        <f t="shared" si="503"/>
        <v>970</v>
      </c>
      <c r="AU986" s="756">
        <v>0</v>
      </c>
      <c r="AV986" s="756">
        <v>0</v>
      </c>
      <c r="AW986" s="756">
        <v>0</v>
      </c>
      <c r="AX986" s="756">
        <v>0</v>
      </c>
      <c r="AY986" s="756">
        <v>0</v>
      </c>
      <c r="AZ986" s="767">
        <f t="shared" si="490"/>
        <v>0</v>
      </c>
      <c r="BA986" s="756">
        <v>0</v>
      </c>
      <c r="BB986" s="756">
        <v>0</v>
      </c>
      <c r="BC986" s="756">
        <v>0</v>
      </c>
      <c r="BD986" s="756">
        <v>0</v>
      </c>
      <c r="BE986" s="767">
        <f t="shared" si="504"/>
        <v>0</v>
      </c>
      <c r="BF986" s="646">
        <f t="shared" si="505"/>
        <v>0</v>
      </c>
      <c r="BG986" s="594"/>
      <c r="BH986" s="705">
        <f t="shared" si="495"/>
        <v>970</v>
      </c>
      <c r="BI986" s="646">
        <f t="shared" si="506"/>
        <v>0</v>
      </c>
      <c r="BJ986" s="594"/>
      <c r="BK986" s="705">
        <f t="shared" si="507"/>
        <v>970</v>
      </c>
      <c r="BL986" s="756">
        <v>0</v>
      </c>
      <c r="BM986" s="756">
        <v>0</v>
      </c>
      <c r="BN986" s="756">
        <v>0</v>
      </c>
      <c r="BO986" s="756">
        <v>0</v>
      </c>
      <c r="BP986" s="756">
        <v>0</v>
      </c>
      <c r="BQ986" s="756">
        <v>0</v>
      </c>
      <c r="BR986" s="756">
        <v>0</v>
      </c>
      <c r="BS986" s="646">
        <f t="shared" si="518"/>
        <v>0</v>
      </c>
      <c r="BT986" s="594"/>
      <c r="BU986" s="705">
        <f t="shared" si="508"/>
        <v>970</v>
      </c>
      <c r="BV986" s="756">
        <v>0</v>
      </c>
      <c r="BW986" s="756">
        <v>0</v>
      </c>
      <c r="BX986" s="756">
        <v>0</v>
      </c>
      <c r="BY986" s="756">
        <v>0</v>
      </c>
      <c r="BZ986" s="756">
        <v>0</v>
      </c>
      <c r="CA986" s="756">
        <v>0</v>
      </c>
      <c r="CB986" s="756">
        <v>0</v>
      </c>
      <c r="CC986" s="646">
        <f t="shared" si="519"/>
        <v>0</v>
      </c>
      <c r="CD986" s="594"/>
      <c r="CE986" s="705">
        <f t="shared" si="496"/>
        <v>970</v>
      </c>
      <c r="CF986" s="756">
        <f t="shared" si="494"/>
        <v>0</v>
      </c>
      <c r="CG986" s="756">
        <f t="shared" si="494"/>
        <v>0</v>
      </c>
      <c r="CH986" s="756">
        <f t="shared" si="494"/>
        <v>0</v>
      </c>
      <c r="CI986" s="756">
        <f t="shared" si="494"/>
        <v>0</v>
      </c>
      <c r="CJ986" s="756">
        <f t="shared" si="494"/>
        <v>0</v>
      </c>
      <c r="CK986" s="756">
        <f t="shared" si="494"/>
        <v>0</v>
      </c>
      <c r="CL986" s="756">
        <f t="shared" si="494"/>
        <v>0</v>
      </c>
      <c r="CM986" s="646">
        <f t="shared" si="520"/>
        <v>0</v>
      </c>
      <c r="CN986" s="594"/>
      <c r="CO986" s="705">
        <f t="shared" si="497"/>
        <v>970</v>
      </c>
      <c r="CP986" s="756">
        <v>0</v>
      </c>
      <c r="CQ986" s="756">
        <v>0</v>
      </c>
      <c r="CR986" s="756">
        <v>0</v>
      </c>
      <c r="CS986" s="756">
        <v>0</v>
      </c>
      <c r="CT986" s="756">
        <v>0</v>
      </c>
      <c r="CU986" s="756">
        <v>0</v>
      </c>
      <c r="CV986" s="756">
        <v>0</v>
      </c>
      <c r="CW986" s="646">
        <f t="shared" si="521"/>
        <v>0</v>
      </c>
      <c r="CX986" s="685"/>
      <c r="CY986" s="705">
        <f t="shared" si="498"/>
        <v>970</v>
      </c>
      <c r="CZ986" s="756">
        <v>0</v>
      </c>
      <c r="DA986" s="756">
        <v>0</v>
      </c>
      <c r="DB986" s="756">
        <v>0</v>
      </c>
      <c r="DC986" s="756">
        <v>0</v>
      </c>
      <c r="DD986" s="756">
        <v>0</v>
      </c>
      <c r="DE986" s="767">
        <f t="shared" si="509"/>
        <v>0</v>
      </c>
      <c r="DF986" s="756">
        <v>0</v>
      </c>
      <c r="DG986" s="756">
        <v>0</v>
      </c>
      <c r="DH986" s="756">
        <v>0</v>
      </c>
      <c r="DI986" s="756">
        <v>0</v>
      </c>
      <c r="DJ986" s="767">
        <f t="shared" si="510"/>
        <v>0</v>
      </c>
      <c r="DK986" s="715">
        <f t="shared" si="511"/>
        <v>0</v>
      </c>
      <c r="DL986" s="685"/>
      <c r="DM986" s="705">
        <f t="shared" si="499"/>
        <v>970</v>
      </c>
      <c r="DN986" s="715">
        <f t="shared" si="512"/>
        <v>0</v>
      </c>
    </row>
    <row r="987" spans="2:118" x14ac:dyDescent="0.25">
      <c r="B987" s="705">
        <v>971</v>
      </c>
      <c r="C987" s="765">
        <f>(1+_xlfn.XLOOKUP(INT((B987-1)/12)+1,'ZC Curve'!$B$8:$B$107,'ZC Curve'!R$8:R$107,,0))^(1/12)-1</f>
        <v>0</v>
      </c>
      <c r="D987" s="766">
        <f t="shared" si="513"/>
        <v>1</v>
      </c>
      <c r="E987" s="685"/>
      <c r="F987" s="705">
        <v>971</v>
      </c>
      <c r="G987" s="756">
        <v>0</v>
      </c>
      <c r="H987" s="756">
        <v>0</v>
      </c>
      <c r="I987" s="756">
        <v>0</v>
      </c>
      <c r="J987" s="756">
        <v>0</v>
      </c>
      <c r="K987" s="756">
        <v>0</v>
      </c>
      <c r="L987" s="756">
        <v>0</v>
      </c>
      <c r="M987" s="756">
        <v>0</v>
      </c>
      <c r="N987" s="646">
        <f t="shared" si="514"/>
        <v>0</v>
      </c>
      <c r="O987" s="594"/>
      <c r="P987" s="705">
        <f t="shared" si="500"/>
        <v>971</v>
      </c>
      <c r="Q987" s="756">
        <v>0</v>
      </c>
      <c r="R987" s="756">
        <v>0</v>
      </c>
      <c r="S987" s="756">
        <v>0</v>
      </c>
      <c r="T987" s="756">
        <v>0</v>
      </c>
      <c r="U987" s="756">
        <v>0</v>
      </c>
      <c r="V987" s="756">
        <v>0</v>
      </c>
      <c r="W987" s="756">
        <v>0</v>
      </c>
      <c r="X987" s="646">
        <f t="shared" si="515"/>
        <v>0</v>
      </c>
      <c r="Y987" s="594"/>
      <c r="Z987" s="705">
        <f t="shared" si="501"/>
        <v>971</v>
      </c>
      <c r="AA987" s="756">
        <f t="shared" si="493"/>
        <v>0</v>
      </c>
      <c r="AB987" s="756">
        <f t="shared" si="493"/>
        <v>0</v>
      </c>
      <c r="AC987" s="756">
        <f t="shared" si="493"/>
        <v>0</v>
      </c>
      <c r="AD987" s="756">
        <f t="shared" si="493"/>
        <v>0</v>
      </c>
      <c r="AE987" s="756">
        <f t="shared" si="493"/>
        <v>0</v>
      </c>
      <c r="AF987" s="756">
        <f t="shared" si="493"/>
        <v>0</v>
      </c>
      <c r="AG987" s="756">
        <f t="shared" si="493"/>
        <v>0</v>
      </c>
      <c r="AH987" s="646">
        <f t="shared" si="516"/>
        <v>0</v>
      </c>
      <c r="AI987" s="594"/>
      <c r="AJ987" s="705">
        <f t="shared" si="502"/>
        <v>971</v>
      </c>
      <c r="AK987" s="756">
        <v>0</v>
      </c>
      <c r="AL987" s="756">
        <v>0</v>
      </c>
      <c r="AM987" s="756">
        <v>0</v>
      </c>
      <c r="AN987" s="756">
        <v>0</v>
      </c>
      <c r="AO987" s="756">
        <v>0</v>
      </c>
      <c r="AP987" s="756">
        <v>0</v>
      </c>
      <c r="AQ987" s="756">
        <v>0</v>
      </c>
      <c r="AR987" s="646">
        <f t="shared" si="517"/>
        <v>0</v>
      </c>
      <c r="AS987" s="594"/>
      <c r="AT987" s="705">
        <f t="shared" si="503"/>
        <v>971</v>
      </c>
      <c r="AU987" s="756">
        <v>0</v>
      </c>
      <c r="AV987" s="756">
        <v>0</v>
      </c>
      <c r="AW987" s="756">
        <v>0</v>
      </c>
      <c r="AX987" s="756">
        <v>0</v>
      </c>
      <c r="AY987" s="756">
        <v>0</v>
      </c>
      <c r="AZ987" s="767">
        <f t="shared" si="490"/>
        <v>0</v>
      </c>
      <c r="BA987" s="756">
        <v>0</v>
      </c>
      <c r="BB987" s="756">
        <v>0</v>
      </c>
      <c r="BC987" s="756">
        <v>0</v>
      </c>
      <c r="BD987" s="756">
        <v>0</v>
      </c>
      <c r="BE987" s="767">
        <f t="shared" si="504"/>
        <v>0</v>
      </c>
      <c r="BF987" s="646">
        <f t="shared" si="505"/>
        <v>0</v>
      </c>
      <c r="BG987" s="594"/>
      <c r="BH987" s="705">
        <f t="shared" si="495"/>
        <v>971</v>
      </c>
      <c r="BI987" s="646">
        <f t="shared" si="506"/>
        <v>0</v>
      </c>
      <c r="BJ987" s="594"/>
      <c r="BK987" s="705">
        <f t="shared" si="507"/>
        <v>971</v>
      </c>
      <c r="BL987" s="756">
        <v>0</v>
      </c>
      <c r="BM987" s="756">
        <v>0</v>
      </c>
      <c r="BN987" s="756">
        <v>0</v>
      </c>
      <c r="BO987" s="756">
        <v>0</v>
      </c>
      <c r="BP987" s="756">
        <v>0</v>
      </c>
      <c r="BQ987" s="756">
        <v>0</v>
      </c>
      <c r="BR987" s="756">
        <v>0</v>
      </c>
      <c r="BS987" s="646">
        <f t="shared" si="518"/>
        <v>0</v>
      </c>
      <c r="BT987" s="594"/>
      <c r="BU987" s="705">
        <f t="shared" si="508"/>
        <v>971</v>
      </c>
      <c r="BV987" s="756">
        <v>0</v>
      </c>
      <c r="BW987" s="756">
        <v>0</v>
      </c>
      <c r="BX987" s="756">
        <v>0</v>
      </c>
      <c r="BY987" s="756">
        <v>0</v>
      </c>
      <c r="BZ987" s="756">
        <v>0</v>
      </c>
      <c r="CA987" s="756">
        <v>0</v>
      </c>
      <c r="CB987" s="756">
        <v>0</v>
      </c>
      <c r="CC987" s="646">
        <f t="shared" si="519"/>
        <v>0</v>
      </c>
      <c r="CD987" s="594"/>
      <c r="CE987" s="705">
        <f t="shared" si="496"/>
        <v>971</v>
      </c>
      <c r="CF987" s="756">
        <f t="shared" si="494"/>
        <v>0</v>
      </c>
      <c r="CG987" s="756">
        <f t="shared" si="494"/>
        <v>0</v>
      </c>
      <c r="CH987" s="756">
        <f t="shared" si="494"/>
        <v>0</v>
      </c>
      <c r="CI987" s="756">
        <f t="shared" si="494"/>
        <v>0</v>
      </c>
      <c r="CJ987" s="756">
        <f t="shared" si="494"/>
        <v>0</v>
      </c>
      <c r="CK987" s="756">
        <f t="shared" si="494"/>
        <v>0</v>
      </c>
      <c r="CL987" s="756">
        <f t="shared" si="494"/>
        <v>0</v>
      </c>
      <c r="CM987" s="646">
        <f t="shared" si="520"/>
        <v>0</v>
      </c>
      <c r="CN987" s="594"/>
      <c r="CO987" s="705">
        <f t="shared" si="497"/>
        <v>971</v>
      </c>
      <c r="CP987" s="756">
        <v>0</v>
      </c>
      <c r="CQ987" s="756">
        <v>0</v>
      </c>
      <c r="CR987" s="756">
        <v>0</v>
      </c>
      <c r="CS987" s="756">
        <v>0</v>
      </c>
      <c r="CT987" s="756">
        <v>0</v>
      </c>
      <c r="CU987" s="756">
        <v>0</v>
      </c>
      <c r="CV987" s="756">
        <v>0</v>
      </c>
      <c r="CW987" s="646">
        <f t="shared" si="521"/>
        <v>0</v>
      </c>
      <c r="CX987" s="685"/>
      <c r="CY987" s="705">
        <f t="shared" si="498"/>
        <v>971</v>
      </c>
      <c r="CZ987" s="756">
        <v>0</v>
      </c>
      <c r="DA987" s="756">
        <v>0</v>
      </c>
      <c r="DB987" s="756">
        <v>0</v>
      </c>
      <c r="DC987" s="756">
        <v>0</v>
      </c>
      <c r="DD987" s="756">
        <v>0</v>
      </c>
      <c r="DE987" s="767">
        <f t="shared" si="509"/>
        <v>0</v>
      </c>
      <c r="DF987" s="756">
        <v>0</v>
      </c>
      <c r="DG987" s="756">
        <v>0</v>
      </c>
      <c r="DH987" s="756">
        <v>0</v>
      </c>
      <c r="DI987" s="756">
        <v>0</v>
      </c>
      <c r="DJ987" s="767">
        <f t="shared" si="510"/>
        <v>0</v>
      </c>
      <c r="DK987" s="715">
        <f t="shared" si="511"/>
        <v>0</v>
      </c>
      <c r="DL987" s="685"/>
      <c r="DM987" s="705">
        <f t="shared" si="499"/>
        <v>971</v>
      </c>
      <c r="DN987" s="715">
        <f t="shared" si="512"/>
        <v>0</v>
      </c>
    </row>
    <row r="988" spans="2:118" x14ac:dyDescent="0.25">
      <c r="B988" s="705">
        <v>972</v>
      </c>
      <c r="C988" s="765">
        <f>(1+_xlfn.XLOOKUP(INT((B988-1)/12)+1,'ZC Curve'!$B$8:$B$107,'ZC Curve'!R$8:R$107,,0))^(1/12)-1</f>
        <v>0</v>
      </c>
      <c r="D988" s="766">
        <f t="shared" si="513"/>
        <v>1</v>
      </c>
      <c r="E988" s="685"/>
      <c r="F988" s="705">
        <v>972</v>
      </c>
      <c r="G988" s="756">
        <v>0</v>
      </c>
      <c r="H988" s="756">
        <v>0</v>
      </c>
      <c r="I988" s="756">
        <v>0</v>
      </c>
      <c r="J988" s="756">
        <v>0</v>
      </c>
      <c r="K988" s="756">
        <v>0</v>
      </c>
      <c r="L988" s="756">
        <v>0</v>
      </c>
      <c r="M988" s="756">
        <v>0</v>
      </c>
      <c r="N988" s="646">
        <f t="shared" si="514"/>
        <v>0</v>
      </c>
      <c r="O988" s="594"/>
      <c r="P988" s="705">
        <f t="shared" si="500"/>
        <v>972</v>
      </c>
      <c r="Q988" s="756">
        <v>0</v>
      </c>
      <c r="R988" s="756">
        <v>0</v>
      </c>
      <c r="S988" s="756">
        <v>0</v>
      </c>
      <c r="T988" s="756">
        <v>0</v>
      </c>
      <c r="U988" s="756">
        <v>0</v>
      </c>
      <c r="V988" s="756">
        <v>0</v>
      </c>
      <c r="W988" s="756">
        <v>0</v>
      </c>
      <c r="X988" s="646">
        <f t="shared" si="515"/>
        <v>0</v>
      </c>
      <c r="Y988" s="594"/>
      <c r="Z988" s="705">
        <f t="shared" si="501"/>
        <v>972</v>
      </c>
      <c r="AA988" s="756">
        <f t="shared" si="493"/>
        <v>0</v>
      </c>
      <c r="AB988" s="756">
        <f t="shared" si="493"/>
        <v>0</v>
      </c>
      <c r="AC988" s="756">
        <f t="shared" si="493"/>
        <v>0</v>
      </c>
      <c r="AD988" s="756">
        <f t="shared" si="493"/>
        <v>0</v>
      </c>
      <c r="AE988" s="756">
        <f t="shared" si="493"/>
        <v>0</v>
      </c>
      <c r="AF988" s="756">
        <f t="shared" si="493"/>
        <v>0</v>
      </c>
      <c r="AG988" s="756">
        <f t="shared" si="493"/>
        <v>0</v>
      </c>
      <c r="AH988" s="646">
        <f t="shared" si="516"/>
        <v>0</v>
      </c>
      <c r="AI988" s="594"/>
      <c r="AJ988" s="705">
        <f t="shared" si="502"/>
        <v>972</v>
      </c>
      <c r="AK988" s="756">
        <v>0</v>
      </c>
      <c r="AL988" s="756">
        <v>0</v>
      </c>
      <c r="AM988" s="756">
        <v>0</v>
      </c>
      <c r="AN988" s="756">
        <v>0</v>
      </c>
      <c r="AO988" s="756">
        <v>0</v>
      </c>
      <c r="AP988" s="756">
        <v>0</v>
      </c>
      <c r="AQ988" s="756">
        <v>0</v>
      </c>
      <c r="AR988" s="646">
        <f t="shared" si="517"/>
        <v>0</v>
      </c>
      <c r="AS988" s="594"/>
      <c r="AT988" s="705">
        <f t="shared" si="503"/>
        <v>972</v>
      </c>
      <c r="AU988" s="756">
        <v>0</v>
      </c>
      <c r="AV988" s="756">
        <v>0</v>
      </c>
      <c r="AW988" s="756">
        <v>0</v>
      </c>
      <c r="AX988" s="756">
        <v>0</v>
      </c>
      <c r="AY988" s="756">
        <v>0</v>
      </c>
      <c r="AZ988" s="767">
        <f t="shared" si="490"/>
        <v>0</v>
      </c>
      <c r="BA988" s="756">
        <v>0</v>
      </c>
      <c r="BB988" s="756">
        <v>0</v>
      </c>
      <c r="BC988" s="756">
        <v>0</v>
      </c>
      <c r="BD988" s="756">
        <v>0</v>
      </c>
      <c r="BE988" s="767">
        <f t="shared" si="504"/>
        <v>0</v>
      </c>
      <c r="BF988" s="646">
        <f t="shared" si="505"/>
        <v>0</v>
      </c>
      <c r="BG988" s="594"/>
      <c r="BH988" s="705">
        <f t="shared" si="495"/>
        <v>972</v>
      </c>
      <c r="BI988" s="646">
        <f t="shared" si="506"/>
        <v>0</v>
      </c>
      <c r="BJ988" s="594"/>
      <c r="BK988" s="705">
        <f t="shared" si="507"/>
        <v>972</v>
      </c>
      <c r="BL988" s="756">
        <v>0</v>
      </c>
      <c r="BM988" s="756">
        <v>0</v>
      </c>
      <c r="BN988" s="756">
        <v>0</v>
      </c>
      <c r="BO988" s="756">
        <v>0</v>
      </c>
      <c r="BP988" s="756">
        <v>0</v>
      </c>
      <c r="BQ988" s="756">
        <v>0</v>
      </c>
      <c r="BR988" s="756">
        <v>0</v>
      </c>
      <c r="BS988" s="646">
        <f t="shared" si="518"/>
        <v>0</v>
      </c>
      <c r="BT988" s="594"/>
      <c r="BU988" s="705">
        <f t="shared" si="508"/>
        <v>972</v>
      </c>
      <c r="BV988" s="756">
        <v>0</v>
      </c>
      <c r="BW988" s="756">
        <v>0</v>
      </c>
      <c r="BX988" s="756">
        <v>0</v>
      </c>
      <c r="BY988" s="756">
        <v>0</v>
      </c>
      <c r="BZ988" s="756">
        <v>0</v>
      </c>
      <c r="CA988" s="756">
        <v>0</v>
      </c>
      <c r="CB988" s="756">
        <v>0</v>
      </c>
      <c r="CC988" s="646">
        <f t="shared" si="519"/>
        <v>0</v>
      </c>
      <c r="CD988" s="594"/>
      <c r="CE988" s="705">
        <f t="shared" si="496"/>
        <v>972</v>
      </c>
      <c r="CF988" s="756">
        <f t="shared" si="494"/>
        <v>0</v>
      </c>
      <c r="CG988" s="756">
        <f t="shared" si="494"/>
        <v>0</v>
      </c>
      <c r="CH988" s="756">
        <f t="shared" si="494"/>
        <v>0</v>
      </c>
      <c r="CI988" s="756">
        <f t="shared" si="494"/>
        <v>0</v>
      </c>
      <c r="CJ988" s="756">
        <f t="shared" si="494"/>
        <v>0</v>
      </c>
      <c r="CK988" s="756">
        <f t="shared" si="494"/>
        <v>0</v>
      </c>
      <c r="CL988" s="756">
        <f t="shared" si="494"/>
        <v>0</v>
      </c>
      <c r="CM988" s="646">
        <f t="shared" si="520"/>
        <v>0</v>
      </c>
      <c r="CN988" s="594"/>
      <c r="CO988" s="705">
        <f t="shared" si="497"/>
        <v>972</v>
      </c>
      <c r="CP988" s="756">
        <v>0</v>
      </c>
      <c r="CQ988" s="756">
        <v>0</v>
      </c>
      <c r="CR988" s="756">
        <v>0</v>
      </c>
      <c r="CS988" s="756">
        <v>0</v>
      </c>
      <c r="CT988" s="756">
        <v>0</v>
      </c>
      <c r="CU988" s="756">
        <v>0</v>
      </c>
      <c r="CV988" s="756">
        <v>0</v>
      </c>
      <c r="CW988" s="646">
        <f t="shared" si="521"/>
        <v>0</v>
      </c>
      <c r="CX988" s="685"/>
      <c r="CY988" s="705">
        <f t="shared" si="498"/>
        <v>972</v>
      </c>
      <c r="CZ988" s="756">
        <v>0</v>
      </c>
      <c r="DA988" s="756">
        <v>0</v>
      </c>
      <c r="DB988" s="756">
        <v>0</v>
      </c>
      <c r="DC988" s="756">
        <v>0</v>
      </c>
      <c r="DD988" s="756">
        <v>0</v>
      </c>
      <c r="DE988" s="767">
        <f t="shared" si="509"/>
        <v>0</v>
      </c>
      <c r="DF988" s="756">
        <v>0</v>
      </c>
      <c r="DG988" s="756">
        <v>0</v>
      </c>
      <c r="DH988" s="756">
        <v>0</v>
      </c>
      <c r="DI988" s="756">
        <v>0</v>
      </c>
      <c r="DJ988" s="767">
        <f t="shared" si="510"/>
        <v>0</v>
      </c>
      <c r="DK988" s="715">
        <f t="shared" si="511"/>
        <v>0</v>
      </c>
      <c r="DL988" s="685"/>
      <c r="DM988" s="705">
        <f t="shared" si="499"/>
        <v>972</v>
      </c>
      <c r="DN988" s="715">
        <f t="shared" si="512"/>
        <v>0</v>
      </c>
    </row>
    <row r="989" spans="2:118" x14ac:dyDescent="0.25">
      <c r="B989" s="705">
        <v>973</v>
      </c>
      <c r="C989" s="765">
        <f>(1+_xlfn.XLOOKUP(INT((B989-1)/12)+1,'ZC Curve'!$B$8:$B$107,'ZC Curve'!R$8:R$107,,0))^(1/12)-1</f>
        <v>0</v>
      </c>
      <c r="D989" s="766">
        <f t="shared" si="513"/>
        <v>1</v>
      </c>
      <c r="E989" s="685"/>
      <c r="F989" s="705">
        <v>973</v>
      </c>
      <c r="G989" s="756">
        <v>0</v>
      </c>
      <c r="H989" s="756">
        <v>0</v>
      </c>
      <c r="I989" s="756">
        <v>0</v>
      </c>
      <c r="J989" s="756">
        <v>0</v>
      </c>
      <c r="K989" s="756">
        <v>0</v>
      </c>
      <c r="L989" s="756">
        <v>0</v>
      </c>
      <c r="M989" s="756">
        <v>0</v>
      </c>
      <c r="N989" s="646">
        <f t="shared" si="514"/>
        <v>0</v>
      </c>
      <c r="O989" s="594"/>
      <c r="P989" s="705">
        <f t="shared" si="500"/>
        <v>973</v>
      </c>
      <c r="Q989" s="756">
        <v>0</v>
      </c>
      <c r="R989" s="756">
        <v>0</v>
      </c>
      <c r="S989" s="756">
        <v>0</v>
      </c>
      <c r="T989" s="756">
        <v>0</v>
      </c>
      <c r="U989" s="756">
        <v>0</v>
      </c>
      <c r="V989" s="756">
        <v>0</v>
      </c>
      <c r="W989" s="756">
        <v>0</v>
      </c>
      <c r="X989" s="646">
        <f t="shared" si="515"/>
        <v>0</v>
      </c>
      <c r="Y989" s="594"/>
      <c r="Z989" s="705">
        <f t="shared" si="501"/>
        <v>973</v>
      </c>
      <c r="AA989" s="756">
        <f t="shared" si="493"/>
        <v>0</v>
      </c>
      <c r="AB989" s="756">
        <f t="shared" si="493"/>
        <v>0</v>
      </c>
      <c r="AC989" s="756">
        <f t="shared" si="493"/>
        <v>0</v>
      </c>
      <c r="AD989" s="756">
        <f t="shared" si="493"/>
        <v>0</v>
      </c>
      <c r="AE989" s="756">
        <f t="shared" si="493"/>
        <v>0</v>
      </c>
      <c r="AF989" s="756">
        <f t="shared" si="493"/>
        <v>0</v>
      </c>
      <c r="AG989" s="756">
        <f t="shared" si="493"/>
        <v>0</v>
      </c>
      <c r="AH989" s="646">
        <f t="shared" si="516"/>
        <v>0</v>
      </c>
      <c r="AI989" s="594"/>
      <c r="AJ989" s="705">
        <f t="shared" si="502"/>
        <v>973</v>
      </c>
      <c r="AK989" s="756">
        <v>0</v>
      </c>
      <c r="AL989" s="756">
        <v>0</v>
      </c>
      <c r="AM989" s="756">
        <v>0</v>
      </c>
      <c r="AN989" s="756">
        <v>0</v>
      </c>
      <c r="AO989" s="756">
        <v>0</v>
      </c>
      <c r="AP989" s="756">
        <v>0</v>
      </c>
      <c r="AQ989" s="756">
        <v>0</v>
      </c>
      <c r="AR989" s="646">
        <f t="shared" si="517"/>
        <v>0</v>
      </c>
      <c r="AS989" s="594"/>
      <c r="AT989" s="705">
        <f t="shared" si="503"/>
        <v>973</v>
      </c>
      <c r="AU989" s="756">
        <v>0</v>
      </c>
      <c r="AV989" s="756">
        <v>0</v>
      </c>
      <c r="AW989" s="756">
        <v>0</v>
      </c>
      <c r="AX989" s="756">
        <v>0</v>
      </c>
      <c r="AY989" s="756">
        <v>0</v>
      </c>
      <c r="AZ989" s="767">
        <f t="shared" si="490"/>
        <v>0</v>
      </c>
      <c r="BA989" s="756">
        <v>0</v>
      </c>
      <c r="BB989" s="756">
        <v>0</v>
      </c>
      <c r="BC989" s="756">
        <v>0</v>
      </c>
      <c r="BD989" s="756">
        <v>0</v>
      </c>
      <c r="BE989" s="767">
        <f t="shared" si="504"/>
        <v>0</v>
      </c>
      <c r="BF989" s="646">
        <f t="shared" si="505"/>
        <v>0</v>
      </c>
      <c r="BG989" s="594"/>
      <c r="BH989" s="705">
        <f t="shared" si="495"/>
        <v>973</v>
      </c>
      <c r="BI989" s="646">
        <f t="shared" si="506"/>
        <v>0</v>
      </c>
      <c r="BJ989" s="594"/>
      <c r="BK989" s="705">
        <f t="shared" si="507"/>
        <v>973</v>
      </c>
      <c r="BL989" s="756">
        <v>0</v>
      </c>
      <c r="BM989" s="756">
        <v>0</v>
      </c>
      <c r="BN989" s="756">
        <v>0</v>
      </c>
      <c r="BO989" s="756">
        <v>0</v>
      </c>
      <c r="BP989" s="756">
        <v>0</v>
      </c>
      <c r="BQ989" s="756">
        <v>0</v>
      </c>
      <c r="BR989" s="756">
        <v>0</v>
      </c>
      <c r="BS989" s="646">
        <f t="shared" si="518"/>
        <v>0</v>
      </c>
      <c r="BT989" s="594"/>
      <c r="BU989" s="705">
        <f t="shared" si="508"/>
        <v>973</v>
      </c>
      <c r="BV989" s="756">
        <v>0</v>
      </c>
      <c r="BW989" s="756">
        <v>0</v>
      </c>
      <c r="BX989" s="756">
        <v>0</v>
      </c>
      <c r="BY989" s="756">
        <v>0</v>
      </c>
      <c r="BZ989" s="756">
        <v>0</v>
      </c>
      <c r="CA989" s="756">
        <v>0</v>
      </c>
      <c r="CB989" s="756">
        <v>0</v>
      </c>
      <c r="CC989" s="646">
        <f t="shared" si="519"/>
        <v>0</v>
      </c>
      <c r="CD989" s="594"/>
      <c r="CE989" s="705">
        <f t="shared" si="496"/>
        <v>973</v>
      </c>
      <c r="CF989" s="756">
        <f t="shared" si="494"/>
        <v>0</v>
      </c>
      <c r="CG989" s="756">
        <f t="shared" si="494"/>
        <v>0</v>
      </c>
      <c r="CH989" s="756">
        <f t="shared" si="494"/>
        <v>0</v>
      </c>
      <c r="CI989" s="756">
        <f t="shared" si="494"/>
        <v>0</v>
      </c>
      <c r="CJ989" s="756">
        <f t="shared" si="494"/>
        <v>0</v>
      </c>
      <c r="CK989" s="756">
        <f t="shared" si="494"/>
        <v>0</v>
      </c>
      <c r="CL989" s="756">
        <f t="shared" si="494"/>
        <v>0</v>
      </c>
      <c r="CM989" s="646">
        <f t="shared" si="520"/>
        <v>0</v>
      </c>
      <c r="CN989" s="594"/>
      <c r="CO989" s="705">
        <f t="shared" si="497"/>
        <v>973</v>
      </c>
      <c r="CP989" s="756">
        <v>0</v>
      </c>
      <c r="CQ989" s="756">
        <v>0</v>
      </c>
      <c r="CR989" s="756">
        <v>0</v>
      </c>
      <c r="CS989" s="756">
        <v>0</v>
      </c>
      <c r="CT989" s="756">
        <v>0</v>
      </c>
      <c r="CU989" s="756">
        <v>0</v>
      </c>
      <c r="CV989" s="756">
        <v>0</v>
      </c>
      <c r="CW989" s="646">
        <f t="shared" si="521"/>
        <v>0</v>
      </c>
      <c r="CX989" s="685"/>
      <c r="CY989" s="705">
        <f t="shared" si="498"/>
        <v>973</v>
      </c>
      <c r="CZ989" s="756">
        <v>0</v>
      </c>
      <c r="DA989" s="756">
        <v>0</v>
      </c>
      <c r="DB989" s="756">
        <v>0</v>
      </c>
      <c r="DC989" s="756">
        <v>0</v>
      </c>
      <c r="DD989" s="756">
        <v>0</v>
      </c>
      <c r="DE989" s="767">
        <f t="shared" si="509"/>
        <v>0</v>
      </c>
      <c r="DF989" s="756">
        <v>0</v>
      </c>
      <c r="DG989" s="756">
        <v>0</v>
      </c>
      <c r="DH989" s="756">
        <v>0</v>
      </c>
      <c r="DI989" s="756">
        <v>0</v>
      </c>
      <c r="DJ989" s="767">
        <f t="shared" si="510"/>
        <v>0</v>
      </c>
      <c r="DK989" s="715">
        <f t="shared" si="511"/>
        <v>0</v>
      </c>
      <c r="DL989" s="685"/>
      <c r="DM989" s="705">
        <f t="shared" si="499"/>
        <v>973</v>
      </c>
      <c r="DN989" s="715">
        <f t="shared" si="512"/>
        <v>0</v>
      </c>
    </row>
    <row r="990" spans="2:118" x14ac:dyDescent="0.25">
      <c r="B990" s="705">
        <v>974</v>
      </c>
      <c r="C990" s="765">
        <f>(1+_xlfn.XLOOKUP(INT((B990-1)/12)+1,'ZC Curve'!$B$8:$B$107,'ZC Curve'!R$8:R$107,,0))^(1/12)-1</f>
        <v>0</v>
      </c>
      <c r="D990" s="766">
        <f t="shared" si="513"/>
        <v>1</v>
      </c>
      <c r="E990" s="685"/>
      <c r="F990" s="705">
        <v>974</v>
      </c>
      <c r="G990" s="756">
        <v>0</v>
      </c>
      <c r="H990" s="756">
        <v>0</v>
      </c>
      <c r="I990" s="756">
        <v>0</v>
      </c>
      <c r="J990" s="756">
        <v>0</v>
      </c>
      <c r="K990" s="756">
        <v>0</v>
      </c>
      <c r="L990" s="756">
        <v>0</v>
      </c>
      <c r="M990" s="756">
        <v>0</v>
      </c>
      <c r="N990" s="646">
        <f t="shared" si="514"/>
        <v>0</v>
      </c>
      <c r="O990" s="594"/>
      <c r="P990" s="705">
        <f t="shared" si="500"/>
        <v>974</v>
      </c>
      <c r="Q990" s="756">
        <v>0</v>
      </c>
      <c r="R990" s="756">
        <v>0</v>
      </c>
      <c r="S990" s="756">
        <v>0</v>
      </c>
      <c r="T990" s="756">
        <v>0</v>
      </c>
      <c r="U990" s="756">
        <v>0</v>
      </c>
      <c r="V990" s="756">
        <v>0</v>
      </c>
      <c r="W990" s="756">
        <v>0</v>
      </c>
      <c r="X990" s="646">
        <f t="shared" si="515"/>
        <v>0</v>
      </c>
      <c r="Y990" s="594"/>
      <c r="Z990" s="705">
        <f t="shared" si="501"/>
        <v>974</v>
      </c>
      <c r="AA990" s="756">
        <f t="shared" si="493"/>
        <v>0</v>
      </c>
      <c r="AB990" s="756">
        <f t="shared" si="493"/>
        <v>0</v>
      </c>
      <c r="AC990" s="756">
        <f t="shared" si="493"/>
        <v>0</v>
      </c>
      <c r="AD990" s="756">
        <f t="shared" si="493"/>
        <v>0</v>
      </c>
      <c r="AE990" s="756">
        <f t="shared" si="493"/>
        <v>0</v>
      </c>
      <c r="AF990" s="756">
        <f t="shared" si="493"/>
        <v>0</v>
      </c>
      <c r="AG990" s="756">
        <f t="shared" si="493"/>
        <v>0</v>
      </c>
      <c r="AH990" s="646">
        <f t="shared" si="516"/>
        <v>0</v>
      </c>
      <c r="AI990" s="594"/>
      <c r="AJ990" s="705">
        <f t="shared" si="502"/>
        <v>974</v>
      </c>
      <c r="AK990" s="756">
        <v>0</v>
      </c>
      <c r="AL990" s="756">
        <v>0</v>
      </c>
      <c r="AM990" s="756">
        <v>0</v>
      </c>
      <c r="AN990" s="756">
        <v>0</v>
      </c>
      <c r="AO990" s="756">
        <v>0</v>
      </c>
      <c r="AP990" s="756">
        <v>0</v>
      </c>
      <c r="AQ990" s="756">
        <v>0</v>
      </c>
      <c r="AR990" s="646">
        <f t="shared" si="517"/>
        <v>0</v>
      </c>
      <c r="AS990" s="594"/>
      <c r="AT990" s="705">
        <f t="shared" si="503"/>
        <v>974</v>
      </c>
      <c r="AU990" s="756">
        <v>0</v>
      </c>
      <c r="AV990" s="756">
        <v>0</v>
      </c>
      <c r="AW990" s="756">
        <v>0</v>
      </c>
      <c r="AX990" s="756">
        <v>0</v>
      </c>
      <c r="AY990" s="756">
        <v>0</v>
      </c>
      <c r="AZ990" s="767">
        <f t="shared" si="490"/>
        <v>0</v>
      </c>
      <c r="BA990" s="756">
        <v>0</v>
      </c>
      <c r="BB990" s="756">
        <v>0</v>
      </c>
      <c r="BC990" s="756">
        <v>0</v>
      </c>
      <c r="BD990" s="756">
        <v>0</v>
      </c>
      <c r="BE990" s="767">
        <f t="shared" si="504"/>
        <v>0</v>
      </c>
      <c r="BF990" s="646">
        <f t="shared" si="505"/>
        <v>0</v>
      </c>
      <c r="BG990" s="594"/>
      <c r="BH990" s="705">
        <f t="shared" si="495"/>
        <v>974</v>
      </c>
      <c r="BI990" s="646">
        <f t="shared" si="506"/>
        <v>0</v>
      </c>
      <c r="BJ990" s="594"/>
      <c r="BK990" s="705">
        <f t="shared" si="507"/>
        <v>974</v>
      </c>
      <c r="BL990" s="756">
        <v>0</v>
      </c>
      <c r="BM990" s="756">
        <v>0</v>
      </c>
      <c r="BN990" s="756">
        <v>0</v>
      </c>
      <c r="BO990" s="756">
        <v>0</v>
      </c>
      <c r="BP990" s="756">
        <v>0</v>
      </c>
      <c r="BQ990" s="756">
        <v>0</v>
      </c>
      <c r="BR990" s="756">
        <v>0</v>
      </c>
      <c r="BS990" s="646">
        <f t="shared" si="518"/>
        <v>0</v>
      </c>
      <c r="BT990" s="594"/>
      <c r="BU990" s="705">
        <f t="shared" si="508"/>
        <v>974</v>
      </c>
      <c r="BV990" s="756">
        <v>0</v>
      </c>
      <c r="BW990" s="756">
        <v>0</v>
      </c>
      <c r="BX990" s="756">
        <v>0</v>
      </c>
      <c r="BY990" s="756">
        <v>0</v>
      </c>
      <c r="BZ990" s="756">
        <v>0</v>
      </c>
      <c r="CA990" s="756">
        <v>0</v>
      </c>
      <c r="CB990" s="756">
        <v>0</v>
      </c>
      <c r="CC990" s="646">
        <f t="shared" si="519"/>
        <v>0</v>
      </c>
      <c r="CD990" s="594"/>
      <c r="CE990" s="705">
        <f t="shared" si="496"/>
        <v>974</v>
      </c>
      <c r="CF990" s="756">
        <f t="shared" si="494"/>
        <v>0</v>
      </c>
      <c r="CG990" s="756">
        <f t="shared" si="494"/>
        <v>0</v>
      </c>
      <c r="CH990" s="756">
        <f t="shared" si="494"/>
        <v>0</v>
      </c>
      <c r="CI990" s="756">
        <f t="shared" si="494"/>
        <v>0</v>
      </c>
      <c r="CJ990" s="756">
        <f t="shared" si="494"/>
        <v>0</v>
      </c>
      <c r="CK990" s="756">
        <f t="shared" si="494"/>
        <v>0</v>
      </c>
      <c r="CL990" s="756">
        <f t="shared" si="494"/>
        <v>0</v>
      </c>
      <c r="CM990" s="646">
        <f t="shared" si="520"/>
        <v>0</v>
      </c>
      <c r="CN990" s="594"/>
      <c r="CO990" s="705">
        <f t="shared" si="497"/>
        <v>974</v>
      </c>
      <c r="CP990" s="756">
        <v>0</v>
      </c>
      <c r="CQ990" s="756">
        <v>0</v>
      </c>
      <c r="CR990" s="756">
        <v>0</v>
      </c>
      <c r="CS990" s="756">
        <v>0</v>
      </c>
      <c r="CT990" s="756">
        <v>0</v>
      </c>
      <c r="CU990" s="756">
        <v>0</v>
      </c>
      <c r="CV990" s="756">
        <v>0</v>
      </c>
      <c r="CW990" s="646">
        <f t="shared" si="521"/>
        <v>0</v>
      </c>
      <c r="CX990" s="685"/>
      <c r="CY990" s="705">
        <f t="shared" si="498"/>
        <v>974</v>
      </c>
      <c r="CZ990" s="756">
        <v>0</v>
      </c>
      <c r="DA990" s="756">
        <v>0</v>
      </c>
      <c r="DB990" s="756">
        <v>0</v>
      </c>
      <c r="DC990" s="756">
        <v>0</v>
      </c>
      <c r="DD990" s="756">
        <v>0</v>
      </c>
      <c r="DE990" s="767">
        <f t="shared" si="509"/>
        <v>0</v>
      </c>
      <c r="DF990" s="756">
        <v>0</v>
      </c>
      <c r="DG990" s="756">
        <v>0</v>
      </c>
      <c r="DH990" s="756">
        <v>0</v>
      </c>
      <c r="DI990" s="756">
        <v>0</v>
      </c>
      <c r="DJ990" s="767">
        <f t="shared" si="510"/>
        <v>0</v>
      </c>
      <c r="DK990" s="715">
        <f t="shared" si="511"/>
        <v>0</v>
      </c>
      <c r="DL990" s="685"/>
      <c r="DM990" s="705">
        <f t="shared" si="499"/>
        <v>974</v>
      </c>
      <c r="DN990" s="715">
        <f t="shared" si="512"/>
        <v>0</v>
      </c>
    </row>
    <row r="991" spans="2:118" x14ac:dyDescent="0.25">
      <c r="B991" s="705">
        <v>975</v>
      </c>
      <c r="C991" s="765">
        <f>(1+_xlfn.XLOOKUP(INT((B991-1)/12)+1,'ZC Curve'!$B$8:$B$107,'ZC Curve'!R$8:R$107,,0))^(1/12)-1</f>
        <v>0</v>
      </c>
      <c r="D991" s="766">
        <f t="shared" si="513"/>
        <v>1</v>
      </c>
      <c r="E991" s="685"/>
      <c r="F991" s="705">
        <v>975</v>
      </c>
      <c r="G991" s="756">
        <v>0</v>
      </c>
      <c r="H991" s="756">
        <v>0</v>
      </c>
      <c r="I991" s="756">
        <v>0</v>
      </c>
      <c r="J991" s="756">
        <v>0</v>
      </c>
      <c r="K991" s="756">
        <v>0</v>
      </c>
      <c r="L991" s="756">
        <v>0</v>
      </c>
      <c r="M991" s="756">
        <v>0</v>
      </c>
      <c r="N991" s="646">
        <f t="shared" si="514"/>
        <v>0</v>
      </c>
      <c r="O991" s="594"/>
      <c r="P991" s="705">
        <f t="shared" si="500"/>
        <v>975</v>
      </c>
      <c r="Q991" s="756">
        <v>0</v>
      </c>
      <c r="R991" s="756">
        <v>0</v>
      </c>
      <c r="S991" s="756">
        <v>0</v>
      </c>
      <c r="T991" s="756">
        <v>0</v>
      </c>
      <c r="U991" s="756">
        <v>0</v>
      </c>
      <c r="V991" s="756">
        <v>0</v>
      </c>
      <c r="W991" s="756">
        <v>0</v>
      </c>
      <c r="X991" s="646">
        <f t="shared" si="515"/>
        <v>0</v>
      </c>
      <c r="Y991" s="594"/>
      <c r="Z991" s="705">
        <f t="shared" si="501"/>
        <v>975</v>
      </c>
      <c r="AA991" s="756">
        <f t="shared" si="493"/>
        <v>0</v>
      </c>
      <c r="AB991" s="756">
        <f t="shared" si="493"/>
        <v>0</v>
      </c>
      <c r="AC991" s="756">
        <f t="shared" si="493"/>
        <v>0</v>
      </c>
      <c r="AD991" s="756">
        <f t="shared" si="493"/>
        <v>0</v>
      </c>
      <c r="AE991" s="756">
        <f t="shared" si="493"/>
        <v>0</v>
      </c>
      <c r="AF991" s="756">
        <f t="shared" si="493"/>
        <v>0</v>
      </c>
      <c r="AG991" s="756">
        <f t="shared" si="493"/>
        <v>0</v>
      </c>
      <c r="AH991" s="646">
        <f t="shared" si="516"/>
        <v>0</v>
      </c>
      <c r="AI991" s="594"/>
      <c r="AJ991" s="705">
        <f t="shared" si="502"/>
        <v>975</v>
      </c>
      <c r="AK991" s="756">
        <v>0</v>
      </c>
      <c r="AL991" s="756">
        <v>0</v>
      </c>
      <c r="AM991" s="756">
        <v>0</v>
      </c>
      <c r="AN991" s="756">
        <v>0</v>
      </c>
      <c r="AO991" s="756">
        <v>0</v>
      </c>
      <c r="AP991" s="756">
        <v>0</v>
      </c>
      <c r="AQ991" s="756">
        <v>0</v>
      </c>
      <c r="AR991" s="646">
        <f t="shared" si="517"/>
        <v>0</v>
      </c>
      <c r="AS991" s="594"/>
      <c r="AT991" s="705">
        <f t="shared" si="503"/>
        <v>975</v>
      </c>
      <c r="AU991" s="756">
        <v>0</v>
      </c>
      <c r="AV991" s="756">
        <v>0</v>
      </c>
      <c r="AW991" s="756">
        <v>0</v>
      </c>
      <c r="AX991" s="756">
        <v>0</v>
      </c>
      <c r="AY991" s="756">
        <v>0</v>
      </c>
      <c r="AZ991" s="767">
        <f t="shared" si="490"/>
        <v>0</v>
      </c>
      <c r="BA991" s="756">
        <v>0</v>
      </c>
      <c r="BB991" s="756">
        <v>0</v>
      </c>
      <c r="BC991" s="756">
        <v>0</v>
      </c>
      <c r="BD991" s="756">
        <v>0</v>
      </c>
      <c r="BE991" s="767">
        <f t="shared" si="504"/>
        <v>0</v>
      </c>
      <c r="BF991" s="646">
        <f t="shared" si="505"/>
        <v>0</v>
      </c>
      <c r="BG991" s="594"/>
      <c r="BH991" s="705">
        <f t="shared" si="495"/>
        <v>975</v>
      </c>
      <c r="BI991" s="646">
        <f t="shared" si="506"/>
        <v>0</v>
      </c>
      <c r="BJ991" s="594"/>
      <c r="BK991" s="705">
        <f t="shared" si="507"/>
        <v>975</v>
      </c>
      <c r="BL991" s="756">
        <v>0</v>
      </c>
      <c r="BM991" s="756">
        <v>0</v>
      </c>
      <c r="BN991" s="756">
        <v>0</v>
      </c>
      <c r="BO991" s="756">
        <v>0</v>
      </c>
      <c r="BP991" s="756">
        <v>0</v>
      </c>
      <c r="BQ991" s="756">
        <v>0</v>
      </c>
      <c r="BR991" s="756">
        <v>0</v>
      </c>
      <c r="BS991" s="646">
        <f t="shared" si="518"/>
        <v>0</v>
      </c>
      <c r="BT991" s="594"/>
      <c r="BU991" s="705">
        <f t="shared" si="508"/>
        <v>975</v>
      </c>
      <c r="BV991" s="756">
        <v>0</v>
      </c>
      <c r="BW991" s="756">
        <v>0</v>
      </c>
      <c r="BX991" s="756">
        <v>0</v>
      </c>
      <c r="BY991" s="756">
        <v>0</v>
      </c>
      <c r="BZ991" s="756">
        <v>0</v>
      </c>
      <c r="CA991" s="756">
        <v>0</v>
      </c>
      <c r="CB991" s="756">
        <v>0</v>
      </c>
      <c r="CC991" s="646">
        <f t="shared" si="519"/>
        <v>0</v>
      </c>
      <c r="CD991" s="594"/>
      <c r="CE991" s="705">
        <f t="shared" si="496"/>
        <v>975</v>
      </c>
      <c r="CF991" s="756">
        <f t="shared" si="494"/>
        <v>0</v>
      </c>
      <c r="CG991" s="756">
        <f t="shared" si="494"/>
        <v>0</v>
      </c>
      <c r="CH991" s="756">
        <f t="shared" si="494"/>
        <v>0</v>
      </c>
      <c r="CI991" s="756">
        <f t="shared" si="494"/>
        <v>0</v>
      </c>
      <c r="CJ991" s="756">
        <f t="shared" si="494"/>
        <v>0</v>
      </c>
      <c r="CK991" s="756">
        <f t="shared" si="494"/>
        <v>0</v>
      </c>
      <c r="CL991" s="756">
        <f t="shared" si="494"/>
        <v>0</v>
      </c>
      <c r="CM991" s="646">
        <f t="shared" si="520"/>
        <v>0</v>
      </c>
      <c r="CN991" s="594"/>
      <c r="CO991" s="705">
        <f t="shared" si="497"/>
        <v>975</v>
      </c>
      <c r="CP991" s="756">
        <v>0</v>
      </c>
      <c r="CQ991" s="756">
        <v>0</v>
      </c>
      <c r="CR991" s="756">
        <v>0</v>
      </c>
      <c r="CS991" s="756">
        <v>0</v>
      </c>
      <c r="CT991" s="756">
        <v>0</v>
      </c>
      <c r="CU991" s="756">
        <v>0</v>
      </c>
      <c r="CV991" s="756">
        <v>0</v>
      </c>
      <c r="CW991" s="646">
        <f t="shared" si="521"/>
        <v>0</v>
      </c>
      <c r="CX991" s="685"/>
      <c r="CY991" s="705">
        <f t="shared" si="498"/>
        <v>975</v>
      </c>
      <c r="CZ991" s="756">
        <v>0</v>
      </c>
      <c r="DA991" s="756">
        <v>0</v>
      </c>
      <c r="DB991" s="756">
        <v>0</v>
      </c>
      <c r="DC991" s="756">
        <v>0</v>
      </c>
      <c r="DD991" s="756">
        <v>0</v>
      </c>
      <c r="DE991" s="767">
        <f t="shared" si="509"/>
        <v>0</v>
      </c>
      <c r="DF991" s="756">
        <v>0</v>
      </c>
      <c r="DG991" s="756">
        <v>0</v>
      </c>
      <c r="DH991" s="756">
        <v>0</v>
      </c>
      <c r="DI991" s="756">
        <v>0</v>
      </c>
      <c r="DJ991" s="767">
        <f t="shared" si="510"/>
        <v>0</v>
      </c>
      <c r="DK991" s="715">
        <f t="shared" si="511"/>
        <v>0</v>
      </c>
      <c r="DL991" s="685"/>
      <c r="DM991" s="705">
        <f t="shared" si="499"/>
        <v>975</v>
      </c>
      <c r="DN991" s="715">
        <f t="shared" si="512"/>
        <v>0</v>
      </c>
    </row>
    <row r="992" spans="2:118" x14ac:dyDescent="0.25">
      <c r="B992" s="705">
        <v>976</v>
      </c>
      <c r="C992" s="765">
        <f>(1+_xlfn.XLOOKUP(INT((B992-1)/12)+1,'ZC Curve'!$B$8:$B$107,'ZC Curve'!R$8:R$107,,0))^(1/12)-1</f>
        <v>0</v>
      </c>
      <c r="D992" s="766">
        <f t="shared" si="513"/>
        <v>1</v>
      </c>
      <c r="E992" s="685"/>
      <c r="F992" s="705">
        <v>976</v>
      </c>
      <c r="G992" s="756">
        <v>0</v>
      </c>
      <c r="H992" s="756">
        <v>0</v>
      </c>
      <c r="I992" s="756">
        <v>0</v>
      </c>
      <c r="J992" s="756">
        <v>0</v>
      </c>
      <c r="K992" s="756">
        <v>0</v>
      </c>
      <c r="L992" s="756">
        <v>0</v>
      </c>
      <c r="M992" s="756">
        <v>0</v>
      </c>
      <c r="N992" s="646">
        <f t="shared" si="514"/>
        <v>0</v>
      </c>
      <c r="O992" s="594"/>
      <c r="P992" s="705">
        <f t="shared" si="500"/>
        <v>976</v>
      </c>
      <c r="Q992" s="756">
        <v>0</v>
      </c>
      <c r="R992" s="756">
        <v>0</v>
      </c>
      <c r="S992" s="756">
        <v>0</v>
      </c>
      <c r="T992" s="756">
        <v>0</v>
      </c>
      <c r="U992" s="756">
        <v>0</v>
      </c>
      <c r="V992" s="756">
        <v>0</v>
      </c>
      <c r="W992" s="756">
        <v>0</v>
      </c>
      <c r="X992" s="646">
        <f t="shared" si="515"/>
        <v>0</v>
      </c>
      <c r="Y992" s="594"/>
      <c r="Z992" s="705">
        <f t="shared" si="501"/>
        <v>976</v>
      </c>
      <c r="AA992" s="756">
        <f t="shared" si="493"/>
        <v>0</v>
      </c>
      <c r="AB992" s="756">
        <f t="shared" si="493"/>
        <v>0</v>
      </c>
      <c r="AC992" s="756">
        <f t="shared" si="493"/>
        <v>0</v>
      </c>
      <c r="AD992" s="756">
        <f t="shared" si="493"/>
        <v>0</v>
      </c>
      <c r="AE992" s="756">
        <f t="shared" si="493"/>
        <v>0</v>
      </c>
      <c r="AF992" s="756">
        <f t="shared" si="493"/>
        <v>0</v>
      </c>
      <c r="AG992" s="756">
        <f t="shared" si="493"/>
        <v>0</v>
      </c>
      <c r="AH992" s="646">
        <f t="shared" si="516"/>
        <v>0</v>
      </c>
      <c r="AI992" s="594"/>
      <c r="AJ992" s="705">
        <f t="shared" si="502"/>
        <v>976</v>
      </c>
      <c r="AK992" s="756">
        <v>0</v>
      </c>
      <c r="AL992" s="756">
        <v>0</v>
      </c>
      <c r="AM992" s="756">
        <v>0</v>
      </c>
      <c r="AN992" s="756">
        <v>0</v>
      </c>
      <c r="AO992" s="756">
        <v>0</v>
      </c>
      <c r="AP992" s="756">
        <v>0</v>
      </c>
      <c r="AQ992" s="756">
        <v>0</v>
      </c>
      <c r="AR992" s="646">
        <f t="shared" si="517"/>
        <v>0</v>
      </c>
      <c r="AS992" s="594"/>
      <c r="AT992" s="705">
        <f t="shared" si="503"/>
        <v>976</v>
      </c>
      <c r="AU992" s="756">
        <v>0</v>
      </c>
      <c r="AV992" s="756">
        <v>0</v>
      </c>
      <c r="AW992" s="756">
        <v>0</v>
      </c>
      <c r="AX992" s="756">
        <v>0</v>
      </c>
      <c r="AY992" s="756">
        <v>0</v>
      </c>
      <c r="AZ992" s="767">
        <f t="shared" si="490"/>
        <v>0</v>
      </c>
      <c r="BA992" s="756">
        <v>0</v>
      </c>
      <c r="BB992" s="756">
        <v>0</v>
      </c>
      <c r="BC992" s="756">
        <v>0</v>
      </c>
      <c r="BD992" s="756">
        <v>0</v>
      </c>
      <c r="BE992" s="767">
        <f t="shared" si="504"/>
        <v>0</v>
      </c>
      <c r="BF992" s="646">
        <f t="shared" si="505"/>
        <v>0</v>
      </c>
      <c r="BG992" s="594"/>
      <c r="BH992" s="705">
        <f t="shared" si="495"/>
        <v>976</v>
      </c>
      <c r="BI992" s="646">
        <f t="shared" si="506"/>
        <v>0</v>
      </c>
      <c r="BJ992" s="594"/>
      <c r="BK992" s="705">
        <f t="shared" si="507"/>
        <v>976</v>
      </c>
      <c r="BL992" s="756">
        <v>0</v>
      </c>
      <c r="BM992" s="756">
        <v>0</v>
      </c>
      <c r="BN992" s="756">
        <v>0</v>
      </c>
      <c r="BO992" s="756">
        <v>0</v>
      </c>
      <c r="BP992" s="756">
        <v>0</v>
      </c>
      <c r="BQ992" s="756">
        <v>0</v>
      </c>
      <c r="BR992" s="756">
        <v>0</v>
      </c>
      <c r="BS992" s="646">
        <f t="shared" si="518"/>
        <v>0</v>
      </c>
      <c r="BT992" s="594"/>
      <c r="BU992" s="705">
        <f t="shared" si="508"/>
        <v>976</v>
      </c>
      <c r="BV992" s="756">
        <v>0</v>
      </c>
      <c r="BW992" s="756">
        <v>0</v>
      </c>
      <c r="BX992" s="756">
        <v>0</v>
      </c>
      <c r="BY992" s="756">
        <v>0</v>
      </c>
      <c r="BZ992" s="756">
        <v>0</v>
      </c>
      <c r="CA992" s="756">
        <v>0</v>
      </c>
      <c r="CB992" s="756">
        <v>0</v>
      </c>
      <c r="CC992" s="646">
        <f t="shared" si="519"/>
        <v>0</v>
      </c>
      <c r="CD992" s="594"/>
      <c r="CE992" s="705">
        <f t="shared" si="496"/>
        <v>976</v>
      </c>
      <c r="CF992" s="756">
        <f t="shared" si="494"/>
        <v>0</v>
      </c>
      <c r="CG992" s="756">
        <f t="shared" si="494"/>
        <v>0</v>
      </c>
      <c r="CH992" s="756">
        <f t="shared" si="494"/>
        <v>0</v>
      </c>
      <c r="CI992" s="756">
        <f t="shared" si="494"/>
        <v>0</v>
      </c>
      <c r="CJ992" s="756">
        <f t="shared" si="494"/>
        <v>0</v>
      </c>
      <c r="CK992" s="756">
        <f t="shared" si="494"/>
        <v>0</v>
      </c>
      <c r="CL992" s="756">
        <f t="shared" si="494"/>
        <v>0</v>
      </c>
      <c r="CM992" s="646">
        <f t="shared" si="520"/>
        <v>0</v>
      </c>
      <c r="CN992" s="594"/>
      <c r="CO992" s="705">
        <f t="shared" si="497"/>
        <v>976</v>
      </c>
      <c r="CP992" s="756">
        <v>0</v>
      </c>
      <c r="CQ992" s="756">
        <v>0</v>
      </c>
      <c r="CR992" s="756">
        <v>0</v>
      </c>
      <c r="CS992" s="756">
        <v>0</v>
      </c>
      <c r="CT992" s="756">
        <v>0</v>
      </c>
      <c r="CU992" s="756">
        <v>0</v>
      </c>
      <c r="CV992" s="756">
        <v>0</v>
      </c>
      <c r="CW992" s="646">
        <f t="shared" si="521"/>
        <v>0</v>
      </c>
      <c r="CX992" s="685"/>
      <c r="CY992" s="705">
        <f t="shared" si="498"/>
        <v>976</v>
      </c>
      <c r="CZ992" s="756">
        <v>0</v>
      </c>
      <c r="DA992" s="756">
        <v>0</v>
      </c>
      <c r="DB992" s="756">
        <v>0</v>
      </c>
      <c r="DC992" s="756">
        <v>0</v>
      </c>
      <c r="DD992" s="756">
        <v>0</v>
      </c>
      <c r="DE992" s="767">
        <f t="shared" si="509"/>
        <v>0</v>
      </c>
      <c r="DF992" s="756">
        <v>0</v>
      </c>
      <c r="DG992" s="756">
        <v>0</v>
      </c>
      <c r="DH992" s="756">
        <v>0</v>
      </c>
      <c r="DI992" s="756">
        <v>0</v>
      </c>
      <c r="DJ992" s="767">
        <f t="shared" si="510"/>
        <v>0</v>
      </c>
      <c r="DK992" s="715">
        <f t="shared" si="511"/>
        <v>0</v>
      </c>
      <c r="DL992" s="685"/>
      <c r="DM992" s="705">
        <f t="shared" si="499"/>
        <v>976</v>
      </c>
      <c r="DN992" s="715">
        <f t="shared" si="512"/>
        <v>0</v>
      </c>
    </row>
    <row r="993" spans="2:118" x14ac:dyDescent="0.25">
      <c r="B993" s="705">
        <v>977</v>
      </c>
      <c r="C993" s="765">
        <f>(1+_xlfn.XLOOKUP(INT((B993-1)/12)+1,'ZC Curve'!$B$8:$B$107,'ZC Curve'!R$8:R$107,,0))^(1/12)-1</f>
        <v>0</v>
      </c>
      <c r="D993" s="766">
        <f t="shared" si="513"/>
        <v>1</v>
      </c>
      <c r="E993" s="685"/>
      <c r="F993" s="705">
        <v>977</v>
      </c>
      <c r="G993" s="756">
        <v>0</v>
      </c>
      <c r="H993" s="756">
        <v>0</v>
      </c>
      <c r="I993" s="756">
        <v>0</v>
      </c>
      <c r="J993" s="756">
        <v>0</v>
      </c>
      <c r="K993" s="756">
        <v>0</v>
      </c>
      <c r="L993" s="756">
        <v>0</v>
      </c>
      <c r="M993" s="756">
        <v>0</v>
      </c>
      <c r="N993" s="646">
        <f t="shared" si="514"/>
        <v>0</v>
      </c>
      <c r="O993" s="594"/>
      <c r="P993" s="705">
        <f t="shared" si="500"/>
        <v>977</v>
      </c>
      <c r="Q993" s="756">
        <v>0</v>
      </c>
      <c r="R993" s="756">
        <v>0</v>
      </c>
      <c r="S993" s="756">
        <v>0</v>
      </c>
      <c r="T993" s="756">
        <v>0</v>
      </c>
      <c r="U993" s="756">
        <v>0</v>
      </c>
      <c r="V993" s="756">
        <v>0</v>
      </c>
      <c r="W993" s="756">
        <v>0</v>
      </c>
      <c r="X993" s="646">
        <f t="shared" si="515"/>
        <v>0</v>
      </c>
      <c r="Y993" s="594"/>
      <c r="Z993" s="705">
        <f t="shared" si="501"/>
        <v>977</v>
      </c>
      <c r="AA993" s="756">
        <f t="shared" si="493"/>
        <v>0</v>
      </c>
      <c r="AB993" s="756">
        <f t="shared" si="493"/>
        <v>0</v>
      </c>
      <c r="AC993" s="756">
        <f t="shared" si="493"/>
        <v>0</v>
      </c>
      <c r="AD993" s="756">
        <f t="shared" si="493"/>
        <v>0</v>
      </c>
      <c r="AE993" s="756">
        <f t="shared" si="493"/>
        <v>0</v>
      </c>
      <c r="AF993" s="756">
        <f t="shared" si="493"/>
        <v>0</v>
      </c>
      <c r="AG993" s="756">
        <f t="shared" si="493"/>
        <v>0</v>
      </c>
      <c r="AH993" s="646">
        <f t="shared" si="516"/>
        <v>0</v>
      </c>
      <c r="AI993" s="594"/>
      <c r="AJ993" s="705">
        <f t="shared" si="502"/>
        <v>977</v>
      </c>
      <c r="AK993" s="756">
        <v>0</v>
      </c>
      <c r="AL993" s="756">
        <v>0</v>
      </c>
      <c r="AM993" s="756">
        <v>0</v>
      </c>
      <c r="AN993" s="756">
        <v>0</v>
      </c>
      <c r="AO993" s="756">
        <v>0</v>
      </c>
      <c r="AP993" s="756">
        <v>0</v>
      </c>
      <c r="AQ993" s="756">
        <v>0</v>
      </c>
      <c r="AR993" s="646">
        <f t="shared" si="517"/>
        <v>0</v>
      </c>
      <c r="AS993" s="594"/>
      <c r="AT993" s="705">
        <f t="shared" si="503"/>
        <v>977</v>
      </c>
      <c r="AU993" s="756">
        <v>0</v>
      </c>
      <c r="AV993" s="756">
        <v>0</v>
      </c>
      <c r="AW993" s="756">
        <v>0</v>
      </c>
      <c r="AX993" s="756">
        <v>0</v>
      </c>
      <c r="AY993" s="756">
        <v>0</v>
      </c>
      <c r="AZ993" s="767">
        <f t="shared" si="490"/>
        <v>0</v>
      </c>
      <c r="BA993" s="756">
        <v>0</v>
      </c>
      <c r="BB993" s="756">
        <v>0</v>
      </c>
      <c r="BC993" s="756">
        <v>0</v>
      </c>
      <c r="BD993" s="756">
        <v>0</v>
      </c>
      <c r="BE993" s="767">
        <f t="shared" si="504"/>
        <v>0</v>
      </c>
      <c r="BF993" s="646">
        <f t="shared" si="505"/>
        <v>0</v>
      </c>
      <c r="BG993" s="594"/>
      <c r="BH993" s="705">
        <f t="shared" si="495"/>
        <v>977</v>
      </c>
      <c r="BI993" s="646">
        <f t="shared" si="506"/>
        <v>0</v>
      </c>
      <c r="BJ993" s="594"/>
      <c r="BK993" s="705">
        <f t="shared" si="507"/>
        <v>977</v>
      </c>
      <c r="BL993" s="756">
        <v>0</v>
      </c>
      <c r="BM993" s="756">
        <v>0</v>
      </c>
      <c r="BN993" s="756">
        <v>0</v>
      </c>
      <c r="BO993" s="756">
        <v>0</v>
      </c>
      <c r="BP993" s="756">
        <v>0</v>
      </c>
      <c r="BQ993" s="756">
        <v>0</v>
      </c>
      <c r="BR993" s="756">
        <v>0</v>
      </c>
      <c r="BS993" s="646">
        <f t="shared" si="518"/>
        <v>0</v>
      </c>
      <c r="BT993" s="594"/>
      <c r="BU993" s="705">
        <f t="shared" si="508"/>
        <v>977</v>
      </c>
      <c r="BV993" s="756">
        <v>0</v>
      </c>
      <c r="BW993" s="756">
        <v>0</v>
      </c>
      <c r="BX993" s="756">
        <v>0</v>
      </c>
      <c r="BY993" s="756">
        <v>0</v>
      </c>
      <c r="BZ993" s="756">
        <v>0</v>
      </c>
      <c r="CA993" s="756">
        <v>0</v>
      </c>
      <c r="CB993" s="756">
        <v>0</v>
      </c>
      <c r="CC993" s="646">
        <f t="shared" si="519"/>
        <v>0</v>
      </c>
      <c r="CD993" s="594"/>
      <c r="CE993" s="705">
        <f t="shared" si="496"/>
        <v>977</v>
      </c>
      <c r="CF993" s="756">
        <f t="shared" si="494"/>
        <v>0</v>
      </c>
      <c r="CG993" s="756">
        <f t="shared" si="494"/>
        <v>0</v>
      </c>
      <c r="CH993" s="756">
        <f t="shared" si="494"/>
        <v>0</v>
      </c>
      <c r="CI993" s="756">
        <f t="shared" si="494"/>
        <v>0</v>
      </c>
      <c r="CJ993" s="756">
        <f t="shared" si="494"/>
        <v>0</v>
      </c>
      <c r="CK993" s="756">
        <f t="shared" si="494"/>
        <v>0</v>
      </c>
      <c r="CL993" s="756">
        <f t="shared" si="494"/>
        <v>0</v>
      </c>
      <c r="CM993" s="646">
        <f t="shared" si="520"/>
        <v>0</v>
      </c>
      <c r="CN993" s="594"/>
      <c r="CO993" s="705">
        <f t="shared" si="497"/>
        <v>977</v>
      </c>
      <c r="CP993" s="756">
        <v>0</v>
      </c>
      <c r="CQ993" s="756">
        <v>0</v>
      </c>
      <c r="CR993" s="756">
        <v>0</v>
      </c>
      <c r="CS993" s="756">
        <v>0</v>
      </c>
      <c r="CT993" s="756">
        <v>0</v>
      </c>
      <c r="CU993" s="756">
        <v>0</v>
      </c>
      <c r="CV993" s="756">
        <v>0</v>
      </c>
      <c r="CW993" s="646">
        <f t="shared" si="521"/>
        <v>0</v>
      </c>
      <c r="CX993" s="685"/>
      <c r="CY993" s="705">
        <f t="shared" si="498"/>
        <v>977</v>
      </c>
      <c r="CZ993" s="756">
        <v>0</v>
      </c>
      <c r="DA993" s="756">
        <v>0</v>
      </c>
      <c r="DB993" s="756">
        <v>0</v>
      </c>
      <c r="DC993" s="756">
        <v>0</v>
      </c>
      <c r="DD993" s="756">
        <v>0</v>
      </c>
      <c r="DE993" s="767">
        <f t="shared" si="509"/>
        <v>0</v>
      </c>
      <c r="DF993" s="756">
        <v>0</v>
      </c>
      <c r="DG993" s="756">
        <v>0</v>
      </c>
      <c r="DH993" s="756">
        <v>0</v>
      </c>
      <c r="DI993" s="756">
        <v>0</v>
      </c>
      <c r="DJ993" s="767">
        <f t="shared" si="510"/>
        <v>0</v>
      </c>
      <c r="DK993" s="715">
        <f t="shared" si="511"/>
        <v>0</v>
      </c>
      <c r="DL993" s="685"/>
      <c r="DM993" s="705">
        <f t="shared" si="499"/>
        <v>977</v>
      </c>
      <c r="DN993" s="715">
        <f t="shared" si="512"/>
        <v>0</v>
      </c>
    </row>
    <row r="994" spans="2:118" x14ac:dyDescent="0.25">
      <c r="B994" s="705">
        <v>978</v>
      </c>
      <c r="C994" s="765">
        <f>(1+_xlfn.XLOOKUP(INT((B994-1)/12)+1,'ZC Curve'!$B$8:$B$107,'ZC Curve'!R$8:R$107,,0))^(1/12)-1</f>
        <v>0</v>
      </c>
      <c r="D994" s="766">
        <f t="shared" si="513"/>
        <v>1</v>
      </c>
      <c r="E994" s="685"/>
      <c r="F994" s="705">
        <v>978</v>
      </c>
      <c r="G994" s="756">
        <v>0</v>
      </c>
      <c r="H994" s="756">
        <v>0</v>
      </c>
      <c r="I994" s="756">
        <v>0</v>
      </c>
      <c r="J994" s="756">
        <v>0</v>
      </c>
      <c r="K994" s="756">
        <v>0</v>
      </c>
      <c r="L994" s="756">
        <v>0</v>
      </c>
      <c r="M994" s="756">
        <v>0</v>
      </c>
      <c r="N994" s="646">
        <f t="shared" si="514"/>
        <v>0</v>
      </c>
      <c r="O994" s="594"/>
      <c r="P994" s="705">
        <f t="shared" si="500"/>
        <v>978</v>
      </c>
      <c r="Q994" s="756">
        <v>0</v>
      </c>
      <c r="R994" s="756">
        <v>0</v>
      </c>
      <c r="S994" s="756">
        <v>0</v>
      </c>
      <c r="T994" s="756">
        <v>0</v>
      </c>
      <c r="U994" s="756">
        <v>0</v>
      </c>
      <c r="V994" s="756">
        <v>0</v>
      </c>
      <c r="W994" s="756">
        <v>0</v>
      </c>
      <c r="X994" s="646">
        <f t="shared" si="515"/>
        <v>0</v>
      </c>
      <c r="Y994" s="594"/>
      <c r="Z994" s="705">
        <f t="shared" si="501"/>
        <v>978</v>
      </c>
      <c r="AA994" s="756">
        <f t="shared" si="493"/>
        <v>0</v>
      </c>
      <c r="AB994" s="756">
        <f t="shared" si="493"/>
        <v>0</v>
      </c>
      <c r="AC994" s="756">
        <f t="shared" si="493"/>
        <v>0</v>
      </c>
      <c r="AD994" s="756">
        <f t="shared" si="493"/>
        <v>0</v>
      </c>
      <c r="AE994" s="756">
        <f t="shared" si="493"/>
        <v>0</v>
      </c>
      <c r="AF994" s="756">
        <f t="shared" si="493"/>
        <v>0</v>
      </c>
      <c r="AG994" s="756">
        <f t="shared" si="493"/>
        <v>0</v>
      </c>
      <c r="AH994" s="646">
        <f t="shared" si="516"/>
        <v>0</v>
      </c>
      <c r="AI994" s="594"/>
      <c r="AJ994" s="705">
        <f t="shared" si="502"/>
        <v>978</v>
      </c>
      <c r="AK994" s="756">
        <v>0</v>
      </c>
      <c r="AL994" s="756">
        <v>0</v>
      </c>
      <c r="AM994" s="756">
        <v>0</v>
      </c>
      <c r="AN994" s="756">
        <v>0</v>
      </c>
      <c r="AO994" s="756">
        <v>0</v>
      </c>
      <c r="AP994" s="756">
        <v>0</v>
      </c>
      <c r="AQ994" s="756">
        <v>0</v>
      </c>
      <c r="AR994" s="646">
        <f t="shared" si="517"/>
        <v>0</v>
      </c>
      <c r="AS994" s="594"/>
      <c r="AT994" s="705">
        <f t="shared" si="503"/>
        <v>978</v>
      </c>
      <c r="AU994" s="756">
        <v>0</v>
      </c>
      <c r="AV994" s="756">
        <v>0</v>
      </c>
      <c r="AW994" s="756">
        <v>0</v>
      </c>
      <c r="AX994" s="756">
        <v>0</v>
      </c>
      <c r="AY994" s="756">
        <v>0</v>
      </c>
      <c r="AZ994" s="767">
        <f t="shared" si="490"/>
        <v>0</v>
      </c>
      <c r="BA994" s="756">
        <v>0</v>
      </c>
      <c r="BB994" s="756">
        <v>0</v>
      </c>
      <c r="BC994" s="756">
        <v>0</v>
      </c>
      <c r="BD994" s="756">
        <v>0</v>
      </c>
      <c r="BE994" s="767">
        <f t="shared" si="504"/>
        <v>0</v>
      </c>
      <c r="BF994" s="646">
        <f t="shared" si="505"/>
        <v>0</v>
      </c>
      <c r="BG994" s="594"/>
      <c r="BH994" s="705">
        <f t="shared" si="495"/>
        <v>978</v>
      </c>
      <c r="BI994" s="646">
        <f t="shared" si="506"/>
        <v>0</v>
      </c>
      <c r="BJ994" s="594"/>
      <c r="BK994" s="705">
        <f t="shared" si="507"/>
        <v>978</v>
      </c>
      <c r="BL994" s="756">
        <v>0</v>
      </c>
      <c r="BM994" s="756">
        <v>0</v>
      </c>
      <c r="BN994" s="756">
        <v>0</v>
      </c>
      <c r="BO994" s="756">
        <v>0</v>
      </c>
      <c r="BP994" s="756">
        <v>0</v>
      </c>
      <c r="BQ994" s="756">
        <v>0</v>
      </c>
      <c r="BR994" s="756">
        <v>0</v>
      </c>
      <c r="BS994" s="646">
        <f t="shared" si="518"/>
        <v>0</v>
      </c>
      <c r="BT994" s="594"/>
      <c r="BU994" s="705">
        <f t="shared" si="508"/>
        <v>978</v>
      </c>
      <c r="BV994" s="756">
        <v>0</v>
      </c>
      <c r="BW994" s="756">
        <v>0</v>
      </c>
      <c r="BX994" s="756">
        <v>0</v>
      </c>
      <c r="BY994" s="756">
        <v>0</v>
      </c>
      <c r="BZ994" s="756">
        <v>0</v>
      </c>
      <c r="CA994" s="756">
        <v>0</v>
      </c>
      <c r="CB994" s="756">
        <v>0</v>
      </c>
      <c r="CC994" s="646">
        <f t="shared" si="519"/>
        <v>0</v>
      </c>
      <c r="CD994" s="594"/>
      <c r="CE994" s="705">
        <f t="shared" si="496"/>
        <v>978</v>
      </c>
      <c r="CF994" s="756">
        <f t="shared" si="494"/>
        <v>0</v>
      </c>
      <c r="CG994" s="756">
        <f t="shared" si="494"/>
        <v>0</v>
      </c>
      <c r="CH994" s="756">
        <f t="shared" si="494"/>
        <v>0</v>
      </c>
      <c r="CI994" s="756">
        <f t="shared" si="494"/>
        <v>0</v>
      </c>
      <c r="CJ994" s="756">
        <f t="shared" si="494"/>
        <v>0</v>
      </c>
      <c r="CK994" s="756">
        <f t="shared" si="494"/>
        <v>0</v>
      </c>
      <c r="CL994" s="756">
        <f t="shared" si="494"/>
        <v>0</v>
      </c>
      <c r="CM994" s="646">
        <f t="shared" si="520"/>
        <v>0</v>
      </c>
      <c r="CN994" s="594"/>
      <c r="CO994" s="705">
        <f t="shared" si="497"/>
        <v>978</v>
      </c>
      <c r="CP994" s="756">
        <v>0</v>
      </c>
      <c r="CQ994" s="756">
        <v>0</v>
      </c>
      <c r="CR994" s="756">
        <v>0</v>
      </c>
      <c r="CS994" s="756">
        <v>0</v>
      </c>
      <c r="CT994" s="756">
        <v>0</v>
      </c>
      <c r="CU994" s="756">
        <v>0</v>
      </c>
      <c r="CV994" s="756">
        <v>0</v>
      </c>
      <c r="CW994" s="646">
        <f t="shared" si="521"/>
        <v>0</v>
      </c>
      <c r="CX994" s="685"/>
      <c r="CY994" s="705">
        <f t="shared" si="498"/>
        <v>978</v>
      </c>
      <c r="CZ994" s="756">
        <v>0</v>
      </c>
      <c r="DA994" s="756">
        <v>0</v>
      </c>
      <c r="DB994" s="756">
        <v>0</v>
      </c>
      <c r="DC994" s="756">
        <v>0</v>
      </c>
      <c r="DD994" s="756">
        <v>0</v>
      </c>
      <c r="DE994" s="767">
        <f t="shared" si="509"/>
        <v>0</v>
      </c>
      <c r="DF994" s="756">
        <v>0</v>
      </c>
      <c r="DG994" s="756">
        <v>0</v>
      </c>
      <c r="DH994" s="756">
        <v>0</v>
      </c>
      <c r="DI994" s="756">
        <v>0</v>
      </c>
      <c r="DJ994" s="767">
        <f t="shared" si="510"/>
        <v>0</v>
      </c>
      <c r="DK994" s="715">
        <f t="shared" si="511"/>
        <v>0</v>
      </c>
      <c r="DL994" s="685"/>
      <c r="DM994" s="705">
        <f t="shared" si="499"/>
        <v>978</v>
      </c>
      <c r="DN994" s="715">
        <f t="shared" si="512"/>
        <v>0</v>
      </c>
    </row>
    <row r="995" spans="2:118" x14ac:dyDescent="0.25">
      <c r="B995" s="705">
        <v>979</v>
      </c>
      <c r="C995" s="765">
        <f>(1+_xlfn.XLOOKUP(INT((B995-1)/12)+1,'ZC Curve'!$B$8:$B$107,'ZC Curve'!R$8:R$107,,0))^(1/12)-1</f>
        <v>0</v>
      </c>
      <c r="D995" s="766">
        <f t="shared" si="513"/>
        <v>1</v>
      </c>
      <c r="E995" s="685"/>
      <c r="F995" s="705">
        <v>979</v>
      </c>
      <c r="G995" s="756">
        <v>0</v>
      </c>
      <c r="H995" s="756">
        <v>0</v>
      </c>
      <c r="I995" s="756">
        <v>0</v>
      </c>
      <c r="J995" s="756">
        <v>0</v>
      </c>
      <c r="K995" s="756">
        <v>0</v>
      </c>
      <c r="L995" s="756">
        <v>0</v>
      </c>
      <c r="M995" s="756">
        <v>0</v>
      </c>
      <c r="N995" s="646">
        <f t="shared" si="514"/>
        <v>0</v>
      </c>
      <c r="O995" s="594"/>
      <c r="P995" s="705">
        <f t="shared" si="500"/>
        <v>979</v>
      </c>
      <c r="Q995" s="756">
        <v>0</v>
      </c>
      <c r="R995" s="756">
        <v>0</v>
      </c>
      <c r="S995" s="756">
        <v>0</v>
      </c>
      <c r="T995" s="756">
        <v>0</v>
      </c>
      <c r="U995" s="756">
        <v>0</v>
      </c>
      <c r="V995" s="756">
        <v>0</v>
      </c>
      <c r="W995" s="756">
        <v>0</v>
      </c>
      <c r="X995" s="646">
        <f t="shared" si="515"/>
        <v>0</v>
      </c>
      <c r="Y995" s="594"/>
      <c r="Z995" s="705">
        <f t="shared" si="501"/>
        <v>979</v>
      </c>
      <c r="AA995" s="756">
        <f t="shared" si="493"/>
        <v>0</v>
      </c>
      <c r="AB995" s="756">
        <f t="shared" si="493"/>
        <v>0</v>
      </c>
      <c r="AC995" s="756">
        <f t="shared" si="493"/>
        <v>0</v>
      </c>
      <c r="AD995" s="756">
        <f t="shared" si="493"/>
        <v>0</v>
      </c>
      <c r="AE995" s="756">
        <f t="shared" si="493"/>
        <v>0</v>
      </c>
      <c r="AF995" s="756">
        <f t="shared" si="493"/>
        <v>0</v>
      </c>
      <c r="AG995" s="756">
        <f t="shared" si="493"/>
        <v>0</v>
      </c>
      <c r="AH995" s="646">
        <f t="shared" si="516"/>
        <v>0</v>
      </c>
      <c r="AI995" s="594"/>
      <c r="AJ995" s="705">
        <f t="shared" si="502"/>
        <v>979</v>
      </c>
      <c r="AK995" s="756">
        <v>0</v>
      </c>
      <c r="AL995" s="756">
        <v>0</v>
      </c>
      <c r="AM995" s="756">
        <v>0</v>
      </c>
      <c r="AN995" s="756">
        <v>0</v>
      </c>
      <c r="AO995" s="756">
        <v>0</v>
      </c>
      <c r="AP995" s="756">
        <v>0</v>
      </c>
      <c r="AQ995" s="756">
        <v>0</v>
      </c>
      <c r="AR995" s="646">
        <f t="shared" si="517"/>
        <v>0</v>
      </c>
      <c r="AS995" s="594"/>
      <c r="AT995" s="705">
        <f t="shared" si="503"/>
        <v>979</v>
      </c>
      <c r="AU995" s="756">
        <v>0</v>
      </c>
      <c r="AV995" s="756">
        <v>0</v>
      </c>
      <c r="AW995" s="756">
        <v>0</v>
      </c>
      <c r="AX995" s="756">
        <v>0</v>
      </c>
      <c r="AY995" s="756">
        <v>0</v>
      </c>
      <c r="AZ995" s="767">
        <f t="shared" si="490"/>
        <v>0</v>
      </c>
      <c r="BA995" s="756">
        <v>0</v>
      </c>
      <c r="BB995" s="756">
        <v>0</v>
      </c>
      <c r="BC995" s="756">
        <v>0</v>
      </c>
      <c r="BD995" s="756">
        <v>0</v>
      </c>
      <c r="BE995" s="767">
        <f t="shared" si="504"/>
        <v>0</v>
      </c>
      <c r="BF995" s="646">
        <f t="shared" si="505"/>
        <v>0</v>
      </c>
      <c r="BG995" s="594"/>
      <c r="BH995" s="705">
        <f t="shared" si="495"/>
        <v>979</v>
      </c>
      <c r="BI995" s="646">
        <f t="shared" si="506"/>
        <v>0</v>
      </c>
      <c r="BJ995" s="594"/>
      <c r="BK995" s="705">
        <f t="shared" si="507"/>
        <v>979</v>
      </c>
      <c r="BL995" s="756">
        <v>0</v>
      </c>
      <c r="BM995" s="756">
        <v>0</v>
      </c>
      <c r="BN995" s="756">
        <v>0</v>
      </c>
      <c r="BO995" s="756">
        <v>0</v>
      </c>
      <c r="BP995" s="756">
        <v>0</v>
      </c>
      <c r="BQ995" s="756">
        <v>0</v>
      </c>
      <c r="BR995" s="756">
        <v>0</v>
      </c>
      <c r="BS995" s="646">
        <f t="shared" si="518"/>
        <v>0</v>
      </c>
      <c r="BT995" s="594"/>
      <c r="BU995" s="705">
        <f t="shared" si="508"/>
        <v>979</v>
      </c>
      <c r="BV995" s="756">
        <v>0</v>
      </c>
      <c r="BW995" s="756">
        <v>0</v>
      </c>
      <c r="BX995" s="756">
        <v>0</v>
      </c>
      <c r="BY995" s="756">
        <v>0</v>
      </c>
      <c r="BZ995" s="756">
        <v>0</v>
      </c>
      <c r="CA995" s="756">
        <v>0</v>
      </c>
      <c r="CB995" s="756">
        <v>0</v>
      </c>
      <c r="CC995" s="646">
        <f t="shared" si="519"/>
        <v>0</v>
      </c>
      <c r="CD995" s="594"/>
      <c r="CE995" s="705">
        <f t="shared" si="496"/>
        <v>979</v>
      </c>
      <c r="CF995" s="756">
        <f t="shared" si="494"/>
        <v>0</v>
      </c>
      <c r="CG995" s="756">
        <f t="shared" si="494"/>
        <v>0</v>
      </c>
      <c r="CH995" s="756">
        <f t="shared" si="494"/>
        <v>0</v>
      </c>
      <c r="CI995" s="756">
        <f t="shared" si="494"/>
        <v>0</v>
      </c>
      <c r="CJ995" s="756">
        <f t="shared" si="494"/>
        <v>0</v>
      </c>
      <c r="CK995" s="756">
        <f t="shared" si="494"/>
        <v>0</v>
      </c>
      <c r="CL995" s="756">
        <f t="shared" si="494"/>
        <v>0</v>
      </c>
      <c r="CM995" s="646">
        <f t="shared" si="520"/>
        <v>0</v>
      </c>
      <c r="CN995" s="594"/>
      <c r="CO995" s="705">
        <f t="shared" si="497"/>
        <v>979</v>
      </c>
      <c r="CP995" s="756">
        <v>0</v>
      </c>
      <c r="CQ995" s="756">
        <v>0</v>
      </c>
      <c r="CR995" s="756">
        <v>0</v>
      </c>
      <c r="CS995" s="756">
        <v>0</v>
      </c>
      <c r="CT995" s="756">
        <v>0</v>
      </c>
      <c r="CU995" s="756">
        <v>0</v>
      </c>
      <c r="CV995" s="756">
        <v>0</v>
      </c>
      <c r="CW995" s="646">
        <f t="shared" si="521"/>
        <v>0</v>
      </c>
      <c r="CX995" s="685"/>
      <c r="CY995" s="705">
        <f t="shared" si="498"/>
        <v>979</v>
      </c>
      <c r="CZ995" s="756">
        <v>0</v>
      </c>
      <c r="DA995" s="756">
        <v>0</v>
      </c>
      <c r="DB995" s="756">
        <v>0</v>
      </c>
      <c r="DC995" s="756">
        <v>0</v>
      </c>
      <c r="DD995" s="756">
        <v>0</v>
      </c>
      <c r="DE995" s="767">
        <f t="shared" si="509"/>
        <v>0</v>
      </c>
      <c r="DF995" s="756">
        <v>0</v>
      </c>
      <c r="DG995" s="756">
        <v>0</v>
      </c>
      <c r="DH995" s="756">
        <v>0</v>
      </c>
      <c r="DI995" s="756">
        <v>0</v>
      </c>
      <c r="DJ995" s="767">
        <f t="shared" si="510"/>
        <v>0</v>
      </c>
      <c r="DK995" s="715">
        <f t="shared" si="511"/>
        <v>0</v>
      </c>
      <c r="DL995" s="685"/>
      <c r="DM995" s="705">
        <f t="shared" si="499"/>
        <v>979</v>
      </c>
      <c r="DN995" s="715">
        <f t="shared" si="512"/>
        <v>0</v>
      </c>
    </row>
    <row r="996" spans="2:118" x14ac:dyDescent="0.25">
      <c r="B996" s="705">
        <v>980</v>
      </c>
      <c r="C996" s="765">
        <f>(1+_xlfn.XLOOKUP(INT((B996-1)/12)+1,'ZC Curve'!$B$8:$B$107,'ZC Curve'!R$8:R$107,,0))^(1/12)-1</f>
        <v>0</v>
      </c>
      <c r="D996" s="766">
        <f t="shared" si="513"/>
        <v>1</v>
      </c>
      <c r="E996" s="685"/>
      <c r="F996" s="705">
        <v>980</v>
      </c>
      <c r="G996" s="756">
        <v>0</v>
      </c>
      <c r="H996" s="756">
        <v>0</v>
      </c>
      <c r="I996" s="756">
        <v>0</v>
      </c>
      <c r="J996" s="756">
        <v>0</v>
      </c>
      <c r="K996" s="756">
        <v>0</v>
      </c>
      <c r="L996" s="756">
        <v>0</v>
      </c>
      <c r="M996" s="756">
        <v>0</v>
      </c>
      <c r="N996" s="646">
        <f t="shared" si="514"/>
        <v>0</v>
      </c>
      <c r="O996" s="594"/>
      <c r="P996" s="705">
        <f t="shared" si="500"/>
        <v>980</v>
      </c>
      <c r="Q996" s="756">
        <v>0</v>
      </c>
      <c r="R996" s="756">
        <v>0</v>
      </c>
      <c r="S996" s="756">
        <v>0</v>
      </c>
      <c r="T996" s="756">
        <v>0</v>
      </c>
      <c r="U996" s="756">
        <v>0</v>
      </c>
      <c r="V996" s="756">
        <v>0</v>
      </c>
      <c r="W996" s="756">
        <v>0</v>
      </c>
      <c r="X996" s="646">
        <f t="shared" si="515"/>
        <v>0</v>
      </c>
      <c r="Y996" s="594"/>
      <c r="Z996" s="705">
        <f t="shared" si="501"/>
        <v>980</v>
      </c>
      <c r="AA996" s="756">
        <f t="shared" si="493"/>
        <v>0</v>
      </c>
      <c r="AB996" s="756">
        <f t="shared" si="493"/>
        <v>0</v>
      </c>
      <c r="AC996" s="756">
        <f t="shared" si="493"/>
        <v>0</v>
      </c>
      <c r="AD996" s="756">
        <f t="shared" si="493"/>
        <v>0</v>
      </c>
      <c r="AE996" s="756">
        <f t="shared" si="493"/>
        <v>0</v>
      </c>
      <c r="AF996" s="756">
        <f t="shared" si="493"/>
        <v>0</v>
      </c>
      <c r="AG996" s="756">
        <f t="shared" si="493"/>
        <v>0</v>
      </c>
      <c r="AH996" s="646">
        <f t="shared" si="516"/>
        <v>0</v>
      </c>
      <c r="AI996" s="594"/>
      <c r="AJ996" s="705">
        <f t="shared" si="502"/>
        <v>980</v>
      </c>
      <c r="AK996" s="756">
        <v>0</v>
      </c>
      <c r="AL996" s="756">
        <v>0</v>
      </c>
      <c r="AM996" s="756">
        <v>0</v>
      </c>
      <c r="AN996" s="756">
        <v>0</v>
      </c>
      <c r="AO996" s="756">
        <v>0</v>
      </c>
      <c r="AP996" s="756">
        <v>0</v>
      </c>
      <c r="AQ996" s="756">
        <v>0</v>
      </c>
      <c r="AR996" s="646">
        <f t="shared" si="517"/>
        <v>0</v>
      </c>
      <c r="AS996" s="594"/>
      <c r="AT996" s="705">
        <f t="shared" si="503"/>
        <v>980</v>
      </c>
      <c r="AU996" s="756">
        <v>0</v>
      </c>
      <c r="AV996" s="756">
        <v>0</v>
      </c>
      <c r="AW996" s="756">
        <v>0</v>
      </c>
      <c r="AX996" s="756">
        <v>0</v>
      </c>
      <c r="AY996" s="756">
        <v>0</v>
      </c>
      <c r="AZ996" s="767">
        <f t="shared" si="490"/>
        <v>0</v>
      </c>
      <c r="BA996" s="756">
        <v>0</v>
      </c>
      <c r="BB996" s="756">
        <v>0</v>
      </c>
      <c r="BC996" s="756">
        <v>0</v>
      </c>
      <c r="BD996" s="756">
        <v>0</v>
      </c>
      <c r="BE996" s="767">
        <f t="shared" si="504"/>
        <v>0</v>
      </c>
      <c r="BF996" s="646">
        <f t="shared" si="505"/>
        <v>0</v>
      </c>
      <c r="BG996" s="594"/>
      <c r="BH996" s="705">
        <f t="shared" si="495"/>
        <v>980</v>
      </c>
      <c r="BI996" s="646">
        <f t="shared" si="506"/>
        <v>0</v>
      </c>
      <c r="BJ996" s="594"/>
      <c r="BK996" s="705">
        <f t="shared" si="507"/>
        <v>980</v>
      </c>
      <c r="BL996" s="756">
        <v>0</v>
      </c>
      <c r="BM996" s="756">
        <v>0</v>
      </c>
      <c r="BN996" s="756">
        <v>0</v>
      </c>
      <c r="BO996" s="756">
        <v>0</v>
      </c>
      <c r="BP996" s="756">
        <v>0</v>
      </c>
      <c r="BQ996" s="756">
        <v>0</v>
      </c>
      <c r="BR996" s="756">
        <v>0</v>
      </c>
      <c r="BS996" s="646">
        <f t="shared" si="518"/>
        <v>0</v>
      </c>
      <c r="BT996" s="594"/>
      <c r="BU996" s="705">
        <f t="shared" si="508"/>
        <v>980</v>
      </c>
      <c r="BV996" s="756">
        <v>0</v>
      </c>
      <c r="BW996" s="756">
        <v>0</v>
      </c>
      <c r="BX996" s="756">
        <v>0</v>
      </c>
      <c r="BY996" s="756">
        <v>0</v>
      </c>
      <c r="BZ996" s="756">
        <v>0</v>
      </c>
      <c r="CA996" s="756">
        <v>0</v>
      </c>
      <c r="CB996" s="756">
        <v>0</v>
      </c>
      <c r="CC996" s="646">
        <f t="shared" si="519"/>
        <v>0</v>
      </c>
      <c r="CD996" s="594"/>
      <c r="CE996" s="705">
        <f t="shared" si="496"/>
        <v>980</v>
      </c>
      <c r="CF996" s="756">
        <f t="shared" si="494"/>
        <v>0</v>
      </c>
      <c r="CG996" s="756">
        <f t="shared" si="494"/>
        <v>0</v>
      </c>
      <c r="CH996" s="756">
        <f t="shared" si="494"/>
        <v>0</v>
      </c>
      <c r="CI996" s="756">
        <f t="shared" si="494"/>
        <v>0</v>
      </c>
      <c r="CJ996" s="756">
        <f t="shared" si="494"/>
        <v>0</v>
      </c>
      <c r="CK996" s="756">
        <f t="shared" si="494"/>
        <v>0</v>
      </c>
      <c r="CL996" s="756">
        <f t="shared" si="494"/>
        <v>0</v>
      </c>
      <c r="CM996" s="646">
        <f t="shared" si="520"/>
        <v>0</v>
      </c>
      <c r="CN996" s="594"/>
      <c r="CO996" s="705">
        <f t="shared" si="497"/>
        <v>980</v>
      </c>
      <c r="CP996" s="756">
        <v>0</v>
      </c>
      <c r="CQ996" s="756">
        <v>0</v>
      </c>
      <c r="CR996" s="756">
        <v>0</v>
      </c>
      <c r="CS996" s="756">
        <v>0</v>
      </c>
      <c r="CT996" s="756">
        <v>0</v>
      </c>
      <c r="CU996" s="756">
        <v>0</v>
      </c>
      <c r="CV996" s="756">
        <v>0</v>
      </c>
      <c r="CW996" s="646">
        <f t="shared" si="521"/>
        <v>0</v>
      </c>
      <c r="CX996" s="685"/>
      <c r="CY996" s="705">
        <f t="shared" si="498"/>
        <v>980</v>
      </c>
      <c r="CZ996" s="756">
        <v>0</v>
      </c>
      <c r="DA996" s="756">
        <v>0</v>
      </c>
      <c r="DB996" s="756">
        <v>0</v>
      </c>
      <c r="DC996" s="756">
        <v>0</v>
      </c>
      <c r="DD996" s="756">
        <v>0</v>
      </c>
      <c r="DE996" s="767">
        <f t="shared" si="509"/>
        <v>0</v>
      </c>
      <c r="DF996" s="756">
        <v>0</v>
      </c>
      <c r="DG996" s="756">
        <v>0</v>
      </c>
      <c r="DH996" s="756">
        <v>0</v>
      </c>
      <c r="DI996" s="756">
        <v>0</v>
      </c>
      <c r="DJ996" s="767">
        <f t="shared" si="510"/>
        <v>0</v>
      </c>
      <c r="DK996" s="715">
        <f t="shared" si="511"/>
        <v>0</v>
      </c>
      <c r="DL996" s="685"/>
      <c r="DM996" s="705">
        <f t="shared" si="499"/>
        <v>980</v>
      </c>
      <c r="DN996" s="715">
        <f t="shared" si="512"/>
        <v>0</v>
      </c>
    </row>
    <row r="997" spans="2:118" x14ac:dyDescent="0.25">
      <c r="B997" s="705">
        <v>981</v>
      </c>
      <c r="C997" s="765">
        <f>(1+_xlfn.XLOOKUP(INT((B997-1)/12)+1,'ZC Curve'!$B$8:$B$107,'ZC Curve'!R$8:R$107,,0))^(1/12)-1</f>
        <v>0</v>
      </c>
      <c r="D997" s="766">
        <f t="shared" si="513"/>
        <v>1</v>
      </c>
      <c r="E997" s="685"/>
      <c r="F997" s="705">
        <v>981</v>
      </c>
      <c r="G997" s="756">
        <v>0</v>
      </c>
      <c r="H997" s="756">
        <v>0</v>
      </c>
      <c r="I997" s="756">
        <v>0</v>
      </c>
      <c r="J997" s="756">
        <v>0</v>
      </c>
      <c r="K997" s="756">
        <v>0</v>
      </c>
      <c r="L997" s="756">
        <v>0</v>
      </c>
      <c r="M997" s="756">
        <v>0</v>
      </c>
      <c r="N997" s="646">
        <f t="shared" si="514"/>
        <v>0</v>
      </c>
      <c r="O997" s="594"/>
      <c r="P997" s="705">
        <f t="shared" si="500"/>
        <v>981</v>
      </c>
      <c r="Q997" s="756">
        <v>0</v>
      </c>
      <c r="R997" s="756">
        <v>0</v>
      </c>
      <c r="S997" s="756">
        <v>0</v>
      </c>
      <c r="T997" s="756">
        <v>0</v>
      </c>
      <c r="U997" s="756">
        <v>0</v>
      </c>
      <c r="V997" s="756">
        <v>0</v>
      </c>
      <c r="W997" s="756">
        <v>0</v>
      </c>
      <c r="X997" s="646">
        <f t="shared" si="515"/>
        <v>0</v>
      </c>
      <c r="Y997" s="594"/>
      <c r="Z997" s="705">
        <f t="shared" si="501"/>
        <v>981</v>
      </c>
      <c r="AA997" s="756">
        <f t="shared" si="493"/>
        <v>0</v>
      </c>
      <c r="AB997" s="756">
        <f t="shared" si="493"/>
        <v>0</v>
      </c>
      <c r="AC997" s="756">
        <f t="shared" si="493"/>
        <v>0</v>
      </c>
      <c r="AD997" s="756">
        <f t="shared" si="493"/>
        <v>0</v>
      </c>
      <c r="AE997" s="756">
        <f t="shared" si="493"/>
        <v>0</v>
      </c>
      <c r="AF997" s="756">
        <f t="shared" si="493"/>
        <v>0</v>
      </c>
      <c r="AG997" s="756">
        <f t="shared" si="493"/>
        <v>0</v>
      </c>
      <c r="AH997" s="646">
        <f t="shared" si="516"/>
        <v>0</v>
      </c>
      <c r="AI997" s="594"/>
      <c r="AJ997" s="705">
        <f t="shared" si="502"/>
        <v>981</v>
      </c>
      <c r="AK997" s="756">
        <v>0</v>
      </c>
      <c r="AL997" s="756">
        <v>0</v>
      </c>
      <c r="AM997" s="756">
        <v>0</v>
      </c>
      <c r="AN997" s="756">
        <v>0</v>
      </c>
      <c r="AO997" s="756">
        <v>0</v>
      </c>
      <c r="AP997" s="756">
        <v>0</v>
      </c>
      <c r="AQ997" s="756">
        <v>0</v>
      </c>
      <c r="AR997" s="646">
        <f t="shared" si="517"/>
        <v>0</v>
      </c>
      <c r="AS997" s="594"/>
      <c r="AT997" s="705">
        <f t="shared" si="503"/>
        <v>981</v>
      </c>
      <c r="AU997" s="756">
        <v>0</v>
      </c>
      <c r="AV997" s="756">
        <v>0</v>
      </c>
      <c r="AW997" s="756">
        <v>0</v>
      </c>
      <c r="AX997" s="756">
        <v>0</v>
      </c>
      <c r="AY997" s="756">
        <v>0</v>
      </c>
      <c r="AZ997" s="767">
        <f t="shared" ref="AZ997:AZ1060" si="522">SUM(AU997:AY997)</f>
        <v>0</v>
      </c>
      <c r="BA997" s="756">
        <v>0</v>
      </c>
      <c r="BB997" s="756">
        <v>0</v>
      </c>
      <c r="BC997" s="756">
        <v>0</v>
      </c>
      <c r="BD997" s="756">
        <v>0</v>
      </c>
      <c r="BE997" s="767">
        <f t="shared" si="504"/>
        <v>0</v>
      </c>
      <c r="BF997" s="646">
        <f t="shared" si="505"/>
        <v>0</v>
      </c>
      <c r="BG997" s="594"/>
      <c r="BH997" s="705">
        <f t="shared" si="495"/>
        <v>981</v>
      </c>
      <c r="BI997" s="646">
        <f t="shared" si="506"/>
        <v>0</v>
      </c>
      <c r="BJ997" s="594"/>
      <c r="BK997" s="705">
        <f t="shared" si="507"/>
        <v>981</v>
      </c>
      <c r="BL997" s="756">
        <v>0</v>
      </c>
      <c r="BM997" s="756">
        <v>0</v>
      </c>
      <c r="BN997" s="756">
        <v>0</v>
      </c>
      <c r="BO997" s="756">
        <v>0</v>
      </c>
      <c r="BP997" s="756">
        <v>0</v>
      </c>
      <c r="BQ997" s="756">
        <v>0</v>
      </c>
      <c r="BR997" s="756">
        <v>0</v>
      </c>
      <c r="BS997" s="646">
        <f t="shared" si="518"/>
        <v>0</v>
      </c>
      <c r="BT997" s="594"/>
      <c r="BU997" s="705">
        <f t="shared" si="508"/>
        <v>981</v>
      </c>
      <c r="BV997" s="756">
        <v>0</v>
      </c>
      <c r="BW997" s="756">
        <v>0</v>
      </c>
      <c r="BX997" s="756">
        <v>0</v>
      </c>
      <c r="BY997" s="756">
        <v>0</v>
      </c>
      <c r="BZ997" s="756">
        <v>0</v>
      </c>
      <c r="CA997" s="756">
        <v>0</v>
      </c>
      <c r="CB997" s="756">
        <v>0</v>
      </c>
      <c r="CC997" s="646">
        <f t="shared" si="519"/>
        <v>0</v>
      </c>
      <c r="CD997" s="594"/>
      <c r="CE997" s="705">
        <f t="shared" si="496"/>
        <v>981</v>
      </c>
      <c r="CF997" s="756">
        <f t="shared" si="494"/>
        <v>0</v>
      </c>
      <c r="CG997" s="756">
        <f t="shared" si="494"/>
        <v>0</v>
      </c>
      <c r="CH997" s="756">
        <f t="shared" si="494"/>
        <v>0</v>
      </c>
      <c r="CI997" s="756">
        <f t="shared" si="494"/>
        <v>0</v>
      </c>
      <c r="CJ997" s="756">
        <f t="shared" si="494"/>
        <v>0</v>
      </c>
      <c r="CK997" s="756">
        <f t="shared" si="494"/>
        <v>0</v>
      </c>
      <c r="CL997" s="756">
        <f t="shared" si="494"/>
        <v>0</v>
      </c>
      <c r="CM997" s="646">
        <f t="shared" si="520"/>
        <v>0</v>
      </c>
      <c r="CN997" s="594"/>
      <c r="CO997" s="705">
        <f t="shared" si="497"/>
        <v>981</v>
      </c>
      <c r="CP997" s="756">
        <v>0</v>
      </c>
      <c r="CQ997" s="756">
        <v>0</v>
      </c>
      <c r="CR997" s="756">
        <v>0</v>
      </c>
      <c r="CS997" s="756">
        <v>0</v>
      </c>
      <c r="CT997" s="756">
        <v>0</v>
      </c>
      <c r="CU997" s="756">
        <v>0</v>
      </c>
      <c r="CV997" s="756">
        <v>0</v>
      </c>
      <c r="CW997" s="646">
        <f t="shared" si="521"/>
        <v>0</v>
      </c>
      <c r="CX997" s="685"/>
      <c r="CY997" s="705">
        <f t="shared" si="498"/>
        <v>981</v>
      </c>
      <c r="CZ997" s="756">
        <v>0</v>
      </c>
      <c r="DA997" s="756">
        <v>0</v>
      </c>
      <c r="DB997" s="756">
        <v>0</v>
      </c>
      <c r="DC997" s="756">
        <v>0</v>
      </c>
      <c r="DD997" s="756">
        <v>0</v>
      </c>
      <c r="DE997" s="767">
        <f t="shared" si="509"/>
        <v>0</v>
      </c>
      <c r="DF997" s="756">
        <v>0</v>
      </c>
      <c r="DG997" s="756">
        <v>0</v>
      </c>
      <c r="DH997" s="756">
        <v>0</v>
      </c>
      <c r="DI997" s="756">
        <v>0</v>
      </c>
      <c r="DJ997" s="767">
        <f t="shared" si="510"/>
        <v>0</v>
      </c>
      <c r="DK997" s="715">
        <f t="shared" si="511"/>
        <v>0</v>
      </c>
      <c r="DL997" s="685"/>
      <c r="DM997" s="705">
        <f t="shared" si="499"/>
        <v>981</v>
      </c>
      <c r="DN997" s="715">
        <f t="shared" si="512"/>
        <v>0</v>
      </c>
    </row>
    <row r="998" spans="2:118" x14ac:dyDescent="0.25">
      <c r="B998" s="705">
        <v>982</v>
      </c>
      <c r="C998" s="765">
        <f>(1+_xlfn.XLOOKUP(INT((B998-1)/12)+1,'ZC Curve'!$B$8:$B$107,'ZC Curve'!R$8:R$107,,0))^(1/12)-1</f>
        <v>0</v>
      </c>
      <c r="D998" s="766">
        <f t="shared" si="513"/>
        <v>1</v>
      </c>
      <c r="E998" s="685"/>
      <c r="F998" s="705">
        <v>982</v>
      </c>
      <c r="G998" s="756">
        <v>0</v>
      </c>
      <c r="H998" s="756">
        <v>0</v>
      </c>
      <c r="I998" s="756">
        <v>0</v>
      </c>
      <c r="J998" s="756">
        <v>0</v>
      </c>
      <c r="K998" s="756">
        <v>0</v>
      </c>
      <c r="L998" s="756">
        <v>0</v>
      </c>
      <c r="M998" s="756">
        <v>0</v>
      </c>
      <c r="N998" s="646">
        <f t="shared" si="514"/>
        <v>0</v>
      </c>
      <c r="O998" s="594"/>
      <c r="P998" s="705">
        <f t="shared" si="500"/>
        <v>982</v>
      </c>
      <c r="Q998" s="756">
        <v>0</v>
      </c>
      <c r="R998" s="756">
        <v>0</v>
      </c>
      <c r="S998" s="756">
        <v>0</v>
      </c>
      <c r="T998" s="756">
        <v>0</v>
      </c>
      <c r="U998" s="756">
        <v>0</v>
      </c>
      <c r="V998" s="756">
        <v>0</v>
      </c>
      <c r="W998" s="756">
        <v>0</v>
      </c>
      <c r="X998" s="646">
        <f t="shared" si="515"/>
        <v>0</v>
      </c>
      <c r="Y998" s="594"/>
      <c r="Z998" s="705">
        <f t="shared" si="501"/>
        <v>982</v>
      </c>
      <c r="AA998" s="756">
        <f t="shared" si="493"/>
        <v>0</v>
      </c>
      <c r="AB998" s="756">
        <f t="shared" si="493"/>
        <v>0</v>
      </c>
      <c r="AC998" s="756">
        <f t="shared" si="493"/>
        <v>0</v>
      </c>
      <c r="AD998" s="756">
        <f t="shared" si="493"/>
        <v>0</v>
      </c>
      <c r="AE998" s="756">
        <f t="shared" si="493"/>
        <v>0</v>
      </c>
      <c r="AF998" s="756">
        <f t="shared" si="493"/>
        <v>0</v>
      </c>
      <c r="AG998" s="756">
        <f t="shared" si="493"/>
        <v>0</v>
      </c>
      <c r="AH998" s="646">
        <f t="shared" si="516"/>
        <v>0</v>
      </c>
      <c r="AI998" s="594"/>
      <c r="AJ998" s="705">
        <f t="shared" si="502"/>
        <v>982</v>
      </c>
      <c r="AK998" s="756">
        <v>0</v>
      </c>
      <c r="AL998" s="756">
        <v>0</v>
      </c>
      <c r="AM998" s="756">
        <v>0</v>
      </c>
      <c r="AN998" s="756">
        <v>0</v>
      </c>
      <c r="AO998" s="756">
        <v>0</v>
      </c>
      <c r="AP998" s="756">
        <v>0</v>
      </c>
      <c r="AQ998" s="756">
        <v>0</v>
      </c>
      <c r="AR998" s="646">
        <f t="shared" si="517"/>
        <v>0</v>
      </c>
      <c r="AS998" s="594"/>
      <c r="AT998" s="705">
        <f t="shared" si="503"/>
        <v>982</v>
      </c>
      <c r="AU998" s="756">
        <v>0</v>
      </c>
      <c r="AV998" s="756">
        <v>0</v>
      </c>
      <c r="AW998" s="756">
        <v>0</v>
      </c>
      <c r="AX998" s="756">
        <v>0</v>
      </c>
      <c r="AY998" s="756">
        <v>0</v>
      </c>
      <c r="AZ998" s="767">
        <f t="shared" si="522"/>
        <v>0</v>
      </c>
      <c r="BA998" s="756">
        <v>0</v>
      </c>
      <c r="BB998" s="756">
        <v>0</v>
      </c>
      <c r="BC998" s="756">
        <v>0</v>
      </c>
      <c r="BD998" s="756">
        <v>0</v>
      </c>
      <c r="BE998" s="767">
        <f t="shared" si="504"/>
        <v>0</v>
      </c>
      <c r="BF998" s="646">
        <f t="shared" si="505"/>
        <v>0</v>
      </c>
      <c r="BG998" s="594"/>
      <c r="BH998" s="705">
        <f t="shared" si="495"/>
        <v>982</v>
      </c>
      <c r="BI998" s="646">
        <f t="shared" si="506"/>
        <v>0</v>
      </c>
      <c r="BJ998" s="594"/>
      <c r="BK998" s="705">
        <f t="shared" si="507"/>
        <v>982</v>
      </c>
      <c r="BL998" s="756">
        <v>0</v>
      </c>
      <c r="BM998" s="756">
        <v>0</v>
      </c>
      <c r="BN998" s="756">
        <v>0</v>
      </c>
      <c r="BO998" s="756">
        <v>0</v>
      </c>
      <c r="BP998" s="756">
        <v>0</v>
      </c>
      <c r="BQ998" s="756">
        <v>0</v>
      </c>
      <c r="BR998" s="756">
        <v>0</v>
      </c>
      <c r="BS998" s="646">
        <f t="shared" si="518"/>
        <v>0</v>
      </c>
      <c r="BT998" s="594"/>
      <c r="BU998" s="705">
        <f t="shared" si="508"/>
        <v>982</v>
      </c>
      <c r="BV998" s="756">
        <v>0</v>
      </c>
      <c r="BW998" s="756">
        <v>0</v>
      </c>
      <c r="BX998" s="756">
        <v>0</v>
      </c>
      <c r="BY998" s="756">
        <v>0</v>
      </c>
      <c r="BZ998" s="756">
        <v>0</v>
      </c>
      <c r="CA998" s="756">
        <v>0</v>
      </c>
      <c r="CB998" s="756">
        <v>0</v>
      </c>
      <c r="CC998" s="646">
        <f t="shared" si="519"/>
        <v>0</v>
      </c>
      <c r="CD998" s="594"/>
      <c r="CE998" s="705">
        <f t="shared" si="496"/>
        <v>982</v>
      </c>
      <c r="CF998" s="756">
        <f t="shared" si="494"/>
        <v>0</v>
      </c>
      <c r="CG998" s="756">
        <f t="shared" si="494"/>
        <v>0</v>
      </c>
      <c r="CH998" s="756">
        <f t="shared" si="494"/>
        <v>0</v>
      </c>
      <c r="CI998" s="756">
        <f t="shared" si="494"/>
        <v>0</v>
      </c>
      <c r="CJ998" s="756">
        <f t="shared" si="494"/>
        <v>0</v>
      </c>
      <c r="CK998" s="756">
        <f t="shared" si="494"/>
        <v>0</v>
      </c>
      <c r="CL998" s="756">
        <f t="shared" si="494"/>
        <v>0</v>
      </c>
      <c r="CM998" s="646">
        <f t="shared" si="520"/>
        <v>0</v>
      </c>
      <c r="CN998" s="594"/>
      <c r="CO998" s="705">
        <f t="shared" si="497"/>
        <v>982</v>
      </c>
      <c r="CP998" s="756">
        <v>0</v>
      </c>
      <c r="CQ998" s="756">
        <v>0</v>
      </c>
      <c r="CR998" s="756">
        <v>0</v>
      </c>
      <c r="CS998" s="756">
        <v>0</v>
      </c>
      <c r="CT998" s="756">
        <v>0</v>
      </c>
      <c r="CU998" s="756">
        <v>0</v>
      </c>
      <c r="CV998" s="756">
        <v>0</v>
      </c>
      <c r="CW998" s="646">
        <f t="shared" si="521"/>
        <v>0</v>
      </c>
      <c r="CX998" s="685"/>
      <c r="CY998" s="705">
        <f t="shared" si="498"/>
        <v>982</v>
      </c>
      <c r="CZ998" s="756">
        <v>0</v>
      </c>
      <c r="DA998" s="756">
        <v>0</v>
      </c>
      <c r="DB998" s="756">
        <v>0</v>
      </c>
      <c r="DC998" s="756">
        <v>0</v>
      </c>
      <c r="DD998" s="756">
        <v>0</v>
      </c>
      <c r="DE998" s="767">
        <f t="shared" si="509"/>
        <v>0</v>
      </c>
      <c r="DF998" s="756">
        <v>0</v>
      </c>
      <c r="DG998" s="756">
        <v>0</v>
      </c>
      <c r="DH998" s="756">
        <v>0</v>
      </c>
      <c r="DI998" s="756">
        <v>0</v>
      </c>
      <c r="DJ998" s="767">
        <f t="shared" si="510"/>
        <v>0</v>
      </c>
      <c r="DK998" s="715">
        <f t="shared" si="511"/>
        <v>0</v>
      </c>
      <c r="DL998" s="685"/>
      <c r="DM998" s="705">
        <f t="shared" si="499"/>
        <v>982</v>
      </c>
      <c r="DN998" s="715">
        <f t="shared" si="512"/>
        <v>0</v>
      </c>
    </row>
    <row r="999" spans="2:118" x14ac:dyDescent="0.25">
      <c r="B999" s="705">
        <v>983</v>
      </c>
      <c r="C999" s="765">
        <f>(1+_xlfn.XLOOKUP(INT((B999-1)/12)+1,'ZC Curve'!$B$8:$B$107,'ZC Curve'!R$8:R$107,,0))^(1/12)-1</f>
        <v>0</v>
      </c>
      <c r="D999" s="766">
        <f t="shared" si="513"/>
        <v>1</v>
      </c>
      <c r="E999" s="685"/>
      <c r="F999" s="705">
        <v>983</v>
      </c>
      <c r="G999" s="756">
        <v>0</v>
      </c>
      <c r="H999" s="756">
        <v>0</v>
      </c>
      <c r="I999" s="756">
        <v>0</v>
      </c>
      <c r="J999" s="756">
        <v>0</v>
      </c>
      <c r="K999" s="756">
        <v>0</v>
      </c>
      <c r="L999" s="756">
        <v>0</v>
      </c>
      <c r="M999" s="756">
        <v>0</v>
      </c>
      <c r="N999" s="646">
        <f t="shared" si="514"/>
        <v>0</v>
      </c>
      <c r="O999" s="594"/>
      <c r="P999" s="705">
        <f t="shared" si="500"/>
        <v>983</v>
      </c>
      <c r="Q999" s="756">
        <v>0</v>
      </c>
      <c r="R999" s="756">
        <v>0</v>
      </c>
      <c r="S999" s="756">
        <v>0</v>
      </c>
      <c r="T999" s="756">
        <v>0</v>
      </c>
      <c r="U999" s="756">
        <v>0</v>
      </c>
      <c r="V999" s="756">
        <v>0</v>
      </c>
      <c r="W999" s="756">
        <v>0</v>
      </c>
      <c r="X999" s="646">
        <f t="shared" si="515"/>
        <v>0</v>
      </c>
      <c r="Y999" s="594"/>
      <c r="Z999" s="705">
        <f t="shared" si="501"/>
        <v>983</v>
      </c>
      <c r="AA999" s="756">
        <f t="shared" si="493"/>
        <v>0</v>
      </c>
      <c r="AB999" s="756">
        <f t="shared" si="493"/>
        <v>0</v>
      </c>
      <c r="AC999" s="756">
        <f t="shared" si="493"/>
        <v>0</v>
      </c>
      <c r="AD999" s="756">
        <f t="shared" si="493"/>
        <v>0</v>
      </c>
      <c r="AE999" s="756">
        <f t="shared" si="493"/>
        <v>0</v>
      </c>
      <c r="AF999" s="756">
        <f t="shared" si="493"/>
        <v>0</v>
      </c>
      <c r="AG999" s="756">
        <f t="shared" si="493"/>
        <v>0</v>
      </c>
      <c r="AH999" s="646">
        <f t="shared" si="516"/>
        <v>0</v>
      </c>
      <c r="AI999" s="594"/>
      <c r="AJ999" s="705">
        <f t="shared" si="502"/>
        <v>983</v>
      </c>
      <c r="AK999" s="756">
        <v>0</v>
      </c>
      <c r="AL999" s="756">
        <v>0</v>
      </c>
      <c r="AM999" s="756">
        <v>0</v>
      </c>
      <c r="AN999" s="756">
        <v>0</v>
      </c>
      <c r="AO999" s="756">
        <v>0</v>
      </c>
      <c r="AP999" s="756">
        <v>0</v>
      </c>
      <c r="AQ999" s="756">
        <v>0</v>
      </c>
      <c r="AR999" s="646">
        <f t="shared" si="517"/>
        <v>0</v>
      </c>
      <c r="AS999" s="594"/>
      <c r="AT999" s="705">
        <f t="shared" si="503"/>
        <v>983</v>
      </c>
      <c r="AU999" s="756">
        <v>0</v>
      </c>
      <c r="AV999" s="756">
        <v>0</v>
      </c>
      <c r="AW999" s="756">
        <v>0</v>
      </c>
      <c r="AX999" s="756">
        <v>0</v>
      </c>
      <c r="AY999" s="756">
        <v>0</v>
      </c>
      <c r="AZ999" s="767">
        <f t="shared" si="522"/>
        <v>0</v>
      </c>
      <c r="BA999" s="756">
        <v>0</v>
      </c>
      <c r="BB999" s="756">
        <v>0</v>
      </c>
      <c r="BC999" s="756">
        <v>0</v>
      </c>
      <c r="BD999" s="756">
        <v>0</v>
      </c>
      <c r="BE999" s="767">
        <f t="shared" si="504"/>
        <v>0</v>
      </c>
      <c r="BF999" s="646">
        <f t="shared" si="505"/>
        <v>0</v>
      </c>
      <c r="BG999" s="594"/>
      <c r="BH999" s="705">
        <f t="shared" si="495"/>
        <v>983</v>
      </c>
      <c r="BI999" s="646">
        <f t="shared" si="506"/>
        <v>0</v>
      </c>
      <c r="BJ999" s="594"/>
      <c r="BK999" s="705">
        <f t="shared" si="507"/>
        <v>983</v>
      </c>
      <c r="BL999" s="756">
        <v>0</v>
      </c>
      <c r="BM999" s="756">
        <v>0</v>
      </c>
      <c r="BN999" s="756">
        <v>0</v>
      </c>
      <c r="BO999" s="756">
        <v>0</v>
      </c>
      <c r="BP999" s="756">
        <v>0</v>
      </c>
      <c r="BQ999" s="756">
        <v>0</v>
      </c>
      <c r="BR999" s="756">
        <v>0</v>
      </c>
      <c r="BS999" s="646">
        <f t="shared" si="518"/>
        <v>0</v>
      </c>
      <c r="BT999" s="594"/>
      <c r="BU999" s="705">
        <f t="shared" si="508"/>
        <v>983</v>
      </c>
      <c r="BV999" s="756">
        <v>0</v>
      </c>
      <c r="BW999" s="756">
        <v>0</v>
      </c>
      <c r="BX999" s="756">
        <v>0</v>
      </c>
      <c r="BY999" s="756">
        <v>0</v>
      </c>
      <c r="BZ999" s="756">
        <v>0</v>
      </c>
      <c r="CA999" s="756">
        <v>0</v>
      </c>
      <c r="CB999" s="756">
        <v>0</v>
      </c>
      <c r="CC999" s="646">
        <f t="shared" si="519"/>
        <v>0</v>
      </c>
      <c r="CD999" s="594"/>
      <c r="CE999" s="705">
        <f t="shared" si="496"/>
        <v>983</v>
      </c>
      <c r="CF999" s="756">
        <f t="shared" si="494"/>
        <v>0</v>
      </c>
      <c r="CG999" s="756">
        <f t="shared" si="494"/>
        <v>0</v>
      </c>
      <c r="CH999" s="756">
        <f t="shared" si="494"/>
        <v>0</v>
      </c>
      <c r="CI999" s="756">
        <f t="shared" si="494"/>
        <v>0</v>
      </c>
      <c r="CJ999" s="756">
        <f t="shared" si="494"/>
        <v>0</v>
      </c>
      <c r="CK999" s="756">
        <f t="shared" si="494"/>
        <v>0</v>
      </c>
      <c r="CL999" s="756">
        <f t="shared" si="494"/>
        <v>0</v>
      </c>
      <c r="CM999" s="646">
        <f t="shared" si="520"/>
        <v>0</v>
      </c>
      <c r="CN999" s="594"/>
      <c r="CO999" s="705">
        <f t="shared" si="497"/>
        <v>983</v>
      </c>
      <c r="CP999" s="756">
        <v>0</v>
      </c>
      <c r="CQ999" s="756">
        <v>0</v>
      </c>
      <c r="CR999" s="756">
        <v>0</v>
      </c>
      <c r="CS999" s="756">
        <v>0</v>
      </c>
      <c r="CT999" s="756">
        <v>0</v>
      </c>
      <c r="CU999" s="756">
        <v>0</v>
      </c>
      <c r="CV999" s="756">
        <v>0</v>
      </c>
      <c r="CW999" s="646">
        <f t="shared" si="521"/>
        <v>0</v>
      </c>
      <c r="CX999" s="685"/>
      <c r="CY999" s="705">
        <f t="shared" si="498"/>
        <v>983</v>
      </c>
      <c r="CZ999" s="756">
        <v>0</v>
      </c>
      <c r="DA999" s="756">
        <v>0</v>
      </c>
      <c r="DB999" s="756">
        <v>0</v>
      </c>
      <c r="DC999" s="756">
        <v>0</v>
      </c>
      <c r="DD999" s="756">
        <v>0</v>
      </c>
      <c r="DE999" s="767">
        <f t="shared" si="509"/>
        <v>0</v>
      </c>
      <c r="DF999" s="756">
        <v>0</v>
      </c>
      <c r="DG999" s="756">
        <v>0</v>
      </c>
      <c r="DH999" s="756">
        <v>0</v>
      </c>
      <c r="DI999" s="756">
        <v>0</v>
      </c>
      <c r="DJ999" s="767">
        <f t="shared" si="510"/>
        <v>0</v>
      </c>
      <c r="DK999" s="715">
        <f t="shared" si="511"/>
        <v>0</v>
      </c>
      <c r="DL999" s="685"/>
      <c r="DM999" s="705">
        <f t="shared" si="499"/>
        <v>983</v>
      </c>
      <c r="DN999" s="715">
        <f t="shared" si="512"/>
        <v>0</v>
      </c>
    </row>
    <row r="1000" spans="2:118" x14ac:dyDescent="0.25">
      <c r="B1000" s="705">
        <v>984</v>
      </c>
      <c r="C1000" s="765">
        <f>(1+_xlfn.XLOOKUP(INT((B1000-1)/12)+1,'ZC Curve'!$B$8:$B$107,'ZC Curve'!R$8:R$107,,0))^(1/12)-1</f>
        <v>0</v>
      </c>
      <c r="D1000" s="766">
        <f t="shared" si="513"/>
        <v>1</v>
      </c>
      <c r="E1000" s="685"/>
      <c r="F1000" s="705">
        <v>984</v>
      </c>
      <c r="G1000" s="756">
        <v>0</v>
      </c>
      <c r="H1000" s="756">
        <v>0</v>
      </c>
      <c r="I1000" s="756">
        <v>0</v>
      </c>
      <c r="J1000" s="756">
        <v>0</v>
      </c>
      <c r="K1000" s="756">
        <v>0</v>
      </c>
      <c r="L1000" s="756">
        <v>0</v>
      </c>
      <c r="M1000" s="756">
        <v>0</v>
      </c>
      <c r="N1000" s="646">
        <f t="shared" si="514"/>
        <v>0</v>
      </c>
      <c r="O1000" s="594"/>
      <c r="P1000" s="705">
        <f t="shared" si="500"/>
        <v>984</v>
      </c>
      <c r="Q1000" s="756">
        <v>0</v>
      </c>
      <c r="R1000" s="756">
        <v>0</v>
      </c>
      <c r="S1000" s="756">
        <v>0</v>
      </c>
      <c r="T1000" s="756">
        <v>0</v>
      </c>
      <c r="U1000" s="756">
        <v>0</v>
      </c>
      <c r="V1000" s="756">
        <v>0</v>
      </c>
      <c r="W1000" s="756">
        <v>0</v>
      </c>
      <c r="X1000" s="646">
        <f t="shared" si="515"/>
        <v>0</v>
      </c>
      <c r="Y1000" s="594"/>
      <c r="Z1000" s="705">
        <f t="shared" si="501"/>
        <v>984</v>
      </c>
      <c r="AA1000" s="756">
        <f t="shared" si="493"/>
        <v>0</v>
      </c>
      <c r="AB1000" s="756">
        <f t="shared" si="493"/>
        <v>0</v>
      </c>
      <c r="AC1000" s="756">
        <f t="shared" si="493"/>
        <v>0</v>
      </c>
      <c r="AD1000" s="756">
        <f t="shared" si="493"/>
        <v>0</v>
      </c>
      <c r="AE1000" s="756">
        <f t="shared" si="493"/>
        <v>0</v>
      </c>
      <c r="AF1000" s="756">
        <f t="shared" si="493"/>
        <v>0</v>
      </c>
      <c r="AG1000" s="756">
        <f t="shared" si="493"/>
        <v>0</v>
      </c>
      <c r="AH1000" s="646">
        <f t="shared" si="516"/>
        <v>0</v>
      </c>
      <c r="AI1000" s="594"/>
      <c r="AJ1000" s="705">
        <f t="shared" si="502"/>
        <v>984</v>
      </c>
      <c r="AK1000" s="756">
        <v>0</v>
      </c>
      <c r="AL1000" s="756">
        <v>0</v>
      </c>
      <c r="AM1000" s="756">
        <v>0</v>
      </c>
      <c r="AN1000" s="756">
        <v>0</v>
      </c>
      <c r="AO1000" s="756">
        <v>0</v>
      </c>
      <c r="AP1000" s="756">
        <v>0</v>
      </c>
      <c r="AQ1000" s="756">
        <v>0</v>
      </c>
      <c r="AR1000" s="646">
        <f t="shared" si="517"/>
        <v>0</v>
      </c>
      <c r="AS1000" s="594"/>
      <c r="AT1000" s="705">
        <f t="shared" si="503"/>
        <v>984</v>
      </c>
      <c r="AU1000" s="756">
        <v>0</v>
      </c>
      <c r="AV1000" s="756">
        <v>0</v>
      </c>
      <c r="AW1000" s="756">
        <v>0</v>
      </c>
      <c r="AX1000" s="756">
        <v>0</v>
      </c>
      <c r="AY1000" s="756">
        <v>0</v>
      </c>
      <c r="AZ1000" s="767">
        <f t="shared" si="522"/>
        <v>0</v>
      </c>
      <c r="BA1000" s="756">
        <v>0</v>
      </c>
      <c r="BB1000" s="756">
        <v>0</v>
      </c>
      <c r="BC1000" s="756">
        <v>0</v>
      </c>
      <c r="BD1000" s="756">
        <v>0</v>
      </c>
      <c r="BE1000" s="767">
        <f t="shared" si="504"/>
        <v>0</v>
      </c>
      <c r="BF1000" s="646">
        <f t="shared" si="505"/>
        <v>0</v>
      </c>
      <c r="BG1000" s="594"/>
      <c r="BH1000" s="705">
        <f t="shared" si="495"/>
        <v>984</v>
      </c>
      <c r="BI1000" s="646">
        <f t="shared" si="506"/>
        <v>0</v>
      </c>
      <c r="BJ1000" s="594"/>
      <c r="BK1000" s="705">
        <f t="shared" si="507"/>
        <v>984</v>
      </c>
      <c r="BL1000" s="756">
        <v>0</v>
      </c>
      <c r="BM1000" s="756">
        <v>0</v>
      </c>
      <c r="BN1000" s="756">
        <v>0</v>
      </c>
      <c r="BO1000" s="756">
        <v>0</v>
      </c>
      <c r="BP1000" s="756">
        <v>0</v>
      </c>
      <c r="BQ1000" s="756">
        <v>0</v>
      </c>
      <c r="BR1000" s="756">
        <v>0</v>
      </c>
      <c r="BS1000" s="646">
        <f t="shared" si="518"/>
        <v>0</v>
      </c>
      <c r="BT1000" s="594"/>
      <c r="BU1000" s="705">
        <f t="shared" si="508"/>
        <v>984</v>
      </c>
      <c r="BV1000" s="756">
        <v>0</v>
      </c>
      <c r="BW1000" s="756">
        <v>0</v>
      </c>
      <c r="BX1000" s="756">
        <v>0</v>
      </c>
      <c r="BY1000" s="756">
        <v>0</v>
      </c>
      <c r="BZ1000" s="756">
        <v>0</v>
      </c>
      <c r="CA1000" s="756">
        <v>0</v>
      </c>
      <c r="CB1000" s="756">
        <v>0</v>
      </c>
      <c r="CC1000" s="646">
        <f t="shared" si="519"/>
        <v>0</v>
      </c>
      <c r="CD1000" s="594"/>
      <c r="CE1000" s="705">
        <f t="shared" si="496"/>
        <v>984</v>
      </c>
      <c r="CF1000" s="756">
        <f t="shared" si="494"/>
        <v>0</v>
      </c>
      <c r="CG1000" s="756">
        <f t="shared" si="494"/>
        <v>0</v>
      </c>
      <c r="CH1000" s="756">
        <f t="shared" si="494"/>
        <v>0</v>
      </c>
      <c r="CI1000" s="756">
        <f t="shared" si="494"/>
        <v>0</v>
      </c>
      <c r="CJ1000" s="756">
        <f t="shared" si="494"/>
        <v>0</v>
      </c>
      <c r="CK1000" s="756">
        <f t="shared" si="494"/>
        <v>0</v>
      </c>
      <c r="CL1000" s="756">
        <f t="shared" si="494"/>
        <v>0</v>
      </c>
      <c r="CM1000" s="646">
        <f t="shared" si="520"/>
        <v>0</v>
      </c>
      <c r="CN1000" s="594"/>
      <c r="CO1000" s="705">
        <f t="shared" si="497"/>
        <v>984</v>
      </c>
      <c r="CP1000" s="756">
        <v>0</v>
      </c>
      <c r="CQ1000" s="756">
        <v>0</v>
      </c>
      <c r="CR1000" s="756">
        <v>0</v>
      </c>
      <c r="CS1000" s="756">
        <v>0</v>
      </c>
      <c r="CT1000" s="756">
        <v>0</v>
      </c>
      <c r="CU1000" s="756">
        <v>0</v>
      </c>
      <c r="CV1000" s="756">
        <v>0</v>
      </c>
      <c r="CW1000" s="646">
        <f t="shared" si="521"/>
        <v>0</v>
      </c>
      <c r="CX1000" s="685"/>
      <c r="CY1000" s="705">
        <f t="shared" si="498"/>
        <v>984</v>
      </c>
      <c r="CZ1000" s="756">
        <v>0</v>
      </c>
      <c r="DA1000" s="756">
        <v>0</v>
      </c>
      <c r="DB1000" s="756">
        <v>0</v>
      </c>
      <c r="DC1000" s="756">
        <v>0</v>
      </c>
      <c r="DD1000" s="756">
        <v>0</v>
      </c>
      <c r="DE1000" s="767">
        <f t="shared" si="509"/>
        <v>0</v>
      </c>
      <c r="DF1000" s="756">
        <v>0</v>
      </c>
      <c r="DG1000" s="756">
        <v>0</v>
      </c>
      <c r="DH1000" s="756">
        <v>0</v>
      </c>
      <c r="DI1000" s="756">
        <v>0</v>
      </c>
      <c r="DJ1000" s="767">
        <f t="shared" si="510"/>
        <v>0</v>
      </c>
      <c r="DK1000" s="715">
        <f t="shared" si="511"/>
        <v>0</v>
      </c>
      <c r="DL1000" s="685"/>
      <c r="DM1000" s="705">
        <f t="shared" si="499"/>
        <v>984</v>
      </c>
      <c r="DN1000" s="715">
        <f t="shared" si="512"/>
        <v>0</v>
      </c>
    </row>
    <row r="1001" spans="2:118" x14ac:dyDescent="0.25">
      <c r="B1001" s="705">
        <v>985</v>
      </c>
      <c r="C1001" s="765">
        <f>(1+_xlfn.XLOOKUP(INT((B1001-1)/12)+1,'ZC Curve'!$B$8:$B$107,'ZC Curve'!R$8:R$107,,0))^(1/12)-1</f>
        <v>0</v>
      </c>
      <c r="D1001" s="766">
        <f t="shared" si="513"/>
        <v>1</v>
      </c>
      <c r="E1001" s="685"/>
      <c r="F1001" s="705">
        <v>985</v>
      </c>
      <c r="G1001" s="756">
        <v>0</v>
      </c>
      <c r="H1001" s="756">
        <v>0</v>
      </c>
      <c r="I1001" s="756">
        <v>0</v>
      </c>
      <c r="J1001" s="756">
        <v>0</v>
      </c>
      <c r="K1001" s="756">
        <v>0</v>
      </c>
      <c r="L1001" s="756">
        <v>0</v>
      </c>
      <c r="M1001" s="756">
        <v>0</v>
      </c>
      <c r="N1001" s="646">
        <f t="shared" si="514"/>
        <v>0</v>
      </c>
      <c r="O1001" s="594"/>
      <c r="P1001" s="705">
        <f t="shared" si="500"/>
        <v>985</v>
      </c>
      <c r="Q1001" s="756">
        <v>0</v>
      </c>
      <c r="R1001" s="756">
        <v>0</v>
      </c>
      <c r="S1001" s="756">
        <v>0</v>
      </c>
      <c r="T1001" s="756">
        <v>0</v>
      </c>
      <c r="U1001" s="756">
        <v>0</v>
      </c>
      <c r="V1001" s="756">
        <v>0</v>
      </c>
      <c r="W1001" s="756">
        <v>0</v>
      </c>
      <c r="X1001" s="646">
        <f t="shared" si="515"/>
        <v>0</v>
      </c>
      <c r="Y1001" s="594"/>
      <c r="Z1001" s="705">
        <f t="shared" si="501"/>
        <v>985</v>
      </c>
      <c r="AA1001" s="756">
        <f t="shared" si="493"/>
        <v>0</v>
      </c>
      <c r="AB1001" s="756">
        <f t="shared" si="493"/>
        <v>0</v>
      </c>
      <c r="AC1001" s="756">
        <f t="shared" si="493"/>
        <v>0</v>
      </c>
      <c r="AD1001" s="756">
        <f t="shared" si="493"/>
        <v>0</v>
      </c>
      <c r="AE1001" s="756">
        <f t="shared" si="493"/>
        <v>0</v>
      </c>
      <c r="AF1001" s="756">
        <f t="shared" si="493"/>
        <v>0</v>
      </c>
      <c r="AG1001" s="756">
        <f t="shared" si="493"/>
        <v>0</v>
      </c>
      <c r="AH1001" s="646">
        <f t="shared" si="516"/>
        <v>0</v>
      </c>
      <c r="AI1001" s="594"/>
      <c r="AJ1001" s="705">
        <f t="shared" si="502"/>
        <v>985</v>
      </c>
      <c r="AK1001" s="756">
        <v>0</v>
      </c>
      <c r="AL1001" s="756">
        <v>0</v>
      </c>
      <c r="AM1001" s="756">
        <v>0</v>
      </c>
      <c r="AN1001" s="756">
        <v>0</v>
      </c>
      <c r="AO1001" s="756">
        <v>0</v>
      </c>
      <c r="AP1001" s="756">
        <v>0</v>
      </c>
      <c r="AQ1001" s="756">
        <v>0</v>
      </c>
      <c r="AR1001" s="646">
        <f t="shared" si="517"/>
        <v>0</v>
      </c>
      <c r="AS1001" s="594"/>
      <c r="AT1001" s="705">
        <f t="shared" si="503"/>
        <v>985</v>
      </c>
      <c r="AU1001" s="756">
        <v>0</v>
      </c>
      <c r="AV1001" s="756">
        <v>0</v>
      </c>
      <c r="AW1001" s="756">
        <v>0</v>
      </c>
      <c r="AX1001" s="756">
        <v>0</v>
      </c>
      <c r="AY1001" s="756">
        <v>0</v>
      </c>
      <c r="AZ1001" s="767">
        <f t="shared" si="522"/>
        <v>0</v>
      </c>
      <c r="BA1001" s="756">
        <v>0</v>
      </c>
      <c r="BB1001" s="756">
        <v>0</v>
      </c>
      <c r="BC1001" s="756">
        <v>0</v>
      </c>
      <c r="BD1001" s="756">
        <v>0</v>
      </c>
      <c r="BE1001" s="767">
        <f t="shared" si="504"/>
        <v>0</v>
      </c>
      <c r="BF1001" s="646">
        <f t="shared" si="505"/>
        <v>0</v>
      </c>
      <c r="BG1001" s="594"/>
      <c r="BH1001" s="705">
        <f t="shared" si="495"/>
        <v>985</v>
      </c>
      <c r="BI1001" s="646">
        <f t="shared" si="506"/>
        <v>0</v>
      </c>
      <c r="BJ1001" s="594"/>
      <c r="BK1001" s="705">
        <f t="shared" si="507"/>
        <v>985</v>
      </c>
      <c r="BL1001" s="756">
        <v>0</v>
      </c>
      <c r="BM1001" s="756">
        <v>0</v>
      </c>
      <c r="BN1001" s="756">
        <v>0</v>
      </c>
      <c r="BO1001" s="756">
        <v>0</v>
      </c>
      <c r="BP1001" s="756">
        <v>0</v>
      </c>
      <c r="BQ1001" s="756">
        <v>0</v>
      </c>
      <c r="BR1001" s="756">
        <v>0</v>
      </c>
      <c r="BS1001" s="646">
        <f t="shared" si="518"/>
        <v>0</v>
      </c>
      <c r="BT1001" s="594"/>
      <c r="BU1001" s="705">
        <f t="shared" si="508"/>
        <v>985</v>
      </c>
      <c r="BV1001" s="756">
        <v>0</v>
      </c>
      <c r="BW1001" s="756">
        <v>0</v>
      </c>
      <c r="BX1001" s="756">
        <v>0</v>
      </c>
      <c r="BY1001" s="756">
        <v>0</v>
      </c>
      <c r="BZ1001" s="756">
        <v>0</v>
      </c>
      <c r="CA1001" s="756">
        <v>0</v>
      </c>
      <c r="CB1001" s="756">
        <v>0</v>
      </c>
      <c r="CC1001" s="646">
        <f t="shared" si="519"/>
        <v>0</v>
      </c>
      <c r="CD1001" s="594"/>
      <c r="CE1001" s="705">
        <f t="shared" si="496"/>
        <v>985</v>
      </c>
      <c r="CF1001" s="756">
        <f t="shared" si="494"/>
        <v>0</v>
      </c>
      <c r="CG1001" s="756">
        <f t="shared" si="494"/>
        <v>0</v>
      </c>
      <c r="CH1001" s="756">
        <f t="shared" si="494"/>
        <v>0</v>
      </c>
      <c r="CI1001" s="756">
        <f t="shared" si="494"/>
        <v>0</v>
      </c>
      <c r="CJ1001" s="756">
        <f t="shared" si="494"/>
        <v>0</v>
      </c>
      <c r="CK1001" s="756">
        <f t="shared" si="494"/>
        <v>0</v>
      </c>
      <c r="CL1001" s="756">
        <f t="shared" si="494"/>
        <v>0</v>
      </c>
      <c r="CM1001" s="646">
        <f t="shared" si="520"/>
        <v>0</v>
      </c>
      <c r="CN1001" s="594"/>
      <c r="CO1001" s="705">
        <f t="shared" si="497"/>
        <v>985</v>
      </c>
      <c r="CP1001" s="756">
        <v>0</v>
      </c>
      <c r="CQ1001" s="756">
        <v>0</v>
      </c>
      <c r="CR1001" s="756">
        <v>0</v>
      </c>
      <c r="CS1001" s="756">
        <v>0</v>
      </c>
      <c r="CT1001" s="756">
        <v>0</v>
      </c>
      <c r="CU1001" s="756">
        <v>0</v>
      </c>
      <c r="CV1001" s="756">
        <v>0</v>
      </c>
      <c r="CW1001" s="646">
        <f t="shared" si="521"/>
        <v>0</v>
      </c>
      <c r="CX1001" s="685"/>
      <c r="CY1001" s="705">
        <f t="shared" si="498"/>
        <v>985</v>
      </c>
      <c r="CZ1001" s="756">
        <v>0</v>
      </c>
      <c r="DA1001" s="756">
        <v>0</v>
      </c>
      <c r="DB1001" s="756">
        <v>0</v>
      </c>
      <c r="DC1001" s="756">
        <v>0</v>
      </c>
      <c r="DD1001" s="756">
        <v>0</v>
      </c>
      <c r="DE1001" s="767">
        <f t="shared" si="509"/>
        <v>0</v>
      </c>
      <c r="DF1001" s="756">
        <v>0</v>
      </c>
      <c r="DG1001" s="756">
        <v>0</v>
      </c>
      <c r="DH1001" s="756">
        <v>0</v>
      </c>
      <c r="DI1001" s="756">
        <v>0</v>
      </c>
      <c r="DJ1001" s="767">
        <f t="shared" si="510"/>
        <v>0</v>
      </c>
      <c r="DK1001" s="715">
        <f t="shared" si="511"/>
        <v>0</v>
      </c>
      <c r="DL1001" s="685"/>
      <c r="DM1001" s="705">
        <f t="shared" si="499"/>
        <v>985</v>
      </c>
      <c r="DN1001" s="715">
        <f t="shared" si="512"/>
        <v>0</v>
      </c>
    </row>
    <row r="1002" spans="2:118" x14ac:dyDescent="0.25">
      <c r="B1002" s="705">
        <v>986</v>
      </c>
      <c r="C1002" s="765">
        <f>(1+_xlfn.XLOOKUP(INT((B1002-1)/12)+1,'ZC Curve'!$B$8:$B$107,'ZC Curve'!R$8:R$107,,0))^(1/12)-1</f>
        <v>0</v>
      </c>
      <c r="D1002" s="766">
        <f t="shared" si="513"/>
        <v>1</v>
      </c>
      <c r="E1002" s="685"/>
      <c r="F1002" s="705">
        <v>986</v>
      </c>
      <c r="G1002" s="756">
        <v>0</v>
      </c>
      <c r="H1002" s="756">
        <v>0</v>
      </c>
      <c r="I1002" s="756">
        <v>0</v>
      </c>
      <c r="J1002" s="756">
        <v>0</v>
      </c>
      <c r="K1002" s="756">
        <v>0</v>
      </c>
      <c r="L1002" s="756">
        <v>0</v>
      </c>
      <c r="M1002" s="756">
        <v>0</v>
      </c>
      <c r="N1002" s="646">
        <f t="shared" si="514"/>
        <v>0</v>
      </c>
      <c r="O1002" s="594"/>
      <c r="P1002" s="705">
        <f t="shared" si="500"/>
        <v>986</v>
      </c>
      <c r="Q1002" s="756">
        <v>0</v>
      </c>
      <c r="R1002" s="756">
        <v>0</v>
      </c>
      <c r="S1002" s="756">
        <v>0</v>
      </c>
      <c r="T1002" s="756">
        <v>0</v>
      </c>
      <c r="U1002" s="756">
        <v>0</v>
      </c>
      <c r="V1002" s="756">
        <v>0</v>
      </c>
      <c r="W1002" s="756">
        <v>0</v>
      </c>
      <c r="X1002" s="646">
        <f t="shared" si="515"/>
        <v>0</v>
      </c>
      <c r="Y1002" s="594"/>
      <c r="Z1002" s="705">
        <f t="shared" si="501"/>
        <v>986</v>
      </c>
      <c r="AA1002" s="756">
        <f t="shared" si="493"/>
        <v>0</v>
      </c>
      <c r="AB1002" s="756">
        <f t="shared" si="493"/>
        <v>0</v>
      </c>
      <c r="AC1002" s="756">
        <f t="shared" si="493"/>
        <v>0</v>
      </c>
      <c r="AD1002" s="756">
        <f t="shared" si="493"/>
        <v>0</v>
      </c>
      <c r="AE1002" s="756">
        <f t="shared" si="493"/>
        <v>0</v>
      </c>
      <c r="AF1002" s="756">
        <f t="shared" si="493"/>
        <v>0</v>
      </c>
      <c r="AG1002" s="756">
        <f t="shared" si="493"/>
        <v>0</v>
      </c>
      <c r="AH1002" s="646">
        <f t="shared" si="516"/>
        <v>0</v>
      </c>
      <c r="AI1002" s="594"/>
      <c r="AJ1002" s="705">
        <f t="shared" si="502"/>
        <v>986</v>
      </c>
      <c r="AK1002" s="756">
        <v>0</v>
      </c>
      <c r="AL1002" s="756">
        <v>0</v>
      </c>
      <c r="AM1002" s="756">
        <v>0</v>
      </c>
      <c r="AN1002" s="756">
        <v>0</v>
      </c>
      <c r="AO1002" s="756">
        <v>0</v>
      </c>
      <c r="AP1002" s="756">
        <v>0</v>
      </c>
      <c r="AQ1002" s="756">
        <v>0</v>
      </c>
      <c r="AR1002" s="646">
        <f t="shared" si="517"/>
        <v>0</v>
      </c>
      <c r="AS1002" s="594"/>
      <c r="AT1002" s="705">
        <f t="shared" si="503"/>
        <v>986</v>
      </c>
      <c r="AU1002" s="756">
        <v>0</v>
      </c>
      <c r="AV1002" s="756">
        <v>0</v>
      </c>
      <c r="AW1002" s="756">
        <v>0</v>
      </c>
      <c r="AX1002" s="756">
        <v>0</v>
      </c>
      <c r="AY1002" s="756">
        <v>0</v>
      </c>
      <c r="AZ1002" s="767">
        <f t="shared" si="522"/>
        <v>0</v>
      </c>
      <c r="BA1002" s="756">
        <v>0</v>
      </c>
      <c r="BB1002" s="756">
        <v>0</v>
      </c>
      <c r="BC1002" s="756">
        <v>0</v>
      </c>
      <c r="BD1002" s="756">
        <v>0</v>
      </c>
      <c r="BE1002" s="767">
        <f t="shared" si="504"/>
        <v>0</v>
      </c>
      <c r="BF1002" s="646">
        <f t="shared" si="505"/>
        <v>0</v>
      </c>
      <c r="BG1002" s="594"/>
      <c r="BH1002" s="705">
        <f t="shared" si="495"/>
        <v>986</v>
      </c>
      <c r="BI1002" s="646">
        <f t="shared" si="506"/>
        <v>0</v>
      </c>
      <c r="BJ1002" s="594"/>
      <c r="BK1002" s="705">
        <f t="shared" si="507"/>
        <v>986</v>
      </c>
      <c r="BL1002" s="756">
        <v>0</v>
      </c>
      <c r="BM1002" s="756">
        <v>0</v>
      </c>
      <c r="BN1002" s="756">
        <v>0</v>
      </c>
      <c r="BO1002" s="756">
        <v>0</v>
      </c>
      <c r="BP1002" s="756">
        <v>0</v>
      </c>
      <c r="BQ1002" s="756">
        <v>0</v>
      </c>
      <c r="BR1002" s="756">
        <v>0</v>
      </c>
      <c r="BS1002" s="646">
        <f t="shared" si="518"/>
        <v>0</v>
      </c>
      <c r="BT1002" s="594"/>
      <c r="BU1002" s="705">
        <f t="shared" si="508"/>
        <v>986</v>
      </c>
      <c r="BV1002" s="756">
        <v>0</v>
      </c>
      <c r="BW1002" s="756">
        <v>0</v>
      </c>
      <c r="BX1002" s="756">
        <v>0</v>
      </c>
      <c r="BY1002" s="756">
        <v>0</v>
      </c>
      <c r="BZ1002" s="756">
        <v>0</v>
      </c>
      <c r="CA1002" s="756">
        <v>0</v>
      </c>
      <c r="CB1002" s="756">
        <v>0</v>
      </c>
      <c r="CC1002" s="646">
        <f t="shared" si="519"/>
        <v>0</v>
      </c>
      <c r="CD1002" s="594"/>
      <c r="CE1002" s="705">
        <f t="shared" si="496"/>
        <v>986</v>
      </c>
      <c r="CF1002" s="756">
        <f t="shared" si="494"/>
        <v>0</v>
      </c>
      <c r="CG1002" s="756">
        <f t="shared" si="494"/>
        <v>0</v>
      </c>
      <c r="CH1002" s="756">
        <f t="shared" si="494"/>
        <v>0</v>
      </c>
      <c r="CI1002" s="756">
        <f t="shared" si="494"/>
        <v>0</v>
      </c>
      <c r="CJ1002" s="756">
        <f t="shared" si="494"/>
        <v>0</v>
      </c>
      <c r="CK1002" s="756">
        <f t="shared" si="494"/>
        <v>0</v>
      </c>
      <c r="CL1002" s="756">
        <f t="shared" si="494"/>
        <v>0</v>
      </c>
      <c r="CM1002" s="646">
        <f t="shared" si="520"/>
        <v>0</v>
      </c>
      <c r="CN1002" s="594"/>
      <c r="CO1002" s="705">
        <f t="shared" si="497"/>
        <v>986</v>
      </c>
      <c r="CP1002" s="756">
        <v>0</v>
      </c>
      <c r="CQ1002" s="756">
        <v>0</v>
      </c>
      <c r="CR1002" s="756">
        <v>0</v>
      </c>
      <c r="CS1002" s="756">
        <v>0</v>
      </c>
      <c r="CT1002" s="756">
        <v>0</v>
      </c>
      <c r="CU1002" s="756">
        <v>0</v>
      </c>
      <c r="CV1002" s="756">
        <v>0</v>
      </c>
      <c r="CW1002" s="646">
        <f t="shared" si="521"/>
        <v>0</v>
      </c>
      <c r="CX1002" s="685"/>
      <c r="CY1002" s="705">
        <f t="shared" si="498"/>
        <v>986</v>
      </c>
      <c r="CZ1002" s="756">
        <v>0</v>
      </c>
      <c r="DA1002" s="756">
        <v>0</v>
      </c>
      <c r="DB1002" s="756">
        <v>0</v>
      </c>
      <c r="DC1002" s="756">
        <v>0</v>
      </c>
      <c r="DD1002" s="756">
        <v>0</v>
      </c>
      <c r="DE1002" s="767">
        <f t="shared" si="509"/>
        <v>0</v>
      </c>
      <c r="DF1002" s="756">
        <v>0</v>
      </c>
      <c r="DG1002" s="756">
        <v>0</v>
      </c>
      <c r="DH1002" s="756">
        <v>0</v>
      </c>
      <c r="DI1002" s="756">
        <v>0</v>
      </c>
      <c r="DJ1002" s="767">
        <f t="shared" si="510"/>
        <v>0</v>
      </c>
      <c r="DK1002" s="715">
        <f t="shared" si="511"/>
        <v>0</v>
      </c>
      <c r="DL1002" s="685"/>
      <c r="DM1002" s="705">
        <f t="shared" si="499"/>
        <v>986</v>
      </c>
      <c r="DN1002" s="715">
        <f t="shared" si="512"/>
        <v>0</v>
      </c>
    </row>
    <row r="1003" spans="2:118" x14ac:dyDescent="0.25">
      <c r="B1003" s="705">
        <v>987</v>
      </c>
      <c r="C1003" s="765">
        <f>(1+_xlfn.XLOOKUP(INT((B1003-1)/12)+1,'ZC Curve'!$B$8:$B$107,'ZC Curve'!R$8:R$107,,0))^(1/12)-1</f>
        <v>0</v>
      </c>
      <c r="D1003" s="766">
        <f t="shared" si="513"/>
        <v>1</v>
      </c>
      <c r="E1003" s="685"/>
      <c r="F1003" s="705">
        <v>987</v>
      </c>
      <c r="G1003" s="756">
        <v>0</v>
      </c>
      <c r="H1003" s="756">
        <v>0</v>
      </c>
      <c r="I1003" s="756">
        <v>0</v>
      </c>
      <c r="J1003" s="756">
        <v>0</v>
      </c>
      <c r="K1003" s="756">
        <v>0</v>
      </c>
      <c r="L1003" s="756">
        <v>0</v>
      </c>
      <c r="M1003" s="756">
        <v>0</v>
      </c>
      <c r="N1003" s="646">
        <f t="shared" si="514"/>
        <v>0</v>
      </c>
      <c r="O1003" s="594"/>
      <c r="P1003" s="705">
        <f t="shared" si="500"/>
        <v>987</v>
      </c>
      <c r="Q1003" s="756">
        <v>0</v>
      </c>
      <c r="R1003" s="756">
        <v>0</v>
      </c>
      <c r="S1003" s="756">
        <v>0</v>
      </c>
      <c r="T1003" s="756">
        <v>0</v>
      </c>
      <c r="U1003" s="756">
        <v>0</v>
      </c>
      <c r="V1003" s="756">
        <v>0</v>
      </c>
      <c r="W1003" s="756">
        <v>0</v>
      </c>
      <c r="X1003" s="646">
        <f t="shared" si="515"/>
        <v>0</v>
      </c>
      <c r="Y1003" s="594"/>
      <c r="Z1003" s="705">
        <f t="shared" si="501"/>
        <v>987</v>
      </c>
      <c r="AA1003" s="756">
        <f t="shared" si="493"/>
        <v>0</v>
      </c>
      <c r="AB1003" s="756">
        <f t="shared" si="493"/>
        <v>0</v>
      </c>
      <c r="AC1003" s="756">
        <f t="shared" si="493"/>
        <v>0</v>
      </c>
      <c r="AD1003" s="756">
        <f t="shared" si="493"/>
        <v>0</v>
      </c>
      <c r="AE1003" s="756">
        <f t="shared" si="493"/>
        <v>0</v>
      </c>
      <c r="AF1003" s="756">
        <f t="shared" si="493"/>
        <v>0</v>
      </c>
      <c r="AG1003" s="756">
        <f t="shared" si="493"/>
        <v>0</v>
      </c>
      <c r="AH1003" s="646">
        <f t="shared" si="516"/>
        <v>0</v>
      </c>
      <c r="AI1003" s="594"/>
      <c r="AJ1003" s="705">
        <f t="shared" si="502"/>
        <v>987</v>
      </c>
      <c r="AK1003" s="756">
        <v>0</v>
      </c>
      <c r="AL1003" s="756">
        <v>0</v>
      </c>
      <c r="AM1003" s="756">
        <v>0</v>
      </c>
      <c r="AN1003" s="756">
        <v>0</v>
      </c>
      <c r="AO1003" s="756">
        <v>0</v>
      </c>
      <c r="AP1003" s="756">
        <v>0</v>
      </c>
      <c r="AQ1003" s="756">
        <v>0</v>
      </c>
      <c r="AR1003" s="646">
        <f t="shared" si="517"/>
        <v>0</v>
      </c>
      <c r="AS1003" s="594"/>
      <c r="AT1003" s="705">
        <f t="shared" si="503"/>
        <v>987</v>
      </c>
      <c r="AU1003" s="756">
        <v>0</v>
      </c>
      <c r="AV1003" s="756">
        <v>0</v>
      </c>
      <c r="AW1003" s="756">
        <v>0</v>
      </c>
      <c r="AX1003" s="756">
        <v>0</v>
      </c>
      <c r="AY1003" s="756">
        <v>0</v>
      </c>
      <c r="AZ1003" s="767">
        <f t="shared" si="522"/>
        <v>0</v>
      </c>
      <c r="BA1003" s="756">
        <v>0</v>
      </c>
      <c r="BB1003" s="756">
        <v>0</v>
      </c>
      <c r="BC1003" s="756">
        <v>0</v>
      </c>
      <c r="BD1003" s="756">
        <v>0</v>
      </c>
      <c r="BE1003" s="767">
        <f t="shared" si="504"/>
        <v>0</v>
      </c>
      <c r="BF1003" s="646">
        <f t="shared" si="505"/>
        <v>0</v>
      </c>
      <c r="BG1003" s="594"/>
      <c r="BH1003" s="705">
        <f t="shared" si="495"/>
        <v>987</v>
      </c>
      <c r="BI1003" s="646">
        <f t="shared" si="506"/>
        <v>0</v>
      </c>
      <c r="BJ1003" s="594"/>
      <c r="BK1003" s="705">
        <f t="shared" si="507"/>
        <v>987</v>
      </c>
      <c r="BL1003" s="756">
        <v>0</v>
      </c>
      <c r="BM1003" s="756">
        <v>0</v>
      </c>
      <c r="BN1003" s="756">
        <v>0</v>
      </c>
      <c r="BO1003" s="756">
        <v>0</v>
      </c>
      <c r="BP1003" s="756">
        <v>0</v>
      </c>
      <c r="BQ1003" s="756">
        <v>0</v>
      </c>
      <c r="BR1003" s="756">
        <v>0</v>
      </c>
      <c r="BS1003" s="646">
        <f t="shared" si="518"/>
        <v>0</v>
      </c>
      <c r="BT1003" s="594"/>
      <c r="BU1003" s="705">
        <f t="shared" si="508"/>
        <v>987</v>
      </c>
      <c r="BV1003" s="756">
        <v>0</v>
      </c>
      <c r="BW1003" s="756">
        <v>0</v>
      </c>
      <c r="BX1003" s="756">
        <v>0</v>
      </c>
      <c r="BY1003" s="756">
        <v>0</v>
      </c>
      <c r="BZ1003" s="756">
        <v>0</v>
      </c>
      <c r="CA1003" s="756">
        <v>0</v>
      </c>
      <c r="CB1003" s="756">
        <v>0</v>
      </c>
      <c r="CC1003" s="646">
        <f t="shared" si="519"/>
        <v>0</v>
      </c>
      <c r="CD1003" s="594"/>
      <c r="CE1003" s="705">
        <f t="shared" si="496"/>
        <v>987</v>
      </c>
      <c r="CF1003" s="756">
        <f t="shared" si="494"/>
        <v>0</v>
      </c>
      <c r="CG1003" s="756">
        <f t="shared" si="494"/>
        <v>0</v>
      </c>
      <c r="CH1003" s="756">
        <f t="shared" si="494"/>
        <v>0</v>
      </c>
      <c r="CI1003" s="756">
        <f t="shared" si="494"/>
        <v>0</v>
      </c>
      <c r="CJ1003" s="756">
        <f t="shared" si="494"/>
        <v>0</v>
      </c>
      <c r="CK1003" s="756">
        <f t="shared" si="494"/>
        <v>0</v>
      </c>
      <c r="CL1003" s="756">
        <f t="shared" si="494"/>
        <v>0</v>
      </c>
      <c r="CM1003" s="646">
        <f t="shared" si="520"/>
        <v>0</v>
      </c>
      <c r="CN1003" s="594"/>
      <c r="CO1003" s="705">
        <f t="shared" si="497"/>
        <v>987</v>
      </c>
      <c r="CP1003" s="756">
        <v>0</v>
      </c>
      <c r="CQ1003" s="756">
        <v>0</v>
      </c>
      <c r="CR1003" s="756">
        <v>0</v>
      </c>
      <c r="CS1003" s="756">
        <v>0</v>
      </c>
      <c r="CT1003" s="756">
        <v>0</v>
      </c>
      <c r="CU1003" s="756">
        <v>0</v>
      </c>
      <c r="CV1003" s="756">
        <v>0</v>
      </c>
      <c r="CW1003" s="646">
        <f t="shared" si="521"/>
        <v>0</v>
      </c>
      <c r="CX1003" s="685"/>
      <c r="CY1003" s="705">
        <f t="shared" si="498"/>
        <v>987</v>
      </c>
      <c r="CZ1003" s="756">
        <v>0</v>
      </c>
      <c r="DA1003" s="756">
        <v>0</v>
      </c>
      <c r="DB1003" s="756">
        <v>0</v>
      </c>
      <c r="DC1003" s="756">
        <v>0</v>
      </c>
      <c r="DD1003" s="756">
        <v>0</v>
      </c>
      <c r="DE1003" s="767">
        <f t="shared" si="509"/>
        <v>0</v>
      </c>
      <c r="DF1003" s="756">
        <v>0</v>
      </c>
      <c r="DG1003" s="756">
        <v>0</v>
      </c>
      <c r="DH1003" s="756">
        <v>0</v>
      </c>
      <c r="DI1003" s="756">
        <v>0</v>
      </c>
      <c r="DJ1003" s="767">
        <f t="shared" si="510"/>
        <v>0</v>
      </c>
      <c r="DK1003" s="715">
        <f t="shared" si="511"/>
        <v>0</v>
      </c>
      <c r="DL1003" s="685"/>
      <c r="DM1003" s="705">
        <f t="shared" si="499"/>
        <v>987</v>
      </c>
      <c r="DN1003" s="715">
        <f t="shared" si="512"/>
        <v>0</v>
      </c>
    </row>
    <row r="1004" spans="2:118" x14ac:dyDescent="0.25">
      <c r="B1004" s="705">
        <v>988</v>
      </c>
      <c r="C1004" s="765">
        <f>(1+_xlfn.XLOOKUP(INT((B1004-1)/12)+1,'ZC Curve'!$B$8:$B$107,'ZC Curve'!R$8:R$107,,0))^(1/12)-1</f>
        <v>0</v>
      </c>
      <c r="D1004" s="766">
        <f t="shared" si="513"/>
        <v>1</v>
      </c>
      <c r="E1004" s="685"/>
      <c r="F1004" s="705">
        <v>988</v>
      </c>
      <c r="G1004" s="756">
        <v>0</v>
      </c>
      <c r="H1004" s="756">
        <v>0</v>
      </c>
      <c r="I1004" s="756">
        <v>0</v>
      </c>
      <c r="J1004" s="756">
        <v>0</v>
      </c>
      <c r="K1004" s="756">
        <v>0</v>
      </c>
      <c r="L1004" s="756">
        <v>0</v>
      </c>
      <c r="M1004" s="756">
        <v>0</v>
      </c>
      <c r="N1004" s="646">
        <f t="shared" si="514"/>
        <v>0</v>
      </c>
      <c r="O1004" s="594"/>
      <c r="P1004" s="705">
        <f t="shared" si="500"/>
        <v>988</v>
      </c>
      <c r="Q1004" s="756">
        <v>0</v>
      </c>
      <c r="R1004" s="756">
        <v>0</v>
      </c>
      <c r="S1004" s="756">
        <v>0</v>
      </c>
      <c r="T1004" s="756">
        <v>0</v>
      </c>
      <c r="U1004" s="756">
        <v>0</v>
      </c>
      <c r="V1004" s="756">
        <v>0</v>
      </c>
      <c r="W1004" s="756">
        <v>0</v>
      </c>
      <c r="X1004" s="646">
        <f t="shared" si="515"/>
        <v>0</v>
      </c>
      <c r="Y1004" s="594"/>
      <c r="Z1004" s="705">
        <f t="shared" si="501"/>
        <v>988</v>
      </c>
      <c r="AA1004" s="756">
        <f t="shared" si="493"/>
        <v>0</v>
      </c>
      <c r="AB1004" s="756">
        <f t="shared" si="493"/>
        <v>0</v>
      </c>
      <c r="AC1004" s="756">
        <f t="shared" si="493"/>
        <v>0</v>
      </c>
      <c r="AD1004" s="756">
        <f t="shared" ref="AD1004:AG1067" si="523">J1004+T1004</f>
        <v>0</v>
      </c>
      <c r="AE1004" s="756">
        <f t="shared" si="523"/>
        <v>0</v>
      </c>
      <c r="AF1004" s="756">
        <f t="shared" si="523"/>
        <v>0</v>
      </c>
      <c r="AG1004" s="756">
        <f t="shared" si="523"/>
        <v>0</v>
      </c>
      <c r="AH1004" s="646">
        <f t="shared" si="516"/>
        <v>0</v>
      </c>
      <c r="AI1004" s="594"/>
      <c r="AJ1004" s="705">
        <f t="shared" si="502"/>
        <v>988</v>
      </c>
      <c r="AK1004" s="756">
        <v>0</v>
      </c>
      <c r="AL1004" s="756">
        <v>0</v>
      </c>
      <c r="AM1004" s="756">
        <v>0</v>
      </c>
      <c r="AN1004" s="756">
        <v>0</v>
      </c>
      <c r="AO1004" s="756">
        <v>0</v>
      </c>
      <c r="AP1004" s="756">
        <v>0</v>
      </c>
      <c r="AQ1004" s="756">
        <v>0</v>
      </c>
      <c r="AR1004" s="646">
        <f t="shared" si="517"/>
        <v>0</v>
      </c>
      <c r="AS1004" s="594"/>
      <c r="AT1004" s="705">
        <f t="shared" si="503"/>
        <v>988</v>
      </c>
      <c r="AU1004" s="756">
        <v>0</v>
      </c>
      <c r="AV1004" s="756">
        <v>0</v>
      </c>
      <c r="AW1004" s="756">
        <v>0</v>
      </c>
      <c r="AX1004" s="756">
        <v>0</v>
      </c>
      <c r="AY1004" s="756">
        <v>0</v>
      </c>
      <c r="AZ1004" s="767">
        <f t="shared" si="522"/>
        <v>0</v>
      </c>
      <c r="BA1004" s="756">
        <v>0</v>
      </c>
      <c r="BB1004" s="756">
        <v>0</v>
      </c>
      <c r="BC1004" s="756">
        <v>0</v>
      </c>
      <c r="BD1004" s="756">
        <v>0</v>
      </c>
      <c r="BE1004" s="767">
        <f t="shared" si="504"/>
        <v>0</v>
      </c>
      <c r="BF1004" s="646">
        <f t="shared" si="505"/>
        <v>0</v>
      </c>
      <c r="BG1004" s="594"/>
      <c r="BH1004" s="705">
        <f t="shared" si="495"/>
        <v>988</v>
      </c>
      <c r="BI1004" s="646">
        <f t="shared" si="506"/>
        <v>0</v>
      </c>
      <c r="BJ1004" s="594"/>
      <c r="BK1004" s="705">
        <f t="shared" si="507"/>
        <v>988</v>
      </c>
      <c r="BL1004" s="756">
        <v>0</v>
      </c>
      <c r="BM1004" s="756">
        <v>0</v>
      </c>
      <c r="BN1004" s="756">
        <v>0</v>
      </c>
      <c r="BO1004" s="756">
        <v>0</v>
      </c>
      <c r="BP1004" s="756">
        <v>0</v>
      </c>
      <c r="BQ1004" s="756">
        <v>0</v>
      </c>
      <c r="BR1004" s="756">
        <v>0</v>
      </c>
      <c r="BS1004" s="646">
        <f t="shared" si="518"/>
        <v>0</v>
      </c>
      <c r="BT1004" s="594"/>
      <c r="BU1004" s="705">
        <f t="shared" si="508"/>
        <v>988</v>
      </c>
      <c r="BV1004" s="756">
        <v>0</v>
      </c>
      <c r="BW1004" s="756">
        <v>0</v>
      </c>
      <c r="BX1004" s="756">
        <v>0</v>
      </c>
      <c r="BY1004" s="756">
        <v>0</v>
      </c>
      <c r="BZ1004" s="756">
        <v>0</v>
      </c>
      <c r="CA1004" s="756">
        <v>0</v>
      </c>
      <c r="CB1004" s="756">
        <v>0</v>
      </c>
      <c r="CC1004" s="646">
        <f t="shared" si="519"/>
        <v>0</v>
      </c>
      <c r="CD1004" s="594"/>
      <c r="CE1004" s="705">
        <f t="shared" si="496"/>
        <v>988</v>
      </c>
      <c r="CF1004" s="756">
        <f t="shared" si="494"/>
        <v>0</v>
      </c>
      <c r="CG1004" s="756">
        <f t="shared" si="494"/>
        <v>0</v>
      </c>
      <c r="CH1004" s="756">
        <f t="shared" si="494"/>
        <v>0</v>
      </c>
      <c r="CI1004" s="756">
        <f t="shared" ref="CI1004:CL1067" si="524">BY1004+BO1004</f>
        <v>0</v>
      </c>
      <c r="CJ1004" s="756">
        <f t="shared" si="524"/>
        <v>0</v>
      </c>
      <c r="CK1004" s="756">
        <f t="shared" si="524"/>
        <v>0</v>
      </c>
      <c r="CL1004" s="756">
        <f t="shared" si="524"/>
        <v>0</v>
      </c>
      <c r="CM1004" s="646">
        <f t="shared" si="520"/>
        <v>0</v>
      </c>
      <c r="CN1004" s="594"/>
      <c r="CO1004" s="705">
        <f t="shared" si="497"/>
        <v>988</v>
      </c>
      <c r="CP1004" s="756">
        <v>0</v>
      </c>
      <c r="CQ1004" s="756">
        <v>0</v>
      </c>
      <c r="CR1004" s="756">
        <v>0</v>
      </c>
      <c r="CS1004" s="756">
        <v>0</v>
      </c>
      <c r="CT1004" s="756">
        <v>0</v>
      </c>
      <c r="CU1004" s="756">
        <v>0</v>
      </c>
      <c r="CV1004" s="756">
        <v>0</v>
      </c>
      <c r="CW1004" s="646">
        <f t="shared" si="521"/>
        <v>0</v>
      </c>
      <c r="CX1004" s="685"/>
      <c r="CY1004" s="705">
        <f t="shared" si="498"/>
        <v>988</v>
      </c>
      <c r="CZ1004" s="756">
        <v>0</v>
      </c>
      <c r="DA1004" s="756">
        <v>0</v>
      </c>
      <c r="DB1004" s="756">
        <v>0</v>
      </c>
      <c r="DC1004" s="756">
        <v>0</v>
      </c>
      <c r="DD1004" s="756">
        <v>0</v>
      </c>
      <c r="DE1004" s="767">
        <f t="shared" si="509"/>
        <v>0</v>
      </c>
      <c r="DF1004" s="756">
        <v>0</v>
      </c>
      <c r="DG1004" s="756">
        <v>0</v>
      </c>
      <c r="DH1004" s="756">
        <v>0</v>
      </c>
      <c r="DI1004" s="756">
        <v>0</v>
      </c>
      <c r="DJ1004" s="767">
        <f t="shared" si="510"/>
        <v>0</v>
      </c>
      <c r="DK1004" s="715">
        <f t="shared" si="511"/>
        <v>0</v>
      </c>
      <c r="DL1004" s="685"/>
      <c r="DM1004" s="705">
        <f t="shared" si="499"/>
        <v>988</v>
      </c>
      <c r="DN1004" s="715">
        <f t="shared" si="512"/>
        <v>0</v>
      </c>
    </row>
    <row r="1005" spans="2:118" x14ac:dyDescent="0.25">
      <c r="B1005" s="705">
        <v>989</v>
      </c>
      <c r="C1005" s="765">
        <f>(1+_xlfn.XLOOKUP(INT((B1005-1)/12)+1,'ZC Curve'!$B$8:$B$107,'ZC Curve'!R$8:R$107,,0))^(1/12)-1</f>
        <v>0</v>
      </c>
      <c r="D1005" s="766">
        <f t="shared" si="513"/>
        <v>1</v>
      </c>
      <c r="E1005" s="685"/>
      <c r="F1005" s="705">
        <v>989</v>
      </c>
      <c r="G1005" s="756">
        <v>0</v>
      </c>
      <c r="H1005" s="756">
        <v>0</v>
      </c>
      <c r="I1005" s="756">
        <v>0</v>
      </c>
      <c r="J1005" s="756">
        <v>0</v>
      </c>
      <c r="K1005" s="756">
        <v>0</v>
      </c>
      <c r="L1005" s="756">
        <v>0</v>
      </c>
      <c r="M1005" s="756">
        <v>0</v>
      </c>
      <c r="N1005" s="646">
        <f t="shared" si="514"/>
        <v>0</v>
      </c>
      <c r="O1005" s="594"/>
      <c r="P1005" s="705">
        <f t="shared" si="500"/>
        <v>989</v>
      </c>
      <c r="Q1005" s="756">
        <v>0</v>
      </c>
      <c r="R1005" s="756">
        <v>0</v>
      </c>
      <c r="S1005" s="756">
        <v>0</v>
      </c>
      <c r="T1005" s="756">
        <v>0</v>
      </c>
      <c r="U1005" s="756">
        <v>0</v>
      </c>
      <c r="V1005" s="756">
        <v>0</v>
      </c>
      <c r="W1005" s="756">
        <v>0</v>
      </c>
      <c r="X1005" s="646">
        <f t="shared" si="515"/>
        <v>0</v>
      </c>
      <c r="Y1005" s="594"/>
      <c r="Z1005" s="705">
        <f t="shared" si="501"/>
        <v>989</v>
      </c>
      <c r="AA1005" s="756">
        <f t="shared" ref="AA1005:AF1068" si="525">G1005+Q1005</f>
        <v>0</v>
      </c>
      <c r="AB1005" s="756">
        <f t="shared" si="525"/>
        <v>0</v>
      </c>
      <c r="AC1005" s="756">
        <f t="shared" si="525"/>
        <v>0</v>
      </c>
      <c r="AD1005" s="756">
        <f t="shared" si="523"/>
        <v>0</v>
      </c>
      <c r="AE1005" s="756">
        <f t="shared" si="523"/>
        <v>0</v>
      </c>
      <c r="AF1005" s="756">
        <f t="shared" si="523"/>
        <v>0</v>
      </c>
      <c r="AG1005" s="756">
        <f t="shared" si="523"/>
        <v>0</v>
      </c>
      <c r="AH1005" s="646">
        <f t="shared" si="516"/>
        <v>0</v>
      </c>
      <c r="AI1005" s="594"/>
      <c r="AJ1005" s="705">
        <f t="shared" si="502"/>
        <v>989</v>
      </c>
      <c r="AK1005" s="756">
        <v>0</v>
      </c>
      <c r="AL1005" s="756">
        <v>0</v>
      </c>
      <c r="AM1005" s="756">
        <v>0</v>
      </c>
      <c r="AN1005" s="756">
        <v>0</v>
      </c>
      <c r="AO1005" s="756">
        <v>0</v>
      </c>
      <c r="AP1005" s="756">
        <v>0</v>
      </c>
      <c r="AQ1005" s="756">
        <v>0</v>
      </c>
      <c r="AR1005" s="646">
        <f t="shared" si="517"/>
        <v>0</v>
      </c>
      <c r="AS1005" s="594"/>
      <c r="AT1005" s="705">
        <f t="shared" si="503"/>
        <v>989</v>
      </c>
      <c r="AU1005" s="756">
        <v>0</v>
      </c>
      <c r="AV1005" s="756">
        <v>0</v>
      </c>
      <c r="AW1005" s="756">
        <v>0</v>
      </c>
      <c r="AX1005" s="756">
        <v>0</v>
      </c>
      <c r="AY1005" s="756">
        <v>0</v>
      </c>
      <c r="AZ1005" s="767">
        <f t="shared" si="522"/>
        <v>0</v>
      </c>
      <c r="BA1005" s="756">
        <v>0</v>
      </c>
      <c r="BB1005" s="756">
        <v>0</v>
      </c>
      <c r="BC1005" s="756">
        <v>0</v>
      </c>
      <c r="BD1005" s="756">
        <v>0</v>
      </c>
      <c r="BE1005" s="767">
        <f t="shared" si="504"/>
        <v>0</v>
      </c>
      <c r="BF1005" s="646">
        <f t="shared" si="505"/>
        <v>0</v>
      </c>
      <c r="BG1005" s="594"/>
      <c r="BH1005" s="705">
        <f t="shared" si="495"/>
        <v>989</v>
      </c>
      <c r="BI1005" s="646">
        <f t="shared" si="506"/>
        <v>0</v>
      </c>
      <c r="BJ1005" s="594"/>
      <c r="BK1005" s="705">
        <f t="shared" si="507"/>
        <v>989</v>
      </c>
      <c r="BL1005" s="756">
        <v>0</v>
      </c>
      <c r="BM1005" s="756">
        <v>0</v>
      </c>
      <c r="BN1005" s="756">
        <v>0</v>
      </c>
      <c r="BO1005" s="756">
        <v>0</v>
      </c>
      <c r="BP1005" s="756">
        <v>0</v>
      </c>
      <c r="BQ1005" s="756">
        <v>0</v>
      </c>
      <c r="BR1005" s="756">
        <v>0</v>
      </c>
      <c r="BS1005" s="646">
        <f t="shared" si="518"/>
        <v>0</v>
      </c>
      <c r="BT1005" s="594"/>
      <c r="BU1005" s="705">
        <f t="shared" si="508"/>
        <v>989</v>
      </c>
      <c r="BV1005" s="756">
        <v>0</v>
      </c>
      <c r="BW1005" s="756">
        <v>0</v>
      </c>
      <c r="BX1005" s="756">
        <v>0</v>
      </c>
      <c r="BY1005" s="756">
        <v>0</v>
      </c>
      <c r="BZ1005" s="756">
        <v>0</v>
      </c>
      <c r="CA1005" s="756">
        <v>0</v>
      </c>
      <c r="CB1005" s="756">
        <v>0</v>
      </c>
      <c r="CC1005" s="646">
        <f t="shared" si="519"/>
        <v>0</v>
      </c>
      <c r="CD1005" s="594"/>
      <c r="CE1005" s="705">
        <f t="shared" si="496"/>
        <v>989</v>
      </c>
      <c r="CF1005" s="756">
        <f t="shared" ref="CF1005:CK1068" si="526">BV1005+BL1005</f>
        <v>0</v>
      </c>
      <c r="CG1005" s="756">
        <f t="shared" si="526"/>
        <v>0</v>
      </c>
      <c r="CH1005" s="756">
        <f t="shared" si="526"/>
        <v>0</v>
      </c>
      <c r="CI1005" s="756">
        <f t="shared" si="524"/>
        <v>0</v>
      </c>
      <c r="CJ1005" s="756">
        <f t="shared" si="524"/>
        <v>0</v>
      </c>
      <c r="CK1005" s="756">
        <f t="shared" si="524"/>
        <v>0</v>
      </c>
      <c r="CL1005" s="756">
        <f t="shared" si="524"/>
        <v>0</v>
      </c>
      <c r="CM1005" s="646">
        <f t="shared" si="520"/>
        <v>0</v>
      </c>
      <c r="CN1005" s="594"/>
      <c r="CO1005" s="705">
        <f t="shared" si="497"/>
        <v>989</v>
      </c>
      <c r="CP1005" s="756">
        <v>0</v>
      </c>
      <c r="CQ1005" s="756">
        <v>0</v>
      </c>
      <c r="CR1005" s="756">
        <v>0</v>
      </c>
      <c r="CS1005" s="756">
        <v>0</v>
      </c>
      <c r="CT1005" s="756">
        <v>0</v>
      </c>
      <c r="CU1005" s="756">
        <v>0</v>
      </c>
      <c r="CV1005" s="756">
        <v>0</v>
      </c>
      <c r="CW1005" s="646">
        <f t="shared" si="521"/>
        <v>0</v>
      </c>
      <c r="CX1005" s="685"/>
      <c r="CY1005" s="705">
        <f t="shared" si="498"/>
        <v>989</v>
      </c>
      <c r="CZ1005" s="756">
        <v>0</v>
      </c>
      <c r="DA1005" s="756">
        <v>0</v>
      </c>
      <c r="DB1005" s="756">
        <v>0</v>
      </c>
      <c r="DC1005" s="756">
        <v>0</v>
      </c>
      <c r="DD1005" s="756">
        <v>0</v>
      </c>
      <c r="DE1005" s="767">
        <f t="shared" si="509"/>
        <v>0</v>
      </c>
      <c r="DF1005" s="756">
        <v>0</v>
      </c>
      <c r="DG1005" s="756">
        <v>0</v>
      </c>
      <c r="DH1005" s="756">
        <v>0</v>
      </c>
      <c r="DI1005" s="756">
        <v>0</v>
      </c>
      <c r="DJ1005" s="767">
        <f t="shared" si="510"/>
        <v>0</v>
      </c>
      <c r="DK1005" s="715">
        <f t="shared" si="511"/>
        <v>0</v>
      </c>
      <c r="DL1005" s="685"/>
      <c r="DM1005" s="705">
        <f t="shared" si="499"/>
        <v>989</v>
      </c>
      <c r="DN1005" s="715">
        <f t="shared" si="512"/>
        <v>0</v>
      </c>
    </row>
    <row r="1006" spans="2:118" x14ac:dyDescent="0.25">
      <c r="B1006" s="705">
        <v>990</v>
      </c>
      <c r="C1006" s="765">
        <f>(1+_xlfn.XLOOKUP(INT((B1006-1)/12)+1,'ZC Curve'!$B$8:$B$107,'ZC Curve'!R$8:R$107,,0))^(1/12)-1</f>
        <v>0</v>
      </c>
      <c r="D1006" s="766">
        <f t="shared" si="513"/>
        <v>1</v>
      </c>
      <c r="E1006" s="685"/>
      <c r="F1006" s="705">
        <v>990</v>
      </c>
      <c r="G1006" s="756">
        <v>0</v>
      </c>
      <c r="H1006" s="756">
        <v>0</v>
      </c>
      <c r="I1006" s="756">
        <v>0</v>
      </c>
      <c r="J1006" s="756">
        <v>0</v>
      </c>
      <c r="K1006" s="756">
        <v>0</v>
      </c>
      <c r="L1006" s="756">
        <v>0</v>
      </c>
      <c r="M1006" s="756">
        <v>0</v>
      </c>
      <c r="N1006" s="646">
        <f t="shared" si="514"/>
        <v>0</v>
      </c>
      <c r="O1006" s="594"/>
      <c r="P1006" s="705">
        <f t="shared" si="500"/>
        <v>990</v>
      </c>
      <c r="Q1006" s="756">
        <v>0</v>
      </c>
      <c r="R1006" s="756">
        <v>0</v>
      </c>
      <c r="S1006" s="756">
        <v>0</v>
      </c>
      <c r="T1006" s="756">
        <v>0</v>
      </c>
      <c r="U1006" s="756">
        <v>0</v>
      </c>
      <c r="V1006" s="756">
        <v>0</v>
      </c>
      <c r="W1006" s="756">
        <v>0</v>
      </c>
      <c r="X1006" s="646">
        <f t="shared" si="515"/>
        <v>0</v>
      </c>
      <c r="Y1006" s="594"/>
      <c r="Z1006" s="705">
        <f t="shared" si="501"/>
        <v>990</v>
      </c>
      <c r="AA1006" s="756">
        <f t="shared" si="525"/>
        <v>0</v>
      </c>
      <c r="AB1006" s="756">
        <f t="shared" si="525"/>
        <v>0</v>
      </c>
      <c r="AC1006" s="756">
        <f t="shared" si="525"/>
        <v>0</v>
      </c>
      <c r="AD1006" s="756">
        <f t="shared" si="523"/>
        <v>0</v>
      </c>
      <c r="AE1006" s="756">
        <f t="shared" si="523"/>
        <v>0</v>
      </c>
      <c r="AF1006" s="756">
        <f t="shared" si="523"/>
        <v>0</v>
      </c>
      <c r="AG1006" s="756">
        <f t="shared" si="523"/>
        <v>0</v>
      </c>
      <c r="AH1006" s="646">
        <f t="shared" si="516"/>
        <v>0</v>
      </c>
      <c r="AI1006" s="594"/>
      <c r="AJ1006" s="705">
        <f t="shared" si="502"/>
        <v>990</v>
      </c>
      <c r="AK1006" s="756">
        <v>0</v>
      </c>
      <c r="AL1006" s="756">
        <v>0</v>
      </c>
      <c r="AM1006" s="756">
        <v>0</v>
      </c>
      <c r="AN1006" s="756">
        <v>0</v>
      </c>
      <c r="AO1006" s="756">
        <v>0</v>
      </c>
      <c r="AP1006" s="756">
        <v>0</v>
      </c>
      <c r="AQ1006" s="756">
        <v>0</v>
      </c>
      <c r="AR1006" s="646">
        <f t="shared" si="517"/>
        <v>0</v>
      </c>
      <c r="AS1006" s="594"/>
      <c r="AT1006" s="705">
        <f t="shared" si="503"/>
        <v>990</v>
      </c>
      <c r="AU1006" s="756">
        <v>0</v>
      </c>
      <c r="AV1006" s="756">
        <v>0</v>
      </c>
      <c r="AW1006" s="756">
        <v>0</v>
      </c>
      <c r="AX1006" s="756">
        <v>0</v>
      </c>
      <c r="AY1006" s="756">
        <v>0</v>
      </c>
      <c r="AZ1006" s="767">
        <f t="shared" si="522"/>
        <v>0</v>
      </c>
      <c r="BA1006" s="756">
        <v>0</v>
      </c>
      <c r="BB1006" s="756">
        <v>0</v>
      </c>
      <c r="BC1006" s="756">
        <v>0</v>
      </c>
      <c r="BD1006" s="756">
        <v>0</v>
      </c>
      <c r="BE1006" s="767">
        <f t="shared" si="504"/>
        <v>0</v>
      </c>
      <c r="BF1006" s="646">
        <f t="shared" si="505"/>
        <v>0</v>
      </c>
      <c r="BG1006" s="594"/>
      <c r="BH1006" s="705">
        <f t="shared" si="495"/>
        <v>990</v>
      </c>
      <c r="BI1006" s="646">
        <f t="shared" si="506"/>
        <v>0</v>
      </c>
      <c r="BJ1006" s="594"/>
      <c r="BK1006" s="705">
        <f t="shared" si="507"/>
        <v>990</v>
      </c>
      <c r="BL1006" s="756">
        <v>0</v>
      </c>
      <c r="BM1006" s="756">
        <v>0</v>
      </c>
      <c r="BN1006" s="756">
        <v>0</v>
      </c>
      <c r="BO1006" s="756">
        <v>0</v>
      </c>
      <c r="BP1006" s="756">
        <v>0</v>
      </c>
      <c r="BQ1006" s="756">
        <v>0</v>
      </c>
      <c r="BR1006" s="756">
        <v>0</v>
      </c>
      <c r="BS1006" s="646">
        <f t="shared" si="518"/>
        <v>0</v>
      </c>
      <c r="BT1006" s="594"/>
      <c r="BU1006" s="705">
        <f t="shared" si="508"/>
        <v>990</v>
      </c>
      <c r="BV1006" s="756">
        <v>0</v>
      </c>
      <c r="BW1006" s="756">
        <v>0</v>
      </c>
      <c r="BX1006" s="756">
        <v>0</v>
      </c>
      <c r="BY1006" s="756">
        <v>0</v>
      </c>
      <c r="BZ1006" s="756">
        <v>0</v>
      </c>
      <c r="CA1006" s="756">
        <v>0</v>
      </c>
      <c r="CB1006" s="756">
        <v>0</v>
      </c>
      <c r="CC1006" s="646">
        <f t="shared" si="519"/>
        <v>0</v>
      </c>
      <c r="CD1006" s="594"/>
      <c r="CE1006" s="705">
        <f t="shared" si="496"/>
        <v>990</v>
      </c>
      <c r="CF1006" s="756">
        <f t="shared" si="526"/>
        <v>0</v>
      </c>
      <c r="CG1006" s="756">
        <f t="shared" si="526"/>
        <v>0</v>
      </c>
      <c r="CH1006" s="756">
        <f t="shared" si="526"/>
        <v>0</v>
      </c>
      <c r="CI1006" s="756">
        <f t="shared" si="524"/>
        <v>0</v>
      </c>
      <c r="CJ1006" s="756">
        <f t="shared" si="524"/>
        <v>0</v>
      </c>
      <c r="CK1006" s="756">
        <f t="shared" si="524"/>
        <v>0</v>
      </c>
      <c r="CL1006" s="756">
        <f t="shared" si="524"/>
        <v>0</v>
      </c>
      <c r="CM1006" s="646">
        <f t="shared" si="520"/>
        <v>0</v>
      </c>
      <c r="CN1006" s="594"/>
      <c r="CO1006" s="705">
        <f t="shared" si="497"/>
        <v>990</v>
      </c>
      <c r="CP1006" s="756">
        <v>0</v>
      </c>
      <c r="CQ1006" s="756">
        <v>0</v>
      </c>
      <c r="CR1006" s="756">
        <v>0</v>
      </c>
      <c r="CS1006" s="756">
        <v>0</v>
      </c>
      <c r="CT1006" s="756">
        <v>0</v>
      </c>
      <c r="CU1006" s="756">
        <v>0</v>
      </c>
      <c r="CV1006" s="756">
        <v>0</v>
      </c>
      <c r="CW1006" s="646">
        <f t="shared" si="521"/>
        <v>0</v>
      </c>
      <c r="CX1006" s="685"/>
      <c r="CY1006" s="705">
        <f t="shared" si="498"/>
        <v>990</v>
      </c>
      <c r="CZ1006" s="756">
        <v>0</v>
      </c>
      <c r="DA1006" s="756">
        <v>0</v>
      </c>
      <c r="DB1006" s="756">
        <v>0</v>
      </c>
      <c r="DC1006" s="756">
        <v>0</v>
      </c>
      <c r="DD1006" s="756">
        <v>0</v>
      </c>
      <c r="DE1006" s="767">
        <f t="shared" si="509"/>
        <v>0</v>
      </c>
      <c r="DF1006" s="756">
        <v>0</v>
      </c>
      <c r="DG1006" s="756">
        <v>0</v>
      </c>
      <c r="DH1006" s="756">
        <v>0</v>
      </c>
      <c r="DI1006" s="756">
        <v>0</v>
      </c>
      <c r="DJ1006" s="767">
        <f t="shared" si="510"/>
        <v>0</v>
      </c>
      <c r="DK1006" s="715">
        <f t="shared" si="511"/>
        <v>0</v>
      </c>
      <c r="DL1006" s="685"/>
      <c r="DM1006" s="705">
        <f t="shared" si="499"/>
        <v>990</v>
      </c>
      <c r="DN1006" s="715">
        <f t="shared" si="512"/>
        <v>0</v>
      </c>
    </row>
    <row r="1007" spans="2:118" x14ac:dyDescent="0.25">
      <c r="B1007" s="705">
        <v>991</v>
      </c>
      <c r="C1007" s="765">
        <f>(1+_xlfn.XLOOKUP(INT((B1007-1)/12)+1,'ZC Curve'!$B$8:$B$107,'ZC Curve'!R$8:R$107,,0))^(1/12)-1</f>
        <v>0</v>
      </c>
      <c r="D1007" s="766">
        <f t="shared" si="513"/>
        <v>1</v>
      </c>
      <c r="E1007" s="685"/>
      <c r="F1007" s="705">
        <v>991</v>
      </c>
      <c r="G1007" s="756">
        <v>0</v>
      </c>
      <c r="H1007" s="756">
        <v>0</v>
      </c>
      <c r="I1007" s="756">
        <v>0</v>
      </c>
      <c r="J1007" s="756">
        <v>0</v>
      </c>
      <c r="K1007" s="756">
        <v>0</v>
      </c>
      <c r="L1007" s="756">
        <v>0</v>
      </c>
      <c r="M1007" s="756">
        <v>0</v>
      </c>
      <c r="N1007" s="646">
        <f t="shared" si="514"/>
        <v>0</v>
      </c>
      <c r="O1007" s="594"/>
      <c r="P1007" s="705">
        <f t="shared" si="500"/>
        <v>991</v>
      </c>
      <c r="Q1007" s="756">
        <v>0</v>
      </c>
      <c r="R1007" s="756">
        <v>0</v>
      </c>
      <c r="S1007" s="756">
        <v>0</v>
      </c>
      <c r="T1007" s="756">
        <v>0</v>
      </c>
      <c r="U1007" s="756">
        <v>0</v>
      </c>
      <c r="V1007" s="756">
        <v>0</v>
      </c>
      <c r="W1007" s="756">
        <v>0</v>
      </c>
      <c r="X1007" s="646">
        <f t="shared" si="515"/>
        <v>0</v>
      </c>
      <c r="Y1007" s="594"/>
      <c r="Z1007" s="705">
        <f t="shared" si="501"/>
        <v>991</v>
      </c>
      <c r="AA1007" s="756">
        <f t="shared" si="525"/>
        <v>0</v>
      </c>
      <c r="AB1007" s="756">
        <f t="shared" si="525"/>
        <v>0</v>
      </c>
      <c r="AC1007" s="756">
        <f t="shared" si="525"/>
        <v>0</v>
      </c>
      <c r="AD1007" s="756">
        <f t="shared" si="523"/>
        <v>0</v>
      </c>
      <c r="AE1007" s="756">
        <f t="shared" si="523"/>
        <v>0</v>
      </c>
      <c r="AF1007" s="756">
        <f t="shared" si="523"/>
        <v>0</v>
      </c>
      <c r="AG1007" s="756">
        <f t="shared" si="523"/>
        <v>0</v>
      </c>
      <c r="AH1007" s="646">
        <f t="shared" si="516"/>
        <v>0</v>
      </c>
      <c r="AI1007" s="594"/>
      <c r="AJ1007" s="705">
        <f t="shared" si="502"/>
        <v>991</v>
      </c>
      <c r="AK1007" s="756">
        <v>0</v>
      </c>
      <c r="AL1007" s="756">
        <v>0</v>
      </c>
      <c r="AM1007" s="756">
        <v>0</v>
      </c>
      <c r="AN1007" s="756">
        <v>0</v>
      </c>
      <c r="AO1007" s="756">
        <v>0</v>
      </c>
      <c r="AP1007" s="756">
        <v>0</v>
      </c>
      <c r="AQ1007" s="756">
        <v>0</v>
      </c>
      <c r="AR1007" s="646">
        <f t="shared" si="517"/>
        <v>0</v>
      </c>
      <c r="AS1007" s="594"/>
      <c r="AT1007" s="705">
        <f t="shared" si="503"/>
        <v>991</v>
      </c>
      <c r="AU1007" s="756">
        <v>0</v>
      </c>
      <c r="AV1007" s="756">
        <v>0</v>
      </c>
      <c r="AW1007" s="756">
        <v>0</v>
      </c>
      <c r="AX1007" s="756">
        <v>0</v>
      </c>
      <c r="AY1007" s="756">
        <v>0</v>
      </c>
      <c r="AZ1007" s="767">
        <f t="shared" si="522"/>
        <v>0</v>
      </c>
      <c r="BA1007" s="756">
        <v>0</v>
      </c>
      <c r="BB1007" s="756">
        <v>0</v>
      </c>
      <c r="BC1007" s="756">
        <v>0</v>
      </c>
      <c r="BD1007" s="756">
        <v>0</v>
      </c>
      <c r="BE1007" s="767">
        <f t="shared" si="504"/>
        <v>0</v>
      </c>
      <c r="BF1007" s="646">
        <f t="shared" si="505"/>
        <v>0</v>
      </c>
      <c r="BG1007" s="594"/>
      <c r="BH1007" s="705">
        <f t="shared" si="495"/>
        <v>991</v>
      </c>
      <c r="BI1007" s="646">
        <f t="shared" si="506"/>
        <v>0</v>
      </c>
      <c r="BJ1007" s="594"/>
      <c r="BK1007" s="705">
        <f t="shared" si="507"/>
        <v>991</v>
      </c>
      <c r="BL1007" s="756">
        <v>0</v>
      </c>
      <c r="BM1007" s="756">
        <v>0</v>
      </c>
      <c r="BN1007" s="756">
        <v>0</v>
      </c>
      <c r="BO1007" s="756">
        <v>0</v>
      </c>
      <c r="BP1007" s="756">
        <v>0</v>
      </c>
      <c r="BQ1007" s="756">
        <v>0</v>
      </c>
      <c r="BR1007" s="756">
        <v>0</v>
      </c>
      <c r="BS1007" s="646">
        <f t="shared" si="518"/>
        <v>0</v>
      </c>
      <c r="BT1007" s="594"/>
      <c r="BU1007" s="705">
        <f t="shared" si="508"/>
        <v>991</v>
      </c>
      <c r="BV1007" s="756">
        <v>0</v>
      </c>
      <c r="BW1007" s="756">
        <v>0</v>
      </c>
      <c r="BX1007" s="756">
        <v>0</v>
      </c>
      <c r="BY1007" s="756">
        <v>0</v>
      </c>
      <c r="BZ1007" s="756">
        <v>0</v>
      </c>
      <c r="CA1007" s="756">
        <v>0</v>
      </c>
      <c r="CB1007" s="756">
        <v>0</v>
      </c>
      <c r="CC1007" s="646">
        <f t="shared" si="519"/>
        <v>0</v>
      </c>
      <c r="CD1007" s="594"/>
      <c r="CE1007" s="705">
        <f t="shared" si="496"/>
        <v>991</v>
      </c>
      <c r="CF1007" s="756">
        <f t="shared" si="526"/>
        <v>0</v>
      </c>
      <c r="CG1007" s="756">
        <f t="shared" si="526"/>
        <v>0</v>
      </c>
      <c r="CH1007" s="756">
        <f t="shared" si="526"/>
        <v>0</v>
      </c>
      <c r="CI1007" s="756">
        <f t="shared" si="524"/>
        <v>0</v>
      </c>
      <c r="CJ1007" s="756">
        <f t="shared" si="524"/>
        <v>0</v>
      </c>
      <c r="CK1007" s="756">
        <f t="shared" si="524"/>
        <v>0</v>
      </c>
      <c r="CL1007" s="756">
        <f t="shared" si="524"/>
        <v>0</v>
      </c>
      <c r="CM1007" s="646">
        <f t="shared" si="520"/>
        <v>0</v>
      </c>
      <c r="CN1007" s="594"/>
      <c r="CO1007" s="705">
        <f t="shared" si="497"/>
        <v>991</v>
      </c>
      <c r="CP1007" s="756">
        <v>0</v>
      </c>
      <c r="CQ1007" s="756">
        <v>0</v>
      </c>
      <c r="CR1007" s="756">
        <v>0</v>
      </c>
      <c r="CS1007" s="756">
        <v>0</v>
      </c>
      <c r="CT1007" s="756">
        <v>0</v>
      </c>
      <c r="CU1007" s="756">
        <v>0</v>
      </c>
      <c r="CV1007" s="756">
        <v>0</v>
      </c>
      <c r="CW1007" s="646">
        <f t="shared" si="521"/>
        <v>0</v>
      </c>
      <c r="CX1007" s="685"/>
      <c r="CY1007" s="705">
        <f t="shared" si="498"/>
        <v>991</v>
      </c>
      <c r="CZ1007" s="756">
        <v>0</v>
      </c>
      <c r="DA1007" s="756">
        <v>0</v>
      </c>
      <c r="DB1007" s="756">
        <v>0</v>
      </c>
      <c r="DC1007" s="756">
        <v>0</v>
      </c>
      <c r="DD1007" s="756">
        <v>0</v>
      </c>
      <c r="DE1007" s="767">
        <f t="shared" si="509"/>
        <v>0</v>
      </c>
      <c r="DF1007" s="756">
        <v>0</v>
      </c>
      <c r="DG1007" s="756">
        <v>0</v>
      </c>
      <c r="DH1007" s="756">
        <v>0</v>
      </c>
      <c r="DI1007" s="756">
        <v>0</v>
      </c>
      <c r="DJ1007" s="767">
        <f t="shared" si="510"/>
        <v>0</v>
      </c>
      <c r="DK1007" s="715">
        <f t="shared" si="511"/>
        <v>0</v>
      </c>
      <c r="DL1007" s="685"/>
      <c r="DM1007" s="705">
        <f t="shared" si="499"/>
        <v>991</v>
      </c>
      <c r="DN1007" s="715">
        <f t="shared" si="512"/>
        <v>0</v>
      </c>
    </row>
    <row r="1008" spans="2:118" x14ac:dyDescent="0.25">
      <c r="B1008" s="705">
        <v>992</v>
      </c>
      <c r="C1008" s="765">
        <f>(1+_xlfn.XLOOKUP(INT((B1008-1)/12)+1,'ZC Curve'!$B$8:$B$107,'ZC Curve'!R$8:R$107,,0))^(1/12)-1</f>
        <v>0</v>
      </c>
      <c r="D1008" s="766">
        <f t="shared" si="513"/>
        <v>1</v>
      </c>
      <c r="E1008" s="685"/>
      <c r="F1008" s="705">
        <v>992</v>
      </c>
      <c r="G1008" s="756">
        <v>0</v>
      </c>
      <c r="H1008" s="756">
        <v>0</v>
      </c>
      <c r="I1008" s="756">
        <v>0</v>
      </c>
      <c r="J1008" s="756">
        <v>0</v>
      </c>
      <c r="K1008" s="756">
        <v>0</v>
      </c>
      <c r="L1008" s="756">
        <v>0</v>
      </c>
      <c r="M1008" s="756">
        <v>0</v>
      </c>
      <c r="N1008" s="646">
        <f t="shared" si="514"/>
        <v>0</v>
      </c>
      <c r="O1008" s="594"/>
      <c r="P1008" s="705">
        <f t="shared" si="500"/>
        <v>992</v>
      </c>
      <c r="Q1008" s="756">
        <v>0</v>
      </c>
      <c r="R1008" s="756">
        <v>0</v>
      </c>
      <c r="S1008" s="756">
        <v>0</v>
      </c>
      <c r="T1008" s="756">
        <v>0</v>
      </c>
      <c r="U1008" s="756">
        <v>0</v>
      </c>
      <c r="V1008" s="756">
        <v>0</v>
      </c>
      <c r="W1008" s="756">
        <v>0</v>
      </c>
      <c r="X1008" s="646">
        <f t="shared" si="515"/>
        <v>0</v>
      </c>
      <c r="Y1008" s="594"/>
      <c r="Z1008" s="705">
        <f t="shared" si="501"/>
        <v>992</v>
      </c>
      <c r="AA1008" s="756">
        <f t="shared" si="525"/>
        <v>0</v>
      </c>
      <c r="AB1008" s="756">
        <f t="shared" si="525"/>
        <v>0</v>
      </c>
      <c r="AC1008" s="756">
        <f t="shared" si="525"/>
        <v>0</v>
      </c>
      <c r="AD1008" s="756">
        <f t="shared" si="523"/>
        <v>0</v>
      </c>
      <c r="AE1008" s="756">
        <f t="shared" si="523"/>
        <v>0</v>
      </c>
      <c r="AF1008" s="756">
        <f t="shared" si="523"/>
        <v>0</v>
      </c>
      <c r="AG1008" s="756">
        <f t="shared" si="523"/>
        <v>0</v>
      </c>
      <c r="AH1008" s="646">
        <f t="shared" si="516"/>
        <v>0</v>
      </c>
      <c r="AI1008" s="594"/>
      <c r="AJ1008" s="705">
        <f t="shared" si="502"/>
        <v>992</v>
      </c>
      <c r="AK1008" s="756">
        <v>0</v>
      </c>
      <c r="AL1008" s="756">
        <v>0</v>
      </c>
      <c r="AM1008" s="756">
        <v>0</v>
      </c>
      <c r="AN1008" s="756">
        <v>0</v>
      </c>
      <c r="AO1008" s="756">
        <v>0</v>
      </c>
      <c r="AP1008" s="756">
        <v>0</v>
      </c>
      <c r="AQ1008" s="756">
        <v>0</v>
      </c>
      <c r="AR1008" s="646">
        <f t="shared" si="517"/>
        <v>0</v>
      </c>
      <c r="AS1008" s="594"/>
      <c r="AT1008" s="705">
        <f t="shared" si="503"/>
        <v>992</v>
      </c>
      <c r="AU1008" s="756">
        <v>0</v>
      </c>
      <c r="AV1008" s="756">
        <v>0</v>
      </c>
      <c r="AW1008" s="756">
        <v>0</v>
      </c>
      <c r="AX1008" s="756">
        <v>0</v>
      </c>
      <c r="AY1008" s="756">
        <v>0</v>
      </c>
      <c r="AZ1008" s="767">
        <f t="shared" si="522"/>
        <v>0</v>
      </c>
      <c r="BA1008" s="756">
        <v>0</v>
      </c>
      <c r="BB1008" s="756">
        <v>0</v>
      </c>
      <c r="BC1008" s="756">
        <v>0</v>
      </c>
      <c r="BD1008" s="756">
        <v>0</v>
      </c>
      <c r="BE1008" s="767">
        <f t="shared" si="504"/>
        <v>0</v>
      </c>
      <c r="BF1008" s="646">
        <f t="shared" si="505"/>
        <v>0</v>
      </c>
      <c r="BG1008" s="594"/>
      <c r="BH1008" s="705">
        <f t="shared" si="495"/>
        <v>992</v>
      </c>
      <c r="BI1008" s="646">
        <f t="shared" si="506"/>
        <v>0</v>
      </c>
      <c r="BJ1008" s="594"/>
      <c r="BK1008" s="705">
        <f t="shared" si="507"/>
        <v>992</v>
      </c>
      <c r="BL1008" s="756">
        <v>0</v>
      </c>
      <c r="BM1008" s="756">
        <v>0</v>
      </c>
      <c r="BN1008" s="756">
        <v>0</v>
      </c>
      <c r="BO1008" s="756">
        <v>0</v>
      </c>
      <c r="BP1008" s="756">
        <v>0</v>
      </c>
      <c r="BQ1008" s="756">
        <v>0</v>
      </c>
      <c r="BR1008" s="756">
        <v>0</v>
      </c>
      <c r="BS1008" s="646">
        <f t="shared" si="518"/>
        <v>0</v>
      </c>
      <c r="BT1008" s="594"/>
      <c r="BU1008" s="705">
        <f t="shared" si="508"/>
        <v>992</v>
      </c>
      <c r="BV1008" s="756">
        <v>0</v>
      </c>
      <c r="BW1008" s="756">
        <v>0</v>
      </c>
      <c r="BX1008" s="756">
        <v>0</v>
      </c>
      <c r="BY1008" s="756">
        <v>0</v>
      </c>
      <c r="BZ1008" s="756">
        <v>0</v>
      </c>
      <c r="CA1008" s="756">
        <v>0</v>
      </c>
      <c r="CB1008" s="756">
        <v>0</v>
      </c>
      <c r="CC1008" s="646">
        <f t="shared" si="519"/>
        <v>0</v>
      </c>
      <c r="CD1008" s="594"/>
      <c r="CE1008" s="705">
        <f t="shared" si="496"/>
        <v>992</v>
      </c>
      <c r="CF1008" s="756">
        <f t="shared" si="526"/>
        <v>0</v>
      </c>
      <c r="CG1008" s="756">
        <f t="shared" si="526"/>
        <v>0</v>
      </c>
      <c r="CH1008" s="756">
        <f t="shared" si="526"/>
        <v>0</v>
      </c>
      <c r="CI1008" s="756">
        <f t="shared" si="524"/>
        <v>0</v>
      </c>
      <c r="CJ1008" s="756">
        <f t="shared" si="524"/>
        <v>0</v>
      </c>
      <c r="CK1008" s="756">
        <f t="shared" si="524"/>
        <v>0</v>
      </c>
      <c r="CL1008" s="756">
        <f t="shared" si="524"/>
        <v>0</v>
      </c>
      <c r="CM1008" s="646">
        <f t="shared" si="520"/>
        <v>0</v>
      </c>
      <c r="CN1008" s="594"/>
      <c r="CO1008" s="705">
        <f t="shared" si="497"/>
        <v>992</v>
      </c>
      <c r="CP1008" s="756">
        <v>0</v>
      </c>
      <c r="CQ1008" s="756">
        <v>0</v>
      </c>
      <c r="CR1008" s="756">
        <v>0</v>
      </c>
      <c r="CS1008" s="756">
        <v>0</v>
      </c>
      <c r="CT1008" s="756">
        <v>0</v>
      </c>
      <c r="CU1008" s="756">
        <v>0</v>
      </c>
      <c r="CV1008" s="756">
        <v>0</v>
      </c>
      <c r="CW1008" s="646">
        <f t="shared" si="521"/>
        <v>0</v>
      </c>
      <c r="CX1008" s="685"/>
      <c r="CY1008" s="705">
        <f t="shared" si="498"/>
        <v>992</v>
      </c>
      <c r="CZ1008" s="756">
        <v>0</v>
      </c>
      <c r="DA1008" s="756">
        <v>0</v>
      </c>
      <c r="DB1008" s="756">
        <v>0</v>
      </c>
      <c r="DC1008" s="756">
        <v>0</v>
      </c>
      <c r="DD1008" s="756">
        <v>0</v>
      </c>
      <c r="DE1008" s="767">
        <f t="shared" si="509"/>
        <v>0</v>
      </c>
      <c r="DF1008" s="756">
        <v>0</v>
      </c>
      <c r="DG1008" s="756">
        <v>0</v>
      </c>
      <c r="DH1008" s="756">
        <v>0</v>
      </c>
      <c r="DI1008" s="756">
        <v>0</v>
      </c>
      <c r="DJ1008" s="767">
        <f t="shared" si="510"/>
        <v>0</v>
      </c>
      <c r="DK1008" s="715">
        <f t="shared" si="511"/>
        <v>0</v>
      </c>
      <c r="DL1008" s="685"/>
      <c r="DM1008" s="705">
        <f t="shared" si="499"/>
        <v>992</v>
      </c>
      <c r="DN1008" s="715">
        <f t="shared" si="512"/>
        <v>0</v>
      </c>
    </row>
    <row r="1009" spans="2:118" x14ac:dyDescent="0.25">
      <c r="B1009" s="705">
        <v>993</v>
      </c>
      <c r="C1009" s="765">
        <f>(1+_xlfn.XLOOKUP(INT((B1009-1)/12)+1,'ZC Curve'!$B$8:$B$107,'ZC Curve'!R$8:R$107,,0))^(1/12)-1</f>
        <v>0</v>
      </c>
      <c r="D1009" s="766">
        <f t="shared" si="513"/>
        <v>1</v>
      </c>
      <c r="E1009" s="685"/>
      <c r="F1009" s="705">
        <v>993</v>
      </c>
      <c r="G1009" s="756">
        <v>0</v>
      </c>
      <c r="H1009" s="756">
        <v>0</v>
      </c>
      <c r="I1009" s="756">
        <v>0</v>
      </c>
      <c r="J1009" s="756">
        <v>0</v>
      </c>
      <c r="K1009" s="756">
        <v>0</v>
      </c>
      <c r="L1009" s="756">
        <v>0</v>
      </c>
      <c r="M1009" s="756">
        <v>0</v>
      </c>
      <c r="N1009" s="646">
        <f t="shared" si="514"/>
        <v>0</v>
      </c>
      <c r="O1009" s="594"/>
      <c r="P1009" s="705">
        <f t="shared" si="500"/>
        <v>993</v>
      </c>
      <c r="Q1009" s="756">
        <v>0</v>
      </c>
      <c r="R1009" s="756">
        <v>0</v>
      </c>
      <c r="S1009" s="756">
        <v>0</v>
      </c>
      <c r="T1009" s="756">
        <v>0</v>
      </c>
      <c r="U1009" s="756">
        <v>0</v>
      </c>
      <c r="V1009" s="756">
        <v>0</v>
      </c>
      <c r="W1009" s="756">
        <v>0</v>
      </c>
      <c r="X1009" s="646">
        <f t="shared" si="515"/>
        <v>0</v>
      </c>
      <c r="Y1009" s="594"/>
      <c r="Z1009" s="705">
        <f t="shared" si="501"/>
        <v>993</v>
      </c>
      <c r="AA1009" s="756">
        <f t="shared" si="525"/>
        <v>0</v>
      </c>
      <c r="AB1009" s="756">
        <f t="shared" si="525"/>
        <v>0</v>
      </c>
      <c r="AC1009" s="756">
        <f t="shared" si="525"/>
        <v>0</v>
      </c>
      <c r="AD1009" s="756">
        <f t="shared" si="523"/>
        <v>0</v>
      </c>
      <c r="AE1009" s="756">
        <f t="shared" si="523"/>
        <v>0</v>
      </c>
      <c r="AF1009" s="756">
        <f t="shared" si="523"/>
        <v>0</v>
      </c>
      <c r="AG1009" s="756">
        <f t="shared" si="523"/>
        <v>0</v>
      </c>
      <c r="AH1009" s="646">
        <f t="shared" si="516"/>
        <v>0</v>
      </c>
      <c r="AI1009" s="594"/>
      <c r="AJ1009" s="705">
        <f t="shared" si="502"/>
        <v>993</v>
      </c>
      <c r="AK1009" s="756">
        <v>0</v>
      </c>
      <c r="AL1009" s="756">
        <v>0</v>
      </c>
      <c r="AM1009" s="756">
        <v>0</v>
      </c>
      <c r="AN1009" s="756">
        <v>0</v>
      </c>
      <c r="AO1009" s="756">
        <v>0</v>
      </c>
      <c r="AP1009" s="756">
        <v>0</v>
      </c>
      <c r="AQ1009" s="756">
        <v>0</v>
      </c>
      <c r="AR1009" s="646">
        <f t="shared" si="517"/>
        <v>0</v>
      </c>
      <c r="AS1009" s="594"/>
      <c r="AT1009" s="705">
        <f t="shared" si="503"/>
        <v>993</v>
      </c>
      <c r="AU1009" s="756">
        <v>0</v>
      </c>
      <c r="AV1009" s="756">
        <v>0</v>
      </c>
      <c r="AW1009" s="756">
        <v>0</v>
      </c>
      <c r="AX1009" s="756">
        <v>0</v>
      </c>
      <c r="AY1009" s="756">
        <v>0</v>
      </c>
      <c r="AZ1009" s="767">
        <f t="shared" si="522"/>
        <v>0</v>
      </c>
      <c r="BA1009" s="756">
        <v>0</v>
      </c>
      <c r="BB1009" s="756">
        <v>0</v>
      </c>
      <c r="BC1009" s="756">
        <v>0</v>
      </c>
      <c r="BD1009" s="756">
        <v>0</v>
      </c>
      <c r="BE1009" s="767">
        <f t="shared" si="504"/>
        <v>0</v>
      </c>
      <c r="BF1009" s="646">
        <f t="shared" si="505"/>
        <v>0</v>
      </c>
      <c r="BG1009" s="594"/>
      <c r="BH1009" s="705">
        <f t="shared" si="495"/>
        <v>993</v>
      </c>
      <c r="BI1009" s="646">
        <f t="shared" si="506"/>
        <v>0</v>
      </c>
      <c r="BJ1009" s="594"/>
      <c r="BK1009" s="705">
        <f t="shared" si="507"/>
        <v>993</v>
      </c>
      <c r="BL1009" s="756">
        <v>0</v>
      </c>
      <c r="BM1009" s="756">
        <v>0</v>
      </c>
      <c r="BN1009" s="756">
        <v>0</v>
      </c>
      <c r="BO1009" s="756">
        <v>0</v>
      </c>
      <c r="BP1009" s="756">
        <v>0</v>
      </c>
      <c r="BQ1009" s="756">
        <v>0</v>
      </c>
      <c r="BR1009" s="756">
        <v>0</v>
      </c>
      <c r="BS1009" s="646">
        <f t="shared" si="518"/>
        <v>0</v>
      </c>
      <c r="BT1009" s="594"/>
      <c r="BU1009" s="705">
        <f t="shared" si="508"/>
        <v>993</v>
      </c>
      <c r="BV1009" s="756">
        <v>0</v>
      </c>
      <c r="BW1009" s="756">
        <v>0</v>
      </c>
      <c r="BX1009" s="756">
        <v>0</v>
      </c>
      <c r="BY1009" s="756">
        <v>0</v>
      </c>
      <c r="BZ1009" s="756">
        <v>0</v>
      </c>
      <c r="CA1009" s="756">
        <v>0</v>
      </c>
      <c r="CB1009" s="756">
        <v>0</v>
      </c>
      <c r="CC1009" s="646">
        <f t="shared" si="519"/>
        <v>0</v>
      </c>
      <c r="CD1009" s="594"/>
      <c r="CE1009" s="705">
        <f t="shared" si="496"/>
        <v>993</v>
      </c>
      <c r="CF1009" s="756">
        <f t="shared" si="526"/>
        <v>0</v>
      </c>
      <c r="CG1009" s="756">
        <f t="shared" si="526"/>
        <v>0</v>
      </c>
      <c r="CH1009" s="756">
        <f t="shared" si="526"/>
        <v>0</v>
      </c>
      <c r="CI1009" s="756">
        <f t="shared" si="524"/>
        <v>0</v>
      </c>
      <c r="CJ1009" s="756">
        <f t="shared" si="524"/>
        <v>0</v>
      </c>
      <c r="CK1009" s="756">
        <f t="shared" si="524"/>
        <v>0</v>
      </c>
      <c r="CL1009" s="756">
        <f t="shared" si="524"/>
        <v>0</v>
      </c>
      <c r="CM1009" s="646">
        <f t="shared" si="520"/>
        <v>0</v>
      </c>
      <c r="CN1009" s="594"/>
      <c r="CO1009" s="705">
        <f t="shared" si="497"/>
        <v>993</v>
      </c>
      <c r="CP1009" s="756">
        <v>0</v>
      </c>
      <c r="CQ1009" s="756">
        <v>0</v>
      </c>
      <c r="CR1009" s="756">
        <v>0</v>
      </c>
      <c r="CS1009" s="756">
        <v>0</v>
      </c>
      <c r="CT1009" s="756">
        <v>0</v>
      </c>
      <c r="CU1009" s="756">
        <v>0</v>
      </c>
      <c r="CV1009" s="756">
        <v>0</v>
      </c>
      <c r="CW1009" s="646">
        <f t="shared" si="521"/>
        <v>0</v>
      </c>
      <c r="CX1009" s="685"/>
      <c r="CY1009" s="705">
        <f t="shared" si="498"/>
        <v>993</v>
      </c>
      <c r="CZ1009" s="756">
        <v>0</v>
      </c>
      <c r="DA1009" s="756">
        <v>0</v>
      </c>
      <c r="DB1009" s="756">
        <v>0</v>
      </c>
      <c r="DC1009" s="756">
        <v>0</v>
      </c>
      <c r="DD1009" s="756">
        <v>0</v>
      </c>
      <c r="DE1009" s="767">
        <f t="shared" si="509"/>
        <v>0</v>
      </c>
      <c r="DF1009" s="756">
        <v>0</v>
      </c>
      <c r="DG1009" s="756">
        <v>0</v>
      </c>
      <c r="DH1009" s="756">
        <v>0</v>
      </c>
      <c r="DI1009" s="756">
        <v>0</v>
      </c>
      <c r="DJ1009" s="767">
        <f t="shared" si="510"/>
        <v>0</v>
      </c>
      <c r="DK1009" s="715">
        <f t="shared" si="511"/>
        <v>0</v>
      </c>
      <c r="DL1009" s="685"/>
      <c r="DM1009" s="705">
        <f t="shared" si="499"/>
        <v>993</v>
      </c>
      <c r="DN1009" s="715">
        <f t="shared" si="512"/>
        <v>0</v>
      </c>
    </row>
    <row r="1010" spans="2:118" x14ac:dyDescent="0.25">
      <c r="B1010" s="705">
        <v>994</v>
      </c>
      <c r="C1010" s="765">
        <f>(1+_xlfn.XLOOKUP(INT((B1010-1)/12)+1,'ZC Curve'!$B$8:$B$107,'ZC Curve'!R$8:R$107,,0))^(1/12)-1</f>
        <v>0</v>
      </c>
      <c r="D1010" s="766">
        <f t="shared" si="513"/>
        <v>1</v>
      </c>
      <c r="E1010" s="685"/>
      <c r="F1010" s="705">
        <v>994</v>
      </c>
      <c r="G1010" s="756">
        <v>0</v>
      </c>
      <c r="H1010" s="756">
        <v>0</v>
      </c>
      <c r="I1010" s="756">
        <v>0</v>
      </c>
      <c r="J1010" s="756">
        <v>0</v>
      </c>
      <c r="K1010" s="756">
        <v>0</v>
      </c>
      <c r="L1010" s="756">
        <v>0</v>
      </c>
      <c r="M1010" s="756">
        <v>0</v>
      </c>
      <c r="N1010" s="646">
        <f t="shared" si="514"/>
        <v>0</v>
      </c>
      <c r="O1010" s="594"/>
      <c r="P1010" s="705">
        <f t="shared" si="500"/>
        <v>994</v>
      </c>
      <c r="Q1010" s="756">
        <v>0</v>
      </c>
      <c r="R1010" s="756">
        <v>0</v>
      </c>
      <c r="S1010" s="756">
        <v>0</v>
      </c>
      <c r="T1010" s="756">
        <v>0</v>
      </c>
      <c r="U1010" s="756">
        <v>0</v>
      </c>
      <c r="V1010" s="756">
        <v>0</v>
      </c>
      <c r="W1010" s="756">
        <v>0</v>
      </c>
      <c r="X1010" s="646">
        <f t="shared" si="515"/>
        <v>0</v>
      </c>
      <c r="Y1010" s="594"/>
      <c r="Z1010" s="705">
        <f t="shared" si="501"/>
        <v>994</v>
      </c>
      <c r="AA1010" s="756">
        <f t="shared" si="525"/>
        <v>0</v>
      </c>
      <c r="AB1010" s="756">
        <f t="shared" si="525"/>
        <v>0</v>
      </c>
      <c r="AC1010" s="756">
        <f t="shared" si="525"/>
        <v>0</v>
      </c>
      <c r="AD1010" s="756">
        <f t="shared" si="523"/>
        <v>0</v>
      </c>
      <c r="AE1010" s="756">
        <f t="shared" si="523"/>
        <v>0</v>
      </c>
      <c r="AF1010" s="756">
        <f t="shared" si="523"/>
        <v>0</v>
      </c>
      <c r="AG1010" s="756">
        <f t="shared" si="523"/>
        <v>0</v>
      </c>
      <c r="AH1010" s="646">
        <f t="shared" si="516"/>
        <v>0</v>
      </c>
      <c r="AI1010" s="594"/>
      <c r="AJ1010" s="705">
        <f t="shared" si="502"/>
        <v>994</v>
      </c>
      <c r="AK1010" s="756">
        <v>0</v>
      </c>
      <c r="AL1010" s="756">
        <v>0</v>
      </c>
      <c r="AM1010" s="756">
        <v>0</v>
      </c>
      <c r="AN1010" s="756">
        <v>0</v>
      </c>
      <c r="AO1010" s="756">
        <v>0</v>
      </c>
      <c r="AP1010" s="756">
        <v>0</v>
      </c>
      <c r="AQ1010" s="756">
        <v>0</v>
      </c>
      <c r="AR1010" s="646">
        <f t="shared" si="517"/>
        <v>0</v>
      </c>
      <c r="AS1010" s="594"/>
      <c r="AT1010" s="705">
        <f t="shared" si="503"/>
        <v>994</v>
      </c>
      <c r="AU1010" s="756">
        <v>0</v>
      </c>
      <c r="AV1010" s="756">
        <v>0</v>
      </c>
      <c r="AW1010" s="756">
        <v>0</v>
      </c>
      <c r="AX1010" s="756">
        <v>0</v>
      </c>
      <c r="AY1010" s="756">
        <v>0</v>
      </c>
      <c r="AZ1010" s="767">
        <f t="shared" si="522"/>
        <v>0</v>
      </c>
      <c r="BA1010" s="756">
        <v>0</v>
      </c>
      <c r="BB1010" s="756">
        <v>0</v>
      </c>
      <c r="BC1010" s="756">
        <v>0</v>
      </c>
      <c r="BD1010" s="756">
        <v>0</v>
      </c>
      <c r="BE1010" s="767">
        <f t="shared" si="504"/>
        <v>0</v>
      </c>
      <c r="BF1010" s="646">
        <f t="shared" si="505"/>
        <v>0</v>
      </c>
      <c r="BG1010" s="594"/>
      <c r="BH1010" s="705">
        <f t="shared" si="495"/>
        <v>994</v>
      </c>
      <c r="BI1010" s="646">
        <f t="shared" si="506"/>
        <v>0</v>
      </c>
      <c r="BJ1010" s="594"/>
      <c r="BK1010" s="705">
        <f t="shared" si="507"/>
        <v>994</v>
      </c>
      <c r="BL1010" s="756">
        <v>0</v>
      </c>
      <c r="BM1010" s="756">
        <v>0</v>
      </c>
      <c r="BN1010" s="756">
        <v>0</v>
      </c>
      <c r="BO1010" s="756">
        <v>0</v>
      </c>
      <c r="BP1010" s="756">
        <v>0</v>
      </c>
      <c r="BQ1010" s="756">
        <v>0</v>
      </c>
      <c r="BR1010" s="756">
        <v>0</v>
      </c>
      <c r="BS1010" s="646">
        <f t="shared" si="518"/>
        <v>0</v>
      </c>
      <c r="BT1010" s="594"/>
      <c r="BU1010" s="705">
        <f t="shared" si="508"/>
        <v>994</v>
      </c>
      <c r="BV1010" s="756">
        <v>0</v>
      </c>
      <c r="BW1010" s="756">
        <v>0</v>
      </c>
      <c r="BX1010" s="756">
        <v>0</v>
      </c>
      <c r="BY1010" s="756">
        <v>0</v>
      </c>
      <c r="BZ1010" s="756">
        <v>0</v>
      </c>
      <c r="CA1010" s="756">
        <v>0</v>
      </c>
      <c r="CB1010" s="756">
        <v>0</v>
      </c>
      <c r="CC1010" s="646">
        <f t="shared" si="519"/>
        <v>0</v>
      </c>
      <c r="CD1010" s="594"/>
      <c r="CE1010" s="705">
        <f t="shared" si="496"/>
        <v>994</v>
      </c>
      <c r="CF1010" s="756">
        <f t="shared" si="526"/>
        <v>0</v>
      </c>
      <c r="CG1010" s="756">
        <f t="shared" si="526"/>
        <v>0</v>
      </c>
      <c r="CH1010" s="756">
        <f t="shared" si="526"/>
        <v>0</v>
      </c>
      <c r="CI1010" s="756">
        <f t="shared" si="524"/>
        <v>0</v>
      </c>
      <c r="CJ1010" s="756">
        <f t="shared" si="524"/>
        <v>0</v>
      </c>
      <c r="CK1010" s="756">
        <f t="shared" si="524"/>
        <v>0</v>
      </c>
      <c r="CL1010" s="756">
        <f t="shared" si="524"/>
        <v>0</v>
      </c>
      <c r="CM1010" s="646">
        <f t="shared" si="520"/>
        <v>0</v>
      </c>
      <c r="CN1010" s="594"/>
      <c r="CO1010" s="705">
        <f t="shared" si="497"/>
        <v>994</v>
      </c>
      <c r="CP1010" s="756">
        <v>0</v>
      </c>
      <c r="CQ1010" s="756">
        <v>0</v>
      </c>
      <c r="CR1010" s="756">
        <v>0</v>
      </c>
      <c r="CS1010" s="756">
        <v>0</v>
      </c>
      <c r="CT1010" s="756">
        <v>0</v>
      </c>
      <c r="CU1010" s="756">
        <v>0</v>
      </c>
      <c r="CV1010" s="756">
        <v>0</v>
      </c>
      <c r="CW1010" s="646">
        <f t="shared" si="521"/>
        <v>0</v>
      </c>
      <c r="CX1010" s="685"/>
      <c r="CY1010" s="705">
        <f t="shared" si="498"/>
        <v>994</v>
      </c>
      <c r="CZ1010" s="756">
        <v>0</v>
      </c>
      <c r="DA1010" s="756">
        <v>0</v>
      </c>
      <c r="DB1010" s="756">
        <v>0</v>
      </c>
      <c r="DC1010" s="756">
        <v>0</v>
      </c>
      <c r="DD1010" s="756">
        <v>0</v>
      </c>
      <c r="DE1010" s="767">
        <f t="shared" si="509"/>
        <v>0</v>
      </c>
      <c r="DF1010" s="756">
        <v>0</v>
      </c>
      <c r="DG1010" s="756">
        <v>0</v>
      </c>
      <c r="DH1010" s="756">
        <v>0</v>
      </c>
      <c r="DI1010" s="756">
        <v>0</v>
      </c>
      <c r="DJ1010" s="767">
        <f t="shared" si="510"/>
        <v>0</v>
      </c>
      <c r="DK1010" s="715">
        <f t="shared" si="511"/>
        <v>0</v>
      </c>
      <c r="DL1010" s="685"/>
      <c r="DM1010" s="705">
        <f t="shared" si="499"/>
        <v>994</v>
      </c>
      <c r="DN1010" s="715">
        <f t="shared" si="512"/>
        <v>0</v>
      </c>
    </row>
    <row r="1011" spans="2:118" x14ac:dyDescent="0.25">
      <c r="B1011" s="705">
        <v>995</v>
      </c>
      <c r="C1011" s="765">
        <f>(1+_xlfn.XLOOKUP(INT((B1011-1)/12)+1,'ZC Curve'!$B$8:$B$107,'ZC Curve'!R$8:R$107,,0))^(1/12)-1</f>
        <v>0</v>
      </c>
      <c r="D1011" s="766">
        <f t="shared" si="513"/>
        <v>1</v>
      </c>
      <c r="E1011" s="685"/>
      <c r="F1011" s="705">
        <v>995</v>
      </c>
      <c r="G1011" s="756">
        <v>0</v>
      </c>
      <c r="H1011" s="756">
        <v>0</v>
      </c>
      <c r="I1011" s="756">
        <v>0</v>
      </c>
      <c r="J1011" s="756">
        <v>0</v>
      </c>
      <c r="K1011" s="756">
        <v>0</v>
      </c>
      <c r="L1011" s="756">
        <v>0</v>
      </c>
      <c r="M1011" s="756">
        <v>0</v>
      </c>
      <c r="N1011" s="646">
        <f t="shared" si="514"/>
        <v>0</v>
      </c>
      <c r="O1011" s="594"/>
      <c r="P1011" s="705">
        <f t="shared" si="500"/>
        <v>995</v>
      </c>
      <c r="Q1011" s="756">
        <v>0</v>
      </c>
      <c r="R1011" s="756">
        <v>0</v>
      </c>
      <c r="S1011" s="756">
        <v>0</v>
      </c>
      <c r="T1011" s="756">
        <v>0</v>
      </c>
      <c r="U1011" s="756">
        <v>0</v>
      </c>
      <c r="V1011" s="756">
        <v>0</v>
      </c>
      <c r="W1011" s="756">
        <v>0</v>
      </c>
      <c r="X1011" s="646">
        <f t="shared" si="515"/>
        <v>0</v>
      </c>
      <c r="Y1011" s="594"/>
      <c r="Z1011" s="705">
        <f t="shared" si="501"/>
        <v>995</v>
      </c>
      <c r="AA1011" s="756">
        <f t="shared" si="525"/>
        <v>0</v>
      </c>
      <c r="AB1011" s="756">
        <f t="shared" si="525"/>
        <v>0</v>
      </c>
      <c r="AC1011" s="756">
        <f t="shared" si="525"/>
        <v>0</v>
      </c>
      <c r="AD1011" s="756">
        <f t="shared" si="523"/>
        <v>0</v>
      </c>
      <c r="AE1011" s="756">
        <f t="shared" si="523"/>
        <v>0</v>
      </c>
      <c r="AF1011" s="756">
        <f t="shared" si="523"/>
        <v>0</v>
      </c>
      <c r="AG1011" s="756">
        <f t="shared" si="523"/>
        <v>0</v>
      </c>
      <c r="AH1011" s="646">
        <f t="shared" si="516"/>
        <v>0</v>
      </c>
      <c r="AI1011" s="594"/>
      <c r="AJ1011" s="705">
        <f t="shared" si="502"/>
        <v>995</v>
      </c>
      <c r="AK1011" s="756">
        <v>0</v>
      </c>
      <c r="AL1011" s="756">
        <v>0</v>
      </c>
      <c r="AM1011" s="756">
        <v>0</v>
      </c>
      <c r="AN1011" s="756">
        <v>0</v>
      </c>
      <c r="AO1011" s="756">
        <v>0</v>
      </c>
      <c r="AP1011" s="756">
        <v>0</v>
      </c>
      <c r="AQ1011" s="756">
        <v>0</v>
      </c>
      <c r="AR1011" s="646">
        <f t="shared" si="517"/>
        <v>0</v>
      </c>
      <c r="AS1011" s="594"/>
      <c r="AT1011" s="705">
        <f t="shared" si="503"/>
        <v>995</v>
      </c>
      <c r="AU1011" s="756">
        <v>0</v>
      </c>
      <c r="AV1011" s="756">
        <v>0</v>
      </c>
      <c r="AW1011" s="756">
        <v>0</v>
      </c>
      <c r="AX1011" s="756">
        <v>0</v>
      </c>
      <c r="AY1011" s="756">
        <v>0</v>
      </c>
      <c r="AZ1011" s="767">
        <f t="shared" si="522"/>
        <v>0</v>
      </c>
      <c r="BA1011" s="756">
        <v>0</v>
      </c>
      <c r="BB1011" s="756">
        <v>0</v>
      </c>
      <c r="BC1011" s="756">
        <v>0</v>
      </c>
      <c r="BD1011" s="756">
        <v>0</v>
      </c>
      <c r="BE1011" s="767">
        <f t="shared" si="504"/>
        <v>0</v>
      </c>
      <c r="BF1011" s="646">
        <f t="shared" si="505"/>
        <v>0</v>
      </c>
      <c r="BG1011" s="594"/>
      <c r="BH1011" s="705">
        <f t="shared" si="495"/>
        <v>995</v>
      </c>
      <c r="BI1011" s="646">
        <f t="shared" si="506"/>
        <v>0</v>
      </c>
      <c r="BJ1011" s="594"/>
      <c r="BK1011" s="705">
        <f t="shared" si="507"/>
        <v>995</v>
      </c>
      <c r="BL1011" s="756">
        <v>0</v>
      </c>
      <c r="BM1011" s="756">
        <v>0</v>
      </c>
      <c r="BN1011" s="756">
        <v>0</v>
      </c>
      <c r="BO1011" s="756">
        <v>0</v>
      </c>
      <c r="BP1011" s="756">
        <v>0</v>
      </c>
      <c r="BQ1011" s="756">
        <v>0</v>
      </c>
      <c r="BR1011" s="756">
        <v>0</v>
      </c>
      <c r="BS1011" s="646">
        <f t="shared" si="518"/>
        <v>0</v>
      </c>
      <c r="BT1011" s="594"/>
      <c r="BU1011" s="705">
        <f t="shared" si="508"/>
        <v>995</v>
      </c>
      <c r="BV1011" s="756">
        <v>0</v>
      </c>
      <c r="BW1011" s="756">
        <v>0</v>
      </c>
      <c r="BX1011" s="756">
        <v>0</v>
      </c>
      <c r="BY1011" s="756">
        <v>0</v>
      </c>
      <c r="BZ1011" s="756">
        <v>0</v>
      </c>
      <c r="CA1011" s="756">
        <v>0</v>
      </c>
      <c r="CB1011" s="756">
        <v>0</v>
      </c>
      <c r="CC1011" s="646">
        <f t="shared" si="519"/>
        <v>0</v>
      </c>
      <c r="CD1011" s="594"/>
      <c r="CE1011" s="705">
        <f t="shared" si="496"/>
        <v>995</v>
      </c>
      <c r="CF1011" s="756">
        <f t="shared" si="526"/>
        <v>0</v>
      </c>
      <c r="CG1011" s="756">
        <f t="shared" si="526"/>
        <v>0</v>
      </c>
      <c r="CH1011" s="756">
        <f t="shared" si="526"/>
        <v>0</v>
      </c>
      <c r="CI1011" s="756">
        <f t="shared" si="524"/>
        <v>0</v>
      </c>
      <c r="CJ1011" s="756">
        <f t="shared" si="524"/>
        <v>0</v>
      </c>
      <c r="CK1011" s="756">
        <f t="shared" si="524"/>
        <v>0</v>
      </c>
      <c r="CL1011" s="756">
        <f t="shared" si="524"/>
        <v>0</v>
      </c>
      <c r="CM1011" s="646">
        <f t="shared" si="520"/>
        <v>0</v>
      </c>
      <c r="CN1011" s="594"/>
      <c r="CO1011" s="705">
        <f t="shared" si="497"/>
        <v>995</v>
      </c>
      <c r="CP1011" s="756">
        <v>0</v>
      </c>
      <c r="CQ1011" s="756">
        <v>0</v>
      </c>
      <c r="CR1011" s="756">
        <v>0</v>
      </c>
      <c r="CS1011" s="756">
        <v>0</v>
      </c>
      <c r="CT1011" s="756">
        <v>0</v>
      </c>
      <c r="CU1011" s="756">
        <v>0</v>
      </c>
      <c r="CV1011" s="756">
        <v>0</v>
      </c>
      <c r="CW1011" s="646">
        <f t="shared" si="521"/>
        <v>0</v>
      </c>
      <c r="CX1011" s="685"/>
      <c r="CY1011" s="705">
        <f t="shared" si="498"/>
        <v>995</v>
      </c>
      <c r="CZ1011" s="756">
        <v>0</v>
      </c>
      <c r="DA1011" s="756">
        <v>0</v>
      </c>
      <c r="DB1011" s="756">
        <v>0</v>
      </c>
      <c r="DC1011" s="756">
        <v>0</v>
      </c>
      <c r="DD1011" s="756">
        <v>0</v>
      </c>
      <c r="DE1011" s="767">
        <f t="shared" si="509"/>
        <v>0</v>
      </c>
      <c r="DF1011" s="756">
        <v>0</v>
      </c>
      <c r="DG1011" s="756">
        <v>0</v>
      </c>
      <c r="DH1011" s="756">
        <v>0</v>
      </c>
      <c r="DI1011" s="756">
        <v>0</v>
      </c>
      <c r="DJ1011" s="767">
        <f t="shared" si="510"/>
        <v>0</v>
      </c>
      <c r="DK1011" s="715">
        <f t="shared" si="511"/>
        <v>0</v>
      </c>
      <c r="DL1011" s="685"/>
      <c r="DM1011" s="705">
        <f t="shared" si="499"/>
        <v>995</v>
      </c>
      <c r="DN1011" s="715">
        <f t="shared" si="512"/>
        <v>0</v>
      </c>
    </row>
    <row r="1012" spans="2:118" x14ac:dyDescent="0.25">
      <c r="B1012" s="705">
        <v>996</v>
      </c>
      <c r="C1012" s="765">
        <f>(1+_xlfn.XLOOKUP(INT((B1012-1)/12)+1,'ZC Curve'!$B$8:$B$107,'ZC Curve'!R$8:R$107,,0))^(1/12)-1</f>
        <v>0</v>
      </c>
      <c r="D1012" s="766">
        <f t="shared" si="513"/>
        <v>1</v>
      </c>
      <c r="E1012" s="685"/>
      <c r="F1012" s="705">
        <v>996</v>
      </c>
      <c r="G1012" s="756">
        <v>0</v>
      </c>
      <c r="H1012" s="756">
        <v>0</v>
      </c>
      <c r="I1012" s="756">
        <v>0</v>
      </c>
      <c r="J1012" s="756">
        <v>0</v>
      </c>
      <c r="K1012" s="756">
        <v>0</v>
      </c>
      <c r="L1012" s="756">
        <v>0</v>
      </c>
      <c r="M1012" s="756">
        <v>0</v>
      </c>
      <c r="N1012" s="646">
        <f t="shared" si="514"/>
        <v>0</v>
      </c>
      <c r="O1012" s="594"/>
      <c r="P1012" s="705">
        <f t="shared" si="500"/>
        <v>996</v>
      </c>
      <c r="Q1012" s="756">
        <v>0</v>
      </c>
      <c r="R1012" s="756">
        <v>0</v>
      </c>
      <c r="S1012" s="756">
        <v>0</v>
      </c>
      <c r="T1012" s="756">
        <v>0</v>
      </c>
      <c r="U1012" s="756">
        <v>0</v>
      </c>
      <c r="V1012" s="756">
        <v>0</v>
      </c>
      <c r="W1012" s="756">
        <v>0</v>
      </c>
      <c r="X1012" s="646">
        <f t="shared" si="515"/>
        <v>0</v>
      </c>
      <c r="Y1012" s="594"/>
      <c r="Z1012" s="705">
        <f t="shared" si="501"/>
        <v>996</v>
      </c>
      <c r="AA1012" s="756">
        <f t="shared" si="525"/>
        <v>0</v>
      </c>
      <c r="AB1012" s="756">
        <f t="shared" si="525"/>
        <v>0</v>
      </c>
      <c r="AC1012" s="756">
        <f t="shared" si="525"/>
        <v>0</v>
      </c>
      <c r="AD1012" s="756">
        <f t="shared" si="523"/>
        <v>0</v>
      </c>
      <c r="AE1012" s="756">
        <f t="shared" si="523"/>
        <v>0</v>
      </c>
      <c r="AF1012" s="756">
        <f t="shared" si="523"/>
        <v>0</v>
      </c>
      <c r="AG1012" s="756">
        <f t="shared" si="523"/>
        <v>0</v>
      </c>
      <c r="AH1012" s="646">
        <f t="shared" si="516"/>
        <v>0</v>
      </c>
      <c r="AI1012" s="594"/>
      <c r="AJ1012" s="705">
        <f t="shared" si="502"/>
        <v>996</v>
      </c>
      <c r="AK1012" s="756">
        <v>0</v>
      </c>
      <c r="AL1012" s="756">
        <v>0</v>
      </c>
      <c r="AM1012" s="756">
        <v>0</v>
      </c>
      <c r="AN1012" s="756">
        <v>0</v>
      </c>
      <c r="AO1012" s="756">
        <v>0</v>
      </c>
      <c r="AP1012" s="756">
        <v>0</v>
      </c>
      <c r="AQ1012" s="756">
        <v>0</v>
      </c>
      <c r="AR1012" s="646">
        <f t="shared" si="517"/>
        <v>0</v>
      </c>
      <c r="AS1012" s="594"/>
      <c r="AT1012" s="705">
        <f t="shared" si="503"/>
        <v>996</v>
      </c>
      <c r="AU1012" s="756">
        <v>0</v>
      </c>
      <c r="AV1012" s="756">
        <v>0</v>
      </c>
      <c r="AW1012" s="756">
        <v>0</v>
      </c>
      <c r="AX1012" s="756">
        <v>0</v>
      </c>
      <c r="AY1012" s="756">
        <v>0</v>
      </c>
      <c r="AZ1012" s="767">
        <f t="shared" si="522"/>
        <v>0</v>
      </c>
      <c r="BA1012" s="756">
        <v>0</v>
      </c>
      <c r="BB1012" s="756">
        <v>0</v>
      </c>
      <c r="BC1012" s="756">
        <v>0</v>
      </c>
      <c r="BD1012" s="756">
        <v>0</v>
      </c>
      <c r="BE1012" s="767">
        <f t="shared" si="504"/>
        <v>0</v>
      </c>
      <c r="BF1012" s="646">
        <f t="shared" si="505"/>
        <v>0</v>
      </c>
      <c r="BG1012" s="594"/>
      <c r="BH1012" s="705">
        <f t="shared" si="495"/>
        <v>996</v>
      </c>
      <c r="BI1012" s="646">
        <f t="shared" si="506"/>
        <v>0</v>
      </c>
      <c r="BJ1012" s="594"/>
      <c r="BK1012" s="705">
        <f t="shared" si="507"/>
        <v>996</v>
      </c>
      <c r="BL1012" s="756">
        <v>0</v>
      </c>
      <c r="BM1012" s="756">
        <v>0</v>
      </c>
      <c r="BN1012" s="756">
        <v>0</v>
      </c>
      <c r="BO1012" s="756">
        <v>0</v>
      </c>
      <c r="BP1012" s="756">
        <v>0</v>
      </c>
      <c r="BQ1012" s="756">
        <v>0</v>
      </c>
      <c r="BR1012" s="756">
        <v>0</v>
      </c>
      <c r="BS1012" s="646">
        <f t="shared" si="518"/>
        <v>0</v>
      </c>
      <c r="BT1012" s="594"/>
      <c r="BU1012" s="705">
        <f t="shared" si="508"/>
        <v>996</v>
      </c>
      <c r="BV1012" s="756">
        <v>0</v>
      </c>
      <c r="BW1012" s="756">
        <v>0</v>
      </c>
      <c r="BX1012" s="756">
        <v>0</v>
      </c>
      <c r="BY1012" s="756">
        <v>0</v>
      </c>
      <c r="BZ1012" s="756">
        <v>0</v>
      </c>
      <c r="CA1012" s="756">
        <v>0</v>
      </c>
      <c r="CB1012" s="756">
        <v>0</v>
      </c>
      <c r="CC1012" s="646">
        <f t="shared" si="519"/>
        <v>0</v>
      </c>
      <c r="CD1012" s="594"/>
      <c r="CE1012" s="705">
        <f t="shared" si="496"/>
        <v>996</v>
      </c>
      <c r="CF1012" s="756">
        <f t="shared" si="526"/>
        <v>0</v>
      </c>
      <c r="CG1012" s="756">
        <f t="shared" si="526"/>
        <v>0</v>
      </c>
      <c r="CH1012" s="756">
        <f t="shared" si="526"/>
        <v>0</v>
      </c>
      <c r="CI1012" s="756">
        <f t="shared" si="524"/>
        <v>0</v>
      </c>
      <c r="CJ1012" s="756">
        <f t="shared" si="524"/>
        <v>0</v>
      </c>
      <c r="CK1012" s="756">
        <f t="shared" si="524"/>
        <v>0</v>
      </c>
      <c r="CL1012" s="756">
        <f t="shared" si="524"/>
        <v>0</v>
      </c>
      <c r="CM1012" s="646">
        <f t="shared" si="520"/>
        <v>0</v>
      </c>
      <c r="CN1012" s="594"/>
      <c r="CO1012" s="705">
        <f t="shared" si="497"/>
        <v>996</v>
      </c>
      <c r="CP1012" s="756">
        <v>0</v>
      </c>
      <c r="CQ1012" s="756">
        <v>0</v>
      </c>
      <c r="CR1012" s="756">
        <v>0</v>
      </c>
      <c r="CS1012" s="756">
        <v>0</v>
      </c>
      <c r="CT1012" s="756">
        <v>0</v>
      </c>
      <c r="CU1012" s="756">
        <v>0</v>
      </c>
      <c r="CV1012" s="756">
        <v>0</v>
      </c>
      <c r="CW1012" s="646">
        <f t="shared" si="521"/>
        <v>0</v>
      </c>
      <c r="CX1012" s="685"/>
      <c r="CY1012" s="705">
        <f t="shared" si="498"/>
        <v>996</v>
      </c>
      <c r="CZ1012" s="756">
        <v>0</v>
      </c>
      <c r="DA1012" s="756">
        <v>0</v>
      </c>
      <c r="DB1012" s="756">
        <v>0</v>
      </c>
      <c r="DC1012" s="756">
        <v>0</v>
      </c>
      <c r="DD1012" s="756">
        <v>0</v>
      </c>
      <c r="DE1012" s="767">
        <f t="shared" si="509"/>
        <v>0</v>
      </c>
      <c r="DF1012" s="756">
        <v>0</v>
      </c>
      <c r="DG1012" s="756">
        <v>0</v>
      </c>
      <c r="DH1012" s="756">
        <v>0</v>
      </c>
      <c r="DI1012" s="756">
        <v>0</v>
      </c>
      <c r="DJ1012" s="767">
        <f t="shared" si="510"/>
        <v>0</v>
      </c>
      <c r="DK1012" s="715">
        <f t="shared" si="511"/>
        <v>0</v>
      </c>
      <c r="DL1012" s="685"/>
      <c r="DM1012" s="705">
        <f t="shared" si="499"/>
        <v>996</v>
      </c>
      <c r="DN1012" s="715">
        <f t="shared" si="512"/>
        <v>0</v>
      </c>
    </row>
    <row r="1013" spans="2:118" x14ac:dyDescent="0.25">
      <c r="B1013" s="705">
        <v>997</v>
      </c>
      <c r="C1013" s="765">
        <f>(1+_xlfn.XLOOKUP(INT((B1013-1)/12)+1,'ZC Curve'!$B$8:$B$107,'ZC Curve'!R$8:R$107,,0))^(1/12)-1</f>
        <v>0</v>
      </c>
      <c r="D1013" s="766">
        <f t="shared" si="513"/>
        <v>1</v>
      </c>
      <c r="E1013" s="685"/>
      <c r="F1013" s="705">
        <v>997</v>
      </c>
      <c r="G1013" s="756">
        <v>0</v>
      </c>
      <c r="H1013" s="756">
        <v>0</v>
      </c>
      <c r="I1013" s="756">
        <v>0</v>
      </c>
      <c r="J1013" s="756">
        <v>0</v>
      </c>
      <c r="K1013" s="756">
        <v>0</v>
      </c>
      <c r="L1013" s="756">
        <v>0</v>
      </c>
      <c r="M1013" s="756">
        <v>0</v>
      </c>
      <c r="N1013" s="646">
        <f t="shared" si="514"/>
        <v>0</v>
      </c>
      <c r="O1013" s="594"/>
      <c r="P1013" s="705">
        <f t="shared" si="500"/>
        <v>997</v>
      </c>
      <c r="Q1013" s="756">
        <v>0</v>
      </c>
      <c r="R1013" s="756">
        <v>0</v>
      </c>
      <c r="S1013" s="756">
        <v>0</v>
      </c>
      <c r="T1013" s="756">
        <v>0</v>
      </c>
      <c r="U1013" s="756">
        <v>0</v>
      </c>
      <c r="V1013" s="756">
        <v>0</v>
      </c>
      <c r="W1013" s="756">
        <v>0</v>
      </c>
      <c r="X1013" s="646">
        <f t="shared" si="515"/>
        <v>0</v>
      </c>
      <c r="Y1013" s="594"/>
      <c r="Z1013" s="705">
        <f t="shared" si="501"/>
        <v>997</v>
      </c>
      <c r="AA1013" s="756">
        <f t="shared" si="525"/>
        <v>0</v>
      </c>
      <c r="AB1013" s="756">
        <f t="shared" si="525"/>
        <v>0</v>
      </c>
      <c r="AC1013" s="756">
        <f t="shared" si="525"/>
        <v>0</v>
      </c>
      <c r="AD1013" s="756">
        <f t="shared" si="523"/>
        <v>0</v>
      </c>
      <c r="AE1013" s="756">
        <f t="shared" si="523"/>
        <v>0</v>
      </c>
      <c r="AF1013" s="756">
        <f t="shared" si="523"/>
        <v>0</v>
      </c>
      <c r="AG1013" s="756">
        <f t="shared" si="523"/>
        <v>0</v>
      </c>
      <c r="AH1013" s="646">
        <f t="shared" si="516"/>
        <v>0</v>
      </c>
      <c r="AI1013" s="594"/>
      <c r="AJ1013" s="705">
        <f t="shared" si="502"/>
        <v>997</v>
      </c>
      <c r="AK1013" s="756">
        <v>0</v>
      </c>
      <c r="AL1013" s="756">
        <v>0</v>
      </c>
      <c r="AM1013" s="756">
        <v>0</v>
      </c>
      <c r="AN1013" s="756">
        <v>0</v>
      </c>
      <c r="AO1013" s="756">
        <v>0</v>
      </c>
      <c r="AP1013" s="756">
        <v>0</v>
      </c>
      <c r="AQ1013" s="756">
        <v>0</v>
      </c>
      <c r="AR1013" s="646">
        <f t="shared" si="517"/>
        <v>0</v>
      </c>
      <c r="AS1013" s="594"/>
      <c r="AT1013" s="705">
        <f t="shared" si="503"/>
        <v>997</v>
      </c>
      <c r="AU1013" s="756">
        <v>0</v>
      </c>
      <c r="AV1013" s="756">
        <v>0</v>
      </c>
      <c r="AW1013" s="756">
        <v>0</v>
      </c>
      <c r="AX1013" s="756">
        <v>0</v>
      </c>
      <c r="AY1013" s="756">
        <v>0</v>
      </c>
      <c r="AZ1013" s="767">
        <f t="shared" si="522"/>
        <v>0</v>
      </c>
      <c r="BA1013" s="756">
        <v>0</v>
      </c>
      <c r="BB1013" s="756">
        <v>0</v>
      </c>
      <c r="BC1013" s="756">
        <v>0</v>
      </c>
      <c r="BD1013" s="756">
        <v>0</v>
      </c>
      <c r="BE1013" s="767">
        <f t="shared" si="504"/>
        <v>0</v>
      </c>
      <c r="BF1013" s="646">
        <f t="shared" si="505"/>
        <v>0</v>
      </c>
      <c r="BG1013" s="594"/>
      <c r="BH1013" s="705">
        <f t="shared" si="495"/>
        <v>997</v>
      </c>
      <c r="BI1013" s="646">
        <f t="shared" si="506"/>
        <v>0</v>
      </c>
      <c r="BJ1013" s="594"/>
      <c r="BK1013" s="705">
        <f t="shared" si="507"/>
        <v>997</v>
      </c>
      <c r="BL1013" s="756">
        <v>0</v>
      </c>
      <c r="BM1013" s="756">
        <v>0</v>
      </c>
      <c r="BN1013" s="756">
        <v>0</v>
      </c>
      <c r="BO1013" s="756">
        <v>0</v>
      </c>
      <c r="BP1013" s="756">
        <v>0</v>
      </c>
      <c r="BQ1013" s="756">
        <v>0</v>
      </c>
      <c r="BR1013" s="756">
        <v>0</v>
      </c>
      <c r="BS1013" s="646">
        <f t="shared" si="518"/>
        <v>0</v>
      </c>
      <c r="BT1013" s="594"/>
      <c r="BU1013" s="705">
        <f t="shared" si="508"/>
        <v>997</v>
      </c>
      <c r="BV1013" s="756">
        <v>0</v>
      </c>
      <c r="BW1013" s="756">
        <v>0</v>
      </c>
      <c r="BX1013" s="756">
        <v>0</v>
      </c>
      <c r="BY1013" s="756">
        <v>0</v>
      </c>
      <c r="BZ1013" s="756">
        <v>0</v>
      </c>
      <c r="CA1013" s="756">
        <v>0</v>
      </c>
      <c r="CB1013" s="756">
        <v>0</v>
      </c>
      <c r="CC1013" s="646">
        <f t="shared" si="519"/>
        <v>0</v>
      </c>
      <c r="CD1013" s="594"/>
      <c r="CE1013" s="705">
        <f t="shared" si="496"/>
        <v>997</v>
      </c>
      <c r="CF1013" s="756">
        <f t="shared" si="526"/>
        <v>0</v>
      </c>
      <c r="CG1013" s="756">
        <f t="shared" si="526"/>
        <v>0</v>
      </c>
      <c r="CH1013" s="756">
        <f t="shared" si="526"/>
        <v>0</v>
      </c>
      <c r="CI1013" s="756">
        <f t="shared" si="524"/>
        <v>0</v>
      </c>
      <c r="CJ1013" s="756">
        <f t="shared" si="524"/>
        <v>0</v>
      </c>
      <c r="CK1013" s="756">
        <f t="shared" si="524"/>
        <v>0</v>
      </c>
      <c r="CL1013" s="756">
        <f t="shared" si="524"/>
        <v>0</v>
      </c>
      <c r="CM1013" s="646">
        <f t="shared" si="520"/>
        <v>0</v>
      </c>
      <c r="CN1013" s="594"/>
      <c r="CO1013" s="705">
        <f t="shared" si="497"/>
        <v>997</v>
      </c>
      <c r="CP1013" s="756">
        <v>0</v>
      </c>
      <c r="CQ1013" s="756">
        <v>0</v>
      </c>
      <c r="CR1013" s="756">
        <v>0</v>
      </c>
      <c r="CS1013" s="756">
        <v>0</v>
      </c>
      <c r="CT1013" s="756">
        <v>0</v>
      </c>
      <c r="CU1013" s="756">
        <v>0</v>
      </c>
      <c r="CV1013" s="756">
        <v>0</v>
      </c>
      <c r="CW1013" s="646">
        <f t="shared" si="521"/>
        <v>0</v>
      </c>
      <c r="CX1013" s="685"/>
      <c r="CY1013" s="705">
        <f t="shared" si="498"/>
        <v>997</v>
      </c>
      <c r="CZ1013" s="756">
        <v>0</v>
      </c>
      <c r="DA1013" s="756">
        <v>0</v>
      </c>
      <c r="DB1013" s="756">
        <v>0</v>
      </c>
      <c r="DC1013" s="756">
        <v>0</v>
      </c>
      <c r="DD1013" s="756">
        <v>0</v>
      </c>
      <c r="DE1013" s="767">
        <f t="shared" si="509"/>
        <v>0</v>
      </c>
      <c r="DF1013" s="756">
        <v>0</v>
      </c>
      <c r="DG1013" s="756">
        <v>0</v>
      </c>
      <c r="DH1013" s="756">
        <v>0</v>
      </c>
      <c r="DI1013" s="756">
        <v>0</v>
      </c>
      <c r="DJ1013" s="767">
        <f t="shared" si="510"/>
        <v>0</v>
      </c>
      <c r="DK1013" s="715">
        <f t="shared" si="511"/>
        <v>0</v>
      </c>
      <c r="DL1013" s="685"/>
      <c r="DM1013" s="705">
        <f t="shared" si="499"/>
        <v>997</v>
      </c>
      <c r="DN1013" s="715">
        <f t="shared" si="512"/>
        <v>0</v>
      </c>
    </row>
    <row r="1014" spans="2:118" x14ac:dyDescent="0.25">
      <c r="B1014" s="705">
        <v>998</v>
      </c>
      <c r="C1014" s="765">
        <f>(1+_xlfn.XLOOKUP(INT((B1014-1)/12)+1,'ZC Curve'!$B$8:$B$107,'ZC Curve'!R$8:R$107,,0))^(1/12)-1</f>
        <v>0</v>
      </c>
      <c r="D1014" s="766">
        <f t="shared" si="513"/>
        <v>1</v>
      </c>
      <c r="E1014" s="685"/>
      <c r="F1014" s="705">
        <v>998</v>
      </c>
      <c r="G1014" s="756">
        <v>0</v>
      </c>
      <c r="H1014" s="756">
        <v>0</v>
      </c>
      <c r="I1014" s="756">
        <v>0</v>
      </c>
      <c r="J1014" s="756">
        <v>0</v>
      </c>
      <c r="K1014" s="756">
        <v>0</v>
      </c>
      <c r="L1014" s="756">
        <v>0</v>
      </c>
      <c r="M1014" s="756">
        <v>0</v>
      </c>
      <c r="N1014" s="646">
        <f t="shared" si="514"/>
        <v>0</v>
      </c>
      <c r="O1014" s="594"/>
      <c r="P1014" s="705">
        <f t="shared" si="500"/>
        <v>998</v>
      </c>
      <c r="Q1014" s="756">
        <v>0</v>
      </c>
      <c r="R1014" s="756">
        <v>0</v>
      </c>
      <c r="S1014" s="756">
        <v>0</v>
      </c>
      <c r="T1014" s="756">
        <v>0</v>
      </c>
      <c r="U1014" s="756">
        <v>0</v>
      </c>
      <c r="V1014" s="756">
        <v>0</v>
      </c>
      <c r="W1014" s="756">
        <v>0</v>
      </c>
      <c r="X1014" s="646">
        <f t="shared" si="515"/>
        <v>0</v>
      </c>
      <c r="Y1014" s="594"/>
      <c r="Z1014" s="705">
        <f t="shared" si="501"/>
        <v>998</v>
      </c>
      <c r="AA1014" s="756">
        <f t="shared" si="525"/>
        <v>0</v>
      </c>
      <c r="AB1014" s="756">
        <f t="shared" si="525"/>
        <v>0</v>
      </c>
      <c r="AC1014" s="756">
        <f t="shared" si="525"/>
        <v>0</v>
      </c>
      <c r="AD1014" s="756">
        <f t="shared" si="523"/>
        <v>0</v>
      </c>
      <c r="AE1014" s="756">
        <f t="shared" si="523"/>
        <v>0</v>
      </c>
      <c r="AF1014" s="756">
        <f t="shared" si="523"/>
        <v>0</v>
      </c>
      <c r="AG1014" s="756">
        <f t="shared" si="523"/>
        <v>0</v>
      </c>
      <c r="AH1014" s="646">
        <f t="shared" si="516"/>
        <v>0</v>
      </c>
      <c r="AI1014" s="594"/>
      <c r="AJ1014" s="705">
        <f t="shared" si="502"/>
        <v>998</v>
      </c>
      <c r="AK1014" s="756">
        <v>0</v>
      </c>
      <c r="AL1014" s="756">
        <v>0</v>
      </c>
      <c r="AM1014" s="756">
        <v>0</v>
      </c>
      <c r="AN1014" s="756">
        <v>0</v>
      </c>
      <c r="AO1014" s="756">
        <v>0</v>
      </c>
      <c r="AP1014" s="756">
        <v>0</v>
      </c>
      <c r="AQ1014" s="756">
        <v>0</v>
      </c>
      <c r="AR1014" s="646">
        <f t="shared" si="517"/>
        <v>0</v>
      </c>
      <c r="AS1014" s="594"/>
      <c r="AT1014" s="705">
        <f t="shared" si="503"/>
        <v>998</v>
      </c>
      <c r="AU1014" s="756">
        <v>0</v>
      </c>
      <c r="AV1014" s="756">
        <v>0</v>
      </c>
      <c r="AW1014" s="756">
        <v>0</v>
      </c>
      <c r="AX1014" s="756">
        <v>0</v>
      </c>
      <c r="AY1014" s="756">
        <v>0</v>
      </c>
      <c r="AZ1014" s="767">
        <f t="shared" si="522"/>
        <v>0</v>
      </c>
      <c r="BA1014" s="756">
        <v>0</v>
      </c>
      <c r="BB1014" s="756">
        <v>0</v>
      </c>
      <c r="BC1014" s="756">
        <v>0</v>
      </c>
      <c r="BD1014" s="756">
        <v>0</v>
      </c>
      <c r="BE1014" s="767">
        <f t="shared" si="504"/>
        <v>0</v>
      </c>
      <c r="BF1014" s="646">
        <f t="shared" si="505"/>
        <v>0</v>
      </c>
      <c r="BG1014" s="594"/>
      <c r="BH1014" s="705">
        <f t="shared" si="495"/>
        <v>998</v>
      </c>
      <c r="BI1014" s="646">
        <f t="shared" si="506"/>
        <v>0</v>
      </c>
      <c r="BJ1014" s="594"/>
      <c r="BK1014" s="705">
        <f t="shared" si="507"/>
        <v>998</v>
      </c>
      <c r="BL1014" s="756">
        <v>0</v>
      </c>
      <c r="BM1014" s="756">
        <v>0</v>
      </c>
      <c r="BN1014" s="756">
        <v>0</v>
      </c>
      <c r="BO1014" s="756">
        <v>0</v>
      </c>
      <c r="BP1014" s="756">
        <v>0</v>
      </c>
      <c r="BQ1014" s="756">
        <v>0</v>
      </c>
      <c r="BR1014" s="756">
        <v>0</v>
      </c>
      <c r="BS1014" s="646">
        <f t="shared" si="518"/>
        <v>0</v>
      </c>
      <c r="BT1014" s="594"/>
      <c r="BU1014" s="705">
        <f t="shared" si="508"/>
        <v>998</v>
      </c>
      <c r="BV1014" s="756">
        <v>0</v>
      </c>
      <c r="BW1014" s="756">
        <v>0</v>
      </c>
      <c r="BX1014" s="756">
        <v>0</v>
      </c>
      <c r="BY1014" s="756">
        <v>0</v>
      </c>
      <c r="BZ1014" s="756">
        <v>0</v>
      </c>
      <c r="CA1014" s="756">
        <v>0</v>
      </c>
      <c r="CB1014" s="756">
        <v>0</v>
      </c>
      <c r="CC1014" s="646">
        <f t="shared" si="519"/>
        <v>0</v>
      </c>
      <c r="CD1014" s="594"/>
      <c r="CE1014" s="705">
        <f t="shared" si="496"/>
        <v>998</v>
      </c>
      <c r="CF1014" s="756">
        <f t="shared" si="526"/>
        <v>0</v>
      </c>
      <c r="CG1014" s="756">
        <f t="shared" si="526"/>
        <v>0</v>
      </c>
      <c r="CH1014" s="756">
        <f t="shared" si="526"/>
        <v>0</v>
      </c>
      <c r="CI1014" s="756">
        <f t="shared" si="524"/>
        <v>0</v>
      </c>
      <c r="CJ1014" s="756">
        <f t="shared" si="524"/>
        <v>0</v>
      </c>
      <c r="CK1014" s="756">
        <f t="shared" si="524"/>
        <v>0</v>
      </c>
      <c r="CL1014" s="756">
        <f t="shared" si="524"/>
        <v>0</v>
      </c>
      <c r="CM1014" s="646">
        <f t="shared" si="520"/>
        <v>0</v>
      </c>
      <c r="CN1014" s="594"/>
      <c r="CO1014" s="705">
        <f t="shared" si="497"/>
        <v>998</v>
      </c>
      <c r="CP1014" s="756">
        <v>0</v>
      </c>
      <c r="CQ1014" s="756">
        <v>0</v>
      </c>
      <c r="CR1014" s="756">
        <v>0</v>
      </c>
      <c r="CS1014" s="756">
        <v>0</v>
      </c>
      <c r="CT1014" s="756">
        <v>0</v>
      </c>
      <c r="CU1014" s="756">
        <v>0</v>
      </c>
      <c r="CV1014" s="756">
        <v>0</v>
      </c>
      <c r="CW1014" s="646">
        <f t="shared" si="521"/>
        <v>0</v>
      </c>
      <c r="CX1014" s="685"/>
      <c r="CY1014" s="705">
        <f t="shared" si="498"/>
        <v>998</v>
      </c>
      <c r="CZ1014" s="756">
        <v>0</v>
      </c>
      <c r="DA1014" s="756">
        <v>0</v>
      </c>
      <c r="DB1014" s="756">
        <v>0</v>
      </c>
      <c r="DC1014" s="756">
        <v>0</v>
      </c>
      <c r="DD1014" s="756">
        <v>0</v>
      </c>
      <c r="DE1014" s="767">
        <f t="shared" si="509"/>
        <v>0</v>
      </c>
      <c r="DF1014" s="756">
        <v>0</v>
      </c>
      <c r="DG1014" s="756">
        <v>0</v>
      </c>
      <c r="DH1014" s="756">
        <v>0</v>
      </c>
      <c r="DI1014" s="756">
        <v>0</v>
      </c>
      <c r="DJ1014" s="767">
        <f t="shared" si="510"/>
        <v>0</v>
      </c>
      <c r="DK1014" s="715">
        <f t="shared" si="511"/>
        <v>0</v>
      </c>
      <c r="DL1014" s="685"/>
      <c r="DM1014" s="705">
        <f t="shared" si="499"/>
        <v>998</v>
      </c>
      <c r="DN1014" s="715">
        <f t="shared" si="512"/>
        <v>0</v>
      </c>
    </row>
    <row r="1015" spans="2:118" x14ac:dyDescent="0.25">
      <c r="B1015" s="705">
        <v>999</v>
      </c>
      <c r="C1015" s="765">
        <f>(1+_xlfn.XLOOKUP(INT((B1015-1)/12)+1,'ZC Curve'!$B$8:$B$107,'ZC Curve'!R$8:R$107,,0))^(1/12)-1</f>
        <v>0</v>
      </c>
      <c r="D1015" s="766">
        <f t="shared" si="513"/>
        <v>1</v>
      </c>
      <c r="E1015" s="685"/>
      <c r="F1015" s="705">
        <v>999</v>
      </c>
      <c r="G1015" s="756">
        <v>0</v>
      </c>
      <c r="H1015" s="756">
        <v>0</v>
      </c>
      <c r="I1015" s="756">
        <v>0</v>
      </c>
      <c r="J1015" s="756">
        <v>0</v>
      </c>
      <c r="K1015" s="756">
        <v>0</v>
      </c>
      <c r="L1015" s="756">
        <v>0</v>
      </c>
      <c r="M1015" s="756">
        <v>0</v>
      </c>
      <c r="N1015" s="646">
        <f t="shared" si="514"/>
        <v>0</v>
      </c>
      <c r="O1015" s="594"/>
      <c r="P1015" s="705">
        <f t="shared" si="500"/>
        <v>999</v>
      </c>
      <c r="Q1015" s="756">
        <v>0</v>
      </c>
      <c r="R1015" s="756">
        <v>0</v>
      </c>
      <c r="S1015" s="756">
        <v>0</v>
      </c>
      <c r="T1015" s="756">
        <v>0</v>
      </c>
      <c r="U1015" s="756">
        <v>0</v>
      </c>
      <c r="V1015" s="756">
        <v>0</v>
      </c>
      <c r="W1015" s="756">
        <v>0</v>
      </c>
      <c r="X1015" s="646">
        <f t="shared" si="515"/>
        <v>0</v>
      </c>
      <c r="Y1015" s="594"/>
      <c r="Z1015" s="705">
        <f t="shared" si="501"/>
        <v>999</v>
      </c>
      <c r="AA1015" s="756">
        <f t="shared" si="525"/>
        <v>0</v>
      </c>
      <c r="AB1015" s="756">
        <f t="shared" si="525"/>
        <v>0</v>
      </c>
      <c r="AC1015" s="756">
        <f t="shared" si="525"/>
        <v>0</v>
      </c>
      <c r="AD1015" s="756">
        <f t="shared" si="523"/>
        <v>0</v>
      </c>
      <c r="AE1015" s="756">
        <f t="shared" si="523"/>
        <v>0</v>
      </c>
      <c r="AF1015" s="756">
        <f t="shared" si="523"/>
        <v>0</v>
      </c>
      <c r="AG1015" s="756">
        <f t="shared" si="523"/>
        <v>0</v>
      </c>
      <c r="AH1015" s="646">
        <f t="shared" si="516"/>
        <v>0</v>
      </c>
      <c r="AI1015" s="594"/>
      <c r="AJ1015" s="705">
        <f t="shared" si="502"/>
        <v>999</v>
      </c>
      <c r="AK1015" s="756">
        <v>0</v>
      </c>
      <c r="AL1015" s="756">
        <v>0</v>
      </c>
      <c r="AM1015" s="756">
        <v>0</v>
      </c>
      <c r="AN1015" s="756">
        <v>0</v>
      </c>
      <c r="AO1015" s="756">
        <v>0</v>
      </c>
      <c r="AP1015" s="756">
        <v>0</v>
      </c>
      <c r="AQ1015" s="756">
        <v>0</v>
      </c>
      <c r="AR1015" s="646">
        <f t="shared" si="517"/>
        <v>0</v>
      </c>
      <c r="AS1015" s="594"/>
      <c r="AT1015" s="705">
        <f t="shared" si="503"/>
        <v>999</v>
      </c>
      <c r="AU1015" s="756">
        <v>0</v>
      </c>
      <c r="AV1015" s="756">
        <v>0</v>
      </c>
      <c r="AW1015" s="756">
        <v>0</v>
      </c>
      <c r="AX1015" s="756">
        <v>0</v>
      </c>
      <c r="AY1015" s="756">
        <v>0</v>
      </c>
      <c r="AZ1015" s="767">
        <f t="shared" si="522"/>
        <v>0</v>
      </c>
      <c r="BA1015" s="756">
        <v>0</v>
      </c>
      <c r="BB1015" s="756">
        <v>0</v>
      </c>
      <c r="BC1015" s="756">
        <v>0</v>
      </c>
      <c r="BD1015" s="756">
        <v>0</v>
      </c>
      <c r="BE1015" s="767">
        <f t="shared" si="504"/>
        <v>0</v>
      </c>
      <c r="BF1015" s="646">
        <f t="shared" si="505"/>
        <v>0</v>
      </c>
      <c r="BG1015" s="594"/>
      <c r="BH1015" s="705">
        <f t="shared" si="495"/>
        <v>999</v>
      </c>
      <c r="BI1015" s="646">
        <f t="shared" si="506"/>
        <v>0</v>
      </c>
      <c r="BJ1015" s="594"/>
      <c r="BK1015" s="705">
        <f t="shared" si="507"/>
        <v>999</v>
      </c>
      <c r="BL1015" s="756">
        <v>0</v>
      </c>
      <c r="BM1015" s="756">
        <v>0</v>
      </c>
      <c r="BN1015" s="756">
        <v>0</v>
      </c>
      <c r="BO1015" s="756">
        <v>0</v>
      </c>
      <c r="BP1015" s="756">
        <v>0</v>
      </c>
      <c r="BQ1015" s="756">
        <v>0</v>
      </c>
      <c r="BR1015" s="756">
        <v>0</v>
      </c>
      <c r="BS1015" s="646">
        <f t="shared" si="518"/>
        <v>0</v>
      </c>
      <c r="BT1015" s="594"/>
      <c r="BU1015" s="705">
        <f t="shared" si="508"/>
        <v>999</v>
      </c>
      <c r="BV1015" s="756">
        <v>0</v>
      </c>
      <c r="BW1015" s="756">
        <v>0</v>
      </c>
      <c r="BX1015" s="756">
        <v>0</v>
      </c>
      <c r="BY1015" s="756">
        <v>0</v>
      </c>
      <c r="BZ1015" s="756">
        <v>0</v>
      </c>
      <c r="CA1015" s="756">
        <v>0</v>
      </c>
      <c r="CB1015" s="756">
        <v>0</v>
      </c>
      <c r="CC1015" s="646">
        <f t="shared" si="519"/>
        <v>0</v>
      </c>
      <c r="CD1015" s="594"/>
      <c r="CE1015" s="705">
        <f t="shared" si="496"/>
        <v>999</v>
      </c>
      <c r="CF1015" s="756">
        <f t="shared" si="526"/>
        <v>0</v>
      </c>
      <c r="CG1015" s="756">
        <f t="shared" si="526"/>
        <v>0</v>
      </c>
      <c r="CH1015" s="756">
        <f t="shared" si="526"/>
        <v>0</v>
      </c>
      <c r="CI1015" s="756">
        <f t="shared" si="524"/>
        <v>0</v>
      </c>
      <c r="CJ1015" s="756">
        <f t="shared" si="524"/>
        <v>0</v>
      </c>
      <c r="CK1015" s="756">
        <f t="shared" si="524"/>
        <v>0</v>
      </c>
      <c r="CL1015" s="756">
        <f t="shared" si="524"/>
        <v>0</v>
      </c>
      <c r="CM1015" s="646">
        <f t="shared" si="520"/>
        <v>0</v>
      </c>
      <c r="CN1015" s="594"/>
      <c r="CO1015" s="705">
        <f t="shared" si="497"/>
        <v>999</v>
      </c>
      <c r="CP1015" s="756">
        <v>0</v>
      </c>
      <c r="CQ1015" s="756">
        <v>0</v>
      </c>
      <c r="CR1015" s="756">
        <v>0</v>
      </c>
      <c r="CS1015" s="756">
        <v>0</v>
      </c>
      <c r="CT1015" s="756">
        <v>0</v>
      </c>
      <c r="CU1015" s="756">
        <v>0</v>
      </c>
      <c r="CV1015" s="756">
        <v>0</v>
      </c>
      <c r="CW1015" s="646">
        <f t="shared" si="521"/>
        <v>0</v>
      </c>
      <c r="CX1015" s="685"/>
      <c r="CY1015" s="705">
        <f t="shared" si="498"/>
        <v>999</v>
      </c>
      <c r="CZ1015" s="756">
        <v>0</v>
      </c>
      <c r="DA1015" s="756">
        <v>0</v>
      </c>
      <c r="DB1015" s="756">
        <v>0</v>
      </c>
      <c r="DC1015" s="756">
        <v>0</v>
      </c>
      <c r="DD1015" s="756">
        <v>0</v>
      </c>
      <c r="DE1015" s="767">
        <f t="shared" si="509"/>
        <v>0</v>
      </c>
      <c r="DF1015" s="756">
        <v>0</v>
      </c>
      <c r="DG1015" s="756">
        <v>0</v>
      </c>
      <c r="DH1015" s="756">
        <v>0</v>
      </c>
      <c r="DI1015" s="756">
        <v>0</v>
      </c>
      <c r="DJ1015" s="767">
        <f t="shared" si="510"/>
        <v>0</v>
      </c>
      <c r="DK1015" s="715">
        <f t="shared" si="511"/>
        <v>0</v>
      </c>
      <c r="DL1015" s="685"/>
      <c r="DM1015" s="705">
        <f t="shared" si="499"/>
        <v>999</v>
      </c>
      <c r="DN1015" s="715">
        <f t="shared" si="512"/>
        <v>0</v>
      </c>
    </row>
    <row r="1016" spans="2:118" x14ac:dyDescent="0.25">
      <c r="B1016" s="705">
        <v>1000</v>
      </c>
      <c r="C1016" s="765">
        <f>(1+_xlfn.XLOOKUP(INT((B1016-1)/12)+1,'ZC Curve'!$B$8:$B$107,'ZC Curve'!R$8:R$107,,0))^(1/12)-1</f>
        <v>0</v>
      </c>
      <c r="D1016" s="766">
        <f t="shared" si="513"/>
        <v>1</v>
      </c>
      <c r="E1016" s="685"/>
      <c r="F1016" s="705">
        <v>1000</v>
      </c>
      <c r="G1016" s="756">
        <v>0</v>
      </c>
      <c r="H1016" s="756">
        <v>0</v>
      </c>
      <c r="I1016" s="756">
        <v>0</v>
      </c>
      <c r="J1016" s="756">
        <v>0</v>
      </c>
      <c r="K1016" s="756">
        <v>0</v>
      </c>
      <c r="L1016" s="756">
        <v>0</v>
      </c>
      <c r="M1016" s="756">
        <v>0</v>
      </c>
      <c r="N1016" s="646">
        <f t="shared" si="514"/>
        <v>0</v>
      </c>
      <c r="O1016" s="594"/>
      <c r="P1016" s="705">
        <f t="shared" si="500"/>
        <v>1000</v>
      </c>
      <c r="Q1016" s="756">
        <v>0</v>
      </c>
      <c r="R1016" s="756">
        <v>0</v>
      </c>
      <c r="S1016" s="756">
        <v>0</v>
      </c>
      <c r="T1016" s="756">
        <v>0</v>
      </c>
      <c r="U1016" s="756">
        <v>0</v>
      </c>
      <c r="V1016" s="756">
        <v>0</v>
      </c>
      <c r="W1016" s="756">
        <v>0</v>
      </c>
      <c r="X1016" s="646">
        <f t="shared" si="515"/>
        <v>0</v>
      </c>
      <c r="Y1016" s="594"/>
      <c r="Z1016" s="705">
        <f t="shared" si="501"/>
        <v>1000</v>
      </c>
      <c r="AA1016" s="756">
        <f t="shared" si="525"/>
        <v>0</v>
      </c>
      <c r="AB1016" s="756">
        <f t="shared" si="525"/>
        <v>0</v>
      </c>
      <c r="AC1016" s="756">
        <f t="shared" si="525"/>
        <v>0</v>
      </c>
      <c r="AD1016" s="756">
        <f t="shared" si="523"/>
        <v>0</v>
      </c>
      <c r="AE1016" s="756">
        <f t="shared" si="523"/>
        <v>0</v>
      </c>
      <c r="AF1016" s="756">
        <f t="shared" si="523"/>
        <v>0</v>
      </c>
      <c r="AG1016" s="756">
        <f t="shared" si="523"/>
        <v>0</v>
      </c>
      <c r="AH1016" s="646">
        <f t="shared" si="516"/>
        <v>0</v>
      </c>
      <c r="AI1016" s="594"/>
      <c r="AJ1016" s="705">
        <f t="shared" si="502"/>
        <v>1000</v>
      </c>
      <c r="AK1016" s="756">
        <v>0</v>
      </c>
      <c r="AL1016" s="756">
        <v>0</v>
      </c>
      <c r="AM1016" s="756">
        <v>0</v>
      </c>
      <c r="AN1016" s="756">
        <v>0</v>
      </c>
      <c r="AO1016" s="756">
        <v>0</v>
      </c>
      <c r="AP1016" s="756">
        <v>0</v>
      </c>
      <c r="AQ1016" s="756">
        <v>0</v>
      </c>
      <c r="AR1016" s="646">
        <f t="shared" si="517"/>
        <v>0</v>
      </c>
      <c r="AS1016" s="594"/>
      <c r="AT1016" s="705">
        <f t="shared" si="503"/>
        <v>1000</v>
      </c>
      <c r="AU1016" s="756">
        <v>0</v>
      </c>
      <c r="AV1016" s="756">
        <v>0</v>
      </c>
      <c r="AW1016" s="756">
        <v>0</v>
      </c>
      <c r="AX1016" s="756">
        <v>0</v>
      </c>
      <c r="AY1016" s="756">
        <v>0</v>
      </c>
      <c r="AZ1016" s="767">
        <f t="shared" si="522"/>
        <v>0</v>
      </c>
      <c r="BA1016" s="756">
        <v>0</v>
      </c>
      <c r="BB1016" s="756">
        <v>0</v>
      </c>
      <c r="BC1016" s="756">
        <v>0</v>
      </c>
      <c r="BD1016" s="756">
        <v>0</v>
      </c>
      <c r="BE1016" s="767">
        <f t="shared" si="504"/>
        <v>0</v>
      </c>
      <c r="BF1016" s="646">
        <f t="shared" si="505"/>
        <v>0</v>
      </c>
      <c r="BG1016" s="594"/>
      <c r="BH1016" s="705">
        <f t="shared" si="495"/>
        <v>1000</v>
      </c>
      <c r="BI1016" s="646">
        <f t="shared" si="506"/>
        <v>0</v>
      </c>
      <c r="BJ1016" s="594"/>
      <c r="BK1016" s="705">
        <f t="shared" si="507"/>
        <v>1000</v>
      </c>
      <c r="BL1016" s="756">
        <v>0</v>
      </c>
      <c r="BM1016" s="756">
        <v>0</v>
      </c>
      <c r="BN1016" s="756">
        <v>0</v>
      </c>
      <c r="BO1016" s="756">
        <v>0</v>
      </c>
      <c r="BP1016" s="756">
        <v>0</v>
      </c>
      <c r="BQ1016" s="756">
        <v>0</v>
      </c>
      <c r="BR1016" s="756">
        <v>0</v>
      </c>
      <c r="BS1016" s="646">
        <f t="shared" si="518"/>
        <v>0</v>
      </c>
      <c r="BT1016" s="594"/>
      <c r="BU1016" s="705">
        <f t="shared" si="508"/>
        <v>1000</v>
      </c>
      <c r="BV1016" s="756">
        <v>0</v>
      </c>
      <c r="BW1016" s="756">
        <v>0</v>
      </c>
      <c r="BX1016" s="756">
        <v>0</v>
      </c>
      <c r="BY1016" s="756">
        <v>0</v>
      </c>
      <c r="BZ1016" s="756">
        <v>0</v>
      </c>
      <c r="CA1016" s="756">
        <v>0</v>
      </c>
      <c r="CB1016" s="756">
        <v>0</v>
      </c>
      <c r="CC1016" s="646">
        <f t="shared" si="519"/>
        <v>0</v>
      </c>
      <c r="CD1016" s="594"/>
      <c r="CE1016" s="705">
        <f t="shared" si="496"/>
        <v>1000</v>
      </c>
      <c r="CF1016" s="756">
        <f t="shared" si="526"/>
        <v>0</v>
      </c>
      <c r="CG1016" s="756">
        <f t="shared" si="526"/>
        <v>0</v>
      </c>
      <c r="CH1016" s="756">
        <f t="shared" si="526"/>
        <v>0</v>
      </c>
      <c r="CI1016" s="756">
        <f t="shared" si="524"/>
        <v>0</v>
      </c>
      <c r="CJ1016" s="756">
        <f t="shared" si="524"/>
        <v>0</v>
      </c>
      <c r="CK1016" s="756">
        <f t="shared" si="524"/>
        <v>0</v>
      </c>
      <c r="CL1016" s="756">
        <f t="shared" si="524"/>
        <v>0</v>
      </c>
      <c r="CM1016" s="646">
        <f t="shared" si="520"/>
        <v>0</v>
      </c>
      <c r="CN1016" s="594"/>
      <c r="CO1016" s="705">
        <f t="shared" si="497"/>
        <v>1000</v>
      </c>
      <c r="CP1016" s="756">
        <v>0</v>
      </c>
      <c r="CQ1016" s="756">
        <v>0</v>
      </c>
      <c r="CR1016" s="756">
        <v>0</v>
      </c>
      <c r="CS1016" s="756">
        <v>0</v>
      </c>
      <c r="CT1016" s="756">
        <v>0</v>
      </c>
      <c r="CU1016" s="756">
        <v>0</v>
      </c>
      <c r="CV1016" s="756">
        <v>0</v>
      </c>
      <c r="CW1016" s="646">
        <f t="shared" si="521"/>
        <v>0</v>
      </c>
      <c r="CX1016" s="685"/>
      <c r="CY1016" s="705">
        <f t="shared" si="498"/>
        <v>1000</v>
      </c>
      <c r="CZ1016" s="756">
        <v>0</v>
      </c>
      <c r="DA1016" s="756">
        <v>0</v>
      </c>
      <c r="DB1016" s="756">
        <v>0</v>
      </c>
      <c r="DC1016" s="756">
        <v>0</v>
      </c>
      <c r="DD1016" s="756">
        <v>0</v>
      </c>
      <c r="DE1016" s="767">
        <f t="shared" si="509"/>
        <v>0</v>
      </c>
      <c r="DF1016" s="756">
        <v>0</v>
      </c>
      <c r="DG1016" s="756">
        <v>0</v>
      </c>
      <c r="DH1016" s="756">
        <v>0</v>
      </c>
      <c r="DI1016" s="756">
        <v>0</v>
      </c>
      <c r="DJ1016" s="767">
        <f t="shared" si="510"/>
        <v>0</v>
      </c>
      <c r="DK1016" s="715">
        <f t="shared" si="511"/>
        <v>0</v>
      </c>
      <c r="DL1016" s="685"/>
      <c r="DM1016" s="705">
        <f t="shared" si="499"/>
        <v>1000</v>
      </c>
      <c r="DN1016" s="715">
        <f t="shared" si="512"/>
        <v>0</v>
      </c>
    </row>
    <row r="1017" spans="2:118" x14ac:dyDescent="0.25">
      <c r="B1017" s="705">
        <v>1001</v>
      </c>
      <c r="C1017" s="765">
        <f>(1+_xlfn.XLOOKUP(INT((B1017-1)/12)+1,'ZC Curve'!$B$8:$B$107,'ZC Curve'!R$8:R$107,,0))^(1/12)-1</f>
        <v>0</v>
      </c>
      <c r="D1017" s="766">
        <f t="shared" si="513"/>
        <v>1</v>
      </c>
      <c r="E1017" s="685"/>
      <c r="F1017" s="705">
        <v>1001</v>
      </c>
      <c r="G1017" s="756">
        <v>0</v>
      </c>
      <c r="H1017" s="756">
        <v>0</v>
      </c>
      <c r="I1017" s="756">
        <v>0</v>
      </c>
      <c r="J1017" s="756">
        <v>0</v>
      </c>
      <c r="K1017" s="756">
        <v>0</v>
      </c>
      <c r="L1017" s="756">
        <v>0</v>
      </c>
      <c r="M1017" s="756">
        <v>0</v>
      </c>
      <c r="N1017" s="646">
        <f t="shared" si="514"/>
        <v>0</v>
      </c>
      <c r="O1017" s="594"/>
      <c r="P1017" s="705">
        <f t="shared" si="500"/>
        <v>1001</v>
      </c>
      <c r="Q1017" s="756">
        <v>0</v>
      </c>
      <c r="R1017" s="756">
        <v>0</v>
      </c>
      <c r="S1017" s="756">
        <v>0</v>
      </c>
      <c r="T1017" s="756">
        <v>0</v>
      </c>
      <c r="U1017" s="756">
        <v>0</v>
      </c>
      <c r="V1017" s="756">
        <v>0</v>
      </c>
      <c r="W1017" s="756">
        <v>0</v>
      </c>
      <c r="X1017" s="646">
        <f t="shared" si="515"/>
        <v>0</v>
      </c>
      <c r="Y1017" s="594"/>
      <c r="Z1017" s="705">
        <f t="shared" si="501"/>
        <v>1001</v>
      </c>
      <c r="AA1017" s="756">
        <f t="shared" si="525"/>
        <v>0</v>
      </c>
      <c r="AB1017" s="756">
        <f t="shared" si="525"/>
        <v>0</v>
      </c>
      <c r="AC1017" s="756">
        <f t="shared" si="525"/>
        <v>0</v>
      </c>
      <c r="AD1017" s="756">
        <f t="shared" si="523"/>
        <v>0</v>
      </c>
      <c r="AE1017" s="756">
        <f t="shared" si="523"/>
        <v>0</v>
      </c>
      <c r="AF1017" s="756">
        <f t="shared" si="523"/>
        <v>0</v>
      </c>
      <c r="AG1017" s="756">
        <f t="shared" si="523"/>
        <v>0</v>
      </c>
      <c r="AH1017" s="646">
        <f t="shared" si="516"/>
        <v>0</v>
      </c>
      <c r="AI1017" s="594"/>
      <c r="AJ1017" s="705">
        <f t="shared" si="502"/>
        <v>1001</v>
      </c>
      <c r="AK1017" s="756">
        <v>0</v>
      </c>
      <c r="AL1017" s="756">
        <v>0</v>
      </c>
      <c r="AM1017" s="756">
        <v>0</v>
      </c>
      <c r="AN1017" s="756">
        <v>0</v>
      </c>
      <c r="AO1017" s="756">
        <v>0</v>
      </c>
      <c r="AP1017" s="756">
        <v>0</v>
      </c>
      <c r="AQ1017" s="756">
        <v>0</v>
      </c>
      <c r="AR1017" s="646">
        <f t="shared" si="517"/>
        <v>0</v>
      </c>
      <c r="AS1017" s="594"/>
      <c r="AT1017" s="705">
        <f t="shared" si="503"/>
        <v>1001</v>
      </c>
      <c r="AU1017" s="756">
        <v>0</v>
      </c>
      <c r="AV1017" s="756">
        <v>0</v>
      </c>
      <c r="AW1017" s="756">
        <v>0</v>
      </c>
      <c r="AX1017" s="756">
        <v>0</v>
      </c>
      <c r="AY1017" s="756">
        <v>0</v>
      </c>
      <c r="AZ1017" s="767">
        <f t="shared" si="522"/>
        <v>0</v>
      </c>
      <c r="BA1017" s="756">
        <v>0</v>
      </c>
      <c r="BB1017" s="756">
        <v>0</v>
      </c>
      <c r="BC1017" s="756">
        <v>0</v>
      </c>
      <c r="BD1017" s="756">
        <v>0</v>
      </c>
      <c r="BE1017" s="767">
        <f t="shared" si="504"/>
        <v>0</v>
      </c>
      <c r="BF1017" s="646">
        <f t="shared" si="505"/>
        <v>0</v>
      </c>
      <c r="BG1017" s="594"/>
      <c r="BH1017" s="705">
        <f t="shared" si="495"/>
        <v>1001</v>
      </c>
      <c r="BI1017" s="646">
        <f t="shared" si="506"/>
        <v>0</v>
      </c>
      <c r="BJ1017" s="594"/>
      <c r="BK1017" s="705">
        <f t="shared" si="507"/>
        <v>1001</v>
      </c>
      <c r="BL1017" s="756">
        <v>0</v>
      </c>
      <c r="BM1017" s="756">
        <v>0</v>
      </c>
      <c r="BN1017" s="756">
        <v>0</v>
      </c>
      <c r="BO1017" s="756">
        <v>0</v>
      </c>
      <c r="BP1017" s="756">
        <v>0</v>
      </c>
      <c r="BQ1017" s="756">
        <v>0</v>
      </c>
      <c r="BR1017" s="756">
        <v>0</v>
      </c>
      <c r="BS1017" s="646">
        <f t="shared" si="518"/>
        <v>0</v>
      </c>
      <c r="BT1017" s="594"/>
      <c r="BU1017" s="705">
        <f t="shared" si="508"/>
        <v>1001</v>
      </c>
      <c r="BV1017" s="756">
        <v>0</v>
      </c>
      <c r="BW1017" s="756">
        <v>0</v>
      </c>
      <c r="BX1017" s="756">
        <v>0</v>
      </c>
      <c r="BY1017" s="756">
        <v>0</v>
      </c>
      <c r="BZ1017" s="756">
        <v>0</v>
      </c>
      <c r="CA1017" s="756">
        <v>0</v>
      </c>
      <c r="CB1017" s="756">
        <v>0</v>
      </c>
      <c r="CC1017" s="646">
        <f t="shared" si="519"/>
        <v>0</v>
      </c>
      <c r="CD1017" s="594"/>
      <c r="CE1017" s="705">
        <f t="shared" si="496"/>
        <v>1001</v>
      </c>
      <c r="CF1017" s="756">
        <f t="shared" si="526"/>
        <v>0</v>
      </c>
      <c r="CG1017" s="756">
        <f t="shared" si="526"/>
        <v>0</v>
      </c>
      <c r="CH1017" s="756">
        <f t="shared" si="526"/>
        <v>0</v>
      </c>
      <c r="CI1017" s="756">
        <f t="shared" si="524"/>
        <v>0</v>
      </c>
      <c r="CJ1017" s="756">
        <f t="shared" si="524"/>
        <v>0</v>
      </c>
      <c r="CK1017" s="756">
        <f t="shared" si="524"/>
        <v>0</v>
      </c>
      <c r="CL1017" s="756">
        <f t="shared" si="524"/>
        <v>0</v>
      </c>
      <c r="CM1017" s="646">
        <f t="shared" si="520"/>
        <v>0</v>
      </c>
      <c r="CN1017" s="594"/>
      <c r="CO1017" s="705">
        <f t="shared" si="497"/>
        <v>1001</v>
      </c>
      <c r="CP1017" s="756">
        <v>0</v>
      </c>
      <c r="CQ1017" s="756">
        <v>0</v>
      </c>
      <c r="CR1017" s="756">
        <v>0</v>
      </c>
      <c r="CS1017" s="756">
        <v>0</v>
      </c>
      <c r="CT1017" s="756">
        <v>0</v>
      </c>
      <c r="CU1017" s="756">
        <v>0</v>
      </c>
      <c r="CV1017" s="756">
        <v>0</v>
      </c>
      <c r="CW1017" s="646">
        <f t="shared" si="521"/>
        <v>0</v>
      </c>
      <c r="CX1017" s="685"/>
      <c r="CY1017" s="705">
        <f t="shared" si="498"/>
        <v>1001</v>
      </c>
      <c r="CZ1017" s="756">
        <v>0</v>
      </c>
      <c r="DA1017" s="756">
        <v>0</v>
      </c>
      <c r="DB1017" s="756">
        <v>0</v>
      </c>
      <c r="DC1017" s="756">
        <v>0</v>
      </c>
      <c r="DD1017" s="756">
        <v>0</v>
      </c>
      <c r="DE1017" s="767">
        <f t="shared" si="509"/>
        <v>0</v>
      </c>
      <c r="DF1017" s="756">
        <v>0</v>
      </c>
      <c r="DG1017" s="756">
        <v>0</v>
      </c>
      <c r="DH1017" s="756">
        <v>0</v>
      </c>
      <c r="DI1017" s="756">
        <v>0</v>
      </c>
      <c r="DJ1017" s="767">
        <f t="shared" si="510"/>
        <v>0</v>
      </c>
      <c r="DK1017" s="715">
        <f t="shared" si="511"/>
        <v>0</v>
      </c>
      <c r="DL1017" s="685"/>
      <c r="DM1017" s="705">
        <f t="shared" si="499"/>
        <v>1001</v>
      </c>
      <c r="DN1017" s="715">
        <f t="shared" si="512"/>
        <v>0</v>
      </c>
    </row>
    <row r="1018" spans="2:118" x14ac:dyDescent="0.25">
      <c r="B1018" s="705">
        <v>1002</v>
      </c>
      <c r="C1018" s="765">
        <f>(1+_xlfn.XLOOKUP(INT((B1018-1)/12)+1,'ZC Curve'!$B$8:$B$107,'ZC Curve'!R$8:R$107,,0))^(1/12)-1</f>
        <v>0</v>
      </c>
      <c r="D1018" s="766">
        <f t="shared" si="513"/>
        <v>1</v>
      </c>
      <c r="E1018" s="685"/>
      <c r="F1018" s="705">
        <v>1002</v>
      </c>
      <c r="G1018" s="756">
        <v>0</v>
      </c>
      <c r="H1018" s="756">
        <v>0</v>
      </c>
      <c r="I1018" s="756">
        <v>0</v>
      </c>
      <c r="J1018" s="756">
        <v>0</v>
      </c>
      <c r="K1018" s="756">
        <v>0</v>
      </c>
      <c r="L1018" s="756">
        <v>0</v>
      </c>
      <c r="M1018" s="756">
        <v>0</v>
      </c>
      <c r="N1018" s="646">
        <f t="shared" si="514"/>
        <v>0</v>
      </c>
      <c r="O1018" s="594"/>
      <c r="P1018" s="705">
        <f t="shared" si="500"/>
        <v>1002</v>
      </c>
      <c r="Q1018" s="756">
        <v>0</v>
      </c>
      <c r="R1018" s="756">
        <v>0</v>
      </c>
      <c r="S1018" s="756">
        <v>0</v>
      </c>
      <c r="T1018" s="756">
        <v>0</v>
      </c>
      <c r="U1018" s="756">
        <v>0</v>
      </c>
      <c r="V1018" s="756">
        <v>0</v>
      </c>
      <c r="W1018" s="756">
        <v>0</v>
      </c>
      <c r="X1018" s="646">
        <f t="shared" si="515"/>
        <v>0</v>
      </c>
      <c r="Y1018" s="594"/>
      <c r="Z1018" s="705">
        <f t="shared" si="501"/>
        <v>1002</v>
      </c>
      <c r="AA1018" s="756">
        <f t="shared" si="525"/>
        <v>0</v>
      </c>
      <c r="AB1018" s="756">
        <f t="shared" si="525"/>
        <v>0</v>
      </c>
      <c r="AC1018" s="756">
        <f t="shared" si="525"/>
        <v>0</v>
      </c>
      <c r="AD1018" s="756">
        <f t="shared" si="523"/>
        <v>0</v>
      </c>
      <c r="AE1018" s="756">
        <f t="shared" si="523"/>
        <v>0</v>
      </c>
      <c r="AF1018" s="756">
        <f t="shared" si="523"/>
        <v>0</v>
      </c>
      <c r="AG1018" s="756">
        <f t="shared" si="523"/>
        <v>0</v>
      </c>
      <c r="AH1018" s="646">
        <f t="shared" si="516"/>
        <v>0</v>
      </c>
      <c r="AI1018" s="594"/>
      <c r="AJ1018" s="705">
        <f t="shared" si="502"/>
        <v>1002</v>
      </c>
      <c r="AK1018" s="756">
        <v>0</v>
      </c>
      <c r="AL1018" s="756">
        <v>0</v>
      </c>
      <c r="AM1018" s="756">
        <v>0</v>
      </c>
      <c r="AN1018" s="756">
        <v>0</v>
      </c>
      <c r="AO1018" s="756">
        <v>0</v>
      </c>
      <c r="AP1018" s="756">
        <v>0</v>
      </c>
      <c r="AQ1018" s="756">
        <v>0</v>
      </c>
      <c r="AR1018" s="646">
        <f t="shared" si="517"/>
        <v>0</v>
      </c>
      <c r="AS1018" s="594"/>
      <c r="AT1018" s="705">
        <f t="shared" si="503"/>
        <v>1002</v>
      </c>
      <c r="AU1018" s="756">
        <v>0</v>
      </c>
      <c r="AV1018" s="756">
        <v>0</v>
      </c>
      <c r="AW1018" s="756">
        <v>0</v>
      </c>
      <c r="AX1018" s="756">
        <v>0</v>
      </c>
      <c r="AY1018" s="756">
        <v>0</v>
      </c>
      <c r="AZ1018" s="767">
        <f t="shared" si="522"/>
        <v>0</v>
      </c>
      <c r="BA1018" s="756">
        <v>0</v>
      </c>
      <c r="BB1018" s="756">
        <v>0</v>
      </c>
      <c r="BC1018" s="756">
        <v>0</v>
      </c>
      <c r="BD1018" s="756">
        <v>0</v>
      </c>
      <c r="BE1018" s="767">
        <f t="shared" si="504"/>
        <v>0</v>
      </c>
      <c r="BF1018" s="646">
        <f t="shared" si="505"/>
        <v>0</v>
      </c>
      <c r="BG1018" s="594"/>
      <c r="BH1018" s="705">
        <f t="shared" si="495"/>
        <v>1002</v>
      </c>
      <c r="BI1018" s="646">
        <f t="shared" si="506"/>
        <v>0</v>
      </c>
      <c r="BJ1018" s="594"/>
      <c r="BK1018" s="705">
        <f t="shared" si="507"/>
        <v>1002</v>
      </c>
      <c r="BL1018" s="756">
        <v>0</v>
      </c>
      <c r="BM1018" s="756">
        <v>0</v>
      </c>
      <c r="BN1018" s="756">
        <v>0</v>
      </c>
      <c r="BO1018" s="756">
        <v>0</v>
      </c>
      <c r="BP1018" s="756">
        <v>0</v>
      </c>
      <c r="BQ1018" s="756">
        <v>0</v>
      </c>
      <c r="BR1018" s="756">
        <v>0</v>
      </c>
      <c r="BS1018" s="646">
        <f t="shared" si="518"/>
        <v>0</v>
      </c>
      <c r="BT1018" s="594"/>
      <c r="BU1018" s="705">
        <f t="shared" si="508"/>
        <v>1002</v>
      </c>
      <c r="BV1018" s="756">
        <v>0</v>
      </c>
      <c r="BW1018" s="756">
        <v>0</v>
      </c>
      <c r="BX1018" s="756">
        <v>0</v>
      </c>
      <c r="BY1018" s="756">
        <v>0</v>
      </c>
      <c r="BZ1018" s="756">
        <v>0</v>
      </c>
      <c r="CA1018" s="756">
        <v>0</v>
      </c>
      <c r="CB1018" s="756">
        <v>0</v>
      </c>
      <c r="CC1018" s="646">
        <f t="shared" si="519"/>
        <v>0</v>
      </c>
      <c r="CD1018" s="594"/>
      <c r="CE1018" s="705">
        <f t="shared" si="496"/>
        <v>1002</v>
      </c>
      <c r="CF1018" s="756">
        <f t="shared" si="526"/>
        <v>0</v>
      </c>
      <c r="CG1018" s="756">
        <f t="shared" si="526"/>
        <v>0</v>
      </c>
      <c r="CH1018" s="756">
        <f t="shared" si="526"/>
        <v>0</v>
      </c>
      <c r="CI1018" s="756">
        <f t="shared" si="524"/>
        <v>0</v>
      </c>
      <c r="CJ1018" s="756">
        <f t="shared" si="524"/>
        <v>0</v>
      </c>
      <c r="CK1018" s="756">
        <f t="shared" si="524"/>
        <v>0</v>
      </c>
      <c r="CL1018" s="756">
        <f t="shared" si="524"/>
        <v>0</v>
      </c>
      <c r="CM1018" s="646">
        <f t="shared" si="520"/>
        <v>0</v>
      </c>
      <c r="CN1018" s="594"/>
      <c r="CO1018" s="705">
        <f t="shared" si="497"/>
        <v>1002</v>
      </c>
      <c r="CP1018" s="756">
        <v>0</v>
      </c>
      <c r="CQ1018" s="756">
        <v>0</v>
      </c>
      <c r="CR1018" s="756">
        <v>0</v>
      </c>
      <c r="CS1018" s="756">
        <v>0</v>
      </c>
      <c r="CT1018" s="756">
        <v>0</v>
      </c>
      <c r="CU1018" s="756">
        <v>0</v>
      </c>
      <c r="CV1018" s="756">
        <v>0</v>
      </c>
      <c r="CW1018" s="646">
        <f t="shared" si="521"/>
        <v>0</v>
      </c>
      <c r="CX1018" s="685"/>
      <c r="CY1018" s="705">
        <f t="shared" si="498"/>
        <v>1002</v>
      </c>
      <c r="CZ1018" s="756">
        <v>0</v>
      </c>
      <c r="DA1018" s="756">
        <v>0</v>
      </c>
      <c r="DB1018" s="756">
        <v>0</v>
      </c>
      <c r="DC1018" s="756">
        <v>0</v>
      </c>
      <c r="DD1018" s="756">
        <v>0</v>
      </c>
      <c r="DE1018" s="767">
        <f t="shared" si="509"/>
        <v>0</v>
      </c>
      <c r="DF1018" s="756">
        <v>0</v>
      </c>
      <c r="DG1018" s="756">
        <v>0</v>
      </c>
      <c r="DH1018" s="756">
        <v>0</v>
      </c>
      <c r="DI1018" s="756">
        <v>0</v>
      </c>
      <c r="DJ1018" s="767">
        <f t="shared" si="510"/>
        <v>0</v>
      </c>
      <c r="DK1018" s="715">
        <f t="shared" si="511"/>
        <v>0</v>
      </c>
      <c r="DL1018" s="685"/>
      <c r="DM1018" s="705">
        <f t="shared" si="499"/>
        <v>1002</v>
      </c>
      <c r="DN1018" s="715">
        <f t="shared" si="512"/>
        <v>0</v>
      </c>
    </row>
    <row r="1019" spans="2:118" x14ac:dyDescent="0.25">
      <c r="B1019" s="705">
        <v>1003</v>
      </c>
      <c r="C1019" s="765">
        <f>(1+_xlfn.XLOOKUP(INT((B1019-1)/12)+1,'ZC Curve'!$B$8:$B$107,'ZC Curve'!R$8:R$107,,0))^(1/12)-1</f>
        <v>0</v>
      </c>
      <c r="D1019" s="766">
        <f t="shared" si="513"/>
        <v>1</v>
      </c>
      <c r="E1019" s="685"/>
      <c r="F1019" s="705">
        <v>1003</v>
      </c>
      <c r="G1019" s="756">
        <v>0</v>
      </c>
      <c r="H1019" s="756">
        <v>0</v>
      </c>
      <c r="I1019" s="756">
        <v>0</v>
      </c>
      <c r="J1019" s="756">
        <v>0</v>
      </c>
      <c r="K1019" s="756">
        <v>0</v>
      </c>
      <c r="L1019" s="756">
        <v>0</v>
      </c>
      <c r="M1019" s="756">
        <v>0</v>
      </c>
      <c r="N1019" s="646">
        <f t="shared" si="514"/>
        <v>0</v>
      </c>
      <c r="O1019" s="594"/>
      <c r="P1019" s="705">
        <f t="shared" si="500"/>
        <v>1003</v>
      </c>
      <c r="Q1019" s="756">
        <v>0</v>
      </c>
      <c r="R1019" s="756">
        <v>0</v>
      </c>
      <c r="S1019" s="756">
        <v>0</v>
      </c>
      <c r="T1019" s="756">
        <v>0</v>
      </c>
      <c r="U1019" s="756">
        <v>0</v>
      </c>
      <c r="V1019" s="756">
        <v>0</v>
      </c>
      <c r="W1019" s="756">
        <v>0</v>
      </c>
      <c r="X1019" s="646">
        <f t="shared" si="515"/>
        <v>0</v>
      </c>
      <c r="Y1019" s="594"/>
      <c r="Z1019" s="705">
        <f t="shared" si="501"/>
        <v>1003</v>
      </c>
      <c r="AA1019" s="756">
        <f t="shared" si="525"/>
        <v>0</v>
      </c>
      <c r="AB1019" s="756">
        <f t="shared" si="525"/>
        <v>0</v>
      </c>
      <c r="AC1019" s="756">
        <f t="shared" si="525"/>
        <v>0</v>
      </c>
      <c r="AD1019" s="756">
        <f t="shared" si="523"/>
        <v>0</v>
      </c>
      <c r="AE1019" s="756">
        <f t="shared" si="523"/>
        <v>0</v>
      </c>
      <c r="AF1019" s="756">
        <f t="shared" si="523"/>
        <v>0</v>
      </c>
      <c r="AG1019" s="756">
        <f t="shared" si="523"/>
        <v>0</v>
      </c>
      <c r="AH1019" s="646">
        <f t="shared" si="516"/>
        <v>0</v>
      </c>
      <c r="AI1019" s="594"/>
      <c r="AJ1019" s="705">
        <f t="shared" si="502"/>
        <v>1003</v>
      </c>
      <c r="AK1019" s="756">
        <v>0</v>
      </c>
      <c r="AL1019" s="756">
        <v>0</v>
      </c>
      <c r="AM1019" s="756">
        <v>0</v>
      </c>
      <c r="AN1019" s="756">
        <v>0</v>
      </c>
      <c r="AO1019" s="756">
        <v>0</v>
      </c>
      <c r="AP1019" s="756">
        <v>0</v>
      </c>
      <c r="AQ1019" s="756">
        <v>0</v>
      </c>
      <c r="AR1019" s="646">
        <f t="shared" si="517"/>
        <v>0</v>
      </c>
      <c r="AS1019" s="594"/>
      <c r="AT1019" s="705">
        <f t="shared" si="503"/>
        <v>1003</v>
      </c>
      <c r="AU1019" s="756">
        <v>0</v>
      </c>
      <c r="AV1019" s="756">
        <v>0</v>
      </c>
      <c r="AW1019" s="756">
        <v>0</v>
      </c>
      <c r="AX1019" s="756">
        <v>0</v>
      </c>
      <c r="AY1019" s="756">
        <v>0</v>
      </c>
      <c r="AZ1019" s="767">
        <f t="shared" si="522"/>
        <v>0</v>
      </c>
      <c r="BA1019" s="756">
        <v>0</v>
      </c>
      <c r="BB1019" s="756">
        <v>0</v>
      </c>
      <c r="BC1019" s="756">
        <v>0</v>
      </c>
      <c r="BD1019" s="756">
        <v>0</v>
      </c>
      <c r="BE1019" s="767">
        <f t="shared" si="504"/>
        <v>0</v>
      </c>
      <c r="BF1019" s="646">
        <f t="shared" si="505"/>
        <v>0</v>
      </c>
      <c r="BG1019" s="594"/>
      <c r="BH1019" s="705">
        <f t="shared" si="495"/>
        <v>1003</v>
      </c>
      <c r="BI1019" s="646">
        <f t="shared" si="506"/>
        <v>0</v>
      </c>
      <c r="BJ1019" s="594"/>
      <c r="BK1019" s="705">
        <f t="shared" si="507"/>
        <v>1003</v>
      </c>
      <c r="BL1019" s="756">
        <v>0</v>
      </c>
      <c r="BM1019" s="756">
        <v>0</v>
      </c>
      <c r="BN1019" s="756">
        <v>0</v>
      </c>
      <c r="BO1019" s="756">
        <v>0</v>
      </c>
      <c r="BP1019" s="756">
        <v>0</v>
      </c>
      <c r="BQ1019" s="756">
        <v>0</v>
      </c>
      <c r="BR1019" s="756">
        <v>0</v>
      </c>
      <c r="BS1019" s="646">
        <f t="shared" si="518"/>
        <v>0</v>
      </c>
      <c r="BT1019" s="594"/>
      <c r="BU1019" s="705">
        <f t="shared" si="508"/>
        <v>1003</v>
      </c>
      <c r="BV1019" s="756">
        <v>0</v>
      </c>
      <c r="BW1019" s="756">
        <v>0</v>
      </c>
      <c r="BX1019" s="756">
        <v>0</v>
      </c>
      <c r="BY1019" s="756">
        <v>0</v>
      </c>
      <c r="BZ1019" s="756">
        <v>0</v>
      </c>
      <c r="CA1019" s="756">
        <v>0</v>
      </c>
      <c r="CB1019" s="756">
        <v>0</v>
      </c>
      <c r="CC1019" s="646">
        <f t="shared" si="519"/>
        <v>0</v>
      </c>
      <c r="CD1019" s="594"/>
      <c r="CE1019" s="705">
        <f t="shared" si="496"/>
        <v>1003</v>
      </c>
      <c r="CF1019" s="756">
        <f t="shared" si="526"/>
        <v>0</v>
      </c>
      <c r="CG1019" s="756">
        <f t="shared" si="526"/>
        <v>0</v>
      </c>
      <c r="CH1019" s="756">
        <f t="shared" si="526"/>
        <v>0</v>
      </c>
      <c r="CI1019" s="756">
        <f t="shared" si="524"/>
        <v>0</v>
      </c>
      <c r="CJ1019" s="756">
        <f t="shared" si="524"/>
        <v>0</v>
      </c>
      <c r="CK1019" s="756">
        <f t="shared" si="524"/>
        <v>0</v>
      </c>
      <c r="CL1019" s="756">
        <f t="shared" si="524"/>
        <v>0</v>
      </c>
      <c r="CM1019" s="646">
        <f t="shared" si="520"/>
        <v>0</v>
      </c>
      <c r="CN1019" s="594"/>
      <c r="CO1019" s="705">
        <f t="shared" si="497"/>
        <v>1003</v>
      </c>
      <c r="CP1019" s="756">
        <v>0</v>
      </c>
      <c r="CQ1019" s="756">
        <v>0</v>
      </c>
      <c r="CR1019" s="756">
        <v>0</v>
      </c>
      <c r="CS1019" s="756">
        <v>0</v>
      </c>
      <c r="CT1019" s="756">
        <v>0</v>
      </c>
      <c r="CU1019" s="756">
        <v>0</v>
      </c>
      <c r="CV1019" s="756">
        <v>0</v>
      </c>
      <c r="CW1019" s="646">
        <f t="shared" si="521"/>
        <v>0</v>
      </c>
      <c r="CX1019" s="685"/>
      <c r="CY1019" s="705">
        <f t="shared" si="498"/>
        <v>1003</v>
      </c>
      <c r="CZ1019" s="756">
        <v>0</v>
      </c>
      <c r="DA1019" s="756">
        <v>0</v>
      </c>
      <c r="DB1019" s="756">
        <v>0</v>
      </c>
      <c r="DC1019" s="756">
        <v>0</v>
      </c>
      <c r="DD1019" s="756">
        <v>0</v>
      </c>
      <c r="DE1019" s="767">
        <f t="shared" si="509"/>
        <v>0</v>
      </c>
      <c r="DF1019" s="756">
        <v>0</v>
      </c>
      <c r="DG1019" s="756">
        <v>0</v>
      </c>
      <c r="DH1019" s="756">
        <v>0</v>
      </c>
      <c r="DI1019" s="756">
        <v>0</v>
      </c>
      <c r="DJ1019" s="767">
        <f t="shared" si="510"/>
        <v>0</v>
      </c>
      <c r="DK1019" s="715">
        <f t="shared" si="511"/>
        <v>0</v>
      </c>
      <c r="DL1019" s="685"/>
      <c r="DM1019" s="705">
        <f t="shared" si="499"/>
        <v>1003</v>
      </c>
      <c r="DN1019" s="715">
        <f t="shared" si="512"/>
        <v>0</v>
      </c>
    </row>
    <row r="1020" spans="2:118" x14ac:dyDescent="0.25">
      <c r="B1020" s="705">
        <v>1004</v>
      </c>
      <c r="C1020" s="765">
        <f>(1+_xlfn.XLOOKUP(INT((B1020-1)/12)+1,'ZC Curve'!$B$8:$B$107,'ZC Curve'!R$8:R$107,,0))^(1/12)-1</f>
        <v>0</v>
      </c>
      <c r="D1020" s="766">
        <f t="shared" si="513"/>
        <v>1</v>
      </c>
      <c r="E1020" s="685"/>
      <c r="F1020" s="705">
        <v>1004</v>
      </c>
      <c r="G1020" s="756">
        <v>0</v>
      </c>
      <c r="H1020" s="756">
        <v>0</v>
      </c>
      <c r="I1020" s="756">
        <v>0</v>
      </c>
      <c r="J1020" s="756">
        <v>0</v>
      </c>
      <c r="K1020" s="756">
        <v>0</v>
      </c>
      <c r="L1020" s="756">
        <v>0</v>
      </c>
      <c r="M1020" s="756">
        <v>0</v>
      </c>
      <c r="N1020" s="646">
        <f t="shared" si="514"/>
        <v>0</v>
      </c>
      <c r="O1020" s="594"/>
      <c r="P1020" s="705">
        <f t="shared" si="500"/>
        <v>1004</v>
      </c>
      <c r="Q1020" s="756">
        <v>0</v>
      </c>
      <c r="R1020" s="756">
        <v>0</v>
      </c>
      <c r="S1020" s="756">
        <v>0</v>
      </c>
      <c r="T1020" s="756">
        <v>0</v>
      </c>
      <c r="U1020" s="756">
        <v>0</v>
      </c>
      <c r="V1020" s="756">
        <v>0</v>
      </c>
      <c r="W1020" s="756">
        <v>0</v>
      </c>
      <c r="X1020" s="646">
        <f t="shared" si="515"/>
        <v>0</v>
      </c>
      <c r="Y1020" s="594"/>
      <c r="Z1020" s="705">
        <f t="shared" si="501"/>
        <v>1004</v>
      </c>
      <c r="AA1020" s="756">
        <f t="shared" si="525"/>
        <v>0</v>
      </c>
      <c r="AB1020" s="756">
        <f t="shared" si="525"/>
        <v>0</v>
      </c>
      <c r="AC1020" s="756">
        <f t="shared" si="525"/>
        <v>0</v>
      </c>
      <c r="AD1020" s="756">
        <f t="shared" si="523"/>
        <v>0</v>
      </c>
      <c r="AE1020" s="756">
        <f t="shared" si="523"/>
        <v>0</v>
      </c>
      <c r="AF1020" s="756">
        <f t="shared" si="523"/>
        <v>0</v>
      </c>
      <c r="AG1020" s="756">
        <f t="shared" si="523"/>
        <v>0</v>
      </c>
      <c r="AH1020" s="646">
        <f t="shared" si="516"/>
        <v>0</v>
      </c>
      <c r="AI1020" s="594"/>
      <c r="AJ1020" s="705">
        <f t="shared" si="502"/>
        <v>1004</v>
      </c>
      <c r="AK1020" s="756">
        <v>0</v>
      </c>
      <c r="AL1020" s="756">
        <v>0</v>
      </c>
      <c r="AM1020" s="756">
        <v>0</v>
      </c>
      <c r="AN1020" s="756">
        <v>0</v>
      </c>
      <c r="AO1020" s="756">
        <v>0</v>
      </c>
      <c r="AP1020" s="756">
        <v>0</v>
      </c>
      <c r="AQ1020" s="756">
        <v>0</v>
      </c>
      <c r="AR1020" s="646">
        <f t="shared" si="517"/>
        <v>0</v>
      </c>
      <c r="AS1020" s="594"/>
      <c r="AT1020" s="705">
        <f t="shared" si="503"/>
        <v>1004</v>
      </c>
      <c r="AU1020" s="756">
        <v>0</v>
      </c>
      <c r="AV1020" s="756">
        <v>0</v>
      </c>
      <c r="AW1020" s="756">
        <v>0</v>
      </c>
      <c r="AX1020" s="756">
        <v>0</v>
      </c>
      <c r="AY1020" s="756">
        <v>0</v>
      </c>
      <c r="AZ1020" s="767">
        <f t="shared" si="522"/>
        <v>0</v>
      </c>
      <c r="BA1020" s="756">
        <v>0</v>
      </c>
      <c r="BB1020" s="756">
        <v>0</v>
      </c>
      <c r="BC1020" s="756">
        <v>0</v>
      </c>
      <c r="BD1020" s="756">
        <v>0</v>
      </c>
      <c r="BE1020" s="767">
        <f t="shared" si="504"/>
        <v>0</v>
      </c>
      <c r="BF1020" s="646">
        <f t="shared" si="505"/>
        <v>0</v>
      </c>
      <c r="BG1020" s="594"/>
      <c r="BH1020" s="705">
        <f t="shared" si="495"/>
        <v>1004</v>
      </c>
      <c r="BI1020" s="646">
        <f t="shared" si="506"/>
        <v>0</v>
      </c>
      <c r="BJ1020" s="594"/>
      <c r="BK1020" s="705">
        <f t="shared" si="507"/>
        <v>1004</v>
      </c>
      <c r="BL1020" s="756">
        <v>0</v>
      </c>
      <c r="BM1020" s="756">
        <v>0</v>
      </c>
      <c r="BN1020" s="756">
        <v>0</v>
      </c>
      <c r="BO1020" s="756">
        <v>0</v>
      </c>
      <c r="BP1020" s="756">
        <v>0</v>
      </c>
      <c r="BQ1020" s="756">
        <v>0</v>
      </c>
      <c r="BR1020" s="756">
        <v>0</v>
      </c>
      <c r="BS1020" s="646">
        <f t="shared" si="518"/>
        <v>0</v>
      </c>
      <c r="BT1020" s="594"/>
      <c r="BU1020" s="705">
        <f t="shared" si="508"/>
        <v>1004</v>
      </c>
      <c r="BV1020" s="756">
        <v>0</v>
      </c>
      <c r="BW1020" s="756">
        <v>0</v>
      </c>
      <c r="BX1020" s="756">
        <v>0</v>
      </c>
      <c r="BY1020" s="756">
        <v>0</v>
      </c>
      <c r="BZ1020" s="756">
        <v>0</v>
      </c>
      <c r="CA1020" s="756">
        <v>0</v>
      </c>
      <c r="CB1020" s="756">
        <v>0</v>
      </c>
      <c r="CC1020" s="646">
        <f t="shared" si="519"/>
        <v>0</v>
      </c>
      <c r="CD1020" s="594"/>
      <c r="CE1020" s="705">
        <f t="shared" si="496"/>
        <v>1004</v>
      </c>
      <c r="CF1020" s="756">
        <f t="shared" si="526"/>
        <v>0</v>
      </c>
      <c r="CG1020" s="756">
        <f t="shared" si="526"/>
        <v>0</v>
      </c>
      <c r="CH1020" s="756">
        <f t="shared" si="526"/>
        <v>0</v>
      </c>
      <c r="CI1020" s="756">
        <f t="shared" si="524"/>
        <v>0</v>
      </c>
      <c r="CJ1020" s="756">
        <f t="shared" si="524"/>
        <v>0</v>
      </c>
      <c r="CK1020" s="756">
        <f t="shared" si="524"/>
        <v>0</v>
      </c>
      <c r="CL1020" s="756">
        <f t="shared" si="524"/>
        <v>0</v>
      </c>
      <c r="CM1020" s="646">
        <f t="shared" si="520"/>
        <v>0</v>
      </c>
      <c r="CN1020" s="594"/>
      <c r="CO1020" s="705">
        <f t="shared" si="497"/>
        <v>1004</v>
      </c>
      <c r="CP1020" s="756">
        <v>0</v>
      </c>
      <c r="CQ1020" s="756">
        <v>0</v>
      </c>
      <c r="CR1020" s="756">
        <v>0</v>
      </c>
      <c r="CS1020" s="756">
        <v>0</v>
      </c>
      <c r="CT1020" s="756">
        <v>0</v>
      </c>
      <c r="CU1020" s="756">
        <v>0</v>
      </c>
      <c r="CV1020" s="756">
        <v>0</v>
      </c>
      <c r="CW1020" s="646">
        <f t="shared" si="521"/>
        <v>0</v>
      </c>
      <c r="CX1020" s="685"/>
      <c r="CY1020" s="705">
        <f t="shared" si="498"/>
        <v>1004</v>
      </c>
      <c r="CZ1020" s="756">
        <v>0</v>
      </c>
      <c r="DA1020" s="756">
        <v>0</v>
      </c>
      <c r="DB1020" s="756">
        <v>0</v>
      </c>
      <c r="DC1020" s="756">
        <v>0</v>
      </c>
      <c r="DD1020" s="756">
        <v>0</v>
      </c>
      <c r="DE1020" s="767">
        <f t="shared" si="509"/>
        <v>0</v>
      </c>
      <c r="DF1020" s="756">
        <v>0</v>
      </c>
      <c r="DG1020" s="756">
        <v>0</v>
      </c>
      <c r="DH1020" s="756">
        <v>0</v>
      </c>
      <c r="DI1020" s="756">
        <v>0</v>
      </c>
      <c r="DJ1020" s="767">
        <f t="shared" si="510"/>
        <v>0</v>
      </c>
      <c r="DK1020" s="715">
        <f t="shared" si="511"/>
        <v>0</v>
      </c>
      <c r="DL1020" s="685"/>
      <c r="DM1020" s="705">
        <f t="shared" si="499"/>
        <v>1004</v>
      </c>
      <c r="DN1020" s="715">
        <f t="shared" si="512"/>
        <v>0</v>
      </c>
    </row>
    <row r="1021" spans="2:118" x14ac:dyDescent="0.25">
      <c r="B1021" s="705">
        <v>1005</v>
      </c>
      <c r="C1021" s="765">
        <f>(1+_xlfn.XLOOKUP(INT((B1021-1)/12)+1,'ZC Curve'!$B$8:$B$107,'ZC Curve'!R$8:R$107,,0))^(1/12)-1</f>
        <v>0</v>
      </c>
      <c r="D1021" s="766">
        <f t="shared" si="513"/>
        <v>1</v>
      </c>
      <c r="E1021" s="685"/>
      <c r="F1021" s="705">
        <v>1005</v>
      </c>
      <c r="G1021" s="756">
        <v>0</v>
      </c>
      <c r="H1021" s="756">
        <v>0</v>
      </c>
      <c r="I1021" s="756">
        <v>0</v>
      </c>
      <c r="J1021" s="756">
        <v>0</v>
      </c>
      <c r="K1021" s="756">
        <v>0</v>
      </c>
      <c r="L1021" s="756">
        <v>0</v>
      </c>
      <c r="M1021" s="756">
        <v>0</v>
      </c>
      <c r="N1021" s="646">
        <f t="shared" si="514"/>
        <v>0</v>
      </c>
      <c r="O1021" s="594"/>
      <c r="P1021" s="705">
        <f t="shared" si="500"/>
        <v>1005</v>
      </c>
      <c r="Q1021" s="756">
        <v>0</v>
      </c>
      <c r="R1021" s="756">
        <v>0</v>
      </c>
      <c r="S1021" s="756">
        <v>0</v>
      </c>
      <c r="T1021" s="756">
        <v>0</v>
      </c>
      <c r="U1021" s="756">
        <v>0</v>
      </c>
      <c r="V1021" s="756">
        <v>0</v>
      </c>
      <c r="W1021" s="756">
        <v>0</v>
      </c>
      <c r="X1021" s="646">
        <f t="shared" si="515"/>
        <v>0</v>
      </c>
      <c r="Y1021" s="594"/>
      <c r="Z1021" s="705">
        <f t="shared" si="501"/>
        <v>1005</v>
      </c>
      <c r="AA1021" s="756">
        <f t="shared" si="525"/>
        <v>0</v>
      </c>
      <c r="AB1021" s="756">
        <f t="shared" si="525"/>
        <v>0</v>
      </c>
      <c r="AC1021" s="756">
        <f t="shared" si="525"/>
        <v>0</v>
      </c>
      <c r="AD1021" s="756">
        <f t="shared" si="523"/>
        <v>0</v>
      </c>
      <c r="AE1021" s="756">
        <f t="shared" si="523"/>
        <v>0</v>
      </c>
      <c r="AF1021" s="756">
        <f t="shared" si="523"/>
        <v>0</v>
      </c>
      <c r="AG1021" s="756">
        <f t="shared" si="523"/>
        <v>0</v>
      </c>
      <c r="AH1021" s="646">
        <f t="shared" si="516"/>
        <v>0</v>
      </c>
      <c r="AI1021" s="594"/>
      <c r="AJ1021" s="705">
        <f t="shared" si="502"/>
        <v>1005</v>
      </c>
      <c r="AK1021" s="756">
        <v>0</v>
      </c>
      <c r="AL1021" s="756">
        <v>0</v>
      </c>
      <c r="AM1021" s="756">
        <v>0</v>
      </c>
      <c r="AN1021" s="756">
        <v>0</v>
      </c>
      <c r="AO1021" s="756">
        <v>0</v>
      </c>
      <c r="AP1021" s="756">
        <v>0</v>
      </c>
      <c r="AQ1021" s="756">
        <v>0</v>
      </c>
      <c r="AR1021" s="646">
        <f t="shared" si="517"/>
        <v>0</v>
      </c>
      <c r="AS1021" s="594"/>
      <c r="AT1021" s="705">
        <f t="shared" si="503"/>
        <v>1005</v>
      </c>
      <c r="AU1021" s="756">
        <v>0</v>
      </c>
      <c r="AV1021" s="756">
        <v>0</v>
      </c>
      <c r="AW1021" s="756">
        <v>0</v>
      </c>
      <c r="AX1021" s="756">
        <v>0</v>
      </c>
      <c r="AY1021" s="756">
        <v>0</v>
      </c>
      <c r="AZ1021" s="767">
        <f t="shared" si="522"/>
        <v>0</v>
      </c>
      <c r="BA1021" s="756">
        <v>0</v>
      </c>
      <c r="BB1021" s="756">
        <v>0</v>
      </c>
      <c r="BC1021" s="756">
        <v>0</v>
      </c>
      <c r="BD1021" s="756">
        <v>0</v>
      </c>
      <c r="BE1021" s="767">
        <f t="shared" si="504"/>
        <v>0</v>
      </c>
      <c r="BF1021" s="646">
        <f t="shared" si="505"/>
        <v>0</v>
      </c>
      <c r="BG1021" s="594"/>
      <c r="BH1021" s="705">
        <f t="shared" si="495"/>
        <v>1005</v>
      </c>
      <c r="BI1021" s="646">
        <f t="shared" si="506"/>
        <v>0</v>
      </c>
      <c r="BJ1021" s="594"/>
      <c r="BK1021" s="705">
        <f t="shared" si="507"/>
        <v>1005</v>
      </c>
      <c r="BL1021" s="756">
        <v>0</v>
      </c>
      <c r="BM1021" s="756">
        <v>0</v>
      </c>
      <c r="BN1021" s="756">
        <v>0</v>
      </c>
      <c r="BO1021" s="756">
        <v>0</v>
      </c>
      <c r="BP1021" s="756">
        <v>0</v>
      </c>
      <c r="BQ1021" s="756">
        <v>0</v>
      </c>
      <c r="BR1021" s="756">
        <v>0</v>
      </c>
      <c r="BS1021" s="646">
        <f t="shared" si="518"/>
        <v>0</v>
      </c>
      <c r="BT1021" s="594"/>
      <c r="BU1021" s="705">
        <f t="shared" si="508"/>
        <v>1005</v>
      </c>
      <c r="BV1021" s="756">
        <v>0</v>
      </c>
      <c r="BW1021" s="756">
        <v>0</v>
      </c>
      <c r="BX1021" s="756">
        <v>0</v>
      </c>
      <c r="BY1021" s="756">
        <v>0</v>
      </c>
      <c r="BZ1021" s="756">
        <v>0</v>
      </c>
      <c r="CA1021" s="756">
        <v>0</v>
      </c>
      <c r="CB1021" s="756">
        <v>0</v>
      </c>
      <c r="CC1021" s="646">
        <f t="shared" si="519"/>
        <v>0</v>
      </c>
      <c r="CD1021" s="594"/>
      <c r="CE1021" s="705">
        <f t="shared" si="496"/>
        <v>1005</v>
      </c>
      <c r="CF1021" s="756">
        <f t="shared" si="526"/>
        <v>0</v>
      </c>
      <c r="CG1021" s="756">
        <f t="shared" si="526"/>
        <v>0</v>
      </c>
      <c r="CH1021" s="756">
        <f t="shared" si="526"/>
        <v>0</v>
      </c>
      <c r="CI1021" s="756">
        <f t="shared" si="524"/>
        <v>0</v>
      </c>
      <c r="CJ1021" s="756">
        <f t="shared" si="524"/>
        <v>0</v>
      </c>
      <c r="CK1021" s="756">
        <f t="shared" si="524"/>
        <v>0</v>
      </c>
      <c r="CL1021" s="756">
        <f t="shared" si="524"/>
        <v>0</v>
      </c>
      <c r="CM1021" s="646">
        <f t="shared" si="520"/>
        <v>0</v>
      </c>
      <c r="CN1021" s="594"/>
      <c r="CO1021" s="705">
        <f t="shared" si="497"/>
        <v>1005</v>
      </c>
      <c r="CP1021" s="756">
        <v>0</v>
      </c>
      <c r="CQ1021" s="756">
        <v>0</v>
      </c>
      <c r="CR1021" s="756">
        <v>0</v>
      </c>
      <c r="CS1021" s="756">
        <v>0</v>
      </c>
      <c r="CT1021" s="756">
        <v>0</v>
      </c>
      <c r="CU1021" s="756">
        <v>0</v>
      </c>
      <c r="CV1021" s="756">
        <v>0</v>
      </c>
      <c r="CW1021" s="646">
        <f t="shared" si="521"/>
        <v>0</v>
      </c>
      <c r="CX1021" s="685"/>
      <c r="CY1021" s="705">
        <f t="shared" si="498"/>
        <v>1005</v>
      </c>
      <c r="CZ1021" s="756">
        <v>0</v>
      </c>
      <c r="DA1021" s="756">
        <v>0</v>
      </c>
      <c r="DB1021" s="756">
        <v>0</v>
      </c>
      <c r="DC1021" s="756">
        <v>0</v>
      </c>
      <c r="DD1021" s="756">
        <v>0</v>
      </c>
      <c r="DE1021" s="767">
        <f t="shared" si="509"/>
        <v>0</v>
      </c>
      <c r="DF1021" s="756">
        <v>0</v>
      </c>
      <c r="DG1021" s="756">
        <v>0</v>
      </c>
      <c r="DH1021" s="756">
        <v>0</v>
      </c>
      <c r="DI1021" s="756">
        <v>0</v>
      </c>
      <c r="DJ1021" s="767">
        <f t="shared" si="510"/>
        <v>0</v>
      </c>
      <c r="DK1021" s="715">
        <f t="shared" si="511"/>
        <v>0</v>
      </c>
      <c r="DL1021" s="685"/>
      <c r="DM1021" s="705">
        <f t="shared" si="499"/>
        <v>1005</v>
      </c>
      <c r="DN1021" s="715">
        <f t="shared" si="512"/>
        <v>0</v>
      </c>
    </row>
    <row r="1022" spans="2:118" x14ac:dyDescent="0.25">
      <c r="B1022" s="705">
        <v>1006</v>
      </c>
      <c r="C1022" s="765">
        <f>(1+_xlfn.XLOOKUP(INT((B1022-1)/12)+1,'ZC Curve'!$B$8:$B$107,'ZC Curve'!R$8:R$107,,0))^(1/12)-1</f>
        <v>0</v>
      </c>
      <c r="D1022" s="766">
        <f t="shared" si="513"/>
        <v>1</v>
      </c>
      <c r="E1022" s="685"/>
      <c r="F1022" s="705">
        <v>1006</v>
      </c>
      <c r="G1022" s="756">
        <v>0</v>
      </c>
      <c r="H1022" s="756">
        <v>0</v>
      </c>
      <c r="I1022" s="756">
        <v>0</v>
      </c>
      <c r="J1022" s="756">
        <v>0</v>
      </c>
      <c r="K1022" s="756">
        <v>0</v>
      </c>
      <c r="L1022" s="756">
        <v>0</v>
      </c>
      <c r="M1022" s="756">
        <v>0</v>
      </c>
      <c r="N1022" s="646">
        <f t="shared" si="514"/>
        <v>0</v>
      </c>
      <c r="O1022" s="594"/>
      <c r="P1022" s="705">
        <f t="shared" si="500"/>
        <v>1006</v>
      </c>
      <c r="Q1022" s="756">
        <v>0</v>
      </c>
      <c r="R1022" s="756">
        <v>0</v>
      </c>
      <c r="S1022" s="756">
        <v>0</v>
      </c>
      <c r="T1022" s="756">
        <v>0</v>
      </c>
      <c r="U1022" s="756">
        <v>0</v>
      </c>
      <c r="V1022" s="756">
        <v>0</v>
      </c>
      <c r="W1022" s="756">
        <v>0</v>
      </c>
      <c r="X1022" s="646">
        <f t="shared" si="515"/>
        <v>0</v>
      </c>
      <c r="Y1022" s="594"/>
      <c r="Z1022" s="705">
        <f t="shared" si="501"/>
        <v>1006</v>
      </c>
      <c r="AA1022" s="756">
        <f t="shared" si="525"/>
        <v>0</v>
      </c>
      <c r="AB1022" s="756">
        <f t="shared" si="525"/>
        <v>0</v>
      </c>
      <c r="AC1022" s="756">
        <f t="shared" si="525"/>
        <v>0</v>
      </c>
      <c r="AD1022" s="756">
        <f t="shared" si="523"/>
        <v>0</v>
      </c>
      <c r="AE1022" s="756">
        <f t="shared" si="523"/>
        <v>0</v>
      </c>
      <c r="AF1022" s="756">
        <f t="shared" si="523"/>
        <v>0</v>
      </c>
      <c r="AG1022" s="756">
        <f t="shared" si="523"/>
        <v>0</v>
      </c>
      <c r="AH1022" s="646">
        <f t="shared" si="516"/>
        <v>0</v>
      </c>
      <c r="AI1022" s="594"/>
      <c r="AJ1022" s="705">
        <f t="shared" si="502"/>
        <v>1006</v>
      </c>
      <c r="AK1022" s="756">
        <v>0</v>
      </c>
      <c r="AL1022" s="756">
        <v>0</v>
      </c>
      <c r="AM1022" s="756">
        <v>0</v>
      </c>
      <c r="AN1022" s="756">
        <v>0</v>
      </c>
      <c r="AO1022" s="756">
        <v>0</v>
      </c>
      <c r="AP1022" s="756">
        <v>0</v>
      </c>
      <c r="AQ1022" s="756">
        <v>0</v>
      </c>
      <c r="AR1022" s="646">
        <f t="shared" si="517"/>
        <v>0</v>
      </c>
      <c r="AS1022" s="594"/>
      <c r="AT1022" s="705">
        <f t="shared" si="503"/>
        <v>1006</v>
      </c>
      <c r="AU1022" s="756">
        <v>0</v>
      </c>
      <c r="AV1022" s="756">
        <v>0</v>
      </c>
      <c r="AW1022" s="756">
        <v>0</v>
      </c>
      <c r="AX1022" s="756">
        <v>0</v>
      </c>
      <c r="AY1022" s="756">
        <v>0</v>
      </c>
      <c r="AZ1022" s="767">
        <f t="shared" si="522"/>
        <v>0</v>
      </c>
      <c r="BA1022" s="756">
        <v>0</v>
      </c>
      <c r="BB1022" s="756">
        <v>0</v>
      </c>
      <c r="BC1022" s="756">
        <v>0</v>
      </c>
      <c r="BD1022" s="756">
        <v>0</v>
      </c>
      <c r="BE1022" s="767">
        <f t="shared" si="504"/>
        <v>0</v>
      </c>
      <c r="BF1022" s="646">
        <f t="shared" si="505"/>
        <v>0</v>
      </c>
      <c r="BG1022" s="594"/>
      <c r="BH1022" s="705">
        <f t="shared" si="495"/>
        <v>1006</v>
      </c>
      <c r="BI1022" s="646">
        <f t="shared" si="506"/>
        <v>0</v>
      </c>
      <c r="BJ1022" s="594"/>
      <c r="BK1022" s="705">
        <f t="shared" si="507"/>
        <v>1006</v>
      </c>
      <c r="BL1022" s="756">
        <v>0</v>
      </c>
      <c r="BM1022" s="756">
        <v>0</v>
      </c>
      <c r="BN1022" s="756">
        <v>0</v>
      </c>
      <c r="BO1022" s="756">
        <v>0</v>
      </c>
      <c r="BP1022" s="756">
        <v>0</v>
      </c>
      <c r="BQ1022" s="756">
        <v>0</v>
      </c>
      <c r="BR1022" s="756">
        <v>0</v>
      </c>
      <c r="BS1022" s="646">
        <f t="shared" si="518"/>
        <v>0</v>
      </c>
      <c r="BT1022" s="594"/>
      <c r="BU1022" s="705">
        <f t="shared" si="508"/>
        <v>1006</v>
      </c>
      <c r="BV1022" s="756">
        <v>0</v>
      </c>
      <c r="BW1022" s="756">
        <v>0</v>
      </c>
      <c r="BX1022" s="756">
        <v>0</v>
      </c>
      <c r="BY1022" s="756">
        <v>0</v>
      </c>
      <c r="BZ1022" s="756">
        <v>0</v>
      </c>
      <c r="CA1022" s="756">
        <v>0</v>
      </c>
      <c r="CB1022" s="756">
        <v>0</v>
      </c>
      <c r="CC1022" s="646">
        <f t="shared" si="519"/>
        <v>0</v>
      </c>
      <c r="CD1022" s="594"/>
      <c r="CE1022" s="705">
        <f t="shared" si="496"/>
        <v>1006</v>
      </c>
      <c r="CF1022" s="756">
        <f t="shared" si="526"/>
        <v>0</v>
      </c>
      <c r="CG1022" s="756">
        <f t="shared" si="526"/>
        <v>0</v>
      </c>
      <c r="CH1022" s="756">
        <f t="shared" si="526"/>
        <v>0</v>
      </c>
      <c r="CI1022" s="756">
        <f t="shared" si="524"/>
        <v>0</v>
      </c>
      <c r="CJ1022" s="756">
        <f t="shared" si="524"/>
        <v>0</v>
      </c>
      <c r="CK1022" s="756">
        <f t="shared" si="524"/>
        <v>0</v>
      </c>
      <c r="CL1022" s="756">
        <f t="shared" si="524"/>
        <v>0</v>
      </c>
      <c r="CM1022" s="646">
        <f t="shared" si="520"/>
        <v>0</v>
      </c>
      <c r="CN1022" s="594"/>
      <c r="CO1022" s="705">
        <f t="shared" si="497"/>
        <v>1006</v>
      </c>
      <c r="CP1022" s="756">
        <v>0</v>
      </c>
      <c r="CQ1022" s="756">
        <v>0</v>
      </c>
      <c r="CR1022" s="756">
        <v>0</v>
      </c>
      <c r="CS1022" s="756">
        <v>0</v>
      </c>
      <c r="CT1022" s="756">
        <v>0</v>
      </c>
      <c r="CU1022" s="756">
        <v>0</v>
      </c>
      <c r="CV1022" s="756">
        <v>0</v>
      </c>
      <c r="CW1022" s="646">
        <f t="shared" si="521"/>
        <v>0</v>
      </c>
      <c r="CX1022" s="685"/>
      <c r="CY1022" s="705">
        <f t="shared" si="498"/>
        <v>1006</v>
      </c>
      <c r="CZ1022" s="756">
        <v>0</v>
      </c>
      <c r="DA1022" s="756">
        <v>0</v>
      </c>
      <c r="DB1022" s="756">
        <v>0</v>
      </c>
      <c r="DC1022" s="756">
        <v>0</v>
      </c>
      <c r="DD1022" s="756">
        <v>0</v>
      </c>
      <c r="DE1022" s="767">
        <f t="shared" si="509"/>
        <v>0</v>
      </c>
      <c r="DF1022" s="756">
        <v>0</v>
      </c>
      <c r="DG1022" s="756">
        <v>0</v>
      </c>
      <c r="DH1022" s="756">
        <v>0</v>
      </c>
      <c r="DI1022" s="756">
        <v>0</v>
      </c>
      <c r="DJ1022" s="767">
        <f t="shared" si="510"/>
        <v>0</v>
      </c>
      <c r="DK1022" s="715">
        <f t="shared" si="511"/>
        <v>0</v>
      </c>
      <c r="DL1022" s="685"/>
      <c r="DM1022" s="705">
        <f t="shared" si="499"/>
        <v>1006</v>
      </c>
      <c r="DN1022" s="715">
        <f t="shared" si="512"/>
        <v>0</v>
      </c>
    </row>
    <row r="1023" spans="2:118" x14ac:dyDescent="0.25">
      <c r="B1023" s="705">
        <v>1007</v>
      </c>
      <c r="C1023" s="765">
        <f>(1+_xlfn.XLOOKUP(INT((B1023-1)/12)+1,'ZC Curve'!$B$8:$B$107,'ZC Curve'!R$8:R$107,,0))^(1/12)-1</f>
        <v>0</v>
      </c>
      <c r="D1023" s="766">
        <f t="shared" si="513"/>
        <v>1</v>
      </c>
      <c r="E1023" s="685"/>
      <c r="F1023" s="705">
        <v>1007</v>
      </c>
      <c r="G1023" s="756">
        <v>0</v>
      </c>
      <c r="H1023" s="756">
        <v>0</v>
      </c>
      <c r="I1023" s="756">
        <v>0</v>
      </c>
      <c r="J1023" s="756">
        <v>0</v>
      </c>
      <c r="K1023" s="756">
        <v>0</v>
      </c>
      <c r="L1023" s="756">
        <v>0</v>
      </c>
      <c r="M1023" s="756">
        <v>0</v>
      </c>
      <c r="N1023" s="646">
        <f t="shared" si="514"/>
        <v>0</v>
      </c>
      <c r="O1023" s="594"/>
      <c r="P1023" s="705">
        <f t="shared" si="500"/>
        <v>1007</v>
      </c>
      <c r="Q1023" s="756">
        <v>0</v>
      </c>
      <c r="R1023" s="756">
        <v>0</v>
      </c>
      <c r="S1023" s="756">
        <v>0</v>
      </c>
      <c r="T1023" s="756">
        <v>0</v>
      </c>
      <c r="U1023" s="756">
        <v>0</v>
      </c>
      <c r="V1023" s="756">
        <v>0</v>
      </c>
      <c r="W1023" s="756">
        <v>0</v>
      </c>
      <c r="X1023" s="646">
        <f t="shared" si="515"/>
        <v>0</v>
      </c>
      <c r="Y1023" s="594"/>
      <c r="Z1023" s="705">
        <f t="shared" si="501"/>
        <v>1007</v>
      </c>
      <c r="AA1023" s="756">
        <f t="shared" si="525"/>
        <v>0</v>
      </c>
      <c r="AB1023" s="756">
        <f t="shared" si="525"/>
        <v>0</v>
      </c>
      <c r="AC1023" s="756">
        <f t="shared" si="525"/>
        <v>0</v>
      </c>
      <c r="AD1023" s="756">
        <f t="shared" si="523"/>
        <v>0</v>
      </c>
      <c r="AE1023" s="756">
        <f t="shared" si="523"/>
        <v>0</v>
      </c>
      <c r="AF1023" s="756">
        <f t="shared" si="523"/>
        <v>0</v>
      </c>
      <c r="AG1023" s="756">
        <f t="shared" si="523"/>
        <v>0</v>
      </c>
      <c r="AH1023" s="646">
        <f t="shared" si="516"/>
        <v>0</v>
      </c>
      <c r="AI1023" s="594"/>
      <c r="AJ1023" s="705">
        <f t="shared" si="502"/>
        <v>1007</v>
      </c>
      <c r="AK1023" s="756">
        <v>0</v>
      </c>
      <c r="AL1023" s="756">
        <v>0</v>
      </c>
      <c r="AM1023" s="756">
        <v>0</v>
      </c>
      <c r="AN1023" s="756">
        <v>0</v>
      </c>
      <c r="AO1023" s="756">
        <v>0</v>
      </c>
      <c r="AP1023" s="756">
        <v>0</v>
      </c>
      <c r="AQ1023" s="756">
        <v>0</v>
      </c>
      <c r="AR1023" s="646">
        <f t="shared" si="517"/>
        <v>0</v>
      </c>
      <c r="AS1023" s="594"/>
      <c r="AT1023" s="705">
        <f t="shared" si="503"/>
        <v>1007</v>
      </c>
      <c r="AU1023" s="756">
        <v>0</v>
      </c>
      <c r="AV1023" s="756">
        <v>0</v>
      </c>
      <c r="AW1023" s="756">
        <v>0</v>
      </c>
      <c r="AX1023" s="756">
        <v>0</v>
      </c>
      <c r="AY1023" s="756">
        <v>0</v>
      </c>
      <c r="AZ1023" s="767">
        <f t="shared" si="522"/>
        <v>0</v>
      </c>
      <c r="BA1023" s="756">
        <v>0</v>
      </c>
      <c r="BB1023" s="756">
        <v>0</v>
      </c>
      <c r="BC1023" s="756">
        <v>0</v>
      </c>
      <c r="BD1023" s="756">
        <v>0</v>
      </c>
      <c r="BE1023" s="767">
        <f t="shared" si="504"/>
        <v>0</v>
      </c>
      <c r="BF1023" s="646">
        <f t="shared" si="505"/>
        <v>0</v>
      </c>
      <c r="BG1023" s="594"/>
      <c r="BH1023" s="705">
        <f t="shared" si="495"/>
        <v>1007</v>
      </c>
      <c r="BI1023" s="646">
        <f t="shared" si="506"/>
        <v>0</v>
      </c>
      <c r="BJ1023" s="594"/>
      <c r="BK1023" s="705">
        <f t="shared" si="507"/>
        <v>1007</v>
      </c>
      <c r="BL1023" s="756">
        <v>0</v>
      </c>
      <c r="BM1023" s="756">
        <v>0</v>
      </c>
      <c r="BN1023" s="756">
        <v>0</v>
      </c>
      <c r="BO1023" s="756">
        <v>0</v>
      </c>
      <c r="BP1023" s="756">
        <v>0</v>
      </c>
      <c r="BQ1023" s="756">
        <v>0</v>
      </c>
      <c r="BR1023" s="756">
        <v>0</v>
      </c>
      <c r="BS1023" s="646">
        <f t="shared" si="518"/>
        <v>0</v>
      </c>
      <c r="BT1023" s="594"/>
      <c r="BU1023" s="705">
        <f t="shared" si="508"/>
        <v>1007</v>
      </c>
      <c r="BV1023" s="756">
        <v>0</v>
      </c>
      <c r="BW1023" s="756">
        <v>0</v>
      </c>
      <c r="BX1023" s="756">
        <v>0</v>
      </c>
      <c r="BY1023" s="756">
        <v>0</v>
      </c>
      <c r="BZ1023" s="756">
        <v>0</v>
      </c>
      <c r="CA1023" s="756">
        <v>0</v>
      </c>
      <c r="CB1023" s="756">
        <v>0</v>
      </c>
      <c r="CC1023" s="646">
        <f t="shared" si="519"/>
        <v>0</v>
      </c>
      <c r="CD1023" s="594"/>
      <c r="CE1023" s="705">
        <f t="shared" si="496"/>
        <v>1007</v>
      </c>
      <c r="CF1023" s="756">
        <f t="shared" si="526"/>
        <v>0</v>
      </c>
      <c r="CG1023" s="756">
        <f t="shared" si="526"/>
        <v>0</v>
      </c>
      <c r="CH1023" s="756">
        <f t="shared" si="526"/>
        <v>0</v>
      </c>
      <c r="CI1023" s="756">
        <f t="shared" si="524"/>
        <v>0</v>
      </c>
      <c r="CJ1023" s="756">
        <f t="shared" si="524"/>
        <v>0</v>
      </c>
      <c r="CK1023" s="756">
        <f t="shared" si="524"/>
        <v>0</v>
      </c>
      <c r="CL1023" s="756">
        <f t="shared" si="524"/>
        <v>0</v>
      </c>
      <c r="CM1023" s="646">
        <f t="shared" si="520"/>
        <v>0</v>
      </c>
      <c r="CN1023" s="594"/>
      <c r="CO1023" s="705">
        <f t="shared" si="497"/>
        <v>1007</v>
      </c>
      <c r="CP1023" s="756">
        <v>0</v>
      </c>
      <c r="CQ1023" s="756">
        <v>0</v>
      </c>
      <c r="CR1023" s="756">
        <v>0</v>
      </c>
      <c r="CS1023" s="756">
        <v>0</v>
      </c>
      <c r="CT1023" s="756">
        <v>0</v>
      </c>
      <c r="CU1023" s="756">
        <v>0</v>
      </c>
      <c r="CV1023" s="756">
        <v>0</v>
      </c>
      <c r="CW1023" s="646">
        <f t="shared" si="521"/>
        <v>0</v>
      </c>
      <c r="CX1023" s="685"/>
      <c r="CY1023" s="705">
        <f t="shared" si="498"/>
        <v>1007</v>
      </c>
      <c r="CZ1023" s="756">
        <v>0</v>
      </c>
      <c r="DA1023" s="756">
        <v>0</v>
      </c>
      <c r="DB1023" s="756">
        <v>0</v>
      </c>
      <c r="DC1023" s="756">
        <v>0</v>
      </c>
      <c r="DD1023" s="756">
        <v>0</v>
      </c>
      <c r="DE1023" s="767">
        <f t="shared" si="509"/>
        <v>0</v>
      </c>
      <c r="DF1023" s="756">
        <v>0</v>
      </c>
      <c r="DG1023" s="756">
        <v>0</v>
      </c>
      <c r="DH1023" s="756">
        <v>0</v>
      </c>
      <c r="DI1023" s="756">
        <v>0</v>
      </c>
      <c r="DJ1023" s="767">
        <f t="shared" si="510"/>
        <v>0</v>
      </c>
      <c r="DK1023" s="715">
        <f t="shared" si="511"/>
        <v>0</v>
      </c>
      <c r="DL1023" s="685"/>
      <c r="DM1023" s="705">
        <f t="shared" si="499"/>
        <v>1007</v>
      </c>
      <c r="DN1023" s="715">
        <f t="shared" si="512"/>
        <v>0</v>
      </c>
    </row>
    <row r="1024" spans="2:118" x14ac:dyDescent="0.25">
      <c r="B1024" s="705">
        <v>1008</v>
      </c>
      <c r="C1024" s="765">
        <f>(1+_xlfn.XLOOKUP(INT((B1024-1)/12)+1,'ZC Curve'!$B$8:$B$107,'ZC Curve'!R$8:R$107,,0))^(1/12)-1</f>
        <v>0</v>
      </c>
      <c r="D1024" s="766">
        <f t="shared" si="513"/>
        <v>1</v>
      </c>
      <c r="E1024" s="685"/>
      <c r="F1024" s="705">
        <v>1008</v>
      </c>
      <c r="G1024" s="756">
        <v>0</v>
      </c>
      <c r="H1024" s="756">
        <v>0</v>
      </c>
      <c r="I1024" s="756">
        <v>0</v>
      </c>
      <c r="J1024" s="756">
        <v>0</v>
      </c>
      <c r="K1024" s="756">
        <v>0</v>
      </c>
      <c r="L1024" s="756">
        <v>0</v>
      </c>
      <c r="M1024" s="756">
        <v>0</v>
      </c>
      <c r="N1024" s="646">
        <f t="shared" si="514"/>
        <v>0</v>
      </c>
      <c r="O1024" s="594"/>
      <c r="P1024" s="705">
        <f t="shared" si="500"/>
        <v>1008</v>
      </c>
      <c r="Q1024" s="756">
        <v>0</v>
      </c>
      <c r="R1024" s="756">
        <v>0</v>
      </c>
      <c r="S1024" s="756">
        <v>0</v>
      </c>
      <c r="T1024" s="756">
        <v>0</v>
      </c>
      <c r="U1024" s="756">
        <v>0</v>
      </c>
      <c r="V1024" s="756">
        <v>0</v>
      </c>
      <c r="W1024" s="756">
        <v>0</v>
      </c>
      <c r="X1024" s="646">
        <f t="shared" si="515"/>
        <v>0</v>
      </c>
      <c r="Y1024" s="594"/>
      <c r="Z1024" s="705">
        <f t="shared" si="501"/>
        <v>1008</v>
      </c>
      <c r="AA1024" s="756">
        <f t="shared" si="525"/>
        <v>0</v>
      </c>
      <c r="AB1024" s="756">
        <f t="shared" si="525"/>
        <v>0</v>
      </c>
      <c r="AC1024" s="756">
        <f t="shared" si="525"/>
        <v>0</v>
      </c>
      <c r="AD1024" s="756">
        <f t="shared" si="523"/>
        <v>0</v>
      </c>
      <c r="AE1024" s="756">
        <f t="shared" si="523"/>
        <v>0</v>
      </c>
      <c r="AF1024" s="756">
        <f t="shared" si="523"/>
        <v>0</v>
      </c>
      <c r="AG1024" s="756">
        <f t="shared" si="523"/>
        <v>0</v>
      </c>
      <c r="AH1024" s="646">
        <f t="shared" si="516"/>
        <v>0</v>
      </c>
      <c r="AI1024" s="594"/>
      <c r="AJ1024" s="705">
        <f t="shared" si="502"/>
        <v>1008</v>
      </c>
      <c r="AK1024" s="756">
        <v>0</v>
      </c>
      <c r="AL1024" s="756">
        <v>0</v>
      </c>
      <c r="AM1024" s="756">
        <v>0</v>
      </c>
      <c r="AN1024" s="756">
        <v>0</v>
      </c>
      <c r="AO1024" s="756">
        <v>0</v>
      </c>
      <c r="AP1024" s="756">
        <v>0</v>
      </c>
      <c r="AQ1024" s="756">
        <v>0</v>
      </c>
      <c r="AR1024" s="646">
        <f t="shared" si="517"/>
        <v>0</v>
      </c>
      <c r="AS1024" s="594"/>
      <c r="AT1024" s="705">
        <f t="shared" si="503"/>
        <v>1008</v>
      </c>
      <c r="AU1024" s="756">
        <v>0</v>
      </c>
      <c r="AV1024" s="756">
        <v>0</v>
      </c>
      <c r="AW1024" s="756">
        <v>0</v>
      </c>
      <c r="AX1024" s="756">
        <v>0</v>
      </c>
      <c r="AY1024" s="756">
        <v>0</v>
      </c>
      <c r="AZ1024" s="767">
        <f t="shared" si="522"/>
        <v>0</v>
      </c>
      <c r="BA1024" s="756">
        <v>0</v>
      </c>
      <c r="BB1024" s="756">
        <v>0</v>
      </c>
      <c r="BC1024" s="756">
        <v>0</v>
      </c>
      <c r="BD1024" s="756">
        <v>0</v>
      </c>
      <c r="BE1024" s="767">
        <f t="shared" si="504"/>
        <v>0</v>
      </c>
      <c r="BF1024" s="646">
        <f t="shared" si="505"/>
        <v>0</v>
      </c>
      <c r="BG1024" s="594"/>
      <c r="BH1024" s="705">
        <f t="shared" si="495"/>
        <v>1008</v>
      </c>
      <c r="BI1024" s="646">
        <f t="shared" si="506"/>
        <v>0</v>
      </c>
      <c r="BJ1024" s="594"/>
      <c r="BK1024" s="705">
        <f t="shared" si="507"/>
        <v>1008</v>
      </c>
      <c r="BL1024" s="756">
        <v>0</v>
      </c>
      <c r="BM1024" s="756">
        <v>0</v>
      </c>
      <c r="BN1024" s="756">
        <v>0</v>
      </c>
      <c r="BO1024" s="756">
        <v>0</v>
      </c>
      <c r="BP1024" s="756">
        <v>0</v>
      </c>
      <c r="BQ1024" s="756">
        <v>0</v>
      </c>
      <c r="BR1024" s="756">
        <v>0</v>
      </c>
      <c r="BS1024" s="646">
        <f t="shared" si="518"/>
        <v>0</v>
      </c>
      <c r="BT1024" s="594"/>
      <c r="BU1024" s="705">
        <f t="shared" si="508"/>
        <v>1008</v>
      </c>
      <c r="BV1024" s="756">
        <v>0</v>
      </c>
      <c r="BW1024" s="756">
        <v>0</v>
      </c>
      <c r="BX1024" s="756">
        <v>0</v>
      </c>
      <c r="BY1024" s="756">
        <v>0</v>
      </c>
      <c r="BZ1024" s="756">
        <v>0</v>
      </c>
      <c r="CA1024" s="756">
        <v>0</v>
      </c>
      <c r="CB1024" s="756">
        <v>0</v>
      </c>
      <c r="CC1024" s="646">
        <f t="shared" si="519"/>
        <v>0</v>
      </c>
      <c r="CD1024" s="594"/>
      <c r="CE1024" s="705">
        <f t="shared" si="496"/>
        <v>1008</v>
      </c>
      <c r="CF1024" s="756">
        <f t="shared" si="526"/>
        <v>0</v>
      </c>
      <c r="CG1024" s="756">
        <f t="shared" si="526"/>
        <v>0</v>
      </c>
      <c r="CH1024" s="756">
        <f t="shared" si="526"/>
        <v>0</v>
      </c>
      <c r="CI1024" s="756">
        <f t="shared" si="524"/>
        <v>0</v>
      </c>
      <c r="CJ1024" s="756">
        <f t="shared" si="524"/>
        <v>0</v>
      </c>
      <c r="CK1024" s="756">
        <f t="shared" si="524"/>
        <v>0</v>
      </c>
      <c r="CL1024" s="756">
        <f t="shared" si="524"/>
        <v>0</v>
      </c>
      <c r="CM1024" s="646">
        <f t="shared" si="520"/>
        <v>0</v>
      </c>
      <c r="CN1024" s="594"/>
      <c r="CO1024" s="705">
        <f t="shared" si="497"/>
        <v>1008</v>
      </c>
      <c r="CP1024" s="756">
        <v>0</v>
      </c>
      <c r="CQ1024" s="756">
        <v>0</v>
      </c>
      <c r="CR1024" s="756">
        <v>0</v>
      </c>
      <c r="CS1024" s="756">
        <v>0</v>
      </c>
      <c r="CT1024" s="756">
        <v>0</v>
      </c>
      <c r="CU1024" s="756">
        <v>0</v>
      </c>
      <c r="CV1024" s="756">
        <v>0</v>
      </c>
      <c r="CW1024" s="646">
        <f t="shared" si="521"/>
        <v>0</v>
      </c>
      <c r="CX1024" s="685"/>
      <c r="CY1024" s="705">
        <f t="shared" si="498"/>
        <v>1008</v>
      </c>
      <c r="CZ1024" s="756">
        <v>0</v>
      </c>
      <c r="DA1024" s="756">
        <v>0</v>
      </c>
      <c r="DB1024" s="756">
        <v>0</v>
      </c>
      <c r="DC1024" s="756">
        <v>0</v>
      </c>
      <c r="DD1024" s="756">
        <v>0</v>
      </c>
      <c r="DE1024" s="767">
        <f t="shared" si="509"/>
        <v>0</v>
      </c>
      <c r="DF1024" s="756">
        <v>0</v>
      </c>
      <c r="DG1024" s="756">
        <v>0</v>
      </c>
      <c r="DH1024" s="756">
        <v>0</v>
      </c>
      <c r="DI1024" s="756">
        <v>0</v>
      </c>
      <c r="DJ1024" s="767">
        <f t="shared" si="510"/>
        <v>0</v>
      </c>
      <c r="DK1024" s="715">
        <f t="shared" si="511"/>
        <v>0</v>
      </c>
      <c r="DL1024" s="685"/>
      <c r="DM1024" s="705">
        <f t="shared" si="499"/>
        <v>1008</v>
      </c>
      <c r="DN1024" s="715">
        <f t="shared" si="512"/>
        <v>0</v>
      </c>
    </row>
    <row r="1025" spans="2:118" x14ac:dyDescent="0.25">
      <c r="B1025" s="705">
        <v>1009</v>
      </c>
      <c r="C1025" s="765">
        <f>(1+_xlfn.XLOOKUP(INT((B1025-1)/12)+1,'ZC Curve'!$B$8:$B$107,'ZC Curve'!R$8:R$107,,0))^(1/12)-1</f>
        <v>0</v>
      </c>
      <c r="D1025" s="766">
        <f t="shared" si="513"/>
        <v>1</v>
      </c>
      <c r="E1025" s="685"/>
      <c r="F1025" s="705">
        <v>1009</v>
      </c>
      <c r="G1025" s="756">
        <v>0</v>
      </c>
      <c r="H1025" s="756">
        <v>0</v>
      </c>
      <c r="I1025" s="756">
        <v>0</v>
      </c>
      <c r="J1025" s="756">
        <v>0</v>
      </c>
      <c r="K1025" s="756">
        <v>0</v>
      </c>
      <c r="L1025" s="756">
        <v>0</v>
      </c>
      <c r="M1025" s="756">
        <v>0</v>
      </c>
      <c r="N1025" s="646">
        <f t="shared" si="514"/>
        <v>0</v>
      </c>
      <c r="O1025" s="594"/>
      <c r="P1025" s="705">
        <f t="shared" si="500"/>
        <v>1009</v>
      </c>
      <c r="Q1025" s="756">
        <v>0</v>
      </c>
      <c r="R1025" s="756">
        <v>0</v>
      </c>
      <c r="S1025" s="756">
        <v>0</v>
      </c>
      <c r="T1025" s="756">
        <v>0</v>
      </c>
      <c r="U1025" s="756">
        <v>0</v>
      </c>
      <c r="V1025" s="756">
        <v>0</v>
      </c>
      <c r="W1025" s="756">
        <v>0</v>
      </c>
      <c r="X1025" s="646">
        <f t="shared" si="515"/>
        <v>0</v>
      </c>
      <c r="Y1025" s="594"/>
      <c r="Z1025" s="705">
        <f t="shared" si="501"/>
        <v>1009</v>
      </c>
      <c r="AA1025" s="756">
        <f t="shared" si="525"/>
        <v>0</v>
      </c>
      <c r="AB1025" s="756">
        <f t="shared" si="525"/>
        <v>0</v>
      </c>
      <c r="AC1025" s="756">
        <f t="shared" si="525"/>
        <v>0</v>
      </c>
      <c r="AD1025" s="756">
        <f t="shared" si="523"/>
        <v>0</v>
      </c>
      <c r="AE1025" s="756">
        <f t="shared" si="523"/>
        <v>0</v>
      </c>
      <c r="AF1025" s="756">
        <f t="shared" si="523"/>
        <v>0</v>
      </c>
      <c r="AG1025" s="756">
        <f t="shared" si="523"/>
        <v>0</v>
      </c>
      <c r="AH1025" s="646">
        <f t="shared" si="516"/>
        <v>0</v>
      </c>
      <c r="AI1025" s="594"/>
      <c r="AJ1025" s="705">
        <f t="shared" si="502"/>
        <v>1009</v>
      </c>
      <c r="AK1025" s="756">
        <v>0</v>
      </c>
      <c r="AL1025" s="756">
        <v>0</v>
      </c>
      <c r="AM1025" s="756">
        <v>0</v>
      </c>
      <c r="AN1025" s="756">
        <v>0</v>
      </c>
      <c r="AO1025" s="756">
        <v>0</v>
      </c>
      <c r="AP1025" s="756">
        <v>0</v>
      </c>
      <c r="AQ1025" s="756">
        <v>0</v>
      </c>
      <c r="AR1025" s="646">
        <f t="shared" si="517"/>
        <v>0</v>
      </c>
      <c r="AS1025" s="594"/>
      <c r="AT1025" s="705">
        <f t="shared" si="503"/>
        <v>1009</v>
      </c>
      <c r="AU1025" s="756">
        <v>0</v>
      </c>
      <c r="AV1025" s="756">
        <v>0</v>
      </c>
      <c r="AW1025" s="756">
        <v>0</v>
      </c>
      <c r="AX1025" s="756">
        <v>0</v>
      </c>
      <c r="AY1025" s="756">
        <v>0</v>
      </c>
      <c r="AZ1025" s="767">
        <f t="shared" si="522"/>
        <v>0</v>
      </c>
      <c r="BA1025" s="756">
        <v>0</v>
      </c>
      <c r="BB1025" s="756">
        <v>0</v>
      </c>
      <c r="BC1025" s="756">
        <v>0</v>
      </c>
      <c r="BD1025" s="756">
        <v>0</v>
      </c>
      <c r="BE1025" s="767">
        <f t="shared" si="504"/>
        <v>0</v>
      </c>
      <c r="BF1025" s="646">
        <f t="shared" si="505"/>
        <v>0</v>
      </c>
      <c r="BG1025" s="594"/>
      <c r="BH1025" s="705">
        <f t="shared" si="495"/>
        <v>1009</v>
      </c>
      <c r="BI1025" s="646">
        <f t="shared" si="506"/>
        <v>0</v>
      </c>
      <c r="BJ1025" s="594"/>
      <c r="BK1025" s="705">
        <f t="shared" si="507"/>
        <v>1009</v>
      </c>
      <c r="BL1025" s="756">
        <v>0</v>
      </c>
      <c r="BM1025" s="756">
        <v>0</v>
      </c>
      <c r="BN1025" s="756">
        <v>0</v>
      </c>
      <c r="BO1025" s="756">
        <v>0</v>
      </c>
      <c r="BP1025" s="756">
        <v>0</v>
      </c>
      <c r="BQ1025" s="756">
        <v>0</v>
      </c>
      <c r="BR1025" s="756">
        <v>0</v>
      </c>
      <c r="BS1025" s="646">
        <f t="shared" si="518"/>
        <v>0</v>
      </c>
      <c r="BT1025" s="594"/>
      <c r="BU1025" s="705">
        <f t="shared" si="508"/>
        <v>1009</v>
      </c>
      <c r="BV1025" s="756">
        <v>0</v>
      </c>
      <c r="BW1025" s="756">
        <v>0</v>
      </c>
      <c r="BX1025" s="756">
        <v>0</v>
      </c>
      <c r="BY1025" s="756">
        <v>0</v>
      </c>
      <c r="BZ1025" s="756">
        <v>0</v>
      </c>
      <c r="CA1025" s="756">
        <v>0</v>
      </c>
      <c r="CB1025" s="756">
        <v>0</v>
      </c>
      <c r="CC1025" s="646">
        <f t="shared" si="519"/>
        <v>0</v>
      </c>
      <c r="CD1025" s="594"/>
      <c r="CE1025" s="705">
        <f t="shared" si="496"/>
        <v>1009</v>
      </c>
      <c r="CF1025" s="756">
        <f t="shared" si="526"/>
        <v>0</v>
      </c>
      <c r="CG1025" s="756">
        <f t="shared" si="526"/>
        <v>0</v>
      </c>
      <c r="CH1025" s="756">
        <f t="shared" si="526"/>
        <v>0</v>
      </c>
      <c r="CI1025" s="756">
        <f t="shared" si="524"/>
        <v>0</v>
      </c>
      <c r="CJ1025" s="756">
        <f t="shared" si="524"/>
        <v>0</v>
      </c>
      <c r="CK1025" s="756">
        <f t="shared" si="524"/>
        <v>0</v>
      </c>
      <c r="CL1025" s="756">
        <f t="shared" si="524"/>
        <v>0</v>
      </c>
      <c r="CM1025" s="646">
        <f t="shared" si="520"/>
        <v>0</v>
      </c>
      <c r="CN1025" s="594"/>
      <c r="CO1025" s="705">
        <f t="shared" si="497"/>
        <v>1009</v>
      </c>
      <c r="CP1025" s="756">
        <v>0</v>
      </c>
      <c r="CQ1025" s="756">
        <v>0</v>
      </c>
      <c r="CR1025" s="756">
        <v>0</v>
      </c>
      <c r="CS1025" s="756">
        <v>0</v>
      </c>
      <c r="CT1025" s="756">
        <v>0</v>
      </c>
      <c r="CU1025" s="756">
        <v>0</v>
      </c>
      <c r="CV1025" s="756">
        <v>0</v>
      </c>
      <c r="CW1025" s="646">
        <f t="shared" si="521"/>
        <v>0</v>
      </c>
      <c r="CX1025" s="685"/>
      <c r="CY1025" s="705">
        <f t="shared" si="498"/>
        <v>1009</v>
      </c>
      <c r="CZ1025" s="756">
        <v>0</v>
      </c>
      <c r="DA1025" s="756">
        <v>0</v>
      </c>
      <c r="DB1025" s="756">
        <v>0</v>
      </c>
      <c r="DC1025" s="756">
        <v>0</v>
      </c>
      <c r="DD1025" s="756">
        <v>0</v>
      </c>
      <c r="DE1025" s="767">
        <f t="shared" si="509"/>
        <v>0</v>
      </c>
      <c r="DF1025" s="756">
        <v>0</v>
      </c>
      <c r="DG1025" s="756">
        <v>0</v>
      </c>
      <c r="DH1025" s="756">
        <v>0</v>
      </c>
      <c r="DI1025" s="756">
        <v>0</v>
      </c>
      <c r="DJ1025" s="767">
        <f t="shared" si="510"/>
        <v>0</v>
      </c>
      <c r="DK1025" s="715">
        <f t="shared" si="511"/>
        <v>0</v>
      </c>
      <c r="DL1025" s="685"/>
      <c r="DM1025" s="705">
        <f t="shared" si="499"/>
        <v>1009</v>
      </c>
      <c r="DN1025" s="715">
        <f t="shared" si="512"/>
        <v>0</v>
      </c>
    </row>
    <row r="1026" spans="2:118" x14ac:dyDescent="0.25">
      <c r="B1026" s="705">
        <v>1010</v>
      </c>
      <c r="C1026" s="765">
        <f>(1+_xlfn.XLOOKUP(INT((B1026-1)/12)+1,'ZC Curve'!$B$8:$B$107,'ZC Curve'!R$8:R$107,,0))^(1/12)-1</f>
        <v>0</v>
      </c>
      <c r="D1026" s="766">
        <f t="shared" si="513"/>
        <v>1</v>
      </c>
      <c r="E1026" s="685"/>
      <c r="F1026" s="705">
        <v>1010</v>
      </c>
      <c r="G1026" s="756">
        <v>0</v>
      </c>
      <c r="H1026" s="756">
        <v>0</v>
      </c>
      <c r="I1026" s="756">
        <v>0</v>
      </c>
      <c r="J1026" s="756">
        <v>0</v>
      </c>
      <c r="K1026" s="756">
        <v>0</v>
      </c>
      <c r="L1026" s="756">
        <v>0</v>
      </c>
      <c r="M1026" s="756">
        <v>0</v>
      </c>
      <c r="N1026" s="646">
        <f t="shared" si="514"/>
        <v>0</v>
      </c>
      <c r="O1026" s="594"/>
      <c r="P1026" s="705">
        <f t="shared" si="500"/>
        <v>1010</v>
      </c>
      <c r="Q1026" s="756">
        <v>0</v>
      </c>
      <c r="R1026" s="756">
        <v>0</v>
      </c>
      <c r="S1026" s="756">
        <v>0</v>
      </c>
      <c r="T1026" s="756">
        <v>0</v>
      </c>
      <c r="U1026" s="756">
        <v>0</v>
      </c>
      <c r="V1026" s="756">
        <v>0</v>
      </c>
      <c r="W1026" s="756">
        <v>0</v>
      </c>
      <c r="X1026" s="646">
        <f t="shared" si="515"/>
        <v>0</v>
      </c>
      <c r="Y1026" s="594"/>
      <c r="Z1026" s="705">
        <f t="shared" si="501"/>
        <v>1010</v>
      </c>
      <c r="AA1026" s="756">
        <f t="shared" si="525"/>
        <v>0</v>
      </c>
      <c r="AB1026" s="756">
        <f t="shared" si="525"/>
        <v>0</v>
      </c>
      <c r="AC1026" s="756">
        <f t="shared" si="525"/>
        <v>0</v>
      </c>
      <c r="AD1026" s="756">
        <f t="shared" si="523"/>
        <v>0</v>
      </c>
      <c r="AE1026" s="756">
        <f t="shared" si="523"/>
        <v>0</v>
      </c>
      <c r="AF1026" s="756">
        <f t="shared" si="523"/>
        <v>0</v>
      </c>
      <c r="AG1026" s="756">
        <f t="shared" si="523"/>
        <v>0</v>
      </c>
      <c r="AH1026" s="646">
        <f t="shared" si="516"/>
        <v>0</v>
      </c>
      <c r="AI1026" s="594"/>
      <c r="AJ1026" s="705">
        <f t="shared" si="502"/>
        <v>1010</v>
      </c>
      <c r="AK1026" s="756">
        <v>0</v>
      </c>
      <c r="AL1026" s="756">
        <v>0</v>
      </c>
      <c r="AM1026" s="756">
        <v>0</v>
      </c>
      <c r="AN1026" s="756">
        <v>0</v>
      </c>
      <c r="AO1026" s="756">
        <v>0</v>
      </c>
      <c r="AP1026" s="756">
        <v>0</v>
      </c>
      <c r="AQ1026" s="756">
        <v>0</v>
      </c>
      <c r="AR1026" s="646">
        <f t="shared" si="517"/>
        <v>0</v>
      </c>
      <c r="AS1026" s="594"/>
      <c r="AT1026" s="705">
        <f t="shared" si="503"/>
        <v>1010</v>
      </c>
      <c r="AU1026" s="756">
        <v>0</v>
      </c>
      <c r="AV1026" s="756">
        <v>0</v>
      </c>
      <c r="AW1026" s="756">
        <v>0</v>
      </c>
      <c r="AX1026" s="756">
        <v>0</v>
      </c>
      <c r="AY1026" s="756">
        <v>0</v>
      </c>
      <c r="AZ1026" s="767">
        <f t="shared" si="522"/>
        <v>0</v>
      </c>
      <c r="BA1026" s="756">
        <v>0</v>
      </c>
      <c r="BB1026" s="756">
        <v>0</v>
      </c>
      <c r="BC1026" s="756">
        <v>0</v>
      </c>
      <c r="BD1026" s="756">
        <v>0</v>
      </c>
      <c r="BE1026" s="767">
        <f t="shared" si="504"/>
        <v>0</v>
      </c>
      <c r="BF1026" s="646">
        <f t="shared" si="505"/>
        <v>0</v>
      </c>
      <c r="BG1026" s="594"/>
      <c r="BH1026" s="705">
        <f t="shared" si="495"/>
        <v>1010</v>
      </c>
      <c r="BI1026" s="646">
        <f t="shared" si="506"/>
        <v>0</v>
      </c>
      <c r="BJ1026" s="594"/>
      <c r="BK1026" s="705">
        <f t="shared" si="507"/>
        <v>1010</v>
      </c>
      <c r="BL1026" s="756">
        <v>0</v>
      </c>
      <c r="BM1026" s="756">
        <v>0</v>
      </c>
      <c r="BN1026" s="756">
        <v>0</v>
      </c>
      <c r="BO1026" s="756">
        <v>0</v>
      </c>
      <c r="BP1026" s="756">
        <v>0</v>
      </c>
      <c r="BQ1026" s="756">
        <v>0</v>
      </c>
      <c r="BR1026" s="756">
        <v>0</v>
      </c>
      <c r="BS1026" s="646">
        <f t="shared" si="518"/>
        <v>0</v>
      </c>
      <c r="BT1026" s="594"/>
      <c r="BU1026" s="705">
        <f t="shared" si="508"/>
        <v>1010</v>
      </c>
      <c r="BV1026" s="756">
        <v>0</v>
      </c>
      <c r="BW1026" s="756">
        <v>0</v>
      </c>
      <c r="BX1026" s="756">
        <v>0</v>
      </c>
      <c r="BY1026" s="756">
        <v>0</v>
      </c>
      <c r="BZ1026" s="756">
        <v>0</v>
      </c>
      <c r="CA1026" s="756">
        <v>0</v>
      </c>
      <c r="CB1026" s="756">
        <v>0</v>
      </c>
      <c r="CC1026" s="646">
        <f t="shared" si="519"/>
        <v>0</v>
      </c>
      <c r="CD1026" s="594"/>
      <c r="CE1026" s="705">
        <f t="shared" si="496"/>
        <v>1010</v>
      </c>
      <c r="CF1026" s="756">
        <f t="shared" si="526"/>
        <v>0</v>
      </c>
      <c r="CG1026" s="756">
        <f t="shared" si="526"/>
        <v>0</v>
      </c>
      <c r="CH1026" s="756">
        <f t="shared" si="526"/>
        <v>0</v>
      </c>
      <c r="CI1026" s="756">
        <f t="shared" si="524"/>
        <v>0</v>
      </c>
      <c r="CJ1026" s="756">
        <f t="shared" si="524"/>
        <v>0</v>
      </c>
      <c r="CK1026" s="756">
        <f t="shared" si="524"/>
        <v>0</v>
      </c>
      <c r="CL1026" s="756">
        <f t="shared" si="524"/>
        <v>0</v>
      </c>
      <c r="CM1026" s="646">
        <f t="shared" si="520"/>
        <v>0</v>
      </c>
      <c r="CN1026" s="594"/>
      <c r="CO1026" s="705">
        <f t="shared" si="497"/>
        <v>1010</v>
      </c>
      <c r="CP1026" s="756">
        <v>0</v>
      </c>
      <c r="CQ1026" s="756">
        <v>0</v>
      </c>
      <c r="CR1026" s="756">
        <v>0</v>
      </c>
      <c r="CS1026" s="756">
        <v>0</v>
      </c>
      <c r="CT1026" s="756">
        <v>0</v>
      </c>
      <c r="CU1026" s="756">
        <v>0</v>
      </c>
      <c r="CV1026" s="756">
        <v>0</v>
      </c>
      <c r="CW1026" s="646">
        <f t="shared" si="521"/>
        <v>0</v>
      </c>
      <c r="CX1026" s="685"/>
      <c r="CY1026" s="705">
        <f t="shared" si="498"/>
        <v>1010</v>
      </c>
      <c r="CZ1026" s="756">
        <v>0</v>
      </c>
      <c r="DA1026" s="756">
        <v>0</v>
      </c>
      <c r="DB1026" s="756">
        <v>0</v>
      </c>
      <c r="DC1026" s="756">
        <v>0</v>
      </c>
      <c r="DD1026" s="756">
        <v>0</v>
      </c>
      <c r="DE1026" s="767">
        <f t="shared" si="509"/>
        <v>0</v>
      </c>
      <c r="DF1026" s="756">
        <v>0</v>
      </c>
      <c r="DG1026" s="756">
        <v>0</v>
      </c>
      <c r="DH1026" s="756">
        <v>0</v>
      </c>
      <c r="DI1026" s="756">
        <v>0</v>
      </c>
      <c r="DJ1026" s="767">
        <f t="shared" si="510"/>
        <v>0</v>
      </c>
      <c r="DK1026" s="715">
        <f t="shared" si="511"/>
        <v>0</v>
      </c>
      <c r="DL1026" s="685"/>
      <c r="DM1026" s="705">
        <f t="shared" si="499"/>
        <v>1010</v>
      </c>
      <c r="DN1026" s="715">
        <f t="shared" si="512"/>
        <v>0</v>
      </c>
    </row>
    <row r="1027" spans="2:118" x14ac:dyDescent="0.25">
      <c r="B1027" s="705">
        <v>1011</v>
      </c>
      <c r="C1027" s="765">
        <f>(1+_xlfn.XLOOKUP(INT((B1027-1)/12)+1,'ZC Curve'!$B$8:$B$107,'ZC Curve'!R$8:R$107,,0))^(1/12)-1</f>
        <v>0</v>
      </c>
      <c r="D1027" s="766">
        <f t="shared" si="513"/>
        <v>1</v>
      </c>
      <c r="E1027" s="685"/>
      <c r="F1027" s="705">
        <v>1011</v>
      </c>
      <c r="G1027" s="756">
        <v>0</v>
      </c>
      <c r="H1027" s="756">
        <v>0</v>
      </c>
      <c r="I1027" s="756">
        <v>0</v>
      </c>
      <c r="J1027" s="756">
        <v>0</v>
      </c>
      <c r="K1027" s="756">
        <v>0</v>
      </c>
      <c r="L1027" s="756">
        <v>0</v>
      </c>
      <c r="M1027" s="756">
        <v>0</v>
      </c>
      <c r="N1027" s="646">
        <f t="shared" si="514"/>
        <v>0</v>
      </c>
      <c r="O1027" s="594"/>
      <c r="P1027" s="705">
        <f t="shared" si="500"/>
        <v>1011</v>
      </c>
      <c r="Q1027" s="756">
        <v>0</v>
      </c>
      <c r="R1027" s="756">
        <v>0</v>
      </c>
      <c r="S1027" s="756">
        <v>0</v>
      </c>
      <c r="T1027" s="756">
        <v>0</v>
      </c>
      <c r="U1027" s="756">
        <v>0</v>
      </c>
      <c r="V1027" s="756">
        <v>0</v>
      </c>
      <c r="W1027" s="756">
        <v>0</v>
      </c>
      <c r="X1027" s="646">
        <f t="shared" si="515"/>
        <v>0</v>
      </c>
      <c r="Y1027" s="594"/>
      <c r="Z1027" s="705">
        <f t="shared" si="501"/>
        <v>1011</v>
      </c>
      <c r="AA1027" s="756">
        <f t="shared" si="525"/>
        <v>0</v>
      </c>
      <c r="AB1027" s="756">
        <f t="shared" si="525"/>
        <v>0</v>
      </c>
      <c r="AC1027" s="756">
        <f t="shared" si="525"/>
        <v>0</v>
      </c>
      <c r="AD1027" s="756">
        <f t="shared" si="523"/>
        <v>0</v>
      </c>
      <c r="AE1027" s="756">
        <f t="shared" si="523"/>
        <v>0</v>
      </c>
      <c r="AF1027" s="756">
        <f t="shared" si="523"/>
        <v>0</v>
      </c>
      <c r="AG1027" s="756">
        <f t="shared" si="523"/>
        <v>0</v>
      </c>
      <c r="AH1027" s="646">
        <f t="shared" si="516"/>
        <v>0</v>
      </c>
      <c r="AI1027" s="594"/>
      <c r="AJ1027" s="705">
        <f t="shared" si="502"/>
        <v>1011</v>
      </c>
      <c r="AK1027" s="756">
        <v>0</v>
      </c>
      <c r="AL1027" s="756">
        <v>0</v>
      </c>
      <c r="AM1027" s="756">
        <v>0</v>
      </c>
      <c r="AN1027" s="756">
        <v>0</v>
      </c>
      <c r="AO1027" s="756">
        <v>0</v>
      </c>
      <c r="AP1027" s="756">
        <v>0</v>
      </c>
      <c r="AQ1027" s="756">
        <v>0</v>
      </c>
      <c r="AR1027" s="646">
        <f t="shared" si="517"/>
        <v>0</v>
      </c>
      <c r="AS1027" s="594"/>
      <c r="AT1027" s="705">
        <f t="shared" si="503"/>
        <v>1011</v>
      </c>
      <c r="AU1027" s="756">
        <v>0</v>
      </c>
      <c r="AV1027" s="756">
        <v>0</v>
      </c>
      <c r="AW1027" s="756">
        <v>0</v>
      </c>
      <c r="AX1027" s="756">
        <v>0</v>
      </c>
      <c r="AY1027" s="756">
        <v>0</v>
      </c>
      <c r="AZ1027" s="767">
        <f t="shared" si="522"/>
        <v>0</v>
      </c>
      <c r="BA1027" s="756">
        <v>0</v>
      </c>
      <c r="BB1027" s="756">
        <v>0</v>
      </c>
      <c r="BC1027" s="756">
        <v>0</v>
      </c>
      <c r="BD1027" s="756">
        <v>0</v>
      </c>
      <c r="BE1027" s="767">
        <f t="shared" si="504"/>
        <v>0</v>
      </c>
      <c r="BF1027" s="646">
        <f t="shared" si="505"/>
        <v>0</v>
      </c>
      <c r="BG1027" s="594"/>
      <c r="BH1027" s="705">
        <f t="shared" si="495"/>
        <v>1011</v>
      </c>
      <c r="BI1027" s="646">
        <f t="shared" si="506"/>
        <v>0</v>
      </c>
      <c r="BJ1027" s="594"/>
      <c r="BK1027" s="705">
        <f t="shared" si="507"/>
        <v>1011</v>
      </c>
      <c r="BL1027" s="756">
        <v>0</v>
      </c>
      <c r="BM1027" s="756">
        <v>0</v>
      </c>
      <c r="BN1027" s="756">
        <v>0</v>
      </c>
      <c r="BO1027" s="756">
        <v>0</v>
      </c>
      <c r="BP1027" s="756">
        <v>0</v>
      </c>
      <c r="BQ1027" s="756">
        <v>0</v>
      </c>
      <c r="BR1027" s="756">
        <v>0</v>
      </c>
      <c r="BS1027" s="646">
        <f t="shared" si="518"/>
        <v>0</v>
      </c>
      <c r="BT1027" s="594"/>
      <c r="BU1027" s="705">
        <f t="shared" si="508"/>
        <v>1011</v>
      </c>
      <c r="BV1027" s="756">
        <v>0</v>
      </c>
      <c r="BW1027" s="756">
        <v>0</v>
      </c>
      <c r="BX1027" s="756">
        <v>0</v>
      </c>
      <c r="BY1027" s="756">
        <v>0</v>
      </c>
      <c r="BZ1027" s="756">
        <v>0</v>
      </c>
      <c r="CA1027" s="756">
        <v>0</v>
      </c>
      <c r="CB1027" s="756">
        <v>0</v>
      </c>
      <c r="CC1027" s="646">
        <f t="shared" si="519"/>
        <v>0</v>
      </c>
      <c r="CD1027" s="594"/>
      <c r="CE1027" s="705">
        <f t="shared" si="496"/>
        <v>1011</v>
      </c>
      <c r="CF1027" s="756">
        <f t="shared" si="526"/>
        <v>0</v>
      </c>
      <c r="CG1027" s="756">
        <f t="shared" si="526"/>
        <v>0</v>
      </c>
      <c r="CH1027" s="756">
        <f t="shared" si="526"/>
        <v>0</v>
      </c>
      <c r="CI1027" s="756">
        <f t="shared" si="524"/>
        <v>0</v>
      </c>
      <c r="CJ1027" s="756">
        <f t="shared" si="524"/>
        <v>0</v>
      </c>
      <c r="CK1027" s="756">
        <f t="shared" si="524"/>
        <v>0</v>
      </c>
      <c r="CL1027" s="756">
        <f t="shared" si="524"/>
        <v>0</v>
      </c>
      <c r="CM1027" s="646">
        <f t="shared" si="520"/>
        <v>0</v>
      </c>
      <c r="CN1027" s="594"/>
      <c r="CO1027" s="705">
        <f t="shared" si="497"/>
        <v>1011</v>
      </c>
      <c r="CP1027" s="756">
        <v>0</v>
      </c>
      <c r="CQ1027" s="756">
        <v>0</v>
      </c>
      <c r="CR1027" s="756">
        <v>0</v>
      </c>
      <c r="CS1027" s="756">
        <v>0</v>
      </c>
      <c r="CT1027" s="756">
        <v>0</v>
      </c>
      <c r="CU1027" s="756">
        <v>0</v>
      </c>
      <c r="CV1027" s="756">
        <v>0</v>
      </c>
      <c r="CW1027" s="646">
        <f t="shared" si="521"/>
        <v>0</v>
      </c>
      <c r="CX1027" s="685"/>
      <c r="CY1027" s="705">
        <f t="shared" si="498"/>
        <v>1011</v>
      </c>
      <c r="CZ1027" s="756">
        <v>0</v>
      </c>
      <c r="DA1027" s="756">
        <v>0</v>
      </c>
      <c r="DB1027" s="756">
        <v>0</v>
      </c>
      <c r="DC1027" s="756">
        <v>0</v>
      </c>
      <c r="DD1027" s="756">
        <v>0</v>
      </c>
      <c r="DE1027" s="767">
        <f t="shared" si="509"/>
        <v>0</v>
      </c>
      <c r="DF1027" s="756">
        <v>0</v>
      </c>
      <c r="DG1027" s="756">
        <v>0</v>
      </c>
      <c r="DH1027" s="756">
        <v>0</v>
      </c>
      <c r="DI1027" s="756">
        <v>0</v>
      </c>
      <c r="DJ1027" s="767">
        <f t="shared" si="510"/>
        <v>0</v>
      </c>
      <c r="DK1027" s="715">
        <f t="shared" si="511"/>
        <v>0</v>
      </c>
      <c r="DL1027" s="685"/>
      <c r="DM1027" s="705">
        <f t="shared" si="499"/>
        <v>1011</v>
      </c>
      <c r="DN1027" s="715">
        <f t="shared" si="512"/>
        <v>0</v>
      </c>
    </row>
    <row r="1028" spans="2:118" x14ac:dyDescent="0.25">
      <c r="B1028" s="705">
        <v>1012</v>
      </c>
      <c r="C1028" s="765">
        <f>(1+_xlfn.XLOOKUP(INT((B1028-1)/12)+1,'ZC Curve'!$B$8:$B$107,'ZC Curve'!R$8:R$107,,0))^(1/12)-1</f>
        <v>0</v>
      </c>
      <c r="D1028" s="766">
        <f t="shared" si="513"/>
        <v>1</v>
      </c>
      <c r="E1028" s="685"/>
      <c r="F1028" s="705">
        <v>1012</v>
      </c>
      <c r="G1028" s="756">
        <v>0</v>
      </c>
      <c r="H1028" s="756">
        <v>0</v>
      </c>
      <c r="I1028" s="756">
        <v>0</v>
      </c>
      <c r="J1028" s="756">
        <v>0</v>
      </c>
      <c r="K1028" s="756">
        <v>0</v>
      </c>
      <c r="L1028" s="756">
        <v>0</v>
      </c>
      <c r="M1028" s="756">
        <v>0</v>
      </c>
      <c r="N1028" s="646">
        <f t="shared" si="514"/>
        <v>0</v>
      </c>
      <c r="O1028" s="594"/>
      <c r="P1028" s="705">
        <f t="shared" si="500"/>
        <v>1012</v>
      </c>
      <c r="Q1028" s="756">
        <v>0</v>
      </c>
      <c r="R1028" s="756">
        <v>0</v>
      </c>
      <c r="S1028" s="756">
        <v>0</v>
      </c>
      <c r="T1028" s="756">
        <v>0</v>
      </c>
      <c r="U1028" s="756">
        <v>0</v>
      </c>
      <c r="V1028" s="756">
        <v>0</v>
      </c>
      <c r="W1028" s="756">
        <v>0</v>
      </c>
      <c r="X1028" s="646">
        <f t="shared" si="515"/>
        <v>0</v>
      </c>
      <c r="Y1028" s="594"/>
      <c r="Z1028" s="705">
        <f t="shared" si="501"/>
        <v>1012</v>
      </c>
      <c r="AA1028" s="756">
        <f t="shared" si="525"/>
        <v>0</v>
      </c>
      <c r="AB1028" s="756">
        <f t="shared" si="525"/>
        <v>0</v>
      </c>
      <c r="AC1028" s="756">
        <f t="shared" si="525"/>
        <v>0</v>
      </c>
      <c r="AD1028" s="756">
        <f t="shared" si="523"/>
        <v>0</v>
      </c>
      <c r="AE1028" s="756">
        <f t="shared" si="523"/>
        <v>0</v>
      </c>
      <c r="AF1028" s="756">
        <f t="shared" si="523"/>
        <v>0</v>
      </c>
      <c r="AG1028" s="756">
        <f t="shared" si="523"/>
        <v>0</v>
      </c>
      <c r="AH1028" s="646">
        <f t="shared" si="516"/>
        <v>0</v>
      </c>
      <c r="AI1028" s="594"/>
      <c r="AJ1028" s="705">
        <f t="shared" si="502"/>
        <v>1012</v>
      </c>
      <c r="AK1028" s="756">
        <v>0</v>
      </c>
      <c r="AL1028" s="756">
        <v>0</v>
      </c>
      <c r="AM1028" s="756">
        <v>0</v>
      </c>
      <c r="AN1028" s="756">
        <v>0</v>
      </c>
      <c r="AO1028" s="756">
        <v>0</v>
      </c>
      <c r="AP1028" s="756">
        <v>0</v>
      </c>
      <c r="AQ1028" s="756">
        <v>0</v>
      </c>
      <c r="AR1028" s="646">
        <f t="shared" si="517"/>
        <v>0</v>
      </c>
      <c r="AS1028" s="594"/>
      <c r="AT1028" s="705">
        <f t="shared" si="503"/>
        <v>1012</v>
      </c>
      <c r="AU1028" s="756">
        <v>0</v>
      </c>
      <c r="AV1028" s="756">
        <v>0</v>
      </c>
      <c r="AW1028" s="756">
        <v>0</v>
      </c>
      <c r="AX1028" s="756">
        <v>0</v>
      </c>
      <c r="AY1028" s="756">
        <v>0</v>
      </c>
      <c r="AZ1028" s="767">
        <f t="shared" si="522"/>
        <v>0</v>
      </c>
      <c r="BA1028" s="756">
        <v>0</v>
      </c>
      <c r="BB1028" s="756">
        <v>0</v>
      </c>
      <c r="BC1028" s="756">
        <v>0</v>
      </c>
      <c r="BD1028" s="756">
        <v>0</v>
      </c>
      <c r="BE1028" s="767">
        <f t="shared" si="504"/>
        <v>0</v>
      </c>
      <c r="BF1028" s="646">
        <f t="shared" si="505"/>
        <v>0</v>
      </c>
      <c r="BG1028" s="594"/>
      <c r="BH1028" s="705">
        <f t="shared" si="495"/>
        <v>1012</v>
      </c>
      <c r="BI1028" s="646">
        <f t="shared" si="506"/>
        <v>0</v>
      </c>
      <c r="BJ1028" s="594"/>
      <c r="BK1028" s="705">
        <f t="shared" si="507"/>
        <v>1012</v>
      </c>
      <c r="BL1028" s="756">
        <v>0</v>
      </c>
      <c r="BM1028" s="756">
        <v>0</v>
      </c>
      <c r="BN1028" s="756">
        <v>0</v>
      </c>
      <c r="BO1028" s="756">
        <v>0</v>
      </c>
      <c r="BP1028" s="756">
        <v>0</v>
      </c>
      <c r="BQ1028" s="756">
        <v>0</v>
      </c>
      <c r="BR1028" s="756">
        <v>0</v>
      </c>
      <c r="BS1028" s="646">
        <f t="shared" si="518"/>
        <v>0</v>
      </c>
      <c r="BT1028" s="594"/>
      <c r="BU1028" s="705">
        <f t="shared" si="508"/>
        <v>1012</v>
      </c>
      <c r="BV1028" s="756">
        <v>0</v>
      </c>
      <c r="BW1028" s="756">
        <v>0</v>
      </c>
      <c r="BX1028" s="756">
        <v>0</v>
      </c>
      <c r="BY1028" s="756">
        <v>0</v>
      </c>
      <c r="BZ1028" s="756">
        <v>0</v>
      </c>
      <c r="CA1028" s="756">
        <v>0</v>
      </c>
      <c r="CB1028" s="756">
        <v>0</v>
      </c>
      <c r="CC1028" s="646">
        <f t="shared" si="519"/>
        <v>0</v>
      </c>
      <c r="CD1028" s="594"/>
      <c r="CE1028" s="705">
        <f t="shared" si="496"/>
        <v>1012</v>
      </c>
      <c r="CF1028" s="756">
        <f t="shared" si="526"/>
        <v>0</v>
      </c>
      <c r="CG1028" s="756">
        <f t="shared" si="526"/>
        <v>0</v>
      </c>
      <c r="CH1028" s="756">
        <f t="shared" si="526"/>
        <v>0</v>
      </c>
      <c r="CI1028" s="756">
        <f t="shared" si="524"/>
        <v>0</v>
      </c>
      <c r="CJ1028" s="756">
        <f t="shared" si="524"/>
        <v>0</v>
      </c>
      <c r="CK1028" s="756">
        <f t="shared" si="524"/>
        <v>0</v>
      </c>
      <c r="CL1028" s="756">
        <f t="shared" si="524"/>
        <v>0</v>
      </c>
      <c r="CM1028" s="646">
        <f t="shared" si="520"/>
        <v>0</v>
      </c>
      <c r="CN1028" s="594"/>
      <c r="CO1028" s="705">
        <f t="shared" si="497"/>
        <v>1012</v>
      </c>
      <c r="CP1028" s="756">
        <v>0</v>
      </c>
      <c r="CQ1028" s="756">
        <v>0</v>
      </c>
      <c r="CR1028" s="756">
        <v>0</v>
      </c>
      <c r="CS1028" s="756">
        <v>0</v>
      </c>
      <c r="CT1028" s="756">
        <v>0</v>
      </c>
      <c r="CU1028" s="756">
        <v>0</v>
      </c>
      <c r="CV1028" s="756">
        <v>0</v>
      </c>
      <c r="CW1028" s="646">
        <f t="shared" si="521"/>
        <v>0</v>
      </c>
      <c r="CX1028" s="685"/>
      <c r="CY1028" s="705">
        <f t="shared" si="498"/>
        <v>1012</v>
      </c>
      <c r="CZ1028" s="756">
        <v>0</v>
      </c>
      <c r="DA1028" s="756">
        <v>0</v>
      </c>
      <c r="DB1028" s="756">
        <v>0</v>
      </c>
      <c r="DC1028" s="756">
        <v>0</v>
      </c>
      <c r="DD1028" s="756">
        <v>0</v>
      </c>
      <c r="DE1028" s="767">
        <f t="shared" si="509"/>
        <v>0</v>
      </c>
      <c r="DF1028" s="756">
        <v>0</v>
      </c>
      <c r="DG1028" s="756">
        <v>0</v>
      </c>
      <c r="DH1028" s="756">
        <v>0</v>
      </c>
      <c r="DI1028" s="756">
        <v>0</v>
      </c>
      <c r="DJ1028" s="767">
        <f t="shared" si="510"/>
        <v>0</v>
      </c>
      <c r="DK1028" s="715">
        <f t="shared" si="511"/>
        <v>0</v>
      </c>
      <c r="DL1028" s="685"/>
      <c r="DM1028" s="705">
        <f t="shared" si="499"/>
        <v>1012</v>
      </c>
      <c r="DN1028" s="715">
        <f t="shared" si="512"/>
        <v>0</v>
      </c>
    </row>
    <row r="1029" spans="2:118" x14ac:dyDescent="0.25">
      <c r="B1029" s="705">
        <v>1013</v>
      </c>
      <c r="C1029" s="765">
        <f>(1+_xlfn.XLOOKUP(INT((B1029-1)/12)+1,'ZC Curve'!$B$8:$B$107,'ZC Curve'!R$8:R$107,,0))^(1/12)-1</f>
        <v>0</v>
      </c>
      <c r="D1029" s="766">
        <f t="shared" si="513"/>
        <v>1</v>
      </c>
      <c r="E1029" s="685"/>
      <c r="F1029" s="705">
        <v>1013</v>
      </c>
      <c r="G1029" s="756">
        <v>0</v>
      </c>
      <c r="H1029" s="756">
        <v>0</v>
      </c>
      <c r="I1029" s="756">
        <v>0</v>
      </c>
      <c r="J1029" s="756">
        <v>0</v>
      </c>
      <c r="K1029" s="756">
        <v>0</v>
      </c>
      <c r="L1029" s="756">
        <v>0</v>
      </c>
      <c r="M1029" s="756">
        <v>0</v>
      </c>
      <c r="N1029" s="646">
        <f t="shared" si="514"/>
        <v>0</v>
      </c>
      <c r="O1029" s="594"/>
      <c r="P1029" s="705">
        <f t="shared" si="500"/>
        <v>1013</v>
      </c>
      <c r="Q1029" s="756">
        <v>0</v>
      </c>
      <c r="R1029" s="756">
        <v>0</v>
      </c>
      <c r="S1029" s="756">
        <v>0</v>
      </c>
      <c r="T1029" s="756">
        <v>0</v>
      </c>
      <c r="U1029" s="756">
        <v>0</v>
      </c>
      <c r="V1029" s="756">
        <v>0</v>
      </c>
      <c r="W1029" s="756">
        <v>0</v>
      </c>
      <c r="X1029" s="646">
        <f t="shared" si="515"/>
        <v>0</v>
      </c>
      <c r="Y1029" s="594"/>
      <c r="Z1029" s="705">
        <f t="shared" si="501"/>
        <v>1013</v>
      </c>
      <c r="AA1029" s="756">
        <f t="shared" si="525"/>
        <v>0</v>
      </c>
      <c r="AB1029" s="756">
        <f t="shared" si="525"/>
        <v>0</v>
      </c>
      <c r="AC1029" s="756">
        <f t="shared" si="525"/>
        <v>0</v>
      </c>
      <c r="AD1029" s="756">
        <f t="shared" si="523"/>
        <v>0</v>
      </c>
      <c r="AE1029" s="756">
        <f t="shared" si="523"/>
        <v>0</v>
      </c>
      <c r="AF1029" s="756">
        <f t="shared" si="523"/>
        <v>0</v>
      </c>
      <c r="AG1029" s="756">
        <f t="shared" si="523"/>
        <v>0</v>
      </c>
      <c r="AH1029" s="646">
        <f t="shared" si="516"/>
        <v>0</v>
      </c>
      <c r="AI1029" s="594"/>
      <c r="AJ1029" s="705">
        <f t="shared" si="502"/>
        <v>1013</v>
      </c>
      <c r="AK1029" s="756">
        <v>0</v>
      </c>
      <c r="AL1029" s="756">
        <v>0</v>
      </c>
      <c r="AM1029" s="756">
        <v>0</v>
      </c>
      <c r="AN1029" s="756">
        <v>0</v>
      </c>
      <c r="AO1029" s="756">
        <v>0</v>
      </c>
      <c r="AP1029" s="756">
        <v>0</v>
      </c>
      <c r="AQ1029" s="756">
        <v>0</v>
      </c>
      <c r="AR1029" s="646">
        <f t="shared" si="517"/>
        <v>0</v>
      </c>
      <c r="AS1029" s="594"/>
      <c r="AT1029" s="705">
        <f t="shared" si="503"/>
        <v>1013</v>
      </c>
      <c r="AU1029" s="756">
        <v>0</v>
      </c>
      <c r="AV1029" s="756">
        <v>0</v>
      </c>
      <c r="AW1029" s="756">
        <v>0</v>
      </c>
      <c r="AX1029" s="756">
        <v>0</v>
      </c>
      <c r="AY1029" s="756">
        <v>0</v>
      </c>
      <c r="AZ1029" s="767">
        <f t="shared" si="522"/>
        <v>0</v>
      </c>
      <c r="BA1029" s="756">
        <v>0</v>
      </c>
      <c r="BB1029" s="756">
        <v>0</v>
      </c>
      <c r="BC1029" s="756">
        <v>0</v>
      </c>
      <c r="BD1029" s="756">
        <v>0</v>
      </c>
      <c r="BE1029" s="767">
        <f t="shared" si="504"/>
        <v>0</v>
      </c>
      <c r="BF1029" s="646">
        <f t="shared" si="505"/>
        <v>0</v>
      </c>
      <c r="BG1029" s="594"/>
      <c r="BH1029" s="705">
        <f t="shared" si="495"/>
        <v>1013</v>
      </c>
      <c r="BI1029" s="646">
        <f t="shared" si="506"/>
        <v>0</v>
      </c>
      <c r="BJ1029" s="594"/>
      <c r="BK1029" s="705">
        <f t="shared" si="507"/>
        <v>1013</v>
      </c>
      <c r="BL1029" s="756">
        <v>0</v>
      </c>
      <c r="BM1029" s="756">
        <v>0</v>
      </c>
      <c r="BN1029" s="756">
        <v>0</v>
      </c>
      <c r="BO1029" s="756">
        <v>0</v>
      </c>
      <c r="BP1029" s="756">
        <v>0</v>
      </c>
      <c r="BQ1029" s="756">
        <v>0</v>
      </c>
      <c r="BR1029" s="756">
        <v>0</v>
      </c>
      <c r="BS1029" s="646">
        <f t="shared" si="518"/>
        <v>0</v>
      </c>
      <c r="BT1029" s="594"/>
      <c r="BU1029" s="705">
        <f t="shared" si="508"/>
        <v>1013</v>
      </c>
      <c r="BV1029" s="756">
        <v>0</v>
      </c>
      <c r="BW1029" s="756">
        <v>0</v>
      </c>
      <c r="BX1029" s="756">
        <v>0</v>
      </c>
      <c r="BY1029" s="756">
        <v>0</v>
      </c>
      <c r="BZ1029" s="756">
        <v>0</v>
      </c>
      <c r="CA1029" s="756">
        <v>0</v>
      </c>
      <c r="CB1029" s="756">
        <v>0</v>
      </c>
      <c r="CC1029" s="646">
        <f t="shared" si="519"/>
        <v>0</v>
      </c>
      <c r="CD1029" s="594"/>
      <c r="CE1029" s="705">
        <f t="shared" si="496"/>
        <v>1013</v>
      </c>
      <c r="CF1029" s="756">
        <f t="shared" si="526"/>
        <v>0</v>
      </c>
      <c r="CG1029" s="756">
        <f t="shared" si="526"/>
        <v>0</v>
      </c>
      <c r="CH1029" s="756">
        <f t="shared" si="526"/>
        <v>0</v>
      </c>
      <c r="CI1029" s="756">
        <f t="shared" si="524"/>
        <v>0</v>
      </c>
      <c r="CJ1029" s="756">
        <f t="shared" si="524"/>
        <v>0</v>
      </c>
      <c r="CK1029" s="756">
        <f t="shared" si="524"/>
        <v>0</v>
      </c>
      <c r="CL1029" s="756">
        <f t="shared" si="524"/>
        <v>0</v>
      </c>
      <c r="CM1029" s="646">
        <f t="shared" si="520"/>
        <v>0</v>
      </c>
      <c r="CN1029" s="594"/>
      <c r="CO1029" s="705">
        <f t="shared" si="497"/>
        <v>1013</v>
      </c>
      <c r="CP1029" s="756">
        <v>0</v>
      </c>
      <c r="CQ1029" s="756">
        <v>0</v>
      </c>
      <c r="CR1029" s="756">
        <v>0</v>
      </c>
      <c r="CS1029" s="756">
        <v>0</v>
      </c>
      <c r="CT1029" s="756">
        <v>0</v>
      </c>
      <c r="CU1029" s="756">
        <v>0</v>
      </c>
      <c r="CV1029" s="756">
        <v>0</v>
      </c>
      <c r="CW1029" s="646">
        <f t="shared" si="521"/>
        <v>0</v>
      </c>
      <c r="CX1029" s="685"/>
      <c r="CY1029" s="705">
        <f t="shared" si="498"/>
        <v>1013</v>
      </c>
      <c r="CZ1029" s="756">
        <v>0</v>
      </c>
      <c r="DA1029" s="756">
        <v>0</v>
      </c>
      <c r="DB1029" s="756">
        <v>0</v>
      </c>
      <c r="DC1029" s="756">
        <v>0</v>
      </c>
      <c r="DD1029" s="756">
        <v>0</v>
      </c>
      <c r="DE1029" s="767">
        <f t="shared" si="509"/>
        <v>0</v>
      </c>
      <c r="DF1029" s="756">
        <v>0</v>
      </c>
      <c r="DG1029" s="756">
        <v>0</v>
      </c>
      <c r="DH1029" s="756">
        <v>0</v>
      </c>
      <c r="DI1029" s="756">
        <v>0</v>
      </c>
      <c r="DJ1029" s="767">
        <f t="shared" si="510"/>
        <v>0</v>
      </c>
      <c r="DK1029" s="715">
        <f t="shared" si="511"/>
        <v>0</v>
      </c>
      <c r="DL1029" s="685"/>
      <c r="DM1029" s="705">
        <f t="shared" si="499"/>
        <v>1013</v>
      </c>
      <c r="DN1029" s="715">
        <f t="shared" si="512"/>
        <v>0</v>
      </c>
    </row>
    <row r="1030" spans="2:118" x14ac:dyDescent="0.25">
      <c r="B1030" s="705">
        <v>1014</v>
      </c>
      <c r="C1030" s="765">
        <f>(1+_xlfn.XLOOKUP(INT((B1030-1)/12)+1,'ZC Curve'!$B$8:$B$107,'ZC Curve'!R$8:R$107,,0))^(1/12)-1</f>
        <v>0</v>
      </c>
      <c r="D1030" s="766">
        <f t="shared" si="513"/>
        <v>1</v>
      </c>
      <c r="E1030" s="685"/>
      <c r="F1030" s="705">
        <v>1014</v>
      </c>
      <c r="G1030" s="756">
        <v>0</v>
      </c>
      <c r="H1030" s="756">
        <v>0</v>
      </c>
      <c r="I1030" s="756">
        <v>0</v>
      </c>
      <c r="J1030" s="756">
        <v>0</v>
      </c>
      <c r="K1030" s="756">
        <v>0</v>
      </c>
      <c r="L1030" s="756">
        <v>0</v>
      </c>
      <c r="M1030" s="756">
        <v>0</v>
      </c>
      <c r="N1030" s="646">
        <f t="shared" si="514"/>
        <v>0</v>
      </c>
      <c r="O1030" s="594"/>
      <c r="P1030" s="705">
        <f t="shared" si="500"/>
        <v>1014</v>
      </c>
      <c r="Q1030" s="756">
        <v>0</v>
      </c>
      <c r="R1030" s="756">
        <v>0</v>
      </c>
      <c r="S1030" s="756">
        <v>0</v>
      </c>
      <c r="T1030" s="756">
        <v>0</v>
      </c>
      <c r="U1030" s="756">
        <v>0</v>
      </c>
      <c r="V1030" s="756">
        <v>0</v>
      </c>
      <c r="W1030" s="756">
        <v>0</v>
      </c>
      <c r="X1030" s="646">
        <f t="shared" si="515"/>
        <v>0</v>
      </c>
      <c r="Y1030" s="594"/>
      <c r="Z1030" s="705">
        <f t="shared" si="501"/>
        <v>1014</v>
      </c>
      <c r="AA1030" s="756">
        <f t="shared" si="525"/>
        <v>0</v>
      </c>
      <c r="AB1030" s="756">
        <f t="shared" si="525"/>
        <v>0</v>
      </c>
      <c r="AC1030" s="756">
        <f t="shared" si="525"/>
        <v>0</v>
      </c>
      <c r="AD1030" s="756">
        <f t="shared" si="523"/>
        <v>0</v>
      </c>
      <c r="AE1030" s="756">
        <f t="shared" si="523"/>
        <v>0</v>
      </c>
      <c r="AF1030" s="756">
        <f t="shared" si="523"/>
        <v>0</v>
      </c>
      <c r="AG1030" s="756">
        <f t="shared" si="523"/>
        <v>0</v>
      </c>
      <c r="AH1030" s="646">
        <f t="shared" si="516"/>
        <v>0</v>
      </c>
      <c r="AI1030" s="594"/>
      <c r="AJ1030" s="705">
        <f t="shared" si="502"/>
        <v>1014</v>
      </c>
      <c r="AK1030" s="756">
        <v>0</v>
      </c>
      <c r="AL1030" s="756">
        <v>0</v>
      </c>
      <c r="AM1030" s="756">
        <v>0</v>
      </c>
      <c r="AN1030" s="756">
        <v>0</v>
      </c>
      <c r="AO1030" s="756">
        <v>0</v>
      </c>
      <c r="AP1030" s="756">
        <v>0</v>
      </c>
      <c r="AQ1030" s="756">
        <v>0</v>
      </c>
      <c r="AR1030" s="646">
        <f t="shared" si="517"/>
        <v>0</v>
      </c>
      <c r="AS1030" s="594"/>
      <c r="AT1030" s="705">
        <f t="shared" si="503"/>
        <v>1014</v>
      </c>
      <c r="AU1030" s="756">
        <v>0</v>
      </c>
      <c r="AV1030" s="756">
        <v>0</v>
      </c>
      <c r="AW1030" s="756">
        <v>0</v>
      </c>
      <c r="AX1030" s="756">
        <v>0</v>
      </c>
      <c r="AY1030" s="756">
        <v>0</v>
      </c>
      <c r="AZ1030" s="767">
        <f t="shared" si="522"/>
        <v>0</v>
      </c>
      <c r="BA1030" s="756">
        <v>0</v>
      </c>
      <c r="BB1030" s="756">
        <v>0</v>
      </c>
      <c r="BC1030" s="756">
        <v>0</v>
      </c>
      <c r="BD1030" s="756">
        <v>0</v>
      </c>
      <c r="BE1030" s="767">
        <f t="shared" si="504"/>
        <v>0</v>
      </c>
      <c r="BF1030" s="646">
        <f t="shared" si="505"/>
        <v>0</v>
      </c>
      <c r="BG1030" s="594"/>
      <c r="BH1030" s="705">
        <f t="shared" si="495"/>
        <v>1014</v>
      </c>
      <c r="BI1030" s="646">
        <f t="shared" si="506"/>
        <v>0</v>
      </c>
      <c r="BJ1030" s="594"/>
      <c r="BK1030" s="705">
        <f t="shared" si="507"/>
        <v>1014</v>
      </c>
      <c r="BL1030" s="756">
        <v>0</v>
      </c>
      <c r="BM1030" s="756">
        <v>0</v>
      </c>
      <c r="BN1030" s="756">
        <v>0</v>
      </c>
      <c r="BO1030" s="756">
        <v>0</v>
      </c>
      <c r="BP1030" s="756">
        <v>0</v>
      </c>
      <c r="BQ1030" s="756">
        <v>0</v>
      </c>
      <c r="BR1030" s="756">
        <v>0</v>
      </c>
      <c r="BS1030" s="646">
        <f t="shared" si="518"/>
        <v>0</v>
      </c>
      <c r="BT1030" s="594"/>
      <c r="BU1030" s="705">
        <f t="shared" si="508"/>
        <v>1014</v>
      </c>
      <c r="BV1030" s="756">
        <v>0</v>
      </c>
      <c r="BW1030" s="756">
        <v>0</v>
      </c>
      <c r="BX1030" s="756">
        <v>0</v>
      </c>
      <c r="BY1030" s="756">
        <v>0</v>
      </c>
      <c r="BZ1030" s="756">
        <v>0</v>
      </c>
      <c r="CA1030" s="756">
        <v>0</v>
      </c>
      <c r="CB1030" s="756">
        <v>0</v>
      </c>
      <c r="CC1030" s="646">
        <f t="shared" si="519"/>
        <v>0</v>
      </c>
      <c r="CD1030" s="594"/>
      <c r="CE1030" s="705">
        <f t="shared" si="496"/>
        <v>1014</v>
      </c>
      <c r="CF1030" s="756">
        <f t="shared" si="526"/>
        <v>0</v>
      </c>
      <c r="CG1030" s="756">
        <f t="shared" si="526"/>
        <v>0</v>
      </c>
      <c r="CH1030" s="756">
        <f t="shared" si="526"/>
        <v>0</v>
      </c>
      <c r="CI1030" s="756">
        <f t="shared" si="524"/>
        <v>0</v>
      </c>
      <c r="CJ1030" s="756">
        <f t="shared" si="524"/>
        <v>0</v>
      </c>
      <c r="CK1030" s="756">
        <f t="shared" si="524"/>
        <v>0</v>
      </c>
      <c r="CL1030" s="756">
        <f t="shared" si="524"/>
        <v>0</v>
      </c>
      <c r="CM1030" s="646">
        <f t="shared" si="520"/>
        <v>0</v>
      </c>
      <c r="CN1030" s="594"/>
      <c r="CO1030" s="705">
        <f t="shared" si="497"/>
        <v>1014</v>
      </c>
      <c r="CP1030" s="756">
        <v>0</v>
      </c>
      <c r="CQ1030" s="756">
        <v>0</v>
      </c>
      <c r="CR1030" s="756">
        <v>0</v>
      </c>
      <c r="CS1030" s="756">
        <v>0</v>
      </c>
      <c r="CT1030" s="756">
        <v>0</v>
      </c>
      <c r="CU1030" s="756">
        <v>0</v>
      </c>
      <c r="CV1030" s="756">
        <v>0</v>
      </c>
      <c r="CW1030" s="646">
        <f t="shared" si="521"/>
        <v>0</v>
      </c>
      <c r="CX1030" s="685"/>
      <c r="CY1030" s="705">
        <f t="shared" si="498"/>
        <v>1014</v>
      </c>
      <c r="CZ1030" s="756">
        <v>0</v>
      </c>
      <c r="DA1030" s="756">
        <v>0</v>
      </c>
      <c r="DB1030" s="756">
        <v>0</v>
      </c>
      <c r="DC1030" s="756">
        <v>0</v>
      </c>
      <c r="DD1030" s="756">
        <v>0</v>
      </c>
      <c r="DE1030" s="767">
        <f t="shared" si="509"/>
        <v>0</v>
      </c>
      <c r="DF1030" s="756">
        <v>0</v>
      </c>
      <c r="DG1030" s="756">
        <v>0</v>
      </c>
      <c r="DH1030" s="756">
        <v>0</v>
      </c>
      <c r="DI1030" s="756">
        <v>0</v>
      </c>
      <c r="DJ1030" s="767">
        <f t="shared" si="510"/>
        <v>0</v>
      </c>
      <c r="DK1030" s="715">
        <f t="shared" si="511"/>
        <v>0</v>
      </c>
      <c r="DL1030" s="685"/>
      <c r="DM1030" s="705">
        <f t="shared" si="499"/>
        <v>1014</v>
      </c>
      <c r="DN1030" s="715">
        <f t="shared" si="512"/>
        <v>0</v>
      </c>
    </row>
    <row r="1031" spans="2:118" x14ac:dyDescent="0.25">
      <c r="B1031" s="705">
        <v>1015</v>
      </c>
      <c r="C1031" s="765">
        <f>(1+_xlfn.XLOOKUP(INT((B1031-1)/12)+1,'ZC Curve'!$B$8:$B$107,'ZC Curve'!R$8:R$107,,0))^(1/12)-1</f>
        <v>0</v>
      </c>
      <c r="D1031" s="766">
        <f t="shared" si="513"/>
        <v>1</v>
      </c>
      <c r="E1031" s="685"/>
      <c r="F1031" s="705">
        <v>1015</v>
      </c>
      <c r="G1031" s="756">
        <v>0</v>
      </c>
      <c r="H1031" s="756">
        <v>0</v>
      </c>
      <c r="I1031" s="756">
        <v>0</v>
      </c>
      <c r="J1031" s="756">
        <v>0</v>
      </c>
      <c r="K1031" s="756">
        <v>0</v>
      </c>
      <c r="L1031" s="756">
        <v>0</v>
      </c>
      <c r="M1031" s="756">
        <v>0</v>
      </c>
      <c r="N1031" s="646">
        <f t="shared" si="514"/>
        <v>0</v>
      </c>
      <c r="O1031" s="594"/>
      <c r="P1031" s="705">
        <f t="shared" si="500"/>
        <v>1015</v>
      </c>
      <c r="Q1031" s="756">
        <v>0</v>
      </c>
      <c r="R1031" s="756">
        <v>0</v>
      </c>
      <c r="S1031" s="756">
        <v>0</v>
      </c>
      <c r="T1031" s="756">
        <v>0</v>
      </c>
      <c r="U1031" s="756">
        <v>0</v>
      </c>
      <c r="V1031" s="756">
        <v>0</v>
      </c>
      <c r="W1031" s="756">
        <v>0</v>
      </c>
      <c r="X1031" s="646">
        <f t="shared" si="515"/>
        <v>0</v>
      </c>
      <c r="Y1031" s="594"/>
      <c r="Z1031" s="705">
        <f t="shared" si="501"/>
        <v>1015</v>
      </c>
      <c r="AA1031" s="756">
        <f t="shared" si="525"/>
        <v>0</v>
      </c>
      <c r="AB1031" s="756">
        <f t="shared" si="525"/>
        <v>0</v>
      </c>
      <c r="AC1031" s="756">
        <f t="shared" si="525"/>
        <v>0</v>
      </c>
      <c r="AD1031" s="756">
        <f t="shared" si="523"/>
        <v>0</v>
      </c>
      <c r="AE1031" s="756">
        <f t="shared" si="523"/>
        <v>0</v>
      </c>
      <c r="AF1031" s="756">
        <f t="shared" si="523"/>
        <v>0</v>
      </c>
      <c r="AG1031" s="756">
        <f t="shared" si="523"/>
        <v>0</v>
      </c>
      <c r="AH1031" s="646">
        <f t="shared" si="516"/>
        <v>0</v>
      </c>
      <c r="AI1031" s="594"/>
      <c r="AJ1031" s="705">
        <f t="shared" si="502"/>
        <v>1015</v>
      </c>
      <c r="AK1031" s="756">
        <v>0</v>
      </c>
      <c r="AL1031" s="756">
        <v>0</v>
      </c>
      <c r="AM1031" s="756">
        <v>0</v>
      </c>
      <c r="AN1031" s="756">
        <v>0</v>
      </c>
      <c r="AO1031" s="756">
        <v>0</v>
      </c>
      <c r="AP1031" s="756">
        <v>0</v>
      </c>
      <c r="AQ1031" s="756">
        <v>0</v>
      </c>
      <c r="AR1031" s="646">
        <f t="shared" si="517"/>
        <v>0</v>
      </c>
      <c r="AS1031" s="594"/>
      <c r="AT1031" s="705">
        <f t="shared" si="503"/>
        <v>1015</v>
      </c>
      <c r="AU1031" s="756">
        <v>0</v>
      </c>
      <c r="AV1031" s="756">
        <v>0</v>
      </c>
      <c r="AW1031" s="756">
        <v>0</v>
      </c>
      <c r="AX1031" s="756">
        <v>0</v>
      </c>
      <c r="AY1031" s="756">
        <v>0</v>
      </c>
      <c r="AZ1031" s="767">
        <f t="shared" si="522"/>
        <v>0</v>
      </c>
      <c r="BA1031" s="756">
        <v>0</v>
      </c>
      <c r="BB1031" s="756">
        <v>0</v>
      </c>
      <c r="BC1031" s="756">
        <v>0</v>
      </c>
      <c r="BD1031" s="756">
        <v>0</v>
      </c>
      <c r="BE1031" s="767">
        <f t="shared" si="504"/>
        <v>0</v>
      </c>
      <c r="BF1031" s="646">
        <f t="shared" si="505"/>
        <v>0</v>
      </c>
      <c r="BG1031" s="594"/>
      <c r="BH1031" s="705">
        <f t="shared" si="495"/>
        <v>1015</v>
      </c>
      <c r="BI1031" s="646">
        <f t="shared" si="506"/>
        <v>0</v>
      </c>
      <c r="BJ1031" s="594"/>
      <c r="BK1031" s="705">
        <f t="shared" si="507"/>
        <v>1015</v>
      </c>
      <c r="BL1031" s="756">
        <v>0</v>
      </c>
      <c r="BM1031" s="756">
        <v>0</v>
      </c>
      <c r="BN1031" s="756">
        <v>0</v>
      </c>
      <c r="BO1031" s="756">
        <v>0</v>
      </c>
      <c r="BP1031" s="756">
        <v>0</v>
      </c>
      <c r="BQ1031" s="756">
        <v>0</v>
      </c>
      <c r="BR1031" s="756">
        <v>0</v>
      </c>
      <c r="BS1031" s="646">
        <f t="shared" si="518"/>
        <v>0</v>
      </c>
      <c r="BT1031" s="594"/>
      <c r="BU1031" s="705">
        <f t="shared" si="508"/>
        <v>1015</v>
      </c>
      <c r="BV1031" s="756">
        <v>0</v>
      </c>
      <c r="BW1031" s="756">
        <v>0</v>
      </c>
      <c r="BX1031" s="756">
        <v>0</v>
      </c>
      <c r="BY1031" s="756">
        <v>0</v>
      </c>
      <c r="BZ1031" s="756">
        <v>0</v>
      </c>
      <c r="CA1031" s="756">
        <v>0</v>
      </c>
      <c r="CB1031" s="756">
        <v>0</v>
      </c>
      <c r="CC1031" s="646">
        <f t="shared" si="519"/>
        <v>0</v>
      </c>
      <c r="CD1031" s="594"/>
      <c r="CE1031" s="705">
        <f t="shared" si="496"/>
        <v>1015</v>
      </c>
      <c r="CF1031" s="756">
        <f t="shared" si="526"/>
        <v>0</v>
      </c>
      <c r="CG1031" s="756">
        <f t="shared" si="526"/>
        <v>0</v>
      </c>
      <c r="CH1031" s="756">
        <f t="shared" si="526"/>
        <v>0</v>
      </c>
      <c r="CI1031" s="756">
        <f t="shared" si="524"/>
        <v>0</v>
      </c>
      <c r="CJ1031" s="756">
        <f t="shared" si="524"/>
        <v>0</v>
      </c>
      <c r="CK1031" s="756">
        <f t="shared" si="524"/>
        <v>0</v>
      </c>
      <c r="CL1031" s="756">
        <f t="shared" si="524"/>
        <v>0</v>
      </c>
      <c r="CM1031" s="646">
        <f t="shared" si="520"/>
        <v>0</v>
      </c>
      <c r="CN1031" s="594"/>
      <c r="CO1031" s="705">
        <f t="shared" si="497"/>
        <v>1015</v>
      </c>
      <c r="CP1031" s="756">
        <v>0</v>
      </c>
      <c r="CQ1031" s="756">
        <v>0</v>
      </c>
      <c r="CR1031" s="756">
        <v>0</v>
      </c>
      <c r="CS1031" s="756">
        <v>0</v>
      </c>
      <c r="CT1031" s="756">
        <v>0</v>
      </c>
      <c r="CU1031" s="756">
        <v>0</v>
      </c>
      <c r="CV1031" s="756">
        <v>0</v>
      </c>
      <c r="CW1031" s="646">
        <f t="shared" si="521"/>
        <v>0</v>
      </c>
      <c r="CX1031" s="685"/>
      <c r="CY1031" s="705">
        <f t="shared" si="498"/>
        <v>1015</v>
      </c>
      <c r="CZ1031" s="756">
        <v>0</v>
      </c>
      <c r="DA1031" s="756">
        <v>0</v>
      </c>
      <c r="DB1031" s="756">
        <v>0</v>
      </c>
      <c r="DC1031" s="756">
        <v>0</v>
      </c>
      <c r="DD1031" s="756">
        <v>0</v>
      </c>
      <c r="DE1031" s="767">
        <f t="shared" si="509"/>
        <v>0</v>
      </c>
      <c r="DF1031" s="756">
        <v>0</v>
      </c>
      <c r="DG1031" s="756">
        <v>0</v>
      </c>
      <c r="DH1031" s="756">
        <v>0</v>
      </c>
      <c r="DI1031" s="756">
        <v>0</v>
      </c>
      <c r="DJ1031" s="767">
        <f t="shared" si="510"/>
        <v>0</v>
      </c>
      <c r="DK1031" s="715">
        <f t="shared" si="511"/>
        <v>0</v>
      </c>
      <c r="DL1031" s="685"/>
      <c r="DM1031" s="705">
        <f t="shared" si="499"/>
        <v>1015</v>
      </c>
      <c r="DN1031" s="715">
        <f t="shared" si="512"/>
        <v>0</v>
      </c>
    </row>
    <row r="1032" spans="2:118" x14ac:dyDescent="0.25">
      <c r="B1032" s="705">
        <v>1016</v>
      </c>
      <c r="C1032" s="765">
        <f>(1+_xlfn.XLOOKUP(INT((B1032-1)/12)+1,'ZC Curve'!$B$8:$B$107,'ZC Curve'!R$8:R$107,,0))^(1/12)-1</f>
        <v>0</v>
      </c>
      <c r="D1032" s="766">
        <f t="shared" si="513"/>
        <v>1</v>
      </c>
      <c r="E1032" s="685"/>
      <c r="F1032" s="705">
        <v>1016</v>
      </c>
      <c r="G1032" s="756">
        <v>0</v>
      </c>
      <c r="H1032" s="756">
        <v>0</v>
      </c>
      <c r="I1032" s="756">
        <v>0</v>
      </c>
      <c r="J1032" s="756">
        <v>0</v>
      </c>
      <c r="K1032" s="756">
        <v>0</v>
      </c>
      <c r="L1032" s="756">
        <v>0</v>
      </c>
      <c r="M1032" s="756">
        <v>0</v>
      </c>
      <c r="N1032" s="646">
        <f t="shared" si="514"/>
        <v>0</v>
      </c>
      <c r="O1032" s="594"/>
      <c r="P1032" s="705">
        <f t="shared" si="500"/>
        <v>1016</v>
      </c>
      <c r="Q1032" s="756">
        <v>0</v>
      </c>
      <c r="R1032" s="756">
        <v>0</v>
      </c>
      <c r="S1032" s="756">
        <v>0</v>
      </c>
      <c r="T1032" s="756">
        <v>0</v>
      </c>
      <c r="U1032" s="756">
        <v>0</v>
      </c>
      <c r="V1032" s="756">
        <v>0</v>
      </c>
      <c r="W1032" s="756">
        <v>0</v>
      </c>
      <c r="X1032" s="646">
        <f t="shared" si="515"/>
        <v>0</v>
      </c>
      <c r="Y1032" s="594"/>
      <c r="Z1032" s="705">
        <f t="shared" si="501"/>
        <v>1016</v>
      </c>
      <c r="AA1032" s="756">
        <f t="shared" si="525"/>
        <v>0</v>
      </c>
      <c r="AB1032" s="756">
        <f t="shared" si="525"/>
        <v>0</v>
      </c>
      <c r="AC1032" s="756">
        <f t="shared" si="525"/>
        <v>0</v>
      </c>
      <c r="AD1032" s="756">
        <f t="shared" si="523"/>
        <v>0</v>
      </c>
      <c r="AE1032" s="756">
        <f t="shared" si="523"/>
        <v>0</v>
      </c>
      <c r="AF1032" s="756">
        <f t="shared" si="523"/>
        <v>0</v>
      </c>
      <c r="AG1032" s="756">
        <f t="shared" si="523"/>
        <v>0</v>
      </c>
      <c r="AH1032" s="646">
        <f t="shared" si="516"/>
        <v>0</v>
      </c>
      <c r="AI1032" s="594"/>
      <c r="AJ1032" s="705">
        <f t="shared" si="502"/>
        <v>1016</v>
      </c>
      <c r="AK1032" s="756">
        <v>0</v>
      </c>
      <c r="AL1032" s="756">
        <v>0</v>
      </c>
      <c r="AM1032" s="756">
        <v>0</v>
      </c>
      <c r="AN1032" s="756">
        <v>0</v>
      </c>
      <c r="AO1032" s="756">
        <v>0</v>
      </c>
      <c r="AP1032" s="756">
        <v>0</v>
      </c>
      <c r="AQ1032" s="756">
        <v>0</v>
      </c>
      <c r="AR1032" s="646">
        <f t="shared" si="517"/>
        <v>0</v>
      </c>
      <c r="AS1032" s="594"/>
      <c r="AT1032" s="705">
        <f t="shared" si="503"/>
        <v>1016</v>
      </c>
      <c r="AU1032" s="756">
        <v>0</v>
      </c>
      <c r="AV1032" s="756">
        <v>0</v>
      </c>
      <c r="AW1032" s="756">
        <v>0</v>
      </c>
      <c r="AX1032" s="756">
        <v>0</v>
      </c>
      <c r="AY1032" s="756">
        <v>0</v>
      </c>
      <c r="AZ1032" s="767">
        <f t="shared" si="522"/>
        <v>0</v>
      </c>
      <c r="BA1032" s="756">
        <v>0</v>
      </c>
      <c r="BB1032" s="756">
        <v>0</v>
      </c>
      <c r="BC1032" s="756">
        <v>0</v>
      </c>
      <c r="BD1032" s="756">
        <v>0</v>
      </c>
      <c r="BE1032" s="767">
        <f t="shared" si="504"/>
        <v>0</v>
      </c>
      <c r="BF1032" s="646">
        <f t="shared" si="505"/>
        <v>0</v>
      </c>
      <c r="BG1032" s="594"/>
      <c r="BH1032" s="705">
        <f t="shared" si="495"/>
        <v>1016</v>
      </c>
      <c r="BI1032" s="646">
        <f t="shared" si="506"/>
        <v>0</v>
      </c>
      <c r="BJ1032" s="594"/>
      <c r="BK1032" s="705">
        <f t="shared" si="507"/>
        <v>1016</v>
      </c>
      <c r="BL1032" s="756">
        <v>0</v>
      </c>
      <c r="BM1032" s="756">
        <v>0</v>
      </c>
      <c r="BN1032" s="756">
        <v>0</v>
      </c>
      <c r="BO1032" s="756">
        <v>0</v>
      </c>
      <c r="BP1032" s="756">
        <v>0</v>
      </c>
      <c r="BQ1032" s="756">
        <v>0</v>
      </c>
      <c r="BR1032" s="756">
        <v>0</v>
      </c>
      <c r="BS1032" s="646">
        <f t="shared" si="518"/>
        <v>0</v>
      </c>
      <c r="BT1032" s="594"/>
      <c r="BU1032" s="705">
        <f t="shared" si="508"/>
        <v>1016</v>
      </c>
      <c r="BV1032" s="756">
        <v>0</v>
      </c>
      <c r="BW1032" s="756">
        <v>0</v>
      </c>
      <c r="BX1032" s="756">
        <v>0</v>
      </c>
      <c r="BY1032" s="756">
        <v>0</v>
      </c>
      <c r="BZ1032" s="756">
        <v>0</v>
      </c>
      <c r="CA1032" s="756">
        <v>0</v>
      </c>
      <c r="CB1032" s="756">
        <v>0</v>
      </c>
      <c r="CC1032" s="646">
        <f t="shared" si="519"/>
        <v>0</v>
      </c>
      <c r="CD1032" s="594"/>
      <c r="CE1032" s="705">
        <f t="shared" si="496"/>
        <v>1016</v>
      </c>
      <c r="CF1032" s="756">
        <f t="shared" si="526"/>
        <v>0</v>
      </c>
      <c r="CG1032" s="756">
        <f t="shared" si="526"/>
        <v>0</v>
      </c>
      <c r="CH1032" s="756">
        <f t="shared" si="526"/>
        <v>0</v>
      </c>
      <c r="CI1032" s="756">
        <f t="shared" si="524"/>
        <v>0</v>
      </c>
      <c r="CJ1032" s="756">
        <f t="shared" si="524"/>
        <v>0</v>
      </c>
      <c r="CK1032" s="756">
        <f t="shared" si="524"/>
        <v>0</v>
      </c>
      <c r="CL1032" s="756">
        <f t="shared" si="524"/>
        <v>0</v>
      </c>
      <c r="CM1032" s="646">
        <f t="shared" si="520"/>
        <v>0</v>
      </c>
      <c r="CN1032" s="594"/>
      <c r="CO1032" s="705">
        <f t="shared" si="497"/>
        <v>1016</v>
      </c>
      <c r="CP1032" s="756">
        <v>0</v>
      </c>
      <c r="CQ1032" s="756">
        <v>0</v>
      </c>
      <c r="CR1032" s="756">
        <v>0</v>
      </c>
      <c r="CS1032" s="756">
        <v>0</v>
      </c>
      <c r="CT1032" s="756">
        <v>0</v>
      </c>
      <c r="CU1032" s="756">
        <v>0</v>
      </c>
      <c r="CV1032" s="756">
        <v>0</v>
      </c>
      <c r="CW1032" s="646">
        <f t="shared" si="521"/>
        <v>0</v>
      </c>
      <c r="CX1032" s="685"/>
      <c r="CY1032" s="705">
        <f t="shared" si="498"/>
        <v>1016</v>
      </c>
      <c r="CZ1032" s="756">
        <v>0</v>
      </c>
      <c r="DA1032" s="756">
        <v>0</v>
      </c>
      <c r="DB1032" s="756">
        <v>0</v>
      </c>
      <c r="DC1032" s="756">
        <v>0</v>
      </c>
      <c r="DD1032" s="756">
        <v>0</v>
      </c>
      <c r="DE1032" s="767">
        <f t="shared" si="509"/>
        <v>0</v>
      </c>
      <c r="DF1032" s="756">
        <v>0</v>
      </c>
      <c r="DG1032" s="756">
        <v>0</v>
      </c>
      <c r="DH1032" s="756">
        <v>0</v>
      </c>
      <c r="DI1032" s="756">
        <v>0</v>
      </c>
      <c r="DJ1032" s="767">
        <f t="shared" si="510"/>
        <v>0</v>
      </c>
      <c r="DK1032" s="715">
        <f t="shared" si="511"/>
        <v>0</v>
      </c>
      <c r="DL1032" s="685"/>
      <c r="DM1032" s="705">
        <f t="shared" si="499"/>
        <v>1016</v>
      </c>
      <c r="DN1032" s="715">
        <f t="shared" si="512"/>
        <v>0</v>
      </c>
    </row>
    <row r="1033" spans="2:118" x14ac:dyDescent="0.25">
      <c r="B1033" s="705">
        <v>1017</v>
      </c>
      <c r="C1033" s="765">
        <f>(1+_xlfn.XLOOKUP(INT((B1033-1)/12)+1,'ZC Curve'!$B$8:$B$107,'ZC Curve'!R$8:R$107,,0))^(1/12)-1</f>
        <v>0</v>
      </c>
      <c r="D1033" s="766">
        <f t="shared" si="513"/>
        <v>1</v>
      </c>
      <c r="E1033" s="685"/>
      <c r="F1033" s="705">
        <v>1017</v>
      </c>
      <c r="G1033" s="756">
        <v>0</v>
      </c>
      <c r="H1033" s="756">
        <v>0</v>
      </c>
      <c r="I1033" s="756">
        <v>0</v>
      </c>
      <c r="J1033" s="756">
        <v>0</v>
      </c>
      <c r="K1033" s="756">
        <v>0</v>
      </c>
      <c r="L1033" s="756">
        <v>0</v>
      </c>
      <c r="M1033" s="756">
        <v>0</v>
      </c>
      <c r="N1033" s="646">
        <f t="shared" si="514"/>
        <v>0</v>
      </c>
      <c r="O1033" s="594"/>
      <c r="P1033" s="705">
        <f t="shared" si="500"/>
        <v>1017</v>
      </c>
      <c r="Q1033" s="756">
        <v>0</v>
      </c>
      <c r="R1033" s="756">
        <v>0</v>
      </c>
      <c r="S1033" s="756">
        <v>0</v>
      </c>
      <c r="T1033" s="756">
        <v>0</v>
      </c>
      <c r="U1033" s="756">
        <v>0</v>
      </c>
      <c r="V1033" s="756">
        <v>0</v>
      </c>
      <c r="W1033" s="756">
        <v>0</v>
      </c>
      <c r="X1033" s="646">
        <f t="shared" si="515"/>
        <v>0</v>
      </c>
      <c r="Y1033" s="594"/>
      <c r="Z1033" s="705">
        <f t="shared" si="501"/>
        <v>1017</v>
      </c>
      <c r="AA1033" s="756">
        <f t="shared" si="525"/>
        <v>0</v>
      </c>
      <c r="AB1033" s="756">
        <f t="shared" si="525"/>
        <v>0</v>
      </c>
      <c r="AC1033" s="756">
        <f t="shared" si="525"/>
        <v>0</v>
      </c>
      <c r="AD1033" s="756">
        <f t="shared" si="523"/>
        <v>0</v>
      </c>
      <c r="AE1033" s="756">
        <f t="shared" si="523"/>
        <v>0</v>
      </c>
      <c r="AF1033" s="756">
        <f t="shared" si="523"/>
        <v>0</v>
      </c>
      <c r="AG1033" s="756">
        <f t="shared" si="523"/>
        <v>0</v>
      </c>
      <c r="AH1033" s="646">
        <f t="shared" si="516"/>
        <v>0</v>
      </c>
      <c r="AI1033" s="594"/>
      <c r="AJ1033" s="705">
        <f t="shared" si="502"/>
        <v>1017</v>
      </c>
      <c r="AK1033" s="756">
        <v>0</v>
      </c>
      <c r="AL1033" s="756">
        <v>0</v>
      </c>
      <c r="AM1033" s="756">
        <v>0</v>
      </c>
      <c r="AN1033" s="756">
        <v>0</v>
      </c>
      <c r="AO1033" s="756">
        <v>0</v>
      </c>
      <c r="AP1033" s="756">
        <v>0</v>
      </c>
      <c r="AQ1033" s="756">
        <v>0</v>
      </c>
      <c r="AR1033" s="646">
        <f t="shared" si="517"/>
        <v>0</v>
      </c>
      <c r="AS1033" s="594"/>
      <c r="AT1033" s="705">
        <f t="shared" si="503"/>
        <v>1017</v>
      </c>
      <c r="AU1033" s="756">
        <v>0</v>
      </c>
      <c r="AV1033" s="756">
        <v>0</v>
      </c>
      <c r="AW1033" s="756">
        <v>0</v>
      </c>
      <c r="AX1033" s="756">
        <v>0</v>
      </c>
      <c r="AY1033" s="756">
        <v>0</v>
      </c>
      <c r="AZ1033" s="767">
        <f t="shared" si="522"/>
        <v>0</v>
      </c>
      <c r="BA1033" s="756">
        <v>0</v>
      </c>
      <c r="BB1033" s="756">
        <v>0</v>
      </c>
      <c r="BC1033" s="756">
        <v>0</v>
      </c>
      <c r="BD1033" s="756">
        <v>0</v>
      </c>
      <c r="BE1033" s="767">
        <f t="shared" si="504"/>
        <v>0</v>
      </c>
      <c r="BF1033" s="646">
        <f t="shared" si="505"/>
        <v>0</v>
      </c>
      <c r="BG1033" s="594"/>
      <c r="BH1033" s="705">
        <f t="shared" si="495"/>
        <v>1017</v>
      </c>
      <c r="BI1033" s="646">
        <f t="shared" si="506"/>
        <v>0</v>
      </c>
      <c r="BJ1033" s="594"/>
      <c r="BK1033" s="705">
        <f t="shared" si="507"/>
        <v>1017</v>
      </c>
      <c r="BL1033" s="756">
        <v>0</v>
      </c>
      <c r="BM1033" s="756">
        <v>0</v>
      </c>
      <c r="BN1033" s="756">
        <v>0</v>
      </c>
      <c r="BO1033" s="756">
        <v>0</v>
      </c>
      <c r="BP1033" s="756">
        <v>0</v>
      </c>
      <c r="BQ1033" s="756">
        <v>0</v>
      </c>
      <c r="BR1033" s="756">
        <v>0</v>
      </c>
      <c r="BS1033" s="646">
        <f t="shared" si="518"/>
        <v>0</v>
      </c>
      <c r="BT1033" s="594"/>
      <c r="BU1033" s="705">
        <f t="shared" si="508"/>
        <v>1017</v>
      </c>
      <c r="BV1033" s="756">
        <v>0</v>
      </c>
      <c r="BW1033" s="756">
        <v>0</v>
      </c>
      <c r="BX1033" s="756">
        <v>0</v>
      </c>
      <c r="BY1033" s="756">
        <v>0</v>
      </c>
      <c r="BZ1033" s="756">
        <v>0</v>
      </c>
      <c r="CA1033" s="756">
        <v>0</v>
      </c>
      <c r="CB1033" s="756">
        <v>0</v>
      </c>
      <c r="CC1033" s="646">
        <f t="shared" si="519"/>
        <v>0</v>
      </c>
      <c r="CD1033" s="594"/>
      <c r="CE1033" s="705">
        <f t="shared" si="496"/>
        <v>1017</v>
      </c>
      <c r="CF1033" s="756">
        <f t="shared" si="526"/>
        <v>0</v>
      </c>
      <c r="CG1033" s="756">
        <f t="shared" si="526"/>
        <v>0</v>
      </c>
      <c r="CH1033" s="756">
        <f t="shared" si="526"/>
        <v>0</v>
      </c>
      <c r="CI1033" s="756">
        <f t="shared" si="524"/>
        <v>0</v>
      </c>
      <c r="CJ1033" s="756">
        <f t="shared" si="524"/>
        <v>0</v>
      </c>
      <c r="CK1033" s="756">
        <f t="shared" si="524"/>
        <v>0</v>
      </c>
      <c r="CL1033" s="756">
        <f t="shared" si="524"/>
        <v>0</v>
      </c>
      <c r="CM1033" s="646">
        <f t="shared" si="520"/>
        <v>0</v>
      </c>
      <c r="CN1033" s="594"/>
      <c r="CO1033" s="705">
        <f t="shared" si="497"/>
        <v>1017</v>
      </c>
      <c r="CP1033" s="756">
        <v>0</v>
      </c>
      <c r="CQ1033" s="756">
        <v>0</v>
      </c>
      <c r="CR1033" s="756">
        <v>0</v>
      </c>
      <c r="CS1033" s="756">
        <v>0</v>
      </c>
      <c r="CT1033" s="756">
        <v>0</v>
      </c>
      <c r="CU1033" s="756">
        <v>0</v>
      </c>
      <c r="CV1033" s="756">
        <v>0</v>
      </c>
      <c r="CW1033" s="646">
        <f t="shared" si="521"/>
        <v>0</v>
      </c>
      <c r="CX1033" s="685"/>
      <c r="CY1033" s="705">
        <f t="shared" si="498"/>
        <v>1017</v>
      </c>
      <c r="CZ1033" s="756">
        <v>0</v>
      </c>
      <c r="DA1033" s="756">
        <v>0</v>
      </c>
      <c r="DB1033" s="756">
        <v>0</v>
      </c>
      <c r="DC1033" s="756">
        <v>0</v>
      </c>
      <c r="DD1033" s="756">
        <v>0</v>
      </c>
      <c r="DE1033" s="767">
        <f t="shared" si="509"/>
        <v>0</v>
      </c>
      <c r="DF1033" s="756">
        <v>0</v>
      </c>
      <c r="DG1033" s="756">
        <v>0</v>
      </c>
      <c r="DH1033" s="756">
        <v>0</v>
      </c>
      <c r="DI1033" s="756">
        <v>0</v>
      </c>
      <c r="DJ1033" s="767">
        <f t="shared" si="510"/>
        <v>0</v>
      </c>
      <c r="DK1033" s="715">
        <f t="shared" si="511"/>
        <v>0</v>
      </c>
      <c r="DL1033" s="685"/>
      <c r="DM1033" s="705">
        <f t="shared" si="499"/>
        <v>1017</v>
      </c>
      <c r="DN1033" s="715">
        <f t="shared" si="512"/>
        <v>0</v>
      </c>
    </row>
    <row r="1034" spans="2:118" x14ac:dyDescent="0.25">
      <c r="B1034" s="705">
        <v>1018</v>
      </c>
      <c r="C1034" s="765">
        <f>(1+_xlfn.XLOOKUP(INT((B1034-1)/12)+1,'ZC Curve'!$B$8:$B$107,'ZC Curve'!R$8:R$107,,0))^(1/12)-1</f>
        <v>0</v>
      </c>
      <c r="D1034" s="766">
        <f t="shared" si="513"/>
        <v>1</v>
      </c>
      <c r="E1034" s="685"/>
      <c r="F1034" s="705">
        <v>1018</v>
      </c>
      <c r="G1034" s="756">
        <v>0</v>
      </c>
      <c r="H1034" s="756">
        <v>0</v>
      </c>
      <c r="I1034" s="756">
        <v>0</v>
      </c>
      <c r="J1034" s="756">
        <v>0</v>
      </c>
      <c r="K1034" s="756">
        <v>0</v>
      </c>
      <c r="L1034" s="756">
        <v>0</v>
      </c>
      <c r="M1034" s="756">
        <v>0</v>
      </c>
      <c r="N1034" s="646">
        <f t="shared" si="514"/>
        <v>0</v>
      </c>
      <c r="O1034" s="594"/>
      <c r="P1034" s="705">
        <f t="shared" si="500"/>
        <v>1018</v>
      </c>
      <c r="Q1034" s="756">
        <v>0</v>
      </c>
      <c r="R1034" s="756">
        <v>0</v>
      </c>
      <c r="S1034" s="756">
        <v>0</v>
      </c>
      <c r="T1034" s="756">
        <v>0</v>
      </c>
      <c r="U1034" s="756">
        <v>0</v>
      </c>
      <c r="V1034" s="756">
        <v>0</v>
      </c>
      <c r="W1034" s="756">
        <v>0</v>
      </c>
      <c r="X1034" s="646">
        <f t="shared" si="515"/>
        <v>0</v>
      </c>
      <c r="Y1034" s="594"/>
      <c r="Z1034" s="705">
        <f t="shared" si="501"/>
        <v>1018</v>
      </c>
      <c r="AA1034" s="756">
        <f t="shared" si="525"/>
        <v>0</v>
      </c>
      <c r="AB1034" s="756">
        <f t="shared" si="525"/>
        <v>0</v>
      </c>
      <c r="AC1034" s="756">
        <f t="shared" si="525"/>
        <v>0</v>
      </c>
      <c r="AD1034" s="756">
        <f t="shared" si="523"/>
        <v>0</v>
      </c>
      <c r="AE1034" s="756">
        <f t="shared" si="523"/>
        <v>0</v>
      </c>
      <c r="AF1034" s="756">
        <f t="shared" si="523"/>
        <v>0</v>
      </c>
      <c r="AG1034" s="756">
        <f t="shared" si="523"/>
        <v>0</v>
      </c>
      <c r="AH1034" s="646">
        <f t="shared" si="516"/>
        <v>0</v>
      </c>
      <c r="AI1034" s="594"/>
      <c r="AJ1034" s="705">
        <f t="shared" si="502"/>
        <v>1018</v>
      </c>
      <c r="AK1034" s="756">
        <v>0</v>
      </c>
      <c r="AL1034" s="756">
        <v>0</v>
      </c>
      <c r="AM1034" s="756">
        <v>0</v>
      </c>
      <c r="AN1034" s="756">
        <v>0</v>
      </c>
      <c r="AO1034" s="756">
        <v>0</v>
      </c>
      <c r="AP1034" s="756">
        <v>0</v>
      </c>
      <c r="AQ1034" s="756">
        <v>0</v>
      </c>
      <c r="AR1034" s="646">
        <f t="shared" si="517"/>
        <v>0</v>
      </c>
      <c r="AS1034" s="594"/>
      <c r="AT1034" s="705">
        <f t="shared" si="503"/>
        <v>1018</v>
      </c>
      <c r="AU1034" s="756">
        <v>0</v>
      </c>
      <c r="AV1034" s="756">
        <v>0</v>
      </c>
      <c r="AW1034" s="756">
        <v>0</v>
      </c>
      <c r="AX1034" s="756">
        <v>0</v>
      </c>
      <c r="AY1034" s="756">
        <v>0</v>
      </c>
      <c r="AZ1034" s="767">
        <f t="shared" si="522"/>
        <v>0</v>
      </c>
      <c r="BA1034" s="756">
        <v>0</v>
      </c>
      <c r="BB1034" s="756">
        <v>0</v>
      </c>
      <c r="BC1034" s="756">
        <v>0</v>
      </c>
      <c r="BD1034" s="756">
        <v>0</v>
      </c>
      <c r="BE1034" s="767">
        <f t="shared" si="504"/>
        <v>0</v>
      </c>
      <c r="BF1034" s="646">
        <f t="shared" si="505"/>
        <v>0</v>
      </c>
      <c r="BG1034" s="594"/>
      <c r="BH1034" s="705">
        <f t="shared" si="495"/>
        <v>1018</v>
      </c>
      <c r="BI1034" s="646">
        <f t="shared" si="506"/>
        <v>0</v>
      </c>
      <c r="BJ1034" s="594"/>
      <c r="BK1034" s="705">
        <f t="shared" si="507"/>
        <v>1018</v>
      </c>
      <c r="BL1034" s="756">
        <v>0</v>
      </c>
      <c r="BM1034" s="756">
        <v>0</v>
      </c>
      <c r="BN1034" s="756">
        <v>0</v>
      </c>
      <c r="BO1034" s="756">
        <v>0</v>
      </c>
      <c r="BP1034" s="756">
        <v>0</v>
      </c>
      <c r="BQ1034" s="756">
        <v>0</v>
      </c>
      <c r="BR1034" s="756">
        <v>0</v>
      </c>
      <c r="BS1034" s="646">
        <f t="shared" si="518"/>
        <v>0</v>
      </c>
      <c r="BT1034" s="594"/>
      <c r="BU1034" s="705">
        <f t="shared" si="508"/>
        <v>1018</v>
      </c>
      <c r="BV1034" s="756">
        <v>0</v>
      </c>
      <c r="BW1034" s="756">
        <v>0</v>
      </c>
      <c r="BX1034" s="756">
        <v>0</v>
      </c>
      <c r="BY1034" s="756">
        <v>0</v>
      </c>
      <c r="BZ1034" s="756">
        <v>0</v>
      </c>
      <c r="CA1034" s="756">
        <v>0</v>
      </c>
      <c r="CB1034" s="756">
        <v>0</v>
      </c>
      <c r="CC1034" s="646">
        <f t="shared" si="519"/>
        <v>0</v>
      </c>
      <c r="CD1034" s="594"/>
      <c r="CE1034" s="705">
        <f t="shared" si="496"/>
        <v>1018</v>
      </c>
      <c r="CF1034" s="756">
        <f t="shared" si="526"/>
        <v>0</v>
      </c>
      <c r="CG1034" s="756">
        <f t="shared" si="526"/>
        <v>0</v>
      </c>
      <c r="CH1034" s="756">
        <f t="shared" si="526"/>
        <v>0</v>
      </c>
      <c r="CI1034" s="756">
        <f t="shared" si="524"/>
        <v>0</v>
      </c>
      <c r="CJ1034" s="756">
        <f t="shared" si="524"/>
        <v>0</v>
      </c>
      <c r="CK1034" s="756">
        <f t="shared" si="524"/>
        <v>0</v>
      </c>
      <c r="CL1034" s="756">
        <f t="shared" si="524"/>
        <v>0</v>
      </c>
      <c r="CM1034" s="646">
        <f t="shared" si="520"/>
        <v>0</v>
      </c>
      <c r="CN1034" s="594"/>
      <c r="CO1034" s="705">
        <f t="shared" si="497"/>
        <v>1018</v>
      </c>
      <c r="CP1034" s="756">
        <v>0</v>
      </c>
      <c r="CQ1034" s="756">
        <v>0</v>
      </c>
      <c r="CR1034" s="756">
        <v>0</v>
      </c>
      <c r="CS1034" s="756">
        <v>0</v>
      </c>
      <c r="CT1034" s="756">
        <v>0</v>
      </c>
      <c r="CU1034" s="756">
        <v>0</v>
      </c>
      <c r="CV1034" s="756">
        <v>0</v>
      </c>
      <c r="CW1034" s="646">
        <f t="shared" si="521"/>
        <v>0</v>
      </c>
      <c r="CX1034" s="685"/>
      <c r="CY1034" s="705">
        <f t="shared" si="498"/>
        <v>1018</v>
      </c>
      <c r="CZ1034" s="756">
        <v>0</v>
      </c>
      <c r="DA1034" s="756">
        <v>0</v>
      </c>
      <c r="DB1034" s="756">
        <v>0</v>
      </c>
      <c r="DC1034" s="756">
        <v>0</v>
      </c>
      <c r="DD1034" s="756">
        <v>0</v>
      </c>
      <c r="DE1034" s="767">
        <f t="shared" si="509"/>
        <v>0</v>
      </c>
      <c r="DF1034" s="756">
        <v>0</v>
      </c>
      <c r="DG1034" s="756">
        <v>0</v>
      </c>
      <c r="DH1034" s="756">
        <v>0</v>
      </c>
      <c r="DI1034" s="756">
        <v>0</v>
      </c>
      <c r="DJ1034" s="767">
        <f t="shared" si="510"/>
        <v>0</v>
      </c>
      <c r="DK1034" s="715">
        <f t="shared" si="511"/>
        <v>0</v>
      </c>
      <c r="DL1034" s="685"/>
      <c r="DM1034" s="705">
        <f t="shared" si="499"/>
        <v>1018</v>
      </c>
      <c r="DN1034" s="715">
        <f t="shared" si="512"/>
        <v>0</v>
      </c>
    </row>
    <row r="1035" spans="2:118" x14ac:dyDescent="0.25">
      <c r="B1035" s="705">
        <v>1019</v>
      </c>
      <c r="C1035" s="765">
        <f>(1+_xlfn.XLOOKUP(INT((B1035-1)/12)+1,'ZC Curve'!$B$8:$B$107,'ZC Curve'!R$8:R$107,,0))^(1/12)-1</f>
        <v>0</v>
      </c>
      <c r="D1035" s="766">
        <f t="shared" si="513"/>
        <v>1</v>
      </c>
      <c r="E1035" s="685"/>
      <c r="F1035" s="705">
        <v>1019</v>
      </c>
      <c r="G1035" s="756">
        <v>0</v>
      </c>
      <c r="H1035" s="756">
        <v>0</v>
      </c>
      <c r="I1035" s="756">
        <v>0</v>
      </c>
      <c r="J1035" s="756">
        <v>0</v>
      </c>
      <c r="K1035" s="756">
        <v>0</v>
      </c>
      <c r="L1035" s="756">
        <v>0</v>
      </c>
      <c r="M1035" s="756">
        <v>0</v>
      </c>
      <c r="N1035" s="646">
        <f t="shared" si="514"/>
        <v>0</v>
      </c>
      <c r="O1035" s="594"/>
      <c r="P1035" s="705">
        <f t="shared" si="500"/>
        <v>1019</v>
      </c>
      <c r="Q1035" s="756">
        <v>0</v>
      </c>
      <c r="R1035" s="756">
        <v>0</v>
      </c>
      <c r="S1035" s="756">
        <v>0</v>
      </c>
      <c r="T1035" s="756">
        <v>0</v>
      </c>
      <c r="U1035" s="756">
        <v>0</v>
      </c>
      <c r="V1035" s="756">
        <v>0</v>
      </c>
      <c r="W1035" s="756">
        <v>0</v>
      </c>
      <c r="X1035" s="646">
        <f t="shared" si="515"/>
        <v>0</v>
      </c>
      <c r="Y1035" s="594"/>
      <c r="Z1035" s="705">
        <f t="shared" si="501"/>
        <v>1019</v>
      </c>
      <c r="AA1035" s="756">
        <f t="shared" si="525"/>
        <v>0</v>
      </c>
      <c r="AB1035" s="756">
        <f t="shared" si="525"/>
        <v>0</v>
      </c>
      <c r="AC1035" s="756">
        <f t="shared" si="525"/>
        <v>0</v>
      </c>
      <c r="AD1035" s="756">
        <f t="shared" si="523"/>
        <v>0</v>
      </c>
      <c r="AE1035" s="756">
        <f t="shared" si="523"/>
        <v>0</v>
      </c>
      <c r="AF1035" s="756">
        <f t="shared" si="523"/>
        <v>0</v>
      </c>
      <c r="AG1035" s="756">
        <f t="shared" si="523"/>
        <v>0</v>
      </c>
      <c r="AH1035" s="646">
        <f t="shared" si="516"/>
        <v>0</v>
      </c>
      <c r="AI1035" s="594"/>
      <c r="AJ1035" s="705">
        <f t="shared" si="502"/>
        <v>1019</v>
      </c>
      <c r="AK1035" s="756">
        <v>0</v>
      </c>
      <c r="AL1035" s="756">
        <v>0</v>
      </c>
      <c r="AM1035" s="756">
        <v>0</v>
      </c>
      <c r="AN1035" s="756">
        <v>0</v>
      </c>
      <c r="AO1035" s="756">
        <v>0</v>
      </c>
      <c r="AP1035" s="756">
        <v>0</v>
      </c>
      <c r="AQ1035" s="756">
        <v>0</v>
      </c>
      <c r="AR1035" s="646">
        <f t="shared" si="517"/>
        <v>0</v>
      </c>
      <c r="AS1035" s="594"/>
      <c r="AT1035" s="705">
        <f t="shared" si="503"/>
        <v>1019</v>
      </c>
      <c r="AU1035" s="756">
        <v>0</v>
      </c>
      <c r="AV1035" s="756">
        <v>0</v>
      </c>
      <c r="AW1035" s="756">
        <v>0</v>
      </c>
      <c r="AX1035" s="756">
        <v>0</v>
      </c>
      <c r="AY1035" s="756">
        <v>0</v>
      </c>
      <c r="AZ1035" s="767">
        <f t="shared" si="522"/>
        <v>0</v>
      </c>
      <c r="BA1035" s="756">
        <v>0</v>
      </c>
      <c r="BB1035" s="756">
        <v>0</v>
      </c>
      <c r="BC1035" s="756">
        <v>0</v>
      </c>
      <c r="BD1035" s="756">
        <v>0</v>
      </c>
      <c r="BE1035" s="767">
        <f t="shared" si="504"/>
        <v>0</v>
      </c>
      <c r="BF1035" s="646">
        <f t="shared" si="505"/>
        <v>0</v>
      </c>
      <c r="BG1035" s="594"/>
      <c r="BH1035" s="705">
        <f t="shared" si="495"/>
        <v>1019</v>
      </c>
      <c r="BI1035" s="646">
        <f t="shared" si="506"/>
        <v>0</v>
      </c>
      <c r="BJ1035" s="594"/>
      <c r="BK1035" s="705">
        <f t="shared" si="507"/>
        <v>1019</v>
      </c>
      <c r="BL1035" s="756">
        <v>0</v>
      </c>
      <c r="BM1035" s="756">
        <v>0</v>
      </c>
      <c r="BN1035" s="756">
        <v>0</v>
      </c>
      <c r="BO1035" s="756">
        <v>0</v>
      </c>
      <c r="BP1035" s="756">
        <v>0</v>
      </c>
      <c r="BQ1035" s="756">
        <v>0</v>
      </c>
      <c r="BR1035" s="756">
        <v>0</v>
      </c>
      <c r="BS1035" s="646">
        <f t="shared" si="518"/>
        <v>0</v>
      </c>
      <c r="BT1035" s="594"/>
      <c r="BU1035" s="705">
        <f t="shared" si="508"/>
        <v>1019</v>
      </c>
      <c r="BV1035" s="756">
        <v>0</v>
      </c>
      <c r="BW1035" s="756">
        <v>0</v>
      </c>
      <c r="BX1035" s="756">
        <v>0</v>
      </c>
      <c r="BY1035" s="756">
        <v>0</v>
      </c>
      <c r="BZ1035" s="756">
        <v>0</v>
      </c>
      <c r="CA1035" s="756">
        <v>0</v>
      </c>
      <c r="CB1035" s="756">
        <v>0</v>
      </c>
      <c r="CC1035" s="646">
        <f t="shared" si="519"/>
        <v>0</v>
      </c>
      <c r="CD1035" s="594"/>
      <c r="CE1035" s="705">
        <f t="shared" si="496"/>
        <v>1019</v>
      </c>
      <c r="CF1035" s="756">
        <f t="shared" si="526"/>
        <v>0</v>
      </c>
      <c r="CG1035" s="756">
        <f t="shared" si="526"/>
        <v>0</v>
      </c>
      <c r="CH1035" s="756">
        <f t="shared" si="526"/>
        <v>0</v>
      </c>
      <c r="CI1035" s="756">
        <f t="shared" si="524"/>
        <v>0</v>
      </c>
      <c r="CJ1035" s="756">
        <f t="shared" si="524"/>
        <v>0</v>
      </c>
      <c r="CK1035" s="756">
        <f t="shared" si="524"/>
        <v>0</v>
      </c>
      <c r="CL1035" s="756">
        <f t="shared" si="524"/>
        <v>0</v>
      </c>
      <c r="CM1035" s="646">
        <f t="shared" si="520"/>
        <v>0</v>
      </c>
      <c r="CN1035" s="594"/>
      <c r="CO1035" s="705">
        <f t="shared" si="497"/>
        <v>1019</v>
      </c>
      <c r="CP1035" s="756">
        <v>0</v>
      </c>
      <c r="CQ1035" s="756">
        <v>0</v>
      </c>
      <c r="CR1035" s="756">
        <v>0</v>
      </c>
      <c r="CS1035" s="756">
        <v>0</v>
      </c>
      <c r="CT1035" s="756">
        <v>0</v>
      </c>
      <c r="CU1035" s="756">
        <v>0</v>
      </c>
      <c r="CV1035" s="756">
        <v>0</v>
      </c>
      <c r="CW1035" s="646">
        <f t="shared" si="521"/>
        <v>0</v>
      </c>
      <c r="CX1035" s="685"/>
      <c r="CY1035" s="705">
        <f t="shared" si="498"/>
        <v>1019</v>
      </c>
      <c r="CZ1035" s="756">
        <v>0</v>
      </c>
      <c r="DA1035" s="756">
        <v>0</v>
      </c>
      <c r="DB1035" s="756">
        <v>0</v>
      </c>
      <c r="DC1035" s="756">
        <v>0</v>
      </c>
      <c r="DD1035" s="756">
        <v>0</v>
      </c>
      <c r="DE1035" s="767">
        <f t="shared" si="509"/>
        <v>0</v>
      </c>
      <c r="DF1035" s="756">
        <v>0</v>
      </c>
      <c r="DG1035" s="756">
        <v>0</v>
      </c>
      <c r="DH1035" s="756">
        <v>0</v>
      </c>
      <c r="DI1035" s="756">
        <v>0</v>
      </c>
      <c r="DJ1035" s="767">
        <f t="shared" si="510"/>
        <v>0</v>
      </c>
      <c r="DK1035" s="715">
        <f t="shared" si="511"/>
        <v>0</v>
      </c>
      <c r="DL1035" s="685"/>
      <c r="DM1035" s="705">
        <f t="shared" si="499"/>
        <v>1019</v>
      </c>
      <c r="DN1035" s="715">
        <f t="shared" si="512"/>
        <v>0</v>
      </c>
    </row>
    <row r="1036" spans="2:118" x14ac:dyDescent="0.25">
      <c r="B1036" s="705">
        <v>1020</v>
      </c>
      <c r="C1036" s="765">
        <f>(1+_xlfn.XLOOKUP(INT((B1036-1)/12)+1,'ZC Curve'!$B$8:$B$107,'ZC Curve'!R$8:R$107,,0))^(1/12)-1</f>
        <v>0</v>
      </c>
      <c r="D1036" s="766">
        <f t="shared" si="513"/>
        <v>1</v>
      </c>
      <c r="E1036" s="685"/>
      <c r="F1036" s="705">
        <v>1020</v>
      </c>
      <c r="G1036" s="756">
        <v>0</v>
      </c>
      <c r="H1036" s="756">
        <v>0</v>
      </c>
      <c r="I1036" s="756">
        <v>0</v>
      </c>
      <c r="J1036" s="756">
        <v>0</v>
      </c>
      <c r="K1036" s="756">
        <v>0</v>
      </c>
      <c r="L1036" s="756">
        <v>0</v>
      </c>
      <c r="M1036" s="756">
        <v>0</v>
      </c>
      <c r="N1036" s="646">
        <f t="shared" si="514"/>
        <v>0</v>
      </c>
      <c r="O1036" s="594"/>
      <c r="P1036" s="705">
        <f t="shared" si="500"/>
        <v>1020</v>
      </c>
      <c r="Q1036" s="756">
        <v>0</v>
      </c>
      <c r="R1036" s="756">
        <v>0</v>
      </c>
      <c r="S1036" s="756">
        <v>0</v>
      </c>
      <c r="T1036" s="756">
        <v>0</v>
      </c>
      <c r="U1036" s="756">
        <v>0</v>
      </c>
      <c r="V1036" s="756">
        <v>0</v>
      </c>
      <c r="W1036" s="756">
        <v>0</v>
      </c>
      <c r="X1036" s="646">
        <f t="shared" si="515"/>
        <v>0</v>
      </c>
      <c r="Y1036" s="594"/>
      <c r="Z1036" s="705">
        <f t="shared" si="501"/>
        <v>1020</v>
      </c>
      <c r="AA1036" s="756">
        <f t="shared" si="525"/>
        <v>0</v>
      </c>
      <c r="AB1036" s="756">
        <f t="shared" si="525"/>
        <v>0</v>
      </c>
      <c r="AC1036" s="756">
        <f t="shared" si="525"/>
        <v>0</v>
      </c>
      <c r="AD1036" s="756">
        <f t="shared" si="523"/>
        <v>0</v>
      </c>
      <c r="AE1036" s="756">
        <f t="shared" si="523"/>
        <v>0</v>
      </c>
      <c r="AF1036" s="756">
        <f t="shared" si="523"/>
        <v>0</v>
      </c>
      <c r="AG1036" s="756">
        <f t="shared" si="523"/>
        <v>0</v>
      </c>
      <c r="AH1036" s="646">
        <f t="shared" si="516"/>
        <v>0</v>
      </c>
      <c r="AI1036" s="594"/>
      <c r="AJ1036" s="705">
        <f t="shared" si="502"/>
        <v>1020</v>
      </c>
      <c r="AK1036" s="756">
        <v>0</v>
      </c>
      <c r="AL1036" s="756">
        <v>0</v>
      </c>
      <c r="AM1036" s="756">
        <v>0</v>
      </c>
      <c r="AN1036" s="756">
        <v>0</v>
      </c>
      <c r="AO1036" s="756">
        <v>0</v>
      </c>
      <c r="AP1036" s="756">
        <v>0</v>
      </c>
      <c r="AQ1036" s="756">
        <v>0</v>
      </c>
      <c r="AR1036" s="646">
        <f t="shared" si="517"/>
        <v>0</v>
      </c>
      <c r="AS1036" s="594"/>
      <c r="AT1036" s="705">
        <f t="shared" si="503"/>
        <v>1020</v>
      </c>
      <c r="AU1036" s="756">
        <v>0</v>
      </c>
      <c r="AV1036" s="756">
        <v>0</v>
      </c>
      <c r="AW1036" s="756">
        <v>0</v>
      </c>
      <c r="AX1036" s="756">
        <v>0</v>
      </c>
      <c r="AY1036" s="756">
        <v>0</v>
      </c>
      <c r="AZ1036" s="767">
        <f t="shared" si="522"/>
        <v>0</v>
      </c>
      <c r="BA1036" s="756">
        <v>0</v>
      </c>
      <c r="BB1036" s="756">
        <v>0</v>
      </c>
      <c r="BC1036" s="756">
        <v>0</v>
      </c>
      <c r="BD1036" s="756">
        <v>0</v>
      </c>
      <c r="BE1036" s="767">
        <f t="shared" si="504"/>
        <v>0</v>
      </c>
      <c r="BF1036" s="646">
        <f t="shared" si="505"/>
        <v>0</v>
      </c>
      <c r="BG1036" s="594"/>
      <c r="BH1036" s="705">
        <f t="shared" si="495"/>
        <v>1020</v>
      </c>
      <c r="BI1036" s="646">
        <f t="shared" si="506"/>
        <v>0</v>
      </c>
      <c r="BJ1036" s="594"/>
      <c r="BK1036" s="705">
        <f t="shared" si="507"/>
        <v>1020</v>
      </c>
      <c r="BL1036" s="756">
        <v>0</v>
      </c>
      <c r="BM1036" s="756">
        <v>0</v>
      </c>
      <c r="BN1036" s="756">
        <v>0</v>
      </c>
      <c r="BO1036" s="756">
        <v>0</v>
      </c>
      <c r="BP1036" s="756">
        <v>0</v>
      </c>
      <c r="BQ1036" s="756">
        <v>0</v>
      </c>
      <c r="BR1036" s="756">
        <v>0</v>
      </c>
      <c r="BS1036" s="646">
        <f t="shared" si="518"/>
        <v>0</v>
      </c>
      <c r="BT1036" s="594"/>
      <c r="BU1036" s="705">
        <f t="shared" si="508"/>
        <v>1020</v>
      </c>
      <c r="BV1036" s="756">
        <v>0</v>
      </c>
      <c r="BW1036" s="756">
        <v>0</v>
      </c>
      <c r="BX1036" s="756">
        <v>0</v>
      </c>
      <c r="BY1036" s="756">
        <v>0</v>
      </c>
      <c r="BZ1036" s="756">
        <v>0</v>
      </c>
      <c r="CA1036" s="756">
        <v>0</v>
      </c>
      <c r="CB1036" s="756">
        <v>0</v>
      </c>
      <c r="CC1036" s="646">
        <f t="shared" si="519"/>
        <v>0</v>
      </c>
      <c r="CD1036" s="594"/>
      <c r="CE1036" s="705">
        <f t="shared" si="496"/>
        <v>1020</v>
      </c>
      <c r="CF1036" s="756">
        <f t="shared" si="526"/>
        <v>0</v>
      </c>
      <c r="CG1036" s="756">
        <f t="shared" si="526"/>
        <v>0</v>
      </c>
      <c r="CH1036" s="756">
        <f t="shared" si="526"/>
        <v>0</v>
      </c>
      <c r="CI1036" s="756">
        <f t="shared" si="524"/>
        <v>0</v>
      </c>
      <c r="CJ1036" s="756">
        <f t="shared" si="524"/>
        <v>0</v>
      </c>
      <c r="CK1036" s="756">
        <f t="shared" si="524"/>
        <v>0</v>
      </c>
      <c r="CL1036" s="756">
        <f t="shared" si="524"/>
        <v>0</v>
      </c>
      <c r="CM1036" s="646">
        <f t="shared" si="520"/>
        <v>0</v>
      </c>
      <c r="CN1036" s="594"/>
      <c r="CO1036" s="705">
        <f t="shared" si="497"/>
        <v>1020</v>
      </c>
      <c r="CP1036" s="756">
        <v>0</v>
      </c>
      <c r="CQ1036" s="756">
        <v>0</v>
      </c>
      <c r="CR1036" s="756">
        <v>0</v>
      </c>
      <c r="CS1036" s="756">
        <v>0</v>
      </c>
      <c r="CT1036" s="756">
        <v>0</v>
      </c>
      <c r="CU1036" s="756">
        <v>0</v>
      </c>
      <c r="CV1036" s="756">
        <v>0</v>
      </c>
      <c r="CW1036" s="646">
        <f t="shared" si="521"/>
        <v>0</v>
      </c>
      <c r="CX1036" s="685"/>
      <c r="CY1036" s="705">
        <f t="shared" si="498"/>
        <v>1020</v>
      </c>
      <c r="CZ1036" s="756">
        <v>0</v>
      </c>
      <c r="DA1036" s="756">
        <v>0</v>
      </c>
      <c r="DB1036" s="756">
        <v>0</v>
      </c>
      <c r="DC1036" s="756">
        <v>0</v>
      </c>
      <c r="DD1036" s="756">
        <v>0</v>
      </c>
      <c r="DE1036" s="767">
        <f t="shared" si="509"/>
        <v>0</v>
      </c>
      <c r="DF1036" s="756">
        <v>0</v>
      </c>
      <c r="DG1036" s="756">
        <v>0</v>
      </c>
      <c r="DH1036" s="756">
        <v>0</v>
      </c>
      <c r="DI1036" s="756">
        <v>0</v>
      </c>
      <c r="DJ1036" s="767">
        <f t="shared" si="510"/>
        <v>0</v>
      </c>
      <c r="DK1036" s="715">
        <f t="shared" si="511"/>
        <v>0</v>
      </c>
      <c r="DL1036" s="685"/>
      <c r="DM1036" s="705">
        <f t="shared" si="499"/>
        <v>1020</v>
      </c>
      <c r="DN1036" s="715">
        <f t="shared" si="512"/>
        <v>0</v>
      </c>
    </row>
    <row r="1037" spans="2:118" x14ac:dyDescent="0.25">
      <c r="B1037" s="705">
        <v>1021</v>
      </c>
      <c r="C1037" s="765">
        <f>(1+_xlfn.XLOOKUP(INT((B1037-1)/12)+1,'ZC Curve'!$B$8:$B$107,'ZC Curve'!R$8:R$107,,0))^(1/12)-1</f>
        <v>0</v>
      </c>
      <c r="D1037" s="766">
        <f t="shared" si="513"/>
        <v>1</v>
      </c>
      <c r="E1037" s="685"/>
      <c r="F1037" s="705">
        <v>1021</v>
      </c>
      <c r="G1037" s="756">
        <v>0</v>
      </c>
      <c r="H1037" s="756">
        <v>0</v>
      </c>
      <c r="I1037" s="756">
        <v>0</v>
      </c>
      <c r="J1037" s="756">
        <v>0</v>
      </c>
      <c r="K1037" s="756">
        <v>0</v>
      </c>
      <c r="L1037" s="756">
        <v>0</v>
      </c>
      <c r="M1037" s="756">
        <v>0</v>
      </c>
      <c r="N1037" s="646">
        <f t="shared" si="514"/>
        <v>0</v>
      </c>
      <c r="O1037" s="594"/>
      <c r="P1037" s="705">
        <f t="shared" si="500"/>
        <v>1021</v>
      </c>
      <c r="Q1037" s="756">
        <v>0</v>
      </c>
      <c r="R1037" s="756">
        <v>0</v>
      </c>
      <c r="S1037" s="756">
        <v>0</v>
      </c>
      <c r="T1037" s="756">
        <v>0</v>
      </c>
      <c r="U1037" s="756">
        <v>0</v>
      </c>
      <c r="V1037" s="756">
        <v>0</v>
      </c>
      <c r="W1037" s="756">
        <v>0</v>
      </c>
      <c r="X1037" s="646">
        <f t="shared" si="515"/>
        <v>0</v>
      </c>
      <c r="Y1037" s="594"/>
      <c r="Z1037" s="705">
        <f t="shared" si="501"/>
        <v>1021</v>
      </c>
      <c r="AA1037" s="756">
        <f t="shared" si="525"/>
        <v>0</v>
      </c>
      <c r="AB1037" s="756">
        <f t="shared" si="525"/>
        <v>0</v>
      </c>
      <c r="AC1037" s="756">
        <f t="shared" si="525"/>
        <v>0</v>
      </c>
      <c r="AD1037" s="756">
        <f t="shared" si="523"/>
        <v>0</v>
      </c>
      <c r="AE1037" s="756">
        <f t="shared" si="523"/>
        <v>0</v>
      </c>
      <c r="AF1037" s="756">
        <f t="shared" si="523"/>
        <v>0</v>
      </c>
      <c r="AG1037" s="756">
        <f t="shared" si="523"/>
        <v>0</v>
      </c>
      <c r="AH1037" s="646">
        <f t="shared" si="516"/>
        <v>0</v>
      </c>
      <c r="AI1037" s="594"/>
      <c r="AJ1037" s="705">
        <f t="shared" si="502"/>
        <v>1021</v>
      </c>
      <c r="AK1037" s="756">
        <v>0</v>
      </c>
      <c r="AL1037" s="756">
        <v>0</v>
      </c>
      <c r="AM1037" s="756">
        <v>0</v>
      </c>
      <c r="AN1037" s="756">
        <v>0</v>
      </c>
      <c r="AO1037" s="756">
        <v>0</v>
      </c>
      <c r="AP1037" s="756">
        <v>0</v>
      </c>
      <c r="AQ1037" s="756">
        <v>0</v>
      </c>
      <c r="AR1037" s="646">
        <f t="shared" si="517"/>
        <v>0</v>
      </c>
      <c r="AS1037" s="594"/>
      <c r="AT1037" s="705">
        <f t="shared" si="503"/>
        <v>1021</v>
      </c>
      <c r="AU1037" s="756">
        <v>0</v>
      </c>
      <c r="AV1037" s="756">
        <v>0</v>
      </c>
      <c r="AW1037" s="756">
        <v>0</v>
      </c>
      <c r="AX1037" s="756">
        <v>0</v>
      </c>
      <c r="AY1037" s="756">
        <v>0</v>
      </c>
      <c r="AZ1037" s="767">
        <f t="shared" si="522"/>
        <v>0</v>
      </c>
      <c r="BA1037" s="756">
        <v>0</v>
      </c>
      <c r="BB1037" s="756">
        <v>0</v>
      </c>
      <c r="BC1037" s="756">
        <v>0</v>
      </c>
      <c r="BD1037" s="756">
        <v>0</v>
      </c>
      <c r="BE1037" s="767">
        <f t="shared" si="504"/>
        <v>0</v>
      </c>
      <c r="BF1037" s="646">
        <f t="shared" si="505"/>
        <v>0</v>
      </c>
      <c r="BG1037" s="594"/>
      <c r="BH1037" s="705">
        <f t="shared" si="495"/>
        <v>1021</v>
      </c>
      <c r="BI1037" s="646">
        <f t="shared" si="506"/>
        <v>0</v>
      </c>
      <c r="BJ1037" s="594"/>
      <c r="BK1037" s="705">
        <f t="shared" si="507"/>
        <v>1021</v>
      </c>
      <c r="BL1037" s="756">
        <v>0</v>
      </c>
      <c r="BM1037" s="756">
        <v>0</v>
      </c>
      <c r="BN1037" s="756">
        <v>0</v>
      </c>
      <c r="BO1037" s="756">
        <v>0</v>
      </c>
      <c r="BP1037" s="756">
        <v>0</v>
      </c>
      <c r="BQ1037" s="756">
        <v>0</v>
      </c>
      <c r="BR1037" s="756">
        <v>0</v>
      </c>
      <c r="BS1037" s="646">
        <f t="shared" si="518"/>
        <v>0</v>
      </c>
      <c r="BT1037" s="594"/>
      <c r="BU1037" s="705">
        <f t="shared" si="508"/>
        <v>1021</v>
      </c>
      <c r="BV1037" s="756">
        <v>0</v>
      </c>
      <c r="BW1037" s="756">
        <v>0</v>
      </c>
      <c r="BX1037" s="756">
        <v>0</v>
      </c>
      <c r="BY1037" s="756">
        <v>0</v>
      </c>
      <c r="BZ1037" s="756">
        <v>0</v>
      </c>
      <c r="CA1037" s="756">
        <v>0</v>
      </c>
      <c r="CB1037" s="756">
        <v>0</v>
      </c>
      <c r="CC1037" s="646">
        <f t="shared" si="519"/>
        <v>0</v>
      </c>
      <c r="CD1037" s="594"/>
      <c r="CE1037" s="705">
        <f t="shared" si="496"/>
        <v>1021</v>
      </c>
      <c r="CF1037" s="756">
        <f t="shared" si="526"/>
        <v>0</v>
      </c>
      <c r="CG1037" s="756">
        <f t="shared" si="526"/>
        <v>0</v>
      </c>
      <c r="CH1037" s="756">
        <f t="shared" si="526"/>
        <v>0</v>
      </c>
      <c r="CI1037" s="756">
        <f t="shared" si="524"/>
        <v>0</v>
      </c>
      <c r="CJ1037" s="756">
        <f t="shared" si="524"/>
        <v>0</v>
      </c>
      <c r="CK1037" s="756">
        <f t="shared" si="524"/>
        <v>0</v>
      </c>
      <c r="CL1037" s="756">
        <f t="shared" si="524"/>
        <v>0</v>
      </c>
      <c r="CM1037" s="646">
        <f t="shared" si="520"/>
        <v>0</v>
      </c>
      <c r="CN1037" s="594"/>
      <c r="CO1037" s="705">
        <f t="shared" si="497"/>
        <v>1021</v>
      </c>
      <c r="CP1037" s="756">
        <v>0</v>
      </c>
      <c r="CQ1037" s="756">
        <v>0</v>
      </c>
      <c r="CR1037" s="756">
        <v>0</v>
      </c>
      <c r="CS1037" s="756">
        <v>0</v>
      </c>
      <c r="CT1037" s="756">
        <v>0</v>
      </c>
      <c r="CU1037" s="756">
        <v>0</v>
      </c>
      <c r="CV1037" s="756">
        <v>0</v>
      </c>
      <c r="CW1037" s="646">
        <f t="shared" si="521"/>
        <v>0</v>
      </c>
      <c r="CX1037" s="685"/>
      <c r="CY1037" s="705">
        <f t="shared" si="498"/>
        <v>1021</v>
      </c>
      <c r="CZ1037" s="756">
        <v>0</v>
      </c>
      <c r="DA1037" s="756">
        <v>0</v>
      </c>
      <c r="DB1037" s="756">
        <v>0</v>
      </c>
      <c r="DC1037" s="756">
        <v>0</v>
      </c>
      <c r="DD1037" s="756">
        <v>0</v>
      </c>
      <c r="DE1037" s="767">
        <f t="shared" si="509"/>
        <v>0</v>
      </c>
      <c r="DF1037" s="756">
        <v>0</v>
      </c>
      <c r="DG1037" s="756">
        <v>0</v>
      </c>
      <c r="DH1037" s="756">
        <v>0</v>
      </c>
      <c r="DI1037" s="756">
        <v>0</v>
      </c>
      <c r="DJ1037" s="767">
        <f t="shared" si="510"/>
        <v>0</v>
      </c>
      <c r="DK1037" s="715">
        <f t="shared" si="511"/>
        <v>0</v>
      </c>
      <c r="DL1037" s="685"/>
      <c r="DM1037" s="705">
        <f t="shared" si="499"/>
        <v>1021</v>
      </c>
      <c r="DN1037" s="715">
        <f t="shared" si="512"/>
        <v>0</v>
      </c>
    </row>
    <row r="1038" spans="2:118" x14ac:dyDescent="0.25">
      <c r="B1038" s="705">
        <v>1022</v>
      </c>
      <c r="C1038" s="765">
        <f>(1+_xlfn.XLOOKUP(INT((B1038-1)/12)+1,'ZC Curve'!$B$8:$B$107,'ZC Curve'!R$8:R$107,,0))^(1/12)-1</f>
        <v>0</v>
      </c>
      <c r="D1038" s="766">
        <f t="shared" si="513"/>
        <v>1</v>
      </c>
      <c r="E1038" s="685"/>
      <c r="F1038" s="705">
        <v>1022</v>
      </c>
      <c r="G1038" s="756">
        <v>0</v>
      </c>
      <c r="H1038" s="756">
        <v>0</v>
      </c>
      <c r="I1038" s="756">
        <v>0</v>
      </c>
      <c r="J1038" s="756">
        <v>0</v>
      </c>
      <c r="K1038" s="756">
        <v>0</v>
      </c>
      <c r="L1038" s="756">
        <v>0</v>
      </c>
      <c r="M1038" s="756">
        <v>0</v>
      </c>
      <c r="N1038" s="646">
        <f t="shared" si="514"/>
        <v>0</v>
      </c>
      <c r="O1038" s="594"/>
      <c r="P1038" s="705">
        <f t="shared" si="500"/>
        <v>1022</v>
      </c>
      <c r="Q1038" s="756">
        <v>0</v>
      </c>
      <c r="R1038" s="756">
        <v>0</v>
      </c>
      <c r="S1038" s="756">
        <v>0</v>
      </c>
      <c r="T1038" s="756">
        <v>0</v>
      </c>
      <c r="U1038" s="756">
        <v>0</v>
      </c>
      <c r="V1038" s="756">
        <v>0</v>
      </c>
      <c r="W1038" s="756">
        <v>0</v>
      </c>
      <c r="X1038" s="646">
        <f t="shared" si="515"/>
        <v>0</v>
      </c>
      <c r="Y1038" s="594"/>
      <c r="Z1038" s="705">
        <f t="shared" si="501"/>
        <v>1022</v>
      </c>
      <c r="AA1038" s="756">
        <f t="shared" si="525"/>
        <v>0</v>
      </c>
      <c r="AB1038" s="756">
        <f t="shared" si="525"/>
        <v>0</v>
      </c>
      <c r="AC1038" s="756">
        <f t="shared" si="525"/>
        <v>0</v>
      </c>
      <c r="AD1038" s="756">
        <f t="shared" si="523"/>
        <v>0</v>
      </c>
      <c r="AE1038" s="756">
        <f t="shared" si="523"/>
        <v>0</v>
      </c>
      <c r="AF1038" s="756">
        <f t="shared" si="523"/>
        <v>0</v>
      </c>
      <c r="AG1038" s="756">
        <f t="shared" si="523"/>
        <v>0</v>
      </c>
      <c r="AH1038" s="646">
        <f t="shared" si="516"/>
        <v>0</v>
      </c>
      <c r="AI1038" s="594"/>
      <c r="AJ1038" s="705">
        <f t="shared" si="502"/>
        <v>1022</v>
      </c>
      <c r="AK1038" s="756">
        <v>0</v>
      </c>
      <c r="AL1038" s="756">
        <v>0</v>
      </c>
      <c r="AM1038" s="756">
        <v>0</v>
      </c>
      <c r="AN1038" s="756">
        <v>0</v>
      </c>
      <c r="AO1038" s="756">
        <v>0</v>
      </c>
      <c r="AP1038" s="756">
        <v>0</v>
      </c>
      <c r="AQ1038" s="756">
        <v>0</v>
      </c>
      <c r="AR1038" s="646">
        <f t="shared" si="517"/>
        <v>0</v>
      </c>
      <c r="AS1038" s="594"/>
      <c r="AT1038" s="705">
        <f t="shared" si="503"/>
        <v>1022</v>
      </c>
      <c r="AU1038" s="756">
        <v>0</v>
      </c>
      <c r="AV1038" s="756">
        <v>0</v>
      </c>
      <c r="AW1038" s="756">
        <v>0</v>
      </c>
      <c r="AX1038" s="756">
        <v>0</v>
      </c>
      <c r="AY1038" s="756">
        <v>0</v>
      </c>
      <c r="AZ1038" s="767">
        <f t="shared" si="522"/>
        <v>0</v>
      </c>
      <c r="BA1038" s="756">
        <v>0</v>
      </c>
      <c r="BB1038" s="756">
        <v>0</v>
      </c>
      <c r="BC1038" s="756">
        <v>0</v>
      </c>
      <c r="BD1038" s="756">
        <v>0</v>
      </c>
      <c r="BE1038" s="767">
        <f t="shared" si="504"/>
        <v>0</v>
      </c>
      <c r="BF1038" s="646">
        <f t="shared" si="505"/>
        <v>0</v>
      </c>
      <c r="BG1038" s="594"/>
      <c r="BH1038" s="705">
        <f t="shared" si="495"/>
        <v>1022</v>
      </c>
      <c r="BI1038" s="646">
        <f t="shared" si="506"/>
        <v>0</v>
      </c>
      <c r="BJ1038" s="594"/>
      <c r="BK1038" s="705">
        <f t="shared" si="507"/>
        <v>1022</v>
      </c>
      <c r="BL1038" s="756">
        <v>0</v>
      </c>
      <c r="BM1038" s="756">
        <v>0</v>
      </c>
      <c r="BN1038" s="756">
        <v>0</v>
      </c>
      <c r="BO1038" s="756">
        <v>0</v>
      </c>
      <c r="BP1038" s="756">
        <v>0</v>
      </c>
      <c r="BQ1038" s="756">
        <v>0</v>
      </c>
      <c r="BR1038" s="756">
        <v>0</v>
      </c>
      <c r="BS1038" s="646">
        <f t="shared" si="518"/>
        <v>0</v>
      </c>
      <c r="BT1038" s="594"/>
      <c r="BU1038" s="705">
        <f t="shared" si="508"/>
        <v>1022</v>
      </c>
      <c r="BV1038" s="756">
        <v>0</v>
      </c>
      <c r="BW1038" s="756">
        <v>0</v>
      </c>
      <c r="BX1038" s="756">
        <v>0</v>
      </c>
      <c r="BY1038" s="756">
        <v>0</v>
      </c>
      <c r="BZ1038" s="756">
        <v>0</v>
      </c>
      <c r="CA1038" s="756">
        <v>0</v>
      </c>
      <c r="CB1038" s="756">
        <v>0</v>
      </c>
      <c r="CC1038" s="646">
        <f t="shared" si="519"/>
        <v>0</v>
      </c>
      <c r="CD1038" s="594"/>
      <c r="CE1038" s="705">
        <f t="shared" si="496"/>
        <v>1022</v>
      </c>
      <c r="CF1038" s="756">
        <f t="shared" si="526"/>
        <v>0</v>
      </c>
      <c r="CG1038" s="756">
        <f t="shared" si="526"/>
        <v>0</v>
      </c>
      <c r="CH1038" s="756">
        <f t="shared" si="526"/>
        <v>0</v>
      </c>
      <c r="CI1038" s="756">
        <f t="shared" si="524"/>
        <v>0</v>
      </c>
      <c r="CJ1038" s="756">
        <f t="shared" si="524"/>
        <v>0</v>
      </c>
      <c r="CK1038" s="756">
        <f t="shared" si="524"/>
        <v>0</v>
      </c>
      <c r="CL1038" s="756">
        <f t="shared" si="524"/>
        <v>0</v>
      </c>
      <c r="CM1038" s="646">
        <f t="shared" si="520"/>
        <v>0</v>
      </c>
      <c r="CN1038" s="594"/>
      <c r="CO1038" s="705">
        <f t="shared" si="497"/>
        <v>1022</v>
      </c>
      <c r="CP1038" s="756">
        <v>0</v>
      </c>
      <c r="CQ1038" s="756">
        <v>0</v>
      </c>
      <c r="CR1038" s="756">
        <v>0</v>
      </c>
      <c r="CS1038" s="756">
        <v>0</v>
      </c>
      <c r="CT1038" s="756">
        <v>0</v>
      </c>
      <c r="CU1038" s="756">
        <v>0</v>
      </c>
      <c r="CV1038" s="756">
        <v>0</v>
      </c>
      <c r="CW1038" s="646">
        <f t="shared" si="521"/>
        <v>0</v>
      </c>
      <c r="CX1038" s="685"/>
      <c r="CY1038" s="705">
        <f t="shared" si="498"/>
        <v>1022</v>
      </c>
      <c r="CZ1038" s="756">
        <v>0</v>
      </c>
      <c r="DA1038" s="756">
        <v>0</v>
      </c>
      <c r="DB1038" s="756">
        <v>0</v>
      </c>
      <c r="DC1038" s="756">
        <v>0</v>
      </c>
      <c r="DD1038" s="756">
        <v>0</v>
      </c>
      <c r="DE1038" s="767">
        <f t="shared" si="509"/>
        <v>0</v>
      </c>
      <c r="DF1038" s="756">
        <v>0</v>
      </c>
      <c r="DG1038" s="756">
        <v>0</v>
      </c>
      <c r="DH1038" s="756">
        <v>0</v>
      </c>
      <c r="DI1038" s="756">
        <v>0</v>
      </c>
      <c r="DJ1038" s="767">
        <f t="shared" si="510"/>
        <v>0</v>
      </c>
      <c r="DK1038" s="715">
        <f t="shared" si="511"/>
        <v>0</v>
      </c>
      <c r="DL1038" s="685"/>
      <c r="DM1038" s="705">
        <f t="shared" si="499"/>
        <v>1022</v>
      </c>
      <c r="DN1038" s="715">
        <f t="shared" si="512"/>
        <v>0</v>
      </c>
    </row>
    <row r="1039" spans="2:118" x14ac:dyDescent="0.25">
      <c r="B1039" s="705">
        <v>1023</v>
      </c>
      <c r="C1039" s="765">
        <f>(1+_xlfn.XLOOKUP(INT((B1039-1)/12)+1,'ZC Curve'!$B$8:$B$107,'ZC Curve'!R$8:R$107,,0))^(1/12)-1</f>
        <v>0</v>
      </c>
      <c r="D1039" s="766">
        <f t="shared" si="513"/>
        <v>1</v>
      </c>
      <c r="E1039" s="685"/>
      <c r="F1039" s="705">
        <v>1023</v>
      </c>
      <c r="G1039" s="756">
        <v>0</v>
      </c>
      <c r="H1039" s="756">
        <v>0</v>
      </c>
      <c r="I1039" s="756">
        <v>0</v>
      </c>
      <c r="J1039" s="756">
        <v>0</v>
      </c>
      <c r="K1039" s="756">
        <v>0</v>
      </c>
      <c r="L1039" s="756">
        <v>0</v>
      </c>
      <c r="M1039" s="756">
        <v>0</v>
      </c>
      <c r="N1039" s="646">
        <f t="shared" si="514"/>
        <v>0</v>
      </c>
      <c r="O1039" s="594"/>
      <c r="P1039" s="705">
        <f t="shared" si="500"/>
        <v>1023</v>
      </c>
      <c r="Q1039" s="756">
        <v>0</v>
      </c>
      <c r="R1039" s="756">
        <v>0</v>
      </c>
      <c r="S1039" s="756">
        <v>0</v>
      </c>
      <c r="T1039" s="756">
        <v>0</v>
      </c>
      <c r="U1039" s="756">
        <v>0</v>
      </c>
      <c r="V1039" s="756">
        <v>0</v>
      </c>
      <c r="W1039" s="756">
        <v>0</v>
      </c>
      <c r="X1039" s="646">
        <f t="shared" si="515"/>
        <v>0</v>
      </c>
      <c r="Y1039" s="594"/>
      <c r="Z1039" s="705">
        <f t="shared" si="501"/>
        <v>1023</v>
      </c>
      <c r="AA1039" s="756">
        <f t="shared" si="525"/>
        <v>0</v>
      </c>
      <c r="AB1039" s="756">
        <f t="shared" si="525"/>
        <v>0</v>
      </c>
      <c r="AC1039" s="756">
        <f t="shared" si="525"/>
        <v>0</v>
      </c>
      <c r="AD1039" s="756">
        <f t="shared" si="523"/>
        <v>0</v>
      </c>
      <c r="AE1039" s="756">
        <f t="shared" si="523"/>
        <v>0</v>
      </c>
      <c r="AF1039" s="756">
        <f t="shared" si="523"/>
        <v>0</v>
      </c>
      <c r="AG1039" s="756">
        <f t="shared" si="523"/>
        <v>0</v>
      </c>
      <c r="AH1039" s="646">
        <f t="shared" si="516"/>
        <v>0</v>
      </c>
      <c r="AI1039" s="594"/>
      <c r="AJ1039" s="705">
        <f t="shared" si="502"/>
        <v>1023</v>
      </c>
      <c r="AK1039" s="756">
        <v>0</v>
      </c>
      <c r="AL1039" s="756">
        <v>0</v>
      </c>
      <c r="AM1039" s="756">
        <v>0</v>
      </c>
      <c r="AN1039" s="756">
        <v>0</v>
      </c>
      <c r="AO1039" s="756">
        <v>0</v>
      </c>
      <c r="AP1039" s="756">
        <v>0</v>
      </c>
      <c r="AQ1039" s="756">
        <v>0</v>
      </c>
      <c r="AR1039" s="646">
        <f t="shared" si="517"/>
        <v>0</v>
      </c>
      <c r="AS1039" s="594"/>
      <c r="AT1039" s="705">
        <f t="shared" si="503"/>
        <v>1023</v>
      </c>
      <c r="AU1039" s="756">
        <v>0</v>
      </c>
      <c r="AV1039" s="756">
        <v>0</v>
      </c>
      <c r="AW1039" s="756">
        <v>0</v>
      </c>
      <c r="AX1039" s="756">
        <v>0</v>
      </c>
      <c r="AY1039" s="756">
        <v>0</v>
      </c>
      <c r="AZ1039" s="767">
        <f t="shared" si="522"/>
        <v>0</v>
      </c>
      <c r="BA1039" s="756">
        <v>0</v>
      </c>
      <c r="BB1039" s="756">
        <v>0</v>
      </c>
      <c r="BC1039" s="756">
        <v>0</v>
      </c>
      <c r="BD1039" s="756">
        <v>0</v>
      </c>
      <c r="BE1039" s="767">
        <f t="shared" si="504"/>
        <v>0</v>
      </c>
      <c r="BF1039" s="646">
        <f t="shared" si="505"/>
        <v>0</v>
      </c>
      <c r="BG1039" s="594"/>
      <c r="BH1039" s="705">
        <f t="shared" si="495"/>
        <v>1023</v>
      </c>
      <c r="BI1039" s="646">
        <f t="shared" si="506"/>
        <v>0</v>
      </c>
      <c r="BJ1039" s="594"/>
      <c r="BK1039" s="705">
        <f t="shared" si="507"/>
        <v>1023</v>
      </c>
      <c r="BL1039" s="756">
        <v>0</v>
      </c>
      <c r="BM1039" s="756">
        <v>0</v>
      </c>
      <c r="BN1039" s="756">
        <v>0</v>
      </c>
      <c r="BO1039" s="756">
        <v>0</v>
      </c>
      <c r="BP1039" s="756">
        <v>0</v>
      </c>
      <c r="BQ1039" s="756">
        <v>0</v>
      </c>
      <c r="BR1039" s="756">
        <v>0</v>
      </c>
      <c r="BS1039" s="646">
        <f t="shared" si="518"/>
        <v>0</v>
      </c>
      <c r="BT1039" s="594"/>
      <c r="BU1039" s="705">
        <f t="shared" si="508"/>
        <v>1023</v>
      </c>
      <c r="BV1039" s="756">
        <v>0</v>
      </c>
      <c r="BW1039" s="756">
        <v>0</v>
      </c>
      <c r="BX1039" s="756">
        <v>0</v>
      </c>
      <c r="BY1039" s="756">
        <v>0</v>
      </c>
      <c r="BZ1039" s="756">
        <v>0</v>
      </c>
      <c r="CA1039" s="756">
        <v>0</v>
      </c>
      <c r="CB1039" s="756">
        <v>0</v>
      </c>
      <c r="CC1039" s="646">
        <f t="shared" si="519"/>
        <v>0</v>
      </c>
      <c r="CD1039" s="594"/>
      <c r="CE1039" s="705">
        <f t="shared" si="496"/>
        <v>1023</v>
      </c>
      <c r="CF1039" s="756">
        <f t="shared" si="526"/>
        <v>0</v>
      </c>
      <c r="CG1039" s="756">
        <f t="shared" si="526"/>
        <v>0</v>
      </c>
      <c r="CH1039" s="756">
        <f t="shared" si="526"/>
        <v>0</v>
      </c>
      <c r="CI1039" s="756">
        <f t="shared" si="524"/>
        <v>0</v>
      </c>
      <c r="CJ1039" s="756">
        <f t="shared" si="524"/>
        <v>0</v>
      </c>
      <c r="CK1039" s="756">
        <f t="shared" si="524"/>
        <v>0</v>
      </c>
      <c r="CL1039" s="756">
        <f t="shared" si="524"/>
        <v>0</v>
      </c>
      <c r="CM1039" s="646">
        <f t="shared" si="520"/>
        <v>0</v>
      </c>
      <c r="CN1039" s="594"/>
      <c r="CO1039" s="705">
        <f t="shared" si="497"/>
        <v>1023</v>
      </c>
      <c r="CP1039" s="756">
        <v>0</v>
      </c>
      <c r="CQ1039" s="756">
        <v>0</v>
      </c>
      <c r="CR1039" s="756">
        <v>0</v>
      </c>
      <c r="CS1039" s="756">
        <v>0</v>
      </c>
      <c r="CT1039" s="756">
        <v>0</v>
      </c>
      <c r="CU1039" s="756">
        <v>0</v>
      </c>
      <c r="CV1039" s="756">
        <v>0</v>
      </c>
      <c r="CW1039" s="646">
        <f t="shared" si="521"/>
        <v>0</v>
      </c>
      <c r="CX1039" s="685"/>
      <c r="CY1039" s="705">
        <f t="shared" si="498"/>
        <v>1023</v>
      </c>
      <c r="CZ1039" s="756">
        <v>0</v>
      </c>
      <c r="DA1039" s="756">
        <v>0</v>
      </c>
      <c r="DB1039" s="756">
        <v>0</v>
      </c>
      <c r="DC1039" s="756">
        <v>0</v>
      </c>
      <c r="DD1039" s="756">
        <v>0</v>
      </c>
      <c r="DE1039" s="767">
        <f t="shared" si="509"/>
        <v>0</v>
      </c>
      <c r="DF1039" s="756">
        <v>0</v>
      </c>
      <c r="DG1039" s="756">
        <v>0</v>
      </c>
      <c r="DH1039" s="756">
        <v>0</v>
      </c>
      <c r="DI1039" s="756">
        <v>0</v>
      </c>
      <c r="DJ1039" s="767">
        <f t="shared" si="510"/>
        <v>0</v>
      </c>
      <c r="DK1039" s="715">
        <f t="shared" si="511"/>
        <v>0</v>
      </c>
      <c r="DL1039" s="685"/>
      <c r="DM1039" s="705">
        <f t="shared" si="499"/>
        <v>1023</v>
      </c>
      <c r="DN1039" s="715">
        <f t="shared" si="512"/>
        <v>0</v>
      </c>
    </row>
    <row r="1040" spans="2:118" x14ac:dyDescent="0.25">
      <c r="B1040" s="705">
        <v>1024</v>
      </c>
      <c r="C1040" s="765">
        <f>(1+_xlfn.XLOOKUP(INT((B1040-1)/12)+1,'ZC Curve'!$B$8:$B$107,'ZC Curve'!R$8:R$107,,0))^(1/12)-1</f>
        <v>0</v>
      </c>
      <c r="D1040" s="766">
        <f t="shared" si="513"/>
        <v>1</v>
      </c>
      <c r="E1040" s="685"/>
      <c r="F1040" s="705">
        <v>1024</v>
      </c>
      <c r="G1040" s="756">
        <v>0</v>
      </c>
      <c r="H1040" s="756">
        <v>0</v>
      </c>
      <c r="I1040" s="756">
        <v>0</v>
      </c>
      <c r="J1040" s="756">
        <v>0</v>
      </c>
      <c r="K1040" s="756">
        <v>0</v>
      </c>
      <c r="L1040" s="756">
        <v>0</v>
      </c>
      <c r="M1040" s="756">
        <v>0</v>
      </c>
      <c r="N1040" s="646">
        <f t="shared" si="514"/>
        <v>0</v>
      </c>
      <c r="O1040" s="594"/>
      <c r="P1040" s="705">
        <f t="shared" si="500"/>
        <v>1024</v>
      </c>
      <c r="Q1040" s="756">
        <v>0</v>
      </c>
      <c r="R1040" s="756">
        <v>0</v>
      </c>
      <c r="S1040" s="756">
        <v>0</v>
      </c>
      <c r="T1040" s="756">
        <v>0</v>
      </c>
      <c r="U1040" s="756">
        <v>0</v>
      </c>
      <c r="V1040" s="756">
        <v>0</v>
      </c>
      <c r="W1040" s="756">
        <v>0</v>
      </c>
      <c r="X1040" s="646">
        <f t="shared" si="515"/>
        <v>0</v>
      </c>
      <c r="Y1040" s="594"/>
      <c r="Z1040" s="705">
        <f t="shared" si="501"/>
        <v>1024</v>
      </c>
      <c r="AA1040" s="756">
        <f t="shared" si="525"/>
        <v>0</v>
      </c>
      <c r="AB1040" s="756">
        <f t="shared" si="525"/>
        <v>0</v>
      </c>
      <c r="AC1040" s="756">
        <f t="shared" si="525"/>
        <v>0</v>
      </c>
      <c r="AD1040" s="756">
        <f t="shared" si="523"/>
        <v>0</v>
      </c>
      <c r="AE1040" s="756">
        <f t="shared" si="523"/>
        <v>0</v>
      </c>
      <c r="AF1040" s="756">
        <f t="shared" si="523"/>
        <v>0</v>
      </c>
      <c r="AG1040" s="756">
        <f t="shared" si="523"/>
        <v>0</v>
      </c>
      <c r="AH1040" s="646">
        <f t="shared" si="516"/>
        <v>0</v>
      </c>
      <c r="AI1040" s="594"/>
      <c r="AJ1040" s="705">
        <f t="shared" si="502"/>
        <v>1024</v>
      </c>
      <c r="AK1040" s="756">
        <v>0</v>
      </c>
      <c r="AL1040" s="756">
        <v>0</v>
      </c>
      <c r="AM1040" s="756">
        <v>0</v>
      </c>
      <c r="AN1040" s="756">
        <v>0</v>
      </c>
      <c r="AO1040" s="756">
        <v>0</v>
      </c>
      <c r="AP1040" s="756">
        <v>0</v>
      </c>
      <c r="AQ1040" s="756">
        <v>0</v>
      </c>
      <c r="AR1040" s="646">
        <f t="shared" si="517"/>
        <v>0</v>
      </c>
      <c r="AS1040" s="594"/>
      <c r="AT1040" s="705">
        <f t="shared" si="503"/>
        <v>1024</v>
      </c>
      <c r="AU1040" s="756">
        <v>0</v>
      </c>
      <c r="AV1040" s="756">
        <v>0</v>
      </c>
      <c r="AW1040" s="756">
        <v>0</v>
      </c>
      <c r="AX1040" s="756">
        <v>0</v>
      </c>
      <c r="AY1040" s="756">
        <v>0</v>
      </c>
      <c r="AZ1040" s="767">
        <f t="shared" si="522"/>
        <v>0</v>
      </c>
      <c r="BA1040" s="756">
        <v>0</v>
      </c>
      <c r="BB1040" s="756">
        <v>0</v>
      </c>
      <c r="BC1040" s="756">
        <v>0</v>
      </c>
      <c r="BD1040" s="756">
        <v>0</v>
      </c>
      <c r="BE1040" s="767">
        <f t="shared" si="504"/>
        <v>0</v>
      </c>
      <c r="BF1040" s="646">
        <f t="shared" si="505"/>
        <v>0</v>
      </c>
      <c r="BG1040" s="594"/>
      <c r="BH1040" s="705">
        <f t="shared" si="495"/>
        <v>1024</v>
      </c>
      <c r="BI1040" s="646">
        <f t="shared" si="506"/>
        <v>0</v>
      </c>
      <c r="BJ1040" s="594"/>
      <c r="BK1040" s="705">
        <f t="shared" si="507"/>
        <v>1024</v>
      </c>
      <c r="BL1040" s="756">
        <v>0</v>
      </c>
      <c r="BM1040" s="756">
        <v>0</v>
      </c>
      <c r="BN1040" s="756">
        <v>0</v>
      </c>
      <c r="BO1040" s="756">
        <v>0</v>
      </c>
      <c r="BP1040" s="756">
        <v>0</v>
      </c>
      <c r="BQ1040" s="756">
        <v>0</v>
      </c>
      <c r="BR1040" s="756">
        <v>0</v>
      </c>
      <c r="BS1040" s="646">
        <f t="shared" si="518"/>
        <v>0</v>
      </c>
      <c r="BT1040" s="594"/>
      <c r="BU1040" s="705">
        <f t="shared" si="508"/>
        <v>1024</v>
      </c>
      <c r="BV1040" s="756">
        <v>0</v>
      </c>
      <c r="BW1040" s="756">
        <v>0</v>
      </c>
      <c r="BX1040" s="756">
        <v>0</v>
      </c>
      <c r="BY1040" s="756">
        <v>0</v>
      </c>
      <c r="BZ1040" s="756">
        <v>0</v>
      </c>
      <c r="CA1040" s="756">
        <v>0</v>
      </c>
      <c r="CB1040" s="756">
        <v>0</v>
      </c>
      <c r="CC1040" s="646">
        <f t="shared" si="519"/>
        <v>0</v>
      </c>
      <c r="CD1040" s="594"/>
      <c r="CE1040" s="705">
        <f t="shared" si="496"/>
        <v>1024</v>
      </c>
      <c r="CF1040" s="756">
        <f t="shared" si="526"/>
        <v>0</v>
      </c>
      <c r="CG1040" s="756">
        <f t="shared" si="526"/>
        <v>0</v>
      </c>
      <c r="CH1040" s="756">
        <f t="shared" si="526"/>
        <v>0</v>
      </c>
      <c r="CI1040" s="756">
        <f t="shared" si="524"/>
        <v>0</v>
      </c>
      <c r="CJ1040" s="756">
        <f t="shared" si="524"/>
        <v>0</v>
      </c>
      <c r="CK1040" s="756">
        <f t="shared" si="524"/>
        <v>0</v>
      </c>
      <c r="CL1040" s="756">
        <f t="shared" si="524"/>
        <v>0</v>
      </c>
      <c r="CM1040" s="646">
        <f t="shared" si="520"/>
        <v>0</v>
      </c>
      <c r="CN1040" s="594"/>
      <c r="CO1040" s="705">
        <f t="shared" si="497"/>
        <v>1024</v>
      </c>
      <c r="CP1040" s="756">
        <v>0</v>
      </c>
      <c r="CQ1040" s="756">
        <v>0</v>
      </c>
      <c r="CR1040" s="756">
        <v>0</v>
      </c>
      <c r="CS1040" s="756">
        <v>0</v>
      </c>
      <c r="CT1040" s="756">
        <v>0</v>
      </c>
      <c r="CU1040" s="756">
        <v>0</v>
      </c>
      <c r="CV1040" s="756">
        <v>0</v>
      </c>
      <c r="CW1040" s="646">
        <f t="shared" si="521"/>
        <v>0</v>
      </c>
      <c r="CX1040" s="685"/>
      <c r="CY1040" s="705">
        <f t="shared" si="498"/>
        <v>1024</v>
      </c>
      <c r="CZ1040" s="756">
        <v>0</v>
      </c>
      <c r="DA1040" s="756">
        <v>0</v>
      </c>
      <c r="DB1040" s="756">
        <v>0</v>
      </c>
      <c r="DC1040" s="756">
        <v>0</v>
      </c>
      <c r="DD1040" s="756">
        <v>0</v>
      </c>
      <c r="DE1040" s="767">
        <f t="shared" si="509"/>
        <v>0</v>
      </c>
      <c r="DF1040" s="756">
        <v>0</v>
      </c>
      <c r="DG1040" s="756">
        <v>0</v>
      </c>
      <c r="DH1040" s="756">
        <v>0</v>
      </c>
      <c r="DI1040" s="756">
        <v>0</v>
      </c>
      <c r="DJ1040" s="767">
        <f t="shared" si="510"/>
        <v>0</v>
      </c>
      <c r="DK1040" s="715">
        <f t="shared" si="511"/>
        <v>0</v>
      </c>
      <c r="DL1040" s="685"/>
      <c r="DM1040" s="705">
        <f t="shared" si="499"/>
        <v>1024</v>
      </c>
      <c r="DN1040" s="715">
        <f t="shared" si="512"/>
        <v>0</v>
      </c>
    </row>
    <row r="1041" spans="2:118" x14ac:dyDescent="0.25">
      <c r="B1041" s="705">
        <v>1025</v>
      </c>
      <c r="C1041" s="765">
        <f>(1+_xlfn.XLOOKUP(INT((B1041-1)/12)+1,'ZC Curve'!$B$8:$B$107,'ZC Curve'!R$8:R$107,,0))^(1/12)-1</f>
        <v>0</v>
      </c>
      <c r="D1041" s="766">
        <f t="shared" si="513"/>
        <v>1</v>
      </c>
      <c r="E1041" s="685"/>
      <c r="F1041" s="705">
        <v>1025</v>
      </c>
      <c r="G1041" s="756">
        <v>0</v>
      </c>
      <c r="H1041" s="756">
        <v>0</v>
      </c>
      <c r="I1041" s="756">
        <v>0</v>
      </c>
      <c r="J1041" s="756">
        <v>0</v>
      </c>
      <c r="K1041" s="756">
        <v>0</v>
      </c>
      <c r="L1041" s="756">
        <v>0</v>
      </c>
      <c r="M1041" s="756">
        <v>0</v>
      </c>
      <c r="N1041" s="646">
        <f t="shared" si="514"/>
        <v>0</v>
      </c>
      <c r="O1041" s="594"/>
      <c r="P1041" s="705">
        <f t="shared" si="500"/>
        <v>1025</v>
      </c>
      <c r="Q1041" s="756">
        <v>0</v>
      </c>
      <c r="R1041" s="756">
        <v>0</v>
      </c>
      <c r="S1041" s="756">
        <v>0</v>
      </c>
      <c r="T1041" s="756">
        <v>0</v>
      </c>
      <c r="U1041" s="756">
        <v>0</v>
      </c>
      <c r="V1041" s="756">
        <v>0</v>
      </c>
      <c r="W1041" s="756">
        <v>0</v>
      </c>
      <c r="X1041" s="646">
        <f t="shared" si="515"/>
        <v>0</v>
      </c>
      <c r="Y1041" s="594"/>
      <c r="Z1041" s="705">
        <f t="shared" si="501"/>
        <v>1025</v>
      </c>
      <c r="AA1041" s="756">
        <f t="shared" si="525"/>
        <v>0</v>
      </c>
      <c r="AB1041" s="756">
        <f t="shared" si="525"/>
        <v>0</v>
      </c>
      <c r="AC1041" s="756">
        <f t="shared" si="525"/>
        <v>0</v>
      </c>
      <c r="AD1041" s="756">
        <f t="shared" si="523"/>
        <v>0</v>
      </c>
      <c r="AE1041" s="756">
        <f t="shared" si="523"/>
        <v>0</v>
      </c>
      <c r="AF1041" s="756">
        <f t="shared" si="523"/>
        <v>0</v>
      </c>
      <c r="AG1041" s="756">
        <f t="shared" si="523"/>
        <v>0</v>
      </c>
      <c r="AH1041" s="646">
        <f t="shared" si="516"/>
        <v>0</v>
      </c>
      <c r="AI1041" s="594"/>
      <c r="AJ1041" s="705">
        <f t="shared" si="502"/>
        <v>1025</v>
      </c>
      <c r="AK1041" s="756">
        <v>0</v>
      </c>
      <c r="AL1041" s="756">
        <v>0</v>
      </c>
      <c r="AM1041" s="756">
        <v>0</v>
      </c>
      <c r="AN1041" s="756">
        <v>0</v>
      </c>
      <c r="AO1041" s="756">
        <v>0</v>
      </c>
      <c r="AP1041" s="756">
        <v>0</v>
      </c>
      <c r="AQ1041" s="756">
        <v>0</v>
      </c>
      <c r="AR1041" s="646">
        <f t="shared" si="517"/>
        <v>0</v>
      </c>
      <c r="AS1041" s="594"/>
      <c r="AT1041" s="705">
        <f t="shared" si="503"/>
        <v>1025</v>
      </c>
      <c r="AU1041" s="756">
        <v>0</v>
      </c>
      <c r="AV1041" s="756">
        <v>0</v>
      </c>
      <c r="AW1041" s="756">
        <v>0</v>
      </c>
      <c r="AX1041" s="756">
        <v>0</v>
      </c>
      <c r="AY1041" s="756">
        <v>0</v>
      </c>
      <c r="AZ1041" s="767">
        <f t="shared" si="522"/>
        <v>0</v>
      </c>
      <c r="BA1041" s="756">
        <v>0</v>
      </c>
      <c r="BB1041" s="756">
        <v>0</v>
      </c>
      <c r="BC1041" s="756">
        <v>0</v>
      </c>
      <c r="BD1041" s="756">
        <v>0</v>
      </c>
      <c r="BE1041" s="767">
        <f t="shared" si="504"/>
        <v>0</v>
      </c>
      <c r="BF1041" s="646">
        <f t="shared" si="505"/>
        <v>0</v>
      </c>
      <c r="BG1041" s="594"/>
      <c r="BH1041" s="705">
        <f t="shared" ref="BH1041:BH1104" si="527">F1041</f>
        <v>1025</v>
      </c>
      <c r="BI1041" s="646">
        <f t="shared" si="506"/>
        <v>0</v>
      </c>
      <c r="BJ1041" s="594"/>
      <c r="BK1041" s="705">
        <f t="shared" si="507"/>
        <v>1025</v>
      </c>
      <c r="BL1041" s="756">
        <v>0</v>
      </c>
      <c r="BM1041" s="756">
        <v>0</v>
      </c>
      <c r="BN1041" s="756">
        <v>0</v>
      </c>
      <c r="BO1041" s="756">
        <v>0</v>
      </c>
      <c r="BP1041" s="756">
        <v>0</v>
      </c>
      <c r="BQ1041" s="756">
        <v>0</v>
      </c>
      <c r="BR1041" s="756">
        <v>0</v>
      </c>
      <c r="BS1041" s="646">
        <f t="shared" si="518"/>
        <v>0</v>
      </c>
      <c r="BT1041" s="594"/>
      <c r="BU1041" s="705">
        <f t="shared" si="508"/>
        <v>1025</v>
      </c>
      <c r="BV1041" s="756">
        <v>0</v>
      </c>
      <c r="BW1041" s="756">
        <v>0</v>
      </c>
      <c r="BX1041" s="756">
        <v>0</v>
      </c>
      <c r="BY1041" s="756">
        <v>0</v>
      </c>
      <c r="BZ1041" s="756">
        <v>0</v>
      </c>
      <c r="CA1041" s="756">
        <v>0</v>
      </c>
      <c r="CB1041" s="756">
        <v>0</v>
      </c>
      <c r="CC1041" s="646">
        <f t="shared" si="519"/>
        <v>0</v>
      </c>
      <c r="CD1041" s="594"/>
      <c r="CE1041" s="705">
        <f t="shared" ref="CE1041:CE1104" si="528">F1041</f>
        <v>1025</v>
      </c>
      <c r="CF1041" s="756">
        <f t="shared" si="526"/>
        <v>0</v>
      </c>
      <c r="CG1041" s="756">
        <f t="shared" si="526"/>
        <v>0</v>
      </c>
      <c r="CH1041" s="756">
        <f t="shared" si="526"/>
        <v>0</v>
      </c>
      <c r="CI1041" s="756">
        <f t="shared" si="524"/>
        <v>0</v>
      </c>
      <c r="CJ1041" s="756">
        <f t="shared" si="524"/>
        <v>0</v>
      </c>
      <c r="CK1041" s="756">
        <f t="shared" si="524"/>
        <v>0</v>
      </c>
      <c r="CL1041" s="756">
        <f t="shared" si="524"/>
        <v>0</v>
      </c>
      <c r="CM1041" s="646">
        <f t="shared" si="520"/>
        <v>0</v>
      </c>
      <c r="CN1041" s="594"/>
      <c r="CO1041" s="705">
        <f t="shared" ref="CO1041:CO1104" si="529">F1041</f>
        <v>1025</v>
      </c>
      <c r="CP1041" s="756">
        <v>0</v>
      </c>
      <c r="CQ1041" s="756">
        <v>0</v>
      </c>
      <c r="CR1041" s="756">
        <v>0</v>
      </c>
      <c r="CS1041" s="756">
        <v>0</v>
      </c>
      <c r="CT1041" s="756">
        <v>0</v>
      </c>
      <c r="CU1041" s="756">
        <v>0</v>
      </c>
      <c r="CV1041" s="756">
        <v>0</v>
      </c>
      <c r="CW1041" s="646">
        <f t="shared" si="521"/>
        <v>0</v>
      </c>
      <c r="CX1041" s="685"/>
      <c r="CY1041" s="705">
        <f t="shared" ref="CY1041:CY1104" si="530">F1041</f>
        <v>1025</v>
      </c>
      <c r="CZ1041" s="756">
        <v>0</v>
      </c>
      <c r="DA1041" s="756">
        <v>0</v>
      </c>
      <c r="DB1041" s="756">
        <v>0</v>
      </c>
      <c r="DC1041" s="756">
        <v>0</v>
      </c>
      <c r="DD1041" s="756">
        <v>0</v>
      </c>
      <c r="DE1041" s="767">
        <f t="shared" si="509"/>
        <v>0</v>
      </c>
      <c r="DF1041" s="756">
        <v>0</v>
      </c>
      <c r="DG1041" s="756">
        <v>0</v>
      </c>
      <c r="DH1041" s="756">
        <v>0</v>
      </c>
      <c r="DI1041" s="756">
        <v>0</v>
      </c>
      <c r="DJ1041" s="767">
        <f t="shared" si="510"/>
        <v>0</v>
      </c>
      <c r="DK1041" s="715">
        <f t="shared" si="511"/>
        <v>0</v>
      </c>
      <c r="DL1041" s="685"/>
      <c r="DM1041" s="705">
        <f t="shared" ref="DM1041:DM1104" si="531">F1041</f>
        <v>1025</v>
      </c>
      <c r="DN1041" s="715">
        <f t="shared" si="512"/>
        <v>0</v>
      </c>
    </row>
    <row r="1042" spans="2:118" x14ac:dyDescent="0.25">
      <c r="B1042" s="705">
        <v>1026</v>
      </c>
      <c r="C1042" s="765">
        <f>(1+_xlfn.XLOOKUP(INT((B1042-1)/12)+1,'ZC Curve'!$B$8:$B$107,'ZC Curve'!R$8:R$107,,0))^(1/12)-1</f>
        <v>0</v>
      </c>
      <c r="D1042" s="766">
        <f t="shared" si="513"/>
        <v>1</v>
      </c>
      <c r="E1042" s="685"/>
      <c r="F1042" s="705">
        <v>1026</v>
      </c>
      <c r="G1042" s="756">
        <v>0</v>
      </c>
      <c r="H1042" s="756">
        <v>0</v>
      </c>
      <c r="I1042" s="756">
        <v>0</v>
      </c>
      <c r="J1042" s="756">
        <v>0</v>
      </c>
      <c r="K1042" s="756">
        <v>0</v>
      </c>
      <c r="L1042" s="756">
        <v>0</v>
      </c>
      <c r="M1042" s="756">
        <v>0</v>
      </c>
      <c r="N1042" s="646">
        <f t="shared" si="514"/>
        <v>0</v>
      </c>
      <c r="O1042" s="594"/>
      <c r="P1042" s="705">
        <f t="shared" ref="P1042:P1105" si="532">F1042</f>
        <v>1026</v>
      </c>
      <c r="Q1042" s="756">
        <v>0</v>
      </c>
      <c r="R1042" s="756">
        <v>0</v>
      </c>
      <c r="S1042" s="756">
        <v>0</v>
      </c>
      <c r="T1042" s="756">
        <v>0</v>
      </c>
      <c r="U1042" s="756">
        <v>0</v>
      </c>
      <c r="V1042" s="756">
        <v>0</v>
      </c>
      <c r="W1042" s="756">
        <v>0</v>
      </c>
      <c r="X1042" s="646">
        <f t="shared" si="515"/>
        <v>0</v>
      </c>
      <c r="Y1042" s="594"/>
      <c r="Z1042" s="705">
        <f t="shared" ref="Z1042:Z1105" si="533">P1042</f>
        <v>1026</v>
      </c>
      <c r="AA1042" s="756">
        <f t="shared" si="525"/>
        <v>0</v>
      </c>
      <c r="AB1042" s="756">
        <f t="shared" si="525"/>
        <v>0</v>
      </c>
      <c r="AC1042" s="756">
        <f t="shared" si="525"/>
        <v>0</v>
      </c>
      <c r="AD1042" s="756">
        <f t="shared" si="523"/>
        <v>0</v>
      </c>
      <c r="AE1042" s="756">
        <f t="shared" si="523"/>
        <v>0</v>
      </c>
      <c r="AF1042" s="756">
        <f t="shared" si="523"/>
        <v>0</v>
      </c>
      <c r="AG1042" s="756">
        <f t="shared" si="523"/>
        <v>0</v>
      </c>
      <c r="AH1042" s="646">
        <f t="shared" si="516"/>
        <v>0</v>
      </c>
      <c r="AI1042" s="594"/>
      <c r="AJ1042" s="705">
        <f t="shared" ref="AJ1042:AJ1105" si="534">F1042</f>
        <v>1026</v>
      </c>
      <c r="AK1042" s="756">
        <v>0</v>
      </c>
      <c r="AL1042" s="756">
        <v>0</v>
      </c>
      <c r="AM1042" s="756">
        <v>0</v>
      </c>
      <c r="AN1042" s="756">
        <v>0</v>
      </c>
      <c r="AO1042" s="756">
        <v>0</v>
      </c>
      <c r="AP1042" s="756">
        <v>0</v>
      </c>
      <c r="AQ1042" s="756">
        <v>0</v>
      </c>
      <c r="AR1042" s="646">
        <f t="shared" si="517"/>
        <v>0</v>
      </c>
      <c r="AS1042" s="594"/>
      <c r="AT1042" s="705">
        <f t="shared" ref="AT1042:AT1105" si="535">F1042</f>
        <v>1026</v>
      </c>
      <c r="AU1042" s="756">
        <v>0</v>
      </c>
      <c r="AV1042" s="756">
        <v>0</v>
      </c>
      <c r="AW1042" s="756">
        <v>0</v>
      </c>
      <c r="AX1042" s="756">
        <v>0</v>
      </c>
      <c r="AY1042" s="756">
        <v>0</v>
      </c>
      <c r="AZ1042" s="767">
        <f t="shared" si="522"/>
        <v>0</v>
      </c>
      <c r="BA1042" s="756">
        <v>0</v>
      </c>
      <c r="BB1042" s="756">
        <v>0</v>
      </c>
      <c r="BC1042" s="756">
        <v>0</v>
      </c>
      <c r="BD1042" s="756">
        <v>0</v>
      </c>
      <c r="BE1042" s="767">
        <f t="shared" ref="BE1042:BE1105" si="536">SUM(BA1042:BD1042)</f>
        <v>0</v>
      </c>
      <c r="BF1042" s="646">
        <f t="shared" ref="BF1042:BF1105" si="537">BE1042-AZ1042</f>
        <v>0</v>
      </c>
      <c r="BG1042" s="594"/>
      <c r="BH1042" s="705">
        <f t="shared" si="527"/>
        <v>1026</v>
      </c>
      <c r="BI1042" s="646">
        <f t="shared" ref="BI1042:BI1105" si="538">BF1042+AR1042+AH1042</f>
        <v>0</v>
      </c>
      <c r="BJ1042" s="594"/>
      <c r="BK1042" s="705">
        <f t="shared" ref="BK1042:BK1105" si="539">F1042</f>
        <v>1026</v>
      </c>
      <c r="BL1042" s="756">
        <v>0</v>
      </c>
      <c r="BM1042" s="756">
        <v>0</v>
      </c>
      <c r="BN1042" s="756">
        <v>0</v>
      </c>
      <c r="BO1042" s="756">
        <v>0</v>
      </c>
      <c r="BP1042" s="756">
        <v>0</v>
      </c>
      <c r="BQ1042" s="756">
        <v>0</v>
      </c>
      <c r="BR1042" s="756">
        <v>0</v>
      </c>
      <c r="BS1042" s="646">
        <f t="shared" si="518"/>
        <v>0</v>
      </c>
      <c r="BT1042" s="594"/>
      <c r="BU1042" s="705">
        <f t="shared" ref="BU1042:BU1105" si="540">F1042</f>
        <v>1026</v>
      </c>
      <c r="BV1042" s="756">
        <v>0</v>
      </c>
      <c r="BW1042" s="756">
        <v>0</v>
      </c>
      <c r="BX1042" s="756">
        <v>0</v>
      </c>
      <c r="BY1042" s="756">
        <v>0</v>
      </c>
      <c r="BZ1042" s="756">
        <v>0</v>
      </c>
      <c r="CA1042" s="756">
        <v>0</v>
      </c>
      <c r="CB1042" s="756">
        <v>0</v>
      </c>
      <c r="CC1042" s="646">
        <f t="shared" si="519"/>
        <v>0</v>
      </c>
      <c r="CD1042" s="594"/>
      <c r="CE1042" s="705">
        <f t="shared" si="528"/>
        <v>1026</v>
      </c>
      <c r="CF1042" s="756">
        <f t="shared" si="526"/>
        <v>0</v>
      </c>
      <c r="CG1042" s="756">
        <f t="shared" si="526"/>
        <v>0</v>
      </c>
      <c r="CH1042" s="756">
        <f t="shared" si="526"/>
        <v>0</v>
      </c>
      <c r="CI1042" s="756">
        <f t="shared" si="524"/>
        <v>0</v>
      </c>
      <c r="CJ1042" s="756">
        <f t="shared" si="524"/>
        <v>0</v>
      </c>
      <c r="CK1042" s="756">
        <f t="shared" si="524"/>
        <v>0</v>
      </c>
      <c r="CL1042" s="756">
        <f t="shared" si="524"/>
        <v>0</v>
      </c>
      <c r="CM1042" s="646">
        <f t="shared" si="520"/>
        <v>0</v>
      </c>
      <c r="CN1042" s="594"/>
      <c r="CO1042" s="705">
        <f t="shared" si="529"/>
        <v>1026</v>
      </c>
      <c r="CP1042" s="756">
        <v>0</v>
      </c>
      <c r="CQ1042" s="756">
        <v>0</v>
      </c>
      <c r="CR1042" s="756">
        <v>0</v>
      </c>
      <c r="CS1042" s="756">
        <v>0</v>
      </c>
      <c r="CT1042" s="756">
        <v>0</v>
      </c>
      <c r="CU1042" s="756">
        <v>0</v>
      </c>
      <c r="CV1042" s="756">
        <v>0</v>
      </c>
      <c r="CW1042" s="646">
        <f t="shared" si="521"/>
        <v>0</v>
      </c>
      <c r="CX1042" s="685"/>
      <c r="CY1042" s="705">
        <f t="shared" si="530"/>
        <v>1026</v>
      </c>
      <c r="CZ1042" s="756">
        <v>0</v>
      </c>
      <c r="DA1042" s="756">
        <v>0</v>
      </c>
      <c r="DB1042" s="756">
        <v>0</v>
      </c>
      <c r="DC1042" s="756">
        <v>0</v>
      </c>
      <c r="DD1042" s="756">
        <v>0</v>
      </c>
      <c r="DE1042" s="767">
        <f t="shared" ref="DE1042:DE1105" si="541">SUM(CZ1042:DD1042)</f>
        <v>0</v>
      </c>
      <c r="DF1042" s="756">
        <v>0</v>
      </c>
      <c r="DG1042" s="756">
        <v>0</v>
      </c>
      <c r="DH1042" s="756">
        <v>0</v>
      </c>
      <c r="DI1042" s="756">
        <v>0</v>
      </c>
      <c r="DJ1042" s="767">
        <f t="shared" ref="DJ1042:DJ1105" si="542">SUM(DF1042:DI1042)</f>
        <v>0</v>
      </c>
      <c r="DK1042" s="715">
        <f t="shared" ref="DK1042:DK1105" si="543">DJ1042-DE1042</f>
        <v>0</v>
      </c>
      <c r="DL1042" s="685"/>
      <c r="DM1042" s="705">
        <f t="shared" si="531"/>
        <v>1026</v>
      </c>
      <c r="DN1042" s="715">
        <f t="shared" ref="DN1042:DN1105" si="544">DK1042+CW1042+CM1042</f>
        <v>0</v>
      </c>
    </row>
    <row r="1043" spans="2:118" x14ac:dyDescent="0.25">
      <c r="B1043" s="705">
        <v>1027</v>
      </c>
      <c r="C1043" s="765">
        <f>(1+_xlfn.XLOOKUP(INT((B1043-1)/12)+1,'ZC Curve'!$B$8:$B$107,'ZC Curve'!R$8:R$107,,0))^(1/12)-1</f>
        <v>0</v>
      </c>
      <c r="D1043" s="766">
        <f t="shared" ref="D1043:D1106" si="545">D1042/(1+C1043)</f>
        <v>1</v>
      </c>
      <c r="E1043" s="685"/>
      <c r="F1043" s="705">
        <v>1027</v>
      </c>
      <c r="G1043" s="756">
        <v>0</v>
      </c>
      <c r="H1043" s="756">
        <v>0</v>
      </c>
      <c r="I1043" s="756">
        <v>0</v>
      </c>
      <c r="J1043" s="756">
        <v>0</v>
      </c>
      <c r="K1043" s="756">
        <v>0</v>
      </c>
      <c r="L1043" s="756">
        <v>0</v>
      </c>
      <c r="M1043" s="756">
        <v>0</v>
      </c>
      <c r="N1043" s="646">
        <f t="shared" ref="N1043:N1106" si="546">SUM(H1043:L1043)-G1043-M1043</f>
        <v>0</v>
      </c>
      <c r="O1043" s="594"/>
      <c r="P1043" s="705">
        <f t="shared" si="532"/>
        <v>1027</v>
      </c>
      <c r="Q1043" s="756">
        <v>0</v>
      </c>
      <c r="R1043" s="756">
        <v>0</v>
      </c>
      <c r="S1043" s="756">
        <v>0</v>
      </c>
      <c r="T1043" s="756">
        <v>0</v>
      </c>
      <c r="U1043" s="756">
        <v>0</v>
      </c>
      <c r="V1043" s="756">
        <v>0</v>
      </c>
      <c r="W1043" s="756">
        <v>0</v>
      </c>
      <c r="X1043" s="646">
        <f t="shared" ref="X1043:X1106" si="547">SUM(R1043:V1043)-Q1043-W1043</f>
        <v>0</v>
      </c>
      <c r="Y1043" s="594"/>
      <c r="Z1043" s="705">
        <f t="shared" si="533"/>
        <v>1027</v>
      </c>
      <c r="AA1043" s="756">
        <f t="shared" si="525"/>
        <v>0</v>
      </c>
      <c r="AB1043" s="756">
        <f t="shared" si="525"/>
        <v>0</v>
      </c>
      <c r="AC1043" s="756">
        <f t="shared" si="525"/>
        <v>0</v>
      </c>
      <c r="AD1043" s="756">
        <f t="shared" si="523"/>
        <v>0</v>
      </c>
      <c r="AE1043" s="756">
        <f t="shared" si="523"/>
        <v>0</v>
      </c>
      <c r="AF1043" s="756">
        <f t="shared" si="523"/>
        <v>0</v>
      </c>
      <c r="AG1043" s="756">
        <f t="shared" si="523"/>
        <v>0</v>
      </c>
      <c r="AH1043" s="646">
        <f t="shared" ref="AH1043:AH1106" si="548">SUM(AB1043:AF1043)-AA1043-AG1043</f>
        <v>0</v>
      </c>
      <c r="AI1043" s="594"/>
      <c r="AJ1043" s="705">
        <f t="shared" si="534"/>
        <v>1027</v>
      </c>
      <c r="AK1043" s="756">
        <v>0</v>
      </c>
      <c r="AL1043" s="756">
        <v>0</v>
      </c>
      <c r="AM1043" s="756">
        <v>0</v>
      </c>
      <c r="AN1043" s="756">
        <v>0</v>
      </c>
      <c r="AO1043" s="756">
        <v>0</v>
      </c>
      <c r="AP1043" s="756">
        <v>0</v>
      </c>
      <c r="AQ1043" s="756">
        <v>0</v>
      </c>
      <c r="AR1043" s="646">
        <f t="shared" ref="AR1043:AR1106" si="549">SUM(AL1043:AP1043)-AK1043-AQ1043</f>
        <v>0</v>
      </c>
      <c r="AS1043" s="594"/>
      <c r="AT1043" s="705">
        <f t="shared" si="535"/>
        <v>1027</v>
      </c>
      <c r="AU1043" s="756">
        <v>0</v>
      </c>
      <c r="AV1043" s="756">
        <v>0</v>
      </c>
      <c r="AW1043" s="756">
        <v>0</v>
      </c>
      <c r="AX1043" s="756">
        <v>0</v>
      </c>
      <c r="AY1043" s="756">
        <v>0</v>
      </c>
      <c r="AZ1043" s="767">
        <f t="shared" si="522"/>
        <v>0</v>
      </c>
      <c r="BA1043" s="756">
        <v>0</v>
      </c>
      <c r="BB1043" s="756">
        <v>0</v>
      </c>
      <c r="BC1043" s="756">
        <v>0</v>
      </c>
      <c r="BD1043" s="756">
        <v>0</v>
      </c>
      <c r="BE1043" s="767">
        <f t="shared" si="536"/>
        <v>0</v>
      </c>
      <c r="BF1043" s="646">
        <f t="shared" si="537"/>
        <v>0</v>
      </c>
      <c r="BG1043" s="594"/>
      <c r="BH1043" s="705">
        <f t="shared" si="527"/>
        <v>1027</v>
      </c>
      <c r="BI1043" s="646">
        <f t="shared" si="538"/>
        <v>0</v>
      </c>
      <c r="BJ1043" s="594"/>
      <c r="BK1043" s="705">
        <f t="shared" si="539"/>
        <v>1027</v>
      </c>
      <c r="BL1043" s="756">
        <v>0</v>
      </c>
      <c r="BM1043" s="756">
        <v>0</v>
      </c>
      <c r="BN1043" s="756">
        <v>0</v>
      </c>
      <c r="BO1043" s="756">
        <v>0</v>
      </c>
      <c r="BP1043" s="756">
        <v>0</v>
      </c>
      <c r="BQ1043" s="756">
        <v>0</v>
      </c>
      <c r="BR1043" s="756">
        <v>0</v>
      </c>
      <c r="BS1043" s="646">
        <f t="shared" ref="BS1043:BS1106" si="550">SUM(BM1043:BQ1043)-BL1043-BR1043</f>
        <v>0</v>
      </c>
      <c r="BT1043" s="594"/>
      <c r="BU1043" s="705">
        <f t="shared" si="540"/>
        <v>1027</v>
      </c>
      <c r="BV1043" s="756">
        <v>0</v>
      </c>
      <c r="BW1043" s="756">
        <v>0</v>
      </c>
      <c r="BX1043" s="756">
        <v>0</v>
      </c>
      <c r="BY1043" s="756">
        <v>0</v>
      </c>
      <c r="BZ1043" s="756">
        <v>0</v>
      </c>
      <c r="CA1043" s="756">
        <v>0</v>
      </c>
      <c r="CB1043" s="756">
        <v>0</v>
      </c>
      <c r="CC1043" s="646">
        <f t="shared" ref="CC1043:CC1106" si="551">SUM(BW1043:CA1043)-BV1043-CB1043</f>
        <v>0</v>
      </c>
      <c r="CD1043" s="594"/>
      <c r="CE1043" s="705">
        <f t="shared" si="528"/>
        <v>1027</v>
      </c>
      <c r="CF1043" s="756">
        <f t="shared" si="526"/>
        <v>0</v>
      </c>
      <c r="CG1043" s="756">
        <f t="shared" si="526"/>
        <v>0</v>
      </c>
      <c r="CH1043" s="756">
        <f t="shared" si="526"/>
        <v>0</v>
      </c>
      <c r="CI1043" s="756">
        <f t="shared" si="524"/>
        <v>0</v>
      </c>
      <c r="CJ1043" s="756">
        <f t="shared" si="524"/>
        <v>0</v>
      </c>
      <c r="CK1043" s="756">
        <f t="shared" si="524"/>
        <v>0</v>
      </c>
      <c r="CL1043" s="756">
        <f t="shared" si="524"/>
        <v>0</v>
      </c>
      <c r="CM1043" s="646">
        <f t="shared" ref="CM1043:CM1106" si="552">SUM(CG1043:CK1043)-CF1043-CL1043</f>
        <v>0</v>
      </c>
      <c r="CN1043" s="594"/>
      <c r="CO1043" s="705">
        <f t="shared" si="529"/>
        <v>1027</v>
      </c>
      <c r="CP1043" s="756">
        <v>0</v>
      </c>
      <c r="CQ1043" s="756">
        <v>0</v>
      </c>
      <c r="CR1043" s="756">
        <v>0</v>
      </c>
      <c r="CS1043" s="756">
        <v>0</v>
      </c>
      <c r="CT1043" s="756">
        <v>0</v>
      </c>
      <c r="CU1043" s="756">
        <v>0</v>
      </c>
      <c r="CV1043" s="756">
        <v>0</v>
      </c>
      <c r="CW1043" s="646">
        <f t="shared" ref="CW1043:CW1106" si="553">SUM(CQ1043:CU1043)-CP1043-CV1043</f>
        <v>0</v>
      </c>
      <c r="CX1043" s="685"/>
      <c r="CY1043" s="705">
        <f t="shared" si="530"/>
        <v>1027</v>
      </c>
      <c r="CZ1043" s="756">
        <v>0</v>
      </c>
      <c r="DA1043" s="756">
        <v>0</v>
      </c>
      <c r="DB1043" s="756">
        <v>0</v>
      </c>
      <c r="DC1043" s="756">
        <v>0</v>
      </c>
      <c r="DD1043" s="756">
        <v>0</v>
      </c>
      <c r="DE1043" s="767">
        <f t="shared" si="541"/>
        <v>0</v>
      </c>
      <c r="DF1043" s="756">
        <v>0</v>
      </c>
      <c r="DG1043" s="756">
        <v>0</v>
      </c>
      <c r="DH1043" s="756">
        <v>0</v>
      </c>
      <c r="DI1043" s="756">
        <v>0</v>
      </c>
      <c r="DJ1043" s="767">
        <f t="shared" si="542"/>
        <v>0</v>
      </c>
      <c r="DK1043" s="715">
        <f t="shared" si="543"/>
        <v>0</v>
      </c>
      <c r="DL1043" s="685"/>
      <c r="DM1043" s="705">
        <f t="shared" si="531"/>
        <v>1027</v>
      </c>
      <c r="DN1043" s="715">
        <f t="shared" si="544"/>
        <v>0</v>
      </c>
    </row>
    <row r="1044" spans="2:118" x14ac:dyDescent="0.25">
      <c r="B1044" s="705">
        <v>1028</v>
      </c>
      <c r="C1044" s="765">
        <f>(1+_xlfn.XLOOKUP(INT((B1044-1)/12)+1,'ZC Curve'!$B$8:$B$107,'ZC Curve'!R$8:R$107,,0))^(1/12)-1</f>
        <v>0</v>
      </c>
      <c r="D1044" s="766">
        <f t="shared" si="545"/>
        <v>1</v>
      </c>
      <c r="E1044" s="685"/>
      <c r="F1044" s="705">
        <v>1028</v>
      </c>
      <c r="G1044" s="756">
        <v>0</v>
      </c>
      <c r="H1044" s="756">
        <v>0</v>
      </c>
      <c r="I1044" s="756">
        <v>0</v>
      </c>
      <c r="J1044" s="756">
        <v>0</v>
      </c>
      <c r="K1044" s="756">
        <v>0</v>
      </c>
      <c r="L1044" s="756">
        <v>0</v>
      </c>
      <c r="M1044" s="756">
        <v>0</v>
      </c>
      <c r="N1044" s="646">
        <f t="shared" si="546"/>
        <v>0</v>
      </c>
      <c r="O1044" s="594"/>
      <c r="P1044" s="705">
        <f t="shared" si="532"/>
        <v>1028</v>
      </c>
      <c r="Q1044" s="756">
        <v>0</v>
      </c>
      <c r="R1044" s="756">
        <v>0</v>
      </c>
      <c r="S1044" s="756">
        <v>0</v>
      </c>
      <c r="T1044" s="756">
        <v>0</v>
      </c>
      <c r="U1044" s="756">
        <v>0</v>
      </c>
      <c r="V1044" s="756">
        <v>0</v>
      </c>
      <c r="W1044" s="756">
        <v>0</v>
      </c>
      <c r="X1044" s="646">
        <f t="shared" si="547"/>
        <v>0</v>
      </c>
      <c r="Y1044" s="594"/>
      <c r="Z1044" s="705">
        <f t="shared" si="533"/>
        <v>1028</v>
      </c>
      <c r="AA1044" s="756">
        <f t="shared" si="525"/>
        <v>0</v>
      </c>
      <c r="AB1044" s="756">
        <f t="shared" si="525"/>
        <v>0</v>
      </c>
      <c r="AC1044" s="756">
        <f t="shared" si="525"/>
        <v>0</v>
      </c>
      <c r="AD1044" s="756">
        <f t="shared" si="523"/>
        <v>0</v>
      </c>
      <c r="AE1044" s="756">
        <f t="shared" si="523"/>
        <v>0</v>
      </c>
      <c r="AF1044" s="756">
        <f t="shared" si="523"/>
        <v>0</v>
      </c>
      <c r="AG1044" s="756">
        <f t="shared" si="523"/>
        <v>0</v>
      </c>
      <c r="AH1044" s="646">
        <f t="shared" si="548"/>
        <v>0</v>
      </c>
      <c r="AI1044" s="594"/>
      <c r="AJ1044" s="705">
        <f t="shared" si="534"/>
        <v>1028</v>
      </c>
      <c r="AK1044" s="756">
        <v>0</v>
      </c>
      <c r="AL1044" s="756">
        <v>0</v>
      </c>
      <c r="AM1044" s="756">
        <v>0</v>
      </c>
      <c r="AN1044" s="756">
        <v>0</v>
      </c>
      <c r="AO1044" s="756">
        <v>0</v>
      </c>
      <c r="AP1044" s="756">
        <v>0</v>
      </c>
      <c r="AQ1044" s="756">
        <v>0</v>
      </c>
      <c r="AR1044" s="646">
        <f t="shared" si="549"/>
        <v>0</v>
      </c>
      <c r="AS1044" s="594"/>
      <c r="AT1044" s="705">
        <f t="shared" si="535"/>
        <v>1028</v>
      </c>
      <c r="AU1044" s="756">
        <v>0</v>
      </c>
      <c r="AV1044" s="756">
        <v>0</v>
      </c>
      <c r="AW1044" s="756">
        <v>0</v>
      </c>
      <c r="AX1044" s="756">
        <v>0</v>
      </c>
      <c r="AY1044" s="756">
        <v>0</v>
      </c>
      <c r="AZ1044" s="767">
        <f t="shared" si="522"/>
        <v>0</v>
      </c>
      <c r="BA1044" s="756">
        <v>0</v>
      </c>
      <c r="BB1044" s="756">
        <v>0</v>
      </c>
      <c r="BC1044" s="756">
        <v>0</v>
      </c>
      <c r="BD1044" s="756">
        <v>0</v>
      </c>
      <c r="BE1044" s="767">
        <f t="shared" si="536"/>
        <v>0</v>
      </c>
      <c r="BF1044" s="646">
        <f t="shared" si="537"/>
        <v>0</v>
      </c>
      <c r="BG1044" s="594"/>
      <c r="BH1044" s="705">
        <f t="shared" si="527"/>
        <v>1028</v>
      </c>
      <c r="BI1044" s="646">
        <f t="shared" si="538"/>
        <v>0</v>
      </c>
      <c r="BJ1044" s="594"/>
      <c r="BK1044" s="705">
        <f t="shared" si="539"/>
        <v>1028</v>
      </c>
      <c r="BL1044" s="756">
        <v>0</v>
      </c>
      <c r="BM1044" s="756">
        <v>0</v>
      </c>
      <c r="BN1044" s="756">
        <v>0</v>
      </c>
      <c r="BO1044" s="756">
        <v>0</v>
      </c>
      <c r="BP1044" s="756">
        <v>0</v>
      </c>
      <c r="BQ1044" s="756">
        <v>0</v>
      </c>
      <c r="BR1044" s="756">
        <v>0</v>
      </c>
      <c r="BS1044" s="646">
        <f t="shared" si="550"/>
        <v>0</v>
      </c>
      <c r="BT1044" s="594"/>
      <c r="BU1044" s="705">
        <f t="shared" si="540"/>
        <v>1028</v>
      </c>
      <c r="BV1044" s="756">
        <v>0</v>
      </c>
      <c r="BW1044" s="756">
        <v>0</v>
      </c>
      <c r="BX1044" s="756">
        <v>0</v>
      </c>
      <c r="BY1044" s="756">
        <v>0</v>
      </c>
      <c r="BZ1044" s="756">
        <v>0</v>
      </c>
      <c r="CA1044" s="756">
        <v>0</v>
      </c>
      <c r="CB1044" s="756">
        <v>0</v>
      </c>
      <c r="CC1044" s="646">
        <f t="shared" si="551"/>
        <v>0</v>
      </c>
      <c r="CD1044" s="594"/>
      <c r="CE1044" s="705">
        <f t="shared" si="528"/>
        <v>1028</v>
      </c>
      <c r="CF1044" s="756">
        <f t="shared" si="526"/>
        <v>0</v>
      </c>
      <c r="CG1044" s="756">
        <f t="shared" si="526"/>
        <v>0</v>
      </c>
      <c r="CH1044" s="756">
        <f t="shared" si="526"/>
        <v>0</v>
      </c>
      <c r="CI1044" s="756">
        <f t="shared" si="524"/>
        <v>0</v>
      </c>
      <c r="CJ1044" s="756">
        <f t="shared" si="524"/>
        <v>0</v>
      </c>
      <c r="CK1044" s="756">
        <f t="shared" si="524"/>
        <v>0</v>
      </c>
      <c r="CL1044" s="756">
        <f t="shared" si="524"/>
        <v>0</v>
      </c>
      <c r="CM1044" s="646">
        <f t="shared" si="552"/>
        <v>0</v>
      </c>
      <c r="CN1044" s="594"/>
      <c r="CO1044" s="705">
        <f t="shared" si="529"/>
        <v>1028</v>
      </c>
      <c r="CP1044" s="756">
        <v>0</v>
      </c>
      <c r="CQ1044" s="756">
        <v>0</v>
      </c>
      <c r="CR1044" s="756">
        <v>0</v>
      </c>
      <c r="CS1044" s="756">
        <v>0</v>
      </c>
      <c r="CT1044" s="756">
        <v>0</v>
      </c>
      <c r="CU1044" s="756">
        <v>0</v>
      </c>
      <c r="CV1044" s="756">
        <v>0</v>
      </c>
      <c r="CW1044" s="646">
        <f t="shared" si="553"/>
        <v>0</v>
      </c>
      <c r="CX1044" s="685"/>
      <c r="CY1044" s="705">
        <f t="shared" si="530"/>
        <v>1028</v>
      </c>
      <c r="CZ1044" s="756">
        <v>0</v>
      </c>
      <c r="DA1044" s="756">
        <v>0</v>
      </c>
      <c r="DB1044" s="756">
        <v>0</v>
      </c>
      <c r="DC1044" s="756">
        <v>0</v>
      </c>
      <c r="DD1044" s="756">
        <v>0</v>
      </c>
      <c r="DE1044" s="767">
        <f t="shared" si="541"/>
        <v>0</v>
      </c>
      <c r="DF1044" s="756">
        <v>0</v>
      </c>
      <c r="DG1044" s="756">
        <v>0</v>
      </c>
      <c r="DH1044" s="756">
        <v>0</v>
      </c>
      <c r="DI1044" s="756">
        <v>0</v>
      </c>
      <c r="DJ1044" s="767">
        <f t="shared" si="542"/>
        <v>0</v>
      </c>
      <c r="DK1044" s="715">
        <f t="shared" si="543"/>
        <v>0</v>
      </c>
      <c r="DL1044" s="685"/>
      <c r="DM1044" s="705">
        <f t="shared" si="531"/>
        <v>1028</v>
      </c>
      <c r="DN1044" s="715">
        <f t="shared" si="544"/>
        <v>0</v>
      </c>
    </row>
    <row r="1045" spans="2:118" x14ac:dyDescent="0.25">
      <c r="B1045" s="705">
        <v>1029</v>
      </c>
      <c r="C1045" s="765">
        <f>(1+_xlfn.XLOOKUP(INT((B1045-1)/12)+1,'ZC Curve'!$B$8:$B$107,'ZC Curve'!R$8:R$107,,0))^(1/12)-1</f>
        <v>0</v>
      </c>
      <c r="D1045" s="766">
        <f t="shared" si="545"/>
        <v>1</v>
      </c>
      <c r="E1045" s="685"/>
      <c r="F1045" s="705">
        <v>1029</v>
      </c>
      <c r="G1045" s="756">
        <v>0</v>
      </c>
      <c r="H1045" s="756">
        <v>0</v>
      </c>
      <c r="I1045" s="756">
        <v>0</v>
      </c>
      <c r="J1045" s="756">
        <v>0</v>
      </c>
      <c r="K1045" s="756">
        <v>0</v>
      </c>
      <c r="L1045" s="756">
        <v>0</v>
      </c>
      <c r="M1045" s="756">
        <v>0</v>
      </c>
      <c r="N1045" s="646">
        <f t="shared" si="546"/>
        <v>0</v>
      </c>
      <c r="O1045" s="594"/>
      <c r="P1045" s="705">
        <f t="shared" si="532"/>
        <v>1029</v>
      </c>
      <c r="Q1045" s="756">
        <v>0</v>
      </c>
      <c r="R1045" s="756">
        <v>0</v>
      </c>
      <c r="S1045" s="756">
        <v>0</v>
      </c>
      <c r="T1045" s="756">
        <v>0</v>
      </c>
      <c r="U1045" s="756">
        <v>0</v>
      </c>
      <c r="V1045" s="756">
        <v>0</v>
      </c>
      <c r="W1045" s="756">
        <v>0</v>
      </c>
      <c r="X1045" s="646">
        <f t="shared" si="547"/>
        <v>0</v>
      </c>
      <c r="Y1045" s="594"/>
      <c r="Z1045" s="705">
        <f t="shared" si="533"/>
        <v>1029</v>
      </c>
      <c r="AA1045" s="756">
        <f t="shared" si="525"/>
        <v>0</v>
      </c>
      <c r="AB1045" s="756">
        <f t="shared" si="525"/>
        <v>0</v>
      </c>
      <c r="AC1045" s="756">
        <f t="shared" si="525"/>
        <v>0</v>
      </c>
      <c r="AD1045" s="756">
        <f t="shared" si="523"/>
        <v>0</v>
      </c>
      <c r="AE1045" s="756">
        <f t="shared" si="523"/>
        <v>0</v>
      </c>
      <c r="AF1045" s="756">
        <f t="shared" si="523"/>
        <v>0</v>
      </c>
      <c r="AG1045" s="756">
        <f t="shared" si="523"/>
        <v>0</v>
      </c>
      <c r="AH1045" s="646">
        <f t="shared" si="548"/>
        <v>0</v>
      </c>
      <c r="AI1045" s="594"/>
      <c r="AJ1045" s="705">
        <f t="shared" si="534"/>
        <v>1029</v>
      </c>
      <c r="AK1045" s="756">
        <v>0</v>
      </c>
      <c r="AL1045" s="756">
        <v>0</v>
      </c>
      <c r="AM1045" s="756">
        <v>0</v>
      </c>
      <c r="AN1045" s="756">
        <v>0</v>
      </c>
      <c r="AO1045" s="756">
        <v>0</v>
      </c>
      <c r="AP1045" s="756">
        <v>0</v>
      </c>
      <c r="AQ1045" s="756">
        <v>0</v>
      </c>
      <c r="AR1045" s="646">
        <f t="shared" si="549"/>
        <v>0</v>
      </c>
      <c r="AS1045" s="594"/>
      <c r="AT1045" s="705">
        <f t="shared" si="535"/>
        <v>1029</v>
      </c>
      <c r="AU1045" s="756">
        <v>0</v>
      </c>
      <c r="AV1045" s="756">
        <v>0</v>
      </c>
      <c r="AW1045" s="756">
        <v>0</v>
      </c>
      <c r="AX1045" s="756">
        <v>0</v>
      </c>
      <c r="AY1045" s="756">
        <v>0</v>
      </c>
      <c r="AZ1045" s="767">
        <f t="shared" si="522"/>
        <v>0</v>
      </c>
      <c r="BA1045" s="756">
        <v>0</v>
      </c>
      <c r="BB1045" s="756">
        <v>0</v>
      </c>
      <c r="BC1045" s="756">
        <v>0</v>
      </c>
      <c r="BD1045" s="756">
        <v>0</v>
      </c>
      <c r="BE1045" s="767">
        <f t="shared" si="536"/>
        <v>0</v>
      </c>
      <c r="BF1045" s="646">
        <f t="shared" si="537"/>
        <v>0</v>
      </c>
      <c r="BG1045" s="594"/>
      <c r="BH1045" s="705">
        <f t="shared" si="527"/>
        <v>1029</v>
      </c>
      <c r="BI1045" s="646">
        <f t="shared" si="538"/>
        <v>0</v>
      </c>
      <c r="BJ1045" s="594"/>
      <c r="BK1045" s="705">
        <f t="shared" si="539"/>
        <v>1029</v>
      </c>
      <c r="BL1045" s="756">
        <v>0</v>
      </c>
      <c r="BM1045" s="756">
        <v>0</v>
      </c>
      <c r="BN1045" s="756">
        <v>0</v>
      </c>
      <c r="BO1045" s="756">
        <v>0</v>
      </c>
      <c r="BP1045" s="756">
        <v>0</v>
      </c>
      <c r="BQ1045" s="756">
        <v>0</v>
      </c>
      <c r="BR1045" s="756">
        <v>0</v>
      </c>
      <c r="BS1045" s="646">
        <f t="shared" si="550"/>
        <v>0</v>
      </c>
      <c r="BT1045" s="594"/>
      <c r="BU1045" s="705">
        <f t="shared" si="540"/>
        <v>1029</v>
      </c>
      <c r="BV1045" s="756">
        <v>0</v>
      </c>
      <c r="BW1045" s="756">
        <v>0</v>
      </c>
      <c r="BX1045" s="756">
        <v>0</v>
      </c>
      <c r="BY1045" s="756">
        <v>0</v>
      </c>
      <c r="BZ1045" s="756">
        <v>0</v>
      </c>
      <c r="CA1045" s="756">
        <v>0</v>
      </c>
      <c r="CB1045" s="756">
        <v>0</v>
      </c>
      <c r="CC1045" s="646">
        <f t="shared" si="551"/>
        <v>0</v>
      </c>
      <c r="CD1045" s="594"/>
      <c r="CE1045" s="705">
        <f t="shared" si="528"/>
        <v>1029</v>
      </c>
      <c r="CF1045" s="756">
        <f t="shared" si="526"/>
        <v>0</v>
      </c>
      <c r="CG1045" s="756">
        <f t="shared" si="526"/>
        <v>0</v>
      </c>
      <c r="CH1045" s="756">
        <f t="shared" si="526"/>
        <v>0</v>
      </c>
      <c r="CI1045" s="756">
        <f t="shared" si="524"/>
        <v>0</v>
      </c>
      <c r="CJ1045" s="756">
        <f t="shared" si="524"/>
        <v>0</v>
      </c>
      <c r="CK1045" s="756">
        <f t="shared" si="524"/>
        <v>0</v>
      </c>
      <c r="CL1045" s="756">
        <f t="shared" si="524"/>
        <v>0</v>
      </c>
      <c r="CM1045" s="646">
        <f t="shared" si="552"/>
        <v>0</v>
      </c>
      <c r="CN1045" s="594"/>
      <c r="CO1045" s="705">
        <f t="shared" si="529"/>
        <v>1029</v>
      </c>
      <c r="CP1045" s="756">
        <v>0</v>
      </c>
      <c r="CQ1045" s="756">
        <v>0</v>
      </c>
      <c r="CR1045" s="756">
        <v>0</v>
      </c>
      <c r="CS1045" s="756">
        <v>0</v>
      </c>
      <c r="CT1045" s="756">
        <v>0</v>
      </c>
      <c r="CU1045" s="756">
        <v>0</v>
      </c>
      <c r="CV1045" s="756">
        <v>0</v>
      </c>
      <c r="CW1045" s="646">
        <f t="shared" si="553"/>
        <v>0</v>
      </c>
      <c r="CX1045" s="685"/>
      <c r="CY1045" s="705">
        <f t="shared" si="530"/>
        <v>1029</v>
      </c>
      <c r="CZ1045" s="756">
        <v>0</v>
      </c>
      <c r="DA1045" s="756">
        <v>0</v>
      </c>
      <c r="DB1045" s="756">
        <v>0</v>
      </c>
      <c r="DC1045" s="756">
        <v>0</v>
      </c>
      <c r="DD1045" s="756">
        <v>0</v>
      </c>
      <c r="DE1045" s="767">
        <f t="shared" si="541"/>
        <v>0</v>
      </c>
      <c r="DF1045" s="756">
        <v>0</v>
      </c>
      <c r="DG1045" s="756">
        <v>0</v>
      </c>
      <c r="DH1045" s="756">
        <v>0</v>
      </c>
      <c r="DI1045" s="756">
        <v>0</v>
      </c>
      <c r="DJ1045" s="767">
        <f t="shared" si="542"/>
        <v>0</v>
      </c>
      <c r="DK1045" s="715">
        <f t="shared" si="543"/>
        <v>0</v>
      </c>
      <c r="DL1045" s="685"/>
      <c r="DM1045" s="705">
        <f t="shared" si="531"/>
        <v>1029</v>
      </c>
      <c r="DN1045" s="715">
        <f t="shared" si="544"/>
        <v>0</v>
      </c>
    </row>
    <row r="1046" spans="2:118" x14ac:dyDescent="0.25">
      <c r="B1046" s="705">
        <v>1030</v>
      </c>
      <c r="C1046" s="765">
        <f>(1+_xlfn.XLOOKUP(INT((B1046-1)/12)+1,'ZC Curve'!$B$8:$B$107,'ZC Curve'!R$8:R$107,,0))^(1/12)-1</f>
        <v>0</v>
      </c>
      <c r="D1046" s="766">
        <f t="shared" si="545"/>
        <v>1</v>
      </c>
      <c r="E1046" s="685"/>
      <c r="F1046" s="705">
        <v>1030</v>
      </c>
      <c r="G1046" s="756">
        <v>0</v>
      </c>
      <c r="H1046" s="756">
        <v>0</v>
      </c>
      <c r="I1046" s="756">
        <v>0</v>
      </c>
      <c r="J1046" s="756">
        <v>0</v>
      </c>
      <c r="K1046" s="756">
        <v>0</v>
      </c>
      <c r="L1046" s="756">
        <v>0</v>
      </c>
      <c r="M1046" s="756">
        <v>0</v>
      </c>
      <c r="N1046" s="646">
        <f t="shared" si="546"/>
        <v>0</v>
      </c>
      <c r="O1046" s="594"/>
      <c r="P1046" s="705">
        <f t="shared" si="532"/>
        <v>1030</v>
      </c>
      <c r="Q1046" s="756">
        <v>0</v>
      </c>
      <c r="R1046" s="756">
        <v>0</v>
      </c>
      <c r="S1046" s="756">
        <v>0</v>
      </c>
      <c r="T1046" s="756">
        <v>0</v>
      </c>
      <c r="U1046" s="756">
        <v>0</v>
      </c>
      <c r="V1046" s="756">
        <v>0</v>
      </c>
      <c r="W1046" s="756">
        <v>0</v>
      </c>
      <c r="X1046" s="646">
        <f t="shared" si="547"/>
        <v>0</v>
      </c>
      <c r="Y1046" s="594"/>
      <c r="Z1046" s="705">
        <f t="shared" si="533"/>
        <v>1030</v>
      </c>
      <c r="AA1046" s="756">
        <f t="shared" si="525"/>
        <v>0</v>
      </c>
      <c r="AB1046" s="756">
        <f t="shared" si="525"/>
        <v>0</v>
      </c>
      <c r="AC1046" s="756">
        <f t="shared" si="525"/>
        <v>0</v>
      </c>
      <c r="AD1046" s="756">
        <f t="shared" si="523"/>
        <v>0</v>
      </c>
      <c r="AE1046" s="756">
        <f t="shared" si="523"/>
        <v>0</v>
      </c>
      <c r="AF1046" s="756">
        <f t="shared" si="523"/>
        <v>0</v>
      </c>
      <c r="AG1046" s="756">
        <f t="shared" si="523"/>
        <v>0</v>
      </c>
      <c r="AH1046" s="646">
        <f t="shared" si="548"/>
        <v>0</v>
      </c>
      <c r="AI1046" s="594"/>
      <c r="AJ1046" s="705">
        <f t="shared" si="534"/>
        <v>1030</v>
      </c>
      <c r="AK1046" s="756">
        <v>0</v>
      </c>
      <c r="AL1046" s="756">
        <v>0</v>
      </c>
      <c r="AM1046" s="756">
        <v>0</v>
      </c>
      <c r="AN1046" s="756">
        <v>0</v>
      </c>
      <c r="AO1046" s="756">
        <v>0</v>
      </c>
      <c r="AP1046" s="756">
        <v>0</v>
      </c>
      <c r="AQ1046" s="756">
        <v>0</v>
      </c>
      <c r="AR1046" s="646">
        <f t="shared" si="549"/>
        <v>0</v>
      </c>
      <c r="AS1046" s="594"/>
      <c r="AT1046" s="705">
        <f t="shared" si="535"/>
        <v>1030</v>
      </c>
      <c r="AU1046" s="756">
        <v>0</v>
      </c>
      <c r="AV1046" s="756">
        <v>0</v>
      </c>
      <c r="AW1046" s="756">
        <v>0</v>
      </c>
      <c r="AX1046" s="756">
        <v>0</v>
      </c>
      <c r="AY1046" s="756">
        <v>0</v>
      </c>
      <c r="AZ1046" s="767">
        <f t="shared" si="522"/>
        <v>0</v>
      </c>
      <c r="BA1046" s="756">
        <v>0</v>
      </c>
      <c r="BB1046" s="756">
        <v>0</v>
      </c>
      <c r="BC1046" s="756">
        <v>0</v>
      </c>
      <c r="BD1046" s="756">
        <v>0</v>
      </c>
      <c r="BE1046" s="767">
        <f t="shared" si="536"/>
        <v>0</v>
      </c>
      <c r="BF1046" s="646">
        <f t="shared" si="537"/>
        <v>0</v>
      </c>
      <c r="BG1046" s="594"/>
      <c r="BH1046" s="705">
        <f t="shared" si="527"/>
        <v>1030</v>
      </c>
      <c r="BI1046" s="646">
        <f t="shared" si="538"/>
        <v>0</v>
      </c>
      <c r="BJ1046" s="594"/>
      <c r="BK1046" s="705">
        <f t="shared" si="539"/>
        <v>1030</v>
      </c>
      <c r="BL1046" s="756">
        <v>0</v>
      </c>
      <c r="BM1046" s="756">
        <v>0</v>
      </c>
      <c r="BN1046" s="756">
        <v>0</v>
      </c>
      <c r="BO1046" s="756">
        <v>0</v>
      </c>
      <c r="BP1046" s="756">
        <v>0</v>
      </c>
      <c r="BQ1046" s="756">
        <v>0</v>
      </c>
      <c r="BR1046" s="756">
        <v>0</v>
      </c>
      <c r="BS1046" s="646">
        <f t="shared" si="550"/>
        <v>0</v>
      </c>
      <c r="BT1046" s="594"/>
      <c r="BU1046" s="705">
        <f t="shared" si="540"/>
        <v>1030</v>
      </c>
      <c r="BV1046" s="756">
        <v>0</v>
      </c>
      <c r="BW1046" s="756">
        <v>0</v>
      </c>
      <c r="BX1046" s="756">
        <v>0</v>
      </c>
      <c r="BY1046" s="756">
        <v>0</v>
      </c>
      <c r="BZ1046" s="756">
        <v>0</v>
      </c>
      <c r="CA1046" s="756">
        <v>0</v>
      </c>
      <c r="CB1046" s="756">
        <v>0</v>
      </c>
      <c r="CC1046" s="646">
        <f t="shared" si="551"/>
        <v>0</v>
      </c>
      <c r="CD1046" s="594"/>
      <c r="CE1046" s="705">
        <f t="shared" si="528"/>
        <v>1030</v>
      </c>
      <c r="CF1046" s="756">
        <f t="shared" si="526"/>
        <v>0</v>
      </c>
      <c r="CG1046" s="756">
        <f t="shared" si="526"/>
        <v>0</v>
      </c>
      <c r="CH1046" s="756">
        <f t="shared" si="526"/>
        <v>0</v>
      </c>
      <c r="CI1046" s="756">
        <f t="shared" si="524"/>
        <v>0</v>
      </c>
      <c r="CJ1046" s="756">
        <f t="shared" si="524"/>
        <v>0</v>
      </c>
      <c r="CK1046" s="756">
        <f t="shared" si="524"/>
        <v>0</v>
      </c>
      <c r="CL1046" s="756">
        <f t="shared" si="524"/>
        <v>0</v>
      </c>
      <c r="CM1046" s="646">
        <f t="shared" si="552"/>
        <v>0</v>
      </c>
      <c r="CN1046" s="594"/>
      <c r="CO1046" s="705">
        <f t="shared" si="529"/>
        <v>1030</v>
      </c>
      <c r="CP1046" s="756">
        <v>0</v>
      </c>
      <c r="CQ1046" s="756">
        <v>0</v>
      </c>
      <c r="CR1046" s="756">
        <v>0</v>
      </c>
      <c r="CS1046" s="756">
        <v>0</v>
      </c>
      <c r="CT1046" s="756">
        <v>0</v>
      </c>
      <c r="CU1046" s="756">
        <v>0</v>
      </c>
      <c r="CV1046" s="756">
        <v>0</v>
      </c>
      <c r="CW1046" s="646">
        <f t="shared" si="553"/>
        <v>0</v>
      </c>
      <c r="CX1046" s="685"/>
      <c r="CY1046" s="705">
        <f t="shared" si="530"/>
        <v>1030</v>
      </c>
      <c r="CZ1046" s="756">
        <v>0</v>
      </c>
      <c r="DA1046" s="756">
        <v>0</v>
      </c>
      <c r="DB1046" s="756">
        <v>0</v>
      </c>
      <c r="DC1046" s="756">
        <v>0</v>
      </c>
      <c r="DD1046" s="756">
        <v>0</v>
      </c>
      <c r="DE1046" s="767">
        <f t="shared" si="541"/>
        <v>0</v>
      </c>
      <c r="DF1046" s="756">
        <v>0</v>
      </c>
      <c r="DG1046" s="756">
        <v>0</v>
      </c>
      <c r="DH1046" s="756">
        <v>0</v>
      </c>
      <c r="DI1046" s="756">
        <v>0</v>
      </c>
      <c r="DJ1046" s="767">
        <f t="shared" si="542"/>
        <v>0</v>
      </c>
      <c r="DK1046" s="715">
        <f t="shared" si="543"/>
        <v>0</v>
      </c>
      <c r="DL1046" s="685"/>
      <c r="DM1046" s="705">
        <f t="shared" si="531"/>
        <v>1030</v>
      </c>
      <c r="DN1046" s="715">
        <f t="shared" si="544"/>
        <v>0</v>
      </c>
    </row>
    <row r="1047" spans="2:118" x14ac:dyDescent="0.25">
      <c r="B1047" s="705">
        <v>1031</v>
      </c>
      <c r="C1047" s="765">
        <f>(1+_xlfn.XLOOKUP(INT((B1047-1)/12)+1,'ZC Curve'!$B$8:$B$107,'ZC Curve'!R$8:R$107,,0))^(1/12)-1</f>
        <v>0</v>
      </c>
      <c r="D1047" s="766">
        <f t="shared" si="545"/>
        <v>1</v>
      </c>
      <c r="E1047" s="685"/>
      <c r="F1047" s="705">
        <v>1031</v>
      </c>
      <c r="G1047" s="756">
        <v>0</v>
      </c>
      <c r="H1047" s="756">
        <v>0</v>
      </c>
      <c r="I1047" s="756">
        <v>0</v>
      </c>
      <c r="J1047" s="756">
        <v>0</v>
      </c>
      <c r="K1047" s="756">
        <v>0</v>
      </c>
      <c r="L1047" s="756">
        <v>0</v>
      </c>
      <c r="M1047" s="756">
        <v>0</v>
      </c>
      <c r="N1047" s="646">
        <f t="shared" si="546"/>
        <v>0</v>
      </c>
      <c r="O1047" s="594"/>
      <c r="P1047" s="705">
        <f t="shared" si="532"/>
        <v>1031</v>
      </c>
      <c r="Q1047" s="756">
        <v>0</v>
      </c>
      <c r="R1047" s="756">
        <v>0</v>
      </c>
      <c r="S1047" s="756">
        <v>0</v>
      </c>
      <c r="T1047" s="756">
        <v>0</v>
      </c>
      <c r="U1047" s="756">
        <v>0</v>
      </c>
      <c r="V1047" s="756">
        <v>0</v>
      </c>
      <c r="W1047" s="756">
        <v>0</v>
      </c>
      <c r="X1047" s="646">
        <f t="shared" si="547"/>
        <v>0</v>
      </c>
      <c r="Y1047" s="594"/>
      <c r="Z1047" s="705">
        <f t="shared" si="533"/>
        <v>1031</v>
      </c>
      <c r="AA1047" s="756">
        <f t="shared" si="525"/>
        <v>0</v>
      </c>
      <c r="AB1047" s="756">
        <f t="shared" si="525"/>
        <v>0</v>
      </c>
      <c r="AC1047" s="756">
        <f t="shared" si="525"/>
        <v>0</v>
      </c>
      <c r="AD1047" s="756">
        <f t="shared" si="523"/>
        <v>0</v>
      </c>
      <c r="AE1047" s="756">
        <f t="shared" si="523"/>
        <v>0</v>
      </c>
      <c r="AF1047" s="756">
        <f t="shared" si="523"/>
        <v>0</v>
      </c>
      <c r="AG1047" s="756">
        <f t="shared" si="523"/>
        <v>0</v>
      </c>
      <c r="AH1047" s="646">
        <f t="shared" si="548"/>
        <v>0</v>
      </c>
      <c r="AI1047" s="594"/>
      <c r="AJ1047" s="705">
        <f t="shared" si="534"/>
        <v>1031</v>
      </c>
      <c r="AK1047" s="756">
        <v>0</v>
      </c>
      <c r="AL1047" s="756">
        <v>0</v>
      </c>
      <c r="AM1047" s="756">
        <v>0</v>
      </c>
      <c r="AN1047" s="756">
        <v>0</v>
      </c>
      <c r="AO1047" s="756">
        <v>0</v>
      </c>
      <c r="AP1047" s="756">
        <v>0</v>
      </c>
      <c r="AQ1047" s="756">
        <v>0</v>
      </c>
      <c r="AR1047" s="646">
        <f t="shared" si="549"/>
        <v>0</v>
      </c>
      <c r="AS1047" s="594"/>
      <c r="AT1047" s="705">
        <f t="shared" si="535"/>
        <v>1031</v>
      </c>
      <c r="AU1047" s="756">
        <v>0</v>
      </c>
      <c r="AV1047" s="756">
        <v>0</v>
      </c>
      <c r="AW1047" s="756">
        <v>0</v>
      </c>
      <c r="AX1047" s="756">
        <v>0</v>
      </c>
      <c r="AY1047" s="756">
        <v>0</v>
      </c>
      <c r="AZ1047" s="767">
        <f t="shared" si="522"/>
        <v>0</v>
      </c>
      <c r="BA1047" s="756">
        <v>0</v>
      </c>
      <c r="BB1047" s="756">
        <v>0</v>
      </c>
      <c r="BC1047" s="756">
        <v>0</v>
      </c>
      <c r="BD1047" s="756">
        <v>0</v>
      </c>
      <c r="BE1047" s="767">
        <f t="shared" si="536"/>
        <v>0</v>
      </c>
      <c r="BF1047" s="646">
        <f t="shared" si="537"/>
        <v>0</v>
      </c>
      <c r="BG1047" s="594"/>
      <c r="BH1047" s="705">
        <f t="shared" si="527"/>
        <v>1031</v>
      </c>
      <c r="BI1047" s="646">
        <f t="shared" si="538"/>
        <v>0</v>
      </c>
      <c r="BJ1047" s="594"/>
      <c r="BK1047" s="705">
        <f t="shared" si="539"/>
        <v>1031</v>
      </c>
      <c r="BL1047" s="756">
        <v>0</v>
      </c>
      <c r="BM1047" s="756">
        <v>0</v>
      </c>
      <c r="BN1047" s="756">
        <v>0</v>
      </c>
      <c r="BO1047" s="756">
        <v>0</v>
      </c>
      <c r="BP1047" s="756">
        <v>0</v>
      </c>
      <c r="BQ1047" s="756">
        <v>0</v>
      </c>
      <c r="BR1047" s="756">
        <v>0</v>
      </c>
      <c r="BS1047" s="646">
        <f t="shared" si="550"/>
        <v>0</v>
      </c>
      <c r="BT1047" s="594"/>
      <c r="BU1047" s="705">
        <f t="shared" si="540"/>
        <v>1031</v>
      </c>
      <c r="BV1047" s="756">
        <v>0</v>
      </c>
      <c r="BW1047" s="756">
        <v>0</v>
      </c>
      <c r="BX1047" s="756">
        <v>0</v>
      </c>
      <c r="BY1047" s="756">
        <v>0</v>
      </c>
      <c r="BZ1047" s="756">
        <v>0</v>
      </c>
      <c r="CA1047" s="756">
        <v>0</v>
      </c>
      <c r="CB1047" s="756">
        <v>0</v>
      </c>
      <c r="CC1047" s="646">
        <f t="shared" si="551"/>
        <v>0</v>
      </c>
      <c r="CD1047" s="594"/>
      <c r="CE1047" s="705">
        <f t="shared" si="528"/>
        <v>1031</v>
      </c>
      <c r="CF1047" s="756">
        <f t="shared" si="526"/>
        <v>0</v>
      </c>
      <c r="CG1047" s="756">
        <f t="shared" si="526"/>
        <v>0</v>
      </c>
      <c r="CH1047" s="756">
        <f t="shared" si="526"/>
        <v>0</v>
      </c>
      <c r="CI1047" s="756">
        <f t="shared" si="524"/>
        <v>0</v>
      </c>
      <c r="CJ1047" s="756">
        <f t="shared" si="524"/>
        <v>0</v>
      </c>
      <c r="CK1047" s="756">
        <f t="shared" si="524"/>
        <v>0</v>
      </c>
      <c r="CL1047" s="756">
        <f t="shared" si="524"/>
        <v>0</v>
      </c>
      <c r="CM1047" s="646">
        <f t="shared" si="552"/>
        <v>0</v>
      </c>
      <c r="CN1047" s="594"/>
      <c r="CO1047" s="705">
        <f t="shared" si="529"/>
        <v>1031</v>
      </c>
      <c r="CP1047" s="756">
        <v>0</v>
      </c>
      <c r="CQ1047" s="756">
        <v>0</v>
      </c>
      <c r="CR1047" s="756">
        <v>0</v>
      </c>
      <c r="CS1047" s="756">
        <v>0</v>
      </c>
      <c r="CT1047" s="756">
        <v>0</v>
      </c>
      <c r="CU1047" s="756">
        <v>0</v>
      </c>
      <c r="CV1047" s="756">
        <v>0</v>
      </c>
      <c r="CW1047" s="646">
        <f t="shared" si="553"/>
        <v>0</v>
      </c>
      <c r="CX1047" s="685"/>
      <c r="CY1047" s="705">
        <f t="shared" si="530"/>
        <v>1031</v>
      </c>
      <c r="CZ1047" s="756">
        <v>0</v>
      </c>
      <c r="DA1047" s="756">
        <v>0</v>
      </c>
      <c r="DB1047" s="756">
        <v>0</v>
      </c>
      <c r="DC1047" s="756">
        <v>0</v>
      </c>
      <c r="DD1047" s="756">
        <v>0</v>
      </c>
      <c r="DE1047" s="767">
        <f t="shared" si="541"/>
        <v>0</v>
      </c>
      <c r="DF1047" s="756">
        <v>0</v>
      </c>
      <c r="DG1047" s="756">
        <v>0</v>
      </c>
      <c r="DH1047" s="756">
        <v>0</v>
      </c>
      <c r="DI1047" s="756">
        <v>0</v>
      </c>
      <c r="DJ1047" s="767">
        <f t="shared" si="542"/>
        <v>0</v>
      </c>
      <c r="DK1047" s="715">
        <f t="shared" si="543"/>
        <v>0</v>
      </c>
      <c r="DL1047" s="685"/>
      <c r="DM1047" s="705">
        <f t="shared" si="531"/>
        <v>1031</v>
      </c>
      <c r="DN1047" s="715">
        <f t="shared" si="544"/>
        <v>0</v>
      </c>
    </row>
    <row r="1048" spans="2:118" x14ac:dyDescent="0.25">
      <c r="B1048" s="705">
        <v>1032</v>
      </c>
      <c r="C1048" s="765">
        <f>(1+_xlfn.XLOOKUP(INT((B1048-1)/12)+1,'ZC Curve'!$B$8:$B$107,'ZC Curve'!R$8:R$107,,0))^(1/12)-1</f>
        <v>0</v>
      </c>
      <c r="D1048" s="766">
        <f t="shared" si="545"/>
        <v>1</v>
      </c>
      <c r="E1048" s="685"/>
      <c r="F1048" s="705">
        <v>1032</v>
      </c>
      <c r="G1048" s="756">
        <v>0</v>
      </c>
      <c r="H1048" s="756">
        <v>0</v>
      </c>
      <c r="I1048" s="756">
        <v>0</v>
      </c>
      <c r="J1048" s="756">
        <v>0</v>
      </c>
      <c r="K1048" s="756">
        <v>0</v>
      </c>
      <c r="L1048" s="756">
        <v>0</v>
      </c>
      <c r="M1048" s="756">
        <v>0</v>
      </c>
      <c r="N1048" s="646">
        <f t="shared" si="546"/>
        <v>0</v>
      </c>
      <c r="O1048" s="594"/>
      <c r="P1048" s="705">
        <f t="shared" si="532"/>
        <v>1032</v>
      </c>
      <c r="Q1048" s="756">
        <v>0</v>
      </c>
      <c r="R1048" s="756">
        <v>0</v>
      </c>
      <c r="S1048" s="756">
        <v>0</v>
      </c>
      <c r="T1048" s="756">
        <v>0</v>
      </c>
      <c r="U1048" s="756">
        <v>0</v>
      </c>
      <c r="V1048" s="756">
        <v>0</v>
      </c>
      <c r="W1048" s="756">
        <v>0</v>
      </c>
      <c r="X1048" s="646">
        <f t="shared" si="547"/>
        <v>0</v>
      </c>
      <c r="Y1048" s="594"/>
      <c r="Z1048" s="705">
        <f t="shared" si="533"/>
        <v>1032</v>
      </c>
      <c r="AA1048" s="756">
        <f t="shared" si="525"/>
        <v>0</v>
      </c>
      <c r="AB1048" s="756">
        <f t="shared" si="525"/>
        <v>0</v>
      </c>
      <c r="AC1048" s="756">
        <f t="shared" si="525"/>
        <v>0</v>
      </c>
      <c r="AD1048" s="756">
        <f t="shared" si="523"/>
        <v>0</v>
      </c>
      <c r="AE1048" s="756">
        <f t="shared" si="523"/>
        <v>0</v>
      </c>
      <c r="AF1048" s="756">
        <f t="shared" si="523"/>
        <v>0</v>
      </c>
      <c r="AG1048" s="756">
        <f t="shared" si="523"/>
        <v>0</v>
      </c>
      <c r="AH1048" s="646">
        <f t="shared" si="548"/>
        <v>0</v>
      </c>
      <c r="AI1048" s="594"/>
      <c r="AJ1048" s="705">
        <f t="shared" si="534"/>
        <v>1032</v>
      </c>
      <c r="AK1048" s="756">
        <v>0</v>
      </c>
      <c r="AL1048" s="756">
        <v>0</v>
      </c>
      <c r="AM1048" s="756">
        <v>0</v>
      </c>
      <c r="AN1048" s="756">
        <v>0</v>
      </c>
      <c r="AO1048" s="756">
        <v>0</v>
      </c>
      <c r="AP1048" s="756">
        <v>0</v>
      </c>
      <c r="AQ1048" s="756">
        <v>0</v>
      </c>
      <c r="AR1048" s="646">
        <f t="shared" si="549"/>
        <v>0</v>
      </c>
      <c r="AS1048" s="594"/>
      <c r="AT1048" s="705">
        <f t="shared" si="535"/>
        <v>1032</v>
      </c>
      <c r="AU1048" s="756">
        <v>0</v>
      </c>
      <c r="AV1048" s="756">
        <v>0</v>
      </c>
      <c r="AW1048" s="756">
        <v>0</v>
      </c>
      <c r="AX1048" s="756">
        <v>0</v>
      </c>
      <c r="AY1048" s="756">
        <v>0</v>
      </c>
      <c r="AZ1048" s="767">
        <f t="shared" si="522"/>
        <v>0</v>
      </c>
      <c r="BA1048" s="756">
        <v>0</v>
      </c>
      <c r="BB1048" s="756">
        <v>0</v>
      </c>
      <c r="BC1048" s="756">
        <v>0</v>
      </c>
      <c r="BD1048" s="756">
        <v>0</v>
      </c>
      <c r="BE1048" s="767">
        <f t="shared" si="536"/>
        <v>0</v>
      </c>
      <c r="BF1048" s="646">
        <f t="shared" si="537"/>
        <v>0</v>
      </c>
      <c r="BG1048" s="594"/>
      <c r="BH1048" s="705">
        <f t="shared" si="527"/>
        <v>1032</v>
      </c>
      <c r="BI1048" s="646">
        <f t="shared" si="538"/>
        <v>0</v>
      </c>
      <c r="BJ1048" s="594"/>
      <c r="BK1048" s="705">
        <f t="shared" si="539"/>
        <v>1032</v>
      </c>
      <c r="BL1048" s="756">
        <v>0</v>
      </c>
      <c r="BM1048" s="756">
        <v>0</v>
      </c>
      <c r="BN1048" s="756">
        <v>0</v>
      </c>
      <c r="BO1048" s="756">
        <v>0</v>
      </c>
      <c r="BP1048" s="756">
        <v>0</v>
      </c>
      <c r="BQ1048" s="756">
        <v>0</v>
      </c>
      <c r="BR1048" s="756">
        <v>0</v>
      </c>
      <c r="BS1048" s="646">
        <f t="shared" si="550"/>
        <v>0</v>
      </c>
      <c r="BT1048" s="594"/>
      <c r="BU1048" s="705">
        <f t="shared" si="540"/>
        <v>1032</v>
      </c>
      <c r="BV1048" s="756">
        <v>0</v>
      </c>
      <c r="BW1048" s="756">
        <v>0</v>
      </c>
      <c r="BX1048" s="756">
        <v>0</v>
      </c>
      <c r="BY1048" s="756">
        <v>0</v>
      </c>
      <c r="BZ1048" s="756">
        <v>0</v>
      </c>
      <c r="CA1048" s="756">
        <v>0</v>
      </c>
      <c r="CB1048" s="756">
        <v>0</v>
      </c>
      <c r="CC1048" s="646">
        <f t="shared" si="551"/>
        <v>0</v>
      </c>
      <c r="CD1048" s="594"/>
      <c r="CE1048" s="705">
        <f t="shared" si="528"/>
        <v>1032</v>
      </c>
      <c r="CF1048" s="756">
        <f t="shared" si="526"/>
        <v>0</v>
      </c>
      <c r="CG1048" s="756">
        <f t="shared" si="526"/>
        <v>0</v>
      </c>
      <c r="CH1048" s="756">
        <f t="shared" si="526"/>
        <v>0</v>
      </c>
      <c r="CI1048" s="756">
        <f t="shared" si="524"/>
        <v>0</v>
      </c>
      <c r="CJ1048" s="756">
        <f t="shared" si="524"/>
        <v>0</v>
      </c>
      <c r="CK1048" s="756">
        <f t="shared" si="524"/>
        <v>0</v>
      </c>
      <c r="CL1048" s="756">
        <f t="shared" si="524"/>
        <v>0</v>
      </c>
      <c r="CM1048" s="646">
        <f t="shared" si="552"/>
        <v>0</v>
      </c>
      <c r="CN1048" s="594"/>
      <c r="CO1048" s="705">
        <f t="shared" si="529"/>
        <v>1032</v>
      </c>
      <c r="CP1048" s="756">
        <v>0</v>
      </c>
      <c r="CQ1048" s="756">
        <v>0</v>
      </c>
      <c r="CR1048" s="756">
        <v>0</v>
      </c>
      <c r="CS1048" s="756">
        <v>0</v>
      </c>
      <c r="CT1048" s="756">
        <v>0</v>
      </c>
      <c r="CU1048" s="756">
        <v>0</v>
      </c>
      <c r="CV1048" s="756">
        <v>0</v>
      </c>
      <c r="CW1048" s="646">
        <f t="shared" si="553"/>
        <v>0</v>
      </c>
      <c r="CX1048" s="685"/>
      <c r="CY1048" s="705">
        <f t="shared" si="530"/>
        <v>1032</v>
      </c>
      <c r="CZ1048" s="756">
        <v>0</v>
      </c>
      <c r="DA1048" s="756">
        <v>0</v>
      </c>
      <c r="DB1048" s="756">
        <v>0</v>
      </c>
      <c r="DC1048" s="756">
        <v>0</v>
      </c>
      <c r="DD1048" s="756">
        <v>0</v>
      </c>
      <c r="DE1048" s="767">
        <f t="shared" si="541"/>
        <v>0</v>
      </c>
      <c r="DF1048" s="756">
        <v>0</v>
      </c>
      <c r="DG1048" s="756">
        <v>0</v>
      </c>
      <c r="DH1048" s="756">
        <v>0</v>
      </c>
      <c r="DI1048" s="756">
        <v>0</v>
      </c>
      <c r="DJ1048" s="767">
        <f t="shared" si="542"/>
        <v>0</v>
      </c>
      <c r="DK1048" s="715">
        <f t="shared" si="543"/>
        <v>0</v>
      </c>
      <c r="DL1048" s="685"/>
      <c r="DM1048" s="705">
        <f t="shared" si="531"/>
        <v>1032</v>
      </c>
      <c r="DN1048" s="715">
        <f t="shared" si="544"/>
        <v>0</v>
      </c>
    </row>
    <row r="1049" spans="2:118" x14ac:dyDescent="0.25">
      <c r="B1049" s="705">
        <v>1033</v>
      </c>
      <c r="C1049" s="765">
        <f>(1+_xlfn.XLOOKUP(INT((B1049-1)/12)+1,'ZC Curve'!$B$8:$B$107,'ZC Curve'!R$8:R$107,,0))^(1/12)-1</f>
        <v>0</v>
      </c>
      <c r="D1049" s="766">
        <f t="shared" si="545"/>
        <v>1</v>
      </c>
      <c r="E1049" s="685"/>
      <c r="F1049" s="705">
        <v>1033</v>
      </c>
      <c r="G1049" s="756">
        <v>0</v>
      </c>
      <c r="H1049" s="756">
        <v>0</v>
      </c>
      <c r="I1049" s="756">
        <v>0</v>
      </c>
      <c r="J1049" s="756">
        <v>0</v>
      </c>
      <c r="K1049" s="756">
        <v>0</v>
      </c>
      <c r="L1049" s="756">
        <v>0</v>
      </c>
      <c r="M1049" s="756">
        <v>0</v>
      </c>
      <c r="N1049" s="646">
        <f t="shared" si="546"/>
        <v>0</v>
      </c>
      <c r="O1049" s="594"/>
      <c r="P1049" s="705">
        <f t="shared" si="532"/>
        <v>1033</v>
      </c>
      <c r="Q1049" s="756">
        <v>0</v>
      </c>
      <c r="R1049" s="756">
        <v>0</v>
      </c>
      <c r="S1049" s="756">
        <v>0</v>
      </c>
      <c r="T1049" s="756">
        <v>0</v>
      </c>
      <c r="U1049" s="756">
        <v>0</v>
      </c>
      <c r="V1049" s="756">
        <v>0</v>
      </c>
      <c r="W1049" s="756">
        <v>0</v>
      </c>
      <c r="X1049" s="646">
        <f t="shared" si="547"/>
        <v>0</v>
      </c>
      <c r="Y1049" s="594"/>
      <c r="Z1049" s="705">
        <f t="shared" si="533"/>
        <v>1033</v>
      </c>
      <c r="AA1049" s="756">
        <f t="shared" si="525"/>
        <v>0</v>
      </c>
      <c r="AB1049" s="756">
        <f t="shared" si="525"/>
        <v>0</v>
      </c>
      <c r="AC1049" s="756">
        <f t="shared" si="525"/>
        <v>0</v>
      </c>
      <c r="AD1049" s="756">
        <f t="shared" si="523"/>
        <v>0</v>
      </c>
      <c r="AE1049" s="756">
        <f t="shared" si="523"/>
        <v>0</v>
      </c>
      <c r="AF1049" s="756">
        <f t="shared" si="523"/>
        <v>0</v>
      </c>
      <c r="AG1049" s="756">
        <f t="shared" si="523"/>
        <v>0</v>
      </c>
      <c r="AH1049" s="646">
        <f t="shared" si="548"/>
        <v>0</v>
      </c>
      <c r="AI1049" s="594"/>
      <c r="AJ1049" s="705">
        <f t="shared" si="534"/>
        <v>1033</v>
      </c>
      <c r="AK1049" s="756">
        <v>0</v>
      </c>
      <c r="AL1049" s="756">
        <v>0</v>
      </c>
      <c r="AM1049" s="756">
        <v>0</v>
      </c>
      <c r="AN1049" s="756">
        <v>0</v>
      </c>
      <c r="AO1049" s="756">
        <v>0</v>
      </c>
      <c r="AP1049" s="756">
        <v>0</v>
      </c>
      <c r="AQ1049" s="756">
        <v>0</v>
      </c>
      <c r="AR1049" s="646">
        <f t="shared" si="549"/>
        <v>0</v>
      </c>
      <c r="AS1049" s="594"/>
      <c r="AT1049" s="705">
        <f t="shared" si="535"/>
        <v>1033</v>
      </c>
      <c r="AU1049" s="756">
        <v>0</v>
      </c>
      <c r="AV1049" s="756">
        <v>0</v>
      </c>
      <c r="AW1049" s="756">
        <v>0</v>
      </c>
      <c r="AX1049" s="756">
        <v>0</v>
      </c>
      <c r="AY1049" s="756">
        <v>0</v>
      </c>
      <c r="AZ1049" s="767">
        <f t="shared" si="522"/>
        <v>0</v>
      </c>
      <c r="BA1049" s="756">
        <v>0</v>
      </c>
      <c r="BB1049" s="756">
        <v>0</v>
      </c>
      <c r="BC1049" s="756">
        <v>0</v>
      </c>
      <c r="BD1049" s="756">
        <v>0</v>
      </c>
      <c r="BE1049" s="767">
        <f t="shared" si="536"/>
        <v>0</v>
      </c>
      <c r="BF1049" s="646">
        <f t="shared" si="537"/>
        <v>0</v>
      </c>
      <c r="BG1049" s="594"/>
      <c r="BH1049" s="705">
        <f t="shared" si="527"/>
        <v>1033</v>
      </c>
      <c r="BI1049" s="646">
        <f t="shared" si="538"/>
        <v>0</v>
      </c>
      <c r="BJ1049" s="594"/>
      <c r="BK1049" s="705">
        <f t="shared" si="539"/>
        <v>1033</v>
      </c>
      <c r="BL1049" s="756">
        <v>0</v>
      </c>
      <c r="BM1049" s="756">
        <v>0</v>
      </c>
      <c r="BN1049" s="756">
        <v>0</v>
      </c>
      <c r="BO1049" s="756">
        <v>0</v>
      </c>
      <c r="BP1049" s="756">
        <v>0</v>
      </c>
      <c r="BQ1049" s="756">
        <v>0</v>
      </c>
      <c r="BR1049" s="756">
        <v>0</v>
      </c>
      <c r="BS1049" s="646">
        <f t="shared" si="550"/>
        <v>0</v>
      </c>
      <c r="BT1049" s="594"/>
      <c r="BU1049" s="705">
        <f t="shared" si="540"/>
        <v>1033</v>
      </c>
      <c r="BV1049" s="756">
        <v>0</v>
      </c>
      <c r="BW1049" s="756">
        <v>0</v>
      </c>
      <c r="BX1049" s="756">
        <v>0</v>
      </c>
      <c r="BY1049" s="756">
        <v>0</v>
      </c>
      <c r="BZ1049" s="756">
        <v>0</v>
      </c>
      <c r="CA1049" s="756">
        <v>0</v>
      </c>
      <c r="CB1049" s="756">
        <v>0</v>
      </c>
      <c r="CC1049" s="646">
        <f t="shared" si="551"/>
        <v>0</v>
      </c>
      <c r="CD1049" s="594"/>
      <c r="CE1049" s="705">
        <f t="shared" si="528"/>
        <v>1033</v>
      </c>
      <c r="CF1049" s="756">
        <f t="shared" si="526"/>
        <v>0</v>
      </c>
      <c r="CG1049" s="756">
        <f t="shared" si="526"/>
        <v>0</v>
      </c>
      <c r="CH1049" s="756">
        <f t="shared" si="526"/>
        <v>0</v>
      </c>
      <c r="CI1049" s="756">
        <f t="shared" si="524"/>
        <v>0</v>
      </c>
      <c r="CJ1049" s="756">
        <f t="shared" si="524"/>
        <v>0</v>
      </c>
      <c r="CK1049" s="756">
        <f t="shared" si="524"/>
        <v>0</v>
      </c>
      <c r="CL1049" s="756">
        <f t="shared" si="524"/>
        <v>0</v>
      </c>
      <c r="CM1049" s="646">
        <f t="shared" si="552"/>
        <v>0</v>
      </c>
      <c r="CN1049" s="594"/>
      <c r="CO1049" s="705">
        <f t="shared" si="529"/>
        <v>1033</v>
      </c>
      <c r="CP1049" s="756">
        <v>0</v>
      </c>
      <c r="CQ1049" s="756">
        <v>0</v>
      </c>
      <c r="CR1049" s="756">
        <v>0</v>
      </c>
      <c r="CS1049" s="756">
        <v>0</v>
      </c>
      <c r="CT1049" s="756">
        <v>0</v>
      </c>
      <c r="CU1049" s="756">
        <v>0</v>
      </c>
      <c r="CV1049" s="756">
        <v>0</v>
      </c>
      <c r="CW1049" s="646">
        <f t="shared" si="553"/>
        <v>0</v>
      </c>
      <c r="CX1049" s="685"/>
      <c r="CY1049" s="705">
        <f t="shared" si="530"/>
        <v>1033</v>
      </c>
      <c r="CZ1049" s="756">
        <v>0</v>
      </c>
      <c r="DA1049" s="756">
        <v>0</v>
      </c>
      <c r="DB1049" s="756">
        <v>0</v>
      </c>
      <c r="DC1049" s="756">
        <v>0</v>
      </c>
      <c r="DD1049" s="756">
        <v>0</v>
      </c>
      <c r="DE1049" s="767">
        <f t="shared" si="541"/>
        <v>0</v>
      </c>
      <c r="DF1049" s="756">
        <v>0</v>
      </c>
      <c r="DG1049" s="756">
        <v>0</v>
      </c>
      <c r="DH1049" s="756">
        <v>0</v>
      </c>
      <c r="DI1049" s="756">
        <v>0</v>
      </c>
      <c r="DJ1049" s="767">
        <f t="shared" si="542"/>
        <v>0</v>
      </c>
      <c r="DK1049" s="715">
        <f t="shared" si="543"/>
        <v>0</v>
      </c>
      <c r="DL1049" s="685"/>
      <c r="DM1049" s="705">
        <f t="shared" si="531"/>
        <v>1033</v>
      </c>
      <c r="DN1049" s="715">
        <f t="shared" si="544"/>
        <v>0</v>
      </c>
    </row>
    <row r="1050" spans="2:118" x14ac:dyDescent="0.25">
      <c r="B1050" s="705">
        <v>1034</v>
      </c>
      <c r="C1050" s="765">
        <f>(1+_xlfn.XLOOKUP(INT((B1050-1)/12)+1,'ZC Curve'!$B$8:$B$107,'ZC Curve'!R$8:R$107,,0))^(1/12)-1</f>
        <v>0</v>
      </c>
      <c r="D1050" s="766">
        <f t="shared" si="545"/>
        <v>1</v>
      </c>
      <c r="E1050" s="685"/>
      <c r="F1050" s="705">
        <v>1034</v>
      </c>
      <c r="G1050" s="756">
        <v>0</v>
      </c>
      <c r="H1050" s="756">
        <v>0</v>
      </c>
      <c r="I1050" s="756">
        <v>0</v>
      </c>
      <c r="J1050" s="756">
        <v>0</v>
      </c>
      <c r="K1050" s="756">
        <v>0</v>
      </c>
      <c r="L1050" s="756">
        <v>0</v>
      </c>
      <c r="M1050" s="756">
        <v>0</v>
      </c>
      <c r="N1050" s="646">
        <f t="shared" si="546"/>
        <v>0</v>
      </c>
      <c r="O1050" s="594"/>
      <c r="P1050" s="705">
        <f t="shared" si="532"/>
        <v>1034</v>
      </c>
      <c r="Q1050" s="756">
        <v>0</v>
      </c>
      <c r="R1050" s="756">
        <v>0</v>
      </c>
      <c r="S1050" s="756">
        <v>0</v>
      </c>
      <c r="T1050" s="756">
        <v>0</v>
      </c>
      <c r="U1050" s="756">
        <v>0</v>
      </c>
      <c r="V1050" s="756">
        <v>0</v>
      </c>
      <c r="W1050" s="756">
        <v>0</v>
      </c>
      <c r="X1050" s="646">
        <f t="shared" si="547"/>
        <v>0</v>
      </c>
      <c r="Y1050" s="594"/>
      <c r="Z1050" s="705">
        <f t="shared" si="533"/>
        <v>1034</v>
      </c>
      <c r="AA1050" s="756">
        <f t="shared" si="525"/>
        <v>0</v>
      </c>
      <c r="AB1050" s="756">
        <f t="shared" si="525"/>
        <v>0</v>
      </c>
      <c r="AC1050" s="756">
        <f t="shared" si="525"/>
        <v>0</v>
      </c>
      <c r="AD1050" s="756">
        <f t="shared" si="523"/>
        <v>0</v>
      </c>
      <c r="AE1050" s="756">
        <f t="shared" si="523"/>
        <v>0</v>
      </c>
      <c r="AF1050" s="756">
        <f t="shared" si="523"/>
        <v>0</v>
      </c>
      <c r="AG1050" s="756">
        <f t="shared" si="523"/>
        <v>0</v>
      </c>
      <c r="AH1050" s="646">
        <f t="shared" si="548"/>
        <v>0</v>
      </c>
      <c r="AI1050" s="594"/>
      <c r="AJ1050" s="705">
        <f t="shared" si="534"/>
        <v>1034</v>
      </c>
      <c r="AK1050" s="756">
        <v>0</v>
      </c>
      <c r="AL1050" s="756">
        <v>0</v>
      </c>
      <c r="AM1050" s="756">
        <v>0</v>
      </c>
      <c r="AN1050" s="756">
        <v>0</v>
      </c>
      <c r="AO1050" s="756">
        <v>0</v>
      </c>
      <c r="AP1050" s="756">
        <v>0</v>
      </c>
      <c r="AQ1050" s="756">
        <v>0</v>
      </c>
      <c r="AR1050" s="646">
        <f t="shared" si="549"/>
        <v>0</v>
      </c>
      <c r="AS1050" s="594"/>
      <c r="AT1050" s="705">
        <f t="shared" si="535"/>
        <v>1034</v>
      </c>
      <c r="AU1050" s="756">
        <v>0</v>
      </c>
      <c r="AV1050" s="756">
        <v>0</v>
      </c>
      <c r="AW1050" s="756">
        <v>0</v>
      </c>
      <c r="AX1050" s="756">
        <v>0</v>
      </c>
      <c r="AY1050" s="756">
        <v>0</v>
      </c>
      <c r="AZ1050" s="767">
        <f t="shared" si="522"/>
        <v>0</v>
      </c>
      <c r="BA1050" s="756">
        <v>0</v>
      </c>
      <c r="BB1050" s="756">
        <v>0</v>
      </c>
      <c r="BC1050" s="756">
        <v>0</v>
      </c>
      <c r="BD1050" s="756">
        <v>0</v>
      </c>
      <c r="BE1050" s="767">
        <f t="shared" si="536"/>
        <v>0</v>
      </c>
      <c r="BF1050" s="646">
        <f t="shared" si="537"/>
        <v>0</v>
      </c>
      <c r="BG1050" s="594"/>
      <c r="BH1050" s="705">
        <f t="shared" si="527"/>
        <v>1034</v>
      </c>
      <c r="BI1050" s="646">
        <f t="shared" si="538"/>
        <v>0</v>
      </c>
      <c r="BJ1050" s="594"/>
      <c r="BK1050" s="705">
        <f t="shared" si="539"/>
        <v>1034</v>
      </c>
      <c r="BL1050" s="756">
        <v>0</v>
      </c>
      <c r="BM1050" s="756">
        <v>0</v>
      </c>
      <c r="BN1050" s="756">
        <v>0</v>
      </c>
      <c r="BO1050" s="756">
        <v>0</v>
      </c>
      <c r="BP1050" s="756">
        <v>0</v>
      </c>
      <c r="BQ1050" s="756">
        <v>0</v>
      </c>
      <c r="BR1050" s="756">
        <v>0</v>
      </c>
      <c r="BS1050" s="646">
        <f t="shared" si="550"/>
        <v>0</v>
      </c>
      <c r="BT1050" s="594"/>
      <c r="BU1050" s="705">
        <f t="shared" si="540"/>
        <v>1034</v>
      </c>
      <c r="BV1050" s="756">
        <v>0</v>
      </c>
      <c r="BW1050" s="756">
        <v>0</v>
      </c>
      <c r="BX1050" s="756">
        <v>0</v>
      </c>
      <c r="BY1050" s="756">
        <v>0</v>
      </c>
      <c r="BZ1050" s="756">
        <v>0</v>
      </c>
      <c r="CA1050" s="756">
        <v>0</v>
      </c>
      <c r="CB1050" s="756">
        <v>0</v>
      </c>
      <c r="CC1050" s="646">
        <f t="shared" si="551"/>
        <v>0</v>
      </c>
      <c r="CD1050" s="594"/>
      <c r="CE1050" s="705">
        <f t="shared" si="528"/>
        <v>1034</v>
      </c>
      <c r="CF1050" s="756">
        <f t="shared" si="526"/>
        <v>0</v>
      </c>
      <c r="CG1050" s="756">
        <f t="shared" si="526"/>
        <v>0</v>
      </c>
      <c r="CH1050" s="756">
        <f t="shared" si="526"/>
        <v>0</v>
      </c>
      <c r="CI1050" s="756">
        <f t="shared" si="524"/>
        <v>0</v>
      </c>
      <c r="CJ1050" s="756">
        <f t="shared" si="524"/>
        <v>0</v>
      </c>
      <c r="CK1050" s="756">
        <f t="shared" si="524"/>
        <v>0</v>
      </c>
      <c r="CL1050" s="756">
        <f t="shared" si="524"/>
        <v>0</v>
      </c>
      <c r="CM1050" s="646">
        <f t="shared" si="552"/>
        <v>0</v>
      </c>
      <c r="CN1050" s="594"/>
      <c r="CO1050" s="705">
        <f t="shared" si="529"/>
        <v>1034</v>
      </c>
      <c r="CP1050" s="756">
        <v>0</v>
      </c>
      <c r="CQ1050" s="756">
        <v>0</v>
      </c>
      <c r="CR1050" s="756">
        <v>0</v>
      </c>
      <c r="CS1050" s="756">
        <v>0</v>
      </c>
      <c r="CT1050" s="756">
        <v>0</v>
      </c>
      <c r="CU1050" s="756">
        <v>0</v>
      </c>
      <c r="CV1050" s="756">
        <v>0</v>
      </c>
      <c r="CW1050" s="646">
        <f t="shared" si="553"/>
        <v>0</v>
      </c>
      <c r="CX1050" s="685"/>
      <c r="CY1050" s="705">
        <f t="shared" si="530"/>
        <v>1034</v>
      </c>
      <c r="CZ1050" s="756">
        <v>0</v>
      </c>
      <c r="DA1050" s="756">
        <v>0</v>
      </c>
      <c r="DB1050" s="756">
        <v>0</v>
      </c>
      <c r="DC1050" s="756">
        <v>0</v>
      </c>
      <c r="DD1050" s="756">
        <v>0</v>
      </c>
      <c r="DE1050" s="767">
        <f t="shared" si="541"/>
        <v>0</v>
      </c>
      <c r="DF1050" s="756">
        <v>0</v>
      </c>
      <c r="DG1050" s="756">
        <v>0</v>
      </c>
      <c r="DH1050" s="756">
        <v>0</v>
      </c>
      <c r="DI1050" s="756">
        <v>0</v>
      </c>
      <c r="DJ1050" s="767">
        <f t="shared" si="542"/>
        <v>0</v>
      </c>
      <c r="DK1050" s="715">
        <f t="shared" si="543"/>
        <v>0</v>
      </c>
      <c r="DL1050" s="685"/>
      <c r="DM1050" s="705">
        <f t="shared" si="531"/>
        <v>1034</v>
      </c>
      <c r="DN1050" s="715">
        <f t="shared" si="544"/>
        <v>0</v>
      </c>
    </row>
    <row r="1051" spans="2:118" x14ac:dyDescent="0.25">
      <c r="B1051" s="705">
        <v>1035</v>
      </c>
      <c r="C1051" s="765">
        <f>(1+_xlfn.XLOOKUP(INT((B1051-1)/12)+1,'ZC Curve'!$B$8:$B$107,'ZC Curve'!R$8:R$107,,0))^(1/12)-1</f>
        <v>0</v>
      </c>
      <c r="D1051" s="766">
        <f t="shared" si="545"/>
        <v>1</v>
      </c>
      <c r="E1051" s="685"/>
      <c r="F1051" s="705">
        <v>1035</v>
      </c>
      <c r="G1051" s="756">
        <v>0</v>
      </c>
      <c r="H1051" s="756">
        <v>0</v>
      </c>
      <c r="I1051" s="756">
        <v>0</v>
      </c>
      <c r="J1051" s="756">
        <v>0</v>
      </c>
      <c r="K1051" s="756">
        <v>0</v>
      </c>
      <c r="L1051" s="756">
        <v>0</v>
      </c>
      <c r="M1051" s="756">
        <v>0</v>
      </c>
      <c r="N1051" s="646">
        <f t="shared" si="546"/>
        <v>0</v>
      </c>
      <c r="O1051" s="594"/>
      <c r="P1051" s="705">
        <f t="shared" si="532"/>
        <v>1035</v>
      </c>
      <c r="Q1051" s="756">
        <v>0</v>
      </c>
      <c r="R1051" s="756">
        <v>0</v>
      </c>
      <c r="S1051" s="756">
        <v>0</v>
      </c>
      <c r="T1051" s="756">
        <v>0</v>
      </c>
      <c r="U1051" s="756">
        <v>0</v>
      </c>
      <c r="V1051" s="756">
        <v>0</v>
      </c>
      <c r="W1051" s="756">
        <v>0</v>
      </c>
      <c r="X1051" s="646">
        <f t="shared" si="547"/>
        <v>0</v>
      </c>
      <c r="Y1051" s="594"/>
      <c r="Z1051" s="705">
        <f t="shared" si="533"/>
        <v>1035</v>
      </c>
      <c r="AA1051" s="756">
        <f t="shared" si="525"/>
        <v>0</v>
      </c>
      <c r="AB1051" s="756">
        <f t="shared" si="525"/>
        <v>0</v>
      </c>
      <c r="AC1051" s="756">
        <f t="shared" si="525"/>
        <v>0</v>
      </c>
      <c r="AD1051" s="756">
        <f t="shared" si="523"/>
        <v>0</v>
      </c>
      <c r="AE1051" s="756">
        <f t="shared" si="523"/>
        <v>0</v>
      </c>
      <c r="AF1051" s="756">
        <f t="shared" si="523"/>
        <v>0</v>
      </c>
      <c r="AG1051" s="756">
        <f t="shared" si="523"/>
        <v>0</v>
      </c>
      <c r="AH1051" s="646">
        <f t="shared" si="548"/>
        <v>0</v>
      </c>
      <c r="AI1051" s="594"/>
      <c r="AJ1051" s="705">
        <f t="shared" si="534"/>
        <v>1035</v>
      </c>
      <c r="AK1051" s="756">
        <v>0</v>
      </c>
      <c r="AL1051" s="756">
        <v>0</v>
      </c>
      <c r="AM1051" s="756">
        <v>0</v>
      </c>
      <c r="AN1051" s="756">
        <v>0</v>
      </c>
      <c r="AO1051" s="756">
        <v>0</v>
      </c>
      <c r="AP1051" s="756">
        <v>0</v>
      </c>
      <c r="AQ1051" s="756">
        <v>0</v>
      </c>
      <c r="AR1051" s="646">
        <f t="shared" si="549"/>
        <v>0</v>
      </c>
      <c r="AS1051" s="594"/>
      <c r="AT1051" s="705">
        <f t="shared" si="535"/>
        <v>1035</v>
      </c>
      <c r="AU1051" s="756">
        <v>0</v>
      </c>
      <c r="AV1051" s="756">
        <v>0</v>
      </c>
      <c r="AW1051" s="756">
        <v>0</v>
      </c>
      <c r="AX1051" s="756">
        <v>0</v>
      </c>
      <c r="AY1051" s="756">
        <v>0</v>
      </c>
      <c r="AZ1051" s="767">
        <f t="shared" si="522"/>
        <v>0</v>
      </c>
      <c r="BA1051" s="756">
        <v>0</v>
      </c>
      <c r="BB1051" s="756">
        <v>0</v>
      </c>
      <c r="BC1051" s="756">
        <v>0</v>
      </c>
      <c r="BD1051" s="756">
        <v>0</v>
      </c>
      <c r="BE1051" s="767">
        <f t="shared" si="536"/>
        <v>0</v>
      </c>
      <c r="BF1051" s="646">
        <f t="shared" si="537"/>
        <v>0</v>
      </c>
      <c r="BG1051" s="594"/>
      <c r="BH1051" s="705">
        <f t="shared" si="527"/>
        <v>1035</v>
      </c>
      <c r="BI1051" s="646">
        <f t="shared" si="538"/>
        <v>0</v>
      </c>
      <c r="BJ1051" s="594"/>
      <c r="BK1051" s="705">
        <f t="shared" si="539"/>
        <v>1035</v>
      </c>
      <c r="BL1051" s="756">
        <v>0</v>
      </c>
      <c r="BM1051" s="756">
        <v>0</v>
      </c>
      <c r="BN1051" s="756">
        <v>0</v>
      </c>
      <c r="BO1051" s="756">
        <v>0</v>
      </c>
      <c r="BP1051" s="756">
        <v>0</v>
      </c>
      <c r="BQ1051" s="756">
        <v>0</v>
      </c>
      <c r="BR1051" s="756">
        <v>0</v>
      </c>
      <c r="BS1051" s="646">
        <f t="shared" si="550"/>
        <v>0</v>
      </c>
      <c r="BT1051" s="594"/>
      <c r="BU1051" s="705">
        <f t="shared" si="540"/>
        <v>1035</v>
      </c>
      <c r="BV1051" s="756">
        <v>0</v>
      </c>
      <c r="BW1051" s="756">
        <v>0</v>
      </c>
      <c r="BX1051" s="756">
        <v>0</v>
      </c>
      <c r="BY1051" s="756">
        <v>0</v>
      </c>
      <c r="BZ1051" s="756">
        <v>0</v>
      </c>
      <c r="CA1051" s="756">
        <v>0</v>
      </c>
      <c r="CB1051" s="756">
        <v>0</v>
      </c>
      <c r="CC1051" s="646">
        <f t="shared" si="551"/>
        <v>0</v>
      </c>
      <c r="CD1051" s="594"/>
      <c r="CE1051" s="705">
        <f t="shared" si="528"/>
        <v>1035</v>
      </c>
      <c r="CF1051" s="756">
        <f t="shared" si="526"/>
        <v>0</v>
      </c>
      <c r="CG1051" s="756">
        <f t="shared" si="526"/>
        <v>0</v>
      </c>
      <c r="CH1051" s="756">
        <f t="shared" si="526"/>
        <v>0</v>
      </c>
      <c r="CI1051" s="756">
        <f t="shared" si="524"/>
        <v>0</v>
      </c>
      <c r="CJ1051" s="756">
        <f t="shared" si="524"/>
        <v>0</v>
      </c>
      <c r="CK1051" s="756">
        <f t="shared" si="524"/>
        <v>0</v>
      </c>
      <c r="CL1051" s="756">
        <f t="shared" si="524"/>
        <v>0</v>
      </c>
      <c r="CM1051" s="646">
        <f t="shared" si="552"/>
        <v>0</v>
      </c>
      <c r="CN1051" s="594"/>
      <c r="CO1051" s="705">
        <f t="shared" si="529"/>
        <v>1035</v>
      </c>
      <c r="CP1051" s="756">
        <v>0</v>
      </c>
      <c r="CQ1051" s="756">
        <v>0</v>
      </c>
      <c r="CR1051" s="756">
        <v>0</v>
      </c>
      <c r="CS1051" s="756">
        <v>0</v>
      </c>
      <c r="CT1051" s="756">
        <v>0</v>
      </c>
      <c r="CU1051" s="756">
        <v>0</v>
      </c>
      <c r="CV1051" s="756">
        <v>0</v>
      </c>
      <c r="CW1051" s="646">
        <f t="shared" si="553"/>
        <v>0</v>
      </c>
      <c r="CX1051" s="685"/>
      <c r="CY1051" s="705">
        <f t="shared" si="530"/>
        <v>1035</v>
      </c>
      <c r="CZ1051" s="756">
        <v>0</v>
      </c>
      <c r="DA1051" s="756">
        <v>0</v>
      </c>
      <c r="DB1051" s="756">
        <v>0</v>
      </c>
      <c r="DC1051" s="756">
        <v>0</v>
      </c>
      <c r="DD1051" s="756">
        <v>0</v>
      </c>
      <c r="DE1051" s="767">
        <f t="shared" si="541"/>
        <v>0</v>
      </c>
      <c r="DF1051" s="756">
        <v>0</v>
      </c>
      <c r="DG1051" s="756">
        <v>0</v>
      </c>
      <c r="DH1051" s="756">
        <v>0</v>
      </c>
      <c r="DI1051" s="756">
        <v>0</v>
      </c>
      <c r="DJ1051" s="767">
        <f t="shared" si="542"/>
        <v>0</v>
      </c>
      <c r="DK1051" s="715">
        <f t="shared" si="543"/>
        <v>0</v>
      </c>
      <c r="DL1051" s="685"/>
      <c r="DM1051" s="705">
        <f t="shared" si="531"/>
        <v>1035</v>
      </c>
      <c r="DN1051" s="715">
        <f t="shared" si="544"/>
        <v>0</v>
      </c>
    </row>
    <row r="1052" spans="2:118" x14ac:dyDescent="0.25">
      <c r="B1052" s="705">
        <v>1036</v>
      </c>
      <c r="C1052" s="765">
        <f>(1+_xlfn.XLOOKUP(INT((B1052-1)/12)+1,'ZC Curve'!$B$8:$B$107,'ZC Curve'!R$8:R$107,,0))^(1/12)-1</f>
        <v>0</v>
      </c>
      <c r="D1052" s="766">
        <f t="shared" si="545"/>
        <v>1</v>
      </c>
      <c r="E1052" s="685"/>
      <c r="F1052" s="705">
        <v>1036</v>
      </c>
      <c r="G1052" s="756">
        <v>0</v>
      </c>
      <c r="H1052" s="756">
        <v>0</v>
      </c>
      <c r="I1052" s="756">
        <v>0</v>
      </c>
      <c r="J1052" s="756">
        <v>0</v>
      </c>
      <c r="K1052" s="756">
        <v>0</v>
      </c>
      <c r="L1052" s="756">
        <v>0</v>
      </c>
      <c r="M1052" s="756">
        <v>0</v>
      </c>
      <c r="N1052" s="646">
        <f t="shared" si="546"/>
        <v>0</v>
      </c>
      <c r="O1052" s="594"/>
      <c r="P1052" s="705">
        <f t="shared" si="532"/>
        <v>1036</v>
      </c>
      <c r="Q1052" s="756">
        <v>0</v>
      </c>
      <c r="R1052" s="756">
        <v>0</v>
      </c>
      <c r="S1052" s="756">
        <v>0</v>
      </c>
      <c r="T1052" s="756">
        <v>0</v>
      </c>
      <c r="U1052" s="756">
        <v>0</v>
      </c>
      <c r="V1052" s="756">
        <v>0</v>
      </c>
      <c r="W1052" s="756">
        <v>0</v>
      </c>
      <c r="X1052" s="646">
        <f t="shared" si="547"/>
        <v>0</v>
      </c>
      <c r="Y1052" s="594"/>
      <c r="Z1052" s="705">
        <f t="shared" si="533"/>
        <v>1036</v>
      </c>
      <c r="AA1052" s="756">
        <f t="shared" si="525"/>
        <v>0</v>
      </c>
      <c r="AB1052" s="756">
        <f t="shared" si="525"/>
        <v>0</v>
      </c>
      <c r="AC1052" s="756">
        <f t="shared" si="525"/>
        <v>0</v>
      </c>
      <c r="AD1052" s="756">
        <f t="shared" si="523"/>
        <v>0</v>
      </c>
      <c r="AE1052" s="756">
        <f t="shared" si="523"/>
        <v>0</v>
      </c>
      <c r="AF1052" s="756">
        <f t="shared" si="523"/>
        <v>0</v>
      </c>
      <c r="AG1052" s="756">
        <f t="shared" si="523"/>
        <v>0</v>
      </c>
      <c r="AH1052" s="646">
        <f t="shared" si="548"/>
        <v>0</v>
      </c>
      <c r="AI1052" s="594"/>
      <c r="AJ1052" s="705">
        <f t="shared" si="534"/>
        <v>1036</v>
      </c>
      <c r="AK1052" s="756">
        <v>0</v>
      </c>
      <c r="AL1052" s="756">
        <v>0</v>
      </c>
      <c r="AM1052" s="756">
        <v>0</v>
      </c>
      <c r="AN1052" s="756">
        <v>0</v>
      </c>
      <c r="AO1052" s="756">
        <v>0</v>
      </c>
      <c r="AP1052" s="756">
        <v>0</v>
      </c>
      <c r="AQ1052" s="756">
        <v>0</v>
      </c>
      <c r="AR1052" s="646">
        <f t="shared" si="549"/>
        <v>0</v>
      </c>
      <c r="AS1052" s="594"/>
      <c r="AT1052" s="705">
        <f t="shared" si="535"/>
        <v>1036</v>
      </c>
      <c r="AU1052" s="756">
        <v>0</v>
      </c>
      <c r="AV1052" s="756">
        <v>0</v>
      </c>
      <c r="AW1052" s="756">
        <v>0</v>
      </c>
      <c r="AX1052" s="756">
        <v>0</v>
      </c>
      <c r="AY1052" s="756">
        <v>0</v>
      </c>
      <c r="AZ1052" s="767">
        <f t="shared" si="522"/>
        <v>0</v>
      </c>
      <c r="BA1052" s="756">
        <v>0</v>
      </c>
      <c r="BB1052" s="756">
        <v>0</v>
      </c>
      <c r="BC1052" s="756">
        <v>0</v>
      </c>
      <c r="BD1052" s="756">
        <v>0</v>
      </c>
      <c r="BE1052" s="767">
        <f t="shared" si="536"/>
        <v>0</v>
      </c>
      <c r="BF1052" s="646">
        <f t="shared" si="537"/>
        <v>0</v>
      </c>
      <c r="BG1052" s="594"/>
      <c r="BH1052" s="705">
        <f t="shared" si="527"/>
        <v>1036</v>
      </c>
      <c r="BI1052" s="646">
        <f t="shared" si="538"/>
        <v>0</v>
      </c>
      <c r="BJ1052" s="594"/>
      <c r="BK1052" s="705">
        <f t="shared" si="539"/>
        <v>1036</v>
      </c>
      <c r="BL1052" s="756">
        <v>0</v>
      </c>
      <c r="BM1052" s="756">
        <v>0</v>
      </c>
      <c r="BN1052" s="756">
        <v>0</v>
      </c>
      <c r="BO1052" s="756">
        <v>0</v>
      </c>
      <c r="BP1052" s="756">
        <v>0</v>
      </c>
      <c r="BQ1052" s="756">
        <v>0</v>
      </c>
      <c r="BR1052" s="756">
        <v>0</v>
      </c>
      <c r="BS1052" s="646">
        <f t="shared" si="550"/>
        <v>0</v>
      </c>
      <c r="BT1052" s="594"/>
      <c r="BU1052" s="705">
        <f t="shared" si="540"/>
        <v>1036</v>
      </c>
      <c r="BV1052" s="756">
        <v>0</v>
      </c>
      <c r="BW1052" s="756">
        <v>0</v>
      </c>
      <c r="BX1052" s="756">
        <v>0</v>
      </c>
      <c r="BY1052" s="756">
        <v>0</v>
      </c>
      <c r="BZ1052" s="756">
        <v>0</v>
      </c>
      <c r="CA1052" s="756">
        <v>0</v>
      </c>
      <c r="CB1052" s="756">
        <v>0</v>
      </c>
      <c r="CC1052" s="646">
        <f t="shared" si="551"/>
        <v>0</v>
      </c>
      <c r="CD1052" s="594"/>
      <c r="CE1052" s="705">
        <f t="shared" si="528"/>
        <v>1036</v>
      </c>
      <c r="CF1052" s="756">
        <f t="shared" si="526"/>
        <v>0</v>
      </c>
      <c r="CG1052" s="756">
        <f t="shared" si="526"/>
        <v>0</v>
      </c>
      <c r="CH1052" s="756">
        <f t="shared" si="526"/>
        <v>0</v>
      </c>
      <c r="CI1052" s="756">
        <f t="shared" si="524"/>
        <v>0</v>
      </c>
      <c r="CJ1052" s="756">
        <f t="shared" si="524"/>
        <v>0</v>
      </c>
      <c r="CK1052" s="756">
        <f t="shared" si="524"/>
        <v>0</v>
      </c>
      <c r="CL1052" s="756">
        <f t="shared" si="524"/>
        <v>0</v>
      </c>
      <c r="CM1052" s="646">
        <f t="shared" si="552"/>
        <v>0</v>
      </c>
      <c r="CN1052" s="594"/>
      <c r="CO1052" s="705">
        <f t="shared" si="529"/>
        <v>1036</v>
      </c>
      <c r="CP1052" s="756">
        <v>0</v>
      </c>
      <c r="CQ1052" s="756">
        <v>0</v>
      </c>
      <c r="CR1052" s="756">
        <v>0</v>
      </c>
      <c r="CS1052" s="756">
        <v>0</v>
      </c>
      <c r="CT1052" s="756">
        <v>0</v>
      </c>
      <c r="CU1052" s="756">
        <v>0</v>
      </c>
      <c r="CV1052" s="756">
        <v>0</v>
      </c>
      <c r="CW1052" s="646">
        <f t="shared" si="553"/>
        <v>0</v>
      </c>
      <c r="CX1052" s="685"/>
      <c r="CY1052" s="705">
        <f t="shared" si="530"/>
        <v>1036</v>
      </c>
      <c r="CZ1052" s="756">
        <v>0</v>
      </c>
      <c r="DA1052" s="756">
        <v>0</v>
      </c>
      <c r="DB1052" s="756">
        <v>0</v>
      </c>
      <c r="DC1052" s="756">
        <v>0</v>
      </c>
      <c r="DD1052" s="756">
        <v>0</v>
      </c>
      <c r="DE1052" s="767">
        <f t="shared" si="541"/>
        <v>0</v>
      </c>
      <c r="DF1052" s="756">
        <v>0</v>
      </c>
      <c r="DG1052" s="756">
        <v>0</v>
      </c>
      <c r="DH1052" s="756">
        <v>0</v>
      </c>
      <c r="DI1052" s="756">
        <v>0</v>
      </c>
      <c r="DJ1052" s="767">
        <f t="shared" si="542"/>
        <v>0</v>
      </c>
      <c r="DK1052" s="715">
        <f t="shared" si="543"/>
        <v>0</v>
      </c>
      <c r="DL1052" s="685"/>
      <c r="DM1052" s="705">
        <f t="shared" si="531"/>
        <v>1036</v>
      </c>
      <c r="DN1052" s="715">
        <f t="shared" si="544"/>
        <v>0</v>
      </c>
    </row>
    <row r="1053" spans="2:118" x14ac:dyDescent="0.25">
      <c r="B1053" s="705">
        <v>1037</v>
      </c>
      <c r="C1053" s="765">
        <f>(1+_xlfn.XLOOKUP(INT((B1053-1)/12)+1,'ZC Curve'!$B$8:$B$107,'ZC Curve'!R$8:R$107,,0))^(1/12)-1</f>
        <v>0</v>
      </c>
      <c r="D1053" s="766">
        <f t="shared" si="545"/>
        <v>1</v>
      </c>
      <c r="E1053" s="685"/>
      <c r="F1053" s="705">
        <v>1037</v>
      </c>
      <c r="G1053" s="756">
        <v>0</v>
      </c>
      <c r="H1053" s="756">
        <v>0</v>
      </c>
      <c r="I1053" s="756">
        <v>0</v>
      </c>
      <c r="J1053" s="756">
        <v>0</v>
      </c>
      <c r="K1053" s="756">
        <v>0</v>
      </c>
      <c r="L1053" s="756">
        <v>0</v>
      </c>
      <c r="M1053" s="756">
        <v>0</v>
      </c>
      <c r="N1053" s="646">
        <f t="shared" si="546"/>
        <v>0</v>
      </c>
      <c r="O1053" s="594"/>
      <c r="P1053" s="705">
        <f t="shared" si="532"/>
        <v>1037</v>
      </c>
      <c r="Q1053" s="756">
        <v>0</v>
      </c>
      <c r="R1053" s="756">
        <v>0</v>
      </c>
      <c r="S1053" s="756">
        <v>0</v>
      </c>
      <c r="T1053" s="756">
        <v>0</v>
      </c>
      <c r="U1053" s="756">
        <v>0</v>
      </c>
      <c r="V1053" s="756">
        <v>0</v>
      </c>
      <c r="W1053" s="756">
        <v>0</v>
      </c>
      <c r="X1053" s="646">
        <f t="shared" si="547"/>
        <v>0</v>
      </c>
      <c r="Y1053" s="594"/>
      <c r="Z1053" s="705">
        <f t="shared" si="533"/>
        <v>1037</v>
      </c>
      <c r="AA1053" s="756">
        <f t="shared" si="525"/>
        <v>0</v>
      </c>
      <c r="AB1053" s="756">
        <f t="shared" si="525"/>
        <v>0</v>
      </c>
      <c r="AC1053" s="756">
        <f t="shared" si="525"/>
        <v>0</v>
      </c>
      <c r="AD1053" s="756">
        <f t="shared" si="523"/>
        <v>0</v>
      </c>
      <c r="AE1053" s="756">
        <f t="shared" si="523"/>
        <v>0</v>
      </c>
      <c r="AF1053" s="756">
        <f t="shared" si="523"/>
        <v>0</v>
      </c>
      <c r="AG1053" s="756">
        <f t="shared" si="523"/>
        <v>0</v>
      </c>
      <c r="AH1053" s="646">
        <f t="shared" si="548"/>
        <v>0</v>
      </c>
      <c r="AI1053" s="594"/>
      <c r="AJ1053" s="705">
        <f t="shared" si="534"/>
        <v>1037</v>
      </c>
      <c r="AK1053" s="756">
        <v>0</v>
      </c>
      <c r="AL1053" s="756">
        <v>0</v>
      </c>
      <c r="AM1053" s="756">
        <v>0</v>
      </c>
      <c r="AN1053" s="756">
        <v>0</v>
      </c>
      <c r="AO1053" s="756">
        <v>0</v>
      </c>
      <c r="AP1053" s="756">
        <v>0</v>
      </c>
      <c r="AQ1053" s="756">
        <v>0</v>
      </c>
      <c r="AR1053" s="646">
        <f t="shared" si="549"/>
        <v>0</v>
      </c>
      <c r="AS1053" s="594"/>
      <c r="AT1053" s="705">
        <f t="shared" si="535"/>
        <v>1037</v>
      </c>
      <c r="AU1053" s="756">
        <v>0</v>
      </c>
      <c r="AV1053" s="756">
        <v>0</v>
      </c>
      <c r="AW1053" s="756">
        <v>0</v>
      </c>
      <c r="AX1053" s="756">
        <v>0</v>
      </c>
      <c r="AY1053" s="756">
        <v>0</v>
      </c>
      <c r="AZ1053" s="767">
        <f t="shared" si="522"/>
        <v>0</v>
      </c>
      <c r="BA1053" s="756">
        <v>0</v>
      </c>
      <c r="BB1053" s="756">
        <v>0</v>
      </c>
      <c r="BC1053" s="756">
        <v>0</v>
      </c>
      <c r="BD1053" s="756">
        <v>0</v>
      </c>
      <c r="BE1053" s="767">
        <f t="shared" si="536"/>
        <v>0</v>
      </c>
      <c r="BF1053" s="646">
        <f t="shared" si="537"/>
        <v>0</v>
      </c>
      <c r="BG1053" s="594"/>
      <c r="BH1053" s="705">
        <f t="shared" si="527"/>
        <v>1037</v>
      </c>
      <c r="BI1053" s="646">
        <f t="shared" si="538"/>
        <v>0</v>
      </c>
      <c r="BJ1053" s="594"/>
      <c r="BK1053" s="705">
        <f t="shared" si="539"/>
        <v>1037</v>
      </c>
      <c r="BL1053" s="756">
        <v>0</v>
      </c>
      <c r="BM1053" s="756">
        <v>0</v>
      </c>
      <c r="BN1053" s="756">
        <v>0</v>
      </c>
      <c r="BO1053" s="756">
        <v>0</v>
      </c>
      <c r="BP1053" s="756">
        <v>0</v>
      </c>
      <c r="BQ1053" s="756">
        <v>0</v>
      </c>
      <c r="BR1053" s="756">
        <v>0</v>
      </c>
      <c r="BS1053" s="646">
        <f t="shared" si="550"/>
        <v>0</v>
      </c>
      <c r="BT1053" s="594"/>
      <c r="BU1053" s="705">
        <f t="shared" si="540"/>
        <v>1037</v>
      </c>
      <c r="BV1053" s="756">
        <v>0</v>
      </c>
      <c r="BW1053" s="756">
        <v>0</v>
      </c>
      <c r="BX1053" s="756">
        <v>0</v>
      </c>
      <c r="BY1053" s="756">
        <v>0</v>
      </c>
      <c r="BZ1053" s="756">
        <v>0</v>
      </c>
      <c r="CA1053" s="756">
        <v>0</v>
      </c>
      <c r="CB1053" s="756">
        <v>0</v>
      </c>
      <c r="CC1053" s="646">
        <f t="shared" si="551"/>
        <v>0</v>
      </c>
      <c r="CD1053" s="594"/>
      <c r="CE1053" s="705">
        <f t="shared" si="528"/>
        <v>1037</v>
      </c>
      <c r="CF1053" s="756">
        <f t="shared" si="526"/>
        <v>0</v>
      </c>
      <c r="CG1053" s="756">
        <f t="shared" si="526"/>
        <v>0</v>
      </c>
      <c r="CH1053" s="756">
        <f t="shared" si="526"/>
        <v>0</v>
      </c>
      <c r="CI1053" s="756">
        <f t="shared" si="524"/>
        <v>0</v>
      </c>
      <c r="CJ1053" s="756">
        <f t="shared" si="524"/>
        <v>0</v>
      </c>
      <c r="CK1053" s="756">
        <f t="shared" si="524"/>
        <v>0</v>
      </c>
      <c r="CL1053" s="756">
        <f t="shared" si="524"/>
        <v>0</v>
      </c>
      <c r="CM1053" s="646">
        <f t="shared" si="552"/>
        <v>0</v>
      </c>
      <c r="CN1053" s="594"/>
      <c r="CO1053" s="705">
        <f t="shared" si="529"/>
        <v>1037</v>
      </c>
      <c r="CP1053" s="756">
        <v>0</v>
      </c>
      <c r="CQ1053" s="756">
        <v>0</v>
      </c>
      <c r="CR1053" s="756">
        <v>0</v>
      </c>
      <c r="CS1053" s="756">
        <v>0</v>
      </c>
      <c r="CT1053" s="756">
        <v>0</v>
      </c>
      <c r="CU1053" s="756">
        <v>0</v>
      </c>
      <c r="CV1053" s="756">
        <v>0</v>
      </c>
      <c r="CW1053" s="646">
        <f t="shared" si="553"/>
        <v>0</v>
      </c>
      <c r="CX1053" s="685"/>
      <c r="CY1053" s="705">
        <f t="shared" si="530"/>
        <v>1037</v>
      </c>
      <c r="CZ1053" s="756">
        <v>0</v>
      </c>
      <c r="DA1053" s="756">
        <v>0</v>
      </c>
      <c r="DB1053" s="756">
        <v>0</v>
      </c>
      <c r="DC1053" s="756">
        <v>0</v>
      </c>
      <c r="DD1053" s="756">
        <v>0</v>
      </c>
      <c r="DE1053" s="767">
        <f t="shared" si="541"/>
        <v>0</v>
      </c>
      <c r="DF1053" s="756">
        <v>0</v>
      </c>
      <c r="DG1053" s="756">
        <v>0</v>
      </c>
      <c r="DH1053" s="756">
        <v>0</v>
      </c>
      <c r="DI1053" s="756">
        <v>0</v>
      </c>
      <c r="DJ1053" s="767">
        <f t="shared" si="542"/>
        <v>0</v>
      </c>
      <c r="DK1053" s="715">
        <f t="shared" si="543"/>
        <v>0</v>
      </c>
      <c r="DL1053" s="685"/>
      <c r="DM1053" s="705">
        <f t="shared" si="531"/>
        <v>1037</v>
      </c>
      <c r="DN1053" s="715">
        <f t="shared" si="544"/>
        <v>0</v>
      </c>
    </row>
    <row r="1054" spans="2:118" x14ac:dyDescent="0.25">
      <c r="B1054" s="705">
        <v>1038</v>
      </c>
      <c r="C1054" s="765">
        <f>(1+_xlfn.XLOOKUP(INT((B1054-1)/12)+1,'ZC Curve'!$B$8:$B$107,'ZC Curve'!R$8:R$107,,0))^(1/12)-1</f>
        <v>0</v>
      </c>
      <c r="D1054" s="766">
        <f t="shared" si="545"/>
        <v>1</v>
      </c>
      <c r="E1054" s="685"/>
      <c r="F1054" s="705">
        <v>1038</v>
      </c>
      <c r="G1054" s="756">
        <v>0</v>
      </c>
      <c r="H1054" s="756">
        <v>0</v>
      </c>
      <c r="I1054" s="756">
        <v>0</v>
      </c>
      <c r="J1054" s="756">
        <v>0</v>
      </c>
      <c r="K1054" s="756">
        <v>0</v>
      </c>
      <c r="L1054" s="756">
        <v>0</v>
      </c>
      <c r="M1054" s="756">
        <v>0</v>
      </c>
      <c r="N1054" s="646">
        <f t="shared" si="546"/>
        <v>0</v>
      </c>
      <c r="O1054" s="594"/>
      <c r="P1054" s="705">
        <f t="shared" si="532"/>
        <v>1038</v>
      </c>
      <c r="Q1054" s="756">
        <v>0</v>
      </c>
      <c r="R1054" s="756">
        <v>0</v>
      </c>
      <c r="S1054" s="756">
        <v>0</v>
      </c>
      <c r="T1054" s="756">
        <v>0</v>
      </c>
      <c r="U1054" s="756">
        <v>0</v>
      </c>
      <c r="V1054" s="756">
        <v>0</v>
      </c>
      <c r="W1054" s="756">
        <v>0</v>
      </c>
      <c r="X1054" s="646">
        <f t="shared" si="547"/>
        <v>0</v>
      </c>
      <c r="Y1054" s="594"/>
      <c r="Z1054" s="705">
        <f t="shared" si="533"/>
        <v>1038</v>
      </c>
      <c r="AA1054" s="756">
        <f t="shared" si="525"/>
        <v>0</v>
      </c>
      <c r="AB1054" s="756">
        <f t="shared" si="525"/>
        <v>0</v>
      </c>
      <c r="AC1054" s="756">
        <f t="shared" si="525"/>
        <v>0</v>
      </c>
      <c r="AD1054" s="756">
        <f t="shared" si="523"/>
        <v>0</v>
      </c>
      <c r="AE1054" s="756">
        <f t="shared" si="523"/>
        <v>0</v>
      </c>
      <c r="AF1054" s="756">
        <f t="shared" si="523"/>
        <v>0</v>
      </c>
      <c r="AG1054" s="756">
        <f t="shared" si="523"/>
        <v>0</v>
      </c>
      <c r="AH1054" s="646">
        <f t="shared" si="548"/>
        <v>0</v>
      </c>
      <c r="AI1054" s="594"/>
      <c r="AJ1054" s="705">
        <f t="shared" si="534"/>
        <v>1038</v>
      </c>
      <c r="AK1054" s="756">
        <v>0</v>
      </c>
      <c r="AL1054" s="756">
        <v>0</v>
      </c>
      <c r="AM1054" s="756">
        <v>0</v>
      </c>
      <c r="AN1054" s="756">
        <v>0</v>
      </c>
      <c r="AO1054" s="756">
        <v>0</v>
      </c>
      <c r="AP1054" s="756">
        <v>0</v>
      </c>
      <c r="AQ1054" s="756">
        <v>0</v>
      </c>
      <c r="AR1054" s="646">
        <f t="shared" si="549"/>
        <v>0</v>
      </c>
      <c r="AS1054" s="594"/>
      <c r="AT1054" s="705">
        <f t="shared" si="535"/>
        <v>1038</v>
      </c>
      <c r="AU1054" s="756">
        <v>0</v>
      </c>
      <c r="AV1054" s="756">
        <v>0</v>
      </c>
      <c r="AW1054" s="756">
        <v>0</v>
      </c>
      <c r="AX1054" s="756">
        <v>0</v>
      </c>
      <c r="AY1054" s="756">
        <v>0</v>
      </c>
      <c r="AZ1054" s="767">
        <f t="shared" si="522"/>
        <v>0</v>
      </c>
      <c r="BA1054" s="756">
        <v>0</v>
      </c>
      <c r="BB1054" s="756">
        <v>0</v>
      </c>
      <c r="BC1054" s="756">
        <v>0</v>
      </c>
      <c r="BD1054" s="756">
        <v>0</v>
      </c>
      <c r="BE1054" s="767">
        <f t="shared" si="536"/>
        <v>0</v>
      </c>
      <c r="BF1054" s="646">
        <f t="shared" si="537"/>
        <v>0</v>
      </c>
      <c r="BG1054" s="594"/>
      <c r="BH1054" s="705">
        <f t="shared" si="527"/>
        <v>1038</v>
      </c>
      <c r="BI1054" s="646">
        <f t="shared" si="538"/>
        <v>0</v>
      </c>
      <c r="BJ1054" s="594"/>
      <c r="BK1054" s="705">
        <f t="shared" si="539"/>
        <v>1038</v>
      </c>
      <c r="BL1054" s="756">
        <v>0</v>
      </c>
      <c r="BM1054" s="756">
        <v>0</v>
      </c>
      <c r="BN1054" s="756">
        <v>0</v>
      </c>
      <c r="BO1054" s="756">
        <v>0</v>
      </c>
      <c r="BP1054" s="756">
        <v>0</v>
      </c>
      <c r="BQ1054" s="756">
        <v>0</v>
      </c>
      <c r="BR1054" s="756">
        <v>0</v>
      </c>
      <c r="BS1054" s="646">
        <f t="shared" si="550"/>
        <v>0</v>
      </c>
      <c r="BT1054" s="594"/>
      <c r="BU1054" s="705">
        <f t="shared" si="540"/>
        <v>1038</v>
      </c>
      <c r="BV1054" s="756">
        <v>0</v>
      </c>
      <c r="BW1054" s="756">
        <v>0</v>
      </c>
      <c r="BX1054" s="756">
        <v>0</v>
      </c>
      <c r="BY1054" s="756">
        <v>0</v>
      </c>
      <c r="BZ1054" s="756">
        <v>0</v>
      </c>
      <c r="CA1054" s="756">
        <v>0</v>
      </c>
      <c r="CB1054" s="756">
        <v>0</v>
      </c>
      <c r="CC1054" s="646">
        <f t="shared" si="551"/>
        <v>0</v>
      </c>
      <c r="CD1054" s="594"/>
      <c r="CE1054" s="705">
        <f t="shared" si="528"/>
        <v>1038</v>
      </c>
      <c r="CF1054" s="756">
        <f t="shared" si="526"/>
        <v>0</v>
      </c>
      <c r="CG1054" s="756">
        <f t="shared" si="526"/>
        <v>0</v>
      </c>
      <c r="CH1054" s="756">
        <f t="shared" si="526"/>
        <v>0</v>
      </c>
      <c r="CI1054" s="756">
        <f t="shared" si="524"/>
        <v>0</v>
      </c>
      <c r="CJ1054" s="756">
        <f t="shared" si="524"/>
        <v>0</v>
      </c>
      <c r="CK1054" s="756">
        <f t="shared" si="524"/>
        <v>0</v>
      </c>
      <c r="CL1054" s="756">
        <f t="shared" si="524"/>
        <v>0</v>
      </c>
      <c r="CM1054" s="646">
        <f t="shared" si="552"/>
        <v>0</v>
      </c>
      <c r="CN1054" s="594"/>
      <c r="CO1054" s="705">
        <f t="shared" si="529"/>
        <v>1038</v>
      </c>
      <c r="CP1054" s="756">
        <v>0</v>
      </c>
      <c r="CQ1054" s="756">
        <v>0</v>
      </c>
      <c r="CR1054" s="756">
        <v>0</v>
      </c>
      <c r="CS1054" s="756">
        <v>0</v>
      </c>
      <c r="CT1054" s="756">
        <v>0</v>
      </c>
      <c r="CU1054" s="756">
        <v>0</v>
      </c>
      <c r="CV1054" s="756">
        <v>0</v>
      </c>
      <c r="CW1054" s="646">
        <f t="shared" si="553"/>
        <v>0</v>
      </c>
      <c r="CX1054" s="685"/>
      <c r="CY1054" s="705">
        <f t="shared" si="530"/>
        <v>1038</v>
      </c>
      <c r="CZ1054" s="756">
        <v>0</v>
      </c>
      <c r="DA1054" s="756">
        <v>0</v>
      </c>
      <c r="DB1054" s="756">
        <v>0</v>
      </c>
      <c r="DC1054" s="756">
        <v>0</v>
      </c>
      <c r="DD1054" s="756">
        <v>0</v>
      </c>
      <c r="DE1054" s="767">
        <f t="shared" si="541"/>
        <v>0</v>
      </c>
      <c r="DF1054" s="756">
        <v>0</v>
      </c>
      <c r="DG1054" s="756">
        <v>0</v>
      </c>
      <c r="DH1054" s="756">
        <v>0</v>
      </c>
      <c r="DI1054" s="756">
        <v>0</v>
      </c>
      <c r="DJ1054" s="767">
        <f t="shared" si="542"/>
        <v>0</v>
      </c>
      <c r="DK1054" s="715">
        <f t="shared" si="543"/>
        <v>0</v>
      </c>
      <c r="DL1054" s="685"/>
      <c r="DM1054" s="705">
        <f t="shared" si="531"/>
        <v>1038</v>
      </c>
      <c r="DN1054" s="715">
        <f t="shared" si="544"/>
        <v>0</v>
      </c>
    </row>
    <row r="1055" spans="2:118" x14ac:dyDescent="0.25">
      <c r="B1055" s="705">
        <v>1039</v>
      </c>
      <c r="C1055" s="765">
        <f>(1+_xlfn.XLOOKUP(INT((B1055-1)/12)+1,'ZC Curve'!$B$8:$B$107,'ZC Curve'!R$8:R$107,,0))^(1/12)-1</f>
        <v>0</v>
      </c>
      <c r="D1055" s="766">
        <f t="shared" si="545"/>
        <v>1</v>
      </c>
      <c r="E1055" s="685"/>
      <c r="F1055" s="705">
        <v>1039</v>
      </c>
      <c r="G1055" s="756">
        <v>0</v>
      </c>
      <c r="H1055" s="756">
        <v>0</v>
      </c>
      <c r="I1055" s="756">
        <v>0</v>
      </c>
      <c r="J1055" s="756">
        <v>0</v>
      </c>
      <c r="K1055" s="756">
        <v>0</v>
      </c>
      <c r="L1055" s="756">
        <v>0</v>
      </c>
      <c r="M1055" s="756">
        <v>0</v>
      </c>
      <c r="N1055" s="646">
        <f t="shared" si="546"/>
        <v>0</v>
      </c>
      <c r="O1055" s="594"/>
      <c r="P1055" s="705">
        <f t="shared" si="532"/>
        <v>1039</v>
      </c>
      <c r="Q1055" s="756">
        <v>0</v>
      </c>
      <c r="R1055" s="756">
        <v>0</v>
      </c>
      <c r="S1055" s="756">
        <v>0</v>
      </c>
      <c r="T1055" s="756">
        <v>0</v>
      </c>
      <c r="U1055" s="756">
        <v>0</v>
      </c>
      <c r="V1055" s="756">
        <v>0</v>
      </c>
      <c r="W1055" s="756">
        <v>0</v>
      </c>
      <c r="X1055" s="646">
        <f t="shared" si="547"/>
        <v>0</v>
      </c>
      <c r="Y1055" s="594"/>
      <c r="Z1055" s="705">
        <f t="shared" si="533"/>
        <v>1039</v>
      </c>
      <c r="AA1055" s="756">
        <f t="shared" si="525"/>
        <v>0</v>
      </c>
      <c r="AB1055" s="756">
        <f t="shared" si="525"/>
        <v>0</v>
      </c>
      <c r="AC1055" s="756">
        <f t="shared" si="525"/>
        <v>0</v>
      </c>
      <c r="AD1055" s="756">
        <f t="shared" si="523"/>
        <v>0</v>
      </c>
      <c r="AE1055" s="756">
        <f t="shared" si="523"/>
        <v>0</v>
      </c>
      <c r="AF1055" s="756">
        <f t="shared" si="523"/>
        <v>0</v>
      </c>
      <c r="AG1055" s="756">
        <f t="shared" si="523"/>
        <v>0</v>
      </c>
      <c r="AH1055" s="646">
        <f t="shared" si="548"/>
        <v>0</v>
      </c>
      <c r="AI1055" s="594"/>
      <c r="AJ1055" s="705">
        <f t="shared" si="534"/>
        <v>1039</v>
      </c>
      <c r="AK1055" s="756">
        <v>0</v>
      </c>
      <c r="AL1055" s="756">
        <v>0</v>
      </c>
      <c r="AM1055" s="756">
        <v>0</v>
      </c>
      <c r="AN1055" s="756">
        <v>0</v>
      </c>
      <c r="AO1055" s="756">
        <v>0</v>
      </c>
      <c r="AP1055" s="756">
        <v>0</v>
      </c>
      <c r="AQ1055" s="756">
        <v>0</v>
      </c>
      <c r="AR1055" s="646">
        <f t="shared" si="549"/>
        <v>0</v>
      </c>
      <c r="AS1055" s="594"/>
      <c r="AT1055" s="705">
        <f t="shared" si="535"/>
        <v>1039</v>
      </c>
      <c r="AU1055" s="756">
        <v>0</v>
      </c>
      <c r="AV1055" s="756">
        <v>0</v>
      </c>
      <c r="AW1055" s="756">
        <v>0</v>
      </c>
      <c r="AX1055" s="756">
        <v>0</v>
      </c>
      <c r="AY1055" s="756">
        <v>0</v>
      </c>
      <c r="AZ1055" s="767">
        <f t="shared" si="522"/>
        <v>0</v>
      </c>
      <c r="BA1055" s="756">
        <v>0</v>
      </c>
      <c r="BB1055" s="756">
        <v>0</v>
      </c>
      <c r="BC1055" s="756">
        <v>0</v>
      </c>
      <c r="BD1055" s="756">
        <v>0</v>
      </c>
      <c r="BE1055" s="767">
        <f t="shared" si="536"/>
        <v>0</v>
      </c>
      <c r="BF1055" s="646">
        <f t="shared" si="537"/>
        <v>0</v>
      </c>
      <c r="BG1055" s="594"/>
      <c r="BH1055" s="705">
        <f t="shared" si="527"/>
        <v>1039</v>
      </c>
      <c r="BI1055" s="646">
        <f t="shared" si="538"/>
        <v>0</v>
      </c>
      <c r="BJ1055" s="594"/>
      <c r="BK1055" s="705">
        <f t="shared" si="539"/>
        <v>1039</v>
      </c>
      <c r="BL1055" s="756">
        <v>0</v>
      </c>
      <c r="BM1055" s="756">
        <v>0</v>
      </c>
      <c r="BN1055" s="756">
        <v>0</v>
      </c>
      <c r="BO1055" s="756">
        <v>0</v>
      </c>
      <c r="BP1055" s="756">
        <v>0</v>
      </c>
      <c r="BQ1055" s="756">
        <v>0</v>
      </c>
      <c r="BR1055" s="756">
        <v>0</v>
      </c>
      <c r="BS1055" s="646">
        <f t="shared" si="550"/>
        <v>0</v>
      </c>
      <c r="BT1055" s="594"/>
      <c r="BU1055" s="705">
        <f t="shared" si="540"/>
        <v>1039</v>
      </c>
      <c r="BV1055" s="756">
        <v>0</v>
      </c>
      <c r="BW1055" s="756">
        <v>0</v>
      </c>
      <c r="BX1055" s="756">
        <v>0</v>
      </c>
      <c r="BY1055" s="756">
        <v>0</v>
      </c>
      <c r="BZ1055" s="756">
        <v>0</v>
      </c>
      <c r="CA1055" s="756">
        <v>0</v>
      </c>
      <c r="CB1055" s="756">
        <v>0</v>
      </c>
      <c r="CC1055" s="646">
        <f t="shared" si="551"/>
        <v>0</v>
      </c>
      <c r="CD1055" s="594"/>
      <c r="CE1055" s="705">
        <f t="shared" si="528"/>
        <v>1039</v>
      </c>
      <c r="CF1055" s="756">
        <f t="shared" si="526"/>
        <v>0</v>
      </c>
      <c r="CG1055" s="756">
        <f t="shared" si="526"/>
        <v>0</v>
      </c>
      <c r="CH1055" s="756">
        <f t="shared" si="526"/>
        <v>0</v>
      </c>
      <c r="CI1055" s="756">
        <f t="shared" si="524"/>
        <v>0</v>
      </c>
      <c r="CJ1055" s="756">
        <f t="shared" si="524"/>
        <v>0</v>
      </c>
      <c r="CK1055" s="756">
        <f t="shared" si="524"/>
        <v>0</v>
      </c>
      <c r="CL1055" s="756">
        <f t="shared" si="524"/>
        <v>0</v>
      </c>
      <c r="CM1055" s="646">
        <f t="shared" si="552"/>
        <v>0</v>
      </c>
      <c r="CN1055" s="594"/>
      <c r="CO1055" s="705">
        <f t="shared" si="529"/>
        <v>1039</v>
      </c>
      <c r="CP1055" s="756">
        <v>0</v>
      </c>
      <c r="CQ1055" s="756">
        <v>0</v>
      </c>
      <c r="CR1055" s="756">
        <v>0</v>
      </c>
      <c r="CS1055" s="756">
        <v>0</v>
      </c>
      <c r="CT1055" s="756">
        <v>0</v>
      </c>
      <c r="CU1055" s="756">
        <v>0</v>
      </c>
      <c r="CV1055" s="756">
        <v>0</v>
      </c>
      <c r="CW1055" s="646">
        <f t="shared" si="553"/>
        <v>0</v>
      </c>
      <c r="CX1055" s="685"/>
      <c r="CY1055" s="705">
        <f t="shared" si="530"/>
        <v>1039</v>
      </c>
      <c r="CZ1055" s="756">
        <v>0</v>
      </c>
      <c r="DA1055" s="756">
        <v>0</v>
      </c>
      <c r="DB1055" s="756">
        <v>0</v>
      </c>
      <c r="DC1055" s="756">
        <v>0</v>
      </c>
      <c r="DD1055" s="756">
        <v>0</v>
      </c>
      <c r="DE1055" s="767">
        <f t="shared" si="541"/>
        <v>0</v>
      </c>
      <c r="DF1055" s="756">
        <v>0</v>
      </c>
      <c r="DG1055" s="756">
        <v>0</v>
      </c>
      <c r="DH1055" s="756">
        <v>0</v>
      </c>
      <c r="DI1055" s="756">
        <v>0</v>
      </c>
      <c r="DJ1055" s="767">
        <f t="shared" si="542"/>
        <v>0</v>
      </c>
      <c r="DK1055" s="715">
        <f t="shared" si="543"/>
        <v>0</v>
      </c>
      <c r="DL1055" s="685"/>
      <c r="DM1055" s="705">
        <f t="shared" si="531"/>
        <v>1039</v>
      </c>
      <c r="DN1055" s="715">
        <f t="shared" si="544"/>
        <v>0</v>
      </c>
    </row>
    <row r="1056" spans="2:118" x14ac:dyDescent="0.25">
      <c r="B1056" s="705">
        <v>1040</v>
      </c>
      <c r="C1056" s="765">
        <f>(1+_xlfn.XLOOKUP(INT((B1056-1)/12)+1,'ZC Curve'!$B$8:$B$107,'ZC Curve'!R$8:R$107,,0))^(1/12)-1</f>
        <v>0</v>
      </c>
      <c r="D1056" s="766">
        <f t="shared" si="545"/>
        <v>1</v>
      </c>
      <c r="E1056" s="685"/>
      <c r="F1056" s="705">
        <v>1040</v>
      </c>
      <c r="G1056" s="756">
        <v>0</v>
      </c>
      <c r="H1056" s="756">
        <v>0</v>
      </c>
      <c r="I1056" s="756">
        <v>0</v>
      </c>
      <c r="J1056" s="756">
        <v>0</v>
      </c>
      <c r="K1056" s="756">
        <v>0</v>
      </c>
      <c r="L1056" s="756">
        <v>0</v>
      </c>
      <c r="M1056" s="756">
        <v>0</v>
      </c>
      <c r="N1056" s="646">
        <f t="shared" si="546"/>
        <v>0</v>
      </c>
      <c r="O1056" s="594"/>
      <c r="P1056" s="705">
        <f t="shared" si="532"/>
        <v>1040</v>
      </c>
      <c r="Q1056" s="756">
        <v>0</v>
      </c>
      <c r="R1056" s="756">
        <v>0</v>
      </c>
      <c r="S1056" s="756">
        <v>0</v>
      </c>
      <c r="T1056" s="756">
        <v>0</v>
      </c>
      <c r="U1056" s="756">
        <v>0</v>
      </c>
      <c r="V1056" s="756">
        <v>0</v>
      </c>
      <c r="W1056" s="756">
        <v>0</v>
      </c>
      <c r="X1056" s="646">
        <f t="shared" si="547"/>
        <v>0</v>
      </c>
      <c r="Y1056" s="594"/>
      <c r="Z1056" s="705">
        <f t="shared" si="533"/>
        <v>1040</v>
      </c>
      <c r="AA1056" s="756">
        <f t="shared" si="525"/>
        <v>0</v>
      </c>
      <c r="AB1056" s="756">
        <f t="shared" si="525"/>
        <v>0</v>
      </c>
      <c r="AC1056" s="756">
        <f t="shared" si="525"/>
        <v>0</v>
      </c>
      <c r="AD1056" s="756">
        <f t="shared" si="523"/>
        <v>0</v>
      </c>
      <c r="AE1056" s="756">
        <f t="shared" si="523"/>
        <v>0</v>
      </c>
      <c r="AF1056" s="756">
        <f t="shared" si="523"/>
        <v>0</v>
      </c>
      <c r="AG1056" s="756">
        <f t="shared" si="523"/>
        <v>0</v>
      </c>
      <c r="AH1056" s="646">
        <f t="shared" si="548"/>
        <v>0</v>
      </c>
      <c r="AI1056" s="594"/>
      <c r="AJ1056" s="705">
        <f t="shared" si="534"/>
        <v>1040</v>
      </c>
      <c r="AK1056" s="756">
        <v>0</v>
      </c>
      <c r="AL1056" s="756">
        <v>0</v>
      </c>
      <c r="AM1056" s="756">
        <v>0</v>
      </c>
      <c r="AN1056" s="756">
        <v>0</v>
      </c>
      <c r="AO1056" s="756">
        <v>0</v>
      </c>
      <c r="AP1056" s="756">
        <v>0</v>
      </c>
      <c r="AQ1056" s="756">
        <v>0</v>
      </c>
      <c r="AR1056" s="646">
        <f t="shared" si="549"/>
        <v>0</v>
      </c>
      <c r="AS1056" s="594"/>
      <c r="AT1056" s="705">
        <f t="shared" si="535"/>
        <v>1040</v>
      </c>
      <c r="AU1056" s="756">
        <v>0</v>
      </c>
      <c r="AV1056" s="756">
        <v>0</v>
      </c>
      <c r="AW1056" s="756">
        <v>0</v>
      </c>
      <c r="AX1056" s="756">
        <v>0</v>
      </c>
      <c r="AY1056" s="756">
        <v>0</v>
      </c>
      <c r="AZ1056" s="767">
        <f t="shared" si="522"/>
        <v>0</v>
      </c>
      <c r="BA1056" s="756">
        <v>0</v>
      </c>
      <c r="BB1056" s="756">
        <v>0</v>
      </c>
      <c r="BC1056" s="756">
        <v>0</v>
      </c>
      <c r="BD1056" s="756">
        <v>0</v>
      </c>
      <c r="BE1056" s="767">
        <f t="shared" si="536"/>
        <v>0</v>
      </c>
      <c r="BF1056" s="646">
        <f t="shared" si="537"/>
        <v>0</v>
      </c>
      <c r="BG1056" s="594"/>
      <c r="BH1056" s="705">
        <f t="shared" si="527"/>
        <v>1040</v>
      </c>
      <c r="BI1056" s="646">
        <f t="shared" si="538"/>
        <v>0</v>
      </c>
      <c r="BJ1056" s="594"/>
      <c r="BK1056" s="705">
        <f t="shared" si="539"/>
        <v>1040</v>
      </c>
      <c r="BL1056" s="756">
        <v>0</v>
      </c>
      <c r="BM1056" s="756">
        <v>0</v>
      </c>
      <c r="BN1056" s="756">
        <v>0</v>
      </c>
      <c r="BO1056" s="756">
        <v>0</v>
      </c>
      <c r="BP1056" s="756">
        <v>0</v>
      </c>
      <c r="BQ1056" s="756">
        <v>0</v>
      </c>
      <c r="BR1056" s="756">
        <v>0</v>
      </c>
      <c r="BS1056" s="646">
        <f t="shared" si="550"/>
        <v>0</v>
      </c>
      <c r="BT1056" s="594"/>
      <c r="BU1056" s="705">
        <f t="shared" si="540"/>
        <v>1040</v>
      </c>
      <c r="BV1056" s="756">
        <v>0</v>
      </c>
      <c r="BW1056" s="756">
        <v>0</v>
      </c>
      <c r="BX1056" s="756">
        <v>0</v>
      </c>
      <c r="BY1056" s="756">
        <v>0</v>
      </c>
      <c r="BZ1056" s="756">
        <v>0</v>
      </c>
      <c r="CA1056" s="756">
        <v>0</v>
      </c>
      <c r="CB1056" s="756">
        <v>0</v>
      </c>
      <c r="CC1056" s="646">
        <f t="shared" si="551"/>
        <v>0</v>
      </c>
      <c r="CD1056" s="594"/>
      <c r="CE1056" s="705">
        <f t="shared" si="528"/>
        <v>1040</v>
      </c>
      <c r="CF1056" s="756">
        <f t="shared" si="526"/>
        <v>0</v>
      </c>
      <c r="CG1056" s="756">
        <f t="shared" si="526"/>
        <v>0</v>
      </c>
      <c r="CH1056" s="756">
        <f t="shared" si="526"/>
        <v>0</v>
      </c>
      <c r="CI1056" s="756">
        <f t="shared" si="524"/>
        <v>0</v>
      </c>
      <c r="CJ1056" s="756">
        <f t="shared" si="524"/>
        <v>0</v>
      </c>
      <c r="CK1056" s="756">
        <f t="shared" si="524"/>
        <v>0</v>
      </c>
      <c r="CL1056" s="756">
        <f t="shared" si="524"/>
        <v>0</v>
      </c>
      <c r="CM1056" s="646">
        <f t="shared" si="552"/>
        <v>0</v>
      </c>
      <c r="CN1056" s="594"/>
      <c r="CO1056" s="705">
        <f t="shared" si="529"/>
        <v>1040</v>
      </c>
      <c r="CP1056" s="756">
        <v>0</v>
      </c>
      <c r="CQ1056" s="756">
        <v>0</v>
      </c>
      <c r="CR1056" s="756">
        <v>0</v>
      </c>
      <c r="CS1056" s="756">
        <v>0</v>
      </c>
      <c r="CT1056" s="756">
        <v>0</v>
      </c>
      <c r="CU1056" s="756">
        <v>0</v>
      </c>
      <c r="CV1056" s="756">
        <v>0</v>
      </c>
      <c r="CW1056" s="646">
        <f t="shared" si="553"/>
        <v>0</v>
      </c>
      <c r="CX1056" s="685"/>
      <c r="CY1056" s="705">
        <f t="shared" si="530"/>
        <v>1040</v>
      </c>
      <c r="CZ1056" s="756">
        <v>0</v>
      </c>
      <c r="DA1056" s="756">
        <v>0</v>
      </c>
      <c r="DB1056" s="756">
        <v>0</v>
      </c>
      <c r="DC1056" s="756">
        <v>0</v>
      </c>
      <c r="DD1056" s="756">
        <v>0</v>
      </c>
      <c r="DE1056" s="767">
        <f t="shared" si="541"/>
        <v>0</v>
      </c>
      <c r="DF1056" s="756">
        <v>0</v>
      </c>
      <c r="DG1056" s="756">
        <v>0</v>
      </c>
      <c r="DH1056" s="756">
        <v>0</v>
      </c>
      <c r="DI1056" s="756">
        <v>0</v>
      </c>
      <c r="DJ1056" s="767">
        <f t="shared" si="542"/>
        <v>0</v>
      </c>
      <c r="DK1056" s="715">
        <f t="shared" si="543"/>
        <v>0</v>
      </c>
      <c r="DL1056" s="685"/>
      <c r="DM1056" s="705">
        <f t="shared" si="531"/>
        <v>1040</v>
      </c>
      <c r="DN1056" s="715">
        <f t="shared" si="544"/>
        <v>0</v>
      </c>
    </row>
    <row r="1057" spans="2:118" x14ac:dyDescent="0.25">
      <c r="B1057" s="705">
        <v>1041</v>
      </c>
      <c r="C1057" s="765">
        <f>(1+_xlfn.XLOOKUP(INT((B1057-1)/12)+1,'ZC Curve'!$B$8:$B$107,'ZC Curve'!R$8:R$107,,0))^(1/12)-1</f>
        <v>0</v>
      </c>
      <c r="D1057" s="766">
        <f t="shared" si="545"/>
        <v>1</v>
      </c>
      <c r="E1057" s="685"/>
      <c r="F1057" s="705">
        <v>1041</v>
      </c>
      <c r="G1057" s="756">
        <v>0</v>
      </c>
      <c r="H1057" s="756">
        <v>0</v>
      </c>
      <c r="I1057" s="756">
        <v>0</v>
      </c>
      <c r="J1057" s="756">
        <v>0</v>
      </c>
      <c r="K1057" s="756">
        <v>0</v>
      </c>
      <c r="L1057" s="756">
        <v>0</v>
      </c>
      <c r="M1057" s="756">
        <v>0</v>
      </c>
      <c r="N1057" s="646">
        <f t="shared" si="546"/>
        <v>0</v>
      </c>
      <c r="O1057" s="594"/>
      <c r="P1057" s="705">
        <f t="shared" si="532"/>
        <v>1041</v>
      </c>
      <c r="Q1057" s="756">
        <v>0</v>
      </c>
      <c r="R1057" s="756">
        <v>0</v>
      </c>
      <c r="S1057" s="756">
        <v>0</v>
      </c>
      <c r="T1057" s="756">
        <v>0</v>
      </c>
      <c r="U1057" s="756">
        <v>0</v>
      </c>
      <c r="V1057" s="756">
        <v>0</v>
      </c>
      <c r="W1057" s="756">
        <v>0</v>
      </c>
      <c r="X1057" s="646">
        <f t="shared" si="547"/>
        <v>0</v>
      </c>
      <c r="Y1057" s="594"/>
      <c r="Z1057" s="705">
        <f t="shared" si="533"/>
        <v>1041</v>
      </c>
      <c r="AA1057" s="756">
        <f t="shared" si="525"/>
        <v>0</v>
      </c>
      <c r="AB1057" s="756">
        <f t="shared" si="525"/>
        <v>0</v>
      </c>
      <c r="AC1057" s="756">
        <f t="shared" si="525"/>
        <v>0</v>
      </c>
      <c r="AD1057" s="756">
        <f t="shared" si="523"/>
        <v>0</v>
      </c>
      <c r="AE1057" s="756">
        <f t="shared" si="523"/>
        <v>0</v>
      </c>
      <c r="AF1057" s="756">
        <f t="shared" si="523"/>
        <v>0</v>
      </c>
      <c r="AG1057" s="756">
        <f t="shared" si="523"/>
        <v>0</v>
      </c>
      <c r="AH1057" s="646">
        <f t="shared" si="548"/>
        <v>0</v>
      </c>
      <c r="AI1057" s="594"/>
      <c r="AJ1057" s="705">
        <f t="shared" si="534"/>
        <v>1041</v>
      </c>
      <c r="AK1057" s="756">
        <v>0</v>
      </c>
      <c r="AL1057" s="756">
        <v>0</v>
      </c>
      <c r="AM1057" s="756">
        <v>0</v>
      </c>
      <c r="AN1057" s="756">
        <v>0</v>
      </c>
      <c r="AO1057" s="756">
        <v>0</v>
      </c>
      <c r="AP1057" s="756">
        <v>0</v>
      </c>
      <c r="AQ1057" s="756">
        <v>0</v>
      </c>
      <c r="AR1057" s="646">
        <f t="shared" si="549"/>
        <v>0</v>
      </c>
      <c r="AS1057" s="594"/>
      <c r="AT1057" s="705">
        <f t="shared" si="535"/>
        <v>1041</v>
      </c>
      <c r="AU1057" s="756">
        <v>0</v>
      </c>
      <c r="AV1057" s="756">
        <v>0</v>
      </c>
      <c r="AW1057" s="756">
        <v>0</v>
      </c>
      <c r="AX1057" s="756">
        <v>0</v>
      </c>
      <c r="AY1057" s="756">
        <v>0</v>
      </c>
      <c r="AZ1057" s="767">
        <f t="shared" si="522"/>
        <v>0</v>
      </c>
      <c r="BA1057" s="756">
        <v>0</v>
      </c>
      <c r="BB1057" s="756">
        <v>0</v>
      </c>
      <c r="BC1057" s="756">
        <v>0</v>
      </c>
      <c r="BD1057" s="756">
        <v>0</v>
      </c>
      <c r="BE1057" s="767">
        <f t="shared" si="536"/>
        <v>0</v>
      </c>
      <c r="BF1057" s="646">
        <f t="shared" si="537"/>
        <v>0</v>
      </c>
      <c r="BG1057" s="594"/>
      <c r="BH1057" s="705">
        <f t="shared" si="527"/>
        <v>1041</v>
      </c>
      <c r="BI1057" s="646">
        <f t="shared" si="538"/>
        <v>0</v>
      </c>
      <c r="BJ1057" s="594"/>
      <c r="BK1057" s="705">
        <f t="shared" si="539"/>
        <v>1041</v>
      </c>
      <c r="BL1057" s="756">
        <v>0</v>
      </c>
      <c r="BM1057" s="756">
        <v>0</v>
      </c>
      <c r="BN1057" s="756">
        <v>0</v>
      </c>
      <c r="BO1057" s="756">
        <v>0</v>
      </c>
      <c r="BP1057" s="756">
        <v>0</v>
      </c>
      <c r="BQ1057" s="756">
        <v>0</v>
      </c>
      <c r="BR1057" s="756">
        <v>0</v>
      </c>
      <c r="BS1057" s="646">
        <f t="shared" si="550"/>
        <v>0</v>
      </c>
      <c r="BT1057" s="594"/>
      <c r="BU1057" s="705">
        <f t="shared" si="540"/>
        <v>1041</v>
      </c>
      <c r="BV1057" s="756">
        <v>0</v>
      </c>
      <c r="BW1057" s="756">
        <v>0</v>
      </c>
      <c r="BX1057" s="756">
        <v>0</v>
      </c>
      <c r="BY1057" s="756">
        <v>0</v>
      </c>
      <c r="BZ1057" s="756">
        <v>0</v>
      </c>
      <c r="CA1057" s="756">
        <v>0</v>
      </c>
      <c r="CB1057" s="756">
        <v>0</v>
      </c>
      <c r="CC1057" s="646">
        <f t="shared" si="551"/>
        <v>0</v>
      </c>
      <c r="CD1057" s="594"/>
      <c r="CE1057" s="705">
        <f t="shared" si="528"/>
        <v>1041</v>
      </c>
      <c r="CF1057" s="756">
        <f t="shared" si="526"/>
        <v>0</v>
      </c>
      <c r="CG1057" s="756">
        <f t="shared" si="526"/>
        <v>0</v>
      </c>
      <c r="CH1057" s="756">
        <f t="shared" si="526"/>
        <v>0</v>
      </c>
      <c r="CI1057" s="756">
        <f t="shared" si="524"/>
        <v>0</v>
      </c>
      <c r="CJ1057" s="756">
        <f t="shared" si="524"/>
        <v>0</v>
      </c>
      <c r="CK1057" s="756">
        <f t="shared" si="524"/>
        <v>0</v>
      </c>
      <c r="CL1057" s="756">
        <f t="shared" si="524"/>
        <v>0</v>
      </c>
      <c r="CM1057" s="646">
        <f t="shared" si="552"/>
        <v>0</v>
      </c>
      <c r="CN1057" s="594"/>
      <c r="CO1057" s="705">
        <f t="shared" si="529"/>
        <v>1041</v>
      </c>
      <c r="CP1057" s="756">
        <v>0</v>
      </c>
      <c r="CQ1057" s="756">
        <v>0</v>
      </c>
      <c r="CR1057" s="756">
        <v>0</v>
      </c>
      <c r="CS1057" s="756">
        <v>0</v>
      </c>
      <c r="CT1057" s="756">
        <v>0</v>
      </c>
      <c r="CU1057" s="756">
        <v>0</v>
      </c>
      <c r="CV1057" s="756">
        <v>0</v>
      </c>
      <c r="CW1057" s="646">
        <f t="shared" si="553"/>
        <v>0</v>
      </c>
      <c r="CX1057" s="685"/>
      <c r="CY1057" s="705">
        <f t="shared" si="530"/>
        <v>1041</v>
      </c>
      <c r="CZ1057" s="756">
        <v>0</v>
      </c>
      <c r="DA1057" s="756">
        <v>0</v>
      </c>
      <c r="DB1057" s="756">
        <v>0</v>
      </c>
      <c r="DC1057" s="756">
        <v>0</v>
      </c>
      <c r="DD1057" s="756">
        <v>0</v>
      </c>
      <c r="DE1057" s="767">
        <f t="shared" si="541"/>
        <v>0</v>
      </c>
      <c r="DF1057" s="756">
        <v>0</v>
      </c>
      <c r="DG1057" s="756">
        <v>0</v>
      </c>
      <c r="DH1057" s="756">
        <v>0</v>
      </c>
      <c r="DI1057" s="756">
        <v>0</v>
      </c>
      <c r="DJ1057" s="767">
        <f t="shared" si="542"/>
        <v>0</v>
      </c>
      <c r="DK1057" s="715">
        <f t="shared" si="543"/>
        <v>0</v>
      </c>
      <c r="DL1057" s="685"/>
      <c r="DM1057" s="705">
        <f t="shared" si="531"/>
        <v>1041</v>
      </c>
      <c r="DN1057" s="715">
        <f t="shared" si="544"/>
        <v>0</v>
      </c>
    </row>
    <row r="1058" spans="2:118" x14ac:dyDescent="0.25">
      <c r="B1058" s="705">
        <v>1042</v>
      </c>
      <c r="C1058" s="765">
        <f>(1+_xlfn.XLOOKUP(INT((B1058-1)/12)+1,'ZC Curve'!$B$8:$B$107,'ZC Curve'!R$8:R$107,,0))^(1/12)-1</f>
        <v>0</v>
      </c>
      <c r="D1058" s="766">
        <f t="shared" si="545"/>
        <v>1</v>
      </c>
      <c r="E1058" s="685"/>
      <c r="F1058" s="705">
        <v>1042</v>
      </c>
      <c r="G1058" s="756">
        <v>0</v>
      </c>
      <c r="H1058" s="756">
        <v>0</v>
      </c>
      <c r="I1058" s="756">
        <v>0</v>
      </c>
      <c r="J1058" s="756">
        <v>0</v>
      </c>
      <c r="K1058" s="756">
        <v>0</v>
      </c>
      <c r="L1058" s="756">
        <v>0</v>
      </c>
      <c r="M1058" s="756">
        <v>0</v>
      </c>
      <c r="N1058" s="646">
        <f t="shared" si="546"/>
        <v>0</v>
      </c>
      <c r="O1058" s="594"/>
      <c r="P1058" s="705">
        <f t="shared" si="532"/>
        <v>1042</v>
      </c>
      <c r="Q1058" s="756">
        <v>0</v>
      </c>
      <c r="R1058" s="756">
        <v>0</v>
      </c>
      <c r="S1058" s="756">
        <v>0</v>
      </c>
      <c r="T1058" s="756">
        <v>0</v>
      </c>
      <c r="U1058" s="756">
        <v>0</v>
      </c>
      <c r="V1058" s="756">
        <v>0</v>
      </c>
      <c r="W1058" s="756">
        <v>0</v>
      </c>
      <c r="X1058" s="646">
        <f t="shared" si="547"/>
        <v>0</v>
      </c>
      <c r="Y1058" s="594"/>
      <c r="Z1058" s="705">
        <f t="shared" si="533"/>
        <v>1042</v>
      </c>
      <c r="AA1058" s="756">
        <f t="shared" si="525"/>
        <v>0</v>
      </c>
      <c r="AB1058" s="756">
        <f t="shared" si="525"/>
        <v>0</v>
      </c>
      <c r="AC1058" s="756">
        <f t="shared" si="525"/>
        <v>0</v>
      </c>
      <c r="AD1058" s="756">
        <f t="shared" si="523"/>
        <v>0</v>
      </c>
      <c r="AE1058" s="756">
        <f t="shared" si="523"/>
        <v>0</v>
      </c>
      <c r="AF1058" s="756">
        <f t="shared" si="523"/>
        <v>0</v>
      </c>
      <c r="AG1058" s="756">
        <f t="shared" si="523"/>
        <v>0</v>
      </c>
      <c r="AH1058" s="646">
        <f t="shared" si="548"/>
        <v>0</v>
      </c>
      <c r="AI1058" s="594"/>
      <c r="AJ1058" s="705">
        <f t="shared" si="534"/>
        <v>1042</v>
      </c>
      <c r="AK1058" s="756">
        <v>0</v>
      </c>
      <c r="AL1058" s="756">
        <v>0</v>
      </c>
      <c r="AM1058" s="756">
        <v>0</v>
      </c>
      <c r="AN1058" s="756">
        <v>0</v>
      </c>
      <c r="AO1058" s="756">
        <v>0</v>
      </c>
      <c r="AP1058" s="756">
        <v>0</v>
      </c>
      <c r="AQ1058" s="756">
        <v>0</v>
      </c>
      <c r="AR1058" s="646">
        <f t="shared" si="549"/>
        <v>0</v>
      </c>
      <c r="AS1058" s="594"/>
      <c r="AT1058" s="705">
        <f t="shared" si="535"/>
        <v>1042</v>
      </c>
      <c r="AU1058" s="756">
        <v>0</v>
      </c>
      <c r="AV1058" s="756">
        <v>0</v>
      </c>
      <c r="AW1058" s="756">
        <v>0</v>
      </c>
      <c r="AX1058" s="756">
        <v>0</v>
      </c>
      <c r="AY1058" s="756">
        <v>0</v>
      </c>
      <c r="AZ1058" s="767">
        <f t="shared" si="522"/>
        <v>0</v>
      </c>
      <c r="BA1058" s="756">
        <v>0</v>
      </c>
      <c r="BB1058" s="756">
        <v>0</v>
      </c>
      <c r="BC1058" s="756">
        <v>0</v>
      </c>
      <c r="BD1058" s="756">
        <v>0</v>
      </c>
      <c r="BE1058" s="767">
        <f t="shared" si="536"/>
        <v>0</v>
      </c>
      <c r="BF1058" s="646">
        <f t="shared" si="537"/>
        <v>0</v>
      </c>
      <c r="BG1058" s="594"/>
      <c r="BH1058" s="705">
        <f t="shared" si="527"/>
        <v>1042</v>
      </c>
      <c r="BI1058" s="646">
        <f t="shared" si="538"/>
        <v>0</v>
      </c>
      <c r="BJ1058" s="594"/>
      <c r="BK1058" s="705">
        <f t="shared" si="539"/>
        <v>1042</v>
      </c>
      <c r="BL1058" s="756">
        <v>0</v>
      </c>
      <c r="BM1058" s="756">
        <v>0</v>
      </c>
      <c r="BN1058" s="756">
        <v>0</v>
      </c>
      <c r="BO1058" s="756">
        <v>0</v>
      </c>
      <c r="BP1058" s="756">
        <v>0</v>
      </c>
      <c r="BQ1058" s="756">
        <v>0</v>
      </c>
      <c r="BR1058" s="756">
        <v>0</v>
      </c>
      <c r="BS1058" s="646">
        <f t="shared" si="550"/>
        <v>0</v>
      </c>
      <c r="BT1058" s="594"/>
      <c r="BU1058" s="705">
        <f t="shared" si="540"/>
        <v>1042</v>
      </c>
      <c r="BV1058" s="756">
        <v>0</v>
      </c>
      <c r="BW1058" s="756">
        <v>0</v>
      </c>
      <c r="BX1058" s="756">
        <v>0</v>
      </c>
      <c r="BY1058" s="756">
        <v>0</v>
      </c>
      <c r="BZ1058" s="756">
        <v>0</v>
      </c>
      <c r="CA1058" s="756">
        <v>0</v>
      </c>
      <c r="CB1058" s="756">
        <v>0</v>
      </c>
      <c r="CC1058" s="646">
        <f t="shared" si="551"/>
        <v>0</v>
      </c>
      <c r="CD1058" s="594"/>
      <c r="CE1058" s="705">
        <f t="shared" si="528"/>
        <v>1042</v>
      </c>
      <c r="CF1058" s="756">
        <f t="shared" si="526"/>
        <v>0</v>
      </c>
      <c r="CG1058" s="756">
        <f t="shared" si="526"/>
        <v>0</v>
      </c>
      <c r="CH1058" s="756">
        <f t="shared" si="526"/>
        <v>0</v>
      </c>
      <c r="CI1058" s="756">
        <f t="shared" si="524"/>
        <v>0</v>
      </c>
      <c r="CJ1058" s="756">
        <f t="shared" si="524"/>
        <v>0</v>
      </c>
      <c r="CK1058" s="756">
        <f t="shared" si="524"/>
        <v>0</v>
      </c>
      <c r="CL1058" s="756">
        <f t="shared" si="524"/>
        <v>0</v>
      </c>
      <c r="CM1058" s="646">
        <f t="shared" si="552"/>
        <v>0</v>
      </c>
      <c r="CN1058" s="594"/>
      <c r="CO1058" s="705">
        <f t="shared" si="529"/>
        <v>1042</v>
      </c>
      <c r="CP1058" s="756">
        <v>0</v>
      </c>
      <c r="CQ1058" s="756">
        <v>0</v>
      </c>
      <c r="CR1058" s="756">
        <v>0</v>
      </c>
      <c r="CS1058" s="756">
        <v>0</v>
      </c>
      <c r="CT1058" s="756">
        <v>0</v>
      </c>
      <c r="CU1058" s="756">
        <v>0</v>
      </c>
      <c r="CV1058" s="756">
        <v>0</v>
      </c>
      <c r="CW1058" s="646">
        <f t="shared" si="553"/>
        <v>0</v>
      </c>
      <c r="CX1058" s="685"/>
      <c r="CY1058" s="705">
        <f t="shared" si="530"/>
        <v>1042</v>
      </c>
      <c r="CZ1058" s="756">
        <v>0</v>
      </c>
      <c r="DA1058" s="756">
        <v>0</v>
      </c>
      <c r="DB1058" s="756">
        <v>0</v>
      </c>
      <c r="DC1058" s="756">
        <v>0</v>
      </c>
      <c r="DD1058" s="756">
        <v>0</v>
      </c>
      <c r="DE1058" s="767">
        <f t="shared" si="541"/>
        <v>0</v>
      </c>
      <c r="DF1058" s="756">
        <v>0</v>
      </c>
      <c r="DG1058" s="756">
        <v>0</v>
      </c>
      <c r="DH1058" s="756">
        <v>0</v>
      </c>
      <c r="DI1058" s="756">
        <v>0</v>
      </c>
      <c r="DJ1058" s="767">
        <f t="shared" si="542"/>
        <v>0</v>
      </c>
      <c r="DK1058" s="715">
        <f t="shared" si="543"/>
        <v>0</v>
      </c>
      <c r="DL1058" s="685"/>
      <c r="DM1058" s="705">
        <f t="shared" si="531"/>
        <v>1042</v>
      </c>
      <c r="DN1058" s="715">
        <f t="shared" si="544"/>
        <v>0</v>
      </c>
    </row>
    <row r="1059" spans="2:118" x14ac:dyDescent="0.25">
      <c r="B1059" s="705">
        <v>1043</v>
      </c>
      <c r="C1059" s="765">
        <f>(1+_xlfn.XLOOKUP(INT((B1059-1)/12)+1,'ZC Curve'!$B$8:$B$107,'ZC Curve'!R$8:R$107,,0))^(1/12)-1</f>
        <v>0</v>
      </c>
      <c r="D1059" s="766">
        <f t="shared" si="545"/>
        <v>1</v>
      </c>
      <c r="E1059" s="685"/>
      <c r="F1059" s="705">
        <v>1043</v>
      </c>
      <c r="G1059" s="756">
        <v>0</v>
      </c>
      <c r="H1059" s="756">
        <v>0</v>
      </c>
      <c r="I1059" s="756">
        <v>0</v>
      </c>
      <c r="J1059" s="756">
        <v>0</v>
      </c>
      <c r="K1059" s="756">
        <v>0</v>
      </c>
      <c r="L1059" s="756">
        <v>0</v>
      </c>
      <c r="M1059" s="756">
        <v>0</v>
      </c>
      <c r="N1059" s="646">
        <f t="shared" si="546"/>
        <v>0</v>
      </c>
      <c r="O1059" s="594"/>
      <c r="P1059" s="705">
        <f t="shared" si="532"/>
        <v>1043</v>
      </c>
      <c r="Q1059" s="756">
        <v>0</v>
      </c>
      <c r="R1059" s="756">
        <v>0</v>
      </c>
      <c r="S1059" s="756">
        <v>0</v>
      </c>
      <c r="T1059" s="756">
        <v>0</v>
      </c>
      <c r="U1059" s="756">
        <v>0</v>
      </c>
      <c r="V1059" s="756">
        <v>0</v>
      </c>
      <c r="W1059" s="756">
        <v>0</v>
      </c>
      <c r="X1059" s="646">
        <f t="shared" si="547"/>
        <v>0</v>
      </c>
      <c r="Y1059" s="594"/>
      <c r="Z1059" s="705">
        <f t="shared" si="533"/>
        <v>1043</v>
      </c>
      <c r="AA1059" s="756">
        <f t="shared" si="525"/>
        <v>0</v>
      </c>
      <c r="AB1059" s="756">
        <f t="shared" si="525"/>
        <v>0</v>
      </c>
      <c r="AC1059" s="756">
        <f t="shared" si="525"/>
        <v>0</v>
      </c>
      <c r="AD1059" s="756">
        <f t="shared" si="523"/>
        <v>0</v>
      </c>
      <c r="AE1059" s="756">
        <f t="shared" si="523"/>
        <v>0</v>
      </c>
      <c r="AF1059" s="756">
        <f t="shared" si="523"/>
        <v>0</v>
      </c>
      <c r="AG1059" s="756">
        <f t="shared" si="523"/>
        <v>0</v>
      </c>
      <c r="AH1059" s="646">
        <f t="shared" si="548"/>
        <v>0</v>
      </c>
      <c r="AI1059" s="594"/>
      <c r="AJ1059" s="705">
        <f t="shared" si="534"/>
        <v>1043</v>
      </c>
      <c r="AK1059" s="756">
        <v>0</v>
      </c>
      <c r="AL1059" s="756">
        <v>0</v>
      </c>
      <c r="AM1059" s="756">
        <v>0</v>
      </c>
      <c r="AN1059" s="756">
        <v>0</v>
      </c>
      <c r="AO1059" s="756">
        <v>0</v>
      </c>
      <c r="AP1059" s="756">
        <v>0</v>
      </c>
      <c r="AQ1059" s="756">
        <v>0</v>
      </c>
      <c r="AR1059" s="646">
        <f t="shared" si="549"/>
        <v>0</v>
      </c>
      <c r="AS1059" s="594"/>
      <c r="AT1059" s="705">
        <f t="shared" si="535"/>
        <v>1043</v>
      </c>
      <c r="AU1059" s="756">
        <v>0</v>
      </c>
      <c r="AV1059" s="756">
        <v>0</v>
      </c>
      <c r="AW1059" s="756">
        <v>0</v>
      </c>
      <c r="AX1059" s="756">
        <v>0</v>
      </c>
      <c r="AY1059" s="756">
        <v>0</v>
      </c>
      <c r="AZ1059" s="767">
        <f t="shared" si="522"/>
        <v>0</v>
      </c>
      <c r="BA1059" s="756">
        <v>0</v>
      </c>
      <c r="BB1059" s="756">
        <v>0</v>
      </c>
      <c r="BC1059" s="756">
        <v>0</v>
      </c>
      <c r="BD1059" s="756">
        <v>0</v>
      </c>
      <c r="BE1059" s="767">
        <f t="shared" si="536"/>
        <v>0</v>
      </c>
      <c r="BF1059" s="646">
        <f t="shared" si="537"/>
        <v>0</v>
      </c>
      <c r="BG1059" s="594"/>
      <c r="BH1059" s="705">
        <f t="shared" si="527"/>
        <v>1043</v>
      </c>
      <c r="BI1059" s="646">
        <f t="shared" si="538"/>
        <v>0</v>
      </c>
      <c r="BJ1059" s="594"/>
      <c r="BK1059" s="705">
        <f t="shared" si="539"/>
        <v>1043</v>
      </c>
      <c r="BL1059" s="756">
        <v>0</v>
      </c>
      <c r="BM1059" s="756">
        <v>0</v>
      </c>
      <c r="BN1059" s="756">
        <v>0</v>
      </c>
      <c r="BO1059" s="756">
        <v>0</v>
      </c>
      <c r="BP1059" s="756">
        <v>0</v>
      </c>
      <c r="BQ1059" s="756">
        <v>0</v>
      </c>
      <c r="BR1059" s="756">
        <v>0</v>
      </c>
      <c r="BS1059" s="646">
        <f t="shared" si="550"/>
        <v>0</v>
      </c>
      <c r="BT1059" s="594"/>
      <c r="BU1059" s="705">
        <f t="shared" si="540"/>
        <v>1043</v>
      </c>
      <c r="BV1059" s="756">
        <v>0</v>
      </c>
      <c r="BW1059" s="756">
        <v>0</v>
      </c>
      <c r="BX1059" s="756">
        <v>0</v>
      </c>
      <c r="BY1059" s="756">
        <v>0</v>
      </c>
      <c r="BZ1059" s="756">
        <v>0</v>
      </c>
      <c r="CA1059" s="756">
        <v>0</v>
      </c>
      <c r="CB1059" s="756">
        <v>0</v>
      </c>
      <c r="CC1059" s="646">
        <f t="shared" si="551"/>
        <v>0</v>
      </c>
      <c r="CD1059" s="594"/>
      <c r="CE1059" s="705">
        <f t="shared" si="528"/>
        <v>1043</v>
      </c>
      <c r="CF1059" s="756">
        <f t="shared" si="526"/>
        <v>0</v>
      </c>
      <c r="CG1059" s="756">
        <f t="shared" si="526"/>
        <v>0</v>
      </c>
      <c r="CH1059" s="756">
        <f t="shared" si="526"/>
        <v>0</v>
      </c>
      <c r="CI1059" s="756">
        <f t="shared" si="524"/>
        <v>0</v>
      </c>
      <c r="CJ1059" s="756">
        <f t="shared" si="524"/>
        <v>0</v>
      </c>
      <c r="CK1059" s="756">
        <f t="shared" si="524"/>
        <v>0</v>
      </c>
      <c r="CL1059" s="756">
        <f t="shared" si="524"/>
        <v>0</v>
      </c>
      <c r="CM1059" s="646">
        <f t="shared" si="552"/>
        <v>0</v>
      </c>
      <c r="CN1059" s="594"/>
      <c r="CO1059" s="705">
        <f t="shared" si="529"/>
        <v>1043</v>
      </c>
      <c r="CP1059" s="756">
        <v>0</v>
      </c>
      <c r="CQ1059" s="756">
        <v>0</v>
      </c>
      <c r="CR1059" s="756">
        <v>0</v>
      </c>
      <c r="CS1059" s="756">
        <v>0</v>
      </c>
      <c r="CT1059" s="756">
        <v>0</v>
      </c>
      <c r="CU1059" s="756">
        <v>0</v>
      </c>
      <c r="CV1059" s="756">
        <v>0</v>
      </c>
      <c r="CW1059" s="646">
        <f t="shared" si="553"/>
        <v>0</v>
      </c>
      <c r="CX1059" s="685"/>
      <c r="CY1059" s="705">
        <f t="shared" si="530"/>
        <v>1043</v>
      </c>
      <c r="CZ1059" s="756">
        <v>0</v>
      </c>
      <c r="DA1059" s="756">
        <v>0</v>
      </c>
      <c r="DB1059" s="756">
        <v>0</v>
      </c>
      <c r="DC1059" s="756">
        <v>0</v>
      </c>
      <c r="DD1059" s="756">
        <v>0</v>
      </c>
      <c r="DE1059" s="767">
        <f t="shared" si="541"/>
        <v>0</v>
      </c>
      <c r="DF1059" s="756">
        <v>0</v>
      </c>
      <c r="DG1059" s="756">
        <v>0</v>
      </c>
      <c r="DH1059" s="756">
        <v>0</v>
      </c>
      <c r="DI1059" s="756">
        <v>0</v>
      </c>
      <c r="DJ1059" s="767">
        <f t="shared" si="542"/>
        <v>0</v>
      </c>
      <c r="DK1059" s="715">
        <f t="shared" si="543"/>
        <v>0</v>
      </c>
      <c r="DL1059" s="685"/>
      <c r="DM1059" s="705">
        <f t="shared" si="531"/>
        <v>1043</v>
      </c>
      <c r="DN1059" s="715">
        <f t="shared" si="544"/>
        <v>0</v>
      </c>
    </row>
    <row r="1060" spans="2:118" x14ac:dyDescent="0.25">
      <c r="B1060" s="705">
        <v>1044</v>
      </c>
      <c r="C1060" s="765">
        <f>(1+_xlfn.XLOOKUP(INT((B1060-1)/12)+1,'ZC Curve'!$B$8:$B$107,'ZC Curve'!R$8:R$107,,0))^(1/12)-1</f>
        <v>0</v>
      </c>
      <c r="D1060" s="766">
        <f t="shared" si="545"/>
        <v>1</v>
      </c>
      <c r="E1060" s="685"/>
      <c r="F1060" s="705">
        <v>1044</v>
      </c>
      <c r="G1060" s="756">
        <v>0</v>
      </c>
      <c r="H1060" s="756">
        <v>0</v>
      </c>
      <c r="I1060" s="756">
        <v>0</v>
      </c>
      <c r="J1060" s="756">
        <v>0</v>
      </c>
      <c r="K1060" s="756">
        <v>0</v>
      </c>
      <c r="L1060" s="756">
        <v>0</v>
      </c>
      <c r="M1060" s="756">
        <v>0</v>
      </c>
      <c r="N1060" s="646">
        <f t="shared" si="546"/>
        <v>0</v>
      </c>
      <c r="O1060" s="594"/>
      <c r="P1060" s="705">
        <f t="shared" si="532"/>
        <v>1044</v>
      </c>
      <c r="Q1060" s="756">
        <v>0</v>
      </c>
      <c r="R1060" s="756">
        <v>0</v>
      </c>
      <c r="S1060" s="756">
        <v>0</v>
      </c>
      <c r="T1060" s="756">
        <v>0</v>
      </c>
      <c r="U1060" s="756">
        <v>0</v>
      </c>
      <c r="V1060" s="756">
        <v>0</v>
      </c>
      <c r="W1060" s="756">
        <v>0</v>
      </c>
      <c r="X1060" s="646">
        <f t="shared" si="547"/>
        <v>0</v>
      </c>
      <c r="Y1060" s="594"/>
      <c r="Z1060" s="705">
        <f t="shared" si="533"/>
        <v>1044</v>
      </c>
      <c r="AA1060" s="756">
        <f t="shared" si="525"/>
        <v>0</v>
      </c>
      <c r="AB1060" s="756">
        <f t="shared" si="525"/>
        <v>0</v>
      </c>
      <c r="AC1060" s="756">
        <f t="shared" si="525"/>
        <v>0</v>
      </c>
      <c r="AD1060" s="756">
        <f t="shared" si="523"/>
        <v>0</v>
      </c>
      <c r="AE1060" s="756">
        <f t="shared" si="523"/>
        <v>0</v>
      </c>
      <c r="AF1060" s="756">
        <f t="shared" si="523"/>
        <v>0</v>
      </c>
      <c r="AG1060" s="756">
        <f t="shared" si="523"/>
        <v>0</v>
      </c>
      <c r="AH1060" s="646">
        <f t="shared" si="548"/>
        <v>0</v>
      </c>
      <c r="AI1060" s="594"/>
      <c r="AJ1060" s="705">
        <f t="shared" si="534"/>
        <v>1044</v>
      </c>
      <c r="AK1060" s="756">
        <v>0</v>
      </c>
      <c r="AL1060" s="756">
        <v>0</v>
      </c>
      <c r="AM1060" s="756">
        <v>0</v>
      </c>
      <c r="AN1060" s="756">
        <v>0</v>
      </c>
      <c r="AO1060" s="756">
        <v>0</v>
      </c>
      <c r="AP1060" s="756">
        <v>0</v>
      </c>
      <c r="AQ1060" s="756">
        <v>0</v>
      </c>
      <c r="AR1060" s="646">
        <f t="shared" si="549"/>
        <v>0</v>
      </c>
      <c r="AS1060" s="594"/>
      <c r="AT1060" s="705">
        <f t="shared" si="535"/>
        <v>1044</v>
      </c>
      <c r="AU1060" s="756">
        <v>0</v>
      </c>
      <c r="AV1060" s="756">
        <v>0</v>
      </c>
      <c r="AW1060" s="756">
        <v>0</v>
      </c>
      <c r="AX1060" s="756">
        <v>0</v>
      </c>
      <c r="AY1060" s="756">
        <v>0</v>
      </c>
      <c r="AZ1060" s="767">
        <f t="shared" si="522"/>
        <v>0</v>
      </c>
      <c r="BA1060" s="756">
        <v>0</v>
      </c>
      <c r="BB1060" s="756">
        <v>0</v>
      </c>
      <c r="BC1060" s="756">
        <v>0</v>
      </c>
      <c r="BD1060" s="756">
        <v>0</v>
      </c>
      <c r="BE1060" s="767">
        <f t="shared" si="536"/>
        <v>0</v>
      </c>
      <c r="BF1060" s="646">
        <f t="shared" si="537"/>
        <v>0</v>
      </c>
      <c r="BG1060" s="594"/>
      <c r="BH1060" s="705">
        <f t="shared" si="527"/>
        <v>1044</v>
      </c>
      <c r="BI1060" s="646">
        <f t="shared" si="538"/>
        <v>0</v>
      </c>
      <c r="BJ1060" s="594"/>
      <c r="BK1060" s="705">
        <f t="shared" si="539"/>
        <v>1044</v>
      </c>
      <c r="BL1060" s="756">
        <v>0</v>
      </c>
      <c r="BM1060" s="756">
        <v>0</v>
      </c>
      <c r="BN1060" s="756">
        <v>0</v>
      </c>
      <c r="BO1060" s="756">
        <v>0</v>
      </c>
      <c r="BP1060" s="756">
        <v>0</v>
      </c>
      <c r="BQ1060" s="756">
        <v>0</v>
      </c>
      <c r="BR1060" s="756">
        <v>0</v>
      </c>
      <c r="BS1060" s="646">
        <f t="shared" si="550"/>
        <v>0</v>
      </c>
      <c r="BT1060" s="594"/>
      <c r="BU1060" s="705">
        <f t="shared" si="540"/>
        <v>1044</v>
      </c>
      <c r="BV1060" s="756">
        <v>0</v>
      </c>
      <c r="BW1060" s="756">
        <v>0</v>
      </c>
      <c r="BX1060" s="756">
        <v>0</v>
      </c>
      <c r="BY1060" s="756">
        <v>0</v>
      </c>
      <c r="BZ1060" s="756">
        <v>0</v>
      </c>
      <c r="CA1060" s="756">
        <v>0</v>
      </c>
      <c r="CB1060" s="756">
        <v>0</v>
      </c>
      <c r="CC1060" s="646">
        <f t="shared" si="551"/>
        <v>0</v>
      </c>
      <c r="CD1060" s="594"/>
      <c r="CE1060" s="705">
        <f t="shared" si="528"/>
        <v>1044</v>
      </c>
      <c r="CF1060" s="756">
        <f t="shared" si="526"/>
        <v>0</v>
      </c>
      <c r="CG1060" s="756">
        <f t="shared" si="526"/>
        <v>0</v>
      </c>
      <c r="CH1060" s="756">
        <f t="shared" si="526"/>
        <v>0</v>
      </c>
      <c r="CI1060" s="756">
        <f t="shared" si="524"/>
        <v>0</v>
      </c>
      <c r="CJ1060" s="756">
        <f t="shared" si="524"/>
        <v>0</v>
      </c>
      <c r="CK1060" s="756">
        <f t="shared" si="524"/>
        <v>0</v>
      </c>
      <c r="CL1060" s="756">
        <f t="shared" si="524"/>
        <v>0</v>
      </c>
      <c r="CM1060" s="646">
        <f t="shared" si="552"/>
        <v>0</v>
      </c>
      <c r="CN1060" s="594"/>
      <c r="CO1060" s="705">
        <f t="shared" si="529"/>
        <v>1044</v>
      </c>
      <c r="CP1060" s="756">
        <v>0</v>
      </c>
      <c r="CQ1060" s="756">
        <v>0</v>
      </c>
      <c r="CR1060" s="756">
        <v>0</v>
      </c>
      <c r="CS1060" s="756">
        <v>0</v>
      </c>
      <c r="CT1060" s="756">
        <v>0</v>
      </c>
      <c r="CU1060" s="756">
        <v>0</v>
      </c>
      <c r="CV1060" s="756">
        <v>0</v>
      </c>
      <c r="CW1060" s="646">
        <f t="shared" si="553"/>
        <v>0</v>
      </c>
      <c r="CX1060" s="685"/>
      <c r="CY1060" s="705">
        <f t="shared" si="530"/>
        <v>1044</v>
      </c>
      <c r="CZ1060" s="756">
        <v>0</v>
      </c>
      <c r="DA1060" s="756">
        <v>0</v>
      </c>
      <c r="DB1060" s="756">
        <v>0</v>
      </c>
      <c r="DC1060" s="756">
        <v>0</v>
      </c>
      <c r="DD1060" s="756">
        <v>0</v>
      </c>
      <c r="DE1060" s="767">
        <f t="shared" si="541"/>
        <v>0</v>
      </c>
      <c r="DF1060" s="756">
        <v>0</v>
      </c>
      <c r="DG1060" s="756">
        <v>0</v>
      </c>
      <c r="DH1060" s="756">
        <v>0</v>
      </c>
      <c r="DI1060" s="756">
        <v>0</v>
      </c>
      <c r="DJ1060" s="767">
        <f t="shared" si="542"/>
        <v>0</v>
      </c>
      <c r="DK1060" s="715">
        <f t="shared" si="543"/>
        <v>0</v>
      </c>
      <c r="DL1060" s="685"/>
      <c r="DM1060" s="705">
        <f t="shared" si="531"/>
        <v>1044</v>
      </c>
      <c r="DN1060" s="715">
        <f t="shared" si="544"/>
        <v>0</v>
      </c>
    </row>
    <row r="1061" spans="2:118" x14ac:dyDescent="0.25">
      <c r="B1061" s="705">
        <v>1045</v>
      </c>
      <c r="C1061" s="765">
        <f>(1+_xlfn.XLOOKUP(INT((B1061-1)/12)+1,'ZC Curve'!$B$8:$B$107,'ZC Curve'!R$8:R$107,,0))^(1/12)-1</f>
        <v>0</v>
      </c>
      <c r="D1061" s="766">
        <f t="shared" si="545"/>
        <v>1</v>
      </c>
      <c r="E1061" s="685"/>
      <c r="F1061" s="705">
        <v>1045</v>
      </c>
      <c r="G1061" s="756">
        <v>0</v>
      </c>
      <c r="H1061" s="756">
        <v>0</v>
      </c>
      <c r="I1061" s="756">
        <v>0</v>
      </c>
      <c r="J1061" s="756">
        <v>0</v>
      </c>
      <c r="K1061" s="756">
        <v>0</v>
      </c>
      <c r="L1061" s="756">
        <v>0</v>
      </c>
      <c r="M1061" s="756">
        <v>0</v>
      </c>
      <c r="N1061" s="646">
        <f t="shared" si="546"/>
        <v>0</v>
      </c>
      <c r="O1061" s="594"/>
      <c r="P1061" s="705">
        <f t="shared" si="532"/>
        <v>1045</v>
      </c>
      <c r="Q1061" s="756">
        <v>0</v>
      </c>
      <c r="R1061" s="756">
        <v>0</v>
      </c>
      <c r="S1061" s="756">
        <v>0</v>
      </c>
      <c r="T1061" s="756">
        <v>0</v>
      </c>
      <c r="U1061" s="756">
        <v>0</v>
      </c>
      <c r="V1061" s="756">
        <v>0</v>
      </c>
      <c r="W1061" s="756">
        <v>0</v>
      </c>
      <c r="X1061" s="646">
        <f t="shared" si="547"/>
        <v>0</v>
      </c>
      <c r="Y1061" s="594"/>
      <c r="Z1061" s="705">
        <f t="shared" si="533"/>
        <v>1045</v>
      </c>
      <c r="AA1061" s="756">
        <f t="shared" si="525"/>
        <v>0</v>
      </c>
      <c r="AB1061" s="756">
        <f t="shared" si="525"/>
        <v>0</v>
      </c>
      <c r="AC1061" s="756">
        <f t="shared" si="525"/>
        <v>0</v>
      </c>
      <c r="AD1061" s="756">
        <f t="shared" si="523"/>
        <v>0</v>
      </c>
      <c r="AE1061" s="756">
        <f t="shared" si="523"/>
        <v>0</v>
      </c>
      <c r="AF1061" s="756">
        <f t="shared" si="523"/>
        <v>0</v>
      </c>
      <c r="AG1061" s="756">
        <f t="shared" si="523"/>
        <v>0</v>
      </c>
      <c r="AH1061" s="646">
        <f t="shared" si="548"/>
        <v>0</v>
      </c>
      <c r="AI1061" s="594"/>
      <c r="AJ1061" s="705">
        <f t="shared" si="534"/>
        <v>1045</v>
      </c>
      <c r="AK1061" s="756">
        <v>0</v>
      </c>
      <c r="AL1061" s="756">
        <v>0</v>
      </c>
      <c r="AM1061" s="756">
        <v>0</v>
      </c>
      <c r="AN1061" s="756">
        <v>0</v>
      </c>
      <c r="AO1061" s="756">
        <v>0</v>
      </c>
      <c r="AP1061" s="756">
        <v>0</v>
      </c>
      <c r="AQ1061" s="756">
        <v>0</v>
      </c>
      <c r="AR1061" s="646">
        <f t="shared" si="549"/>
        <v>0</v>
      </c>
      <c r="AS1061" s="594"/>
      <c r="AT1061" s="705">
        <f t="shared" si="535"/>
        <v>1045</v>
      </c>
      <c r="AU1061" s="756">
        <v>0</v>
      </c>
      <c r="AV1061" s="756">
        <v>0</v>
      </c>
      <c r="AW1061" s="756">
        <v>0</v>
      </c>
      <c r="AX1061" s="756">
        <v>0</v>
      </c>
      <c r="AY1061" s="756">
        <v>0</v>
      </c>
      <c r="AZ1061" s="767">
        <f t="shared" ref="AZ1061:AZ1124" si="554">SUM(AU1061:AY1061)</f>
        <v>0</v>
      </c>
      <c r="BA1061" s="756">
        <v>0</v>
      </c>
      <c r="BB1061" s="756">
        <v>0</v>
      </c>
      <c r="BC1061" s="756">
        <v>0</v>
      </c>
      <c r="BD1061" s="756">
        <v>0</v>
      </c>
      <c r="BE1061" s="767">
        <f t="shared" si="536"/>
        <v>0</v>
      </c>
      <c r="BF1061" s="646">
        <f t="shared" si="537"/>
        <v>0</v>
      </c>
      <c r="BG1061" s="594"/>
      <c r="BH1061" s="705">
        <f t="shared" si="527"/>
        <v>1045</v>
      </c>
      <c r="BI1061" s="646">
        <f t="shared" si="538"/>
        <v>0</v>
      </c>
      <c r="BJ1061" s="594"/>
      <c r="BK1061" s="705">
        <f t="shared" si="539"/>
        <v>1045</v>
      </c>
      <c r="BL1061" s="756">
        <v>0</v>
      </c>
      <c r="BM1061" s="756">
        <v>0</v>
      </c>
      <c r="BN1061" s="756">
        <v>0</v>
      </c>
      <c r="BO1061" s="756">
        <v>0</v>
      </c>
      <c r="BP1061" s="756">
        <v>0</v>
      </c>
      <c r="BQ1061" s="756">
        <v>0</v>
      </c>
      <c r="BR1061" s="756">
        <v>0</v>
      </c>
      <c r="BS1061" s="646">
        <f t="shared" si="550"/>
        <v>0</v>
      </c>
      <c r="BT1061" s="594"/>
      <c r="BU1061" s="705">
        <f t="shared" si="540"/>
        <v>1045</v>
      </c>
      <c r="BV1061" s="756">
        <v>0</v>
      </c>
      <c r="BW1061" s="756">
        <v>0</v>
      </c>
      <c r="BX1061" s="756">
        <v>0</v>
      </c>
      <c r="BY1061" s="756">
        <v>0</v>
      </c>
      <c r="BZ1061" s="756">
        <v>0</v>
      </c>
      <c r="CA1061" s="756">
        <v>0</v>
      </c>
      <c r="CB1061" s="756">
        <v>0</v>
      </c>
      <c r="CC1061" s="646">
        <f t="shared" si="551"/>
        <v>0</v>
      </c>
      <c r="CD1061" s="594"/>
      <c r="CE1061" s="705">
        <f t="shared" si="528"/>
        <v>1045</v>
      </c>
      <c r="CF1061" s="756">
        <f t="shared" si="526"/>
        <v>0</v>
      </c>
      <c r="CG1061" s="756">
        <f t="shared" si="526"/>
        <v>0</v>
      </c>
      <c r="CH1061" s="756">
        <f t="shared" si="526"/>
        <v>0</v>
      </c>
      <c r="CI1061" s="756">
        <f t="shared" si="524"/>
        <v>0</v>
      </c>
      <c r="CJ1061" s="756">
        <f t="shared" si="524"/>
        <v>0</v>
      </c>
      <c r="CK1061" s="756">
        <f t="shared" si="524"/>
        <v>0</v>
      </c>
      <c r="CL1061" s="756">
        <f t="shared" si="524"/>
        <v>0</v>
      </c>
      <c r="CM1061" s="646">
        <f t="shared" si="552"/>
        <v>0</v>
      </c>
      <c r="CN1061" s="594"/>
      <c r="CO1061" s="705">
        <f t="shared" si="529"/>
        <v>1045</v>
      </c>
      <c r="CP1061" s="756">
        <v>0</v>
      </c>
      <c r="CQ1061" s="756">
        <v>0</v>
      </c>
      <c r="CR1061" s="756">
        <v>0</v>
      </c>
      <c r="CS1061" s="756">
        <v>0</v>
      </c>
      <c r="CT1061" s="756">
        <v>0</v>
      </c>
      <c r="CU1061" s="756">
        <v>0</v>
      </c>
      <c r="CV1061" s="756">
        <v>0</v>
      </c>
      <c r="CW1061" s="646">
        <f t="shared" si="553"/>
        <v>0</v>
      </c>
      <c r="CX1061" s="685"/>
      <c r="CY1061" s="705">
        <f t="shared" si="530"/>
        <v>1045</v>
      </c>
      <c r="CZ1061" s="756">
        <v>0</v>
      </c>
      <c r="DA1061" s="756">
        <v>0</v>
      </c>
      <c r="DB1061" s="756">
        <v>0</v>
      </c>
      <c r="DC1061" s="756">
        <v>0</v>
      </c>
      <c r="DD1061" s="756">
        <v>0</v>
      </c>
      <c r="DE1061" s="767">
        <f t="shared" si="541"/>
        <v>0</v>
      </c>
      <c r="DF1061" s="756">
        <v>0</v>
      </c>
      <c r="DG1061" s="756">
        <v>0</v>
      </c>
      <c r="DH1061" s="756">
        <v>0</v>
      </c>
      <c r="DI1061" s="756">
        <v>0</v>
      </c>
      <c r="DJ1061" s="767">
        <f t="shared" si="542"/>
        <v>0</v>
      </c>
      <c r="DK1061" s="715">
        <f t="shared" si="543"/>
        <v>0</v>
      </c>
      <c r="DL1061" s="685"/>
      <c r="DM1061" s="705">
        <f t="shared" si="531"/>
        <v>1045</v>
      </c>
      <c r="DN1061" s="715">
        <f t="shared" si="544"/>
        <v>0</v>
      </c>
    </row>
    <row r="1062" spans="2:118" x14ac:dyDescent="0.25">
      <c r="B1062" s="705">
        <v>1046</v>
      </c>
      <c r="C1062" s="765">
        <f>(1+_xlfn.XLOOKUP(INT((B1062-1)/12)+1,'ZC Curve'!$B$8:$B$107,'ZC Curve'!R$8:R$107,,0))^(1/12)-1</f>
        <v>0</v>
      </c>
      <c r="D1062" s="766">
        <f t="shared" si="545"/>
        <v>1</v>
      </c>
      <c r="E1062" s="685"/>
      <c r="F1062" s="705">
        <v>1046</v>
      </c>
      <c r="G1062" s="756">
        <v>0</v>
      </c>
      <c r="H1062" s="756">
        <v>0</v>
      </c>
      <c r="I1062" s="756">
        <v>0</v>
      </c>
      <c r="J1062" s="756">
        <v>0</v>
      </c>
      <c r="K1062" s="756">
        <v>0</v>
      </c>
      <c r="L1062" s="756">
        <v>0</v>
      </c>
      <c r="M1062" s="756">
        <v>0</v>
      </c>
      <c r="N1062" s="646">
        <f t="shared" si="546"/>
        <v>0</v>
      </c>
      <c r="O1062" s="594"/>
      <c r="P1062" s="705">
        <f t="shared" si="532"/>
        <v>1046</v>
      </c>
      <c r="Q1062" s="756">
        <v>0</v>
      </c>
      <c r="R1062" s="756">
        <v>0</v>
      </c>
      <c r="S1062" s="756">
        <v>0</v>
      </c>
      <c r="T1062" s="756">
        <v>0</v>
      </c>
      <c r="U1062" s="756">
        <v>0</v>
      </c>
      <c r="V1062" s="756">
        <v>0</v>
      </c>
      <c r="W1062" s="756">
        <v>0</v>
      </c>
      <c r="X1062" s="646">
        <f t="shared" si="547"/>
        <v>0</v>
      </c>
      <c r="Y1062" s="594"/>
      <c r="Z1062" s="705">
        <f t="shared" si="533"/>
        <v>1046</v>
      </c>
      <c r="AA1062" s="756">
        <f t="shared" si="525"/>
        <v>0</v>
      </c>
      <c r="AB1062" s="756">
        <f t="shared" si="525"/>
        <v>0</v>
      </c>
      <c r="AC1062" s="756">
        <f t="shared" si="525"/>
        <v>0</v>
      </c>
      <c r="AD1062" s="756">
        <f t="shared" si="523"/>
        <v>0</v>
      </c>
      <c r="AE1062" s="756">
        <f t="shared" si="523"/>
        <v>0</v>
      </c>
      <c r="AF1062" s="756">
        <f t="shared" si="523"/>
        <v>0</v>
      </c>
      <c r="AG1062" s="756">
        <f t="shared" si="523"/>
        <v>0</v>
      </c>
      <c r="AH1062" s="646">
        <f t="shared" si="548"/>
        <v>0</v>
      </c>
      <c r="AI1062" s="594"/>
      <c r="AJ1062" s="705">
        <f t="shared" si="534"/>
        <v>1046</v>
      </c>
      <c r="AK1062" s="756">
        <v>0</v>
      </c>
      <c r="AL1062" s="756">
        <v>0</v>
      </c>
      <c r="AM1062" s="756">
        <v>0</v>
      </c>
      <c r="AN1062" s="756">
        <v>0</v>
      </c>
      <c r="AO1062" s="756">
        <v>0</v>
      </c>
      <c r="AP1062" s="756">
        <v>0</v>
      </c>
      <c r="AQ1062" s="756">
        <v>0</v>
      </c>
      <c r="AR1062" s="646">
        <f t="shared" si="549"/>
        <v>0</v>
      </c>
      <c r="AS1062" s="594"/>
      <c r="AT1062" s="705">
        <f t="shared" si="535"/>
        <v>1046</v>
      </c>
      <c r="AU1062" s="756">
        <v>0</v>
      </c>
      <c r="AV1062" s="756">
        <v>0</v>
      </c>
      <c r="AW1062" s="756">
        <v>0</v>
      </c>
      <c r="AX1062" s="756">
        <v>0</v>
      </c>
      <c r="AY1062" s="756">
        <v>0</v>
      </c>
      <c r="AZ1062" s="767">
        <f t="shared" si="554"/>
        <v>0</v>
      </c>
      <c r="BA1062" s="756">
        <v>0</v>
      </c>
      <c r="BB1062" s="756">
        <v>0</v>
      </c>
      <c r="BC1062" s="756">
        <v>0</v>
      </c>
      <c r="BD1062" s="756">
        <v>0</v>
      </c>
      <c r="BE1062" s="767">
        <f t="shared" si="536"/>
        <v>0</v>
      </c>
      <c r="BF1062" s="646">
        <f t="shared" si="537"/>
        <v>0</v>
      </c>
      <c r="BG1062" s="594"/>
      <c r="BH1062" s="705">
        <f t="shared" si="527"/>
        <v>1046</v>
      </c>
      <c r="BI1062" s="646">
        <f t="shared" si="538"/>
        <v>0</v>
      </c>
      <c r="BJ1062" s="594"/>
      <c r="BK1062" s="705">
        <f t="shared" si="539"/>
        <v>1046</v>
      </c>
      <c r="BL1062" s="756">
        <v>0</v>
      </c>
      <c r="BM1062" s="756">
        <v>0</v>
      </c>
      <c r="BN1062" s="756">
        <v>0</v>
      </c>
      <c r="BO1062" s="756">
        <v>0</v>
      </c>
      <c r="BP1062" s="756">
        <v>0</v>
      </c>
      <c r="BQ1062" s="756">
        <v>0</v>
      </c>
      <c r="BR1062" s="756">
        <v>0</v>
      </c>
      <c r="BS1062" s="646">
        <f t="shared" si="550"/>
        <v>0</v>
      </c>
      <c r="BT1062" s="594"/>
      <c r="BU1062" s="705">
        <f t="shared" si="540"/>
        <v>1046</v>
      </c>
      <c r="BV1062" s="756">
        <v>0</v>
      </c>
      <c r="BW1062" s="756">
        <v>0</v>
      </c>
      <c r="BX1062" s="756">
        <v>0</v>
      </c>
      <c r="BY1062" s="756">
        <v>0</v>
      </c>
      <c r="BZ1062" s="756">
        <v>0</v>
      </c>
      <c r="CA1062" s="756">
        <v>0</v>
      </c>
      <c r="CB1062" s="756">
        <v>0</v>
      </c>
      <c r="CC1062" s="646">
        <f t="shared" si="551"/>
        <v>0</v>
      </c>
      <c r="CD1062" s="594"/>
      <c r="CE1062" s="705">
        <f t="shared" si="528"/>
        <v>1046</v>
      </c>
      <c r="CF1062" s="756">
        <f t="shared" si="526"/>
        <v>0</v>
      </c>
      <c r="CG1062" s="756">
        <f t="shared" si="526"/>
        <v>0</v>
      </c>
      <c r="CH1062" s="756">
        <f t="shared" si="526"/>
        <v>0</v>
      </c>
      <c r="CI1062" s="756">
        <f t="shared" si="524"/>
        <v>0</v>
      </c>
      <c r="CJ1062" s="756">
        <f t="shared" si="524"/>
        <v>0</v>
      </c>
      <c r="CK1062" s="756">
        <f t="shared" si="524"/>
        <v>0</v>
      </c>
      <c r="CL1062" s="756">
        <f t="shared" si="524"/>
        <v>0</v>
      </c>
      <c r="CM1062" s="646">
        <f t="shared" si="552"/>
        <v>0</v>
      </c>
      <c r="CN1062" s="594"/>
      <c r="CO1062" s="705">
        <f t="shared" si="529"/>
        <v>1046</v>
      </c>
      <c r="CP1062" s="756">
        <v>0</v>
      </c>
      <c r="CQ1062" s="756">
        <v>0</v>
      </c>
      <c r="CR1062" s="756">
        <v>0</v>
      </c>
      <c r="CS1062" s="756">
        <v>0</v>
      </c>
      <c r="CT1062" s="756">
        <v>0</v>
      </c>
      <c r="CU1062" s="756">
        <v>0</v>
      </c>
      <c r="CV1062" s="756">
        <v>0</v>
      </c>
      <c r="CW1062" s="646">
        <f t="shared" si="553"/>
        <v>0</v>
      </c>
      <c r="CX1062" s="685"/>
      <c r="CY1062" s="705">
        <f t="shared" si="530"/>
        <v>1046</v>
      </c>
      <c r="CZ1062" s="756">
        <v>0</v>
      </c>
      <c r="DA1062" s="756">
        <v>0</v>
      </c>
      <c r="DB1062" s="756">
        <v>0</v>
      </c>
      <c r="DC1062" s="756">
        <v>0</v>
      </c>
      <c r="DD1062" s="756">
        <v>0</v>
      </c>
      <c r="DE1062" s="767">
        <f t="shared" si="541"/>
        <v>0</v>
      </c>
      <c r="DF1062" s="756">
        <v>0</v>
      </c>
      <c r="DG1062" s="756">
        <v>0</v>
      </c>
      <c r="DH1062" s="756">
        <v>0</v>
      </c>
      <c r="DI1062" s="756">
        <v>0</v>
      </c>
      <c r="DJ1062" s="767">
        <f t="shared" si="542"/>
        <v>0</v>
      </c>
      <c r="DK1062" s="715">
        <f t="shared" si="543"/>
        <v>0</v>
      </c>
      <c r="DL1062" s="685"/>
      <c r="DM1062" s="705">
        <f t="shared" si="531"/>
        <v>1046</v>
      </c>
      <c r="DN1062" s="715">
        <f t="shared" si="544"/>
        <v>0</v>
      </c>
    </row>
    <row r="1063" spans="2:118" x14ac:dyDescent="0.25">
      <c r="B1063" s="705">
        <v>1047</v>
      </c>
      <c r="C1063" s="765">
        <f>(1+_xlfn.XLOOKUP(INT((B1063-1)/12)+1,'ZC Curve'!$B$8:$B$107,'ZC Curve'!R$8:R$107,,0))^(1/12)-1</f>
        <v>0</v>
      </c>
      <c r="D1063" s="766">
        <f t="shared" si="545"/>
        <v>1</v>
      </c>
      <c r="E1063" s="685"/>
      <c r="F1063" s="705">
        <v>1047</v>
      </c>
      <c r="G1063" s="756">
        <v>0</v>
      </c>
      <c r="H1063" s="756">
        <v>0</v>
      </c>
      <c r="I1063" s="756">
        <v>0</v>
      </c>
      <c r="J1063" s="756">
        <v>0</v>
      </c>
      <c r="K1063" s="756">
        <v>0</v>
      </c>
      <c r="L1063" s="756">
        <v>0</v>
      </c>
      <c r="M1063" s="756">
        <v>0</v>
      </c>
      <c r="N1063" s="646">
        <f t="shared" si="546"/>
        <v>0</v>
      </c>
      <c r="O1063" s="594"/>
      <c r="P1063" s="705">
        <f t="shared" si="532"/>
        <v>1047</v>
      </c>
      <c r="Q1063" s="756">
        <v>0</v>
      </c>
      <c r="R1063" s="756">
        <v>0</v>
      </c>
      <c r="S1063" s="756">
        <v>0</v>
      </c>
      <c r="T1063" s="756">
        <v>0</v>
      </c>
      <c r="U1063" s="756">
        <v>0</v>
      </c>
      <c r="V1063" s="756">
        <v>0</v>
      </c>
      <c r="W1063" s="756">
        <v>0</v>
      </c>
      <c r="X1063" s="646">
        <f t="shared" si="547"/>
        <v>0</v>
      </c>
      <c r="Y1063" s="594"/>
      <c r="Z1063" s="705">
        <f t="shared" si="533"/>
        <v>1047</v>
      </c>
      <c r="AA1063" s="756">
        <f t="shared" si="525"/>
        <v>0</v>
      </c>
      <c r="AB1063" s="756">
        <f t="shared" si="525"/>
        <v>0</v>
      </c>
      <c r="AC1063" s="756">
        <f t="shared" si="525"/>
        <v>0</v>
      </c>
      <c r="AD1063" s="756">
        <f t="shared" si="523"/>
        <v>0</v>
      </c>
      <c r="AE1063" s="756">
        <f t="shared" si="523"/>
        <v>0</v>
      </c>
      <c r="AF1063" s="756">
        <f t="shared" si="523"/>
        <v>0</v>
      </c>
      <c r="AG1063" s="756">
        <f t="shared" si="523"/>
        <v>0</v>
      </c>
      <c r="AH1063" s="646">
        <f t="shared" si="548"/>
        <v>0</v>
      </c>
      <c r="AI1063" s="594"/>
      <c r="AJ1063" s="705">
        <f t="shared" si="534"/>
        <v>1047</v>
      </c>
      <c r="AK1063" s="756">
        <v>0</v>
      </c>
      <c r="AL1063" s="756">
        <v>0</v>
      </c>
      <c r="AM1063" s="756">
        <v>0</v>
      </c>
      <c r="AN1063" s="756">
        <v>0</v>
      </c>
      <c r="AO1063" s="756">
        <v>0</v>
      </c>
      <c r="AP1063" s="756">
        <v>0</v>
      </c>
      <c r="AQ1063" s="756">
        <v>0</v>
      </c>
      <c r="AR1063" s="646">
        <f t="shared" si="549"/>
        <v>0</v>
      </c>
      <c r="AS1063" s="594"/>
      <c r="AT1063" s="705">
        <f t="shared" si="535"/>
        <v>1047</v>
      </c>
      <c r="AU1063" s="756">
        <v>0</v>
      </c>
      <c r="AV1063" s="756">
        <v>0</v>
      </c>
      <c r="AW1063" s="756">
        <v>0</v>
      </c>
      <c r="AX1063" s="756">
        <v>0</v>
      </c>
      <c r="AY1063" s="756">
        <v>0</v>
      </c>
      <c r="AZ1063" s="767">
        <f t="shared" si="554"/>
        <v>0</v>
      </c>
      <c r="BA1063" s="756">
        <v>0</v>
      </c>
      <c r="BB1063" s="756">
        <v>0</v>
      </c>
      <c r="BC1063" s="756">
        <v>0</v>
      </c>
      <c r="BD1063" s="756">
        <v>0</v>
      </c>
      <c r="BE1063" s="767">
        <f t="shared" si="536"/>
        <v>0</v>
      </c>
      <c r="BF1063" s="646">
        <f t="shared" si="537"/>
        <v>0</v>
      </c>
      <c r="BG1063" s="594"/>
      <c r="BH1063" s="705">
        <f t="shared" si="527"/>
        <v>1047</v>
      </c>
      <c r="BI1063" s="646">
        <f t="shared" si="538"/>
        <v>0</v>
      </c>
      <c r="BJ1063" s="594"/>
      <c r="BK1063" s="705">
        <f t="shared" si="539"/>
        <v>1047</v>
      </c>
      <c r="BL1063" s="756">
        <v>0</v>
      </c>
      <c r="BM1063" s="756">
        <v>0</v>
      </c>
      <c r="BN1063" s="756">
        <v>0</v>
      </c>
      <c r="BO1063" s="756">
        <v>0</v>
      </c>
      <c r="BP1063" s="756">
        <v>0</v>
      </c>
      <c r="BQ1063" s="756">
        <v>0</v>
      </c>
      <c r="BR1063" s="756">
        <v>0</v>
      </c>
      <c r="BS1063" s="646">
        <f t="shared" si="550"/>
        <v>0</v>
      </c>
      <c r="BT1063" s="594"/>
      <c r="BU1063" s="705">
        <f t="shared" si="540"/>
        <v>1047</v>
      </c>
      <c r="BV1063" s="756">
        <v>0</v>
      </c>
      <c r="BW1063" s="756">
        <v>0</v>
      </c>
      <c r="BX1063" s="756">
        <v>0</v>
      </c>
      <c r="BY1063" s="756">
        <v>0</v>
      </c>
      <c r="BZ1063" s="756">
        <v>0</v>
      </c>
      <c r="CA1063" s="756">
        <v>0</v>
      </c>
      <c r="CB1063" s="756">
        <v>0</v>
      </c>
      <c r="CC1063" s="646">
        <f t="shared" si="551"/>
        <v>0</v>
      </c>
      <c r="CD1063" s="594"/>
      <c r="CE1063" s="705">
        <f t="shared" si="528"/>
        <v>1047</v>
      </c>
      <c r="CF1063" s="756">
        <f t="shared" si="526"/>
        <v>0</v>
      </c>
      <c r="CG1063" s="756">
        <f t="shared" si="526"/>
        <v>0</v>
      </c>
      <c r="CH1063" s="756">
        <f t="shared" si="526"/>
        <v>0</v>
      </c>
      <c r="CI1063" s="756">
        <f t="shared" si="524"/>
        <v>0</v>
      </c>
      <c r="CJ1063" s="756">
        <f t="shared" si="524"/>
        <v>0</v>
      </c>
      <c r="CK1063" s="756">
        <f t="shared" si="524"/>
        <v>0</v>
      </c>
      <c r="CL1063" s="756">
        <f t="shared" si="524"/>
        <v>0</v>
      </c>
      <c r="CM1063" s="646">
        <f t="shared" si="552"/>
        <v>0</v>
      </c>
      <c r="CN1063" s="594"/>
      <c r="CO1063" s="705">
        <f t="shared" si="529"/>
        <v>1047</v>
      </c>
      <c r="CP1063" s="756">
        <v>0</v>
      </c>
      <c r="CQ1063" s="756">
        <v>0</v>
      </c>
      <c r="CR1063" s="756">
        <v>0</v>
      </c>
      <c r="CS1063" s="756">
        <v>0</v>
      </c>
      <c r="CT1063" s="756">
        <v>0</v>
      </c>
      <c r="CU1063" s="756">
        <v>0</v>
      </c>
      <c r="CV1063" s="756">
        <v>0</v>
      </c>
      <c r="CW1063" s="646">
        <f t="shared" si="553"/>
        <v>0</v>
      </c>
      <c r="CX1063" s="685"/>
      <c r="CY1063" s="705">
        <f t="shared" si="530"/>
        <v>1047</v>
      </c>
      <c r="CZ1063" s="756">
        <v>0</v>
      </c>
      <c r="DA1063" s="756">
        <v>0</v>
      </c>
      <c r="DB1063" s="756">
        <v>0</v>
      </c>
      <c r="DC1063" s="756">
        <v>0</v>
      </c>
      <c r="DD1063" s="756">
        <v>0</v>
      </c>
      <c r="DE1063" s="767">
        <f t="shared" si="541"/>
        <v>0</v>
      </c>
      <c r="DF1063" s="756">
        <v>0</v>
      </c>
      <c r="DG1063" s="756">
        <v>0</v>
      </c>
      <c r="DH1063" s="756">
        <v>0</v>
      </c>
      <c r="DI1063" s="756">
        <v>0</v>
      </c>
      <c r="DJ1063" s="767">
        <f t="shared" si="542"/>
        <v>0</v>
      </c>
      <c r="DK1063" s="715">
        <f t="shared" si="543"/>
        <v>0</v>
      </c>
      <c r="DL1063" s="685"/>
      <c r="DM1063" s="705">
        <f t="shared" si="531"/>
        <v>1047</v>
      </c>
      <c r="DN1063" s="715">
        <f t="shared" si="544"/>
        <v>0</v>
      </c>
    </row>
    <row r="1064" spans="2:118" x14ac:dyDescent="0.25">
      <c r="B1064" s="705">
        <v>1048</v>
      </c>
      <c r="C1064" s="765">
        <f>(1+_xlfn.XLOOKUP(INT((B1064-1)/12)+1,'ZC Curve'!$B$8:$B$107,'ZC Curve'!R$8:R$107,,0))^(1/12)-1</f>
        <v>0</v>
      </c>
      <c r="D1064" s="766">
        <f t="shared" si="545"/>
        <v>1</v>
      </c>
      <c r="E1064" s="685"/>
      <c r="F1064" s="705">
        <v>1048</v>
      </c>
      <c r="G1064" s="756">
        <v>0</v>
      </c>
      <c r="H1064" s="756">
        <v>0</v>
      </c>
      <c r="I1064" s="756">
        <v>0</v>
      </c>
      <c r="J1064" s="756">
        <v>0</v>
      </c>
      <c r="K1064" s="756">
        <v>0</v>
      </c>
      <c r="L1064" s="756">
        <v>0</v>
      </c>
      <c r="M1064" s="756">
        <v>0</v>
      </c>
      <c r="N1064" s="646">
        <f t="shared" si="546"/>
        <v>0</v>
      </c>
      <c r="O1064" s="594"/>
      <c r="P1064" s="705">
        <f t="shared" si="532"/>
        <v>1048</v>
      </c>
      <c r="Q1064" s="756">
        <v>0</v>
      </c>
      <c r="R1064" s="756">
        <v>0</v>
      </c>
      <c r="S1064" s="756">
        <v>0</v>
      </c>
      <c r="T1064" s="756">
        <v>0</v>
      </c>
      <c r="U1064" s="756">
        <v>0</v>
      </c>
      <c r="V1064" s="756">
        <v>0</v>
      </c>
      <c r="W1064" s="756">
        <v>0</v>
      </c>
      <c r="X1064" s="646">
        <f t="shared" si="547"/>
        <v>0</v>
      </c>
      <c r="Y1064" s="594"/>
      <c r="Z1064" s="705">
        <f t="shared" si="533"/>
        <v>1048</v>
      </c>
      <c r="AA1064" s="756">
        <f t="shared" si="525"/>
        <v>0</v>
      </c>
      <c r="AB1064" s="756">
        <f t="shared" si="525"/>
        <v>0</v>
      </c>
      <c r="AC1064" s="756">
        <f t="shared" si="525"/>
        <v>0</v>
      </c>
      <c r="AD1064" s="756">
        <f t="shared" si="523"/>
        <v>0</v>
      </c>
      <c r="AE1064" s="756">
        <f t="shared" si="523"/>
        <v>0</v>
      </c>
      <c r="AF1064" s="756">
        <f t="shared" si="523"/>
        <v>0</v>
      </c>
      <c r="AG1064" s="756">
        <f t="shared" si="523"/>
        <v>0</v>
      </c>
      <c r="AH1064" s="646">
        <f t="shared" si="548"/>
        <v>0</v>
      </c>
      <c r="AI1064" s="594"/>
      <c r="AJ1064" s="705">
        <f t="shared" si="534"/>
        <v>1048</v>
      </c>
      <c r="AK1064" s="756">
        <v>0</v>
      </c>
      <c r="AL1064" s="756">
        <v>0</v>
      </c>
      <c r="AM1064" s="756">
        <v>0</v>
      </c>
      <c r="AN1064" s="756">
        <v>0</v>
      </c>
      <c r="AO1064" s="756">
        <v>0</v>
      </c>
      <c r="AP1064" s="756">
        <v>0</v>
      </c>
      <c r="AQ1064" s="756">
        <v>0</v>
      </c>
      <c r="AR1064" s="646">
        <f t="shared" si="549"/>
        <v>0</v>
      </c>
      <c r="AS1064" s="594"/>
      <c r="AT1064" s="705">
        <f t="shared" si="535"/>
        <v>1048</v>
      </c>
      <c r="AU1064" s="756">
        <v>0</v>
      </c>
      <c r="AV1064" s="756">
        <v>0</v>
      </c>
      <c r="AW1064" s="756">
        <v>0</v>
      </c>
      <c r="AX1064" s="756">
        <v>0</v>
      </c>
      <c r="AY1064" s="756">
        <v>0</v>
      </c>
      <c r="AZ1064" s="767">
        <f t="shared" si="554"/>
        <v>0</v>
      </c>
      <c r="BA1064" s="756">
        <v>0</v>
      </c>
      <c r="BB1064" s="756">
        <v>0</v>
      </c>
      <c r="BC1064" s="756">
        <v>0</v>
      </c>
      <c r="BD1064" s="756">
        <v>0</v>
      </c>
      <c r="BE1064" s="767">
        <f t="shared" si="536"/>
        <v>0</v>
      </c>
      <c r="BF1064" s="646">
        <f t="shared" si="537"/>
        <v>0</v>
      </c>
      <c r="BG1064" s="594"/>
      <c r="BH1064" s="705">
        <f t="shared" si="527"/>
        <v>1048</v>
      </c>
      <c r="BI1064" s="646">
        <f t="shared" si="538"/>
        <v>0</v>
      </c>
      <c r="BJ1064" s="594"/>
      <c r="BK1064" s="705">
        <f t="shared" si="539"/>
        <v>1048</v>
      </c>
      <c r="BL1064" s="756">
        <v>0</v>
      </c>
      <c r="BM1064" s="756">
        <v>0</v>
      </c>
      <c r="BN1064" s="756">
        <v>0</v>
      </c>
      <c r="BO1064" s="756">
        <v>0</v>
      </c>
      <c r="BP1064" s="756">
        <v>0</v>
      </c>
      <c r="BQ1064" s="756">
        <v>0</v>
      </c>
      <c r="BR1064" s="756">
        <v>0</v>
      </c>
      <c r="BS1064" s="646">
        <f t="shared" si="550"/>
        <v>0</v>
      </c>
      <c r="BT1064" s="594"/>
      <c r="BU1064" s="705">
        <f t="shared" si="540"/>
        <v>1048</v>
      </c>
      <c r="BV1064" s="756">
        <v>0</v>
      </c>
      <c r="BW1064" s="756">
        <v>0</v>
      </c>
      <c r="BX1064" s="756">
        <v>0</v>
      </c>
      <c r="BY1064" s="756">
        <v>0</v>
      </c>
      <c r="BZ1064" s="756">
        <v>0</v>
      </c>
      <c r="CA1064" s="756">
        <v>0</v>
      </c>
      <c r="CB1064" s="756">
        <v>0</v>
      </c>
      <c r="CC1064" s="646">
        <f t="shared" si="551"/>
        <v>0</v>
      </c>
      <c r="CD1064" s="594"/>
      <c r="CE1064" s="705">
        <f t="shared" si="528"/>
        <v>1048</v>
      </c>
      <c r="CF1064" s="756">
        <f t="shared" si="526"/>
        <v>0</v>
      </c>
      <c r="CG1064" s="756">
        <f t="shared" si="526"/>
        <v>0</v>
      </c>
      <c r="CH1064" s="756">
        <f t="shared" si="526"/>
        <v>0</v>
      </c>
      <c r="CI1064" s="756">
        <f t="shared" si="524"/>
        <v>0</v>
      </c>
      <c r="CJ1064" s="756">
        <f t="shared" si="524"/>
        <v>0</v>
      </c>
      <c r="CK1064" s="756">
        <f t="shared" si="524"/>
        <v>0</v>
      </c>
      <c r="CL1064" s="756">
        <f t="shared" si="524"/>
        <v>0</v>
      </c>
      <c r="CM1064" s="646">
        <f t="shared" si="552"/>
        <v>0</v>
      </c>
      <c r="CN1064" s="594"/>
      <c r="CO1064" s="705">
        <f t="shared" si="529"/>
        <v>1048</v>
      </c>
      <c r="CP1064" s="756">
        <v>0</v>
      </c>
      <c r="CQ1064" s="756">
        <v>0</v>
      </c>
      <c r="CR1064" s="756">
        <v>0</v>
      </c>
      <c r="CS1064" s="756">
        <v>0</v>
      </c>
      <c r="CT1064" s="756">
        <v>0</v>
      </c>
      <c r="CU1064" s="756">
        <v>0</v>
      </c>
      <c r="CV1064" s="756">
        <v>0</v>
      </c>
      <c r="CW1064" s="646">
        <f t="shared" si="553"/>
        <v>0</v>
      </c>
      <c r="CX1064" s="685"/>
      <c r="CY1064" s="705">
        <f t="shared" si="530"/>
        <v>1048</v>
      </c>
      <c r="CZ1064" s="756">
        <v>0</v>
      </c>
      <c r="DA1064" s="756">
        <v>0</v>
      </c>
      <c r="DB1064" s="756">
        <v>0</v>
      </c>
      <c r="DC1064" s="756">
        <v>0</v>
      </c>
      <c r="DD1064" s="756">
        <v>0</v>
      </c>
      <c r="DE1064" s="767">
        <f t="shared" si="541"/>
        <v>0</v>
      </c>
      <c r="DF1064" s="756">
        <v>0</v>
      </c>
      <c r="DG1064" s="756">
        <v>0</v>
      </c>
      <c r="DH1064" s="756">
        <v>0</v>
      </c>
      <c r="DI1064" s="756">
        <v>0</v>
      </c>
      <c r="DJ1064" s="767">
        <f t="shared" si="542"/>
        <v>0</v>
      </c>
      <c r="DK1064" s="715">
        <f t="shared" si="543"/>
        <v>0</v>
      </c>
      <c r="DL1064" s="685"/>
      <c r="DM1064" s="705">
        <f t="shared" si="531"/>
        <v>1048</v>
      </c>
      <c r="DN1064" s="715">
        <f t="shared" si="544"/>
        <v>0</v>
      </c>
    </row>
    <row r="1065" spans="2:118" x14ac:dyDescent="0.25">
      <c r="B1065" s="705">
        <v>1049</v>
      </c>
      <c r="C1065" s="765">
        <f>(1+_xlfn.XLOOKUP(INT((B1065-1)/12)+1,'ZC Curve'!$B$8:$B$107,'ZC Curve'!R$8:R$107,,0))^(1/12)-1</f>
        <v>0</v>
      </c>
      <c r="D1065" s="766">
        <f t="shared" si="545"/>
        <v>1</v>
      </c>
      <c r="E1065" s="685"/>
      <c r="F1065" s="705">
        <v>1049</v>
      </c>
      <c r="G1065" s="756">
        <v>0</v>
      </c>
      <c r="H1065" s="756">
        <v>0</v>
      </c>
      <c r="I1065" s="756">
        <v>0</v>
      </c>
      <c r="J1065" s="756">
        <v>0</v>
      </c>
      <c r="K1065" s="756">
        <v>0</v>
      </c>
      <c r="L1065" s="756">
        <v>0</v>
      </c>
      <c r="M1065" s="756">
        <v>0</v>
      </c>
      <c r="N1065" s="646">
        <f t="shared" si="546"/>
        <v>0</v>
      </c>
      <c r="O1065" s="594"/>
      <c r="P1065" s="705">
        <f t="shared" si="532"/>
        <v>1049</v>
      </c>
      <c r="Q1065" s="756">
        <v>0</v>
      </c>
      <c r="R1065" s="756">
        <v>0</v>
      </c>
      <c r="S1065" s="756">
        <v>0</v>
      </c>
      <c r="T1065" s="756">
        <v>0</v>
      </c>
      <c r="U1065" s="756">
        <v>0</v>
      </c>
      <c r="V1065" s="756">
        <v>0</v>
      </c>
      <c r="W1065" s="756">
        <v>0</v>
      </c>
      <c r="X1065" s="646">
        <f t="shared" si="547"/>
        <v>0</v>
      </c>
      <c r="Y1065" s="594"/>
      <c r="Z1065" s="705">
        <f t="shared" si="533"/>
        <v>1049</v>
      </c>
      <c r="AA1065" s="756">
        <f t="shared" si="525"/>
        <v>0</v>
      </c>
      <c r="AB1065" s="756">
        <f t="shared" si="525"/>
        <v>0</v>
      </c>
      <c r="AC1065" s="756">
        <f t="shared" si="525"/>
        <v>0</v>
      </c>
      <c r="AD1065" s="756">
        <f t="shared" si="523"/>
        <v>0</v>
      </c>
      <c r="AE1065" s="756">
        <f t="shared" si="523"/>
        <v>0</v>
      </c>
      <c r="AF1065" s="756">
        <f t="shared" si="523"/>
        <v>0</v>
      </c>
      <c r="AG1065" s="756">
        <f t="shared" si="523"/>
        <v>0</v>
      </c>
      <c r="AH1065" s="646">
        <f t="shared" si="548"/>
        <v>0</v>
      </c>
      <c r="AI1065" s="594"/>
      <c r="AJ1065" s="705">
        <f t="shared" si="534"/>
        <v>1049</v>
      </c>
      <c r="AK1065" s="756">
        <v>0</v>
      </c>
      <c r="AL1065" s="756">
        <v>0</v>
      </c>
      <c r="AM1065" s="756">
        <v>0</v>
      </c>
      <c r="AN1065" s="756">
        <v>0</v>
      </c>
      <c r="AO1065" s="756">
        <v>0</v>
      </c>
      <c r="AP1065" s="756">
        <v>0</v>
      </c>
      <c r="AQ1065" s="756">
        <v>0</v>
      </c>
      <c r="AR1065" s="646">
        <f t="shared" si="549"/>
        <v>0</v>
      </c>
      <c r="AS1065" s="594"/>
      <c r="AT1065" s="705">
        <f t="shared" si="535"/>
        <v>1049</v>
      </c>
      <c r="AU1065" s="756">
        <v>0</v>
      </c>
      <c r="AV1065" s="756">
        <v>0</v>
      </c>
      <c r="AW1065" s="756">
        <v>0</v>
      </c>
      <c r="AX1065" s="756">
        <v>0</v>
      </c>
      <c r="AY1065" s="756">
        <v>0</v>
      </c>
      <c r="AZ1065" s="767">
        <f t="shared" si="554"/>
        <v>0</v>
      </c>
      <c r="BA1065" s="756">
        <v>0</v>
      </c>
      <c r="BB1065" s="756">
        <v>0</v>
      </c>
      <c r="BC1065" s="756">
        <v>0</v>
      </c>
      <c r="BD1065" s="756">
        <v>0</v>
      </c>
      <c r="BE1065" s="767">
        <f t="shared" si="536"/>
        <v>0</v>
      </c>
      <c r="BF1065" s="646">
        <f t="shared" si="537"/>
        <v>0</v>
      </c>
      <c r="BG1065" s="594"/>
      <c r="BH1065" s="705">
        <f t="shared" si="527"/>
        <v>1049</v>
      </c>
      <c r="BI1065" s="646">
        <f t="shared" si="538"/>
        <v>0</v>
      </c>
      <c r="BJ1065" s="594"/>
      <c r="BK1065" s="705">
        <f t="shared" si="539"/>
        <v>1049</v>
      </c>
      <c r="BL1065" s="756">
        <v>0</v>
      </c>
      <c r="BM1065" s="756">
        <v>0</v>
      </c>
      <c r="BN1065" s="756">
        <v>0</v>
      </c>
      <c r="BO1065" s="756">
        <v>0</v>
      </c>
      <c r="BP1065" s="756">
        <v>0</v>
      </c>
      <c r="BQ1065" s="756">
        <v>0</v>
      </c>
      <c r="BR1065" s="756">
        <v>0</v>
      </c>
      <c r="BS1065" s="646">
        <f t="shared" si="550"/>
        <v>0</v>
      </c>
      <c r="BT1065" s="594"/>
      <c r="BU1065" s="705">
        <f t="shared" si="540"/>
        <v>1049</v>
      </c>
      <c r="BV1065" s="756">
        <v>0</v>
      </c>
      <c r="BW1065" s="756">
        <v>0</v>
      </c>
      <c r="BX1065" s="756">
        <v>0</v>
      </c>
      <c r="BY1065" s="756">
        <v>0</v>
      </c>
      <c r="BZ1065" s="756">
        <v>0</v>
      </c>
      <c r="CA1065" s="756">
        <v>0</v>
      </c>
      <c r="CB1065" s="756">
        <v>0</v>
      </c>
      <c r="CC1065" s="646">
        <f t="shared" si="551"/>
        <v>0</v>
      </c>
      <c r="CD1065" s="594"/>
      <c r="CE1065" s="705">
        <f t="shared" si="528"/>
        <v>1049</v>
      </c>
      <c r="CF1065" s="756">
        <f t="shared" si="526"/>
        <v>0</v>
      </c>
      <c r="CG1065" s="756">
        <f t="shared" si="526"/>
        <v>0</v>
      </c>
      <c r="CH1065" s="756">
        <f t="shared" si="526"/>
        <v>0</v>
      </c>
      <c r="CI1065" s="756">
        <f t="shared" si="524"/>
        <v>0</v>
      </c>
      <c r="CJ1065" s="756">
        <f t="shared" si="524"/>
        <v>0</v>
      </c>
      <c r="CK1065" s="756">
        <f t="shared" si="524"/>
        <v>0</v>
      </c>
      <c r="CL1065" s="756">
        <f t="shared" si="524"/>
        <v>0</v>
      </c>
      <c r="CM1065" s="646">
        <f t="shared" si="552"/>
        <v>0</v>
      </c>
      <c r="CN1065" s="594"/>
      <c r="CO1065" s="705">
        <f t="shared" si="529"/>
        <v>1049</v>
      </c>
      <c r="CP1065" s="756">
        <v>0</v>
      </c>
      <c r="CQ1065" s="756">
        <v>0</v>
      </c>
      <c r="CR1065" s="756">
        <v>0</v>
      </c>
      <c r="CS1065" s="756">
        <v>0</v>
      </c>
      <c r="CT1065" s="756">
        <v>0</v>
      </c>
      <c r="CU1065" s="756">
        <v>0</v>
      </c>
      <c r="CV1065" s="756">
        <v>0</v>
      </c>
      <c r="CW1065" s="646">
        <f t="shared" si="553"/>
        <v>0</v>
      </c>
      <c r="CX1065" s="685"/>
      <c r="CY1065" s="705">
        <f t="shared" si="530"/>
        <v>1049</v>
      </c>
      <c r="CZ1065" s="756">
        <v>0</v>
      </c>
      <c r="DA1065" s="756">
        <v>0</v>
      </c>
      <c r="DB1065" s="756">
        <v>0</v>
      </c>
      <c r="DC1065" s="756">
        <v>0</v>
      </c>
      <c r="DD1065" s="756">
        <v>0</v>
      </c>
      <c r="DE1065" s="767">
        <f t="shared" si="541"/>
        <v>0</v>
      </c>
      <c r="DF1065" s="756">
        <v>0</v>
      </c>
      <c r="DG1065" s="756">
        <v>0</v>
      </c>
      <c r="DH1065" s="756">
        <v>0</v>
      </c>
      <c r="DI1065" s="756">
        <v>0</v>
      </c>
      <c r="DJ1065" s="767">
        <f t="shared" si="542"/>
        <v>0</v>
      </c>
      <c r="DK1065" s="715">
        <f t="shared" si="543"/>
        <v>0</v>
      </c>
      <c r="DL1065" s="685"/>
      <c r="DM1065" s="705">
        <f t="shared" si="531"/>
        <v>1049</v>
      </c>
      <c r="DN1065" s="715">
        <f t="shared" si="544"/>
        <v>0</v>
      </c>
    </row>
    <row r="1066" spans="2:118" x14ac:dyDescent="0.25">
      <c r="B1066" s="705">
        <v>1050</v>
      </c>
      <c r="C1066" s="765">
        <f>(1+_xlfn.XLOOKUP(INT((B1066-1)/12)+1,'ZC Curve'!$B$8:$B$107,'ZC Curve'!R$8:R$107,,0))^(1/12)-1</f>
        <v>0</v>
      </c>
      <c r="D1066" s="766">
        <f t="shared" si="545"/>
        <v>1</v>
      </c>
      <c r="E1066" s="685"/>
      <c r="F1066" s="705">
        <v>1050</v>
      </c>
      <c r="G1066" s="756">
        <v>0</v>
      </c>
      <c r="H1066" s="756">
        <v>0</v>
      </c>
      <c r="I1066" s="756">
        <v>0</v>
      </c>
      <c r="J1066" s="756">
        <v>0</v>
      </c>
      <c r="K1066" s="756">
        <v>0</v>
      </c>
      <c r="L1066" s="756">
        <v>0</v>
      </c>
      <c r="M1066" s="756">
        <v>0</v>
      </c>
      <c r="N1066" s="646">
        <f t="shared" si="546"/>
        <v>0</v>
      </c>
      <c r="O1066" s="594"/>
      <c r="P1066" s="705">
        <f t="shared" si="532"/>
        <v>1050</v>
      </c>
      <c r="Q1066" s="756">
        <v>0</v>
      </c>
      <c r="R1066" s="756">
        <v>0</v>
      </c>
      <c r="S1066" s="756">
        <v>0</v>
      </c>
      <c r="T1066" s="756">
        <v>0</v>
      </c>
      <c r="U1066" s="756">
        <v>0</v>
      </c>
      <c r="V1066" s="756">
        <v>0</v>
      </c>
      <c r="W1066" s="756">
        <v>0</v>
      </c>
      <c r="X1066" s="646">
        <f t="shared" si="547"/>
        <v>0</v>
      </c>
      <c r="Y1066" s="594"/>
      <c r="Z1066" s="705">
        <f t="shared" si="533"/>
        <v>1050</v>
      </c>
      <c r="AA1066" s="756">
        <f t="shared" si="525"/>
        <v>0</v>
      </c>
      <c r="AB1066" s="756">
        <f t="shared" si="525"/>
        <v>0</v>
      </c>
      <c r="AC1066" s="756">
        <f t="shared" si="525"/>
        <v>0</v>
      </c>
      <c r="AD1066" s="756">
        <f t="shared" si="523"/>
        <v>0</v>
      </c>
      <c r="AE1066" s="756">
        <f t="shared" si="523"/>
        <v>0</v>
      </c>
      <c r="AF1066" s="756">
        <f t="shared" si="523"/>
        <v>0</v>
      </c>
      <c r="AG1066" s="756">
        <f t="shared" si="523"/>
        <v>0</v>
      </c>
      <c r="AH1066" s="646">
        <f t="shared" si="548"/>
        <v>0</v>
      </c>
      <c r="AI1066" s="594"/>
      <c r="AJ1066" s="705">
        <f t="shared" si="534"/>
        <v>1050</v>
      </c>
      <c r="AK1066" s="756">
        <v>0</v>
      </c>
      <c r="AL1066" s="756">
        <v>0</v>
      </c>
      <c r="AM1066" s="756">
        <v>0</v>
      </c>
      <c r="AN1066" s="756">
        <v>0</v>
      </c>
      <c r="AO1066" s="756">
        <v>0</v>
      </c>
      <c r="AP1066" s="756">
        <v>0</v>
      </c>
      <c r="AQ1066" s="756">
        <v>0</v>
      </c>
      <c r="AR1066" s="646">
        <f t="shared" si="549"/>
        <v>0</v>
      </c>
      <c r="AS1066" s="594"/>
      <c r="AT1066" s="705">
        <f t="shared" si="535"/>
        <v>1050</v>
      </c>
      <c r="AU1066" s="756">
        <v>0</v>
      </c>
      <c r="AV1066" s="756">
        <v>0</v>
      </c>
      <c r="AW1066" s="756">
        <v>0</v>
      </c>
      <c r="AX1066" s="756">
        <v>0</v>
      </c>
      <c r="AY1066" s="756">
        <v>0</v>
      </c>
      <c r="AZ1066" s="767">
        <f t="shared" si="554"/>
        <v>0</v>
      </c>
      <c r="BA1066" s="756">
        <v>0</v>
      </c>
      <c r="BB1066" s="756">
        <v>0</v>
      </c>
      <c r="BC1066" s="756">
        <v>0</v>
      </c>
      <c r="BD1066" s="756">
        <v>0</v>
      </c>
      <c r="BE1066" s="767">
        <f t="shared" si="536"/>
        <v>0</v>
      </c>
      <c r="BF1066" s="646">
        <f t="shared" si="537"/>
        <v>0</v>
      </c>
      <c r="BG1066" s="594"/>
      <c r="BH1066" s="705">
        <f t="shared" si="527"/>
        <v>1050</v>
      </c>
      <c r="BI1066" s="646">
        <f t="shared" si="538"/>
        <v>0</v>
      </c>
      <c r="BJ1066" s="594"/>
      <c r="BK1066" s="705">
        <f t="shared" si="539"/>
        <v>1050</v>
      </c>
      <c r="BL1066" s="756">
        <v>0</v>
      </c>
      <c r="BM1066" s="756">
        <v>0</v>
      </c>
      <c r="BN1066" s="756">
        <v>0</v>
      </c>
      <c r="BO1066" s="756">
        <v>0</v>
      </c>
      <c r="BP1066" s="756">
        <v>0</v>
      </c>
      <c r="BQ1066" s="756">
        <v>0</v>
      </c>
      <c r="BR1066" s="756">
        <v>0</v>
      </c>
      <c r="BS1066" s="646">
        <f t="shared" si="550"/>
        <v>0</v>
      </c>
      <c r="BT1066" s="594"/>
      <c r="BU1066" s="705">
        <f t="shared" si="540"/>
        <v>1050</v>
      </c>
      <c r="BV1066" s="756">
        <v>0</v>
      </c>
      <c r="BW1066" s="756">
        <v>0</v>
      </c>
      <c r="BX1066" s="756">
        <v>0</v>
      </c>
      <c r="BY1066" s="756">
        <v>0</v>
      </c>
      <c r="BZ1066" s="756">
        <v>0</v>
      </c>
      <c r="CA1066" s="756">
        <v>0</v>
      </c>
      <c r="CB1066" s="756">
        <v>0</v>
      </c>
      <c r="CC1066" s="646">
        <f t="shared" si="551"/>
        <v>0</v>
      </c>
      <c r="CD1066" s="594"/>
      <c r="CE1066" s="705">
        <f t="shared" si="528"/>
        <v>1050</v>
      </c>
      <c r="CF1066" s="756">
        <f t="shared" si="526"/>
        <v>0</v>
      </c>
      <c r="CG1066" s="756">
        <f t="shared" si="526"/>
        <v>0</v>
      </c>
      <c r="CH1066" s="756">
        <f t="shared" si="526"/>
        <v>0</v>
      </c>
      <c r="CI1066" s="756">
        <f t="shared" si="524"/>
        <v>0</v>
      </c>
      <c r="CJ1066" s="756">
        <f t="shared" si="524"/>
        <v>0</v>
      </c>
      <c r="CK1066" s="756">
        <f t="shared" si="524"/>
        <v>0</v>
      </c>
      <c r="CL1066" s="756">
        <f t="shared" si="524"/>
        <v>0</v>
      </c>
      <c r="CM1066" s="646">
        <f t="shared" si="552"/>
        <v>0</v>
      </c>
      <c r="CN1066" s="594"/>
      <c r="CO1066" s="705">
        <f t="shared" si="529"/>
        <v>1050</v>
      </c>
      <c r="CP1066" s="756">
        <v>0</v>
      </c>
      <c r="CQ1066" s="756">
        <v>0</v>
      </c>
      <c r="CR1066" s="756">
        <v>0</v>
      </c>
      <c r="CS1066" s="756">
        <v>0</v>
      </c>
      <c r="CT1066" s="756">
        <v>0</v>
      </c>
      <c r="CU1066" s="756">
        <v>0</v>
      </c>
      <c r="CV1066" s="756">
        <v>0</v>
      </c>
      <c r="CW1066" s="646">
        <f t="shared" si="553"/>
        <v>0</v>
      </c>
      <c r="CX1066" s="685"/>
      <c r="CY1066" s="705">
        <f t="shared" si="530"/>
        <v>1050</v>
      </c>
      <c r="CZ1066" s="756">
        <v>0</v>
      </c>
      <c r="DA1066" s="756">
        <v>0</v>
      </c>
      <c r="DB1066" s="756">
        <v>0</v>
      </c>
      <c r="DC1066" s="756">
        <v>0</v>
      </c>
      <c r="DD1066" s="756">
        <v>0</v>
      </c>
      <c r="DE1066" s="767">
        <f t="shared" si="541"/>
        <v>0</v>
      </c>
      <c r="DF1066" s="756">
        <v>0</v>
      </c>
      <c r="DG1066" s="756">
        <v>0</v>
      </c>
      <c r="DH1066" s="756">
        <v>0</v>
      </c>
      <c r="DI1066" s="756">
        <v>0</v>
      </c>
      <c r="DJ1066" s="767">
        <f t="shared" si="542"/>
        <v>0</v>
      </c>
      <c r="DK1066" s="715">
        <f t="shared" si="543"/>
        <v>0</v>
      </c>
      <c r="DL1066" s="685"/>
      <c r="DM1066" s="705">
        <f t="shared" si="531"/>
        <v>1050</v>
      </c>
      <c r="DN1066" s="715">
        <f t="shared" si="544"/>
        <v>0</v>
      </c>
    </row>
    <row r="1067" spans="2:118" x14ac:dyDescent="0.25">
      <c r="B1067" s="705">
        <v>1051</v>
      </c>
      <c r="C1067" s="765">
        <f>(1+_xlfn.XLOOKUP(INT((B1067-1)/12)+1,'ZC Curve'!$B$8:$B$107,'ZC Curve'!R$8:R$107,,0))^(1/12)-1</f>
        <v>0</v>
      </c>
      <c r="D1067" s="766">
        <f t="shared" si="545"/>
        <v>1</v>
      </c>
      <c r="E1067" s="685"/>
      <c r="F1067" s="705">
        <v>1051</v>
      </c>
      <c r="G1067" s="756">
        <v>0</v>
      </c>
      <c r="H1067" s="756">
        <v>0</v>
      </c>
      <c r="I1067" s="756">
        <v>0</v>
      </c>
      <c r="J1067" s="756">
        <v>0</v>
      </c>
      <c r="K1067" s="756">
        <v>0</v>
      </c>
      <c r="L1067" s="756">
        <v>0</v>
      </c>
      <c r="M1067" s="756">
        <v>0</v>
      </c>
      <c r="N1067" s="646">
        <f t="shared" si="546"/>
        <v>0</v>
      </c>
      <c r="O1067" s="594"/>
      <c r="P1067" s="705">
        <f t="shared" si="532"/>
        <v>1051</v>
      </c>
      <c r="Q1067" s="756">
        <v>0</v>
      </c>
      <c r="R1067" s="756">
        <v>0</v>
      </c>
      <c r="S1067" s="756">
        <v>0</v>
      </c>
      <c r="T1067" s="756">
        <v>0</v>
      </c>
      <c r="U1067" s="756">
        <v>0</v>
      </c>
      <c r="V1067" s="756">
        <v>0</v>
      </c>
      <c r="W1067" s="756">
        <v>0</v>
      </c>
      <c r="X1067" s="646">
        <f t="shared" si="547"/>
        <v>0</v>
      </c>
      <c r="Y1067" s="594"/>
      <c r="Z1067" s="705">
        <f t="shared" si="533"/>
        <v>1051</v>
      </c>
      <c r="AA1067" s="756">
        <f t="shared" si="525"/>
        <v>0</v>
      </c>
      <c r="AB1067" s="756">
        <f t="shared" si="525"/>
        <v>0</v>
      </c>
      <c r="AC1067" s="756">
        <f t="shared" si="525"/>
        <v>0</v>
      </c>
      <c r="AD1067" s="756">
        <f t="shared" si="523"/>
        <v>0</v>
      </c>
      <c r="AE1067" s="756">
        <f t="shared" si="523"/>
        <v>0</v>
      </c>
      <c r="AF1067" s="756">
        <f t="shared" si="523"/>
        <v>0</v>
      </c>
      <c r="AG1067" s="756">
        <f t="shared" ref="AG1067:AG1130" si="555">M1067+W1067</f>
        <v>0</v>
      </c>
      <c r="AH1067" s="646">
        <f t="shared" si="548"/>
        <v>0</v>
      </c>
      <c r="AI1067" s="594"/>
      <c r="AJ1067" s="705">
        <f t="shared" si="534"/>
        <v>1051</v>
      </c>
      <c r="AK1067" s="756">
        <v>0</v>
      </c>
      <c r="AL1067" s="756">
        <v>0</v>
      </c>
      <c r="AM1067" s="756">
        <v>0</v>
      </c>
      <c r="AN1067" s="756">
        <v>0</v>
      </c>
      <c r="AO1067" s="756">
        <v>0</v>
      </c>
      <c r="AP1067" s="756">
        <v>0</v>
      </c>
      <c r="AQ1067" s="756">
        <v>0</v>
      </c>
      <c r="AR1067" s="646">
        <f t="shared" si="549"/>
        <v>0</v>
      </c>
      <c r="AS1067" s="594"/>
      <c r="AT1067" s="705">
        <f t="shared" si="535"/>
        <v>1051</v>
      </c>
      <c r="AU1067" s="756">
        <v>0</v>
      </c>
      <c r="AV1067" s="756">
        <v>0</v>
      </c>
      <c r="AW1067" s="756">
        <v>0</v>
      </c>
      <c r="AX1067" s="756">
        <v>0</v>
      </c>
      <c r="AY1067" s="756">
        <v>0</v>
      </c>
      <c r="AZ1067" s="767">
        <f t="shared" si="554"/>
        <v>0</v>
      </c>
      <c r="BA1067" s="756">
        <v>0</v>
      </c>
      <c r="BB1067" s="756">
        <v>0</v>
      </c>
      <c r="BC1067" s="756">
        <v>0</v>
      </c>
      <c r="BD1067" s="756">
        <v>0</v>
      </c>
      <c r="BE1067" s="767">
        <f t="shared" si="536"/>
        <v>0</v>
      </c>
      <c r="BF1067" s="646">
        <f t="shared" si="537"/>
        <v>0</v>
      </c>
      <c r="BG1067" s="594"/>
      <c r="BH1067" s="705">
        <f t="shared" si="527"/>
        <v>1051</v>
      </c>
      <c r="BI1067" s="646">
        <f t="shared" si="538"/>
        <v>0</v>
      </c>
      <c r="BJ1067" s="594"/>
      <c r="BK1067" s="705">
        <f t="shared" si="539"/>
        <v>1051</v>
      </c>
      <c r="BL1067" s="756">
        <v>0</v>
      </c>
      <c r="BM1067" s="756">
        <v>0</v>
      </c>
      <c r="BN1067" s="756">
        <v>0</v>
      </c>
      <c r="BO1067" s="756">
        <v>0</v>
      </c>
      <c r="BP1067" s="756">
        <v>0</v>
      </c>
      <c r="BQ1067" s="756">
        <v>0</v>
      </c>
      <c r="BR1067" s="756">
        <v>0</v>
      </c>
      <c r="BS1067" s="646">
        <f t="shared" si="550"/>
        <v>0</v>
      </c>
      <c r="BT1067" s="594"/>
      <c r="BU1067" s="705">
        <f t="shared" si="540"/>
        <v>1051</v>
      </c>
      <c r="BV1067" s="756">
        <v>0</v>
      </c>
      <c r="BW1067" s="756">
        <v>0</v>
      </c>
      <c r="BX1067" s="756">
        <v>0</v>
      </c>
      <c r="BY1067" s="756">
        <v>0</v>
      </c>
      <c r="BZ1067" s="756">
        <v>0</v>
      </c>
      <c r="CA1067" s="756">
        <v>0</v>
      </c>
      <c r="CB1067" s="756">
        <v>0</v>
      </c>
      <c r="CC1067" s="646">
        <f t="shared" si="551"/>
        <v>0</v>
      </c>
      <c r="CD1067" s="594"/>
      <c r="CE1067" s="705">
        <f t="shared" si="528"/>
        <v>1051</v>
      </c>
      <c r="CF1067" s="756">
        <f t="shared" si="526"/>
        <v>0</v>
      </c>
      <c r="CG1067" s="756">
        <f t="shared" si="526"/>
        <v>0</v>
      </c>
      <c r="CH1067" s="756">
        <f t="shared" si="526"/>
        <v>0</v>
      </c>
      <c r="CI1067" s="756">
        <f t="shared" si="524"/>
        <v>0</v>
      </c>
      <c r="CJ1067" s="756">
        <f t="shared" si="524"/>
        <v>0</v>
      </c>
      <c r="CK1067" s="756">
        <f t="shared" si="524"/>
        <v>0</v>
      </c>
      <c r="CL1067" s="756">
        <f t="shared" ref="CL1067:CL1130" si="556">CB1067+BR1067</f>
        <v>0</v>
      </c>
      <c r="CM1067" s="646">
        <f t="shared" si="552"/>
        <v>0</v>
      </c>
      <c r="CN1067" s="594"/>
      <c r="CO1067" s="705">
        <f t="shared" si="529"/>
        <v>1051</v>
      </c>
      <c r="CP1067" s="756">
        <v>0</v>
      </c>
      <c r="CQ1067" s="756">
        <v>0</v>
      </c>
      <c r="CR1067" s="756">
        <v>0</v>
      </c>
      <c r="CS1067" s="756">
        <v>0</v>
      </c>
      <c r="CT1067" s="756">
        <v>0</v>
      </c>
      <c r="CU1067" s="756">
        <v>0</v>
      </c>
      <c r="CV1067" s="756">
        <v>0</v>
      </c>
      <c r="CW1067" s="646">
        <f t="shared" si="553"/>
        <v>0</v>
      </c>
      <c r="CX1067" s="685"/>
      <c r="CY1067" s="705">
        <f t="shared" si="530"/>
        <v>1051</v>
      </c>
      <c r="CZ1067" s="756">
        <v>0</v>
      </c>
      <c r="DA1067" s="756">
        <v>0</v>
      </c>
      <c r="DB1067" s="756">
        <v>0</v>
      </c>
      <c r="DC1067" s="756">
        <v>0</v>
      </c>
      <c r="DD1067" s="756">
        <v>0</v>
      </c>
      <c r="DE1067" s="767">
        <f t="shared" si="541"/>
        <v>0</v>
      </c>
      <c r="DF1067" s="756">
        <v>0</v>
      </c>
      <c r="DG1067" s="756">
        <v>0</v>
      </c>
      <c r="DH1067" s="756">
        <v>0</v>
      </c>
      <c r="DI1067" s="756">
        <v>0</v>
      </c>
      <c r="DJ1067" s="767">
        <f t="shared" si="542"/>
        <v>0</v>
      </c>
      <c r="DK1067" s="715">
        <f t="shared" si="543"/>
        <v>0</v>
      </c>
      <c r="DL1067" s="685"/>
      <c r="DM1067" s="705">
        <f t="shared" si="531"/>
        <v>1051</v>
      </c>
      <c r="DN1067" s="715">
        <f t="shared" si="544"/>
        <v>0</v>
      </c>
    </row>
    <row r="1068" spans="2:118" x14ac:dyDescent="0.25">
      <c r="B1068" s="705">
        <v>1052</v>
      </c>
      <c r="C1068" s="765">
        <f>(1+_xlfn.XLOOKUP(INT((B1068-1)/12)+1,'ZC Curve'!$B$8:$B$107,'ZC Curve'!R$8:R$107,,0))^(1/12)-1</f>
        <v>0</v>
      </c>
      <c r="D1068" s="766">
        <f t="shared" si="545"/>
        <v>1</v>
      </c>
      <c r="E1068" s="685"/>
      <c r="F1068" s="705">
        <v>1052</v>
      </c>
      <c r="G1068" s="756">
        <v>0</v>
      </c>
      <c r="H1068" s="756">
        <v>0</v>
      </c>
      <c r="I1068" s="756">
        <v>0</v>
      </c>
      <c r="J1068" s="756">
        <v>0</v>
      </c>
      <c r="K1068" s="756">
        <v>0</v>
      </c>
      <c r="L1068" s="756">
        <v>0</v>
      </c>
      <c r="M1068" s="756">
        <v>0</v>
      </c>
      <c r="N1068" s="646">
        <f t="shared" si="546"/>
        <v>0</v>
      </c>
      <c r="O1068" s="594"/>
      <c r="P1068" s="705">
        <f t="shared" si="532"/>
        <v>1052</v>
      </c>
      <c r="Q1068" s="756">
        <v>0</v>
      </c>
      <c r="R1068" s="756">
        <v>0</v>
      </c>
      <c r="S1068" s="756">
        <v>0</v>
      </c>
      <c r="T1068" s="756">
        <v>0</v>
      </c>
      <c r="U1068" s="756">
        <v>0</v>
      </c>
      <c r="V1068" s="756">
        <v>0</v>
      </c>
      <c r="W1068" s="756">
        <v>0</v>
      </c>
      <c r="X1068" s="646">
        <f t="shared" si="547"/>
        <v>0</v>
      </c>
      <c r="Y1068" s="594"/>
      <c r="Z1068" s="705">
        <f t="shared" si="533"/>
        <v>1052</v>
      </c>
      <c r="AA1068" s="756">
        <f t="shared" si="525"/>
        <v>0</v>
      </c>
      <c r="AB1068" s="756">
        <f t="shared" si="525"/>
        <v>0</v>
      </c>
      <c r="AC1068" s="756">
        <f t="shared" si="525"/>
        <v>0</v>
      </c>
      <c r="AD1068" s="756">
        <f t="shared" si="525"/>
        <v>0</v>
      </c>
      <c r="AE1068" s="756">
        <f t="shared" si="525"/>
        <v>0</v>
      </c>
      <c r="AF1068" s="756">
        <f t="shared" si="525"/>
        <v>0</v>
      </c>
      <c r="AG1068" s="756">
        <f t="shared" si="555"/>
        <v>0</v>
      </c>
      <c r="AH1068" s="646">
        <f t="shared" si="548"/>
        <v>0</v>
      </c>
      <c r="AI1068" s="594"/>
      <c r="AJ1068" s="705">
        <f t="shared" si="534"/>
        <v>1052</v>
      </c>
      <c r="AK1068" s="756">
        <v>0</v>
      </c>
      <c r="AL1068" s="756">
        <v>0</v>
      </c>
      <c r="AM1068" s="756">
        <v>0</v>
      </c>
      <c r="AN1068" s="756">
        <v>0</v>
      </c>
      <c r="AO1068" s="756">
        <v>0</v>
      </c>
      <c r="AP1068" s="756">
        <v>0</v>
      </c>
      <c r="AQ1068" s="756">
        <v>0</v>
      </c>
      <c r="AR1068" s="646">
        <f t="shared" si="549"/>
        <v>0</v>
      </c>
      <c r="AS1068" s="594"/>
      <c r="AT1068" s="705">
        <f t="shared" si="535"/>
        <v>1052</v>
      </c>
      <c r="AU1068" s="756">
        <v>0</v>
      </c>
      <c r="AV1068" s="756">
        <v>0</v>
      </c>
      <c r="AW1068" s="756">
        <v>0</v>
      </c>
      <c r="AX1068" s="756">
        <v>0</v>
      </c>
      <c r="AY1068" s="756">
        <v>0</v>
      </c>
      <c r="AZ1068" s="767">
        <f t="shared" si="554"/>
        <v>0</v>
      </c>
      <c r="BA1068" s="756">
        <v>0</v>
      </c>
      <c r="BB1068" s="756">
        <v>0</v>
      </c>
      <c r="BC1068" s="756">
        <v>0</v>
      </c>
      <c r="BD1068" s="756">
        <v>0</v>
      </c>
      <c r="BE1068" s="767">
        <f t="shared" si="536"/>
        <v>0</v>
      </c>
      <c r="BF1068" s="646">
        <f t="shared" si="537"/>
        <v>0</v>
      </c>
      <c r="BG1068" s="594"/>
      <c r="BH1068" s="705">
        <f t="shared" si="527"/>
        <v>1052</v>
      </c>
      <c r="BI1068" s="646">
        <f t="shared" si="538"/>
        <v>0</v>
      </c>
      <c r="BJ1068" s="594"/>
      <c r="BK1068" s="705">
        <f t="shared" si="539"/>
        <v>1052</v>
      </c>
      <c r="BL1068" s="756">
        <v>0</v>
      </c>
      <c r="BM1068" s="756">
        <v>0</v>
      </c>
      <c r="BN1068" s="756">
        <v>0</v>
      </c>
      <c r="BO1068" s="756">
        <v>0</v>
      </c>
      <c r="BP1068" s="756">
        <v>0</v>
      </c>
      <c r="BQ1068" s="756">
        <v>0</v>
      </c>
      <c r="BR1068" s="756">
        <v>0</v>
      </c>
      <c r="BS1068" s="646">
        <f t="shared" si="550"/>
        <v>0</v>
      </c>
      <c r="BT1068" s="594"/>
      <c r="BU1068" s="705">
        <f t="shared" si="540"/>
        <v>1052</v>
      </c>
      <c r="BV1068" s="756">
        <v>0</v>
      </c>
      <c r="BW1068" s="756">
        <v>0</v>
      </c>
      <c r="BX1068" s="756">
        <v>0</v>
      </c>
      <c r="BY1068" s="756">
        <v>0</v>
      </c>
      <c r="BZ1068" s="756">
        <v>0</v>
      </c>
      <c r="CA1068" s="756">
        <v>0</v>
      </c>
      <c r="CB1068" s="756">
        <v>0</v>
      </c>
      <c r="CC1068" s="646">
        <f t="shared" si="551"/>
        <v>0</v>
      </c>
      <c r="CD1068" s="594"/>
      <c r="CE1068" s="705">
        <f t="shared" si="528"/>
        <v>1052</v>
      </c>
      <c r="CF1068" s="756">
        <f t="shared" si="526"/>
        <v>0</v>
      </c>
      <c r="CG1068" s="756">
        <f t="shared" si="526"/>
        <v>0</v>
      </c>
      <c r="CH1068" s="756">
        <f t="shared" si="526"/>
        <v>0</v>
      </c>
      <c r="CI1068" s="756">
        <f t="shared" si="526"/>
        <v>0</v>
      </c>
      <c r="CJ1068" s="756">
        <f t="shared" si="526"/>
        <v>0</v>
      </c>
      <c r="CK1068" s="756">
        <f t="shared" si="526"/>
        <v>0</v>
      </c>
      <c r="CL1068" s="756">
        <f t="shared" si="556"/>
        <v>0</v>
      </c>
      <c r="CM1068" s="646">
        <f t="shared" si="552"/>
        <v>0</v>
      </c>
      <c r="CN1068" s="594"/>
      <c r="CO1068" s="705">
        <f t="shared" si="529"/>
        <v>1052</v>
      </c>
      <c r="CP1068" s="756">
        <v>0</v>
      </c>
      <c r="CQ1068" s="756">
        <v>0</v>
      </c>
      <c r="CR1068" s="756">
        <v>0</v>
      </c>
      <c r="CS1068" s="756">
        <v>0</v>
      </c>
      <c r="CT1068" s="756">
        <v>0</v>
      </c>
      <c r="CU1068" s="756">
        <v>0</v>
      </c>
      <c r="CV1068" s="756">
        <v>0</v>
      </c>
      <c r="CW1068" s="646">
        <f t="shared" si="553"/>
        <v>0</v>
      </c>
      <c r="CX1068" s="685"/>
      <c r="CY1068" s="705">
        <f t="shared" si="530"/>
        <v>1052</v>
      </c>
      <c r="CZ1068" s="756">
        <v>0</v>
      </c>
      <c r="DA1068" s="756">
        <v>0</v>
      </c>
      <c r="DB1068" s="756">
        <v>0</v>
      </c>
      <c r="DC1068" s="756">
        <v>0</v>
      </c>
      <c r="DD1068" s="756">
        <v>0</v>
      </c>
      <c r="DE1068" s="767">
        <f t="shared" si="541"/>
        <v>0</v>
      </c>
      <c r="DF1068" s="756">
        <v>0</v>
      </c>
      <c r="DG1068" s="756">
        <v>0</v>
      </c>
      <c r="DH1068" s="756">
        <v>0</v>
      </c>
      <c r="DI1068" s="756">
        <v>0</v>
      </c>
      <c r="DJ1068" s="767">
        <f t="shared" si="542"/>
        <v>0</v>
      </c>
      <c r="DK1068" s="715">
        <f t="shared" si="543"/>
        <v>0</v>
      </c>
      <c r="DL1068" s="685"/>
      <c r="DM1068" s="705">
        <f t="shared" si="531"/>
        <v>1052</v>
      </c>
      <c r="DN1068" s="715">
        <f t="shared" si="544"/>
        <v>0</v>
      </c>
    </row>
    <row r="1069" spans="2:118" x14ac:dyDescent="0.25">
      <c r="B1069" s="705">
        <v>1053</v>
      </c>
      <c r="C1069" s="765">
        <f>(1+_xlfn.XLOOKUP(INT((B1069-1)/12)+1,'ZC Curve'!$B$8:$B$107,'ZC Curve'!R$8:R$107,,0))^(1/12)-1</f>
        <v>0</v>
      </c>
      <c r="D1069" s="766">
        <f t="shared" si="545"/>
        <v>1</v>
      </c>
      <c r="E1069" s="685"/>
      <c r="F1069" s="705">
        <v>1053</v>
      </c>
      <c r="G1069" s="756">
        <v>0</v>
      </c>
      <c r="H1069" s="756">
        <v>0</v>
      </c>
      <c r="I1069" s="756">
        <v>0</v>
      </c>
      <c r="J1069" s="756">
        <v>0</v>
      </c>
      <c r="K1069" s="756">
        <v>0</v>
      </c>
      <c r="L1069" s="756">
        <v>0</v>
      </c>
      <c r="M1069" s="756">
        <v>0</v>
      </c>
      <c r="N1069" s="646">
        <f t="shared" si="546"/>
        <v>0</v>
      </c>
      <c r="O1069" s="594"/>
      <c r="P1069" s="705">
        <f t="shared" si="532"/>
        <v>1053</v>
      </c>
      <c r="Q1069" s="756">
        <v>0</v>
      </c>
      <c r="R1069" s="756">
        <v>0</v>
      </c>
      <c r="S1069" s="756">
        <v>0</v>
      </c>
      <c r="T1069" s="756">
        <v>0</v>
      </c>
      <c r="U1069" s="756">
        <v>0</v>
      </c>
      <c r="V1069" s="756">
        <v>0</v>
      </c>
      <c r="W1069" s="756">
        <v>0</v>
      </c>
      <c r="X1069" s="646">
        <f t="shared" si="547"/>
        <v>0</v>
      </c>
      <c r="Y1069" s="594"/>
      <c r="Z1069" s="705">
        <f t="shared" si="533"/>
        <v>1053</v>
      </c>
      <c r="AA1069" s="756">
        <f t="shared" ref="AA1069:AF1111" si="557">G1069+Q1069</f>
        <v>0</v>
      </c>
      <c r="AB1069" s="756">
        <f t="shared" si="557"/>
        <v>0</v>
      </c>
      <c r="AC1069" s="756">
        <f t="shared" si="557"/>
        <v>0</v>
      </c>
      <c r="AD1069" s="756">
        <f t="shared" si="557"/>
        <v>0</v>
      </c>
      <c r="AE1069" s="756">
        <f t="shared" si="557"/>
        <v>0</v>
      </c>
      <c r="AF1069" s="756">
        <f t="shared" si="557"/>
        <v>0</v>
      </c>
      <c r="AG1069" s="756">
        <f t="shared" si="555"/>
        <v>0</v>
      </c>
      <c r="AH1069" s="646">
        <f t="shared" si="548"/>
        <v>0</v>
      </c>
      <c r="AI1069" s="594"/>
      <c r="AJ1069" s="705">
        <f t="shared" si="534"/>
        <v>1053</v>
      </c>
      <c r="AK1069" s="756">
        <v>0</v>
      </c>
      <c r="AL1069" s="756">
        <v>0</v>
      </c>
      <c r="AM1069" s="756">
        <v>0</v>
      </c>
      <c r="AN1069" s="756">
        <v>0</v>
      </c>
      <c r="AO1069" s="756">
        <v>0</v>
      </c>
      <c r="AP1069" s="756">
        <v>0</v>
      </c>
      <c r="AQ1069" s="756">
        <v>0</v>
      </c>
      <c r="AR1069" s="646">
        <f t="shared" si="549"/>
        <v>0</v>
      </c>
      <c r="AS1069" s="594"/>
      <c r="AT1069" s="705">
        <f t="shared" si="535"/>
        <v>1053</v>
      </c>
      <c r="AU1069" s="756">
        <v>0</v>
      </c>
      <c r="AV1069" s="756">
        <v>0</v>
      </c>
      <c r="AW1069" s="756">
        <v>0</v>
      </c>
      <c r="AX1069" s="756">
        <v>0</v>
      </c>
      <c r="AY1069" s="756">
        <v>0</v>
      </c>
      <c r="AZ1069" s="767">
        <f t="shared" si="554"/>
        <v>0</v>
      </c>
      <c r="BA1069" s="756">
        <v>0</v>
      </c>
      <c r="BB1069" s="756">
        <v>0</v>
      </c>
      <c r="BC1069" s="756">
        <v>0</v>
      </c>
      <c r="BD1069" s="756">
        <v>0</v>
      </c>
      <c r="BE1069" s="767">
        <f t="shared" si="536"/>
        <v>0</v>
      </c>
      <c r="BF1069" s="646">
        <f t="shared" si="537"/>
        <v>0</v>
      </c>
      <c r="BG1069" s="594"/>
      <c r="BH1069" s="705">
        <f t="shared" si="527"/>
        <v>1053</v>
      </c>
      <c r="BI1069" s="646">
        <f t="shared" si="538"/>
        <v>0</v>
      </c>
      <c r="BJ1069" s="594"/>
      <c r="BK1069" s="705">
        <f t="shared" si="539"/>
        <v>1053</v>
      </c>
      <c r="BL1069" s="756">
        <v>0</v>
      </c>
      <c r="BM1069" s="756">
        <v>0</v>
      </c>
      <c r="BN1069" s="756">
        <v>0</v>
      </c>
      <c r="BO1069" s="756">
        <v>0</v>
      </c>
      <c r="BP1069" s="756">
        <v>0</v>
      </c>
      <c r="BQ1069" s="756">
        <v>0</v>
      </c>
      <c r="BR1069" s="756">
        <v>0</v>
      </c>
      <c r="BS1069" s="646">
        <f t="shared" si="550"/>
        <v>0</v>
      </c>
      <c r="BT1069" s="594"/>
      <c r="BU1069" s="705">
        <f t="shared" si="540"/>
        <v>1053</v>
      </c>
      <c r="BV1069" s="756">
        <v>0</v>
      </c>
      <c r="BW1069" s="756">
        <v>0</v>
      </c>
      <c r="BX1069" s="756">
        <v>0</v>
      </c>
      <c r="BY1069" s="756">
        <v>0</v>
      </c>
      <c r="BZ1069" s="756">
        <v>0</v>
      </c>
      <c r="CA1069" s="756">
        <v>0</v>
      </c>
      <c r="CB1069" s="756">
        <v>0</v>
      </c>
      <c r="CC1069" s="646">
        <f t="shared" si="551"/>
        <v>0</v>
      </c>
      <c r="CD1069" s="594"/>
      <c r="CE1069" s="705">
        <f t="shared" si="528"/>
        <v>1053</v>
      </c>
      <c r="CF1069" s="756">
        <f t="shared" ref="CF1069:CK1111" si="558">BV1069+BL1069</f>
        <v>0</v>
      </c>
      <c r="CG1069" s="756">
        <f t="shared" si="558"/>
        <v>0</v>
      </c>
      <c r="CH1069" s="756">
        <f t="shared" si="558"/>
        <v>0</v>
      </c>
      <c r="CI1069" s="756">
        <f t="shared" si="558"/>
        <v>0</v>
      </c>
      <c r="CJ1069" s="756">
        <f t="shared" si="558"/>
        <v>0</v>
      </c>
      <c r="CK1069" s="756">
        <f t="shared" si="558"/>
        <v>0</v>
      </c>
      <c r="CL1069" s="756">
        <f t="shared" si="556"/>
        <v>0</v>
      </c>
      <c r="CM1069" s="646">
        <f t="shared" si="552"/>
        <v>0</v>
      </c>
      <c r="CN1069" s="594"/>
      <c r="CO1069" s="705">
        <f t="shared" si="529"/>
        <v>1053</v>
      </c>
      <c r="CP1069" s="756">
        <v>0</v>
      </c>
      <c r="CQ1069" s="756">
        <v>0</v>
      </c>
      <c r="CR1069" s="756">
        <v>0</v>
      </c>
      <c r="CS1069" s="756">
        <v>0</v>
      </c>
      <c r="CT1069" s="756">
        <v>0</v>
      </c>
      <c r="CU1069" s="756">
        <v>0</v>
      </c>
      <c r="CV1069" s="756">
        <v>0</v>
      </c>
      <c r="CW1069" s="646">
        <f t="shared" si="553"/>
        <v>0</v>
      </c>
      <c r="CX1069" s="685"/>
      <c r="CY1069" s="705">
        <f t="shared" si="530"/>
        <v>1053</v>
      </c>
      <c r="CZ1069" s="756">
        <v>0</v>
      </c>
      <c r="DA1069" s="756">
        <v>0</v>
      </c>
      <c r="DB1069" s="756">
        <v>0</v>
      </c>
      <c r="DC1069" s="756">
        <v>0</v>
      </c>
      <c r="DD1069" s="756">
        <v>0</v>
      </c>
      <c r="DE1069" s="767">
        <f t="shared" si="541"/>
        <v>0</v>
      </c>
      <c r="DF1069" s="756">
        <v>0</v>
      </c>
      <c r="DG1069" s="756">
        <v>0</v>
      </c>
      <c r="DH1069" s="756">
        <v>0</v>
      </c>
      <c r="DI1069" s="756">
        <v>0</v>
      </c>
      <c r="DJ1069" s="767">
        <f t="shared" si="542"/>
        <v>0</v>
      </c>
      <c r="DK1069" s="715">
        <f t="shared" si="543"/>
        <v>0</v>
      </c>
      <c r="DL1069" s="685"/>
      <c r="DM1069" s="705">
        <f t="shared" si="531"/>
        <v>1053</v>
      </c>
      <c r="DN1069" s="715">
        <f t="shared" si="544"/>
        <v>0</v>
      </c>
    </row>
    <row r="1070" spans="2:118" x14ac:dyDescent="0.25">
      <c r="B1070" s="705">
        <v>1054</v>
      </c>
      <c r="C1070" s="765">
        <f>(1+_xlfn.XLOOKUP(INT((B1070-1)/12)+1,'ZC Curve'!$B$8:$B$107,'ZC Curve'!R$8:R$107,,0))^(1/12)-1</f>
        <v>0</v>
      </c>
      <c r="D1070" s="766">
        <f t="shared" si="545"/>
        <v>1</v>
      </c>
      <c r="E1070" s="685"/>
      <c r="F1070" s="705">
        <v>1054</v>
      </c>
      <c r="G1070" s="756">
        <v>0</v>
      </c>
      <c r="H1070" s="756">
        <v>0</v>
      </c>
      <c r="I1070" s="756">
        <v>0</v>
      </c>
      <c r="J1070" s="756">
        <v>0</v>
      </c>
      <c r="K1070" s="756">
        <v>0</v>
      </c>
      <c r="L1070" s="756">
        <v>0</v>
      </c>
      <c r="M1070" s="756">
        <v>0</v>
      </c>
      <c r="N1070" s="646">
        <f t="shared" si="546"/>
        <v>0</v>
      </c>
      <c r="O1070" s="594"/>
      <c r="P1070" s="705">
        <f t="shared" si="532"/>
        <v>1054</v>
      </c>
      <c r="Q1070" s="756">
        <v>0</v>
      </c>
      <c r="R1070" s="756">
        <v>0</v>
      </c>
      <c r="S1070" s="756">
        <v>0</v>
      </c>
      <c r="T1070" s="756">
        <v>0</v>
      </c>
      <c r="U1070" s="756">
        <v>0</v>
      </c>
      <c r="V1070" s="756">
        <v>0</v>
      </c>
      <c r="W1070" s="756">
        <v>0</v>
      </c>
      <c r="X1070" s="646">
        <f t="shared" si="547"/>
        <v>0</v>
      </c>
      <c r="Y1070" s="594"/>
      <c r="Z1070" s="705">
        <f t="shared" si="533"/>
        <v>1054</v>
      </c>
      <c r="AA1070" s="756">
        <f t="shared" si="557"/>
        <v>0</v>
      </c>
      <c r="AB1070" s="756">
        <f t="shared" si="557"/>
        <v>0</v>
      </c>
      <c r="AC1070" s="756">
        <f t="shared" si="557"/>
        <v>0</v>
      </c>
      <c r="AD1070" s="756">
        <f t="shared" si="557"/>
        <v>0</v>
      </c>
      <c r="AE1070" s="756">
        <f t="shared" si="557"/>
        <v>0</v>
      </c>
      <c r="AF1070" s="756">
        <f t="shared" si="557"/>
        <v>0</v>
      </c>
      <c r="AG1070" s="756">
        <f t="shared" si="555"/>
        <v>0</v>
      </c>
      <c r="AH1070" s="646">
        <f t="shared" si="548"/>
        <v>0</v>
      </c>
      <c r="AI1070" s="594"/>
      <c r="AJ1070" s="705">
        <f t="shared" si="534"/>
        <v>1054</v>
      </c>
      <c r="AK1070" s="756">
        <v>0</v>
      </c>
      <c r="AL1070" s="756">
        <v>0</v>
      </c>
      <c r="AM1070" s="756">
        <v>0</v>
      </c>
      <c r="AN1070" s="756">
        <v>0</v>
      </c>
      <c r="AO1070" s="756">
        <v>0</v>
      </c>
      <c r="AP1070" s="756">
        <v>0</v>
      </c>
      <c r="AQ1070" s="756">
        <v>0</v>
      </c>
      <c r="AR1070" s="646">
        <f t="shared" si="549"/>
        <v>0</v>
      </c>
      <c r="AS1070" s="594"/>
      <c r="AT1070" s="705">
        <f t="shared" si="535"/>
        <v>1054</v>
      </c>
      <c r="AU1070" s="756">
        <v>0</v>
      </c>
      <c r="AV1070" s="756">
        <v>0</v>
      </c>
      <c r="AW1070" s="756">
        <v>0</v>
      </c>
      <c r="AX1070" s="756">
        <v>0</v>
      </c>
      <c r="AY1070" s="756">
        <v>0</v>
      </c>
      <c r="AZ1070" s="767">
        <f t="shared" si="554"/>
        <v>0</v>
      </c>
      <c r="BA1070" s="756">
        <v>0</v>
      </c>
      <c r="BB1070" s="756">
        <v>0</v>
      </c>
      <c r="BC1070" s="756">
        <v>0</v>
      </c>
      <c r="BD1070" s="756">
        <v>0</v>
      </c>
      <c r="BE1070" s="767">
        <f t="shared" si="536"/>
        <v>0</v>
      </c>
      <c r="BF1070" s="646">
        <f t="shared" si="537"/>
        <v>0</v>
      </c>
      <c r="BG1070" s="594"/>
      <c r="BH1070" s="705">
        <f t="shared" si="527"/>
        <v>1054</v>
      </c>
      <c r="BI1070" s="646">
        <f t="shared" si="538"/>
        <v>0</v>
      </c>
      <c r="BJ1070" s="594"/>
      <c r="BK1070" s="705">
        <f t="shared" si="539"/>
        <v>1054</v>
      </c>
      <c r="BL1070" s="756">
        <v>0</v>
      </c>
      <c r="BM1070" s="756">
        <v>0</v>
      </c>
      <c r="BN1070" s="756">
        <v>0</v>
      </c>
      <c r="BO1070" s="756">
        <v>0</v>
      </c>
      <c r="BP1070" s="756">
        <v>0</v>
      </c>
      <c r="BQ1070" s="756">
        <v>0</v>
      </c>
      <c r="BR1070" s="756">
        <v>0</v>
      </c>
      <c r="BS1070" s="646">
        <f t="shared" si="550"/>
        <v>0</v>
      </c>
      <c r="BT1070" s="594"/>
      <c r="BU1070" s="705">
        <f t="shared" si="540"/>
        <v>1054</v>
      </c>
      <c r="BV1070" s="756">
        <v>0</v>
      </c>
      <c r="BW1070" s="756">
        <v>0</v>
      </c>
      <c r="BX1070" s="756">
        <v>0</v>
      </c>
      <c r="BY1070" s="756">
        <v>0</v>
      </c>
      <c r="BZ1070" s="756">
        <v>0</v>
      </c>
      <c r="CA1070" s="756">
        <v>0</v>
      </c>
      <c r="CB1070" s="756">
        <v>0</v>
      </c>
      <c r="CC1070" s="646">
        <f t="shared" si="551"/>
        <v>0</v>
      </c>
      <c r="CD1070" s="594"/>
      <c r="CE1070" s="705">
        <f t="shared" si="528"/>
        <v>1054</v>
      </c>
      <c r="CF1070" s="756">
        <f t="shared" si="558"/>
        <v>0</v>
      </c>
      <c r="CG1070" s="756">
        <f t="shared" si="558"/>
        <v>0</v>
      </c>
      <c r="CH1070" s="756">
        <f t="shared" si="558"/>
        <v>0</v>
      </c>
      <c r="CI1070" s="756">
        <f t="shared" si="558"/>
        <v>0</v>
      </c>
      <c r="CJ1070" s="756">
        <f t="shared" si="558"/>
        <v>0</v>
      </c>
      <c r="CK1070" s="756">
        <f t="shared" si="558"/>
        <v>0</v>
      </c>
      <c r="CL1070" s="756">
        <f t="shared" si="556"/>
        <v>0</v>
      </c>
      <c r="CM1070" s="646">
        <f t="shared" si="552"/>
        <v>0</v>
      </c>
      <c r="CN1070" s="594"/>
      <c r="CO1070" s="705">
        <f t="shared" si="529"/>
        <v>1054</v>
      </c>
      <c r="CP1070" s="756">
        <v>0</v>
      </c>
      <c r="CQ1070" s="756">
        <v>0</v>
      </c>
      <c r="CR1070" s="756">
        <v>0</v>
      </c>
      <c r="CS1070" s="756">
        <v>0</v>
      </c>
      <c r="CT1070" s="756">
        <v>0</v>
      </c>
      <c r="CU1070" s="756">
        <v>0</v>
      </c>
      <c r="CV1070" s="756">
        <v>0</v>
      </c>
      <c r="CW1070" s="646">
        <f t="shared" si="553"/>
        <v>0</v>
      </c>
      <c r="CX1070" s="685"/>
      <c r="CY1070" s="705">
        <f t="shared" si="530"/>
        <v>1054</v>
      </c>
      <c r="CZ1070" s="756">
        <v>0</v>
      </c>
      <c r="DA1070" s="756">
        <v>0</v>
      </c>
      <c r="DB1070" s="756">
        <v>0</v>
      </c>
      <c r="DC1070" s="756">
        <v>0</v>
      </c>
      <c r="DD1070" s="756">
        <v>0</v>
      </c>
      <c r="DE1070" s="767">
        <f t="shared" si="541"/>
        <v>0</v>
      </c>
      <c r="DF1070" s="756">
        <v>0</v>
      </c>
      <c r="DG1070" s="756">
        <v>0</v>
      </c>
      <c r="DH1070" s="756">
        <v>0</v>
      </c>
      <c r="DI1070" s="756">
        <v>0</v>
      </c>
      <c r="DJ1070" s="767">
        <f t="shared" si="542"/>
        <v>0</v>
      </c>
      <c r="DK1070" s="715">
        <f t="shared" si="543"/>
        <v>0</v>
      </c>
      <c r="DL1070" s="685"/>
      <c r="DM1070" s="705">
        <f t="shared" si="531"/>
        <v>1054</v>
      </c>
      <c r="DN1070" s="715">
        <f t="shared" si="544"/>
        <v>0</v>
      </c>
    </row>
    <row r="1071" spans="2:118" x14ac:dyDescent="0.25">
      <c r="B1071" s="705">
        <v>1055</v>
      </c>
      <c r="C1071" s="765">
        <f>(1+_xlfn.XLOOKUP(INT((B1071-1)/12)+1,'ZC Curve'!$B$8:$B$107,'ZC Curve'!R$8:R$107,,0))^(1/12)-1</f>
        <v>0</v>
      </c>
      <c r="D1071" s="766">
        <f t="shared" si="545"/>
        <v>1</v>
      </c>
      <c r="E1071" s="685"/>
      <c r="F1071" s="705">
        <v>1055</v>
      </c>
      <c r="G1071" s="756">
        <v>0</v>
      </c>
      <c r="H1071" s="756">
        <v>0</v>
      </c>
      <c r="I1071" s="756">
        <v>0</v>
      </c>
      <c r="J1071" s="756">
        <v>0</v>
      </c>
      <c r="K1071" s="756">
        <v>0</v>
      </c>
      <c r="L1071" s="756">
        <v>0</v>
      </c>
      <c r="M1071" s="756">
        <v>0</v>
      </c>
      <c r="N1071" s="646">
        <f t="shared" si="546"/>
        <v>0</v>
      </c>
      <c r="O1071" s="594"/>
      <c r="P1071" s="705">
        <f t="shared" si="532"/>
        <v>1055</v>
      </c>
      <c r="Q1071" s="756">
        <v>0</v>
      </c>
      <c r="R1071" s="756">
        <v>0</v>
      </c>
      <c r="S1071" s="756">
        <v>0</v>
      </c>
      <c r="T1071" s="756">
        <v>0</v>
      </c>
      <c r="U1071" s="756">
        <v>0</v>
      </c>
      <c r="V1071" s="756">
        <v>0</v>
      </c>
      <c r="W1071" s="756">
        <v>0</v>
      </c>
      <c r="X1071" s="646">
        <f t="shared" si="547"/>
        <v>0</v>
      </c>
      <c r="Y1071" s="594"/>
      <c r="Z1071" s="705">
        <f t="shared" si="533"/>
        <v>1055</v>
      </c>
      <c r="AA1071" s="756">
        <f t="shared" si="557"/>
        <v>0</v>
      </c>
      <c r="AB1071" s="756">
        <f t="shared" si="557"/>
        <v>0</v>
      </c>
      <c r="AC1071" s="756">
        <f t="shared" si="557"/>
        <v>0</v>
      </c>
      <c r="AD1071" s="756">
        <f t="shared" si="557"/>
        <v>0</v>
      </c>
      <c r="AE1071" s="756">
        <f t="shared" si="557"/>
        <v>0</v>
      </c>
      <c r="AF1071" s="756">
        <f t="shared" si="557"/>
        <v>0</v>
      </c>
      <c r="AG1071" s="756">
        <f t="shared" si="555"/>
        <v>0</v>
      </c>
      <c r="AH1071" s="646">
        <f t="shared" si="548"/>
        <v>0</v>
      </c>
      <c r="AI1071" s="594"/>
      <c r="AJ1071" s="705">
        <f t="shared" si="534"/>
        <v>1055</v>
      </c>
      <c r="AK1071" s="756">
        <v>0</v>
      </c>
      <c r="AL1071" s="756">
        <v>0</v>
      </c>
      <c r="AM1071" s="756">
        <v>0</v>
      </c>
      <c r="AN1071" s="756">
        <v>0</v>
      </c>
      <c r="AO1071" s="756">
        <v>0</v>
      </c>
      <c r="AP1071" s="756">
        <v>0</v>
      </c>
      <c r="AQ1071" s="756">
        <v>0</v>
      </c>
      <c r="AR1071" s="646">
        <f t="shared" si="549"/>
        <v>0</v>
      </c>
      <c r="AS1071" s="594"/>
      <c r="AT1071" s="705">
        <f t="shared" si="535"/>
        <v>1055</v>
      </c>
      <c r="AU1071" s="756">
        <v>0</v>
      </c>
      <c r="AV1071" s="756">
        <v>0</v>
      </c>
      <c r="AW1071" s="756">
        <v>0</v>
      </c>
      <c r="AX1071" s="756">
        <v>0</v>
      </c>
      <c r="AY1071" s="756">
        <v>0</v>
      </c>
      <c r="AZ1071" s="767">
        <f t="shared" si="554"/>
        <v>0</v>
      </c>
      <c r="BA1071" s="756">
        <v>0</v>
      </c>
      <c r="BB1071" s="756">
        <v>0</v>
      </c>
      <c r="BC1071" s="756">
        <v>0</v>
      </c>
      <c r="BD1071" s="756">
        <v>0</v>
      </c>
      <c r="BE1071" s="767">
        <f t="shared" si="536"/>
        <v>0</v>
      </c>
      <c r="BF1071" s="646">
        <f t="shared" si="537"/>
        <v>0</v>
      </c>
      <c r="BG1071" s="594"/>
      <c r="BH1071" s="705">
        <f t="shared" si="527"/>
        <v>1055</v>
      </c>
      <c r="BI1071" s="646">
        <f t="shared" si="538"/>
        <v>0</v>
      </c>
      <c r="BJ1071" s="594"/>
      <c r="BK1071" s="705">
        <f t="shared" si="539"/>
        <v>1055</v>
      </c>
      <c r="BL1071" s="756">
        <v>0</v>
      </c>
      <c r="BM1071" s="756">
        <v>0</v>
      </c>
      <c r="BN1071" s="756">
        <v>0</v>
      </c>
      <c r="BO1071" s="756">
        <v>0</v>
      </c>
      <c r="BP1071" s="756">
        <v>0</v>
      </c>
      <c r="BQ1071" s="756">
        <v>0</v>
      </c>
      <c r="BR1071" s="756">
        <v>0</v>
      </c>
      <c r="BS1071" s="646">
        <f t="shared" si="550"/>
        <v>0</v>
      </c>
      <c r="BT1071" s="594"/>
      <c r="BU1071" s="705">
        <f t="shared" si="540"/>
        <v>1055</v>
      </c>
      <c r="BV1071" s="756">
        <v>0</v>
      </c>
      <c r="BW1071" s="756">
        <v>0</v>
      </c>
      <c r="BX1071" s="756">
        <v>0</v>
      </c>
      <c r="BY1071" s="756">
        <v>0</v>
      </c>
      <c r="BZ1071" s="756">
        <v>0</v>
      </c>
      <c r="CA1071" s="756">
        <v>0</v>
      </c>
      <c r="CB1071" s="756">
        <v>0</v>
      </c>
      <c r="CC1071" s="646">
        <f t="shared" si="551"/>
        <v>0</v>
      </c>
      <c r="CD1071" s="594"/>
      <c r="CE1071" s="705">
        <f t="shared" si="528"/>
        <v>1055</v>
      </c>
      <c r="CF1071" s="756">
        <f t="shared" si="558"/>
        <v>0</v>
      </c>
      <c r="CG1071" s="756">
        <f t="shared" si="558"/>
        <v>0</v>
      </c>
      <c r="CH1071" s="756">
        <f t="shared" si="558"/>
        <v>0</v>
      </c>
      <c r="CI1071" s="756">
        <f t="shared" si="558"/>
        <v>0</v>
      </c>
      <c r="CJ1071" s="756">
        <f t="shared" si="558"/>
        <v>0</v>
      </c>
      <c r="CK1071" s="756">
        <f t="shared" si="558"/>
        <v>0</v>
      </c>
      <c r="CL1071" s="756">
        <f t="shared" si="556"/>
        <v>0</v>
      </c>
      <c r="CM1071" s="646">
        <f t="shared" si="552"/>
        <v>0</v>
      </c>
      <c r="CN1071" s="594"/>
      <c r="CO1071" s="705">
        <f t="shared" si="529"/>
        <v>1055</v>
      </c>
      <c r="CP1071" s="756">
        <v>0</v>
      </c>
      <c r="CQ1071" s="756">
        <v>0</v>
      </c>
      <c r="CR1071" s="756">
        <v>0</v>
      </c>
      <c r="CS1071" s="756">
        <v>0</v>
      </c>
      <c r="CT1071" s="756">
        <v>0</v>
      </c>
      <c r="CU1071" s="756">
        <v>0</v>
      </c>
      <c r="CV1071" s="756">
        <v>0</v>
      </c>
      <c r="CW1071" s="646">
        <f t="shared" si="553"/>
        <v>0</v>
      </c>
      <c r="CX1071" s="685"/>
      <c r="CY1071" s="705">
        <f t="shared" si="530"/>
        <v>1055</v>
      </c>
      <c r="CZ1071" s="756">
        <v>0</v>
      </c>
      <c r="DA1071" s="756">
        <v>0</v>
      </c>
      <c r="DB1071" s="756">
        <v>0</v>
      </c>
      <c r="DC1071" s="756">
        <v>0</v>
      </c>
      <c r="DD1071" s="756">
        <v>0</v>
      </c>
      <c r="DE1071" s="767">
        <f t="shared" si="541"/>
        <v>0</v>
      </c>
      <c r="DF1071" s="756">
        <v>0</v>
      </c>
      <c r="DG1071" s="756">
        <v>0</v>
      </c>
      <c r="DH1071" s="756">
        <v>0</v>
      </c>
      <c r="DI1071" s="756">
        <v>0</v>
      </c>
      <c r="DJ1071" s="767">
        <f t="shared" si="542"/>
        <v>0</v>
      </c>
      <c r="DK1071" s="715">
        <f t="shared" si="543"/>
        <v>0</v>
      </c>
      <c r="DL1071" s="685"/>
      <c r="DM1071" s="705">
        <f t="shared" si="531"/>
        <v>1055</v>
      </c>
      <c r="DN1071" s="715">
        <f t="shared" si="544"/>
        <v>0</v>
      </c>
    </row>
    <row r="1072" spans="2:118" x14ac:dyDescent="0.25">
      <c r="B1072" s="705">
        <v>1056</v>
      </c>
      <c r="C1072" s="765">
        <f>(1+_xlfn.XLOOKUP(INT((B1072-1)/12)+1,'ZC Curve'!$B$8:$B$107,'ZC Curve'!R$8:R$107,,0))^(1/12)-1</f>
        <v>0</v>
      </c>
      <c r="D1072" s="766">
        <f t="shared" si="545"/>
        <v>1</v>
      </c>
      <c r="E1072" s="685"/>
      <c r="F1072" s="705">
        <v>1056</v>
      </c>
      <c r="G1072" s="756">
        <v>0</v>
      </c>
      <c r="H1072" s="756">
        <v>0</v>
      </c>
      <c r="I1072" s="756">
        <v>0</v>
      </c>
      <c r="J1072" s="756">
        <v>0</v>
      </c>
      <c r="K1072" s="756">
        <v>0</v>
      </c>
      <c r="L1072" s="756">
        <v>0</v>
      </c>
      <c r="M1072" s="756">
        <v>0</v>
      </c>
      <c r="N1072" s="646">
        <f t="shared" si="546"/>
        <v>0</v>
      </c>
      <c r="O1072" s="594"/>
      <c r="P1072" s="705">
        <f t="shared" si="532"/>
        <v>1056</v>
      </c>
      <c r="Q1072" s="756">
        <v>0</v>
      </c>
      <c r="R1072" s="756">
        <v>0</v>
      </c>
      <c r="S1072" s="756">
        <v>0</v>
      </c>
      <c r="T1072" s="756">
        <v>0</v>
      </c>
      <c r="U1072" s="756">
        <v>0</v>
      </c>
      <c r="V1072" s="756">
        <v>0</v>
      </c>
      <c r="W1072" s="756">
        <v>0</v>
      </c>
      <c r="X1072" s="646">
        <f t="shared" si="547"/>
        <v>0</v>
      </c>
      <c r="Y1072" s="594"/>
      <c r="Z1072" s="705">
        <f t="shared" si="533"/>
        <v>1056</v>
      </c>
      <c r="AA1072" s="756">
        <f t="shared" si="557"/>
        <v>0</v>
      </c>
      <c r="AB1072" s="756">
        <f t="shared" si="557"/>
        <v>0</v>
      </c>
      <c r="AC1072" s="756">
        <f t="shared" si="557"/>
        <v>0</v>
      </c>
      <c r="AD1072" s="756">
        <f t="shared" si="557"/>
        <v>0</v>
      </c>
      <c r="AE1072" s="756">
        <f t="shared" si="557"/>
        <v>0</v>
      </c>
      <c r="AF1072" s="756">
        <f t="shared" si="557"/>
        <v>0</v>
      </c>
      <c r="AG1072" s="756">
        <f t="shared" si="555"/>
        <v>0</v>
      </c>
      <c r="AH1072" s="646">
        <f t="shared" si="548"/>
        <v>0</v>
      </c>
      <c r="AI1072" s="594"/>
      <c r="AJ1072" s="705">
        <f t="shared" si="534"/>
        <v>1056</v>
      </c>
      <c r="AK1072" s="756">
        <v>0</v>
      </c>
      <c r="AL1072" s="756">
        <v>0</v>
      </c>
      <c r="AM1072" s="756">
        <v>0</v>
      </c>
      <c r="AN1072" s="756">
        <v>0</v>
      </c>
      <c r="AO1072" s="756">
        <v>0</v>
      </c>
      <c r="AP1072" s="756">
        <v>0</v>
      </c>
      <c r="AQ1072" s="756">
        <v>0</v>
      </c>
      <c r="AR1072" s="646">
        <f t="shared" si="549"/>
        <v>0</v>
      </c>
      <c r="AS1072" s="594"/>
      <c r="AT1072" s="705">
        <f t="shared" si="535"/>
        <v>1056</v>
      </c>
      <c r="AU1072" s="756">
        <v>0</v>
      </c>
      <c r="AV1072" s="756">
        <v>0</v>
      </c>
      <c r="AW1072" s="756">
        <v>0</v>
      </c>
      <c r="AX1072" s="756">
        <v>0</v>
      </c>
      <c r="AY1072" s="756">
        <v>0</v>
      </c>
      <c r="AZ1072" s="767">
        <f t="shared" si="554"/>
        <v>0</v>
      </c>
      <c r="BA1072" s="756">
        <v>0</v>
      </c>
      <c r="BB1072" s="756">
        <v>0</v>
      </c>
      <c r="BC1072" s="756">
        <v>0</v>
      </c>
      <c r="BD1072" s="756">
        <v>0</v>
      </c>
      <c r="BE1072" s="767">
        <f t="shared" si="536"/>
        <v>0</v>
      </c>
      <c r="BF1072" s="646">
        <f t="shared" si="537"/>
        <v>0</v>
      </c>
      <c r="BG1072" s="594"/>
      <c r="BH1072" s="705">
        <f t="shared" si="527"/>
        <v>1056</v>
      </c>
      <c r="BI1072" s="646">
        <f t="shared" si="538"/>
        <v>0</v>
      </c>
      <c r="BJ1072" s="594"/>
      <c r="BK1072" s="705">
        <f t="shared" si="539"/>
        <v>1056</v>
      </c>
      <c r="BL1072" s="756">
        <v>0</v>
      </c>
      <c r="BM1072" s="756">
        <v>0</v>
      </c>
      <c r="BN1072" s="756">
        <v>0</v>
      </c>
      <c r="BO1072" s="756">
        <v>0</v>
      </c>
      <c r="BP1072" s="756">
        <v>0</v>
      </c>
      <c r="BQ1072" s="756">
        <v>0</v>
      </c>
      <c r="BR1072" s="756">
        <v>0</v>
      </c>
      <c r="BS1072" s="646">
        <f t="shared" si="550"/>
        <v>0</v>
      </c>
      <c r="BT1072" s="594"/>
      <c r="BU1072" s="705">
        <f t="shared" si="540"/>
        <v>1056</v>
      </c>
      <c r="BV1072" s="756">
        <v>0</v>
      </c>
      <c r="BW1072" s="756">
        <v>0</v>
      </c>
      <c r="BX1072" s="756">
        <v>0</v>
      </c>
      <c r="BY1072" s="756">
        <v>0</v>
      </c>
      <c r="BZ1072" s="756">
        <v>0</v>
      </c>
      <c r="CA1072" s="756">
        <v>0</v>
      </c>
      <c r="CB1072" s="756">
        <v>0</v>
      </c>
      <c r="CC1072" s="646">
        <f t="shared" si="551"/>
        <v>0</v>
      </c>
      <c r="CD1072" s="594"/>
      <c r="CE1072" s="705">
        <f t="shared" si="528"/>
        <v>1056</v>
      </c>
      <c r="CF1072" s="756">
        <f t="shared" si="558"/>
        <v>0</v>
      </c>
      <c r="CG1072" s="756">
        <f t="shared" si="558"/>
        <v>0</v>
      </c>
      <c r="CH1072" s="756">
        <f t="shared" si="558"/>
        <v>0</v>
      </c>
      <c r="CI1072" s="756">
        <f t="shared" si="558"/>
        <v>0</v>
      </c>
      <c r="CJ1072" s="756">
        <f t="shared" si="558"/>
        <v>0</v>
      </c>
      <c r="CK1072" s="756">
        <f t="shared" si="558"/>
        <v>0</v>
      </c>
      <c r="CL1072" s="756">
        <f t="shared" si="556"/>
        <v>0</v>
      </c>
      <c r="CM1072" s="646">
        <f t="shared" si="552"/>
        <v>0</v>
      </c>
      <c r="CN1072" s="594"/>
      <c r="CO1072" s="705">
        <f t="shared" si="529"/>
        <v>1056</v>
      </c>
      <c r="CP1072" s="756">
        <v>0</v>
      </c>
      <c r="CQ1072" s="756">
        <v>0</v>
      </c>
      <c r="CR1072" s="756">
        <v>0</v>
      </c>
      <c r="CS1072" s="756">
        <v>0</v>
      </c>
      <c r="CT1072" s="756">
        <v>0</v>
      </c>
      <c r="CU1072" s="756">
        <v>0</v>
      </c>
      <c r="CV1072" s="756">
        <v>0</v>
      </c>
      <c r="CW1072" s="646">
        <f t="shared" si="553"/>
        <v>0</v>
      </c>
      <c r="CX1072" s="685"/>
      <c r="CY1072" s="705">
        <f t="shared" si="530"/>
        <v>1056</v>
      </c>
      <c r="CZ1072" s="756">
        <v>0</v>
      </c>
      <c r="DA1072" s="756">
        <v>0</v>
      </c>
      <c r="DB1072" s="756">
        <v>0</v>
      </c>
      <c r="DC1072" s="756">
        <v>0</v>
      </c>
      <c r="DD1072" s="756">
        <v>0</v>
      </c>
      <c r="DE1072" s="767">
        <f t="shared" si="541"/>
        <v>0</v>
      </c>
      <c r="DF1072" s="756">
        <v>0</v>
      </c>
      <c r="DG1072" s="756">
        <v>0</v>
      </c>
      <c r="DH1072" s="756">
        <v>0</v>
      </c>
      <c r="DI1072" s="756">
        <v>0</v>
      </c>
      <c r="DJ1072" s="767">
        <f t="shared" si="542"/>
        <v>0</v>
      </c>
      <c r="DK1072" s="715">
        <f t="shared" si="543"/>
        <v>0</v>
      </c>
      <c r="DL1072" s="685"/>
      <c r="DM1072" s="705">
        <f t="shared" si="531"/>
        <v>1056</v>
      </c>
      <c r="DN1072" s="715">
        <f t="shared" si="544"/>
        <v>0</v>
      </c>
    </row>
    <row r="1073" spans="2:118" x14ac:dyDescent="0.25">
      <c r="B1073" s="705">
        <v>1057</v>
      </c>
      <c r="C1073" s="765">
        <f>(1+_xlfn.XLOOKUP(INT((B1073-1)/12)+1,'ZC Curve'!$B$8:$B$107,'ZC Curve'!R$8:R$107,,0))^(1/12)-1</f>
        <v>0</v>
      </c>
      <c r="D1073" s="766">
        <f t="shared" si="545"/>
        <v>1</v>
      </c>
      <c r="E1073" s="685"/>
      <c r="F1073" s="705">
        <v>1057</v>
      </c>
      <c r="G1073" s="756">
        <v>0</v>
      </c>
      <c r="H1073" s="756">
        <v>0</v>
      </c>
      <c r="I1073" s="756">
        <v>0</v>
      </c>
      <c r="J1073" s="756">
        <v>0</v>
      </c>
      <c r="K1073" s="756">
        <v>0</v>
      </c>
      <c r="L1073" s="756">
        <v>0</v>
      </c>
      <c r="M1073" s="756">
        <v>0</v>
      </c>
      <c r="N1073" s="646">
        <f t="shared" si="546"/>
        <v>0</v>
      </c>
      <c r="O1073" s="594"/>
      <c r="P1073" s="705">
        <f t="shared" si="532"/>
        <v>1057</v>
      </c>
      <c r="Q1073" s="756">
        <v>0</v>
      </c>
      <c r="R1073" s="756">
        <v>0</v>
      </c>
      <c r="S1073" s="756">
        <v>0</v>
      </c>
      <c r="T1073" s="756">
        <v>0</v>
      </c>
      <c r="U1073" s="756">
        <v>0</v>
      </c>
      <c r="V1073" s="756">
        <v>0</v>
      </c>
      <c r="W1073" s="756">
        <v>0</v>
      </c>
      <c r="X1073" s="646">
        <f t="shared" si="547"/>
        <v>0</v>
      </c>
      <c r="Y1073" s="594"/>
      <c r="Z1073" s="705">
        <f t="shared" si="533"/>
        <v>1057</v>
      </c>
      <c r="AA1073" s="756">
        <f t="shared" si="557"/>
        <v>0</v>
      </c>
      <c r="AB1073" s="756">
        <f t="shared" si="557"/>
        <v>0</v>
      </c>
      <c r="AC1073" s="756">
        <f t="shared" si="557"/>
        <v>0</v>
      </c>
      <c r="AD1073" s="756">
        <f t="shared" si="557"/>
        <v>0</v>
      </c>
      <c r="AE1073" s="756">
        <f t="shared" si="557"/>
        <v>0</v>
      </c>
      <c r="AF1073" s="756">
        <f t="shared" si="557"/>
        <v>0</v>
      </c>
      <c r="AG1073" s="756">
        <f t="shared" si="555"/>
        <v>0</v>
      </c>
      <c r="AH1073" s="646">
        <f t="shared" si="548"/>
        <v>0</v>
      </c>
      <c r="AI1073" s="594"/>
      <c r="AJ1073" s="705">
        <f t="shared" si="534"/>
        <v>1057</v>
      </c>
      <c r="AK1073" s="756">
        <v>0</v>
      </c>
      <c r="AL1073" s="756">
        <v>0</v>
      </c>
      <c r="AM1073" s="756">
        <v>0</v>
      </c>
      <c r="AN1073" s="756">
        <v>0</v>
      </c>
      <c r="AO1073" s="756">
        <v>0</v>
      </c>
      <c r="AP1073" s="756">
        <v>0</v>
      </c>
      <c r="AQ1073" s="756">
        <v>0</v>
      </c>
      <c r="AR1073" s="646">
        <f t="shared" si="549"/>
        <v>0</v>
      </c>
      <c r="AS1073" s="594"/>
      <c r="AT1073" s="705">
        <f t="shared" si="535"/>
        <v>1057</v>
      </c>
      <c r="AU1073" s="756">
        <v>0</v>
      </c>
      <c r="AV1073" s="756">
        <v>0</v>
      </c>
      <c r="AW1073" s="756">
        <v>0</v>
      </c>
      <c r="AX1073" s="756">
        <v>0</v>
      </c>
      <c r="AY1073" s="756">
        <v>0</v>
      </c>
      <c r="AZ1073" s="767">
        <f t="shared" si="554"/>
        <v>0</v>
      </c>
      <c r="BA1073" s="756">
        <v>0</v>
      </c>
      <c r="BB1073" s="756">
        <v>0</v>
      </c>
      <c r="BC1073" s="756">
        <v>0</v>
      </c>
      <c r="BD1073" s="756">
        <v>0</v>
      </c>
      <c r="BE1073" s="767">
        <f t="shared" si="536"/>
        <v>0</v>
      </c>
      <c r="BF1073" s="646">
        <f t="shared" si="537"/>
        <v>0</v>
      </c>
      <c r="BG1073" s="594"/>
      <c r="BH1073" s="705">
        <f t="shared" si="527"/>
        <v>1057</v>
      </c>
      <c r="BI1073" s="646">
        <f t="shared" si="538"/>
        <v>0</v>
      </c>
      <c r="BJ1073" s="594"/>
      <c r="BK1073" s="705">
        <f t="shared" si="539"/>
        <v>1057</v>
      </c>
      <c r="BL1073" s="756">
        <v>0</v>
      </c>
      <c r="BM1073" s="756">
        <v>0</v>
      </c>
      <c r="BN1073" s="756">
        <v>0</v>
      </c>
      <c r="BO1073" s="756">
        <v>0</v>
      </c>
      <c r="BP1073" s="756">
        <v>0</v>
      </c>
      <c r="BQ1073" s="756">
        <v>0</v>
      </c>
      <c r="BR1073" s="756">
        <v>0</v>
      </c>
      <c r="BS1073" s="646">
        <f t="shared" si="550"/>
        <v>0</v>
      </c>
      <c r="BT1073" s="594"/>
      <c r="BU1073" s="705">
        <f t="shared" si="540"/>
        <v>1057</v>
      </c>
      <c r="BV1073" s="756">
        <v>0</v>
      </c>
      <c r="BW1073" s="756">
        <v>0</v>
      </c>
      <c r="BX1073" s="756">
        <v>0</v>
      </c>
      <c r="BY1073" s="756">
        <v>0</v>
      </c>
      <c r="BZ1073" s="756">
        <v>0</v>
      </c>
      <c r="CA1073" s="756">
        <v>0</v>
      </c>
      <c r="CB1073" s="756">
        <v>0</v>
      </c>
      <c r="CC1073" s="646">
        <f t="shared" si="551"/>
        <v>0</v>
      </c>
      <c r="CD1073" s="594"/>
      <c r="CE1073" s="705">
        <f t="shared" si="528"/>
        <v>1057</v>
      </c>
      <c r="CF1073" s="756">
        <f t="shared" si="558"/>
        <v>0</v>
      </c>
      <c r="CG1073" s="756">
        <f t="shared" si="558"/>
        <v>0</v>
      </c>
      <c r="CH1073" s="756">
        <f t="shared" si="558"/>
        <v>0</v>
      </c>
      <c r="CI1073" s="756">
        <f t="shared" si="558"/>
        <v>0</v>
      </c>
      <c r="CJ1073" s="756">
        <f t="shared" si="558"/>
        <v>0</v>
      </c>
      <c r="CK1073" s="756">
        <f t="shared" si="558"/>
        <v>0</v>
      </c>
      <c r="CL1073" s="756">
        <f t="shared" si="556"/>
        <v>0</v>
      </c>
      <c r="CM1073" s="646">
        <f t="shared" si="552"/>
        <v>0</v>
      </c>
      <c r="CN1073" s="594"/>
      <c r="CO1073" s="705">
        <f t="shared" si="529"/>
        <v>1057</v>
      </c>
      <c r="CP1073" s="756">
        <v>0</v>
      </c>
      <c r="CQ1073" s="756">
        <v>0</v>
      </c>
      <c r="CR1073" s="756">
        <v>0</v>
      </c>
      <c r="CS1073" s="756">
        <v>0</v>
      </c>
      <c r="CT1073" s="756">
        <v>0</v>
      </c>
      <c r="CU1073" s="756">
        <v>0</v>
      </c>
      <c r="CV1073" s="756">
        <v>0</v>
      </c>
      <c r="CW1073" s="646">
        <f t="shared" si="553"/>
        <v>0</v>
      </c>
      <c r="CX1073" s="685"/>
      <c r="CY1073" s="705">
        <f t="shared" si="530"/>
        <v>1057</v>
      </c>
      <c r="CZ1073" s="756">
        <v>0</v>
      </c>
      <c r="DA1073" s="756">
        <v>0</v>
      </c>
      <c r="DB1073" s="756">
        <v>0</v>
      </c>
      <c r="DC1073" s="756">
        <v>0</v>
      </c>
      <c r="DD1073" s="756">
        <v>0</v>
      </c>
      <c r="DE1073" s="767">
        <f t="shared" si="541"/>
        <v>0</v>
      </c>
      <c r="DF1073" s="756">
        <v>0</v>
      </c>
      <c r="DG1073" s="756">
        <v>0</v>
      </c>
      <c r="DH1073" s="756">
        <v>0</v>
      </c>
      <c r="DI1073" s="756">
        <v>0</v>
      </c>
      <c r="DJ1073" s="767">
        <f t="shared" si="542"/>
        <v>0</v>
      </c>
      <c r="DK1073" s="715">
        <f t="shared" si="543"/>
        <v>0</v>
      </c>
      <c r="DL1073" s="685"/>
      <c r="DM1073" s="705">
        <f t="shared" si="531"/>
        <v>1057</v>
      </c>
      <c r="DN1073" s="715">
        <f t="shared" si="544"/>
        <v>0</v>
      </c>
    </row>
    <row r="1074" spans="2:118" x14ac:dyDescent="0.25">
      <c r="B1074" s="705">
        <v>1058</v>
      </c>
      <c r="C1074" s="765">
        <f>(1+_xlfn.XLOOKUP(INT((B1074-1)/12)+1,'ZC Curve'!$B$8:$B$107,'ZC Curve'!R$8:R$107,,0))^(1/12)-1</f>
        <v>0</v>
      </c>
      <c r="D1074" s="766">
        <f t="shared" si="545"/>
        <v>1</v>
      </c>
      <c r="E1074" s="685"/>
      <c r="F1074" s="705">
        <v>1058</v>
      </c>
      <c r="G1074" s="756">
        <v>0</v>
      </c>
      <c r="H1074" s="756">
        <v>0</v>
      </c>
      <c r="I1074" s="756">
        <v>0</v>
      </c>
      <c r="J1074" s="756">
        <v>0</v>
      </c>
      <c r="K1074" s="756">
        <v>0</v>
      </c>
      <c r="L1074" s="756">
        <v>0</v>
      </c>
      <c r="M1074" s="756">
        <v>0</v>
      </c>
      <c r="N1074" s="646">
        <f t="shared" si="546"/>
        <v>0</v>
      </c>
      <c r="O1074" s="594"/>
      <c r="P1074" s="705">
        <f t="shared" si="532"/>
        <v>1058</v>
      </c>
      <c r="Q1074" s="756">
        <v>0</v>
      </c>
      <c r="R1074" s="756">
        <v>0</v>
      </c>
      <c r="S1074" s="756">
        <v>0</v>
      </c>
      <c r="T1074" s="756">
        <v>0</v>
      </c>
      <c r="U1074" s="756">
        <v>0</v>
      </c>
      <c r="V1074" s="756">
        <v>0</v>
      </c>
      <c r="W1074" s="756">
        <v>0</v>
      </c>
      <c r="X1074" s="646">
        <f t="shared" si="547"/>
        <v>0</v>
      </c>
      <c r="Y1074" s="594"/>
      <c r="Z1074" s="705">
        <f t="shared" si="533"/>
        <v>1058</v>
      </c>
      <c r="AA1074" s="756">
        <f t="shared" si="557"/>
        <v>0</v>
      </c>
      <c r="AB1074" s="756">
        <f t="shared" si="557"/>
        <v>0</v>
      </c>
      <c r="AC1074" s="756">
        <f t="shared" si="557"/>
        <v>0</v>
      </c>
      <c r="AD1074" s="756">
        <f t="shared" si="557"/>
        <v>0</v>
      </c>
      <c r="AE1074" s="756">
        <f t="shared" si="557"/>
        <v>0</v>
      </c>
      <c r="AF1074" s="756">
        <f t="shared" si="557"/>
        <v>0</v>
      </c>
      <c r="AG1074" s="756">
        <f t="shared" si="555"/>
        <v>0</v>
      </c>
      <c r="AH1074" s="646">
        <f t="shared" si="548"/>
        <v>0</v>
      </c>
      <c r="AI1074" s="594"/>
      <c r="AJ1074" s="705">
        <f t="shared" si="534"/>
        <v>1058</v>
      </c>
      <c r="AK1074" s="756">
        <v>0</v>
      </c>
      <c r="AL1074" s="756">
        <v>0</v>
      </c>
      <c r="AM1074" s="756">
        <v>0</v>
      </c>
      <c r="AN1074" s="756">
        <v>0</v>
      </c>
      <c r="AO1074" s="756">
        <v>0</v>
      </c>
      <c r="AP1074" s="756">
        <v>0</v>
      </c>
      <c r="AQ1074" s="756">
        <v>0</v>
      </c>
      <c r="AR1074" s="646">
        <f t="shared" si="549"/>
        <v>0</v>
      </c>
      <c r="AS1074" s="594"/>
      <c r="AT1074" s="705">
        <f t="shared" si="535"/>
        <v>1058</v>
      </c>
      <c r="AU1074" s="756">
        <v>0</v>
      </c>
      <c r="AV1074" s="756">
        <v>0</v>
      </c>
      <c r="AW1074" s="756">
        <v>0</v>
      </c>
      <c r="AX1074" s="756">
        <v>0</v>
      </c>
      <c r="AY1074" s="756">
        <v>0</v>
      </c>
      <c r="AZ1074" s="767">
        <f t="shared" si="554"/>
        <v>0</v>
      </c>
      <c r="BA1074" s="756">
        <v>0</v>
      </c>
      <c r="BB1074" s="756">
        <v>0</v>
      </c>
      <c r="BC1074" s="756">
        <v>0</v>
      </c>
      <c r="BD1074" s="756">
        <v>0</v>
      </c>
      <c r="BE1074" s="767">
        <f t="shared" si="536"/>
        <v>0</v>
      </c>
      <c r="BF1074" s="646">
        <f t="shared" si="537"/>
        <v>0</v>
      </c>
      <c r="BG1074" s="594"/>
      <c r="BH1074" s="705">
        <f t="shared" si="527"/>
        <v>1058</v>
      </c>
      <c r="BI1074" s="646">
        <f t="shared" si="538"/>
        <v>0</v>
      </c>
      <c r="BJ1074" s="594"/>
      <c r="BK1074" s="705">
        <f t="shared" si="539"/>
        <v>1058</v>
      </c>
      <c r="BL1074" s="756">
        <v>0</v>
      </c>
      <c r="BM1074" s="756">
        <v>0</v>
      </c>
      <c r="BN1074" s="756">
        <v>0</v>
      </c>
      <c r="BO1074" s="756">
        <v>0</v>
      </c>
      <c r="BP1074" s="756">
        <v>0</v>
      </c>
      <c r="BQ1074" s="756">
        <v>0</v>
      </c>
      <c r="BR1074" s="756">
        <v>0</v>
      </c>
      <c r="BS1074" s="646">
        <f t="shared" si="550"/>
        <v>0</v>
      </c>
      <c r="BT1074" s="594"/>
      <c r="BU1074" s="705">
        <f t="shared" si="540"/>
        <v>1058</v>
      </c>
      <c r="BV1074" s="756">
        <v>0</v>
      </c>
      <c r="BW1074" s="756">
        <v>0</v>
      </c>
      <c r="BX1074" s="756">
        <v>0</v>
      </c>
      <c r="BY1074" s="756">
        <v>0</v>
      </c>
      <c r="BZ1074" s="756">
        <v>0</v>
      </c>
      <c r="CA1074" s="756">
        <v>0</v>
      </c>
      <c r="CB1074" s="756">
        <v>0</v>
      </c>
      <c r="CC1074" s="646">
        <f t="shared" si="551"/>
        <v>0</v>
      </c>
      <c r="CD1074" s="594"/>
      <c r="CE1074" s="705">
        <f t="shared" si="528"/>
        <v>1058</v>
      </c>
      <c r="CF1074" s="756">
        <f t="shared" si="558"/>
        <v>0</v>
      </c>
      <c r="CG1074" s="756">
        <f t="shared" si="558"/>
        <v>0</v>
      </c>
      <c r="CH1074" s="756">
        <f t="shared" si="558"/>
        <v>0</v>
      </c>
      <c r="CI1074" s="756">
        <f t="shared" si="558"/>
        <v>0</v>
      </c>
      <c r="CJ1074" s="756">
        <f t="shared" si="558"/>
        <v>0</v>
      </c>
      <c r="CK1074" s="756">
        <f t="shared" si="558"/>
        <v>0</v>
      </c>
      <c r="CL1074" s="756">
        <f t="shared" si="556"/>
        <v>0</v>
      </c>
      <c r="CM1074" s="646">
        <f t="shared" si="552"/>
        <v>0</v>
      </c>
      <c r="CN1074" s="594"/>
      <c r="CO1074" s="705">
        <f t="shared" si="529"/>
        <v>1058</v>
      </c>
      <c r="CP1074" s="756">
        <v>0</v>
      </c>
      <c r="CQ1074" s="756">
        <v>0</v>
      </c>
      <c r="CR1074" s="756">
        <v>0</v>
      </c>
      <c r="CS1074" s="756">
        <v>0</v>
      </c>
      <c r="CT1074" s="756">
        <v>0</v>
      </c>
      <c r="CU1074" s="756">
        <v>0</v>
      </c>
      <c r="CV1074" s="756">
        <v>0</v>
      </c>
      <c r="CW1074" s="646">
        <f t="shared" si="553"/>
        <v>0</v>
      </c>
      <c r="CX1074" s="685"/>
      <c r="CY1074" s="705">
        <f t="shared" si="530"/>
        <v>1058</v>
      </c>
      <c r="CZ1074" s="756">
        <v>0</v>
      </c>
      <c r="DA1074" s="756">
        <v>0</v>
      </c>
      <c r="DB1074" s="756">
        <v>0</v>
      </c>
      <c r="DC1074" s="756">
        <v>0</v>
      </c>
      <c r="DD1074" s="756">
        <v>0</v>
      </c>
      <c r="DE1074" s="767">
        <f t="shared" si="541"/>
        <v>0</v>
      </c>
      <c r="DF1074" s="756">
        <v>0</v>
      </c>
      <c r="DG1074" s="756">
        <v>0</v>
      </c>
      <c r="DH1074" s="756">
        <v>0</v>
      </c>
      <c r="DI1074" s="756">
        <v>0</v>
      </c>
      <c r="DJ1074" s="767">
        <f t="shared" si="542"/>
        <v>0</v>
      </c>
      <c r="DK1074" s="715">
        <f t="shared" si="543"/>
        <v>0</v>
      </c>
      <c r="DL1074" s="685"/>
      <c r="DM1074" s="705">
        <f t="shared" si="531"/>
        <v>1058</v>
      </c>
      <c r="DN1074" s="715">
        <f t="shared" si="544"/>
        <v>0</v>
      </c>
    </row>
    <row r="1075" spans="2:118" x14ac:dyDescent="0.25">
      <c r="B1075" s="705">
        <v>1059</v>
      </c>
      <c r="C1075" s="765">
        <f>(1+_xlfn.XLOOKUP(INT((B1075-1)/12)+1,'ZC Curve'!$B$8:$B$107,'ZC Curve'!R$8:R$107,,0))^(1/12)-1</f>
        <v>0</v>
      </c>
      <c r="D1075" s="766">
        <f t="shared" si="545"/>
        <v>1</v>
      </c>
      <c r="E1075" s="685"/>
      <c r="F1075" s="705">
        <v>1059</v>
      </c>
      <c r="G1075" s="756">
        <v>0</v>
      </c>
      <c r="H1075" s="756">
        <v>0</v>
      </c>
      <c r="I1075" s="756">
        <v>0</v>
      </c>
      <c r="J1075" s="756">
        <v>0</v>
      </c>
      <c r="K1075" s="756">
        <v>0</v>
      </c>
      <c r="L1075" s="756">
        <v>0</v>
      </c>
      <c r="M1075" s="756">
        <v>0</v>
      </c>
      <c r="N1075" s="646">
        <f t="shared" si="546"/>
        <v>0</v>
      </c>
      <c r="O1075" s="594"/>
      <c r="P1075" s="705">
        <f t="shared" si="532"/>
        <v>1059</v>
      </c>
      <c r="Q1075" s="756">
        <v>0</v>
      </c>
      <c r="R1075" s="756">
        <v>0</v>
      </c>
      <c r="S1075" s="756">
        <v>0</v>
      </c>
      <c r="T1075" s="756">
        <v>0</v>
      </c>
      <c r="U1075" s="756">
        <v>0</v>
      </c>
      <c r="V1075" s="756">
        <v>0</v>
      </c>
      <c r="W1075" s="756">
        <v>0</v>
      </c>
      <c r="X1075" s="646">
        <f t="shared" si="547"/>
        <v>0</v>
      </c>
      <c r="Y1075" s="594"/>
      <c r="Z1075" s="705">
        <f t="shared" si="533"/>
        <v>1059</v>
      </c>
      <c r="AA1075" s="756">
        <f t="shared" si="557"/>
        <v>0</v>
      </c>
      <c r="AB1075" s="756">
        <f t="shared" si="557"/>
        <v>0</v>
      </c>
      <c r="AC1075" s="756">
        <f t="shared" si="557"/>
        <v>0</v>
      </c>
      <c r="AD1075" s="756">
        <f t="shared" si="557"/>
        <v>0</v>
      </c>
      <c r="AE1075" s="756">
        <f t="shared" si="557"/>
        <v>0</v>
      </c>
      <c r="AF1075" s="756">
        <f t="shared" si="557"/>
        <v>0</v>
      </c>
      <c r="AG1075" s="756">
        <f t="shared" si="555"/>
        <v>0</v>
      </c>
      <c r="AH1075" s="646">
        <f t="shared" si="548"/>
        <v>0</v>
      </c>
      <c r="AI1075" s="594"/>
      <c r="AJ1075" s="705">
        <f t="shared" si="534"/>
        <v>1059</v>
      </c>
      <c r="AK1075" s="756">
        <v>0</v>
      </c>
      <c r="AL1075" s="756">
        <v>0</v>
      </c>
      <c r="AM1075" s="756">
        <v>0</v>
      </c>
      <c r="AN1075" s="756">
        <v>0</v>
      </c>
      <c r="AO1075" s="756">
        <v>0</v>
      </c>
      <c r="AP1075" s="756">
        <v>0</v>
      </c>
      <c r="AQ1075" s="756">
        <v>0</v>
      </c>
      <c r="AR1075" s="646">
        <f t="shared" si="549"/>
        <v>0</v>
      </c>
      <c r="AS1075" s="594"/>
      <c r="AT1075" s="705">
        <f t="shared" si="535"/>
        <v>1059</v>
      </c>
      <c r="AU1075" s="756">
        <v>0</v>
      </c>
      <c r="AV1075" s="756">
        <v>0</v>
      </c>
      <c r="AW1075" s="756">
        <v>0</v>
      </c>
      <c r="AX1075" s="756">
        <v>0</v>
      </c>
      <c r="AY1075" s="756">
        <v>0</v>
      </c>
      <c r="AZ1075" s="767">
        <f t="shared" si="554"/>
        <v>0</v>
      </c>
      <c r="BA1075" s="756">
        <v>0</v>
      </c>
      <c r="BB1075" s="756">
        <v>0</v>
      </c>
      <c r="BC1075" s="756">
        <v>0</v>
      </c>
      <c r="BD1075" s="756">
        <v>0</v>
      </c>
      <c r="BE1075" s="767">
        <f t="shared" si="536"/>
        <v>0</v>
      </c>
      <c r="BF1075" s="646">
        <f t="shared" si="537"/>
        <v>0</v>
      </c>
      <c r="BG1075" s="594"/>
      <c r="BH1075" s="705">
        <f t="shared" si="527"/>
        <v>1059</v>
      </c>
      <c r="BI1075" s="646">
        <f t="shared" si="538"/>
        <v>0</v>
      </c>
      <c r="BJ1075" s="594"/>
      <c r="BK1075" s="705">
        <f t="shared" si="539"/>
        <v>1059</v>
      </c>
      <c r="BL1075" s="756">
        <v>0</v>
      </c>
      <c r="BM1075" s="756">
        <v>0</v>
      </c>
      <c r="BN1075" s="756">
        <v>0</v>
      </c>
      <c r="BO1075" s="756">
        <v>0</v>
      </c>
      <c r="BP1075" s="756">
        <v>0</v>
      </c>
      <c r="BQ1075" s="756">
        <v>0</v>
      </c>
      <c r="BR1075" s="756">
        <v>0</v>
      </c>
      <c r="BS1075" s="646">
        <f t="shared" si="550"/>
        <v>0</v>
      </c>
      <c r="BT1075" s="594"/>
      <c r="BU1075" s="705">
        <f t="shared" si="540"/>
        <v>1059</v>
      </c>
      <c r="BV1075" s="756">
        <v>0</v>
      </c>
      <c r="BW1075" s="756">
        <v>0</v>
      </c>
      <c r="BX1075" s="756">
        <v>0</v>
      </c>
      <c r="BY1075" s="756">
        <v>0</v>
      </c>
      <c r="BZ1075" s="756">
        <v>0</v>
      </c>
      <c r="CA1075" s="756">
        <v>0</v>
      </c>
      <c r="CB1075" s="756">
        <v>0</v>
      </c>
      <c r="CC1075" s="646">
        <f t="shared" si="551"/>
        <v>0</v>
      </c>
      <c r="CD1075" s="594"/>
      <c r="CE1075" s="705">
        <f t="shared" si="528"/>
        <v>1059</v>
      </c>
      <c r="CF1075" s="756">
        <f t="shared" si="558"/>
        <v>0</v>
      </c>
      <c r="CG1075" s="756">
        <f t="shared" si="558"/>
        <v>0</v>
      </c>
      <c r="CH1075" s="756">
        <f t="shared" si="558"/>
        <v>0</v>
      </c>
      <c r="CI1075" s="756">
        <f t="shared" si="558"/>
        <v>0</v>
      </c>
      <c r="CJ1075" s="756">
        <f t="shared" si="558"/>
        <v>0</v>
      </c>
      <c r="CK1075" s="756">
        <f t="shared" si="558"/>
        <v>0</v>
      </c>
      <c r="CL1075" s="756">
        <f t="shared" si="556"/>
        <v>0</v>
      </c>
      <c r="CM1075" s="646">
        <f t="shared" si="552"/>
        <v>0</v>
      </c>
      <c r="CN1075" s="594"/>
      <c r="CO1075" s="705">
        <f t="shared" si="529"/>
        <v>1059</v>
      </c>
      <c r="CP1075" s="756">
        <v>0</v>
      </c>
      <c r="CQ1075" s="756">
        <v>0</v>
      </c>
      <c r="CR1075" s="756">
        <v>0</v>
      </c>
      <c r="CS1075" s="756">
        <v>0</v>
      </c>
      <c r="CT1075" s="756">
        <v>0</v>
      </c>
      <c r="CU1075" s="756">
        <v>0</v>
      </c>
      <c r="CV1075" s="756">
        <v>0</v>
      </c>
      <c r="CW1075" s="646">
        <f t="shared" si="553"/>
        <v>0</v>
      </c>
      <c r="CX1075" s="685"/>
      <c r="CY1075" s="705">
        <f t="shared" si="530"/>
        <v>1059</v>
      </c>
      <c r="CZ1075" s="756">
        <v>0</v>
      </c>
      <c r="DA1075" s="756">
        <v>0</v>
      </c>
      <c r="DB1075" s="756">
        <v>0</v>
      </c>
      <c r="DC1075" s="756">
        <v>0</v>
      </c>
      <c r="DD1075" s="756">
        <v>0</v>
      </c>
      <c r="DE1075" s="767">
        <f t="shared" si="541"/>
        <v>0</v>
      </c>
      <c r="DF1075" s="756">
        <v>0</v>
      </c>
      <c r="DG1075" s="756">
        <v>0</v>
      </c>
      <c r="DH1075" s="756">
        <v>0</v>
      </c>
      <c r="DI1075" s="756">
        <v>0</v>
      </c>
      <c r="DJ1075" s="767">
        <f t="shared" si="542"/>
        <v>0</v>
      </c>
      <c r="DK1075" s="715">
        <f t="shared" si="543"/>
        <v>0</v>
      </c>
      <c r="DL1075" s="685"/>
      <c r="DM1075" s="705">
        <f t="shared" si="531"/>
        <v>1059</v>
      </c>
      <c r="DN1075" s="715">
        <f t="shared" si="544"/>
        <v>0</v>
      </c>
    </row>
    <row r="1076" spans="2:118" x14ac:dyDescent="0.25">
      <c r="B1076" s="705">
        <v>1060</v>
      </c>
      <c r="C1076" s="765">
        <f>(1+_xlfn.XLOOKUP(INT((B1076-1)/12)+1,'ZC Curve'!$B$8:$B$107,'ZC Curve'!R$8:R$107,,0))^(1/12)-1</f>
        <v>0</v>
      </c>
      <c r="D1076" s="766">
        <f t="shared" si="545"/>
        <v>1</v>
      </c>
      <c r="E1076" s="685"/>
      <c r="F1076" s="705">
        <v>1060</v>
      </c>
      <c r="G1076" s="756">
        <v>0</v>
      </c>
      <c r="H1076" s="756">
        <v>0</v>
      </c>
      <c r="I1076" s="756">
        <v>0</v>
      </c>
      <c r="J1076" s="756">
        <v>0</v>
      </c>
      <c r="K1076" s="756">
        <v>0</v>
      </c>
      <c r="L1076" s="756">
        <v>0</v>
      </c>
      <c r="M1076" s="756">
        <v>0</v>
      </c>
      <c r="N1076" s="646">
        <f t="shared" si="546"/>
        <v>0</v>
      </c>
      <c r="O1076" s="594"/>
      <c r="P1076" s="705">
        <f t="shared" si="532"/>
        <v>1060</v>
      </c>
      <c r="Q1076" s="756">
        <v>0</v>
      </c>
      <c r="R1076" s="756">
        <v>0</v>
      </c>
      <c r="S1076" s="756">
        <v>0</v>
      </c>
      <c r="T1076" s="756">
        <v>0</v>
      </c>
      <c r="U1076" s="756">
        <v>0</v>
      </c>
      <c r="V1076" s="756">
        <v>0</v>
      </c>
      <c r="W1076" s="756">
        <v>0</v>
      </c>
      <c r="X1076" s="646">
        <f t="shared" si="547"/>
        <v>0</v>
      </c>
      <c r="Y1076" s="594"/>
      <c r="Z1076" s="705">
        <f t="shared" si="533"/>
        <v>1060</v>
      </c>
      <c r="AA1076" s="756">
        <f t="shared" si="557"/>
        <v>0</v>
      </c>
      <c r="AB1076" s="756">
        <f t="shared" si="557"/>
        <v>0</v>
      </c>
      <c r="AC1076" s="756">
        <f t="shared" si="557"/>
        <v>0</v>
      </c>
      <c r="AD1076" s="756">
        <f t="shared" si="557"/>
        <v>0</v>
      </c>
      <c r="AE1076" s="756">
        <f t="shared" si="557"/>
        <v>0</v>
      </c>
      <c r="AF1076" s="756">
        <f t="shared" si="557"/>
        <v>0</v>
      </c>
      <c r="AG1076" s="756">
        <f t="shared" si="555"/>
        <v>0</v>
      </c>
      <c r="AH1076" s="646">
        <f t="shared" si="548"/>
        <v>0</v>
      </c>
      <c r="AI1076" s="594"/>
      <c r="AJ1076" s="705">
        <f t="shared" si="534"/>
        <v>1060</v>
      </c>
      <c r="AK1076" s="756">
        <v>0</v>
      </c>
      <c r="AL1076" s="756">
        <v>0</v>
      </c>
      <c r="AM1076" s="756">
        <v>0</v>
      </c>
      <c r="AN1076" s="756">
        <v>0</v>
      </c>
      <c r="AO1076" s="756">
        <v>0</v>
      </c>
      <c r="AP1076" s="756">
        <v>0</v>
      </c>
      <c r="AQ1076" s="756">
        <v>0</v>
      </c>
      <c r="AR1076" s="646">
        <f t="shared" si="549"/>
        <v>0</v>
      </c>
      <c r="AS1076" s="594"/>
      <c r="AT1076" s="705">
        <f t="shared" si="535"/>
        <v>1060</v>
      </c>
      <c r="AU1076" s="756">
        <v>0</v>
      </c>
      <c r="AV1076" s="756">
        <v>0</v>
      </c>
      <c r="AW1076" s="756">
        <v>0</v>
      </c>
      <c r="AX1076" s="756">
        <v>0</v>
      </c>
      <c r="AY1076" s="756">
        <v>0</v>
      </c>
      <c r="AZ1076" s="767">
        <f t="shared" si="554"/>
        <v>0</v>
      </c>
      <c r="BA1076" s="756">
        <v>0</v>
      </c>
      <c r="BB1076" s="756">
        <v>0</v>
      </c>
      <c r="BC1076" s="756">
        <v>0</v>
      </c>
      <c r="BD1076" s="756">
        <v>0</v>
      </c>
      <c r="BE1076" s="767">
        <f t="shared" si="536"/>
        <v>0</v>
      </c>
      <c r="BF1076" s="646">
        <f t="shared" si="537"/>
        <v>0</v>
      </c>
      <c r="BG1076" s="594"/>
      <c r="BH1076" s="705">
        <f t="shared" si="527"/>
        <v>1060</v>
      </c>
      <c r="BI1076" s="646">
        <f t="shared" si="538"/>
        <v>0</v>
      </c>
      <c r="BJ1076" s="594"/>
      <c r="BK1076" s="705">
        <f t="shared" si="539"/>
        <v>1060</v>
      </c>
      <c r="BL1076" s="756">
        <v>0</v>
      </c>
      <c r="BM1076" s="756">
        <v>0</v>
      </c>
      <c r="BN1076" s="756">
        <v>0</v>
      </c>
      <c r="BO1076" s="756">
        <v>0</v>
      </c>
      <c r="BP1076" s="756">
        <v>0</v>
      </c>
      <c r="BQ1076" s="756">
        <v>0</v>
      </c>
      <c r="BR1076" s="756">
        <v>0</v>
      </c>
      <c r="BS1076" s="646">
        <f t="shared" si="550"/>
        <v>0</v>
      </c>
      <c r="BT1076" s="594"/>
      <c r="BU1076" s="705">
        <f t="shared" si="540"/>
        <v>1060</v>
      </c>
      <c r="BV1076" s="756">
        <v>0</v>
      </c>
      <c r="BW1076" s="756">
        <v>0</v>
      </c>
      <c r="BX1076" s="756">
        <v>0</v>
      </c>
      <c r="BY1076" s="756">
        <v>0</v>
      </c>
      <c r="BZ1076" s="756">
        <v>0</v>
      </c>
      <c r="CA1076" s="756">
        <v>0</v>
      </c>
      <c r="CB1076" s="756">
        <v>0</v>
      </c>
      <c r="CC1076" s="646">
        <f t="shared" si="551"/>
        <v>0</v>
      </c>
      <c r="CD1076" s="594"/>
      <c r="CE1076" s="705">
        <f t="shared" si="528"/>
        <v>1060</v>
      </c>
      <c r="CF1076" s="756">
        <f t="shared" si="558"/>
        <v>0</v>
      </c>
      <c r="CG1076" s="756">
        <f t="shared" si="558"/>
        <v>0</v>
      </c>
      <c r="CH1076" s="756">
        <f t="shared" si="558"/>
        <v>0</v>
      </c>
      <c r="CI1076" s="756">
        <f t="shared" si="558"/>
        <v>0</v>
      </c>
      <c r="CJ1076" s="756">
        <f t="shared" si="558"/>
        <v>0</v>
      </c>
      <c r="CK1076" s="756">
        <f t="shared" si="558"/>
        <v>0</v>
      </c>
      <c r="CL1076" s="756">
        <f t="shared" si="556"/>
        <v>0</v>
      </c>
      <c r="CM1076" s="646">
        <f t="shared" si="552"/>
        <v>0</v>
      </c>
      <c r="CN1076" s="594"/>
      <c r="CO1076" s="705">
        <f t="shared" si="529"/>
        <v>1060</v>
      </c>
      <c r="CP1076" s="756">
        <v>0</v>
      </c>
      <c r="CQ1076" s="756">
        <v>0</v>
      </c>
      <c r="CR1076" s="756">
        <v>0</v>
      </c>
      <c r="CS1076" s="756">
        <v>0</v>
      </c>
      <c r="CT1076" s="756">
        <v>0</v>
      </c>
      <c r="CU1076" s="756">
        <v>0</v>
      </c>
      <c r="CV1076" s="756">
        <v>0</v>
      </c>
      <c r="CW1076" s="646">
        <f t="shared" si="553"/>
        <v>0</v>
      </c>
      <c r="CX1076" s="685"/>
      <c r="CY1076" s="705">
        <f t="shared" si="530"/>
        <v>1060</v>
      </c>
      <c r="CZ1076" s="756">
        <v>0</v>
      </c>
      <c r="DA1076" s="756">
        <v>0</v>
      </c>
      <c r="DB1076" s="756">
        <v>0</v>
      </c>
      <c r="DC1076" s="756">
        <v>0</v>
      </c>
      <c r="DD1076" s="756">
        <v>0</v>
      </c>
      <c r="DE1076" s="767">
        <f t="shared" si="541"/>
        <v>0</v>
      </c>
      <c r="DF1076" s="756">
        <v>0</v>
      </c>
      <c r="DG1076" s="756">
        <v>0</v>
      </c>
      <c r="DH1076" s="756">
        <v>0</v>
      </c>
      <c r="DI1076" s="756">
        <v>0</v>
      </c>
      <c r="DJ1076" s="767">
        <f t="shared" si="542"/>
        <v>0</v>
      </c>
      <c r="DK1076" s="715">
        <f t="shared" si="543"/>
        <v>0</v>
      </c>
      <c r="DL1076" s="685"/>
      <c r="DM1076" s="705">
        <f t="shared" si="531"/>
        <v>1060</v>
      </c>
      <c r="DN1076" s="715">
        <f t="shared" si="544"/>
        <v>0</v>
      </c>
    </row>
    <row r="1077" spans="2:118" x14ac:dyDescent="0.25">
      <c r="B1077" s="705">
        <v>1061</v>
      </c>
      <c r="C1077" s="765">
        <f>(1+_xlfn.XLOOKUP(INT((B1077-1)/12)+1,'ZC Curve'!$B$8:$B$107,'ZC Curve'!R$8:R$107,,0))^(1/12)-1</f>
        <v>0</v>
      </c>
      <c r="D1077" s="766">
        <f t="shared" si="545"/>
        <v>1</v>
      </c>
      <c r="E1077" s="685"/>
      <c r="F1077" s="705">
        <v>1061</v>
      </c>
      <c r="G1077" s="756">
        <v>0</v>
      </c>
      <c r="H1077" s="756">
        <v>0</v>
      </c>
      <c r="I1077" s="756">
        <v>0</v>
      </c>
      <c r="J1077" s="756">
        <v>0</v>
      </c>
      <c r="K1077" s="756">
        <v>0</v>
      </c>
      <c r="L1077" s="756">
        <v>0</v>
      </c>
      <c r="M1077" s="756">
        <v>0</v>
      </c>
      <c r="N1077" s="646">
        <f t="shared" si="546"/>
        <v>0</v>
      </c>
      <c r="O1077" s="594"/>
      <c r="P1077" s="705">
        <f t="shared" si="532"/>
        <v>1061</v>
      </c>
      <c r="Q1077" s="756">
        <v>0</v>
      </c>
      <c r="R1077" s="756">
        <v>0</v>
      </c>
      <c r="S1077" s="756">
        <v>0</v>
      </c>
      <c r="T1077" s="756">
        <v>0</v>
      </c>
      <c r="U1077" s="756">
        <v>0</v>
      </c>
      <c r="V1077" s="756">
        <v>0</v>
      </c>
      <c r="W1077" s="756">
        <v>0</v>
      </c>
      <c r="X1077" s="646">
        <f t="shared" si="547"/>
        <v>0</v>
      </c>
      <c r="Y1077" s="594"/>
      <c r="Z1077" s="705">
        <f t="shared" si="533"/>
        <v>1061</v>
      </c>
      <c r="AA1077" s="756">
        <f t="shared" si="557"/>
        <v>0</v>
      </c>
      <c r="AB1077" s="756">
        <f t="shared" si="557"/>
        <v>0</v>
      </c>
      <c r="AC1077" s="756">
        <f t="shared" si="557"/>
        <v>0</v>
      </c>
      <c r="AD1077" s="756">
        <f t="shared" si="557"/>
        <v>0</v>
      </c>
      <c r="AE1077" s="756">
        <f t="shared" si="557"/>
        <v>0</v>
      </c>
      <c r="AF1077" s="756">
        <f t="shared" si="557"/>
        <v>0</v>
      </c>
      <c r="AG1077" s="756">
        <f t="shared" si="555"/>
        <v>0</v>
      </c>
      <c r="AH1077" s="646">
        <f t="shared" si="548"/>
        <v>0</v>
      </c>
      <c r="AI1077" s="594"/>
      <c r="AJ1077" s="705">
        <f t="shared" si="534"/>
        <v>1061</v>
      </c>
      <c r="AK1077" s="756">
        <v>0</v>
      </c>
      <c r="AL1077" s="756">
        <v>0</v>
      </c>
      <c r="AM1077" s="756">
        <v>0</v>
      </c>
      <c r="AN1077" s="756">
        <v>0</v>
      </c>
      <c r="AO1077" s="756">
        <v>0</v>
      </c>
      <c r="AP1077" s="756">
        <v>0</v>
      </c>
      <c r="AQ1077" s="756">
        <v>0</v>
      </c>
      <c r="AR1077" s="646">
        <f t="shared" si="549"/>
        <v>0</v>
      </c>
      <c r="AS1077" s="594"/>
      <c r="AT1077" s="705">
        <f t="shared" si="535"/>
        <v>1061</v>
      </c>
      <c r="AU1077" s="756">
        <v>0</v>
      </c>
      <c r="AV1077" s="756">
        <v>0</v>
      </c>
      <c r="AW1077" s="756">
        <v>0</v>
      </c>
      <c r="AX1077" s="756">
        <v>0</v>
      </c>
      <c r="AY1077" s="756">
        <v>0</v>
      </c>
      <c r="AZ1077" s="767">
        <f t="shared" si="554"/>
        <v>0</v>
      </c>
      <c r="BA1077" s="756">
        <v>0</v>
      </c>
      <c r="BB1077" s="756">
        <v>0</v>
      </c>
      <c r="BC1077" s="756">
        <v>0</v>
      </c>
      <c r="BD1077" s="756">
        <v>0</v>
      </c>
      <c r="BE1077" s="767">
        <f t="shared" si="536"/>
        <v>0</v>
      </c>
      <c r="BF1077" s="646">
        <f t="shared" si="537"/>
        <v>0</v>
      </c>
      <c r="BG1077" s="594"/>
      <c r="BH1077" s="705">
        <f t="shared" si="527"/>
        <v>1061</v>
      </c>
      <c r="BI1077" s="646">
        <f t="shared" si="538"/>
        <v>0</v>
      </c>
      <c r="BJ1077" s="594"/>
      <c r="BK1077" s="705">
        <f t="shared" si="539"/>
        <v>1061</v>
      </c>
      <c r="BL1077" s="756">
        <v>0</v>
      </c>
      <c r="BM1077" s="756">
        <v>0</v>
      </c>
      <c r="BN1077" s="756">
        <v>0</v>
      </c>
      <c r="BO1077" s="756">
        <v>0</v>
      </c>
      <c r="BP1077" s="756">
        <v>0</v>
      </c>
      <c r="BQ1077" s="756">
        <v>0</v>
      </c>
      <c r="BR1077" s="756">
        <v>0</v>
      </c>
      <c r="BS1077" s="646">
        <f t="shared" si="550"/>
        <v>0</v>
      </c>
      <c r="BT1077" s="594"/>
      <c r="BU1077" s="705">
        <f t="shared" si="540"/>
        <v>1061</v>
      </c>
      <c r="BV1077" s="756">
        <v>0</v>
      </c>
      <c r="BW1077" s="756">
        <v>0</v>
      </c>
      <c r="BX1077" s="756">
        <v>0</v>
      </c>
      <c r="BY1077" s="756">
        <v>0</v>
      </c>
      <c r="BZ1077" s="756">
        <v>0</v>
      </c>
      <c r="CA1077" s="756">
        <v>0</v>
      </c>
      <c r="CB1077" s="756">
        <v>0</v>
      </c>
      <c r="CC1077" s="646">
        <f t="shared" si="551"/>
        <v>0</v>
      </c>
      <c r="CD1077" s="594"/>
      <c r="CE1077" s="705">
        <f t="shared" si="528"/>
        <v>1061</v>
      </c>
      <c r="CF1077" s="756">
        <f t="shared" si="558"/>
        <v>0</v>
      </c>
      <c r="CG1077" s="756">
        <f t="shared" si="558"/>
        <v>0</v>
      </c>
      <c r="CH1077" s="756">
        <f t="shared" si="558"/>
        <v>0</v>
      </c>
      <c r="CI1077" s="756">
        <f t="shared" si="558"/>
        <v>0</v>
      </c>
      <c r="CJ1077" s="756">
        <f t="shared" si="558"/>
        <v>0</v>
      </c>
      <c r="CK1077" s="756">
        <f t="shared" si="558"/>
        <v>0</v>
      </c>
      <c r="CL1077" s="756">
        <f t="shared" si="556"/>
        <v>0</v>
      </c>
      <c r="CM1077" s="646">
        <f t="shared" si="552"/>
        <v>0</v>
      </c>
      <c r="CN1077" s="594"/>
      <c r="CO1077" s="705">
        <f t="shared" si="529"/>
        <v>1061</v>
      </c>
      <c r="CP1077" s="756">
        <v>0</v>
      </c>
      <c r="CQ1077" s="756">
        <v>0</v>
      </c>
      <c r="CR1077" s="756">
        <v>0</v>
      </c>
      <c r="CS1077" s="756">
        <v>0</v>
      </c>
      <c r="CT1077" s="756">
        <v>0</v>
      </c>
      <c r="CU1077" s="756">
        <v>0</v>
      </c>
      <c r="CV1077" s="756">
        <v>0</v>
      </c>
      <c r="CW1077" s="646">
        <f t="shared" si="553"/>
        <v>0</v>
      </c>
      <c r="CX1077" s="685"/>
      <c r="CY1077" s="705">
        <f t="shared" si="530"/>
        <v>1061</v>
      </c>
      <c r="CZ1077" s="756">
        <v>0</v>
      </c>
      <c r="DA1077" s="756">
        <v>0</v>
      </c>
      <c r="DB1077" s="756">
        <v>0</v>
      </c>
      <c r="DC1077" s="756">
        <v>0</v>
      </c>
      <c r="DD1077" s="756">
        <v>0</v>
      </c>
      <c r="DE1077" s="767">
        <f t="shared" si="541"/>
        <v>0</v>
      </c>
      <c r="DF1077" s="756">
        <v>0</v>
      </c>
      <c r="DG1077" s="756">
        <v>0</v>
      </c>
      <c r="DH1077" s="756">
        <v>0</v>
      </c>
      <c r="DI1077" s="756">
        <v>0</v>
      </c>
      <c r="DJ1077" s="767">
        <f t="shared" si="542"/>
        <v>0</v>
      </c>
      <c r="DK1077" s="715">
        <f t="shared" si="543"/>
        <v>0</v>
      </c>
      <c r="DL1077" s="685"/>
      <c r="DM1077" s="705">
        <f t="shared" si="531"/>
        <v>1061</v>
      </c>
      <c r="DN1077" s="715">
        <f t="shared" si="544"/>
        <v>0</v>
      </c>
    </row>
    <row r="1078" spans="2:118" x14ac:dyDescent="0.25">
      <c r="B1078" s="705">
        <v>1062</v>
      </c>
      <c r="C1078" s="765">
        <f>(1+_xlfn.XLOOKUP(INT((B1078-1)/12)+1,'ZC Curve'!$B$8:$B$107,'ZC Curve'!R$8:R$107,,0))^(1/12)-1</f>
        <v>0</v>
      </c>
      <c r="D1078" s="766">
        <f t="shared" si="545"/>
        <v>1</v>
      </c>
      <c r="E1078" s="685"/>
      <c r="F1078" s="705">
        <v>1062</v>
      </c>
      <c r="G1078" s="756">
        <v>0</v>
      </c>
      <c r="H1078" s="756">
        <v>0</v>
      </c>
      <c r="I1078" s="756">
        <v>0</v>
      </c>
      <c r="J1078" s="756">
        <v>0</v>
      </c>
      <c r="K1078" s="756">
        <v>0</v>
      </c>
      <c r="L1078" s="756">
        <v>0</v>
      </c>
      <c r="M1078" s="756">
        <v>0</v>
      </c>
      <c r="N1078" s="646">
        <f t="shared" si="546"/>
        <v>0</v>
      </c>
      <c r="O1078" s="594"/>
      <c r="P1078" s="705">
        <f t="shared" si="532"/>
        <v>1062</v>
      </c>
      <c r="Q1078" s="756">
        <v>0</v>
      </c>
      <c r="R1078" s="756">
        <v>0</v>
      </c>
      <c r="S1078" s="756">
        <v>0</v>
      </c>
      <c r="T1078" s="756">
        <v>0</v>
      </c>
      <c r="U1078" s="756">
        <v>0</v>
      </c>
      <c r="V1078" s="756">
        <v>0</v>
      </c>
      <c r="W1078" s="756">
        <v>0</v>
      </c>
      <c r="X1078" s="646">
        <f t="shared" si="547"/>
        <v>0</v>
      </c>
      <c r="Y1078" s="594"/>
      <c r="Z1078" s="705">
        <f t="shared" si="533"/>
        <v>1062</v>
      </c>
      <c r="AA1078" s="756">
        <f t="shared" si="557"/>
        <v>0</v>
      </c>
      <c r="AB1078" s="756">
        <f t="shared" si="557"/>
        <v>0</v>
      </c>
      <c r="AC1078" s="756">
        <f t="shared" si="557"/>
        <v>0</v>
      </c>
      <c r="AD1078" s="756">
        <f t="shared" si="557"/>
        <v>0</v>
      </c>
      <c r="AE1078" s="756">
        <f t="shared" si="557"/>
        <v>0</v>
      </c>
      <c r="AF1078" s="756">
        <f t="shared" si="557"/>
        <v>0</v>
      </c>
      <c r="AG1078" s="756">
        <f t="shared" si="555"/>
        <v>0</v>
      </c>
      <c r="AH1078" s="646">
        <f t="shared" si="548"/>
        <v>0</v>
      </c>
      <c r="AI1078" s="594"/>
      <c r="AJ1078" s="705">
        <f t="shared" si="534"/>
        <v>1062</v>
      </c>
      <c r="AK1078" s="756">
        <v>0</v>
      </c>
      <c r="AL1078" s="756">
        <v>0</v>
      </c>
      <c r="AM1078" s="756">
        <v>0</v>
      </c>
      <c r="AN1078" s="756">
        <v>0</v>
      </c>
      <c r="AO1078" s="756">
        <v>0</v>
      </c>
      <c r="AP1078" s="756">
        <v>0</v>
      </c>
      <c r="AQ1078" s="756">
        <v>0</v>
      </c>
      <c r="AR1078" s="646">
        <f t="shared" si="549"/>
        <v>0</v>
      </c>
      <c r="AS1078" s="594"/>
      <c r="AT1078" s="705">
        <f t="shared" si="535"/>
        <v>1062</v>
      </c>
      <c r="AU1078" s="756">
        <v>0</v>
      </c>
      <c r="AV1078" s="756">
        <v>0</v>
      </c>
      <c r="AW1078" s="756">
        <v>0</v>
      </c>
      <c r="AX1078" s="756">
        <v>0</v>
      </c>
      <c r="AY1078" s="756">
        <v>0</v>
      </c>
      <c r="AZ1078" s="767">
        <f t="shared" si="554"/>
        <v>0</v>
      </c>
      <c r="BA1078" s="756">
        <v>0</v>
      </c>
      <c r="BB1078" s="756">
        <v>0</v>
      </c>
      <c r="BC1078" s="756">
        <v>0</v>
      </c>
      <c r="BD1078" s="756">
        <v>0</v>
      </c>
      <c r="BE1078" s="767">
        <f t="shared" si="536"/>
        <v>0</v>
      </c>
      <c r="BF1078" s="646">
        <f t="shared" si="537"/>
        <v>0</v>
      </c>
      <c r="BG1078" s="594"/>
      <c r="BH1078" s="705">
        <f t="shared" si="527"/>
        <v>1062</v>
      </c>
      <c r="BI1078" s="646">
        <f t="shared" si="538"/>
        <v>0</v>
      </c>
      <c r="BJ1078" s="594"/>
      <c r="BK1078" s="705">
        <f t="shared" si="539"/>
        <v>1062</v>
      </c>
      <c r="BL1078" s="756">
        <v>0</v>
      </c>
      <c r="BM1078" s="756">
        <v>0</v>
      </c>
      <c r="BN1078" s="756">
        <v>0</v>
      </c>
      <c r="BO1078" s="756">
        <v>0</v>
      </c>
      <c r="BP1078" s="756">
        <v>0</v>
      </c>
      <c r="BQ1078" s="756">
        <v>0</v>
      </c>
      <c r="BR1078" s="756">
        <v>0</v>
      </c>
      <c r="BS1078" s="646">
        <f t="shared" si="550"/>
        <v>0</v>
      </c>
      <c r="BT1078" s="594"/>
      <c r="BU1078" s="705">
        <f t="shared" si="540"/>
        <v>1062</v>
      </c>
      <c r="BV1078" s="756">
        <v>0</v>
      </c>
      <c r="BW1078" s="756">
        <v>0</v>
      </c>
      <c r="BX1078" s="756">
        <v>0</v>
      </c>
      <c r="BY1078" s="756">
        <v>0</v>
      </c>
      <c r="BZ1078" s="756">
        <v>0</v>
      </c>
      <c r="CA1078" s="756">
        <v>0</v>
      </c>
      <c r="CB1078" s="756">
        <v>0</v>
      </c>
      <c r="CC1078" s="646">
        <f t="shared" si="551"/>
        <v>0</v>
      </c>
      <c r="CD1078" s="594"/>
      <c r="CE1078" s="705">
        <f t="shared" si="528"/>
        <v>1062</v>
      </c>
      <c r="CF1078" s="756">
        <f t="shared" si="558"/>
        <v>0</v>
      </c>
      <c r="CG1078" s="756">
        <f t="shared" si="558"/>
        <v>0</v>
      </c>
      <c r="CH1078" s="756">
        <f t="shared" si="558"/>
        <v>0</v>
      </c>
      <c r="CI1078" s="756">
        <f t="shared" si="558"/>
        <v>0</v>
      </c>
      <c r="CJ1078" s="756">
        <f t="shared" si="558"/>
        <v>0</v>
      </c>
      <c r="CK1078" s="756">
        <f t="shared" si="558"/>
        <v>0</v>
      </c>
      <c r="CL1078" s="756">
        <f t="shared" si="556"/>
        <v>0</v>
      </c>
      <c r="CM1078" s="646">
        <f t="shared" si="552"/>
        <v>0</v>
      </c>
      <c r="CN1078" s="594"/>
      <c r="CO1078" s="705">
        <f t="shared" si="529"/>
        <v>1062</v>
      </c>
      <c r="CP1078" s="756">
        <v>0</v>
      </c>
      <c r="CQ1078" s="756">
        <v>0</v>
      </c>
      <c r="CR1078" s="756">
        <v>0</v>
      </c>
      <c r="CS1078" s="756">
        <v>0</v>
      </c>
      <c r="CT1078" s="756">
        <v>0</v>
      </c>
      <c r="CU1078" s="756">
        <v>0</v>
      </c>
      <c r="CV1078" s="756">
        <v>0</v>
      </c>
      <c r="CW1078" s="646">
        <f t="shared" si="553"/>
        <v>0</v>
      </c>
      <c r="CX1078" s="685"/>
      <c r="CY1078" s="705">
        <f t="shared" si="530"/>
        <v>1062</v>
      </c>
      <c r="CZ1078" s="756">
        <v>0</v>
      </c>
      <c r="DA1078" s="756">
        <v>0</v>
      </c>
      <c r="DB1078" s="756">
        <v>0</v>
      </c>
      <c r="DC1078" s="756">
        <v>0</v>
      </c>
      <c r="DD1078" s="756">
        <v>0</v>
      </c>
      <c r="DE1078" s="767">
        <f t="shared" si="541"/>
        <v>0</v>
      </c>
      <c r="DF1078" s="756">
        <v>0</v>
      </c>
      <c r="DG1078" s="756">
        <v>0</v>
      </c>
      <c r="DH1078" s="756">
        <v>0</v>
      </c>
      <c r="DI1078" s="756">
        <v>0</v>
      </c>
      <c r="DJ1078" s="767">
        <f t="shared" si="542"/>
        <v>0</v>
      </c>
      <c r="DK1078" s="715">
        <f t="shared" si="543"/>
        <v>0</v>
      </c>
      <c r="DL1078" s="685"/>
      <c r="DM1078" s="705">
        <f t="shared" si="531"/>
        <v>1062</v>
      </c>
      <c r="DN1078" s="715">
        <f t="shared" si="544"/>
        <v>0</v>
      </c>
    </row>
    <row r="1079" spans="2:118" x14ac:dyDescent="0.25">
      <c r="B1079" s="705">
        <v>1063</v>
      </c>
      <c r="C1079" s="765">
        <f>(1+_xlfn.XLOOKUP(INT((B1079-1)/12)+1,'ZC Curve'!$B$8:$B$107,'ZC Curve'!R$8:R$107,,0))^(1/12)-1</f>
        <v>0</v>
      </c>
      <c r="D1079" s="766">
        <f t="shared" si="545"/>
        <v>1</v>
      </c>
      <c r="E1079" s="685"/>
      <c r="F1079" s="705">
        <v>1063</v>
      </c>
      <c r="G1079" s="756">
        <v>0</v>
      </c>
      <c r="H1079" s="756">
        <v>0</v>
      </c>
      <c r="I1079" s="756">
        <v>0</v>
      </c>
      <c r="J1079" s="756">
        <v>0</v>
      </c>
      <c r="K1079" s="756">
        <v>0</v>
      </c>
      <c r="L1079" s="756">
        <v>0</v>
      </c>
      <c r="M1079" s="756">
        <v>0</v>
      </c>
      <c r="N1079" s="646">
        <f t="shared" si="546"/>
        <v>0</v>
      </c>
      <c r="O1079" s="594"/>
      <c r="P1079" s="705">
        <f t="shared" si="532"/>
        <v>1063</v>
      </c>
      <c r="Q1079" s="756">
        <v>0</v>
      </c>
      <c r="R1079" s="756">
        <v>0</v>
      </c>
      <c r="S1079" s="756">
        <v>0</v>
      </c>
      <c r="T1079" s="756">
        <v>0</v>
      </c>
      <c r="U1079" s="756">
        <v>0</v>
      </c>
      <c r="V1079" s="756">
        <v>0</v>
      </c>
      <c r="W1079" s="756">
        <v>0</v>
      </c>
      <c r="X1079" s="646">
        <f t="shared" si="547"/>
        <v>0</v>
      </c>
      <c r="Y1079" s="594"/>
      <c r="Z1079" s="705">
        <f t="shared" si="533"/>
        <v>1063</v>
      </c>
      <c r="AA1079" s="756">
        <f t="shared" si="557"/>
        <v>0</v>
      </c>
      <c r="AB1079" s="756">
        <f t="shared" si="557"/>
        <v>0</v>
      </c>
      <c r="AC1079" s="756">
        <f t="shared" si="557"/>
        <v>0</v>
      </c>
      <c r="AD1079" s="756">
        <f t="shared" si="557"/>
        <v>0</v>
      </c>
      <c r="AE1079" s="756">
        <f t="shared" si="557"/>
        <v>0</v>
      </c>
      <c r="AF1079" s="756">
        <f t="shared" si="557"/>
        <v>0</v>
      </c>
      <c r="AG1079" s="756">
        <f t="shared" si="555"/>
        <v>0</v>
      </c>
      <c r="AH1079" s="646">
        <f t="shared" si="548"/>
        <v>0</v>
      </c>
      <c r="AI1079" s="594"/>
      <c r="AJ1079" s="705">
        <f t="shared" si="534"/>
        <v>1063</v>
      </c>
      <c r="AK1079" s="756">
        <v>0</v>
      </c>
      <c r="AL1079" s="756">
        <v>0</v>
      </c>
      <c r="AM1079" s="756">
        <v>0</v>
      </c>
      <c r="AN1079" s="756">
        <v>0</v>
      </c>
      <c r="AO1079" s="756">
        <v>0</v>
      </c>
      <c r="AP1079" s="756">
        <v>0</v>
      </c>
      <c r="AQ1079" s="756">
        <v>0</v>
      </c>
      <c r="AR1079" s="646">
        <f t="shared" si="549"/>
        <v>0</v>
      </c>
      <c r="AS1079" s="594"/>
      <c r="AT1079" s="705">
        <f t="shared" si="535"/>
        <v>1063</v>
      </c>
      <c r="AU1079" s="756">
        <v>0</v>
      </c>
      <c r="AV1079" s="756">
        <v>0</v>
      </c>
      <c r="AW1079" s="756">
        <v>0</v>
      </c>
      <c r="AX1079" s="756">
        <v>0</v>
      </c>
      <c r="AY1079" s="756">
        <v>0</v>
      </c>
      <c r="AZ1079" s="767">
        <f t="shared" si="554"/>
        <v>0</v>
      </c>
      <c r="BA1079" s="756">
        <v>0</v>
      </c>
      <c r="BB1079" s="756">
        <v>0</v>
      </c>
      <c r="BC1079" s="756">
        <v>0</v>
      </c>
      <c r="BD1079" s="756">
        <v>0</v>
      </c>
      <c r="BE1079" s="767">
        <f t="shared" si="536"/>
        <v>0</v>
      </c>
      <c r="BF1079" s="646">
        <f t="shared" si="537"/>
        <v>0</v>
      </c>
      <c r="BG1079" s="594"/>
      <c r="BH1079" s="705">
        <f t="shared" si="527"/>
        <v>1063</v>
      </c>
      <c r="BI1079" s="646">
        <f t="shared" si="538"/>
        <v>0</v>
      </c>
      <c r="BJ1079" s="594"/>
      <c r="BK1079" s="705">
        <f t="shared" si="539"/>
        <v>1063</v>
      </c>
      <c r="BL1079" s="756">
        <v>0</v>
      </c>
      <c r="BM1079" s="756">
        <v>0</v>
      </c>
      <c r="BN1079" s="756">
        <v>0</v>
      </c>
      <c r="BO1079" s="756">
        <v>0</v>
      </c>
      <c r="BP1079" s="756">
        <v>0</v>
      </c>
      <c r="BQ1079" s="756">
        <v>0</v>
      </c>
      <c r="BR1079" s="756">
        <v>0</v>
      </c>
      <c r="BS1079" s="646">
        <f t="shared" si="550"/>
        <v>0</v>
      </c>
      <c r="BT1079" s="594"/>
      <c r="BU1079" s="705">
        <f t="shared" si="540"/>
        <v>1063</v>
      </c>
      <c r="BV1079" s="756">
        <v>0</v>
      </c>
      <c r="BW1079" s="756">
        <v>0</v>
      </c>
      <c r="BX1079" s="756">
        <v>0</v>
      </c>
      <c r="BY1079" s="756">
        <v>0</v>
      </c>
      <c r="BZ1079" s="756">
        <v>0</v>
      </c>
      <c r="CA1079" s="756">
        <v>0</v>
      </c>
      <c r="CB1079" s="756">
        <v>0</v>
      </c>
      <c r="CC1079" s="646">
        <f t="shared" si="551"/>
        <v>0</v>
      </c>
      <c r="CD1079" s="594"/>
      <c r="CE1079" s="705">
        <f t="shared" si="528"/>
        <v>1063</v>
      </c>
      <c r="CF1079" s="756">
        <f t="shared" si="558"/>
        <v>0</v>
      </c>
      <c r="CG1079" s="756">
        <f t="shared" si="558"/>
        <v>0</v>
      </c>
      <c r="CH1079" s="756">
        <f t="shared" si="558"/>
        <v>0</v>
      </c>
      <c r="CI1079" s="756">
        <f t="shared" si="558"/>
        <v>0</v>
      </c>
      <c r="CJ1079" s="756">
        <f t="shared" si="558"/>
        <v>0</v>
      </c>
      <c r="CK1079" s="756">
        <f t="shared" si="558"/>
        <v>0</v>
      </c>
      <c r="CL1079" s="756">
        <f t="shared" si="556"/>
        <v>0</v>
      </c>
      <c r="CM1079" s="646">
        <f t="shared" si="552"/>
        <v>0</v>
      </c>
      <c r="CN1079" s="594"/>
      <c r="CO1079" s="705">
        <f t="shared" si="529"/>
        <v>1063</v>
      </c>
      <c r="CP1079" s="756">
        <v>0</v>
      </c>
      <c r="CQ1079" s="756">
        <v>0</v>
      </c>
      <c r="CR1079" s="756">
        <v>0</v>
      </c>
      <c r="CS1079" s="756">
        <v>0</v>
      </c>
      <c r="CT1079" s="756">
        <v>0</v>
      </c>
      <c r="CU1079" s="756">
        <v>0</v>
      </c>
      <c r="CV1079" s="756">
        <v>0</v>
      </c>
      <c r="CW1079" s="646">
        <f t="shared" si="553"/>
        <v>0</v>
      </c>
      <c r="CX1079" s="685"/>
      <c r="CY1079" s="705">
        <f t="shared" si="530"/>
        <v>1063</v>
      </c>
      <c r="CZ1079" s="756">
        <v>0</v>
      </c>
      <c r="DA1079" s="756">
        <v>0</v>
      </c>
      <c r="DB1079" s="756">
        <v>0</v>
      </c>
      <c r="DC1079" s="756">
        <v>0</v>
      </c>
      <c r="DD1079" s="756">
        <v>0</v>
      </c>
      <c r="DE1079" s="767">
        <f t="shared" si="541"/>
        <v>0</v>
      </c>
      <c r="DF1079" s="756">
        <v>0</v>
      </c>
      <c r="DG1079" s="756">
        <v>0</v>
      </c>
      <c r="DH1079" s="756">
        <v>0</v>
      </c>
      <c r="DI1079" s="756">
        <v>0</v>
      </c>
      <c r="DJ1079" s="767">
        <f t="shared" si="542"/>
        <v>0</v>
      </c>
      <c r="DK1079" s="715">
        <f t="shared" si="543"/>
        <v>0</v>
      </c>
      <c r="DL1079" s="685"/>
      <c r="DM1079" s="705">
        <f t="shared" si="531"/>
        <v>1063</v>
      </c>
      <c r="DN1079" s="715">
        <f t="shared" si="544"/>
        <v>0</v>
      </c>
    </row>
    <row r="1080" spans="2:118" x14ac:dyDescent="0.25">
      <c r="B1080" s="705">
        <v>1064</v>
      </c>
      <c r="C1080" s="765">
        <f>(1+_xlfn.XLOOKUP(INT((B1080-1)/12)+1,'ZC Curve'!$B$8:$B$107,'ZC Curve'!R$8:R$107,,0))^(1/12)-1</f>
        <v>0</v>
      </c>
      <c r="D1080" s="766">
        <f t="shared" si="545"/>
        <v>1</v>
      </c>
      <c r="E1080" s="685"/>
      <c r="F1080" s="705">
        <v>1064</v>
      </c>
      <c r="G1080" s="756">
        <v>0</v>
      </c>
      <c r="H1080" s="756">
        <v>0</v>
      </c>
      <c r="I1080" s="756">
        <v>0</v>
      </c>
      <c r="J1080" s="756">
        <v>0</v>
      </c>
      <c r="K1080" s="756">
        <v>0</v>
      </c>
      <c r="L1080" s="756">
        <v>0</v>
      </c>
      <c r="M1080" s="756">
        <v>0</v>
      </c>
      <c r="N1080" s="646">
        <f t="shared" si="546"/>
        <v>0</v>
      </c>
      <c r="O1080" s="594"/>
      <c r="P1080" s="705">
        <f t="shared" si="532"/>
        <v>1064</v>
      </c>
      <c r="Q1080" s="756">
        <v>0</v>
      </c>
      <c r="R1080" s="756">
        <v>0</v>
      </c>
      <c r="S1080" s="756">
        <v>0</v>
      </c>
      <c r="T1080" s="756">
        <v>0</v>
      </c>
      <c r="U1080" s="756">
        <v>0</v>
      </c>
      <c r="V1080" s="756">
        <v>0</v>
      </c>
      <c r="W1080" s="756">
        <v>0</v>
      </c>
      <c r="X1080" s="646">
        <f t="shared" si="547"/>
        <v>0</v>
      </c>
      <c r="Y1080" s="594"/>
      <c r="Z1080" s="705">
        <f t="shared" si="533"/>
        <v>1064</v>
      </c>
      <c r="AA1080" s="756">
        <f t="shared" si="557"/>
        <v>0</v>
      </c>
      <c r="AB1080" s="756">
        <f t="shared" si="557"/>
        <v>0</v>
      </c>
      <c r="AC1080" s="756">
        <f t="shared" si="557"/>
        <v>0</v>
      </c>
      <c r="AD1080" s="756">
        <f t="shared" si="557"/>
        <v>0</v>
      </c>
      <c r="AE1080" s="756">
        <f t="shared" si="557"/>
        <v>0</v>
      </c>
      <c r="AF1080" s="756">
        <f t="shared" si="557"/>
        <v>0</v>
      </c>
      <c r="AG1080" s="756">
        <f t="shared" si="555"/>
        <v>0</v>
      </c>
      <c r="AH1080" s="646">
        <f t="shared" si="548"/>
        <v>0</v>
      </c>
      <c r="AI1080" s="594"/>
      <c r="AJ1080" s="705">
        <f t="shared" si="534"/>
        <v>1064</v>
      </c>
      <c r="AK1080" s="756">
        <v>0</v>
      </c>
      <c r="AL1080" s="756">
        <v>0</v>
      </c>
      <c r="AM1080" s="756">
        <v>0</v>
      </c>
      <c r="AN1080" s="756">
        <v>0</v>
      </c>
      <c r="AO1080" s="756">
        <v>0</v>
      </c>
      <c r="AP1080" s="756">
        <v>0</v>
      </c>
      <c r="AQ1080" s="756">
        <v>0</v>
      </c>
      <c r="AR1080" s="646">
        <f t="shared" si="549"/>
        <v>0</v>
      </c>
      <c r="AS1080" s="594"/>
      <c r="AT1080" s="705">
        <f t="shared" si="535"/>
        <v>1064</v>
      </c>
      <c r="AU1080" s="756">
        <v>0</v>
      </c>
      <c r="AV1080" s="756">
        <v>0</v>
      </c>
      <c r="AW1080" s="756">
        <v>0</v>
      </c>
      <c r="AX1080" s="756">
        <v>0</v>
      </c>
      <c r="AY1080" s="756">
        <v>0</v>
      </c>
      <c r="AZ1080" s="767">
        <f t="shared" si="554"/>
        <v>0</v>
      </c>
      <c r="BA1080" s="756">
        <v>0</v>
      </c>
      <c r="BB1080" s="756">
        <v>0</v>
      </c>
      <c r="BC1080" s="756">
        <v>0</v>
      </c>
      <c r="BD1080" s="756">
        <v>0</v>
      </c>
      <c r="BE1080" s="767">
        <f t="shared" si="536"/>
        <v>0</v>
      </c>
      <c r="BF1080" s="646">
        <f t="shared" si="537"/>
        <v>0</v>
      </c>
      <c r="BG1080" s="594"/>
      <c r="BH1080" s="705">
        <f t="shared" si="527"/>
        <v>1064</v>
      </c>
      <c r="BI1080" s="646">
        <f t="shared" si="538"/>
        <v>0</v>
      </c>
      <c r="BJ1080" s="594"/>
      <c r="BK1080" s="705">
        <f t="shared" si="539"/>
        <v>1064</v>
      </c>
      <c r="BL1080" s="756">
        <v>0</v>
      </c>
      <c r="BM1080" s="756">
        <v>0</v>
      </c>
      <c r="BN1080" s="756">
        <v>0</v>
      </c>
      <c r="BO1080" s="756">
        <v>0</v>
      </c>
      <c r="BP1080" s="756">
        <v>0</v>
      </c>
      <c r="BQ1080" s="756">
        <v>0</v>
      </c>
      <c r="BR1080" s="756">
        <v>0</v>
      </c>
      <c r="BS1080" s="646">
        <f t="shared" si="550"/>
        <v>0</v>
      </c>
      <c r="BT1080" s="594"/>
      <c r="BU1080" s="705">
        <f t="shared" si="540"/>
        <v>1064</v>
      </c>
      <c r="BV1080" s="756">
        <v>0</v>
      </c>
      <c r="BW1080" s="756">
        <v>0</v>
      </c>
      <c r="BX1080" s="756">
        <v>0</v>
      </c>
      <c r="BY1080" s="756">
        <v>0</v>
      </c>
      <c r="BZ1080" s="756">
        <v>0</v>
      </c>
      <c r="CA1080" s="756">
        <v>0</v>
      </c>
      <c r="CB1080" s="756">
        <v>0</v>
      </c>
      <c r="CC1080" s="646">
        <f t="shared" si="551"/>
        <v>0</v>
      </c>
      <c r="CD1080" s="594"/>
      <c r="CE1080" s="705">
        <f t="shared" si="528"/>
        <v>1064</v>
      </c>
      <c r="CF1080" s="756">
        <f t="shared" si="558"/>
        <v>0</v>
      </c>
      <c r="CG1080" s="756">
        <f t="shared" si="558"/>
        <v>0</v>
      </c>
      <c r="CH1080" s="756">
        <f t="shared" si="558"/>
        <v>0</v>
      </c>
      <c r="CI1080" s="756">
        <f t="shared" si="558"/>
        <v>0</v>
      </c>
      <c r="CJ1080" s="756">
        <f t="shared" si="558"/>
        <v>0</v>
      </c>
      <c r="CK1080" s="756">
        <f t="shared" si="558"/>
        <v>0</v>
      </c>
      <c r="CL1080" s="756">
        <f t="shared" si="556"/>
        <v>0</v>
      </c>
      <c r="CM1080" s="646">
        <f t="shared" si="552"/>
        <v>0</v>
      </c>
      <c r="CN1080" s="594"/>
      <c r="CO1080" s="705">
        <f t="shared" si="529"/>
        <v>1064</v>
      </c>
      <c r="CP1080" s="756">
        <v>0</v>
      </c>
      <c r="CQ1080" s="756">
        <v>0</v>
      </c>
      <c r="CR1080" s="756">
        <v>0</v>
      </c>
      <c r="CS1080" s="756">
        <v>0</v>
      </c>
      <c r="CT1080" s="756">
        <v>0</v>
      </c>
      <c r="CU1080" s="756">
        <v>0</v>
      </c>
      <c r="CV1080" s="756">
        <v>0</v>
      </c>
      <c r="CW1080" s="646">
        <f t="shared" si="553"/>
        <v>0</v>
      </c>
      <c r="CX1080" s="685"/>
      <c r="CY1080" s="705">
        <f t="shared" si="530"/>
        <v>1064</v>
      </c>
      <c r="CZ1080" s="756">
        <v>0</v>
      </c>
      <c r="DA1080" s="756">
        <v>0</v>
      </c>
      <c r="DB1080" s="756">
        <v>0</v>
      </c>
      <c r="DC1080" s="756">
        <v>0</v>
      </c>
      <c r="DD1080" s="756">
        <v>0</v>
      </c>
      <c r="DE1080" s="767">
        <f t="shared" si="541"/>
        <v>0</v>
      </c>
      <c r="DF1080" s="756">
        <v>0</v>
      </c>
      <c r="DG1080" s="756">
        <v>0</v>
      </c>
      <c r="DH1080" s="756">
        <v>0</v>
      </c>
      <c r="DI1080" s="756">
        <v>0</v>
      </c>
      <c r="DJ1080" s="767">
        <f t="shared" si="542"/>
        <v>0</v>
      </c>
      <c r="DK1080" s="715">
        <f t="shared" si="543"/>
        <v>0</v>
      </c>
      <c r="DL1080" s="685"/>
      <c r="DM1080" s="705">
        <f t="shared" si="531"/>
        <v>1064</v>
      </c>
      <c r="DN1080" s="715">
        <f t="shared" si="544"/>
        <v>0</v>
      </c>
    </row>
    <row r="1081" spans="2:118" x14ac:dyDescent="0.25">
      <c r="B1081" s="705">
        <v>1065</v>
      </c>
      <c r="C1081" s="765">
        <f>(1+_xlfn.XLOOKUP(INT((B1081-1)/12)+1,'ZC Curve'!$B$8:$B$107,'ZC Curve'!R$8:R$107,,0))^(1/12)-1</f>
        <v>0</v>
      </c>
      <c r="D1081" s="766">
        <f t="shared" si="545"/>
        <v>1</v>
      </c>
      <c r="E1081" s="685"/>
      <c r="F1081" s="705">
        <v>1065</v>
      </c>
      <c r="G1081" s="756">
        <v>0</v>
      </c>
      <c r="H1081" s="756">
        <v>0</v>
      </c>
      <c r="I1081" s="756">
        <v>0</v>
      </c>
      <c r="J1081" s="756">
        <v>0</v>
      </c>
      <c r="K1081" s="756">
        <v>0</v>
      </c>
      <c r="L1081" s="756">
        <v>0</v>
      </c>
      <c r="M1081" s="756">
        <v>0</v>
      </c>
      <c r="N1081" s="646">
        <f t="shared" si="546"/>
        <v>0</v>
      </c>
      <c r="O1081" s="594"/>
      <c r="P1081" s="705">
        <f t="shared" si="532"/>
        <v>1065</v>
      </c>
      <c r="Q1081" s="756">
        <v>0</v>
      </c>
      <c r="R1081" s="756">
        <v>0</v>
      </c>
      <c r="S1081" s="756">
        <v>0</v>
      </c>
      <c r="T1081" s="756">
        <v>0</v>
      </c>
      <c r="U1081" s="756">
        <v>0</v>
      </c>
      <c r="V1081" s="756">
        <v>0</v>
      </c>
      <c r="W1081" s="756">
        <v>0</v>
      </c>
      <c r="X1081" s="646">
        <f t="shared" si="547"/>
        <v>0</v>
      </c>
      <c r="Y1081" s="594"/>
      <c r="Z1081" s="705">
        <f t="shared" si="533"/>
        <v>1065</v>
      </c>
      <c r="AA1081" s="756">
        <f t="shared" si="557"/>
        <v>0</v>
      </c>
      <c r="AB1081" s="756">
        <f t="shared" si="557"/>
        <v>0</v>
      </c>
      <c r="AC1081" s="756">
        <f t="shared" si="557"/>
        <v>0</v>
      </c>
      <c r="AD1081" s="756">
        <f t="shared" si="557"/>
        <v>0</v>
      </c>
      <c r="AE1081" s="756">
        <f t="shared" si="557"/>
        <v>0</v>
      </c>
      <c r="AF1081" s="756">
        <f t="shared" si="557"/>
        <v>0</v>
      </c>
      <c r="AG1081" s="756">
        <f t="shared" si="555"/>
        <v>0</v>
      </c>
      <c r="AH1081" s="646">
        <f t="shared" si="548"/>
        <v>0</v>
      </c>
      <c r="AI1081" s="594"/>
      <c r="AJ1081" s="705">
        <f t="shared" si="534"/>
        <v>1065</v>
      </c>
      <c r="AK1081" s="756">
        <v>0</v>
      </c>
      <c r="AL1081" s="756">
        <v>0</v>
      </c>
      <c r="AM1081" s="756">
        <v>0</v>
      </c>
      <c r="AN1081" s="756">
        <v>0</v>
      </c>
      <c r="AO1081" s="756">
        <v>0</v>
      </c>
      <c r="AP1081" s="756">
        <v>0</v>
      </c>
      <c r="AQ1081" s="756">
        <v>0</v>
      </c>
      <c r="AR1081" s="646">
        <f t="shared" si="549"/>
        <v>0</v>
      </c>
      <c r="AS1081" s="594"/>
      <c r="AT1081" s="705">
        <f t="shared" si="535"/>
        <v>1065</v>
      </c>
      <c r="AU1081" s="756">
        <v>0</v>
      </c>
      <c r="AV1081" s="756">
        <v>0</v>
      </c>
      <c r="AW1081" s="756">
        <v>0</v>
      </c>
      <c r="AX1081" s="756">
        <v>0</v>
      </c>
      <c r="AY1081" s="756">
        <v>0</v>
      </c>
      <c r="AZ1081" s="767">
        <f t="shared" si="554"/>
        <v>0</v>
      </c>
      <c r="BA1081" s="756">
        <v>0</v>
      </c>
      <c r="BB1081" s="756">
        <v>0</v>
      </c>
      <c r="BC1081" s="756">
        <v>0</v>
      </c>
      <c r="BD1081" s="756">
        <v>0</v>
      </c>
      <c r="BE1081" s="767">
        <f t="shared" si="536"/>
        <v>0</v>
      </c>
      <c r="BF1081" s="646">
        <f t="shared" si="537"/>
        <v>0</v>
      </c>
      <c r="BG1081" s="594"/>
      <c r="BH1081" s="705">
        <f t="shared" si="527"/>
        <v>1065</v>
      </c>
      <c r="BI1081" s="646">
        <f t="shared" si="538"/>
        <v>0</v>
      </c>
      <c r="BJ1081" s="594"/>
      <c r="BK1081" s="705">
        <f t="shared" si="539"/>
        <v>1065</v>
      </c>
      <c r="BL1081" s="756">
        <v>0</v>
      </c>
      <c r="BM1081" s="756">
        <v>0</v>
      </c>
      <c r="BN1081" s="756">
        <v>0</v>
      </c>
      <c r="BO1081" s="756">
        <v>0</v>
      </c>
      <c r="BP1081" s="756">
        <v>0</v>
      </c>
      <c r="BQ1081" s="756">
        <v>0</v>
      </c>
      <c r="BR1081" s="756">
        <v>0</v>
      </c>
      <c r="BS1081" s="646">
        <f t="shared" si="550"/>
        <v>0</v>
      </c>
      <c r="BT1081" s="594"/>
      <c r="BU1081" s="705">
        <f t="shared" si="540"/>
        <v>1065</v>
      </c>
      <c r="BV1081" s="756">
        <v>0</v>
      </c>
      <c r="BW1081" s="756">
        <v>0</v>
      </c>
      <c r="BX1081" s="756">
        <v>0</v>
      </c>
      <c r="BY1081" s="756">
        <v>0</v>
      </c>
      <c r="BZ1081" s="756">
        <v>0</v>
      </c>
      <c r="CA1081" s="756">
        <v>0</v>
      </c>
      <c r="CB1081" s="756">
        <v>0</v>
      </c>
      <c r="CC1081" s="646">
        <f t="shared" si="551"/>
        <v>0</v>
      </c>
      <c r="CD1081" s="594"/>
      <c r="CE1081" s="705">
        <f t="shared" si="528"/>
        <v>1065</v>
      </c>
      <c r="CF1081" s="756">
        <f t="shared" si="558"/>
        <v>0</v>
      </c>
      <c r="CG1081" s="756">
        <f t="shared" si="558"/>
        <v>0</v>
      </c>
      <c r="CH1081" s="756">
        <f t="shared" si="558"/>
        <v>0</v>
      </c>
      <c r="CI1081" s="756">
        <f t="shared" si="558"/>
        <v>0</v>
      </c>
      <c r="CJ1081" s="756">
        <f t="shared" si="558"/>
        <v>0</v>
      </c>
      <c r="CK1081" s="756">
        <f t="shared" si="558"/>
        <v>0</v>
      </c>
      <c r="CL1081" s="756">
        <f t="shared" si="556"/>
        <v>0</v>
      </c>
      <c r="CM1081" s="646">
        <f t="shared" si="552"/>
        <v>0</v>
      </c>
      <c r="CN1081" s="594"/>
      <c r="CO1081" s="705">
        <f t="shared" si="529"/>
        <v>1065</v>
      </c>
      <c r="CP1081" s="756">
        <v>0</v>
      </c>
      <c r="CQ1081" s="756">
        <v>0</v>
      </c>
      <c r="CR1081" s="756">
        <v>0</v>
      </c>
      <c r="CS1081" s="756">
        <v>0</v>
      </c>
      <c r="CT1081" s="756">
        <v>0</v>
      </c>
      <c r="CU1081" s="756">
        <v>0</v>
      </c>
      <c r="CV1081" s="756">
        <v>0</v>
      </c>
      <c r="CW1081" s="646">
        <f t="shared" si="553"/>
        <v>0</v>
      </c>
      <c r="CX1081" s="685"/>
      <c r="CY1081" s="705">
        <f t="shared" si="530"/>
        <v>1065</v>
      </c>
      <c r="CZ1081" s="756">
        <v>0</v>
      </c>
      <c r="DA1081" s="756">
        <v>0</v>
      </c>
      <c r="DB1081" s="756">
        <v>0</v>
      </c>
      <c r="DC1081" s="756">
        <v>0</v>
      </c>
      <c r="DD1081" s="756">
        <v>0</v>
      </c>
      <c r="DE1081" s="767">
        <f t="shared" si="541"/>
        <v>0</v>
      </c>
      <c r="DF1081" s="756">
        <v>0</v>
      </c>
      <c r="DG1081" s="756">
        <v>0</v>
      </c>
      <c r="DH1081" s="756">
        <v>0</v>
      </c>
      <c r="DI1081" s="756">
        <v>0</v>
      </c>
      <c r="DJ1081" s="767">
        <f t="shared" si="542"/>
        <v>0</v>
      </c>
      <c r="DK1081" s="715">
        <f t="shared" si="543"/>
        <v>0</v>
      </c>
      <c r="DL1081" s="685"/>
      <c r="DM1081" s="705">
        <f t="shared" si="531"/>
        <v>1065</v>
      </c>
      <c r="DN1081" s="715">
        <f t="shared" si="544"/>
        <v>0</v>
      </c>
    </row>
    <row r="1082" spans="2:118" x14ac:dyDescent="0.25">
      <c r="B1082" s="705">
        <v>1066</v>
      </c>
      <c r="C1082" s="765">
        <f>(1+_xlfn.XLOOKUP(INT((B1082-1)/12)+1,'ZC Curve'!$B$8:$B$107,'ZC Curve'!R$8:R$107,,0))^(1/12)-1</f>
        <v>0</v>
      </c>
      <c r="D1082" s="766">
        <f t="shared" si="545"/>
        <v>1</v>
      </c>
      <c r="E1082" s="685"/>
      <c r="F1082" s="705">
        <v>1066</v>
      </c>
      <c r="G1082" s="756">
        <v>0</v>
      </c>
      <c r="H1082" s="756">
        <v>0</v>
      </c>
      <c r="I1082" s="756">
        <v>0</v>
      </c>
      <c r="J1082" s="756">
        <v>0</v>
      </c>
      <c r="K1082" s="756">
        <v>0</v>
      </c>
      <c r="L1082" s="756">
        <v>0</v>
      </c>
      <c r="M1082" s="756">
        <v>0</v>
      </c>
      <c r="N1082" s="646">
        <f t="shared" si="546"/>
        <v>0</v>
      </c>
      <c r="O1082" s="594"/>
      <c r="P1082" s="705">
        <f t="shared" si="532"/>
        <v>1066</v>
      </c>
      <c r="Q1082" s="756">
        <v>0</v>
      </c>
      <c r="R1082" s="756">
        <v>0</v>
      </c>
      <c r="S1082" s="756">
        <v>0</v>
      </c>
      <c r="T1082" s="756">
        <v>0</v>
      </c>
      <c r="U1082" s="756">
        <v>0</v>
      </c>
      <c r="V1082" s="756">
        <v>0</v>
      </c>
      <c r="W1082" s="756">
        <v>0</v>
      </c>
      <c r="X1082" s="646">
        <f t="shared" si="547"/>
        <v>0</v>
      </c>
      <c r="Y1082" s="594"/>
      <c r="Z1082" s="705">
        <f t="shared" si="533"/>
        <v>1066</v>
      </c>
      <c r="AA1082" s="756">
        <f t="shared" si="557"/>
        <v>0</v>
      </c>
      <c r="AB1082" s="756">
        <f t="shared" si="557"/>
        <v>0</v>
      </c>
      <c r="AC1082" s="756">
        <f t="shared" si="557"/>
        <v>0</v>
      </c>
      <c r="AD1082" s="756">
        <f t="shared" si="557"/>
        <v>0</v>
      </c>
      <c r="AE1082" s="756">
        <f t="shared" si="557"/>
        <v>0</v>
      </c>
      <c r="AF1082" s="756">
        <f t="shared" si="557"/>
        <v>0</v>
      </c>
      <c r="AG1082" s="756">
        <f t="shared" si="555"/>
        <v>0</v>
      </c>
      <c r="AH1082" s="646">
        <f t="shared" si="548"/>
        <v>0</v>
      </c>
      <c r="AI1082" s="594"/>
      <c r="AJ1082" s="705">
        <f t="shared" si="534"/>
        <v>1066</v>
      </c>
      <c r="AK1082" s="756">
        <v>0</v>
      </c>
      <c r="AL1082" s="756">
        <v>0</v>
      </c>
      <c r="AM1082" s="756">
        <v>0</v>
      </c>
      <c r="AN1082" s="756">
        <v>0</v>
      </c>
      <c r="AO1082" s="756">
        <v>0</v>
      </c>
      <c r="AP1082" s="756">
        <v>0</v>
      </c>
      <c r="AQ1082" s="756">
        <v>0</v>
      </c>
      <c r="AR1082" s="646">
        <f t="shared" si="549"/>
        <v>0</v>
      </c>
      <c r="AS1082" s="594"/>
      <c r="AT1082" s="705">
        <f t="shared" si="535"/>
        <v>1066</v>
      </c>
      <c r="AU1082" s="756">
        <v>0</v>
      </c>
      <c r="AV1082" s="756">
        <v>0</v>
      </c>
      <c r="AW1082" s="756">
        <v>0</v>
      </c>
      <c r="AX1082" s="756">
        <v>0</v>
      </c>
      <c r="AY1082" s="756">
        <v>0</v>
      </c>
      <c r="AZ1082" s="767">
        <f t="shared" si="554"/>
        <v>0</v>
      </c>
      <c r="BA1082" s="756">
        <v>0</v>
      </c>
      <c r="BB1082" s="756">
        <v>0</v>
      </c>
      <c r="BC1082" s="756">
        <v>0</v>
      </c>
      <c r="BD1082" s="756">
        <v>0</v>
      </c>
      <c r="BE1082" s="767">
        <f t="shared" si="536"/>
        <v>0</v>
      </c>
      <c r="BF1082" s="646">
        <f t="shared" si="537"/>
        <v>0</v>
      </c>
      <c r="BG1082" s="594"/>
      <c r="BH1082" s="705">
        <f t="shared" si="527"/>
        <v>1066</v>
      </c>
      <c r="BI1082" s="646">
        <f t="shared" si="538"/>
        <v>0</v>
      </c>
      <c r="BJ1082" s="594"/>
      <c r="BK1082" s="705">
        <f t="shared" si="539"/>
        <v>1066</v>
      </c>
      <c r="BL1082" s="756">
        <v>0</v>
      </c>
      <c r="BM1082" s="756">
        <v>0</v>
      </c>
      <c r="BN1082" s="756">
        <v>0</v>
      </c>
      <c r="BO1082" s="756">
        <v>0</v>
      </c>
      <c r="BP1082" s="756">
        <v>0</v>
      </c>
      <c r="BQ1082" s="756">
        <v>0</v>
      </c>
      <c r="BR1082" s="756">
        <v>0</v>
      </c>
      <c r="BS1082" s="646">
        <f t="shared" si="550"/>
        <v>0</v>
      </c>
      <c r="BT1082" s="594"/>
      <c r="BU1082" s="705">
        <f t="shared" si="540"/>
        <v>1066</v>
      </c>
      <c r="BV1082" s="756">
        <v>0</v>
      </c>
      <c r="BW1082" s="756">
        <v>0</v>
      </c>
      <c r="BX1082" s="756">
        <v>0</v>
      </c>
      <c r="BY1082" s="756">
        <v>0</v>
      </c>
      <c r="BZ1082" s="756">
        <v>0</v>
      </c>
      <c r="CA1082" s="756">
        <v>0</v>
      </c>
      <c r="CB1082" s="756">
        <v>0</v>
      </c>
      <c r="CC1082" s="646">
        <f t="shared" si="551"/>
        <v>0</v>
      </c>
      <c r="CD1082" s="594"/>
      <c r="CE1082" s="705">
        <f t="shared" si="528"/>
        <v>1066</v>
      </c>
      <c r="CF1082" s="756">
        <f t="shared" si="558"/>
        <v>0</v>
      </c>
      <c r="CG1082" s="756">
        <f t="shared" si="558"/>
        <v>0</v>
      </c>
      <c r="CH1082" s="756">
        <f t="shared" si="558"/>
        <v>0</v>
      </c>
      <c r="CI1082" s="756">
        <f t="shared" si="558"/>
        <v>0</v>
      </c>
      <c r="CJ1082" s="756">
        <f t="shared" si="558"/>
        <v>0</v>
      </c>
      <c r="CK1082" s="756">
        <f t="shared" si="558"/>
        <v>0</v>
      </c>
      <c r="CL1082" s="756">
        <f t="shared" si="556"/>
        <v>0</v>
      </c>
      <c r="CM1082" s="646">
        <f t="shared" si="552"/>
        <v>0</v>
      </c>
      <c r="CN1082" s="594"/>
      <c r="CO1082" s="705">
        <f t="shared" si="529"/>
        <v>1066</v>
      </c>
      <c r="CP1082" s="756">
        <v>0</v>
      </c>
      <c r="CQ1082" s="756">
        <v>0</v>
      </c>
      <c r="CR1082" s="756">
        <v>0</v>
      </c>
      <c r="CS1082" s="756">
        <v>0</v>
      </c>
      <c r="CT1082" s="756">
        <v>0</v>
      </c>
      <c r="CU1082" s="756">
        <v>0</v>
      </c>
      <c r="CV1082" s="756">
        <v>0</v>
      </c>
      <c r="CW1082" s="646">
        <f t="shared" si="553"/>
        <v>0</v>
      </c>
      <c r="CX1082" s="685"/>
      <c r="CY1082" s="705">
        <f t="shared" si="530"/>
        <v>1066</v>
      </c>
      <c r="CZ1082" s="756">
        <v>0</v>
      </c>
      <c r="DA1082" s="756">
        <v>0</v>
      </c>
      <c r="DB1082" s="756">
        <v>0</v>
      </c>
      <c r="DC1082" s="756">
        <v>0</v>
      </c>
      <c r="DD1082" s="756">
        <v>0</v>
      </c>
      <c r="DE1082" s="767">
        <f t="shared" si="541"/>
        <v>0</v>
      </c>
      <c r="DF1082" s="756">
        <v>0</v>
      </c>
      <c r="DG1082" s="756">
        <v>0</v>
      </c>
      <c r="DH1082" s="756">
        <v>0</v>
      </c>
      <c r="DI1082" s="756">
        <v>0</v>
      </c>
      <c r="DJ1082" s="767">
        <f t="shared" si="542"/>
        <v>0</v>
      </c>
      <c r="DK1082" s="715">
        <f t="shared" si="543"/>
        <v>0</v>
      </c>
      <c r="DL1082" s="685"/>
      <c r="DM1082" s="705">
        <f t="shared" si="531"/>
        <v>1066</v>
      </c>
      <c r="DN1082" s="715">
        <f t="shared" si="544"/>
        <v>0</v>
      </c>
    </row>
    <row r="1083" spans="2:118" x14ac:dyDescent="0.25">
      <c r="B1083" s="705">
        <v>1067</v>
      </c>
      <c r="C1083" s="765">
        <f>(1+_xlfn.XLOOKUP(INT((B1083-1)/12)+1,'ZC Curve'!$B$8:$B$107,'ZC Curve'!R$8:R$107,,0))^(1/12)-1</f>
        <v>0</v>
      </c>
      <c r="D1083" s="766">
        <f t="shared" si="545"/>
        <v>1</v>
      </c>
      <c r="E1083" s="685"/>
      <c r="F1083" s="705">
        <v>1067</v>
      </c>
      <c r="G1083" s="756">
        <v>0</v>
      </c>
      <c r="H1083" s="756">
        <v>0</v>
      </c>
      <c r="I1083" s="756">
        <v>0</v>
      </c>
      <c r="J1083" s="756">
        <v>0</v>
      </c>
      <c r="K1083" s="756">
        <v>0</v>
      </c>
      <c r="L1083" s="756">
        <v>0</v>
      </c>
      <c r="M1083" s="756">
        <v>0</v>
      </c>
      <c r="N1083" s="646">
        <f t="shared" si="546"/>
        <v>0</v>
      </c>
      <c r="O1083" s="594"/>
      <c r="P1083" s="705">
        <f t="shared" si="532"/>
        <v>1067</v>
      </c>
      <c r="Q1083" s="756">
        <v>0</v>
      </c>
      <c r="R1083" s="756">
        <v>0</v>
      </c>
      <c r="S1083" s="756">
        <v>0</v>
      </c>
      <c r="T1083" s="756">
        <v>0</v>
      </c>
      <c r="U1083" s="756">
        <v>0</v>
      </c>
      <c r="V1083" s="756">
        <v>0</v>
      </c>
      <c r="W1083" s="756">
        <v>0</v>
      </c>
      <c r="X1083" s="646">
        <f t="shared" si="547"/>
        <v>0</v>
      </c>
      <c r="Y1083" s="594"/>
      <c r="Z1083" s="705">
        <f t="shared" si="533"/>
        <v>1067</v>
      </c>
      <c r="AA1083" s="756">
        <f t="shared" si="557"/>
        <v>0</v>
      </c>
      <c r="AB1083" s="756">
        <f t="shared" si="557"/>
        <v>0</v>
      </c>
      <c r="AC1083" s="756">
        <f t="shared" si="557"/>
        <v>0</v>
      </c>
      <c r="AD1083" s="756">
        <f t="shared" si="557"/>
        <v>0</v>
      </c>
      <c r="AE1083" s="756">
        <f t="shared" si="557"/>
        <v>0</v>
      </c>
      <c r="AF1083" s="756">
        <f t="shared" si="557"/>
        <v>0</v>
      </c>
      <c r="AG1083" s="756">
        <f t="shared" si="555"/>
        <v>0</v>
      </c>
      <c r="AH1083" s="646">
        <f t="shared" si="548"/>
        <v>0</v>
      </c>
      <c r="AI1083" s="594"/>
      <c r="AJ1083" s="705">
        <f t="shared" si="534"/>
        <v>1067</v>
      </c>
      <c r="AK1083" s="756">
        <v>0</v>
      </c>
      <c r="AL1083" s="756">
        <v>0</v>
      </c>
      <c r="AM1083" s="756">
        <v>0</v>
      </c>
      <c r="AN1083" s="756">
        <v>0</v>
      </c>
      <c r="AO1083" s="756">
        <v>0</v>
      </c>
      <c r="AP1083" s="756">
        <v>0</v>
      </c>
      <c r="AQ1083" s="756">
        <v>0</v>
      </c>
      <c r="AR1083" s="646">
        <f t="shared" si="549"/>
        <v>0</v>
      </c>
      <c r="AS1083" s="594"/>
      <c r="AT1083" s="705">
        <f t="shared" si="535"/>
        <v>1067</v>
      </c>
      <c r="AU1083" s="756">
        <v>0</v>
      </c>
      <c r="AV1083" s="756">
        <v>0</v>
      </c>
      <c r="AW1083" s="756">
        <v>0</v>
      </c>
      <c r="AX1083" s="756">
        <v>0</v>
      </c>
      <c r="AY1083" s="756">
        <v>0</v>
      </c>
      <c r="AZ1083" s="767">
        <f t="shared" si="554"/>
        <v>0</v>
      </c>
      <c r="BA1083" s="756">
        <v>0</v>
      </c>
      <c r="BB1083" s="756">
        <v>0</v>
      </c>
      <c r="BC1083" s="756">
        <v>0</v>
      </c>
      <c r="BD1083" s="756">
        <v>0</v>
      </c>
      <c r="BE1083" s="767">
        <f t="shared" si="536"/>
        <v>0</v>
      </c>
      <c r="BF1083" s="646">
        <f t="shared" si="537"/>
        <v>0</v>
      </c>
      <c r="BG1083" s="594"/>
      <c r="BH1083" s="705">
        <f t="shared" si="527"/>
        <v>1067</v>
      </c>
      <c r="BI1083" s="646">
        <f t="shared" si="538"/>
        <v>0</v>
      </c>
      <c r="BJ1083" s="594"/>
      <c r="BK1083" s="705">
        <f t="shared" si="539"/>
        <v>1067</v>
      </c>
      <c r="BL1083" s="756">
        <v>0</v>
      </c>
      <c r="BM1083" s="756">
        <v>0</v>
      </c>
      <c r="BN1083" s="756">
        <v>0</v>
      </c>
      <c r="BO1083" s="756">
        <v>0</v>
      </c>
      <c r="BP1083" s="756">
        <v>0</v>
      </c>
      <c r="BQ1083" s="756">
        <v>0</v>
      </c>
      <c r="BR1083" s="756">
        <v>0</v>
      </c>
      <c r="BS1083" s="646">
        <f t="shared" si="550"/>
        <v>0</v>
      </c>
      <c r="BT1083" s="594"/>
      <c r="BU1083" s="705">
        <f t="shared" si="540"/>
        <v>1067</v>
      </c>
      <c r="BV1083" s="756">
        <v>0</v>
      </c>
      <c r="BW1083" s="756">
        <v>0</v>
      </c>
      <c r="BX1083" s="756">
        <v>0</v>
      </c>
      <c r="BY1083" s="756">
        <v>0</v>
      </c>
      <c r="BZ1083" s="756">
        <v>0</v>
      </c>
      <c r="CA1083" s="756">
        <v>0</v>
      </c>
      <c r="CB1083" s="756">
        <v>0</v>
      </c>
      <c r="CC1083" s="646">
        <f t="shared" si="551"/>
        <v>0</v>
      </c>
      <c r="CD1083" s="594"/>
      <c r="CE1083" s="705">
        <f t="shared" si="528"/>
        <v>1067</v>
      </c>
      <c r="CF1083" s="756">
        <f t="shared" si="558"/>
        <v>0</v>
      </c>
      <c r="CG1083" s="756">
        <f t="shared" si="558"/>
        <v>0</v>
      </c>
      <c r="CH1083" s="756">
        <f t="shared" si="558"/>
        <v>0</v>
      </c>
      <c r="CI1083" s="756">
        <f t="shared" si="558"/>
        <v>0</v>
      </c>
      <c r="CJ1083" s="756">
        <f t="shared" si="558"/>
        <v>0</v>
      </c>
      <c r="CK1083" s="756">
        <f t="shared" si="558"/>
        <v>0</v>
      </c>
      <c r="CL1083" s="756">
        <f t="shared" si="556"/>
        <v>0</v>
      </c>
      <c r="CM1083" s="646">
        <f t="shared" si="552"/>
        <v>0</v>
      </c>
      <c r="CN1083" s="594"/>
      <c r="CO1083" s="705">
        <f t="shared" si="529"/>
        <v>1067</v>
      </c>
      <c r="CP1083" s="756">
        <v>0</v>
      </c>
      <c r="CQ1083" s="756">
        <v>0</v>
      </c>
      <c r="CR1083" s="756">
        <v>0</v>
      </c>
      <c r="CS1083" s="756">
        <v>0</v>
      </c>
      <c r="CT1083" s="756">
        <v>0</v>
      </c>
      <c r="CU1083" s="756">
        <v>0</v>
      </c>
      <c r="CV1083" s="756">
        <v>0</v>
      </c>
      <c r="CW1083" s="646">
        <f t="shared" si="553"/>
        <v>0</v>
      </c>
      <c r="CX1083" s="685"/>
      <c r="CY1083" s="705">
        <f t="shared" si="530"/>
        <v>1067</v>
      </c>
      <c r="CZ1083" s="756">
        <v>0</v>
      </c>
      <c r="DA1083" s="756">
        <v>0</v>
      </c>
      <c r="DB1083" s="756">
        <v>0</v>
      </c>
      <c r="DC1083" s="756">
        <v>0</v>
      </c>
      <c r="DD1083" s="756">
        <v>0</v>
      </c>
      <c r="DE1083" s="767">
        <f t="shared" si="541"/>
        <v>0</v>
      </c>
      <c r="DF1083" s="756">
        <v>0</v>
      </c>
      <c r="DG1083" s="756">
        <v>0</v>
      </c>
      <c r="DH1083" s="756">
        <v>0</v>
      </c>
      <c r="DI1083" s="756">
        <v>0</v>
      </c>
      <c r="DJ1083" s="767">
        <f t="shared" si="542"/>
        <v>0</v>
      </c>
      <c r="DK1083" s="715">
        <f t="shared" si="543"/>
        <v>0</v>
      </c>
      <c r="DL1083" s="685"/>
      <c r="DM1083" s="705">
        <f t="shared" si="531"/>
        <v>1067</v>
      </c>
      <c r="DN1083" s="715">
        <f t="shared" si="544"/>
        <v>0</v>
      </c>
    </row>
    <row r="1084" spans="2:118" x14ac:dyDescent="0.25">
      <c r="B1084" s="705">
        <v>1068</v>
      </c>
      <c r="C1084" s="765">
        <f>(1+_xlfn.XLOOKUP(INT((B1084-1)/12)+1,'ZC Curve'!$B$8:$B$107,'ZC Curve'!R$8:R$107,,0))^(1/12)-1</f>
        <v>0</v>
      </c>
      <c r="D1084" s="766">
        <f t="shared" si="545"/>
        <v>1</v>
      </c>
      <c r="E1084" s="685"/>
      <c r="F1084" s="705">
        <v>1068</v>
      </c>
      <c r="G1084" s="756">
        <v>0</v>
      </c>
      <c r="H1084" s="756">
        <v>0</v>
      </c>
      <c r="I1084" s="756">
        <v>0</v>
      </c>
      <c r="J1084" s="756">
        <v>0</v>
      </c>
      <c r="K1084" s="756">
        <v>0</v>
      </c>
      <c r="L1084" s="756">
        <v>0</v>
      </c>
      <c r="M1084" s="756">
        <v>0</v>
      </c>
      <c r="N1084" s="646">
        <f t="shared" si="546"/>
        <v>0</v>
      </c>
      <c r="O1084" s="594"/>
      <c r="P1084" s="705">
        <f t="shared" si="532"/>
        <v>1068</v>
      </c>
      <c r="Q1084" s="756">
        <v>0</v>
      </c>
      <c r="R1084" s="756">
        <v>0</v>
      </c>
      <c r="S1084" s="756">
        <v>0</v>
      </c>
      <c r="T1084" s="756">
        <v>0</v>
      </c>
      <c r="U1084" s="756">
        <v>0</v>
      </c>
      <c r="V1084" s="756">
        <v>0</v>
      </c>
      <c r="W1084" s="756">
        <v>0</v>
      </c>
      <c r="X1084" s="646">
        <f t="shared" si="547"/>
        <v>0</v>
      </c>
      <c r="Y1084" s="594"/>
      <c r="Z1084" s="705">
        <f t="shared" si="533"/>
        <v>1068</v>
      </c>
      <c r="AA1084" s="756">
        <f t="shared" si="557"/>
        <v>0</v>
      </c>
      <c r="AB1084" s="756">
        <f t="shared" si="557"/>
        <v>0</v>
      </c>
      <c r="AC1084" s="756">
        <f t="shared" si="557"/>
        <v>0</v>
      </c>
      <c r="AD1084" s="756">
        <f t="shared" si="557"/>
        <v>0</v>
      </c>
      <c r="AE1084" s="756">
        <f t="shared" si="557"/>
        <v>0</v>
      </c>
      <c r="AF1084" s="756">
        <f t="shared" si="557"/>
        <v>0</v>
      </c>
      <c r="AG1084" s="756">
        <f t="shared" si="555"/>
        <v>0</v>
      </c>
      <c r="AH1084" s="646">
        <f t="shared" si="548"/>
        <v>0</v>
      </c>
      <c r="AI1084" s="594"/>
      <c r="AJ1084" s="705">
        <f t="shared" si="534"/>
        <v>1068</v>
      </c>
      <c r="AK1084" s="756">
        <v>0</v>
      </c>
      <c r="AL1084" s="756">
        <v>0</v>
      </c>
      <c r="AM1084" s="756">
        <v>0</v>
      </c>
      <c r="AN1084" s="756">
        <v>0</v>
      </c>
      <c r="AO1084" s="756">
        <v>0</v>
      </c>
      <c r="AP1084" s="756">
        <v>0</v>
      </c>
      <c r="AQ1084" s="756">
        <v>0</v>
      </c>
      <c r="AR1084" s="646">
        <f t="shared" si="549"/>
        <v>0</v>
      </c>
      <c r="AS1084" s="594"/>
      <c r="AT1084" s="705">
        <f t="shared" si="535"/>
        <v>1068</v>
      </c>
      <c r="AU1084" s="756">
        <v>0</v>
      </c>
      <c r="AV1084" s="756">
        <v>0</v>
      </c>
      <c r="AW1084" s="756">
        <v>0</v>
      </c>
      <c r="AX1084" s="756">
        <v>0</v>
      </c>
      <c r="AY1084" s="756">
        <v>0</v>
      </c>
      <c r="AZ1084" s="767">
        <f t="shared" si="554"/>
        <v>0</v>
      </c>
      <c r="BA1084" s="756">
        <v>0</v>
      </c>
      <c r="BB1084" s="756">
        <v>0</v>
      </c>
      <c r="BC1084" s="756">
        <v>0</v>
      </c>
      <c r="BD1084" s="756">
        <v>0</v>
      </c>
      <c r="BE1084" s="767">
        <f t="shared" si="536"/>
        <v>0</v>
      </c>
      <c r="BF1084" s="646">
        <f t="shared" si="537"/>
        <v>0</v>
      </c>
      <c r="BG1084" s="594"/>
      <c r="BH1084" s="705">
        <f t="shared" si="527"/>
        <v>1068</v>
      </c>
      <c r="BI1084" s="646">
        <f t="shared" si="538"/>
        <v>0</v>
      </c>
      <c r="BJ1084" s="594"/>
      <c r="BK1084" s="705">
        <f t="shared" si="539"/>
        <v>1068</v>
      </c>
      <c r="BL1084" s="756">
        <v>0</v>
      </c>
      <c r="BM1084" s="756">
        <v>0</v>
      </c>
      <c r="BN1084" s="756">
        <v>0</v>
      </c>
      <c r="BO1084" s="756">
        <v>0</v>
      </c>
      <c r="BP1084" s="756">
        <v>0</v>
      </c>
      <c r="BQ1084" s="756">
        <v>0</v>
      </c>
      <c r="BR1084" s="756">
        <v>0</v>
      </c>
      <c r="BS1084" s="646">
        <f t="shared" si="550"/>
        <v>0</v>
      </c>
      <c r="BT1084" s="594"/>
      <c r="BU1084" s="705">
        <f t="shared" si="540"/>
        <v>1068</v>
      </c>
      <c r="BV1084" s="756">
        <v>0</v>
      </c>
      <c r="BW1084" s="756">
        <v>0</v>
      </c>
      <c r="BX1084" s="756">
        <v>0</v>
      </c>
      <c r="BY1084" s="756">
        <v>0</v>
      </c>
      <c r="BZ1084" s="756">
        <v>0</v>
      </c>
      <c r="CA1084" s="756">
        <v>0</v>
      </c>
      <c r="CB1084" s="756">
        <v>0</v>
      </c>
      <c r="CC1084" s="646">
        <f t="shared" si="551"/>
        <v>0</v>
      </c>
      <c r="CD1084" s="594"/>
      <c r="CE1084" s="705">
        <f t="shared" si="528"/>
        <v>1068</v>
      </c>
      <c r="CF1084" s="756">
        <f t="shared" si="558"/>
        <v>0</v>
      </c>
      <c r="CG1084" s="756">
        <f t="shared" si="558"/>
        <v>0</v>
      </c>
      <c r="CH1084" s="756">
        <f t="shared" si="558"/>
        <v>0</v>
      </c>
      <c r="CI1084" s="756">
        <f t="shared" si="558"/>
        <v>0</v>
      </c>
      <c r="CJ1084" s="756">
        <f t="shared" si="558"/>
        <v>0</v>
      </c>
      <c r="CK1084" s="756">
        <f t="shared" si="558"/>
        <v>0</v>
      </c>
      <c r="CL1084" s="756">
        <f t="shared" si="556"/>
        <v>0</v>
      </c>
      <c r="CM1084" s="646">
        <f t="shared" si="552"/>
        <v>0</v>
      </c>
      <c r="CN1084" s="594"/>
      <c r="CO1084" s="705">
        <f t="shared" si="529"/>
        <v>1068</v>
      </c>
      <c r="CP1084" s="756">
        <v>0</v>
      </c>
      <c r="CQ1084" s="756">
        <v>0</v>
      </c>
      <c r="CR1084" s="756">
        <v>0</v>
      </c>
      <c r="CS1084" s="756">
        <v>0</v>
      </c>
      <c r="CT1084" s="756">
        <v>0</v>
      </c>
      <c r="CU1084" s="756">
        <v>0</v>
      </c>
      <c r="CV1084" s="756">
        <v>0</v>
      </c>
      <c r="CW1084" s="646">
        <f t="shared" si="553"/>
        <v>0</v>
      </c>
      <c r="CX1084" s="685"/>
      <c r="CY1084" s="705">
        <f t="shared" si="530"/>
        <v>1068</v>
      </c>
      <c r="CZ1084" s="756">
        <v>0</v>
      </c>
      <c r="DA1084" s="756">
        <v>0</v>
      </c>
      <c r="DB1084" s="756">
        <v>0</v>
      </c>
      <c r="DC1084" s="756">
        <v>0</v>
      </c>
      <c r="DD1084" s="756">
        <v>0</v>
      </c>
      <c r="DE1084" s="767">
        <f t="shared" si="541"/>
        <v>0</v>
      </c>
      <c r="DF1084" s="756">
        <v>0</v>
      </c>
      <c r="DG1084" s="756">
        <v>0</v>
      </c>
      <c r="DH1084" s="756">
        <v>0</v>
      </c>
      <c r="DI1084" s="756">
        <v>0</v>
      </c>
      <c r="DJ1084" s="767">
        <f t="shared" si="542"/>
        <v>0</v>
      </c>
      <c r="DK1084" s="715">
        <f t="shared" si="543"/>
        <v>0</v>
      </c>
      <c r="DL1084" s="685"/>
      <c r="DM1084" s="705">
        <f t="shared" si="531"/>
        <v>1068</v>
      </c>
      <c r="DN1084" s="715">
        <f t="shared" si="544"/>
        <v>0</v>
      </c>
    </row>
    <row r="1085" spans="2:118" x14ac:dyDescent="0.25">
      <c r="B1085" s="705">
        <v>1069</v>
      </c>
      <c r="C1085" s="765">
        <f>(1+_xlfn.XLOOKUP(INT((B1085-1)/12)+1,'ZC Curve'!$B$8:$B$107,'ZC Curve'!R$8:R$107,,0))^(1/12)-1</f>
        <v>0</v>
      </c>
      <c r="D1085" s="766">
        <f t="shared" si="545"/>
        <v>1</v>
      </c>
      <c r="E1085" s="685"/>
      <c r="F1085" s="705">
        <v>1069</v>
      </c>
      <c r="G1085" s="756">
        <v>0</v>
      </c>
      <c r="H1085" s="756">
        <v>0</v>
      </c>
      <c r="I1085" s="756">
        <v>0</v>
      </c>
      <c r="J1085" s="756">
        <v>0</v>
      </c>
      <c r="K1085" s="756">
        <v>0</v>
      </c>
      <c r="L1085" s="756">
        <v>0</v>
      </c>
      <c r="M1085" s="756">
        <v>0</v>
      </c>
      <c r="N1085" s="646">
        <f t="shared" si="546"/>
        <v>0</v>
      </c>
      <c r="O1085" s="594"/>
      <c r="P1085" s="705">
        <f t="shared" si="532"/>
        <v>1069</v>
      </c>
      <c r="Q1085" s="756">
        <v>0</v>
      </c>
      <c r="R1085" s="756">
        <v>0</v>
      </c>
      <c r="S1085" s="756">
        <v>0</v>
      </c>
      <c r="T1085" s="756">
        <v>0</v>
      </c>
      <c r="U1085" s="756">
        <v>0</v>
      </c>
      <c r="V1085" s="756">
        <v>0</v>
      </c>
      <c r="W1085" s="756">
        <v>0</v>
      </c>
      <c r="X1085" s="646">
        <f t="shared" si="547"/>
        <v>0</v>
      </c>
      <c r="Y1085" s="594"/>
      <c r="Z1085" s="705">
        <f t="shared" si="533"/>
        <v>1069</v>
      </c>
      <c r="AA1085" s="756">
        <f t="shared" si="557"/>
        <v>0</v>
      </c>
      <c r="AB1085" s="756">
        <f t="shared" si="557"/>
        <v>0</v>
      </c>
      <c r="AC1085" s="756">
        <f t="shared" si="557"/>
        <v>0</v>
      </c>
      <c r="AD1085" s="756">
        <f t="shared" si="557"/>
        <v>0</v>
      </c>
      <c r="AE1085" s="756">
        <f t="shared" si="557"/>
        <v>0</v>
      </c>
      <c r="AF1085" s="756">
        <f t="shared" si="557"/>
        <v>0</v>
      </c>
      <c r="AG1085" s="756">
        <f t="shared" si="555"/>
        <v>0</v>
      </c>
      <c r="AH1085" s="646">
        <f t="shared" si="548"/>
        <v>0</v>
      </c>
      <c r="AI1085" s="594"/>
      <c r="AJ1085" s="705">
        <f t="shared" si="534"/>
        <v>1069</v>
      </c>
      <c r="AK1085" s="756">
        <v>0</v>
      </c>
      <c r="AL1085" s="756">
        <v>0</v>
      </c>
      <c r="AM1085" s="756">
        <v>0</v>
      </c>
      <c r="AN1085" s="756">
        <v>0</v>
      </c>
      <c r="AO1085" s="756">
        <v>0</v>
      </c>
      <c r="AP1085" s="756">
        <v>0</v>
      </c>
      <c r="AQ1085" s="756">
        <v>0</v>
      </c>
      <c r="AR1085" s="646">
        <f t="shared" si="549"/>
        <v>0</v>
      </c>
      <c r="AS1085" s="594"/>
      <c r="AT1085" s="705">
        <f t="shared" si="535"/>
        <v>1069</v>
      </c>
      <c r="AU1085" s="756">
        <v>0</v>
      </c>
      <c r="AV1085" s="756">
        <v>0</v>
      </c>
      <c r="AW1085" s="756">
        <v>0</v>
      </c>
      <c r="AX1085" s="756">
        <v>0</v>
      </c>
      <c r="AY1085" s="756">
        <v>0</v>
      </c>
      <c r="AZ1085" s="767">
        <f t="shared" si="554"/>
        <v>0</v>
      </c>
      <c r="BA1085" s="756">
        <v>0</v>
      </c>
      <c r="BB1085" s="756">
        <v>0</v>
      </c>
      <c r="BC1085" s="756">
        <v>0</v>
      </c>
      <c r="BD1085" s="756">
        <v>0</v>
      </c>
      <c r="BE1085" s="767">
        <f t="shared" si="536"/>
        <v>0</v>
      </c>
      <c r="BF1085" s="646">
        <f t="shared" si="537"/>
        <v>0</v>
      </c>
      <c r="BG1085" s="594"/>
      <c r="BH1085" s="705">
        <f t="shared" si="527"/>
        <v>1069</v>
      </c>
      <c r="BI1085" s="646">
        <f t="shared" si="538"/>
        <v>0</v>
      </c>
      <c r="BJ1085" s="594"/>
      <c r="BK1085" s="705">
        <f t="shared" si="539"/>
        <v>1069</v>
      </c>
      <c r="BL1085" s="756">
        <v>0</v>
      </c>
      <c r="BM1085" s="756">
        <v>0</v>
      </c>
      <c r="BN1085" s="756">
        <v>0</v>
      </c>
      <c r="BO1085" s="756">
        <v>0</v>
      </c>
      <c r="BP1085" s="756">
        <v>0</v>
      </c>
      <c r="BQ1085" s="756">
        <v>0</v>
      </c>
      <c r="BR1085" s="756">
        <v>0</v>
      </c>
      <c r="BS1085" s="646">
        <f t="shared" si="550"/>
        <v>0</v>
      </c>
      <c r="BT1085" s="594"/>
      <c r="BU1085" s="705">
        <f t="shared" si="540"/>
        <v>1069</v>
      </c>
      <c r="BV1085" s="756">
        <v>0</v>
      </c>
      <c r="BW1085" s="756">
        <v>0</v>
      </c>
      <c r="BX1085" s="756">
        <v>0</v>
      </c>
      <c r="BY1085" s="756">
        <v>0</v>
      </c>
      <c r="BZ1085" s="756">
        <v>0</v>
      </c>
      <c r="CA1085" s="756">
        <v>0</v>
      </c>
      <c r="CB1085" s="756">
        <v>0</v>
      </c>
      <c r="CC1085" s="646">
        <f t="shared" si="551"/>
        <v>0</v>
      </c>
      <c r="CD1085" s="594"/>
      <c r="CE1085" s="705">
        <f t="shared" si="528"/>
        <v>1069</v>
      </c>
      <c r="CF1085" s="756">
        <f t="shared" si="558"/>
        <v>0</v>
      </c>
      <c r="CG1085" s="756">
        <f t="shared" si="558"/>
        <v>0</v>
      </c>
      <c r="CH1085" s="756">
        <f t="shared" si="558"/>
        <v>0</v>
      </c>
      <c r="CI1085" s="756">
        <f t="shared" si="558"/>
        <v>0</v>
      </c>
      <c r="CJ1085" s="756">
        <f t="shared" si="558"/>
        <v>0</v>
      </c>
      <c r="CK1085" s="756">
        <f t="shared" si="558"/>
        <v>0</v>
      </c>
      <c r="CL1085" s="756">
        <f t="shared" si="556"/>
        <v>0</v>
      </c>
      <c r="CM1085" s="646">
        <f t="shared" si="552"/>
        <v>0</v>
      </c>
      <c r="CN1085" s="594"/>
      <c r="CO1085" s="705">
        <f t="shared" si="529"/>
        <v>1069</v>
      </c>
      <c r="CP1085" s="756">
        <v>0</v>
      </c>
      <c r="CQ1085" s="756">
        <v>0</v>
      </c>
      <c r="CR1085" s="756">
        <v>0</v>
      </c>
      <c r="CS1085" s="756">
        <v>0</v>
      </c>
      <c r="CT1085" s="756">
        <v>0</v>
      </c>
      <c r="CU1085" s="756">
        <v>0</v>
      </c>
      <c r="CV1085" s="756">
        <v>0</v>
      </c>
      <c r="CW1085" s="646">
        <f t="shared" si="553"/>
        <v>0</v>
      </c>
      <c r="CX1085" s="685"/>
      <c r="CY1085" s="705">
        <f t="shared" si="530"/>
        <v>1069</v>
      </c>
      <c r="CZ1085" s="756">
        <v>0</v>
      </c>
      <c r="DA1085" s="756">
        <v>0</v>
      </c>
      <c r="DB1085" s="756">
        <v>0</v>
      </c>
      <c r="DC1085" s="756">
        <v>0</v>
      </c>
      <c r="DD1085" s="756">
        <v>0</v>
      </c>
      <c r="DE1085" s="767">
        <f t="shared" si="541"/>
        <v>0</v>
      </c>
      <c r="DF1085" s="756">
        <v>0</v>
      </c>
      <c r="DG1085" s="756">
        <v>0</v>
      </c>
      <c r="DH1085" s="756">
        <v>0</v>
      </c>
      <c r="DI1085" s="756">
        <v>0</v>
      </c>
      <c r="DJ1085" s="767">
        <f t="shared" si="542"/>
        <v>0</v>
      </c>
      <c r="DK1085" s="715">
        <f t="shared" si="543"/>
        <v>0</v>
      </c>
      <c r="DL1085" s="685"/>
      <c r="DM1085" s="705">
        <f t="shared" si="531"/>
        <v>1069</v>
      </c>
      <c r="DN1085" s="715">
        <f t="shared" si="544"/>
        <v>0</v>
      </c>
    </row>
    <row r="1086" spans="2:118" x14ac:dyDescent="0.25">
      <c r="B1086" s="705">
        <v>1070</v>
      </c>
      <c r="C1086" s="765">
        <f>(1+_xlfn.XLOOKUP(INT((B1086-1)/12)+1,'ZC Curve'!$B$8:$B$107,'ZC Curve'!R$8:R$107,,0))^(1/12)-1</f>
        <v>0</v>
      </c>
      <c r="D1086" s="766">
        <f t="shared" si="545"/>
        <v>1</v>
      </c>
      <c r="E1086" s="685"/>
      <c r="F1086" s="705">
        <v>1070</v>
      </c>
      <c r="G1086" s="756">
        <v>0</v>
      </c>
      <c r="H1086" s="756">
        <v>0</v>
      </c>
      <c r="I1086" s="756">
        <v>0</v>
      </c>
      <c r="J1086" s="756">
        <v>0</v>
      </c>
      <c r="K1086" s="756">
        <v>0</v>
      </c>
      <c r="L1086" s="756">
        <v>0</v>
      </c>
      <c r="M1086" s="756">
        <v>0</v>
      </c>
      <c r="N1086" s="646">
        <f t="shared" si="546"/>
        <v>0</v>
      </c>
      <c r="O1086" s="594"/>
      <c r="P1086" s="705">
        <f t="shared" si="532"/>
        <v>1070</v>
      </c>
      <c r="Q1086" s="756">
        <v>0</v>
      </c>
      <c r="R1086" s="756">
        <v>0</v>
      </c>
      <c r="S1086" s="756">
        <v>0</v>
      </c>
      <c r="T1086" s="756">
        <v>0</v>
      </c>
      <c r="U1086" s="756">
        <v>0</v>
      </c>
      <c r="V1086" s="756">
        <v>0</v>
      </c>
      <c r="W1086" s="756">
        <v>0</v>
      </c>
      <c r="X1086" s="646">
        <f t="shared" si="547"/>
        <v>0</v>
      </c>
      <c r="Y1086" s="594"/>
      <c r="Z1086" s="705">
        <f t="shared" si="533"/>
        <v>1070</v>
      </c>
      <c r="AA1086" s="756">
        <f t="shared" si="557"/>
        <v>0</v>
      </c>
      <c r="AB1086" s="756">
        <f t="shared" si="557"/>
        <v>0</v>
      </c>
      <c r="AC1086" s="756">
        <f t="shared" si="557"/>
        <v>0</v>
      </c>
      <c r="AD1086" s="756">
        <f t="shared" si="557"/>
        <v>0</v>
      </c>
      <c r="AE1086" s="756">
        <f t="shared" si="557"/>
        <v>0</v>
      </c>
      <c r="AF1086" s="756">
        <f t="shared" si="557"/>
        <v>0</v>
      </c>
      <c r="AG1086" s="756">
        <f t="shared" si="555"/>
        <v>0</v>
      </c>
      <c r="AH1086" s="646">
        <f t="shared" si="548"/>
        <v>0</v>
      </c>
      <c r="AI1086" s="594"/>
      <c r="AJ1086" s="705">
        <f t="shared" si="534"/>
        <v>1070</v>
      </c>
      <c r="AK1086" s="756">
        <v>0</v>
      </c>
      <c r="AL1086" s="756">
        <v>0</v>
      </c>
      <c r="AM1086" s="756">
        <v>0</v>
      </c>
      <c r="AN1086" s="756">
        <v>0</v>
      </c>
      <c r="AO1086" s="756">
        <v>0</v>
      </c>
      <c r="AP1086" s="756">
        <v>0</v>
      </c>
      <c r="AQ1086" s="756">
        <v>0</v>
      </c>
      <c r="AR1086" s="646">
        <f t="shared" si="549"/>
        <v>0</v>
      </c>
      <c r="AS1086" s="594"/>
      <c r="AT1086" s="705">
        <f t="shared" si="535"/>
        <v>1070</v>
      </c>
      <c r="AU1086" s="756">
        <v>0</v>
      </c>
      <c r="AV1086" s="756">
        <v>0</v>
      </c>
      <c r="AW1086" s="756">
        <v>0</v>
      </c>
      <c r="AX1086" s="756">
        <v>0</v>
      </c>
      <c r="AY1086" s="756">
        <v>0</v>
      </c>
      <c r="AZ1086" s="767">
        <f t="shared" si="554"/>
        <v>0</v>
      </c>
      <c r="BA1086" s="756">
        <v>0</v>
      </c>
      <c r="BB1086" s="756">
        <v>0</v>
      </c>
      <c r="BC1086" s="756">
        <v>0</v>
      </c>
      <c r="BD1086" s="756">
        <v>0</v>
      </c>
      <c r="BE1086" s="767">
        <f t="shared" si="536"/>
        <v>0</v>
      </c>
      <c r="BF1086" s="646">
        <f t="shared" si="537"/>
        <v>0</v>
      </c>
      <c r="BG1086" s="594"/>
      <c r="BH1086" s="705">
        <f t="shared" si="527"/>
        <v>1070</v>
      </c>
      <c r="BI1086" s="646">
        <f t="shared" si="538"/>
        <v>0</v>
      </c>
      <c r="BJ1086" s="594"/>
      <c r="BK1086" s="705">
        <f t="shared" si="539"/>
        <v>1070</v>
      </c>
      <c r="BL1086" s="756">
        <v>0</v>
      </c>
      <c r="BM1086" s="756">
        <v>0</v>
      </c>
      <c r="BN1086" s="756">
        <v>0</v>
      </c>
      <c r="BO1086" s="756">
        <v>0</v>
      </c>
      <c r="BP1086" s="756">
        <v>0</v>
      </c>
      <c r="BQ1086" s="756">
        <v>0</v>
      </c>
      <c r="BR1086" s="756">
        <v>0</v>
      </c>
      <c r="BS1086" s="646">
        <f t="shared" si="550"/>
        <v>0</v>
      </c>
      <c r="BT1086" s="594"/>
      <c r="BU1086" s="705">
        <f t="shared" si="540"/>
        <v>1070</v>
      </c>
      <c r="BV1086" s="756">
        <v>0</v>
      </c>
      <c r="BW1086" s="756">
        <v>0</v>
      </c>
      <c r="BX1086" s="756">
        <v>0</v>
      </c>
      <c r="BY1086" s="756">
        <v>0</v>
      </c>
      <c r="BZ1086" s="756">
        <v>0</v>
      </c>
      <c r="CA1086" s="756">
        <v>0</v>
      </c>
      <c r="CB1086" s="756">
        <v>0</v>
      </c>
      <c r="CC1086" s="646">
        <f t="shared" si="551"/>
        <v>0</v>
      </c>
      <c r="CD1086" s="594"/>
      <c r="CE1086" s="705">
        <f t="shared" si="528"/>
        <v>1070</v>
      </c>
      <c r="CF1086" s="756">
        <f t="shared" si="558"/>
        <v>0</v>
      </c>
      <c r="CG1086" s="756">
        <f t="shared" si="558"/>
        <v>0</v>
      </c>
      <c r="CH1086" s="756">
        <f t="shared" si="558"/>
        <v>0</v>
      </c>
      <c r="CI1086" s="756">
        <f t="shared" si="558"/>
        <v>0</v>
      </c>
      <c r="CJ1086" s="756">
        <f t="shared" si="558"/>
        <v>0</v>
      </c>
      <c r="CK1086" s="756">
        <f t="shared" si="558"/>
        <v>0</v>
      </c>
      <c r="CL1086" s="756">
        <f t="shared" si="556"/>
        <v>0</v>
      </c>
      <c r="CM1086" s="646">
        <f t="shared" si="552"/>
        <v>0</v>
      </c>
      <c r="CN1086" s="594"/>
      <c r="CO1086" s="705">
        <f t="shared" si="529"/>
        <v>1070</v>
      </c>
      <c r="CP1086" s="756">
        <v>0</v>
      </c>
      <c r="CQ1086" s="756">
        <v>0</v>
      </c>
      <c r="CR1086" s="756">
        <v>0</v>
      </c>
      <c r="CS1086" s="756">
        <v>0</v>
      </c>
      <c r="CT1086" s="756">
        <v>0</v>
      </c>
      <c r="CU1086" s="756">
        <v>0</v>
      </c>
      <c r="CV1086" s="756">
        <v>0</v>
      </c>
      <c r="CW1086" s="646">
        <f t="shared" si="553"/>
        <v>0</v>
      </c>
      <c r="CX1086" s="685"/>
      <c r="CY1086" s="705">
        <f t="shared" si="530"/>
        <v>1070</v>
      </c>
      <c r="CZ1086" s="756">
        <v>0</v>
      </c>
      <c r="DA1086" s="756">
        <v>0</v>
      </c>
      <c r="DB1086" s="756">
        <v>0</v>
      </c>
      <c r="DC1086" s="756">
        <v>0</v>
      </c>
      <c r="DD1086" s="756">
        <v>0</v>
      </c>
      <c r="DE1086" s="767">
        <f t="shared" si="541"/>
        <v>0</v>
      </c>
      <c r="DF1086" s="756">
        <v>0</v>
      </c>
      <c r="DG1086" s="756">
        <v>0</v>
      </c>
      <c r="DH1086" s="756">
        <v>0</v>
      </c>
      <c r="DI1086" s="756">
        <v>0</v>
      </c>
      <c r="DJ1086" s="767">
        <f t="shared" si="542"/>
        <v>0</v>
      </c>
      <c r="DK1086" s="715">
        <f t="shared" si="543"/>
        <v>0</v>
      </c>
      <c r="DL1086" s="685"/>
      <c r="DM1086" s="705">
        <f t="shared" si="531"/>
        <v>1070</v>
      </c>
      <c r="DN1086" s="715">
        <f t="shared" si="544"/>
        <v>0</v>
      </c>
    </row>
    <row r="1087" spans="2:118" x14ac:dyDescent="0.25">
      <c r="B1087" s="705">
        <v>1071</v>
      </c>
      <c r="C1087" s="765">
        <f>(1+_xlfn.XLOOKUP(INT((B1087-1)/12)+1,'ZC Curve'!$B$8:$B$107,'ZC Curve'!R$8:R$107,,0))^(1/12)-1</f>
        <v>0</v>
      </c>
      <c r="D1087" s="766">
        <f t="shared" si="545"/>
        <v>1</v>
      </c>
      <c r="E1087" s="685"/>
      <c r="F1087" s="705">
        <v>1071</v>
      </c>
      <c r="G1087" s="756">
        <v>0</v>
      </c>
      <c r="H1087" s="756">
        <v>0</v>
      </c>
      <c r="I1087" s="756">
        <v>0</v>
      </c>
      <c r="J1087" s="756">
        <v>0</v>
      </c>
      <c r="K1087" s="756">
        <v>0</v>
      </c>
      <c r="L1087" s="756">
        <v>0</v>
      </c>
      <c r="M1087" s="756">
        <v>0</v>
      </c>
      <c r="N1087" s="646">
        <f t="shared" si="546"/>
        <v>0</v>
      </c>
      <c r="O1087" s="594"/>
      <c r="P1087" s="705">
        <f t="shared" si="532"/>
        <v>1071</v>
      </c>
      <c r="Q1087" s="756">
        <v>0</v>
      </c>
      <c r="R1087" s="756">
        <v>0</v>
      </c>
      <c r="S1087" s="756">
        <v>0</v>
      </c>
      <c r="T1087" s="756">
        <v>0</v>
      </c>
      <c r="U1087" s="756">
        <v>0</v>
      </c>
      <c r="V1087" s="756">
        <v>0</v>
      </c>
      <c r="W1087" s="756">
        <v>0</v>
      </c>
      <c r="X1087" s="646">
        <f t="shared" si="547"/>
        <v>0</v>
      </c>
      <c r="Y1087" s="594"/>
      <c r="Z1087" s="705">
        <f t="shared" si="533"/>
        <v>1071</v>
      </c>
      <c r="AA1087" s="756">
        <f t="shared" si="557"/>
        <v>0</v>
      </c>
      <c r="AB1087" s="756">
        <f t="shared" si="557"/>
        <v>0</v>
      </c>
      <c r="AC1087" s="756">
        <f t="shared" si="557"/>
        <v>0</v>
      </c>
      <c r="AD1087" s="756">
        <f t="shared" si="557"/>
        <v>0</v>
      </c>
      <c r="AE1087" s="756">
        <f t="shared" si="557"/>
        <v>0</v>
      </c>
      <c r="AF1087" s="756">
        <f t="shared" si="557"/>
        <v>0</v>
      </c>
      <c r="AG1087" s="756">
        <f t="shared" si="555"/>
        <v>0</v>
      </c>
      <c r="AH1087" s="646">
        <f t="shared" si="548"/>
        <v>0</v>
      </c>
      <c r="AI1087" s="594"/>
      <c r="AJ1087" s="705">
        <f t="shared" si="534"/>
        <v>1071</v>
      </c>
      <c r="AK1087" s="756">
        <v>0</v>
      </c>
      <c r="AL1087" s="756">
        <v>0</v>
      </c>
      <c r="AM1087" s="756">
        <v>0</v>
      </c>
      <c r="AN1087" s="756">
        <v>0</v>
      </c>
      <c r="AO1087" s="756">
        <v>0</v>
      </c>
      <c r="AP1087" s="756">
        <v>0</v>
      </c>
      <c r="AQ1087" s="756">
        <v>0</v>
      </c>
      <c r="AR1087" s="646">
        <f t="shared" si="549"/>
        <v>0</v>
      </c>
      <c r="AS1087" s="594"/>
      <c r="AT1087" s="705">
        <f t="shared" si="535"/>
        <v>1071</v>
      </c>
      <c r="AU1087" s="756">
        <v>0</v>
      </c>
      <c r="AV1087" s="756">
        <v>0</v>
      </c>
      <c r="AW1087" s="756">
        <v>0</v>
      </c>
      <c r="AX1087" s="756">
        <v>0</v>
      </c>
      <c r="AY1087" s="756">
        <v>0</v>
      </c>
      <c r="AZ1087" s="767">
        <f t="shared" si="554"/>
        <v>0</v>
      </c>
      <c r="BA1087" s="756">
        <v>0</v>
      </c>
      <c r="BB1087" s="756">
        <v>0</v>
      </c>
      <c r="BC1087" s="756">
        <v>0</v>
      </c>
      <c r="BD1087" s="756">
        <v>0</v>
      </c>
      <c r="BE1087" s="767">
        <f t="shared" si="536"/>
        <v>0</v>
      </c>
      <c r="BF1087" s="646">
        <f t="shared" si="537"/>
        <v>0</v>
      </c>
      <c r="BG1087" s="594"/>
      <c r="BH1087" s="705">
        <f t="shared" si="527"/>
        <v>1071</v>
      </c>
      <c r="BI1087" s="646">
        <f t="shared" si="538"/>
        <v>0</v>
      </c>
      <c r="BJ1087" s="594"/>
      <c r="BK1087" s="705">
        <f t="shared" si="539"/>
        <v>1071</v>
      </c>
      <c r="BL1087" s="756">
        <v>0</v>
      </c>
      <c r="BM1087" s="756">
        <v>0</v>
      </c>
      <c r="BN1087" s="756">
        <v>0</v>
      </c>
      <c r="BO1087" s="756">
        <v>0</v>
      </c>
      <c r="BP1087" s="756">
        <v>0</v>
      </c>
      <c r="BQ1087" s="756">
        <v>0</v>
      </c>
      <c r="BR1087" s="756">
        <v>0</v>
      </c>
      <c r="BS1087" s="646">
        <f t="shared" si="550"/>
        <v>0</v>
      </c>
      <c r="BT1087" s="594"/>
      <c r="BU1087" s="705">
        <f t="shared" si="540"/>
        <v>1071</v>
      </c>
      <c r="BV1087" s="756">
        <v>0</v>
      </c>
      <c r="BW1087" s="756">
        <v>0</v>
      </c>
      <c r="BX1087" s="756">
        <v>0</v>
      </c>
      <c r="BY1087" s="756">
        <v>0</v>
      </c>
      <c r="BZ1087" s="756">
        <v>0</v>
      </c>
      <c r="CA1087" s="756">
        <v>0</v>
      </c>
      <c r="CB1087" s="756">
        <v>0</v>
      </c>
      <c r="CC1087" s="646">
        <f t="shared" si="551"/>
        <v>0</v>
      </c>
      <c r="CD1087" s="594"/>
      <c r="CE1087" s="705">
        <f t="shared" si="528"/>
        <v>1071</v>
      </c>
      <c r="CF1087" s="756">
        <f t="shared" si="558"/>
        <v>0</v>
      </c>
      <c r="CG1087" s="756">
        <f t="shared" si="558"/>
        <v>0</v>
      </c>
      <c r="CH1087" s="756">
        <f t="shared" si="558"/>
        <v>0</v>
      </c>
      <c r="CI1087" s="756">
        <f t="shared" si="558"/>
        <v>0</v>
      </c>
      <c r="CJ1087" s="756">
        <f t="shared" si="558"/>
        <v>0</v>
      </c>
      <c r="CK1087" s="756">
        <f t="shared" si="558"/>
        <v>0</v>
      </c>
      <c r="CL1087" s="756">
        <f t="shared" si="556"/>
        <v>0</v>
      </c>
      <c r="CM1087" s="646">
        <f t="shared" si="552"/>
        <v>0</v>
      </c>
      <c r="CN1087" s="594"/>
      <c r="CO1087" s="705">
        <f t="shared" si="529"/>
        <v>1071</v>
      </c>
      <c r="CP1087" s="756">
        <v>0</v>
      </c>
      <c r="CQ1087" s="756">
        <v>0</v>
      </c>
      <c r="CR1087" s="756">
        <v>0</v>
      </c>
      <c r="CS1087" s="756">
        <v>0</v>
      </c>
      <c r="CT1087" s="756">
        <v>0</v>
      </c>
      <c r="CU1087" s="756">
        <v>0</v>
      </c>
      <c r="CV1087" s="756">
        <v>0</v>
      </c>
      <c r="CW1087" s="646">
        <f t="shared" si="553"/>
        <v>0</v>
      </c>
      <c r="CX1087" s="685"/>
      <c r="CY1087" s="705">
        <f t="shared" si="530"/>
        <v>1071</v>
      </c>
      <c r="CZ1087" s="756">
        <v>0</v>
      </c>
      <c r="DA1087" s="756">
        <v>0</v>
      </c>
      <c r="DB1087" s="756">
        <v>0</v>
      </c>
      <c r="DC1087" s="756">
        <v>0</v>
      </c>
      <c r="DD1087" s="756">
        <v>0</v>
      </c>
      <c r="DE1087" s="767">
        <f t="shared" si="541"/>
        <v>0</v>
      </c>
      <c r="DF1087" s="756">
        <v>0</v>
      </c>
      <c r="DG1087" s="756">
        <v>0</v>
      </c>
      <c r="DH1087" s="756">
        <v>0</v>
      </c>
      <c r="DI1087" s="756">
        <v>0</v>
      </c>
      <c r="DJ1087" s="767">
        <f t="shared" si="542"/>
        <v>0</v>
      </c>
      <c r="DK1087" s="715">
        <f t="shared" si="543"/>
        <v>0</v>
      </c>
      <c r="DL1087" s="685"/>
      <c r="DM1087" s="705">
        <f t="shared" si="531"/>
        <v>1071</v>
      </c>
      <c r="DN1087" s="715">
        <f t="shared" si="544"/>
        <v>0</v>
      </c>
    </row>
    <row r="1088" spans="2:118" x14ac:dyDescent="0.25">
      <c r="B1088" s="705">
        <v>1072</v>
      </c>
      <c r="C1088" s="765">
        <f>(1+_xlfn.XLOOKUP(INT((B1088-1)/12)+1,'ZC Curve'!$B$8:$B$107,'ZC Curve'!R$8:R$107,,0))^(1/12)-1</f>
        <v>0</v>
      </c>
      <c r="D1088" s="766">
        <f t="shared" si="545"/>
        <v>1</v>
      </c>
      <c r="E1088" s="685"/>
      <c r="F1088" s="705">
        <v>1072</v>
      </c>
      <c r="G1088" s="756">
        <v>0</v>
      </c>
      <c r="H1088" s="756">
        <v>0</v>
      </c>
      <c r="I1088" s="756">
        <v>0</v>
      </c>
      <c r="J1088" s="756">
        <v>0</v>
      </c>
      <c r="K1088" s="756">
        <v>0</v>
      </c>
      <c r="L1088" s="756">
        <v>0</v>
      </c>
      <c r="M1088" s="756">
        <v>0</v>
      </c>
      <c r="N1088" s="646">
        <f t="shared" si="546"/>
        <v>0</v>
      </c>
      <c r="O1088" s="594"/>
      <c r="P1088" s="705">
        <f t="shared" si="532"/>
        <v>1072</v>
      </c>
      <c r="Q1088" s="756">
        <v>0</v>
      </c>
      <c r="R1088" s="756">
        <v>0</v>
      </c>
      <c r="S1088" s="756">
        <v>0</v>
      </c>
      <c r="T1088" s="756">
        <v>0</v>
      </c>
      <c r="U1088" s="756">
        <v>0</v>
      </c>
      <c r="V1088" s="756">
        <v>0</v>
      </c>
      <c r="W1088" s="756">
        <v>0</v>
      </c>
      <c r="X1088" s="646">
        <f t="shared" si="547"/>
        <v>0</v>
      </c>
      <c r="Y1088" s="594"/>
      <c r="Z1088" s="705">
        <f t="shared" si="533"/>
        <v>1072</v>
      </c>
      <c r="AA1088" s="756">
        <f t="shared" si="557"/>
        <v>0</v>
      </c>
      <c r="AB1088" s="756">
        <f t="shared" si="557"/>
        <v>0</v>
      </c>
      <c r="AC1088" s="756">
        <f t="shared" si="557"/>
        <v>0</v>
      </c>
      <c r="AD1088" s="756">
        <f t="shared" si="557"/>
        <v>0</v>
      </c>
      <c r="AE1088" s="756">
        <f t="shared" si="557"/>
        <v>0</v>
      </c>
      <c r="AF1088" s="756">
        <f t="shared" si="557"/>
        <v>0</v>
      </c>
      <c r="AG1088" s="756">
        <f t="shared" si="555"/>
        <v>0</v>
      </c>
      <c r="AH1088" s="646">
        <f t="shared" si="548"/>
        <v>0</v>
      </c>
      <c r="AI1088" s="594"/>
      <c r="AJ1088" s="705">
        <f t="shared" si="534"/>
        <v>1072</v>
      </c>
      <c r="AK1088" s="756">
        <v>0</v>
      </c>
      <c r="AL1088" s="756">
        <v>0</v>
      </c>
      <c r="AM1088" s="756">
        <v>0</v>
      </c>
      <c r="AN1088" s="756">
        <v>0</v>
      </c>
      <c r="AO1088" s="756">
        <v>0</v>
      </c>
      <c r="AP1088" s="756">
        <v>0</v>
      </c>
      <c r="AQ1088" s="756">
        <v>0</v>
      </c>
      <c r="AR1088" s="646">
        <f t="shared" si="549"/>
        <v>0</v>
      </c>
      <c r="AS1088" s="594"/>
      <c r="AT1088" s="705">
        <f t="shared" si="535"/>
        <v>1072</v>
      </c>
      <c r="AU1088" s="756">
        <v>0</v>
      </c>
      <c r="AV1088" s="756">
        <v>0</v>
      </c>
      <c r="AW1088" s="756">
        <v>0</v>
      </c>
      <c r="AX1088" s="756">
        <v>0</v>
      </c>
      <c r="AY1088" s="756">
        <v>0</v>
      </c>
      <c r="AZ1088" s="767">
        <f t="shared" si="554"/>
        <v>0</v>
      </c>
      <c r="BA1088" s="756">
        <v>0</v>
      </c>
      <c r="BB1088" s="756">
        <v>0</v>
      </c>
      <c r="BC1088" s="756">
        <v>0</v>
      </c>
      <c r="BD1088" s="756">
        <v>0</v>
      </c>
      <c r="BE1088" s="767">
        <f t="shared" si="536"/>
        <v>0</v>
      </c>
      <c r="BF1088" s="646">
        <f t="shared" si="537"/>
        <v>0</v>
      </c>
      <c r="BG1088" s="594"/>
      <c r="BH1088" s="705">
        <f t="shared" si="527"/>
        <v>1072</v>
      </c>
      <c r="BI1088" s="646">
        <f t="shared" si="538"/>
        <v>0</v>
      </c>
      <c r="BJ1088" s="594"/>
      <c r="BK1088" s="705">
        <f t="shared" si="539"/>
        <v>1072</v>
      </c>
      <c r="BL1088" s="756">
        <v>0</v>
      </c>
      <c r="BM1088" s="756">
        <v>0</v>
      </c>
      <c r="BN1088" s="756">
        <v>0</v>
      </c>
      <c r="BO1088" s="756">
        <v>0</v>
      </c>
      <c r="BP1088" s="756">
        <v>0</v>
      </c>
      <c r="BQ1088" s="756">
        <v>0</v>
      </c>
      <c r="BR1088" s="756">
        <v>0</v>
      </c>
      <c r="BS1088" s="646">
        <f t="shared" si="550"/>
        <v>0</v>
      </c>
      <c r="BT1088" s="594"/>
      <c r="BU1088" s="705">
        <f t="shared" si="540"/>
        <v>1072</v>
      </c>
      <c r="BV1088" s="756">
        <v>0</v>
      </c>
      <c r="BW1088" s="756">
        <v>0</v>
      </c>
      <c r="BX1088" s="756">
        <v>0</v>
      </c>
      <c r="BY1088" s="756">
        <v>0</v>
      </c>
      <c r="BZ1088" s="756">
        <v>0</v>
      </c>
      <c r="CA1088" s="756">
        <v>0</v>
      </c>
      <c r="CB1088" s="756">
        <v>0</v>
      </c>
      <c r="CC1088" s="646">
        <f t="shared" si="551"/>
        <v>0</v>
      </c>
      <c r="CD1088" s="594"/>
      <c r="CE1088" s="705">
        <f t="shared" si="528"/>
        <v>1072</v>
      </c>
      <c r="CF1088" s="756">
        <f t="shared" si="558"/>
        <v>0</v>
      </c>
      <c r="CG1088" s="756">
        <f t="shared" si="558"/>
        <v>0</v>
      </c>
      <c r="CH1088" s="756">
        <f t="shared" si="558"/>
        <v>0</v>
      </c>
      <c r="CI1088" s="756">
        <f t="shared" si="558"/>
        <v>0</v>
      </c>
      <c r="CJ1088" s="756">
        <f t="shared" si="558"/>
        <v>0</v>
      </c>
      <c r="CK1088" s="756">
        <f t="shared" si="558"/>
        <v>0</v>
      </c>
      <c r="CL1088" s="756">
        <f t="shared" si="556"/>
        <v>0</v>
      </c>
      <c r="CM1088" s="646">
        <f t="shared" si="552"/>
        <v>0</v>
      </c>
      <c r="CN1088" s="594"/>
      <c r="CO1088" s="705">
        <f t="shared" si="529"/>
        <v>1072</v>
      </c>
      <c r="CP1088" s="756">
        <v>0</v>
      </c>
      <c r="CQ1088" s="756">
        <v>0</v>
      </c>
      <c r="CR1088" s="756">
        <v>0</v>
      </c>
      <c r="CS1088" s="756">
        <v>0</v>
      </c>
      <c r="CT1088" s="756">
        <v>0</v>
      </c>
      <c r="CU1088" s="756">
        <v>0</v>
      </c>
      <c r="CV1088" s="756">
        <v>0</v>
      </c>
      <c r="CW1088" s="646">
        <f t="shared" si="553"/>
        <v>0</v>
      </c>
      <c r="CX1088" s="685"/>
      <c r="CY1088" s="705">
        <f t="shared" si="530"/>
        <v>1072</v>
      </c>
      <c r="CZ1088" s="756">
        <v>0</v>
      </c>
      <c r="DA1088" s="756">
        <v>0</v>
      </c>
      <c r="DB1088" s="756">
        <v>0</v>
      </c>
      <c r="DC1088" s="756">
        <v>0</v>
      </c>
      <c r="DD1088" s="756">
        <v>0</v>
      </c>
      <c r="DE1088" s="767">
        <f t="shared" si="541"/>
        <v>0</v>
      </c>
      <c r="DF1088" s="756">
        <v>0</v>
      </c>
      <c r="DG1088" s="756">
        <v>0</v>
      </c>
      <c r="DH1088" s="756">
        <v>0</v>
      </c>
      <c r="DI1088" s="756">
        <v>0</v>
      </c>
      <c r="DJ1088" s="767">
        <f t="shared" si="542"/>
        <v>0</v>
      </c>
      <c r="DK1088" s="715">
        <f t="shared" si="543"/>
        <v>0</v>
      </c>
      <c r="DL1088" s="685"/>
      <c r="DM1088" s="705">
        <f t="shared" si="531"/>
        <v>1072</v>
      </c>
      <c r="DN1088" s="715">
        <f t="shared" si="544"/>
        <v>0</v>
      </c>
    </row>
    <row r="1089" spans="2:118" x14ac:dyDescent="0.25">
      <c r="B1089" s="705">
        <v>1073</v>
      </c>
      <c r="C1089" s="765">
        <f>(1+_xlfn.XLOOKUP(INT((B1089-1)/12)+1,'ZC Curve'!$B$8:$B$107,'ZC Curve'!R$8:R$107,,0))^(1/12)-1</f>
        <v>0</v>
      </c>
      <c r="D1089" s="766">
        <f t="shared" si="545"/>
        <v>1</v>
      </c>
      <c r="E1089" s="685"/>
      <c r="F1089" s="705">
        <v>1073</v>
      </c>
      <c r="G1089" s="756">
        <v>0</v>
      </c>
      <c r="H1089" s="756">
        <v>0</v>
      </c>
      <c r="I1089" s="756">
        <v>0</v>
      </c>
      <c r="J1089" s="756">
        <v>0</v>
      </c>
      <c r="K1089" s="756">
        <v>0</v>
      </c>
      <c r="L1089" s="756">
        <v>0</v>
      </c>
      <c r="M1089" s="756">
        <v>0</v>
      </c>
      <c r="N1089" s="646">
        <f t="shared" si="546"/>
        <v>0</v>
      </c>
      <c r="O1089" s="594"/>
      <c r="P1089" s="705">
        <f t="shared" si="532"/>
        <v>1073</v>
      </c>
      <c r="Q1089" s="756">
        <v>0</v>
      </c>
      <c r="R1089" s="756">
        <v>0</v>
      </c>
      <c r="S1089" s="756">
        <v>0</v>
      </c>
      <c r="T1089" s="756">
        <v>0</v>
      </c>
      <c r="U1089" s="756">
        <v>0</v>
      </c>
      <c r="V1089" s="756">
        <v>0</v>
      </c>
      <c r="W1089" s="756">
        <v>0</v>
      </c>
      <c r="X1089" s="646">
        <f t="shared" si="547"/>
        <v>0</v>
      </c>
      <c r="Y1089" s="594"/>
      <c r="Z1089" s="705">
        <f t="shared" si="533"/>
        <v>1073</v>
      </c>
      <c r="AA1089" s="756">
        <f t="shared" si="557"/>
        <v>0</v>
      </c>
      <c r="AB1089" s="756">
        <f t="shared" si="557"/>
        <v>0</v>
      </c>
      <c r="AC1089" s="756">
        <f t="shared" si="557"/>
        <v>0</v>
      </c>
      <c r="AD1089" s="756">
        <f t="shared" si="557"/>
        <v>0</v>
      </c>
      <c r="AE1089" s="756">
        <f t="shared" si="557"/>
        <v>0</v>
      </c>
      <c r="AF1089" s="756">
        <f t="shared" si="557"/>
        <v>0</v>
      </c>
      <c r="AG1089" s="756">
        <f t="shared" si="555"/>
        <v>0</v>
      </c>
      <c r="AH1089" s="646">
        <f t="shared" si="548"/>
        <v>0</v>
      </c>
      <c r="AI1089" s="594"/>
      <c r="AJ1089" s="705">
        <f t="shared" si="534"/>
        <v>1073</v>
      </c>
      <c r="AK1089" s="756">
        <v>0</v>
      </c>
      <c r="AL1089" s="756">
        <v>0</v>
      </c>
      <c r="AM1089" s="756">
        <v>0</v>
      </c>
      <c r="AN1089" s="756">
        <v>0</v>
      </c>
      <c r="AO1089" s="756">
        <v>0</v>
      </c>
      <c r="AP1089" s="756">
        <v>0</v>
      </c>
      <c r="AQ1089" s="756">
        <v>0</v>
      </c>
      <c r="AR1089" s="646">
        <f t="shared" si="549"/>
        <v>0</v>
      </c>
      <c r="AS1089" s="594"/>
      <c r="AT1089" s="705">
        <f t="shared" si="535"/>
        <v>1073</v>
      </c>
      <c r="AU1089" s="756">
        <v>0</v>
      </c>
      <c r="AV1089" s="756">
        <v>0</v>
      </c>
      <c r="AW1089" s="756">
        <v>0</v>
      </c>
      <c r="AX1089" s="756">
        <v>0</v>
      </c>
      <c r="AY1089" s="756">
        <v>0</v>
      </c>
      <c r="AZ1089" s="767">
        <f t="shared" si="554"/>
        <v>0</v>
      </c>
      <c r="BA1089" s="756">
        <v>0</v>
      </c>
      <c r="BB1089" s="756">
        <v>0</v>
      </c>
      <c r="BC1089" s="756">
        <v>0</v>
      </c>
      <c r="BD1089" s="756">
        <v>0</v>
      </c>
      <c r="BE1089" s="767">
        <f t="shared" si="536"/>
        <v>0</v>
      </c>
      <c r="BF1089" s="646">
        <f t="shared" si="537"/>
        <v>0</v>
      </c>
      <c r="BG1089" s="594"/>
      <c r="BH1089" s="705">
        <f t="shared" si="527"/>
        <v>1073</v>
      </c>
      <c r="BI1089" s="646">
        <f t="shared" si="538"/>
        <v>0</v>
      </c>
      <c r="BJ1089" s="594"/>
      <c r="BK1089" s="705">
        <f t="shared" si="539"/>
        <v>1073</v>
      </c>
      <c r="BL1089" s="756">
        <v>0</v>
      </c>
      <c r="BM1089" s="756">
        <v>0</v>
      </c>
      <c r="BN1089" s="756">
        <v>0</v>
      </c>
      <c r="BO1089" s="756">
        <v>0</v>
      </c>
      <c r="BP1089" s="756">
        <v>0</v>
      </c>
      <c r="BQ1089" s="756">
        <v>0</v>
      </c>
      <c r="BR1089" s="756">
        <v>0</v>
      </c>
      <c r="BS1089" s="646">
        <f t="shared" si="550"/>
        <v>0</v>
      </c>
      <c r="BT1089" s="594"/>
      <c r="BU1089" s="705">
        <f t="shared" si="540"/>
        <v>1073</v>
      </c>
      <c r="BV1089" s="756">
        <v>0</v>
      </c>
      <c r="BW1089" s="756">
        <v>0</v>
      </c>
      <c r="BX1089" s="756">
        <v>0</v>
      </c>
      <c r="BY1089" s="756">
        <v>0</v>
      </c>
      <c r="BZ1089" s="756">
        <v>0</v>
      </c>
      <c r="CA1089" s="756">
        <v>0</v>
      </c>
      <c r="CB1089" s="756">
        <v>0</v>
      </c>
      <c r="CC1089" s="646">
        <f t="shared" si="551"/>
        <v>0</v>
      </c>
      <c r="CD1089" s="594"/>
      <c r="CE1089" s="705">
        <f t="shared" si="528"/>
        <v>1073</v>
      </c>
      <c r="CF1089" s="756">
        <f t="shared" si="558"/>
        <v>0</v>
      </c>
      <c r="CG1089" s="756">
        <f t="shared" si="558"/>
        <v>0</v>
      </c>
      <c r="CH1089" s="756">
        <f t="shared" si="558"/>
        <v>0</v>
      </c>
      <c r="CI1089" s="756">
        <f t="shared" si="558"/>
        <v>0</v>
      </c>
      <c r="CJ1089" s="756">
        <f t="shared" si="558"/>
        <v>0</v>
      </c>
      <c r="CK1089" s="756">
        <f t="shared" si="558"/>
        <v>0</v>
      </c>
      <c r="CL1089" s="756">
        <f t="shared" si="556"/>
        <v>0</v>
      </c>
      <c r="CM1089" s="646">
        <f t="shared" si="552"/>
        <v>0</v>
      </c>
      <c r="CN1089" s="594"/>
      <c r="CO1089" s="705">
        <f t="shared" si="529"/>
        <v>1073</v>
      </c>
      <c r="CP1089" s="756">
        <v>0</v>
      </c>
      <c r="CQ1089" s="756">
        <v>0</v>
      </c>
      <c r="CR1089" s="756">
        <v>0</v>
      </c>
      <c r="CS1089" s="756">
        <v>0</v>
      </c>
      <c r="CT1089" s="756">
        <v>0</v>
      </c>
      <c r="CU1089" s="756">
        <v>0</v>
      </c>
      <c r="CV1089" s="756">
        <v>0</v>
      </c>
      <c r="CW1089" s="646">
        <f t="shared" si="553"/>
        <v>0</v>
      </c>
      <c r="CX1089" s="685"/>
      <c r="CY1089" s="705">
        <f t="shared" si="530"/>
        <v>1073</v>
      </c>
      <c r="CZ1089" s="756">
        <v>0</v>
      </c>
      <c r="DA1089" s="756">
        <v>0</v>
      </c>
      <c r="DB1089" s="756">
        <v>0</v>
      </c>
      <c r="DC1089" s="756">
        <v>0</v>
      </c>
      <c r="DD1089" s="756">
        <v>0</v>
      </c>
      <c r="DE1089" s="767">
        <f t="shared" si="541"/>
        <v>0</v>
      </c>
      <c r="DF1089" s="756">
        <v>0</v>
      </c>
      <c r="DG1089" s="756">
        <v>0</v>
      </c>
      <c r="DH1089" s="756">
        <v>0</v>
      </c>
      <c r="DI1089" s="756">
        <v>0</v>
      </c>
      <c r="DJ1089" s="767">
        <f t="shared" si="542"/>
        <v>0</v>
      </c>
      <c r="DK1089" s="715">
        <f t="shared" si="543"/>
        <v>0</v>
      </c>
      <c r="DL1089" s="685"/>
      <c r="DM1089" s="705">
        <f t="shared" si="531"/>
        <v>1073</v>
      </c>
      <c r="DN1089" s="715">
        <f t="shared" si="544"/>
        <v>0</v>
      </c>
    </row>
    <row r="1090" spans="2:118" x14ac:dyDescent="0.25">
      <c r="B1090" s="705">
        <v>1074</v>
      </c>
      <c r="C1090" s="765">
        <f>(1+_xlfn.XLOOKUP(INT((B1090-1)/12)+1,'ZC Curve'!$B$8:$B$107,'ZC Curve'!R$8:R$107,,0))^(1/12)-1</f>
        <v>0</v>
      </c>
      <c r="D1090" s="766">
        <f t="shared" si="545"/>
        <v>1</v>
      </c>
      <c r="E1090" s="685"/>
      <c r="F1090" s="705">
        <v>1074</v>
      </c>
      <c r="G1090" s="756">
        <v>0</v>
      </c>
      <c r="H1090" s="756">
        <v>0</v>
      </c>
      <c r="I1090" s="756">
        <v>0</v>
      </c>
      <c r="J1090" s="756">
        <v>0</v>
      </c>
      <c r="K1090" s="756">
        <v>0</v>
      </c>
      <c r="L1090" s="756">
        <v>0</v>
      </c>
      <c r="M1090" s="756">
        <v>0</v>
      </c>
      <c r="N1090" s="646">
        <f t="shared" si="546"/>
        <v>0</v>
      </c>
      <c r="O1090" s="594"/>
      <c r="P1090" s="705">
        <f t="shared" si="532"/>
        <v>1074</v>
      </c>
      <c r="Q1090" s="756">
        <v>0</v>
      </c>
      <c r="R1090" s="756">
        <v>0</v>
      </c>
      <c r="S1090" s="756">
        <v>0</v>
      </c>
      <c r="T1090" s="756">
        <v>0</v>
      </c>
      <c r="U1090" s="756">
        <v>0</v>
      </c>
      <c r="V1090" s="756">
        <v>0</v>
      </c>
      <c r="W1090" s="756">
        <v>0</v>
      </c>
      <c r="X1090" s="646">
        <f t="shared" si="547"/>
        <v>0</v>
      </c>
      <c r="Y1090" s="594"/>
      <c r="Z1090" s="705">
        <f t="shared" si="533"/>
        <v>1074</v>
      </c>
      <c r="AA1090" s="756">
        <f t="shared" si="557"/>
        <v>0</v>
      </c>
      <c r="AB1090" s="756">
        <f t="shared" si="557"/>
        <v>0</v>
      </c>
      <c r="AC1090" s="756">
        <f t="shared" si="557"/>
        <v>0</v>
      </c>
      <c r="AD1090" s="756">
        <f t="shared" si="557"/>
        <v>0</v>
      </c>
      <c r="AE1090" s="756">
        <f t="shared" si="557"/>
        <v>0</v>
      </c>
      <c r="AF1090" s="756">
        <f t="shared" si="557"/>
        <v>0</v>
      </c>
      <c r="AG1090" s="756">
        <f t="shared" si="555"/>
        <v>0</v>
      </c>
      <c r="AH1090" s="646">
        <f t="shared" si="548"/>
        <v>0</v>
      </c>
      <c r="AI1090" s="594"/>
      <c r="AJ1090" s="705">
        <f t="shared" si="534"/>
        <v>1074</v>
      </c>
      <c r="AK1090" s="756">
        <v>0</v>
      </c>
      <c r="AL1090" s="756">
        <v>0</v>
      </c>
      <c r="AM1090" s="756">
        <v>0</v>
      </c>
      <c r="AN1090" s="756">
        <v>0</v>
      </c>
      <c r="AO1090" s="756">
        <v>0</v>
      </c>
      <c r="AP1090" s="756">
        <v>0</v>
      </c>
      <c r="AQ1090" s="756">
        <v>0</v>
      </c>
      <c r="AR1090" s="646">
        <f t="shared" si="549"/>
        <v>0</v>
      </c>
      <c r="AS1090" s="594"/>
      <c r="AT1090" s="705">
        <f t="shared" si="535"/>
        <v>1074</v>
      </c>
      <c r="AU1090" s="756">
        <v>0</v>
      </c>
      <c r="AV1090" s="756">
        <v>0</v>
      </c>
      <c r="AW1090" s="756">
        <v>0</v>
      </c>
      <c r="AX1090" s="756">
        <v>0</v>
      </c>
      <c r="AY1090" s="756">
        <v>0</v>
      </c>
      <c r="AZ1090" s="767">
        <f t="shared" si="554"/>
        <v>0</v>
      </c>
      <c r="BA1090" s="756">
        <v>0</v>
      </c>
      <c r="BB1090" s="756">
        <v>0</v>
      </c>
      <c r="BC1090" s="756">
        <v>0</v>
      </c>
      <c r="BD1090" s="756">
        <v>0</v>
      </c>
      <c r="BE1090" s="767">
        <f t="shared" si="536"/>
        <v>0</v>
      </c>
      <c r="BF1090" s="646">
        <f t="shared" si="537"/>
        <v>0</v>
      </c>
      <c r="BG1090" s="594"/>
      <c r="BH1090" s="705">
        <f t="shared" si="527"/>
        <v>1074</v>
      </c>
      <c r="BI1090" s="646">
        <f t="shared" si="538"/>
        <v>0</v>
      </c>
      <c r="BJ1090" s="594"/>
      <c r="BK1090" s="705">
        <f t="shared" si="539"/>
        <v>1074</v>
      </c>
      <c r="BL1090" s="756">
        <v>0</v>
      </c>
      <c r="BM1090" s="756">
        <v>0</v>
      </c>
      <c r="BN1090" s="756">
        <v>0</v>
      </c>
      <c r="BO1090" s="756">
        <v>0</v>
      </c>
      <c r="BP1090" s="756">
        <v>0</v>
      </c>
      <c r="BQ1090" s="756">
        <v>0</v>
      </c>
      <c r="BR1090" s="756">
        <v>0</v>
      </c>
      <c r="BS1090" s="646">
        <f t="shared" si="550"/>
        <v>0</v>
      </c>
      <c r="BT1090" s="594"/>
      <c r="BU1090" s="705">
        <f t="shared" si="540"/>
        <v>1074</v>
      </c>
      <c r="BV1090" s="756">
        <v>0</v>
      </c>
      <c r="BW1090" s="756">
        <v>0</v>
      </c>
      <c r="BX1090" s="756">
        <v>0</v>
      </c>
      <c r="BY1090" s="756">
        <v>0</v>
      </c>
      <c r="BZ1090" s="756">
        <v>0</v>
      </c>
      <c r="CA1090" s="756">
        <v>0</v>
      </c>
      <c r="CB1090" s="756">
        <v>0</v>
      </c>
      <c r="CC1090" s="646">
        <f t="shared" si="551"/>
        <v>0</v>
      </c>
      <c r="CD1090" s="594"/>
      <c r="CE1090" s="705">
        <f t="shared" si="528"/>
        <v>1074</v>
      </c>
      <c r="CF1090" s="756">
        <f t="shared" si="558"/>
        <v>0</v>
      </c>
      <c r="CG1090" s="756">
        <f t="shared" si="558"/>
        <v>0</v>
      </c>
      <c r="CH1090" s="756">
        <f t="shared" si="558"/>
        <v>0</v>
      </c>
      <c r="CI1090" s="756">
        <f t="shared" si="558"/>
        <v>0</v>
      </c>
      <c r="CJ1090" s="756">
        <f t="shared" si="558"/>
        <v>0</v>
      </c>
      <c r="CK1090" s="756">
        <f t="shared" si="558"/>
        <v>0</v>
      </c>
      <c r="CL1090" s="756">
        <f t="shared" si="556"/>
        <v>0</v>
      </c>
      <c r="CM1090" s="646">
        <f t="shared" si="552"/>
        <v>0</v>
      </c>
      <c r="CN1090" s="594"/>
      <c r="CO1090" s="705">
        <f t="shared" si="529"/>
        <v>1074</v>
      </c>
      <c r="CP1090" s="756">
        <v>0</v>
      </c>
      <c r="CQ1090" s="756">
        <v>0</v>
      </c>
      <c r="CR1090" s="756">
        <v>0</v>
      </c>
      <c r="CS1090" s="756">
        <v>0</v>
      </c>
      <c r="CT1090" s="756">
        <v>0</v>
      </c>
      <c r="CU1090" s="756">
        <v>0</v>
      </c>
      <c r="CV1090" s="756">
        <v>0</v>
      </c>
      <c r="CW1090" s="646">
        <f t="shared" si="553"/>
        <v>0</v>
      </c>
      <c r="CX1090" s="685"/>
      <c r="CY1090" s="705">
        <f t="shared" si="530"/>
        <v>1074</v>
      </c>
      <c r="CZ1090" s="756">
        <v>0</v>
      </c>
      <c r="DA1090" s="756">
        <v>0</v>
      </c>
      <c r="DB1090" s="756">
        <v>0</v>
      </c>
      <c r="DC1090" s="756">
        <v>0</v>
      </c>
      <c r="DD1090" s="756">
        <v>0</v>
      </c>
      <c r="DE1090" s="767">
        <f t="shared" si="541"/>
        <v>0</v>
      </c>
      <c r="DF1090" s="756">
        <v>0</v>
      </c>
      <c r="DG1090" s="756">
        <v>0</v>
      </c>
      <c r="DH1090" s="756">
        <v>0</v>
      </c>
      <c r="DI1090" s="756">
        <v>0</v>
      </c>
      <c r="DJ1090" s="767">
        <f t="shared" si="542"/>
        <v>0</v>
      </c>
      <c r="DK1090" s="715">
        <f t="shared" si="543"/>
        <v>0</v>
      </c>
      <c r="DL1090" s="685"/>
      <c r="DM1090" s="705">
        <f t="shared" si="531"/>
        <v>1074</v>
      </c>
      <c r="DN1090" s="715">
        <f t="shared" si="544"/>
        <v>0</v>
      </c>
    </row>
    <row r="1091" spans="2:118" x14ac:dyDescent="0.25">
      <c r="B1091" s="705">
        <v>1075</v>
      </c>
      <c r="C1091" s="765">
        <f>(1+_xlfn.XLOOKUP(INT((B1091-1)/12)+1,'ZC Curve'!$B$8:$B$107,'ZC Curve'!R$8:R$107,,0))^(1/12)-1</f>
        <v>0</v>
      </c>
      <c r="D1091" s="766">
        <f t="shared" si="545"/>
        <v>1</v>
      </c>
      <c r="E1091" s="685"/>
      <c r="F1091" s="705">
        <v>1075</v>
      </c>
      <c r="G1091" s="756">
        <v>0</v>
      </c>
      <c r="H1091" s="756">
        <v>0</v>
      </c>
      <c r="I1091" s="756">
        <v>0</v>
      </c>
      <c r="J1091" s="756">
        <v>0</v>
      </c>
      <c r="K1091" s="756">
        <v>0</v>
      </c>
      <c r="L1091" s="756">
        <v>0</v>
      </c>
      <c r="M1091" s="756">
        <v>0</v>
      </c>
      <c r="N1091" s="646">
        <f t="shared" si="546"/>
        <v>0</v>
      </c>
      <c r="O1091" s="594"/>
      <c r="P1091" s="705">
        <f t="shared" si="532"/>
        <v>1075</v>
      </c>
      <c r="Q1091" s="756">
        <v>0</v>
      </c>
      <c r="R1091" s="756">
        <v>0</v>
      </c>
      <c r="S1091" s="756">
        <v>0</v>
      </c>
      <c r="T1091" s="756">
        <v>0</v>
      </c>
      <c r="U1091" s="756">
        <v>0</v>
      </c>
      <c r="V1091" s="756">
        <v>0</v>
      </c>
      <c r="W1091" s="756">
        <v>0</v>
      </c>
      <c r="X1091" s="646">
        <f t="shared" si="547"/>
        <v>0</v>
      </c>
      <c r="Y1091" s="594"/>
      <c r="Z1091" s="705">
        <f t="shared" si="533"/>
        <v>1075</v>
      </c>
      <c r="AA1091" s="756">
        <f t="shared" si="557"/>
        <v>0</v>
      </c>
      <c r="AB1091" s="756">
        <f t="shared" si="557"/>
        <v>0</v>
      </c>
      <c r="AC1091" s="756">
        <f t="shared" si="557"/>
        <v>0</v>
      </c>
      <c r="AD1091" s="756">
        <f t="shared" si="557"/>
        <v>0</v>
      </c>
      <c r="AE1091" s="756">
        <f t="shared" si="557"/>
        <v>0</v>
      </c>
      <c r="AF1091" s="756">
        <f t="shared" si="557"/>
        <v>0</v>
      </c>
      <c r="AG1091" s="756">
        <f t="shared" si="555"/>
        <v>0</v>
      </c>
      <c r="AH1091" s="646">
        <f t="shared" si="548"/>
        <v>0</v>
      </c>
      <c r="AI1091" s="594"/>
      <c r="AJ1091" s="705">
        <f t="shared" si="534"/>
        <v>1075</v>
      </c>
      <c r="AK1091" s="756">
        <v>0</v>
      </c>
      <c r="AL1091" s="756">
        <v>0</v>
      </c>
      <c r="AM1091" s="756">
        <v>0</v>
      </c>
      <c r="AN1091" s="756">
        <v>0</v>
      </c>
      <c r="AO1091" s="756">
        <v>0</v>
      </c>
      <c r="AP1091" s="756">
        <v>0</v>
      </c>
      <c r="AQ1091" s="756">
        <v>0</v>
      </c>
      <c r="AR1091" s="646">
        <f t="shared" si="549"/>
        <v>0</v>
      </c>
      <c r="AS1091" s="594"/>
      <c r="AT1091" s="705">
        <f t="shared" si="535"/>
        <v>1075</v>
      </c>
      <c r="AU1091" s="756">
        <v>0</v>
      </c>
      <c r="AV1091" s="756">
        <v>0</v>
      </c>
      <c r="AW1091" s="756">
        <v>0</v>
      </c>
      <c r="AX1091" s="756">
        <v>0</v>
      </c>
      <c r="AY1091" s="756">
        <v>0</v>
      </c>
      <c r="AZ1091" s="767">
        <f t="shared" si="554"/>
        <v>0</v>
      </c>
      <c r="BA1091" s="756">
        <v>0</v>
      </c>
      <c r="BB1091" s="756">
        <v>0</v>
      </c>
      <c r="BC1091" s="756">
        <v>0</v>
      </c>
      <c r="BD1091" s="756">
        <v>0</v>
      </c>
      <c r="BE1091" s="767">
        <f t="shared" si="536"/>
        <v>0</v>
      </c>
      <c r="BF1091" s="646">
        <f t="shared" si="537"/>
        <v>0</v>
      </c>
      <c r="BG1091" s="594"/>
      <c r="BH1091" s="705">
        <f t="shared" si="527"/>
        <v>1075</v>
      </c>
      <c r="BI1091" s="646">
        <f t="shared" si="538"/>
        <v>0</v>
      </c>
      <c r="BJ1091" s="594"/>
      <c r="BK1091" s="705">
        <f t="shared" si="539"/>
        <v>1075</v>
      </c>
      <c r="BL1091" s="756">
        <v>0</v>
      </c>
      <c r="BM1091" s="756">
        <v>0</v>
      </c>
      <c r="BN1091" s="756">
        <v>0</v>
      </c>
      <c r="BO1091" s="756">
        <v>0</v>
      </c>
      <c r="BP1091" s="756">
        <v>0</v>
      </c>
      <c r="BQ1091" s="756">
        <v>0</v>
      </c>
      <c r="BR1091" s="756">
        <v>0</v>
      </c>
      <c r="BS1091" s="646">
        <f t="shared" si="550"/>
        <v>0</v>
      </c>
      <c r="BT1091" s="594"/>
      <c r="BU1091" s="705">
        <f t="shared" si="540"/>
        <v>1075</v>
      </c>
      <c r="BV1091" s="756">
        <v>0</v>
      </c>
      <c r="BW1091" s="756">
        <v>0</v>
      </c>
      <c r="BX1091" s="756">
        <v>0</v>
      </c>
      <c r="BY1091" s="756">
        <v>0</v>
      </c>
      <c r="BZ1091" s="756">
        <v>0</v>
      </c>
      <c r="CA1091" s="756">
        <v>0</v>
      </c>
      <c r="CB1091" s="756">
        <v>0</v>
      </c>
      <c r="CC1091" s="646">
        <f t="shared" si="551"/>
        <v>0</v>
      </c>
      <c r="CD1091" s="594"/>
      <c r="CE1091" s="705">
        <f t="shared" si="528"/>
        <v>1075</v>
      </c>
      <c r="CF1091" s="756">
        <f t="shared" si="558"/>
        <v>0</v>
      </c>
      <c r="CG1091" s="756">
        <f t="shared" si="558"/>
        <v>0</v>
      </c>
      <c r="CH1091" s="756">
        <f t="shared" si="558"/>
        <v>0</v>
      </c>
      <c r="CI1091" s="756">
        <f t="shared" si="558"/>
        <v>0</v>
      </c>
      <c r="CJ1091" s="756">
        <f t="shared" si="558"/>
        <v>0</v>
      </c>
      <c r="CK1091" s="756">
        <f t="shared" si="558"/>
        <v>0</v>
      </c>
      <c r="CL1091" s="756">
        <f t="shared" si="556"/>
        <v>0</v>
      </c>
      <c r="CM1091" s="646">
        <f t="shared" si="552"/>
        <v>0</v>
      </c>
      <c r="CN1091" s="594"/>
      <c r="CO1091" s="705">
        <f t="shared" si="529"/>
        <v>1075</v>
      </c>
      <c r="CP1091" s="756">
        <v>0</v>
      </c>
      <c r="CQ1091" s="756">
        <v>0</v>
      </c>
      <c r="CR1091" s="756">
        <v>0</v>
      </c>
      <c r="CS1091" s="756">
        <v>0</v>
      </c>
      <c r="CT1091" s="756">
        <v>0</v>
      </c>
      <c r="CU1091" s="756">
        <v>0</v>
      </c>
      <c r="CV1091" s="756">
        <v>0</v>
      </c>
      <c r="CW1091" s="646">
        <f t="shared" si="553"/>
        <v>0</v>
      </c>
      <c r="CX1091" s="685"/>
      <c r="CY1091" s="705">
        <f t="shared" si="530"/>
        <v>1075</v>
      </c>
      <c r="CZ1091" s="756">
        <v>0</v>
      </c>
      <c r="DA1091" s="756">
        <v>0</v>
      </c>
      <c r="DB1091" s="756">
        <v>0</v>
      </c>
      <c r="DC1091" s="756">
        <v>0</v>
      </c>
      <c r="DD1091" s="756">
        <v>0</v>
      </c>
      <c r="DE1091" s="767">
        <f t="shared" si="541"/>
        <v>0</v>
      </c>
      <c r="DF1091" s="756">
        <v>0</v>
      </c>
      <c r="DG1091" s="756">
        <v>0</v>
      </c>
      <c r="DH1091" s="756">
        <v>0</v>
      </c>
      <c r="DI1091" s="756">
        <v>0</v>
      </c>
      <c r="DJ1091" s="767">
        <f t="shared" si="542"/>
        <v>0</v>
      </c>
      <c r="DK1091" s="715">
        <f t="shared" si="543"/>
        <v>0</v>
      </c>
      <c r="DL1091" s="685"/>
      <c r="DM1091" s="705">
        <f t="shared" si="531"/>
        <v>1075</v>
      </c>
      <c r="DN1091" s="715">
        <f t="shared" si="544"/>
        <v>0</v>
      </c>
    </row>
    <row r="1092" spans="2:118" x14ac:dyDescent="0.25">
      <c r="B1092" s="705">
        <v>1076</v>
      </c>
      <c r="C1092" s="765">
        <f>(1+_xlfn.XLOOKUP(INT((B1092-1)/12)+1,'ZC Curve'!$B$8:$B$107,'ZC Curve'!R$8:R$107,,0))^(1/12)-1</f>
        <v>0</v>
      </c>
      <c r="D1092" s="766">
        <f t="shared" si="545"/>
        <v>1</v>
      </c>
      <c r="E1092" s="685"/>
      <c r="F1092" s="705">
        <v>1076</v>
      </c>
      <c r="G1092" s="756">
        <v>0</v>
      </c>
      <c r="H1092" s="756">
        <v>0</v>
      </c>
      <c r="I1092" s="756">
        <v>0</v>
      </c>
      <c r="J1092" s="756">
        <v>0</v>
      </c>
      <c r="K1092" s="756">
        <v>0</v>
      </c>
      <c r="L1092" s="756">
        <v>0</v>
      </c>
      <c r="M1092" s="756">
        <v>0</v>
      </c>
      <c r="N1092" s="646">
        <f t="shared" si="546"/>
        <v>0</v>
      </c>
      <c r="O1092" s="594"/>
      <c r="P1092" s="705">
        <f t="shared" si="532"/>
        <v>1076</v>
      </c>
      <c r="Q1092" s="756">
        <v>0</v>
      </c>
      <c r="R1092" s="756">
        <v>0</v>
      </c>
      <c r="S1092" s="756">
        <v>0</v>
      </c>
      <c r="T1092" s="756">
        <v>0</v>
      </c>
      <c r="U1092" s="756">
        <v>0</v>
      </c>
      <c r="V1092" s="756">
        <v>0</v>
      </c>
      <c r="W1092" s="756">
        <v>0</v>
      </c>
      <c r="X1092" s="646">
        <f t="shared" si="547"/>
        <v>0</v>
      </c>
      <c r="Y1092" s="594"/>
      <c r="Z1092" s="705">
        <f t="shared" si="533"/>
        <v>1076</v>
      </c>
      <c r="AA1092" s="756">
        <f t="shared" si="557"/>
        <v>0</v>
      </c>
      <c r="AB1092" s="756">
        <f t="shared" si="557"/>
        <v>0</v>
      </c>
      <c r="AC1092" s="756">
        <f t="shared" si="557"/>
        <v>0</v>
      </c>
      <c r="AD1092" s="756">
        <f t="shared" si="557"/>
        <v>0</v>
      </c>
      <c r="AE1092" s="756">
        <f t="shared" si="557"/>
        <v>0</v>
      </c>
      <c r="AF1092" s="756">
        <f t="shared" si="557"/>
        <v>0</v>
      </c>
      <c r="AG1092" s="756">
        <f t="shared" si="555"/>
        <v>0</v>
      </c>
      <c r="AH1092" s="646">
        <f t="shared" si="548"/>
        <v>0</v>
      </c>
      <c r="AI1092" s="594"/>
      <c r="AJ1092" s="705">
        <f t="shared" si="534"/>
        <v>1076</v>
      </c>
      <c r="AK1092" s="756">
        <v>0</v>
      </c>
      <c r="AL1092" s="756">
        <v>0</v>
      </c>
      <c r="AM1092" s="756">
        <v>0</v>
      </c>
      <c r="AN1092" s="756">
        <v>0</v>
      </c>
      <c r="AO1092" s="756">
        <v>0</v>
      </c>
      <c r="AP1092" s="756">
        <v>0</v>
      </c>
      <c r="AQ1092" s="756">
        <v>0</v>
      </c>
      <c r="AR1092" s="646">
        <f t="shared" si="549"/>
        <v>0</v>
      </c>
      <c r="AS1092" s="594"/>
      <c r="AT1092" s="705">
        <f t="shared" si="535"/>
        <v>1076</v>
      </c>
      <c r="AU1092" s="756">
        <v>0</v>
      </c>
      <c r="AV1092" s="756">
        <v>0</v>
      </c>
      <c r="AW1092" s="756">
        <v>0</v>
      </c>
      <c r="AX1092" s="756">
        <v>0</v>
      </c>
      <c r="AY1092" s="756">
        <v>0</v>
      </c>
      <c r="AZ1092" s="767">
        <f t="shared" si="554"/>
        <v>0</v>
      </c>
      <c r="BA1092" s="756">
        <v>0</v>
      </c>
      <c r="BB1092" s="756">
        <v>0</v>
      </c>
      <c r="BC1092" s="756">
        <v>0</v>
      </c>
      <c r="BD1092" s="756">
        <v>0</v>
      </c>
      <c r="BE1092" s="767">
        <f t="shared" si="536"/>
        <v>0</v>
      </c>
      <c r="BF1092" s="646">
        <f t="shared" si="537"/>
        <v>0</v>
      </c>
      <c r="BG1092" s="594"/>
      <c r="BH1092" s="705">
        <f t="shared" si="527"/>
        <v>1076</v>
      </c>
      <c r="BI1092" s="646">
        <f t="shared" si="538"/>
        <v>0</v>
      </c>
      <c r="BJ1092" s="594"/>
      <c r="BK1092" s="705">
        <f t="shared" si="539"/>
        <v>1076</v>
      </c>
      <c r="BL1092" s="756">
        <v>0</v>
      </c>
      <c r="BM1092" s="756">
        <v>0</v>
      </c>
      <c r="BN1092" s="756">
        <v>0</v>
      </c>
      <c r="BO1092" s="756">
        <v>0</v>
      </c>
      <c r="BP1092" s="756">
        <v>0</v>
      </c>
      <c r="BQ1092" s="756">
        <v>0</v>
      </c>
      <c r="BR1092" s="756">
        <v>0</v>
      </c>
      <c r="BS1092" s="646">
        <f t="shared" si="550"/>
        <v>0</v>
      </c>
      <c r="BT1092" s="594"/>
      <c r="BU1092" s="705">
        <f t="shared" si="540"/>
        <v>1076</v>
      </c>
      <c r="BV1092" s="756">
        <v>0</v>
      </c>
      <c r="BW1092" s="756">
        <v>0</v>
      </c>
      <c r="BX1092" s="756">
        <v>0</v>
      </c>
      <c r="BY1092" s="756">
        <v>0</v>
      </c>
      <c r="BZ1092" s="756">
        <v>0</v>
      </c>
      <c r="CA1092" s="756">
        <v>0</v>
      </c>
      <c r="CB1092" s="756">
        <v>0</v>
      </c>
      <c r="CC1092" s="646">
        <f t="shared" si="551"/>
        <v>0</v>
      </c>
      <c r="CD1092" s="594"/>
      <c r="CE1092" s="705">
        <f t="shared" si="528"/>
        <v>1076</v>
      </c>
      <c r="CF1092" s="756">
        <f t="shared" si="558"/>
        <v>0</v>
      </c>
      <c r="CG1092" s="756">
        <f t="shared" si="558"/>
        <v>0</v>
      </c>
      <c r="CH1092" s="756">
        <f t="shared" si="558"/>
        <v>0</v>
      </c>
      <c r="CI1092" s="756">
        <f t="shared" si="558"/>
        <v>0</v>
      </c>
      <c r="CJ1092" s="756">
        <f t="shared" si="558"/>
        <v>0</v>
      </c>
      <c r="CK1092" s="756">
        <f t="shared" si="558"/>
        <v>0</v>
      </c>
      <c r="CL1092" s="756">
        <f t="shared" si="556"/>
        <v>0</v>
      </c>
      <c r="CM1092" s="646">
        <f t="shared" si="552"/>
        <v>0</v>
      </c>
      <c r="CN1092" s="594"/>
      <c r="CO1092" s="705">
        <f t="shared" si="529"/>
        <v>1076</v>
      </c>
      <c r="CP1092" s="756">
        <v>0</v>
      </c>
      <c r="CQ1092" s="756">
        <v>0</v>
      </c>
      <c r="CR1092" s="756">
        <v>0</v>
      </c>
      <c r="CS1092" s="756">
        <v>0</v>
      </c>
      <c r="CT1092" s="756">
        <v>0</v>
      </c>
      <c r="CU1092" s="756">
        <v>0</v>
      </c>
      <c r="CV1092" s="756">
        <v>0</v>
      </c>
      <c r="CW1092" s="646">
        <f t="shared" si="553"/>
        <v>0</v>
      </c>
      <c r="CX1092" s="685"/>
      <c r="CY1092" s="705">
        <f t="shared" si="530"/>
        <v>1076</v>
      </c>
      <c r="CZ1092" s="756">
        <v>0</v>
      </c>
      <c r="DA1092" s="756">
        <v>0</v>
      </c>
      <c r="DB1092" s="756">
        <v>0</v>
      </c>
      <c r="DC1092" s="756">
        <v>0</v>
      </c>
      <c r="DD1092" s="756">
        <v>0</v>
      </c>
      <c r="DE1092" s="767">
        <f t="shared" si="541"/>
        <v>0</v>
      </c>
      <c r="DF1092" s="756">
        <v>0</v>
      </c>
      <c r="DG1092" s="756">
        <v>0</v>
      </c>
      <c r="DH1092" s="756">
        <v>0</v>
      </c>
      <c r="DI1092" s="756">
        <v>0</v>
      </c>
      <c r="DJ1092" s="767">
        <f t="shared" si="542"/>
        <v>0</v>
      </c>
      <c r="DK1092" s="715">
        <f t="shared" si="543"/>
        <v>0</v>
      </c>
      <c r="DL1092" s="685"/>
      <c r="DM1092" s="705">
        <f t="shared" si="531"/>
        <v>1076</v>
      </c>
      <c r="DN1092" s="715">
        <f t="shared" si="544"/>
        <v>0</v>
      </c>
    </row>
    <row r="1093" spans="2:118" x14ac:dyDescent="0.25">
      <c r="B1093" s="705">
        <v>1077</v>
      </c>
      <c r="C1093" s="765">
        <f>(1+_xlfn.XLOOKUP(INT((B1093-1)/12)+1,'ZC Curve'!$B$8:$B$107,'ZC Curve'!R$8:R$107,,0))^(1/12)-1</f>
        <v>0</v>
      </c>
      <c r="D1093" s="766">
        <f t="shared" si="545"/>
        <v>1</v>
      </c>
      <c r="E1093" s="685"/>
      <c r="F1093" s="705">
        <v>1077</v>
      </c>
      <c r="G1093" s="756">
        <v>0</v>
      </c>
      <c r="H1093" s="756">
        <v>0</v>
      </c>
      <c r="I1093" s="756">
        <v>0</v>
      </c>
      <c r="J1093" s="756">
        <v>0</v>
      </c>
      <c r="K1093" s="756">
        <v>0</v>
      </c>
      <c r="L1093" s="756">
        <v>0</v>
      </c>
      <c r="M1093" s="756">
        <v>0</v>
      </c>
      <c r="N1093" s="646">
        <f t="shared" si="546"/>
        <v>0</v>
      </c>
      <c r="O1093" s="594"/>
      <c r="P1093" s="705">
        <f t="shared" si="532"/>
        <v>1077</v>
      </c>
      <c r="Q1093" s="756">
        <v>0</v>
      </c>
      <c r="R1093" s="756">
        <v>0</v>
      </c>
      <c r="S1093" s="756">
        <v>0</v>
      </c>
      <c r="T1093" s="756">
        <v>0</v>
      </c>
      <c r="U1093" s="756">
        <v>0</v>
      </c>
      <c r="V1093" s="756">
        <v>0</v>
      </c>
      <c r="W1093" s="756">
        <v>0</v>
      </c>
      <c r="X1093" s="646">
        <f t="shared" si="547"/>
        <v>0</v>
      </c>
      <c r="Y1093" s="594"/>
      <c r="Z1093" s="705">
        <f t="shared" si="533"/>
        <v>1077</v>
      </c>
      <c r="AA1093" s="756">
        <f t="shared" si="557"/>
        <v>0</v>
      </c>
      <c r="AB1093" s="756">
        <f t="shared" si="557"/>
        <v>0</v>
      </c>
      <c r="AC1093" s="756">
        <f t="shared" si="557"/>
        <v>0</v>
      </c>
      <c r="AD1093" s="756">
        <f t="shared" si="557"/>
        <v>0</v>
      </c>
      <c r="AE1093" s="756">
        <f t="shared" si="557"/>
        <v>0</v>
      </c>
      <c r="AF1093" s="756">
        <f t="shared" si="557"/>
        <v>0</v>
      </c>
      <c r="AG1093" s="756">
        <f t="shared" si="555"/>
        <v>0</v>
      </c>
      <c r="AH1093" s="646">
        <f t="shared" si="548"/>
        <v>0</v>
      </c>
      <c r="AI1093" s="594"/>
      <c r="AJ1093" s="705">
        <f t="shared" si="534"/>
        <v>1077</v>
      </c>
      <c r="AK1093" s="756">
        <v>0</v>
      </c>
      <c r="AL1093" s="756">
        <v>0</v>
      </c>
      <c r="AM1093" s="756">
        <v>0</v>
      </c>
      <c r="AN1093" s="756">
        <v>0</v>
      </c>
      <c r="AO1093" s="756">
        <v>0</v>
      </c>
      <c r="AP1093" s="756">
        <v>0</v>
      </c>
      <c r="AQ1093" s="756">
        <v>0</v>
      </c>
      <c r="AR1093" s="646">
        <f t="shared" si="549"/>
        <v>0</v>
      </c>
      <c r="AS1093" s="594"/>
      <c r="AT1093" s="705">
        <f t="shared" si="535"/>
        <v>1077</v>
      </c>
      <c r="AU1093" s="756">
        <v>0</v>
      </c>
      <c r="AV1093" s="756">
        <v>0</v>
      </c>
      <c r="AW1093" s="756">
        <v>0</v>
      </c>
      <c r="AX1093" s="756">
        <v>0</v>
      </c>
      <c r="AY1093" s="756">
        <v>0</v>
      </c>
      <c r="AZ1093" s="767">
        <f t="shared" si="554"/>
        <v>0</v>
      </c>
      <c r="BA1093" s="756">
        <v>0</v>
      </c>
      <c r="BB1093" s="756">
        <v>0</v>
      </c>
      <c r="BC1093" s="756">
        <v>0</v>
      </c>
      <c r="BD1093" s="756">
        <v>0</v>
      </c>
      <c r="BE1093" s="767">
        <f t="shared" si="536"/>
        <v>0</v>
      </c>
      <c r="BF1093" s="646">
        <f t="shared" si="537"/>
        <v>0</v>
      </c>
      <c r="BG1093" s="594"/>
      <c r="BH1093" s="705">
        <f t="shared" si="527"/>
        <v>1077</v>
      </c>
      <c r="BI1093" s="646">
        <f t="shared" si="538"/>
        <v>0</v>
      </c>
      <c r="BJ1093" s="594"/>
      <c r="BK1093" s="705">
        <f t="shared" si="539"/>
        <v>1077</v>
      </c>
      <c r="BL1093" s="756">
        <v>0</v>
      </c>
      <c r="BM1093" s="756">
        <v>0</v>
      </c>
      <c r="BN1093" s="756">
        <v>0</v>
      </c>
      <c r="BO1093" s="756">
        <v>0</v>
      </c>
      <c r="BP1093" s="756">
        <v>0</v>
      </c>
      <c r="BQ1093" s="756">
        <v>0</v>
      </c>
      <c r="BR1093" s="756">
        <v>0</v>
      </c>
      <c r="BS1093" s="646">
        <f t="shared" si="550"/>
        <v>0</v>
      </c>
      <c r="BT1093" s="594"/>
      <c r="BU1093" s="705">
        <f t="shared" si="540"/>
        <v>1077</v>
      </c>
      <c r="BV1093" s="756">
        <v>0</v>
      </c>
      <c r="BW1093" s="756">
        <v>0</v>
      </c>
      <c r="BX1093" s="756">
        <v>0</v>
      </c>
      <c r="BY1093" s="756">
        <v>0</v>
      </c>
      <c r="BZ1093" s="756">
        <v>0</v>
      </c>
      <c r="CA1093" s="756">
        <v>0</v>
      </c>
      <c r="CB1093" s="756">
        <v>0</v>
      </c>
      <c r="CC1093" s="646">
        <f t="shared" si="551"/>
        <v>0</v>
      </c>
      <c r="CD1093" s="594"/>
      <c r="CE1093" s="705">
        <f t="shared" si="528"/>
        <v>1077</v>
      </c>
      <c r="CF1093" s="756">
        <f t="shared" si="558"/>
        <v>0</v>
      </c>
      <c r="CG1093" s="756">
        <f t="shared" si="558"/>
        <v>0</v>
      </c>
      <c r="CH1093" s="756">
        <f t="shared" si="558"/>
        <v>0</v>
      </c>
      <c r="CI1093" s="756">
        <f t="shared" si="558"/>
        <v>0</v>
      </c>
      <c r="CJ1093" s="756">
        <f t="shared" si="558"/>
        <v>0</v>
      </c>
      <c r="CK1093" s="756">
        <f t="shared" si="558"/>
        <v>0</v>
      </c>
      <c r="CL1093" s="756">
        <f t="shared" si="556"/>
        <v>0</v>
      </c>
      <c r="CM1093" s="646">
        <f t="shared" si="552"/>
        <v>0</v>
      </c>
      <c r="CN1093" s="594"/>
      <c r="CO1093" s="705">
        <f t="shared" si="529"/>
        <v>1077</v>
      </c>
      <c r="CP1093" s="756">
        <v>0</v>
      </c>
      <c r="CQ1093" s="756">
        <v>0</v>
      </c>
      <c r="CR1093" s="756">
        <v>0</v>
      </c>
      <c r="CS1093" s="756">
        <v>0</v>
      </c>
      <c r="CT1093" s="756">
        <v>0</v>
      </c>
      <c r="CU1093" s="756">
        <v>0</v>
      </c>
      <c r="CV1093" s="756">
        <v>0</v>
      </c>
      <c r="CW1093" s="646">
        <f t="shared" si="553"/>
        <v>0</v>
      </c>
      <c r="CX1093" s="685"/>
      <c r="CY1093" s="705">
        <f t="shared" si="530"/>
        <v>1077</v>
      </c>
      <c r="CZ1093" s="756">
        <v>0</v>
      </c>
      <c r="DA1093" s="756">
        <v>0</v>
      </c>
      <c r="DB1093" s="756">
        <v>0</v>
      </c>
      <c r="DC1093" s="756">
        <v>0</v>
      </c>
      <c r="DD1093" s="756">
        <v>0</v>
      </c>
      <c r="DE1093" s="767">
        <f t="shared" si="541"/>
        <v>0</v>
      </c>
      <c r="DF1093" s="756">
        <v>0</v>
      </c>
      <c r="DG1093" s="756">
        <v>0</v>
      </c>
      <c r="DH1093" s="756">
        <v>0</v>
      </c>
      <c r="DI1093" s="756">
        <v>0</v>
      </c>
      <c r="DJ1093" s="767">
        <f t="shared" si="542"/>
        <v>0</v>
      </c>
      <c r="DK1093" s="715">
        <f t="shared" si="543"/>
        <v>0</v>
      </c>
      <c r="DL1093" s="685"/>
      <c r="DM1093" s="705">
        <f t="shared" si="531"/>
        <v>1077</v>
      </c>
      <c r="DN1093" s="715">
        <f t="shared" si="544"/>
        <v>0</v>
      </c>
    </row>
    <row r="1094" spans="2:118" x14ac:dyDescent="0.25">
      <c r="B1094" s="705">
        <v>1078</v>
      </c>
      <c r="C1094" s="765">
        <f>(1+_xlfn.XLOOKUP(INT((B1094-1)/12)+1,'ZC Curve'!$B$8:$B$107,'ZC Curve'!R$8:R$107,,0))^(1/12)-1</f>
        <v>0</v>
      </c>
      <c r="D1094" s="766">
        <f t="shared" si="545"/>
        <v>1</v>
      </c>
      <c r="E1094" s="685"/>
      <c r="F1094" s="705">
        <v>1078</v>
      </c>
      <c r="G1094" s="756">
        <v>0</v>
      </c>
      <c r="H1094" s="756">
        <v>0</v>
      </c>
      <c r="I1094" s="756">
        <v>0</v>
      </c>
      <c r="J1094" s="756">
        <v>0</v>
      </c>
      <c r="K1094" s="756">
        <v>0</v>
      </c>
      <c r="L1094" s="756">
        <v>0</v>
      </c>
      <c r="M1094" s="756">
        <v>0</v>
      </c>
      <c r="N1094" s="646">
        <f t="shared" si="546"/>
        <v>0</v>
      </c>
      <c r="O1094" s="594"/>
      <c r="P1094" s="705">
        <f t="shared" si="532"/>
        <v>1078</v>
      </c>
      <c r="Q1094" s="756">
        <v>0</v>
      </c>
      <c r="R1094" s="756">
        <v>0</v>
      </c>
      <c r="S1094" s="756">
        <v>0</v>
      </c>
      <c r="T1094" s="756">
        <v>0</v>
      </c>
      <c r="U1094" s="756">
        <v>0</v>
      </c>
      <c r="V1094" s="756">
        <v>0</v>
      </c>
      <c r="W1094" s="756">
        <v>0</v>
      </c>
      <c r="X1094" s="646">
        <f t="shared" si="547"/>
        <v>0</v>
      </c>
      <c r="Y1094" s="594"/>
      <c r="Z1094" s="705">
        <f t="shared" si="533"/>
        <v>1078</v>
      </c>
      <c r="AA1094" s="756">
        <f t="shared" si="557"/>
        <v>0</v>
      </c>
      <c r="AB1094" s="756">
        <f t="shared" si="557"/>
        <v>0</v>
      </c>
      <c r="AC1094" s="756">
        <f t="shared" si="557"/>
        <v>0</v>
      </c>
      <c r="AD1094" s="756">
        <f t="shared" si="557"/>
        <v>0</v>
      </c>
      <c r="AE1094" s="756">
        <f t="shared" si="557"/>
        <v>0</v>
      </c>
      <c r="AF1094" s="756">
        <f t="shared" si="557"/>
        <v>0</v>
      </c>
      <c r="AG1094" s="756">
        <f t="shared" si="555"/>
        <v>0</v>
      </c>
      <c r="AH1094" s="646">
        <f t="shared" si="548"/>
        <v>0</v>
      </c>
      <c r="AI1094" s="594"/>
      <c r="AJ1094" s="705">
        <f t="shared" si="534"/>
        <v>1078</v>
      </c>
      <c r="AK1094" s="756">
        <v>0</v>
      </c>
      <c r="AL1094" s="756">
        <v>0</v>
      </c>
      <c r="AM1094" s="756">
        <v>0</v>
      </c>
      <c r="AN1094" s="756">
        <v>0</v>
      </c>
      <c r="AO1094" s="756">
        <v>0</v>
      </c>
      <c r="AP1094" s="756">
        <v>0</v>
      </c>
      <c r="AQ1094" s="756">
        <v>0</v>
      </c>
      <c r="AR1094" s="646">
        <f t="shared" si="549"/>
        <v>0</v>
      </c>
      <c r="AS1094" s="594"/>
      <c r="AT1094" s="705">
        <f t="shared" si="535"/>
        <v>1078</v>
      </c>
      <c r="AU1094" s="756">
        <v>0</v>
      </c>
      <c r="AV1094" s="756">
        <v>0</v>
      </c>
      <c r="AW1094" s="756">
        <v>0</v>
      </c>
      <c r="AX1094" s="756">
        <v>0</v>
      </c>
      <c r="AY1094" s="756">
        <v>0</v>
      </c>
      <c r="AZ1094" s="767">
        <f t="shared" si="554"/>
        <v>0</v>
      </c>
      <c r="BA1094" s="756">
        <v>0</v>
      </c>
      <c r="BB1094" s="756">
        <v>0</v>
      </c>
      <c r="BC1094" s="756">
        <v>0</v>
      </c>
      <c r="BD1094" s="756">
        <v>0</v>
      </c>
      <c r="BE1094" s="767">
        <f t="shared" si="536"/>
        <v>0</v>
      </c>
      <c r="BF1094" s="646">
        <f t="shared" si="537"/>
        <v>0</v>
      </c>
      <c r="BG1094" s="594"/>
      <c r="BH1094" s="705">
        <f t="shared" si="527"/>
        <v>1078</v>
      </c>
      <c r="BI1094" s="646">
        <f t="shared" si="538"/>
        <v>0</v>
      </c>
      <c r="BJ1094" s="594"/>
      <c r="BK1094" s="705">
        <f t="shared" si="539"/>
        <v>1078</v>
      </c>
      <c r="BL1094" s="756">
        <v>0</v>
      </c>
      <c r="BM1094" s="756">
        <v>0</v>
      </c>
      <c r="BN1094" s="756">
        <v>0</v>
      </c>
      <c r="BO1094" s="756">
        <v>0</v>
      </c>
      <c r="BP1094" s="756">
        <v>0</v>
      </c>
      <c r="BQ1094" s="756">
        <v>0</v>
      </c>
      <c r="BR1094" s="756">
        <v>0</v>
      </c>
      <c r="BS1094" s="646">
        <f t="shared" si="550"/>
        <v>0</v>
      </c>
      <c r="BT1094" s="594"/>
      <c r="BU1094" s="705">
        <f t="shared" si="540"/>
        <v>1078</v>
      </c>
      <c r="BV1094" s="756">
        <v>0</v>
      </c>
      <c r="BW1094" s="756">
        <v>0</v>
      </c>
      <c r="BX1094" s="756">
        <v>0</v>
      </c>
      <c r="BY1094" s="756">
        <v>0</v>
      </c>
      <c r="BZ1094" s="756">
        <v>0</v>
      </c>
      <c r="CA1094" s="756">
        <v>0</v>
      </c>
      <c r="CB1094" s="756">
        <v>0</v>
      </c>
      <c r="CC1094" s="646">
        <f t="shared" si="551"/>
        <v>0</v>
      </c>
      <c r="CD1094" s="594"/>
      <c r="CE1094" s="705">
        <f t="shared" si="528"/>
        <v>1078</v>
      </c>
      <c r="CF1094" s="756">
        <f t="shared" si="558"/>
        <v>0</v>
      </c>
      <c r="CG1094" s="756">
        <f t="shared" si="558"/>
        <v>0</v>
      </c>
      <c r="CH1094" s="756">
        <f t="shared" si="558"/>
        <v>0</v>
      </c>
      <c r="CI1094" s="756">
        <f t="shared" si="558"/>
        <v>0</v>
      </c>
      <c r="CJ1094" s="756">
        <f t="shared" si="558"/>
        <v>0</v>
      </c>
      <c r="CK1094" s="756">
        <f t="shared" si="558"/>
        <v>0</v>
      </c>
      <c r="CL1094" s="756">
        <f t="shared" si="556"/>
        <v>0</v>
      </c>
      <c r="CM1094" s="646">
        <f t="shared" si="552"/>
        <v>0</v>
      </c>
      <c r="CN1094" s="594"/>
      <c r="CO1094" s="705">
        <f t="shared" si="529"/>
        <v>1078</v>
      </c>
      <c r="CP1094" s="756">
        <v>0</v>
      </c>
      <c r="CQ1094" s="756">
        <v>0</v>
      </c>
      <c r="CR1094" s="756">
        <v>0</v>
      </c>
      <c r="CS1094" s="756">
        <v>0</v>
      </c>
      <c r="CT1094" s="756">
        <v>0</v>
      </c>
      <c r="CU1094" s="756">
        <v>0</v>
      </c>
      <c r="CV1094" s="756">
        <v>0</v>
      </c>
      <c r="CW1094" s="646">
        <f t="shared" si="553"/>
        <v>0</v>
      </c>
      <c r="CX1094" s="685"/>
      <c r="CY1094" s="705">
        <f t="shared" si="530"/>
        <v>1078</v>
      </c>
      <c r="CZ1094" s="756">
        <v>0</v>
      </c>
      <c r="DA1094" s="756">
        <v>0</v>
      </c>
      <c r="DB1094" s="756">
        <v>0</v>
      </c>
      <c r="DC1094" s="756">
        <v>0</v>
      </c>
      <c r="DD1094" s="756">
        <v>0</v>
      </c>
      <c r="DE1094" s="767">
        <f t="shared" si="541"/>
        <v>0</v>
      </c>
      <c r="DF1094" s="756">
        <v>0</v>
      </c>
      <c r="DG1094" s="756">
        <v>0</v>
      </c>
      <c r="DH1094" s="756">
        <v>0</v>
      </c>
      <c r="DI1094" s="756">
        <v>0</v>
      </c>
      <c r="DJ1094" s="767">
        <f t="shared" si="542"/>
        <v>0</v>
      </c>
      <c r="DK1094" s="715">
        <f t="shared" si="543"/>
        <v>0</v>
      </c>
      <c r="DL1094" s="685"/>
      <c r="DM1094" s="705">
        <f t="shared" si="531"/>
        <v>1078</v>
      </c>
      <c r="DN1094" s="715">
        <f t="shared" si="544"/>
        <v>0</v>
      </c>
    </row>
    <row r="1095" spans="2:118" x14ac:dyDescent="0.25">
      <c r="B1095" s="705">
        <v>1079</v>
      </c>
      <c r="C1095" s="765">
        <f>(1+_xlfn.XLOOKUP(INT((B1095-1)/12)+1,'ZC Curve'!$B$8:$B$107,'ZC Curve'!R$8:R$107,,0))^(1/12)-1</f>
        <v>0</v>
      </c>
      <c r="D1095" s="766">
        <f t="shared" si="545"/>
        <v>1</v>
      </c>
      <c r="E1095" s="685"/>
      <c r="F1095" s="705">
        <v>1079</v>
      </c>
      <c r="G1095" s="756">
        <v>0</v>
      </c>
      <c r="H1095" s="756">
        <v>0</v>
      </c>
      <c r="I1095" s="756">
        <v>0</v>
      </c>
      <c r="J1095" s="756">
        <v>0</v>
      </c>
      <c r="K1095" s="756">
        <v>0</v>
      </c>
      <c r="L1095" s="756">
        <v>0</v>
      </c>
      <c r="M1095" s="756">
        <v>0</v>
      </c>
      <c r="N1095" s="646">
        <f t="shared" si="546"/>
        <v>0</v>
      </c>
      <c r="O1095" s="594"/>
      <c r="P1095" s="705">
        <f t="shared" si="532"/>
        <v>1079</v>
      </c>
      <c r="Q1095" s="756">
        <v>0</v>
      </c>
      <c r="R1095" s="756">
        <v>0</v>
      </c>
      <c r="S1095" s="756">
        <v>0</v>
      </c>
      <c r="T1095" s="756">
        <v>0</v>
      </c>
      <c r="U1095" s="756">
        <v>0</v>
      </c>
      <c r="V1095" s="756">
        <v>0</v>
      </c>
      <c r="W1095" s="756">
        <v>0</v>
      </c>
      <c r="X1095" s="646">
        <f t="shared" si="547"/>
        <v>0</v>
      </c>
      <c r="Y1095" s="594"/>
      <c r="Z1095" s="705">
        <f t="shared" si="533"/>
        <v>1079</v>
      </c>
      <c r="AA1095" s="756">
        <f t="shared" si="557"/>
        <v>0</v>
      </c>
      <c r="AB1095" s="756">
        <f t="shared" si="557"/>
        <v>0</v>
      </c>
      <c r="AC1095" s="756">
        <f t="shared" si="557"/>
        <v>0</v>
      </c>
      <c r="AD1095" s="756">
        <f t="shared" si="557"/>
        <v>0</v>
      </c>
      <c r="AE1095" s="756">
        <f t="shared" si="557"/>
        <v>0</v>
      </c>
      <c r="AF1095" s="756">
        <f t="shared" si="557"/>
        <v>0</v>
      </c>
      <c r="AG1095" s="756">
        <f t="shared" si="555"/>
        <v>0</v>
      </c>
      <c r="AH1095" s="646">
        <f t="shared" si="548"/>
        <v>0</v>
      </c>
      <c r="AI1095" s="594"/>
      <c r="AJ1095" s="705">
        <f t="shared" si="534"/>
        <v>1079</v>
      </c>
      <c r="AK1095" s="756">
        <v>0</v>
      </c>
      <c r="AL1095" s="756">
        <v>0</v>
      </c>
      <c r="AM1095" s="756">
        <v>0</v>
      </c>
      <c r="AN1095" s="756">
        <v>0</v>
      </c>
      <c r="AO1095" s="756">
        <v>0</v>
      </c>
      <c r="AP1095" s="756">
        <v>0</v>
      </c>
      <c r="AQ1095" s="756">
        <v>0</v>
      </c>
      <c r="AR1095" s="646">
        <f t="shared" si="549"/>
        <v>0</v>
      </c>
      <c r="AS1095" s="594"/>
      <c r="AT1095" s="705">
        <f t="shared" si="535"/>
        <v>1079</v>
      </c>
      <c r="AU1095" s="756">
        <v>0</v>
      </c>
      <c r="AV1095" s="756">
        <v>0</v>
      </c>
      <c r="AW1095" s="756">
        <v>0</v>
      </c>
      <c r="AX1095" s="756">
        <v>0</v>
      </c>
      <c r="AY1095" s="756">
        <v>0</v>
      </c>
      <c r="AZ1095" s="767">
        <f t="shared" si="554"/>
        <v>0</v>
      </c>
      <c r="BA1095" s="756">
        <v>0</v>
      </c>
      <c r="BB1095" s="756">
        <v>0</v>
      </c>
      <c r="BC1095" s="756">
        <v>0</v>
      </c>
      <c r="BD1095" s="756">
        <v>0</v>
      </c>
      <c r="BE1095" s="767">
        <f t="shared" si="536"/>
        <v>0</v>
      </c>
      <c r="BF1095" s="646">
        <f t="shared" si="537"/>
        <v>0</v>
      </c>
      <c r="BG1095" s="594"/>
      <c r="BH1095" s="705">
        <f t="shared" si="527"/>
        <v>1079</v>
      </c>
      <c r="BI1095" s="646">
        <f t="shared" si="538"/>
        <v>0</v>
      </c>
      <c r="BJ1095" s="594"/>
      <c r="BK1095" s="705">
        <f t="shared" si="539"/>
        <v>1079</v>
      </c>
      <c r="BL1095" s="756">
        <v>0</v>
      </c>
      <c r="BM1095" s="756">
        <v>0</v>
      </c>
      <c r="BN1095" s="756">
        <v>0</v>
      </c>
      <c r="BO1095" s="756">
        <v>0</v>
      </c>
      <c r="BP1095" s="756">
        <v>0</v>
      </c>
      <c r="BQ1095" s="756">
        <v>0</v>
      </c>
      <c r="BR1095" s="756">
        <v>0</v>
      </c>
      <c r="BS1095" s="646">
        <f t="shared" si="550"/>
        <v>0</v>
      </c>
      <c r="BT1095" s="594"/>
      <c r="BU1095" s="705">
        <f t="shared" si="540"/>
        <v>1079</v>
      </c>
      <c r="BV1095" s="756">
        <v>0</v>
      </c>
      <c r="BW1095" s="756">
        <v>0</v>
      </c>
      <c r="BX1095" s="756">
        <v>0</v>
      </c>
      <c r="BY1095" s="756">
        <v>0</v>
      </c>
      <c r="BZ1095" s="756">
        <v>0</v>
      </c>
      <c r="CA1095" s="756">
        <v>0</v>
      </c>
      <c r="CB1095" s="756">
        <v>0</v>
      </c>
      <c r="CC1095" s="646">
        <f t="shared" si="551"/>
        <v>0</v>
      </c>
      <c r="CD1095" s="594"/>
      <c r="CE1095" s="705">
        <f t="shared" si="528"/>
        <v>1079</v>
      </c>
      <c r="CF1095" s="756">
        <f t="shared" si="558"/>
        <v>0</v>
      </c>
      <c r="CG1095" s="756">
        <f t="shared" si="558"/>
        <v>0</v>
      </c>
      <c r="CH1095" s="756">
        <f t="shared" si="558"/>
        <v>0</v>
      </c>
      <c r="CI1095" s="756">
        <f t="shared" si="558"/>
        <v>0</v>
      </c>
      <c r="CJ1095" s="756">
        <f t="shared" si="558"/>
        <v>0</v>
      </c>
      <c r="CK1095" s="756">
        <f t="shared" si="558"/>
        <v>0</v>
      </c>
      <c r="CL1095" s="756">
        <f t="shared" si="556"/>
        <v>0</v>
      </c>
      <c r="CM1095" s="646">
        <f t="shared" si="552"/>
        <v>0</v>
      </c>
      <c r="CN1095" s="594"/>
      <c r="CO1095" s="705">
        <f t="shared" si="529"/>
        <v>1079</v>
      </c>
      <c r="CP1095" s="756">
        <v>0</v>
      </c>
      <c r="CQ1095" s="756">
        <v>0</v>
      </c>
      <c r="CR1095" s="756">
        <v>0</v>
      </c>
      <c r="CS1095" s="756">
        <v>0</v>
      </c>
      <c r="CT1095" s="756">
        <v>0</v>
      </c>
      <c r="CU1095" s="756">
        <v>0</v>
      </c>
      <c r="CV1095" s="756">
        <v>0</v>
      </c>
      <c r="CW1095" s="646">
        <f t="shared" si="553"/>
        <v>0</v>
      </c>
      <c r="CX1095" s="685"/>
      <c r="CY1095" s="705">
        <f t="shared" si="530"/>
        <v>1079</v>
      </c>
      <c r="CZ1095" s="756">
        <v>0</v>
      </c>
      <c r="DA1095" s="756">
        <v>0</v>
      </c>
      <c r="DB1095" s="756">
        <v>0</v>
      </c>
      <c r="DC1095" s="756">
        <v>0</v>
      </c>
      <c r="DD1095" s="756">
        <v>0</v>
      </c>
      <c r="DE1095" s="767">
        <f t="shared" si="541"/>
        <v>0</v>
      </c>
      <c r="DF1095" s="756">
        <v>0</v>
      </c>
      <c r="DG1095" s="756">
        <v>0</v>
      </c>
      <c r="DH1095" s="756">
        <v>0</v>
      </c>
      <c r="DI1095" s="756">
        <v>0</v>
      </c>
      <c r="DJ1095" s="767">
        <f t="shared" si="542"/>
        <v>0</v>
      </c>
      <c r="DK1095" s="715">
        <f t="shared" si="543"/>
        <v>0</v>
      </c>
      <c r="DL1095" s="685"/>
      <c r="DM1095" s="705">
        <f t="shared" si="531"/>
        <v>1079</v>
      </c>
      <c r="DN1095" s="715">
        <f t="shared" si="544"/>
        <v>0</v>
      </c>
    </row>
    <row r="1096" spans="2:118" x14ac:dyDescent="0.25">
      <c r="B1096" s="705">
        <v>1080</v>
      </c>
      <c r="C1096" s="765">
        <f>(1+_xlfn.XLOOKUP(INT((B1096-1)/12)+1,'ZC Curve'!$B$8:$B$107,'ZC Curve'!R$8:R$107,,0))^(1/12)-1</f>
        <v>0</v>
      </c>
      <c r="D1096" s="766">
        <f t="shared" si="545"/>
        <v>1</v>
      </c>
      <c r="E1096" s="685"/>
      <c r="F1096" s="705">
        <v>1080</v>
      </c>
      <c r="G1096" s="756">
        <v>0</v>
      </c>
      <c r="H1096" s="756">
        <v>0</v>
      </c>
      <c r="I1096" s="756">
        <v>0</v>
      </c>
      <c r="J1096" s="756">
        <v>0</v>
      </c>
      <c r="K1096" s="756">
        <v>0</v>
      </c>
      <c r="L1096" s="756">
        <v>0</v>
      </c>
      <c r="M1096" s="756">
        <v>0</v>
      </c>
      <c r="N1096" s="646">
        <f t="shared" si="546"/>
        <v>0</v>
      </c>
      <c r="O1096" s="594"/>
      <c r="P1096" s="705">
        <f t="shared" si="532"/>
        <v>1080</v>
      </c>
      <c r="Q1096" s="756">
        <v>0</v>
      </c>
      <c r="R1096" s="756">
        <v>0</v>
      </c>
      <c r="S1096" s="756">
        <v>0</v>
      </c>
      <c r="T1096" s="756">
        <v>0</v>
      </c>
      <c r="U1096" s="756">
        <v>0</v>
      </c>
      <c r="V1096" s="756">
        <v>0</v>
      </c>
      <c r="W1096" s="756">
        <v>0</v>
      </c>
      <c r="X1096" s="646">
        <f t="shared" si="547"/>
        <v>0</v>
      </c>
      <c r="Y1096" s="594"/>
      <c r="Z1096" s="705">
        <f t="shared" si="533"/>
        <v>1080</v>
      </c>
      <c r="AA1096" s="756">
        <f t="shared" si="557"/>
        <v>0</v>
      </c>
      <c r="AB1096" s="756">
        <f t="shared" si="557"/>
        <v>0</v>
      </c>
      <c r="AC1096" s="756">
        <f t="shared" si="557"/>
        <v>0</v>
      </c>
      <c r="AD1096" s="756">
        <f t="shared" si="557"/>
        <v>0</v>
      </c>
      <c r="AE1096" s="756">
        <f t="shared" si="557"/>
        <v>0</v>
      </c>
      <c r="AF1096" s="756">
        <f t="shared" si="557"/>
        <v>0</v>
      </c>
      <c r="AG1096" s="756">
        <f t="shared" si="555"/>
        <v>0</v>
      </c>
      <c r="AH1096" s="646">
        <f t="shared" si="548"/>
        <v>0</v>
      </c>
      <c r="AI1096" s="594"/>
      <c r="AJ1096" s="705">
        <f t="shared" si="534"/>
        <v>1080</v>
      </c>
      <c r="AK1096" s="756">
        <v>0</v>
      </c>
      <c r="AL1096" s="756">
        <v>0</v>
      </c>
      <c r="AM1096" s="756">
        <v>0</v>
      </c>
      <c r="AN1096" s="756">
        <v>0</v>
      </c>
      <c r="AO1096" s="756">
        <v>0</v>
      </c>
      <c r="AP1096" s="756">
        <v>0</v>
      </c>
      <c r="AQ1096" s="756">
        <v>0</v>
      </c>
      <c r="AR1096" s="646">
        <f t="shared" si="549"/>
        <v>0</v>
      </c>
      <c r="AS1096" s="594"/>
      <c r="AT1096" s="705">
        <f t="shared" si="535"/>
        <v>1080</v>
      </c>
      <c r="AU1096" s="756">
        <v>0</v>
      </c>
      <c r="AV1096" s="756">
        <v>0</v>
      </c>
      <c r="AW1096" s="756">
        <v>0</v>
      </c>
      <c r="AX1096" s="756">
        <v>0</v>
      </c>
      <c r="AY1096" s="756">
        <v>0</v>
      </c>
      <c r="AZ1096" s="767">
        <f t="shared" si="554"/>
        <v>0</v>
      </c>
      <c r="BA1096" s="756">
        <v>0</v>
      </c>
      <c r="BB1096" s="756">
        <v>0</v>
      </c>
      <c r="BC1096" s="756">
        <v>0</v>
      </c>
      <c r="BD1096" s="756">
        <v>0</v>
      </c>
      <c r="BE1096" s="767">
        <f t="shared" si="536"/>
        <v>0</v>
      </c>
      <c r="BF1096" s="646">
        <f t="shared" si="537"/>
        <v>0</v>
      </c>
      <c r="BG1096" s="594"/>
      <c r="BH1096" s="705">
        <f t="shared" si="527"/>
        <v>1080</v>
      </c>
      <c r="BI1096" s="646">
        <f t="shared" si="538"/>
        <v>0</v>
      </c>
      <c r="BJ1096" s="594"/>
      <c r="BK1096" s="705">
        <f t="shared" si="539"/>
        <v>1080</v>
      </c>
      <c r="BL1096" s="756">
        <v>0</v>
      </c>
      <c r="BM1096" s="756">
        <v>0</v>
      </c>
      <c r="BN1096" s="756">
        <v>0</v>
      </c>
      <c r="BO1096" s="756">
        <v>0</v>
      </c>
      <c r="BP1096" s="756">
        <v>0</v>
      </c>
      <c r="BQ1096" s="756">
        <v>0</v>
      </c>
      <c r="BR1096" s="756">
        <v>0</v>
      </c>
      <c r="BS1096" s="646">
        <f t="shared" si="550"/>
        <v>0</v>
      </c>
      <c r="BT1096" s="594"/>
      <c r="BU1096" s="705">
        <f t="shared" si="540"/>
        <v>1080</v>
      </c>
      <c r="BV1096" s="756">
        <v>0</v>
      </c>
      <c r="BW1096" s="756">
        <v>0</v>
      </c>
      <c r="BX1096" s="756">
        <v>0</v>
      </c>
      <c r="BY1096" s="756">
        <v>0</v>
      </c>
      <c r="BZ1096" s="756">
        <v>0</v>
      </c>
      <c r="CA1096" s="756">
        <v>0</v>
      </c>
      <c r="CB1096" s="756">
        <v>0</v>
      </c>
      <c r="CC1096" s="646">
        <f t="shared" si="551"/>
        <v>0</v>
      </c>
      <c r="CD1096" s="594"/>
      <c r="CE1096" s="705">
        <f t="shared" si="528"/>
        <v>1080</v>
      </c>
      <c r="CF1096" s="756">
        <f t="shared" si="558"/>
        <v>0</v>
      </c>
      <c r="CG1096" s="756">
        <f t="shared" si="558"/>
        <v>0</v>
      </c>
      <c r="CH1096" s="756">
        <f t="shared" si="558"/>
        <v>0</v>
      </c>
      <c r="CI1096" s="756">
        <f t="shared" si="558"/>
        <v>0</v>
      </c>
      <c r="CJ1096" s="756">
        <f t="shared" si="558"/>
        <v>0</v>
      </c>
      <c r="CK1096" s="756">
        <f t="shared" si="558"/>
        <v>0</v>
      </c>
      <c r="CL1096" s="756">
        <f t="shared" si="556"/>
        <v>0</v>
      </c>
      <c r="CM1096" s="646">
        <f t="shared" si="552"/>
        <v>0</v>
      </c>
      <c r="CN1096" s="594"/>
      <c r="CO1096" s="705">
        <f t="shared" si="529"/>
        <v>1080</v>
      </c>
      <c r="CP1096" s="756">
        <v>0</v>
      </c>
      <c r="CQ1096" s="756">
        <v>0</v>
      </c>
      <c r="CR1096" s="756">
        <v>0</v>
      </c>
      <c r="CS1096" s="756">
        <v>0</v>
      </c>
      <c r="CT1096" s="756">
        <v>0</v>
      </c>
      <c r="CU1096" s="756">
        <v>0</v>
      </c>
      <c r="CV1096" s="756">
        <v>0</v>
      </c>
      <c r="CW1096" s="646">
        <f t="shared" si="553"/>
        <v>0</v>
      </c>
      <c r="CX1096" s="685"/>
      <c r="CY1096" s="705">
        <f t="shared" si="530"/>
        <v>1080</v>
      </c>
      <c r="CZ1096" s="756">
        <v>0</v>
      </c>
      <c r="DA1096" s="756">
        <v>0</v>
      </c>
      <c r="DB1096" s="756">
        <v>0</v>
      </c>
      <c r="DC1096" s="756">
        <v>0</v>
      </c>
      <c r="DD1096" s="756">
        <v>0</v>
      </c>
      <c r="DE1096" s="767">
        <f t="shared" si="541"/>
        <v>0</v>
      </c>
      <c r="DF1096" s="756">
        <v>0</v>
      </c>
      <c r="DG1096" s="756">
        <v>0</v>
      </c>
      <c r="DH1096" s="756">
        <v>0</v>
      </c>
      <c r="DI1096" s="756">
        <v>0</v>
      </c>
      <c r="DJ1096" s="767">
        <f t="shared" si="542"/>
        <v>0</v>
      </c>
      <c r="DK1096" s="715">
        <f t="shared" si="543"/>
        <v>0</v>
      </c>
      <c r="DL1096" s="685"/>
      <c r="DM1096" s="705">
        <f t="shared" si="531"/>
        <v>1080</v>
      </c>
      <c r="DN1096" s="715">
        <f t="shared" si="544"/>
        <v>0</v>
      </c>
    </row>
    <row r="1097" spans="2:118" x14ac:dyDescent="0.25">
      <c r="B1097" s="705">
        <v>1081</v>
      </c>
      <c r="C1097" s="765">
        <f>(1+_xlfn.XLOOKUP(INT((B1097-1)/12)+1,'ZC Curve'!$B$8:$B$107,'ZC Curve'!R$8:R$107,,0))^(1/12)-1</f>
        <v>0</v>
      </c>
      <c r="D1097" s="766">
        <f t="shared" si="545"/>
        <v>1</v>
      </c>
      <c r="E1097" s="685"/>
      <c r="F1097" s="705">
        <v>1081</v>
      </c>
      <c r="G1097" s="756">
        <v>0</v>
      </c>
      <c r="H1097" s="756">
        <v>0</v>
      </c>
      <c r="I1097" s="756">
        <v>0</v>
      </c>
      <c r="J1097" s="756">
        <v>0</v>
      </c>
      <c r="K1097" s="756">
        <v>0</v>
      </c>
      <c r="L1097" s="756">
        <v>0</v>
      </c>
      <c r="M1097" s="756">
        <v>0</v>
      </c>
      <c r="N1097" s="646">
        <f t="shared" si="546"/>
        <v>0</v>
      </c>
      <c r="O1097" s="594"/>
      <c r="P1097" s="705">
        <f t="shared" si="532"/>
        <v>1081</v>
      </c>
      <c r="Q1097" s="756">
        <v>0</v>
      </c>
      <c r="R1097" s="756">
        <v>0</v>
      </c>
      <c r="S1097" s="756">
        <v>0</v>
      </c>
      <c r="T1097" s="756">
        <v>0</v>
      </c>
      <c r="U1097" s="756">
        <v>0</v>
      </c>
      <c r="V1097" s="756">
        <v>0</v>
      </c>
      <c r="W1097" s="756">
        <v>0</v>
      </c>
      <c r="X1097" s="646">
        <f t="shared" si="547"/>
        <v>0</v>
      </c>
      <c r="Y1097" s="594"/>
      <c r="Z1097" s="705">
        <f t="shared" si="533"/>
        <v>1081</v>
      </c>
      <c r="AA1097" s="756">
        <f t="shared" si="557"/>
        <v>0</v>
      </c>
      <c r="AB1097" s="756">
        <f t="shared" si="557"/>
        <v>0</v>
      </c>
      <c r="AC1097" s="756">
        <f t="shared" si="557"/>
        <v>0</v>
      </c>
      <c r="AD1097" s="756">
        <f t="shared" si="557"/>
        <v>0</v>
      </c>
      <c r="AE1097" s="756">
        <f t="shared" si="557"/>
        <v>0</v>
      </c>
      <c r="AF1097" s="756">
        <f t="shared" si="557"/>
        <v>0</v>
      </c>
      <c r="AG1097" s="756">
        <f t="shared" si="555"/>
        <v>0</v>
      </c>
      <c r="AH1097" s="646">
        <f t="shared" si="548"/>
        <v>0</v>
      </c>
      <c r="AI1097" s="594"/>
      <c r="AJ1097" s="705">
        <f t="shared" si="534"/>
        <v>1081</v>
      </c>
      <c r="AK1097" s="756">
        <v>0</v>
      </c>
      <c r="AL1097" s="756">
        <v>0</v>
      </c>
      <c r="AM1097" s="756">
        <v>0</v>
      </c>
      <c r="AN1097" s="756">
        <v>0</v>
      </c>
      <c r="AO1097" s="756">
        <v>0</v>
      </c>
      <c r="AP1097" s="756">
        <v>0</v>
      </c>
      <c r="AQ1097" s="756">
        <v>0</v>
      </c>
      <c r="AR1097" s="646">
        <f t="shared" si="549"/>
        <v>0</v>
      </c>
      <c r="AS1097" s="594"/>
      <c r="AT1097" s="705">
        <f t="shared" si="535"/>
        <v>1081</v>
      </c>
      <c r="AU1097" s="756">
        <v>0</v>
      </c>
      <c r="AV1097" s="756">
        <v>0</v>
      </c>
      <c r="AW1097" s="756">
        <v>0</v>
      </c>
      <c r="AX1097" s="756">
        <v>0</v>
      </c>
      <c r="AY1097" s="756">
        <v>0</v>
      </c>
      <c r="AZ1097" s="767">
        <f t="shared" si="554"/>
        <v>0</v>
      </c>
      <c r="BA1097" s="756">
        <v>0</v>
      </c>
      <c r="BB1097" s="756">
        <v>0</v>
      </c>
      <c r="BC1097" s="756">
        <v>0</v>
      </c>
      <c r="BD1097" s="756">
        <v>0</v>
      </c>
      <c r="BE1097" s="767">
        <f t="shared" si="536"/>
        <v>0</v>
      </c>
      <c r="BF1097" s="646">
        <f t="shared" si="537"/>
        <v>0</v>
      </c>
      <c r="BG1097" s="594"/>
      <c r="BH1097" s="705">
        <f t="shared" si="527"/>
        <v>1081</v>
      </c>
      <c r="BI1097" s="646">
        <f t="shared" si="538"/>
        <v>0</v>
      </c>
      <c r="BJ1097" s="594"/>
      <c r="BK1097" s="705">
        <f t="shared" si="539"/>
        <v>1081</v>
      </c>
      <c r="BL1097" s="756">
        <v>0</v>
      </c>
      <c r="BM1097" s="756">
        <v>0</v>
      </c>
      <c r="BN1097" s="756">
        <v>0</v>
      </c>
      <c r="BO1097" s="756">
        <v>0</v>
      </c>
      <c r="BP1097" s="756">
        <v>0</v>
      </c>
      <c r="BQ1097" s="756">
        <v>0</v>
      </c>
      <c r="BR1097" s="756">
        <v>0</v>
      </c>
      <c r="BS1097" s="646">
        <f t="shared" si="550"/>
        <v>0</v>
      </c>
      <c r="BT1097" s="594"/>
      <c r="BU1097" s="705">
        <f t="shared" si="540"/>
        <v>1081</v>
      </c>
      <c r="BV1097" s="756">
        <v>0</v>
      </c>
      <c r="BW1097" s="756">
        <v>0</v>
      </c>
      <c r="BX1097" s="756">
        <v>0</v>
      </c>
      <c r="BY1097" s="756">
        <v>0</v>
      </c>
      <c r="BZ1097" s="756">
        <v>0</v>
      </c>
      <c r="CA1097" s="756">
        <v>0</v>
      </c>
      <c r="CB1097" s="756">
        <v>0</v>
      </c>
      <c r="CC1097" s="646">
        <f t="shared" si="551"/>
        <v>0</v>
      </c>
      <c r="CD1097" s="594"/>
      <c r="CE1097" s="705">
        <f t="shared" si="528"/>
        <v>1081</v>
      </c>
      <c r="CF1097" s="756">
        <f t="shared" si="558"/>
        <v>0</v>
      </c>
      <c r="CG1097" s="756">
        <f t="shared" si="558"/>
        <v>0</v>
      </c>
      <c r="CH1097" s="756">
        <f t="shared" si="558"/>
        <v>0</v>
      </c>
      <c r="CI1097" s="756">
        <f t="shared" si="558"/>
        <v>0</v>
      </c>
      <c r="CJ1097" s="756">
        <f t="shared" si="558"/>
        <v>0</v>
      </c>
      <c r="CK1097" s="756">
        <f t="shared" si="558"/>
        <v>0</v>
      </c>
      <c r="CL1097" s="756">
        <f t="shared" si="556"/>
        <v>0</v>
      </c>
      <c r="CM1097" s="646">
        <f t="shared" si="552"/>
        <v>0</v>
      </c>
      <c r="CN1097" s="594"/>
      <c r="CO1097" s="705">
        <f t="shared" si="529"/>
        <v>1081</v>
      </c>
      <c r="CP1097" s="756">
        <v>0</v>
      </c>
      <c r="CQ1097" s="756">
        <v>0</v>
      </c>
      <c r="CR1097" s="756">
        <v>0</v>
      </c>
      <c r="CS1097" s="756">
        <v>0</v>
      </c>
      <c r="CT1097" s="756">
        <v>0</v>
      </c>
      <c r="CU1097" s="756">
        <v>0</v>
      </c>
      <c r="CV1097" s="756">
        <v>0</v>
      </c>
      <c r="CW1097" s="646">
        <f t="shared" si="553"/>
        <v>0</v>
      </c>
      <c r="CX1097" s="685"/>
      <c r="CY1097" s="705">
        <f t="shared" si="530"/>
        <v>1081</v>
      </c>
      <c r="CZ1097" s="756">
        <v>0</v>
      </c>
      <c r="DA1097" s="756">
        <v>0</v>
      </c>
      <c r="DB1097" s="756">
        <v>0</v>
      </c>
      <c r="DC1097" s="756">
        <v>0</v>
      </c>
      <c r="DD1097" s="756">
        <v>0</v>
      </c>
      <c r="DE1097" s="767">
        <f t="shared" si="541"/>
        <v>0</v>
      </c>
      <c r="DF1097" s="756">
        <v>0</v>
      </c>
      <c r="DG1097" s="756">
        <v>0</v>
      </c>
      <c r="DH1097" s="756">
        <v>0</v>
      </c>
      <c r="DI1097" s="756">
        <v>0</v>
      </c>
      <c r="DJ1097" s="767">
        <f t="shared" si="542"/>
        <v>0</v>
      </c>
      <c r="DK1097" s="715">
        <f t="shared" si="543"/>
        <v>0</v>
      </c>
      <c r="DL1097" s="685"/>
      <c r="DM1097" s="705">
        <f t="shared" si="531"/>
        <v>1081</v>
      </c>
      <c r="DN1097" s="715">
        <f t="shared" si="544"/>
        <v>0</v>
      </c>
    </row>
    <row r="1098" spans="2:118" x14ac:dyDescent="0.25">
      <c r="B1098" s="705">
        <v>1082</v>
      </c>
      <c r="C1098" s="765">
        <f>(1+_xlfn.XLOOKUP(INT((B1098-1)/12)+1,'ZC Curve'!$B$8:$B$107,'ZC Curve'!R$8:R$107,,0))^(1/12)-1</f>
        <v>0</v>
      </c>
      <c r="D1098" s="766">
        <f t="shared" si="545"/>
        <v>1</v>
      </c>
      <c r="E1098" s="685"/>
      <c r="F1098" s="705">
        <v>1082</v>
      </c>
      <c r="G1098" s="756">
        <v>0</v>
      </c>
      <c r="H1098" s="756">
        <v>0</v>
      </c>
      <c r="I1098" s="756">
        <v>0</v>
      </c>
      <c r="J1098" s="756">
        <v>0</v>
      </c>
      <c r="K1098" s="756">
        <v>0</v>
      </c>
      <c r="L1098" s="756">
        <v>0</v>
      </c>
      <c r="M1098" s="756">
        <v>0</v>
      </c>
      <c r="N1098" s="646">
        <f t="shared" si="546"/>
        <v>0</v>
      </c>
      <c r="O1098" s="594"/>
      <c r="P1098" s="705">
        <f t="shared" si="532"/>
        <v>1082</v>
      </c>
      <c r="Q1098" s="756">
        <v>0</v>
      </c>
      <c r="R1098" s="756">
        <v>0</v>
      </c>
      <c r="S1098" s="756">
        <v>0</v>
      </c>
      <c r="T1098" s="756">
        <v>0</v>
      </c>
      <c r="U1098" s="756">
        <v>0</v>
      </c>
      <c r="V1098" s="756">
        <v>0</v>
      </c>
      <c r="W1098" s="756">
        <v>0</v>
      </c>
      <c r="X1098" s="646">
        <f t="shared" si="547"/>
        <v>0</v>
      </c>
      <c r="Y1098" s="594"/>
      <c r="Z1098" s="705">
        <f t="shared" si="533"/>
        <v>1082</v>
      </c>
      <c r="AA1098" s="756">
        <f t="shared" si="557"/>
        <v>0</v>
      </c>
      <c r="AB1098" s="756">
        <f t="shared" si="557"/>
        <v>0</v>
      </c>
      <c r="AC1098" s="756">
        <f t="shared" si="557"/>
        <v>0</v>
      </c>
      <c r="AD1098" s="756">
        <f t="shared" si="557"/>
        <v>0</v>
      </c>
      <c r="AE1098" s="756">
        <f t="shared" si="557"/>
        <v>0</v>
      </c>
      <c r="AF1098" s="756">
        <f t="shared" si="557"/>
        <v>0</v>
      </c>
      <c r="AG1098" s="756">
        <f t="shared" si="555"/>
        <v>0</v>
      </c>
      <c r="AH1098" s="646">
        <f t="shared" si="548"/>
        <v>0</v>
      </c>
      <c r="AI1098" s="594"/>
      <c r="AJ1098" s="705">
        <f t="shared" si="534"/>
        <v>1082</v>
      </c>
      <c r="AK1098" s="756">
        <v>0</v>
      </c>
      <c r="AL1098" s="756">
        <v>0</v>
      </c>
      <c r="AM1098" s="756">
        <v>0</v>
      </c>
      <c r="AN1098" s="756">
        <v>0</v>
      </c>
      <c r="AO1098" s="756">
        <v>0</v>
      </c>
      <c r="AP1098" s="756">
        <v>0</v>
      </c>
      <c r="AQ1098" s="756">
        <v>0</v>
      </c>
      <c r="AR1098" s="646">
        <f t="shared" si="549"/>
        <v>0</v>
      </c>
      <c r="AS1098" s="594"/>
      <c r="AT1098" s="705">
        <f t="shared" si="535"/>
        <v>1082</v>
      </c>
      <c r="AU1098" s="756">
        <v>0</v>
      </c>
      <c r="AV1098" s="756">
        <v>0</v>
      </c>
      <c r="AW1098" s="756">
        <v>0</v>
      </c>
      <c r="AX1098" s="756">
        <v>0</v>
      </c>
      <c r="AY1098" s="756">
        <v>0</v>
      </c>
      <c r="AZ1098" s="767">
        <f t="shared" si="554"/>
        <v>0</v>
      </c>
      <c r="BA1098" s="756">
        <v>0</v>
      </c>
      <c r="BB1098" s="756">
        <v>0</v>
      </c>
      <c r="BC1098" s="756">
        <v>0</v>
      </c>
      <c r="BD1098" s="756">
        <v>0</v>
      </c>
      <c r="BE1098" s="767">
        <f t="shared" si="536"/>
        <v>0</v>
      </c>
      <c r="BF1098" s="646">
        <f t="shared" si="537"/>
        <v>0</v>
      </c>
      <c r="BG1098" s="594"/>
      <c r="BH1098" s="705">
        <f t="shared" si="527"/>
        <v>1082</v>
      </c>
      <c r="BI1098" s="646">
        <f t="shared" si="538"/>
        <v>0</v>
      </c>
      <c r="BJ1098" s="594"/>
      <c r="BK1098" s="705">
        <f t="shared" si="539"/>
        <v>1082</v>
      </c>
      <c r="BL1098" s="756">
        <v>0</v>
      </c>
      <c r="BM1098" s="756">
        <v>0</v>
      </c>
      <c r="BN1098" s="756">
        <v>0</v>
      </c>
      <c r="BO1098" s="756">
        <v>0</v>
      </c>
      <c r="BP1098" s="756">
        <v>0</v>
      </c>
      <c r="BQ1098" s="756">
        <v>0</v>
      </c>
      <c r="BR1098" s="756">
        <v>0</v>
      </c>
      <c r="BS1098" s="646">
        <f t="shared" si="550"/>
        <v>0</v>
      </c>
      <c r="BT1098" s="594"/>
      <c r="BU1098" s="705">
        <f t="shared" si="540"/>
        <v>1082</v>
      </c>
      <c r="BV1098" s="756">
        <v>0</v>
      </c>
      <c r="BW1098" s="756">
        <v>0</v>
      </c>
      <c r="BX1098" s="756">
        <v>0</v>
      </c>
      <c r="BY1098" s="756">
        <v>0</v>
      </c>
      <c r="BZ1098" s="756">
        <v>0</v>
      </c>
      <c r="CA1098" s="756">
        <v>0</v>
      </c>
      <c r="CB1098" s="756">
        <v>0</v>
      </c>
      <c r="CC1098" s="646">
        <f t="shared" si="551"/>
        <v>0</v>
      </c>
      <c r="CD1098" s="594"/>
      <c r="CE1098" s="705">
        <f t="shared" si="528"/>
        <v>1082</v>
      </c>
      <c r="CF1098" s="756">
        <f t="shared" si="558"/>
        <v>0</v>
      </c>
      <c r="CG1098" s="756">
        <f t="shared" si="558"/>
        <v>0</v>
      </c>
      <c r="CH1098" s="756">
        <f t="shared" si="558"/>
        <v>0</v>
      </c>
      <c r="CI1098" s="756">
        <f t="shared" si="558"/>
        <v>0</v>
      </c>
      <c r="CJ1098" s="756">
        <f t="shared" si="558"/>
        <v>0</v>
      </c>
      <c r="CK1098" s="756">
        <f t="shared" si="558"/>
        <v>0</v>
      </c>
      <c r="CL1098" s="756">
        <f t="shared" si="556"/>
        <v>0</v>
      </c>
      <c r="CM1098" s="646">
        <f t="shared" si="552"/>
        <v>0</v>
      </c>
      <c r="CN1098" s="594"/>
      <c r="CO1098" s="705">
        <f t="shared" si="529"/>
        <v>1082</v>
      </c>
      <c r="CP1098" s="756">
        <v>0</v>
      </c>
      <c r="CQ1098" s="756">
        <v>0</v>
      </c>
      <c r="CR1098" s="756">
        <v>0</v>
      </c>
      <c r="CS1098" s="756">
        <v>0</v>
      </c>
      <c r="CT1098" s="756">
        <v>0</v>
      </c>
      <c r="CU1098" s="756">
        <v>0</v>
      </c>
      <c r="CV1098" s="756">
        <v>0</v>
      </c>
      <c r="CW1098" s="646">
        <f t="shared" si="553"/>
        <v>0</v>
      </c>
      <c r="CX1098" s="685"/>
      <c r="CY1098" s="705">
        <f t="shared" si="530"/>
        <v>1082</v>
      </c>
      <c r="CZ1098" s="756">
        <v>0</v>
      </c>
      <c r="DA1098" s="756">
        <v>0</v>
      </c>
      <c r="DB1098" s="756">
        <v>0</v>
      </c>
      <c r="DC1098" s="756">
        <v>0</v>
      </c>
      <c r="DD1098" s="756">
        <v>0</v>
      </c>
      <c r="DE1098" s="767">
        <f t="shared" si="541"/>
        <v>0</v>
      </c>
      <c r="DF1098" s="756">
        <v>0</v>
      </c>
      <c r="DG1098" s="756">
        <v>0</v>
      </c>
      <c r="DH1098" s="756">
        <v>0</v>
      </c>
      <c r="DI1098" s="756">
        <v>0</v>
      </c>
      <c r="DJ1098" s="767">
        <f t="shared" si="542"/>
        <v>0</v>
      </c>
      <c r="DK1098" s="715">
        <f t="shared" si="543"/>
        <v>0</v>
      </c>
      <c r="DL1098" s="685"/>
      <c r="DM1098" s="705">
        <f t="shared" si="531"/>
        <v>1082</v>
      </c>
      <c r="DN1098" s="715">
        <f t="shared" si="544"/>
        <v>0</v>
      </c>
    </row>
    <row r="1099" spans="2:118" x14ac:dyDescent="0.25">
      <c r="B1099" s="705">
        <v>1083</v>
      </c>
      <c r="C1099" s="765">
        <f>(1+_xlfn.XLOOKUP(INT((B1099-1)/12)+1,'ZC Curve'!$B$8:$B$107,'ZC Curve'!R$8:R$107,,0))^(1/12)-1</f>
        <v>0</v>
      </c>
      <c r="D1099" s="766">
        <f t="shared" si="545"/>
        <v>1</v>
      </c>
      <c r="E1099" s="685"/>
      <c r="F1099" s="705">
        <v>1083</v>
      </c>
      <c r="G1099" s="756">
        <v>0</v>
      </c>
      <c r="H1099" s="756">
        <v>0</v>
      </c>
      <c r="I1099" s="756">
        <v>0</v>
      </c>
      <c r="J1099" s="756">
        <v>0</v>
      </c>
      <c r="K1099" s="756">
        <v>0</v>
      </c>
      <c r="L1099" s="756">
        <v>0</v>
      </c>
      <c r="M1099" s="756">
        <v>0</v>
      </c>
      <c r="N1099" s="646">
        <f t="shared" si="546"/>
        <v>0</v>
      </c>
      <c r="O1099" s="594"/>
      <c r="P1099" s="705">
        <f t="shared" si="532"/>
        <v>1083</v>
      </c>
      <c r="Q1099" s="756">
        <v>0</v>
      </c>
      <c r="R1099" s="756">
        <v>0</v>
      </c>
      <c r="S1099" s="756">
        <v>0</v>
      </c>
      <c r="T1099" s="756">
        <v>0</v>
      </c>
      <c r="U1099" s="756">
        <v>0</v>
      </c>
      <c r="V1099" s="756">
        <v>0</v>
      </c>
      <c r="W1099" s="756">
        <v>0</v>
      </c>
      <c r="X1099" s="646">
        <f t="shared" si="547"/>
        <v>0</v>
      </c>
      <c r="Y1099" s="594"/>
      <c r="Z1099" s="705">
        <f t="shared" si="533"/>
        <v>1083</v>
      </c>
      <c r="AA1099" s="756">
        <f t="shared" si="557"/>
        <v>0</v>
      </c>
      <c r="AB1099" s="756">
        <f t="shared" si="557"/>
        <v>0</v>
      </c>
      <c r="AC1099" s="756">
        <f t="shared" si="557"/>
        <v>0</v>
      </c>
      <c r="AD1099" s="756">
        <f t="shared" si="557"/>
        <v>0</v>
      </c>
      <c r="AE1099" s="756">
        <f t="shared" si="557"/>
        <v>0</v>
      </c>
      <c r="AF1099" s="756">
        <f t="shared" si="557"/>
        <v>0</v>
      </c>
      <c r="AG1099" s="756">
        <f t="shared" si="555"/>
        <v>0</v>
      </c>
      <c r="AH1099" s="646">
        <f t="shared" si="548"/>
        <v>0</v>
      </c>
      <c r="AI1099" s="594"/>
      <c r="AJ1099" s="705">
        <f t="shared" si="534"/>
        <v>1083</v>
      </c>
      <c r="AK1099" s="756">
        <v>0</v>
      </c>
      <c r="AL1099" s="756">
        <v>0</v>
      </c>
      <c r="AM1099" s="756">
        <v>0</v>
      </c>
      <c r="AN1099" s="756">
        <v>0</v>
      </c>
      <c r="AO1099" s="756">
        <v>0</v>
      </c>
      <c r="AP1099" s="756">
        <v>0</v>
      </c>
      <c r="AQ1099" s="756">
        <v>0</v>
      </c>
      <c r="AR1099" s="646">
        <f t="shared" si="549"/>
        <v>0</v>
      </c>
      <c r="AS1099" s="594"/>
      <c r="AT1099" s="705">
        <f t="shared" si="535"/>
        <v>1083</v>
      </c>
      <c r="AU1099" s="756">
        <v>0</v>
      </c>
      <c r="AV1099" s="756">
        <v>0</v>
      </c>
      <c r="AW1099" s="756">
        <v>0</v>
      </c>
      <c r="AX1099" s="756">
        <v>0</v>
      </c>
      <c r="AY1099" s="756">
        <v>0</v>
      </c>
      <c r="AZ1099" s="767">
        <f t="shared" si="554"/>
        <v>0</v>
      </c>
      <c r="BA1099" s="756">
        <v>0</v>
      </c>
      <c r="BB1099" s="756">
        <v>0</v>
      </c>
      <c r="BC1099" s="756">
        <v>0</v>
      </c>
      <c r="BD1099" s="756">
        <v>0</v>
      </c>
      <c r="BE1099" s="767">
        <f t="shared" si="536"/>
        <v>0</v>
      </c>
      <c r="BF1099" s="646">
        <f t="shared" si="537"/>
        <v>0</v>
      </c>
      <c r="BG1099" s="594"/>
      <c r="BH1099" s="705">
        <f t="shared" si="527"/>
        <v>1083</v>
      </c>
      <c r="BI1099" s="646">
        <f t="shared" si="538"/>
        <v>0</v>
      </c>
      <c r="BJ1099" s="594"/>
      <c r="BK1099" s="705">
        <f t="shared" si="539"/>
        <v>1083</v>
      </c>
      <c r="BL1099" s="756">
        <v>0</v>
      </c>
      <c r="BM1099" s="756">
        <v>0</v>
      </c>
      <c r="BN1099" s="756">
        <v>0</v>
      </c>
      <c r="BO1099" s="756">
        <v>0</v>
      </c>
      <c r="BP1099" s="756">
        <v>0</v>
      </c>
      <c r="BQ1099" s="756">
        <v>0</v>
      </c>
      <c r="BR1099" s="756">
        <v>0</v>
      </c>
      <c r="BS1099" s="646">
        <f t="shared" si="550"/>
        <v>0</v>
      </c>
      <c r="BT1099" s="594"/>
      <c r="BU1099" s="705">
        <f t="shared" si="540"/>
        <v>1083</v>
      </c>
      <c r="BV1099" s="756">
        <v>0</v>
      </c>
      <c r="BW1099" s="756">
        <v>0</v>
      </c>
      <c r="BX1099" s="756">
        <v>0</v>
      </c>
      <c r="BY1099" s="756">
        <v>0</v>
      </c>
      <c r="BZ1099" s="756">
        <v>0</v>
      </c>
      <c r="CA1099" s="756">
        <v>0</v>
      </c>
      <c r="CB1099" s="756">
        <v>0</v>
      </c>
      <c r="CC1099" s="646">
        <f t="shared" si="551"/>
        <v>0</v>
      </c>
      <c r="CD1099" s="594"/>
      <c r="CE1099" s="705">
        <f t="shared" si="528"/>
        <v>1083</v>
      </c>
      <c r="CF1099" s="756">
        <f t="shared" si="558"/>
        <v>0</v>
      </c>
      <c r="CG1099" s="756">
        <f t="shared" si="558"/>
        <v>0</v>
      </c>
      <c r="CH1099" s="756">
        <f t="shared" si="558"/>
        <v>0</v>
      </c>
      <c r="CI1099" s="756">
        <f t="shared" si="558"/>
        <v>0</v>
      </c>
      <c r="CJ1099" s="756">
        <f t="shared" si="558"/>
        <v>0</v>
      </c>
      <c r="CK1099" s="756">
        <f t="shared" si="558"/>
        <v>0</v>
      </c>
      <c r="CL1099" s="756">
        <f t="shared" si="556"/>
        <v>0</v>
      </c>
      <c r="CM1099" s="646">
        <f t="shared" si="552"/>
        <v>0</v>
      </c>
      <c r="CN1099" s="594"/>
      <c r="CO1099" s="705">
        <f t="shared" si="529"/>
        <v>1083</v>
      </c>
      <c r="CP1099" s="756">
        <v>0</v>
      </c>
      <c r="CQ1099" s="756">
        <v>0</v>
      </c>
      <c r="CR1099" s="756">
        <v>0</v>
      </c>
      <c r="CS1099" s="756">
        <v>0</v>
      </c>
      <c r="CT1099" s="756">
        <v>0</v>
      </c>
      <c r="CU1099" s="756">
        <v>0</v>
      </c>
      <c r="CV1099" s="756">
        <v>0</v>
      </c>
      <c r="CW1099" s="646">
        <f t="shared" si="553"/>
        <v>0</v>
      </c>
      <c r="CX1099" s="685"/>
      <c r="CY1099" s="705">
        <f t="shared" si="530"/>
        <v>1083</v>
      </c>
      <c r="CZ1099" s="756">
        <v>0</v>
      </c>
      <c r="DA1099" s="756">
        <v>0</v>
      </c>
      <c r="DB1099" s="756">
        <v>0</v>
      </c>
      <c r="DC1099" s="756">
        <v>0</v>
      </c>
      <c r="DD1099" s="756">
        <v>0</v>
      </c>
      <c r="DE1099" s="767">
        <f t="shared" si="541"/>
        <v>0</v>
      </c>
      <c r="DF1099" s="756">
        <v>0</v>
      </c>
      <c r="DG1099" s="756">
        <v>0</v>
      </c>
      <c r="DH1099" s="756">
        <v>0</v>
      </c>
      <c r="DI1099" s="756">
        <v>0</v>
      </c>
      <c r="DJ1099" s="767">
        <f t="shared" si="542"/>
        <v>0</v>
      </c>
      <c r="DK1099" s="715">
        <f t="shared" si="543"/>
        <v>0</v>
      </c>
      <c r="DL1099" s="685"/>
      <c r="DM1099" s="705">
        <f t="shared" si="531"/>
        <v>1083</v>
      </c>
      <c r="DN1099" s="715">
        <f t="shared" si="544"/>
        <v>0</v>
      </c>
    </row>
    <row r="1100" spans="2:118" x14ac:dyDescent="0.25">
      <c r="B1100" s="705">
        <v>1084</v>
      </c>
      <c r="C1100" s="765">
        <f>(1+_xlfn.XLOOKUP(INT((B1100-1)/12)+1,'ZC Curve'!$B$8:$B$107,'ZC Curve'!R$8:R$107,,0))^(1/12)-1</f>
        <v>0</v>
      </c>
      <c r="D1100" s="766">
        <f t="shared" si="545"/>
        <v>1</v>
      </c>
      <c r="E1100" s="685"/>
      <c r="F1100" s="705">
        <v>1084</v>
      </c>
      <c r="G1100" s="756">
        <v>0</v>
      </c>
      <c r="H1100" s="756">
        <v>0</v>
      </c>
      <c r="I1100" s="756">
        <v>0</v>
      </c>
      <c r="J1100" s="756">
        <v>0</v>
      </c>
      <c r="K1100" s="756">
        <v>0</v>
      </c>
      <c r="L1100" s="756">
        <v>0</v>
      </c>
      <c r="M1100" s="756">
        <v>0</v>
      </c>
      <c r="N1100" s="646">
        <f t="shared" si="546"/>
        <v>0</v>
      </c>
      <c r="O1100" s="594"/>
      <c r="P1100" s="705">
        <f t="shared" si="532"/>
        <v>1084</v>
      </c>
      <c r="Q1100" s="756">
        <v>0</v>
      </c>
      <c r="R1100" s="756">
        <v>0</v>
      </c>
      <c r="S1100" s="756">
        <v>0</v>
      </c>
      <c r="T1100" s="756">
        <v>0</v>
      </c>
      <c r="U1100" s="756">
        <v>0</v>
      </c>
      <c r="V1100" s="756">
        <v>0</v>
      </c>
      <c r="W1100" s="756">
        <v>0</v>
      </c>
      <c r="X1100" s="646">
        <f t="shared" si="547"/>
        <v>0</v>
      </c>
      <c r="Y1100" s="594"/>
      <c r="Z1100" s="705">
        <f t="shared" si="533"/>
        <v>1084</v>
      </c>
      <c r="AA1100" s="756">
        <f t="shared" si="557"/>
        <v>0</v>
      </c>
      <c r="AB1100" s="756">
        <f t="shared" si="557"/>
        <v>0</v>
      </c>
      <c r="AC1100" s="756">
        <f t="shared" si="557"/>
        <v>0</v>
      </c>
      <c r="AD1100" s="756">
        <f t="shared" si="557"/>
        <v>0</v>
      </c>
      <c r="AE1100" s="756">
        <f t="shared" si="557"/>
        <v>0</v>
      </c>
      <c r="AF1100" s="756">
        <f t="shared" si="557"/>
        <v>0</v>
      </c>
      <c r="AG1100" s="756">
        <f t="shared" si="555"/>
        <v>0</v>
      </c>
      <c r="AH1100" s="646">
        <f t="shared" si="548"/>
        <v>0</v>
      </c>
      <c r="AI1100" s="594"/>
      <c r="AJ1100" s="705">
        <f t="shared" si="534"/>
        <v>1084</v>
      </c>
      <c r="AK1100" s="756">
        <v>0</v>
      </c>
      <c r="AL1100" s="756">
        <v>0</v>
      </c>
      <c r="AM1100" s="756">
        <v>0</v>
      </c>
      <c r="AN1100" s="756">
        <v>0</v>
      </c>
      <c r="AO1100" s="756">
        <v>0</v>
      </c>
      <c r="AP1100" s="756">
        <v>0</v>
      </c>
      <c r="AQ1100" s="756">
        <v>0</v>
      </c>
      <c r="AR1100" s="646">
        <f t="shared" si="549"/>
        <v>0</v>
      </c>
      <c r="AS1100" s="594"/>
      <c r="AT1100" s="705">
        <f t="shared" si="535"/>
        <v>1084</v>
      </c>
      <c r="AU1100" s="756">
        <v>0</v>
      </c>
      <c r="AV1100" s="756">
        <v>0</v>
      </c>
      <c r="AW1100" s="756">
        <v>0</v>
      </c>
      <c r="AX1100" s="756">
        <v>0</v>
      </c>
      <c r="AY1100" s="756">
        <v>0</v>
      </c>
      <c r="AZ1100" s="767">
        <f t="shared" si="554"/>
        <v>0</v>
      </c>
      <c r="BA1100" s="756">
        <v>0</v>
      </c>
      <c r="BB1100" s="756">
        <v>0</v>
      </c>
      <c r="BC1100" s="756">
        <v>0</v>
      </c>
      <c r="BD1100" s="756">
        <v>0</v>
      </c>
      <c r="BE1100" s="767">
        <f t="shared" si="536"/>
        <v>0</v>
      </c>
      <c r="BF1100" s="646">
        <f t="shared" si="537"/>
        <v>0</v>
      </c>
      <c r="BG1100" s="594"/>
      <c r="BH1100" s="705">
        <f t="shared" si="527"/>
        <v>1084</v>
      </c>
      <c r="BI1100" s="646">
        <f t="shared" si="538"/>
        <v>0</v>
      </c>
      <c r="BJ1100" s="594"/>
      <c r="BK1100" s="705">
        <f t="shared" si="539"/>
        <v>1084</v>
      </c>
      <c r="BL1100" s="756">
        <v>0</v>
      </c>
      <c r="BM1100" s="756">
        <v>0</v>
      </c>
      <c r="BN1100" s="756">
        <v>0</v>
      </c>
      <c r="BO1100" s="756">
        <v>0</v>
      </c>
      <c r="BP1100" s="756">
        <v>0</v>
      </c>
      <c r="BQ1100" s="756">
        <v>0</v>
      </c>
      <c r="BR1100" s="756">
        <v>0</v>
      </c>
      <c r="BS1100" s="646">
        <f t="shared" si="550"/>
        <v>0</v>
      </c>
      <c r="BT1100" s="594"/>
      <c r="BU1100" s="705">
        <f t="shared" si="540"/>
        <v>1084</v>
      </c>
      <c r="BV1100" s="756">
        <v>0</v>
      </c>
      <c r="BW1100" s="756">
        <v>0</v>
      </c>
      <c r="BX1100" s="756">
        <v>0</v>
      </c>
      <c r="BY1100" s="756">
        <v>0</v>
      </c>
      <c r="BZ1100" s="756">
        <v>0</v>
      </c>
      <c r="CA1100" s="756">
        <v>0</v>
      </c>
      <c r="CB1100" s="756">
        <v>0</v>
      </c>
      <c r="CC1100" s="646">
        <f t="shared" si="551"/>
        <v>0</v>
      </c>
      <c r="CD1100" s="594"/>
      <c r="CE1100" s="705">
        <f t="shared" si="528"/>
        <v>1084</v>
      </c>
      <c r="CF1100" s="756">
        <f t="shared" si="558"/>
        <v>0</v>
      </c>
      <c r="CG1100" s="756">
        <f t="shared" si="558"/>
        <v>0</v>
      </c>
      <c r="CH1100" s="756">
        <f t="shared" si="558"/>
        <v>0</v>
      </c>
      <c r="CI1100" s="756">
        <f t="shared" si="558"/>
        <v>0</v>
      </c>
      <c r="CJ1100" s="756">
        <f t="shared" si="558"/>
        <v>0</v>
      </c>
      <c r="CK1100" s="756">
        <f t="shared" si="558"/>
        <v>0</v>
      </c>
      <c r="CL1100" s="756">
        <f t="shared" si="556"/>
        <v>0</v>
      </c>
      <c r="CM1100" s="646">
        <f t="shared" si="552"/>
        <v>0</v>
      </c>
      <c r="CN1100" s="594"/>
      <c r="CO1100" s="705">
        <f t="shared" si="529"/>
        <v>1084</v>
      </c>
      <c r="CP1100" s="756">
        <v>0</v>
      </c>
      <c r="CQ1100" s="756">
        <v>0</v>
      </c>
      <c r="CR1100" s="756">
        <v>0</v>
      </c>
      <c r="CS1100" s="756">
        <v>0</v>
      </c>
      <c r="CT1100" s="756">
        <v>0</v>
      </c>
      <c r="CU1100" s="756">
        <v>0</v>
      </c>
      <c r="CV1100" s="756">
        <v>0</v>
      </c>
      <c r="CW1100" s="646">
        <f t="shared" si="553"/>
        <v>0</v>
      </c>
      <c r="CX1100" s="685"/>
      <c r="CY1100" s="705">
        <f t="shared" si="530"/>
        <v>1084</v>
      </c>
      <c r="CZ1100" s="756">
        <v>0</v>
      </c>
      <c r="DA1100" s="756">
        <v>0</v>
      </c>
      <c r="DB1100" s="756">
        <v>0</v>
      </c>
      <c r="DC1100" s="756">
        <v>0</v>
      </c>
      <c r="DD1100" s="756">
        <v>0</v>
      </c>
      <c r="DE1100" s="767">
        <f t="shared" si="541"/>
        <v>0</v>
      </c>
      <c r="DF1100" s="756">
        <v>0</v>
      </c>
      <c r="DG1100" s="756">
        <v>0</v>
      </c>
      <c r="DH1100" s="756">
        <v>0</v>
      </c>
      <c r="DI1100" s="756">
        <v>0</v>
      </c>
      <c r="DJ1100" s="767">
        <f t="shared" si="542"/>
        <v>0</v>
      </c>
      <c r="DK1100" s="715">
        <f t="shared" si="543"/>
        <v>0</v>
      </c>
      <c r="DL1100" s="685"/>
      <c r="DM1100" s="705">
        <f t="shared" si="531"/>
        <v>1084</v>
      </c>
      <c r="DN1100" s="715">
        <f t="shared" si="544"/>
        <v>0</v>
      </c>
    </row>
    <row r="1101" spans="2:118" x14ac:dyDescent="0.25">
      <c r="B1101" s="705">
        <v>1085</v>
      </c>
      <c r="C1101" s="765">
        <f>(1+_xlfn.XLOOKUP(INT((B1101-1)/12)+1,'ZC Curve'!$B$8:$B$107,'ZC Curve'!R$8:R$107,,0))^(1/12)-1</f>
        <v>0</v>
      </c>
      <c r="D1101" s="766">
        <f t="shared" si="545"/>
        <v>1</v>
      </c>
      <c r="E1101" s="685"/>
      <c r="F1101" s="705">
        <v>1085</v>
      </c>
      <c r="G1101" s="756">
        <v>0</v>
      </c>
      <c r="H1101" s="756">
        <v>0</v>
      </c>
      <c r="I1101" s="756">
        <v>0</v>
      </c>
      <c r="J1101" s="756">
        <v>0</v>
      </c>
      <c r="K1101" s="756">
        <v>0</v>
      </c>
      <c r="L1101" s="756">
        <v>0</v>
      </c>
      <c r="M1101" s="756">
        <v>0</v>
      </c>
      <c r="N1101" s="646">
        <f t="shared" si="546"/>
        <v>0</v>
      </c>
      <c r="O1101" s="594"/>
      <c r="P1101" s="705">
        <f t="shared" si="532"/>
        <v>1085</v>
      </c>
      <c r="Q1101" s="756">
        <v>0</v>
      </c>
      <c r="R1101" s="756">
        <v>0</v>
      </c>
      <c r="S1101" s="756">
        <v>0</v>
      </c>
      <c r="T1101" s="756">
        <v>0</v>
      </c>
      <c r="U1101" s="756">
        <v>0</v>
      </c>
      <c r="V1101" s="756">
        <v>0</v>
      </c>
      <c r="W1101" s="756">
        <v>0</v>
      </c>
      <c r="X1101" s="646">
        <f t="shared" si="547"/>
        <v>0</v>
      </c>
      <c r="Y1101" s="594"/>
      <c r="Z1101" s="705">
        <f t="shared" si="533"/>
        <v>1085</v>
      </c>
      <c r="AA1101" s="756">
        <f t="shared" si="557"/>
        <v>0</v>
      </c>
      <c r="AB1101" s="756">
        <f t="shared" si="557"/>
        <v>0</v>
      </c>
      <c r="AC1101" s="756">
        <f t="shared" si="557"/>
        <v>0</v>
      </c>
      <c r="AD1101" s="756">
        <f t="shared" si="557"/>
        <v>0</v>
      </c>
      <c r="AE1101" s="756">
        <f t="shared" si="557"/>
        <v>0</v>
      </c>
      <c r="AF1101" s="756">
        <f t="shared" si="557"/>
        <v>0</v>
      </c>
      <c r="AG1101" s="756">
        <f t="shared" si="555"/>
        <v>0</v>
      </c>
      <c r="AH1101" s="646">
        <f t="shared" si="548"/>
        <v>0</v>
      </c>
      <c r="AI1101" s="594"/>
      <c r="AJ1101" s="705">
        <f t="shared" si="534"/>
        <v>1085</v>
      </c>
      <c r="AK1101" s="756">
        <v>0</v>
      </c>
      <c r="AL1101" s="756">
        <v>0</v>
      </c>
      <c r="AM1101" s="756">
        <v>0</v>
      </c>
      <c r="AN1101" s="756">
        <v>0</v>
      </c>
      <c r="AO1101" s="756">
        <v>0</v>
      </c>
      <c r="AP1101" s="756">
        <v>0</v>
      </c>
      <c r="AQ1101" s="756">
        <v>0</v>
      </c>
      <c r="AR1101" s="646">
        <f t="shared" si="549"/>
        <v>0</v>
      </c>
      <c r="AS1101" s="594"/>
      <c r="AT1101" s="705">
        <f t="shared" si="535"/>
        <v>1085</v>
      </c>
      <c r="AU1101" s="756">
        <v>0</v>
      </c>
      <c r="AV1101" s="756">
        <v>0</v>
      </c>
      <c r="AW1101" s="756">
        <v>0</v>
      </c>
      <c r="AX1101" s="756">
        <v>0</v>
      </c>
      <c r="AY1101" s="756">
        <v>0</v>
      </c>
      <c r="AZ1101" s="767">
        <f t="shared" si="554"/>
        <v>0</v>
      </c>
      <c r="BA1101" s="756">
        <v>0</v>
      </c>
      <c r="BB1101" s="756">
        <v>0</v>
      </c>
      <c r="BC1101" s="756">
        <v>0</v>
      </c>
      <c r="BD1101" s="756">
        <v>0</v>
      </c>
      <c r="BE1101" s="767">
        <f t="shared" si="536"/>
        <v>0</v>
      </c>
      <c r="BF1101" s="646">
        <f t="shared" si="537"/>
        <v>0</v>
      </c>
      <c r="BG1101" s="594"/>
      <c r="BH1101" s="705">
        <f t="shared" si="527"/>
        <v>1085</v>
      </c>
      <c r="BI1101" s="646">
        <f t="shared" si="538"/>
        <v>0</v>
      </c>
      <c r="BJ1101" s="594"/>
      <c r="BK1101" s="705">
        <f t="shared" si="539"/>
        <v>1085</v>
      </c>
      <c r="BL1101" s="756">
        <v>0</v>
      </c>
      <c r="BM1101" s="756">
        <v>0</v>
      </c>
      <c r="BN1101" s="756">
        <v>0</v>
      </c>
      <c r="BO1101" s="756">
        <v>0</v>
      </c>
      <c r="BP1101" s="756">
        <v>0</v>
      </c>
      <c r="BQ1101" s="756">
        <v>0</v>
      </c>
      <c r="BR1101" s="756">
        <v>0</v>
      </c>
      <c r="BS1101" s="646">
        <f t="shared" si="550"/>
        <v>0</v>
      </c>
      <c r="BT1101" s="594"/>
      <c r="BU1101" s="705">
        <f t="shared" si="540"/>
        <v>1085</v>
      </c>
      <c r="BV1101" s="756">
        <v>0</v>
      </c>
      <c r="BW1101" s="756">
        <v>0</v>
      </c>
      <c r="BX1101" s="756">
        <v>0</v>
      </c>
      <c r="BY1101" s="756">
        <v>0</v>
      </c>
      <c r="BZ1101" s="756">
        <v>0</v>
      </c>
      <c r="CA1101" s="756">
        <v>0</v>
      </c>
      <c r="CB1101" s="756">
        <v>0</v>
      </c>
      <c r="CC1101" s="646">
        <f t="shared" si="551"/>
        <v>0</v>
      </c>
      <c r="CD1101" s="594"/>
      <c r="CE1101" s="705">
        <f t="shared" si="528"/>
        <v>1085</v>
      </c>
      <c r="CF1101" s="756">
        <f t="shared" si="558"/>
        <v>0</v>
      </c>
      <c r="CG1101" s="756">
        <f t="shared" si="558"/>
        <v>0</v>
      </c>
      <c r="CH1101" s="756">
        <f t="shared" si="558"/>
        <v>0</v>
      </c>
      <c r="CI1101" s="756">
        <f t="shared" si="558"/>
        <v>0</v>
      </c>
      <c r="CJ1101" s="756">
        <f t="shared" si="558"/>
        <v>0</v>
      </c>
      <c r="CK1101" s="756">
        <f t="shared" si="558"/>
        <v>0</v>
      </c>
      <c r="CL1101" s="756">
        <f t="shared" si="556"/>
        <v>0</v>
      </c>
      <c r="CM1101" s="646">
        <f t="shared" si="552"/>
        <v>0</v>
      </c>
      <c r="CN1101" s="594"/>
      <c r="CO1101" s="705">
        <f t="shared" si="529"/>
        <v>1085</v>
      </c>
      <c r="CP1101" s="756">
        <v>0</v>
      </c>
      <c r="CQ1101" s="756">
        <v>0</v>
      </c>
      <c r="CR1101" s="756">
        <v>0</v>
      </c>
      <c r="CS1101" s="756">
        <v>0</v>
      </c>
      <c r="CT1101" s="756">
        <v>0</v>
      </c>
      <c r="CU1101" s="756">
        <v>0</v>
      </c>
      <c r="CV1101" s="756">
        <v>0</v>
      </c>
      <c r="CW1101" s="646">
        <f t="shared" si="553"/>
        <v>0</v>
      </c>
      <c r="CX1101" s="685"/>
      <c r="CY1101" s="705">
        <f t="shared" si="530"/>
        <v>1085</v>
      </c>
      <c r="CZ1101" s="756">
        <v>0</v>
      </c>
      <c r="DA1101" s="756">
        <v>0</v>
      </c>
      <c r="DB1101" s="756">
        <v>0</v>
      </c>
      <c r="DC1101" s="756">
        <v>0</v>
      </c>
      <c r="DD1101" s="756">
        <v>0</v>
      </c>
      <c r="DE1101" s="767">
        <f t="shared" si="541"/>
        <v>0</v>
      </c>
      <c r="DF1101" s="756">
        <v>0</v>
      </c>
      <c r="DG1101" s="756">
        <v>0</v>
      </c>
      <c r="DH1101" s="756">
        <v>0</v>
      </c>
      <c r="DI1101" s="756">
        <v>0</v>
      </c>
      <c r="DJ1101" s="767">
        <f t="shared" si="542"/>
        <v>0</v>
      </c>
      <c r="DK1101" s="715">
        <f t="shared" si="543"/>
        <v>0</v>
      </c>
      <c r="DL1101" s="685"/>
      <c r="DM1101" s="705">
        <f t="shared" si="531"/>
        <v>1085</v>
      </c>
      <c r="DN1101" s="715">
        <f t="shared" si="544"/>
        <v>0</v>
      </c>
    </row>
    <row r="1102" spans="2:118" x14ac:dyDescent="0.25">
      <c r="B1102" s="705">
        <v>1086</v>
      </c>
      <c r="C1102" s="765">
        <f>(1+_xlfn.XLOOKUP(INT((B1102-1)/12)+1,'ZC Curve'!$B$8:$B$107,'ZC Curve'!R$8:R$107,,0))^(1/12)-1</f>
        <v>0</v>
      </c>
      <c r="D1102" s="766">
        <f t="shared" si="545"/>
        <v>1</v>
      </c>
      <c r="E1102" s="685"/>
      <c r="F1102" s="705">
        <v>1086</v>
      </c>
      <c r="G1102" s="756">
        <v>0</v>
      </c>
      <c r="H1102" s="756">
        <v>0</v>
      </c>
      <c r="I1102" s="756">
        <v>0</v>
      </c>
      <c r="J1102" s="756">
        <v>0</v>
      </c>
      <c r="K1102" s="756">
        <v>0</v>
      </c>
      <c r="L1102" s="756">
        <v>0</v>
      </c>
      <c r="M1102" s="756">
        <v>0</v>
      </c>
      <c r="N1102" s="646">
        <f t="shared" si="546"/>
        <v>0</v>
      </c>
      <c r="O1102" s="594"/>
      <c r="P1102" s="705">
        <f t="shared" si="532"/>
        <v>1086</v>
      </c>
      <c r="Q1102" s="756">
        <v>0</v>
      </c>
      <c r="R1102" s="756">
        <v>0</v>
      </c>
      <c r="S1102" s="756">
        <v>0</v>
      </c>
      <c r="T1102" s="756">
        <v>0</v>
      </c>
      <c r="U1102" s="756">
        <v>0</v>
      </c>
      <c r="V1102" s="756">
        <v>0</v>
      </c>
      <c r="W1102" s="756">
        <v>0</v>
      </c>
      <c r="X1102" s="646">
        <f t="shared" si="547"/>
        <v>0</v>
      </c>
      <c r="Y1102" s="594"/>
      <c r="Z1102" s="705">
        <f t="shared" si="533"/>
        <v>1086</v>
      </c>
      <c r="AA1102" s="756">
        <f t="shared" si="557"/>
        <v>0</v>
      </c>
      <c r="AB1102" s="756">
        <f t="shared" si="557"/>
        <v>0</v>
      </c>
      <c r="AC1102" s="756">
        <f t="shared" si="557"/>
        <v>0</v>
      </c>
      <c r="AD1102" s="756">
        <f t="shared" si="557"/>
        <v>0</v>
      </c>
      <c r="AE1102" s="756">
        <f t="shared" si="557"/>
        <v>0</v>
      </c>
      <c r="AF1102" s="756">
        <f t="shared" si="557"/>
        <v>0</v>
      </c>
      <c r="AG1102" s="756">
        <f t="shared" si="555"/>
        <v>0</v>
      </c>
      <c r="AH1102" s="646">
        <f t="shared" si="548"/>
        <v>0</v>
      </c>
      <c r="AI1102" s="594"/>
      <c r="AJ1102" s="705">
        <f t="shared" si="534"/>
        <v>1086</v>
      </c>
      <c r="AK1102" s="756">
        <v>0</v>
      </c>
      <c r="AL1102" s="756">
        <v>0</v>
      </c>
      <c r="AM1102" s="756">
        <v>0</v>
      </c>
      <c r="AN1102" s="756">
        <v>0</v>
      </c>
      <c r="AO1102" s="756">
        <v>0</v>
      </c>
      <c r="AP1102" s="756">
        <v>0</v>
      </c>
      <c r="AQ1102" s="756">
        <v>0</v>
      </c>
      <c r="AR1102" s="646">
        <f t="shared" si="549"/>
        <v>0</v>
      </c>
      <c r="AS1102" s="594"/>
      <c r="AT1102" s="705">
        <f t="shared" si="535"/>
        <v>1086</v>
      </c>
      <c r="AU1102" s="756">
        <v>0</v>
      </c>
      <c r="AV1102" s="756">
        <v>0</v>
      </c>
      <c r="AW1102" s="756">
        <v>0</v>
      </c>
      <c r="AX1102" s="756">
        <v>0</v>
      </c>
      <c r="AY1102" s="756">
        <v>0</v>
      </c>
      <c r="AZ1102" s="767">
        <f t="shared" si="554"/>
        <v>0</v>
      </c>
      <c r="BA1102" s="756">
        <v>0</v>
      </c>
      <c r="BB1102" s="756">
        <v>0</v>
      </c>
      <c r="BC1102" s="756">
        <v>0</v>
      </c>
      <c r="BD1102" s="756">
        <v>0</v>
      </c>
      <c r="BE1102" s="767">
        <f t="shared" si="536"/>
        <v>0</v>
      </c>
      <c r="BF1102" s="646">
        <f t="shared" si="537"/>
        <v>0</v>
      </c>
      <c r="BG1102" s="594"/>
      <c r="BH1102" s="705">
        <f t="shared" si="527"/>
        <v>1086</v>
      </c>
      <c r="BI1102" s="646">
        <f t="shared" si="538"/>
        <v>0</v>
      </c>
      <c r="BJ1102" s="594"/>
      <c r="BK1102" s="705">
        <f t="shared" si="539"/>
        <v>1086</v>
      </c>
      <c r="BL1102" s="756">
        <v>0</v>
      </c>
      <c r="BM1102" s="756">
        <v>0</v>
      </c>
      <c r="BN1102" s="756">
        <v>0</v>
      </c>
      <c r="BO1102" s="756">
        <v>0</v>
      </c>
      <c r="BP1102" s="756">
        <v>0</v>
      </c>
      <c r="BQ1102" s="756">
        <v>0</v>
      </c>
      <c r="BR1102" s="756">
        <v>0</v>
      </c>
      <c r="BS1102" s="646">
        <f t="shared" si="550"/>
        <v>0</v>
      </c>
      <c r="BT1102" s="594"/>
      <c r="BU1102" s="705">
        <f t="shared" si="540"/>
        <v>1086</v>
      </c>
      <c r="BV1102" s="756">
        <v>0</v>
      </c>
      <c r="BW1102" s="756">
        <v>0</v>
      </c>
      <c r="BX1102" s="756">
        <v>0</v>
      </c>
      <c r="BY1102" s="756">
        <v>0</v>
      </c>
      <c r="BZ1102" s="756">
        <v>0</v>
      </c>
      <c r="CA1102" s="756">
        <v>0</v>
      </c>
      <c r="CB1102" s="756">
        <v>0</v>
      </c>
      <c r="CC1102" s="646">
        <f t="shared" si="551"/>
        <v>0</v>
      </c>
      <c r="CD1102" s="594"/>
      <c r="CE1102" s="705">
        <f t="shared" si="528"/>
        <v>1086</v>
      </c>
      <c r="CF1102" s="756">
        <f t="shared" si="558"/>
        <v>0</v>
      </c>
      <c r="CG1102" s="756">
        <f t="shared" si="558"/>
        <v>0</v>
      </c>
      <c r="CH1102" s="756">
        <f t="shared" si="558"/>
        <v>0</v>
      </c>
      <c r="CI1102" s="756">
        <f t="shared" si="558"/>
        <v>0</v>
      </c>
      <c r="CJ1102" s="756">
        <f t="shared" si="558"/>
        <v>0</v>
      </c>
      <c r="CK1102" s="756">
        <f t="shared" si="558"/>
        <v>0</v>
      </c>
      <c r="CL1102" s="756">
        <f t="shared" si="556"/>
        <v>0</v>
      </c>
      <c r="CM1102" s="646">
        <f t="shared" si="552"/>
        <v>0</v>
      </c>
      <c r="CN1102" s="594"/>
      <c r="CO1102" s="705">
        <f t="shared" si="529"/>
        <v>1086</v>
      </c>
      <c r="CP1102" s="756">
        <v>0</v>
      </c>
      <c r="CQ1102" s="756">
        <v>0</v>
      </c>
      <c r="CR1102" s="756">
        <v>0</v>
      </c>
      <c r="CS1102" s="756">
        <v>0</v>
      </c>
      <c r="CT1102" s="756">
        <v>0</v>
      </c>
      <c r="CU1102" s="756">
        <v>0</v>
      </c>
      <c r="CV1102" s="756">
        <v>0</v>
      </c>
      <c r="CW1102" s="646">
        <f t="shared" si="553"/>
        <v>0</v>
      </c>
      <c r="CX1102" s="685"/>
      <c r="CY1102" s="705">
        <f t="shared" si="530"/>
        <v>1086</v>
      </c>
      <c r="CZ1102" s="756">
        <v>0</v>
      </c>
      <c r="DA1102" s="756">
        <v>0</v>
      </c>
      <c r="DB1102" s="756">
        <v>0</v>
      </c>
      <c r="DC1102" s="756">
        <v>0</v>
      </c>
      <c r="DD1102" s="756">
        <v>0</v>
      </c>
      <c r="DE1102" s="767">
        <f t="shared" si="541"/>
        <v>0</v>
      </c>
      <c r="DF1102" s="756">
        <v>0</v>
      </c>
      <c r="DG1102" s="756">
        <v>0</v>
      </c>
      <c r="DH1102" s="756">
        <v>0</v>
      </c>
      <c r="DI1102" s="756">
        <v>0</v>
      </c>
      <c r="DJ1102" s="767">
        <f t="shared" si="542"/>
        <v>0</v>
      </c>
      <c r="DK1102" s="715">
        <f t="shared" si="543"/>
        <v>0</v>
      </c>
      <c r="DL1102" s="685"/>
      <c r="DM1102" s="705">
        <f t="shared" si="531"/>
        <v>1086</v>
      </c>
      <c r="DN1102" s="715">
        <f t="shared" si="544"/>
        <v>0</v>
      </c>
    </row>
    <row r="1103" spans="2:118" x14ac:dyDescent="0.25">
      <c r="B1103" s="705">
        <v>1087</v>
      </c>
      <c r="C1103" s="765">
        <f>(1+_xlfn.XLOOKUP(INT((B1103-1)/12)+1,'ZC Curve'!$B$8:$B$107,'ZC Curve'!R$8:R$107,,0))^(1/12)-1</f>
        <v>0</v>
      </c>
      <c r="D1103" s="766">
        <f t="shared" si="545"/>
        <v>1</v>
      </c>
      <c r="E1103" s="685"/>
      <c r="F1103" s="705">
        <v>1087</v>
      </c>
      <c r="G1103" s="756">
        <v>0</v>
      </c>
      <c r="H1103" s="756">
        <v>0</v>
      </c>
      <c r="I1103" s="756">
        <v>0</v>
      </c>
      <c r="J1103" s="756">
        <v>0</v>
      </c>
      <c r="K1103" s="756">
        <v>0</v>
      </c>
      <c r="L1103" s="756">
        <v>0</v>
      </c>
      <c r="M1103" s="756">
        <v>0</v>
      </c>
      <c r="N1103" s="646">
        <f t="shared" si="546"/>
        <v>0</v>
      </c>
      <c r="O1103" s="594"/>
      <c r="P1103" s="705">
        <f t="shared" si="532"/>
        <v>1087</v>
      </c>
      <c r="Q1103" s="756">
        <v>0</v>
      </c>
      <c r="R1103" s="756">
        <v>0</v>
      </c>
      <c r="S1103" s="756">
        <v>0</v>
      </c>
      <c r="T1103" s="756">
        <v>0</v>
      </c>
      <c r="U1103" s="756">
        <v>0</v>
      </c>
      <c r="V1103" s="756">
        <v>0</v>
      </c>
      <c r="W1103" s="756">
        <v>0</v>
      </c>
      <c r="X1103" s="646">
        <f t="shared" si="547"/>
        <v>0</v>
      </c>
      <c r="Y1103" s="594"/>
      <c r="Z1103" s="705">
        <f t="shared" si="533"/>
        <v>1087</v>
      </c>
      <c r="AA1103" s="756">
        <f t="shared" si="557"/>
        <v>0</v>
      </c>
      <c r="AB1103" s="756">
        <f t="shared" si="557"/>
        <v>0</v>
      </c>
      <c r="AC1103" s="756">
        <f t="shared" si="557"/>
        <v>0</v>
      </c>
      <c r="AD1103" s="756">
        <f t="shared" si="557"/>
        <v>0</v>
      </c>
      <c r="AE1103" s="756">
        <f t="shared" si="557"/>
        <v>0</v>
      </c>
      <c r="AF1103" s="756">
        <f t="shared" si="557"/>
        <v>0</v>
      </c>
      <c r="AG1103" s="756">
        <f t="shared" si="555"/>
        <v>0</v>
      </c>
      <c r="AH1103" s="646">
        <f t="shared" si="548"/>
        <v>0</v>
      </c>
      <c r="AI1103" s="594"/>
      <c r="AJ1103" s="705">
        <f t="shared" si="534"/>
        <v>1087</v>
      </c>
      <c r="AK1103" s="756">
        <v>0</v>
      </c>
      <c r="AL1103" s="756">
        <v>0</v>
      </c>
      <c r="AM1103" s="756">
        <v>0</v>
      </c>
      <c r="AN1103" s="756">
        <v>0</v>
      </c>
      <c r="AO1103" s="756">
        <v>0</v>
      </c>
      <c r="AP1103" s="756">
        <v>0</v>
      </c>
      <c r="AQ1103" s="756">
        <v>0</v>
      </c>
      <c r="AR1103" s="646">
        <f t="shared" si="549"/>
        <v>0</v>
      </c>
      <c r="AS1103" s="594"/>
      <c r="AT1103" s="705">
        <f t="shared" si="535"/>
        <v>1087</v>
      </c>
      <c r="AU1103" s="756">
        <v>0</v>
      </c>
      <c r="AV1103" s="756">
        <v>0</v>
      </c>
      <c r="AW1103" s="756">
        <v>0</v>
      </c>
      <c r="AX1103" s="756">
        <v>0</v>
      </c>
      <c r="AY1103" s="756">
        <v>0</v>
      </c>
      <c r="AZ1103" s="767">
        <f t="shared" si="554"/>
        <v>0</v>
      </c>
      <c r="BA1103" s="756">
        <v>0</v>
      </c>
      <c r="BB1103" s="756">
        <v>0</v>
      </c>
      <c r="BC1103" s="756">
        <v>0</v>
      </c>
      <c r="BD1103" s="756">
        <v>0</v>
      </c>
      <c r="BE1103" s="767">
        <f t="shared" si="536"/>
        <v>0</v>
      </c>
      <c r="BF1103" s="646">
        <f t="shared" si="537"/>
        <v>0</v>
      </c>
      <c r="BG1103" s="594"/>
      <c r="BH1103" s="705">
        <f t="shared" si="527"/>
        <v>1087</v>
      </c>
      <c r="BI1103" s="646">
        <f t="shared" si="538"/>
        <v>0</v>
      </c>
      <c r="BJ1103" s="594"/>
      <c r="BK1103" s="705">
        <f t="shared" si="539"/>
        <v>1087</v>
      </c>
      <c r="BL1103" s="756">
        <v>0</v>
      </c>
      <c r="BM1103" s="756">
        <v>0</v>
      </c>
      <c r="BN1103" s="756">
        <v>0</v>
      </c>
      <c r="BO1103" s="756">
        <v>0</v>
      </c>
      <c r="BP1103" s="756">
        <v>0</v>
      </c>
      <c r="BQ1103" s="756">
        <v>0</v>
      </c>
      <c r="BR1103" s="756">
        <v>0</v>
      </c>
      <c r="BS1103" s="646">
        <f t="shared" si="550"/>
        <v>0</v>
      </c>
      <c r="BT1103" s="594"/>
      <c r="BU1103" s="705">
        <f t="shared" si="540"/>
        <v>1087</v>
      </c>
      <c r="BV1103" s="756">
        <v>0</v>
      </c>
      <c r="BW1103" s="756">
        <v>0</v>
      </c>
      <c r="BX1103" s="756">
        <v>0</v>
      </c>
      <c r="BY1103" s="756">
        <v>0</v>
      </c>
      <c r="BZ1103" s="756">
        <v>0</v>
      </c>
      <c r="CA1103" s="756">
        <v>0</v>
      </c>
      <c r="CB1103" s="756">
        <v>0</v>
      </c>
      <c r="CC1103" s="646">
        <f t="shared" si="551"/>
        <v>0</v>
      </c>
      <c r="CD1103" s="594"/>
      <c r="CE1103" s="705">
        <f t="shared" si="528"/>
        <v>1087</v>
      </c>
      <c r="CF1103" s="756">
        <f t="shared" si="558"/>
        <v>0</v>
      </c>
      <c r="CG1103" s="756">
        <f t="shared" si="558"/>
        <v>0</v>
      </c>
      <c r="CH1103" s="756">
        <f t="shared" si="558"/>
        <v>0</v>
      </c>
      <c r="CI1103" s="756">
        <f t="shared" si="558"/>
        <v>0</v>
      </c>
      <c r="CJ1103" s="756">
        <f t="shared" si="558"/>
        <v>0</v>
      </c>
      <c r="CK1103" s="756">
        <f t="shared" si="558"/>
        <v>0</v>
      </c>
      <c r="CL1103" s="756">
        <f t="shared" si="556"/>
        <v>0</v>
      </c>
      <c r="CM1103" s="646">
        <f t="shared" si="552"/>
        <v>0</v>
      </c>
      <c r="CN1103" s="594"/>
      <c r="CO1103" s="705">
        <f t="shared" si="529"/>
        <v>1087</v>
      </c>
      <c r="CP1103" s="756">
        <v>0</v>
      </c>
      <c r="CQ1103" s="756">
        <v>0</v>
      </c>
      <c r="CR1103" s="756">
        <v>0</v>
      </c>
      <c r="CS1103" s="756">
        <v>0</v>
      </c>
      <c r="CT1103" s="756">
        <v>0</v>
      </c>
      <c r="CU1103" s="756">
        <v>0</v>
      </c>
      <c r="CV1103" s="756">
        <v>0</v>
      </c>
      <c r="CW1103" s="646">
        <f t="shared" si="553"/>
        <v>0</v>
      </c>
      <c r="CX1103" s="685"/>
      <c r="CY1103" s="705">
        <f t="shared" si="530"/>
        <v>1087</v>
      </c>
      <c r="CZ1103" s="756">
        <v>0</v>
      </c>
      <c r="DA1103" s="756">
        <v>0</v>
      </c>
      <c r="DB1103" s="756">
        <v>0</v>
      </c>
      <c r="DC1103" s="756">
        <v>0</v>
      </c>
      <c r="DD1103" s="756">
        <v>0</v>
      </c>
      <c r="DE1103" s="767">
        <f t="shared" si="541"/>
        <v>0</v>
      </c>
      <c r="DF1103" s="756">
        <v>0</v>
      </c>
      <c r="DG1103" s="756">
        <v>0</v>
      </c>
      <c r="DH1103" s="756">
        <v>0</v>
      </c>
      <c r="DI1103" s="756">
        <v>0</v>
      </c>
      <c r="DJ1103" s="767">
        <f t="shared" si="542"/>
        <v>0</v>
      </c>
      <c r="DK1103" s="715">
        <f t="shared" si="543"/>
        <v>0</v>
      </c>
      <c r="DL1103" s="685"/>
      <c r="DM1103" s="705">
        <f t="shared" si="531"/>
        <v>1087</v>
      </c>
      <c r="DN1103" s="715">
        <f t="shared" si="544"/>
        <v>0</v>
      </c>
    </row>
    <row r="1104" spans="2:118" x14ac:dyDescent="0.25">
      <c r="B1104" s="705">
        <v>1088</v>
      </c>
      <c r="C1104" s="765">
        <f>(1+_xlfn.XLOOKUP(INT((B1104-1)/12)+1,'ZC Curve'!$B$8:$B$107,'ZC Curve'!R$8:R$107,,0))^(1/12)-1</f>
        <v>0</v>
      </c>
      <c r="D1104" s="766">
        <f t="shared" si="545"/>
        <v>1</v>
      </c>
      <c r="E1104" s="685"/>
      <c r="F1104" s="705">
        <v>1088</v>
      </c>
      <c r="G1104" s="756">
        <v>0</v>
      </c>
      <c r="H1104" s="756">
        <v>0</v>
      </c>
      <c r="I1104" s="756">
        <v>0</v>
      </c>
      <c r="J1104" s="756">
        <v>0</v>
      </c>
      <c r="K1104" s="756">
        <v>0</v>
      </c>
      <c r="L1104" s="756">
        <v>0</v>
      </c>
      <c r="M1104" s="756">
        <v>0</v>
      </c>
      <c r="N1104" s="646">
        <f t="shared" si="546"/>
        <v>0</v>
      </c>
      <c r="O1104" s="594"/>
      <c r="P1104" s="705">
        <f t="shared" si="532"/>
        <v>1088</v>
      </c>
      <c r="Q1104" s="756">
        <v>0</v>
      </c>
      <c r="R1104" s="756">
        <v>0</v>
      </c>
      <c r="S1104" s="756">
        <v>0</v>
      </c>
      <c r="T1104" s="756">
        <v>0</v>
      </c>
      <c r="U1104" s="756">
        <v>0</v>
      </c>
      <c r="V1104" s="756">
        <v>0</v>
      </c>
      <c r="W1104" s="756">
        <v>0</v>
      </c>
      <c r="X1104" s="646">
        <f t="shared" si="547"/>
        <v>0</v>
      </c>
      <c r="Y1104" s="594"/>
      <c r="Z1104" s="705">
        <f t="shared" si="533"/>
        <v>1088</v>
      </c>
      <c r="AA1104" s="756">
        <f t="shared" si="557"/>
        <v>0</v>
      </c>
      <c r="AB1104" s="756">
        <f t="shared" si="557"/>
        <v>0</v>
      </c>
      <c r="AC1104" s="756">
        <f t="shared" si="557"/>
        <v>0</v>
      </c>
      <c r="AD1104" s="756">
        <f t="shared" si="557"/>
        <v>0</v>
      </c>
      <c r="AE1104" s="756">
        <f t="shared" si="557"/>
        <v>0</v>
      </c>
      <c r="AF1104" s="756">
        <f t="shared" si="557"/>
        <v>0</v>
      </c>
      <c r="AG1104" s="756">
        <f t="shared" si="555"/>
        <v>0</v>
      </c>
      <c r="AH1104" s="646">
        <f t="shared" si="548"/>
        <v>0</v>
      </c>
      <c r="AI1104" s="594"/>
      <c r="AJ1104" s="705">
        <f t="shared" si="534"/>
        <v>1088</v>
      </c>
      <c r="AK1104" s="756">
        <v>0</v>
      </c>
      <c r="AL1104" s="756">
        <v>0</v>
      </c>
      <c r="AM1104" s="756">
        <v>0</v>
      </c>
      <c r="AN1104" s="756">
        <v>0</v>
      </c>
      <c r="AO1104" s="756">
        <v>0</v>
      </c>
      <c r="AP1104" s="756">
        <v>0</v>
      </c>
      <c r="AQ1104" s="756">
        <v>0</v>
      </c>
      <c r="AR1104" s="646">
        <f t="shared" si="549"/>
        <v>0</v>
      </c>
      <c r="AS1104" s="594"/>
      <c r="AT1104" s="705">
        <f t="shared" si="535"/>
        <v>1088</v>
      </c>
      <c r="AU1104" s="756">
        <v>0</v>
      </c>
      <c r="AV1104" s="756">
        <v>0</v>
      </c>
      <c r="AW1104" s="756">
        <v>0</v>
      </c>
      <c r="AX1104" s="756">
        <v>0</v>
      </c>
      <c r="AY1104" s="756">
        <v>0</v>
      </c>
      <c r="AZ1104" s="767">
        <f t="shared" si="554"/>
        <v>0</v>
      </c>
      <c r="BA1104" s="756">
        <v>0</v>
      </c>
      <c r="BB1104" s="756">
        <v>0</v>
      </c>
      <c r="BC1104" s="756">
        <v>0</v>
      </c>
      <c r="BD1104" s="756">
        <v>0</v>
      </c>
      <c r="BE1104" s="767">
        <f t="shared" si="536"/>
        <v>0</v>
      </c>
      <c r="BF1104" s="646">
        <f t="shared" si="537"/>
        <v>0</v>
      </c>
      <c r="BG1104" s="594"/>
      <c r="BH1104" s="705">
        <f t="shared" si="527"/>
        <v>1088</v>
      </c>
      <c r="BI1104" s="646">
        <f t="shared" si="538"/>
        <v>0</v>
      </c>
      <c r="BJ1104" s="594"/>
      <c r="BK1104" s="705">
        <f t="shared" si="539"/>
        <v>1088</v>
      </c>
      <c r="BL1104" s="756">
        <v>0</v>
      </c>
      <c r="BM1104" s="756">
        <v>0</v>
      </c>
      <c r="BN1104" s="756">
        <v>0</v>
      </c>
      <c r="BO1104" s="756">
        <v>0</v>
      </c>
      <c r="BP1104" s="756">
        <v>0</v>
      </c>
      <c r="BQ1104" s="756">
        <v>0</v>
      </c>
      <c r="BR1104" s="756">
        <v>0</v>
      </c>
      <c r="BS1104" s="646">
        <f t="shared" si="550"/>
        <v>0</v>
      </c>
      <c r="BT1104" s="594"/>
      <c r="BU1104" s="705">
        <f t="shared" si="540"/>
        <v>1088</v>
      </c>
      <c r="BV1104" s="756">
        <v>0</v>
      </c>
      <c r="BW1104" s="756">
        <v>0</v>
      </c>
      <c r="BX1104" s="756">
        <v>0</v>
      </c>
      <c r="BY1104" s="756">
        <v>0</v>
      </c>
      <c r="BZ1104" s="756">
        <v>0</v>
      </c>
      <c r="CA1104" s="756">
        <v>0</v>
      </c>
      <c r="CB1104" s="756">
        <v>0</v>
      </c>
      <c r="CC1104" s="646">
        <f t="shared" si="551"/>
        <v>0</v>
      </c>
      <c r="CD1104" s="594"/>
      <c r="CE1104" s="705">
        <f t="shared" si="528"/>
        <v>1088</v>
      </c>
      <c r="CF1104" s="756">
        <f t="shared" si="558"/>
        <v>0</v>
      </c>
      <c r="CG1104" s="756">
        <f t="shared" si="558"/>
        <v>0</v>
      </c>
      <c r="CH1104" s="756">
        <f t="shared" si="558"/>
        <v>0</v>
      </c>
      <c r="CI1104" s="756">
        <f t="shared" si="558"/>
        <v>0</v>
      </c>
      <c r="CJ1104" s="756">
        <f t="shared" si="558"/>
        <v>0</v>
      </c>
      <c r="CK1104" s="756">
        <f t="shared" si="558"/>
        <v>0</v>
      </c>
      <c r="CL1104" s="756">
        <f t="shared" si="556"/>
        <v>0</v>
      </c>
      <c r="CM1104" s="646">
        <f t="shared" si="552"/>
        <v>0</v>
      </c>
      <c r="CN1104" s="594"/>
      <c r="CO1104" s="705">
        <f t="shared" si="529"/>
        <v>1088</v>
      </c>
      <c r="CP1104" s="756">
        <v>0</v>
      </c>
      <c r="CQ1104" s="756">
        <v>0</v>
      </c>
      <c r="CR1104" s="756">
        <v>0</v>
      </c>
      <c r="CS1104" s="756">
        <v>0</v>
      </c>
      <c r="CT1104" s="756">
        <v>0</v>
      </c>
      <c r="CU1104" s="756">
        <v>0</v>
      </c>
      <c r="CV1104" s="756">
        <v>0</v>
      </c>
      <c r="CW1104" s="646">
        <f t="shared" si="553"/>
        <v>0</v>
      </c>
      <c r="CX1104" s="685"/>
      <c r="CY1104" s="705">
        <f t="shared" si="530"/>
        <v>1088</v>
      </c>
      <c r="CZ1104" s="756">
        <v>0</v>
      </c>
      <c r="DA1104" s="756">
        <v>0</v>
      </c>
      <c r="DB1104" s="756">
        <v>0</v>
      </c>
      <c r="DC1104" s="756">
        <v>0</v>
      </c>
      <c r="DD1104" s="756">
        <v>0</v>
      </c>
      <c r="DE1104" s="767">
        <f t="shared" si="541"/>
        <v>0</v>
      </c>
      <c r="DF1104" s="756">
        <v>0</v>
      </c>
      <c r="DG1104" s="756">
        <v>0</v>
      </c>
      <c r="DH1104" s="756">
        <v>0</v>
      </c>
      <c r="DI1104" s="756">
        <v>0</v>
      </c>
      <c r="DJ1104" s="767">
        <f t="shared" si="542"/>
        <v>0</v>
      </c>
      <c r="DK1104" s="715">
        <f t="shared" si="543"/>
        <v>0</v>
      </c>
      <c r="DL1104" s="685"/>
      <c r="DM1104" s="705">
        <f t="shared" si="531"/>
        <v>1088</v>
      </c>
      <c r="DN1104" s="715">
        <f t="shared" si="544"/>
        <v>0</v>
      </c>
    </row>
    <row r="1105" spans="2:118" x14ac:dyDescent="0.25">
      <c r="B1105" s="705">
        <v>1089</v>
      </c>
      <c r="C1105" s="765">
        <f>(1+_xlfn.XLOOKUP(INT((B1105-1)/12)+1,'ZC Curve'!$B$8:$B$107,'ZC Curve'!R$8:R$107,,0))^(1/12)-1</f>
        <v>0</v>
      </c>
      <c r="D1105" s="766">
        <f t="shared" si="545"/>
        <v>1</v>
      </c>
      <c r="E1105" s="685"/>
      <c r="F1105" s="705">
        <v>1089</v>
      </c>
      <c r="G1105" s="756">
        <v>0</v>
      </c>
      <c r="H1105" s="756">
        <v>0</v>
      </c>
      <c r="I1105" s="756">
        <v>0</v>
      </c>
      <c r="J1105" s="756">
        <v>0</v>
      </c>
      <c r="K1105" s="756">
        <v>0</v>
      </c>
      <c r="L1105" s="756">
        <v>0</v>
      </c>
      <c r="M1105" s="756">
        <v>0</v>
      </c>
      <c r="N1105" s="646">
        <f t="shared" si="546"/>
        <v>0</v>
      </c>
      <c r="O1105" s="594"/>
      <c r="P1105" s="705">
        <f t="shared" si="532"/>
        <v>1089</v>
      </c>
      <c r="Q1105" s="756">
        <v>0</v>
      </c>
      <c r="R1105" s="756">
        <v>0</v>
      </c>
      <c r="S1105" s="756">
        <v>0</v>
      </c>
      <c r="T1105" s="756">
        <v>0</v>
      </c>
      <c r="U1105" s="756">
        <v>0</v>
      </c>
      <c r="V1105" s="756">
        <v>0</v>
      </c>
      <c r="W1105" s="756">
        <v>0</v>
      </c>
      <c r="X1105" s="646">
        <f t="shared" si="547"/>
        <v>0</v>
      </c>
      <c r="Y1105" s="594"/>
      <c r="Z1105" s="705">
        <f t="shared" si="533"/>
        <v>1089</v>
      </c>
      <c r="AA1105" s="756">
        <f t="shared" si="557"/>
        <v>0</v>
      </c>
      <c r="AB1105" s="756">
        <f t="shared" si="557"/>
        <v>0</v>
      </c>
      <c r="AC1105" s="756">
        <f t="shared" si="557"/>
        <v>0</v>
      </c>
      <c r="AD1105" s="756">
        <f t="shared" si="557"/>
        <v>0</v>
      </c>
      <c r="AE1105" s="756">
        <f t="shared" si="557"/>
        <v>0</v>
      </c>
      <c r="AF1105" s="756">
        <f t="shared" si="557"/>
        <v>0</v>
      </c>
      <c r="AG1105" s="756">
        <f t="shared" si="555"/>
        <v>0</v>
      </c>
      <c r="AH1105" s="646">
        <f t="shared" si="548"/>
        <v>0</v>
      </c>
      <c r="AI1105" s="594"/>
      <c r="AJ1105" s="705">
        <f t="shared" si="534"/>
        <v>1089</v>
      </c>
      <c r="AK1105" s="756">
        <v>0</v>
      </c>
      <c r="AL1105" s="756">
        <v>0</v>
      </c>
      <c r="AM1105" s="756">
        <v>0</v>
      </c>
      <c r="AN1105" s="756">
        <v>0</v>
      </c>
      <c r="AO1105" s="756">
        <v>0</v>
      </c>
      <c r="AP1105" s="756">
        <v>0</v>
      </c>
      <c r="AQ1105" s="756">
        <v>0</v>
      </c>
      <c r="AR1105" s="646">
        <f t="shared" si="549"/>
        <v>0</v>
      </c>
      <c r="AS1105" s="594"/>
      <c r="AT1105" s="705">
        <f t="shared" si="535"/>
        <v>1089</v>
      </c>
      <c r="AU1105" s="756">
        <v>0</v>
      </c>
      <c r="AV1105" s="756">
        <v>0</v>
      </c>
      <c r="AW1105" s="756">
        <v>0</v>
      </c>
      <c r="AX1105" s="756">
        <v>0</v>
      </c>
      <c r="AY1105" s="756">
        <v>0</v>
      </c>
      <c r="AZ1105" s="767">
        <f t="shared" si="554"/>
        <v>0</v>
      </c>
      <c r="BA1105" s="756">
        <v>0</v>
      </c>
      <c r="BB1105" s="756">
        <v>0</v>
      </c>
      <c r="BC1105" s="756">
        <v>0</v>
      </c>
      <c r="BD1105" s="756">
        <v>0</v>
      </c>
      <c r="BE1105" s="767">
        <f t="shared" si="536"/>
        <v>0</v>
      </c>
      <c r="BF1105" s="646">
        <f t="shared" si="537"/>
        <v>0</v>
      </c>
      <c r="BG1105" s="594"/>
      <c r="BH1105" s="705">
        <f t="shared" ref="BH1105:BH1168" si="559">F1105</f>
        <v>1089</v>
      </c>
      <c r="BI1105" s="646">
        <f t="shared" si="538"/>
        <v>0</v>
      </c>
      <c r="BJ1105" s="594"/>
      <c r="BK1105" s="705">
        <f t="shared" si="539"/>
        <v>1089</v>
      </c>
      <c r="BL1105" s="756">
        <v>0</v>
      </c>
      <c r="BM1105" s="756">
        <v>0</v>
      </c>
      <c r="BN1105" s="756">
        <v>0</v>
      </c>
      <c r="BO1105" s="756">
        <v>0</v>
      </c>
      <c r="BP1105" s="756">
        <v>0</v>
      </c>
      <c r="BQ1105" s="756">
        <v>0</v>
      </c>
      <c r="BR1105" s="756">
        <v>0</v>
      </c>
      <c r="BS1105" s="646">
        <f t="shared" si="550"/>
        <v>0</v>
      </c>
      <c r="BT1105" s="594"/>
      <c r="BU1105" s="705">
        <f t="shared" si="540"/>
        <v>1089</v>
      </c>
      <c r="BV1105" s="756">
        <v>0</v>
      </c>
      <c r="BW1105" s="756">
        <v>0</v>
      </c>
      <c r="BX1105" s="756">
        <v>0</v>
      </c>
      <c r="BY1105" s="756">
        <v>0</v>
      </c>
      <c r="BZ1105" s="756">
        <v>0</v>
      </c>
      <c r="CA1105" s="756">
        <v>0</v>
      </c>
      <c r="CB1105" s="756">
        <v>0</v>
      </c>
      <c r="CC1105" s="646">
        <f t="shared" si="551"/>
        <v>0</v>
      </c>
      <c r="CD1105" s="594"/>
      <c r="CE1105" s="705">
        <f t="shared" ref="CE1105:CE1168" si="560">F1105</f>
        <v>1089</v>
      </c>
      <c r="CF1105" s="756">
        <f t="shared" si="558"/>
        <v>0</v>
      </c>
      <c r="CG1105" s="756">
        <f t="shared" si="558"/>
        <v>0</v>
      </c>
      <c r="CH1105" s="756">
        <f t="shared" si="558"/>
        <v>0</v>
      </c>
      <c r="CI1105" s="756">
        <f t="shared" si="558"/>
        <v>0</v>
      </c>
      <c r="CJ1105" s="756">
        <f t="shared" si="558"/>
        <v>0</v>
      </c>
      <c r="CK1105" s="756">
        <f t="shared" si="558"/>
        <v>0</v>
      </c>
      <c r="CL1105" s="756">
        <f t="shared" si="556"/>
        <v>0</v>
      </c>
      <c r="CM1105" s="646">
        <f t="shared" si="552"/>
        <v>0</v>
      </c>
      <c r="CN1105" s="594"/>
      <c r="CO1105" s="705">
        <f t="shared" ref="CO1105:CO1168" si="561">F1105</f>
        <v>1089</v>
      </c>
      <c r="CP1105" s="756">
        <v>0</v>
      </c>
      <c r="CQ1105" s="756">
        <v>0</v>
      </c>
      <c r="CR1105" s="756">
        <v>0</v>
      </c>
      <c r="CS1105" s="756">
        <v>0</v>
      </c>
      <c r="CT1105" s="756">
        <v>0</v>
      </c>
      <c r="CU1105" s="756">
        <v>0</v>
      </c>
      <c r="CV1105" s="756">
        <v>0</v>
      </c>
      <c r="CW1105" s="646">
        <f t="shared" si="553"/>
        <v>0</v>
      </c>
      <c r="CX1105" s="685"/>
      <c r="CY1105" s="705">
        <f t="shared" ref="CY1105:CY1168" si="562">F1105</f>
        <v>1089</v>
      </c>
      <c r="CZ1105" s="756">
        <v>0</v>
      </c>
      <c r="DA1105" s="756">
        <v>0</v>
      </c>
      <c r="DB1105" s="756">
        <v>0</v>
      </c>
      <c r="DC1105" s="756">
        <v>0</v>
      </c>
      <c r="DD1105" s="756">
        <v>0</v>
      </c>
      <c r="DE1105" s="767">
        <f t="shared" si="541"/>
        <v>0</v>
      </c>
      <c r="DF1105" s="756">
        <v>0</v>
      </c>
      <c r="DG1105" s="756">
        <v>0</v>
      </c>
      <c r="DH1105" s="756">
        <v>0</v>
      </c>
      <c r="DI1105" s="756">
        <v>0</v>
      </c>
      <c r="DJ1105" s="767">
        <f t="shared" si="542"/>
        <v>0</v>
      </c>
      <c r="DK1105" s="715">
        <f t="shared" si="543"/>
        <v>0</v>
      </c>
      <c r="DL1105" s="685"/>
      <c r="DM1105" s="705">
        <f t="shared" ref="DM1105:DM1168" si="563">F1105</f>
        <v>1089</v>
      </c>
      <c r="DN1105" s="715">
        <f t="shared" si="544"/>
        <v>0</v>
      </c>
    </row>
    <row r="1106" spans="2:118" x14ac:dyDescent="0.25">
      <c r="B1106" s="705">
        <v>1090</v>
      </c>
      <c r="C1106" s="765">
        <f>(1+_xlfn.XLOOKUP(INT((B1106-1)/12)+1,'ZC Curve'!$B$8:$B$107,'ZC Curve'!R$8:R$107,,0))^(1/12)-1</f>
        <v>0</v>
      </c>
      <c r="D1106" s="766">
        <f t="shared" si="545"/>
        <v>1</v>
      </c>
      <c r="E1106" s="685"/>
      <c r="F1106" s="705">
        <v>1090</v>
      </c>
      <c r="G1106" s="756">
        <v>0</v>
      </c>
      <c r="H1106" s="756">
        <v>0</v>
      </c>
      <c r="I1106" s="756">
        <v>0</v>
      </c>
      <c r="J1106" s="756">
        <v>0</v>
      </c>
      <c r="K1106" s="756">
        <v>0</v>
      </c>
      <c r="L1106" s="756">
        <v>0</v>
      </c>
      <c r="M1106" s="756">
        <v>0</v>
      </c>
      <c r="N1106" s="646">
        <f t="shared" si="546"/>
        <v>0</v>
      </c>
      <c r="O1106" s="594"/>
      <c r="P1106" s="705">
        <f t="shared" ref="P1106:P1169" si="564">F1106</f>
        <v>1090</v>
      </c>
      <c r="Q1106" s="756">
        <v>0</v>
      </c>
      <c r="R1106" s="756">
        <v>0</v>
      </c>
      <c r="S1106" s="756">
        <v>0</v>
      </c>
      <c r="T1106" s="756">
        <v>0</v>
      </c>
      <c r="U1106" s="756">
        <v>0</v>
      </c>
      <c r="V1106" s="756">
        <v>0</v>
      </c>
      <c r="W1106" s="756">
        <v>0</v>
      </c>
      <c r="X1106" s="646">
        <f t="shared" si="547"/>
        <v>0</v>
      </c>
      <c r="Y1106" s="594"/>
      <c r="Z1106" s="705">
        <f t="shared" ref="Z1106:Z1169" si="565">P1106</f>
        <v>1090</v>
      </c>
      <c r="AA1106" s="756">
        <f t="shared" si="557"/>
        <v>0</v>
      </c>
      <c r="AB1106" s="756">
        <f t="shared" si="557"/>
        <v>0</v>
      </c>
      <c r="AC1106" s="756">
        <f t="shared" si="557"/>
        <v>0</v>
      </c>
      <c r="AD1106" s="756">
        <f t="shared" si="557"/>
        <v>0</v>
      </c>
      <c r="AE1106" s="756">
        <f t="shared" si="557"/>
        <v>0</v>
      </c>
      <c r="AF1106" s="756">
        <f t="shared" si="557"/>
        <v>0</v>
      </c>
      <c r="AG1106" s="756">
        <f t="shared" si="555"/>
        <v>0</v>
      </c>
      <c r="AH1106" s="646">
        <f t="shared" si="548"/>
        <v>0</v>
      </c>
      <c r="AI1106" s="594"/>
      <c r="AJ1106" s="705">
        <f t="shared" ref="AJ1106:AJ1169" si="566">F1106</f>
        <v>1090</v>
      </c>
      <c r="AK1106" s="756">
        <v>0</v>
      </c>
      <c r="AL1106" s="756">
        <v>0</v>
      </c>
      <c r="AM1106" s="756">
        <v>0</v>
      </c>
      <c r="AN1106" s="756">
        <v>0</v>
      </c>
      <c r="AO1106" s="756">
        <v>0</v>
      </c>
      <c r="AP1106" s="756">
        <v>0</v>
      </c>
      <c r="AQ1106" s="756">
        <v>0</v>
      </c>
      <c r="AR1106" s="646">
        <f t="shared" si="549"/>
        <v>0</v>
      </c>
      <c r="AS1106" s="594"/>
      <c r="AT1106" s="705">
        <f t="shared" ref="AT1106:AT1169" si="567">F1106</f>
        <v>1090</v>
      </c>
      <c r="AU1106" s="756">
        <v>0</v>
      </c>
      <c r="AV1106" s="756">
        <v>0</v>
      </c>
      <c r="AW1106" s="756">
        <v>0</v>
      </c>
      <c r="AX1106" s="756">
        <v>0</v>
      </c>
      <c r="AY1106" s="756">
        <v>0</v>
      </c>
      <c r="AZ1106" s="767">
        <f t="shared" si="554"/>
        <v>0</v>
      </c>
      <c r="BA1106" s="756">
        <v>0</v>
      </c>
      <c r="BB1106" s="756">
        <v>0</v>
      </c>
      <c r="BC1106" s="756">
        <v>0</v>
      </c>
      <c r="BD1106" s="756">
        <v>0</v>
      </c>
      <c r="BE1106" s="767">
        <f t="shared" ref="BE1106:BE1169" si="568">SUM(BA1106:BD1106)</f>
        <v>0</v>
      </c>
      <c r="BF1106" s="646">
        <f t="shared" ref="BF1106:BF1169" si="569">BE1106-AZ1106</f>
        <v>0</v>
      </c>
      <c r="BG1106" s="594"/>
      <c r="BH1106" s="705">
        <f t="shared" si="559"/>
        <v>1090</v>
      </c>
      <c r="BI1106" s="646">
        <f t="shared" ref="BI1106:BI1169" si="570">BF1106+AR1106+AH1106</f>
        <v>0</v>
      </c>
      <c r="BJ1106" s="594"/>
      <c r="BK1106" s="705">
        <f t="shared" ref="BK1106:BK1169" si="571">F1106</f>
        <v>1090</v>
      </c>
      <c r="BL1106" s="756">
        <v>0</v>
      </c>
      <c r="BM1106" s="756">
        <v>0</v>
      </c>
      <c r="BN1106" s="756">
        <v>0</v>
      </c>
      <c r="BO1106" s="756">
        <v>0</v>
      </c>
      <c r="BP1106" s="756">
        <v>0</v>
      </c>
      <c r="BQ1106" s="756">
        <v>0</v>
      </c>
      <c r="BR1106" s="756">
        <v>0</v>
      </c>
      <c r="BS1106" s="646">
        <f t="shared" si="550"/>
        <v>0</v>
      </c>
      <c r="BT1106" s="594"/>
      <c r="BU1106" s="705">
        <f t="shared" ref="BU1106:BU1169" si="572">F1106</f>
        <v>1090</v>
      </c>
      <c r="BV1106" s="756">
        <v>0</v>
      </c>
      <c r="BW1106" s="756">
        <v>0</v>
      </c>
      <c r="BX1106" s="756">
        <v>0</v>
      </c>
      <c r="BY1106" s="756">
        <v>0</v>
      </c>
      <c r="BZ1106" s="756">
        <v>0</v>
      </c>
      <c r="CA1106" s="756">
        <v>0</v>
      </c>
      <c r="CB1106" s="756">
        <v>0</v>
      </c>
      <c r="CC1106" s="646">
        <f t="shared" si="551"/>
        <v>0</v>
      </c>
      <c r="CD1106" s="594"/>
      <c r="CE1106" s="705">
        <f t="shared" si="560"/>
        <v>1090</v>
      </c>
      <c r="CF1106" s="756">
        <f t="shared" si="558"/>
        <v>0</v>
      </c>
      <c r="CG1106" s="756">
        <f t="shared" si="558"/>
        <v>0</v>
      </c>
      <c r="CH1106" s="756">
        <f t="shared" si="558"/>
        <v>0</v>
      </c>
      <c r="CI1106" s="756">
        <f t="shared" si="558"/>
        <v>0</v>
      </c>
      <c r="CJ1106" s="756">
        <f t="shared" si="558"/>
        <v>0</v>
      </c>
      <c r="CK1106" s="756">
        <f t="shared" si="558"/>
        <v>0</v>
      </c>
      <c r="CL1106" s="756">
        <f t="shared" si="556"/>
        <v>0</v>
      </c>
      <c r="CM1106" s="646">
        <f t="shared" si="552"/>
        <v>0</v>
      </c>
      <c r="CN1106" s="594"/>
      <c r="CO1106" s="705">
        <f t="shared" si="561"/>
        <v>1090</v>
      </c>
      <c r="CP1106" s="756">
        <v>0</v>
      </c>
      <c r="CQ1106" s="756">
        <v>0</v>
      </c>
      <c r="CR1106" s="756">
        <v>0</v>
      </c>
      <c r="CS1106" s="756">
        <v>0</v>
      </c>
      <c r="CT1106" s="756">
        <v>0</v>
      </c>
      <c r="CU1106" s="756">
        <v>0</v>
      </c>
      <c r="CV1106" s="756">
        <v>0</v>
      </c>
      <c r="CW1106" s="646">
        <f t="shared" si="553"/>
        <v>0</v>
      </c>
      <c r="CX1106" s="685"/>
      <c r="CY1106" s="705">
        <f t="shared" si="562"/>
        <v>1090</v>
      </c>
      <c r="CZ1106" s="756">
        <v>0</v>
      </c>
      <c r="DA1106" s="756">
        <v>0</v>
      </c>
      <c r="DB1106" s="756">
        <v>0</v>
      </c>
      <c r="DC1106" s="756">
        <v>0</v>
      </c>
      <c r="DD1106" s="756">
        <v>0</v>
      </c>
      <c r="DE1106" s="767">
        <f t="shared" ref="DE1106:DE1169" si="573">SUM(CZ1106:DD1106)</f>
        <v>0</v>
      </c>
      <c r="DF1106" s="756">
        <v>0</v>
      </c>
      <c r="DG1106" s="756">
        <v>0</v>
      </c>
      <c r="DH1106" s="756">
        <v>0</v>
      </c>
      <c r="DI1106" s="756">
        <v>0</v>
      </c>
      <c r="DJ1106" s="767">
        <f t="shared" ref="DJ1106:DJ1169" si="574">SUM(DF1106:DI1106)</f>
        <v>0</v>
      </c>
      <c r="DK1106" s="715">
        <f t="shared" ref="DK1106:DK1169" si="575">DJ1106-DE1106</f>
        <v>0</v>
      </c>
      <c r="DL1106" s="685"/>
      <c r="DM1106" s="705">
        <f t="shared" si="563"/>
        <v>1090</v>
      </c>
      <c r="DN1106" s="715">
        <f t="shared" ref="DN1106:DN1169" si="576">DK1106+CW1106+CM1106</f>
        <v>0</v>
      </c>
    </row>
    <row r="1107" spans="2:118" x14ac:dyDescent="0.25">
      <c r="B1107" s="705">
        <v>1091</v>
      </c>
      <c r="C1107" s="765">
        <f>(1+_xlfn.XLOOKUP(INT((B1107-1)/12)+1,'ZC Curve'!$B$8:$B$107,'ZC Curve'!R$8:R$107,,0))^(1/12)-1</f>
        <v>0</v>
      </c>
      <c r="D1107" s="766">
        <f t="shared" ref="D1107:D1170" si="577">D1106/(1+C1107)</f>
        <v>1</v>
      </c>
      <c r="E1107" s="685"/>
      <c r="F1107" s="705">
        <v>1091</v>
      </c>
      <c r="G1107" s="756">
        <v>0</v>
      </c>
      <c r="H1107" s="756">
        <v>0</v>
      </c>
      <c r="I1107" s="756">
        <v>0</v>
      </c>
      <c r="J1107" s="756">
        <v>0</v>
      </c>
      <c r="K1107" s="756">
        <v>0</v>
      </c>
      <c r="L1107" s="756">
        <v>0</v>
      </c>
      <c r="M1107" s="756">
        <v>0</v>
      </c>
      <c r="N1107" s="646">
        <f t="shared" ref="N1107:N1170" si="578">SUM(H1107:L1107)-G1107-M1107</f>
        <v>0</v>
      </c>
      <c r="O1107" s="594"/>
      <c r="P1107" s="705">
        <f t="shared" si="564"/>
        <v>1091</v>
      </c>
      <c r="Q1107" s="756">
        <v>0</v>
      </c>
      <c r="R1107" s="756">
        <v>0</v>
      </c>
      <c r="S1107" s="756">
        <v>0</v>
      </c>
      <c r="T1107" s="756">
        <v>0</v>
      </c>
      <c r="U1107" s="756">
        <v>0</v>
      </c>
      <c r="V1107" s="756">
        <v>0</v>
      </c>
      <c r="W1107" s="756">
        <v>0</v>
      </c>
      <c r="X1107" s="646">
        <f t="shared" ref="X1107:X1170" si="579">SUM(R1107:V1107)-Q1107-W1107</f>
        <v>0</v>
      </c>
      <c r="Y1107" s="594"/>
      <c r="Z1107" s="705">
        <f t="shared" si="565"/>
        <v>1091</v>
      </c>
      <c r="AA1107" s="756">
        <f t="shared" si="557"/>
        <v>0</v>
      </c>
      <c r="AB1107" s="756">
        <f t="shared" si="557"/>
        <v>0</v>
      </c>
      <c r="AC1107" s="756">
        <f t="shared" si="557"/>
        <v>0</v>
      </c>
      <c r="AD1107" s="756">
        <f t="shared" si="557"/>
        <v>0</v>
      </c>
      <c r="AE1107" s="756">
        <f t="shared" si="557"/>
        <v>0</v>
      </c>
      <c r="AF1107" s="756">
        <f t="shared" si="557"/>
        <v>0</v>
      </c>
      <c r="AG1107" s="756">
        <f t="shared" si="555"/>
        <v>0</v>
      </c>
      <c r="AH1107" s="646">
        <f t="shared" ref="AH1107:AH1170" si="580">SUM(AB1107:AF1107)-AA1107-AG1107</f>
        <v>0</v>
      </c>
      <c r="AI1107" s="594"/>
      <c r="AJ1107" s="705">
        <f t="shared" si="566"/>
        <v>1091</v>
      </c>
      <c r="AK1107" s="756">
        <v>0</v>
      </c>
      <c r="AL1107" s="756">
        <v>0</v>
      </c>
      <c r="AM1107" s="756">
        <v>0</v>
      </c>
      <c r="AN1107" s="756">
        <v>0</v>
      </c>
      <c r="AO1107" s="756">
        <v>0</v>
      </c>
      <c r="AP1107" s="756">
        <v>0</v>
      </c>
      <c r="AQ1107" s="756">
        <v>0</v>
      </c>
      <c r="AR1107" s="646">
        <f t="shared" ref="AR1107:AR1170" si="581">SUM(AL1107:AP1107)-AK1107-AQ1107</f>
        <v>0</v>
      </c>
      <c r="AS1107" s="594"/>
      <c r="AT1107" s="705">
        <f t="shared" si="567"/>
        <v>1091</v>
      </c>
      <c r="AU1107" s="756">
        <v>0</v>
      </c>
      <c r="AV1107" s="756">
        <v>0</v>
      </c>
      <c r="AW1107" s="756">
        <v>0</v>
      </c>
      <c r="AX1107" s="756">
        <v>0</v>
      </c>
      <c r="AY1107" s="756">
        <v>0</v>
      </c>
      <c r="AZ1107" s="767">
        <f t="shared" si="554"/>
        <v>0</v>
      </c>
      <c r="BA1107" s="756">
        <v>0</v>
      </c>
      <c r="BB1107" s="756">
        <v>0</v>
      </c>
      <c r="BC1107" s="756">
        <v>0</v>
      </c>
      <c r="BD1107" s="756">
        <v>0</v>
      </c>
      <c r="BE1107" s="767">
        <f t="shared" si="568"/>
        <v>0</v>
      </c>
      <c r="BF1107" s="646">
        <f t="shared" si="569"/>
        <v>0</v>
      </c>
      <c r="BG1107" s="594"/>
      <c r="BH1107" s="705">
        <f t="shared" si="559"/>
        <v>1091</v>
      </c>
      <c r="BI1107" s="646">
        <f t="shared" si="570"/>
        <v>0</v>
      </c>
      <c r="BJ1107" s="594"/>
      <c r="BK1107" s="705">
        <f t="shared" si="571"/>
        <v>1091</v>
      </c>
      <c r="BL1107" s="756">
        <v>0</v>
      </c>
      <c r="BM1107" s="756">
        <v>0</v>
      </c>
      <c r="BN1107" s="756">
        <v>0</v>
      </c>
      <c r="BO1107" s="756">
        <v>0</v>
      </c>
      <c r="BP1107" s="756">
        <v>0</v>
      </c>
      <c r="BQ1107" s="756">
        <v>0</v>
      </c>
      <c r="BR1107" s="756">
        <v>0</v>
      </c>
      <c r="BS1107" s="646">
        <f t="shared" ref="BS1107:BS1170" si="582">SUM(BM1107:BQ1107)-BL1107-BR1107</f>
        <v>0</v>
      </c>
      <c r="BT1107" s="594"/>
      <c r="BU1107" s="705">
        <f t="shared" si="572"/>
        <v>1091</v>
      </c>
      <c r="BV1107" s="756">
        <v>0</v>
      </c>
      <c r="BW1107" s="756">
        <v>0</v>
      </c>
      <c r="BX1107" s="756">
        <v>0</v>
      </c>
      <c r="BY1107" s="756">
        <v>0</v>
      </c>
      <c r="BZ1107" s="756">
        <v>0</v>
      </c>
      <c r="CA1107" s="756">
        <v>0</v>
      </c>
      <c r="CB1107" s="756">
        <v>0</v>
      </c>
      <c r="CC1107" s="646">
        <f t="shared" ref="CC1107:CC1170" si="583">SUM(BW1107:CA1107)-BV1107-CB1107</f>
        <v>0</v>
      </c>
      <c r="CD1107" s="594"/>
      <c r="CE1107" s="705">
        <f t="shared" si="560"/>
        <v>1091</v>
      </c>
      <c r="CF1107" s="756">
        <f t="shared" si="558"/>
        <v>0</v>
      </c>
      <c r="CG1107" s="756">
        <f t="shared" si="558"/>
        <v>0</v>
      </c>
      <c r="CH1107" s="756">
        <f t="shared" si="558"/>
        <v>0</v>
      </c>
      <c r="CI1107" s="756">
        <f t="shared" si="558"/>
        <v>0</v>
      </c>
      <c r="CJ1107" s="756">
        <f t="shared" si="558"/>
        <v>0</v>
      </c>
      <c r="CK1107" s="756">
        <f t="shared" si="558"/>
        <v>0</v>
      </c>
      <c r="CL1107" s="756">
        <f t="shared" si="556"/>
        <v>0</v>
      </c>
      <c r="CM1107" s="646">
        <f t="shared" ref="CM1107:CM1170" si="584">SUM(CG1107:CK1107)-CF1107-CL1107</f>
        <v>0</v>
      </c>
      <c r="CN1107" s="594"/>
      <c r="CO1107" s="705">
        <f t="shared" si="561"/>
        <v>1091</v>
      </c>
      <c r="CP1107" s="756">
        <v>0</v>
      </c>
      <c r="CQ1107" s="756">
        <v>0</v>
      </c>
      <c r="CR1107" s="756">
        <v>0</v>
      </c>
      <c r="CS1107" s="756">
        <v>0</v>
      </c>
      <c r="CT1107" s="756">
        <v>0</v>
      </c>
      <c r="CU1107" s="756">
        <v>0</v>
      </c>
      <c r="CV1107" s="756">
        <v>0</v>
      </c>
      <c r="CW1107" s="646">
        <f t="shared" ref="CW1107:CW1170" si="585">SUM(CQ1107:CU1107)-CP1107-CV1107</f>
        <v>0</v>
      </c>
      <c r="CX1107" s="685"/>
      <c r="CY1107" s="705">
        <f t="shared" si="562"/>
        <v>1091</v>
      </c>
      <c r="CZ1107" s="756">
        <v>0</v>
      </c>
      <c r="DA1107" s="756">
        <v>0</v>
      </c>
      <c r="DB1107" s="756">
        <v>0</v>
      </c>
      <c r="DC1107" s="756">
        <v>0</v>
      </c>
      <c r="DD1107" s="756">
        <v>0</v>
      </c>
      <c r="DE1107" s="767">
        <f t="shared" si="573"/>
        <v>0</v>
      </c>
      <c r="DF1107" s="756">
        <v>0</v>
      </c>
      <c r="DG1107" s="756">
        <v>0</v>
      </c>
      <c r="DH1107" s="756">
        <v>0</v>
      </c>
      <c r="DI1107" s="756">
        <v>0</v>
      </c>
      <c r="DJ1107" s="767">
        <f t="shared" si="574"/>
        <v>0</v>
      </c>
      <c r="DK1107" s="715">
        <f t="shared" si="575"/>
        <v>0</v>
      </c>
      <c r="DL1107" s="685"/>
      <c r="DM1107" s="705">
        <f t="shared" si="563"/>
        <v>1091</v>
      </c>
      <c r="DN1107" s="715">
        <f t="shared" si="576"/>
        <v>0</v>
      </c>
    </row>
    <row r="1108" spans="2:118" x14ac:dyDescent="0.25">
      <c r="B1108" s="705">
        <v>1092</v>
      </c>
      <c r="C1108" s="765">
        <f>(1+_xlfn.XLOOKUP(INT((B1108-1)/12)+1,'ZC Curve'!$B$8:$B$107,'ZC Curve'!R$8:R$107,,0))^(1/12)-1</f>
        <v>0</v>
      </c>
      <c r="D1108" s="766">
        <f t="shared" si="577"/>
        <v>1</v>
      </c>
      <c r="E1108" s="685"/>
      <c r="F1108" s="705">
        <v>1092</v>
      </c>
      <c r="G1108" s="756">
        <v>0</v>
      </c>
      <c r="H1108" s="756">
        <v>0</v>
      </c>
      <c r="I1108" s="756">
        <v>0</v>
      </c>
      <c r="J1108" s="756">
        <v>0</v>
      </c>
      <c r="K1108" s="756">
        <v>0</v>
      </c>
      <c r="L1108" s="756">
        <v>0</v>
      </c>
      <c r="M1108" s="756">
        <v>0</v>
      </c>
      <c r="N1108" s="646">
        <f t="shared" si="578"/>
        <v>0</v>
      </c>
      <c r="O1108" s="594"/>
      <c r="P1108" s="705">
        <f t="shared" si="564"/>
        <v>1092</v>
      </c>
      <c r="Q1108" s="756">
        <v>0</v>
      </c>
      <c r="R1108" s="756">
        <v>0</v>
      </c>
      <c r="S1108" s="756">
        <v>0</v>
      </c>
      <c r="T1108" s="756">
        <v>0</v>
      </c>
      <c r="U1108" s="756">
        <v>0</v>
      </c>
      <c r="V1108" s="756">
        <v>0</v>
      </c>
      <c r="W1108" s="756">
        <v>0</v>
      </c>
      <c r="X1108" s="646">
        <f t="shared" si="579"/>
        <v>0</v>
      </c>
      <c r="Y1108" s="594"/>
      <c r="Z1108" s="705">
        <f t="shared" si="565"/>
        <v>1092</v>
      </c>
      <c r="AA1108" s="756">
        <f t="shared" si="557"/>
        <v>0</v>
      </c>
      <c r="AB1108" s="756">
        <f t="shared" si="557"/>
        <v>0</v>
      </c>
      <c r="AC1108" s="756">
        <f t="shared" si="557"/>
        <v>0</v>
      </c>
      <c r="AD1108" s="756">
        <f t="shared" si="557"/>
        <v>0</v>
      </c>
      <c r="AE1108" s="756">
        <f t="shared" si="557"/>
        <v>0</v>
      </c>
      <c r="AF1108" s="756">
        <f t="shared" si="557"/>
        <v>0</v>
      </c>
      <c r="AG1108" s="756">
        <f t="shared" si="555"/>
        <v>0</v>
      </c>
      <c r="AH1108" s="646">
        <f t="shared" si="580"/>
        <v>0</v>
      </c>
      <c r="AI1108" s="594"/>
      <c r="AJ1108" s="705">
        <f t="shared" si="566"/>
        <v>1092</v>
      </c>
      <c r="AK1108" s="756">
        <v>0</v>
      </c>
      <c r="AL1108" s="756">
        <v>0</v>
      </c>
      <c r="AM1108" s="756">
        <v>0</v>
      </c>
      <c r="AN1108" s="756">
        <v>0</v>
      </c>
      <c r="AO1108" s="756">
        <v>0</v>
      </c>
      <c r="AP1108" s="756">
        <v>0</v>
      </c>
      <c r="AQ1108" s="756">
        <v>0</v>
      </c>
      <c r="AR1108" s="646">
        <f t="shared" si="581"/>
        <v>0</v>
      </c>
      <c r="AS1108" s="594"/>
      <c r="AT1108" s="705">
        <f t="shared" si="567"/>
        <v>1092</v>
      </c>
      <c r="AU1108" s="756">
        <v>0</v>
      </c>
      <c r="AV1108" s="756">
        <v>0</v>
      </c>
      <c r="AW1108" s="756">
        <v>0</v>
      </c>
      <c r="AX1108" s="756">
        <v>0</v>
      </c>
      <c r="AY1108" s="756">
        <v>0</v>
      </c>
      <c r="AZ1108" s="767">
        <f t="shared" si="554"/>
        <v>0</v>
      </c>
      <c r="BA1108" s="756">
        <v>0</v>
      </c>
      <c r="BB1108" s="756">
        <v>0</v>
      </c>
      <c r="BC1108" s="756">
        <v>0</v>
      </c>
      <c r="BD1108" s="756">
        <v>0</v>
      </c>
      <c r="BE1108" s="767">
        <f t="shared" si="568"/>
        <v>0</v>
      </c>
      <c r="BF1108" s="646">
        <f t="shared" si="569"/>
        <v>0</v>
      </c>
      <c r="BG1108" s="594"/>
      <c r="BH1108" s="705">
        <f t="shared" si="559"/>
        <v>1092</v>
      </c>
      <c r="BI1108" s="646">
        <f t="shared" si="570"/>
        <v>0</v>
      </c>
      <c r="BJ1108" s="594"/>
      <c r="BK1108" s="705">
        <f t="shared" si="571"/>
        <v>1092</v>
      </c>
      <c r="BL1108" s="756">
        <v>0</v>
      </c>
      <c r="BM1108" s="756">
        <v>0</v>
      </c>
      <c r="BN1108" s="756">
        <v>0</v>
      </c>
      <c r="BO1108" s="756">
        <v>0</v>
      </c>
      <c r="BP1108" s="756">
        <v>0</v>
      </c>
      <c r="BQ1108" s="756">
        <v>0</v>
      </c>
      <c r="BR1108" s="756">
        <v>0</v>
      </c>
      <c r="BS1108" s="646">
        <f t="shared" si="582"/>
        <v>0</v>
      </c>
      <c r="BT1108" s="594"/>
      <c r="BU1108" s="705">
        <f t="shared" si="572"/>
        <v>1092</v>
      </c>
      <c r="BV1108" s="756">
        <v>0</v>
      </c>
      <c r="BW1108" s="756">
        <v>0</v>
      </c>
      <c r="BX1108" s="756">
        <v>0</v>
      </c>
      <c r="BY1108" s="756">
        <v>0</v>
      </c>
      <c r="BZ1108" s="756">
        <v>0</v>
      </c>
      <c r="CA1108" s="756">
        <v>0</v>
      </c>
      <c r="CB1108" s="756">
        <v>0</v>
      </c>
      <c r="CC1108" s="646">
        <f t="shared" si="583"/>
        <v>0</v>
      </c>
      <c r="CD1108" s="594"/>
      <c r="CE1108" s="705">
        <f t="shared" si="560"/>
        <v>1092</v>
      </c>
      <c r="CF1108" s="756">
        <f t="shared" si="558"/>
        <v>0</v>
      </c>
      <c r="CG1108" s="756">
        <f t="shared" si="558"/>
        <v>0</v>
      </c>
      <c r="CH1108" s="756">
        <f t="shared" si="558"/>
        <v>0</v>
      </c>
      <c r="CI1108" s="756">
        <f t="shared" si="558"/>
        <v>0</v>
      </c>
      <c r="CJ1108" s="756">
        <f t="shared" si="558"/>
        <v>0</v>
      </c>
      <c r="CK1108" s="756">
        <f t="shared" si="558"/>
        <v>0</v>
      </c>
      <c r="CL1108" s="756">
        <f t="shared" si="556"/>
        <v>0</v>
      </c>
      <c r="CM1108" s="646">
        <f t="shared" si="584"/>
        <v>0</v>
      </c>
      <c r="CN1108" s="594"/>
      <c r="CO1108" s="705">
        <f t="shared" si="561"/>
        <v>1092</v>
      </c>
      <c r="CP1108" s="756">
        <v>0</v>
      </c>
      <c r="CQ1108" s="756">
        <v>0</v>
      </c>
      <c r="CR1108" s="756">
        <v>0</v>
      </c>
      <c r="CS1108" s="756">
        <v>0</v>
      </c>
      <c r="CT1108" s="756">
        <v>0</v>
      </c>
      <c r="CU1108" s="756">
        <v>0</v>
      </c>
      <c r="CV1108" s="756">
        <v>0</v>
      </c>
      <c r="CW1108" s="646">
        <f t="shared" si="585"/>
        <v>0</v>
      </c>
      <c r="CX1108" s="685"/>
      <c r="CY1108" s="705">
        <f t="shared" si="562"/>
        <v>1092</v>
      </c>
      <c r="CZ1108" s="756">
        <v>0</v>
      </c>
      <c r="DA1108" s="756">
        <v>0</v>
      </c>
      <c r="DB1108" s="756">
        <v>0</v>
      </c>
      <c r="DC1108" s="756">
        <v>0</v>
      </c>
      <c r="DD1108" s="756">
        <v>0</v>
      </c>
      <c r="DE1108" s="767">
        <f t="shared" si="573"/>
        <v>0</v>
      </c>
      <c r="DF1108" s="756">
        <v>0</v>
      </c>
      <c r="DG1108" s="756">
        <v>0</v>
      </c>
      <c r="DH1108" s="756">
        <v>0</v>
      </c>
      <c r="DI1108" s="756">
        <v>0</v>
      </c>
      <c r="DJ1108" s="767">
        <f t="shared" si="574"/>
        <v>0</v>
      </c>
      <c r="DK1108" s="715">
        <f t="shared" si="575"/>
        <v>0</v>
      </c>
      <c r="DL1108" s="685"/>
      <c r="DM1108" s="705">
        <f t="shared" si="563"/>
        <v>1092</v>
      </c>
      <c r="DN1108" s="715">
        <f t="shared" si="576"/>
        <v>0</v>
      </c>
    </row>
    <row r="1109" spans="2:118" x14ac:dyDescent="0.25">
      <c r="B1109" s="705">
        <v>1093</v>
      </c>
      <c r="C1109" s="765">
        <f>(1+_xlfn.XLOOKUP(INT((B1109-1)/12)+1,'ZC Curve'!$B$8:$B$107,'ZC Curve'!R$8:R$107,,0))^(1/12)-1</f>
        <v>0</v>
      </c>
      <c r="D1109" s="766">
        <f t="shared" si="577"/>
        <v>1</v>
      </c>
      <c r="E1109" s="685"/>
      <c r="F1109" s="705">
        <v>1093</v>
      </c>
      <c r="G1109" s="756">
        <v>0</v>
      </c>
      <c r="H1109" s="756">
        <v>0</v>
      </c>
      <c r="I1109" s="756">
        <v>0</v>
      </c>
      <c r="J1109" s="756">
        <v>0</v>
      </c>
      <c r="K1109" s="756">
        <v>0</v>
      </c>
      <c r="L1109" s="756">
        <v>0</v>
      </c>
      <c r="M1109" s="756">
        <v>0</v>
      </c>
      <c r="N1109" s="646">
        <f t="shared" si="578"/>
        <v>0</v>
      </c>
      <c r="O1109" s="594"/>
      <c r="P1109" s="705">
        <f t="shared" si="564"/>
        <v>1093</v>
      </c>
      <c r="Q1109" s="756">
        <v>0</v>
      </c>
      <c r="R1109" s="756">
        <v>0</v>
      </c>
      <c r="S1109" s="756">
        <v>0</v>
      </c>
      <c r="T1109" s="756">
        <v>0</v>
      </c>
      <c r="U1109" s="756">
        <v>0</v>
      </c>
      <c r="V1109" s="756">
        <v>0</v>
      </c>
      <c r="W1109" s="756">
        <v>0</v>
      </c>
      <c r="X1109" s="646">
        <f t="shared" si="579"/>
        <v>0</v>
      </c>
      <c r="Y1109" s="594"/>
      <c r="Z1109" s="705">
        <f t="shared" si="565"/>
        <v>1093</v>
      </c>
      <c r="AA1109" s="756">
        <f t="shared" si="557"/>
        <v>0</v>
      </c>
      <c r="AB1109" s="756">
        <f t="shared" si="557"/>
        <v>0</v>
      </c>
      <c r="AC1109" s="756">
        <f t="shared" si="557"/>
        <v>0</v>
      </c>
      <c r="AD1109" s="756">
        <f t="shared" si="557"/>
        <v>0</v>
      </c>
      <c r="AE1109" s="756">
        <f t="shared" si="557"/>
        <v>0</v>
      </c>
      <c r="AF1109" s="756">
        <f t="shared" si="557"/>
        <v>0</v>
      </c>
      <c r="AG1109" s="756">
        <f t="shared" si="555"/>
        <v>0</v>
      </c>
      <c r="AH1109" s="646">
        <f t="shared" si="580"/>
        <v>0</v>
      </c>
      <c r="AI1109" s="594"/>
      <c r="AJ1109" s="705">
        <f t="shared" si="566"/>
        <v>1093</v>
      </c>
      <c r="AK1109" s="756">
        <v>0</v>
      </c>
      <c r="AL1109" s="756">
        <v>0</v>
      </c>
      <c r="AM1109" s="756">
        <v>0</v>
      </c>
      <c r="AN1109" s="756">
        <v>0</v>
      </c>
      <c r="AO1109" s="756">
        <v>0</v>
      </c>
      <c r="AP1109" s="756">
        <v>0</v>
      </c>
      <c r="AQ1109" s="756">
        <v>0</v>
      </c>
      <c r="AR1109" s="646">
        <f t="shared" si="581"/>
        <v>0</v>
      </c>
      <c r="AS1109" s="594"/>
      <c r="AT1109" s="705">
        <f t="shared" si="567"/>
        <v>1093</v>
      </c>
      <c r="AU1109" s="756">
        <v>0</v>
      </c>
      <c r="AV1109" s="756">
        <v>0</v>
      </c>
      <c r="AW1109" s="756">
        <v>0</v>
      </c>
      <c r="AX1109" s="756">
        <v>0</v>
      </c>
      <c r="AY1109" s="756">
        <v>0</v>
      </c>
      <c r="AZ1109" s="767">
        <f t="shared" si="554"/>
        <v>0</v>
      </c>
      <c r="BA1109" s="756">
        <v>0</v>
      </c>
      <c r="BB1109" s="756">
        <v>0</v>
      </c>
      <c r="BC1109" s="756">
        <v>0</v>
      </c>
      <c r="BD1109" s="756">
        <v>0</v>
      </c>
      <c r="BE1109" s="767">
        <f t="shared" si="568"/>
        <v>0</v>
      </c>
      <c r="BF1109" s="646">
        <f t="shared" si="569"/>
        <v>0</v>
      </c>
      <c r="BG1109" s="594"/>
      <c r="BH1109" s="705">
        <f t="shared" si="559"/>
        <v>1093</v>
      </c>
      <c r="BI1109" s="646">
        <f t="shared" si="570"/>
        <v>0</v>
      </c>
      <c r="BJ1109" s="594"/>
      <c r="BK1109" s="705">
        <f t="shared" si="571"/>
        <v>1093</v>
      </c>
      <c r="BL1109" s="756">
        <v>0</v>
      </c>
      <c r="BM1109" s="756">
        <v>0</v>
      </c>
      <c r="BN1109" s="756">
        <v>0</v>
      </c>
      <c r="BO1109" s="756">
        <v>0</v>
      </c>
      <c r="BP1109" s="756">
        <v>0</v>
      </c>
      <c r="BQ1109" s="756">
        <v>0</v>
      </c>
      <c r="BR1109" s="756">
        <v>0</v>
      </c>
      <c r="BS1109" s="646">
        <f t="shared" si="582"/>
        <v>0</v>
      </c>
      <c r="BT1109" s="594"/>
      <c r="BU1109" s="705">
        <f t="shared" si="572"/>
        <v>1093</v>
      </c>
      <c r="BV1109" s="756">
        <v>0</v>
      </c>
      <c r="BW1109" s="756">
        <v>0</v>
      </c>
      <c r="BX1109" s="756">
        <v>0</v>
      </c>
      <c r="BY1109" s="756">
        <v>0</v>
      </c>
      <c r="BZ1109" s="756">
        <v>0</v>
      </c>
      <c r="CA1109" s="756">
        <v>0</v>
      </c>
      <c r="CB1109" s="756">
        <v>0</v>
      </c>
      <c r="CC1109" s="646">
        <f t="shared" si="583"/>
        <v>0</v>
      </c>
      <c r="CD1109" s="594"/>
      <c r="CE1109" s="705">
        <f t="shared" si="560"/>
        <v>1093</v>
      </c>
      <c r="CF1109" s="756">
        <f t="shared" si="558"/>
        <v>0</v>
      </c>
      <c r="CG1109" s="756">
        <f t="shared" si="558"/>
        <v>0</v>
      </c>
      <c r="CH1109" s="756">
        <f t="shared" si="558"/>
        <v>0</v>
      </c>
      <c r="CI1109" s="756">
        <f t="shared" si="558"/>
        <v>0</v>
      </c>
      <c r="CJ1109" s="756">
        <f t="shared" si="558"/>
        <v>0</v>
      </c>
      <c r="CK1109" s="756">
        <f t="shared" si="558"/>
        <v>0</v>
      </c>
      <c r="CL1109" s="756">
        <f t="shared" si="556"/>
        <v>0</v>
      </c>
      <c r="CM1109" s="646">
        <f t="shared" si="584"/>
        <v>0</v>
      </c>
      <c r="CN1109" s="594"/>
      <c r="CO1109" s="705">
        <f t="shared" si="561"/>
        <v>1093</v>
      </c>
      <c r="CP1109" s="756">
        <v>0</v>
      </c>
      <c r="CQ1109" s="756">
        <v>0</v>
      </c>
      <c r="CR1109" s="756">
        <v>0</v>
      </c>
      <c r="CS1109" s="756">
        <v>0</v>
      </c>
      <c r="CT1109" s="756">
        <v>0</v>
      </c>
      <c r="CU1109" s="756">
        <v>0</v>
      </c>
      <c r="CV1109" s="756">
        <v>0</v>
      </c>
      <c r="CW1109" s="646">
        <f t="shared" si="585"/>
        <v>0</v>
      </c>
      <c r="CX1109" s="685"/>
      <c r="CY1109" s="705">
        <f t="shared" si="562"/>
        <v>1093</v>
      </c>
      <c r="CZ1109" s="756">
        <v>0</v>
      </c>
      <c r="DA1109" s="756">
        <v>0</v>
      </c>
      <c r="DB1109" s="756">
        <v>0</v>
      </c>
      <c r="DC1109" s="756">
        <v>0</v>
      </c>
      <c r="DD1109" s="756">
        <v>0</v>
      </c>
      <c r="DE1109" s="767">
        <f t="shared" si="573"/>
        <v>0</v>
      </c>
      <c r="DF1109" s="756">
        <v>0</v>
      </c>
      <c r="DG1109" s="756">
        <v>0</v>
      </c>
      <c r="DH1109" s="756">
        <v>0</v>
      </c>
      <c r="DI1109" s="756">
        <v>0</v>
      </c>
      <c r="DJ1109" s="767">
        <f t="shared" si="574"/>
        <v>0</v>
      </c>
      <c r="DK1109" s="715">
        <f t="shared" si="575"/>
        <v>0</v>
      </c>
      <c r="DL1109" s="685"/>
      <c r="DM1109" s="705">
        <f t="shared" si="563"/>
        <v>1093</v>
      </c>
      <c r="DN1109" s="715">
        <f t="shared" si="576"/>
        <v>0</v>
      </c>
    </row>
    <row r="1110" spans="2:118" x14ac:dyDescent="0.25">
      <c r="B1110" s="705">
        <v>1094</v>
      </c>
      <c r="C1110" s="765">
        <f>(1+_xlfn.XLOOKUP(INT((B1110-1)/12)+1,'ZC Curve'!$B$8:$B$107,'ZC Curve'!R$8:R$107,,0))^(1/12)-1</f>
        <v>0</v>
      </c>
      <c r="D1110" s="766">
        <f t="shared" si="577"/>
        <v>1</v>
      </c>
      <c r="E1110" s="685"/>
      <c r="F1110" s="705">
        <v>1094</v>
      </c>
      <c r="G1110" s="756">
        <v>0</v>
      </c>
      <c r="H1110" s="756">
        <v>0</v>
      </c>
      <c r="I1110" s="756">
        <v>0</v>
      </c>
      <c r="J1110" s="756">
        <v>0</v>
      </c>
      <c r="K1110" s="756">
        <v>0</v>
      </c>
      <c r="L1110" s="756">
        <v>0</v>
      </c>
      <c r="M1110" s="756">
        <v>0</v>
      </c>
      <c r="N1110" s="646">
        <f t="shared" si="578"/>
        <v>0</v>
      </c>
      <c r="O1110" s="594"/>
      <c r="P1110" s="705">
        <f t="shared" si="564"/>
        <v>1094</v>
      </c>
      <c r="Q1110" s="756">
        <v>0</v>
      </c>
      <c r="R1110" s="756">
        <v>0</v>
      </c>
      <c r="S1110" s="756">
        <v>0</v>
      </c>
      <c r="T1110" s="756">
        <v>0</v>
      </c>
      <c r="U1110" s="756">
        <v>0</v>
      </c>
      <c r="V1110" s="756">
        <v>0</v>
      </c>
      <c r="W1110" s="756">
        <v>0</v>
      </c>
      <c r="X1110" s="646">
        <f t="shared" si="579"/>
        <v>0</v>
      </c>
      <c r="Y1110" s="594"/>
      <c r="Z1110" s="705">
        <f t="shared" si="565"/>
        <v>1094</v>
      </c>
      <c r="AA1110" s="756">
        <f t="shared" si="557"/>
        <v>0</v>
      </c>
      <c r="AB1110" s="756">
        <f t="shared" si="557"/>
        <v>0</v>
      </c>
      <c r="AC1110" s="756">
        <f t="shared" si="557"/>
        <v>0</v>
      </c>
      <c r="AD1110" s="756">
        <f t="shared" si="557"/>
        <v>0</v>
      </c>
      <c r="AE1110" s="756">
        <f t="shared" si="557"/>
        <v>0</v>
      </c>
      <c r="AF1110" s="756">
        <f t="shared" si="557"/>
        <v>0</v>
      </c>
      <c r="AG1110" s="756">
        <f t="shared" si="555"/>
        <v>0</v>
      </c>
      <c r="AH1110" s="646">
        <f t="shared" si="580"/>
        <v>0</v>
      </c>
      <c r="AI1110" s="594"/>
      <c r="AJ1110" s="705">
        <f t="shared" si="566"/>
        <v>1094</v>
      </c>
      <c r="AK1110" s="756">
        <v>0</v>
      </c>
      <c r="AL1110" s="756">
        <v>0</v>
      </c>
      <c r="AM1110" s="756">
        <v>0</v>
      </c>
      <c r="AN1110" s="756">
        <v>0</v>
      </c>
      <c r="AO1110" s="756">
        <v>0</v>
      </c>
      <c r="AP1110" s="756">
        <v>0</v>
      </c>
      <c r="AQ1110" s="756">
        <v>0</v>
      </c>
      <c r="AR1110" s="646">
        <f t="shared" si="581"/>
        <v>0</v>
      </c>
      <c r="AS1110" s="594"/>
      <c r="AT1110" s="705">
        <f t="shared" si="567"/>
        <v>1094</v>
      </c>
      <c r="AU1110" s="756">
        <v>0</v>
      </c>
      <c r="AV1110" s="756">
        <v>0</v>
      </c>
      <c r="AW1110" s="756">
        <v>0</v>
      </c>
      <c r="AX1110" s="756">
        <v>0</v>
      </c>
      <c r="AY1110" s="756">
        <v>0</v>
      </c>
      <c r="AZ1110" s="767">
        <f t="shared" si="554"/>
        <v>0</v>
      </c>
      <c r="BA1110" s="756">
        <v>0</v>
      </c>
      <c r="BB1110" s="756">
        <v>0</v>
      </c>
      <c r="BC1110" s="756">
        <v>0</v>
      </c>
      <c r="BD1110" s="756">
        <v>0</v>
      </c>
      <c r="BE1110" s="767">
        <f t="shared" si="568"/>
        <v>0</v>
      </c>
      <c r="BF1110" s="646">
        <f t="shared" si="569"/>
        <v>0</v>
      </c>
      <c r="BG1110" s="594"/>
      <c r="BH1110" s="705">
        <f t="shared" si="559"/>
        <v>1094</v>
      </c>
      <c r="BI1110" s="646">
        <f t="shared" si="570"/>
        <v>0</v>
      </c>
      <c r="BJ1110" s="594"/>
      <c r="BK1110" s="705">
        <f t="shared" si="571"/>
        <v>1094</v>
      </c>
      <c r="BL1110" s="756">
        <v>0</v>
      </c>
      <c r="BM1110" s="756">
        <v>0</v>
      </c>
      <c r="BN1110" s="756">
        <v>0</v>
      </c>
      <c r="BO1110" s="756">
        <v>0</v>
      </c>
      <c r="BP1110" s="756">
        <v>0</v>
      </c>
      <c r="BQ1110" s="756">
        <v>0</v>
      </c>
      <c r="BR1110" s="756">
        <v>0</v>
      </c>
      <c r="BS1110" s="646">
        <f t="shared" si="582"/>
        <v>0</v>
      </c>
      <c r="BT1110" s="594"/>
      <c r="BU1110" s="705">
        <f t="shared" si="572"/>
        <v>1094</v>
      </c>
      <c r="BV1110" s="756">
        <v>0</v>
      </c>
      <c r="BW1110" s="756">
        <v>0</v>
      </c>
      <c r="BX1110" s="756">
        <v>0</v>
      </c>
      <c r="BY1110" s="756">
        <v>0</v>
      </c>
      <c r="BZ1110" s="756">
        <v>0</v>
      </c>
      <c r="CA1110" s="756">
        <v>0</v>
      </c>
      <c r="CB1110" s="756">
        <v>0</v>
      </c>
      <c r="CC1110" s="646">
        <f t="shared" si="583"/>
        <v>0</v>
      </c>
      <c r="CD1110" s="594"/>
      <c r="CE1110" s="705">
        <f t="shared" si="560"/>
        <v>1094</v>
      </c>
      <c r="CF1110" s="756">
        <f t="shared" si="558"/>
        <v>0</v>
      </c>
      <c r="CG1110" s="756">
        <f t="shared" si="558"/>
        <v>0</v>
      </c>
      <c r="CH1110" s="756">
        <f t="shared" si="558"/>
        <v>0</v>
      </c>
      <c r="CI1110" s="756">
        <f t="shared" si="558"/>
        <v>0</v>
      </c>
      <c r="CJ1110" s="756">
        <f t="shared" si="558"/>
        <v>0</v>
      </c>
      <c r="CK1110" s="756">
        <f t="shared" si="558"/>
        <v>0</v>
      </c>
      <c r="CL1110" s="756">
        <f t="shared" si="556"/>
        <v>0</v>
      </c>
      <c r="CM1110" s="646">
        <f t="shared" si="584"/>
        <v>0</v>
      </c>
      <c r="CN1110" s="594"/>
      <c r="CO1110" s="705">
        <f t="shared" si="561"/>
        <v>1094</v>
      </c>
      <c r="CP1110" s="756">
        <v>0</v>
      </c>
      <c r="CQ1110" s="756">
        <v>0</v>
      </c>
      <c r="CR1110" s="756">
        <v>0</v>
      </c>
      <c r="CS1110" s="756">
        <v>0</v>
      </c>
      <c r="CT1110" s="756">
        <v>0</v>
      </c>
      <c r="CU1110" s="756">
        <v>0</v>
      </c>
      <c r="CV1110" s="756">
        <v>0</v>
      </c>
      <c r="CW1110" s="646">
        <f t="shared" si="585"/>
        <v>0</v>
      </c>
      <c r="CX1110" s="685"/>
      <c r="CY1110" s="705">
        <f t="shared" si="562"/>
        <v>1094</v>
      </c>
      <c r="CZ1110" s="756">
        <v>0</v>
      </c>
      <c r="DA1110" s="756">
        <v>0</v>
      </c>
      <c r="DB1110" s="756">
        <v>0</v>
      </c>
      <c r="DC1110" s="756">
        <v>0</v>
      </c>
      <c r="DD1110" s="756">
        <v>0</v>
      </c>
      <c r="DE1110" s="767">
        <f t="shared" si="573"/>
        <v>0</v>
      </c>
      <c r="DF1110" s="756">
        <v>0</v>
      </c>
      <c r="DG1110" s="756">
        <v>0</v>
      </c>
      <c r="DH1110" s="756">
        <v>0</v>
      </c>
      <c r="DI1110" s="756">
        <v>0</v>
      </c>
      <c r="DJ1110" s="767">
        <f t="shared" si="574"/>
        <v>0</v>
      </c>
      <c r="DK1110" s="715">
        <f t="shared" si="575"/>
        <v>0</v>
      </c>
      <c r="DL1110" s="685"/>
      <c r="DM1110" s="705">
        <f t="shared" si="563"/>
        <v>1094</v>
      </c>
      <c r="DN1110" s="715">
        <f t="shared" si="576"/>
        <v>0</v>
      </c>
    </row>
    <row r="1111" spans="2:118" x14ac:dyDescent="0.25">
      <c r="B1111" s="705">
        <v>1095</v>
      </c>
      <c r="C1111" s="765">
        <f>(1+_xlfn.XLOOKUP(INT((B1111-1)/12)+1,'ZC Curve'!$B$8:$B$107,'ZC Curve'!R$8:R$107,,0))^(1/12)-1</f>
        <v>0</v>
      </c>
      <c r="D1111" s="766">
        <f t="shared" si="577"/>
        <v>1</v>
      </c>
      <c r="E1111" s="685"/>
      <c r="F1111" s="705">
        <v>1095</v>
      </c>
      <c r="G1111" s="756">
        <v>0</v>
      </c>
      <c r="H1111" s="756">
        <v>0</v>
      </c>
      <c r="I1111" s="756">
        <v>0</v>
      </c>
      <c r="J1111" s="756">
        <v>0</v>
      </c>
      <c r="K1111" s="756">
        <v>0</v>
      </c>
      <c r="L1111" s="756">
        <v>0</v>
      </c>
      <c r="M1111" s="756">
        <v>0</v>
      </c>
      <c r="N1111" s="646">
        <f t="shared" si="578"/>
        <v>0</v>
      </c>
      <c r="O1111" s="594"/>
      <c r="P1111" s="705">
        <f t="shared" si="564"/>
        <v>1095</v>
      </c>
      <c r="Q1111" s="756">
        <v>0</v>
      </c>
      <c r="R1111" s="756">
        <v>0</v>
      </c>
      <c r="S1111" s="756">
        <v>0</v>
      </c>
      <c r="T1111" s="756">
        <v>0</v>
      </c>
      <c r="U1111" s="756">
        <v>0</v>
      </c>
      <c r="V1111" s="756">
        <v>0</v>
      </c>
      <c r="W1111" s="756">
        <v>0</v>
      </c>
      <c r="X1111" s="646">
        <f t="shared" si="579"/>
        <v>0</v>
      </c>
      <c r="Y1111" s="594"/>
      <c r="Z1111" s="705">
        <f t="shared" si="565"/>
        <v>1095</v>
      </c>
      <c r="AA1111" s="756">
        <f t="shared" si="557"/>
        <v>0</v>
      </c>
      <c r="AB1111" s="756">
        <f t="shared" si="557"/>
        <v>0</v>
      </c>
      <c r="AC1111" s="756">
        <f t="shared" si="557"/>
        <v>0</v>
      </c>
      <c r="AD1111" s="756">
        <f t="shared" ref="AD1111:AG1174" si="586">J1111+T1111</f>
        <v>0</v>
      </c>
      <c r="AE1111" s="756">
        <f t="shared" si="586"/>
        <v>0</v>
      </c>
      <c r="AF1111" s="756">
        <f t="shared" si="586"/>
        <v>0</v>
      </c>
      <c r="AG1111" s="756">
        <f t="shared" si="555"/>
        <v>0</v>
      </c>
      <c r="AH1111" s="646">
        <f t="shared" si="580"/>
        <v>0</v>
      </c>
      <c r="AI1111" s="594"/>
      <c r="AJ1111" s="705">
        <f t="shared" si="566"/>
        <v>1095</v>
      </c>
      <c r="AK1111" s="756">
        <v>0</v>
      </c>
      <c r="AL1111" s="756">
        <v>0</v>
      </c>
      <c r="AM1111" s="756">
        <v>0</v>
      </c>
      <c r="AN1111" s="756">
        <v>0</v>
      </c>
      <c r="AO1111" s="756">
        <v>0</v>
      </c>
      <c r="AP1111" s="756">
        <v>0</v>
      </c>
      <c r="AQ1111" s="756">
        <v>0</v>
      </c>
      <c r="AR1111" s="646">
        <f t="shared" si="581"/>
        <v>0</v>
      </c>
      <c r="AS1111" s="594"/>
      <c r="AT1111" s="705">
        <f t="shared" si="567"/>
        <v>1095</v>
      </c>
      <c r="AU1111" s="756">
        <v>0</v>
      </c>
      <c r="AV1111" s="756">
        <v>0</v>
      </c>
      <c r="AW1111" s="756">
        <v>0</v>
      </c>
      <c r="AX1111" s="756">
        <v>0</v>
      </c>
      <c r="AY1111" s="756">
        <v>0</v>
      </c>
      <c r="AZ1111" s="767">
        <f t="shared" si="554"/>
        <v>0</v>
      </c>
      <c r="BA1111" s="756">
        <v>0</v>
      </c>
      <c r="BB1111" s="756">
        <v>0</v>
      </c>
      <c r="BC1111" s="756">
        <v>0</v>
      </c>
      <c r="BD1111" s="756">
        <v>0</v>
      </c>
      <c r="BE1111" s="767">
        <f t="shared" si="568"/>
        <v>0</v>
      </c>
      <c r="BF1111" s="646">
        <f t="shared" si="569"/>
        <v>0</v>
      </c>
      <c r="BG1111" s="594"/>
      <c r="BH1111" s="705">
        <f t="shared" si="559"/>
        <v>1095</v>
      </c>
      <c r="BI1111" s="646">
        <f t="shared" si="570"/>
        <v>0</v>
      </c>
      <c r="BJ1111" s="594"/>
      <c r="BK1111" s="705">
        <f t="shared" si="571"/>
        <v>1095</v>
      </c>
      <c r="BL1111" s="756">
        <v>0</v>
      </c>
      <c r="BM1111" s="756">
        <v>0</v>
      </c>
      <c r="BN1111" s="756">
        <v>0</v>
      </c>
      <c r="BO1111" s="756">
        <v>0</v>
      </c>
      <c r="BP1111" s="756">
        <v>0</v>
      </c>
      <c r="BQ1111" s="756">
        <v>0</v>
      </c>
      <c r="BR1111" s="756">
        <v>0</v>
      </c>
      <c r="BS1111" s="646">
        <f t="shared" si="582"/>
        <v>0</v>
      </c>
      <c r="BT1111" s="594"/>
      <c r="BU1111" s="705">
        <f t="shared" si="572"/>
        <v>1095</v>
      </c>
      <c r="BV1111" s="756">
        <v>0</v>
      </c>
      <c r="BW1111" s="756">
        <v>0</v>
      </c>
      <c r="BX1111" s="756">
        <v>0</v>
      </c>
      <c r="BY1111" s="756">
        <v>0</v>
      </c>
      <c r="BZ1111" s="756">
        <v>0</v>
      </c>
      <c r="CA1111" s="756">
        <v>0</v>
      </c>
      <c r="CB1111" s="756">
        <v>0</v>
      </c>
      <c r="CC1111" s="646">
        <f t="shared" si="583"/>
        <v>0</v>
      </c>
      <c r="CD1111" s="594"/>
      <c r="CE1111" s="705">
        <f t="shared" si="560"/>
        <v>1095</v>
      </c>
      <c r="CF1111" s="756">
        <f t="shared" si="558"/>
        <v>0</v>
      </c>
      <c r="CG1111" s="756">
        <f t="shared" si="558"/>
        <v>0</v>
      </c>
      <c r="CH1111" s="756">
        <f t="shared" si="558"/>
        <v>0</v>
      </c>
      <c r="CI1111" s="756">
        <f t="shared" ref="CI1111:CL1174" si="587">BY1111+BO1111</f>
        <v>0</v>
      </c>
      <c r="CJ1111" s="756">
        <f t="shared" si="587"/>
        <v>0</v>
      </c>
      <c r="CK1111" s="756">
        <f t="shared" si="587"/>
        <v>0</v>
      </c>
      <c r="CL1111" s="756">
        <f t="shared" si="556"/>
        <v>0</v>
      </c>
      <c r="CM1111" s="646">
        <f t="shared" si="584"/>
        <v>0</v>
      </c>
      <c r="CN1111" s="594"/>
      <c r="CO1111" s="705">
        <f t="shared" si="561"/>
        <v>1095</v>
      </c>
      <c r="CP1111" s="756">
        <v>0</v>
      </c>
      <c r="CQ1111" s="756">
        <v>0</v>
      </c>
      <c r="CR1111" s="756">
        <v>0</v>
      </c>
      <c r="CS1111" s="756">
        <v>0</v>
      </c>
      <c r="CT1111" s="756">
        <v>0</v>
      </c>
      <c r="CU1111" s="756">
        <v>0</v>
      </c>
      <c r="CV1111" s="756">
        <v>0</v>
      </c>
      <c r="CW1111" s="646">
        <f t="shared" si="585"/>
        <v>0</v>
      </c>
      <c r="CX1111" s="685"/>
      <c r="CY1111" s="705">
        <f t="shared" si="562"/>
        <v>1095</v>
      </c>
      <c r="CZ1111" s="756">
        <v>0</v>
      </c>
      <c r="DA1111" s="756">
        <v>0</v>
      </c>
      <c r="DB1111" s="756">
        <v>0</v>
      </c>
      <c r="DC1111" s="756">
        <v>0</v>
      </c>
      <c r="DD1111" s="756">
        <v>0</v>
      </c>
      <c r="DE1111" s="767">
        <f t="shared" si="573"/>
        <v>0</v>
      </c>
      <c r="DF1111" s="756">
        <v>0</v>
      </c>
      <c r="DG1111" s="756">
        <v>0</v>
      </c>
      <c r="DH1111" s="756">
        <v>0</v>
      </c>
      <c r="DI1111" s="756">
        <v>0</v>
      </c>
      <c r="DJ1111" s="767">
        <f t="shared" si="574"/>
        <v>0</v>
      </c>
      <c r="DK1111" s="715">
        <f t="shared" si="575"/>
        <v>0</v>
      </c>
      <c r="DL1111" s="685"/>
      <c r="DM1111" s="705">
        <f t="shared" si="563"/>
        <v>1095</v>
      </c>
      <c r="DN1111" s="715">
        <f t="shared" si="576"/>
        <v>0</v>
      </c>
    </row>
    <row r="1112" spans="2:118" x14ac:dyDescent="0.25">
      <c r="B1112" s="705">
        <v>1096</v>
      </c>
      <c r="C1112" s="765">
        <f>(1+_xlfn.XLOOKUP(INT((B1112-1)/12)+1,'ZC Curve'!$B$8:$B$107,'ZC Curve'!R$8:R$107,,0))^(1/12)-1</f>
        <v>0</v>
      </c>
      <c r="D1112" s="766">
        <f t="shared" si="577"/>
        <v>1</v>
      </c>
      <c r="E1112" s="685"/>
      <c r="F1112" s="705">
        <v>1096</v>
      </c>
      <c r="G1112" s="756">
        <v>0</v>
      </c>
      <c r="H1112" s="756">
        <v>0</v>
      </c>
      <c r="I1112" s="756">
        <v>0</v>
      </c>
      <c r="J1112" s="756">
        <v>0</v>
      </c>
      <c r="K1112" s="756">
        <v>0</v>
      </c>
      <c r="L1112" s="756">
        <v>0</v>
      </c>
      <c r="M1112" s="756">
        <v>0</v>
      </c>
      <c r="N1112" s="646">
        <f t="shared" si="578"/>
        <v>0</v>
      </c>
      <c r="O1112" s="594"/>
      <c r="P1112" s="705">
        <f t="shared" si="564"/>
        <v>1096</v>
      </c>
      <c r="Q1112" s="756">
        <v>0</v>
      </c>
      <c r="R1112" s="756">
        <v>0</v>
      </c>
      <c r="S1112" s="756">
        <v>0</v>
      </c>
      <c r="T1112" s="756">
        <v>0</v>
      </c>
      <c r="U1112" s="756">
        <v>0</v>
      </c>
      <c r="V1112" s="756">
        <v>0</v>
      </c>
      <c r="W1112" s="756">
        <v>0</v>
      </c>
      <c r="X1112" s="646">
        <f t="shared" si="579"/>
        <v>0</v>
      </c>
      <c r="Y1112" s="594"/>
      <c r="Z1112" s="705">
        <f t="shared" si="565"/>
        <v>1096</v>
      </c>
      <c r="AA1112" s="756">
        <f t="shared" ref="AA1112:AC1143" si="588">G1112+Q1112</f>
        <v>0</v>
      </c>
      <c r="AB1112" s="756">
        <f t="shared" si="588"/>
        <v>0</v>
      </c>
      <c r="AC1112" s="756">
        <f t="shared" si="588"/>
        <v>0</v>
      </c>
      <c r="AD1112" s="756">
        <f t="shared" si="586"/>
        <v>0</v>
      </c>
      <c r="AE1112" s="756">
        <f t="shared" si="586"/>
        <v>0</v>
      </c>
      <c r="AF1112" s="756">
        <f t="shared" si="586"/>
        <v>0</v>
      </c>
      <c r="AG1112" s="756">
        <f t="shared" si="555"/>
        <v>0</v>
      </c>
      <c r="AH1112" s="646">
        <f t="shared" si="580"/>
        <v>0</v>
      </c>
      <c r="AI1112" s="594"/>
      <c r="AJ1112" s="705">
        <f t="shared" si="566"/>
        <v>1096</v>
      </c>
      <c r="AK1112" s="756">
        <v>0</v>
      </c>
      <c r="AL1112" s="756">
        <v>0</v>
      </c>
      <c r="AM1112" s="756">
        <v>0</v>
      </c>
      <c r="AN1112" s="756">
        <v>0</v>
      </c>
      <c r="AO1112" s="756">
        <v>0</v>
      </c>
      <c r="AP1112" s="756">
        <v>0</v>
      </c>
      <c r="AQ1112" s="756">
        <v>0</v>
      </c>
      <c r="AR1112" s="646">
        <f t="shared" si="581"/>
        <v>0</v>
      </c>
      <c r="AS1112" s="594"/>
      <c r="AT1112" s="705">
        <f t="shared" si="567"/>
        <v>1096</v>
      </c>
      <c r="AU1112" s="756">
        <v>0</v>
      </c>
      <c r="AV1112" s="756">
        <v>0</v>
      </c>
      <c r="AW1112" s="756">
        <v>0</v>
      </c>
      <c r="AX1112" s="756">
        <v>0</v>
      </c>
      <c r="AY1112" s="756">
        <v>0</v>
      </c>
      <c r="AZ1112" s="767">
        <f t="shared" si="554"/>
        <v>0</v>
      </c>
      <c r="BA1112" s="756">
        <v>0</v>
      </c>
      <c r="BB1112" s="756">
        <v>0</v>
      </c>
      <c r="BC1112" s="756">
        <v>0</v>
      </c>
      <c r="BD1112" s="756">
        <v>0</v>
      </c>
      <c r="BE1112" s="767">
        <f t="shared" si="568"/>
        <v>0</v>
      </c>
      <c r="BF1112" s="646">
        <f t="shared" si="569"/>
        <v>0</v>
      </c>
      <c r="BG1112" s="594"/>
      <c r="BH1112" s="705">
        <f t="shared" si="559"/>
        <v>1096</v>
      </c>
      <c r="BI1112" s="646">
        <f t="shared" si="570"/>
        <v>0</v>
      </c>
      <c r="BJ1112" s="594"/>
      <c r="BK1112" s="705">
        <f t="shared" si="571"/>
        <v>1096</v>
      </c>
      <c r="BL1112" s="756">
        <v>0</v>
      </c>
      <c r="BM1112" s="756">
        <v>0</v>
      </c>
      <c r="BN1112" s="756">
        <v>0</v>
      </c>
      <c r="BO1112" s="756">
        <v>0</v>
      </c>
      <c r="BP1112" s="756">
        <v>0</v>
      </c>
      <c r="BQ1112" s="756">
        <v>0</v>
      </c>
      <c r="BR1112" s="756">
        <v>0</v>
      </c>
      <c r="BS1112" s="646">
        <f t="shared" si="582"/>
        <v>0</v>
      </c>
      <c r="BT1112" s="594"/>
      <c r="BU1112" s="705">
        <f t="shared" si="572"/>
        <v>1096</v>
      </c>
      <c r="BV1112" s="756">
        <v>0</v>
      </c>
      <c r="BW1112" s="756">
        <v>0</v>
      </c>
      <c r="BX1112" s="756">
        <v>0</v>
      </c>
      <c r="BY1112" s="756">
        <v>0</v>
      </c>
      <c r="BZ1112" s="756">
        <v>0</v>
      </c>
      <c r="CA1112" s="756">
        <v>0</v>
      </c>
      <c r="CB1112" s="756">
        <v>0</v>
      </c>
      <c r="CC1112" s="646">
        <f t="shared" si="583"/>
        <v>0</v>
      </c>
      <c r="CD1112" s="594"/>
      <c r="CE1112" s="705">
        <f t="shared" si="560"/>
        <v>1096</v>
      </c>
      <c r="CF1112" s="756">
        <f t="shared" ref="CF1112:CH1143" si="589">BV1112+BL1112</f>
        <v>0</v>
      </c>
      <c r="CG1112" s="756">
        <f t="shared" si="589"/>
        <v>0</v>
      </c>
      <c r="CH1112" s="756">
        <f t="shared" si="589"/>
        <v>0</v>
      </c>
      <c r="CI1112" s="756">
        <f t="shared" si="587"/>
        <v>0</v>
      </c>
      <c r="CJ1112" s="756">
        <f t="shared" si="587"/>
        <v>0</v>
      </c>
      <c r="CK1112" s="756">
        <f t="shared" si="587"/>
        <v>0</v>
      </c>
      <c r="CL1112" s="756">
        <f t="shared" si="556"/>
        <v>0</v>
      </c>
      <c r="CM1112" s="646">
        <f t="shared" si="584"/>
        <v>0</v>
      </c>
      <c r="CN1112" s="594"/>
      <c r="CO1112" s="705">
        <f t="shared" si="561"/>
        <v>1096</v>
      </c>
      <c r="CP1112" s="756">
        <v>0</v>
      </c>
      <c r="CQ1112" s="756">
        <v>0</v>
      </c>
      <c r="CR1112" s="756">
        <v>0</v>
      </c>
      <c r="CS1112" s="756">
        <v>0</v>
      </c>
      <c r="CT1112" s="756">
        <v>0</v>
      </c>
      <c r="CU1112" s="756">
        <v>0</v>
      </c>
      <c r="CV1112" s="756">
        <v>0</v>
      </c>
      <c r="CW1112" s="646">
        <f t="shared" si="585"/>
        <v>0</v>
      </c>
      <c r="CX1112" s="685"/>
      <c r="CY1112" s="705">
        <f t="shared" si="562"/>
        <v>1096</v>
      </c>
      <c r="CZ1112" s="756">
        <v>0</v>
      </c>
      <c r="DA1112" s="756">
        <v>0</v>
      </c>
      <c r="DB1112" s="756">
        <v>0</v>
      </c>
      <c r="DC1112" s="756">
        <v>0</v>
      </c>
      <c r="DD1112" s="756">
        <v>0</v>
      </c>
      <c r="DE1112" s="767">
        <f t="shared" si="573"/>
        <v>0</v>
      </c>
      <c r="DF1112" s="756">
        <v>0</v>
      </c>
      <c r="DG1112" s="756">
        <v>0</v>
      </c>
      <c r="DH1112" s="756">
        <v>0</v>
      </c>
      <c r="DI1112" s="756">
        <v>0</v>
      </c>
      <c r="DJ1112" s="767">
        <f t="shared" si="574"/>
        <v>0</v>
      </c>
      <c r="DK1112" s="715">
        <f t="shared" si="575"/>
        <v>0</v>
      </c>
      <c r="DL1112" s="685"/>
      <c r="DM1112" s="705">
        <f t="shared" si="563"/>
        <v>1096</v>
      </c>
      <c r="DN1112" s="715">
        <f t="shared" si="576"/>
        <v>0</v>
      </c>
    </row>
    <row r="1113" spans="2:118" x14ac:dyDescent="0.25">
      <c r="B1113" s="705">
        <v>1097</v>
      </c>
      <c r="C1113" s="765">
        <f>(1+_xlfn.XLOOKUP(INT((B1113-1)/12)+1,'ZC Curve'!$B$8:$B$107,'ZC Curve'!R$8:R$107,,0))^(1/12)-1</f>
        <v>0</v>
      </c>
      <c r="D1113" s="766">
        <f t="shared" si="577"/>
        <v>1</v>
      </c>
      <c r="E1113" s="685"/>
      <c r="F1113" s="705">
        <v>1097</v>
      </c>
      <c r="G1113" s="756">
        <v>0</v>
      </c>
      <c r="H1113" s="756">
        <v>0</v>
      </c>
      <c r="I1113" s="756">
        <v>0</v>
      </c>
      <c r="J1113" s="756">
        <v>0</v>
      </c>
      <c r="K1113" s="756">
        <v>0</v>
      </c>
      <c r="L1113" s="756">
        <v>0</v>
      </c>
      <c r="M1113" s="756">
        <v>0</v>
      </c>
      <c r="N1113" s="646">
        <f t="shared" si="578"/>
        <v>0</v>
      </c>
      <c r="O1113" s="594"/>
      <c r="P1113" s="705">
        <f t="shared" si="564"/>
        <v>1097</v>
      </c>
      <c r="Q1113" s="756">
        <v>0</v>
      </c>
      <c r="R1113" s="756">
        <v>0</v>
      </c>
      <c r="S1113" s="756">
        <v>0</v>
      </c>
      <c r="T1113" s="756">
        <v>0</v>
      </c>
      <c r="U1113" s="756">
        <v>0</v>
      </c>
      <c r="V1113" s="756">
        <v>0</v>
      </c>
      <c r="W1113" s="756">
        <v>0</v>
      </c>
      <c r="X1113" s="646">
        <f t="shared" si="579"/>
        <v>0</v>
      </c>
      <c r="Y1113" s="594"/>
      <c r="Z1113" s="705">
        <f t="shared" si="565"/>
        <v>1097</v>
      </c>
      <c r="AA1113" s="756">
        <f t="shared" si="588"/>
        <v>0</v>
      </c>
      <c r="AB1113" s="756">
        <f t="shared" si="588"/>
        <v>0</v>
      </c>
      <c r="AC1113" s="756">
        <f t="shared" si="588"/>
        <v>0</v>
      </c>
      <c r="AD1113" s="756">
        <f t="shared" si="586"/>
        <v>0</v>
      </c>
      <c r="AE1113" s="756">
        <f t="shared" si="586"/>
        <v>0</v>
      </c>
      <c r="AF1113" s="756">
        <f t="shared" si="586"/>
        <v>0</v>
      </c>
      <c r="AG1113" s="756">
        <f t="shared" si="555"/>
        <v>0</v>
      </c>
      <c r="AH1113" s="646">
        <f t="shared" si="580"/>
        <v>0</v>
      </c>
      <c r="AI1113" s="594"/>
      <c r="AJ1113" s="705">
        <f t="shared" si="566"/>
        <v>1097</v>
      </c>
      <c r="AK1113" s="756">
        <v>0</v>
      </c>
      <c r="AL1113" s="756">
        <v>0</v>
      </c>
      <c r="AM1113" s="756">
        <v>0</v>
      </c>
      <c r="AN1113" s="756">
        <v>0</v>
      </c>
      <c r="AO1113" s="756">
        <v>0</v>
      </c>
      <c r="AP1113" s="756">
        <v>0</v>
      </c>
      <c r="AQ1113" s="756">
        <v>0</v>
      </c>
      <c r="AR1113" s="646">
        <f t="shared" si="581"/>
        <v>0</v>
      </c>
      <c r="AS1113" s="594"/>
      <c r="AT1113" s="705">
        <f t="shared" si="567"/>
        <v>1097</v>
      </c>
      <c r="AU1113" s="756">
        <v>0</v>
      </c>
      <c r="AV1113" s="756">
        <v>0</v>
      </c>
      <c r="AW1113" s="756">
        <v>0</v>
      </c>
      <c r="AX1113" s="756">
        <v>0</v>
      </c>
      <c r="AY1113" s="756">
        <v>0</v>
      </c>
      <c r="AZ1113" s="767">
        <f t="shared" si="554"/>
        <v>0</v>
      </c>
      <c r="BA1113" s="756">
        <v>0</v>
      </c>
      <c r="BB1113" s="756">
        <v>0</v>
      </c>
      <c r="BC1113" s="756">
        <v>0</v>
      </c>
      <c r="BD1113" s="756">
        <v>0</v>
      </c>
      <c r="BE1113" s="767">
        <f t="shared" si="568"/>
        <v>0</v>
      </c>
      <c r="BF1113" s="646">
        <f t="shared" si="569"/>
        <v>0</v>
      </c>
      <c r="BG1113" s="594"/>
      <c r="BH1113" s="705">
        <f t="shared" si="559"/>
        <v>1097</v>
      </c>
      <c r="BI1113" s="646">
        <f t="shared" si="570"/>
        <v>0</v>
      </c>
      <c r="BJ1113" s="594"/>
      <c r="BK1113" s="705">
        <f t="shared" si="571"/>
        <v>1097</v>
      </c>
      <c r="BL1113" s="756">
        <v>0</v>
      </c>
      <c r="BM1113" s="756">
        <v>0</v>
      </c>
      <c r="BN1113" s="756">
        <v>0</v>
      </c>
      <c r="BO1113" s="756">
        <v>0</v>
      </c>
      <c r="BP1113" s="756">
        <v>0</v>
      </c>
      <c r="BQ1113" s="756">
        <v>0</v>
      </c>
      <c r="BR1113" s="756">
        <v>0</v>
      </c>
      <c r="BS1113" s="646">
        <f t="shared" si="582"/>
        <v>0</v>
      </c>
      <c r="BT1113" s="594"/>
      <c r="BU1113" s="705">
        <f t="shared" si="572"/>
        <v>1097</v>
      </c>
      <c r="BV1113" s="756">
        <v>0</v>
      </c>
      <c r="BW1113" s="756">
        <v>0</v>
      </c>
      <c r="BX1113" s="756">
        <v>0</v>
      </c>
      <c r="BY1113" s="756">
        <v>0</v>
      </c>
      <c r="BZ1113" s="756">
        <v>0</v>
      </c>
      <c r="CA1113" s="756">
        <v>0</v>
      </c>
      <c r="CB1113" s="756">
        <v>0</v>
      </c>
      <c r="CC1113" s="646">
        <f t="shared" si="583"/>
        <v>0</v>
      </c>
      <c r="CD1113" s="594"/>
      <c r="CE1113" s="705">
        <f t="shared" si="560"/>
        <v>1097</v>
      </c>
      <c r="CF1113" s="756">
        <f t="shared" si="589"/>
        <v>0</v>
      </c>
      <c r="CG1113" s="756">
        <f t="shared" si="589"/>
        <v>0</v>
      </c>
      <c r="CH1113" s="756">
        <f t="shared" si="589"/>
        <v>0</v>
      </c>
      <c r="CI1113" s="756">
        <f t="shared" si="587"/>
        <v>0</v>
      </c>
      <c r="CJ1113" s="756">
        <f t="shared" si="587"/>
        <v>0</v>
      </c>
      <c r="CK1113" s="756">
        <f t="shared" si="587"/>
        <v>0</v>
      </c>
      <c r="CL1113" s="756">
        <f t="shared" si="556"/>
        <v>0</v>
      </c>
      <c r="CM1113" s="646">
        <f t="shared" si="584"/>
        <v>0</v>
      </c>
      <c r="CN1113" s="594"/>
      <c r="CO1113" s="705">
        <f t="shared" si="561"/>
        <v>1097</v>
      </c>
      <c r="CP1113" s="756">
        <v>0</v>
      </c>
      <c r="CQ1113" s="756">
        <v>0</v>
      </c>
      <c r="CR1113" s="756">
        <v>0</v>
      </c>
      <c r="CS1113" s="756">
        <v>0</v>
      </c>
      <c r="CT1113" s="756">
        <v>0</v>
      </c>
      <c r="CU1113" s="756">
        <v>0</v>
      </c>
      <c r="CV1113" s="756">
        <v>0</v>
      </c>
      <c r="CW1113" s="646">
        <f t="shared" si="585"/>
        <v>0</v>
      </c>
      <c r="CX1113" s="685"/>
      <c r="CY1113" s="705">
        <f t="shared" si="562"/>
        <v>1097</v>
      </c>
      <c r="CZ1113" s="756">
        <v>0</v>
      </c>
      <c r="DA1113" s="756">
        <v>0</v>
      </c>
      <c r="DB1113" s="756">
        <v>0</v>
      </c>
      <c r="DC1113" s="756">
        <v>0</v>
      </c>
      <c r="DD1113" s="756">
        <v>0</v>
      </c>
      <c r="DE1113" s="767">
        <f t="shared" si="573"/>
        <v>0</v>
      </c>
      <c r="DF1113" s="756">
        <v>0</v>
      </c>
      <c r="DG1113" s="756">
        <v>0</v>
      </c>
      <c r="DH1113" s="756">
        <v>0</v>
      </c>
      <c r="DI1113" s="756">
        <v>0</v>
      </c>
      <c r="DJ1113" s="767">
        <f t="shared" si="574"/>
        <v>0</v>
      </c>
      <c r="DK1113" s="715">
        <f t="shared" si="575"/>
        <v>0</v>
      </c>
      <c r="DL1113" s="685"/>
      <c r="DM1113" s="705">
        <f t="shared" si="563"/>
        <v>1097</v>
      </c>
      <c r="DN1113" s="715">
        <f t="shared" si="576"/>
        <v>0</v>
      </c>
    </row>
    <row r="1114" spans="2:118" x14ac:dyDescent="0.25">
      <c r="B1114" s="705">
        <v>1098</v>
      </c>
      <c r="C1114" s="765">
        <f>(1+_xlfn.XLOOKUP(INT((B1114-1)/12)+1,'ZC Curve'!$B$8:$B$107,'ZC Curve'!R$8:R$107,,0))^(1/12)-1</f>
        <v>0</v>
      </c>
      <c r="D1114" s="766">
        <f t="shared" si="577"/>
        <v>1</v>
      </c>
      <c r="E1114" s="685"/>
      <c r="F1114" s="705">
        <v>1098</v>
      </c>
      <c r="G1114" s="756">
        <v>0</v>
      </c>
      <c r="H1114" s="756">
        <v>0</v>
      </c>
      <c r="I1114" s="756">
        <v>0</v>
      </c>
      <c r="J1114" s="756">
        <v>0</v>
      </c>
      <c r="K1114" s="756">
        <v>0</v>
      </c>
      <c r="L1114" s="756">
        <v>0</v>
      </c>
      <c r="M1114" s="756">
        <v>0</v>
      </c>
      <c r="N1114" s="646">
        <f t="shared" si="578"/>
        <v>0</v>
      </c>
      <c r="O1114" s="594"/>
      <c r="P1114" s="705">
        <f t="shared" si="564"/>
        <v>1098</v>
      </c>
      <c r="Q1114" s="756">
        <v>0</v>
      </c>
      <c r="R1114" s="756">
        <v>0</v>
      </c>
      <c r="S1114" s="756">
        <v>0</v>
      </c>
      <c r="T1114" s="756">
        <v>0</v>
      </c>
      <c r="U1114" s="756">
        <v>0</v>
      </c>
      <c r="V1114" s="756">
        <v>0</v>
      </c>
      <c r="W1114" s="756">
        <v>0</v>
      </c>
      <c r="X1114" s="646">
        <f t="shared" si="579"/>
        <v>0</v>
      </c>
      <c r="Y1114" s="594"/>
      <c r="Z1114" s="705">
        <f t="shared" si="565"/>
        <v>1098</v>
      </c>
      <c r="AA1114" s="756">
        <f t="shared" si="588"/>
        <v>0</v>
      </c>
      <c r="AB1114" s="756">
        <f t="shared" si="588"/>
        <v>0</v>
      </c>
      <c r="AC1114" s="756">
        <f t="shared" si="588"/>
        <v>0</v>
      </c>
      <c r="AD1114" s="756">
        <f t="shared" si="586"/>
        <v>0</v>
      </c>
      <c r="AE1114" s="756">
        <f t="shared" si="586"/>
        <v>0</v>
      </c>
      <c r="AF1114" s="756">
        <f t="shared" si="586"/>
        <v>0</v>
      </c>
      <c r="AG1114" s="756">
        <f t="shared" si="555"/>
        <v>0</v>
      </c>
      <c r="AH1114" s="646">
        <f t="shared" si="580"/>
        <v>0</v>
      </c>
      <c r="AI1114" s="594"/>
      <c r="AJ1114" s="705">
        <f t="shared" si="566"/>
        <v>1098</v>
      </c>
      <c r="AK1114" s="756">
        <v>0</v>
      </c>
      <c r="AL1114" s="756">
        <v>0</v>
      </c>
      <c r="AM1114" s="756">
        <v>0</v>
      </c>
      <c r="AN1114" s="756">
        <v>0</v>
      </c>
      <c r="AO1114" s="756">
        <v>0</v>
      </c>
      <c r="AP1114" s="756">
        <v>0</v>
      </c>
      <c r="AQ1114" s="756">
        <v>0</v>
      </c>
      <c r="AR1114" s="646">
        <f t="shared" si="581"/>
        <v>0</v>
      </c>
      <c r="AS1114" s="594"/>
      <c r="AT1114" s="705">
        <f t="shared" si="567"/>
        <v>1098</v>
      </c>
      <c r="AU1114" s="756">
        <v>0</v>
      </c>
      <c r="AV1114" s="756">
        <v>0</v>
      </c>
      <c r="AW1114" s="756">
        <v>0</v>
      </c>
      <c r="AX1114" s="756">
        <v>0</v>
      </c>
      <c r="AY1114" s="756">
        <v>0</v>
      </c>
      <c r="AZ1114" s="767">
        <f t="shared" si="554"/>
        <v>0</v>
      </c>
      <c r="BA1114" s="756">
        <v>0</v>
      </c>
      <c r="BB1114" s="756">
        <v>0</v>
      </c>
      <c r="BC1114" s="756">
        <v>0</v>
      </c>
      <c r="BD1114" s="756">
        <v>0</v>
      </c>
      <c r="BE1114" s="767">
        <f t="shared" si="568"/>
        <v>0</v>
      </c>
      <c r="BF1114" s="646">
        <f t="shared" si="569"/>
        <v>0</v>
      </c>
      <c r="BG1114" s="594"/>
      <c r="BH1114" s="705">
        <f t="shared" si="559"/>
        <v>1098</v>
      </c>
      <c r="BI1114" s="646">
        <f t="shared" si="570"/>
        <v>0</v>
      </c>
      <c r="BJ1114" s="594"/>
      <c r="BK1114" s="705">
        <f t="shared" si="571"/>
        <v>1098</v>
      </c>
      <c r="BL1114" s="756">
        <v>0</v>
      </c>
      <c r="BM1114" s="756">
        <v>0</v>
      </c>
      <c r="BN1114" s="756">
        <v>0</v>
      </c>
      <c r="BO1114" s="756">
        <v>0</v>
      </c>
      <c r="BP1114" s="756">
        <v>0</v>
      </c>
      <c r="BQ1114" s="756">
        <v>0</v>
      </c>
      <c r="BR1114" s="756">
        <v>0</v>
      </c>
      <c r="BS1114" s="646">
        <f t="shared" si="582"/>
        <v>0</v>
      </c>
      <c r="BT1114" s="594"/>
      <c r="BU1114" s="705">
        <f t="shared" si="572"/>
        <v>1098</v>
      </c>
      <c r="BV1114" s="756">
        <v>0</v>
      </c>
      <c r="BW1114" s="756">
        <v>0</v>
      </c>
      <c r="BX1114" s="756">
        <v>0</v>
      </c>
      <c r="BY1114" s="756">
        <v>0</v>
      </c>
      <c r="BZ1114" s="756">
        <v>0</v>
      </c>
      <c r="CA1114" s="756">
        <v>0</v>
      </c>
      <c r="CB1114" s="756">
        <v>0</v>
      </c>
      <c r="CC1114" s="646">
        <f t="shared" si="583"/>
        <v>0</v>
      </c>
      <c r="CD1114" s="594"/>
      <c r="CE1114" s="705">
        <f t="shared" si="560"/>
        <v>1098</v>
      </c>
      <c r="CF1114" s="756">
        <f t="shared" si="589"/>
        <v>0</v>
      </c>
      <c r="CG1114" s="756">
        <f t="shared" si="589"/>
        <v>0</v>
      </c>
      <c r="CH1114" s="756">
        <f t="shared" si="589"/>
        <v>0</v>
      </c>
      <c r="CI1114" s="756">
        <f t="shared" si="587"/>
        <v>0</v>
      </c>
      <c r="CJ1114" s="756">
        <f t="shared" si="587"/>
        <v>0</v>
      </c>
      <c r="CK1114" s="756">
        <f t="shared" si="587"/>
        <v>0</v>
      </c>
      <c r="CL1114" s="756">
        <f t="shared" si="556"/>
        <v>0</v>
      </c>
      <c r="CM1114" s="646">
        <f t="shared" si="584"/>
        <v>0</v>
      </c>
      <c r="CN1114" s="594"/>
      <c r="CO1114" s="705">
        <f t="shared" si="561"/>
        <v>1098</v>
      </c>
      <c r="CP1114" s="756">
        <v>0</v>
      </c>
      <c r="CQ1114" s="756">
        <v>0</v>
      </c>
      <c r="CR1114" s="756">
        <v>0</v>
      </c>
      <c r="CS1114" s="756">
        <v>0</v>
      </c>
      <c r="CT1114" s="756">
        <v>0</v>
      </c>
      <c r="CU1114" s="756">
        <v>0</v>
      </c>
      <c r="CV1114" s="756">
        <v>0</v>
      </c>
      <c r="CW1114" s="646">
        <f t="shared" si="585"/>
        <v>0</v>
      </c>
      <c r="CX1114" s="685"/>
      <c r="CY1114" s="705">
        <f t="shared" si="562"/>
        <v>1098</v>
      </c>
      <c r="CZ1114" s="756">
        <v>0</v>
      </c>
      <c r="DA1114" s="756">
        <v>0</v>
      </c>
      <c r="DB1114" s="756">
        <v>0</v>
      </c>
      <c r="DC1114" s="756">
        <v>0</v>
      </c>
      <c r="DD1114" s="756">
        <v>0</v>
      </c>
      <c r="DE1114" s="767">
        <f t="shared" si="573"/>
        <v>0</v>
      </c>
      <c r="DF1114" s="756">
        <v>0</v>
      </c>
      <c r="DG1114" s="756">
        <v>0</v>
      </c>
      <c r="DH1114" s="756">
        <v>0</v>
      </c>
      <c r="DI1114" s="756">
        <v>0</v>
      </c>
      <c r="DJ1114" s="767">
        <f t="shared" si="574"/>
        <v>0</v>
      </c>
      <c r="DK1114" s="715">
        <f t="shared" si="575"/>
        <v>0</v>
      </c>
      <c r="DL1114" s="685"/>
      <c r="DM1114" s="705">
        <f t="shared" si="563"/>
        <v>1098</v>
      </c>
      <c r="DN1114" s="715">
        <f t="shared" si="576"/>
        <v>0</v>
      </c>
    </row>
    <row r="1115" spans="2:118" x14ac:dyDescent="0.25">
      <c r="B1115" s="705">
        <v>1099</v>
      </c>
      <c r="C1115" s="765">
        <f>(1+_xlfn.XLOOKUP(INT((B1115-1)/12)+1,'ZC Curve'!$B$8:$B$107,'ZC Curve'!R$8:R$107,,0))^(1/12)-1</f>
        <v>0</v>
      </c>
      <c r="D1115" s="766">
        <f t="shared" si="577"/>
        <v>1</v>
      </c>
      <c r="E1115" s="685"/>
      <c r="F1115" s="705">
        <v>1099</v>
      </c>
      <c r="G1115" s="756">
        <v>0</v>
      </c>
      <c r="H1115" s="756">
        <v>0</v>
      </c>
      <c r="I1115" s="756">
        <v>0</v>
      </c>
      <c r="J1115" s="756">
        <v>0</v>
      </c>
      <c r="K1115" s="756">
        <v>0</v>
      </c>
      <c r="L1115" s="756">
        <v>0</v>
      </c>
      <c r="M1115" s="756">
        <v>0</v>
      </c>
      <c r="N1115" s="646">
        <f t="shared" si="578"/>
        <v>0</v>
      </c>
      <c r="O1115" s="594"/>
      <c r="P1115" s="705">
        <f t="shared" si="564"/>
        <v>1099</v>
      </c>
      <c r="Q1115" s="756">
        <v>0</v>
      </c>
      <c r="R1115" s="756">
        <v>0</v>
      </c>
      <c r="S1115" s="756">
        <v>0</v>
      </c>
      <c r="T1115" s="756">
        <v>0</v>
      </c>
      <c r="U1115" s="756">
        <v>0</v>
      </c>
      <c r="V1115" s="756">
        <v>0</v>
      </c>
      <c r="W1115" s="756">
        <v>0</v>
      </c>
      <c r="X1115" s="646">
        <f t="shared" si="579"/>
        <v>0</v>
      </c>
      <c r="Y1115" s="594"/>
      <c r="Z1115" s="705">
        <f t="shared" si="565"/>
        <v>1099</v>
      </c>
      <c r="AA1115" s="756">
        <f t="shared" si="588"/>
        <v>0</v>
      </c>
      <c r="AB1115" s="756">
        <f t="shared" si="588"/>
        <v>0</v>
      </c>
      <c r="AC1115" s="756">
        <f t="shared" si="588"/>
        <v>0</v>
      </c>
      <c r="AD1115" s="756">
        <f t="shared" si="586"/>
        <v>0</v>
      </c>
      <c r="AE1115" s="756">
        <f t="shared" si="586"/>
        <v>0</v>
      </c>
      <c r="AF1115" s="756">
        <f t="shared" si="586"/>
        <v>0</v>
      </c>
      <c r="AG1115" s="756">
        <f t="shared" si="555"/>
        <v>0</v>
      </c>
      <c r="AH1115" s="646">
        <f t="shared" si="580"/>
        <v>0</v>
      </c>
      <c r="AI1115" s="594"/>
      <c r="AJ1115" s="705">
        <f t="shared" si="566"/>
        <v>1099</v>
      </c>
      <c r="AK1115" s="756">
        <v>0</v>
      </c>
      <c r="AL1115" s="756">
        <v>0</v>
      </c>
      <c r="AM1115" s="756">
        <v>0</v>
      </c>
      <c r="AN1115" s="756">
        <v>0</v>
      </c>
      <c r="AO1115" s="756">
        <v>0</v>
      </c>
      <c r="AP1115" s="756">
        <v>0</v>
      </c>
      <c r="AQ1115" s="756">
        <v>0</v>
      </c>
      <c r="AR1115" s="646">
        <f t="shared" si="581"/>
        <v>0</v>
      </c>
      <c r="AS1115" s="594"/>
      <c r="AT1115" s="705">
        <f t="shared" si="567"/>
        <v>1099</v>
      </c>
      <c r="AU1115" s="756">
        <v>0</v>
      </c>
      <c r="AV1115" s="756">
        <v>0</v>
      </c>
      <c r="AW1115" s="756">
        <v>0</v>
      </c>
      <c r="AX1115" s="756">
        <v>0</v>
      </c>
      <c r="AY1115" s="756">
        <v>0</v>
      </c>
      <c r="AZ1115" s="767">
        <f t="shared" si="554"/>
        <v>0</v>
      </c>
      <c r="BA1115" s="756">
        <v>0</v>
      </c>
      <c r="BB1115" s="756">
        <v>0</v>
      </c>
      <c r="BC1115" s="756">
        <v>0</v>
      </c>
      <c r="BD1115" s="756">
        <v>0</v>
      </c>
      <c r="BE1115" s="767">
        <f t="shared" si="568"/>
        <v>0</v>
      </c>
      <c r="BF1115" s="646">
        <f t="shared" si="569"/>
        <v>0</v>
      </c>
      <c r="BG1115" s="594"/>
      <c r="BH1115" s="705">
        <f t="shared" si="559"/>
        <v>1099</v>
      </c>
      <c r="BI1115" s="646">
        <f t="shared" si="570"/>
        <v>0</v>
      </c>
      <c r="BJ1115" s="594"/>
      <c r="BK1115" s="705">
        <f t="shared" si="571"/>
        <v>1099</v>
      </c>
      <c r="BL1115" s="756">
        <v>0</v>
      </c>
      <c r="BM1115" s="756">
        <v>0</v>
      </c>
      <c r="BN1115" s="756">
        <v>0</v>
      </c>
      <c r="BO1115" s="756">
        <v>0</v>
      </c>
      <c r="BP1115" s="756">
        <v>0</v>
      </c>
      <c r="BQ1115" s="756">
        <v>0</v>
      </c>
      <c r="BR1115" s="756">
        <v>0</v>
      </c>
      <c r="BS1115" s="646">
        <f t="shared" si="582"/>
        <v>0</v>
      </c>
      <c r="BT1115" s="594"/>
      <c r="BU1115" s="705">
        <f t="shared" si="572"/>
        <v>1099</v>
      </c>
      <c r="BV1115" s="756">
        <v>0</v>
      </c>
      <c r="BW1115" s="756">
        <v>0</v>
      </c>
      <c r="BX1115" s="756">
        <v>0</v>
      </c>
      <c r="BY1115" s="756">
        <v>0</v>
      </c>
      <c r="BZ1115" s="756">
        <v>0</v>
      </c>
      <c r="CA1115" s="756">
        <v>0</v>
      </c>
      <c r="CB1115" s="756">
        <v>0</v>
      </c>
      <c r="CC1115" s="646">
        <f t="shared" si="583"/>
        <v>0</v>
      </c>
      <c r="CD1115" s="594"/>
      <c r="CE1115" s="705">
        <f t="shared" si="560"/>
        <v>1099</v>
      </c>
      <c r="CF1115" s="756">
        <f t="shared" si="589"/>
        <v>0</v>
      </c>
      <c r="CG1115" s="756">
        <f t="shared" si="589"/>
        <v>0</v>
      </c>
      <c r="CH1115" s="756">
        <f t="shared" si="589"/>
        <v>0</v>
      </c>
      <c r="CI1115" s="756">
        <f t="shared" si="587"/>
        <v>0</v>
      </c>
      <c r="CJ1115" s="756">
        <f t="shared" si="587"/>
        <v>0</v>
      </c>
      <c r="CK1115" s="756">
        <f t="shared" si="587"/>
        <v>0</v>
      </c>
      <c r="CL1115" s="756">
        <f t="shared" si="556"/>
        <v>0</v>
      </c>
      <c r="CM1115" s="646">
        <f t="shared" si="584"/>
        <v>0</v>
      </c>
      <c r="CN1115" s="594"/>
      <c r="CO1115" s="705">
        <f t="shared" si="561"/>
        <v>1099</v>
      </c>
      <c r="CP1115" s="756">
        <v>0</v>
      </c>
      <c r="CQ1115" s="756">
        <v>0</v>
      </c>
      <c r="CR1115" s="756">
        <v>0</v>
      </c>
      <c r="CS1115" s="756">
        <v>0</v>
      </c>
      <c r="CT1115" s="756">
        <v>0</v>
      </c>
      <c r="CU1115" s="756">
        <v>0</v>
      </c>
      <c r="CV1115" s="756">
        <v>0</v>
      </c>
      <c r="CW1115" s="646">
        <f t="shared" si="585"/>
        <v>0</v>
      </c>
      <c r="CX1115" s="685"/>
      <c r="CY1115" s="705">
        <f t="shared" si="562"/>
        <v>1099</v>
      </c>
      <c r="CZ1115" s="756">
        <v>0</v>
      </c>
      <c r="DA1115" s="756">
        <v>0</v>
      </c>
      <c r="DB1115" s="756">
        <v>0</v>
      </c>
      <c r="DC1115" s="756">
        <v>0</v>
      </c>
      <c r="DD1115" s="756">
        <v>0</v>
      </c>
      <c r="DE1115" s="767">
        <f t="shared" si="573"/>
        <v>0</v>
      </c>
      <c r="DF1115" s="756">
        <v>0</v>
      </c>
      <c r="DG1115" s="756">
        <v>0</v>
      </c>
      <c r="DH1115" s="756">
        <v>0</v>
      </c>
      <c r="DI1115" s="756">
        <v>0</v>
      </c>
      <c r="DJ1115" s="767">
        <f t="shared" si="574"/>
        <v>0</v>
      </c>
      <c r="DK1115" s="715">
        <f t="shared" si="575"/>
        <v>0</v>
      </c>
      <c r="DL1115" s="685"/>
      <c r="DM1115" s="705">
        <f t="shared" si="563"/>
        <v>1099</v>
      </c>
      <c r="DN1115" s="715">
        <f t="shared" si="576"/>
        <v>0</v>
      </c>
    </row>
    <row r="1116" spans="2:118" x14ac:dyDescent="0.25">
      <c r="B1116" s="705">
        <v>1100</v>
      </c>
      <c r="C1116" s="765">
        <f>(1+_xlfn.XLOOKUP(INT((B1116-1)/12)+1,'ZC Curve'!$B$8:$B$107,'ZC Curve'!R$8:R$107,,0))^(1/12)-1</f>
        <v>0</v>
      </c>
      <c r="D1116" s="766">
        <f t="shared" si="577"/>
        <v>1</v>
      </c>
      <c r="E1116" s="685"/>
      <c r="F1116" s="705">
        <v>1100</v>
      </c>
      <c r="G1116" s="756">
        <v>0</v>
      </c>
      <c r="H1116" s="756">
        <v>0</v>
      </c>
      <c r="I1116" s="756">
        <v>0</v>
      </c>
      <c r="J1116" s="756">
        <v>0</v>
      </c>
      <c r="K1116" s="756">
        <v>0</v>
      </c>
      <c r="L1116" s="756">
        <v>0</v>
      </c>
      <c r="M1116" s="756">
        <v>0</v>
      </c>
      <c r="N1116" s="646">
        <f t="shared" si="578"/>
        <v>0</v>
      </c>
      <c r="O1116" s="594"/>
      <c r="P1116" s="705">
        <f t="shared" si="564"/>
        <v>1100</v>
      </c>
      <c r="Q1116" s="756">
        <v>0</v>
      </c>
      <c r="R1116" s="756">
        <v>0</v>
      </c>
      <c r="S1116" s="756">
        <v>0</v>
      </c>
      <c r="T1116" s="756">
        <v>0</v>
      </c>
      <c r="U1116" s="756">
        <v>0</v>
      </c>
      <c r="V1116" s="756">
        <v>0</v>
      </c>
      <c r="W1116" s="756">
        <v>0</v>
      </c>
      <c r="X1116" s="646">
        <f t="shared" si="579"/>
        <v>0</v>
      </c>
      <c r="Y1116" s="594"/>
      <c r="Z1116" s="705">
        <f t="shared" si="565"/>
        <v>1100</v>
      </c>
      <c r="AA1116" s="756">
        <f t="shared" si="588"/>
        <v>0</v>
      </c>
      <c r="AB1116" s="756">
        <f t="shared" si="588"/>
        <v>0</v>
      </c>
      <c r="AC1116" s="756">
        <f t="shared" si="588"/>
        <v>0</v>
      </c>
      <c r="AD1116" s="756">
        <f t="shared" si="586"/>
        <v>0</v>
      </c>
      <c r="AE1116" s="756">
        <f t="shared" si="586"/>
        <v>0</v>
      </c>
      <c r="AF1116" s="756">
        <f t="shared" si="586"/>
        <v>0</v>
      </c>
      <c r="AG1116" s="756">
        <f t="shared" si="555"/>
        <v>0</v>
      </c>
      <c r="AH1116" s="646">
        <f t="shared" si="580"/>
        <v>0</v>
      </c>
      <c r="AI1116" s="594"/>
      <c r="AJ1116" s="705">
        <f t="shared" si="566"/>
        <v>1100</v>
      </c>
      <c r="AK1116" s="756">
        <v>0</v>
      </c>
      <c r="AL1116" s="756">
        <v>0</v>
      </c>
      <c r="AM1116" s="756">
        <v>0</v>
      </c>
      <c r="AN1116" s="756">
        <v>0</v>
      </c>
      <c r="AO1116" s="756">
        <v>0</v>
      </c>
      <c r="AP1116" s="756">
        <v>0</v>
      </c>
      <c r="AQ1116" s="756">
        <v>0</v>
      </c>
      <c r="AR1116" s="646">
        <f t="shared" si="581"/>
        <v>0</v>
      </c>
      <c r="AS1116" s="594"/>
      <c r="AT1116" s="705">
        <f t="shared" si="567"/>
        <v>1100</v>
      </c>
      <c r="AU1116" s="756">
        <v>0</v>
      </c>
      <c r="AV1116" s="756">
        <v>0</v>
      </c>
      <c r="AW1116" s="756">
        <v>0</v>
      </c>
      <c r="AX1116" s="756">
        <v>0</v>
      </c>
      <c r="AY1116" s="756">
        <v>0</v>
      </c>
      <c r="AZ1116" s="767">
        <f t="shared" si="554"/>
        <v>0</v>
      </c>
      <c r="BA1116" s="756">
        <v>0</v>
      </c>
      <c r="BB1116" s="756">
        <v>0</v>
      </c>
      <c r="BC1116" s="756">
        <v>0</v>
      </c>
      <c r="BD1116" s="756">
        <v>0</v>
      </c>
      <c r="BE1116" s="767">
        <f t="shared" si="568"/>
        <v>0</v>
      </c>
      <c r="BF1116" s="646">
        <f t="shared" si="569"/>
        <v>0</v>
      </c>
      <c r="BG1116" s="594"/>
      <c r="BH1116" s="705">
        <f t="shared" si="559"/>
        <v>1100</v>
      </c>
      <c r="BI1116" s="646">
        <f t="shared" si="570"/>
        <v>0</v>
      </c>
      <c r="BJ1116" s="594"/>
      <c r="BK1116" s="705">
        <f t="shared" si="571"/>
        <v>1100</v>
      </c>
      <c r="BL1116" s="756">
        <v>0</v>
      </c>
      <c r="BM1116" s="756">
        <v>0</v>
      </c>
      <c r="BN1116" s="756">
        <v>0</v>
      </c>
      <c r="BO1116" s="756">
        <v>0</v>
      </c>
      <c r="BP1116" s="756">
        <v>0</v>
      </c>
      <c r="BQ1116" s="756">
        <v>0</v>
      </c>
      <c r="BR1116" s="756">
        <v>0</v>
      </c>
      <c r="BS1116" s="646">
        <f t="shared" si="582"/>
        <v>0</v>
      </c>
      <c r="BT1116" s="594"/>
      <c r="BU1116" s="705">
        <f t="shared" si="572"/>
        <v>1100</v>
      </c>
      <c r="BV1116" s="756">
        <v>0</v>
      </c>
      <c r="BW1116" s="756">
        <v>0</v>
      </c>
      <c r="BX1116" s="756">
        <v>0</v>
      </c>
      <c r="BY1116" s="756">
        <v>0</v>
      </c>
      <c r="BZ1116" s="756">
        <v>0</v>
      </c>
      <c r="CA1116" s="756">
        <v>0</v>
      </c>
      <c r="CB1116" s="756">
        <v>0</v>
      </c>
      <c r="CC1116" s="646">
        <f t="shared" si="583"/>
        <v>0</v>
      </c>
      <c r="CD1116" s="594"/>
      <c r="CE1116" s="705">
        <f t="shared" si="560"/>
        <v>1100</v>
      </c>
      <c r="CF1116" s="756">
        <f t="shared" si="589"/>
        <v>0</v>
      </c>
      <c r="CG1116" s="756">
        <f t="shared" si="589"/>
        <v>0</v>
      </c>
      <c r="CH1116" s="756">
        <f t="shared" si="589"/>
        <v>0</v>
      </c>
      <c r="CI1116" s="756">
        <f t="shared" si="587"/>
        <v>0</v>
      </c>
      <c r="CJ1116" s="756">
        <f t="shared" si="587"/>
        <v>0</v>
      </c>
      <c r="CK1116" s="756">
        <f t="shared" si="587"/>
        <v>0</v>
      </c>
      <c r="CL1116" s="756">
        <f t="shared" si="556"/>
        <v>0</v>
      </c>
      <c r="CM1116" s="646">
        <f t="shared" si="584"/>
        <v>0</v>
      </c>
      <c r="CN1116" s="594"/>
      <c r="CO1116" s="705">
        <f t="shared" si="561"/>
        <v>1100</v>
      </c>
      <c r="CP1116" s="756">
        <v>0</v>
      </c>
      <c r="CQ1116" s="756">
        <v>0</v>
      </c>
      <c r="CR1116" s="756">
        <v>0</v>
      </c>
      <c r="CS1116" s="756">
        <v>0</v>
      </c>
      <c r="CT1116" s="756">
        <v>0</v>
      </c>
      <c r="CU1116" s="756">
        <v>0</v>
      </c>
      <c r="CV1116" s="756">
        <v>0</v>
      </c>
      <c r="CW1116" s="646">
        <f t="shared" si="585"/>
        <v>0</v>
      </c>
      <c r="CX1116" s="685"/>
      <c r="CY1116" s="705">
        <f t="shared" si="562"/>
        <v>1100</v>
      </c>
      <c r="CZ1116" s="756">
        <v>0</v>
      </c>
      <c r="DA1116" s="756">
        <v>0</v>
      </c>
      <c r="DB1116" s="756">
        <v>0</v>
      </c>
      <c r="DC1116" s="756">
        <v>0</v>
      </c>
      <c r="DD1116" s="756">
        <v>0</v>
      </c>
      <c r="DE1116" s="767">
        <f t="shared" si="573"/>
        <v>0</v>
      </c>
      <c r="DF1116" s="756">
        <v>0</v>
      </c>
      <c r="DG1116" s="756">
        <v>0</v>
      </c>
      <c r="DH1116" s="756">
        <v>0</v>
      </c>
      <c r="DI1116" s="756">
        <v>0</v>
      </c>
      <c r="DJ1116" s="767">
        <f t="shared" si="574"/>
        <v>0</v>
      </c>
      <c r="DK1116" s="715">
        <f t="shared" si="575"/>
        <v>0</v>
      </c>
      <c r="DL1116" s="685"/>
      <c r="DM1116" s="705">
        <f t="shared" si="563"/>
        <v>1100</v>
      </c>
      <c r="DN1116" s="715">
        <f t="shared" si="576"/>
        <v>0</v>
      </c>
    </row>
    <row r="1117" spans="2:118" x14ac:dyDescent="0.25">
      <c r="B1117" s="705">
        <v>1101</v>
      </c>
      <c r="C1117" s="765">
        <f>(1+_xlfn.XLOOKUP(INT((B1117-1)/12)+1,'ZC Curve'!$B$8:$B$107,'ZC Curve'!R$8:R$107,,0))^(1/12)-1</f>
        <v>0</v>
      </c>
      <c r="D1117" s="766">
        <f t="shared" si="577"/>
        <v>1</v>
      </c>
      <c r="E1117" s="685"/>
      <c r="F1117" s="705">
        <v>1101</v>
      </c>
      <c r="G1117" s="756">
        <v>0</v>
      </c>
      <c r="H1117" s="756">
        <v>0</v>
      </c>
      <c r="I1117" s="756">
        <v>0</v>
      </c>
      <c r="J1117" s="756">
        <v>0</v>
      </c>
      <c r="K1117" s="756">
        <v>0</v>
      </c>
      <c r="L1117" s="756">
        <v>0</v>
      </c>
      <c r="M1117" s="756">
        <v>0</v>
      </c>
      <c r="N1117" s="646">
        <f t="shared" si="578"/>
        <v>0</v>
      </c>
      <c r="O1117" s="594"/>
      <c r="P1117" s="705">
        <f t="shared" si="564"/>
        <v>1101</v>
      </c>
      <c r="Q1117" s="756">
        <v>0</v>
      </c>
      <c r="R1117" s="756">
        <v>0</v>
      </c>
      <c r="S1117" s="756">
        <v>0</v>
      </c>
      <c r="T1117" s="756">
        <v>0</v>
      </c>
      <c r="U1117" s="756">
        <v>0</v>
      </c>
      <c r="V1117" s="756">
        <v>0</v>
      </c>
      <c r="W1117" s="756">
        <v>0</v>
      </c>
      <c r="X1117" s="646">
        <f t="shared" si="579"/>
        <v>0</v>
      </c>
      <c r="Y1117" s="594"/>
      <c r="Z1117" s="705">
        <f t="shared" si="565"/>
        <v>1101</v>
      </c>
      <c r="AA1117" s="756">
        <f t="shared" si="588"/>
        <v>0</v>
      </c>
      <c r="AB1117" s="756">
        <f t="shared" si="588"/>
        <v>0</v>
      </c>
      <c r="AC1117" s="756">
        <f t="shared" si="588"/>
        <v>0</v>
      </c>
      <c r="AD1117" s="756">
        <f t="shared" si="586"/>
        <v>0</v>
      </c>
      <c r="AE1117" s="756">
        <f t="shared" si="586"/>
        <v>0</v>
      </c>
      <c r="AF1117" s="756">
        <f t="shared" si="586"/>
        <v>0</v>
      </c>
      <c r="AG1117" s="756">
        <f t="shared" si="555"/>
        <v>0</v>
      </c>
      <c r="AH1117" s="646">
        <f t="shared" si="580"/>
        <v>0</v>
      </c>
      <c r="AI1117" s="594"/>
      <c r="AJ1117" s="705">
        <f t="shared" si="566"/>
        <v>1101</v>
      </c>
      <c r="AK1117" s="756">
        <v>0</v>
      </c>
      <c r="AL1117" s="756">
        <v>0</v>
      </c>
      <c r="AM1117" s="756">
        <v>0</v>
      </c>
      <c r="AN1117" s="756">
        <v>0</v>
      </c>
      <c r="AO1117" s="756">
        <v>0</v>
      </c>
      <c r="AP1117" s="756">
        <v>0</v>
      </c>
      <c r="AQ1117" s="756">
        <v>0</v>
      </c>
      <c r="AR1117" s="646">
        <f t="shared" si="581"/>
        <v>0</v>
      </c>
      <c r="AS1117" s="594"/>
      <c r="AT1117" s="705">
        <f t="shared" si="567"/>
        <v>1101</v>
      </c>
      <c r="AU1117" s="756">
        <v>0</v>
      </c>
      <c r="AV1117" s="756">
        <v>0</v>
      </c>
      <c r="AW1117" s="756">
        <v>0</v>
      </c>
      <c r="AX1117" s="756">
        <v>0</v>
      </c>
      <c r="AY1117" s="756">
        <v>0</v>
      </c>
      <c r="AZ1117" s="767">
        <f t="shared" si="554"/>
        <v>0</v>
      </c>
      <c r="BA1117" s="756">
        <v>0</v>
      </c>
      <c r="BB1117" s="756">
        <v>0</v>
      </c>
      <c r="BC1117" s="756">
        <v>0</v>
      </c>
      <c r="BD1117" s="756">
        <v>0</v>
      </c>
      <c r="BE1117" s="767">
        <f t="shared" si="568"/>
        <v>0</v>
      </c>
      <c r="BF1117" s="646">
        <f t="shared" si="569"/>
        <v>0</v>
      </c>
      <c r="BG1117" s="594"/>
      <c r="BH1117" s="705">
        <f t="shared" si="559"/>
        <v>1101</v>
      </c>
      <c r="BI1117" s="646">
        <f t="shared" si="570"/>
        <v>0</v>
      </c>
      <c r="BJ1117" s="594"/>
      <c r="BK1117" s="705">
        <f t="shared" si="571"/>
        <v>1101</v>
      </c>
      <c r="BL1117" s="756">
        <v>0</v>
      </c>
      <c r="BM1117" s="756">
        <v>0</v>
      </c>
      <c r="BN1117" s="756">
        <v>0</v>
      </c>
      <c r="BO1117" s="756">
        <v>0</v>
      </c>
      <c r="BP1117" s="756">
        <v>0</v>
      </c>
      <c r="BQ1117" s="756">
        <v>0</v>
      </c>
      <c r="BR1117" s="756">
        <v>0</v>
      </c>
      <c r="BS1117" s="646">
        <f t="shared" si="582"/>
        <v>0</v>
      </c>
      <c r="BT1117" s="594"/>
      <c r="BU1117" s="705">
        <f t="shared" si="572"/>
        <v>1101</v>
      </c>
      <c r="BV1117" s="756">
        <v>0</v>
      </c>
      <c r="BW1117" s="756">
        <v>0</v>
      </c>
      <c r="BX1117" s="756">
        <v>0</v>
      </c>
      <c r="BY1117" s="756">
        <v>0</v>
      </c>
      <c r="BZ1117" s="756">
        <v>0</v>
      </c>
      <c r="CA1117" s="756">
        <v>0</v>
      </c>
      <c r="CB1117" s="756">
        <v>0</v>
      </c>
      <c r="CC1117" s="646">
        <f t="shared" si="583"/>
        <v>0</v>
      </c>
      <c r="CD1117" s="594"/>
      <c r="CE1117" s="705">
        <f t="shared" si="560"/>
        <v>1101</v>
      </c>
      <c r="CF1117" s="756">
        <f t="shared" si="589"/>
        <v>0</v>
      </c>
      <c r="CG1117" s="756">
        <f t="shared" si="589"/>
        <v>0</v>
      </c>
      <c r="CH1117" s="756">
        <f t="shared" si="589"/>
        <v>0</v>
      </c>
      <c r="CI1117" s="756">
        <f t="shared" si="587"/>
        <v>0</v>
      </c>
      <c r="CJ1117" s="756">
        <f t="shared" si="587"/>
        <v>0</v>
      </c>
      <c r="CK1117" s="756">
        <f t="shared" si="587"/>
        <v>0</v>
      </c>
      <c r="CL1117" s="756">
        <f t="shared" si="556"/>
        <v>0</v>
      </c>
      <c r="CM1117" s="646">
        <f t="shared" si="584"/>
        <v>0</v>
      </c>
      <c r="CN1117" s="594"/>
      <c r="CO1117" s="705">
        <f t="shared" si="561"/>
        <v>1101</v>
      </c>
      <c r="CP1117" s="756">
        <v>0</v>
      </c>
      <c r="CQ1117" s="756">
        <v>0</v>
      </c>
      <c r="CR1117" s="756">
        <v>0</v>
      </c>
      <c r="CS1117" s="756">
        <v>0</v>
      </c>
      <c r="CT1117" s="756">
        <v>0</v>
      </c>
      <c r="CU1117" s="756">
        <v>0</v>
      </c>
      <c r="CV1117" s="756">
        <v>0</v>
      </c>
      <c r="CW1117" s="646">
        <f t="shared" si="585"/>
        <v>0</v>
      </c>
      <c r="CX1117" s="685"/>
      <c r="CY1117" s="705">
        <f t="shared" si="562"/>
        <v>1101</v>
      </c>
      <c r="CZ1117" s="756">
        <v>0</v>
      </c>
      <c r="DA1117" s="756">
        <v>0</v>
      </c>
      <c r="DB1117" s="756">
        <v>0</v>
      </c>
      <c r="DC1117" s="756">
        <v>0</v>
      </c>
      <c r="DD1117" s="756">
        <v>0</v>
      </c>
      <c r="DE1117" s="767">
        <f t="shared" si="573"/>
        <v>0</v>
      </c>
      <c r="DF1117" s="756">
        <v>0</v>
      </c>
      <c r="DG1117" s="756">
        <v>0</v>
      </c>
      <c r="DH1117" s="756">
        <v>0</v>
      </c>
      <c r="DI1117" s="756">
        <v>0</v>
      </c>
      <c r="DJ1117" s="767">
        <f t="shared" si="574"/>
        <v>0</v>
      </c>
      <c r="DK1117" s="715">
        <f t="shared" si="575"/>
        <v>0</v>
      </c>
      <c r="DL1117" s="685"/>
      <c r="DM1117" s="705">
        <f t="shared" si="563"/>
        <v>1101</v>
      </c>
      <c r="DN1117" s="715">
        <f t="shared" si="576"/>
        <v>0</v>
      </c>
    </row>
    <row r="1118" spans="2:118" x14ac:dyDescent="0.25">
      <c r="B1118" s="705">
        <v>1102</v>
      </c>
      <c r="C1118" s="765">
        <f>(1+_xlfn.XLOOKUP(INT((B1118-1)/12)+1,'ZC Curve'!$B$8:$B$107,'ZC Curve'!R$8:R$107,,0))^(1/12)-1</f>
        <v>0</v>
      </c>
      <c r="D1118" s="766">
        <f t="shared" si="577"/>
        <v>1</v>
      </c>
      <c r="E1118" s="685"/>
      <c r="F1118" s="705">
        <v>1102</v>
      </c>
      <c r="G1118" s="756">
        <v>0</v>
      </c>
      <c r="H1118" s="756">
        <v>0</v>
      </c>
      <c r="I1118" s="756">
        <v>0</v>
      </c>
      <c r="J1118" s="756">
        <v>0</v>
      </c>
      <c r="K1118" s="756">
        <v>0</v>
      </c>
      <c r="L1118" s="756">
        <v>0</v>
      </c>
      <c r="M1118" s="756">
        <v>0</v>
      </c>
      <c r="N1118" s="646">
        <f t="shared" si="578"/>
        <v>0</v>
      </c>
      <c r="O1118" s="594"/>
      <c r="P1118" s="705">
        <f t="shared" si="564"/>
        <v>1102</v>
      </c>
      <c r="Q1118" s="756">
        <v>0</v>
      </c>
      <c r="R1118" s="756">
        <v>0</v>
      </c>
      <c r="S1118" s="756">
        <v>0</v>
      </c>
      <c r="T1118" s="756">
        <v>0</v>
      </c>
      <c r="U1118" s="756">
        <v>0</v>
      </c>
      <c r="V1118" s="756">
        <v>0</v>
      </c>
      <c r="W1118" s="756">
        <v>0</v>
      </c>
      <c r="X1118" s="646">
        <f t="shared" si="579"/>
        <v>0</v>
      </c>
      <c r="Y1118" s="594"/>
      <c r="Z1118" s="705">
        <f t="shared" si="565"/>
        <v>1102</v>
      </c>
      <c r="AA1118" s="756">
        <f t="shared" si="588"/>
        <v>0</v>
      </c>
      <c r="AB1118" s="756">
        <f t="shared" si="588"/>
        <v>0</v>
      </c>
      <c r="AC1118" s="756">
        <f t="shared" si="588"/>
        <v>0</v>
      </c>
      <c r="AD1118" s="756">
        <f t="shared" si="586"/>
        <v>0</v>
      </c>
      <c r="AE1118" s="756">
        <f t="shared" si="586"/>
        <v>0</v>
      </c>
      <c r="AF1118" s="756">
        <f t="shared" si="586"/>
        <v>0</v>
      </c>
      <c r="AG1118" s="756">
        <f t="shared" si="555"/>
        <v>0</v>
      </c>
      <c r="AH1118" s="646">
        <f t="shared" si="580"/>
        <v>0</v>
      </c>
      <c r="AI1118" s="594"/>
      <c r="AJ1118" s="705">
        <f t="shared" si="566"/>
        <v>1102</v>
      </c>
      <c r="AK1118" s="756">
        <v>0</v>
      </c>
      <c r="AL1118" s="756">
        <v>0</v>
      </c>
      <c r="AM1118" s="756">
        <v>0</v>
      </c>
      <c r="AN1118" s="756">
        <v>0</v>
      </c>
      <c r="AO1118" s="756">
        <v>0</v>
      </c>
      <c r="AP1118" s="756">
        <v>0</v>
      </c>
      <c r="AQ1118" s="756">
        <v>0</v>
      </c>
      <c r="AR1118" s="646">
        <f t="shared" si="581"/>
        <v>0</v>
      </c>
      <c r="AS1118" s="594"/>
      <c r="AT1118" s="705">
        <f t="shared" si="567"/>
        <v>1102</v>
      </c>
      <c r="AU1118" s="756">
        <v>0</v>
      </c>
      <c r="AV1118" s="756">
        <v>0</v>
      </c>
      <c r="AW1118" s="756">
        <v>0</v>
      </c>
      <c r="AX1118" s="756">
        <v>0</v>
      </c>
      <c r="AY1118" s="756">
        <v>0</v>
      </c>
      <c r="AZ1118" s="767">
        <f t="shared" si="554"/>
        <v>0</v>
      </c>
      <c r="BA1118" s="756">
        <v>0</v>
      </c>
      <c r="BB1118" s="756">
        <v>0</v>
      </c>
      <c r="BC1118" s="756">
        <v>0</v>
      </c>
      <c r="BD1118" s="756">
        <v>0</v>
      </c>
      <c r="BE1118" s="767">
        <f t="shared" si="568"/>
        <v>0</v>
      </c>
      <c r="BF1118" s="646">
        <f t="shared" si="569"/>
        <v>0</v>
      </c>
      <c r="BG1118" s="594"/>
      <c r="BH1118" s="705">
        <f t="shared" si="559"/>
        <v>1102</v>
      </c>
      <c r="BI1118" s="646">
        <f t="shared" si="570"/>
        <v>0</v>
      </c>
      <c r="BJ1118" s="594"/>
      <c r="BK1118" s="705">
        <f t="shared" si="571"/>
        <v>1102</v>
      </c>
      <c r="BL1118" s="756">
        <v>0</v>
      </c>
      <c r="BM1118" s="756">
        <v>0</v>
      </c>
      <c r="BN1118" s="756">
        <v>0</v>
      </c>
      <c r="BO1118" s="756">
        <v>0</v>
      </c>
      <c r="BP1118" s="756">
        <v>0</v>
      </c>
      <c r="BQ1118" s="756">
        <v>0</v>
      </c>
      <c r="BR1118" s="756">
        <v>0</v>
      </c>
      <c r="BS1118" s="646">
        <f t="shared" si="582"/>
        <v>0</v>
      </c>
      <c r="BT1118" s="594"/>
      <c r="BU1118" s="705">
        <f t="shared" si="572"/>
        <v>1102</v>
      </c>
      <c r="BV1118" s="756">
        <v>0</v>
      </c>
      <c r="BW1118" s="756">
        <v>0</v>
      </c>
      <c r="BX1118" s="756">
        <v>0</v>
      </c>
      <c r="BY1118" s="756">
        <v>0</v>
      </c>
      <c r="BZ1118" s="756">
        <v>0</v>
      </c>
      <c r="CA1118" s="756">
        <v>0</v>
      </c>
      <c r="CB1118" s="756">
        <v>0</v>
      </c>
      <c r="CC1118" s="646">
        <f t="shared" si="583"/>
        <v>0</v>
      </c>
      <c r="CD1118" s="594"/>
      <c r="CE1118" s="705">
        <f t="shared" si="560"/>
        <v>1102</v>
      </c>
      <c r="CF1118" s="756">
        <f t="shared" si="589"/>
        <v>0</v>
      </c>
      <c r="CG1118" s="756">
        <f t="shared" si="589"/>
        <v>0</v>
      </c>
      <c r="CH1118" s="756">
        <f t="shared" si="589"/>
        <v>0</v>
      </c>
      <c r="CI1118" s="756">
        <f t="shared" si="587"/>
        <v>0</v>
      </c>
      <c r="CJ1118" s="756">
        <f t="shared" si="587"/>
        <v>0</v>
      </c>
      <c r="CK1118" s="756">
        <f t="shared" si="587"/>
        <v>0</v>
      </c>
      <c r="CL1118" s="756">
        <f t="shared" si="556"/>
        <v>0</v>
      </c>
      <c r="CM1118" s="646">
        <f t="shared" si="584"/>
        <v>0</v>
      </c>
      <c r="CN1118" s="594"/>
      <c r="CO1118" s="705">
        <f t="shared" si="561"/>
        <v>1102</v>
      </c>
      <c r="CP1118" s="756">
        <v>0</v>
      </c>
      <c r="CQ1118" s="756">
        <v>0</v>
      </c>
      <c r="CR1118" s="756">
        <v>0</v>
      </c>
      <c r="CS1118" s="756">
        <v>0</v>
      </c>
      <c r="CT1118" s="756">
        <v>0</v>
      </c>
      <c r="CU1118" s="756">
        <v>0</v>
      </c>
      <c r="CV1118" s="756">
        <v>0</v>
      </c>
      <c r="CW1118" s="646">
        <f t="shared" si="585"/>
        <v>0</v>
      </c>
      <c r="CX1118" s="685"/>
      <c r="CY1118" s="705">
        <f t="shared" si="562"/>
        <v>1102</v>
      </c>
      <c r="CZ1118" s="756">
        <v>0</v>
      </c>
      <c r="DA1118" s="756">
        <v>0</v>
      </c>
      <c r="DB1118" s="756">
        <v>0</v>
      </c>
      <c r="DC1118" s="756">
        <v>0</v>
      </c>
      <c r="DD1118" s="756">
        <v>0</v>
      </c>
      <c r="DE1118" s="767">
        <f t="shared" si="573"/>
        <v>0</v>
      </c>
      <c r="DF1118" s="756">
        <v>0</v>
      </c>
      <c r="DG1118" s="756">
        <v>0</v>
      </c>
      <c r="DH1118" s="756">
        <v>0</v>
      </c>
      <c r="DI1118" s="756">
        <v>0</v>
      </c>
      <c r="DJ1118" s="767">
        <f t="shared" si="574"/>
        <v>0</v>
      </c>
      <c r="DK1118" s="715">
        <f t="shared" si="575"/>
        <v>0</v>
      </c>
      <c r="DL1118" s="685"/>
      <c r="DM1118" s="705">
        <f t="shared" si="563"/>
        <v>1102</v>
      </c>
      <c r="DN1118" s="715">
        <f t="shared" si="576"/>
        <v>0</v>
      </c>
    </row>
    <row r="1119" spans="2:118" x14ac:dyDescent="0.25">
      <c r="B1119" s="705">
        <v>1103</v>
      </c>
      <c r="C1119" s="765">
        <f>(1+_xlfn.XLOOKUP(INT((B1119-1)/12)+1,'ZC Curve'!$B$8:$B$107,'ZC Curve'!R$8:R$107,,0))^(1/12)-1</f>
        <v>0</v>
      </c>
      <c r="D1119" s="766">
        <f t="shared" si="577"/>
        <v>1</v>
      </c>
      <c r="E1119" s="685"/>
      <c r="F1119" s="705">
        <v>1103</v>
      </c>
      <c r="G1119" s="756">
        <v>0</v>
      </c>
      <c r="H1119" s="756">
        <v>0</v>
      </c>
      <c r="I1119" s="756">
        <v>0</v>
      </c>
      <c r="J1119" s="756">
        <v>0</v>
      </c>
      <c r="K1119" s="756">
        <v>0</v>
      </c>
      <c r="L1119" s="756">
        <v>0</v>
      </c>
      <c r="M1119" s="756">
        <v>0</v>
      </c>
      <c r="N1119" s="646">
        <f t="shared" si="578"/>
        <v>0</v>
      </c>
      <c r="O1119" s="594"/>
      <c r="P1119" s="705">
        <f t="shared" si="564"/>
        <v>1103</v>
      </c>
      <c r="Q1119" s="756">
        <v>0</v>
      </c>
      <c r="R1119" s="756">
        <v>0</v>
      </c>
      <c r="S1119" s="756">
        <v>0</v>
      </c>
      <c r="T1119" s="756">
        <v>0</v>
      </c>
      <c r="U1119" s="756">
        <v>0</v>
      </c>
      <c r="V1119" s="756">
        <v>0</v>
      </c>
      <c r="W1119" s="756">
        <v>0</v>
      </c>
      <c r="X1119" s="646">
        <f t="shared" si="579"/>
        <v>0</v>
      </c>
      <c r="Y1119" s="594"/>
      <c r="Z1119" s="705">
        <f t="shared" si="565"/>
        <v>1103</v>
      </c>
      <c r="AA1119" s="756">
        <f t="shared" si="588"/>
        <v>0</v>
      </c>
      <c r="AB1119" s="756">
        <f t="shared" si="588"/>
        <v>0</v>
      </c>
      <c r="AC1119" s="756">
        <f t="shared" si="588"/>
        <v>0</v>
      </c>
      <c r="AD1119" s="756">
        <f t="shared" si="586"/>
        <v>0</v>
      </c>
      <c r="AE1119" s="756">
        <f t="shared" si="586"/>
        <v>0</v>
      </c>
      <c r="AF1119" s="756">
        <f t="shared" si="586"/>
        <v>0</v>
      </c>
      <c r="AG1119" s="756">
        <f t="shared" si="555"/>
        <v>0</v>
      </c>
      <c r="AH1119" s="646">
        <f t="shared" si="580"/>
        <v>0</v>
      </c>
      <c r="AI1119" s="594"/>
      <c r="AJ1119" s="705">
        <f t="shared" si="566"/>
        <v>1103</v>
      </c>
      <c r="AK1119" s="756">
        <v>0</v>
      </c>
      <c r="AL1119" s="756">
        <v>0</v>
      </c>
      <c r="AM1119" s="756">
        <v>0</v>
      </c>
      <c r="AN1119" s="756">
        <v>0</v>
      </c>
      <c r="AO1119" s="756">
        <v>0</v>
      </c>
      <c r="AP1119" s="756">
        <v>0</v>
      </c>
      <c r="AQ1119" s="756">
        <v>0</v>
      </c>
      <c r="AR1119" s="646">
        <f t="shared" si="581"/>
        <v>0</v>
      </c>
      <c r="AS1119" s="594"/>
      <c r="AT1119" s="705">
        <f t="shared" si="567"/>
        <v>1103</v>
      </c>
      <c r="AU1119" s="756">
        <v>0</v>
      </c>
      <c r="AV1119" s="756">
        <v>0</v>
      </c>
      <c r="AW1119" s="756">
        <v>0</v>
      </c>
      <c r="AX1119" s="756">
        <v>0</v>
      </c>
      <c r="AY1119" s="756">
        <v>0</v>
      </c>
      <c r="AZ1119" s="767">
        <f t="shared" si="554"/>
        <v>0</v>
      </c>
      <c r="BA1119" s="756">
        <v>0</v>
      </c>
      <c r="BB1119" s="756">
        <v>0</v>
      </c>
      <c r="BC1119" s="756">
        <v>0</v>
      </c>
      <c r="BD1119" s="756">
        <v>0</v>
      </c>
      <c r="BE1119" s="767">
        <f t="shared" si="568"/>
        <v>0</v>
      </c>
      <c r="BF1119" s="646">
        <f t="shared" si="569"/>
        <v>0</v>
      </c>
      <c r="BG1119" s="594"/>
      <c r="BH1119" s="705">
        <f t="shared" si="559"/>
        <v>1103</v>
      </c>
      <c r="BI1119" s="646">
        <f t="shared" si="570"/>
        <v>0</v>
      </c>
      <c r="BJ1119" s="594"/>
      <c r="BK1119" s="705">
        <f t="shared" si="571"/>
        <v>1103</v>
      </c>
      <c r="BL1119" s="756">
        <v>0</v>
      </c>
      <c r="BM1119" s="756">
        <v>0</v>
      </c>
      <c r="BN1119" s="756">
        <v>0</v>
      </c>
      <c r="BO1119" s="756">
        <v>0</v>
      </c>
      <c r="BP1119" s="756">
        <v>0</v>
      </c>
      <c r="BQ1119" s="756">
        <v>0</v>
      </c>
      <c r="BR1119" s="756">
        <v>0</v>
      </c>
      <c r="BS1119" s="646">
        <f t="shared" si="582"/>
        <v>0</v>
      </c>
      <c r="BT1119" s="594"/>
      <c r="BU1119" s="705">
        <f t="shared" si="572"/>
        <v>1103</v>
      </c>
      <c r="BV1119" s="756">
        <v>0</v>
      </c>
      <c r="BW1119" s="756">
        <v>0</v>
      </c>
      <c r="BX1119" s="756">
        <v>0</v>
      </c>
      <c r="BY1119" s="756">
        <v>0</v>
      </c>
      <c r="BZ1119" s="756">
        <v>0</v>
      </c>
      <c r="CA1119" s="756">
        <v>0</v>
      </c>
      <c r="CB1119" s="756">
        <v>0</v>
      </c>
      <c r="CC1119" s="646">
        <f t="shared" si="583"/>
        <v>0</v>
      </c>
      <c r="CD1119" s="594"/>
      <c r="CE1119" s="705">
        <f t="shared" si="560"/>
        <v>1103</v>
      </c>
      <c r="CF1119" s="756">
        <f t="shared" si="589"/>
        <v>0</v>
      </c>
      <c r="CG1119" s="756">
        <f t="shared" si="589"/>
        <v>0</v>
      </c>
      <c r="CH1119" s="756">
        <f t="shared" si="589"/>
        <v>0</v>
      </c>
      <c r="CI1119" s="756">
        <f t="shared" si="587"/>
        <v>0</v>
      </c>
      <c r="CJ1119" s="756">
        <f t="shared" si="587"/>
        <v>0</v>
      </c>
      <c r="CK1119" s="756">
        <f t="shared" si="587"/>
        <v>0</v>
      </c>
      <c r="CL1119" s="756">
        <f t="shared" si="556"/>
        <v>0</v>
      </c>
      <c r="CM1119" s="646">
        <f t="shared" si="584"/>
        <v>0</v>
      </c>
      <c r="CN1119" s="594"/>
      <c r="CO1119" s="705">
        <f t="shared" si="561"/>
        <v>1103</v>
      </c>
      <c r="CP1119" s="756">
        <v>0</v>
      </c>
      <c r="CQ1119" s="756">
        <v>0</v>
      </c>
      <c r="CR1119" s="756">
        <v>0</v>
      </c>
      <c r="CS1119" s="756">
        <v>0</v>
      </c>
      <c r="CT1119" s="756">
        <v>0</v>
      </c>
      <c r="CU1119" s="756">
        <v>0</v>
      </c>
      <c r="CV1119" s="756">
        <v>0</v>
      </c>
      <c r="CW1119" s="646">
        <f t="shared" si="585"/>
        <v>0</v>
      </c>
      <c r="CX1119" s="685"/>
      <c r="CY1119" s="705">
        <f t="shared" si="562"/>
        <v>1103</v>
      </c>
      <c r="CZ1119" s="756">
        <v>0</v>
      </c>
      <c r="DA1119" s="756">
        <v>0</v>
      </c>
      <c r="DB1119" s="756">
        <v>0</v>
      </c>
      <c r="DC1119" s="756">
        <v>0</v>
      </c>
      <c r="DD1119" s="756">
        <v>0</v>
      </c>
      <c r="DE1119" s="767">
        <f t="shared" si="573"/>
        <v>0</v>
      </c>
      <c r="DF1119" s="756">
        <v>0</v>
      </c>
      <c r="DG1119" s="756">
        <v>0</v>
      </c>
      <c r="DH1119" s="756">
        <v>0</v>
      </c>
      <c r="DI1119" s="756">
        <v>0</v>
      </c>
      <c r="DJ1119" s="767">
        <f t="shared" si="574"/>
        <v>0</v>
      </c>
      <c r="DK1119" s="715">
        <f t="shared" si="575"/>
        <v>0</v>
      </c>
      <c r="DL1119" s="685"/>
      <c r="DM1119" s="705">
        <f t="shared" si="563"/>
        <v>1103</v>
      </c>
      <c r="DN1119" s="715">
        <f t="shared" si="576"/>
        <v>0</v>
      </c>
    </row>
    <row r="1120" spans="2:118" x14ac:dyDescent="0.25">
      <c r="B1120" s="705">
        <v>1104</v>
      </c>
      <c r="C1120" s="765">
        <f>(1+_xlfn.XLOOKUP(INT((B1120-1)/12)+1,'ZC Curve'!$B$8:$B$107,'ZC Curve'!R$8:R$107,,0))^(1/12)-1</f>
        <v>0</v>
      </c>
      <c r="D1120" s="766">
        <f t="shared" si="577"/>
        <v>1</v>
      </c>
      <c r="E1120" s="685"/>
      <c r="F1120" s="705">
        <v>1104</v>
      </c>
      <c r="G1120" s="756">
        <v>0</v>
      </c>
      <c r="H1120" s="756">
        <v>0</v>
      </c>
      <c r="I1120" s="756">
        <v>0</v>
      </c>
      <c r="J1120" s="756">
        <v>0</v>
      </c>
      <c r="K1120" s="756">
        <v>0</v>
      </c>
      <c r="L1120" s="756">
        <v>0</v>
      </c>
      <c r="M1120" s="756">
        <v>0</v>
      </c>
      <c r="N1120" s="646">
        <f t="shared" si="578"/>
        <v>0</v>
      </c>
      <c r="O1120" s="594"/>
      <c r="P1120" s="705">
        <f t="shared" si="564"/>
        <v>1104</v>
      </c>
      <c r="Q1120" s="756">
        <v>0</v>
      </c>
      <c r="R1120" s="756">
        <v>0</v>
      </c>
      <c r="S1120" s="756">
        <v>0</v>
      </c>
      <c r="T1120" s="756">
        <v>0</v>
      </c>
      <c r="U1120" s="756">
        <v>0</v>
      </c>
      <c r="V1120" s="756">
        <v>0</v>
      </c>
      <c r="W1120" s="756">
        <v>0</v>
      </c>
      <c r="X1120" s="646">
        <f t="shared" si="579"/>
        <v>0</v>
      </c>
      <c r="Y1120" s="594"/>
      <c r="Z1120" s="705">
        <f t="shared" si="565"/>
        <v>1104</v>
      </c>
      <c r="AA1120" s="756">
        <f t="shared" si="588"/>
        <v>0</v>
      </c>
      <c r="AB1120" s="756">
        <f t="shared" si="588"/>
        <v>0</v>
      </c>
      <c r="AC1120" s="756">
        <f t="shared" si="588"/>
        <v>0</v>
      </c>
      <c r="AD1120" s="756">
        <f t="shared" si="586"/>
        <v>0</v>
      </c>
      <c r="AE1120" s="756">
        <f t="shared" si="586"/>
        <v>0</v>
      </c>
      <c r="AF1120" s="756">
        <f t="shared" si="586"/>
        <v>0</v>
      </c>
      <c r="AG1120" s="756">
        <f t="shared" si="555"/>
        <v>0</v>
      </c>
      <c r="AH1120" s="646">
        <f t="shared" si="580"/>
        <v>0</v>
      </c>
      <c r="AI1120" s="594"/>
      <c r="AJ1120" s="705">
        <f t="shared" si="566"/>
        <v>1104</v>
      </c>
      <c r="AK1120" s="756">
        <v>0</v>
      </c>
      <c r="AL1120" s="756">
        <v>0</v>
      </c>
      <c r="AM1120" s="756">
        <v>0</v>
      </c>
      <c r="AN1120" s="756">
        <v>0</v>
      </c>
      <c r="AO1120" s="756">
        <v>0</v>
      </c>
      <c r="AP1120" s="756">
        <v>0</v>
      </c>
      <c r="AQ1120" s="756">
        <v>0</v>
      </c>
      <c r="AR1120" s="646">
        <f t="shared" si="581"/>
        <v>0</v>
      </c>
      <c r="AS1120" s="594"/>
      <c r="AT1120" s="705">
        <f t="shared" si="567"/>
        <v>1104</v>
      </c>
      <c r="AU1120" s="756">
        <v>0</v>
      </c>
      <c r="AV1120" s="756">
        <v>0</v>
      </c>
      <c r="AW1120" s="756">
        <v>0</v>
      </c>
      <c r="AX1120" s="756">
        <v>0</v>
      </c>
      <c r="AY1120" s="756">
        <v>0</v>
      </c>
      <c r="AZ1120" s="767">
        <f t="shared" si="554"/>
        <v>0</v>
      </c>
      <c r="BA1120" s="756">
        <v>0</v>
      </c>
      <c r="BB1120" s="756">
        <v>0</v>
      </c>
      <c r="BC1120" s="756">
        <v>0</v>
      </c>
      <c r="BD1120" s="756">
        <v>0</v>
      </c>
      <c r="BE1120" s="767">
        <f t="shared" si="568"/>
        <v>0</v>
      </c>
      <c r="BF1120" s="646">
        <f t="shared" si="569"/>
        <v>0</v>
      </c>
      <c r="BG1120" s="594"/>
      <c r="BH1120" s="705">
        <f t="shared" si="559"/>
        <v>1104</v>
      </c>
      <c r="BI1120" s="646">
        <f t="shared" si="570"/>
        <v>0</v>
      </c>
      <c r="BJ1120" s="594"/>
      <c r="BK1120" s="705">
        <f t="shared" si="571"/>
        <v>1104</v>
      </c>
      <c r="BL1120" s="756">
        <v>0</v>
      </c>
      <c r="BM1120" s="756">
        <v>0</v>
      </c>
      <c r="BN1120" s="756">
        <v>0</v>
      </c>
      <c r="BO1120" s="756">
        <v>0</v>
      </c>
      <c r="BP1120" s="756">
        <v>0</v>
      </c>
      <c r="BQ1120" s="756">
        <v>0</v>
      </c>
      <c r="BR1120" s="756">
        <v>0</v>
      </c>
      <c r="BS1120" s="646">
        <f t="shared" si="582"/>
        <v>0</v>
      </c>
      <c r="BT1120" s="594"/>
      <c r="BU1120" s="705">
        <f t="shared" si="572"/>
        <v>1104</v>
      </c>
      <c r="BV1120" s="756">
        <v>0</v>
      </c>
      <c r="BW1120" s="756">
        <v>0</v>
      </c>
      <c r="BX1120" s="756">
        <v>0</v>
      </c>
      <c r="BY1120" s="756">
        <v>0</v>
      </c>
      <c r="BZ1120" s="756">
        <v>0</v>
      </c>
      <c r="CA1120" s="756">
        <v>0</v>
      </c>
      <c r="CB1120" s="756">
        <v>0</v>
      </c>
      <c r="CC1120" s="646">
        <f t="shared" si="583"/>
        <v>0</v>
      </c>
      <c r="CD1120" s="594"/>
      <c r="CE1120" s="705">
        <f t="shared" si="560"/>
        <v>1104</v>
      </c>
      <c r="CF1120" s="756">
        <f t="shared" si="589"/>
        <v>0</v>
      </c>
      <c r="CG1120" s="756">
        <f t="shared" si="589"/>
        <v>0</v>
      </c>
      <c r="CH1120" s="756">
        <f t="shared" si="589"/>
        <v>0</v>
      </c>
      <c r="CI1120" s="756">
        <f t="shared" si="587"/>
        <v>0</v>
      </c>
      <c r="CJ1120" s="756">
        <f t="shared" si="587"/>
        <v>0</v>
      </c>
      <c r="CK1120" s="756">
        <f t="shared" si="587"/>
        <v>0</v>
      </c>
      <c r="CL1120" s="756">
        <f t="shared" si="556"/>
        <v>0</v>
      </c>
      <c r="CM1120" s="646">
        <f t="shared" si="584"/>
        <v>0</v>
      </c>
      <c r="CN1120" s="594"/>
      <c r="CO1120" s="705">
        <f t="shared" si="561"/>
        <v>1104</v>
      </c>
      <c r="CP1120" s="756">
        <v>0</v>
      </c>
      <c r="CQ1120" s="756">
        <v>0</v>
      </c>
      <c r="CR1120" s="756">
        <v>0</v>
      </c>
      <c r="CS1120" s="756">
        <v>0</v>
      </c>
      <c r="CT1120" s="756">
        <v>0</v>
      </c>
      <c r="CU1120" s="756">
        <v>0</v>
      </c>
      <c r="CV1120" s="756">
        <v>0</v>
      </c>
      <c r="CW1120" s="646">
        <f t="shared" si="585"/>
        <v>0</v>
      </c>
      <c r="CX1120" s="685"/>
      <c r="CY1120" s="705">
        <f t="shared" si="562"/>
        <v>1104</v>
      </c>
      <c r="CZ1120" s="756">
        <v>0</v>
      </c>
      <c r="DA1120" s="756">
        <v>0</v>
      </c>
      <c r="DB1120" s="756">
        <v>0</v>
      </c>
      <c r="DC1120" s="756">
        <v>0</v>
      </c>
      <c r="DD1120" s="756">
        <v>0</v>
      </c>
      <c r="DE1120" s="767">
        <f t="shared" si="573"/>
        <v>0</v>
      </c>
      <c r="DF1120" s="756">
        <v>0</v>
      </c>
      <c r="DG1120" s="756">
        <v>0</v>
      </c>
      <c r="DH1120" s="756">
        <v>0</v>
      </c>
      <c r="DI1120" s="756">
        <v>0</v>
      </c>
      <c r="DJ1120" s="767">
        <f t="shared" si="574"/>
        <v>0</v>
      </c>
      <c r="DK1120" s="715">
        <f t="shared" si="575"/>
        <v>0</v>
      </c>
      <c r="DL1120" s="685"/>
      <c r="DM1120" s="705">
        <f t="shared" si="563"/>
        <v>1104</v>
      </c>
      <c r="DN1120" s="715">
        <f t="shared" si="576"/>
        <v>0</v>
      </c>
    </row>
    <row r="1121" spans="2:118" x14ac:dyDescent="0.25">
      <c r="B1121" s="705">
        <v>1105</v>
      </c>
      <c r="C1121" s="765">
        <f>(1+_xlfn.XLOOKUP(INT((B1121-1)/12)+1,'ZC Curve'!$B$8:$B$107,'ZC Curve'!R$8:R$107,,0))^(1/12)-1</f>
        <v>0</v>
      </c>
      <c r="D1121" s="766">
        <f t="shared" si="577"/>
        <v>1</v>
      </c>
      <c r="E1121" s="685"/>
      <c r="F1121" s="705">
        <v>1105</v>
      </c>
      <c r="G1121" s="756">
        <v>0</v>
      </c>
      <c r="H1121" s="756">
        <v>0</v>
      </c>
      <c r="I1121" s="756">
        <v>0</v>
      </c>
      <c r="J1121" s="756">
        <v>0</v>
      </c>
      <c r="K1121" s="756">
        <v>0</v>
      </c>
      <c r="L1121" s="756">
        <v>0</v>
      </c>
      <c r="M1121" s="756">
        <v>0</v>
      </c>
      <c r="N1121" s="646">
        <f t="shared" si="578"/>
        <v>0</v>
      </c>
      <c r="O1121" s="594"/>
      <c r="P1121" s="705">
        <f t="shared" si="564"/>
        <v>1105</v>
      </c>
      <c r="Q1121" s="756">
        <v>0</v>
      </c>
      <c r="R1121" s="756">
        <v>0</v>
      </c>
      <c r="S1121" s="756">
        <v>0</v>
      </c>
      <c r="T1121" s="756">
        <v>0</v>
      </c>
      <c r="U1121" s="756">
        <v>0</v>
      </c>
      <c r="V1121" s="756">
        <v>0</v>
      </c>
      <c r="W1121" s="756">
        <v>0</v>
      </c>
      <c r="X1121" s="646">
        <f t="shared" si="579"/>
        <v>0</v>
      </c>
      <c r="Y1121" s="594"/>
      <c r="Z1121" s="705">
        <f t="shared" si="565"/>
        <v>1105</v>
      </c>
      <c r="AA1121" s="756">
        <f t="shared" si="588"/>
        <v>0</v>
      </c>
      <c r="AB1121" s="756">
        <f t="shared" si="588"/>
        <v>0</v>
      </c>
      <c r="AC1121" s="756">
        <f t="shared" si="588"/>
        <v>0</v>
      </c>
      <c r="AD1121" s="756">
        <f t="shared" si="586"/>
        <v>0</v>
      </c>
      <c r="AE1121" s="756">
        <f t="shared" si="586"/>
        <v>0</v>
      </c>
      <c r="AF1121" s="756">
        <f t="shared" si="586"/>
        <v>0</v>
      </c>
      <c r="AG1121" s="756">
        <f t="shared" si="555"/>
        <v>0</v>
      </c>
      <c r="AH1121" s="646">
        <f t="shared" si="580"/>
        <v>0</v>
      </c>
      <c r="AI1121" s="594"/>
      <c r="AJ1121" s="705">
        <f t="shared" si="566"/>
        <v>1105</v>
      </c>
      <c r="AK1121" s="756">
        <v>0</v>
      </c>
      <c r="AL1121" s="756">
        <v>0</v>
      </c>
      <c r="AM1121" s="756">
        <v>0</v>
      </c>
      <c r="AN1121" s="756">
        <v>0</v>
      </c>
      <c r="AO1121" s="756">
        <v>0</v>
      </c>
      <c r="AP1121" s="756">
        <v>0</v>
      </c>
      <c r="AQ1121" s="756">
        <v>0</v>
      </c>
      <c r="AR1121" s="646">
        <f t="shared" si="581"/>
        <v>0</v>
      </c>
      <c r="AS1121" s="594"/>
      <c r="AT1121" s="705">
        <f t="shared" si="567"/>
        <v>1105</v>
      </c>
      <c r="AU1121" s="756">
        <v>0</v>
      </c>
      <c r="AV1121" s="756">
        <v>0</v>
      </c>
      <c r="AW1121" s="756">
        <v>0</v>
      </c>
      <c r="AX1121" s="756">
        <v>0</v>
      </c>
      <c r="AY1121" s="756">
        <v>0</v>
      </c>
      <c r="AZ1121" s="767">
        <f t="shared" si="554"/>
        <v>0</v>
      </c>
      <c r="BA1121" s="756">
        <v>0</v>
      </c>
      <c r="BB1121" s="756">
        <v>0</v>
      </c>
      <c r="BC1121" s="756">
        <v>0</v>
      </c>
      <c r="BD1121" s="756">
        <v>0</v>
      </c>
      <c r="BE1121" s="767">
        <f t="shared" si="568"/>
        <v>0</v>
      </c>
      <c r="BF1121" s="646">
        <f t="shared" si="569"/>
        <v>0</v>
      </c>
      <c r="BG1121" s="594"/>
      <c r="BH1121" s="705">
        <f t="shared" si="559"/>
        <v>1105</v>
      </c>
      <c r="BI1121" s="646">
        <f t="shared" si="570"/>
        <v>0</v>
      </c>
      <c r="BJ1121" s="594"/>
      <c r="BK1121" s="705">
        <f t="shared" si="571"/>
        <v>1105</v>
      </c>
      <c r="BL1121" s="756">
        <v>0</v>
      </c>
      <c r="BM1121" s="756">
        <v>0</v>
      </c>
      <c r="BN1121" s="756">
        <v>0</v>
      </c>
      <c r="BO1121" s="756">
        <v>0</v>
      </c>
      <c r="BP1121" s="756">
        <v>0</v>
      </c>
      <c r="BQ1121" s="756">
        <v>0</v>
      </c>
      <c r="BR1121" s="756">
        <v>0</v>
      </c>
      <c r="BS1121" s="646">
        <f t="shared" si="582"/>
        <v>0</v>
      </c>
      <c r="BT1121" s="594"/>
      <c r="BU1121" s="705">
        <f t="shared" si="572"/>
        <v>1105</v>
      </c>
      <c r="BV1121" s="756">
        <v>0</v>
      </c>
      <c r="BW1121" s="756">
        <v>0</v>
      </c>
      <c r="BX1121" s="756">
        <v>0</v>
      </c>
      <c r="BY1121" s="756">
        <v>0</v>
      </c>
      <c r="BZ1121" s="756">
        <v>0</v>
      </c>
      <c r="CA1121" s="756">
        <v>0</v>
      </c>
      <c r="CB1121" s="756">
        <v>0</v>
      </c>
      <c r="CC1121" s="646">
        <f t="shared" si="583"/>
        <v>0</v>
      </c>
      <c r="CD1121" s="594"/>
      <c r="CE1121" s="705">
        <f t="shared" si="560"/>
        <v>1105</v>
      </c>
      <c r="CF1121" s="756">
        <f t="shared" si="589"/>
        <v>0</v>
      </c>
      <c r="CG1121" s="756">
        <f t="shared" si="589"/>
        <v>0</v>
      </c>
      <c r="CH1121" s="756">
        <f t="shared" si="589"/>
        <v>0</v>
      </c>
      <c r="CI1121" s="756">
        <f t="shared" si="587"/>
        <v>0</v>
      </c>
      <c r="CJ1121" s="756">
        <f t="shared" si="587"/>
        <v>0</v>
      </c>
      <c r="CK1121" s="756">
        <f t="shared" si="587"/>
        <v>0</v>
      </c>
      <c r="CL1121" s="756">
        <f t="shared" si="556"/>
        <v>0</v>
      </c>
      <c r="CM1121" s="646">
        <f t="shared" si="584"/>
        <v>0</v>
      </c>
      <c r="CN1121" s="594"/>
      <c r="CO1121" s="705">
        <f t="shared" si="561"/>
        <v>1105</v>
      </c>
      <c r="CP1121" s="756">
        <v>0</v>
      </c>
      <c r="CQ1121" s="756">
        <v>0</v>
      </c>
      <c r="CR1121" s="756">
        <v>0</v>
      </c>
      <c r="CS1121" s="756">
        <v>0</v>
      </c>
      <c r="CT1121" s="756">
        <v>0</v>
      </c>
      <c r="CU1121" s="756">
        <v>0</v>
      </c>
      <c r="CV1121" s="756">
        <v>0</v>
      </c>
      <c r="CW1121" s="646">
        <f t="shared" si="585"/>
        <v>0</v>
      </c>
      <c r="CX1121" s="685"/>
      <c r="CY1121" s="705">
        <f t="shared" si="562"/>
        <v>1105</v>
      </c>
      <c r="CZ1121" s="756">
        <v>0</v>
      </c>
      <c r="DA1121" s="756">
        <v>0</v>
      </c>
      <c r="DB1121" s="756">
        <v>0</v>
      </c>
      <c r="DC1121" s="756">
        <v>0</v>
      </c>
      <c r="DD1121" s="756">
        <v>0</v>
      </c>
      <c r="DE1121" s="767">
        <f t="shared" si="573"/>
        <v>0</v>
      </c>
      <c r="DF1121" s="756">
        <v>0</v>
      </c>
      <c r="DG1121" s="756">
        <v>0</v>
      </c>
      <c r="DH1121" s="756">
        <v>0</v>
      </c>
      <c r="DI1121" s="756">
        <v>0</v>
      </c>
      <c r="DJ1121" s="767">
        <f t="shared" si="574"/>
        <v>0</v>
      </c>
      <c r="DK1121" s="715">
        <f t="shared" si="575"/>
        <v>0</v>
      </c>
      <c r="DL1121" s="685"/>
      <c r="DM1121" s="705">
        <f t="shared" si="563"/>
        <v>1105</v>
      </c>
      <c r="DN1121" s="715">
        <f t="shared" si="576"/>
        <v>0</v>
      </c>
    </row>
    <row r="1122" spans="2:118" x14ac:dyDescent="0.25">
      <c r="B1122" s="705">
        <v>1106</v>
      </c>
      <c r="C1122" s="765">
        <f>(1+_xlfn.XLOOKUP(INT((B1122-1)/12)+1,'ZC Curve'!$B$8:$B$107,'ZC Curve'!R$8:R$107,,0))^(1/12)-1</f>
        <v>0</v>
      </c>
      <c r="D1122" s="766">
        <f t="shared" si="577"/>
        <v>1</v>
      </c>
      <c r="E1122" s="685"/>
      <c r="F1122" s="705">
        <v>1106</v>
      </c>
      <c r="G1122" s="756">
        <v>0</v>
      </c>
      <c r="H1122" s="756">
        <v>0</v>
      </c>
      <c r="I1122" s="756">
        <v>0</v>
      </c>
      <c r="J1122" s="756">
        <v>0</v>
      </c>
      <c r="K1122" s="756">
        <v>0</v>
      </c>
      <c r="L1122" s="756">
        <v>0</v>
      </c>
      <c r="M1122" s="756">
        <v>0</v>
      </c>
      <c r="N1122" s="646">
        <f t="shared" si="578"/>
        <v>0</v>
      </c>
      <c r="O1122" s="594"/>
      <c r="P1122" s="705">
        <f t="shared" si="564"/>
        <v>1106</v>
      </c>
      <c r="Q1122" s="756">
        <v>0</v>
      </c>
      <c r="R1122" s="756">
        <v>0</v>
      </c>
      <c r="S1122" s="756">
        <v>0</v>
      </c>
      <c r="T1122" s="756">
        <v>0</v>
      </c>
      <c r="U1122" s="756">
        <v>0</v>
      </c>
      <c r="V1122" s="756">
        <v>0</v>
      </c>
      <c r="W1122" s="756">
        <v>0</v>
      </c>
      <c r="X1122" s="646">
        <f t="shared" si="579"/>
        <v>0</v>
      </c>
      <c r="Y1122" s="594"/>
      <c r="Z1122" s="705">
        <f t="shared" si="565"/>
        <v>1106</v>
      </c>
      <c r="AA1122" s="756">
        <f t="shared" si="588"/>
        <v>0</v>
      </c>
      <c r="AB1122" s="756">
        <f t="shared" si="588"/>
        <v>0</v>
      </c>
      <c r="AC1122" s="756">
        <f t="shared" si="588"/>
        <v>0</v>
      </c>
      <c r="AD1122" s="756">
        <f t="shared" si="586"/>
        <v>0</v>
      </c>
      <c r="AE1122" s="756">
        <f t="shared" si="586"/>
        <v>0</v>
      </c>
      <c r="AF1122" s="756">
        <f t="shared" si="586"/>
        <v>0</v>
      </c>
      <c r="AG1122" s="756">
        <f t="shared" si="555"/>
        <v>0</v>
      </c>
      <c r="AH1122" s="646">
        <f t="shared" si="580"/>
        <v>0</v>
      </c>
      <c r="AI1122" s="594"/>
      <c r="AJ1122" s="705">
        <f t="shared" si="566"/>
        <v>1106</v>
      </c>
      <c r="AK1122" s="756">
        <v>0</v>
      </c>
      <c r="AL1122" s="756">
        <v>0</v>
      </c>
      <c r="AM1122" s="756">
        <v>0</v>
      </c>
      <c r="AN1122" s="756">
        <v>0</v>
      </c>
      <c r="AO1122" s="756">
        <v>0</v>
      </c>
      <c r="AP1122" s="756">
        <v>0</v>
      </c>
      <c r="AQ1122" s="756">
        <v>0</v>
      </c>
      <c r="AR1122" s="646">
        <f t="shared" si="581"/>
        <v>0</v>
      </c>
      <c r="AS1122" s="594"/>
      <c r="AT1122" s="705">
        <f t="shared" si="567"/>
        <v>1106</v>
      </c>
      <c r="AU1122" s="756">
        <v>0</v>
      </c>
      <c r="AV1122" s="756">
        <v>0</v>
      </c>
      <c r="AW1122" s="756">
        <v>0</v>
      </c>
      <c r="AX1122" s="756">
        <v>0</v>
      </c>
      <c r="AY1122" s="756">
        <v>0</v>
      </c>
      <c r="AZ1122" s="767">
        <f t="shared" si="554"/>
        <v>0</v>
      </c>
      <c r="BA1122" s="756">
        <v>0</v>
      </c>
      <c r="BB1122" s="756">
        <v>0</v>
      </c>
      <c r="BC1122" s="756">
        <v>0</v>
      </c>
      <c r="BD1122" s="756">
        <v>0</v>
      </c>
      <c r="BE1122" s="767">
        <f t="shared" si="568"/>
        <v>0</v>
      </c>
      <c r="BF1122" s="646">
        <f t="shared" si="569"/>
        <v>0</v>
      </c>
      <c r="BG1122" s="594"/>
      <c r="BH1122" s="705">
        <f t="shared" si="559"/>
        <v>1106</v>
      </c>
      <c r="BI1122" s="646">
        <f t="shared" si="570"/>
        <v>0</v>
      </c>
      <c r="BJ1122" s="594"/>
      <c r="BK1122" s="705">
        <f t="shared" si="571"/>
        <v>1106</v>
      </c>
      <c r="BL1122" s="756">
        <v>0</v>
      </c>
      <c r="BM1122" s="756">
        <v>0</v>
      </c>
      <c r="BN1122" s="756">
        <v>0</v>
      </c>
      <c r="BO1122" s="756">
        <v>0</v>
      </c>
      <c r="BP1122" s="756">
        <v>0</v>
      </c>
      <c r="BQ1122" s="756">
        <v>0</v>
      </c>
      <c r="BR1122" s="756">
        <v>0</v>
      </c>
      <c r="BS1122" s="646">
        <f t="shared" si="582"/>
        <v>0</v>
      </c>
      <c r="BT1122" s="594"/>
      <c r="BU1122" s="705">
        <f t="shared" si="572"/>
        <v>1106</v>
      </c>
      <c r="BV1122" s="756">
        <v>0</v>
      </c>
      <c r="BW1122" s="756">
        <v>0</v>
      </c>
      <c r="BX1122" s="756">
        <v>0</v>
      </c>
      <c r="BY1122" s="756">
        <v>0</v>
      </c>
      <c r="BZ1122" s="756">
        <v>0</v>
      </c>
      <c r="CA1122" s="756">
        <v>0</v>
      </c>
      <c r="CB1122" s="756">
        <v>0</v>
      </c>
      <c r="CC1122" s="646">
        <f t="shared" si="583"/>
        <v>0</v>
      </c>
      <c r="CD1122" s="594"/>
      <c r="CE1122" s="705">
        <f t="shared" si="560"/>
        <v>1106</v>
      </c>
      <c r="CF1122" s="756">
        <f t="shared" si="589"/>
        <v>0</v>
      </c>
      <c r="CG1122" s="756">
        <f t="shared" si="589"/>
        <v>0</v>
      </c>
      <c r="CH1122" s="756">
        <f t="shared" si="589"/>
        <v>0</v>
      </c>
      <c r="CI1122" s="756">
        <f t="shared" si="587"/>
        <v>0</v>
      </c>
      <c r="CJ1122" s="756">
        <f t="shared" si="587"/>
        <v>0</v>
      </c>
      <c r="CK1122" s="756">
        <f t="shared" si="587"/>
        <v>0</v>
      </c>
      <c r="CL1122" s="756">
        <f t="shared" si="556"/>
        <v>0</v>
      </c>
      <c r="CM1122" s="646">
        <f t="shared" si="584"/>
        <v>0</v>
      </c>
      <c r="CN1122" s="594"/>
      <c r="CO1122" s="705">
        <f t="shared" si="561"/>
        <v>1106</v>
      </c>
      <c r="CP1122" s="756">
        <v>0</v>
      </c>
      <c r="CQ1122" s="756">
        <v>0</v>
      </c>
      <c r="CR1122" s="756">
        <v>0</v>
      </c>
      <c r="CS1122" s="756">
        <v>0</v>
      </c>
      <c r="CT1122" s="756">
        <v>0</v>
      </c>
      <c r="CU1122" s="756">
        <v>0</v>
      </c>
      <c r="CV1122" s="756">
        <v>0</v>
      </c>
      <c r="CW1122" s="646">
        <f t="shared" si="585"/>
        <v>0</v>
      </c>
      <c r="CX1122" s="685"/>
      <c r="CY1122" s="705">
        <f t="shared" si="562"/>
        <v>1106</v>
      </c>
      <c r="CZ1122" s="756">
        <v>0</v>
      </c>
      <c r="DA1122" s="756">
        <v>0</v>
      </c>
      <c r="DB1122" s="756">
        <v>0</v>
      </c>
      <c r="DC1122" s="756">
        <v>0</v>
      </c>
      <c r="DD1122" s="756">
        <v>0</v>
      </c>
      <c r="DE1122" s="767">
        <f t="shared" si="573"/>
        <v>0</v>
      </c>
      <c r="DF1122" s="756">
        <v>0</v>
      </c>
      <c r="DG1122" s="756">
        <v>0</v>
      </c>
      <c r="DH1122" s="756">
        <v>0</v>
      </c>
      <c r="DI1122" s="756">
        <v>0</v>
      </c>
      <c r="DJ1122" s="767">
        <f t="shared" si="574"/>
        <v>0</v>
      </c>
      <c r="DK1122" s="715">
        <f t="shared" si="575"/>
        <v>0</v>
      </c>
      <c r="DL1122" s="685"/>
      <c r="DM1122" s="705">
        <f t="shared" si="563"/>
        <v>1106</v>
      </c>
      <c r="DN1122" s="715">
        <f t="shared" si="576"/>
        <v>0</v>
      </c>
    </row>
    <row r="1123" spans="2:118" x14ac:dyDescent="0.25">
      <c r="B1123" s="705">
        <v>1107</v>
      </c>
      <c r="C1123" s="765">
        <f>(1+_xlfn.XLOOKUP(INT((B1123-1)/12)+1,'ZC Curve'!$B$8:$B$107,'ZC Curve'!R$8:R$107,,0))^(1/12)-1</f>
        <v>0</v>
      </c>
      <c r="D1123" s="766">
        <f t="shared" si="577"/>
        <v>1</v>
      </c>
      <c r="E1123" s="685"/>
      <c r="F1123" s="705">
        <v>1107</v>
      </c>
      <c r="G1123" s="756">
        <v>0</v>
      </c>
      <c r="H1123" s="756">
        <v>0</v>
      </c>
      <c r="I1123" s="756">
        <v>0</v>
      </c>
      <c r="J1123" s="756">
        <v>0</v>
      </c>
      <c r="K1123" s="756">
        <v>0</v>
      </c>
      <c r="L1123" s="756">
        <v>0</v>
      </c>
      <c r="M1123" s="756">
        <v>0</v>
      </c>
      <c r="N1123" s="646">
        <f t="shared" si="578"/>
        <v>0</v>
      </c>
      <c r="O1123" s="594"/>
      <c r="P1123" s="705">
        <f t="shared" si="564"/>
        <v>1107</v>
      </c>
      <c r="Q1123" s="756">
        <v>0</v>
      </c>
      <c r="R1123" s="756">
        <v>0</v>
      </c>
      <c r="S1123" s="756">
        <v>0</v>
      </c>
      <c r="T1123" s="756">
        <v>0</v>
      </c>
      <c r="U1123" s="756">
        <v>0</v>
      </c>
      <c r="V1123" s="756">
        <v>0</v>
      </c>
      <c r="W1123" s="756">
        <v>0</v>
      </c>
      <c r="X1123" s="646">
        <f t="shared" si="579"/>
        <v>0</v>
      </c>
      <c r="Y1123" s="594"/>
      <c r="Z1123" s="705">
        <f t="shared" si="565"/>
        <v>1107</v>
      </c>
      <c r="AA1123" s="756">
        <f t="shared" si="588"/>
        <v>0</v>
      </c>
      <c r="AB1123" s="756">
        <f t="shared" si="588"/>
        <v>0</v>
      </c>
      <c r="AC1123" s="756">
        <f t="shared" si="588"/>
        <v>0</v>
      </c>
      <c r="AD1123" s="756">
        <f t="shared" si="586"/>
        <v>0</v>
      </c>
      <c r="AE1123" s="756">
        <f t="shared" si="586"/>
        <v>0</v>
      </c>
      <c r="AF1123" s="756">
        <f t="shared" si="586"/>
        <v>0</v>
      </c>
      <c r="AG1123" s="756">
        <f t="shared" si="555"/>
        <v>0</v>
      </c>
      <c r="AH1123" s="646">
        <f t="shared" si="580"/>
        <v>0</v>
      </c>
      <c r="AI1123" s="594"/>
      <c r="AJ1123" s="705">
        <f t="shared" si="566"/>
        <v>1107</v>
      </c>
      <c r="AK1123" s="756">
        <v>0</v>
      </c>
      <c r="AL1123" s="756">
        <v>0</v>
      </c>
      <c r="AM1123" s="756">
        <v>0</v>
      </c>
      <c r="AN1123" s="756">
        <v>0</v>
      </c>
      <c r="AO1123" s="756">
        <v>0</v>
      </c>
      <c r="AP1123" s="756">
        <v>0</v>
      </c>
      <c r="AQ1123" s="756">
        <v>0</v>
      </c>
      <c r="AR1123" s="646">
        <f t="shared" si="581"/>
        <v>0</v>
      </c>
      <c r="AS1123" s="594"/>
      <c r="AT1123" s="705">
        <f t="shared" si="567"/>
        <v>1107</v>
      </c>
      <c r="AU1123" s="756">
        <v>0</v>
      </c>
      <c r="AV1123" s="756">
        <v>0</v>
      </c>
      <c r="AW1123" s="756">
        <v>0</v>
      </c>
      <c r="AX1123" s="756">
        <v>0</v>
      </c>
      <c r="AY1123" s="756">
        <v>0</v>
      </c>
      <c r="AZ1123" s="767">
        <f t="shared" si="554"/>
        <v>0</v>
      </c>
      <c r="BA1123" s="756">
        <v>0</v>
      </c>
      <c r="BB1123" s="756">
        <v>0</v>
      </c>
      <c r="BC1123" s="756">
        <v>0</v>
      </c>
      <c r="BD1123" s="756">
        <v>0</v>
      </c>
      <c r="BE1123" s="767">
        <f t="shared" si="568"/>
        <v>0</v>
      </c>
      <c r="BF1123" s="646">
        <f t="shared" si="569"/>
        <v>0</v>
      </c>
      <c r="BG1123" s="594"/>
      <c r="BH1123" s="705">
        <f t="shared" si="559"/>
        <v>1107</v>
      </c>
      <c r="BI1123" s="646">
        <f t="shared" si="570"/>
        <v>0</v>
      </c>
      <c r="BJ1123" s="594"/>
      <c r="BK1123" s="705">
        <f t="shared" si="571"/>
        <v>1107</v>
      </c>
      <c r="BL1123" s="756">
        <v>0</v>
      </c>
      <c r="BM1123" s="756">
        <v>0</v>
      </c>
      <c r="BN1123" s="756">
        <v>0</v>
      </c>
      <c r="BO1123" s="756">
        <v>0</v>
      </c>
      <c r="BP1123" s="756">
        <v>0</v>
      </c>
      <c r="BQ1123" s="756">
        <v>0</v>
      </c>
      <c r="BR1123" s="756">
        <v>0</v>
      </c>
      <c r="BS1123" s="646">
        <f t="shared" si="582"/>
        <v>0</v>
      </c>
      <c r="BT1123" s="594"/>
      <c r="BU1123" s="705">
        <f t="shared" si="572"/>
        <v>1107</v>
      </c>
      <c r="BV1123" s="756">
        <v>0</v>
      </c>
      <c r="BW1123" s="756">
        <v>0</v>
      </c>
      <c r="BX1123" s="756">
        <v>0</v>
      </c>
      <c r="BY1123" s="756">
        <v>0</v>
      </c>
      <c r="BZ1123" s="756">
        <v>0</v>
      </c>
      <c r="CA1123" s="756">
        <v>0</v>
      </c>
      <c r="CB1123" s="756">
        <v>0</v>
      </c>
      <c r="CC1123" s="646">
        <f t="shared" si="583"/>
        <v>0</v>
      </c>
      <c r="CD1123" s="594"/>
      <c r="CE1123" s="705">
        <f t="shared" si="560"/>
        <v>1107</v>
      </c>
      <c r="CF1123" s="756">
        <f t="shared" si="589"/>
        <v>0</v>
      </c>
      <c r="CG1123" s="756">
        <f t="shared" si="589"/>
        <v>0</v>
      </c>
      <c r="CH1123" s="756">
        <f t="shared" si="589"/>
        <v>0</v>
      </c>
      <c r="CI1123" s="756">
        <f t="shared" si="587"/>
        <v>0</v>
      </c>
      <c r="CJ1123" s="756">
        <f t="shared" si="587"/>
        <v>0</v>
      </c>
      <c r="CK1123" s="756">
        <f t="shared" si="587"/>
        <v>0</v>
      </c>
      <c r="CL1123" s="756">
        <f t="shared" si="556"/>
        <v>0</v>
      </c>
      <c r="CM1123" s="646">
        <f t="shared" si="584"/>
        <v>0</v>
      </c>
      <c r="CN1123" s="594"/>
      <c r="CO1123" s="705">
        <f t="shared" si="561"/>
        <v>1107</v>
      </c>
      <c r="CP1123" s="756">
        <v>0</v>
      </c>
      <c r="CQ1123" s="756">
        <v>0</v>
      </c>
      <c r="CR1123" s="756">
        <v>0</v>
      </c>
      <c r="CS1123" s="756">
        <v>0</v>
      </c>
      <c r="CT1123" s="756">
        <v>0</v>
      </c>
      <c r="CU1123" s="756">
        <v>0</v>
      </c>
      <c r="CV1123" s="756">
        <v>0</v>
      </c>
      <c r="CW1123" s="646">
        <f t="shared" si="585"/>
        <v>0</v>
      </c>
      <c r="CX1123" s="685"/>
      <c r="CY1123" s="705">
        <f t="shared" si="562"/>
        <v>1107</v>
      </c>
      <c r="CZ1123" s="756">
        <v>0</v>
      </c>
      <c r="DA1123" s="756">
        <v>0</v>
      </c>
      <c r="DB1123" s="756">
        <v>0</v>
      </c>
      <c r="DC1123" s="756">
        <v>0</v>
      </c>
      <c r="DD1123" s="756">
        <v>0</v>
      </c>
      <c r="DE1123" s="767">
        <f t="shared" si="573"/>
        <v>0</v>
      </c>
      <c r="DF1123" s="756">
        <v>0</v>
      </c>
      <c r="DG1123" s="756">
        <v>0</v>
      </c>
      <c r="DH1123" s="756">
        <v>0</v>
      </c>
      <c r="DI1123" s="756">
        <v>0</v>
      </c>
      <c r="DJ1123" s="767">
        <f t="shared" si="574"/>
        <v>0</v>
      </c>
      <c r="DK1123" s="715">
        <f t="shared" si="575"/>
        <v>0</v>
      </c>
      <c r="DL1123" s="685"/>
      <c r="DM1123" s="705">
        <f t="shared" si="563"/>
        <v>1107</v>
      </c>
      <c r="DN1123" s="715">
        <f t="shared" si="576"/>
        <v>0</v>
      </c>
    </row>
    <row r="1124" spans="2:118" x14ac:dyDescent="0.25">
      <c r="B1124" s="705">
        <v>1108</v>
      </c>
      <c r="C1124" s="765">
        <f>(1+_xlfn.XLOOKUP(INT((B1124-1)/12)+1,'ZC Curve'!$B$8:$B$107,'ZC Curve'!R$8:R$107,,0))^(1/12)-1</f>
        <v>0</v>
      </c>
      <c r="D1124" s="766">
        <f t="shared" si="577"/>
        <v>1</v>
      </c>
      <c r="E1124" s="685"/>
      <c r="F1124" s="705">
        <v>1108</v>
      </c>
      <c r="G1124" s="756">
        <v>0</v>
      </c>
      <c r="H1124" s="756">
        <v>0</v>
      </c>
      <c r="I1124" s="756">
        <v>0</v>
      </c>
      <c r="J1124" s="756">
        <v>0</v>
      </c>
      <c r="K1124" s="756">
        <v>0</v>
      </c>
      <c r="L1124" s="756">
        <v>0</v>
      </c>
      <c r="M1124" s="756">
        <v>0</v>
      </c>
      <c r="N1124" s="646">
        <f t="shared" si="578"/>
        <v>0</v>
      </c>
      <c r="O1124" s="594"/>
      <c r="P1124" s="705">
        <f t="shared" si="564"/>
        <v>1108</v>
      </c>
      <c r="Q1124" s="756">
        <v>0</v>
      </c>
      <c r="R1124" s="756">
        <v>0</v>
      </c>
      <c r="S1124" s="756">
        <v>0</v>
      </c>
      <c r="T1124" s="756">
        <v>0</v>
      </c>
      <c r="U1124" s="756">
        <v>0</v>
      </c>
      <c r="V1124" s="756">
        <v>0</v>
      </c>
      <c r="W1124" s="756">
        <v>0</v>
      </c>
      <c r="X1124" s="646">
        <f t="shared" si="579"/>
        <v>0</v>
      </c>
      <c r="Y1124" s="594"/>
      <c r="Z1124" s="705">
        <f t="shared" si="565"/>
        <v>1108</v>
      </c>
      <c r="AA1124" s="756">
        <f t="shared" si="588"/>
        <v>0</v>
      </c>
      <c r="AB1124" s="756">
        <f t="shared" si="588"/>
        <v>0</v>
      </c>
      <c r="AC1124" s="756">
        <f t="shared" si="588"/>
        <v>0</v>
      </c>
      <c r="AD1124" s="756">
        <f t="shared" si="586"/>
        <v>0</v>
      </c>
      <c r="AE1124" s="756">
        <f t="shared" si="586"/>
        <v>0</v>
      </c>
      <c r="AF1124" s="756">
        <f t="shared" si="586"/>
        <v>0</v>
      </c>
      <c r="AG1124" s="756">
        <f t="shared" si="555"/>
        <v>0</v>
      </c>
      <c r="AH1124" s="646">
        <f t="shared" si="580"/>
        <v>0</v>
      </c>
      <c r="AI1124" s="594"/>
      <c r="AJ1124" s="705">
        <f t="shared" si="566"/>
        <v>1108</v>
      </c>
      <c r="AK1124" s="756">
        <v>0</v>
      </c>
      <c r="AL1124" s="756">
        <v>0</v>
      </c>
      <c r="AM1124" s="756">
        <v>0</v>
      </c>
      <c r="AN1124" s="756">
        <v>0</v>
      </c>
      <c r="AO1124" s="756">
        <v>0</v>
      </c>
      <c r="AP1124" s="756">
        <v>0</v>
      </c>
      <c r="AQ1124" s="756">
        <v>0</v>
      </c>
      <c r="AR1124" s="646">
        <f t="shared" si="581"/>
        <v>0</v>
      </c>
      <c r="AS1124" s="594"/>
      <c r="AT1124" s="705">
        <f t="shared" si="567"/>
        <v>1108</v>
      </c>
      <c r="AU1124" s="756">
        <v>0</v>
      </c>
      <c r="AV1124" s="756">
        <v>0</v>
      </c>
      <c r="AW1124" s="756">
        <v>0</v>
      </c>
      <c r="AX1124" s="756">
        <v>0</v>
      </c>
      <c r="AY1124" s="756">
        <v>0</v>
      </c>
      <c r="AZ1124" s="767">
        <f t="shared" si="554"/>
        <v>0</v>
      </c>
      <c r="BA1124" s="756">
        <v>0</v>
      </c>
      <c r="BB1124" s="756">
        <v>0</v>
      </c>
      <c r="BC1124" s="756">
        <v>0</v>
      </c>
      <c r="BD1124" s="756">
        <v>0</v>
      </c>
      <c r="BE1124" s="767">
        <f t="shared" si="568"/>
        <v>0</v>
      </c>
      <c r="BF1124" s="646">
        <f t="shared" si="569"/>
        <v>0</v>
      </c>
      <c r="BG1124" s="594"/>
      <c r="BH1124" s="705">
        <f t="shared" si="559"/>
        <v>1108</v>
      </c>
      <c r="BI1124" s="646">
        <f t="shared" si="570"/>
        <v>0</v>
      </c>
      <c r="BJ1124" s="594"/>
      <c r="BK1124" s="705">
        <f t="shared" si="571"/>
        <v>1108</v>
      </c>
      <c r="BL1124" s="756">
        <v>0</v>
      </c>
      <c r="BM1124" s="756">
        <v>0</v>
      </c>
      <c r="BN1124" s="756">
        <v>0</v>
      </c>
      <c r="BO1124" s="756">
        <v>0</v>
      </c>
      <c r="BP1124" s="756">
        <v>0</v>
      </c>
      <c r="BQ1124" s="756">
        <v>0</v>
      </c>
      <c r="BR1124" s="756">
        <v>0</v>
      </c>
      <c r="BS1124" s="646">
        <f t="shared" si="582"/>
        <v>0</v>
      </c>
      <c r="BT1124" s="594"/>
      <c r="BU1124" s="705">
        <f t="shared" si="572"/>
        <v>1108</v>
      </c>
      <c r="BV1124" s="756">
        <v>0</v>
      </c>
      <c r="BW1124" s="756">
        <v>0</v>
      </c>
      <c r="BX1124" s="756">
        <v>0</v>
      </c>
      <c r="BY1124" s="756">
        <v>0</v>
      </c>
      <c r="BZ1124" s="756">
        <v>0</v>
      </c>
      <c r="CA1124" s="756">
        <v>0</v>
      </c>
      <c r="CB1124" s="756">
        <v>0</v>
      </c>
      <c r="CC1124" s="646">
        <f t="shared" si="583"/>
        <v>0</v>
      </c>
      <c r="CD1124" s="594"/>
      <c r="CE1124" s="705">
        <f t="shared" si="560"/>
        <v>1108</v>
      </c>
      <c r="CF1124" s="756">
        <f t="shared" si="589"/>
        <v>0</v>
      </c>
      <c r="CG1124" s="756">
        <f t="shared" si="589"/>
        <v>0</v>
      </c>
      <c r="CH1124" s="756">
        <f t="shared" si="589"/>
        <v>0</v>
      </c>
      <c r="CI1124" s="756">
        <f t="shared" si="587"/>
        <v>0</v>
      </c>
      <c r="CJ1124" s="756">
        <f t="shared" si="587"/>
        <v>0</v>
      </c>
      <c r="CK1124" s="756">
        <f t="shared" si="587"/>
        <v>0</v>
      </c>
      <c r="CL1124" s="756">
        <f t="shared" si="556"/>
        <v>0</v>
      </c>
      <c r="CM1124" s="646">
        <f t="shared" si="584"/>
        <v>0</v>
      </c>
      <c r="CN1124" s="594"/>
      <c r="CO1124" s="705">
        <f t="shared" si="561"/>
        <v>1108</v>
      </c>
      <c r="CP1124" s="756">
        <v>0</v>
      </c>
      <c r="CQ1124" s="756">
        <v>0</v>
      </c>
      <c r="CR1124" s="756">
        <v>0</v>
      </c>
      <c r="CS1124" s="756">
        <v>0</v>
      </c>
      <c r="CT1124" s="756">
        <v>0</v>
      </c>
      <c r="CU1124" s="756">
        <v>0</v>
      </c>
      <c r="CV1124" s="756">
        <v>0</v>
      </c>
      <c r="CW1124" s="646">
        <f t="shared" si="585"/>
        <v>0</v>
      </c>
      <c r="CX1124" s="685"/>
      <c r="CY1124" s="705">
        <f t="shared" si="562"/>
        <v>1108</v>
      </c>
      <c r="CZ1124" s="756">
        <v>0</v>
      </c>
      <c r="DA1124" s="756">
        <v>0</v>
      </c>
      <c r="DB1124" s="756">
        <v>0</v>
      </c>
      <c r="DC1124" s="756">
        <v>0</v>
      </c>
      <c r="DD1124" s="756">
        <v>0</v>
      </c>
      <c r="DE1124" s="767">
        <f t="shared" si="573"/>
        <v>0</v>
      </c>
      <c r="DF1124" s="756">
        <v>0</v>
      </c>
      <c r="DG1124" s="756">
        <v>0</v>
      </c>
      <c r="DH1124" s="756">
        <v>0</v>
      </c>
      <c r="DI1124" s="756">
        <v>0</v>
      </c>
      <c r="DJ1124" s="767">
        <f t="shared" si="574"/>
        <v>0</v>
      </c>
      <c r="DK1124" s="715">
        <f t="shared" si="575"/>
        <v>0</v>
      </c>
      <c r="DL1124" s="685"/>
      <c r="DM1124" s="705">
        <f t="shared" si="563"/>
        <v>1108</v>
      </c>
      <c r="DN1124" s="715">
        <f t="shared" si="576"/>
        <v>0</v>
      </c>
    </row>
    <row r="1125" spans="2:118" x14ac:dyDescent="0.25">
      <c r="B1125" s="705">
        <v>1109</v>
      </c>
      <c r="C1125" s="765">
        <f>(1+_xlfn.XLOOKUP(INT((B1125-1)/12)+1,'ZC Curve'!$B$8:$B$107,'ZC Curve'!R$8:R$107,,0))^(1/12)-1</f>
        <v>0</v>
      </c>
      <c r="D1125" s="766">
        <f t="shared" si="577"/>
        <v>1</v>
      </c>
      <c r="E1125" s="685"/>
      <c r="F1125" s="705">
        <v>1109</v>
      </c>
      <c r="G1125" s="756">
        <v>0</v>
      </c>
      <c r="H1125" s="756">
        <v>0</v>
      </c>
      <c r="I1125" s="756">
        <v>0</v>
      </c>
      <c r="J1125" s="756">
        <v>0</v>
      </c>
      <c r="K1125" s="756">
        <v>0</v>
      </c>
      <c r="L1125" s="756">
        <v>0</v>
      </c>
      <c r="M1125" s="756">
        <v>0</v>
      </c>
      <c r="N1125" s="646">
        <f t="shared" si="578"/>
        <v>0</v>
      </c>
      <c r="O1125" s="594"/>
      <c r="P1125" s="705">
        <f t="shared" si="564"/>
        <v>1109</v>
      </c>
      <c r="Q1125" s="756">
        <v>0</v>
      </c>
      <c r="R1125" s="756">
        <v>0</v>
      </c>
      <c r="S1125" s="756">
        <v>0</v>
      </c>
      <c r="T1125" s="756">
        <v>0</v>
      </c>
      <c r="U1125" s="756">
        <v>0</v>
      </c>
      <c r="V1125" s="756">
        <v>0</v>
      </c>
      <c r="W1125" s="756">
        <v>0</v>
      </c>
      <c r="X1125" s="646">
        <f t="shared" si="579"/>
        <v>0</v>
      </c>
      <c r="Y1125" s="594"/>
      <c r="Z1125" s="705">
        <f t="shared" si="565"/>
        <v>1109</v>
      </c>
      <c r="AA1125" s="756">
        <f t="shared" si="588"/>
        <v>0</v>
      </c>
      <c r="AB1125" s="756">
        <f t="shared" si="588"/>
        <v>0</v>
      </c>
      <c r="AC1125" s="756">
        <f t="shared" si="588"/>
        <v>0</v>
      </c>
      <c r="AD1125" s="756">
        <f t="shared" si="586"/>
        <v>0</v>
      </c>
      <c r="AE1125" s="756">
        <f t="shared" si="586"/>
        <v>0</v>
      </c>
      <c r="AF1125" s="756">
        <f t="shared" si="586"/>
        <v>0</v>
      </c>
      <c r="AG1125" s="756">
        <f t="shared" si="555"/>
        <v>0</v>
      </c>
      <c r="AH1125" s="646">
        <f t="shared" si="580"/>
        <v>0</v>
      </c>
      <c r="AI1125" s="594"/>
      <c r="AJ1125" s="705">
        <f t="shared" si="566"/>
        <v>1109</v>
      </c>
      <c r="AK1125" s="756">
        <v>0</v>
      </c>
      <c r="AL1125" s="756">
        <v>0</v>
      </c>
      <c r="AM1125" s="756">
        <v>0</v>
      </c>
      <c r="AN1125" s="756">
        <v>0</v>
      </c>
      <c r="AO1125" s="756">
        <v>0</v>
      </c>
      <c r="AP1125" s="756">
        <v>0</v>
      </c>
      <c r="AQ1125" s="756">
        <v>0</v>
      </c>
      <c r="AR1125" s="646">
        <f t="shared" si="581"/>
        <v>0</v>
      </c>
      <c r="AS1125" s="594"/>
      <c r="AT1125" s="705">
        <f t="shared" si="567"/>
        <v>1109</v>
      </c>
      <c r="AU1125" s="756">
        <v>0</v>
      </c>
      <c r="AV1125" s="756">
        <v>0</v>
      </c>
      <c r="AW1125" s="756">
        <v>0</v>
      </c>
      <c r="AX1125" s="756">
        <v>0</v>
      </c>
      <c r="AY1125" s="756">
        <v>0</v>
      </c>
      <c r="AZ1125" s="767">
        <f t="shared" ref="AZ1125:AZ1188" si="590">SUM(AU1125:AY1125)</f>
        <v>0</v>
      </c>
      <c r="BA1125" s="756">
        <v>0</v>
      </c>
      <c r="BB1125" s="756">
        <v>0</v>
      </c>
      <c r="BC1125" s="756">
        <v>0</v>
      </c>
      <c r="BD1125" s="756">
        <v>0</v>
      </c>
      <c r="BE1125" s="767">
        <f t="shared" si="568"/>
        <v>0</v>
      </c>
      <c r="BF1125" s="646">
        <f t="shared" si="569"/>
        <v>0</v>
      </c>
      <c r="BG1125" s="594"/>
      <c r="BH1125" s="705">
        <f t="shared" si="559"/>
        <v>1109</v>
      </c>
      <c r="BI1125" s="646">
        <f t="shared" si="570"/>
        <v>0</v>
      </c>
      <c r="BJ1125" s="594"/>
      <c r="BK1125" s="705">
        <f t="shared" si="571"/>
        <v>1109</v>
      </c>
      <c r="BL1125" s="756">
        <v>0</v>
      </c>
      <c r="BM1125" s="756">
        <v>0</v>
      </c>
      <c r="BN1125" s="756">
        <v>0</v>
      </c>
      <c r="BO1125" s="756">
        <v>0</v>
      </c>
      <c r="BP1125" s="756">
        <v>0</v>
      </c>
      <c r="BQ1125" s="756">
        <v>0</v>
      </c>
      <c r="BR1125" s="756">
        <v>0</v>
      </c>
      <c r="BS1125" s="646">
        <f t="shared" si="582"/>
        <v>0</v>
      </c>
      <c r="BT1125" s="594"/>
      <c r="BU1125" s="705">
        <f t="shared" si="572"/>
        <v>1109</v>
      </c>
      <c r="BV1125" s="756">
        <v>0</v>
      </c>
      <c r="BW1125" s="756">
        <v>0</v>
      </c>
      <c r="BX1125" s="756">
        <v>0</v>
      </c>
      <c r="BY1125" s="756">
        <v>0</v>
      </c>
      <c r="BZ1125" s="756">
        <v>0</v>
      </c>
      <c r="CA1125" s="756">
        <v>0</v>
      </c>
      <c r="CB1125" s="756">
        <v>0</v>
      </c>
      <c r="CC1125" s="646">
        <f t="shared" si="583"/>
        <v>0</v>
      </c>
      <c r="CD1125" s="594"/>
      <c r="CE1125" s="705">
        <f t="shared" si="560"/>
        <v>1109</v>
      </c>
      <c r="CF1125" s="756">
        <f t="shared" si="589"/>
        <v>0</v>
      </c>
      <c r="CG1125" s="756">
        <f t="shared" si="589"/>
        <v>0</v>
      </c>
      <c r="CH1125" s="756">
        <f t="shared" si="589"/>
        <v>0</v>
      </c>
      <c r="CI1125" s="756">
        <f t="shared" si="587"/>
        <v>0</v>
      </c>
      <c r="CJ1125" s="756">
        <f t="shared" si="587"/>
        <v>0</v>
      </c>
      <c r="CK1125" s="756">
        <f t="shared" si="587"/>
        <v>0</v>
      </c>
      <c r="CL1125" s="756">
        <f t="shared" si="556"/>
        <v>0</v>
      </c>
      <c r="CM1125" s="646">
        <f t="shared" si="584"/>
        <v>0</v>
      </c>
      <c r="CN1125" s="594"/>
      <c r="CO1125" s="705">
        <f t="shared" si="561"/>
        <v>1109</v>
      </c>
      <c r="CP1125" s="756">
        <v>0</v>
      </c>
      <c r="CQ1125" s="756">
        <v>0</v>
      </c>
      <c r="CR1125" s="756">
        <v>0</v>
      </c>
      <c r="CS1125" s="756">
        <v>0</v>
      </c>
      <c r="CT1125" s="756">
        <v>0</v>
      </c>
      <c r="CU1125" s="756">
        <v>0</v>
      </c>
      <c r="CV1125" s="756">
        <v>0</v>
      </c>
      <c r="CW1125" s="646">
        <f t="shared" si="585"/>
        <v>0</v>
      </c>
      <c r="CX1125" s="685"/>
      <c r="CY1125" s="705">
        <f t="shared" si="562"/>
        <v>1109</v>
      </c>
      <c r="CZ1125" s="756">
        <v>0</v>
      </c>
      <c r="DA1125" s="756">
        <v>0</v>
      </c>
      <c r="DB1125" s="756">
        <v>0</v>
      </c>
      <c r="DC1125" s="756">
        <v>0</v>
      </c>
      <c r="DD1125" s="756">
        <v>0</v>
      </c>
      <c r="DE1125" s="767">
        <f t="shared" si="573"/>
        <v>0</v>
      </c>
      <c r="DF1125" s="756">
        <v>0</v>
      </c>
      <c r="DG1125" s="756">
        <v>0</v>
      </c>
      <c r="DH1125" s="756">
        <v>0</v>
      </c>
      <c r="DI1125" s="756">
        <v>0</v>
      </c>
      <c r="DJ1125" s="767">
        <f t="shared" si="574"/>
        <v>0</v>
      </c>
      <c r="DK1125" s="715">
        <f t="shared" si="575"/>
        <v>0</v>
      </c>
      <c r="DL1125" s="685"/>
      <c r="DM1125" s="705">
        <f t="shared" si="563"/>
        <v>1109</v>
      </c>
      <c r="DN1125" s="715">
        <f t="shared" si="576"/>
        <v>0</v>
      </c>
    </row>
    <row r="1126" spans="2:118" x14ac:dyDescent="0.25">
      <c r="B1126" s="705">
        <v>1110</v>
      </c>
      <c r="C1126" s="765">
        <f>(1+_xlfn.XLOOKUP(INT((B1126-1)/12)+1,'ZC Curve'!$B$8:$B$107,'ZC Curve'!R$8:R$107,,0))^(1/12)-1</f>
        <v>0</v>
      </c>
      <c r="D1126" s="766">
        <f t="shared" si="577"/>
        <v>1</v>
      </c>
      <c r="E1126" s="685"/>
      <c r="F1126" s="705">
        <v>1110</v>
      </c>
      <c r="G1126" s="756">
        <v>0</v>
      </c>
      <c r="H1126" s="756">
        <v>0</v>
      </c>
      <c r="I1126" s="756">
        <v>0</v>
      </c>
      <c r="J1126" s="756">
        <v>0</v>
      </c>
      <c r="K1126" s="756">
        <v>0</v>
      </c>
      <c r="L1126" s="756">
        <v>0</v>
      </c>
      <c r="M1126" s="756">
        <v>0</v>
      </c>
      <c r="N1126" s="646">
        <f t="shared" si="578"/>
        <v>0</v>
      </c>
      <c r="O1126" s="594"/>
      <c r="P1126" s="705">
        <f t="shared" si="564"/>
        <v>1110</v>
      </c>
      <c r="Q1126" s="756">
        <v>0</v>
      </c>
      <c r="R1126" s="756">
        <v>0</v>
      </c>
      <c r="S1126" s="756">
        <v>0</v>
      </c>
      <c r="T1126" s="756">
        <v>0</v>
      </c>
      <c r="U1126" s="756">
        <v>0</v>
      </c>
      <c r="V1126" s="756">
        <v>0</v>
      </c>
      <c r="W1126" s="756">
        <v>0</v>
      </c>
      <c r="X1126" s="646">
        <f t="shared" si="579"/>
        <v>0</v>
      </c>
      <c r="Y1126" s="594"/>
      <c r="Z1126" s="705">
        <f t="shared" si="565"/>
        <v>1110</v>
      </c>
      <c r="AA1126" s="756">
        <f t="shared" si="588"/>
        <v>0</v>
      </c>
      <c r="AB1126" s="756">
        <f t="shared" si="588"/>
        <v>0</v>
      </c>
      <c r="AC1126" s="756">
        <f t="shared" si="588"/>
        <v>0</v>
      </c>
      <c r="AD1126" s="756">
        <f t="shared" si="586"/>
        <v>0</v>
      </c>
      <c r="AE1126" s="756">
        <f t="shared" si="586"/>
        <v>0</v>
      </c>
      <c r="AF1126" s="756">
        <f t="shared" si="586"/>
        <v>0</v>
      </c>
      <c r="AG1126" s="756">
        <f t="shared" si="555"/>
        <v>0</v>
      </c>
      <c r="AH1126" s="646">
        <f t="shared" si="580"/>
        <v>0</v>
      </c>
      <c r="AI1126" s="594"/>
      <c r="AJ1126" s="705">
        <f t="shared" si="566"/>
        <v>1110</v>
      </c>
      <c r="AK1126" s="756">
        <v>0</v>
      </c>
      <c r="AL1126" s="756">
        <v>0</v>
      </c>
      <c r="AM1126" s="756">
        <v>0</v>
      </c>
      <c r="AN1126" s="756">
        <v>0</v>
      </c>
      <c r="AO1126" s="756">
        <v>0</v>
      </c>
      <c r="AP1126" s="756">
        <v>0</v>
      </c>
      <c r="AQ1126" s="756">
        <v>0</v>
      </c>
      <c r="AR1126" s="646">
        <f t="shared" si="581"/>
        <v>0</v>
      </c>
      <c r="AS1126" s="594"/>
      <c r="AT1126" s="705">
        <f t="shared" si="567"/>
        <v>1110</v>
      </c>
      <c r="AU1126" s="756">
        <v>0</v>
      </c>
      <c r="AV1126" s="756">
        <v>0</v>
      </c>
      <c r="AW1126" s="756">
        <v>0</v>
      </c>
      <c r="AX1126" s="756">
        <v>0</v>
      </c>
      <c r="AY1126" s="756">
        <v>0</v>
      </c>
      <c r="AZ1126" s="767">
        <f t="shared" si="590"/>
        <v>0</v>
      </c>
      <c r="BA1126" s="756">
        <v>0</v>
      </c>
      <c r="BB1126" s="756">
        <v>0</v>
      </c>
      <c r="BC1126" s="756">
        <v>0</v>
      </c>
      <c r="BD1126" s="756">
        <v>0</v>
      </c>
      <c r="BE1126" s="767">
        <f t="shared" si="568"/>
        <v>0</v>
      </c>
      <c r="BF1126" s="646">
        <f t="shared" si="569"/>
        <v>0</v>
      </c>
      <c r="BG1126" s="594"/>
      <c r="BH1126" s="705">
        <f t="shared" si="559"/>
        <v>1110</v>
      </c>
      <c r="BI1126" s="646">
        <f t="shared" si="570"/>
        <v>0</v>
      </c>
      <c r="BJ1126" s="594"/>
      <c r="BK1126" s="705">
        <f t="shared" si="571"/>
        <v>1110</v>
      </c>
      <c r="BL1126" s="756">
        <v>0</v>
      </c>
      <c r="BM1126" s="756">
        <v>0</v>
      </c>
      <c r="BN1126" s="756">
        <v>0</v>
      </c>
      <c r="BO1126" s="756">
        <v>0</v>
      </c>
      <c r="BP1126" s="756">
        <v>0</v>
      </c>
      <c r="BQ1126" s="756">
        <v>0</v>
      </c>
      <c r="BR1126" s="756">
        <v>0</v>
      </c>
      <c r="BS1126" s="646">
        <f t="shared" si="582"/>
        <v>0</v>
      </c>
      <c r="BT1126" s="594"/>
      <c r="BU1126" s="705">
        <f t="shared" si="572"/>
        <v>1110</v>
      </c>
      <c r="BV1126" s="756">
        <v>0</v>
      </c>
      <c r="BW1126" s="756">
        <v>0</v>
      </c>
      <c r="BX1126" s="756">
        <v>0</v>
      </c>
      <c r="BY1126" s="756">
        <v>0</v>
      </c>
      <c r="BZ1126" s="756">
        <v>0</v>
      </c>
      <c r="CA1126" s="756">
        <v>0</v>
      </c>
      <c r="CB1126" s="756">
        <v>0</v>
      </c>
      <c r="CC1126" s="646">
        <f t="shared" si="583"/>
        <v>0</v>
      </c>
      <c r="CD1126" s="594"/>
      <c r="CE1126" s="705">
        <f t="shared" si="560"/>
        <v>1110</v>
      </c>
      <c r="CF1126" s="756">
        <f t="shared" si="589"/>
        <v>0</v>
      </c>
      <c r="CG1126" s="756">
        <f t="shared" si="589"/>
        <v>0</v>
      </c>
      <c r="CH1126" s="756">
        <f t="shared" si="589"/>
        <v>0</v>
      </c>
      <c r="CI1126" s="756">
        <f t="shared" si="587"/>
        <v>0</v>
      </c>
      <c r="CJ1126" s="756">
        <f t="shared" si="587"/>
        <v>0</v>
      </c>
      <c r="CK1126" s="756">
        <f t="shared" si="587"/>
        <v>0</v>
      </c>
      <c r="CL1126" s="756">
        <f t="shared" si="556"/>
        <v>0</v>
      </c>
      <c r="CM1126" s="646">
        <f t="shared" si="584"/>
        <v>0</v>
      </c>
      <c r="CN1126" s="594"/>
      <c r="CO1126" s="705">
        <f t="shared" si="561"/>
        <v>1110</v>
      </c>
      <c r="CP1126" s="756">
        <v>0</v>
      </c>
      <c r="CQ1126" s="756">
        <v>0</v>
      </c>
      <c r="CR1126" s="756">
        <v>0</v>
      </c>
      <c r="CS1126" s="756">
        <v>0</v>
      </c>
      <c r="CT1126" s="756">
        <v>0</v>
      </c>
      <c r="CU1126" s="756">
        <v>0</v>
      </c>
      <c r="CV1126" s="756">
        <v>0</v>
      </c>
      <c r="CW1126" s="646">
        <f t="shared" si="585"/>
        <v>0</v>
      </c>
      <c r="CX1126" s="685"/>
      <c r="CY1126" s="705">
        <f t="shared" si="562"/>
        <v>1110</v>
      </c>
      <c r="CZ1126" s="756">
        <v>0</v>
      </c>
      <c r="DA1126" s="756">
        <v>0</v>
      </c>
      <c r="DB1126" s="756">
        <v>0</v>
      </c>
      <c r="DC1126" s="756">
        <v>0</v>
      </c>
      <c r="DD1126" s="756">
        <v>0</v>
      </c>
      <c r="DE1126" s="767">
        <f t="shared" si="573"/>
        <v>0</v>
      </c>
      <c r="DF1126" s="756">
        <v>0</v>
      </c>
      <c r="DG1126" s="756">
        <v>0</v>
      </c>
      <c r="DH1126" s="756">
        <v>0</v>
      </c>
      <c r="DI1126" s="756">
        <v>0</v>
      </c>
      <c r="DJ1126" s="767">
        <f t="shared" si="574"/>
        <v>0</v>
      </c>
      <c r="DK1126" s="715">
        <f t="shared" si="575"/>
        <v>0</v>
      </c>
      <c r="DL1126" s="685"/>
      <c r="DM1126" s="705">
        <f t="shared" si="563"/>
        <v>1110</v>
      </c>
      <c r="DN1126" s="715">
        <f t="shared" si="576"/>
        <v>0</v>
      </c>
    </row>
    <row r="1127" spans="2:118" x14ac:dyDescent="0.25">
      <c r="B1127" s="705">
        <v>1111</v>
      </c>
      <c r="C1127" s="765">
        <f>(1+_xlfn.XLOOKUP(INT((B1127-1)/12)+1,'ZC Curve'!$B$8:$B$107,'ZC Curve'!R$8:R$107,,0))^(1/12)-1</f>
        <v>0</v>
      </c>
      <c r="D1127" s="766">
        <f t="shared" si="577"/>
        <v>1</v>
      </c>
      <c r="E1127" s="685"/>
      <c r="F1127" s="705">
        <v>1111</v>
      </c>
      <c r="G1127" s="756">
        <v>0</v>
      </c>
      <c r="H1127" s="756">
        <v>0</v>
      </c>
      <c r="I1127" s="756">
        <v>0</v>
      </c>
      <c r="J1127" s="756">
        <v>0</v>
      </c>
      <c r="K1127" s="756">
        <v>0</v>
      </c>
      <c r="L1127" s="756">
        <v>0</v>
      </c>
      <c r="M1127" s="756">
        <v>0</v>
      </c>
      <c r="N1127" s="646">
        <f t="shared" si="578"/>
        <v>0</v>
      </c>
      <c r="O1127" s="594"/>
      <c r="P1127" s="705">
        <f t="shared" si="564"/>
        <v>1111</v>
      </c>
      <c r="Q1127" s="756">
        <v>0</v>
      </c>
      <c r="R1127" s="756">
        <v>0</v>
      </c>
      <c r="S1127" s="756">
        <v>0</v>
      </c>
      <c r="T1127" s="756">
        <v>0</v>
      </c>
      <c r="U1127" s="756">
        <v>0</v>
      </c>
      <c r="V1127" s="756">
        <v>0</v>
      </c>
      <c r="W1127" s="756">
        <v>0</v>
      </c>
      <c r="X1127" s="646">
        <f t="shared" si="579"/>
        <v>0</v>
      </c>
      <c r="Y1127" s="594"/>
      <c r="Z1127" s="705">
        <f t="shared" si="565"/>
        <v>1111</v>
      </c>
      <c r="AA1127" s="756">
        <f t="shared" si="588"/>
        <v>0</v>
      </c>
      <c r="AB1127" s="756">
        <f t="shared" si="588"/>
        <v>0</v>
      </c>
      <c r="AC1127" s="756">
        <f t="shared" si="588"/>
        <v>0</v>
      </c>
      <c r="AD1127" s="756">
        <f t="shared" si="586"/>
        <v>0</v>
      </c>
      <c r="AE1127" s="756">
        <f t="shared" si="586"/>
        <v>0</v>
      </c>
      <c r="AF1127" s="756">
        <f t="shared" si="586"/>
        <v>0</v>
      </c>
      <c r="AG1127" s="756">
        <f t="shared" si="555"/>
        <v>0</v>
      </c>
      <c r="AH1127" s="646">
        <f t="shared" si="580"/>
        <v>0</v>
      </c>
      <c r="AI1127" s="594"/>
      <c r="AJ1127" s="705">
        <f t="shared" si="566"/>
        <v>1111</v>
      </c>
      <c r="AK1127" s="756">
        <v>0</v>
      </c>
      <c r="AL1127" s="756">
        <v>0</v>
      </c>
      <c r="AM1127" s="756">
        <v>0</v>
      </c>
      <c r="AN1127" s="756">
        <v>0</v>
      </c>
      <c r="AO1127" s="756">
        <v>0</v>
      </c>
      <c r="AP1127" s="756">
        <v>0</v>
      </c>
      <c r="AQ1127" s="756">
        <v>0</v>
      </c>
      <c r="AR1127" s="646">
        <f t="shared" si="581"/>
        <v>0</v>
      </c>
      <c r="AS1127" s="594"/>
      <c r="AT1127" s="705">
        <f t="shared" si="567"/>
        <v>1111</v>
      </c>
      <c r="AU1127" s="756">
        <v>0</v>
      </c>
      <c r="AV1127" s="756">
        <v>0</v>
      </c>
      <c r="AW1127" s="756">
        <v>0</v>
      </c>
      <c r="AX1127" s="756">
        <v>0</v>
      </c>
      <c r="AY1127" s="756">
        <v>0</v>
      </c>
      <c r="AZ1127" s="767">
        <f t="shared" si="590"/>
        <v>0</v>
      </c>
      <c r="BA1127" s="756">
        <v>0</v>
      </c>
      <c r="BB1127" s="756">
        <v>0</v>
      </c>
      <c r="BC1127" s="756">
        <v>0</v>
      </c>
      <c r="BD1127" s="756">
        <v>0</v>
      </c>
      <c r="BE1127" s="767">
        <f t="shared" si="568"/>
        <v>0</v>
      </c>
      <c r="BF1127" s="646">
        <f t="shared" si="569"/>
        <v>0</v>
      </c>
      <c r="BG1127" s="594"/>
      <c r="BH1127" s="705">
        <f t="shared" si="559"/>
        <v>1111</v>
      </c>
      <c r="BI1127" s="646">
        <f t="shared" si="570"/>
        <v>0</v>
      </c>
      <c r="BJ1127" s="594"/>
      <c r="BK1127" s="705">
        <f t="shared" si="571"/>
        <v>1111</v>
      </c>
      <c r="BL1127" s="756">
        <v>0</v>
      </c>
      <c r="BM1127" s="756">
        <v>0</v>
      </c>
      <c r="BN1127" s="756">
        <v>0</v>
      </c>
      <c r="BO1127" s="756">
        <v>0</v>
      </c>
      <c r="BP1127" s="756">
        <v>0</v>
      </c>
      <c r="BQ1127" s="756">
        <v>0</v>
      </c>
      <c r="BR1127" s="756">
        <v>0</v>
      </c>
      <c r="BS1127" s="646">
        <f t="shared" si="582"/>
        <v>0</v>
      </c>
      <c r="BT1127" s="594"/>
      <c r="BU1127" s="705">
        <f t="shared" si="572"/>
        <v>1111</v>
      </c>
      <c r="BV1127" s="756">
        <v>0</v>
      </c>
      <c r="BW1127" s="756">
        <v>0</v>
      </c>
      <c r="BX1127" s="756">
        <v>0</v>
      </c>
      <c r="BY1127" s="756">
        <v>0</v>
      </c>
      <c r="BZ1127" s="756">
        <v>0</v>
      </c>
      <c r="CA1127" s="756">
        <v>0</v>
      </c>
      <c r="CB1127" s="756">
        <v>0</v>
      </c>
      <c r="CC1127" s="646">
        <f t="shared" si="583"/>
        <v>0</v>
      </c>
      <c r="CD1127" s="594"/>
      <c r="CE1127" s="705">
        <f t="shared" si="560"/>
        <v>1111</v>
      </c>
      <c r="CF1127" s="756">
        <f t="shared" si="589"/>
        <v>0</v>
      </c>
      <c r="CG1127" s="756">
        <f t="shared" si="589"/>
        <v>0</v>
      </c>
      <c r="CH1127" s="756">
        <f t="shared" si="589"/>
        <v>0</v>
      </c>
      <c r="CI1127" s="756">
        <f t="shared" si="587"/>
        <v>0</v>
      </c>
      <c r="CJ1127" s="756">
        <f t="shared" si="587"/>
        <v>0</v>
      </c>
      <c r="CK1127" s="756">
        <f t="shared" si="587"/>
        <v>0</v>
      </c>
      <c r="CL1127" s="756">
        <f t="shared" si="556"/>
        <v>0</v>
      </c>
      <c r="CM1127" s="646">
        <f t="shared" si="584"/>
        <v>0</v>
      </c>
      <c r="CN1127" s="594"/>
      <c r="CO1127" s="705">
        <f t="shared" si="561"/>
        <v>1111</v>
      </c>
      <c r="CP1127" s="756">
        <v>0</v>
      </c>
      <c r="CQ1127" s="756">
        <v>0</v>
      </c>
      <c r="CR1127" s="756">
        <v>0</v>
      </c>
      <c r="CS1127" s="756">
        <v>0</v>
      </c>
      <c r="CT1127" s="756">
        <v>0</v>
      </c>
      <c r="CU1127" s="756">
        <v>0</v>
      </c>
      <c r="CV1127" s="756">
        <v>0</v>
      </c>
      <c r="CW1127" s="646">
        <f t="shared" si="585"/>
        <v>0</v>
      </c>
      <c r="CX1127" s="685"/>
      <c r="CY1127" s="705">
        <f t="shared" si="562"/>
        <v>1111</v>
      </c>
      <c r="CZ1127" s="756">
        <v>0</v>
      </c>
      <c r="DA1127" s="756">
        <v>0</v>
      </c>
      <c r="DB1127" s="756">
        <v>0</v>
      </c>
      <c r="DC1127" s="756">
        <v>0</v>
      </c>
      <c r="DD1127" s="756">
        <v>0</v>
      </c>
      <c r="DE1127" s="767">
        <f t="shared" si="573"/>
        <v>0</v>
      </c>
      <c r="DF1127" s="756">
        <v>0</v>
      </c>
      <c r="DG1127" s="756">
        <v>0</v>
      </c>
      <c r="DH1127" s="756">
        <v>0</v>
      </c>
      <c r="DI1127" s="756">
        <v>0</v>
      </c>
      <c r="DJ1127" s="767">
        <f t="shared" si="574"/>
        <v>0</v>
      </c>
      <c r="DK1127" s="715">
        <f t="shared" si="575"/>
        <v>0</v>
      </c>
      <c r="DL1127" s="685"/>
      <c r="DM1127" s="705">
        <f t="shared" si="563"/>
        <v>1111</v>
      </c>
      <c r="DN1127" s="715">
        <f t="shared" si="576"/>
        <v>0</v>
      </c>
    </row>
    <row r="1128" spans="2:118" x14ac:dyDescent="0.25">
      <c r="B1128" s="705">
        <v>1112</v>
      </c>
      <c r="C1128" s="765">
        <f>(1+_xlfn.XLOOKUP(INT((B1128-1)/12)+1,'ZC Curve'!$B$8:$B$107,'ZC Curve'!R$8:R$107,,0))^(1/12)-1</f>
        <v>0</v>
      </c>
      <c r="D1128" s="766">
        <f t="shared" si="577"/>
        <v>1</v>
      </c>
      <c r="E1128" s="685"/>
      <c r="F1128" s="705">
        <v>1112</v>
      </c>
      <c r="G1128" s="756">
        <v>0</v>
      </c>
      <c r="H1128" s="756">
        <v>0</v>
      </c>
      <c r="I1128" s="756">
        <v>0</v>
      </c>
      <c r="J1128" s="756">
        <v>0</v>
      </c>
      <c r="K1128" s="756">
        <v>0</v>
      </c>
      <c r="L1128" s="756">
        <v>0</v>
      </c>
      <c r="M1128" s="756">
        <v>0</v>
      </c>
      <c r="N1128" s="646">
        <f t="shared" si="578"/>
        <v>0</v>
      </c>
      <c r="O1128" s="594"/>
      <c r="P1128" s="705">
        <f t="shared" si="564"/>
        <v>1112</v>
      </c>
      <c r="Q1128" s="756">
        <v>0</v>
      </c>
      <c r="R1128" s="756">
        <v>0</v>
      </c>
      <c r="S1128" s="756">
        <v>0</v>
      </c>
      <c r="T1128" s="756">
        <v>0</v>
      </c>
      <c r="U1128" s="756">
        <v>0</v>
      </c>
      <c r="V1128" s="756">
        <v>0</v>
      </c>
      <c r="W1128" s="756">
        <v>0</v>
      </c>
      <c r="X1128" s="646">
        <f t="shared" si="579"/>
        <v>0</v>
      </c>
      <c r="Y1128" s="594"/>
      <c r="Z1128" s="705">
        <f t="shared" si="565"/>
        <v>1112</v>
      </c>
      <c r="AA1128" s="756">
        <f t="shared" si="588"/>
        <v>0</v>
      </c>
      <c r="AB1128" s="756">
        <f t="shared" si="588"/>
        <v>0</v>
      </c>
      <c r="AC1128" s="756">
        <f t="shared" si="588"/>
        <v>0</v>
      </c>
      <c r="AD1128" s="756">
        <f t="shared" si="586"/>
        <v>0</v>
      </c>
      <c r="AE1128" s="756">
        <f t="shared" si="586"/>
        <v>0</v>
      </c>
      <c r="AF1128" s="756">
        <f t="shared" si="586"/>
        <v>0</v>
      </c>
      <c r="AG1128" s="756">
        <f t="shared" si="555"/>
        <v>0</v>
      </c>
      <c r="AH1128" s="646">
        <f t="shared" si="580"/>
        <v>0</v>
      </c>
      <c r="AI1128" s="594"/>
      <c r="AJ1128" s="705">
        <f t="shared" si="566"/>
        <v>1112</v>
      </c>
      <c r="AK1128" s="756">
        <v>0</v>
      </c>
      <c r="AL1128" s="756">
        <v>0</v>
      </c>
      <c r="AM1128" s="756">
        <v>0</v>
      </c>
      <c r="AN1128" s="756">
        <v>0</v>
      </c>
      <c r="AO1128" s="756">
        <v>0</v>
      </c>
      <c r="AP1128" s="756">
        <v>0</v>
      </c>
      <c r="AQ1128" s="756">
        <v>0</v>
      </c>
      <c r="AR1128" s="646">
        <f t="shared" si="581"/>
        <v>0</v>
      </c>
      <c r="AS1128" s="594"/>
      <c r="AT1128" s="705">
        <f t="shared" si="567"/>
        <v>1112</v>
      </c>
      <c r="AU1128" s="756">
        <v>0</v>
      </c>
      <c r="AV1128" s="756">
        <v>0</v>
      </c>
      <c r="AW1128" s="756">
        <v>0</v>
      </c>
      <c r="AX1128" s="756">
        <v>0</v>
      </c>
      <c r="AY1128" s="756">
        <v>0</v>
      </c>
      <c r="AZ1128" s="767">
        <f t="shared" si="590"/>
        <v>0</v>
      </c>
      <c r="BA1128" s="756">
        <v>0</v>
      </c>
      <c r="BB1128" s="756">
        <v>0</v>
      </c>
      <c r="BC1128" s="756">
        <v>0</v>
      </c>
      <c r="BD1128" s="756">
        <v>0</v>
      </c>
      <c r="BE1128" s="767">
        <f t="shared" si="568"/>
        <v>0</v>
      </c>
      <c r="BF1128" s="646">
        <f t="shared" si="569"/>
        <v>0</v>
      </c>
      <c r="BG1128" s="594"/>
      <c r="BH1128" s="705">
        <f t="shared" si="559"/>
        <v>1112</v>
      </c>
      <c r="BI1128" s="646">
        <f t="shared" si="570"/>
        <v>0</v>
      </c>
      <c r="BJ1128" s="594"/>
      <c r="BK1128" s="705">
        <f t="shared" si="571"/>
        <v>1112</v>
      </c>
      <c r="BL1128" s="756">
        <v>0</v>
      </c>
      <c r="BM1128" s="756">
        <v>0</v>
      </c>
      <c r="BN1128" s="756">
        <v>0</v>
      </c>
      <c r="BO1128" s="756">
        <v>0</v>
      </c>
      <c r="BP1128" s="756">
        <v>0</v>
      </c>
      <c r="BQ1128" s="756">
        <v>0</v>
      </c>
      <c r="BR1128" s="756">
        <v>0</v>
      </c>
      <c r="BS1128" s="646">
        <f t="shared" si="582"/>
        <v>0</v>
      </c>
      <c r="BT1128" s="594"/>
      <c r="BU1128" s="705">
        <f t="shared" si="572"/>
        <v>1112</v>
      </c>
      <c r="BV1128" s="756">
        <v>0</v>
      </c>
      <c r="BW1128" s="756">
        <v>0</v>
      </c>
      <c r="BX1128" s="756">
        <v>0</v>
      </c>
      <c r="BY1128" s="756">
        <v>0</v>
      </c>
      <c r="BZ1128" s="756">
        <v>0</v>
      </c>
      <c r="CA1128" s="756">
        <v>0</v>
      </c>
      <c r="CB1128" s="756">
        <v>0</v>
      </c>
      <c r="CC1128" s="646">
        <f t="shared" si="583"/>
        <v>0</v>
      </c>
      <c r="CD1128" s="594"/>
      <c r="CE1128" s="705">
        <f t="shared" si="560"/>
        <v>1112</v>
      </c>
      <c r="CF1128" s="756">
        <f t="shared" si="589"/>
        <v>0</v>
      </c>
      <c r="CG1128" s="756">
        <f t="shared" si="589"/>
        <v>0</v>
      </c>
      <c r="CH1128" s="756">
        <f t="shared" si="589"/>
        <v>0</v>
      </c>
      <c r="CI1128" s="756">
        <f t="shared" si="587"/>
        <v>0</v>
      </c>
      <c r="CJ1128" s="756">
        <f t="shared" si="587"/>
        <v>0</v>
      </c>
      <c r="CK1128" s="756">
        <f t="shared" si="587"/>
        <v>0</v>
      </c>
      <c r="CL1128" s="756">
        <f t="shared" si="556"/>
        <v>0</v>
      </c>
      <c r="CM1128" s="646">
        <f t="shared" si="584"/>
        <v>0</v>
      </c>
      <c r="CN1128" s="594"/>
      <c r="CO1128" s="705">
        <f t="shared" si="561"/>
        <v>1112</v>
      </c>
      <c r="CP1128" s="756">
        <v>0</v>
      </c>
      <c r="CQ1128" s="756">
        <v>0</v>
      </c>
      <c r="CR1128" s="756">
        <v>0</v>
      </c>
      <c r="CS1128" s="756">
        <v>0</v>
      </c>
      <c r="CT1128" s="756">
        <v>0</v>
      </c>
      <c r="CU1128" s="756">
        <v>0</v>
      </c>
      <c r="CV1128" s="756">
        <v>0</v>
      </c>
      <c r="CW1128" s="646">
        <f t="shared" si="585"/>
        <v>0</v>
      </c>
      <c r="CX1128" s="685"/>
      <c r="CY1128" s="705">
        <f t="shared" si="562"/>
        <v>1112</v>
      </c>
      <c r="CZ1128" s="756">
        <v>0</v>
      </c>
      <c r="DA1128" s="756">
        <v>0</v>
      </c>
      <c r="DB1128" s="756">
        <v>0</v>
      </c>
      <c r="DC1128" s="756">
        <v>0</v>
      </c>
      <c r="DD1128" s="756">
        <v>0</v>
      </c>
      <c r="DE1128" s="767">
        <f t="shared" si="573"/>
        <v>0</v>
      </c>
      <c r="DF1128" s="756">
        <v>0</v>
      </c>
      <c r="DG1128" s="756">
        <v>0</v>
      </c>
      <c r="DH1128" s="756">
        <v>0</v>
      </c>
      <c r="DI1128" s="756">
        <v>0</v>
      </c>
      <c r="DJ1128" s="767">
        <f t="shared" si="574"/>
        <v>0</v>
      </c>
      <c r="DK1128" s="715">
        <f t="shared" si="575"/>
        <v>0</v>
      </c>
      <c r="DL1128" s="685"/>
      <c r="DM1128" s="705">
        <f t="shared" si="563"/>
        <v>1112</v>
      </c>
      <c r="DN1128" s="715">
        <f t="shared" si="576"/>
        <v>0</v>
      </c>
    </row>
    <row r="1129" spans="2:118" x14ac:dyDescent="0.25">
      <c r="B1129" s="705">
        <v>1113</v>
      </c>
      <c r="C1129" s="765">
        <f>(1+_xlfn.XLOOKUP(INT((B1129-1)/12)+1,'ZC Curve'!$B$8:$B$107,'ZC Curve'!R$8:R$107,,0))^(1/12)-1</f>
        <v>0</v>
      </c>
      <c r="D1129" s="766">
        <f t="shared" si="577"/>
        <v>1</v>
      </c>
      <c r="E1129" s="685"/>
      <c r="F1129" s="705">
        <v>1113</v>
      </c>
      <c r="G1129" s="756">
        <v>0</v>
      </c>
      <c r="H1129" s="756">
        <v>0</v>
      </c>
      <c r="I1129" s="756">
        <v>0</v>
      </c>
      <c r="J1129" s="756">
        <v>0</v>
      </c>
      <c r="K1129" s="756">
        <v>0</v>
      </c>
      <c r="L1129" s="756">
        <v>0</v>
      </c>
      <c r="M1129" s="756">
        <v>0</v>
      </c>
      <c r="N1129" s="646">
        <f t="shared" si="578"/>
        <v>0</v>
      </c>
      <c r="O1129" s="594"/>
      <c r="P1129" s="705">
        <f t="shared" si="564"/>
        <v>1113</v>
      </c>
      <c r="Q1129" s="756">
        <v>0</v>
      </c>
      <c r="R1129" s="756">
        <v>0</v>
      </c>
      <c r="S1129" s="756">
        <v>0</v>
      </c>
      <c r="T1129" s="756">
        <v>0</v>
      </c>
      <c r="U1129" s="756">
        <v>0</v>
      </c>
      <c r="V1129" s="756">
        <v>0</v>
      </c>
      <c r="W1129" s="756">
        <v>0</v>
      </c>
      <c r="X1129" s="646">
        <f t="shared" si="579"/>
        <v>0</v>
      </c>
      <c r="Y1129" s="594"/>
      <c r="Z1129" s="705">
        <f t="shared" si="565"/>
        <v>1113</v>
      </c>
      <c r="AA1129" s="756">
        <f t="shared" si="588"/>
        <v>0</v>
      </c>
      <c r="AB1129" s="756">
        <f t="shared" si="588"/>
        <v>0</v>
      </c>
      <c r="AC1129" s="756">
        <f t="shared" si="588"/>
        <v>0</v>
      </c>
      <c r="AD1129" s="756">
        <f t="shared" si="586"/>
        <v>0</v>
      </c>
      <c r="AE1129" s="756">
        <f t="shared" si="586"/>
        <v>0</v>
      </c>
      <c r="AF1129" s="756">
        <f t="shared" si="586"/>
        <v>0</v>
      </c>
      <c r="AG1129" s="756">
        <f t="shared" si="555"/>
        <v>0</v>
      </c>
      <c r="AH1129" s="646">
        <f t="shared" si="580"/>
        <v>0</v>
      </c>
      <c r="AI1129" s="594"/>
      <c r="AJ1129" s="705">
        <f t="shared" si="566"/>
        <v>1113</v>
      </c>
      <c r="AK1129" s="756">
        <v>0</v>
      </c>
      <c r="AL1129" s="756">
        <v>0</v>
      </c>
      <c r="AM1129" s="756">
        <v>0</v>
      </c>
      <c r="AN1129" s="756">
        <v>0</v>
      </c>
      <c r="AO1129" s="756">
        <v>0</v>
      </c>
      <c r="AP1129" s="756">
        <v>0</v>
      </c>
      <c r="AQ1129" s="756">
        <v>0</v>
      </c>
      <c r="AR1129" s="646">
        <f t="shared" si="581"/>
        <v>0</v>
      </c>
      <c r="AS1129" s="594"/>
      <c r="AT1129" s="705">
        <f t="shared" si="567"/>
        <v>1113</v>
      </c>
      <c r="AU1129" s="756">
        <v>0</v>
      </c>
      <c r="AV1129" s="756">
        <v>0</v>
      </c>
      <c r="AW1129" s="756">
        <v>0</v>
      </c>
      <c r="AX1129" s="756">
        <v>0</v>
      </c>
      <c r="AY1129" s="756">
        <v>0</v>
      </c>
      <c r="AZ1129" s="767">
        <f t="shared" si="590"/>
        <v>0</v>
      </c>
      <c r="BA1129" s="756">
        <v>0</v>
      </c>
      <c r="BB1129" s="756">
        <v>0</v>
      </c>
      <c r="BC1129" s="756">
        <v>0</v>
      </c>
      <c r="BD1129" s="756">
        <v>0</v>
      </c>
      <c r="BE1129" s="767">
        <f t="shared" si="568"/>
        <v>0</v>
      </c>
      <c r="BF1129" s="646">
        <f t="shared" si="569"/>
        <v>0</v>
      </c>
      <c r="BG1129" s="594"/>
      <c r="BH1129" s="705">
        <f t="shared" si="559"/>
        <v>1113</v>
      </c>
      <c r="BI1129" s="646">
        <f t="shared" si="570"/>
        <v>0</v>
      </c>
      <c r="BJ1129" s="594"/>
      <c r="BK1129" s="705">
        <f t="shared" si="571"/>
        <v>1113</v>
      </c>
      <c r="BL1129" s="756">
        <v>0</v>
      </c>
      <c r="BM1129" s="756">
        <v>0</v>
      </c>
      <c r="BN1129" s="756">
        <v>0</v>
      </c>
      <c r="BO1129" s="756">
        <v>0</v>
      </c>
      <c r="BP1129" s="756">
        <v>0</v>
      </c>
      <c r="BQ1129" s="756">
        <v>0</v>
      </c>
      <c r="BR1129" s="756">
        <v>0</v>
      </c>
      <c r="BS1129" s="646">
        <f t="shared" si="582"/>
        <v>0</v>
      </c>
      <c r="BT1129" s="594"/>
      <c r="BU1129" s="705">
        <f t="shared" si="572"/>
        <v>1113</v>
      </c>
      <c r="BV1129" s="756">
        <v>0</v>
      </c>
      <c r="BW1129" s="756">
        <v>0</v>
      </c>
      <c r="BX1129" s="756">
        <v>0</v>
      </c>
      <c r="BY1129" s="756">
        <v>0</v>
      </c>
      <c r="BZ1129" s="756">
        <v>0</v>
      </c>
      <c r="CA1129" s="756">
        <v>0</v>
      </c>
      <c r="CB1129" s="756">
        <v>0</v>
      </c>
      <c r="CC1129" s="646">
        <f t="shared" si="583"/>
        <v>0</v>
      </c>
      <c r="CD1129" s="594"/>
      <c r="CE1129" s="705">
        <f t="shared" si="560"/>
        <v>1113</v>
      </c>
      <c r="CF1129" s="756">
        <f t="shared" si="589"/>
        <v>0</v>
      </c>
      <c r="CG1129" s="756">
        <f t="shared" si="589"/>
        <v>0</v>
      </c>
      <c r="CH1129" s="756">
        <f t="shared" si="589"/>
        <v>0</v>
      </c>
      <c r="CI1129" s="756">
        <f t="shared" si="587"/>
        <v>0</v>
      </c>
      <c r="CJ1129" s="756">
        <f t="shared" si="587"/>
        <v>0</v>
      </c>
      <c r="CK1129" s="756">
        <f t="shared" si="587"/>
        <v>0</v>
      </c>
      <c r="CL1129" s="756">
        <f t="shared" si="556"/>
        <v>0</v>
      </c>
      <c r="CM1129" s="646">
        <f t="shared" si="584"/>
        <v>0</v>
      </c>
      <c r="CN1129" s="594"/>
      <c r="CO1129" s="705">
        <f t="shared" si="561"/>
        <v>1113</v>
      </c>
      <c r="CP1129" s="756">
        <v>0</v>
      </c>
      <c r="CQ1129" s="756">
        <v>0</v>
      </c>
      <c r="CR1129" s="756">
        <v>0</v>
      </c>
      <c r="CS1129" s="756">
        <v>0</v>
      </c>
      <c r="CT1129" s="756">
        <v>0</v>
      </c>
      <c r="CU1129" s="756">
        <v>0</v>
      </c>
      <c r="CV1129" s="756">
        <v>0</v>
      </c>
      <c r="CW1129" s="646">
        <f t="shared" si="585"/>
        <v>0</v>
      </c>
      <c r="CX1129" s="685"/>
      <c r="CY1129" s="705">
        <f t="shared" si="562"/>
        <v>1113</v>
      </c>
      <c r="CZ1129" s="756">
        <v>0</v>
      </c>
      <c r="DA1129" s="756">
        <v>0</v>
      </c>
      <c r="DB1129" s="756">
        <v>0</v>
      </c>
      <c r="DC1129" s="756">
        <v>0</v>
      </c>
      <c r="DD1129" s="756">
        <v>0</v>
      </c>
      <c r="DE1129" s="767">
        <f t="shared" si="573"/>
        <v>0</v>
      </c>
      <c r="DF1129" s="756">
        <v>0</v>
      </c>
      <c r="DG1129" s="756">
        <v>0</v>
      </c>
      <c r="DH1129" s="756">
        <v>0</v>
      </c>
      <c r="DI1129" s="756">
        <v>0</v>
      </c>
      <c r="DJ1129" s="767">
        <f t="shared" si="574"/>
        <v>0</v>
      </c>
      <c r="DK1129" s="715">
        <f t="shared" si="575"/>
        <v>0</v>
      </c>
      <c r="DL1129" s="685"/>
      <c r="DM1129" s="705">
        <f t="shared" si="563"/>
        <v>1113</v>
      </c>
      <c r="DN1129" s="715">
        <f t="shared" si="576"/>
        <v>0</v>
      </c>
    </row>
    <row r="1130" spans="2:118" x14ac:dyDescent="0.25">
      <c r="B1130" s="705">
        <v>1114</v>
      </c>
      <c r="C1130" s="765">
        <f>(1+_xlfn.XLOOKUP(INT((B1130-1)/12)+1,'ZC Curve'!$B$8:$B$107,'ZC Curve'!R$8:R$107,,0))^(1/12)-1</f>
        <v>0</v>
      </c>
      <c r="D1130" s="766">
        <f t="shared" si="577"/>
        <v>1</v>
      </c>
      <c r="E1130" s="685"/>
      <c r="F1130" s="705">
        <v>1114</v>
      </c>
      <c r="G1130" s="756">
        <v>0</v>
      </c>
      <c r="H1130" s="756">
        <v>0</v>
      </c>
      <c r="I1130" s="756">
        <v>0</v>
      </c>
      <c r="J1130" s="756">
        <v>0</v>
      </c>
      <c r="K1130" s="756">
        <v>0</v>
      </c>
      <c r="L1130" s="756">
        <v>0</v>
      </c>
      <c r="M1130" s="756">
        <v>0</v>
      </c>
      <c r="N1130" s="646">
        <f t="shared" si="578"/>
        <v>0</v>
      </c>
      <c r="O1130" s="594"/>
      <c r="P1130" s="705">
        <f t="shared" si="564"/>
        <v>1114</v>
      </c>
      <c r="Q1130" s="756">
        <v>0</v>
      </c>
      <c r="R1130" s="756">
        <v>0</v>
      </c>
      <c r="S1130" s="756">
        <v>0</v>
      </c>
      <c r="T1130" s="756">
        <v>0</v>
      </c>
      <c r="U1130" s="756">
        <v>0</v>
      </c>
      <c r="V1130" s="756">
        <v>0</v>
      </c>
      <c r="W1130" s="756">
        <v>0</v>
      </c>
      <c r="X1130" s="646">
        <f t="shared" si="579"/>
        <v>0</v>
      </c>
      <c r="Y1130" s="594"/>
      <c r="Z1130" s="705">
        <f t="shared" si="565"/>
        <v>1114</v>
      </c>
      <c r="AA1130" s="756">
        <f t="shared" si="588"/>
        <v>0</v>
      </c>
      <c r="AB1130" s="756">
        <f t="shared" si="588"/>
        <v>0</v>
      </c>
      <c r="AC1130" s="756">
        <f t="shared" si="588"/>
        <v>0</v>
      </c>
      <c r="AD1130" s="756">
        <f t="shared" si="586"/>
        <v>0</v>
      </c>
      <c r="AE1130" s="756">
        <f t="shared" si="586"/>
        <v>0</v>
      </c>
      <c r="AF1130" s="756">
        <f t="shared" si="586"/>
        <v>0</v>
      </c>
      <c r="AG1130" s="756">
        <f t="shared" si="555"/>
        <v>0</v>
      </c>
      <c r="AH1130" s="646">
        <f t="shared" si="580"/>
        <v>0</v>
      </c>
      <c r="AI1130" s="594"/>
      <c r="AJ1130" s="705">
        <f t="shared" si="566"/>
        <v>1114</v>
      </c>
      <c r="AK1130" s="756">
        <v>0</v>
      </c>
      <c r="AL1130" s="756">
        <v>0</v>
      </c>
      <c r="AM1130" s="756">
        <v>0</v>
      </c>
      <c r="AN1130" s="756">
        <v>0</v>
      </c>
      <c r="AO1130" s="756">
        <v>0</v>
      </c>
      <c r="AP1130" s="756">
        <v>0</v>
      </c>
      <c r="AQ1130" s="756">
        <v>0</v>
      </c>
      <c r="AR1130" s="646">
        <f t="shared" si="581"/>
        <v>0</v>
      </c>
      <c r="AS1130" s="594"/>
      <c r="AT1130" s="705">
        <f t="shared" si="567"/>
        <v>1114</v>
      </c>
      <c r="AU1130" s="756">
        <v>0</v>
      </c>
      <c r="AV1130" s="756">
        <v>0</v>
      </c>
      <c r="AW1130" s="756">
        <v>0</v>
      </c>
      <c r="AX1130" s="756">
        <v>0</v>
      </c>
      <c r="AY1130" s="756">
        <v>0</v>
      </c>
      <c r="AZ1130" s="767">
        <f t="shared" si="590"/>
        <v>0</v>
      </c>
      <c r="BA1130" s="756">
        <v>0</v>
      </c>
      <c r="BB1130" s="756">
        <v>0</v>
      </c>
      <c r="BC1130" s="756">
        <v>0</v>
      </c>
      <c r="BD1130" s="756">
        <v>0</v>
      </c>
      <c r="BE1130" s="767">
        <f t="shared" si="568"/>
        <v>0</v>
      </c>
      <c r="BF1130" s="646">
        <f t="shared" si="569"/>
        <v>0</v>
      </c>
      <c r="BG1130" s="594"/>
      <c r="BH1130" s="705">
        <f t="shared" si="559"/>
        <v>1114</v>
      </c>
      <c r="BI1130" s="646">
        <f t="shared" si="570"/>
        <v>0</v>
      </c>
      <c r="BJ1130" s="594"/>
      <c r="BK1130" s="705">
        <f t="shared" si="571"/>
        <v>1114</v>
      </c>
      <c r="BL1130" s="756">
        <v>0</v>
      </c>
      <c r="BM1130" s="756">
        <v>0</v>
      </c>
      <c r="BN1130" s="756">
        <v>0</v>
      </c>
      <c r="BO1130" s="756">
        <v>0</v>
      </c>
      <c r="BP1130" s="756">
        <v>0</v>
      </c>
      <c r="BQ1130" s="756">
        <v>0</v>
      </c>
      <c r="BR1130" s="756">
        <v>0</v>
      </c>
      <c r="BS1130" s="646">
        <f t="shared" si="582"/>
        <v>0</v>
      </c>
      <c r="BT1130" s="594"/>
      <c r="BU1130" s="705">
        <f t="shared" si="572"/>
        <v>1114</v>
      </c>
      <c r="BV1130" s="756">
        <v>0</v>
      </c>
      <c r="BW1130" s="756">
        <v>0</v>
      </c>
      <c r="BX1130" s="756">
        <v>0</v>
      </c>
      <c r="BY1130" s="756">
        <v>0</v>
      </c>
      <c r="BZ1130" s="756">
        <v>0</v>
      </c>
      <c r="CA1130" s="756">
        <v>0</v>
      </c>
      <c r="CB1130" s="756">
        <v>0</v>
      </c>
      <c r="CC1130" s="646">
        <f t="shared" si="583"/>
        <v>0</v>
      </c>
      <c r="CD1130" s="594"/>
      <c r="CE1130" s="705">
        <f t="shared" si="560"/>
        <v>1114</v>
      </c>
      <c r="CF1130" s="756">
        <f t="shared" si="589"/>
        <v>0</v>
      </c>
      <c r="CG1130" s="756">
        <f t="shared" si="589"/>
        <v>0</v>
      </c>
      <c r="CH1130" s="756">
        <f t="shared" si="589"/>
        <v>0</v>
      </c>
      <c r="CI1130" s="756">
        <f t="shared" si="587"/>
        <v>0</v>
      </c>
      <c r="CJ1130" s="756">
        <f t="shared" si="587"/>
        <v>0</v>
      </c>
      <c r="CK1130" s="756">
        <f t="shared" si="587"/>
        <v>0</v>
      </c>
      <c r="CL1130" s="756">
        <f t="shared" si="556"/>
        <v>0</v>
      </c>
      <c r="CM1130" s="646">
        <f t="shared" si="584"/>
        <v>0</v>
      </c>
      <c r="CN1130" s="594"/>
      <c r="CO1130" s="705">
        <f t="shared" si="561"/>
        <v>1114</v>
      </c>
      <c r="CP1130" s="756">
        <v>0</v>
      </c>
      <c r="CQ1130" s="756">
        <v>0</v>
      </c>
      <c r="CR1130" s="756">
        <v>0</v>
      </c>
      <c r="CS1130" s="756">
        <v>0</v>
      </c>
      <c r="CT1130" s="756">
        <v>0</v>
      </c>
      <c r="CU1130" s="756">
        <v>0</v>
      </c>
      <c r="CV1130" s="756">
        <v>0</v>
      </c>
      <c r="CW1130" s="646">
        <f t="shared" si="585"/>
        <v>0</v>
      </c>
      <c r="CX1130" s="685"/>
      <c r="CY1130" s="705">
        <f t="shared" si="562"/>
        <v>1114</v>
      </c>
      <c r="CZ1130" s="756">
        <v>0</v>
      </c>
      <c r="DA1130" s="756">
        <v>0</v>
      </c>
      <c r="DB1130" s="756">
        <v>0</v>
      </c>
      <c r="DC1130" s="756">
        <v>0</v>
      </c>
      <c r="DD1130" s="756">
        <v>0</v>
      </c>
      <c r="DE1130" s="767">
        <f t="shared" si="573"/>
        <v>0</v>
      </c>
      <c r="DF1130" s="756">
        <v>0</v>
      </c>
      <c r="DG1130" s="756">
        <v>0</v>
      </c>
      <c r="DH1130" s="756">
        <v>0</v>
      </c>
      <c r="DI1130" s="756">
        <v>0</v>
      </c>
      <c r="DJ1130" s="767">
        <f t="shared" si="574"/>
        <v>0</v>
      </c>
      <c r="DK1130" s="715">
        <f t="shared" si="575"/>
        <v>0</v>
      </c>
      <c r="DL1130" s="685"/>
      <c r="DM1130" s="705">
        <f t="shared" si="563"/>
        <v>1114</v>
      </c>
      <c r="DN1130" s="715">
        <f t="shared" si="576"/>
        <v>0</v>
      </c>
    </row>
    <row r="1131" spans="2:118" x14ac:dyDescent="0.25">
      <c r="B1131" s="705">
        <v>1115</v>
      </c>
      <c r="C1131" s="765">
        <f>(1+_xlfn.XLOOKUP(INT((B1131-1)/12)+1,'ZC Curve'!$B$8:$B$107,'ZC Curve'!R$8:R$107,,0))^(1/12)-1</f>
        <v>0</v>
      </c>
      <c r="D1131" s="766">
        <f t="shared" si="577"/>
        <v>1</v>
      </c>
      <c r="E1131" s="685"/>
      <c r="F1131" s="705">
        <v>1115</v>
      </c>
      <c r="G1131" s="756">
        <v>0</v>
      </c>
      <c r="H1131" s="756">
        <v>0</v>
      </c>
      <c r="I1131" s="756">
        <v>0</v>
      </c>
      <c r="J1131" s="756">
        <v>0</v>
      </c>
      <c r="K1131" s="756">
        <v>0</v>
      </c>
      <c r="L1131" s="756">
        <v>0</v>
      </c>
      <c r="M1131" s="756">
        <v>0</v>
      </c>
      <c r="N1131" s="646">
        <f t="shared" si="578"/>
        <v>0</v>
      </c>
      <c r="O1131" s="594"/>
      <c r="P1131" s="705">
        <f t="shared" si="564"/>
        <v>1115</v>
      </c>
      <c r="Q1131" s="756">
        <v>0</v>
      </c>
      <c r="R1131" s="756">
        <v>0</v>
      </c>
      <c r="S1131" s="756">
        <v>0</v>
      </c>
      <c r="T1131" s="756">
        <v>0</v>
      </c>
      <c r="U1131" s="756">
        <v>0</v>
      </c>
      <c r="V1131" s="756">
        <v>0</v>
      </c>
      <c r="W1131" s="756">
        <v>0</v>
      </c>
      <c r="X1131" s="646">
        <f t="shared" si="579"/>
        <v>0</v>
      </c>
      <c r="Y1131" s="594"/>
      <c r="Z1131" s="705">
        <f t="shared" si="565"/>
        <v>1115</v>
      </c>
      <c r="AA1131" s="756">
        <f t="shared" si="588"/>
        <v>0</v>
      </c>
      <c r="AB1131" s="756">
        <f t="shared" si="588"/>
        <v>0</v>
      </c>
      <c r="AC1131" s="756">
        <f t="shared" si="588"/>
        <v>0</v>
      </c>
      <c r="AD1131" s="756">
        <f t="shared" si="586"/>
        <v>0</v>
      </c>
      <c r="AE1131" s="756">
        <f t="shared" si="586"/>
        <v>0</v>
      </c>
      <c r="AF1131" s="756">
        <f t="shared" si="586"/>
        <v>0</v>
      </c>
      <c r="AG1131" s="756">
        <f t="shared" si="586"/>
        <v>0</v>
      </c>
      <c r="AH1131" s="646">
        <f t="shared" si="580"/>
        <v>0</v>
      </c>
      <c r="AI1131" s="594"/>
      <c r="AJ1131" s="705">
        <f t="shared" si="566"/>
        <v>1115</v>
      </c>
      <c r="AK1131" s="756">
        <v>0</v>
      </c>
      <c r="AL1131" s="756">
        <v>0</v>
      </c>
      <c r="AM1131" s="756">
        <v>0</v>
      </c>
      <c r="AN1131" s="756">
        <v>0</v>
      </c>
      <c r="AO1131" s="756">
        <v>0</v>
      </c>
      <c r="AP1131" s="756">
        <v>0</v>
      </c>
      <c r="AQ1131" s="756">
        <v>0</v>
      </c>
      <c r="AR1131" s="646">
        <f t="shared" si="581"/>
        <v>0</v>
      </c>
      <c r="AS1131" s="594"/>
      <c r="AT1131" s="705">
        <f t="shared" si="567"/>
        <v>1115</v>
      </c>
      <c r="AU1131" s="756">
        <v>0</v>
      </c>
      <c r="AV1131" s="756">
        <v>0</v>
      </c>
      <c r="AW1131" s="756">
        <v>0</v>
      </c>
      <c r="AX1131" s="756">
        <v>0</v>
      </c>
      <c r="AY1131" s="756">
        <v>0</v>
      </c>
      <c r="AZ1131" s="767">
        <f t="shared" si="590"/>
        <v>0</v>
      </c>
      <c r="BA1131" s="756">
        <v>0</v>
      </c>
      <c r="BB1131" s="756">
        <v>0</v>
      </c>
      <c r="BC1131" s="756">
        <v>0</v>
      </c>
      <c r="BD1131" s="756">
        <v>0</v>
      </c>
      <c r="BE1131" s="767">
        <f t="shared" si="568"/>
        <v>0</v>
      </c>
      <c r="BF1131" s="646">
        <f t="shared" si="569"/>
        <v>0</v>
      </c>
      <c r="BG1131" s="594"/>
      <c r="BH1131" s="705">
        <f t="shared" si="559"/>
        <v>1115</v>
      </c>
      <c r="BI1131" s="646">
        <f t="shared" si="570"/>
        <v>0</v>
      </c>
      <c r="BJ1131" s="594"/>
      <c r="BK1131" s="705">
        <f t="shared" si="571"/>
        <v>1115</v>
      </c>
      <c r="BL1131" s="756">
        <v>0</v>
      </c>
      <c r="BM1131" s="756">
        <v>0</v>
      </c>
      <c r="BN1131" s="756">
        <v>0</v>
      </c>
      <c r="BO1131" s="756">
        <v>0</v>
      </c>
      <c r="BP1131" s="756">
        <v>0</v>
      </c>
      <c r="BQ1131" s="756">
        <v>0</v>
      </c>
      <c r="BR1131" s="756">
        <v>0</v>
      </c>
      <c r="BS1131" s="646">
        <f t="shared" si="582"/>
        <v>0</v>
      </c>
      <c r="BT1131" s="594"/>
      <c r="BU1131" s="705">
        <f t="shared" si="572"/>
        <v>1115</v>
      </c>
      <c r="BV1131" s="756">
        <v>0</v>
      </c>
      <c r="BW1131" s="756">
        <v>0</v>
      </c>
      <c r="BX1131" s="756">
        <v>0</v>
      </c>
      <c r="BY1131" s="756">
        <v>0</v>
      </c>
      <c r="BZ1131" s="756">
        <v>0</v>
      </c>
      <c r="CA1131" s="756">
        <v>0</v>
      </c>
      <c r="CB1131" s="756">
        <v>0</v>
      </c>
      <c r="CC1131" s="646">
        <f t="shared" si="583"/>
        <v>0</v>
      </c>
      <c r="CD1131" s="594"/>
      <c r="CE1131" s="705">
        <f t="shared" si="560"/>
        <v>1115</v>
      </c>
      <c r="CF1131" s="756">
        <f t="shared" si="589"/>
        <v>0</v>
      </c>
      <c r="CG1131" s="756">
        <f t="shared" si="589"/>
        <v>0</v>
      </c>
      <c r="CH1131" s="756">
        <f t="shared" si="589"/>
        <v>0</v>
      </c>
      <c r="CI1131" s="756">
        <f t="shared" si="587"/>
        <v>0</v>
      </c>
      <c r="CJ1131" s="756">
        <f t="shared" si="587"/>
        <v>0</v>
      </c>
      <c r="CK1131" s="756">
        <f t="shared" si="587"/>
        <v>0</v>
      </c>
      <c r="CL1131" s="756">
        <f t="shared" si="587"/>
        <v>0</v>
      </c>
      <c r="CM1131" s="646">
        <f t="shared" si="584"/>
        <v>0</v>
      </c>
      <c r="CN1131" s="594"/>
      <c r="CO1131" s="705">
        <f t="shared" si="561"/>
        <v>1115</v>
      </c>
      <c r="CP1131" s="756">
        <v>0</v>
      </c>
      <c r="CQ1131" s="756">
        <v>0</v>
      </c>
      <c r="CR1131" s="756">
        <v>0</v>
      </c>
      <c r="CS1131" s="756">
        <v>0</v>
      </c>
      <c r="CT1131" s="756">
        <v>0</v>
      </c>
      <c r="CU1131" s="756">
        <v>0</v>
      </c>
      <c r="CV1131" s="756">
        <v>0</v>
      </c>
      <c r="CW1131" s="646">
        <f t="shared" si="585"/>
        <v>0</v>
      </c>
      <c r="CX1131" s="685"/>
      <c r="CY1131" s="705">
        <f t="shared" si="562"/>
        <v>1115</v>
      </c>
      <c r="CZ1131" s="756">
        <v>0</v>
      </c>
      <c r="DA1131" s="756">
        <v>0</v>
      </c>
      <c r="DB1131" s="756">
        <v>0</v>
      </c>
      <c r="DC1131" s="756">
        <v>0</v>
      </c>
      <c r="DD1131" s="756">
        <v>0</v>
      </c>
      <c r="DE1131" s="767">
        <f t="shared" si="573"/>
        <v>0</v>
      </c>
      <c r="DF1131" s="756">
        <v>0</v>
      </c>
      <c r="DG1131" s="756">
        <v>0</v>
      </c>
      <c r="DH1131" s="756">
        <v>0</v>
      </c>
      <c r="DI1131" s="756">
        <v>0</v>
      </c>
      <c r="DJ1131" s="767">
        <f t="shared" si="574"/>
        <v>0</v>
      </c>
      <c r="DK1131" s="715">
        <f t="shared" si="575"/>
        <v>0</v>
      </c>
      <c r="DL1131" s="685"/>
      <c r="DM1131" s="705">
        <f t="shared" si="563"/>
        <v>1115</v>
      </c>
      <c r="DN1131" s="715">
        <f t="shared" si="576"/>
        <v>0</v>
      </c>
    </row>
    <row r="1132" spans="2:118" x14ac:dyDescent="0.25">
      <c r="B1132" s="705">
        <v>1116</v>
      </c>
      <c r="C1132" s="765">
        <f>(1+_xlfn.XLOOKUP(INT((B1132-1)/12)+1,'ZC Curve'!$B$8:$B$107,'ZC Curve'!R$8:R$107,,0))^(1/12)-1</f>
        <v>0</v>
      </c>
      <c r="D1132" s="766">
        <f t="shared" si="577"/>
        <v>1</v>
      </c>
      <c r="E1132" s="685"/>
      <c r="F1132" s="705">
        <v>1116</v>
      </c>
      <c r="G1132" s="756">
        <v>0</v>
      </c>
      <c r="H1132" s="756">
        <v>0</v>
      </c>
      <c r="I1132" s="756">
        <v>0</v>
      </c>
      <c r="J1132" s="756">
        <v>0</v>
      </c>
      <c r="K1132" s="756">
        <v>0</v>
      </c>
      <c r="L1132" s="756">
        <v>0</v>
      </c>
      <c r="M1132" s="756">
        <v>0</v>
      </c>
      <c r="N1132" s="646">
        <f t="shared" si="578"/>
        <v>0</v>
      </c>
      <c r="O1132" s="594"/>
      <c r="P1132" s="705">
        <f t="shared" si="564"/>
        <v>1116</v>
      </c>
      <c r="Q1132" s="756">
        <v>0</v>
      </c>
      <c r="R1132" s="756">
        <v>0</v>
      </c>
      <c r="S1132" s="756">
        <v>0</v>
      </c>
      <c r="T1132" s="756">
        <v>0</v>
      </c>
      <c r="U1132" s="756">
        <v>0</v>
      </c>
      <c r="V1132" s="756">
        <v>0</v>
      </c>
      <c r="W1132" s="756">
        <v>0</v>
      </c>
      <c r="X1132" s="646">
        <f t="shared" si="579"/>
        <v>0</v>
      </c>
      <c r="Y1132" s="594"/>
      <c r="Z1132" s="705">
        <f t="shared" si="565"/>
        <v>1116</v>
      </c>
      <c r="AA1132" s="756">
        <f t="shared" si="588"/>
        <v>0</v>
      </c>
      <c r="AB1132" s="756">
        <f t="shared" si="588"/>
        <v>0</v>
      </c>
      <c r="AC1132" s="756">
        <f t="shared" si="588"/>
        <v>0</v>
      </c>
      <c r="AD1132" s="756">
        <f t="shared" si="586"/>
        <v>0</v>
      </c>
      <c r="AE1132" s="756">
        <f t="shared" si="586"/>
        <v>0</v>
      </c>
      <c r="AF1132" s="756">
        <f t="shared" si="586"/>
        <v>0</v>
      </c>
      <c r="AG1132" s="756">
        <f t="shared" si="586"/>
        <v>0</v>
      </c>
      <c r="AH1132" s="646">
        <f t="shared" si="580"/>
        <v>0</v>
      </c>
      <c r="AI1132" s="594"/>
      <c r="AJ1132" s="705">
        <f t="shared" si="566"/>
        <v>1116</v>
      </c>
      <c r="AK1132" s="756">
        <v>0</v>
      </c>
      <c r="AL1132" s="756">
        <v>0</v>
      </c>
      <c r="AM1132" s="756">
        <v>0</v>
      </c>
      <c r="AN1132" s="756">
        <v>0</v>
      </c>
      <c r="AO1132" s="756">
        <v>0</v>
      </c>
      <c r="AP1132" s="756">
        <v>0</v>
      </c>
      <c r="AQ1132" s="756">
        <v>0</v>
      </c>
      <c r="AR1132" s="646">
        <f t="shared" si="581"/>
        <v>0</v>
      </c>
      <c r="AS1132" s="594"/>
      <c r="AT1132" s="705">
        <f t="shared" si="567"/>
        <v>1116</v>
      </c>
      <c r="AU1132" s="756">
        <v>0</v>
      </c>
      <c r="AV1132" s="756">
        <v>0</v>
      </c>
      <c r="AW1132" s="756">
        <v>0</v>
      </c>
      <c r="AX1132" s="756">
        <v>0</v>
      </c>
      <c r="AY1132" s="756">
        <v>0</v>
      </c>
      <c r="AZ1132" s="767">
        <f t="shared" si="590"/>
        <v>0</v>
      </c>
      <c r="BA1132" s="756">
        <v>0</v>
      </c>
      <c r="BB1132" s="756">
        <v>0</v>
      </c>
      <c r="BC1132" s="756">
        <v>0</v>
      </c>
      <c r="BD1132" s="756">
        <v>0</v>
      </c>
      <c r="BE1132" s="767">
        <f t="shared" si="568"/>
        <v>0</v>
      </c>
      <c r="BF1132" s="646">
        <f t="shared" si="569"/>
        <v>0</v>
      </c>
      <c r="BG1132" s="594"/>
      <c r="BH1132" s="705">
        <f t="shared" si="559"/>
        <v>1116</v>
      </c>
      <c r="BI1132" s="646">
        <f t="shared" si="570"/>
        <v>0</v>
      </c>
      <c r="BJ1132" s="594"/>
      <c r="BK1132" s="705">
        <f t="shared" si="571"/>
        <v>1116</v>
      </c>
      <c r="BL1132" s="756">
        <v>0</v>
      </c>
      <c r="BM1132" s="756">
        <v>0</v>
      </c>
      <c r="BN1132" s="756">
        <v>0</v>
      </c>
      <c r="BO1132" s="756">
        <v>0</v>
      </c>
      <c r="BP1132" s="756">
        <v>0</v>
      </c>
      <c r="BQ1132" s="756">
        <v>0</v>
      </c>
      <c r="BR1132" s="756">
        <v>0</v>
      </c>
      <c r="BS1132" s="646">
        <f t="shared" si="582"/>
        <v>0</v>
      </c>
      <c r="BT1132" s="594"/>
      <c r="BU1132" s="705">
        <f t="shared" si="572"/>
        <v>1116</v>
      </c>
      <c r="BV1132" s="756">
        <v>0</v>
      </c>
      <c r="BW1132" s="756">
        <v>0</v>
      </c>
      <c r="BX1132" s="756">
        <v>0</v>
      </c>
      <c r="BY1132" s="756">
        <v>0</v>
      </c>
      <c r="BZ1132" s="756">
        <v>0</v>
      </c>
      <c r="CA1132" s="756">
        <v>0</v>
      </c>
      <c r="CB1132" s="756">
        <v>0</v>
      </c>
      <c r="CC1132" s="646">
        <f t="shared" si="583"/>
        <v>0</v>
      </c>
      <c r="CD1132" s="594"/>
      <c r="CE1132" s="705">
        <f t="shared" si="560"/>
        <v>1116</v>
      </c>
      <c r="CF1132" s="756">
        <f t="shared" si="589"/>
        <v>0</v>
      </c>
      <c r="CG1132" s="756">
        <f t="shared" si="589"/>
        <v>0</v>
      </c>
      <c r="CH1132" s="756">
        <f t="shared" si="589"/>
        <v>0</v>
      </c>
      <c r="CI1132" s="756">
        <f t="shared" si="587"/>
        <v>0</v>
      </c>
      <c r="CJ1132" s="756">
        <f t="shared" si="587"/>
        <v>0</v>
      </c>
      <c r="CK1132" s="756">
        <f t="shared" si="587"/>
        <v>0</v>
      </c>
      <c r="CL1132" s="756">
        <f t="shared" si="587"/>
        <v>0</v>
      </c>
      <c r="CM1132" s="646">
        <f t="shared" si="584"/>
        <v>0</v>
      </c>
      <c r="CN1132" s="594"/>
      <c r="CO1132" s="705">
        <f t="shared" si="561"/>
        <v>1116</v>
      </c>
      <c r="CP1132" s="756">
        <v>0</v>
      </c>
      <c r="CQ1132" s="756">
        <v>0</v>
      </c>
      <c r="CR1132" s="756">
        <v>0</v>
      </c>
      <c r="CS1132" s="756">
        <v>0</v>
      </c>
      <c r="CT1132" s="756">
        <v>0</v>
      </c>
      <c r="CU1132" s="756">
        <v>0</v>
      </c>
      <c r="CV1132" s="756">
        <v>0</v>
      </c>
      <c r="CW1132" s="646">
        <f t="shared" si="585"/>
        <v>0</v>
      </c>
      <c r="CX1132" s="685"/>
      <c r="CY1132" s="705">
        <f t="shared" si="562"/>
        <v>1116</v>
      </c>
      <c r="CZ1132" s="756">
        <v>0</v>
      </c>
      <c r="DA1132" s="756">
        <v>0</v>
      </c>
      <c r="DB1132" s="756">
        <v>0</v>
      </c>
      <c r="DC1132" s="756">
        <v>0</v>
      </c>
      <c r="DD1132" s="756">
        <v>0</v>
      </c>
      <c r="DE1132" s="767">
        <f t="shared" si="573"/>
        <v>0</v>
      </c>
      <c r="DF1132" s="756">
        <v>0</v>
      </c>
      <c r="DG1132" s="756">
        <v>0</v>
      </c>
      <c r="DH1132" s="756">
        <v>0</v>
      </c>
      <c r="DI1132" s="756">
        <v>0</v>
      </c>
      <c r="DJ1132" s="767">
        <f t="shared" si="574"/>
        <v>0</v>
      </c>
      <c r="DK1132" s="715">
        <f t="shared" si="575"/>
        <v>0</v>
      </c>
      <c r="DL1132" s="685"/>
      <c r="DM1132" s="705">
        <f t="shared" si="563"/>
        <v>1116</v>
      </c>
      <c r="DN1132" s="715">
        <f t="shared" si="576"/>
        <v>0</v>
      </c>
    </row>
    <row r="1133" spans="2:118" x14ac:dyDescent="0.25">
      <c r="B1133" s="705">
        <v>1117</v>
      </c>
      <c r="C1133" s="765">
        <f>(1+_xlfn.XLOOKUP(INT((B1133-1)/12)+1,'ZC Curve'!$B$8:$B$107,'ZC Curve'!R$8:R$107,,0))^(1/12)-1</f>
        <v>0</v>
      </c>
      <c r="D1133" s="766">
        <f t="shared" si="577"/>
        <v>1</v>
      </c>
      <c r="E1133" s="685"/>
      <c r="F1133" s="705">
        <v>1117</v>
      </c>
      <c r="G1133" s="756">
        <v>0</v>
      </c>
      <c r="H1133" s="756">
        <v>0</v>
      </c>
      <c r="I1133" s="756">
        <v>0</v>
      </c>
      <c r="J1133" s="756">
        <v>0</v>
      </c>
      <c r="K1133" s="756">
        <v>0</v>
      </c>
      <c r="L1133" s="756">
        <v>0</v>
      </c>
      <c r="M1133" s="756">
        <v>0</v>
      </c>
      <c r="N1133" s="646">
        <f t="shared" si="578"/>
        <v>0</v>
      </c>
      <c r="O1133" s="594"/>
      <c r="P1133" s="705">
        <f t="shared" si="564"/>
        <v>1117</v>
      </c>
      <c r="Q1133" s="756">
        <v>0</v>
      </c>
      <c r="R1133" s="756">
        <v>0</v>
      </c>
      <c r="S1133" s="756">
        <v>0</v>
      </c>
      <c r="T1133" s="756">
        <v>0</v>
      </c>
      <c r="U1133" s="756">
        <v>0</v>
      </c>
      <c r="V1133" s="756">
        <v>0</v>
      </c>
      <c r="W1133" s="756">
        <v>0</v>
      </c>
      <c r="X1133" s="646">
        <f t="shared" si="579"/>
        <v>0</v>
      </c>
      <c r="Y1133" s="594"/>
      <c r="Z1133" s="705">
        <f t="shared" si="565"/>
        <v>1117</v>
      </c>
      <c r="AA1133" s="756">
        <f t="shared" si="588"/>
        <v>0</v>
      </c>
      <c r="AB1133" s="756">
        <f t="shared" si="588"/>
        <v>0</v>
      </c>
      <c r="AC1133" s="756">
        <f t="shared" si="588"/>
        <v>0</v>
      </c>
      <c r="AD1133" s="756">
        <f t="shared" si="586"/>
        <v>0</v>
      </c>
      <c r="AE1133" s="756">
        <f t="shared" si="586"/>
        <v>0</v>
      </c>
      <c r="AF1133" s="756">
        <f t="shared" si="586"/>
        <v>0</v>
      </c>
      <c r="AG1133" s="756">
        <f t="shared" si="586"/>
        <v>0</v>
      </c>
      <c r="AH1133" s="646">
        <f t="shared" si="580"/>
        <v>0</v>
      </c>
      <c r="AI1133" s="594"/>
      <c r="AJ1133" s="705">
        <f t="shared" si="566"/>
        <v>1117</v>
      </c>
      <c r="AK1133" s="756">
        <v>0</v>
      </c>
      <c r="AL1133" s="756">
        <v>0</v>
      </c>
      <c r="AM1133" s="756">
        <v>0</v>
      </c>
      <c r="AN1133" s="756">
        <v>0</v>
      </c>
      <c r="AO1133" s="756">
        <v>0</v>
      </c>
      <c r="AP1133" s="756">
        <v>0</v>
      </c>
      <c r="AQ1133" s="756">
        <v>0</v>
      </c>
      <c r="AR1133" s="646">
        <f t="shared" si="581"/>
        <v>0</v>
      </c>
      <c r="AS1133" s="594"/>
      <c r="AT1133" s="705">
        <f t="shared" si="567"/>
        <v>1117</v>
      </c>
      <c r="AU1133" s="756">
        <v>0</v>
      </c>
      <c r="AV1133" s="756">
        <v>0</v>
      </c>
      <c r="AW1133" s="756">
        <v>0</v>
      </c>
      <c r="AX1133" s="756">
        <v>0</v>
      </c>
      <c r="AY1133" s="756">
        <v>0</v>
      </c>
      <c r="AZ1133" s="767">
        <f t="shared" si="590"/>
        <v>0</v>
      </c>
      <c r="BA1133" s="756">
        <v>0</v>
      </c>
      <c r="BB1133" s="756">
        <v>0</v>
      </c>
      <c r="BC1133" s="756">
        <v>0</v>
      </c>
      <c r="BD1133" s="756">
        <v>0</v>
      </c>
      <c r="BE1133" s="767">
        <f t="shared" si="568"/>
        <v>0</v>
      </c>
      <c r="BF1133" s="646">
        <f t="shared" si="569"/>
        <v>0</v>
      </c>
      <c r="BG1133" s="594"/>
      <c r="BH1133" s="705">
        <f t="shared" si="559"/>
        <v>1117</v>
      </c>
      <c r="BI1133" s="646">
        <f t="shared" si="570"/>
        <v>0</v>
      </c>
      <c r="BJ1133" s="594"/>
      <c r="BK1133" s="705">
        <f t="shared" si="571"/>
        <v>1117</v>
      </c>
      <c r="BL1133" s="756">
        <v>0</v>
      </c>
      <c r="BM1133" s="756">
        <v>0</v>
      </c>
      <c r="BN1133" s="756">
        <v>0</v>
      </c>
      <c r="BO1133" s="756">
        <v>0</v>
      </c>
      <c r="BP1133" s="756">
        <v>0</v>
      </c>
      <c r="BQ1133" s="756">
        <v>0</v>
      </c>
      <c r="BR1133" s="756">
        <v>0</v>
      </c>
      <c r="BS1133" s="646">
        <f t="shared" si="582"/>
        <v>0</v>
      </c>
      <c r="BT1133" s="594"/>
      <c r="BU1133" s="705">
        <f t="shared" si="572"/>
        <v>1117</v>
      </c>
      <c r="BV1133" s="756">
        <v>0</v>
      </c>
      <c r="BW1133" s="756">
        <v>0</v>
      </c>
      <c r="BX1133" s="756">
        <v>0</v>
      </c>
      <c r="BY1133" s="756">
        <v>0</v>
      </c>
      <c r="BZ1133" s="756">
        <v>0</v>
      </c>
      <c r="CA1133" s="756">
        <v>0</v>
      </c>
      <c r="CB1133" s="756">
        <v>0</v>
      </c>
      <c r="CC1133" s="646">
        <f t="shared" si="583"/>
        <v>0</v>
      </c>
      <c r="CD1133" s="594"/>
      <c r="CE1133" s="705">
        <f t="shared" si="560"/>
        <v>1117</v>
      </c>
      <c r="CF1133" s="756">
        <f t="shared" si="589"/>
        <v>0</v>
      </c>
      <c r="CG1133" s="756">
        <f t="shared" si="589"/>
        <v>0</v>
      </c>
      <c r="CH1133" s="756">
        <f t="shared" si="589"/>
        <v>0</v>
      </c>
      <c r="CI1133" s="756">
        <f t="shared" si="587"/>
        <v>0</v>
      </c>
      <c r="CJ1133" s="756">
        <f t="shared" si="587"/>
        <v>0</v>
      </c>
      <c r="CK1133" s="756">
        <f t="shared" si="587"/>
        <v>0</v>
      </c>
      <c r="CL1133" s="756">
        <f t="shared" si="587"/>
        <v>0</v>
      </c>
      <c r="CM1133" s="646">
        <f t="shared" si="584"/>
        <v>0</v>
      </c>
      <c r="CN1133" s="594"/>
      <c r="CO1133" s="705">
        <f t="shared" si="561"/>
        <v>1117</v>
      </c>
      <c r="CP1133" s="756">
        <v>0</v>
      </c>
      <c r="CQ1133" s="756">
        <v>0</v>
      </c>
      <c r="CR1133" s="756">
        <v>0</v>
      </c>
      <c r="CS1133" s="756">
        <v>0</v>
      </c>
      <c r="CT1133" s="756">
        <v>0</v>
      </c>
      <c r="CU1133" s="756">
        <v>0</v>
      </c>
      <c r="CV1133" s="756">
        <v>0</v>
      </c>
      <c r="CW1133" s="646">
        <f t="shared" si="585"/>
        <v>0</v>
      </c>
      <c r="CX1133" s="685"/>
      <c r="CY1133" s="705">
        <f t="shared" si="562"/>
        <v>1117</v>
      </c>
      <c r="CZ1133" s="756">
        <v>0</v>
      </c>
      <c r="DA1133" s="756">
        <v>0</v>
      </c>
      <c r="DB1133" s="756">
        <v>0</v>
      </c>
      <c r="DC1133" s="756">
        <v>0</v>
      </c>
      <c r="DD1133" s="756">
        <v>0</v>
      </c>
      <c r="DE1133" s="767">
        <f t="shared" si="573"/>
        <v>0</v>
      </c>
      <c r="DF1133" s="756">
        <v>0</v>
      </c>
      <c r="DG1133" s="756">
        <v>0</v>
      </c>
      <c r="DH1133" s="756">
        <v>0</v>
      </c>
      <c r="DI1133" s="756">
        <v>0</v>
      </c>
      <c r="DJ1133" s="767">
        <f t="shared" si="574"/>
        <v>0</v>
      </c>
      <c r="DK1133" s="715">
        <f t="shared" si="575"/>
        <v>0</v>
      </c>
      <c r="DL1133" s="685"/>
      <c r="DM1133" s="705">
        <f t="shared" si="563"/>
        <v>1117</v>
      </c>
      <c r="DN1133" s="715">
        <f t="shared" si="576"/>
        <v>0</v>
      </c>
    </row>
    <row r="1134" spans="2:118" x14ac:dyDescent="0.25">
      <c r="B1134" s="705">
        <v>1118</v>
      </c>
      <c r="C1134" s="765">
        <f>(1+_xlfn.XLOOKUP(INT((B1134-1)/12)+1,'ZC Curve'!$B$8:$B$107,'ZC Curve'!R$8:R$107,,0))^(1/12)-1</f>
        <v>0</v>
      </c>
      <c r="D1134" s="766">
        <f t="shared" si="577"/>
        <v>1</v>
      </c>
      <c r="E1134" s="685"/>
      <c r="F1134" s="705">
        <v>1118</v>
      </c>
      <c r="G1134" s="756">
        <v>0</v>
      </c>
      <c r="H1134" s="756">
        <v>0</v>
      </c>
      <c r="I1134" s="756">
        <v>0</v>
      </c>
      <c r="J1134" s="756">
        <v>0</v>
      </c>
      <c r="K1134" s="756">
        <v>0</v>
      </c>
      <c r="L1134" s="756">
        <v>0</v>
      </c>
      <c r="M1134" s="756">
        <v>0</v>
      </c>
      <c r="N1134" s="646">
        <f t="shared" si="578"/>
        <v>0</v>
      </c>
      <c r="O1134" s="594"/>
      <c r="P1134" s="705">
        <f t="shared" si="564"/>
        <v>1118</v>
      </c>
      <c r="Q1134" s="756">
        <v>0</v>
      </c>
      <c r="R1134" s="756">
        <v>0</v>
      </c>
      <c r="S1134" s="756">
        <v>0</v>
      </c>
      <c r="T1134" s="756">
        <v>0</v>
      </c>
      <c r="U1134" s="756">
        <v>0</v>
      </c>
      <c r="V1134" s="756">
        <v>0</v>
      </c>
      <c r="W1134" s="756">
        <v>0</v>
      </c>
      <c r="X1134" s="646">
        <f t="shared" si="579"/>
        <v>0</v>
      </c>
      <c r="Y1134" s="594"/>
      <c r="Z1134" s="705">
        <f t="shared" si="565"/>
        <v>1118</v>
      </c>
      <c r="AA1134" s="756">
        <f t="shared" si="588"/>
        <v>0</v>
      </c>
      <c r="AB1134" s="756">
        <f t="shared" si="588"/>
        <v>0</v>
      </c>
      <c r="AC1134" s="756">
        <f t="shared" si="588"/>
        <v>0</v>
      </c>
      <c r="AD1134" s="756">
        <f t="shared" si="586"/>
        <v>0</v>
      </c>
      <c r="AE1134" s="756">
        <f t="shared" si="586"/>
        <v>0</v>
      </c>
      <c r="AF1134" s="756">
        <f t="shared" si="586"/>
        <v>0</v>
      </c>
      <c r="AG1134" s="756">
        <f t="shared" si="586"/>
        <v>0</v>
      </c>
      <c r="AH1134" s="646">
        <f t="shared" si="580"/>
        <v>0</v>
      </c>
      <c r="AI1134" s="594"/>
      <c r="AJ1134" s="705">
        <f t="shared" si="566"/>
        <v>1118</v>
      </c>
      <c r="AK1134" s="756">
        <v>0</v>
      </c>
      <c r="AL1134" s="756">
        <v>0</v>
      </c>
      <c r="AM1134" s="756">
        <v>0</v>
      </c>
      <c r="AN1134" s="756">
        <v>0</v>
      </c>
      <c r="AO1134" s="756">
        <v>0</v>
      </c>
      <c r="AP1134" s="756">
        <v>0</v>
      </c>
      <c r="AQ1134" s="756">
        <v>0</v>
      </c>
      <c r="AR1134" s="646">
        <f t="shared" si="581"/>
        <v>0</v>
      </c>
      <c r="AS1134" s="594"/>
      <c r="AT1134" s="705">
        <f t="shared" si="567"/>
        <v>1118</v>
      </c>
      <c r="AU1134" s="756">
        <v>0</v>
      </c>
      <c r="AV1134" s="756">
        <v>0</v>
      </c>
      <c r="AW1134" s="756">
        <v>0</v>
      </c>
      <c r="AX1134" s="756">
        <v>0</v>
      </c>
      <c r="AY1134" s="756">
        <v>0</v>
      </c>
      <c r="AZ1134" s="767">
        <f t="shared" si="590"/>
        <v>0</v>
      </c>
      <c r="BA1134" s="756">
        <v>0</v>
      </c>
      <c r="BB1134" s="756">
        <v>0</v>
      </c>
      <c r="BC1134" s="756">
        <v>0</v>
      </c>
      <c r="BD1134" s="756">
        <v>0</v>
      </c>
      <c r="BE1134" s="767">
        <f t="shared" si="568"/>
        <v>0</v>
      </c>
      <c r="BF1134" s="646">
        <f t="shared" si="569"/>
        <v>0</v>
      </c>
      <c r="BG1134" s="594"/>
      <c r="BH1134" s="705">
        <f t="shared" si="559"/>
        <v>1118</v>
      </c>
      <c r="BI1134" s="646">
        <f t="shared" si="570"/>
        <v>0</v>
      </c>
      <c r="BJ1134" s="594"/>
      <c r="BK1134" s="705">
        <f t="shared" si="571"/>
        <v>1118</v>
      </c>
      <c r="BL1134" s="756">
        <v>0</v>
      </c>
      <c r="BM1134" s="756">
        <v>0</v>
      </c>
      <c r="BN1134" s="756">
        <v>0</v>
      </c>
      <c r="BO1134" s="756">
        <v>0</v>
      </c>
      <c r="BP1134" s="756">
        <v>0</v>
      </c>
      <c r="BQ1134" s="756">
        <v>0</v>
      </c>
      <c r="BR1134" s="756">
        <v>0</v>
      </c>
      <c r="BS1134" s="646">
        <f t="shared" si="582"/>
        <v>0</v>
      </c>
      <c r="BT1134" s="594"/>
      <c r="BU1134" s="705">
        <f t="shared" si="572"/>
        <v>1118</v>
      </c>
      <c r="BV1134" s="756">
        <v>0</v>
      </c>
      <c r="BW1134" s="756">
        <v>0</v>
      </c>
      <c r="BX1134" s="756">
        <v>0</v>
      </c>
      <c r="BY1134" s="756">
        <v>0</v>
      </c>
      <c r="BZ1134" s="756">
        <v>0</v>
      </c>
      <c r="CA1134" s="756">
        <v>0</v>
      </c>
      <c r="CB1134" s="756">
        <v>0</v>
      </c>
      <c r="CC1134" s="646">
        <f t="shared" si="583"/>
        <v>0</v>
      </c>
      <c r="CD1134" s="594"/>
      <c r="CE1134" s="705">
        <f t="shared" si="560"/>
        <v>1118</v>
      </c>
      <c r="CF1134" s="756">
        <f t="shared" si="589"/>
        <v>0</v>
      </c>
      <c r="CG1134" s="756">
        <f t="shared" si="589"/>
        <v>0</v>
      </c>
      <c r="CH1134" s="756">
        <f t="shared" si="589"/>
        <v>0</v>
      </c>
      <c r="CI1134" s="756">
        <f t="shared" si="587"/>
        <v>0</v>
      </c>
      <c r="CJ1134" s="756">
        <f t="shared" si="587"/>
        <v>0</v>
      </c>
      <c r="CK1134" s="756">
        <f t="shared" si="587"/>
        <v>0</v>
      </c>
      <c r="CL1134" s="756">
        <f t="shared" si="587"/>
        <v>0</v>
      </c>
      <c r="CM1134" s="646">
        <f t="shared" si="584"/>
        <v>0</v>
      </c>
      <c r="CN1134" s="594"/>
      <c r="CO1134" s="705">
        <f t="shared" si="561"/>
        <v>1118</v>
      </c>
      <c r="CP1134" s="756">
        <v>0</v>
      </c>
      <c r="CQ1134" s="756">
        <v>0</v>
      </c>
      <c r="CR1134" s="756">
        <v>0</v>
      </c>
      <c r="CS1134" s="756">
        <v>0</v>
      </c>
      <c r="CT1134" s="756">
        <v>0</v>
      </c>
      <c r="CU1134" s="756">
        <v>0</v>
      </c>
      <c r="CV1134" s="756">
        <v>0</v>
      </c>
      <c r="CW1134" s="646">
        <f t="shared" si="585"/>
        <v>0</v>
      </c>
      <c r="CX1134" s="685"/>
      <c r="CY1134" s="705">
        <f t="shared" si="562"/>
        <v>1118</v>
      </c>
      <c r="CZ1134" s="756">
        <v>0</v>
      </c>
      <c r="DA1134" s="756">
        <v>0</v>
      </c>
      <c r="DB1134" s="756">
        <v>0</v>
      </c>
      <c r="DC1134" s="756">
        <v>0</v>
      </c>
      <c r="DD1134" s="756">
        <v>0</v>
      </c>
      <c r="DE1134" s="767">
        <f t="shared" si="573"/>
        <v>0</v>
      </c>
      <c r="DF1134" s="756">
        <v>0</v>
      </c>
      <c r="DG1134" s="756">
        <v>0</v>
      </c>
      <c r="DH1134" s="756">
        <v>0</v>
      </c>
      <c r="DI1134" s="756">
        <v>0</v>
      </c>
      <c r="DJ1134" s="767">
        <f t="shared" si="574"/>
        <v>0</v>
      </c>
      <c r="DK1134" s="715">
        <f t="shared" si="575"/>
        <v>0</v>
      </c>
      <c r="DL1134" s="685"/>
      <c r="DM1134" s="705">
        <f t="shared" si="563"/>
        <v>1118</v>
      </c>
      <c r="DN1134" s="715">
        <f t="shared" si="576"/>
        <v>0</v>
      </c>
    </row>
    <row r="1135" spans="2:118" x14ac:dyDescent="0.25">
      <c r="B1135" s="705">
        <v>1119</v>
      </c>
      <c r="C1135" s="765">
        <f>(1+_xlfn.XLOOKUP(INT((B1135-1)/12)+1,'ZC Curve'!$B$8:$B$107,'ZC Curve'!R$8:R$107,,0))^(1/12)-1</f>
        <v>0</v>
      </c>
      <c r="D1135" s="766">
        <f t="shared" si="577"/>
        <v>1</v>
      </c>
      <c r="E1135" s="685"/>
      <c r="F1135" s="705">
        <v>1119</v>
      </c>
      <c r="G1135" s="756">
        <v>0</v>
      </c>
      <c r="H1135" s="756">
        <v>0</v>
      </c>
      <c r="I1135" s="756">
        <v>0</v>
      </c>
      <c r="J1135" s="756">
        <v>0</v>
      </c>
      <c r="K1135" s="756">
        <v>0</v>
      </c>
      <c r="L1135" s="756">
        <v>0</v>
      </c>
      <c r="M1135" s="756">
        <v>0</v>
      </c>
      <c r="N1135" s="646">
        <f t="shared" si="578"/>
        <v>0</v>
      </c>
      <c r="O1135" s="594"/>
      <c r="P1135" s="705">
        <f t="shared" si="564"/>
        <v>1119</v>
      </c>
      <c r="Q1135" s="756">
        <v>0</v>
      </c>
      <c r="R1135" s="756">
        <v>0</v>
      </c>
      <c r="S1135" s="756">
        <v>0</v>
      </c>
      <c r="T1135" s="756">
        <v>0</v>
      </c>
      <c r="U1135" s="756">
        <v>0</v>
      </c>
      <c r="V1135" s="756">
        <v>0</v>
      </c>
      <c r="W1135" s="756">
        <v>0</v>
      </c>
      <c r="X1135" s="646">
        <f t="shared" si="579"/>
        <v>0</v>
      </c>
      <c r="Y1135" s="594"/>
      <c r="Z1135" s="705">
        <f t="shared" si="565"/>
        <v>1119</v>
      </c>
      <c r="AA1135" s="756">
        <f t="shared" si="588"/>
        <v>0</v>
      </c>
      <c r="AB1135" s="756">
        <f t="shared" si="588"/>
        <v>0</v>
      </c>
      <c r="AC1135" s="756">
        <f t="shared" si="588"/>
        <v>0</v>
      </c>
      <c r="AD1135" s="756">
        <f t="shared" si="586"/>
        <v>0</v>
      </c>
      <c r="AE1135" s="756">
        <f t="shared" si="586"/>
        <v>0</v>
      </c>
      <c r="AF1135" s="756">
        <f t="shared" si="586"/>
        <v>0</v>
      </c>
      <c r="AG1135" s="756">
        <f t="shared" si="586"/>
        <v>0</v>
      </c>
      <c r="AH1135" s="646">
        <f t="shared" si="580"/>
        <v>0</v>
      </c>
      <c r="AI1135" s="594"/>
      <c r="AJ1135" s="705">
        <f t="shared" si="566"/>
        <v>1119</v>
      </c>
      <c r="AK1135" s="756">
        <v>0</v>
      </c>
      <c r="AL1135" s="756">
        <v>0</v>
      </c>
      <c r="AM1135" s="756">
        <v>0</v>
      </c>
      <c r="AN1135" s="756">
        <v>0</v>
      </c>
      <c r="AO1135" s="756">
        <v>0</v>
      </c>
      <c r="AP1135" s="756">
        <v>0</v>
      </c>
      <c r="AQ1135" s="756">
        <v>0</v>
      </c>
      <c r="AR1135" s="646">
        <f t="shared" si="581"/>
        <v>0</v>
      </c>
      <c r="AS1135" s="594"/>
      <c r="AT1135" s="705">
        <f t="shared" si="567"/>
        <v>1119</v>
      </c>
      <c r="AU1135" s="756">
        <v>0</v>
      </c>
      <c r="AV1135" s="756">
        <v>0</v>
      </c>
      <c r="AW1135" s="756">
        <v>0</v>
      </c>
      <c r="AX1135" s="756">
        <v>0</v>
      </c>
      <c r="AY1135" s="756">
        <v>0</v>
      </c>
      <c r="AZ1135" s="767">
        <f t="shared" si="590"/>
        <v>0</v>
      </c>
      <c r="BA1135" s="756">
        <v>0</v>
      </c>
      <c r="BB1135" s="756">
        <v>0</v>
      </c>
      <c r="BC1135" s="756">
        <v>0</v>
      </c>
      <c r="BD1135" s="756">
        <v>0</v>
      </c>
      <c r="BE1135" s="767">
        <f t="shared" si="568"/>
        <v>0</v>
      </c>
      <c r="BF1135" s="646">
        <f t="shared" si="569"/>
        <v>0</v>
      </c>
      <c r="BG1135" s="594"/>
      <c r="BH1135" s="705">
        <f t="shared" si="559"/>
        <v>1119</v>
      </c>
      <c r="BI1135" s="646">
        <f t="shared" si="570"/>
        <v>0</v>
      </c>
      <c r="BJ1135" s="594"/>
      <c r="BK1135" s="705">
        <f t="shared" si="571"/>
        <v>1119</v>
      </c>
      <c r="BL1135" s="756">
        <v>0</v>
      </c>
      <c r="BM1135" s="756">
        <v>0</v>
      </c>
      <c r="BN1135" s="756">
        <v>0</v>
      </c>
      <c r="BO1135" s="756">
        <v>0</v>
      </c>
      <c r="BP1135" s="756">
        <v>0</v>
      </c>
      <c r="BQ1135" s="756">
        <v>0</v>
      </c>
      <c r="BR1135" s="756">
        <v>0</v>
      </c>
      <c r="BS1135" s="646">
        <f t="shared" si="582"/>
        <v>0</v>
      </c>
      <c r="BT1135" s="594"/>
      <c r="BU1135" s="705">
        <f t="shared" si="572"/>
        <v>1119</v>
      </c>
      <c r="BV1135" s="756">
        <v>0</v>
      </c>
      <c r="BW1135" s="756">
        <v>0</v>
      </c>
      <c r="BX1135" s="756">
        <v>0</v>
      </c>
      <c r="BY1135" s="756">
        <v>0</v>
      </c>
      <c r="BZ1135" s="756">
        <v>0</v>
      </c>
      <c r="CA1135" s="756">
        <v>0</v>
      </c>
      <c r="CB1135" s="756">
        <v>0</v>
      </c>
      <c r="CC1135" s="646">
        <f t="shared" si="583"/>
        <v>0</v>
      </c>
      <c r="CD1135" s="594"/>
      <c r="CE1135" s="705">
        <f t="shared" si="560"/>
        <v>1119</v>
      </c>
      <c r="CF1135" s="756">
        <f t="shared" si="589"/>
        <v>0</v>
      </c>
      <c r="CG1135" s="756">
        <f t="shared" si="589"/>
        <v>0</v>
      </c>
      <c r="CH1135" s="756">
        <f t="shared" si="589"/>
        <v>0</v>
      </c>
      <c r="CI1135" s="756">
        <f t="shared" si="587"/>
        <v>0</v>
      </c>
      <c r="CJ1135" s="756">
        <f t="shared" si="587"/>
        <v>0</v>
      </c>
      <c r="CK1135" s="756">
        <f t="shared" si="587"/>
        <v>0</v>
      </c>
      <c r="CL1135" s="756">
        <f t="shared" si="587"/>
        <v>0</v>
      </c>
      <c r="CM1135" s="646">
        <f t="shared" si="584"/>
        <v>0</v>
      </c>
      <c r="CN1135" s="594"/>
      <c r="CO1135" s="705">
        <f t="shared" si="561"/>
        <v>1119</v>
      </c>
      <c r="CP1135" s="756">
        <v>0</v>
      </c>
      <c r="CQ1135" s="756">
        <v>0</v>
      </c>
      <c r="CR1135" s="756">
        <v>0</v>
      </c>
      <c r="CS1135" s="756">
        <v>0</v>
      </c>
      <c r="CT1135" s="756">
        <v>0</v>
      </c>
      <c r="CU1135" s="756">
        <v>0</v>
      </c>
      <c r="CV1135" s="756">
        <v>0</v>
      </c>
      <c r="CW1135" s="646">
        <f t="shared" si="585"/>
        <v>0</v>
      </c>
      <c r="CX1135" s="685"/>
      <c r="CY1135" s="705">
        <f t="shared" si="562"/>
        <v>1119</v>
      </c>
      <c r="CZ1135" s="756">
        <v>0</v>
      </c>
      <c r="DA1135" s="756">
        <v>0</v>
      </c>
      <c r="DB1135" s="756">
        <v>0</v>
      </c>
      <c r="DC1135" s="756">
        <v>0</v>
      </c>
      <c r="DD1135" s="756">
        <v>0</v>
      </c>
      <c r="DE1135" s="767">
        <f t="shared" si="573"/>
        <v>0</v>
      </c>
      <c r="DF1135" s="756">
        <v>0</v>
      </c>
      <c r="DG1135" s="756">
        <v>0</v>
      </c>
      <c r="DH1135" s="756">
        <v>0</v>
      </c>
      <c r="DI1135" s="756">
        <v>0</v>
      </c>
      <c r="DJ1135" s="767">
        <f t="shared" si="574"/>
        <v>0</v>
      </c>
      <c r="DK1135" s="715">
        <f t="shared" si="575"/>
        <v>0</v>
      </c>
      <c r="DL1135" s="685"/>
      <c r="DM1135" s="705">
        <f t="shared" si="563"/>
        <v>1119</v>
      </c>
      <c r="DN1135" s="715">
        <f t="shared" si="576"/>
        <v>0</v>
      </c>
    </row>
    <row r="1136" spans="2:118" x14ac:dyDescent="0.25">
      <c r="B1136" s="705">
        <v>1120</v>
      </c>
      <c r="C1136" s="765">
        <f>(1+_xlfn.XLOOKUP(INT((B1136-1)/12)+1,'ZC Curve'!$B$8:$B$107,'ZC Curve'!R$8:R$107,,0))^(1/12)-1</f>
        <v>0</v>
      </c>
      <c r="D1136" s="766">
        <f t="shared" si="577"/>
        <v>1</v>
      </c>
      <c r="E1136" s="685"/>
      <c r="F1136" s="705">
        <v>1120</v>
      </c>
      <c r="G1136" s="756">
        <v>0</v>
      </c>
      <c r="H1136" s="756">
        <v>0</v>
      </c>
      <c r="I1136" s="756">
        <v>0</v>
      </c>
      <c r="J1136" s="756">
        <v>0</v>
      </c>
      <c r="K1136" s="756">
        <v>0</v>
      </c>
      <c r="L1136" s="756">
        <v>0</v>
      </c>
      <c r="M1136" s="756">
        <v>0</v>
      </c>
      <c r="N1136" s="646">
        <f t="shared" si="578"/>
        <v>0</v>
      </c>
      <c r="O1136" s="594"/>
      <c r="P1136" s="705">
        <f t="shared" si="564"/>
        <v>1120</v>
      </c>
      <c r="Q1136" s="756">
        <v>0</v>
      </c>
      <c r="R1136" s="756">
        <v>0</v>
      </c>
      <c r="S1136" s="756">
        <v>0</v>
      </c>
      <c r="T1136" s="756">
        <v>0</v>
      </c>
      <c r="U1136" s="756">
        <v>0</v>
      </c>
      <c r="V1136" s="756">
        <v>0</v>
      </c>
      <c r="W1136" s="756">
        <v>0</v>
      </c>
      <c r="X1136" s="646">
        <f t="shared" si="579"/>
        <v>0</v>
      </c>
      <c r="Y1136" s="594"/>
      <c r="Z1136" s="705">
        <f t="shared" si="565"/>
        <v>1120</v>
      </c>
      <c r="AA1136" s="756">
        <f t="shared" si="588"/>
        <v>0</v>
      </c>
      <c r="AB1136" s="756">
        <f t="shared" si="588"/>
        <v>0</v>
      </c>
      <c r="AC1136" s="756">
        <f t="shared" si="588"/>
        <v>0</v>
      </c>
      <c r="AD1136" s="756">
        <f t="shared" si="586"/>
        <v>0</v>
      </c>
      <c r="AE1136" s="756">
        <f t="shared" si="586"/>
        <v>0</v>
      </c>
      <c r="AF1136" s="756">
        <f t="shared" si="586"/>
        <v>0</v>
      </c>
      <c r="AG1136" s="756">
        <f t="shared" si="586"/>
        <v>0</v>
      </c>
      <c r="AH1136" s="646">
        <f t="shared" si="580"/>
        <v>0</v>
      </c>
      <c r="AI1136" s="594"/>
      <c r="AJ1136" s="705">
        <f t="shared" si="566"/>
        <v>1120</v>
      </c>
      <c r="AK1136" s="756">
        <v>0</v>
      </c>
      <c r="AL1136" s="756">
        <v>0</v>
      </c>
      <c r="AM1136" s="756">
        <v>0</v>
      </c>
      <c r="AN1136" s="756">
        <v>0</v>
      </c>
      <c r="AO1136" s="756">
        <v>0</v>
      </c>
      <c r="AP1136" s="756">
        <v>0</v>
      </c>
      <c r="AQ1136" s="756">
        <v>0</v>
      </c>
      <c r="AR1136" s="646">
        <f t="shared" si="581"/>
        <v>0</v>
      </c>
      <c r="AS1136" s="594"/>
      <c r="AT1136" s="705">
        <f t="shared" si="567"/>
        <v>1120</v>
      </c>
      <c r="AU1136" s="756">
        <v>0</v>
      </c>
      <c r="AV1136" s="756">
        <v>0</v>
      </c>
      <c r="AW1136" s="756">
        <v>0</v>
      </c>
      <c r="AX1136" s="756">
        <v>0</v>
      </c>
      <c r="AY1136" s="756">
        <v>0</v>
      </c>
      <c r="AZ1136" s="767">
        <f t="shared" si="590"/>
        <v>0</v>
      </c>
      <c r="BA1136" s="756">
        <v>0</v>
      </c>
      <c r="BB1136" s="756">
        <v>0</v>
      </c>
      <c r="BC1136" s="756">
        <v>0</v>
      </c>
      <c r="BD1136" s="756">
        <v>0</v>
      </c>
      <c r="BE1136" s="767">
        <f t="shared" si="568"/>
        <v>0</v>
      </c>
      <c r="BF1136" s="646">
        <f t="shared" si="569"/>
        <v>0</v>
      </c>
      <c r="BG1136" s="594"/>
      <c r="BH1136" s="705">
        <f t="shared" si="559"/>
        <v>1120</v>
      </c>
      <c r="BI1136" s="646">
        <f t="shared" si="570"/>
        <v>0</v>
      </c>
      <c r="BJ1136" s="594"/>
      <c r="BK1136" s="705">
        <f t="shared" si="571"/>
        <v>1120</v>
      </c>
      <c r="BL1136" s="756">
        <v>0</v>
      </c>
      <c r="BM1136" s="756">
        <v>0</v>
      </c>
      <c r="BN1136" s="756">
        <v>0</v>
      </c>
      <c r="BO1136" s="756">
        <v>0</v>
      </c>
      <c r="BP1136" s="756">
        <v>0</v>
      </c>
      <c r="BQ1136" s="756">
        <v>0</v>
      </c>
      <c r="BR1136" s="756">
        <v>0</v>
      </c>
      <c r="BS1136" s="646">
        <f t="shared" si="582"/>
        <v>0</v>
      </c>
      <c r="BT1136" s="594"/>
      <c r="BU1136" s="705">
        <f t="shared" si="572"/>
        <v>1120</v>
      </c>
      <c r="BV1136" s="756">
        <v>0</v>
      </c>
      <c r="BW1136" s="756">
        <v>0</v>
      </c>
      <c r="BX1136" s="756">
        <v>0</v>
      </c>
      <c r="BY1136" s="756">
        <v>0</v>
      </c>
      <c r="BZ1136" s="756">
        <v>0</v>
      </c>
      <c r="CA1136" s="756">
        <v>0</v>
      </c>
      <c r="CB1136" s="756">
        <v>0</v>
      </c>
      <c r="CC1136" s="646">
        <f t="shared" si="583"/>
        <v>0</v>
      </c>
      <c r="CD1136" s="594"/>
      <c r="CE1136" s="705">
        <f t="shared" si="560"/>
        <v>1120</v>
      </c>
      <c r="CF1136" s="756">
        <f t="shared" si="589"/>
        <v>0</v>
      </c>
      <c r="CG1136" s="756">
        <f t="shared" si="589"/>
        <v>0</v>
      </c>
      <c r="CH1136" s="756">
        <f t="shared" si="589"/>
        <v>0</v>
      </c>
      <c r="CI1136" s="756">
        <f t="shared" si="587"/>
        <v>0</v>
      </c>
      <c r="CJ1136" s="756">
        <f t="shared" si="587"/>
        <v>0</v>
      </c>
      <c r="CK1136" s="756">
        <f t="shared" si="587"/>
        <v>0</v>
      </c>
      <c r="CL1136" s="756">
        <f t="shared" si="587"/>
        <v>0</v>
      </c>
      <c r="CM1136" s="646">
        <f t="shared" si="584"/>
        <v>0</v>
      </c>
      <c r="CN1136" s="594"/>
      <c r="CO1136" s="705">
        <f t="shared" si="561"/>
        <v>1120</v>
      </c>
      <c r="CP1136" s="756">
        <v>0</v>
      </c>
      <c r="CQ1136" s="756">
        <v>0</v>
      </c>
      <c r="CR1136" s="756">
        <v>0</v>
      </c>
      <c r="CS1136" s="756">
        <v>0</v>
      </c>
      <c r="CT1136" s="756">
        <v>0</v>
      </c>
      <c r="CU1136" s="756">
        <v>0</v>
      </c>
      <c r="CV1136" s="756">
        <v>0</v>
      </c>
      <c r="CW1136" s="646">
        <f t="shared" si="585"/>
        <v>0</v>
      </c>
      <c r="CX1136" s="685"/>
      <c r="CY1136" s="705">
        <f t="shared" si="562"/>
        <v>1120</v>
      </c>
      <c r="CZ1136" s="756">
        <v>0</v>
      </c>
      <c r="DA1136" s="756">
        <v>0</v>
      </c>
      <c r="DB1136" s="756">
        <v>0</v>
      </c>
      <c r="DC1136" s="756">
        <v>0</v>
      </c>
      <c r="DD1136" s="756">
        <v>0</v>
      </c>
      <c r="DE1136" s="767">
        <f t="shared" si="573"/>
        <v>0</v>
      </c>
      <c r="DF1136" s="756">
        <v>0</v>
      </c>
      <c r="DG1136" s="756">
        <v>0</v>
      </c>
      <c r="DH1136" s="756">
        <v>0</v>
      </c>
      <c r="DI1136" s="756">
        <v>0</v>
      </c>
      <c r="DJ1136" s="767">
        <f t="shared" si="574"/>
        <v>0</v>
      </c>
      <c r="DK1136" s="715">
        <f t="shared" si="575"/>
        <v>0</v>
      </c>
      <c r="DL1136" s="685"/>
      <c r="DM1136" s="705">
        <f t="shared" si="563"/>
        <v>1120</v>
      </c>
      <c r="DN1136" s="715">
        <f t="shared" si="576"/>
        <v>0</v>
      </c>
    </row>
    <row r="1137" spans="2:118" x14ac:dyDescent="0.25">
      <c r="B1137" s="705">
        <v>1121</v>
      </c>
      <c r="C1137" s="765">
        <f>(1+_xlfn.XLOOKUP(INT((B1137-1)/12)+1,'ZC Curve'!$B$8:$B$107,'ZC Curve'!R$8:R$107,,0))^(1/12)-1</f>
        <v>0</v>
      </c>
      <c r="D1137" s="766">
        <f t="shared" si="577"/>
        <v>1</v>
      </c>
      <c r="E1137" s="685"/>
      <c r="F1137" s="705">
        <v>1121</v>
      </c>
      <c r="G1137" s="756">
        <v>0</v>
      </c>
      <c r="H1137" s="756">
        <v>0</v>
      </c>
      <c r="I1137" s="756">
        <v>0</v>
      </c>
      <c r="J1137" s="756">
        <v>0</v>
      </c>
      <c r="K1137" s="756">
        <v>0</v>
      </c>
      <c r="L1137" s="756">
        <v>0</v>
      </c>
      <c r="M1137" s="756">
        <v>0</v>
      </c>
      <c r="N1137" s="646">
        <f t="shared" si="578"/>
        <v>0</v>
      </c>
      <c r="O1137" s="594"/>
      <c r="P1137" s="705">
        <f t="shared" si="564"/>
        <v>1121</v>
      </c>
      <c r="Q1137" s="756">
        <v>0</v>
      </c>
      <c r="R1137" s="756">
        <v>0</v>
      </c>
      <c r="S1137" s="756">
        <v>0</v>
      </c>
      <c r="T1137" s="756">
        <v>0</v>
      </c>
      <c r="U1137" s="756">
        <v>0</v>
      </c>
      <c r="V1137" s="756">
        <v>0</v>
      </c>
      <c r="W1137" s="756">
        <v>0</v>
      </c>
      <c r="X1137" s="646">
        <f t="shared" si="579"/>
        <v>0</v>
      </c>
      <c r="Y1137" s="594"/>
      <c r="Z1137" s="705">
        <f t="shared" si="565"/>
        <v>1121</v>
      </c>
      <c r="AA1137" s="756">
        <f t="shared" si="588"/>
        <v>0</v>
      </c>
      <c r="AB1137" s="756">
        <f t="shared" si="588"/>
        <v>0</v>
      </c>
      <c r="AC1137" s="756">
        <f t="shared" si="588"/>
        <v>0</v>
      </c>
      <c r="AD1137" s="756">
        <f t="shared" si="586"/>
        <v>0</v>
      </c>
      <c r="AE1137" s="756">
        <f t="shared" si="586"/>
        <v>0</v>
      </c>
      <c r="AF1137" s="756">
        <f t="shared" si="586"/>
        <v>0</v>
      </c>
      <c r="AG1137" s="756">
        <f t="shared" si="586"/>
        <v>0</v>
      </c>
      <c r="AH1137" s="646">
        <f t="shared" si="580"/>
        <v>0</v>
      </c>
      <c r="AI1137" s="594"/>
      <c r="AJ1137" s="705">
        <f t="shared" si="566"/>
        <v>1121</v>
      </c>
      <c r="AK1137" s="756">
        <v>0</v>
      </c>
      <c r="AL1137" s="756">
        <v>0</v>
      </c>
      <c r="AM1137" s="756">
        <v>0</v>
      </c>
      <c r="AN1137" s="756">
        <v>0</v>
      </c>
      <c r="AO1137" s="756">
        <v>0</v>
      </c>
      <c r="AP1137" s="756">
        <v>0</v>
      </c>
      <c r="AQ1137" s="756">
        <v>0</v>
      </c>
      <c r="AR1137" s="646">
        <f t="shared" si="581"/>
        <v>0</v>
      </c>
      <c r="AS1137" s="594"/>
      <c r="AT1137" s="705">
        <f t="shared" si="567"/>
        <v>1121</v>
      </c>
      <c r="AU1137" s="756">
        <v>0</v>
      </c>
      <c r="AV1137" s="756">
        <v>0</v>
      </c>
      <c r="AW1137" s="756">
        <v>0</v>
      </c>
      <c r="AX1137" s="756">
        <v>0</v>
      </c>
      <c r="AY1137" s="756">
        <v>0</v>
      </c>
      <c r="AZ1137" s="767">
        <f t="shared" si="590"/>
        <v>0</v>
      </c>
      <c r="BA1137" s="756">
        <v>0</v>
      </c>
      <c r="BB1137" s="756">
        <v>0</v>
      </c>
      <c r="BC1137" s="756">
        <v>0</v>
      </c>
      <c r="BD1137" s="756">
        <v>0</v>
      </c>
      <c r="BE1137" s="767">
        <f t="shared" si="568"/>
        <v>0</v>
      </c>
      <c r="BF1137" s="646">
        <f t="shared" si="569"/>
        <v>0</v>
      </c>
      <c r="BG1137" s="594"/>
      <c r="BH1137" s="705">
        <f t="shared" si="559"/>
        <v>1121</v>
      </c>
      <c r="BI1137" s="646">
        <f t="shared" si="570"/>
        <v>0</v>
      </c>
      <c r="BJ1137" s="594"/>
      <c r="BK1137" s="705">
        <f t="shared" si="571"/>
        <v>1121</v>
      </c>
      <c r="BL1137" s="756">
        <v>0</v>
      </c>
      <c r="BM1137" s="756">
        <v>0</v>
      </c>
      <c r="BN1137" s="756">
        <v>0</v>
      </c>
      <c r="BO1137" s="756">
        <v>0</v>
      </c>
      <c r="BP1137" s="756">
        <v>0</v>
      </c>
      <c r="BQ1137" s="756">
        <v>0</v>
      </c>
      <c r="BR1137" s="756">
        <v>0</v>
      </c>
      <c r="BS1137" s="646">
        <f t="shared" si="582"/>
        <v>0</v>
      </c>
      <c r="BT1137" s="594"/>
      <c r="BU1137" s="705">
        <f t="shared" si="572"/>
        <v>1121</v>
      </c>
      <c r="BV1137" s="756">
        <v>0</v>
      </c>
      <c r="BW1137" s="756">
        <v>0</v>
      </c>
      <c r="BX1137" s="756">
        <v>0</v>
      </c>
      <c r="BY1137" s="756">
        <v>0</v>
      </c>
      <c r="BZ1137" s="756">
        <v>0</v>
      </c>
      <c r="CA1137" s="756">
        <v>0</v>
      </c>
      <c r="CB1137" s="756">
        <v>0</v>
      </c>
      <c r="CC1137" s="646">
        <f t="shared" si="583"/>
        <v>0</v>
      </c>
      <c r="CD1137" s="594"/>
      <c r="CE1137" s="705">
        <f t="shared" si="560"/>
        <v>1121</v>
      </c>
      <c r="CF1137" s="756">
        <f t="shared" si="589"/>
        <v>0</v>
      </c>
      <c r="CG1137" s="756">
        <f t="shared" si="589"/>
        <v>0</v>
      </c>
      <c r="CH1137" s="756">
        <f t="shared" si="589"/>
        <v>0</v>
      </c>
      <c r="CI1137" s="756">
        <f t="shared" si="587"/>
        <v>0</v>
      </c>
      <c r="CJ1137" s="756">
        <f t="shared" si="587"/>
        <v>0</v>
      </c>
      <c r="CK1137" s="756">
        <f t="shared" si="587"/>
        <v>0</v>
      </c>
      <c r="CL1137" s="756">
        <f t="shared" si="587"/>
        <v>0</v>
      </c>
      <c r="CM1137" s="646">
        <f t="shared" si="584"/>
        <v>0</v>
      </c>
      <c r="CN1137" s="594"/>
      <c r="CO1137" s="705">
        <f t="shared" si="561"/>
        <v>1121</v>
      </c>
      <c r="CP1137" s="756">
        <v>0</v>
      </c>
      <c r="CQ1137" s="756">
        <v>0</v>
      </c>
      <c r="CR1137" s="756">
        <v>0</v>
      </c>
      <c r="CS1137" s="756">
        <v>0</v>
      </c>
      <c r="CT1137" s="756">
        <v>0</v>
      </c>
      <c r="CU1137" s="756">
        <v>0</v>
      </c>
      <c r="CV1137" s="756">
        <v>0</v>
      </c>
      <c r="CW1137" s="646">
        <f t="shared" si="585"/>
        <v>0</v>
      </c>
      <c r="CX1137" s="685"/>
      <c r="CY1137" s="705">
        <f t="shared" si="562"/>
        <v>1121</v>
      </c>
      <c r="CZ1137" s="756">
        <v>0</v>
      </c>
      <c r="DA1137" s="756">
        <v>0</v>
      </c>
      <c r="DB1137" s="756">
        <v>0</v>
      </c>
      <c r="DC1137" s="756">
        <v>0</v>
      </c>
      <c r="DD1137" s="756">
        <v>0</v>
      </c>
      <c r="DE1137" s="767">
        <f t="shared" si="573"/>
        <v>0</v>
      </c>
      <c r="DF1137" s="756">
        <v>0</v>
      </c>
      <c r="DG1137" s="756">
        <v>0</v>
      </c>
      <c r="DH1137" s="756">
        <v>0</v>
      </c>
      <c r="DI1137" s="756">
        <v>0</v>
      </c>
      <c r="DJ1137" s="767">
        <f t="shared" si="574"/>
        <v>0</v>
      </c>
      <c r="DK1137" s="715">
        <f t="shared" si="575"/>
        <v>0</v>
      </c>
      <c r="DL1137" s="685"/>
      <c r="DM1137" s="705">
        <f t="shared" si="563"/>
        <v>1121</v>
      </c>
      <c r="DN1137" s="715">
        <f t="shared" si="576"/>
        <v>0</v>
      </c>
    </row>
    <row r="1138" spans="2:118" x14ac:dyDescent="0.25">
      <c r="B1138" s="705">
        <v>1122</v>
      </c>
      <c r="C1138" s="765">
        <f>(1+_xlfn.XLOOKUP(INT((B1138-1)/12)+1,'ZC Curve'!$B$8:$B$107,'ZC Curve'!R$8:R$107,,0))^(1/12)-1</f>
        <v>0</v>
      </c>
      <c r="D1138" s="766">
        <f t="shared" si="577"/>
        <v>1</v>
      </c>
      <c r="E1138" s="685"/>
      <c r="F1138" s="705">
        <v>1122</v>
      </c>
      <c r="G1138" s="756">
        <v>0</v>
      </c>
      <c r="H1138" s="756">
        <v>0</v>
      </c>
      <c r="I1138" s="756">
        <v>0</v>
      </c>
      <c r="J1138" s="756">
        <v>0</v>
      </c>
      <c r="K1138" s="756">
        <v>0</v>
      </c>
      <c r="L1138" s="756">
        <v>0</v>
      </c>
      <c r="M1138" s="756">
        <v>0</v>
      </c>
      <c r="N1138" s="646">
        <f t="shared" si="578"/>
        <v>0</v>
      </c>
      <c r="O1138" s="594"/>
      <c r="P1138" s="705">
        <f t="shared" si="564"/>
        <v>1122</v>
      </c>
      <c r="Q1138" s="756">
        <v>0</v>
      </c>
      <c r="R1138" s="756">
        <v>0</v>
      </c>
      <c r="S1138" s="756">
        <v>0</v>
      </c>
      <c r="T1138" s="756">
        <v>0</v>
      </c>
      <c r="U1138" s="756">
        <v>0</v>
      </c>
      <c r="V1138" s="756">
        <v>0</v>
      </c>
      <c r="W1138" s="756">
        <v>0</v>
      </c>
      <c r="X1138" s="646">
        <f t="shared" si="579"/>
        <v>0</v>
      </c>
      <c r="Y1138" s="594"/>
      <c r="Z1138" s="705">
        <f t="shared" si="565"/>
        <v>1122</v>
      </c>
      <c r="AA1138" s="756">
        <f t="shared" si="588"/>
        <v>0</v>
      </c>
      <c r="AB1138" s="756">
        <f t="shared" si="588"/>
        <v>0</v>
      </c>
      <c r="AC1138" s="756">
        <f t="shared" si="588"/>
        <v>0</v>
      </c>
      <c r="AD1138" s="756">
        <f t="shared" si="586"/>
        <v>0</v>
      </c>
      <c r="AE1138" s="756">
        <f t="shared" si="586"/>
        <v>0</v>
      </c>
      <c r="AF1138" s="756">
        <f t="shared" si="586"/>
        <v>0</v>
      </c>
      <c r="AG1138" s="756">
        <f t="shared" si="586"/>
        <v>0</v>
      </c>
      <c r="AH1138" s="646">
        <f t="shared" si="580"/>
        <v>0</v>
      </c>
      <c r="AI1138" s="594"/>
      <c r="AJ1138" s="705">
        <f t="shared" si="566"/>
        <v>1122</v>
      </c>
      <c r="AK1138" s="756">
        <v>0</v>
      </c>
      <c r="AL1138" s="756">
        <v>0</v>
      </c>
      <c r="AM1138" s="756">
        <v>0</v>
      </c>
      <c r="AN1138" s="756">
        <v>0</v>
      </c>
      <c r="AO1138" s="756">
        <v>0</v>
      </c>
      <c r="AP1138" s="756">
        <v>0</v>
      </c>
      <c r="AQ1138" s="756">
        <v>0</v>
      </c>
      <c r="AR1138" s="646">
        <f t="shared" si="581"/>
        <v>0</v>
      </c>
      <c r="AS1138" s="594"/>
      <c r="AT1138" s="705">
        <f t="shared" si="567"/>
        <v>1122</v>
      </c>
      <c r="AU1138" s="756">
        <v>0</v>
      </c>
      <c r="AV1138" s="756">
        <v>0</v>
      </c>
      <c r="AW1138" s="756">
        <v>0</v>
      </c>
      <c r="AX1138" s="756">
        <v>0</v>
      </c>
      <c r="AY1138" s="756">
        <v>0</v>
      </c>
      <c r="AZ1138" s="767">
        <f t="shared" si="590"/>
        <v>0</v>
      </c>
      <c r="BA1138" s="756">
        <v>0</v>
      </c>
      <c r="BB1138" s="756">
        <v>0</v>
      </c>
      <c r="BC1138" s="756">
        <v>0</v>
      </c>
      <c r="BD1138" s="756">
        <v>0</v>
      </c>
      <c r="BE1138" s="767">
        <f t="shared" si="568"/>
        <v>0</v>
      </c>
      <c r="BF1138" s="646">
        <f t="shared" si="569"/>
        <v>0</v>
      </c>
      <c r="BG1138" s="594"/>
      <c r="BH1138" s="705">
        <f t="shared" si="559"/>
        <v>1122</v>
      </c>
      <c r="BI1138" s="646">
        <f t="shared" si="570"/>
        <v>0</v>
      </c>
      <c r="BJ1138" s="594"/>
      <c r="BK1138" s="705">
        <f t="shared" si="571"/>
        <v>1122</v>
      </c>
      <c r="BL1138" s="756">
        <v>0</v>
      </c>
      <c r="BM1138" s="756">
        <v>0</v>
      </c>
      <c r="BN1138" s="756">
        <v>0</v>
      </c>
      <c r="BO1138" s="756">
        <v>0</v>
      </c>
      <c r="BP1138" s="756">
        <v>0</v>
      </c>
      <c r="BQ1138" s="756">
        <v>0</v>
      </c>
      <c r="BR1138" s="756">
        <v>0</v>
      </c>
      <c r="BS1138" s="646">
        <f t="shared" si="582"/>
        <v>0</v>
      </c>
      <c r="BT1138" s="594"/>
      <c r="BU1138" s="705">
        <f t="shared" si="572"/>
        <v>1122</v>
      </c>
      <c r="BV1138" s="756">
        <v>0</v>
      </c>
      <c r="BW1138" s="756">
        <v>0</v>
      </c>
      <c r="BX1138" s="756">
        <v>0</v>
      </c>
      <c r="BY1138" s="756">
        <v>0</v>
      </c>
      <c r="BZ1138" s="756">
        <v>0</v>
      </c>
      <c r="CA1138" s="756">
        <v>0</v>
      </c>
      <c r="CB1138" s="756">
        <v>0</v>
      </c>
      <c r="CC1138" s="646">
        <f t="shared" si="583"/>
        <v>0</v>
      </c>
      <c r="CD1138" s="594"/>
      <c r="CE1138" s="705">
        <f t="shared" si="560"/>
        <v>1122</v>
      </c>
      <c r="CF1138" s="756">
        <f t="shared" si="589"/>
        <v>0</v>
      </c>
      <c r="CG1138" s="756">
        <f t="shared" si="589"/>
        <v>0</v>
      </c>
      <c r="CH1138" s="756">
        <f t="shared" si="589"/>
        <v>0</v>
      </c>
      <c r="CI1138" s="756">
        <f t="shared" si="587"/>
        <v>0</v>
      </c>
      <c r="CJ1138" s="756">
        <f t="shared" si="587"/>
        <v>0</v>
      </c>
      <c r="CK1138" s="756">
        <f t="shared" si="587"/>
        <v>0</v>
      </c>
      <c r="CL1138" s="756">
        <f t="shared" si="587"/>
        <v>0</v>
      </c>
      <c r="CM1138" s="646">
        <f t="shared" si="584"/>
        <v>0</v>
      </c>
      <c r="CN1138" s="594"/>
      <c r="CO1138" s="705">
        <f t="shared" si="561"/>
        <v>1122</v>
      </c>
      <c r="CP1138" s="756">
        <v>0</v>
      </c>
      <c r="CQ1138" s="756">
        <v>0</v>
      </c>
      <c r="CR1138" s="756">
        <v>0</v>
      </c>
      <c r="CS1138" s="756">
        <v>0</v>
      </c>
      <c r="CT1138" s="756">
        <v>0</v>
      </c>
      <c r="CU1138" s="756">
        <v>0</v>
      </c>
      <c r="CV1138" s="756">
        <v>0</v>
      </c>
      <c r="CW1138" s="646">
        <f t="shared" si="585"/>
        <v>0</v>
      </c>
      <c r="CX1138" s="685"/>
      <c r="CY1138" s="705">
        <f t="shared" si="562"/>
        <v>1122</v>
      </c>
      <c r="CZ1138" s="756">
        <v>0</v>
      </c>
      <c r="DA1138" s="756">
        <v>0</v>
      </c>
      <c r="DB1138" s="756">
        <v>0</v>
      </c>
      <c r="DC1138" s="756">
        <v>0</v>
      </c>
      <c r="DD1138" s="756">
        <v>0</v>
      </c>
      <c r="DE1138" s="767">
        <f t="shared" si="573"/>
        <v>0</v>
      </c>
      <c r="DF1138" s="756">
        <v>0</v>
      </c>
      <c r="DG1138" s="756">
        <v>0</v>
      </c>
      <c r="DH1138" s="756">
        <v>0</v>
      </c>
      <c r="DI1138" s="756">
        <v>0</v>
      </c>
      <c r="DJ1138" s="767">
        <f t="shared" si="574"/>
        <v>0</v>
      </c>
      <c r="DK1138" s="715">
        <f t="shared" si="575"/>
        <v>0</v>
      </c>
      <c r="DL1138" s="685"/>
      <c r="DM1138" s="705">
        <f t="shared" si="563"/>
        <v>1122</v>
      </c>
      <c r="DN1138" s="715">
        <f t="shared" si="576"/>
        <v>0</v>
      </c>
    </row>
    <row r="1139" spans="2:118" x14ac:dyDescent="0.25">
      <c r="B1139" s="705">
        <v>1123</v>
      </c>
      <c r="C1139" s="765">
        <f>(1+_xlfn.XLOOKUP(INT((B1139-1)/12)+1,'ZC Curve'!$B$8:$B$107,'ZC Curve'!R$8:R$107,,0))^(1/12)-1</f>
        <v>0</v>
      </c>
      <c r="D1139" s="766">
        <f t="shared" si="577"/>
        <v>1</v>
      </c>
      <c r="E1139" s="685"/>
      <c r="F1139" s="705">
        <v>1123</v>
      </c>
      <c r="G1139" s="756">
        <v>0</v>
      </c>
      <c r="H1139" s="756">
        <v>0</v>
      </c>
      <c r="I1139" s="756">
        <v>0</v>
      </c>
      <c r="J1139" s="756">
        <v>0</v>
      </c>
      <c r="K1139" s="756">
        <v>0</v>
      </c>
      <c r="L1139" s="756">
        <v>0</v>
      </c>
      <c r="M1139" s="756">
        <v>0</v>
      </c>
      <c r="N1139" s="646">
        <f t="shared" si="578"/>
        <v>0</v>
      </c>
      <c r="O1139" s="594"/>
      <c r="P1139" s="705">
        <f t="shared" si="564"/>
        <v>1123</v>
      </c>
      <c r="Q1139" s="756">
        <v>0</v>
      </c>
      <c r="R1139" s="756">
        <v>0</v>
      </c>
      <c r="S1139" s="756">
        <v>0</v>
      </c>
      <c r="T1139" s="756">
        <v>0</v>
      </c>
      <c r="U1139" s="756">
        <v>0</v>
      </c>
      <c r="V1139" s="756">
        <v>0</v>
      </c>
      <c r="W1139" s="756">
        <v>0</v>
      </c>
      <c r="X1139" s="646">
        <f t="shared" si="579"/>
        <v>0</v>
      </c>
      <c r="Y1139" s="594"/>
      <c r="Z1139" s="705">
        <f t="shared" si="565"/>
        <v>1123</v>
      </c>
      <c r="AA1139" s="756">
        <f t="shared" si="588"/>
        <v>0</v>
      </c>
      <c r="AB1139" s="756">
        <f t="shared" si="588"/>
        <v>0</v>
      </c>
      <c r="AC1139" s="756">
        <f t="shared" si="588"/>
        <v>0</v>
      </c>
      <c r="AD1139" s="756">
        <f t="shared" si="586"/>
        <v>0</v>
      </c>
      <c r="AE1139" s="756">
        <f t="shared" si="586"/>
        <v>0</v>
      </c>
      <c r="AF1139" s="756">
        <f t="shared" si="586"/>
        <v>0</v>
      </c>
      <c r="AG1139" s="756">
        <f t="shared" si="586"/>
        <v>0</v>
      </c>
      <c r="AH1139" s="646">
        <f t="shared" si="580"/>
        <v>0</v>
      </c>
      <c r="AI1139" s="594"/>
      <c r="AJ1139" s="705">
        <f t="shared" si="566"/>
        <v>1123</v>
      </c>
      <c r="AK1139" s="756">
        <v>0</v>
      </c>
      <c r="AL1139" s="756">
        <v>0</v>
      </c>
      <c r="AM1139" s="756">
        <v>0</v>
      </c>
      <c r="AN1139" s="756">
        <v>0</v>
      </c>
      <c r="AO1139" s="756">
        <v>0</v>
      </c>
      <c r="AP1139" s="756">
        <v>0</v>
      </c>
      <c r="AQ1139" s="756">
        <v>0</v>
      </c>
      <c r="AR1139" s="646">
        <f t="shared" si="581"/>
        <v>0</v>
      </c>
      <c r="AS1139" s="594"/>
      <c r="AT1139" s="705">
        <f t="shared" si="567"/>
        <v>1123</v>
      </c>
      <c r="AU1139" s="756">
        <v>0</v>
      </c>
      <c r="AV1139" s="756">
        <v>0</v>
      </c>
      <c r="AW1139" s="756">
        <v>0</v>
      </c>
      <c r="AX1139" s="756">
        <v>0</v>
      </c>
      <c r="AY1139" s="756">
        <v>0</v>
      </c>
      <c r="AZ1139" s="767">
        <f t="shared" si="590"/>
        <v>0</v>
      </c>
      <c r="BA1139" s="756">
        <v>0</v>
      </c>
      <c r="BB1139" s="756">
        <v>0</v>
      </c>
      <c r="BC1139" s="756">
        <v>0</v>
      </c>
      <c r="BD1139" s="756">
        <v>0</v>
      </c>
      <c r="BE1139" s="767">
        <f t="shared" si="568"/>
        <v>0</v>
      </c>
      <c r="BF1139" s="646">
        <f t="shared" si="569"/>
        <v>0</v>
      </c>
      <c r="BG1139" s="594"/>
      <c r="BH1139" s="705">
        <f t="shared" si="559"/>
        <v>1123</v>
      </c>
      <c r="BI1139" s="646">
        <f t="shared" si="570"/>
        <v>0</v>
      </c>
      <c r="BJ1139" s="594"/>
      <c r="BK1139" s="705">
        <f t="shared" si="571"/>
        <v>1123</v>
      </c>
      <c r="BL1139" s="756">
        <v>0</v>
      </c>
      <c r="BM1139" s="756">
        <v>0</v>
      </c>
      <c r="BN1139" s="756">
        <v>0</v>
      </c>
      <c r="BO1139" s="756">
        <v>0</v>
      </c>
      <c r="BP1139" s="756">
        <v>0</v>
      </c>
      <c r="BQ1139" s="756">
        <v>0</v>
      </c>
      <c r="BR1139" s="756">
        <v>0</v>
      </c>
      <c r="BS1139" s="646">
        <f t="shared" si="582"/>
        <v>0</v>
      </c>
      <c r="BT1139" s="594"/>
      <c r="BU1139" s="705">
        <f t="shared" si="572"/>
        <v>1123</v>
      </c>
      <c r="BV1139" s="756">
        <v>0</v>
      </c>
      <c r="BW1139" s="756">
        <v>0</v>
      </c>
      <c r="BX1139" s="756">
        <v>0</v>
      </c>
      <c r="BY1139" s="756">
        <v>0</v>
      </c>
      <c r="BZ1139" s="756">
        <v>0</v>
      </c>
      <c r="CA1139" s="756">
        <v>0</v>
      </c>
      <c r="CB1139" s="756">
        <v>0</v>
      </c>
      <c r="CC1139" s="646">
        <f t="shared" si="583"/>
        <v>0</v>
      </c>
      <c r="CD1139" s="594"/>
      <c r="CE1139" s="705">
        <f t="shared" si="560"/>
        <v>1123</v>
      </c>
      <c r="CF1139" s="756">
        <f t="shared" si="589"/>
        <v>0</v>
      </c>
      <c r="CG1139" s="756">
        <f t="shared" si="589"/>
        <v>0</v>
      </c>
      <c r="CH1139" s="756">
        <f t="shared" si="589"/>
        <v>0</v>
      </c>
      <c r="CI1139" s="756">
        <f t="shared" si="587"/>
        <v>0</v>
      </c>
      <c r="CJ1139" s="756">
        <f t="shared" si="587"/>
        <v>0</v>
      </c>
      <c r="CK1139" s="756">
        <f t="shared" si="587"/>
        <v>0</v>
      </c>
      <c r="CL1139" s="756">
        <f t="shared" si="587"/>
        <v>0</v>
      </c>
      <c r="CM1139" s="646">
        <f t="shared" si="584"/>
        <v>0</v>
      </c>
      <c r="CN1139" s="594"/>
      <c r="CO1139" s="705">
        <f t="shared" si="561"/>
        <v>1123</v>
      </c>
      <c r="CP1139" s="756">
        <v>0</v>
      </c>
      <c r="CQ1139" s="756">
        <v>0</v>
      </c>
      <c r="CR1139" s="756">
        <v>0</v>
      </c>
      <c r="CS1139" s="756">
        <v>0</v>
      </c>
      <c r="CT1139" s="756">
        <v>0</v>
      </c>
      <c r="CU1139" s="756">
        <v>0</v>
      </c>
      <c r="CV1139" s="756">
        <v>0</v>
      </c>
      <c r="CW1139" s="646">
        <f t="shared" si="585"/>
        <v>0</v>
      </c>
      <c r="CX1139" s="685"/>
      <c r="CY1139" s="705">
        <f t="shared" si="562"/>
        <v>1123</v>
      </c>
      <c r="CZ1139" s="756">
        <v>0</v>
      </c>
      <c r="DA1139" s="756">
        <v>0</v>
      </c>
      <c r="DB1139" s="756">
        <v>0</v>
      </c>
      <c r="DC1139" s="756">
        <v>0</v>
      </c>
      <c r="DD1139" s="756">
        <v>0</v>
      </c>
      <c r="DE1139" s="767">
        <f t="shared" si="573"/>
        <v>0</v>
      </c>
      <c r="DF1139" s="756">
        <v>0</v>
      </c>
      <c r="DG1139" s="756">
        <v>0</v>
      </c>
      <c r="DH1139" s="756">
        <v>0</v>
      </c>
      <c r="DI1139" s="756">
        <v>0</v>
      </c>
      <c r="DJ1139" s="767">
        <f t="shared" si="574"/>
        <v>0</v>
      </c>
      <c r="DK1139" s="715">
        <f t="shared" si="575"/>
        <v>0</v>
      </c>
      <c r="DL1139" s="685"/>
      <c r="DM1139" s="705">
        <f t="shared" si="563"/>
        <v>1123</v>
      </c>
      <c r="DN1139" s="715">
        <f t="shared" si="576"/>
        <v>0</v>
      </c>
    </row>
    <row r="1140" spans="2:118" x14ac:dyDescent="0.25">
      <c r="B1140" s="705">
        <v>1124</v>
      </c>
      <c r="C1140" s="765">
        <f>(1+_xlfn.XLOOKUP(INT((B1140-1)/12)+1,'ZC Curve'!$B$8:$B$107,'ZC Curve'!R$8:R$107,,0))^(1/12)-1</f>
        <v>0</v>
      </c>
      <c r="D1140" s="766">
        <f t="shared" si="577"/>
        <v>1</v>
      </c>
      <c r="E1140" s="685"/>
      <c r="F1140" s="705">
        <v>1124</v>
      </c>
      <c r="G1140" s="756">
        <v>0</v>
      </c>
      <c r="H1140" s="756">
        <v>0</v>
      </c>
      <c r="I1140" s="756">
        <v>0</v>
      </c>
      <c r="J1140" s="756">
        <v>0</v>
      </c>
      <c r="K1140" s="756">
        <v>0</v>
      </c>
      <c r="L1140" s="756">
        <v>0</v>
      </c>
      <c r="M1140" s="756">
        <v>0</v>
      </c>
      <c r="N1140" s="646">
        <f t="shared" si="578"/>
        <v>0</v>
      </c>
      <c r="O1140" s="594"/>
      <c r="P1140" s="705">
        <f t="shared" si="564"/>
        <v>1124</v>
      </c>
      <c r="Q1140" s="756">
        <v>0</v>
      </c>
      <c r="R1140" s="756">
        <v>0</v>
      </c>
      <c r="S1140" s="756">
        <v>0</v>
      </c>
      <c r="T1140" s="756">
        <v>0</v>
      </c>
      <c r="U1140" s="756">
        <v>0</v>
      </c>
      <c r="V1140" s="756">
        <v>0</v>
      </c>
      <c r="W1140" s="756">
        <v>0</v>
      </c>
      <c r="X1140" s="646">
        <f t="shared" si="579"/>
        <v>0</v>
      </c>
      <c r="Y1140" s="594"/>
      <c r="Z1140" s="705">
        <f t="shared" si="565"/>
        <v>1124</v>
      </c>
      <c r="AA1140" s="756">
        <f t="shared" si="588"/>
        <v>0</v>
      </c>
      <c r="AB1140" s="756">
        <f t="shared" si="588"/>
        <v>0</v>
      </c>
      <c r="AC1140" s="756">
        <f t="shared" si="588"/>
        <v>0</v>
      </c>
      <c r="AD1140" s="756">
        <f t="shared" si="586"/>
        <v>0</v>
      </c>
      <c r="AE1140" s="756">
        <f t="shared" si="586"/>
        <v>0</v>
      </c>
      <c r="AF1140" s="756">
        <f t="shared" si="586"/>
        <v>0</v>
      </c>
      <c r="AG1140" s="756">
        <f t="shared" si="586"/>
        <v>0</v>
      </c>
      <c r="AH1140" s="646">
        <f t="shared" si="580"/>
        <v>0</v>
      </c>
      <c r="AI1140" s="594"/>
      <c r="AJ1140" s="705">
        <f t="shared" si="566"/>
        <v>1124</v>
      </c>
      <c r="AK1140" s="756">
        <v>0</v>
      </c>
      <c r="AL1140" s="756">
        <v>0</v>
      </c>
      <c r="AM1140" s="756">
        <v>0</v>
      </c>
      <c r="AN1140" s="756">
        <v>0</v>
      </c>
      <c r="AO1140" s="756">
        <v>0</v>
      </c>
      <c r="AP1140" s="756">
        <v>0</v>
      </c>
      <c r="AQ1140" s="756">
        <v>0</v>
      </c>
      <c r="AR1140" s="646">
        <f t="shared" si="581"/>
        <v>0</v>
      </c>
      <c r="AS1140" s="594"/>
      <c r="AT1140" s="705">
        <f t="shared" si="567"/>
        <v>1124</v>
      </c>
      <c r="AU1140" s="756">
        <v>0</v>
      </c>
      <c r="AV1140" s="756">
        <v>0</v>
      </c>
      <c r="AW1140" s="756">
        <v>0</v>
      </c>
      <c r="AX1140" s="756">
        <v>0</v>
      </c>
      <c r="AY1140" s="756">
        <v>0</v>
      </c>
      <c r="AZ1140" s="767">
        <f t="shared" si="590"/>
        <v>0</v>
      </c>
      <c r="BA1140" s="756">
        <v>0</v>
      </c>
      <c r="BB1140" s="756">
        <v>0</v>
      </c>
      <c r="BC1140" s="756">
        <v>0</v>
      </c>
      <c r="BD1140" s="756">
        <v>0</v>
      </c>
      <c r="BE1140" s="767">
        <f t="shared" si="568"/>
        <v>0</v>
      </c>
      <c r="BF1140" s="646">
        <f t="shared" si="569"/>
        <v>0</v>
      </c>
      <c r="BG1140" s="594"/>
      <c r="BH1140" s="705">
        <f t="shared" si="559"/>
        <v>1124</v>
      </c>
      <c r="BI1140" s="646">
        <f t="shared" si="570"/>
        <v>0</v>
      </c>
      <c r="BJ1140" s="594"/>
      <c r="BK1140" s="705">
        <f t="shared" si="571"/>
        <v>1124</v>
      </c>
      <c r="BL1140" s="756">
        <v>0</v>
      </c>
      <c r="BM1140" s="756">
        <v>0</v>
      </c>
      <c r="BN1140" s="756">
        <v>0</v>
      </c>
      <c r="BO1140" s="756">
        <v>0</v>
      </c>
      <c r="BP1140" s="756">
        <v>0</v>
      </c>
      <c r="BQ1140" s="756">
        <v>0</v>
      </c>
      <c r="BR1140" s="756">
        <v>0</v>
      </c>
      <c r="BS1140" s="646">
        <f t="shared" si="582"/>
        <v>0</v>
      </c>
      <c r="BT1140" s="594"/>
      <c r="BU1140" s="705">
        <f t="shared" si="572"/>
        <v>1124</v>
      </c>
      <c r="BV1140" s="756">
        <v>0</v>
      </c>
      <c r="BW1140" s="756">
        <v>0</v>
      </c>
      <c r="BX1140" s="756">
        <v>0</v>
      </c>
      <c r="BY1140" s="756">
        <v>0</v>
      </c>
      <c r="BZ1140" s="756">
        <v>0</v>
      </c>
      <c r="CA1140" s="756">
        <v>0</v>
      </c>
      <c r="CB1140" s="756">
        <v>0</v>
      </c>
      <c r="CC1140" s="646">
        <f t="shared" si="583"/>
        <v>0</v>
      </c>
      <c r="CD1140" s="594"/>
      <c r="CE1140" s="705">
        <f t="shared" si="560"/>
        <v>1124</v>
      </c>
      <c r="CF1140" s="756">
        <f t="shared" si="589"/>
        <v>0</v>
      </c>
      <c r="CG1140" s="756">
        <f t="shared" si="589"/>
        <v>0</v>
      </c>
      <c r="CH1140" s="756">
        <f t="shared" si="589"/>
        <v>0</v>
      </c>
      <c r="CI1140" s="756">
        <f t="shared" si="587"/>
        <v>0</v>
      </c>
      <c r="CJ1140" s="756">
        <f t="shared" si="587"/>
        <v>0</v>
      </c>
      <c r="CK1140" s="756">
        <f t="shared" si="587"/>
        <v>0</v>
      </c>
      <c r="CL1140" s="756">
        <f t="shared" si="587"/>
        <v>0</v>
      </c>
      <c r="CM1140" s="646">
        <f t="shared" si="584"/>
        <v>0</v>
      </c>
      <c r="CN1140" s="594"/>
      <c r="CO1140" s="705">
        <f t="shared" si="561"/>
        <v>1124</v>
      </c>
      <c r="CP1140" s="756">
        <v>0</v>
      </c>
      <c r="CQ1140" s="756">
        <v>0</v>
      </c>
      <c r="CR1140" s="756">
        <v>0</v>
      </c>
      <c r="CS1140" s="756">
        <v>0</v>
      </c>
      <c r="CT1140" s="756">
        <v>0</v>
      </c>
      <c r="CU1140" s="756">
        <v>0</v>
      </c>
      <c r="CV1140" s="756">
        <v>0</v>
      </c>
      <c r="CW1140" s="646">
        <f t="shared" si="585"/>
        <v>0</v>
      </c>
      <c r="CX1140" s="685"/>
      <c r="CY1140" s="705">
        <f t="shared" si="562"/>
        <v>1124</v>
      </c>
      <c r="CZ1140" s="756">
        <v>0</v>
      </c>
      <c r="DA1140" s="756">
        <v>0</v>
      </c>
      <c r="DB1140" s="756">
        <v>0</v>
      </c>
      <c r="DC1140" s="756">
        <v>0</v>
      </c>
      <c r="DD1140" s="756">
        <v>0</v>
      </c>
      <c r="DE1140" s="767">
        <f t="shared" si="573"/>
        <v>0</v>
      </c>
      <c r="DF1140" s="756">
        <v>0</v>
      </c>
      <c r="DG1140" s="756">
        <v>0</v>
      </c>
      <c r="DH1140" s="756">
        <v>0</v>
      </c>
      <c r="DI1140" s="756">
        <v>0</v>
      </c>
      <c r="DJ1140" s="767">
        <f t="shared" si="574"/>
        <v>0</v>
      </c>
      <c r="DK1140" s="715">
        <f t="shared" si="575"/>
        <v>0</v>
      </c>
      <c r="DL1140" s="685"/>
      <c r="DM1140" s="705">
        <f t="shared" si="563"/>
        <v>1124</v>
      </c>
      <c r="DN1140" s="715">
        <f t="shared" si="576"/>
        <v>0</v>
      </c>
    </row>
    <row r="1141" spans="2:118" x14ac:dyDescent="0.25">
      <c r="B1141" s="705">
        <v>1125</v>
      </c>
      <c r="C1141" s="765">
        <f>(1+_xlfn.XLOOKUP(INT((B1141-1)/12)+1,'ZC Curve'!$B$8:$B$107,'ZC Curve'!R$8:R$107,,0))^(1/12)-1</f>
        <v>0</v>
      </c>
      <c r="D1141" s="766">
        <f t="shared" si="577"/>
        <v>1</v>
      </c>
      <c r="E1141" s="685"/>
      <c r="F1141" s="705">
        <v>1125</v>
      </c>
      <c r="G1141" s="756">
        <v>0</v>
      </c>
      <c r="H1141" s="756">
        <v>0</v>
      </c>
      <c r="I1141" s="756">
        <v>0</v>
      </c>
      <c r="J1141" s="756">
        <v>0</v>
      </c>
      <c r="K1141" s="756">
        <v>0</v>
      </c>
      <c r="L1141" s="756">
        <v>0</v>
      </c>
      <c r="M1141" s="756">
        <v>0</v>
      </c>
      <c r="N1141" s="646">
        <f t="shared" si="578"/>
        <v>0</v>
      </c>
      <c r="O1141" s="594"/>
      <c r="P1141" s="705">
        <f t="shared" si="564"/>
        <v>1125</v>
      </c>
      <c r="Q1141" s="756">
        <v>0</v>
      </c>
      <c r="R1141" s="756">
        <v>0</v>
      </c>
      <c r="S1141" s="756">
        <v>0</v>
      </c>
      <c r="T1141" s="756">
        <v>0</v>
      </c>
      <c r="U1141" s="756">
        <v>0</v>
      </c>
      <c r="V1141" s="756">
        <v>0</v>
      </c>
      <c r="W1141" s="756">
        <v>0</v>
      </c>
      <c r="X1141" s="646">
        <f t="shared" si="579"/>
        <v>0</v>
      </c>
      <c r="Y1141" s="594"/>
      <c r="Z1141" s="705">
        <f t="shared" si="565"/>
        <v>1125</v>
      </c>
      <c r="AA1141" s="756">
        <f t="shared" si="588"/>
        <v>0</v>
      </c>
      <c r="AB1141" s="756">
        <f t="shared" si="588"/>
        <v>0</v>
      </c>
      <c r="AC1141" s="756">
        <f t="shared" si="588"/>
        <v>0</v>
      </c>
      <c r="AD1141" s="756">
        <f t="shared" si="586"/>
        <v>0</v>
      </c>
      <c r="AE1141" s="756">
        <f t="shared" si="586"/>
        <v>0</v>
      </c>
      <c r="AF1141" s="756">
        <f t="shared" si="586"/>
        <v>0</v>
      </c>
      <c r="AG1141" s="756">
        <f t="shared" si="586"/>
        <v>0</v>
      </c>
      <c r="AH1141" s="646">
        <f t="shared" si="580"/>
        <v>0</v>
      </c>
      <c r="AI1141" s="594"/>
      <c r="AJ1141" s="705">
        <f t="shared" si="566"/>
        <v>1125</v>
      </c>
      <c r="AK1141" s="756">
        <v>0</v>
      </c>
      <c r="AL1141" s="756">
        <v>0</v>
      </c>
      <c r="AM1141" s="756">
        <v>0</v>
      </c>
      <c r="AN1141" s="756">
        <v>0</v>
      </c>
      <c r="AO1141" s="756">
        <v>0</v>
      </c>
      <c r="AP1141" s="756">
        <v>0</v>
      </c>
      <c r="AQ1141" s="756">
        <v>0</v>
      </c>
      <c r="AR1141" s="646">
        <f t="shared" si="581"/>
        <v>0</v>
      </c>
      <c r="AS1141" s="594"/>
      <c r="AT1141" s="705">
        <f t="shared" si="567"/>
        <v>1125</v>
      </c>
      <c r="AU1141" s="756">
        <v>0</v>
      </c>
      <c r="AV1141" s="756">
        <v>0</v>
      </c>
      <c r="AW1141" s="756">
        <v>0</v>
      </c>
      <c r="AX1141" s="756">
        <v>0</v>
      </c>
      <c r="AY1141" s="756">
        <v>0</v>
      </c>
      <c r="AZ1141" s="767">
        <f t="shared" si="590"/>
        <v>0</v>
      </c>
      <c r="BA1141" s="756">
        <v>0</v>
      </c>
      <c r="BB1141" s="756">
        <v>0</v>
      </c>
      <c r="BC1141" s="756">
        <v>0</v>
      </c>
      <c r="BD1141" s="756">
        <v>0</v>
      </c>
      <c r="BE1141" s="767">
        <f t="shared" si="568"/>
        <v>0</v>
      </c>
      <c r="BF1141" s="646">
        <f t="shared" si="569"/>
        <v>0</v>
      </c>
      <c r="BG1141" s="594"/>
      <c r="BH1141" s="705">
        <f t="shared" si="559"/>
        <v>1125</v>
      </c>
      <c r="BI1141" s="646">
        <f t="shared" si="570"/>
        <v>0</v>
      </c>
      <c r="BJ1141" s="594"/>
      <c r="BK1141" s="705">
        <f t="shared" si="571"/>
        <v>1125</v>
      </c>
      <c r="BL1141" s="756">
        <v>0</v>
      </c>
      <c r="BM1141" s="756">
        <v>0</v>
      </c>
      <c r="BN1141" s="756">
        <v>0</v>
      </c>
      <c r="BO1141" s="756">
        <v>0</v>
      </c>
      <c r="BP1141" s="756">
        <v>0</v>
      </c>
      <c r="BQ1141" s="756">
        <v>0</v>
      </c>
      <c r="BR1141" s="756">
        <v>0</v>
      </c>
      <c r="BS1141" s="646">
        <f t="shared" si="582"/>
        <v>0</v>
      </c>
      <c r="BT1141" s="594"/>
      <c r="BU1141" s="705">
        <f t="shared" si="572"/>
        <v>1125</v>
      </c>
      <c r="BV1141" s="756">
        <v>0</v>
      </c>
      <c r="BW1141" s="756">
        <v>0</v>
      </c>
      <c r="BX1141" s="756">
        <v>0</v>
      </c>
      <c r="BY1141" s="756">
        <v>0</v>
      </c>
      <c r="BZ1141" s="756">
        <v>0</v>
      </c>
      <c r="CA1141" s="756">
        <v>0</v>
      </c>
      <c r="CB1141" s="756">
        <v>0</v>
      </c>
      <c r="CC1141" s="646">
        <f t="shared" si="583"/>
        <v>0</v>
      </c>
      <c r="CD1141" s="594"/>
      <c r="CE1141" s="705">
        <f t="shared" si="560"/>
        <v>1125</v>
      </c>
      <c r="CF1141" s="756">
        <f t="shared" si="589"/>
        <v>0</v>
      </c>
      <c r="CG1141" s="756">
        <f t="shared" si="589"/>
        <v>0</v>
      </c>
      <c r="CH1141" s="756">
        <f t="shared" si="589"/>
        <v>0</v>
      </c>
      <c r="CI1141" s="756">
        <f t="shared" si="587"/>
        <v>0</v>
      </c>
      <c r="CJ1141" s="756">
        <f t="shared" si="587"/>
        <v>0</v>
      </c>
      <c r="CK1141" s="756">
        <f t="shared" si="587"/>
        <v>0</v>
      </c>
      <c r="CL1141" s="756">
        <f t="shared" si="587"/>
        <v>0</v>
      </c>
      <c r="CM1141" s="646">
        <f t="shared" si="584"/>
        <v>0</v>
      </c>
      <c r="CN1141" s="594"/>
      <c r="CO1141" s="705">
        <f t="shared" si="561"/>
        <v>1125</v>
      </c>
      <c r="CP1141" s="756">
        <v>0</v>
      </c>
      <c r="CQ1141" s="756">
        <v>0</v>
      </c>
      <c r="CR1141" s="756">
        <v>0</v>
      </c>
      <c r="CS1141" s="756">
        <v>0</v>
      </c>
      <c r="CT1141" s="756">
        <v>0</v>
      </c>
      <c r="CU1141" s="756">
        <v>0</v>
      </c>
      <c r="CV1141" s="756">
        <v>0</v>
      </c>
      <c r="CW1141" s="646">
        <f t="shared" si="585"/>
        <v>0</v>
      </c>
      <c r="CX1141" s="685"/>
      <c r="CY1141" s="705">
        <f t="shared" si="562"/>
        <v>1125</v>
      </c>
      <c r="CZ1141" s="756">
        <v>0</v>
      </c>
      <c r="DA1141" s="756">
        <v>0</v>
      </c>
      <c r="DB1141" s="756">
        <v>0</v>
      </c>
      <c r="DC1141" s="756">
        <v>0</v>
      </c>
      <c r="DD1141" s="756">
        <v>0</v>
      </c>
      <c r="DE1141" s="767">
        <f t="shared" si="573"/>
        <v>0</v>
      </c>
      <c r="DF1141" s="756">
        <v>0</v>
      </c>
      <c r="DG1141" s="756">
        <v>0</v>
      </c>
      <c r="DH1141" s="756">
        <v>0</v>
      </c>
      <c r="DI1141" s="756">
        <v>0</v>
      </c>
      <c r="DJ1141" s="767">
        <f t="shared" si="574"/>
        <v>0</v>
      </c>
      <c r="DK1141" s="715">
        <f t="shared" si="575"/>
        <v>0</v>
      </c>
      <c r="DL1141" s="685"/>
      <c r="DM1141" s="705">
        <f t="shared" si="563"/>
        <v>1125</v>
      </c>
      <c r="DN1141" s="715">
        <f t="shared" si="576"/>
        <v>0</v>
      </c>
    </row>
    <row r="1142" spans="2:118" x14ac:dyDescent="0.25">
      <c r="B1142" s="705">
        <v>1126</v>
      </c>
      <c r="C1142" s="765">
        <f>(1+_xlfn.XLOOKUP(INT((B1142-1)/12)+1,'ZC Curve'!$B$8:$B$107,'ZC Curve'!R$8:R$107,,0))^(1/12)-1</f>
        <v>0</v>
      </c>
      <c r="D1142" s="766">
        <f t="shared" si="577"/>
        <v>1</v>
      </c>
      <c r="E1142" s="685"/>
      <c r="F1142" s="705">
        <v>1126</v>
      </c>
      <c r="G1142" s="756">
        <v>0</v>
      </c>
      <c r="H1142" s="756">
        <v>0</v>
      </c>
      <c r="I1142" s="756">
        <v>0</v>
      </c>
      <c r="J1142" s="756">
        <v>0</v>
      </c>
      <c r="K1142" s="756">
        <v>0</v>
      </c>
      <c r="L1142" s="756">
        <v>0</v>
      </c>
      <c r="M1142" s="756">
        <v>0</v>
      </c>
      <c r="N1142" s="646">
        <f t="shared" si="578"/>
        <v>0</v>
      </c>
      <c r="O1142" s="594"/>
      <c r="P1142" s="705">
        <f t="shared" si="564"/>
        <v>1126</v>
      </c>
      <c r="Q1142" s="756">
        <v>0</v>
      </c>
      <c r="R1142" s="756">
        <v>0</v>
      </c>
      <c r="S1142" s="756">
        <v>0</v>
      </c>
      <c r="T1142" s="756">
        <v>0</v>
      </c>
      <c r="U1142" s="756">
        <v>0</v>
      </c>
      <c r="V1142" s="756">
        <v>0</v>
      </c>
      <c r="W1142" s="756">
        <v>0</v>
      </c>
      <c r="X1142" s="646">
        <f t="shared" si="579"/>
        <v>0</v>
      </c>
      <c r="Y1142" s="594"/>
      <c r="Z1142" s="705">
        <f t="shared" si="565"/>
        <v>1126</v>
      </c>
      <c r="AA1142" s="756">
        <f t="shared" si="588"/>
        <v>0</v>
      </c>
      <c r="AB1142" s="756">
        <f t="shared" si="588"/>
        <v>0</v>
      </c>
      <c r="AC1142" s="756">
        <f t="shared" si="588"/>
        <v>0</v>
      </c>
      <c r="AD1142" s="756">
        <f t="shared" si="586"/>
        <v>0</v>
      </c>
      <c r="AE1142" s="756">
        <f t="shared" si="586"/>
        <v>0</v>
      </c>
      <c r="AF1142" s="756">
        <f t="shared" si="586"/>
        <v>0</v>
      </c>
      <c r="AG1142" s="756">
        <f t="shared" si="586"/>
        <v>0</v>
      </c>
      <c r="AH1142" s="646">
        <f t="shared" si="580"/>
        <v>0</v>
      </c>
      <c r="AI1142" s="594"/>
      <c r="AJ1142" s="705">
        <f t="shared" si="566"/>
        <v>1126</v>
      </c>
      <c r="AK1142" s="756">
        <v>0</v>
      </c>
      <c r="AL1142" s="756">
        <v>0</v>
      </c>
      <c r="AM1142" s="756">
        <v>0</v>
      </c>
      <c r="AN1142" s="756">
        <v>0</v>
      </c>
      <c r="AO1142" s="756">
        <v>0</v>
      </c>
      <c r="AP1142" s="756">
        <v>0</v>
      </c>
      <c r="AQ1142" s="756">
        <v>0</v>
      </c>
      <c r="AR1142" s="646">
        <f t="shared" si="581"/>
        <v>0</v>
      </c>
      <c r="AS1142" s="594"/>
      <c r="AT1142" s="705">
        <f t="shared" si="567"/>
        <v>1126</v>
      </c>
      <c r="AU1142" s="756">
        <v>0</v>
      </c>
      <c r="AV1142" s="756">
        <v>0</v>
      </c>
      <c r="AW1142" s="756">
        <v>0</v>
      </c>
      <c r="AX1142" s="756">
        <v>0</v>
      </c>
      <c r="AY1142" s="756">
        <v>0</v>
      </c>
      <c r="AZ1142" s="767">
        <f t="shared" si="590"/>
        <v>0</v>
      </c>
      <c r="BA1142" s="756">
        <v>0</v>
      </c>
      <c r="BB1142" s="756">
        <v>0</v>
      </c>
      <c r="BC1142" s="756">
        <v>0</v>
      </c>
      <c r="BD1142" s="756">
        <v>0</v>
      </c>
      <c r="BE1142" s="767">
        <f t="shared" si="568"/>
        <v>0</v>
      </c>
      <c r="BF1142" s="646">
        <f t="shared" si="569"/>
        <v>0</v>
      </c>
      <c r="BG1142" s="594"/>
      <c r="BH1142" s="705">
        <f t="shared" si="559"/>
        <v>1126</v>
      </c>
      <c r="BI1142" s="646">
        <f t="shared" si="570"/>
        <v>0</v>
      </c>
      <c r="BJ1142" s="594"/>
      <c r="BK1142" s="705">
        <f t="shared" si="571"/>
        <v>1126</v>
      </c>
      <c r="BL1142" s="756">
        <v>0</v>
      </c>
      <c r="BM1142" s="756">
        <v>0</v>
      </c>
      <c r="BN1142" s="756">
        <v>0</v>
      </c>
      <c r="BO1142" s="756">
        <v>0</v>
      </c>
      <c r="BP1142" s="756">
        <v>0</v>
      </c>
      <c r="BQ1142" s="756">
        <v>0</v>
      </c>
      <c r="BR1142" s="756">
        <v>0</v>
      </c>
      <c r="BS1142" s="646">
        <f t="shared" si="582"/>
        <v>0</v>
      </c>
      <c r="BT1142" s="594"/>
      <c r="BU1142" s="705">
        <f t="shared" si="572"/>
        <v>1126</v>
      </c>
      <c r="BV1142" s="756">
        <v>0</v>
      </c>
      <c r="BW1142" s="756">
        <v>0</v>
      </c>
      <c r="BX1142" s="756">
        <v>0</v>
      </c>
      <c r="BY1142" s="756">
        <v>0</v>
      </c>
      <c r="BZ1142" s="756">
        <v>0</v>
      </c>
      <c r="CA1142" s="756">
        <v>0</v>
      </c>
      <c r="CB1142" s="756">
        <v>0</v>
      </c>
      <c r="CC1142" s="646">
        <f t="shared" si="583"/>
        <v>0</v>
      </c>
      <c r="CD1142" s="594"/>
      <c r="CE1142" s="705">
        <f t="shared" si="560"/>
        <v>1126</v>
      </c>
      <c r="CF1142" s="756">
        <f t="shared" si="589"/>
        <v>0</v>
      </c>
      <c r="CG1142" s="756">
        <f t="shared" si="589"/>
        <v>0</v>
      </c>
      <c r="CH1142" s="756">
        <f t="shared" si="589"/>
        <v>0</v>
      </c>
      <c r="CI1142" s="756">
        <f t="shared" si="587"/>
        <v>0</v>
      </c>
      <c r="CJ1142" s="756">
        <f t="shared" si="587"/>
        <v>0</v>
      </c>
      <c r="CK1142" s="756">
        <f t="shared" si="587"/>
        <v>0</v>
      </c>
      <c r="CL1142" s="756">
        <f t="shared" si="587"/>
        <v>0</v>
      </c>
      <c r="CM1142" s="646">
        <f t="shared" si="584"/>
        <v>0</v>
      </c>
      <c r="CN1142" s="594"/>
      <c r="CO1142" s="705">
        <f t="shared" si="561"/>
        <v>1126</v>
      </c>
      <c r="CP1142" s="756">
        <v>0</v>
      </c>
      <c r="CQ1142" s="756">
        <v>0</v>
      </c>
      <c r="CR1142" s="756">
        <v>0</v>
      </c>
      <c r="CS1142" s="756">
        <v>0</v>
      </c>
      <c r="CT1142" s="756">
        <v>0</v>
      </c>
      <c r="CU1142" s="756">
        <v>0</v>
      </c>
      <c r="CV1142" s="756">
        <v>0</v>
      </c>
      <c r="CW1142" s="646">
        <f t="shared" si="585"/>
        <v>0</v>
      </c>
      <c r="CX1142" s="685"/>
      <c r="CY1142" s="705">
        <f t="shared" si="562"/>
        <v>1126</v>
      </c>
      <c r="CZ1142" s="756">
        <v>0</v>
      </c>
      <c r="DA1142" s="756">
        <v>0</v>
      </c>
      <c r="DB1142" s="756">
        <v>0</v>
      </c>
      <c r="DC1142" s="756">
        <v>0</v>
      </c>
      <c r="DD1142" s="756">
        <v>0</v>
      </c>
      <c r="DE1142" s="767">
        <f t="shared" si="573"/>
        <v>0</v>
      </c>
      <c r="DF1142" s="756">
        <v>0</v>
      </c>
      <c r="DG1142" s="756">
        <v>0</v>
      </c>
      <c r="DH1142" s="756">
        <v>0</v>
      </c>
      <c r="DI1142" s="756">
        <v>0</v>
      </c>
      <c r="DJ1142" s="767">
        <f t="shared" si="574"/>
        <v>0</v>
      </c>
      <c r="DK1142" s="715">
        <f t="shared" si="575"/>
        <v>0</v>
      </c>
      <c r="DL1142" s="685"/>
      <c r="DM1142" s="705">
        <f t="shared" si="563"/>
        <v>1126</v>
      </c>
      <c r="DN1142" s="715">
        <f t="shared" si="576"/>
        <v>0</v>
      </c>
    </row>
    <row r="1143" spans="2:118" x14ac:dyDescent="0.25">
      <c r="B1143" s="705">
        <v>1127</v>
      </c>
      <c r="C1143" s="765">
        <f>(1+_xlfn.XLOOKUP(INT((B1143-1)/12)+1,'ZC Curve'!$B$8:$B$107,'ZC Curve'!R$8:R$107,,0))^(1/12)-1</f>
        <v>0</v>
      </c>
      <c r="D1143" s="766">
        <f t="shared" si="577"/>
        <v>1</v>
      </c>
      <c r="E1143" s="685"/>
      <c r="F1143" s="705">
        <v>1127</v>
      </c>
      <c r="G1143" s="756">
        <v>0</v>
      </c>
      <c r="H1143" s="756">
        <v>0</v>
      </c>
      <c r="I1143" s="756">
        <v>0</v>
      </c>
      <c r="J1143" s="756">
        <v>0</v>
      </c>
      <c r="K1143" s="756">
        <v>0</v>
      </c>
      <c r="L1143" s="756">
        <v>0</v>
      </c>
      <c r="M1143" s="756">
        <v>0</v>
      </c>
      <c r="N1143" s="646">
        <f t="shared" si="578"/>
        <v>0</v>
      </c>
      <c r="O1143" s="594"/>
      <c r="P1143" s="705">
        <f t="shared" si="564"/>
        <v>1127</v>
      </c>
      <c r="Q1143" s="756">
        <v>0</v>
      </c>
      <c r="R1143" s="756">
        <v>0</v>
      </c>
      <c r="S1143" s="756">
        <v>0</v>
      </c>
      <c r="T1143" s="756">
        <v>0</v>
      </c>
      <c r="U1143" s="756">
        <v>0</v>
      </c>
      <c r="V1143" s="756">
        <v>0</v>
      </c>
      <c r="W1143" s="756">
        <v>0</v>
      </c>
      <c r="X1143" s="646">
        <f t="shared" si="579"/>
        <v>0</v>
      </c>
      <c r="Y1143" s="594"/>
      <c r="Z1143" s="705">
        <f t="shared" si="565"/>
        <v>1127</v>
      </c>
      <c r="AA1143" s="756">
        <f t="shared" si="588"/>
        <v>0</v>
      </c>
      <c r="AB1143" s="756">
        <f t="shared" si="588"/>
        <v>0</v>
      </c>
      <c r="AC1143" s="756">
        <f t="shared" si="588"/>
        <v>0</v>
      </c>
      <c r="AD1143" s="756">
        <f t="shared" si="586"/>
        <v>0</v>
      </c>
      <c r="AE1143" s="756">
        <f t="shared" si="586"/>
        <v>0</v>
      </c>
      <c r="AF1143" s="756">
        <f t="shared" si="586"/>
        <v>0</v>
      </c>
      <c r="AG1143" s="756">
        <f t="shared" si="586"/>
        <v>0</v>
      </c>
      <c r="AH1143" s="646">
        <f t="shared" si="580"/>
        <v>0</v>
      </c>
      <c r="AI1143" s="594"/>
      <c r="AJ1143" s="705">
        <f t="shared" si="566"/>
        <v>1127</v>
      </c>
      <c r="AK1143" s="756">
        <v>0</v>
      </c>
      <c r="AL1143" s="756">
        <v>0</v>
      </c>
      <c r="AM1143" s="756">
        <v>0</v>
      </c>
      <c r="AN1143" s="756">
        <v>0</v>
      </c>
      <c r="AO1143" s="756">
        <v>0</v>
      </c>
      <c r="AP1143" s="756">
        <v>0</v>
      </c>
      <c r="AQ1143" s="756">
        <v>0</v>
      </c>
      <c r="AR1143" s="646">
        <f t="shared" si="581"/>
        <v>0</v>
      </c>
      <c r="AS1143" s="594"/>
      <c r="AT1143" s="705">
        <f t="shared" si="567"/>
        <v>1127</v>
      </c>
      <c r="AU1143" s="756">
        <v>0</v>
      </c>
      <c r="AV1143" s="756">
        <v>0</v>
      </c>
      <c r="AW1143" s="756">
        <v>0</v>
      </c>
      <c r="AX1143" s="756">
        <v>0</v>
      </c>
      <c r="AY1143" s="756">
        <v>0</v>
      </c>
      <c r="AZ1143" s="767">
        <f t="shared" si="590"/>
        <v>0</v>
      </c>
      <c r="BA1143" s="756">
        <v>0</v>
      </c>
      <c r="BB1143" s="756">
        <v>0</v>
      </c>
      <c r="BC1143" s="756">
        <v>0</v>
      </c>
      <c r="BD1143" s="756">
        <v>0</v>
      </c>
      <c r="BE1143" s="767">
        <f t="shared" si="568"/>
        <v>0</v>
      </c>
      <c r="BF1143" s="646">
        <f t="shared" si="569"/>
        <v>0</v>
      </c>
      <c r="BG1143" s="594"/>
      <c r="BH1143" s="705">
        <f t="shared" si="559"/>
        <v>1127</v>
      </c>
      <c r="BI1143" s="646">
        <f t="shared" si="570"/>
        <v>0</v>
      </c>
      <c r="BJ1143" s="594"/>
      <c r="BK1143" s="705">
        <f t="shared" si="571"/>
        <v>1127</v>
      </c>
      <c r="BL1143" s="756">
        <v>0</v>
      </c>
      <c r="BM1143" s="756">
        <v>0</v>
      </c>
      <c r="BN1143" s="756">
        <v>0</v>
      </c>
      <c r="BO1143" s="756">
        <v>0</v>
      </c>
      <c r="BP1143" s="756">
        <v>0</v>
      </c>
      <c r="BQ1143" s="756">
        <v>0</v>
      </c>
      <c r="BR1143" s="756">
        <v>0</v>
      </c>
      <c r="BS1143" s="646">
        <f t="shared" si="582"/>
        <v>0</v>
      </c>
      <c r="BT1143" s="594"/>
      <c r="BU1143" s="705">
        <f t="shared" si="572"/>
        <v>1127</v>
      </c>
      <c r="BV1143" s="756">
        <v>0</v>
      </c>
      <c r="BW1143" s="756">
        <v>0</v>
      </c>
      <c r="BX1143" s="756">
        <v>0</v>
      </c>
      <c r="BY1143" s="756">
        <v>0</v>
      </c>
      <c r="BZ1143" s="756">
        <v>0</v>
      </c>
      <c r="CA1143" s="756">
        <v>0</v>
      </c>
      <c r="CB1143" s="756">
        <v>0</v>
      </c>
      <c r="CC1143" s="646">
        <f t="shared" si="583"/>
        <v>0</v>
      </c>
      <c r="CD1143" s="594"/>
      <c r="CE1143" s="705">
        <f t="shared" si="560"/>
        <v>1127</v>
      </c>
      <c r="CF1143" s="756">
        <f t="shared" si="589"/>
        <v>0</v>
      </c>
      <c r="CG1143" s="756">
        <f t="shared" si="589"/>
        <v>0</v>
      </c>
      <c r="CH1143" s="756">
        <f t="shared" si="589"/>
        <v>0</v>
      </c>
      <c r="CI1143" s="756">
        <f t="shared" si="587"/>
        <v>0</v>
      </c>
      <c r="CJ1143" s="756">
        <f t="shared" si="587"/>
        <v>0</v>
      </c>
      <c r="CK1143" s="756">
        <f t="shared" si="587"/>
        <v>0</v>
      </c>
      <c r="CL1143" s="756">
        <f t="shared" si="587"/>
        <v>0</v>
      </c>
      <c r="CM1143" s="646">
        <f t="shared" si="584"/>
        <v>0</v>
      </c>
      <c r="CN1143" s="594"/>
      <c r="CO1143" s="705">
        <f t="shared" si="561"/>
        <v>1127</v>
      </c>
      <c r="CP1143" s="756">
        <v>0</v>
      </c>
      <c r="CQ1143" s="756">
        <v>0</v>
      </c>
      <c r="CR1143" s="756">
        <v>0</v>
      </c>
      <c r="CS1143" s="756">
        <v>0</v>
      </c>
      <c r="CT1143" s="756">
        <v>0</v>
      </c>
      <c r="CU1143" s="756">
        <v>0</v>
      </c>
      <c r="CV1143" s="756">
        <v>0</v>
      </c>
      <c r="CW1143" s="646">
        <f t="shared" si="585"/>
        <v>0</v>
      </c>
      <c r="CX1143" s="685"/>
      <c r="CY1143" s="705">
        <f t="shared" si="562"/>
        <v>1127</v>
      </c>
      <c r="CZ1143" s="756">
        <v>0</v>
      </c>
      <c r="DA1143" s="756">
        <v>0</v>
      </c>
      <c r="DB1143" s="756">
        <v>0</v>
      </c>
      <c r="DC1143" s="756">
        <v>0</v>
      </c>
      <c r="DD1143" s="756">
        <v>0</v>
      </c>
      <c r="DE1143" s="767">
        <f t="shared" si="573"/>
        <v>0</v>
      </c>
      <c r="DF1143" s="756">
        <v>0</v>
      </c>
      <c r="DG1143" s="756">
        <v>0</v>
      </c>
      <c r="DH1143" s="756">
        <v>0</v>
      </c>
      <c r="DI1143" s="756">
        <v>0</v>
      </c>
      <c r="DJ1143" s="767">
        <f t="shared" si="574"/>
        <v>0</v>
      </c>
      <c r="DK1143" s="715">
        <f t="shared" si="575"/>
        <v>0</v>
      </c>
      <c r="DL1143" s="685"/>
      <c r="DM1143" s="705">
        <f t="shared" si="563"/>
        <v>1127</v>
      </c>
      <c r="DN1143" s="715">
        <f t="shared" si="576"/>
        <v>0</v>
      </c>
    </row>
    <row r="1144" spans="2:118" x14ac:dyDescent="0.25">
      <c r="B1144" s="705">
        <v>1128</v>
      </c>
      <c r="C1144" s="765">
        <f>(1+_xlfn.XLOOKUP(INT((B1144-1)/12)+1,'ZC Curve'!$B$8:$B$107,'ZC Curve'!R$8:R$107,,0))^(1/12)-1</f>
        <v>0</v>
      </c>
      <c r="D1144" s="766">
        <f t="shared" si="577"/>
        <v>1</v>
      </c>
      <c r="E1144" s="685"/>
      <c r="F1144" s="705">
        <v>1128</v>
      </c>
      <c r="G1144" s="756">
        <v>0</v>
      </c>
      <c r="H1144" s="756">
        <v>0</v>
      </c>
      <c r="I1144" s="756">
        <v>0</v>
      </c>
      <c r="J1144" s="756">
        <v>0</v>
      </c>
      <c r="K1144" s="756">
        <v>0</v>
      </c>
      <c r="L1144" s="756">
        <v>0</v>
      </c>
      <c r="M1144" s="756">
        <v>0</v>
      </c>
      <c r="N1144" s="646">
        <f t="shared" si="578"/>
        <v>0</v>
      </c>
      <c r="O1144" s="594"/>
      <c r="P1144" s="705">
        <f t="shared" si="564"/>
        <v>1128</v>
      </c>
      <c r="Q1144" s="756">
        <v>0</v>
      </c>
      <c r="R1144" s="756">
        <v>0</v>
      </c>
      <c r="S1144" s="756">
        <v>0</v>
      </c>
      <c r="T1144" s="756">
        <v>0</v>
      </c>
      <c r="U1144" s="756">
        <v>0</v>
      </c>
      <c r="V1144" s="756">
        <v>0</v>
      </c>
      <c r="W1144" s="756">
        <v>0</v>
      </c>
      <c r="X1144" s="646">
        <f t="shared" si="579"/>
        <v>0</v>
      </c>
      <c r="Y1144" s="594"/>
      <c r="Z1144" s="705">
        <f t="shared" si="565"/>
        <v>1128</v>
      </c>
      <c r="AA1144" s="756">
        <f t="shared" ref="AA1144:AC1175" si="591">G1144+Q1144</f>
        <v>0</v>
      </c>
      <c r="AB1144" s="756">
        <f t="shared" si="591"/>
        <v>0</v>
      </c>
      <c r="AC1144" s="756">
        <f t="shared" si="591"/>
        <v>0</v>
      </c>
      <c r="AD1144" s="756">
        <f t="shared" si="586"/>
        <v>0</v>
      </c>
      <c r="AE1144" s="756">
        <f t="shared" si="586"/>
        <v>0</v>
      </c>
      <c r="AF1144" s="756">
        <f t="shared" si="586"/>
        <v>0</v>
      </c>
      <c r="AG1144" s="756">
        <f t="shared" si="586"/>
        <v>0</v>
      </c>
      <c r="AH1144" s="646">
        <f t="shared" si="580"/>
        <v>0</v>
      </c>
      <c r="AI1144" s="594"/>
      <c r="AJ1144" s="705">
        <f t="shared" si="566"/>
        <v>1128</v>
      </c>
      <c r="AK1144" s="756">
        <v>0</v>
      </c>
      <c r="AL1144" s="756">
        <v>0</v>
      </c>
      <c r="AM1144" s="756">
        <v>0</v>
      </c>
      <c r="AN1144" s="756">
        <v>0</v>
      </c>
      <c r="AO1144" s="756">
        <v>0</v>
      </c>
      <c r="AP1144" s="756">
        <v>0</v>
      </c>
      <c r="AQ1144" s="756">
        <v>0</v>
      </c>
      <c r="AR1144" s="646">
        <f t="shared" si="581"/>
        <v>0</v>
      </c>
      <c r="AS1144" s="594"/>
      <c r="AT1144" s="705">
        <f t="shared" si="567"/>
        <v>1128</v>
      </c>
      <c r="AU1144" s="756">
        <v>0</v>
      </c>
      <c r="AV1144" s="756">
        <v>0</v>
      </c>
      <c r="AW1144" s="756">
        <v>0</v>
      </c>
      <c r="AX1144" s="756">
        <v>0</v>
      </c>
      <c r="AY1144" s="756">
        <v>0</v>
      </c>
      <c r="AZ1144" s="767">
        <f t="shared" si="590"/>
        <v>0</v>
      </c>
      <c r="BA1144" s="756">
        <v>0</v>
      </c>
      <c r="BB1144" s="756">
        <v>0</v>
      </c>
      <c r="BC1144" s="756">
        <v>0</v>
      </c>
      <c r="BD1144" s="756">
        <v>0</v>
      </c>
      <c r="BE1144" s="767">
        <f t="shared" si="568"/>
        <v>0</v>
      </c>
      <c r="BF1144" s="646">
        <f t="shared" si="569"/>
        <v>0</v>
      </c>
      <c r="BG1144" s="594"/>
      <c r="BH1144" s="705">
        <f t="shared" si="559"/>
        <v>1128</v>
      </c>
      <c r="BI1144" s="646">
        <f t="shared" si="570"/>
        <v>0</v>
      </c>
      <c r="BJ1144" s="594"/>
      <c r="BK1144" s="705">
        <f t="shared" si="571"/>
        <v>1128</v>
      </c>
      <c r="BL1144" s="756">
        <v>0</v>
      </c>
      <c r="BM1144" s="756">
        <v>0</v>
      </c>
      <c r="BN1144" s="756">
        <v>0</v>
      </c>
      <c r="BO1144" s="756">
        <v>0</v>
      </c>
      <c r="BP1144" s="756">
        <v>0</v>
      </c>
      <c r="BQ1144" s="756">
        <v>0</v>
      </c>
      <c r="BR1144" s="756">
        <v>0</v>
      </c>
      <c r="BS1144" s="646">
        <f t="shared" si="582"/>
        <v>0</v>
      </c>
      <c r="BT1144" s="594"/>
      <c r="BU1144" s="705">
        <f t="shared" si="572"/>
        <v>1128</v>
      </c>
      <c r="BV1144" s="756">
        <v>0</v>
      </c>
      <c r="BW1144" s="756">
        <v>0</v>
      </c>
      <c r="BX1144" s="756">
        <v>0</v>
      </c>
      <c r="BY1144" s="756">
        <v>0</v>
      </c>
      <c r="BZ1144" s="756">
        <v>0</v>
      </c>
      <c r="CA1144" s="756">
        <v>0</v>
      </c>
      <c r="CB1144" s="756">
        <v>0</v>
      </c>
      <c r="CC1144" s="646">
        <f t="shared" si="583"/>
        <v>0</v>
      </c>
      <c r="CD1144" s="594"/>
      <c r="CE1144" s="705">
        <f t="shared" si="560"/>
        <v>1128</v>
      </c>
      <c r="CF1144" s="756">
        <f t="shared" ref="CF1144:CH1175" si="592">BV1144+BL1144</f>
        <v>0</v>
      </c>
      <c r="CG1144" s="756">
        <f t="shared" si="592"/>
        <v>0</v>
      </c>
      <c r="CH1144" s="756">
        <f t="shared" si="592"/>
        <v>0</v>
      </c>
      <c r="CI1144" s="756">
        <f t="shared" si="587"/>
        <v>0</v>
      </c>
      <c r="CJ1144" s="756">
        <f t="shared" si="587"/>
        <v>0</v>
      </c>
      <c r="CK1144" s="756">
        <f t="shared" si="587"/>
        <v>0</v>
      </c>
      <c r="CL1144" s="756">
        <f t="shared" si="587"/>
        <v>0</v>
      </c>
      <c r="CM1144" s="646">
        <f t="shared" si="584"/>
        <v>0</v>
      </c>
      <c r="CN1144" s="594"/>
      <c r="CO1144" s="705">
        <f t="shared" si="561"/>
        <v>1128</v>
      </c>
      <c r="CP1144" s="756">
        <v>0</v>
      </c>
      <c r="CQ1144" s="756">
        <v>0</v>
      </c>
      <c r="CR1144" s="756">
        <v>0</v>
      </c>
      <c r="CS1144" s="756">
        <v>0</v>
      </c>
      <c r="CT1144" s="756">
        <v>0</v>
      </c>
      <c r="CU1144" s="756">
        <v>0</v>
      </c>
      <c r="CV1144" s="756">
        <v>0</v>
      </c>
      <c r="CW1144" s="646">
        <f t="shared" si="585"/>
        <v>0</v>
      </c>
      <c r="CX1144" s="685"/>
      <c r="CY1144" s="705">
        <f t="shared" si="562"/>
        <v>1128</v>
      </c>
      <c r="CZ1144" s="756">
        <v>0</v>
      </c>
      <c r="DA1144" s="756">
        <v>0</v>
      </c>
      <c r="DB1144" s="756">
        <v>0</v>
      </c>
      <c r="DC1144" s="756">
        <v>0</v>
      </c>
      <c r="DD1144" s="756">
        <v>0</v>
      </c>
      <c r="DE1144" s="767">
        <f t="shared" si="573"/>
        <v>0</v>
      </c>
      <c r="DF1144" s="756">
        <v>0</v>
      </c>
      <c r="DG1144" s="756">
        <v>0</v>
      </c>
      <c r="DH1144" s="756">
        <v>0</v>
      </c>
      <c r="DI1144" s="756">
        <v>0</v>
      </c>
      <c r="DJ1144" s="767">
        <f t="shared" si="574"/>
        <v>0</v>
      </c>
      <c r="DK1144" s="715">
        <f t="shared" si="575"/>
        <v>0</v>
      </c>
      <c r="DL1144" s="685"/>
      <c r="DM1144" s="705">
        <f t="shared" si="563"/>
        <v>1128</v>
      </c>
      <c r="DN1144" s="715">
        <f t="shared" si="576"/>
        <v>0</v>
      </c>
    </row>
    <row r="1145" spans="2:118" x14ac:dyDescent="0.25">
      <c r="B1145" s="705">
        <v>1129</v>
      </c>
      <c r="C1145" s="765">
        <f>(1+_xlfn.XLOOKUP(INT((B1145-1)/12)+1,'ZC Curve'!$B$8:$B$107,'ZC Curve'!R$8:R$107,,0))^(1/12)-1</f>
        <v>0</v>
      </c>
      <c r="D1145" s="766">
        <f t="shared" si="577"/>
        <v>1</v>
      </c>
      <c r="E1145" s="685"/>
      <c r="F1145" s="705">
        <v>1129</v>
      </c>
      <c r="G1145" s="756">
        <v>0</v>
      </c>
      <c r="H1145" s="756">
        <v>0</v>
      </c>
      <c r="I1145" s="756">
        <v>0</v>
      </c>
      <c r="J1145" s="756">
        <v>0</v>
      </c>
      <c r="K1145" s="756">
        <v>0</v>
      </c>
      <c r="L1145" s="756">
        <v>0</v>
      </c>
      <c r="M1145" s="756">
        <v>0</v>
      </c>
      <c r="N1145" s="646">
        <f t="shared" si="578"/>
        <v>0</v>
      </c>
      <c r="O1145" s="594"/>
      <c r="P1145" s="705">
        <f t="shared" si="564"/>
        <v>1129</v>
      </c>
      <c r="Q1145" s="756">
        <v>0</v>
      </c>
      <c r="R1145" s="756">
        <v>0</v>
      </c>
      <c r="S1145" s="756">
        <v>0</v>
      </c>
      <c r="T1145" s="756">
        <v>0</v>
      </c>
      <c r="U1145" s="756">
        <v>0</v>
      </c>
      <c r="V1145" s="756">
        <v>0</v>
      </c>
      <c r="W1145" s="756">
        <v>0</v>
      </c>
      <c r="X1145" s="646">
        <f t="shared" si="579"/>
        <v>0</v>
      </c>
      <c r="Y1145" s="594"/>
      <c r="Z1145" s="705">
        <f t="shared" si="565"/>
        <v>1129</v>
      </c>
      <c r="AA1145" s="756">
        <f t="shared" si="591"/>
        <v>0</v>
      </c>
      <c r="AB1145" s="756">
        <f t="shared" si="591"/>
        <v>0</v>
      </c>
      <c r="AC1145" s="756">
        <f t="shared" si="591"/>
        <v>0</v>
      </c>
      <c r="AD1145" s="756">
        <f t="shared" si="586"/>
        <v>0</v>
      </c>
      <c r="AE1145" s="756">
        <f t="shared" si="586"/>
        <v>0</v>
      </c>
      <c r="AF1145" s="756">
        <f t="shared" si="586"/>
        <v>0</v>
      </c>
      <c r="AG1145" s="756">
        <f t="shared" si="586"/>
        <v>0</v>
      </c>
      <c r="AH1145" s="646">
        <f t="shared" si="580"/>
        <v>0</v>
      </c>
      <c r="AI1145" s="594"/>
      <c r="AJ1145" s="705">
        <f t="shared" si="566"/>
        <v>1129</v>
      </c>
      <c r="AK1145" s="756">
        <v>0</v>
      </c>
      <c r="AL1145" s="756">
        <v>0</v>
      </c>
      <c r="AM1145" s="756">
        <v>0</v>
      </c>
      <c r="AN1145" s="756">
        <v>0</v>
      </c>
      <c r="AO1145" s="756">
        <v>0</v>
      </c>
      <c r="AP1145" s="756">
        <v>0</v>
      </c>
      <c r="AQ1145" s="756">
        <v>0</v>
      </c>
      <c r="AR1145" s="646">
        <f t="shared" si="581"/>
        <v>0</v>
      </c>
      <c r="AS1145" s="594"/>
      <c r="AT1145" s="705">
        <f t="shared" si="567"/>
        <v>1129</v>
      </c>
      <c r="AU1145" s="756">
        <v>0</v>
      </c>
      <c r="AV1145" s="756">
        <v>0</v>
      </c>
      <c r="AW1145" s="756">
        <v>0</v>
      </c>
      <c r="AX1145" s="756">
        <v>0</v>
      </c>
      <c r="AY1145" s="756">
        <v>0</v>
      </c>
      <c r="AZ1145" s="767">
        <f t="shared" si="590"/>
        <v>0</v>
      </c>
      <c r="BA1145" s="756">
        <v>0</v>
      </c>
      <c r="BB1145" s="756">
        <v>0</v>
      </c>
      <c r="BC1145" s="756">
        <v>0</v>
      </c>
      <c r="BD1145" s="756">
        <v>0</v>
      </c>
      <c r="BE1145" s="767">
        <f t="shared" si="568"/>
        <v>0</v>
      </c>
      <c r="BF1145" s="646">
        <f t="shared" si="569"/>
        <v>0</v>
      </c>
      <c r="BG1145" s="594"/>
      <c r="BH1145" s="705">
        <f t="shared" si="559"/>
        <v>1129</v>
      </c>
      <c r="BI1145" s="646">
        <f t="shared" si="570"/>
        <v>0</v>
      </c>
      <c r="BJ1145" s="594"/>
      <c r="BK1145" s="705">
        <f t="shared" si="571"/>
        <v>1129</v>
      </c>
      <c r="BL1145" s="756">
        <v>0</v>
      </c>
      <c r="BM1145" s="756">
        <v>0</v>
      </c>
      <c r="BN1145" s="756">
        <v>0</v>
      </c>
      <c r="BO1145" s="756">
        <v>0</v>
      </c>
      <c r="BP1145" s="756">
        <v>0</v>
      </c>
      <c r="BQ1145" s="756">
        <v>0</v>
      </c>
      <c r="BR1145" s="756">
        <v>0</v>
      </c>
      <c r="BS1145" s="646">
        <f t="shared" si="582"/>
        <v>0</v>
      </c>
      <c r="BT1145" s="594"/>
      <c r="BU1145" s="705">
        <f t="shared" si="572"/>
        <v>1129</v>
      </c>
      <c r="BV1145" s="756">
        <v>0</v>
      </c>
      <c r="BW1145" s="756">
        <v>0</v>
      </c>
      <c r="BX1145" s="756">
        <v>0</v>
      </c>
      <c r="BY1145" s="756">
        <v>0</v>
      </c>
      <c r="BZ1145" s="756">
        <v>0</v>
      </c>
      <c r="CA1145" s="756">
        <v>0</v>
      </c>
      <c r="CB1145" s="756">
        <v>0</v>
      </c>
      <c r="CC1145" s="646">
        <f t="shared" si="583"/>
        <v>0</v>
      </c>
      <c r="CD1145" s="594"/>
      <c r="CE1145" s="705">
        <f t="shared" si="560"/>
        <v>1129</v>
      </c>
      <c r="CF1145" s="756">
        <f t="shared" si="592"/>
        <v>0</v>
      </c>
      <c r="CG1145" s="756">
        <f t="shared" si="592"/>
        <v>0</v>
      </c>
      <c r="CH1145" s="756">
        <f t="shared" si="592"/>
        <v>0</v>
      </c>
      <c r="CI1145" s="756">
        <f t="shared" si="587"/>
        <v>0</v>
      </c>
      <c r="CJ1145" s="756">
        <f t="shared" si="587"/>
        <v>0</v>
      </c>
      <c r="CK1145" s="756">
        <f t="shared" si="587"/>
        <v>0</v>
      </c>
      <c r="CL1145" s="756">
        <f t="shared" si="587"/>
        <v>0</v>
      </c>
      <c r="CM1145" s="646">
        <f t="shared" si="584"/>
        <v>0</v>
      </c>
      <c r="CN1145" s="594"/>
      <c r="CO1145" s="705">
        <f t="shared" si="561"/>
        <v>1129</v>
      </c>
      <c r="CP1145" s="756">
        <v>0</v>
      </c>
      <c r="CQ1145" s="756">
        <v>0</v>
      </c>
      <c r="CR1145" s="756">
        <v>0</v>
      </c>
      <c r="CS1145" s="756">
        <v>0</v>
      </c>
      <c r="CT1145" s="756">
        <v>0</v>
      </c>
      <c r="CU1145" s="756">
        <v>0</v>
      </c>
      <c r="CV1145" s="756">
        <v>0</v>
      </c>
      <c r="CW1145" s="646">
        <f t="shared" si="585"/>
        <v>0</v>
      </c>
      <c r="CX1145" s="685"/>
      <c r="CY1145" s="705">
        <f t="shared" si="562"/>
        <v>1129</v>
      </c>
      <c r="CZ1145" s="756">
        <v>0</v>
      </c>
      <c r="DA1145" s="756">
        <v>0</v>
      </c>
      <c r="DB1145" s="756">
        <v>0</v>
      </c>
      <c r="DC1145" s="756">
        <v>0</v>
      </c>
      <c r="DD1145" s="756">
        <v>0</v>
      </c>
      <c r="DE1145" s="767">
        <f t="shared" si="573"/>
        <v>0</v>
      </c>
      <c r="DF1145" s="756">
        <v>0</v>
      </c>
      <c r="DG1145" s="756">
        <v>0</v>
      </c>
      <c r="DH1145" s="756">
        <v>0</v>
      </c>
      <c r="DI1145" s="756">
        <v>0</v>
      </c>
      <c r="DJ1145" s="767">
        <f t="shared" si="574"/>
        <v>0</v>
      </c>
      <c r="DK1145" s="715">
        <f t="shared" si="575"/>
        <v>0</v>
      </c>
      <c r="DL1145" s="685"/>
      <c r="DM1145" s="705">
        <f t="shared" si="563"/>
        <v>1129</v>
      </c>
      <c r="DN1145" s="715">
        <f t="shared" si="576"/>
        <v>0</v>
      </c>
    </row>
    <row r="1146" spans="2:118" x14ac:dyDescent="0.25">
      <c r="B1146" s="705">
        <v>1130</v>
      </c>
      <c r="C1146" s="765">
        <f>(1+_xlfn.XLOOKUP(INT((B1146-1)/12)+1,'ZC Curve'!$B$8:$B$107,'ZC Curve'!R$8:R$107,,0))^(1/12)-1</f>
        <v>0</v>
      </c>
      <c r="D1146" s="766">
        <f t="shared" si="577"/>
        <v>1</v>
      </c>
      <c r="E1146" s="685"/>
      <c r="F1146" s="705">
        <v>1130</v>
      </c>
      <c r="G1146" s="756">
        <v>0</v>
      </c>
      <c r="H1146" s="756">
        <v>0</v>
      </c>
      <c r="I1146" s="756">
        <v>0</v>
      </c>
      <c r="J1146" s="756">
        <v>0</v>
      </c>
      <c r="K1146" s="756">
        <v>0</v>
      </c>
      <c r="L1146" s="756">
        <v>0</v>
      </c>
      <c r="M1146" s="756">
        <v>0</v>
      </c>
      <c r="N1146" s="646">
        <f t="shared" si="578"/>
        <v>0</v>
      </c>
      <c r="O1146" s="594"/>
      <c r="P1146" s="705">
        <f t="shared" si="564"/>
        <v>1130</v>
      </c>
      <c r="Q1146" s="756">
        <v>0</v>
      </c>
      <c r="R1146" s="756">
        <v>0</v>
      </c>
      <c r="S1146" s="756">
        <v>0</v>
      </c>
      <c r="T1146" s="756">
        <v>0</v>
      </c>
      <c r="U1146" s="756">
        <v>0</v>
      </c>
      <c r="V1146" s="756">
        <v>0</v>
      </c>
      <c r="W1146" s="756">
        <v>0</v>
      </c>
      <c r="X1146" s="646">
        <f t="shared" si="579"/>
        <v>0</v>
      </c>
      <c r="Y1146" s="594"/>
      <c r="Z1146" s="705">
        <f t="shared" si="565"/>
        <v>1130</v>
      </c>
      <c r="AA1146" s="756">
        <f t="shared" si="591"/>
        <v>0</v>
      </c>
      <c r="AB1146" s="756">
        <f t="shared" si="591"/>
        <v>0</v>
      </c>
      <c r="AC1146" s="756">
        <f t="shared" si="591"/>
        <v>0</v>
      </c>
      <c r="AD1146" s="756">
        <f t="shared" si="586"/>
        <v>0</v>
      </c>
      <c r="AE1146" s="756">
        <f t="shared" si="586"/>
        <v>0</v>
      </c>
      <c r="AF1146" s="756">
        <f t="shared" si="586"/>
        <v>0</v>
      </c>
      <c r="AG1146" s="756">
        <f t="shared" si="586"/>
        <v>0</v>
      </c>
      <c r="AH1146" s="646">
        <f t="shared" si="580"/>
        <v>0</v>
      </c>
      <c r="AI1146" s="594"/>
      <c r="AJ1146" s="705">
        <f t="shared" si="566"/>
        <v>1130</v>
      </c>
      <c r="AK1146" s="756">
        <v>0</v>
      </c>
      <c r="AL1146" s="756">
        <v>0</v>
      </c>
      <c r="AM1146" s="756">
        <v>0</v>
      </c>
      <c r="AN1146" s="756">
        <v>0</v>
      </c>
      <c r="AO1146" s="756">
        <v>0</v>
      </c>
      <c r="AP1146" s="756">
        <v>0</v>
      </c>
      <c r="AQ1146" s="756">
        <v>0</v>
      </c>
      <c r="AR1146" s="646">
        <f t="shared" si="581"/>
        <v>0</v>
      </c>
      <c r="AS1146" s="594"/>
      <c r="AT1146" s="705">
        <f t="shared" si="567"/>
        <v>1130</v>
      </c>
      <c r="AU1146" s="756">
        <v>0</v>
      </c>
      <c r="AV1146" s="756">
        <v>0</v>
      </c>
      <c r="AW1146" s="756">
        <v>0</v>
      </c>
      <c r="AX1146" s="756">
        <v>0</v>
      </c>
      <c r="AY1146" s="756">
        <v>0</v>
      </c>
      <c r="AZ1146" s="767">
        <f t="shared" si="590"/>
        <v>0</v>
      </c>
      <c r="BA1146" s="756">
        <v>0</v>
      </c>
      <c r="BB1146" s="756">
        <v>0</v>
      </c>
      <c r="BC1146" s="756">
        <v>0</v>
      </c>
      <c r="BD1146" s="756">
        <v>0</v>
      </c>
      <c r="BE1146" s="767">
        <f t="shared" si="568"/>
        <v>0</v>
      </c>
      <c r="BF1146" s="646">
        <f t="shared" si="569"/>
        <v>0</v>
      </c>
      <c r="BG1146" s="594"/>
      <c r="BH1146" s="705">
        <f t="shared" si="559"/>
        <v>1130</v>
      </c>
      <c r="BI1146" s="646">
        <f t="shared" si="570"/>
        <v>0</v>
      </c>
      <c r="BJ1146" s="594"/>
      <c r="BK1146" s="705">
        <f t="shared" si="571"/>
        <v>1130</v>
      </c>
      <c r="BL1146" s="756">
        <v>0</v>
      </c>
      <c r="BM1146" s="756">
        <v>0</v>
      </c>
      <c r="BN1146" s="756">
        <v>0</v>
      </c>
      <c r="BO1146" s="756">
        <v>0</v>
      </c>
      <c r="BP1146" s="756">
        <v>0</v>
      </c>
      <c r="BQ1146" s="756">
        <v>0</v>
      </c>
      <c r="BR1146" s="756">
        <v>0</v>
      </c>
      <c r="BS1146" s="646">
        <f t="shared" si="582"/>
        <v>0</v>
      </c>
      <c r="BT1146" s="594"/>
      <c r="BU1146" s="705">
        <f t="shared" si="572"/>
        <v>1130</v>
      </c>
      <c r="BV1146" s="756">
        <v>0</v>
      </c>
      <c r="BW1146" s="756">
        <v>0</v>
      </c>
      <c r="BX1146" s="756">
        <v>0</v>
      </c>
      <c r="BY1146" s="756">
        <v>0</v>
      </c>
      <c r="BZ1146" s="756">
        <v>0</v>
      </c>
      <c r="CA1146" s="756">
        <v>0</v>
      </c>
      <c r="CB1146" s="756">
        <v>0</v>
      </c>
      <c r="CC1146" s="646">
        <f t="shared" si="583"/>
        <v>0</v>
      </c>
      <c r="CD1146" s="594"/>
      <c r="CE1146" s="705">
        <f t="shared" si="560"/>
        <v>1130</v>
      </c>
      <c r="CF1146" s="756">
        <f t="shared" si="592"/>
        <v>0</v>
      </c>
      <c r="CG1146" s="756">
        <f t="shared" si="592"/>
        <v>0</v>
      </c>
      <c r="CH1146" s="756">
        <f t="shared" si="592"/>
        <v>0</v>
      </c>
      <c r="CI1146" s="756">
        <f t="shared" si="587"/>
        <v>0</v>
      </c>
      <c r="CJ1146" s="756">
        <f t="shared" si="587"/>
        <v>0</v>
      </c>
      <c r="CK1146" s="756">
        <f t="shared" si="587"/>
        <v>0</v>
      </c>
      <c r="CL1146" s="756">
        <f t="shared" si="587"/>
        <v>0</v>
      </c>
      <c r="CM1146" s="646">
        <f t="shared" si="584"/>
        <v>0</v>
      </c>
      <c r="CN1146" s="594"/>
      <c r="CO1146" s="705">
        <f t="shared" si="561"/>
        <v>1130</v>
      </c>
      <c r="CP1146" s="756">
        <v>0</v>
      </c>
      <c r="CQ1146" s="756">
        <v>0</v>
      </c>
      <c r="CR1146" s="756">
        <v>0</v>
      </c>
      <c r="CS1146" s="756">
        <v>0</v>
      </c>
      <c r="CT1146" s="756">
        <v>0</v>
      </c>
      <c r="CU1146" s="756">
        <v>0</v>
      </c>
      <c r="CV1146" s="756">
        <v>0</v>
      </c>
      <c r="CW1146" s="646">
        <f t="shared" si="585"/>
        <v>0</v>
      </c>
      <c r="CX1146" s="685"/>
      <c r="CY1146" s="705">
        <f t="shared" si="562"/>
        <v>1130</v>
      </c>
      <c r="CZ1146" s="756">
        <v>0</v>
      </c>
      <c r="DA1146" s="756">
        <v>0</v>
      </c>
      <c r="DB1146" s="756">
        <v>0</v>
      </c>
      <c r="DC1146" s="756">
        <v>0</v>
      </c>
      <c r="DD1146" s="756">
        <v>0</v>
      </c>
      <c r="DE1146" s="767">
        <f t="shared" si="573"/>
        <v>0</v>
      </c>
      <c r="DF1146" s="756">
        <v>0</v>
      </c>
      <c r="DG1146" s="756">
        <v>0</v>
      </c>
      <c r="DH1146" s="756">
        <v>0</v>
      </c>
      <c r="DI1146" s="756">
        <v>0</v>
      </c>
      <c r="DJ1146" s="767">
        <f t="shared" si="574"/>
        <v>0</v>
      </c>
      <c r="DK1146" s="715">
        <f t="shared" si="575"/>
        <v>0</v>
      </c>
      <c r="DL1146" s="685"/>
      <c r="DM1146" s="705">
        <f t="shared" si="563"/>
        <v>1130</v>
      </c>
      <c r="DN1146" s="715">
        <f t="shared" si="576"/>
        <v>0</v>
      </c>
    </row>
    <row r="1147" spans="2:118" x14ac:dyDescent="0.25">
      <c r="B1147" s="705">
        <v>1131</v>
      </c>
      <c r="C1147" s="765">
        <f>(1+_xlfn.XLOOKUP(INT((B1147-1)/12)+1,'ZC Curve'!$B$8:$B$107,'ZC Curve'!R$8:R$107,,0))^(1/12)-1</f>
        <v>0</v>
      </c>
      <c r="D1147" s="766">
        <f t="shared" si="577"/>
        <v>1</v>
      </c>
      <c r="E1147" s="685"/>
      <c r="F1147" s="705">
        <v>1131</v>
      </c>
      <c r="G1147" s="756">
        <v>0</v>
      </c>
      <c r="H1147" s="756">
        <v>0</v>
      </c>
      <c r="I1147" s="756">
        <v>0</v>
      </c>
      <c r="J1147" s="756">
        <v>0</v>
      </c>
      <c r="K1147" s="756">
        <v>0</v>
      </c>
      <c r="L1147" s="756">
        <v>0</v>
      </c>
      <c r="M1147" s="756">
        <v>0</v>
      </c>
      <c r="N1147" s="646">
        <f t="shared" si="578"/>
        <v>0</v>
      </c>
      <c r="O1147" s="594"/>
      <c r="P1147" s="705">
        <f t="shared" si="564"/>
        <v>1131</v>
      </c>
      <c r="Q1147" s="756">
        <v>0</v>
      </c>
      <c r="R1147" s="756">
        <v>0</v>
      </c>
      <c r="S1147" s="756">
        <v>0</v>
      </c>
      <c r="T1147" s="756">
        <v>0</v>
      </c>
      <c r="U1147" s="756">
        <v>0</v>
      </c>
      <c r="V1147" s="756">
        <v>0</v>
      </c>
      <c r="W1147" s="756">
        <v>0</v>
      </c>
      <c r="X1147" s="646">
        <f t="shared" si="579"/>
        <v>0</v>
      </c>
      <c r="Y1147" s="594"/>
      <c r="Z1147" s="705">
        <f t="shared" si="565"/>
        <v>1131</v>
      </c>
      <c r="AA1147" s="756">
        <f t="shared" si="591"/>
        <v>0</v>
      </c>
      <c r="AB1147" s="756">
        <f t="shared" si="591"/>
        <v>0</v>
      </c>
      <c r="AC1147" s="756">
        <f t="shared" si="591"/>
        <v>0</v>
      </c>
      <c r="AD1147" s="756">
        <f t="shared" si="586"/>
        <v>0</v>
      </c>
      <c r="AE1147" s="756">
        <f t="shared" si="586"/>
        <v>0</v>
      </c>
      <c r="AF1147" s="756">
        <f t="shared" si="586"/>
        <v>0</v>
      </c>
      <c r="AG1147" s="756">
        <f t="shared" si="586"/>
        <v>0</v>
      </c>
      <c r="AH1147" s="646">
        <f t="shared" si="580"/>
        <v>0</v>
      </c>
      <c r="AI1147" s="594"/>
      <c r="AJ1147" s="705">
        <f t="shared" si="566"/>
        <v>1131</v>
      </c>
      <c r="AK1147" s="756">
        <v>0</v>
      </c>
      <c r="AL1147" s="756">
        <v>0</v>
      </c>
      <c r="AM1147" s="756">
        <v>0</v>
      </c>
      <c r="AN1147" s="756">
        <v>0</v>
      </c>
      <c r="AO1147" s="756">
        <v>0</v>
      </c>
      <c r="AP1147" s="756">
        <v>0</v>
      </c>
      <c r="AQ1147" s="756">
        <v>0</v>
      </c>
      <c r="AR1147" s="646">
        <f t="shared" si="581"/>
        <v>0</v>
      </c>
      <c r="AS1147" s="594"/>
      <c r="AT1147" s="705">
        <f t="shared" si="567"/>
        <v>1131</v>
      </c>
      <c r="AU1147" s="756">
        <v>0</v>
      </c>
      <c r="AV1147" s="756">
        <v>0</v>
      </c>
      <c r="AW1147" s="756">
        <v>0</v>
      </c>
      <c r="AX1147" s="756">
        <v>0</v>
      </c>
      <c r="AY1147" s="756">
        <v>0</v>
      </c>
      <c r="AZ1147" s="767">
        <f t="shared" si="590"/>
        <v>0</v>
      </c>
      <c r="BA1147" s="756">
        <v>0</v>
      </c>
      <c r="BB1147" s="756">
        <v>0</v>
      </c>
      <c r="BC1147" s="756">
        <v>0</v>
      </c>
      <c r="BD1147" s="756">
        <v>0</v>
      </c>
      <c r="BE1147" s="767">
        <f t="shared" si="568"/>
        <v>0</v>
      </c>
      <c r="BF1147" s="646">
        <f t="shared" si="569"/>
        <v>0</v>
      </c>
      <c r="BG1147" s="594"/>
      <c r="BH1147" s="705">
        <f t="shared" si="559"/>
        <v>1131</v>
      </c>
      <c r="BI1147" s="646">
        <f t="shared" si="570"/>
        <v>0</v>
      </c>
      <c r="BJ1147" s="594"/>
      <c r="BK1147" s="705">
        <f t="shared" si="571"/>
        <v>1131</v>
      </c>
      <c r="BL1147" s="756">
        <v>0</v>
      </c>
      <c r="BM1147" s="756">
        <v>0</v>
      </c>
      <c r="BN1147" s="756">
        <v>0</v>
      </c>
      <c r="BO1147" s="756">
        <v>0</v>
      </c>
      <c r="BP1147" s="756">
        <v>0</v>
      </c>
      <c r="BQ1147" s="756">
        <v>0</v>
      </c>
      <c r="BR1147" s="756">
        <v>0</v>
      </c>
      <c r="BS1147" s="646">
        <f t="shared" si="582"/>
        <v>0</v>
      </c>
      <c r="BT1147" s="594"/>
      <c r="BU1147" s="705">
        <f t="shared" si="572"/>
        <v>1131</v>
      </c>
      <c r="BV1147" s="756">
        <v>0</v>
      </c>
      <c r="BW1147" s="756">
        <v>0</v>
      </c>
      <c r="BX1147" s="756">
        <v>0</v>
      </c>
      <c r="BY1147" s="756">
        <v>0</v>
      </c>
      <c r="BZ1147" s="756">
        <v>0</v>
      </c>
      <c r="CA1147" s="756">
        <v>0</v>
      </c>
      <c r="CB1147" s="756">
        <v>0</v>
      </c>
      <c r="CC1147" s="646">
        <f t="shared" si="583"/>
        <v>0</v>
      </c>
      <c r="CD1147" s="594"/>
      <c r="CE1147" s="705">
        <f t="shared" si="560"/>
        <v>1131</v>
      </c>
      <c r="CF1147" s="756">
        <f t="shared" si="592"/>
        <v>0</v>
      </c>
      <c r="CG1147" s="756">
        <f t="shared" si="592"/>
        <v>0</v>
      </c>
      <c r="CH1147" s="756">
        <f t="shared" si="592"/>
        <v>0</v>
      </c>
      <c r="CI1147" s="756">
        <f t="shared" si="587"/>
        <v>0</v>
      </c>
      <c r="CJ1147" s="756">
        <f t="shared" si="587"/>
        <v>0</v>
      </c>
      <c r="CK1147" s="756">
        <f t="shared" si="587"/>
        <v>0</v>
      </c>
      <c r="CL1147" s="756">
        <f t="shared" si="587"/>
        <v>0</v>
      </c>
      <c r="CM1147" s="646">
        <f t="shared" si="584"/>
        <v>0</v>
      </c>
      <c r="CN1147" s="594"/>
      <c r="CO1147" s="705">
        <f t="shared" si="561"/>
        <v>1131</v>
      </c>
      <c r="CP1147" s="756">
        <v>0</v>
      </c>
      <c r="CQ1147" s="756">
        <v>0</v>
      </c>
      <c r="CR1147" s="756">
        <v>0</v>
      </c>
      <c r="CS1147" s="756">
        <v>0</v>
      </c>
      <c r="CT1147" s="756">
        <v>0</v>
      </c>
      <c r="CU1147" s="756">
        <v>0</v>
      </c>
      <c r="CV1147" s="756">
        <v>0</v>
      </c>
      <c r="CW1147" s="646">
        <f t="shared" si="585"/>
        <v>0</v>
      </c>
      <c r="CX1147" s="685"/>
      <c r="CY1147" s="705">
        <f t="shared" si="562"/>
        <v>1131</v>
      </c>
      <c r="CZ1147" s="756">
        <v>0</v>
      </c>
      <c r="DA1147" s="756">
        <v>0</v>
      </c>
      <c r="DB1147" s="756">
        <v>0</v>
      </c>
      <c r="DC1147" s="756">
        <v>0</v>
      </c>
      <c r="DD1147" s="756">
        <v>0</v>
      </c>
      <c r="DE1147" s="767">
        <f t="shared" si="573"/>
        <v>0</v>
      </c>
      <c r="DF1147" s="756">
        <v>0</v>
      </c>
      <c r="DG1147" s="756">
        <v>0</v>
      </c>
      <c r="DH1147" s="756">
        <v>0</v>
      </c>
      <c r="DI1147" s="756">
        <v>0</v>
      </c>
      <c r="DJ1147" s="767">
        <f t="shared" si="574"/>
        <v>0</v>
      </c>
      <c r="DK1147" s="715">
        <f t="shared" si="575"/>
        <v>0</v>
      </c>
      <c r="DL1147" s="685"/>
      <c r="DM1147" s="705">
        <f t="shared" si="563"/>
        <v>1131</v>
      </c>
      <c r="DN1147" s="715">
        <f t="shared" si="576"/>
        <v>0</v>
      </c>
    </row>
    <row r="1148" spans="2:118" x14ac:dyDescent="0.25">
      <c r="B1148" s="705">
        <v>1132</v>
      </c>
      <c r="C1148" s="765">
        <f>(1+_xlfn.XLOOKUP(INT((B1148-1)/12)+1,'ZC Curve'!$B$8:$B$107,'ZC Curve'!R$8:R$107,,0))^(1/12)-1</f>
        <v>0</v>
      </c>
      <c r="D1148" s="766">
        <f t="shared" si="577"/>
        <v>1</v>
      </c>
      <c r="E1148" s="685"/>
      <c r="F1148" s="705">
        <v>1132</v>
      </c>
      <c r="G1148" s="756">
        <v>0</v>
      </c>
      <c r="H1148" s="756">
        <v>0</v>
      </c>
      <c r="I1148" s="756">
        <v>0</v>
      </c>
      <c r="J1148" s="756">
        <v>0</v>
      </c>
      <c r="K1148" s="756">
        <v>0</v>
      </c>
      <c r="L1148" s="756">
        <v>0</v>
      </c>
      <c r="M1148" s="756">
        <v>0</v>
      </c>
      <c r="N1148" s="646">
        <f t="shared" si="578"/>
        <v>0</v>
      </c>
      <c r="O1148" s="594"/>
      <c r="P1148" s="705">
        <f t="shared" si="564"/>
        <v>1132</v>
      </c>
      <c r="Q1148" s="756">
        <v>0</v>
      </c>
      <c r="R1148" s="756">
        <v>0</v>
      </c>
      <c r="S1148" s="756">
        <v>0</v>
      </c>
      <c r="T1148" s="756">
        <v>0</v>
      </c>
      <c r="U1148" s="756">
        <v>0</v>
      </c>
      <c r="V1148" s="756">
        <v>0</v>
      </c>
      <c r="W1148" s="756">
        <v>0</v>
      </c>
      <c r="X1148" s="646">
        <f t="shared" si="579"/>
        <v>0</v>
      </c>
      <c r="Y1148" s="594"/>
      <c r="Z1148" s="705">
        <f t="shared" si="565"/>
        <v>1132</v>
      </c>
      <c r="AA1148" s="756">
        <f t="shared" si="591"/>
        <v>0</v>
      </c>
      <c r="AB1148" s="756">
        <f t="shared" si="591"/>
        <v>0</v>
      </c>
      <c r="AC1148" s="756">
        <f t="shared" si="591"/>
        <v>0</v>
      </c>
      <c r="AD1148" s="756">
        <f t="shared" si="586"/>
        <v>0</v>
      </c>
      <c r="AE1148" s="756">
        <f t="shared" si="586"/>
        <v>0</v>
      </c>
      <c r="AF1148" s="756">
        <f t="shared" si="586"/>
        <v>0</v>
      </c>
      <c r="AG1148" s="756">
        <f t="shared" si="586"/>
        <v>0</v>
      </c>
      <c r="AH1148" s="646">
        <f t="shared" si="580"/>
        <v>0</v>
      </c>
      <c r="AI1148" s="594"/>
      <c r="AJ1148" s="705">
        <f t="shared" si="566"/>
        <v>1132</v>
      </c>
      <c r="AK1148" s="756">
        <v>0</v>
      </c>
      <c r="AL1148" s="756">
        <v>0</v>
      </c>
      <c r="AM1148" s="756">
        <v>0</v>
      </c>
      <c r="AN1148" s="756">
        <v>0</v>
      </c>
      <c r="AO1148" s="756">
        <v>0</v>
      </c>
      <c r="AP1148" s="756">
        <v>0</v>
      </c>
      <c r="AQ1148" s="756">
        <v>0</v>
      </c>
      <c r="AR1148" s="646">
        <f t="shared" si="581"/>
        <v>0</v>
      </c>
      <c r="AS1148" s="594"/>
      <c r="AT1148" s="705">
        <f t="shared" si="567"/>
        <v>1132</v>
      </c>
      <c r="AU1148" s="756">
        <v>0</v>
      </c>
      <c r="AV1148" s="756">
        <v>0</v>
      </c>
      <c r="AW1148" s="756">
        <v>0</v>
      </c>
      <c r="AX1148" s="756">
        <v>0</v>
      </c>
      <c r="AY1148" s="756">
        <v>0</v>
      </c>
      <c r="AZ1148" s="767">
        <f t="shared" si="590"/>
        <v>0</v>
      </c>
      <c r="BA1148" s="756">
        <v>0</v>
      </c>
      <c r="BB1148" s="756">
        <v>0</v>
      </c>
      <c r="BC1148" s="756">
        <v>0</v>
      </c>
      <c r="BD1148" s="756">
        <v>0</v>
      </c>
      <c r="BE1148" s="767">
        <f t="shared" si="568"/>
        <v>0</v>
      </c>
      <c r="BF1148" s="646">
        <f t="shared" si="569"/>
        <v>0</v>
      </c>
      <c r="BG1148" s="594"/>
      <c r="BH1148" s="705">
        <f t="shared" si="559"/>
        <v>1132</v>
      </c>
      <c r="BI1148" s="646">
        <f t="shared" si="570"/>
        <v>0</v>
      </c>
      <c r="BJ1148" s="594"/>
      <c r="BK1148" s="705">
        <f t="shared" si="571"/>
        <v>1132</v>
      </c>
      <c r="BL1148" s="756">
        <v>0</v>
      </c>
      <c r="BM1148" s="756">
        <v>0</v>
      </c>
      <c r="BN1148" s="756">
        <v>0</v>
      </c>
      <c r="BO1148" s="756">
        <v>0</v>
      </c>
      <c r="BP1148" s="756">
        <v>0</v>
      </c>
      <c r="BQ1148" s="756">
        <v>0</v>
      </c>
      <c r="BR1148" s="756">
        <v>0</v>
      </c>
      <c r="BS1148" s="646">
        <f t="shared" si="582"/>
        <v>0</v>
      </c>
      <c r="BT1148" s="594"/>
      <c r="BU1148" s="705">
        <f t="shared" si="572"/>
        <v>1132</v>
      </c>
      <c r="BV1148" s="756">
        <v>0</v>
      </c>
      <c r="BW1148" s="756">
        <v>0</v>
      </c>
      <c r="BX1148" s="756">
        <v>0</v>
      </c>
      <c r="BY1148" s="756">
        <v>0</v>
      </c>
      <c r="BZ1148" s="756">
        <v>0</v>
      </c>
      <c r="CA1148" s="756">
        <v>0</v>
      </c>
      <c r="CB1148" s="756">
        <v>0</v>
      </c>
      <c r="CC1148" s="646">
        <f t="shared" si="583"/>
        <v>0</v>
      </c>
      <c r="CD1148" s="594"/>
      <c r="CE1148" s="705">
        <f t="shared" si="560"/>
        <v>1132</v>
      </c>
      <c r="CF1148" s="756">
        <f t="shared" si="592"/>
        <v>0</v>
      </c>
      <c r="CG1148" s="756">
        <f t="shared" si="592"/>
        <v>0</v>
      </c>
      <c r="CH1148" s="756">
        <f t="shared" si="592"/>
        <v>0</v>
      </c>
      <c r="CI1148" s="756">
        <f t="shared" si="587"/>
        <v>0</v>
      </c>
      <c r="CJ1148" s="756">
        <f t="shared" si="587"/>
        <v>0</v>
      </c>
      <c r="CK1148" s="756">
        <f t="shared" si="587"/>
        <v>0</v>
      </c>
      <c r="CL1148" s="756">
        <f t="shared" si="587"/>
        <v>0</v>
      </c>
      <c r="CM1148" s="646">
        <f t="shared" si="584"/>
        <v>0</v>
      </c>
      <c r="CN1148" s="594"/>
      <c r="CO1148" s="705">
        <f t="shared" si="561"/>
        <v>1132</v>
      </c>
      <c r="CP1148" s="756">
        <v>0</v>
      </c>
      <c r="CQ1148" s="756">
        <v>0</v>
      </c>
      <c r="CR1148" s="756">
        <v>0</v>
      </c>
      <c r="CS1148" s="756">
        <v>0</v>
      </c>
      <c r="CT1148" s="756">
        <v>0</v>
      </c>
      <c r="CU1148" s="756">
        <v>0</v>
      </c>
      <c r="CV1148" s="756">
        <v>0</v>
      </c>
      <c r="CW1148" s="646">
        <f t="shared" si="585"/>
        <v>0</v>
      </c>
      <c r="CX1148" s="685"/>
      <c r="CY1148" s="705">
        <f t="shared" si="562"/>
        <v>1132</v>
      </c>
      <c r="CZ1148" s="756">
        <v>0</v>
      </c>
      <c r="DA1148" s="756">
        <v>0</v>
      </c>
      <c r="DB1148" s="756">
        <v>0</v>
      </c>
      <c r="DC1148" s="756">
        <v>0</v>
      </c>
      <c r="DD1148" s="756">
        <v>0</v>
      </c>
      <c r="DE1148" s="767">
        <f t="shared" si="573"/>
        <v>0</v>
      </c>
      <c r="DF1148" s="756">
        <v>0</v>
      </c>
      <c r="DG1148" s="756">
        <v>0</v>
      </c>
      <c r="DH1148" s="756">
        <v>0</v>
      </c>
      <c r="DI1148" s="756">
        <v>0</v>
      </c>
      <c r="DJ1148" s="767">
        <f t="shared" si="574"/>
        <v>0</v>
      </c>
      <c r="DK1148" s="715">
        <f t="shared" si="575"/>
        <v>0</v>
      </c>
      <c r="DL1148" s="685"/>
      <c r="DM1148" s="705">
        <f t="shared" si="563"/>
        <v>1132</v>
      </c>
      <c r="DN1148" s="715">
        <f t="shared" si="576"/>
        <v>0</v>
      </c>
    </row>
    <row r="1149" spans="2:118" x14ac:dyDescent="0.25">
      <c r="B1149" s="705">
        <v>1133</v>
      </c>
      <c r="C1149" s="765">
        <f>(1+_xlfn.XLOOKUP(INT((B1149-1)/12)+1,'ZC Curve'!$B$8:$B$107,'ZC Curve'!R$8:R$107,,0))^(1/12)-1</f>
        <v>0</v>
      </c>
      <c r="D1149" s="766">
        <f t="shared" si="577"/>
        <v>1</v>
      </c>
      <c r="E1149" s="685"/>
      <c r="F1149" s="705">
        <v>1133</v>
      </c>
      <c r="G1149" s="756">
        <v>0</v>
      </c>
      <c r="H1149" s="756">
        <v>0</v>
      </c>
      <c r="I1149" s="756">
        <v>0</v>
      </c>
      <c r="J1149" s="756">
        <v>0</v>
      </c>
      <c r="K1149" s="756">
        <v>0</v>
      </c>
      <c r="L1149" s="756">
        <v>0</v>
      </c>
      <c r="M1149" s="756">
        <v>0</v>
      </c>
      <c r="N1149" s="646">
        <f t="shared" si="578"/>
        <v>0</v>
      </c>
      <c r="O1149" s="594"/>
      <c r="P1149" s="705">
        <f t="shared" si="564"/>
        <v>1133</v>
      </c>
      <c r="Q1149" s="756">
        <v>0</v>
      </c>
      <c r="R1149" s="756">
        <v>0</v>
      </c>
      <c r="S1149" s="756">
        <v>0</v>
      </c>
      <c r="T1149" s="756">
        <v>0</v>
      </c>
      <c r="U1149" s="756">
        <v>0</v>
      </c>
      <c r="V1149" s="756">
        <v>0</v>
      </c>
      <c r="W1149" s="756">
        <v>0</v>
      </c>
      <c r="X1149" s="646">
        <f t="shared" si="579"/>
        <v>0</v>
      </c>
      <c r="Y1149" s="594"/>
      <c r="Z1149" s="705">
        <f t="shared" si="565"/>
        <v>1133</v>
      </c>
      <c r="AA1149" s="756">
        <f t="shared" si="591"/>
        <v>0</v>
      </c>
      <c r="AB1149" s="756">
        <f t="shared" si="591"/>
        <v>0</v>
      </c>
      <c r="AC1149" s="756">
        <f t="shared" si="591"/>
        <v>0</v>
      </c>
      <c r="AD1149" s="756">
        <f t="shared" si="586"/>
        <v>0</v>
      </c>
      <c r="AE1149" s="756">
        <f t="shared" si="586"/>
        <v>0</v>
      </c>
      <c r="AF1149" s="756">
        <f t="shared" si="586"/>
        <v>0</v>
      </c>
      <c r="AG1149" s="756">
        <f t="shared" si="586"/>
        <v>0</v>
      </c>
      <c r="AH1149" s="646">
        <f t="shared" si="580"/>
        <v>0</v>
      </c>
      <c r="AI1149" s="594"/>
      <c r="AJ1149" s="705">
        <f t="shared" si="566"/>
        <v>1133</v>
      </c>
      <c r="AK1149" s="756">
        <v>0</v>
      </c>
      <c r="AL1149" s="756">
        <v>0</v>
      </c>
      <c r="AM1149" s="756">
        <v>0</v>
      </c>
      <c r="AN1149" s="756">
        <v>0</v>
      </c>
      <c r="AO1149" s="756">
        <v>0</v>
      </c>
      <c r="AP1149" s="756">
        <v>0</v>
      </c>
      <c r="AQ1149" s="756">
        <v>0</v>
      </c>
      <c r="AR1149" s="646">
        <f t="shared" si="581"/>
        <v>0</v>
      </c>
      <c r="AS1149" s="594"/>
      <c r="AT1149" s="705">
        <f t="shared" si="567"/>
        <v>1133</v>
      </c>
      <c r="AU1149" s="756">
        <v>0</v>
      </c>
      <c r="AV1149" s="756">
        <v>0</v>
      </c>
      <c r="AW1149" s="756">
        <v>0</v>
      </c>
      <c r="AX1149" s="756">
        <v>0</v>
      </c>
      <c r="AY1149" s="756">
        <v>0</v>
      </c>
      <c r="AZ1149" s="767">
        <f t="shared" si="590"/>
        <v>0</v>
      </c>
      <c r="BA1149" s="756">
        <v>0</v>
      </c>
      <c r="BB1149" s="756">
        <v>0</v>
      </c>
      <c r="BC1149" s="756">
        <v>0</v>
      </c>
      <c r="BD1149" s="756">
        <v>0</v>
      </c>
      <c r="BE1149" s="767">
        <f t="shared" si="568"/>
        <v>0</v>
      </c>
      <c r="BF1149" s="646">
        <f t="shared" si="569"/>
        <v>0</v>
      </c>
      <c r="BG1149" s="594"/>
      <c r="BH1149" s="705">
        <f t="shared" si="559"/>
        <v>1133</v>
      </c>
      <c r="BI1149" s="646">
        <f t="shared" si="570"/>
        <v>0</v>
      </c>
      <c r="BJ1149" s="594"/>
      <c r="BK1149" s="705">
        <f t="shared" si="571"/>
        <v>1133</v>
      </c>
      <c r="BL1149" s="756">
        <v>0</v>
      </c>
      <c r="BM1149" s="756">
        <v>0</v>
      </c>
      <c r="BN1149" s="756">
        <v>0</v>
      </c>
      <c r="BO1149" s="756">
        <v>0</v>
      </c>
      <c r="BP1149" s="756">
        <v>0</v>
      </c>
      <c r="BQ1149" s="756">
        <v>0</v>
      </c>
      <c r="BR1149" s="756">
        <v>0</v>
      </c>
      <c r="BS1149" s="646">
        <f t="shared" si="582"/>
        <v>0</v>
      </c>
      <c r="BT1149" s="594"/>
      <c r="BU1149" s="705">
        <f t="shared" si="572"/>
        <v>1133</v>
      </c>
      <c r="BV1149" s="756">
        <v>0</v>
      </c>
      <c r="BW1149" s="756">
        <v>0</v>
      </c>
      <c r="BX1149" s="756">
        <v>0</v>
      </c>
      <c r="BY1149" s="756">
        <v>0</v>
      </c>
      <c r="BZ1149" s="756">
        <v>0</v>
      </c>
      <c r="CA1149" s="756">
        <v>0</v>
      </c>
      <c r="CB1149" s="756">
        <v>0</v>
      </c>
      <c r="CC1149" s="646">
        <f t="shared" si="583"/>
        <v>0</v>
      </c>
      <c r="CD1149" s="594"/>
      <c r="CE1149" s="705">
        <f t="shared" si="560"/>
        <v>1133</v>
      </c>
      <c r="CF1149" s="756">
        <f t="shared" si="592"/>
        <v>0</v>
      </c>
      <c r="CG1149" s="756">
        <f t="shared" si="592"/>
        <v>0</v>
      </c>
      <c r="CH1149" s="756">
        <f t="shared" si="592"/>
        <v>0</v>
      </c>
      <c r="CI1149" s="756">
        <f t="shared" si="587"/>
        <v>0</v>
      </c>
      <c r="CJ1149" s="756">
        <f t="shared" si="587"/>
        <v>0</v>
      </c>
      <c r="CK1149" s="756">
        <f t="shared" si="587"/>
        <v>0</v>
      </c>
      <c r="CL1149" s="756">
        <f t="shared" si="587"/>
        <v>0</v>
      </c>
      <c r="CM1149" s="646">
        <f t="shared" si="584"/>
        <v>0</v>
      </c>
      <c r="CN1149" s="594"/>
      <c r="CO1149" s="705">
        <f t="shared" si="561"/>
        <v>1133</v>
      </c>
      <c r="CP1149" s="756">
        <v>0</v>
      </c>
      <c r="CQ1149" s="756">
        <v>0</v>
      </c>
      <c r="CR1149" s="756">
        <v>0</v>
      </c>
      <c r="CS1149" s="756">
        <v>0</v>
      </c>
      <c r="CT1149" s="756">
        <v>0</v>
      </c>
      <c r="CU1149" s="756">
        <v>0</v>
      </c>
      <c r="CV1149" s="756">
        <v>0</v>
      </c>
      <c r="CW1149" s="646">
        <f t="shared" si="585"/>
        <v>0</v>
      </c>
      <c r="CX1149" s="685"/>
      <c r="CY1149" s="705">
        <f t="shared" si="562"/>
        <v>1133</v>
      </c>
      <c r="CZ1149" s="756">
        <v>0</v>
      </c>
      <c r="DA1149" s="756">
        <v>0</v>
      </c>
      <c r="DB1149" s="756">
        <v>0</v>
      </c>
      <c r="DC1149" s="756">
        <v>0</v>
      </c>
      <c r="DD1149" s="756">
        <v>0</v>
      </c>
      <c r="DE1149" s="767">
        <f t="shared" si="573"/>
        <v>0</v>
      </c>
      <c r="DF1149" s="756">
        <v>0</v>
      </c>
      <c r="DG1149" s="756">
        <v>0</v>
      </c>
      <c r="DH1149" s="756">
        <v>0</v>
      </c>
      <c r="DI1149" s="756">
        <v>0</v>
      </c>
      <c r="DJ1149" s="767">
        <f t="shared" si="574"/>
        <v>0</v>
      </c>
      <c r="DK1149" s="715">
        <f t="shared" si="575"/>
        <v>0</v>
      </c>
      <c r="DL1149" s="685"/>
      <c r="DM1149" s="705">
        <f t="shared" si="563"/>
        <v>1133</v>
      </c>
      <c r="DN1149" s="715">
        <f t="shared" si="576"/>
        <v>0</v>
      </c>
    </row>
    <row r="1150" spans="2:118" x14ac:dyDescent="0.25">
      <c r="B1150" s="705">
        <v>1134</v>
      </c>
      <c r="C1150" s="765">
        <f>(1+_xlfn.XLOOKUP(INT((B1150-1)/12)+1,'ZC Curve'!$B$8:$B$107,'ZC Curve'!R$8:R$107,,0))^(1/12)-1</f>
        <v>0</v>
      </c>
      <c r="D1150" s="766">
        <f t="shared" si="577"/>
        <v>1</v>
      </c>
      <c r="E1150" s="685"/>
      <c r="F1150" s="705">
        <v>1134</v>
      </c>
      <c r="G1150" s="756">
        <v>0</v>
      </c>
      <c r="H1150" s="756">
        <v>0</v>
      </c>
      <c r="I1150" s="756">
        <v>0</v>
      </c>
      <c r="J1150" s="756">
        <v>0</v>
      </c>
      <c r="K1150" s="756">
        <v>0</v>
      </c>
      <c r="L1150" s="756">
        <v>0</v>
      </c>
      <c r="M1150" s="756">
        <v>0</v>
      </c>
      <c r="N1150" s="646">
        <f t="shared" si="578"/>
        <v>0</v>
      </c>
      <c r="O1150" s="594"/>
      <c r="P1150" s="705">
        <f t="shared" si="564"/>
        <v>1134</v>
      </c>
      <c r="Q1150" s="756">
        <v>0</v>
      </c>
      <c r="R1150" s="756">
        <v>0</v>
      </c>
      <c r="S1150" s="756">
        <v>0</v>
      </c>
      <c r="T1150" s="756">
        <v>0</v>
      </c>
      <c r="U1150" s="756">
        <v>0</v>
      </c>
      <c r="V1150" s="756">
        <v>0</v>
      </c>
      <c r="W1150" s="756">
        <v>0</v>
      </c>
      <c r="X1150" s="646">
        <f t="shared" si="579"/>
        <v>0</v>
      </c>
      <c r="Y1150" s="594"/>
      <c r="Z1150" s="705">
        <f t="shared" si="565"/>
        <v>1134</v>
      </c>
      <c r="AA1150" s="756">
        <f t="shared" si="591"/>
        <v>0</v>
      </c>
      <c r="AB1150" s="756">
        <f t="shared" si="591"/>
        <v>0</v>
      </c>
      <c r="AC1150" s="756">
        <f t="shared" si="591"/>
        <v>0</v>
      </c>
      <c r="AD1150" s="756">
        <f t="shared" si="586"/>
        <v>0</v>
      </c>
      <c r="AE1150" s="756">
        <f t="shared" si="586"/>
        <v>0</v>
      </c>
      <c r="AF1150" s="756">
        <f t="shared" si="586"/>
        <v>0</v>
      </c>
      <c r="AG1150" s="756">
        <f t="shared" si="586"/>
        <v>0</v>
      </c>
      <c r="AH1150" s="646">
        <f t="shared" si="580"/>
        <v>0</v>
      </c>
      <c r="AI1150" s="594"/>
      <c r="AJ1150" s="705">
        <f t="shared" si="566"/>
        <v>1134</v>
      </c>
      <c r="AK1150" s="756">
        <v>0</v>
      </c>
      <c r="AL1150" s="756">
        <v>0</v>
      </c>
      <c r="AM1150" s="756">
        <v>0</v>
      </c>
      <c r="AN1150" s="756">
        <v>0</v>
      </c>
      <c r="AO1150" s="756">
        <v>0</v>
      </c>
      <c r="AP1150" s="756">
        <v>0</v>
      </c>
      <c r="AQ1150" s="756">
        <v>0</v>
      </c>
      <c r="AR1150" s="646">
        <f t="shared" si="581"/>
        <v>0</v>
      </c>
      <c r="AS1150" s="594"/>
      <c r="AT1150" s="705">
        <f t="shared" si="567"/>
        <v>1134</v>
      </c>
      <c r="AU1150" s="756">
        <v>0</v>
      </c>
      <c r="AV1150" s="756">
        <v>0</v>
      </c>
      <c r="AW1150" s="756">
        <v>0</v>
      </c>
      <c r="AX1150" s="756">
        <v>0</v>
      </c>
      <c r="AY1150" s="756">
        <v>0</v>
      </c>
      <c r="AZ1150" s="767">
        <f t="shared" si="590"/>
        <v>0</v>
      </c>
      <c r="BA1150" s="756">
        <v>0</v>
      </c>
      <c r="BB1150" s="756">
        <v>0</v>
      </c>
      <c r="BC1150" s="756">
        <v>0</v>
      </c>
      <c r="BD1150" s="756">
        <v>0</v>
      </c>
      <c r="BE1150" s="767">
        <f t="shared" si="568"/>
        <v>0</v>
      </c>
      <c r="BF1150" s="646">
        <f t="shared" si="569"/>
        <v>0</v>
      </c>
      <c r="BG1150" s="594"/>
      <c r="BH1150" s="705">
        <f t="shared" si="559"/>
        <v>1134</v>
      </c>
      <c r="BI1150" s="646">
        <f t="shared" si="570"/>
        <v>0</v>
      </c>
      <c r="BJ1150" s="594"/>
      <c r="BK1150" s="705">
        <f t="shared" si="571"/>
        <v>1134</v>
      </c>
      <c r="BL1150" s="756">
        <v>0</v>
      </c>
      <c r="BM1150" s="756">
        <v>0</v>
      </c>
      <c r="BN1150" s="756">
        <v>0</v>
      </c>
      <c r="BO1150" s="756">
        <v>0</v>
      </c>
      <c r="BP1150" s="756">
        <v>0</v>
      </c>
      <c r="BQ1150" s="756">
        <v>0</v>
      </c>
      <c r="BR1150" s="756">
        <v>0</v>
      </c>
      <c r="BS1150" s="646">
        <f t="shared" si="582"/>
        <v>0</v>
      </c>
      <c r="BT1150" s="594"/>
      <c r="BU1150" s="705">
        <f t="shared" si="572"/>
        <v>1134</v>
      </c>
      <c r="BV1150" s="756">
        <v>0</v>
      </c>
      <c r="BW1150" s="756">
        <v>0</v>
      </c>
      <c r="BX1150" s="756">
        <v>0</v>
      </c>
      <c r="BY1150" s="756">
        <v>0</v>
      </c>
      <c r="BZ1150" s="756">
        <v>0</v>
      </c>
      <c r="CA1150" s="756">
        <v>0</v>
      </c>
      <c r="CB1150" s="756">
        <v>0</v>
      </c>
      <c r="CC1150" s="646">
        <f t="shared" si="583"/>
        <v>0</v>
      </c>
      <c r="CD1150" s="594"/>
      <c r="CE1150" s="705">
        <f t="shared" si="560"/>
        <v>1134</v>
      </c>
      <c r="CF1150" s="756">
        <f t="shared" si="592"/>
        <v>0</v>
      </c>
      <c r="CG1150" s="756">
        <f t="shared" si="592"/>
        <v>0</v>
      </c>
      <c r="CH1150" s="756">
        <f t="shared" si="592"/>
        <v>0</v>
      </c>
      <c r="CI1150" s="756">
        <f t="shared" si="587"/>
        <v>0</v>
      </c>
      <c r="CJ1150" s="756">
        <f t="shared" si="587"/>
        <v>0</v>
      </c>
      <c r="CK1150" s="756">
        <f t="shared" si="587"/>
        <v>0</v>
      </c>
      <c r="CL1150" s="756">
        <f t="shared" si="587"/>
        <v>0</v>
      </c>
      <c r="CM1150" s="646">
        <f t="shared" si="584"/>
        <v>0</v>
      </c>
      <c r="CN1150" s="594"/>
      <c r="CO1150" s="705">
        <f t="shared" si="561"/>
        <v>1134</v>
      </c>
      <c r="CP1150" s="756">
        <v>0</v>
      </c>
      <c r="CQ1150" s="756">
        <v>0</v>
      </c>
      <c r="CR1150" s="756">
        <v>0</v>
      </c>
      <c r="CS1150" s="756">
        <v>0</v>
      </c>
      <c r="CT1150" s="756">
        <v>0</v>
      </c>
      <c r="CU1150" s="756">
        <v>0</v>
      </c>
      <c r="CV1150" s="756">
        <v>0</v>
      </c>
      <c r="CW1150" s="646">
        <f t="shared" si="585"/>
        <v>0</v>
      </c>
      <c r="CX1150" s="685"/>
      <c r="CY1150" s="705">
        <f t="shared" si="562"/>
        <v>1134</v>
      </c>
      <c r="CZ1150" s="756">
        <v>0</v>
      </c>
      <c r="DA1150" s="756">
        <v>0</v>
      </c>
      <c r="DB1150" s="756">
        <v>0</v>
      </c>
      <c r="DC1150" s="756">
        <v>0</v>
      </c>
      <c r="DD1150" s="756">
        <v>0</v>
      </c>
      <c r="DE1150" s="767">
        <f t="shared" si="573"/>
        <v>0</v>
      </c>
      <c r="DF1150" s="756">
        <v>0</v>
      </c>
      <c r="DG1150" s="756">
        <v>0</v>
      </c>
      <c r="DH1150" s="756">
        <v>0</v>
      </c>
      <c r="DI1150" s="756">
        <v>0</v>
      </c>
      <c r="DJ1150" s="767">
        <f t="shared" si="574"/>
        <v>0</v>
      </c>
      <c r="DK1150" s="715">
        <f t="shared" si="575"/>
        <v>0</v>
      </c>
      <c r="DL1150" s="685"/>
      <c r="DM1150" s="705">
        <f t="shared" si="563"/>
        <v>1134</v>
      </c>
      <c r="DN1150" s="715">
        <f t="shared" si="576"/>
        <v>0</v>
      </c>
    </row>
    <row r="1151" spans="2:118" x14ac:dyDescent="0.25">
      <c r="B1151" s="705">
        <v>1135</v>
      </c>
      <c r="C1151" s="765">
        <f>(1+_xlfn.XLOOKUP(INT((B1151-1)/12)+1,'ZC Curve'!$B$8:$B$107,'ZC Curve'!R$8:R$107,,0))^(1/12)-1</f>
        <v>0</v>
      </c>
      <c r="D1151" s="766">
        <f t="shared" si="577"/>
        <v>1</v>
      </c>
      <c r="E1151" s="685"/>
      <c r="F1151" s="705">
        <v>1135</v>
      </c>
      <c r="G1151" s="756">
        <v>0</v>
      </c>
      <c r="H1151" s="756">
        <v>0</v>
      </c>
      <c r="I1151" s="756">
        <v>0</v>
      </c>
      <c r="J1151" s="756">
        <v>0</v>
      </c>
      <c r="K1151" s="756">
        <v>0</v>
      </c>
      <c r="L1151" s="756">
        <v>0</v>
      </c>
      <c r="M1151" s="756">
        <v>0</v>
      </c>
      <c r="N1151" s="646">
        <f t="shared" si="578"/>
        <v>0</v>
      </c>
      <c r="O1151" s="594"/>
      <c r="P1151" s="705">
        <f t="shared" si="564"/>
        <v>1135</v>
      </c>
      <c r="Q1151" s="756">
        <v>0</v>
      </c>
      <c r="R1151" s="756">
        <v>0</v>
      </c>
      <c r="S1151" s="756">
        <v>0</v>
      </c>
      <c r="T1151" s="756">
        <v>0</v>
      </c>
      <c r="U1151" s="756">
        <v>0</v>
      </c>
      <c r="V1151" s="756">
        <v>0</v>
      </c>
      <c r="W1151" s="756">
        <v>0</v>
      </c>
      <c r="X1151" s="646">
        <f t="shared" si="579"/>
        <v>0</v>
      </c>
      <c r="Y1151" s="594"/>
      <c r="Z1151" s="705">
        <f t="shared" si="565"/>
        <v>1135</v>
      </c>
      <c r="AA1151" s="756">
        <f t="shared" si="591"/>
        <v>0</v>
      </c>
      <c r="AB1151" s="756">
        <f t="shared" si="591"/>
        <v>0</v>
      </c>
      <c r="AC1151" s="756">
        <f t="shared" si="591"/>
        <v>0</v>
      </c>
      <c r="AD1151" s="756">
        <f t="shared" si="586"/>
        <v>0</v>
      </c>
      <c r="AE1151" s="756">
        <f t="shared" si="586"/>
        <v>0</v>
      </c>
      <c r="AF1151" s="756">
        <f t="shared" si="586"/>
        <v>0</v>
      </c>
      <c r="AG1151" s="756">
        <f t="shared" si="586"/>
        <v>0</v>
      </c>
      <c r="AH1151" s="646">
        <f t="shared" si="580"/>
        <v>0</v>
      </c>
      <c r="AI1151" s="594"/>
      <c r="AJ1151" s="705">
        <f t="shared" si="566"/>
        <v>1135</v>
      </c>
      <c r="AK1151" s="756">
        <v>0</v>
      </c>
      <c r="AL1151" s="756">
        <v>0</v>
      </c>
      <c r="AM1151" s="756">
        <v>0</v>
      </c>
      <c r="AN1151" s="756">
        <v>0</v>
      </c>
      <c r="AO1151" s="756">
        <v>0</v>
      </c>
      <c r="AP1151" s="756">
        <v>0</v>
      </c>
      <c r="AQ1151" s="756">
        <v>0</v>
      </c>
      <c r="AR1151" s="646">
        <f t="shared" si="581"/>
        <v>0</v>
      </c>
      <c r="AS1151" s="594"/>
      <c r="AT1151" s="705">
        <f t="shared" si="567"/>
        <v>1135</v>
      </c>
      <c r="AU1151" s="756">
        <v>0</v>
      </c>
      <c r="AV1151" s="756">
        <v>0</v>
      </c>
      <c r="AW1151" s="756">
        <v>0</v>
      </c>
      <c r="AX1151" s="756">
        <v>0</v>
      </c>
      <c r="AY1151" s="756">
        <v>0</v>
      </c>
      <c r="AZ1151" s="767">
        <f t="shared" si="590"/>
        <v>0</v>
      </c>
      <c r="BA1151" s="756">
        <v>0</v>
      </c>
      <c r="BB1151" s="756">
        <v>0</v>
      </c>
      <c r="BC1151" s="756">
        <v>0</v>
      </c>
      <c r="BD1151" s="756">
        <v>0</v>
      </c>
      <c r="BE1151" s="767">
        <f t="shared" si="568"/>
        <v>0</v>
      </c>
      <c r="BF1151" s="646">
        <f t="shared" si="569"/>
        <v>0</v>
      </c>
      <c r="BG1151" s="594"/>
      <c r="BH1151" s="705">
        <f t="shared" si="559"/>
        <v>1135</v>
      </c>
      <c r="BI1151" s="646">
        <f t="shared" si="570"/>
        <v>0</v>
      </c>
      <c r="BJ1151" s="594"/>
      <c r="BK1151" s="705">
        <f t="shared" si="571"/>
        <v>1135</v>
      </c>
      <c r="BL1151" s="756">
        <v>0</v>
      </c>
      <c r="BM1151" s="756">
        <v>0</v>
      </c>
      <c r="BN1151" s="756">
        <v>0</v>
      </c>
      <c r="BO1151" s="756">
        <v>0</v>
      </c>
      <c r="BP1151" s="756">
        <v>0</v>
      </c>
      <c r="BQ1151" s="756">
        <v>0</v>
      </c>
      <c r="BR1151" s="756">
        <v>0</v>
      </c>
      <c r="BS1151" s="646">
        <f t="shared" si="582"/>
        <v>0</v>
      </c>
      <c r="BT1151" s="594"/>
      <c r="BU1151" s="705">
        <f t="shared" si="572"/>
        <v>1135</v>
      </c>
      <c r="BV1151" s="756">
        <v>0</v>
      </c>
      <c r="BW1151" s="756">
        <v>0</v>
      </c>
      <c r="BX1151" s="756">
        <v>0</v>
      </c>
      <c r="BY1151" s="756">
        <v>0</v>
      </c>
      <c r="BZ1151" s="756">
        <v>0</v>
      </c>
      <c r="CA1151" s="756">
        <v>0</v>
      </c>
      <c r="CB1151" s="756">
        <v>0</v>
      </c>
      <c r="CC1151" s="646">
        <f t="shared" si="583"/>
        <v>0</v>
      </c>
      <c r="CD1151" s="594"/>
      <c r="CE1151" s="705">
        <f t="shared" si="560"/>
        <v>1135</v>
      </c>
      <c r="CF1151" s="756">
        <f t="shared" si="592"/>
        <v>0</v>
      </c>
      <c r="CG1151" s="756">
        <f t="shared" si="592"/>
        <v>0</v>
      </c>
      <c r="CH1151" s="756">
        <f t="shared" si="592"/>
        <v>0</v>
      </c>
      <c r="CI1151" s="756">
        <f t="shared" si="587"/>
        <v>0</v>
      </c>
      <c r="CJ1151" s="756">
        <f t="shared" si="587"/>
        <v>0</v>
      </c>
      <c r="CK1151" s="756">
        <f t="shared" si="587"/>
        <v>0</v>
      </c>
      <c r="CL1151" s="756">
        <f t="shared" si="587"/>
        <v>0</v>
      </c>
      <c r="CM1151" s="646">
        <f t="shared" si="584"/>
        <v>0</v>
      </c>
      <c r="CN1151" s="594"/>
      <c r="CO1151" s="705">
        <f t="shared" si="561"/>
        <v>1135</v>
      </c>
      <c r="CP1151" s="756">
        <v>0</v>
      </c>
      <c r="CQ1151" s="756">
        <v>0</v>
      </c>
      <c r="CR1151" s="756">
        <v>0</v>
      </c>
      <c r="CS1151" s="756">
        <v>0</v>
      </c>
      <c r="CT1151" s="756">
        <v>0</v>
      </c>
      <c r="CU1151" s="756">
        <v>0</v>
      </c>
      <c r="CV1151" s="756">
        <v>0</v>
      </c>
      <c r="CW1151" s="646">
        <f t="shared" si="585"/>
        <v>0</v>
      </c>
      <c r="CX1151" s="685"/>
      <c r="CY1151" s="705">
        <f t="shared" si="562"/>
        <v>1135</v>
      </c>
      <c r="CZ1151" s="756">
        <v>0</v>
      </c>
      <c r="DA1151" s="756">
        <v>0</v>
      </c>
      <c r="DB1151" s="756">
        <v>0</v>
      </c>
      <c r="DC1151" s="756">
        <v>0</v>
      </c>
      <c r="DD1151" s="756">
        <v>0</v>
      </c>
      <c r="DE1151" s="767">
        <f t="shared" si="573"/>
        <v>0</v>
      </c>
      <c r="DF1151" s="756">
        <v>0</v>
      </c>
      <c r="DG1151" s="756">
        <v>0</v>
      </c>
      <c r="DH1151" s="756">
        <v>0</v>
      </c>
      <c r="DI1151" s="756">
        <v>0</v>
      </c>
      <c r="DJ1151" s="767">
        <f t="shared" si="574"/>
        <v>0</v>
      </c>
      <c r="DK1151" s="715">
        <f t="shared" si="575"/>
        <v>0</v>
      </c>
      <c r="DL1151" s="685"/>
      <c r="DM1151" s="705">
        <f t="shared" si="563"/>
        <v>1135</v>
      </c>
      <c r="DN1151" s="715">
        <f t="shared" si="576"/>
        <v>0</v>
      </c>
    </row>
    <row r="1152" spans="2:118" x14ac:dyDescent="0.25">
      <c r="B1152" s="705">
        <v>1136</v>
      </c>
      <c r="C1152" s="765">
        <f>(1+_xlfn.XLOOKUP(INT((B1152-1)/12)+1,'ZC Curve'!$B$8:$B$107,'ZC Curve'!R$8:R$107,,0))^(1/12)-1</f>
        <v>0</v>
      </c>
      <c r="D1152" s="766">
        <f t="shared" si="577"/>
        <v>1</v>
      </c>
      <c r="E1152" s="685"/>
      <c r="F1152" s="705">
        <v>1136</v>
      </c>
      <c r="G1152" s="756">
        <v>0</v>
      </c>
      <c r="H1152" s="756">
        <v>0</v>
      </c>
      <c r="I1152" s="756">
        <v>0</v>
      </c>
      <c r="J1152" s="756">
        <v>0</v>
      </c>
      <c r="K1152" s="756">
        <v>0</v>
      </c>
      <c r="L1152" s="756">
        <v>0</v>
      </c>
      <c r="M1152" s="756">
        <v>0</v>
      </c>
      <c r="N1152" s="646">
        <f t="shared" si="578"/>
        <v>0</v>
      </c>
      <c r="O1152" s="594"/>
      <c r="P1152" s="705">
        <f t="shared" si="564"/>
        <v>1136</v>
      </c>
      <c r="Q1152" s="756">
        <v>0</v>
      </c>
      <c r="R1152" s="756">
        <v>0</v>
      </c>
      <c r="S1152" s="756">
        <v>0</v>
      </c>
      <c r="T1152" s="756">
        <v>0</v>
      </c>
      <c r="U1152" s="756">
        <v>0</v>
      </c>
      <c r="V1152" s="756">
        <v>0</v>
      </c>
      <c r="W1152" s="756">
        <v>0</v>
      </c>
      <c r="X1152" s="646">
        <f t="shared" si="579"/>
        <v>0</v>
      </c>
      <c r="Y1152" s="594"/>
      <c r="Z1152" s="705">
        <f t="shared" si="565"/>
        <v>1136</v>
      </c>
      <c r="AA1152" s="756">
        <f t="shared" si="591"/>
        <v>0</v>
      </c>
      <c r="AB1152" s="756">
        <f t="shared" si="591"/>
        <v>0</v>
      </c>
      <c r="AC1152" s="756">
        <f t="shared" si="591"/>
        <v>0</v>
      </c>
      <c r="AD1152" s="756">
        <f t="shared" si="586"/>
        <v>0</v>
      </c>
      <c r="AE1152" s="756">
        <f t="shared" si="586"/>
        <v>0</v>
      </c>
      <c r="AF1152" s="756">
        <f t="shared" si="586"/>
        <v>0</v>
      </c>
      <c r="AG1152" s="756">
        <f t="shared" si="586"/>
        <v>0</v>
      </c>
      <c r="AH1152" s="646">
        <f t="shared" si="580"/>
        <v>0</v>
      </c>
      <c r="AI1152" s="594"/>
      <c r="AJ1152" s="705">
        <f t="shared" si="566"/>
        <v>1136</v>
      </c>
      <c r="AK1152" s="756">
        <v>0</v>
      </c>
      <c r="AL1152" s="756">
        <v>0</v>
      </c>
      <c r="AM1152" s="756">
        <v>0</v>
      </c>
      <c r="AN1152" s="756">
        <v>0</v>
      </c>
      <c r="AO1152" s="756">
        <v>0</v>
      </c>
      <c r="AP1152" s="756">
        <v>0</v>
      </c>
      <c r="AQ1152" s="756">
        <v>0</v>
      </c>
      <c r="AR1152" s="646">
        <f t="shared" si="581"/>
        <v>0</v>
      </c>
      <c r="AS1152" s="594"/>
      <c r="AT1152" s="705">
        <f t="shared" si="567"/>
        <v>1136</v>
      </c>
      <c r="AU1152" s="756">
        <v>0</v>
      </c>
      <c r="AV1152" s="756">
        <v>0</v>
      </c>
      <c r="AW1152" s="756">
        <v>0</v>
      </c>
      <c r="AX1152" s="756">
        <v>0</v>
      </c>
      <c r="AY1152" s="756">
        <v>0</v>
      </c>
      <c r="AZ1152" s="767">
        <f t="shared" si="590"/>
        <v>0</v>
      </c>
      <c r="BA1152" s="756">
        <v>0</v>
      </c>
      <c r="BB1152" s="756">
        <v>0</v>
      </c>
      <c r="BC1152" s="756">
        <v>0</v>
      </c>
      <c r="BD1152" s="756">
        <v>0</v>
      </c>
      <c r="BE1152" s="767">
        <f t="shared" si="568"/>
        <v>0</v>
      </c>
      <c r="BF1152" s="646">
        <f t="shared" si="569"/>
        <v>0</v>
      </c>
      <c r="BG1152" s="594"/>
      <c r="BH1152" s="705">
        <f t="shared" si="559"/>
        <v>1136</v>
      </c>
      <c r="BI1152" s="646">
        <f t="shared" si="570"/>
        <v>0</v>
      </c>
      <c r="BJ1152" s="594"/>
      <c r="BK1152" s="705">
        <f t="shared" si="571"/>
        <v>1136</v>
      </c>
      <c r="BL1152" s="756">
        <v>0</v>
      </c>
      <c r="BM1152" s="756">
        <v>0</v>
      </c>
      <c r="BN1152" s="756">
        <v>0</v>
      </c>
      <c r="BO1152" s="756">
        <v>0</v>
      </c>
      <c r="BP1152" s="756">
        <v>0</v>
      </c>
      <c r="BQ1152" s="756">
        <v>0</v>
      </c>
      <c r="BR1152" s="756">
        <v>0</v>
      </c>
      <c r="BS1152" s="646">
        <f t="shared" si="582"/>
        <v>0</v>
      </c>
      <c r="BT1152" s="594"/>
      <c r="BU1152" s="705">
        <f t="shared" si="572"/>
        <v>1136</v>
      </c>
      <c r="BV1152" s="756">
        <v>0</v>
      </c>
      <c r="BW1152" s="756">
        <v>0</v>
      </c>
      <c r="BX1152" s="756">
        <v>0</v>
      </c>
      <c r="BY1152" s="756">
        <v>0</v>
      </c>
      <c r="BZ1152" s="756">
        <v>0</v>
      </c>
      <c r="CA1152" s="756">
        <v>0</v>
      </c>
      <c r="CB1152" s="756">
        <v>0</v>
      </c>
      <c r="CC1152" s="646">
        <f t="shared" si="583"/>
        <v>0</v>
      </c>
      <c r="CD1152" s="594"/>
      <c r="CE1152" s="705">
        <f t="shared" si="560"/>
        <v>1136</v>
      </c>
      <c r="CF1152" s="756">
        <f t="shared" si="592"/>
        <v>0</v>
      </c>
      <c r="CG1152" s="756">
        <f t="shared" si="592"/>
        <v>0</v>
      </c>
      <c r="CH1152" s="756">
        <f t="shared" si="592"/>
        <v>0</v>
      </c>
      <c r="CI1152" s="756">
        <f t="shared" si="587"/>
        <v>0</v>
      </c>
      <c r="CJ1152" s="756">
        <f t="shared" si="587"/>
        <v>0</v>
      </c>
      <c r="CK1152" s="756">
        <f t="shared" si="587"/>
        <v>0</v>
      </c>
      <c r="CL1152" s="756">
        <f t="shared" si="587"/>
        <v>0</v>
      </c>
      <c r="CM1152" s="646">
        <f t="shared" si="584"/>
        <v>0</v>
      </c>
      <c r="CN1152" s="594"/>
      <c r="CO1152" s="705">
        <f t="shared" si="561"/>
        <v>1136</v>
      </c>
      <c r="CP1152" s="756">
        <v>0</v>
      </c>
      <c r="CQ1152" s="756">
        <v>0</v>
      </c>
      <c r="CR1152" s="756">
        <v>0</v>
      </c>
      <c r="CS1152" s="756">
        <v>0</v>
      </c>
      <c r="CT1152" s="756">
        <v>0</v>
      </c>
      <c r="CU1152" s="756">
        <v>0</v>
      </c>
      <c r="CV1152" s="756">
        <v>0</v>
      </c>
      <c r="CW1152" s="646">
        <f t="shared" si="585"/>
        <v>0</v>
      </c>
      <c r="CX1152" s="685"/>
      <c r="CY1152" s="705">
        <f t="shared" si="562"/>
        <v>1136</v>
      </c>
      <c r="CZ1152" s="756">
        <v>0</v>
      </c>
      <c r="DA1152" s="756">
        <v>0</v>
      </c>
      <c r="DB1152" s="756">
        <v>0</v>
      </c>
      <c r="DC1152" s="756">
        <v>0</v>
      </c>
      <c r="DD1152" s="756">
        <v>0</v>
      </c>
      <c r="DE1152" s="767">
        <f t="shared" si="573"/>
        <v>0</v>
      </c>
      <c r="DF1152" s="756">
        <v>0</v>
      </c>
      <c r="DG1152" s="756">
        <v>0</v>
      </c>
      <c r="DH1152" s="756">
        <v>0</v>
      </c>
      <c r="DI1152" s="756">
        <v>0</v>
      </c>
      <c r="DJ1152" s="767">
        <f t="shared" si="574"/>
        <v>0</v>
      </c>
      <c r="DK1152" s="715">
        <f t="shared" si="575"/>
        <v>0</v>
      </c>
      <c r="DL1152" s="685"/>
      <c r="DM1152" s="705">
        <f t="shared" si="563"/>
        <v>1136</v>
      </c>
      <c r="DN1152" s="715">
        <f t="shared" si="576"/>
        <v>0</v>
      </c>
    </row>
    <row r="1153" spans="2:118" x14ac:dyDescent="0.25">
      <c r="B1153" s="705">
        <v>1137</v>
      </c>
      <c r="C1153" s="765">
        <f>(1+_xlfn.XLOOKUP(INT((B1153-1)/12)+1,'ZC Curve'!$B$8:$B$107,'ZC Curve'!R$8:R$107,,0))^(1/12)-1</f>
        <v>0</v>
      </c>
      <c r="D1153" s="766">
        <f t="shared" si="577"/>
        <v>1</v>
      </c>
      <c r="E1153" s="685"/>
      <c r="F1153" s="705">
        <v>1137</v>
      </c>
      <c r="G1153" s="756">
        <v>0</v>
      </c>
      <c r="H1153" s="756">
        <v>0</v>
      </c>
      <c r="I1153" s="756">
        <v>0</v>
      </c>
      <c r="J1153" s="756">
        <v>0</v>
      </c>
      <c r="K1153" s="756">
        <v>0</v>
      </c>
      <c r="L1153" s="756">
        <v>0</v>
      </c>
      <c r="M1153" s="756">
        <v>0</v>
      </c>
      <c r="N1153" s="646">
        <f t="shared" si="578"/>
        <v>0</v>
      </c>
      <c r="O1153" s="594"/>
      <c r="P1153" s="705">
        <f t="shared" si="564"/>
        <v>1137</v>
      </c>
      <c r="Q1153" s="756">
        <v>0</v>
      </c>
      <c r="R1153" s="756">
        <v>0</v>
      </c>
      <c r="S1153" s="756">
        <v>0</v>
      </c>
      <c r="T1153" s="756">
        <v>0</v>
      </c>
      <c r="U1153" s="756">
        <v>0</v>
      </c>
      <c r="V1153" s="756">
        <v>0</v>
      </c>
      <c r="W1153" s="756">
        <v>0</v>
      </c>
      <c r="X1153" s="646">
        <f t="shared" si="579"/>
        <v>0</v>
      </c>
      <c r="Y1153" s="594"/>
      <c r="Z1153" s="705">
        <f t="shared" si="565"/>
        <v>1137</v>
      </c>
      <c r="AA1153" s="756">
        <f t="shared" si="591"/>
        <v>0</v>
      </c>
      <c r="AB1153" s="756">
        <f t="shared" si="591"/>
        <v>0</v>
      </c>
      <c r="AC1153" s="756">
        <f t="shared" si="591"/>
        <v>0</v>
      </c>
      <c r="AD1153" s="756">
        <f t="shared" si="586"/>
        <v>0</v>
      </c>
      <c r="AE1153" s="756">
        <f t="shared" si="586"/>
        <v>0</v>
      </c>
      <c r="AF1153" s="756">
        <f t="shared" si="586"/>
        <v>0</v>
      </c>
      <c r="AG1153" s="756">
        <f t="shared" si="586"/>
        <v>0</v>
      </c>
      <c r="AH1153" s="646">
        <f t="shared" si="580"/>
        <v>0</v>
      </c>
      <c r="AI1153" s="594"/>
      <c r="AJ1153" s="705">
        <f t="shared" si="566"/>
        <v>1137</v>
      </c>
      <c r="AK1153" s="756">
        <v>0</v>
      </c>
      <c r="AL1153" s="756">
        <v>0</v>
      </c>
      <c r="AM1153" s="756">
        <v>0</v>
      </c>
      <c r="AN1153" s="756">
        <v>0</v>
      </c>
      <c r="AO1153" s="756">
        <v>0</v>
      </c>
      <c r="AP1153" s="756">
        <v>0</v>
      </c>
      <c r="AQ1153" s="756">
        <v>0</v>
      </c>
      <c r="AR1153" s="646">
        <f t="shared" si="581"/>
        <v>0</v>
      </c>
      <c r="AS1153" s="594"/>
      <c r="AT1153" s="705">
        <f t="shared" si="567"/>
        <v>1137</v>
      </c>
      <c r="AU1153" s="756">
        <v>0</v>
      </c>
      <c r="AV1153" s="756">
        <v>0</v>
      </c>
      <c r="AW1153" s="756">
        <v>0</v>
      </c>
      <c r="AX1153" s="756">
        <v>0</v>
      </c>
      <c r="AY1153" s="756">
        <v>0</v>
      </c>
      <c r="AZ1153" s="767">
        <f t="shared" si="590"/>
        <v>0</v>
      </c>
      <c r="BA1153" s="756">
        <v>0</v>
      </c>
      <c r="BB1153" s="756">
        <v>0</v>
      </c>
      <c r="BC1153" s="756">
        <v>0</v>
      </c>
      <c r="BD1153" s="756">
        <v>0</v>
      </c>
      <c r="BE1153" s="767">
        <f t="shared" si="568"/>
        <v>0</v>
      </c>
      <c r="BF1153" s="646">
        <f t="shared" si="569"/>
        <v>0</v>
      </c>
      <c r="BG1153" s="594"/>
      <c r="BH1153" s="705">
        <f t="shared" si="559"/>
        <v>1137</v>
      </c>
      <c r="BI1153" s="646">
        <f t="shared" si="570"/>
        <v>0</v>
      </c>
      <c r="BJ1153" s="594"/>
      <c r="BK1153" s="705">
        <f t="shared" si="571"/>
        <v>1137</v>
      </c>
      <c r="BL1153" s="756">
        <v>0</v>
      </c>
      <c r="BM1153" s="756">
        <v>0</v>
      </c>
      <c r="BN1153" s="756">
        <v>0</v>
      </c>
      <c r="BO1153" s="756">
        <v>0</v>
      </c>
      <c r="BP1153" s="756">
        <v>0</v>
      </c>
      <c r="BQ1153" s="756">
        <v>0</v>
      </c>
      <c r="BR1153" s="756">
        <v>0</v>
      </c>
      <c r="BS1153" s="646">
        <f t="shared" si="582"/>
        <v>0</v>
      </c>
      <c r="BT1153" s="594"/>
      <c r="BU1153" s="705">
        <f t="shared" si="572"/>
        <v>1137</v>
      </c>
      <c r="BV1153" s="756">
        <v>0</v>
      </c>
      <c r="BW1153" s="756">
        <v>0</v>
      </c>
      <c r="BX1153" s="756">
        <v>0</v>
      </c>
      <c r="BY1153" s="756">
        <v>0</v>
      </c>
      <c r="BZ1153" s="756">
        <v>0</v>
      </c>
      <c r="CA1153" s="756">
        <v>0</v>
      </c>
      <c r="CB1153" s="756">
        <v>0</v>
      </c>
      <c r="CC1153" s="646">
        <f t="shared" si="583"/>
        <v>0</v>
      </c>
      <c r="CD1153" s="594"/>
      <c r="CE1153" s="705">
        <f t="shared" si="560"/>
        <v>1137</v>
      </c>
      <c r="CF1153" s="756">
        <f t="shared" si="592"/>
        <v>0</v>
      </c>
      <c r="CG1153" s="756">
        <f t="shared" si="592"/>
        <v>0</v>
      </c>
      <c r="CH1153" s="756">
        <f t="shared" si="592"/>
        <v>0</v>
      </c>
      <c r="CI1153" s="756">
        <f t="shared" si="587"/>
        <v>0</v>
      </c>
      <c r="CJ1153" s="756">
        <f t="shared" si="587"/>
        <v>0</v>
      </c>
      <c r="CK1153" s="756">
        <f t="shared" si="587"/>
        <v>0</v>
      </c>
      <c r="CL1153" s="756">
        <f t="shared" si="587"/>
        <v>0</v>
      </c>
      <c r="CM1153" s="646">
        <f t="shared" si="584"/>
        <v>0</v>
      </c>
      <c r="CN1153" s="594"/>
      <c r="CO1153" s="705">
        <f t="shared" si="561"/>
        <v>1137</v>
      </c>
      <c r="CP1153" s="756">
        <v>0</v>
      </c>
      <c r="CQ1153" s="756">
        <v>0</v>
      </c>
      <c r="CR1153" s="756">
        <v>0</v>
      </c>
      <c r="CS1153" s="756">
        <v>0</v>
      </c>
      <c r="CT1153" s="756">
        <v>0</v>
      </c>
      <c r="CU1153" s="756">
        <v>0</v>
      </c>
      <c r="CV1153" s="756">
        <v>0</v>
      </c>
      <c r="CW1153" s="646">
        <f t="shared" si="585"/>
        <v>0</v>
      </c>
      <c r="CX1153" s="685"/>
      <c r="CY1153" s="705">
        <f t="shared" si="562"/>
        <v>1137</v>
      </c>
      <c r="CZ1153" s="756">
        <v>0</v>
      </c>
      <c r="DA1153" s="756">
        <v>0</v>
      </c>
      <c r="DB1153" s="756">
        <v>0</v>
      </c>
      <c r="DC1153" s="756">
        <v>0</v>
      </c>
      <c r="DD1153" s="756">
        <v>0</v>
      </c>
      <c r="DE1153" s="767">
        <f t="shared" si="573"/>
        <v>0</v>
      </c>
      <c r="DF1153" s="756">
        <v>0</v>
      </c>
      <c r="DG1153" s="756">
        <v>0</v>
      </c>
      <c r="DH1153" s="756">
        <v>0</v>
      </c>
      <c r="DI1153" s="756">
        <v>0</v>
      </c>
      <c r="DJ1153" s="767">
        <f t="shared" si="574"/>
        <v>0</v>
      </c>
      <c r="DK1153" s="715">
        <f t="shared" si="575"/>
        <v>0</v>
      </c>
      <c r="DL1153" s="685"/>
      <c r="DM1153" s="705">
        <f t="shared" si="563"/>
        <v>1137</v>
      </c>
      <c r="DN1153" s="715">
        <f t="shared" si="576"/>
        <v>0</v>
      </c>
    </row>
    <row r="1154" spans="2:118" x14ac:dyDescent="0.25">
      <c r="B1154" s="705">
        <v>1138</v>
      </c>
      <c r="C1154" s="765">
        <f>(1+_xlfn.XLOOKUP(INT((B1154-1)/12)+1,'ZC Curve'!$B$8:$B$107,'ZC Curve'!R$8:R$107,,0))^(1/12)-1</f>
        <v>0</v>
      </c>
      <c r="D1154" s="766">
        <f t="shared" si="577"/>
        <v>1</v>
      </c>
      <c r="E1154" s="685"/>
      <c r="F1154" s="705">
        <v>1138</v>
      </c>
      <c r="G1154" s="756">
        <v>0</v>
      </c>
      <c r="H1154" s="756">
        <v>0</v>
      </c>
      <c r="I1154" s="756">
        <v>0</v>
      </c>
      <c r="J1154" s="756">
        <v>0</v>
      </c>
      <c r="K1154" s="756">
        <v>0</v>
      </c>
      <c r="L1154" s="756">
        <v>0</v>
      </c>
      <c r="M1154" s="756">
        <v>0</v>
      </c>
      <c r="N1154" s="646">
        <f t="shared" si="578"/>
        <v>0</v>
      </c>
      <c r="O1154" s="594"/>
      <c r="P1154" s="705">
        <f t="shared" si="564"/>
        <v>1138</v>
      </c>
      <c r="Q1154" s="756">
        <v>0</v>
      </c>
      <c r="R1154" s="756">
        <v>0</v>
      </c>
      <c r="S1154" s="756">
        <v>0</v>
      </c>
      <c r="T1154" s="756">
        <v>0</v>
      </c>
      <c r="U1154" s="756">
        <v>0</v>
      </c>
      <c r="V1154" s="756">
        <v>0</v>
      </c>
      <c r="W1154" s="756">
        <v>0</v>
      </c>
      <c r="X1154" s="646">
        <f t="shared" si="579"/>
        <v>0</v>
      </c>
      <c r="Y1154" s="594"/>
      <c r="Z1154" s="705">
        <f t="shared" si="565"/>
        <v>1138</v>
      </c>
      <c r="AA1154" s="756">
        <f t="shared" si="591"/>
        <v>0</v>
      </c>
      <c r="AB1154" s="756">
        <f t="shared" si="591"/>
        <v>0</v>
      </c>
      <c r="AC1154" s="756">
        <f t="shared" si="591"/>
        <v>0</v>
      </c>
      <c r="AD1154" s="756">
        <f t="shared" si="586"/>
        <v>0</v>
      </c>
      <c r="AE1154" s="756">
        <f t="shared" si="586"/>
        <v>0</v>
      </c>
      <c r="AF1154" s="756">
        <f t="shared" si="586"/>
        <v>0</v>
      </c>
      <c r="AG1154" s="756">
        <f t="shared" si="586"/>
        <v>0</v>
      </c>
      <c r="AH1154" s="646">
        <f t="shared" si="580"/>
        <v>0</v>
      </c>
      <c r="AI1154" s="594"/>
      <c r="AJ1154" s="705">
        <f t="shared" si="566"/>
        <v>1138</v>
      </c>
      <c r="AK1154" s="756">
        <v>0</v>
      </c>
      <c r="AL1154" s="756">
        <v>0</v>
      </c>
      <c r="AM1154" s="756">
        <v>0</v>
      </c>
      <c r="AN1154" s="756">
        <v>0</v>
      </c>
      <c r="AO1154" s="756">
        <v>0</v>
      </c>
      <c r="AP1154" s="756">
        <v>0</v>
      </c>
      <c r="AQ1154" s="756">
        <v>0</v>
      </c>
      <c r="AR1154" s="646">
        <f t="shared" si="581"/>
        <v>0</v>
      </c>
      <c r="AS1154" s="594"/>
      <c r="AT1154" s="705">
        <f t="shared" si="567"/>
        <v>1138</v>
      </c>
      <c r="AU1154" s="756">
        <v>0</v>
      </c>
      <c r="AV1154" s="756">
        <v>0</v>
      </c>
      <c r="AW1154" s="756">
        <v>0</v>
      </c>
      <c r="AX1154" s="756">
        <v>0</v>
      </c>
      <c r="AY1154" s="756">
        <v>0</v>
      </c>
      <c r="AZ1154" s="767">
        <f t="shared" si="590"/>
        <v>0</v>
      </c>
      <c r="BA1154" s="756">
        <v>0</v>
      </c>
      <c r="BB1154" s="756">
        <v>0</v>
      </c>
      <c r="BC1154" s="756">
        <v>0</v>
      </c>
      <c r="BD1154" s="756">
        <v>0</v>
      </c>
      <c r="BE1154" s="767">
        <f t="shared" si="568"/>
        <v>0</v>
      </c>
      <c r="BF1154" s="646">
        <f t="shared" si="569"/>
        <v>0</v>
      </c>
      <c r="BG1154" s="594"/>
      <c r="BH1154" s="705">
        <f t="shared" si="559"/>
        <v>1138</v>
      </c>
      <c r="BI1154" s="646">
        <f t="shared" si="570"/>
        <v>0</v>
      </c>
      <c r="BJ1154" s="594"/>
      <c r="BK1154" s="705">
        <f t="shared" si="571"/>
        <v>1138</v>
      </c>
      <c r="BL1154" s="756">
        <v>0</v>
      </c>
      <c r="BM1154" s="756">
        <v>0</v>
      </c>
      <c r="BN1154" s="756">
        <v>0</v>
      </c>
      <c r="BO1154" s="756">
        <v>0</v>
      </c>
      <c r="BP1154" s="756">
        <v>0</v>
      </c>
      <c r="BQ1154" s="756">
        <v>0</v>
      </c>
      <c r="BR1154" s="756">
        <v>0</v>
      </c>
      <c r="BS1154" s="646">
        <f t="shared" si="582"/>
        <v>0</v>
      </c>
      <c r="BT1154" s="594"/>
      <c r="BU1154" s="705">
        <f t="shared" si="572"/>
        <v>1138</v>
      </c>
      <c r="BV1154" s="756">
        <v>0</v>
      </c>
      <c r="BW1154" s="756">
        <v>0</v>
      </c>
      <c r="BX1154" s="756">
        <v>0</v>
      </c>
      <c r="BY1154" s="756">
        <v>0</v>
      </c>
      <c r="BZ1154" s="756">
        <v>0</v>
      </c>
      <c r="CA1154" s="756">
        <v>0</v>
      </c>
      <c r="CB1154" s="756">
        <v>0</v>
      </c>
      <c r="CC1154" s="646">
        <f t="shared" si="583"/>
        <v>0</v>
      </c>
      <c r="CD1154" s="594"/>
      <c r="CE1154" s="705">
        <f t="shared" si="560"/>
        <v>1138</v>
      </c>
      <c r="CF1154" s="756">
        <f t="shared" si="592"/>
        <v>0</v>
      </c>
      <c r="CG1154" s="756">
        <f t="shared" si="592"/>
        <v>0</v>
      </c>
      <c r="CH1154" s="756">
        <f t="shared" si="592"/>
        <v>0</v>
      </c>
      <c r="CI1154" s="756">
        <f t="shared" si="587"/>
        <v>0</v>
      </c>
      <c r="CJ1154" s="756">
        <f t="shared" si="587"/>
        <v>0</v>
      </c>
      <c r="CK1154" s="756">
        <f t="shared" si="587"/>
        <v>0</v>
      </c>
      <c r="CL1154" s="756">
        <f t="shared" si="587"/>
        <v>0</v>
      </c>
      <c r="CM1154" s="646">
        <f t="shared" si="584"/>
        <v>0</v>
      </c>
      <c r="CN1154" s="594"/>
      <c r="CO1154" s="705">
        <f t="shared" si="561"/>
        <v>1138</v>
      </c>
      <c r="CP1154" s="756">
        <v>0</v>
      </c>
      <c r="CQ1154" s="756">
        <v>0</v>
      </c>
      <c r="CR1154" s="756">
        <v>0</v>
      </c>
      <c r="CS1154" s="756">
        <v>0</v>
      </c>
      <c r="CT1154" s="756">
        <v>0</v>
      </c>
      <c r="CU1154" s="756">
        <v>0</v>
      </c>
      <c r="CV1154" s="756">
        <v>0</v>
      </c>
      <c r="CW1154" s="646">
        <f t="shared" si="585"/>
        <v>0</v>
      </c>
      <c r="CX1154" s="685"/>
      <c r="CY1154" s="705">
        <f t="shared" si="562"/>
        <v>1138</v>
      </c>
      <c r="CZ1154" s="756">
        <v>0</v>
      </c>
      <c r="DA1154" s="756">
        <v>0</v>
      </c>
      <c r="DB1154" s="756">
        <v>0</v>
      </c>
      <c r="DC1154" s="756">
        <v>0</v>
      </c>
      <c r="DD1154" s="756">
        <v>0</v>
      </c>
      <c r="DE1154" s="767">
        <f t="shared" si="573"/>
        <v>0</v>
      </c>
      <c r="DF1154" s="756">
        <v>0</v>
      </c>
      <c r="DG1154" s="756">
        <v>0</v>
      </c>
      <c r="DH1154" s="756">
        <v>0</v>
      </c>
      <c r="DI1154" s="756">
        <v>0</v>
      </c>
      <c r="DJ1154" s="767">
        <f t="shared" si="574"/>
        <v>0</v>
      </c>
      <c r="DK1154" s="715">
        <f t="shared" si="575"/>
        <v>0</v>
      </c>
      <c r="DL1154" s="685"/>
      <c r="DM1154" s="705">
        <f t="shared" si="563"/>
        <v>1138</v>
      </c>
      <c r="DN1154" s="715">
        <f t="shared" si="576"/>
        <v>0</v>
      </c>
    </row>
    <row r="1155" spans="2:118" x14ac:dyDescent="0.25">
      <c r="B1155" s="705">
        <v>1139</v>
      </c>
      <c r="C1155" s="765">
        <f>(1+_xlfn.XLOOKUP(INT((B1155-1)/12)+1,'ZC Curve'!$B$8:$B$107,'ZC Curve'!R$8:R$107,,0))^(1/12)-1</f>
        <v>0</v>
      </c>
      <c r="D1155" s="766">
        <f t="shared" si="577"/>
        <v>1</v>
      </c>
      <c r="E1155" s="685"/>
      <c r="F1155" s="705">
        <v>1139</v>
      </c>
      <c r="G1155" s="756">
        <v>0</v>
      </c>
      <c r="H1155" s="756">
        <v>0</v>
      </c>
      <c r="I1155" s="756">
        <v>0</v>
      </c>
      <c r="J1155" s="756">
        <v>0</v>
      </c>
      <c r="K1155" s="756">
        <v>0</v>
      </c>
      <c r="L1155" s="756">
        <v>0</v>
      </c>
      <c r="M1155" s="756">
        <v>0</v>
      </c>
      <c r="N1155" s="646">
        <f t="shared" si="578"/>
        <v>0</v>
      </c>
      <c r="O1155" s="594"/>
      <c r="P1155" s="705">
        <f t="shared" si="564"/>
        <v>1139</v>
      </c>
      <c r="Q1155" s="756">
        <v>0</v>
      </c>
      <c r="R1155" s="756">
        <v>0</v>
      </c>
      <c r="S1155" s="756">
        <v>0</v>
      </c>
      <c r="T1155" s="756">
        <v>0</v>
      </c>
      <c r="U1155" s="756">
        <v>0</v>
      </c>
      <c r="V1155" s="756">
        <v>0</v>
      </c>
      <c r="W1155" s="756">
        <v>0</v>
      </c>
      <c r="X1155" s="646">
        <f t="shared" si="579"/>
        <v>0</v>
      </c>
      <c r="Y1155" s="594"/>
      <c r="Z1155" s="705">
        <f t="shared" si="565"/>
        <v>1139</v>
      </c>
      <c r="AA1155" s="756">
        <f t="shared" si="591"/>
        <v>0</v>
      </c>
      <c r="AB1155" s="756">
        <f t="shared" si="591"/>
        <v>0</v>
      </c>
      <c r="AC1155" s="756">
        <f t="shared" si="591"/>
        <v>0</v>
      </c>
      <c r="AD1155" s="756">
        <f t="shared" si="586"/>
        <v>0</v>
      </c>
      <c r="AE1155" s="756">
        <f t="shared" si="586"/>
        <v>0</v>
      </c>
      <c r="AF1155" s="756">
        <f t="shared" si="586"/>
        <v>0</v>
      </c>
      <c r="AG1155" s="756">
        <f t="shared" si="586"/>
        <v>0</v>
      </c>
      <c r="AH1155" s="646">
        <f t="shared" si="580"/>
        <v>0</v>
      </c>
      <c r="AI1155" s="594"/>
      <c r="AJ1155" s="705">
        <f t="shared" si="566"/>
        <v>1139</v>
      </c>
      <c r="AK1155" s="756">
        <v>0</v>
      </c>
      <c r="AL1155" s="756">
        <v>0</v>
      </c>
      <c r="AM1155" s="756">
        <v>0</v>
      </c>
      <c r="AN1155" s="756">
        <v>0</v>
      </c>
      <c r="AO1155" s="756">
        <v>0</v>
      </c>
      <c r="AP1155" s="756">
        <v>0</v>
      </c>
      <c r="AQ1155" s="756">
        <v>0</v>
      </c>
      <c r="AR1155" s="646">
        <f t="shared" si="581"/>
        <v>0</v>
      </c>
      <c r="AS1155" s="594"/>
      <c r="AT1155" s="705">
        <f t="shared" si="567"/>
        <v>1139</v>
      </c>
      <c r="AU1155" s="756">
        <v>0</v>
      </c>
      <c r="AV1155" s="756">
        <v>0</v>
      </c>
      <c r="AW1155" s="756">
        <v>0</v>
      </c>
      <c r="AX1155" s="756">
        <v>0</v>
      </c>
      <c r="AY1155" s="756">
        <v>0</v>
      </c>
      <c r="AZ1155" s="767">
        <f t="shared" si="590"/>
        <v>0</v>
      </c>
      <c r="BA1155" s="756">
        <v>0</v>
      </c>
      <c r="BB1155" s="756">
        <v>0</v>
      </c>
      <c r="BC1155" s="756">
        <v>0</v>
      </c>
      <c r="BD1155" s="756">
        <v>0</v>
      </c>
      <c r="BE1155" s="767">
        <f t="shared" si="568"/>
        <v>0</v>
      </c>
      <c r="BF1155" s="646">
        <f t="shared" si="569"/>
        <v>0</v>
      </c>
      <c r="BG1155" s="594"/>
      <c r="BH1155" s="705">
        <f t="shared" si="559"/>
        <v>1139</v>
      </c>
      <c r="BI1155" s="646">
        <f t="shared" si="570"/>
        <v>0</v>
      </c>
      <c r="BJ1155" s="594"/>
      <c r="BK1155" s="705">
        <f t="shared" si="571"/>
        <v>1139</v>
      </c>
      <c r="BL1155" s="756">
        <v>0</v>
      </c>
      <c r="BM1155" s="756">
        <v>0</v>
      </c>
      <c r="BN1155" s="756">
        <v>0</v>
      </c>
      <c r="BO1155" s="756">
        <v>0</v>
      </c>
      <c r="BP1155" s="756">
        <v>0</v>
      </c>
      <c r="BQ1155" s="756">
        <v>0</v>
      </c>
      <c r="BR1155" s="756">
        <v>0</v>
      </c>
      <c r="BS1155" s="646">
        <f t="shared" si="582"/>
        <v>0</v>
      </c>
      <c r="BT1155" s="594"/>
      <c r="BU1155" s="705">
        <f t="shared" si="572"/>
        <v>1139</v>
      </c>
      <c r="BV1155" s="756">
        <v>0</v>
      </c>
      <c r="BW1155" s="756">
        <v>0</v>
      </c>
      <c r="BX1155" s="756">
        <v>0</v>
      </c>
      <c r="BY1155" s="756">
        <v>0</v>
      </c>
      <c r="BZ1155" s="756">
        <v>0</v>
      </c>
      <c r="CA1155" s="756">
        <v>0</v>
      </c>
      <c r="CB1155" s="756">
        <v>0</v>
      </c>
      <c r="CC1155" s="646">
        <f t="shared" si="583"/>
        <v>0</v>
      </c>
      <c r="CD1155" s="594"/>
      <c r="CE1155" s="705">
        <f t="shared" si="560"/>
        <v>1139</v>
      </c>
      <c r="CF1155" s="756">
        <f t="shared" si="592"/>
        <v>0</v>
      </c>
      <c r="CG1155" s="756">
        <f t="shared" si="592"/>
        <v>0</v>
      </c>
      <c r="CH1155" s="756">
        <f t="shared" si="592"/>
        <v>0</v>
      </c>
      <c r="CI1155" s="756">
        <f t="shared" si="587"/>
        <v>0</v>
      </c>
      <c r="CJ1155" s="756">
        <f t="shared" si="587"/>
        <v>0</v>
      </c>
      <c r="CK1155" s="756">
        <f t="shared" si="587"/>
        <v>0</v>
      </c>
      <c r="CL1155" s="756">
        <f t="shared" si="587"/>
        <v>0</v>
      </c>
      <c r="CM1155" s="646">
        <f t="shared" si="584"/>
        <v>0</v>
      </c>
      <c r="CN1155" s="594"/>
      <c r="CO1155" s="705">
        <f t="shared" si="561"/>
        <v>1139</v>
      </c>
      <c r="CP1155" s="756">
        <v>0</v>
      </c>
      <c r="CQ1155" s="756">
        <v>0</v>
      </c>
      <c r="CR1155" s="756">
        <v>0</v>
      </c>
      <c r="CS1155" s="756">
        <v>0</v>
      </c>
      <c r="CT1155" s="756">
        <v>0</v>
      </c>
      <c r="CU1155" s="756">
        <v>0</v>
      </c>
      <c r="CV1155" s="756">
        <v>0</v>
      </c>
      <c r="CW1155" s="646">
        <f t="shared" si="585"/>
        <v>0</v>
      </c>
      <c r="CX1155" s="685"/>
      <c r="CY1155" s="705">
        <f t="shared" si="562"/>
        <v>1139</v>
      </c>
      <c r="CZ1155" s="756">
        <v>0</v>
      </c>
      <c r="DA1155" s="756">
        <v>0</v>
      </c>
      <c r="DB1155" s="756">
        <v>0</v>
      </c>
      <c r="DC1155" s="756">
        <v>0</v>
      </c>
      <c r="DD1155" s="756">
        <v>0</v>
      </c>
      <c r="DE1155" s="767">
        <f t="shared" si="573"/>
        <v>0</v>
      </c>
      <c r="DF1155" s="756">
        <v>0</v>
      </c>
      <c r="DG1155" s="756">
        <v>0</v>
      </c>
      <c r="DH1155" s="756">
        <v>0</v>
      </c>
      <c r="DI1155" s="756">
        <v>0</v>
      </c>
      <c r="DJ1155" s="767">
        <f t="shared" si="574"/>
        <v>0</v>
      </c>
      <c r="DK1155" s="715">
        <f t="shared" si="575"/>
        <v>0</v>
      </c>
      <c r="DL1155" s="685"/>
      <c r="DM1155" s="705">
        <f t="shared" si="563"/>
        <v>1139</v>
      </c>
      <c r="DN1155" s="715">
        <f t="shared" si="576"/>
        <v>0</v>
      </c>
    </row>
    <row r="1156" spans="2:118" x14ac:dyDescent="0.25">
      <c r="B1156" s="705">
        <v>1140</v>
      </c>
      <c r="C1156" s="765">
        <f>(1+_xlfn.XLOOKUP(INT((B1156-1)/12)+1,'ZC Curve'!$B$8:$B$107,'ZC Curve'!R$8:R$107,,0))^(1/12)-1</f>
        <v>0</v>
      </c>
      <c r="D1156" s="766">
        <f t="shared" si="577"/>
        <v>1</v>
      </c>
      <c r="E1156" s="685"/>
      <c r="F1156" s="705">
        <v>1140</v>
      </c>
      <c r="G1156" s="756">
        <v>0</v>
      </c>
      <c r="H1156" s="756">
        <v>0</v>
      </c>
      <c r="I1156" s="756">
        <v>0</v>
      </c>
      <c r="J1156" s="756">
        <v>0</v>
      </c>
      <c r="K1156" s="756">
        <v>0</v>
      </c>
      <c r="L1156" s="756">
        <v>0</v>
      </c>
      <c r="M1156" s="756">
        <v>0</v>
      </c>
      <c r="N1156" s="646">
        <f t="shared" si="578"/>
        <v>0</v>
      </c>
      <c r="O1156" s="594"/>
      <c r="P1156" s="705">
        <f t="shared" si="564"/>
        <v>1140</v>
      </c>
      <c r="Q1156" s="756">
        <v>0</v>
      </c>
      <c r="R1156" s="756">
        <v>0</v>
      </c>
      <c r="S1156" s="756">
        <v>0</v>
      </c>
      <c r="T1156" s="756">
        <v>0</v>
      </c>
      <c r="U1156" s="756">
        <v>0</v>
      </c>
      <c r="V1156" s="756">
        <v>0</v>
      </c>
      <c r="W1156" s="756">
        <v>0</v>
      </c>
      <c r="X1156" s="646">
        <f t="shared" si="579"/>
        <v>0</v>
      </c>
      <c r="Y1156" s="594"/>
      <c r="Z1156" s="705">
        <f t="shared" si="565"/>
        <v>1140</v>
      </c>
      <c r="AA1156" s="756">
        <f t="shared" si="591"/>
        <v>0</v>
      </c>
      <c r="AB1156" s="756">
        <f t="shared" si="591"/>
        <v>0</v>
      </c>
      <c r="AC1156" s="756">
        <f t="shared" si="591"/>
        <v>0</v>
      </c>
      <c r="AD1156" s="756">
        <f t="shared" si="586"/>
        <v>0</v>
      </c>
      <c r="AE1156" s="756">
        <f t="shared" si="586"/>
        <v>0</v>
      </c>
      <c r="AF1156" s="756">
        <f t="shared" si="586"/>
        <v>0</v>
      </c>
      <c r="AG1156" s="756">
        <f t="shared" si="586"/>
        <v>0</v>
      </c>
      <c r="AH1156" s="646">
        <f t="shared" si="580"/>
        <v>0</v>
      </c>
      <c r="AI1156" s="594"/>
      <c r="AJ1156" s="705">
        <f t="shared" si="566"/>
        <v>1140</v>
      </c>
      <c r="AK1156" s="756">
        <v>0</v>
      </c>
      <c r="AL1156" s="756">
        <v>0</v>
      </c>
      <c r="AM1156" s="756">
        <v>0</v>
      </c>
      <c r="AN1156" s="756">
        <v>0</v>
      </c>
      <c r="AO1156" s="756">
        <v>0</v>
      </c>
      <c r="AP1156" s="756">
        <v>0</v>
      </c>
      <c r="AQ1156" s="756">
        <v>0</v>
      </c>
      <c r="AR1156" s="646">
        <f t="shared" si="581"/>
        <v>0</v>
      </c>
      <c r="AS1156" s="594"/>
      <c r="AT1156" s="705">
        <f t="shared" si="567"/>
        <v>1140</v>
      </c>
      <c r="AU1156" s="756">
        <v>0</v>
      </c>
      <c r="AV1156" s="756">
        <v>0</v>
      </c>
      <c r="AW1156" s="756">
        <v>0</v>
      </c>
      <c r="AX1156" s="756">
        <v>0</v>
      </c>
      <c r="AY1156" s="756">
        <v>0</v>
      </c>
      <c r="AZ1156" s="767">
        <f t="shared" si="590"/>
        <v>0</v>
      </c>
      <c r="BA1156" s="756">
        <v>0</v>
      </c>
      <c r="BB1156" s="756">
        <v>0</v>
      </c>
      <c r="BC1156" s="756">
        <v>0</v>
      </c>
      <c r="BD1156" s="756">
        <v>0</v>
      </c>
      <c r="BE1156" s="767">
        <f t="shared" si="568"/>
        <v>0</v>
      </c>
      <c r="BF1156" s="646">
        <f t="shared" si="569"/>
        <v>0</v>
      </c>
      <c r="BG1156" s="594"/>
      <c r="BH1156" s="705">
        <f t="shared" si="559"/>
        <v>1140</v>
      </c>
      <c r="BI1156" s="646">
        <f t="shared" si="570"/>
        <v>0</v>
      </c>
      <c r="BJ1156" s="594"/>
      <c r="BK1156" s="705">
        <f t="shared" si="571"/>
        <v>1140</v>
      </c>
      <c r="BL1156" s="756">
        <v>0</v>
      </c>
      <c r="BM1156" s="756">
        <v>0</v>
      </c>
      <c r="BN1156" s="756">
        <v>0</v>
      </c>
      <c r="BO1156" s="756">
        <v>0</v>
      </c>
      <c r="BP1156" s="756">
        <v>0</v>
      </c>
      <c r="BQ1156" s="756">
        <v>0</v>
      </c>
      <c r="BR1156" s="756">
        <v>0</v>
      </c>
      <c r="BS1156" s="646">
        <f t="shared" si="582"/>
        <v>0</v>
      </c>
      <c r="BT1156" s="594"/>
      <c r="BU1156" s="705">
        <f t="shared" si="572"/>
        <v>1140</v>
      </c>
      <c r="BV1156" s="756">
        <v>0</v>
      </c>
      <c r="BW1156" s="756">
        <v>0</v>
      </c>
      <c r="BX1156" s="756">
        <v>0</v>
      </c>
      <c r="BY1156" s="756">
        <v>0</v>
      </c>
      <c r="BZ1156" s="756">
        <v>0</v>
      </c>
      <c r="CA1156" s="756">
        <v>0</v>
      </c>
      <c r="CB1156" s="756">
        <v>0</v>
      </c>
      <c r="CC1156" s="646">
        <f t="shared" si="583"/>
        <v>0</v>
      </c>
      <c r="CD1156" s="594"/>
      <c r="CE1156" s="705">
        <f t="shared" si="560"/>
        <v>1140</v>
      </c>
      <c r="CF1156" s="756">
        <f t="shared" si="592"/>
        <v>0</v>
      </c>
      <c r="CG1156" s="756">
        <f t="shared" si="592"/>
        <v>0</v>
      </c>
      <c r="CH1156" s="756">
        <f t="shared" si="592"/>
        <v>0</v>
      </c>
      <c r="CI1156" s="756">
        <f t="shared" si="587"/>
        <v>0</v>
      </c>
      <c r="CJ1156" s="756">
        <f t="shared" si="587"/>
        <v>0</v>
      </c>
      <c r="CK1156" s="756">
        <f t="shared" si="587"/>
        <v>0</v>
      </c>
      <c r="CL1156" s="756">
        <f t="shared" si="587"/>
        <v>0</v>
      </c>
      <c r="CM1156" s="646">
        <f t="shared" si="584"/>
        <v>0</v>
      </c>
      <c r="CN1156" s="594"/>
      <c r="CO1156" s="705">
        <f t="shared" si="561"/>
        <v>1140</v>
      </c>
      <c r="CP1156" s="756">
        <v>0</v>
      </c>
      <c r="CQ1156" s="756">
        <v>0</v>
      </c>
      <c r="CR1156" s="756">
        <v>0</v>
      </c>
      <c r="CS1156" s="756">
        <v>0</v>
      </c>
      <c r="CT1156" s="756">
        <v>0</v>
      </c>
      <c r="CU1156" s="756">
        <v>0</v>
      </c>
      <c r="CV1156" s="756">
        <v>0</v>
      </c>
      <c r="CW1156" s="646">
        <f t="shared" si="585"/>
        <v>0</v>
      </c>
      <c r="CX1156" s="685"/>
      <c r="CY1156" s="705">
        <f t="shared" si="562"/>
        <v>1140</v>
      </c>
      <c r="CZ1156" s="756">
        <v>0</v>
      </c>
      <c r="DA1156" s="756">
        <v>0</v>
      </c>
      <c r="DB1156" s="756">
        <v>0</v>
      </c>
      <c r="DC1156" s="756">
        <v>0</v>
      </c>
      <c r="DD1156" s="756">
        <v>0</v>
      </c>
      <c r="DE1156" s="767">
        <f t="shared" si="573"/>
        <v>0</v>
      </c>
      <c r="DF1156" s="756">
        <v>0</v>
      </c>
      <c r="DG1156" s="756">
        <v>0</v>
      </c>
      <c r="DH1156" s="756">
        <v>0</v>
      </c>
      <c r="DI1156" s="756">
        <v>0</v>
      </c>
      <c r="DJ1156" s="767">
        <f t="shared" si="574"/>
        <v>0</v>
      </c>
      <c r="DK1156" s="715">
        <f t="shared" si="575"/>
        <v>0</v>
      </c>
      <c r="DL1156" s="685"/>
      <c r="DM1156" s="705">
        <f t="shared" si="563"/>
        <v>1140</v>
      </c>
      <c r="DN1156" s="715">
        <f t="shared" si="576"/>
        <v>0</v>
      </c>
    </row>
    <row r="1157" spans="2:118" x14ac:dyDescent="0.25">
      <c r="B1157" s="705">
        <v>1141</v>
      </c>
      <c r="C1157" s="765">
        <f>(1+_xlfn.XLOOKUP(INT((B1157-1)/12)+1,'ZC Curve'!$B$8:$B$107,'ZC Curve'!R$8:R$107,,0))^(1/12)-1</f>
        <v>0</v>
      </c>
      <c r="D1157" s="766">
        <f t="shared" si="577"/>
        <v>1</v>
      </c>
      <c r="E1157" s="685"/>
      <c r="F1157" s="705">
        <v>1141</v>
      </c>
      <c r="G1157" s="756">
        <v>0</v>
      </c>
      <c r="H1157" s="756">
        <v>0</v>
      </c>
      <c r="I1157" s="756">
        <v>0</v>
      </c>
      <c r="J1157" s="756">
        <v>0</v>
      </c>
      <c r="K1157" s="756">
        <v>0</v>
      </c>
      <c r="L1157" s="756">
        <v>0</v>
      </c>
      <c r="M1157" s="756">
        <v>0</v>
      </c>
      <c r="N1157" s="646">
        <f t="shared" si="578"/>
        <v>0</v>
      </c>
      <c r="O1157" s="594"/>
      <c r="P1157" s="705">
        <f t="shared" si="564"/>
        <v>1141</v>
      </c>
      <c r="Q1157" s="756">
        <v>0</v>
      </c>
      <c r="R1157" s="756">
        <v>0</v>
      </c>
      <c r="S1157" s="756">
        <v>0</v>
      </c>
      <c r="T1157" s="756">
        <v>0</v>
      </c>
      <c r="U1157" s="756">
        <v>0</v>
      </c>
      <c r="V1157" s="756">
        <v>0</v>
      </c>
      <c r="W1157" s="756">
        <v>0</v>
      </c>
      <c r="X1157" s="646">
        <f t="shared" si="579"/>
        <v>0</v>
      </c>
      <c r="Y1157" s="594"/>
      <c r="Z1157" s="705">
        <f t="shared" si="565"/>
        <v>1141</v>
      </c>
      <c r="AA1157" s="756">
        <f t="shared" si="591"/>
        <v>0</v>
      </c>
      <c r="AB1157" s="756">
        <f t="shared" si="591"/>
        <v>0</v>
      </c>
      <c r="AC1157" s="756">
        <f t="shared" si="591"/>
        <v>0</v>
      </c>
      <c r="AD1157" s="756">
        <f t="shared" si="586"/>
        <v>0</v>
      </c>
      <c r="AE1157" s="756">
        <f t="shared" si="586"/>
        <v>0</v>
      </c>
      <c r="AF1157" s="756">
        <f t="shared" si="586"/>
        <v>0</v>
      </c>
      <c r="AG1157" s="756">
        <f t="shared" si="586"/>
        <v>0</v>
      </c>
      <c r="AH1157" s="646">
        <f t="shared" si="580"/>
        <v>0</v>
      </c>
      <c r="AI1157" s="594"/>
      <c r="AJ1157" s="705">
        <f t="shared" si="566"/>
        <v>1141</v>
      </c>
      <c r="AK1157" s="756">
        <v>0</v>
      </c>
      <c r="AL1157" s="756">
        <v>0</v>
      </c>
      <c r="AM1157" s="756">
        <v>0</v>
      </c>
      <c r="AN1157" s="756">
        <v>0</v>
      </c>
      <c r="AO1157" s="756">
        <v>0</v>
      </c>
      <c r="AP1157" s="756">
        <v>0</v>
      </c>
      <c r="AQ1157" s="756">
        <v>0</v>
      </c>
      <c r="AR1157" s="646">
        <f t="shared" si="581"/>
        <v>0</v>
      </c>
      <c r="AS1157" s="594"/>
      <c r="AT1157" s="705">
        <f t="shared" si="567"/>
        <v>1141</v>
      </c>
      <c r="AU1157" s="756">
        <v>0</v>
      </c>
      <c r="AV1157" s="756">
        <v>0</v>
      </c>
      <c r="AW1157" s="756">
        <v>0</v>
      </c>
      <c r="AX1157" s="756">
        <v>0</v>
      </c>
      <c r="AY1157" s="756">
        <v>0</v>
      </c>
      <c r="AZ1157" s="767">
        <f t="shared" si="590"/>
        <v>0</v>
      </c>
      <c r="BA1157" s="756">
        <v>0</v>
      </c>
      <c r="BB1157" s="756">
        <v>0</v>
      </c>
      <c r="BC1157" s="756">
        <v>0</v>
      </c>
      <c r="BD1157" s="756">
        <v>0</v>
      </c>
      <c r="BE1157" s="767">
        <f t="shared" si="568"/>
        <v>0</v>
      </c>
      <c r="BF1157" s="646">
        <f t="shared" si="569"/>
        <v>0</v>
      </c>
      <c r="BG1157" s="594"/>
      <c r="BH1157" s="705">
        <f t="shared" si="559"/>
        <v>1141</v>
      </c>
      <c r="BI1157" s="646">
        <f t="shared" si="570"/>
        <v>0</v>
      </c>
      <c r="BJ1157" s="594"/>
      <c r="BK1157" s="705">
        <f t="shared" si="571"/>
        <v>1141</v>
      </c>
      <c r="BL1157" s="756">
        <v>0</v>
      </c>
      <c r="BM1157" s="756">
        <v>0</v>
      </c>
      <c r="BN1157" s="756">
        <v>0</v>
      </c>
      <c r="BO1157" s="756">
        <v>0</v>
      </c>
      <c r="BP1157" s="756">
        <v>0</v>
      </c>
      <c r="BQ1157" s="756">
        <v>0</v>
      </c>
      <c r="BR1157" s="756">
        <v>0</v>
      </c>
      <c r="BS1157" s="646">
        <f t="shared" si="582"/>
        <v>0</v>
      </c>
      <c r="BT1157" s="594"/>
      <c r="BU1157" s="705">
        <f t="shared" si="572"/>
        <v>1141</v>
      </c>
      <c r="BV1157" s="756">
        <v>0</v>
      </c>
      <c r="BW1157" s="756">
        <v>0</v>
      </c>
      <c r="BX1157" s="756">
        <v>0</v>
      </c>
      <c r="BY1157" s="756">
        <v>0</v>
      </c>
      <c r="BZ1157" s="756">
        <v>0</v>
      </c>
      <c r="CA1157" s="756">
        <v>0</v>
      </c>
      <c r="CB1157" s="756">
        <v>0</v>
      </c>
      <c r="CC1157" s="646">
        <f t="shared" si="583"/>
        <v>0</v>
      </c>
      <c r="CD1157" s="594"/>
      <c r="CE1157" s="705">
        <f t="shared" si="560"/>
        <v>1141</v>
      </c>
      <c r="CF1157" s="756">
        <f t="shared" si="592"/>
        <v>0</v>
      </c>
      <c r="CG1157" s="756">
        <f t="shared" si="592"/>
        <v>0</v>
      </c>
      <c r="CH1157" s="756">
        <f t="shared" si="592"/>
        <v>0</v>
      </c>
      <c r="CI1157" s="756">
        <f t="shared" si="587"/>
        <v>0</v>
      </c>
      <c r="CJ1157" s="756">
        <f t="shared" si="587"/>
        <v>0</v>
      </c>
      <c r="CK1157" s="756">
        <f t="shared" si="587"/>
        <v>0</v>
      </c>
      <c r="CL1157" s="756">
        <f t="shared" si="587"/>
        <v>0</v>
      </c>
      <c r="CM1157" s="646">
        <f t="shared" si="584"/>
        <v>0</v>
      </c>
      <c r="CN1157" s="594"/>
      <c r="CO1157" s="705">
        <f t="shared" si="561"/>
        <v>1141</v>
      </c>
      <c r="CP1157" s="756">
        <v>0</v>
      </c>
      <c r="CQ1157" s="756">
        <v>0</v>
      </c>
      <c r="CR1157" s="756">
        <v>0</v>
      </c>
      <c r="CS1157" s="756">
        <v>0</v>
      </c>
      <c r="CT1157" s="756">
        <v>0</v>
      </c>
      <c r="CU1157" s="756">
        <v>0</v>
      </c>
      <c r="CV1157" s="756">
        <v>0</v>
      </c>
      <c r="CW1157" s="646">
        <f t="shared" si="585"/>
        <v>0</v>
      </c>
      <c r="CX1157" s="685"/>
      <c r="CY1157" s="705">
        <f t="shared" si="562"/>
        <v>1141</v>
      </c>
      <c r="CZ1157" s="756">
        <v>0</v>
      </c>
      <c r="DA1157" s="756">
        <v>0</v>
      </c>
      <c r="DB1157" s="756">
        <v>0</v>
      </c>
      <c r="DC1157" s="756">
        <v>0</v>
      </c>
      <c r="DD1157" s="756">
        <v>0</v>
      </c>
      <c r="DE1157" s="767">
        <f t="shared" si="573"/>
        <v>0</v>
      </c>
      <c r="DF1157" s="756">
        <v>0</v>
      </c>
      <c r="DG1157" s="756">
        <v>0</v>
      </c>
      <c r="DH1157" s="756">
        <v>0</v>
      </c>
      <c r="DI1157" s="756">
        <v>0</v>
      </c>
      <c r="DJ1157" s="767">
        <f t="shared" si="574"/>
        <v>0</v>
      </c>
      <c r="DK1157" s="715">
        <f t="shared" si="575"/>
        <v>0</v>
      </c>
      <c r="DL1157" s="685"/>
      <c r="DM1157" s="705">
        <f t="shared" si="563"/>
        <v>1141</v>
      </c>
      <c r="DN1157" s="715">
        <f t="shared" si="576"/>
        <v>0</v>
      </c>
    </row>
    <row r="1158" spans="2:118" x14ac:dyDescent="0.25">
      <c r="B1158" s="705">
        <v>1142</v>
      </c>
      <c r="C1158" s="765">
        <f>(1+_xlfn.XLOOKUP(INT((B1158-1)/12)+1,'ZC Curve'!$B$8:$B$107,'ZC Curve'!R$8:R$107,,0))^(1/12)-1</f>
        <v>0</v>
      </c>
      <c r="D1158" s="766">
        <f t="shared" si="577"/>
        <v>1</v>
      </c>
      <c r="E1158" s="685"/>
      <c r="F1158" s="705">
        <v>1142</v>
      </c>
      <c r="G1158" s="756">
        <v>0</v>
      </c>
      <c r="H1158" s="756">
        <v>0</v>
      </c>
      <c r="I1158" s="756">
        <v>0</v>
      </c>
      <c r="J1158" s="756">
        <v>0</v>
      </c>
      <c r="K1158" s="756">
        <v>0</v>
      </c>
      <c r="L1158" s="756">
        <v>0</v>
      </c>
      <c r="M1158" s="756">
        <v>0</v>
      </c>
      <c r="N1158" s="646">
        <f t="shared" si="578"/>
        <v>0</v>
      </c>
      <c r="O1158" s="594"/>
      <c r="P1158" s="705">
        <f t="shared" si="564"/>
        <v>1142</v>
      </c>
      <c r="Q1158" s="756">
        <v>0</v>
      </c>
      <c r="R1158" s="756">
        <v>0</v>
      </c>
      <c r="S1158" s="756">
        <v>0</v>
      </c>
      <c r="T1158" s="756">
        <v>0</v>
      </c>
      <c r="U1158" s="756">
        <v>0</v>
      </c>
      <c r="V1158" s="756">
        <v>0</v>
      </c>
      <c r="W1158" s="756">
        <v>0</v>
      </c>
      <c r="X1158" s="646">
        <f t="shared" si="579"/>
        <v>0</v>
      </c>
      <c r="Y1158" s="594"/>
      <c r="Z1158" s="705">
        <f t="shared" si="565"/>
        <v>1142</v>
      </c>
      <c r="AA1158" s="756">
        <f t="shared" si="591"/>
        <v>0</v>
      </c>
      <c r="AB1158" s="756">
        <f t="shared" si="591"/>
        <v>0</v>
      </c>
      <c r="AC1158" s="756">
        <f t="shared" si="591"/>
        <v>0</v>
      </c>
      <c r="AD1158" s="756">
        <f t="shared" si="586"/>
        <v>0</v>
      </c>
      <c r="AE1158" s="756">
        <f t="shared" si="586"/>
        <v>0</v>
      </c>
      <c r="AF1158" s="756">
        <f t="shared" si="586"/>
        <v>0</v>
      </c>
      <c r="AG1158" s="756">
        <f t="shared" si="586"/>
        <v>0</v>
      </c>
      <c r="AH1158" s="646">
        <f t="shared" si="580"/>
        <v>0</v>
      </c>
      <c r="AI1158" s="594"/>
      <c r="AJ1158" s="705">
        <f t="shared" si="566"/>
        <v>1142</v>
      </c>
      <c r="AK1158" s="756">
        <v>0</v>
      </c>
      <c r="AL1158" s="756">
        <v>0</v>
      </c>
      <c r="AM1158" s="756">
        <v>0</v>
      </c>
      <c r="AN1158" s="756">
        <v>0</v>
      </c>
      <c r="AO1158" s="756">
        <v>0</v>
      </c>
      <c r="AP1158" s="756">
        <v>0</v>
      </c>
      <c r="AQ1158" s="756">
        <v>0</v>
      </c>
      <c r="AR1158" s="646">
        <f t="shared" si="581"/>
        <v>0</v>
      </c>
      <c r="AS1158" s="594"/>
      <c r="AT1158" s="705">
        <f t="shared" si="567"/>
        <v>1142</v>
      </c>
      <c r="AU1158" s="756">
        <v>0</v>
      </c>
      <c r="AV1158" s="756">
        <v>0</v>
      </c>
      <c r="AW1158" s="756">
        <v>0</v>
      </c>
      <c r="AX1158" s="756">
        <v>0</v>
      </c>
      <c r="AY1158" s="756">
        <v>0</v>
      </c>
      <c r="AZ1158" s="767">
        <f t="shared" si="590"/>
        <v>0</v>
      </c>
      <c r="BA1158" s="756">
        <v>0</v>
      </c>
      <c r="BB1158" s="756">
        <v>0</v>
      </c>
      <c r="BC1158" s="756">
        <v>0</v>
      </c>
      <c r="BD1158" s="756">
        <v>0</v>
      </c>
      <c r="BE1158" s="767">
        <f t="shared" si="568"/>
        <v>0</v>
      </c>
      <c r="BF1158" s="646">
        <f t="shared" si="569"/>
        <v>0</v>
      </c>
      <c r="BG1158" s="594"/>
      <c r="BH1158" s="705">
        <f t="shared" si="559"/>
        <v>1142</v>
      </c>
      <c r="BI1158" s="646">
        <f t="shared" si="570"/>
        <v>0</v>
      </c>
      <c r="BJ1158" s="594"/>
      <c r="BK1158" s="705">
        <f t="shared" si="571"/>
        <v>1142</v>
      </c>
      <c r="BL1158" s="756">
        <v>0</v>
      </c>
      <c r="BM1158" s="756">
        <v>0</v>
      </c>
      <c r="BN1158" s="756">
        <v>0</v>
      </c>
      <c r="BO1158" s="756">
        <v>0</v>
      </c>
      <c r="BP1158" s="756">
        <v>0</v>
      </c>
      <c r="BQ1158" s="756">
        <v>0</v>
      </c>
      <c r="BR1158" s="756">
        <v>0</v>
      </c>
      <c r="BS1158" s="646">
        <f t="shared" si="582"/>
        <v>0</v>
      </c>
      <c r="BT1158" s="594"/>
      <c r="BU1158" s="705">
        <f t="shared" si="572"/>
        <v>1142</v>
      </c>
      <c r="BV1158" s="756">
        <v>0</v>
      </c>
      <c r="BW1158" s="756">
        <v>0</v>
      </c>
      <c r="BX1158" s="756">
        <v>0</v>
      </c>
      <c r="BY1158" s="756">
        <v>0</v>
      </c>
      <c r="BZ1158" s="756">
        <v>0</v>
      </c>
      <c r="CA1158" s="756">
        <v>0</v>
      </c>
      <c r="CB1158" s="756">
        <v>0</v>
      </c>
      <c r="CC1158" s="646">
        <f t="shared" si="583"/>
        <v>0</v>
      </c>
      <c r="CD1158" s="594"/>
      <c r="CE1158" s="705">
        <f t="shared" si="560"/>
        <v>1142</v>
      </c>
      <c r="CF1158" s="756">
        <f t="shared" si="592"/>
        <v>0</v>
      </c>
      <c r="CG1158" s="756">
        <f t="shared" si="592"/>
        <v>0</v>
      </c>
      <c r="CH1158" s="756">
        <f t="shared" si="592"/>
        <v>0</v>
      </c>
      <c r="CI1158" s="756">
        <f t="shared" si="587"/>
        <v>0</v>
      </c>
      <c r="CJ1158" s="756">
        <f t="shared" si="587"/>
        <v>0</v>
      </c>
      <c r="CK1158" s="756">
        <f t="shared" si="587"/>
        <v>0</v>
      </c>
      <c r="CL1158" s="756">
        <f t="shared" si="587"/>
        <v>0</v>
      </c>
      <c r="CM1158" s="646">
        <f t="shared" si="584"/>
        <v>0</v>
      </c>
      <c r="CN1158" s="594"/>
      <c r="CO1158" s="705">
        <f t="shared" si="561"/>
        <v>1142</v>
      </c>
      <c r="CP1158" s="756">
        <v>0</v>
      </c>
      <c r="CQ1158" s="756">
        <v>0</v>
      </c>
      <c r="CR1158" s="756">
        <v>0</v>
      </c>
      <c r="CS1158" s="756">
        <v>0</v>
      </c>
      <c r="CT1158" s="756">
        <v>0</v>
      </c>
      <c r="CU1158" s="756">
        <v>0</v>
      </c>
      <c r="CV1158" s="756">
        <v>0</v>
      </c>
      <c r="CW1158" s="646">
        <f t="shared" si="585"/>
        <v>0</v>
      </c>
      <c r="CX1158" s="685"/>
      <c r="CY1158" s="705">
        <f t="shared" si="562"/>
        <v>1142</v>
      </c>
      <c r="CZ1158" s="756">
        <v>0</v>
      </c>
      <c r="DA1158" s="756">
        <v>0</v>
      </c>
      <c r="DB1158" s="756">
        <v>0</v>
      </c>
      <c r="DC1158" s="756">
        <v>0</v>
      </c>
      <c r="DD1158" s="756">
        <v>0</v>
      </c>
      <c r="DE1158" s="767">
        <f t="shared" si="573"/>
        <v>0</v>
      </c>
      <c r="DF1158" s="756">
        <v>0</v>
      </c>
      <c r="DG1158" s="756">
        <v>0</v>
      </c>
      <c r="DH1158" s="756">
        <v>0</v>
      </c>
      <c r="DI1158" s="756">
        <v>0</v>
      </c>
      <c r="DJ1158" s="767">
        <f t="shared" si="574"/>
        <v>0</v>
      </c>
      <c r="DK1158" s="715">
        <f t="shared" si="575"/>
        <v>0</v>
      </c>
      <c r="DL1158" s="685"/>
      <c r="DM1158" s="705">
        <f t="shared" si="563"/>
        <v>1142</v>
      </c>
      <c r="DN1158" s="715">
        <f t="shared" si="576"/>
        <v>0</v>
      </c>
    </row>
    <row r="1159" spans="2:118" x14ac:dyDescent="0.25">
      <c r="B1159" s="705">
        <v>1143</v>
      </c>
      <c r="C1159" s="765">
        <f>(1+_xlfn.XLOOKUP(INT((B1159-1)/12)+1,'ZC Curve'!$B$8:$B$107,'ZC Curve'!R$8:R$107,,0))^(1/12)-1</f>
        <v>0</v>
      </c>
      <c r="D1159" s="766">
        <f t="shared" si="577"/>
        <v>1</v>
      </c>
      <c r="E1159" s="685"/>
      <c r="F1159" s="705">
        <v>1143</v>
      </c>
      <c r="G1159" s="756">
        <v>0</v>
      </c>
      <c r="H1159" s="756">
        <v>0</v>
      </c>
      <c r="I1159" s="756">
        <v>0</v>
      </c>
      <c r="J1159" s="756">
        <v>0</v>
      </c>
      <c r="K1159" s="756">
        <v>0</v>
      </c>
      <c r="L1159" s="756">
        <v>0</v>
      </c>
      <c r="M1159" s="756">
        <v>0</v>
      </c>
      <c r="N1159" s="646">
        <f t="shared" si="578"/>
        <v>0</v>
      </c>
      <c r="O1159" s="594"/>
      <c r="P1159" s="705">
        <f t="shared" si="564"/>
        <v>1143</v>
      </c>
      <c r="Q1159" s="756">
        <v>0</v>
      </c>
      <c r="R1159" s="756">
        <v>0</v>
      </c>
      <c r="S1159" s="756">
        <v>0</v>
      </c>
      <c r="T1159" s="756">
        <v>0</v>
      </c>
      <c r="U1159" s="756">
        <v>0</v>
      </c>
      <c r="V1159" s="756">
        <v>0</v>
      </c>
      <c r="W1159" s="756">
        <v>0</v>
      </c>
      <c r="X1159" s="646">
        <f t="shared" si="579"/>
        <v>0</v>
      </c>
      <c r="Y1159" s="594"/>
      <c r="Z1159" s="705">
        <f t="shared" si="565"/>
        <v>1143</v>
      </c>
      <c r="AA1159" s="756">
        <f t="shared" si="591"/>
        <v>0</v>
      </c>
      <c r="AB1159" s="756">
        <f t="shared" si="591"/>
        <v>0</v>
      </c>
      <c r="AC1159" s="756">
        <f t="shared" si="591"/>
        <v>0</v>
      </c>
      <c r="AD1159" s="756">
        <f t="shared" si="586"/>
        <v>0</v>
      </c>
      <c r="AE1159" s="756">
        <f t="shared" si="586"/>
        <v>0</v>
      </c>
      <c r="AF1159" s="756">
        <f t="shared" si="586"/>
        <v>0</v>
      </c>
      <c r="AG1159" s="756">
        <f t="shared" si="586"/>
        <v>0</v>
      </c>
      <c r="AH1159" s="646">
        <f t="shared" si="580"/>
        <v>0</v>
      </c>
      <c r="AI1159" s="594"/>
      <c r="AJ1159" s="705">
        <f t="shared" si="566"/>
        <v>1143</v>
      </c>
      <c r="AK1159" s="756">
        <v>0</v>
      </c>
      <c r="AL1159" s="756">
        <v>0</v>
      </c>
      <c r="AM1159" s="756">
        <v>0</v>
      </c>
      <c r="AN1159" s="756">
        <v>0</v>
      </c>
      <c r="AO1159" s="756">
        <v>0</v>
      </c>
      <c r="AP1159" s="756">
        <v>0</v>
      </c>
      <c r="AQ1159" s="756">
        <v>0</v>
      </c>
      <c r="AR1159" s="646">
        <f t="shared" si="581"/>
        <v>0</v>
      </c>
      <c r="AS1159" s="594"/>
      <c r="AT1159" s="705">
        <f t="shared" si="567"/>
        <v>1143</v>
      </c>
      <c r="AU1159" s="756">
        <v>0</v>
      </c>
      <c r="AV1159" s="756">
        <v>0</v>
      </c>
      <c r="AW1159" s="756">
        <v>0</v>
      </c>
      <c r="AX1159" s="756">
        <v>0</v>
      </c>
      <c r="AY1159" s="756">
        <v>0</v>
      </c>
      <c r="AZ1159" s="767">
        <f t="shared" si="590"/>
        <v>0</v>
      </c>
      <c r="BA1159" s="756">
        <v>0</v>
      </c>
      <c r="BB1159" s="756">
        <v>0</v>
      </c>
      <c r="BC1159" s="756">
        <v>0</v>
      </c>
      <c r="BD1159" s="756">
        <v>0</v>
      </c>
      <c r="BE1159" s="767">
        <f t="shared" si="568"/>
        <v>0</v>
      </c>
      <c r="BF1159" s="646">
        <f t="shared" si="569"/>
        <v>0</v>
      </c>
      <c r="BG1159" s="594"/>
      <c r="BH1159" s="705">
        <f t="shared" si="559"/>
        <v>1143</v>
      </c>
      <c r="BI1159" s="646">
        <f t="shared" si="570"/>
        <v>0</v>
      </c>
      <c r="BJ1159" s="594"/>
      <c r="BK1159" s="705">
        <f t="shared" si="571"/>
        <v>1143</v>
      </c>
      <c r="BL1159" s="756">
        <v>0</v>
      </c>
      <c r="BM1159" s="756">
        <v>0</v>
      </c>
      <c r="BN1159" s="756">
        <v>0</v>
      </c>
      <c r="BO1159" s="756">
        <v>0</v>
      </c>
      <c r="BP1159" s="756">
        <v>0</v>
      </c>
      <c r="BQ1159" s="756">
        <v>0</v>
      </c>
      <c r="BR1159" s="756">
        <v>0</v>
      </c>
      <c r="BS1159" s="646">
        <f t="shared" si="582"/>
        <v>0</v>
      </c>
      <c r="BT1159" s="594"/>
      <c r="BU1159" s="705">
        <f t="shared" si="572"/>
        <v>1143</v>
      </c>
      <c r="BV1159" s="756">
        <v>0</v>
      </c>
      <c r="BW1159" s="756">
        <v>0</v>
      </c>
      <c r="BX1159" s="756">
        <v>0</v>
      </c>
      <c r="BY1159" s="756">
        <v>0</v>
      </c>
      <c r="BZ1159" s="756">
        <v>0</v>
      </c>
      <c r="CA1159" s="756">
        <v>0</v>
      </c>
      <c r="CB1159" s="756">
        <v>0</v>
      </c>
      <c r="CC1159" s="646">
        <f t="shared" si="583"/>
        <v>0</v>
      </c>
      <c r="CD1159" s="594"/>
      <c r="CE1159" s="705">
        <f t="shared" si="560"/>
        <v>1143</v>
      </c>
      <c r="CF1159" s="756">
        <f t="shared" si="592"/>
        <v>0</v>
      </c>
      <c r="CG1159" s="756">
        <f t="shared" si="592"/>
        <v>0</v>
      </c>
      <c r="CH1159" s="756">
        <f t="shared" si="592"/>
        <v>0</v>
      </c>
      <c r="CI1159" s="756">
        <f t="shared" si="587"/>
        <v>0</v>
      </c>
      <c r="CJ1159" s="756">
        <f t="shared" si="587"/>
        <v>0</v>
      </c>
      <c r="CK1159" s="756">
        <f t="shared" si="587"/>
        <v>0</v>
      </c>
      <c r="CL1159" s="756">
        <f t="shared" si="587"/>
        <v>0</v>
      </c>
      <c r="CM1159" s="646">
        <f t="shared" si="584"/>
        <v>0</v>
      </c>
      <c r="CN1159" s="594"/>
      <c r="CO1159" s="705">
        <f t="shared" si="561"/>
        <v>1143</v>
      </c>
      <c r="CP1159" s="756">
        <v>0</v>
      </c>
      <c r="CQ1159" s="756">
        <v>0</v>
      </c>
      <c r="CR1159" s="756">
        <v>0</v>
      </c>
      <c r="CS1159" s="756">
        <v>0</v>
      </c>
      <c r="CT1159" s="756">
        <v>0</v>
      </c>
      <c r="CU1159" s="756">
        <v>0</v>
      </c>
      <c r="CV1159" s="756">
        <v>0</v>
      </c>
      <c r="CW1159" s="646">
        <f t="shared" si="585"/>
        <v>0</v>
      </c>
      <c r="CX1159" s="685"/>
      <c r="CY1159" s="705">
        <f t="shared" si="562"/>
        <v>1143</v>
      </c>
      <c r="CZ1159" s="756">
        <v>0</v>
      </c>
      <c r="DA1159" s="756">
        <v>0</v>
      </c>
      <c r="DB1159" s="756">
        <v>0</v>
      </c>
      <c r="DC1159" s="756">
        <v>0</v>
      </c>
      <c r="DD1159" s="756">
        <v>0</v>
      </c>
      <c r="DE1159" s="767">
        <f t="shared" si="573"/>
        <v>0</v>
      </c>
      <c r="DF1159" s="756">
        <v>0</v>
      </c>
      <c r="DG1159" s="756">
        <v>0</v>
      </c>
      <c r="DH1159" s="756">
        <v>0</v>
      </c>
      <c r="DI1159" s="756">
        <v>0</v>
      </c>
      <c r="DJ1159" s="767">
        <f t="shared" si="574"/>
        <v>0</v>
      </c>
      <c r="DK1159" s="715">
        <f t="shared" si="575"/>
        <v>0</v>
      </c>
      <c r="DL1159" s="685"/>
      <c r="DM1159" s="705">
        <f t="shared" si="563"/>
        <v>1143</v>
      </c>
      <c r="DN1159" s="715">
        <f t="shared" si="576"/>
        <v>0</v>
      </c>
    </row>
    <row r="1160" spans="2:118" x14ac:dyDescent="0.25">
      <c r="B1160" s="705">
        <v>1144</v>
      </c>
      <c r="C1160" s="765">
        <f>(1+_xlfn.XLOOKUP(INT((B1160-1)/12)+1,'ZC Curve'!$B$8:$B$107,'ZC Curve'!R$8:R$107,,0))^(1/12)-1</f>
        <v>0</v>
      </c>
      <c r="D1160" s="766">
        <f t="shared" si="577"/>
        <v>1</v>
      </c>
      <c r="E1160" s="685"/>
      <c r="F1160" s="705">
        <v>1144</v>
      </c>
      <c r="G1160" s="756">
        <v>0</v>
      </c>
      <c r="H1160" s="756">
        <v>0</v>
      </c>
      <c r="I1160" s="756">
        <v>0</v>
      </c>
      <c r="J1160" s="756">
        <v>0</v>
      </c>
      <c r="K1160" s="756">
        <v>0</v>
      </c>
      <c r="L1160" s="756">
        <v>0</v>
      </c>
      <c r="M1160" s="756">
        <v>0</v>
      </c>
      <c r="N1160" s="646">
        <f t="shared" si="578"/>
        <v>0</v>
      </c>
      <c r="O1160" s="594"/>
      <c r="P1160" s="705">
        <f t="shared" si="564"/>
        <v>1144</v>
      </c>
      <c r="Q1160" s="756">
        <v>0</v>
      </c>
      <c r="R1160" s="756">
        <v>0</v>
      </c>
      <c r="S1160" s="756">
        <v>0</v>
      </c>
      <c r="T1160" s="756">
        <v>0</v>
      </c>
      <c r="U1160" s="756">
        <v>0</v>
      </c>
      <c r="V1160" s="756">
        <v>0</v>
      </c>
      <c r="W1160" s="756">
        <v>0</v>
      </c>
      <c r="X1160" s="646">
        <f t="shared" si="579"/>
        <v>0</v>
      </c>
      <c r="Y1160" s="594"/>
      <c r="Z1160" s="705">
        <f t="shared" si="565"/>
        <v>1144</v>
      </c>
      <c r="AA1160" s="756">
        <f t="shared" si="591"/>
        <v>0</v>
      </c>
      <c r="AB1160" s="756">
        <f t="shared" si="591"/>
        <v>0</v>
      </c>
      <c r="AC1160" s="756">
        <f t="shared" si="591"/>
        <v>0</v>
      </c>
      <c r="AD1160" s="756">
        <f t="shared" si="586"/>
        <v>0</v>
      </c>
      <c r="AE1160" s="756">
        <f t="shared" si="586"/>
        <v>0</v>
      </c>
      <c r="AF1160" s="756">
        <f t="shared" si="586"/>
        <v>0</v>
      </c>
      <c r="AG1160" s="756">
        <f t="shared" si="586"/>
        <v>0</v>
      </c>
      <c r="AH1160" s="646">
        <f t="shared" si="580"/>
        <v>0</v>
      </c>
      <c r="AI1160" s="594"/>
      <c r="AJ1160" s="705">
        <f t="shared" si="566"/>
        <v>1144</v>
      </c>
      <c r="AK1160" s="756">
        <v>0</v>
      </c>
      <c r="AL1160" s="756">
        <v>0</v>
      </c>
      <c r="AM1160" s="756">
        <v>0</v>
      </c>
      <c r="AN1160" s="756">
        <v>0</v>
      </c>
      <c r="AO1160" s="756">
        <v>0</v>
      </c>
      <c r="AP1160" s="756">
        <v>0</v>
      </c>
      <c r="AQ1160" s="756">
        <v>0</v>
      </c>
      <c r="AR1160" s="646">
        <f t="shared" si="581"/>
        <v>0</v>
      </c>
      <c r="AS1160" s="594"/>
      <c r="AT1160" s="705">
        <f t="shared" si="567"/>
        <v>1144</v>
      </c>
      <c r="AU1160" s="756">
        <v>0</v>
      </c>
      <c r="AV1160" s="756">
        <v>0</v>
      </c>
      <c r="AW1160" s="756">
        <v>0</v>
      </c>
      <c r="AX1160" s="756">
        <v>0</v>
      </c>
      <c r="AY1160" s="756">
        <v>0</v>
      </c>
      <c r="AZ1160" s="767">
        <f t="shared" si="590"/>
        <v>0</v>
      </c>
      <c r="BA1160" s="756">
        <v>0</v>
      </c>
      <c r="BB1160" s="756">
        <v>0</v>
      </c>
      <c r="BC1160" s="756">
        <v>0</v>
      </c>
      <c r="BD1160" s="756">
        <v>0</v>
      </c>
      <c r="BE1160" s="767">
        <f t="shared" si="568"/>
        <v>0</v>
      </c>
      <c r="BF1160" s="646">
        <f t="shared" si="569"/>
        <v>0</v>
      </c>
      <c r="BG1160" s="594"/>
      <c r="BH1160" s="705">
        <f t="shared" si="559"/>
        <v>1144</v>
      </c>
      <c r="BI1160" s="646">
        <f t="shared" si="570"/>
        <v>0</v>
      </c>
      <c r="BJ1160" s="594"/>
      <c r="BK1160" s="705">
        <f t="shared" si="571"/>
        <v>1144</v>
      </c>
      <c r="BL1160" s="756">
        <v>0</v>
      </c>
      <c r="BM1160" s="756">
        <v>0</v>
      </c>
      <c r="BN1160" s="756">
        <v>0</v>
      </c>
      <c r="BO1160" s="756">
        <v>0</v>
      </c>
      <c r="BP1160" s="756">
        <v>0</v>
      </c>
      <c r="BQ1160" s="756">
        <v>0</v>
      </c>
      <c r="BR1160" s="756">
        <v>0</v>
      </c>
      <c r="BS1160" s="646">
        <f t="shared" si="582"/>
        <v>0</v>
      </c>
      <c r="BT1160" s="594"/>
      <c r="BU1160" s="705">
        <f t="shared" si="572"/>
        <v>1144</v>
      </c>
      <c r="BV1160" s="756">
        <v>0</v>
      </c>
      <c r="BW1160" s="756">
        <v>0</v>
      </c>
      <c r="BX1160" s="756">
        <v>0</v>
      </c>
      <c r="BY1160" s="756">
        <v>0</v>
      </c>
      <c r="BZ1160" s="756">
        <v>0</v>
      </c>
      <c r="CA1160" s="756">
        <v>0</v>
      </c>
      <c r="CB1160" s="756">
        <v>0</v>
      </c>
      <c r="CC1160" s="646">
        <f t="shared" si="583"/>
        <v>0</v>
      </c>
      <c r="CD1160" s="594"/>
      <c r="CE1160" s="705">
        <f t="shared" si="560"/>
        <v>1144</v>
      </c>
      <c r="CF1160" s="756">
        <f t="shared" si="592"/>
        <v>0</v>
      </c>
      <c r="CG1160" s="756">
        <f t="shared" si="592"/>
        <v>0</v>
      </c>
      <c r="CH1160" s="756">
        <f t="shared" si="592"/>
        <v>0</v>
      </c>
      <c r="CI1160" s="756">
        <f t="shared" si="587"/>
        <v>0</v>
      </c>
      <c r="CJ1160" s="756">
        <f t="shared" si="587"/>
        <v>0</v>
      </c>
      <c r="CK1160" s="756">
        <f t="shared" si="587"/>
        <v>0</v>
      </c>
      <c r="CL1160" s="756">
        <f t="shared" si="587"/>
        <v>0</v>
      </c>
      <c r="CM1160" s="646">
        <f t="shared" si="584"/>
        <v>0</v>
      </c>
      <c r="CN1160" s="594"/>
      <c r="CO1160" s="705">
        <f t="shared" si="561"/>
        <v>1144</v>
      </c>
      <c r="CP1160" s="756">
        <v>0</v>
      </c>
      <c r="CQ1160" s="756">
        <v>0</v>
      </c>
      <c r="CR1160" s="756">
        <v>0</v>
      </c>
      <c r="CS1160" s="756">
        <v>0</v>
      </c>
      <c r="CT1160" s="756">
        <v>0</v>
      </c>
      <c r="CU1160" s="756">
        <v>0</v>
      </c>
      <c r="CV1160" s="756">
        <v>0</v>
      </c>
      <c r="CW1160" s="646">
        <f t="shared" si="585"/>
        <v>0</v>
      </c>
      <c r="CX1160" s="685"/>
      <c r="CY1160" s="705">
        <f t="shared" si="562"/>
        <v>1144</v>
      </c>
      <c r="CZ1160" s="756">
        <v>0</v>
      </c>
      <c r="DA1160" s="756">
        <v>0</v>
      </c>
      <c r="DB1160" s="756">
        <v>0</v>
      </c>
      <c r="DC1160" s="756">
        <v>0</v>
      </c>
      <c r="DD1160" s="756">
        <v>0</v>
      </c>
      <c r="DE1160" s="767">
        <f t="shared" si="573"/>
        <v>0</v>
      </c>
      <c r="DF1160" s="756">
        <v>0</v>
      </c>
      <c r="DG1160" s="756">
        <v>0</v>
      </c>
      <c r="DH1160" s="756">
        <v>0</v>
      </c>
      <c r="DI1160" s="756">
        <v>0</v>
      </c>
      <c r="DJ1160" s="767">
        <f t="shared" si="574"/>
        <v>0</v>
      </c>
      <c r="DK1160" s="715">
        <f t="shared" si="575"/>
        <v>0</v>
      </c>
      <c r="DL1160" s="685"/>
      <c r="DM1160" s="705">
        <f t="shared" si="563"/>
        <v>1144</v>
      </c>
      <c r="DN1160" s="715">
        <f t="shared" si="576"/>
        <v>0</v>
      </c>
    </row>
    <row r="1161" spans="2:118" x14ac:dyDescent="0.25">
      <c r="B1161" s="705">
        <v>1145</v>
      </c>
      <c r="C1161" s="765">
        <f>(1+_xlfn.XLOOKUP(INT((B1161-1)/12)+1,'ZC Curve'!$B$8:$B$107,'ZC Curve'!R$8:R$107,,0))^(1/12)-1</f>
        <v>0</v>
      </c>
      <c r="D1161" s="766">
        <f t="shared" si="577"/>
        <v>1</v>
      </c>
      <c r="E1161" s="685"/>
      <c r="F1161" s="705">
        <v>1145</v>
      </c>
      <c r="G1161" s="756">
        <v>0</v>
      </c>
      <c r="H1161" s="756">
        <v>0</v>
      </c>
      <c r="I1161" s="756">
        <v>0</v>
      </c>
      <c r="J1161" s="756">
        <v>0</v>
      </c>
      <c r="K1161" s="756">
        <v>0</v>
      </c>
      <c r="L1161" s="756">
        <v>0</v>
      </c>
      <c r="M1161" s="756">
        <v>0</v>
      </c>
      <c r="N1161" s="646">
        <f t="shared" si="578"/>
        <v>0</v>
      </c>
      <c r="O1161" s="594"/>
      <c r="P1161" s="705">
        <f t="shared" si="564"/>
        <v>1145</v>
      </c>
      <c r="Q1161" s="756">
        <v>0</v>
      </c>
      <c r="R1161" s="756">
        <v>0</v>
      </c>
      <c r="S1161" s="756">
        <v>0</v>
      </c>
      <c r="T1161" s="756">
        <v>0</v>
      </c>
      <c r="U1161" s="756">
        <v>0</v>
      </c>
      <c r="V1161" s="756">
        <v>0</v>
      </c>
      <c r="W1161" s="756">
        <v>0</v>
      </c>
      <c r="X1161" s="646">
        <f t="shared" si="579"/>
        <v>0</v>
      </c>
      <c r="Y1161" s="594"/>
      <c r="Z1161" s="705">
        <f t="shared" si="565"/>
        <v>1145</v>
      </c>
      <c r="AA1161" s="756">
        <f t="shared" si="591"/>
        <v>0</v>
      </c>
      <c r="AB1161" s="756">
        <f t="shared" si="591"/>
        <v>0</v>
      </c>
      <c r="AC1161" s="756">
        <f t="shared" si="591"/>
        <v>0</v>
      </c>
      <c r="AD1161" s="756">
        <f t="shared" si="586"/>
        <v>0</v>
      </c>
      <c r="AE1161" s="756">
        <f t="shared" si="586"/>
        <v>0</v>
      </c>
      <c r="AF1161" s="756">
        <f t="shared" si="586"/>
        <v>0</v>
      </c>
      <c r="AG1161" s="756">
        <f t="shared" si="586"/>
        <v>0</v>
      </c>
      <c r="AH1161" s="646">
        <f t="shared" si="580"/>
        <v>0</v>
      </c>
      <c r="AI1161" s="594"/>
      <c r="AJ1161" s="705">
        <f t="shared" si="566"/>
        <v>1145</v>
      </c>
      <c r="AK1161" s="756">
        <v>0</v>
      </c>
      <c r="AL1161" s="756">
        <v>0</v>
      </c>
      <c r="AM1161" s="756">
        <v>0</v>
      </c>
      <c r="AN1161" s="756">
        <v>0</v>
      </c>
      <c r="AO1161" s="756">
        <v>0</v>
      </c>
      <c r="AP1161" s="756">
        <v>0</v>
      </c>
      <c r="AQ1161" s="756">
        <v>0</v>
      </c>
      <c r="AR1161" s="646">
        <f t="shared" si="581"/>
        <v>0</v>
      </c>
      <c r="AS1161" s="594"/>
      <c r="AT1161" s="705">
        <f t="shared" si="567"/>
        <v>1145</v>
      </c>
      <c r="AU1161" s="756">
        <v>0</v>
      </c>
      <c r="AV1161" s="756">
        <v>0</v>
      </c>
      <c r="AW1161" s="756">
        <v>0</v>
      </c>
      <c r="AX1161" s="756">
        <v>0</v>
      </c>
      <c r="AY1161" s="756">
        <v>0</v>
      </c>
      <c r="AZ1161" s="767">
        <f t="shared" si="590"/>
        <v>0</v>
      </c>
      <c r="BA1161" s="756">
        <v>0</v>
      </c>
      <c r="BB1161" s="756">
        <v>0</v>
      </c>
      <c r="BC1161" s="756">
        <v>0</v>
      </c>
      <c r="BD1161" s="756">
        <v>0</v>
      </c>
      <c r="BE1161" s="767">
        <f t="shared" si="568"/>
        <v>0</v>
      </c>
      <c r="BF1161" s="646">
        <f t="shared" si="569"/>
        <v>0</v>
      </c>
      <c r="BG1161" s="594"/>
      <c r="BH1161" s="705">
        <f t="shared" si="559"/>
        <v>1145</v>
      </c>
      <c r="BI1161" s="646">
        <f t="shared" si="570"/>
        <v>0</v>
      </c>
      <c r="BJ1161" s="594"/>
      <c r="BK1161" s="705">
        <f t="shared" si="571"/>
        <v>1145</v>
      </c>
      <c r="BL1161" s="756">
        <v>0</v>
      </c>
      <c r="BM1161" s="756">
        <v>0</v>
      </c>
      <c r="BN1161" s="756">
        <v>0</v>
      </c>
      <c r="BO1161" s="756">
        <v>0</v>
      </c>
      <c r="BP1161" s="756">
        <v>0</v>
      </c>
      <c r="BQ1161" s="756">
        <v>0</v>
      </c>
      <c r="BR1161" s="756">
        <v>0</v>
      </c>
      <c r="BS1161" s="646">
        <f t="shared" si="582"/>
        <v>0</v>
      </c>
      <c r="BT1161" s="594"/>
      <c r="BU1161" s="705">
        <f t="shared" si="572"/>
        <v>1145</v>
      </c>
      <c r="BV1161" s="756">
        <v>0</v>
      </c>
      <c r="BW1161" s="756">
        <v>0</v>
      </c>
      <c r="BX1161" s="756">
        <v>0</v>
      </c>
      <c r="BY1161" s="756">
        <v>0</v>
      </c>
      <c r="BZ1161" s="756">
        <v>0</v>
      </c>
      <c r="CA1161" s="756">
        <v>0</v>
      </c>
      <c r="CB1161" s="756">
        <v>0</v>
      </c>
      <c r="CC1161" s="646">
        <f t="shared" si="583"/>
        <v>0</v>
      </c>
      <c r="CD1161" s="594"/>
      <c r="CE1161" s="705">
        <f t="shared" si="560"/>
        <v>1145</v>
      </c>
      <c r="CF1161" s="756">
        <f t="shared" si="592"/>
        <v>0</v>
      </c>
      <c r="CG1161" s="756">
        <f t="shared" si="592"/>
        <v>0</v>
      </c>
      <c r="CH1161" s="756">
        <f t="shared" si="592"/>
        <v>0</v>
      </c>
      <c r="CI1161" s="756">
        <f t="shared" si="587"/>
        <v>0</v>
      </c>
      <c r="CJ1161" s="756">
        <f t="shared" si="587"/>
        <v>0</v>
      </c>
      <c r="CK1161" s="756">
        <f t="shared" si="587"/>
        <v>0</v>
      </c>
      <c r="CL1161" s="756">
        <f t="shared" si="587"/>
        <v>0</v>
      </c>
      <c r="CM1161" s="646">
        <f t="shared" si="584"/>
        <v>0</v>
      </c>
      <c r="CN1161" s="594"/>
      <c r="CO1161" s="705">
        <f t="shared" si="561"/>
        <v>1145</v>
      </c>
      <c r="CP1161" s="756">
        <v>0</v>
      </c>
      <c r="CQ1161" s="756">
        <v>0</v>
      </c>
      <c r="CR1161" s="756">
        <v>0</v>
      </c>
      <c r="CS1161" s="756">
        <v>0</v>
      </c>
      <c r="CT1161" s="756">
        <v>0</v>
      </c>
      <c r="CU1161" s="756">
        <v>0</v>
      </c>
      <c r="CV1161" s="756">
        <v>0</v>
      </c>
      <c r="CW1161" s="646">
        <f t="shared" si="585"/>
        <v>0</v>
      </c>
      <c r="CX1161" s="685"/>
      <c r="CY1161" s="705">
        <f t="shared" si="562"/>
        <v>1145</v>
      </c>
      <c r="CZ1161" s="756">
        <v>0</v>
      </c>
      <c r="DA1161" s="756">
        <v>0</v>
      </c>
      <c r="DB1161" s="756">
        <v>0</v>
      </c>
      <c r="DC1161" s="756">
        <v>0</v>
      </c>
      <c r="DD1161" s="756">
        <v>0</v>
      </c>
      <c r="DE1161" s="767">
        <f t="shared" si="573"/>
        <v>0</v>
      </c>
      <c r="DF1161" s="756">
        <v>0</v>
      </c>
      <c r="DG1161" s="756">
        <v>0</v>
      </c>
      <c r="DH1161" s="756">
        <v>0</v>
      </c>
      <c r="DI1161" s="756">
        <v>0</v>
      </c>
      <c r="DJ1161" s="767">
        <f t="shared" si="574"/>
        <v>0</v>
      </c>
      <c r="DK1161" s="715">
        <f t="shared" si="575"/>
        <v>0</v>
      </c>
      <c r="DL1161" s="685"/>
      <c r="DM1161" s="705">
        <f t="shared" si="563"/>
        <v>1145</v>
      </c>
      <c r="DN1161" s="715">
        <f t="shared" si="576"/>
        <v>0</v>
      </c>
    </row>
    <row r="1162" spans="2:118" x14ac:dyDescent="0.25">
      <c r="B1162" s="705">
        <v>1146</v>
      </c>
      <c r="C1162" s="765">
        <f>(1+_xlfn.XLOOKUP(INT((B1162-1)/12)+1,'ZC Curve'!$B$8:$B$107,'ZC Curve'!R$8:R$107,,0))^(1/12)-1</f>
        <v>0</v>
      </c>
      <c r="D1162" s="766">
        <f t="shared" si="577"/>
        <v>1</v>
      </c>
      <c r="E1162" s="685"/>
      <c r="F1162" s="705">
        <v>1146</v>
      </c>
      <c r="G1162" s="756">
        <v>0</v>
      </c>
      <c r="H1162" s="756">
        <v>0</v>
      </c>
      <c r="I1162" s="756">
        <v>0</v>
      </c>
      <c r="J1162" s="756">
        <v>0</v>
      </c>
      <c r="K1162" s="756">
        <v>0</v>
      </c>
      <c r="L1162" s="756">
        <v>0</v>
      </c>
      <c r="M1162" s="756">
        <v>0</v>
      </c>
      <c r="N1162" s="646">
        <f t="shared" si="578"/>
        <v>0</v>
      </c>
      <c r="O1162" s="594"/>
      <c r="P1162" s="705">
        <f t="shared" si="564"/>
        <v>1146</v>
      </c>
      <c r="Q1162" s="756">
        <v>0</v>
      </c>
      <c r="R1162" s="756">
        <v>0</v>
      </c>
      <c r="S1162" s="756">
        <v>0</v>
      </c>
      <c r="T1162" s="756">
        <v>0</v>
      </c>
      <c r="U1162" s="756">
        <v>0</v>
      </c>
      <c r="V1162" s="756">
        <v>0</v>
      </c>
      <c r="W1162" s="756">
        <v>0</v>
      </c>
      <c r="X1162" s="646">
        <f t="shared" si="579"/>
        <v>0</v>
      </c>
      <c r="Y1162" s="594"/>
      <c r="Z1162" s="705">
        <f t="shared" si="565"/>
        <v>1146</v>
      </c>
      <c r="AA1162" s="756">
        <f t="shared" si="591"/>
        <v>0</v>
      </c>
      <c r="AB1162" s="756">
        <f t="shared" si="591"/>
        <v>0</v>
      </c>
      <c r="AC1162" s="756">
        <f t="shared" si="591"/>
        <v>0</v>
      </c>
      <c r="AD1162" s="756">
        <f t="shared" si="586"/>
        <v>0</v>
      </c>
      <c r="AE1162" s="756">
        <f t="shared" si="586"/>
        <v>0</v>
      </c>
      <c r="AF1162" s="756">
        <f t="shared" si="586"/>
        <v>0</v>
      </c>
      <c r="AG1162" s="756">
        <f t="shared" si="586"/>
        <v>0</v>
      </c>
      <c r="AH1162" s="646">
        <f t="shared" si="580"/>
        <v>0</v>
      </c>
      <c r="AI1162" s="594"/>
      <c r="AJ1162" s="705">
        <f t="shared" si="566"/>
        <v>1146</v>
      </c>
      <c r="AK1162" s="756">
        <v>0</v>
      </c>
      <c r="AL1162" s="756">
        <v>0</v>
      </c>
      <c r="AM1162" s="756">
        <v>0</v>
      </c>
      <c r="AN1162" s="756">
        <v>0</v>
      </c>
      <c r="AO1162" s="756">
        <v>0</v>
      </c>
      <c r="AP1162" s="756">
        <v>0</v>
      </c>
      <c r="AQ1162" s="756">
        <v>0</v>
      </c>
      <c r="AR1162" s="646">
        <f t="shared" si="581"/>
        <v>0</v>
      </c>
      <c r="AS1162" s="594"/>
      <c r="AT1162" s="705">
        <f t="shared" si="567"/>
        <v>1146</v>
      </c>
      <c r="AU1162" s="756">
        <v>0</v>
      </c>
      <c r="AV1162" s="756">
        <v>0</v>
      </c>
      <c r="AW1162" s="756">
        <v>0</v>
      </c>
      <c r="AX1162" s="756">
        <v>0</v>
      </c>
      <c r="AY1162" s="756">
        <v>0</v>
      </c>
      <c r="AZ1162" s="767">
        <f t="shared" si="590"/>
        <v>0</v>
      </c>
      <c r="BA1162" s="756">
        <v>0</v>
      </c>
      <c r="BB1162" s="756">
        <v>0</v>
      </c>
      <c r="BC1162" s="756">
        <v>0</v>
      </c>
      <c r="BD1162" s="756">
        <v>0</v>
      </c>
      <c r="BE1162" s="767">
        <f t="shared" si="568"/>
        <v>0</v>
      </c>
      <c r="BF1162" s="646">
        <f t="shared" si="569"/>
        <v>0</v>
      </c>
      <c r="BG1162" s="594"/>
      <c r="BH1162" s="705">
        <f t="shared" si="559"/>
        <v>1146</v>
      </c>
      <c r="BI1162" s="646">
        <f t="shared" si="570"/>
        <v>0</v>
      </c>
      <c r="BJ1162" s="594"/>
      <c r="BK1162" s="705">
        <f t="shared" si="571"/>
        <v>1146</v>
      </c>
      <c r="BL1162" s="756">
        <v>0</v>
      </c>
      <c r="BM1162" s="756">
        <v>0</v>
      </c>
      <c r="BN1162" s="756">
        <v>0</v>
      </c>
      <c r="BO1162" s="756">
        <v>0</v>
      </c>
      <c r="BP1162" s="756">
        <v>0</v>
      </c>
      <c r="BQ1162" s="756">
        <v>0</v>
      </c>
      <c r="BR1162" s="756">
        <v>0</v>
      </c>
      <c r="BS1162" s="646">
        <f t="shared" si="582"/>
        <v>0</v>
      </c>
      <c r="BT1162" s="594"/>
      <c r="BU1162" s="705">
        <f t="shared" si="572"/>
        <v>1146</v>
      </c>
      <c r="BV1162" s="756">
        <v>0</v>
      </c>
      <c r="BW1162" s="756">
        <v>0</v>
      </c>
      <c r="BX1162" s="756">
        <v>0</v>
      </c>
      <c r="BY1162" s="756">
        <v>0</v>
      </c>
      <c r="BZ1162" s="756">
        <v>0</v>
      </c>
      <c r="CA1162" s="756">
        <v>0</v>
      </c>
      <c r="CB1162" s="756">
        <v>0</v>
      </c>
      <c r="CC1162" s="646">
        <f t="shared" si="583"/>
        <v>0</v>
      </c>
      <c r="CD1162" s="594"/>
      <c r="CE1162" s="705">
        <f t="shared" si="560"/>
        <v>1146</v>
      </c>
      <c r="CF1162" s="756">
        <f t="shared" si="592"/>
        <v>0</v>
      </c>
      <c r="CG1162" s="756">
        <f t="shared" si="592"/>
        <v>0</v>
      </c>
      <c r="CH1162" s="756">
        <f t="shared" si="592"/>
        <v>0</v>
      </c>
      <c r="CI1162" s="756">
        <f t="shared" si="587"/>
        <v>0</v>
      </c>
      <c r="CJ1162" s="756">
        <f t="shared" si="587"/>
        <v>0</v>
      </c>
      <c r="CK1162" s="756">
        <f t="shared" si="587"/>
        <v>0</v>
      </c>
      <c r="CL1162" s="756">
        <f t="shared" si="587"/>
        <v>0</v>
      </c>
      <c r="CM1162" s="646">
        <f t="shared" si="584"/>
        <v>0</v>
      </c>
      <c r="CN1162" s="594"/>
      <c r="CO1162" s="705">
        <f t="shared" si="561"/>
        <v>1146</v>
      </c>
      <c r="CP1162" s="756">
        <v>0</v>
      </c>
      <c r="CQ1162" s="756">
        <v>0</v>
      </c>
      <c r="CR1162" s="756">
        <v>0</v>
      </c>
      <c r="CS1162" s="756">
        <v>0</v>
      </c>
      <c r="CT1162" s="756">
        <v>0</v>
      </c>
      <c r="CU1162" s="756">
        <v>0</v>
      </c>
      <c r="CV1162" s="756">
        <v>0</v>
      </c>
      <c r="CW1162" s="646">
        <f t="shared" si="585"/>
        <v>0</v>
      </c>
      <c r="CX1162" s="685"/>
      <c r="CY1162" s="705">
        <f t="shared" si="562"/>
        <v>1146</v>
      </c>
      <c r="CZ1162" s="756">
        <v>0</v>
      </c>
      <c r="DA1162" s="756">
        <v>0</v>
      </c>
      <c r="DB1162" s="756">
        <v>0</v>
      </c>
      <c r="DC1162" s="756">
        <v>0</v>
      </c>
      <c r="DD1162" s="756">
        <v>0</v>
      </c>
      <c r="DE1162" s="767">
        <f t="shared" si="573"/>
        <v>0</v>
      </c>
      <c r="DF1162" s="756">
        <v>0</v>
      </c>
      <c r="DG1162" s="756">
        <v>0</v>
      </c>
      <c r="DH1162" s="756">
        <v>0</v>
      </c>
      <c r="DI1162" s="756">
        <v>0</v>
      </c>
      <c r="DJ1162" s="767">
        <f t="shared" si="574"/>
        <v>0</v>
      </c>
      <c r="DK1162" s="715">
        <f t="shared" si="575"/>
        <v>0</v>
      </c>
      <c r="DL1162" s="685"/>
      <c r="DM1162" s="705">
        <f t="shared" si="563"/>
        <v>1146</v>
      </c>
      <c r="DN1162" s="715">
        <f t="shared" si="576"/>
        <v>0</v>
      </c>
    </row>
    <row r="1163" spans="2:118" x14ac:dyDescent="0.25">
      <c r="B1163" s="705">
        <v>1147</v>
      </c>
      <c r="C1163" s="765">
        <f>(1+_xlfn.XLOOKUP(INT((B1163-1)/12)+1,'ZC Curve'!$B$8:$B$107,'ZC Curve'!R$8:R$107,,0))^(1/12)-1</f>
        <v>0</v>
      </c>
      <c r="D1163" s="766">
        <f t="shared" si="577"/>
        <v>1</v>
      </c>
      <c r="E1163" s="685"/>
      <c r="F1163" s="705">
        <v>1147</v>
      </c>
      <c r="G1163" s="756">
        <v>0</v>
      </c>
      <c r="H1163" s="756">
        <v>0</v>
      </c>
      <c r="I1163" s="756">
        <v>0</v>
      </c>
      <c r="J1163" s="756">
        <v>0</v>
      </c>
      <c r="K1163" s="756">
        <v>0</v>
      </c>
      <c r="L1163" s="756">
        <v>0</v>
      </c>
      <c r="M1163" s="756">
        <v>0</v>
      </c>
      <c r="N1163" s="646">
        <f t="shared" si="578"/>
        <v>0</v>
      </c>
      <c r="O1163" s="594"/>
      <c r="P1163" s="705">
        <f t="shared" si="564"/>
        <v>1147</v>
      </c>
      <c r="Q1163" s="756">
        <v>0</v>
      </c>
      <c r="R1163" s="756">
        <v>0</v>
      </c>
      <c r="S1163" s="756">
        <v>0</v>
      </c>
      <c r="T1163" s="756">
        <v>0</v>
      </c>
      <c r="U1163" s="756">
        <v>0</v>
      </c>
      <c r="V1163" s="756">
        <v>0</v>
      </c>
      <c r="W1163" s="756">
        <v>0</v>
      </c>
      <c r="X1163" s="646">
        <f t="shared" si="579"/>
        <v>0</v>
      </c>
      <c r="Y1163" s="594"/>
      <c r="Z1163" s="705">
        <f t="shared" si="565"/>
        <v>1147</v>
      </c>
      <c r="AA1163" s="756">
        <f t="shared" si="591"/>
        <v>0</v>
      </c>
      <c r="AB1163" s="756">
        <f t="shared" si="591"/>
        <v>0</v>
      </c>
      <c r="AC1163" s="756">
        <f t="shared" si="591"/>
        <v>0</v>
      </c>
      <c r="AD1163" s="756">
        <f t="shared" si="586"/>
        <v>0</v>
      </c>
      <c r="AE1163" s="756">
        <f t="shared" si="586"/>
        <v>0</v>
      </c>
      <c r="AF1163" s="756">
        <f t="shared" si="586"/>
        <v>0</v>
      </c>
      <c r="AG1163" s="756">
        <f t="shared" si="586"/>
        <v>0</v>
      </c>
      <c r="AH1163" s="646">
        <f t="shared" si="580"/>
        <v>0</v>
      </c>
      <c r="AI1163" s="594"/>
      <c r="AJ1163" s="705">
        <f t="shared" si="566"/>
        <v>1147</v>
      </c>
      <c r="AK1163" s="756">
        <v>0</v>
      </c>
      <c r="AL1163" s="756">
        <v>0</v>
      </c>
      <c r="AM1163" s="756">
        <v>0</v>
      </c>
      <c r="AN1163" s="756">
        <v>0</v>
      </c>
      <c r="AO1163" s="756">
        <v>0</v>
      </c>
      <c r="AP1163" s="756">
        <v>0</v>
      </c>
      <c r="AQ1163" s="756">
        <v>0</v>
      </c>
      <c r="AR1163" s="646">
        <f t="shared" si="581"/>
        <v>0</v>
      </c>
      <c r="AS1163" s="594"/>
      <c r="AT1163" s="705">
        <f t="shared" si="567"/>
        <v>1147</v>
      </c>
      <c r="AU1163" s="756">
        <v>0</v>
      </c>
      <c r="AV1163" s="756">
        <v>0</v>
      </c>
      <c r="AW1163" s="756">
        <v>0</v>
      </c>
      <c r="AX1163" s="756">
        <v>0</v>
      </c>
      <c r="AY1163" s="756">
        <v>0</v>
      </c>
      <c r="AZ1163" s="767">
        <f t="shared" si="590"/>
        <v>0</v>
      </c>
      <c r="BA1163" s="756">
        <v>0</v>
      </c>
      <c r="BB1163" s="756">
        <v>0</v>
      </c>
      <c r="BC1163" s="756">
        <v>0</v>
      </c>
      <c r="BD1163" s="756">
        <v>0</v>
      </c>
      <c r="BE1163" s="767">
        <f t="shared" si="568"/>
        <v>0</v>
      </c>
      <c r="BF1163" s="646">
        <f t="shared" si="569"/>
        <v>0</v>
      </c>
      <c r="BG1163" s="594"/>
      <c r="BH1163" s="705">
        <f t="shared" si="559"/>
        <v>1147</v>
      </c>
      <c r="BI1163" s="646">
        <f t="shared" si="570"/>
        <v>0</v>
      </c>
      <c r="BJ1163" s="594"/>
      <c r="BK1163" s="705">
        <f t="shared" si="571"/>
        <v>1147</v>
      </c>
      <c r="BL1163" s="756">
        <v>0</v>
      </c>
      <c r="BM1163" s="756">
        <v>0</v>
      </c>
      <c r="BN1163" s="756">
        <v>0</v>
      </c>
      <c r="BO1163" s="756">
        <v>0</v>
      </c>
      <c r="BP1163" s="756">
        <v>0</v>
      </c>
      <c r="BQ1163" s="756">
        <v>0</v>
      </c>
      <c r="BR1163" s="756">
        <v>0</v>
      </c>
      <c r="BS1163" s="646">
        <f t="shared" si="582"/>
        <v>0</v>
      </c>
      <c r="BT1163" s="594"/>
      <c r="BU1163" s="705">
        <f t="shared" si="572"/>
        <v>1147</v>
      </c>
      <c r="BV1163" s="756">
        <v>0</v>
      </c>
      <c r="BW1163" s="756">
        <v>0</v>
      </c>
      <c r="BX1163" s="756">
        <v>0</v>
      </c>
      <c r="BY1163" s="756">
        <v>0</v>
      </c>
      <c r="BZ1163" s="756">
        <v>0</v>
      </c>
      <c r="CA1163" s="756">
        <v>0</v>
      </c>
      <c r="CB1163" s="756">
        <v>0</v>
      </c>
      <c r="CC1163" s="646">
        <f t="shared" si="583"/>
        <v>0</v>
      </c>
      <c r="CD1163" s="594"/>
      <c r="CE1163" s="705">
        <f t="shared" si="560"/>
        <v>1147</v>
      </c>
      <c r="CF1163" s="756">
        <f t="shared" si="592"/>
        <v>0</v>
      </c>
      <c r="CG1163" s="756">
        <f t="shared" si="592"/>
        <v>0</v>
      </c>
      <c r="CH1163" s="756">
        <f t="shared" si="592"/>
        <v>0</v>
      </c>
      <c r="CI1163" s="756">
        <f t="shared" si="587"/>
        <v>0</v>
      </c>
      <c r="CJ1163" s="756">
        <f t="shared" si="587"/>
        <v>0</v>
      </c>
      <c r="CK1163" s="756">
        <f t="shared" si="587"/>
        <v>0</v>
      </c>
      <c r="CL1163" s="756">
        <f t="shared" si="587"/>
        <v>0</v>
      </c>
      <c r="CM1163" s="646">
        <f t="shared" si="584"/>
        <v>0</v>
      </c>
      <c r="CN1163" s="594"/>
      <c r="CO1163" s="705">
        <f t="shared" si="561"/>
        <v>1147</v>
      </c>
      <c r="CP1163" s="756">
        <v>0</v>
      </c>
      <c r="CQ1163" s="756">
        <v>0</v>
      </c>
      <c r="CR1163" s="756">
        <v>0</v>
      </c>
      <c r="CS1163" s="756">
        <v>0</v>
      </c>
      <c r="CT1163" s="756">
        <v>0</v>
      </c>
      <c r="CU1163" s="756">
        <v>0</v>
      </c>
      <c r="CV1163" s="756">
        <v>0</v>
      </c>
      <c r="CW1163" s="646">
        <f t="shared" si="585"/>
        <v>0</v>
      </c>
      <c r="CX1163" s="685"/>
      <c r="CY1163" s="705">
        <f t="shared" si="562"/>
        <v>1147</v>
      </c>
      <c r="CZ1163" s="756">
        <v>0</v>
      </c>
      <c r="DA1163" s="756">
        <v>0</v>
      </c>
      <c r="DB1163" s="756">
        <v>0</v>
      </c>
      <c r="DC1163" s="756">
        <v>0</v>
      </c>
      <c r="DD1163" s="756">
        <v>0</v>
      </c>
      <c r="DE1163" s="767">
        <f t="shared" si="573"/>
        <v>0</v>
      </c>
      <c r="DF1163" s="756">
        <v>0</v>
      </c>
      <c r="DG1163" s="756">
        <v>0</v>
      </c>
      <c r="DH1163" s="756">
        <v>0</v>
      </c>
      <c r="DI1163" s="756">
        <v>0</v>
      </c>
      <c r="DJ1163" s="767">
        <f t="shared" si="574"/>
        <v>0</v>
      </c>
      <c r="DK1163" s="715">
        <f t="shared" si="575"/>
        <v>0</v>
      </c>
      <c r="DL1163" s="685"/>
      <c r="DM1163" s="705">
        <f t="shared" si="563"/>
        <v>1147</v>
      </c>
      <c r="DN1163" s="715">
        <f t="shared" si="576"/>
        <v>0</v>
      </c>
    </row>
    <row r="1164" spans="2:118" x14ac:dyDescent="0.25">
      <c r="B1164" s="705">
        <v>1148</v>
      </c>
      <c r="C1164" s="765">
        <f>(1+_xlfn.XLOOKUP(INT((B1164-1)/12)+1,'ZC Curve'!$B$8:$B$107,'ZC Curve'!R$8:R$107,,0))^(1/12)-1</f>
        <v>0</v>
      </c>
      <c r="D1164" s="766">
        <f t="shared" si="577"/>
        <v>1</v>
      </c>
      <c r="E1164" s="685"/>
      <c r="F1164" s="705">
        <v>1148</v>
      </c>
      <c r="G1164" s="756">
        <v>0</v>
      </c>
      <c r="H1164" s="756">
        <v>0</v>
      </c>
      <c r="I1164" s="756">
        <v>0</v>
      </c>
      <c r="J1164" s="756">
        <v>0</v>
      </c>
      <c r="K1164" s="756">
        <v>0</v>
      </c>
      <c r="L1164" s="756">
        <v>0</v>
      </c>
      <c r="M1164" s="756">
        <v>0</v>
      </c>
      <c r="N1164" s="646">
        <f t="shared" si="578"/>
        <v>0</v>
      </c>
      <c r="O1164" s="594"/>
      <c r="P1164" s="705">
        <f t="shared" si="564"/>
        <v>1148</v>
      </c>
      <c r="Q1164" s="756">
        <v>0</v>
      </c>
      <c r="R1164" s="756">
        <v>0</v>
      </c>
      <c r="S1164" s="756">
        <v>0</v>
      </c>
      <c r="T1164" s="756">
        <v>0</v>
      </c>
      <c r="U1164" s="756">
        <v>0</v>
      </c>
      <c r="V1164" s="756">
        <v>0</v>
      </c>
      <c r="W1164" s="756">
        <v>0</v>
      </c>
      <c r="X1164" s="646">
        <f t="shared" si="579"/>
        <v>0</v>
      </c>
      <c r="Y1164" s="594"/>
      <c r="Z1164" s="705">
        <f t="shared" si="565"/>
        <v>1148</v>
      </c>
      <c r="AA1164" s="756">
        <f t="shared" si="591"/>
        <v>0</v>
      </c>
      <c r="AB1164" s="756">
        <f t="shared" si="591"/>
        <v>0</v>
      </c>
      <c r="AC1164" s="756">
        <f t="shared" si="591"/>
        <v>0</v>
      </c>
      <c r="AD1164" s="756">
        <f t="shared" si="586"/>
        <v>0</v>
      </c>
      <c r="AE1164" s="756">
        <f t="shared" si="586"/>
        <v>0</v>
      </c>
      <c r="AF1164" s="756">
        <f t="shared" si="586"/>
        <v>0</v>
      </c>
      <c r="AG1164" s="756">
        <f t="shared" si="586"/>
        <v>0</v>
      </c>
      <c r="AH1164" s="646">
        <f t="shared" si="580"/>
        <v>0</v>
      </c>
      <c r="AI1164" s="594"/>
      <c r="AJ1164" s="705">
        <f t="shared" si="566"/>
        <v>1148</v>
      </c>
      <c r="AK1164" s="756">
        <v>0</v>
      </c>
      <c r="AL1164" s="756">
        <v>0</v>
      </c>
      <c r="AM1164" s="756">
        <v>0</v>
      </c>
      <c r="AN1164" s="756">
        <v>0</v>
      </c>
      <c r="AO1164" s="756">
        <v>0</v>
      </c>
      <c r="AP1164" s="756">
        <v>0</v>
      </c>
      <c r="AQ1164" s="756">
        <v>0</v>
      </c>
      <c r="AR1164" s="646">
        <f t="shared" si="581"/>
        <v>0</v>
      </c>
      <c r="AS1164" s="594"/>
      <c r="AT1164" s="705">
        <f t="shared" si="567"/>
        <v>1148</v>
      </c>
      <c r="AU1164" s="756">
        <v>0</v>
      </c>
      <c r="AV1164" s="756">
        <v>0</v>
      </c>
      <c r="AW1164" s="756">
        <v>0</v>
      </c>
      <c r="AX1164" s="756">
        <v>0</v>
      </c>
      <c r="AY1164" s="756">
        <v>0</v>
      </c>
      <c r="AZ1164" s="767">
        <f t="shared" si="590"/>
        <v>0</v>
      </c>
      <c r="BA1164" s="756">
        <v>0</v>
      </c>
      <c r="BB1164" s="756">
        <v>0</v>
      </c>
      <c r="BC1164" s="756">
        <v>0</v>
      </c>
      <c r="BD1164" s="756">
        <v>0</v>
      </c>
      <c r="BE1164" s="767">
        <f t="shared" si="568"/>
        <v>0</v>
      </c>
      <c r="BF1164" s="646">
        <f t="shared" si="569"/>
        <v>0</v>
      </c>
      <c r="BG1164" s="594"/>
      <c r="BH1164" s="705">
        <f t="shared" si="559"/>
        <v>1148</v>
      </c>
      <c r="BI1164" s="646">
        <f t="shared" si="570"/>
        <v>0</v>
      </c>
      <c r="BJ1164" s="594"/>
      <c r="BK1164" s="705">
        <f t="shared" si="571"/>
        <v>1148</v>
      </c>
      <c r="BL1164" s="756">
        <v>0</v>
      </c>
      <c r="BM1164" s="756">
        <v>0</v>
      </c>
      <c r="BN1164" s="756">
        <v>0</v>
      </c>
      <c r="BO1164" s="756">
        <v>0</v>
      </c>
      <c r="BP1164" s="756">
        <v>0</v>
      </c>
      <c r="BQ1164" s="756">
        <v>0</v>
      </c>
      <c r="BR1164" s="756">
        <v>0</v>
      </c>
      <c r="BS1164" s="646">
        <f t="shared" si="582"/>
        <v>0</v>
      </c>
      <c r="BT1164" s="594"/>
      <c r="BU1164" s="705">
        <f t="shared" si="572"/>
        <v>1148</v>
      </c>
      <c r="BV1164" s="756">
        <v>0</v>
      </c>
      <c r="BW1164" s="756">
        <v>0</v>
      </c>
      <c r="BX1164" s="756">
        <v>0</v>
      </c>
      <c r="BY1164" s="756">
        <v>0</v>
      </c>
      <c r="BZ1164" s="756">
        <v>0</v>
      </c>
      <c r="CA1164" s="756">
        <v>0</v>
      </c>
      <c r="CB1164" s="756">
        <v>0</v>
      </c>
      <c r="CC1164" s="646">
        <f t="shared" si="583"/>
        <v>0</v>
      </c>
      <c r="CD1164" s="594"/>
      <c r="CE1164" s="705">
        <f t="shared" si="560"/>
        <v>1148</v>
      </c>
      <c r="CF1164" s="756">
        <f t="shared" si="592"/>
        <v>0</v>
      </c>
      <c r="CG1164" s="756">
        <f t="shared" si="592"/>
        <v>0</v>
      </c>
      <c r="CH1164" s="756">
        <f t="shared" si="592"/>
        <v>0</v>
      </c>
      <c r="CI1164" s="756">
        <f t="shared" si="587"/>
        <v>0</v>
      </c>
      <c r="CJ1164" s="756">
        <f t="shared" si="587"/>
        <v>0</v>
      </c>
      <c r="CK1164" s="756">
        <f t="shared" si="587"/>
        <v>0</v>
      </c>
      <c r="CL1164" s="756">
        <f t="shared" si="587"/>
        <v>0</v>
      </c>
      <c r="CM1164" s="646">
        <f t="shared" si="584"/>
        <v>0</v>
      </c>
      <c r="CN1164" s="594"/>
      <c r="CO1164" s="705">
        <f t="shared" si="561"/>
        <v>1148</v>
      </c>
      <c r="CP1164" s="756">
        <v>0</v>
      </c>
      <c r="CQ1164" s="756">
        <v>0</v>
      </c>
      <c r="CR1164" s="756">
        <v>0</v>
      </c>
      <c r="CS1164" s="756">
        <v>0</v>
      </c>
      <c r="CT1164" s="756">
        <v>0</v>
      </c>
      <c r="CU1164" s="756">
        <v>0</v>
      </c>
      <c r="CV1164" s="756">
        <v>0</v>
      </c>
      <c r="CW1164" s="646">
        <f t="shared" si="585"/>
        <v>0</v>
      </c>
      <c r="CX1164" s="685"/>
      <c r="CY1164" s="705">
        <f t="shared" si="562"/>
        <v>1148</v>
      </c>
      <c r="CZ1164" s="756">
        <v>0</v>
      </c>
      <c r="DA1164" s="756">
        <v>0</v>
      </c>
      <c r="DB1164" s="756">
        <v>0</v>
      </c>
      <c r="DC1164" s="756">
        <v>0</v>
      </c>
      <c r="DD1164" s="756">
        <v>0</v>
      </c>
      <c r="DE1164" s="767">
        <f t="shared" si="573"/>
        <v>0</v>
      </c>
      <c r="DF1164" s="756">
        <v>0</v>
      </c>
      <c r="DG1164" s="756">
        <v>0</v>
      </c>
      <c r="DH1164" s="756">
        <v>0</v>
      </c>
      <c r="DI1164" s="756">
        <v>0</v>
      </c>
      <c r="DJ1164" s="767">
        <f t="shared" si="574"/>
        <v>0</v>
      </c>
      <c r="DK1164" s="715">
        <f t="shared" si="575"/>
        <v>0</v>
      </c>
      <c r="DL1164" s="685"/>
      <c r="DM1164" s="705">
        <f t="shared" si="563"/>
        <v>1148</v>
      </c>
      <c r="DN1164" s="715">
        <f t="shared" si="576"/>
        <v>0</v>
      </c>
    </row>
    <row r="1165" spans="2:118" x14ac:dyDescent="0.25">
      <c r="B1165" s="705">
        <v>1149</v>
      </c>
      <c r="C1165" s="765">
        <f>(1+_xlfn.XLOOKUP(INT((B1165-1)/12)+1,'ZC Curve'!$B$8:$B$107,'ZC Curve'!R$8:R$107,,0))^(1/12)-1</f>
        <v>0</v>
      </c>
      <c r="D1165" s="766">
        <f t="shared" si="577"/>
        <v>1</v>
      </c>
      <c r="E1165" s="685"/>
      <c r="F1165" s="705">
        <v>1149</v>
      </c>
      <c r="G1165" s="756">
        <v>0</v>
      </c>
      <c r="H1165" s="756">
        <v>0</v>
      </c>
      <c r="I1165" s="756">
        <v>0</v>
      </c>
      <c r="J1165" s="756">
        <v>0</v>
      </c>
      <c r="K1165" s="756">
        <v>0</v>
      </c>
      <c r="L1165" s="756">
        <v>0</v>
      </c>
      <c r="M1165" s="756">
        <v>0</v>
      </c>
      <c r="N1165" s="646">
        <f t="shared" si="578"/>
        <v>0</v>
      </c>
      <c r="O1165" s="594"/>
      <c r="P1165" s="705">
        <f t="shared" si="564"/>
        <v>1149</v>
      </c>
      <c r="Q1165" s="756">
        <v>0</v>
      </c>
      <c r="R1165" s="756">
        <v>0</v>
      </c>
      <c r="S1165" s="756">
        <v>0</v>
      </c>
      <c r="T1165" s="756">
        <v>0</v>
      </c>
      <c r="U1165" s="756">
        <v>0</v>
      </c>
      <c r="V1165" s="756">
        <v>0</v>
      </c>
      <c r="W1165" s="756">
        <v>0</v>
      </c>
      <c r="X1165" s="646">
        <f t="shared" si="579"/>
        <v>0</v>
      </c>
      <c r="Y1165" s="594"/>
      <c r="Z1165" s="705">
        <f t="shared" si="565"/>
        <v>1149</v>
      </c>
      <c r="AA1165" s="756">
        <f t="shared" si="591"/>
        <v>0</v>
      </c>
      <c r="AB1165" s="756">
        <f t="shared" si="591"/>
        <v>0</v>
      </c>
      <c r="AC1165" s="756">
        <f t="shared" si="591"/>
        <v>0</v>
      </c>
      <c r="AD1165" s="756">
        <f t="shared" si="586"/>
        <v>0</v>
      </c>
      <c r="AE1165" s="756">
        <f t="shared" si="586"/>
        <v>0</v>
      </c>
      <c r="AF1165" s="756">
        <f t="shared" si="586"/>
        <v>0</v>
      </c>
      <c r="AG1165" s="756">
        <f t="shared" si="586"/>
        <v>0</v>
      </c>
      <c r="AH1165" s="646">
        <f t="shared" si="580"/>
        <v>0</v>
      </c>
      <c r="AI1165" s="594"/>
      <c r="AJ1165" s="705">
        <f t="shared" si="566"/>
        <v>1149</v>
      </c>
      <c r="AK1165" s="756">
        <v>0</v>
      </c>
      <c r="AL1165" s="756">
        <v>0</v>
      </c>
      <c r="AM1165" s="756">
        <v>0</v>
      </c>
      <c r="AN1165" s="756">
        <v>0</v>
      </c>
      <c r="AO1165" s="756">
        <v>0</v>
      </c>
      <c r="AP1165" s="756">
        <v>0</v>
      </c>
      <c r="AQ1165" s="756">
        <v>0</v>
      </c>
      <c r="AR1165" s="646">
        <f t="shared" si="581"/>
        <v>0</v>
      </c>
      <c r="AS1165" s="594"/>
      <c r="AT1165" s="705">
        <f t="shared" si="567"/>
        <v>1149</v>
      </c>
      <c r="AU1165" s="756">
        <v>0</v>
      </c>
      <c r="AV1165" s="756">
        <v>0</v>
      </c>
      <c r="AW1165" s="756">
        <v>0</v>
      </c>
      <c r="AX1165" s="756">
        <v>0</v>
      </c>
      <c r="AY1165" s="756">
        <v>0</v>
      </c>
      <c r="AZ1165" s="767">
        <f t="shared" si="590"/>
        <v>0</v>
      </c>
      <c r="BA1165" s="756">
        <v>0</v>
      </c>
      <c r="BB1165" s="756">
        <v>0</v>
      </c>
      <c r="BC1165" s="756">
        <v>0</v>
      </c>
      <c r="BD1165" s="756">
        <v>0</v>
      </c>
      <c r="BE1165" s="767">
        <f t="shared" si="568"/>
        <v>0</v>
      </c>
      <c r="BF1165" s="646">
        <f t="shared" si="569"/>
        <v>0</v>
      </c>
      <c r="BG1165" s="594"/>
      <c r="BH1165" s="705">
        <f t="shared" si="559"/>
        <v>1149</v>
      </c>
      <c r="BI1165" s="646">
        <f t="shared" si="570"/>
        <v>0</v>
      </c>
      <c r="BJ1165" s="594"/>
      <c r="BK1165" s="705">
        <f t="shared" si="571"/>
        <v>1149</v>
      </c>
      <c r="BL1165" s="756">
        <v>0</v>
      </c>
      <c r="BM1165" s="756">
        <v>0</v>
      </c>
      <c r="BN1165" s="756">
        <v>0</v>
      </c>
      <c r="BO1165" s="756">
        <v>0</v>
      </c>
      <c r="BP1165" s="756">
        <v>0</v>
      </c>
      <c r="BQ1165" s="756">
        <v>0</v>
      </c>
      <c r="BR1165" s="756">
        <v>0</v>
      </c>
      <c r="BS1165" s="646">
        <f t="shared" si="582"/>
        <v>0</v>
      </c>
      <c r="BT1165" s="594"/>
      <c r="BU1165" s="705">
        <f t="shared" si="572"/>
        <v>1149</v>
      </c>
      <c r="BV1165" s="756">
        <v>0</v>
      </c>
      <c r="BW1165" s="756">
        <v>0</v>
      </c>
      <c r="BX1165" s="756">
        <v>0</v>
      </c>
      <c r="BY1165" s="756">
        <v>0</v>
      </c>
      <c r="BZ1165" s="756">
        <v>0</v>
      </c>
      <c r="CA1165" s="756">
        <v>0</v>
      </c>
      <c r="CB1165" s="756">
        <v>0</v>
      </c>
      <c r="CC1165" s="646">
        <f t="shared" si="583"/>
        <v>0</v>
      </c>
      <c r="CD1165" s="594"/>
      <c r="CE1165" s="705">
        <f t="shared" si="560"/>
        <v>1149</v>
      </c>
      <c r="CF1165" s="756">
        <f t="shared" si="592"/>
        <v>0</v>
      </c>
      <c r="CG1165" s="756">
        <f t="shared" si="592"/>
        <v>0</v>
      </c>
      <c r="CH1165" s="756">
        <f t="shared" si="592"/>
        <v>0</v>
      </c>
      <c r="CI1165" s="756">
        <f t="shared" si="587"/>
        <v>0</v>
      </c>
      <c r="CJ1165" s="756">
        <f t="shared" si="587"/>
        <v>0</v>
      </c>
      <c r="CK1165" s="756">
        <f t="shared" si="587"/>
        <v>0</v>
      </c>
      <c r="CL1165" s="756">
        <f t="shared" si="587"/>
        <v>0</v>
      </c>
      <c r="CM1165" s="646">
        <f t="shared" si="584"/>
        <v>0</v>
      </c>
      <c r="CN1165" s="594"/>
      <c r="CO1165" s="705">
        <f t="shared" si="561"/>
        <v>1149</v>
      </c>
      <c r="CP1165" s="756">
        <v>0</v>
      </c>
      <c r="CQ1165" s="756">
        <v>0</v>
      </c>
      <c r="CR1165" s="756">
        <v>0</v>
      </c>
      <c r="CS1165" s="756">
        <v>0</v>
      </c>
      <c r="CT1165" s="756">
        <v>0</v>
      </c>
      <c r="CU1165" s="756">
        <v>0</v>
      </c>
      <c r="CV1165" s="756">
        <v>0</v>
      </c>
      <c r="CW1165" s="646">
        <f t="shared" si="585"/>
        <v>0</v>
      </c>
      <c r="CX1165" s="685"/>
      <c r="CY1165" s="705">
        <f t="shared" si="562"/>
        <v>1149</v>
      </c>
      <c r="CZ1165" s="756">
        <v>0</v>
      </c>
      <c r="DA1165" s="756">
        <v>0</v>
      </c>
      <c r="DB1165" s="756">
        <v>0</v>
      </c>
      <c r="DC1165" s="756">
        <v>0</v>
      </c>
      <c r="DD1165" s="756">
        <v>0</v>
      </c>
      <c r="DE1165" s="767">
        <f t="shared" si="573"/>
        <v>0</v>
      </c>
      <c r="DF1165" s="756">
        <v>0</v>
      </c>
      <c r="DG1165" s="756">
        <v>0</v>
      </c>
      <c r="DH1165" s="756">
        <v>0</v>
      </c>
      <c r="DI1165" s="756">
        <v>0</v>
      </c>
      <c r="DJ1165" s="767">
        <f t="shared" si="574"/>
        <v>0</v>
      </c>
      <c r="DK1165" s="715">
        <f t="shared" si="575"/>
        <v>0</v>
      </c>
      <c r="DL1165" s="685"/>
      <c r="DM1165" s="705">
        <f t="shared" si="563"/>
        <v>1149</v>
      </c>
      <c r="DN1165" s="715">
        <f t="shared" si="576"/>
        <v>0</v>
      </c>
    </row>
    <row r="1166" spans="2:118" x14ac:dyDescent="0.25">
      <c r="B1166" s="705">
        <v>1150</v>
      </c>
      <c r="C1166" s="765">
        <f>(1+_xlfn.XLOOKUP(INT((B1166-1)/12)+1,'ZC Curve'!$B$8:$B$107,'ZC Curve'!R$8:R$107,,0))^(1/12)-1</f>
        <v>0</v>
      </c>
      <c r="D1166" s="766">
        <f t="shared" si="577"/>
        <v>1</v>
      </c>
      <c r="E1166" s="685"/>
      <c r="F1166" s="705">
        <v>1150</v>
      </c>
      <c r="G1166" s="756">
        <v>0</v>
      </c>
      <c r="H1166" s="756">
        <v>0</v>
      </c>
      <c r="I1166" s="756">
        <v>0</v>
      </c>
      <c r="J1166" s="756">
        <v>0</v>
      </c>
      <c r="K1166" s="756">
        <v>0</v>
      </c>
      <c r="L1166" s="756">
        <v>0</v>
      </c>
      <c r="M1166" s="756">
        <v>0</v>
      </c>
      <c r="N1166" s="646">
        <f t="shared" si="578"/>
        <v>0</v>
      </c>
      <c r="O1166" s="594"/>
      <c r="P1166" s="705">
        <f t="shared" si="564"/>
        <v>1150</v>
      </c>
      <c r="Q1166" s="756">
        <v>0</v>
      </c>
      <c r="R1166" s="756">
        <v>0</v>
      </c>
      <c r="S1166" s="756">
        <v>0</v>
      </c>
      <c r="T1166" s="756">
        <v>0</v>
      </c>
      <c r="U1166" s="756">
        <v>0</v>
      </c>
      <c r="V1166" s="756">
        <v>0</v>
      </c>
      <c r="W1166" s="756">
        <v>0</v>
      </c>
      <c r="X1166" s="646">
        <f t="shared" si="579"/>
        <v>0</v>
      </c>
      <c r="Y1166" s="594"/>
      <c r="Z1166" s="705">
        <f t="shared" si="565"/>
        <v>1150</v>
      </c>
      <c r="AA1166" s="756">
        <f t="shared" si="591"/>
        <v>0</v>
      </c>
      <c r="AB1166" s="756">
        <f t="shared" si="591"/>
        <v>0</v>
      </c>
      <c r="AC1166" s="756">
        <f t="shared" si="591"/>
        <v>0</v>
      </c>
      <c r="AD1166" s="756">
        <f t="shared" si="586"/>
        <v>0</v>
      </c>
      <c r="AE1166" s="756">
        <f t="shared" si="586"/>
        <v>0</v>
      </c>
      <c r="AF1166" s="756">
        <f t="shared" si="586"/>
        <v>0</v>
      </c>
      <c r="AG1166" s="756">
        <f t="shared" si="586"/>
        <v>0</v>
      </c>
      <c r="AH1166" s="646">
        <f t="shared" si="580"/>
        <v>0</v>
      </c>
      <c r="AI1166" s="594"/>
      <c r="AJ1166" s="705">
        <f t="shared" si="566"/>
        <v>1150</v>
      </c>
      <c r="AK1166" s="756">
        <v>0</v>
      </c>
      <c r="AL1166" s="756">
        <v>0</v>
      </c>
      <c r="AM1166" s="756">
        <v>0</v>
      </c>
      <c r="AN1166" s="756">
        <v>0</v>
      </c>
      <c r="AO1166" s="756">
        <v>0</v>
      </c>
      <c r="AP1166" s="756">
        <v>0</v>
      </c>
      <c r="AQ1166" s="756">
        <v>0</v>
      </c>
      <c r="AR1166" s="646">
        <f t="shared" si="581"/>
        <v>0</v>
      </c>
      <c r="AS1166" s="594"/>
      <c r="AT1166" s="705">
        <f t="shared" si="567"/>
        <v>1150</v>
      </c>
      <c r="AU1166" s="756">
        <v>0</v>
      </c>
      <c r="AV1166" s="756">
        <v>0</v>
      </c>
      <c r="AW1166" s="756">
        <v>0</v>
      </c>
      <c r="AX1166" s="756">
        <v>0</v>
      </c>
      <c r="AY1166" s="756">
        <v>0</v>
      </c>
      <c r="AZ1166" s="767">
        <f t="shared" si="590"/>
        <v>0</v>
      </c>
      <c r="BA1166" s="756">
        <v>0</v>
      </c>
      <c r="BB1166" s="756">
        <v>0</v>
      </c>
      <c r="BC1166" s="756">
        <v>0</v>
      </c>
      <c r="BD1166" s="756">
        <v>0</v>
      </c>
      <c r="BE1166" s="767">
        <f t="shared" si="568"/>
        <v>0</v>
      </c>
      <c r="BF1166" s="646">
        <f t="shared" si="569"/>
        <v>0</v>
      </c>
      <c r="BG1166" s="594"/>
      <c r="BH1166" s="705">
        <f t="shared" si="559"/>
        <v>1150</v>
      </c>
      <c r="BI1166" s="646">
        <f t="shared" si="570"/>
        <v>0</v>
      </c>
      <c r="BJ1166" s="594"/>
      <c r="BK1166" s="705">
        <f t="shared" si="571"/>
        <v>1150</v>
      </c>
      <c r="BL1166" s="756">
        <v>0</v>
      </c>
      <c r="BM1166" s="756">
        <v>0</v>
      </c>
      <c r="BN1166" s="756">
        <v>0</v>
      </c>
      <c r="BO1166" s="756">
        <v>0</v>
      </c>
      <c r="BP1166" s="756">
        <v>0</v>
      </c>
      <c r="BQ1166" s="756">
        <v>0</v>
      </c>
      <c r="BR1166" s="756">
        <v>0</v>
      </c>
      <c r="BS1166" s="646">
        <f t="shared" si="582"/>
        <v>0</v>
      </c>
      <c r="BT1166" s="594"/>
      <c r="BU1166" s="705">
        <f t="shared" si="572"/>
        <v>1150</v>
      </c>
      <c r="BV1166" s="756">
        <v>0</v>
      </c>
      <c r="BW1166" s="756">
        <v>0</v>
      </c>
      <c r="BX1166" s="756">
        <v>0</v>
      </c>
      <c r="BY1166" s="756">
        <v>0</v>
      </c>
      <c r="BZ1166" s="756">
        <v>0</v>
      </c>
      <c r="CA1166" s="756">
        <v>0</v>
      </c>
      <c r="CB1166" s="756">
        <v>0</v>
      </c>
      <c r="CC1166" s="646">
        <f t="shared" si="583"/>
        <v>0</v>
      </c>
      <c r="CD1166" s="594"/>
      <c r="CE1166" s="705">
        <f t="shared" si="560"/>
        <v>1150</v>
      </c>
      <c r="CF1166" s="756">
        <f t="shared" si="592"/>
        <v>0</v>
      </c>
      <c r="CG1166" s="756">
        <f t="shared" si="592"/>
        <v>0</v>
      </c>
      <c r="CH1166" s="756">
        <f t="shared" si="592"/>
        <v>0</v>
      </c>
      <c r="CI1166" s="756">
        <f t="shared" si="587"/>
        <v>0</v>
      </c>
      <c r="CJ1166" s="756">
        <f t="shared" si="587"/>
        <v>0</v>
      </c>
      <c r="CK1166" s="756">
        <f t="shared" si="587"/>
        <v>0</v>
      </c>
      <c r="CL1166" s="756">
        <f t="shared" si="587"/>
        <v>0</v>
      </c>
      <c r="CM1166" s="646">
        <f t="shared" si="584"/>
        <v>0</v>
      </c>
      <c r="CN1166" s="594"/>
      <c r="CO1166" s="705">
        <f t="shared" si="561"/>
        <v>1150</v>
      </c>
      <c r="CP1166" s="756">
        <v>0</v>
      </c>
      <c r="CQ1166" s="756">
        <v>0</v>
      </c>
      <c r="CR1166" s="756">
        <v>0</v>
      </c>
      <c r="CS1166" s="756">
        <v>0</v>
      </c>
      <c r="CT1166" s="756">
        <v>0</v>
      </c>
      <c r="CU1166" s="756">
        <v>0</v>
      </c>
      <c r="CV1166" s="756">
        <v>0</v>
      </c>
      <c r="CW1166" s="646">
        <f t="shared" si="585"/>
        <v>0</v>
      </c>
      <c r="CX1166" s="685"/>
      <c r="CY1166" s="705">
        <f t="shared" si="562"/>
        <v>1150</v>
      </c>
      <c r="CZ1166" s="756">
        <v>0</v>
      </c>
      <c r="DA1166" s="756">
        <v>0</v>
      </c>
      <c r="DB1166" s="756">
        <v>0</v>
      </c>
      <c r="DC1166" s="756">
        <v>0</v>
      </c>
      <c r="DD1166" s="756">
        <v>0</v>
      </c>
      <c r="DE1166" s="767">
        <f t="shared" si="573"/>
        <v>0</v>
      </c>
      <c r="DF1166" s="756">
        <v>0</v>
      </c>
      <c r="DG1166" s="756">
        <v>0</v>
      </c>
      <c r="DH1166" s="756">
        <v>0</v>
      </c>
      <c r="DI1166" s="756">
        <v>0</v>
      </c>
      <c r="DJ1166" s="767">
        <f t="shared" si="574"/>
        <v>0</v>
      </c>
      <c r="DK1166" s="715">
        <f t="shared" si="575"/>
        <v>0</v>
      </c>
      <c r="DL1166" s="685"/>
      <c r="DM1166" s="705">
        <f t="shared" si="563"/>
        <v>1150</v>
      </c>
      <c r="DN1166" s="715">
        <f t="shared" si="576"/>
        <v>0</v>
      </c>
    </row>
    <row r="1167" spans="2:118" x14ac:dyDescent="0.25">
      <c r="B1167" s="705">
        <v>1151</v>
      </c>
      <c r="C1167" s="765">
        <f>(1+_xlfn.XLOOKUP(INT((B1167-1)/12)+1,'ZC Curve'!$B$8:$B$107,'ZC Curve'!R$8:R$107,,0))^(1/12)-1</f>
        <v>0</v>
      </c>
      <c r="D1167" s="766">
        <f t="shared" si="577"/>
        <v>1</v>
      </c>
      <c r="E1167" s="685"/>
      <c r="F1167" s="705">
        <v>1151</v>
      </c>
      <c r="G1167" s="756">
        <v>0</v>
      </c>
      <c r="H1167" s="756">
        <v>0</v>
      </c>
      <c r="I1167" s="756">
        <v>0</v>
      </c>
      <c r="J1167" s="756">
        <v>0</v>
      </c>
      <c r="K1167" s="756">
        <v>0</v>
      </c>
      <c r="L1167" s="756">
        <v>0</v>
      </c>
      <c r="M1167" s="756">
        <v>0</v>
      </c>
      <c r="N1167" s="646">
        <f t="shared" si="578"/>
        <v>0</v>
      </c>
      <c r="O1167" s="594"/>
      <c r="P1167" s="705">
        <f t="shared" si="564"/>
        <v>1151</v>
      </c>
      <c r="Q1167" s="756">
        <v>0</v>
      </c>
      <c r="R1167" s="756">
        <v>0</v>
      </c>
      <c r="S1167" s="756">
        <v>0</v>
      </c>
      <c r="T1167" s="756">
        <v>0</v>
      </c>
      <c r="U1167" s="756">
        <v>0</v>
      </c>
      <c r="V1167" s="756">
        <v>0</v>
      </c>
      <c r="W1167" s="756">
        <v>0</v>
      </c>
      <c r="X1167" s="646">
        <f t="shared" si="579"/>
        <v>0</v>
      </c>
      <c r="Y1167" s="594"/>
      <c r="Z1167" s="705">
        <f t="shared" si="565"/>
        <v>1151</v>
      </c>
      <c r="AA1167" s="756">
        <f t="shared" si="591"/>
        <v>0</v>
      </c>
      <c r="AB1167" s="756">
        <f t="shared" si="591"/>
        <v>0</v>
      </c>
      <c r="AC1167" s="756">
        <f t="shared" si="591"/>
        <v>0</v>
      </c>
      <c r="AD1167" s="756">
        <f t="shared" si="586"/>
        <v>0</v>
      </c>
      <c r="AE1167" s="756">
        <f t="shared" si="586"/>
        <v>0</v>
      </c>
      <c r="AF1167" s="756">
        <f t="shared" si="586"/>
        <v>0</v>
      </c>
      <c r="AG1167" s="756">
        <f t="shared" si="586"/>
        <v>0</v>
      </c>
      <c r="AH1167" s="646">
        <f t="shared" si="580"/>
        <v>0</v>
      </c>
      <c r="AI1167" s="594"/>
      <c r="AJ1167" s="705">
        <f t="shared" si="566"/>
        <v>1151</v>
      </c>
      <c r="AK1167" s="756">
        <v>0</v>
      </c>
      <c r="AL1167" s="756">
        <v>0</v>
      </c>
      <c r="AM1167" s="756">
        <v>0</v>
      </c>
      <c r="AN1167" s="756">
        <v>0</v>
      </c>
      <c r="AO1167" s="756">
        <v>0</v>
      </c>
      <c r="AP1167" s="756">
        <v>0</v>
      </c>
      <c r="AQ1167" s="756">
        <v>0</v>
      </c>
      <c r="AR1167" s="646">
        <f t="shared" si="581"/>
        <v>0</v>
      </c>
      <c r="AS1167" s="594"/>
      <c r="AT1167" s="705">
        <f t="shared" si="567"/>
        <v>1151</v>
      </c>
      <c r="AU1167" s="756">
        <v>0</v>
      </c>
      <c r="AV1167" s="756">
        <v>0</v>
      </c>
      <c r="AW1167" s="756">
        <v>0</v>
      </c>
      <c r="AX1167" s="756">
        <v>0</v>
      </c>
      <c r="AY1167" s="756">
        <v>0</v>
      </c>
      <c r="AZ1167" s="767">
        <f t="shared" si="590"/>
        <v>0</v>
      </c>
      <c r="BA1167" s="756">
        <v>0</v>
      </c>
      <c r="BB1167" s="756">
        <v>0</v>
      </c>
      <c r="BC1167" s="756">
        <v>0</v>
      </c>
      <c r="BD1167" s="756">
        <v>0</v>
      </c>
      <c r="BE1167" s="767">
        <f t="shared" si="568"/>
        <v>0</v>
      </c>
      <c r="BF1167" s="646">
        <f t="shared" si="569"/>
        <v>0</v>
      </c>
      <c r="BG1167" s="594"/>
      <c r="BH1167" s="705">
        <f t="shared" si="559"/>
        <v>1151</v>
      </c>
      <c r="BI1167" s="646">
        <f t="shared" si="570"/>
        <v>0</v>
      </c>
      <c r="BJ1167" s="594"/>
      <c r="BK1167" s="705">
        <f t="shared" si="571"/>
        <v>1151</v>
      </c>
      <c r="BL1167" s="756">
        <v>0</v>
      </c>
      <c r="BM1167" s="756">
        <v>0</v>
      </c>
      <c r="BN1167" s="756">
        <v>0</v>
      </c>
      <c r="BO1167" s="756">
        <v>0</v>
      </c>
      <c r="BP1167" s="756">
        <v>0</v>
      </c>
      <c r="BQ1167" s="756">
        <v>0</v>
      </c>
      <c r="BR1167" s="756">
        <v>0</v>
      </c>
      <c r="BS1167" s="646">
        <f t="shared" si="582"/>
        <v>0</v>
      </c>
      <c r="BT1167" s="594"/>
      <c r="BU1167" s="705">
        <f t="shared" si="572"/>
        <v>1151</v>
      </c>
      <c r="BV1167" s="756">
        <v>0</v>
      </c>
      <c r="BW1167" s="756">
        <v>0</v>
      </c>
      <c r="BX1167" s="756">
        <v>0</v>
      </c>
      <c r="BY1167" s="756">
        <v>0</v>
      </c>
      <c r="BZ1167" s="756">
        <v>0</v>
      </c>
      <c r="CA1167" s="756">
        <v>0</v>
      </c>
      <c r="CB1167" s="756">
        <v>0</v>
      </c>
      <c r="CC1167" s="646">
        <f t="shared" si="583"/>
        <v>0</v>
      </c>
      <c r="CD1167" s="594"/>
      <c r="CE1167" s="705">
        <f t="shared" si="560"/>
        <v>1151</v>
      </c>
      <c r="CF1167" s="756">
        <f t="shared" si="592"/>
        <v>0</v>
      </c>
      <c r="CG1167" s="756">
        <f t="shared" si="592"/>
        <v>0</v>
      </c>
      <c r="CH1167" s="756">
        <f t="shared" si="592"/>
        <v>0</v>
      </c>
      <c r="CI1167" s="756">
        <f t="shared" si="587"/>
        <v>0</v>
      </c>
      <c r="CJ1167" s="756">
        <f t="shared" si="587"/>
        <v>0</v>
      </c>
      <c r="CK1167" s="756">
        <f t="shared" si="587"/>
        <v>0</v>
      </c>
      <c r="CL1167" s="756">
        <f t="shared" si="587"/>
        <v>0</v>
      </c>
      <c r="CM1167" s="646">
        <f t="shared" si="584"/>
        <v>0</v>
      </c>
      <c r="CN1167" s="594"/>
      <c r="CO1167" s="705">
        <f t="shared" si="561"/>
        <v>1151</v>
      </c>
      <c r="CP1167" s="756">
        <v>0</v>
      </c>
      <c r="CQ1167" s="756">
        <v>0</v>
      </c>
      <c r="CR1167" s="756">
        <v>0</v>
      </c>
      <c r="CS1167" s="756">
        <v>0</v>
      </c>
      <c r="CT1167" s="756">
        <v>0</v>
      </c>
      <c r="CU1167" s="756">
        <v>0</v>
      </c>
      <c r="CV1167" s="756">
        <v>0</v>
      </c>
      <c r="CW1167" s="646">
        <f t="shared" si="585"/>
        <v>0</v>
      </c>
      <c r="CX1167" s="685"/>
      <c r="CY1167" s="705">
        <f t="shared" si="562"/>
        <v>1151</v>
      </c>
      <c r="CZ1167" s="756">
        <v>0</v>
      </c>
      <c r="DA1167" s="756">
        <v>0</v>
      </c>
      <c r="DB1167" s="756">
        <v>0</v>
      </c>
      <c r="DC1167" s="756">
        <v>0</v>
      </c>
      <c r="DD1167" s="756">
        <v>0</v>
      </c>
      <c r="DE1167" s="767">
        <f t="shared" si="573"/>
        <v>0</v>
      </c>
      <c r="DF1167" s="756">
        <v>0</v>
      </c>
      <c r="DG1167" s="756">
        <v>0</v>
      </c>
      <c r="DH1167" s="756">
        <v>0</v>
      </c>
      <c r="DI1167" s="756">
        <v>0</v>
      </c>
      <c r="DJ1167" s="767">
        <f t="shared" si="574"/>
        <v>0</v>
      </c>
      <c r="DK1167" s="715">
        <f t="shared" si="575"/>
        <v>0</v>
      </c>
      <c r="DL1167" s="685"/>
      <c r="DM1167" s="705">
        <f t="shared" si="563"/>
        <v>1151</v>
      </c>
      <c r="DN1167" s="715">
        <f t="shared" si="576"/>
        <v>0</v>
      </c>
    </row>
    <row r="1168" spans="2:118" x14ac:dyDescent="0.25">
      <c r="B1168" s="705">
        <v>1152</v>
      </c>
      <c r="C1168" s="765">
        <f>(1+_xlfn.XLOOKUP(INT((B1168-1)/12)+1,'ZC Curve'!$B$8:$B$107,'ZC Curve'!R$8:R$107,,0))^(1/12)-1</f>
        <v>0</v>
      </c>
      <c r="D1168" s="766">
        <f t="shared" si="577"/>
        <v>1</v>
      </c>
      <c r="E1168" s="685"/>
      <c r="F1168" s="705">
        <v>1152</v>
      </c>
      <c r="G1168" s="756">
        <v>0</v>
      </c>
      <c r="H1168" s="756">
        <v>0</v>
      </c>
      <c r="I1168" s="756">
        <v>0</v>
      </c>
      <c r="J1168" s="756">
        <v>0</v>
      </c>
      <c r="K1168" s="756">
        <v>0</v>
      </c>
      <c r="L1168" s="756">
        <v>0</v>
      </c>
      <c r="M1168" s="756">
        <v>0</v>
      </c>
      <c r="N1168" s="646">
        <f t="shared" si="578"/>
        <v>0</v>
      </c>
      <c r="O1168" s="594"/>
      <c r="P1168" s="705">
        <f t="shared" si="564"/>
        <v>1152</v>
      </c>
      <c r="Q1168" s="756">
        <v>0</v>
      </c>
      <c r="R1168" s="756">
        <v>0</v>
      </c>
      <c r="S1168" s="756">
        <v>0</v>
      </c>
      <c r="T1168" s="756">
        <v>0</v>
      </c>
      <c r="U1168" s="756">
        <v>0</v>
      </c>
      <c r="V1168" s="756">
        <v>0</v>
      </c>
      <c r="W1168" s="756">
        <v>0</v>
      </c>
      <c r="X1168" s="646">
        <f t="shared" si="579"/>
        <v>0</v>
      </c>
      <c r="Y1168" s="594"/>
      <c r="Z1168" s="705">
        <f t="shared" si="565"/>
        <v>1152</v>
      </c>
      <c r="AA1168" s="756">
        <f t="shared" si="591"/>
        <v>0</v>
      </c>
      <c r="AB1168" s="756">
        <f t="shared" si="591"/>
        <v>0</v>
      </c>
      <c r="AC1168" s="756">
        <f t="shared" si="591"/>
        <v>0</v>
      </c>
      <c r="AD1168" s="756">
        <f t="shared" si="586"/>
        <v>0</v>
      </c>
      <c r="AE1168" s="756">
        <f t="shared" si="586"/>
        <v>0</v>
      </c>
      <c r="AF1168" s="756">
        <f t="shared" si="586"/>
        <v>0</v>
      </c>
      <c r="AG1168" s="756">
        <f t="shared" si="586"/>
        <v>0</v>
      </c>
      <c r="AH1168" s="646">
        <f t="shared" si="580"/>
        <v>0</v>
      </c>
      <c r="AI1168" s="594"/>
      <c r="AJ1168" s="705">
        <f t="shared" si="566"/>
        <v>1152</v>
      </c>
      <c r="AK1168" s="756">
        <v>0</v>
      </c>
      <c r="AL1168" s="756">
        <v>0</v>
      </c>
      <c r="AM1168" s="756">
        <v>0</v>
      </c>
      <c r="AN1168" s="756">
        <v>0</v>
      </c>
      <c r="AO1168" s="756">
        <v>0</v>
      </c>
      <c r="AP1168" s="756">
        <v>0</v>
      </c>
      <c r="AQ1168" s="756">
        <v>0</v>
      </c>
      <c r="AR1168" s="646">
        <f t="shared" si="581"/>
        <v>0</v>
      </c>
      <c r="AS1168" s="594"/>
      <c r="AT1168" s="705">
        <f t="shared" si="567"/>
        <v>1152</v>
      </c>
      <c r="AU1168" s="756">
        <v>0</v>
      </c>
      <c r="AV1168" s="756">
        <v>0</v>
      </c>
      <c r="AW1168" s="756">
        <v>0</v>
      </c>
      <c r="AX1168" s="756">
        <v>0</v>
      </c>
      <c r="AY1168" s="756">
        <v>0</v>
      </c>
      <c r="AZ1168" s="767">
        <f t="shared" si="590"/>
        <v>0</v>
      </c>
      <c r="BA1168" s="756">
        <v>0</v>
      </c>
      <c r="BB1168" s="756">
        <v>0</v>
      </c>
      <c r="BC1168" s="756">
        <v>0</v>
      </c>
      <c r="BD1168" s="756">
        <v>0</v>
      </c>
      <c r="BE1168" s="767">
        <f t="shared" si="568"/>
        <v>0</v>
      </c>
      <c r="BF1168" s="646">
        <f t="shared" si="569"/>
        <v>0</v>
      </c>
      <c r="BG1168" s="594"/>
      <c r="BH1168" s="705">
        <f t="shared" si="559"/>
        <v>1152</v>
      </c>
      <c r="BI1168" s="646">
        <f t="shared" si="570"/>
        <v>0</v>
      </c>
      <c r="BJ1168" s="594"/>
      <c r="BK1168" s="705">
        <f t="shared" si="571"/>
        <v>1152</v>
      </c>
      <c r="BL1168" s="756">
        <v>0</v>
      </c>
      <c r="BM1168" s="756">
        <v>0</v>
      </c>
      <c r="BN1168" s="756">
        <v>0</v>
      </c>
      <c r="BO1168" s="756">
        <v>0</v>
      </c>
      <c r="BP1168" s="756">
        <v>0</v>
      </c>
      <c r="BQ1168" s="756">
        <v>0</v>
      </c>
      <c r="BR1168" s="756">
        <v>0</v>
      </c>
      <c r="BS1168" s="646">
        <f t="shared" si="582"/>
        <v>0</v>
      </c>
      <c r="BT1168" s="594"/>
      <c r="BU1168" s="705">
        <f t="shared" si="572"/>
        <v>1152</v>
      </c>
      <c r="BV1168" s="756">
        <v>0</v>
      </c>
      <c r="BW1168" s="756">
        <v>0</v>
      </c>
      <c r="BX1168" s="756">
        <v>0</v>
      </c>
      <c r="BY1168" s="756">
        <v>0</v>
      </c>
      <c r="BZ1168" s="756">
        <v>0</v>
      </c>
      <c r="CA1168" s="756">
        <v>0</v>
      </c>
      <c r="CB1168" s="756">
        <v>0</v>
      </c>
      <c r="CC1168" s="646">
        <f t="shared" si="583"/>
        <v>0</v>
      </c>
      <c r="CD1168" s="594"/>
      <c r="CE1168" s="705">
        <f t="shared" si="560"/>
        <v>1152</v>
      </c>
      <c r="CF1168" s="756">
        <f t="shared" si="592"/>
        <v>0</v>
      </c>
      <c r="CG1168" s="756">
        <f t="shared" si="592"/>
        <v>0</v>
      </c>
      <c r="CH1168" s="756">
        <f t="shared" si="592"/>
        <v>0</v>
      </c>
      <c r="CI1168" s="756">
        <f t="shared" si="587"/>
        <v>0</v>
      </c>
      <c r="CJ1168" s="756">
        <f t="shared" si="587"/>
        <v>0</v>
      </c>
      <c r="CK1168" s="756">
        <f t="shared" si="587"/>
        <v>0</v>
      </c>
      <c r="CL1168" s="756">
        <f t="shared" si="587"/>
        <v>0</v>
      </c>
      <c r="CM1168" s="646">
        <f t="shared" si="584"/>
        <v>0</v>
      </c>
      <c r="CN1168" s="594"/>
      <c r="CO1168" s="705">
        <f t="shared" si="561"/>
        <v>1152</v>
      </c>
      <c r="CP1168" s="756">
        <v>0</v>
      </c>
      <c r="CQ1168" s="756">
        <v>0</v>
      </c>
      <c r="CR1168" s="756">
        <v>0</v>
      </c>
      <c r="CS1168" s="756">
        <v>0</v>
      </c>
      <c r="CT1168" s="756">
        <v>0</v>
      </c>
      <c r="CU1168" s="756">
        <v>0</v>
      </c>
      <c r="CV1168" s="756">
        <v>0</v>
      </c>
      <c r="CW1168" s="646">
        <f t="shared" si="585"/>
        <v>0</v>
      </c>
      <c r="CX1168" s="685"/>
      <c r="CY1168" s="705">
        <f t="shared" si="562"/>
        <v>1152</v>
      </c>
      <c r="CZ1168" s="756">
        <v>0</v>
      </c>
      <c r="DA1168" s="756">
        <v>0</v>
      </c>
      <c r="DB1168" s="756">
        <v>0</v>
      </c>
      <c r="DC1168" s="756">
        <v>0</v>
      </c>
      <c r="DD1168" s="756">
        <v>0</v>
      </c>
      <c r="DE1168" s="767">
        <f t="shared" si="573"/>
        <v>0</v>
      </c>
      <c r="DF1168" s="756">
        <v>0</v>
      </c>
      <c r="DG1168" s="756">
        <v>0</v>
      </c>
      <c r="DH1168" s="756">
        <v>0</v>
      </c>
      <c r="DI1168" s="756">
        <v>0</v>
      </c>
      <c r="DJ1168" s="767">
        <f t="shared" si="574"/>
        <v>0</v>
      </c>
      <c r="DK1168" s="715">
        <f t="shared" si="575"/>
        <v>0</v>
      </c>
      <c r="DL1168" s="685"/>
      <c r="DM1168" s="705">
        <f t="shared" si="563"/>
        <v>1152</v>
      </c>
      <c r="DN1168" s="715">
        <f t="shared" si="576"/>
        <v>0</v>
      </c>
    </row>
    <row r="1169" spans="2:118" x14ac:dyDescent="0.25">
      <c r="B1169" s="705">
        <v>1153</v>
      </c>
      <c r="C1169" s="765">
        <f>(1+_xlfn.XLOOKUP(INT((B1169-1)/12)+1,'ZC Curve'!$B$8:$B$107,'ZC Curve'!R$8:R$107,,0))^(1/12)-1</f>
        <v>0</v>
      </c>
      <c r="D1169" s="766">
        <f t="shared" si="577"/>
        <v>1</v>
      </c>
      <c r="E1169" s="685"/>
      <c r="F1169" s="705">
        <v>1153</v>
      </c>
      <c r="G1169" s="756">
        <v>0</v>
      </c>
      <c r="H1169" s="756">
        <v>0</v>
      </c>
      <c r="I1169" s="756">
        <v>0</v>
      </c>
      <c r="J1169" s="756">
        <v>0</v>
      </c>
      <c r="K1169" s="756">
        <v>0</v>
      </c>
      <c r="L1169" s="756">
        <v>0</v>
      </c>
      <c r="M1169" s="756">
        <v>0</v>
      </c>
      <c r="N1169" s="646">
        <f t="shared" si="578"/>
        <v>0</v>
      </c>
      <c r="O1169" s="594"/>
      <c r="P1169" s="705">
        <f t="shared" si="564"/>
        <v>1153</v>
      </c>
      <c r="Q1169" s="756">
        <v>0</v>
      </c>
      <c r="R1169" s="756">
        <v>0</v>
      </c>
      <c r="S1169" s="756">
        <v>0</v>
      </c>
      <c r="T1169" s="756">
        <v>0</v>
      </c>
      <c r="U1169" s="756">
        <v>0</v>
      </c>
      <c r="V1169" s="756">
        <v>0</v>
      </c>
      <c r="W1169" s="756">
        <v>0</v>
      </c>
      <c r="X1169" s="646">
        <f t="shared" si="579"/>
        <v>0</v>
      </c>
      <c r="Y1169" s="594"/>
      <c r="Z1169" s="705">
        <f t="shared" si="565"/>
        <v>1153</v>
      </c>
      <c r="AA1169" s="756">
        <f t="shared" si="591"/>
        <v>0</v>
      </c>
      <c r="AB1169" s="756">
        <f t="shared" si="591"/>
        <v>0</v>
      </c>
      <c r="AC1169" s="756">
        <f t="shared" si="591"/>
        <v>0</v>
      </c>
      <c r="AD1169" s="756">
        <f t="shared" si="586"/>
        <v>0</v>
      </c>
      <c r="AE1169" s="756">
        <f t="shared" si="586"/>
        <v>0</v>
      </c>
      <c r="AF1169" s="756">
        <f t="shared" si="586"/>
        <v>0</v>
      </c>
      <c r="AG1169" s="756">
        <f t="shared" si="586"/>
        <v>0</v>
      </c>
      <c r="AH1169" s="646">
        <f t="shared" si="580"/>
        <v>0</v>
      </c>
      <c r="AI1169" s="594"/>
      <c r="AJ1169" s="705">
        <f t="shared" si="566"/>
        <v>1153</v>
      </c>
      <c r="AK1169" s="756">
        <v>0</v>
      </c>
      <c r="AL1169" s="756">
        <v>0</v>
      </c>
      <c r="AM1169" s="756">
        <v>0</v>
      </c>
      <c r="AN1169" s="756">
        <v>0</v>
      </c>
      <c r="AO1169" s="756">
        <v>0</v>
      </c>
      <c r="AP1169" s="756">
        <v>0</v>
      </c>
      <c r="AQ1169" s="756">
        <v>0</v>
      </c>
      <c r="AR1169" s="646">
        <f t="shared" si="581"/>
        <v>0</v>
      </c>
      <c r="AS1169" s="594"/>
      <c r="AT1169" s="705">
        <f t="shared" si="567"/>
        <v>1153</v>
      </c>
      <c r="AU1169" s="756">
        <v>0</v>
      </c>
      <c r="AV1169" s="756">
        <v>0</v>
      </c>
      <c r="AW1169" s="756">
        <v>0</v>
      </c>
      <c r="AX1169" s="756">
        <v>0</v>
      </c>
      <c r="AY1169" s="756">
        <v>0</v>
      </c>
      <c r="AZ1169" s="767">
        <f t="shared" si="590"/>
        <v>0</v>
      </c>
      <c r="BA1169" s="756">
        <v>0</v>
      </c>
      <c r="BB1169" s="756">
        <v>0</v>
      </c>
      <c r="BC1169" s="756">
        <v>0</v>
      </c>
      <c r="BD1169" s="756">
        <v>0</v>
      </c>
      <c r="BE1169" s="767">
        <f t="shared" si="568"/>
        <v>0</v>
      </c>
      <c r="BF1169" s="646">
        <f t="shared" si="569"/>
        <v>0</v>
      </c>
      <c r="BG1169" s="594"/>
      <c r="BH1169" s="705">
        <f t="shared" ref="BH1169:BH1216" si="593">F1169</f>
        <v>1153</v>
      </c>
      <c r="BI1169" s="646">
        <f t="shared" si="570"/>
        <v>0</v>
      </c>
      <c r="BJ1169" s="594"/>
      <c r="BK1169" s="705">
        <f t="shared" si="571"/>
        <v>1153</v>
      </c>
      <c r="BL1169" s="756">
        <v>0</v>
      </c>
      <c r="BM1169" s="756">
        <v>0</v>
      </c>
      <c r="BN1169" s="756">
        <v>0</v>
      </c>
      <c r="BO1169" s="756">
        <v>0</v>
      </c>
      <c r="BP1169" s="756">
        <v>0</v>
      </c>
      <c r="BQ1169" s="756">
        <v>0</v>
      </c>
      <c r="BR1169" s="756">
        <v>0</v>
      </c>
      <c r="BS1169" s="646">
        <f t="shared" si="582"/>
        <v>0</v>
      </c>
      <c r="BT1169" s="594"/>
      <c r="BU1169" s="705">
        <f t="shared" si="572"/>
        <v>1153</v>
      </c>
      <c r="BV1169" s="756">
        <v>0</v>
      </c>
      <c r="BW1169" s="756">
        <v>0</v>
      </c>
      <c r="BX1169" s="756">
        <v>0</v>
      </c>
      <c r="BY1169" s="756">
        <v>0</v>
      </c>
      <c r="BZ1169" s="756">
        <v>0</v>
      </c>
      <c r="CA1169" s="756">
        <v>0</v>
      </c>
      <c r="CB1169" s="756">
        <v>0</v>
      </c>
      <c r="CC1169" s="646">
        <f t="shared" si="583"/>
        <v>0</v>
      </c>
      <c r="CD1169" s="594"/>
      <c r="CE1169" s="705">
        <f t="shared" ref="CE1169:CE1216" si="594">F1169</f>
        <v>1153</v>
      </c>
      <c r="CF1169" s="756">
        <f t="shared" si="592"/>
        <v>0</v>
      </c>
      <c r="CG1169" s="756">
        <f t="shared" si="592"/>
        <v>0</v>
      </c>
      <c r="CH1169" s="756">
        <f t="shared" si="592"/>
        <v>0</v>
      </c>
      <c r="CI1169" s="756">
        <f t="shared" si="587"/>
        <v>0</v>
      </c>
      <c r="CJ1169" s="756">
        <f t="shared" si="587"/>
        <v>0</v>
      </c>
      <c r="CK1169" s="756">
        <f t="shared" si="587"/>
        <v>0</v>
      </c>
      <c r="CL1169" s="756">
        <f t="shared" si="587"/>
        <v>0</v>
      </c>
      <c r="CM1169" s="646">
        <f t="shared" si="584"/>
        <v>0</v>
      </c>
      <c r="CN1169" s="594"/>
      <c r="CO1169" s="705">
        <f t="shared" ref="CO1169:CO1216" si="595">F1169</f>
        <v>1153</v>
      </c>
      <c r="CP1169" s="756">
        <v>0</v>
      </c>
      <c r="CQ1169" s="756">
        <v>0</v>
      </c>
      <c r="CR1169" s="756">
        <v>0</v>
      </c>
      <c r="CS1169" s="756">
        <v>0</v>
      </c>
      <c r="CT1169" s="756">
        <v>0</v>
      </c>
      <c r="CU1169" s="756">
        <v>0</v>
      </c>
      <c r="CV1169" s="756">
        <v>0</v>
      </c>
      <c r="CW1169" s="646">
        <f t="shared" si="585"/>
        <v>0</v>
      </c>
      <c r="CX1169" s="685"/>
      <c r="CY1169" s="705">
        <f t="shared" ref="CY1169:CY1216" si="596">F1169</f>
        <v>1153</v>
      </c>
      <c r="CZ1169" s="756">
        <v>0</v>
      </c>
      <c r="DA1169" s="756">
        <v>0</v>
      </c>
      <c r="DB1169" s="756">
        <v>0</v>
      </c>
      <c r="DC1169" s="756">
        <v>0</v>
      </c>
      <c r="DD1169" s="756">
        <v>0</v>
      </c>
      <c r="DE1169" s="767">
        <f t="shared" si="573"/>
        <v>0</v>
      </c>
      <c r="DF1169" s="756">
        <v>0</v>
      </c>
      <c r="DG1169" s="756">
        <v>0</v>
      </c>
      <c r="DH1169" s="756">
        <v>0</v>
      </c>
      <c r="DI1169" s="756">
        <v>0</v>
      </c>
      <c r="DJ1169" s="767">
        <f t="shared" si="574"/>
        <v>0</v>
      </c>
      <c r="DK1169" s="715">
        <f t="shared" si="575"/>
        <v>0</v>
      </c>
      <c r="DL1169" s="685"/>
      <c r="DM1169" s="705">
        <f t="shared" ref="DM1169:DM1216" si="597">F1169</f>
        <v>1153</v>
      </c>
      <c r="DN1169" s="715">
        <f t="shared" si="576"/>
        <v>0</v>
      </c>
    </row>
    <row r="1170" spans="2:118" x14ac:dyDescent="0.25">
      <c r="B1170" s="705">
        <v>1154</v>
      </c>
      <c r="C1170" s="765">
        <f>(1+_xlfn.XLOOKUP(INT((B1170-1)/12)+1,'ZC Curve'!$B$8:$B$107,'ZC Curve'!R$8:R$107,,0))^(1/12)-1</f>
        <v>0</v>
      </c>
      <c r="D1170" s="766">
        <f t="shared" si="577"/>
        <v>1</v>
      </c>
      <c r="E1170" s="685"/>
      <c r="F1170" s="705">
        <v>1154</v>
      </c>
      <c r="G1170" s="756">
        <v>0</v>
      </c>
      <c r="H1170" s="756">
        <v>0</v>
      </c>
      <c r="I1170" s="756">
        <v>0</v>
      </c>
      <c r="J1170" s="756">
        <v>0</v>
      </c>
      <c r="K1170" s="756">
        <v>0</v>
      </c>
      <c r="L1170" s="756">
        <v>0</v>
      </c>
      <c r="M1170" s="756">
        <v>0</v>
      </c>
      <c r="N1170" s="646">
        <f t="shared" si="578"/>
        <v>0</v>
      </c>
      <c r="O1170" s="594"/>
      <c r="P1170" s="705">
        <f t="shared" ref="P1170:P1216" si="598">F1170</f>
        <v>1154</v>
      </c>
      <c r="Q1170" s="756">
        <v>0</v>
      </c>
      <c r="R1170" s="756">
        <v>0</v>
      </c>
      <c r="S1170" s="756">
        <v>0</v>
      </c>
      <c r="T1170" s="756">
        <v>0</v>
      </c>
      <c r="U1170" s="756">
        <v>0</v>
      </c>
      <c r="V1170" s="756">
        <v>0</v>
      </c>
      <c r="W1170" s="756">
        <v>0</v>
      </c>
      <c r="X1170" s="646">
        <f t="shared" si="579"/>
        <v>0</v>
      </c>
      <c r="Y1170" s="594"/>
      <c r="Z1170" s="705">
        <f t="shared" ref="Z1170:Z1216" si="599">P1170</f>
        <v>1154</v>
      </c>
      <c r="AA1170" s="756">
        <f t="shared" si="591"/>
        <v>0</v>
      </c>
      <c r="AB1170" s="756">
        <f t="shared" si="591"/>
        <v>0</v>
      </c>
      <c r="AC1170" s="756">
        <f t="shared" si="591"/>
        <v>0</v>
      </c>
      <c r="AD1170" s="756">
        <f t="shared" si="586"/>
        <v>0</v>
      </c>
      <c r="AE1170" s="756">
        <f t="shared" si="586"/>
        <v>0</v>
      </c>
      <c r="AF1170" s="756">
        <f t="shared" si="586"/>
        <v>0</v>
      </c>
      <c r="AG1170" s="756">
        <f t="shared" si="586"/>
        <v>0</v>
      </c>
      <c r="AH1170" s="646">
        <f t="shared" si="580"/>
        <v>0</v>
      </c>
      <c r="AI1170" s="594"/>
      <c r="AJ1170" s="705">
        <f t="shared" ref="AJ1170:AJ1216" si="600">F1170</f>
        <v>1154</v>
      </c>
      <c r="AK1170" s="756">
        <v>0</v>
      </c>
      <c r="AL1170" s="756">
        <v>0</v>
      </c>
      <c r="AM1170" s="756">
        <v>0</v>
      </c>
      <c r="AN1170" s="756">
        <v>0</v>
      </c>
      <c r="AO1170" s="756">
        <v>0</v>
      </c>
      <c r="AP1170" s="756">
        <v>0</v>
      </c>
      <c r="AQ1170" s="756">
        <v>0</v>
      </c>
      <c r="AR1170" s="646">
        <f t="shared" si="581"/>
        <v>0</v>
      </c>
      <c r="AS1170" s="594"/>
      <c r="AT1170" s="705">
        <f t="shared" ref="AT1170:AT1216" si="601">F1170</f>
        <v>1154</v>
      </c>
      <c r="AU1170" s="756">
        <v>0</v>
      </c>
      <c r="AV1170" s="756">
        <v>0</v>
      </c>
      <c r="AW1170" s="756">
        <v>0</v>
      </c>
      <c r="AX1170" s="756">
        <v>0</v>
      </c>
      <c r="AY1170" s="756">
        <v>0</v>
      </c>
      <c r="AZ1170" s="767">
        <f t="shared" si="590"/>
        <v>0</v>
      </c>
      <c r="BA1170" s="756">
        <v>0</v>
      </c>
      <c r="BB1170" s="756">
        <v>0</v>
      </c>
      <c r="BC1170" s="756">
        <v>0</v>
      </c>
      <c r="BD1170" s="756">
        <v>0</v>
      </c>
      <c r="BE1170" s="767">
        <f t="shared" ref="BE1170:BE1216" si="602">SUM(BA1170:BD1170)</f>
        <v>0</v>
      </c>
      <c r="BF1170" s="646">
        <f t="shared" ref="BF1170:BF1216" si="603">BE1170-AZ1170</f>
        <v>0</v>
      </c>
      <c r="BG1170" s="594"/>
      <c r="BH1170" s="705">
        <f t="shared" si="593"/>
        <v>1154</v>
      </c>
      <c r="BI1170" s="646">
        <f t="shared" ref="BI1170:BI1216" si="604">BF1170+AR1170+AH1170</f>
        <v>0</v>
      </c>
      <c r="BJ1170" s="594"/>
      <c r="BK1170" s="705">
        <f t="shared" ref="BK1170:BK1216" si="605">F1170</f>
        <v>1154</v>
      </c>
      <c r="BL1170" s="756">
        <v>0</v>
      </c>
      <c r="BM1170" s="756">
        <v>0</v>
      </c>
      <c r="BN1170" s="756">
        <v>0</v>
      </c>
      <c r="BO1170" s="756">
        <v>0</v>
      </c>
      <c r="BP1170" s="756">
        <v>0</v>
      </c>
      <c r="BQ1170" s="756">
        <v>0</v>
      </c>
      <c r="BR1170" s="756">
        <v>0</v>
      </c>
      <c r="BS1170" s="646">
        <f t="shared" si="582"/>
        <v>0</v>
      </c>
      <c r="BT1170" s="594"/>
      <c r="BU1170" s="705">
        <f t="shared" ref="BU1170:BU1216" si="606">F1170</f>
        <v>1154</v>
      </c>
      <c r="BV1170" s="756">
        <v>0</v>
      </c>
      <c r="BW1170" s="756">
        <v>0</v>
      </c>
      <c r="BX1170" s="756">
        <v>0</v>
      </c>
      <c r="BY1170" s="756">
        <v>0</v>
      </c>
      <c r="BZ1170" s="756">
        <v>0</v>
      </c>
      <c r="CA1170" s="756">
        <v>0</v>
      </c>
      <c r="CB1170" s="756">
        <v>0</v>
      </c>
      <c r="CC1170" s="646">
        <f t="shared" si="583"/>
        <v>0</v>
      </c>
      <c r="CD1170" s="594"/>
      <c r="CE1170" s="705">
        <f t="shared" si="594"/>
        <v>1154</v>
      </c>
      <c r="CF1170" s="756">
        <f t="shared" si="592"/>
        <v>0</v>
      </c>
      <c r="CG1170" s="756">
        <f t="shared" si="592"/>
        <v>0</v>
      </c>
      <c r="CH1170" s="756">
        <f t="shared" si="592"/>
        <v>0</v>
      </c>
      <c r="CI1170" s="756">
        <f t="shared" si="587"/>
        <v>0</v>
      </c>
      <c r="CJ1170" s="756">
        <f t="shared" si="587"/>
        <v>0</v>
      </c>
      <c r="CK1170" s="756">
        <f t="shared" si="587"/>
        <v>0</v>
      </c>
      <c r="CL1170" s="756">
        <f t="shared" si="587"/>
        <v>0</v>
      </c>
      <c r="CM1170" s="646">
        <f t="shared" si="584"/>
        <v>0</v>
      </c>
      <c r="CN1170" s="594"/>
      <c r="CO1170" s="705">
        <f t="shared" si="595"/>
        <v>1154</v>
      </c>
      <c r="CP1170" s="756">
        <v>0</v>
      </c>
      <c r="CQ1170" s="756">
        <v>0</v>
      </c>
      <c r="CR1170" s="756">
        <v>0</v>
      </c>
      <c r="CS1170" s="756">
        <v>0</v>
      </c>
      <c r="CT1170" s="756">
        <v>0</v>
      </c>
      <c r="CU1170" s="756">
        <v>0</v>
      </c>
      <c r="CV1170" s="756">
        <v>0</v>
      </c>
      <c r="CW1170" s="646">
        <f t="shared" si="585"/>
        <v>0</v>
      </c>
      <c r="CX1170" s="685"/>
      <c r="CY1170" s="705">
        <f t="shared" si="596"/>
        <v>1154</v>
      </c>
      <c r="CZ1170" s="756">
        <v>0</v>
      </c>
      <c r="DA1170" s="756">
        <v>0</v>
      </c>
      <c r="DB1170" s="756">
        <v>0</v>
      </c>
      <c r="DC1170" s="756">
        <v>0</v>
      </c>
      <c r="DD1170" s="756">
        <v>0</v>
      </c>
      <c r="DE1170" s="767">
        <f t="shared" ref="DE1170:DE1216" si="607">SUM(CZ1170:DD1170)</f>
        <v>0</v>
      </c>
      <c r="DF1170" s="756">
        <v>0</v>
      </c>
      <c r="DG1170" s="756">
        <v>0</v>
      </c>
      <c r="DH1170" s="756">
        <v>0</v>
      </c>
      <c r="DI1170" s="756">
        <v>0</v>
      </c>
      <c r="DJ1170" s="767">
        <f t="shared" ref="DJ1170:DJ1216" si="608">SUM(DF1170:DI1170)</f>
        <v>0</v>
      </c>
      <c r="DK1170" s="715">
        <f t="shared" ref="DK1170:DK1216" si="609">DJ1170-DE1170</f>
        <v>0</v>
      </c>
      <c r="DL1170" s="685"/>
      <c r="DM1170" s="705">
        <f t="shared" si="597"/>
        <v>1154</v>
      </c>
      <c r="DN1170" s="715">
        <f t="shared" ref="DN1170:DN1216" si="610">DK1170+CW1170+CM1170</f>
        <v>0</v>
      </c>
    </row>
    <row r="1171" spans="2:118" x14ac:dyDescent="0.25">
      <c r="B1171" s="705">
        <v>1155</v>
      </c>
      <c r="C1171" s="765">
        <f>(1+_xlfn.XLOOKUP(INT((B1171-1)/12)+1,'ZC Curve'!$B$8:$B$107,'ZC Curve'!R$8:R$107,,0))^(1/12)-1</f>
        <v>0</v>
      </c>
      <c r="D1171" s="766">
        <f t="shared" ref="D1171:D1216" si="611">D1170/(1+C1171)</f>
        <v>1</v>
      </c>
      <c r="E1171" s="685"/>
      <c r="F1171" s="705">
        <v>1155</v>
      </c>
      <c r="G1171" s="756">
        <v>0</v>
      </c>
      <c r="H1171" s="756">
        <v>0</v>
      </c>
      <c r="I1171" s="756">
        <v>0</v>
      </c>
      <c r="J1171" s="756">
        <v>0</v>
      </c>
      <c r="K1171" s="756">
        <v>0</v>
      </c>
      <c r="L1171" s="756">
        <v>0</v>
      </c>
      <c r="M1171" s="756">
        <v>0</v>
      </c>
      <c r="N1171" s="646">
        <f t="shared" ref="N1171:N1216" si="612">SUM(H1171:L1171)-G1171-M1171</f>
        <v>0</v>
      </c>
      <c r="O1171" s="594"/>
      <c r="P1171" s="705">
        <f t="shared" si="598"/>
        <v>1155</v>
      </c>
      <c r="Q1171" s="756">
        <v>0</v>
      </c>
      <c r="R1171" s="756">
        <v>0</v>
      </c>
      <c r="S1171" s="756">
        <v>0</v>
      </c>
      <c r="T1171" s="756">
        <v>0</v>
      </c>
      <c r="U1171" s="756">
        <v>0</v>
      </c>
      <c r="V1171" s="756">
        <v>0</v>
      </c>
      <c r="W1171" s="756">
        <v>0</v>
      </c>
      <c r="X1171" s="646">
        <f t="shared" ref="X1171:X1216" si="613">SUM(R1171:V1171)-Q1171-W1171</f>
        <v>0</v>
      </c>
      <c r="Y1171" s="594"/>
      <c r="Z1171" s="705">
        <f t="shared" si="599"/>
        <v>1155</v>
      </c>
      <c r="AA1171" s="756">
        <f t="shared" si="591"/>
        <v>0</v>
      </c>
      <c r="AB1171" s="756">
        <f t="shared" si="591"/>
        <v>0</v>
      </c>
      <c r="AC1171" s="756">
        <f t="shared" si="591"/>
        <v>0</v>
      </c>
      <c r="AD1171" s="756">
        <f t="shared" si="586"/>
        <v>0</v>
      </c>
      <c r="AE1171" s="756">
        <f t="shared" si="586"/>
        <v>0</v>
      </c>
      <c r="AF1171" s="756">
        <f t="shared" si="586"/>
        <v>0</v>
      </c>
      <c r="AG1171" s="756">
        <f t="shared" si="586"/>
        <v>0</v>
      </c>
      <c r="AH1171" s="646">
        <f t="shared" ref="AH1171:AH1216" si="614">SUM(AB1171:AF1171)-AA1171-AG1171</f>
        <v>0</v>
      </c>
      <c r="AI1171" s="594"/>
      <c r="AJ1171" s="705">
        <f t="shared" si="600"/>
        <v>1155</v>
      </c>
      <c r="AK1171" s="756">
        <v>0</v>
      </c>
      <c r="AL1171" s="756">
        <v>0</v>
      </c>
      <c r="AM1171" s="756">
        <v>0</v>
      </c>
      <c r="AN1171" s="756">
        <v>0</v>
      </c>
      <c r="AO1171" s="756">
        <v>0</v>
      </c>
      <c r="AP1171" s="756">
        <v>0</v>
      </c>
      <c r="AQ1171" s="756">
        <v>0</v>
      </c>
      <c r="AR1171" s="646">
        <f t="shared" ref="AR1171:AR1216" si="615">SUM(AL1171:AP1171)-AK1171-AQ1171</f>
        <v>0</v>
      </c>
      <c r="AS1171" s="594"/>
      <c r="AT1171" s="705">
        <f t="shared" si="601"/>
        <v>1155</v>
      </c>
      <c r="AU1171" s="756">
        <v>0</v>
      </c>
      <c r="AV1171" s="756">
        <v>0</v>
      </c>
      <c r="AW1171" s="756">
        <v>0</v>
      </c>
      <c r="AX1171" s="756">
        <v>0</v>
      </c>
      <c r="AY1171" s="756">
        <v>0</v>
      </c>
      <c r="AZ1171" s="767">
        <f t="shared" si="590"/>
        <v>0</v>
      </c>
      <c r="BA1171" s="756">
        <v>0</v>
      </c>
      <c r="BB1171" s="756">
        <v>0</v>
      </c>
      <c r="BC1171" s="756">
        <v>0</v>
      </c>
      <c r="BD1171" s="756">
        <v>0</v>
      </c>
      <c r="BE1171" s="767">
        <f t="shared" si="602"/>
        <v>0</v>
      </c>
      <c r="BF1171" s="646">
        <f t="shared" si="603"/>
        <v>0</v>
      </c>
      <c r="BG1171" s="594"/>
      <c r="BH1171" s="705">
        <f t="shared" si="593"/>
        <v>1155</v>
      </c>
      <c r="BI1171" s="646">
        <f t="shared" si="604"/>
        <v>0</v>
      </c>
      <c r="BJ1171" s="594"/>
      <c r="BK1171" s="705">
        <f t="shared" si="605"/>
        <v>1155</v>
      </c>
      <c r="BL1171" s="756">
        <v>0</v>
      </c>
      <c r="BM1171" s="756">
        <v>0</v>
      </c>
      <c r="BN1171" s="756">
        <v>0</v>
      </c>
      <c r="BO1171" s="756">
        <v>0</v>
      </c>
      <c r="BP1171" s="756">
        <v>0</v>
      </c>
      <c r="BQ1171" s="756">
        <v>0</v>
      </c>
      <c r="BR1171" s="756">
        <v>0</v>
      </c>
      <c r="BS1171" s="646">
        <f t="shared" ref="BS1171:BS1216" si="616">SUM(BM1171:BQ1171)-BL1171-BR1171</f>
        <v>0</v>
      </c>
      <c r="BT1171" s="594"/>
      <c r="BU1171" s="705">
        <f t="shared" si="606"/>
        <v>1155</v>
      </c>
      <c r="BV1171" s="756">
        <v>0</v>
      </c>
      <c r="BW1171" s="756">
        <v>0</v>
      </c>
      <c r="BX1171" s="756">
        <v>0</v>
      </c>
      <c r="BY1171" s="756">
        <v>0</v>
      </c>
      <c r="BZ1171" s="756">
        <v>0</v>
      </c>
      <c r="CA1171" s="756">
        <v>0</v>
      </c>
      <c r="CB1171" s="756">
        <v>0</v>
      </c>
      <c r="CC1171" s="646">
        <f t="shared" ref="CC1171:CC1216" si="617">SUM(BW1171:CA1171)-BV1171-CB1171</f>
        <v>0</v>
      </c>
      <c r="CD1171" s="594"/>
      <c r="CE1171" s="705">
        <f t="shared" si="594"/>
        <v>1155</v>
      </c>
      <c r="CF1171" s="756">
        <f t="shared" si="592"/>
        <v>0</v>
      </c>
      <c r="CG1171" s="756">
        <f t="shared" si="592"/>
        <v>0</v>
      </c>
      <c r="CH1171" s="756">
        <f t="shared" si="592"/>
        <v>0</v>
      </c>
      <c r="CI1171" s="756">
        <f t="shared" si="587"/>
        <v>0</v>
      </c>
      <c r="CJ1171" s="756">
        <f t="shared" si="587"/>
        <v>0</v>
      </c>
      <c r="CK1171" s="756">
        <f t="shared" si="587"/>
        <v>0</v>
      </c>
      <c r="CL1171" s="756">
        <f t="shared" si="587"/>
        <v>0</v>
      </c>
      <c r="CM1171" s="646">
        <f t="shared" ref="CM1171:CM1216" si="618">SUM(CG1171:CK1171)-CF1171-CL1171</f>
        <v>0</v>
      </c>
      <c r="CN1171" s="594"/>
      <c r="CO1171" s="705">
        <f t="shared" si="595"/>
        <v>1155</v>
      </c>
      <c r="CP1171" s="756">
        <v>0</v>
      </c>
      <c r="CQ1171" s="756">
        <v>0</v>
      </c>
      <c r="CR1171" s="756">
        <v>0</v>
      </c>
      <c r="CS1171" s="756">
        <v>0</v>
      </c>
      <c r="CT1171" s="756">
        <v>0</v>
      </c>
      <c r="CU1171" s="756">
        <v>0</v>
      </c>
      <c r="CV1171" s="756">
        <v>0</v>
      </c>
      <c r="CW1171" s="646">
        <f t="shared" ref="CW1171:CW1216" si="619">SUM(CQ1171:CU1171)-CP1171-CV1171</f>
        <v>0</v>
      </c>
      <c r="CX1171" s="685"/>
      <c r="CY1171" s="705">
        <f t="shared" si="596"/>
        <v>1155</v>
      </c>
      <c r="CZ1171" s="756">
        <v>0</v>
      </c>
      <c r="DA1171" s="756">
        <v>0</v>
      </c>
      <c r="DB1171" s="756">
        <v>0</v>
      </c>
      <c r="DC1171" s="756">
        <v>0</v>
      </c>
      <c r="DD1171" s="756">
        <v>0</v>
      </c>
      <c r="DE1171" s="767">
        <f t="shared" si="607"/>
        <v>0</v>
      </c>
      <c r="DF1171" s="756">
        <v>0</v>
      </c>
      <c r="DG1171" s="756">
        <v>0</v>
      </c>
      <c r="DH1171" s="756">
        <v>0</v>
      </c>
      <c r="DI1171" s="756">
        <v>0</v>
      </c>
      <c r="DJ1171" s="767">
        <f t="shared" si="608"/>
        <v>0</v>
      </c>
      <c r="DK1171" s="715">
        <f t="shared" si="609"/>
        <v>0</v>
      </c>
      <c r="DL1171" s="685"/>
      <c r="DM1171" s="705">
        <f t="shared" si="597"/>
        <v>1155</v>
      </c>
      <c r="DN1171" s="715">
        <f t="shared" si="610"/>
        <v>0</v>
      </c>
    </row>
    <row r="1172" spans="2:118" x14ac:dyDescent="0.25">
      <c r="B1172" s="705">
        <v>1156</v>
      </c>
      <c r="C1172" s="765">
        <f>(1+_xlfn.XLOOKUP(INT((B1172-1)/12)+1,'ZC Curve'!$B$8:$B$107,'ZC Curve'!R$8:R$107,,0))^(1/12)-1</f>
        <v>0</v>
      </c>
      <c r="D1172" s="766">
        <f t="shared" si="611"/>
        <v>1</v>
      </c>
      <c r="E1172" s="685"/>
      <c r="F1172" s="705">
        <v>1156</v>
      </c>
      <c r="G1172" s="756">
        <v>0</v>
      </c>
      <c r="H1172" s="756">
        <v>0</v>
      </c>
      <c r="I1172" s="756">
        <v>0</v>
      </c>
      <c r="J1172" s="756">
        <v>0</v>
      </c>
      <c r="K1172" s="756">
        <v>0</v>
      </c>
      <c r="L1172" s="756">
        <v>0</v>
      </c>
      <c r="M1172" s="756">
        <v>0</v>
      </c>
      <c r="N1172" s="646">
        <f t="shared" si="612"/>
        <v>0</v>
      </c>
      <c r="O1172" s="594"/>
      <c r="P1172" s="705">
        <f t="shared" si="598"/>
        <v>1156</v>
      </c>
      <c r="Q1172" s="756">
        <v>0</v>
      </c>
      <c r="R1172" s="756">
        <v>0</v>
      </c>
      <c r="S1172" s="756">
        <v>0</v>
      </c>
      <c r="T1172" s="756">
        <v>0</v>
      </c>
      <c r="U1172" s="756">
        <v>0</v>
      </c>
      <c r="V1172" s="756">
        <v>0</v>
      </c>
      <c r="W1172" s="756">
        <v>0</v>
      </c>
      <c r="X1172" s="646">
        <f t="shared" si="613"/>
        <v>0</v>
      </c>
      <c r="Y1172" s="594"/>
      <c r="Z1172" s="705">
        <f t="shared" si="599"/>
        <v>1156</v>
      </c>
      <c r="AA1172" s="756">
        <f t="shared" si="591"/>
        <v>0</v>
      </c>
      <c r="AB1172" s="756">
        <f t="shared" si="591"/>
        <v>0</v>
      </c>
      <c r="AC1172" s="756">
        <f t="shared" si="591"/>
        <v>0</v>
      </c>
      <c r="AD1172" s="756">
        <f t="shared" si="586"/>
        <v>0</v>
      </c>
      <c r="AE1172" s="756">
        <f t="shared" si="586"/>
        <v>0</v>
      </c>
      <c r="AF1172" s="756">
        <f t="shared" si="586"/>
        <v>0</v>
      </c>
      <c r="AG1172" s="756">
        <f t="shared" si="586"/>
        <v>0</v>
      </c>
      <c r="AH1172" s="646">
        <f t="shared" si="614"/>
        <v>0</v>
      </c>
      <c r="AI1172" s="594"/>
      <c r="AJ1172" s="705">
        <f t="shared" si="600"/>
        <v>1156</v>
      </c>
      <c r="AK1172" s="756">
        <v>0</v>
      </c>
      <c r="AL1172" s="756">
        <v>0</v>
      </c>
      <c r="AM1172" s="756">
        <v>0</v>
      </c>
      <c r="AN1172" s="756">
        <v>0</v>
      </c>
      <c r="AO1172" s="756">
        <v>0</v>
      </c>
      <c r="AP1172" s="756">
        <v>0</v>
      </c>
      <c r="AQ1172" s="756">
        <v>0</v>
      </c>
      <c r="AR1172" s="646">
        <f t="shared" si="615"/>
        <v>0</v>
      </c>
      <c r="AS1172" s="594"/>
      <c r="AT1172" s="705">
        <f t="shared" si="601"/>
        <v>1156</v>
      </c>
      <c r="AU1172" s="756">
        <v>0</v>
      </c>
      <c r="AV1172" s="756">
        <v>0</v>
      </c>
      <c r="AW1172" s="756">
        <v>0</v>
      </c>
      <c r="AX1172" s="756">
        <v>0</v>
      </c>
      <c r="AY1172" s="756">
        <v>0</v>
      </c>
      <c r="AZ1172" s="767">
        <f t="shared" si="590"/>
        <v>0</v>
      </c>
      <c r="BA1172" s="756">
        <v>0</v>
      </c>
      <c r="BB1172" s="756">
        <v>0</v>
      </c>
      <c r="BC1172" s="756">
        <v>0</v>
      </c>
      <c r="BD1172" s="756">
        <v>0</v>
      </c>
      <c r="BE1172" s="767">
        <f t="shared" si="602"/>
        <v>0</v>
      </c>
      <c r="BF1172" s="646">
        <f t="shared" si="603"/>
        <v>0</v>
      </c>
      <c r="BG1172" s="594"/>
      <c r="BH1172" s="705">
        <f t="shared" si="593"/>
        <v>1156</v>
      </c>
      <c r="BI1172" s="646">
        <f t="shared" si="604"/>
        <v>0</v>
      </c>
      <c r="BJ1172" s="594"/>
      <c r="BK1172" s="705">
        <f t="shared" si="605"/>
        <v>1156</v>
      </c>
      <c r="BL1172" s="756">
        <v>0</v>
      </c>
      <c r="BM1172" s="756">
        <v>0</v>
      </c>
      <c r="BN1172" s="756">
        <v>0</v>
      </c>
      <c r="BO1172" s="756">
        <v>0</v>
      </c>
      <c r="BP1172" s="756">
        <v>0</v>
      </c>
      <c r="BQ1172" s="756">
        <v>0</v>
      </c>
      <c r="BR1172" s="756">
        <v>0</v>
      </c>
      <c r="BS1172" s="646">
        <f t="shared" si="616"/>
        <v>0</v>
      </c>
      <c r="BT1172" s="594"/>
      <c r="BU1172" s="705">
        <f t="shared" si="606"/>
        <v>1156</v>
      </c>
      <c r="BV1172" s="756">
        <v>0</v>
      </c>
      <c r="BW1172" s="756">
        <v>0</v>
      </c>
      <c r="BX1172" s="756">
        <v>0</v>
      </c>
      <c r="BY1172" s="756">
        <v>0</v>
      </c>
      <c r="BZ1172" s="756">
        <v>0</v>
      </c>
      <c r="CA1172" s="756">
        <v>0</v>
      </c>
      <c r="CB1172" s="756">
        <v>0</v>
      </c>
      <c r="CC1172" s="646">
        <f t="shared" si="617"/>
        <v>0</v>
      </c>
      <c r="CD1172" s="594"/>
      <c r="CE1172" s="705">
        <f t="shared" si="594"/>
        <v>1156</v>
      </c>
      <c r="CF1172" s="756">
        <f t="shared" si="592"/>
        <v>0</v>
      </c>
      <c r="CG1172" s="756">
        <f t="shared" si="592"/>
        <v>0</v>
      </c>
      <c r="CH1172" s="756">
        <f t="shared" si="592"/>
        <v>0</v>
      </c>
      <c r="CI1172" s="756">
        <f t="shared" si="587"/>
        <v>0</v>
      </c>
      <c r="CJ1172" s="756">
        <f t="shared" si="587"/>
        <v>0</v>
      </c>
      <c r="CK1172" s="756">
        <f t="shared" si="587"/>
        <v>0</v>
      </c>
      <c r="CL1172" s="756">
        <f t="shared" si="587"/>
        <v>0</v>
      </c>
      <c r="CM1172" s="646">
        <f t="shared" si="618"/>
        <v>0</v>
      </c>
      <c r="CN1172" s="594"/>
      <c r="CO1172" s="705">
        <f t="shared" si="595"/>
        <v>1156</v>
      </c>
      <c r="CP1172" s="756">
        <v>0</v>
      </c>
      <c r="CQ1172" s="756">
        <v>0</v>
      </c>
      <c r="CR1172" s="756">
        <v>0</v>
      </c>
      <c r="CS1172" s="756">
        <v>0</v>
      </c>
      <c r="CT1172" s="756">
        <v>0</v>
      </c>
      <c r="CU1172" s="756">
        <v>0</v>
      </c>
      <c r="CV1172" s="756">
        <v>0</v>
      </c>
      <c r="CW1172" s="646">
        <f t="shared" si="619"/>
        <v>0</v>
      </c>
      <c r="CX1172" s="685"/>
      <c r="CY1172" s="705">
        <f t="shared" si="596"/>
        <v>1156</v>
      </c>
      <c r="CZ1172" s="756">
        <v>0</v>
      </c>
      <c r="DA1172" s="756">
        <v>0</v>
      </c>
      <c r="DB1172" s="756">
        <v>0</v>
      </c>
      <c r="DC1172" s="756">
        <v>0</v>
      </c>
      <c r="DD1172" s="756">
        <v>0</v>
      </c>
      <c r="DE1172" s="767">
        <f t="shared" si="607"/>
        <v>0</v>
      </c>
      <c r="DF1172" s="756">
        <v>0</v>
      </c>
      <c r="DG1172" s="756">
        <v>0</v>
      </c>
      <c r="DH1172" s="756">
        <v>0</v>
      </c>
      <c r="DI1172" s="756">
        <v>0</v>
      </c>
      <c r="DJ1172" s="767">
        <f t="shared" si="608"/>
        <v>0</v>
      </c>
      <c r="DK1172" s="715">
        <f t="shared" si="609"/>
        <v>0</v>
      </c>
      <c r="DL1172" s="685"/>
      <c r="DM1172" s="705">
        <f t="shared" si="597"/>
        <v>1156</v>
      </c>
      <c r="DN1172" s="715">
        <f t="shared" si="610"/>
        <v>0</v>
      </c>
    </row>
    <row r="1173" spans="2:118" x14ac:dyDescent="0.25">
      <c r="B1173" s="705">
        <v>1157</v>
      </c>
      <c r="C1173" s="765">
        <f>(1+_xlfn.XLOOKUP(INT((B1173-1)/12)+1,'ZC Curve'!$B$8:$B$107,'ZC Curve'!R$8:R$107,,0))^(1/12)-1</f>
        <v>0</v>
      </c>
      <c r="D1173" s="766">
        <f t="shared" si="611"/>
        <v>1</v>
      </c>
      <c r="E1173" s="685"/>
      <c r="F1173" s="705">
        <v>1157</v>
      </c>
      <c r="G1173" s="756">
        <v>0</v>
      </c>
      <c r="H1173" s="756">
        <v>0</v>
      </c>
      <c r="I1173" s="756">
        <v>0</v>
      </c>
      <c r="J1173" s="756">
        <v>0</v>
      </c>
      <c r="K1173" s="756">
        <v>0</v>
      </c>
      <c r="L1173" s="756">
        <v>0</v>
      </c>
      <c r="M1173" s="756">
        <v>0</v>
      </c>
      <c r="N1173" s="646">
        <f t="shared" si="612"/>
        <v>0</v>
      </c>
      <c r="O1173" s="594"/>
      <c r="P1173" s="705">
        <f t="shared" si="598"/>
        <v>1157</v>
      </c>
      <c r="Q1173" s="756">
        <v>0</v>
      </c>
      <c r="R1173" s="756">
        <v>0</v>
      </c>
      <c r="S1173" s="756">
        <v>0</v>
      </c>
      <c r="T1173" s="756">
        <v>0</v>
      </c>
      <c r="U1173" s="756">
        <v>0</v>
      </c>
      <c r="V1173" s="756">
        <v>0</v>
      </c>
      <c r="W1173" s="756">
        <v>0</v>
      </c>
      <c r="X1173" s="646">
        <f t="shared" si="613"/>
        <v>0</v>
      </c>
      <c r="Y1173" s="594"/>
      <c r="Z1173" s="705">
        <f t="shared" si="599"/>
        <v>1157</v>
      </c>
      <c r="AA1173" s="756">
        <f t="shared" si="591"/>
        <v>0</v>
      </c>
      <c r="AB1173" s="756">
        <f t="shared" si="591"/>
        <v>0</v>
      </c>
      <c r="AC1173" s="756">
        <f t="shared" si="591"/>
        <v>0</v>
      </c>
      <c r="AD1173" s="756">
        <f t="shared" si="586"/>
        <v>0</v>
      </c>
      <c r="AE1173" s="756">
        <f t="shared" si="586"/>
        <v>0</v>
      </c>
      <c r="AF1173" s="756">
        <f t="shared" si="586"/>
        <v>0</v>
      </c>
      <c r="AG1173" s="756">
        <f t="shared" si="586"/>
        <v>0</v>
      </c>
      <c r="AH1173" s="646">
        <f t="shared" si="614"/>
        <v>0</v>
      </c>
      <c r="AI1173" s="594"/>
      <c r="AJ1173" s="705">
        <f t="shared" si="600"/>
        <v>1157</v>
      </c>
      <c r="AK1173" s="756">
        <v>0</v>
      </c>
      <c r="AL1173" s="756">
        <v>0</v>
      </c>
      <c r="AM1173" s="756">
        <v>0</v>
      </c>
      <c r="AN1173" s="756">
        <v>0</v>
      </c>
      <c r="AO1173" s="756">
        <v>0</v>
      </c>
      <c r="AP1173" s="756">
        <v>0</v>
      </c>
      <c r="AQ1173" s="756">
        <v>0</v>
      </c>
      <c r="AR1173" s="646">
        <f t="shared" si="615"/>
        <v>0</v>
      </c>
      <c r="AS1173" s="594"/>
      <c r="AT1173" s="705">
        <f t="shared" si="601"/>
        <v>1157</v>
      </c>
      <c r="AU1173" s="756">
        <v>0</v>
      </c>
      <c r="AV1173" s="756">
        <v>0</v>
      </c>
      <c r="AW1173" s="756">
        <v>0</v>
      </c>
      <c r="AX1173" s="756">
        <v>0</v>
      </c>
      <c r="AY1173" s="756">
        <v>0</v>
      </c>
      <c r="AZ1173" s="767">
        <f t="shared" si="590"/>
        <v>0</v>
      </c>
      <c r="BA1173" s="756">
        <v>0</v>
      </c>
      <c r="BB1173" s="756">
        <v>0</v>
      </c>
      <c r="BC1173" s="756">
        <v>0</v>
      </c>
      <c r="BD1173" s="756">
        <v>0</v>
      </c>
      <c r="BE1173" s="767">
        <f t="shared" si="602"/>
        <v>0</v>
      </c>
      <c r="BF1173" s="646">
        <f t="shared" si="603"/>
        <v>0</v>
      </c>
      <c r="BG1173" s="594"/>
      <c r="BH1173" s="705">
        <f t="shared" si="593"/>
        <v>1157</v>
      </c>
      <c r="BI1173" s="646">
        <f t="shared" si="604"/>
        <v>0</v>
      </c>
      <c r="BJ1173" s="594"/>
      <c r="BK1173" s="705">
        <f t="shared" si="605"/>
        <v>1157</v>
      </c>
      <c r="BL1173" s="756">
        <v>0</v>
      </c>
      <c r="BM1173" s="756">
        <v>0</v>
      </c>
      <c r="BN1173" s="756">
        <v>0</v>
      </c>
      <c r="BO1173" s="756">
        <v>0</v>
      </c>
      <c r="BP1173" s="756">
        <v>0</v>
      </c>
      <c r="BQ1173" s="756">
        <v>0</v>
      </c>
      <c r="BR1173" s="756">
        <v>0</v>
      </c>
      <c r="BS1173" s="646">
        <f t="shared" si="616"/>
        <v>0</v>
      </c>
      <c r="BT1173" s="594"/>
      <c r="BU1173" s="705">
        <f t="shared" si="606"/>
        <v>1157</v>
      </c>
      <c r="BV1173" s="756">
        <v>0</v>
      </c>
      <c r="BW1173" s="756">
        <v>0</v>
      </c>
      <c r="BX1173" s="756">
        <v>0</v>
      </c>
      <c r="BY1173" s="756">
        <v>0</v>
      </c>
      <c r="BZ1173" s="756">
        <v>0</v>
      </c>
      <c r="CA1173" s="756">
        <v>0</v>
      </c>
      <c r="CB1173" s="756">
        <v>0</v>
      </c>
      <c r="CC1173" s="646">
        <f t="shared" si="617"/>
        <v>0</v>
      </c>
      <c r="CD1173" s="594"/>
      <c r="CE1173" s="705">
        <f t="shared" si="594"/>
        <v>1157</v>
      </c>
      <c r="CF1173" s="756">
        <f t="shared" si="592"/>
        <v>0</v>
      </c>
      <c r="CG1173" s="756">
        <f t="shared" si="592"/>
        <v>0</v>
      </c>
      <c r="CH1173" s="756">
        <f t="shared" si="592"/>
        <v>0</v>
      </c>
      <c r="CI1173" s="756">
        <f t="shared" si="587"/>
        <v>0</v>
      </c>
      <c r="CJ1173" s="756">
        <f t="shared" si="587"/>
        <v>0</v>
      </c>
      <c r="CK1173" s="756">
        <f t="shared" si="587"/>
        <v>0</v>
      </c>
      <c r="CL1173" s="756">
        <f t="shared" si="587"/>
        <v>0</v>
      </c>
      <c r="CM1173" s="646">
        <f t="shared" si="618"/>
        <v>0</v>
      </c>
      <c r="CN1173" s="594"/>
      <c r="CO1173" s="705">
        <f t="shared" si="595"/>
        <v>1157</v>
      </c>
      <c r="CP1173" s="756">
        <v>0</v>
      </c>
      <c r="CQ1173" s="756">
        <v>0</v>
      </c>
      <c r="CR1173" s="756">
        <v>0</v>
      </c>
      <c r="CS1173" s="756">
        <v>0</v>
      </c>
      <c r="CT1173" s="756">
        <v>0</v>
      </c>
      <c r="CU1173" s="756">
        <v>0</v>
      </c>
      <c r="CV1173" s="756">
        <v>0</v>
      </c>
      <c r="CW1173" s="646">
        <f t="shared" si="619"/>
        <v>0</v>
      </c>
      <c r="CX1173" s="685"/>
      <c r="CY1173" s="705">
        <f t="shared" si="596"/>
        <v>1157</v>
      </c>
      <c r="CZ1173" s="756">
        <v>0</v>
      </c>
      <c r="DA1173" s="756">
        <v>0</v>
      </c>
      <c r="DB1173" s="756">
        <v>0</v>
      </c>
      <c r="DC1173" s="756">
        <v>0</v>
      </c>
      <c r="DD1173" s="756">
        <v>0</v>
      </c>
      <c r="DE1173" s="767">
        <f t="shared" si="607"/>
        <v>0</v>
      </c>
      <c r="DF1173" s="756">
        <v>0</v>
      </c>
      <c r="DG1173" s="756">
        <v>0</v>
      </c>
      <c r="DH1173" s="756">
        <v>0</v>
      </c>
      <c r="DI1173" s="756">
        <v>0</v>
      </c>
      <c r="DJ1173" s="767">
        <f t="shared" si="608"/>
        <v>0</v>
      </c>
      <c r="DK1173" s="715">
        <f t="shared" si="609"/>
        <v>0</v>
      </c>
      <c r="DL1173" s="685"/>
      <c r="DM1173" s="705">
        <f t="shared" si="597"/>
        <v>1157</v>
      </c>
      <c r="DN1173" s="715">
        <f t="shared" si="610"/>
        <v>0</v>
      </c>
    </row>
    <row r="1174" spans="2:118" x14ac:dyDescent="0.25">
      <c r="B1174" s="705">
        <v>1158</v>
      </c>
      <c r="C1174" s="765">
        <f>(1+_xlfn.XLOOKUP(INT((B1174-1)/12)+1,'ZC Curve'!$B$8:$B$107,'ZC Curve'!R$8:R$107,,0))^(1/12)-1</f>
        <v>0</v>
      </c>
      <c r="D1174" s="766">
        <f t="shared" si="611"/>
        <v>1</v>
      </c>
      <c r="E1174" s="685"/>
      <c r="F1174" s="705">
        <v>1158</v>
      </c>
      <c r="G1174" s="756">
        <v>0</v>
      </c>
      <c r="H1174" s="756">
        <v>0</v>
      </c>
      <c r="I1174" s="756">
        <v>0</v>
      </c>
      <c r="J1174" s="756">
        <v>0</v>
      </c>
      <c r="K1174" s="756">
        <v>0</v>
      </c>
      <c r="L1174" s="756">
        <v>0</v>
      </c>
      <c r="M1174" s="756">
        <v>0</v>
      </c>
      <c r="N1174" s="646">
        <f t="shared" si="612"/>
        <v>0</v>
      </c>
      <c r="O1174" s="594"/>
      <c r="P1174" s="705">
        <f t="shared" si="598"/>
        <v>1158</v>
      </c>
      <c r="Q1174" s="756">
        <v>0</v>
      </c>
      <c r="R1174" s="756">
        <v>0</v>
      </c>
      <c r="S1174" s="756">
        <v>0</v>
      </c>
      <c r="T1174" s="756">
        <v>0</v>
      </c>
      <c r="U1174" s="756">
        <v>0</v>
      </c>
      <c r="V1174" s="756">
        <v>0</v>
      </c>
      <c r="W1174" s="756">
        <v>0</v>
      </c>
      <c r="X1174" s="646">
        <f t="shared" si="613"/>
        <v>0</v>
      </c>
      <c r="Y1174" s="594"/>
      <c r="Z1174" s="705">
        <f t="shared" si="599"/>
        <v>1158</v>
      </c>
      <c r="AA1174" s="756">
        <f t="shared" si="591"/>
        <v>0</v>
      </c>
      <c r="AB1174" s="756">
        <f t="shared" si="591"/>
        <v>0</v>
      </c>
      <c r="AC1174" s="756">
        <f t="shared" si="591"/>
        <v>0</v>
      </c>
      <c r="AD1174" s="756">
        <f t="shared" si="586"/>
        <v>0</v>
      </c>
      <c r="AE1174" s="756">
        <f t="shared" si="586"/>
        <v>0</v>
      </c>
      <c r="AF1174" s="756">
        <f t="shared" si="586"/>
        <v>0</v>
      </c>
      <c r="AG1174" s="756">
        <f t="shared" si="586"/>
        <v>0</v>
      </c>
      <c r="AH1174" s="646">
        <f t="shared" si="614"/>
        <v>0</v>
      </c>
      <c r="AI1174" s="594"/>
      <c r="AJ1174" s="705">
        <f t="shared" si="600"/>
        <v>1158</v>
      </c>
      <c r="AK1174" s="756">
        <v>0</v>
      </c>
      <c r="AL1174" s="756">
        <v>0</v>
      </c>
      <c r="AM1174" s="756">
        <v>0</v>
      </c>
      <c r="AN1174" s="756">
        <v>0</v>
      </c>
      <c r="AO1174" s="756">
        <v>0</v>
      </c>
      <c r="AP1174" s="756">
        <v>0</v>
      </c>
      <c r="AQ1174" s="756">
        <v>0</v>
      </c>
      <c r="AR1174" s="646">
        <f t="shared" si="615"/>
        <v>0</v>
      </c>
      <c r="AS1174" s="594"/>
      <c r="AT1174" s="705">
        <f t="shared" si="601"/>
        <v>1158</v>
      </c>
      <c r="AU1174" s="756">
        <v>0</v>
      </c>
      <c r="AV1174" s="756">
        <v>0</v>
      </c>
      <c r="AW1174" s="756">
        <v>0</v>
      </c>
      <c r="AX1174" s="756">
        <v>0</v>
      </c>
      <c r="AY1174" s="756">
        <v>0</v>
      </c>
      <c r="AZ1174" s="767">
        <f t="shared" si="590"/>
        <v>0</v>
      </c>
      <c r="BA1174" s="756">
        <v>0</v>
      </c>
      <c r="BB1174" s="756">
        <v>0</v>
      </c>
      <c r="BC1174" s="756">
        <v>0</v>
      </c>
      <c r="BD1174" s="756">
        <v>0</v>
      </c>
      <c r="BE1174" s="767">
        <f t="shared" si="602"/>
        <v>0</v>
      </c>
      <c r="BF1174" s="646">
        <f t="shared" si="603"/>
        <v>0</v>
      </c>
      <c r="BG1174" s="594"/>
      <c r="BH1174" s="705">
        <f t="shared" si="593"/>
        <v>1158</v>
      </c>
      <c r="BI1174" s="646">
        <f t="shared" si="604"/>
        <v>0</v>
      </c>
      <c r="BJ1174" s="594"/>
      <c r="BK1174" s="705">
        <f t="shared" si="605"/>
        <v>1158</v>
      </c>
      <c r="BL1174" s="756">
        <v>0</v>
      </c>
      <c r="BM1174" s="756">
        <v>0</v>
      </c>
      <c r="BN1174" s="756">
        <v>0</v>
      </c>
      <c r="BO1174" s="756">
        <v>0</v>
      </c>
      <c r="BP1174" s="756">
        <v>0</v>
      </c>
      <c r="BQ1174" s="756">
        <v>0</v>
      </c>
      <c r="BR1174" s="756">
        <v>0</v>
      </c>
      <c r="BS1174" s="646">
        <f t="shared" si="616"/>
        <v>0</v>
      </c>
      <c r="BT1174" s="594"/>
      <c r="BU1174" s="705">
        <f t="shared" si="606"/>
        <v>1158</v>
      </c>
      <c r="BV1174" s="756">
        <v>0</v>
      </c>
      <c r="BW1174" s="756">
        <v>0</v>
      </c>
      <c r="BX1174" s="756">
        <v>0</v>
      </c>
      <c r="BY1174" s="756">
        <v>0</v>
      </c>
      <c r="BZ1174" s="756">
        <v>0</v>
      </c>
      <c r="CA1174" s="756">
        <v>0</v>
      </c>
      <c r="CB1174" s="756">
        <v>0</v>
      </c>
      <c r="CC1174" s="646">
        <f t="shared" si="617"/>
        <v>0</v>
      </c>
      <c r="CD1174" s="594"/>
      <c r="CE1174" s="705">
        <f t="shared" si="594"/>
        <v>1158</v>
      </c>
      <c r="CF1174" s="756">
        <f t="shared" si="592"/>
        <v>0</v>
      </c>
      <c r="CG1174" s="756">
        <f t="shared" si="592"/>
        <v>0</v>
      </c>
      <c r="CH1174" s="756">
        <f t="shared" si="592"/>
        <v>0</v>
      </c>
      <c r="CI1174" s="756">
        <f t="shared" si="587"/>
        <v>0</v>
      </c>
      <c r="CJ1174" s="756">
        <f t="shared" si="587"/>
        <v>0</v>
      </c>
      <c r="CK1174" s="756">
        <f t="shared" si="587"/>
        <v>0</v>
      </c>
      <c r="CL1174" s="756">
        <f t="shared" si="587"/>
        <v>0</v>
      </c>
      <c r="CM1174" s="646">
        <f t="shared" si="618"/>
        <v>0</v>
      </c>
      <c r="CN1174" s="594"/>
      <c r="CO1174" s="705">
        <f t="shared" si="595"/>
        <v>1158</v>
      </c>
      <c r="CP1174" s="756">
        <v>0</v>
      </c>
      <c r="CQ1174" s="756">
        <v>0</v>
      </c>
      <c r="CR1174" s="756">
        <v>0</v>
      </c>
      <c r="CS1174" s="756">
        <v>0</v>
      </c>
      <c r="CT1174" s="756">
        <v>0</v>
      </c>
      <c r="CU1174" s="756">
        <v>0</v>
      </c>
      <c r="CV1174" s="756">
        <v>0</v>
      </c>
      <c r="CW1174" s="646">
        <f t="shared" si="619"/>
        <v>0</v>
      </c>
      <c r="CX1174" s="685"/>
      <c r="CY1174" s="705">
        <f t="shared" si="596"/>
        <v>1158</v>
      </c>
      <c r="CZ1174" s="756">
        <v>0</v>
      </c>
      <c r="DA1174" s="756">
        <v>0</v>
      </c>
      <c r="DB1174" s="756">
        <v>0</v>
      </c>
      <c r="DC1174" s="756">
        <v>0</v>
      </c>
      <c r="DD1174" s="756">
        <v>0</v>
      </c>
      <c r="DE1174" s="767">
        <f t="shared" si="607"/>
        <v>0</v>
      </c>
      <c r="DF1174" s="756">
        <v>0</v>
      </c>
      <c r="DG1174" s="756">
        <v>0</v>
      </c>
      <c r="DH1174" s="756">
        <v>0</v>
      </c>
      <c r="DI1174" s="756">
        <v>0</v>
      </c>
      <c r="DJ1174" s="767">
        <f t="shared" si="608"/>
        <v>0</v>
      </c>
      <c r="DK1174" s="715">
        <f t="shared" si="609"/>
        <v>0</v>
      </c>
      <c r="DL1174" s="685"/>
      <c r="DM1174" s="705">
        <f t="shared" si="597"/>
        <v>1158</v>
      </c>
      <c r="DN1174" s="715">
        <f t="shared" si="610"/>
        <v>0</v>
      </c>
    </row>
    <row r="1175" spans="2:118" x14ac:dyDescent="0.25">
      <c r="B1175" s="705">
        <v>1159</v>
      </c>
      <c r="C1175" s="765">
        <f>(1+_xlfn.XLOOKUP(INT((B1175-1)/12)+1,'ZC Curve'!$B$8:$B$107,'ZC Curve'!R$8:R$107,,0))^(1/12)-1</f>
        <v>0</v>
      </c>
      <c r="D1175" s="766">
        <f t="shared" si="611"/>
        <v>1</v>
      </c>
      <c r="E1175" s="685"/>
      <c r="F1175" s="705">
        <v>1159</v>
      </c>
      <c r="G1175" s="756">
        <v>0</v>
      </c>
      <c r="H1175" s="756">
        <v>0</v>
      </c>
      <c r="I1175" s="756">
        <v>0</v>
      </c>
      <c r="J1175" s="756">
        <v>0</v>
      </c>
      <c r="K1175" s="756">
        <v>0</v>
      </c>
      <c r="L1175" s="756">
        <v>0</v>
      </c>
      <c r="M1175" s="756">
        <v>0</v>
      </c>
      <c r="N1175" s="646">
        <f t="shared" si="612"/>
        <v>0</v>
      </c>
      <c r="O1175" s="594"/>
      <c r="P1175" s="705">
        <f t="shared" si="598"/>
        <v>1159</v>
      </c>
      <c r="Q1175" s="756">
        <v>0</v>
      </c>
      <c r="R1175" s="756">
        <v>0</v>
      </c>
      <c r="S1175" s="756">
        <v>0</v>
      </c>
      <c r="T1175" s="756">
        <v>0</v>
      </c>
      <c r="U1175" s="756">
        <v>0</v>
      </c>
      <c r="V1175" s="756">
        <v>0</v>
      </c>
      <c r="W1175" s="756">
        <v>0</v>
      </c>
      <c r="X1175" s="646">
        <f t="shared" si="613"/>
        <v>0</v>
      </c>
      <c r="Y1175" s="594"/>
      <c r="Z1175" s="705">
        <f t="shared" si="599"/>
        <v>1159</v>
      </c>
      <c r="AA1175" s="756">
        <f t="shared" si="591"/>
        <v>0</v>
      </c>
      <c r="AB1175" s="756">
        <f t="shared" si="591"/>
        <v>0</v>
      </c>
      <c r="AC1175" s="756">
        <f t="shared" si="591"/>
        <v>0</v>
      </c>
      <c r="AD1175" s="756">
        <f>J1175+T1175</f>
        <v>0</v>
      </c>
      <c r="AE1175" s="756">
        <f>K1175+U1175</f>
        <v>0</v>
      </c>
      <c r="AF1175" s="756">
        <f>L1175+V1175</f>
        <v>0</v>
      </c>
      <c r="AG1175" s="756">
        <f>M1175+W1175</f>
        <v>0</v>
      </c>
      <c r="AH1175" s="646">
        <f t="shared" si="614"/>
        <v>0</v>
      </c>
      <c r="AI1175" s="594"/>
      <c r="AJ1175" s="705">
        <f t="shared" si="600"/>
        <v>1159</v>
      </c>
      <c r="AK1175" s="756">
        <v>0</v>
      </c>
      <c r="AL1175" s="756">
        <v>0</v>
      </c>
      <c r="AM1175" s="756">
        <v>0</v>
      </c>
      <c r="AN1175" s="756">
        <v>0</v>
      </c>
      <c r="AO1175" s="756">
        <v>0</v>
      </c>
      <c r="AP1175" s="756">
        <v>0</v>
      </c>
      <c r="AQ1175" s="756">
        <v>0</v>
      </c>
      <c r="AR1175" s="646">
        <f t="shared" si="615"/>
        <v>0</v>
      </c>
      <c r="AS1175" s="594"/>
      <c r="AT1175" s="705">
        <f t="shared" si="601"/>
        <v>1159</v>
      </c>
      <c r="AU1175" s="756">
        <v>0</v>
      </c>
      <c r="AV1175" s="756">
        <v>0</v>
      </c>
      <c r="AW1175" s="756">
        <v>0</v>
      </c>
      <c r="AX1175" s="756">
        <v>0</v>
      </c>
      <c r="AY1175" s="756">
        <v>0</v>
      </c>
      <c r="AZ1175" s="767">
        <f t="shared" si="590"/>
        <v>0</v>
      </c>
      <c r="BA1175" s="756">
        <v>0</v>
      </c>
      <c r="BB1175" s="756">
        <v>0</v>
      </c>
      <c r="BC1175" s="756">
        <v>0</v>
      </c>
      <c r="BD1175" s="756">
        <v>0</v>
      </c>
      <c r="BE1175" s="767">
        <f t="shared" si="602"/>
        <v>0</v>
      </c>
      <c r="BF1175" s="646">
        <f t="shared" si="603"/>
        <v>0</v>
      </c>
      <c r="BG1175" s="594"/>
      <c r="BH1175" s="705">
        <f t="shared" si="593"/>
        <v>1159</v>
      </c>
      <c r="BI1175" s="646">
        <f t="shared" si="604"/>
        <v>0</v>
      </c>
      <c r="BJ1175" s="594"/>
      <c r="BK1175" s="705">
        <f t="shared" si="605"/>
        <v>1159</v>
      </c>
      <c r="BL1175" s="756">
        <v>0</v>
      </c>
      <c r="BM1175" s="756">
        <v>0</v>
      </c>
      <c r="BN1175" s="756">
        <v>0</v>
      </c>
      <c r="BO1175" s="756">
        <v>0</v>
      </c>
      <c r="BP1175" s="756">
        <v>0</v>
      </c>
      <c r="BQ1175" s="756">
        <v>0</v>
      </c>
      <c r="BR1175" s="756">
        <v>0</v>
      </c>
      <c r="BS1175" s="646">
        <f t="shared" si="616"/>
        <v>0</v>
      </c>
      <c r="BT1175" s="594"/>
      <c r="BU1175" s="705">
        <f t="shared" si="606"/>
        <v>1159</v>
      </c>
      <c r="BV1175" s="756">
        <v>0</v>
      </c>
      <c r="BW1175" s="756">
        <v>0</v>
      </c>
      <c r="BX1175" s="756">
        <v>0</v>
      </c>
      <c r="BY1175" s="756">
        <v>0</v>
      </c>
      <c r="BZ1175" s="756">
        <v>0</v>
      </c>
      <c r="CA1175" s="756">
        <v>0</v>
      </c>
      <c r="CB1175" s="756">
        <v>0</v>
      </c>
      <c r="CC1175" s="646">
        <f t="shared" si="617"/>
        <v>0</v>
      </c>
      <c r="CD1175" s="594"/>
      <c r="CE1175" s="705">
        <f t="shared" si="594"/>
        <v>1159</v>
      </c>
      <c r="CF1175" s="756">
        <f t="shared" si="592"/>
        <v>0</v>
      </c>
      <c r="CG1175" s="756">
        <f t="shared" si="592"/>
        <v>0</v>
      </c>
      <c r="CH1175" s="756">
        <f t="shared" si="592"/>
        <v>0</v>
      </c>
      <c r="CI1175" s="756">
        <f>BY1175+BO1175</f>
        <v>0</v>
      </c>
      <c r="CJ1175" s="756">
        <f>BZ1175+BP1175</f>
        <v>0</v>
      </c>
      <c r="CK1175" s="756">
        <f>CA1175+BQ1175</f>
        <v>0</v>
      </c>
      <c r="CL1175" s="756">
        <f>CB1175+BR1175</f>
        <v>0</v>
      </c>
      <c r="CM1175" s="646">
        <f t="shared" si="618"/>
        <v>0</v>
      </c>
      <c r="CN1175" s="594"/>
      <c r="CO1175" s="705">
        <f t="shared" si="595"/>
        <v>1159</v>
      </c>
      <c r="CP1175" s="756">
        <v>0</v>
      </c>
      <c r="CQ1175" s="756">
        <v>0</v>
      </c>
      <c r="CR1175" s="756">
        <v>0</v>
      </c>
      <c r="CS1175" s="756">
        <v>0</v>
      </c>
      <c r="CT1175" s="756">
        <v>0</v>
      </c>
      <c r="CU1175" s="756">
        <v>0</v>
      </c>
      <c r="CV1175" s="756">
        <v>0</v>
      </c>
      <c r="CW1175" s="646">
        <f t="shared" si="619"/>
        <v>0</v>
      </c>
      <c r="CX1175" s="685"/>
      <c r="CY1175" s="705">
        <f t="shared" si="596"/>
        <v>1159</v>
      </c>
      <c r="CZ1175" s="756">
        <v>0</v>
      </c>
      <c r="DA1175" s="756">
        <v>0</v>
      </c>
      <c r="DB1175" s="756">
        <v>0</v>
      </c>
      <c r="DC1175" s="756">
        <v>0</v>
      </c>
      <c r="DD1175" s="756">
        <v>0</v>
      </c>
      <c r="DE1175" s="767">
        <f t="shared" si="607"/>
        <v>0</v>
      </c>
      <c r="DF1175" s="756">
        <v>0</v>
      </c>
      <c r="DG1175" s="756">
        <v>0</v>
      </c>
      <c r="DH1175" s="756">
        <v>0</v>
      </c>
      <c r="DI1175" s="756">
        <v>0</v>
      </c>
      <c r="DJ1175" s="767">
        <f t="shared" si="608"/>
        <v>0</v>
      </c>
      <c r="DK1175" s="715">
        <f t="shared" si="609"/>
        <v>0</v>
      </c>
      <c r="DL1175" s="685"/>
      <c r="DM1175" s="705">
        <f t="shared" si="597"/>
        <v>1159</v>
      </c>
      <c r="DN1175" s="715">
        <f t="shared" si="610"/>
        <v>0</v>
      </c>
    </row>
    <row r="1176" spans="2:118" x14ac:dyDescent="0.25">
      <c r="B1176" s="705">
        <v>1160</v>
      </c>
      <c r="C1176" s="765">
        <f>(1+_xlfn.XLOOKUP(INT((B1176-1)/12)+1,'ZC Curve'!$B$8:$B$107,'ZC Curve'!R$8:R$107,,0))^(1/12)-1</f>
        <v>0</v>
      </c>
      <c r="D1176" s="766">
        <f t="shared" si="611"/>
        <v>1</v>
      </c>
      <c r="E1176" s="685"/>
      <c r="F1176" s="705">
        <v>1160</v>
      </c>
      <c r="G1176" s="756">
        <v>0</v>
      </c>
      <c r="H1176" s="756">
        <v>0</v>
      </c>
      <c r="I1176" s="756">
        <v>0</v>
      </c>
      <c r="J1176" s="756">
        <v>0</v>
      </c>
      <c r="K1176" s="756">
        <v>0</v>
      </c>
      <c r="L1176" s="756">
        <v>0</v>
      </c>
      <c r="M1176" s="756">
        <v>0</v>
      </c>
      <c r="N1176" s="646">
        <f t="shared" si="612"/>
        <v>0</v>
      </c>
      <c r="O1176" s="594"/>
      <c r="P1176" s="705">
        <f t="shared" si="598"/>
        <v>1160</v>
      </c>
      <c r="Q1176" s="756">
        <v>0</v>
      </c>
      <c r="R1176" s="756">
        <v>0</v>
      </c>
      <c r="S1176" s="756">
        <v>0</v>
      </c>
      <c r="T1176" s="756">
        <v>0</v>
      </c>
      <c r="U1176" s="756">
        <v>0</v>
      </c>
      <c r="V1176" s="756">
        <v>0</v>
      </c>
      <c r="W1176" s="756">
        <v>0</v>
      </c>
      <c r="X1176" s="646">
        <f t="shared" si="613"/>
        <v>0</v>
      </c>
      <c r="Y1176" s="594"/>
      <c r="Z1176" s="705">
        <f t="shared" si="599"/>
        <v>1160</v>
      </c>
      <c r="AA1176" s="756">
        <f t="shared" ref="AA1176:AG1212" si="620">G1176+Q1176</f>
        <v>0</v>
      </c>
      <c r="AB1176" s="756">
        <f t="shared" si="620"/>
        <v>0</v>
      </c>
      <c r="AC1176" s="756">
        <f t="shared" si="620"/>
        <v>0</v>
      </c>
      <c r="AD1176" s="756">
        <f t="shared" si="620"/>
        <v>0</v>
      </c>
      <c r="AE1176" s="756">
        <f t="shared" si="620"/>
        <v>0</v>
      </c>
      <c r="AF1176" s="756">
        <f t="shared" si="620"/>
        <v>0</v>
      </c>
      <c r="AG1176" s="756">
        <f t="shared" si="620"/>
        <v>0</v>
      </c>
      <c r="AH1176" s="646">
        <f t="shared" si="614"/>
        <v>0</v>
      </c>
      <c r="AI1176" s="594"/>
      <c r="AJ1176" s="705">
        <f t="shared" si="600"/>
        <v>1160</v>
      </c>
      <c r="AK1176" s="756">
        <v>0</v>
      </c>
      <c r="AL1176" s="756">
        <v>0</v>
      </c>
      <c r="AM1176" s="756">
        <v>0</v>
      </c>
      <c r="AN1176" s="756">
        <v>0</v>
      </c>
      <c r="AO1176" s="756">
        <v>0</v>
      </c>
      <c r="AP1176" s="756">
        <v>0</v>
      </c>
      <c r="AQ1176" s="756">
        <v>0</v>
      </c>
      <c r="AR1176" s="646">
        <f t="shared" si="615"/>
        <v>0</v>
      </c>
      <c r="AS1176" s="594"/>
      <c r="AT1176" s="705">
        <f t="shared" si="601"/>
        <v>1160</v>
      </c>
      <c r="AU1176" s="756">
        <v>0</v>
      </c>
      <c r="AV1176" s="756">
        <v>0</v>
      </c>
      <c r="AW1176" s="756">
        <v>0</v>
      </c>
      <c r="AX1176" s="756">
        <v>0</v>
      </c>
      <c r="AY1176" s="756">
        <v>0</v>
      </c>
      <c r="AZ1176" s="767">
        <f t="shared" si="590"/>
        <v>0</v>
      </c>
      <c r="BA1176" s="756">
        <v>0</v>
      </c>
      <c r="BB1176" s="756">
        <v>0</v>
      </c>
      <c r="BC1176" s="756">
        <v>0</v>
      </c>
      <c r="BD1176" s="756">
        <v>0</v>
      </c>
      <c r="BE1176" s="767">
        <f t="shared" si="602"/>
        <v>0</v>
      </c>
      <c r="BF1176" s="646">
        <f t="shared" si="603"/>
        <v>0</v>
      </c>
      <c r="BG1176" s="594"/>
      <c r="BH1176" s="705">
        <f t="shared" si="593"/>
        <v>1160</v>
      </c>
      <c r="BI1176" s="646">
        <f t="shared" si="604"/>
        <v>0</v>
      </c>
      <c r="BJ1176" s="594"/>
      <c r="BK1176" s="705">
        <f t="shared" si="605"/>
        <v>1160</v>
      </c>
      <c r="BL1176" s="756">
        <v>0</v>
      </c>
      <c r="BM1176" s="756">
        <v>0</v>
      </c>
      <c r="BN1176" s="756">
        <v>0</v>
      </c>
      <c r="BO1176" s="756">
        <v>0</v>
      </c>
      <c r="BP1176" s="756">
        <v>0</v>
      </c>
      <c r="BQ1176" s="756">
        <v>0</v>
      </c>
      <c r="BR1176" s="756">
        <v>0</v>
      </c>
      <c r="BS1176" s="646">
        <f t="shared" si="616"/>
        <v>0</v>
      </c>
      <c r="BT1176" s="594"/>
      <c r="BU1176" s="705">
        <f t="shared" si="606"/>
        <v>1160</v>
      </c>
      <c r="BV1176" s="756">
        <v>0</v>
      </c>
      <c r="BW1176" s="756">
        <v>0</v>
      </c>
      <c r="BX1176" s="756">
        <v>0</v>
      </c>
      <c r="BY1176" s="756">
        <v>0</v>
      </c>
      <c r="BZ1176" s="756">
        <v>0</v>
      </c>
      <c r="CA1176" s="756">
        <v>0</v>
      </c>
      <c r="CB1176" s="756">
        <v>0</v>
      </c>
      <c r="CC1176" s="646">
        <f t="shared" si="617"/>
        <v>0</v>
      </c>
      <c r="CD1176" s="594"/>
      <c r="CE1176" s="705">
        <f t="shared" si="594"/>
        <v>1160</v>
      </c>
      <c r="CF1176" s="756">
        <f t="shared" ref="CF1176:CL1212" si="621">BV1176+BL1176</f>
        <v>0</v>
      </c>
      <c r="CG1176" s="756">
        <f t="shared" si="621"/>
        <v>0</v>
      </c>
      <c r="CH1176" s="756">
        <f t="shared" si="621"/>
        <v>0</v>
      </c>
      <c r="CI1176" s="756">
        <f t="shared" si="621"/>
        <v>0</v>
      </c>
      <c r="CJ1176" s="756">
        <f t="shared" si="621"/>
        <v>0</v>
      </c>
      <c r="CK1176" s="756">
        <f t="shared" si="621"/>
        <v>0</v>
      </c>
      <c r="CL1176" s="756">
        <f t="shared" si="621"/>
        <v>0</v>
      </c>
      <c r="CM1176" s="646">
        <f t="shared" si="618"/>
        <v>0</v>
      </c>
      <c r="CN1176" s="594"/>
      <c r="CO1176" s="705">
        <f t="shared" si="595"/>
        <v>1160</v>
      </c>
      <c r="CP1176" s="756">
        <v>0</v>
      </c>
      <c r="CQ1176" s="756">
        <v>0</v>
      </c>
      <c r="CR1176" s="756">
        <v>0</v>
      </c>
      <c r="CS1176" s="756">
        <v>0</v>
      </c>
      <c r="CT1176" s="756">
        <v>0</v>
      </c>
      <c r="CU1176" s="756">
        <v>0</v>
      </c>
      <c r="CV1176" s="756">
        <v>0</v>
      </c>
      <c r="CW1176" s="646">
        <f t="shared" si="619"/>
        <v>0</v>
      </c>
      <c r="CX1176" s="685"/>
      <c r="CY1176" s="705">
        <f t="shared" si="596"/>
        <v>1160</v>
      </c>
      <c r="CZ1176" s="756">
        <v>0</v>
      </c>
      <c r="DA1176" s="756">
        <v>0</v>
      </c>
      <c r="DB1176" s="756">
        <v>0</v>
      </c>
      <c r="DC1176" s="756">
        <v>0</v>
      </c>
      <c r="DD1176" s="756">
        <v>0</v>
      </c>
      <c r="DE1176" s="767">
        <f t="shared" si="607"/>
        <v>0</v>
      </c>
      <c r="DF1176" s="756">
        <v>0</v>
      </c>
      <c r="DG1176" s="756">
        <v>0</v>
      </c>
      <c r="DH1176" s="756">
        <v>0</v>
      </c>
      <c r="DI1176" s="756">
        <v>0</v>
      </c>
      <c r="DJ1176" s="767">
        <f t="shared" si="608"/>
        <v>0</v>
      </c>
      <c r="DK1176" s="715">
        <f t="shared" si="609"/>
        <v>0</v>
      </c>
      <c r="DL1176" s="685"/>
      <c r="DM1176" s="705">
        <f t="shared" si="597"/>
        <v>1160</v>
      </c>
      <c r="DN1176" s="715">
        <f t="shared" si="610"/>
        <v>0</v>
      </c>
    </row>
    <row r="1177" spans="2:118" x14ac:dyDescent="0.25">
      <c r="B1177" s="705">
        <v>1161</v>
      </c>
      <c r="C1177" s="765">
        <f>(1+_xlfn.XLOOKUP(INT((B1177-1)/12)+1,'ZC Curve'!$B$8:$B$107,'ZC Curve'!R$8:R$107,,0))^(1/12)-1</f>
        <v>0</v>
      </c>
      <c r="D1177" s="766">
        <f t="shared" si="611"/>
        <v>1</v>
      </c>
      <c r="E1177" s="685"/>
      <c r="F1177" s="705">
        <v>1161</v>
      </c>
      <c r="G1177" s="756">
        <v>0</v>
      </c>
      <c r="H1177" s="756">
        <v>0</v>
      </c>
      <c r="I1177" s="756">
        <v>0</v>
      </c>
      <c r="J1177" s="756">
        <v>0</v>
      </c>
      <c r="K1177" s="756">
        <v>0</v>
      </c>
      <c r="L1177" s="756">
        <v>0</v>
      </c>
      <c r="M1177" s="756">
        <v>0</v>
      </c>
      <c r="N1177" s="646">
        <f t="shared" si="612"/>
        <v>0</v>
      </c>
      <c r="O1177" s="594"/>
      <c r="P1177" s="705">
        <f t="shared" si="598"/>
        <v>1161</v>
      </c>
      <c r="Q1177" s="756">
        <v>0</v>
      </c>
      <c r="R1177" s="756">
        <v>0</v>
      </c>
      <c r="S1177" s="756">
        <v>0</v>
      </c>
      <c r="T1177" s="756">
        <v>0</v>
      </c>
      <c r="U1177" s="756">
        <v>0</v>
      </c>
      <c r="V1177" s="756">
        <v>0</v>
      </c>
      <c r="W1177" s="756">
        <v>0</v>
      </c>
      <c r="X1177" s="646">
        <f t="shared" si="613"/>
        <v>0</v>
      </c>
      <c r="Y1177" s="594"/>
      <c r="Z1177" s="705">
        <f t="shared" si="599"/>
        <v>1161</v>
      </c>
      <c r="AA1177" s="756">
        <f t="shared" si="620"/>
        <v>0</v>
      </c>
      <c r="AB1177" s="756">
        <f t="shared" si="620"/>
        <v>0</v>
      </c>
      <c r="AC1177" s="756">
        <f t="shared" si="620"/>
        <v>0</v>
      </c>
      <c r="AD1177" s="756">
        <f t="shared" si="620"/>
        <v>0</v>
      </c>
      <c r="AE1177" s="756">
        <f t="shared" si="620"/>
        <v>0</v>
      </c>
      <c r="AF1177" s="756">
        <f t="shared" si="620"/>
        <v>0</v>
      </c>
      <c r="AG1177" s="756">
        <f t="shared" si="620"/>
        <v>0</v>
      </c>
      <c r="AH1177" s="646">
        <f t="shared" si="614"/>
        <v>0</v>
      </c>
      <c r="AI1177" s="594"/>
      <c r="AJ1177" s="705">
        <f t="shared" si="600"/>
        <v>1161</v>
      </c>
      <c r="AK1177" s="756">
        <v>0</v>
      </c>
      <c r="AL1177" s="756">
        <v>0</v>
      </c>
      <c r="AM1177" s="756">
        <v>0</v>
      </c>
      <c r="AN1177" s="756">
        <v>0</v>
      </c>
      <c r="AO1177" s="756">
        <v>0</v>
      </c>
      <c r="AP1177" s="756">
        <v>0</v>
      </c>
      <c r="AQ1177" s="756">
        <v>0</v>
      </c>
      <c r="AR1177" s="646">
        <f t="shared" si="615"/>
        <v>0</v>
      </c>
      <c r="AS1177" s="594"/>
      <c r="AT1177" s="705">
        <f t="shared" si="601"/>
        <v>1161</v>
      </c>
      <c r="AU1177" s="756">
        <v>0</v>
      </c>
      <c r="AV1177" s="756">
        <v>0</v>
      </c>
      <c r="AW1177" s="756">
        <v>0</v>
      </c>
      <c r="AX1177" s="756">
        <v>0</v>
      </c>
      <c r="AY1177" s="756">
        <v>0</v>
      </c>
      <c r="AZ1177" s="767">
        <f t="shared" si="590"/>
        <v>0</v>
      </c>
      <c r="BA1177" s="756">
        <v>0</v>
      </c>
      <c r="BB1177" s="756">
        <v>0</v>
      </c>
      <c r="BC1177" s="756">
        <v>0</v>
      </c>
      <c r="BD1177" s="756">
        <v>0</v>
      </c>
      <c r="BE1177" s="767">
        <f t="shared" si="602"/>
        <v>0</v>
      </c>
      <c r="BF1177" s="646">
        <f t="shared" si="603"/>
        <v>0</v>
      </c>
      <c r="BG1177" s="594"/>
      <c r="BH1177" s="705">
        <f t="shared" si="593"/>
        <v>1161</v>
      </c>
      <c r="BI1177" s="646">
        <f t="shared" si="604"/>
        <v>0</v>
      </c>
      <c r="BJ1177" s="594"/>
      <c r="BK1177" s="705">
        <f t="shared" si="605"/>
        <v>1161</v>
      </c>
      <c r="BL1177" s="756">
        <v>0</v>
      </c>
      <c r="BM1177" s="756">
        <v>0</v>
      </c>
      <c r="BN1177" s="756">
        <v>0</v>
      </c>
      <c r="BO1177" s="756">
        <v>0</v>
      </c>
      <c r="BP1177" s="756">
        <v>0</v>
      </c>
      <c r="BQ1177" s="756">
        <v>0</v>
      </c>
      <c r="BR1177" s="756">
        <v>0</v>
      </c>
      <c r="BS1177" s="646">
        <f t="shared" si="616"/>
        <v>0</v>
      </c>
      <c r="BT1177" s="594"/>
      <c r="BU1177" s="705">
        <f t="shared" si="606"/>
        <v>1161</v>
      </c>
      <c r="BV1177" s="756">
        <v>0</v>
      </c>
      <c r="BW1177" s="756">
        <v>0</v>
      </c>
      <c r="BX1177" s="756">
        <v>0</v>
      </c>
      <c r="BY1177" s="756">
        <v>0</v>
      </c>
      <c r="BZ1177" s="756">
        <v>0</v>
      </c>
      <c r="CA1177" s="756">
        <v>0</v>
      </c>
      <c r="CB1177" s="756">
        <v>0</v>
      </c>
      <c r="CC1177" s="646">
        <f t="shared" si="617"/>
        <v>0</v>
      </c>
      <c r="CD1177" s="594"/>
      <c r="CE1177" s="705">
        <f t="shared" si="594"/>
        <v>1161</v>
      </c>
      <c r="CF1177" s="756">
        <f t="shared" si="621"/>
        <v>0</v>
      </c>
      <c r="CG1177" s="756">
        <f t="shared" si="621"/>
        <v>0</v>
      </c>
      <c r="CH1177" s="756">
        <f t="shared" si="621"/>
        <v>0</v>
      </c>
      <c r="CI1177" s="756">
        <f t="shared" si="621"/>
        <v>0</v>
      </c>
      <c r="CJ1177" s="756">
        <f t="shared" si="621"/>
        <v>0</v>
      </c>
      <c r="CK1177" s="756">
        <f t="shared" si="621"/>
        <v>0</v>
      </c>
      <c r="CL1177" s="756">
        <f t="shared" si="621"/>
        <v>0</v>
      </c>
      <c r="CM1177" s="646">
        <f t="shared" si="618"/>
        <v>0</v>
      </c>
      <c r="CN1177" s="594"/>
      <c r="CO1177" s="705">
        <f t="shared" si="595"/>
        <v>1161</v>
      </c>
      <c r="CP1177" s="756">
        <v>0</v>
      </c>
      <c r="CQ1177" s="756">
        <v>0</v>
      </c>
      <c r="CR1177" s="756">
        <v>0</v>
      </c>
      <c r="CS1177" s="756">
        <v>0</v>
      </c>
      <c r="CT1177" s="756">
        <v>0</v>
      </c>
      <c r="CU1177" s="756">
        <v>0</v>
      </c>
      <c r="CV1177" s="756">
        <v>0</v>
      </c>
      <c r="CW1177" s="646">
        <f t="shared" si="619"/>
        <v>0</v>
      </c>
      <c r="CX1177" s="685"/>
      <c r="CY1177" s="705">
        <f t="shared" si="596"/>
        <v>1161</v>
      </c>
      <c r="CZ1177" s="756">
        <v>0</v>
      </c>
      <c r="DA1177" s="756">
        <v>0</v>
      </c>
      <c r="DB1177" s="756">
        <v>0</v>
      </c>
      <c r="DC1177" s="756">
        <v>0</v>
      </c>
      <c r="DD1177" s="756">
        <v>0</v>
      </c>
      <c r="DE1177" s="767">
        <f t="shared" si="607"/>
        <v>0</v>
      </c>
      <c r="DF1177" s="756">
        <v>0</v>
      </c>
      <c r="DG1177" s="756">
        <v>0</v>
      </c>
      <c r="DH1177" s="756">
        <v>0</v>
      </c>
      <c r="DI1177" s="756">
        <v>0</v>
      </c>
      <c r="DJ1177" s="767">
        <f t="shared" si="608"/>
        <v>0</v>
      </c>
      <c r="DK1177" s="715">
        <f t="shared" si="609"/>
        <v>0</v>
      </c>
      <c r="DL1177" s="685"/>
      <c r="DM1177" s="705">
        <f t="shared" si="597"/>
        <v>1161</v>
      </c>
      <c r="DN1177" s="715">
        <f t="shared" si="610"/>
        <v>0</v>
      </c>
    </row>
    <row r="1178" spans="2:118" x14ac:dyDescent="0.25">
      <c r="B1178" s="705">
        <v>1162</v>
      </c>
      <c r="C1178" s="765">
        <f>(1+_xlfn.XLOOKUP(INT((B1178-1)/12)+1,'ZC Curve'!$B$8:$B$107,'ZC Curve'!R$8:R$107,,0))^(1/12)-1</f>
        <v>0</v>
      </c>
      <c r="D1178" s="766">
        <f t="shared" si="611"/>
        <v>1</v>
      </c>
      <c r="E1178" s="685"/>
      <c r="F1178" s="705">
        <v>1162</v>
      </c>
      <c r="G1178" s="756">
        <v>0</v>
      </c>
      <c r="H1178" s="756">
        <v>0</v>
      </c>
      <c r="I1178" s="756">
        <v>0</v>
      </c>
      <c r="J1178" s="756">
        <v>0</v>
      </c>
      <c r="K1178" s="756">
        <v>0</v>
      </c>
      <c r="L1178" s="756">
        <v>0</v>
      </c>
      <c r="M1178" s="756">
        <v>0</v>
      </c>
      <c r="N1178" s="646">
        <f t="shared" si="612"/>
        <v>0</v>
      </c>
      <c r="O1178" s="594"/>
      <c r="P1178" s="705">
        <f t="shared" si="598"/>
        <v>1162</v>
      </c>
      <c r="Q1178" s="756">
        <v>0</v>
      </c>
      <c r="R1178" s="756">
        <v>0</v>
      </c>
      <c r="S1178" s="756">
        <v>0</v>
      </c>
      <c r="T1178" s="756">
        <v>0</v>
      </c>
      <c r="U1178" s="756">
        <v>0</v>
      </c>
      <c r="V1178" s="756">
        <v>0</v>
      </c>
      <c r="W1178" s="756">
        <v>0</v>
      </c>
      <c r="X1178" s="646">
        <f t="shared" si="613"/>
        <v>0</v>
      </c>
      <c r="Y1178" s="594"/>
      <c r="Z1178" s="705">
        <f t="shared" si="599"/>
        <v>1162</v>
      </c>
      <c r="AA1178" s="756">
        <f t="shared" si="620"/>
        <v>0</v>
      </c>
      <c r="AB1178" s="756">
        <f t="shared" si="620"/>
        <v>0</v>
      </c>
      <c r="AC1178" s="756">
        <f t="shared" si="620"/>
        <v>0</v>
      </c>
      <c r="AD1178" s="756">
        <f t="shared" si="620"/>
        <v>0</v>
      </c>
      <c r="AE1178" s="756">
        <f t="shared" si="620"/>
        <v>0</v>
      </c>
      <c r="AF1178" s="756">
        <f t="shared" si="620"/>
        <v>0</v>
      </c>
      <c r="AG1178" s="756">
        <f t="shared" si="620"/>
        <v>0</v>
      </c>
      <c r="AH1178" s="646">
        <f t="shared" si="614"/>
        <v>0</v>
      </c>
      <c r="AI1178" s="594"/>
      <c r="AJ1178" s="705">
        <f t="shared" si="600"/>
        <v>1162</v>
      </c>
      <c r="AK1178" s="756">
        <v>0</v>
      </c>
      <c r="AL1178" s="756">
        <v>0</v>
      </c>
      <c r="AM1178" s="756">
        <v>0</v>
      </c>
      <c r="AN1178" s="756">
        <v>0</v>
      </c>
      <c r="AO1178" s="756">
        <v>0</v>
      </c>
      <c r="AP1178" s="756">
        <v>0</v>
      </c>
      <c r="AQ1178" s="756">
        <v>0</v>
      </c>
      <c r="AR1178" s="646">
        <f t="shared" si="615"/>
        <v>0</v>
      </c>
      <c r="AS1178" s="594"/>
      <c r="AT1178" s="705">
        <f t="shared" si="601"/>
        <v>1162</v>
      </c>
      <c r="AU1178" s="756">
        <v>0</v>
      </c>
      <c r="AV1178" s="756">
        <v>0</v>
      </c>
      <c r="AW1178" s="756">
        <v>0</v>
      </c>
      <c r="AX1178" s="756">
        <v>0</v>
      </c>
      <c r="AY1178" s="756">
        <v>0</v>
      </c>
      <c r="AZ1178" s="767">
        <f t="shared" si="590"/>
        <v>0</v>
      </c>
      <c r="BA1178" s="756">
        <v>0</v>
      </c>
      <c r="BB1178" s="756">
        <v>0</v>
      </c>
      <c r="BC1178" s="756">
        <v>0</v>
      </c>
      <c r="BD1178" s="756">
        <v>0</v>
      </c>
      <c r="BE1178" s="767">
        <f t="shared" si="602"/>
        <v>0</v>
      </c>
      <c r="BF1178" s="646">
        <f t="shared" si="603"/>
        <v>0</v>
      </c>
      <c r="BG1178" s="594"/>
      <c r="BH1178" s="705">
        <f t="shared" si="593"/>
        <v>1162</v>
      </c>
      <c r="BI1178" s="646">
        <f t="shared" si="604"/>
        <v>0</v>
      </c>
      <c r="BJ1178" s="594"/>
      <c r="BK1178" s="705">
        <f t="shared" si="605"/>
        <v>1162</v>
      </c>
      <c r="BL1178" s="756">
        <v>0</v>
      </c>
      <c r="BM1178" s="756">
        <v>0</v>
      </c>
      <c r="BN1178" s="756">
        <v>0</v>
      </c>
      <c r="BO1178" s="756">
        <v>0</v>
      </c>
      <c r="BP1178" s="756">
        <v>0</v>
      </c>
      <c r="BQ1178" s="756">
        <v>0</v>
      </c>
      <c r="BR1178" s="756">
        <v>0</v>
      </c>
      <c r="BS1178" s="646">
        <f t="shared" si="616"/>
        <v>0</v>
      </c>
      <c r="BT1178" s="594"/>
      <c r="BU1178" s="705">
        <f t="shared" si="606"/>
        <v>1162</v>
      </c>
      <c r="BV1178" s="756">
        <v>0</v>
      </c>
      <c r="BW1178" s="756">
        <v>0</v>
      </c>
      <c r="BX1178" s="756">
        <v>0</v>
      </c>
      <c r="BY1178" s="756">
        <v>0</v>
      </c>
      <c r="BZ1178" s="756">
        <v>0</v>
      </c>
      <c r="CA1178" s="756">
        <v>0</v>
      </c>
      <c r="CB1178" s="756">
        <v>0</v>
      </c>
      <c r="CC1178" s="646">
        <f t="shared" si="617"/>
        <v>0</v>
      </c>
      <c r="CD1178" s="594"/>
      <c r="CE1178" s="705">
        <f t="shared" si="594"/>
        <v>1162</v>
      </c>
      <c r="CF1178" s="756">
        <f t="shared" si="621"/>
        <v>0</v>
      </c>
      <c r="CG1178" s="756">
        <f t="shared" si="621"/>
        <v>0</v>
      </c>
      <c r="CH1178" s="756">
        <f t="shared" si="621"/>
        <v>0</v>
      </c>
      <c r="CI1178" s="756">
        <f t="shared" si="621"/>
        <v>0</v>
      </c>
      <c r="CJ1178" s="756">
        <f t="shared" si="621"/>
        <v>0</v>
      </c>
      <c r="CK1178" s="756">
        <f t="shared" si="621"/>
        <v>0</v>
      </c>
      <c r="CL1178" s="756">
        <f t="shared" si="621"/>
        <v>0</v>
      </c>
      <c r="CM1178" s="646">
        <f t="shared" si="618"/>
        <v>0</v>
      </c>
      <c r="CN1178" s="594"/>
      <c r="CO1178" s="705">
        <f t="shared" si="595"/>
        <v>1162</v>
      </c>
      <c r="CP1178" s="756">
        <v>0</v>
      </c>
      <c r="CQ1178" s="756">
        <v>0</v>
      </c>
      <c r="CR1178" s="756">
        <v>0</v>
      </c>
      <c r="CS1178" s="756">
        <v>0</v>
      </c>
      <c r="CT1178" s="756">
        <v>0</v>
      </c>
      <c r="CU1178" s="756">
        <v>0</v>
      </c>
      <c r="CV1178" s="756">
        <v>0</v>
      </c>
      <c r="CW1178" s="646">
        <f t="shared" si="619"/>
        <v>0</v>
      </c>
      <c r="CX1178" s="685"/>
      <c r="CY1178" s="705">
        <f t="shared" si="596"/>
        <v>1162</v>
      </c>
      <c r="CZ1178" s="756">
        <v>0</v>
      </c>
      <c r="DA1178" s="756">
        <v>0</v>
      </c>
      <c r="DB1178" s="756">
        <v>0</v>
      </c>
      <c r="DC1178" s="756">
        <v>0</v>
      </c>
      <c r="DD1178" s="756">
        <v>0</v>
      </c>
      <c r="DE1178" s="767">
        <f t="shared" si="607"/>
        <v>0</v>
      </c>
      <c r="DF1178" s="756">
        <v>0</v>
      </c>
      <c r="DG1178" s="756">
        <v>0</v>
      </c>
      <c r="DH1178" s="756">
        <v>0</v>
      </c>
      <c r="DI1178" s="756">
        <v>0</v>
      </c>
      <c r="DJ1178" s="767">
        <f t="shared" si="608"/>
        <v>0</v>
      </c>
      <c r="DK1178" s="715">
        <f t="shared" si="609"/>
        <v>0</v>
      </c>
      <c r="DL1178" s="685"/>
      <c r="DM1178" s="705">
        <f t="shared" si="597"/>
        <v>1162</v>
      </c>
      <c r="DN1178" s="715">
        <f t="shared" si="610"/>
        <v>0</v>
      </c>
    </row>
    <row r="1179" spans="2:118" x14ac:dyDescent="0.25">
      <c r="B1179" s="705">
        <v>1163</v>
      </c>
      <c r="C1179" s="765">
        <f>(1+_xlfn.XLOOKUP(INT((B1179-1)/12)+1,'ZC Curve'!$B$8:$B$107,'ZC Curve'!R$8:R$107,,0))^(1/12)-1</f>
        <v>0</v>
      </c>
      <c r="D1179" s="766">
        <f t="shared" si="611"/>
        <v>1</v>
      </c>
      <c r="E1179" s="685"/>
      <c r="F1179" s="705">
        <v>1163</v>
      </c>
      <c r="G1179" s="756">
        <v>0</v>
      </c>
      <c r="H1179" s="756">
        <v>0</v>
      </c>
      <c r="I1179" s="756">
        <v>0</v>
      </c>
      <c r="J1179" s="756">
        <v>0</v>
      </c>
      <c r="K1179" s="756">
        <v>0</v>
      </c>
      <c r="L1179" s="756">
        <v>0</v>
      </c>
      <c r="M1179" s="756">
        <v>0</v>
      </c>
      <c r="N1179" s="646">
        <f t="shared" si="612"/>
        <v>0</v>
      </c>
      <c r="O1179" s="594"/>
      <c r="P1179" s="705">
        <f t="shared" si="598"/>
        <v>1163</v>
      </c>
      <c r="Q1179" s="756">
        <v>0</v>
      </c>
      <c r="R1179" s="756">
        <v>0</v>
      </c>
      <c r="S1179" s="756">
        <v>0</v>
      </c>
      <c r="T1179" s="756">
        <v>0</v>
      </c>
      <c r="U1179" s="756">
        <v>0</v>
      </c>
      <c r="V1179" s="756">
        <v>0</v>
      </c>
      <c r="W1179" s="756">
        <v>0</v>
      </c>
      <c r="X1179" s="646">
        <f t="shared" si="613"/>
        <v>0</v>
      </c>
      <c r="Y1179" s="594"/>
      <c r="Z1179" s="705">
        <f t="shared" si="599"/>
        <v>1163</v>
      </c>
      <c r="AA1179" s="756">
        <f t="shared" si="620"/>
        <v>0</v>
      </c>
      <c r="AB1179" s="756">
        <f t="shared" si="620"/>
        <v>0</v>
      </c>
      <c r="AC1179" s="756">
        <f t="shared" si="620"/>
        <v>0</v>
      </c>
      <c r="AD1179" s="756">
        <f t="shared" si="620"/>
        <v>0</v>
      </c>
      <c r="AE1179" s="756">
        <f t="shared" si="620"/>
        <v>0</v>
      </c>
      <c r="AF1179" s="756">
        <f t="shared" si="620"/>
        <v>0</v>
      </c>
      <c r="AG1179" s="756">
        <f t="shared" si="620"/>
        <v>0</v>
      </c>
      <c r="AH1179" s="646">
        <f t="shared" si="614"/>
        <v>0</v>
      </c>
      <c r="AI1179" s="594"/>
      <c r="AJ1179" s="705">
        <f t="shared" si="600"/>
        <v>1163</v>
      </c>
      <c r="AK1179" s="756">
        <v>0</v>
      </c>
      <c r="AL1179" s="756">
        <v>0</v>
      </c>
      <c r="AM1179" s="756">
        <v>0</v>
      </c>
      <c r="AN1179" s="756">
        <v>0</v>
      </c>
      <c r="AO1179" s="756">
        <v>0</v>
      </c>
      <c r="AP1179" s="756">
        <v>0</v>
      </c>
      <c r="AQ1179" s="756">
        <v>0</v>
      </c>
      <c r="AR1179" s="646">
        <f t="shared" si="615"/>
        <v>0</v>
      </c>
      <c r="AS1179" s="594"/>
      <c r="AT1179" s="705">
        <f t="shared" si="601"/>
        <v>1163</v>
      </c>
      <c r="AU1179" s="756">
        <v>0</v>
      </c>
      <c r="AV1179" s="756">
        <v>0</v>
      </c>
      <c r="AW1179" s="756">
        <v>0</v>
      </c>
      <c r="AX1179" s="756">
        <v>0</v>
      </c>
      <c r="AY1179" s="756">
        <v>0</v>
      </c>
      <c r="AZ1179" s="767">
        <f t="shared" si="590"/>
        <v>0</v>
      </c>
      <c r="BA1179" s="756">
        <v>0</v>
      </c>
      <c r="BB1179" s="756">
        <v>0</v>
      </c>
      <c r="BC1179" s="756">
        <v>0</v>
      </c>
      <c r="BD1179" s="756">
        <v>0</v>
      </c>
      <c r="BE1179" s="767">
        <f t="shared" si="602"/>
        <v>0</v>
      </c>
      <c r="BF1179" s="646">
        <f t="shared" si="603"/>
        <v>0</v>
      </c>
      <c r="BG1179" s="594"/>
      <c r="BH1179" s="705">
        <f t="shared" si="593"/>
        <v>1163</v>
      </c>
      <c r="BI1179" s="646">
        <f t="shared" si="604"/>
        <v>0</v>
      </c>
      <c r="BJ1179" s="594"/>
      <c r="BK1179" s="705">
        <f t="shared" si="605"/>
        <v>1163</v>
      </c>
      <c r="BL1179" s="756">
        <v>0</v>
      </c>
      <c r="BM1179" s="756">
        <v>0</v>
      </c>
      <c r="BN1179" s="756">
        <v>0</v>
      </c>
      <c r="BO1179" s="756">
        <v>0</v>
      </c>
      <c r="BP1179" s="756">
        <v>0</v>
      </c>
      <c r="BQ1179" s="756">
        <v>0</v>
      </c>
      <c r="BR1179" s="756">
        <v>0</v>
      </c>
      <c r="BS1179" s="646">
        <f t="shared" si="616"/>
        <v>0</v>
      </c>
      <c r="BT1179" s="594"/>
      <c r="BU1179" s="705">
        <f t="shared" si="606"/>
        <v>1163</v>
      </c>
      <c r="BV1179" s="756">
        <v>0</v>
      </c>
      <c r="BW1179" s="756">
        <v>0</v>
      </c>
      <c r="BX1179" s="756">
        <v>0</v>
      </c>
      <c r="BY1179" s="756">
        <v>0</v>
      </c>
      <c r="BZ1179" s="756">
        <v>0</v>
      </c>
      <c r="CA1179" s="756">
        <v>0</v>
      </c>
      <c r="CB1179" s="756">
        <v>0</v>
      </c>
      <c r="CC1179" s="646">
        <f t="shared" si="617"/>
        <v>0</v>
      </c>
      <c r="CD1179" s="594"/>
      <c r="CE1179" s="705">
        <f t="shared" si="594"/>
        <v>1163</v>
      </c>
      <c r="CF1179" s="756">
        <f t="shared" si="621"/>
        <v>0</v>
      </c>
      <c r="CG1179" s="756">
        <f t="shared" si="621"/>
        <v>0</v>
      </c>
      <c r="CH1179" s="756">
        <f t="shared" si="621"/>
        <v>0</v>
      </c>
      <c r="CI1179" s="756">
        <f t="shared" si="621"/>
        <v>0</v>
      </c>
      <c r="CJ1179" s="756">
        <f t="shared" si="621"/>
        <v>0</v>
      </c>
      <c r="CK1179" s="756">
        <f t="shared" si="621"/>
        <v>0</v>
      </c>
      <c r="CL1179" s="756">
        <f t="shared" si="621"/>
        <v>0</v>
      </c>
      <c r="CM1179" s="646">
        <f t="shared" si="618"/>
        <v>0</v>
      </c>
      <c r="CN1179" s="594"/>
      <c r="CO1179" s="705">
        <f t="shared" si="595"/>
        <v>1163</v>
      </c>
      <c r="CP1179" s="756">
        <v>0</v>
      </c>
      <c r="CQ1179" s="756">
        <v>0</v>
      </c>
      <c r="CR1179" s="756">
        <v>0</v>
      </c>
      <c r="CS1179" s="756">
        <v>0</v>
      </c>
      <c r="CT1179" s="756">
        <v>0</v>
      </c>
      <c r="CU1179" s="756">
        <v>0</v>
      </c>
      <c r="CV1179" s="756">
        <v>0</v>
      </c>
      <c r="CW1179" s="646">
        <f t="shared" si="619"/>
        <v>0</v>
      </c>
      <c r="CX1179" s="685"/>
      <c r="CY1179" s="705">
        <f t="shared" si="596"/>
        <v>1163</v>
      </c>
      <c r="CZ1179" s="756">
        <v>0</v>
      </c>
      <c r="DA1179" s="756">
        <v>0</v>
      </c>
      <c r="DB1179" s="756">
        <v>0</v>
      </c>
      <c r="DC1179" s="756">
        <v>0</v>
      </c>
      <c r="DD1179" s="756">
        <v>0</v>
      </c>
      <c r="DE1179" s="767">
        <f t="shared" si="607"/>
        <v>0</v>
      </c>
      <c r="DF1179" s="756">
        <v>0</v>
      </c>
      <c r="DG1179" s="756">
        <v>0</v>
      </c>
      <c r="DH1179" s="756">
        <v>0</v>
      </c>
      <c r="DI1179" s="756">
        <v>0</v>
      </c>
      <c r="DJ1179" s="767">
        <f t="shared" si="608"/>
        <v>0</v>
      </c>
      <c r="DK1179" s="715">
        <f t="shared" si="609"/>
        <v>0</v>
      </c>
      <c r="DL1179" s="685"/>
      <c r="DM1179" s="705">
        <f t="shared" si="597"/>
        <v>1163</v>
      </c>
      <c r="DN1179" s="715">
        <f t="shared" si="610"/>
        <v>0</v>
      </c>
    </row>
    <row r="1180" spans="2:118" x14ac:dyDescent="0.25">
      <c r="B1180" s="705">
        <v>1164</v>
      </c>
      <c r="C1180" s="765">
        <f>(1+_xlfn.XLOOKUP(INT((B1180-1)/12)+1,'ZC Curve'!$B$8:$B$107,'ZC Curve'!R$8:R$107,,0))^(1/12)-1</f>
        <v>0</v>
      </c>
      <c r="D1180" s="766">
        <f t="shared" si="611"/>
        <v>1</v>
      </c>
      <c r="E1180" s="685"/>
      <c r="F1180" s="705">
        <v>1164</v>
      </c>
      <c r="G1180" s="756">
        <v>0</v>
      </c>
      <c r="H1180" s="756">
        <v>0</v>
      </c>
      <c r="I1180" s="756">
        <v>0</v>
      </c>
      <c r="J1180" s="756">
        <v>0</v>
      </c>
      <c r="K1180" s="756">
        <v>0</v>
      </c>
      <c r="L1180" s="756">
        <v>0</v>
      </c>
      <c r="M1180" s="756">
        <v>0</v>
      </c>
      <c r="N1180" s="646">
        <f t="shared" si="612"/>
        <v>0</v>
      </c>
      <c r="O1180" s="594"/>
      <c r="P1180" s="705">
        <f t="shared" si="598"/>
        <v>1164</v>
      </c>
      <c r="Q1180" s="756">
        <v>0</v>
      </c>
      <c r="R1180" s="756">
        <v>0</v>
      </c>
      <c r="S1180" s="756">
        <v>0</v>
      </c>
      <c r="T1180" s="756">
        <v>0</v>
      </c>
      <c r="U1180" s="756">
        <v>0</v>
      </c>
      <c r="V1180" s="756">
        <v>0</v>
      </c>
      <c r="W1180" s="756">
        <v>0</v>
      </c>
      <c r="X1180" s="646">
        <f t="shared" si="613"/>
        <v>0</v>
      </c>
      <c r="Y1180" s="594"/>
      <c r="Z1180" s="705">
        <f t="shared" si="599"/>
        <v>1164</v>
      </c>
      <c r="AA1180" s="756">
        <f t="shared" si="620"/>
        <v>0</v>
      </c>
      <c r="AB1180" s="756">
        <f t="shared" si="620"/>
        <v>0</v>
      </c>
      <c r="AC1180" s="756">
        <f t="shared" si="620"/>
        <v>0</v>
      </c>
      <c r="AD1180" s="756">
        <f t="shared" si="620"/>
        <v>0</v>
      </c>
      <c r="AE1180" s="756">
        <f t="shared" si="620"/>
        <v>0</v>
      </c>
      <c r="AF1180" s="756">
        <f t="shared" si="620"/>
        <v>0</v>
      </c>
      <c r="AG1180" s="756">
        <f t="shared" si="620"/>
        <v>0</v>
      </c>
      <c r="AH1180" s="646">
        <f t="shared" si="614"/>
        <v>0</v>
      </c>
      <c r="AI1180" s="594"/>
      <c r="AJ1180" s="705">
        <f t="shared" si="600"/>
        <v>1164</v>
      </c>
      <c r="AK1180" s="756">
        <v>0</v>
      </c>
      <c r="AL1180" s="756">
        <v>0</v>
      </c>
      <c r="AM1180" s="756">
        <v>0</v>
      </c>
      <c r="AN1180" s="756">
        <v>0</v>
      </c>
      <c r="AO1180" s="756">
        <v>0</v>
      </c>
      <c r="AP1180" s="756">
        <v>0</v>
      </c>
      <c r="AQ1180" s="756">
        <v>0</v>
      </c>
      <c r="AR1180" s="646">
        <f t="shared" si="615"/>
        <v>0</v>
      </c>
      <c r="AS1180" s="594"/>
      <c r="AT1180" s="705">
        <f t="shared" si="601"/>
        <v>1164</v>
      </c>
      <c r="AU1180" s="756">
        <v>0</v>
      </c>
      <c r="AV1180" s="756">
        <v>0</v>
      </c>
      <c r="AW1180" s="756">
        <v>0</v>
      </c>
      <c r="AX1180" s="756">
        <v>0</v>
      </c>
      <c r="AY1180" s="756">
        <v>0</v>
      </c>
      <c r="AZ1180" s="767">
        <f t="shared" si="590"/>
        <v>0</v>
      </c>
      <c r="BA1180" s="756">
        <v>0</v>
      </c>
      <c r="BB1180" s="756">
        <v>0</v>
      </c>
      <c r="BC1180" s="756">
        <v>0</v>
      </c>
      <c r="BD1180" s="756">
        <v>0</v>
      </c>
      <c r="BE1180" s="767">
        <f t="shared" si="602"/>
        <v>0</v>
      </c>
      <c r="BF1180" s="646">
        <f t="shared" si="603"/>
        <v>0</v>
      </c>
      <c r="BG1180" s="594"/>
      <c r="BH1180" s="705">
        <f t="shared" si="593"/>
        <v>1164</v>
      </c>
      <c r="BI1180" s="646">
        <f t="shared" si="604"/>
        <v>0</v>
      </c>
      <c r="BJ1180" s="594"/>
      <c r="BK1180" s="705">
        <f t="shared" si="605"/>
        <v>1164</v>
      </c>
      <c r="BL1180" s="756">
        <v>0</v>
      </c>
      <c r="BM1180" s="756">
        <v>0</v>
      </c>
      <c r="BN1180" s="756">
        <v>0</v>
      </c>
      <c r="BO1180" s="756">
        <v>0</v>
      </c>
      <c r="BP1180" s="756">
        <v>0</v>
      </c>
      <c r="BQ1180" s="756">
        <v>0</v>
      </c>
      <c r="BR1180" s="756">
        <v>0</v>
      </c>
      <c r="BS1180" s="646">
        <f t="shared" si="616"/>
        <v>0</v>
      </c>
      <c r="BT1180" s="594"/>
      <c r="BU1180" s="705">
        <f t="shared" si="606"/>
        <v>1164</v>
      </c>
      <c r="BV1180" s="756">
        <v>0</v>
      </c>
      <c r="BW1180" s="756">
        <v>0</v>
      </c>
      <c r="BX1180" s="756">
        <v>0</v>
      </c>
      <c r="BY1180" s="756">
        <v>0</v>
      </c>
      <c r="BZ1180" s="756">
        <v>0</v>
      </c>
      <c r="CA1180" s="756">
        <v>0</v>
      </c>
      <c r="CB1180" s="756">
        <v>0</v>
      </c>
      <c r="CC1180" s="646">
        <f t="shared" si="617"/>
        <v>0</v>
      </c>
      <c r="CD1180" s="594"/>
      <c r="CE1180" s="705">
        <f t="shared" si="594"/>
        <v>1164</v>
      </c>
      <c r="CF1180" s="756">
        <f t="shared" si="621"/>
        <v>0</v>
      </c>
      <c r="CG1180" s="756">
        <f t="shared" si="621"/>
        <v>0</v>
      </c>
      <c r="CH1180" s="756">
        <f t="shared" si="621"/>
        <v>0</v>
      </c>
      <c r="CI1180" s="756">
        <f t="shared" si="621"/>
        <v>0</v>
      </c>
      <c r="CJ1180" s="756">
        <f t="shared" si="621"/>
        <v>0</v>
      </c>
      <c r="CK1180" s="756">
        <f t="shared" si="621"/>
        <v>0</v>
      </c>
      <c r="CL1180" s="756">
        <f t="shared" si="621"/>
        <v>0</v>
      </c>
      <c r="CM1180" s="646">
        <f t="shared" si="618"/>
        <v>0</v>
      </c>
      <c r="CN1180" s="594"/>
      <c r="CO1180" s="705">
        <f t="shared" si="595"/>
        <v>1164</v>
      </c>
      <c r="CP1180" s="756">
        <v>0</v>
      </c>
      <c r="CQ1180" s="756">
        <v>0</v>
      </c>
      <c r="CR1180" s="756">
        <v>0</v>
      </c>
      <c r="CS1180" s="756">
        <v>0</v>
      </c>
      <c r="CT1180" s="756">
        <v>0</v>
      </c>
      <c r="CU1180" s="756">
        <v>0</v>
      </c>
      <c r="CV1180" s="756">
        <v>0</v>
      </c>
      <c r="CW1180" s="646">
        <f t="shared" si="619"/>
        <v>0</v>
      </c>
      <c r="CX1180" s="685"/>
      <c r="CY1180" s="705">
        <f t="shared" si="596"/>
        <v>1164</v>
      </c>
      <c r="CZ1180" s="756">
        <v>0</v>
      </c>
      <c r="DA1180" s="756">
        <v>0</v>
      </c>
      <c r="DB1180" s="756">
        <v>0</v>
      </c>
      <c r="DC1180" s="756">
        <v>0</v>
      </c>
      <c r="DD1180" s="756">
        <v>0</v>
      </c>
      <c r="DE1180" s="767">
        <f t="shared" si="607"/>
        <v>0</v>
      </c>
      <c r="DF1180" s="756">
        <v>0</v>
      </c>
      <c r="DG1180" s="756">
        <v>0</v>
      </c>
      <c r="DH1180" s="756">
        <v>0</v>
      </c>
      <c r="DI1180" s="756">
        <v>0</v>
      </c>
      <c r="DJ1180" s="767">
        <f t="shared" si="608"/>
        <v>0</v>
      </c>
      <c r="DK1180" s="715">
        <f t="shared" si="609"/>
        <v>0</v>
      </c>
      <c r="DL1180" s="685"/>
      <c r="DM1180" s="705">
        <f t="shared" si="597"/>
        <v>1164</v>
      </c>
      <c r="DN1180" s="715">
        <f t="shared" si="610"/>
        <v>0</v>
      </c>
    </row>
    <row r="1181" spans="2:118" x14ac:dyDescent="0.25">
      <c r="B1181" s="705">
        <v>1165</v>
      </c>
      <c r="C1181" s="765">
        <f>(1+_xlfn.XLOOKUP(INT((B1181-1)/12)+1,'ZC Curve'!$B$8:$B$107,'ZC Curve'!R$8:R$107,,0))^(1/12)-1</f>
        <v>0</v>
      </c>
      <c r="D1181" s="766">
        <f t="shared" si="611"/>
        <v>1</v>
      </c>
      <c r="E1181" s="685"/>
      <c r="F1181" s="705">
        <v>1165</v>
      </c>
      <c r="G1181" s="756">
        <v>0</v>
      </c>
      <c r="H1181" s="756">
        <v>0</v>
      </c>
      <c r="I1181" s="756">
        <v>0</v>
      </c>
      <c r="J1181" s="756">
        <v>0</v>
      </c>
      <c r="K1181" s="756">
        <v>0</v>
      </c>
      <c r="L1181" s="756">
        <v>0</v>
      </c>
      <c r="M1181" s="756">
        <v>0</v>
      </c>
      <c r="N1181" s="646">
        <f t="shared" si="612"/>
        <v>0</v>
      </c>
      <c r="O1181" s="594"/>
      <c r="P1181" s="705">
        <f t="shared" si="598"/>
        <v>1165</v>
      </c>
      <c r="Q1181" s="756">
        <v>0</v>
      </c>
      <c r="R1181" s="756">
        <v>0</v>
      </c>
      <c r="S1181" s="756">
        <v>0</v>
      </c>
      <c r="T1181" s="756">
        <v>0</v>
      </c>
      <c r="U1181" s="756">
        <v>0</v>
      </c>
      <c r="V1181" s="756">
        <v>0</v>
      </c>
      <c r="W1181" s="756">
        <v>0</v>
      </c>
      <c r="X1181" s="646">
        <f t="shared" si="613"/>
        <v>0</v>
      </c>
      <c r="Y1181" s="594"/>
      <c r="Z1181" s="705">
        <f t="shared" si="599"/>
        <v>1165</v>
      </c>
      <c r="AA1181" s="756">
        <f t="shared" si="620"/>
        <v>0</v>
      </c>
      <c r="AB1181" s="756">
        <f t="shared" si="620"/>
        <v>0</v>
      </c>
      <c r="AC1181" s="756">
        <f t="shared" si="620"/>
        <v>0</v>
      </c>
      <c r="AD1181" s="756">
        <f t="shared" si="620"/>
        <v>0</v>
      </c>
      <c r="AE1181" s="756">
        <f t="shared" si="620"/>
        <v>0</v>
      </c>
      <c r="AF1181" s="756">
        <f t="shared" si="620"/>
        <v>0</v>
      </c>
      <c r="AG1181" s="756">
        <f t="shared" si="620"/>
        <v>0</v>
      </c>
      <c r="AH1181" s="646">
        <f t="shared" si="614"/>
        <v>0</v>
      </c>
      <c r="AI1181" s="594"/>
      <c r="AJ1181" s="705">
        <f t="shared" si="600"/>
        <v>1165</v>
      </c>
      <c r="AK1181" s="756">
        <v>0</v>
      </c>
      <c r="AL1181" s="756">
        <v>0</v>
      </c>
      <c r="AM1181" s="756">
        <v>0</v>
      </c>
      <c r="AN1181" s="756">
        <v>0</v>
      </c>
      <c r="AO1181" s="756">
        <v>0</v>
      </c>
      <c r="AP1181" s="756">
        <v>0</v>
      </c>
      <c r="AQ1181" s="756">
        <v>0</v>
      </c>
      <c r="AR1181" s="646">
        <f t="shared" si="615"/>
        <v>0</v>
      </c>
      <c r="AS1181" s="594"/>
      <c r="AT1181" s="705">
        <f t="shared" si="601"/>
        <v>1165</v>
      </c>
      <c r="AU1181" s="756">
        <v>0</v>
      </c>
      <c r="AV1181" s="756">
        <v>0</v>
      </c>
      <c r="AW1181" s="756">
        <v>0</v>
      </c>
      <c r="AX1181" s="756">
        <v>0</v>
      </c>
      <c r="AY1181" s="756">
        <v>0</v>
      </c>
      <c r="AZ1181" s="767">
        <f t="shared" si="590"/>
        <v>0</v>
      </c>
      <c r="BA1181" s="756">
        <v>0</v>
      </c>
      <c r="BB1181" s="756">
        <v>0</v>
      </c>
      <c r="BC1181" s="756">
        <v>0</v>
      </c>
      <c r="BD1181" s="756">
        <v>0</v>
      </c>
      <c r="BE1181" s="767">
        <f t="shared" si="602"/>
        <v>0</v>
      </c>
      <c r="BF1181" s="646">
        <f t="shared" si="603"/>
        <v>0</v>
      </c>
      <c r="BG1181" s="594"/>
      <c r="BH1181" s="705">
        <f t="shared" si="593"/>
        <v>1165</v>
      </c>
      <c r="BI1181" s="646">
        <f t="shared" si="604"/>
        <v>0</v>
      </c>
      <c r="BJ1181" s="594"/>
      <c r="BK1181" s="705">
        <f t="shared" si="605"/>
        <v>1165</v>
      </c>
      <c r="BL1181" s="756">
        <v>0</v>
      </c>
      <c r="BM1181" s="756">
        <v>0</v>
      </c>
      <c r="BN1181" s="756">
        <v>0</v>
      </c>
      <c r="BO1181" s="756">
        <v>0</v>
      </c>
      <c r="BP1181" s="756">
        <v>0</v>
      </c>
      <c r="BQ1181" s="756">
        <v>0</v>
      </c>
      <c r="BR1181" s="756">
        <v>0</v>
      </c>
      <c r="BS1181" s="646">
        <f t="shared" si="616"/>
        <v>0</v>
      </c>
      <c r="BT1181" s="594"/>
      <c r="BU1181" s="705">
        <f t="shared" si="606"/>
        <v>1165</v>
      </c>
      <c r="BV1181" s="756">
        <v>0</v>
      </c>
      <c r="BW1181" s="756">
        <v>0</v>
      </c>
      <c r="BX1181" s="756">
        <v>0</v>
      </c>
      <c r="BY1181" s="756">
        <v>0</v>
      </c>
      <c r="BZ1181" s="756">
        <v>0</v>
      </c>
      <c r="CA1181" s="756">
        <v>0</v>
      </c>
      <c r="CB1181" s="756">
        <v>0</v>
      </c>
      <c r="CC1181" s="646">
        <f t="shared" si="617"/>
        <v>0</v>
      </c>
      <c r="CD1181" s="594"/>
      <c r="CE1181" s="705">
        <f t="shared" si="594"/>
        <v>1165</v>
      </c>
      <c r="CF1181" s="756">
        <f t="shared" si="621"/>
        <v>0</v>
      </c>
      <c r="CG1181" s="756">
        <f t="shared" si="621"/>
        <v>0</v>
      </c>
      <c r="CH1181" s="756">
        <f t="shared" si="621"/>
        <v>0</v>
      </c>
      <c r="CI1181" s="756">
        <f t="shared" si="621"/>
        <v>0</v>
      </c>
      <c r="CJ1181" s="756">
        <f t="shared" si="621"/>
        <v>0</v>
      </c>
      <c r="CK1181" s="756">
        <f t="shared" si="621"/>
        <v>0</v>
      </c>
      <c r="CL1181" s="756">
        <f t="shared" si="621"/>
        <v>0</v>
      </c>
      <c r="CM1181" s="646">
        <f t="shared" si="618"/>
        <v>0</v>
      </c>
      <c r="CN1181" s="594"/>
      <c r="CO1181" s="705">
        <f t="shared" si="595"/>
        <v>1165</v>
      </c>
      <c r="CP1181" s="756">
        <v>0</v>
      </c>
      <c r="CQ1181" s="756">
        <v>0</v>
      </c>
      <c r="CR1181" s="756">
        <v>0</v>
      </c>
      <c r="CS1181" s="756">
        <v>0</v>
      </c>
      <c r="CT1181" s="756">
        <v>0</v>
      </c>
      <c r="CU1181" s="756">
        <v>0</v>
      </c>
      <c r="CV1181" s="756">
        <v>0</v>
      </c>
      <c r="CW1181" s="646">
        <f t="shared" si="619"/>
        <v>0</v>
      </c>
      <c r="CX1181" s="685"/>
      <c r="CY1181" s="705">
        <f t="shared" si="596"/>
        <v>1165</v>
      </c>
      <c r="CZ1181" s="756">
        <v>0</v>
      </c>
      <c r="DA1181" s="756">
        <v>0</v>
      </c>
      <c r="DB1181" s="756">
        <v>0</v>
      </c>
      <c r="DC1181" s="756">
        <v>0</v>
      </c>
      <c r="DD1181" s="756">
        <v>0</v>
      </c>
      <c r="DE1181" s="767">
        <f t="shared" si="607"/>
        <v>0</v>
      </c>
      <c r="DF1181" s="756">
        <v>0</v>
      </c>
      <c r="DG1181" s="756">
        <v>0</v>
      </c>
      <c r="DH1181" s="756">
        <v>0</v>
      </c>
      <c r="DI1181" s="756">
        <v>0</v>
      </c>
      <c r="DJ1181" s="767">
        <f t="shared" si="608"/>
        <v>0</v>
      </c>
      <c r="DK1181" s="715">
        <f t="shared" si="609"/>
        <v>0</v>
      </c>
      <c r="DL1181" s="685"/>
      <c r="DM1181" s="705">
        <f t="shared" si="597"/>
        <v>1165</v>
      </c>
      <c r="DN1181" s="715">
        <f t="shared" si="610"/>
        <v>0</v>
      </c>
    </row>
    <row r="1182" spans="2:118" x14ac:dyDescent="0.25">
      <c r="B1182" s="705">
        <v>1166</v>
      </c>
      <c r="C1182" s="765">
        <f>(1+_xlfn.XLOOKUP(INT((B1182-1)/12)+1,'ZC Curve'!$B$8:$B$107,'ZC Curve'!R$8:R$107,,0))^(1/12)-1</f>
        <v>0</v>
      </c>
      <c r="D1182" s="766">
        <f t="shared" si="611"/>
        <v>1</v>
      </c>
      <c r="E1182" s="685"/>
      <c r="F1182" s="705">
        <v>1166</v>
      </c>
      <c r="G1182" s="756">
        <v>0</v>
      </c>
      <c r="H1182" s="756">
        <v>0</v>
      </c>
      <c r="I1182" s="756">
        <v>0</v>
      </c>
      <c r="J1182" s="756">
        <v>0</v>
      </c>
      <c r="K1182" s="756">
        <v>0</v>
      </c>
      <c r="L1182" s="756">
        <v>0</v>
      </c>
      <c r="M1182" s="756">
        <v>0</v>
      </c>
      <c r="N1182" s="646">
        <f t="shared" si="612"/>
        <v>0</v>
      </c>
      <c r="O1182" s="594"/>
      <c r="P1182" s="705">
        <f t="shared" si="598"/>
        <v>1166</v>
      </c>
      <c r="Q1182" s="756">
        <v>0</v>
      </c>
      <c r="R1182" s="756">
        <v>0</v>
      </c>
      <c r="S1182" s="756">
        <v>0</v>
      </c>
      <c r="T1182" s="756">
        <v>0</v>
      </c>
      <c r="U1182" s="756">
        <v>0</v>
      </c>
      <c r="V1182" s="756">
        <v>0</v>
      </c>
      <c r="W1182" s="756">
        <v>0</v>
      </c>
      <c r="X1182" s="646">
        <f t="shared" si="613"/>
        <v>0</v>
      </c>
      <c r="Y1182" s="594"/>
      <c r="Z1182" s="705">
        <f t="shared" si="599"/>
        <v>1166</v>
      </c>
      <c r="AA1182" s="756">
        <f t="shared" si="620"/>
        <v>0</v>
      </c>
      <c r="AB1182" s="756">
        <f t="shared" si="620"/>
        <v>0</v>
      </c>
      <c r="AC1182" s="756">
        <f t="shared" si="620"/>
        <v>0</v>
      </c>
      <c r="AD1182" s="756">
        <f t="shared" si="620"/>
        <v>0</v>
      </c>
      <c r="AE1182" s="756">
        <f t="shared" si="620"/>
        <v>0</v>
      </c>
      <c r="AF1182" s="756">
        <f t="shared" si="620"/>
        <v>0</v>
      </c>
      <c r="AG1182" s="756">
        <f t="shared" si="620"/>
        <v>0</v>
      </c>
      <c r="AH1182" s="646">
        <f t="shared" si="614"/>
        <v>0</v>
      </c>
      <c r="AI1182" s="594"/>
      <c r="AJ1182" s="705">
        <f t="shared" si="600"/>
        <v>1166</v>
      </c>
      <c r="AK1182" s="756">
        <v>0</v>
      </c>
      <c r="AL1182" s="756">
        <v>0</v>
      </c>
      <c r="AM1182" s="756">
        <v>0</v>
      </c>
      <c r="AN1182" s="756">
        <v>0</v>
      </c>
      <c r="AO1182" s="756">
        <v>0</v>
      </c>
      <c r="AP1182" s="756">
        <v>0</v>
      </c>
      <c r="AQ1182" s="756">
        <v>0</v>
      </c>
      <c r="AR1182" s="646">
        <f t="shared" si="615"/>
        <v>0</v>
      </c>
      <c r="AS1182" s="594"/>
      <c r="AT1182" s="705">
        <f t="shared" si="601"/>
        <v>1166</v>
      </c>
      <c r="AU1182" s="756">
        <v>0</v>
      </c>
      <c r="AV1182" s="756">
        <v>0</v>
      </c>
      <c r="AW1182" s="756">
        <v>0</v>
      </c>
      <c r="AX1182" s="756">
        <v>0</v>
      </c>
      <c r="AY1182" s="756">
        <v>0</v>
      </c>
      <c r="AZ1182" s="767">
        <f t="shared" si="590"/>
        <v>0</v>
      </c>
      <c r="BA1182" s="756">
        <v>0</v>
      </c>
      <c r="BB1182" s="756">
        <v>0</v>
      </c>
      <c r="BC1182" s="756">
        <v>0</v>
      </c>
      <c r="BD1182" s="756">
        <v>0</v>
      </c>
      <c r="BE1182" s="767">
        <f t="shared" si="602"/>
        <v>0</v>
      </c>
      <c r="BF1182" s="646">
        <f t="shared" si="603"/>
        <v>0</v>
      </c>
      <c r="BG1182" s="594"/>
      <c r="BH1182" s="705">
        <f t="shared" si="593"/>
        <v>1166</v>
      </c>
      <c r="BI1182" s="646">
        <f t="shared" si="604"/>
        <v>0</v>
      </c>
      <c r="BJ1182" s="594"/>
      <c r="BK1182" s="705">
        <f t="shared" si="605"/>
        <v>1166</v>
      </c>
      <c r="BL1182" s="756">
        <v>0</v>
      </c>
      <c r="BM1182" s="756">
        <v>0</v>
      </c>
      <c r="BN1182" s="756">
        <v>0</v>
      </c>
      <c r="BO1182" s="756">
        <v>0</v>
      </c>
      <c r="BP1182" s="756">
        <v>0</v>
      </c>
      <c r="BQ1182" s="756">
        <v>0</v>
      </c>
      <c r="BR1182" s="756">
        <v>0</v>
      </c>
      <c r="BS1182" s="646">
        <f t="shared" si="616"/>
        <v>0</v>
      </c>
      <c r="BT1182" s="594"/>
      <c r="BU1182" s="705">
        <f t="shared" si="606"/>
        <v>1166</v>
      </c>
      <c r="BV1182" s="756">
        <v>0</v>
      </c>
      <c r="BW1182" s="756">
        <v>0</v>
      </c>
      <c r="BX1182" s="756">
        <v>0</v>
      </c>
      <c r="BY1182" s="756">
        <v>0</v>
      </c>
      <c r="BZ1182" s="756">
        <v>0</v>
      </c>
      <c r="CA1182" s="756">
        <v>0</v>
      </c>
      <c r="CB1182" s="756">
        <v>0</v>
      </c>
      <c r="CC1182" s="646">
        <f t="shared" si="617"/>
        <v>0</v>
      </c>
      <c r="CD1182" s="594"/>
      <c r="CE1182" s="705">
        <f t="shared" si="594"/>
        <v>1166</v>
      </c>
      <c r="CF1182" s="756">
        <f t="shared" si="621"/>
        <v>0</v>
      </c>
      <c r="CG1182" s="756">
        <f t="shared" si="621"/>
        <v>0</v>
      </c>
      <c r="CH1182" s="756">
        <f t="shared" si="621"/>
        <v>0</v>
      </c>
      <c r="CI1182" s="756">
        <f t="shared" si="621"/>
        <v>0</v>
      </c>
      <c r="CJ1182" s="756">
        <f t="shared" si="621"/>
        <v>0</v>
      </c>
      <c r="CK1182" s="756">
        <f t="shared" si="621"/>
        <v>0</v>
      </c>
      <c r="CL1182" s="756">
        <f t="shared" si="621"/>
        <v>0</v>
      </c>
      <c r="CM1182" s="646">
        <f t="shared" si="618"/>
        <v>0</v>
      </c>
      <c r="CN1182" s="594"/>
      <c r="CO1182" s="705">
        <f t="shared" si="595"/>
        <v>1166</v>
      </c>
      <c r="CP1182" s="756">
        <v>0</v>
      </c>
      <c r="CQ1182" s="756">
        <v>0</v>
      </c>
      <c r="CR1182" s="756">
        <v>0</v>
      </c>
      <c r="CS1182" s="756">
        <v>0</v>
      </c>
      <c r="CT1182" s="756">
        <v>0</v>
      </c>
      <c r="CU1182" s="756">
        <v>0</v>
      </c>
      <c r="CV1182" s="756">
        <v>0</v>
      </c>
      <c r="CW1182" s="646">
        <f t="shared" si="619"/>
        <v>0</v>
      </c>
      <c r="CX1182" s="685"/>
      <c r="CY1182" s="705">
        <f t="shared" si="596"/>
        <v>1166</v>
      </c>
      <c r="CZ1182" s="756">
        <v>0</v>
      </c>
      <c r="DA1182" s="756">
        <v>0</v>
      </c>
      <c r="DB1182" s="756">
        <v>0</v>
      </c>
      <c r="DC1182" s="756">
        <v>0</v>
      </c>
      <c r="DD1182" s="756">
        <v>0</v>
      </c>
      <c r="DE1182" s="767">
        <f t="shared" si="607"/>
        <v>0</v>
      </c>
      <c r="DF1182" s="756">
        <v>0</v>
      </c>
      <c r="DG1182" s="756">
        <v>0</v>
      </c>
      <c r="DH1182" s="756">
        <v>0</v>
      </c>
      <c r="DI1182" s="756">
        <v>0</v>
      </c>
      <c r="DJ1182" s="767">
        <f t="shared" si="608"/>
        <v>0</v>
      </c>
      <c r="DK1182" s="715">
        <f t="shared" si="609"/>
        <v>0</v>
      </c>
      <c r="DL1182" s="685"/>
      <c r="DM1182" s="705">
        <f t="shared" si="597"/>
        <v>1166</v>
      </c>
      <c r="DN1182" s="715">
        <f t="shared" si="610"/>
        <v>0</v>
      </c>
    </row>
    <row r="1183" spans="2:118" x14ac:dyDescent="0.25">
      <c r="B1183" s="705">
        <v>1167</v>
      </c>
      <c r="C1183" s="765">
        <f>(1+_xlfn.XLOOKUP(INT((B1183-1)/12)+1,'ZC Curve'!$B$8:$B$107,'ZC Curve'!R$8:R$107,,0))^(1/12)-1</f>
        <v>0</v>
      </c>
      <c r="D1183" s="766">
        <f t="shared" si="611"/>
        <v>1</v>
      </c>
      <c r="E1183" s="685"/>
      <c r="F1183" s="705">
        <v>1167</v>
      </c>
      <c r="G1183" s="756">
        <v>0</v>
      </c>
      <c r="H1183" s="756">
        <v>0</v>
      </c>
      <c r="I1183" s="756">
        <v>0</v>
      </c>
      <c r="J1183" s="756">
        <v>0</v>
      </c>
      <c r="K1183" s="756">
        <v>0</v>
      </c>
      <c r="L1183" s="756">
        <v>0</v>
      </c>
      <c r="M1183" s="756">
        <v>0</v>
      </c>
      <c r="N1183" s="646">
        <f t="shared" si="612"/>
        <v>0</v>
      </c>
      <c r="O1183" s="594"/>
      <c r="P1183" s="705">
        <f t="shared" si="598"/>
        <v>1167</v>
      </c>
      <c r="Q1183" s="756">
        <v>0</v>
      </c>
      <c r="R1183" s="756">
        <v>0</v>
      </c>
      <c r="S1183" s="756">
        <v>0</v>
      </c>
      <c r="T1183" s="756">
        <v>0</v>
      </c>
      <c r="U1183" s="756">
        <v>0</v>
      </c>
      <c r="V1183" s="756">
        <v>0</v>
      </c>
      <c r="W1183" s="756">
        <v>0</v>
      </c>
      <c r="X1183" s="646">
        <f t="shared" si="613"/>
        <v>0</v>
      </c>
      <c r="Y1183" s="594"/>
      <c r="Z1183" s="705">
        <f t="shared" si="599"/>
        <v>1167</v>
      </c>
      <c r="AA1183" s="756">
        <f t="shared" si="620"/>
        <v>0</v>
      </c>
      <c r="AB1183" s="756">
        <f t="shared" si="620"/>
        <v>0</v>
      </c>
      <c r="AC1183" s="756">
        <f t="shared" si="620"/>
        <v>0</v>
      </c>
      <c r="AD1183" s="756">
        <f t="shared" si="620"/>
        <v>0</v>
      </c>
      <c r="AE1183" s="756">
        <f t="shared" si="620"/>
        <v>0</v>
      </c>
      <c r="AF1183" s="756">
        <f t="shared" si="620"/>
        <v>0</v>
      </c>
      <c r="AG1183" s="756">
        <f t="shared" si="620"/>
        <v>0</v>
      </c>
      <c r="AH1183" s="646">
        <f t="shared" si="614"/>
        <v>0</v>
      </c>
      <c r="AI1183" s="594"/>
      <c r="AJ1183" s="705">
        <f t="shared" si="600"/>
        <v>1167</v>
      </c>
      <c r="AK1183" s="756">
        <v>0</v>
      </c>
      <c r="AL1183" s="756">
        <v>0</v>
      </c>
      <c r="AM1183" s="756">
        <v>0</v>
      </c>
      <c r="AN1183" s="756">
        <v>0</v>
      </c>
      <c r="AO1183" s="756">
        <v>0</v>
      </c>
      <c r="AP1183" s="756">
        <v>0</v>
      </c>
      <c r="AQ1183" s="756">
        <v>0</v>
      </c>
      <c r="AR1183" s="646">
        <f t="shared" si="615"/>
        <v>0</v>
      </c>
      <c r="AS1183" s="594"/>
      <c r="AT1183" s="705">
        <f t="shared" si="601"/>
        <v>1167</v>
      </c>
      <c r="AU1183" s="756">
        <v>0</v>
      </c>
      <c r="AV1183" s="756">
        <v>0</v>
      </c>
      <c r="AW1183" s="756">
        <v>0</v>
      </c>
      <c r="AX1183" s="756">
        <v>0</v>
      </c>
      <c r="AY1183" s="756">
        <v>0</v>
      </c>
      <c r="AZ1183" s="767">
        <f t="shared" si="590"/>
        <v>0</v>
      </c>
      <c r="BA1183" s="756">
        <v>0</v>
      </c>
      <c r="BB1183" s="756">
        <v>0</v>
      </c>
      <c r="BC1183" s="756">
        <v>0</v>
      </c>
      <c r="BD1183" s="756">
        <v>0</v>
      </c>
      <c r="BE1183" s="767">
        <f t="shared" si="602"/>
        <v>0</v>
      </c>
      <c r="BF1183" s="646">
        <f t="shared" si="603"/>
        <v>0</v>
      </c>
      <c r="BG1183" s="594"/>
      <c r="BH1183" s="705">
        <f t="shared" si="593"/>
        <v>1167</v>
      </c>
      <c r="BI1183" s="646">
        <f t="shared" si="604"/>
        <v>0</v>
      </c>
      <c r="BJ1183" s="594"/>
      <c r="BK1183" s="705">
        <f t="shared" si="605"/>
        <v>1167</v>
      </c>
      <c r="BL1183" s="756">
        <v>0</v>
      </c>
      <c r="BM1183" s="756">
        <v>0</v>
      </c>
      <c r="BN1183" s="756">
        <v>0</v>
      </c>
      <c r="BO1183" s="756">
        <v>0</v>
      </c>
      <c r="BP1183" s="756">
        <v>0</v>
      </c>
      <c r="BQ1183" s="756">
        <v>0</v>
      </c>
      <c r="BR1183" s="756">
        <v>0</v>
      </c>
      <c r="BS1183" s="646">
        <f t="shared" si="616"/>
        <v>0</v>
      </c>
      <c r="BT1183" s="594"/>
      <c r="BU1183" s="705">
        <f t="shared" si="606"/>
        <v>1167</v>
      </c>
      <c r="BV1183" s="756">
        <v>0</v>
      </c>
      <c r="BW1183" s="756">
        <v>0</v>
      </c>
      <c r="BX1183" s="756">
        <v>0</v>
      </c>
      <c r="BY1183" s="756">
        <v>0</v>
      </c>
      <c r="BZ1183" s="756">
        <v>0</v>
      </c>
      <c r="CA1183" s="756">
        <v>0</v>
      </c>
      <c r="CB1183" s="756">
        <v>0</v>
      </c>
      <c r="CC1183" s="646">
        <f t="shared" si="617"/>
        <v>0</v>
      </c>
      <c r="CD1183" s="594"/>
      <c r="CE1183" s="705">
        <f t="shared" si="594"/>
        <v>1167</v>
      </c>
      <c r="CF1183" s="756">
        <f t="shared" si="621"/>
        <v>0</v>
      </c>
      <c r="CG1183" s="756">
        <f t="shared" si="621"/>
        <v>0</v>
      </c>
      <c r="CH1183" s="756">
        <f t="shared" si="621"/>
        <v>0</v>
      </c>
      <c r="CI1183" s="756">
        <f t="shared" si="621"/>
        <v>0</v>
      </c>
      <c r="CJ1183" s="756">
        <f t="shared" si="621"/>
        <v>0</v>
      </c>
      <c r="CK1183" s="756">
        <f t="shared" si="621"/>
        <v>0</v>
      </c>
      <c r="CL1183" s="756">
        <f t="shared" si="621"/>
        <v>0</v>
      </c>
      <c r="CM1183" s="646">
        <f t="shared" si="618"/>
        <v>0</v>
      </c>
      <c r="CN1183" s="594"/>
      <c r="CO1183" s="705">
        <f t="shared" si="595"/>
        <v>1167</v>
      </c>
      <c r="CP1183" s="756">
        <v>0</v>
      </c>
      <c r="CQ1183" s="756">
        <v>0</v>
      </c>
      <c r="CR1183" s="756">
        <v>0</v>
      </c>
      <c r="CS1183" s="756">
        <v>0</v>
      </c>
      <c r="CT1183" s="756">
        <v>0</v>
      </c>
      <c r="CU1183" s="756">
        <v>0</v>
      </c>
      <c r="CV1183" s="756">
        <v>0</v>
      </c>
      <c r="CW1183" s="646">
        <f t="shared" si="619"/>
        <v>0</v>
      </c>
      <c r="CX1183" s="685"/>
      <c r="CY1183" s="705">
        <f t="shared" si="596"/>
        <v>1167</v>
      </c>
      <c r="CZ1183" s="756">
        <v>0</v>
      </c>
      <c r="DA1183" s="756">
        <v>0</v>
      </c>
      <c r="DB1183" s="756">
        <v>0</v>
      </c>
      <c r="DC1183" s="756">
        <v>0</v>
      </c>
      <c r="DD1183" s="756">
        <v>0</v>
      </c>
      <c r="DE1183" s="767">
        <f t="shared" si="607"/>
        <v>0</v>
      </c>
      <c r="DF1183" s="756">
        <v>0</v>
      </c>
      <c r="DG1183" s="756">
        <v>0</v>
      </c>
      <c r="DH1183" s="756">
        <v>0</v>
      </c>
      <c r="DI1183" s="756">
        <v>0</v>
      </c>
      <c r="DJ1183" s="767">
        <f t="shared" si="608"/>
        <v>0</v>
      </c>
      <c r="DK1183" s="715">
        <f t="shared" si="609"/>
        <v>0</v>
      </c>
      <c r="DL1183" s="685"/>
      <c r="DM1183" s="705">
        <f t="shared" si="597"/>
        <v>1167</v>
      </c>
      <c r="DN1183" s="715">
        <f t="shared" si="610"/>
        <v>0</v>
      </c>
    </row>
    <row r="1184" spans="2:118" x14ac:dyDescent="0.25">
      <c r="B1184" s="705">
        <v>1168</v>
      </c>
      <c r="C1184" s="765">
        <f>(1+_xlfn.XLOOKUP(INT((B1184-1)/12)+1,'ZC Curve'!$B$8:$B$107,'ZC Curve'!R$8:R$107,,0))^(1/12)-1</f>
        <v>0</v>
      </c>
      <c r="D1184" s="766">
        <f t="shared" si="611"/>
        <v>1</v>
      </c>
      <c r="E1184" s="685"/>
      <c r="F1184" s="705">
        <v>1168</v>
      </c>
      <c r="G1184" s="756">
        <v>0</v>
      </c>
      <c r="H1184" s="756">
        <v>0</v>
      </c>
      <c r="I1184" s="756">
        <v>0</v>
      </c>
      <c r="J1184" s="756">
        <v>0</v>
      </c>
      <c r="K1184" s="756">
        <v>0</v>
      </c>
      <c r="L1184" s="756">
        <v>0</v>
      </c>
      <c r="M1184" s="756">
        <v>0</v>
      </c>
      <c r="N1184" s="646">
        <f t="shared" si="612"/>
        <v>0</v>
      </c>
      <c r="O1184" s="594"/>
      <c r="P1184" s="705">
        <f t="shared" si="598"/>
        <v>1168</v>
      </c>
      <c r="Q1184" s="756">
        <v>0</v>
      </c>
      <c r="R1184" s="756">
        <v>0</v>
      </c>
      <c r="S1184" s="756">
        <v>0</v>
      </c>
      <c r="T1184" s="756">
        <v>0</v>
      </c>
      <c r="U1184" s="756">
        <v>0</v>
      </c>
      <c r="V1184" s="756">
        <v>0</v>
      </c>
      <c r="W1184" s="756">
        <v>0</v>
      </c>
      <c r="X1184" s="646">
        <f t="shared" si="613"/>
        <v>0</v>
      </c>
      <c r="Y1184" s="594"/>
      <c r="Z1184" s="705">
        <f t="shared" si="599"/>
        <v>1168</v>
      </c>
      <c r="AA1184" s="756">
        <f t="shared" si="620"/>
        <v>0</v>
      </c>
      <c r="AB1184" s="756">
        <f t="shared" si="620"/>
        <v>0</v>
      </c>
      <c r="AC1184" s="756">
        <f t="shared" si="620"/>
        <v>0</v>
      </c>
      <c r="AD1184" s="756">
        <f t="shared" si="620"/>
        <v>0</v>
      </c>
      <c r="AE1184" s="756">
        <f t="shared" si="620"/>
        <v>0</v>
      </c>
      <c r="AF1184" s="756">
        <f t="shared" si="620"/>
        <v>0</v>
      </c>
      <c r="AG1184" s="756">
        <f t="shared" si="620"/>
        <v>0</v>
      </c>
      <c r="AH1184" s="646">
        <f t="shared" si="614"/>
        <v>0</v>
      </c>
      <c r="AI1184" s="594"/>
      <c r="AJ1184" s="705">
        <f t="shared" si="600"/>
        <v>1168</v>
      </c>
      <c r="AK1184" s="756">
        <v>0</v>
      </c>
      <c r="AL1184" s="756">
        <v>0</v>
      </c>
      <c r="AM1184" s="756">
        <v>0</v>
      </c>
      <c r="AN1184" s="756">
        <v>0</v>
      </c>
      <c r="AO1184" s="756">
        <v>0</v>
      </c>
      <c r="AP1184" s="756">
        <v>0</v>
      </c>
      <c r="AQ1184" s="756">
        <v>0</v>
      </c>
      <c r="AR1184" s="646">
        <f t="shared" si="615"/>
        <v>0</v>
      </c>
      <c r="AS1184" s="594"/>
      <c r="AT1184" s="705">
        <f t="shared" si="601"/>
        <v>1168</v>
      </c>
      <c r="AU1184" s="756">
        <v>0</v>
      </c>
      <c r="AV1184" s="756">
        <v>0</v>
      </c>
      <c r="AW1184" s="756">
        <v>0</v>
      </c>
      <c r="AX1184" s="756">
        <v>0</v>
      </c>
      <c r="AY1184" s="756">
        <v>0</v>
      </c>
      <c r="AZ1184" s="767">
        <f t="shared" si="590"/>
        <v>0</v>
      </c>
      <c r="BA1184" s="756">
        <v>0</v>
      </c>
      <c r="BB1184" s="756">
        <v>0</v>
      </c>
      <c r="BC1184" s="756">
        <v>0</v>
      </c>
      <c r="BD1184" s="756">
        <v>0</v>
      </c>
      <c r="BE1184" s="767">
        <f t="shared" si="602"/>
        <v>0</v>
      </c>
      <c r="BF1184" s="646">
        <f t="shared" si="603"/>
        <v>0</v>
      </c>
      <c r="BG1184" s="594"/>
      <c r="BH1184" s="705">
        <f t="shared" si="593"/>
        <v>1168</v>
      </c>
      <c r="BI1184" s="646">
        <f t="shared" si="604"/>
        <v>0</v>
      </c>
      <c r="BJ1184" s="594"/>
      <c r="BK1184" s="705">
        <f t="shared" si="605"/>
        <v>1168</v>
      </c>
      <c r="BL1184" s="756">
        <v>0</v>
      </c>
      <c r="BM1184" s="756">
        <v>0</v>
      </c>
      <c r="BN1184" s="756">
        <v>0</v>
      </c>
      <c r="BO1184" s="756">
        <v>0</v>
      </c>
      <c r="BP1184" s="756">
        <v>0</v>
      </c>
      <c r="BQ1184" s="756">
        <v>0</v>
      </c>
      <c r="BR1184" s="756">
        <v>0</v>
      </c>
      <c r="BS1184" s="646">
        <f t="shared" si="616"/>
        <v>0</v>
      </c>
      <c r="BT1184" s="594"/>
      <c r="BU1184" s="705">
        <f t="shared" si="606"/>
        <v>1168</v>
      </c>
      <c r="BV1184" s="756">
        <v>0</v>
      </c>
      <c r="BW1184" s="756">
        <v>0</v>
      </c>
      <c r="BX1184" s="756">
        <v>0</v>
      </c>
      <c r="BY1184" s="756">
        <v>0</v>
      </c>
      <c r="BZ1184" s="756">
        <v>0</v>
      </c>
      <c r="CA1184" s="756">
        <v>0</v>
      </c>
      <c r="CB1184" s="756">
        <v>0</v>
      </c>
      <c r="CC1184" s="646">
        <f t="shared" si="617"/>
        <v>0</v>
      </c>
      <c r="CD1184" s="594"/>
      <c r="CE1184" s="705">
        <f t="shared" si="594"/>
        <v>1168</v>
      </c>
      <c r="CF1184" s="756">
        <f t="shared" si="621"/>
        <v>0</v>
      </c>
      <c r="CG1184" s="756">
        <f t="shared" si="621"/>
        <v>0</v>
      </c>
      <c r="CH1184" s="756">
        <f t="shared" si="621"/>
        <v>0</v>
      </c>
      <c r="CI1184" s="756">
        <f t="shared" si="621"/>
        <v>0</v>
      </c>
      <c r="CJ1184" s="756">
        <f t="shared" si="621"/>
        <v>0</v>
      </c>
      <c r="CK1184" s="756">
        <f t="shared" si="621"/>
        <v>0</v>
      </c>
      <c r="CL1184" s="756">
        <f t="shared" si="621"/>
        <v>0</v>
      </c>
      <c r="CM1184" s="646">
        <f t="shared" si="618"/>
        <v>0</v>
      </c>
      <c r="CN1184" s="594"/>
      <c r="CO1184" s="705">
        <f t="shared" si="595"/>
        <v>1168</v>
      </c>
      <c r="CP1184" s="756">
        <v>0</v>
      </c>
      <c r="CQ1184" s="756">
        <v>0</v>
      </c>
      <c r="CR1184" s="756">
        <v>0</v>
      </c>
      <c r="CS1184" s="756">
        <v>0</v>
      </c>
      <c r="CT1184" s="756">
        <v>0</v>
      </c>
      <c r="CU1184" s="756">
        <v>0</v>
      </c>
      <c r="CV1184" s="756">
        <v>0</v>
      </c>
      <c r="CW1184" s="646">
        <f t="shared" si="619"/>
        <v>0</v>
      </c>
      <c r="CX1184" s="685"/>
      <c r="CY1184" s="705">
        <f t="shared" si="596"/>
        <v>1168</v>
      </c>
      <c r="CZ1184" s="756">
        <v>0</v>
      </c>
      <c r="DA1184" s="756">
        <v>0</v>
      </c>
      <c r="DB1184" s="756">
        <v>0</v>
      </c>
      <c r="DC1184" s="756">
        <v>0</v>
      </c>
      <c r="DD1184" s="756">
        <v>0</v>
      </c>
      <c r="DE1184" s="767">
        <f t="shared" si="607"/>
        <v>0</v>
      </c>
      <c r="DF1184" s="756">
        <v>0</v>
      </c>
      <c r="DG1184" s="756">
        <v>0</v>
      </c>
      <c r="DH1184" s="756">
        <v>0</v>
      </c>
      <c r="DI1184" s="756">
        <v>0</v>
      </c>
      <c r="DJ1184" s="767">
        <f t="shared" si="608"/>
        <v>0</v>
      </c>
      <c r="DK1184" s="715">
        <f t="shared" si="609"/>
        <v>0</v>
      </c>
      <c r="DL1184" s="685"/>
      <c r="DM1184" s="705">
        <f t="shared" si="597"/>
        <v>1168</v>
      </c>
      <c r="DN1184" s="715">
        <f t="shared" si="610"/>
        <v>0</v>
      </c>
    </row>
    <row r="1185" spans="2:118" x14ac:dyDescent="0.25">
      <c r="B1185" s="705">
        <v>1169</v>
      </c>
      <c r="C1185" s="765">
        <f>(1+_xlfn.XLOOKUP(INT((B1185-1)/12)+1,'ZC Curve'!$B$8:$B$107,'ZC Curve'!R$8:R$107,,0))^(1/12)-1</f>
        <v>0</v>
      </c>
      <c r="D1185" s="766">
        <f t="shared" si="611"/>
        <v>1</v>
      </c>
      <c r="E1185" s="685"/>
      <c r="F1185" s="705">
        <v>1169</v>
      </c>
      <c r="G1185" s="756">
        <v>0</v>
      </c>
      <c r="H1185" s="756">
        <v>0</v>
      </c>
      <c r="I1185" s="756">
        <v>0</v>
      </c>
      <c r="J1185" s="756">
        <v>0</v>
      </c>
      <c r="K1185" s="756">
        <v>0</v>
      </c>
      <c r="L1185" s="756">
        <v>0</v>
      </c>
      <c r="M1185" s="756">
        <v>0</v>
      </c>
      <c r="N1185" s="646">
        <f t="shared" si="612"/>
        <v>0</v>
      </c>
      <c r="O1185" s="594"/>
      <c r="P1185" s="705">
        <f t="shared" si="598"/>
        <v>1169</v>
      </c>
      <c r="Q1185" s="756">
        <v>0</v>
      </c>
      <c r="R1185" s="756">
        <v>0</v>
      </c>
      <c r="S1185" s="756">
        <v>0</v>
      </c>
      <c r="T1185" s="756">
        <v>0</v>
      </c>
      <c r="U1185" s="756">
        <v>0</v>
      </c>
      <c r="V1185" s="756">
        <v>0</v>
      </c>
      <c r="W1185" s="756">
        <v>0</v>
      </c>
      <c r="X1185" s="646">
        <f t="shared" si="613"/>
        <v>0</v>
      </c>
      <c r="Y1185" s="594"/>
      <c r="Z1185" s="705">
        <f t="shared" si="599"/>
        <v>1169</v>
      </c>
      <c r="AA1185" s="756">
        <f t="shared" si="620"/>
        <v>0</v>
      </c>
      <c r="AB1185" s="756">
        <f t="shared" si="620"/>
        <v>0</v>
      </c>
      <c r="AC1185" s="756">
        <f t="shared" si="620"/>
        <v>0</v>
      </c>
      <c r="AD1185" s="756">
        <f t="shared" si="620"/>
        <v>0</v>
      </c>
      <c r="AE1185" s="756">
        <f t="shared" si="620"/>
        <v>0</v>
      </c>
      <c r="AF1185" s="756">
        <f t="shared" si="620"/>
        <v>0</v>
      </c>
      <c r="AG1185" s="756">
        <f t="shared" si="620"/>
        <v>0</v>
      </c>
      <c r="AH1185" s="646">
        <f t="shared" si="614"/>
        <v>0</v>
      </c>
      <c r="AI1185" s="594"/>
      <c r="AJ1185" s="705">
        <f t="shared" si="600"/>
        <v>1169</v>
      </c>
      <c r="AK1185" s="756">
        <v>0</v>
      </c>
      <c r="AL1185" s="756">
        <v>0</v>
      </c>
      <c r="AM1185" s="756">
        <v>0</v>
      </c>
      <c r="AN1185" s="756">
        <v>0</v>
      </c>
      <c r="AO1185" s="756">
        <v>0</v>
      </c>
      <c r="AP1185" s="756">
        <v>0</v>
      </c>
      <c r="AQ1185" s="756">
        <v>0</v>
      </c>
      <c r="AR1185" s="646">
        <f t="shared" si="615"/>
        <v>0</v>
      </c>
      <c r="AS1185" s="594"/>
      <c r="AT1185" s="705">
        <f t="shared" si="601"/>
        <v>1169</v>
      </c>
      <c r="AU1185" s="756">
        <v>0</v>
      </c>
      <c r="AV1185" s="756">
        <v>0</v>
      </c>
      <c r="AW1185" s="756">
        <v>0</v>
      </c>
      <c r="AX1185" s="756">
        <v>0</v>
      </c>
      <c r="AY1185" s="756">
        <v>0</v>
      </c>
      <c r="AZ1185" s="767">
        <f t="shared" si="590"/>
        <v>0</v>
      </c>
      <c r="BA1185" s="756">
        <v>0</v>
      </c>
      <c r="BB1185" s="756">
        <v>0</v>
      </c>
      <c r="BC1185" s="756">
        <v>0</v>
      </c>
      <c r="BD1185" s="756">
        <v>0</v>
      </c>
      <c r="BE1185" s="767">
        <f t="shared" si="602"/>
        <v>0</v>
      </c>
      <c r="BF1185" s="646">
        <f t="shared" si="603"/>
        <v>0</v>
      </c>
      <c r="BG1185" s="594"/>
      <c r="BH1185" s="705">
        <f t="shared" si="593"/>
        <v>1169</v>
      </c>
      <c r="BI1185" s="646">
        <f t="shared" si="604"/>
        <v>0</v>
      </c>
      <c r="BJ1185" s="594"/>
      <c r="BK1185" s="705">
        <f t="shared" si="605"/>
        <v>1169</v>
      </c>
      <c r="BL1185" s="756">
        <v>0</v>
      </c>
      <c r="BM1185" s="756">
        <v>0</v>
      </c>
      <c r="BN1185" s="756">
        <v>0</v>
      </c>
      <c r="BO1185" s="756">
        <v>0</v>
      </c>
      <c r="BP1185" s="756">
        <v>0</v>
      </c>
      <c r="BQ1185" s="756">
        <v>0</v>
      </c>
      <c r="BR1185" s="756">
        <v>0</v>
      </c>
      <c r="BS1185" s="646">
        <f t="shared" si="616"/>
        <v>0</v>
      </c>
      <c r="BT1185" s="594"/>
      <c r="BU1185" s="705">
        <f t="shared" si="606"/>
        <v>1169</v>
      </c>
      <c r="BV1185" s="756">
        <v>0</v>
      </c>
      <c r="BW1185" s="756">
        <v>0</v>
      </c>
      <c r="BX1185" s="756">
        <v>0</v>
      </c>
      <c r="BY1185" s="756">
        <v>0</v>
      </c>
      <c r="BZ1185" s="756">
        <v>0</v>
      </c>
      <c r="CA1185" s="756">
        <v>0</v>
      </c>
      <c r="CB1185" s="756">
        <v>0</v>
      </c>
      <c r="CC1185" s="646">
        <f t="shared" si="617"/>
        <v>0</v>
      </c>
      <c r="CD1185" s="594"/>
      <c r="CE1185" s="705">
        <f t="shared" si="594"/>
        <v>1169</v>
      </c>
      <c r="CF1185" s="756">
        <f t="shared" si="621"/>
        <v>0</v>
      </c>
      <c r="CG1185" s="756">
        <f t="shared" si="621"/>
        <v>0</v>
      </c>
      <c r="CH1185" s="756">
        <f t="shared" si="621"/>
        <v>0</v>
      </c>
      <c r="CI1185" s="756">
        <f t="shared" si="621"/>
        <v>0</v>
      </c>
      <c r="CJ1185" s="756">
        <f t="shared" si="621"/>
        <v>0</v>
      </c>
      <c r="CK1185" s="756">
        <f t="shared" si="621"/>
        <v>0</v>
      </c>
      <c r="CL1185" s="756">
        <f t="shared" si="621"/>
        <v>0</v>
      </c>
      <c r="CM1185" s="646">
        <f t="shared" si="618"/>
        <v>0</v>
      </c>
      <c r="CN1185" s="594"/>
      <c r="CO1185" s="705">
        <f t="shared" si="595"/>
        <v>1169</v>
      </c>
      <c r="CP1185" s="756">
        <v>0</v>
      </c>
      <c r="CQ1185" s="756">
        <v>0</v>
      </c>
      <c r="CR1185" s="756">
        <v>0</v>
      </c>
      <c r="CS1185" s="756">
        <v>0</v>
      </c>
      <c r="CT1185" s="756">
        <v>0</v>
      </c>
      <c r="CU1185" s="756">
        <v>0</v>
      </c>
      <c r="CV1185" s="756">
        <v>0</v>
      </c>
      <c r="CW1185" s="646">
        <f t="shared" si="619"/>
        <v>0</v>
      </c>
      <c r="CX1185" s="685"/>
      <c r="CY1185" s="705">
        <f t="shared" si="596"/>
        <v>1169</v>
      </c>
      <c r="CZ1185" s="756">
        <v>0</v>
      </c>
      <c r="DA1185" s="756">
        <v>0</v>
      </c>
      <c r="DB1185" s="756">
        <v>0</v>
      </c>
      <c r="DC1185" s="756">
        <v>0</v>
      </c>
      <c r="DD1185" s="756">
        <v>0</v>
      </c>
      <c r="DE1185" s="767">
        <f t="shared" si="607"/>
        <v>0</v>
      </c>
      <c r="DF1185" s="756">
        <v>0</v>
      </c>
      <c r="DG1185" s="756">
        <v>0</v>
      </c>
      <c r="DH1185" s="756">
        <v>0</v>
      </c>
      <c r="DI1185" s="756">
        <v>0</v>
      </c>
      <c r="DJ1185" s="767">
        <f t="shared" si="608"/>
        <v>0</v>
      </c>
      <c r="DK1185" s="715">
        <f t="shared" si="609"/>
        <v>0</v>
      </c>
      <c r="DL1185" s="685"/>
      <c r="DM1185" s="705">
        <f t="shared" si="597"/>
        <v>1169</v>
      </c>
      <c r="DN1185" s="715">
        <f t="shared" si="610"/>
        <v>0</v>
      </c>
    </row>
    <row r="1186" spans="2:118" x14ac:dyDescent="0.25">
      <c r="B1186" s="705">
        <v>1170</v>
      </c>
      <c r="C1186" s="765">
        <f>(1+_xlfn.XLOOKUP(INT((B1186-1)/12)+1,'ZC Curve'!$B$8:$B$107,'ZC Curve'!R$8:R$107,,0))^(1/12)-1</f>
        <v>0</v>
      </c>
      <c r="D1186" s="766">
        <f t="shared" si="611"/>
        <v>1</v>
      </c>
      <c r="E1186" s="685"/>
      <c r="F1186" s="705">
        <v>1170</v>
      </c>
      <c r="G1186" s="756">
        <v>0</v>
      </c>
      <c r="H1186" s="756">
        <v>0</v>
      </c>
      <c r="I1186" s="756">
        <v>0</v>
      </c>
      <c r="J1186" s="756">
        <v>0</v>
      </c>
      <c r="K1186" s="756">
        <v>0</v>
      </c>
      <c r="L1186" s="756">
        <v>0</v>
      </c>
      <c r="M1186" s="756">
        <v>0</v>
      </c>
      <c r="N1186" s="646">
        <f t="shared" si="612"/>
        <v>0</v>
      </c>
      <c r="O1186" s="594"/>
      <c r="P1186" s="705">
        <f t="shared" si="598"/>
        <v>1170</v>
      </c>
      <c r="Q1186" s="756">
        <v>0</v>
      </c>
      <c r="R1186" s="756">
        <v>0</v>
      </c>
      <c r="S1186" s="756">
        <v>0</v>
      </c>
      <c r="T1186" s="756">
        <v>0</v>
      </c>
      <c r="U1186" s="756">
        <v>0</v>
      </c>
      <c r="V1186" s="756">
        <v>0</v>
      </c>
      <c r="W1186" s="756">
        <v>0</v>
      </c>
      <c r="X1186" s="646">
        <f t="shared" si="613"/>
        <v>0</v>
      </c>
      <c r="Y1186" s="594"/>
      <c r="Z1186" s="705">
        <f t="shared" si="599"/>
        <v>1170</v>
      </c>
      <c r="AA1186" s="756">
        <f t="shared" si="620"/>
        <v>0</v>
      </c>
      <c r="AB1186" s="756">
        <f t="shared" si="620"/>
        <v>0</v>
      </c>
      <c r="AC1186" s="756">
        <f t="shared" si="620"/>
        <v>0</v>
      </c>
      <c r="AD1186" s="756">
        <f t="shared" si="620"/>
        <v>0</v>
      </c>
      <c r="AE1186" s="756">
        <f t="shared" si="620"/>
        <v>0</v>
      </c>
      <c r="AF1186" s="756">
        <f t="shared" si="620"/>
        <v>0</v>
      </c>
      <c r="AG1186" s="756">
        <f t="shared" si="620"/>
        <v>0</v>
      </c>
      <c r="AH1186" s="646">
        <f t="shared" si="614"/>
        <v>0</v>
      </c>
      <c r="AI1186" s="594"/>
      <c r="AJ1186" s="705">
        <f t="shared" si="600"/>
        <v>1170</v>
      </c>
      <c r="AK1186" s="756">
        <v>0</v>
      </c>
      <c r="AL1186" s="756">
        <v>0</v>
      </c>
      <c r="AM1186" s="756">
        <v>0</v>
      </c>
      <c r="AN1186" s="756">
        <v>0</v>
      </c>
      <c r="AO1186" s="756">
        <v>0</v>
      </c>
      <c r="AP1186" s="756">
        <v>0</v>
      </c>
      <c r="AQ1186" s="756">
        <v>0</v>
      </c>
      <c r="AR1186" s="646">
        <f t="shared" si="615"/>
        <v>0</v>
      </c>
      <c r="AS1186" s="594"/>
      <c r="AT1186" s="705">
        <f t="shared" si="601"/>
        <v>1170</v>
      </c>
      <c r="AU1186" s="756">
        <v>0</v>
      </c>
      <c r="AV1186" s="756">
        <v>0</v>
      </c>
      <c r="AW1186" s="756">
        <v>0</v>
      </c>
      <c r="AX1186" s="756">
        <v>0</v>
      </c>
      <c r="AY1186" s="756">
        <v>0</v>
      </c>
      <c r="AZ1186" s="767">
        <f t="shared" si="590"/>
        <v>0</v>
      </c>
      <c r="BA1186" s="756">
        <v>0</v>
      </c>
      <c r="BB1186" s="756">
        <v>0</v>
      </c>
      <c r="BC1186" s="756">
        <v>0</v>
      </c>
      <c r="BD1186" s="756">
        <v>0</v>
      </c>
      <c r="BE1186" s="767">
        <f t="shared" si="602"/>
        <v>0</v>
      </c>
      <c r="BF1186" s="646">
        <f t="shared" si="603"/>
        <v>0</v>
      </c>
      <c r="BG1186" s="594"/>
      <c r="BH1186" s="705">
        <f t="shared" si="593"/>
        <v>1170</v>
      </c>
      <c r="BI1186" s="646">
        <f t="shared" si="604"/>
        <v>0</v>
      </c>
      <c r="BJ1186" s="594"/>
      <c r="BK1186" s="705">
        <f t="shared" si="605"/>
        <v>1170</v>
      </c>
      <c r="BL1186" s="756">
        <v>0</v>
      </c>
      <c r="BM1186" s="756">
        <v>0</v>
      </c>
      <c r="BN1186" s="756">
        <v>0</v>
      </c>
      <c r="BO1186" s="756">
        <v>0</v>
      </c>
      <c r="BP1186" s="756">
        <v>0</v>
      </c>
      <c r="BQ1186" s="756">
        <v>0</v>
      </c>
      <c r="BR1186" s="756">
        <v>0</v>
      </c>
      <c r="BS1186" s="646">
        <f t="shared" si="616"/>
        <v>0</v>
      </c>
      <c r="BT1186" s="594"/>
      <c r="BU1186" s="705">
        <f t="shared" si="606"/>
        <v>1170</v>
      </c>
      <c r="BV1186" s="756">
        <v>0</v>
      </c>
      <c r="BW1186" s="756">
        <v>0</v>
      </c>
      <c r="BX1186" s="756">
        <v>0</v>
      </c>
      <c r="BY1186" s="756">
        <v>0</v>
      </c>
      <c r="BZ1186" s="756">
        <v>0</v>
      </c>
      <c r="CA1186" s="756">
        <v>0</v>
      </c>
      <c r="CB1186" s="756">
        <v>0</v>
      </c>
      <c r="CC1186" s="646">
        <f t="shared" si="617"/>
        <v>0</v>
      </c>
      <c r="CD1186" s="594"/>
      <c r="CE1186" s="705">
        <f t="shared" si="594"/>
        <v>1170</v>
      </c>
      <c r="CF1186" s="756">
        <f t="shared" si="621"/>
        <v>0</v>
      </c>
      <c r="CG1186" s="756">
        <f t="shared" si="621"/>
        <v>0</v>
      </c>
      <c r="CH1186" s="756">
        <f t="shared" si="621"/>
        <v>0</v>
      </c>
      <c r="CI1186" s="756">
        <f t="shared" si="621"/>
        <v>0</v>
      </c>
      <c r="CJ1186" s="756">
        <f t="shared" si="621"/>
        <v>0</v>
      </c>
      <c r="CK1186" s="756">
        <f t="shared" si="621"/>
        <v>0</v>
      </c>
      <c r="CL1186" s="756">
        <f t="shared" si="621"/>
        <v>0</v>
      </c>
      <c r="CM1186" s="646">
        <f t="shared" si="618"/>
        <v>0</v>
      </c>
      <c r="CN1186" s="594"/>
      <c r="CO1186" s="705">
        <f t="shared" si="595"/>
        <v>1170</v>
      </c>
      <c r="CP1186" s="756">
        <v>0</v>
      </c>
      <c r="CQ1186" s="756">
        <v>0</v>
      </c>
      <c r="CR1186" s="756">
        <v>0</v>
      </c>
      <c r="CS1186" s="756">
        <v>0</v>
      </c>
      <c r="CT1186" s="756">
        <v>0</v>
      </c>
      <c r="CU1186" s="756">
        <v>0</v>
      </c>
      <c r="CV1186" s="756">
        <v>0</v>
      </c>
      <c r="CW1186" s="646">
        <f t="shared" si="619"/>
        <v>0</v>
      </c>
      <c r="CX1186" s="685"/>
      <c r="CY1186" s="705">
        <f t="shared" si="596"/>
        <v>1170</v>
      </c>
      <c r="CZ1186" s="756">
        <v>0</v>
      </c>
      <c r="DA1186" s="756">
        <v>0</v>
      </c>
      <c r="DB1186" s="756">
        <v>0</v>
      </c>
      <c r="DC1186" s="756">
        <v>0</v>
      </c>
      <c r="DD1186" s="756">
        <v>0</v>
      </c>
      <c r="DE1186" s="767">
        <f t="shared" si="607"/>
        <v>0</v>
      </c>
      <c r="DF1186" s="756">
        <v>0</v>
      </c>
      <c r="DG1186" s="756">
        <v>0</v>
      </c>
      <c r="DH1186" s="756">
        <v>0</v>
      </c>
      <c r="DI1186" s="756">
        <v>0</v>
      </c>
      <c r="DJ1186" s="767">
        <f t="shared" si="608"/>
        <v>0</v>
      </c>
      <c r="DK1186" s="715">
        <f t="shared" si="609"/>
        <v>0</v>
      </c>
      <c r="DL1186" s="685"/>
      <c r="DM1186" s="705">
        <f t="shared" si="597"/>
        <v>1170</v>
      </c>
      <c r="DN1186" s="715">
        <f t="shared" si="610"/>
        <v>0</v>
      </c>
    </row>
    <row r="1187" spans="2:118" x14ac:dyDescent="0.25">
      <c r="B1187" s="705">
        <v>1171</v>
      </c>
      <c r="C1187" s="765">
        <f>(1+_xlfn.XLOOKUP(INT((B1187-1)/12)+1,'ZC Curve'!$B$8:$B$107,'ZC Curve'!R$8:R$107,,0))^(1/12)-1</f>
        <v>0</v>
      </c>
      <c r="D1187" s="766">
        <f t="shared" si="611"/>
        <v>1</v>
      </c>
      <c r="E1187" s="685"/>
      <c r="F1187" s="705">
        <v>1171</v>
      </c>
      <c r="G1187" s="756">
        <v>0</v>
      </c>
      <c r="H1187" s="756">
        <v>0</v>
      </c>
      <c r="I1187" s="756">
        <v>0</v>
      </c>
      <c r="J1187" s="756">
        <v>0</v>
      </c>
      <c r="K1187" s="756">
        <v>0</v>
      </c>
      <c r="L1187" s="756">
        <v>0</v>
      </c>
      <c r="M1187" s="756">
        <v>0</v>
      </c>
      <c r="N1187" s="646">
        <f t="shared" si="612"/>
        <v>0</v>
      </c>
      <c r="O1187" s="594"/>
      <c r="P1187" s="705">
        <f t="shared" si="598"/>
        <v>1171</v>
      </c>
      <c r="Q1187" s="756">
        <v>0</v>
      </c>
      <c r="R1187" s="756">
        <v>0</v>
      </c>
      <c r="S1187" s="756">
        <v>0</v>
      </c>
      <c r="T1187" s="756">
        <v>0</v>
      </c>
      <c r="U1187" s="756">
        <v>0</v>
      </c>
      <c r="V1187" s="756">
        <v>0</v>
      </c>
      <c r="W1187" s="756">
        <v>0</v>
      </c>
      <c r="X1187" s="646">
        <f t="shared" si="613"/>
        <v>0</v>
      </c>
      <c r="Y1187" s="594"/>
      <c r="Z1187" s="705">
        <f t="shared" si="599"/>
        <v>1171</v>
      </c>
      <c r="AA1187" s="756">
        <f t="shared" si="620"/>
        <v>0</v>
      </c>
      <c r="AB1187" s="756">
        <f t="shared" si="620"/>
        <v>0</v>
      </c>
      <c r="AC1187" s="756">
        <f t="shared" si="620"/>
        <v>0</v>
      </c>
      <c r="AD1187" s="756">
        <f t="shared" si="620"/>
        <v>0</v>
      </c>
      <c r="AE1187" s="756">
        <f t="shared" si="620"/>
        <v>0</v>
      </c>
      <c r="AF1187" s="756">
        <f t="shared" si="620"/>
        <v>0</v>
      </c>
      <c r="AG1187" s="756">
        <f t="shared" si="620"/>
        <v>0</v>
      </c>
      <c r="AH1187" s="646">
        <f t="shared" si="614"/>
        <v>0</v>
      </c>
      <c r="AI1187" s="594"/>
      <c r="AJ1187" s="705">
        <f t="shared" si="600"/>
        <v>1171</v>
      </c>
      <c r="AK1187" s="756">
        <v>0</v>
      </c>
      <c r="AL1187" s="756">
        <v>0</v>
      </c>
      <c r="AM1187" s="756">
        <v>0</v>
      </c>
      <c r="AN1187" s="756">
        <v>0</v>
      </c>
      <c r="AO1187" s="756">
        <v>0</v>
      </c>
      <c r="AP1187" s="756">
        <v>0</v>
      </c>
      <c r="AQ1187" s="756">
        <v>0</v>
      </c>
      <c r="AR1187" s="646">
        <f t="shared" si="615"/>
        <v>0</v>
      </c>
      <c r="AS1187" s="594"/>
      <c r="AT1187" s="705">
        <f t="shared" si="601"/>
        <v>1171</v>
      </c>
      <c r="AU1187" s="756">
        <v>0</v>
      </c>
      <c r="AV1187" s="756">
        <v>0</v>
      </c>
      <c r="AW1187" s="756">
        <v>0</v>
      </c>
      <c r="AX1187" s="756">
        <v>0</v>
      </c>
      <c r="AY1187" s="756">
        <v>0</v>
      </c>
      <c r="AZ1187" s="767">
        <f t="shared" si="590"/>
        <v>0</v>
      </c>
      <c r="BA1187" s="756">
        <v>0</v>
      </c>
      <c r="BB1187" s="756">
        <v>0</v>
      </c>
      <c r="BC1187" s="756">
        <v>0</v>
      </c>
      <c r="BD1187" s="756">
        <v>0</v>
      </c>
      <c r="BE1187" s="767">
        <f t="shared" si="602"/>
        <v>0</v>
      </c>
      <c r="BF1187" s="646">
        <f t="shared" si="603"/>
        <v>0</v>
      </c>
      <c r="BG1187" s="594"/>
      <c r="BH1187" s="705">
        <f t="shared" si="593"/>
        <v>1171</v>
      </c>
      <c r="BI1187" s="646">
        <f t="shared" si="604"/>
        <v>0</v>
      </c>
      <c r="BJ1187" s="594"/>
      <c r="BK1187" s="705">
        <f t="shared" si="605"/>
        <v>1171</v>
      </c>
      <c r="BL1187" s="756">
        <v>0</v>
      </c>
      <c r="BM1187" s="756">
        <v>0</v>
      </c>
      <c r="BN1187" s="756">
        <v>0</v>
      </c>
      <c r="BO1187" s="756">
        <v>0</v>
      </c>
      <c r="BP1187" s="756">
        <v>0</v>
      </c>
      <c r="BQ1187" s="756">
        <v>0</v>
      </c>
      <c r="BR1187" s="756">
        <v>0</v>
      </c>
      <c r="BS1187" s="646">
        <f t="shared" si="616"/>
        <v>0</v>
      </c>
      <c r="BT1187" s="594"/>
      <c r="BU1187" s="705">
        <f t="shared" si="606"/>
        <v>1171</v>
      </c>
      <c r="BV1187" s="756">
        <v>0</v>
      </c>
      <c r="BW1187" s="756">
        <v>0</v>
      </c>
      <c r="BX1187" s="756">
        <v>0</v>
      </c>
      <c r="BY1187" s="756">
        <v>0</v>
      </c>
      <c r="BZ1187" s="756">
        <v>0</v>
      </c>
      <c r="CA1187" s="756">
        <v>0</v>
      </c>
      <c r="CB1187" s="756">
        <v>0</v>
      </c>
      <c r="CC1187" s="646">
        <f t="shared" si="617"/>
        <v>0</v>
      </c>
      <c r="CD1187" s="594"/>
      <c r="CE1187" s="705">
        <f t="shared" si="594"/>
        <v>1171</v>
      </c>
      <c r="CF1187" s="756">
        <f t="shared" si="621"/>
        <v>0</v>
      </c>
      <c r="CG1187" s="756">
        <f t="shared" si="621"/>
        <v>0</v>
      </c>
      <c r="CH1187" s="756">
        <f t="shared" si="621"/>
        <v>0</v>
      </c>
      <c r="CI1187" s="756">
        <f t="shared" si="621"/>
        <v>0</v>
      </c>
      <c r="CJ1187" s="756">
        <f t="shared" si="621"/>
        <v>0</v>
      </c>
      <c r="CK1187" s="756">
        <f t="shared" si="621"/>
        <v>0</v>
      </c>
      <c r="CL1187" s="756">
        <f t="shared" si="621"/>
        <v>0</v>
      </c>
      <c r="CM1187" s="646">
        <f t="shared" si="618"/>
        <v>0</v>
      </c>
      <c r="CN1187" s="594"/>
      <c r="CO1187" s="705">
        <f t="shared" si="595"/>
        <v>1171</v>
      </c>
      <c r="CP1187" s="756">
        <v>0</v>
      </c>
      <c r="CQ1187" s="756">
        <v>0</v>
      </c>
      <c r="CR1187" s="756">
        <v>0</v>
      </c>
      <c r="CS1187" s="756">
        <v>0</v>
      </c>
      <c r="CT1187" s="756">
        <v>0</v>
      </c>
      <c r="CU1187" s="756">
        <v>0</v>
      </c>
      <c r="CV1187" s="756">
        <v>0</v>
      </c>
      <c r="CW1187" s="646">
        <f t="shared" si="619"/>
        <v>0</v>
      </c>
      <c r="CX1187" s="685"/>
      <c r="CY1187" s="705">
        <f t="shared" si="596"/>
        <v>1171</v>
      </c>
      <c r="CZ1187" s="756">
        <v>0</v>
      </c>
      <c r="DA1187" s="756">
        <v>0</v>
      </c>
      <c r="DB1187" s="756">
        <v>0</v>
      </c>
      <c r="DC1187" s="756">
        <v>0</v>
      </c>
      <c r="DD1187" s="756">
        <v>0</v>
      </c>
      <c r="DE1187" s="767">
        <f t="shared" si="607"/>
        <v>0</v>
      </c>
      <c r="DF1187" s="756">
        <v>0</v>
      </c>
      <c r="DG1187" s="756">
        <v>0</v>
      </c>
      <c r="DH1187" s="756">
        <v>0</v>
      </c>
      <c r="DI1187" s="756">
        <v>0</v>
      </c>
      <c r="DJ1187" s="767">
        <f t="shared" si="608"/>
        <v>0</v>
      </c>
      <c r="DK1187" s="715">
        <f t="shared" si="609"/>
        <v>0</v>
      </c>
      <c r="DL1187" s="685"/>
      <c r="DM1187" s="705">
        <f t="shared" si="597"/>
        <v>1171</v>
      </c>
      <c r="DN1187" s="715">
        <f t="shared" si="610"/>
        <v>0</v>
      </c>
    </row>
    <row r="1188" spans="2:118" x14ac:dyDescent="0.25">
      <c r="B1188" s="705">
        <v>1172</v>
      </c>
      <c r="C1188" s="765">
        <f>(1+_xlfn.XLOOKUP(INT((B1188-1)/12)+1,'ZC Curve'!$B$8:$B$107,'ZC Curve'!R$8:R$107,,0))^(1/12)-1</f>
        <v>0</v>
      </c>
      <c r="D1188" s="766">
        <f t="shared" si="611"/>
        <v>1</v>
      </c>
      <c r="E1188" s="685"/>
      <c r="F1188" s="705">
        <v>1172</v>
      </c>
      <c r="G1188" s="756">
        <v>0</v>
      </c>
      <c r="H1188" s="756">
        <v>0</v>
      </c>
      <c r="I1188" s="756">
        <v>0</v>
      </c>
      <c r="J1188" s="756">
        <v>0</v>
      </c>
      <c r="K1188" s="756">
        <v>0</v>
      </c>
      <c r="L1188" s="756">
        <v>0</v>
      </c>
      <c r="M1188" s="756">
        <v>0</v>
      </c>
      <c r="N1188" s="646">
        <f t="shared" si="612"/>
        <v>0</v>
      </c>
      <c r="O1188" s="594"/>
      <c r="P1188" s="705">
        <f t="shared" si="598"/>
        <v>1172</v>
      </c>
      <c r="Q1188" s="756">
        <v>0</v>
      </c>
      <c r="R1188" s="756">
        <v>0</v>
      </c>
      <c r="S1188" s="756">
        <v>0</v>
      </c>
      <c r="T1188" s="756">
        <v>0</v>
      </c>
      <c r="U1188" s="756">
        <v>0</v>
      </c>
      <c r="V1188" s="756">
        <v>0</v>
      </c>
      <c r="W1188" s="756">
        <v>0</v>
      </c>
      <c r="X1188" s="646">
        <f t="shared" si="613"/>
        <v>0</v>
      </c>
      <c r="Y1188" s="594"/>
      <c r="Z1188" s="705">
        <f t="shared" si="599"/>
        <v>1172</v>
      </c>
      <c r="AA1188" s="756">
        <f t="shared" si="620"/>
        <v>0</v>
      </c>
      <c r="AB1188" s="756">
        <f t="shared" si="620"/>
        <v>0</v>
      </c>
      <c r="AC1188" s="756">
        <f t="shared" si="620"/>
        <v>0</v>
      </c>
      <c r="AD1188" s="756">
        <f t="shared" si="620"/>
        <v>0</v>
      </c>
      <c r="AE1188" s="756">
        <f t="shared" si="620"/>
        <v>0</v>
      </c>
      <c r="AF1188" s="756">
        <f t="shared" si="620"/>
        <v>0</v>
      </c>
      <c r="AG1188" s="756">
        <f t="shared" si="620"/>
        <v>0</v>
      </c>
      <c r="AH1188" s="646">
        <f t="shared" si="614"/>
        <v>0</v>
      </c>
      <c r="AI1188" s="594"/>
      <c r="AJ1188" s="705">
        <f t="shared" si="600"/>
        <v>1172</v>
      </c>
      <c r="AK1188" s="756">
        <v>0</v>
      </c>
      <c r="AL1188" s="756">
        <v>0</v>
      </c>
      <c r="AM1188" s="756">
        <v>0</v>
      </c>
      <c r="AN1188" s="756">
        <v>0</v>
      </c>
      <c r="AO1188" s="756">
        <v>0</v>
      </c>
      <c r="AP1188" s="756">
        <v>0</v>
      </c>
      <c r="AQ1188" s="756">
        <v>0</v>
      </c>
      <c r="AR1188" s="646">
        <f t="shared" si="615"/>
        <v>0</v>
      </c>
      <c r="AS1188" s="594"/>
      <c r="AT1188" s="705">
        <f t="shared" si="601"/>
        <v>1172</v>
      </c>
      <c r="AU1188" s="756">
        <v>0</v>
      </c>
      <c r="AV1188" s="756">
        <v>0</v>
      </c>
      <c r="AW1188" s="756">
        <v>0</v>
      </c>
      <c r="AX1188" s="756">
        <v>0</v>
      </c>
      <c r="AY1188" s="756">
        <v>0</v>
      </c>
      <c r="AZ1188" s="767">
        <f t="shared" si="590"/>
        <v>0</v>
      </c>
      <c r="BA1188" s="756">
        <v>0</v>
      </c>
      <c r="BB1188" s="756">
        <v>0</v>
      </c>
      <c r="BC1188" s="756">
        <v>0</v>
      </c>
      <c r="BD1188" s="756">
        <v>0</v>
      </c>
      <c r="BE1188" s="767">
        <f t="shared" si="602"/>
        <v>0</v>
      </c>
      <c r="BF1188" s="646">
        <f t="shared" si="603"/>
        <v>0</v>
      </c>
      <c r="BG1188" s="594"/>
      <c r="BH1188" s="705">
        <f t="shared" si="593"/>
        <v>1172</v>
      </c>
      <c r="BI1188" s="646">
        <f t="shared" si="604"/>
        <v>0</v>
      </c>
      <c r="BJ1188" s="594"/>
      <c r="BK1188" s="705">
        <f t="shared" si="605"/>
        <v>1172</v>
      </c>
      <c r="BL1188" s="756">
        <v>0</v>
      </c>
      <c r="BM1188" s="756">
        <v>0</v>
      </c>
      <c r="BN1188" s="756">
        <v>0</v>
      </c>
      <c r="BO1188" s="756">
        <v>0</v>
      </c>
      <c r="BP1188" s="756">
        <v>0</v>
      </c>
      <c r="BQ1188" s="756">
        <v>0</v>
      </c>
      <c r="BR1188" s="756">
        <v>0</v>
      </c>
      <c r="BS1188" s="646">
        <f t="shared" si="616"/>
        <v>0</v>
      </c>
      <c r="BT1188" s="594"/>
      <c r="BU1188" s="705">
        <f t="shared" si="606"/>
        <v>1172</v>
      </c>
      <c r="BV1188" s="756">
        <v>0</v>
      </c>
      <c r="BW1188" s="756">
        <v>0</v>
      </c>
      <c r="BX1188" s="756">
        <v>0</v>
      </c>
      <c r="BY1188" s="756">
        <v>0</v>
      </c>
      <c r="BZ1188" s="756">
        <v>0</v>
      </c>
      <c r="CA1188" s="756">
        <v>0</v>
      </c>
      <c r="CB1188" s="756">
        <v>0</v>
      </c>
      <c r="CC1188" s="646">
        <f t="shared" si="617"/>
        <v>0</v>
      </c>
      <c r="CD1188" s="594"/>
      <c r="CE1188" s="705">
        <f t="shared" si="594"/>
        <v>1172</v>
      </c>
      <c r="CF1188" s="756">
        <f t="shared" si="621"/>
        <v>0</v>
      </c>
      <c r="CG1188" s="756">
        <f t="shared" si="621"/>
        <v>0</v>
      </c>
      <c r="CH1188" s="756">
        <f t="shared" si="621"/>
        <v>0</v>
      </c>
      <c r="CI1188" s="756">
        <f t="shared" si="621"/>
        <v>0</v>
      </c>
      <c r="CJ1188" s="756">
        <f t="shared" si="621"/>
        <v>0</v>
      </c>
      <c r="CK1188" s="756">
        <f t="shared" si="621"/>
        <v>0</v>
      </c>
      <c r="CL1188" s="756">
        <f t="shared" si="621"/>
        <v>0</v>
      </c>
      <c r="CM1188" s="646">
        <f t="shared" si="618"/>
        <v>0</v>
      </c>
      <c r="CN1188" s="594"/>
      <c r="CO1188" s="705">
        <f t="shared" si="595"/>
        <v>1172</v>
      </c>
      <c r="CP1188" s="756">
        <v>0</v>
      </c>
      <c r="CQ1188" s="756">
        <v>0</v>
      </c>
      <c r="CR1188" s="756">
        <v>0</v>
      </c>
      <c r="CS1188" s="756">
        <v>0</v>
      </c>
      <c r="CT1188" s="756">
        <v>0</v>
      </c>
      <c r="CU1188" s="756">
        <v>0</v>
      </c>
      <c r="CV1188" s="756">
        <v>0</v>
      </c>
      <c r="CW1188" s="646">
        <f t="shared" si="619"/>
        <v>0</v>
      </c>
      <c r="CX1188" s="685"/>
      <c r="CY1188" s="705">
        <f t="shared" si="596"/>
        <v>1172</v>
      </c>
      <c r="CZ1188" s="756">
        <v>0</v>
      </c>
      <c r="DA1188" s="756">
        <v>0</v>
      </c>
      <c r="DB1188" s="756">
        <v>0</v>
      </c>
      <c r="DC1188" s="756">
        <v>0</v>
      </c>
      <c r="DD1188" s="756">
        <v>0</v>
      </c>
      <c r="DE1188" s="767">
        <f t="shared" si="607"/>
        <v>0</v>
      </c>
      <c r="DF1188" s="756">
        <v>0</v>
      </c>
      <c r="DG1188" s="756">
        <v>0</v>
      </c>
      <c r="DH1188" s="756">
        <v>0</v>
      </c>
      <c r="DI1188" s="756">
        <v>0</v>
      </c>
      <c r="DJ1188" s="767">
        <f t="shared" si="608"/>
        <v>0</v>
      </c>
      <c r="DK1188" s="715">
        <f t="shared" si="609"/>
        <v>0</v>
      </c>
      <c r="DL1188" s="685"/>
      <c r="DM1188" s="705">
        <f t="shared" si="597"/>
        <v>1172</v>
      </c>
      <c r="DN1188" s="715">
        <f t="shared" si="610"/>
        <v>0</v>
      </c>
    </row>
    <row r="1189" spans="2:118" x14ac:dyDescent="0.25">
      <c r="B1189" s="705">
        <v>1173</v>
      </c>
      <c r="C1189" s="765">
        <f>(1+_xlfn.XLOOKUP(INT((B1189-1)/12)+1,'ZC Curve'!$B$8:$B$107,'ZC Curve'!R$8:R$107,,0))^(1/12)-1</f>
        <v>0</v>
      </c>
      <c r="D1189" s="766">
        <f t="shared" si="611"/>
        <v>1</v>
      </c>
      <c r="E1189" s="685"/>
      <c r="F1189" s="705">
        <v>1173</v>
      </c>
      <c r="G1189" s="756">
        <v>0</v>
      </c>
      <c r="H1189" s="756">
        <v>0</v>
      </c>
      <c r="I1189" s="756">
        <v>0</v>
      </c>
      <c r="J1189" s="756">
        <v>0</v>
      </c>
      <c r="K1189" s="756">
        <v>0</v>
      </c>
      <c r="L1189" s="756">
        <v>0</v>
      </c>
      <c r="M1189" s="756">
        <v>0</v>
      </c>
      <c r="N1189" s="646">
        <f t="shared" si="612"/>
        <v>0</v>
      </c>
      <c r="O1189" s="594"/>
      <c r="P1189" s="705">
        <f t="shared" si="598"/>
        <v>1173</v>
      </c>
      <c r="Q1189" s="756">
        <v>0</v>
      </c>
      <c r="R1189" s="756">
        <v>0</v>
      </c>
      <c r="S1189" s="756">
        <v>0</v>
      </c>
      <c r="T1189" s="756">
        <v>0</v>
      </c>
      <c r="U1189" s="756">
        <v>0</v>
      </c>
      <c r="V1189" s="756">
        <v>0</v>
      </c>
      <c r="W1189" s="756">
        <v>0</v>
      </c>
      <c r="X1189" s="646">
        <f t="shared" si="613"/>
        <v>0</v>
      </c>
      <c r="Y1189" s="594"/>
      <c r="Z1189" s="705">
        <f t="shared" si="599"/>
        <v>1173</v>
      </c>
      <c r="AA1189" s="756">
        <f t="shared" si="620"/>
        <v>0</v>
      </c>
      <c r="AB1189" s="756">
        <f t="shared" si="620"/>
        <v>0</v>
      </c>
      <c r="AC1189" s="756">
        <f t="shared" si="620"/>
        <v>0</v>
      </c>
      <c r="AD1189" s="756">
        <f t="shared" si="620"/>
        <v>0</v>
      </c>
      <c r="AE1189" s="756">
        <f t="shared" si="620"/>
        <v>0</v>
      </c>
      <c r="AF1189" s="756">
        <f t="shared" si="620"/>
        <v>0</v>
      </c>
      <c r="AG1189" s="756">
        <f t="shared" si="620"/>
        <v>0</v>
      </c>
      <c r="AH1189" s="646">
        <f t="shared" si="614"/>
        <v>0</v>
      </c>
      <c r="AI1189" s="594"/>
      <c r="AJ1189" s="705">
        <f t="shared" si="600"/>
        <v>1173</v>
      </c>
      <c r="AK1189" s="756">
        <v>0</v>
      </c>
      <c r="AL1189" s="756">
        <v>0</v>
      </c>
      <c r="AM1189" s="756">
        <v>0</v>
      </c>
      <c r="AN1189" s="756">
        <v>0</v>
      </c>
      <c r="AO1189" s="756">
        <v>0</v>
      </c>
      <c r="AP1189" s="756">
        <v>0</v>
      </c>
      <c r="AQ1189" s="756">
        <v>0</v>
      </c>
      <c r="AR1189" s="646">
        <f t="shared" si="615"/>
        <v>0</v>
      </c>
      <c r="AS1189" s="594"/>
      <c r="AT1189" s="705">
        <f t="shared" si="601"/>
        <v>1173</v>
      </c>
      <c r="AU1189" s="756">
        <v>0</v>
      </c>
      <c r="AV1189" s="756">
        <v>0</v>
      </c>
      <c r="AW1189" s="756">
        <v>0</v>
      </c>
      <c r="AX1189" s="756">
        <v>0</v>
      </c>
      <c r="AY1189" s="756">
        <v>0</v>
      </c>
      <c r="AZ1189" s="767">
        <f t="shared" ref="AZ1189:AZ1216" si="622">SUM(AU1189:AY1189)</f>
        <v>0</v>
      </c>
      <c r="BA1189" s="756">
        <v>0</v>
      </c>
      <c r="BB1189" s="756">
        <v>0</v>
      </c>
      <c r="BC1189" s="756">
        <v>0</v>
      </c>
      <c r="BD1189" s="756">
        <v>0</v>
      </c>
      <c r="BE1189" s="767">
        <f t="shared" si="602"/>
        <v>0</v>
      </c>
      <c r="BF1189" s="646">
        <f t="shared" si="603"/>
        <v>0</v>
      </c>
      <c r="BG1189" s="594"/>
      <c r="BH1189" s="705">
        <f t="shared" si="593"/>
        <v>1173</v>
      </c>
      <c r="BI1189" s="646">
        <f t="shared" si="604"/>
        <v>0</v>
      </c>
      <c r="BJ1189" s="594"/>
      <c r="BK1189" s="705">
        <f t="shared" si="605"/>
        <v>1173</v>
      </c>
      <c r="BL1189" s="756">
        <v>0</v>
      </c>
      <c r="BM1189" s="756">
        <v>0</v>
      </c>
      <c r="BN1189" s="756">
        <v>0</v>
      </c>
      <c r="BO1189" s="756">
        <v>0</v>
      </c>
      <c r="BP1189" s="756">
        <v>0</v>
      </c>
      <c r="BQ1189" s="756">
        <v>0</v>
      </c>
      <c r="BR1189" s="756">
        <v>0</v>
      </c>
      <c r="BS1189" s="646">
        <f t="shared" si="616"/>
        <v>0</v>
      </c>
      <c r="BT1189" s="594"/>
      <c r="BU1189" s="705">
        <f t="shared" si="606"/>
        <v>1173</v>
      </c>
      <c r="BV1189" s="756">
        <v>0</v>
      </c>
      <c r="BW1189" s="756">
        <v>0</v>
      </c>
      <c r="BX1189" s="756">
        <v>0</v>
      </c>
      <c r="BY1189" s="756">
        <v>0</v>
      </c>
      <c r="BZ1189" s="756">
        <v>0</v>
      </c>
      <c r="CA1189" s="756">
        <v>0</v>
      </c>
      <c r="CB1189" s="756">
        <v>0</v>
      </c>
      <c r="CC1189" s="646">
        <f t="shared" si="617"/>
        <v>0</v>
      </c>
      <c r="CD1189" s="594"/>
      <c r="CE1189" s="705">
        <f t="shared" si="594"/>
        <v>1173</v>
      </c>
      <c r="CF1189" s="756">
        <f t="shared" si="621"/>
        <v>0</v>
      </c>
      <c r="CG1189" s="756">
        <f t="shared" si="621"/>
        <v>0</v>
      </c>
      <c r="CH1189" s="756">
        <f t="shared" si="621"/>
        <v>0</v>
      </c>
      <c r="CI1189" s="756">
        <f t="shared" si="621"/>
        <v>0</v>
      </c>
      <c r="CJ1189" s="756">
        <f t="shared" si="621"/>
        <v>0</v>
      </c>
      <c r="CK1189" s="756">
        <f t="shared" si="621"/>
        <v>0</v>
      </c>
      <c r="CL1189" s="756">
        <f t="shared" si="621"/>
        <v>0</v>
      </c>
      <c r="CM1189" s="646">
        <f t="shared" si="618"/>
        <v>0</v>
      </c>
      <c r="CN1189" s="594"/>
      <c r="CO1189" s="705">
        <f t="shared" si="595"/>
        <v>1173</v>
      </c>
      <c r="CP1189" s="756">
        <v>0</v>
      </c>
      <c r="CQ1189" s="756">
        <v>0</v>
      </c>
      <c r="CR1189" s="756">
        <v>0</v>
      </c>
      <c r="CS1189" s="756">
        <v>0</v>
      </c>
      <c r="CT1189" s="756">
        <v>0</v>
      </c>
      <c r="CU1189" s="756">
        <v>0</v>
      </c>
      <c r="CV1189" s="756">
        <v>0</v>
      </c>
      <c r="CW1189" s="646">
        <f t="shared" si="619"/>
        <v>0</v>
      </c>
      <c r="CX1189" s="685"/>
      <c r="CY1189" s="705">
        <f t="shared" si="596"/>
        <v>1173</v>
      </c>
      <c r="CZ1189" s="756">
        <v>0</v>
      </c>
      <c r="DA1189" s="756">
        <v>0</v>
      </c>
      <c r="DB1189" s="756">
        <v>0</v>
      </c>
      <c r="DC1189" s="756">
        <v>0</v>
      </c>
      <c r="DD1189" s="756">
        <v>0</v>
      </c>
      <c r="DE1189" s="767">
        <f t="shared" si="607"/>
        <v>0</v>
      </c>
      <c r="DF1189" s="756">
        <v>0</v>
      </c>
      <c r="DG1189" s="756">
        <v>0</v>
      </c>
      <c r="DH1189" s="756">
        <v>0</v>
      </c>
      <c r="DI1189" s="756">
        <v>0</v>
      </c>
      <c r="DJ1189" s="767">
        <f t="shared" si="608"/>
        <v>0</v>
      </c>
      <c r="DK1189" s="715">
        <f t="shared" si="609"/>
        <v>0</v>
      </c>
      <c r="DL1189" s="685"/>
      <c r="DM1189" s="705">
        <f t="shared" si="597"/>
        <v>1173</v>
      </c>
      <c r="DN1189" s="715">
        <f t="shared" si="610"/>
        <v>0</v>
      </c>
    </row>
    <row r="1190" spans="2:118" x14ac:dyDescent="0.25">
      <c r="B1190" s="705">
        <v>1174</v>
      </c>
      <c r="C1190" s="765">
        <f>(1+_xlfn.XLOOKUP(INT((B1190-1)/12)+1,'ZC Curve'!$B$8:$B$107,'ZC Curve'!R$8:R$107,,0))^(1/12)-1</f>
        <v>0</v>
      </c>
      <c r="D1190" s="766">
        <f t="shared" si="611"/>
        <v>1</v>
      </c>
      <c r="E1190" s="685"/>
      <c r="F1190" s="705">
        <v>1174</v>
      </c>
      <c r="G1190" s="756">
        <v>0</v>
      </c>
      <c r="H1190" s="756">
        <v>0</v>
      </c>
      <c r="I1190" s="756">
        <v>0</v>
      </c>
      <c r="J1190" s="756">
        <v>0</v>
      </c>
      <c r="K1190" s="756">
        <v>0</v>
      </c>
      <c r="L1190" s="756">
        <v>0</v>
      </c>
      <c r="M1190" s="756">
        <v>0</v>
      </c>
      <c r="N1190" s="646">
        <f t="shared" si="612"/>
        <v>0</v>
      </c>
      <c r="O1190" s="594"/>
      <c r="P1190" s="705">
        <f t="shared" si="598"/>
        <v>1174</v>
      </c>
      <c r="Q1190" s="756">
        <v>0</v>
      </c>
      <c r="R1190" s="756">
        <v>0</v>
      </c>
      <c r="S1190" s="756">
        <v>0</v>
      </c>
      <c r="T1190" s="756">
        <v>0</v>
      </c>
      <c r="U1190" s="756">
        <v>0</v>
      </c>
      <c r="V1190" s="756">
        <v>0</v>
      </c>
      <c r="W1190" s="756">
        <v>0</v>
      </c>
      <c r="X1190" s="646">
        <f t="shared" si="613"/>
        <v>0</v>
      </c>
      <c r="Y1190" s="594"/>
      <c r="Z1190" s="705">
        <f t="shared" si="599"/>
        <v>1174</v>
      </c>
      <c r="AA1190" s="756">
        <f t="shared" si="620"/>
        <v>0</v>
      </c>
      <c r="AB1190" s="756">
        <f t="shared" si="620"/>
        <v>0</v>
      </c>
      <c r="AC1190" s="756">
        <f t="shared" si="620"/>
        <v>0</v>
      </c>
      <c r="AD1190" s="756">
        <f t="shared" si="620"/>
        <v>0</v>
      </c>
      <c r="AE1190" s="756">
        <f t="shared" si="620"/>
        <v>0</v>
      </c>
      <c r="AF1190" s="756">
        <f t="shared" si="620"/>
        <v>0</v>
      </c>
      <c r="AG1190" s="756">
        <f t="shared" si="620"/>
        <v>0</v>
      </c>
      <c r="AH1190" s="646">
        <f t="shared" si="614"/>
        <v>0</v>
      </c>
      <c r="AI1190" s="594"/>
      <c r="AJ1190" s="705">
        <f t="shared" si="600"/>
        <v>1174</v>
      </c>
      <c r="AK1190" s="756">
        <v>0</v>
      </c>
      <c r="AL1190" s="756">
        <v>0</v>
      </c>
      <c r="AM1190" s="756">
        <v>0</v>
      </c>
      <c r="AN1190" s="756">
        <v>0</v>
      </c>
      <c r="AO1190" s="756">
        <v>0</v>
      </c>
      <c r="AP1190" s="756">
        <v>0</v>
      </c>
      <c r="AQ1190" s="756">
        <v>0</v>
      </c>
      <c r="AR1190" s="646">
        <f t="shared" si="615"/>
        <v>0</v>
      </c>
      <c r="AS1190" s="594"/>
      <c r="AT1190" s="705">
        <f t="shared" si="601"/>
        <v>1174</v>
      </c>
      <c r="AU1190" s="756">
        <v>0</v>
      </c>
      <c r="AV1190" s="756">
        <v>0</v>
      </c>
      <c r="AW1190" s="756">
        <v>0</v>
      </c>
      <c r="AX1190" s="756">
        <v>0</v>
      </c>
      <c r="AY1190" s="756">
        <v>0</v>
      </c>
      <c r="AZ1190" s="767">
        <f t="shared" si="622"/>
        <v>0</v>
      </c>
      <c r="BA1190" s="756">
        <v>0</v>
      </c>
      <c r="BB1190" s="756">
        <v>0</v>
      </c>
      <c r="BC1190" s="756">
        <v>0</v>
      </c>
      <c r="BD1190" s="756">
        <v>0</v>
      </c>
      <c r="BE1190" s="767">
        <f t="shared" si="602"/>
        <v>0</v>
      </c>
      <c r="BF1190" s="646">
        <f t="shared" si="603"/>
        <v>0</v>
      </c>
      <c r="BG1190" s="594"/>
      <c r="BH1190" s="705">
        <f t="shared" si="593"/>
        <v>1174</v>
      </c>
      <c r="BI1190" s="646">
        <f t="shared" si="604"/>
        <v>0</v>
      </c>
      <c r="BJ1190" s="594"/>
      <c r="BK1190" s="705">
        <f t="shared" si="605"/>
        <v>1174</v>
      </c>
      <c r="BL1190" s="756">
        <v>0</v>
      </c>
      <c r="BM1190" s="756">
        <v>0</v>
      </c>
      <c r="BN1190" s="756">
        <v>0</v>
      </c>
      <c r="BO1190" s="756">
        <v>0</v>
      </c>
      <c r="BP1190" s="756">
        <v>0</v>
      </c>
      <c r="BQ1190" s="756">
        <v>0</v>
      </c>
      <c r="BR1190" s="756">
        <v>0</v>
      </c>
      <c r="BS1190" s="646">
        <f t="shared" si="616"/>
        <v>0</v>
      </c>
      <c r="BT1190" s="594"/>
      <c r="BU1190" s="705">
        <f t="shared" si="606"/>
        <v>1174</v>
      </c>
      <c r="BV1190" s="756">
        <v>0</v>
      </c>
      <c r="BW1190" s="756">
        <v>0</v>
      </c>
      <c r="BX1190" s="756">
        <v>0</v>
      </c>
      <c r="BY1190" s="756">
        <v>0</v>
      </c>
      <c r="BZ1190" s="756">
        <v>0</v>
      </c>
      <c r="CA1190" s="756">
        <v>0</v>
      </c>
      <c r="CB1190" s="756">
        <v>0</v>
      </c>
      <c r="CC1190" s="646">
        <f t="shared" si="617"/>
        <v>0</v>
      </c>
      <c r="CD1190" s="594"/>
      <c r="CE1190" s="705">
        <f t="shared" si="594"/>
        <v>1174</v>
      </c>
      <c r="CF1190" s="756">
        <f t="shared" si="621"/>
        <v>0</v>
      </c>
      <c r="CG1190" s="756">
        <f t="shared" si="621"/>
        <v>0</v>
      </c>
      <c r="CH1190" s="756">
        <f t="shared" si="621"/>
        <v>0</v>
      </c>
      <c r="CI1190" s="756">
        <f t="shared" si="621"/>
        <v>0</v>
      </c>
      <c r="CJ1190" s="756">
        <f t="shared" si="621"/>
        <v>0</v>
      </c>
      <c r="CK1190" s="756">
        <f t="shared" si="621"/>
        <v>0</v>
      </c>
      <c r="CL1190" s="756">
        <f t="shared" si="621"/>
        <v>0</v>
      </c>
      <c r="CM1190" s="646">
        <f t="shared" si="618"/>
        <v>0</v>
      </c>
      <c r="CN1190" s="594"/>
      <c r="CO1190" s="705">
        <f t="shared" si="595"/>
        <v>1174</v>
      </c>
      <c r="CP1190" s="756">
        <v>0</v>
      </c>
      <c r="CQ1190" s="756">
        <v>0</v>
      </c>
      <c r="CR1190" s="756">
        <v>0</v>
      </c>
      <c r="CS1190" s="756">
        <v>0</v>
      </c>
      <c r="CT1190" s="756">
        <v>0</v>
      </c>
      <c r="CU1190" s="756">
        <v>0</v>
      </c>
      <c r="CV1190" s="756">
        <v>0</v>
      </c>
      <c r="CW1190" s="646">
        <f t="shared" si="619"/>
        <v>0</v>
      </c>
      <c r="CX1190" s="685"/>
      <c r="CY1190" s="705">
        <f t="shared" si="596"/>
        <v>1174</v>
      </c>
      <c r="CZ1190" s="756">
        <v>0</v>
      </c>
      <c r="DA1190" s="756">
        <v>0</v>
      </c>
      <c r="DB1190" s="756">
        <v>0</v>
      </c>
      <c r="DC1190" s="756">
        <v>0</v>
      </c>
      <c r="DD1190" s="756">
        <v>0</v>
      </c>
      <c r="DE1190" s="767">
        <f t="shared" si="607"/>
        <v>0</v>
      </c>
      <c r="DF1190" s="756">
        <v>0</v>
      </c>
      <c r="DG1190" s="756">
        <v>0</v>
      </c>
      <c r="DH1190" s="756">
        <v>0</v>
      </c>
      <c r="DI1190" s="756">
        <v>0</v>
      </c>
      <c r="DJ1190" s="767">
        <f t="shared" si="608"/>
        <v>0</v>
      </c>
      <c r="DK1190" s="715">
        <f t="shared" si="609"/>
        <v>0</v>
      </c>
      <c r="DL1190" s="685"/>
      <c r="DM1190" s="705">
        <f t="shared" si="597"/>
        <v>1174</v>
      </c>
      <c r="DN1190" s="715">
        <f t="shared" si="610"/>
        <v>0</v>
      </c>
    </row>
    <row r="1191" spans="2:118" x14ac:dyDescent="0.25">
      <c r="B1191" s="705">
        <v>1175</v>
      </c>
      <c r="C1191" s="765">
        <f>(1+_xlfn.XLOOKUP(INT((B1191-1)/12)+1,'ZC Curve'!$B$8:$B$107,'ZC Curve'!R$8:R$107,,0))^(1/12)-1</f>
        <v>0</v>
      </c>
      <c r="D1191" s="766">
        <f t="shared" si="611"/>
        <v>1</v>
      </c>
      <c r="E1191" s="685"/>
      <c r="F1191" s="705">
        <v>1175</v>
      </c>
      <c r="G1191" s="756">
        <v>0</v>
      </c>
      <c r="H1191" s="756">
        <v>0</v>
      </c>
      <c r="I1191" s="756">
        <v>0</v>
      </c>
      <c r="J1191" s="756">
        <v>0</v>
      </c>
      <c r="K1191" s="756">
        <v>0</v>
      </c>
      <c r="L1191" s="756">
        <v>0</v>
      </c>
      <c r="M1191" s="756">
        <v>0</v>
      </c>
      <c r="N1191" s="646">
        <f t="shared" si="612"/>
        <v>0</v>
      </c>
      <c r="O1191" s="594"/>
      <c r="P1191" s="705">
        <f t="shared" si="598"/>
        <v>1175</v>
      </c>
      <c r="Q1191" s="756">
        <v>0</v>
      </c>
      <c r="R1191" s="756">
        <v>0</v>
      </c>
      <c r="S1191" s="756">
        <v>0</v>
      </c>
      <c r="T1191" s="756">
        <v>0</v>
      </c>
      <c r="U1191" s="756">
        <v>0</v>
      </c>
      <c r="V1191" s="756">
        <v>0</v>
      </c>
      <c r="W1191" s="756">
        <v>0</v>
      </c>
      <c r="X1191" s="646">
        <f t="shared" si="613"/>
        <v>0</v>
      </c>
      <c r="Y1191" s="594"/>
      <c r="Z1191" s="705">
        <f t="shared" si="599"/>
        <v>1175</v>
      </c>
      <c r="AA1191" s="756">
        <f t="shared" si="620"/>
        <v>0</v>
      </c>
      <c r="AB1191" s="756">
        <f t="shared" si="620"/>
        <v>0</v>
      </c>
      <c r="AC1191" s="756">
        <f t="shared" si="620"/>
        <v>0</v>
      </c>
      <c r="AD1191" s="756">
        <f t="shared" si="620"/>
        <v>0</v>
      </c>
      <c r="AE1191" s="756">
        <f t="shared" si="620"/>
        <v>0</v>
      </c>
      <c r="AF1191" s="756">
        <f t="shared" si="620"/>
        <v>0</v>
      </c>
      <c r="AG1191" s="756">
        <f t="shared" si="620"/>
        <v>0</v>
      </c>
      <c r="AH1191" s="646">
        <f t="shared" si="614"/>
        <v>0</v>
      </c>
      <c r="AI1191" s="594"/>
      <c r="AJ1191" s="705">
        <f t="shared" si="600"/>
        <v>1175</v>
      </c>
      <c r="AK1191" s="756">
        <v>0</v>
      </c>
      <c r="AL1191" s="756">
        <v>0</v>
      </c>
      <c r="AM1191" s="756">
        <v>0</v>
      </c>
      <c r="AN1191" s="756">
        <v>0</v>
      </c>
      <c r="AO1191" s="756">
        <v>0</v>
      </c>
      <c r="AP1191" s="756">
        <v>0</v>
      </c>
      <c r="AQ1191" s="756">
        <v>0</v>
      </c>
      <c r="AR1191" s="646">
        <f t="shared" si="615"/>
        <v>0</v>
      </c>
      <c r="AS1191" s="594"/>
      <c r="AT1191" s="705">
        <f t="shared" si="601"/>
        <v>1175</v>
      </c>
      <c r="AU1191" s="756">
        <v>0</v>
      </c>
      <c r="AV1191" s="756">
        <v>0</v>
      </c>
      <c r="AW1191" s="756">
        <v>0</v>
      </c>
      <c r="AX1191" s="756">
        <v>0</v>
      </c>
      <c r="AY1191" s="756">
        <v>0</v>
      </c>
      <c r="AZ1191" s="767">
        <f t="shared" si="622"/>
        <v>0</v>
      </c>
      <c r="BA1191" s="756">
        <v>0</v>
      </c>
      <c r="BB1191" s="756">
        <v>0</v>
      </c>
      <c r="BC1191" s="756">
        <v>0</v>
      </c>
      <c r="BD1191" s="756">
        <v>0</v>
      </c>
      <c r="BE1191" s="767">
        <f t="shared" si="602"/>
        <v>0</v>
      </c>
      <c r="BF1191" s="646">
        <f t="shared" si="603"/>
        <v>0</v>
      </c>
      <c r="BG1191" s="594"/>
      <c r="BH1191" s="705">
        <f t="shared" si="593"/>
        <v>1175</v>
      </c>
      <c r="BI1191" s="646">
        <f t="shared" si="604"/>
        <v>0</v>
      </c>
      <c r="BJ1191" s="594"/>
      <c r="BK1191" s="705">
        <f t="shared" si="605"/>
        <v>1175</v>
      </c>
      <c r="BL1191" s="756">
        <v>0</v>
      </c>
      <c r="BM1191" s="756">
        <v>0</v>
      </c>
      <c r="BN1191" s="756">
        <v>0</v>
      </c>
      <c r="BO1191" s="756">
        <v>0</v>
      </c>
      <c r="BP1191" s="756">
        <v>0</v>
      </c>
      <c r="BQ1191" s="756">
        <v>0</v>
      </c>
      <c r="BR1191" s="756">
        <v>0</v>
      </c>
      <c r="BS1191" s="646">
        <f t="shared" si="616"/>
        <v>0</v>
      </c>
      <c r="BT1191" s="594"/>
      <c r="BU1191" s="705">
        <f t="shared" si="606"/>
        <v>1175</v>
      </c>
      <c r="BV1191" s="756">
        <v>0</v>
      </c>
      <c r="BW1191" s="756">
        <v>0</v>
      </c>
      <c r="BX1191" s="756">
        <v>0</v>
      </c>
      <c r="BY1191" s="756">
        <v>0</v>
      </c>
      <c r="BZ1191" s="756">
        <v>0</v>
      </c>
      <c r="CA1191" s="756">
        <v>0</v>
      </c>
      <c r="CB1191" s="756">
        <v>0</v>
      </c>
      <c r="CC1191" s="646">
        <f t="shared" si="617"/>
        <v>0</v>
      </c>
      <c r="CD1191" s="594"/>
      <c r="CE1191" s="705">
        <f t="shared" si="594"/>
        <v>1175</v>
      </c>
      <c r="CF1191" s="756">
        <f t="shared" si="621"/>
        <v>0</v>
      </c>
      <c r="CG1191" s="756">
        <f t="shared" si="621"/>
        <v>0</v>
      </c>
      <c r="CH1191" s="756">
        <f t="shared" si="621"/>
        <v>0</v>
      </c>
      <c r="CI1191" s="756">
        <f t="shared" si="621"/>
        <v>0</v>
      </c>
      <c r="CJ1191" s="756">
        <f t="shared" si="621"/>
        <v>0</v>
      </c>
      <c r="CK1191" s="756">
        <f t="shared" si="621"/>
        <v>0</v>
      </c>
      <c r="CL1191" s="756">
        <f t="shared" si="621"/>
        <v>0</v>
      </c>
      <c r="CM1191" s="646">
        <f t="shared" si="618"/>
        <v>0</v>
      </c>
      <c r="CN1191" s="594"/>
      <c r="CO1191" s="705">
        <f t="shared" si="595"/>
        <v>1175</v>
      </c>
      <c r="CP1191" s="756">
        <v>0</v>
      </c>
      <c r="CQ1191" s="756">
        <v>0</v>
      </c>
      <c r="CR1191" s="756">
        <v>0</v>
      </c>
      <c r="CS1191" s="756">
        <v>0</v>
      </c>
      <c r="CT1191" s="756">
        <v>0</v>
      </c>
      <c r="CU1191" s="756">
        <v>0</v>
      </c>
      <c r="CV1191" s="756">
        <v>0</v>
      </c>
      <c r="CW1191" s="646">
        <f t="shared" si="619"/>
        <v>0</v>
      </c>
      <c r="CX1191" s="685"/>
      <c r="CY1191" s="705">
        <f t="shared" si="596"/>
        <v>1175</v>
      </c>
      <c r="CZ1191" s="756">
        <v>0</v>
      </c>
      <c r="DA1191" s="756">
        <v>0</v>
      </c>
      <c r="DB1191" s="756">
        <v>0</v>
      </c>
      <c r="DC1191" s="756">
        <v>0</v>
      </c>
      <c r="DD1191" s="756">
        <v>0</v>
      </c>
      <c r="DE1191" s="767">
        <f t="shared" si="607"/>
        <v>0</v>
      </c>
      <c r="DF1191" s="756">
        <v>0</v>
      </c>
      <c r="DG1191" s="756">
        <v>0</v>
      </c>
      <c r="DH1191" s="756">
        <v>0</v>
      </c>
      <c r="DI1191" s="756">
        <v>0</v>
      </c>
      <c r="DJ1191" s="767">
        <f t="shared" si="608"/>
        <v>0</v>
      </c>
      <c r="DK1191" s="715">
        <f t="shared" si="609"/>
        <v>0</v>
      </c>
      <c r="DL1191" s="685"/>
      <c r="DM1191" s="705">
        <f t="shared" si="597"/>
        <v>1175</v>
      </c>
      <c r="DN1191" s="715">
        <f t="shared" si="610"/>
        <v>0</v>
      </c>
    </row>
    <row r="1192" spans="2:118" x14ac:dyDescent="0.25">
      <c r="B1192" s="705">
        <v>1176</v>
      </c>
      <c r="C1192" s="765">
        <f>(1+_xlfn.XLOOKUP(INT((B1192-1)/12)+1,'ZC Curve'!$B$8:$B$107,'ZC Curve'!R$8:R$107,,0))^(1/12)-1</f>
        <v>0</v>
      </c>
      <c r="D1192" s="766">
        <f t="shared" si="611"/>
        <v>1</v>
      </c>
      <c r="E1192" s="685"/>
      <c r="F1192" s="705">
        <v>1176</v>
      </c>
      <c r="G1192" s="756">
        <v>0</v>
      </c>
      <c r="H1192" s="756">
        <v>0</v>
      </c>
      <c r="I1192" s="756">
        <v>0</v>
      </c>
      <c r="J1192" s="756">
        <v>0</v>
      </c>
      <c r="K1192" s="756">
        <v>0</v>
      </c>
      <c r="L1192" s="756">
        <v>0</v>
      </c>
      <c r="M1192" s="756">
        <v>0</v>
      </c>
      <c r="N1192" s="646">
        <f t="shared" si="612"/>
        <v>0</v>
      </c>
      <c r="O1192" s="594"/>
      <c r="P1192" s="705">
        <f t="shared" si="598"/>
        <v>1176</v>
      </c>
      <c r="Q1192" s="756">
        <v>0</v>
      </c>
      <c r="R1192" s="756">
        <v>0</v>
      </c>
      <c r="S1192" s="756">
        <v>0</v>
      </c>
      <c r="T1192" s="756">
        <v>0</v>
      </c>
      <c r="U1192" s="756">
        <v>0</v>
      </c>
      <c r="V1192" s="756">
        <v>0</v>
      </c>
      <c r="W1192" s="756">
        <v>0</v>
      </c>
      <c r="X1192" s="646">
        <f t="shared" si="613"/>
        <v>0</v>
      </c>
      <c r="Y1192" s="594"/>
      <c r="Z1192" s="705">
        <f t="shared" si="599"/>
        <v>1176</v>
      </c>
      <c r="AA1192" s="756">
        <f t="shared" si="620"/>
        <v>0</v>
      </c>
      <c r="AB1192" s="756">
        <f t="shared" si="620"/>
        <v>0</v>
      </c>
      <c r="AC1192" s="756">
        <f t="shared" si="620"/>
        <v>0</v>
      </c>
      <c r="AD1192" s="756">
        <f t="shared" si="620"/>
        <v>0</v>
      </c>
      <c r="AE1192" s="756">
        <f t="shared" si="620"/>
        <v>0</v>
      </c>
      <c r="AF1192" s="756">
        <f t="shared" si="620"/>
        <v>0</v>
      </c>
      <c r="AG1192" s="756">
        <f t="shared" si="620"/>
        <v>0</v>
      </c>
      <c r="AH1192" s="646">
        <f t="shared" si="614"/>
        <v>0</v>
      </c>
      <c r="AI1192" s="594"/>
      <c r="AJ1192" s="705">
        <f t="shared" si="600"/>
        <v>1176</v>
      </c>
      <c r="AK1192" s="756">
        <v>0</v>
      </c>
      <c r="AL1192" s="756">
        <v>0</v>
      </c>
      <c r="AM1192" s="756">
        <v>0</v>
      </c>
      <c r="AN1192" s="756">
        <v>0</v>
      </c>
      <c r="AO1192" s="756">
        <v>0</v>
      </c>
      <c r="AP1192" s="756">
        <v>0</v>
      </c>
      <c r="AQ1192" s="756">
        <v>0</v>
      </c>
      <c r="AR1192" s="646">
        <f t="shared" si="615"/>
        <v>0</v>
      </c>
      <c r="AS1192" s="594"/>
      <c r="AT1192" s="705">
        <f t="shared" si="601"/>
        <v>1176</v>
      </c>
      <c r="AU1192" s="756">
        <v>0</v>
      </c>
      <c r="AV1192" s="756">
        <v>0</v>
      </c>
      <c r="AW1192" s="756">
        <v>0</v>
      </c>
      <c r="AX1192" s="756">
        <v>0</v>
      </c>
      <c r="AY1192" s="756">
        <v>0</v>
      </c>
      <c r="AZ1192" s="767">
        <f t="shared" si="622"/>
        <v>0</v>
      </c>
      <c r="BA1192" s="756">
        <v>0</v>
      </c>
      <c r="BB1192" s="756">
        <v>0</v>
      </c>
      <c r="BC1192" s="756">
        <v>0</v>
      </c>
      <c r="BD1192" s="756">
        <v>0</v>
      </c>
      <c r="BE1192" s="767">
        <f t="shared" si="602"/>
        <v>0</v>
      </c>
      <c r="BF1192" s="646">
        <f t="shared" si="603"/>
        <v>0</v>
      </c>
      <c r="BG1192" s="594"/>
      <c r="BH1192" s="705">
        <f t="shared" si="593"/>
        <v>1176</v>
      </c>
      <c r="BI1192" s="646">
        <f t="shared" si="604"/>
        <v>0</v>
      </c>
      <c r="BJ1192" s="594"/>
      <c r="BK1192" s="705">
        <f t="shared" si="605"/>
        <v>1176</v>
      </c>
      <c r="BL1192" s="756">
        <v>0</v>
      </c>
      <c r="BM1192" s="756">
        <v>0</v>
      </c>
      <c r="BN1192" s="756">
        <v>0</v>
      </c>
      <c r="BO1192" s="756">
        <v>0</v>
      </c>
      <c r="BP1192" s="756">
        <v>0</v>
      </c>
      <c r="BQ1192" s="756">
        <v>0</v>
      </c>
      <c r="BR1192" s="756">
        <v>0</v>
      </c>
      <c r="BS1192" s="646">
        <f t="shared" si="616"/>
        <v>0</v>
      </c>
      <c r="BT1192" s="594"/>
      <c r="BU1192" s="705">
        <f t="shared" si="606"/>
        <v>1176</v>
      </c>
      <c r="BV1192" s="756">
        <v>0</v>
      </c>
      <c r="BW1192" s="756">
        <v>0</v>
      </c>
      <c r="BX1192" s="756">
        <v>0</v>
      </c>
      <c r="BY1192" s="756">
        <v>0</v>
      </c>
      <c r="BZ1192" s="756">
        <v>0</v>
      </c>
      <c r="CA1192" s="756">
        <v>0</v>
      </c>
      <c r="CB1192" s="756">
        <v>0</v>
      </c>
      <c r="CC1192" s="646">
        <f t="shared" si="617"/>
        <v>0</v>
      </c>
      <c r="CD1192" s="594"/>
      <c r="CE1192" s="705">
        <f t="shared" si="594"/>
        <v>1176</v>
      </c>
      <c r="CF1192" s="756">
        <f t="shared" si="621"/>
        <v>0</v>
      </c>
      <c r="CG1192" s="756">
        <f t="shared" si="621"/>
        <v>0</v>
      </c>
      <c r="CH1192" s="756">
        <f t="shared" si="621"/>
        <v>0</v>
      </c>
      <c r="CI1192" s="756">
        <f t="shared" si="621"/>
        <v>0</v>
      </c>
      <c r="CJ1192" s="756">
        <f t="shared" si="621"/>
        <v>0</v>
      </c>
      <c r="CK1192" s="756">
        <f t="shared" si="621"/>
        <v>0</v>
      </c>
      <c r="CL1192" s="756">
        <f t="shared" si="621"/>
        <v>0</v>
      </c>
      <c r="CM1192" s="646">
        <f t="shared" si="618"/>
        <v>0</v>
      </c>
      <c r="CN1192" s="594"/>
      <c r="CO1192" s="705">
        <f t="shared" si="595"/>
        <v>1176</v>
      </c>
      <c r="CP1192" s="756">
        <v>0</v>
      </c>
      <c r="CQ1192" s="756">
        <v>0</v>
      </c>
      <c r="CR1192" s="756">
        <v>0</v>
      </c>
      <c r="CS1192" s="756">
        <v>0</v>
      </c>
      <c r="CT1192" s="756">
        <v>0</v>
      </c>
      <c r="CU1192" s="756">
        <v>0</v>
      </c>
      <c r="CV1192" s="756">
        <v>0</v>
      </c>
      <c r="CW1192" s="646">
        <f t="shared" si="619"/>
        <v>0</v>
      </c>
      <c r="CX1192" s="685"/>
      <c r="CY1192" s="705">
        <f t="shared" si="596"/>
        <v>1176</v>
      </c>
      <c r="CZ1192" s="756">
        <v>0</v>
      </c>
      <c r="DA1192" s="756">
        <v>0</v>
      </c>
      <c r="DB1192" s="756">
        <v>0</v>
      </c>
      <c r="DC1192" s="756">
        <v>0</v>
      </c>
      <c r="DD1192" s="756">
        <v>0</v>
      </c>
      <c r="DE1192" s="767">
        <f t="shared" si="607"/>
        <v>0</v>
      </c>
      <c r="DF1192" s="756">
        <v>0</v>
      </c>
      <c r="DG1192" s="756">
        <v>0</v>
      </c>
      <c r="DH1192" s="756">
        <v>0</v>
      </c>
      <c r="DI1192" s="756">
        <v>0</v>
      </c>
      <c r="DJ1192" s="767">
        <f t="shared" si="608"/>
        <v>0</v>
      </c>
      <c r="DK1192" s="715">
        <f t="shared" si="609"/>
        <v>0</v>
      </c>
      <c r="DL1192" s="685"/>
      <c r="DM1192" s="705">
        <f t="shared" si="597"/>
        <v>1176</v>
      </c>
      <c r="DN1192" s="715">
        <f t="shared" si="610"/>
        <v>0</v>
      </c>
    </row>
    <row r="1193" spans="2:118" x14ac:dyDescent="0.25">
      <c r="B1193" s="705">
        <v>1177</v>
      </c>
      <c r="C1193" s="765">
        <f>(1+_xlfn.XLOOKUP(INT((B1193-1)/12)+1,'ZC Curve'!$B$8:$B$107,'ZC Curve'!R$8:R$107,,0))^(1/12)-1</f>
        <v>0</v>
      </c>
      <c r="D1193" s="766">
        <f t="shared" si="611"/>
        <v>1</v>
      </c>
      <c r="E1193" s="685"/>
      <c r="F1193" s="705">
        <v>1177</v>
      </c>
      <c r="G1193" s="756">
        <v>0</v>
      </c>
      <c r="H1193" s="756">
        <v>0</v>
      </c>
      <c r="I1193" s="756">
        <v>0</v>
      </c>
      <c r="J1193" s="756">
        <v>0</v>
      </c>
      <c r="K1193" s="756">
        <v>0</v>
      </c>
      <c r="L1193" s="756">
        <v>0</v>
      </c>
      <c r="M1193" s="756">
        <v>0</v>
      </c>
      <c r="N1193" s="646">
        <f t="shared" si="612"/>
        <v>0</v>
      </c>
      <c r="O1193" s="594"/>
      <c r="P1193" s="705">
        <f t="shared" si="598"/>
        <v>1177</v>
      </c>
      <c r="Q1193" s="756">
        <v>0</v>
      </c>
      <c r="R1193" s="756">
        <v>0</v>
      </c>
      <c r="S1193" s="756">
        <v>0</v>
      </c>
      <c r="T1193" s="756">
        <v>0</v>
      </c>
      <c r="U1193" s="756">
        <v>0</v>
      </c>
      <c r="V1193" s="756">
        <v>0</v>
      </c>
      <c r="W1193" s="756">
        <v>0</v>
      </c>
      <c r="X1193" s="646">
        <f t="shared" si="613"/>
        <v>0</v>
      </c>
      <c r="Y1193" s="594"/>
      <c r="Z1193" s="705">
        <f t="shared" si="599"/>
        <v>1177</v>
      </c>
      <c r="AA1193" s="756">
        <f t="shared" si="620"/>
        <v>0</v>
      </c>
      <c r="AB1193" s="756">
        <f t="shared" si="620"/>
        <v>0</v>
      </c>
      <c r="AC1193" s="756">
        <f t="shared" si="620"/>
        <v>0</v>
      </c>
      <c r="AD1193" s="756">
        <f t="shared" si="620"/>
        <v>0</v>
      </c>
      <c r="AE1193" s="756">
        <f t="shared" si="620"/>
        <v>0</v>
      </c>
      <c r="AF1193" s="756">
        <f t="shared" si="620"/>
        <v>0</v>
      </c>
      <c r="AG1193" s="756">
        <f t="shared" si="620"/>
        <v>0</v>
      </c>
      <c r="AH1193" s="646">
        <f t="shared" si="614"/>
        <v>0</v>
      </c>
      <c r="AI1193" s="594"/>
      <c r="AJ1193" s="705">
        <f t="shared" si="600"/>
        <v>1177</v>
      </c>
      <c r="AK1193" s="756">
        <v>0</v>
      </c>
      <c r="AL1193" s="756">
        <v>0</v>
      </c>
      <c r="AM1193" s="756">
        <v>0</v>
      </c>
      <c r="AN1193" s="756">
        <v>0</v>
      </c>
      <c r="AO1193" s="756">
        <v>0</v>
      </c>
      <c r="AP1193" s="756">
        <v>0</v>
      </c>
      <c r="AQ1193" s="756">
        <v>0</v>
      </c>
      <c r="AR1193" s="646">
        <f t="shared" si="615"/>
        <v>0</v>
      </c>
      <c r="AS1193" s="594"/>
      <c r="AT1193" s="705">
        <f t="shared" si="601"/>
        <v>1177</v>
      </c>
      <c r="AU1193" s="756">
        <v>0</v>
      </c>
      <c r="AV1193" s="756">
        <v>0</v>
      </c>
      <c r="AW1193" s="756">
        <v>0</v>
      </c>
      <c r="AX1193" s="756">
        <v>0</v>
      </c>
      <c r="AY1193" s="756">
        <v>0</v>
      </c>
      <c r="AZ1193" s="767">
        <f t="shared" si="622"/>
        <v>0</v>
      </c>
      <c r="BA1193" s="756">
        <v>0</v>
      </c>
      <c r="BB1193" s="756">
        <v>0</v>
      </c>
      <c r="BC1193" s="756">
        <v>0</v>
      </c>
      <c r="BD1193" s="756">
        <v>0</v>
      </c>
      <c r="BE1193" s="767">
        <f t="shared" si="602"/>
        <v>0</v>
      </c>
      <c r="BF1193" s="646">
        <f t="shared" si="603"/>
        <v>0</v>
      </c>
      <c r="BG1193" s="594"/>
      <c r="BH1193" s="705">
        <f t="shared" si="593"/>
        <v>1177</v>
      </c>
      <c r="BI1193" s="646">
        <f t="shared" si="604"/>
        <v>0</v>
      </c>
      <c r="BJ1193" s="594"/>
      <c r="BK1193" s="705">
        <f t="shared" si="605"/>
        <v>1177</v>
      </c>
      <c r="BL1193" s="756">
        <v>0</v>
      </c>
      <c r="BM1193" s="756">
        <v>0</v>
      </c>
      <c r="BN1193" s="756">
        <v>0</v>
      </c>
      <c r="BO1193" s="756">
        <v>0</v>
      </c>
      <c r="BP1193" s="756">
        <v>0</v>
      </c>
      <c r="BQ1193" s="756">
        <v>0</v>
      </c>
      <c r="BR1193" s="756">
        <v>0</v>
      </c>
      <c r="BS1193" s="646">
        <f t="shared" si="616"/>
        <v>0</v>
      </c>
      <c r="BT1193" s="594"/>
      <c r="BU1193" s="705">
        <f t="shared" si="606"/>
        <v>1177</v>
      </c>
      <c r="BV1193" s="756">
        <v>0</v>
      </c>
      <c r="BW1193" s="756">
        <v>0</v>
      </c>
      <c r="BX1193" s="756">
        <v>0</v>
      </c>
      <c r="BY1193" s="756">
        <v>0</v>
      </c>
      <c r="BZ1193" s="756">
        <v>0</v>
      </c>
      <c r="CA1193" s="756">
        <v>0</v>
      </c>
      <c r="CB1193" s="756">
        <v>0</v>
      </c>
      <c r="CC1193" s="646">
        <f t="shared" si="617"/>
        <v>0</v>
      </c>
      <c r="CD1193" s="594"/>
      <c r="CE1193" s="705">
        <f t="shared" si="594"/>
        <v>1177</v>
      </c>
      <c r="CF1193" s="756">
        <f t="shared" si="621"/>
        <v>0</v>
      </c>
      <c r="CG1193" s="756">
        <f t="shared" si="621"/>
        <v>0</v>
      </c>
      <c r="CH1193" s="756">
        <f t="shared" si="621"/>
        <v>0</v>
      </c>
      <c r="CI1193" s="756">
        <f t="shared" si="621"/>
        <v>0</v>
      </c>
      <c r="CJ1193" s="756">
        <f t="shared" si="621"/>
        <v>0</v>
      </c>
      <c r="CK1193" s="756">
        <f t="shared" si="621"/>
        <v>0</v>
      </c>
      <c r="CL1193" s="756">
        <f t="shared" si="621"/>
        <v>0</v>
      </c>
      <c r="CM1193" s="646">
        <f t="shared" si="618"/>
        <v>0</v>
      </c>
      <c r="CN1193" s="594"/>
      <c r="CO1193" s="705">
        <f t="shared" si="595"/>
        <v>1177</v>
      </c>
      <c r="CP1193" s="756">
        <v>0</v>
      </c>
      <c r="CQ1193" s="756">
        <v>0</v>
      </c>
      <c r="CR1193" s="756">
        <v>0</v>
      </c>
      <c r="CS1193" s="756">
        <v>0</v>
      </c>
      <c r="CT1193" s="756">
        <v>0</v>
      </c>
      <c r="CU1193" s="756">
        <v>0</v>
      </c>
      <c r="CV1193" s="756">
        <v>0</v>
      </c>
      <c r="CW1193" s="646">
        <f t="shared" si="619"/>
        <v>0</v>
      </c>
      <c r="CX1193" s="685"/>
      <c r="CY1193" s="705">
        <f t="shared" si="596"/>
        <v>1177</v>
      </c>
      <c r="CZ1193" s="756">
        <v>0</v>
      </c>
      <c r="DA1193" s="756">
        <v>0</v>
      </c>
      <c r="DB1193" s="756">
        <v>0</v>
      </c>
      <c r="DC1193" s="756">
        <v>0</v>
      </c>
      <c r="DD1193" s="756">
        <v>0</v>
      </c>
      <c r="DE1193" s="767">
        <f t="shared" si="607"/>
        <v>0</v>
      </c>
      <c r="DF1193" s="756">
        <v>0</v>
      </c>
      <c r="DG1193" s="756">
        <v>0</v>
      </c>
      <c r="DH1193" s="756">
        <v>0</v>
      </c>
      <c r="DI1193" s="756">
        <v>0</v>
      </c>
      <c r="DJ1193" s="767">
        <f t="shared" si="608"/>
        <v>0</v>
      </c>
      <c r="DK1193" s="715">
        <f t="shared" si="609"/>
        <v>0</v>
      </c>
      <c r="DL1193" s="685"/>
      <c r="DM1193" s="705">
        <f t="shared" si="597"/>
        <v>1177</v>
      </c>
      <c r="DN1193" s="715">
        <f t="shared" si="610"/>
        <v>0</v>
      </c>
    </row>
    <row r="1194" spans="2:118" x14ac:dyDescent="0.25">
      <c r="B1194" s="705">
        <v>1178</v>
      </c>
      <c r="C1194" s="765">
        <f>(1+_xlfn.XLOOKUP(INT((B1194-1)/12)+1,'ZC Curve'!$B$8:$B$107,'ZC Curve'!R$8:R$107,,0))^(1/12)-1</f>
        <v>0</v>
      </c>
      <c r="D1194" s="766">
        <f t="shared" si="611"/>
        <v>1</v>
      </c>
      <c r="E1194" s="685"/>
      <c r="F1194" s="705">
        <v>1178</v>
      </c>
      <c r="G1194" s="756">
        <v>0</v>
      </c>
      <c r="H1194" s="756">
        <v>0</v>
      </c>
      <c r="I1194" s="756">
        <v>0</v>
      </c>
      <c r="J1194" s="756">
        <v>0</v>
      </c>
      <c r="K1194" s="756">
        <v>0</v>
      </c>
      <c r="L1194" s="756">
        <v>0</v>
      </c>
      <c r="M1194" s="756">
        <v>0</v>
      </c>
      <c r="N1194" s="646">
        <f t="shared" si="612"/>
        <v>0</v>
      </c>
      <c r="O1194" s="594"/>
      <c r="P1194" s="705">
        <f t="shared" si="598"/>
        <v>1178</v>
      </c>
      <c r="Q1194" s="756">
        <v>0</v>
      </c>
      <c r="R1194" s="756">
        <v>0</v>
      </c>
      <c r="S1194" s="756">
        <v>0</v>
      </c>
      <c r="T1194" s="756">
        <v>0</v>
      </c>
      <c r="U1194" s="756">
        <v>0</v>
      </c>
      <c r="V1194" s="756">
        <v>0</v>
      </c>
      <c r="W1194" s="756">
        <v>0</v>
      </c>
      <c r="X1194" s="646">
        <f t="shared" si="613"/>
        <v>0</v>
      </c>
      <c r="Y1194" s="594"/>
      <c r="Z1194" s="705">
        <f t="shared" si="599"/>
        <v>1178</v>
      </c>
      <c r="AA1194" s="756">
        <f t="shared" si="620"/>
        <v>0</v>
      </c>
      <c r="AB1194" s="756">
        <f t="shared" si="620"/>
        <v>0</v>
      </c>
      <c r="AC1194" s="756">
        <f t="shared" si="620"/>
        <v>0</v>
      </c>
      <c r="AD1194" s="756">
        <f t="shared" si="620"/>
        <v>0</v>
      </c>
      <c r="AE1194" s="756">
        <f t="shared" si="620"/>
        <v>0</v>
      </c>
      <c r="AF1194" s="756">
        <f t="shared" si="620"/>
        <v>0</v>
      </c>
      <c r="AG1194" s="756">
        <f t="shared" si="620"/>
        <v>0</v>
      </c>
      <c r="AH1194" s="646">
        <f t="shared" si="614"/>
        <v>0</v>
      </c>
      <c r="AI1194" s="594"/>
      <c r="AJ1194" s="705">
        <f t="shared" si="600"/>
        <v>1178</v>
      </c>
      <c r="AK1194" s="756">
        <v>0</v>
      </c>
      <c r="AL1194" s="756">
        <v>0</v>
      </c>
      <c r="AM1194" s="756">
        <v>0</v>
      </c>
      <c r="AN1194" s="756">
        <v>0</v>
      </c>
      <c r="AO1194" s="756">
        <v>0</v>
      </c>
      <c r="AP1194" s="756">
        <v>0</v>
      </c>
      <c r="AQ1194" s="756">
        <v>0</v>
      </c>
      <c r="AR1194" s="646">
        <f t="shared" si="615"/>
        <v>0</v>
      </c>
      <c r="AS1194" s="594"/>
      <c r="AT1194" s="705">
        <f t="shared" si="601"/>
        <v>1178</v>
      </c>
      <c r="AU1194" s="756">
        <v>0</v>
      </c>
      <c r="AV1194" s="756">
        <v>0</v>
      </c>
      <c r="AW1194" s="756">
        <v>0</v>
      </c>
      <c r="AX1194" s="756">
        <v>0</v>
      </c>
      <c r="AY1194" s="756">
        <v>0</v>
      </c>
      <c r="AZ1194" s="767">
        <f t="shared" si="622"/>
        <v>0</v>
      </c>
      <c r="BA1194" s="756">
        <v>0</v>
      </c>
      <c r="BB1194" s="756">
        <v>0</v>
      </c>
      <c r="BC1194" s="756">
        <v>0</v>
      </c>
      <c r="BD1194" s="756">
        <v>0</v>
      </c>
      <c r="BE1194" s="767">
        <f t="shared" si="602"/>
        <v>0</v>
      </c>
      <c r="BF1194" s="646">
        <f t="shared" si="603"/>
        <v>0</v>
      </c>
      <c r="BG1194" s="594"/>
      <c r="BH1194" s="705">
        <f t="shared" si="593"/>
        <v>1178</v>
      </c>
      <c r="BI1194" s="646">
        <f t="shared" si="604"/>
        <v>0</v>
      </c>
      <c r="BJ1194" s="594"/>
      <c r="BK1194" s="705">
        <f t="shared" si="605"/>
        <v>1178</v>
      </c>
      <c r="BL1194" s="756">
        <v>0</v>
      </c>
      <c r="BM1194" s="756">
        <v>0</v>
      </c>
      <c r="BN1194" s="756">
        <v>0</v>
      </c>
      <c r="BO1194" s="756">
        <v>0</v>
      </c>
      <c r="BP1194" s="756">
        <v>0</v>
      </c>
      <c r="BQ1194" s="756">
        <v>0</v>
      </c>
      <c r="BR1194" s="756">
        <v>0</v>
      </c>
      <c r="BS1194" s="646">
        <f t="shared" si="616"/>
        <v>0</v>
      </c>
      <c r="BT1194" s="594"/>
      <c r="BU1194" s="705">
        <f t="shared" si="606"/>
        <v>1178</v>
      </c>
      <c r="BV1194" s="756">
        <v>0</v>
      </c>
      <c r="BW1194" s="756">
        <v>0</v>
      </c>
      <c r="BX1194" s="756">
        <v>0</v>
      </c>
      <c r="BY1194" s="756">
        <v>0</v>
      </c>
      <c r="BZ1194" s="756">
        <v>0</v>
      </c>
      <c r="CA1194" s="756">
        <v>0</v>
      </c>
      <c r="CB1194" s="756">
        <v>0</v>
      </c>
      <c r="CC1194" s="646">
        <f t="shared" si="617"/>
        <v>0</v>
      </c>
      <c r="CD1194" s="594"/>
      <c r="CE1194" s="705">
        <f t="shared" si="594"/>
        <v>1178</v>
      </c>
      <c r="CF1194" s="756">
        <f t="shared" si="621"/>
        <v>0</v>
      </c>
      <c r="CG1194" s="756">
        <f t="shared" si="621"/>
        <v>0</v>
      </c>
      <c r="CH1194" s="756">
        <f t="shared" si="621"/>
        <v>0</v>
      </c>
      <c r="CI1194" s="756">
        <f t="shared" si="621"/>
        <v>0</v>
      </c>
      <c r="CJ1194" s="756">
        <f t="shared" si="621"/>
        <v>0</v>
      </c>
      <c r="CK1194" s="756">
        <f t="shared" si="621"/>
        <v>0</v>
      </c>
      <c r="CL1194" s="756">
        <f t="shared" si="621"/>
        <v>0</v>
      </c>
      <c r="CM1194" s="646">
        <f t="shared" si="618"/>
        <v>0</v>
      </c>
      <c r="CN1194" s="594"/>
      <c r="CO1194" s="705">
        <f t="shared" si="595"/>
        <v>1178</v>
      </c>
      <c r="CP1194" s="756">
        <v>0</v>
      </c>
      <c r="CQ1194" s="756">
        <v>0</v>
      </c>
      <c r="CR1194" s="756">
        <v>0</v>
      </c>
      <c r="CS1194" s="756">
        <v>0</v>
      </c>
      <c r="CT1194" s="756">
        <v>0</v>
      </c>
      <c r="CU1194" s="756">
        <v>0</v>
      </c>
      <c r="CV1194" s="756">
        <v>0</v>
      </c>
      <c r="CW1194" s="646">
        <f t="shared" si="619"/>
        <v>0</v>
      </c>
      <c r="CX1194" s="685"/>
      <c r="CY1194" s="705">
        <f t="shared" si="596"/>
        <v>1178</v>
      </c>
      <c r="CZ1194" s="756">
        <v>0</v>
      </c>
      <c r="DA1194" s="756">
        <v>0</v>
      </c>
      <c r="DB1194" s="756">
        <v>0</v>
      </c>
      <c r="DC1194" s="756">
        <v>0</v>
      </c>
      <c r="DD1194" s="756">
        <v>0</v>
      </c>
      <c r="DE1194" s="767">
        <f t="shared" si="607"/>
        <v>0</v>
      </c>
      <c r="DF1194" s="756">
        <v>0</v>
      </c>
      <c r="DG1194" s="756">
        <v>0</v>
      </c>
      <c r="DH1194" s="756">
        <v>0</v>
      </c>
      <c r="DI1194" s="756">
        <v>0</v>
      </c>
      <c r="DJ1194" s="767">
        <f t="shared" si="608"/>
        <v>0</v>
      </c>
      <c r="DK1194" s="715">
        <f t="shared" si="609"/>
        <v>0</v>
      </c>
      <c r="DL1194" s="685"/>
      <c r="DM1194" s="705">
        <f t="shared" si="597"/>
        <v>1178</v>
      </c>
      <c r="DN1194" s="715">
        <f t="shared" si="610"/>
        <v>0</v>
      </c>
    </row>
    <row r="1195" spans="2:118" x14ac:dyDescent="0.25">
      <c r="B1195" s="705">
        <v>1179</v>
      </c>
      <c r="C1195" s="765">
        <f>(1+_xlfn.XLOOKUP(INT((B1195-1)/12)+1,'ZC Curve'!$B$8:$B$107,'ZC Curve'!R$8:R$107,,0))^(1/12)-1</f>
        <v>0</v>
      </c>
      <c r="D1195" s="766">
        <f t="shared" si="611"/>
        <v>1</v>
      </c>
      <c r="E1195" s="685"/>
      <c r="F1195" s="705">
        <v>1179</v>
      </c>
      <c r="G1195" s="756">
        <v>0</v>
      </c>
      <c r="H1195" s="756">
        <v>0</v>
      </c>
      <c r="I1195" s="756">
        <v>0</v>
      </c>
      <c r="J1195" s="756">
        <v>0</v>
      </c>
      <c r="K1195" s="756">
        <v>0</v>
      </c>
      <c r="L1195" s="756">
        <v>0</v>
      </c>
      <c r="M1195" s="756">
        <v>0</v>
      </c>
      <c r="N1195" s="646">
        <f t="shared" si="612"/>
        <v>0</v>
      </c>
      <c r="O1195" s="594"/>
      <c r="P1195" s="705">
        <f t="shared" si="598"/>
        <v>1179</v>
      </c>
      <c r="Q1195" s="756">
        <v>0</v>
      </c>
      <c r="R1195" s="756">
        <v>0</v>
      </c>
      <c r="S1195" s="756">
        <v>0</v>
      </c>
      <c r="T1195" s="756">
        <v>0</v>
      </c>
      <c r="U1195" s="756">
        <v>0</v>
      </c>
      <c r="V1195" s="756">
        <v>0</v>
      </c>
      <c r="W1195" s="756">
        <v>0</v>
      </c>
      <c r="X1195" s="646">
        <f t="shared" si="613"/>
        <v>0</v>
      </c>
      <c r="Y1195" s="594"/>
      <c r="Z1195" s="705">
        <f t="shared" si="599"/>
        <v>1179</v>
      </c>
      <c r="AA1195" s="756">
        <f t="shared" si="620"/>
        <v>0</v>
      </c>
      <c r="AB1195" s="756">
        <f t="shared" si="620"/>
        <v>0</v>
      </c>
      <c r="AC1195" s="756">
        <f t="shared" si="620"/>
        <v>0</v>
      </c>
      <c r="AD1195" s="756">
        <f t="shared" si="620"/>
        <v>0</v>
      </c>
      <c r="AE1195" s="756">
        <f t="shared" si="620"/>
        <v>0</v>
      </c>
      <c r="AF1195" s="756">
        <f t="shared" si="620"/>
        <v>0</v>
      </c>
      <c r="AG1195" s="756">
        <f t="shared" si="620"/>
        <v>0</v>
      </c>
      <c r="AH1195" s="646">
        <f t="shared" si="614"/>
        <v>0</v>
      </c>
      <c r="AI1195" s="594"/>
      <c r="AJ1195" s="705">
        <f t="shared" si="600"/>
        <v>1179</v>
      </c>
      <c r="AK1195" s="756">
        <v>0</v>
      </c>
      <c r="AL1195" s="756">
        <v>0</v>
      </c>
      <c r="AM1195" s="756">
        <v>0</v>
      </c>
      <c r="AN1195" s="756">
        <v>0</v>
      </c>
      <c r="AO1195" s="756">
        <v>0</v>
      </c>
      <c r="AP1195" s="756">
        <v>0</v>
      </c>
      <c r="AQ1195" s="756">
        <v>0</v>
      </c>
      <c r="AR1195" s="646">
        <f t="shared" si="615"/>
        <v>0</v>
      </c>
      <c r="AS1195" s="594"/>
      <c r="AT1195" s="705">
        <f t="shared" si="601"/>
        <v>1179</v>
      </c>
      <c r="AU1195" s="756">
        <v>0</v>
      </c>
      <c r="AV1195" s="756">
        <v>0</v>
      </c>
      <c r="AW1195" s="756">
        <v>0</v>
      </c>
      <c r="AX1195" s="756">
        <v>0</v>
      </c>
      <c r="AY1195" s="756">
        <v>0</v>
      </c>
      <c r="AZ1195" s="767">
        <f t="shared" si="622"/>
        <v>0</v>
      </c>
      <c r="BA1195" s="756">
        <v>0</v>
      </c>
      <c r="BB1195" s="756">
        <v>0</v>
      </c>
      <c r="BC1195" s="756">
        <v>0</v>
      </c>
      <c r="BD1195" s="756">
        <v>0</v>
      </c>
      <c r="BE1195" s="767">
        <f t="shared" si="602"/>
        <v>0</v>
      </c>
      <c r="BF1195" s="646">
        <f t="shared" si="603"/>
        <v>0</v>
      </c>
      <c r="BG1195" s="594"/>
      <c r="BH1195" s="705">
        <f t="shared" si="593"/>
        <v>1179</v>
      </c>
      <c r="BI1195" s="646">
        <f t="shared" si="604"/>
        <v>0</v>
      </c>
      <c r="BJ1195" s="594"/>
      <c r="BK1195" s="705">
        <f t="shared" si="605"/>
        <v>1179</v>
      </c>
      <c r="BL1195" s="756">
        <v>0</v>
      </c>
      <c r="BM1195" s="756">
        <v>0</v>
      </c>
      <c r="BN1195" s="756">
        <v>0</v>
      </c>
      <c r="BO1195" s="756">
        <v>0</v>
      </c>
      <c r="BP1195" s="756">
        <v>0</v>
      </c>
      <c r="BQ1195" s="756">
        <v>0</v>
      </c>
      <c r="BR1195" s="756">
        <v>0</v>
      </c>
      <c r="BS1195" s="646">
        <f t="shared" si="616"/>
        <v>0</v>
      </c>
      <c r="BT1195" s="594"/>
      <c r="BU1195" s="705">
        <f t="shared" si="606"/>
        <v>1179</v>
      </c>
      <c r="BV1195" s="756">
        <v>0</v>
      </c>
      <c r="BW1195" s="756">
        <v>0</v>
      </c>
      <c r="BX1195" s="756">
        <v>0</v>
      </c>
      <c r="BY1195" s="756">
        <v>0</v>
      </c>
      <c r="BZ1195" s="756">
        <v>0</v>
      </c>
      <c r="CA1195" s="756">
        <v>0</v>
      </c>
      <c r="CB1195" s="756">
        <v>0</v>
      </c>
      <c r="CC1195" s="646">
        <f t="shared" si="617"/>
        <v>0</v>
      </c>
      <c r="CD1195" s="594"/>
      <c r="CE1195" s="705">
        <f t="shared" si="594"/>
        <v>1179</v>
      </c>
      <c r="CF1195" s="756">
        <f t="shared" si="621"/>
        <v>0</v>
      </c>
      <c r="CG1195" s="756">
        <f t="shared" si="621"/>
        <v>0</v>
      </c>
      <c r="CH1195" s="756">
        <f t="shared" si="621"/>
        <v>0</v>
      </c>
      <c r="CI1195" s="756">
        <f t="shared" si="621"/>
        <v>0</v>
      </c>
      <c r="CJ1195" s="756">
        <f t="shared" si="621"/>
        <v>0</v>
      </c>
      <c r="CK1195" s="756">
        <f t="shared" si="621"/>
        <v>0</v>
      </c>
      <c r="CL1195" s="756">
        <f t="shared" si="621"/>
        <v>0</v>
      </c>
      <c r="CM1195" s="646">
        <f t="shared" si="618"/>
        <v>0</v>
      </c>
      <c r="CN1195" s="594"/>
      <c r="CO1195" s="705">
        <f t="shared" si="595"/>
        <v>1179</v>
      </c>
      <c r="CP1195" s="756">
        <v>0</v>
      </c>
      <c r="CQ1195" s="756">
        <v>0</v>
      </c>
      <c r="CR1195" s="756">
        <v>0</v>
      </c>
      <c r="CS1195" s="756">
        <v>0</v>
      </c>
      <c r="CT1195" s="756">
        <v>0</v>
      </c>
      <c r="CU1195" s="756">
        <v>0</v>
      </c>
      <c r="CV1195" s="756">
        <v>0</v>
      </c>
      <c r="CW1195" s="646">
        <f t="shared" si="619"/>
        <v>0</v>
      </c>
      <c r="CX1195" s="685"/>
      <c r="CY1195" s="705">
        <f t="shared" si="596"/>
        <v>1179</v>
      </c>
      <c r="CZ1195" s="756">
        <v>0</v>
      </c>
      <c r="DA1195" s="756">
        <v>0</v>
      </c>
      <c r="DB1195" s="756">
        <v>0</v>
      </c>
      <c r="DC1195" s="756">
        <v>0</v>
      </c>
      <c r="DD1195" s="756">
        <v>0</v>
      </c>
      <c r="DE1195" s="767">
        <f t="shared" si="607"/>
        <v>0</v>
      </c>
      <c r="DF1195" s="756">
        <v>0</v>
      </c>
      <c r="DG1195" s="756">
        <v>0</v>
      </c>
      <c r="DH1195" s="756">
        <v>0</v>
      </c>
      <c r="DI1195" s="756">
        <v>0</v>
      </c>
      <c r="DJ1195" s="767">
        <f t="shared" si="608"/>
        <v>0</v>
      </c>
      <c r="DK1195" s="715">
        <f t="shared" si="609"/>
        <v>0</v>
      </c>
      <c r="DL1195" s="685"/>
      <c r="DM1195" s="705">
        <f t="shared" si="597"/>
        <v>1179</v>
      </c>
      <c r="DN1195" s="715">
        <f t="shared" si="610"/>
        <v>0</v>
      </c>
    </row>
    <row r="1196" spans="2:118" x14ac:dyDescent="0.25">
      <c r="B1196" s="705">
        <v>1180</v>
      </c>
      <c r="C1196" s="765">
        <f>(1+_xlfn.XLOOKUP(INT((B1196-1)/12)+1,'ZC Curve'!$B$8:$B$107,'ZC Curve'!R$8:R$107,,0))^(1/12)-1</f>
        <v>0</v>
      </c>
      <c r="D1196" s="766">
        <f t="shared" si="611"/>
        <v>1</v>
      </c>
      <c r="E1196" s="685"/>
      <c r="F1196" s="705">
        <v>1180</v>
      </c>
      <c r="G1196" s="756">
        <v>0</v>
      </c>
      <c r="H1196" s="756">
        <v>0</v>
      </c>
      <c r="I1196" s="756">
        <v>0</v>
      </c>
      <c r="J1196" s="756">
        <v>0</v>
      </c>
      <c r="K1196" s="756">
        <v>0</v>
      </c>
      <c r="L1196" s="756">
        <v>0</v>
      </c>
      <c r="M1196" s="756">
        <v>0</v>
      </c>
      <c r="N1196" s="646">
        <f t="shared" si="612"/>
        <v>0</v>
      </c>
      <c r="O1196" s="594"/>
      <c r="P1196" s="705">
        <f t="shared" si="598"/>
        <v>1180</v>
      </c>
      <c r="Q1196" s="756">
        <v>0</v>
      </c>
      <c r="R1196" s="756">
        <v>0</v>
      </c>
      <c r="S1196" s="756">
        <v>0</v>
      </c>
      <c r="T1196" s="756">
        <v>0</v>
      </c>
      <c r="U1196" s="756">
        <v>0</v>
      </c>
      <c r="V1196" s="756">
        <v>0</v>
      </c>
      <c r="W1196" s="756">
        <v>0</v>
      </c>
      <c r="X1196" s="646">
        <f t="shared" si="613"/>
        <v>0</v>
      </c>
      <c r="Y1196" s="594"/>
      <c r="Z1196" s="705">
        <f t="shared" si="599"/>
        <v>1180</v>
      </c>
      <c r="AA1196" s="756">
        <f t="shared" si="620"/>
        <v>0</v>
      </c>
      <c r="AB1196" s="756">
        <f t="shared" si="620"/>
        <v>0</v>
      </c>
      <c r="AC1196" s="756">
        <f t="shared" si="620"/>
        <v>0</v>
      </c>
      <c r="AD1196" s="756">
        <f t="shared" si="620"/>
        <v>0</v>
      </c>
      <c r="AE1196" s="756">
        <f t="shared" si="620"/>
        <v>0</v>
      </c>
      <c r="AF1196" s="756">
        <f t="shared" si="620"/>
        <v>0</v>
      </c>
      <c r="AG1196" s="756">
        <f t="shared" si="620"/>
        <v>0</v>
      </c>
      <c r="AH1196" s="646">
        <f t="shared" si="614"/>
        <v>0</v>
      </c>
      <c r="AI1196" s="594"/>
      <c r="AJ1196" s="705">
        <f t="shared" si="600"/>
        <v>1180</v>
      </c>
      <c r="AK1196" s="756">
        <v>0</v>
      </c>
      <c r="AL1196" s="756">
        <v>0</v>
      </c>
      <c r="AM1196" s="756">
        <v>0</v>
      </c>
      <c r="AN1196" s="756">
        <v>0</v>
      </c>
      <c r="AO1196" s="756">
        <v>0</v>
      </c>
      <c r="AP1196" s="756">
        <v>0</v>
      </c>
      <c r="AQ1196" s="756">
        <v>0</v>
      </c>
      <c r="AR1196" s="646">
        <f t="shared" si="615"/>
        <v>0</v>
      </c>
      <c r="AS1196" s="594"/>
      <c r="AT1196" s="705">
        <f t="shared" si="601"/>
        <v>1180</v>
      </c>
      <c r="AU1196" s="756">
        <v>0</v>
      </c>
      <c r="AV1196" s="756">
        <v>0</v>
      </c>
      <c r="AW1196" s="756">
        <v>0</v>
      </c>
      <c r="AX1196" s="756">
        <v>0</v>
      </c>
      <c r="AY1196" s="756">
        <v>0</v>
      </c>
      <c r="AZ1196" s="767">
        <f t="shared" si="622"/>
        <v>0</v>
      </c>
      <c r="BA1196" s="756">
        <v>0</v>
      </c>
      <c r="BB1196" s="756">
        <v>0</v>
      </c>
      <c r="BC1196" s="756">
        <v>0</v>
      </c>
      <c r="BD1196" s="756">
        <v>0</v>
      </c>
      <c r="BE1196" s="767">
        <f t="shared" si="602"/>
        <v>0</v>
      </c>
      <c r="BF1196" s="646">
        <f t="shared" si="603"/>
        <v>0</v>
      </c>
      <c r="BG1196" s="594"/>
      <c r="BH1196" s="705">
        <f t="shared" si="593"/>
        <v>1180</v>
      </c>
      <c r="BI1196" s="646">
        <f t="shared" si="604"/>
        <v>0</v>
      </c>
      <c r="BJ1196" s="594"/>
      <c r="BK1196" s="705">
        <f t="shared" si="605"/>
        <v>1180</v>
      </c>
      <c r="BL1196" s="756">
        <v>0</v>
      </c>
      <c r="BM1196" s="756">
        <v>0</v>
      </c>
      <c r="BN1196" s="756">
        <v>0</v>
      </c>
      <c r="BO1196" s="756">
        <v>0</v>
      </c>
      <c r="BP1196" s="756">
        <v>0</v>
      </c>
      <c r="BQ1196" s="756">
        <v>0</v>
      </c>
      <c r="BR1196" s="756">
        <v>0</v>
      </c>
      <c r="BS1196" s="646">
        <f t="shared" si="616"/>
        <v>0</v>
      </c>
      <c r="BT1196" s="594"/>
      <c r="BU1196" s="705">
        <f t="shared" si="606"/>
        <v>1180</v>
      </c>
      <c r="BV1196" s="756">
        <v>0</v>
      </c>
      <c r="BW1196" s="756">
        <v>0</v>
      </c>
      <c r="BX1196" s="756">
        <v>0</v>
      </c>
      <c r="BY1196" s="756">
        <v>0</v>
      </c>
      <c r="BZ1196" s="756">
        <v>0</v>
      </c>
      <c r="CA1196" s="756">
        <v>0</v>
      </c>
      <c r="CB1196" s="756">
        <v>0</v>
      </c>
      <c r="CC1196" s="646">
        <f t="shared" si="617"/>
        <v>0</v>
      </c>
      <c r="CD1196" s="594"/>
      <c r="CE1196" s="705">
        <f t="shared" si="594"/>
        <v>1180</v>
      </c>
      <c r="CF1196" s="756">
        <f t="shared" si="621"/>
        <v>0</v>
      </c>
      <c r="CG1196" s="756">
        <f t="shared" si="621"/>
        <v>0</v>
      </c>
      <c r="CH1196" s="756">
        <f t="shared" si="621"/>
        <v>0</v>
      </c>
      <c r="CI1196" s="756">
        <f t="shared" si="621"/>
        <v>0</v>
      </c>
      <c r="CJ1196" s="756">
        <f t="shared" si="621"/>
        <v>0</v>
      </c>
      <c r="CK1196" s="756">
        <f t="shared" si="621"/>
        <v>0</v>
      </c>
      <c r="CL1196" s="756">
        <f t="shared" si="621"/>
        <v>0</v>
      </c>
      <c r="CM1196" s="646">
        <f t="shared" si="618"/>
        <v>0</v>
      </c>
      <c r="CN1196" s="594"/>
      <c r="CO1196" s="705">
        <f t="shared" si="595"/>
        <v>1180</v>
      </c>
      <c r="CP1196" s="756">
        <v>0</v>
      </c>
      <c r="CQ1196" s="756">
        <v>0</v>
      </c>
      <c r="CR1196" s="756">
        <v>0</v>
      </c>
      <c r="CS1196" s="756">
        <v>0</v>
      </c>
      <c r="CT1196" s="756">
        <v>0</v>
      </c>
      <c r="CU1196" s="756">
        <v>0</v>
      </c>
      <c r="CV1196" s="756">
        <v>0</v>
      </c>
      <c r="CW1196" s="646">
        <f t="shared" si="619"/>
        <v>0</v>
      </c>
      <c r="CX1196" s="685"/>
      <c r="CY1196" s="705">
        <f t="shared" si="596"/>
        <v>1180</v>
      </c>
      <c r="CZ1196" s="756">
        <v>0</v>
      </c>
      <c r="DA1196" s="756">
        <v>0</v>
      </c>
      <c r="DB1196" s="756">
        <v>0</v>
      </c>
      <c r="DC1196" s="756">
        <v>0</v>
      </c>
      <c r="DD1196" s="756">
        <v>0</v>
      </c>
      <c r="DE1196" s="767">
        <f t="shared" si="607"/>
        <v>0</v>
      </c>
      <c r="DF1196" s="756">
        <v>0</v>
      </c>
      <c r="DG1196" s="756">
        <v>0</v>
      </c>
      <c r="DH1196" s="756">
        <v>0</v>
      </c>
      <c r="DI1196" s="756">
        <v>0</v>
      </c>
      <c r="DJ1196" s="767">
        <f t="shared" si="608"/>
        <v>0</v>
      </c>
      <c r="DK1196" s="715">
        <f t="shared" si="609"/>
        <v>0</v>
      </c>
      <c r="DL1196" s="685"/>
      <c r="DM1196" s="705">
        <f t="shared" si="597"/>
        <v>1180</v>
      </c>
      <c r="DN1196" s="715">
        <f t="shared" si="610"/>
        <v>0</v>
      </c>
    </row>
    <row r="1197" spans="2:118" x14ac:dyDescent="0.25">
      <c r="B1197" s="705">
        <v>1181</v>
      </c>
      <c r="C1197" s="765">
        <f>(1+_xlfn.XLOOKUP(INT((B1197-1)/12)+1,'ZC Curve'!$B$8:$B$107,'ZC Curve'!R$8:R$107,,0))^(1/12)-1</f>
        <v>0</v>
      </c>
      <c r="D1197" s="766">
        <f t="shared" si="611"/>
        <v>1</v>
      </c>
      <c r="E1197" s="685"/>
      <c r="F1197" s="705">
        <v>1181</v>
      </c>
      <c r="G1197" s="756">
        <v>0</v>
      </c>
      <c r="H1197" s="756">
        <v>0</v>
      </c>
      <c r="I1197" s="756">
        <v>0</v>
      </c>
      <c r="J1197" s="756">
        <v>0</v>
      </c>
      <c r="K1197" s="756">
        <v>0</v>
      </c>
      <c r="L1197" s="756">
        <v>0</v>
      </c>
      <c r="M1197" s="756">
        <v>0</v>
      </c>
      <c r="N1197" s="646">
        <f t="shared" si="612"/>
        <v>0</v>
      </c>
      <c r="O1197" s="594"/>
      <c r="P1197" s="705">
        <f t="shared" si="598"/>
        <v>1181</v>
      </c>
      <c r="Q1197" s="756">
        <v>0</v>
      </c>
      <c r="R1197" s="756">
        <v>0</v>
      </c>
      <c r="S1197" s="756">
        <v>0</v>
      </c>
      <c r="T1197" s="756">
        <v>0</v>
      </c>
      <c r="U1197" s="756">
        <v>0</v>
      </c>
      <c r="V1197" s="756">
        <v>0</v>
      </c>
      <c r="W1197" s="756">
        <v>0</v>
      </c>
      <c r="X1197" s="646">
        <f t="shared" si="613"/>
        <v>0</v>
      </c>
      <c r="Y1197" s="594"/>
      <c r="Z1197" s="705">
        <f t="shared" si="599"/>
        <v>1181</v>
      </c>
      <c r="AA1197" s="756">
        <f t="shared" si="620"/>
        <v>0</v>
      </c>
      <c r="AB1197" s="756">
        <f t="shared" si="620"/>
        <v>0</v>
      </c>
      <c r="AC1197" s="756">
        <f t="shared" si="620"/>
        <v>0</v>
      </c>
      <c r="AD1197" s="756">
        <f t="shared" si="620"/>
        <v>0</v>
      </c>
      <c r="AE1197" s="756">
        <f t="shared" si="620"/>
        <v>0</v>
      </c>
      <c r="AF1197" s="756">
        <f t="shared" si="620"/>
        <v>0</v>
      </c>
      <c r="AG1197" s="756">
        <f t="shared" si="620"/>
        <v>0</v>
      </c>
      <c r="AH1197" s="646">
        <f t="shared" si="614"/>
        <v>0</v>
      </c>
      <c r="AI1197" s="594"/>
      <c r="AJ1197" s="705">
        <f t="shared" si="600"/>
        <v>1181</v>
      </c>
      <c r="AK1197" s="756">
        <v>0</v>
      </c>
      <c r="AL1197" s="756">
        <v>0</v>
      </c>
      <c r="AM1197" s="756">
        <v>0</v>
      </c>
      <c r="AN1197" s="756">
        <v>0</v>
      </c>
      <c r="AO1197" s="756">
        <v>0</v>
      </c>
      <c r="AP1197" s="756">
        <v>0</v>
      </c>
      <c r="AQ1197" s="756">
        <v>0</v>
      </c>
      <c r="AR1197" s="646">
        <f t="shared" si="615"/>
        <v>0</v>
      </c>
      <c r="AS1197" s="594"/>
      <c r="AT1197" s="705">
        <f t="shared" si="601"/>
        <v>1181</v>
      </c>
      <c r="AU1197" s="756">
        <v>0</v>
      </c>
      <c r="AV1197" s="756">
        <v>0</v>
      </c>
      <c r="AW1197" s="756">
        <v>0</v>
      </c>
      <c r="AX1197" s="756">
        <v>0</v>
      </c>
      <c r="AY1197" s="756">
        <v>0</v>
      </c>
      <c r="AZ1197" s="767">
        <f t="shared" si="622"/>
        <v>0</v>
      </c>
      <c r="BA1197" s="756">
        <v>0</v>
      </c>
      <c r="BB1197" s="756">
        <v>0</v>
      </c>
      <c r="BC1197" s="756">
        <v>0</v>
      </c>
      <c r="BD1197" s="756">
        <v>0</v>
      </c>
      <c r="BE1197" s="767">
        <f t="shared" si="602"/>
        <v>0</v>
      </c>
      <c r="BF1197" s="646">
        <f t="shared" si="603"/>
        <v>0</v>
      </c>
      <c r="BG1197" s="594"/>
      <c r="BH1197" s="705">
        <f t="shared" si="593"/>
        <v>1181</v>
      </c>
      <c r="BI1197" s="646">
        <f t="shared" si="604"/>
        <v>0</v>
      </c>
      <c r="BJ1197" s="594"/>
      <c r="BK1197" s="705">
        <f t="shared" si="605"/>
        <v>1181</v>
      </c>
      <c r="BL1197" s="756">
        <v>0</v>
      </c>
      <c r="BM1197" s="756">
        <v>0</v>
      </c>
      <c r="BN1197" s="756">
        <v>0</v>
      </c>
      <c r="BO1197" s="756">
        <v>0</v>
      </c>
      <c r="BP1197" s="756">
        <v>0</v>
      </c>
      <c r="BQ1197" s="756">
        <v>0</v>
      </c>
      <c r="BR1197" s="756">
        <v>0</v>
      </c>
      <c r="BS1197" s="646">
        <f t="shared" si="616"/>
        <v>0</v>
      </c>
      <c r="BT1197" s="594"/>
      <c r="BU1197" s="705">
        <f t="shared" si="606"/>
        <v>1181</v>
      </c>
      <c r="BV1197" s="756">
        <v>0</v>
      </c>
      <c r="BW1197" s="756">
        <v>0</v>
      </c>
      <c r="BX1197" s="756">
        <v>0</v>
      </c>
      <c r="BY1197" s="756">
        <v>0</v>
      </c>
      <c r="BZ1197" s="756">
        <v>0</v>
      </c>
      <c r="CA1197" s="756">
        <v>0</v>
      </c>
      <c r="CB1197" s="756">
        <v>0</v>
      </c>
      <c r="CC1197" s="646">
        <f t="shared" si="617"/>
        <v>0</v>
      </c>
      <c r="CD1197" s="594"/>
      <c r="CE1197" s="705">
        <f t="shared" si="594"/>
        <v>1181</v>
      </c>
      <c r="CF1197" s="756">
        <f t="shared" si="621"/>
        <v>0</v>
      </c>
      <c r="CG1197" s="756">
        <f t="shared" si="621"/>
        <v>0</v>
      </c>
      <c r="CH1197" s="756">
        <f t="shared" si="621"/>
        <v>0</v>
      </c>
      <c r="CI1197" s="756">
        <f t="shared" si="621"/>
        <v>0</v>
      </c>
      <c r="CJ1197" s="756">
        <f t="shared" si="621"/>
        <v>0</v>
      </c>
      <c r="CK1197" s="756">
        <f t="shared" si="621"/>
        <v>0</v>
      </c>
      <c r="CL1197" s="756">
        <f t="shared" si="621"/>
        <v>0</v>
      </c>
      <c r="CM1197" s="646">
        <f t="shared" si="618"/>
        <v>0</v>
      </c>
      <c r="CN1197" s="594"/>
      <c r="CO1197" s="705">
        <f t="shared" si="595"/>
        <v>1181</v>
      </c>
      <c r="CP1197" s="756">
        <v>0</v>
      </c>
      <c r="CQ1197" s="756">
        <v>0</v>
      </c>
      <c r="CR1197" s="756">
        <v>0</v>
      </c>
      <c r="CS1197" s="756">
        <v>0</v>
      </c>
      <c r="CT1197" s="756">
        <v>0</v>
      </c>
      <c r="CU1197" s="756">
        <v>0</v>
      </c>
      <c r="CV1197" s="756">
        <v>0</v>
      </c>
      <c r="CW1197" s="646">
        <f t="shared" si="619"/>
        <v>0</v>
      </c>
      <c r="CX1197" s="685"/>
      <c r="CY1197" s="705">
        <f t="shared" si="596"/>
        <v>1181</v>
      </c>
      <c r="CZ1197" s="756">
        <v>0</v>
      </c>
      <c r="DA1197" s="756">
        <v>0</v>
      </c>
      <c r="DB1197" s="756">
        <v>0</v>
      </c>
      <c r="DC1197" s="756">
        <v>0</v>
      </c>
      <c r="DD1197" s="756">
        <v>0</v>
      </c>
      <c r="DE1197" s="767">
        <f t="shared" si="607"/>
        <v>0</v>
      </c>
      <c r="DF1197" s="756">
        <v>0</v>
      </c>
      <c r="DG1197" s="756">
        <v>0</v>
      </c>
      <c r="DH1197" s="756">
        <v>0</v>
      </c>
      <c r="DI1197" s="756">
        <v>0</v>
      </c>
      <c r="DJ1197" s="767">
        <f t="shared" si="608"/>
        <v>0</v>
      </c>
      <c r="DK1197" s="715">
        <f t="shared" si="609"/>
        <v>0</v>
      </c>
      <c r="DL1197" s="685"/>
      <c r="DM1197" s="705">
        <f t="shared" si="597"/>
        <v>1181</v>
      </c>
      <c r="DN1197" s="715">
        <f t="shared" si="610"/>
        <v>0</v>
      </c>
    </row>
    <row r="1198" spans="2:118" x14ac:dyDescent="0.25">
      <c r="B1198" s="705">
        <v>1182</v>
      </c>
      <c r="C1198" s="765">
        <f>(1+_xlfn.XLOOKUP(INT((B1198-1)/12)+1,'ZC Curve'!$B$8:$B$107,'ZC Curve'!R$8:R$107,,0))^(1/12)-1</f>
        <v>0</v>
      </c>
      <c r="D1198" s="766">
        <f t="shared" si="611"/>
        <v>1</v>
      </c>
      <c r="E1198" s="685"/>
      <c r="F1198" s="705">
        <v>1182</v>
      </c>
      <c r="G1198" s="756">
        <v>0</v>
      </c>
      <c r="H1198" s="756">
        <v>0</v>
      </c>
      <c r="I1198" s="756">
        <v>0</v>
      </c>
      <c r="J1198" s="756">
        <v>0</v>
      </c>
      <c r="K1198" s="756">
        <v>0</v>
      </c>
      <c r="L1198" s="756">
        <v>0</v>
      </c>
      <c r="M1198" s="756">
        <v>0</v>
      </c>
      <c r="N1198" s="646">
        <f t="shared" si="612"/>
        <v>0</v>
      </c>
      <c r="O1198" s="594"/>
      <c r="P1198" s="705">
        <f t="shared" si="598"/>
        <v>1182</v>
      </c>
      <c r="Q1198" s="756">
        <v>0</v>
      </c>
      <c r="R1198" s="756">
        <v>0</v>
      </c>
      <c r="S1198" s="756">
        <v>0</v>
      </c>
      <c r="T1198" s="756">
        <v>0</v>
      </c>
      <c r="U1198" s="756">
        <v>0</v>
      </c>
      <c r="V1198" s="756">
        <v>0</v>
      </c>
      <c r="W1198" s="756">
        <v>0</v>
      </c>
      <c r="X1198" s="646">
        <f t="shared" si="613"/>
        <v>0</v>
      </c>
      <c r="Y1198" s="594"/>
      <c r="Z1198" s="705">
        <f t="shared" si="599"/>
        <v>1182</v>
      </c>
      <c r="AA1198" s="756">
        <f t="shared" si="620"/>
        <v>0</v>
      </c>
      <c r="AB1198" s="756">
        <f t="shared" si="620"/>
        <v>0</v>
      </c>
      <c r="AC1198" s="756">
        <f t="shared" si="620"/>
        <v>0</v>
      </c>
      <c r="AD1198" s="756">
        <f t="shared" si="620"/>
        <v>0</v>
      </c>
      <c r="AE1198" s="756">
        <f t="shared" si="620"/>
        <v>0</v>
      </c>
      <c r="AF1198" s="756">
        <f t="shared" si="620"/>
        <v>0</v>
      </c>
      <c r="AG1198" s="756">
        <f t="shared" si="620"/>
        <v>0</v>
      </c>
      <c r="AH1198" s="646">
        <f t="shared" si="614"/>
        <v>0</v>
      </c>
      <c r="AI1198" s="594"/>
      <c r="AJ1198" s="705">
        <f t="shared" si="600"/>
        <v>1182</v>
      </c>
      <c r="AK1198" s="756">
        <v>0</v>
      </c>
      <c r="AL1198" s="756">
        <v>0</v>
      </c>
      <c r="AM1198" s="756">
        <v>0</v>
      </c>
      <c r="AN1198" s="756">
        <v>0</v>
      </c>
      <c r="AO1198" s="756">
        <v>0</v>
      </c>
      <c r="AP1198" s="756">
        <v>0</v>
      </c>
      <c r="AQ1198" s="756">
        <v>0</v>
      </c>
      <c r="AR1198" s="646">
        <f t="shared" si="615"/>
        <v>0</v>
      </c>
      <c r="AS1198" s="594"/>
      <c r="AT1198" s="705">
        <f t="shared" si="601"/>
        <v>1182</v>
      </c>
      <c r="AU1198" s="756">
        <v>0</v>
      </c>
      <c r="AV1198" s="756">
        <v>0</v>
      </c>
      <c r="AW1198" s="756">
        <v>0</v>
      </c>
      <c r="AX1198" s="756">
        <v>0</v>
      </c>
      <c r="AY1198" s="756">
        <v>0</v>
      </c>
      <c r="AZ1198" s="767">
        <f t="shared" si="622"/>
        <v>0</v>
      </c>
      <c r="BA1198" s="756">
        <v>0</v>
      </c>
      <c r="BB1198" s="756">
        <v>0</v>
      </c>
      <c r="BC1198" s="756">
        <v>0</v>
      </c>
      <c r="BD1198" s="756">
        <v>0</v>
      </c>
      <c r="BE1198" s="767">
        <f t="shared" si="602"/>
        <v>0</v>
      </c>
      <c r="BF1198" s="646">
        <f t="shared" si="603"/>
        <v>0</v>
      </c>
      <c r="BG1198" s="594"/>
      <c r="BH1198" s="705">
        <f t="shared" si="593"/>
        <v>1182</v>
      </c>
      <c r="BI1198" s="646">
        <f t="shared" si="604"/>
        <v>0</v>
      </c>
      <c r="BJ1198" s="594"/>
      <c r="BK1198" s="705">
        <f t="shared" si="605"/>
        <v>1182</v>
      </c>
      <c r="BL1198" s="756">
        <v>0</v>
      </c>
      <c r="BM1198" s="756">
        <v>0</v>
      </c>
      <c r="BN1198" s="756">
        <v>0</v>
      </c>
      <c r="BO1198" s="756">
        <v>0</v>
      </c>
      <c r="BP1198" s="756">
        <v>0</v>
      </c>
      <c r="BQ1198" s="756">
        <v>0</v>
      </c>
      <c r="BR1198" s="756">
        <v>0</v>
      </c>
      <c r="BS1198" s="646">
        <f t="shared" si="616"/>
        <v>0</v>
      </c>
      <c r="BT1198" s="594"/>
      <c r="BU1198" s="705">
        <f t="shared" si="606"/>
        <v>1182</v>
      </c>
      <c r="BV1198" s="756">
        <v>0</v>
      </c>
      <c r="BW1198" s="756">
        <v>0</v>
      </c>
      <c r="BX1198" s="756">
        <v>0</v>
      </c>
      <c r="BY1198" s="756">
        <v>0</v>
      </c>
      <c r="BZ1198" s="756">
        <v>0</v>
      </c>
      <c r="CA1198" s="756">
        <v>0</v>
      </c>
      <c r="CB1198" s="756">
        <v>0</v>
      </c>
      <c r="CC1198" s="646">
        <f t="shared" si="617"/>
        <v>0</v>
      </c>
      <c r="CD1198" s="594"/>
      <c r="CE1198" s="705">
        <f t="shared" si="594"/>
        <v>1182</v>
      </c>
      <c r="CF1198" s="756">
        <f t="shared" si="621"/>
        <v>0</v>
      </c>
      <c r="CG1198" s="756">
        <f t="shared" si="621"/>
        <v>0</v>
      </c>
      <c r="CH1198" s="756">
        <f t="shared" si="621"/>
        <v>0</v>
      </c>
      <c r="CI1198" s="756">
        <f t="shared" si="621"/>
        <v>0</v>
      </c>
      <c r="CJ1198" s="756">
        <f t="shared" si="621"/>
        <v>0</v>
      </c>
      <c r="CK1198" s="756">
        <f t="shared" si="621"/>
        <v>0</v>
      </c>
      <c r="CL1198" s="756">
        <f t="shared" si="621"/>
        <v>0</v>
      </c>
      <c r="CM1198" s="646">
        <f t="shared" si="618"/>
        <v>0</v>
      </c>
      <c r="CN1198" s="594"/>
      <c r="CO1198" s="705">
        <f t="shared" si="595"/>
        <v>1182</v>
      </c>
      <c r="CP1198" s="756">
        <v>0</v>
      </c>
      <c r="CQ1198" s="756">
        <v>0</v>
      </c>
      <c r="CR1198" s="756">
        <v>0</v>
      </c>
      <c r="CS1198" s="756">
        <v>0</v>
      </c>
      <c r="CT1198" s="756">
        <v>0</v>
      </c>
      <c r="CU1198" s="756">
        <v>0</v>
      </c>
      <c r="CV1198" s="756">
        <v>0</v>
      </c>
      <c r="CW1198" s="646">
        <f t="shared" si="619"/>
        <v>0</v>
      </c>
      <c r="CX1198" s="685"/>
      <c r="CY1198" s="705">
        <f t="shared" si="596"/>
        <v>1182</v>
      </c>
      <c r="CZ1198" s="756">
        <v>0</v>
      </c>
      <c r="DA1198" s="756">
        <v>0</v>
      </c>
      <c r="DB1198" s="756">
        <v>0</v>
      </c>
      <c r="DC1198" s="756">
        <v>0</v>
      </c>
      <c r="DD1198" s="756">
        <v>0</v>
      </c>
      <c r="DE1198" s="767">
        <f t="shared" si="607"/>
        <v>0</v>
      </c>
      <c r="DF1198" s="756">
        <v>0</v>
      </c>
      <c r="DG1198" s="756">
        <v>0</v>
      </c>
      <c r="DH1198" s="756">
        <v>0</v>
      </c>
      <c r="DI1198" s="756">
        <v>0</v>
      </c>
      <c r="DJ1198" s="767">
        <f t="shared" si="608"/>
        <v>0</v>
      </c>
      <c r="DK1198" s="715">
        <f t="shared" si="609"/>
        <v>0</v>
      </c>
      <c r="DL1198" s="685"/>
      <c r="DM1198" s="705">
        <f t="shared" si="597"/>
        <v>1182</v>
      </c>
      <c r="DN1198" s="715">
        <f t="shared" si="610"/>
        <v>0</v>
      </c>
    </row>
    <row r="1199" spans="2:118" x14ac:dyDescent="0.25">
      <c r="B1199" s="705">
        <v>1183</v>
      </c>
      <c r="C1199" s="765">
        <f>(1+_xlfn.XLOOKUP(INT((B1199-1)/12)+1,'ZC Curve'!$B$8:$B$107,'ZC Curve'!R$8:R$107,,0))^(1/12)-1</f>
        <v>0</v>
      </c>
      <c r="D1199" s="766">
        <f t="shared" si="611"/>
        <v>1</v>
      </c>
      <c r="E1199" s="685"/>
      <c r="F1199" s="705">
        <v>1183</v>
      </c>
      <c r="G1199" s="756">
        <v>0</v>
      </c>
      <c r="H1199" s="756">
        <v>0</v>
      </c>
      <c r="I1199" s="756">
        <v>0</v>
      </c>
      <c r="J1199" s="756">
        <v>0</v>
      </c>
      <c r="K1199" s="756">
        <v>0</v>
      </c>
      <c r="L1199" s="756">
        <v>0</v>
      </c>
      <c r="M1199" s="756">
        <v>0</v>
      </c>
      <c r="N1199" s="646">
        <f t="shared" si="612"/>
        <v>0</v>
      </c>
      <c r="O1199" s="594"/>
      <c r="P1199" s="705">
        <f t="shared" si="598"/>
        <v>1183</v>
      </c>
      <c r="Q1199" s="756">
        <v>0</v>
      </c>
      <c r="R1199" s="756">
        <v>0</v>
      </c>
      <c r="S1199" s="756">
        <v>0</v>
      </c>
      <c r="T1199" s="756">
        <v>0</v>
      </c>
      <c r="U1199" s="756">
        <v>0</v>
      </c>
      <c r="V1199" s="756">
        <v>0</v>
      </c>
      <c r="W1199" s="756">
        <v>0</v>
      </c>
      <c r="X1199" s="646">
        <f t="shared" si="613"/>
        <v>0</v>
      </c>
      <c r="Y1199" s="594"/>
      <c r="Z1199" s="705">
        <f t="shared" si="599"/>
        <v>1183</v>
      </c>
      <c r="AA1199" s="756">
        <f t="shared" si="620"/>
        <v>0</v>
      </c>
      <c r="AB1199" s="756">
        <f t="shared" si="620"/>
        <v>0</v>
      </c>
      <c r="AC1199" s="756">
        <f t="shared" si="620"/>
        <v>0</v>
      </c>
      <c r="AD1199" s="756">
        <f t="shared" si="620"/>
        <v>0</v>
      </c>
      <c r="AE1199" s="756">
        <f t="shared" si="620"/>
        <v>0</v>
      </c>
      <c r="AF1199" s="756">
        <f t="shared" si="620"/>
        <v>0</v>
      </c>
      <c r="AG1199" s="756">
        <f t="shared" si="620"/>
        <v>0</v>
      </c>
      <c r="AH1199" s="646">
        <f t="shared" si="614"/>
        <v>0</v>
      </c>
      <c r="AI1199" s="594"/>
      <c r="AJ1199" s="705">
        <f t="shared" si="600"/>
        <v>1183</v>
      </c>
      <c r="AK1199" s="756">
        <v>0</v>
      </c>
      <c r="AL1199" s="756">
        <v>0</v>
      </c>
      <c r="AM1199" s="756">
        <v>0</v>
      </c>
      <c r="AN1199" s="756">
        <v>0</v>
      </c>
      <c r="AO1199" s="756">
        <v>0</v>
      </c>
      <c r="AP1199" s="756">
        <v>0</v>
      </c>
      <c r="AQ1199" s="756">
        <v>0</v>
      </c>
      <c r="AR1199" s="646">
        <f t="shared" si="615"/>
        <v>0</v>
      </c>
      <c r="AS1199" s="594"/>
      <c r="AT1199" s="705">
        <f t="shared" si="601"/>
        <v>1183</v>
      </c>
      <c r="AU1199" s="756">
        <v>0</v>
      </c>
      <c r="AV1199" s="756">
        <v>0</v>
      </c>
      <c r="AW1199" s="756">
        <v>0</v>
      </c>
      <c r="AX1199" s="756">
        <v>0</v>
      </c>
      <c r="AY1199" s="756">
        <v>0</v>
      </c>
      <c r="AZ1199" s="767">
        <f t="shared" si="622"/>
        <v>0</v>
      </c>
      <c r="BA1199" s="756">
        <v>0</v>
      </c>
      <c r="BB1199" s="756">
        <v>0</v>
      </c>
      <c r="BC1199" s="756">
        <v>0</v>
      </c>
      <c r="BD1199" s="756">
        <v>0</v>
      </c>
      <c r="BE1199" s="767">
        <f t="shared" si="602"/>
        <v>0</v>
      </c>
      <c r="BF1199" s="646">
        <f t="shared" si="603"/>
        <v>0</v>
      </c>
      <c r="BG1199" s="594"/>
      <c r="BH1199" s="705">
        <f t="shared" si="593"/>
        <v>1183</v>
      </c>
      <c r="BI1199" s="646">
        <f t="shared" si="604"/>
        <v>0</v>
      </c>
      <c r="BJ1199" s="594"/>
      <c r="BK1199" s="705">
        <f t="shared" si="605"/>
        <v>1183</v>
      </c>
      <c r="BL1199" s="756">
        <v>0</v>
      </c>
      <c r="BM1199" s="756">
        <v>0</v>
      </c>
      <c r="BN1199" s="756">
        <v>0</v>
      </c>
      <c r="BO1199" s="756">
        <v>0</v>
      </c>
      <c r="BP1199" s="756">
        <v>0</v>
      </c>
      <c r="BQ1199" s="756">
        <v>0</v>
      </c>
      <c r="BR1199" s="756">
        <v>0</v>
      </c>
      <c r="BS1199" s="646">
        <f t="shared" si="616"/>
        <v>0</v>
      </c>
      <c r="BT1199" s="594"/>
      <c r="BU1199" s="705">
        <f t="shared" si="606"/>
        <v>1183</v>
      </c>
      <c r="BV1199" s="756">
        <v>0</v>
      </c>
      <c r="BW1199" s="756">
        <v>0</v>
      </c>
      <c r="BX1199" s="756">
        <v>0</v>
      </c>
      <c r="BY1199" s="756">
        <v>0</v>
      </c>
      <c r="BZ1199" s="756">
        <v>0</v>
      </c>
      <c r="CA1199" s="756">
        <v>0</v>
      </c>
      <c r="CB1199" s="756">
        <v>0</v>
      </c>
      <c r="CC1199" s="646">
        <f t="shared" si="617"/>
        <v>0</v>
      </c>
      <c r="CD1199" s="594"/>
      <c r="CE1199" s="705">
        <f t="shared" si="594"/>
        <v>1183</v>
      </c>
      <c r="CF1199" s="756">
        <f t="shared" si="621"/>
        <v>0</v>
      </c>
      <c r="CG1199" s="756">
        <f t="shared" si="621"/>
        <v>0</v>
      </c>
      <c r="CH1199" s="756">
        <f t="shared" si="621"/>
        <v>0</v>
      </c>
      <c r="CI1199" s="756">
        <f t="shared" si="621"/>
        <v>0</v>
      </c>
      <c r="CJ1199" s="756">
        <f t="shared" si="621"/>
        <v>0</v>
      </c>
      <c r="CK1199" s="756">
        <f t="shared" si="621"/>
        <v>0</v>
      </c>
      <c r="CL1199" s="756">
        <f t="shared" si="621"/>
        <v>0</v>
      </c>
      <c r="CM1199" s="646">
        <f t="shared" si="618"/>
        <v>0</v>
      </c>
      <c r="CN1199" s="594"/>
      <c r="CO1199" s="705">
        <f t="shared" si="595"/>
        <v>1183</v>
      </c>
      <c r="CP1199" s="756">
        <v>0</v>
      </c>
      <c r="CQ1199" s="756">
        <v>0</v>
      </c>
      <c r="CR1199" s="756">
        <v>0</v>
      </c>
      <c r="CS1199" s="756">
        <v>0</v>
      </c>
      <c r="CT1199" s="756">
        <v>0</v>
      </c>
      <c r="CU1199" s="756">
        <v>0</v>
      </c>
      <c r="CV1199" s="756">
        <v>0</v>
      </c>
      <c r="CW1199" s="646">
        <f t="shared" si="619"/>
        <v>0</v>
      </c>
      <c r="CX1199" s="685"/>
      <c r="CY1199" s="705">
        <f t="shared" si="596"/>
        <v>1183</v>
      </c>
      <c r="CZ1199" s="756">
        <v>0</v>
      </c>
      <c r="DA1199" s="756">
        <v>0</v>
      </c>
      <c r="DB1199" s="756">
        <v>0</v>
      </c>
      <c r="DC1199" s="756">
        <v>0</v>
      </c>
      <c r="DD1199" s="756">
        <v>0</v>
      </c>
      <c r="DE1199" s="767">
        <f t="shared" si="607"/>
        <v>0</v>
      </c>
      <c r="DF1199" s="756">
        <v>0</v>
      </c>
      <c r="DG1199" s="756">
        <v>0</v>
      </c>
      <c r="DH1199" s="756">
        <v>0</v>
      </c>
      <c r="DI1199" s="756">
        <v>0</v>
      </c>
      <c r="DJ1199" s="767">
        <f t="shared" si="608"/>
        <v>0</v>
      </c>
      <c r="DK1199" s="715">
        <f t="shared" si="609"/>
        <v>0</v>
      </c>
      <c r="DL1199" s="685"/>
      <c r="DM1199" s="705">
        <f t="shared" si="597"/>
        <v>1183</v>
      </c>
      <c r="DN1199" s="715">
        <f t="shared" si="610"/>
        <v>0</v>
      </c>
    </row>
    <row r="1200" spans="2:118" x14ac:dyDescent="0.25">
      <c r="B1200" s="705">
        <v>1184</v>
      </c>
      <c r="C1200" s="765">
        <f>(1+_xlfn.XLOOKUP(INT((B1200-1)/12)+1,'ZC Curve'!$B$8:$B$107,'ZC Curve'!R$8:R$107,,0))^(1/12)-1</f>
        <v>0</v>
      </c>
      <c r="D1200" s="766">
        <f t="shared" si="611"/>
        <v>1</v>
      </c>
      <c r="E1200" s="685"/>
      <c r="F1200" s="705">
        <v>1184</v>
      </c>
      <c r="G1200" s="756">
        <v>0</v>
      </c>
      <c r="H1200" s="756">
        <v>0</v>
      </c>
      <c r="I1200" s="756">
        <v>0</v>
      </c>
      <c r="J1200" s="756">
        <v>0</v>
      </c>
      <c r="K1200" s="756">
        <v>0</v>
      </c>
      <c r="L1200" s="756">
        <v>0</v>
      </c>
      <c r="M1200" s="756">
        <v>0</v>
      </c>
      <c r="N1200" s="646">
        <f t="shared" si="612"/>
        <v>0</v>
      </c>
      <c r="O1200" s="594"/>
      <c r="P1200" s="705">
        <f t="shared" si="598"/>
        <v>1184</v>
      </c>
      <c r="Q1200" s="756">
        <v>0</v>
      </c>
      <c r="R1200" s="756">
        <v>0</v>
      </c>
      <c r="S1200" s="756">
        <v>0</v>
      </c>
      <c r="T1200" s="756">
        <v>0</v>
      </c>
      <c r="U1200" s="756">
        <v>0</v>
      </c>
      <c r="V1200" s="756">
        <v>0</v>
      </c>
      <c r="W1200" s="756">
        <v>0</v>
      </c>
      <c r="X1200" s="646">
        <f t="shared" si="613"/>
        <v>0</v>
      </c>
      <c r="Y1200" s="594"/>
      <c r="Z1200" s="705">
        <f t="shared" si="599"/>
        <v>1184</v>
      </c>
      <c r="AA1200" s="756">
        <f t="shared" si="620"/>
        <v>0</v>
      </c>
      <c r="AB1200" s="756">
        <f t="shared" si="620"/>
        <v>0</v>
      </c>
      <c r="AC1200" s="756">
        <f t="shared" si="620"/>
        <v>0</v>
      </c>
      <c r="AD1200" s="756">
        <f t="shared" si="620"/>
        <v>0</v>
      </c>
      <c r="AE1200" s="756">
        <f t="shared" si="620"/>
        <v>0</v>
      </c>
      <c r="AF1200" s="756">
        <f t="shared" si="620"/>
        <v>0</v>
      </c>
      <c r="AG1200" s="756">
        <f t="shared" si="620"/>
        <v>0</v>
      </c>
      <c r="AH1200" s="646">
        <f t="shared" si="614"/>
        <v>0</v>
      </c>
      <c r="AI1200" s="594"/>
      <c r="AJ1200" s="705">
        <f t="shared" si="600"/>
        <v>1184</v>
      </c>
      <c r="AK1200" s="756">
        <v>0</v>
      </c>
      <c r="AL1200" s="756">
        <v>0</v>
      </c>
      <c r="AM1200" s="756">
        <v>0</v>
      </c>
      <c r="AN1200" s="756">
        <v>0</v>
      </c>
      <c r="AO1200" s="756">
        <v>0</v>
      </c>
      <c r="AP1200" s="756">
        <v>0</v>
      </c>
      <c r="AQ1200" s="756">
        <v>0</v>
      </c>
      <c r="AR1200" s="646">
        <f t="shared" si="615"/>
        <v>0</v>
      </c>
      <c r="AS1200" s="594"/>
      <c r="AT1200" s="705">
        <f t="shared" si="601"/>
        <v>1184</v>
      </c>
      <c r="AU1200" s="756">
        <v>0</v>
      </c>
      <c r="AV1200" s="756">
        <v>0</v>
      </c>
      <c r="AW1200" s="756">
        <v>0</v>
      </c>
      <c r="AX1200" s="756">
        <v>0</v>
      </c>
      <c r="AY1200" s="756">
        <v>0</v>
      </c>
      <c r="AZ1200" s="767">
        <f t="shared" si="622"/>
        <v>0</v>
      </c>
      <c r="BA1200" s="756">
        <v>0</v>
      </c>
      <c r="BB1200" s="756">
        <v>0</v>
      </c>
      <c r="BC1200" s="756">
        <v>0</v>
      </c>
      <c r="BD1200" s="756">
        <v>0</v>
      </c>
      <c r="BE1200" s="767">
        <f t="shared" si="602"/>
        <v>0</v>
      </c>
      <c r="BF1200" s="646">
        <f t="shared" si="603"/>
        <v>0</v>
      </c>
      <c r="BG1200" s="594"/>
      <c r="BH1200" s="705">
        <f t="shared" si="593"/>
        <v>1184</v>
      </c>
      <c r="BI1200" s="646">
        <f t="shared" si="604"/>
        <v>0</v>
      </c>
      <c r="BJ1200" s="594"/>
      <c r="BK1200" s="705">
        <f t="shared" si="605"/>
        <v>1184</v>
      </c>
      <c r="BL1200" s="756">
        <v>0</v>
      </c>
      <c r="BM1200" s="756">
        <v>0</v>
      </c>
      <c r="BN1200" s="756">
        <v>0</v>
      </c>
      <c r="BO1200" s="756">
        <v>0</v>
      </c>
      <c r="BP1200" s="756">
        <v>0</v>
      </c>
      <c r="BQ1200" s="756">
        <v>0</v>
      </c>
      <c r="BR1200" s="756">
        <v>0</v>
      </c>
      <c r="BS1200" s="646">
        <f t="shared" si="616"/>
        <v>0</v>
      </c>
      <c r="BT1200" s="594"/>
      <c r="BU1200" s="705">
        <f t="shared" si="606"/>
        <v>1184</v>
      </c>
      <c r="BV1200" s="756">
        <v>0</v>
      </c>
      <c r="BW1200" s="756">
        <v>0</v>
      </c>
      <c r="BX1200" s="756">
        <v>0</v>
      </c>
      <c r="BY1200" s="756">
        <v>0</v>
      </c>
      <c r="BZ1200" s="756">
        <v>0</v>
      </c>
      <c r="CA1200" s="756">
        <v>0</v>
      </c>
      <c r="CB1200" s="756">
        <v>0</v>
      </c>
      <c r="CC1200" s="646">
        <f t="shared" si="617"/>
        <v>0</v>
      </c>
      <c r="CD1200" s="594"/>
      <c r="CE1200" s="705">
        <f t="shared" si="594"/>
        <v>1184</v>
      </c>
      <c r="CF1200" s="756">
        <f t="shared" si="621"/>
        <v>0</v>
      </c>
      <c r="CG1200" s="756">
        <f t="shared" si="621"/>
        <v>0</v>
      </c>
      <c r="CH1200" s="756">
        <f t="shared" si="621"/>
        <v>0</v>
      </c>
      <c r="CI1200" s="756">
        <f t="shared" si="621"/>
        <v>0</v>
      </c>
      <c r="CJ1200" s="756">
        <f t="shared" si="621"/>
        <v>0</v>
      </c>
      <c r="CK1200" s="756">
        <f t="shared" si="621"/>
        <v>0</v>
      </c>
      <c r="CL1200" s="756">
        <f t="shared" si="621"/>
        <v>0</v>
      </c>
      <c r="CM1200" s="646">
        <f t="shared" si="618"/>
        <v>0</v>
      </c>
      <c r="CN1200" s="594"/>
      <c r="CO1200" s="705">
        <f t="shared" si="595"/>
        <v>1184</v>
      </c>
      <c r="CP1200" s="756">
        <v>0</v>
      </c>
      <c r="CQ1200" s="756">
        <v>0</v>
      </c>
      <c r="CR1200" s="756">
        <v>0</v>
      </c>
      <c r="CS1200" s="756">
        <v>0</v>
      </c>
      <c r="CT1200" s="756">
        <v>0</v>
      </c>
      <c r="CU1200" s="756">
        <v>0</v>
      </c>
      <c r="CV1200" s="756">
        <v>0</v>
      </c>
      <c r="CW1200" s="646">
        <f t="shared" si="619"/>
        <v>0</v>
      </c>
      <c r="CX1200" s="685"/>
      <c r="CY1200" s="705">
        <f t="shared" si="596"/>
        <v>1184</v>
      </c>
      <c r="CZ1200" s="756">
        <v>0</v>
      </c>
      <c r="DA1200" s="756">
        <v>0</v>
      </c>
      <c r="DB1200" s="756">
        <v>0</v>
      </c>
      <c r="DC1200" s="756">
        <v>0</v>
      </c>
      <c r="DD1200" s="756">
        <v>0</v>
      </c>
      <c r="DE1200" s="767">
        <f t="shared" si="607"/>
        <v>0</v>
      </c>
      <c r="DF1200" s="756">
        <v>0</v>
      </c>
      <c r="DG1200" s="756">
        <v>0</v>
      </c>
      <c r="DH1200" s="756">
        <v>0</v>
      </c>
      <c r="DI1200" s="756">
        <v>0</v>
      </c>
      <c r="DJ1200" s="767">
        <f t="shared" si="608"/>
        <v>0</v>
      </c>
      <c r="DK1200" s="715">
        <f t="shared" si="609"/>
        <v>0</v>
      </c>
      <c r="DL1200" s="685"/>
      <c r="DM1200" s="705">
        <f t="shared" si="597"/>
        <v>1184</v>
      </c>
      <c r="DN1200" s="715">
        <f t="shared" si="610"/>
        <v>0</v>
      </c>
    </row>
    <row r="1201" spans="2:118" x14ac:dyDescent="0.25">
      <c r="B1201" s="705">
        <v>1185</v>
      </c>
      <c r="C1201" s="765">
        <f>(1+_xlfn.XLOOKUP(INT((B1201-1)/12)+1,'ZC Curve'!$B$8:$B$107,'ZC Curve'!R$8:R$107,,0))^(1/12)-1</f>
        <v>0</v>
      </c>
      <c r="D1201" s="766">
        <f t="shared" si="611"/>
        <v>1</v>
      </c>
      <c r="E1201" s="685"/>
      <c r="F1201" s="705">
        <v>1185</v>
      </c>
      <c r="G1201" s="756">
        <v>0</v>
      </c>
      <c r="H1201" s="756">
        <v>0</v>
      </c>
      <c r="I1201" s="756">
        <v>0</v>
      </c>
      <c r="J1201" s="756">
        <v>0</v>
      </c>
      <c r="K1201" s="756">
        <v>0</v>
      </c>
      <c r="L1201" s="756">
        <v>0</v>
      </c>
      <c r="M1201" s="756">
        <v>0</v>
      </c>
      <c r="N1201" s="646">
        <f t="shared" si="612"/>
        <v>0</v>
      </c>
      <c r="O1201" s="594"/>
      <c r="P1201" s="705">
        <f t="shared" si="598"/>
        <v>1185</v>
      </c>
      <c r="Q1201" s="756">
        <v>0</v>
      </c>
      <c r="R1201" s="756">
        <v>0</v>
      </c>
      <c r="S1201" s="756">
        <v>0</v>
      </c>
      <c r="T1201" s="756">
        <v>0</v>
      </c>
      <c r="U1201" s="756">
        <v>0</v>
      </c>
      <c r="V1201" s="756">
        <v>0</v>
      </c>
      <c r="W1201" s="756">
        <v>0</v>
      </c>
      <c r="X1201" s="646">
        <f t="shared" si="613"/>
        <v>0</v>
      </c>
      <c r="Y1201" s="594"/>
      <c r="Z1201" s="705">
        <f t="shared" si="599"/>
        <v>1185</v>
      </c>
      <c r="AA1201" s="756">
        <f t="shared" si="620"/>
        <v>0</v>
      </c>
      <c r="AB1201" s="756">
        <f t="shared" si="620"/>
        <v>0</v>
      </c>
      <c r="AC1201" s="756">
        <f t="shared" si="620"/>
        <v>0</v>
      </c>
      <c r="AD1201" s="756">
        <f t="shared" si="620"/>
        <v>0</v>
      </c>
      <c r="AE1201" s="756">
        <f t="shared" si="620"/>
        <v>0</v>
      </c>
      <c r="AF1201" s="756">
        <f t="shared" si="620"/>
        <v>0</v>
      </c>
      <c r="AG1201" s="756">
        <f t="shared" si="620"/>
        <v>0</v>
      </c>
      <c r="AH1201" s="646">
        <f t="shared" si="614"/>
        <v>0</v>
      </c>
      <c r="AI1201" s="594"/>
      <c r="AJ1201" s="705">
        <f t="shared" si="600"/>
        <v>1185</v>
      </c>
      <c r="AK1201" s="756">
        <v>0</v>
      </c>
      <c r="AL1201" s="756">
        <v>0</v>
      </c>
      <c r="AM1201" s="756">
        <v>0</v>
      </c>
      <c r="AN1201" s="756">
        <v>0</v>
      </c>
      <c r="AO1201" s="756">
        <v>0</v>
      </c>
      <c r="AP1201" s="756">
        <v>0</v>
      </c>
      <c r="AQ1201" s="756">
        <v>0</v>
      </c>
      <c r="AR1201" s="646">
        <f t="shared" si="615"/>
        <v>0</v>
      </c>
      <c r="AS1201" s="594"/>
      <c r="AT1201" s="705">
        <f t="shared" si="601"/>
        <v>1185</v>
      </c>
      <c r="AU1201" s="756">
        <v>0</v>
      </c>
      <c r="AV1201" s="756">
        <v>0</v>
      </c>
      <c r="AW1201" s="756">
        <v>0</v>
      </c>
      <c r="AX1201" s="756">
        <v>0</v>
      </c>
      <c r="AY1201" s="756">
        <v>0</v>
      </c>
      <c r="AZ1201" s="767">
        <f t="shared" si="622"/>
        <v>0</v>
      </c>
      <c r="BA1201" s="756">
        <v>0</v>
      </c>
      <c r="BB1201" s="756">
        <v>0</v>
      </c>
      <c r="BC1201" s="756">
        <v>0</v>
      </c>
      <c r="BD1201" s="756">
        <v>0</v>
      </c>
      <c r="BE1201" s="767">
        <f t="shared" si="602"/>
        <v>0</v>
      </c>
      <c r="BF1201" s="646">
        <f t="shared" si="603"/>
        <v>0</v>
      </c>
      <c r="BG1201" s="594"/>
      <c r="BH1201" s="705">
        <f t="shared" si="593"/>
        <v>1185</v>
      </c>
      <c r="BI1201" s="646">
        <f t="shared" si="604"/>
        <v>0</v>
      </c>
      <c r="BJ1201" s="594"/>
      <c r="BK1201" s="705">
        <f t="shared" si="605"/>
        <v>1185</v>
      </c>
      <c r="BL1201" s="756">
        <v>0</v>
      </c>
      <c r="BM1201" s="756">
        <v>0</v>
      </c>
      <c r="BN1201" s="756">
        <v>0</v>
      </c>
      <c r="BO1201" s="756">
        <v>0</v>
      </c>
      <c r="BP1201" s="756">
        <v>0</v>
      </c>
      <c r="BQ1201" s="756">
        <v>0</v>
      </c>
      <c r="BR1201" s="756">
        <v>0</v>
      </c>
      <c r="BS1201" s="646">
        <f t="shared" si="616"/>
        <v>0</v>
      </c>
      <c r="BT1201" s="594"/>
      <c r="BU1201" s="705">
        <f t="shared" si="606"/>
        <v>1185</v>
      </c>
      <c r="BV1201" s="756">
        <v>0</v>
      </c>
      <c r="BW1201" s="756">
        <v>0</v>
      </c>
      <c r="BX1201" s="756">
        <v>0</v>
      </c>
      <c r="BY1201" s="756">
        <v>0</v>
      </c>
      <c r="BZ1201" s="756">
        <v>0</v>
      </c>
      <c r="CA1201" s="756">
        <v>0</v>
      </c>
      <c r="CB1201" s="756">
        <v>0</v>
      </c>
      <c r="CC1201" s="646">
        <f t="shared" si="617"/>
        <v>0</v>
      </c>
      <c r="CD1201" s="594"/>
      <c r="CE1201" s="705">
        <f t="shared" si="594"/>
        <v>1185</v>
      </c>
      <c r="CF1201" s="756">
        <f t="shared" si="621"/>
        <v>0</v>
      </c>
      <c r="CG1201" s="756">
        <f t="shared" si="621"/>
        <v>0</v>
      </c>
      <c r="CH1201" s="756">
        <f t="shared" si="621"/>
        <v>0</v>
      </c>
      <c r="CI1201" s="756">
        <f t="shared" si="621"/>
        <v>0</v>
      </c>
      <c r="CJ1201" s="756">
        <f t="shared" si="621"/>
        <v>0</v>
      </c>
      <c r="CK1201" s="756">
        <f t="shared" si="621"/>
        <v>0</v>
      </c>
      <c r="CL1201" s="756">
        <f t="shared" si="621"/>
        <v>0</v>
      </c>
      <c r="CM1201" s="646">
        <f t="shared" si="618"/>
        <v>0</v>
      </c>
      <c r="CN1201" s="594"/>
      <c r="CO1201" s="705">
        <f t="shared" si="595"/>
        <v>1185</v>
      </c>
      <c r="CP1201" s="756">
        <v>0</v>
      </c>
      <c r="CQ1201" s="756">
        <v>0</v>
      </c>
      <c r="CR1201" s="756">
        <v>0</v>
      </c>
      <c r="CS1201" s="756">
        <v>0</v>
      </c>
      <c r="CT1201" s="756">
        <v>0</v>
      </c>
      <c r="CU1201" s="756">
        <v>0</v>
      </c>
      <c r="CV1201" s="756">
        <v>0</v>
      </c>
      <c r="CW1201" s="646">
        <f t="shared" si="619"/>
        <v>0</v>
      </c>
      <c r="CX1201" s="685"/>
      <c r="CY1201" s="705">
        <f t="shared" si="596"/>
        <v>1185</v>
      </c>
      <c r="CZ1201" s="756">
        <v>0</v>
      </c>
      <c r="DA1201" s="756">
        <v>0</v>
      </c>
      <c r="DB1201" s="756">
        <v>0</v>
      </c>
      <c r="DC1201" s="756">
        <v>0</v>
      </c>
      <c r="DD1201" s="756">
        <v>0</v>
      </c>
      <c r="DE1201" s="767">
        <f t="shared" si="607"/>
        <v>0</v>
      </c>
      <c r="DF1201" s="756">
        <v>0</v>
      </c>
      <c r="DG1201" s="756">
        <v>0</v>
      </c>
      <c r="DH1201" s="756">
        <v>0</v>
      </c>
      <c r="DI1201" s="756">
        <v>0</v>
      </c>
      <c r="DJ1201" s="767">
        <f t="shared" si="608"/>
        <v>0</v>
      </c>
      <c r="DK1201" s="715">
        <f t="shared" si="609"/>
        <v>0</v>
      </c>
      <c r="DL1201" s="685"/>
      <c r="DM1201" s="705">
        <f t="shared" si="597"/>
        <v>1185</v>
      </c>
      <c r="DN1201" s="715">
        <f t="shared" si="610"/>
        <v>0</v>
      </c>
    </row>
    <row r="1202" spans="2:118" x14ac:dyDescent="0.25">
      <c r="B1202" s="705">
        <v>1186</v>
      </c>
      <c r="C1202" s="765">
        <f>(1+_xlfn.XLOOKUP(INT((B1202-1)/12)+1,'ZC Curve'!$B$8:$B$107,'ZC Curve'!R$8:R$107,,0))^(1/12)-1</f>
        <v>0</v>
      </c>
      <c r="D1202" s="766">
        <f t="shared" si="611"/>
        <v>1</v>
      </c>
      <c r="E1202" s="685"/>
      <c r="F1202" s="705">
        <v>1186</v>
      </c>
      <c r="G1202" s="756">
        <v>0</v>
      </c>
      <c r="H1202" s="756">
        <v>0</v>
      </c>
      <c r="I1202" s="756">
        <v>0</v>
      </c>
      <c r="J1202" s="756">
        <v>0</v>
      </c>
      <c r="K1202" s="756">
        <v>0</v>
      </c>
      <c r="L1202" s="756">
        <v>0</v>
      </c>
      <c r="M1202" s="756">
        <v>0</v>
      </c>
      <c r="N1202" s="646">
        <f t="shared" si="612"/>
        <v>0</v>
      </c>
      <c r="O1202" s="594"/>
      <c r="P1202" s="705">
        <f t="shared" si="598"/>
        <v>1186</v>
      </c>
      <c r="Q1202" s="756">
        <v>0</v>
      </c>
      <c r="R1202" s="756">
        <v>0</v>
      </c>
      <c r="S1202" s="756">
        <v>0</v>
      </c>
      <c r="T1202" s="756">
        <v>0</v>
      </c>
      <c r="U1202" s="756">
        <v>0</v>
      </c>
      <c r="V1202" s="756">
        <v>0</v>
      </c>
      <c r="W1202" s="756">
        <v>0</v>
      </c>
      <c r="X1202" s="646">
        <f t="shared" si="613"/>
        <v>0</v>
      </c>
      <c r="Y1202" s="594"/>
      <c r="Z1202" s="705">
        <f t="shared" si="599"/>
        <v>1186</v>
      </c>
      <c r="AA1202" s="756">
        <f t="shared" si="620"/>
        <v>0</v>
      </c>
      <c r="AB1202" s="756">
        <f t="shared" si="620"/>
        <v>0</v>
      </c>
      <c r="AC1202" s="756">
        <f t="shared" si="620"/>
        <v>0</v>
      </c>
      <c r="AD1202" s="756">
        <f t="shared" si="620"/>
        <v>0</v>
      </c>
      <c r="AE1202" s="756">
        <f t="shared" si="620"/>
        <v>0</v>
      </c>
      <c r="AF1202" s="756">
        <f t="shared" si="620"/>
        <v>0</v>
      </c>
      <c r="AG1202" s="756">
        <f t="shared" si="620"/>
        <v>0</v>
      </c>
      <c r="AH1202" s="646">
        <f t="shared" si="614"/>
        <v>0</v>
      </c>
      <c r="AI1202" s="594"/>
      <c r="AJ1202" s="705">
        <f t="shared" si="600"/>
        <v>1186</v>
      </c>
      <c r="AK1202" s="756">
        <v>0</v>
      </c>
      <c r="AL1202" s="756">
        <v>0</v>
      </c>
      <c r="AM1202" s="756">
        <v>0</v>
      </c>
      <c r="AN1202" s="756">
        <v>0</v>
      </c>
      <c r="AO1202" s="756">
        <v>0</v>
      </c>
      <c r="AP1202" s="756">
        <v>0</v>
      </c>
      <c r="AQ1202" s="756">
        <v>0</v>
      </c>
      <c r="AR1202" s="646">
        <f t="shared" si="615"/>
        <v>0</v>
      </c>
      <c r="AS1202" s="594"/>
      <c r="AT1202" s="705">
        <f t="shared" si="601"/>
        <v>1186</v>
      </c>
      <c r="AU1202" s="756">
        <v>0</v>
      </c>
      <c r="AV1202" s="756">
        <v>0</v>
      </c>
      <c r="AW1202" s="756">
        <v>0</v>
      </c>
      <c r="AX1202" s="756">
        <v>0</v>
      </c>
      <c r="AY1202" s="756">
        <v>0</v>
      </c>
      <c r="AZ1202" s="767">
        <f t="shared" si="622"/>
        <v>0</v>
      </c>
      <c r="BA1202" s="756">
        <v>0</v>
      </c>
      <c r="BB1202" s="756">
        <v>0</v>
      </c>
      <c r="BC1202" s="756">
        <v>0</v>
      </c>
      <c r="BD1202" s="756">
        <v>0</v>
      </c>
      <c r="BE1202" s="767">
        <f t="shared" si="602"/>
        <v>0</v>
      </c>
      <c r="BF1202" s="646">
        <f t="shared" si="603"/>
        <v>0</v>
      </c>
      <c r="BG1202" s="594"/>
      <c r="BH1202" s="705">
        <f t="shared" si="593"/>
        <v>1186</v>
      </c>
      <c r="BI1202" s="646">
        <f t="shared" si="604"/>
        <v>0</v>
      </c>
      <c r="BJ1202" s="594"/>
      <c r="BK1202" s="705">
        <f t="shared" si="605"/>
        <v>1186</v>
      </c>
      <c r="BL1202" s="756">
        <v>0</v>
      </c>
      <c r="BM1202" s="756">
        <v>0</v>
      </c>
      <c r="BN1202" s="756">
        <v>0</v>
      </c>
      <c r="BO1202" s="756">
        <v>0</v>
      </c>
      <c r="BP1202" s="756">
        <v>0</v>
      </c>
      <c r="BQ1202" s="756">
        <v>0</v>
      </c>
      <c r="BR1202" s="756">
        <v>0</v>
      </c>
      <c r="BS1202" s="646">
        <f t="shared" si="616"/>
        <v>0</v>
      </c>
      <c r="BT1202" s="594"/>
      <c r="BU1202" s="705">
        <f t="shared" si="606"/>
        <v>1186</v>
      </c>
      <c r="BV1202" s="756">
        <v>0</v>
      </c>
      <c r="BW1202" s="756">
        <v>0</v>
      </c>
      <c r="BX1202" s="756">
        <v>0</v>
      </c>
      <c r="BY1202" s="756">
        <v>0</v>
      </c>
      <c r="BZ1202" s="756">
        <v>0</v>
      </c>
      <c r="CA1202" s="756">
        <v>0</v>
      </c>
      <c r="CB1202" s="756">
        <v>0</v>
      </c>
      <c r="CC1202" s="646">
        <f t="shared" si="617"/>
        <v>0</v>
      </c>
      <c r="CD1202" s="594"/>
      <c r="CE1202" s="705">
        <f t="shared" si="594"/>
        <v>1186</v>
      </c>
      <c r="CF1202" s="756">
        <f t="shared" si="621"/>
        <v>0</v>
      </c>
      <c r="CG1202" s="756">
        <f t="shared" si="621"/>
        <v>0</v>
      </c>
      <c r="CH1202" s="756">
        <f t="shared" si="621"/>
        <v>0</v>
      </c>
      <c r="CI1202" s="756">
        <f t="shared" si="621"/>
        <v>0</v>
      </c>
      <c r="CJ1202" s="756">
        <f t="shared" si="621"/>
        <v>0</v>
      </c>
      <c r="CK1202" s="756">
        <f t="shared" si="621"/>
        <v>0</v>
      </c>
      <c r="CL1202" s="756">
        <f t="shared" si="621"/>
        <v>0</v>
      </c>
      <c r="CM1202" s="646">
        <f t="shared" si="618"/>
        <v>0</v>
      </c>
      <c r="CN1202" s="594"/>
      <c r="CO1202" s="705">
        <f t="shared" si="595"/>
        <v>1186</v>
      </c>
      <c r="CP1202" s="756">
        <v>0</v>
      </c>
      <c r="CQ1202" s="756">
        <v>0</v>
      </c>
      <c r="CR1202" s="756">
        <v>0</v>
      </c>
      <c r="CS1202" s="756">
        <v>0</v>
      </c>
      <c r="CT1202" s="756">
        <v>0</v>
      </c>
      <c r="CU1202" s="756">
        <v>0</v>
      </c>
      <c r="CV1202" s="756">
        <v>0</v>
      </c>
      <c r="CW1202" s="646">
        <f t="shared" si="619"/>
        <v>0</v>
      </c>
      <c r="CX1202" s="685"/>
      <c r="CY1202" s="705">
        <f t="shared" si="596"/>
        <v>1186</v>
      </c>
      <c r="CZ1202" s="756">
        <v>0</v>
      </c>
      <c r="DA1202" s="756">
        <v>0</v>
      </c>
      <c r="DB1202" s="756">
        <v>0</v>
      </c>
      <c r="DC1202" s="756">
        <v>0</v>
      </c>
      <c r="DD1202" s="756">
        <v>0</v>
      </c>
      <c r="DE1202" s="767">
        <f t="shared" si="607"/>
        <v>0</v>
      </c>
      <c r="DF1202" s="756">
        <v>0</v>
      </c>
      <c r="DG1202" s="756">
        <v>0</v>
      </c>
      <c r="DH1202" s="756">
        <v>0</v>
      </c>
      <c r="DI1202" s="756">
        <v>0</v>
      </c>
      <c r="DJ1202" s="767">
        <f t="shared" si="608"/>
        <v>0</v>
      </c>
      <c r="DK1202" s="715">
        <f t="shared" si="609"/>
        <v>0</v>
      </c>
      <c r="DL1202" s="685"/>
      <c r="DM1202" s="705">
        <f t="shared" si="597"/>
        <v>1186</v>
      </c>
      <c r="DN1202" s="715">
        <f t="shared" si="610"/>
        <v>0</v>
      </c>
    </row>
    <row r="1203" spans="2:118" x14ac:dyDescent="0.25">
      <c r="B1203" s="705">
        <v>1187</v>
      </c>
      <c r="C1203" s="765">
        <f>(1+_xlfn.XLOOKUP(INT((B1203-1)/12)+1,'ZC Curve'!$B$8:$B$107,'ZC Curve'!R$8:R$107,,0))^(1/12)-1</f>
        <v>0</v>
      </c>
      <c r="D1203" s="766">
        <f t="shared" si="611"/>
        <v>1</v>
      </c>
      <c r="E1203" s="685"/>
      <c r="F1203" s="705">
        <v>1187</v>
      </c>
      <c r="G1203" s="756">
        <v>0</v>
      </c>
      <c r="H1203" s="756">
        <v>0</v>
      </c>
      <c r="I1203" s="756">
        <v>0</v>
      </c>
      <c r="J1203" s="756">
        <v>0</v>
      </c>
      <c r="K1203" s="756">
        <v>0</v>
      </c>
      <c r="L1203" s="756">
        <v>0</v>
      </c>
      <c r="M1203" s="756">
        <v>0</v>
      </c>
      <c r="N1203" s="646">
        <f t="shared" si="612"/>
        <v>0</v>
      </c>
      <c r="O1203" s="594"/>
      <c r="P1203" s="705">
        <f t="shared" si="598"/>
        <v>1187</v>
      </c>
      <c r="Q1203" s="756">
        <v>0</v>
      </c>
      <c r="R1203" s="756">
        <v>0</v>
      </c>
      <c r="S1203" s="756">
        <v>0</v>
      </c>
      <c r="T1203" s="756">
        <v>0</v>
      </c>
      <c r="U1203" s="756">
        <v>0</v>
      </c>
      <c r="V1203" s="756">
        <v>0</v>
      </c>
      <c r="W1203" s="756">
        <v>0</v>
      </c>
      <c r="X1203" s="646">
        <f t="shared" si="613"/>
        <v>0</v>
      </c>
      <c r="Y1203" s="594"/>
      <c r="Z1203" s="705">
        <f t="shared" si="599"/>
        <v>1187</v>
      </c>
      <c r="AA1203" s="756">
        <f t="shared" si="620"/>
        <v>0</v>
      </c>
      <c r="AB1203" s="756">
        <f t="shared" si="620"/>
        <v>0</v>
      </c>
      <c r="AC1203" s="756">
        <f t="shared" si="620"/>
        <v>0</v>
      </c>
      <c r="AD1203" s="756">
        <f t="shared" si="620"/>
        <v>0</v>
      </c>
      <c r="AE1203" s="756">
        <f t="shared" si="620"/>
        <v>0</v>
      </c>
      <c r="AF1203" s="756">
        <f t="shared" si="620"/>
        <v>0</v>
      </c>
      <c r="AG1203" s="756">
        <f t="shared" si="620"/>
        <v>0</v>
      </c>
      <c r="AH1203" s="646">
        <f t="shared" si="614"/>
        <v>0</v>
      </c>
      <c r="AI1203" s="594"/>
      <c r="AJ1203" s="705">
        <f t="shared" si="600"/>
        <v>1187</v>
      </c>
      <c r="AK1203" s="756">
        <v>0</v>
      </c>
      <c r="AL1203" s="756">
        <v>0</v>
      </c>
      <c r="AM1203" s="756">
        <v>0</v>
      </c>
      <c r="AN1203" s="756">
        <v>0</v>
      </c>
      <c r="AO1203" s="756">
        <v>0</v>
      </c>
      <c r="AP1203" s="756">
        <v>0</v>
      </c>
      <c r="AQ1203" s="756">
        <v>0</v>
      </c>
      <c r="AR1203" s="646">
        <f t="shared" si="615"/>
        <v>0</v>
      </c>
      <c r="AS1203" s="594"/>
      <c r="AT1203" s="705">
        <f t="shared" si="601"/>
        <v>1187</v>
      </c>
      <c r="AU1203" s="756">
        <v>0</v>
      </c>
      <c r="AV1203" s="756">
        <v>0</v>
      </c>
      <c r="AW1203" s="756">
        <v>0</v>
      </c>
      <c r="AX1203" s="756">
        <v>0</v>
      </c>
      <c r="AY1203" s="756">
        <v>0</v>
      </c>
      <c r="AZ1203" s="767">
        <f t="shared" si="622"/>
        <v>0</v>
      </c>
      <c r="BA1203" s="756">
        <v>0</v>
      </c>
      <c r="BB1203" s="756">
        <v>0</v>
      </c>
      <c r="BC1203" s="756">
        <v>0</v>
      </c>
      <c r="BD1203" s="756">
        <v>0</v>
      </c>
      <c r="BE1203" s="767">
        <f t="shared" si="602"/>
        <v>0</v>
      </c>
      <c r="BF1203" s="646">
        <f t="shared" si="603"/>
        <v>0</v>
      </c>
      <c r="BG1203" s="594"/>
      <c r="BH1203" s="705">
        <f t="shared" si="593"/>
        <v>1187</v>
      </c>
      <c r="BI1203" s="646">
        <f t="shared" si="604"/>
        <v>0</v>
      </c>
      <c r="BJ1203" s="594"/>
      <c r="BK1203" s="705">
        <f t="shared" si="605"/>
        <v>1187</v>
      </c>
      <c r="BL1203" s="756">
        <v>0</v>
      </c>
      <c r="BM1203" s="756">
        <v>0</v>
      </c>
      <c r="BN1203" s="756">
        <v>0</v>
      </c>
      <c r="BO1203" s="756">
        <v>0</v>
      </c>
      <c r="BP1203" s="756">
        <v>0</v>
      </c>
      <c r="BQ1203" s="756">
        <v>0</v>
      </c>
      <c r="BR1203" s="756">
        <v>0</v>
      </c>
      <c r="BS1203" s="646">
        <f t="shared" si="616"/>
        <v>0</v>
      </c>
      <c r="BT1203" s="594"/>
      <c r="BU1203" s="705">
        <f t="shared" si="606"/>
        <v>1187</v>
      </c>
      <c r="BV1203" s="756">
        <v>0</v>
      </c>
      <c r="BW1203" s="756">
        <v>0</v>
      </c>
      <c r="BX1203" s="756">
        <v>0</v>
      </c>
      <c r="BY1203" s="756">
        <v>0</v>
      </c>
      <c r="BZ1203" s="756">
        <v>0</v>
      </c>
      <c r="CA1203" s="756">
        <v>0</v>
      </c>
      <c r="CB1203" s="756">
        <v>0</v>
      </c>
      <c r="CC1203" s="646">
        <f t="shared" si="617"/>
        <v>0</v>
      </c>
      <c r="CD1203" s="594"/>
      <c r="CE1203" s="705">
        <f t="shared" si="594"/>
        <v>1187</v>
      </c>
      <c r="CF1203" s="756">
        <f t="shared" si="621"/>
        <v>0</v>
      </c>
      <c r="CG1203" s="756">
        <f t="shared" si="621"/>
        <v>0</v>
      </c>
      <c r="CH1203" s="756">
        <f t="shared" si="621"/>
        <v>0</v>
      </c>
      <c r="CI1203" s="756">
        <f t="shared" si="621"/>
        <v>0</v>
      </c>
      <c r="CJ1203" s="756">
        <f t="shared" si="621"/>
        <v>0</v>
      </c>
      <c r="CK1203" s="756">
        <f t="shared" si="621"/>
        <v>0</v>
      </c>
      <c r="CL1203" s="756">
        <f t="shared" si="621"/>
        <v>0</v>
      </c>
      <c r="CM1203" s="646">
        <f t="shared" si="618"/>
        <v>0</v>
      </c>
      <c r="CN1203" s="594"/>
      <c r="CO1203" s="705">
        <f t="shared" si="595"/>
        <v>1187</v>
      </c>
      <c r="CP1203" s="756">
        <v>0</v>
      </c>
      <c r="CQ1203" s="756">
        <v>0</v>
      </c>
      <c r="CR1203" s="756">
        <v>0</v>
      </c>
      <c r="CS1203" s="756">
        <v>0</v>
      </c>
      <c r="CT1203" s="756">
        <v>0</v>
      </c>
      <c r="CU1203" s="756">
        <v>0</v>
      </c>
      <c r="CV1203" s="756">
        <v>0</v>
      </c>
      <c r="CW1203" s="646">
        <f t="shared" si="619"/>
        <v>0</v>
      </c>
      <c r="CX1203" s="685"/>
      <c r="CY1203" s="705">
        <f t="shared" si="596"/>
        <v>1187</v>
      </c>
      <c r="CZ1203" s="756">
        <v>0</v>
      </c>
      <c r="DA1203" s="756">
        <v>0</v>
      </c>
      <c r="DB1203" s="756">
        <v>0</v>
      </c>
      <c r="DC1203" s="756">
        <v>0</v>
      </c>
      <c r="DD1203" s="756">
        <v>0</v>
      </c>
      <c r="DE1203" s="767">
        <f t="shared" si="607"/>
        <v>0</v>
      </c>
      <c r="DF1203" s="756">
        <v>0</v>
      </c>
      <c r="DG1203" s="756">
        <v>0</v>
      </c>
      <c r="DH1203" s="756">
        <v>0</v>
      </c>
      <c r="DI1203" s="756">
        <v>0</v>
      </c>
      <c r="DJ1203" s="767">
        <f t="shared" si="608"/>
        <v>0</v>
      </c>
      <c r="DK1203" s="715">
        <f t="shared" si="609"/>
        <v>0</v>
      </c>
      <c r="DL1203" s="685"/>
      <c r="DM1203" s="705">
        <f t="shared" si="597"/>
        <v>1187</v>
      </c>
      <c r="DN1203" s="715">
        <f t="shared" si="610"/>
        <v>0</v>
      </c>
    </row>
    <row r="1204" spans="2:118" x14ac:dyDescent="0.25">
      <c r="B1204" s="705">
        <v>1188</v>
      </c>
      <c r="C1204" s="765">
        <f>(1+_xlfn.XLOOKUP(INT((B1204-1)/12)+1,'ZC Curve'!$B$8:$B$107,'ZC Curve'!R$8:R$107,,0))^(1/12)-1</f>
        <v>0</v>
      </c>
      <c r="D1204" s="766">
        <f t="shared" si="611"/>
        <v>1</v>
      </c>
      <c r="E1204" s="685"/>
      <c r="F1204" s="705">
        <v>1188</v>
      </c>
      <c r="G1204" s="756">
        <v>0</v>
      </c>
      <c r="H1204" s="756">
        <v>0</v>
      </c>
      <c r="I1204" s="756">
        <v>0</v>
      </c>
      <c r="J1204" s="756">
        <v>0</v>
      </c>
      <c r="K1204" s="756">
        <v>0</v>
      </c>
      <c r="L1204" s="756">
        <v>0</v>
      </c>
      <c r="M1204" s="756">
        <v>0</v>
      </c>
      <c r="N1204" s="646">
        <f t="shared" si="612"/>
        <v>0</v>
      </c>
      <c r="O1204" s="594"/>
      <c r="P1204" s="705">
        <f t="shared" si="598"/>
        <v>1188</v>
      </c>
      <c r="Q1204" s="756">
        <v>0</v>
      </c>
      <c r="R1204" s="756">
        <v>0</v>
      </c>
      <c r="S1204" s="756">
        <v>0</v>
      </c>
      <c r="T1204" s="756">
        <v>0</v>
      </c>
      <c r="U1204" s="756">
        <v>0</v>
      </c>
      <c r="V1204" s="756">
        <v>0</v>
      </c>
      <c r="W1204" s="756">
        <v>0</v>
      </c>
      <c r="X1204" s="646">
        <f t="shared" si="613"/>
        <v>0</v>
      </c>
      <c r="Y1204" s="594"/>
      <c r="Z1204" s="705">
        <f t="shared" si="599"/>
        <v>1188</v>
      </c>
      <c r="AA1204" s="756">
        <f t="shared" si="620"/>
        <v>0</v>
      </c>
      <c r="AB1204" s="756">
        <f t="shared" si="620"/>
        <v>0</v>
      </c>
      <c r="AC1204" s="756">
        <f t="shared" si="620"/>
        <v>0</v>
      </c>
      <c r="AD1204" s="756">
        <f t="shared" si="620"/>
        <v>0</v>
      </c>
      <c r="AE1204" s="756">
        <f t="shared" si="620"/>
        <v>0</v>
      </c>
      <c r="AF1204" s="756">
        <f t="shared" si="620"/>
        <v>0</v>
      </c>
      <c r="AG1204" s="756">
        <f t="shared" si="620"/>
        <v>0</v>
      </c>
      <c r="AH1204" s="646">
        <f t="shared" si="614"/>
        <v>0</v>
      </c>
      <c r="AI1204" s="594"/>
      <c r="AJ1204" s="705">
        <f t="shared" si="600"/>
        <v>1188</v>
      </c>
      <c r="AK1204" s="756">
        <v>0</v>
      </c>
      <c r="AL1204" s="756">
        <v>0</v>
      </c>
      <c r="AM1204" s="756">
        <v>0</v>
      </c>
      <c r="AN1204" s="756">
        <v>0</v>
      </c>
      <c r="AO1204" s="756">
        <v>0</v>
      </c>
      <c r="AP1204" s="756">
        <v>0</v>
      </c>
      <c r="AQ1204" s="756">
        <v>0</v>
      </c>
      <c r="AR1204" s="646">
        <f t="shared" si="615"/>
        <v>0</v>
      </c>
      <c r="AS1204" s="594"/>
      <c r="AT1204" s="705">
        <f t="shared" si="601"/>
        <v>1188</v>
      </c>
      <c r="AU1204" s="756">
        <v>0</v>
      </c>
      <c r="AV1204" s="756">
        <v>0</v>
      </c>
      <c r="AW1204" s="756">
        <v>0</v>
      </c>
      <c r="AX1204" s="756">
        <v>0</v>
      </c>
      <c r="AY1204" s="756">
        <v>0</v>
      </c>
      <c r="AZ1204" s="767">
        <f t="shared" si="622"/>
        <v>0</v>
      </c>
      <c r="BA1204" s="756">
        <v>0</v>
      </c>
      <c r="BB1204" s="756">
        <v>0</v>
      </c>
      <c r="BC1204" s="756">
        <v>0</v>
      </c>
      <c r="BD1204" s="756">
        <v>0</v>
      </c>
      <c r="BE1204" s="767">
        <f t="shared" si="602"/>
        <v>0</v>
      </c>
      <c r="BF1204" s="646">
        <f t="shared" si="603"/>
        <v>0</v>
      </c>
      <c r="BG1204" s="594"/>
      <c r="BH1204" s="705">
        <f t="shared" si="593"/>
        <v>1188</v>
      </c>
      <c r="BI1204" s="646">
        <f t="shared" si="604"/>
        <v>0</v>
      </c>
      <c r="BJ1204" s="594"/>
      <c r="BK1204" s="705">
        <f t="shared" si="605"/>
        <v>1188</v>
      </c>
      <c r="BL1204" s="756">
        <v>0</v>
      </c>
      <c r="BM1204" s="756">
        <v>0</v>
      </c>
      <c r="BN1204" s="756">
        <v>0</v>
      </c>
      <c r="BO1204" s="756">
        <v>0</v>
      </c>
      <c r="BP1204" s="756">
        <v>0</v>
      </c>
      <c r="BQ1204" s="756">
        <v>0</v>
      </c>
      <c r="BR1204" s="756">
        <v>0</v>
      </c>
      <c r="BS1204" s="646">
        <f t="shared" si="616"/>
        <v>0</v>
      </c>
      <c r="BT1204" s="594"/>
      <c r="BU1204" s="705">
        <f t="shared" si="606"/>
        <v>1188</v>
      </c>
      <c r="BV1204" s="756">
        <v>0</v>
      </c>
      <c r="BW1204" s="756">
        <v>0</v>
      </c>
      <c r="BX1204" s="756">
        <v>0</v>
      </c>
      <c r="BY1204" s="756">
        <v>0</v>
      </c>
      <c r="BZ1204" s="756">
        <v>0</v>
      </c>
      <c r="CA1204" s="756">
        <v>0</v>
      </c>
      <c r="CB1204" s="756">
        <v>0</v>
      </c>
      <c r="CC1204" s="646">
        <f t="shared" si="617"/>
        <v>0</v>
      </c>
      <c r="CD1204" s="594"/>
      <c r="CE1204" s="705">
        <f t="shared" si="594"/>
        <v>1188</v>
      </c>
      <c r="CF1204" s="756">
        <f t="shared" si="621"/>
        <v>0</v>
      </c>
      <c r="CG1204" s="756">
        <f t="shared" si="621"/>
        <v>0</v>
      </c>
      <c r="CH1204" s="756">
        <f t="shared" si="621"/>
        <v>0</v>
      </c>
      <c r="CI1204" s="756">
        <f t="shared" si="621"/>
        <v>0</v>
      </c>
      <c r="CJ1204" s="756">
        <f t="shared" si="621"/>
        <v>0</v>
      </c>
      <c r="CK1204" s="756">
        <f t="shared" si="621"/>
        <v>0</v>
      </c>
      <c r="CL1204" s="756">
        <f t="shared" si="621"/>
        <v>0</v>
      </c>
      <c r="CM1204" s="646">
        <f t="shared" si="618"/>
        <v>0</v>
      </c>
      <c r="CN1204" s="594"/>
      <c r="CO1204" s="705">
        <f t="shared" si="595"/>
        <v>1188</v>
      </c>
      <c r="CP1204" s="756">
        <v>0</v>
      </c>
      <c r="CQ1204" s="756">
        <v>0</v>
      </c>
      <c r="CR1204" s="756">
        <v>0</v>
      </c>
      <c r="CS1204" s="756">
        <v>0</v>
      </c>
      <c r="CT1204" s="756">
        <v>0</v>
      </c>
      <c r="CU1204" s="756">
        <v>0</v>
      </c>
      <c r="CV1204" s="756">
        <v>0</v>
      </c>
      <c r="CW1204" s="646">
        <f t="shared" si="619"/>
        <v>0</v>
      </c>
      <c r="CX1204" s="685"/>
      <c r="CY1204" s="705">
        <f t="shared" si="596"/>
        <v>1188</v>
      </c>
      <c r="CZ1204" s="756">
        <v>0</v>
      </c>
      <c r="DA1204" s="756">
        <v>0</v>
      </c>
      <c r="DB1204" s="756">
        <v>0</v>
      </c>
      <c r="DC1204" s="756">
        <v>0</v>
      </c>
      <c r="DD1204" s="756">
        <v>0</v>
      </c>
      <c r="DE1204" s="767">
        <f t="shared" si="607"/>
        <v>0</v>
      </c>
      <c r="DF1204" s="756">
        <v>0</v>
      </c>
      <c r="DG1204" s="756">
        <v>0</v>
      </c>
      <c r="DH1204" s="756">
        <v>0</v>
      </c>
      <c r="DI1204" s="756">
        <v>0</v>
      </c>
      <c r="DJ1204" s="767">
        <f t="shared" si="608"/>
        <v>0</v>
      </c>
      <c r="DK1204" s="715">
        <f t="shared" si="609"/>
        <v>0</v>
      </c>
      <c r="DL1204" s="685"/>
      <c r="DM1204" s="705">
        <f t="shared" si="597"/>
        <v>1188</v>
      </c>
      <c r="DN1204" s="715">
        <f t="shared" si="610"/>
        <v>0</v>
      </c>
    </row>
    <row r="1205" spans="2:118" x14ac:dyDescent="0.25">
      <c r="B1205" s="705">
        <v>1189</v>
      </c>
      <c r="C1205" s="765">
        <f>(1+_xlfn.XLOOKUP(INT((B1205-1)/12)+1,'ZC Curve'!$B$8:$B$107,'ZC Curve'!R$8:R$107,,0))^(1/12)-1</f>
        <v>0</v>
      </c>
      <c r="D1205" s="766">
        <f t="shared" si="611"/>
        <v>1</v>
      </c>
      <c r="E1205" s="685"/>
      <c r="F1205" s="705">
        <v>1189</v>
      </c>
      <c r="G1205" s="756">
        <v>0</v>
      </c>
      <c r="H1205" s="756">
        <v>0</v>
      </c>
      <c r="I1205" s="756">
        <v>0</v>
      </c>
      <c r="J1205" s="756">
        <v>0</v>
      </c>
      <c r="K1205" s="756">
        <v>0</v>
      </c>
      <c r="L1205" s="756">
        <v>0</v>
      </c>
      <c r="M1205" s="756">
        <v>0</v>
      </c>
      <c r="N1205" s="646">
        <f t="shared" si="612"/>
        <v>0</v>
      </c>
      <c r="O1205" s="594"/>
      <c r="P1205" s="705">
        <f t="shared" si="598"/>
        <v>1189</v>
      </c>
      <c r="Q1205" s="756">
        <v>0</v>
      </c>
      <c r="R1205" s="756">
        <v>0</v>
      </c>
      <c r="S1205" s="756">
        <v>0</v>
      </c>
      <c r="T1205" s="756">
        <v>0</v>
      </c>
      <c r="U1205" s="756">
        <v>0</v>
      </c>
      <c r="V1205" s="756">
        <v>0</v>
      </c>
      <c r="W1205" s="756">
        <v>0</v>
      </c>
      <c r="X1205" s="646">
        <f t="shared" si="613"/>
        <v>0</v>
      </c>
      <c r="Y1205" s="594"/>
      <c r="Z1205" s="705">
        <f t="shared" si="599"/>
        <v>1189</v>
      </c>
      <c r="AA1205" s="756">
        <f t="shared" si="620"/>
        <v>0</v>
      </c>
      <c r="AB1205" s="756">
        <f t="shared" si="620"/>
        <v>0</v>
      </c>
      <c r="AC1205" s="756">
        <f t="shared" si="620"/>
        <v>0</v>
      </c>
      <c r="AD1205" s="756">
        <f t="shared" si="620"/>
        <v>0</v>
      </c>
      <c r="AE1205" s="756">
        <f t="shared" si="620"/>
        <v>0</v>
      </c>
      <c r="AF1205" s="756">
        <f t="shared" si="620"/>
        <v>0</v>
      </c>
      <c r="AG1205" s="756">
        <f t="shared" si="620"/>
        <v>0</v>
      </c>
      <c r="AH1205" s="646">
        <f t="shared" si="614"/>
        <v>0</v>
      </c>
      <c r="AI1205" s="594"/>
      <c r="AJ1205" s="705">
        <f t="shared" si="600"/>
        <v>1189</v>
      </c>
      <c r="AK1205" s="756">
        <v>0</v>
      </c>
      <c r="AL1205" s="756">
        <v>0</v>
      </c>
      <c r="AM1205" s="756">
        <v>0</v>
      </c>
      <c r="AN1205" s="756">
        <v>0</v>
      </c>
      <c r="AO1205" s="756">
        <v>0</v>
      </c>
      <c r="AP1205" s="756">
        <v>0</v>
      </c>
      <c r="AQ1205" s="756">
        <v>0</v>
      </c>
      <c r="AR1205" s="646">
        <f t="shared" si="615"/>
        <v>0</v>
      </c>
      <c r="AS1205" s="594"/>
      <c r="AT1205" s="705">
        <f t="shared" si="601"/>
        <v>1189</v>
      </c>
      <c r="AU1205" s="756">
        <v>0</v>
      </c>
      <c r="AV1205" s="756">
        <v>0</v>
      </c>
      <c r="AW1205" s="756">
        <v>0</v>
      </c>
      <c r="AX1205" s="756">
        <v>0</v>
      </c>
      <c r="AY1205" s="756">
        <v>0</v>
      </c>
      <c r="AZ1205" s="767">
        <f t="shared" si="622"/>
        <v>0</v>
      </c>
      <c r="BA1205" s="756">
        <v>0</v>
      </c>
      <c r="BB1205" s="756">
        <v>0</v>
      </c>
      <c r="BC1205" s="756">
        <v>0</v>
      </c>
      <c r="BD1205" s="756">
        <v>0</v>
      </c>
      <c r="BE1205" s="767">
        <f t="shared" si="602"/>
        <v>0</v>
      </c>
      <c r="BF1205" s="646">
        <f t="shared" si="603"/>
        <v>0</v>
      </c>
      <c r="BG1205" s="594"/>
      <c r="BH1205" s="705">
        <f t="shared" si="593"/>
        <v>1189</v>
      </c>
      <c r="BI1205" s="646">
        <f t="shared" si="604"/>
        <v>0</v>
      </c>
      <c r="BJ1205" s="594"/>
      <c r="BK1205" s="705">
        <f t="shared" si="605"/>
        <v>1189</v>
      </c>
      <c r="BL1205" s="756">
        <v>0</v>
      </c>
      <c r="BM1205" s="756">
        <v>0</v>
      </c>
      <c r="BN1205" s="756">
        <v>0</v>
      </c>
      <c r="BO1205" s="756">
        <v>0</v>
      </c>
      <c r="BP1205" s="756">
        <v>0</v>
      </c>
      <c r="BQ1205" s="756">
        <v>0</v>
      </c>
      <c r="BR1205" s="756">
        <v>0</v>
      </c>
      <c r="BS1205" s="646">
        <f t="shared" si="616"/>
        <v>0</v>
      </c>
      <c r="BT1205" s="594"/>
      <c r="BU1205" s="705">
        <f t="shared" si="606"/>
        <v>1189</v>
      </c>
      <c r="BV1205" s="756">
        <v>0</v>
      </c>
      <c r="BW1205" s="756">
        <v>0</v>
      </c>
      <c r="BX1205" s="756">
        <v>0</v>
      </c>
      <c r="BY1205" s="756">
        <v>0</v>
      </c>
      <c r="BZ1205" s="756">
        <v>0</v>
      </c>
      <c r="CA1205" s="756">
        <v>0</v>
      </c>
      <c r="CB1205" s="756">
        <v>0</v>
      </c>
      <c r="CC1205" s="646">
        <f t="shared" si="617"/>
        <v>0</v>
      </c>
      <c r="CD1205" s="594"/>
      <c r="CE1205" s="705">
        <f t="shared" si="594"/>
        <v>1189</v>
      </c>
      <c r="CF1205" s="756">
        <f t="shared" si="621"/>
        <v>0</v>
      </c>
      <c r="CG1205" s="756">
        <f t="shared" si="621"/>
        <v>0</v>
      </c>
      <c r="CH1205" s="756">
        <f t="shared" si="621"/>
        <v>0</v>
      </c>
      <c r="CI1205" s="756">
        <f t="shared" si="621"/>
        <v>0</v>
      </c>
      <c r="CJ1205" s="756">
        <f t="shared" si="621"/>
        <v>0</v>
      </c>
      <c r="CK1205" s="756">
        <f t="shared" si="621"/>
        <v>0</v>
      </c>
      <c r="CL1205" s="756">
        <f t="shared" si="621"/>
        <v>0</v>
      </c>
      <c r="CM1205" s="646">
        <f t="shared" si="618"/>
        <v>0</v>
      </c>
      <c r="CN1205" s="594"/>
      <c r="CO1205" s="705">
        <f t="shared" si="595"/>
        <v>1189</v>
      </c>
      <c r="CP1205" s="756">
        <v>0</v>
      </c>
      <c r="CQ1205" s="756">
        <v>0</v>
      </c>
      <c r="CR1205" s="756">
        <v>0</v>
      </c>
      <c r="CS1205" s="756">
        <v>0</v>
      </c>
      <c r="CT1205" s="756">
        <v>0</v>
      </c>
      <c r="CU1205" s="756">
        <v>0</v>
      </c>
      <c r="CV1205" s="756">
        <v>0</v>
      </c>
      <c r="CW1205" s="646">
        <f t="shared" si="619"/>
        <v>0</v>
      </c>
      <c r="CX1205" s="685"/>
      <c r="CY1205" s="705">
        <f t="shared" si="596"/>
        <v>1189</v>
      </c>
      <c r="CZ1205" s="756">
        <v>0</v>
      </c>
      <c r="DA1205" s="756">
        <v>0</v>
      </c>
      <c r="DB1205" s="756">
        <v>0</v>
      </c>
      <c r="DC1205" s="756">
        <v>0</v>
      </c>
      <c r="DD1205" s="756">
        <v>0</v>
      </c>
      <c r="DE1205" s="767">
        <f t="shared" si="607"/>
        <v>0</v>
      </c>
      <c r="DF1205" s="756">
        <v>0</v>
      </c>
      <c r="DG1205" s="756">
        <v>0</v>
      </c>
      <c r="DH1205" s="756">
        <v>0</v>
      </c>
      <c r="DI1205" s="756">
        <v>0</v>
      </c>
      <c r="DJ1205" s="767">
        <f t="shared" si="608"/>
        <v>0</v>
      </c>
      <c r="DK1205" s="715">
        <f t="shared" si="609"/>
        <v>0</v>
      </c>
      <c r="DL1205" s="685"/>
      <c r="DM1205" s="705">
        <f t="shared" si="597"/>
        <v>1189</v>
      </c>
      <c r="DN1205" s="715">
        <f t="shared" si="610"/>
        <v>0</v>
      </c>
    </row>
    <row r="1206" spans="2:118" x14ac:dyDescent="0.25">
      <c r="B1206" s="705">
        <v>1190</v>
      </c>
      <c r="C1206" s="765">
        <f>(1+_xlfn.XLOOKUP(INT((B1206-1)/12)+1,'ZC Curve'!$B$8:$B$107,'ZC Curve'!R$8:R$107,,0))^(1/12)-1</f>
        <v>0</v>
      </c>
      <c r="D1206" s="766">
        <f t="shared" si="611"/>
        <v>1</v>
      </c>
      <c r="E1206" s="685"/>
      <c r="F1206" s="705">
        <v>1190</v>
      </c>
      <c r="G1206" s="756">
        <v>0</v>
      </c>
      <c r="H1206" s="756">
        <v>0</v>
      </c>
      <c r="I1206" s="756">
        <v>0</v>
      </c>
      <c r="J1206" s="756">
        <v>0</v>
      </c>
      <c r="K1206" s="756">
        <v>0</v>
      </c>
      <c r="L1206" s="756">
        <v>0</v>
      </c>
      <c r="M1206" s="756">
        <v>0</v>
      </c>
      <c r="N1206" s="646">
        <f t="shared" si="612"/>
        <v>0</v>
      </c>
      <c r="O1206" s="594"/>
      <c r="P1206" s="705">
        <f t="shared" si="598"/>
        <v>1190</v>
      </c>
      <c r="Q1206" s="756">
        <v>0</v>
      </c>
      <c r="R1206" s="756">
        <v>0</v>
      </c>
      <c r="S1206" s="756">
        <v>0</v>
      </c>
      <c r="T1206" s="756">
        <v>0</v>
      </c>
      <c r="U1206" s="756">
        <v>0</v>
      </c>
      <c r="V1206" s="756">
        <v>0</v>
      </c>
      <c r="W1206" s="756">
        <v>0</v>
      </c>
      <c r="X1206" s="646">
        <f t="shared" si="613"/>
        <v>0</v>
      </c>
      <c r="Y1206" s="594"/>
      <c r="Z1206" s="705">
        <f t="shared" si="599"/>
        <v>1190</v>
      </c>
      <c r="AA1206" s="756">
        <f t="shared" si="620"/>
        <v>0</v>
      </c>
      <c r="AB1206" s="756">
        <f t="shared" si="620"/>
        <v>0</v>
      </c>
      <c r="AC1206" s="756">
        <f t="shared" si="620"/>
        <v>0</v>
      </c>
      <c r="AD1206" s="756">
        <f t="shared" si="620"/>
        <v>0</v>
      </c>
      <c r="AE1206" s="756">
        <f t="shared" si="620"/>
        <v>0</v>
      </c>
      <c r="AF1206" s="756">
        <f t="shared" si="620"/>
        <v>0</v>
      </c>
      <c r="AG1206" s="756">
        <f t="shared" si="620"/>
        <v>0</v>
      </c>
      <c r="AH1206" s="646">
        <f t="shared" si="614"/>
        <v>0</v>
      </c>
      <c r="AI1206" s="594"/>
      <c r="AJ1206" s="705">
        <f t="shared" si="600"/>
        <v>1190</v>
      </c>
      <c r="AK1206" s="756">
        <v>0</v>
      </c>
      <c r="AL1206" s="756">
        <v>0</v>
      </c>
      <c r="AM1206" s="756">
        <v>0</v>
      </c>
      <c r="AN1206" s="756">
        <v>0</v>
      </c>
      <c r="AO1206" s="756">
        <v>0</v>
      </c>
      <c r="AP1206" s="756">
        <v>0</v>
      </c>
      <c r="AQ1206" s="756">
        <v>0</v>
      </c>
      <c r="AR1206" s="646">
        <f t="shared" si="615"/>
        <v>0</v>
      </c>
      <c r="AS1206" s="594"/>
      <c r="AT1206" s="705">
        <f t="shared" si="601"/>
        <v>1190</v>
      </c>
      <c r="AU1206" s="756">
        <v>0</v>
      </c>
      <c r="AV1206" s="756">
        <v>0</v>
      </c>
      <c r="AW1206" s="756">
        <v>0</v>
      </c>
      <c r="AX1206" s="756">
        <v>0</v>
      </c>
      <c r="AY1206" s="756">
        <v>0</v>
      </c>
      <c r="AZ1206" s="767">
        <f t="shared" si="622"/>
        <v>0</v>
      </c>
      <c r="BA1206" s="756">
        <v>0</v>
      </c>
      <c r="BB1206" s="756">
        <v>0</v>
      </c>
      <c r="BC1206" s="756">
        <v>0</v>
      </c>
      <c r="BD1206" s="756">
        <v>0</v>
      </c>
      <c r="BE1206" s="767">
        <f t="shared" si="602"/>
        <v>0</v>
      </c>
      <c r="BF1206" s="646">
        <f t="shared" si="603"/>
        <v>0</v>
      </c>
      <c r="BG1206" s="594"/>
      <c r="BH1206" s="705">
        <f t="shared" si="593"/>
        <v>1190</v>
      </c>
      <c r="BI1206" s="646">
        <f t="shared" si="604"/>
        <v>0</v>
      </c>
      <c r="BJ1206" s="594"/>
      <c r="BK1206" s="705">
        <f t="shared" si="605"/>
        <v>1190</v>
      </c>
      <c r="BL1206" s="756">
        <v>0</v>
      </c>
      <c r="BM1206" s="756">
        <v>0</v>
      </c>
      <c r="BN1206" s="756">
        <v>0</v>
      </c>
      <c r="BO1206" s="756">
        <v>0</v>
      </c>
      <c r="BP1206" s="756">
        <v>0</v>
      </c>
      <c r="BQ1206" s="756">
        <v>0</v>
      </c>
      <c r="BR1206" s="756">
        <v>0</v>
      </c>
      <c r="BS1206" s="646">
        <f t="shared" si="616"/>
        <v>0</v>
      </c>
      <c r="BT1206" s="594"/>
      <c r="BU1206" s="705">
        <f t="shared" si="606"/>
        <v>1190</v>
      </c>
      <c r="BV1206" s="756">
        <v>0</v>
      </c>
      <c r="BW1206" s="756">
        <v>0</v>
      </c>
      <c r="BX1206" s="756">
        <v>0</v>
      </c>
      <c r="BY1206" s="756">
        <v>0</v>
      </c>
      <c r="BZ1206" s="756">
        <v>0</v>
      </c>
      <c r="CA1206" s="756">
        <v>0</v>
      </c>
      <c r="CB1206" s="756">
        <v>0</v>
      </c>
      <c r="CC1206" s="646">
        <f t="shared" si="617"/>
        <v>0</v>
      </c>
      <c r="CD1206" s="594"/>
      <c r="CE1206" s="705">
        <f t="shared" si="594"/>
        <v>1190</v>
      </c>
      <c r="CF1206" s="756">
        <f t="shared" si="621"/>
        <v>0</v>
      </c>
      <c r="CG1206" s="756">
        <f t="shared" si="621"/>
        <v>0</v>
      </c>
      <c r="CH1206" s="756">
        <f t="shared" si="621"/>
        <v>0</v>
      </c>
      <c r="CI1206" s="756">
        <f t="shared" si="621"/>
        <v>0</v>
      </c>
      <c r="CJ1206" s="756">
        <f t="shared" si="621"/>
        <v>0</v>
      </c>
      <c r="CK1206" s="756">
        <f t="shared" si="621"/>
        <v>0</v>
      </c>
      <c r="CL1206" s="756">
        <f t="shared" si="621"/>
        <v>0</v>
      </c>
      <c r="CM1206" s="646">
        <f t="shared" si="618"/>
        <v>0</v>
      </c>
      <c r="CN1206" s="594"/>
      <c r="CO1206" s="705">
        <f t="shared" si="595"/>
        <v>1190</v>
      </c>
      <c r="CP1206" s="756">
        <v>0</v>
      </c>
      <c r="CQ1206" s="756">
        <v>0</v>
      </c>
      <c r="CR1206" s="756">
        <v>0</v>
      </c>
      <c r="CS1206" s="756">
        <v>0</v>
      </c>
      <c r="CT1206" s="756">
        <v>0</v>
      </c>
      <c r="CU1206" s="756">
        <v>0</v>
      </c>
      <c r="CV1206" s="756">
        <v>0</v>
      </c>
      <c r="CW1206" s="646">
        <f t="shared" si="619"/>
        <v>0</v>
      </c>
      <c r="CX1206" s="685"/>
      <c r="CY1206" s="705">
        <f t="shared" si="596"/>
        <v>1190</v>
      </c>
      <c r="CZ1206" s="756">
        <v>0</v>
      </c>
      <c r="DA1206" s="756">
        <v>0</v>
      </c>
      <c r="DB1206" s="756">
        <v>0</v>
      </c>
      <c r="DC1206" s="756">
        <v>0</v>
      </c>
      <c r="DD1206" s="756">
        <v>0</v>
      </c>
      <c r="DE1206" s="767">
        <f t="shared" si="607"/>
        <v>0</v>
      </c>
      <c r="DF1206" s="756">
        <v>0</v>
      </c>
      <c r="DG1206" s="756">
        <v>0</v>
      </c>
      <c r="DH1206" s="756">
        <v>0</v>
      </c>
      <c r="DI1206" s="756">
        <v>0</v>
      </c>
      <c r="DJ1206" s="767">
        <f t="shared" si="608"/>
        <v>0</v>
      </c>
      <c r="DK1206" s="715">
        <f t="shared" si="609"/>
        <v>0</v>
      </c>
      <c r="DL1206" s="685"/>
      <c r="DM1206" s="705">
        <f t="shared" si="597"/>
        <v>1190</v>
      </c>
      <c r="DN1206" s="715">
        <f t="shared" si="610"/>
        <v>0</v>
      </c>
    </row>
    <row r="1207" spans="2:118" x14ac:dyDescent="0.25">
      <c r="B1207" s="705">
        <v>1191</v>
      </c>
      <c r="C1207" s="765">
        <f>(1+_xlfn.XLOOKUP(INT((B1207-1)/12)+1,'ZC Curve'!$B$8:$B$107,'ZC Curve'!R$8:R$107,,0))^(1/12)-1</f>
        <v>0</v>
      </c>
      <c r="D1207" s="766">
        <f t="shared" si="611"/>
        <v>1</v>
      </c>
      <c r="E1207" s="685"/>
      <c r="F1207" s="705">
        <v>1191</v>
      </c>
      <c r="G1207" s="756">
        <v>0</v>
      </c>
      <c r="H1207" s="756">
        <v>0</v>
      </c>
      <c r="I1207" s="756">
        <v>0</v>
      </c>
      <c r="J1207" s="756">
        <v>0</v>
      </c>
      <c r="K1207" s="756">
        <v>0</v>
      </c>
      <c r="L1207" s="756">
        <v>0</v>
      </c>
      <c r="M1207" s="756">
        <v>0</v>
      </c>
      <c r="N1207" s="646">
        <f t="shared" si="612"/>
        <v>0</v>
      </c>
      <c r="O1207" s="594"/>
      <c r="P1207" s="705">
        <f t="shared" si="598"/>
        <v>1191</v>
      </c>
      <c r="Q1207" s="756">
        <v>0</v>
      </c>
      <c r="R1207" s="756">
        <v>0</v>
      </c>
      <c r="S1207" s="756">
        <v>0</v>
      </c>
      <c r="T1207" s="756">
        <v>0</v>
      </c>
      <c r="U1207" s="756">
        <v>0</v>
      </c>
      <c r="V1207" s="756">
        <v>0</v>
      </c>
      <c r="W1207" s="756">
        <v>0</v>
      </c>
      <c r="X1207" s="646">
        <f t="shared" si="613"/>
        <v>0</v>
      </c>
      <c r="Y1207" s="594"/>
      <c r="Z1207" s="705">
        <f t="shared" si="599"/>
        <v>1191</v>
      </c>
      <c r="AA1207" s="756">
        <f t="shared" si="620"/>
        <v>0</v>
      </c>
      <c r="AB1207" s="756">
        <f t="shared" si="620"/>
        <v>0</v>
      </c>
      <c r="AC1207" s="756">
        <f t="shared" si="620"/>
        <v>0</v>
      </c>
      <c r="AD1207" s="756">
        <f t="shared" si="620"/>
        <v>0</v>
      </c>
      <c r="AE1207" s="756">
        <f t="shared" si="620"/>
        <v>0</v>
      </c>
      <c r="AF1207" s="756">
        <f t="shared" si="620"/>
        <v>0</v>
      </c>
      <c r="AG1207" s="756">
        <f t="shared" si="620"/>
        <v>0</v>
      </c>
      <c r="AH1207" s="646">
        <f t="shared" si="614"/>
        <v>0</v>
      </c>
      <c r="AI1207" s="594"/>
      <c r="AJ1207" s="705">
        <f t="shared" si="600"/>
        <v>1191</v>
      </c>
      <c r="AK1207" s="756">
        <v>0</v>
      </c>
      <c r="AL1207" s="756">
        <v>0</v>
      </c>
      <c r="AM1207" s="756">
        <v>0</v>
      </c>
      <c r="AN1207" s="756">
        <v>0</v>
      </c>
      <c r="AO1207" s="756">
        <v>0</v>
      </c>
      <c r="AP1207" s="756">
        <v>0</v>
      </c>
      <c r="AQ1207" s="756">
        <v>0</v>
      </c>
      <c r="AR1207" s="646">
        <f t="shared" si="615"/>
        <v>0</v>
      </c>
      <c r="AS1207" s="594"/>
      <c r="AT1207" s="705">
        <f t="shared" si="601"/>
        <v>1191</v>
      </c>
      <c r="AU1207" s="756">
        <v>0</v>
      </c>
      <c r="AV1207" s="756">
        <v>0</v>
      </c>
      <c r="AW1207" s="756">
        <v>0</v>
      </c>
      <c r="AX1207" s="756">
        <v>0</v>
      </c>
      <c r="AY1207" s="756">
        <v>0</v>
      </c>
      <c r="AZ1207" s="767">
        <f t="shared" si="622"/>
        <v>0</v>
      </c>
      <c r="BA1207" s="756">
        <v>0</v>
      </c>
      <c r="BB1207" s="756">
        <v>0</v>
      </c>
      <c r="BC1207" s="756">
        <v>0</v>
      </c>
      <c r="BD1207" s="756">
        <v>0</v>
      </c>
      <c r="BE1207" s="767">
        <f t="shared" si="602"/>
        <v>0</v>
      </c>
      <c r="BF1207" s="646">
        <f t="shared" si="603"/>
        <v>0</v>
      </c>
      <c r="BG1207" s="594"/>
      <c r="BH1207" s="705">
        <f t="shared" si="593"/>
        <v>1191</v>
      </c>
      <c r="BI1207" s="646">
        <f t="shared" si="604"/>
        <v>0</v>
      </c>
      <c r="BJ1207" s="594"/>
      <c r="BK1207" s="705">
        <f t="shared" si="605"/>
        <v>1191</v>
      </c>
      <c r="BL1207" s="756">
        <v>0</v>
      </c>
      <c r="BM1207" s="756">
        <v>0</v>
      </c>
      <c r="BN1207" s="756">
        <v>0</v>
      </c>
      <c r="BO1207" s="756">
        <v>0</v>
      </c>
      <c r="BP1207" s="756">
        <v>0</v>
      </c>
      <c r="BQ1207" s="756">
        <v>0</v>
      </c>
      <c r="BR1207" s="756">
        <v>0</v>
      </c>
      <c r="BS1207" s="646">
        <f t="shared" si="616"/>
        <v>0</v>
      </c>
      <c r="BT1207" s="594"/>
      <c r="BU1207" s="705">
        <f t="shared" si="606"/>
        <v>1191</v>
      </c>
      <c r="BV1207" s="756">
        <v>0</v>
      </c>
      <c r="BW1207" s="756">
        <v>0</v>
      </c>
      <c r="BX1207" s="756">
        <v>0</v>
      </c>
      <c r="BY1207" s="756">
        <v>0</v>
      </c>
      <c r="BZ1207" s="756">
        <v>0</v>
      </c>
      <c r="CA1207" s="756">
        <v>0</v>
      </c>
      <c r="CB1207" s="756">
        <v>0</v>
      </c>
      <c r="CC1207" s="646">
        <f t="shared" si="617"/>
        <v>0</v>
      </c>
      <c r="CD1207" s="594"/>
      <c r="CE1207" s="705">
        <f t="shared" si="594"/>
        <v>1191</v>
      </c>
      <c r="CF1207" s="756">
        <f t="shared" si="621"/>
        <v>0</v>
      </c>
      <c r="CG1207" s="756">
        <f t="shared" si="621"/>
        <v>0</v>
      </c>
      <c r="CH1207" s="756">
        <f t="shared" si="621"/>
        <v>0</v>
      </c>
      <c r="CI1207" s="756">
        <f t="shared" si="621"/>
        <v>0</v>
      </c>
      <c r="CJ1207" s="756">
        <f t="shared" si="621"/>
        <v>0</v>
      </c>
      <c r="CK1207" s="756">
        <f t="shared" si="621"/>
        <v>0</v>
      </c>
      <c r="CL1207" s="756">
        <f t="shared" si="621"/>
        <v>0</v>
      </c>
      <c r="CM1207" s="646">
        <f t="shared" si="618"/>
        <v>0</v>
      </c>
      <c r="CN1207" s="594"/>
      <c r="CO1207" s="705">
        <f t="shared" si="595"/>
        <v>1191</v>
      </c>
      <c r="CP1207" s="756">
        <v>0</v>
      </c>
      <c r="CQ1207" s="756">
        <v>0</v>
      </c>
      <c r="CR1207" s="756">
        <v>0</v>
      </c>
      <c r="CS1207" s="756">
        <v>0</v>
      </c>
      <c r="CT1207" s="756">
        <v>0</v>
      </c>
      <c r="CU1207" s="756">
        <v>0</v>
      </c>
      <c r="CV1207" s="756">
        <v>0</v>
      </c>
      <c r="CW1207" s="646">
        <f t="shared" si="619"/>
        <v>0</v>
      </c>
      <c r="CX1207" s="685"/>
      <c r="CY1207" s="705">
        <f t="shared" si="596"/>
        <v>1191</v>
      </c>
      <c r="CZ1207" s="756">
        <v>0</v>
      </c>
      <c r="DA1207" s="756">
        <v>0</v>
      </c>
      <c r="DB1207" s="756">
        <v>0</v>
      </c>
      <c r="DC1207" s="756">
        <v>0</v>
      </c>
      <c r="DD1207" s="756">
        <v>0</v>
      </c>
      <c r="DE1207" s="767">
        <f t="shared" si="607"/>
        <v>0</v>
      </c>
      <c r="DF1207" s="756">
        <v>0</v>
      </c>
      <c r="DG1207" s="756">
        <v>0</v>
      </c>
      <c r="DH1207" s="756">
        <v>0</v>
      </c>
      <c r="DI1207" s="756">
        <v>0</v>
      </c>
      <c r="DJ1207" s="767">
        <f t="shared" si="608"/>
        <v>0</v>
      </c>
      <c r="DK1207" s="715">
        <f t="shared" si="609"/>
        <v>0</v>
      </c>
      <c r="DL1207" s="685"/>
      <c r="DM1207" s="705">
        <f t="shared" si="597"/>
        <v>1191</v>
      </c>
      <c r="DN1207" s="715">
        <f t="shared" si="610"/>
        <v>0</v>
      </c>
    </row>
    <row r="1208" spans="2:118" x14ac:dyDescent="0.25">
      <c r="B1208" s="705">
        <v>1192</v>
      </c>
      <c r="C1208" s="765">
        <f>(1+_xlfn.XLOOKUP(INT((B1208-1)/12)+1,'ZC Curve'!$B$8:$B$107,'ZC Curve'!R$8:R$107,,0))^(1/12)-1</f>
        <v>0</v>
      </c>
      <c r="D1208" s="766">
        <f t="shared" si="611"/>
        <v>1</v>
      </c>
      <c r="E1208" s="685"/>
      <c r="F1208" s="705">
        <v>1192</v>
      </c>
      <c r="G1208" s="756">
        <v>0</v>
      </c>
      <c r="H1208" s="756">
        <v>0</v>
      </c>
      <c r="I1208" s="756">
        <v>0</v>
      </c>
      <c r="J1208" s="756">
        <v>0</v>
      </c>
      <c r="K1208" s="756">
        <v>0</v>
      </c>
      <c r="L1208" s="756">
        <v>0</v>
      </c>
      <c r="M1208" s="756">
        <v>0</v>
      </c>
      <c r="N1208" s="646">
        <f t="shared" si="612"/>
        <v>0</v>
      </c>
      <c r="O1208" s="594"/>
      <c r="P1208" s="705">
        <f t="shared" si="598"/>
        <v>1192</v>
      </c>
      <c r="Q1208" s="756">
        <v>0</v>
      </c>
      <c r="R1208" s="756">
        <v>0</v>
      </c>
      <c r="S1208" s="756">
        <v>0</v>
      </c>
      <c r="T1208" s="756">
        <v>0</v>
      </c>
      <c r="U1208" s="756">
        <v>0</v>
      </c>
      <c r="V1208" s="756">
        <v>0</v>
      </c>
      <c r="W1208" s="756">
        <v>0</v>
      </c>
      <c r="X1208" s="646">
        <f t="shared" si="613"/>
        <v>0</v>
      </c>
      <c r="Y1208" s="594"/>
      <c r="Z1208" s="705">
        <f t="shared" si="599"/>
        <v>1192</v>
      </c>
      <c r="AA1208" s="756">
        <f t="shared" si="620"/>
        <v>0</v>
      </c>
      <c r="AB1208" s="756">
        <f t="shared" si="620"/>
        <v>0</v>
      </c>
      <c r="AC1208" s="756">
        <f t="shared" si="620"/>
        <v>0</v>
      </c>
      <c r="AD1208" s="756">
        <f t="shared" si="620"/>
        <v>0</v>
      </c>
      <c r="AE1208" s="756">
        <f t="shared" si="620"/>
        <v>0</v>
      </c>
      <c r="AF1208" s="756">
        <f t="shared" si="620"/>
        <v>0</v>
      </c>
      <c r="AG1208" s="756">
        <f t="shared" si="620"/>
        <v>0</v>
      </c>
      <c r="AH1208" s="646">
        <f t="shared" si="614"/>
        <v>0</v>
      </c>
      <c r="AI1208" s="594"/>
      <c r="AJ1208" s="705">
        <f t="shared" si="600"/>
        <v>1192</v>
      </c>
      <c r="AK1208" s="756">
        <v>0</v>
      </c>
      <c r="AL1208" s="756">
        <v>0</v>
      </c>
      <c r="AM1208" s="756">
        <v>0</v>
      </c>
      <c r="AN1208" s="756">
        <v>0</v>
      </c>
      <c r="AO1208" s="756">
        <v>0</v>
      </c>
      <c r="AP1208" s="756">
        <v>0</v>
      </c>
      <c r="AQ1208" s="756">
        <v>0</v>
      </c>
      <c r="AR1208" s="646">
        <f t="shared" si="615"/>
        <v>0</v>
      </c>
      <c r="AS1208" s="594"/>
      <c r="AT1208" s="705">
        <f t="shared" si="601"/>
        <v>1192</v>
      </c>
      <c r="AU1208" s="756">
        <v>0</v>
      </c>
      <c r="AV1208" s="756">
        <v>0</v>
      </c>
      <c r="AW1208" s="756">
        <v>0</v>
      </c>
      <c r="AX1208" s="756">
        <v>0</v>
      </c>
      <c r="AY1208" s="756">
        <v>0</v>
      </c>
      <c r="AZ1208" s="767">
        <f t="shared" si="622"/>
        <v>0</v>
      </c>
      <c r="BA1208" s="756">
        <v>0</v>
      </c>
      <c r="BB1208" s="756">
        <v>0</v>
      </c>
      <c r="BC1208" s="756">
        <v>0</v>
      </c>
      <c r="BD1208" s="756">
        <v>0</v>
      </c>
      <c r="BE1208" s="767">
        <f t="shared" si="602"/>
        <v>0</v>
      </c>
      <c r="BF1208" s="646">
        <f t="shared" si="603"/>
        <v>0</v>
      </c>
      <c r="BG1208" s="594"/>
      <c r="BH1208" s="705">
        <f t="shared" si="593"/>
        <v>1192</v>
      </c>
      <c r="BI1208" s="646">
        <f t="shared" si="604"/>
        <v>0</v>
      </c>
      <c r="BJ1208" s="594"/>
      <c r="BK1208" s="705">
        <f t="shared" si="605"/>
        <v>1192</v>
      </c>
      <c r="BL1208" s="756">
        <v>0</v>
      </c>
      <c r="BM1208" s="756">
        <v>0</v>
      </c>
      <c r="BN1208" s="756">
        <v>0</v>
      </c>
      <c r="BO1208" s="756">
        <v>0</v>
      </c>
      <c r="BP1208" s="756">
        <v>0</v>
      </c>
      <c r="BQ1208" s="756">
        <v>0</v>
      </c>
      <c r="BR1208" s="756">
        <v>0</v>
      </c>
      <c r="BS1208" s="646">
        <f t="shared" si="616"/>
        <v>0</v>
      </c>
      <c r="BT1208" s="594"/>
      <c r="BU1208" s="705">
        <f t="shared" si="606"/>
        <v>1192</v>
      </c>
      <c r="BV1208" s="756">
        <v>0</v>
      </c>
      <c r="BW1208" s="756">
        <v>0</v>
      </c>
      <c r="BX1208" s="756">
        <v>0</v>
      </c>
      <c r="BY1208" s="756">
        <v>0</v>
      </c>
      <c r="BZ1208" s="756">
        <v>0</v>
      </c>
      <c r="CA1208" s="756">
        <v>0</v>
      </c>
      <c r="CB1208" s="756">
        <v>0</v>
      </c>
      <c r="CC1208" s="646">
        <f t="shared" si="617"/>
        <v>0</v>
      </c>
      <c r="CD1208" s="594"/>
      <c r="CE1208" s="705">
        <f t="shared" si="594"/>
        <v>1192</v>
      </c>
      <c r="CF1208" s="756">
        <f t="shared" si="621"/>
        <v>0</v>
      </c>
      <c r="CG1208" s="756">
        <f t="shared" si="621"/>
        <v>0</v>
      </c>
      <c r="CH1208" s="756">
        <f t="shared" si="621"/>
        <v>0</v>
      </c>
      <c r="CI1208" s="756">
        <f t="shared" si="621"/>
        <v>0</v>
      </c>
      <c r="CJ1208" s="756">
        <f t="shared" si="621"/>
        <v>0</v>
      </c>
      <c r="CK1208" s="756">
        <f t="shared" si="621"/>
        <v>0</v>
      </c>
      <c r="CL1208" s="756">
        <f t="shared" si="621"/>
        <v>0</v>
      </c>
      <c r="CM1208" s="646">
        <f t="shared" si="618"/>
        <v>0</v>
      </c>
      <c r="CN1208" s="594"/>
      <c r="CO1208" s="705">
        <f t="shared" si="595"/>
        <v>1192</v>
      </c>
      <c r="CP1208" s="756">
        <v>0</v>
      </c>
      <c r="CQ1208" s="756">
        <v>0</v>
      </c>
      <c r="CR1208" s="756">
        <v>0</v>
      </c>
      <c r="CS1208" s="756">
        <v>0</v>
      </c>
      <c r="CT1208" s="756">
        <v>0</v>
      </c>
      <c r="CU1208" s="756">
        <v>0</v>
      </c>
      <c r="CV1208" s="756">
        <v>0</v>
      </c>
      <c r="CW1208" s="646">
        <f t="shared" si="619"/>
        <v>0</v>
      </c>
      <c r="CX1208" s="685"/>
      <c r="CY1208" s="705">
        <f t="shared" si="596"/>
        <v>1192</v>
      </c>
      <c r="CZ1208" s="756">
        <v>0</v>
      </c>
      <c r="DA1208" s="756">
        <v>0</v>
      </c>
      <c r="DB1208" s="756">
        <v>0</v>
      </c>
      <c r="DC1208" s="756">
        <v>0</v>
      </c>
      <c r="DD1208" s="756">
        <v>0</v>
      </c>
      <c r="DE1208" s="767">
        <f t="shared" si="607"/>
        <v>0</v>
      </c>
      <c r="DF1208" s="756">
        <v>0</v>
      </c>
      <c r="DG1208" s="756">
        <v>0</v>
      </c>
      <c r="DH1208" s="756">
        <v>0</v>
      </c>
      <c r="DI1208" s="756">
        <v>0</v>
      </c>
      <c r="DJ1208" s="767">
        <f t="shared" si="608"/>
        <v>0</v>
      </c>
      <c r="DK1208" s="715">
        <f t="shared" si="609"/>
        <v>0</v>
      </c>
      <c r="DL1208" s="685"/>
      <c r="DM1208" s="705">
        <f t="shared" si="597"/>
        <v>1192</v>
      </c>
      <c r="DN1208" s="715">
        <f t="shared" si="610"/>
        <v>0</v>
      </c>
    </row>
    <row r="1209" spans="2:118" x14ac:dyDescent="0.25">
      <c r="B1209" s="705">
        <v>1193</v>
      </c>
      <c r="C1209" s="765">
        <f>(1+_xlfn.XLOOKUP(INT((B1209-1)/12)+1,'ZC Curve'!$B$8:$B$107,'ZC Curve'!R$8:R$107,,0))^(1/12)-1</f>
        <v>0</v>
      </c>
      <c r="D1209" s="766">
        <f t="shared" si="611"/>
        <v>1</v>
      </c>
      <c r="E1209" s="685"/>
      <c r="F1209" s="705">
        <v>1193</v>
      </c>
      <c r="G1209" s="756">
        <v>0</v>
      </c>
      <c r="H1209" s="756">
        <v>0</v>
      </c>
      <c r="I1209" s="756">
        <v>0</v>
      </c>
      <c r="J1209" s="756">
        <v>0</v>
      </c>
      <c r="K1209" s="756">
        <v>0</v>
      </c>
      <c r="L1209" s="756">
        <v>0</v>
      </c>
      <c r="M1209" s="756">
        <v>0</v>
      </c>
      <c r="N1209" s="646">
        <f t="shared" si="612"/>
        <v>0</v>
      </c>
      <c r="O1209" s="594"/>
      <c r="P1209" s="705">
        <f t="shared" si="598"/>
        <v>1193</v>
      </c>
      <c r="Q1209" s="756">
        <v>0</v>
      </c>
      <c r="R1209" s="756">
        <v>0</v>
      </c>
      <c r="S1209" s="756">
        <v>0</v>
      </c>
      <c r="T1209" s="756">
        <v>0</v>
      </c>
      <c r="U1209" s="756">
        <v>0</v>
      </c>
      <c r="V1209" s="756">
        <v>0</v>
      </c>
      <c r="W1209" s="756">
        <v>0</v>
      </c>
      <c r="X1209" s="646">
        <f t="shared" si="613"/>
        <v>0</v>
      </c>
      <c r="Y1209" s="594"/>
      <c r="Z1209" s="705">
        <f t="shared" si="599"/>
        <v>1193</v>
      </c>
      <c r="AA1209" s="756">
        <f t="shared" si="620"/>
        <v>0</v>
      </c>
      <c r="AB1209" s="756">
        <f t="shared" si="620"/>
        <v>0</v>
      </c>
      <c r="AC1209" s="756">
        <f t="shared" si="620"/>
        <v>0</v>
      </c>
      <c r="AD1209" s="756">
        <f t="shared" si="620"/>
        <v>0</v>
      </c>
      <c r="AE1209" s="756">
        <f t="shared" si="620"/>
        <v>0</v>
      </c>
      <c r="AF1209" s="756">
        <f t="shared" si="620"/>
        <v>0</v>
      </c>
      <c r="AG1209" s="756">
        <f t="shared" si="620"/>
        <v>0</v>
      </c>
      <c r="AH1209" s="646">
        <f t="shared" si="614"/>
        <v>0</v>
      </c>
      <c r="AI1209" s="594"/>
      <c r="AJ1209" s="705">
        <f t="shared" si="600"/>
        <v>1193</v>
      </c>
      <c r="AK1209" s="756">
        <v>0</v>
      </c>
      <c r="AL1209" s="756">
        <v>0</v>
      </c>
      <c r="AM1209" s="756">
        <v>0</v>
      </c>
      <c r="AN1209" s="756">
        <v>0</v>
      </c>
      <c r="AO1209" s="756">
        <v>0</v>
      </c>
      <c r="AP1209" s="756">
        <v>0</v>
      </c>
      <c r="AQ1209" s="756">
        <v>0</v>
      </c>
      <c r="AR1209" s="646">
        <f t="shared" si="615"/>
        <v>0</v>
      </c>
      <c r="AS1209" s="594"/>
      <c r="AT1209" s="705">
        <f t="shared" si="601"/>
        <v>1193</v>
      </c>
      <c r="AU1209" s="756">
        <v>0</v>
      </c>
      <c r="AV1209" s="756">
        <v>0</v>
      </c>
      <c r="AW1209" s="756">
        <v>0</v>
      </c>
      <c r="AX1209" s="756">
        <v>0</v>
      </c>
      <c r="AY1209" s="756">
        <v>0</v>
      </c>
      <c r="AZ1209" s="767">
        <f t="shared" si="622"/>
        <v>0</v>
      </c>
      <c r="BA1209" s="756">
        <v>0</v>
      </c>
      <c r="BB1209" s="756">
        <v>0</v>
      </c>
      <c r="BC1209" s="756">
        <v>0</v>
      </c>
      <c r="BD1209" s="756">
        <v>0</v>
      </c>
      <c r="BE1209" s="767">
        <f t="shared" si="602"/>
        <v>0</v>
      </c>
      <c r="BF1209" s="646">
        <f t="shared" si="603"/>
        <v>0</v>
      </c>
      <c r="BG1209" s="594"/>
      <c r="BH1209" s="705">
        <f t="shared" si="593"/>
        <v>1193</v>
      </c>
      <c r="BI1209" s="646">
        <f t="shared" si="604"/>
        <v>0</v>
      </c>
      <c r="BJ1209" s="594"/>
      <c r="BK1209" s="705">
        <f t="shared" si="605"/>
        <v>1193</v>
      </c>
      <c r="BL1209" s="756">
        <v>0</v>
      </c>
      <c r="BM1209" s="756">
        <v>0</v>
      </c>
      <c r="BN1209" s="756">
        <v>0</v>
      </c>
      <c r="BO1209" s="756">
        <v>0</v>
      </c>
      <c r="BP1209" s="756">
        <v>0</v>
      </c>
      <c r="BQ1209" s="756">
        <v>0</v>
      </c>
      <c r="BR1209" s="756">
        <v>0</v>
      </c>
      <c r="BS1209" s="646">
        <f t="shared" si="616"/>
        <v>0</v>
      </c>
      <c r="BT1209" s="594"/>
      <c r="BU1209" s="705">
        <f t="shared" si="606"/>
        <v>1193</v>
      </c>
      <c r="BV1209" s="756">
        <v>0</v>
      </c>
      <c r="BW1209" s="756">
        <v>0</v>
      </c>
      <c r="BX1209" s="756">
        <v>0</v>
      </c>
      <c r="BY1209" s="756">
        <v>0</v>
      </c>
      <c r="BZ1209" s="756">
        <v>0</v>
      </c>
      <c r="CA1209" s="756">
        <v>0</v>
      </c>
      <c r="CB1209" s="756">
        <v>0</v>
      </c>
      <c r="CC1209" s="646">
        <f t="shared" si="617"/>
        <v>0</v>
      </c>
      <c r="CD1209" s="594"/>
      <c r="CE1209" s="705">
        <f t="shared" si="594"/>
        <v>1193</v>
      </c>
      <c r="CF1209" s="756">
        <f t="shared" si="621"/>
        <v>0</v>
      </c>
      <c r="CG1209" s="756">
        <f t="shared" si="621"/>
        <v>0</v>
      </c>
      <c r="CH1209" s="756">
        <f t="shared" si="621"/>
        <v>0</v>
      </c>
      <c r="CI1209" s="756">
        <f t="shared" si="621"/>
        <v>0</v>
      </c>
      <c r="CJ1209" s="756">
        <f t="shared" si="621"/>
        <v>0</v>
      </c>
      <c r="CK1209" s="756">
        <f t="shared" si="621"/>
        <v>0</v>
      </c>
      <c r="CL1209" s="756">
        <f t="shared" si="621"/>
        <v>0</v>
      </c>
      <c r="CM1209" s="646">
        <f t="shared" si="618"/>
        <v>0</v>
      </c>
      <c r="CN1209" s="594"/>
      <c r="CO1209" s="705">
        <f t="shared" si="595"/>
        <v>1193</v>
      </c>
      <c r="CP1209" s="756">
        <v>0</v>
      </c>
      <c r="CQ1209" s="756">
        <v>0</v>
      </c>
      <c r="CR1209" s="756">
        <v>0</v>
      </c>
      <c r="CS1209" s="756">
        <v>0</v>
      </c>
      <c r="CT1209" s="756">
        <v>0</v>
      </c>
      <c r="CU1209" s="756">
        <v>0</v>
      </c>
      <c r="CV1209" s="756">
        <v>0</v>
      </c>
      <c r="CW1209" s="646">
        <f t="shared" si="619"/>
        <v>0</v>
      </c>
      <c r="CX1209" s="685"/>
      <c r="CY1209" s="705">
        <f t="shared" si="596"/>
        <v>1193</v>
      </c>
      <c r="CZ1209" s="756">
        <v>0</v>
      </c>
      <c r="DA1209" s="756">
        <v>0</v>
      </c>
      <c r="DB1209" s="756">
        <v>0</v>
      </c>
      <c r="DC1209" s="756">
        <v>0</v>
      </c>
      <c r="DD1209" s="756">
        <v>0</v>
      </c>
      <c r="DE1209" s="767">
        <f t="shared" si="607"/>
        <v>0</v>
      </c>
      <c r="DF1209" s="756">
        <v>0</v>
      </c>
      <c r="DG1209" s="756">
        <v>0</v>
      </c>
      <c r="DH1209" s="756">
        <v>0</v>
      </c>
      <c r="DI1209" s="756">
        <v>0</v>
      </c>
      <c r="DJ1209" s="767">
        <f t="shared" si="608"/>
        <v>0</v>
      </c>
      <c r="DK1209" s="715">
        <f t="shared" si="609"/>
        <v>0</v>
      </c>
      <c r="DL1209" s="685"/>
      <c r="DM1209" s="705">
        <f t="shared" si="597"/>
        <v>1193</v>
      </c>
      <c r="DN1209" s="715">
        <f t="shared" si="610"/>
        <v>0</v>
      </c>
    </row>
    <row r="1210" spans="2:118" x14ac:dyDescent="0.25">
      <c r="B1210" s="705">
        <v>1194</v>
      </c>
      <c r="C1210" s="765">
        <f>(1+_xlfn.XLOOKUP(INT((B1210-1)/12)+1,'ZC Curve'!$B$8:$B$107,'ZC Curve'!R$8:R$107,,0))^(1/12)-1</f>
        <v>0</v>
      </c>
      <c r="D1210" s="766">
        <f t="shared" si="611"/>
        <v>1</v>
      </c>
      <c r="E1210" s="685"/>
      <c r="F1210" s="705">
        <v>1194</v>
      </c>
      <c r="G1210" s="756">
        <v>0</v>
      </c>
      <c r="H1210" s="756">
        <v>0</v>
      </c>
      <c r="I1210" s="756">
        <v>0</v>
      </c>
      <c r="J1210" s="756">
        <v>0</v>
      </c>
      <c r="K1210" s="756">
        <v>0</v>
      </c>
      <c r="L1210" s="756">
        <v>0</v>
      </c>
      <c r="M1210" s="756">
        <v>0</v>
      </c>
      <c r="N1210" s="646">
        <f t="shared" si="612"/>
        <v>0</v>
      </c>
      <c r="O1210" s="594"/>
      <c r="P1210" s="705">
        <f t="shared" si="598"/>
        <v>1194</v>
      </c>
      <c r="Q1210" s="756">
        <v>0</v>
      </c>
      <c r="R1210" s="756">
        <v>0</v>
      </c>
      <c r="S1210" s="756">
        <v>0</v>
      </c>
      <c r="T1210" s="756">
        <v>0</v>
      </c>
      <c r="U1210" s="756">
        <v>0</v>
      </c>
      <c r="V1210" s="756">
        <v>0</v>
      </c>
      <c r="W1210" s="756">
        <v>0</v>
      </c>
      <c r="X1210" s="646">
        <f t="shared" si="613"/>
        <v>0</v>
      </c>
      <c r="Y1210" s="594"/>
      <c r="Z1210" s="705">
        <f t="shared" si="599"/>
        <v>1194</v>
      </c>
      <c r="AA1210" s="756">
        <f t="shared" si="620"/>
        <v>0</v>
      </c>
      <c r="AB1210" s="756">
        <f t="shared" si="620"/>
        <v>0</v>
      </c>
      <c r="AC1210" s="756">
        <f t="shared" si="620"/>
        <v>0</v>
      </c>
      <c r="AD1210" s="756">
        <f t="shared" si="620"/>
        <v>0</v>
      </c>
      <c r="AE1210" s="756">
        <f t="shared" si="620"/>
        <v>0</v>
      </c>
      <c r="AF1210" s="756">
        <f t="shared" si="620"/>
        <v>0</v>
      </c>
      <c r="AG1210" s="756">
        <f t="shared" si="620"/>
        <v>0</v>
      </c>
      <c r="AH1210" s="646">
        <f t="shared" si="614"/>
        <v>0</v>
      </c>
      <c r="AI1210" s="594"/>
      <c r="AJ1210" s="705">
        <f t="shared" si="600"/>
        <v>1194</v>
      </c>
      <c r="AK1210" s="756">
        <v>0</v>
      </c>
      <c r="AL1210" s="756">
        <v>0</v>
      </c>
      <c r="AM1210" s="756">
        <v>0</v>
      </c>
      <c r="AN1210" s="756">
        <v>0</v>
      </c>
      <c r="AO1210" s="756">
        <v>0</v>
      </c>
      <c r="AP1210" s="756">
        <v>0</v>
      </c>
      <c r="AQ1210" s="756">
        <v>0</v>
      </c>
      <c r="AR1210" s="646">
        <f t="shared" si="615"/>
        <v>0</v>
      </c>
      <c r="AS1210" s="594"/>
      <c r="AT1210" s="705">
        <f t="shared" si="601"/>
        <v>1194</v>
      </c>
      <c r="AU1210" s="756">
        <v>0</v>
      </c>
      <c r="AV1210" s="756">
        <v>0</v>
      </c>
      <c r="AW1210" s="756">
        <v>0</v>
      </c>
      <c r="AX1210" s="756">
        <v>0</v>
      </c>
      <c r="AY1210" s="756">
        <v>0</v>
      </c>
      <c r="AZ1210" s="767">
        <f t="shared" si="622"/>
        <v>0</v>
      </c>
      <c r="BA1210" s="756">
        <v>0</v>
      </c>
      <c r="BB1210" s="756">
        <v>0</v>
      </c>
      <c r="BC1210" s="756">
        <v>0</v>
      </c>
      <c r="BD1210" s="756">
        <v>0</v>
      </c>
      <c r="BE1210" s="767">
        <f t="shared" si="602"/>
        <v>0</v>
      </c>
      <c r="BF1210" s="646">
        <f t="shared" si="603"/>
        <v>0</v>
      </c>
      <c r="BG1210" s="594"/>
      <c r="BH1210" s="705">
        <f t="shared" si="593"/>
        <v>1194</v>
      </c>
      <c r="BI1210" s="646">
        <f t="shared" si="604"/>
        <v>0</v>
      </c>
      <c r="BJ1210" s="594"/>
      <c r="BK1210" s="705">
        <f t="shared" si="605"/>
        <v>1194</v>
      </c>
      <c r="BL1210" s="756">
        <v>0</v>
      </c>
      <c r="BM1210" s="756">
        <v>0</v>
      </c>
      <c r="BN1210" s="756">
        <v>0</v>
      </c>
      <c r="BO1210" s="756">
        <v>0</v>
      </c>
      <c r="BP1210" s="756">
        <v>0</v>
      </c>
      <c r="BQ1210" s="756">
        <v>0</v>
      </c>
      <c r="BR1210" s="756">
        <v>0</v>
      </c>
      <c r="BS1210" s="646">
        <f t="shared" si="616"/>
        <v>0</v>
      </c>
      <c r="BT1210" s="594"/>
      <c r="BU1210" s="705">
        <f t="shared" si="606"/>
        <v>1194</v>
      </c>
      <c r="BV1210" s="756">
        <v>0</v>
      </c>
      <c r="BW1210" s="756">
        <v>0</v>
      </c>
      <c r="BX1210" s="756">
        <v>0</v>
      </c>
      <c r="BY1210" s="756">
        <v>0</v>
      </c>
      <c r="BZ1210" s="756">
        <v>0</v>
      </c>
      <c r="CA1210" s="756">
        <v>0</v>
      </c>
      <c r="CB1210" s="756">
        <v>0</v>
      </c>
      <c r="CC1210" s="646">
        <f t="shared" si="617"/>
        <v>0</v>
      </c>
      <c r="CD1210" s="594"/>
      <c r="CE1210" s="705">
        <f t="shared" si="594"/>
        <v>1194</v>
      </c>
      <c r="CF1210" s="756">
        <f t="shared" si="621"/>
        <v>0</v>
      </c>
      <c r="CG1210" s="756">
        <f t="shared" si="621"/>
        <v>0</v>
      </c>
      <c r="CH1210" s="756">
        <f t="shared" si="621"/>
        <v>0</v>
      </c>
      <c r="CI1210" s="756">
        <f t="shared" si="621"/>
        <v>0</v>
      </c>
      <c r="CJ1210" s="756">
        <f t="shared" si="621"/>
        <v>0</v>
      </c>
      <c r="CK1210" s="756">
        <f t="shared" si="621"/>
        <v>0</v>
      </c>
      <c r="CL1210" s="756">
        <f t="shared" si="621"/>
        <v>0</v>
      </c>
      <c r="CM1210" s="646">
        <f t="shared" si="618"/>
        <v>0</v>
      </c>
      <c r="CN1210" s="594"/>
      <c r="CO1210" s="705">
        <f t="shared" si="595"/>
        <v>1194</v>
      </c>
      <c r="CP1210" s="756">
        <v>0</v>
      </c>
      <c r="CQ1210" s="756">
        <v>0</v>
      </c>
      <c r="CR1210" s="756">
        <v>0</v>
      </c>
      <c r="CS1210" s="756">
        <v>0</v>
      </c>
      <c r="CT1210" s="756">
        <v>0</v>
      </c>
      <c r="CU1210" s="756">
        <v>0</v>
      </c>
      <c r="CV1210" s="756">
        <v>0</v>
      </c>
      <c r="CW1210" s="646">
        <f t="shared" si="619"/>
        <v>0</v>
      </c>
      <c r="CX1210" s="685"/>
      <c r="CY1210" s="705">
        <f t="shared" si="596"/>
        <v>1194</v>
      </c>
      <c r="CZ1210" s="756">
        <v>0</v>
      </c>
      <c r="DA1210" s="756">
        <v>0</v>
      </c>
      <c r="DB1210" s="756">
        <v>0</v>
      </c>
      <c r="DC1210" s="756">
        <v>0</v>
      </c>
      <c r="DD1210" s="756">
        <v>0</v>
      </c>
      <c r="DE1210" s="767">
        <f t="shared" si="607"/>
        <v>0</v>
      </c>
      <c r="DF1210" s="756">
        <v>0</v>
      </c>
      <c r="DG1210" s="756">
        <v>0</v>
      </c>
      <c r="DH1210" s="756">
        <v>0</v>
      </c>
      <c r="DI1210" s="756">
        <v>0</v>
      </c>
      <c r="DJ1210" s="767">
        <f t="shared" si="608"/>
        <v>0</v>
      </c>
      <c r="DK1210" s="715">
        <f t="shared" si="609"/>
        <v>0</v>
      </c>
      <c r="DL1210" s="685"/>
      <c r="DM1210" s="705">
        <f t="shared" si="597"/>
        <v>1194</v>
      </c>
      <c r="DN1210" s="715">
        <f t="shared" si="610"/>
        <v>0</v>
      </c>
    </row>
    <row r="1211" spans="2:118" x14ac:dyDescent="0.25">
      <c r="B1211" s="705">
        <v>1195</v>
      </c>
      <c r="C1211" s="765">
        <f>(1+_xlfn.XLOOKUP(INT((B1211-1)/12)+1,'ZC Curve'!$B$8:$B$107,'ZC Curve'!R$8:R$107,,0))^(1/12)-1</f>
        <v>0</v>
      </c>
      <c r="D1211" s="766">
        <f t="shared" si="611"/>
        <v>1</v>
      </c>
      <c r="E1211" s="685"/>
      <c r="F1211" s="705">
        <v>1195</v>
      </c>
      <c r="G1211" s="756">
        <v>0</v>
      </c>
      <c r="H1211" s="756">
        <v>0</v>
      </c>
      <c r="I1211" s="756">
        <v>0</v>
      </c>
      <c r="J1211" s="756">
        <v>0</v>
      </c>
      <c r="K1211" s="756">
        <v>0</v>
      </c>
      <c r="L1211" s="756">
        <v>0</v>
      </c>
      <c r="M1211" s="756">
        <v>0</v>
      </c>
      <c r="N1211" s="646">
        <f t="shared" si="612"/>
        <v>0</v>
      </c>
      <c r="O1211" s="594"/>
      <c r="P1211" s="705">
        <f t="shared" si="598"/>
        <v>1195</v>
      </c>
      <c r="Q1211" s="756">
        <v>0</v>
      </c>
      <c r="R1211" s="756">
        <v>0</v>
      </c>
      <c r="S1211" s="756">
        <v>0</v>
      </c>
      <c r="T1211" s="756">
        <v>0</v>
      </c>
      <c r="U1211" s="756">
        <v>0</v>
      </c>
      <c r="V1211" s="756">
        <v>0</v>
      </c>
      <c r="W1211" s="756">
        <v>0</v>
      </c>
      <c r="X1211" s="646">
        <f t="shared" si="613"/>
        <v>0</v>
      </c>
      <c r="Y1211" s="594"/>
      <c r="Z1211" s="705">
        <f t="shared" si="599"/>
        <v>1195</v>
      </c>
      <c r="AA1211" s="756">
        <f t="shared" si="620"/>
        <v>0</v>
      </c>
      <c r="AB1211" s="756">
        <f t="shared" si="620"/>
        <v>0</v>
      </c>
      <c r="AC1211" s="756">
        <f t="shared" si="620"/>
        <v>0</v>
      </c>
      <c r="AD1211" s="756">
        <f t="shared" si="620"/>
        <v>0</v>
      </c>
      <c r="AE1211" s="756">
        <f t="shared" si="620"/>
        <v>0</v>
      </c>
      <c r="AF1211" s="756">
        <f t="shared" si="620"/>
        <v>0</v>
      </c>
      <c r="AG1211" s="756">
        <f t="shared" si="620"/>
        <v>0</v>
      </c>
      <c r="AH1211" s="646">
        <f t="shared" si="614"/>
        <v>0</v>
      </c>
      <c r="AI1211" s="594"/>
      <c r="AJ1211" s="705">
        <f t="shared" si="600"/>
        <v>1195</v>
      </c>
      <c r="AK1211" s="756">
        <v>0</v>
      </c>
      <c r="AL1211" s="756">
        <v>0</v>
      </c>
      <c r="AM1211" s="756">
        <v>0</v>
      </c>
      <c r="AN1211" s="756">
        <v>0</v>
      </c>
      <c r="AO1211" s="756">
        <v>0</v>
      </c>
      <c r="AP1211" s="756">
        <v>0</v>
      </c>
      <c r="AQ1211" s="756">
        <v>0</v>
      </c>
      <c r="AR1211" s="646">
        <f t="shared" si="615"/>
        <v>0</v>
      </c>
      <c r="AS1211" s="594"/>
      <c r="AT1211" s="705">
        <f t="shared" si="601"/>
        <v>1195</v>
      </c>
      <c r="AU1211" s="756">
        <v>0</v>
      </c>
      <c r="AV1211" s="756">
        <v>0</v>
      </c>
      <c r="AW1211" s="756">
        <v>0</v>
      </c>
      <c r="AX1211" s="756">
        <v>0</v>
      </c>
      <c r="AY1211" s="756">
        <v>0</v>
      </c>
      <c r="AZ1211" s="767">
        <f t="shared" si="622"/>
        <v>0</v>
      </c>
      <c r="BA1211" s="756">
        <v>0</v>
      </c>
      <c r="BB1211" s="756">
        <v>0</v>
      </c>
      <c r="BC1211" s="756">
        <v>0</v>
      </c>
      <c r="BD1211" s="756">
        <v>0</v>
      </c>
      <c r="BE1211" s="767">
        <f t="shared" si="602"/>
        <v>0</v>
      </c>
      <c r="BF1211" s="646">
        <f t="shared" si="603"/>
        <v>0</v>
      </c>
      <c r="BG1211" s="594"/>
      <c r="BH1211" s="705">
        <f t="shared" si="593"/>
        <v>1195</v>
      </c>
      <c r="BI1211" s="646">
        <f t="shared" si="604"/>
        <v>0</v>
      </c>
      <c r="BJ1211" s="594"/>
      <c r="BK1211" s="705">
        <f t="shared" si="605"/>
        <v>1195</v>
      </c>
      <c r="BL1211" s="756">
        <v>0</v>
      </c>
      <c r="BM1211" s="756">
        <v>0</v>
      </c>
      <c r="BN1211" s="756">
        <v>0</v>
      </c>
      <c r="BO1211" s="756">
        <v>0</v>
      </c>
      <c r="BP1211" s="756">
        <v>0</v>
      </c>
      <c r="BQ1211" s="756">
        <v>0</v>
      </c>
      <c r="BR1211" s="756">
        <v>0</v>
      </c>
      <c r="BS1211" s="646">
        <f t="shared" si="616"/>
        <v>0</v>
      </c>
      <c r="BT1211" s="594"/>
      <c r="BU1211" s="705">
        <f t="shared" si="606"/>
        <v>1195</v>
      </c>
      <c r="BV1211" s="756">
        <v>0</v>
      </c>
      <c r="BW1211" s="756">
        <v>0</v>
      </c>
      <c r="BX1211" s="756">
        <v>0</v>
      </c>
      <c r="BY1211" s="756">
        <v>0</v>
      </c>
      <c r="BZ1211" s="756">
        <v>0</v>
      </c>
      <c r="CA1211" s="756">
        <v>0</v>
      </c>
      <c r="CB1211" s="756">
        <v>0</v>
      </c>
      <c r="CC1211" s="646">
        <f t="shared" si="617"/>
        <v>0</v>
      </c>
      <c r="CD1211" s="594"/>
      <c r="CE1211" s="705">
        <f t="shared" si="594"/>
        <v>1195</v>
      </c>
      <c r="CF1211" s="756">
        <f t="shared" si="621"/>
        <v>0</v>
      </c>
      <c r="CG1211" s="756">
        <f t="shared" si="621"/>
        <v>0</v>
      </c>
      <c r="CH1211" s="756">
        <f t="shared" si="621"/>
        <v>0</v>
      </c>
      <c r="CI1211" s="756">
        <f t="shared" si="621"/>
        <v>0</v>
      </c>
      <c r="CJ1211" s="756">
        <f t="shared" si="621"/>
        <v>0</v>
      </c>
      <c r="CK1211" s="756">
        <f t="shared" si="621"/>
        <v>0</v>
      </c>
      <c r="CL1211" s="756">
        <f t="shared" si="621"/>
        <v>0</v>
      </c>
      <c r="CM1211" s="646">
        <f t="shared" si="618"/>
        <v>0</v>
      </c>
      <c r="CN1211" s="594"/>
      <c r="CO1211" s="705">
        <f t="shared" si="595"/>
        <v>1195</v>
      </c>
      <c r="CP1211" s="756">
        <v>0</v>
      </c>
      <c r="CQ1211" s="756">
        <v>0</v>
      </c>
      <c r="CR1211" s="756">
        <v>0</v>
      </c>
      <c r="CS1211" s="756">
        <v>0</v>
      </c>
      <c r="CT1211" s="756">
        <v>0</v>
      </c>
      <c r="CU1211" s="756">
        <v>0</v>
      </c>
      <c r="CV1211" s="756">
        <v>0</v>
      </c>
      <c r="CW1211" s="646">
        <f t="shared" si="619"/>
        <v>0</v>
      </c>
      <c r="CX1211" s="685"/>
      <c r="CY1211" s="705">
        <f t="shared" si="596"/>
        <v>1195</v>
      </c>
      <c r="CZ1211" s="756">
        <v>0</v>
      </c>
      <c r="DA1211" s="756">
        <v>0</v>
      </c>
      <c r="DB1211" s="756">
        <v>0</v>
      </c>
      <c r="DC1211" s="756">
        <v>0</v>
      </c>
      <c r="DD1211" s="756">
        <v>0</v>
      </c>
      <c r="DE1211" s="767">
        <f t="shared" si="607"/>
        <v>0</v>
      </c>
      <c r="DF1211" s="756">
        <v>0</v>
      </c>
      <c r="DG1211" s="756">
        <v>0</v>
      </c>
      <c r="DH1211" s="756">
        <v>0</v>
      </c>
      <c r="DI1211" s="756">
        <v>0</v>
      </c>
      <c r="DJ1211" s="767">
        <f t="shared" si="608"/>
        <v>0</v>
      </c>
      <c r="DK1211" s="715">
        <f t="shared" si="609"/>
        <v>0</v>
      </c>
      <c r="DL1211" s="685"/>
      <c r="DM1211" s="705">
        <f t="shared" si="597"/>
        <v>1195</v>
      </c>
      <c r="DN1211" s="715">
        <f t="shared" si="610"/>
        <v>0</v>
      </c>
    </row>
    <row r="1212" spans="2:118" x14ac:dyDescent="0.25">
      <c r="B1212" s="705">
        <v>1196</v>
      </c>
      <c r="C1212" s="765">
        <f>(1+_xlfn.XLOOKUP(INT((B1212-1)/12)+1,'ZC Curve'!$B$8:$B$107,'ZC Curve'!R$8:R$107,,0))^(1/12)-1</f>
        <v>0</v>
      </c>
      <c r="D1212" s="766">
        <f t="shared" si="611"/>
        <v>1</v>
      </c>
      <c r="E1212" s="685"/>
      <c r="F1212" s="705">
        <v>1196</v>
      </c>
      <c r="G1212" s="756">
        <v>0</v>
      </c>
      <c r="H1212" s="756">
        <v>0</v>
      </c>
      <c r="I1212" s="756">
        <v>0</v>
      </c>
      <c r="J1212" s="756">
        <v>0</v>
      </c>
      <c r="K1212" s="756">
        <v>0</v>
      </c>
      <c r="L1212" s="756">
        <v>0</v>
      </c>
      <c r="M1212" s="756">
        <v>0</v>
      </c>
      <c r="N1212" s="646">
        <f t="shared" si="612"/>
        <v>0</v>
      </c>
      <c r="O1212" s="594"/>
      <c r="P1212" s="705">
        <f t="shared" si="598"/>
        <v>1196</v>
      </c>
      <c r="Q1212" s="756">
        <v>0</v>
      </c>
      <c r="R1212" s="756">
        <v>0</v>
      </c>
      <c r="S1212" s="756">
        <v>0</v>
      </c>
      <c r="T1212" s="756">
        <v>0</v>
      </c>
      <c r="U1212" s="756">
        <v>0</v>
      </c>
      <c r="V1212" s="756">
        <v>0</v>
      </c>
      <c r="W1212" s="756">
        <v>0</v>
      </c>
      <c r="X1212" s="646">
        <f t="shared" si="613"/>
        <v>0</v>
      </c>
      <c r="Y1212" s="594"/>
      <c r="Z1212" s="705">
        <f t="shared" si="599"/>
        <v>1196</v>
      </c>
      <c r="AA1212" s="756">
        <f t="shared" si="620"/>
        <v>0</v>
      </c>
      <c r="AB1212" s="756">
        <f t="shared" si="620"/>
        <v>0</v>
      </c>
      <c r="AC1212" s="756">
        <f t="shared" si="620"/>
        <v>0</v>
      </c>
      <c r="AD1212" s="756">
        <f t="shared" ref="AD1212:AG1216" si="623">J1212+T1212</f>
        <v>0</v>
      </c>
      <c r="AE1212" s="756">
        <f t="shared" si="623"/>
        <v>0</v>
      </c>
      <c r="AF1212" s="756">
        <f t="shared" si="623"/>
        <v>0</v>
      </c>
      <c r="AG1212" s="756">
        <f t="shared" si="623"/>
        <v>0</v>
      </c>
      <c r="AH1212" s="646">
        <f t="shared" si="614"/>
        <v>0</v>
      </c>
      <c r="AI1212" s="594"/>
      <c r="AJ1212" s="705">
        <f t="shared" si="600"/>
        <v>1196</v>
      </c>
      <c r="AK1212" s="756">
        <v>0</v>
      </c>
      <c r="AL1212" s="756">
        <v>0</v>
      </c>
      <c r="AM1212" s="756">
        <v>0</v>
      </c>
      <c r="AN1212" s="756">
        <v>0</v>
      </c>
      <c r="AO1212" s="756">
        <v>0</v>
      </c>
      <c r="AP1212" s="756">
        <v>0</v>
      </c>
      <c r="AQ1212" s="756">
        <v>0</v>
      </c>
      <c r="AR1212" s="646">
        <f t="shared" si="615"/>
        <v>0</v>
      </c>
      <c r="AS1212" s="594"/>
      <c r="AT1212" s="705">
        <f t="shared" si="601"/>
        <v>1196</v>
      </c>
      <c r="AU1212" s="756">
        <v>0</v>
      </c>
      <c r="AV1212" s="756">
        <v>0</v>
      </c>
      <c r="AW1212" s="756">
        <v>0</v>
      </c>
      <c r="AX1212" s="756">
        <v>0</v>
      </c>
      <c r="AY1212" s="756">
        <v>0</v>
      </c>
      <c r="AZ1212" s="767">
        <f t="shared" si="622"/>
        <v>0</v>
      </c>
      <c r="BA1212" s="756">
        <v>0</v>
      </c>
      <c r="BB1212" s="756">
        <v>0</v>
      </c>
      <c r="BC1212" s="756">
        <v>0</v>
      </c>
      <c r="BD1212" s="756">
        <v>0</v>
      </c>
      <c r="BE1212" s="767">
        <f t="shared" si="602"/>
        <v>0</v>
      </c>
      <c r="BF1212" s="646">
        <f t="shared" si="603"/>
        <v>0</v>
      </c>
      <c r="BG1212" s="594"/>
      <c r="BH1212" s="705">
        <f t="shared" si="593"/>
        <v>1196</v>
      </c>
      <c r="BI1212" s="646">
        <f t="shared" si="604"/>
        <v>0</v>
      </c>
      <c r="BJ1212" s="594"/>
      <c r="BK1212" s="705">
        <f t="shared" si="605"/>
        <v>1196</v>
      </c>
      <c r="BL1212" s="756">
        <v>0</v>
      </c>
      <c r="BM1212" s="756">
        <v>0</v>
      </c>
      <c r="BN1212" s="756">
        <v>0</v>
      </c>
      <c r="BO1212" s="756">
        <v>0</v>
      </c>
      <c r="BP1212" s="756">
        <v>0</v>
      </c>
      <c r="BQ1212" s="756">
        <v>0</v>
      </c>
      <c r="BR1212" s="756">
        <v>0</v>
      </c>
      <c r="BS1212" s="646">
        <f t="shared" si="616"/>
        <v>0</v>
      </c>
      <c r="BT1212" s="594"/>
      <c r="BU1212" s="705">
        <f t="shared" si="606"/>
        <v>1196</v>
      </c>
      <c r="BV1212" s="756">
        <v>0</v>
      </c>
      <c r="BW1212" s="756">
        <v>0</v>
      </c>
      <c r="BX1212" s="756">
        <v>0</v>
      </c>
      <c r="BY1212" s="756">
        <v>0</v>
      </c>
      <c r="BZ1212" s="756">
        <v>0</v>
      </c>
      <c r="CA1212" s="756">
        <v>0</v>
      </c>
      <c r="CB1212" s="756">
        <v>0</v>
      </c>
      <c r="CC1212" s="646">
        <f t="shared" si="617"/>
        <v>0</v>
      </c>
      <c r="CD1212" s="594"/>
      <c r="CE1212" s="705">
        <f t="shared" si="594"/>
        <v>1196</v>
      </c>
      <c r="CF1212" s="756">
        <f t="shared" si="621"/>
        <v>0</v>
      </c>
      <c r="CG1212" s="756">
        <f t="shared" si="621"/>
        <v>0</v>
      </c>
      <c r="CH1212" s="756">
        <f t="shared" si="621"/>
        <v>0</v>
      </c>
      <c r="CI1212" s="756">
        <f t="shared" ref="CI1212:CL1216" si="624">BY1212+BO1212</f>
        <v>0</v>
      </c>
      <c r="CJ1212" s="756">
        <f t="shared" si="624"/>
        <v>0</v>
      </c>
      <c r="CK1212" s="756">
        <f t="shared" si="624"/>
        <v>0</v>
      </c>
      <c r="CL1212" s="756">
        <f t="shared" si="624"/>
        <v>0</v>
      </c>
      <c r="CM1212" s="646">
        <f t="shared" si="618"/>
        <v>0</v>
      </c>
      <c r="CN1212" s="594"/>
      <c r="CO1212" s="705">
        <f t="shared" si="595"/>
        <v>1196</v>
      </c>
      <c r="CP1212" s="756">
        <v>0</v>
      </c>
      <c r="CQ1212" s="756">
        <v>0</v>
      </c>
      <c r="CR1212" s="756">
        <v>0</v>
      </c>
      <c r="CS1212" s="756">
        <v>0</v>
      </c>
      <c r="CT1212" s="756">
        <v>0</v>
      </c>
      <c r="CU1212" s="756">
        <v>0</v>
      </c>
      <c r="CV1212" s="756">
        <v>0</v>
      </c>
      <c r="CW1212" s="646">
        <f t="shared" si="619"/>
        <v>0</v>
      </c>
      <c r="CX1212" s="685"/>
      <c r="CY1212" s="705">
        <f t="shared" si="596"/>
        <v>1196</v>
      </c>
      <c r="CZ1212" s="756">
        <v>0</v>
      </c>
      <c r="DA1212" s="756">
        <v>0</v>
      </c>
      <c r="DB1212" s="756">
        <v>0</v>
      </c>
      <c r="DC1212" s="756">
        <v>0</v>
      </c>
      <c r="DD1212" s="756">
        <v>0</v>
      </c>
      <c r="DE1212" s="767">
        <f t="shared" si="607"/>
        <v>0</v>
      </c>
      <c r="DF1212" s="756">
        <v>0</v>
      </c>
      <c r="DG1212" s="756">
        <v>0</v>
      </c>
      <c r="DH1212" s="756">
        <v>0</v>
      </c>
      <c r="DI1212" s="756">
        <v>0</v>
      </c>
      <c r="DJ1212" s="767">
        <f t="shared" si="608"/>
        <v>0</v>
      </c>
      <c r="DK1212" s="715">
        <f t="shared" si="609"/>
        <v>0</v>
      </c>
      <c r="DL1212" s="685"/>
      <c r="DM1212" s="705">
        <f t="shared" si="597"/>
        <v>1196</v>
      </c>
      <c r="DN1212" s="715">
        <f t="shared" si="610"/>
        <v>0</v>
      </c>
    </row>
    <row r="1213" spans="2:118" x14ac:dyDescent="0.25">
      <c r="B1213" s="705">
        <v>1197</v>
      </c>
      <c r="C1213" s="765">
        <f>(1+_xlfn.XLOOKUP(INT((B1213-1)/12)+1,'ZC Curve'!$B$8:$B$107,'ZC Curve'!R$8:R$107,,0))^(1/12)-1</f>
        <v>0</v>
      </c>
      <c r="D1213" s="766">
        <f t="shared" si="611"/>
        <v>1</v>
      </c>
      <c r="E1213" s="685"/>
      <c r="F1213" s="705">
        <v>1197</v>
      </c>
      <c r="G1213" s="756">
        <v>0</v>
      </c>
      <c r="H1213" s="756">
        <v>0</v>
      </c>
      <c r="I1213" s="756">
        <v>0</v>
      </c>
      <c r="J1213" s="756">
        <v>0</v>
      </c>
      <c r="K1213" s="756">
        <v>0</v>
      </c>
      <c r="L1213" s="756">
        <v>0</v>
      </c>
      <c r="M1213" s="756">
        <v>0</v>
      </c>
      <c r="N1213" s="646">
        <f t="shared" si="612"/>
        <v>0</v>
      </c>
      <c r="O1213" s="594"/>
      <c r="P1213" s="705">
        <f t="shared" si="598"/>
        <v>1197</v>
      </c>
      <c r="Q1213" s="756">
        <v>0</v>
      </c>
      <c r="R1213" s="756">
        <v>0</v>
      </c>
      <c r="S1213" s="756">
        <v>0</v>
      </c>
      <c r="T1213" s="756">
        <v>0</v>
      </c>
      <c r="U1213" s="756">
        <v>0</v>
      </c>
      <c r="V1213" s="756">
        <v>0</v>
      </c>
      <c r="W1213" s="756">
        <v>0</v>
      </c>
      <c r="X1213" s="646">
        <f t="shared" si="613"/>
        <v>0</v>
      </c>
      <c r="Y1213" s="594"/>
      <c r="Z1213" s="705">
        <f t="shared" si="599"/>
        <v>1197</v>
      </c>
      <c r="AA1213" s="756">
        <f t="shared" ref="AA1213:AC1216" si="625">G1213+Q1213</f>
        <v>0</v>
      </c>
      <c r="AB1213" s="756">
        <f t="shared" si="625"/>
        <v>0</v>
      </c>
      <c r="AC1213" s="756">
        <f t="shared" si="625"/>
        <v>0</v>
      </c>
      <c r="AD1213" s="756">
        <f t="shared" si="623"/>
        <v>0</v>
      </c>
      <c r="AE1213" s="756">
        <f t="shared" si="623"/>
        <v>0</v>
      </c>
      <c r="AF1213" s="756">
        <f t="shared" si="623"/>
        <v>0</v>
      </c>
      <c r="AG1213" s="756">
        <f t="shared" si="623"/>
        <v>0</v>
      </c>
      <c r="AH1213" s="646">
        <f t="shared" si="614"/>
        <v>0</v>
      </c>
      <c r="AI1213" s="594"/>
      <c r="AJ1213" s="705">
        <f t="shared" si="600"/>
        <v>1197</v>
      </c>
      <c r="AK1213" s="756">
        <v>0</v>
      </c>
      <c r="AL1213" s="756">
        <v>0</v>
      </c>
      <c r="AM1213" s="756">
        <v>0</v>
      </c>
      <c r="AN1213" s="756">
        <v>0</v>
      </c>
      <c r="AO1213" s="756">
        <v>0</v>
      </c>
      <c r="AP1213" s="756">
        <v>0</v>
      </c>
      <c r="AQ1213" s="756">
        <v>0</v>
      </c>
      <c r="AR1213" s="646">
        <f t="shared" si="615"/>
        <v>0</v>
      </c>
      <c r="AS1213" s="594"/>
      <c r="AT1213" s="705">
        <f t="shared" si="601"/>
        <v>1197</v>
      </c>
      <c r="AU1213" s="756">
        <v>0</v>
      </c>
      <c r="AV1213" s="756">
        <v>0</v>
      </c>
      <c r="AW1213" s="756">
        <v>0</v>
      </c>
      <c r="AX1213" s="756">
        <v>0</v>
      </c>
      <c r="AY1213" s="756">
        <v>0</v>
      </c>
      <c r="AZ1213" s="767">
        <f t="shared" si="622"/>
        <v>0</v>
      </c>
      <c r="BA1213" s="756">
        <v>0</v>
      </c>
      <c r="BB1213" s="756">
        <v>0</v>
      </c>
      <c r="BC1213" s="756">
        <v>0</v>
      </c>
      <c r="BD1213" s="756">
        <v>0</v>
      </c>
      <c r="BE1213" s="767">
        <f t="shared" si="602"/>
        <v>0</v>
      </c>
      <c r="BF1213" s="646">
        <f t="shared" si="603"/>
        <v>0</v>
      </c>
      <c r="BG1213" s="594"/>
      <c r="BH1213" s="705">
        <f t="shared" si="593"/>
        <v>1197</v>
      </c>
      <c r="BI1213" s="646">
        <f t="shared" si="604"/>
        <v>0</v>
      </c>
      <c r="BJ1213" s="594"/>
      <c r="BK1213" s="705">
        <f t="shared" si="605"/>
        <v>1197</v>
      </c>
      <c r="BL1213" s="756">
        <v>0</v>
      </c>
      <c r="BM1213" s="756">
        <v>0</v>
      </c>
      <c r="BN1213" s="756">
        <v>0</v>
      </c>
      <c r="BO1213" s="756">
        <v>0</v>
      </c>
      <c r="BP1213" s="756">
        <v>0</v>
      </c>
      <c r="BQ1213" s="756">
        <v>0</v>
      </c>
      <c r="BR1213" s="756">
        <v>0</v>
      </c>
      <c r="BS1213" s="646">
        <f t="shared" si="616"/>
        <v>0</v>
      </c>
      <c r="BT1213" s="594"/>
      <c r="BU1213" s="705">
        <f t="shared" si="606"/>
        <v>1197</v>
      </c>
      <c r="BV1213" s="756">
        <v>0</v>
      </c>
      <c r="BW1213" s="756">
        <v>0</v>
      </c>
      <c r="BX1213" s="756">
        <v>0</v>
      </c>
      <c r="BY1213" s="756">
        <v>0</v>
      </c>
      <c r="BZ1213" s="756">
        <v>0</v>
      </c>
      <c r="CA1213" s="756">
        <v>0</v>
      </c>
      <c r="CB1213" s="756">
        <v>0</v>
      </c>
      <c r="CC1213" s="646">
        <f t="shared" si="617"/>
        <v>0</v>
      </c>
      <c r="CD1213" s="594"/>
      <c r="CE1213" s="705">
        <f t="shared" si="594"/>
        <v>1197</v>
      </c>
      <c r="CF1213" s="756">
        <f t="shared" ref="CF1213:CH1216" si="626">BV1213+BL1213</f>
        <v>0</v>
      </c>
      <c r="CG1213" s="756">
        <f t="shared" si="626"/>
        <v>0</v>
      </c>
      <c r="CH1213" s="756">
        <f t="shared" si="626"/>
        <v>0</v>
      </c>
      <c r="CI1213" s="756">
        <f t="shared" si="624"/>
        <v>0</v>
      </c>
      <c r="CJ1213" s="756">
        <f t="shared" si="624"/>
        <v>0</v>
      </c>
      <c r="CK1213" s="756">
        <f t="shared" si="624"/>
        <v>0</v>
      </c>
      <c r="CL1213" s="756">
        <f t="shared" si="624"/>
        <v>0</v>
      </c>
      <c r="CM1213" s="646">
        <f t="shared" si="618"/>
        <v>0</v>
      </c>
      <c r="CN1213" s="594"/>
      <c r="CO1213" s="705">
        <f t="shared" si="595"/>
        <v>1197</v>
      </c>
      <c r="CP1213" s="756">
        <v>0</v>
      </c>
      <c r="CQ1213" s="756">
        <v>0</v>
      </c>
      <c r="CR1213" s="756">
        <v>0</v>
      </c>
      <c r="CS1213" s="756">
        <v>0</v>
      </c>
      <c r="CT1213" s="756">
        <v>0</v>
      </c>
      <c r="CU1213" s="756">
        <v>0</v>
      </c>
      <c r="CV1213" s="756">
        <v>0</v>
      </c>
      <c r="CW1213" s="646">
        <f t="shared" si="619"/>
        <v>0</v>
      </c>
      <c r="CX1213" s="685"/>
      <c r="CY1213" s="705">
        <f t="shared" si="596"/>
        <v>1197</v>
      </c>
      <c r="CZ1213" s="756">
        <v>0</v>
      </c>
      <c r="DA1213" s="756">
        <v>0</v>
      </c>
      <c r="DB1213" s="756">
        <v>0</v>
      </c>
      <c r="DC1213" s="756">
        <v>0</v>
      </c>
      <c r="DD1213" s="756">
        <v>0</v>
      </c>
      <c r="DE1213" s="767">
        <f t="shared" si="607"/>
        <v>0</v>
      </c>
      <c r="DF1213" s="756">
        <v>0</v>
      </c>
      <c r="DG1213" s="756">
        <v>0</v>
      </c>
      <c r="DH1213" s="756">
        <v>0</v>
      </c>
      <c r="DI1213" s="756">
        <v>0</v>
      </c>
      <c r="DJ1213" s="767">
        <f t="shared" si="608"/>
        <v>0</v>
      </c>
      <c r="DK1213" s="715">
        <f t="shared" si="609"/>
        <v>0</v>
      </c>
      <c r="DL1213" s="685"/>
      <c r="DM1213" s="705">
        <f t="shared" si="597"/>
        <v>1197</v>
      </c>
      <c r="DN1213" s="715">
        <f t="shared" si="610"/>
        <v>0</v>
      </c>
    </row>
    <row r="1214" spans="2:118" x14ac:dyDescent="0.25">
      <c r="B1214" s="705">
        <v>1198</v>
      </c>
      <c r="C1214" s="765">
        <f>(1+_xlfn.XLOOKUP(INT((B1214-1)/12)+1,'ZC Curve'!$B$8:$B$107,'ZC Curve'!R$8:R$107,,0))^(1/12)-1</f>
        <v>0</v>
      </c>
      <c r="D1214" s="766">
        <f t="shared" si="611"/>
        <v>1</v>
      </c>
      <c r="E1214" s="685"/>
      <c r="F1214" s="705">
        <v>1198</v>
      </c>
      <c r="G1214" s="756">
        <v>0</v>
      </c>
      <c r="H1214" s="756">
        <v>0</v>
      </c>
      <c r="I1214" s="756">
        <v>0</v>
      </c>
      <c r="J1214" s="756">
        <v>0</v>
      </c>
      <c r="K1214" s="756">
        <v>0</v>
      </c>
      <c r="L1214" s="756">
        <v>0</v>
      </c>
      <c r="M1214" s="756">
        <v>0</v>
      </c>
      <c r="N1214" s="646">
        <f t="shared" si="612"/>
        <v>0</v>
      </c>
      <c r="O1214" s="594"/>
      <c r="P1214" s="705">
        <f t="shared" si="598"/>
        <v>1198</v>
      </c>
      <c r="Q1214" s="756">
        <v>0</v>
      </c>
      <c r="R1214" s="756">
        <v>0</v>
      </c>
      <c r="S1214" s="756">
        <v>0</v>
      </c>
      <c r="T1214" s="756">
        <v>0</v>
      </c>
      <c r="U1214" s="756">
        <v>0</v>
      </c>
      <c r="V1214" s="756">
        <v>0</v>
      </c>
      <c r="W1214" s="756">
        <v>0</v>
      </c>
      <c r="X1214" s="646">
        <f t="shared" si="613"/>
        <v>0</v>
      </c>
      <c r="Y1214" s="594"/>
      <c r="Z1214" s="705">
        <f t="shared" si="599"/>
        <v>1198</v>
      </c>
      <c r="AA1214" s="756">
        <f t="shared" si="625"/>
        <v>0</v>
      </c>
      <c r="AB1214" s="756">
        <f t="shared" si="625"/>
        <v>0</v>
      </c>
      <c r="AC1214" s="756">
        <f t="shared" si="625"/>
        <v>0</v>
      </c>
      <c r="AD1214" s="756">
        <f t="shared" si="623"/>
        <v>0</v>
      </c>
      <c r="AE1214" s="756">
        <f t="shared" si="623"/>
        <v>0</v>
      </c>
      <c r="AF1214" s="756">
        <f t="shared" si="623"/>
        <v>0</v>
      </c>
      <c r="AG1214" s="756">
        <f t="shared" si="623"/>
        <v>0</v>
      </c>
      <c r="AH1214" s="646">
        <f t="shared" si="614"/>
        <v>0</v>
      </c>
      <c r="AI1214" s="594"/>
      <c r="AJ1214" s="705">
        <f t="shared" si="600"/>
        <v>1198</v>
      </c>
      <c r="AK1214" s="756">
        <v>0</v>
      </c>
      <c r="AL1214" s="756">
        <v>0</v>
      </c>
      <c r="AM1214" s="756">
        <v>0</v>
      </c>
      <c r="AN1214" s="756">
        <v>0</v>
      </c>
      <c r="AO1214" s="756">
        <v>0</v>
      </c>
      <c r="AP1214" s="756">
        <v>0</v>
      </c>
      <c r="AQ1214" s="756">
        <v>0</v>
      </c>
      <c r="AR1214" s="646">
        <f t="shared" si="615"/>
        <v>0</v>
      </c>
      <c r="AS1214" s="594"/>
      <c r="AT1214" s="705">
        <f t="shared" si="601"/>
        <v>1198</v>
      </c>
      <c r="AU1214" s="756">
        <v>0</v>
      </c>
      <c r="AV1214" s="756">
        <v>0</v>
      </c>
      <c r="AW1214" s="756">
        <v>0</v>
      </c>
      <c r="AX1214" s="756">
        <v>0</v>
      </c>
      <c r="AY1214" s="756">
        <v>0</v>
      </c>
      <c r="AZ1214" s="767">
        <f t="shared" si="622"/>
        <v>0</v>
      </c>
      <c r="BA1214" s="756">
        <v>0</v>
      </c>
      <c r="BB1214" s="756">
        <v>0</v>
      </c>
      <c r="BC1214" s="756">
        <v>0</v>
      </c>
      <c r="BD1214" s="756">
        <v>0</v>
      </c>
      <c r="BE1214" s="767">
        <f t="shared" si="602"/>
        <v>0</v>
      </c>
      <c r="BF1214" s="646">
        <f t="shared" si="603"/>
        <v>0</v>
      </c>
      <c r="BG1214" s="594"/>
      <c r="BH1214" s="705">
        <f t="shared" si="593"/>
        <v>1198</v>
      </c>
      <c r="BI1214" s="646">
        <f t="shared" si="604"/>
        <v>0</v>
      </c>
      <c r="BJ1214" s="594"/>
      <c r="BK1214" s="705">
        <f t="shared" si="605"/>
        <v>1198</v>
      </c>
      <c r="BL1214" s="756">
        <v>0</v>
      </c>
      <c r="BM1214" s="756">
        <v>0</v>
      </c>
      <c r="BN1214" s="756">
        <v>0</v>
      </c>
      <c r="BO1214" s="756">
        <v>0</v>
      </c>
      <c r="BP1214" s="756">
        <v>0</v>
      </c>
      <c r="BQ1214" s="756">
        <v>0</v>
      </c>
      <c r="BR1214" s="756">
        <v>0</v>
      </c>
      <c r="BS1214" s="646">
        <f t="shared" si="616"/>
        <v>0</v>
      </c>
      <c r="BT1214" s="594"/>
      <c r="BU1214" s="705">
        <f t="shared" si="606"/>
        <v>1198</v>
      </c>
      <c r="BV1214" s="756">
        <v>0</v>
      </c>
      <c r="BW1214" s="756">
        <v>0</v>
      </c>
      <c r="BX1214" s="756">
        <v>0</v>
      </c>
      <c r="BY1214" s="756">
        <v>0</v>
      </c>
      <c r="BZ1214" s="756">
        <v>0</v>
      </c>
      <c r="CA1214" s="756">
        <v>0</v>
      </c>
      <c r="CB1214" s="756">
        <v>0</v>
      </c>
      <c r="CC1214" s="646">
        <f t="shared" si="617"/>
        <v>0</v>
      </c>
      <c r="CD1214" s="594"/>
      <c r="CE1214" s="705">
        <f t="shared" si="594"/>
        <v>1198</v>
      </c>
      <c r="CF1214" s="756">
        <f t="shared" si="626"/>
        <v>0</v>
      </c>
      <c r="CG1214" s="756">
        <f t="shared" si="626"/>
        <v>0</v>
      </c>
      <c r="CH1214" s="756">
        <f t="shared" si="626"/>
        <v>0</v>
      </c>
      <c r="CI1214" s="756">
        <f t="shared" si="624"/>
        <v>0</v>
      </c>
      <c r="CJ1214" s="756">
        <f t="shared" si="624"/>
        <v>0</v>
      </c>
      <c r="CK1214" s="756">
        <f t="shared" si="624"/>
        <v>0</v>
      </c>
      <c r="CL1214" s="756">
        <f t="shared" si="624"/>
        <v>0</v>
      </c>
      <c r="CM1214" s="646">
        <f t="shared" si="618"/>
        <v>0</v>
      </c>
      <c r="CN1214" s="594"/>
      <c r="CO1214" s="705">
        <f t="shared" si="595"/>
        <v>1198</v>
      </c>
      <c r="CP1214" s="756">
        <v>0</v>
      </c>
      <c r="CQ1214" s="756">
        <v>0</v>
      </c>
      <c r="CR1214" s="756">
        <v>0</v>
      </c>
      <c r="CS1214" s="756">
        <v>0</v>
      </c>
      <c r="CT1214" s="756">
        <v>0</v>
      </c>
      <c r="CU1214" s="756">
        <v>0</v>
      </c>
      <c r="CV1214" s="756">
        <v>0</v>
      </c>
      <c r="CW1214" s="646">
        <f t="shared" si="619"/>
        <v>0</v>
      </c>
      <c r="CX1214" s="685"/>
      <c r="CY1214" s="705">
        <f t="shared" si="596"/>
        <v>1198</v>
      </c>
      <c r="CZ1214" s="756">
        <v>0</v>
      </c>
      <c r="DA1214" s="756">
        <v>0</v>
      </c>
      <c r="DB1214" s="756">
        <v>0</v>
      </c>
      <c r="DC1214" s="756">
        <v>0</v>
      </c>
      <c r="DD1214" s="756">
        <v>0</v>
      </c>
      <c r="DE1214" s="767">
        <f t="shared" si="607"/>
        <v>0</v>
      </c>
      <c r="DF1214" s="756">
        <v>0</v>
      </c>
      <c r="DG1214" s="756">
        <v>0</v>
      </c>
      <c r="DH1214" s="756">
        <v>0</v>
      </c>
      <c r="DI1214" s="756">
        <v>0</v>
      </c>
      <c r="DJ1214" s="767">
        <f t="shared" si="608"/>
        <v>0</v>
      </c>
      <c r="DK1214" s="715">
        <f t="shared" si="609"/>
        <v>0</v>
      </c>
      <c r="DL1214" s="685"/>
      <c r="DM1214" s="705">
        <f t="shared" si="597"/>
        <v>1198</v>
      </c>
      <c r="DN1214" s="715">
        <f t="shared" si="610"/>
        <v>0</v>
      </c>
    </row>
    <row r="1215" spans="2:118" x14ac:dyDescent="0.25">
      <c r="B1215" s="705">
        <v>1199</v>
      </c>
      <c r="C1215" s="765">
        <f>(1+_xlfn.XLOOKUP(INT((B1215-1)/12)+1,'ZC Curve'!$B$8:$B$107,'ZC Curve'!R$8:R$107,,0))^(1/12)-1</f>
        <v>0</v>
      </c>
      <c r="D1215" s="766">
        <f t="shared" si="611"/>
        <v>1</v>
      </c>
      <c r="E1215" s="685"/>
      <c r="F1215" s="705">
        <v>1199</v>
      </c>
      <c r="G1215" s="756">
        <v>0</v>
      </c>
      <c r="H1215" s="756">
        <v>0</v>
      </c>
      <c r="I1215" s="756">
        <v>0</v>
      </c>
      <c r="J1215" s="756">
        <v>0</v>
      </c>
      <c r="K1215" s="756">
        <v>0</v>
      </c>
      <c r="L1215" s="756">
        <v>0</v>
      </c>
      <c r="M1215" s="756">
        <v>0</v>
      </c>
      <c r="N1215" s="646">
        <f t="shared" si="612"/>
        <v>0</v>
      </c>
      <c r="O1215" s="594"/>
      <c r="P1215" s="705">
        <f t="shared" si="598"/>
        <v>1199</v>
      </c>
      <c r="Q1215" s="756">
        <v>0</v>
      </c>
      <c r="R1215" s="756">
        <v>0</v>
      </c>
      <c r="S1215" s="756">
        <v>0</v>
      </c>
      <c r="T1215" s="756">
        <v>0</v>
      </c>
      <c r="U1215" s="756">
        <v>0</v>
      </c>
      <c r="V1215" s="756">
        <v>0</v>
      </c>
      <c r="W1215" s="756">
        <v>0</v>
      </c>
      <c r="X1215" s="646">
        <f t="shared" si="613"/>
        <v>0</v>
      </c>
      <c r="Y1215" s="594"/>
      <c r="Z1215" s="705">
        <f t="shared" si="599"/>
        <v>1199</v>
      </c>
      <c r="AA1215" s="756">
        <f t="shared" si="625"/>
        <v>0</v>
      </c>
      <c r="AB1215" s="756">
        <f t="shared" si="625"/>
        <v>0</v>
      </c>
      <c r="AC1215" s="756">
        <f t="shared" si="625"/>
        <v>0</v>
      </c>
      <c r="AD1215" s="756">
        <f t="shared" si="623"/>
        <v>0</v>
      </c>
      <c r="AE1215" s="756">
        <f t="shared" si="623"/>
        <v>0</v>
      </c>
      <c r="AF1215" s="756">
        <f t="shared" si="623"/>
        <v>0</v>
      </c>
      <c r="AG1215" s="756">
        <f t="shared" si="623"/>
        <v>0</v>
      </c>
      <c r="AH1215" s="646">
        <f t="shared" si="614"/>
        <v>0</v>
      </c>
      <c r="AI1215" s="594"/>
      <c r="AJ1215" s="705">
        <f t="shared" si="600"/>
        <v>1199</v>
      </c>
      <c r="AK1215" s="756">
        <v>0</v>
      </c>
      <c r="AL1215" s="756">
        <v>0</v>
      </c>
      <c r="AM1215" s="756">
        <v>0</v>
      </c>
      <c r="AN1215" s="756">
        <v>0</v>
      </c>
      <c r="AO1215" s="756">
        <v>0</v>
      </c>
      <c r="AP1215" s="756">
        <v>0</v>
      </c>
      <c r="AQ1215" s="756">
        <v>0</v>
      </c>
      <c r="AR1215" s="646">
        <f t="shared" si="615"/>
        <v>0</v>
      </c>
      <c r="AS1215" s="594"/>
      <c r="AT1215" s="705">
        <f t="shared" si="601"/>
        <v>1199</v>
      </c>
      <c r="AU1215" s="756">
        <v>0</v>
      </c>
      <c r="AV1215" s="756">
        <v>0</v>
      </c>
      <c r="AW1215" s="756">
        <v>0</v>
      </c>
      <c r="AX1215" s="756">
        <v>0</v>
      </c>
      <c r="AY1215" s="756">
        <v>0</v>
      </c>
      <c r="AZ1215" s="767">
        <f t="shared" si="622"/>
        <v>0</v>
      </c>
      <c r="BA1215" s="756">
        <v>0</v>
      </c>
      <c r="BB1215" s="756">
        <v>0</v>
      </c>
      <c r="BC1215" s="756">
        <v>0</v>
      </c>
      <c r="BD1215" s="756">
        <v>0</v>
      </c>
      <c r="BE1215" s="767">
        <f t="shared" si="602"/>
        <v>0</v>
      </c>
      <c r="BF1215" s="646">
        <f t="shared" si="603"/>
        <v>0</v>
      </c>
      <c r="BG1215" s="594"/>
      <c r="BH1215" s="705">
        <f t="shared" si="593"/>
        <v>1199</v>
      </c>
      <c r="BI1215" s="646">
        <f t="shared" si="604"/>
        <v>0</v>
      </c>
      <c r="BJ1215" s="594"/>
      <c r="BK1215" s="705">
        <f t="shared" si="605"/>
        <v>1199</v>
      </c>
      <c r="BL1215" s="756">
        <v>0</v>
      </c>
      <c r="BM1215" s="756">
        <v>0</v>
      </c>
      <c r="BN1215" s="756">
        <v>0</v>
      </c>
      <c r="BO1215" s="756">
        <v>0</v>
      </c>
      <c r="BP1215" s="756">
        <v>0</v>
      </c>
      <c r="BQ1215" s="756">
        <v>0</v>
      </c>
      <c r="BR1215" s="756">
        <v>0</v>
      </c>
      <c r="BS1215" s="646">
        <f t="shared" si="616"/>
        <v>0</v>
      </c>
      <c r="BT1215" s="594"/>
      <c r="BU1215" s="705">
        <f t="shared" si="606"/>
        <v>1199</v>
      </c>
      <c r="BV1215" s="756">
        <v>0</v>
      </c>
      <c r="BW1215" s="756">
        <v>0</v>
      </c>
      <c r="BX1215" s="756">
        <v>0</v>
      </c>
      <c r="BY1215" s="756">
        <v>0</v>
      </c>
      <c r="BZ1215" s="756">
        <v>0</v>
      </c>
      <c r="CA1215" s="756">
        <v>0</v>
      </c>
      <c r="CB1215" s="756">
        <v>0</v>
      </c>
      <c r="CC1215" s="646">
        <f t="shared" si="617"/>
        <v>0</v>
      </c>
      <c r="CD1215" s="594"/>
      <c r="CE1215" s="705">
        <f t="shared" si="594"/>
        <v>1199</v>
      </c>
      <c r="CF1215" s="756">
        <f t="shared" si="626"/>
        <v>0</v>
      </c>
      <c r="CG1215" s="756">
        <f t="shared" si="626"/>
        <v>0</v>
      </c>
      <c r="CH1215" s="756">
        <f t="shared" si="626"/>
        <v>0</v>
      </c>
      <c r="CI1215" s="756">
        <f t="shared" si="624"/>
        <v>0</v>
      </c>
      <c r="CJ1215" s="756">
        <f t="shared" si="624"/>
        <v>0</v>
      </c>
      <c r="CK1215" s="756">
        <f t="shared" si="624"/>
        <v>0</v>
      </c>
      <c r="CL1215" s="756">
        <f t="shared" si="624"/>
        <v>0</v>
      </c>
      <c r="CM1215" s="646">
        <f t="shared" si="618"/>
        <v>0</v>
      </c>
      <c r="CN1215" s="594"/>
      <c r="CO1215" s="705">
        <f t="shared" si="595"/>
        <v>1199</v>
      </c>
      <c r="CP1215" s="756">
        <v>0</v>
      </c>
      <c r="CQ1215" s="756">
        <v>0</v>
      </c>
      <c r="CR1215" s="756">
        <v>0</v>
      </c>
      <c r="CS1215" s="756">
        <v>0</v>
      </c>
      <c r="CT1215" s="756">
        <v>0</v>
      </c>
      <c r="CU1215" s="756">
        <v>0</v>
      </c>
      <c r="CV1215" s="756">
        <v>0</v>
      </c>
      <c r="CW1215" s="646">
        <f t="shared" si="619"/>
        <v>0</v>
      </c>
      <c r="CX1215" s="685"/>
      <c r="CY1215" s="705">
        <f t="shared" si="596"/>
        <v>1199</v>
      </c>
      <c r="CZ1215" s="756">
        <v>0</v>
      </c>
      <c r="DA1215" s="756">
        <v>0</v>
      </c>
      <c r="DB1215" s="756">
        <v>0</v>
      </c>
      <c r="DC1215" s="756">
        <v>0</v>
      </c>
      <c r="DD1215" s="756">
        <v>0</v>
      </c>
      <c r="DE1215" s="767">
        <f t="shared" si="607"/>
        <v>0</v>
      </c>
      <c r="DF1215" s="756">
        <v>0</v>
      </c>
      <c r="DG1215" s="756">
        <v>0</v>
      </c>
      <c r="DH1215" s="756">
        <v>0</v>
      </c>
      <c r="DI1215" s="756">
        <v>0</v>
      </c>
      <c r="DJ1215" s="767">
        <f t="shared" si="608"/>
        <v>0</v>
      </c>
      <c r="DK1215" s="715">
        <f t="shared" si="609"/>
        <v>0</v>
      </c>
      <c r="DL1215" s="685"/>
      <c r="DM1215" s="705">
        <f t="shared" si="597"/>
        <v>1199</v>
      </c>
      <c r="DN1215" s="715">
        <f t="shared" si="610"/>
        <v>0</v>
      </c>
    </row>
    <row r="1216" spans="2:118" x14ac:dyDescent="0.25">
      <c r="B1216" s="705">
        <v>1200</v>
      </c>
      <c r="C1216" s="765">
        <f>(1+_xlfn.XLOOKUP(INT((B1216-1)/12)+1,'ZC Curve'!$B$8:$B$107,'ZC Curve'!R$8:R$107,,0))^(1/12)-1</f>
        <v>0</v>
      </c>
      <c r="D1216" s="766">
        <f t="shared" si="611"/>
        <v>1</v>
      </c>
      <c r="E1216" s="685"/>
      <c r="F1216" s="705">
        <v>1200</v>
      </c>
      <c r="G1216" s="756">
        <v>0</v>
      </c>
      <c r="H1216" s="756">
        <v>0</v>
      </c>
      <c r="I1216" s="756">
        <v>0</v>
      </c>
      <c r="J1216" s="756">
        <v>0</v>
      </c>
      <c r="K1216" s="756">
        <v>0</v>
      </c>
      <c r="L1216" s="756">
        <v>0</v>
      </c>
      <c r="M1216" s="756">
        <v>0</v>
      </c>
      <c r="N1216" s="646">
        <f t="shared" si="612"/>
        <v>0</v>
      </c>
      <c r="O1216" s="594"/>
      <c r="P1216" s="705">
        <f t="shared" si="598"/>
        <v>1200</v>
      </c>
      <c r="Q1216" s="756">
        <v>0</v>
      </c>
      <c r="R1216" s="756">
        <v>0</v>
      </c>
      <c r="S1216" s="756">
        <v>0</v>
      </c>
      <c r="T1216" s="756">
        <v>0</v>
      </c>
      <c r="U1216" s="756">
        <v>0</v>
      </c>
      <c r="V1216" s="756">
        <v>0</v>
      </c>
      <c r="W1216" s="756">
        <v>0</v>
      </c>
      <c r="X1216" s="646">
        <f t="shared" si="613"/>
        <v>0</v>
      </c>
      <c r="Y1216" s="594"/>
      <c r="Z1216" s="705">
        <f t="shared" si="599"/>
        <v>1200</v>
      </c>
      <c r="AA1216" s="756">
        <f t="shared" si="625"/>
        <v>0</v>
      </c>
      <c r="AB1216" s="756">
        <f t="shared" si="625"/>
        <v>0</v>
      </c>
      <c r="AC1216" s="756">
        <f t="shared" si="625"/>
        <v>0</v>
      </c>
      <c r="AD1216" s="756">
        <f t="shared" si="623"/>
        <v>0</v>
      </c>
      <c r="AE1216" s="756">
        <f t="shared" si="623"/>
        <v>0</v>
      </c>
      <c r="AF1216" s="756">
        <f t="shared" si="623"/>
        <v>0</v>
      </c>
      <c r="AG1216" s="756">
        <f t="shared" si="623"/>
        <v>0</v>
      </c>
      <c r="AH1216" s="646">
        <f t="shared" si="614"/>
        <v>0</v>
      </c>
      <c r="AI1216" s="594"/>
      <c r="AJ1216" s="705">
        <f t="shared" si="600"/>
        <v>1200</v>
      </c>
      <c r="AK1216" s="756">
        <v>0</v>
      </c>
      <c r="AL1216" s="756">
        <v>0</v>
      </c>
      <c r="AM1216" s="756">
        <v>0</v>
      </c>
      <c r="AN1216" s="756">
        <v>0</v>
      </c>
      <c r="AO1216" s="756">
        <v>0</v>
      </c>
      <c r="AP1216" s="756">
        <v>0</v>
      </c>
      <c r="AQ1216" s="756">
        <v>0</v>
      </c>
      <c r="AR1216" s="646">
        <f t="shared" si="615"/>
        <v>0</v>
      </c>
      <c r="AS1216" s="594"/>
      <c r="AT1216" s="705">
        <f t="shared" si="601"/>
        <v>1200</v>
      </c>
      <c r="AU1216" s="756">
        <v>0</v>
      </c>
      <c r="AV1216" s="756">
        <v>0</v>
      </c>
      <c r="AW1216" s="756">
        <v>0</v>
      </c>
      <c r="AX1216" s="756">
        <v>0</v>
      </c>
      <c r="AY1216" s="756">
        <v>0</v>
      </c>
      <c r="AZ1216" s="767">
        <f t="shared" si="622"/>
        <v>0</v>
      </c>
      <c r="BA1216" s="756">
        <v>0</v>
      </c>
      <c r="BB1216" s="756">
        <v>0</v>
      </c>
      <c r="BC1216" s="756">
        <v>0</v>
      </c>
      <c r="BD1216" s="756">
        <v>0</v>
      </c>
      <c r="BE1216" s="767">
        <f t="shared" si="602"/>
        <v>0</v>
      </c>
      <c r="BF1216" s="646">
        <f t="shared" si="603"/>
        <v>0</v>
      </c>
      <c r="BG1216" s="594"/>
      <c r="BH1216" s="705">
        <f t="shared" si="593"/>
        <v>1200</v>
      </c>
      <c r="BI1216" s="646">
        <f t="shared" si="604"/>
        <v>0</v>
      </c>
      <c r="BJ1216" s="594"/>
      <c r="BK1216" s="705">
        <f t="shared" si="605"/>
        <v>1200</v>
      </c>
      <c r="BL1216" s="756">
        <v>0</v>
      </c>
      <c r="BM1216" s="756">
        <v>0</v>
      </c>
      <c r="BN1216" s="756">
        <v>0</v>
      </c>
      <c r="BO1216" s="756">
        <v>0</v>
      </c>
      <c r="BP1216" s="756">
        <v>0</v>
      </c>
      <c r="BQ1216" s="756">
        <v>0</v>
      </c>
      <c r="BR1216" s="756">
        <v>0</v>
      </c>
      <c r="BS1216" s="646">
        <f t="shared" si="616"/>
        <v>0</v>
      </c>
      <c r="BT1216" s="594"/>
      <c r="BU1216" s="705">
        <f t="shared" si="606"/>
        <v>1200</v>
      </c>
      <c r="BV1216" s="756">
        <v>0</v>
      </c>
      <c r="BW1216" s="756">
        <v>0</v>
      </c>
      <c r="BX1216" s="756">
        <v>0</v>
      </c>
      <c r="BY1216" s="756">
        <v>0</v>
      </c>
      <c r="BZ1216" s="756">
        <v>0</v>
      </c>
      <c r="CA1216" s="756">
        <v>0</v>
      </c>
      <c r="CB1216" s="756">
        <v>0</v>
      </c>
      <c r="CC1216" s="646">
        <f t="shared" si="617"/>
        <v>0</v>
      </c>
      <c r="CD1216" s="594"/>
      <c r="CE1216" s="705">
        <f t="shared" si="594"/>
        <v>1200</v>
      </c>
      <c r="CF1216" s="756">
        <f t="shared" si="626"/>
        <v>0</v>
      </c>
      <c r="CG1216" s="756">
        <f t="shared" si="626"/>
        <v>0</v>
      </c>
      <c r="CH1216" s="756">
        <f t="shared" si="626"/>
        <v>0</v>
      </c>
      <c r="CI1216" s="756">
        <f t="shared" si="624"/>
        <v>0</v>
      </c>
      <c r="CJ1216" s="756">
        <f t="shared" si="624"/>
        <v>0</v>
      </c>
      <c r="CK1216" s="756">
        <f t="shared" si="624"/>
        <v>0</v>
      </c>
      <c r="CL1216" s="756">
        <f t="shared" si="624"/>
        <v>0</v>
      </c>
      <c r="CM1216" s="646">
        <f t="shared" si="618"/>
        <v>0</v>
      </c>
      <c r="CN1216" s="594"/>
      <c r="CO1216" s="705">
        <f t="shared" si="595"/>
        <v>1200</v>
      </c>
      <c r="CP1216" s="756">
        <v>0</v>
      </c>
      <c r="CQ1216" s="756">
        <v>0</v>
      </c>
      <c r="CR1216" s="756">
        <v>0</v>
      </c>
      <c r="CS1216" s="756">
        <v>0</v>
      </c>
      <c r="CT1216" s="756">
        <v>0</v>
      </c>
      <c r="CU1216" s="756">
        <v>0</v>
      </c>
      <c r="CV1216" s="756">
        <v>0</v>
      </c>
      <c r="CW1216" s="646">
        <f t="shared" si="619"/>
        <v>0</v>
      </c>
      <c r="CX1216" s="685"/>
      <c r="CY1216" s="705">
        <f t="shared" si="596"/>
        <v>1200</v>
      </c>
      <c r="CZ1216" s="756">
        <v>0</v>
      </c>
      <c r="DA1216" s="756">
        <v>0</v>
      </c>
      <c r="DB1216" s="756">
        <v>0</v>
      </c>
      <c r="DC1216" s="756">
        <v>0</v>
      </c>
      <c r="DD1216" s="756">
        <v>0</v>
      </c>
      <c r="DE1216" s="767">
        <f t="shared" si="607"/>
        <v>0</v>
      </c>
      <c r="DF1216" s="756">
        <v>0</v>
      </c>
      <c r="DG1216" s="756">
        <v>0</v>
      </c>
      <c r="DH1216" s="756">
        <v>0</v>
      </c>
      <c r="DI1216" s="756">
        <v>0</v>
      </c>
      <c r="DJ1216" s="767">
        <f t="shared" si="608"/>
        <v>0</v>
      </c>
      <c r="DK1216" s="715">
        <f t="shared" si="609"/>
        <v>0</v>
      </c>
      <c r="DL1216" s="685"/>
      <c r="DM1216" s="705">
        <f t="shared" si="597"/>
        <v>1200</v>
      </c>
      <c r="DN1216" s="715">
        <f t="shared" si="610"/>
        <v>0</v>
      </c>
    </row>
  </sheetData>
  <mergeCells count="55">
    <mergeCell ref="BK1:DN1"/>
    <mergeCell ref="BO10:BS10"/>
    <mergeCell ref="BY10:CC10"/>
    <mergeCell ref="CI10:CM10"/>
    <mergeCell ref="CS10:CW10"/>
    <mergeCell ref="DG10:DK10"/>
    <mergeCell ref="CS11:CV11"/>
    <mergeCell ref="DG11:DJ11"/>
    <mergeCell ref="BO12:BR12"/>
    <mergeCell ref="BY12:CB12"/>
    <mergeCell ref="CI12:CL12"/>
    <mergeCell ref="CS12:CV12"/>
    <mergeCell ref="DG12:DJ12"/>
    <mergeCell ref="BO11:BR11"/>
    <mergeCell ref="BY11:CB11"/>
    <mergeCell ref="CI11:CL11"/>
    <mergeCell ref="Q15:X15"/>
    <mergeCell ref="F14:N14"/>
    <mergeCell ref="P14:X14"/>
    <mergeCell ref="Z14:AH14"/>
    <mergeCell ref="AJ14:AR14"/>
    <mergeCell ref="Z15:Z16"/>
    <mergeCell ref="AA15:AH15"/>
    <mergeCell ref="AJ15:AJ16"/>
    <mergeCell ref="AK15:AR15"/>
    <mergeCell ref="B15:B16"/>
    <mergeCell ref="D15:D16"/>
    <mergeCell ref="F15:F16"/>
    <mergeCell ref="G15:N15"/>
    <mergeCell ref="P15:P16"/>
    <mergeCell ref="C15:C16"/>
    <mergeCell ref="AU15:BF15"/>
    <mergeCell ref="CE14:CM14"/>
    <mergeCell ref="CO14:CW14"/>
    <mergeCell ref="CY14:DK14"/>
    <mergeCell ref="DM14:DN14"/>
    <mergeCell ref="AT14:BG14"/>
    <mergeCell ref="BH14:BI14"/>
    <mergeCell ref="BK14:BS14"/>
    <mergeCell ref="BU14:CC14"/>
    <mergeCell ref="BH15:BH16"/>
    <mergeCell ref="CF15:CM15"/>
    <mergeCell ref="CO15:CO16"/>
    <mergeCell ref="CP15:CW15"/>
    <mergeCell ref="CY15:CY16"/>
    <mergeCell ref="AT15:AT16"/>
    <mergeCell ref="CZ15:DK15"/>
    <mergeCell ref="DM15:DM16"/>
    <mergeCell ref="DN15:DN16"/>
    <mergeCell ref="BI15:BI16"/>
    <mergeCell ref="BK15:BK16"/>
    <mergeCell ref="BL15:BS15"/>
    <mergeCell ref="BU15:BU16"/>
    <mergeCell ref="BV15:CC15"/>
    <mergeCell ref="CE15:CE16"/>
  </mergeCells>
  <pageMargins left="0.7" right="0.7" top="0.75" bottom="0.75" header="0.3" footer="0.3"/>
  <pageSetup orientation="portrait" r:id="rId1"/>
  <headerFooter>
    <oddFooter>&amp;L&amp;1#&amp;"Calibri"&amp;10&amp;K000000John Keells Group - Confidential</oddFooter>
  </headerFooter>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FDFC9-EE8F-4BB9-B3B8-FECF07DB434C}">
  <sheetPr codeName="Sheet23">
    <tabColor rgb="FFFFFF99"/>
  </sheetPr>
  <dimension ref="B1:BZ1212"/>
  <sheetViews>
    <sheetView showGridLines="0" zoomScaleNormal="100" workbookViewId="0"/>
  </sheetViews>
  <sheetFormatPr defaultColWidth="9.44140625" defaultRowHeight="13.2" x14ac:dyDescent="0.25"/>
  <cols>
    <col min="1" max="1" width="3.44140625" style="13" customWidth="1"/>
    <col min="2" max="8" width="13.5546875" style="13" customWidth="1"/>
    <col min="9" max="9" width="3.5546875" style="13" customWidth="1"/>
    <col min="10" max="10" width="22.109375" style="25" customWidth="1"/>
    <col min="11" max="18" width="13.88671875" style="25" customWidth="1"/>
    <col min="19" max="22" width="19.44140625" style="25" customWidth="1"/>
    <col min="23" max="23" width="13.88671875" style="13" customWidth="1"/>
    <col min="24" max="24" width="23.44140625" style="13" customWidth="1"/>
    <col min="25" max="32" width="13.88671875" style="13" customWidth="1"/>
    <col min="33" max="36" width="19.44140625" style="25" customWidth="1"/>
    <col min="37" max="37" width="13.88671875" style="13" customWidth="1"/>
    <col min="38" max="38" width="24.5546875" style="13" customWidth="1"/>
    <col min="39" max="46" width="13.88671875" style="13" customWidth="1"/>
    <col min="47" max="50" width="19.44140625" style="25" customWidth="1"/>
    <col min="51" max="51" width="13.88671875" style="13" customWidth="1"/>
    <col min="52" max="52" width="22.5546875" style="25" customWidth="1"/>
    <col min="53" max="60" width="13.88671875" style="25" customWidth="1"/>
    <col min="61" max="64" width="19.44140625" style="25" customWidth="1"/>
    <col min="65" max="65" width="13.88671875" style="25" customWidth="1"/>
    <col min="66" max="66" width="23.88671875" style="25" customWidth="1"/>
    <col min="67" max="74" width="13.88671875" style="25" customWidth="1"/>
    <col min="75" max="78" width="19.44140625" style="25" customWidth="1"/>
    <col min="79" max="80" width="13.88671875" style="13" customWidth="1"/>
    <col min="81" max="16384" width="9.44140625" style="13"/>
  </cols>
  <sheetData>
    <row r="1" spans="2:78" x14ac:dyDescent="0.25">
      <c r="B1" s="426" t="s">
        <v>681</v>
      </c>
      <c r="C1" s="426"/>
      <c r="D1" s="426"/>
      <c r="E1" s="426"/>
      <c r="F1" s="426"/>
      <c r="G1" s="426"/>
      <c r="H1" s="426"/>
      <c r="I1" s="426"/>
      <c r="J1" s="426"/>
      <c r="K1" s="426"/>
      <c r="L1" s="426"/>
      <c r="M1" s="426"/>
      <c r="N1" s="426"/>
      <c r="O1" s="426"/>
      <c r="P1" s="426"/>
      <c r="Q1" s="426"/>
      <c r="R1" s="426"/>
      <c r="S1" s="496"/>
      <c r="T1" s="496"/>
      <c r="U1" s="496"/>
      <c r="V1" s="496"/>
      <c r="W1" s="426"/>
      <c r="X1" s="426"/>
      <c r="Y1" s="426"/>
      <c r="Z1" s="426"/>
      <c r="AA1" s="426"/>
      <c r="AB1" s="426"/>
      <c r="AC1" s="426"/>
      <c r="AD1" s="426"/>
      <c r="AE1" s="426"/>
      <c r="AF1" s="426"/>
      <c r="AG1" s="496"/>
      <c r="AH1" s="496"/>
      <c r="AI1" s="496"/>
      <c r="AJ1" s="496"/>
      <c r="AK1" s="426"/>
      <c r="AL1" s="426"/>
      <c r="AM1" s="426"/>
      <c r="AN1" s="426"/>
      <c r="AO1" s="426"/>
      <c r="AP1" s="426"/>
      <c r="AQ1" s="426"/>
      <c r="AR1" s="426"/>
      <c r="AS1" s="426"/>
      <c r="AT1" s="426"/>
      <c r="AU1" s="496"/>
      <c r="AV1" s="496"/>
      <c r="AW1" s="496"/>
      <c r="AX1" s="496"/>
      <c r="AY1" s="426"/>
      <c r="AZ1" s="426"/>
      <c r="BA1" s="426"/>
      <c r="BB1" s="426"/>
      <c r="BC1" s="426"/>
      <c r="BD1" s="426"/>
      <c r="BE1" s="426"/>
      <c r="BF1" s="426"/>
      <c r="BG1" s="426"/>
      <c r="BH1" s="426"/>
      <c r="BI1" s="496"/>
      <c r="BJ1" s="496"/>
      <c r="BK1" s="496"/>
      <c r="BL1" s="496"/>
      <c r="BM1" s="426"/>
      <c r="BN1" s="426"/>
      <c r="BO1" s="426"/>
      <c r="BP1" s="426"/>
      <c r="BQ1" s="426"/>
      <c r="BR1" s="426"/>
      <c r="BS1" s="426"/>
      <c r="BT1" s="426"/>
      <c r="BU1" s="426"/>
      <c r="BV1" s="426"/>
      <c r="BW1" s="496"/>
      <c r="BX1" s="496"/>
      <c r="BY1" s="496"/>
      <c r="BZ1" s="496"/>
    </row>
    <row r="2" spans="2:78" x14ac:dyDescent="0.25">
      <c r="B2" s="103" t="s">
        <v>518</v>
      </c>
      <c r="C2" s="685"/>
      <c r="D2" s="685"/>
      <c r="E2" s="685"/>
      <c r="F2" s="685"/>
      <c r="G2" s="685"/>
      <c r="H2" s="685"/>
      <c r="I2" s="685"/>
      <c r="J2" s="685"/>
      <c r="K2" s="685"/>
      <c r="L2" s="685"/>
      <c r="M2" s="685"/>
      <c r="N2" s="685"/>
      <c r="O2" s="594"/>
      <c r="P2" s="594"/>
      <c r="Q2" s="594"/>
      <c r="R2" s="594"/>
      <c r="S2" s="685"/>
      <c r="T2" s="685"/>
      <c r="U2" s="685"/>
      <c r="V2" s="685"/>
      <c r="W2" s="594"/>
      <c r="X2" s="594"/>
      <c r="Y2" s="594"/>
      <c r="Z2" s="594"/>
      <c r="AA2" s="594"/>
      <c r="AB2" s="594"/>
      <c r="AC2" s="594"/>
      <c r="AD2" s="594"/>
      <c r="AE2" s="594"/>
      <c r="AF2" s="594"/>
      <c r="AG2" s="685"/>
      <c r="AH2" s="685"/>
      <c r="AI2" s="685"/>
      <c r="AJ2" s="685"/>
      <c r="AK2" s="594"/>
      <c r="AL2" s="594"/>
      <c r="AM2" s="594"/>
      <c r="AN2" s="594"/>
      <c r="AO2" s="594"/>
      <c r="AP2" s="594"/>
      <c r="AQ2" s="594"/>
      <c r="AR2" s="685"/>
      <c r="AS2" s="685"/>
      <c r="AT2" s="685"/>
      <c r="AU2" s="685"/>
      <c r="AV2" s="685"/>
      <c r="AW2" s="685"/>
      <c r="AX2" s="685"/>
      <c r="AY2" s="685"/>
      <c r="AZ2" s="685"/>
      <c r="BA2" s="685"/>
      <c r="BB2" s="685"/>
      <c r="BC2" s="685"/>
      <c r="BD2" s="685"/>
      <c r="BE2" s="685"/>
      <c r="BF2" s="685"/>
      <c r="BG2" s="685"/>
      <c r="BH2" s="685"/>
      <c r="BI2" s="685"/>
      <c r="BJ2" s="685"/>
      <c r="BK2" s="685"/>
      <c r="BL2" s="685"/>
      <c r="BM2" s="685"/>
      <c r="BN2" s="685"/>
      <c r="BO2" s="685"/>
      <c r="BP2" s="685"/>
      <c r="BQ2" s="685"/>
      <c r="BR2" s="685"/>
      <c r="BS2" s="685"/>
      <c r="BT2" s="685"/>
      <c r="BU2" s="685"/>
      <c r="BV2" s="685"/>
      <c r="BW2" s="685"/>
      <c r="BX2" s="685"/>
      <c r="BY2" s="685"/>
      <c r="BZ2" s="685"/>
    </row>
    <row r="3" spans="2:78" x14ac:dyDescent="0.25">
      <c r="B3" s="594" t="s">
        <v>253</v>
      </c>
      <c r="C3" s="685"/>
      <c r="D3" s="685"/>
      <c r="E3" s="685"/>
      <c r="F3" s="685"/>
      <c r="G3" s="685"/>
      <c r="H3" s="685"/>
      <c r="I3" s="685"/>
      <c r="J3" s="685"/>
      <c r="K3" s="685"/>
      <c r="L3" s="685"/>
      <c r="M3" s="685"/>
      <c r="N3" s="685"/>
      <c r="O3" s="594"/>
      <c r="P3" s="594"/>
      <c r="Q3" s="594"/>
      <c r="R3" s="594"/>
      <c r="S3" s="685"/>
      <c r="T3" s="685"/>
      <c r="U3" s="685"/>
      <c r="V3" s="685"/>
      <c r="W3" s="594"/>
      <c r="X3" s="594"/>
      <c r="Y3" s="594"/>
      <c r="Z3" s="594"/>
      <c r="AA3" s="594"/>
      <c r="AB3" s="594"/>
      <c r="AC3" s="594"/>
      <c r="AD3" s="594"/>
      <c r="AE3" s="594"/>
      <c r="AF3" s="594"/>
      <c r="AG3" s="685"/>
      <c r="AH3" s="685"/>
      <c r="AI3" s="685"/>
      <c r="AJ3" s="685"/>
      <c r="AK3" s="594"/>
      <c r="AL3" s="594"/>
      <c r="AM3" s="594"/>
      <c r="AN3" s="594"/>
      <c r="AO3" s="594"/>
      <c r="AP3" s="594"/>
      <c r="AQ3" s="594"/>
      <c r="AR3" s="685"/>
      <c r="AS3" s="685"/>
      <c r="AT3" s="685"/>
      <c r="AU3" s="685"/>
      <c r="AV3" s="685"/>
      <c r="AW3" s="685"/>
      <c r="AX3" s="685"/>
      <c r="AY3" s="685"/>
      <c r="AZ3" s="685"/>
      <c r="BA3" s="685"/>
      <c r="BB3" s="685"/>
      <c r="BC3" s="685"/>
      <c r="BD3" s="685"/>
      <c r="BE3" s="685"/>
      <c r="BF3" s="685"/>
      <c r="BG3" s="685"/>
      <c r="BH3" s="685"/>
      <c r="BI3" s="685"/>
      <c r="BJ3" s="685"/>
      <c r="BK3" s="685"/>
      <c r="BL3" s="685"/>
      <c r="BM3" s="685"/>
      <c r="BN3" s="685"/>
      <c r="BO3" s="685"/>
      <c r="BP3" s="685"/>
      <c r="BQ3" s="685"/>
      <c r="BR3" s="685"/>
      <c r="BS3" s="685"/>
      <c r="BT3" s="685"/>
      <c r="BU3" s="685"/>
      <c r="BV3" s="685"/>
      <c r="BW3" s="685"/>
      <c r="BX3" s="685"/>
      <c r="BY3" s="685"/>
      <c r="BZ3" s="685"/>
    </row>
    <row r="4" spans="2:78" x14ac:dyDescent="0.25">
      <c r="B4" s="612" t="s">
        <v>530</v>
      </c>
      <c r="C4" s="685"/>
      <c r="D4" s="685"/>
      <c r="E4" s="685"/>
      <c r="F4" s="685"/>
      <c r="G4" s="685"/>
      <c r="H4" s="685"/>
      <c r="I4" s="685"/>
      <c r="J4" s="685"/>
      <c r="K4" s="685"/>
      <c r="L4" s="685"/>
      <c r="M4" s="685"/>
      <c r="N4" s="685"/>
      <c r="O4" s="594"/>
      <c r="P4" s="594"/>
      <c r="Q4" s="594"/>
      <c r="R4" s="594"/>
      <c r="S4" s="685"/>
      <c r="T4" s="685"/>
      <c r="U4" s="685"/>
      <c r="V4" s="685"/>
      <c r="W4" s="594"/>
      <c r="X4" s="594"/>
      <c r="Y4" s="594"/>
      <c r="Z4" s="594"/>
      <c r="AA4" s="594"/>
      <c r="AB4" s="594"/>
      <c r="AC4" s="594"/>
      <c r="AD4" s="594"/>
      <c r="AE4" s="594"/>
      <c r="AF4" s="594"/>
      <c r="AG4" s="685"/>
      <c r="AH4" s="685"/>
      <c r="AI4" s="685"/>
      <c r="AJ4" s="685"/>
      <c r="AK4" s="594"/>
      <c r="AL4" s="594"/>
      <c r="AM4" s="594"/>
      <c r="AN4" s="594"/>
      <c r="AO4" s="594"/>
      <c r="AP4" s="594"/>
      <c r="AQ4" s="594"/>
      <c r="AR4" s="685"/>
      <c r="AS4" s="685"/>
      <c r="AT4" s="685"/>
      <c r="AU4" s="685"/>
      <c r="AV4" s="685"/>
      <c r="AW4" s="685"/>
      <c r="AX4" s="685"/>
      <c r="AY4" s="685"/>
      <c r="AZ4" s="685"/>
      <c r="BA4" s="685"/>
      <c r="BB4" s="685"/>
      <c r="BC4" s="685"/>
      <c r="BD4" s="685"/>
      <c r="BE4" s="685"/>
      <c r="BF4" s="685"/>
      <c r="BG4" s="685"/>
      <c r="BH4" s="685"/>
      <c r="BI4" s="685"/>
      <c r="BJ4" s="685"/>
      <c r="BK4" s="685"/>
      <c r="BL4" s="685"/>
      <c r="BM4" s="685"/>
      <c r="BN4" s="685"/>
      <c r="BO4" s="685"/>
      <c r="BP4" s="685"/>
      <c r="BQ4" s="685"/>
      <c r="BR4" s="685"/>
      <c r="BS4" s="685"/>
      <c r="BT4" s="685"/>
      <c r="BU4" s="685"/>
      <c r="BV4" s="685"/>
      <c r="BW4" s="685"/>
      <c r="BX4" s="685"/>
      <c r="BY4" s="685"/>
      <c r="BZ4" s="685"/>
    </row>
    <row r="5" spans="2:78" ht="19.350000000000001" customHeight="1" x14ac:dyDescent="0.25">
      <c r="B5" s="35" t="s">
        <v>682</v>
      </c>
      <c r="C5" s="35"/>
      <c r="D5" s="35"/>
      <c r="E5" s="35"/>
      <c r="F5" s="35"/>
      <c r="G5" s="35"/>
      <c r="H5" s="35"/>
      <c r="I5" s="35"/>
      <c r="J5" s="35"/>
      <c r="K5" s="35"/>
      <c r="L5" s="35"/>
      <c r="M5" s="35"/>
      <c r="N5" s="35"/>
      <c r="O5" s="35"/>
      <c r="P5" s="35"/>
      <c r="Q5" s="35"/>
      <c r="R5" s="35"/>
      <c r="S5" s="685"/>
      <c r="T5" s="685"/>
      <c r="U5" s="685"/>
      <c r="V5" s="685"/>
      <c r="W5" s="35"/>
      <c r="X5" s="35"/>
      <c r="Y5" s="35"/>
      <c r="Z5" s="35"/>
      <c r="AA5" s="35"/>
      <c r="AB5" s="35"/>
      <c r="AC5" s="35"/>
      <c r="AD5" s="35"/>
      <c r="AE5" s="35"/>
      <c r="AF5" s="35"/>
      <c r="AG5" s="685"/>
      <c r="AH5" s="685"/>
      <c r="AI5" s="685"/>
      <c r="AJ5" s="685"/>
      <c r="AK5" s="35"/>
      <c r="AL5" s="35"/>
      <c r="AM5" s="35"/>
      <c r="AN5" s="35"/>
      <c r="AO5" s="35"/>
      <c r="AP5" s="35"/>
      <c r="AQ5" s="35"/>
      <c r="AR5" s="35"/>
      <c r="AS5" s="35"/>
      <c r="AT5" s="35"/>
      <c r="AU5" s="685"/>
      <c r="AV5" s="685"/>
      <c r="AW5" s="685"/>
      <c r="AX5" s="685"/>
      <c r="AY5" s="35"/>
      <c r="AZ5" s="35"/>
      <c r="BA5" s="35"/>
      <c r="BB5" s="35"/>
      <c r="BC5" s="35"/>
      <c r="BD5" s="35"/>
      <c r="BE5" s="35"/>
      <c r="BF5" s="35"/>
      <c r="BG5" s="35"/>
      <c r="BH5" s="685"/>
      <c r="BI5" s="685"/>
      <c r="BJ5" s="685"/>
      <c r="BK5" s="685"/>
      <c r="BL5" s="685"/>
      <c r="BM5" s="685"/>
      <c r="BN5" s="685"/>
      <c r="BO5" s="685"/>
      <c r="BP5" s="685"/>
      <c r="BQ5" s="685"/>
      <c r="BR5" s="685"/>
      <c r="BS5" s="685"/>
      <c r="BT5" s="685"/>
      <c r="BU5" s="685"/>
      <c r="BV5" s="685"/>
      <c r="BW5" s="685"/>
      <c r="BX5" s="685"/>
      <c r="BY5" s="685"/>
      <c r="BZ5" s="685"/>
    </row>
    <row r="6" spans="2:78" ht="21" customHeight="1" thickBot="1" x14ac:dyDescent="0.3">
      <c r="B6" s="483" t="s">
        <v>683</v>
      </c>
      <c r="C6" s="685"/>
      <c r="D6" s="685"/>
      <c r="E6" s="685"/>
      <c r="F6" s="685"/>
      <c r="G6" s="685"/>
      <c r="H6" s="685"/>
      <c r="I6" s="685"/>
      <c r="J6" s="685"/>
      <c r="K6" s="685"/>
      <c r="L6" s="685"/>
      <c r="M6" s="685"/>
      <c r="N6" s="685"/>
      <c r="O6" s="594"/>
      <c r="P6" s="594"/>
      <c r="Q6" s="594"/>
      <c r="R6" s="594"/>
      <c r="S6" s="594"/>
      <c r="T6" s="594"/>
      <c r="U6" s="594"/>
      <c r="V6" s="594"/>
      <c r="W6" s="594"/>
      <c r="X6" s="594"/>
      <c r="Y6" s="594"/>
      <c r="Z6" s="594"/>
      <c r="AA6" s="594"/>
      <c r="AB6" s="594"/>
      <c r="AC6" s="594"/>
      <c r="AD6" s="594"/>
      <c r="AE6" s="594"/>
      <c r="AF6" s="594"/>
      <c r="AG6" s="594"/>
      <c r="AH6" s="594"/>
      <c r="AI6" s="594"/>
      <c r="AJ6" s="594"/>
      <c r="AK6" s="594"/>
      <c r="AL6" s="594"/>
      <c r="AM6" s="594"/>
      <c r="AN6" s="594"/>
      <c r="AO6" s="594"/>
      <c r="AP6" s="594"/>
      <c r="AQ6" s="594"/>
      <c r="AR6" s="594"/>
      <c r="AS6" s="594"/>
      <c r="AT6" s="594"/>
      <c r="AU6" s="594"/>
      <c r="AV6" s="594"/>
      <c r="AW6" s="594"/>
      <c r="AX6" s="594"/>
      <c r="AY6" s="594"/>
      <c r="AZ6" s="594"/>
      <c r="BA6" s="594"/>
      <c r="BB6" s="594"/>
      <c r="BC6" s="594"/>
      <c r="BD6" s="594"/>
      <c r="BE6" s="594"/>
      <c r="BF6" s="594"/>
      <c r="BG6" s="594"/>
      <c r="BH6" s="594"/>
      <c r="BI6" s="594"/>
      <c r="BJ6" s="594"/>
      <c r="BK6" s="594"/>
      <c r="BL6" s="594"/>
      <c r="BM6" s="594"/>
      <c r="BN6" s="594"/>
      <c r="BO6" s="594"/>
      <c r="BP6" s="594"/>
      <c r="BQ6" s="594"/>
      <c r="BR6" s="594"/>
      <c r="BS6" s="594"/>
      <c r="BT6" s="594"/>
      <c r="BU6" s="594"/>
      <c r="BV6" s="594"/>
      <c r="BW6" s="594"/>
      <c r="BX6" s="594"/>
      <c r="BY6" s="594"/>
      <c r="BZ6" s="594"/>
    </row>
    <row r="7" spans="2:78" x14ac:dyDescent="0.25">
      <c r="B7" s="594"/>
      <c r="C7" s="685"/>
      <c r="D7" s="685"/>
      <c r="E7" s="685"/>
      <c r="F7" s="685"/>
      <c r="G7" s="685"/>
      <c r="H7" s="685"/>
      <c r="I7" s="685"/>
      <c r="J7" s="768"/>
      <c r="K7" s="1067" t="s">
        <v>684</v>
      </c>
      <c r="L7" s="1068"/>
      <c r="M7" s="1068"/>
      <c r="N7" s="1068"/>
      <c r="O7" s="1068"/>
      <c r="P7" s="1068"/>
      <c r="Q7" s="1068"/>
      <c r="R7" s="1069"/>
      <c r="S7" s="1063" t="s">
        <v>685</v>
      </c>
      <c r="T7" s="1064"/>
      <c r="U7" s="1064"/>
      <c r="V7" s="1065"/>
      <c r="W7" s="594"/>
      <c r="X7" s="768"/>
      <c r="Y7" s="1070" t="s">
        <v>684</v>
      </c>
      <c r="Z7" s="1068"/>
      <c r="AA7" s="1068"/>
      <c r="AB7" s="1068"/>
      <c r="AC7" s="1068"/>
      <c r="AD7" s="1068"/>
      <c r="AE7" s="1068"/>
      <c r="AF7" s="1069"/>
      <c r="AG7" s="1063" t="s">
        <v>685</v>
      </c>
      <c r="AH7" s="1064"/>
      <c r="AI7" s="1064"/>
      <c r="AJ7" s="1065"/>
      <c r="AK7" s="594"/>
      <c r="AL7" s="768"/>
      <c r="AM7" s="1067" t="s">
        <v>684</v>
      </c>
      <c r="AN7" s="1068"/>
      <c r="AO7" s="1068"/>
      <c r="AP7" s="1068"/>
      <c r="AQ7" s="1068"/>
      <c r="AR7" s="1068"/>
      <c r="AS7" s="1068"/>
      <c r="AT7" s="1069"/>
      <c r="AU7" s="1063" t="s">
        <v>685</v>
      </c>
      <c r="AV7" s="1064"/>
      <c r="AW7" s="1064"/>
      <c r="AX7" s="1065"/>
      <c r="AY7" s="685"/>
      <c r="AZ7" s="768"/>
      <c r="BA7" s="1067" t="s">
        <v>684</v>
      </c>
      <c r="BB7" s="1068"/>
      <c r="BC7" s="1068"/>
      <c r="BD7" s="1068"/>
      <c r="BE7" s="1068"/>
      <c r="BF7" s="1068"/>
      <c r="BG7" s="1068"/>
      <c r="BH7" s="1069"/>
      <c r="BI7" s="1063" t="s">
        <v>685</v>
      </c>
      <c r="BJ7" s="1064"/>
      <c r="BK7" s="1064"/>
      <c r="BL7" s="1065"/>
      <c r="BM7" s="685"/>
      <c r="BN7" s="768"/>
      <c r="BO7" s="1067" t="s">
        <v>684</v>
      </c>
      <c r="BP7" s="1068"/>
      <c r="BQ7" s="1068"/>
      <c r="BR7" s="1068"/>
      <c r="BS7" s="1068"/>
      <c r="BT7" s="1068"/>
      <c r="BU7" s="1068"/>
      <c r="BV7" s="1069"/>
      <c r="BW7" s="1063" t="s">
        <v>685</v>
      </c>
      <c r="BX7" s="1064"/>
      <c r="BY7" s="1064"/>
      <c r="BZ7" s="1065"/>
    </row>
    <row r="8" spans="2:78" ht="26.4" x14ac:dyDescent="0.25">
      <c r="B8" s="483"/>
      <c r="C8" s="685"/>
      <c r="D8" s="685"/>
      <c r="E8" s="685"/>
      <c r="F8" s="685"/>
      <c r="G8" s="685"/>
      <c r="H8" s="685"/>
      <c r="I8" s="685"/>
      <c r="J8" s="769" t="s">
        <v>686</v>
      </c>
      <c r="K8" s="770">
        <f>SUMPRODUCT(K13:K1212,$D$13:$D$1212)</f>
        <v>0</v>
      </c>
      <c r="L8" s="771">
        <f t="shared" ref="L8:R8" si="0">SUMPRODUCT(L13:L1212,$D$13:$D$1212)</f>
        <v>0</v>
      </c>
      <c r="M8" s="771">
        <f t="shared" si="0"/>
        <v>0</v>
      </c>
      <c r="N8" s="771">
        <f t="shared" si="0"/>
        <v>0</v>
      </c>
      <c r="O8" s="771">
        <f t="shared" si="0"/>
        <v>0</v>
      </c>
      <c r="P8" s="771">
        <f t="shared" si="0"/>
        <v>0</v>
      </c>
      <c r="Q8" s="771">
        <f t="shared" si="0"/>
        <v>0</v>
      </c>
      <c r="R8" s="772">
        <f t="shared" si="0"/>
        <v>0</v>
      </c>
      <c r="S8" s="773">
        <f>SUMPRODUCT(S13:S1212,$F$13:$F$1212)</f>
        <v>0</v>
      </c>
      <c r="T8" s="774">
        <f>SUMPRODUCT(T13:T1212,$F$13:$F$1212)</f>
        <v>0</v>
      </c>
      <c r="U8" s="774">
        <f>SUMPRODUCT(U13:U1212,$H$13:$H$1212)</f>
        <v>0</v>
      </c>
      <c r="V8" s="772">
        <f>SUMPRODUCT(V13:V1212,$H$13:$H$1212)</f>
        <v>0</v>
      </c>
      <c r="W8" s="594"/>
      <c r="X8" s="769" t="s">
        <v>686</v>
      </c>
      <c r="Y8" s="775">
        <f>SUMPRODUCT(Y13:Y1212,$D$13:$D$1212)</f>
        <v>0</v>
      </c>
      <c r="Z8" s="771">
        <f t="shared" ref="Z8:AF8" si="1">SUMPRODUCT(Z13:Z1212,$D$13:$D$1212)</f>
        <v>0</v>
      </c>
      <c r="AA8" s="771">
        <f t="shared" si="1"/>
        <v>0</v>
      </c>
      <c r="AB8" s="771">
        <f t="shared" si="1"/>
        <v>0</v>
      </c>
      <c r="AC8" s="771">
        <f t="shared" si="1"/>
        <v>0</v>
      </c>
      <c r="AD8" s="771">
        <f t="shared" si="1"/>
        <v>0</v>
      </c>
      <c r="AE8" s="771">
        <f t="shared" si="1"/>
        <v>0</v>
      </c>
      <c r="AF8" s="772">
        <f t="shared" si="1"/>
        <v>0</v>
      </c>
      <c r="AG8" s="773">
        <f>SUMPRODUCT(AG13:AG1212,$F$13:$F$1212)</f>
        <v>0</v>
      </c>
      <c r="AH8" s="774">
        <f>SUMPRODUCT(AH13:AH1212,$F$13:$F$1212)</f>
        <v>0</v>
      </c>
      <c r="AI8" s="774">
        <f>SUMPRODUCT(AI13:AI1212,$H$13:$H$1212)</f>
        <v>0</v>
      </c>
      <c r="AJ8" s="772">
        <f>SUMPRODUCT(AJ13:AJ1212,$H$13:$H$1212)</f>
        <v>0</v>
      </c>
      <c r="AK8" s="594"/>
      <c r="AL8" s="769" t="s">
        <v>686</v>
      </c>
      <c r="AM8" s="770">
        <f>SUMPRODUCT(AM13:AM1212,$D$13:$D$1212)</f>
        <v>0</v>
      </c>
      <c r="AN8" s="771">
        <f t="shared" ref="AN8:AT8" si="2">SUMPRODUCT(AN13:AN1212,$D$13:$D$1212)</f>
        <v>0</v>
      </c>
      <c r="AO8" s="771">
        <f t="shared" si="2"/>
        <v>0</v>
      </c>
      <c r="AP8" s="771">
        <f t="shared" si="2"/>
        <v>0</v>
      </c>
      <c r="AQ8" s="771">
        <f t="shared" si="2"/>
        <v>0</v>
      </c>
      <c r="AR8" s="771">
        <f t="shared" si="2"/>
        <v>0</v>
      </c>
      <c r="AS8" s="771">
        <f t="shared" si="2"/>
        <v>0</v>
      </c>
      <c r="AT8" s="772">
        <f t="shared" si="2"/>
        <v>0</v>
      </c>
      <c r="AU8" s="773">
        <f>SUMPRODUCT(AU13:AU1212,$F$13:$F$1212)</f>
        <v>0</v>
      </c>
      <c r="AV8" s="774">
        <f>SUMPRODUCT(AV13:AV1212,$F$13:$F$1212)</f>
        <v>0</v>
      </c>
      <c r="AW8" s="774">
        <f>SUMPRODUCT(AW13:AW1212,$H$13:$H$1212)</f>
        <v>0</v>
      </c>
      <c r="AX8" s="772">
        <f>SUMPRODUCT(AX13:AX1212,$H$13:$H$1212)</f>
        <v>0</v>
      </c>
      <c r="AY8" s="685"/>
      <c r="AZ8" s="769" t="s">
        <v>686</v>
      </c>
      <c r="BA8" s="770">
        <f>SUMPRODUCT(BA13:BA1212,$D$13:$D$1212)</f>
        <v>0</v>
      </c>
      <c r="BB8" s="771">
        <f t="shared" ref="BB8:BH8" si="3">SUMPRODUCT(BB13:BB1212,$D$13:$D$1212)</f>
        <v>0</v>
      </c>
      <c r="BC8" s="771">
        <f t="shared" si="3"/>
        <v>0</v>
      </c>
      <c r="BD8" s="771">
        <f t="shared" si="3"/>
        <v>0</v>
      </c>
      <c r="BE8" s="771">
        <f t="shared" si="3"/>
        <v>0</v>
      </c>
      <c r="BF8" s="771">
        <f t="shared" si="3"/>
        <v>0</v>
      </c>
      <c r="BG8" s="771">
        <f t="shared" si="3"/>
        <v>0</v>
      </c>
      <c r="BH8" s="772">
        <f t="shared" si="3"/>
        <v>0</v>
      </c>
      <c r="BI8" s="773">
        <f>SUMPRODUCT(BI13:BI1212,$F$13:$F$1212)</f>
        <v>0</v>
      </c>
      <c r="BJ8" s="774">
        <f>SUMPRODUCT(BJ13:BJ1212,$F$13:$F$1212)</f>
        <v>0</v>
      </c>
      <c r="BK8" s="774">
        <f>SUMPRODUCT(BK13:BK1212,$H$13:$H$1212)</f>
        <v>0</v>
      </c>
      <c r="BL8" s="772">
        <f>SUMPRODUCT(BL13:BL1212,$H$13:$H$1212)</f>
        <v>0</v>
      </c>
      <c r="BM8" s="685"/>
      <c r="BN8" s="769" t="s">
        <v>686</v>
      </c>
      <c r="BO8" s="770">
        <f>SUMPRODUCT(BO13:BO1212,$D$13:$D$1212)</f>
        <v>0</v>
      </c>
      <c r="BP8" s="771">
        <f t="shared" ref="BP8:BV8" si="4">SUMPRODUCT(BP13:BP1212,$D$13:$D$1212)</f>
        <v>0</v>
      </c>
      <c r="BQ8" s="771">
        <f t="shared" si="4"/>
        <v>0</v>
      </c>
      <c r="BR8" s="771">
        <f t="shared" si="4"/>
        <v>0</v>
      </c>
      <c r="BS8" s="771">
        <f t="shared" si="4"/>
        <v>0</v>
      </c>
      <c r="BT8" s="771">
        <f t="shared" si="4"/>
        <v>0</v>
      </c>
      <c r="BU8" s="771">
        <f t="shared" si="4"/>
        <v>0</v>
      </c>
      <c r="BV8" s="772">
        <f t="shared" si="4"/>
        <v>0</v>
      </c>
      <c r="BW8" s="773">
        <f>SUMPRODUCT(BW13:BW1212,$F$13:$F$1212)</f>
        <v>0</v>
      </c>
      <c r="BX8" s="774">
        <f>SUMPRODUCT(BX13:BX1212,$F$13:$F$1212)</f>
        <v>0</v>
      </c>
      <c r="BY8" s="774">
        <f>SUMPRODUCT(BY13:BY1212,$H$13:$H$1212)</f>
        <v>0</v>
      </c>
      <c r="BZ8" s="772">
        <f>SUMPRODUCT(BZ13:BZ1212,$H$13:$H$1212)</f>
        <v>0</v>
      </c>
    </row>
    <row r="9" spans="2:78" ht="40.200000000000003" thickBot="1" x14ac:dyDescent="0.3">
      <c r="B9" s="483"/>
      <c r="C9" s="685"/>
      <c r="D9" s="685"/>
      <c r="E9" s="685"/>
      <c r="F9" s="685"/>
      <c r="G9" s="685"/>
      <c r="H9" s="685"/>
      <c r="I9" s="685"/>
      <c r="J9" s="776" t="s">
        <v>687</v>
      </c>
      <c r="K9" s="777">
        <f>'5 Liability Risk Charge'!J21</f>
        <v>0</v>
      </c>
      <c r="L9" s="778">
        <f>'5 Liability Risk Charge'!J22</f>
        <v>0</v>
      </c>
      <c r="M9" s="778">
        <f>'5 Liability Risk Charge'!J23</f>
        <v>0</v>
      </c>
      <c r="N9" s="778">
        <f>SUMIFS('5 Liability Risk Charge'!$E$31:$E$130,'5 Liability Risk Charge'!$C$31:$C$130,$K$11)</f>
        <v>0</v>
      </c>
      <c r="O9" s="778">
        <f>SUMIFS('5 Liability Risk Charge'!$G$31:$G$130,'5 Liability Risk Charge'!$C$31:$C$130,$K$11)</f>
        <v>0</v>
      </c>
      <c r="P9" s="778">
        <f>SUMIFS('5 Liability Risk Charge'!$I$31:$I$130,'5 Liability Risk Charge'!$C$31:$C$130,$K$11)</f>
        <v>0</v>
      </c>
      <c r="Q9" s="778">
        <f>'5 Liability Risk Charge'!J25</f>
        <v>0</v>
      </c>
      <c r="R9" s="779">
        <f>SUMIFS('7 Catastrophe Risk'!$E$25:$E$124,'7 Catastrophe Risk'!$C$25:$C$124,$K$11)</f>
        <v>0</v>
      </c>
      <c r="S9" s="780">
        <f>'3.1 Asset_Liability Shocks'!L13</f>
        <v>0</v>
      </c>
      <c r="T9" s="781">
        <f>'3.1 Asset_Liability Shocks'!M13</f>
        <v>0</v>
      </c>
      <c r="U9" s="781">
        <f>'3.1 Asset_Liability Shocks'!L14</f>
        <v>0</v>
      </c>
      <c r="V9" s="779">
        <f>'3.1 Asset_Liability Shocks'!M14</f>
        <v>0</v>
      </c>
      <c r="W9" s="594"/>
      <c r="X9" s="776" t="s">
        <v>687</v>
      </c>
      <c r="Y9" s="782">
        <f>'5 Liability Risk Charge'!M21</f>
        <v>0</v>
      </c>
      <c r="Z9" s="778">
        <f>'5 Liability Risk Charge'!M22</f>
        <v>0</v>
      </c>
      <c r="AA9" s="778">
        <f>'5 Liability Risk Charge'!M23</f>
        <v>0</v>
      </c>
      <c r="AB9" s="778">
        <f>SUMIFS('5 Liability Risk Charge'!$E$31:$E$130,'5 Liability Risk Charge'!$C$31:$C$130,$Y$11)</f>
        <v>0</v>
      </c>
      <c r="AC9" s="778">
        <f>SUMIFS('5 Liability Risk Charge'!$G$31:$G$130,'5 Liability Risk Charge'!$C$31:$C$130,$Y$11)</f>
        <v>0</v>
      </c>
      <c r="AD9" s="778">
        <f>SUMIFS('5 Liability Risk Charge'!$I$31:$I$130,'5 Liability Risk Charge'!$C$31:$C$130,$Y$11)</f>
        <v>0</v>
      </c>
      <c r="AE9" s="778">
        <f>'5 Liability Risk Charge'!M25</f>
        <v>0</v>
      </c>
      <c r="AF9" s="779">
        <f>SUMIFS('7 Catastrophe Risk'!$E$25:$E$124,'7 Catastrophe Risk'!$C$25:$C$124,$Y$11)</f>
        <v>0</v>
      </c>
      <c r="AG9" s="780">
        <f>'3.1 Asset_Liability Shocks'!N13</f>
        <v>0</v>
      </c>
      <c r="AH9" s="781">
        <f>'3.1 Asset_Liability Shocks'!O13</f>
        <v>0</v>
      </c>
      <c r="AI9" s="781">
        <f>'3.1 Asset_Liability Shocks'!N14</f>
        <v>0</v>
      </c>
      <c r="AJ9" s="779">
        <f>'3.1 Asset_Liability Shocks'!O14</f>
        <v>0</v>
      </c>
      <c r="AK9" s="594"/>
      <c r="AL9" s="776" t="s">
        <v>687</v>
      </c>
      <c r="AM9" s="777">
        <f>'5 Liability Risk Charge'!D21</f>
        <v>0</v>
      </c>
      <c r="AN9" s="778">
        <f>'5 Liability Risk Charge'!D22</f>
        <v>0</v>
      </c>
      <c r="AO9" s="778">
        <f>'5 Liability Risk Charge'!D23</f>
        <v>0</v>
      </c>
      <c r="AP9" s="778">
        <f>SUMIFS('5 Liability Risk Charge'!$E$31:$E$130,'5 Liability Risk Charge'!$C$31:$C$130,$AM$11)</f>
        <v>0</v>
      </c>
      <c r="AQ9" s="778">
        <f>SUMIFS('5 Liability Risk Charge'!$G$31:$G$130,'5 Liability Risk Charge'!$C$31:$C$130,$AM$11)</f>
        <v>0</v>
      </c>
      <c r="AR9" s="778">
        <f>SUMIFS('5 Liability Risk Charge'!$I$31:$I$130,'5 Liability Risk Charge'!$C$31:$C$130,$AM$11)</f>
        <v>0</v>
      </c>
      <c r="AS9" s="778">
        <f>'5 Liability Risk Charge'!D25</f>
        <v>0</v>
      </c>
      <c r="AT9" s="779">
        <f>SUMIFS('7 Catastrophe Risk'!$E$25:$E$124,'7 Catastrophe Risk'!$C$25:$C$124,$AM$11)</f>
        <v>0</v>
      </c>
      <c r="AU9" s="780">
        <f>'3.1 Asset_Liability Shocks'!H13</f>
        <v>0</v>
      </c>
      <c r="AV9" s="781">
        <f>'3.1 Asset_Liability Shocks'!I13</f>
        <v>0</v>
      </c>
      <c r="AW9" s="781">
        <f>'3.1 Asset_Liability Shocks'!H14</f>
        <v>0</v>
      </c>
      <c r="AX9" s="779">
        <f>'3.1 Asset_Liability Shocks'!I14</f>
        <v>0</v>
      </c>
      <c r="AY9" s="685"/>
      <c r="AZ9" s="776" t="s">
        <v>687</v>
      </c>
      <c r="BA9" s="777">
        <f>'5 Liability Risk Charge'!G21</f>
        <v>0</v>
      </c>
      <c r="BB9" s="778">
        <f>'5 Liability Risk Charge'!G22</f>
        <v>0</v>
      </c>
      <c r="BC9" s="778">
        <f>'5 Liability Risk Charge'!G23</f>
        <v>0</v>
      </c>
      <c r="BD9" s="778">
        <f>SUMIFS('5 Liability Risk Charge'!$E$31:$E$130,'5 Liability Risk Charge'!$C$31:$C$130,$BA$11)</f>
        <v>0</v>
      </c>
      <c r="BE9" s="778">
        <f>SUMIFS('5 Liability Risk Charge'!$G$31:$G$130,'5 Liability Risk Charge'!$C$31:$C$130,$BA$11)</f>
        <v>0</v>
      </c>
      <c r="BF9" s="778">
        <f>SUMIFS('5 Liability Risk Charge'!$I$31:$I$130,'5 Liability Risk Charge'!$C$31:$C$130,$BA$11)</f>
        <v>0</v>
      </c>
      <c r="BG9" s="778">
        <f>'5 Liability Risk Charge'!G25</f>
        <v>0</v>
      </c>
      <c r="BH9" s="779">
        <f>SUMIFS('7 Catastrophe Risk'!$E$25:$E$124,'7 Catastrophe Risk'!$C$25:$C$124,$BA$11)</f>
        <v>0</v>
      </c>
      <c r="BI9" s="780">
        <f>'3.1 Asset_Liability Shocks'!J13</f>
        <v>0</v>
      </c>
      <c r="BJ9" s="781">
        <f>'3.1 Asset_Liability Shocks'!K13</f>
        <v>0</v>
      </c>
      <c r="BK9" s="781">
        <f>'3.1 Asset_Liability Shocks'!J14</f>
        <v>0</v>
      </c>
      <c r="BL9" s="779">
        <f>'3.1 Asset_Liability Shocks'!K14</f>
        <v>0</v>
      </c>
      <c r="BM9" s="685"/>
      <c r="BN9" s="776" t="s">
        <v>687</v>
      </c>
      <c r="BO9" s="777">
        <f>'5 Liability Risk Charge'!P21</f>
        <v>0</v>
      </c>
      <c r="BP9" s="778">
        <f>'5 Liability Risk Charge'!P22</f>
        <v>0</v>
      </c>
      <c r="BQ9" s="778">
        <f>'5 Liability Risk Charge'!P23</f>
        <v>0</v>
      </c>
      <c r="BR9" s="778">
        <f>SUMIFS('5 Liability Risk Charge'!$E$31:$E$130,'5 Liability Risk Charge'!$C$31:$C$130,$BO$11)</f>
        <v>0</v>
      </c>
      <c r="BS9" s="778">
        <f>SUMIFS('5 Liability Risk Charge'!$G$31:$G$130,'5 Liability Risk Charge'!$C$31:$C$130,$BO$11)</f>
        <v>0</v>
      </c>
      <c r="BT9" s="778">
        <f>SUMIFS('5 Liability Risk Charge'!$I$31:$I$130,'5 Liability Risk Charge'!$C$31:$C$130,$BO$11)</f>
        <v>0</v>
      </c>
      <c r="BU9" s="778">
        <f>'5 Liability Risk Charge'!P25</f>
        <v>0</v>
      </c>
      <c r="BV9" s="779">
        <f>SUMIFS('7 Catastrophe Risk'!$E$25:$E$124,'7 Catastrophe Risk'!$C$25:$C$124,$BO$11)</f>
        <v>0</v>
      </c>
      <c r="BW9" s="780">
        <f>'3.1 Asset_Liability Shocks'!P13</f>
        <v>0</v>
      </c>
      <c r="BX9" s="781">
        <f>'3.1 Asset_Liability Shocks'!Q13</f>
        <v>0</v>
      </c>
      <c r="BY9" s="781">
        <f>'3.1 Asset_Liability Shocks'!P14</f>
        <v>0</v>
      </c>
      <c r="BZ9" s="779">
        <f>'3.1 Asset_Liability Shocks'!Q14</f>
        <v>0</v>
      </c>
    </row>
    <row r="10" spans="2:78" x14ac:dyDescent="0.25">
      <c r="B10" s="483"/>
      <c r="C10" s="685"/>
      <c r="D10" s="685"/>
      <c r="E10" s="685"/>
      <c r="F10" s="685"/>
      <c r="G10" s="685"/>
      <c r="H10" s="685"/>
      <c r="I10" s="685"/>
      <c r="J10" s="685"/>
      <c r="K10" s="685"/>
      <c r="L10" s="685"/>
      <c r="M10" s="685"/>
      <c r="N10" s="685"/>
      <c r="O10" s="594"/>
      <c r="P10" s="594"/>
      <c r="Q10" s="594"/>
      <c r="R10" s="685"/>
      <c r="S10" s="152"/>
      <c r="T10" s="152"/>
      <c r="U10" s="152"/>
      <c r="V10" s="152" t="s">
        <v>608</v>
      </c>
      <c r="W10" s="594"/>
      <c r="X10" s="685"/>
      <c r="Y10" s="685"/>
      <c r="Z10" s="685"/>
      <c r="AA10" s="685"/>
      <c r="AB10" s="685"/>
      <c r="AC10" s="594"/>
      <c r="AD10" s="594"/>
      <c r="AE10" s="594"/>
      <c r="AF10" s="594"/>
      <c r="AG10" s="152"/>
      <c r="AH10" s="152"/>
      <c r="AI10" s="152"/>
      <c r="AJ10" s="152" t="s">
        <v>608</v>
      </c>
      <c r="AK10" s="594"/>
      <c r="AL10" s="685"/>
      <c r="AM10" s="685"/>
      <c r="AN10" s="685"/>
      <c r="AO10" s="685"/>
      <c r="AP10" s="685"/>
      <c r="AQ10" s="594"/>
      <c r="AR10" s="594"/>
      <c r="AS10" s="594"/>
      <c r="AT10" s="594"/>
      <c r="AU10" s="152"/>
      <c r="AV10" s="152"/>
      <c r="AW10" s="152"/>
      <c r="AX10" s="152" t="s">
        <v>608</v>
      </c>
      <c r="AY10" s="685"/>
      <c r="AZ10" s="685"/>
      <c r="BA10" s="685"/>
      <c r="BB10" s="685"/>
      <c r="BC10" s="685"/>
      <c r="BD10" s="685"/>
      <c r="BE10" s="594"/>
      <c r="BF10" s="594"/>
      <c r="BG10" s="594"/>
      <c r="BH10" s="685"/>
      <c r="BI10" s="152"/>
      <c r="BJ10" s="152"/>
      <c r="BK10" s="152"/>
      <c r="BL10" s="152" t="s">
        <v>608</v>
      </c>
      <c r="BM10" s="685"/>
      <c r="BN10" s="685"/>
      <c r="BO10" s="685"/>
      <c r="BP10" s="685"/>
      <c r="BQ10" s="685"/>
      <c r="BR10" s="685"/>
      <c r="BS10" s="594"/>
      <c r="BT10" s="594"/>
      <c r="BU10" s="594"/>
      <c r="BV10" s="685"/>
      <c r="BW10" s="152"/>
      <c r="BX10" s="152"/>
      <c r="BY10" s="152"/>
      <c r="BZ10" s="152" t="s">
        <v>608</v>
      </c>
    </row>
    <row r="11" spans="2:78" s="15" customFormat="1" ht="23.1" customHeight="1" x14ac:dyDescent="0.25">
      <c r="B11" s="1036" t="s">
        <v>618</v>
      </c>
      <c r="C11" s="1036" t="s">
        <v>688</v>
      </c>
      <c r="D11" s="1036" t="s">
        <v>689</v>
      </c>
      <c r="E11" s="1036" t="s">
        <v>690</v>
      </c>
      <c r="F11" s="1036" t="s">
        <v>691</v>
      </c>
      <c r="G11" s="1036" t="s">
        <v>692</v>
      </c>
      <c r="H11" s="1036" t="s">
        <v>693</v>
      </c>
      <c r="J11" s="1057" t="s">
        <v>618</v>
      </c>
      <c r="K11" s="1066" t="s">
        <v>694</v>
      </c>
      <c r="L11" s="1066"/>
      <c r="M11" s="1066"/>
      <c r="N11" s="1066"/>
      <c r="O11" s="1066"/>
      <c r="P11" s="1066"/>
      <c r="Q11" s="1066"/>
      <c r="R11" s="1066"/>
      <c r="S11" s="1066"/>
      <c r="T11" s="1066"/>
      <c r="U11" s="1066"/>
      <c r="V11" s="1066"/>
      <c r="X11" s="1057" t="s">
        <v>618</v>
      </c>
      <c r="Y11" s="1066" t="s">
        <v>216</v>
      </c>
      <c r="Z11" s="1066"/>
      <c r="AA11" s="1066"/>
      <c r="AB11" s="1066"/>
      <c r="AC11" s="1066"/>
      <c r="AD11" s="1066"/>
      <c r="AE11" s="1066"/>
      <c r="AF11" s="1066"/>
      <c r="AG11" s="1066"/>
      <c r="AH11" s="1066"/>
      <c r="AI11" s="1066"/>
      <c r="AJ11" s="1066"/>
      <c r="AL11" s="1057" t="s">
        <v>618</v>
      </c>
      <c r="AM11" s="1066" t="s">
        <v>695</v>
      </c>
      <c r="AN11" s="1066"/>
      <c r="AO11" s="1066"/>
      <c r="AP11" s="1066"/>
      <c r="AQ11" s="1066"/>
      <c r="AR11" s="1066"/>
      <c r="AS11" s="1066"/>
      <c r="AT11" s="1066"/>
      <c r="AU11" s="1066"/>
      <c r="AV11" s="1066"/>
      <c r="AW11" s="1066"/>
      <c r="AX11" s="1066"/>
      <c r="AZ11" s="1057" t="s">
        <v>618</v>
      </c>
      <c r="BA11" s="1066" t="s">
        <v>214</v>
      </c>
      <c r="BB11" s="1066"/>
      <c r="BC11" s="1066"/>
      <c r="BD11" s="1066"/>
      <c r="BE11" s="1066"/>
      <c r="BF11" s="1066"/>
      <c r="BG11" s="1066"/>
      <c r="BH11" s="1066"/>
      <c r="BI11" s="1066"/>
      <c r="BJ11" s="1066"/>
      <c r="BK11" s="1066"/>
      <c r="BL11" s="1066"/>
      <c r="BM11" s="153"/>
      <c r="BN11" s="1036" t="s">
        <v>618</v>
      </c>
      <c r="BO11" s="1066" t="s">
        <v>660</v>
      </c>
      <c r="BP11" s="1066"/>
      <c r="BQ11" s="1066"/>
      <c r="BR11" s="1066"/>
      <c r="BS11" s="1066"/>
      <c r="BT11" s="1066"/>
      <c r="BU11" s="1066"/>
      <c r="BV11" s="1066"/>
      <c r="BW11" s="1066"/>
      <c r="BX11" s="1066"/>
      <c r="BY11" s="1066"/>
      <c r="BZ11" s="1066"/>
    </row>
    <row r="12" spans="2:78" s="154" customFormat="1" ht="54.6" customHeight="1" x14ac:dyDescent="0.3">
      <c r="B12" s="1035"/>
      <c r="C12" s="1035"/>
      <c r="D12" s="1035"/>
      <c r="E12" s="1035"/>
      <c r="F12" s="1035"/>
      <c r="G12" s="1035"/>
      <c r="H12" s="1035"/>
      <c r="I12" s="747"/>
      <c r="J12" s="1057"/>
      <c r="K12" s="748" t="s">
        <v>696</v>
      </c>
      <c r="L12" s="748" t="s">
        <v>697</v>
      </c>
      <c r="M12" s="748" t="s">
        <v>698</v>
      </c>
      <c r="N12" s="748" t="s">
        <v>699</v>
      </c>
      <c r="O12" s="748" t="s">
        <v>700</v>
      </c>
      <c r="P12" s="748" t="s">
        <v>701</v>
      </c>
      <c r="Q12" s="748" t="s">
        <v>702</v>
      </c>
      <c r="R12" s="748" t="s">
        <v>703</v>
      </c>
      <c r="S12" s="748" t="s">
        <v>704</v>
      </c>
      <c r="T12" s="748" t="s">
        <v>705</v>
      </c>
      <c r="U12" s="748" t="s">
        <v>706</v>
      </c>
      <c r="V12" s="748" t="s">
        <v>707</v>
      </c>
      <c r="W12" s="747"/>
      <c r="X12" s="1057"/>
      <c r="Y12" s="748" t="s">
        <v>696</v>
      </c>
      <c r="Z12" s="748" t="s">
        <v>697</v>
      </c>
      <c r="AA12" s="748" t="s">
        <v>698</v>
      </c>
      <c r="AB12" s="748" t="s">
        <v>699</v>
      </c>
      <c r="AC12" s="748" t="s">
        <v>700</v>
      </c>
      <c r="AD12" s="748" t="s">
        <v>701</v>
      </c>
      <c r="AE12" s="748" t="s">
        <v>702</v>
      </c>
      <c r="AF12" s="748" t="s">
        <v>703</v>
      </c>
      <c r="AG12" s="748" t="s">
        <v>704</v>
      </c>
      <c r="AH12" s="748" t="s">
        <v>705</v>
      </c>
      <c r="AI12" s="748" t="s">
        <v>706</v>
      </c>
      <c r="AJ12" s="748" t="s">
        <v>707</v>
      </c>
      <c r="AK12" s="747"/>
      <c r="AL12" s="1057"/>
      <c r="AM12" s="748" t="s">
        <v>696</v>
      </c>
      <c r="AN12" s="748" t="s">
        <v>697</v>
      </c>
      <c r="AO12" s="748" t="s">
        <v>698</v>
      </c>
      <c r="AP12" s="748" t="s">
        <v>699</v>
      </c>
      <c r="AQ12" s="748" t="s">
        <v>700</v>
      </c>
      <c r="AR12" s="748" t="s">
        <v>701</v>
      </c>
      <c r="AS12" s="748" t="s">
        <v>702</v>
      </c>
      <c r="AT12" s="748" t="s">
        <v>703</v>
      </c>
      <c r="AU12" s="748" t="s">
        <v>704</v>
      </c>
      <c r="AV12" s="748" t="s">
        <v>705</v>
      </c>
      <c r="AW12" s="748" t="s">
        <v>706</v>
      </c>
      <c r="AX12" s="748" t="s">
        <v>707</v>
      </c>
      <c r="AY12" s="747"/>
      <c r="AZ12" s="1057"/>
      <c r="BA12" s="748" t="s">
        <v>696</v>
      </c>
      <c r="BB12" s="748" t="s">
        <v>697</v>
      </c>
      <c r="BC12" s="748" t="s">
        <v>698</v>
      </c>
      <c r="BD12" s="748" t="s">
        <v>699</v>
      </c>
      <c r="BE12" s="748" t="s">
        <v>700</v>
      </c>
      <c r="BF12" s="748" t="s">
        <v>701</v>
      </c>
      <c r="BG12" s="748" t="s">
        <v>702</v>
      </c>
      <c r="BH12" s="748" t="s">
        <v>703</v>
      </c>
      <c r="BI12" s="748" t="s">
        <v>704</v>
      </c>
      <c r="BJ12" s="748" t="s">
        <v>705</v>
      </c>
      <c r="BK12" s="748" t="s">
        <v>706</v>
      </c>
      <c r="BL12" s="748" t="s">
        <v>707</v>
      </c>
      <c r="BM12" s="747"/>
      <c r="BN12" s="1035"/>
      <c r="BO12" s="748" t="s">
        <v>696</v>
      </c>
      <c r="BP12" s="748" t="s">
        <v>697</v>
      </c>
      <c r="BQ12" s="748" t="s">
        <v>698</v>
      </c>
      <c r="BR12" s="748" t="s">
        <v>699</v>
      </c>
      <c r="BS12" s="748" t="s">
        <v>700</v>
      </c>
      <c r="BT12" s="748" t="s">
        <v>701</v>
      </c>
      <c r="BU12" s="748" t="s">
        <v>702</v>
      </c>
      <c r="BV12" s="748" t="s">
        <v>703</v>
      </c>
      <c r="BW12" s="748" t="s">
        <v>704</v>
      </c>
      <c r="BX12" s="748" t="s">
        <v>705</v>
      </c>
      <c r="BY12" s="748" t="s">
        <v>706</v>
      </c>
      <c r="BZ12" s="748" t="s">
        <v>707</v>
      </c>
    </row>
    <row r="13" spans="2:78" x14ac:dyDescent="0.25">
      <c r="B13" s="705">
        <f t="array" ref="B13:B1212">_xlfn.SEQUENCE(1200)</f>
        <v>1</v>
      </c>
      <c r="C13" s="765">
        <f>(1+_xlfn.XLOOKUP(INT((B13-1)/12)+1,'ZC Curve'!$B$8:$B$107,'ZC Curve'!R$8:R$107,,0))^(1/12)-1</f>
        <v>0</v>
      </c>
      <c r="D13" s="766">
        <f>1/(1+C13)</f>
        <v>1</v>
      </c>
      <c r="E13" s="765">
        <f>(1+_xlfn.XLOOKUP(INT((B13-1)/12)+1,'ZC Curve'!$B$8:$B$107,'ZC Curve'!S$8:S$107,,0))^(1/12)-1</f>
        <v>0</v>
      </c>
      <c r="F13" s="766">
        <f>1/(1+E13)</f>
        <v>1</v>
      </c>
      <c r="G13" s="765">
        <f>(1+_xlfn.XLOOKUP(INT((B13-1)/12)+1,'ZC Curve'!$B$8:$B$107,'ZC Curve'!T$8:T$107,,0))^(1/12)-1</f>
        <v>0</v>
      </c>
      <c r="H13" s="766">
        <f>1/(1+G13)</f>
        <v>1</v>
      </c>
      <c r="I13" s="594"/>
      <c r="J13" s="705">
        <v>1</v>
      </c>
      <c r="K13" s="756"/>
      <c r="L13" s="756"/>
      <c r="M13" s="756"/>
      <c r="N13" s="756"/>
      <c r="O13" s="756"/>
      <c r="P13" s="756"/>
      <c r="Q13" s="756"/>
      <c r="R13" s="756"/>
      <c r="S13" s="783"/>
      <c r="T13" s="783"/>
      <c r="U13" s="783"/>
      <c r="V13" s="783"/>
      <c r="W13" s="594"/>
      <c r="X13" s="705">
        <v>1</v>
      </c>
      <c r="Y13" s="756"/>
      <c r="Z13" s="756"/>
      <c r="AA13" s="756"/>
      <c r="AB13" s="756"/>
      <c r="AC13" s="756"/>
      <c r="AD13" s="756"/>
      <c r="AE13" s="756"/>
      <c r="AF13" s="756"/>
      <c r="AG13" s="783"/>
      <c r="AH13" s="783"/>
      <c r="AI13" s="783"/>
      <c r="AJ13" s="783"/>
      <c r="AK13" s="594"/>
      <c r="AL13" s="705">
        <v>1</v>
      </c>
      <c r="AM13" s="756"/>
      <c r="AN13" s="756"/>
      <c r="AO13" s="756"/>
      <c r="AP13" s="756"/>
      <c r="AQ13" s="756"/>
      <c r="AR13" s="756"/>
      <c r="AS13" s="756"/>
      <c r="AT13" s="783"/>
      <c r="AU13" s="783"/>
      <c r="AV13" s="783"/>
      <c r="AW13" s="783"/>
      <c r="AX13" s="783"/>
      <c r="AY13" s="594"/>
      <c r="AZ13" s="705">
        <v>1</v>
      </c>
      <c r="BA13" s="756"/>
      <c r="BB13" s="756"/>
      <c r="BC13" s="756"/>
      <c r="BD13" s="756"/>
      <c r="BE13" s="756"/>
      <c r="BF13" s="756"/>
      <c r="BG13" s="756"/>
      <c r="BH13" s="783"/>
      <c r="BI13" s="783"/>
      <c r="BJ13" s="783"/>
      <c r="BK13" s="783"/>
      <c r="BL13" s="783"/>
      <c r="BM13" s="685"/>
      <c r="BN13" s="705">
        <v>1</v>
      </c>
      <c r="BO13" s="756"/>
      <c r="BP13" s="756"/>
      <c r="BQ13" s="756"/>
      <c r="BR13" s="756"/>
      <c r="BS13" s="756"/>
      <c r="BT13" s="756"/>
      <c r="BU13" s="756"/>
      <c r="BV13" s="783"/>
      <c r="BW13" s="783"/>
      <c r="BX13" s="783"/>
      <c r="BY13" s="783"/>
      <c r="BZ13" s="783"/>
    </row>
    <row r="14" spans="2:78" x14ac:dyDescent="0.25">
      <c r="B14" s="705">
        <v>2</v>
      </c>
      <c r="C14" s="765">
        <f>(1+_xlfn.XLOOKUP(INT((B14-1)/12)+1,'ZC Curve'!$B$8:$B$107,'ZC Curve'!R$8:R$107,,0))^(1/12)-1</f>
        <v>0</v>
      </c>
      <c r="D14" s="766">
        <f>D13/(1+C14)</f>
        <v>1</v>
      </c>
      <c r="E14" s="765">
        <f>(1+_xlfn.XLOOKUP(INT((B14-1)/12)+1,'ZC Curve'!$B$8:$B$107,'ZC Curve'!S$8:S$107,,0))^(1/12)-1</f>
        <v>0</v>
      </c>
      <c r="F14" s="766">
        <f>F13/(1+E14)</f>
        <v>1</v>
      </c>
      <c r="G14" s="765">
        <f>(1+_xlfn.XLOOKUP(INT((B14-1)/12)+1,'ZC Curve'!$B$8:$B$107,'ZC Curve'!T$8:T$107,,0))^(1/12)-1</f>
        <v>0</v>
      </c>
      <c r="H14" s="766">
        <f>H13/(1+G14)</f>
        <v>1</v>
      </c>
      <c r="I14" s="594"/>
      <c r="J14" s="705">
        <f>J13+1</f>
        <v>2</v>
      </c>
      <c r="K14" s="756"/>
      <c r="L14" s="756"/>
      <c r="M14" s="756"/>
      <c r="N14" s="756"/>
      <c r="O14" s="756"/>
      <c r="P14" s="756"/>
      <c r="Q14" s="756"/>
      <c r="R14" s="756"/>
      <c r="S14" s="783"/>
      <c r="T14" s="783"/>
      <c r="U14" s="783"/>
      <c r="V14" s="783"/>
      <c r="W14" s="594"/>
      <c r="X14" s="705">
        <f>X13+1</f>
        <v>2</v>
      </c>
      <c r="Y14" s="756"/>
      <c r="Z14" s="756"/>
      <c r="AA14" s="756"/>
      <c r="AB14" s="756"/>
      <c r="AC14" s="756"/>
      <c r="AD14" s="756"/>
      <c r="AE14" s="756"/>
      <c r="AF14" s="756"/>
      <c r="AG14" s="783"/>
      <c r="AH14" s="783"/>
      <c r="AI14" s="783"/>
      <c r="AJ14" s="783"/>
      <c r="AK14" s="594"/>
      <c r="AL14" s="705">
        <f t="shared" ref="AL14:AL76" si="5">AL13+1</f>
        <v>2</v>
      </c>
      <c r="AM14" s="756"/>
      <c r="AN14" s="756"/>
      <c r="AO14" s="756"/>
      <c r="AP14" s="756"/>
      <c r="AQ14" s="756"/>
      <c r="AR14" s="756"/>
      <c r="AS14" s="756"/>
      <c r="AT14" s="783"/>
      <c r="AU14" s="783"/>
      <c r="AV14" s="783"/>
      <c r="AW14" s="783"/>
      <c r="AX14" s="783"/>
      <c r="AY14" s="594"/>
      <c r="AZ14" s="705">
        <f t="shared" ref="AZ14:AZ77" si="6">AZ13+1</f>
        <v>2</v>
      </c>
      <c r="BA14" s="756"/>
      <c r="BB14" s="756"/>
      <c r="BC14" s="756"/>
      <c r="BD14" s="756"/>
      <c r="BE14" s="756"/>
      <c r="BF14" s="756"/>
      <c r="BG14" s="756"/>
      <c r="BH14" s="783"/>
      <c r="BI14" s="783"/>
      <c r="BJ14" s="783"/>
      <c r="BK14" s="783"/>
      <c r="BL14" s="783"/>
      <c r="BM14" s="685"/>
      <c r="BN14" s="705">
        <f t="shared" ref="BN14:BN77" si="7">BN13+1</f>
        <v>2</v>
      </c>
      <c r="BO14" s="756"/>
      <c r="BP14" s="756"/>
      <c r="BQ14" s="756"/>
      <c r="BR14" s="756"/>
      <c r="BS14" s="756"/>
      <c r="BT14" s="756"/>
      <c r="BU14" s="756"/>
      <c r="BV14" s="783"/>
      <c r="BW14" s="783"/>
      <c r="BX14" s="783"/>
      <c r="BY14" s="783"/>
      <c r="BZ14" s="783"/>
    </row>
    <row r="15" spans="2:78" x14ac:dyDescent="0.25">
      <c r="B15" s="705">
        <v>3</v>
      </c>
      <c r="C15" s="765">
        <f>(1+_xlfn.XLOOKUP(INT((B15-1)/12)+1,'ZC Curve'!$B$8:$B$107,'ZC Curve'!R$8:R$107,,0))^(1/12)-1</f>
        <v>0</v>
      </c>
      <c r="D15" s="766">
        <f t="shared" ref="D15:D78" si="8">D14/(1+C15)</f>
        <v>1</v>
      </c>
      <c r="E15" s="765">
        <f>(1+_xlfn.XLOOKUP(INT((B15-1)/12)+1,'ZC Curve'!$B$8:$B$107,'ZC Curve'!S$8:S$107,,0))^(1/12)-1</f>
        <v>0</v>
      </c>
      <c r="F15" s="766">
        <f t="shared" ref="F15:F78" si="9">F14/(1+E15)</f>
        <v>1</v>
      </c>
      <c r="G15" s="765">
        <f>(1+_xlfn.XLOOKUP(INT((B15-1)/12)+1,'ZC Curve'!$B$8:$B$107,'ZC Curve'!T$8:T$107,,0))^(1/12)-1</f>
        <v>0</v>
      </c>
      <c r="H15" s="766">
        <f t="shared" ref="H15:H78" si="10">H14/(1+G15)</f>
        <v>1</v>
      </c>
      <c r="I15" s="594"/>
      <c r="J15" s="705">
        <f t="shared" ref="J15:J78" si="11">J14+1</f>
        <v>3</v>
      </c>
      <c r="K15" s="756"/>
      <c r="L15" s="756"/>
      <c r="M15" s="756"/>
      <c r="N15" s="756"/>
      <c r="O15" s="756"/>
      <c r="P15" s="756"/>
      <c r="Q15" s="756"/>
      <c r="R15" s="756"/>
      <c r="S15" s="783"/>
      <c r="T15" s="783"/>
      <c r="U15" s="783"/>
      <c r="V15" s="783"/>
      <c r="W15" s="594"/>
      <c r="X15" s="705">
        <f t="shared" ref="X15:X78" si="12">X14+1</f>
        <v>3</v>
      </c>
      <c r="Y15" s="756"/>
      <c r="Z15" s="756"/>
      <c r="AA15" s="756"/>
      <c r="AB15" s="756"/>
      <c r="AC15" s="756"/>
      <c r="AD15" s="756"/>
      <c r="AE15" s="756"/>
      <c r="AF15" s="756"/>
      <c r="AG15" s="783"/>
      <c r="AH15" s="783"/>
      <c r="AI15" s="783"/>
      <c r="AJ15" s="783"/>
      <c r="AK15" s="594"/>
      <c r="AL15" s="705">
        <f t="shared" si="5"/>
        <v>3</v>
      </c>
      <c r="AM15" s="756"/>
      <c r="AN15" s="756"/>
      <c r="AO15" s="756"/>
      <c r="AP15" s="756"/>
      <c r="AQ15" s="756"/>
      <c r="AR15" s="756"/>
      <c r="AS15" s="756"/>
      <c r="AT15" s="783"/>
      <c r="AU15" s="783"/>
      <c r="AV15" s="783"/>
      <c r="AW15" s="783"/>
      <c r="AX15" s="783"/>
      <c r="AY15" s="594"/>
      <c r="AZ15" s="705">
        <f t="shared" si="6"/>
        <v>3</v>
      </c>
      <c r="BA15" s="756"/>
      <c r="BB15" s="756"/>
      <c r="BC15" s="756"/>
      <c r="BD15" s="756"/>
      <c r="BE15" s="756"/>
      <c r="BF15" s="756"/>
      <c r="BG15" s="756"/>
      <c r="BH15" s="783"/>
      <c r="BI15" s="783"/>
      <c r="BJ15" s="783"/>
      <c r="BK15" s="783"/>
      <c r="BL15" s="783"/>
      <c r="BM15" s="685"/>
      <c r="BN15" s="705">
        <f t="shared" si="7"/>
        <v>3</v>
      </c>
      <c r="BO15" s="756"/>
      <c r="BP15" s="756"/>
      <c r="BQ15" s="756"/>
      <c r="BR15" s="756"/>
      <c r="BS15" s="756"/>
      <c r="BT15" s="756"/>
      <c r="BU15" s="756"/>
      <c r="BV15" s="783"/>
      <c r="BW15" s="783"/>
      <c r="BX15" s="783"/>
      <c r="BY15" s="783"/>
      <c r="BZ15" s="783"/>
    </row>
    <row r="16" spans="2:78" x14ac:dyDescent="0.25">
      <c r="B16" s="705">
        <v>4</v>
      </c>
      <c r="C16" s="765">
        <f>(1+_xlfn.XLOOKUP(INT((B16-1)/12)+1,'ZC Curve'!$B$8:$B$107,'ZC Curve'!R$8:R$107,,0))^(1/12)-1</f>
        <v>0</v>
      </c>
      <c r="D16" s="766">
        <f t="shared" si="8"/>
        <v>1</v>
      </c>
      <c r="E16" s="765">
        <f>(1+_xlfn.XLOOKUP(INT((B16-1)/12)+1,'ZC Curve'!$B$8:$B$107,'ZC Curve'!S$8:S$107,,0))^(1/12)-1</f>
        <v>0</v>
      </c>
      <c r="F16" s="766">
        <f t="shared" si="9"/>
        <v>1</v>
      </c>
      <c r="G16" s="765">
        <f>(1+_xlfn.XLOOKUP(INT((B16-1)/12)+1,'ZC Curve'!$B$8:$B$107,'ZC Curve'!T$8:T$107,,0))^(1/12)-1</f>
        <v>0</v>
      </c>
      <c r="H16" s="766">
        <f t="shared" si="10"/>
        <v>1</v>
      </c>
      <c r="I16" s="594"/>
      <c r="J16" s="705">
        <f t="shared" si="11"/>
        <v>4</v>
      </c>
      <c r="K16" s="756"/>
      <c r="L16" s="756"/>
      <c r="M16" s="756"/>
      <c r="N16" s="756"/>
      <c r="O16" s="756"/>
      <c r="P16" s="756"/>
      <c r="Q16" s="756"/>
      <c r="R16" s="756"/>
      <c r="S16" s="783"/>
      <c r="T16" s="783"/>
      <c r="U16" s="783"/>
      <c r="V16" s="783"/>
      <c r="W16" s="594"/>
      <c r="X16" s="705">
        <f t="shared" si="12"/>
        <v>4</v>
      </c>
      <c r="Y16" s="756"/>
      <c r="Z16" s="756"/>
      <c r="AA16" s="756"/>
      <c r="AB16" s="756"/>
      <c r="AC16" s="756"/>
      <c r="AD16" s="756"/>
      <c r="AE16" s="756"/>
      <c r="AF16" s="756"/>
      <c r="AG16" s="783"/>
      <c r="AH16" s="783"/>
      <c r="AI16" s="783"/>
      <c r="AJ16" s="783"/>
      <c r="AK16" s="594"/>
      <c r="AL16" s="705">
        <f t="shared" si="5"/>
        <v>4</v>
      </c>
      <c r="AM16" s="756"/>
      <c r="AN16" s="756"/>
      <c r="AO16" s="756"/>
      <c r="AP16" s="756"/>
      <c r="AQ16" s="756"/>
      <c r="AR16" s="756"/>
      <c r="AS16" s="756"/>
      <c r="AT16" s="783"/>
      <c r="AU16" s="783"/>
      <c r="AV16" s="783"/>
      <c r="AW16" s="783"/>
      <c r="AX16" s="783"/>
      <c r="AY16" s="594"/>
      <c r="AZ16" s="705">
        <f t="shared" si="6"/>
        <v>4</v>
      </c>
      <c r="BA16" s="756"/>
      <c r="BB16" s="756"/>
      <c r="BC16" s="756"/>
      <c r="BD16" s="756"/>
      <c r="BE16" s="756"/>
      <c r="BF16" s="756"/>
      <c r="BG16" s="756"/>
      <c r="BH16" s="783"/>
      <c r="BI16" s="783"/>
      <c r="BJ16" s="783"/>
      <c r="BK16" s="783"/>
      <c r="BL16" s="783"/>
      <c r="BM16" s="685"/>
      <c r="BN16" s="705">
        <f t="shared" si="7"/>
        <v>4</v>
      </c>
      <c r="BO16" s="756"/>
      <c r="BP16" s="756"/>
      <c r="BQ16" s="756"/>
      <c r="BR16" s="756"/>
      <c r="BS16" s="756"/>
      <c r="BT16" s="756"/>
      <c r="BU16" s="756"/>
      <c r="BV16" s="783"/>
      <c r="BW16" s="783"/>
      <c r="BX16" s="783"/>
      <c r="BY16" s="783"/>
      <c r="BZ16" s="783"/>
    </row>
    <row r="17" spans="2:78" x14ac:dyDescent="0.25">
      <c r="B17" s="705">
        <v>5</v>
      </c>
      <c r="C17" s="765">
        <f>(1+_xlfn.XLOOKUP(INT((B17-1)/12)+1,'ZC Curve'!$B$8:$B$107,'ZC Curve'!R$8:R$107,,0))^(1/12)-1</f>
        <v>0</v>
      </c>
      <c r="D17" s="766">
        <f t="shared" si="8"/>
        <v>1</v>
      </c>
      <c r="E17" s="765">
        <f>(1+_xlfn.XLOOKUP(INT((B17-1)/12)+1,'ZC Curve'!$B$8:$B$107,'ZC Curve'!S$8:S$107,,0))^(1/12)-1</f>
        <v>0</v>
      </c>
      <c r="F17" s="766">
        <f t="shared" si="9"/>
        <v>1</v>
      </c>
      <c r="G17" s="765">
        <f>(1+_xlfn.XLOOKUP(INT((B17-1)/12)+1,'ZC Curve'!$B$8:$B$107,'ZC Curve'!T$8:T$107,,0))^(1/12)-1</f>
        <v>0</v>
      </c>
      <c r="H17" s="766">
        <f t="shared" si="10"/>
        <v>1</v>
      </c>
      <c r="I17" s="594"/>
      <c r="J17" s="705">
        <f t="shared" si="11"/>
        <v>5</v>
      </c>
      <c r="K17" s="756"/>
      <c r="L17" s="756"/>
      <c r="M17" s="756"/>
      <c r="N17" s="756"/>
      <c r="O17" s="756"/>
      <c r="P17" s="756"/>
      <c r="Q17" s="756"/>
      <c r="R17" s="756"/>
      <c r="S17" s="783"/>
      <c r="T17" s="783"/>
      <c r="U17" s="783"/>
      <c r="V17" s="783"/>
      <c r="W17" s="594"/>
      <c r="X17" s="705">
        <f t="shared" si="12"/>
        <v>5</v>
      </c>
      <c r="Y17" s="756"/>
      <c r="Z17" s="756"/>
      <c r="AA17" s="756"/>
      <c r="AB17" s="756"/>
      <c r="AC17" s="756"/>
      <c r="AD17" s="756"/>
      <c r="AE17" s="756"/>
      <c r="AF17" s="756"/>
      <c r="AG17" s="783"/>
      <c r="AH17" s="783"/>
      <c r="AI17" s="783"/>
      <c r="AJ17" s="783"/>
      <c r="AK17" s="594"/>
      <c r="AL17" s="705">
        <f t="shared" si="5"/>
        <v>5</v>
      </c>
      <c r="AM17" s="756"/>
      <c r="AN17" s="756"/>
      <c r="AO17" s="756"/>
      <c r="AP17" s="756"/>
      <c r="AQ17" s="756"/>
      <c r="AR17" s="756"/>
      <c r="AS17" s="756"/>
      <c r="AT17" s="783"/>
      <c r="AU17" s="783"/>
      <c r="AV17" s="783"/>
      <c r="AW17" s="783"/>
      <c r="AX17" s="783"/>
      <c r="AY17" s="594"/>
      <c r="AZ17" s="705">
        <f t="shared" si="6"/>
        <v>5</v>
      </c>
      <c r="BA17" s="756"/>
      <c r="BB17" s="756"/>
      <c r="BC17" s="756"/>
      <c r="BD17" s="756"/>
      <c r="BE17" s="756"/>
      <c r="BF17" s="756"/>
      <c r="BG17" s="756"/>
      <c r="BH17" s="783"/>
      <c r="BI17" s="783"/>
      <c r="BJ17" s="783"/>
      <c r="BK17" s="783"/>
      <c r="BL17" s="783"/>
      <c r="BM17" s="685"/>
      <c r="BN17" s="705">
        <f t="shared" si="7"/>
        <v>5</v>
      </c>
      <c r="BO17" s="756"/>
      <c r="BP17" s="756"/>
      <c r="BQ17" s="756"/>
      <c r="BR17" s="756"/>
      <c r="BS17" s="756"/>
      <c r="BT17" s="756"/>
      <c r="BU17" s="756"/>
      <c r="BV17" s="783"/>
      <c r="BW17" s="783"/>
      <c r="BX17" s="783"/>
      <c r="BY17" s="783"/>
      <c r="BZ17" s="783"/>
    </row>
    <row r="18" spans="2:78" x14ac:dyDescent="0.25">
      <c r="B18" s="705">
        <v>6</v>
      </c>
      <c r="C18" s="765">
        <f>(1+_xlfn.XLOOKUP(INT((B18-1)/12)+1,'ZC Curve'!$B$8:$B$107,'ZC Curve'!R$8:R$107,,0))^(1/12)-1</f>
        <v>0</v>
      </c>
      <c r="D18" s="766">
        <f t="shared" si="8"/>
        <v>1</v>
      </c>
      <c r="E18" s="765">
        <f>(1+_xlfn.XLOOKUP(INT((B18-1)/12)+1,'ZC Curve'!$B$8:$B$107,'ZC Curve'!S$8:S$107,,0))^(1/12)-1</f>
        <v>0</v>
      </c>
      <c r="F18" s="766">
        <f t="shared" si="9"/>
        <v>1</v>
      </c>
      <c r="G18" s="765">
        <f>(1+_xlfn.XLOOKUP(INT((B18-1)/12)+1,'ZC Curve'!$B$8:$B$107,'ZC Curve'!T$8:T$107,,0))^(1/12)-1</f>
        <v>0</v>
      </c>
      <c r="H18" s="766">
        <f t="shared" si="10"/>
        <v>1</v>
      </c>
      <c r="I18" s="594"/>
      <c r="J18" s="705">
        <f t="shared" si="11"/>
        <v>6</v>
      </c>
      <c r="K18" s="756"/>
      <c r="L18" s="756"/>
      <c r="M18" s="756"/>
      <c r="N18" s="756"/>
      <c r="O18" s="756"/>
      <c r="P18" s="756"/>
      <c r="Q18" s="756"/>
      <c r="R18" s="756"/>
      <c r="S18" s="783"/>
      <c r="T18" s="783"/>
      <c r="U18" s="783"/>
      <c r="V18" s="783"/>
      <c r="W18" s="594"/>
      <c r="X18" s="705">
        <f t="shared" si="12"/>
        <v>6</v>
      </c>
      <c r="Y18" s="756"/>
      <c r="Z18" s="756"/>
      <c r="AA18" s="756"/>
      <c r="AB18" s="756"/>
      <c r="AC18" s="756"/>
      <c r="AD18" s="756"/>
      <c r="AE18" s="756"/>
      <c r="AF18" s="756"/>
      <c r="AG18" s="783"/>
      <c r="AH18" s="783"/>
      <c r="AI18" s="783"/>
      <c r="AJ18" s="783"/>
      <c r="AK18" s="594"/>
      <c r="AL18" s="705">
        <f t="shared" si="5"/>
        <v>6</v>
      </c>
      <c r="AM18" s="756"/>
      <c r="AN18" s="756"/>
      <c r="AO18" s="756"/>
      <c r="AP18" s="756"/>
      <c r="AQ18" s="756"/>
      <c r="AR18" s="756"/>
      <c r="AS18" s="756"/>
      <c r="AT18" s="783"/>
      <c r="AU18" s="783"/>
      <c r="AV18" s="783"/>
      <c r="AW18" s="783"/>
      <c r="AX18" s="783"/>
      <c r="AY18" s="594"/>
      <c r="AZ18" s="705">
        <f t="shared" si="6"/>
        <v>6</v>
      </c>
      <c r="BA18" s="756"/>
      <c r="BB18" s="756"/>
      <c r="BC18" s="756"/>
      <c r="BD18" s="756"/>
      <c r="BE18" s="756"/>
      <c r="BF18" s="756"/>
      <c r="BG18" s="756"/>
      <c r="BH18" s="783"/>
      <c r="BI18" s="783"/>
      <c r="BJ18" s="783"/>
      <c r="BK18" s="783"/>
      <c r="BL18" s="783"/>
      <c r="BM18" s="685"/>
      <c r="BN18" s="705">
        <f t="shared" si="7"/>
        <v>6</v>
      </c>
      <c r="BO18" s="756"/>
      <c r="BP18" s="756"/>
      <c r="BQ18" s="756"/>
      <c r="BR18" s="756"/>
      <c r="BS18" s="756"/>
      <c r="BT18" s="756"/>
      <c r="BU18" s="756"/>
      <c r="BV18" s="783"/>
      <c r="BW18" s="783"/>
      <c r="BX18" s="783"/>
      <c r="BY18" s="783"/>
      <c r="BZ18" s="783"/>
    </row>
    <row r="19" spans="2:78" x14ac:dyDescent="0.25">
      <c r="B19" s="705">
        <v>7</v>
      </c>
      <c r="C19" s="765">
        <f>(1+_xlfn.XLOOKUP(INT((B19-1)/12)+1,'ZC Curve'!$B$8:$B$107,'ZC Curve'!R$8:R$107,,0))^(1/12)-1</f>
        <v>0</v>
      </c>
      <c r="D19" s="766">
        <f t="shared" si="8"/>
        <v>1</v>
      </c>
      <c r="E19" s="765">
        <f>(1+_xlfn.XLOOKUP(INT((B19-1)/12)+1,'ZC Curve'!$B$8:$B$107,'ZC Curve'!S$8:S$107,,0))^(1/12)-1</f>
        <v>0</v>
      </c>
      <c r="F19" s="766">
        <f t="shared" si="9"/>
        <v>1</v>
      </c>
      <c r="G19" s="765">
        <f>(1+_xlfn.XLOOKUP(INT((B19-1)/12)+1,'ZC Curve'!$B$8:$B$107,'ZC Curve'!T$8:T$107,,0))^(1/12)-1</f>
        <v>0</v>
      </c>
      <c r="H19" s="766">
        <f t="shared" si="10"/>
        <v>1</v>
      </c>
      <c r="I19" s="594"/>
      <c r="J19" s="705">
        <f t="shared" si="11"/>
        <v>7</v>
      </c>
      <c r="K19" s="756"/>
      <c r="L19" s="756"/>
      <c r="M19" s="756"/>
      <c r="N19" s="756"/>
      <c r="O19" s="756"/>
      <c r="P19" s="756"/>
      <c r="Q19" s="756"/>
      <c r="R19" s="756"/>
      <c r="S19" s="783"/>
      <c r="T19" s="783"/>
      <c r="U19" s="783"/>
      <c r="V19" s="783"/>
      <c r="W19" s="594"/>
      <c r="X19" s="705">
        <f t="shared" si="12"/>
        <v>7</v>
      </c>
      <c r="Y19" s="756"/>
      <c r="Z19" s="756"/>
      <c r="AA19" s="756"/>
      <c r="AB19" s="756"/>
      <c r="AC19" s="756"/>
      <c r="AD19" s="756"/>
      <c r="AE19" s="756"/>
      <c r="AF19" s="756"/>
      <c r="AG19" s="783"/>
      <c r="AH19" s="783"/>
      <c r="AI19" s="783"/>
      <c r="AJ19" s="783"/>
      <c r="AK19" s="594"/>
      <c r="AL19" s="705">
        <f t="shared" si="5"/>
        <v>7</v>
      </c>
      <c r="AM19" s="756"/>
      <c r="AN19" s="756"/>
      <c r="AO19" s="756"/>
      <c r="AP19" s="756"/>
      <c r="AQ19" s="756"/>
      <c r="AR19" s="756"/>
      <c r="AS19" s="756"/>
      <c r="AT19" s="783"/>
      <c r="AU19" s="783"/>
      <c r="AV19" s="783"/>
      <c r="AW19" s="783"/>
      <c r="AX19" s="783"/>
      <c r="AY19" s="594"/>
      <c r="AZ19" s="705">
        <f t="shared" si="6"/>
        <v>7</v>
      </c>
      <c r="BA19" s="756"/>
      <c r="BB19" s="756"/>
      <c r="BC19" s="756"/>
      <c r="BD19" s="756"/>
      <c r="BE19" s="756"/>
      <c r="BF19" s="756"/>
      <c r="BG19" s="756"/>
      <c r="BH19" s="783"/>
      <c r="BI19" s="783"/>
      <c r="BJ19" s="783"/>
      <c r="BK19" s="783"/>
      <c r="BL19" s="783"/>
      <c r="BM19" s="685"/>
      <c r="BN19" s="705">
        <f t="shared" si="7"/>
        <v>7</v>
      </c>
      <c r="BO19" s="756"/>
      <c r="BP19" s="756"/>
      <c r="BQ19" s="756"/>
      <c r="BR19" s="756"/>
      <c r="BS19" s="756"/>
      <c r="BT19" s="756"/>
      <c r="BU19" s="756"/>
      <c r="BV19" s="783"/>
      <c r="BW19" s="783"/>
      <c r="BX19" s="783"/>
      <c r="BY19" s="783"/>
      <c r="BZ19" s="783"/>
    </row>
    <row r="20" spans="2:78" x14ac:dyDescent="0.25">
      <c r="B20" s="705">
        <v>8</v>
      </c>
      <c r="C20" s="765">
        <f>(1+_xlfn.XLOOKUP(INT((B20-1)/12)+1,'ZC Curve'!$B$8:$B$107,'ZC Curve'!R$8:R$107,,0))^(1/12)-1</f>
        <v>0</v>
      </c>
      <c r="D20" s="766">
        <f t="shared" si="8"/>
        <v>1</v>
      </c>
      <c r="E20" s="765">
        <f>(1+_xlfn.XLOOKUP(INT((B20-1)/12)+1,'ZC Curve'!$B$8:$B$107,'ZC Curve'!S$8:S$107,,0))^(1/12)-1</f>
        <v>0</v>
      </c>
      <c r="F20" s="766">
        <f t="shared" si="9"/>
        <v>1</v>
      </c>
      <c r="G20" s="765">
        <f>(1+_xlfn.XLOOKUP(INT((B20-1)/12)+1,'ZC Curve'!$B$8:$B$107,'ZC Curve'!T$8:T$107,,0))^(1/12)-1</f>
        <v>0</v>
      </c>
      <c r="H20" s="766">
        <f t="shared" si="10"/>
        <v>1</v>
      </c>
      <c r="I20" s="594"/>
      <c r="J20" s="705">
        <f t="shared" si="11"/>
        <v>8</v>
      </c>
      <c r="K20" s="756"/>
      <c r="L20" s="756"/>
      <c r="M20" s="756"/>
      <c r="N20" s="756"/>
      <c r="O20" s="756"/>
      <c r="P20" s="756"/>
      <c r="Q20" s="756"/>
      <c r="R20" s="756"/>
      <c r="S20" s="783"/>
      <c r="T20" s="783"/>
      <c r="U20" s="783"/>
      <c r="V20" s="783"/>
      <c r="W20" s="594"/>
      <c r="X20" s="705">
        <f t="shared" si="12"/>
        <v>8</v>
      </c>
      <c r="Y20" s="756"/>
      <c r="Z20" s="756"/>
      <c r="AA20" s="756"/>
      <c r="AB20" s="756"/>
      <c r="AC20" s="756"/>
      <c r="AD20" s="756"/>
      <c r="AE20" s="756"/>
      <c r="AF20" s="756"/>
      <c r="AG20" s="783"/>
      <c r="AH20" s="783"/>
      <c r="AI20" s="783"/>
      <c r="AJ20" s="783"/>
      <c r="AK20" s="594"/>
      <c r="AL20" s="705">
        <f t="shared" si="5"/>
        <v>8</v>
      </c>
      <c r="AM20" s="756"/>
      <c r="AN20" s="756"/>
      <c r="AO20" s="756"/>
      <c r="AP20" s="756"/>
      <c r="AQ20" s="756"/>
      <c r="AR20" s="756"/>
      <c r="AS20" s="756"/>
      <c r="AT20" s="783"/>
      <c r="AU20" s="783"/>
      <c r="AV20" s="783"/>
      <c r="AW20" s="783"/>
      <c r="AX20" s="783"/>
      <c r="AY20" s="594"/>
      <c r="AZ20" s="705">
        <f t="shared" si="6"/>
        <v>8</v>
      </c>
      <c r="BA20" s="756"/>
      <c r="BB20" s="756"/>
      <c r="BC20" s="756"/>
      <c r="BD20" s="756"/>
      <c r="BE20" s="756"/>
      <c r="BF20" s="756"/>
      <c r="BG20" s="756"/>
      <c r="BH20" s="783"/>
      <c r="BI20" s="783"/>
      <c r="BJ20" s="783"/>
      <c r="BK20" s="783"/>
      <c r="BL20" s="783"/>
      <c r="BM20" s="685"/>
      <c r="BN20" s="705">
        <f t="shared" si="7"/>
        <v>8</v>
      </c>
      <c r="BO20" s="756"/>
      <c r="BP20" s="756"/>
      <c r="BQ20" s="756"/>
      <c r="BR20" s="756"/>
      <c r="BS20" s="756"/>
      <c r="BT20" s="756"/>
      <c r="BU20" s="756"/>
      <c r="BV20" s="783"/>
      <c r="BW20" s="783"/>
      <c r="BX20" s="783"/>
      <c r="BY20" s="783"/>
      <c r="BZ20" s="783"/>
    </row>
    <row r="21" spans="2:78" x14ac:dyDescent="0.25">
      <c r="B21" s="705">
        <v>9</v>
      </c>
      <c r="C21" s="765">
        <f>(1+_xlfn.XLOOKUP(INT((B21-1)/12)+1,'ZC Curve'!$B$8:$B$107,'ZC Curve'!R$8:R$107,,0))^(1/12)-1</f>
        <v>0</v>
      </c>
      <c r="D21" s="766">
        <f t="shared" si="8"/>
        <v>1</v>
      </c>
      <c r="E21" s="765">
        <f>(1+_xlfn.XLOOKUP(INT((B21-1)/12)+1,'ZC Curve'!$B$8:$B$107,'ZC Curve'!S$8:S$107,,0))^(1/12)-1</f>
        <v>0</v>
      </c>
      <c r="F21" s="766">
        <f t="shared" si="9"/>
        <v>1</v>
      </c>
      <c r="G21" s="765">
        <f>(1+_xlfn.XLOOKUP(INT((B21-1)/12)+1,'ZC Curve'!$B$8:$B$107,'ZC Curve'!T$8:T$107,,0))^(1/12)-1</f>
        <v>0</v>
      </c>
      <c r="H21" s="766">
        <f t="shared" si="10"/>
        <v>1</v>
      </c>
      <c r="I21" s="594"/>
      <c r="J21" s="705">
        <f t="shared" si="11"/>
        <v>9</v>
      </c>
      <c r="K21" s="756"/>
      <c r="L21" s="756"/>
      <c r="M21" s="756"/>
      <c r="N21" s="756"/>
      <c r="O21" s="756"/>
      <c r="P21" s="756"/>
      <c r="Q21" s="756"/>
      <c r="R21" s="756"/>
      <c r="S21" s="783"/>
      <c r="T21" s="783"/>
      <c r="U21" s="783"/>
      <c r="V21" s="783"/>
      <c r="W21" s="594"/>
      <c r="X21" s="705">
        <f t="shared" si="12"/>
        <v>9</v>
      </c>
      <c r="Y21" s="756"/>
      <c r="Z21" s="756"/>
      <c r="AA21" s="756"/>
      <c r="AB21" s="756"/>
      <c r="AC21" s="756"/>
      <c r="AD21" s="756"/>
      <c r="AE21" s="756"/>
      <c r="AF21" s="756"/>
      <c r="AG21" s="783"/>
      <c r="AH21" s="783"/>
      <c r="AI21" s="783"/>
      <c r="AJ21" s="783"/>
      <c r="AK21" s="594"/>
      <c r="AL21" s="705">
        <f t="shared" si="5"/>
        <v>9</v>
      </c>
      <c r="AM21" s="756"/>
      <c r="AN21" s="756"/>
      <c r="AO21" s="756"/>
      <c r="AP21" s="756"/>
      <c r="AQ21" s="756"/>
      <c r="AR21" s="756"/>
      <c r="AS21" s="756"/>
      <c r="AT21" s="783"/>
      <c r="AU21" s="783"/>
      <c r="AV21" s="783"/>
      <c r="AW21" s="783"/>
      <c r="AX21" s="783"/>
      <c r="AY21" s="594"/>
      <c r="AZ21" s="705">
        <f t="shared" si="6"/>
        <v>9</v>
      </c>
      <c r="BA21" s="756"/>
      <c r="BB21" s="756"/>
      <c r="BC21" s="756"/>
      <c r="BD21" s="756"/>
      <c r="BE21" s="756"/>
      <c r="BF21" s="756"/>
      <c r="BG21" s="756"/>
      <c r="BH21" s="783"/>
      <c r="BI21" s="783"/>
      <c r="BJ21" s="783"/>
      <c r="BK21" s="783"/>
      <c r="BL21" s="783"/>
      <c r="BM21" s="685"/>
      <c r="BN21" s="705">
        <f t="shared" si="7"/>
        <v>9</v>
      </c>
      <c r="BO21" s="756"/>
      <c r="BP21" s="756"/>
      <c r="BQ21" s="756"/>
      <c r="BR21" s="756"/>
      <c r="BS21" s="756"/>
      <c r="BT21" s="756"/>
      <c r="BU21" s="756"/>
      <c r="BV21" s="783"/>
      <c r="BW21" s="783"/>
      <c r="BX21" s="783"/>
      <c r="BY21" s="783"/>
      <c r="BZ21" s="783"/>
    </row>
    <row r="22" spans="2:78" x14ac:dyDescent="0.25">
      <c r="B22" s="705">
        <v>10</v>
      </c>
      <c r="C22" s="765">
        <f>(1+_xlfn.XLOOKUP(INT((B22-1)/12)+1,'ZC Curve'!$B$8:$B$107,'ZC Curve'!R$8:R$107,,0))^(1/12)-1</f>
        <v>0</v>
      </c>
      <c r="D22" s="766">
        <f t="shared" si="8"/>
        <v>1</v>
      </c>
      <c r="E22" s="765">
        <f>(1+_xlfn.XLOOKUP(INT((B22-1)/12)+1,'ZC Curve'!$B$8:$B$107,'ZC Curve'!S$8:S$107,,0))^(1/12)-1</f>
        <v>0</v>
      </c>
      <c r="F22" s="766">
        <f t="shared" si="9"/>
        <v>1</v>
      </c>
      <c r="G22" s="765">
        <f>(1+_xlfn.XLOOKUP(INT((B22-1)/12)+1,'ZC Curve'!$B$8:$B$107,'ZC Curve'!T$8:T$107,,0))^(1/12)-1</f>
        <v>0</v>
      </c>
      <c r="H22" s="766">
        <f t="shared" si="10"/>
        <v>1</v>
      </c>
      <c r="I22" s="594"/>
      <c r="J22" s="705">
        <f t="shared" si="11"/>
        <v>10</v>
      </c>
      <c r="K22" s="756"/>
      <c r="L22" s="756"/>
      <c r="M22" s="756"/>
      <c r="N22" s="756"/>
      <c r="O22" s="756"/>
      <c r="P22" s="756"/>
      <c r="Q22" s="756"/>
      <c r="R22" s="756"/>
      <c r="S22" s="783"/>
      <c r="T22" s="783"/>
      <c r="U22" s="783"/>
      <c r="V22" s="783"/>
      <c r="W22" s="594"/>
      <c r="X22" s="705">
        <f t="shared" si="12"/>
        <v>10</v>
      </c>
      <c r="Y22" s="756"/>
      <c r="Z22" s="756"/>
      <c r="AA22" s="756"/>
      <c r="AB22" s="756"/>
      <c r="AC22" s="756"/>
      <c r="AD22" s="756"/>
      <c r="AE22" s="756"/>
      <c r="AF22" s="756"/>
      <c r="AG22" s="783"/>
      <c r="AH22" s="783"/>
      <c r="AI22" s="783"/>
      <c r="AJ22" s="783"/>
      <c r="AK22" s="594"/>
      <c r="AL22" s="705">
        <f t="shared" si="5"/>
        <v>10</v>
      </c>
      <c r="AM22" s="756"/>
      <c r="AN22" s="756"/>
      <c r="AO22" s="756"/>
      <c r="AP22" s="756"/>
      <c r="AQ22" s="756"/>
      <c r="AR22" s="756"/>
      <c r="AS22" s="756"/>
      <c r="AT22" s="783"/>
      <c r="AU22" s="783"/>
      <c r="AV22" s="783"/>
      <c r="AW22" s="783"/>
      <c r="AX22" s="783"/>
      <c r="AY22" s="594"/>
      <c r="AZ22" s="705">
        <f t="shared" si="6"/>
        <v>10</v>
      </c>
      <c r="BA22" s="756"/>
      <c r="BB22" s="756"/>
      <c r="BC22" s="756"/>
      <c r="BD22" s="756"/>
      <c r="BE22" s="756"/>
      <c r="BF22" s="756"/>
      <c r="BG22" s="756"/>
      <c r="BH22" s="783"/>
      <c r="BI22" s="783"/>
      <c r="BJ22" s="783"/>
      <c r="BK22" s="783"/>
      <c r="BL22" s="783"/>
      <c r="BM22" s="685"/>
      <c r="BN22" s="705">
        <f t="shared" si="7"/>
        <v>10</v>
      </c>
      <c r="BO22" s="756"/>
      <c r="BP22" s="756"/>
      <c r="BQ22" s="756"/>
      <c r="BR22" s="756"/>
      <c r="BS22" s="756"/>
      <c r="BT22" s="756"/>
      <c r="BU22" s="756"/>
      <c r="BV22" s="783"/>
      <c r="BW22" s="783"/>
      <c r="BX22" s="783"/>
      <c r="BY22" s="783"/>
      <c r="BZ22" s="783"/>
    </row>
    <row r="23" spans="2:78" x14ac:dyDescent="0.25">
      <c r="B23" s="705">
        <v>11</v>
      </c>
      <c r="C23" s="765">
        <f>(1+_xlfn.XLOOKUP(INT((B23-1)/12)+1,'ZC Curve'!$B$8:$B$107,'ZC Curve'!R$8:R$107,,0))^(1/12)-1</f>
        <v>0</v>
      </c>
      <c r="D23" s="766">
        <f t="shared" si="8"/>
        <v>1</v>
      </c>
      <c r="E23" s="765">
        <f>(1+_xlfn.XLOOKUP(INT((B23-1)/12)+1,'ZC Curve'!$B$8:$B$107,'ZC Curve'!S$8:S$107,,0))^(1/12)-1</f>
        <v>0</v>
      </c>
      <c r="F23" s="766">
        <f t="shared" si="9"/>
        <v>1</v>
      </c>
      <c r="G23" s="765">
        <f>(1+_xlfn.XLOOKUP(INT((B23-1)/12)+1,'ZC Curve'!$B$8:$B$107,'ZC Curve'!T$8:T$107,,0))^(1/12)-1</f>
        <v>0</v>
      </c>
      <c r="H23" s="766">
        <f t="shared" si="10"/>
        <v>1</v>
      </c>
      <c r="I23" s="594"/>
      <c r="J23" s="705">
        <f t="shared" si="11"/>
        <v>11</v>
      </c>
      <c r="K23" s="756"/>
      <c r="L23" s="756"/>
      <c r="M23" s="756"/>
      <c r="N23" s="756"/>
      <c r="O23" s="756"/>
      <c r="P23" s="756"/>
      <c r="Q23" s="756"/>
      <c r="R23" s="756"/>
      <c r="S23" s="783"/>
      <c r="T23" s="783"/>
      <c r="U23" s="783"/>
      <c r="V23" s="783"/>
      <c r="W23" s="594"/>
      <c r="X23" s="705">
        <f t="shared" si="12"/>
        <v>11</v>
      </c>
      <c r="Y23" s="756"/>
      <c r="Z23" s="756"/>
      <c r="AA23" s="756"/>
      <c r="AB23" s="756"/>
      <c r="AC23" s="756"/>
      <c r="AD23" s="756"/>
      <c r="AE23" s="756"/>
      <c r="AF23" s="756"/>
      <c r="AG23" s="783"/>
      <c r="AH23" s="783"/>
      <c r="AI23" s="783"/>
      <c r="AJ23" s="783"/>
      <c r="AK23" s="594"/>
      <c r="AL23" s="705">
        <f t="shared" si="5"/>
        <v>11</v>
      </c>
      <c r="AM23" s="756"/>
      <c r="AN23" s="756"/>
      <c r="AO23" s="756"/>
      <c r="AP23" s="756"/>
      <c r="AQ23" s="756"/>
      <c r="AR23" s="756"/>
      <c r="AS23" s="756"/>
      <c r="AT23" s="783"/>
      <c r="AU23" s="783"/>
      <c r="AV23" s="783"/>
      <c r="AW23" s="783"/>
      <c r="AX23" s="783"/>
      <c r="AY23" s="594"/>
      <c r="AZ23" s="705">
        <f t="shared" si="6"/>
        <v>11</v>
      </c>
      <c r="BA23" s="756"/>
      <c r="BB23" s="756"/>
      <c r="BC23" s="756"/>
      <c r="BD23" s="756"/>
      <c r="BE23" s="756"/>
      <c r="BF23" s="756"/>
      <c r="BG23" s="756"/>
      <c r="BH23" s="783"/>
      <c r="BI23" s="783"/>
      <c r="BJ23" s="783"/>
      <c r="BK23" s="783"/>
      <c r="BL23" s="783"/>
      <c r="BM23" s="685"/>
      <c r="BN23" s="705">
        <f t="shared" si="7"/>
        <v>11</v>
      </c>
      <c r="BO23" s="756"/>
      <c r="BP23" s="756"/>
      <c r="BQ23" s="756"/>
      <c r="BR23" s="756"/>
      <c r="BS23" s="756"/>
      <c r="BT23" s="756"/>
      <c r="BU23" s="756"/>
      <c r="BV23" s="783"/>
      <c r="BW23" s="783"/>
      <c r="BX23" s="783"/>
      <c r="BY23" s="783"/>
      <c r="BZ23" s="783"/>
    </row>
    <row r="24" spans="2:78" x14ac:dyDescent="0.25">
      <c r="B24" s="705">
        <v>12</v>
      </c>
      <c r="C24" s="765">
        <f>(1+_xlfn.XLOOKUP(INT((B24-1)/12)+1,'ZC Curve'!$B$8:$B$107,'ZC Curve'!R$8:R$107,,0))^(1/12)-1</f>
        <v>0</v>
      </c>
      <c r="D24" s="766">
        <f t="shared" si="8"/>
        <v>1</v>
      </c>
      <c r="E24" s="765">
        <f>(1+_xlfn.XLOOKUP(INT((B24-1)/12)+1,'ZC Curve'!$B$8:$B$107,'ZC Curve'!S$8:S$107,,0))^(1/12)-1</f>
        <v>0</v>
      </c>
      <c r="F24" s="766">
        <f t="shared" si="9"/>
        <v>1</v>
      </c>
      <c r="G24" s="765">
        <f>(1+_xlfn.XLOOKUP(INT((B24-1)/12)+1,'ZC Curve'!$B$8:$B$107,'ZC Curve'!T$8:T$107,,0))^(1/12)-1</f>
        <v>0</v>
      </c>
      <c r="H24" s="766">
        <f t="shared" si="10"/>
        <v>1</v>
      </c>
      <c r="I24" s="594"/>
      <c r="J24" s="705">
        <f t="shared" si="11"/>
        <v>12</v>
      </c>
      <c r="K24" s="756"/>
      <c r="L24" s="756"/>
      <c r="M24" s="756"/>
      <c r="N24" s="756"/>
      <c r="O24" s="756"/>
      <c r="P24" s="756"/>
      <c r="Q24" s="756"/>
      <c r="R24" s="756"/>
      <c r="S24" s="783"/>
      <c r="T24" s="783"/>
      <c r="U24" s="783"/>
      <c r="V24" s="783"/>
      <c r="W24" s="594"/>
      <c r="X24" s="705">
        <f t="shared" si="12"/>
        <v>12</v>
      </c>
      <c r="Y24" s="756"/>
      <c r="Z24" s="756"/>
      <c r="AA24" s="756"/>
      <c r="AB24" s="756"/>
      <c r="AC24" s="756"/>
      <c r="AD24" s="756"/>
      <c r="AE24" s="756"/>
      <c r="AF24" s="756"/>
      <c r="AG24" s="783"/>
      <c r="AH24" s="783"/>
      <c r="AI24" s="783"/>
      <c r="AJ24" s="783"/>
      <c r="AK24" s="594"/>
      <c r="AL24" s="705">
        <f t="shared" si="5"/>
        <v>12</v>
      </c>
      <c r="AM24" s="756"/>
      <c r="AN24" s="756"/>
      <c r="AO24" s="756"/>
      <c r="AP24" s="756"/>
      <c r="AQ24" s="756"/>
      <c r="AR24" s="756"/>
      <c r="AS24" s="756"/>
      <c r="AT24" s="783"/>
      <c r="AU24" s="783"/>
      <c r="AV24" s="783"/>
      <c r="AW24" s="783"/>
      <c r="AX24" s="783"/>
      <c r="AY24" s="594"/>
      <c r="AZ24" s="705">
        <f t="shared" si="6"/>
        <v>12</v>
      </c>
      <c r="BA24" s="756"/>
      <c r="BB24" s="756"/>
      <c r="BC24" s="756"/>
      <c r="BD24" s="756"/>
      <c r="BE24" s="756"/>
      <c r="BF24" s="756"/>
      <c r="BG24" s="756"/>
      <c r="BH24" s="783"/>
      <c r="BI24" s="783"/>
      <c r="BJ24" s="783"/>
      <c r="BK24" s="783"/>
      <c r="BL24" s="783"/>
      <c r="BM24" s="685"/>
      <c r="BN24" s="705">
        <f t="shared" si="7"/>
        <v>12</v>
      </c>
      <c r="BO24" s="756"/>
      <c r="BP24" s="756"/>
      <c r="BQ24" s="756"/>
      <c r="BR24" s="756"/>
      <c r="BS24" s="756"/>
      <c r="BT24" s="756"/>
      <c r="BU24" s="756"/>
      <c r="BV24" s="783"/>
      <c r="BW24" s="783"/>
      <c r="BX24" s="783"/>
      <c r="BY24" s="783"/>
      <c r="BZ24" s="783"/>
    </row>
    <row r="25" spans="2:78" x14ac:dyDescent="0.25">
      <c r="B25" s="705">
        <v>13</v>
      </c>
      <c r="C25" s="765">
        <f>(1+_xlfn.XLOOKUP(INT((B25-1)/12)+1,'ZC Curve'!$B$8:$B$107,'ZC Curve'!R$8:R$107,,0))^(1/12)-1</f>
        <v>0</v>
      </c>
      <c r="D25" s="766">
        <f t="shared" si="8"/>
        <v>1</v>
      </c>
      <c r="E25" s="765">
        <f>(1+_xlfn.XLOOKUP(INT((B25-1)/12)+1,'ZC Curve'!$B$8:$B$107,'ZC Curve'!S$8:S$107,,0))^(1/12)-1</f>
        <v>0</v>
      </c>
      <c r="F25" s="766">
        <f t="shared" si="9"/>
        <v>1</v>
      </c>
      <c r="G25" s="765">
        <f>(1+_xlfn.XLOOKUP(INT((B25-1)/12)+1,'ZC Curve'!$B$8:$B$107,'ZC Curve'!T$8:T$107,,0))^(1/12)-1</f>
        <v>0</v>
      </c>
      <c r="H25" s="766">
        <f t="shared" si="10"/>
        <v>1</v>
      </c>
      <c r="I25" s="594"/>
      <c r="J25" s="705">
        <f t="shared" si="11"/>
        <v>13</v>
      </c>
      <c r="K25" s="756"/>
      <c r="L25" s="756"/>
      <c r="M25" s="756"/>
      <c r="N25" s="756"/>
      <c r="O25" s="756"/>
      <c r="P25" s="756"/>
      <c r="Q25" s="756"/>
      <c r="R25" s="756"/>
      <c r="S25" s="783"/>
      <c r="T25" s="783"/>
      <c r="U25" s="783"/>
      <c r="V25" s="783"/>
      <c r="W25" s="594"/>
      <c r="X25" s="705">
        <f t="shared" si="12"/>
        <v>13</v>
      </c>
      <c r="Y25" s="756"/>
      <c r="Z25" s="756"/>
      <c r="AA25" s="756"/>
      <c r="AB25" s="756"/>
      <c r="AC25" s="756"/>
      <c r="AD25" s="756"/>
      <c r="AE25" s="756"/>
      <c r="AF25" s="756"/>
      <c r="AG25" s="783"/>
      <c r="AH25" s="783"/>
      <c r="AI25" s="783"/>
      <c r="AJ25" s="783"/>
      <c r="AK25" s="594"/>
      <c r="AL25" s="705">
        <f t="shared" si="5"/>
        <v>13</v>
      </c>
      <c r="AM25" s="756"/>
      <c r="AN25" s="756"/>
      <c r="AO25" s="756"/>
      <c r="AP25" s="756"/>
      <c r="AQ25" s="756"/>
      <c r="AR25" s="756"/>
      <c r="AS25" s="756"/>
      <c r="AT25" s="783"/>
      <c r="AU25" s="783"/>
      <c r="AV25" s="783"/>
      <c r="AW25" s="783"/>
      <c r="AX25" s="783"/>
      <c r="AY25" s="594"/>
      <c r="AZ25" s="705">
        <f t="shared" si="6"/>
        <v>13</v>
      </c>
      <c r="BA25" s="756"/>
      <c r="BB25" s="756"/>
      <c r="BC25" s="756"/>
      <c r="BD25" s="756"/>
      <c r="BE25" s="756"/>
      <c r="BF25" s="756"/>
      <c r="BG25" s="756"/>
      <c r="BH25" s="783"/>
      <c r="BI25" s="783"/>
      <c r="BJ25" s="783"/>
      <c r="BK25" s="783"/>
      <c r="BL25" s="783"/>
      <c r="BM25" s="685"/>
      <c r="BN25" s="705">
        <f t="shared" si="7"/>
        <v>13</v>
      </c>
      <c r="BO25" s="756"/>
      <c r="BP25" s="756"/>
      <c r="BQ25" s="756"/>
      <c r="BR25" s="756"/>
      <c r="BS25" s="756"/>
      <c r="BT25" s="756"/>
      <c r="BU25" s="756"/>
      <c r="BV25" s="783"/>
      <c r="BW25" s="783"/>
      <c r="BX25" s="783"/>
      <c r="BY25" s="783"/>
      <c r="BZ25" s="783"/>
    </row>
    <row r="26" spans="2:78" x14ac:dyDescent="0.25">
      <c r="B26" s="705">
        <v>14</v>
      </c>
      <c r="C26" s="765">
        <f>(1+_xlfn.XLOOKUP(INT((B26-1)/12)+1,'ZC Curve'!$B$8:$B$107,'ZC Curve'!R$8:R$107,,0))^(1/12)-1</f>
        <v>0</v>
      </c>
      <c r="D26" s="766">
        <f t="shared" si="8"/>
        <v>1</v>
      </c>
      <c r="E26" s="765">
        <f>(1+_xlfn.XLOOKUP(INT((B26-1)/12)+1,'ZC Curve'!$B$8:$B$107,'ZC Curve'!S$8:S$107,,0))^(1/12)-1</f>
        <v>0</v>
      </c>
      <c r="F26" s="766">
        <f t="shared" si="9"/>
        <v>1</v>
      </c>
      <c r="G26" s="765">
        <f>(1+_xlfn.XLOOKUP(INT((B26-1)/12)+1,'ZC Curve'!$B$8:$B$107,'ZC Curve'!T$8:T$107,,0))^(1/12)-1</f>
        <v>0</v>
      </c>
      <c r="H26" s="766">
        <f t="shared" si="10"/>
        <v>1</v>
      </c>
      <c r="I26" s="594"/>
      <c r="J26" s="705">
        <f t="shared" si="11"/>
        <v>14</v>
      </c>
      <c r="K26" s="756"/>
      <c r="L26" s="756"/>
      <c r="M26" s="756"/>
      <c r="N26" s="756"/>
      <c r="O26" s="756"/>
      <c r="P26" s="756"/>
      <c r="Q26" s="756"/>
      <c r="R26" s="756"/>
      <c r="S26" s="783"/>
      <c r="T26" s="783"/>
      <c r="U26" s="783"/>
      <c r="V26" s="783"/>
      <c r="W26" s="594"/>
      <c r="X26" s="705">
        <f t="shared" si="12"/>
        <v>14</v>
      </c>
      <c r="Y26" s="756"/>
      <c r="Z26" s="756"/>
      <c r="AA26" s="756"/>
      <c r="AB26" s="756"/>
      <c r="AC26" s="756"/>
      <c r="AD26" s="756"/>
      <c r="AE26" s="756"/>
      <c r="AF26" s="756"/>
      <c r="AG26" s="783"/>
      <c r="AH26" s="783"/>
      <c r="AI26" s="783"/>
      <c r="AJ26" s="783"/>
      <c r="AK26" s="594"/>
      <c r="AL26" s="705">
        <f t="shared" si="5"/>
        <v>14</v>
      </c>
      <c r="AM26" s="756"/>
      <c r="AN26" s="756"/>
      <c r="AO26" s="756"/>
      <c r="AP26" s="756"/>
      <c r="AQ26" s="756"/>
      <c r="AR26" s="756"/>
      <c r="AS26" s="756"/>
      <c r="AT26" s="783"/>
      <c r="AU26" s="783"/>
      <c r="AV26" s="783"/>
      <c r="AW26" s="783"/>
      <c r="AX26" s="783"/>
      <c r="AY26" s="594"/>
      <c r="AZ26" s="705">
        <f t="shared" si="6"/>
        <v>14</v>
      </c>
      <c r="BA26" s="756"/>
      <c r="BB26" s="756"/>
      <c r="BC26" s="756"/>
      <c r="BD26" s="756"/>
      <c r="BE26" s="756"/>
      <c r="BF26" s="756"/>
      <c r="BG26" s="756"/>
      <c r="BH26" s="783"/>
      <c r="BI26" s="783"/>
      <c r="BJ26" s="783"/>
      <c r="BK26" s="783"/>
      <c r="BL26" s="783"/>
      <c r="BM26" s="685"/>
      <c r="BN26" s="705">
        <f t="shared" si="7"/>
        <v>14</v>
      </c>
      <c r="BO26" s="756"/>
      <c r="BP26" s="756"/>
      <c r="BQ26" s="756"/>
      <c r="BR26" s="756"/>
      <c r="BS26" s="756"/>
      <c r="BT26" s="756"/>
      <c r="BU26" s="756"/>
      <c r="BV26" s="783"/>
      <c r="BW26" s="783"/>
      <c r="BX26" s="783"/>
      <c r="BY26" s="783"/>
      <c r="BZ26" s="783"/>
    </row>
    <row r="27" spans="2:78" x14ac:dyDescent="0.25">
      <c r="B27" s="705">
        <v>15</v>
      </c>
      <c r="C27" s="765">
        <f>(1+_xlfn.XLOOKUP(INT((B27-1)/12)+1,'ZC Curve'!$B$8:$B$107,'ZC Curve'!R$8:R$107,,0))^(1/12)-1</f>
        <v>0</v>
      </c>
      <c r="D27" s="766">
        <f t="shared" si="8"/>
        <v>1</v>
      </c>
      <c r="E27" s="765">
        <f>(1+_xlfn.XLOOKUP(INT((B27-1)/12)+1,'ZC Curve'!$B$8:$B$107,'ZC Curve'!S$8:S$107,,0))^(1/12)-1</f>
        <v>0</v>
      </c>
      <c r="F27" s="766">
        <f t="shared" si="9"/>
        <v>1</v>
      </c>
      <c r="G27" s="765">
        <f>(1+_xlfn.XLOOKUP(INT((B27-1)/12)+1,'ZC Curve'!$B$8:$B$107,'ZC Curve'!T$8:T$107,,0))^(1/12)-1</f>
        <v>0</v>
      </c>
      <c r="H27" s="766">
        <f t="shared" si="10"/>
        <v>1</v>
      </c>
      <c r="I27" s="594"/>
      <c r="J27" s="705">
        <f t="shared" si="11"/>
        <v>15</v>
      </c>
      <c r="K27" s="756"/>
      <c r="L27" s="756"/>
      <c r="M27" s="756"/>
      <c r="N27" s="756"/>
      <c r="O27" s="756"/>
      <c r="P27" s="756"/>
      <c r="Q27" s="756"/>
      <c r="R27" s="756"/>
      <c r="S27" s="783"/>
      <c r="T27" s="783"/>
      <c r="U27" s="783"/>
      <c r="V27" s="783"/>
      <c r="W27" s="594"/>
      <c r="X27" s="705">
        <f t="shared" si="12"/>
        <v>15</v>
      </c>
      <c r="Y27" s="756"/>
      <c r="Z27" s="756"/>
      <c r="AA27" s="756"/>
      <c r="AB27" s="756"/>
      <c r="AC27" s="756"/>
      <c r="AD27" s="756"/>
      <c r="AE27" s="756"/>
      <c r="AF27" s="756"/>
      <c r="AG27" s="783"/>
      <c r="AH27" s="783"/>
      <c r="AI27" s="783"/>
      <c r="AJ27" s="783"/>
      <c r="AK27" s="594"/>
      <c r="AL27" s="705">
        <f t="shared" si="5"/>
        <v>15</v>
      </c>
      <c r="AM27" s="756"/>
      <c r="AN27" s="756"/>
      <c r="AO27" s="756"/>
      <c r="AP27" s="756"/>
      <c r="AQ27" s="756"/>
      <c r="AR27" s="756"/>
      <c r="AS27" s="756"/>
      <c r="AT27" s="783"/>
      <c r="AU27" s="783"/>
      <c r="AV27" s="783"/>
      <c r="AW27" s="783"/>
      <c r="AX27" s="783"/>
      <c r="AY27" s="594"/>
      <c r="AZ27" s="705">
        <f t="shared" si="6"/>
        <v>15</v>
      </c>
      <c r="BA27" s="756"/>
      <c r="BB27" s="756"/>
      <c r="BC27" s="756"/>
      <c r="BD27" s="756"/>
      <c r="BE27" s="756"/>
      <c r="BF27" s="756"/>
      <c r="BG27" s="756"/>
      <c r="BH27" s="783"/>
      <c r="BI27" s="783"/>
      <c r="BJ27" s="783"/>
      <c r="BK27" s="783"/>
      <c r="BL27" s="783"/>
      <c r="BM27" s="685"/>
      <c r="BN27" s="705">
        <f t="shared" si="7"/>
        <v>15</v>
      </c>
      <c r="BO27" s="756"/>
      <c r="BP27" s="756"/>
      <c r="BQ27" s="756"/>
      <c r="BR27" s="756"/>
      <c r="BS27" s="756"/>
      <c r="BT27" s="756"/>
      <c r="BU27" s="756"/>
      <c r="BV27" s="783"/>
      <c r="BW27" s="783"/>
      <c r="BX27" s="783"/>
      <c r="BY27" s="783"/>
      <c r="BZ27" s="783"/>
    </row>
    <row r="28" spans="2:78" x14ac:dyDescent="0.25">
      <c r="B28" s="705">
        <v>16</v>
      </c>
      <c r="C28" s="765">
        <f>(1+_xlfn.XLOOKUP(INT((B28-1)/12)+1,'ZC Curve'!$B$8:$B$107,'ZC Curve'!R$8:R$107,,0))^(1/12)-1</f>
        <v>0</v>
      </c>
      <c r="D28" s="766">
        <f t="shared" si="8"/>
        <v>1</v>
      </c>
      <c r="E28" s="765">
        <f>(1+_xlfn.XLOOKUP(INT((B28-1)/12)+1,'ZC Curve'!$B$8:$B$107,'ZC Curve'!S$8:S$107,,0))^(1/12)-1</f>
        <v>0</v>
      </c>
      <c r="F28" s="766">
        <f t="shared" si="9"/>
        <v>1</v>
      </c>
      <c r="G28" s="765">
        <f>(1+_xlfn.XLOOKUP(INT((B28-1)/12)+1,'ZC Curve'!$B$8:$B$107,'ZC Curve'!T$8:T$107,,0))^(1/12)-1</f>
        <v>0</v>
      </c>
      <c r="H28" s="766">
        <f t="shared" si="10"/>
        <v>1</v>
      </c>
      <c r="I28" s="594"/>
      <c r="J28" s="705">
        <f t="shared" si="11"/>
        <v>16</v>
      </c>
      <c r="K28" s="756"/>
      <c r="L28" s="756"/>
      <c r="M28" s="756"/>
      <c r="N28" s="756"/>
      <c r="O28" s="756"/>
      <c r="P28" s="756"/>
      <c r="Q28" s="756"/>
      <c r="R28" s="756"/>
      <c r="S28" s="783"/>
      <c r="T28" s="783"/>
      <c r="U28" s="783"/>
      <c r="V28" s="783"/>
      <c r="W28" s="594"/>
      <c r="X28" s="705">
        <f t="shared" si="12"/>
        <v>16</v>
      </c>
      <c r="Y28" s="756"/>
      <c r="Z28" s="756"/>
      <c r="AA28" s="756"/>
      <c r="AB28" s="756"/>
      <c r="AC28" s="756"/>
      <c r="AD28" s="756"/>
      <c r="AE28" s="756"/>
      <c r="AF28" s="756"/>
      <c r="AG28" s="783"/>
      <c r="AH28" s="783"/>
      <c r="AI28" s="783"/>
      <c r="AJ28" s="783"/>
      <c r="AK28" s="594"/>
      <c r="AL28" s="705">
        <f t="shared" si="5"/>
        <v>16</v>
      </c>
      <c r="AM28" s="756"/>
      <c r="AN28" s="756"/>
      <c r="AO28" s="756"/>
      <c r="AP28" s="756"/>
      <c r="AQ28" s="756"/>
      <c r="AR28" s="756"/>
      <c r="AS28" s="756"/>
      <c r="AT28" s="783"/>
      <c r="AU28" s="783"/>
      <c r="AV28" s="783"/>
      <c r="AW28" s="783"/>
      <c r="AX28" s="783"/>
      <c r="AY28" s="594"/>
      <c r="AZ28" s="705">
        <f t="shared" si="6"/>
        <v>16</v>
      </c>
      <c r="BA28" s="756"/>
      <c r="BB28" s="756"/>
      <c r="BC28" s="756"/>
      <c r="BD28" s="756"/>
      <c r="BE28" s="756"/>
      <c r="BF28" s="756"/>
      <c r="BG28" s="756"/>
      <c r="BH28" s="783"/>
      <c r="BI28" s="783"/>
      <c r="BJ28" s="783"/>
      <c r="BK28" s="783"/>
      <c r="BL28" s="783"/>
      <c r="BM28" s="685"/>
      <c r="BN28" s="705">
        <f t="shared" si="7"/>
        <v>16</v>
      </c>
      <c r="BO28" s="756"/>
      <c r="BP28" s="756"/>
      <c r="BQ28" s="756"/>
      <c r="BR28" s="756"/>
      <c r="BS28" s="756"/>
      <c r="BT28" s="756"/>
      <c r="BU28" s="756"/>
      <c r="BV28" s="783"/>
      <c r="BW28" s="783"/>
      <c r="BX28" s="783"/>
      <c r="BY28" s="783"/>
      <c r="BZ28" s="783"/>
    </row>
    <row r="29" spans="2:78" x14ac:dyDescent="0.25">
      <c r="B29" s="705">
        <v>17</v>
      </c>
      <c r="C29" s="765">
        <f>(1+_xlfn.XLOOKUP(INT((B29-1)/12)+1,'ZC Curve'!$B$8:$B$107,'ZC Curve'!R$8:R$107,,0))^(1/12)-1</f>
        <v>0</v>
      </c>
      <c r="D29" s="766">
        <f t="shared" si="8"/>
        <v>1</v>
      </c>
      <c r="E29" s="765">
        <f>(1+_xlfn.XLOOKUP(INT((B29-1)/12)+1,'ZC Curve'!$B$8:$B$107,'ZC Curve'!S$8:S$107,,0))^(1/12)-1</f>
        <v>0</v>
      </c>
      <c r="F29" s="766">
        <f t="shared" si="9"/>
        <v>1</v>
      </c>
      <c r="G29" s="765">
        <f>(1+_xlfn.XLOOKUP(INT((B29-1)/12)+1,'ZC Curve'!$B$8:$B$107,'ZC Curve'!T$8:T$107,,0))^(1/12)-1</f>
        <v>0</v>
      </c>
      <c r="H29" s="766">
        <f t="shared" si="10"/>
        <v>1</v>
      </c>
      <c r="I29" s="594"/>
      <c r="J29" s="705">
        <f t="shared" si="11"/>
        <v>17</v>
      </c>
      <c r="K29" s="756"/>
      <c r="L29" s="756"/>
      <c r="M29" s="756"/>
      <c r="N29" s="756"/>
      <c r="O29" s="756"/>
      <c r="P29" s="756"/>
      <c r="Q29" s="756"/>
      <c r="R29" s="756"/>
      <c r="S29" s="783"/>
      <c r="T29" s="783"/>
      <c r="U29" s="783"/>
      <c r="V29" s="783"/>
      <c r="W29" s="594"/>
      <c r="X29" s="705">
        <f t="shared" si="12"/>
        <v>17</v>
      </c>
      <c r="Y29" s="756"/>
      <c r="Z29" s="756"/>
      <c r="AA29" s="756"/>
      <c r="AB29" s="756"/>
      <c r="AC29" s="756"/>
      <c r="AD29" s="756"/>
      <c r="AE29" s="756"/>
      <c r="AF29" s="756"/>
      <c r="AG29" s="783"/>
      <c r="AH29" s="783"/>
      <c r="AI29" s="783"/>
      <c r="AJ29" s="783"/>
      <c r="AK29" s="594"/>
      <c r="AL29" s="705">
        <f t="shared" si="5"/>
        <v>17</v>
      </c>
      <c r="AM29" s="756"/>
      <c r="AN29" s="756"/>
      <c r="AO29" s="756"/>
      <c r="AP29" s="756"/>
      <c r="AQ29" s="756"/>
      <c r="AR29" s="756"/>
      <c r="AS29" s="756"/>
      <c r="AT29" s="783"/>
      <c r="AU29" s="783"/>
      <c r="AV29" s="783"/>
      <c r="AW29" s="783"/>
      <c r="AX29" s="783"/>
      <c r="AY29" s="594"/>
      <c r="AZ29" s="705">
        <f t="shared" si="6"/>
        <v>17</v>
      </c>
      <c r="BA29" s="756"/>
      <c r="BB29" s="756"/>
      <c r="BC29" s="756"/>
      <c r="BD29" s="756"/>
      <c r="BE29" s="756"/>
      <c r="BF29" s="756"/>
      <c r="BG29" s="756"/>
      <c r="BH29" s="783"/>
      <c r="BI29" s="783"/>
      <c r="BJ29" s="783"/>
      <c r="BK29" s="783"/>
      <c r="BL29" s="783"/>
      <c r="BM29" s="685"/>
      <c r="BN29" s="705">
        <f t="shared" si="7"/>
        <v>17</v>
      </c>
      <c r="BO29" s="756"/>
      <c r="BP29" s="756"/>
      <c r="BQ29" s="756"/>
      <c r="BR29" s="756"/>
      <c r="BS29" s="756"/>
      <c r="BT29" s="756"/>
      <c r="BU29" s="756"/>
      <c r="BV29" s="783"/>
      <c r="BW29" s="783"/>
      <c r="BX29" s="783"/>
      <c r="BY29" s="783"/>
      <c r="BZ29" s="783"/>
    </row>
    <row r="30" spans="2:78" x14ac:dyDescent="0.25">
      <c r="B30" s="705">
        <v>18</v>
      </c>
      <c r="C30" s="765">
        <f>(1+_xlfn.XLOOKUP(INT((B30-1)/12)+1,'ZC Curve'!$B$8:$B$107,'ZC Curve'!R$8:R$107,,0))^(1/12)-1</f>
        <v>0</v>
      </c>
      <c r="D30" s="766">
        <f t="shared" si="8"/>
        <v>1</v>
      </c>
      <c r="E30" s="765">
        <f>(1+_xlfn.XLOOKUP(INT((B30-1)/12)+1,'ZC Curve'!$B$8:$B$107,'ZC Curve'!S$8:S$107,,0))^(1/12)-1</f>
        <v>0</v>
      </c>
      <c r="F30" s="766">
        <f t="shared" si="9"/>
        <v>1</v>
      </c>
      <c r="G30" s="765">
        <f>(1+_xlfn.XLOOKUP(INT((B30-1)/12)+1,'ZC Curve'!$B$8:$B$107,'ZC Curve'!T$8:T$107,,0))^(1/12)-1</f>
        <v>0</v>
      </c>
      <c r="H30" s="766">
        <f t="shared" si="10"/>
        <v>1</v>
      </c>
      <c r="I30" s="594"/>
      <c r="J30" s="705">
        <f t="shared" si="11"/>
        <v>18</v>
      </c>
      <c r="K30" s="756"/>
      <c r="L30" s="756"/>
      <c r="M30" s="756"/>
      <c r="N30" s="756"/>
      <c r="O30" s="756"/>
      <c r="P30" s="756"/>
      <c r="Q30" s="756"/>
      <c r="R30" s="756"/>
      <c r="S30" s="783"/>
      <c r="T30" s="783"/>
      <c r="U30" s="783"/>
      <c r="V30" s="783"/>
      <c r="W30" s="594"/>
      <c r="X30" s="705">
        <f t="shared" si="12"/>
        <v>18</v>
      </c>
      <c r="Y30" s="756"/>
      <c r="Z30" s="756"/>
      <c r="AA30" s="756"/>
      <c r="AB30" s="756"/>
      <c r="AC30" s="756"/>
      <c r="AD30" s="756"/>
      <c r="AE30" s="756"/>
      <c r="AF30" s="756"/>
      <c r="AG30" s="783"/>
      <c r="AH30" s="783"/>
      <c r="AI30" s="783"/>
      <c r="AJ30" s="783"/>
      <c r="AK30" s="594"/>
      <c r="AL30" s="705">
        <f t="shared" si="5"/>
        <v>18</v>
      </c>
      <c r="AM30" s="756"/>
      <c r="AN30" s="756"/>
      <c r="AO30" s="756"/>
      <c r="AP30" s="756"/>
      <c r="AQ30" s="756"/>
      <c r="AR30" s="756"/>
      <c r="AS30" s="756"/>
      <c r="AT30" s="783"/>
      <c r="AU30" s="783"/>
      <c r="AV30" s="783"/>
      <c r="AW30" s="783"/>
      <c r="AX30" s="783"/>
      <c r="AY30" s="594"/>
      <c r="AZ30" s="705">
        <f t="shared" si="6"/>
        <v>18</v>
      </c>
      <c r="BA30" s="756"/>
      <c r="BB30" s="756"/>
      <c r="BC30" s="756"/>
      <c r="BD30" s="756"/>
      <c r="BE30" s="756"/>
      <c r="BF30" s="756"/>
      <c r="BG30" s="756"/>
      <c r="BH30" s="783"/>
      <c r="BI30" s="783"/>
      <c r="BJ30" s="783"/>
      <c r="BK30" s="783"/>
      <c r="BL30" s="783"/>
      <c r="BM30" s="685"/>
      <c r="BN30" s="705">
        <f t="shared" si="7"/>
        <v>18</v>
      </c>
      <c r="BO30" s="756"/>
      <c r="BP30" s="756"/>
      <c r="BQ30" s="756"/>
      <c r="BR30" s="756"/>
      <c r="BS30" s="756"/>
      <c r="BT30" s="756"/>
      <c r="BU30" s="756"/>
      <c r="BV30" s="783"/>
      <c r="BW30" s="783"/>
      <c r="BX30" s="783"/>
      <c r="BY30" s="783"/>
      <c r="BZ30" s="783"/>
    </row>
    <row r="31" spans="2:78" x14ac:dyDescent="0.25">
      <c r="B31" s="705">
        <v>19</v>
      </c>
      <c r="C31" s="765">
        <f>(1+_xlfn.XLOOKUP(INT((B31-1)/12)+1,'ZC Curve'!$B$8:$B$107,'ZC Curve'!R$8:R$107,,0))^(1/12)-1</f>
        <v>0</v>
      </c>
      <c r="D31" s="766">
        <f t="shared" si="8"/>
        <v>1</v>
      </c>
      <c r="E31" s="765">
        <f>(1+_xlfn.XLOOKUP(INT((B31-1)/12)+1,'ZC Curve'!$B$8:$B$107,'ZC Curve'!S$8:S$107,,0))^(1/12)-1</f>
        <v>0</v>
      </c>
      <c r="F31" s="766">
        <f t="shared" si="9"/>
        <v>1</v>
      </c>
      <c r="G31" s="765">
        <f>(1+_xlfn.XLOOKUP(INT((B31-1)/12)+1,'ZC Curve'!$B$8:$B$107,'ZC Curve'!T$8:T$107,,0))^(1/12)-1</f>
        <v>0</v>
      </c>
      <c r="H31" s="766">
        <f t="shared" si="10"/>
        <v>1</v>
      </c>
      <c r="I31" s="594"/>
      <c r="J31" s="705">
        <f t="shared" si="11"/>
        <v>19</v>
      </c>
      <c r="K31" s="756"/>
      <c r="L31" s="756"/>
      <c r="M31" s="756"/>
      <c r="N31" s="756"/>
      <c r="O31" s="756"/>
      <c r="P31" s="756"/>
      <c r="Q31" s="756"/>
      <c r="R31" s="756"/>
      <c r="S31" s="783"/>
      <c r="T31" s="783"/>
      <c r="U31" s="783"/>
      <c r="V31" s="783"/>
      <c r="W31" s="594"/>
      <c r="X31" s="705">
        <f t="shared" si="12"/>
        <v>19</v>
      </c>
      <c r="Y31" s="756"/>
      <c r="Z31" s="756"/>
      <c r="AA31" s="756"/>
      <c r="AB31" s="756"/>
      <c r="AC31" s="756"/>
      <c r="AD31" s="756"/>
      <c r="AE31" s="756"/>
      <c r="AF31" s="756"/>
      <c r="AG31" s="783"/>
      <c r="AH31" s="783"/>
      <c r="AI31" s="783"/>
      <c r="AJ31" s="783"/>
      <c r="AK31" s="594"/>
      <c r="AL31" s="705">
        <f t="shared" si="5"/>
        <v>19</v>
      </c>
      <c r="AM31" s="756"/>
      <c r="AN31" s="756"/>
      <c r="AO31" s="756"/>
      <c r="AP31" s="756"/>
      <c r="AQ31" s="756"/>
      <c r="AR31" s="756"/>
      <c r="AS31" s="756"/>
      <c r="AT31" s="783"/>
      <c r="AU31" s="783"/>
      <c r="AV31" s="783"/>
      <c r="AW31" s="783"/>
      <c r="AX31" s="783"/>
      <c r="AY31" s="594"/>
      <c r="AZ31" s="705">
        <f t="shared" si="6"/>
        <v>19</v>
      </c>
      <c r="BA31" s="756"/>
      <c r="BB31" s="756"/>
      <c r="BC31" s="756"/>
      <c r="BD31" s="756"/>
      <c r="BE31" s="756"/>
      <c r="BF31" s="756"/>
      <c r="BG31" s="756"/>
      <c r="BH31" s="783"/>
      <c r="BI31" s="783"/>
      <c r="BJ31" s="783"/>
      <c r="BK31" s="783"/>
      <c r="BL31" s="783"/>
      <c r="BM31" s="685"/>
      <c r="BN31" s="705">
        <f t="shared" si="7"/>
        <v>19</v>
      </c>
      <c r="BO31" s="756"/>
      <c r="BP31" s="756"/>
      <c r="BQ31" s="756"/>
      <c r="BR31" s="756"/>
      <c r="BS31" s="756"/>
      <c r="BT31" s="756"/>
      <c r="BU31" s="756"/>
      <c r="BV31" s="783"/>
      <c r="BW31" s="783"/>
      <c r="BX31" s="783"/>
      <c r="BY31" s="783"/>
      <c r="BZ31" s="783"/>
    </row>
    <row r="32" spans="2:78" x14ac:dyDescent="0.25">
      <c r="B32" s="705">
        <v>20</v>
      </c>
      <c r="C32" s="765">
        <f>(1+_xlfn.XLOOKUP(INT((B32-1)/12)+1,'ZC Curve'!$B$8:$B$107,'ZC Curve'!R$8:R$107,,0))^(1/12)-1</f>
        <v>0</v>
      </c>
      <c r="D32" s="766">
        <f t="shared" si="8"/>
        <v>1</v>
      </c>
      <c r="E32" s="765">
        <f>(1+_xlfn.XLOOKUP(INT((B32-1)/12)+1,'ZC Curve'!$B$8:$B$107,'ZC Curve'!S$8:S$107,,0))^(1/12)-1</f>
        <v>0</v>
      </c>
      <c r="F32" s="766">
        <f t="shared" si="9"/>
        <v>1</v>
      </c>
      <c r="G32" s="765">
        <f>(1+_xlfn.XLOOKUP(INT((B32-1)/12)+1,'ZC Curve'!$B$8:$B$107,'ZC Curve'!T$8:T$107,,0))^(1/12)-1</f>
        <v>0</v>
      </c>
      <c r="H32" s="766">
        <f t="shared" si="10"/>
        <v>1</v>
      </c>
      <c r="I32" s="594"/>
      <c r="J32" s="705">
        <f t="shared" si="11"/>
        <v>20</v>
      </c>
      <c r="K32" s="756"/>
      <c r="L32" s="756"/>
      <c r="M32" s="756"/>
      <c r="N32" s="756"/>
      <c r="O32" s="756"/>
      <c r="P32" s="756"/>
      <c r="Q32" s="756"/>
      <c r="R32" s="756"/>
      <c r="S32" s="783"/>
      <c r="T32" s="783"/>
      <c r="U32" s="783"/>
      <c r="V32" s="783"/>
      <c r="W32" s="594"/>
      <c r="X32" s="705">
        <f t="shared" si="12"/>
        <v>20</v>
      </c>
      <c r="Y32" s="756"/>
      <c r="Z32" s="756"/>
      <c r="AA32" s="756"/>
      <c r="AB32" s="756"/>
      <c r="AC32" s="756"/>
      <c r="AD32" s="756"/>
      <c r="AE32" s="756"/>
      <c r="AF32" s="756"/>
      <c r="AG32" s="783"/>
      <c r="AH32" s="783"/>
      <c r="AI32" s="783"/>
      <c r="AJ32" s="783"/>
      <c r="AK32" s="594"/>
      <c r="AL32" s="705">
        <f t="shared" si="5"/>
        <v>20</v>
      </c>
      <c r="AM32" s="756"/>
      <c r="AN32" s="756"/>
      <c r="AO32" s="756"/>
      <c r="AP32" s="756"/>
      <c r="AQ32" s="756"/>
      <c r="AR32" s="756"/>
      <c r="AS32" s="756"/>
      <c r="AT32" s="783"/>
      <c r="AU32" s="783"/>
      <c r="AV32" s="783"/>
      <c r="AW32" s="783"/>
      <c r="AX32" s="783"/>
      <c r="AY32" s="594"/>
      <c r="AZ32" s="705">
        <f t="shared" si="6"/>
        <v>20</v>
      </c>
      <c r="BA32" s="756"/>
      <c r="BB32" s="756"/>
      <c r="BC32" s="756"/>
      <c r="BD32" s="756"/>
      <c r="BE32" s="756"/>
      <c r="BF32" s="756"/>
      <c r="BG32" s="756"/>
      <c r="BH32" s="783"/>
      <c r="BI32" s="783"/>
      <c r="BJ32" s="783"/>
      <c r="BK32" s="783"/>
      <c r="BL32" s="783"/>
      <c r="BM32" s="685"/>
      <c r="BN32" s="705">
        <f t="shared" si="7"/>
        <v>20</v>
      </c>
      <c r="BO32" s="756"/>
      <c r="BP32" s="756"/>
      <c r="BQ32" s="756"/>
      <c r="BR32" s="756"/>
      <c r="BS32" s="756"/>
      <c r="BT32" s="756"/>
      <c r="BU32" s="756"/>
      <c r="BV32" s="783"/>
      <c r="BW32" s="783"/>
      <c r="BX32" s="783"/>
      <c r="BY32" s="783"/>
      <c r="BZ32" s="783"/>
    </row>
    <row r="33" spans="2:78" x14ac:dyDescent="0.25">
      <c r="B33" s="705">
        <v>21</v>
      </c>
      <c r="C33" s="765">
        <f>(1+_xlfn.XLOOKUP(INT((B33-1)/12)+1,'ZC Curve'!$B$8:$B$107,'ZC Curve'!R$8:R$107,,0))^(1/12)-1</f>
        <v>0</v>
      </c>
      <c r="D33" s="766">
        <f t="shared" si="8"/>
        <v>1</v>
      </c>
      <c r="E33" s="765">
        <f>(1+_xlfn.XLOOKUP(INT((B33-1)/12)+1,'ZC Curve'!$B$8:$B$107,'ZC Curve'!S$8:S$107,,0))^(1/12)-1</f>
        <v>0</v>
      </c>
      <c r="F33" s="766">
        <f t="shared" si="9"/>
        <v>1</v>
      </c>
      <c r="G33" s="765">
        <f>(1+_xlfn.XLOOKUP(INT((B33-1)/12)+1,'ZC Curve'!$B$8:$B$107,'ZC Curve'!T$8:T$107,,0))^(1/12)-1</f>
        <v>0</v>
      </c>
      <c r="H33" s="766">
        <f t="shared" si="10"/>
        <v>1</v>
      </c>
      <c r="I33" s="594"/>
      <c r="J33" s="705">
        <f t="shared" si="11"/>
        <v>21</v>
      </c>
      <c r="K33" s="756"/>
      <c r="L33" s="756"/>
      <c r="M33" s="756"/>
      <c r="N33" s="756"/>
      <c r="O33" s="756"/>
      <c r="P33" s="756"/>
      <c r="Q33" s="756"/>
      <c r="R33" s="756"/>
      <c r="S33" s="783"/>
      <c r="T33" s="783"/>
      <c r="U33" s="783"/>
      <c r="V33" s="783"/>
      <c r="W33" s="594"/>
      <c r="X33" s="705">
        <f t="shared" si="12"/>
        <v>21</v>
      </c>
      <c r="Y33" s="756"/>
      <c r="Z33" s="756"/>
      <c r="AA33" s="756"/>
      <c r="AB33" s="756"/>
      <c r="AC33" s="756"/>
      <c r="AD33" s="756"/>
      <c r="AE33" s="756"/>
      <c r="AF33" s="756"/>
      <c r="AG33" s="783"/>
      <c r="AH33" s="783"/>
      <c r="AI33" s="783"/>
      <c r="AJ33" s="783"/>
      <c r="AK33" s="594"/>
      <c r="AL33" s="705">
        <f t="shared" si="5"/>
        <v>21</v>
      </c>
      <c r="AM33" s="756"/>
      <c r="AN33" s="756"/>
      <c r="AO33" s="756"/>
      <c r="AP33" s="756"/>
      <c r="AQ33" s="756"/>
      <c r="AR33" s="756"/>
      <c r="AS33" s="756"/>
      <c r="AT33" s="783"/>
      <c r="AU33" s="783"/>
      <c r="AV33" s="783"/>
      <c r="AW33" s="783"/>
      <c r="AX33" s="783"/>
      <c r="AY33" s="594"/>
      <c r="AZ33" s="705">
        <f t="shared" si="6"/>
        <v>21</v>
      </c>
      <c r="BA33" s="756"/>
      <c r="BB33" s="756"/>
      <c r="BC33" s="756"/>
      <c r="BD33" s="756"/>
      <c r="BE33" s="756"/>
      <c r="BF33" s="756"/>
      <c r="BG33" s="756"/>
      <c r="BH33" s="783"/>
      <c r="BI33" s="783"/>
      <c r="BJ33" s="783"/>
      <c r="BK33" s="783"/>
      <c r="BL33" s="783"/>
      <c r="BM33" s="685"/>
      <c r="BN33" s="705">
        <f t="shared" si="7"/>
        <v>21</v>
      </c>
      <c r="BO33" s="756"/>
      <c r="BP33" s="756"/>
      <c r="BQ33" s="756"/>
      <c r="BR33" s="756"/>
      <c r="BS33" s="756"/>
      <c r="BT33" s="756"/>
      <c r="BU33" s="756"/>
      <c r="BV33" s="783"/>
      <c r="BW33" s="783"/>
      <c r="BX33" s="783"/>
      <c r="BY33" s="783"/>
      <c r="BZ33" s="783"/>
    </row>
    <row r="34" spans="2:78" x14ac:dyDescent="0.25">
      <c r="B34" s="705">
        <v>22</v>
      </c>
      <c r="C34" s="765">
        <f>(1+_xlfn.XLOOKUP(INT((B34-1)/12)+1,'ZC Curve'!$B$8:$B$107,'ZC Curve'!R$8:R$107,,0))^(1/12)-1</f>
        <v>0</v>
      </c>
      <c r="D34" s="766">
        <f t="shared" si="8"/>
        <v>1</v>
      </c>
      <c r="E34" s="765">
        <f>(1+_xlfn.XLOOKUP(INT((B34-1)/12)+1,'ZC Curve'!$B$8:$B$107,'ZC Curve'!S$8:S$107,,0))^(1/12)-1</f>
        <v>0</v>
      </c>
      <c r="F34" s="766">
        <f t="shared" si="9"/>
        <v>1</v>
      </c>
      <c r="G34" s="765">
        <f>(1+_xlfn.XLOOKUP(INT((B34-1)/12)+1,'ZC Curve'!$B$8:$B$107,'ZC Curve'!T$8:T$107,,0))^(1/12)-1</f>
        <v>0</v>
      </c>
      <c r="H34" s="766">
        <f t="shared" si="10"/>
        <v>1</v>
      </c>
      <c r="I34" s="594"/>
      <c r="J34" s="705">
        <f t="shared" si="11"/>
        <v>22</v>
      </c>
      <c r="K34" s="756"/>
      <c r="L34" s="756"/>
      <c r="M34" s="756"/>
      <c r="N34" s="756"/>
      <c r="O34" s="756"/>
      <c r="P34" s="756"/>
      <c r="Q34" s="756"/>
      <c r="R34" s="756"/>
      <c r="S34" s="783"/>
      <c r="T34" s="783"/>
      <c r="U34" s="783"/>
      <c r="V34" s="783"/>
      <c r="W34" s="594"/>
      <c r="X34" s="705">
        <f t="shared" si="12"/>
        <v>22</v>
      </c>
      <c r="Y34" s="756"/>
      <c r="Z34" s="756"/>
      <c r="AA34" s="756"/>
      <c r="AB34" s="756"/>
      <c r="AC34" s="756"/>
      <c r="AD34" s="756"/>
      <c r="AE34" s="756"/>
      <c r="AF34" s="756"/>
      <c r="AG34" s="783"/>
      <c r="AH34" s="783"/>
      <c r="AI34" s="783"/>
      <c r="AJ34" s="783"/>
      <c r="AK34" s="594"/>
      <c r="AL34" s="705">
        <f t="shared" si="5"/>
        <v>22</v>
      </c>
      <c r="AM34" s="756"/>
      <c r="AN34" s="756"/>
      <c r="AO34" s="756"/>
      <c r="AP34" s="756"/>
      <c r="AQ34" s="756"/>
      <c r="AR34" s="756"/>
      <c r="AS34" s="756"/>
      <c r="AT34" s="783"/>
      <c r="AU34" s="783"/>
      <c r="AV34" s="783"/>
      <c r="AW34" s="783"/>
      <c r="AX34" s="783"/>
      <c r="AY34" s="594"/>
      <c r="AZ34" s="705">
        <f t="shared" si="6"/>
        <v>22</v>
      </c>
      <c r="BA34" s="756"/>
      <c r="BB34" s="756"/>
      <c r="BC34" s="756"/>
      <c r="BD34" s="756"/>
      <c r="BE34" s="756"/>
      <c r="BF34" s="756"/>
      <c r="BG34" s="756"/>
      <c r="BH34" s="783"/>
      <c r="BI34" s="783"/>
      <c r="BJ34" s="783"/>
      <c r="BK34" s="783"/>
      <c r="BL34" s="783"/>
      <c r="BM34" s="685"/>
      <c r="BN34" s="705">
        <f t="shared" si="7"/>
        <v>22</v>
      </c>
      <c r="BO34" s="756"/>
      <c r="BP34" s="756"/>
      <c r="BQ34" s="756"/>
      <c r="BR34" s="756"/>
      <c r="BS34" s="756"/>
      <c r="BT34" s="756"/>
      <c r="BU34" s="756"/>
      <c r="BV34" s="783"/>
      <c r="BW34" s="783"/>
      <c r="BX34" s="783"/>
      <c r="BY34" s="783"/>
      <c r="BZ34" s="783"/>
    </row>
    <row r="35" spans="2:78" x14ac:dyDescent="0.25">
      <c r="B35" s="705">
        <v>23</v>
      </c>
      <c r="C35" s="765">
        <f>(1+_xlfn.XLOOKUP(INT((B35-1)/12)+1,'ZC Curve'!$B$8:$B$107,'ZC Curve'!R$8:R$107,,0))^(1/12)-1</f>
        <v>0</v>
      </c>
      <c r="D35" s="766">
        <f t="shared" si="8"/>
        <v>1</v>
      </c>
      <c r="E35" s="765">
        <f>(1+_xlfn.XLOOKUP(INT((B35-1)/12)+1,'ZC Curve'!$B$8:$B$107,'ZC Curve'!S$8:S$107,,0))^(1/12)-1</f>
        <v>0</v>
      </c>
      <c r="F35" s="766">
        <f t="shared" si="9"/>
        <v>1</v>
      </c>
      <c r="G35" s="765">
        <f>(1+_xlfn.XLOOKUP(INT((B35-1)/12)+1,'ZC Curve'!$B$8:$B$107,'ZC Curve'!T$8:T$107,,0))^(1/12)-1</f>
        <v>0</v>
      </c>
      <c r="H35" s="766">
        <f t="shared" si="10"/>
        <v>1</v>
      </c>
      <c r="I35" s="594"/>
      <c r="J35" s="705">
        <f t="shared" si="11"/>
        <v>23</v>
      </c>
      <c r="K35" s="756"/>
      <c r="L35" s="756"/>
      <c r="M35" s="756"/>
      <c r="N35" s="756"/>
      <c r="O35" s="756"/>
      <c r="P35" s="756"/>
      <c r="Q35" s="756"/>
      <c r="R35" s="756"/>
      <c r="S35" s="783"/>
      <c r="T35" s="783"/>
      <c r="U35" s="783"/>
      <c r="V35" s="783"/>
      <c r="W35" s="594"/>
      <c r="X35" s="705">
        <f t="shared" si="12"/>
        <v>23</v>
      </c>
      <c r="Y35" s="756"/>
      <c r="Z35" s="756"/>
      <c r="AA35" s="756"/>
      <c r="AB35" s="756"/>
      <c r="AC35" s="756"/>
      <c r="AD35" s="756"/>
      <c r="AE35" s="756"/>
      <c r="AF35" s="756"/>
      <c r="AG35" s="783"/>
      <c r="AH35" s="783"/>
      <c r="AI35" s="783"/>
      <c r="AJ35" s="783"/>
      <c r="AK35" s="594"/>
      <c r="AL35" s="705">
        <f t="shared" si="5"/>
        <v>23</v>
      </c>
      <c r="AM35" s="756"/>
      <c r="AN35" s="756"/>
      <c r="AO35" s="756"/>
      <c r="AP35" s="756"/>
      <c r="AQ35" s="756"/>
      <c r="AR35" s="756"/>
      <c r="AS35" s="756"/>
      <c r="AT35" s="783"/>
      <c r="AU35" s="783"/>
      <c r="AV35" s="783"/>
      <c r="AW35" s="783"/>
      <c r="AX35" s="783"/>
      <c r="AY35" s="594"/>
      <c r="AZ35" s="705">
        <f t="shared" si="6"/>
        <v>23</v>
      </c>
      <c r="BA35" s="756"/>
      <c r="BB35" s="756"/>
      <c r="BC35" s="756"/>
      <c r="BD35" s="756"/>
      <c r="BE35" s="756"/>
      <c r="BF35" s="756"/>
      <c r="BG35" s="756"/>
      <c r="BH35" s="783"/>
      <c r="BI35" s="783"/>
      <c r="BJ35" s="783"/>
      <c r="BK35" s="783"/>
      <c r="BL35" s="783"/>
      <c r="BM35" s="685"/>
      <c r="BN35" s="705">
        <f t="shared" si="7"/>
        <v>23</v>
      </c>
      <c r="BO35" s="756"/>
      <c r="BP35" s="756"/>
      <c r="BQ35" s="756"/>
      <c r="BR35" s="756"/>
      <c r="BS35" s="756"/>
      <c r="BT35" s="756"/>
      <c r="BU35" s="756"/>
      <c r="BV35" s="783"/>
      <c r="BW35" s="783"/>
      <c r="BX35" s="783"/>
      <c r="BY35" s="783"/>
      <c r="BZ35" s="783"/>
    </row>
    <row r="36" spans="2:78" x14ac:dyDescent="0.25">
      <c r="B36" s="705">
        <v>24</v>
      </c>
      <c r="C36" s="765">
        <f>(1+_xlfn.XLOOKUP(INT((B36-1)/12)+1,'ZC Curve'!$B$8:$B$107,'ZC Curve'!R$8:R$107,,0))^(1/12)-1</f>
        <v>0</v>
      </c>
      <c r="D36" s="766">
        <f t="shared" si="8"/>
        <v>1</v>
      </c>
      <c r="E36" s="765">
        <f>(1+_xlfn.XLOOKUP(INT((B36-1)/12)+1,'ZC Curve'!$B$8:$B$107,'ZC Curve'!S$8:S$107,,0))^(1/12)-1</f>
        <v>0</v>
      </c>
      <c r="F36" s="766">
        <f t="shared" si="9"/>
        <v>1</v>
      </c>
      <c r="G36" s="765">
        <f>(1+_xlfn.XLOOKUP(INT((B36-1)/12)+1,'ZC Curve'!$B$8:$B$107,'ZC Curve'!T$8:T$107,,0))^(1/12)-1</f>
        <v>0</v>
      </c>
      <c r="H36" s="766">
        <f t="shared" si="10"/>
        <v>1</v>
      </c>
      <c r="I36" s="594"/>
      <c r="J36" s="705">
        <f t="shared" si="11"/>
        <v>24</v>
      </c>
      <c r="K36" s="756"/>
      <c r="L36" s="756"/>
      <c r="M36" s="756"/>
      <c r="N36" s="756"/>
      <c r="O36" s="756"/>
      <c r="P36" s="756"/>
      <c r="Q36" s="756"/>
      <c r="R36" s="756"/>
      <c r="S36" s="783"/>
      <c r="T36" s="783"/>
      <c r="U36" s="783"/>
      <c r="V36" s="783"/>
      <c r="W36" s="594"/>
      <c r="X36" s="705">
        <f t="shared" si="12"/>
        <v>24</v>
      </c>
      <c r="Y36" s="756"/>
      <c r="Z36" s="756"/>
      <c r="AA36" s="756"/>
      <c r="AB36" s="756"/>
      <c r="AC36" s="756"/>
      <c r="AD36" s="756"/>
      <c r="AE36" s="756"/>
      <c r="AF36" s="756"/>
      <c r="AG36" s="783"/>
      <c r="AH36" s="783"/>
      <c r="AI36" s="783"/>
      <c r="AJ36" s="783"/>
      <c r="AK36" s="594"/>
      <c r="AL36" s="705">
        <f t="shared" si="5"/>
        <v>24</v>
      </c>
      <c r="AM36" s="756"/>
      <c r="AN36" s="756"/>
      <c r="AO36" s="756"/>
      <c r="AP36" s="756"/>
      <c r="AQ36" s="756"/>
      <c r="AR36" s="756"/>
      <c r="AS36" s="756"/>
      <c r="AT36" s="783"/>
      <c r="AU36" s="783"/>
      <c r="AV36" s="783"/>
      <c r="AW36" s="783"/>
      <c r="AX36" s="783"/>
      <c r="AY36" s="594"/>
      <c r="AZ36" s="705">
        <f t="shared" si="6"/>
        <v>24</v>
      </c>
      <c r="BA36" s="756"/>
      <c r="BB36" s="756"/>
      <c r="BC36" s="756"/>
      <c r="BD36" s="756"/>
      <c r="BE36" s="756"/>
      <c r="BF36" s="756"/>
      <c r="BG36" s="756"/>
      <c r="BH36" s="783"/>
      <c r="BI36" s="783"/>
      <c r="BJ36" s="783"/>
      <c r="BK36" s="783"/>
      <c r="BL36" s="783"/>
      <c r="BM36" s="685"/>
      <c r="BN36" s="705">
        <f t="shared" si="7"/>
        <v>24</v>
      </c>
      <c r="BO36" s="756"/>
      <c r="BP36" s="756"/>
      <c r="BQ36" s="756"/>
      <c r="BR36" s="756"/>
      <c r="BS36" s="756"/>
      <c r="BT36" s="756"/>
      <c r="BU36" s="756"/>
      <c r="BV36" s="783"/>
      <c r="BW36" s="783"/>
      <c r="BX36" s="783"/>
      <c r="BY36" s="783"/>
      <c r="BZ36" s="783"/>
    </row>
    <row r="37" spans="2:78" x14ac:dyDescent="0.25">
      <c r="B37" s="705">
        <v>25</v>
      </c>
      <c r="C37" s="765">
        <f>(1+_xlfn.XLOOKUP(INT((B37-1)/12)+1,'ZC Curve'!$B$8:$B$107,'ZC Curve'!R$8:R$107,,0))^(1/12)-1</f>
        <v>0</v>
      </c>
      <c r="D37" s="766">
        <f t="shared" si="8"/>
        <v>1</v>
      </c>
      <c r="E37" s="765">
        <f>(1+_xlfn.XLOOKUP(INT((B37-1)/12)+1,'ZC Curve'!$B$8:$B$107,'ZC Curve'!S$8:S$107,,0))^(1/12)-1</f>
        <v>0</v>
      </c>
      <c r="F37" s="766">
        <f t="shared" si="9"/>
        <v>1</v>
      </c>
      <c r="G37" s="765">
        <f>(1+_xlfn.XLOOKUP(INT((B37-1)/12)+1,'ZC Curve'!$B$8:$B$107,'ZC Curve'!T$8:T$107,,0))^(1/12)-1</f>
        <v>0</v>
      </c>
      <c r="H37" s="766">
        <f t="shared" si="10"/>
        <v>1</v>
      </c>
      <c r="I37" s="594"/>
      <c r="J37" s="705">
        <f t="shared" si="11"/>
        <v>25</v>
      </c>
      <c r="K37" s="756"/>
      <c r="L37" s="756"/>
      <c r="M37" s="756"/>
      <c r="N37" s="756"/>
      <c r="O37" s="756"/>
      <c r="P37" s="756"/>
      <c r="Q37" s="756"/>
      <c r="R37" s="756"/>
      <c r="S37" s="783"/>
      <c r="T37" s="783"/>
      <c r="U37" s="783"/>
      <c r="V37" s="783"/>
      <c r="W37" s="594"/>
      <c r="X37" s="705">
        <f t="shared" si="12"/>
        <v>25</v>
      </c>
      <c r="Y37" s="756"/>
      <c r="Z37" s="756"/>
      <c r="AA37" s="756"/>
      <c r="AB37" s="756"/>
      <c r="AC37" s="756"/>
      <c r="AD37" s="756"/>
      <c r="AE37" s="756"/>
      <c r="AF37" s="756"/>
      <c r="AG37" s="783"/>
      <c r="AH37" s="783"/>
      <c r="AI37" s="783"/>
      <c r="AJ37" s="783"/>
      <c r="AK37" s="594"/>
      <c r="AL37" s="705">
        <f t="shared" si="5"/>
        <v>25</v>
      </c>
      <c r="AM37" s="756"/>
      <c r="AN37" s="756"/>
      <c r="AO37" s="756"/>
      <c r="AP37" s="756"/>
      <c r="AQ37" s="756"/>
      <c r="AR37" s="756"/>
      <c r="AS37" s="756"/>
      <c r="AT37" s="783"/>
      <c r="AU37" s="783"/>
      <c r="AV37" s="783"/>
      <c r="AW37" s="783"/>
      <c r="AX37" s="783"/>
      <c r="AY37" s="594"/>
      <c r="AZ37" s="705">
        <f t="shared" si="6"/>
        <v>25</v>
      </c>
      <c r="BA37" s="756"/>
      <c r="BB37" s="756"/>
      <c r="BC37" s="756"/>
      <c r="BD37" s="756"/>
      <c r="BE37" s="756"/>
      <c r="BF37" s="756"/>
      <c r="BG37" s="756"/>
      <c r="BH37" s="783"/>
      <c r="BI37" s="783"/>
      <c r="BJ37" s="783"/>
      <c r="BK37" s="783"/>
      <c r="BL37" s="783"/>
      <c r="BM37" s="685"/>
      <c r="BN37" s="705">
        <f t="shared" si="7"/>
        <v>25</v>
      </c>
      <c r="BO37" s="756"/>
      <c r="BP37" s="756"/>
      <c r="BQ37" s="756"/>
      <c r="BR37" s="756"/>
      <c r="BS37" s="756"/>
      <c r="BT37" s="756"/>
      <c r="BU37" s="756"/>
      <c r="BV37" s="783"/>
      <c r="BW37" s="783"/>
      <c r="BX37" s="783"/>
      <c r="BY37" s="783"/>
      <c r="BZ37" s="783"/>
    </row>
    <row r="38" spans="2:78" x14ac:dyDescent="0.25">
      <c r="B38" s="705">
        <v>26</v>
      </c>
      <c r="C38" s="765">
        <f>(1+_xlfn.XLOOKUP(INT((B38-1)/12)+1,'ZC Curve'!$B$8:$B$107,'ZC Curve'!R$8:R$107,,0))^(1/12)-1</f>
        <v>0</v>
      </c>
      <c r="D38" s="766">
        <f t="shared" si="8"/>
        <v>1</v>
      </c>
      <c r="E38" s="765">
        <f>(1+_xlfn.XLOOKUP(INT((B38-1)/12)+1,'ZC Curve'!$B$8:$B$107,'ZC Curve'!S$8:S$107,,0))^(1/12)-1</f>
        <v>0</v>
      </c>
      <c r="F38" s="766">
        <f t="shared" si="9"/>
        <v>1</v>
      </c>
      <c r="G38" s="765">
        <f>(1+_xlfn.XLOOKUP(INT((B38-1)/12)+1,'ZC Curve'!$B$8:$B$107,'ZC Curve'!T$8:T$107,,0))^(1/12)-1</f>
        <v>0</v>
      </c>
      <c r="H38" s="766">
        <f t="shared" si="10"/>
        <v>1</v>
      </c>
      <c r="I38" s="594"/>
      <c r="J38" s="705">
        <f t="shared" si="11"/>
        <v>26</v>
      </c>
      <c r="K38" s="756"/>
      <c r="L38" s="756"/>
      <c r="M38" s="756"/>
      <c r="N38" s="756"/>
      <c r="O38" s="756"/>
      <c r="P38" s="756"/>
      <c r="Q38" s="756"/>
      <c r="R38" s="756"/>
      <c r="S38" s="783"/>
      <c r="T38" s="783"/>
      <c r="U38" s="783"/>
      <c r="V38" s="783"/>
      <c r="W38" s="594"/>
      <c r="X38" s="705">
        <f t="shared" si="12"/>
        <v>26</v>
      </c>
      <c r="Y38" s="756"/>
      <c r="Z38" s="756"/>
      <c r="AA38" s="756"/>
      <c r="AB38" s="756"/>
      <c r="AC38" s="756"/>
      <c r="AD38" s="756"/>
      <c r="AE38" s="756"/>
      <c r="AF38" s="756"/>
      <c r="AG38" s="783"/>
      <c r="AH38" s="783"/>
      <c r="AI38" s="783"/>
      <c r="AJ38" s="783"/>
      <c r="AK38" s="594"/>
      <c r="AL38" s="705">
        <f t="shared" si="5"/>
        <v>26</v>
      </c>
      <c r="AM38" s="756"/>
      <c r="AN38" s="756"/>
      <c r="AO38" s="756"/>
      <c r="AP38" s="756"/>
      <c r="AQ38" s="756"/>
      <c r="AR38" s="756"/>
      <c r="AS38" s="756"/>
      <c r="AT38" s="783"/>
      <c r="AU38" s="783"/>
      <c r="AV38" s="783"/>
      <c r="AW38" s="783"/>
      <c r="AX38" s="783"/>
      <c r="AY38" s="594"/>
      <c r="AZ38" s="705">
        <f t="shared" si="6"/>
        <v>26</v>
      </c>
      <c r="BA38" s="756"/>
      <c r="BB38" s="756"/>
      <c r="BC38" s="756"/>
      <c r="BD38" s="756"/>
      <c r="BE38" s="756"/>
      <c r="BF38" s="756"/>
      <c r="BG38" s="756"/>
      <c r="BH38" s="783"/>
      <c r="BI38" s="783"/>
      <c r="BJ38" s="783"/>
      <c r="BK38" s="783"/>
      <c r="BL38" s="783"/>
      <c r="BM38" s="685"/>
      <c r="BN38" s="705">
        <f t="shared" si="7"/>
        <v>26</v>
      </c>
      <c r="BO38" s="756"/>
      <c r="BP38" s="756"/>
      <c r="BQ38" s="756"/>
      <c r="BR38" s="756"/>
      <c r="BS38" s="756"/>
      <c r="BT38" s="756"/>
      <c r="BU38" s="756"/>
      <c r="BV38" s="783"/>
      <c r="BW38" s="783"/>
      <c r="BX38" s="783"/>
      <c r="BY38" s="783"/>
      <c r="BZ38" s="783"/>
    </row>
    <row r="39" spans="2:78" x14ac:dyDescent="0.25">
      <c r="B39" s="705">
        <v>27</v>
      </c>
      <c r="C39" s="765">
        <f>(1+_xlfn.XLOOKUP(INT((B39-1)/12)+1,'ZC Curve'!$B$8:$B$107,'ZC Curve'!R$8:R$107,,0))^(1/12)-1</f>
        <v>0</v>
      </c>
      <c r="D39" s="766">
        <f t="shared" si="8"/>
        <v>1</v>
      </c>
      <c r="E39" s="765">
        <f>(1+_xlfn.XLOOKUP(INT((B39-1)/12)+1,'ZC Curve'!$B$8:$B$107,'ZC Curve'!S$8:S$107,,0))^(1/12)-1</f>
        <v>0</v>
      </c>
      <c r="F39" s="766">
        <f t="shared" si="9"/>
        <v>1</v>
      </c>
      <c r="G39" s="765">
        <f>(1+_xlfn.XLOOKUP(INT((B39-1)/12)+1,'ZC Curve'!$B$8:$B$107,'ZC Curve'!T$8:T$107,,0))^(1/12)-1</f>
        <v>0</v>
      </c>
      <c r="H39" s="766">
        <f t="shared" si="10"/>
        <v>1</v>
      </c>
      <c r="I39" s="594"/>
      <c r="J39" s="705">
        <f t="shared" si="11"/>
        <v>27</v>
      </c>
      <c r="K39" s="756"/>
      <c r="L39" s="756"/>
      <c r="M39" s="756"/>
      <c r="N39" s="756"/>
      <c r="O39" s="756"/>
      <c r="P39" s="756"/>
      <c r="Q39" s="756"/>
      <c r="R39" s="756"/>
      <c r="S39" s="783"/>
      <c r="T39" s="783"/>
      <c r="U39" s="783"/>
      <c r="V39" s="783"/>
      <c r="W39" s="594"/>
      <c r="X39" s="705">
        <f t="shared" si="12"/>
        <v>27</v>
      </c>
      <c r="Y39" s="756"/>
      <c r="Z39" s="756"/>
      <c r="AA39" s="756"/>
      <c r="AB39" s="756"/>
      <c r="AC39" s="756"/>
      <c r="AD39" s="756"/>
      <c r="AE39" s="756"/>
      <c r="AF39" s="756"/>
      <c r="AG39" s="783"/>
      <c r="AH39" s="783"/>
      <c r="AI39" s="783"/>
      <c r="AJ39" s="783"/>
      <c r="AK39" s="594"/>
      <c r="AL39" s="705">
        <f t="shared" si="5"/>
        <v>27</v>
      </c>
      <c r="AM39" s="756"/>
      <c r="AN39" s="756"/>
      <c r="AO39" s="756"/>
      <c r="AP39" s="756"/>
      <c r="AQ39" s="756"/>
      <c r="AR39" s="756"/>
      <c r="AS39" s="756"/>
      <c r="AT39" s="783"/>
      <c r="AU39" s="783"/>
      <c r="AV39" s="783"/>
      <c r="AW39" s="783"/>
      <c r="AX39" s="783"/>
      <c r="AY39" s="594"/>
      <c r="AZ39" s="705">
        <f t="shared" si="6"/>
        <v>27</v>
      </c>
      <c r="BA39" s="756"/>
      <c r="BB39" s="756"/>
      <c r="BC39" s="756"/>
      <c r="BD39" s="756"/>
      <c r="BE39" s="756"/>
      <c r="BF39" s="756"/>
      <c r="BG39" s="756"/>
      <c r="BH39" s="783"/>
      <c r="BI39" s="783"/>
      <c r="BJ39" s="783"/>
      <c r="BK39" s="783"/>
      <c r="BL39" s="783"/>
      <c r="BM39" s="685"/>
      <c r="BN39" s="705">
        <f t="shared" si="7"/>
        <v>27</v>
      </c>
      <c r="BO39" s="756"/>
      <c r="BP39" s="756"/>
      <c r="BQ39" s="756"/>
      <c r="BR39" s="756"/>
      <c r="BS39" s="756"/>
      <c r="BT39" s="756"/>
      <c r="BU39" s="756"/>
      <c r="BV39" s="783"/>
      <c r="BW39" s="783"/>
      <c r="BX39" s="783"/>
      <c r="BY39" s="783"/>
      <c r="BZ39" s="783"/>
    </row>
    <row r="40" spans="2:78" x14ac:dyDescent="0.25">
      <c r="B40" s="705">
        <v>28</v>
      </c>
      <c r="C40" s="765">
        <f>(1+_xlfn.XLOOKUP(INT((B40-1)/12)+1,'ZC Curve'!$B$8:$B$107,'ZC Curve'!R$8:R$107,,0))^(1/12)-1</f>
        <v>0</v>
      </c>
      <c r="D40" s="766">
        <f t="shared" si="8"/>
        <v>1</v>
      </c>
      <c r="E40" s="765">
        <f>(1+_xlfn.XLOOKUP(INT((B40-1)/12)+1,'ZC Curve'!$B$8:$B$107,'ZC Curve'!S$8:S$107,,0))^(1/12)-1</f>
        <v>0</v>
      </c>
      <c r="F40" s="766">
        <f t="shared" si="9"/>
        <v>1</v>
      </c>
      <c r="G40" s="765">
        <f>(1+_xlfn.XLOOKUP(INT((B40-1)/12)+1,'ZC Curve'!$B$8:$B$107,'ZC Curve'!T$8:T$107,,0))^(1/12)-1</f>
        <v>0</v>
      </c>
      <c r="H40" s="766">
        <f t="shared" si="10"/>
        <v>1</v>
      </c>
      <c r="I40" s="594"/>
      <c r="J40" s="705">
        <f t="shared" si="11"/>
        <v>28</v>
      </c>
      <c r="K40" s="756"/>
      <c r="L40" s="756"/>
      <c r="M40" s="756"/>
      <c r="N40" s="756"/>
      <c r="O40" s="756"/>
      <c r="P40" s="756"/>
      <c r="Q40" s="756"/>
      <c r="R40" s="756"/>
      <c r="S40" s="783"/>
      <c r="T40" s="783"/>
      <c r="U40" s="783"/>
      <c r="V40" s="783"/>
      <c r="W40" s="594"/>
      <c r="X40" s="705">
        <f t="shared" si="12"/>
        <v>28</v>
      </c>
      <c r="Y40" s="756"/>
      <c r="Z40" s="756"/>
      <c r="AA40" s="756"/>
      <c r="AB40" s="756"/>
      <c r="AC40" s="756"/>
      <c r="AD40" s="756"/>
      <c r="AE40" s="756"/>
      <c r="AF40" s="756"/>
      <c r="AG40" s="783"/>
      <c r="AH40" s="783"/>
      <c r="AI40" s="783"/>
      <c r="AJ40" s="783"/>
      <c r="AK40" s="594"/>
      <c r="AL40" s="705">
        <f t="shared" si="5"/>
        <v>28</v>
      </c>
      <c r="AM40" s="756"/>
      <c r="AN40" s="756"/>
      <c r="AO40" s="756"/>
      <c r="AP40" s="756"/>
      <c r="AQ40" s="756"/>
      <c r="AR40" s="756"/>
      <c r="AS40" s="756"/>
      <c r="AT40" s="783"/>
      <c r="AU40" s="783"/>
      <c r="AV40" s="783"/>
      <c r="AW40" s="783"/>
      <c r="AX40" s="783"/>
      <c r="AY40" s="594"/>
      <c r="AZ40" s="705">
        <f t="shared" si="6"/>
        <v>28</v>
      </c>
      <c r="BA40" s="756"/>
      <c r="BB40" s="756"/>
      <c r="BC40" s="756"/>
      <c r="BD40" s="756"/>
      <c r="BE40" s="756"/>
      <c r="BF40" s="756"/>
      <c r="BG40" s="756"/>
      <c r="BH40" s="783"/>
      <c r="BI40" s="783"/>
      <c r="BJ40" s="783"/>
      <c r="BK40" s="783"/>
      <c r="BL40" s="783"/>
      <c r="BM40" s="685"/>
      <c r="BN40" s="705">
        <f t="shared" si="7"/>
        <v>28</v>
      </c>
      <c r="BO40" s="756"/>
      <c r="BP40" s="756"/>
      <c r="BQ40" s="756"/>
      <c r="BR40" s="756"/>
      <c r="BS40" s="756"/>
      <c r="BT40" s="756"/>
      <c r="BU40" s="756"/>
      <c r="BV40" s="783"/>
      <c r="BW40" s="783"/>
      <c r="BX40" s="783"/>
      <c r="BY40" s="783"/>
      <c r="BZ40" s="783"/>
    </row>
    <row r="41" spans="2:78" x14ac:dyDescent="0.25">
      <c r="B41" s="705">
        <v>29</v>
      </c>
      <c r="C41" s="765">
        <f>(1+_xlfn.XLOOKUP(INT((B41-1)/12)+1,'ZC Curve'!$B$8:$B$107,'ZC Curve'!R$8:R$107,,0))^(1/12)-1</f>
        <v>0</v>
      </c>
      <c r="D41" s="766">
        <f t="shared" si="8"/>
        <v>1</v>
      </c>
      <c r="E41" s="765">
        <f>(1+_xlfn.XLOOKUP(INT((B41-1)/12)+1,'ZC Curve'!$B$8:$B$107,'ZC Curve'!S$8:S$107,,0))^(1/12)-1</f>
        <v>0</v>
      </c>
      <c r="F41" s="766">
        <f t="shared" si="9"/>
        <v>1</v>
      </c>
      <c r="G41" s="765">
        <f>(1+_xlfn.XLOOKUP(INT((B41-1)/12)+1,'ZC Curve'!$B$8:$B$107,'ZC Curve'!T$8:T$107,,0))^(1/12)-1</f>
        <v>0</v>
      </c>
      <c r="H41" s="766">
        <f t="shared" si="10"/>
        <v>1</v>
      </c>
      <c r="I41" s="594"/>
      <c r="J41" s="705">
        <f t="shared" si="11"/>
        <v>29</v>
      </c>
      <c r="K41" s="756"/>
      <c r="L41" s="756"/>
      <c r="M41" s="756"/>
      <c r="N41" s="756"/>
      <c r="O41" s="756"/>
      <c r="P41" s="756"/>
      <c r="Q41" s="756"/>
      <c r="R41" s="756"/>
      <c r="S41" s="783"/>
      <c r="T41" s="783"/>
      <c r="U41" s="783"/>
      <c r="V41" s="783"/>
      <c r="W41" s="594"/>
      <c r="X41" s="705">
        <f t="shared" si="12"/>
        <v>29</v>
      </c>
      <c r="Y41" s="756"/>
      <c r="Z41" s="756"/>
      <c r="AA41" s="756"/>
      <c r="AB41" s="756"/>
      <c r="AC41" s="756"/>
      <c r="AD41" s="756"/>
      <c r="AE41" s="756"/>
      <c r="AF41" s="756"/>
      <c r="AG41" s="783"/>
      <c r="AH41" s="783"/>
      <c r="AI41" s="783"/>
      <c r="AJ41" s="783"/>
      <c r="AK41" s="594"/>
      <c r="AL41" s="705">
        <f t="shared" si="5"/>
        <v>29</v>
      </c>
      <c r="AM41" s="756"/>
      <c r="AN41" s="756"/>
      <c r="AO41" s="756"/>
      <c r="AP41" s="756"/>
      <c r="AQ41" s="756"/>
      <c r="AR41" s="756"/>
      <c r="AS41" s="756"/>
      <c r="AT41" s="783"/>
      <c r="AU41" s="783"/>
      <c r="AV41" s="783"/>
      <c r="AW41" s="783"/>
      <c r="AX41" s="783"/>
      <c r="AY41" s="594"/>
      <c r="AZ41" s="705">
        <f t="shared" si="6"/>
        <v>29</v>
      </c>
      <c r="BA41" s="756"/>
      <c r="BB41" s="756"/>
      <c r="BC41" s="756"/>
      <c r="BD41" s="756"/>
      <c r="BE41" s="756"/>
      <c r="BF41" s="756"/>
      <c r="BG41" s="756"/>
      <c r="BH41" s="783"/>
      <c r="BI41" s="783"/>
      <c r="BJ41" s="783"/>
      <c r="BK41" s="783"/>
      <c r="BL41" s="783"/>
      <c r="BM41" s="685"/>
      <c r="BN41" s="705">
        <f t="shared" si="7"/>
        <v>29</v>
      </c>
      <c r="BO41" s="756"/>
      <c r="BP41" s="756"/>
      <c r="BQ41" s="756"/>
      <c r="BR41" s="756"/>
      <c r="BS41" s="756"/>
      <c r="BT41" s="756"/>
      <c r="BU41" s="756"/>
      <c r="BV41" s="783"/>
      <c r="BW41" s="783"/>
      <c r="BX41" s="783"/>
      <c r="BY41" s="783"/>
      <c r="BZ41" s="783"/>
    </row>
    <row r="42" spans="2:78" x14ac:dyDescent="0.25">
      <c r="B42" s="705">
        <v>30</v>
      </c>
      <c r="C42" s="765">
        <f>(1+_xlfn.XLOOKUP(INT((B42-1)/12)+1,'ZC Curve'!$B$8:$B$107,'ZC Curve'!R$8:R$107,,0))^(1/12)-1</f>
        <v>0</v>
      </c>
      <c r="D42" s="766">
        <f t="shared" si="8"/>
        <v>1</v>
      </c>
      <c r="E42" s="765">
        <f>(1+_xlfn.XLOOKUP(INT((B42-1)/12)+1,'ZC Curve'!$B$8:$B$107,'ZC Curve'!S$8:S$107,,0))^(1/12)-1</f>
        <v>0</v>
      </c>
      <c r="F42" s="766">
        <f t="shared" si="9"/>
        <v>1</v>
      </c>
      <c r="G42" s="765">
        <f>(1+_xlfn.XLOOKUP(INT((B42-1)/12)+1,'ZC Curve'!$B$8:$B$107,'ZC Curve'!T$8:T$107,,0))^(1/12)-1</f>
        <v>0</v>
      </c>
      <c r="H42" s="766">
        <f t="shared" si="10"/>
        <v>1</v>
      </c>
      <c r="I42" s="594"/>
      <c r="J42" s="705">
        <f t="shared" si="11"/>
        <v>30</v>
      </c>
      <c r="K42" s="756"/>
      <c r="L42" s="756"/>
      <c r="M42" s="756"/>
      <c r="N42" s="756"/>
      <c r="O42" s="756"/>
      <c r="P42" s="756"/>
      <c r="Q42" s="756"/>
      <c r="R42" s="756"/>
      <c r="S42" s="783"/>
      <c r="T42" s="783"/>
      <c r="U42" s="783"/>
      <c r="V42" s="783"/>
      <c r="W42" s="594"/>
      <c r="X42" s="705">
        <f t="shared" si="12"/>
        <v>30</v>
      </c>
      <c r="Y42" s="756"/>
      <c r="Z42" s="756"/>
      <c r="AA42" s="756"/>
      <c r="AB42" s="756"/>
      <c r="AC42" s="756"/>
      <c r="AD42" s="756"/>
      <c r="AE42" s="756"/>
      <c r="AF42" s="756"/>
      <c r="AG42" s="783"/>
      <c r="AH42" s="783"/>
      <c r="AI42" s="783"/>
      <c r="AJ42" s="783"/>
      <c r="AK42" s="594"/>
      <c r="AL42" s="705">
        <f t="shared" si="5"/>
        <v>30</v>
      </c>
      <c r="AM42" s="756"/>
      <c r="AN42" s="756"/>
      <c r="AO42" s="756"/>
      <c r="AP42" s="756"/>
      <c r="AQ42" s="756"/>
      <c r="AR42" s="756"/>
      <c r="AS42" s="756"/>
      <c r="AT42" s="783"/>
      <c r="AU42" s="783"/>
      <c r="AV42" s="783"/>
      <c r="AW42" s="783"/>
      <c r="AX42" s="783"/>
      <c r="AY42" s="594"/>
      <c r="AZ42" s="705">
        <f t="shared" si="6"/>
        <v>30</v>
      </c>
      <c r="BA42" s="756"/>
      <c r="BB42" s="756"/>
      <c r="BC42" s="756"/>
      <c r="BD42" s="756"/>
      <c r="BE42" s="756"/>
      <c r="BF42" s="756"/>
      <c r="BG42" s="756"/>
      <c r="BH42" s="783"/>
      <c r="BI42" s="783"/>
      <c r="BJ42" s="783"/>
      <c r="BK42" s="783"/>
      <c r="BL42" s="783"/>
      <c r="BM42" s="685"/>
      <c r="BN42" s="705">
        <f t="shared" si="7"/>
        <v>30</v>
      </c>
      <c r="BO42" s="756"/>
      <c r="BP42" s="756"/>
      <c r="BQ42" s="756"/>
      <c r="BR42" s="756"/>
      <c r="BS42" s="756"/>
      <c r="BT42" s="756"/>
      <c r="BU42" s="756"/>
      <c r="BV42" s="783"/>
      <c r="BW42" s="783"/>
      <c r="BX42" s="783"/>
      <c r="BY42" s="783"/>
      <c r="BZ42" s="783"/>
    </row>
    <row r="43" spans="2:78" x14ac:dyDescent="0.25">
      <c r="B43" s="705">
        <v>31</v>
      </c>
      <c r="C43" s="765">
        <f>(1+_xlfn.XLOOKUP(INT((B43-1)/12)+1,'ZC Curve'!$B$8:$B$107,'ZC Curve'!R$8:R$107,,0))^(1/12)-1</f>
        <v>0</v>
      </c>
      <c r="D43" s="766">
        <f t="shared" si="8"/>
        <v>1</v>
      </c>
      <c r="E43" s="765">
        <f>(1+_xlfn.XLOOKUP(INT((B43-1)/12)+1,'ZC Curve'!$B$8:$B$107,'ZC Curve'!S$8:S$107,,0))^(1/12)-1</f>
        <v>0</v>
      </c>
      <c r="F43" s="766">
        <f t="shared" si="9"/>
        <v>1</v>
      </c>
      <c r="G43" s="765">
        <f>(1+_xlfn.XLOOKUP(INT((B43-1)/12)+1,'ZC Curve'!$B$8:$B$107,'ZC Curve'!T$8:T$107,,0))^(1/12)-1</f>
        <v>0</v>
      </c>
      <c r="H43" s="766">
        <f t="shared" si="10"/>
        <v>1</v>
      </c>
      <c r="I43" s="594"/>
      <c r="J43" s="705">
        <f t="shared" si="11"/>
        <v>31</v>
      </c>
      <c r="K43" s="756"/>
      <c r="L43" s="756"/>
      <c r="M43" s="756"/>
      <c r="N43" s="756"/>
      <c r="O43" s="756"/>
      <c r="P43" s="756"/>
      <c r="Q43" s="756"/>
      <c r="R43" s="756"/>
      <c r="S43" s="783"/>
      <c r="T43" s="783"/>
      <c r="U43" s="783"/>
      <c r="V43" s="783"/>
      <c r="W43" s="594"/>
      <c r="X43" s="705">
        <f t="shared" si="12"/>
        <v>31</v>
      </c>
      <c r="Y43" s="756"/>
      <c r="Z43" s="756"/>
      <c r="AA43" s="756"/>
      <c r="AB43" s="756"/>
      <c r="AC43" s="756"/>
      <c r="AD43" s="756"/>
      <c r="AE43" s="756"/>
      <c r="AF43" s="756"/>
      <c r="AG43" s="783"/>
      <c r="AH43" s="783"/>
      <c r="AI43" s="783"/>
      <c r="AJ43" s="783"/>
      <c r="AK43" s="594"/>
      <c r="AL43" s="705">
        <f t="shared" si="5"/>
        <v>31</v>
      </c>
      <c r="AM43" s="756"/>
      <c r="AN43" s="756"/>
      <c r="AO43" s="756"/>
      <c r="AP43" s="756"/>
      <c r="AQ43" s="756"/>
      <c r="AR43" s="756"/>
      <c r="AS43" s="756"/>
      <c r="AT43" s="783"/>
      <c r="AU43" s="783"/>
      <c r="AV43" s="783"/>
      <c r="AW43" s="783"/>
      <c r="AX43" s="783"/>
      <c r="AY43" s="594"/>
      <c r="AZ43" s="705">
        <f t="shared" si="6"/>
        <v>31</v>
      </c>
      <c r="BA43" s="756"/>
      <c r="BB43" s="756"/>
      <c r="BC43" s="756"/>
      <c r="BD43" s="756"/>
      <c r="BE43" s="756"/>
      <c r="BF43" s="756"/>
      <c r="BG43" s="756"/>
      <c r="BH43" s="783"/>
      <c r="BI43" s="783"/>
      <c r="BJ43" s="783"/>
      <c r="BK43" s="783"/>
      <c r="BL43" s="783"/>
      <c r="BM43" s="685"/>
      <c r="BN43" s="705">
        <f t="shared" si="7"/>
        <v>31</v>
      </c>
      <c r="BO43" s="756"/>
      <c r="BP43" s="756"/>
      <c r="BQ43" s="756"/>
      <c r="BR43" s="756"/>
      <c r="BS43" s="756"/>
      <c r="BT43" s="756"/>
      <c r="BU43" s="756"/>
      <c r="BV43" s="783"/>
      <c r="BW43" s="783"/>
      <c r="BX43" s="783"/>
      <c r="BY43" s="783"/>
      <c r="BZ43" s="783"/>
    </row>
    <row r="44" spans="2:78" x14ac:dyDescent="0.25">
      <c r="B44" s="705">
        <v>32</v>
      </c>
      <c r="C44" s="765">
        <f>(1+_xlfn.XLOOKUP(INT((B44-1)/12)+1,'ZC Curve'!$B$8:$B$107,'ZC Curve'!R$8:R$107,,0))^(1/12)-1</f>
        <v>0</v>
      </c>
      <c r="D44" s="766">
        <f t="shared" si="8"/>
        <v>1</v>
      </c>
      <c r="E44" s="765">
        <f>(1+_xlfn.XLOOKUP(INT((B44-1)/12)+1,'ZC Curve'!$B$8:$B$107,'ZC Curve'!S$8:S$107,,0))^(1/12)-1</f>
        <v>0</v>
      </c>
      <c r="F44" s="766">
        <f t="shared" si="9"/>
        <v>1</v>
      </c>
      <c r="G44" s="765">
        <f>(1+_xlfn.XLOOKUP(INT((B44-1)/12)+1,'ZC Curve'!$B$8:$B$107,'ZC Curve'!T$8:T$107,,0))^(1/12)-1</f>
        <v>0</v>
      </c>
      <c r="H44" s="766">
        <f t="shared" si="10"/>
        <v>1</v>
      </c>
      <c r="I44" s="594"/>
      <c r="J44" s="705">
        <f t="shared" si="11"/>
        <v>32</v>
      </c>
      <c r="K44" s="756"/>
      <c r="L44" s="756"/>
      <c r="M44" s="756"/>
      <c r="N44" s="756"/>
      <c r="O44" s="756"/>
      <c r="P44" s="756"/>
      <c r="Q44" s="756"/>
      <c r="R44" s="756"/>
      <c r="S44" s="783"/>
      <c r="T44" s="783"/>
      <c r="U44" s="783"/>
      <c r="V44" s="783"/>
      <c r="W44" s="594"/>
      <c r="X44" s="705">
        <f t="shared" si="12"/>
        <v>32</v>
      </c>
      <c r="Y44" s="756"/>
      <c r="Z44" s="756"/>
      <c r="AA44" s="756"/>
      <c r="AB44" s="756"/>
      <c r="AC44" s="756"/>
      <c r="AD44" s="756"/>
      <c r="AE44" s="756"/>
      <c r="AF44" s="756"/>
      <c r="AG44" s="783"/>
      <c r="AH44" s="783"/>
      <c r="AI44" s="783"/>
      <c r="AJ44" s="783"/>
      <c r="AK44" s="594"/>
      <c r="AL44" s="705">
        <f t="shared" si="5"/>
        <v>32</v>
      </c>
      <c r="AM44" s="756"/>
      <c r="AN44" s="756"/>
      <c r="AO44" s="756"/>
      <c r="AP44" s="756"/>
      <c r="AQ44" s="756"/>
      <c r="AR44" s="756"/>
      <c r="AS44" s="756"/>
      <c r="AT44" s="783"/>
      <c r="AU44" s="783"/>
      <c r="AV44" s="783"/>
      <c r="AW44" s="783"/>
      <c r="AX44" s="783"/>
      <c r="AY44" s="594"/>
      <c r="AZ44" s="705">
        <f t="shared" si="6"/>
        <v>32</v>
      </c>
      <c r="BA44" s="756"/>
      <c r="BB44" s="756"/>
      <c r="BC44" s="756"/>
      <c r="BD44" s="756"/>
      <c r="BE44" s="756"/>
      <c r="BF44" s="756"/>
      <c r="BG44" s="756"/>
      <c r="BH44" s="783"/>
      <c r="BI44" s="783"/>
      <c r="BJ44" s="783"/>
      <c r="BK44" s="783"/>
      <c r="BL44" s="783"/>
      <c r="BM44" s="685"/>
      <c r="BN44" s="705">
        <f t="shared" si="7"/>
        <v>32</v>
      </c>
      <c r="BO44" s="756"/>
      <c r="BP44" s="756"/>
      <c r="BQ44" s="756"/>
      <c r="BR44" s="756"/>
      <c r="BS44" s="756"/>
      <c r="BT44" s="756"/>
      <c r="BU44" s="756"/>
      <c r="BV44" s="783"/>
      <c r="BW44" s="783"/>
      <c r="BX44" s="783"/>
      <c r="BY44" s="783"/>
      <c r="BZ44" s="783"/>
    </row>
    <row r="45" spans="2:78" x14ac:dyDescent="0.25">
      <c r="B45" s="705">
        <v>33</v>
      </c>
      <c r="C45" s="765">
        <f>(1+_xlfn.XLOOKUP(INT((B45-1)/12)+1,'ZC Curve'!$B$8:$B$107,'ZC Curve'!R$8:R$107,,0))^(1/12)-1</f>
        <v>0</v>
      </c>
      <c r="D45" s="766">
        <f t="shared" si="8"/>
        <v>1</v>
      </c>
      <c r="E45" s="765">
        <f>(1+_xlfn.XLOOKUP(INT((B45-1)/12)+1,'ZC Curve'!$B$8:$B$107,'ZC Curve'!S$8:S$107,,0))^(1/12)-1</f>
        <v>0</v>
      </c>
      <c r="F45" s="766">
        <f t="shared" si="9"/>
        <v>1</v>
      </c>
      <c r="G45" s="765">
        <f>(1+_xlfn.XLOOKUP(INT((B45-1)/12)+1,'ZC Curve'!$B$8:$B$107,'ZC Curve'!T$8:T$107,,0))^(1/12)-1</f>
        <v>0</v>
      </c>
      <c r="H45" s="766">
        <f t="shared" si="10"/>
        <v>1</v>
      </c>
      <c r="I45" s="594"/>
      <c r="J45" s="705">
        <f t="shared" si="11"/>
        <v>33</v>
      </c>
      <c r="K45" s="756"/>
      <c r="L45" s="756"/>
      <c r="M45" s="756"/>
      <c r="N45" s="756"/>
      <c r="O45" s="756"/>
      <c r="P45" s="756"/>
      <c r="Q45" s="756"/>
      <c r="R45" s="756"/>
      <c r="S45" s="783"/>
      <c r="T45" s="783"/>
      <c r="U45" s="783"/>
      <c r="V45" s="783"/>
      <c r="W45" s="594"/>
      <c r="X45" s="705">
        <f t="shared" si="12"/>
        <v>33</v>
      </c>
      <c r="Y45" s="756"/>
      <c r="Z45" s="756"/>
      <c r="AA45" s="756"/>
      <c r="AB45" s="756"/>
      <c r="AC45" s="756"/>
      <c r="AD45" s="756"/>
      <c r="AE45" s="756"/>
      <c r="AF45" s="756"/>
      <c r="AG45" s="783"/>
      <c r="AH45" s="783"/>
      <c r="AI45" s="783"/>
      <c r="AJ45" s="783"/>
      <c r="AK45" s="594"/>
      <c r="AL45" s="705">
        <f t="shared" si="5"/>
        <v>33</v>
      </c>
      <c r="AM45" s="756"/>
      <c r="AN45" s="756"/>
      <c r="AO45" s="756"/>
      <c r="AP45" s="756"/>
      <c r="AQ45" s="756"/>
      <c r="AR45" s="756"/>
      <c r="AS45" s="756"/>
      <c r="AT45" s="783"/>
      <c r="AU45" s="783"/>
      <c r="AV45" s="783"/>
      <c r="AW45" s="783"/>
      <c r="AX45" s="783"/>
      <c r="AY45" s="594"/>
      <c r="AZ45" s="705">
        <f t="shared" si="6"/>
        <v>33</v>
      </c>
      <c r="BA45" s="756"/>
      <c r="BB45" s="756"/>
      <c r="BC45" s="756"/>
      <c r="BD45" s="756"/>
      <c r="BE45" s="756"/>
      <c r="BF45" s="756"/>
      <c r="BG45" s="756"/>
      <c r="BH45" s="783"/>
      <c r="BI45" s="783"/>
      <c r="BJ45" s="783"/>
      <c r="BK45" s="783"/>
      <c r="BL45" s="783"/>
      <c r="BM45" s="685"/>
      <c r="BN45" s="705">
        <f t="shared" si="7"/>
        <v>33</v>
      </c>
      <c r="BO45" s="756"/>
      <c r="BP45" s="756"/>
      <c r="BQ45" s="756"/>
      <c r="BR45" s="756"/>
      <c r="BS45" s="756"/>
      <c r="BT45" s="756"/>
      <c r="BU45" s="756"/>
      <c r="BV45" s="783"/>
      <c r="BW45" s="783"/>
      <c r="BX45" s="783"/>
      <c r="BY45" s="783"/>
      <c r="BZ45" s="783"/>
    </row>
    <row r="46" spans="2:78" x14ac:dyDescent="0.25">
      <c r="B46" s="705">
        <v>34</v>
      </c>
      <c r="C46" s="765">
        <f>(1+_xlfn.XLOOKUP(INT((B46-1)/12)+1,'ZC Curve'!$B$8:$B$107,'ZC Curve'!R$8:R$107,,0))^(1/12)-1</f>
        <v>0</v>
      </c>
      <c r="D46" s="766">
        <f t="shared" si="8"/>
        <v>1</v>
      </c>
      <c r="E46" s="765">
        <f>(1+_xlfn.XLOOKUP(INT((B46-1)/12)+1,'ZC Curve'!$B$8:$B$107,'ZC Curve'!S$8:S$107,,0))^(1/12)-1</f>
        <v>0</v>
      </c>
      <c r="F46" s="766">
        <f t="shared" si="9"/>
        <v>1</v>
      </c>
      <c r="G46" s="765">
        <f>(1+_xlfn.XLOOKUP(INT((B46-1)/12)+1,'ZC Curve'!$B$8:$B$107,'ZC Curve'!T$8:T$107,,0))^(1/12)-1</f>
        <v>0</v>
      </c>
      <c r="H46" s="766">
        <f t="shared" si="10"/>
        <v>1</v>
      </c>
      <c r="I46" s="594"/>
      <c r="J46" s="705">
        <f t="shared" si="11"/>
        <v>34</v>
      </c>
      <c r="K46" s="756"/>
      <c r="L46" s="756"/>
      <c r="M46" s="756"/>
      <c r="N46" s="756"/>
      <c r="O46" s="756"/>
      <c r="P46" s="756"/>
      <c r="Q46" s="756"/>
      <c r="R46" s="756"/>
      <c r="S46" s="783"/>
      <c r="T46" s="783"/>
      <c r="U46" s="783"/>
      <c r="V46" s="783"/>
      <c r="W46" s="594"/>
      <c r="X46" s="705">
        <f t="shared" si="12"/>
        <v>34</v>
      </c>
      <c r="Y46" s="756"/>
      <c r="Z46" s="756"/>
      <c r="AA46" s="756"/>
      <c r="AB46" s="756"/>
      <c r="AC46" s="756"/>
      <c r="AD46" s="756"/>
      <c r="AE46" s="756"/>
      <c r="AF46" s="756"/>
      <c r="AG46" s="783"/>
      <c r="AH46" s="783"/>
      <c r="AI46" s="783"/>
      <c r="AJ46" s="783"/>
      <c r="AK46" s="594"/>
      <c r="AL46" s="705">
        <f t="shared" si="5"/>
        <v>34</v>
      </c>
      <c r="AM46" s="756"/>
      <c r="AN46" s="756"/>
      <c r="AO46" s="756"/>
      <c r="AP46" s="756"/>
      <c r="AQ46" s="756"/>
      <c r="AR46" s="756"/>
      <c r="AS46" s="756"/>
      <c r="AT46" s="783"/>
      <c r="AU46" s="783"/>
      <c r="AV46" s="783"/>
      <c r="AW46" s="783"/>
      <c r="AX46" s="783"/>
      <c r="AY46" s="594"/>
      <c r="AZ46" s="705">
        <f t="shared" si="6"/>
        <v>34</v>
      </c>
      <c r="BA46" s="756"/>
      <c r="BB46" s="756"/>
      <c r="BC46" s="756"/>
      <c r="BD46" s="756"/>
      <c r="BE46" s="756"/>
      <c r="BF46" s="756"/>
      <c r="BG46" s="756"/>
      <c r="BH46" s="783"/>
      <c r="BI46" s="783"/>
      <c r="BJ46" s="783"/>
      <c r="BK46" s="783"/>
      <c r="BL46" s="783"/>
      <c r="BM46" s="685"/>
      <c r="BN46" s="705">
        <f t="shared" si="7"/>
        <v>34</v>
      </c>
      <c r="BO46" s="756"/>
      <c r="BP46" s="756"/>
      <c r="BQ46" s="756"/>
      <c r="BR46" s="756"/>
      <c r="BS46" s="756"/>
      <c r="BT46" s="756"/>
      <c r="BU46" s="756"/>
      <c r="BV46" s="783"/>
      <c r="BW46" s="783"/>
      <c r="BX46" s="783"/>
      <c r="BY46" s="783"/>
      <c r="BZ46" s="783"/>
    </row>
    <row r="47" spans="2:78" x14ac:dyDescent="0.25">
      <c r="B47" s="705">
        <v>35</v>
      </c>
      <c r="C47" s="765">
        <f>(1+_xlfn.XLOOKUP(INT((B47-1)/12)+1,'ZC Curve'!$B$8:$B$107,'ZC Curve'!R$8:R$107,,0))^(1/12)-1</f>
        <v>0</v>
      </c>
      <c r="D47" s="766">
        <f t="shared" si="8"/>
        <v>1</v>
      </c>
      <c r="E47" s="765">
        <f>(1+_xlfn.XLOOKUP(INT((B47-1)/12)+1,'ZC Curve'!$B$8:$B$107,'ZC Curve'!S$8:S$107,,0))^(1/12)-1</f>
        <v>0</v>
      </c>
      <c r="F47" s="766">
        <f t="shared" si="9"/>
        <v>1</v>
      </c>
      <c r="G47" s="765">
        <f>(1+_xlfn.XLOOKUP(INT((B47-1)/12)+1,'ZC Curve'!$B$8:$B$107,'ZC Curve'!T$8:T$107,,0))^(1/12)-1</f>
        <v>0</v>
      </c>
      <c r="H47" s="766">
        <f t="shared" si="10"/>
        <v>1</v>
      </c>
      <c r="I47" s="594"/>
      <c r="J47" s="705">
        <f t="shared" si="11"/>
        <v>35</v>
      </c>
      <c r="K47" s="756"/>
      <c r="L47" s="756"/>
      <c r="M47" s="756"/>
      <c r="N47" s="756"/>
      <c r="O47" s="756"/>
      <c r="P47" s="756"/>
      <c r="Q47" s="756"/>
      <c r="R47" s="756"/>
      <c r="S47" s="783"/>
      <c r="T47" s="783"/>
      <c r="U47" s="783"/>
      <c r="V47" s="783"/>
      <c r="W47" s="594"/>
      <c r="X47" s="705">
        <f t="shared" si="12"/>
        <v>35</v>
      </c>
      <c r="Y47" s="756"/>
      <c r="Z47" s="756"/>
      <c r="AA47" s="756"/>
      <c r="AB47" s="756"/>
      <c r="AC47" s="756"/>
      <c r="AD47" s="756"/>
      <c r="AE47" s="756"/>
      <c r="AF47" s="756"/>
      <c r="AG47" s="783"/>
      <c r="AH47" s="783"/>
      <c r="AI47" s="783"/>
      <c r="AJ47" s="783"/>
      <c r="AK47" s="594"/>
      <c r="AL47" s="705">
        <f t="shared" si="5"/>
        <v>35</v>
      </c>
      <c r="AM47" s="756"/>
      <c r="AN47" s="756"/>
      <c r="AO47" s="756"/>
      <c r="AP47" s="756"/>
      <c r="AQ47" s="756"/>
      <c r="AR47" s="756"/>
      <c r="AS47" s="756"/>
      <c r="AT47" s="783"/>
      <c r="AU47" s="783"/>
      <c r="AV47" s="783"/>
      <c r="AW47" s="783"/>
      <c r="AX47" s="783"/>
      <c r="AY47" s="594"/>
      <c r="AZ47" s="705">
        <f t="shared" si="6"/>
        <v>35</v>
      </c>
      <c r="BA47" s="756"/>
      <c r="BB47" s="756"/>
      <c r="BC47" s="756"/>
      <c r="BD47" s="756"/>
      <c r="BE47" s="756"/>
      <c r="BF47" s="756"/>
      <c r="BG47" s="756"/>
      <c r="BH47" s="783"/>
      <c r="BI47" s="783"/>
      <c r="BJ47" s="783"/>
      <c r="BK47" s="783"/>
      <c r="BL47" s="783"/>
      <c r="BM47" s="685"/>
      <c r="BN47" s="705">
        <f t="shared" si="7"/>
        <v>35</v>
      </c>
      <c r="BO47" s="756"/>
      <c r="BP47" s="756"/>
      <c r="BQ47" s="756"/>
      <c r="BR47" s="756"/>
      <c r="BS47" s="756"/>
      <c r="BT47" s="756"/>
      <c r="BU47" s="756"/>
      <c r="BV47" s="783"/>
      <c r="BW47" s="783"/>
      <c r="BX47" s="783"/>
      <c r="BY47" s="783"/>
      <c r="BZ47" s="783"/>
    </row>
    <row r="48" spans="2:78" x14ac:dyDescent="0.25">
      <c r="B48" s="705">
        <v>36</v>
      </c>
      <c r="C48" s="765">
        <f>(1+_xlfn.XLOOKUP(INT((B48-1)/12)+1,'ZC Curve'!$B$8:$B$107,'ZC Curve'!R$8:R$107,,0))^(1/12)-1</f>
        <v>0</v>
      </c>
      <c r="D48" s="766">
        <f t="shared" si="8"/>
        <v>1</v>
      </c>
      <c r="E48" s="765">
        <f>(1+_xlfn.XLOOKUP(INT((B48-1)/12)+1,'ZC Curve'!$B$8:$B$107,'ZC Curve'!S$8:S$107,,0))^(1/12)-1</f>
        <v>0</v>
      </c>
      <c r="F48" s="766">
        <f t="shared" si="9"/>
        <v>1</v>
      </c>
      <c r="G48" s="765">
        <f>(1+_xlfn.XLOOKUP(INT((B48-1)/12)+1,'ZC Curve'!$B$8:$B$107,'ZC Curve'!T$8:T$107,,0))^(1/12)-1</f>
        <v>0</v>
      </c>
      <c r="H48" s="766">
        <f t="shared" si="10"/>
        <v>1</v>
      </c>
      <c r="I48" s="594"/>
      <c r="J48" s="705">
        <f t="shared" si="11"/>
        <v>36</v>
      </c>
      <c r="K48" s="756"/>
      <c r="L48" s="756"/>
      <c r="M48" s="756"/>
      <c r="N48" s="756"/>
      <c r="O48" s="756"/>
      <c r="P48" s="756"/>
      <c r="Q48" s="756"/>
      <c r="R48" s="756"/>
      <c r="S48" s="783"/>
      <c r="T48" s="783"/>
      <c r="U48" s="783"/>
      <c r="V48" s="783"/>
      <c r="W48" s="594"/>
      <c r="X48" s="705">
        <f t="shared" si="12"/>
        <v>36</v>
      </c>
      <c r="Y48" s="756"/>
      <c r="Z48" s="756"/>
      <c r="AA48" s="756"/>
      <c r="AB48" s="756"/>
      <c r="AC48" s="756"/>
      <c r="AD48" s="756"/>
      <c r="AE48" s="756"/>
      <c r="AF48" s="756"/>
      <c r="AG48" s="783"/>
      <c r="AH48" s="783"/>
      <c r="AI48" s="783"/>
      <c r="AJ48" s="783"/>
      <c r="AK48" s="594"/>
      <c r="AL48" s="705">
        <f t="shared" si="5"/>
        <v>36</v>
      </c>
      <c r="AM48" s="756"/>
      <c r="AN48" s="756"/>
      <c r="AO48" s="756"/>
      <c r="AP48" s="756"/>
      <c r="AQ48" s="756"/>
      <c r="AR48" s="756"/>
      <c r="AS48" s="756"/>
      <c r="AT48" s="783"/>
      <c r="AU48" s="783"/>
      <c r="AV48" s="783"/>
      <c r="AW48" s="783"/>
      <c r="AX48" s="783"/>
      <c r="AY48" s="594"/>
      <c r="AZ48" s="705">
        <f t="shared" si="6"/>
        <v>36</v>
      </c>
      <c r="BA48" s="756"/>
      <c r="BB48" s="756"/>
      <c r="BC48" s="756"/>
      <c r="BD48" s="756"/>
      <c r="BE48" s="756"/>
      <c r="BF48" s="756"/>
      <c r="BG48" s="756"/>
      <c r="BH48" s="783"/>
      <c r="BI48" s="783"/>
      <c r="BJ48" s="783"/>
      <c r="BK48" s="783"/>
      <c r="BL48" s="783"/>
      <c r="BM48" s="685"/>
      <c r="BN48" s="705">
        <f t="shared" si="7"/>
        <v>36</v>
      </c>
      <c r="BO48" s="756"/>
      <c r="BP48" s="756"/>
      <c r="BQ48" s="756"/>
      <c r="BR48" s="756"/>
      <c r="BS48" s="756"/>
      <c r="BT48" s="756"/>
      <c r="BU48" s="756"/>
      <c r="BV48" s="783"/>
      <c r="BW48" s="783"/>
      <c r="BX48" s="783"/>
      <c r="BY48" s="783"/>
      <c r="BZ48" s="783"/>
    </row>
    <row r="49" spans="2:78" x14ac:dyDescent="0.25">
      <c r="B49" s="705">
        <v>37</v>
      </c>
      <c r="C49" s="765">
        <f>(1+_xlfn.XLOOKUP(INT((B49-1)/12)+1,'ZC Curve'!$B$8:$B$107,'ZC Curve'!R$8:R$107,,0))^(1/12)-1</f>
        <v>0</v>
      </c>
      <c r="D49" s="766">
        <f t="shared" si="8"/>
        <v>1</v>
      </c>
      <c r="E49" s="765">
        <f>(1+_xlfn.XLOOKUP(INT((B49-1)/12)+1,'ZC Curve'!$B$8:$B$107,'ZC Curve'!S$8:S$107,,0))^(1/12)-1</f>
        <v>0</v>
      </c>
      <c r="F49" s="766">
        <f t="shared" si="9"/>
        <v>1</v>
      </c>
      <c r="G49" s="765">
        <f>(1+_xlfn.XLOOKUP(INT((B49-1)/12)+1,'ZC Curve'!$B$8:$B$107,'ZC Curve'!T$8:T$107,,0))^(1/12)-1</f>
        <v>0</v>
      </c>
      <c r="H49" s="766">
        <f t="shared" si="10"/>
        <v>1</v>
      </c>
      <c r="I49" s="594"/>
      <c r="J49" s="705">
        <f t="shared" si="11"/>
        <v>37</v>
      </c>
      <c r="K49" s="756"/>
      <c r="L49" s="756"/>
      <c r="M49" s="756"/>
      <c r="N49" s="756"/>
      <c r="O49" s="756"/>
      <c r="P49" s="756"/>
      <c r="Q49" s="756"/>
      <c r="R49" s="756"/>
      <c r="S49" s="783"/>
      <c r="T49" s="783"/>
      <c r="U49" s="783"/>
      <c r="V49" s="783"/>
      <c r="W49" s="594"/>
      <c r="X49" s="705">
        <f t="shared" si="12"/>
        <v>37</v>
      </c>
      <c r="Y49" s="756"/>
      <c r="Z49" s="756"/>
      <c r="AA49" s="756"/>
      <c r="AB49" s="756"/>
      <c r="AC49" s="756"/>
      <c r="AD49" s="756"/>
      <c r="AE49" s="756"/>
      <c r="AF49" s="756"/>
      <c r="AG49" s="783"/>
      <c r="AH49" s="783"/>
      <c r="AI49" s="783"/>
      <c r="AJ49" s="783"/>
      <c r="AK49" s="594"/>
      <c r="AL49" s="705">
        <f t="shared" si="5"/>
        <v>37</v>
      </c>
      <c r="AM49" s="756"/>
      <c r="AN49" s="756"/>
      <c r="AO49" s="756"/>
      <c r="AP49" s="756"/>
      <c r="AQ49" s="756"/>
      <c r="AR49" s="756"/>
      <c r="AS49" s="756"/>
      <c r="AT49" s="783"/>
      <c r="AU49" s="783"/>
      <c r="AV49" s="783"/>
      <c r="AW49" s="783"/>
      <c r="AX49" s="783"/>
      <c r="AY49" s="594"/>
      <c r="AZ49" s="705">
        <f t="shared" si="6"/>
        <v>37</v>
      </c>
      <c r="BA49" s="756"/>
      <c r="BB49" s="756"/>
      <c r="BC49" s="756"/>
      <c r="BD49" s="756"/>
      <c r="BE49" s="756"/>
      <c r="BF49" s="756"/>
      <c r="BG49" s="756"/>
      <c r="BH49" s="783"/>
      <c r="BI49" s="783"/>
      <c r="BJ49" s="783"/>
      <c r="BK49" s="783"/>
      <c r="BL49" s="783"/>
      <c r="BM49" s="685"/>
      <c r="BN49" s="705">
        <f t="shared" si="7"/>
        <v>37</v>
      </c>
      <c r="BO49" s="756"/>
      <c r="BP49" s="756"/>
      <c r="BQ49" s="756"/>
      <c r="BR49" s="756"/>
      <c r="BS49" s="756"/>
      <c r="BT49" s="756"/>
      <c r="BU49" s="756"/>
      <c r="BV49" s="783"/>
      <c r="BW49" s="783"/>
      <c r="BX49" s="783"/>
      <c r="BY49" s="783"/>
      <c r="BZ49" s="783"/>
    </row>
    <row r="50" spans="2:78" x14ac:dyDescent="0.25">
      <c r="B50" s="705">
        <v>38</v>
      </c>
      <c r="C50" s="765">
        <f>(1+_xlfn.XLOOKUP(INT((B50-1)/12)+1,'ZC Curve'!$B$8:$B$107,'ZC Curve'!R$8:R$107,,0))^(1/12)-1</f>
        <v>0</v>
      </c>
      <c r="D50" s="766">
        <f t="shared" si="8"/>
        <v>1</v>
      </c>
      <c r="E50" s="765">
        <f>(1+_xlfn.XLOOKUP(INT((B50-1)/12)+1,'ZC Curve'!$B$8:$B$107,'ZC Curve'!S$8:S$107,,0))^(1/12)-1</f>
        <v>0</v>
      </c>
      <c r="F50" s="766">
        <f t="shared" si="9"/>
        <v>1</v>
      </c>
      <c r="G50" s="765">
        <f>(1+_xlfn.XLOOKUP(INT((B50-1)/12)+1,'ZC Curve'!$B$8:$B$107,'ZC Curve'!T$8:T$107,,0))^(1/12)-1</f>
        <v>0</v>
      </c>
      <c r="H50" s="766">
        <f t="shared" si="10"/>
        <v>1</v>
      </c>
      <c r="I50" s="594"/>
      <c r="J50" s="705">
        <f t="shared" si="11"/>
        <v>38</v>
      </c>
      <c r="K50" s="756"/>
      <c r="L50" s="756"/>
      <c r="M50" s="756"/>
      <c r="N50" s="756"/>
      <c r="O50" s="756"/>
      <c r="P50" s="756"/>
      <c r="Q50" s="756"/>
      <c r="R50" s="756"/>
      <c r="S50" s="783"/>
      <c r="T50" s="783"/>
      <c r="U50" s="783"/>
      <c r="V50" s="783"/>
      <c r="W50" s="594"/>
      <c r="X50" s="705">
        <f t="shared" si="12"/>
        <v>38</v>
      </c>
      <c r="Y50" s="756"/>
      <c r="Z50" s="756"/>
      <c r="AA50" s="756"/>
      <c r="AB50" s="756"/>
      <c r="AC50" s="756"/>
      <c r="AD50" s="756"/>
      <c r="AE50" s="756"/>
      <c r="AF50" s="756"/>
      <c r="AG50" s="783"/>
      <c r="AH50" s="783"/>
      <c r="AI50" s="783"/>
      <c r="AJ50" s="783"/>
      <c r="AK50" s="594"/>
      <c r="AL50" s="705">
        <f t="shared" si="5"/>
        <v>38</v>
      </c>
      <c r="AM50" s="756"/>
      <c r="AN50" s="756"/>
      <c r="AO50" s="756"/>
      <c r="AP50" s="756"/>
      <c r="AQ50" s="756"/>
      <c r="AR50" s="756"/>
      <c r="AS50" s="756"/>
      <c r="AT50" s="783"/>
      <c r="AU50" s="783"/>
      <c r="AV50" s="783"/>
      <c r="AW50" s="783"/>
      <c r="AX50" s="783"/>
      <c r="AY50" s="594"/>
      <c r="AZ50" s="705">
        <f t="shared" si="6"/>
        <v>38</v>
      </c>
      <c r="BA50" s="756"/>
      <c r="BB50" s="756"/>
      <c r="BC50" s="756"/>
      <c r="BD50" s="756"/>
      <c r="BE50" s="756"/>
      <c r="BF50" s="756"/>
      <c r="BG50" s="756"/>
      <c r="BH50" s="783"/>
      <c r="BI50" s="783"/>
      <c r="BJ50" s="783"/>
      <c r="BK50" s="783"/>
      <c r="BL50" s="783"/>
      <c r="BM50" s="685"/>
      <c r="BN50" s="705">
        <f t="shared" si="7"/>
        <v>38</v>
      </c>
      <c r="BO50" s="756"/>
      <c r="BP50" s="756"/>
      <c r="BQ50" s="756"/>
      <c r="BR50" s="756"/>
      <c r="BS50" s="756"/>
      <c r="BT50" s="756"/>
      <c r="BU50" s="756"/>
      <c r="BV50" s="783"/>
      <c r="BW50" s="783"/>
      <c r="BX50" s="783"/>
      <c r="BY50" s="783"/>
      <c r="BZ50" s="783"/>
    </row>
    <row r="51" spans="2:78" x14ac:dyDescent="0.25">
      <c r="B51" s="705">
        <v>39</v>
      </c>
      <c r="C51" s="765">
        <f>(1+_xlfn.XLOOKUP(INT((B51-1)/12)+1,'ZC Curve'!$B$8:$B$107,'ZC Curve'!R$8:R$107,,0))^(1/12)-1</f>
        <v>0</v>
      </c>
      <c r="D51" s="766">
        <f t="shared" si="8"/>
        <v>1</v>
      </c>
      <c r="E51" s="765">
        <f>(1+_xlfn.XLOOKUP(INT((B51-1)/12)+1,'ZC Curve'!$B$8:$B$107,'ZC Curve'!S$8:S$107,,0))^(1/12)-1</f>
        <v>0</v>
      </c>
      <c r="F51" s="766">
        <f t="shared" si="9"/>
        <v>1</v>
      </c>
      <c r="G51" s="765">
        <f>(1+_xlfn.XLOOKUP(INT((B51-1)/12)+1,'ZC Curve'!$B$8:$B$107,'ZC Curve'!T$8:T$107,,0))^(1/12)-1</f>
        <v>0</v>
      </c>
      <c r="H51" s="766">
        <f t="shared" si="10"/>
        <v>1</v>
      </c>
      <c r="I51" s="594"/>
      <c r="J51" s="705">
        <f t="shared" si="11"/>
        <v>39</v>
      </c>
      <c r="K51" s="756"/>
      <c r="L51" s="756"/>
      <c r="M51" s="756"/>
      <c r="N51" s="756"/>
      <c r="O51" s="756"/>
      <c r="P51" s="756"/>
      <c r="Q51" s="756"/>
      <c r="R51" s="756"/>
      <c r="S51" s="783"/>
      <c r="T51" s="783"/>
      <c r="U51" s="783"/>
      <c r="V51" s="783"/>
      <c r="W51" s="594"/>
      <c r="X51" s="705">
        <f t="shared" si="12"/>
        <v>39</v>
      </c>
      <c r="Y51" s="756"/>
      <c r="Z51" s="756"/>
      <c r="AA51" s="756"/>
      <c r="AB51" s="756"/>
      <c r="AC51" s="756"/>
      <c r="AD51" s="756"/>
      <c r="AE51" s="756"/>
      <c r="AF51" s="756"/>
      <c r="AG51" s="783"/>
      <c r="AH51" s="783"/>
      <c r="AI51" s="783"/>
      <c r="AJ51" s="783"/>
      <c r="AK51" s="594"/>
      <c r="AL51" s="705">
        <f t="shared" si="5"/>
        <v>39</v>
      </c>
      <c r="AM51" s="756"/>
      <c r="AN51" s="756"/>
      <c r="AO51" s="756"/>
      <c r="AP51" s="756"/>
      <c r="AQ51" s="756"/>
      <c r="AR51" s="756"/>
      <c r="AS51" s="756"/>
      <c r="AT51" s="783"/>
      <c r="AU51" s="783"/>
      <c r="AV51" s="783"/>
      <c r="AW51" s="783"/>
      <c r="AX51" s="783"/>
      <c r="AY51" s="594"/>
      <c r="AZ51" s="705">
        <f t="shared" si="6"/>
        <v>39</v>
      </c>
      <c r="BA51" s="756"/>
      <c r="BB51" s="756"/>
      <c r="BC51" s="756"/>
      <c r="BD51" s="756"/>
      <c r="BE51" s="756"/>
      <c r="BF51" s="756"/>
      <c r="BG51" s="756"/>
      <c r="BH51" s="783"/>
      <c r="BI51" s="783"/>
      <c r="BJ51" s="783"/>
      <c r="BK51" s="783"/>
      <c r="BL51" s="783"/>
      <c r="BM51" s="685"/>
      <c r="BN51" s="705">
        <f t="shared" si="7"/>
        <v>39</v>
      </c>
      <c r="BO51" s="756"/>
      <c r="BP51" s="756"/>
      <c r="BQ51" s="756"/>
      <c r="BR51" s="756"/>
      <c r="BS51" s="756"/>
      <c r="BT51" s="756"/>
      <c r="BU51" s="756"/>
      <c r="BV51" s="783"/>
      <c r="BW51" s="783"/>
      <c r="BX51" s="783"/>
      <c r="BY51" s="783"/>
      <c r="BZ51" s="783"/>
    </row>
    <row r="52" spans="2:78" x14ac:dyDescent="0.25">
      <c r="B52" s="705">
        <v>40</v>
      </c>
      <c r="C52" s="765">
        <f>(1+_xlfn.XLOOKUP(INT((B52-1)/12)+1,'ZC Curve'!$B$8:$B$107,'ZC Curve'!R$8:R$107,,0))^(1/12)-1</f>
        <v>0</v>
      </c>
      <c r="D52" s="766">
        <f t="shared" si="8"/>
        <v>1</v>
      </c>
      <c r="E52" s="765">
        <f>(1+_xlfn.XLOOKUP(INT((B52-1)/12)+1,'ZC Curve'!$B$8:$B$107,'ZC Curve'!S$8:S$107,,0))^(1/12)-1</f>
        <v>0</v>
      </c>
      <c r="F52" s="766">
        <f t="shared" si="9"/>
        <v>1</v>
      </c>
      <c r="G52" s="765">
        <f>(1+_xlfn.XLOOKUP(INT((B52-1)/12)+1,'ZC Curve'!$B$8:$B$107,'ZC Curve'!T$8:T$107,,0))^(1/12)-1</f>
        <v>0</v>
      </c>
      <c r="H52" s="766">
        <f t="shared" si="10"/>
        <v>1</v>
      </c>
      <c r="I52" s="594"/>
      <c r="J52" s="705">
        <f t="shared" si="11"/>
        <v>40</v>
      </c>
      <c r="K52" s="756"/>
      <c r="L52" s="756"/>
      <c r="M52" s="756"/>
      <c r="N52" s="756"/>
      <c r="O52" s="756"/>
      <c r="P52" s="756"/>
      <c r="Q52" s="756"/>
      <c r="R52" s="756"/>
      <c r="S52" s="783"/>
      <c r="T52" s="783"/>
      <c r="U52" s="783"/>
      <c r="V52" s="783"/>
      <c r="W52" s="594"/>
      <c r="X52" s="705">
        <f t="shared" si="12"/>
        <v>40</v>
      </c>
      <c r="Y52" s="756"/>
      <c r="Z52" s="756"/>
      <c r="AA52" s="756"/>
      <c r="AB52" s="756"/>
      <c r="AC52" s="756"/>
      <c r="AD52" s="756"/>
      <c r="AE52" s="756"/>
      <c r="AF52" s="756"/>
      <c r="AG52" s="783"/>
      <c r="AH52" s="783"/>
      <c r="AI52" s="783"/>
      <c r="AJ52" s="783"/>
      <c r="AK52" s="594"/>
      <c r="AL52" s="705">
        <f t="shared" si="5"/>
        <v>40</v>
      </c>
      <c r="AM52" s="756"/>
      <c r="AN52" s="756"/>
      <c r="AO52" s="756"/>
      <c r="AP52" s="756"/>
      <c r="AQ52" s="756"/>
      <c r="AR52" s="756"/>
      <c r="AS52" s="756"/>
      <c r="AT52" s="783"/>
      <c r="AU52" s="783"/>
      <c r="AV52" s="783"/>
      <c r="AW52" s="783"/>
      <c r="AX52" s="783"/>
      <c r="AY52" s="594"/>
      <c r="AZ52" s="705">
        <f t="shared" si="6"/>
        <v>40</v>
      </c>
      <c r="BA52" s="756"/>
      <c r="BB52" s="756"/>
      <c r="BC52" s="756"/>
      <c r="BD52" s="756"/>
      <c r="BE52" s="756"/>
      <c r="BF52" s="756"/>
      <c r="BG52" s="756"/>
      <c r="BH52" s="783"/>
      <c r="BI52" s="783"/>
      <c r="BJ52" s="783"/>
      <c r="BK52" s="783"/>
      <c r="BL52" s="783"/>
      <c r="BM52" s="685"/>
      <c r="BN52" s="705">
        <f t="shared" si="7"/>
        <v>40</v>
      </c>
      <c r="BO52" s="756"/>
      <c r="BP52" s="756"/>
      <c r="BQ52" s="756"/>
      <c r="BR52" s="756"/>
      <c r="BS52" s="756"/>
      <c r="BT52" s="756"/>
      <c r="BU52" s="756"/>
      <c r="BV52" s="783"/>
      <c r="BW52" s="783"/>
      <c r="BX52" s="783"/>
      <c r="BY52" s="783"/>
      <c r="BZ52" s="783"/>
    </row>
    <row r="53" spans="2:78" x14ac:dyDescent="0.25">
      <c r="B53" s="705">
        <v>41</v>
      </c>
      <c r="C53" s="765">
        <f>(1+_xlfn.XLOOKUP(INT((B53-1)/12)+1,'ZC Curve'!$B$8:$B$107,'ZC Curve'!R$8:R$107,,0))^(1/12)-1</f>
        <v>0</v>
      </c>
      <c r="D53" s="766">
        <f t="shared" si="8"/>
        <v>1</v>
      </c>
      <c r="E53" s="765">
        <f>(1+_xlfn.XLOOKUP(INT((B53-1)/12)+1,'ZC Curve'!$B$8:$B$107,'ZC Curve'!S$8:S$107,,0))^(1/12)-1</f>
        <v>0</v>
      </c>
      <c r="F53" s="766">
        <f t="shared" si="9"/>
        <v>1</v>
      </c>
      <c r="G53" s="765">
        <f>(1+_xlfn.XLOOKUP(INT((B53-1)/12)+1,'ZC Curve'!$B$8:$B$107,'ZC Curve'!T$8:T$107,,0))^(1/12)-1</f>
        <v>0</v>
      </c>
      <c r="H53" s="766">
        <f t="shared" si="10"/>
        <v>1</v>
      </c>
      <c r="I53" s="594"/>
      <c r="J53" s="705">
        <f t="shared" si="11"/>
        <v>41</v>
      </c>
      <c r="K53" s="756"/>
      <c r="L53" s="756"/>
      <c r="M53" s="756"/>
      <c r="N53" s="756"/>
      <c r="O53" s="756"/>
      <c r="P53" s="756"/>
      <c r="Q53" s="756"/>
      <c r="R53" s="756"/>
      <c r="S53" s="783"/>
      <c r="T53" s="783"/>
      <c r="U53" s="783"/>
      <c r="V53" s="783"/>
      <c r="W53" s="594"/>
      <c r="X53" s="705">
        <f t="shared" si="12"/>
        <v>41</v>
      </c>
      <c r="Y53" s="756"/>
      <c r="Z53" s="756"/>
      <c r="AA53" s="756"/>
      <c r="AB53" s="756"/>
      <c r="AC53" s="756"/>
      <c r="AD53" s="756"/>
      <c r="AE53" s="756"/>
      <c r="AF53" s="756"/>
      <c r="AG53" s="783"/>
      <c r="AH53" s="783"/>
      <c r="AI53" s="783"/>
      <c r="AJ53" s="783"/>
      <c r="AK53" s="594"/>
      <c r="AL53" s="705">
        <f t="shared" si="5"/>
        <v>41</v>
      </c>
      <c r="AM53" s="756"/>
      <c r="AN53" s="756"/>
      <c r="AO53" s="756"/>
      <c r="AP53" s="756"/>
      <c r="AQ53" s="756"/>
      <c r="AR53" s="756"/>
      <c r="AS53" s="756"/>
      <c r="AT53" s="783"/>
      <c r="AU53" s="783"/>
      <c r="AV53" s="783"/>
      <c r="AW53" s="783"/>
      <c r="AX53" s="783"/>
      <c r="AY53" s="594"/>
      <c r="AZ53" s="705">
        <f t="shared" si="6"/>
        <v>41</v>
      </c>
      <c r="BA53" s="756"/>
      <c r="BB53" s="756"/>
      <c r="BC53" s="756"/>
      <c r="BD53" s="756"/>
      <c r="BE53" s="756"/>
      <c r="BF53" s="756"/>
      <c r="BG53" s="756"/>
      <c r="BH53" s="783"/>
      <c r="BI53" s="783"/>
      <c r="BJ53" s="783"/>
      <c r="BK53" s="783"/>
      <c r="BL53" s="783"/>
      <c r="BM53" s="685"/>
      <c r="BN53" s="705">
        <f t="shared" si="7"/>
        <v>41</v>
      </c>
      <c r="BO53" s="756"/>
      <c r="BP53" s="756"/>
      <c r="BQ53" s="756"/>
      <c r="BR53" s="756"/>
      <c r="BS53" s="756"/>
      <c r="BT53" s="756"/>
      <c r="BU53" s="756"/>
      <c r="BV53" s="783"/>
      <c r="BW53" s="783"/>
      <c r="BX53" s="783"/>
      <c r="BY53" s="783"/>
      <c r="BZ53" s="783"/>
    </row>
    <row r="54" spans="2:78" x14ac:dyDescent="0.25">
      <c r="B54" s="705">
        <v>42</v>
      </c>
      <c r="C54" s="765">
        <f>(1+_xlfn.XLOOKUP(INT((B54-1)/12)+1,'ZC Curve'!$B$8:$B$107,'ZC Curve'!R$8:R$107,,0))^(1/12)-1</f>
        <v>0</v>
      </c>
      <c r="D54" s="766">
        <f t="shared" si="8"/>
        <v>1</v>
      </c>
      <c r="E54" s="765">
        <f>(1+_xlfn.XLOOKUP(INT((B54-1)/12)+1,'ZC Curve'!$B$8:$B$107,'ZC Curve'!S$8:S$107,,0))^(1/12)-1</f>
        <v>0</v>
      </c>
      <c r="F54" s="766">
        <f t="shared" si="9"/>
        <v>1</v>
      </c>
      <c r="G54" s="765">
        <f>(1+_xlfn.XLOOKUP(INT((B54-1)/12)+1,'ZC Curve'!$B$8:$B$107,'ZC Curve'!T$8:T$107,,0))^(1/12)-1</f>
        <v>0</v>
      </c>
      <c r="H54" s="766">
        <f t="shared" si="10"/>
        <v>1</v>
      </c>
      <c r="I54" s="594"/>
      <c r="J54" s="705">
        <f t="shared" si="11"/>
        <v>42</v>
      </c>
      <c r="K54" s="756"/>
      <c r="L54" s="756"/>
      <c r="M54" s="756"/>
      <c r="N54" s="756"/>
      <c r="O54" s="756"/>
      <c r="P54" s="756"/>
      <c r="Q54" s="756"/>
      <c r="R54" s="756"/>
      <c r="S54" s="783"/>
      <c r="T54" s="783"/>
      <c r="U54" s="783"/>
      <c r="V54" s="783"/>
      <c r="W54" s="594"/>
      <c r="X54" s="705">
        <f t="shared" si="12"/>
        <v>42</v>
      </c>
      <c r="Y54" s="756"/>
      <c r="Z54" s="756"/>
      <c r="AA54" s="756"/>
      <c r="AB54" s="756"/>
      <c r="AC54" s="756"/>
      <c r="AD54" s="756"/>
      <c r="AE54" s="756"/>
      <c r="AF54" s="756"/>
      <c r="AG54" s="783"/>
      <c r="AH54" s="783"/>
      <c r="AI54" s="783"/>
      <c r="AJ54" s="783"/>
      <c r="AK54" s="594"/>
      <c r="AL54" s="705">
        <f t="shared" si="5"/>
        <v>42</v>
      </c>
      <c r="AM54" s="756"/>
      <c r="AN54" s="756"/>
      <c r="AO54" s="756"/>
      <c r="AP54" s="756"/>
      <c r="AQ54" s="756"/>
      <c r="AR54" s="756"/>
      <c r="AS54" s="756"/>
      <c r="AT54" s="783"/>
      <c r="AU54" s="783"/>
      <c r="AV54" s="783"/>
      <c r="AW54" s="783"/>
      <c r="AX54" s="783"/>
      <c r="AY54" s="594"/>
      <c r="AZ54" s="705">
        <f t="shared" si="6"/>
        <v>42</v>
      </c>
      <c r="BA54" s="756"/>
      <c r="BB54" s="756"/>
      <c r="BC54" s="756"/>
      <c r="BD54" s="756"/>
      <c r="BE54" s="756"/>
      <c r="BF54" s="756"/>
      <c r="BG54" s="756"/>
      <c r="BH54" s="783"/>
      <c r="BI54" s="783"/>
      <c r="BJ54" s="783"/>
      <c r="BK54" s="783"/>
      <c r="BL54" s="783"/>
      <c r="BM54" s="685"/>
      <c r="BN54" s="705">
        <f t="shared" si="7"/>
        <v>42</v>
      </c>
      <c r="BO54" s="756"/>
      <c r="BP54" s="756"/>
      <c r="BQ54" s="756"/>
      <c r="BR54" s="756"/>
      <c r="BS54" s="756"/>
      <c r="BT54" s="756"/>
      <c r="BU54" s="756"/>
      <c r="BV54" s="783"/>
      <c r="BW54" s="783"/>
      <c r="BX54" s="783"/>
      <c r="BY54" s="783"/>
      <c r="BZ54" s="783"/>
    </row>
    <row r="55" spans="2:78" x14ac:dyDescent="0.25">
      <c r="B55" s="705">
        <v>43</v>
      </c>
      <c r="C55" s="765">
        <f>(1+_xlfn.XLOOKUP(INT((B55-1)/12)+1,'ZC Curve'!$B$8:$B$107,'ZC Curve'!R$8:R$107,,0))^(1/12)-1</f>
        <v>0</v>
      </c>
      <c r="D55" s="766">
        <f t="shared" si="8"/>
        <v>1</v>
      </c>
      <c r="E55" s="765">
        <f>(1+_xlfn.XLOOKUP(INT((B55-1)/12)+1,'ZC Curve'!$B$8:$B$107,'ZC Curve'!S$8:S$107,,0))^(1/12)-1</f>
        <v>0</v>
      </c>
      <c r="F55" s="766">
        <f t="shared" si="9"/>
        <v>1</v>
      </c>
      <c r="G55" s="765">
        <f>(1+_xlfn.XLOOKUP(INT((B55-1)/12)+1,'ZC Curve'!$B$8:$B$107,'ZC Curve'!T$8:T$107,,0))^(1/12)-1</f>
        <v>0</v>
      </c>
      <c r="H55" s="766">
        <f t="shared" si="10"/>
        <v>1</v>
      </c>
      <c r="I55" s="594"/>
      <c r="J55" s="705">
        <f t="shared" si="11"/>
        <v>43</v>
      </c>
      <c r="K55" s="756"/>
      <c r="L55" s="756"/>
      <c r="M55" s="756"/>
      <c r="N55" s="756"/>
      <c r="O55" s="756"/>
      <c r="P55" s="756"/>
      <c r="Q55" s="756"/>
      <c r="R55" s="756"/>
      <c r="S55" s="783"/>
      <c r="T55" s="783"/>
      <c r="U55" s="783"/>
      <c r="V55" s="783"/>
      <c r="W55" s="594"/>
      <c r="X55" s="705">
        <f t="shared" si="12"/>
        <v>43</v>
      </c>
      <c r="Y55" s="756"/>
      <c r="Z55" s="756"/>
      <c r="AA55" s="756"/>
      <c r="AB55" s="756"/>
      <c r="AC55" s="756"/>
      <c r="AD55" s="756"/>
      <c r="AE55" s="756"/>
      <c r="AF55" s="756"/>
      <c r="AG55" s="783"/>
      <c r="AH55" s="783"/>
      <c r="AI55" s="783"/>
      <c r="AJ55" s="783"/>
      <c r="AK55" s="594"/>
      <c r="AL55" s="705">
        <f t="shared" si="5"/>
        <v>43</v>
      </c>
      <c r="AM55" s="756"/>
      <c r="AN55" s="756"/>
      <c r="AO55" s="756"/>
      <c r="AP55" s="756"/>
      <c r="AQ55" s="756"/>
      <c r="AR55" s="756"/>
      <c r="AS55" s="756"/>
      <c r="AT55" s="783"/>
      <c r="AU55" s="783"/>
      <c r="AV55" s="783"/>
      <c r="AW55" s="783"/>
      <c r="AX55" s="783"/>
      <c r="AY55" s="594"/>
      <c r="AZ55" s="705">
        <f t="shared" si="6"/>
        <v>43</v>
      </c>
      <c r="BA55" s="756"/>
      <c r="BB55" s="756"/>
      <c r="BC55" s="756"/>
      <c r="BD55" s="756"/>
      <c r="BE55" s="756"/>
      <c r="BF55" s="756"/>
      <c r="BG55" s="756"/>
      <c r="BH55" s="783"/>
      <c r="BI55" s="783"/>
      <c r="BJ55" s="783"/>
      <c r="BK55" s="783"/>
      <c r="BL55" s="783"/>
      <c r="BM55" s="685"/>
      <c r="BN55" s="705">
        <f t="shared" si="7"/>
        <v>43</v>
      </c>
      <c r="BO55" s="756"/>
      <c r="BP55" s="756"/>
      <c r="BQ55" s="756"/>
      <c r="BR55" s="756"/>
      <c r="BS55" s="756"/>
      <c r="BT55" s="756"/>
      <c r="BU55" s="756"/>
      <c r="BV55" s="783"/>
      <c r="BW55" s="783"/>
      <c r="BX55" s="783"/>
      <c r="BY55" s="783"/>
      <c r="BZ55" s="783"/>
    </row>
    <row r="56" spans="2:78" x14ac:dyDescent="0.25">
      <c r="B56" s="705">
        <v>44</v>
      </c>
      <c r="C56" s="765">
        <f>(1+_xlfn.XLOOKUP(INT((B56-1)/12)+1,'ZC Curve'!$B$8:$B$107,'ZC Curve'!R$8:R$107,,0))^(1/12)-1</f>
        <v>0</v>
      </c>
      <c r="D56" s="766">
        <f t="shared" si="8"/>
        <v>1</v>
      </c>
      <c r="E56" s="765">
        <f>(1+_xlfn.XLOOKUP(INT((B56-1)/12)+1,'ZC Curve'!$B$8:$B$107,'ZC Curve'!S$8:S$107,,0))^(1/12)-1</f>
        <v>0</v>
      </c>
      <c r="F56" s="766">
        <f t="shared" si="9"/>
        <v>1</v>
      </c>
      <c r="G56" s="765">
        <f>(1+_xlfn.XLOOKUP(INT((B56-1)/12)+1,'ZC Curve'!$B$8:$B$107,'ZC Curve'!T$8:T$107,,0))^(1/12)-1</f>
        <v>0</v>
      </c>
      <c r="H56" s="766">
        <f t="shared" si="10"/>
        <v>1</v>
      </c>
      <c r="I56" s="594"/>
      <c r="J56" s="705">
        <f t="shared" si="11"/>
        <v>44</v>
      </c>
      <c r="K56" s="756"/>
      <c r="L56" s="756"/>
      <c r="M56" s="756"/>
      <c r="N56" s="756"/>
      <c r="O56" s="756"/>
      <c r="P56" s="756"/>
      <c r="Q56" s="756"/>
      <c r="R56" s="756"/>
      <c r="S56" s="783"/>
      <c r="T56" s="783"/>
      <c r="U56" s="783"/>
      <c r="V56" s="783"/>
      <c r="W56" s="594"/>
      <c r="X56" s="705">
        <f t="shared" si="12"/>
        <v>44</v>
      </c>
      <c r="Y56" s="756"/>
      <c r="Z56" s="756"/>
      <c r="AA56" s="756"/>
      <c r="AB56" s="756"/>
      <c r="AC56" s="756"/>
      <c r="AD56" s="756"/>
      <c r="AE56" s="756"/>
      <c r="AF56" s="756"/>
      <c r="AG56" s="783"/>
      <c r="AH56" s="783"/>
      <c r="AI56" s="783"/>
      <c r="AJ56" s="783"/>
      <c r="AK56" s="594"/>
      <c r="AL56" s="705">
        <f t="shared" si="5"/>
        <v>44</v>
      </c>
      <c r="AM56" s="756"/>
      <c r="AN56" s="756"/>
      <c r="AO56" s="756"/>
      <c r="AP56" s="756"/>
      <c r="AQ56" s="756"/>
      <c r="AR56" s="756"/>
      <c r="AS56" s="756"/>
      <c r="AT56" s="783"/>
      <c r="AU56" s="783"/>
      <c r="AV56" s="783"/>
      <c r="AW56" s="783"/>
      <c r="AX56" s="783"/>
      <c r="AY56" s="594"/>
      <c r="AZ56" s="705">
        <f t="shared" si="6"/>
        <v>44</v>
      </c>
      <c r="BA56" s="756"/>
      <c r="BB56" s="756"/>
      <c r="BC56" s="756"/>
      <c r="BD56" s="756"/>
      <c r="BE56" s="756"/>
      <c r="BF56" s="756"/>
      <c r="BG56" s="756"/>
      <c r="BH56" s="783"/>
      <c r="BI56" s="783"/>
      <c r="BJ56" s="783"/>
      <c r="BK56" s="783"/>
      <c r="BL56" s="783"/>
      <c r="BM56" s="685"/>
      <c r="BN56" s="705">
        <f t="shared" si="7"/>
        <v>44</v>
      </c>
      <c r="BO56" s="756"/>
      <c r="BP56" s="756"/>
      <c r="BQ56" s="756"/>
      <c r="BR56" s="756"/>
      <c r="BS56" s="756"/>
      <c r="BT56" s="756"/>
      <c r="BU56" s="756"/>
      <c r="BV56" s="783"/>
      <c r="BW56" s="783"/>
      <c r="BX56" s="783"/>
      <c r="BY56" s="783"/>
      <c r="BZ56" s="783"/>
    </row>
    <row r="57" spans="2:78" x14ac:dyDescent="0.25">
      <c r="B57" s="705">
        <v>45</v>
      </c>
      <c r="C57" s="765">
        <f>(1+_xlfn.XLOOKUP(INT((B57-1)/12)+1,'ZC Curve'!$B$8:$B$107,'ZC Curve'!R$8:R$107,,0))^(1/12)-1</f>
        <v>0</v>
      </c>
      <c r="D57" s="766">
        <f t="shared" si="8"/>
        <v>1</v>
      </c>
      <c r="E57" s="765">
        <f>(1+_xlfn.XLOOKUP(INT((B57-1)/12)+1,'ZC Curve'!$B$8:$B$107,'ZC Curve'!S$8:S$107,,0))^(1/12)-1</f>
        <v>0</v>
      </c>
      <c r="F57" s="766">
        <f t="shared" si="9"/>
        <v>1</v>
      </c>
      <c r="G57" s="765">
        <f>(1+_xlfn.XLOOKUP(INT((B57-1)/12)+1,'ZC Curve'!$B$8:$B$107,'ZC Curve'!T$8:T$107,,0))^(1/12)-1</f>
        <v>0</v>
      </c>
      <c r="H57" s="766">
        <f t="shared" si="10"/>
        <v>1</v>
      </c>
      <c r="I57" s="594"/>
      <c r="J57" s="705">
        <f t="shared" si="11"/>
        <v>45</v>
      </c>
      <c r="K57" s="756"/>
      <c r="L57" s="756"/>
      <c r="M57" s="756"/>
      <c r="N57" s="756"/>
      <c r="O57" s="756"/>
      <c r="P57" s="756"/>
      <c r="Q57" s="756"/>
      <c r="R57" s="756"/>
      <c r="S57" s="783"/>
      <c r="T57" s="783"/>
      <c r="U57" s="783"/>
      <c r="V57" s="783"/>
      <c r="W57" s="594"/>
      <c r="X57" s="705">
        <f t="shared" si="12"/>
        <v>45</v>
      </c>
      <c r="Y57" s="756"/>
      <c r="Z57" s="756"/>
      <c r="AA57" s="756"/>
      <c r="AB57" s="756"/>
      <c r="AC57" s="756"/>
      <c r="AD57" s="756"/>
      <c r="AE57" s="756"/>
      <c r="AF57" s="756"/>
      <c r="AG57" s="783"/>
      <c r="AH57" s="783"/>
      <c r="AI57" s="783"/>
      <c r="AJ57" s="783"/>
      <c r="AK57" s="594"/>
      <c r="AL57" s="705">
        <f t="shared" si="5"/>
        <v>45</v>
      </c>
      <c r="AM57" s="756"/>
      <c r="AN57" s="756"/>
      <c r="AO57" s="756"/>
      <c r="AP57" s="756"/>
      <c r="AQ57" s="756"/>
      <c r="AR57" s="756"/>
      <c r="AS57" s="756"/>
      <c r="AT57" s="783"/>
      <c r="AU57" s="783"/>
      <c r="AV57" s="783"/>
      <c r="AW57" s="783"/>
      <c r="AX57" s="783"/>
      <c r="AY57" s="594"/>
      <c r="AZ57" s="705">
        <f t="shared" si="6"/>
        <v>45</v>
      </c>
      <c r="BA57" s="756"/>
      <c r="BB57" s="756"/>
      <c r="BC57" s="756"/>
      <c r="BD57" s="756"/>
      <c r="BE57" s="756"/>
      <c r="BF57" s="756"/>
      <c r="BG57" s="756"/>
      <c r="BH57" s="783"/>
      <c r="BI57" s="783"/>
      <c r="BJ57" s="783"/>
      <c r="BK57" s="783"/>
      <c r="BL57" s="783"/>
      <c r="BM57" s="685"/>
      <c r="BN57" s="705">
        <f t="shared" si="7"/>
        <v>45</v>
      </c>
      <c r="BO57" s="756"/>
      <c r="BP57" s="756"/>
      <c r="BQ57" s="756"/>
      <c r="BR57" s="756"/>
      <c r="BS57" s="756"/>
      <c r="BT57" s="756"/>
      <c r="BU57" s="756"/>
      <c r="BV57" s="783"/>
      <c r="BW57" s="783"/>
      <c r="BX57" s="783"/>
      <c r="BY57" s="783"/>
      <c r="BZ57" s="783"/>
    </row>
    <row r="58" spans="2:78" x14ac:dyDescent="0.25">
      <c r="B58" s="705">
        <v>46</v>
      </c>
      <c r="C58" s="765">
        <f>(1+_xlfn.XLOOKUP(INT((B58-1)/12)+1,'ZC Curve'!$B$8:$B$107,'ZC Curve'!R$8:R$107,,0))^(1/12)-1</f>
        <v>0</v>
      </c>
      <c r="D58" s="766">
        <f t="shared" si="8"/>
        <v>1</v>
      </c>
      <c r="E58" s="765">
        <f>(1+_xlfn.XLOOKUP(INT((B58-1)/12)+1,'ZC Curve'!$B$8:$B$107,'ZC Curve'!S$8:S$107,,0))^(1/12)-1</f>
        <v>0</v>
      </c>
      <c r="F58" s="766">
        <f t="shared" si="9"/>
        <v>1</v>
      </c>
      <c r="G58" s="765">
        <f>(1+_xlfn.XLOOKUP(INT((B58-1)/12)+1,'ZC Curve'!$B$8:$B$107,'ZC Curve'!T$8:T$107,,0))^(1/12)-1</f>
        <v>0</v>
      </c>
      <c r="H58" s="766">
        <f t="shared" si="10"/>
        <v>1</v>
      </c>
      <c r="I58" s="594"/>
      <c r="J58" s="705">
        <f t="shared" si="11"/>
        <v>46</v>
      </c>
      <c r="K58" s="756"/>
      <c r="L58" s="756"/>
      <c r="M58" s="756"/>
      <c r="N58" s="756"/>
      <c r="O58" s="756"/>
      <c r="P58" s="756"/>
      <c r="Q58" s="756"/>
      <c r="R58" s="756"/>
      <c r="S58" s="783"/>
      <c r="T58" s="783"/>
      <c r="U58" s="783"/>
      <c r="V58" s="783"/>
      <c r="W58" s="594"/>
      <c r="X58" s="705">
        <f t="shared" si="12"/>
        <v>46</v>
      </c>
      <c r="Y58" s="756"/>
      <c r="Z58" s="756"/>
      <c r="AA58" s="756"/>
      <c r="AB58" s="756"/>
      <c r="AC58" s="756"/>
      <c r="AD58" s="756"/>
      <c r="AE58" s="756"/>
      <c r="AF58" s="756"/>
      <c r="AG58" s="783"/>
      <c r="AH58" s="783"/>
      <c r="AI58" s="783"/>
      <c r="AJ58" s="783"/>
      <c r="AK58" s="594"/>
      <c r="AL58" s="705">
        <f t="shared" si="5"/>
        <v>46</v>
      </c>
      <c r="AM58" s="756"/>
      <c r="AN58" s="756"/>
      <c r="AO58" s="756"/>
      <c r="AP58" s="756"/>
      <c r="AQ58" s="756"/>
      <c r="AR58" s="756"/>
      <c r="AS58" s="756"/>
      <c r="AT58" s="783"/>
      <c r="AU58" s="783"/>
      <c r="AV58" s="783"/>
      <c r="AW58" s="783"/>
      <c r="AX58" s="783"/>
      <c r="AY58" s="594"/>
      <c r="AZ58" s="705">
        <f t="shared" si="6"/>
        <v>46</v>
      </c>
      <c r="BA58" s="756"/>
      <c r="BB58" s="756"/>
      <c r="BC58" s="756"/>
      <c r="BD58" s="756"/>
      <c r="BE58" s="756"/>
      <c r="BF58" s="756"/>
      <c r="BG58" s="756"/>
      <c r="BH58" s="783"/>
      <c r="BI58" s="783"/>
      <c r="BJ58" s="783"/>
      <c r="BK58" s="783"/>
      <c r="BL58" s="783"/>
      <c r="BM58" s="685"/>
      <c r="BN58" s="705">
        <f t="shared" si="7"/>
        <v>46</v>
      </c>
      <c r="BO58" s="756"/>
      <c r="BP58" s="756"/>
      <c r="BQ58" s="756"/>
      <c r="BR58" s="756"/>
      <c r="BS58" s="756"/>
      <c r="BT58" s="756"/>
      <c r="BU58" s="756"/>
      <c r="BV58" s="783"/>
      <c r="BW58" s="783"/>
      <c r="BX58" s="783"/>
      <c r="BY58" s="783"/>
      <c r="BZ58" s="783"/>
    </row>
    <row r="59" spans="2:78" x14ac:dyDescent="0.25">
      <c r="B59" s="705">
        <v>47</v>
      </c>
      <c r="C59" s="765">
        <f>(1+_xlfn.XLOOKUP(INT((B59-1)/12)+1,'ZC Curve'!$B$8:$B$107,'ZC Curve'!R$8:R$107,,0))^(1/12)-1</f>
        <v>0</v>
      </c>
      <c r="D59" s="766">
        <f t="shared" si="8"/>
        <v>1</v>
      </c>
      <c r="E59" s="765">
        <f>(1+_xlfn.XLOOKUP(INT((B59-1)/12)+1,'ZC Curve'!$B$8:$B$107,'ZC Curve'!S$8:S$107,,0))^(1/12)-1</f>
        <v>0</v>
      </c>
      <c r="F59" s="766">
        <f t="shared" si="9"/>
        <v>1</v>
      </c>
      <c r="G59" s="765">
        <f>(1+_xlfn.XLOOKUP(INT((B59-1)/12)+1,'ZC Curve'!$B$8:$B$107,'ZC Curve'!T$8:T$107,,0))^(1/12)-1</f>
        <v>0</v>
      </c>
      <c r="H59" s="766">
        <f t="shared" si="10"/>
        <v>1</v>
      </c>
      <c r="I59" s="594"/>
      <c r="J59" s="705">
        <f t="shared" si="11"/>
        <v>47</v>
      </c>
      <c r="K59" s="756"/>
      <c r="L59" s="756"/>
      <c r="M59" s="756"/>
      <c r="N59" s="756"/>
      <c r="O59" s="756"/>
      <c r="P59" s="756"/>
      <c r="Q59" s="756"/>
      <c r="R59" s="756"/>
      <c r="S59" s="783"/>
      <c r="T59" s="783"/>
      <c r="U59" s="783"/>
      <c r="V59" s="783"/>
      <c r="W59" s="594"/>
      <c r="X59" s="705">
        <f t="shared" si="12"/>
        <v>47</v>
      </c>
      <c r="Y59" s="756"/>
      <c r="Z59" s="756"/>
      <c r="AA59" s="756"/>
      <c r="AB59" s="756"/>
      <c r="AC59" s="756"/>
      <c r="AD59" s="756"/>
      <c r="AE59" s="756"/>
      <c r="AF59" s="756"/>
      <c r="AG59" s="783"/>
      <c r="AH59" s="783"/>
      <c r="AI59" s="783"/>
      <c r="AJ59" s="783"/>
      <c r="AK59" s="594"/>
      <c r="AL59" s="705">
        <f t="shared" si="5"/>
        <v>47</v>
      </c>
      <c r="AM59" s="756"/>
      <c r="AN59" s="756"/>
      <c r="AO59" s="756"/>
      <c r="AP59" s="756"/>
      <c r="AQ59" s="756"/>
      <c r="AR59" s="756"/>
      <c r="AS59" s="756"/>
      <c r="AT59" s="783"/>
      <c r="AU59" s="783"/>
      <c r="AV59" s="783"/>
      <c r="AW59" s="783"/>
      <c r="AX59" s="783"/>
      <c r="AY59" s="594"/>
      <c r="AZ59" s="705">
        <f t="shared" si="6"/>
        <v>47</v>
      </c>
      <c r="BA59" s="756"/>
      <c r="BB59" s="756"/>
      <c r="BC59" s="756"/>
      <c r="BD59" s="756"/>
      <c r="BE59" s="756"/>
      <c r="BF59" s="756"/>
      <c r="BG59" s="756"/>
      <c r="BH59" s="783"/>
      <c r="BI59" s="783"/>
      <c r="BJ59" s="783"/>
      <c r="BK59" s="783"/>
      <c r="BL59" s="783"/>
      <c r="BM59" s="685"/>
      <c r="BN59" s="705">
        <f t="shared" si="7"/>
        <v>47</v>
      </c>
      <c r="BO59" s="756"/>
      <c r="BP59" s="756"/>
      <c r="BQ59" s="756"/>
      <c r="BR59" s="756"/>
      <c r="BS59" s="756"/>
      <c r="BT59" s="756"/>
      <c r="BU59" s="756"/>
      <c r="BV59" s="783"/>
      <c r="BW59" s="783"/>
      <c r="BX59" s="783"/>
      <c r="BY59" s="783"/>
      <c r="BZ59" s="783"/>
    </row>
    <row r="60" spans="2:78" x14ac:dyDescent="0.25">
      <c r="B60" s="705">
        <v>48</v>
      </c>
      <c r="C60" s="765">
        <f>(1+_xlfn.XLOOKUP(INT((B60-1)/12)+1,'ZC Curve'!$B$8:$B$107,'ZC Curve'!R$8:R$107,,0))^(1/12)-1</f>
        <v>0</v>
      </c>
      <c r="D60" s="766">
        <f t="shared" si="8"/>
        <v>1</v>
      </c>
      <c r="E60" s="765">
        <f>(1+_xlfn.XLOOKUP(INT((B60-1)/12)+1,'ZC Curve'!$B$8:$B$107,'ZC Curve'!S$8:S$107,,0))^(1/12)-1</f>
        <v>0</v>
      </c>
      <c r="F60" s="766">
        <f t="shared" si="9"/>
        <v>1</v>
      </c>
      <c r="G60" s="765">
        <f>(1+_xlfn.XLOOKUP(INT((B60-1)/12)+1,'ZC Curve'!$B$8:$B$107,'ZC Curve'!T$8:T$107,,0))^(1/12)-1</f>
        <v>0</v>
      </c>
      <c r="H60" s="766">
        <f t="shared" si="10"/>
        <v>1</v>
      </c>
      <c r="I60" s="594"/>
      <c r="J60" s="705">
        <f t="shared" si="11"/>
        <v>48</v>
      </c>
      <c r="K60" s="756"/>
      <c r="L60" s="756"/>
      <c r="M60" s="756"/>
      <c r="N60" s="756"/>
      <c r="O60" s="756"/>
      <c r="P60" s="756"/>
      <c r="Q60" s="756"/>
      <c r="R60" s="756"/>
      <c r="S60" s="783"/>
      <c r="T60" s="783"/>
      <c r="U60" s="783"/>
      <c r="V60" s="783"/>
      <c r="W60" s="594"/>
      <c r="X60" s="705">
        <f t="shared" si="12"/>
        <v>48</v>
      </c>
      <c r="Y60" s="756"/>
      <c r="Z60" s="756"/>
      <c r="AA60" s="756"/>
      <c r="AB60" s="756"/>
      <c r="AC60" s="756"/>
      <c r="AD60" s="756"/>
      <c r="AE60" s="756"/>
      <c r="AF60" s="756"/>
      <c r="AG60" s="783"/>
      <c r="AH60" s="783"/>
      <c r="AI60" s="783"/>
      <c r="AJ60" s="783"/>
      <c r="AK60" s="594"/>
      <c r="AL60" s="705">
        <f t="shared" si="5"/>
        <v>48</v>
      </c>
      <c r="AM60" s="756"/>
      <c r="AN60" s="756"/>
      <c r="AO60" s="756"/>
      <c r="AP60" s="756"/>
      <c r="AQ60" s="756"/>
      <c r="AR60" s="756"/>
      <c r="AS60" s="756"/>
      <c r="AT60" s="783"/>
      <c r="AU60" s="783"/>
      <c r="AV60" s="783"/>
      <c r="AW60" s="783"/>
      <c r="AX60" s="783"/>
      <c r="AY60" s="594"/>
      <c r="AZ60" s="705">
        <f t="shared" si="6"/>
        <v>48</v>
      </c>
      <c r="BA60" s="756"/>
      <c r="BB60" s="756"/>
      <c r="BC60" s="756"/>
      <c r="BD60" s="756"/>
      <c r="BE60" s="756"/>
      <c r="BF60" s="756"/>
      <c r="BG60" s="756"/>
      <c r="BH60" s="783"/>
      <c r="BI60" s="783"/>
      <c r="BJ60" s="783"/>
      <c r="BK60" s="783"/>
      <c r="BL60" s="783"/>
      <c r="BM60" s="685"/>
      <c r="BN60" s="705">
        <f t="shared" si="7"/>
        <v>48</v>
      </c>
      <c r="BO60" s="756"/>
      <c r="BP60" s="756"/>
      <c r="BQ60" s="756"/>
      <c r="BR60" s="756"/>
      <c r="BS60" s="756"/>
      <c r="BT60" s="756"/>
      <c r="BU60" s="756"/>
      <c r="BV60" s="783"/>
      <c r="BW60" s="783"/>
      <c r="BX60" s="783"/>
      <c r="BY60" s="783"/>
      <c r="BZ60" s="783"/>
    </row>
    <row r="61" spans="2:78" x14ac:dyDescent="0.25">
      <c r="B61" s="705">
        <v>49</v>
      </c>
      <c r="C61" s="765">
        <f>(1+_xlfn.XLOOKUP(INT((B61-1)/12)+1,'ZC Curve'!$B$8:$B$107,'ZC Curve'!R$8:R$107,,0))^(1/12)-1</f>
        <v>0</v>
      </c>
      <c r="D61" s="766">
        <f t="shared" si="8"/>
        <v>1</v>
      </c>
      <c r="E61" s="765">
        <f>(1+_xlfn.XLOOKUP(INT((B61-1)/12)+1,'ZC Curve'!$B$8:$B$107,'ZC Curve'!S$8:S$107,,0))^(1/12)-1</f>
        <v>0</v>
      </c>
      <c r="F61" s="766">
        <f t="shared" si="9"/>
        <v>1</v>
      </c>
      <c r="G61" s="765">
        <f>(1+_xlfn.XLOOKUP(INT((B61-1)/12)+1,'ZC Curve'!$B$8:$B$107,'ZC Curve'!T$8:T$107,,0))^(1/12)-1</f>
        <v>0</v>
      </c>
      <c r="H61" s="766">
        <f t="shared" si="10"/>
        <v>1</v>
      </c>
      <c r="I61" s="594"/>
      <c r="J61" s="705">
        <f t="shared" si="11"/>
        <v>49</v>
      </c>
      <c r="K61" s="756"/>
      <c r="L61" s="756"/>
      <c r="M61" s="756"/>
      <c r="N61" s="756"/>
      <c r="O61" s="756"/>
      <c r="P61" s="756"/>
      <c r="Q61" s="756"/>
      <c r="R61" s="756"/>
      <c r="S61" s="783"/>
      <c r="T61" s="783"/>
      <c r="U61" s="783"/>
      <c r="V61" s="783"/>
      <c r="W61" s="594"/>
      <c r="X61" s="705">
        <f t="shared" si="12"/>
        <v>49</v>
      </c>
      <c r="Y61" s="756"/>
      <c r="Z61" s="756"/>
      <c r="AA61" s="756"/>
      <c r="AB61" s="756"/>
      <c r="AC61" s="756"/>
      <c r="AD61" s="756"/>
      <c r="AE61" s="756"/>
      <c r="AF61" s="756"/>
      <c r="AG61" s="783"/>
      <c r="AH61" s="783"/>
      <c r="AI61" s="783"/>
      <c r="AJ61" s="783"/>
      <c r="AK61" s="594"/>
      <c r="AL61" s="705">
        <f t="shared" si="5"/>
        <v>49</v>
      </c>
      <c r="AM61" s="756"/>
      <c r="AN61" s="756"/>
      <c r="AO61" s="756"/>
      <c r="AP61" s="756"/>
      <c r="AQ61" s="756"/>
      <c r="AR61" s="756"/>
      <c r="AS61" s="756"/>
      <c r="AT61" s="783"/>
      <c r="AU61" s="783"/>
      <c r="AV61" s="783"/>
      <c r="AW61" s="783"/>
      <c r="AX61" s="783"/>
      <c r="AY61" s="594"/>
      <c r="AZ61" s="705">
        <f t="shared" si="6"/>
        <v>49</v>
      </c>
      <c r="BA61" s="756"/>
      <c r="BB61" s="756"/>
      <c r="BC61" s="756"/>
      <c r="BD61" s="756"/>
      <c r="BE61" s="756"/>
      <c r="BF61" s="756"/>
      <c r="BG61" s="756"/>
      <c r="BH61" s="783"/>
      <c r="BI61" s="783"/>
      <c r="BJ61" s="783"/>
      <c r="BK61" s="783"/>
      <c r="BL61" s="783"/>
      <c r="BM61" s="685"/>
      <c r="BN61" s="705">
        <f t="shared" si="7"/>
        <v>49</v>
      </c>
      <c r="BO61" s="756"/>
      <c r="BP61" s="756"/>
      <c r="BQ61" s="756"/>
      <c r="BR61" s="756"/>
      <c r="BS61" s="756"/>
      <c r="BT61" s="756"/>
      <c r="BU61" s="756"/>
      <c r="BV61" s="783"/>
      <c r="BW61" s="783"/>
      <c r="BX61" s="783"/>
      <c r="BY61" s="783"/>
      <c r="BZ61" s="783"/>
    </row>
    <row r="62" spans="2:78" x14ac:dyDescent="0.25">
      <c r="B62" s="705">
        <v>50</v>
      </c>
      <c r="C62" s="765">
        <f>(1+_xlfn.XLOOKUP(INT((B62-1)/12)+1,'ZC Curve'!$B$8:$B$107,'ZC Curve'!R$8:R$107,,0))^(1/12)-1</f>
        <v>0</v>
      </c>
      <c r="D62" s="766">
        <f t="shared" si="8"/>
        <v>1</v>
      </c>
      <c r="E62" s="765">
        <f>(1+_xlfn.XLOOKUP(INT((B62-1)/12)+1,'ZC Curve'!$B$8:$B$107,'ZC Curve'!S$8:S$107,,0))^(1/12)-1</f>
        <v>0</v>
      </c>
      <c r="F62" s="766">
        <f t="shared" si="9"/>
        <v>1</v>
      </c>
      <c r="G62" s="765">
        <f>(1+_xlfn.XLOOKUP(INT((B62-1)/12)+1,'ZC Curve'!$B$8:$B$107,'ZC Curve'!T$8:T$107,,0))^(1/12)-1</f>
        <v>0</v>
      </c>
      <c r="H62" s="766">
        <f t="shared" si="10"/>
        <v>1</v>
      </c>
      <c r="I62" s="594"/>
      <c r="J62" s="705">
        <f t="shared" si="11"/>
        <v>50</v>
      </c>
      <c r="K62" s="756"/>
      <c r="L62" s="756"/>
      <c r="M62" s="756"/>
      <c r="N62" s="756"/>
      <c r="O62" s="756"/>
      <c r="P62" s="756"/>
      <c r="Q62" s="756"/>
      <c r="R62" s="756"/>
      <c r="S62" s="783"/>
      <c r="T62" s="783"/>
      <c r="U62" s="783"/>
      <c r="V62" s="783"/>
      <c r="W62" s="594"/>
      <c r="X62" s="705">
        <f t="shared" si="12"/>
        <v>50</v>
      </c>
      <c r="Y62" s="756"/>
      <c r="Z62" s="756"/>
      <c r="AA62" s="756"/>
      <c r="AB62" s="756"/>
      <c r="AC62" s="756"/>
      <c r="AD62" s="756"/>
      <c r="AE62" s="756"/>
      <c r="AF62" s="756"/>
      <c r="AG62" s="783"/>
      <c r="AH62" s="783"/>
      <c r="AI62" s="783"/>
      <c r="AJ62" s="783"/>
      <c r="AK62" s="594"/>
      <c r="AL62" s="705">
        <f t="shared" si="5"/>
        <v>50</v>
      </c>
      <c r="AM62" s="756"/>
      <c r="AN62" s="756"/>
      <c r="AO62" s="756"/>
      <c r="AP62" s="756"/>
      <c r="AQ62" s="756"/>
      <c r="AR62" s="756"/>
      <c r="AS62" s="756"/>
      <c r="AT62" s="783"/>
      <c r="AU62" s="783"/>
      <c r="AV62" s="783"/>
      <c r="AW62" s="783"/>
      <c r="AX62" s="783"/>
      <c r="AY62" s="594"/>
      <c r="AZ62" s="705">
        <f t="shared" si="6"/>
        <v>50</v>
      </c>
      <c r="BA62" s="756"/>
      <c r="BB62" s="756"/>
      <c r="BC62" s="756"/>
      <c r="BD62" s="756"/>
      <c r="BE62" s="756"/>
      <c r="BF62" s="756"/>
      <c r="BG62" s="756"/>
      <c r="BH62" s="783"/>
      <c r="BI62" s="783"/>
      <c r="BJ62" s="783"/>
      <c r="BK62" s="783"/>
      <c r="BL62" s="783"/>
      <c r="BM62" s="685"/>
      <c r="BN62" s="705">
        <f t="shared" si="7"/>
        <v>50</v>
      </c>
      <c r="BO62" s="756"/>
      <c r="BP62" s="756"/>
      <c r="BQ62" s="756"/>
      <c r="BR62" s="756"/>
      <c r="BS62" s="756"/>
      <c r="BT62" s="756"/>
      <c r="BU62" s="756"/>
      <c r="BV62" s="783"/>
      <c r="BW62" s="783"/>
      <c r="BX62" s="783"/>
      <c r="BY62" s="783"/>
      <c r="BZ62" s="783"/>
    </row>
    <row r="63" spans="2:78" x14ac:dyDescent="0.25">
      <c r="B63" s="705">
        <v>51</v>
      </c>
      <c r="C63" s="765">
        <f>(1+_xlfn.XLOOKUP(INT((B63-1)/12)+1,'ZC Curve'!$B$8:$B$107,'ZC Curve'!R$8:R$107,,0))^(1/12)-1</f>
        <v>0</v>
      </c>
      <c r="D63" s="766">
        <f t="shared" si="8"/>
        <v>1</v>
      </c>
      <c r="E63" s="765">
        <f>(1+_xlfn.XLOOKUP(INT((B63-1)/12)+1,'ZC Curve'!$B$8:$B$107,'ZC Curve'!S$8:S$107,,0))^(1/12)-1</f>
        <v>0</v>
      </c>
      <c r="F63" s="766">
        <f t="shared" si="9"/>
        <v>1</v>
      </c>
      <c r="G63" s="765">
        <f>(1+_xlfn.XLOOKUP(INT((B63-1)/12)+1,'ZC Curve'!$B$8:$B$107,'ZC Curve'!T$8:T$107,,0))^(1/12)-1</f>
        <v>0</v>
      </c>
      <c r="H63" s="766">
        <f t="shared" si="10"/>
        <v>1</v>
      </c>
      <c r="I63" s="594"/>
      <c r="J63" s="705">
        <f t="shared" si="11"/>
        <v>51</v>
      </c>
      <c r="K63" s="756"/>
      <c r="L63" s="756"/>
      <c r="M63" s="756"/>
      <c r="N63" s="756"/>
      <c r="O63" s="756"/>
      <c r="P63" s="756"/>
      <c r="Q63" s="756"/>
      <c r="R63" s="756"/>
      <c r="S63" s="783"/>
      <c r="T63" s="783"/>
      <c r="U63" s="783"/>
      <c r="V63" s="783"/>
      <c r="W63" s="594"/>
      <c r="X63" s="705">
        <f t="shared" si="12"/>
        <v>51</v>
      </c>
      <c r="Y63" s="756"/>
      <c r="Z63" s="756"/>
      <c r="AA63" s="756"/>
      <c r="AB63" s="756"/>
      <c r="AC63" s="756"/>
      <c r="AD63" s="756"/>
      <c r="AE63" s="756"/>
      <c r="AF63" s="756"/>
      <c r="AG63" s="783"/>
      <c r="AH63" s="783"/>
      <c r="AI63" s="783"/>
      <c r="AJ63" s="783"/>
      <c r="AK63" s="594"/>
      <c r="AL63" s="705">
        <f t="shared" si="5"/>
        <v>51</v>
      </c>
      <c r="AM63" s="756"/>
      <c r="AN63" s="756"/>
      <c r="AO63" s="756"/>
      <c r="AP63" s="756"/>
      <c r="AQ63" s="756"/>
      <c r="AR63" s="756"/>
      <c r="AS63" s="756"/>
      <c r="AT63" s="783"/>
      <c r="AU63" s="783"/>
      <c r="AV63" s="783"/>
      <c r="AW63" s="783"/>
      <c r="AX63" s="783"/>
      <c r="AY63" s="594"/>
      <c r="AZ63" s="705">
        <f t="shared" si="6"/>
        <v>51</v>
      </c>
      <c r="BA63" s="756"/>
      <c r="BB63" s="756"/>
      <c r="BC63" s="756"/>
      <c r="BD63" s="756"/>
      <c r="BE63" s="756"/>
      <c r="BF63" s="756"/>
      <c r="BG63" s="756"/>
      <c r="BH63" s="783"/>
      <c r="BI63" s="783"/>
      <c r="BJ63" s="783"/>
      <c r="BK63" s="783"/>
      <c r="BL63" s="783"/>
      <c r="BM63" s="685"/>
      <c r="BN63" s="705">
        <f t="shared" si="7"/>
        <v>51</v>
      </c>
      <c r="BO63" s="756"/>
      <c r="BP63" s="756"/>
      <c r="BQ63" s="756"/>
      <c r="BR63" s="756"/>
      <c r="BS63" s="756"/>
      <c r="BT63" s="756"/>
      <c r="BU63" s="756"/>
      <c r="BV63" s="783"/>
      <c r="BW63" s="783"/>
      <c r="BX63" s="783"/>
      <c r="BY63" s="783"/>
      <c r="BZ63" s="783"/>
    </row>
    <row r="64" spans="2:78" x14ac:dyDescent="0.25">
      <c r="B64" s="705">
        <v>52</v>
      </c>
      <c r="C64" s="765">
        <f>(1+_xlfn.XLOOKUP(INT((B64-1)/12)+1,'ZC Curve'!$B$8:$B$107,'ZC Curve'!R$8:R$107,,0))^(1/12)-1</f>
        <v>0</v>
      </c>
      <c r="D64" s="766">
        <f t="shared" si="8"/>
        <v>1</v>
      </c>
      <c r="E64" s="765">
        <f>(1+_xlfn.XLOOKUP(INT((B64-1)/12)+1,'ZC Curve'!$B$8:$B$107,'ZC Curve'!S$8:S$107,,0))^(1/12)-1</f>
        <v>0</v>
      </c>
      <c r="F64" s="766">
        <f t="shared" si="9"/>
        <v>1</v>
      </c>
      <c r="G64" s="765">
        <f>(1+_xlfn.XLOOKUP(INT((B64-1)/12)+1,'ZC Curve'!$B$8:$B$107,'ZC Curve'!T$8:T$107,,0))^(1/12)-1</f>
        <v>0</v>
      </c>
      <c r="H64" s="766">
        <f t="shared" si="10"/>
        <v>1</v>
      </c>
      <c r="I64" s="594"/>
      <c r="J64" s="705">
        <f t="shared" si="11"/>
        <v>52</v>
      </c>
      <c r="K64" s="756"/>
      <c r="L64" s="756"/>
      <c r="M64" s="756"/>
      <c r="N64" s="756"/>
      <c r="O64" s="756"/>
      <c r="P64" s="756"/>
      <c r="Q64" s="756"/>
      <c r="R64" s="756"/>
      <c r="S64" s="783"/>
      <c r="T64" s="783"/>
      <c r="U64" s="783"/>
      <c r="V64" s="783"/>
      <c r="W64" s="594"/>
      <c r="X64" s="705">
        <f t="shared" si="12"/>
        <v>52</v>
      </c>
      <c r="Y64" s="756"/>
      <c r="Z64" s="756"/>
      <c r="AA64" s="756"/>
      <c r="AB64" s="756"/>
      <c r="AC64" s="756"/>
      <c r="AD64" s="756"/>
      <c r="AE64" s="756"/>
      <c r="AF64" s="756"/>
      <c r="AG64" s="783"/>
      <c r="AH64" s="783"/>
      <c r="AI64" s="783"/>
      <c r="AJ64" s="783"/>
      <c r="AK64" s="594"/>
      <c r="AL64" s="705">
        <f t="shared" si="5"/>
        <v>52</v>
      </c>
      <c r="AM64" s="756"/>
      <c r="AN64" s="756"/>
      <c r="AO64" s="756"/>
      <c r="AP64" s="756"/>
      <c r="AQ64" s="756"/>
      <c r="AR64" s="756"/>
      <c r="AS64" s="756"/>
      <c r="AT64" s="783"/>
      <c r="AU64" s="783"/>
      <c r="AV64" s="783"/>
      <c r="AW64" s="783"/>
      <c r="AX64" s="783"/>
      <c r="AY64" s="594"/>
      <c r="AZ64" s="705">
        <f t="shared" si="6"/>
        <v>52</v>
      </c>
      <c r="BA64" s="756"/>
      <c r="BB64" s="756"/>
      <c r="BC64" s="756"/>
      <c r="BD64" s="756"/>
      <c r="BE64" s="756"/>
      <c r="BF64" s="756"/>
      <c r="BG64" s="756"/>
      <c r="BH64" s="783"/>
      <c r="BI64" s="783"/>
      <c r="BJ64" s="783"/>
      <c r="BK64" s="783"/>
      <c r="BL64" s="783"/>
      <c r="BM64" s="685"/>
      <c r="BN64" s="705">
        <f t="shared" si="7"/>
        <v>52</v>
      </c>
      <c r="BO64" s="756"/>
      <c r="BP64" s="756"/>
      <c r="BQ64" s="756"/>
      <c r="BR64" s="756"/>
      <c r="BS64" s="756"/>
      <c r="BT64" s="756"/>
      <c r="BU64" s="756"/>
      <c r="BV64" s="783"/>
      <c r="BW64" s="783"/>
      <c r="BX64" s="783"/>
      <c r="BY64" s="783"/>
      <c r="BZ64" s="783"/>
    </row>
    <row r="65" spans="2:78" x14ac:dyDescent="0.25">
      <c r="B65" s="705">
        <v>53</v>
      </c>
      <c r="C65" s="765">
        <f>(1+_xlfn.XLOOKUP(INT((B65-1)/12)+1,'ZC Curve'!$B$8:$B$107,'ZC Curve'!R$8:R$107,,0))^(1/12)-1</f>
        <v>0</v>
      </c>
      <c r="D65" s="766">
        <f t="shared" si="8"/>
        <v>1</v>
      </c>
      <c r="E65" s="765">
        <f>(1+_xlfn.XLOOKUP(INT((B65-1)/12)+1,'ZC Curve'!$B$8:$B$107,'ZC Curve'!S$8:S$107,,0))^(1/12)-1</f>
        <v>0</v>
      </c>
      <c r="F65" s="766">
        <f t="shared" si="9"/>
        <v>1</v>
      </c>
      <c r="G65" s="765">
        <f>(1+_xlfn.XLOOKUP(INT((B65-1)/12)+1,'ZC Curve'!$B$8:$B$107,'ZC Curve'!T$8:T$107,,0))^(1/12)-1</f>
        <v>0</v>
      </c>
      <c r="H65" s="766">
        <f t="shared" si="10"/>
        <v>1</v>
      </c>
      <c r="I65" s="594"/>
      <c r="J65" s="705">
        <f t="shared" si="11"/>
        <v>53</v>
      </c>
      <c r="K65" s="756"/>
      <c r="L65" s="756"/>
      <c r="M65" s="756"/>
      <c r="N65" s="756"/>
      <c r="O65" s="756"/>
      <c r="P65" s="756"/>
      <c r="Q65" s="756"/>
      <c r="R65" s="756"/>
      <c r="S65" s="783"/>
      <c r="T65" s="783"/>
      <c r="U65" s="783"/>
      <c r="V65" s="783"/>
      <c r="W65" s="594"/>
      <c r="X65" s="705">
        <f t="shared" si="12"/>
        <v>53</v>
      </c>
      <c r="Y65" s="756"/>
      <c r="Z65" s="756"/>
      <c r="AA65" s="756"/>
      <c r="AB65" s="756"/>
      <c r="AC65" s="756"/>
      <c r="AD65" s="756"/>
      <c r="AE65" s="756"/>
      <c r="AF65" s="756"/>
      <c r="AG65" s="783"/>
      <c r="AH65" s="783"/>
      <c r="AI65" s="783"/>
      <c r="AJ65" s="783"/>
      <c r="AK65" s="594"/>
      <c r="AL65" s="705">
        <f t="shared" si="5"/>
        <v>53</v>
      </c>
      <c r="AM65" s="756"/>
      <c r="AN65" s="756"/>
      <c r="AO65" s="756"/>
      <c r="AP65" s="756"/>
      <c r="AQ65" s="756"/>
      <c r="AR65" s="756"/>
      <c r="AS65" s="756"/>
      <c r="AT65" s="783"/>
      <c r="AU65" s="783"/>
      <c r="AV65" s="783"/>
      <c r="AW65" s="783"/>
      <c r="AX65" s="783"/>
      <c r="AY65" s="594"/>
      <c r="AZ65" s="705">
        <f t="shared" si="6"/>
        <v>53</v>
      </c>
      <c r="BA65" s="756"/>
      <c r="BB65" s="756"/>
      <c r="BC65" s="756"/>
      <c r="BD65" s="756"/>
      <c r="BE65" s="756"/>
      <c r="BF65" s="756"/>
      <c r="BG65" s="756"/>
      <c r="BH65" s="783"/>
      <c r="BI65" s="783"/>
      <c r="BJ65" s="783"/>
      <c r="BK65" s="783"/>
      <c r="BL65" s="783"/>
      <c r="BM65" s="685"/>
      <c r="BN65" s="705">
        <f t="shared" si="7"/>
        <v>53</v>
      </c>
      <c r="BO65" s="756"/>
      <c r="BP65" s="756"/>
      <c r="BQ65" s="756"/>
      <c r="BR65" s="756"/>
      <c r="BS65" s="756"/>
      <c r="BT65" s="756"/>
      <c r="BU65" s="756"/>
      <c r="BV65" s="783"/>
      <c r="BW65" s="783"/>
      <c r="BX65" s="783"/>
      <c r="BY65" s="783"/>
      <c r="BZ65" s="783"/>
    </row>
    <row r="66" spans="2:78" x14ac:dyDescent="0.25">
      <c r="B66" s="705">
        <v>54</v>
      </c>
      <c r="C66" s="765">
        <f>(1+_xlfn.XLOOKUP(INT((B66-1)/12)+1,'ZC Curve'!$B$8:$B$107,'ZC Curve'!R$8:R$107,,0))^(1/12)-1</f>
        <v>0</v>
      </c>
      <c r="D66" s="766">
        <f t="shared" si="8"/>
        <v>1</v>
      </c>
      <c r="E66" s="765">
        <f>(1+_xlfn.XLOOKUP(INT((B66-1)/12)+1,'ZC Curve'!$B$8:$B$107,'ZC Curve'!S$8:S$107,,0))^(1/12)-1</f>
        <v>0</v>
      </c>
      <c r="F66" s="766">
        <f t="shared" si="9"/>
        <v>1</v>
      </c>
      <c r="G66" s="765">
        <f>(1+_xlfn.XLOOKUP(INT((B66-1)/12)+1,'ZC Curve'!$B$8:$B$107,'ZC Curve'!T$8:T$107,,0))^(1/12)-1</f>
        <v>0</v>
      </c>
      <c r="H66" s="766">
        <f t="shared" si="10"/>
        <v>1</v>
      </c>
      <c r="I66" s="594"/>
      <c r="J66" s="705">
        <f t="shared" si="11"/>
        <v>54</v>
      </c>
      <c r="K66" s="756"/>
      <c r="L66" s="756"/>
      <c r="M66" s="756"/>
      <c r="N66" s="756"/>
      <c r="O66" s="756"/>
      <c r="P66" s="756"/>
      <c r="Q66" s="756"/>
      <c r="R66" s="756"/>
      <c r="S66" s="783"/>
      <c r="T66" s="783"/>
      <c r="U66" s="783"/>
      <c r="V66" s="783"/>
      <c r="W66" s="594"/>
      <c r="X66" s="705">
        <f t="shared" si="12"/>
        <v>54</v>
      </c>
      <c r="Y66" s="756"/>
      <c r="Z66" s="756"/>
      <c r="AA66" s="756"/>
      <c r="AB66" s="756"/>
      <c r="AC66" s="756"/>
      <c r="AD66" s="756"/>
      <c r="AE66" s="756"/>
      <c r="AF66" s="756"/>
      <c r="AG66" s="783"/>
      <c r="AH66" s="783"/>
      <c r="AI66" s="783"/>
      <c r="AJ66" s="783"/>
      <c r="AK66" s="594"/>
      <c r="AL66" s="705">
        <f t="shared" si="5"/>
        <v>54</v>
      </c>
      <c r="AM66" s="756"/>
      <c r="AN66" s="756"/>
      <c r="AO66" s="756"/>
      <c r="AP66" s="756"/>
      <c r="AQ66" s="756"/>
      <c r="AR66" s="756"/>
      <c r="AS66" s="756"/>
      <c r="AT66" s="783"/>
      <c r="AU66" s="783"/>
      <c r="AV66" s="783"/>
      <c r="AW66" s="783"/>
      <c r="AX66" s="783"/>
      <c r="AY66" s="594"/>
      <c r="AZ66" s="705">
        <f t="shared" si="6"/>
        <v>54</v>
      </c>
      <c r="BA66" s="756"/>
      <c r="BB66" s="756"/>
      <c r="BC66" s="756"/>
      <c r="BD66" s="756"/>
      <c r="BE66" s="756"/>
      <c r="BF66" s="756"/>
      <c r="BG66" s="756"/>
      <c r="BH66" s="783"/>
      <c r="BI66" s="783"/>
      <c r="BJ66" s="783"/>
      <c r="BK66" s="783"/>
      <c r="BL66" s="783"/>
      <c r="BM66" s="685"/>
      <c r="BN66" s="705">
        <f t="shared" si="7"/>
        <v>54</v>
      </c>
      <c r="BO66" s="756"/>
      <c r="BP66" s="756"/>
      <c r="BQ66" s="756"/>
      <c r="BR66" s="756"/>
      <c r="BS66" s="756"/>
      <c r="BT66" s="756"/>
      <c r="BU66" s="756"/>
      <c r="BV66" s="783"/>
      <c r="BW66" s="783"/>
      <c r="BX66" s="783"/>
      <c r="BY66" s="783"/>
      <c r="BZ66" s="783"/>
    </row>
    <row r="67" spans="2:78" x14ac:dyDescent="0.25">
      <c r="B67" s="705">
        <v>55</v>
      </c>
      <c r="C67" s="765">
        <f>(1+_xlfn.XLOOKUP(INT((B67-1)/12)+1,'ZC Curve'!$B$8:$B$107,'ZC Curve'!R$8:R$107,,0))^(1/12)-1</f>
        <v>0</v>
      </c>
      <c r="D67" s="766">
        <f t="shared" si="8"/>
        <v>1</v>
      </c>
      <c r="E67" s="765">
        <f>(1+_xlfn.XLOOKUP(INT((B67-1)/12)+1,'ZC Curve'!$B$8:$B$107,'ZC Curve'!S$8:S$107,,0))^(1/12)-1</f>
        <v>0</v>
      </c>
      <c r="F67" s="766">
        <f t="shared" si="9"/>
        <v>1</v>
      </c>
      <c r="G67" s="765">
        <f>(1+_xlfn.XLOOKUP(INT((B67-1)/12)+1,'ZC Curve'!$B$8:$B$107,'ZC Curve'!T$8:T$107,,0))^(1/12)-1</f>
        <v>0</v>
      </c>
      <c r="H67" s="766">
        <f t="shared" si="10"/>
        <v>1</v>
      </c>
      <c r="I67" s="594"/>
      <c r="J67" s="705">
        <f t="shared" si="11"/>
        <v>55</v>
      </c>
      <c r="K67" s="756"/>
      <c r="L67" s="756"/>
      <c r="M67" s="756"/>
      <c r="N67" s="756"/>
      <c r="O67" s="756"/>
      <c r="P67" s="756"/>
      <c r="Q67" s="756"/>
      <c r="R67" s="756"/>
      <c r="S67" s="783"/>
      <c r="T67" s="783"/>
      <c r="U67" s="783"/>
      <c r="V67" s="783"/>
      <c r="W67" s="594"/>
      <c r="X67" s="705">
        <f t="shared" si="12"/>
        <v>55</v>
      </c>
      <c r="Y67" s="756"/>
      <c r="Z67" s="756"/>
      <c r="AA67" s="756"/>
      <c r="AB67" s="756"/>
      <c r="AC67" s="756"/>
      <c r="AD67" s="756"/>
      <c r="AE67" s="756"/>
      <c r="AF67" s="756"/>
      <c r="AG67" s="783"/>
      <c r="AH67" s="783"/>
      <c r="AI67" s="783"/>
      <c r="AJ67" s="783"/>
      <c r="AK67" s="594"/>
      <c r="AL67" s="705">
        <f t="shared" si="5"/>
        <v>55</v>
      </c>
      <c r="AM67" s="756"/>
      <c r="AN67" s="756"/>
      <c r="AO67" s="756"/>
      <c r="AP67" s="756"/>
      <c r="AQ67" s="756"/>
      <c r="AR67" s="756"/>
      <c r="AS67" s="756"/>
      <c r="AT67" s="783"/>
      <c r="AU67" s="783"/>
      <c r="AV67" s="783"/>
      <c r="AW67" s="783"/>
      <c r="AX67" s="783"/>
      <c r="AY67" s="594"/>
      <c r="AZ67" s="705">
        <f t="shared" si="6"/>
        <v>55</v>
      </c>
      <c r="BA67" s="756"/>
      <c r="BB67" s="756"/>
      <c r="BC67" s="756"/>
      <c r="BD67" s="756"/>
      <c r="BE67" s="756"/>
      <c r="BF67" s="756"/>
      <c r="BG67" s="756"/>
      <c r="BH67" s="783"/>
      <c r="BI67" s="783"/>
      <c r="BJ67" s="783"/>
      <c r="BK67" s="783"/>
      <c r="BL67" s="783"/>
      <c r="BM67" s="685"/>
      <c r="BN67" s="705">
        <f t="shared" si="7"/>
        <v>55</v>
      </c>
      <c r="BO67" s="756"/>
      <c r="BP67" s="756"/>
      <c r="BQ67" s="756"/>
      <c r="BR67" s="756"/>
      <c r="BS67" s="756"/>
      <c r="BT67" s="756"/>
      <c r="BU67" s="756"/>
      <c r="BV67" s="783"/>
      <c r="BW67" s="783"/>
      <c r="BX67" s="783"/>
      <c r="BY67" s="783"/>
      <c r="BZ67" s="783"/>
    </row>
    <row r="68" spans="2:78" x14ac:dyDescent="0.25">
      <c r="B68" s="705">
        <v>56</v>
      </c>
      <c r="C68" s="765">
        <f>(1+_xlfn.XLOOKUP(INT((B68-1)/12)+1,'ZC Curve'!$B$8:$B$107,'ZC Curve'!R$8:R$107,,0))^(1/12)-1</f>
        <v>0</v>
      </c>
      <c r="D68" s="766">
        <f t="shared" si="8"/>
        <v>1</v>
      </c>
      <c r="E68" s="765">
        <f>(1+_xlfn.XLOOKUP(INT((B68-1)/12)+1,'ZC Curve'!$B$8:$B$107,'ZC Curve'!S$8:S$107,,0))^(1/12)-1</f>
        <v>0</v>
      </c>
      <c r="F68" s="766">
        <f t="shared" si="9"/>
        <v>1</v>
      </c>
      <c r="G68" s="765">
        <f>(1+_xlfn.XLOOKUP(INT((B68-1)/12)+1,'ZC Curve'!$B$8:$B$107,'ZC Curve'!T$8:T$107,,0))^(1/12)-1</f>
        <v>0</v>
      </c>
      <c r="H68" s="766">
        <f t="shared" si="10"/>
        <v>1</v>
      </c>
      <c r="I68" s="594"/>
      <c r="J68" s="705">
        <f t="shared" si="11"/>
        <v>56</v>
      </c>
      <c r="K68" s="756"/>
      <c r="L68" s="756"/>
      <c r="M68" s="756"/>
      <c r="N68" s="756"/>
      <c r="O68" s="756"/>
      <c r="P68" s="756"/>
      <c r="Q68" s="756"/>
      <c r="R68" s="756"/>
      <c r="S68" s="783"/>
      <c r="T68" s="783"/>
      <c r="U68" s="783"/>
      <c r="V68" s="783"/>
      <c r="W68" s="594"/>
      <c r="X68" s="705">
        <f t="shared" si="12"/>
        <v>56</v>
      </c>
      <c r="Y68" s="756"/>
      <c r="Z68" s="756"/>
      <c r="AA68" s="756"/>
      <c r="AB68" s="756"/>
      <c r="AC68" s="756"/>
      <c r="AD68" s="756"/>
      <c r="AE68" s="756"/>
      <c r="AF68" s="756"/>
      <c r="AG68" s="783"/>
      <c r="AH68" s="783"/>
      <c r="AI68" s="783"/>
      <c r="AJ68" s="783"/>
      <c r="AK68" s="594"/>
      <c r="AL68" s="705">
        <f t="shared" si="5"/>
        <v>56</v>
      </c>
      <c r="AM68" s="756"/>
      <c r="AN68" s="756"/>
      <c r="AO68" s="756"/>
      <c r="AP68" s="756"/>
      <c r="AQ68" s="756"/>
      <c r="AR68" s="756"/>
      <c r="AS68" s="756"/>
      <c r="AT68" s="783"/>
      <c r="AU68" s="783"/>
      <c r="AV68" s="783"/>
      <c r="AW68" s="783"/>
      <c r="AX68" s="783"/>
      <c r="AY68" s="594"/>
      <c r="AZ68" s="705">
        <f t="shared" si="6"/>
        <v>56</v>
      </c>
      <c r="BA68" s="756"/>
      <c r="BB68" s="756"/>
      <c r="BC68" s="756"/>
      <c r="BD68" s="756"/>
      <c r="BE68" s="756"/>
      <c r="BF68" s="756"/>
      <c r="BG68" s="756"/>
      <c r="BH68" s="783"/>
      <c r="BI68" s="783"/>
      <c r="BJ68" s="783"/>
      <c r="BK68" s="783"/>
      <c r="BL68" s="783"/>
      <c r="BM68" s="685"/>
      <c r="BN68" s="705">
        <f t="shared" si="7"/>
        <v>56</v>
      </c>
      <c r="BO68" s="756"/>
      <c r="BP68" s="756"/>
      <c r="BQ68" s="756"/>
      <c r="BR68" s="756"/>
      <c r="BS68" s="756"/>
      <c r="BT68" s="756"/>
      <c r="BU68" s="756"/>
      <c r="BV68" s="783"/>
      <c r="BW68" s="783"/>
      <c r="BX68" s="783"/>
      <c r="BY68" s="783"/>
      <c r="BZ68" s="783"/>
    </row>
    <row r="69" spans="2:78" x14ac:dyDescent="0.25">
      <c r="B69" s="705">
        <v>57</v>
      </c>
      <c r="C69" s="765">
        <f>(1+_xlfn.XLOOKUP(INT((B69-1)/12)+1,'ZC Curve'!$B$8:$B$107,'ZC Curve'!R$8:R$107,,0))^(1/12)-1</f>
        <v>0</v>
      </c>
      <c r="D69" s="766">
        <f t="shared" si="8"/>
        <v>1</v>
      </c>
      <c r="E69" s="765">
        <f>(1+_xlfn.XLOOKUP(INT((B69-1)/12)+1,'ZC Curve'!$B$8:$B$107,'ZC Curve'!S$8:S$107,,0))^(1/12)-1</f>
        <v>0</v>
      </c>
      <c r="F69" s="766">
        <f t="shared" si="9"/>
        <v>1</v>
      </c>
      <c r="G69" s="765">
        <f>(1+_xlfn.XLOOKUP(INT((B69-1)/12)+1,'ZC Curve'!$B$8:$B$107,'ZC Curve'!T$8:T$107,,0))^(1/12)-1</f>
        <v>0</v>
      </c>
      <c r="H69" s="766">
        <f t="shared" si="10"/>
        <v>1</v>
      </c>
      <c r="I69" s="594"/>
      <c r="J69" s="705">
        <f t="shared" si="11"/>
        <v>57</v>
      </c>
      <c r="K69" s="756"/>
      <c r="L69" s="756"/>
      <c r="M69" s="756"/>
      <c r="N69" s="756"/>
      <c r="O69" s="756"/>
      <c r="P69" s="756"/>
      <c r="Q69" s="756"/>
      <c r="R69" s="756"/>
      <c r="S69" s="783"/>
      <c r="T69" s="783"/>
      <c r="U69" s="783"/>
      <c r="V69" s="783"/>
      <c r="W69" s="594"/>
      <c r="X69" s="705">
        <f t="shared" si="12"/>
        <v>57</v>
      </c>
      <c r="Y69" s="756"/>
      <c r="Z69" s="756"/>
      <c r="AA69" s="756"/>
      <c r="AB69" s="756"/>
      <c r="AC69" s="756"/>
      <c r="AD69" s="756"/>
      <c r="AE69" s="756"/>
      <c r="AF69" s="756"/>
      <c r="AG69" s="783"/>
      <c r="AH69" s="783"/>
      <c r="AI69" s="783"/>
      <c r="AJ69" s="783"/>
      <c r="AK69" s="594"/>
      <c r="AL69" s="705">
        <f t="shared" si="5"/>
        <v>57</v>
      </c>
      <c r="AM69" s="756"/>
      <c r="AN69" s="756"/>
      <c r="AO69" s="756"/>
      <c r="AP69" s="756"/>
      <c r="AQ69" s="756"/>
      <c r="AR69" s="756"/>
      <c r="AS69" s="756"/>
      <c r="AT69" s="783"/>
      <c r="AU69" s="783"/>
      <c r="AV69" s="783"/>
      <c r="AW69" s="783"/>
      <c r="AX69" s="783"/>
      <c r="AY69" s="594"/>
      <c r="AZ69" s="705">
        <f t="shared" si="6"/>
        <v>57</v>
      </c>
      <c r="BA69" s="756"/>
      <c r="BB69" s="756"/>
      <c r="BC69" s="756"/>
      <c r="BD69" s="756"/>
      <c r="BE69" s="756"/>
      <c r="BF69" s="756"/>
      <c r="BG69" s="756"/>
      <c r="BH69" s="783"/>
      <c r="BI69" s="783"/>
      <c r="BJ69" s="783"/>
      <c r="BK69" s="783"/>
      <c r="BL69" s="783"/>
      <c r="BM69" s="685"/>
      <c r="BN69" s="705">
        <f t="shared" si="7"/>
        <v>57</v>
      </c>
      <c r="BO69" s="756"/>
      <c r="BP69" s="756"/>
      <c r="BQ69" s="756"/>
      <c r="BR69" s="756"/>
      <c r="BS69" s="756"/>
      <c r="BT69" s="756"/>
      <c r="BU69" s="756"/>
      <c r="BV69" s="783"/>
      <c r="BW69" s="783"/>
      <c r="BX69" s="783"/>
      <c r="BY69" s="783"/>
      <c r="BZ69" s="783"/>
    </row>
    <row r="70" spans="2:78" x14ac:dyDescent="0.25">
      <c r="B70" s="705">
        <v>58</v>
      </c>
      <c r="C70" s="765">
        <f>(1+_xlfn.XLOOKUP(INT((B70-1)/12)+1,'ZC Curve'!$B$8:$B$107,'ZC Curve'!R$8:R$107,,0))^(1/12)-1</f>
        <v>0</v>
      </c>
      <c r="D70" s="766">
        <f t="shared" si="8"/>
        <v>1</v>
      </c>
      <c r="E70" s="765">
        <f>(1+_xlfn.XLOOKUP(INT((B70-1)/12)+1,'ZC Curve'!$B$8:$B$107,'ZC Curve'!S$8:S$107,,0))^(1/12)-1</f>
        <v>0</v>
      </c>
      <c r="F70" s="766">
        <f t="shared" si="9"/>
        <v>1</v>
      </c>
      <c r="G70" s="765">
        <f>(1+_xlfn.XLOOKUP(INT((B70-1)/12)+1,'ZC Curve'!$B$8:$B$107,'ZC Curve'!T$8:T$107,,0))^(1/12)-1</f>
        <v>0</v>
      </c>
      <c r="H70" s="766">
        <f t="shared" si="10"/>
        <v>1</v>
      </c>
      <c r="I70" s="594"/>
      <c r="J70" s="705">
        <f t="shared" si="11"/>
        <v>58</v>
      </c>
      <c r="K70" s="756"/>
      <c r="L70" s="756"/>
      <c r="M70" s="756"/>
      <c r="N70" s="756"/>
      <c r="O70" s="756"/>
      <c r="P70" s="756"/>
      <c r="Q70" s="756"/>
      <c r="R70" s="756"/>
      <c r="S70" s="783"/>
      <c r="T70" s="783"/>
      <c r="U70" s="783"/>
      <c r="V70" s="783"/>
      <c r="W70" s="594"/>
      <c r="X70" s="705">
        <f t="shared" si="12"/>
        <v>58</v>
      </c>
      <c r="Y70" s="756"/>
      <c r="Z70" s="756"/>
      <c r="AA70" s="756"/>
      <c r="AB70" s="756"/>
      <c r="AC70" s="756"/>
      <c r="AD70" s="756"/>
      <c r="AE70" s="756"/>
      <c r="AF70" s="756"/>
      <c r="AG70" s="783"/>
      <c r="AH70" s="783"/>
      <c r="AI70" s="783"/>
      <c r="AJ70" s="783"/>
      <c r="AK70" s="594"/>
      <c r="AL70" s="705">
        <f t="shared" si="5"/>
        <v>58</v>
      </c>
      <c r="AM70" s="756"/>
      <c r="AN70" s="756"/>
      <c r="AO70" s="756"/>
      <c r="AP70" s="756"/>
      <c r="AQ70" s="756"/>
      <c r="AR70" s="756"/>
      <c r="AS70" s="756"/>
      <c r="AT70" s="783"/>
      <c r="AU70" s="783"/>
      <c r="AV70" s="783"/>
      <c r="AW70" s="783"/>
      <c r="AX70" s="783"/>
      <c r="AY70" s="594"/>
      <c r="AZ70" s="705">
        <f t="shared" si="6"/>
        <v>58</v>
      </c>
      <c r="BA70" s="756"/>
      <c r="BB70" s="756"/>
      <c r="BC70" s="756"/>
      <c r="BD70" s="756"/>
      <c r="BE70" s="756"/>
      <c r="BF70" s="756"/>
      <c r="BG70" s="756"/>
      <c r="BH70" s="783"/>
      <c r="BI70" s="783"/>
      <c r="BJ70" s="783"/>
      <c r="BK70" s="783"/>
      <c r="BL70" s="783"/>
      <c r="BM70" s="685"/>
      <c r="BN70" s="705">
        <f t="shared" si="7"/>
        <v>58</v>
      </c>
      <c r="BO70" s="756"/>
      <c r="BP70" s="756"/>
      <c r="BQ70" s="756"/>
      <c r="BR70" s="756"/>
      <c r="BS70" s="756"/>
      <c r="BT70" s="756"/>
      <c r="BU70" s="756"/>
      <c r="BV70" s="783"/>
      <c r="BW70" s="783"/>
      <c r="BX70" s="783"/>
      <c r="BY70" s="783"/>
      <c r="BZ70" s="783"/>
    </row>
    <row r="71" spans="2:78" x14ac:dyDescent="0.25">
      <c r="B71" s="705">
        <v>59</v>
      </c>
      <c r="C71" s="765">
        <f>(1+_xlfn.XLOOKUP(INT((B71-1)/12)+1,'ZC Curve'!$B$8:$B$107,'ZC Curve'!R$8:R$107,,0))^(1/12)-1</f>
        <v>0</v>
      </c>
      <c r="D71" s="766">
        <f t="shared" si="8"/>
        <v>1</v>
      </c>
      <c r="E71" s="765">
        <f>(1+_xlfn.XLOOKUP(INT((B71-1)/12)+1,'ZC Curve'!$B$8:$B$107,'ZC Curve'!S$8:S$107,,0))^(1/12)-1</f>
        <v>0</v>
      </c>
      <c r="F71" s="766">
        <f t="shared" si="9"/>
        <v>1</v>
      </c>
      <c r="G71" s="765">
        <f>(1+_xlfn.XLOOKUP(INT((B71-1)/12)+1,'ZC Curve'!$B$8:$B$107,'ZC Curve'!T$8:T$107,,0))^(1/12)-1</f>
        <v>0</v>
      </c>
      <c r="H71" s="766">
        <f t="shared" si="10"/>
        <v>1</v>
      </c>
      <c r="I71" s="594"/>
      <c r="J71" s="705">
        <f t="shared" si="11"/>
        <v>59</v>
      </c>
      <c r="K71" s="756"/>
      <c r="L71" s="756"/>
      <c r="M71" s="756"/>
      <c r="N71" s="756"/>
      <c r="O71" s="756"/>
      <c r="P71" s="756"/>
      <c r="Q71" s="756"/>
      <c r="R71" s="756"/>
      <c r="S71" s="783"/>
      <c r="T71" s="783"/>
      <c r="U71" s="783"/>
      <c r="V71" s="783"/>
      <c r="W71" s="594"/>
      <c r="X71" s="705">
        <f t="shared" si="12"/>
        <v>59</v>
      </c>
      <c r="Y71" s="756"/>
      <c r="Z71" s="756"/>
      <c r="AA71" s="756"/>
      <c r="AB71" s="756"/>
      <c r="AC71" s="756"/>
      <c r="AD71" s="756"/>
      <c r="AE71" s="756"/>
      <c r="AF71" s="756"/>
      <c r="AG71" s="783"/>
      <c r="AH71" s="783"/>
      <c r="AI71" s="783"/>
      <c r="AJ71" s="783"/>
      <c r="AK71" s="594"/>
      <c r="AL71" s="705">
        <f t="shared" si="5"/>
        <v>59</v>
      </c>
      <c r="AM71" s="756"/>
      <c r="AN71" s="756"/>
      <c r="AO71" s="756"/>
      <c r="AP71" s="756"/>
      <c r="AQ71" s="756"/>
      <c r="AR71" s="756"/>
      <c r="AS71" s="756"/>
      <c r="AT71" s="783"/>
      <c r="AU71" s="783"/>
      <c r="AV71" s="783"/>
      <c r="AW71" s="783"/>
      <c r="AX71" s="783"/>
      <c r="AY71" s="594"/>
      <c r="AZ71" s="705">
        <f t="shared" si="6"/>
        <v>59</v>
      </c>
      <c r="BA71" s="756"/>
      <c r="BB71" s="756"/>
      <c r="BC71" s="756"/>
      <c r="BD71" s="756"/>
      <c r="BE71" s="756"/>
      <c r="BF71" s="756"/>
      <c r="BG71" s="756"/>
      <c r="BH71" s="783"/>
      <c r="BI71" s="783"/>
      <c r="BJ71" s="783"/>
      <c r="BK71" s="783"/>
      <c r="BL71" s="783"/>
      <c r="BM71" s="685"/>
      <c r="BN71" s="705">
        <f t="shared" si="7"/>
        <v>59</v>
      </c>
      <c r="BO71" s="756"/>
      <c r="BP71" s="756"/>
      <c r="BQ71" s="756"/>
      <c r="BR71" s="756"/>
      <c r="BS71" s="756"/>
      <c r="BT71" s="756"/>
      <c r="BU71" s="756"/>
      <c r="BV71" s="783"/>
      <c r="BW71" s="783"/>
      <c r="BX71" s="783"/>
      <c r="BY71" s="783"/>
      <c r="BZ71" s="783"/>
    </row>
    <row r="72" spans="2:78" x14ac:dyDescent="0.25">
      <c r="B72" s="705">
        <v>60</v>
      </c>
      <c r="C72" s="765">
        <f>(1+_xlfn.XLOOKUP(INT((B72-1)/12)+1,'ZC Curve'!$B$8:$B$107,'ZC Curve'!R$8:R$107,,0))^(1/12)-1</f>
        <v>0</v>
      </c>
      <c r="D72" s="766">
        <f t="shared" si="8"/>
        <v>1</v>
      </c>
      <c r="E72" s="765">
        <f>(1+_xlfn.XLOOKUP(INT((B72-1)/12)+1,'ZC Curve'!$B$8:$B$107,'ZC Curve'!S$8:S$107,,0))^(1/12)-1</f>
        <v>0</v>
      </c>
      <c r="F72" s="766">
        <f t="shared" si="9"/>
        <v>1</v>
      </c>
      <c r="G72" s="765">
        <f>(1+_xlfn.XLOOKUP(INT((B72-1)/12)+1,'ZC Curve'!$B$8:$B$107,'ZC Curve'!T$8:T$107,,0))^(1/12)-1</f>
        <v>0</v>
      </c>
      <c r="H72" s="766">
        <f t="shared" si="10"/>
        <v>1</v>
      </c>
      <c r="I72" s="594"/>
      <c r="J72" s="705">
        <f t="shared" si="11"/>
        <v>60</v>
      </c>
      <c r="K72" s="756"/>
      <c r="L72" s="756"/>
      <c r="M72" s="756"/>
      <c r="N72" s="756"/>
      <c r="O72" s="756"/>
      <c r="P72" s="756"/>
      <c r="Q72" s="756"/>
      <c r="R72" s="756"/>
      <c r="S72" s="783"/>
      <c r="T72" s="783"/>
      <c r="U72" s="783"/>
      <c r="V72" s="783"/>
      <c r="W72" s="594"/>
      <c r="X72" s="705">
        <f t="shared" si="12"/>
        <v>60</v>
      </c>
      <c r="Y72" s="756"/>
      <c r="Z72" s="756"/>
      <c r="AA72" s="756"/>
      <c r="AB72" s="756"/>
      <c r="AC72" s="756"/>
      <c r="AD72" s="756"/>
      <c r="AE72" s="756"/>
      <c r="AF72" s="756"/>
      <c r="AG72" s="783"/>
      <c r="AH72" s="783"/>
      <c r="AI72" s="783"/>
      <c r="AJ72" s="783"/>
      <c r="AK72" s="594"/>
      <c r="AL72" s="705">
        <f t="shared" si="5"/>
        <v>60</v>
      </c>
      <c r="AM72" s="756"/>
      <c r="AN72" s="756"/>
      <c r="AO72" s="756"/>
      <c r="AP72" s="756"/>
      <c r="AQ72" s="756"/>
      <c r="AR72" s="756"/>
      <c r="AS72" s="756"/>
      <c r="AT72" s="783"/>
      <c r="AU72" s="783"/>
      <c r="AV72" s="783"/>
      <c r="AW72" s="783"/>
      <c r="AX72" s="783"/>
      <c r="AY72" s="594"/>
      <c r="AZ72" s="705">
        <f t="shared" si="6"/>
        <v>60</v>
      </c>
      <c r="BA72" s="756"/>
      <c r="BB72" s="756"/>
      <c r="BC72" s="756"/>
      <c r="BD72" s="756"/>
      <c r="BE72" s="756"/>
      <c r="BF72" s="756"/>
      <c r="BG72" s="756"/>
      <c r="BH72" s="783"/>
      <c r="BI72" s="783"/>
      <c r="BJ72" s="783"/>
      <c r="BK72" s="783"/>
      <c r="BL72" s="783"/>
      <c r="BM72" s="685"/>
      <c r="BN72" s="705">
        <f t="shared" si="7"/>
        <v>60</v>
      </c>
      <c r="BO72" s="756"/>
      <c r="BP72" s="756"/>
      <c r="BQ72" s="756"/>
      <c r="BR72" s="756"/>
      <c r="BS72" s="756"/>
      <c r="BT72" s="756"/>
      <c r="BU72" s="756"/>
      <c r="BV72" s="783"/>
      <c r="BW72" s="783"/>
      <c r="BX72" s="783"/>
      <c r="BY72" s="783"/>
      <c r="BZ72" s="783"/>
    </row>
    <row r="73" spans="2:78" x14ac:dyDescent="0.25">
      <c r="B73" s="705">
        <v>61</v>
      </c>
      <c r="C73" s="765">
        <f>(1+_xlfn.XLOOKUP(INT((B73-1)/12)+1,'ZC Curve'!$B$8:$B$107,'ZC Curve'!R$8:R$107,,0))^(1/12)-1</f>
        <v>0</v>
      </c>
      <c r="D73" s="766">
        <f t="shared" si="8"/>
        <v>1</v>
      </c>
      <c r="E73" s="765">
        <f>(1+_xlfn.XLOOKUP(INT((B73-1)/12)+1,'ZC Curve'!$B$8:$B$107,'ZC Curve'!S$8:S$107,,0))^(1/12)-1</f>
        <v>0</v>
      </c>
      <c r="F73" s="766">
        <f t="shared" si="9"/>
        <v>1</v>
      </c>
      <c r="G73" s="765">
        <f>(1+_xlfn.XLOOKUP(INT((B73-1)/12)+1,'ZC Curve'!$B$8:$B$107,'ZC Curve'!T$8:T$107,,0))^(1/12)-1</f>
        <v>0</v>
      </c>
      <c r="H73" s="766">
        <f t="shared" si="10"/>
        <v>1</v>
      </c>
      <c r="I73" s="594"/>
      <c r="J73" s="705">
        <f t="shared" si="11"/>
        <v>61</v>
      </c>
      <c r="K73" s="756"/>
      <c r="L73" s="756"/>
      <c r="M73" s="756"/>
      <c r="N73" s="756"/>
      <c r="O73" s="756"/>
      <c r="P73" s="756"/>
      <c r="Q73" s="756"/>
      <c r="R73" s="756"/>
      <c r="S73" s="783"/>
      <c r="T73" s="783"/>
      <c r="U73" s="783"/>
      <c r="V73" s="783"/>
      <c r="W73" s="594"/>
      <c r="X73" s="705">
        <f t="shared" si="12"/>
        <v>61</v>
      </c>
      <c r="Y73" s="756"/>
      <c r="Z73" s="756"/>
      <c r="AA73" s="756"/>
      <c r="AB73" s="756"/>
      <c r="AC73" s="756"/>
      <c r="AD73" s="756"/>
      <c r="AE73" s="756"/>
      <c r="AF73" s="756"/>
      <c r="AG73" s="783"/>
      <c r="AH73" s="783"/>
      <c r="AI73" s="783"/>
      <c r="AJ73" s="783"/>
      <c r="AK73" s="594"/>
      <c r="AL73" s="705">
        <f t="shared" si="5"/>
        <v>61</v>
      </c>
      <c r="AM73" s="756"/>
      <c r="AN73" s="756"/>
      <c r="AO73" s="756"/>
      <c r="AP73" s="756"/>
      <c r="AQ73" s="756"/>
      <c r="AR73" s="756"/>
      <c r="AS73" s="756"/>
      <c r="AT73" s="783"/>
      <c r="AU73" s="783"/>
      <c r="AV73" s="783"/>
      <c r="AW73" s="783"/>
      <c r="AX73" s="783"/>
      <c r="AY73" s="594"/>
      <c r="AZ73" s="705">
        <f t="shared" si="6"/>
        <v>61</v>
      </c>
      <c r="BA73" s="756"/>
      <c r="BB73" s="756"/>
      <c r="BC73" s="756"/>
      <c r="BD73" s="756"/>
      <c r="BE73" s="756"/>
      <c r="BF73" s="756"/>
      <c r="BG73" s="756"/>
      <c r="BH73" s="783"/>
      <c r="BI73" s="783"/>
      <c r="BJ73" s="783"/>
      <c r="BK73" s="783"/>
      <c r="BL73" s="783"/>
      <c r="BM73" s="685"/>
      <c r="BN73" s="705">
        <f t="shared" si="7"/>
        <v>61</v>
      </c>
      <c r="BO73" s="756"/>
      <c r="BP73" s="756"/>
      <c r="BQ73" s="756"/>
      <c r="BR73" s="756"/>
      <c r="BS73" s="756"/>
      <c r="BT73" s="756"/>
      <c r="BU73" s="756"/>
      <c r="BV73" s="783"/>
      <c r="BW73" s="783"/>
      <c r="BX73" s="783"/>
      <c r="BY73" s="783"/>
      <c r="BZ73" s="783"/>
    </row>
    <row r="74" spans="2:78" x14ac:dyDescent="0.25">
      <c r="B74" s="705">
        <v>62</v>
      </c>
      <c r="C74" s="765">
        <f>(1+_xlfn.XLOOKUP(INT((B74-1)/12)+1,'ZC Curve'!$B$8:$B$107,'ZC Curve'!R$8:R$107,,0))^(1/12)-1</f>
        <v>0</v>
      </c>
      <c r="D74" s="766">
        <f t="shared" si="8"/>
        <v>1</v>
      </c>
      <c r="E74" s="765">
        <f>(1+_xlfn.XLOOKUP(INT((B74-1)/12)+1,'ZC Curve'!$B$8:$B$107,'ZC Curve'!S$8:S$107,,0))^(1/12)-1</f>
        <v>0</v>
      </c>
      <c r="F74" s="766">
        <f t="shared" si="9"/>
        <v>1</v>
      </c>
      <c r="G74" s="765">
        <f>(1+_xlfn.XLOOKUP(INT((B74-1)/12)+1,'ZC Curve'!$B$8:$B$107,'ZC Curve'!T$8:T$107,,0))^(1/12)-1</f>
        <v>0</v>
      </c>
      <c r="H74" s="766">
        <f t="shared" si="10"/>
        <v>1</v>
      </c>
      <c r="I74" s="594"/>
      <c r="J74" s="705">
        <f t="shared" si="11"/>
        <v>62</v>
      </c>
      <c r="K74" s="756"/>
      <c r="L74" s="756"/>
      <c r="M74" s="756"/>
      <c r="N74" s="756"/>
      <c r="O74" s="756"/>
      <c r="P74" s="756"/>
      <c r="Q74" s="756"/>
      <c r="R74" s="756"/>
      <c r="S74" s="783"/>
      <c r="T74" s="783"/>
      <c r="U74" s="783"/>
      <c r="V74" s="783"/>
      <c r="W74" s="594"/>
      <c r="X74" s="705">
        <f t="shared" si="12"/>
        <v>62</v>
      </c>
      <c r="Y74" s="756"/>
      <c r="Z74" s="756"/>
      <c r="AA74" s="756"/>
      <c r="AB74" s="756"/>
      <c r="AC74" s="756"/>
      <c r="AD74" s="756"/>
      <c r="AE74" s="756"/>
      <c r="AF74" s="756"/>
      <c r="AG74" s="783"/>
      <c r="AH74" s="783"/>
      <c r="AI74" s="783"/>
      <c r="AJ74" s="783"/>
      <c r="AK74" s="594"/>
      <c r="AL74" s="705">
        <f t="shared" si="5"/>
        <v>62</v>
      </c>
      <c r="AM74" s="756"/>
      <c r="AN74" s="756"/>
      <c r="AO74" s="756"/>
      <c r="AP74" s="756"/>
      <c r="AQ74" s="756"/>
      <c r="AR74" s="756"/>
      <c r="AS74" s="756"/>
      <c r="AT74" s="783"/>
      <c r="AU74" s="783"/>
      <c r="AV74" s="783"/>
      <c r="AW74" s="783"/>
      <c r="AX74" s="783"/>
      <c r="AY74" s="594"/>
      <c r="AZ74" s="705">
        <f t="shared" si="6"/>
        <v>62</v>
      </c>
      <c r="BA74" s="756"/>
      <c r="BB74" s="756"/>
      <c r="BC74" s="756"/>
      <c r="BD74" s="756"/>
      <c r="BE74" s="756"/>
      <c r="BF74" s="756"/>
      <c r="BG74" s="756"/>
      <c r="BH74" s="783"/>
      <c r="BI74" s="783"/>
      <c r="BJ74" s="783"/>
      <c r="BK74" s="783"/>
      <c r="BL74" s="783"/>
      <c r="BM74" s="685"/>
      <c r="BN74" s="705">
        <f t="shared" si="7"/>
        <v>62</v>
      </c>
      <c r="BO74" s="756"/>
      <c r="BP74" s="756"/>
      <c r="BQ74" s="756"/>
      <c r="BR74" s="756"/>
      <c r="BS74" s="756"/>
      <c r="BT74" s="756"/>
      <c r="BU74" s="756"/>
      <c r="BV74" s="783"/>
      <c r="BW74" s="783"/>
      <c r="BX74" s="783"/>
      <c r="BY74" s="783"/>
      <c r="BZ74" s="783"/>
    </row>
    <row r="75" spans="2:78" x14ac:dyDescent="0.25">
      <c r="B75" s="705">
        <v>63</v>
      </c>
      <c r="C75" s="765">
        <f>(1+_xlfn.XLOOKUP(INT((B75-1)/12)+1,'ZC Curve'!$B$8:$B$107,'ZC Curve'!R$8:R$107,,0))^(1/12)-1</f>
        <v>0</v>
      </c>
      <c r="D75" s="766">
        <f t="shared" si="8"/>
        <v>1</v>
      </c>
      <c r="E75" s="765">
        <f>(1+_xlfn.XLOOKUP(INT((B75-1)/12)+1,'ZC Curve'!$B$8:$B$107,'ZC Curve'!S$8:S$107,,0))^(1/12)-1</f>
        <v>0</v>
      </c>
      <c r="F75" s="766">
        <f t="shared" si="9"/>
        <v>1</v>
      </c>
      <c r="G75" s="765">
        <f>(1+_xlfn.XLOOKUP(INT((B75-1)/12)+1,'ZC Curve'!$B$8:$B$107,'ZC Curve'!T$8:T$107,,0))^(1/12)-1</f>
        <v>0</v>
      </c>
      <c r="H75" s="766">
        <f t="shared" si="10"/>
        <v>1</v>
      </c>
      <c r="I75" s="594"/>
      <c r="J75" s="705">
        <f t="shared" si="11"/>
        <v>63</v>
      </c>
      <c r="K75" s="756"/>
      <c r="L75" s="756"/>
      <c r="M75" s="756"/>
      <c r="N75" s="756"/>
      <c r="O75" s="756"/>
      <c r="P75" s="756"/>
      <c r="Q75" s="756"/>
      <c r="R75" s="756"/>
      <c r="S75" s="783"/>
      <c r="T75" s="783"/>
      <c r="U75" s="783"/>
      <c r="V75" s="783"/>
      <c r="W75" s="594"/>
      <c r="X75" s="705">
        <f t="shared" si="12"/>
        <v>63</v>
      </c>
      <c r="Y75" s="756"/>
      <c r="Z75" s="756"/>
      <c r="AA75" s="756"/>
      <c r="AB75" s="756"/>
      <c r="AC75" s="756"/>
      <c r="AD75" s="756"/>
      <c r="AE75" s="756"/>
      <c r="AF75" s="756"/>
      <c r="AG75" s="783"/>
      <c r="AH75" s="783"/>
      <c r="AI75" s="783"/>
      <c r="AJ75" s="783"/>
      <c r="AK75" s="594"/>
      <c r="AL75" s="705">
        <f t="shared" si="5"/>
        <v>63</v>
      </c>
      <c r="AM75" s="756"/>
      <c r="AN75" s="756"/>
      <c r="AO75" s="756"/>
      <c r="AP75" s="756"/>
      <c r="AQ75" s="756"/>
      <c r="AR75" s="756"/>
      <c r="AS75" s="756"/>
      <c r="AT75" s="783"/>
      <c r="AU75" s="783"/>
      <c r="AV75" s="783"/>
      <c r="AW75" s="783"/>
      <c r="AX75" s="783"/>
      <c r="AY75" s="594"/>
      <c r="AZ75" s="705">
        <f t="shared" si="6"/>
        <v>63</v>
      </c>
      <c r="BA75" s="756"/>
      <c r="BB75" s="756"/>
      <c r="BC75" s="756"/>
      <c r="BD75" s="756"/>
      <c r="BE75" s="756"/>
      <c r="BF75" s="756"/>
      <c r="BG75" s="756"/>
      <c r="BH75" s="783"/>
      <c r="BI75" s="783"/>
      <c r="BJ75" s="783"/>
      <c r="BK75" s="783"/>
      <c r="BL75" s="783"/>
      <c r="BM75" s="685"/>
      <c r="BN75" s="705">
        <f t="shared" si="7"/>
        <v>63</v>
      </c>
      <c r="BO75" s="756"/>
      <c r="BP75" s="756"/>
      <c r="BQ75" s="756"/>
      <c r="BR75" s="756"/>
      <c r="BS75" s="756"/>
      <c r="BT75" s="756"/>
      <c r="BU75" s="756"/>
      <c r="BV75" s="783"/>
      <c r="BW75" s="783"/>
      <c r="BX75" s="783"/>
      <c r="BY75" s="783"/>
      <c r="BZ75" s="783"/>
    </row>
    <row r="76" spans="2:78" x14ac:dyDescent="0.25">
      <c r="B76" s="705">
        <v>64</v>
      </c>
      <c r="C76" s="765">
        <f>(1+_xlfn.XLOOKUP(INT((B76-1)/12)+1,'ZC Curve'!$B$8:$B$107,'ZC Curve'!R$8:R$107,,0))^(1/12)-1</f>
        <v>0</v>
      </c>
      <c r="D76" s="766">
        <f t="shared" si="8"/>
        <v>1</v>
      </c>
      <c r="E76" s="765">
        <f>(1+_xlfn.XLOOKUP(INT((B76-1)/12)+1,'ZC Curve'!$B$8:$B$107,'ZC Curve'!S$8:S$107,,0))^(1/12)-1</f>
        <v>0</v>
      </c>
      <c r="F76" s="766">
        <f t="shared" si="9"/>
        <v>1</v>
      </c>
      <c r="G76" s="765">
        <f>(1+_xlfn.XLOOKUP(INT((B76-1)/12)+1,'ZC Curve'!$B$8:$B$107,'ZC Curve'!T$8:T$107,,0))^(1/12)-1</f>
        <v>0</v>
      </c>
      <c r="H76" s="766">
        <f t="shared" si="10"/>
        <v>1</v>
      </c>
      <c r="I76" s="594"/>
      <c r="J76" s="705">
        <f t="shared" si="11"/>
        <v>64</v>
      </c>
      <c r="K76" s="756"/>
      <c r="L76" s="756"/>
      <c r="M76" s="756"/>
      <c r="N76" s="756"/>
      <c r="O76" s="756"/>
      <c r="P76" s="756"/>
      <c r="Q76" s="756"/>
      <c r="R76" s="756"/>
      <c r="S76" s="783"/>
      <c r="T76" s="783"/>
      <c r="U76" s="783"/>
      <c r="V76" s="783"/>
      <c r="W76" s="594"/>
      <c r="X76" s="705">
        <f t="shared" si="12"/>
        <v>64</v>
      </c>
      <c r="Y76" s="756"/>
      <c r="Z76" s="756"/>
      <c r="AA76" s="756"/>
      <c r="AB76" s="756"/>
      <c r="AC76" s="756"/>
      <c r="AD76" s="756"/>
      <c r="AE76" s="756"/>
      <c r="AF76" s="756"/>
      <c r="AG76" s="783"/>
      <c r="AH76" s="783"/>
      <c r="AI76" s="783"/>
      <c r="AJ76" s="783"/>
      <c r="AK76" s="594"/>
      <c r="AL76" s="705">
        <f t="shared" si="5"/>
        <v>64</v>
      </c>
      <c r="AM76" s="756"/>
      <c r="AN76" s="756"/>
      <c r="AO76" s="756"/>
      <c r="AP76" s="756"/>
      <c r="AQ76" s="756"/>
      <c r="AR76" s="756"/>
      <c r="AS76" s="756"/>
      <c r="AT76" s="783"/>
      <c r="AU76" s="783"/>
      <c r="AV76" s="783"/>
      <c r="AW76" s="783"/>
      <c r="AX76" s="783"/>
      <c r="AY76" s="594"/>
      <c r="AZ76" s="705">
        <f t="shared" si="6"/>
        <v>64</v>
      </c>
      <c r="BA76" s="756"/>
      <c r="BB76" s="756"/>
      <c r="BC76" s="756"/>
      <c r="BD76" s="756"/>
      <c r="BE76" s="756"/>
      <c r="BF76" s="756"/>
      <c r="BG76" s="756"/>
      <c r="BH76" s="783"/>
      <c r="BI76" s="783"/>
      <c r="BJ76" s="783"/>
      <c r="BK76" s="783"/>
      <c r="BL76" s="783"/>
      <c r="BM76" s="685"/>
      <c r="BN76" s="705">
        <f t="shared" si="7"/>
        <v>64</v>
      </c>
      <c r="BO76" s="756"/>
      <c r="BP76" s="756"/>
      <c r="BQ76" s="756"/>
      <c r="BR76" s="756"/>
      <c r="BS76" s="756"/>
      <c r="BT76" s="756"/>
      <c r="BU76" s="756"/>
      <c r="BV76" s="783"/>
      <c r="BW76" s="783"/>
      <c r="BX76" s="783"/>
      <c r="BY76" s="783"/>
      <c r="BZ76" s="783"/>
    </row>
    <row r="77" spans="2:78" x14ac:dyDescent="0.25">
      <c r="B77" s="705">
        <v>65</v>
      </c>
      <c r="C77" s="765">
        <f>(1+_xlfn.XLOOKUP(INT((B77-1)/12)+1,'ZC Curve'!$B$8:$B$107,'ZC Curve'!R$8:R$107,,0))^(1/12)-1</f>
        <v>0</v>
      </c>
      <c r="D77" s="766">
        <f t="shared" si="8"/>
        <v>1</v>
      </c>
      <c r="E77" s="765">
        <f>(1+_xlfn.XLOOKUP(INT((B77-1)/12)+1,'ZC Curve'!$B$8:$B$107,'ZC Curve'!S$8:S$107,,0))^(1/12)-1</f>
        <v>0</v>
      </c>
      <c r="F77" s="766">
        <f t="shared" si="9"/>
        <v>1</v>
      </c>
      <c r="G77" s="765">
        <f>(1+_xlfn.XLOOKUP(INT((B77-1)/12)+1,'ZC Curve'!$B$8:$B$107,'ZC Curve'!T$8:T$107,,0))^(1/12)-1</f>
        <v>0</v>
      </c>
      <c r="H77" s="766">
        <f t="shared" si="10"/>
        <v>1</v>
      </c>
      <c r="I77" s="594"/>
      <c r="J77" s="705">
        <f t="shared" si="11"/>
        <v>65</v>
      </c>
      <c r="K77" s="756"/>
      <c r="L77" s="756"/>
      <c r="M77" s="756"/>
      <c r="N77" s="756"/>
      <c r="O77" s="756"/>
      <c r="P77" s="756"/>
      <c r="Q77" s="756"/>
      <c r="R77" s="756"/>
      <c r="S77" s="783"/>
      <c r="T77" s="783"/>
      <c r="U77" s="783"/>
      <c r="V77" s="783"/>
      <c r="W77" s="594"/>
      <c r="X77" s="705">
        <f t="shared" si="12"/>
        <v>65</v>
      </c>
      <c r="Y77" s="756"/>
      <c r="Z77" s="756"/>
      <c r="AA77" s="756"/>
      <c r="AB77" s="756"/>
      <c r="AC77" s="756"/>
      <c r="AD77" s="756"/>
      <c r="AE77" s="756"/>
      <c r="AF77" s="756"/>
      <c r="AG77" s="783"/>
      <c r="AH77" s="783"/>
      <c r="AI77" s="783"/>
      <c r="AJ77" s="783"/>
      <c r="AK77" s="594"/>
      <c r="AL77" s="705">
        <f t="shared" ref="AL77:AL112" si="13">AL76+1</f>
        <v>65</v>
      </c>
      <c r="AM77" s="756"/>
      <c r="AN77" s="756"/>
      <c r="AO77" s="756"/>
      <c r="AP77" s="756"/>
      <c r="AQ77" s="756"/>
      <c r="AR77" s="756"/>
      <c r="AS77" s="756"/>
      <c r="AT77" s="783"/>
      <c r="AU77" s="783"/>
      <c r="AV77" s="783"/>
      <c r="AW77" s="783"/>
      <c r="AX77" s="783"/>
      <c r="AY77" s="594"/>
      <c r="AZ77" s="705">
        <f t="shared" si="6"/>
        <v>65</v>
      </c>
      <c r="BA77" s="756"/>
      <c r="BB77" s="756"/>
      <c r="BC77" s="756"/>
      <c r="BD77" s="756"/>
      <c r="BE77" s="756"/>
      <c r="BF77" s="756"/>
      <c r="BG77" s="756"/>
      <c r="BH77" s="783"/>
      <c r="BI77" s="783"/>
      <c r="BJ77" s="783"/>
      <c r="BK77" s="783"/>
      <c r="BL77" s="783"/>
      <c r="BM77" s="685"/>
      <c r="BN77" s="705">
        <f t="shared" si="7"/>
        <v>65</v>
      </c>
      <c r="BO77" s="756"/>
      <c r="BP77" s="756"/>
      <c r="BQ77" s="756"/>
      <c r="BR77" s="756"/>
      <c r="BS77" s="756"/>
      <c r="BT77" s="756"/>
      <c r="BU77" s="756"/>
      <c r="BV77" s="783"/>
      <c r="BW77" s="783"/>
      <c r="BX77" s="783"/>
      <c r="BY77" s="783"/>
      <c r="BZ77" s="783"/>
    </row>
    <row r="78" spans="2:78" x14ac:dyDescent="0.25">
      <c r="B78" s="705">
        <v>66</v>
      </c>
      <c r="C78" s="765">
        <f>(1+_xlfn.XLOOKUP(INT((B78-1)/12)+1,'ZC Curve'!$B$8:$B$107,'ZC Curve'!R$8:R$107,,0))^(1/12)-1</f>
        <v>0</v>
      </c>
      <c r="D78" s="766">
        <f t="shared" si="8"/>
        <v>1</v>
      </c>
      <c r="E78" s="765">
        <f>(1+_xlfn.XLOOKUP(INT((B78-1)/12)+1,'ZC Curve'!$B$8:$B$107,'ZC Curve'!S$8:S$107,,0))^(1/12)-1</f>
        <v>0</v>
      </c>
      <c r="F78" s="766">
        <f t="shared" si="9"/>
        <v>1</v>
      </c>
      <c r="G78" s="765">
        <f>(1+_xlfn.XLOOKUP(INT((B78-1)/12)+1,'ZC Curve'!$B$8:$B$107,'ZC Curve'!T$8:T$107,,0))^(1/12)-1</f>
        <v>0</v>
      </c>
      <c r="H78" s="766">
        <f t="shared" si="10"/>
        <v>1</v>
      </c>
      <c r="I78" s="594"/>
      <c r="J78" s="705">
        <f t="shared" si="11"/>
        <v>66</v>
      </c>
      <c r="K78" s="756"/>
      <c r="L78" s="756"/>
      <c r="M78" s="756"/>
      <c r="N78" s="756"/>
      <c r="O78" s="756"/>
      <c r="P78" s="756"/>
      <c r="Q78" s="756"/>
      <c r="R78" s="756"/>
      <c r="S78" s="783"/>
      <c r="T78" s="783"/>
      <c r="U78" s="783"/>
      <c r="V78" s="783"/>
      <c r="W78" s="594"/>
      <c r="X78" s="705">
        <f t="shared" si="12"/>
        <v>66</v>
      </c>
      <c r="Y78" s="756"/>
      <c r="Z78" s="756"/>
      <c r="AA78" s="756"/>
      <c r="AB78" s="756"/>
      <c r="AC78" s="756"/>
      <c r="AD78" s="756"/>
      <c r="AE78" s="756"/>
      <c r="AF78" s="756"/>
      <c r="AG78" s="783"/>
      <c r="AH78" s="783"/>
      <c r="AI78" s="783"/>
      <c r="AJ78" s="783"/>
      <c r="AK78" s="594"/>
      <c r="AL78" s="705">
        <f t="shared" si="13"/>
        <v>66</v>
      </c>
      <c r="AM78" s="756"/>
      <c r="AN78" s="756"/>
      <c r="AO78" s="756"/>
      <c r="AP78" s="756"/>
      <c r="AQ78" s="756"/>
      <c r="AR78" s="756"/>
      <c r="AS78" s="756"/>
      <c r="AT78" s="783"/>
      <c r="AU78" s="783"/>
      <c r="AV78" s="783"/>
      <c r="AW78" s="783"/>
      <c r="AX78" s="783"/>
      <c r="AY78" s="594"/>
      <c r="AZ78" s="705">
        <f t="shared" ref="AZ78:AZ141" si="14">AZ77+1</f>
        <v>66</v>
      </c>
      <c r="BA78" s="756"/>
      <c r="BB78" s="756"/>
      <c r="BC78" s="756"/>
      <c r="BD78" s="756"/>
      <c r="BE78" s="756"/>
      <c r="BF78" s="756"/>
      <c r="BG78" s="756"/>
      <c r="BH78" s="783"/>
      <c r="BI78" s="783"/>
      <c r="BJ78" s="783"/>
      <c r="BK78" s="783"/>
      <c r="BL78" s="783"/>
      <c r="BM78" s="685"/>
      <c r="BN78" s="705">
        <f t="shared" ref="BN78:BN141" si="15">BN77+1</f>
        <v>66</v>
      </c>
      <c r="BO78" s="756"/>
      <c r="BP78" s="756"/>
      <c r="BQ78" s="756"/>
      <c r="BR78" s="756"/>
      <c r="BS78" s="756"/>
      <c r="BT78" s="756"/>
      <c r="BU78" s="756"/>
      <c r="BV78" s="783"/>
      <c r="BW78" s="783"/>
      <c r="BX78" s="783"/>
      <c r="BY78" s="783"/>
      <c r="BZ78" s="783"/>
    </row>
    <row r="79" spans="2:78" x14ac:dyDescent="0.25">
      <c r="B79" s="705">
        <v>67</v>
      </c>
      <c r="C79" s="765">
        <f>(1+_xlfn.XLOOKUP(INT((B79-1)/12)+1,'ZC Curve'!$B$8:$B$107,'ZC Curve'!R$8:R$107,,0))^(1/12)-1</f>
        <v>0</v>
      </c>
      <c r="D79" s="766">
        <f t="shared" ref="D79:D142" si="16">D78/(1+C79)</f>
        <v>1</v>
      </c>
      <c r="E79" s="765">
        <f>(1+_xlfn.XLOOKUP(INT((B79-1)/12)+1,'ZC Curve'!$B$8:$B$107,'ZC Curve'!S$8:S$107,,0))^(1/12)-1</f>
        <v>0</v>
      </c>
      <c r="F79" s="766">
        <f t="shared" ref="F79:F142" si="17">F78/(1+E79)</f>
        <v>1</v>
      </c>
      <c r="G79" s="765">
        <f>(1+_xlfn.XLOOKUP(INT((B79-1)/12)+1,'ZC Curve'!$B$8:$B$107,'ZC Curve'!T$8:T$107,,0))^(1/12)-1</f>
        <v>0</v>
      </c>
      <c r="H79" s="766">
        <f t="shared" ref="H79:H142" si="18">H78/(1+G79)</f>
        <v>1</v>
      </c>
      <c r="I79" s="594"/>
      <c r="J79" s="705">
        <f t="shared" ref="J79:J142" si="19">J78+1</f>
        <v>67</v>
      </c>
      <c r="K79" s="756"/>
      <c r="L79" s="756"/>
      <c r="M79" s="756"/>
      <c r="N79" s="756"/>
      <c r="O79" s="756"/>
      <c r="P79" s="756"/>
      <c r="Q79" s="756"/>
      <c r="R79" s="756"/>
      <c r="S79" s="783"/>
      <c r="T79" s="783"/>
      <c r="U79" s="783"/>
      <c r="V79" s="783"/>
      <c r="W79" s="594"/>
      <c r="X79" s="705">
        <f t="shared" ref="X79:X142" si="20">X78+1</f>
        <v>67</v>
      </c>
      <c r="Y79" s="756"/>
      <c r="Z79" s="756"/>
      <c r="AA79" s="756"/>
      <c r="AB79" s="756"/>
      <c r="AC79" s="756"/>
      <c r="AD79" s="756"/>
      <c r="AE79" s="756"/>
      <c r="AF79" s="756"/>
      <c r="AG79" s="783"/>
      <c r="AH79" s="783"/>
      <c r="AI79" s="783"/>
      <c r="AJ79" s="783"/>
      <c r="AK79" s="594"/>
      <c r="AL79" s="705">
        <f t="shared" si="13"/>
        <v>67</v>
      </c>
      <c r="AM79" s="756"/>
      <c r="AN79" s="756"/>
      <c r="AO79" s="756"/>
      <c r="AP79" s="756"/>
      <c r="AQ79" s="756"/>
      <c r="AR79" s="756"/>
      <c r="AS79" s="756"/>
      <c r="AT79" s="783"/>
      <c r="AU79" s="783"/>
      <c r="AV79" s="783"/>
      <c r="AW79" s="783"/>
      <c r="AX79" s="783"/>
      <c r="AY79" s="594"/>
      <c r="AZ79" s="705">
        <f t="shared" si="14"/>
        <v>67</v>
      </c>
      <c r="BA79" s="756"/>
      <c r="BB79" s="756"/>
      <c r="BC79" s="756"/>
      <c r="BD79" s="756"/>
      <c r="BE79" s="756"/>
      <c r="BF79" s="756"/>
      <c r="BG79" s="756"/>
      <c r="BH79" s="783"/>
      <c r="BI79" s="783"/>
      <c r="BJ79" s="783"/>
      <c r="BK79" s="783"/>
      <c r="BL79" s="783"/>
      <c r="BM79" s="685"/>
      <c r="BN79" s="705">
        <f t="shared" si="15"/>
        <v>67</v>
      </c>
      <c r="BO79" s="756"/>
      <c r="BP79" s="756"/>
      <c r="BQ79" s="756"/>
      <c r="BR79" s="756"/>
      <c r="BS79" s="756"/>
      <c r="BT79" s="756"/>
      <c r="BU79" s="756"/>
      <c r="BV79" s="783"/>
      <c r="BW79" s="783"/>
      <c r="BX79" s="783"/>
      <c r="BY79" s="783"/>
      <c r="BZ79" s="783"/>
    </row>
    <row r="80" spans="2:78" x14ac:dyDescent="0.25">
      <c r="B80" s="705">
        <v>68</v>
      </c>
      <c r="C80" s="765">
        <f>(1+_xlfn.XLOOKUP(INT((B80-1)/12)+1,'ZC Curve'!$B$8:$B$107,'ZC Curve'!R$8:R$107,,0))^(1/12)-1</f>
        <v>0</v>
      </c>
      <c r="D80" s="766">
        <f t="shared" si="16"/>
        <v>1</v>
      </c>
      <c r="E80" s="765">
        <f>(1+_xlfn.XLOOKUP(INT((B80-1)/12)+1,'ZC Curve'!$B$8:$B$107,'ZC Curve'!S$8:S$107,,0))^(1/12)-1</f>
        <v>0</v>
      </c>
      <c r="F80" s="766">
        <f t="shared" si="17"/>
        <v>1</v>
      </c>
      <c r="G80" s="765">
        <f>(1+_xlfn.XLOOKUP(INT((B80-1)/12)+1,'ZC Curve'!$B$8:$B$107,'ZC Curve'!T$8:T$107,,0))^(1/12)-1</f>
        <v>0</v>
      </c>
      <c r="H80" s="766">
        <f t="shared" si="18"/>
        <v>1</v>
      </c>
      <c r="I80" s="594"/>
      <c r="J80" s="705">
        <f t="shared" si="19"/>
        <v>68</v>
      </c>
      <c r="K80" s="756"/>
      <c r="L80" s="756"/>
      <c r="M80" s="756"/>
      <c r="N80" s="756"/>
      <c r="O80" s="756"/>
      <c r="P80" s="756"/>
      <c r="Q80" s="756"/>
      <c r="R80" s="756"/>
      <c r="S80" s="783"/>
      <c r="T80" s="783"/>
      <c r="U80" s="783"/>
      <c r="V80" s="783"/>
      <c r="W80" s="594"/>
      <c r="X80" s="705">
        <f t="shared" si="20"/>
        <v>68</v>
      </c>
      <c r="Y80" s="756"/>
      <c r="Z80" s="756"/>
      <c r="AA80" s="756"/>
      <c r="AB80" s="756"/>
      <c r="AC80" s="756"/>
      <c r="AD80" s="756"/>
      <c r="AE80" s="756"/>
      <c r="AF80" s="756"/>
      <c r="AG80" s="783"/>
      <c r="AH80" s="783"/>
      <c r="AI80" s="783"/>
      <c r="AJ80" s="783"/>
      <c r="AK80" s="594"/>
      <c r="AL80" s="705">
        <f t="shared" si="13"/>
        <v>68</v>
      </c>
      <c r="AM80" s="756"/>
      <c r="AN80" s="756"/>
      <c r="AO80" s="756"/>
      <c r="AP80" s="756"/>
      <c r="AQ80" s="756"/>
      <c r="AR80" s="756"/>
      <c r="AS80" s="756"/>
      <c r="AT80" s="783"/>
      <c r="AU80" s="783"/>
      <c r="AV80" s="783"/>
      <c r="AW80" s="783"/>
      <c r="AX80" s="783"/>
      <c r="AY80" s="594"/>
      <c r="AZ80" s="705">
        <f t="shared" si="14"/>
        <v>68</v>
      </c>
      <c r="BA80" s="756"/>
      <c r="BB80" s="756"/>
      <c r="BC80" s="756"/>
      <c r="BD80" s="756"/>
      <c r="BE80" s="756"/>
      <c r="BF80" s="756"/>
      <c r="BG80" s="756"/>
      <c r="BH80" s="783"/>
      <c r="BI80" s="783"/>
      <c r="BJ80" s="783"/>
      <c r="BK80" s="783"/>
      <c r="BL80" s="783"/>
      <c r="BM80" s="685"/>
      <c r="BN80" s="705">
        <f t="shared" si="15"/>
        <v>68</v>
      </c>
      <c r="BO80" s="756"/>
      <c r="BP80" s="756"/>
      <c r="BQ80" s="756"/>
      <c r="BR80" s="756"/>
      <c r="BS80" s="756"/>
      <c r="BT80" s="756"/>
      <c r="BU80" s="756"/>
      <c r="BV80" s="783"/>
      <c r="BW80" s="783"/>
      <c r="BX80" s="783"/>
      <c r="BY80" s="783"/>
      <c r="BZ80" s="783"/>
    </row>
    <row r="81" spans="2:78" x14ac:dyDescent="0.25">
      <c r="B81" s="705">
        <v>69</v>
      </c>
      <c r="C81" s="765">
        <f>(1+_xlfn.XLOOKUP(INT((B81-1)/12)+1,'ZC Curve'!$B$8:$B$107,'ZC Curve'!R$8:R$107,,0))^(1/12)-1</f>
        <v>0</v>
      </c>
      <c r="D81" s="766">
        <f t="shared" si="16"/>
        <v>1</v>
      </c>
      <c r="E81" s="765">
        <f>(1+_xlfn.XLOOKUP(INT((B81-1)/12)+1,'ZC Curve'!$B$8:$B$107,'ZC Curve'!S$8:S$107,,0))^(1/12)-1</f>
        <v>0</v>
      </c>
      <c r="F81" s="766">
        <f t="shared" si="17"/>
        <v>1</v>
      </c>
      <c r="G81" s="765">
        <f>(1+_xlfn.XLOOKUP(INT((B81-1)/12)+1,'ZC Curve'!$B$8:$B$107,'ZC Curve'!T$8:T$107,,0))^(1/12)-1</f>
        <v>0</v>
      </c>
      <c r="H81" s="766">
        <f t="shared" si="18"/>
        <v>1</v>
      </c>
      <c r="I81" s="594"/>
      <c r="J81" s="705">
        <f t="shared" si="19"/>
        <v>69</v>
      </c>
      <c r="K81" s="756"/>
      <c r="L81" s="756"/>
      <c r="M81" s="756"/>
      <c r="N81" s="756"/>
      <c r="O81" s="756"/>
      <c r="P81" s="756"/>
      <c r="Q81" s="756"/>
      <c r="R81" s="756"/>
      <c r="S81" s="783"/>
      <c r="T81" s="783"/>
      <c r="U81" s="783"/>
      <c r="V81" s="783"/>
      <c r="W81" s="594"/>
      <c r="X81" s="705">
        <f t="shared" si="20"/>
        <v>69</v>
      </c>
      <c r="Y81" s="756"/>
      <c r="Z81" s="756"/>
      <c r="AA81" s="756"/>
      <c r="AB81" s="756"/>
      <c r="AC81" s="756"/>
      <c r="AD81" s="756"/>
      <c r="AE81" s="756"/>
      <c r="AF81" s="756"/>
      <c r="AG81" s="783"/>
      <c r="AH81" s="783"/>
      <c r="AI81" s="783"/>
      <c r="AJ81" s="783"/>
      <c r="AK81" s="594"/>
      <c r="AL81" s="705">
        <f t="shared" si="13"/>
        <v>69</v>
      </c>
      <c r="AM81" s="756"/>
      <c r="AN81" s="756"/>
      <c r="AO81" s="756"/>
      <c r="AP81" s="756"/>
      <c r="AQ81" s="756"/>
      <c r="AR81" s="756"/>
      <c r="AS81" s="756"/>
      <c r="AT81" s="783"/>
      <c r="AU81" s="783"/>
      <c r="AV81" s="783"/>
      <c r="AW81" s="783"/>
      <c r="AX81" s="783"/>
      <c r="AY81" s="594"/>
      <c r="AZ81" s="705">
        <f t="shared" si="14"/>
        <v>69</v>
      </c>
      <c r="BA81" s="756"/>
      <c r="BB81" s="756"/>
      <c r="BC81" s="756"/>
      <c r="BD81" s="756"/>
      <c r="BE81" s="756"/>
      <c r="BF81" s="756"/>
      <c r="BG81" s="756"/>
      <c r="BH81" s="783"/>
      <c r="BI81" s="783"/>
      <c r="BJ81" s="783"/>
      <c r="BK81" s="783"/>
      <c r="BL81" s="783"/>
      <c r="BM81" s="685"/>
      <c r="BN81" s="705">
        <f t="shared" si="15"/>
        <v>69</v>
      </c>
      <c r="BO81" s="756"/>
      <c r="BP81" s="756"/>
      <c r="BQ81" s="756"/>
      <c r="BR81" s="756"/>
      <c r="BS81" s="756"/>
      <c r="BT81" s="756"/>
      <c r="BU81" s="756"/>
      <c r="BV81" s="783"/>
      <c r="BW81" s="783"/>
      <c r="BX81" s="783"/>
      <c r="BY81" s="783"/>
      <c r="BZ81" s="783"/>
    </row>
    <row r="82" spans="2:78" x14ac:dyDescent="0.25">
      <c r="B82" s="705">
        <v>70</v>
      </c>
      <c r="C82" s="765">
        <f>(1+_xlfn.XLOOKUP(INT((B82-1)/12)+1,'ZC Curve'!$B$8:$B$107,'ZC Curve'!R$8:R$107,,0))^(1/12)-1</f>
        <v>0</v>
      </c>
      <c r="D82" s="766">
        <f t="shared" si="16"/>
        <v>1</v>
      </c>
      <c r="E82" s="765">
        <f>(1+_xlfn.XLOOKUP(INT((B82-1)/12)+1,'ZC Curve'!$B$8:$B$107,'ZC Curve'!S$8:S$107,,0))^(1/12)-1</f>
        <v>0</v>
      </c>
      <c r="F82" s="766">
        <f t="shared" si="17"/>
        <v>1</v>
      </c>
      <c r="G82" s="765">
        <f>(1+_xlfn.XLOOKUP(INT((B82-1)/12)+1,'ZC Curve'!$B$8:$B$107,'ZC Curve'!T$8:T$107,,0))^(1/12)-1</f>
        <v>0</v>
      </c>
      <c r="H82" s="766">
        <f t="shared" si="18"/>
        <v>1</v>
      </c>
      <c r="I82" s="594"/>
      <c r="J82" s="705">
        <f t="shared" si="19"/>
        <v>70</v>
      </c>
      <c r="K82" s="756"/>
      <c r="L82" s="756"/>
      <c r="M82" s="756"/>
      <c r="N82" s="756"/>
      <c r="O82" s="756"/>
      <c r="P82" s="756"/>
      <c r="Q82" s="756"/>
      <c r="R82" s="756"/>
      <c r="S82" s="783"/>
      <c r="T82" s="783"/>
      <c r="U82" s="783"/>
      <c r="V82" s="783"/>
      <c r="W82" s="594"/>
      <c r="X82" s="705">
        <f t="shared" si="20"/>
        <v>70</v>
      </c>
      <c r="Y82" s="756"/>
      <c r="Z82" s="756"/>
      <c r="AA82" s="756"/>
      <c r="AB82" s="756"/>
      <c r="AC82" s="756"/>
      <c r="AD82" s="756"/>
      <c r="AE82" s="756"/>
      <c r="AF82" s="756"/>
      <c r="AG82" s="783"/>
      <c r="AH82" s="783"/>
      <c r="AI82" s="783"/>
      <c r="AJ82" s="783"/>
      <c r="AK82" s="594"/>
      <c r="AL82" s="705">
        <f t="shared" si="13"/>
        <v>70</v>
      </c>
      <c r="AM82" s="756"/>
      <c r="AN82" s="756"/>
      <c r="AO82" s="756"/>
      <c r="AP82" s="756"/>
      <c r="AQ82" s="756"/>
      <c r="AR82" s="756"/>
      <c r="AS82" s="756"/>
      <c r="AT82" s="783"/>
      <c r="AU82" s="783"/>
      <c r="AV82" s="783"/>
      <c r="AW82" s="783"/>
      <c r="AX82" s="783"/>
      <c r="AY82" s="594"/>
      <c r="AZ82" s="705">
        <f t="shared" si="14"/>
        <v>70</v>
      </c>
      <c r="BA82" s="756"/>
      <c r="BB82" s="756"/>
      <c r="BC82" s="756"/>
      <c r="BD82" s="756"/>
      <c r="BE82" s="756"/>
      <c r="BF82" s="756"/>
      <c r="BG82" s="756"/>
      <c r="BH82" s="783"/>
      <c r="BI82" s="783"/>
      <c r="BJ82" s="783"/>
      <c r="BK82" s="783"/>
      <c r="BL82" s="783"/>
      <c r="BM82" s="685"/>
      <c r="BN82" s="705">
        <f t="shared" si="15"/>
        <v>70</v>
      </c>
      <c r="BO82" s="756"/>
      <c r="BP82" s="756"/>
      <c r="BQ82" s="756"/>
      <c r="BR82" s="756"/>
      <c r="BS82" s="756"/>
      <c r="BT82" s="756"/>
      <c r="BU82" s="756"/>
      <c r="BV82" s="783"/>
      <c r="BW82" s="783"/>
      <c r="BX82" s="783"/>
      <c r="BY82" s="783"/>
      <c r="BZ82" s="783"/>
    </row>
    <row r="83" spans="2:78" x14ac:dyDescent="0.25">
      <c r="B83" s="705">
        <v>71</v>
      </c>
      <c r="C83" s="765">
        <f>(1+_xlfn.XLOOKUP(INT((B83-1)/12)+1,'ZC Curve'!$B$8:$B$107,'ZC Curve'!R$8:R$107,,0))^(1/12)-1</f>
        <v>0</v>
      </c>
      <c r="D83" s="766">
        <f t="shared" si="16"/>
        <v>1</v>
      </c>
      <c r="E83" s="765">
        <f>(1+_xlfn.XLOOKUP(INT((B83-1)/12)+1,'ZC Curve'!$B$8:$B$107,'ZC Curve'!S$8:S$107,,0))^(1/12)-1</f>
        <v>0</v>
      </c>
      <c r="F83" s="766">
        <f t="shared" si="17"/>
        <v>1</v>
      </c>
      <c r="G83" s="765">
        <f>(1+_xlfn.XLOOKUP(INT((B83-1)/12)+1,'ZC Curve'!$B$8:$B$107,'ZC Curve'!T$8:T$107,,0))^(1/12)-1</f>
        <v>0</v>
      </c>
      <c r="H83" s="766">
        <f t="shared" si="18"/>
        <v>1</v>
      </c>
      <c r="I83" s="594"/>
      <c r="J83" s="705">
        <f t="shared" si="19"/>
        <v>71</v>
      </c>
      <c r="K83" s="756"/>
      <c r="L83" s="756"/>
      <c r="M83" s="756"/>
      <c r="N83" s="756"/>
      <c r="O83" s="756"/>
      <c r="P83" s="756"/>
      <c r="Q83" s="756"/>
      <c r="R83" s="756"/>
      <c r="S83" s="783"/>
      <c r="T83" s="783"/>
      <c r="U83" s="783"/>
      <c r="V83" s="783"/>
      <c r="W83" s="594"/>
      <c r="X83" s="705">
        <f t="shared" si="20"/>
        <v>71</v>
      </c>
      <c r="Y83" s="756"/>
      <c r="Z83" s="756"/>
      <c r="AA83" s="756"/>
      <c r="AB83" s="756"/>
      <c r="AC83" s="756"/>
      <c r="AD83" s="756"/>
      <c r="AE83" s="756"/>
      <c r="AF83" s="756"/>
      <c r="AG83" s="783"/>
      <c r="AH83" s="783"/>
      <c r="AI83" s="783"/>
      <c r="AJ83" s="783"/>
      <c r="AK83" s="594"/>
      <c r="AL83" s="705">
        <f t="shared" si="13"/>
        <v>71</v>
      </c>
      <c r="AM83" s="756"/>
      <c r="AN83" s="756"/>
      <c r="AO83" s="756"/>
      <c r="AP83" s="756"/>
      <c r="AQ83" s="756"/>
      <c r="AR83" s="756"/>
      <c r="AS83" s="756"/>
      <c r="AT83" s="783"/>
      <c r="AU83" s="783"/>
      <c r="AV83" s="783"/>
      <c r="AW83" s="783"/>
      <c r="AX83" s="783"/>
      <c r="AY83" s="594"/>
      <c r="AZ83" s="705">
        <f t="shared" si="14"/>
        <v>71</v>
      </c>
      <c r="BA83" s="756"/>
      <c r="BB83" s="756"/>
      <c r="BC83" s="756"/>
      <c r="BD83" s="756"/>
      <c r="BE83" s="756"/>
      <c r="BF83" s="756"/>
      <c r="BG83" s="756"/>
      <c r="BH83" s="783"/>
      <c r="BI83" s="783"/>
      <c r="BJ83" s="783"/>
      <c r="BK83" s="783"/>
      <c r="BL83" s="783"/>
      <c r="BM83" s="685"/>
      <c r="BN83" s="705">
        <f t="shared" si="15"/>
        <v>71</v>
      </c>
      <c r="BO83" s="756"/>
      <c r="BP83" s="756"/>
      <c r="BQ83" s="756"/>
      <c r="BR83" s="756"/>
      <c r="BS83" s="756"/>
      <c r="BT83" s="756"/>
      <c r="BU83" s="756"/>
      <c r="BV83" s="783"/>
      <c r="BW83" s="783"/>
      <c r="BX83" s="783"/>
      <c r="BY83" s="783"/>
      <c r="BZ83" s="783"/>
    </row>
    <row r="84" spans="2:78" x14ac:dyDescent="0.25">
      <c r="B84" s="705">
        <v>72</v>
      </c>
      <c r="C84" s="765">
        <f>(1+_xlfn.XLOOKUP(INT((B84-1)/12)+1,'ZC Curve'!$B$8:$B$107,'ZC Curve'!R$8:R$107,,0))^(1/12)-1</f>
        <v>0</v>
      </c>
      <c r="D84" s="766">
        <f t="shared" si="16"/>
        <v>1</v>
      </c>
      <c r="E84" s="765">
        <f>(1+_xlfn.XLOOKUP(INT((B84-1)/12)+1,'ZC Curve'!$B$8:$B$107,'ZC Curve'!S$8:S$107,,0))^(1/12)-1</f>
        <v>0</v>
      </c>
      <c r="F84" s="766">
        <f t="shared" si="17"/>
        <v>1</v>
      </c>
      <c r="G84" s="765">
        <f>(1+_xlfn.XLOOKUP(INT((B84-1)/12)+1,'ZC Curve'!$B$8:$B$107,'ZC Curve'!T$8:T$107,,0))^(1/12)-1</f>
        <v>0</v>
      </c>
      <c r="H84" s="766">
        <f t="shared" si="18"/>
        <v>1</v>
      </c>
      <c r="I84" s="594"/>
      <c r="J84" s="705">
        <f t="shared" si="19"/>
        <v>72</v>
      </c>
      <c r="K84" s="756"/>
      <c r="L84" s="756"/>
      <c r="M84" s="756"/>
      <c r="N84" s="756"/>
      <c r="O84" s="756"/>
      <c r="P84" s="756"/>
      <c r="Q84" s="756"/>
      <c r="R84" s="756"/>
      <c r="S84" s="783"/>
      <c r="T84" s="783"/>
      <c r="U84" s="783"/>
      <c r="V84" s="783"/>
      <c r="W84" s="594"/>
      <c r="X84" s="705">
        <f t="shared" si="20"/>
        <v>72</v>
      </c>
      <c r="Y84" s="756"/>
      <c r="Z84" s="756"/>
      <c r="AA84" s="756"/>
      <c r="AB84" s="756"/>
      <c r="AC84" s="756"/>
      <c r="AD84" s="756"/>
      <c r="AE84" s="756"/>
      <c r="AF84" s="756"/>
      <c r="AG84" s="783"/>
      <c r="AH84" s="783"/>
      <c r="AI84" s="783"/>
      <c r="AJ84" s="783"/>
      <c r="AK84" s="594"/>
      <c r="AL84" s="705">
        <f t="shared" si="13"/>
        <v>72</v>
      </c>
      <c r="AM84" s="756"/>
      <c r="AN84" s="756"/>
      <c r="AO84" s="756"/>
      <c r="AP84" s="756"/>
      <c r="AQ84" s="756"/>
      <c r="AR84" s="756"/>
      <c r="AS84" s="756"/>
      <c r="AT84" s="783"/>
      <c r="AU84" s="783"/>
      <c r="AV84" s="783"/>
      <c r="AW84" s="783"/>
      <c r="AX84" s="783"/>
      <c r="AY84" s="594"/>
      <c r="AZ84" s="705">
        <f t="shared" si="14"/>
        <v>72</v>
      </c>
      <c r="BA84" s="756"/>
      <c r="BB84" s="756"/>
      <c r="BC84" s="756"/>
      <c r="BD84" s="756"/>
      <c r="BE84" s="756"/>
      <c r="BF84" s="756"/>
      <c r="BG84" s="756"/>
      <c r="BH84" s="783"/>
      <c r="BI84" s="783"/>
      <c r="BJ84" s="783"/>
      <c r="BK84" s="783"/>
      <c r="BL84" s="783"/>
      <c r="BM84" s="685"/>
      <c r="BN84" s="705">
        <f t="shared" si="15"/>
        <v>72</v>
      </c>
      <c r="BO84" s="756"/>
      <c r="BP84" s="756"/>
      <c r="BQ84" s="756"/>
      <c r="BR84" s="756"/>
      <c r="BS84" s="756"/>
      <c r="BT84" s="756"/>
      <c r="BU84" s="756"/>
      <c r="BV84" s="783"/>
      <c r="BW84" s="783"/>
      <c r="BX84" s="783"/>
      <c r="BY84" s="783"/>
      <c r="BZ84" s="783"/>
    </row>
    <row r="85" spans="2:78" x14ac:dyDescent="0.25">
      <c r="B85" s="705">
        <v>73</v>
      </c>
      <c r="C85" s="765">
        <f>(1+_xlfn.XLOOKUP(INT((B85-1)/12)+1,'ZC Curve'!$B$8:$B$107,'ZC Curve'!R$8:R$107,,0))^(1/12)-1</f>
        <v>0</v>
      </c>
      <c r="D85" s="766">
        <f t="shared" si="16"/>
        <v>1</v>
      </c>
      <c r="E85" s="765">
        <f>(1+_xlfn.XLOOKUP(INT((B85-1)/12)+1,'ZC Curve'!$B$8:$B$107,'ZC Curve'!S$8:S$107,,0))^(1/12)-1</f>
        <v>0</v>
      </c>
      <c r="F85" s="766">
        <f t="shared" si="17"/>
        <v>1</v>
      </c>
      <c r="G85" s="765">
        <f>(1+_xlfn.XLOOKUP(INT((B85-1)/12)+1,'ZC Curve'!$B$8:$B$107,'ZC Curve'!T$8:T$107,,0))^(1/12)-1</f>
        <v>0</v>
      </c>
      <c r="H85" s="766">
        <f t="shared" si="18"/>
        <v>1</v>
      </c>
      <c r="I85" s="594"/>
      <c r="J85" s="705">
        <f t="shared" si="19"/>
        <v>73</v>
      </c>
      <c r="K85" s="756"/>
      <c r="L85" s="756"/>
      <c r="M85" s="756"/>
      <c r="N85" s="756"/>
      <c r="O85" s="756"/>
      <c r="P85" s="756"/>
      <c r="Q85" s="756"/>
      <c r="R85" s="756"/>
      <c r="S85" s="783"/>
      <c r="T85" s="783"/>
      <c r="U85" s="783"/>
      <c r="V85" s="783"/>
      <c r="W85" s="594"/>
      <c r="X85" s="705">
        <f t="shared" si="20"/>
        <v>73</v>
      </c>
      <c r="Y85" s="756"/>
      <c r="Z85" s="756"/>
      <c r="AA85" s="756"/>
      <c r="AB85" s="756"/>
      <c r="AC85" s="756"/>
      <c r="AD85" s="756"/>
      <c r="AE85" s="756"/>
      <c r="AF85" s="756"/>
      <c r="AG85" s="783"/>
      <c r="AH85" s="783"/>
      <c r="AI85" s="783"/>
      <c r="AJ85" s="783"/>
      <c r="AK85" s="594"/>
      <c r="AL85" s="705">
        <f t="shared" si="13"/>
        <v>73</v>
      </c>
      <c r="AM85" s="756"/>
      <c r="AN85" s="756"/>
      <c r="AO85" s="756"/>
      <c r="AP85" s="756"/>
      <c r="AQ85" s="756"/>
      <c r="AR85" s="756"/>
      <c r="AS85" s="756"/>
      <c r="AT85" s="783"/>
      <c r="AU85" s="783"/>
      <c r="AV85" s="783"/>
      <c r="AW85" s="783"/>
      <c r="AX85" s="783"/>
      <c r="AY85" s="594"/>
      <c r="AZ85" s="705">
        <f t="shared" si="14"/>
        <v>73</v>
      </c>
      <c r="BA85" s="756"/>
      <c r="BB85" s="756"/>
      <c r="BC85" s="756"/>
      <c r="BD85" s="756"/>
      <c r="BE85" s="756"/>
      <c r="BF85" s="756"/>
      <c r="BG85" s="756"/>
      <c r="BH85" s="783"/>
      <c r="BI85" s="783"/>
      <c r="BJ85" s="783"/>
      <c r="BK85" s="783"/>
      <c r="BL85" s="783"/>
      <c r="BM85" s="685"/>
      <c r="BN85" s="705">
        <f t="shared" si="15"/>
        <v>73</v>
      </c>
      <c r="BO85" s="756"/>
      <c r="BP85" s="756"/>
      <c r="BQ85" s="756"/>
      <c r="BR85" s="756"/>
      <c r="BS85" s="756"/>
      <c r="BT85" s="756"/>
      <c r="BU85" s="756"/>
      <c r="BV85" s="783"/>
      <c r="BW85" s="783"/>
      <c r="BX85" s="783"/>
      <c r="BY85" s="783"/>
      <c r="BZ85" s="783"/>
    </row>
    <row r="86" spans="2:78" x14ac:dyDescent="0.25">
      <c r="B86" s="705">
        <v>74</v>
      </c>
      <c r="C86" s="765">
        <f>(1+_xlfn.XLOOKUP(INT((B86-1)/12)+1,'ZC Curve'!$B$8:$B$107,'ZC Curve'!R$8:R$107,,0))^(1/12)-1</f>
        <v>0</v>
      </c>
      <c r="D86" s="766">
        <f t="shared" si="16"/>
        <v>1</v>
      </c>
      <c r="E86" s="765">
        <f>(1+_xlfn.XLOOKUP(INT((B86-1)/12)+1,'ZC Curve'!$B$8:$B$107,'ZC Curve'!S$8:S$107,,0))^(1/12)-1</f>
        <v>0</v>
      </c>
      <c r="F86" s="766">
        <f t="shared" si="17"/>
        <v>1</v>
      </c>
      <c r="G86" s="765">
        <f>(1+_xlfn.XLOOKUP(INT((B86-1)/12)+1,'ZC Curve'!$B$8:$B$107,'ZC Curve'!T$8:T$107,,0))^(1/12)-1</f>
        <v>0</v>
      </c>
      <c r="H86" s="766">
        <f t="shared" si="18"/>
        <v>1</v>
      </c>
      <c r="I86" s="594"/>
      <c r="J86" s="705">
        <f t="shared" si="19"/>
        <v>74</v>
      </c>
      <c r="K86" s="756"/>
      <c r="L86" s="756"/>
      <c r="M86" s="756"/>
      <c r="N86" s="756"/>
      <c r="O86" s="756"/>
      <c r="P86" s="756"/>
      <c r="Q86" s="756"/>
      <c r="R86" s="756"/>
      <c r="S86" s="783"/>
      <c r="T86" s="783"/>
      <c r="U86" s="783"/>
      <c r="V86" s="783"/>
      <c r="W86" s="594"/>
      <c r="X86" s="705">
        <f t="shared" si="20"/>
        <v>74</v>
      </c>
      <c r="Y86" s="756"/>
      <c r="Z86" s="756"/>
      <c r="AA86" s="756"/>
      <c r="AB86" s="756"/>
      <c r="AC86" s="756"/>
      <c r="AD86" s="756"/>
      <c r="AE86" s="756"/>
      <c r="AF86" s="756"/>
      <c r="AG86" s="783"/>
      <c r="AH86" s="783"/>
      <c r="AI86" s="783"/>
      <c r="AJ86" s="783"/>
      <c r="AK86" s="594"/>
      <c r="AL86" s="705">
        <f t="shared" si="13"/>
        <v>74</v>
      </c>
      <c r="AM86" s="756"/>
      <c r="AN86" s="756"/>
      <c r="AO86" s="756"/>
      <c r="AP86" s="756"/>
      <c r="AQ86" s="756"/>
      <c r="AR86" s="756"/>
      <c r="AS86" s="756"/>
      <c r="AT86" s="783"/>
      <c r="AU86" s="783"/>
      <c r="AV86" s="783"/>
      <c r="AW86" s="783"/>
      <c r="AX86" s="783"/>
      <c r="AY86" s="594"/>
      <c r="AZ86" s="705">
        <f t="shared" si="14"/>
        <v>74</v>
      </c>
      <c r="BA86" s="756"/>
      <c r="BB86" s="756"/>
      <c r="BC86" s="756"/>
      <c r="BD86" s="756"/>
      <c r="BE86" s="756"/>
      <c r="BF86" s="756"/>
      <c r="BG86" s="756"/>
      <c r="BH86" s="783"/>
      <c r="BI86" s="783"/>
      <c r="BJ86" s="783"/>
      <c r="BK86" s="783"/>
      <c r="BL86" s="783"/>
      <c r="BM86" s="685"/>
      <c r="BN86" s="705">
        <f t="shared" si="15"/>
        <v>74</v>
      </c>
      <c r="BO86" s="756"/>
      <c r="BP86" s="756"/>
      <c r="BQ86" s="756"/>
      <c r="BR86" s="756"/>
      <c r="BS86" s="756"/>
      <c r="BT86" s="756"/>
      <c r="BU86" s="756"/>
      <c r="BV86" s="783"/>
      <c r="BW86" s="783"/>
      <c r="BX86" s="783"/>
      <c r="BY86" s="783"/>
      <c r="BZ86" s="783"/>
    </row>
    <row r="87" spans="2:78" x14ac:dyDescent="0.25">
      <c r="B87" s="705">
        <v>75</v>
      </c>
      <c r="C87" s="765">
        <f>(1+_xlfn.XLOOKUP(INT((B87-1)/12)+1,'ZC Curve'!$B$8:$B$107,'ZC Curve'!R$8:R$107,,0))^(1/12)-1</f>
        <v>0</v>
      </c>
      <c r="D87" s="766">
        <f t="shared" si="16"/>
        <v>1</v>
      </c>
      <c r="E87" s="765">
        <f>(1+_xlfn.XLOOKUP(INT((B87-1)/12)+1,'ZC Curve'!$B$8:$B$107,'ZC Curve'!S$8:S$107,,0))^(1/12)-1</f>
        <v>0</v>
      </c>
      <c r="F87" s="766">
        <f t="shared" si="17"/>
        <v>1</v>
      </c>
      <c r="G87" s="765">
        <f>(1+_xlfn.XLOOKUP(INT((B87-1)/12)+1,'ZC Curve'!$B$8:$B$107,'ZC Curve'!T$8:T$107,,0))^(1/12)-1</f>
        <v>0</v>
      </c>
      <c r="H87" s="766">
        <f t="shared" si="18"/>
        <v>1</v>
      </c>
      <c r="I87" s="594"/>
      <c r="J87" s="705">
        <f t="shared" si="19"/>
        <v>75</v>
      </c>
      <c r="K87" s="756"/>
      <c r="L87" s="756"/>
      <c r="M87" s="756"/>
      <c r="N87" s="756"/>
      <c r="O87" s="756"/>
      <c r="P87" s="756"/>
      <c r="Q87" s="756"/>
      <c r="R87" s="756"/>
      <c r="S87" s="783"/>
      <c r="T87" s="783"/>
      <c r="U87" s="783"/>
      <c r="V87" s="783"/>
      <c r="W87" s="594"/>
      <c r="X87" s="705">
        <f t="shared" si="20"/>
        <v>75</v>
      </c>
      <c r="Y87" s="756"/>
      <c r="Z87" s="756"/>
      <c r="AA87" s="756"/>
      <c r="AB87" s="756"/>
      <c r="AC87" s="756"/>
      <c r="AD87" s="756"/>
      <c r="AE87" s="756"/>
      <c r="AF87" s="756"/>
      <c r="AG87" s="783"/>
      <c r="AH87" s="783"/>
      <c r="AI87" s="783"/>
      <c r="AJ87" s="783"/>
      <c r="AK87" s="594"/>
      <c r="AL87" s="705">
        <f t="shared" si="13"/>
        <v>75</v>
      </c>
      <c r="AM87" s="756"/>
      <c r="AN87" s="756"/>
      <c r="AO87" s="756"/>
      <c r="AP87" s="756"/>
      <c r="AQ87" s="756"/>
      <c r="AR87" s="756"/>
      <c r="AS87" s="756"/>
      <c r="AT87" s="783"/>
      <c r="AU87" s="783"/>
      <c r="AV87" s="783"/>
      <c r="AW87" s="783"/>
      <c r="AX87" s="783"/>
      <c r="AY87" s="594"/>
      <c r="AZ87" s="705">
        <f t="shared" si="14"/>
        <v>75</v>
      </c>
      <c r="BA87" s="756"/>
      <c r="BB87" s="756"/>
      <c r="BC87" s="756"/>
      <c r="BD87" s="756"/>
      <c r="BE87" s="756"/>
      <c r="BF87" s="756"/>
      <c r="BG87" s="756"/>
      <c r="BH87" s="783"/>
      <c r="BI87" s="783"/>
      <c r="BJ87" s="783"/>
      <c r="BK87" s="783"/>
      <c r="BL87" s="783"/>
      <c r="BM87" s="685"/>
      <c r="BN87" s="705">
        <f t="shared" si="15"/>
        <v>75</v>
      </c>
      <c r="BO87" s="756"/>
      <c r="BP87" s="756"/>
      <c r="BQ87" s="756"/>
      <c r="BR87" s="756"/>
      <c r="BS87" s="756"/>
      <c r="BT87" s="756"/>
      <c r="BU87" s="756"/>
      <c r="BV87" s="783"/>
      <c r="BW87" s="783"/>
      <c r="BX87" s="783"/>
      <c r="BY87" s="783"/>
      <c r="BZ87" s="783"/>
    </row>
    <row r="88" spans="2:78" x14ac:dyDescent="0.25">
      <c r="B88" s="705">
        <v>76</v>
      </c>
      <c r="C88" s="765">
        <f>(1+_xlfn.XLOOKUP(INT((B88-1)/12)+1,'ZC Curve'!$B$8:$B$107,'ZC Curve'!R$8:R$107,,0))^(1/12)-1</f>
        <v>0</v>
      </c>
      <c r="D88" s="766">
        <f t="shared" si="16"/>
        <v>1</v>
      </c>
      <c r="E88" s="765">
        <f>(1+_xlfn.XLOOKUP(INT((B88-1)/12)+1,'ZC Curve'!$B$8:$B$107,'ZC Curve'!S$8:S$107,,0))^(1/12)-1</f>
        <v>0</v>
      </c>
      <c r="F88" s="766">
        <f t="shared" si="17"/>
        <v>1</v>
      </c>
      <c r="G88" s="765">
        <f>(1+_xlfn.XLOOKUP(INT((B88-1)/12)+1,'ZC Curve'!$B$8:$B$107,'ZC Curve'!T$8:T$107,,0))^(1/12)-1</f>
        <v>0</v>
      </c>
      <c r="H88" s="766">
        <f t="shared" si="18"/>
        <v>1</v>
      </c>
      <c r="I88" s="594"/>
      <c r="J88" s="705">
        <f t="shared" si="19"/>
        <v>76</v>
      </c>
      <c r="K88" s="756"/>
      <c r="L88" s="756"/>
      <c r="M88" s="756"/>
      <c r="N88" s="756"/>
      <c r="O88" s="756"/>
      <c r="P88" s="756"/>
      <c r="Q88" s="756"/>
      <c r="R88" s="756"/>
      <c r="S88" s="783"/>
      <c r="T88" s="783"/>
      <c r="U88" s="783"/>
      <c r="V88" s="783"/>
      <c r="W88" s="594"/>
      <c r="X88" s="705">
        <f t="shared" si="20"/>
        <v>76</v>
      </c>
      <c r="Y88" s="756"/>
      <c r="Z88" s="756"/>
      <c r="AA88" s="756"/>
      <c r="AB88" s="756"/>
      <c r="AC88" s="756"/>
      <c r="AD88" s="756"/>
      <c r="AE88" s="756"/>
      <c r="AF88" s="756"/>
      <c r="AG88" s="783"/>
      <c r="AH88" s="783"/>
      <c r="AI88" s="783"/>
      <c r="AJ88" s="783"/>
      <c r="AK88" s="594"/>
      <c r="AL88" s="705">
        <f t="shared" si="13"/>
        <v>76</v>
      </c>
      <c r="AM88" s="756"/>
      <c r="AN88" s="756"/>
      <c r="AO88" s="756"/>
      <c r="AP88" s="756"/>
      <c r="AQ88" s="756"/>
      <c r="AR88" s="756"/>
      <c r="AS88" s="756"/>
      <c r="AT88" s="783"/>
      <c r="AU88" s="783"/>
      <c r="AV88" s="783"/>
      <c r="AW88" s="783"/>
      <c r="AX88" s="783"/>
      <c r="AY88" s="594"/>
      <c r="AZ88" s="705">
        <f t="shared" si="14"/>
        <v>76</v>
      </c>
      <c r="BA88" s="756"/>
      <c r="BB88" s="756"/>
      <c r="BC88" s="756"/>
      <c r="BD88" s="756"/>
      <c r="BE88" s="756"/>
      <c r="BF88" s="756"/>
      <c r="BG88" s="756"/>
      <c r="BH88" s="783"/>
      <c r="BI88" s="783"/>
      <c r="BJ88" s="783"/>
      <c r="BK88" s="783"/>
      <c r="BL88" s="783"/>
      <c r="BM88" s="685"/>
      <c r="BN88" s="705">
        <f t="shared" si="15"/>
        <v>76</v>
      </c>
      <c r="BO88" s="756"/>
      <c r="BP88" s="756"/>
      <c r="BQ88" s="756"/>
      <c r="BR88" s="756"/>
      <c r="BS88" s="756"/>
      <c r="BT88" s="756"/>
      <c r="BU88" s="756"/>
      <c r="BV88" s="783"/>
      <c r="BW88" s="783"/>
      <c r="BX88" s="783"/>
      <c r="BY88" s="783"/>
      <c r="BZ88" s="783"/>
    </row>
    <row r="89" spans="2:78" x14ac:dyDescent="0.25">
      <c r="B89" s="705">
        <v>77</v>
      </c>
      <c r="C89" s="765">
        <f>(1+_xlfn.XLOOKUP(INT((B89-1)/12)+1,'ZC Curve'!$B$8:$B$107,'ZC Curve'!R$8:R$107,,0))^(1/12)-1</f>
        <v>0</v>
      </c>
      <c r="D89" s="766">
        <f t="shared" si="16"/>
        <v>1</v>
      </c>
      <c r="E89" s="765">
        <f>(1+_xlfn.XLOOKUP(INT((B89-1)/12)+1,'ZC Curve'!$B$8:$B$107,'ZC Curve'!S$8:S$107,,0))^(1/12)-1</f>
        <v>0</v>
      </c>
      <c r="F89" s="766">
        <f t="shared" si="17"/>
        <v>1</v>
      </c>
      <c r="G89" s="765">
        <f>(1+_xlfn.XLOOKUP(INT((B89-1)/12)+1,'ZC Curve'!$B$8:$B$107,'ZC Curve'!T$8:T$107,,0))^(1/12)-1</f>
        <v>0</v>
      </c>
      <c r="H89" s="766">
        <f t="shared" si="18"/>
        <v>1</v>
      </c>
      <c r="I89" s="594"/>
      <c r="J89" s="705">
        <f t="shared" si="19"/>
        <v>77</v>
      </c>
      <c r="K89" s="756"/>
      <c r="L89" s="756"/>
      <c r="M89" s="756"/>
      <c r="N89" s="756"/>
      <c r="O89" s="756"/>
      <c r="P89" s="756"/>
      <c r="Q89" s="756"/>
      <c r="R89" s="756"/>
      <c r="S89" s="783"/>
      <c r="T89" s="783"/>
      <c r="U89" s="783"/>
      <c r="V89" s="783"/>
      <c r="W89" s="594"/>
      <c r="X89" s="705">
        <f t="shared" si="20"/>
        <v>77</v>
      </c>
      <c r="Y89" s="756"/>
      <c r="Z89" s="756"/>
      <c r="AA89" s="756"/>
      <c r="AB89" s="756"/>
      <c r="AC89" s="756"/>
      <c r="AD89" s="756"/>
      <c r="AE89" s="756"/>
      <c r="AF89" s="756"/>
      <c r="AG89" s="783"/>
      <c r="AH89" s="783"/>
      <c r="AI89" s="783"/>
      <c r="AJ89" s="783"/>
      <c r="AK89" s="594"/>
      <c r="AL89" s="705">
        <f t="shared" si="13"/>
        <v>77</v>
      </c>
      <c r="AM89" s="756"/>
      <c r="AN89" s="756"/>
      <c r="AO89" s="756"/>
      <c r="AP89" s="756"/>
      <c r="AQ89" s="756"/>
      <c r="AR89" s="756"/>
      <c r="AS89" s="756"/>
      <c r="AT89" s="783"/>
      <c r="AU89" s="783"/>
      <c r="AV89" s="783"/>
      <c r="AW89" s="783"/>
      <c r="AX89" s="783"/>
      <c r="AY89" s="594"/>
      <c r="AZ89" s="705">
        <f t="shared" si="14"/>
        <v>77</v>
      </c>
      <c r="BA89" s="756"/>
      <c r="BB89" s="756"/>
      <c r="BC89" s="756"/>
      <c r="BD89" s="756"/>
      <c r="BE89" s="756"/>
      <c r="BF89" s="756"/>
      <c r="BG89" s="756"/>
      <c r="BH89" s="783"/>
      <c r="BI89" s="783"/>
      <c r="BJ89" s="783"/>
      <c r="BK89" s="783"/>
      <c r="BL89" s="783"/>
      <c r="BM89" s="685"/>
      <c r="BN89" s="705">
        <f t="shared" si="15"/>
        <v>77</v>
      </c>
      <c r="BO89" s="756"/>
      <c r="BP89" s="756"/>
      <c r="BQ89" s="756"/>
      <c r="BR89" s="756"/>
      <c r="BS89" s="756"/>
      <c r="BT89" s="756"/>
      <c r="BU89" s="756"/>
      <c r="BV89" s="783"/>
      <c r="BW89" s="783"/>
      <c r="BX89" s="783"/>
      <c r="BY89" s="783"/>
      <c r="BZ89" s="783"/>
    </row>
    <row r="90" spans="2:78" x14ac:dyDescent="0.25">
      <c r="B90" s="705">
        <v>78</v>
      </c>
      <c r="C90" s="765">
        <f>(1+_xlfn.XLOOKUP(INT((B90-1)/12)+1,'ZC Curve'!$B$8:$B$107,'ZC Curve'!R$8:R$107,,0))^(1/12)-1</f>
        <v>0</v>
      </c>
      <c r="D90" s="766">
        <f t="shared" si="16"/>
        <v>1</v>
      </c>
      <c r="E90" s="765">
        <f>(1+_xlfn.XLOOKUP(INT((B90-1)/12)+1,'ZC Curve'!$B$8:$B$107,'ZC Curve'!S$8:S$107,,0))^(1/12)-1</f>
        <v>0</v>
      </c>
      <c r="F90" s="766">
        <f t="shared" si="17"/>
        <v>1</v>
      </c>
      <c r="G90" s="765">
        <f>(1+_xlfn.XLOOKUP(INT((B90-1)/12)+1,'ZC Curve'!$B$8:$B$107,'ZC Curve'!T$8:T$107,,0))^(1/12)-1</f>
        <v>0</v>
      </c>
      <c r="H90" s="766">
        <f t="shared" si="18"/>
        <v>1</v>
      </c>
      <c r="I90" s="594"/>
      <c r="J90" s="705">
        <f t="shared" si="19"/>
        <v>78</v>
      </c>
      <c r="K90" s="756"/>
      <c r="L90" s="756"/>
      <c r="M90" s="756"/>
      <c r="N90" s="756"/>
      <c r="O90" s="756"/>
      <c r="P90" s="756"/>
      <c r="Q90" s="756"/>
      <c r="R90" s="756"/>
      <c r="S90" s="783"/>
      <c r="T90" s="783"/>
      <c r="U90" s="783"/>
      <c r="V90" s="783"/>
      <c r="W90" s="594"/>
      <c r="X90" s="705">
        <f t="shared" si="20"/>
        <v>78</v>
      </c>
      <c r="Y90" s="756"/>
      <c r="Z90" s="756"/>
      <c r="AA90" s="756"/>
      <c r="AB90" s="756"/>
      <c r="AC90" s="756"/>
      <c r="AD90" s="756"/>
      <c r="AE90" s="756"/>
      <c r="AF90" s="756"/>
      <c r="AG90" s="783"/>
      <c r="AH90" s="783"/>
      <c r="AI90" s="783"/>
      <c r="AJ90" s="783"/>
      <c r="AK90" s="594"/>
      <c r="AL90" s="705">
        <f t="shared" si="13"/>
        <v>78</v>
      </c>
      <c r="AM90" s="756"/>
      <c r="AN90" s="756"/>
      <c r="AO90" s="756"/>
      <c r="AP90" s="756"/>
      <c r="AQ90" s="756"/>
      <c r="AR90" s="756"/>
      <c r="AS90" s="756"/>
      <c r="AT90" s="783"/>
      <c r="AU90" s="783"/>
      <c r="AV90" s="783"/>
      <c r="AW90" s="783"/>
      <c r="AX90" s="783"/>
      <c r="AY90" s="594"/>
      <c r="AZ90" s="705">
        <f t="shared" si="14"/>
        <v>78</v>
      </c>
      <c r="BA90" s="756"/>
      <c r="BB90" s="756"/>
      <c r="BC90" s="756"/>
      <c r="BD90" s="756"/>
      <c r="BE90" s="756"/>
      <c r="BF90" s="756"/>
      <c r="BG90" s="756"/>
      <c r="BH90" s="783"/>
      <c r="BI90" s="783"/>
      <c r="BJ90" s="783"/>
      <c r="BK90" s="783"/>
      <c r="BL90" s="783"/>
      <c r="BM90" s="685"/>
      <c r="BN90" s="705">
        <f t="shared" si="15"/>
        <v>78</v>
      </c>
      <c r="BO90" s="756"/>
      <c r="BP90" s="756"/>
      <c r="BQ90" s="756"/>
      <c r="BR90" s="756"/>
      <c r="BS90" s="756"/>
      <c r="BT90" s="756"/>
      <c r="BU90" s="756"/>
      <c r="BV90" s="783"/>
      <c r="BW90" s="783"/>
      <c r="BX90" s="783"/>
      <c r="BY90" s="783"/>
      <c r="BZ90" s="783"/>
    </row>
    <row r="91" spans="2:78" x14ac:dyDescent="0.25">
      <c r="B91" s="705">
        <v>79</v>
      </c>
      <c r="C91" s="765">
        <f>(1+_xlfn.XLOOKUP(INT((B91-1)/12)+1,'ZC Curve'!$B$8:$B$107,'ZC Curve'!R$8:R$107,,0))^(1/12)-1</f>
        <v>0</v>
      </c>
      <c r="D91" s="766">
        <f t="shared" si="16"/>
        <v>1</v>
      </c>
      <c r="E91" s="765">
        <f>(1+_xlfn.XLOOKUP(INT((B91-1)/12)+1,'ZC Curve'!$B$8:$B$107,'ZC Curve'!S$8:S$107,,0))^(1/12)-1</f>
        <v>0</v>
      </c>
      <c r="F91" s="766">
        <f t="shared" si="17"/>
        <v>1</v>
      </c>
      <c r="G91" s="765">
        <f>(1+_xlfn.XLOOKUP(INT((B91-1)/12)+1,'ZC Curve'!$B$8:$B$107,'ZC Curve'!T$8:T$107,,0))^(1/12)-1</f>
        <v>0</v>
      </c>
      <c r="H91" s="766">
        <f t="shared" si="18"/>
        <v>1</v>
      </c>
      <c r="I91" s="594"/>
      <c r="J91" s="705">
        <f t="shared" si="19"/>
        <v>79</v>
      </c>
      <c r="K91" s="756"/>
      <c r="L91" s="756"/>
      <c r="M91" s="756"/>
      <c r="N91" s="756"/>
      <c r="O91" s="756"/>
      <c r="P91" s="756"/>
      <c r="Q91" s="756"/>
      <c r="R91" s="756"/>
      <c r="S91" s="783"/>
      <c r="T91" s="783"/>
      <c r="U91" s="783"/>
      <c r="V91" s="783"/>
      <c r="W91" s="594"/>
      <c r="X91" s="705">
        <f t="shared" si="20"/>
        <v>79</v>
      </c>
      <c r="Y91" s="756"/>
      <c r="Z91" s="756"/>
      <c r="AA91" s="756"/>
      <c r="AB91" s="756"/>
      <c r="AC91" s="756"/>
      <c r="AD91" s="756"/>
      <c r="AE91" s="756"/>
      <c r="AF91" s="756"/>
      <c r="AG91" s="783"/>
      <c r="AH91" s="783"/>
      <c r="AI91" s="783"/>
      <c r="AJ91" s="783"/>
      <c r="AK91" s="594"/>
      <c r="AL91" s="705">
        <f t="shared" si="13"/>
        <v>79</v>
      </c>
      <c r="AM91" s="756"/>
      <c r="AN91" s="756"/>
      <c r="AO91" s="756"/>
      <c r="AP91" s="756"/>
      <c r="AQ91" s="756"/>
      <c r="AR91" s="756"/>
      <c r="AS91" s="756"/>
      <c r="AT91" s="783"/>
      <c r="AU91" s="783"/>
      <c r="AV91" s="783"/>
      <c r="AW91" s="783"/>
      <c r="AX91" s="783"/>
      <c r="AY91" s="594"/>
      <c r="AZ91" s="705">
        <f t="shared" si="14"/>
        <v>79</v>
      </c>
      <c r="BA91" s="756"/>
      <c r="BB91" s="756"/>
      <c r="BC91" s="756"/>
      <c r="BD91" s="756"/>
      <c r="BE91" s="756"/>
      <c r="BF91" s="756"/>
      <c r="BG91" s="756"/>
      <c r="BH91" s="783"/>
      <c r="BI91" s="783"/>
      <c r="BJ91" s="783"/>
      <c r="BK91" s="783"/>
      <c r="BL91" s="783"/>
      <c r="BM91" s="685"/>
      <c r="BN91" s="705">
        <f t="shared" si="15"/>
        <v>79</v>
      </c>
      <c r="BO91" s="756"/>
      <c r="BP91" s="756"/>
      <c r="BQ91" s="756"/>
      <c r="BR91" s="756"/>
      <c r="BS91" s="756"/>
      <c r="BT91" s="756"/>
      <c r="BU91" s="756"/>
      <c r="BV91" s="783"/>
      <c r="BW91" s="783"/>
      <c r="BX91" s="783"/>
      <c r="BY91" s="783"/>
      <c r="BZ91" s="783"/>
    </row>
    <row r="92" spans="2:78" x14ac:dyDescent="0.25">
      <c r="B92" s="705">
        <v>80</v>
      </c>
      <c r="C92" s="765">
        <f>(1+_xlfn.XLOOKUP(INT((B92-1)/12)+1,'ZC Curve'!$B$8:$B$107,'ZC Curve'!R$8:R$107,,0))^(1/12)-1</f>
        <v>0</v>
      </c>
      <c r="D92" s="766">
        <f t="shared" si="16"/>
        <v>1</v>
      </c>
      <c r="E92" s="765">
        <f>(1+_xlfn.XLOOKUP(INT((B92-1)/12)+1,'ZC Curve'!$B$8:$B$107,'ZC Curve'!S$8:S$107,,0))^(1/12)-1</f>
        <v>0</v>
      </c>
      <c r="F92" s="766">
        <f t="shared" si="17"/>
        <v>1</v>
      </c>
      <c r="G92" s="765">
        <f>(1+_xlfn.XLOOKUP(INT((B92-1)/12)+1,'ZC Curve'!$B$8:$B$107,'ZC Curve'!T$8:T$107,,0))^(1/12)-1</f>
        <v>0</v>
      </c>
      <c r="H92" s="766">
        <f t="shared" si="18"/>
        <v>1</v>
      </c>
      <c r="I92" s="594"/>
      <c r="J92" s="705">
        <f t="shared" si="19"/>
        <v>80</v>
      </c>
      <c r="K92" s="756"/>
      <c r="L92" s="756"/>
      <c r="M92" s="756"/>
      <c r="N92" s="756"/>
      <c r="O92" s="756"/>
      <c r="P92" s="756"/>
      <c r="Q92" s="756"/>
      <c r="R92" s="756"/>
      <c r="S92" s="783"/>
      <c r="T92" s="783"/>
      <c r="U92" s="783"/>
      <c r="V92" s="783"/>
      <c r="W92" s="594"/>
      <c r="X92" s="705">
        <f t="shared" si="20"/>
        <v>80</v>
      </c>
      <c r="Y92" s="756"/>
      <c r="Z92" s="756"/>
      <c r="AA92" s="756"/>
      <c r="AB92" s="756"/>
      <c r="AC92" s="756"/>
      <c r="AD92" s="756"/>
      <c r="AE92" s="756"/>
      <c r="AF92" s="756"/>
      <c r="AG92" s="783"/>
      <c r="AH92" s="783"/>
      <c r="AI92" s="783"/>
      <c r="AJ92" s="783"/>
      <c r="AK92" s="594"/>
      <c r="AL92" s="705">
        <f t="shared" si="13"/>
        <v>80</v>
      </c>
      <c r="AM92" s="756"/>
      <c r="AN92" s="756"/>
      <c r="AO92" s="756"/>
      <c r="AP92" s="756"/>
      <c r="AQ92" s="756"/>
      <c r="AR92" s="756"/>
      <c r="AS92" s="756"/>
      <c r="AT92" s="783"/>
      <c r="AU92" s="783"/>
      <c r="AV92" s="783"/>
      <c r="AW92" s="783"/>
      <c r="AX92" s="783"/>
      <c r="AY92" s="594"/>
      <c r="AZ92" s="705">
        <f t="shared" si="14"/>
        <v>80</v>
      </c>
      <c r="BA92" s="756"/>
      <c r="BB92" s="756"/>
      <c r="BC92" s="756"/>
      <c r="BD92" s="756"/>
      <c r="BE92" s="756"/>
      <c r="BF92" s="756"/>
      <c r="BG92" s="756"/>
      <c r="BH92" s="783"/>
      <c r="BI92" s="783"/>
      <c r="BJ92" s="783"/>
      <c r="BK92" s="783"/>
      <c r="BL92" s="783"/>
      <c r="BM92" s="685"/>
      <c r="BN92" s="705">
        <f t="shared" si="15"/>
        <v>80</v>
      </c>
      <c r="BO92" s="756"/>
      <c r="BP92" s="756"/>
      <c r="BQ92" s="756"/>
      <c r="BR92" s="756"/>
      <c r="BS92" s="756"/>
      <c r="BT92" s="756"/>
      <c r="BU92" s="756"/>
      <c r="BV92" s="783"/>
      <c r="BW92" s="783"/>
      <c r="BX92" s="783"/>
      <c r="BY92" s="783"/>
      <c r="BZ92" s="783"/>
    </row>
    <row r="93" spans="2:78" x14ac:dyDescent="0.25">
      <c r="B93" s="705">
        <v>81</v>
      </c>
      <c r="C93" s="765">
        <f>(1+_xlfn.XLOOKUP(INT((B93-1)/12)+1,'ZC Curve'!$B$8:$B$107,'ZC Curve'!R$8:R$107,,0))^(1/12)-1</f>
        <v>0</v>
      </c>
      <c r="D93" s="766">
        <f t="shared" si="16"/>
        <v>1</v>
      </c>
      <c r="E93" s="765">
        <f>(1+_xlfn.XLOOKUP(INT((B93-1)/12)+1,'ZC Curve'!$B$8:$B$107,'ZC Curve'!S$8:S$107,,0))^(1/12)-1</f>
        <v>0</v>
      </c>
      <c r="F93" s="766">
        <f t="shared" si="17"/>
        <v>1</v>
      </c>
      <c r="G93" s="765">
        <f>(1+_xlfn.XLOOKUP(INT((B93-1)/12)+1,'ZC Curve'!$B$8:$B$107,'ZC Curve'!T$8:T$107,,0))^(1/12)-1</f>
        <v>0</v>
      </c>
      <c r="H93" s="766">
        <f t="shared" si="18"/>
        <v>1</v>
      </c>
      <c r="I93" s="594"/>
      <c r="J93" s="705">
        <f t="shared" si="19"/>
        <v>81</v>
      </c>
      <c r="K93" s="756"/>
      <c r="L93" s="756"/>
      <c r="M93" s="756"/>
      <c r="N93" s="756"/>
      <c r="O93" s="756"/>
      <c r="P93" s="756"/>
      <c r="Q93" s="756"/>
      <c r="R93" s="756"/>
      <c r="S93" s="783"/>
      <c r="T93" s="783"/>
      <c r="U93" s="783"/>
      <c r="V93" s="783"/>
      <c r="W93" s="594"/>
      <c r="X93" s="705">
        <f t="shared" si="20"/>
        <v>81</v>
      </c>
      <c r="Y93" s="756"/>
      <c r="Z93" s="756"/>
      <c r="AA93" s="756"/>
      <c r="AB93" s="756"/>
      <c r="AC93" s="756"/>
      <c r="AD93" s="756"/>
      <c r="AE93" s="756"/>
      <c r="AF93" s="756"/>
      <c r="AG93" s="783"/>
      <c r="AH93" s="783"/>
      <c r="AI93" s="783"/>
      <c r="AJ93" s="783"/>
      <c r="AK93" s="594"/>
      <c r="AL93" s="705">
        <f t="shared" si="13"/>
        <v>81</v>
      </c>
      <c r="AM93" s="756"/>
      <c r="AN93" s="756"/>
      <c r="AO93" s="756"/>
      <c r="AP93" s="756"/>
      <c r="AQ93" s="756"/>
      <c r="AR93" s="756"/>
      <c r="AS93" s="756"/>
      <c r="AT93" s="783"/>
      <c r="AU93" s="783"/>
      <c r="AV93" s="783"/>
      <c r="AW93" s="783"/>
      <c r="AX93" s="783"/>
      <c r="AY93" s="594"/>
      <c r="AZ93" s="705">
        <f t="shared" si="14"/>
        <v>81</v>
      </c>
      <c r="BA93" s="756"/>
      <c r="BB93" s="756"/>
      <c r="BC93" s="756"/>
      <c r="BD93" s="756"/>
      <c r="BE93" s="756"/>
      <c r="BF93" s="756"/>
      <c r="BG93" s="756"/>
      <c r="BH93" s="783"/>
      <c r="BI93" s="783"/>
      <c r="BJ93" s="783"/>
      <c r="BK93" s="783"/>
      <c r="BL93" s="783"/>
      <c r="BM93" s="685"/>
      <c r="BN93" s="705">
        <f t="shared" si="15"/>
        <v>81</v>
      </c>
      <c r="BO93" s="756"/>
      <c r="BP93" s="756"/>
      <c r="BQ93" s="756"/>
      <c r="BR93" s="756"/>
      <c r="BS93" s="756"/>
      <c r="BT93" s="756"/>
      <c r="BU93" s="756"/>
      <c r="BV93" s="783"/>
      <c r="BW93" s="783"/>
      <c r="BX93" s="783"/>
      <c r="BY93" s="783"/>
      <c r="BZ93" s="783"/>
    </row>
    <row r="94" spans="2:78" x14ac:dyDescent="0.25">
      <c r="B94" s="705">
        <v>82</v>
      </c>
      <c r="C94" s="765">
        <f>(1+_xlfn.XLOOKUP(INT((B94-1)/12)+1,'ZC Curve'!$B$8:$B$107,'ZC Curve'!R$8:R$107,,0))^(1/12)-1</f>
        <v>0</v>
      </c>
      <c r="D94" s="766">
        <f t="shared" si="16"/>
        <v>1</v>
      </c>
      <c r="E94" s="765">
        <f>(1+_xlfn.XLOOKUP(INT((B94-1)/12)+1,'ZC Curve'!$B$8:$B$107,'ZC Curve'!S$8:S$107,,0))^(1/12)-1</f>
        <v>0</v>
      </c>
      <c r="F94" s="766">
        <f t="shared" si="17"/>
        <v>1</v>
      </c>
      <c r="G94" s="765">
        <f>(1+_xlfn.XLOOKUP(INT((B94-1)/12)+1,'ZC Curve'!$B$8:$B$107,'ZC Curve'!T$8:T$107,,0))^(1/12)-1</f>
        <v>0</v>
      </c>
      <c r="H94" s="766">
        <f t="shared" si="18"/>
        <v>1</v>
      </c>
      <c r="I94" s="594"/>
      <c r="J94" s="705">
        <f t="shared" si="19"/>
        <v>82</v>
      </c>
      <c r="K94" s="756"/>
      <c r="L94" s="756"/>
      <c r="M94" s="756"/>
      <c r="N94" s="756"/>
      <c r="O94" s="756"/>
      <c r="P94" s="756"/>
      <c r="Q94" s="756"/>
      <c r="R94" s="756"/>
      <c r="S94" s="783"/>
      <c r="T94" s="783"/>
      <c r="U94" s="783"/>
      <c r="V94" s="783"/>
      <c r="W94" s="594"/>
      <c r="X94" s="705">
        <f t="shared" si="20"/>
        <v>82</v>
      </c>
      <c r="Y94" s="756"/>
      <c r="Z94" s="756"/>
      <c r="AA94" s="756"/>
      <c r="AB94" s="756"/>
      <c r="AC94" s="756"/>
      <c r="AD94" s="756"/>
      <c r="AE94" s="756"/>
      <c r="AF94" s="756"/>
      <c r="AG94" s="783"/>
      <c r="AH94" s="783"/>
      <c r="AI94" s="783"/>
      <c r="AJ94" s="783"/>
      <c r="AK94" s="594"/>
      <c r="AL94" s="705">
        <f t="shared" si="13"/>
        <v>82</v>
      </c>
      <c r="AM94" s="756"/>
      <c r="AN94" s="756"/>
      <c r="AO94" s="756"/>
      <c r="AP94" s="756"/>
      <c r="AQ94" s="756"/>
      <c r="AR94" s="756"/>
      <c r="AS94" s="756"/>
      <c r="AT94" s="783"/>
      <c r="AU94" s="783"/>
      <c r="AV94" s="783"/>
      <c r="AW94" s="783"/>
      <c r="AX94" s="783"/>
      <c r="AY94" s="594"/>
      <c r="AZ94" s="705">
        <f t="shared" si="14"/>
        <v>82</v>
      </c>
      <c r="BA94" s="756"/>
      <c r="BB94" s="756"/>
      <c r="BC94" s="756"/>
      <c r="BD94" s="756"/>
      <c r="BE94" s="756"/>
      <c r="BF94" s="756"/>
      <c r="BG94" s="756"/>
      <c r="BH94" s="783"/>
      <c r="BI94" s="783"/>
      <c r="BJ94" s="783"/>
      <c r="BK94" s="783"/>
      <c r="BL94" s="783"/>
      <c r="BM94" s="685"/>
      <c r="BN94" s="705">
        <f t="shared" si="15"/>
        <v>82</v>
      </c>
      <c r="BO94" s="756"/>
      <c r="BP94" s="756"/>
      <c r="BQ94" s="756"/>
      <c r="BR94" s="756"/>
      <c r="BS94" s="756"/>
      <c r="BT94" s="756"/>
      <c r="BU94" s="756"/>
      <c r="BV94" s="783"/>
      <c r="BW94" s="783"/>
      <c r="BX94" s="783"/>
      <c r="BY94" s="783"/>
      <c r="BZ94" s="783"/>
    </row>
    <row r="95" spans="2:78" x14ac:dyDescent="0.25">
      <c r="B95" s="705">
        <v>83</v>
      </c>
      <c r="C95" s="765">
        <f>(1+_xlfn.XLOOKUP(INT((B95-1)/12)+1,'ZC Curve'!$B$8:$B$107,'ZC Curve'!R$8:R$107,,0))^(1/12)-1</f>
        <v>0</v>
      </c>
      <c r="D95" s="766">
        <f t="shared" si="16"/>
        <v>1</v>
      </c>
      <c r="E95" s="765">
        <f>(1+_xlfn.XLOOKUP(INT((B95-1)/12)+1,'ZC Curve'!$B$8:$B$107,'ZC Curve'!S$8:S$107,,0))^(1/12)-1</f>
        <v>0</v>
      </c>
      <c r="F95" s="766">
        <f t="shared" si="17"/>
        <v>1</v>
      </c>
      <c r="G95" s="765">
        <f>(1+_xlfn.XLOOKUP(INT((B95-1)/12)+1,'ZC Curve'!$B$8:$B$107,'ZC Curve'!T$8:T$107,,0))^(1/12)-1</f>
        <v>0</v>
      </c>
      <c r="H95" s="766">
        <f t="shared" si="18"/>
        <v>1</v>
      </c>
      <c r="I95" s="594"/>
      <c r="J95" s="705">
        <f t="shared" si="19"/>
        <v>83</v>
      </c>
      <c r="K95" s="756"/>
      <c r="L95" s="756"/>
      <c r="M95" s="756"/>
      <c r="N95" s="756"/>
      <c r="O95" s="756"/>
      <c r="P95" s="756"/>
      <c r="Q95" s="756"/>
      <c r="R95" s="756"/>
      <c r="S95" s="783"/>
      <c r="T95" s="783"/>
      <c r="U95" s="783"/>
      <c r="V95" s="783"/>
      <c r="W95" s="594"/>
      <c r="X95" s="705">
        <f t="shared" si="20"/>
        <v>83</v>
      </c>
      <c r="Y95" s="756"/>
      <c r="Z95" s="756"/>
      <c r="AA95" s="756"/>
      <c r="AB95" s="756"/>
      <c r="AC95" s="756"/>
      <c r="AD95" s="756"/>
      <c r="AE95" s="756"/>
      <c r="AF95" s="756"/>
      <c r="AG95" s="783"/>
      <c r="AH95" s="783"/>
      <c r="AI95" s="783"/>
      <c r="AJ95" s="783"/>
      <c r="AK95" s="594"/>
      <c r="AL95" s="705">
        <f t="shared" si="13"/>
        <v>83</v>
      </c>
      <c r="AM95" s="756"/>
      <c r="AN95" s="756"/>
      <c r="AO95" s="756"/>
      <c r="AP95" s="756"/>
      <c r="AQ95" s="756"/>
      <c r="AR95" s="756"/>
      <c r="AS95" s="756"/>
      <c r="AT95" s="783"/>
      <c r="AU95" s="783"/>
      <c r="AV95" s="783"/>
      <c r="AW95" s="783"/>
      <c r="AX95" s="783"/>
      <c r="AY95" s="594"/>
      <c r="AZ95" s="705">
        <f t="shared" si="14"/>
        <v>83</v>
      </c>
      <c r="BA95" s="756"/>
      <c r="BB95" s="756"/>
      <c r="BC95" s="756"/>
      <c r="BD95" s="756"/>
      <c r="BE95" s="756"/>
      <c r="BF95" s="756"/>
      <c r="BG95" s="756"/>
      <c r="BH95" s="783"/>
      <c r="BI95" s="783"/>
      <c r="BJ95" s="783"/>
      <c r="BK95" s="783"/>
      <c r="BL95" s="783"/>
      <c r="BM95" s="685"/>
      <c r="BN95" s="705">
        <f t="shared" si="15"/>
        <v>83</v>
      </c>
      <c r="BO95" s="756"/>
      <c r="BP95" s="756"/>
      <c r="BQ95" s="756"/>
      <c r="BR95" s="756"/>
      <c r="BS95" s="756"/>
      <c r="BT95" s="756"/>
      <c r="BU95" s="756"/>
      <c r="BV95" s="783"/>
      <c r="BW95" s="783"/>
      <c r="BX95" s="783"/>
      <c r="BY95" s="783"/>
      <c r="BZ95" s="783"/>
    </row>
    <row r="96" spans="2:78" x14ac:dyDescent="0.25">
      <c r="B96" s="705">
        <v>84</v>
      </c>
      <c r="C96" s="765">
        <f>(1+_xlfn.XLOOKUP(INT((B96-1)/12)+1,'ZC Curve'!$B$8:$B$107,'ZC Curve'!R$8:R$107,,0))^(1/12)-1</f>
        <v>0</v>
      </c>
      <c r="D96" s="766">
        <f t="shared" si="16"/>
        <v>1</v>
      </c>
      <c r="E96" s="765">
        <f>(1+_xlfn.XLOOKUP(INT((B96-1)/12)+1,'ZC Curve'!$B$8:$B$107,'ZC Curve'!S$8:S$107,,0))^(1/12)-1</f>
        <v>0</v>
      </c>
      <c r="F96" s="766">
        <f t="shared" si="17"/>
        <v>1</v>
      </c>
      <c r="G96" s="765">
        <f>(1+_xlfn.XLOOKUP(INT((B96-1)/12)+1,'ZC Curve'!$B$8:$B$107,'ZC Curve'!T$8:T$107,,0))^(1/12)-1</f>
        <v>0</v>
      </c>
      <c r="H96" s="766">
        <f t="shared" si="18"/>
        <v>1</v>
      </c>
      <c r="I96" s="594"/>
      <c r="J96" s="705">
        <f t="shared" si="19"/>
        <v>84</v>
      </c>
      <c r="K96" s="756"/>
      <c r="L96" s="756"/>
      <c r="M96" s="756"/>
      <c r="N96" s="756"/>
      <c r="O96" s="756"/>
      <c r="P96" s="756"/>
      <c r="Q96" s="756"/>
      <c r="R96" s="756"/>
      <c r="S96" s="783"/>
      <c r="T96" s="783"/>
      <c r="U96" s="783"/>
      <c r="V96" s="783"/>
      <c r="W96" s="594"/>
      <c r="X96" s="705">
        <f t="shared" si="20"/>
        <v>84</v>
      </c>
      <c r="Y96" s="756"/>
      <c r="Z96" s="756"/>
      <c r="AA96" s="756"/>
      <c r="AB96" s="756"/>
      <c r="AC96" s="756"/>
      <c r="AD96" s="756"/>
      <c r="AE96" s="756"/>
      <c r="AF96" s="756"/>
      <c r="AG96" s="783"/>
      <c r="AH96" s="783"/>
      <c r="AI96" s="783"/>
      <c r="AJ96" s="783"/>
      <c r="AK96" s="594"/>
      <c r="AL96" s="705">
        <f t="shared" si="13"/>
        <v>84</v>
      </c>
      <c r="AM96" s="756"/>
      <c r="AN96" s="756"/>
      <c r="AO96" s="756"/>
      <c r="AP96" s="756"/>
      <c r="AQ96" s="756"/>
      <c r="AR96" s="756"/>
      <c r="AS96" s="756"/>
      <c r="AT96" s="783"/>
      <c r="AU96" s="783"/>
      <c r="AV96" s="783"/>
      <c r="AW96" s="783"/>
      <c r="AX96" s="783"/>
      <c r="AY96" s="594"/>
      <c r="AZ96" s="705">
        <f t="shared" si="14"/>
        <v>84</v>
      </c>
      <c r="BA96" s="756"/>
      <c r="BB96" s="756"/>
      <c r="BC96" s="756"/>
      <c r="BD96" s="756"/>
      <c r="BE96" s="756"/>
      <c r="BF96" s="756"/>
      <c r="BG96" s="756"/>
      <c r="BH96" s="783"/>
      <c r="BI96" s="783"/>
      <c r="BJ96" s="783"/>
      <c r="BK96" s="783"/>
      <c r="BL96" s="783"/>
      <c r="BM96" s="685"/>
      <c r="BN96" s="705">
        <f t="shared" si="15"/>
        <v>84</v>
      </c>
      <c r="BO96" s="756"/>
      <c r="BP96" s="756"/>
      <c r="BQ96" s="756"/>
      <c r="BR96" s="756"/>
      <c r="BS96" s="756"/>
      <c r="BT96" s="756"/>
      <c r="BU96" s="756"/>
      <c r="BV96" s="783"/>
      <c r="BW96" s="783"/>
      <c r="BX96" s="783"/>
      <c r="BY96" s="783"/>
      <c r="BZ96" s="783"/>
    </row>
    <row r="97" spans="2:78" x14ac:dyDescent="0.25">
      <c r="B97" s="705">
        <v>85</v>
      </c>
      <c r="C97" s="765">
        <f>(1+_xlfn.XLOOKUP(INT((B97-1)/12)+1,'ZC Curve'!$B$8:$B$107,'ZC Curve'!R$8:R$107,,0))^(1/12)-1</f>
        <v>0</v>
      </c>
      <c r="D97" s="766">
        <f t="shared" si="16"/>
        <v>1</v>
      </c>
      <c r="E97" s="765">
        <f>(1+_xlfn.XLOOKUP(INT((B97-1)/12)+1,'ZC Curve'!$B$8:$B$107,'ZC Curve'!S$8:S$107,,0))^(1/12)-1</f>
        <v>0</v>
      </c>
      <c r="F97" s="766">
        <f t="shared" si="17"/>
        <v>1</v>
      </c>
      <c r="G97" s="765">
        <f>(1+_xlfn.XLOOKUP(INT((B97-1)/12)+1,'ZC Curve'!$B$8:$B$107,'ZC Curve'!T$8:T$107,,0))^(1/12)-1</f>
        <v>0</v>
      </c>
      <c r="H97" s="766">
        <f t="shared" si="18"/>
        <v>1</v>
      </c>
      <c r="I97" s="594"/>
      <c r="J97" s="705">
        <f t="shared" si="19"/>
        <v>85</v>
      </c>
      <c r="K97" s="756"/>
      <c r="L97" s="756"/>
      <c r="M97" s="756"/>
      <c r="N97" s="756"/>
      <c r="O97" s="756"/>
      <c r="P97" s="756"/>
      <c r="Q97" s="756"/>
      <c r="R97" s="756"/>
      <c r="S97" s="783"/>
      <c r="T97" s="783"/>
      <c r="U97" s="783"/>
      <c r="V97" s="783"/>
      <c r="W97" s="594"/>
      <c r="X97" s="705">
        <f t="shared" si="20"/>
        <v>85</v>
      </c>
      <c r="Y97" s="756"/>
      <c r="Z97" s="756"/>
      <c r="AA97" s="756"/>
      <c r="AB97" s="756"/>
      <c r="AC97" s="756"/>
      <c r="AD97" s="756"/>
      <c r="AE97" s="756"/>
      <c r="AF97" s="756"/>
      <c r="AG97" s="783"/>
      <c r="AH97" s="783"/>
      <c r="AI97" s="783"/>
      <c r="AJ97" s="783"/>
      <c r="AK97" s="594"/>
      <c r="AL97" s="705">
        <f t="shared" si="13"/>
        <v>85</v>
      </c>
      <c r="AM97" s="756"/>
      <c r="AN97" s="756"/>
      <c r="AO97" s="756"/>
      <c r="AP97" s="756"/>
      <c r="AQ97" s="756"/>
      <c r="AR97" s="756"/>
      <c r="AS97" s="756"/>
      <c r="AT97" s="783"/>
      <c r="AU97" s="783"/>
      <c r="AV97" s="783"/>
      <c r="AW97" s="783"/>
      <c r="AX97" s="783"/>
      <c r="AY97" s="594"/>
      <c r="AZ97" s="705">
        <f t="shared" si="14"/>
        <v>85</v>
      </c>
      <c r="BA97" s="756"/>
      <c r="BB97" s="756"/>
      <c r="BC97" s="756"/>
      <c r="BD97" s="756"/>
      <c r="BE97" s="756"/>
      <c r="BF97" s="756"/>
      <c r="BG97" s="756"/>
      <c r="BH97" s="783"/>
      <c r="BI97" s="783"/>
      <c r="BJ97" s="783"/>
      <c r="BK97" s="783"/>
      <c r="BL97" s="783"/>
      <c r="BM97" s="685"/>
      <c r="BN97" s="705">
        <f t="shared" si="15"/>
        <v>85</v>
      </c>
      <c r="BO97" s="756"/>
      <c r="BP97" s="756"/>
      <c r="BQ97" s="756"/>
      <c r="BR97" s="756"/>
      <c r="BS97" s="756"/>
      <c r="BT97" s="756"/>
      <c r="BU97" s="756"/>
      <c r="BV97" s="783"/>
      <c r="BW97" s="783"/>
      <c r="BX97" s="783"/>
      <c r="BY97" s="783"/>
      <c r="BZ97" s="783"/>
    </row>
    <row r="98" spans="2:78" x14ac:dyDescent="0.25">
      <c r="B98" s="705">
        <v>86</v>
      </c>
      <c r="C98" s="765">
        <f>(1+_xlfn.XLOOKUP(INT((B98-1)/12)+1,'ZC Curve'!$B$8:$B$107,'ZC Curve'!R$8:R$107,,0))^(1/12)-1</f>
        <v>0</v>
      </c>
      <c r="D98" s="766">
        <f t="shared" si="16"/>
        <v>1</v>
      </c>
      <c r="E98" s="765">
        <f>(1+_xlfn.XLOOKUP(INT((B98-1)/12)+1,'ZC Curve'!$B$8:$B$107,'ZC Curve'!S$8:S$107,,0))^(1/12)-1</f>
        <v>0</v>
      </c>
      <c r="F98" s="766">
        <f t="shared" si="17"/>
        <v>1</v>
      </c>
      <c r="G98" s="765">
        <f>(1+_xlfn.XLOOKUP(INT((B98-1)/12)+1,'ZC Curve'!$B$8:$B$107,'ZC Curve'!T$8:T$107,,0))^(1/12)-1</f>
        <v>0</v>
      </c>
      <c r="H98" s="766">
        <f t="shared" si="18"/>
        <v>1</v>
      </c>
      <c r="I98" s="594"/>
      <c r="J98" s="705">
        <f t="shared" si="19"/>
        <v>86</v>
      </c>
      <c r="K98" s="756"/>
      <c r="L98" s="756"/>
      <c r="M98" s="756"/>
      <c r="N98" s="756"/>
      <c r="O98" s="756"/>
      <c r="P98" s="756"/>
      <c r="Q98" s="756"/>
      <c r="R98" s="756"/>
      <c r="S98" s="783"/>
      <c r="T98" s="783"/>
      <c r="U98" s="783"/>
      <c r="V98" s="783"/>
      <c r="W98" s="594"/>
      <c r="X98" s="705">
        <f t="shared" si="20"/>
        <v>86</v>
      </c>
      <c r="Y98" s="756"/>
      <c r="Z98" s="756"/>
      <c r="AA98" s="756"/>
      <c r="AB98" s="756"/>
      <c r="AC98" s="756"/>
      <c r="AD98" s="756"/>
      <c r="AE98" s="756"/>
      <c r="AF98" s="756"/>
      <c r="AG98" s="783"/>
      <c r="AH98" s="783"/>
      <c r="AI98" s="783"/>
      <c r="AJ98" s="783"/>
      <c r="AK98" s="594"/>
      <c r="AL98" s="705">
        <f t="shared" si="13"/>
        <v>86</v>
      </c>
      <c r="AM98" s="756"/>
      <c r="AN98" s="756"/>
      <c r="AO98" s="756"/>
      <c r="AP98" s="756"/>
      <c r="AQ98" s="756"/>
      <c r="AR98" s="756"/>
      <c r="AS98" s="756"/>
      <c r="AT98" s="783"/>
      <c r="AU98" s="783"/>
      <c r="AV98" s="783"/>
      <c r="AW98" s="783"/>
      <c r="AX98" s="783"/>
      <c r="AY98" s="594"/>
      <c r="AZ98" s="705">
        <f t="shared" si="14"/>
        <v>86</v>
      </c>
      <c r="BA98" s="756"/>
      <c r="BB98" s="756"/>
      <c r="BC98" s="756"/>
      <c r="BD98" s="756"/>
      <c r="BE98" s="756"/>
      <c r="BF98" s="756"/>
      <c r="BG98" s="756"/>
      <c r="BH98" s="783"/>
      <c r="BI98" s="783"/>
      <c r="BJ98" s="783"/>
      <c r="BK98" s="783"/>
      <c r="BL98" s="783"/>
      <c r="BM98" s="685"/>
      <c r="BN98" s="705">
        <f t="shared" si="15"/>
        <v>86</v>
      </c>
      <c r="BO98" s="756"/>
      <c r="BP98" s="756"/>
      <c r="BQ98" s="756"/>
      <c r="BR98" s="756"/>
      <c r="BS98" s="756"/>
      <c r="BT98" s="756"/>
      <c r="BU98" s="756"/>
      <c r="BV98" s="783"/>
      <c r="BW98" s="783"/>
      <c r="BX98" s="783"/>
      <c r="BY98" s="783"/>
      <c r="BZ98" s="783"/>
    </row>
    <row r="99" spans="2:78" x14ac:dyDescent="0.25">
      <c r="B99" s="705">
        <v>87</v>
      </c>
      <c r="C99" s="765">
        <f>(1+_xlfn.XLOOKUP(INT((B99-1)/12)+1,'ZC Curve'!$B$8:$B$107,'ZC Curve'!R$8:R$107,,0))^(1/12)-1</f>
        <v>0</v>
      </c>
      <c r="D99" s="766">
        <f t="shared" si="16"/>
        <v>1</v>
      </c>
      <c r="E99" s="765">
        <f>(1+_xlfn.XLOOKUP(INT((B99-1)/12)+1,'ZC Curve'!$B$8:$B$107,'ZC Curve'!S$8:S$107,,0))^(1/12)-1</f>
        <v>0</v>
      </c>
      <c r="F99" s="766">
        <f t="shared" si="17"/>
        <v>1</v>
      </c>
      <c r="G99" s="765">
        <f>(1+_xlfn.XLOOKUP(INT((B99-1)/12)+1,'ZC Curve'!$B$8:$B$107,'ZC Curve'!T$8:T$107,,0))^(1/12)-1</f>
        <v>0</v>
      </c>
      <c r="H99" s="766">
        <f t="shared" si="18"/>
        <v>1</v>
      </c>
      <c r="I99" s="594"/>
      <c r="J99" s="705">
        <f t="shared" si="19"/>
        <v>87</v>
      </c>
      <c r="K99" s="756"/>
      <c r="L99" s="756"/>
      <c r="M99" s="756"/>
      <c r="N99" s="756"/>
      <c r="O99" s="756"/>
      <c r="P99" s="756"/>
      <c r="Q99" s="756"/>
      <c r="R99" s="756"/>
      <c r="S99" s="783"/>
      <c r="T99" s="783"/>
      <c r="U99" s="783"/>
      <c r="V99" s="783"/>
      <c r="W99" s="594"/>
      <c r="X99" s="705">
        <f t="shared" si="20"/>
        <v>87</v>
      </c>
      <c r="Y99" s="756"/>
      <c r="Z99" s="756"/>
      <c r="AA99" s="756"/>
      <c r="AB99" s="756"/>
      <c r="AC99" s="756"/>
      <c r="AD99" s="756"/>
      <c r="AE99" s="756"/>
      <c r="AF99" s="756"/>
      <c r="AG99" s="783"/>
      <c r="AH99" s="783"/>
      <c r="AI99" s="783"/>
      <c r="AJ99" s="783"/>
      <c r="AK99" s="594"/>
      <c r="AL99" s="705">
        <f t="shared" si="13"/>
        <v>87</v>
      </c>
      <c r="AM99" s="756"/>
      <c r="AN99" s="756"/>
      <c r="AO99" s="756"/>
      <c r="AP99" s="756"/>
      <c r="AQ99" s="756"/>
      <c r="AR99" s="756"/>
      <c r="AS99" s="756"/>
      <c r="AT99" s="783"/>
      <c r="AU99" s="783"/>
      <c r="AV99" s="783"/>
      <c r="AW99" s="783"/>
      <c r="AX99" s="783"/>
      <c r="AY99" s="594"/>
      <c r="AZ99" s="705">
        <f t="shared" si="14"/>
        <v>87</v>
      </c>
      <c r="BA99" s="756"/>
      <c r="BB99" s="756"/>
      <c r="BC99" s="756"/>
      <c r="BD99" s="756"/>
      <c r="BE99" s="756"/>
      <c r="BF99" s="756"/>
      <c r="BG99" s="756"/>
      <c r="BH99" s="783"/>
      <c r="BI99" s="783"/>
      <c r="BJ99" s="783"/>
      <c r="BK99" s="783"/>
      <c r="BL99" s="783"/>
      <c r="BM99" s="685"/>
      <c r="BN99" s="705">
        <f t="shared" si="15"/>
        <v>87</v>
      </c>
      <c r="BO99" s="756"/>
      <c r="BP99" s="756"/>
      <c r="BQ99" s="756"/>
      <c r="BR99" s="756"/>
      <c r="BS99" s="756"/>
      <c r="BT99" s="756"/>
      <c r="BU99" s="756"/>
      <c r="BV99" s="783"/>
      <c r="BW99" s="783"/>
      <c r="BX99" s="783"/>
      <c r="BY99" s="783"/>
      <c r="BZ99" s="783"/>
    </row>
    <row r="100" spans="2:78" x14ac:dyDescent="0.25">
      <c r="B100" s="705">
        <v>88</v>
      </c>
      <c r="C100" s="765">
        <f>(1+_xlfn.XLOOKUP(INT((B100-1)/12)+1,'ZC Curve'!$B$8:$B$107,'ZC Curve'!R$8:R$107,,0))^(1/12)-1</f>
        <v>0</v>
      </c>
      <c r="D100" s="766">
        <f t="shared" si="16"/>
        <v>1</v>
      </c>
      <c r="E100" s="765">
        <f>(1+_xlfn.XLOOKUP(INT((B100-1)/12)+1,'ZC Curve'!$B$8:$B$107,'ZC Curve'!S$8:S$107,,0))^(1/12)-1</f>
        <v>0</v>
      </c>
      <c r="F100" s="766">
        <f t="shared" si="17"/>
        <v>1</v>
      </c>
      <c r="G100" s="765">
        <f>(1+_xlfn.XLOOKUP(INT((B100-1)/12)+1,'ZC Curve'!$B$8:$B$107,'ZC Curve'!T$8:T$107,,0))^(1/12)-1</f>
        <v>0</v>
      </c>
      <c r="H100" s="766">
        <f t="shared" si="18"/>
        <v>1</v>
      </c>
      <c r="I100" s="594"/>
      <c r="J100" s="705">
        <f t="shared" si="19"/>
        <v>88</v>
      </c>
      <c r="K100" s="756"/>
      <c r="L100" s="756"/>
      <c r="M100" s="756"/>
      <c r="N100" s="756"/>
      <c r="O100" s="756"/>
      <c r="P100" s="756"/>
      <c r="Q100" s="756"/>
      <c r="R100" s="756"/>
      <c r="S100" s="783"/>
      <c r="T100" s="783"/>
      <c r="U100" s="783"/>
      <c r="V100" s="783"/>
      <c r="W100" s="594"/>
      <c r="X100" s="705">
        <f t="shared" si="20"/>
        <v>88</v>
      </c>
      <c r="Y100" s="756"/>
      <c r="Z100" s="756"/>
      <c r="AA100" s="756"/>
      <c r="AB100" s="756"/>
      <c r="AC100" s="756"/>
      <c r="AD100" s="756"/>
      <c r="AE100" s="756"/>
      <c r="AF100" s="756"/>
      <c r="AG100" s="783"/>
      <c r="AH100" s="783"/>
      <c r="AI100" s="783"/>
      <c r="AJ100" s="783"/>
      <c r="AK100" s="594"/>
      <c r="AL100" s="705">
        <f t="shared" si="13"/>
        <v>88</v>
      </c>
      <c r="AM100" s="756"/>
      <c r="AN100" s="756"/>
      <c r="AO100" s="756"/>
      <c r="AP100" s="756"/>
      <c r="AQ100" s="756"/>
      <c r="AR100" s="756"/>
      <c r="AS100" s="756"/>
      <c r="AT100" s="783"/>
      <c r="AU100" s="783"/>
      <c r="AV100" s="783"/>
      <c r="AW100" s="783"/>
      <c r="AX100" s="783"/>
      <c r="AY100" s="594"/>
      <c r="AZ100" s="705">
        <f t="shared" si="14"/>
        <v>88</v>
      </c>
      <c r="BA100" s="756"/>
      <c r="BB100" s="756"/>
      <c r="BC100" s="756"/>
      <c r="BD100" s="756"/>
      <c r="BE100" s="756"/>
      <c r="BF100" s="756"/>
      <c r="BG100" s="756"/>
      <c r="BH100" s="783"/>
      <c r="BI100" s="783"/>
      <c r="BJ100" s="783"/>
      <c r="BK100" s="783"/>
      <c r="BL100" s="783"/>
      <c r="BM100" s="685"/>
      <c r="BN100" s="705">
        <f t="shared" si="15"/>
        <v>88</v>
      </c>
      <c r="BO100" s="756"/>
      <c r="BP100" s="756"/>
      <c r="BQ100" s="756"/>
      <c r="BR100" s="756"/>
      <c r="BS100" s="756"/>
      <c r="BT100" s="756"/>
      <c r="BU100" s="756"/>
      <c r="BV100" s="783"/>
      <c r="BW100" s="783"/>
      <c r="BX100" s="783"/>
      <c r="BY100" s="783"/>
      <c r="BZ100" s="783"/>
    </row>
    <row r="101" spans="2:78" x14ac:dyDescent="0.25">
      <c r="B101" s="705">
        <v>89</v>
      </c>
      <c r="C101" s="765">
        <f>(1+_xlfn.XLOOKUP(INT((B101-1)/12)+1,'ZC Curve'!$B$8:$B$107,'ZC Curve'!R$8:R$107,,0))^(1/12)-1</f>
        <v>0</v>
      </c>
      <c r="D101" s="766">
        <f t="shared" si="16"/>
        <v>1</v>
      </c>
      <c r="E101" s="765">
        <f>(1+_xlfn.XLOOKUP(INT((B101-1)/12)+1,'ZC Curve'!$B$8:$B$107,'ZC Curve'!S$8:S$107,,0))^(1/12)-1</f>
        <v>0</v>
      </c>
      <c r="F101" s="766">
        <f t="shared" si="17"/>
        <v>1</v>
      </c>
      <c r="G101" s="765">
        <f>(1+_xlfn.XLOOKUP(INT((B101-1)/12)+1,'ZC Curve'!$B$8:$B$107,'ZC Curve'!T$8:T$107,,0))^(1/12)-1</f>
        <v>0</v>
      </c>
      <c r="H101" s="766">
        <f t="shared" si="18"/>
        <v>1</v>
      </c>
      <c r="I101" s="594"/>
      <c r="J101" s="705">
        <f t="shared" si="19"/>
        <v>89</v>
      </c>
      <c r="K101" s="756"/>
      <c r="L101" s="756"/>
      <c r="M101" s="756"/>
      <c r="N101" s="756"/>
      <c r="O101" s="756"/>
      <c r="P101" s="756"/>
      <c r="Q101" s="756"/>
      <c r="R101" s="756"/>
      <c r="S101" s="783"/>
      <c r="T101" s="783"/>
      <c r="U101" s="783"/>
      <c r="V101" s="783"/>
      <c r="W101" s="594"/>
      <c r="X101" s="705">
        <f t="shared" si="20"/>
        <v>89</v>
      </c>
      <c r="Y101" s="756"/>
      <c r="Z101" s="756"/>
      <c r="AA101" s="756"/>
      <c r="AB101" s="756"/>
      <c r="AC101" s="756"/>
      <c r="AD101" s="756"/>
      <c r="AE101" s="756"/>
      <c r="AF101" s="756"/>
      <c r="AG101" s="783"/>
      <c r="AH101" s="783"/>
      <c r="AI101" s="783"/>
      <c r="AJ101" s="783"/>
      <c r="AK101" s="594"/>
      <c r="AL101" s="705">
        <f t="shared" si="13"/>
        <v>89</v>
      </c>
      <c r="AM101" s="756"/>
      <c r="AN101" s="756"/>
      <c r="AO101" s="756"/>
      <c r="AP101" s="756"/>
      <c r="AQ101" s="756"/>
      <c r="AR101" s="756"/>
      <c r="AS101" s="756"/>
      <c r="AT101" s="783"/>
      <c r="AU101" s="783"/>
      <c r="AV101" s="783"/>
      <c r="AW101" s="783"/>
      <c r="AX101" s="783"/>
      <c r="AY101" s="594"/>
      <c r="AZ101" s="705">
        <f t="shared" si="14"/>
        <v>89</v>
      </c>
      <c r="BA101" s="756"/>
      <c r="BB101" s="756"/>
      <c r="BC101" s="756"/>
      <c r="BD101" s="756"/>
      <c r="BE101" s="756"/>
      <c r="BF101" s="756"/>
      <c r="BG101" s="756"/>
      <c r="BH101" s="783"/>
      <c r="BI101" s="783"/>
      <c r="BJ101" s="783"/>
      <c r="BK101" s="783"/>
      <c r="BL101" s="783"/>
      <c r="BM101" s="685"/>
      <c r="BN101" s="705">
        <f t="shared" si="15"/>
        <v>89</v>
      </c>
      <c r="BO101" s="756"/>
      <c r="BP101" s="756"/>
      <c r="BQ101" s="756"/>
      <c r="BR101" s="756"/>
      <c r="BS101" s="756"/>
      <c r="BT101" s="756"/>
      <c r="BU101" s="756"/>
      <c r="BV101" s="783"/>
      <c r="BW101" s="783"/>
      <c r="BX101" s="783"/>
      <c r="BY101" s="783"/>
      <c r="BZ101" s="783"/>
    </row>
    <row r="102" spans="2:78" x14ac:dyDescent="0.25">
      <c r="B102" s="705">
        <v>90</v>
      </c>
      <c r="C102" s="765">
        <f>(1+_xlfn.XLOOKUP(INT((B102-1)/12)+1,'ZC Curve'!$B$8:$B$107,'ZC Curve'!R$8:R$107,,0))^(1/12)-1</f>
        <v>0</v>
      </c>
      <c r="D102" s="766">
        <f t="shared" si="16"/>
        <v>1</v>
      </c>
      <c r="E102" s="765">
        <f>(1+_xlfn.XLOOKUP(INT((B102-1)/12)+1,'ZC Curve'!$B$8:$B$107,'ZC Curve'!S$8:S$107,,0))^(1/12)-1</f>
        <v>0</v>
      </c>
      <c r="F102" s="766">
        <f t="shared" si="17"/>
        <v>1</v>
      </c>
      <c r="G102" s="765">
        <f>(1+_xlfn.XLOOKUP(INT((B102-1)/12)+1,'ZC Curve'!$B$8:$B$107,'ZC Curve'!T$8:T$107,,0))^(1/12)-1</f>
        <v>0</v>
      </c>
      <c r="H102" s="766">
        <f t="shared" si="18"/>
        <v>1</v>
      </c>
      <c r="I102" s="594"/>
      <c r="J102" s="705">
        <f t="shared" si="19"/>
        <v>90</v>
      </c>
      <c r="K102" s="756"/>
      <c r="L102" s="756"/>
      <c r="M102" s="756"/>
      <c r="N102" s="756"/>
      <c r="O102" s="756"/>
      <c r="P102" s="756"/>
      <c r="Q102" s="756"/>
      <c r="R102" s="756"/>
      <c r="S102" s="783"/>
      <c r="T102" s="783"/>
      <c r="U102" s="783"/>
      <c r="V102" s="783"/>
      <c r="W102" s="594"/>
      <c r="X102" s="705">
        <f t="shared" si="20"/>
        <v>90</v>
      </c>
      <c r="Y102" s="756"/>
      <c r="Z102" s="756"/>
      <c r="AA102" s="756"/>
      <c r="AB102" s="756"/>
      <c r="AC102" s="756"/>
      <c r="AD102" s="756"/>
      <c r="AE102" s="756"/>
      <c r="AF102" s="756"/>
      <c r="AG102" s="783"/>
      <c r="AH102" s="783"/>
      <c r="AI102" s="783"/>
      <c r="AJ102" s="783"/>
      <c r="AK102" s="594"/>
      <c r="AL102" s="705">
        <f t="shared" si="13"/>
        <v>90</v>
      </c>
      <c r="AM102" s="756"/>
      <c r="AN102" s="756"/>
      <c r="AO102" s="756"/>
      <c r="AP102" s="756"/>
      <c r="AQ102" s="756"/>
      <c r="AR102" s="756"/>
      <c r="AS102" s="756"/>
      <c r="AT102" s="783"/>
      <c r="AU102" s="783"/>
      <c r="AV102" s="783"/>
      <c r="AW102" s="783"/>
      <c r="AX102" s="783"/>
      <c r="AY102" s="594"/>
      <c r="AZ102" s="705">
        <f t="shared" si="14"/>
        <v>90</v>
      </c>
      <c r="BA102" s="756"/>
      <c r="BB102" s="756"/>
      <c r="BC102" s="756"/>
      <c r="BD102" s="756"/>
      <c r="BE102" s="756"/>
      <c r="BF102" s="756"/>
      <c r="BG102" s="756"/>
      <c r="BH102" s="783"/>
      <c r="BI102" s="783"/>
      <c r="BJ102" s="783"/>
      <c r="BK102" s="783"/>
      <c r="BL102" s="783"/>
      <c r="BM102" s="685"/>
      <c r="BN102" s="705">
        <f t="shared" si="15"/>
        <v>90</v>
      </c>
      <c r="BO102" s="756"/>
      <c r="BP102" s="756"/>
      <c r="BQ102" s="756"/>
      <c r="BR102" s="756"/>
      <c r="BS102" s="756"/>
      <c r="BT102" s="756"/>
      <c r="BU102" s="756"/>
      <c r="BV102" s="783"/>
      <c r="BW102" s="783"/>
      <c r="BX102" s="783"/>
      <c r="BY102" s="783"/>
      <c r="BZ102" s="783"/>
    </row>
    <row r="103" spans="2:78" x14ac:dyDescent="0.25">
      <c r="B103" s="705">
        <v>91</v>
      </c>
      <c r="C103" s="765">
        <f>(1+_xlfn.XLOOKUP(INT((B103-1)/12)+1,'ZC Curve'!$B$8:$B$107,'ZC Curve'!R$8:R$107,,0))^(1/12)-1</f>
        <v>0</v>
      </c>
      <c r="D103" s="766">
        <f t="shared" si="16"/>
        <v>1</v>
      </c>
      <c r="E103" s="765">
        <f>(1+_xlfn.XLOOKUP(INT((B103-1)/12)+1,'ZC Curve'!$B$8:$B$107,'ZC Curve'!S$8:S$107,,0))^(1/12)-1</f>
        <v>0</v>
      </c>
      <c r="F103" s="766">
        <f t="shared" si="17"/>
        <v>1</v>
      </c>
      <c r="G103" s="765">
        <f>(1+_xlfn.XLOOKUP(INT((B103-1)/12)+1,'ZC Curve'!$B$8:$B$107,'ZC Curve'!T$8:T$107,,0))^(1/12)-1</f>
        <v>0</v>
      </c>
      <c r="H103" s="766">
        <f t="shared" si="18"/>
        <v>1</v>
      </c>
      <c r="I103" s="594"/>
      <c r="J103" s="705">
        <f t="shared" si="19"/>
        <v>91</v>
      </c>
      <c r="K103" s="756"/>
      <c r="L103" s="756"/>
      <c r="M103" s="756"/>
      <c r="N103" s="756"/>
      <c r="O103" s="756"/>
      <c r="P103" s="756"/>
      <c r="Q103" s="756"/>
      <c r="R103" s="756"/>
      <c r="S103" s="783"/>
      <c r="T103" s="783"/>
      <c r="U103" s="783"/>
      <c r="V103" s="783"/>
      <c r="W103" s="594"/>
      <c r="X103" s="705">
        <f t="shared" si="20"/>
        <v>91</v>
      </c>
      <c r="Y103" s="756"/>
      <c r="Z103" s="756"/>
      <c r="AA103" s="756"/>
      <c r="AB103" s="756"/>
      <c r="AC103" s="756"/>
      <c r="AD103" s="756"/>
      <c r="AE103" s="756"/>
      <c r="AF103" s="756"/>
      <c r="AG103" s="783"/>
      <c r="AH103" s="783"/>
      <c r="AI103" s="783"/>
      <c r="AJ103" s="783"/>
      <c r="AK103" s="594"/>
      <c r="AL103" s="705">
        <f t="shared" si="13"/>
        <v>91</v>
      </c>
      <c r="AM103" s="756"/>
      <c r="AN103" s="756"/>
      <c r="AO103" s="756"/>
      <c r="AP103" s="756"/>
      <c r="AQ103" s="756"/>
      <c r="AR103" s="756"/>
      <c r="AS103" s="756"/>
      <c r="AT103" s="783"/>
      <c r="AU103" s="783"/>
      <c r="AV103" s="783"/>
      <c r="AW103" s="783"/>
      <c r="AX103" s="783"/>
      <c r="AY103" s="594"/>
      <c r="AZ103" s="705">
        <f t="shared" si="14"/>
        <v>91</v>
      </c>
      <c r="BA103" s="756"/>
      <c r="BB103" s="756"/>
      <c r="BC103" s="756"/>
      <c r="BD103" s="756"/>
      <c r="BE103" s="756"/>
      <c r="BF103" s="756"/>
      <c r="BG103" s="756"/>
      <c r="BH103" s="783"/>
      <c r="BI103" s="783"/>
      <c r="BJ103" s="783"/>
      <c r="BK103" s="783"/>
      <c r="BL103" s="783"/>
      <c r="BM103" s="685"/>
      <c r="BN103" s="705">
        <f t="shared" si="15"/>
        <v>91</v>
      </c>
      <c r="BO103" s="756"/>
      <c r="BP103" s="756"/>
      <c r="BQ103" s="756"/>
      <c r="BR103" s="756"/>
      <c r="BS103" s="756"/>
      <c r="BT103" s="756"/>
      <c r="BU103" s="756"/>
      <c r="BV103" s="783"/>
      <c r="BW103" s="783"/>
      <c r="BX103" s="783"/>
      <c r="BY103" s="783"/>
      <c r="BZ103" s="783"/>
    </row>
    <row r="104" spans="2:78" x14ac:dyDescent="0.25">
      <c r="B104" s="705">
        <v>92</v>
      </c>
      <c r="C104" s="765">
        <f>(1+_xlfn.XLOOKUP(INT((B104-1)/12)+1,'ZC Curve'!$B$8:$B$107,'ZC Curve'!R$8:R$107,,0))^(1/12)-1</f>
        <v>0</v>
      </c>
      <c r="D104" s="766">
        <f t="shared" si="16"/>
        <v>1</v>
      </c>
      <c r="E104" s="765">
        <f>(1+_xlfn.XLOOKUP(INT((B104-1)/12)+1,'ZC Curve'!$B$8:$B$107,'ZC Curve'!S$8:S$107,,0))^(1/12)-1</f>
        <v>0</v>
      </c>
      <c r="F104" s="766">
        <f t="shared" si="17"/>
        <v>1</v>
      </c>
      <c r="G104" s="765">
        <f>(1+_xlfn.XLOOKUP(INT((B104-1)/12)+1,'ZC Curve'!$B$8:$B$107,'ZC Curve'!T$8:T$107,,0))^(1/12)-1</f>
        <v>0</v>
      </c>
      <c r="H104" s="766">
        <f t="shared" si="18"/>
        <v>1</v>
      </c>
      <c r="I104" s="594"/>
      <c r="J104" s="705">
        <f t="shared" si="19"/>
        <v>92</v>
      </c>
      <c r="K104" s="756"/>
      <c r="L104" s="756"/>
      <c r="M104" s="756"/>
      <c r="N104" s="756"/>
      <c r="O104" s="756"/>
      <c r="P104" s="756"/>
      <c r="Q104" s="756"/>
      <c r="R104" s="756"/>
      <c r="S104" s="783"/>
      <c r="T104" s="783"/>
      <c r="U104" s="783"/>
      <c r="V104" s="783"/>
      <c r="W104" s="594"/>
      <c r="X104" s="705">
        <f t="shared" si="20"/>
        <v>92</v>
      </c>
      <c r="Y104" s="756"/>
      <c r="Z104" s="756"/>
      <c r="AA104" s="756"/>
      <c r="AB104" s="756"/>
      <c r="AC104" s="756"/>
      <c r="AD104" s="756"/>
      <c r="AE104" s="756"/>
      <c r="AF104" s="756"/>
      <c r="AG104" s="783"/>
      <c r="AH104" s="783"/>
      <c r="AI104" s="783"/>
      <c r="AJ104" s="783"/>
      <c r="AK104" s="594"/>
      <c r="AL104" s="705">
        <f t="shared" si="13"/>
        <v>92</v>
      </c>
      <c r="AM104" s="756"/>
      <c r="AN104" s="756"/>
      <c r="AO104" s="756"/>
      <c r="AP104" s="756"/>
      <c r="AQ104" s="756"/>
      <c r="AR104" s="756"/>
      <c r="AS104" s="756"/>
      <c r="AT104" s="783"/>
      <c r="AU104" s="783"/>
      <c r="AV104" s="783"/>
      <c r="AW104" s="783"/>
      <c r="AX104" s="783"/>
      <c r="AY104" s="594"/>
      <c r="AZ104" s="705">
        <f t="shared" si="14"/>
        <v>92</v>
      </c>
      <c r="BA104" s="756"/>
      <c r="BB104" s="756"/>
      <c r="BC104" s="756"/>
      <c r="BD104" s="756"/>
      <c r="BE104" s="756"/>
      <c r="BF104" s="756"/>
      <c r="BG104" s="756"/>
      <c r="BH104" s="783"/>
      <c r="BI104" s="783"/>
      <c r="BJ104" s="783"/>
      <c r="BK104" s="783"/>
      <c r="BL104" s="783"/>
      <c r="BM104" s="685"/>
      <c r="BN104" s="705">
        <f t="shared" si="15"/>
        <v>92</v>
      </c>
      <c r="BO104" s="756"/>
      <c r="BP104" s="756"/>
      <c r="BQ104" s="756"/>
      <c r="BR104" s="756"/>
      <c r="BS104" s="756"/>
      <c r="BT104" s="756"/>
      <c r="BU104" s="756"/>
      <c r="BV104" s="783"/>
      <c r="BW104" s="783"/>
      <c r="BX104" s="783"/>
      <c r="BY104" s="783"/>
      <c r="BZ104" s="783"/>
    </row>
    <row r="105" spans="2:78" x14ac:dyDescent="0.25">
      <c r="B105" s="705">
        <v>93</v>
      </c>
      <c r="C105" s="765">
        <f>(1+_xlfn.XLOOKUP(INT((B105-1)/12)+1,'ZC Curve'!$B$8:$B$107,'ZC Curve'!R$8:R$107,,0))^(1/12)-1</f>
        <v>0</v>
      </c>
      <c r="D105" s="766">
        <f t="shared" si="16"/>
        <v>1</v>
      </c>
      <c r="E105" s="765">
        <f>(1+_xlfn.XLOOKUP(INT((B105-1)/12)+1,'ZC Curve'!$B$8:$B$107,'ZC Curve'!S$8:S$107,,0))^(1/12)-1</f>
        <v>0</v>
      </c>
      <c r="F105" s="766">
        <f t="shared" si="17"/>
        <v>1</v>
      </c>
      <c r="G105" s="765">
        <f>(1+_xlfn.XLOOKUP(INT((B105-1)/12)+1,'ZC Curve'!$B$8:$B$107,'ZC Curve'!T$8:T$107,,0))^(1/12)-1</f>
        <v>0</v>
      </c>
      <c r="H105" s="766">
        <f t="shared" si="18"/>
        <v>1</v>
      </c>
      <c r="I105" s="594"/>
      <c r="J105" s="705">
        <f t="shared" si="19"/>
        <v>93</v>
      </c>
      <c r="K105" s="756"/>
      <c r="L105" s="756"/>
      <c r="M105" s="756"/>
      <c r="N105" s="756"/>
      <c r="O105" s="756"/>
      <c r="P105" s="756"/>
      <c r="Q105" s="756"/>
      <c r="R105" s="756"/>
      <c r="S105" s="783"/>
      <c r="T105" s="783"/>
      <c r="U105" s="783"/>
      <c r="V105" s="783"/>
      <c r="W105" s="594"/>
      <c r="X105" s="705">
        <f t="shared" si="20"/>
        <v>93</v>
      </c>
      <c r="Y105" s="756"/>
      <c r="Z105" s="756"/>
      <c r="AA105" s="756"/>
      <c r="AB105" s="756"/>
      <c r="AC105" s="756"/>
      <c r="AD105" s="756"/>
      <c r="AE105" s="756"/>
      <c r="AF105" s="756"/>
      <c r="AG105" s="783"/>
      <c r="AH105" s="783"/>
      <c r="AI105" s="783"/>
      <c r="AJ105" s="783"/>
      <c r="AK105" s="594"/>
      <c r="AL105" s="705">
        <f t="shared" si="13"/>
        <v>93</v>
      </c>
      <c r="AM105" s="756"/>
      <c r="AN105" s="756"/>
      <c r="AO105" s="756"/>
      <c r="AP105" s="756"/>
      <c r="AQ105" s="756"/>
      <c r="AR105" s="756"/>
      <c r="AS105" s="756"/>
      <c r="AT105" s="783"/>
      <c r="AU105" s="783"/>
      <c r="AV105" s="783"/>
      <c r="AW105" s="783"/>
      <c r="AX105" s="783"/>
      <c r="AY105" s="594"/>
      <c r="AZ105" s="705">
        <f t="shared" si="14"/>
        <v>93</v>
      </c>
      <c r="BA105" s="756"/>
      <c r="BB105" s="756"/>
      <c r="BC105" s="756"/>
      <c r="BD105" s="756"/>
      <c r="BE105" s="756"/>
      <c r="BF105" s="756"/>
      <c r="BG105" s="756"/>
      <c r="BH105" s="783"/>
      <c r="BI105" s="783"/>
      <c r="BJ105" s="783"/>
      <c r="BK105" s="783"/>
      <c r="BL105" s="783"/>
      <c r="BM105" s="685"/>
      <c r="BN105" s="705">
        <f t="shared" si="15"/>
        <v>93</v>
      </c>
      <c r="BO105" s="756"/>
      <c r="BP105" s="756"/>
      <c r="BQ105" s="756"/>
      <c r="BR105" s="756"/>
      <c r="BS105" s="756"/>
      <c r="BT105" s="756"/>
      <c r="BU105" s="756"/>
      <c r="BV105" s="783"/>
      <c r="BW105" s="783"/>
      <c r="BX105" s="783"/>
      <c r="BY105" s="783"/>
      <c r="BZ105" s="783"/>
    </row>
    <row r="106" spans="2:78" x14ac:dyDescent="0.25">
      <c r="B106" s="705">
        <v>94</v>
      </c>
      <c r="C106" s="765">
        <f>(1+_xlfn.XLOOKUP(INT((B106-1)/12)+1,'ZC Curve'!$B$8:$B$107,'ZC Curve'!R$8:R$107,,0))^(1/12)-1</f>
        <v>0</v>
      </c>
      <c r="D106" s="766">
        <f t="shared" si="16"/>
        <v>1</v>
      </c>
      <c r="E106" s="765">
        <f>(1+_xlfn.XLOOKUP(INT((B106-1)/12)+1,'ZC Curve'!$B$8:$B$107,'ZC Curve'!S$8:S$107,,0))^(1/12)-1</f>
        <v>0</v>
      </c>
      <c r="F106" s="766">
        <f t="shared" si="17"/>
        <v>1</v>
      </c>
      <c r="G106" s="765">
        <f>(1+_xlfn.XLOOKUP(INT((B106-1)/12)+1,'ZC Curve'!$B$8:$B$107,'ZC Curve'!T$8:T$107,,0))^(1/12)-1</f>
        <v>0</v>
      </c>
      <c r="H106" s="766">
        <f t="shared" si="18"/>
        <v>1</v>
      </c>
      <c r="I106" s="594"/>
      <c r="J106" s="705">
        <f t="shared" si="19"/>
        <v>94</v>
      </c>
      <c r="K106" s="756"/>
      <c r="L106" s="756"/>
      <c r="M106" s="756"/>
      <c r="N106" s="756"/>
      <c r="O106" s="756"/>
      <c r="P106" s="756"/>
      <c r="Q106" s="756"/>
      <c r="R106" s="756"/>
      <c r="S106" s="783"/>
      <c r="T106" s="783"/>
      <c r="U106" s="783"/>
      <c r="V106" s="783"/>
      <c r="W106" s="594"/>
      <c r="X106" s="705">
        <f t="shared" si="20"/>
        <v>94</v>
      </c>
      <c r="Y106" s="756"/>
      <c r="Z106" s="756"/>
      <c r="AA106" s="756"/>
      <c r="AB106" s="756"/>
      <c r="AC106" s="756"/>
      <c r="AD106" s="756"/>
      <c r="AE106" s="756"/>
      <c r="AF106" s="756"/>
      <c r="AG106" s="783"/>
      <c r="AH106" s="783"/>
      <c r="AI106" s="783"/>
      <c r="AJ106" s="783"/>
      <c r="AK106" s="594"/>
      <c r="AL106" s="705">
        <f t="shared" si="13"/>
        <v>94</v>
      </c>
      <c r="AM106" s="756"/>
      <c r="AN106" s="756"/>
      <c r="AO106" s="756"/>
      <c r="AP106" s="756"/>
      <c r="AQ106" s="756"/>
      <c r="AR106" s="756"/>
      <c r="AS106" s="756"/>
      <c r="AT106" s="783"/>
      <c r="AU106" s="783"/>
      <c r="AV106" s="783"/>
      <c r="AW106" s="783"/>
      <c r="AX106" s="783"/>
      <c r="AY106" s="594"/>
      <c r="AZ106" s="705">
        <f t="shared" si="14"/>
        <v>94</v>
      </c>
      <c r="BA106" s="756"/>
      <c r="BB106" s="756"/>
      <c r="BC106" s="756"/>
      <c r="BD106" s="756"/>
      <c r="BE106" s="756"/>
      <c r="BF106" s="756"/>
      <c r="BG106" s="756"/>
      <c r="BH106" s="783"/>
      <c r="BI106" s="783"/>
      <c r="BJ106" s="783"/>
      <c r="BK106" s="783"/>
      <c r="BL106" s="783"/>
      <c r="BM106" s="685"/>
      <c r="BN106" s="705">
        <f t="shared" si="15"/>
        <v>94</v>
      </c>
      <c r="BO106" s="756"/>
      <c r="BP106" s="756"/>
      <c r="BQ106" s="756"/>
      <c r="BR106" s="756"/>
      <c r="BS106" s="756"/>
      <c r="BT106" s="756"/>
      <c r="BU106" s="756"/>
      <c r="BV106" s="783"/>
      <c r="BW106" s="783"/>
      <c r="BX106" s="783"/>
      <c r="BY106" s="783"/>
      <c r="BZ106" s="783"/>
    </row>
    <row r="107" spans="2:78" x14ac:dyDescent="0.25">
      <c r="B107" s="705">
        <v>95</v>
      </c>
      <c r="C107" s="765">
        <f>(1+_xlfn.XLOOKUP(INT((B107-1)/12)+1,'ZC Curve'!$B$8:$B$107,'ZC Curve'!R$8:R$107,,0))^(1/12)-1</f>
        <v>0</v>
      </c>
      <c r="D107" s="766">
        <f t="shared" si="16"/>
        <v>1</v>
      </c>
      <c r="E107" s="765">
        <f>(1+_xlfn.XLOOKUP(INT((B107-1)/12)+1,'ZC Curve'!$B$8:$B$107,'ZC Curve'!S$8:S$107,,0))^(1/12)-1</f>
        <v>0</v>
      </c>
      <c r="F107" s="766">
        <f t="shared" si="17"/>
        <v>1</v>
      </c>
      <c r="G107" s="765">
        <f>(1+_xlfn.XLOOKUP(INT((B107-1)/12)+1,'ZC Curve'!$B$8:$B$107,'ZC Curve'!T$8:T$107,,0))^(1/12)-1</f>
        <v>0</v>
      </c>
      <c r="H107" s="766">
        <f t="shared" si="18"/>
        <v>1</v>
      </c>
      <c r="I107" s="594"/>
      <c r="J107" s="705">
        <f t="shared" si="19"/>
        <v>95</v>
      </c>
      <c r="K107" s="756"/>
      <c r="L107" s="756"/>
      <c r="M107" s="756"/>
      <c r="N107" s="756"/>
      <c r="O107" s="756"/>
      <c r="P107" s="756"/>
      <c r="Q107" s="756"/>
      <c r="R107" s="756"/>
      <c r="S107" s="783"/>
      <c r="T107" s="783"/>
      <c r="U107" s="783"/>
      <c r="V107" s="783"/>
      <c r="W107" s="594"/>
      <c r="X107" s="705">
        <f t="shared" si="20"/>
        <v>95</v>
      </c>
      <c r="Y107" s="756"/>
      <c r="Z107" s="756"/>
      <c r="AA107" s="756"/>
      <c r="AB107" s="756"/>
      <c r="AC107" s="756"/>
      <c r="AD107" s="756"/>
      <c r="AE107" s="756"/>
      <c r="AF107" s="756"/>
      <c r="AG107" s="783"/>
      <c r="AH107" s="783"/>
      <c r="AI107" s="783"/>
      <c r="AJ107" s="783"/>
      <c r="AK107" s="594"/>
      <c r="AL107" s="705">
        <f t="shared" si="13"/>
        <v>95</v>
      </c>
      <c r="AM107" s="756"/>
      <c r="AN107" s="756"/>
      <c r="AO107" s="756"/>
      <c r="AP107" s="756"/>
      <c r="AQ107" s="756"/>
      <c r="AR107" s="756"/>
      <c r="AS107" s="756"/>
      <c r="AT107" s="783"/>
      <c r="AU107" s="783"/>
      <c r="AV107" s="783"/>
      <c r="AW107" s="783"/>
      <c r="AX107" s="783"/>
      <c r="AY107" s="594"/>
      <c r="AZ107" s="705">
        <f t="shared" si="14"/>
        <v>95</v>
      </c>
      <c r="BA107" s="756"/>
      <c r="BB107" s="756"/>
      <c r="BC107" s="756"/>
      <c r="BD107" s="756"/>
      <c r="BE107" s="756"/>
      <c r="BF107" s="756"/>
      <c r="BG107" s="756"/>
      <c r="BH107" s="783"/>
      <c r="BI107" s="783"/>
      <c r="BJ107" s="783"/>
      <c r="BK107" s="783"/>
      <c r="BL107" s="783"/>
      <c r="BM107" s="685"/>
      <c r="BN107" s="705">
        <f t="shared" si="15"/>
        <v>95</v>
      </c>
      <c r="BO107" s="756"/>
      <c r="BP107" s="756"/>
      <c r="BQ107" s="756"/>
      <c r="BR107" s="756"/>
      <c r="BS107" s="756"/>
      <c r="BT107" s="756"/>
      <c r="BU107" s="756"/>
      <c r="BV107" s="783"/>
      <c r="BW107" s="783"/>
      <c r="BX107" s="783"/>
      <c r="BY107" s="783"/>
      <c r="BZ107" s="783"/>
    </row>
    <row r="108" spans="2:78" x14ac:dyDescent="0.25">
      <c r="B108" s="705">
        <v>96</v>
      </c>
      <c r="C108" s="765">
        <f>(1+_xlfn.XLOOKUP(INT((B108-1)/12)+1,'ZC Curve'!$B$8:$B$107,'ZC Curve'!R$8:R$107,,0))^(1/12)-1</f>
        <v>0</v>
      </c>
      <c r="D108" s="766">
        <f t="shared" si="16"/>
        <v>1</v>
      </c>
      <c r="E108" s="765">
        <f>(1+_xlfn.XLOOKUP(INT((B108-1)/12)+1,'ZC Curve'!$B$8:$B$107,'ZC Curve'!S$8:S$107,,0))^(1/12)-1</f>
        <v>0</v>
      </c>
      <c r="F108" s="766">
        <f t="shared" si="17"/>
        <v>1</v>
      </c>
      <c r="G108" s="765">
        <f>(1+_xlfn.XLOOKUP(INT((B108-1)/12)+1,'ZC Curve'!$B$8:$B$107,'ZC Curve'!T$8:T$107,,0))^(1/12)-1</f>
        <v>0</v>
      </c>
      <c r="H108" s="766">
        <f t="shared" si="18"/>
        <v>1</v>
      </c>
      <c r="I108" s="594"/>
      <c r="J108" s="705">
        <f t="shared" si="19"/>
        <v>96</v>
      </c>
      <c r="K108" s="756"/>
      <c r="L108" s="756"/>
      <c r="M108" s="756"/>
      <c r="N108" s="756"/>
      <c r="O108" s="756"/>
      <c r="P108" s="756"/>
      <c r="Q108" s="756"/>
      <c r="R108" s="756"/>
      <c r="S108" s="783"/>
      <c r="T108" s="783"/>
      <c r="U108" s="783"/>
      <c r="V108" s="783"/>
      <c r="W108" s="594"/>
      <c r="X108" s="705">
        <f t="shared" si="20"/>
        <v>96</v>
      </c>
      <c r="Y108" s="756"/>
      <c r="Z108" s="756"/>
      <c r="AA108" s="756"/>
      <c r="AB108" s="756"/>
      <c r="AC108" s="756"/>
      <c r="AD108" s="756"/>
      <c r="AE108" s="756"/>
      <c r="AF108" s="756"/>
      <c r="AG108" s="783"/>
      <c r="AH108" s="783"/>
      <c r="AI108" s="783"/>
      <c r="AJ108" s="783"/>
      <c r="AK108" s="594"/>
      <c r="AL108" s="705">
        <f t="shared" si="13"/>
        <v>96</v>
      </c>
      <c r="AM108" s="756"/>
      <c r="AN108" s="756"/>
      <c r="AO108" s="756"/>
      <c r="AP108" s="756"/>
      <c r="AQ108" s="756"/>
      <c r="AR108" s="756"/>
      <c r="AS108" s="756"/>
      <c r="AT108" s="783"/>
      <c r="AU108" s="783"/>
      <c r="AV108" s="783"/>
      <c r="AW108" s="783"/>
      <c r="AX108" s="783"/>
      <c r="AY108" s="594"/>
      <c r="AZ108" s="705">
        <f t="shared" si="14"/>
        <v>96</v>
      </c>
      <c r="BA108" s="756"/>
      <c r="BB108" s="756"/>
      <c r="BC108" s="756"/>
      <c r="BD108" s="756"/>
      <c r="BE108" s="756"/>
      <c r="BF108" s="756"/>
      <c r="BG108" s="756"/>
      <c r="BH108" s="783"/>
      <c r="BI108" s="783"/>
      <c r="BJ108" s="783"/>
      <c r="BK108" s="783"/>
      <c r="BL108" s="783"/>
      <c r="BM108" s="685"/>
      <c r="BN108" s="705">
        <f t="shared" si="15"/>
        <v>96</v>
      </c>
      <c r="BO108" s="756"/>
      <c r="BP108" s="756"/>
      <c r="BQ108" s="756"/>
      <c r="BR108" s="756"/>
      <c r="BS108" s="756"/>
      <c r="BT108" s="756"/>
      <c r="BU108" s="756"/>
      <c r="BV108" s="783"/>
      <c r="BW108" s="783"/>
      <c r="BX108" s="783"/>
      <c r="BY108" s="783"/>
      <c r="BZ108" s="783"/>
    </row>
    <row r="109" spans="2:78" x14ac:dyDescent="0.25">
      <c r="B109" s="705">
        <v>97</v>
      </c>
      <c r="C109" s="765">
        <f>(1+_xlfn.XLOOKUP(INT((B109-1)/12)+1,'ZC Curve'!$B$8:$B$107,'ZC Curve'!R$8:R$107,,0))^(1/12)-1</f>
        <v>0</v>
      </c>
      <c r="D109" s="766">
        <f t="shared" si="16"/>
        <v>1</v>
      </c>
      <c r="E109" s="765">
        <f>(1+_xlfn.XLOOKUP(INT((B109-1)/12)+1,'ZC Curve'!$B$8:$B$107,'ZC Curve'!S$8:S$107,,0))^(1/12)-1</f>
        <v>0</v>
      </c>
      <c r="F109" s="766">
        <f t="shared" si="17"/>
        <v>1</v>
      </c>
      <c r="G109" s="765">
        <f>(1+_xlfn.XLOOKUP(INT((B109-1)/12)+1,'ZC Curve'!$B$8:$B$107,'ZC Curve'!T$8:T$107,,0))^(1/12)-1</f>
        <v>0</v>
      </c>
      <c r="H109" s="766">
        <f t="shared" si="18"/>
        <v>1</v>
      </c>
      <c r="I109" s="594"/>
      <c r="J109" s="705">
        <f t="shared" si="19"/>
        <v>97</v>
      </c>
      <c r="K109" s="756"/>
      <c r="L109" s="756"/>
      <c r="M109" s="756"/>
      <c r="N109" s="756"/>
      <c r="O109" s="756"/>
      <c r="P109" s="756"/>
      <c r="Q109" s="756"/>
      <c r="R109" s="756"/>
      <c r="S109" s="783"/>
      <c r="T109" s="783"/>
      <c r="U109" s="783"/>
      <c r="V109" s="783"/>
      <c r="W109" s="594"/>
      <c r="X109" s="705">
        <f t="shared" si="20"/>
        <v>97</v>
      </c>
      <c r="Y109" s="756"/>
      <c r="Z109" s="756"/>
      <c r="AA109" s="756"/>
      <c r="AB109" s="756"/>
      <c r="AC109" s="756"/>
      <c r="AD109" s="756"/>
      <c r="AE109" s="756"/>
      <c r="AF109" s="756"/>
      <c r="AG109" s="783"/>
      <c r="AH109" s="783"/>
      <c r="AI109" s="783"/>
      <c r="AJ109" s="783"/>
      <c r="AK109" s="594"/>
      <c r="AL109" s="705">
        <f t="shared" si="13"/>
        <v>97</v>
      </c>
      <c r="AM109" s="756"/>
      <c r="AN109" s="756"/>
      <c r="AO109" s="756"/>
      <c r="AP109" s="756"/>
      <c r="AQ109" s="756"/>
      <c r="AR109" s="756"/>
      <c r="AS109" s="756"/>
      <c r="AT109" s="783"/>
      <c r="AU109" s="783"/>
      <c r="AV109" s="783"/>
      <c r="AW109" s="783"/>
      <c r="AX109" s="783"/>
      <c r="AY109" s="594"/>
      <c r="AZ109" s="705">
        <f t="shared" si="14"/>
        <v>97</v>
      </c>
      <c r="BA109" s="756"/>
      <c r="BB109" s="756"/>
      <c r="BC109" s="756"/>
      <c r="BD109" s="756"/>
      <c r="BE109" s="756"/>
      <c r="BF109" s="756"/>
      <c r="BG109" s="756"/>
      <c r="BH109" s="783"/>
      <c r="BI109" s="783"/>
      <c r="BJ109" s="783"/>
      <c r="BK109" s="783"/>
      <c r="BL109" s="783"/>
      <c r="BM109" s="685"/>
      <c r="BN109" s="705">
        <f t="shared" si="15"/>
        <v>97</v>
      </c>
      <c r="BO109" s="756"/>
      <c r="BP109" s="756"/>
      <c r="BQ109" s="756"/>
      <c r="BR109" s="756"/>
      <c r="BS109" s="756"/>
      <c r="BT109" s="756"/>
      <c r="BU109" s="756"/>
      <c r="BV109" s="783"/>
      <c r="BW109" s="783"/>
      <c r="BX109" s="783"/>
      <c r="BY109" s="783"/>
      <c r="BZ109" s="783"/>
    </row>
    <row r="110" spans="2:78" x14ac:dyDescent="0.25">
      <c r="B110" s="705">
        <v>98</v>
      </c>
      <c r="C110" s="765">
        <f>(1+_xlfn.XLOOKUP(INT((B110-1)/12)+1,'ZC Curve'!$B$8:$B$107,'ZC Curve'!R$8:R$107,,0))^(1/12)-1</f>
        <v>0</v>
      </c>
      <c r="D110" s="766">
        <f t="shared" si="16"/>
        <v>1</v>
      </c>
      <c r="E110" s="765">
        <f>(1+_xlfn.XLOOKUP(INT((B110-1)/12)+1,'ZC Curve'!$B$8:$B$107,'ZC Curve'!S$8:S$107,,0))^(1/12)-1</f>
        <v>0</v>
      </c>
      <c r="F110" s="766">
        <f t="shared" si="17"/>
        <v>1</v>
      </c>
      <c r="G110" s="765">
        <f>(1+_xlfn.XLOOKUP(INT((B110-1)/12)+1,'ZC Curve'!$B$8:$B$107,'ZC Curve'!T$8:T$107,,0))^(1/12)-1</f>
        <v>0</v>
      </c>
      <c r="H110" s="766">
        <f t="shared" si="18"/>
        <v>1</v>
      </c>
      <c r="I110" s="594"/>
      <c r="J110" s="705">
        <f t="shared" si="19"/>
        <v>98</v>
      </c>
      <c r="K110" s="756"/>
      <c r="L110" s="756"/>
      <c r="M110" s="756"/>
      <c r="N110" s="756"/>
      <c r="O110" s="756"/>
      <c r="P110" s="756"/>
      <c r="Q110" s="756"/>
      <c r="R110" s="756"/>
      <c r="S110" s="783"/>
      <c r="T110" s="783"/>
      <c r="U110" s="783"/>
      <c r="V110" s="783"/>
      <c r="W110" s="594"/>
      <c r="X110" s="705">
        <f t="shared" si="20"/>
        <v>98</v>
      </c>
      <c r="Y110" s="756"/>
      <c r="Z110" s="756"/>
      <c r="AA110" s="756"/>
      <c r="AB110" s="756"/>
      <c r="AC110" s="756"/>
      <c r="AD110" s="756"/>
      <c r="AE110" s="756"/>
      <c r="AF110" s="756"/>
      <c r="AG110" s="783"/>
      <c r="AH110" s="783"/>
      <c r="AI110" s="783"/>
      <c r="AJ110" s="783"/>
      <c r="AK110" s="594"/>
      <c r="AL110" s="705">
        <f t="shared" si="13"/>
        <v>98</v>
      </c>
      <c r="AM110" s="756"/>
      <c r="AN110" s="756"/>
      <c r="AO110" s="756"/>
      <c r="AP110" s="756"/>
      <c r="AQ110" s="756"/>
      <c r="AR110" s="756"/>
      <c r="AS110" s="756"/>
      <c r="AT110" s="783"/>
      <c r="AU110" s="783"/>
      <c r="AV110" s="783"/>
      <c r="AW110" s="783"/>
      <c r="AX110" s="783"/>
      <c r="AY110" s="594"/>
      <c r="AZ110" s="705">
        <f t="shared" si="14"/>
        <v>98</v>
      </c>
      <c r="BA110" s="756"/>
      <c r="BB110" s="756"/>
      <c r="BC110" s="756"/>
      <c r="BD110" s="756"/>
      <c r="BE110" s="756"/>
      <c r="BF110" s="756"/>
      <c r="BG110" s="756"/>
      <c r="BH110" s="783"/>
      <c r="BI110" s="783"/>
      <c r="BJ110" s="783"/>
      <c r="BK110" s="783"/>
      <c r="BL110" s="783"/>
      <c r="BM110" s="685"/>
      <c r="BN110" s="705">
        <f t="shared" si="15"/>
        <v>98</v>
      </c>
      <c r="BO110" s="756"/>
      <c r="BP110" s="756"/>
      <c r="BQ110" s="756"/>
      <c r="BR110" s="756"/>
      <c r="BS110" s="756"/>
      <c r="BT110" s="756"/>
      <c r="BU110" s="756"/>
      <c r="BV110" s="783"/>
      <c r="BW110" s="783"/>
      <c r="BX110" s="783"/>
      <c r="BY110" s="783"/>
      <c r="BZ110" s="783"/>
    </row>
    <row r="111" spans="2:78" x14ac:dyDescent="0.25">
      <c r="B111" s="705">
        <v>99</v>
      </c>
      <c r="C111" s="765">
        <f>(1+_xlfn.XLOOKUP(INT((B111-1)/12)+1,'ZC Curve'!$B$8:$B$107,'ZC Curve'!R$8:R$107,,0))^(1/12)-1</f>
        <v>0</v>
      </c>
      <c r="D111" s="766">
        <f t="shared" si="16"/>
        <v>1</v>
      </c>
      <c r="E111" s="765">
        <f>(1+_xlfn.XLOOKUP(INT((B111-1)/12)+1,'ZC Curve'!$B$8:$B$107,'ZC Curve'!S$8:S$107,,0))^(1/12)-1</f>
        <v>0</v>
      </c>
      <c r="F111" s="766">
        <f t="shared" si="17"/>
        <v>1</v>
      </c>
      <c r="G111" s="765">
        <f>(1+_xlfn.XLOOKUP(INT((B111-1)/12)+1,'ZC Curve'!$B$8:$B$107,'ZC Curve'!T$8:T$107,,0))^(1/12)-1</f>
        <v>0</v>
      </c>
      <c r="H111" s="766">
        <f t="shared" si="18"/>
        <v>1</v>
      </c>
      <c r="I111" s="594"/>
      <c r="J111" s="705">
        <f t="shared" si="19"/>
        <v>99</v>
      </c>
      <c r="K111" s="756"/>
      <c r="L111" s="756"/>
      <c r="M111" s="756"/>
      <c r="N111" s="756"/>
      <c r="O111" s="756"/>
      <c r="P111" s="756"/>
      <c r="Q111" s="756"/>
      <c r="R111" s="756"/>
      <c r="S111" s="783"/>
      <c r="T111" s="783"/>
      <c r="U111" s="783"/>
      <c r="V111" s="783"/>
      <c r="W111" s="594"/>
      <c r="X111" s="705">
        <f t="shared" si="20"/>
        <v>99</v>
      </c>
      <c r="Y111" s="756"/>
      <c r="Z111" s="756"/>
      <c r="AA111" s="756"/>
      <c r="AB111" s="756"/>
      <c r="AC111" s="756"/>
      <c r="AD111" s="756"/>
      <c r="AE111" s="756"/>
      <c r="AF111" s="756"/>
      <c r="AG111" s="783"/>
      <c r="AH111" s="783"/>
      <c r="AI111" s="783"/>
      <c r="AJ111" s="783"/>
      <c r="AK111" s="594"/>
      <c r="AL111" s="705">
        <f t="shared" si="13"/>
        <v>99</v>
      </c>
      <c r="AM111" s="756"/>
      <c r="AN111" s="756"/>
      <c r="AO111" s="756"/>
      <c r="AP111" s="756"/>
      <c r="AQ111" s="756"/>
      <c r="AR111" s="756"/>
      <c r="AS111" s="756"/>
      <c r="AT111" s="783"/>
      <c r="AU111" s="783"/>
      <c r="AV111" s="783"/>
      <c r="AW111" s="783"/>
      <c r="AX111" s="783"/>
      <c r="AY111" s="594"/>
      <c r="AZ111" s="705">
        <f t="shared" si="14"/>
        <v>99</v>
      </c>
      <c r="BA111" s="756"/>
      <c r="BB111" s="756"/>
      <c r="BC111" s="756"/>
      <c r="BD111" s="756"/>
      <c r="BE111" s="756"/>
      <c r="BF111" s="756"/>
      <c r="BG111" s="756"/>
      <c r="BH111" s="783"/>
      <c r="BI111" s="783"/>
      <c r="BJ111" s="783"/>
      <c r="BK111" s="783"/>
      <c r="BL111" s="783"/>
      <c r="BM111" s="685"/>
      <c r="BN111" s="705">
        <f t="shared" si="15"/>
        <v>99</v>
      </c>
      <c r="BO111" s="756"/>
      <c r="BP111" s="756"/>
      <c r="BQ111" s="756"/>
      <c r="BR111" s="756"/>
      <c r="BS111" s="756"/>
      <c r="BT111" s="756"/>
      <c r="BU111" s="756"/>
      <c r="BV111" s="783"/>
      <c r="BW111" s="783"/>
      <c r="BX111" s="783"/>
      <c r="BY111" s="783"/>
      <c r="BZ111" s="783"/>
    </row>
    <row r="112" spans="2:78" x14ac:dyDescent="0.25">
      <c r="B112" s="705">
        <v>100</v>
      </c>
      <c r="C112" s="765">
        <f>(1+_xlfn.XLOOKUP(INT((B112-1)/12)+1,'ZC Curve'!$B$8:$B$107,'ZC Curve'!R$8:R$107,,0))^(1/12)-1</f>
        <v>0</v>
      </c>
      <c r="D112" s="766">
        <f t="shared" si="16"/>
        <v>1</v>
      </c>
      <c r="E112" s="765">
        <f>(1+_xlfn.XLOOKUP(INT((B112-1)/12)+1,'ZC Curve'!$B$8:$B$107,'ZC Curve'!S$8:S$107,,0))^(1/12)-1</f>
        <v>0</v>
      </c>
      <c r="F112" s="766">
        <f t="shared" si="17"/>
        <v>1</v>
      </c>
      <c r="G112" s="765">
        <f>(1+_xlfn.XLOOKUP(INT((B112-1)/12)+1,'ZC Curve'!$B$8:$B$107,'ZC Curve'!T$8:T$107,,0))^(1/12)-1</f>
        <v>0</v>
      </c>
      <c r="H112" s="766">
        <f t="shared" si="18"/>
        <v>1</v>
      </c>
      <c r="I112" s="594"/>
      <c r="J112" s="705">
        <f t="shared" si="19"/>
        <v>100</v>
      </c>
      <c r="K112" s="756"/>
      <c r="L112" s="756"/>
      <c r="M112" s="756"/>
      <c r="N112" s="756"/>
      <c r="O112" s="756"/>
      <c r="P112" s="756"/>
      <c r="Q112" s="756"/>
      <c r="R112" s="756"/>
      <c r="S112" s="783"/>
      <c r="T112" s="783"/>
      <c r="U112" s="783"/>
      <c r="V112" s="783"/>
      <c r="W112" s="594"/>
      <c r="X112" s="705">
        <f t="shared" si="20"/>
        <v>100</v>
      </c>
      <c r="Y112" s="756"/>
      <c r="Z112" s="756"/>
      <c r="AA112" s="756"/>
      <c r="AB112" s="756"/>
      <c r="AC112" s="756"/>
      <c r="AD112" s="756"/>
      <c r="AE112" s="756"/>
      <c r="AF112" s="756"/>
      <c r="AG112" s="783"/>
      <c r="AH112" s="783"/>
      <c r="AI112" s="783"/>
      <c r="AJ112" s="783"/>
      <c r="AK112" s="594"/>
      <c r="AL112" s="705">
        <f t="shared" si="13"/>
        <v>100</v>
      </c>
      <c r="AM112" s="756"/>
      <c r="AN112" s="756"/>
      <c r="AO112" s="756"/>
      <c r="AP112" s="756"/>
      <c r="AQ112" s="756"/>
      <c r="AR112" s="756"/>
      <c r="AS112" s="756"/>
      <c r="AT112" s="783"/>
      <c r="AU112" s="783"/>
      <c r="AV112" s="783"/>
      <c r="AW112" s="783"/>
      <c r="AX112" s="783"/>
      <c r="AY112" s="594"/>
      <c r="AZ112" s="705">
        <f t="shared" si="14"/>
        <v>100</v>
      </c>
      <c r="BA112" s="756"/>
      <c r="BB112" s="756"/>
      <c r="BC112" s="756"/>
      <c r="BD112" s="756"/>
      <c r="BE112" s="756"/>
      <c r="BF112" s="756"/>
      <c r="BG112" s="756"/>
      <c r="BH112" s="783"/>
      <c r="BI112" s="783"/>
      <c r="BJ112" s="783"/>
      <c r="BK112" s="783"/>
      <c r="BL112" s="783"/>
      <c r="BM112" s="685"/>
      <c r="BN112" s="705">
        <f t="shared" si="15"/>
        <v>100</v>
      </c>
      <c r="BO112" s="756"/>
      <c r="BP112" s="756"/>
      <c r="BQ112" s="756"/>
      <c r="BR112" s="756"/>
      <c r="BS112" s="756"/>
      <c r="BT112" s="756"/>
      <c r="BU112" s="756"/>
      <c r="BV112" s="783"/>
      <c r="BW112" s="783"/>
      <c r="BX112" s="783"/>
      <c r="BY112" s="783"/>
      <c r="BZ112" s="783"/>
    </row>
    <row r="113" spans="2:78" x14ac:dyDescent="0.25">
      <c r="B113" s="705">
        <v>101</v>
      </c>
      <c r="C113" s="765">
        <f>(1+_xlfn.XLOOKUP(INT((B113-1)/12)+1,'ZC Curve'!$B$8:$B$107,'ZC Curve'!R$8:R$107,,0))^(1/12)-1</f>
        <v>0</v>
      </c>
      <c r="D113" s="766">
        <f t="shared" si="16"/>
        <v>1</v>
      </c>
      <c r="E113" s="765">
        <f>(1+_xlfn.XLOOKUP(INT((B113-1)/12)+1,'ZC Curve'!$B$8:$B$107,'ZC Curve'!S$8:S$107,,0))^(1/12)-1</f>
        <v>0</v>
      </c>
      <c r="F113" s="766">
        <f t="shared" si="17"/>
        <v>1</v>
      </c>
      <c r="G113" s="765">
        <f>(1+_xlfn.XLOOKUP(INT((B113-1)/12)+1,'ZC Curve'!$B$8:$B$107,'ZC Curve'!T$8:T$107,,0))^(1/12)-1</f>
        <v>0</v>
      </c>
      <c r="H113" s="766">
        <f t="shared" si="18"/>
        <v>1</v>
      </c>
      <c r="I113" s="594"/>
      <c r="J113" s="705">
        <f t="shared" si="19"/>
        <v>101</v>
      </c>
      <c r="K113" s="756"/>
      <c r="L113" s="756"/>
      <c r="M113" s="756"/>
      <c r="N113" s="756"/>
      <c r="O113" s="756"/>
      <c r="P113" s="756"/>
      <c r="Q113" s="756"/>
      <c r="R113" s="756"/>
      <c r="S113" s="756"/>
      <c r="T113" s="756"/>
      <c r="U113" s="756"/>
      <c r="V113" s="756"/>
      <c r="W113" s="594"/>
      <c r="X113" s="705">
        <f t="shared" si="20"/>
        <v>101</v>
      </c>
      <c r="Y113" s="756"/>
      <c r="Z113" s="756"/>
      <c r="AA113" s="756"/>
      <c r="AB113" s="756"/>
      <c r="AC113" s="756"/>
      <c r="AD113" s="756"/>
      <c r="AE113" s="756"/>
      <c r="AF113" s="756"/>
      <c r="AG113" s="756"/>
      <c r="AH113" s="756"/>
      <c r="AI113" s="756"/>
      <c r="AJ113" s="756"/>
      <c r="AK113" s="594"/>
      <c r="AL113" s="705">
        <f t="shared" ref="AL113:AL176" si="21">AL112+1</f>
        <v>101</v>
      </c>
      <c r="AM113" s="756"/>
      <c r="AN113" s="756"/>
      <c r="AO113" s="756"/>
      <c r="AP113" s="756"/>
      <c r="AQ113" s="756"/>
      <c r="AR113" s="756"/>
      <c r="AS113" s="756"/>
      <c r="AT113" s="756"/>
      <c r="AU113" s="756"/>
      <c r="AV113" s="756"/>
      <c r="AW113" s="756"/>
      <c r="AX113" s="756"/>
      <c r="AY113" s="594"/>
      <c r="AZ113" s="705">
        <f t="shared" si="14"/>
        <v>101</v>
      </c>
      <c r="BA113" s="756"/>
      <c r="BB113" s="756"/>
      <c r="BC113" s="756"/>
      <c r="BD113" s="756"/>
      <c r="BE113" s="756"/>
      <c r="BF113" s="756"/>
      <c r="BG113" s="756"/>
      <c r="BH113" s="756"/>
      <c r="BI113" s="756"/>
      <c r="BJ113" s="756"/>
      <c r="BK113" s="756"/>
      <c r="BL113" s="756"/>
      <c r="BM113" s="685"/>
      <c r="BN113" s="705">
        <f t="shared" si="15"/>
        <v>101</v>
      </c>
      <c r="BO113" s="756"/>
      <c r="BP113" s="756"/>
      <c r="BQ113" s="756"/>
      <c r="BR113" s="756"/>
      <c r="BS113" s="756"/>
      <c r="BT113" s="756"/>
      <c r="BU113" s="756"/>
      <c r="BV113" s="756"/>
      <c r="BW113" s="756"/>
      <c r="BX113" s="756"/>
      <c r="BY113" s="756"/>
      <c r="BZ113" s="756"/>
    </row>
    <row r="114" spans="2:78" x14ac:dyDescent="0.25">
      <c r="B114" s="705">
        <v>102</v>
      </c>
      <c r="C114" s="765">
        <f>(1+_xlfn.XLOOKUP(INT((B114-1)/12)+1,'ZC Curve'!$B$8:$B$107,'ZC Curve'!R$8:R$107,,0))^(1/12)-1</f>
        <v>0</v>
      </c>
      <c r="D114" s="766">
        <f t="shared" si="16"/>
        <v>1</v>
      </c>
      <c r="E114" s="765">
        <f>(1+_xlfn.XLOOKUP(INT((B114-1)/12)+1,'ZC Curve'!$B$8:$B$107,'ZC Curve'!S$8:S$107,,0))^(1/12)-1</f>
        <v>0</v>
      </c>
      <c r="F114" s="766">
        <f t="shared" si="17"/>
        <v>1</v>
      </c>
      <c r="G114" s="765">
        <f>(1+_xlfn.XLOOKUP(INT((B114-1)/12)+1,'ZC Curve'!$B$8:$B$107,'ZC Curve'!T$8:T$107,,0))^(1/12)-1</f>
        <v>0</v>
      </c>
      <c r="H114" s="766">
        <f t="shared" si="18"/>
        <v>1</v>
      </c>
      <c r="I114" s="594"/>
      <c r="J114" s="705">
        <f t="shared" si="19"/>
        <v>102</v>
      </c>
      <c r="K114" s="756"/>
      <c r="L114" s="756"/>
      <c r="M114" s="756"/>
      <c r="N114" s="756"/>
      <c r="O114" s="756"/>
      <c r="P114" s="756"/>
      <c r="Q114" s="756"/>
      <c r="R114" s="756"/>
      <c r="S114" s="756"/>
      <c r="T114" s="756"/>
      <c r="U114" s="756"/>
      <c r="V114" s="756"/>
      <c r="W114" s="594"/>
      <c r="X114" s="705">
        <f t="shared" si="20"/>
        <v>102</v>
      </c>
      <c r="Y114" s="756"/>
      <c r="Z114" s="756"/>
      <c r="AA114" s="756"/>
      <c r="AB114" s="756"/>
      <c r="AC114" s="756"/>
      <c r="AD114" s="756"/>
      <c r="AE114" s="756"/>
      <c r="AF114" s="756"/>
      <c r="AG114" s="756"/>
      <c r="AH114" s="756"/>
      <c r="AI114" s="756"/>
      <c r="AJ114" s="756"/>
      <c r="AK114" s="594"/>
      <c r="AL114" s="705">
        <f t="shared" si="21"/>
        <v>102</v>
      </c>
      <c r="AM114" s="756"/>
      <c r="AN114" s="756"/>
      <c r="AO114" s="756"/>
      <c r="AP114" s="756"/>
      <c r="AQ114" s="756"/>
      <c r="AR114" s="756"/>
      <c r="AS114" s="756"/>
      <c r="AT114" s="756"/>
      <c r="AU114" s="756"/>
      <c r="AV114" s="756"/>
      <c r="AW114" s="756"/>
      <c r="AX114" s="756"/>
      <c r="AY114" s="594"/>
      <c r="AZ114" s="705">
        <f t="shared" si="14"/>
        <v>102</v>
      </c>
      <c r="BA114" s="756"/>
      <c r="BB114" s="756"/>
      <c r="BC114" s="756"/>
      <c r="BD114" s="756"/>
      <c r="BE114" s="756"/>
      <c r="BF114" s="756"/>
      <c r="BG114" s="756"/>
      <c r="BH114" s="756"/>
      <c r="BI114" s="756"/>
      <c r="BJ114" s="756"/>
      <c r="BK114" s="756"/>
      <c r="BL114" s="756"/>
      <c r="BM114" s="685"/>
      <c r="BN114" s="705">
        <f t="shared" si="15"/>
        <v>102</v>
      </c>
      <c r="BO114" s="756"/>
      <c r="BP114" s="756"/>
      <c r="BQ114" s="756"/>
      <c r="BR114" s="756"/>
      <c r="BS114" s="756"/>
      <c r="BT114" s="756"/>
      <c r="BU114" s="756"/>
      <c r="BV114" s="756"/>
      <c r="BW114" s="756"/>
      <c r="BX114" s="756"/>
      <c r="BY114" s="756"/>
      <c r="BZ114" s="756"/>
    </row>
    <row r="115" spans="2:78" x14ac:dyDescent="0.25">
      <c r="B115" s="705">
        <v>103</v>
      </c>
      <c r="C115" s="765">
        <f>(1+_xlfn.XLOOKUP(INT((B115-1)/12)+1,'ZC Curve'!$B$8:$B$107,'ZC Curve'!R$8:R$107,,0))^(1/12)-1</f>
        <v>0</v>
      </c>
      <c r="D115" s="766">
        <f t="shared" si="16"/>
        <v>1</v>
      </c>
      <c r="E115" s="765">
        <f>(1+_xlfn.XLOOKUP(INT((B115-1)/12)+1,'ZC Curve'!$B$8:$B$107,'ZC Curve'!S$8:S$107,,0))^(1/12)-1</f>
        <v>0</v>
      </c>
      <c r="F115" s="766">
        <f t="shared" si="17"/>
        <v>1</v>
      </c>
      <c r="G115" s="765">
        <f>(1+_xlfn.XLOOKUP(INT((B115-1)/12)+1,'ZC Curve'!$B$8:$B$107,'ZC Curve'!T$8:T$107,,0))^(1/12)-1</f>
        <v>0</v>
      </c>
      <c r="H115" s="766">
        <f t="shared" si="18"/>
        <v>1</v>
      </c>
      <c r="I115" s="594"/>
      <c r="J115" s="705">
        <f t="shared" si="19"/>
        <v>103</v>
      </c>
      <c r="K115" s="756"/>
      <c r="L115" s="756"/>
      <c r="M115" s="756"/>
      <c r="N115" s="756"/>
      <c r="O115" s="756"/>
      <c r="P115" s="756"/>
      <c r="Q115" s="756"/>
      <c r="R115" s="756"/>
      <c r="S115" s="756"/>
      <c r="T115" s="756"/>
      <c r="U115" s="756"/>
      <c r="V115" s="756"/>
      <c r="W115" s="594"/>
      <c r="X115" s="705">
        <f t="shared" si="20"/>
        <v>103</v>
      </c>
      <c r="Y115" s="756"/>
      <c r="Z115" s="756"/>
      <c r="AA115" s="756"/>
      <c r="AB115" s="756"/>
      <c r="AC115" s="756"/>
      <c r="AD115" s="756"/>
      <c r="AE115" s="756"/>
      <c r="AF115" s="756"/>
      <c r="AG115" s="756"/>
      <c r="AH115" s="756"/>
      <c r="AI115" s="756"/>
      <c r="AJ115" s="756"/>
      <c r="AK115" s="594"/>
      <c r="AL115" s="705">
        <f t="shared" si="21"/>
        <v>103</v>
      </c>
      <c r="AM115" s="756"/>
      <c r="AN115" s="756"/>
      <c r="AO115" s="756"/>
      <c r="AP115" s="756"/>
      <c r="AQ115" s="756"/>
      <c r="AR115" s="756"/>
      <c r="AS115" s="756"/>
      <c r="AT115" s="756"/>
      <c r="AU115" s="756"/>
      <c r="AV115" s="756"/>
      <c r="AW115" s="756"/>
      <c r="AX115" s="756"/>
      <c r="AY115" s="594"/>
      <c r="AZ115" s="705">
        <f t="shared" si="14"/>
        <v>103</v>
      </c>
      <c r="BA115" s="756"/>
      <c r="BB115" s="756"/>
      <c r="BC115" s="756"/>
      <c r="BD115" s="756"/>
      <c r="BE115" s="756"/>
      <c r="BF115" s="756"/>
      <c r="BG115" s="756"/>
      <c r="BH115" s="756"/>
      <c r="BI115" s="756"/>
      <c r="BJ115" s="756"/>
      <c r="BK115" s="756"/>
      <c r="BL115" s="756"/>
      <c r="BM115" s="685"/>
      <c r="BN115" s="705">
        <f t="shared" si="15"/>
        <v>103</v>
      </c>
      <c r="BO115" s="756"/>
      <c r="BP115" s="756"/>
      <c r="BQ115" s="756"/>
      <c r="BR115" s="756"/>
      <c r="BS115" s="756"/>
      <c r="BT115" s="756"/>
      <c r="BU115" s="756"/>
      <c r="BV115" s="756"/>
      <c r="BW115" s="756"/>
      <c r="BX115" s="756"/>
      <c r="BY115" s="756"/>
      <c r="BZ115" s="756"/>
    </row>
    <row r="116" spans="2:78" x14ac:dyDescent="0.25">
      <c r="B116" s="705">
        <v>104</v>
      </c>
      <c r="C116" s="765">
        <f>(1+_xlfn.XLOOKUP(INT((B116-1)/12)+1,'ZC Curve'!$B$8:$B$107,'ZC Curve'!R$8:R$107,,0))^(1/12)-1</f>
        <v>0</v>
      </c>
      <c r="D116" s="766">
        <f t="shared" si="16"/>
        <v>1</v>
      </c>
      <c r="E116" s="765">
        <f>(1+_xlfn.XLOOKUP(INT((B116-1)/12)+1,'ZC Curve'!$B$8:$B$107,'ZC Curve'!S$8:S$107,,0))^(1/12)-1</f>
        <v>0</v>
      </c>
      <c r="F116" s="766">
        <f t="shared" si="17"/>
        <v>1</v>
      </c>
      <c r="G116" s="765">
        <f>(1+_xlfn.XLOOKUP(INT((B116-1)/12)+1,'ZC Curve'!$B$8:$B$107,'ZC Curve'!T$8:T$107,,0))^(1/12)-1</f>
        <v>0</v>
      </c>
      <c r="H116" s="766">
        <f t="shared" si="18"/>
        <v>1</v>
      </c>
      <c r="I116" s="594"/>
      <c r="J116" s="705">
        <f t="shared" si="19"/>
        <v>104</v>
      </c>
      <c r="K116" s="756"/>
      <c r="L116" s="756"/>
      <c r="M116" s="756"/>
      <c r="N116" s="756"/>
      <c r="O116" s="756"/>
      <c r="P116" s="756"/>
      <c r="Q116" s="756"/>
      <c r="R116" s="756"/>
      <c r="S116" s="756"/>
      <c r="T116" s="756"/>
      <c r="U116" s="756"/>
      <c r="V116" s="756"/>
      <c r="W116" s="594"/>
      <c r="X116" s="705">
        <f t="shared" si="20"/>
        <v>104</v>
      </c>
      <c r="Y116" s="756"/>
      <c r="Z116" s="756"/>
      <c r="AA116" s="756"/>
      <c r="AB116" s="756"/>
      <c r="AC116" s="756"/>
      <c r="AD116" s="756"/>
      <c r="AE116" s="756"/>
      <c r="AF116" s="756"/>
      <c r="AG116" s="756"/>
      <c r="AH116" s="756"/>
      <c r="AI116" s="756"/>
      <c r="AJ116" s="756"/>
      <c r="AK116" s="594"/>
      <c r="AL116" s="705">
        <f t="shared" si="21"/>
        <v>104</v>
      </c>
      <c r="AM116" s="756"/>
      <c r="AN116" s="756"/>
      <c r="AO116" s="756"/>
      <c r="AP116" s="756"/>
      <c r="AQ116" s="756"/>
      <c r="AR116" s="756"/>
      <c r="AS116" s="756"/>
      <c r="AT116" s="756"/>
      <c r="AU116" s="756"/>
      <c r="AV116" s="756"/>
      <c r="AW116" s="756"/>
      <c r="AX116" s="756"/>
      <c r="AY116" s="594"/>
      <c r="AZ116" s="705">
        <f t="shared" si="14"/>
        <v>104</v>
      </c>
      <c r="BA116" s="756"/>
      <c r="BB116" s="756"/>
      <c r="BC116" s="756"/>
      <c r="BD116" s="756"/>
      <c r="BE116" s="756"/>
      <c r="BF116" s="756"/>
      <c r="BG116" s="756"/>
      <c r="BH116" s="756"/>
      <c r="BI116" s="756"/>
      <c r="BJ116" s="756"/>
      <c r="BK116" s="756"/>
      <c r="BL116" s="756"/>
      <c r="BM116" s="685"/>
      <c r="BN116" s="705">
        <f t="shared" si="15"/>
        <v>104</v>
      </c>
      <c r="BO116" s="756"/>
      <c r="BP116" s="756"/>
      <c r="BQ116" s="756"/>
      <c r="BR116" s="756"/>
      <c r="BS116" s="756"/>
      <c r="BT116" s="756"/>
      <c r="BU116" s="756"/>
      <c r="BV116" s="756"/>
      <c r="BW116" s="756"/>
      <c r="BX116" s="756"/>
      <c r="BY116" s="756"/>
      <c r="BZ116" s="756"/>
    </row>
    <row r="117" spans="2:78" x14ac:dyDescent="0.25">
      <c r="B117" s="705">
        <v>105</v>
      </c>
      <c r="C117" s="765">
        <f>(1+_xlfn.XLOOKUP(INT((B117-1)/12)+1,'ZC Curve'!$B$8:$B$107,'ZC Curve'!R$8:R$107,,0))^(1/12)-1</f>
        <v>0</v>
      </c>
      <c r="D117" s="766">
        <f t="shared" si="16"/>
        <v>1</v>
      </c>
      <c r="E117" s="765">
        <f>(1+_xlfn.XLOOKUP(INT((B117-1)/12)+1,'ZC Curve'!$B$8:$B$107,'ZC Curve'!S$8:S$107,,0))^(1/12)-1</f>
        <v>0</v>
      </c>
      <c r="F117" s="766">
        <f t="shared" si="17"/>
        <v>1</v>
      </c>
      <c r="G117" s="765">
        <f>(1+_xlfn.XLOOKUP(INT((B117-1)/12)+1,'ZC Curve'!$B$8:$B$107,'ZC Curve'!T$8:T$107,,0))^(1/12)-1</f>
        <v>0</v>
      </c>
      <c r="H117" s="766">
        <f t="shared" si="18"/>
        <v>1</v>
      </c>
      <c r="I117" s="594"/>
      <c r="J117" s="705">
        <f t="shared" si="19"/>
        <v>105</v>
      </c>
      <c r="K117" s="756"/>
      <c r="L117" s="756"/>
      <c r="M117" s="756"/>
      <c r="N117" s="756"/>
      <c r="O117" s="756"/>
      <c r="P117" s="756"/>
      <c r="Q117" s="756"/>
      <c r="R117" s="756"/>
      <c r="S117" s="756"/>
      <c r="T117" s="756"/>
      <c r="U117" s="756"/>
      <c r="V117" s="756"/>
      <c r="W117" s="594"/>
      <c r="X117" s="705">
        <f t="shared" si="20"/>
        <v>105</v>
      </c>
      <c r="Y117" s="756"/>
      <c r="Z117" s="756"/>
      <c r="AA117" s="756"/>
      <c r="AB117" s="756"/>
      <c r="AC117" s="756"/>
      <c r="AD117" s="756"/>
      <c r="AE117" s="756"/>
      <c r="AF117" s="756"/>
      <c r="AG117" s="756"/>
      <c r="AH117" s="756"/>
      <c r="AI117" s="756"/>
      <c r="AJ117" s="756"/>
      <c r="AK117" s="594"/>
      <c r="AL117" s="705">
        <f t="shared" si="21"/>
        <v>105</v>
      </c>
      <c r="AM117" s="756"/>
      <c r="AN117" s="756"/>
      <c r="AO117" s="756"/>
      <c r="AP117" s="756"/>
      <c r="AQ117" s="756"/>
      <c r="AR117" s="756"/>
      <c r="AS117" s="756"/>
      <c r="AT117" s="756"/>
      <c r="AU117" s="756"/>
      <c r="AV117" s="756"/>
      <c r="AW117" s="756"/>
      <c r="AX117" s="756"/>
      <c r="AY117" s="594"/>
      <c r="AZ117" s="705">
        <f t="shared" si="14"/>
        <v>105</v>
      </c>
      <c r="BA117" s="756"/>
      <c r="BB117" s="756"/>
      <c r="BC117" s="756"/>
      <c r="BD117" s="756"/>
      <c r="BE117" s="756"/>
      <c r="BF117" s="756"/>
      <c r="BG117" s="756"/>
      <c r="BH117" s="756"/>
      <c r="BI117" s="756"/>
      <c r="BJ117" s="756"/>
      <c r="BK117" s="756"/>
      <c r="BL117" s="756"/>
      <c r="BM117" s="685"/>
      <c r="BN117" s="705">
        <f t="shared" si="15"/>
        <v>105</v>
      </c>
      <c r="BO117" s="756"/>
      <c r="BP117" s="756"/>
      <c r="BQ117" s="756"/>
      <c r="BR117" s="756"/>
      <c r="BS117" s="756"/>
      <c r="BT117" s="756"/>
      <c r="BU117" s="756"/>
      <c r="BV117" s="756"/>
      <c r="BW117" s="756"/>
      <c r="BX117" s="756"/>
      <c r="BY117" s="756"/>
      <c r="BZ117" s="756"/>
    </row>
    <row r="118" spans="2:78" x14ac:dyDescent="0.25">
      <c r="B118" s="705">
        <v>106</v>
      </c>
      <c r="C118" s="765">
        <f>(1+_xlfn.XLOOKUP(INT((B118-1)/12)+1,'ZC Curve'!$B$8:$B$107,'ZC Curve'!R$8:R$107,,0))^(1/12)-1</f>
        <v>0</v>
      </c>
      <c r="D118" s="766">
        <f t="shared" si="16"/>
        <v>1</v>
      </c>
      <c r="E118" s="765">
        <f>(1+_xlfn.XLOOKUP(INT((B118-1)/12)+1,'ZC Curve'!$B$8:$B$107,'ZC Curve'!S$8:S$107,,0))^(1/12)-1</f>
        <v>0</v>
      </c>
      <c r="F118" s="766">
        <f t="shared" si="17"/>
        <v>1</v>
      </c>
      <c r="G118" s="765">
        <f>(1+_xlfn.XLOOKUP(INT((B118-1)/12)+1,'ZC Curve'!$B$8:$B$107,'ZC Curve'!T$8:T$107,,0))^(1/12)-1</f>
        <v>0</v>
      </c>
      <c r="H118" s="766">
        <f t="shared" si="18"/>
        <v>1</v>
      </c>
      <c r="I118" s="594"/>
      <c r="J118" s="705">
        <f t="shared" si="19"/>
        <v>106</v>
      </c>
      <c r="K118" s="756"/>
      <c r="L118" s="756"/>
      <c r="M118" s="756"/>
      <c r="N118" s="756"/>
      <c r="O118" s="756"/>
      <c r="P118" s="756"/>
      <c r="Q118" s="756"/>
      <c r="R118" s="756"/>
      <c r="S118" s="756"/>
      <c r="T118" s="756"/>
      <c r="U118" s="756"/>
      <c r="V118" s="756"/>
      <c r="W118" s="594"/>
      <c r="X118" s="705">
        <f t="shared" si="20"/>
        <v>106</v>
      </c>
      <c r="Y118" s="756"/>
      <c r="Z118" s="756"/>
      <c r="AA118" s="756"/>
      <c r="AB118" s="756"/>
      <c r="AC118" s="756"/>
      <c r="AD118" s="756"/>
      <c r="AE118" s="756"/>
      <c r="AF118" s="756"/>
      <c r="AG118" s="756"/>
      <c r="AH118" s="756"/>
      <c r="AI118" s="756"/>
      <c r="AJ118" s="756"/>
      <c r="AK118" s="594"/>
      <c r="AL118" s="705">
        <f t="shared" si="21"/>
        <v>106</v>
      </c>
      <c r="AM118" s="756"/>
      <c r="AN118" s="756"/>
      <c r="AO118" s="756"/>
      <c r="AP118" s="756"/>
      <c r="AQ118" s="756"/>
      <c r="AR118" s="756"/>
      <c r="AS118" s="756"/>
      <c r="AT118" s="756"/>
      <c r="AU118" s="756"/>
      <c r="AV118" s="756"/>
      <c r="AW118" s="756"/>
      <c r="AX118" s="756"/>
      <c r="AY118" s="594"/>
      <c r="AZ118" s="705">
        <f t="shared" si="14"/>
        <v>106</v>
      </c>
      <c r="BA118" s="756"/>
      <c r="BB118" s="756"/>
      <c r="BC118" s="756"/>
      <c r="BD118" s="756"/>
      <c r="BE118" s="756"/>
      <c r="BF118" s="756"/>
      <c r="BG118" s="756"/>
      <c r="BH118" s="756"/>
      <c r="BI118" s="756"/>
      <c r="BJ118" s="756"/>
      <c r="BK118" s="756"/>
      <c r="BL118" s="756"/>
      <c r="BM118" s="685"/>
      <c r="BN118" s="705">
        <f t="shared" si="15"/>
        <v>106</v>
      </c>
      <c r="BO118" s="756"/>
      <c r="BP118" s="756"/>
      <c r="BQ118" s="756"/>
      <c r="BR118" s="756"/>
      <c r="BS118" s="756"/>
      <c r="BT118" s="756"/>
      <c r="BU118" s="756"/>
      <c r="BV118" s="756"/>
      <c r="BW118" s="756"/>
      <c r="BX118" s="756"/>
      <c r="BY118" s="756"/>
      <c r="BZ118" s="756"/>
    </row>
    <row r="119" spans="2:78" x14ac:dyDescent="0.25">
      <c r="B119" s="705">
        <v>107</v>
      </c>
      <c r="C119" s="765">
        <f>(1+_xlfn.XLOOKUP(INT((B119-1)/12)+1,'ZC Curve'!$B$8:$B$107,'ZC Curve'!R$8:R$107,,0))^(1/12)-1</f>
        <v>0</v>
      </c>
      <c r="D119" s="766">
        <f t="shared" si="16"/>
        <v>1</v>
      </c>
      <c r="E119" s="765">
        <f>(1+_xlfn.XLOOKUP(INT((B119-1)/12)+1,'ZC Curve'!$B$8:$B$107,'ZC Curve'!S$8:S$107,,0))^(1/12)-1</f>
        <v>0</v>
      </c>
      <c r="F119" s="766">
        <f t="shared" si="17"/>
        <v>1</v>
      </c>
      <c r="G119" s="765">
        <f>(1+_xlfn.XLOOKUP(INT((B119-1)/12)+1,'ZC Curve'!$B$8:$B$107,'ZC Curve'!T$8:T$107,,0))^(1/12)-1</f>
        <v>0</v>
      </c>
      <c r="H119" s="766">
        <f t="shared" si="18"/>
        <v>1</v>
      </c>
      <c r="I119" s="594"/>
      <c r="J119" s="705">
        <f t="shared" si="19"/>
        <v>107</v>
      </c>
      <c r="K119" s="756"/>
      <c r="L119" s="756"/>
      <c r="M119" s="756"/>
      <c r="N119" s="756"/>
      <c r="O119" s="756"/>
      <c r="P119" s="756"/>
      <c r="Q119" s="756"/>
      <c r="R119" s="756"/>
      <c r="S119" s="756"/>
      <c r="T119" s="756"/>
      <c r="U119" s="756"/>
      <c r="V119" s="756"/>
      <c r="W119" s="594"/>
      <c r="X119" s="705">
        <f t="shared" si="20"/>
        <v>107</v>
      </c>
      <c r="Y119" s="756"/>
      <c r="Z119" s="756"/>
      <c r="AA119" s="756"/>
      <c r="AB119" s="756"/>
      <c r="AC119" s="756"/>
      <c r="AD119" s="756"/>
      <c r="AE119" s="756"/>
      <c r="AF119" s="756"/>
      <c r="AG119" s="756"/>
      <c r="AH119" s="756"/>
      <c r="AI119" s="756"/>
      <c r="AJ119" s="756"/>
      <c r="AK119" s="594"/>
      <c r="AL119" s="705">
        <f t="shared" si="21"/>
        <v>107</v>
      </c>
      <c r="AM119" s="756"/>
      <c r="AN119" s="756"/>
      <c r="AO119" s="756"/>
      <c r="AP119" s="756"/>
      <c r="AQ119" s="756"/>
      <c r="AR119" s="756"/>
      <c r="AS119" s="756"/>
      <c r="AT119" s="756"/>
      <c r="AU119" s="756"/>
      <c r="AV119" s="756"/>
      <c r="AW119" s="756"/>
      <c r="AX119" s="756"/>
      <c r="AY119" s="594"/>
      <c r="AZ119" s="705">
        <f t="shared" si="14"/>
        <v>107</v>
      </c>
      <c r="BA119" s="756"/>
      <c r="BB119" s="756"/>
      <c r="BC119" s="756"/>
      <c r="BD119" s="756"/>
      <c r="BE119" s="756"/>
      <c r="BF119" s="756"/>
      <c r="BG119" s="756"/>
      <c r="BH119" s="756"/>
      <c r="BI119" s="756"/>
      <c r="BJ119" s="756"/>
      <c r="BK119" s="756"/>
      <c r="BL119" s="756"/>
      <c r="BM119" s="685"/>
      <c r="BN119" s="705">
        <f t="shared" si="15"/>
        <v>107</v>
      </c>
      <c r="BO119" s="756"/>
      <c r="BP119" s="756"/>
      <c r="BQ119" s="756"/>
      <c r="BR119" s="756"/>
      <c r="BS119" s="756"/>
      <c r="BT119" s="756"/>
      <c r="BU119" s="756"/>
      <c r="BV119" s="756"/>
      <c r="BW119" s="756"/>
      <c r="BX119" s="756"/>
      <c r="BY119" s="756"/>
      <c r="BZ119" s="756"/>
    </row>
    <row r="120" spans="2:78" x14ac:dyDescent="0.25">
      <c r="B120" s="705">
        <v>108</v>
      </c>
      <c r="C120" s="765">
        <f>(1+_xlfn.XLOOKUP(INT((B120-1)/12)+1,'ZC Curve'!$B$8:$B$107,'ZC Curve'!R$8:R$107,,0))^(1/12)-1</f>
        <v>0</v>
      </c>
      <c r="D120" s="766">
        <f t="shared" si="16"/>
        <v>1</v>
      </c>
      <c r="E120" s="765">
        <f>(1+_xlfn.XLOOKUP(INT((B120-1)/12)+1,'ZC Curve'!$B$8:$B$107,'ZC Curve'!S$8:S$107,,0))^(1/12)-1</f>
        <v>0</v>
      </c>
      <c r="F120" s="766">
        <f t="shared" si="17"/>
        <v>1</v>
      </c>
      <c r="G120" s="765">
        <f>(1+_xlfn.XLOOKUP(INT((B120-1)/12)+1,'ZC Curve'!$B$8:$B$107,'ZC Curve'!T$8:T$107,,0))^(1/12)-1</f>
        <v>0</v>
      </c>
      <c r="H120" s="766">
        <f t="shared" si="18"/>
        <v>1</v>
      </c>
      <c r="I120" s="594"/>
      <c r="J120" s="705">
        <f t="shared" si="19"/>
        <v>108</v>
      </c>
      <c r="K120" s="756"/>
      <c r="L120" s="756"/>
      <c r="M120" s="756"/>
      <c r="N120" s="756"/>
      <c r="O120" s="756"/>
      <c r="P120" s="756"/>
      <c r="Q120" s="756"/>
      <c r="R120" s="756"/>
      <c r="S120" s="756"/>
      <c r="T120" s="756"/>
      <c r="U120" s="756"/>
      <c r="V120" s="756"/>
      <c r="W120" s="594"/>
      <c r="X120" s="705">
        <f t="shared" si="20"/>
        <v>108</v>
      </c>
      <c r="Y120" s="756"/>
      <c r="Z120" s="756"/>
      <c r="AA120" s="756"/>
      <c r="AB120" s="756"/>
      <c r="AC120" s="756"/>
      <c r="AD120" s="756"/>
      <c r="AE120" s="756"/>
      <c r="AF120" s="756"/>
      <c r="AG120" s="756"/>
      <c r="AH120" s="756"/>
      <c r="AI120" s="756"/>
      <c r="AJ120" s="756"/>
      <c r="AK120" s="594"/>
      <c r="AL120" s="705">
        <f t="shared" si="21"/>
        <v>108</v>
      </c>
      <c r="AM120" s="756"/>
      <c r="AN120" s="756"/>
      <c r="AO120" s="756"/>
      <c r="AP120" s="756"/>
      <c r="AQ120" s="756"/>
      <c r="AR120" s="756"/>
      <c r="AS120" s="756"/>
      <c r="AT120" s="756"/>
      <c r="AU120" s="756"/>
      <c r="AV120" s="756"/>
      <c r="AW120" s="756"/>
      <c r="AX120" s="756"/>
      <c r="AY120" s="594"/>
      <c r="AZ120" s="705">
        <f t="shared" si="14"/>
        <v>108</v>
      </c>
      <c r="BA120" s="756"/>
      <c r="BB120" s="756"/>
      <c r="BC120" s="756"/>
      <c r="BD120" s="756"/>
      <c r="BE120" s="756"/>
      <c r="BF120" s="756"/>
      <c r="BG120" s="756"/>
      <c r="BH120" s="756"/>
      <c r="BI120" s="756"/>
      <c r="BJ120" s="756"/>
      <c r="BK120" s="756"/>
      <c r="BL120" s="756"/>
      <c r="BM120" s="685"/>
      <c r="BN120" s="705">
        <f t="shared" si="15"/>
        <v>108</v>
      </c>
      <c r="BO120" s="756"/>
      <c r="BP120" s="756"/>
      <c r="BQ120" s="756"/>
      <c r="BR120" s="756"/>
      <c r="BS120" s="756"/>
      <c r="BT120" s="756"/>
      <c r="BU120" s="756"/>
      <c r="BV120" s="756"/>
      <c r="BW120" s="756"/>
      <c r="BX120" s="756"/>
      <c r="BY120" s="756"/>
      <c r="BZ120" s="756"/>
    </row>
    <row r="121" spans="2:78" x14ac:dyDescent="0.25">
      <c r="B121" s="705">
        <v>109</v>
      </c>
      <c r="C121" s="765">
        <f>(1+_xlfn.XLOOKUP(INT((B121-1)/12)+1,'ZC Curve'!$B$8:$B$107,'ZC Curve'!R$8:R$107,,0))^(1/12)-1</f>
        <v>0</v>
      </c>
      <c r="D121" s="766">
        <f t="shared" si="16"/>
        <v>1</v>
      </c>
      <c r="E121" s="765">
        <f>(1+_xlfn.XLOOKUP(INT((B121-1)/12)+1,'ZC Curve'!$B$8:$B$107,'ZC Curve'!S$8:S$107,,0))^(1/12)-1</f>
        <v>0</v>
      </c>
      <c r="F121" s="766">
        <f t="shared" si="17"/>
        <v>1</v>
      </c>
      <c r="G121" s="765">
        <f>(1+_xlfn.XLOOKUP(INT((B121-1)/12)+1,'ZC Curve'!$B$8:$B$107,'ZC Curve'!T$8:T$107,,0))^(1/12)-1</f>
        <v>0</v>
      </c>
      <c r="H121" s="766">
        <f t="shared" si="18"/>
        <v>1</v>
      </c>
      <c r="I121" s="594"/>
      <c r="J121" s="705">
        <f t="shared" si="19"/>
        <v>109</v>
      </c>
      <c r="K121" s="756"/>
      <c r="L121" s="756"/>
      <c r="M121" s="756"/>
      <c r="N121" s="756"/>
      <c r="O121" s="756"/>
      <c r="P121" s="756"/>
      <c r="Q121" s="756"/>
      <c r="R121" s="756"/>
      <c r="S121" s="756"/>
      <c r="T121" s="756"/>
      <c r="U121" s="756"/>
      <c r="V121" s="756"/>
      <c r="W121" s="594"/>
      <c r="X121" s="705">
        <f t="shared" si="20"/>
        <v>109</v>
      </c>
      <c r="Y121" s="756"/>
      <c r="Z121" s="756"/>
      <c r="AA121" s="756"/>
      <c r="AB121" s="756"/>
      <c r="AC121" s="756"/>
      <c r="AD121" s="756"/>
      <c r="AE121" s="756"/>
      <c r="AF121" s="756"/>
      <c r="AG121" s="756"/>
      <c r="AH121" s="756"/>
      <c r="AI121" s="756"/>
      <c r="AJ121" s="756"/>
      <c r="AK121" s="594"/>
      <c r="AL121" s="705">
        <f t="shared" si="21"/>
        <v>109</v>
      </c>
      <c r="AM121" s="756"/>
      <c r="AN121" s="756"/>
      <c r="AO121" s="756"/>
      <c r="AP121" s="756"/>
      <c r="AQ121" s="756"/>
      <c r="AR121" s="756"/>
      <c r="AS121" s="756"/>
      <c r="AT121" s="756"/>
      <c r="AU121" s="756"/>
      <c r="AV121" s="756"/>
      <c r="AW121" s="756"/>
      <c r="AX121" s="756"/>
      <c r="AY121" s="594"/>
      <c r="AZ121" s="705">
        <f t="shared" si="14"/>
        <v>109</v>
      </c>
      <c r="BA121" s="756"/>
      <c r="BB121" s="756"/>
      <c r="BC121" s="756"/>
      <c r="BD121" s="756"/>
      <c r="BE121" s="756"/>
      <c r="BF121" s="756"/>
      <c r="BG121" s="756"/>
      <c r="BH121" s="756"/>
      <c r="BI121" s="756"/>
      <c r="BJ121" s="756"/>
      <c r="BK121" s="756"/>
      <c r="BL121" s="756"/>
      <c r="BM121" s="685"/>
      <c r="BN121" s="705">
        <f t="shared" si="15"/>
        <v>109</v>
      </c>
      <c r="BO121" s="756"/>
      <c r="BP121" s="756"/>
      <c r="BQ121" s="756"/>
      <c r="BR121" s="756"/>
      <c r="BS121" s="756"/>
      <c r="BT121" s="756"/>
      <c r="BU121" s="756"/>
      <c r="BV121" s="756"/>
      <c r="BW121" s="756"/>
      <c r="BX121" s="756"/>
      <c r="BY121" s="756"/>
      <c r="BZ121" s="756"/>
    </row>
    <row r="122" spans="2:78" x14ac:dyDescent="0.25">
      <c r="B122" s="705">
        <v>110</v>
      </c>
      <c r="C122" s="765">
        <f>(1+_xlfn.XLOOKUP(INT((B122-1)/12)+1,'ZC Curve'!$B$8:$B$107,'ZC Curve'!R$8:R$107,,0))^(1/12)-1</f>
        <v>0</v>
      </c>
      <c r="D122" s="766">
        <f t="shared" si="16"/>
        <v>1</v>
      </c>
      <c r="E122" s="765">
        <f>(1+_xlfn.XLOOKUP(INT((B122-1)/12)+1,'ZC Curve'!$B$8:$B$107,'ZC Curve'!S$8:S$107,,0))^(1/12)-1</f>
        <v>0</v>
      </c>
      <c r="F122" s="766">
        <f t="shared" si="17"/>
        <v>1</v>
      </c>
      <c r="G122" s="765">
        <f>(1+_xlfn.XLOOKUP(INT((B122-1)/12)+1,'ZC Curve'!$B$8:$B$107,'ZC Curve'!T$8:T$107,,0))^(1/12)-1</f>
        <v>0</v>
      </c>
      <c r="H122" s="766">
        <f t="shared" si="18"/>
        <v>1</v>
      </c>
      <c r="I122" s="594"/>
      <c r="J122" s="705">
        <f t="shared" si="19"/>
        <v>110</v>
      </c>
      <c r="K122" s="756"/>
      <c r="L122" s="756"/>
      <c r="M122" s="756"/>
      <c r="N122" s="756"/>
      <c r="O122" s="756"/>
      <c r="P122" s="756"/>
      <c r="Q122" s="756"/>
      <c r="R122" s="756"/>
      <c r="S122" s="756"/>
      <c r="T122" s="756"/>
      <c r="U122" s="756"/>
      <c r="V122" s="756"/>
      <c r="W122" s="594"/>
      <c r="X122" s="705">
        <f t="shared" si="20"/>
        <v>110</v>
      </c>
      <c r="Y122" s="756"/>
      <c r="Z122" s="756"/>
      <c r="AA122" s="756"/>
      <c r="AB122" s="756"/>
      <c r="AC122" s="756"/>
      <c r="AD122" s="756"/>
      <c r="AE122" s="756"/>
      <c r="AF122" s="756"/>
      <c r="AG122" s="756"/>
      <c r="AH122" s="756"/>
      <c r="AI122" s="756"/>
      <c r="AJ122" s="756"/>
      <c r="AK122" s="594"/>
      <c r="AL122" s="705">
        <f t="shared" si="21"/>
        <v>110</v>
      </c>
      <c r="AM122" s="756"/>
      <c r="AN122" s="756"/>
      <c r="AO122" s="756"/>
      <c r="AP122" s="756"/>
      <c r="AQ122" s="756"/>
      <c r="AR122" s="756"/>
      <c r="AS122" s="756"/>
      <c r="AT122" s="756"/>
      <c r="AU122" s="756"/>
      <c r="AV122" s="756"/>
      <c r="AW122" s="756"/>
      <c r="AX122" s="756"/>
      <c r="AY122" s="594"/>
      <c r="AZ122" s="705">
        <f t="shared" si="14"/>
        <v>110</v>
      </c>
      <c r="BA122" s="756"/>
      <c r="BB122" s="756"/>
      <c r="BC122" s="756"/>
      <c r="BD122" s="756"/>
      <c r="BE122" s="756"/>
      <c r="BF122" s="756"/>
      <c r="BG122" s="756"/>
      <c r="BH122" s="756"/>
      <c r="BI122" s="756"/>
      <c r="BJ122" s="756"/>
      <c r="BK122" s="756"/>
      <c r="BL122" s="756"/>
      <c r="BM122" s="685"/>
      <c r="BN122" s="705">
        <f t="shared" si="15"/>
        <v>110</v>
      </c>
      <c r="BO122" s="756"/>
      <c r="BP122" s="756"/>
      <c r="BQ122" s="756"/>
      <c r="BR122" s="756"/>
      <c r="BS122" s="756"/>
      <c r="BT122" s="756"/>
      <c r="BU122" s="756"/>
      <c r="BV122" s="756"/>
      <c r="BW122" s="756"/>
      <c r="BX122" s="756"/>
      <c r="BY122" s="756"/>
      <c r="BZ122" s="756"/>
    </row>
    <row r="123" spans="2:78" x14ac:dyDescent="0.25">
      <c r="B123" s="705">
        <v>111</v>
      </c>
      <c r="C123" s="765">
        <f>(1+_xlfn.XLOOKUP(INT((B123-1)/12)+1,'ZC Curve'!$B$8:$B$107,'ZC Curve'!R$8:R$107,,0))^(1/12)-1</f>
        <v>0</v>
      </c>
      <c r="D123" s="766">
        <f t="shared" si="16"/>
        <v>1</v>
      </c>
      <c r="E123" s="765">
        <f>(1+_xlfn.XLOOKUP(INT((B123-1)/12)+1,'ZC Curve'!$B$8:$B$107,'ZC Curve'!S$8:S$107,,0))^(1/12)-1</f>
        <v>0</v>
      </c>
      <c r="F123" s="766">
        <f t="shared" si="17"/>
        <v>1</v>
      </c>
      <c r="G123" s="765">
        <f>(1+_xlfn.XLOOKUP(INT((B123-1)/12)+1,'ZC Curve'!$B$8:$B$107,'ZC Curve'!T$8:T$107,,0))^(1/12)-1</f>
        <v>0</v>
      </c>
      <c r="H123" s="766">
        <f t="shared" si="18"/>
        <v>1</v>
      </c>
      <c r="I123" s="594"/>
      <c r="J123" s="705">
        <f t="shared" si="19"/>
        <v>111</v>
      </c>
      <c r="K123" s="756"/>
      <c r="L123" s="756"/>
      <c r="M123" s="756"/>
      <c r="N123" s="756"/>
      <c r="O123" s="756"/>
      <c r="P123" s="756"/>
      <c r="Q123" s="756"/>
      <c r="R123" s="756"/>
      <c r="S123" s="756"/>
      <c r="T123" s="756"/>
      <c r="U123" s="756"/>
      <c r="V123" s="756"/>
      <c r="W123" s="594"/>
      <c r="X123" s="705">
        <f t="shared" si="20"/>
        <v>111</v>
      </c>
      <c r="Y123" s="756"/>
      <c r="Z123" s="756"/>
      <c r="AA123" s="756"/>
      <c r="AB123" s="756"/>
      <c r="AC123" s="756"/>
      <c r="AD123" s="756"/>
      <c r="AE123" s="756"/>
      <c r="AF123" s="756"/>
      <c r="AG123" s="756"/>
      <c r="AH123" s="756"/>
      <c r="AI123" s="756"/>
      <c r="AJ123" s="756"/>
      <c r="AK123" s="594"/>
      <c r="AL123" s="705">
        <f t="shared" si="21"/>
        <v>111</v>
      </c>
      <c r="AM123" s="756"/>
      <c r="AN123" s="756"/>
      <c r="AO123" s="756"/>
      <c r="AP123" s="756"/>
      <c r="AQ123" s="756"/>
      <c r="AR123" s="756"/>
      <c r="AS123" s="756"/>
      <c r="AT123" s="756"/>
      <c r="AU123" s="756"/>
      <c r="AV123" s="756"/>
      <c r="AW123" s="756"/>
      <c r="AX123" s="756"/>
      <c r="AY123" s="594"/>
      <c r="AZ123" s="705">
        <f t="shared" si="14"/>
        <v>111</v>
      </c>
      <c r="BA123" s="756"/>
      <c r="BB123" s="756"/>
      <c r="BC123" s="756"/>
      <c r="BD123" s="756"/>
      <c r="BE123" s="756"/>
      <c r="BF123" s="756"/>
      <c r="BG123" s="756"/>
      <c r="BH123" s="756"/>
      <c r="BI123" s="756"/>
      <c r="BJ123" s="756"/>
      <c r="BK123" s="756"/>
      <c r="BL123" s="756"/>
      <c r="BM123" s="685"/>
      <c r="BN123" s="705">
        <f t="shared" si="15"/>
        <v>111</v>
      </c>
      <c r="BO123" s="756"/>
      <c r="BP123" s="756"/>
      <c r="BQ123" s="756"/>
      <c r="BR123" s="756"/>
      <c r="BS123" s="756"/>
      <c r="BT123" s="756"/>
      <c r="BU123" s="756"/>
      <c r="BV123" s="756"/>
      <c r="BW123" s="756"/>
      <c r="BX123" s="756"/>
      <c r="BY123" s="756"/>
      <c r="BZ123" s="756"/>
    </row>
    <row r="124" spans="2:78" x14ac:dyDescent="0.25">
      <c r="B124" s="705">
        <v>112</v>
      </c>
      <c r="C124" s="765">
        <f>(1+_xlfn.XLOOKUP(INT((B124-1)/12)+1,'ZC Curve'!$B$8:$B$107,'ZC Curve'!R$8:R$107,,0))^(1/12)-1</f>
        <v>0</v>
      </c>
      <c r="D124" s="766">
        <f t="shared" si="16"/>
        <v>1</v>
      </c>
      <c r="E124" s="765">
        <f>(1+_xlfn.XLOOKUP(INT((B124-1)/12)+1,'ZC Curve'!$B$8:$B$107,'ZC Curve'!S$8:S$107,,0))^(1/12)-1</f>
        <v>0</v>
      </c>
      <c r="F124" s="766">
        <f t="shared" si="17"/>
        <v>1</v>
      </c>
      <c r="G124" s="765">
        <f>(1+_xlfn.XLOOKUP(INT((B124-1)/12)+1,'ZC Curve'!$B$8:$B$107,'ZC Curve'!T$8:T$107,,0))^(1/12)-1</f>
        <v>0</v>
      </c>
      <c r="H124" s="766">
        <f t="shared" si="18"/>
        <v>1</v>
      </c>
      <c r="I124" s="594"/>
      <c r="J124" s="705">
        <f t="shared" si="19"/>
        <v>112</v>
      </c>
      <c r="K124" s="756"/>
      <c r="L124" s="756"/>
      <c r="M124" s="756"/>
      <c r="N124" s="756"/>
      <c r="O124" s="756"/>
      <c r="P124" s="756"/>
      <c r="Q124" s="756"/>
      <c r="R124" s="756"/>
      <c r="S124" s="756"/>
      <c r="T124" s="756"/>
      <c r="U124" s="756"/>
      <c r="V124" s="756"/>
      <c r="W124" s="594"/>
      <c r="X124" s="705">
        <f t="shared" si="20"/>
        <v>112</v>
      </c>
      <c r="Y124" s="756"/>
      <c r="Z124" s="756"/>
      <c r="AA124" s="756"/>
      <c r="AB124" s="756"/>
      <c r="AC124" s="756"/>
      <c r="AD124" s="756"/>
      <c r="AE124" s="756"/>
      <c r="AF124" s="756"/>
      <c r="AG124" s="756"/>
      <c r="AH124" s="756"/>
      <c r="AI124" s="756"/>
      <c r="AJ124" s="756"/>
      <c r="AK124" s="594"/>
      <c r="AL124" s="705">
        <f t="shared" si="21"/>
        <v>112</v>
      </c>
      <c r="AM124" s="756"/>
      <c r="AN124" s="756"/>
      <c r="AO124" s="756"/>
      <c r="AP124" s="756"/>
      <c r="AQ124" s="756"/>
      <c r="AR124" s="756"/>
      <c r="AS124" s="756"/>
      <c r="AT124" s="756"/>
      <c r="AU124" s="756"/>
      <c r="AV124" s="756"/>
      <c r="AW124" s="756"/>
      <c r="AX124" s="756"/>
      <c r="AY124" s="594"/>
      <c r="AZ124" s="705">
        <f t="shared" si="14"/>
        <v>112</v>
      </c>
      <c r="BA124" s="756"/>
      <c r="BB124" s="756"/>
      <c r="BC124" s="756"/>
      <c r="BD124" s="756"/>
      <c r="BE124" s="756"/>
      <c r="BF124" s="756"/>
      <c r="BG124" s="756"/>
      <c r="BH124" s="756"/>
      <c r="BI124" s="756"/>
      <c r="BJ124" s="756"/>
      <c r="BK124" s="756"/>
      <c r="BL124" s="756"/>
      <c r="BM124" s="685"/>
      <c r="BN124" s="705">
        <f t="shared" si="15"/>
        <v>112</v>
      </c>
      <c r="BO124" s="756"/>
      <c r="BP124" s="756"/>
      <c r="BQ124" s="756"/>
      <c r="BR124" s="756"/>
      <c r="BS124" s="756"/>
      <c r="BT124" s="756"/>
      <c r="BU124" s="756"/>
      <c r="BV124" s="756"/>
      <c r="BW124" s="756"/>
      <c r="BX124" s="756"/>
      <c r="BY124" s="756"/>
      <c r="BZ124" s="756"/>
    </row>
    <row r="125" spans="2:78" x14ac:dyDescent="0.25">
      <c r="B125" s="705">
        <v>113</v>
      </c>
      <c r="C125" s="765">
        <f>(1+_xlfn.XLOOKUP(INT((B125-1)/12)+1,'ZC Curve'!$B$8:$B$107,'ZC Curve'!R$8:R$107,,0))^(1/12)-1</f>
        <v>0</v>
      </c>
      <c r="D125" s="766">
        <f t="shared" si="16"/>
        <v>1</v>
      </c>
      <c r="E125" s="765">
        <f>(1+_xlfn.XLOOKUP(INT((B125-1)/12)+1,'ZC Curve'!$B$8:$B$107,'ZC Curve'!S$8:S$107,,0))^(1/12)-1</f>
        <v>0</v>
      </c>
      <c r="F125" s="766">
        <f t="shared" si="17"/>
        <v>1</v>
      </c>
      <c r="G125" s="765">
        <f>(1+_xlfn.XLOOKUP(INT((B125-1)/12)+1,'ZC Curve'!$B$8:$B$107,'ZC Curve'!T$8:T$107,,0))^(1/12)-1</f>
        <v>0</v>
      </c>
      <c r="H125" s="766">
        <f t="shared" si="18"/>
        <v>1</v>
      </c>
      <c r="I125" s="594"/>
      <c r="J125" s="705">
        <f t="shared" si="19"/>
        <v>113</v>
      </c>
      <c r="K125" s="756"/>
      <c r="L125" s="756"/>
      <c r="M125" s="756"/>
      <c r="N125" s="756"/>
      <c r="O125" s="756"/>
      <c r="P125" s="756"/>
      <c r="Q125" s="756"/>
      <c r="R125" s="756"/>
      <c r="S125" s="756"/>
      <c r="T125" s="756"/>
      <c r="U125" s="756"/>
      <c r="V125" s="756"/>
      <c r="W125" s="594"/>
      <c r="X125" s="705">
        <f t="shared" si="20"/>
        <v>113</v>
      </c>
      <c r="Y125" s="756"/>
      <c r="Z125" s="756"/>
      <c r="AA125" s="756"/>
      <c r="AB125" s="756"/>
      <c r="AC125" s="756"/>
      <c r="AD125" s="756"/>
      <c r="AE125" s="756"/>
      <c r="AF125" s="756"/>
      <c r="AG125" s="756"/>
      <c r="AH125" s="756"/>
      <c r="AI125" s="756"/>
      <c r="AJ125" s="756"/>
      <c r="AK125" s="594"/>
      <c r="AL125" s="705">
        <f t="shared" si="21"/>
        <v>113</v>
      </c>
      <c r="AM125" s="756"/>
      <c r="AN125" s="756"/>
      <c r="AO125" s="756"/>
      <c r="AP125" s="756"/>
      <c r="AQ125" s="756"/>
      <c r="AR125" s="756"/>
      <c r="AS125" s="756"/>
      <c r="AT125" s="756"/>
      <c r="AU125" s="756"/>
      <c r="AV125" s="756"/>
      <c r="AW125" s="756"/>
      <c r="AX125" s="756"/>
      <c r="AY125" s="594"/>
      <c r="AZ125" s="705">
        <f t="shared" si="14"/>
        <v>113</v>
      </c>
      <c r="BA125" s="756"/>
      <c r="BB125" s="756"/>
      <c r="BC125" s="756"/>
      <c r="BD125" s="756"/>
      <c r="BE125" s="756"/>
      <c r="BF125" s="756"/>
      <c r="BG125" s="756"/>
      <c r="BH125" s="756"/>
      <c r="BI125" s="756"/>
      <c r="BJ125" s="756"/>
      <c r="BK125" s="756"/>
      <c r="BL125" s="756"/>
      <c r="BM125" s="685"/>
      <c r="BN125" s="705">
        <f t="shared" si="15"/>
        <v>113</v>
      </c>
      <c r="BO125" s="756"/>
      <c r="BP125" s="756"/>
      <c r="BQ125" s="756"/>
      <c r="BR125" s="756"/>
      <c r="BS125" s="756"/>
      <c r="BT125" s="756"/>
      <c r="BU125" s="756"/>
      <c r="BV125" s="756"/>
      <c r="BW125" s="756"/>
      <c r="BX125" s="756"/>
      <c r="BY125" s="756"/>
      <c r="BZ125" s="756"/>
    </row>
    <row r="126" spans="2:78" x14ac:dyDescent="0.25">
      <c r="B126" s="705">
        <v>114</v>
      </c>
      <c r="C126" s="765">
        <f>(1+_xlfn.XLOOKUP(INT((B126-1)/12)+1,'ZC Curve'!$B$8:$B$107,'ZC Curve'!R$8:R$107,,0))^(1/12)-1</f>
        <v>0</v>
      </c>
      <c r="D126" s="766">
        <f t="shared" si="16"/>
        <v>1</v>
      </c>
      <c r="E126" s="765">
        <f>(1+_xlfn.XLOOKUP(INT((B126-1)/12)+1,'ZC Curve'!$B$8:$B$107,'ZC Curve'!S$8:S$107,,0))^(1/12)-1</f>
        <v>0</v>
      </c>
      <c r="F126" s="766">
        <f t="shared" si="17"/>
        <v>1</v>
      </c>
      <c r="G126" s="765">
        <f>(1+_xlfn.XLOOKUP(INT((B126-1)/12)+1,'ZC Curve'!$B$8:$B$107,'ZC Curve'!T$8:T$107,,0))^(1/12)-1</f>
        <v>0</v>
      </c>
      <c r="H126" s="766">
        <f t="shared" si="18"/>
        <v>1</v>
      </c>
      <c r="I126" s="594"/>
      <c r="J126" s="705">
        <f t="shared" si="19"/>
        <v>114</v>
      </c>
      <c r="K126" s="756"/>
      <c r="L126" s="756"/>
      <c r="M126" s="756"/>
      <c r="N126" s="756"/>
      <c r="O126" s="756"/>
      <c r="P126" s="756"/>
      <c r="Q126" s="756"/>
      <c r="R126" s="756"/>
      <c r="S126" s="756"/>
      <c r="T126" s="756"/>
      <c r="U126" s="756"/>
      <c r="V126" s="756"/>
      <c r="W126" s="594"/>
      <c r="X126" s="705">
        <f t="shared" si="20"/>
        <v>114</v>
      </c>
      <c r="Y126" s="756"/>
      <c r="Z126" s="756"/>
      <c r="AA126" s="756"/>
      <c r="AB126" s="756"/>
      <c r="AC126" s="756"/>
      <c r="AD126" s="756"/>
      <c r="AE126" s="756"/>
      <c r="AF126" s="756"/>
      <c r="AG126" s="756"/>
      <c r="AH126" s="756"/>
      <c r="AI126" s="756"/>
      <c r="AJ126" s="756"/>
      <c r="AK126" s="594"/>
      <c r="AL126" s="705">
        <f t="shared" si="21"/>
        <v>114</v>
      </c>
      <c r="AM126" s="756"/>
      <c r="AN126" s="756"/>
      <c r="AO126" s="756"/>
      <c r="AP126" s="756"/>
      <c r="AQ126" s="756"/>
      <c r="AR126" s="756"/>
      <c r="AS126" s="756"/>
      <c r="AT126" s="756"/>
      <c r="AU126" s="756"/>
      <c r="AV126" s="756"/>
      <c r="AW126" s="756"/>
      <c r="AX126" s="756"/>
      <c r="AY126" s="594"/>
      <c r="AZ126" s="705">
        <f t="shared" si="14"/>
        <v>114</v>
      </c>
      <c r="BA126" s="756"/>
      <c r="BB126" s="756"/>
      <c r="BC126" s="756"/>
      <c r="BD126" s="756"/>
      <c r="BE126" s="756"/>
      <c r="BF126" s="756"/>
      <c r="BG126" s="756"/>
      <c r="BH126" s="756"/>
      <c r="BI126" s="756"/>
      <c r="BJ126" s="756"/>
      <c r="BK126" s="756"/>
      <c r="BL126" s="756"/>
      <c r="BM126" s="685"/>
      <c r="BN126" s="705">
        <f t="shared" si="15"/>
        <v>114</v>
      </c>
      <c r="BO126" s="756"/>
      <c r="BP126" s="756"/>
      <c r="BQ126" s="756"/>
      <c r="BR126" s="756"/>
      <c r="BS126" s="756"/>
      <c r="BT126" s="756"/>
      <c r="BU126" s="756"/>
      <c r="BV126" s="756"/>
      <c r="BW126" s="756"/>
      <c r="BX126" s="756"/>
      <c r="BY126" s="756"/>
      <c r="BZ126" s="756"/>
    </row>
    <row r="127" spans="2:78" x14ac:dyDescent="0.25">
      <c r="B127" s="705">
        <v>115</v>
      </c>
      <c r="C127" s="765">
        <f>(1+_xlfn.XLOOKUP(INT((B127-1)/12)+1,'ZC Curve'!$B$8:$B$107,'ZC Curve'!R$8:R$107,,0))^(1/12)-1</f>
        <v>0</v>
      </c>
      <c r="D127" s="766">
        <f t="shared" si="16"/>
        <v>1</v>
      </c>
      <c r="E127" s="765">
        <f>(1+_xlfn.XLOOKUP(INT((B127-1)/12)+1,'ZC Curve'!$B$8:$B$107,'ZC Curve'!S$8:S$107,,0))^(1/12)-1</f>
        <v>0</v>
      </c>
      <c r="F127" s="766">
        <f t="shared" si="17"/>
        <v>1</v>
      </c>
      <c r="G127" s="765">
        <f>(1+_xlfn.XLOOKUP(INT((B127-1)/12)+1,'ZC Curve'!$B$8:$B$107,'ZC Curve'!T$8:T$107,,0))^(1/12)-1</f>
        <v>0</v>
      </c>
      <c r="H127" s="766">
        <f t="shared" si="18"/>
        <v>1</v>
      </c>
      <c r="I127" s="594"/>
      <c r="J127" s="705">
        <f t="shared" si="19"/>
        <v>115</v>
      </c>
      <c r="K127" s="756"/>
      <c r="L127" s="756"/>
      <c r="M127" s="756"/>
      <c r="N127" s="756"/>
      <c r="O127" s="756"/>
      <c r="P127" s="756"/>
      <c r="Q127" s="756"/>
      <c r="R127" s="756"/>
      <c r="S127" s="756"/>
      <c r="T127" s="756"/>
      <c r="U127" s="756"/>
      <c r="V127" s="756"/>
      <c r="W127" s="594"/>
      <c r="X127" s="705">
        <f t="shared" si="20"/>
        <v>115</v>
      </c>
      <c r="Y127" s="756"/>
      <c r="Z127" s="756"/>
      <c r="AA127" s="756"/>
      <c r="AB127" s="756"/>
      <c r="AC127" s="756"/>
      <c r="AD127" s="756"/>
      <c r="AE127" s="756"/>
      <c r="AF127" s="756"/>
      <c r="AG127" s="756"/>
      <c r="AH127" s="756"/>
      <c r="AI127" s="756"/>
      <c r="AJ127" s="756"/>
      <c r="AK127" s="594"/>
      <c r="AL127" s="705">
        <f t="shared" si="21"/>
        <v>115</v>
      </c>
      <c r="AM127" s="756"/>
      <c r="AN127" s="756"/>
      <c r="AO127" s="756"/>
      <c r="AP127" s="756"/>
      <c r="AQ127" s="756"/>
      <c r="AR127" s="756"/>
      <c r="AS127" s="756"/>
      <c r="AT127" s="756"/>
      <c r="AU127" s="756"/>
      <c r="AV127" s="756"/>
      <c r="AW127" s="756"/>
      <c r="AX127" s="756"/>
      <c r="AY127" s="594"/>
      <c r="AZ127" s="705">
        <f t="shared" si="14"/>
        <v>115</v>
      </c>
      <c r="BA127" s="756"/>
      <c r="BB127" s="756"/>
      <c r="BC127" s="756"/>
      <c r="BD127" s="756"/>
      <c r="BE127" s="756"/>
      <c r="BF127" s="756"/>
      <c r="BG127" s="756"/>
      <c r="BH127" s="756"/>
      <c r="BI127" s="756"/>
      <c r="BJ127" s="756"/>
      <c r="BK127" s="756"/>
      <c r="BL127" s="756"/>
      <c r="BM127" s="685"/>
      <c r="BN127" s="705">
        <f t="shared" si="15"/>
        <v>115</v>
      </c>
      <c r="BO127" s="756"/>
      <c r="BP127" s="756"/>
      <c r="BQ127" s="756"/>
      <c r="BR127" s="756"/>
      <c r="BS127" s="756"/>
      <c r="BT127" s="756"/>
      <c r="BU127" s="756"/>
      <c r="BV127" s="756"/>
      <c r="BW127" s="756"/>
      <c r="BX127" s="756"/>
      <c r="BY127" s="756"/>
      <c r="BZ127" s="756"/>
    </row>
    <row r="128" spans="2:78" x14ac:dyDescent="0.25">
      <c r="B128" s="705">
        <v>116</v>
      </c>
      <c r="C128" s="765">
        <f>(1+_xlfn.XLOOKUP(INT((B128-1)/12)+1,'ZC Curve'!$B$8:$B$107,'ZC Curve'!R$8:R$107,,0))^(1/12)-1</f>
        <v>0</v>
      </c>
      <c r="D128" s="766">
        <f t="shared" si="16"/>
        <v>1</v>
      </c>
      <c r="E128" s="765">
        <f>(1+_xlfn.XLOOKUP(INT((B128-1)/12)+1,'ZC Curve'!$B$8:$B$107,'ZC Curve'!S$8:S$107,,0))^(1/12)-1</f>
        <v>0</v>
      </c>
      <c r="F128" s="766">
        <f t="shared" si="17"/>
        <v>1</v>
      </c>
      <c r="G128" s="765">
        <f>(1+_xlfn.XLOOKUP(INT((B128-1)/12)+1,'ZC Curve'!$B$8:$B$107,'ZC Curve'!T$8:T$107,,0))^(1/12)-1</f>
        <v>0</v>
      </c>
      <c r="H128" s="766">
        <f t="shared" si="18"/>
        <v>1</v>
      </c>
      <c r="I128" s="594"/>
      <c r="J128" s="705">
        <f t="shared" si="19"/>
        <v>116</v>
      </c>
      <c r="K128" s="756"/>
      <c r="L128" s="756"/>
      <c r="M128" s="756"/>
      <c r="N128" s="756"/>
      <c r="O128" s="756"/>
      <c r="P128" s="756"/>
      <c r="Q128" s="756"/>
      <c r="R128" s="756"/>
      <c r="S128" s="756"/>
      <c r="T128" s="756"/>
      <c r="U128" s="756"/>
      <c r="V128" s="756"/>
      <c r="W128" s="594"/>
      <c r="X128" s="705">
        <f t="shared" si="20"/>
        <v>116</v>
      </c>
      <c r="Y128" s="756"/>
      <c r="Z128" s="756"/>
      <c r="AA128" s="756"/>
      <c r="AB128" s="756"/>
      <c r="AC128" s="756"/>
      <c r="AD128" s="756"/>
      <c r="AE128" s="756"/>
      <c r="AF128" s="756"/>
      <c r="AG128" s="756"/>
      <c r="AH128" s="756"/>
      <c r="AI128" s="756"/>
      <c r="AJ128" s="756"/>
      <c r="AK128" s="594"/>
      <c r="AL128" s="705">
        <f t="shared" si="21"/>
        <v>116</v>
      </c>
      <c r="AM128" s="756"/>
      <c r="AN128" s="756"/>
      <c r="AO128" s="756"/>
      <c r="AP128" s="756"/>
      <c r="AQ128" s="756"/>
      <c r="AR128" s="756"/>
      <c r="AS128" s="756"/>
      <c r="AT128" s="756"/>
      <c r="AU128" s="756"/>
      <c r="AV128" s="756"/>
      <c r="AW128" s="756"/>
      <c r="AX128" s="756"/>
      <c r="AY128" s="594"/>
      <c r="AZ128" s="705">
        <f t="shared" si="14"/>
        <v>116</v>
      </c>
      <c r="BA128" s="756"/>
      <c r="BB128" s="756"/>
      <c r="BC128" s="756"/>
      <c r="BD128" s="756"/>
      <c r="BE128" s="756"/>
      <c r="BF128" s="756"/>
      <c r="BG128" s="756"/>
      <c r="BH128" s="756"/>
      <c r="BI128" s="756"/>
      <c r="BJ128" s="756"/>
      <c r="BK128" s="756"/>
      <c r="BL128" s="756"/>
      <c r="BM128" s="685"/>
      <c r="BN128" s="705">
        <f t="shared" si="15"/>
        <v>116</v>
      </c>
      <c r="BO128" s="756"/>
      <c r="BP128" s="756"/>
      <c r="BQ128" s="756"/>
      <c r="BR128" s="756"/>
      <c r="BS128" s="756"/>
      <c r="BT128" s="756"/>
      <c r="BU128" s="756"/>
      <c r="BV128" s="756"/>
      <c r="BW128" s="756"/>
      <c r="BX128" s="756"/>
      <c r="BY128" s="756"/>
      <c r="BZ128" s="756"/>
    </row>
    <row r="129" spans="2:78" x14ac:dyDescent="0.25">
      <c r="B129" s="705">
        <v>117</v>
      </c>
      <c r="C129" s="765">
        <f>(1+_xlfn.XLOOKUP(INT((B129-1)/12)+1,'ZC Curve'!$B$8:$B$107,'ZC Curve'!R$8:R$107,,0))^(1/12)-1</f>
        <v>0</v>
      </c>
      <c r="D129" s="766">
        <f t="shared" si="16"/>
        <v>1</v>
      </c>
      <c r="E129" s="765">
        <f>(1+_xlfn.XLOOKUP(INT((B129-1)/12)+1,'ZC Curve'!$B$8:$B$107,'ZC Curve'!S$8:S$107,,0))^(1/12)-1</f>
        <v>0</v>
      </c>
      <c r="F129" s="766">
        <f t="shared" si="17"/>
        <v>1</v>
      </c>
      <c r="G129" s="765">
        <f>(1+_xlfn.XLOOKUP(INT((B129-1)/12)+1,'ZC Curve'!$B$8:$B$107,'ZC Curve'!T$8:T$107,,0))^(1/12)-1</f>
        <v>0</v>
      </c>
      <c r="H129" s="766">
        <f t="shared" si="18"/>
        <v>1</v>
      </c>
      <c r="I129" s="594"/>
      <c r="J129" s="705">
        <f t="shared" si="19"/>
        <v>117</v>
      </c>
      <c r="K129" s="756"/>
      <c r="L129" s="756"/>
      <c r="M129" s="756"/>
      <c r="N129" s="756"/>
      <c r="O129" s="756"/>
      <c r="P129" s="756"/>
      <c r="Q129" s="756"/>
      <c r="R129" s="756"/>
      <c r="S129" s="756"/>
      <c r="T129" s="756"/>
      <c r="U129" s="756"/>
      <c r="V129" s="756"/>
      <c r="W129" s="594"/>
      <c r="X129" s="705">
        <f t="shared" si="20"/>
        <v>117</v>
      </c>
      <c r="Y129" s="756"/>
      <c r="Z129" s="756"/>
      <c r="AA129" s="756"/>
      <c r="AB129" s="756"/>
      <c r="AC129" s="756"/>
      <c r="AD129" s="756"/>
      <c r="AE129" s="756"/>
      <c r="AF129" s="756"/>
      <c r="AG129" s="756"/>
      <c r="AH129" s="756"/>
      <c r="AI129" s="756"/>
      <c r="AJ129" s="756"/>
      <c r="AK129" s="594"/>
      <c r="AL129" s="705">
        <f t="shared" si="21"/>
        <v>117</v>
      </c>
      <c r="AM129" s="756"/>
      <c r="AN129" s="756"/>
      <c r="AO129" s="756"/>
      <c r="AP129" s="756"/>
      <c r="AQ129" s="756"/>
      <c r="AR129" s="756"/>
      <c r="AS129" s="756"/>
      <c r="AT129" s="756"/>
      <c r="AU129" s="756"/>
      <c r="AV129" s="756"/>
      <c r="AW129" s="756"/>
      <c r="AX129" s="756"/>
      <c r="AY129" s="594"/>
      <c r="AZ129" s="705">
        <f t="shared" si="14"/>
        <v>117</v>
      </c>
      <c r="BA129" s="756"/>
      <c r="BB129" s="756"/>
      <c r="BC129" s="756"/>
      <c r="BD129" s="756"/>
      <c r="BE129" s="756"/>
      <c r="BF129" s="756"/>
      <c r="BG129" s="756"/>
      <c r="BH129" s="756"/>
      <c r="BI129" s="756"/>
      <c r="BJ129" s="756"/>
      <c r="BK129" s="756"/>
      <c r="BL129" s="756"/>
      <c r="BM129" s="685"/>
      <c r="BN129" s="705">
        <f t="shared" si="15"/>
        <v>117</v>
      </c>
      <c r="BO129" s="756"/>
      <c r="BP129" s="756"/>
      <c r="BQ129" s="756"/>
      <c r="BR129" s="756"/>
      <c r="BS129" s="756"/>
      <c r="BT129" s="756"/>
      <c r="BU129" s="756"/>
      <c r="BV129" s="756"/>
      <c r="BW129" s="756"/>
      <c r="BX129" s="756"/>
      <c r="BY129" s="756"/>
      <c r="BZ129" s="756"/>
    </row>
    <row r="130" spans="2:78" x14ac:dyDescent="0.25">
      <c r="B130" s="705">
        <v>118</v>
      </c>
      <c r="C130" s="765">
        <f>(1+_xlfn.XLOOKUP(INT((B130-1)/12)+1,'ZC Curve'!$B$8:$B$107,'ZC Curve'!R$8:R$107,,0))^(1/12)-1</f>
        <v>0</v>
      </c>
      <c r="D130" s="766">
        <f t="shared" si="16"/>
        <v>1</v>
      </c>
      <c r="E130" s="765">
        <f>(1+_xlfn.XLOOKUP(INT((B130-1)/12)+1,'ZC Curve'!$B$8:$B$107,'ZC Curve'!S$8:S$107,,0))^(1/12)-1</f>
        <v>0</v>
      </c>
      <c r="F130" s="766">
        <f t="shared" si="17"/>
        <v>1</v>
      </c>
      <c r="G130" s="765">
        <f>(1+_xlfn.XLOOKUP(INT((B130-1)/12)+1,'ZC Curve'!$B$8:$B$107,'ZC Curve'!T$8:T$107,,0))^(1/12)-1</f>
        <v>0</v>
      </c>
      <c r="H130" s="766">
        <f t="shared" si="18"/>
        <v>1</v>
      </c>
      <c r="I130" s="594"/>
      <c r="J130" s="705">
        <f t="shared" si="19"/>
        <v>118</v>
      </c>
      <c r="K130" s="756"/>
      <c r="L130" s="756"/>
      <c r="M130" s="756"/>
      <c r="N130" s="756"/>
      <c r="O130" s="756"/>
      <c r="P130" s="756"/>
      <c r="Q130" s="756"/>
      <c r="R130" s="756"/>
      <c r="S130" s="756"/>
      <c r="T130" s="756"/>
      <c r="U130" s="756"/>
      <c r="V130" s="756"/>
      <c r="W130" s="594"/>
      <c r="X130" s="705">
        <f t="shared" si="20"/>
        <v>118</v>
      </c>
      <c r="Y130" s="756"/>
      <c r="Z130" s="756"/>
      <c r="AA130" s="756"/>
      <c r="AB130" s="756"/>
      <c r="AC130" s="756"/>
      <c r="AD130" s="756"/>
      <c r="AE130" s="756"/>
      <c r="AF130" s="756"/>
      <c r="AG130" s="756"/>
      <c r="AH130" s="756"/>
      <c r="AI130" s="756"/>
      <c r="AJ130" s="756"/>
      <c r="AK130" s="594"/>
      <c r="AL130" s="705">
        <f t="shared" si="21"/>
        <v>118</v>
      </c>
      <c r="AM130" s="756"/>
      <c r="AN130" s="756"/>
      <c r="AO130" s="756"/>
      <c r="AP130" s="756"/>
      <c r="AQ130" s="756"/>
      <c r="AR130" s="756"/>
      <c r="AS130" s="756"/>
      <c r="AT130" s="756"/>
      <c r="AU130" s="756"/>
      <c r="AV130" s="756"/>
      <c r="AW130" s="756"/>
      <c r="AX130" s="756"/>
      <c r="AY130" s="594"/>
      <c r="AZ130" s="705">
        <f t="shared" si="14"/>
        <v>118</v>
      </c>
      <c r="BA130" s="756"/>
      <c r="BB130" s="756"/>
      <c r="BC130" s="756"/>
      <c r="BD130" s="756"/>
      <c r="BE130" s="756"/>
      <c r="BF130" s="756"/>
      <c r="BG130" s="756"/>
      <c r="BH130" s="756"/>
      <c r="BI130" s="756"/>
      <c r="BJ130" s="756"/>
      <c r="BK130" s="756"/>
      <c r="BL130" s="756"/>
      <c r="BM130" s="685"/>
      <c r="BN130" s="705">
        <f t="shared" si="15"/>
        <v>118</v>
      </c>
      <c r="BO130" s="756"/>
      <c r="BP130" s="756"/>
      <c r="BQ130" s="756"/>
      <c r="BR130" s="756"/>
      <c r="BS130" s="756"/>
      <c r="BT130" s="756"/>
      <c r="BU130" s="756"/>
      <c r="BV130" s="756"/>
      <c r="BW130" s="756"/>
      <c r="BX130" s="756"/>
      <c r="BY130" s="756"/>
      <c r="BZ130" s="756"/>
    </row>
    <row r="131" spans="2:78" x14ac:dyDescent="0.25">
      <c r="B131" s="705">
        <v>119</v>
      </c>
      <c r="C131" s="765">
        <f>(1+_xlfn.XLOOKUP(INT((B131-1)/12)+1,'ZC Curve'!$B$8:$B$107,'ZC Curve'!R$8:R$107,,0))^(1/12)-1</f>
        <v>0</v>
      </c>
      <c r="D131" s="766">
        <f t="shared" si="16"/>
        <v>1</v>
      </c>
      <c r="E131" s="765">
        <f>(1+_xlfn.XLOOKUP(INT((B131-1)/12)+1,'ZC Curve'!$B$8:$B$107,'ZC Curve'!S$8:S$107,,0))^(1/12)-1</f>
        <v>0</v>
      </c>
      <c r="F131" s="766">
        <f t="shared" si="17"/>
        <v>1</v>
      </c>
      <c r="G131" s="765">
        <f>(1+_xlfn.XLOOKUP(INT((B131-1)/12)+1,'ZC Curve'!$B$8:$B$107,'ZC Curve'!T$8:T$107,,0))^(1/12)-1</f>
        <v>0</v>
      </c>
      <c r="H131" s="766">
        <f t="shared" si="18"/>
        <v>1</v>
      </c>
      <c r="I131" s="594"/>
      <c r="J131" s="705">
        <f t="shared" si="19"/>
        <v>119</v>
      </c>
      <c r="K131" s="756"/>
      <c r="L131" s="756"/>
      <c r="M131" s="756"/>
      <c r="N131" s="756"/>
      <c r="O131" s="756"/>
      <c r="P131" s="756"/>
      <c r="Q131" s="756"/>
      <c r="R131" s="756"/>
      <c r="S131" s="756"/>
      <c r="T131" s="756"/>
      <c r="U131" s="756"/>
      <c r="V131" s="756"/>
      <c r="W131" s="594"/>
      <c r="X131" s="705">
        <f t="shared" si="20"/>
        <v>119</v>
      </c>
      <c r="Y131" s="756"/>
      <c r="Z131" s="756"/>
      <c r="AA131" s="756"/>
      <c r="AB131" s="756"/>
      <c r="AC131" s="756"/>
      <c r="AD131" s="756"/>
      <c r="AE131" s="756"/>
      <c r="AF131" s="756"/>
      <c r="AG131" s="756"/>
      <c r="AH131" s="756"/>
      <c r="AI131" s="756"/>
      <c r="AJ131" s="756"/>
      <c r="AK131" s="594"/>
      <c r="AL131" s="705">
        <f t="shared" si="21"/>
        <v>119</v>
      </c>
      <c r="AM131" s="756"/>
      <c r="AN131" s="756"/>
      <c r="AO131" s="756"/>
      <c r="AP131" s="756"/>
      <c r="AQ131" s="756"/>
      <c r="AR131" s="756"/>
      <c r="AS131" s="756"/>
      <c r="AT131" s="756"/>
      <c r="AU131" s="756"/>
      <c r="AV131" s="756"/>
      <c r="AW131" s="756"/>
      <c r="AX131" s="756"/>
      <c r="AY131" s="594"/>
      <c r="AZ131" s="705">
        <f t="shared" si="14"/>
        <v>119</v>
      </c>
      <c r="BA131" s="756"/>
      <c r="BB131" s="756"/>
      <c r="BC131" s="756"/>
      <c r="BD131" s="756"/>
      <c r="BE131" s="756"/>
      <c r="BF131" s="756"/>
      <c r="BG131" s="756"/>
      <c r="BH131" s="756"/>
      <c r="BI131" s="756"/>
      <c r="BJ131" s="756"/>
      <c r="BK131" s="756"/>
      <c r="BL131" s="756"/>
      <c r="BM131" s="685"/>
      <c r="BN131" s="705">
        <f t="shared" si="15"/>
        <v>119</v>
      </c>
      <c r="BO131" s="756"/>
      <c r="BP131" s="756"/>
      <c r="BQ131" s="756"/>
      <c r="BR131" s="756"/>
      <c r="BS131" s="756"/>
      <c r="BT131" s="756"/>
      <c r="BU131" s="756"/>
      <c r="BV131" s="756"/>
      <c r="BW131" s="756"/>
      <c r="BX131" s="756"/>
      <c r="BY131" s="756"/>
      <c r="BZ131" s="756"/>
    </row>
    <row r="132" spans="2:78" x14ac:dyDescent="0.25">
      <c r="B132" s="705">
        <v>120</v>
      </c>
      <c r="C132" s="765">
        <f>(1+_xlfn.XLOOKUP(INT((B132-1)/12)+1,'ZC Curve'!$B$8:$B$107,'ZC Curve'!R$8:R$107,,0))^(1/12)-1</f>
        <v>0</v>
      </c>
      <c r="D132" s="766">
        <f t="shared" si="16"/>
        <v>1</v>
      </c>
      <c r="E132" s="765">
        <f>(1+_xlfn.XLOOKUP(INT((B132-1)/12)+1,'ZC Curve'!$B$8:$B$107,'ZC Curve'!S$8:S$107,,0))^(1/12)-1</f>
        <v>0</v>
      </c>
      <c r="F132" s="766">
        <f t="shared" si="17"/>
        <v>1</v>
      </c>
      <c r="G132" s="765">
        <f>(1+_xlfn.XLOOKUP(INT((B132-1)/12)+1,'ZC Curve'!$B$8:$B$107,'ZC Curve'!T$8:T$107,,0))^(1/12)-1</f>
        <v>0</v>
      </c>
      <c r="H132" s="766">
        <f t="shared" si="18"/>
        <v>1</v>
      </c>
      <c r="I132" s="594"/>
      <c r="J132" s="705">
        <f t="shared" si="19"/>
        <v>120</v>
      </c>
      <c r="K132" s="756"/>
      <c r="L132" s="756"/>
      <c r="M132" s="756"/>
      <c r="N132" s="756"/>
      <c r="O132" s="756"/>
      <c r="P132" s="756"/>
      <c r="Q132" s="756"/>
      <c r="R132" s="756"/>
      <c r="S132" s="756"/>
      <c r="T132" s="756"/>
      <c r="U132" s="756"/>
      <c r="V132" s="756"/>
      <c r="W132" s="594"/>
      <c r="X132" s="705">
        <f t="shared" si="20"/>
        <v>120</v>
      </c>
      <c r="Y132" s="756"/>
      <c r="Z132" s="756"/>
      <c r="AA132" s="756"/>
      <c r="AB132" s="756"/>
      <c r="AC132" s="756"/>
      <c r="AD132" s="756"/>
      <c r="AE132" s="756"/>
      <c r="AF132" s="756"/>
      <c r="AG132" s="756"/>
      <c r="AH132" s="756"/>
      <c r="AI132" s="756"/>
      <c r="AJ132" s="756"/>
      <c r="AK132" s="594"/>
      <c r="AL132" s="705">
        <f t="shared" si="21"/>
        <v>120</v>
      </c>
      <c r="AM132" s="756"/>
      <c r="AN132" s="756"/>
      <c r="AO132" s="756"/>
      <c r="AP132" s="756"/>
      <c r="AQ132" s="756"/>
      <c r="AR132" s="756"/>
      <c r="AS132" s="756"/>
      <c r="AT132" s="756"/>
      <c r="AU132" s="756"/>
      <c r="AV132" s="756"/>
      <c r="AW132" s="756"/>
      <c r="AX132" s="756"/>
      <c r="AY132" s="594"/>
      <c r="AZ132" s="705">
        <f t="shared" si="14"/>
        <v>120</v>
      </c>
      <c r="BA132" s="756"/>
      <c r="BB132" s="756"/>
      <c r="BC132" s="756"/>
      <c r="BD132" s="756"/>
      <c r="BE132" s="756"/>
      <c r="BF132" s="756"/>
      <c r="BG132" s="756"/>
      <c r="BH132" s="756"/>
      <c r="BI132" s="756"/>
      <c r="BJ132" s="756"/>
      <c r="BK132" s="756"/>
      <c r="BL132" s="756"/>
      <c r="BM132" s="685"/>
      <c r="BN132" s="705">
        <f t="shared" si="15"/>
        <v>120</v>
      </c>
      <c r="BO132" s="756"/>
      <c r="BP132" s="756"/>
      <c r="BQ132" s="756"/>
      <c r="BR132" s="756"/>
      <c r="BS132" s="756"/>
      <c r="BT132" s="756"/>
      <c r="BU132" s="756"/>
      <c r="BV132" s="756"/>
      <c r="BW132" s="756"/>
      <c r="BX132" s="756"/>
      <c r="BY132" s="756"/>
      <c r="BZ132" s="756"/>
    </row>
    <row r="133" spans="2:78" x14ac:dyDescent="0.25">
      <c r="B133" s="705">
        <v>121</v>
      </c>
      <c r="C133" s="765">
        <f>(1+_xlfn.XLOOKUP(INT((B133-1)/12)+1,'ZC Curve'!$B$8:$B$107,'ZC Curve'!R$8:R$107,,0))^(1/12)-1</f>
        <v>0</v>
      </c>
      <c r="D133" s="766">
        <f t="shared" si="16"/>
        <v>1</v>
      </c>
      <c r="E133" s="765">
        <f>(1+_xlfn.XLOOKUP(INT((B133-1)/12)+1,'ZC Curve'!$B$8:$B$107,'ZC Curve'!S$8:S$107,,0))^(1/12)-1</f>
        <v>0</v>
      </c>
      <c r="F133" s="766">
        <f t="shared" si="17"/>
        <v>1</v>
      </c>
      <c r="G133" s="765">
        <f>(1+_xlfn.XLOOKUP(INT((B133-1)/12)+1,'ZC Curve'!$B$8:$B$107,'ZC Curve'!T$8:T$107,,0))^(1/12)-1</f>
        <v>0</v>
      </c>
      <c r="H133" s="766">
        <f t="shared" si="18"/>
        <v>1</v>
      </c>
      <c r="I133" s="594"/>
      <c r="J133" s="705">
        <f t="shared" si="19"/>
        <v>121</v>
      </c>
      <c r="K133" s="756"/>
      <c r="L133" s="756"/>
      <c r="M133" s="756"/>
      <c r="N133" s="756"/>
      <c r="O133" s="756"/>
      <c r="P133" s="756"/>
      <c r="Q133" s="756"/>
      <c r="R133" s="756"/>
      <c r="S133" s="756"/>
      <c r="T133" s="756"/>
      <c r="U133" s="756"/>
      <c r="V133" s="756"/>
      <c r="W133" s="594"/>
      <c r="X133" s="705">
        <f t="shared" si="20"/>
        <v>121</v>
      </c>
      <c r="Y133" s="756"/>
      <c r="Z133" s="756"/>
      <c r="AA133" s="756"/>
      <c r="AB133" s="756"/>
      <c r="AC133" s="756"/>
      <c r="AD133" s="756"/>
      <c r="AE133" s="756"/>
      <c r="AF133" s="756"/>
      <c r="AG133" s="756"/>
      <c r="AH133" s="756"/>
      <c r="AI133" s="756"/>
      <c r="AJ133" s="756"/>
      <c r="AK133" s="594"/>
      <c r="AL133" s="705">
        <f t="shared" si="21"/>
        <v>121</v>
      </c>
      <c r="AM133" s="756"/>
      <c r="AN133" s="756"/>
      <c r="AO133" s="756"/>
      <c r="AP133" s="756"/>
      <c r="AQ133" s="756"/>
      <c r="AR133" s="756"/>
      <c r="AS133" s="756"/>
      <c r="AT133" s="756"/>
      <c r="AU133" s="756"/>
      <c r="AV133" s="756"/>
      <c r="AW133" s="756"/>
      <c r="AX133" s="756"/>
      <c r="AY133" s="594"/>
      <c r="AZ133" s="705">
        <f t="shared" si="14"/>
        <v>121</v>
      </c>
      <c r="BA133" s="756"/>
      <c r="BB133" s="756"/>
      <c r="BC133" s="756"/>
      <c r="BD133" s="756"/>
      <c r="BE133" s="756"/>
      <c r="BF133" s="756"/>
      <c r="BG133" s="756"/>
      <c r="BH133" s="756"/>
      <c r="BI133" s="756"/>
      <c r="BJ133" s="756"/>
      <c r="BK133" s="756"/>
      <c r="BL133" s="756"/>
      <c r="BM133" s="685"/>
      <c r="BN133" s="705">
        <f t="shared" si="15"/>
        <v>121</v>
      </c>
      <c r="BO133" s="756"/>
      <c r="BP133" s="756"/>
      <c r="BQ133" s="756"/>
      <c r="BR133" s="756"/>
      <c r="BS133" s="756"/>
      <c r="BT133" s="756"/>
      <c r="BU133" s="756"/>
      <c r="BV133" s="756"/>
      <c r="BW133" s="756"/>
      <c r="BX133" s="756"/>
      <c r="BY133" s="756"/>
      <c r="BZ133" s="756"/>
    </row>
    <row r="134" spans="2:78" x14ac:dyDescent="0.25">
      <c r="B134" s="705">
        <v>122</v>
      </c>
      <c r="C134" s="765">
        <f>(1+_xlfn.XLOOKUP(INT((B134-1)/12)+1,'ZC Curve'!$B$8:$B$107,'ZC Curve'!R$8:R$107,,0))^(1/12)-1</f>
        <v>0</v>
      </c>
      <c r="D134" s="766">
        <f t="shared" si="16"/>
        <v>1</v>
      </c>
      <c r="E134" s="765">
        <f>(1+_xlfn.XLOOKUP(INT((B134-1)/12)+1,'ZC Curve'!$B$8:$B$107,'ZC Curve'!S$8:S$107,,0))^(1/12)-1</f>
        <v>0</v>
      </c>
      <c r="F134" s="766">
        <f t="shared" si="17"/>
        <v>1</v>
      </c>
      <c r="G134" s="765">
        <f>(1+_xlfn.XLOOKUP(INT((B134-1)/12)+1,'ZC Curve'!$B$8:$B$107,'ZC Curve'!T$8:T$107,,0))^(1/12)-1</f>
        <v>0</v>
      </c>
      <c r="H134" s="766">
        <f t="shared" si="18"/>
        <v>1</v>
      </c>
      <c r="I134" s="594"/>
      <c r="J134" s="705">
        <f t="shared" si="19"/>
        <v>122</v>
      </c>
      <c r="K134" s="756"/>
      <c r="L134" s="756"/>
      <c r="M134" s="756"/>
      <c r="N134" s="756"/>
      <c r="O134" s="756"/>
      <c r="P134" s="756"/>
      <c r="Q134" s="756"/>
      <c r="R134" s="756"/>
      <c r="S134" s="756"/>
      <c r="T134" s="756"/>
      <c r="U134" s="756"/>
      <c r="V134" s="756"/>
      <c r="W134" s="594"/>
      <c r="X134" s="705">
        <f t="shared" si="20"/>
        <v>122</v>
      </c>
      <c r="Y134" s="756"/>
      <c r="Z134" s="756"/>
      <c r="AA134" s="756"/>
      <c r="AB134" s="756"/>
      <c r="AC134" s="756"/>
      <c r="AD134" s="756"/>
      <c r="AE134" s="756"/>
      <c r="AF134" s="756"/>
      <c r="AG134" s="756"/>
      <c r="AH134" s="756"/>
      <c r="AI134" s="756"/>
      <c r="AJ134" s="756"/>
      <c r="AK134" s="594"/>
      <c r="AL134" s="705">
        <f t="shared" si="21"/>
        <v>122</v>
      </c>
      <c r="AM134" s="756"/>
      <c r="AN134" s="756"/>
      <c r="AO134" s="756"/>
      <c r="AP134" s="756"/>
      <c r="AQ134" s="756"/>
      <c r="AR134" s="756"/>
      <c r="AS134" s="756"/>
      <c r="AT134" s="756"/>
      <c r="AU134" s="756"/>
      <c r="AV134" s="756"/>
      <c r="AW134" s="756"/>
      <c r="AX134" s="756"/>
      <c r="AY134" s="594"/>
      <c r="AZ134" s="705">
        <f t="shared" si="14"/>
        <v>122</v>
      </c>
      <c r="BA134" s="756"/>
      <c r="BB134" s="756"/>
      <c r="BC134" s="756"/>
      <c r="BD134" s="756"/>
      <c r="BE134" s="756"/>
      <c r="BF134" s="756"/>
      <c r="BG134" s="756"/>
      <c r="BH134" s="756"/>
      <c r="BI134" s="756"/>
      <c r="BJ134" s="756"/>
      <c r="BK134" s="756"/>
      <c r="BL134" s="756"/>
      <c r="BM134" s="685"/>
      <c r="BN134" s="705">
        <f t="shared" si="15"/>
        <v>122</v>
      </c>
      <c r="BO134" s="756"/>
      <c r="BP134" s="756"/>
      <c r="BQ134" s="756"/>
      <c r="BR134" s="756"/>
      <c r="BS134" s="756"/>
      <c r="BT134" s="756"/>
      <c r="BU134" s="756"/>
      <c r="BV134" s="756"/>
      <c r="BW134" s="756"/>
      <c r="BX134" s="756"/>
      <c r="BY134" s="756"/>
      <c r="BZ134" s="756"/>
    </row>
    <row r="135" spans="2:78" x14ac:dyDescent="0.25">
      <c r="B135" s="705">
        <v>123</v>
      </c>
      <c r="C135" s="765">
        <f>(1+_xlfn.XLOOKUP(INT((B135-1)/12)+1,'ZC Curve'!$B$8:$B$107,'ZC Curve'!R$8:R$107,,0))^(1/12)-1</f>
        <v>0</v>
      </c>
      <c r="D135" s="766">
        <f t="shared" si="16"/>
        <v>1</v>
      </c>
      <c r="E135" s="765">
        <f>(1+_xlfn.XLOOKUP(INT((B135-1)/12)+1,'ZC Curve'!$B$8:$B$107,'ZC Curve'!S$8:S$107,,0))^(1/12)-1</f>
        <v>0</v>
      </c>
      <c r="F135" s="766">
        <f t="shared" si="17"/>
        <v>1</v>
      </c>
      <c r="G135" s="765">
        <f>(1+_xlfn.XLOOKUP(INT((B135-1)/12)+1,'ZC Curve'!$B$8:$B$107,'ZC Curve'!T$8:T$107,,0))^(1/12)-1</f>
        <v>0</v>
      </c>
      <c r="H135" s="766">
        <f t="shared" si="18"/>
        <v>1</v>
      </c>
      <c r="I135" s="594"/>
      <c r="J135" s="705">
        <f t="shared" si="19"/>
        <v>123</v>
      </c>
      <c r="K135" s="756"/>
      <c r="L135" s="756"/>
      <c r="M135" s="756"/>
      <c r="N135" s="756"/>
      <c r="O135" s="756"/>
      <c r="P135" s="756"/>
      <c r="Q135" s="756"/>
      <c r="R135" s="756"/>
      <c r="S135" s="756"/>
      <c r="T135" s="756"/>
      <c r="U135" s="756"/>
      <c r="V135" s="756"/>
      <c r="W135" s="594"/>
      <c r="X135" s="705">
        <f t="shared" si="20"/>
        <v>123</v>
      </c>
      <c r="Y135" s="756"/>
      <c r="Z135" s="756"/>
      <c r="AA135" s="756"/>
      <c r="AB135" s="756"/>
      <c r="AC135" s="756"/>
      <c r="AD135" s="756"/>
      <c r="AE135" s="756"/>
      <c r="AF135" s="756"/>
      <c r="AG135" s="756"/>
      <c r="AH135" s="756"/>
      <c r="AI135" s="756"/>
      <c r="AJ135" s="756"/>
      <c r="AK135" s="594"/>
      <c r="AL135" s="705">
        <f t="shared" si="21"/>
        <v>123</v>
      </c>
      <c r="AM135" s="756"/>
      <c r="AN135" s="756"/>
      <c r="AO135" s="756"/>
      <c r="AP135" s="756"/>
      <c r="AQ135" s="756"/>
      <c r="AR135" s="756"/>
      <c r="AS135" s="756"/>
      <c r="AT135" s="756"/>
      <c r="AU135" s="756"/>
      <c r="AV135" s="756"/>
      <c r="AW135" s="756"/>
      <c r="AX135" s="756"/>
      <c r="AY135" s="594"/>
      <c r="AZ135" s="705">
        <f t="shared" si="14"/>
        <v>123</v>
      </c>
      <c r="BA135" s="756"/>
      <c r="BB135" s="756"/>
      <c r="BC135" s="756"/>
      <c r="BD135" s="756"/>
      <c r="BE135" s="756"/>
      <c r="BF135" s="756"/>
      <c r="BG135" s="756"/>
      <c r="BH135" s="756"/>
      <c r="BI135" s="756"/>
      <c r="BJ135" s="756"/>
      <c r="BK135" s="756"/>
      <c r="BL135" s="756"/>
      <c r="BM135" s="685"/>
      <c r="BN135" s="705">
        <f t="shared" si="15"/>
        <v>123</v>
      </c>
      <c r="BO135" s="756"/>
      <c r="BP135" s="756"/>
      <c r="BQ135" s="756"/>
      <c r="BR135" s="756"/>
      <c r="BS135" s="756"/>
      <c r="BT135" s="756"/>
      <c r="BU135" s="756"/>
      <c r="BV135" s="756"/>
      <c r="BW135" s="756"/>
      <c r="BX135" s="756"/>
      <c r="BY135" s="756"/>
      <c r="BZ135" s="756"/>
    </row>
    <row r="136" spans="2:78" x14ac:dyDescent="0.25">
      <c r="B136" s="705">
        <v>124</v>
      </c>
      <c r="C136" s="765">
        <f>(1+_xlfn.XLOOKUP(INT((B136-1)/12)+1,'ZC Curve'!$B$8:$B$107,'ZC Curve'!R$8:R$107,,0))^(1/12)-1</f>
        <v>0</v>
      </c>
      <c r="D136" s="766">
        <f t="shared" si="16"/>
        <v>1</v>
      </c>
      <c r="E136" s="765">
        <f>(1+_xlfn.XLOOKUP(INT((B136-1)/12)+1,'ZC Curve'!$B$8:$B$107,'ZC Curve'!S$8:S$107,,0))^(1/12)-1</f>
        <v>0</v>
      </c>
      <c r="F136" s="766">
        <f t="shared" si="17"/>
        <v>1</v>
      </c>
      <c r="G136" s="765">
        <f>(1+_xlfn.XLOOKUP(INT((B136-1)/12)+1,'ZC Curve'!$B$8:$B$107,'ZC Curve'!T$8:T$107,,0))^(1/12)-1</f>
        <v>0</v>
      </c>
      <c r="H136" s="766">
        <f t="shared" si="18"/>
        <v>1</v>
      </c>
      <c r="I136" s="594"/>
      <c r="J136" s="705">
        <f t="shared" si="19"/>
        <v>124</v>
      </c>
      <c r="K136" s="756"/>
      <c r="L136" s="756"/>
      <c r="M136" s="756"/>
      <c r="N136" s="756"/>
      <c r="O136" s="756"/>
      <c r="P136" s="756"/>
      <c r="Q136" s="756"/>
      <c r="R136" s="756"/>
      <c r="S136" s="756"/>
      <c r="T136" s="756"/>
      <c r="U136" s="756"/>
      <c r="V136" s="756"/>
      <c r="W136" s="594"/>
      <c r="X136" s="705">
        <f t="shared" si="20"/>
        <v>124</v>
      </c>
      <c r="Y136" s="756"/>
      <c r="Z136" s="756"/>
      <c r="AA136" s="756"/>
      <c r="AB136" s="756"/>
      <c r="AC136" s="756"/>
      <c r="AD136" s="756"/>
      <c r="AE136" s="756"/>
      <c r="AF136" s="756"/>
      <c r="AG136" s="756"/>
      <c r="AH136" s="756"/>
      <c r="AI136" s="756"/>
      <c r="AJ136" s="756"/>
      <c r="AK136" s="594"/>
      <c r="AL136" s="705">
        <f t="shared" si="21"/>
        <v>124</v>
      </c>
      <c r="AM136" s="756"/>
      <c r="AN136" s="756"/>
      <c r="AO136" s="756"/>
      <c r="AP136" s="756"/>
      <c r="AQ136" s="756"/>
      <c r="AR136" s="756"/>
      <c r="AS136" s="756"/>
      <c r="AT136" s="756"/>
      <c r="AU136" s="756"/>
      <c r="AV136" s="756"/>
      <c r="AW136" s="756"/>
      <c r="AX136" s="756"/>
      <c r="AY136" s="594"/>
      <c r="AZ136" s="705">
        <f t="shared" si="14"/>
        <v>124</v>
      </c>
      <c r="BA136" s="756"/>
      <c r="BB136" s="756"/>
      <c r="BC136" s="756"/>
      <c r="BD136" s="756"/>
      <c r="BE136" s="756"/>
      <c r="BF136" s="756"/>
      <c r="BG136" s="756"/>
      <c r="BH136" s="756"/>
      <c r="BI136" s="756"/>
      <c r="BJ136" s="756"/>
      <c r="BK136" s="756"/>
      <c r="BL136" s="756"/>
      <c r="BM136" s="685"/>
      <c r="BN136" s="705">
        <f t="shared" si="15"/>
        <v>124</v>
      </c>
      <c r="BO136" s="756"/>
      <c r="BP136" s="756"/>
      <c r="BQ136" s="756"/>
      <c r="BR136" s="756"/>
      <c r="BS136" s="756"/>
      <c r="BT136" s="756"/>
      <c r="BU136" s="756"/>
      <c r="BV136" s="756"/>
      <c r="BW136" s="756"/>
      <c r="BX136" s="756"/>
      <c r="BY136" s="756"/>
      <c r="BZ136" s="756"/>
    </row>
    <row r="137" spans="2:78" x14ac:dyDescent="0.25">
      <c r="B137" s="705">
        <v>125</v>
      </c>
      <c r="C137" s="765">
        <f>(1+_xlfn.XLOOKUP(INT((B137-1)/12)+1,'ZC Curve'!$B$8:$B$107,'ZC Curve'!R$8:R$107,,0))^(1/12)-1</f>
        <v>0</v>
      </c>
      <c r="D137" s="766">
        <f t="shared" si="16"/>
        <v>1</v>
      </c>
      <c r="E137" s="765">
        <f>(1+_xlfn.XLOOKUP(INT((B137-1)/12)+1,'ZC Curve'!$B$8:$B$107,'ZC Curve'!S$8:S$107,,0))^(1/12)-1</f>
        <v>0</v>
      </c>
      <c r="F137" s="766">
        <f t="shared" si="17"/>
        <v>1</v>
      </c>
      <c r="G137" s="765">
        <f>(1+_xlfn.XLOOKUP(INT((B137-1)/12)+1,'ZC Curve'!$B$8:$B$107,'ZC Curve'!T$8:T$107,,0))^(1/12)-1</f>
        <v>0</v>
      </c>
      <c r="H137" s="766">
        <f t="shared" si="18"/>
        <v>1</v>
      </c>
      <c r="I137" s="594"/>
      <c r="J137" s="705">
        <f t="shared" si="19"/>
        <v>125</v>
      </c>
      <c r="K137" s="756"/>
      <c r="L137" s="756"/>
      <c r="M137" s="756"/>
      <c r="N137" s="756"/>
      <c r="O137" s="756"/>
      <c r="P137" s="756"/>
      <c r="Q137" s="756"/>
      <c r="R137" s="756"/>
      <c r="S137" s="756"/>
      <c r="T137" s="756"/>
      <c r="U137" s="756"/>
      <c r="V137" s="756"/>
      <c r="W137" s="594"/>
      <c r="X137" s="705">
        <f t="shared" si="20"/>
        <v>125</v>
      </c>
      <c r="Y137" s="756"/>
      <c r="Z137" s="756"/>
      <c r="AA137" s="756"/>
      <c r="AB137" s="756"/>
      <c r="AC137" s="756"/>
      <c r="AD137" s="756"/>
      <c r="AE137" s="756"/>
      <c r="AF137" s="756"/>
      <c r="AG137" s="756"/>
      <c r="AH137" s="756"/>
      <c r="AI137" s="756"/>
      <c r="AJ137" s="756"/>
      <c r="AK137" s="594"/>
      <c r="AL137" s="705">
        <f t="shared" si="21"/>
        <v>125</v>
      </c>
      <c r="AM137" s="756"/>
      <c r="AN137" s="756"/>
      <c r="AO137" s="756"/>
      <c r="AP137" s="756"/>
      <c r="AQ137" s="756"/>
      <c r="AR137" s="756"/>
      <c r="AS137" s="756"/>
      <c r="AT137" s="756"/>
      <c r="AU137" s="756"/>
      <c r="AV137" s="756"/>
      <c r="AW137" s="756"/>
      <c r="AX137" s="756"/>
      <c r="AY137" s="594"/>
      <c r="AZ137" s="705">
        <f t="shared" si="14"/>
        <v>125</v>
      </c>
      <c r="BA137" s="756"/>
      <c r="BB137" s="756"/>
      <c r="BC137" s="756"/>
      <c r="BD137" s="756"/>
      <c r="BE137" s="756"/>
      <c r="BF137" s="756"/>
      <c r="BG137" s="756"/>
      <c r="BH137" s="756"/>
      <c r="BI137" s="756"/>
      <c r="BJ137" s="756"/>
      <c r="BK137" s="756"/>
      <c r="BL137" s="756"/>
      <c r="BM137" s="685"/>
      <c r="BN137" s="705">
        <f t="shared" si="15"/>
        <v>125</v>
      </c>
      <c r="BO137" s="756"/>
      <c r="BP137" s="756"/>
      <c r="BQ137" s="756"/>
      <c r="BR137" s="756"/>
      <c r="BS137" s="756"/>
      <c r="BT137" s="756"/>
      <c r="BU137" s="756"/>
      <c r="BV137" s="756"/>
      <c r="BW137" s="756"/>
      <c r="BX137" s="756"/>
      <c r="BY137" s="756"/>
      <c r="BZ137" s="756"/>
    </row>
    <row r="138" spans="2:78" x14ac:dyDescent="0.25">
      <c r="B138" s="705">
        <v>126</v>
      </c>
      <c r="C138" s="765">
        <f>(1+_xlfn.XLOOKUP(INT((B138-1)/12)+1,'ZC Curve'!$B$8:$B$107,'ZC Curve'!R$8:R$107,,0))^(1/12)-1</f>
        <v>0</v>
      </c>
      <c r="D138" s="766">
        <f t="shared" si="16"/>
        <v>1</v>
      </c>
      <c r="E138" s="765">
        <f>(1+_xlfn.XLOOKUP(INT((B138-1)/12)+1,'ZC Curve'!$B$8:$B$107,'ZC Curve'!S$8:S$107,,0))^(1/12)-1</f>
        <v>0</v>
      </c>
      <c r="F138" s="766">
        <f t="shared" si="17"/>
        <v>1</v>
      </c>
      <c r="G138" s="765">
        <f>(1+_xlfn.XLOOKUP(INT((B138-1)/12)+1,'ZC Curve'!$B$8:$B$107,'ZC Curve'!T$8:T$107,,0))^(1/12)-1</f>
        <v>0</v>
      </c>
      <c r="H138" s="766">
        <f t="shared" si="18"/>
        <v>1</v>
      </c>
      <c r="I138" s="594"/>
      <c r="J138" s="705">
        <f t="shared" si="19"/>
        <v>126</v>
      </c>
      <c r="K138" s="756"/>
      <c r="L138" s="756"/>
      <c r="M138" s="756"/>
      <c r="N138" s="756"/>
      <c r="O138" s="756"/>
      <c r="P138" s="756"/>
      <c r="Q138" s="756"/>
      <c r="R138" s="756"/>
      <c r="S138" s="756"/>
      <c r="T138" s="756"/>
      <c r="U138" s="756"/>
      <c r="V138" s="756"/>
      <c r="W138" s="594"/>
      <c r="X138" s="705">
        <f t="shared" si="20"/>
        <v>126</v>
      </c>
      <c r="Y138" s="756"/>
      <c r="Z138" s="756"/>
      <c r="AA138" s="756"/>
      <c r="AB138" s="756"/>
      <c r="AC138" s="756"/>
      <c r="AD138" s="756"/>
      <c r="AE138" s="756"/>
      <c r="AF138" s="756"/>
      <c r="AG138" s="756"/>
      <c r="AH138" s="756"/>
      <c r="AI138" s="756"/>
      <c r="AJ138" s="756"/>
      <c r="AK138" s="594"/>
      <c r="AL138" s="705">
        <f t="shared" si="21"/>
        <v>126</v>
      </c>
      <c r="AM138" s="756"/>
      <c r="AN138" s="756"/>
      <c r="AO138" s="756"/>
      <c r="AP138" s="756"/>
      <c r="AQ138" s="756"/>
      <c r="AR138" s="756"/>
      <c r="AS138" s="756"/>
      <c r="AT138" s="756"/>
      <c r="AU138" s="756"/>
      <c r="AV138" s="756"/>
      <c r="AW138" s="756"/>
      <c r="AX138" s="756"/>
      <c r="AY138" s="594"/>
      <c r="AZ138" s="705">
        <f t="shared" si="14"/>
        <v>126</v>
      </c>
      <c r="BA138" s="756"/>
      <c r="BB138" s="756"/>
      <c r="BC138" s="756"/>
      <c r="BD138" s="756"/>
      <c r="BE138" s="756"/>
      <c r="BF138" s="756"/>
      <c r="BG138" s="756"/>
      <c r="BH138" s="756"/>
      <c r="BI138" s="756"/>
      <c r="BJ138" s="756"/>
      <c r="BK138" s="756"/>
      <c r="BL138" s="756"/>
      <c r="BM138" s="685"/>
      <c r="BN138" s="705">
        <f t="shared" si="15"/>
        <v>126</v>
      </c>
      <c r="BO138" s="756"/>
      <c r="BP138" s="756"/>
      <c r="BQ138" s="756"/>
      <c r="BR138" s="756"/>
      <c r="BS138" s="756"/>
      <c r="BT138" s="756"/>
      <c r="BU138" s="756"/>
      <c r="BV138" s="756"/>
      <c r="BW138" s="756"/>
      <c r="BX138" s="756"/>
      <c r="BY138" s="756"/>
      <c r="BZ138" s="756"/>
    </row>
    <row r="139" spans="2:78" x14ac:dyDescent="0.25">
      <c r="B139" s="705">
        <v>127</v>
      </c>
      <c r="C139" s="765">
        <f>(1+_xlfn.XLOOKUP(INT((B139-1)/12)+1,'ZC Curve'!$B$8:$B$107,'ZC Curve'!R$8:R$107,,0))^(1/12)-1</f>
        <v>0</v>
      </c>
      <c r="D139" s="766">
        <f t="shared" si="16"/>
        <v>1</v>
      </c>
      <c r="E139" s="765">
        <f>(1+_xlfn.XLOOKUP(INT((B139-1)/12)+1,'ZC Curve'!$B$8:$B$107,'ZC Curve'!S$8:S$107,,0))^(1/12)-1</f>
        <v>0</v>
      </c>
      <c r="F139" s="766">
        <f t="shared" si="17"/>
        <v>1</v>
      </c>
      <c r="G139" s="765">
        <f>(1+_xlfn.XLOOKUP(INT((B139-1)/12)+1,'ZC Curve'!$B$8:$B$107,'ZC Curve'!T$8:T$107,,0))^(1/12)-1</f>
        <v>0</v>
      </c>
      <c r="H139" s="766">
        <f t="shared" si="18"/>
        <v>1</v>
      </c>
      <c r="I139" s="594"/>
      <c r="J139" s="705">
        <f t="shared" si="19"/>
        <v>127</v>
      </c>
      <c r="K139" s="756"/>
      <c r="L139" s="756"/>
      <c r="M139" s="756"/>
      <c r="N139" s="756"/>
      <c r="O139" s="756"/>
      <c r="P139" s="756"/>
      <c r="Q139" s="756"/>
      <c r="R139" s="756"/>
      <c r="S139" s="756"/>
      <c r="T139" s="756"/>
      <c r="U139" s="756"/>
      <c r="V139" s="756"/>
      <c r="W139" s="594"/>
      <c r="X139" s="705">
        <f t="shared" si="20"/>
        <v>127</v>
      </c>
      <c r="Y139" s="756"/>
      <c r="Z139" s="756"/>
      <c r="AA139" s="756"/>
      <c r="AB139" s="756"/>
      <c r="AC139" s="756"/>
      <c r="AD139" s="756"/>
      <c r="AE139" s="756"/>
      <c r="AF139" s="756"/>
      <c r="AG139" s="756"/>
      <c r="AH139" s="756"/>
      <c r="AI139" s="756"/>
      <c r="AJ139" s="756"/>
      <c r="AK139" s="594"/>
      <c r="AL139" s="705">
        <f t="shared" si="21"/>
        <v>127</v>
      </c>
      <c r="AM139" s="756"/>
      <c r="AN139" s="756"/>
      <c r="AO139" s="756"/>
      <c r="AP139" s="756"/>
      <c r="AQ139" s="756"/>
      <c r="AR139" s="756"/>
      <c r="AS139" s="756"/>
      <c r="AT139" s="756"/>
      <c r="AU139" s="756"/>
      <c r="AV139" s="756"/>
      <c r="AW139" s="756"/>
      <c r="AX139" s="756"/>
      <c r="AY139" s="594"/>
      <c r="AZ139" s="705">
        <f t="shared" si="14"/>
        <v>127</v>
      </c>
      <c r="BA139" s="756"/>
      <c r="BB139" s="756"/>
      <c r="BC139" s="756"/>
      <c r="BD139" s="756"/>
      <c r="BE139" s="756"/>
      <c r="BF139" s="756"/>
      <c r="BG139" s="756"/>
      <c r="BH139" s="756"/>
      <c r="BI139" s="756"/>
      <c r="BJ139" s="756"/>
      <c r="BK139" s="756"/>
      <c r="BL139" s="756"/>
      <c r="BM139" s="685"/>
      <c r="BN139" s="705">
        <f t="shared" si="15"/>
        <v>127</v>
      </c>
      <c r="BO139" s="756"/>
      <c r="BP139" s="756"/>
      <c r="BQ139" s="756"/>
      <c r="BR139" s="756"/>
      <c r="BS139" s="756"/>
      <c r="BT139" s="756"/>
      <c r="BU139" s="756"/>
      <c r="BV139" s="756"/>
      <c r="BW139" s="756"/>
      <c r="BX139" s="756"/>
      <c r="BY139" s="756"/>
      <c r="BZ139" s="756"/>
    </row>
    <row r="140" spans="2:78" x14ac:dyDescent="0.25">
      <c r="B140" s="705">
        <v>128</v>
      </c>
      <c r="C140" s="765">
        <f>(1+_xlfn.XLOOKUP(INT((B140-1)/12)+1,'ZC Curve'!$B$8:$B$107,'ZC Curve'!R$8:R$107,,0))^(1/12)-1</f>
        <v>0</v>
      </c>
      <c r="D140" s="766">
        <f t="shared" si="16"/>
        <v>1</v>
      </c>
      <c r="E140" s="765">
        <f>(1+_xlfn.XLOOKUP(INT((B140-1)/12)+1,'ZC Curve'!$B$8:$B$107,'ZC Curve'!S$8:S$107,,0))^(1/12)-1</f>
        <v>0</v>
      </c>
      <c r="F140" s="766">
        <f t="shared" si="17"/>
        <v>1</v>
      </c>
      <c r="G140" s="765">
        <f>(1+_xlfn.XLOOKUP(INT((B140-1)/12)+1,'ZC Curve'!$B$8:$B$107,'ZC Curve'!T$8:T$107,,0))^(1/12)-1</f>
        <v>0</v>
      </c>
      <c r="H140" s="766">
        <f t="shared" si="18"/>
        <v>1</v>
      </c>
      <c r="I140" s="594"/>
      <c r="J140" s="705">
        <f t="shared" si="19"/>
        <v>128</v>
      </c>
      <c r="K140" s="756"/>
      <c r="L140" s="756"/>
      <c r="M140" s="756"/>
      <c r="N140" s="756"/>
      <c r="O140" s="756"/>
      <c r="P140" s="756"/>
      <c r="Q140" s="756"/>
      <c r="R140" s="756"/>
      <c r="S140" s="756"/>
      <c r="T140" s="756"/>
      <c r="U140" s="756"/>
      <c r="V140" s="756"/>
      <c r="W140" s="594"/>
      <c r="X140" s="705">
        <f t="shared" si="20"/>
        <v>128</v>
      </c>
      <c r="Y140" s="756"/>
      <c r="Z140" s="756"/>
      <c r="AA140" s="756"/>
      <c r="AB140" s="756"/>
      <c r="AC140" s="756"/>
      <c r="AD140" s="756"/>
      <c r="AE140" s="756"/>
      <c r="AF140" s="756"/>
      <c r="AG140" s="756"/>
      <c r="AH140" s="756"/>
      <c r="AI140" s="756"/>
      <c r="AJ140" s="756"/>
      <c r="AK140" s="594"/>
      <c r="AL140" s="705">
        <f t="shared" si="21"/>
        <v>128</v>
      </c>
      <c r="AM140" s="756"/>
      <c r="AN140" s="756"/>
      <c r="AO140" s="756"/>
      <c r="AP140" s="756"/>
      <c r="AQ140" s="756"/>
      <c r="AR140" s="756"/>
      <c r="AS140" s="756"/>
      <c r="AT140" s="756"/>
      <c r="AU140" s="756"/>
      <c r="AV140" s="756"/>
      <c r="AW140" s="756"/>
      <c r="AX140" s="756"/>
      <c r="AY140" s="594"/>
      <c r="AZ140" s="705">
        <f t="shared" si="14"/>
        <v>128</v>
      </c>
      <c r="BA140" s="756"/>
      <c r="BB140" s="756"/>
      <c r="BC140" s="756"/>
      <c r="BD140" s="756"/>
      <c r="BE140" s="756"/>
      <c r="BF140" s="756"/>
      <c r="BG140" s="756"/>
      <c r="BH140" s="756"/>
      <c r="BI140" s="756"/>
      <c r="BJ140" s="756"/>
      <c r="BK140" s="756"/>
      <c r="BL140" s="756"/>
      <c r="BM140" s="685"/>
      <c r="BN140" s="705">
        <f t="shared" si="15"/>
        <v>128</v>
      </c>
      <c r="BO140" s="756"/>
      <c r="BP140" s="756"/>
      <c r="BQ140" s="756"/>
      <c r="BR140" s="756"/>
      <c r="BS140" s="756"/>
      <c r="BT140" s="756"/>
      <c r="BU140" s="756"/>
      <c r="BV140" s="756"/>
      <c r="BW140" s="756"/>
      <c r="BX140" s="756"/>
      <c r="BY140" s="756"/>
      <c r="BZ140" s="756"/>
    </row>
    <row r="141" spans="2:78" x14ac:dyDescent="0.25">
      <c r="B141" s="705">
        <v>129</v>
      </c>
      <c r="C141" s="765">
        <f>(1+_xlfn.XLOOKUP(INT((B141-1)/12)+1,'ZC Curve'!$B$8:$B$107,'ZC Curve'!R$8:R$107,,0))^(1/12)-1</f>
        <v>0</v>
      </c>
      <c r="D141" s="766">
        <f t="shared" si="16"/>
        <v>1</v>
      </c>
      <c r="E141" s="765">
        <f>(1+_xlfn.XLOOKUP(INT((B141-1)/12)+1,'ZC Curve'!$B$8:$B$107,'ZC Curve'!S$8:S$107,,0))^(1/12)-1</f>
        <v>0</v>
      </c>
      <c r="F141" s="766">
        <f t="shared" si="17"/>
        <v>1</v>
      </c>
      <c r="G141" s="765">
        <f>(1+_xlfn.XLOOKUP(INT((B141-1)/12)+1,'ZC Curve'!$B$8:$B$107,'ZC Curve'!T$8:T$107,,0))^(1/12)-1</f>
        <v>0</v>
      </c>
      <c r="H141" s="766">
        <f t="shared" si="18"/>
        <v>1</v>
      </c>
      <c r="I141" s="594"/>
      <c r="J141" s="705">
        <f t="shared" si="19"/>
        <v>129</v>
      </c>
      <c r="K141" s="756"/>
      <c r="L141" s="756"/>
      <c r="M141" s="756"/>
      <c r="N141" s="756"/>
      <c r="O141" s="756"/>
      <c r="P141" s="756"/>
      <c r="Q141" s="756"/>
      <c r="R141" s="756"/>
      <c r="S141" s="756"/>
      <c r="T141" s="756"/>
      <c r="U141" s="756"/>
      <c r="V141" s="756"/>
      <c r="W141" s="594"/>
      <c r="X141" s="705">
        <f t="shared" si="20"/>
        <v>129</v>
      </c>
      <c r="Y141" s="756"/>
      <c r="Z141" s="756"/>
      <c r="AA141" s="756"/>
      <c r="AB141" s="756"/>
      <c r="AC141" s="756"/>
      <c r="AD141" s="756"/>
      <c r="AE141" s="756"/>
      <c r="AF141" s="756"/>
      <c r="AG141" s="756"/>
      <c r="AH141" s="756"/>
      <c r="AI141" s="756"/>
      <c r="AJ141" s="756"/>
      <c r="AK141" s="594"/>
      <c r="AL141" s="705">
        <f t="shared" si="21"/>
        <v>129</v>
      </c>
      <c r="AM141" s="756"/>
      <c r="AN141" s="756"/>
      <c r="AO141" s="756"/>
      <c r="AP141" s="756"/>
      <c r="AQ141" s="756"/>
      <c r="AR141" s="756"/>
      <c r="AS141" s="756"/>
      <c r="AT141" s="756"/>
      <c r="AU141" s="756"/>
      <c r="AV141" s="756"/>
      <c r="AW141" s="756"/>
      <c r="AX141" s="756"/>
      <c r="AY141" s="594"/>
      <c r="AZ141" s="705">
        <f t="shared" si="14"/>
        <v>129</v>
      </c>
      <c r="BA141" s="756"/>
      <c r="BB141" s="756"/>
      <c r="BC141" s="756"/>
      <c r="BD141" s="756"/>
      <c r="BE141" s="756"/>
      <c r="BF141" s="756"/>
      <c r="BG141" s="756"/>
      <c r="BH141" s="756"/>
      <c r="BI141" s="756"/>
      <c r="BJ141" s="756"/>
      <c r="BK141" s="756"/>
      <c r="BL141" s="756"/>
      <c r="BM141" s="685"/>
      <c r="BN141" s="705">
        <f t="shared" si="15"/>
        <v>129</v>
      </c>
      <c r="BO141" s="756"/>
      <c r="BP141" s="756"/>
      <c r="BQ141" s="756"/>
      <c r="BR141" s="756"/>
      <c r="BS141" s="756"/>
      <c r="BT141" s="756"/>
      <c r="BU141" s="756"/>
      <c r="BV141" s="756"/>
      <c r="BW141" s="756"/>
      <c r="BX141" s="756"/>
      <c r="BY141" s="756"/>
      <c r="BZ141" s="756"/>
    </row>
    <row r="142" spans="2:78" x14ac:dyDescent="0.25">
      <c r="B142" s="705">
        <v>130</v>
      </c>
      <c r="C142" s="765">
        <f>(1+_xlfn.XLOOKUP(INT((B142-1)/12)+1,'ZC Curve'!$B$8:$B$107,'ZC Curve'!R$8:R$107,,0))^(1/12)-1</f>
        <v>0</v>
      </c>
      <c r="D142" s="766">
        <f t="shared" si="16"/>
        <v>1</v>
      </c>
      <c r="E142" s="765">
        <f>(1+_xlfn.XLOOKUP(INT((B142-1)/12)+1,'ZC Curve'!$B$8:$B$107,'ZC Curve'!S$8:S$107,,0))^(1/12)-1</f>
        <v>0</v>
      </c>
      <c r="F142" s="766">
        <f t="shared" si="17"/>
        <v>1</v>
      </c>
      <c r="G142" s="765">
        <f>(1+_xlfn.XLOOKUP(INT((B142-1)/12)+1,'ZC Curve'!$B$8:$B$107,'ZC Curve'!T$8:T$107,,0))^(1/12)-1</f>
        <v>0</v>
      </c>
      <c r="H142" s="766">
        <f t="shared" si="18"/>
        <v>1</v>
      </c>
      <c r="I142" s="594"/>
      <c r="J142" s="705">
        <f t="shared" si="19"/>
        <v>130</v>
      </c>
      <c r="K142" s="756"/>
      <c r="L142" s="756"/>
      <c r="M142" s="756"/>
      <c r="N142" s="756"/>
      <c r="O142" s="756"/>
      <c r="P142" s="756"/>
      <c r="Q142" s="756"/>
      <c r="R142" s="756"/>
      <c r="S142" s="756"/>
      <c r="T142" s="756"/>
      <c r="U142" s="756"/>
      <c r="V142" s="756"/>
      <c r="W142" s="594"/>
      <c r="X142" s="705">
        <f t="shared" si="20"/>
        <v>130</v>
      </c>
      <c r="Y142" s="756"/>
      <c r="Z142" s="756"/>
      <c r="AA142" s="756"/>
      <c r="AB142" s="756"/>
      <c r="AC142" s="756"/>
      <c r="AD142" s="756"/>
      <c r="AE142" s="756"/>
      <c r="AF142" s="756"/>
      <c r="AG142" s="756"/>
      <c r="AH142" s="756"/>
      <c r="AI142" s="756"/>
      <c r="AJ142" s="756"/>
      <c r="AK142" s="594"/>
      <c r="AL142" s="705">
        <f t="shared" si="21"/>
        <v>130</v>
      </c>
      <c r="AM142" s="756"/>
      <c r="AN142" s="756"/>
      <c r="AO142" s="756"/>
      <c r="AP142" s="756"/>
      <c r="AQ142" s="756"/>
      <c r="AR142" s="756"/>
      <c r="AS142" s="756"/>
      <c r="AT142" s="756"/>
      <c r="AU142" s="756"/>
      <c r="AV142" s="756"/>
      <c r="AW142" s="756"/>
      <c r="AX142" s="756"/>
      <c r="AY142" s="594"/>
      <c r="AZ142" s="705">
        <f t="shared" ref="AZ142:AZ205" si="22">AZ141+1</f>
        <v>130</v>
      </c>
      <c r="BA142" s="756"/>
      <c r="BB142" s="756"/>
      <c r="BC142" s="756"/>
      <c r="BD142" s="756"/>
      <c r="BE142" s="756"/>
      <c r="BF142" s="756"/>
      <c r="BG142" s="756"/>
      <c r="BH142" s="756"/>
      <c r="BI142" s="756"/>
      <c r="BJ142" s="756"/>
      <c r="BK142" s="756"/>
      <c r="BL142" s="756"/>
      <c r="BM142" s="685"/>
      <c r="BN142" s="705">
        <f t="shared" ref="BN142:BN205" si="23">BN141+1</f>
        <v>130</v>
      </c>
      <c r="BO142" s="756"/>
      <c r="BP142" s="756"/>
      <c r="BQ142" s="756"/>
      <c r="BR142" s="756"/>
      <c r="BS142" s="756"/>
      <c r="BT142" s="756"/>
      <c r="BU142" s="756"/>
      <c r="BV142" s="756"/>
      <c r="BW142" s="756"/>
      <c r="BX142" s="756"/>
      <c r="BY142" s="756"/>
      <c r="BZ142" s="756"/>
    </row>
    <row r="143" spans="2:78" x14ac:dyDescent="0.25">
      <c r="B143" s="705">
        <v>131</v>
      </c>
      <c r="C143" s="765">
        <f>(1+_xlfn.XLOOKUP(INT((B143-1)/12)+1,'ZC Curve'!$B$8:$B$107,'ZC Curve'!R$8:R$107,,0))^(1/12)-1</f>
        <v>0</v>
      </c>
      <c r="D143" s="766">
        <f t="shared" ref="D143:D206" si="24">D142/(1+C143)</f>
        <v>1</v>
      </c>
      <c r="E143" s="765">
        <f>(1+_xlfn.XLOOKUP(INT((B143-1)/12)+1,'ZC Curve'!$B$8:$B$107,'ZC Curve'!S$8:S$107,,0))^(1/12)-1</f>
        <v>0</v>
      </c>
      <c r="F143" s="766">
        <f t="shared" ref="F143:F206" si="25">F142/(1+E143)</f>
        <v>1</v>
      </c>
      <c r="G143" s="765">
        <f>(1+_xlfn.XLOOKUP(INT((B143-1)/12)+1,'ZC Curve'!$B$8:$B$107,'ZC Curve'!T$8:T$107,,0))^(1/12)-1</f>
        <v>0</v>
      </c>
      <c r="H143" s="766">
        <f t="shared" ref="H143:H206" si="26">H142/(1+G143)</f>
        <v>1</v>
      </c>
      <c r="I143" s="594"/>
      <c r="J143" s="705">
        <f t="shared" ref="J143:J206" si="27">J142+1</f>
        <v>131</v>
      </c>
      <c r="K143" s="756"/>
      <c r="L143" s="756"/>
      <c r="M143" s="756"/>
      <c r="N143" s="756"/>
      <c r="O143" s="756"/>
      <c r="P143" s="756"/>
      <c r="Q143" s="756"/>
      <c r="R143" s="756"/>
      <c r="S143" s="756"/>
      <c r="T143" s="756"/>
      <c r="U143" s="756"/>
      <c r="V143" s="756"/>
      <c r="W143" s="594"/>
      <c r="X143" s="705">
        <f t="shared" ref="X143:X206" si="28">X142+1</f>
        <v>131</v>
      </c>
      <c r="Y143" s="756"/>
      <c r="Z143" s="756"/>
      <c r="AA143" s="756"/>
      <c r="AB143" s="756"/>
      <c r="AC143" s="756"/>
      <c r="AD143" s="756"/>
      <c r="AE143" s="756"/>
      <c r="AF143" s="756"/>
      <c r="AG143" s="756"/>
      <c r="AH143" s="756"/>
      <c r="AI143" s="756"/>
      <c r="AJ143" s="756"/>
      <c r="AK143" s="594"/>
      <c r="AL143" s="705">
        <f t="shared" si="21"/>
        <v>131</v>
      </c>
      <c r="AM143" s="756"/>
      <c r="AN143" s="756"/>
      <c r="AO143" s="756"/>
      <c r="AP143" s="756"/>
      <c r="AQ143" s="756"/>
      <c r="AR143" s="756"/>
      <c r="AS143" s="756"/>
      <c r="AT143" s="756"/>
      <c r="AU143" s="756"/>
      <c r="AV143" s="756"/>
      <c r="AW143" s="756"/>
      <c r="AX143" s="756"/>
      <c r="AY143" s="594"/>
      <c r="AZ143" s="705">
        <f t="shared" si="22"/>
        <v>131</v>
      </c>
      <c r="BA143" s="756"/>
      <c r="BB143" s="756"/>
      <c r="BC143" s="756"/>
      <c r="BD143" s="756"/>
      <c r="BE143" s="756"/>
      <c r="BF143" s="756"/>
      <c r="BG143" s="756"/>
      <c r="BH143" s="756"/>
      <c r="BI143" s="756"/>
      <c r="BJ143" s="756"/>
      <c r="BK143" s="756"/>
      <c r="BL143" s="756"/>
      <c r="BM143" s="685"/>
      <c r="BN143" s="705">
        <f t="shared" si="23"/>
        <v>131</v>
      </c>
      <c r="BO143" s="756"/>
      <c r="BP143" s="756"/>
      <c r="BQ143" s="756"/>
      <c r="BR143" s="756"/>
      <c r="BS143" s="756"/>
      <c r="BT143" s="756"/>
      <c r="BU143" s="756"/>
      <c r="BV143" s="756"/>
      <c r="BW143" s="756"/>
      <c r="BX143" s="756"/>
      <c r="BY143" s="756"/>
      <c r="BZ143" s="756"/>
    </row>
    <row r="144" spans="2:78" x14ac:dyDescent="0.25">
      <c r="B144" s="705">
        <v>132</v>
      </c>
      <c r="C144" s="765">
        <f>(1+_xlfn.XLOOKUP(INT((B144-1)/12)+1,'ZC Curve'!$B$8:$B$107,'ZC Curve'!R$8:R$107,,0))^(1/12)-1</f>
        <v>0</v>
      </c>
      <c r="D144" s="766">
        <f t="shared" si="24"/>
        <v>1</v>
      </c>
      <c r="E144" s="765">
        <f>(1+_xlfn.XLOOKUP(INT((B144-1)/12)+1,'ZC Curve'!$B$8:$B$107,'ZC Curve'!S$8:S$107,,0))^(1/12)-1</f>
        <v>0</v>
      </c>
      <c r="F144" s="766">
        <f t="shared" si="25"/>
        <v>1</v>
      </c>
      <c r="G144" s="765">
        <f>(1+_xlfn.XLOOKUP(INT((B144-1)/12)+1,'ZC Curve'!$B$8:$B$107,'ZC Curve'!T$8:T$107,,0))^(1/12)-1</f>
        <v>0</v>
      </c>
      <c r="H144" s="766">
        <f t="shared" si="26"/>
        <v>1</v>
      </c>
      <c r="I144" s="594"/>
      <c r="J144" s="705">
        <f t="shared" si="27"/>
        <v>132</v>
      </c>
      <c r="K144" s="756"/>
      <c r="L144" s="756"/>
      <c r="M144" s="756"/>
      <c r="N144" s="756"/>
      <c r="O144" s="756"/>
      <c r="P144" s="756"/>
      <c r="Q144" s="756"/>
      <c r="R144" s="756"/>
      <c r="S144" s="756"/>
      <c r="T144" s="756"/>
      <c r="U144" s="756"/>
      <c r="V144" s="756"/>
      <c r="W144" s="594"/>
      <c r="X144" s="705">
        <f t="shared" si="28"/>
        <v>132</v>
      </c>
      <c r="Y144" s="756"/>
      <c r="Z144" s="756"/>
      <c r="AA144" s="756"/>
      <c r="AB144" s="756"/>
      <c r="AC144" s="756"/>
      <c r="AD144" s="756"/>
      <c r="AE144" s="756"/>
      <c r="AF144" s="756"/>
      <c r="AG144" s="756"/>
      <c r="AH144" s="756"/>
      <c r="AI144" s="756"/>
      <c r="AJ144" s="756"/>
      <c r="AK144" s="594"/>
      <c r="AL144" s="705">
        <f t="shared" si="21"/>
        <v>132</v>
      </c>
      <c r="AM144" s="756"/>
      <c r="AN144" s="756"/>
      <c r="AO144" s="756"/>
      <c r="AP144" s="756"/>
      <c r="AQ144" s="756"/>
      <c r="AR144" s="756"/>
      <c r="AS144" s="756"/>
      <c r="AT144" s="756"/>
      <c r="AU144" s="756"/>
      <c r="AV144" s="756"/>
      <c r="AW144" s="756"/>
      <c r="AX144" s="756"/>
      <c r="AY144" s="594"/>
      <c r="AZ144" s="705">
        <f t="shared" si="22"/>
        <v>132</v>
      </c>
      <c r="BA144" s="756"/>
      <c r="BB144" s="756"/>
      <c r="BC144" s="756"/>
      <c r="BD144" s="756"/>
      <c r="BE144" s="756"/>
      <c r="BF144" s="756"/>
      <c r="BG144" s="756"/>
      <c r="BH144" s="756"/>
      <c r="BI144" s="756"/>
      <c r="BJ144" s="756"/>
      <c r="BK144" s="756"/>
      <c r="BL144" s="756"/>
      <c r="BM144" s="685"/>
      <c r="BN144" s="705">
        <f t="shared" si="23"/>
        <v>132</v>
      </c>
      <c r="BO144" s="756"/>
      <c r="BP144" s="756"/>
      <c r="BQ144" s="756"/>
      <c r="BR144" s="756"/>
      <c r="BS144" s="756"/>
      <c r="BT144" s="756"/>
      <c r="BU144" s="756"/>
      <c r="BV144" s="756"/>
      <c r="BW144" s="756"/>
      <c r="BX144" s="756"/>
      <c r="BY144" s="756"/>
      <c r="BZ144" s="756"/>
    </row>
    <row r="145" spans="2:78" x14ac:dyDescent="0.25">
      <c r="B145" s="705">
        <v>133</v>
      </c>
      <c r="C145" s="765">
        <f>(1+_xlfn.XLOOKUP(INT((B145-1)/12)+1,'ZC Curve'!$B$8:$B$107,'ZC Curve'!R$8:R$107,,0))^(1/12)-1</f>
        <v>0</v>
      </c>
      <c r="D145" s="766">
        <f t="shared" si="24"/>
        <v>1</v>
      </c>
      <c r="E145" s="765">
        <f>(1+_xlfn.XLOOKUP(INT((B145-1)/12)+1,'ZC Curve'!$B$8:$B$107,'ZC Curve'!S$8:S$107,,0))^(1/12)-1</f>
        <v>0</v>
      </c>
      <c r="F145" s="766">
        <f t="shared" si="25"/>
        <v>1</v>
      </c>
      <c r="G145" s="765">
        <f>(1+_xlfn.XLOOKUP(INT((B145-1)/12)+1,'ZC Curve'!$B$8:$B$107,'ZC Curve'!T$8:T$107,,0))^(1/12)-1</f>
        <v>0</v>
      </c>
      <c r="H145" s="766">
        <f t="shared" si="26"/>
        <v>1</v>
      </c>
      <c r="I145" s="594"/>
      <c r="J145" s="705">
        <f t="shared" si="27"/>
        <v>133</v>
      </c>
      <c r="K145" s="756"/>
      <c r="L145" s="756"/>
      <c r="M145" s="756"/>
      <c r="N145" s="756"/>
      <c r="O145" s="756"/>
      <c r="P145" s="756"/>
      <c r="Q145" s="756"/>
      <c r="R145" s="756"/>
      <c r="S145" s="756"/>
      <c r="T145" s="756"/>
      <c r="U145" s="756"/>
      <c r="V145" s="756"/>
      <c r="W145" s="594"/>
      <c r="X145" s="705">
        <f t="shared" si="28"/>
        <v>133</v>
      </c>
      <c r="Y145" s="756"/>
      <c r="Z145" s="756"/>
      <c r="AA145" s="756"/>
      <c r="AB145" s="756"/>
      <c r="AC145" s="756"/>
      <c r="AD145" s="756"/>
      <c r="AE145" s="756"/>
      <c r="AF145" s="756"/>
      <c r="AG145" s="756"/>
      <c r="AH145" s="756"/>
      <c r="AI145" s="756"/>
      <c r="AJ145" s="756"/>
      <c r="AK145" s="594"/>
      <c r="AL145" s="705">
        <f t="shared" si="21"/>
        <v>133</v>
      </c>
      <c r="AM145" s="756"/>
      <c r="AN145" s="756"/>
      <c r="AO145" s="756"/>
      <c r="AP145" s="756"/>
      <c r="AQ145" s="756"/>
      <c r="AR145" s="756"/>
      <c r="AS145" s="756"/>
      <c r="AT145" s="756"/>
      <c r="AU145" s="756"/>
      <c r="AV145" s="756"/>
      <c r="AW145" s="756"/>
      <c r="AX145" s="756"/>
      <c r="AY145" s="594"/>
      <c r="AZ145" s="705">
        <f t="shared" si="22"/>
        <v>133</v>
      </c>
      <c r="BA145" s="756"/>
      <c r="BB145" s="756"/>
      <c r="BC145" s="756"/>
      <c r="BD145" s="756"/>
      <c r="BE145" s="756"/>
      <c r="BF145" s="756"/>
      <c r="BG145" s="756"/>
      <c r="BH145" s="756"/>
      <c r="BI145" s="756"/>
      <c r="BJ145" s="756"/>
      <c r="BK145" s="756"/>
      <c r="BL145" s="756"/>
      <c r="BM145" s="685"/>
      <c r="BN145" s="705">
        <f t="shared" si="23"/>
        <v>133</v>
      </c>
      <c r="BO145" s="756"/>
      <c r="BP145" s="756"/>
      <c r="BQ145" s="756"/>
      <c r="BR145" s="756"/>
      <c r="BS145" s="756"/>
      <c r="BT145" s="756"/>
      <c r="BU145" s="756"/>
      <c r="BV145" s="756"/>
      <c r="BW145" s="756"/>
      <c r="BX145" s="756"/>
      <c r="BY145" s="756"/>
      <c r="BZ145" s="756"/>
    </row>
    <row r="146" spans="2:78" x14ac:dyDescent="0.25">
      <c r="B146" s="705">
        <v>134</v>
      </c>
      <c r="C146" s="765">
        <f>(1+_xlfn.XLOOKUP(INT((B146-1)/12)+1,'ZC Curve'!$B$8:$B$107,'ZC Curve'!R$8:R$107,,0))^(1/12)-1</f>
        <v>0</v>
      </c>
      <c r="D146" s="766">
        <f t="shared" si="24"/>
        <v>1</v>
      </c>
      <c r="E146" s="765">
        <f>(1+_xlfn.XLOOKUP(INT((B146-1)/12)+1,'ZC Curve'!$B$8:$B$107,'ZC Curve'!S$8:S$107,,0))^(1/12)-1</f>
        <v>0</v>
      </c>
      <c r="F146" s="766">
        <f t="shared" si="25"/>
        <v>1</v>
      </c>
      <c r="G146" s="765">
        <f>(1+_xlfn.XLOOKUP(INT((B146-1)/12)+1,'ZC Curve'!$B$8:$B$107,'ZC Curve'!T$8:T$107,,0))^(1/12)-1</f>
        <v>0</v>
      </c>
      <c r="H146" s="766">
        <f t="shared" si="26"/>
        <v>1</v>
      </c>
      <c r="I146" s="594"/>
      <c r="J146" s="705">
        <f t="shared" si="27"/>
        <v>134</v>
      </c>
      <c r="K146" s="756"/>
      <c r="L146" s="756"/>
      <c r="M146" s="756"/>
      <c r="N146" s="756"/>
      <c r="O146" s="756"/>
      <c r="P146" s="756"/>
      <c r="Q146" s="756"/>
      <c r="R146" s="756"/>
      <c r="S146" s="756"/>
      <c r="T146" s="756"/>
      <c r="U146" s="756"/>
      <c r="V146" s="756"/>
      <c r="W146" s="594"/>
      <c r="X146" s="705">
        <f t="shared" si="28"/>
        <v>134</v>
      </c>
      <c r="Y146" s="756"/>
      <c r="Z146" s="756"/>
      <c r="AA146" s="756"/>
      <c r="AB146" s="756"/>
      <c r="AC146" s="756"/>
      <c r="AD146" s="756"/>
      <c r="AE146" s="756"/>
      <c r="AF146" s="756"/>
      <c r="AG146" s="756"/>
      <c r="AH146" s="756"/>
      <c r="AI146" s="756"/>
      <c r="AJ146" s="756"/>
      <c r="AK146" s="594"/>
      <c r="AL146" s="705">
        <f t="shared" si="21"/>
        <v>134</v>
      </c>
      <c r="AM146" s="756"/>
      <c r="AN146" s="756"/>
      <c r="AO146" s="756"/>
      <c r="AP146" s="756"/>
      <c r="AQ146" s="756"/>
      <c r="AR146" s="756"/>
      <c r="AS146" s="756"/>
      <c r="AT146" s="756"/>
      <c r="AU146" s="756"/>
      <c r="AV146" s="756"/>
      <c r="AW146" s="756"/>
      <c r="AX146" s="756"/>
      <c r="AY146" s="594"/>
      <c r="AZ146" s="705">
        <f t="shared" si="22"/>
        <v>134</v>
      </c>
      <c r="BA146" s="756"/>
      <c r="BB146" s="756"/>
      <c r="BC146" s="756"/>
      <c r="BD146" s="756"/>
      <c r="BE146" s="756"/>
      <c r="BF146" s="756"/>
      <c r="BG146" s="756"/>
      <c r="BH146" s="756"/>
      <c r="BI146" s="756"/>
      <c r="BJ146" s="756"/>
      <c r="BK146" s="756"/>
      <c r="BL146" s="756"/>
      <c r="BM146" s="685"/>
      <c r="BN146" s="705">
        <f t="shared" si="23"/>
        <v>134</v>
      </c>
      <c r="BO146" s="756"/>
      <c r="BP146" s="756"/>
      <c r="BQ146" s="756"/>
      <c r="BR146" s="756"/>
      <c r="BS146" s="756"/>
      <c r="BT146" s="756"/>
      <c r="BU146" s="756"/>
      <c r="BV146" s="756"/>
      <c r="BW146" s="756"/>
      <c r="BX146" s="756"/>
      <c r="BY146" s="756"/>
      <c r="BZ146" s="756"/>
    </row>
    <row r="147" spans="2:78" x14ac:dyDescent="0.25">
      <c r="B147" s="705">
        <v>135</v>
      </c>
      <c r="C147" s="765">
        <f>(1+_xlfn.XLOOKUP(INT((B147-1)/12)+1,'ZC Curve'!$B$8:$B$107,'ZC Curve'!R$8:R$107,,0))^(1/12)-1</f>
        <v>0</v>
      </c>
      <c r="D147" s="766">
        <f t="shared" si="24"/>
        <v>1</v>
      </c>
      <c r="E147" s="765">
        <f>(1+_xlfn.XLOOKUP(INT((B147-1)/12)+1,'ZC Curve'!$B$8:$B$107,'ZC Curve'!S$8:S$107,,0))^(1/12)-1</f>
        <v>0</v>
      </c>
      <c r="F147" s="766">
        <f t="shared" si="25"/>
        <v>1</v>
      </c>
      <c r="G147" s="765">
        <f>(1+_xlfn.XLOOKUP(INT((B147-1)/12)+1,'ZC Curve'!$B$8:$B$107,'ZC Curve'!T$8:T$107,,0))^(1/12)-1</f>
        <v>0</v>
      </c>
      <c r="H147" s="766">
        <f t="shared" si="26"/>
        <v>1</v>
      </c>
      <c r="I147" s="594"/>
      <c r="J147" s="705">
        <f t="shared" si="27"/>
        <v>135</v>
      </c>
      <c r="K147" s="756"/>
      <c r="L147" s="756"/>
      <c r="M147" s="756"/>
      <c r="N147" s="756"/>
      <c r="O147" s="756"/>
      <c r="P147" s="756"/>
      <c r="Q147" s="756"/>
      <c r="R147" s="756"/>
      <c r="S147" s="756"/>
      <c r="T147" s="756"/>
      <c r="U147" s="756"/>
      <c r="V147" s="756"/>
      <c r="W147" s="594"/>
      <c r="X147" s="705">
        <f t="shared" si="28"/>
        <v>135</v>
      </c>
      <c r="Y147" s="756"/>
      <c r="Z147" s="756"/>
      <c r="AA147" s="756"/>
      <c r="AB147" s="756"/>
      <c r="AC147" s="756"/>
      <c r="AD147" s="756"/>
      <c r="AE147" s="756"/>
      <c r="AF147" s="756"/>
      <c r="AG147" s="756"/>
      <c r="AH147" s="756"/>
      <c r="AI147" s="756"/>
      <c r="AJ147" s="756"/>
      <c r="AK147" s="594"/>
      <c r="AL147" s="705">
        <f t="shared" si="21"/>
        <v>135</v>
      </c>
      <c r="AM147" s="756"/>
      <c r="AN147" s="756"/>
      <c r="AO147" s="756"/>
      <c r="AP147" s="756"/>
      <c r="AQ147" s="756"/>
      <c r="AR147" s="756"/>
      <c r="AS147" s="756"/>
      <c r="AT147" s="756"/>
      <c r="AU147" s="756"/>
      <c r="AV147" s="756"/>
      <c r="AW147" s="756"/>
      <c r="AX147" s="756"/>
      <c r="AY147" s="594"/>
      <c r="AZ147" s="705">
        <f t="shared" si="22"/>
        <v>135</v>
      </c>
      <c r="BA147" s="756"/>
      <c r="BB147" s="756"/>
      <c r="BC147" s="756"/>
      <c r="BD147" s="756"/>
      <c r="BE147" s="756"/>
      <c r="BF147" s="756"/>
      <c r="BG147" s="756"/>
      <c r="BH147" s="756"/>
      <c r="BI147" s="756"/>
      <c r="BJ147" s="756"/>
      <c r="BK147" s="756"/>
      <c r="BL147" s="756"/>
      <c r="BM147" s="685"/>
      <c r="BN147" s="705">
        <f t="shared" si="23"/>
        <v>135</v>
      </c>
      <c r="BO147" s="756"/>
      <c r="BP147" s="756"/>
      <c r="BQ147" s="756"/>
      <c r="BR147" s="756"/>
      <c r="BS147" s="756"/>
      <c r="BT147" s="756"/>
      <c r="BU147" s="756"/>
      <c r="BV147" s="756"/>
      <c r="BW147" s="756"/>
      <c r="BX147" s="756"/>
      <c r="BY147" s="756"/>
      <c r="BZ147" s="756"/>
    </row>
    <row r="148" spans="2:78" x14ac:dyDescent="0.25">
      <c r="B148" s="705">
        <v>136</v>
      </c>
      <c r="C148" s="765">
        <f>(1+_xlfn.XLOOKUP(INT((B148-1)/12)+1,'ZC Curve'!$B$8:$B$107,'ZC Curve'!R$8:R$107,,0))^(1/12)-1</f>
        <v>0</v>
      </c>
      <c r="D148" s="766">
        <f t="shared" si="24"/>
        <v>1</v>
      </c>
      <c r="E148" s="765">
        <f>(1+_xlfn.XLOOKUP(INT((B148-1)/12)+1,'ZC Curve'!$B$8:$B$107,'ZC Curve'!S$8:S$107,,0))^(1/12)-1</f>
        <v>0</v>
      </c>
      <c r="F148" s="766">
        <f t="shared" si="25"/>
        <v>1</v>
      </c>
      <c r="G148" s="765">
        <f>(1+_xlfn.XLOOKUP(INT((B148-1)/12)+1,'ZC Curve'!$B$8:$B$107,'ZC Curve'!T$8:T$107,,0))^(1/12)-1</f>
        <v>0</v>
      </c>
      <c r="H148" s="766">
        <f t="shared" si="26"/>
        <v>1</v>
      </c>
      <c r="I148" s="594"/>
      <c r="J148" s="705">
        <f t="shared" si="27"/>
        <v>136</v>
      </c>
      <c r="K148" s="756"/>
      <c r="L148" s="756"/>
      <c r="M148" s="756"/>
      <c r="N148" s="756"/>
      <c r="O148" s="756"/>
      <c r="P148" s="756"/>
      <c r="Q148" s="756"/>
      <c r="R148" s="756"/>
      <c r="S148" s="756"/>
      <c r="T148" s="756"/>
      <c r="U148" s="756"/>
      <c r="V148" s="756"/>
      <c r="W148" s="594"/>
      <c r="X148" s="705">
        <f t="shared" si="28"/>
        <v>136</v>
      </c>
      <c r="Y148" s="756"/>
      <c r="Z148" s="756"/>
      <c r="AA148" s="756"/>
      <c r="AB148" s="756"/>
      <c r="AC148" s="756"/>
      <c r="AD148" s="756"/>
      <c r="AE148" s="756"/>
      <c r="AF148" s="756"/>
      <c r="AG148" s="756"/>
      <c r="AH148" s="756"/>
      <c r="AI148" s="756"/>
      <c r="AJ148" s="756"/>
      <c r="AK148" s="594"/>
      <c r="AL148" s="705">
        <f t="shared" si="21"/>
        <v>136</v>
      </c>
      <c r="AM148" s="756"/>
      <c r="AN148" s="756"/>
      <c r="AO148" s="756"/>
      <c r="AP148" s="756"/>
      <c r="AQ148" s="756"/>
      <c r="AR148" s="756"/>
      <c r="AS148" s="756"/>
      <c r="AT148" s="756"/>
      <c r="AU148" s="756"/>
      <c r="AV148" s="756"/>
      <c r="AW148" s="756"/>
      <c r="AX148" s="756"/>
      <c r="AY148" s="594"/>
      <c r="AZ148" s="705">
        <f t="shared" si="22"/>
        <v>136</v>
      </c>
      <c r="BA148" s="756"/>
      <c r="BB148" s="756"/>
      <c r="BC148" s="756"/>
      <c r="BD148" s="756"/>
      <c r="BE148" s="756"/>
      <c r="BF148" s="756"/>
      <c r="BG148" s="756"/>
      <c r="BH148" s="756"/>
      <c r="BI148" s="756"/>
      <c r="BJ148" s="756"/>
      <c r="BK148" s="756"/>
      <c r="BL148" s="756"/>
      <c r="BM148" s="685"/>
      <c r="BN148" s="705">
        <f t="shared" si="23"/>
        <v>136</v>
      </c>
      <c r="BO148" s="756"/>
      <c r="BP148" s="756"/>
      <c r="BQ148" s="756"/>
      <c r="BR148" s="756"/>
      <c r="BS148" s="756"/>
      <c r="BT148" s="756"/>
      <c r="BU148" s="756"/>
      <c r="BV148" s="756"/>
      <c r="BW148" s="756"/>
      <c r="BX148" s="756"/>
      <c r="BY148" s="756"/>
      <c r="BZ148" s="756"/>
    </row>
    <row r="149" spans="2:78" x14ac:dyDescent="0.25">
      <c r="B149" s="705">
        <v>137</v>
      </c>
      <c r="C149" s="765">
        <f>(1+_xlfn.XLOOKUP(INT((B149-1)/12)+1,'ZC Curve'!$B$8:$B$107,'ZC Curve'!R$8:R$107,,0))^(1/12)-1</f>
        <v>0</v>
      </c>
      <c r="D149" s="766">
        <f t="shared" si="24"/>
        <v>1</v>
      </c>
      <c r="E149" s="765">
        <f>(1+_xlfn.XLOOKUP(INT((B149-1)/12)+1,'ZC Curve'!$B$8:$B$107,'ZC Curve'!S$8:S$107,,0))^(1/12)-1</f>
        <v>0</v>
      </c>
      <c r="F149" s="766">
        <f t="shared" si="25"/>
        <v>1</v>
      </c>
      <c r="G149" s="765">
        <f>(1+_xlfn.XLOOKUP(INT((B149-1)/12)+1,'ZC Curve'!$B$8:$B$107,'ZC Curve'!T$8:T$107,,0))^(1/12)-1</f>
        <v>0</v>
      </c>
      <c r="H149" s="766">
        <f t="shared" si="26"/>
        <v>1</v>
      </c>
      <c r="I149" s="594"/>
      <c r="J149" s="705">
        <f t="shared" si="27"/>
        <v>137</v>
      </c>
      <c r="K149" s="756"/>
      <c r="L149" s="756"/>
      <c r="M149" s="756"/>
      <c r="N149" s="756"/>
      <c r="O149" s="756"/>
      <c r="P149" s="756"/>
      <c r="Q149" s="756"/>
      <c r="R149" s="756"/>
      <c r="S149" s="756"/>
      <c r="T149" s="756"/>
      <c r="U149" s="756"/>
      <c r="V149" s="756"/>
      <c r="W149" s="594"/>
      <c r="X149" s="705">
        <f t="shared" si="28"/>
        <v>137</v>
      </c>
      <c r="Y149" s="756"/>
      <c r="Z149" s="756"/>
      <c r="AA149" s="756"/>
      <c r="AB149" s="756"/>
      <c r="AC149" s="756"/>
      <c r="AD149" s="756"/>
      <c r="AE149" s="756"/>
      <c r="AF149" s="756"/>
      <c r="AG149" s="756"/>
      <c r="AH149" s="756"/>
      <c r="AI149" s="756"/>
      <c r="AJ149" s="756"/>
      <c r="AK149" s="594"/>
      <c r="AL149" s="705">
        <f t="shared" si="21"/>
        <v>137</v>
      </c>
      <c r="AM149" s="756"/>
      <c r="AN149" s="756"/>
      <c r="AO149" s="756"/>
      <c r="AP149" s="756"/>
      <c r="AQ149" s="756"/>
      <c r="AR149" s="756"/>
      <c r="AS149" s="756"/>
      <c r="AT149" s="756"/>
      <c r="AU149" s="756"/>
      <c r="AV149" s="756"/>
      <c r="AW149" s="756"/>
      <c r="AX149" s="756"/>
      <c r="AY149" s="594"/>
      <c r="AZ149" s="705">
        <f t="shared" si="22"/>
        <v>137</v>
      </c>
      <c r="BA149" s="756"/>
      <c r="BB149" s="756"/>
      <c r="BC149" s="756"/>
      <c r="BD149" s="756"/>
      <c r="BE149" s="756"/>
      <c r="BF149" s="756"/>
      <c r="BG149" s="756"/>
      <c r="BH149" s="756"/>
      <c r="BI149" s="756"/>
      <c r="BJ149" s="756"/>
      <c r="BK149" s="756"/>
      <c r="BL149" s="756"/>
      <c r="BM149" s="685"/>
      <c r="BN149" s="705">
        <f t="shared" si="23"/>
        <v>137</v>
      </c>
      <c r="BO149" s="756"/>
      <c r="BP149" s="756"/>
      <c r="BQ149" s="756"/>
      <c r="BR149" s="756"/>
      <c r="BS149" s="756"/>
      <c r="BT149" s="756"/>
      <c r="BU149" s="756"/>
      <c r="BV149" s="756"/>
      <c r="BW149" s="756"/>
      <c r="BX149" s="756"/>
      <c r="BY149" s="756"/>
      <c r="BZ149" s="756"/>
    </row>
    <row r="150" spans="2:78" x14ac:dyDescent="0.25">
      <c r="B150" s="705">
        <v>138</v>
      </c>
      <c r="C150" s="765">
        <f>(1+_xlfn.XLOOKUP(INT((B150-1)/12)+1,'ZC Curve'!$B$8:$B$107,'ZC Curve'!R$8:R$107,,0))^(1/12)-1</f>
        <v>0</v>
      </c>
      <c r="D150" s="766">
        <f t="shared" si="24"/>
        <v>1</v>
      </c>
      <c r="E150" s="765">
        <f>(1+_xlfn.XLOOKUP(INT((B150-1)/12)+1,'ZC Curve'!$B$8:$B$107,'ZC Curve'!S$8:S$107,,0))^(1/12)-1</f>
        <v>0</v>
      </c>
      <c r="F150" s="766">
        <f t="shared" si="25"/>
        <v>1</v>
      </c>
      <c r="G150" s="765">
        <f>(1+_xlfn.XLOOKUP(INT((B150-1)/12)+1,'ZC Curve'!$B$8:$B$107,'ZC Curve'!T$8:T$107,,0))^(1/12)-1</f>
        <v>0</v>
      </c>
      <c r="H150" s="766">
        <f t="shared" si="26"/>
        <v>1</v>
      </c>
      <c r="I150" s="594"/>
      <c r="J150" s="705">
        <f t="shared" si="27"/>
        <v>138</v>
      </c>
      <c r="K150" s="756"/>
      <c r="L150" s="756"/>
      <c r="M150" s="756"/>
      <c r="N150" s="756"/>
      <c r="O150" s="756"/>
      <c r="P150" s="756"/>
      <c r="Q150" s="756"/>
      <c r="R150" s="756"/>
      <c r="S150" s="756"/>
      <c r="T150" s="756"/>
      <c r="U150" s="756"/>
      <c r="V150" s="756"/>
      <c r="W150" s="594"/>
      <c r="X150" s="705">
        <f t="shared" si="28"/>
        <v>138</v>
      </c>
      <c r="Y150" s="756"/>
      <c r="Z150" s="756"/>
      <c r="AA150" s="756"/>
      <c r="AB150" s="756"/>
      <c r="AC150" s="756"/>
      <c r="AD150" s="756"/>
      <c r="AE150" s="756"/>
      <c r="AF150" s="756"/>
      <c r="AG150" s="756"/>
      <c r="AH150" s="756"/>
      <c r="AI150" s="756"/>
      <c r="AJ150" s="756"/>
      <c r="AK150" s="594"/>
      <c r="AL150" s="705">
        <f t="shared" si="21"/>
        <v>138</v>
      </c>
      <c r="AM150" s="756"/>
      <c r="AN150" s="756"/>
      <c r="AO150" s="756"/>
      <c r="AP150" s="756"/>
      <c r="AQ150" s="756"/>
      <c r="AR150" s="756"/>
      <c r="AS150" s="756"/>
      <c r="AT150" s="756"/>
      <c r="AU150" s="756"/>
      <c r="AV150" s="756"/>
      <c r="AW150" s="756"/>
      <c r="AX150" s="756"/>
      <c r="AY150" s="594"/>
      <c r="AZ150" s="705">
        <f t="shared" si="22"/>
        <v>138</v>
      </c>
      <c r="BA150" s="756"/>
      <c r="BB150" s="756"/>
      <c r="BC150" s="756"/>
      <c r="BD150" s="756"/>
      <c r="BE150" s="756"/>
      <c r="BF150" s="756"/>
      <c r="BG150" s="756"/>
      <c r="BH150" s="756"/>
      <c r="BI150" s="756"/>
      <c r="BJ150" s="756"/>
      <c r="BK150" s="756"/>
      <c r="BL150" s="756"/>
      <c r="BM150" s="685"/>
      <c r="BN150" s="705">
        <f t="shared" si="23"/>
        <v>138</v>
      </c>
      <c r="BO150" s="756"/>
      <c r="BP150" s="756"/>
      <c r="BQ150" s="756"/>
      <c r="BR150" s="756"/>
      <c r="BS150" s="756"/>
      <c r="BT150" s="756"/>
      <c r="BU150" s="756"/>
      <c r="BV150" s="756"/>
      <c r="BW150" s="756"/>
      <c r="BX150" s="756"/>
      <c r="BY150" s="756"/>
      <c r="BZ150" s="756"/>
    </row>
    <row r="151" spans="2:78" x14ac:dyDescent="0.25">
      <c r="B151" s="705">
        <v>139</v>
      </c>
      <c r="C151" s="765">
        <f>(1+_xlfn.XLOOKUP(INT((B151-1)/12)+1,'ZC Curve'!$B$8:$B$107,'ZC Curve'!R$8:R$107,,0))^(1/12)-1</f>
        <v>0</v>
      </c>
      <c r="D151" s="766">
        <f t="shared" si="24"/>
        <v>1</v>
      </c>
      <c r="E151" s="765">
        <f>(1+_xlfn.XLOOKUP(INT((B151-1)/12)+1,'ZC Curve'!$B$8:$B$107,'ZC Curve'!S$8:S$107,,0))^(1/12)-1</f>
        <v>0</v>
      </c>
      <c r="F151" s="766">
        <f t="shared" si="25"/>
        <v>1</v>
      </c>
      <c r="G151" s="765">
        <f>(1+_xlfn.XLOOKUP(INT((B151-1)/12)+1,'ZC Curve'!$B$8:$B$107,'ZC Curve'!T$8:T$107,,0))^(1/12)-1</f>
        <v>0</v>
      </c>
      <c r="H151" s="766">
        <f t="shared" si="26"/>
        <v>1</v>
      </c>
      <c r="I151" s="594"/>
      <c r="J151" s="705">
        <f t="shared" si="27"/>
        <v>139</v>
      </c>
      <c r="K151" s="756"/>
      <c r="L151" s="756"/>
      <c r="M151" s="756"/>
      <c r="N151" s="756"/>
      <c r="O151" s="756"/>
      <c r="P151" s="756"/>
      <c r="Q151" s="756"/>
      <c r="R151" s="756"/>
      <c r="S151" s="756"/>
      <c r="T151" s="756"/>
      <c r="U151" s="756"/>
      <c r="V151" s="756"/>
      <c r="W151" s="594"/>
      <c r="X151" s="705">
        <f t="shared" si="28"/>
        <v>139</v>
      </c>
      <c r="Y151" s="756"/>
      <c r="Z151" s="756"/>
      <c r="AA151" s="756"/>
      <c r="AB151" s="756"/>
      <c r="AC151" s="756"/>
      <c r="AD151" s="756"/>
      <c r="AE151" s="756"/>
      <c r="AF151" s="756"/>
      <c r="AG151" s="756"/>
      <c r="AH151" s="756"/>
      <c r="AI151" s="756"/>
      <c r="AJ151" s="756"/>
      <c r="AK151" s="594"/>
      <c r="AL151" s="705">
        <f t="shared" si="21"/>
        <v>139</v>
      </c>
      <c r="AM151" s="756"/>
      <c r="AN151" s="756"/>
      <c r="AO151" s="756"/>
      <c r="AP151" s="756"/>
      <c r="AQ151" s="756"/>
      <c r="AR151" s="756"/>
      <c r="AS151" s="756"/>
      <c r="AT151" s="756"/>
      <c r="AU151" s="756"/>
      <c r="AV151" s="756"/>
      <c r="AW151" s="756"/>
      <c r="AX151" s="756"/>
      <c r="AY151" s="594"/>
      <c r="AZ151" s="705">
        <f t="shared" si="22"/>
        <v>139</v>
      </c>
      <c r="BA151" s="756"/>
      <c r="BB151" s="756"/>
      <c r="BC151" s="756"/>
      <c r="BD151" s="756"/>
      <c r="BE151" s="756"/>
      <c r="BF151" s="756"/>
      <c r="BG151" s="756"/>
      <c r="BH151" s="756"/>
      <c r="BI151" s="756"/>
      <c r="BJ151" s="756"/>
      <c r="BK151" s="756"/>
      <c r="BL151" s="756"/>
      <c r="BM151" s="685"/>
      <c r="BN151" s="705">
        <f t="shared" si="23"/>
        <v>139</v>
      </c>
      <c r="BO151" s="756"/>
      <c r="BP151" s="756"/>
      <c r="BQ151" s="756"/>
      <c r="BR151" s="756"/>
      <c r="BS151" s="756"/>
      <c r="BT151" s="756"/>
      <c r="BU151" s="756"/>
      <c r="BV151" s="756"/>
      <c r="BW151" s="756"/>
      <c r="BX151" s="756"/>
      <c r="BY151" s="756"/>
      <c r="BZ151" s="756"/>
    </row>
    <row r="152" spans="2:78" x14ac:dyDescent="0.25">
      <c r="B152" s="705">
        <v>140</v>
      </c>
      <c r="C152" s="765">
        <f>(1+_xlfn.XLOOKUP(INT((B152-1)/12)+1,'ZC Curve'!$B$8:$B$107,'ZC Curve'!R$8:R$107,,0))^(1/12)-1</f>
        <v>0</v>
      </c>
      <c r="D152" s="766">
        <f t="shared" si="24"/>
        <v>1</v>
      </c>
      <c r="E152" s="765">
        <f>(1+_xlfn.XLOOKUP(INT((B152-1)/12)+1,'ZC Curve'!$B$8:$B$107,'ZC Curve'!S$8:S$107,,0))^(1/12)-1</f>
        <v>0</v>
      </c>
      <c r="F152" s="766">
        <f t="shared" si="25"/>
        <v>1</v>
      </c>
      <c r="G152" s="765">
        <f>(1+_xlfn.XLOOKUP(INT((B152-1)/12)+1,'ZC Curve'!$B$8:$B$107,'ZC Curve'!T$8:T$107,,0))^(1/12)-1</f>
        <v>0</v>
      </c>
      <c r="H152" s="766">
        <f t="shared" si="26"/>
        <v>1</v>
      </c>
      <c r="I152" s="594"/>
      <c r="J152" s="705">
        <f t="shared" si="27"/>
        <v>140</v>
      </c>
      <c r="K152" s="756"/>
      <c r="L152" s="756"/>
      <c r="M152" s="756"/>
      <c r="N152" s="756"/>
      <c r="O152" s="756"/>
      <c r="P152" s="756"/>
      <c r="Q152" s="756"/>
      <c r="R152" s="756"/>
      <c r="S152" s="756"/>
      <c r="T152" s="756"/>
      <c r="U152" s="756"/>
      <c r="V152" s="756"/>
      <c r="W152" s="594"/>
      <c r="X152" s="705">
        <f t="shared" si="28"/>
        <v>140</v>
      </c>
      <c r="Y152" s="756"/>
      <c r="Z152" s="756"/>
      <c r="AA152" s="756"/>
      <c r="AB152" s="756"/>
      <c r="AC152" s="756"/>
      <c r="AD152" s="756"/>
      <c r="AE152" s="756"/>
      <c r="AF152" s="756"/>
      <c r="AG152" s="756"/>
      <c r="AH152" s="756"/>
      <c r="AI152" s="756"/>
      <c r="AJ152" s="756"/>
      <c r="AK152" s="594"/>
      <c r="AL152" s="705">
        <f t="shared" si="21"/>
        <v>140</v>
      </c>
      <c r="AM152" s="756"/>
      <c r="AN152" s="756"/>
      <c r="AO152" s="756"/>
      <c r="AP152" s="756"/>
      <c r="AQ152" s="756"/>
      <c r="AR152" s="756"/>
      <c r="AS152" s="756"/>
      <c r="AT152" s="756"/>
      <c r="AU152" s="756"/>
      <c r="AV152" s="756"/>
      <c r="AW152" s="756"/>
      <c r="AX152" s="756"/>
      <c r="AY152" s="594"/>
      <c r="AZ152" s="705">
        <f t="shared" si="22"/>
        <v>140</v>
      </c>
      <c r="BA152" s="756"/>
      <c r="BB152" s="756"/>
      <c r="BC152" s="756"/>
      <c r="BD152" s="756"/>
      <c r="BE152" s="756"/>
      <c r="BF152" s="756"/>
      <c r="BG152" s="756"/>
      <c r="BH152" s="756"/>
      <c r="BI152" s="756"/>
      <c r="BJ152" s="756"/>
      <c r="BK152" s="756"/>
      <c r="BL152" s="756"/>
      <c r="BM152" s="685"/>
      <c r="BN152" s="705">
        <f t="shared" si="23"/>
        <v>140</v>
      </c>
      <c r="BO152" s="756"/>
      <c r="BP152" s="756"/>
      <c r="BQ152" s="756"/>
      <c r="BR152" s="756"/>
      <c r="BS152" s="756"/>
      <c r="BT152" s="756"/>
      <c r="BU152" s="756"/>
      <c r="BV152" s="756"/>
      <c r="BW152" s="756"/>
      <c r="BX152" s="756"/>
      <c r="BY152" s="756"/>
      <c r="BZ152" s="756"/>
    </row>
    <row r="153" spans="2:78" x14ac:dyDescent="0.25">
      <c r="B153" s="705">
        <v>141</v>
      </c>
      <c r="C153" s="765">
        <f>(1+_xlfn.XLOOKUP(INT((B153-1)/12)+1,'ZC Curve'!$B$8:$B$107,'ZC Curve'!R$8:R$107,,0))^(1/12)-1</f>
        <v>0</v>
      </c>
      <c r="D153" s="766">
        <f t="shared" si="24"/>
        <v>1</v>
      </c>
      <c r="E153" s="765">
        <f>(1+_xlfn.XLOOKUP(INT((B153-1)/12)+1,'ZC Curve'!$B$8:$B$107,'ZC Curve'!S$8:S$107,,0))^(1/12)-1</f>
        <v>0</v>
      </c>
      <c r="F153" s="766">
        <f t="shared" si="25"/>
        <v>1</v>
      </c>
      <c r="G153" s="765">
        <f>(1+_xlfn.XLOOKUP(INT((B153-1)/12)+1,'ZC Curve'!$B$8:$B$107,'ZC Curve'!T$8:T$107,,0))^(1/12)-1</f>
        <v>0</v>
      </c>
      <c r="H153" s="766">
        <f t="shared" si="26"/>
        <v>1</v>
      </c>
      <c r="I153" s="594"/>
      <c r="J153" s="705">
        <f t="shared" si="27"/>
        <v>141</v>
      </c>
      <c r="K153" s="756"/>
      <c r="L153" s="756"/>
      <c r="M153" s="756"/>
      <c r="N153" s="756"/>
      <c r="O153" s="756"/>
      <c r="P153" s="756"/>
      <c r="Q153" s="756"/>
      <c r="R153" s="756"/>
      <c r="S153" s="756"/>
      <c r="T153" s="756"/>
      <c r="U153" s="756"/>
      <c r="V153" s="756"/>
      <c r="W153" s="594"/>
      <c r="X153" s="705">
        <f t="shared" si="28"/>
        <v>141</v>
      </c>
      <c r="Y153" s="756"/>
      <c r="Z153" s="756"/>
      <c r="AA153" s="756"/>
      <c r="AB153" s="756"/>
      <c r="AC153" s="756"/>
      <c r="AD153" s="756"/>
      <c r="AE153" s="756"/>
      <c r="AF153" s="756"/>
      <c r="AG153" s="756"/>
      <c r="AH153" s="756"/>
      <c r="AI153" s="756"/>
      <c r="AJ153" s="756"/>
      <c r="AK153" s="594"/>
      <c r="AL153" s="705">
        <f t="shared" si="21"/>
        <v>141</v>
      </c>
      <c r="AM153" s="756"/>
      <c r="AN153" s="756"/>
      <c r="AO153" s="756"/>
      <c r="AP153" s="756"/>
      <c r="AQ153" s="756"/>
      <c r="AR153" s="756"/>
      <c r="AS153" s="756"/>
      <c r="AT153" s="756"/>
      <c r="AU153" s="756"/>
      <c r="AV153" s="756"/>
      <c r="AW153" s="756"/>
      <c r="AX153" s="756"/>
      <c r="AY153" s="594"/>
      <c r="AZ153" s="705">
        <f t="shared" si="22"/>
        <v>141</v>
      </c>
      <c r="BA153" s="756"/>
      <c r="BB153" s="756"/>
      <c r="BC153" s="756"/>
      <c r="BD153" s="756"/>
      <c r="BE153" s="756"/>
      <c r="BF153" s="756"/>
      <c r="BG153" s="756"/>
      <c r="BH153" s="756"/>
      <c r="BI153" s="756"/>
      <c r="BJ153" s="756"/>
      <c r="BK153" s="756"/>
      <c r="BL153" s="756"/>
      <c r="BM153" s="685"/>
      <c r="BN153" s="705">
        <f t="shared" si="23"/>
        <v>141</v>
      </c>
      <c r="BO153" s="756"/>
      <c r="BP153" s="756"/>
      <c r="BQ153" s="756"/>
      <c r="BR153" s="756"/>
      <c r="BS153" s="756"/>
      <c r="BT153" s="756"/>
      <c r="BU153" s="756"/>
      <c r="BV153" s="756"/>
      <c r="BW153" s="756"/>
      <c r="BX153" s="756"/>
      <c r="BY153" s="756"/>
      <c r="BZ153" s="756"/>
    </row>
    <row r="154" spans="2:78" x14ac:dyDescent="0.25">
      <c r="B154" s="705">
        <v>142</v>
      </c>
      <c r="C154" s="765">
        <f>(1+_xlfn.XLOOKUP(INT((B154-1)/12)+1,'ZC Curve'!$B$8:$B$107,'ZC Curve'!R$8:R$107,,0))^(1/12)-1</f>
        <v>0</v>
      </c>
      <c r="D154" s="766">
        <f t="shared" si="24"/>
        <v>1</v>
      </c>
      <c r="E154" s="765">
        <f>(1+_xlfn.XLOOKUP(INT((B154-1)/12)+1,'ZC Curve'!$B$8:$B$107,'ZC Curve'!S$8:S$107,,0))^(1/12)-1</f>
        <v>0</v>
      </c>
      <c r="F154" s="766">
        <f t="shared" si="25"/>
        <v>1</v>
      </c>
      <c r="G154" s="765">
        <f>(1+_xlfn.XLOOKUP(INT((B154-1)/12)+1,'ZC Curve'!$B$8:$B$107,'ZC Curve'!T$8:T$107,,0))^(1/12)-1</f>
        <v>0</v>
      </c>
      <c r="H154" s="766">
        <f t="shared" si="26"/>
        <v>1</v>
      </c>
      <c r="I154" s="594"/>
      <c r="J154" s="705">
        <f t="shared" si="27"/>
        <v>142</v>
      </c>
      <c r="K154" s="756"/>
      <c r="L154" s="756"/>
      <c r="M154" s="756"/>
      <c r="N154" s="756"/>
      <c r="O154" s="756"/>
      <c r="P154" s="756"/>
      <c r="Q154" s="756"/>
      <c r="R154" s="756"/>
      <c r="S154" s="756"/>
      <c r="T154" s="756"/>
      <c r="U154" s="756"/>
      <c r="V154" s="756"/>
      <c r="W154" s="594"/>
      <c r="X154" s="705">
        <f t="shared" si="28"/>
        <v>142</v>
      </c>
      <c r="Y154" s="756"/>
      <c r="Z154" s="756"/>
      <c r="AA154" s="756"/>
      <c r="AB154" s="756"/>
      <c r="AC154" s="756"/>
      <c r="AD154" s="756"/>
      <c r="AE154" s="756"/>
      <c r="AF154" s="756"/>
      <c r="AG154" s="756"/>
      <c r="AH154" s="756"/>
      <c r="AI154" s="756"/>
      <c r="AJ154" s="756"/>
      <c r="AK154" s="594"/>
      <c r="AL154" s="705">
        <f t="shared" si="21"/>
        <v>142</v>
      </c>
      <c r="AM154" s="756"/>
      <c r="AN154" s="756"/>
      <c r="AO154" s="756"/>
      <c r="AP154" s="756"/>
      <c r="AQ154" s="756"/>
      <c r="AR154" s="756"/>
      <c r="AS154" s="756"/>
      <c r="AT154" s="756"/>
      <c r="AU154" s="756"/>
      <c r="AV154" s="756"/>
      <c r="AW154" s="756"/>
      <c r="AX154" s="756"/>
      <c r="AY154" s="594"/>
      <c r="AZ154" s="705">
        <f t="shared" si="22"/>
        <v>142</v>
      </c>
      <c r="BA154" s="756"/>
      <c r="BB154" s="756"/>
      <c r="BC154" s="756"/>
      <c r="BD154" s="756"/>
      <c r="BE154" s="756"/>
      <c r="BF154" s="756"/>
      <c r="BG154" s="756"/>
      <c r="BH154" s="756"/>
      <c r="BI154" s="756"/>
      <c r="BJ154" s="756"/>
      <c r="BK154" s="756"/>
      <c r="BL154" s="756"/>
      <c r="BM154" s="685"/>
      <c r="BN154" s="705">
        <f t="shared" si="23"/>
        <v>142</v>
      </c>
      <c r="BO154" s="756"/>
      <c r="BP154" s="756"/>
      <c r="BQ154" s="756"/>
      <c r="BR154" s="756"/>
      <c r="BS154" s="756"/>
      <c r="BT154" s="756"/>
      <c r="BU154" s="756"/>
      <c r="BV154" s="756"/>
      <c r="BW154" s="756"/>
      <c r="BX154" s="756"/>
      <c r="BY154" s="756"/>
      <c r="BZ154" s="756"/>
    </row>
    <row r="155" spans="2:78" x14ac:dyDescent="0.25">
      <c r="B155" s="705">
        <v>143</v>
      </c>
      <c r="C155" s="765">
        <f>(1+_xlfn.XLOOKUP(INT((B155-1)/12)+1,'ZC Curve'!$B$8:$B$107,'ZC Curve'!R$8:R$107,,0))^(1/12)-1</f>
        <v>0</v>
      </c>
      <c r="D155" s="766">
        <f t="shared" si="24"/>
        <v>1</v>
      </c>
      <c r="E155" s="765">
        <f>(1+_xlfn.XLOOKUP(INT((B155-1)/12)+1,'ZC Curve'!$B$8:$B$107,'ZC Curve'!S$8:S$107,,0))^(1/12)-1</f>
        <v>0</v>
      </c>
      <c r="F155" s="766">
        <f t="shared" si="25"/>
        <v>1</v>
      </c>
      <c r="G155" s="765">
        <f>(1+_xlfn.XLOOKUP(INT((B155-1)/12)+1,'ZC Curve'!$B$8:$B$107,'ZC Curve'!T$8:T$107,,0))^(1/12)-1</f>
        <v>0</v>
      </c>
      <c r="H155" s="766">
        <f t="shared" si="26"/>
        <v>1</v>
      </c>
      <c r="I155" s="594"/>
      <c r="J155" s="705">
        <f t="shared" si="27"/>
        <v>143</v>
      </c>
      <c r="K155" s="756"/>
      <c r="L155" s="756"/>
      <c r="M155" s="756"/>
      <c r="N155" s="756"/>
      <c r="O155" s="756"/>
      <c r="P155" s="756"/>
      <c r="Q155" s="756"/>
      <c r="R155" s="756"/>
      <c r="S155" s="756"/>
      <c r="T155" s="756"/>
      <c r="U155" s="756"/>
      <c r="V155" s="756"/>
      <c r="W155" s="594"/>
      <c r="X155" s="705">
        <f t="shared" si="28"/>
        <v>143</v>
      </c>
      <c r="Y155" s="756"/>
      <c r="Z155" s="756"/>
      <c r="AA155" s="756"/>
      <c r="AB155" s="756"/>
      <c r="AC155" s="756"/>
      <c r="AD155" s="756"/>
      <c r="AE155" s="756"/>
      <c r="AF155" s="756"/>
      <c r="AG155" s="756"/>
      <c r="AH155" s="756"/>
      <c r="AI155" s="756"/>
      <c r="AJ155" s="756"/>
      <c r="AK155" s="594"/>
      <c r="AL155" s="705">
        <f t="shared" si="21"/>
        <v>143</v>
      </c>
      <c r="AM155" s="756"/>
      <c r="AN155" s="756"/>
      <c r="AO155" s="756"/>
      <c r="AP155" s="756"/>
      <c r="AQ155" s="756"/>
      <c r="AR155" s="756"/>
      <c r="AS155" s="756"/>
      <c r="AT155" s="756"/>
      <c r="AU155" s="756"/>
      <c r="AV155" s="756"/>
      <c r="AW155" s="756"/>
      <c r="AX155" s="756"/>
      <c r="AY155" s="594"/>
      <c r="AZ155" s="705">
        <f t="shared" si="22"/>
        <v>143</v>
      </c>
      <c r="BA155" s="756"/>
      <c r="BB155" s="756"/>
      <c r="BC155" s="756"/>
      <c r="BD155" s="756"/>
      <c r="BE155" s="756"/>
      <c r="BF155" s="756"/>
      <c r="BG155" s="756"/>
      <c r="BH155" s="756"/>
      <c r="BI155" s="756"/>
      <c r="BJ155" s="756"/>
      <c r="BK155" s="756"/>
      <c r="BL155" s="756"/>
      <c r="BM155" s="685"/>
      <c r="BN155" s="705">
        <f t="shared" si="23"/>
        <v>143</v>
      </c>
      <c r="BO155" s="756"/>
      <c r="BP155" s="756"/>
      <c r="BQ155" s="756"/>
      <c r="BR155" s="756"/>
      <c r="BS155" s="756"/>
      <c r="BT155" s="756"/>
      <c r="BU155" s="756"/>
      <c r="BV155" s="756"/>
      <c r="BW155" s="756"/>
      <c r="BX155" s="756"/>
      <c r="BY155" s="756"/>
      <c r="BZ155" s="756"/>
    </row>
    <row r="156" spans="2:78" x14ac:dyDescent="0.25">
      <c r="B156" s="705">
        <v>144</v>
      </c>
      <c r="C156" s="765">
        <f>(1+_xlfn.XLOOKUP(INT((B156-1)/12)+1,'ZC Curve'!$B$8:$B$107,'ZC Curve'!R$8:R$107,,0))^(1/12)-1</f>
        <v>0</v>
      </c>
      <c r="D156" s="766">
        <f t="shared" si="24"/>
        <v>1</v>
      </c>
      <c r="E156" s="765">
        <f>(1+_xlfn.XLOOKUP(INT((B156-1)/12)+1,'ZC Curve'!$B$8:$B$107,'ZC Curve'!S$8:S$107,,0))^(1/12)-1</f>
        <v>0</v>
      </c>
      <c r="F156" s="766">
        <f t="shared" si="25"/>
        <v>1</v>
      </c>
      <c r="G156" s="765">
        <f>(1+_xlfn.XLOOKUP(INT((B156-1)/12)+1,'ZC Curve'!$B$8:$B$107,'ZC Curve'!T$8:T$107,,0))^(1/12)-1</f>
        <v>0</v>
      </c>
      <c r="H156" s="766">
        <f t="shared" si="26"/>
        <v>1</v>
      </c>
      <c r="I156" s="594"/>
      <c r="J156" s="705">
        <f t="shared" si="27"/>
        <v>144</v>
      </c>
      <c r="K156" s="756"/>
      <c r="L156" s="756"/>
      <c r="M156" s="756"/>
      <c r="N156" s="756"/>
      <c r="O156" s="756"/>
      <c r="P156" s="756"/>
      <c r="Q156" s="756"/>
      <c r="R156" s="756"/>
      <c r="S156" s="756"/>
      <c r="T156" s="756"/>
      <c r="U156" s="756"/>
      <c r="V156" s="756"/>
      <c r="W156" s="594"/>
      <c r="X156" s="705">
        <f t="shared" si="28"/>
        <v>144</v>
      </c>
      <c r="Y156" s="756"/>
      <c r="Z156" s="756"/>
      <c r="AA156" s="756"/>
      <c r="AB156" s="756"/>
      <c r="AC156" s="756"/>
      <c r="AD156" s="756"/>
      <c r="AE156" s="756"/>
      <c r="AF156" s="756"/>
      <c r="AG156" s="756"/>
      <c r="AH156" s="756"/>
      <c r="AI156" s="756"/>
      <c r="AJ156" s="756"/>
      <c r="AK156" s="594"/>
      <c r="AL156" s="705">
        <f t="shared" si="21"/>
        <v>144</v>
      </c>
      <c r="AM156" s="756"/>
      <c r="AN156" s="756"/>
      <c r="AO156" s="756"/>
      <c r="AP156" s="756"/>
      <c r="AQ156" s="756"/>
      <c r="AR156" s="756"/>
      <c r="AS156" s="756"/>
      <c r="AT156" s="756"/>
      <c r="AU156" s="756"/>
      <c r="AV156" s="756"/>
      <c r="AW156" s="756"/>
      <c r="AX156" s="756"/>
      <c r="AY156" s="594"/>
      <c r="AZ156" s="705">
        <f t="shared" si="22"/>
        <v>144</v>
      </c>
      <c r="BA156" s="756"/>
      <c r="BB156" s="756"/>
      <c r="BC156" s="756"/>
      <c r="BD156" s="756"/>
      <c r="BE156" s="756"/>
      <c r="BF156" s="756"/>
      <c r="BG156" s="756"/>
      <c r="BH156" s="756"/>
      <c r="BI156" s="756"/>
      <c r="BJ156" s="756"/>
      <c r="BK156" s="756"/>
      <c r="BL156" s="756"/>
      <c r="BM156" s="685"/>
      <c r="BN156" s="705">
        <f t="shared" si="23"/>
        <v>144</v>
      </c>
      <c r="BO156" s="756"/>
      <c r="BP156" s="756"/>
      <c r="BQ156" s="756"/>
      <c r="BR156" s="756"/>
      <c r="BS156" s="756"/>
      <c r="BT156" s="756"/>
      <c r="BU156" s="756"/>
      <c r="BV156" s="756"/>
      <c r="BW156" s="756"/>
      <c r="BX156" s="756"/>
      <c r="BY156" s="756"/>
      <c r="BZ156" s="756"/>
    </row>
    <row r="157" spans="2:78" x14ac:dyDescent="0.25">
      <c r="B157" s="705">
        <v>145</v>
      </c>
      <c r="C157" s="765">
        <f>(1+_xlfn.XLOOKUP(INT((B157-1)/12)+1,'ZC Curve'!$B$8:$B$107,'ZC Curve'!R$8:R$107,,0))^(1/12)-1</f>
        <v>0</v>
      </c>
      <c r="D157" s="766">
        <f t="shared" si="24"/>
        <v>1</v>
      </c>
      <c r="E157" s="765">
        <f>(1+_xlfn.XLOOKUP(INT((B157-1)/12)+1,'ZC Curve'!$B$8:$B$107,'ZC Curve'!S$8:S$107,,0))^(1/12)-1</f>
        <v>0</v>
      </c>
      <c r="F157" s="766">
        <f t="shared" si="25"/>
        <v>1</v>
      </c>
      <c r="G157" s="765">
        <f>(1+_xlfn.XLOOKUP(INT((B157-1)/12)+1,'ZC Curve'!$B$8:$B$107,'ZC Curve'!T$8:T$107,,0))^(1/12)-1</f>
        <v>0</v>
      </c>
      <c r="H157" s="766">
        <f t="shared" si="26"/>
        <v>1</v>
      </c>
      <c r="I157" s="594"/>
      <c r="J157" s="705">
        <f t="shared" si="27"/>
        <v>145</v>
      </c>
      <c r="K157" s="756"/>
      <c r="L157" s="756"/>
      <c r="M157" s="756"/>
      <c r="N157" s="756"/>
      <c r="O157" s="756"/>
      <c r="P157" s="756"/>
      <c r="Q157" s="756"/>
      <c r="R157" s="756"/>
      <c r="S157" s="756"/>
      <c r="T157" s="756"/>
      <c r="U157" s="756"/>
      <c r="V157" s="756"/>
      <c r="W157" s="594"/>
      <c r="X157" s="705">
        <f t="shared" si="28"/>
        <v>145</v>
      </c>
      <c r="Y157" s="756"/>
      <c r="Z157" s="756"/>
      <c r="AA157" s="756"/>
      <c r="AB157" s="756"/>
      <c r="AC157" s="756"/>
      <c r="AD157" s="756"/>
      <c r="AE157" s="756"/>
      <c r="AF157" s="756"/>
      <c r="AG157" s="756"/>
      <c r="AH157" s="756"/>
      <c r="AI157" s="756"/>
      <c r="AJ157" s="756"/>
      <c r="AK157" s="594"/>
      <c r="AL157" s="705">
        <f t="shared" si="21"/>
        <v>145</v>
      </c>
      <c r="AM157" s="756"/>
      <c r="AN157" s="756"/>
      <c r="AO157" s="756"/>
      <c r="AP157" s="756"/>
      <c r="AQ157" s="756"/>
      <c r="AR157" s="756"/>
      <c r="AS157" s="756"/>
      <c r="AT157" s="756"/>
      <c r="AU157" s="756"/>
      <c r="AV157" s="756"/>
      <c r="AW157" s="756"/>
      <c r="AX157" s="756"/>
      <c r="AY157" s="594"/>
      <c r="AZ157" s="705">
        <f t="shared" si="22"/>
        <v>145</v>
      </c>
      <c r="BA157" s="756"/>
      <c r="BB157" s="756"/>
      <c r="BC157" s="756"/>
      <c r="BD157" s="756"/>
      <c r="BE157" s="756"/>
      <c r="BF157" s="756"/>
      <c r="BG157" s="756"/>
      <c r="BH157" s="756"/>
      <c r="BI157" s="756"/>
      <c r="BJ157" s="756"/>
      <c r="BK157" s="756"/>
      <c r="BL157" s="756"/>
      <c r="BM157" s="685"/>
      <c r="BN157" s="705">
        <f t="shared" si="23"/>
        <v>145</v>
      </c>
      <c r="BO157" s="756"/>
      <c r="BP157" s="756"/>
      <c r="BQ157" s="756"/>
      <c r="BR157" s="756"/>
      <c r="BS157" s="756"/>
      <c r="BT157" s="756"/>
      <c r="BU157" s="756"/>
      <c r="BV157" s="756"/>
      <c r="BW157" s="756"/>
      <c r="BX157" s="756"/>
      <c r="BY157" s="756"/>
      <c r="BZ157" s="756"/>
    </row>
    <row r="158" spans="2:78" x14ac:dyDescent="0.25">
      <c r="B158" s="705">
        <v>146</v>
      </c>
      <c r="C158" s="765">
        <f>(1+_xlfn.XLOOKUP(INT((B158-1)/12)+1,'ZC Curve'!$B$8:$B$107,'ZC Curve'!R$8:R$107,,0))^(1/12)-1</f>
        <v>0</v>
      </c>
      <c r="D158" s="766">
        <f t="shared" si="24"/>
        <v>1</v>
      </c>
      <c r="E158" s="765">
        <f>(1+_xlfn.XLOOKUP(INT((B158-1)/12)+1,'ZC Curve'!$B$8:$B$107,'ZC Curve'!S$8:S$107,,0))^(1/12)-1</f>
        <v>0</v>
      </c>
      <c r="F158" s="766">
        <f t="shared" si="25"/>
        <v>1</v>
      </c>
      <c r="G158" s="765">
        <f>(1+_xlfn.XLOOKUP(INT((B158-1)/12)+1,'ZC Curve'!$B$8:$B$107,'ZC Curve'!T$8:T$107,,0))^(1/12)-1</f>
        <v>0</v>
      </c>
      <c r="H158" s="766">
        <f t="shared" si="26"/>
        <v>1</v>
      </c>
      <c r="I158" s="594"/>
      <c r="J158" s="705">
        <f t="shared" si="27"/>
        <v>146</v>
      </c>
      <c r="K158" s="756"/>
      <c r="L158" s="756"/>
      <c r="M158" s="756"/>
      <c r="N158" s="756"/>
      <c r="O158" s="756"/>
      <c r="P158" s="756"/>
      <c r="Q158" s="756"/>
      <c r="R158" s="756"/>
      <c r="S158" s="756"/>
      <c r="T158" s="756"/>
      <c r="U158" s="756"/>
      <c r="V158" s="756"/>
      <c r="W158" s="594"/>
      <c r="X158" s="705">
        <f t="shared" si="28"/>
        <v>146</v>
      </c>
      <c r="Y158" s="756"/>
      <c r="Z158" s="756"/>
      <c r="AA158" s="756"/>
      <c r="AB158" s="756"/>
      <c r="AC158" s="756"/>
      <c r="AD158" s="756"/>
      <c r="AE158" s="756"/>
      <c r="AF158" s="756"/>
      <c r="AG158" s="756"/>
      <c r="AH158" s="756"/>
      <c r="AI158" s="756"/>
      <c r="AJ158" s="756"/>
      <c r="AK158" s="594"/>
      <c r="AL158" s="705">
        <f t="shared" si="21"/>
        <v>146</v>
      </c>
      <c r="AM158" s="756"/>
      <c r="AN158" s="756"/>
      <c r="AO158" s="756"/>
      <c r="AP158" s="756"/>
      <c r="AQ158" s="756"/>
      <c r="AR158" s="756"/>
      <c r="AS158" s="756"/>
      <c r="AT158" s="756"/>
      <c r="AU158" s="756"/>
      <c r="AV158" s="756"/>
      <c r="AW158" s="756"/>
      <c r="AX158" s="756"/>
      <c r="AY158" s="594"/>
      <c r="AZ158" s="705">
        <f t="shared" si="22"/>
        <v>146</v>
      </c>
      <c r="BA158" s="756"/>
      <c r="BB158" s="756"/>
      <c r="BC158" s="756"/>
      <c r="BD158" s="756"/>
      <c r="BE158" s="756"/>
      <c r="BF158" s="756"/>
      <c r="BG158" s="756"/>
      <c r="BH158" s="756"/>
      <c r="BI158" s="756"/>
      <c r="BJ158" s="756"/>
      <c r="BK158" s="756"/>
      <c r="BL158" s="756"/>
      <c r="BM158" s="685"/>
      <c r="BN158" s="705">
        <f t="shared" si="23"/>
        <v>146</v>
      </c>
      <c r="BO158" s="756"/>
      <c r="BP158" s="756"/>
      <c r="BQ158" s="756"/>
      <c r="BR158" s="756"/>
      <c r="BS158" s="756"/>
      <c r="BT158" s="756"/>
      <c r="BU158" s="756"/>
      <c r="BV158" s="756"/>
      <c r="BW158" s="756"/>
      <c r="BX158" s="756"/>
      <c r="BY158" s="756"/>
      <c r="BZ158" s="756"/>
    </row>
    <row r="159" spans="2:78" x14ac:dyDescent="0.25">
      <c r="B159" s="705">
        <v>147</v>
      </c>
      <c r="C159" s="765">
        <f>(1+_xlfn.XLOOKUP(INT((B159-1)/12)+1,'ZC Curve'!$B$8:$B$107,'ZC Curve'!R$8:R$107,,0))^(1/12)-1</f>
        <v>0</v>
      </c>
      <c r="D159" s="766">
        <f t="shared" si="24"/>
        <v>1</v>
      </c>
      <c r="E159" s="765">
        <f>(1+_xlfn.XLOOKUP(INT((B159-1)/12)+1,'ZC Curve'!$B$8:$B$107,'ZC Curve'!S$8:S$107,,0))^(1/12)-1</f>
        <v>0</v>
      </c>
      <c r="F159" s="766">
        <f t="shared" si="25"/>
        <v>1</v>
      </c>
      <c r="G159" s="765">
        <f>(1+_xlfn.XLOOKUP(INT((B159-1)/12)+1,'ZC Curve'!$B$8:$B$107,'ZC Curve'!T$8:T$107,,0))^(1/12)-1</f>
        <v>0</v>
      </c>
      <c r="H159" s="766">
        <f t="shared" si="26"/>
        <v>1</v>
      </c>
      <c r="I159" s="594"/>
      <c r="J159" s="705">
        <f t="shared" si="27"/>
        <v>147</v>
      </c>
      <c r="K159" s="756"/>
      <c r="L159" s="756"/>
      <c r="M159" s="756"/>
      <c r="N159" s="756"/>
      <c r="O159" s="756"/>
      <c r="P159" s="756"/>
      <c r="Q159" s="756"/>
      <c r="R159" s="756"/>
      <c r="S159" s="756"/>
      <c r="T159" s="756"/>
      <c r="U159" s="756"/>
      <c r="V159" s="756"/>
      <c r="W159" s="594"/>
      <c r="X159" s="705">
        <f t="shared" si="28"/>
        <v>147</v>
      </c>
      <c r="Y159" s="756"/>
      <c r="Z159" s="756"/>
      <c r="AA159" s="756"/>
      <c r="AB159" s="756"/>
      <c r="AC159" s="756"/>
      <c r="AD159" s="756"/>
      <c r="AE159" s="756"/>
      <c r="AF159" s="756"/>
      <c r="AG159" s="756"/>
      <c r="AH159" s="756"/>
      <c r="AI159" s="756"/>
      <c r="AJ159" s="756"/>
      <c r="AK159" s="594"/>
      <c r="AL159" s="705">
        <f t="shared" si="21"/>
        <v>147</v>
      </c>
      <c r="AM159" s="756"/>
      <c r="AN159" s="756"/>
      <c r="AO159" s="756"/>
      <c r="AP159" s="756"/>
      <c r="AQ159" s="756"/>
      <c r="AR159" s="756"/>
      <c r="AS159" s="756"/>
      <c r="AT159" s="756"/>
      <c r="AU159" s="756"/>
      <c r="AV159" s="756"/>
      <c r="AW159" s="756"/>
      <c r="AX159" s="756"/>
      <c r="AY159" s="594"/>
      <c r="AZ159" s="705">
        <f t="shared" si="22"/>
        <v>147</v>
      </c>
      <c r="BA159" s="756"/>
      <c r="BB159" s="756"/>
      <c r="BC159" s="756"/>
      <c r="BD159" s="756"/>
      <c r="BE159" s="756"/>
      <c r="BF159" s="756"/>
      <c r="BG159" s="756"/>
      <c r="BH159" s="756"/>
      <c r="BI159" s="756"/>
      <c r="BJ159" s="756"/>
      <c r="BK159" s="756"/>
      <c r="BL159" s="756"/>
      <c r="BM159" s="685"/>
      <c r="BN159" s="705">
        <f t="shared" si="23"/>
        <v>147</v>
      </c>
      <c r="BO159" s="756"/>
      <c r="BP159" s="756"/>
      <c r="BQ159" s="756"/>
      <c r="BR159" s="756"/>
      <c r="BS159" s="756"/>
      <c r="BT159" s="756"/>
      <c r="BU159" s="756"/>
      <c r="BV159" s="756"/>
      <c r="BW159" s="756"/>
      <c r="BX159" s="756"/>
      <c r="BY159" s="756"/>
      <c r="BZ159" s="756"/>
    </row>
    <row r="160" spans="2:78" x14ac:dyDescent="0.25">
      <c r="B160" s="705">
        <v>148</v>
      </c>
      <c r="C160" s="765">
        <f>(1+_xlfn.XLOOKUP(INT((B160-1)/12)+1,'ZC Curve'!$B$8:$B$107,'ZC Curve'!R$8:R$107,,0))^(1/12)-1</f>
        <v>0</v>
      </c>
      <c r="D160" s="766">
        <f t="shared" si="24"/>
        <v>1</v>
      </c>
      <c r="E160" s="765">
        <f>(1+_xlfn.XLOOKUP(INT((B160-1)/12)+1,'ZC Curve'!$B$8:$B$107,'ZC Curve'!S$8:S$107,,0))^(1/12)-1</f>
        <v>0</v>
      </c>
      <c r="F160" s="766">
        <f t="shared" si="25"/>
        <v>1</v>
      </c>
      <c r="G160" s="765">
        <f>(1+_xlfn.XLOOKUP(INT((B160-1)/12)+1,'ZC Curve'!$B$8:$B$107,'ZC Curve'!T$8:T$107,,0))^(1/12)-1</f>
        <v>0</v>
      </c>
      <c r="H160" s="766">
        <f t="shared" si="26"/>
        <v>1</v>
      </c>
      <c r="I160" s="594"/>
      <c r="J160" s="705">
        <f t="shared" si="27"/>
        <v>148</v>
      </c>
      <c r="K160" s="756"/>
      <c r="L160" s="756"/>
      <c r="M160" s="756"/>
      <c r="N160" s="756"/>
      <c r="O160" s="756"/>
      <c r="P160" s="756"/>
      <c r="Q160" s="756"/>
      <c r="R160" s="756"/>
      <c r="S160" s="756"/>
      <c r="T160" s="756"/>
      <c r="U160" s="756"/>
      <c r="V160" s="756"/>
      <c r="W160" s="594"/>
      <c r="X160" s="705">
        <f t="shared" si="28"/>
        <v>148</v>
      </c>
      <c r="Y160" s="756"/>
      <c r="Z160" s="756"/>
      <c r="AA160" s="756"/>
      <c r="AB160" s="756"/>
      <c r="AC160" s="756"/>
      <c r="AD160" s="756"/>
      <c r="AE160" s="756"/>
      <c r="AF160" s="756"/>
      <c r="AG160" s="756"/>
      <c r="AH160" s="756"/>
      <c r="AI160" s="756"/>
      <c r="AJ160" s="756"/>
      <c r="AK160" s="594"/>
      <c r="AL160" s="705">
        <f t="shared" si="21"/>
        <v>148</v>
      </c>
      <c r="AM160" s="756"/>
      <c r="AN160" s="756"/>
      <c r="AO160" s="756"/>
      <c r="AP160" s="756"/>
      <c r="AQ160" s="756"/>
      <c r="AR160" s="756"/>
      <c r="AS160" s="756"/>
      <c r="AT160" s="756"/>
      <c r="AU160" s="756"/>
      <c r="AV160" s="756"/>
      <c r="AW160" s="756"/>
      <c r="AX160" s="756"/>
      <c r="AY160" s="594"/>
      <c r="AZ160" s="705">
        <f t="shared" si="22"/>
        <v>148</v>
      </c>
      <c r="BA160" s="756"/>
      <c r="BB160" s="756"/>
      <c r="BC160" s="756"/>
      <c r="BD160" s="756"/>
      <c r="BE160" s="756"/>
      <c r="BF160" s="756"/>
      <c r="BG160" s="756"/>
      <c r="BH160" s="756"/>
      <c r="BI160" s="756"/>
      <c r="BJ160" s="756"/>
      <c r="BK160" s="756"/>
      <c r="BL160" s="756"/>
      <c r="BM160" s="685"/>
      <c r="BN160" s="705">
        <f t="shared" si="23"/>
        <v>148</v>
      </c>
      <c r="BO160" s="756"/>
      <c r="BP160" s="756"/>
      <c r="BQ160" s="756"/>
      <c r="BR160" s="756"/>
      <c r="BS160" s="756"/>
      <c r="BT160" s="756"/>
      <c r="BU160" s="756"/>
      <c r="BV160" s="756"/>
      <c r="BW160" s="756"/>
      <c r="BX160" s="756"/>
      <c r="BY160" s="756"/>
      <c r="BZ160" s="756"/>
    </row>
    <row r="161" spans="2:78" x14ac:dyDescent="0.25">
      <c r="B161" s="705">
        <v>149</v>
      </c>
      <c r="C161" s="765">
        <f>(1+_xlfn.XLOOKUP(INT((B161-1)/12)+1,'ZC Curve'!$B$8:$B$107,'ZC Curve'!R$8:R$107,,0))^(1/12)-1</f>
        <v>0</v>
      </c>
      <c r="D161" s="766">
        <f t="shared" si="24"/>
        <v>1</v>
      </c>
      <c r="E161" s="765">
        <f>(1+_xlfn.XLOOKUP(INT((B161-1)/12)+1,'ZC Curve'!$B$8:$B$107,'ZC Curve'!S$8:S$107,,0))^(1/12)-1</f>
        <v>0</v>
      </c>
      <c r="F161" s="766">
        <f t="shared" si="25"/>
        <v>1</v>
      </c>
      <c r="G161" s="765">
        <f>(1+_xlfn.XLOOKUP(INT((B161-1)/12)+1,'ZC Curve'!$B$8:$B$107,'ZC Curve'!T$8:T$107,,0))^(1/12)-1</f>
        <v>0</v>
      </c>
      <c r="H161" s="766">
        <f t="shared" si="26"/>
        <v>1</v>
      </c>
      <c r="I161" s="594"/>
      <c r="J161" s="705">
        <f t="shared" si="27"/>
        <v>149</v>
      </c>
      <c r="K161" s="756"/>
      <c r="L161" s="756"/>
      <c r="M161" s="756"/>
      <c r="N161" s="756"/>
      <c r="O161" s="756"/>
      <c r="P161" s="756"/>
      <c r="Q161" s="756"/>
      <c r="R161" s="756"/>
      <c r="S161" s="756"/>
      <c r="T161" s="756"/>
      <c r="U161" s="756"/>
      <c r="V161" s="756"/>
      <c r="W161" s="594"/>
      <c r="X161" s="705">
        <f t="shared" si="28"/>
        <v>149</v>
      </c>
      <c r="Y161" s="756"/>
      <c r="Z161" s="756"/>
      <c r="AA161" s="756"/>
      <c r="AB161" s="756"/>
      <c r="AC161" s="756"/>
      <c r="AD161" s="756"/>
      <c r="AE161" s="756"/>
      <c r="AF161" s="756"/>
      <c r="AG161" s="756"/>
      <c r="AH161" s="756"/>
      <c r="AI161" s="756"/>
      <c r="AJ161" s="756"/>
      <c r="AK161" s="594"/>
      <c r="AL161" s="705">
        <f t="shared" si="21"/>
        <v>149</v>
      </c>
      <c r="AM161" s="756"/>
      <c r="AN161" s="756"/>
      <c r="AO161" s="756"/>
      <c r="AP161" s="756"/>
      <c r="AQ161" s="756"/>
      <c r="AR161" s="756"/>
      <c r="AS161" s="756"/>
      <c r="AT161" s="756"/>
      <c r="AU161" s="756"/>
      <c r="AV161" s="756"/>
      <c r="AW161" s="756"/>
      <c r="AX161" s="756"/>
      <c r="AY161" s="594"/>
      <c r="AZ161" s="705">
        <f t="shared" si="22"/>
        <v>149</v>
      </c>
      <c r="BA161" s="756"/>
      <c r="BB161" s="756"/>
      <c r="BC161" s="756"/>
      <c r="BD161" s="756"/>
      <c r="BE161" s="756"/>
      <c r="BF161" s="756"/>
      <c r="BG161" s="756"/>
      <c r="BH161" s="756"/>
      <c r="BI161" s="756"/>
      <c r="BJ161" s="756"/>
      <c r="BK161" s="756"/>
      <c r="BL161" s="756"/>
      <c r="BM161" s="685"/>
      <c r="BN161" s="705">
        <f t="shared" si="23"/>
        <v>149</v>
      </c>
      <c r="BO161" s="756"/>
      <c r="BP161" s="756"/>
      <c r="BQ161" s="756"/>
      <c r="BR161" s="756"/>
      <c r="BS161" s="756"/>
      <c r="BT161" s="756"/>
      <c r="BU161" s="756"/>
      <c r="BV161" s="756"/>
      <c r="BW161" s="756"/>
      <c r="BX161" s="756"/>
      <c r="BY161" s="756"/>
      <c r="BZ161" s="756"/>
    </row>
    <row r="162" spans="2:78" x14ac:dyDescent="0.25">
      <c r="B162" s="705">
        <v>150</v>
      </c>
      <c r="C162" s="765">
        <f>(1+_xlfn.XLOOKUP(INT((B162-1)/12)+1,'ZC Curve'!$B$8:$B$107,'ZC Curve'!R$8:R$107,,0))^(1/12)-1</f>
        <v>0</v>
      </c>
      <c r="D162" s="766">
        <f t="shared" si="24"/>
        <v>1</v>
      </c>
      <c r="E162" s="765">
        <f>(1+_xlfn.XLOOKUP(INT((B162-1)/12)+1,'ZC Curve'!$B$8:$B$107,'ZC Curve'!S$8:S$107,,0))^(1/12)-1</f>
        <v>0</v>
      </c>
      <c r="F162" s="766">
        <f t="shared" si="25"/>
        <v>1</v>
      </c>
      <c r="G162" s="765">
        <f>(1+_xlfn.XLOOKUP(INT((B162-1)/12)+1,'ZC Curve'!$B$8:$B$107,'ZC Curve'!T$8:T$107,,0))^(1/12)-1</f>
        <v>0</v>
      </c>
      <c r="H162" s="766">
        <f t="shared" si="26"/>
        <v>1</v>
      </c>
      <c r="I162" s="594"/>
      <c r="J162" s="705">
        <f t="shared" si="27"/>
        <v>150</v>
      </c>
      <c r="K162" s="756"/>
      <c r="L162" s="756"/>
      <c r="M162" s="756"/>
      <c r="N162" s="756"/>
      <c r="O162" s="756"/>
      <c r="P162" s="756"/>
      <c r="Q162" s="756"/>
      <c r="R162" s="756"/>
      <c r="S162" s="756"/>
      <c r="T162" s="756"/>
      <c r="U162" s="756"/>
      <c r="V162" s="756"/>
      <c r="W162" s="594"/>
      <c r="X162" s="705">
        <f t="shared" si="28"/>
        <v>150</v>
      </c>
      <c r="Y162" s="756"/>
      <c r="Z162" s="756"/>
      <c r="AA162" s="756"/>
      <c r="AB162" s="756"/>
      <c r="AC162" s="756"/>
      <c r="AD162" s="756"/>
      <c r="AE162" s="756"/>
      <c r="AF162" s="756"/>
      <c r="AG162" s="756"/>
      <c r="AH162" s="756"/>
      <c r="AI162" s="756"/>
      <c r="AJ162" s="756"/>
      <c r="AK162" s="594"/>
      <c r="AL162" s="705">
        <f t="shared" si="21"/>
        <v>150</v>
      </c>
      <c r="AM162" s="756"/>
      <c r="AN162" s="756"/>
      <c r="AO162" s="756"/>
      <c r="AP162" s="756"/>
      <c r="AQ162" s="756"/>
      <c r="AR162" s="756"/>
      <c r="AS162" s="756"/>
      <c r="AT162" s="756"/>
      <c r="AU162" s="756"/>
      <c r="AV162" s="756"/>
      <c r="AW162" s="756"/>
      <c r="AX162" s="756"/>
      <c r="AY162" s="594"/>
      <c r="AZ162" s="705">
        <f t="shared" si="22"/>
        <v>150</v>
      </c>
      <c r="BA162" s="756"/>
      <c r="BB162" s="756"/>
      <c r="BC162" s="756"/>
      <c r="BD162" s="756"/>
      <c r="BE162" s="756"/>
      <c r="BF162" s="756"/>
      <c r="BG162" s="756"/>
      <c r="BH162" s="756"/>
      <c r="BI162" s="756"/>
      <c r="BJ162" s="756"/>
      <c r="BK162" s="756"/>
      <c r="BL162" s="756"/>
      <c r="BM162" s="685"/>
      <c r="BN162" s="705">
        <f t="shared" si="23"/>
        <v>150</v>
      </c>
      <c r="BO162" s="756"/>
      <c r="BP162" s="756"/>
      <c r="BQ162" s="756"/>
      <c r="BR162" s="756"/>
      <c r="BS162" s="756"/>
      <c r="BT162" s="756"/>
      <c r="BU162" s="756"/>
      <c r="BV162" s="756"/>
      <c r="BW162" s="756"/>
      <c r="BX162" s="756"/>
      <c r="BY162" s="756"/>
      <c r="BZ162" s="756"/>
    </row>
    <row r="163" spans="2:78" x14ac:dyDescent="0.25">
      <c r="B163" s="705">
        <v>151</v>
      </c>
      <c r="C163" s="765">
        <f>(1+_xlfn.XLOOKUP(INT((B163-1)/12)+1,'ZC Curve'!$B$8:$B$107,'ZC Curve'!R$8:R$107,,0))^(1/12)-1</f>
        <v>0</v>
      </c>
      <c r="D163" s="766">
        <f t="shared" si="24"/>
        <v>1</v>
      </c>
      <c r="E163" s="765">
        <f>(1+_xlfn.XLOOKUP(INT((B163-1)/12)+1,'ZC Curve'!$B$8:$B$107,'ZC Curve'!S$8:S$107,,0))^(1/12)-1</f>
        <v>0</v>
      </c>
      <c r="F163" s="766">
        <f t="shared" si="25"/>
        <v>1</v>
      </c>
      <c r="G163" s="765">
        <f>(1+_xlfn.XLOOKUP(INT((B163-1)/12)+1,'ZC Curve'!$B$8:$B$107,'ZC Curve'!T$8:T$107,,0))^(1/12)-1</f>
        <v>0</v>
      </c>
      <c r="H163" s="766">
        <f t="shared" si="26"/>
        <v>1</v>
      </c>
      <c r="I163" s="594"/>
      <c r="J163" s="705">
        <f t="shared" si="27"/>
        <v>151</v>
      </c>
      <c r="K163" s="756"/>
      <c r="L163" s="756"/>
      <c r="M163" s="756"/>
      <c r="N163" s="756"/>
      <c r="O163" s="756"/>
      <c r="P163" s="756"/>
      <c r="Q163" s="756"/>
      <c r="R163" s="756"/>
      <c r="S163" s="756"/>
      <c r="T163" s="756"/>
      <c r="U163" s="756"/>
      <c r="V163" s="756"/>
      <c r="W163" s="594"/>
      <c r="X163" s="705">
        <f t="shared" si="28"/>
        <v>151</v>
      </c>
      <c r="Y163" s="756"/>
      <c r="Z163" s="756"/>
      <c r="AA163" s="756"/>
      <c r="AB163" s="756"/>
      <c r="AC163" s="756"/>
      <c r="AD163" s="756"/>
      <c r="AE163" s="756"/>
      <c r="AF163" s="756"/>
      <c r="AG163" s="756"/>
      <c r="AH163" s="756"/>
      <c r="AI163" s="756"/>
      <c r="AJ163" s="756"/>
      <c r="AK163" s="594"/>
      <c r="AL163" s="705">
        <f t="shared" si="21"/>
        <v>151</v>
      </c>
      <c r="AM163" s="756"/>
      <c r="AN163" s="756"/>
      <c r="AO163" s="756"/>
      <c r="AP163" s="756"/>
      <c r="AQ163" s="756"/>
      <c r="AR163" s="756"/>
      <c r="AS163" s="756"/>
      <c r="AT163" s="756"/>
      <c r="AU163" s="756"/>
      <c r="AV163" s="756"/>
      <c r="AW163" s="756"/>
      <c r="AX163" s="756"/>
      <c r="AY163" s="594"/>
      <c r="AZ163" s="705">
        <f t="shared" si="22"/>
        <v>151</v>
      </c>
      <c r="BA163" s="756"/>
      <c r="BB163" s="756"/>
      <c r="BC163" s="756"/>
      <c r="BD163" s="756"/>
      <c r="BE163" s="756"/>
      <c r="BF163" s="756"/>
      <c r="BG163" s="756"/>
      <c r="BH163" s="756"/>
      <c r="BI163" s="756"/>
      <c r="BJ163" s="756"/>
      <c r="BK163" s="756"/>
      <c r="BL163" s="756"/>
      <c r="BM163" s="685"/>
      <c r="BN163" s="705">
        <f t="shared" si="23"/>
        <v>151</v>
      </c>
      <c r="BO163" s="756"/>
      <c r="BP163" s="756"/>
      <c r="BQ163" s="756"/>
      <c r="BR163" s="756"/>
      <c r="BS163" s="756"/>
      <c r="BT163" s="756"/>
      <c r="BU163" s="756"/>
      <c r="BV163" s="756"/>
      <c r="BW163" s="756"/>
      <c r="BX163" s="756"/>
      <c r="BY163" s="756"/>
      <c r="BZ163" s="756"/>
    </row>
    <row r="164" spans="2:78" x14ac:dyDescent="0.25">
      <c r="B164" s="705">
        <v>152</v>
      </c>
      <c r="C164" s="765">
        <f>(1+_xlfn.XLOOKUP(INT((B164-1)/12)+1,'ZC Curve'!$B$8:$B$107,'ZC Curve'!R$8:R$107,,0))^(1/12)-1</f>
        <v>0</v>
      </c>
      <c r="D164" s="766">
        <f t="shared" si="24"/>
        <v>1</v>
      </c>
      <c r="E164" s="765">
        <f>(1+_xlfn.XLOOKUP(INT((B164-1)/12)+1,'ZC Curve'!$B$8:$B$107,'ZC Curve'!S$8:S$107,,0))^(1/12)-1</f>
        <v>0</v>
      </c>
      <c r="F164" s="766">
        <f t="shared" si="25"/>
        <v>1</v>
      </c>
      <c r="G164" s="765">
        <f>(1+_xlfn.XLOOKUP(INT((B164-1)/12)+1,'ZC Curve'!$B$8:$B$107,'ZC Curve'!T$8:T$107,,0))^(1/12)-1</f>
        <v>0</v>
      </c>
      <c r="H164" s="766">
        <f t="shared" si="26"/>
        <v>1</v>
      </c>
      <c r="I164" s="594"/>
      <c r="J164" s="705">
        <f t="shared" si="27"/>
        <v>152</v>
      </c>
      <c r="K164" s="756"/>
      <c r="L164" s="756"/>
      <c r="M164" s="756"/>
      <c r="N164" s="756"/>
      <c r="O164" s="756"/>
      <c r="P164" s="756"/>
      <c r="Q164" s="756"/>
      <c r="R164" s="756"/>
      <c r="S164" s="756"/>
      <c r="T164" s="756"/>
      <c r="U164" s="756"/>
      <c r="V164" s="756"/>
      <c r="W164" s="594"/>
      <c r="X164" s="705">
        <f t="shared" si="28"/>
        <v>152</v>
      </c>
      <c r="Y164" s="756"/>
      <c r="Z164" s="756"/>
      <c r="AA164" s="756"/>
      <c r="AB164" s="756"/>
      <c r="AC164" s="756"/>
      <c r="AD164" s="756"/>
      <c r="AE164" s="756"/>
      <c r="AF164" s="756"/>
      <c r="AG164" s="756"/>
      <c r="AH164" s="756"/>
      <c r="AI164" s="756"/>
      <c r="AJ164" s="756"/>
      <c r="AK164" s="594"/>
      <c r="AL164" s="705">
        <f t="shared" si="21"/>
        <v>152</v>
      </c>
      <c r="AM164" s="756"/>
      <c r="AN164" s="756"/>
      <c r="AO164" s="756"/>
      <c r="AP164" s="756"/>
      <c r="AQ164" s="756"/>
      <c r="AR164" s="756"/>
      <c r="AS164" s="756"/>
      <c r="AT164" s="756"/>
      <c r="AU164" s="756"/>
      <c r="AV164" s="756"/>
      <c r="AW164" s="756"/>
      <c r="AX164" s="756"/>
      <c r="AY164" s="594"/>
      <c r="AZ164" s="705">
        <f t="shared" si="22"/>
        <v>152</v>
      </c>
      <c r="BA164" s="756"/>
      <c r="BB164" s="756"/>
      <c r="BC164" s="756"/>
      <c r="BD164" s="756"/>
      <c r="BE164" s="756"/>
      <c r="BF164" s="756"/>
      <c r="BG164" s="756"/>
      <c r="BH164" s="756"/>
      <c r="BI164" s="756"/>
      <c r="BJ164" s="756"/>
      <c r="BK164" s="756"/>
      <c r="BL164" s="756"/>
      <c r="BM164" s="685"/>
      <c r="BN164" s="705">
        <f t="shared" si="23"/>
        <v>152</v>
      </c>
      <c r="BO164" s="756"/>
      <c r="BP164" s="756"/>
      <c r="BQ164" s="756"/>
      <c r="BR164" s="756"/>
      <c r="BS164" s="756"/>
      <c r="BT164" s="756"/>
      <c r="BU164" s="756"/>
      <c r="BV164" s="756"/>
      <c r="BW164" s="756"/>
      <c r="BX164" s="756"/>
      <c r="BY164" s="756"/>
      <c r="BZ164" s="756"/>
    </row>
    <row r="165" spans="2:78" x14ac:dyDescent="0.25">
      <c r="B165" s="705">
        <v>153</v>
      </c>
      <c r="C165" s="765">
        <f>(1+_xlfn.XLOOKUP(INT((B165-1)/12)+1,'ZC Curve'!$B$8:$B$107,'ZC Curve'!R$8:R$107,,0))^(1/12)-1</f>
        <v>0</v>
      </c>
      <c r="D165" s="766">
        <f t="shared" si="24"/>
        <v>1</v>
      </c>
      <c r="E165" s="765">
        <f>(1+_xlfn.XLOOKUP(INT((B165-1)/12)+1,'ZC Curve'!$B$8:$B$107,'ZC Curve'!S$8:S$107,,0))^(1/12)-1</f>
        <v>0</v>
      </c>
      <c r="F165" s="766">
        <f t="shared" si="25"/>
        <v>1</v>
      </c>
      <c r="G165" s="765">
        <f>(1+_xlfn.XLOOKUP(INT((B165-1)/12)+1,'ZC Curve'!$B$8:$B$107,'ZC Curve'!T$8:T$107,,0))^(1/12)-1</f>
        <v>0</v>
      </c>
      <c r="H165" s="766">
        <f t="shared" si="26"/>
        <v>1</v>
      </c>
      <c r="I165" s="594"/>
      <c r="J165" s="705">
        <f t="shared" si="27"/>
        <v>153</v>
      </c>
      <c r="K165" s="756"/>
      <c r="L165" s="756"/>
      <c r="M165" s="756"/>
      <c r="N165" s="756"/>
      <c r="O165" s="756"/>
      <c r="P165" s="756"/>
      <c r="Q165" s="756"/>
      <c r="R165" s="756"/>
      <c r="S165" s="756"/>
      <c r="T165" s="756"/>
      <c r="U165" s="756"/>
      <c r="V165" s="756"/>
      <c r="W165" s="594"/>
      <c r="X165" s="705">
        <f t="shared" si="28"/>
        <v>153</v>
      </c>
      <c r="Y165" s="756"/>
      <c r="Z165" s="756"/>
      <c r="AA165" s="756"/>
      <c r="AB165" s="756"/>
      <c r="AC165" s="756"/>
      <c r="AD165" s="756"/>
      <c r="AE165" s="756"/>
      <c r="AF165" s="756"/>
      <c r="AG165" s="756"/>
      <c r="AH165" s="756"/>
      <c r="AI165" s="756"/>
      <c r="AJ165" s="756"/>
      <c r="AK165" s="594"/>
      <c r="AL165" s="705">
        <f t="shared" si="21"/>
        <v>153</v>
      </c>
      <c r="AM165" s="756"/>
      <c r="AN165" s="756"/>
      <c r="AO165" s="756"/>
      <c r="AP165" s="756"/>
      <c r="AQ165" s="756"/>
      <c r="AR165" s="756"/>
      <c r="AS165" s="756"/>
      <c r="AT165" s="756"/>
      <c r="AU165" s="756"/>
      <c r="AV165" s="756"/>
      <c r="AW165" s="756"/>
      <c r="AX165" s="756"/>
      <c r="AY165" s="594"/>
      <c r="AZ165" s="705">
        <f t="shared" si="22"/>
        <v>153</v>
      </c>
      <c r="BA165" s="756"/>
      <c r="BB165" s="756"/>
      <c r="BC165" s="756"/>
      <c r="BD165" s="756"/>
      <c r="BE165" s="756"/>
      <c r="BF165" s="756"/>
      <c r="BG165" s="756"/>
      <c r="BH165" s="756"/>
      <c r="BI165" s="756"/>
      <c r="BJ165" s="756"/>
      <c r="BK165" s="756"/>
      <c r="BL165" s="756"/>
      <c r="BM165" s="685"/>
      <c r="BN165" s="705">
        <f t="shared" si="23"/>
        <v>153</v>
      </c>
      <c r="BO165" s="756"/>
      <c r="BP165" s="756"/>
      <c r="BQ165" s="756"/>
      <c r="BR165" s="756"/>
      <c r="BS165" s="756"/>
      <c r="BT165" s="756"/>
      <c r="BU165" s="756"/>
      <c r="BV165" s="756"/>
      <c r="BW165" s="756"/>
      <c r="BX165" s="756"/>
      <c r="BY165" s="756"/>
      <c r="BZ165" s="756"/>
    </row>
    <row r="166" spans="2:78" x14ac:dyDescent="0.25">
      <c r="B166" s="705">
        <v>154</v>
      </c>
      <c r="C166" s="765">
        <f>(1+_xlfn.XLOOKUP(INT((B166-1)/12)+1,'ZC Curve'!$B$8:$B$107,'ZC Curve'!R$8:R$107,,0))^(1/12)-1</f>
        <v>0</v>
      </c>
      <c r="D166" s="766">
        <f t="shared" si="24"/>
        <v>1</v>
      </c>
      <c r="E166" s="765">
        <f>(1+_xlfn.XLOOKUP(INT((B166-1)/12)+1,'ZC Curve'!$B$8:$B$107,'ZC Curve'!S$8:S$107,,0))^(1/12)-1</f>
        <v>0</v>
      </c>
      <c r="F166" s="766">
        <f t="shared" si="25"/>
        <v>1</v>
      </c>
      <c r="G166" s="765">
        <f>(1+_xlfn.XLOOKUP(INT((B166-1)/12)+1,'ZC Curve'!$B$8:$B$107,'ZC Curve'!T$8:T$107,,0))^(1/12)-1</f>
        <v>0</v>
      </c>
      <c r="H166" s="766">
        <f t="shared" si="26"/>
        <v>1</v>
      </c>
      <c r="I166" s="594"/>
      <c r="J166" s="705">
        <f t="shared" si="27"/>
        <v>154</v>
      </c>
      <c r="K166" s="756"/>
      <c r="L166" s="756"/>
      <c r="M166" s="756"/>
      <c r="N166" s="756"/>
      <c r="O166" s="756"/>
      <c r="P166" s="756"/>
      <c r="Q166" s="756"/>
      <c r="R166" s="756"/>
      <c r="S166" s="756"/>
      <c r="T166" s="756"/>
      <c r="U166" s="756"/>
      <c r="V166" s="756"/>
      <c r="W166" s="594"/>
      <c r="X166" s="705">
        <f t="shared" si="28"/>
        <v>154</v>
      </c>
      <c r="Y166" s="756"/>
      <c r="Z166" s="756"/>
      <c r="AA166" s="756"/>
      <c r="AB166" s="756"/>
      <c r="AC166" s="756"/>
      <c r="AD166" s="756"/>
      <c r="AE166" s="756"/>
      <c r="AF166" s="756"/>
      <c r="AG166" s="756"/>
      <c r="AH166" s="756"/>
      <c r="AI166" s="756"/>
      <c r="AJ166" s="756"/>
      <c r="AK166" s="594"/>
      <c r="AL166" s="705">
        <f t="shared" si="21"/>
        <v>154</v>
      </c>
      <c r="AM166" s="756"/>
      <c r="AN166" s="756"/>
      <c r="AO166" s="756"/>
      <c r="AP166" s="756"/>
      <c r="AQ166" s="756"/>
      <c r="AR166" s="756"/>
      <c r="AS166" s="756"/>
      <c r="AT166" s="756"/>
      <c r="AU166" s="756"/>
      <c r="AV166" s="756"/>
      <c r="AW166" s="756"/>
      <c r="AX166" s="756"/>
      <c r="AY166" s="594"/>
      <c r="AZ166" s="705">
        <f t="shared" si="22"/>
        <v>154</v>
      </c>
      <c r="BA166" s="756"/>
      <c r="BB166" s="756"/>
      <c r="BC166" s="756"/>
      <c r="BD166" s="756"/>
      <c r="BE166" s="756"/>
      <c r="BF166" s="756"/>
      <c r="BG166" s="756"/>
      <c r="BH166" s="756"/>
      <c r="BI166" s="756"/>
      <c r="BJ166" s="756"/>
      <c r="BK166" s="756"/>
      <c r="BL166" s="756"/>
      <c r="BM166" s="685"/>
      <c r="BN166" s="705">
        <f t="shared" si="23"/>
        <v>154</v>
      </c>
      <c r="BO166" s="756"/>
      <c r="BP166" s="756"/>
      <c r="BQ166" s="756"/>
      <c r="BR166" s="756"/>
      <c r="BS166" s="756"/>
      <c r="BT166" s="756"/>
      <c r="BU166" s="756"/>
      <c r="BV166" s="756"/>
      <c r="BW166" s="756"/>
      <c r="BX166" s="756"/>
      <c r="BY166" s="756"/>
      <c r="BZ166" s="756"/>
    </row>
    <row r="167" spans="2:78" x14ac:dyDescent="0.25">
      <c r="B167" s="705">
        <v>155</v>
      </c>
      <c r="C167" s="765">
        <f>(1+_xlfn.XLOOKUP(INT((B167-1)/12)+1,'ZC Curve'!$B$8:$B$107,'ZC Curve'!R$8:R$107,,0))^(1/12)-1</f>
        <v>0</v>
      </c>
      <c r="D167" s="766">
        <f t="shared" si="24"/>
        <v>1</v>
      </c>
      <c r="E167" s="765">
        <f>(1+_xlfn.XLOOKUP(INT((B167-1)/12)+1,'ZC Curve'!$B$8:$B$107,'ZC Curve'!S$8:S$107,,0))^(1/12)-1</f>
        <v>0</v>
      </c>
      <c r="F167" s="766">
        <f t="shared" si="25"/>
        <v>1</v>
      </c>
      <c r="G167" s="765">
        <f>(1+_xlfn.XLOOKUP(INT((B167-1)/12)+1,'ZC Curve'!$B$8:$B$107,'ZC Curve'!T$8:T$107,,0))^(1/12)-1</f>
        <v>0</v>
      </c>
      <c r="H167" s="766">
        <f t="shared" si="26"/>
        <v>1</v>
      </c>
      <c r="I167" s="594"/>
      <c r="J167" s="705">
        <f t="shared" si="27"/>
        <v>155</v>
      </c>
      <c r="K167" s="756"/>
      <c r="L167" s="756"/>
      <c r="M167" s="756"/>
      <c r="N167" s="756"/>
      <c r="O167" s="756"/>
      <c r="P167" s="756"/>
      <c r="Q167" s="756"/>
      <c r="R167" s="756"/>
      <c r="S167" s="756"/>
      <c r="T167" s="756"/>
      <c r="U167" s="756"/>
      <c r="V167" s="756"/>
      <c r="W167" s="594"/>
      <c r="X167" s="705">
        <f t="shared" si="28"/>
        <v>155</v>
      </c>
      <c r="Y167" s="756"/>
      <c r="Z167" s="756"/>
      <c r="AA167" s="756"/>
      <c r="AB167" s="756"/>
      <c r="AC167" s="756"/>
      <c r="AD167" s="756"/>
      <c r="AE167" s="756"/>
      <c r="AF167" s="756"/>
      <c r="AG167" s="756"/>
      <c r="AH167" s="756"/>
      <c r="AI167" s="756"/>
      <c r="AJ167" s="756"/>
      <c r="AK167" s="594"/>
      <c r="AL167" s="705">
        <f t="shared" si="21"/>
        <v>155</v>
      </c>
      <c r="AM167" s="756"/>
      <c r="AN167" s="756"/>
      <c r="AO167" s="756"/>
      <c r="AP167" s="756"/>
      <c r="AQ167" s="756"/>
      <c r="AR167" s="756"/>
      <c r="AS167" s="756"/>
      <c r="AT167" s="756"/>
      <c r="AU167" s="756"/>
      <c r="AV167" s="756"/>
      <c r="AW167" s="756"/>
      <c r="AX167" s="756"/>
      <c r="AY167" s="594"/>
      <c r="AZ167" s="705">
        <f t="shared" si="22"/>
        <v>155</v>
      </c>
      <c r="BA167" s="756"/>
      <c r="BB167" s="756"/>
      <c r="BC167" s="756"/>
      <c r="BD167" s="756"/>
      <c r="BE167" s="756"/>
      <c r="BF167" s="756"/>
      <c r="BG167" s="756"/>
      <c r="BH167" s="756"/>
      <c r="BI167" s="756"/>
      <c r="BJ167" s="756"/>
      <c r="BK167" s="756"/>
      <c r="BL167" s="756"/>
      <c r="BM167" s="685"/>
      <c r="BN167" s="705">
        <f t="shared" si="23"/>
        <v>155</v>
      </c>
      <c r="BO167" s="756"/>
      <c r="BP167" s="756"/>
      <c r="BQ167" s="756"/>
      <c r="BR167" s="756"/>
      <c r="BS167" s="756"/>
      <c r="BT167" s="756"/>
      <c r="BU167" s="756"/>
      <c r="BV167" s="756"/>
      <c r="BW167" s="756"/>
      <c r="BX167" s="756"/>
      <c r="BY167" s="756"/>
      <c r="BZ167" s="756"/>
    </row>
    <row r="168" spans="2:78" x14ac:dyDescent="0.25">
      <c r="B168" s="705">
        <v>156</v>
      </c>
      <c r="C168" s="765">
        <f>(1+_xlfn.XLOOKUP(INT((B168-1)/12)+1,'ZC Curve'!$B$8:$B$107,'ZC Curve'!R$8:R$107,,0))^(1/12)-1</f>
        <v>0</v>
      </c>
      <c r="D168" s="766">
        <f t="shared" si="24"/>
        <v>1</v>
      </c>
      <c r="E168" s="765">
        <f>(1+_xlfn.XLOOKUP(INT((B168-1)/12)+1,'ZC Curve'!$B$8:$B$107,'ZC Curve'!S$8:S$107,,0))^(1/12)-1</f>
        <v>0</v>
      </c>
      <c r="F168" s="766">
        <f t="shared" si="25"/>
        <v>1</v>
      </c>
      <c r="G168" s="765">
        <f>(1+_xlfn.XLOOKUP(INT((B168-1)/12)+1,'ZC Curve'!$B$8:$B$107,'ZC Curve'!T$8:T$107,,0))^(1/12)-1</f>
        <v>0</v>
      </c>
      <c r="H168" s="766">
        <f t="shared" si="26"/>
        <v>1</v>
      </c>
      <c r="I168" s="594"/>
      <c r="J168" s="705">
        <f t="shared" si="27"/>
        <v>156</v>
      </c>
      <c r="K168" s="756"/>
      <c r="L168" s="756"/>
      <c r="M168" s="756"/>
      <c r="N168" s="756"/>
      <c r="O168" s="756"/>
      <c r="P168" s="756"/>
      <c r="Q168" s="756"/>
      <c r="R168" s="756"/>
      <c r="S168" s="756"/>
      <c r="T168" s="756"/>
      <c r="U168" s="756"/>
      <c r="V168" s="756"/>
      <c r="W168" s="594"/>
      <c r="X168" s="705">
        <f t="shared" si="28"/>
        <v>156</v>
      </c>
      <c r="Y168" s="756"/>
      <c r="Z168" s="756"/>
      <c r="AA168" s="756"/>
      <c r="AB168" s="756"/>
      <c r="AC168" s="756"/>
      <c r="AD168" s="756"/>
      <c r="AE168" s="756"/>
      <c r="AF168" s="756"/>
      <c r="AG168" s="756"/>
      <c r="AH168" s="756"/>
      <c r="AI168" s="756"/>
      <c r="AJ168" s="756"/>
      <c r="AK168" s="594"/>
      <c r="AL168" s="705">
        <f t="shared" si="21"/>
        <v>156</v>
      </c>
      <c r="AM168" s="756"/>
      <c r="AN168" s="756"/>
      <c r="AO168" s="756"/>
      <c r="AP168" s="756"/>
      <c r="AQ168" s="756"/>
      <c r="AR168" s="756"/>
      <c r="AS168" s="756"/>
      <c r="AT168" s="756"/>
      <c r="AU168" s="756"/>
      <c r="AV168" s="756"/>
      <c r="AW168" s="756"/>
      <c r="AX168" s="756"/>
      <c r="AY168" s="594"/>
      <c r="AZ168" s="705">
        <f t="shared" si="22"/>
        <v>156</v>
      </c>
      <c r="BA168" s="756"/>
      <c r="BB168" s="756"/>
      <c r="BC168" s="756"/>
      <c r="BD168" s="756"/>
      <c r="BE168" s="756"/>
      <c r="BF168" s="756"/>
      <c r="BG168" s="756"/>
      <c r="BH168" s="756"/>
      <c r="BI168" s="756"/>
      <c r="BJ168" s="756"/>
      <c r="BK168" s="756"/>
      <c r="BL168" s="756"/>
      <c r="BM168" s="685"/>
      <c r="BN168" s="705">
        <f t="shared" si="23"/>
        <v>156</v>
      </c>
      <c r="BO168" s="756"/>
      <c r="BP168" s="756"/>
      <c r="BQ168" s="756"/>
      <c r="BR168" s="756"/>
      <c r="BS168" s="756"/>
      <c r="BT168" s="756"/>
      <c r="BU168" s="756"/>
      <c r="BV168" s="756"/>
      <c r="BW168" s="756"/>
      <c r="BX168" s="756"/>
      <c r="BY168" s="756"/>
      <c r="BZ168" s="756"/>
    </row>
    <row r="169" spans="2:78" x14ac:dyDescent="0.25">
      <c r="B169" s="705">
        <v>157</v>
      </c>
      <c r="C169" s="765">
        <f>(1+_xlfn.XLOOKUP(INT((B169-1)/12)+1,'ZC Curve'!$B$8:$B$107,'ZC Curve'!R$8:R$107,,0))^(1/12)-1</f>
        <v>0</v>
      </c>
      <c r="D169" s="766">
        <f t="shared" si="24"/>
        <v>1</v>
      </c>
      <c r="E169" s="765">
        <f>(1+_xlfn.XLOOKUP(INT((B169-1)/12)+1,'ZC Curve'!$B$8:$B$107,'ZC Curve'!S$8:S$107,,0))^(1/12)-1</f>
        <v>0</v>
      </c>
      <c r="F169" s="766">
        <f t="shared" si="25"/>
        <v>1</v>
      </c>
      <c r="G169" s="765">
        <f>(1+_xlfn.XLOOKUP(INT((B169-1)/12)+1,'ZC Curve'!$B$8:$B$107,'ZC Curve'!T$8:T$107,,0))^(1/12)-1</f>
        <v>0</v>
      </c>
      <c r="H169" s="766">
        <f t="shared" si="26"/>
        <v>1</v>
      </c>
      <c r="I169" s="594"/>
      <c r="J169" s="705">
        <f t="shared" si="27"/>
        <v>157</v>
      </c>
      <c r="K169" s="756"/>
      <c r="L169" s="756"/>
      <c r="M169" s="756"/>
      <c r="N169" s="756"/>
      <c r="O169" s="756"/>
      <c r="P169" s="756"/>
      <c r="Q169" s="756"/>
      <c r="R169" s="756"/>
      <c r="S169" s="756"/>
      <c r="T169" s="756"/>
      <c r="U169" s="756"/>
      <c r="V169" s="756"/>
      <c r="W169" s="594"/>
      <c r="X169" s="705">
        <f t="shared" si="28"/>
        <v>157</v>
      </c>
      <c r="Y169" s="756"/>
      <c r="Z169" s="756"/>
      <c r="AA169" s="756"/>
      <c r="AB169" s="756"/>
      <c r="AC169" s="756"/>
      <c r="AD169" s="756"/>
      <c r="AE169" s="756"/>
      <c r="AF169" s="756"/>
      <c r="AG169" s="756"/>
      <c r="AH169" s="756"/>
      <c r="AI169" s="756"/>
      <c r="AJ169" s="756"/>
      <c r="AK169" s="594"/>
      <c r="AL169" s="705">
        <f t="shared" si="21"/>
        <v>157</v>
      </c>
      <c r="AM169" s="756"/>
      <c r="AN169" s="756"/>
      <c r="AO169" s="756"/>
      <c r="AP169" s="756"/>
      <c r="AQ169" s="756"/>
      <c r="AR169" s="756"/>
      <c r="AS169" s="756"/>
      <c r="AT169" s="756"/>
      <c r="AU169" s="756"/>
      <c r="AV169" s="756"/>
      <c r="AW169" s="756"/>
      <c r="AX169" s="756"/>
      <c r="AY169" s="594"/>
      <c r="AZ169" s="705">
        <f t="shared" si="22"/>
        <v>157</v>
      </c>
      <c r="BA169" s="756"/>
      <c r="BB169" s="756"/>
      <c r="BC169" s="756"/>
      <c r="BD169" s="756"/>
      <c r="BE169" s="756"/>
      <c r="BF169" s="756"/>
      <c r="BG169" s="756"/>
      <c r="BH169" s="756"/>
      <c r="BI169" s="756"/>
      <c r="BJ169" s="756"/>
      <c r="BK169" s="756"/>
      <c r="BL169" s="756"/>
      <c r="BM169" s="685"/>
      <c r="BN169" s="705">
        <f t="shared" si="23"/>
        <v>157</v>
      </c>
      <c r="BO169" s="756"/>
      <c r="BP169" s="756"/>
      <c r="BQ169" s="756"/>
      <c r="BR169" s="756"/>
      <c r="BS169" s="756"/>
      <c r="BT169" s="756"/>
      <c r="BU169" s="756"/>
      <c r="BV169" s="756"/>
      <c r="BW169" s="756"/>
      <c r="BX169" s="756"/>
      <c r="BY169" s="756"/>
      <c r="BZ169" s="756"/>
    </row>
    <row r="170" spans="2:78" x14ac:dyDescent="0.25">
      <c r="B170" s="705">
        <v>158</v>
      </c>
      <c r="C170" s="765">
        <f>(1+_xlfn.XLOOKUP(INT((B170-1)/12)+1,'ZC Curve'!$B$8:$B$107,'ZC Curve'!R$8:R$107,,0))^(1/12)-1</f>
        <v>0</v>
      </c>
      <c r="D170" s="766">
        <f t="shared" si="24"/>
        <v>1</v>
      </c>
      <c r="E170" s="765">
        <f>(1+_xlfn.XLOOKUP(INT((B170-1)/12)+1,'ZC Curve'!$B$8:$B$107,'ZC Curve'!S$8:S$107,,0))^(1/12)-1</f>
        <v>0</v>
      </c>
      <c r="F170" s="766">
        <f t="shared" si="25"/>
        <v>1</v>
      </c>
      <c r="G170" s="765">
        <f>(1+_xlfn.XLOOKUP(INT((B170-1)/12)+1,'ZC Curve'!$B$8:$B$107,'ZC Curve'!T$8:T$107,,0))^(1/12)-1</f>
        <v>0</v>
      </c>
      <c r="H170" s="766">
        <f t="shared" si="26"/>
        <v>1</v>
      </c>
      <c r="I170" s="594"/>
      <c r="J170" s="705">
        <f t="shared" si="27"/>
        <v>158</v>
      </c>
      <c r="K170" s="756"/>
      <c r="L170" s="756"/>
      <c r="M170" s="756"/>
      <c r="N170" s="756"/>
      <c r="O170" s="756"/>
      <c r="P170" s="756"/>
      <c r="Q170" s="756"/>
      <c r="R170" s="756"/>
      <c r="S170" s="756"/>
      <c r="T170" s="756"/>
      <c r="U170" s="756"/>
      <c r="V170" s="756"/>
      <c r="W170" s="594"/>
      <c r="X170" s="705">
        <f t="shared" si="28"/>
        <v>158</v>
      </c>
      <c r="Y170" s="756"/>
      <c r="Z170" s="756"/>
      <c r="AA170" s="756"/>
      <c r="AB170" s="756"/>
      <c r="AC170" s="756"/>
      <c r="AD170" s="756"/>
      <c r="AE170" s="756"/>
      <c r="AF170" s="756"/>
      <c r="AG170" s="756"/>
      <c r="AH170" s="756"/>
      <c r="AI170" s="756"/>
      <c r="AJ170" s="756"/>
      <c r="AK170" s="594"/>
      <c r="AL170" s="705">
        <f t="shared" si="21"/>
        <v>158</v>
      </c>
      <c r="AM170" s="756"/>
      <c r="AN170" s="756"/>
      <c r="AO170" s="756"/>
      <c r="AP170" s="756"/>
      <c r="AQ170" s="756"/>
      <c r="AR170" s="756"/>
      <c r="AS170" s="756"/>
      <c r="AT170" s="756"/>
      <c r="AU170" s="756"/>
      <c r="AV170" s="756"/>
      <c r="AW170" s="756"/>
      <c r="AX170" s="756"/>
      <c r="AY170" s="594"/>
      <c r="AZ170" s="705">
        <f t="shared" si="22"/>
        <v>158</v>
      </c>
      <c r="BA170" s="756"/>
      <c r="BB170" s="756"/>
      <c r="BC170" s="756"/>
      <c r="BD170" s="756"/>
      <c r="BE170" s="756"/>
      <c r="BF170" s="756"/>
      <c r="BG170" s="756"/>
      <c r="BH170" s="756"/>
      <c r="BI170" s="756"/>
      <c r="BJ170" s="756"/>
      <c r="BK170" s="756"/>
      <c r="BL170" s="756"/>
      <c r="BM170" s="685"/>
      <c r="BN170" s="705">
        <f t="shared" si="23"/>
        <v>158</v>
      </c>
      <c r="BO170" s="756"/>
      <c r="BP170" s="756"/>
      <c r="BQ170" s="756"/>
      <c r="BR170" s="756"/>
      <c r="BS170" s="756"/>
      <c r="BT170" s="756"/>
      <c r="BU170" s="756"/>
      <c r="BV170" s="756"/>
      <c r="BW170" s="756"/>
      <c r="BX170" s="756"/>
      <c r="BY170" s="756"/>
      <c r="BZ170" s="756"/>
    </row>
    <row r="171" spans="2:78" x14ac:dyDescent="0.25">
      <c r="B171" s="705">
        <v>159</v>
      </c>
      <c r="C171" s="765">
        <f>(1+_xlfn.XLOOKUP(INT((B171-1)/12)+1,'ZC Curve'!$B$8:$B$107,'ZC Curve'!R$8:R$107,,0))^(1/12)-1</f>
        <v>0</v>
      </c>
      <c r="D171" s="766">
        <f t="shared" si="24"/>
        <v>1</v>
      </c>
      <c r="E171" s="765">
        <f>(1+_xlfn.XLOOKUP(INT((B171-1)/12)+1,'ZC Curve'!$B$8:$B$107,'ZC Curve'!S$8:S$107,,0))^(1/12)-1</f>
        <v>0</v>
      </c>
      <c r="F171" s="766">
        <f t="shared" si="25"/>
        <v>1</v>
      </c>
      <c r="G171" s="765">
        <f>(1+_xlfn.XLOOKUP(INT((B171-1)/12)+1,'ZC Curve'!$B$8:$B$107,'ZC Curve'!T$8:T$107,,0))^(1/12)-1</f>
        <v>0</v>
      </c>
      <c r="H171" s="766">
        <f t="shared" si="26"/>
        <v>1</v>
      </c>
      <c r="I171" s="594"/>
      <c r="J171" s="705">
        <f t="shared" si="27"/>
        <v>159</v>
      </c>
      <c r="K171" s="756"/>
      <c r="L171" s="756"/>
      <c r="M171" s="756"/>
      <c r="N171" s="756"/>
      <c r="O171" s="756"/>
      <c r="P171" s="756"/>
      <c r="Q171" s="756"/>
      <c r="R171" s="756"/>
      <c r="S171" s="756"/>
      <c r="T171" s="756"/>
      <c r="U171" s="756"/>
      <c r="V171" s="756"/>
      <c r="W171" s="594"/>
      <c r="X171" s="705">
        <f t="shared" si="28"/>
        <v>159</v>
      </c>
      <c r="Y171" s="756"/>
      <c r="Z171" s="756"/>
      <c r="AA171" s="756"/>
      <c r="AB171" s="756"/>
      <c r="AC171" s="756"/>
      <c r="AD171" s="756"/>
      <c r="AE171" s="756"/>
      <c r="AF171" s="756"/>
      <c r="AG171" s="756"/>
      <c r="AH171" s="756"/>
      <c r="AI171" s="756"/>
      <c r="AJ171" s="756"/>
      <c r="AK171" s="594"/>
      <c r="AL171" s="705">
        <f t="shared" si="21"/>
        <v>159</v>
      </c>
      <c r="AM171" s="756"/>
      <c r="AN171" s="756"/>
      <c r="AO171" s="756"/>
      <c r="AP171" s="756"/>
      <c r="AQ171" s="756"/>
      <c r="AR171" s="756"/>
      <c r="AS171" s="756"/>
      <c r="AT171" s="756"/>
      <c r="AU171" s="756"/>
      <c r="AV171" s="756"/>
      <c r="AW171" s="756"/>
      <c r="AX171" s="756"/>
      <c r="AY171" s="594"/>
      <c r="AZ171" s="705">
        <f t="shared" si="22"/>
        <v>159</v>
      </c>
      <c r="BA171" s="756"/>
      <c r="BB171" s="756"/>
      <c r="BC171" s="756"/>
      <c r="BD171" s="756"/>
      <c r="BE171" s="756"/>
      <c r="BF171" s="756"/>
      <c r="BG171" s="756"/>
      <c r="BH171" s="756"/>
      <c r="BI171" s="756"/>
      <c r="BJ171" s="756"/>
      <c r="BK171" s="756"/>
      <c r="BL171" s="756"/>
      <c r="BM171" s="685"/>
      <c r="BN171" s="705">
        <f t="shared" si="23"/>
        <v>159</v>
      </c>
      <c r="BO171" s="756"/>
      <c r="BP171" s="756"/>
      <c r="BQ171" s="756"/>
      <c r="BR171" s="756"/>
      <c r="BS171" s="756"/>
      <c r="BT171" s="756"/>
      <c r="BU171" s="756"/>
      <c r="BV171" s="756"/>
      <c r="BW171" s="756"/>
      <c r="BX171" s="756"/>
      <c r="BY171" s="756"/>
      <c r="BZ171" s="756"/>
    </row>
    <row r="172" spans="2:78" x14ac:dyDescent="0.25">
      <c r="B172" s="705">
        <v>160</v>
      </c>
      <c r="C172" s="765">
        <f>(1+_xlfn.XLOOKUP(INT((B172-1)/12)+1,'ZC Curve'!$B$8:$B$107,'ZC Curve'!R$8:R$107,,0))^(1/12)-1</f>
        <v>0</v>
      </c>
      <c r="D172" s="766">
        <f t="shared" si="24"/>
        <v>1</v>
      </c>
      <c r="E172" s="765">
        <f>(1+_xlfn.XLOOKUP(INT((B172-1)/12)+1,'ZC Curve'!$B$8:$B$107,'ZC Curve'!S$8:S$107,,0))^(1/12)-1</f>
        <v>0</v>
      </c>
      <c r="F172" s="766">
        <f t="shared" si="25"/>
        <v>1</v>
      </c>
      <c r="G172" s="765">
        <f>(1+_xlfn.XLOOKUP(INT((B172-1)/12)+1,'ZC Curve'!$B$8:$B$107,'ZC Curve'!T$8:T$107,,0))^(1/12)-1</f>
        <v>0</v>
      </c>
      <c r="H172" s="766">
        <f t="shared" si="26"/>
        <v>1</v>
      </c>
      <c r="I172" s="594"/>
      <c r="J172" s="705">
        <f t="shared" si="27"/>
        <v>160</v>
      </c>
      <c r="K172" s="756"/>
      <c r="L172" s="756"/>
      <c r="M172" s="756"/>
      <c r="N172" s="756"/>
      <c r="O172" s="756"/>
      <c r="P172" s="756"/>
      <c r="Q172" s="756"/>
      <c r="R172" s="756"/>
      <c r="S172" s="756"/>
      <c r="T172" s="756"/>
      <c r="U172" s="756"/>
      <c r="V172" s="756"/>
      <c r="W172" s="594"/>
      <c r="X172" s="705">
        <f t="shared" si="28"/>
        <v>160</v>
      </c>
      <c r="Y172" s="756"/>
      <c r="Z172" s="756"/>
      <c r="AA172" s="756"/>
      <c r="AB172" s="756"/>
      <c r="AC172" s="756"/>
      <c r="AD172" s="756"/>
      <c r="AE172" s="756"/>
      <c r="AF172" s="756"/>
      <c r="AG172" s="756"/>
      <c r="AH172" s="756"/>
      <c r="AI172" s="756"/>
      <c r="AJ172" s="756"/>
      <c r="AK172" s="594"/>
      <c r="AL172" s="705">
        <f t="shared" si="21"/>
        <v>160</v>
      </c>
      <c r="AM172" s="756"/>
      <c r="AN172" s="756"/>
      <c r="AO172" s="756"/>
      <c r="AP172" s="756"/>
      <c r="AQ172" s="756"/>
      <c r="AR172" s="756"/>
      <c r="AS172" s="756"/>
      <c r="AT172" s="756"/>
      <c r="AU172" s="756"/>
      <c r="AV172" s="756"/>
      <c r="AW172" s="756"/>
      <c r="AX172" s="756"/>
      <c r="AY172" s="594"/>
      <c r="AZ172" s="705">
        <f t="shared" si="22"/>
        <v>160</v>
      </c>
      <c r="BA172" s="756"/>
      <c r="BB172" s="756"/>
      <c r="BC172" s="756"/>
      <c r="BD172" s="756"/>
      <c r="BE172" s="756"/>
      <c r="BF172" s="756"/>
      <c r="BG172" s="756"/>
      <c r="BH172" s="756"/>
      <c r="BI172" s="756"/>
      <c r="BJ172" s="756"/>
      <c r="BK172" s="756"/>
      <c r="BL172" s="756"/>
      <c r="BM172" s="685"/>
      <c r="BN172" s="705">
        <f t="shared" si="23"/>
        <v>160</v>
      </c>
      <c r="BO172" s="756"/>
      <c r="BP172" s="756"/>
      <c r="BQ172" s="756"/>
      <c r="BR172" s="756"/>
      <c r="BS172" s="756"/>
      <c r="BT172" s="756"/>
      <c r="BU172" s="756"/>
      <c r="BV172" s="756"/>
      <c r="BW172" s="756"/>
      <c r="BX172" s="756"/>
      <c r="BY172" s="756"/>
      <c r="BZ172" s="756"/>
    </row>
    <row r="173" spans="2:78" x14ac:dyDescent="0.25">
      <c r="B173" s="705">
        <v>161</v>
      </c>
      <c r="C173" s="765">
        <f>(1+_xlfn.XLOOKUP(INT((B173-1)/12)+1,'ZC Curve'!$B$8:$B$107,'ZC Curve'!R$8:R$107,,0))^(1/12)-1</f>
        <v>0</v>
      </c>
      <c r="D173" s="766">
        <f t="shared" si="24"/>
        <v>1</v>
      </c>
      <c r="E173" s="765">
        <f>(1+_xlfn.XLOOKUP(INT((B173-1)/12)+1,'ZC Curve'!$B$8:$B$107,'ZC Curve'!S$8:S$107,,0))^(1/12)-1</f>
        <v>0</v>
      </c>
      <c r="F173" s="766">
        <f t="shared" si="25"/>
        <v>1</v>
      </c>
      <c r="G173" s="765">
        <f>(1+_xlfn.XLOOKUP(INT((B173-1)/12)+1,'ZC Curve'!$B$8:$B$107,'ZC Curve'!T$8:T$107,,0))^(1/12)-1</f>
        <v>0</v>
      </c>
      <c r="H173" s="766">
        <f t="shared" si="26"/>
        <v>1</v>
      </c>
      <c r="I173" s="594"/>
      <c r="J173" s="705">
        <f t="shared" si="27"/>
        <v>161</v>
      </c>
      <c r="K173" s="756"/>
      <c r="L173" s="756"/>
      <c r="M173" s="756"/>
      <c r="N173" s="756"/>
      <c r="O173" s="756"/>
      <c r="P173" s="756"/>
      <c r="Q173" s="756"/>
      <c r="R173" s="756"/>
      <c r="S173" s="756"/>
      <c r="T173" s="756"/>
      <c r="U173" s="756"/>
      <c r="V173" s="756"/>
      <c r="W173" s="594"/>
      <c r="X173" s="705">
        <f t="shared" si="28"/>
        <v>161</v>
      </c>
      <c r="Y173" s="756"/>
      <c r="Z173" s="756"/>
      <c r="AA173" s="756"/>
      <c r="AB173" s="756"/>
      <c r="AC173" s="756"/>
      <c r="AD173" s="756"/>
      <c r="AE173" s="756"/>
      <c r="AF173" s="756"/>
      <c r="AG173" s="756"/>
      <c r="AH173" s="756"/>
      <c r="AI173" s="756"/>
      <c r="AJ173" s="756"/>
      <c r="AK173" s="594"/>
      <c r="AL173" s="705">
        <f t="shared" si="21"/>
        <v>161</v>
      </c>
      <c r="AM173" s="756"/>
      <c r="AN173" s="756"/>
      <c r="AO173" s="756"/>
      <c r="AP173" s="756"/>
      <c r="AQ173" s="756"/>
      <c r="AR173" s="756"/>
      <c r="AS173" s="756"/>
      <c r="AT173" s="756"/>
      <c r="AU173" s="756"/>
      <c r="AV173" s="756"/>
      <c r="AW173" s="756"/>
      <c r="AX173" s="756"/>
      <c r="AY173" s="594"/>
      <c r="AZ173" s="705">
        <f t="shared" si="22"/>
        <v>161</v>
      </c>
      <c r="BA173" s="756"/>
      <c r="BB173" s="756"/>
      <c r="BC173" s="756"/>
      <c r="BD173" s="756"/>
      <c r="BE173" s="756"/>
      <c r="BF173" s="756"/>
      <c r="BG173" s="756"/>
      <c r="BH173" s="756"/>
      <c r="BI173" s="756"/>
      <c r="BJ173" s="756"/>
      <c r="BK173" s="756"/>
      <c r="BL173" s="756"/>
      <c r="BM173" s="685"/>
      <c r="BN173" s="705">
        <f t="shared" si="23"/>
        <v>161</v>
      </c>
      <c r="BO173" s="756"/>
      <c r="BP173" s="756"/>
      <c r="BQ173" s="756"/>
      <c r="BR173" s="756"/>
      <c r="BS173" s="756"/>
      <c r="BT173" s="756"/>
      <c r="BU173" s="756"/>
      <c r="BV173" s="756"/>
      <c r="BW173" s="756"/>
      <c r="BX173" s="756"/>
      <c r="BY173" s="756"/>
      <c r="BZ173" s="756"/>
    </row>
    <row r="174" spans="2:78" x14ac:dyDescent="0.25">
      <c r="B174" s="705">
        <v>162</v>
      </c>
      <c r="C174" s="765">
        <f>(1+_xlfn.XLOOKUP(INT((B174-1)/12)+1,'ZC Curve'!$B$8:$B$107,'ZC Curve'!R$8:R$107,,0))^(1/12)-1</f>
        <v>0</v>
      </c>
      <c r="D174" s="766">
        <f t="shared" si="24"/>
        <v>1</v>
      </c>
      <c r="E174" s="765">
        <f>(1+_xlfn.XLOOKUP(INT((B174-1)/12)+1,'ZC Curve'!$B$8:$B$107,'ZC Curve'!S$8:S$107,,0))^(1/12)-1</f>
        <v>0</v>
      </c>
      <c r="F174" s="766">
        <f t="shared" si="25"/>
        <v>1</v>
      </c>
      <c r="G174" s="765">
        <f>(1+_xlfn.XLOOKUP(INT((B174-1)/12)+1,'ZC Curve'!$B$8:$B$107,'ZC Curve'!T$8:T$107,,0))^(1/12)-1</f>
        <v>0</v>
      </c>
      <c r="H174" s="766">
        <f t="shared" si="26"/>
        <v>1</v>
      </c>
      <c r="I174" s="594"/>
      <c r="J174" s="705">
        <f t="shared" si="27"/>
        <v>162</v>
      </c>
      <c r="K174" s="756"/>
      <c r="L174" s="756"/>
      <c r="M174" s="756"/>
      <c r="N174" s="756"/>
      <c r="O174" s="756"/>
      <c r="P174" s="756"/>
      <c r="Q174" s="756"/>
      <c r="R174" s="756"/>
      <c r="S174" s="756"/>
      <c r="T174" s="756"/>
      <c r="U174" s="756"/>
      <c r="V174" s="756"/>
      <c r="W174" s="594"/>
      <c r="X174" s="705">
        <f t="shared" si="28"/>
        <v>162</v>
      </c>
      <c r="Y174" s="756"/>
      <c r="Z174" s="756"/>
      <c r="AA174" s="756"/>
      <c r="AB174" s="756"/>
      <c r="AC174" s="756"/>
      <c r="AD174" s="756"/>
      <c r="AE174" s="756"/>
      <c r="AF174" s="756"/>
      <c r="AG174" s="756"/>
      <c r="AH174" s="756"/>
      <c r="AI174" s="756"/>
      <c r="AJ174" s="756"/>
      <c r="AK174" s="594"/>
      <c r="AL174" s="705">
        <f t="shared" si="21"/>
        <v>162</v>
      </c>
      <c r="AM174" s="756"/>
      <c r="AN174" s="756"/>
      <c r="AO174" s="756"/>
      <c r="AP174" s="756"/>
      <c r="AQ174" s="756"/>
      <c r="AR174" s="756"/>
      <c r="AS174" s="756"/>
      <c r="AT174" s="756"/>
      <c r="AU174" s="756"/>
      <c r="AV174" s="756"/>
      <c r="AW174" s="756"/>
      <c r="AX174" s="756"/>
      <c r="AY174" s="594"/>
      <c r="AZ174" s="705">
        <f t="shared" si="22"/>
        <v>162</v>
      </c>
      <c r="BA174" s="756"/>
      <c r="BB174" s="756"/>
      <c r="BC174" s="756"/>
      <c r="BD174" s="756"/>
      <c r="BE174" s="756"/>
      <c r="BF174" s="756"/>
      <c r="BG174" s="756"/>
      <c r="BH174" s="756"/>
      <c r="BI174" s="756"/>
      <c r="BJ174" s="756"/>
      <c r="BK174" s="756"/>
      <c r="BL174" s="756"/>
      <c r="BM174" s="685"/>
      <c r="BN174" s="705">
        <f t="shared" si="23"/>
        <v>162</v>
      </c>
      <c r="BO174" s="756"/>
      <c r="BP174" s="756"/>
      <c r="BQ174" s="756"/>
      <c r="BR174" s="756"/>
      <c r="BS174" s="756"/>
      <c r="BT174" s="756"/>
      <c r="BU174" s="756"/>
      <c r="BV174" s="756"/>
      <c r="BW174" s="756"/>
      <c r="BX174" s="756"/>
      <c r="BY174" s="756"/>
      <c r="BZ174" s="756"/>
    </row>
    <row r="175" spans="2:78" x14ac:dyDescent="0.25">
      <c r="B175" s="705">
        <v>163</v>
      </c>
      <c r="C175" s="765">
        <f>(1+_xlfn.XLOOKUP(INT((B175-1)/12)+1,'ZC Curve'!$B$8:$B$107,'ZC Curve'!R$8:R$107,,0))^(1/12)-1</f>
        <v>0</v>
      </c>
      <c r="D175" s="766">
        <f t="shared" si="24"/>
        <v>1</v>
      </c>
      <c r="E175" s="765">
        <f>(1+_xlfn.XLOOKUP(INT((B175-1)/12)+1,'ZC Curve'!$B$8:$B$107,'ZC Curve'!S$8:S$107,,0))^(1/12)-1</f>
        <v>0</v>
      </c>
      <c r="F175" s="766">
        <f t="shared" si="25"/>
        <v>1</v>
      </c>
      <c r="G175" s="765">
        <f>(1+_xlfn.XLOOKUP(INT((B175-1)/12)+1,'ZC Curve'!$B$8:$B$107,'ZC Curve'!T$8:T$107,,0))^(1/12)-1</f>
        <v>0</v>
      </c>
      <c r="H175" s="766">
        <f t="shared" si="26"/>
        <v>1</v>
      </c>
      <c r="I175" s="594"/>
      <c r="J175" s="705">
        <f t="shared" si="27"/>
        <v>163</v>
      </c>
      <c r="K175" s="756"/>
      <c r="L175" s="756"/>
      <c r="M175" s="756"/>
      <c r="N175" s="756"/>
      <c r="O175" s="756"/>
      <c r="P175" s="756"/>
      <c r="Q175" s="756"/>
      <c r="R175" s="756"/>
      <c r="S175" s="756"/>
      <c r="T175" s="756"/>
      <c r="U175" s="756"/>
      <c r="V175" s="756"/>
      <c r="W175" s="594"/>
      <c r="X175" s="705">
        <f t="shared" si="28"/>
        <v>163</v>
      </c>
      <c r="Y175" s="756"/>
      <c r="Z175" s="756"/>
      <c r="AA175" s="756"/>
      <c r="AB175" s="756"/>
      <c r="AC175" s="756"/>
      <c r="AD175" s="756"/>
      <c r="AE175" s="756"/>
      <c r="AF175" s="756"/>
      <c r="AG175" s="756"/>
      <c r="AH175" s="756"/>
      <c r="AI175" s="756"/>
      <c r="AJ175" s="756"/>
      <c r="AK175" s="594"/>
      <c r="AL175" s="705">
        <f t="shared" si="21"/>
        <v>163</v>
      </c>
      <c r="AM175" s="756"/>
      <c r="AN175" s="756"/>
      <c r="AO175" s="756"/>
      <c r="AP175" s="756"/>
      <c r="AQ175" s="756"/>
      <c r="AR175" s="756"/>
      <c r="AS175" s="756"/>
      <c r="AT175" s="756"/>
      <c r="AU175" s="756"/>
      <c r="AV175" s="756"/>
      <c r="AW175" s="756"/>
      <c r="AX175" s="756"/>
      <c r="AY175" s="594"/>
      <c r="AZ175" s="705">
        <f t="shared" si="22"/>
        <v>163</v>
      </c>
      <c r="BA175" s="756"/>
      <c r="BB175" s="756"/>
      <c r="BC175" s="756"/>
      <c r="BD175" s="756"/>
      <c r="BE175" s="756"/>
      <c r="BF175" s="756"/>
      <c r="BG175" s="756"/>
      <c r="BH175" s="756"/>
      <c r="BI175" s="756"/>
      <c r="BJ175" s="756"/>
      <c r="BK175" s="756"/>
      <c r="BL175" s="756"/>
      <c r="BM175" s="685"/>
      <c r="BN175" s="705">
        <f t="shared" si="23"/>
        <v>163</v>
      </c>
      <c r="BO175" s="756"/>
      <c r="BP175" s="756"/>
      <c r="BQ175" s="756"/>
      <c r="BR175" s="756"/>
      <c r="BS175" s="756"/>
      <c r="BT175" s="756"/>
      <c r="BU175" s="756"/>
      <c r="BV175" s="756"/>
      <c r="BW175" s="756"/>
      <c r="BX175" s="756"/>
      <c r="BY175" s="756"/>
      <c r="BZ175" s="756"/>
    </row>
    <row r="176" spans="2:78" x14ac:dyDescent="0.25">
      <c r="B176" s="705">
        <v>164</v>
      </c>
      <c r="C176" s="765">
        <f>(1+_xlfn.XLOOKUP(INT((B176-1)/12)+1,'ZC Curve'!$B$8:$B$107,'ZC Curve'!R$8:R$107,,0))^(1/12)-1</f>
        <v>0</v>
      </c>
      <c r="D176" s="766">
        <f t="shared" si="24"/>
        <v>1</v>
      </c>
      <c r="E176" s="765">
        <f>(1+_xlfn.XLOOKUP(INT((B176-1)/12)+1,'ZC Curve'!$B$8:$B$107,'ZC Curve'!S$8:S$107,,0))^(1/12)-1</f>
        <v>0</v>
      </c>
      <c r="F176" s="766">
        <f t="shared" si="25"/>
        <v>1</v>
      </c>
      <c r="G176" s="765">
        <f>(1+_xlfn.XLOOKUP(INT((B176-1)/12)+1,'ZC Curve'!$B$8:$B$107,'ZC Curve'!T$8:T$107,,0))^(1/12)-1</f>
        <v>0</v>
      </c>
      <c r="H176" s="766">
        <f t="shared" si="26"/>
        <v>1</v>
      </c>
      <c r="I176" s="594"/>
      <c r="J176" s="705">
        <f t="shared" si="27"/>
        <v>164</v>
      </c>
      <c r="K176" s="756"/>
      <c r="L176" s="756"/>
      <c r="M176" s="756"/>
      <c r="N176" s="756"/>
      <c r="O176" s="756"/>
      <c r="P176" s="756"/>
      <c r="Q176" s="756"/>
      <c r="R176" s="756"/>
      <c r="S176" s="756"/>
      <c r="T176" s="756"/>
      <c r="U176" s="756"/>
      <c r="V176" s="756"/>
      <c r="W176" s="594"/>
      <c r="X176" s="705">
        <f t="shared" si="28"/>
        <v>164</v>
      </c>
      <c r="Y176" s="756"/>
      <c r="Z176" s="756"/>
      <c r="AA176" s="756"/>
      <c r="AB176" s="756"/>
      <c r="AC176" s="756"/>
      <c r="AD176" s="756"/>
      <c r="AE176" s="756"/>
      <c r="AF176" s="756"/>
      <c r="AG176" s="756"/>
      <c r="AH176" s="756"/>
      <c r="AI176" s="756"/>
      <c r="AJ176" s="756"/>
      <c r="AK176" s="594"/>
      <c r="AL176" s="705">
        <f t="shared" si="21"/>
        <v>164</v>
      </c>
      <c r="AM176" s="756"/>
      <c r="AN176" s="756"/>
      <c r="AO176" s="756"/>
      <c r="AP176" s="756"/>
      <c r="AQ176" s="756"/>
      <c r="AR176" s="756"/>
      <c r="AS176" s="756"/>
      <c r="AT176" s="756"/>
      <c r="AU176" s="756"/>
      <c r="AV176" s="756"/>
      <c r="AW176" s="756"/>
      <c r="AX176" s="756"/>
      <c r="AY176" s="594"/>
      <c r="AZ176" s="705">
        <f t="shared" si="22"/>
        <v>164</v>
      </c>
      <c r="BA176" s="756"/>
      <c r="BB176" s="756"/>
      <c r="BC176" s="756"/>
      <c r="BD176" s="756"/>
      <c r="BE176" s="756"/>
      <c r="BF176" s="756"/>
      <c r="BG176" s="756"/>
      <c r="BH176" s="756"/>
      <c r="BI176" s="756"/>
      <c r="BJ176" s="756"/>
      <c r="BK176" s="756"/>
      <c r="BL176" s="756"/>
      <c r="BM176" s="685"/>
      <c r="BN176" s="705">
        <f t="shared" si="23"/>
        <v>164</v>
      </c>
      <c r="BO176" s="756"/>
      <c r="BP176" s="756"/>
      <c r="BQ176" s="756"/>
      <c r="BR176" s="756"/>
      <c r="BS176" s="756"/>
      <c r="BT176" s="756"/>
      <c r="BU176" s="756"/>
      <c r="BV176" s="756"/>
      <c r="BW176" s="756"/>
      <c r="BX176" s="756"/>
      <c r="BY176" s="756"/>
      <c r="BZ176" s="756"/>
    </row>
    <row r="177" spans="2:78" x14ac:dyDescent="0.25">
      <c r="B177" s="705">
        <v>165</v>
      </c>
      <c r="C177" s="765">
        <f>(1+_xlfn.XLOOKUP(INT((B177-1)/12)+1,'ZC Curve'!$B$8:$B$107,'ZC Curve'!R$8:R$107,,0))^(1/12)-1</f>
        <v>0</v>
      </c>
      <c r="D177" s="766">
        <f t="shared" si="24"/>
        <v>1</v>
      </c>
      <c r="E177" s="765">
        <f>(1+_xlfn.XLOOKUP(INT((B177-1)/12)+1,'ZC Curve'!$B$8:$B$107,'ZC Curve'!S$8:S$107,,0))^(1/12)-1</f>
        <v>0</v>
      </c>
      <c r="F177" s="766">
        <f t="shared" si="25"/>
        <v>1</v>
      </c>
      <c r="G177" s="765">
        <f>(1+_xlfn.XLOOKUP(INT((B177-1)/12)+1,'ZC Curve'!$B$8:$B$107,'ZC Curve'!T$8:T$107,,0))^(1/12)-1</f>
        <v>0</v>
      </c>
      <c r="H177" s="766">
        <f t="shared" si="26"/>
        <v>1</v>
      </c>
      <c r="I177" s="594"/>
      <c r="J177" s="705">
        <f t="shared" si="27"/>
        <v>165</v>
      </c>
      <c r="K177" s="756"/>
      <c r="L177" s="756"/>
      <c r="M177" s="756"/>
      <c r="N177" s="756"/>
      <c r="O177" s="756"/>
      <c r="P177" s="756"/>
      <c r="Q177" s="756"/>
      <c r="R177" s="756"/>
      <c r="S177" s="756"/>
      <c r="T177" s="756"/>
      <c r="U177" s="756"/>
      <c r="V177" s="756"/>
      <c r="W177" s="594"/>
      <c r="X177" s="705">
        <f t="shared" si="28"/>
        <v>165</v>
      </c>
      <c r="Y177" s="756"/>
      <c r="Z177" s="756"/>
      <c r="AA177" s="756"/>
      <c r="AB177" s="756"/>
      <c r="AC177" s="756"/>
      <c r="AD177" s="756"/>
      <c r="AE177" s="756"/>
      <c r="AF177" s="756"/>
      <c r="AG177" s="756"/>
      <c r="AH177" s="756"/>
      <c r="AI177" s="756"/>
      <c r="AJ177" s="756"/>
      <c r="AK177" s="594"/>
      <c r="AL177" s="705">
        <f t="shared" ref="AL177:AL240" si="29">AL176+1</f>
        <v>165</v>
      </c>
      <c r="AM177" s="756"/>
      <c r="AN177" s="756"/>
      <c r="AO177" s="756"/>
      <c r="AP177" s="756"/>
      <c r="AQ177" s="756"/>
      <c r="AR177" s="756"/>
      <c r="AS177" s="756"/>
      <c r="AT177" s="756"/>
      <c r="AU177" s="756"/>
      <c r="AV177" s="756"/>
      <c r="AW177" s="756"/>
      <c r="AX177" s="756"/>
      <c r="AY177" s="594"/>
      <c r="AZ177" s="705">
        <f t="shared" si="22"/>
        <v>165</v>
      </c>
      <c r="BA177" s="756"/>
      <c r="BB177" s="756"/>
      <c r="BC177" s="756"/>
      <c r="BD177" s="756"/>
      <c r="BE177" s="756"/>
      <c r="BF177" s="756"/>
      <c r="BG177" s="756"/>
      <c r="BH177" s="756"/>
      <c r="BI177" s="756"/>
      <c r="BJ177" s="756"/>
      <c r="BK177" s="756"/>
      <c r="BL177" s="756"/>
      <c r="BM177" s="685"/>
      <c r="BN177" s="705">
        <f t="shared" si="23"/>
        <v>165</v>
      </c>
      <c r="BO177" s="756"/>
      <c r="BP177" s="756"/>
      <c r="BQ177" s="756"/>
      <c r="BR177" s="756"/>
      <c r="BS177" s="756"/>
      <c r="BT177" s="756"/>
      <c r="BU177" s="756"/>
      <c r="BV177" s="756"/>
      <c r="BW177" s="756"/>
      <c r="BX177" s="756"/>
      <c r="BY177" s="756"/>
      <c r="BZ177" s="756"/>
    </row>
    <row r="178" spans="2:78" x14ac:dyDescent="0.25">
      <c r="B178" s="705">
        <v>166</v>
      </c>
      <c r="C178" s="765">
        <f>(1+_xlfn.XLOOKUP(INT((B178-1)/12)+1,'ZC Curve'!$B$8:$B$107,'ZC Curve'!R$8:R$107,,0))^(1/12)-1</f>
        <v>0</v>
      </c>
      <c r="D178" s="766">
        <f t="shared" si="24"/>
        <v>1</v>
      </c>
      <c r="E178" s="765">
        <f>(1+_xlfn.XLOOKUP(INT((B178-1)/12)+1,'ZC Curve'!$B$8:$B$107,'ZC Curve'!S$8:S$107,,0))^(1/12)-1</f>
        <v>0</v>
      </c>
      <c r="F178" s="766">
        <f t="shared" si="25"/>
        <v>1</v>
      </c>
      <c r="G178" s="765">
        <f>(1+_xlfn.XLOOKUP(INT((B178-1)/12)+1,'ZC Curve'!$B$8:$B$107,'ZC Curve'!T$8:T$107,,0))^(1/12)-1</f>
        <v>0</v>
      </c>
      <c r="H178" s="766">
        <f t="shared" si="26"/>
        <v>1</v>
      </c>
      <c r="I178" s="594"/>
      <c r="J178" s="705">
        <f t="shared" si="27"/>
        <v>166</v>
      </c>
      <c r="K178" s="756"/>
      <c r="L178" s="756"/>
      <c r="M178" s="756"/>
      <c r="N178" s="756"/>
      <c r="O178" s="756"/>
      <c r="P178" s="756"/>
      <c r="Q178" s="756"/>
      <c r="R178" s="756"/>
      <c r="S178" s="756"/>
      <c r="T178" s="756"/>
      <c r="U178" s="756"/>
      <c r="V178" s="756"/>
      <c r="W178" s="594"/>
      <c r="X178" s="705">
        <f t="shared" si="28"/>
        <v>166</v>
      </c>
      <c r="Y178" s="756"/>
      <c r="Z178" s="756"/>
      <c r="AA178" s="756"/>
      <c r="AB178" s="756"/>
      <c r="AC178" s="756"/>
      <c r="AD178" s="756"/>
      <c r="AE178" s="756"/>
      <c r="AF178" s="756"/>
      <c r="AG178" s="756"/>
      <c r="AH178" s="756"/>
      <c r="AI178" s="756"/>
      <c r="AJ178" s="756"/>
      <c r="AK178" s="594"/>
      <c r="AL178" s="705">
        <f t="shared" si="29"/>
        <v>166</v>
      </c>
      <c r="AM178" s="756"/>
      <c r="AN178" s="756"/>
      <c r="AO178" s="756"/>
      <c r="AP178" s="756"/>
      <c r="AQ178" s="756"/>
      <c r="AR178" s="756"/>
      <c r="AS178" s="756"/>
      <c r="AT178" s="756"/>
      <c r="AU178" s="756"/>
      <c r="AV178" s="756"/>
      <c r="AW178" s="756"/>
      <c r="AX178" s="756"/>
      <c r="AY178" s="594"/>
      <c r="AZ178" s="705">
        <f t="shared" si="22"/>
        <v>166</v>
      </c>
      <c r="BA178" s="756"/>
      <c r="BB178" s="756"/>
      <c r="BC178" s="756"/>
      <c r="BD178" s="756"/>
      <c r="BE178" s="756"/>
      <c r="BF178" s="756"/>
      <c r="BG178" s="756"/>
      <c r="BH178" s="756"/>
      <c r="BI178" s="756"/>
      <c r="BJ178" s="756"/>
      <c r="BK178" s="756"/>
      <c r="BL178" s="756"/>
      <c r="BM178" s="685"/>
      <c r="BN178" s="705">
        <f t="shared" si="23"/>
        <v>166</v>
      </c>
      <c r="BO178" s="756"/>
      <c r="BP178" s="756"/>
      <c r="BQ178" s="756"/>
      <c r="BR178" s="756"/>
      <c r="BS178" s="756"/>
      <c r="BT178" s="756"/>
      <c r="BU178" s="756"/>
      <c r="BV178" s="756"/>
      <c r="BW178" s="756"/>
      <c r="BX178" s="756"/>
      <c r="BY178" s="756"/>
      <c r="BZ178" s="756"/>
    </row>
    <row r="179" spans="2:78" x14ac:dyDescent="0.25">
      <c r="B179" s="705">
        <v>167</v>
      </c>
      <c r="C179" s="765">
        <f>(1+_xlfn.XLOOKUP(INT((B179-1)/12)+1,'ZC Curve'!$B$8:$B$107,'ZC Curve'!R$8:R$107,,0))^(1/12)-1</f>
        <v>0</v>
      </c>
      <c r="D179" s="766">
        <f t="shared" si="24"/>
        <v>1</v>
      </c>
      <c r="E179" s="765">
        <f>(1+_xlfn.XLOOKUP(INT((B179-1)/12)+1,'ZC Curve'!$B$8:$B$107,'ZC Curve'!S$8:S$107,,0))^(1/12)-1</f>
        <v>0</v>
      </c>
      <c r="F179" s="766">
        <f t="shared" si="25"/>
        <v>1</v>
      </c>
      <c r="G179" s="765">
        <f>(1+_xlfn.XLOOKUP(INT((B179-1)/12)+1,'ZC Curve'!$B$8:$B$107,'ZC Curve'!T$8:T$107,,0))^(1/12)-1</f>
        <v>0</v>
      </c>
      <c r="H179" s="766">
        <f t="shared" si="26"/>
        <v>1</v>
      </c>
      <c r="I179" s="594"/>
      <c r="J179" s="705">
        <f t="shared" si="27"/>
        <v>167</v>
      </c>
      <c r="K179" s="756"/>
      <c r="L179" s="756"/>
      <c r="M179" s="756"/>
      <c r="N179" s="756"/>
      <c r="O179" s="756"/>
      <c r="P179" s="756"/>
      <c r="Q179" s="756"/>
      <c r="R179" s="756"/>
      <c r="S179" s="756"/>
      <c r="T179" s="756"/>
      <c r="U179" s="756"/>
      <c r="V179" s="756"/>
      <c r="W179" s="594"/>
      <c r="X179" s="705">
        <f t="shared" si="28"/>
        <v>167</v>
      </c>
      <c r="Y179" s="756"/>
      <c r="Z179" s="756"/>
      <c r="AA179" s="756"/>
      <c r="AB179" s="756"/>
      <c r="AC179" s="756"/>
      <c r="AD179" s="756"/>
      <c r="AE179" s="756"/>
      <c r="AF179" s="756"/>
      <c r="AG179" s="756"/>
      <c r="AH179" s="756"/>
      <c r="AI179" s="756"/>
      <c r="AJ179" s="756"/>
      <c r="AK179" s="594"/>
      <c r="AL179" s="705">
        <f t="shared" si="29"/>
        <v>167</v>
      </c>
      <c r="AM179" s="756"/>
      <c r="AN179" s="756"/>
      <c r="AO179" s="756"/>
      <c r="AP179" s="756"/>
      <c r="AQ179" s="756"/>
      <c r="AR179" s="756"/>
      <c r="AS179" s="756"/>
      <c r="AT179" s="756"/>
      <c r="AU179" s="756"/>
      <c r="AV179" s="756"/>
      <c r="AW179" s="756"/>
      <c r="AX179" s="756"/>
      <c r="AY179" s="594"/>
      <c r="AZ179" s="705">
        <f t="shared" si="22"/>
        <v>167</v>
      </c>
      <c r="BA179" s="756"/>
      <c r="BB179" s="756"/>
      <c r="BC179" s="756"/>
      <c r="BD179" s="756"/>
      <c r="BE179" s="756"/>
      <c r="BF179" s="756"/>
      <c r="BG179" s="756"/>
      <c r="BH179" s="756"/>
      <c r="BI179" s="756"/>
      <c r="BJ179" s="756"/>
      <c r="BK179" s="756"/>
      <c r="BL179" s="756"/>
      <c r="BM179" s="685"/>
      <c r="BN179" s="705">
        <f t="shared" si="23"/>
        <v>167</v>
      </c>
      <c r="BO179" s="756"/>
      <c r="BP179" s="756"/>
      <c r="BQ179" s="756"/>
      <c r="BR179" s="756"/>
      <c r="BS179" s="756"/>
      <c r="BT179" s="756"/>
      <c r="BU179" s="756"/>
      <c r="BV179" s="756"/>
      <c r="BW179" s="756"/>
      <c r="BX179" s="756"/>
      <c r="BY179" s="756"/>
      <c r="BZ179" s="756"/>
    </row>
    <row r="180" spans="2:78" x14ac:dyDescent="0.25">
      <c r="B180" s="705">
        <v>168</v>
      </c>
      <c r="C180" s="765">
        <f>(1+_xlfn.XLOOKUP(INT((B180-1)/12)+1,'ZC Curve'!$B$8:$B$107,'ZC Curve'!R$8:R$107,,0))^(1/12)-1</f>
        <v>0</v>
      </c>
      <c r="D180" s="766">
        <f t="shared" si="24"/>
        <v>1</v>
      </c>
      <c r="E180" s="765">
        <f>(1+_xlfn.XLOOKUP(INT((B180-1)/12)+1,'ZC Curve'!$B$8:$B$107,'ZC Curve'!S$8:S$107,,0))^(1/12)-1</f>
        <v>0</v>
      </c>
      <c r="F180" s="766">
        <f t="shared" si="25"/>
        <v>1</v>
      </c>
      <c r="G180" s="765">
        <f>(1+_xlfn.XLOOKUP(INT((B180-1)/12)+1,'ZC Curve'!$B$8:$B$107,'ZC Curve'!T$8:T$107,,0))^(1/12)-1</f>
        <v>0</v>
      </c>
      <c r="H180" s="766">
        <f t="shared" si="26"/>
        <v>1</v>
      </c>
      <c r="I180" s="594"/>
      <c r="J180" s="705">
        <f t="shared" si="27"/>
        <v>168</v>
      </c>
      <c r="K180" s="756"/>
      <c r="L180" s="756"/>
      <c r="M180" s="756"/>
      <c r="N180" s="756"/>
      <c r="O180" s="756"/>
      <c r="P180" s="756"/>
      <c r="Q180" s="756"/>
      <c r="R180" s="756"/>
      <c r="S180" s="756"/>
      <c r="T180" s="756"/>
      <c r="U180" s="756"/>
      <c r="V180" s="756"/>
      <c r="W180" s="594"/>
      <c r="X180" s="705">
        <f t="shared" si="28"/>
        <v>168</v>
      </c>
      <c r="Y180" s="756"/>
      <c r="Z180" s="756"/>
      <c r="AA180" s="756"/>
      <c r="AB180" s="756"/>
      <c r="AC180" s="756"/>
      <c r="AD180" s="756"/>
      <c r="AE180" s="756"/>
      <c r="AF180" s="756"/>
      <c r="AG180" s="756"/>
      <c r="AH180" s="756"/>
      <c r="AI180" s="756"/>
      <c r="AJ180" s="756"/>
      <c r="AK180" s="594"/>
      <c r="AL180" s="705">
        <f t="shared" si="29"/>
        <v>168</v>
      </c>
      <c r="AM180" s="756"/>
      <c r="AN180" s="756"/>
      <c r="AO180" s="756"/>
      <c r="AP180" s="756"/>
      <c r="AQ180" s="756"/>
      <c r="AR180" s="756"/>
      <c r="AS180" s="756"/>
      <c r="AT180" s="756"/>
      <c r="AU180" s="756"/>
      <c r="AV180" s="756"/>
      <c r="AW180" s="756"/>
      <c r="AX180" s="756"/>
      <c r="AY180" s="594"/>
      <c r="AZ180" s="705">
        <f t="shared" si="22"/>
        <v>168</v>
      </c>
      <c r="BA180" s="756"/>
      <c r="BB180" s="756"/>
      <c r="BC180" s="756"/>
      <c r="BD180" s="756"/>
      <c r="BE180" s="756"/>
      <c r="BF180" s="756"/>
      <c r="BG180" s="756"/>
      <c r="BH180" s="756"/>
      <c r="BI180" s="756"/>
      <c r="BJ180" s="756"/>
      <c r="BK180" s="756"/>
      <c r="BL180" s="756"/>
      <c r="BM180" s="685"/>
      <c r="BN180" s="705">
        <f t="shared" si="23"/>
        <v>168</v>
      </c>
      <c r="BO180" s="756"/>
      <c r="BP180" s="756"/>
      <c r="BQ180" s="756"/>
      <c r="BR180" s="756"/>
      <c r="BS180" s="756"/>
      <c r="BT180" s="756"/>
      <c r="BU180" s="756"/>
      <c r="BV180" s="756"/>
      <c r="BW180" s="756"/>
      <c r="BX180" s="756"/>
      <c r="BY180" s="756"/>
      <c r="BZ180" s="756"/>
    </row>
    <row r="181" spans="2:78" x14ac:dyDescent="0.25">
      <c r="B181" s="705">
        <v>169</v>
      </c>
      <c r="C181" s="765">
        <f>(1+_xlfn.XLOOKUP(INT((B181-1)/12)+1,'ZC Curve'!$B$8:$B$107,'ZC Curve'!R$8:R$107,,0))^(1/12)-1</f>
        <v>0</v>
      </c>
      <c r="D181" s="766">
        <f t="shared" si="24"/>
        <v>1</v>
      </c>
      <c r="E181" s="765">
        <f>(1+_xlfn.XLOOKUP(INT((B181-1)/12)+1,'ZC Curve'!$B$8:$B$107,'ZC Curve'!S$8:S$107,,0))^(1/12)-1</f>
        <v>0</v>
      </c>
      <c r="F181" s="766">
        <f t="shared" si="25"/>
        <v>1</v>
      </c>
      <c r="G181" s="765">
        <f>(1+_xlfn.XLOOKUP(INT((B181-1)/12)+1,'ZC Curve'!$B$8:$B$107,'ZC Curve'!T$8:T$107,,0))^(1/12)-1</f>
        <v>0</v>
      </c>
      <c r="H181" s="766">
        <f t="shared" si="26"/>
        <v>1</v>
      </c>
      <c r="I181" s="594"/>
      <c r="J181" s="705">
        <f t="shared" si="27"/>
        <v>169</v>
      </c>
      <c r="K181" s="756"/>
      <c r="L181" s="756"/>
      <c r="M181" s="756"/>
      <c r="N181" s="756"/>
      <c r="O181" s="756"/>
      <c r="P181" s="756"/>
      <c r="Q181" s="756"/>
      <c r="R181" s="756"/>
      <c r="S181" s="756"/>
      <c r="T181" s="756"/>
      <c r="U181" s="756"/>
      <c r="V181" s="756"/>
      <c r="W181" s="594"/>
      <c r="X181" s="705">
        <f t="shared" si="28"/>
        <v>169</v>
      </c>
      <c r="Y181" s="756"/>
      <c r="Z181" s="756"/>
      <c r="AA181" s="756"/>
      <c r="AB181" s="756"/>
      <c r="AC181" s="756"/>
      <c r="AD181" s="756"/>
      <c r="AE181" s="756"/>
      <c r="AF181" s="756"/>
      <c r="AG181" s="756"/>
      <c r="AH181" s="756"/>
      <c r="AI181" s="756"/>
      <c r="AJ181" s="756"/>
      <c r="AK181" s="594"/>
      <c r="AL181" s="705">
        <f t="shared" si="29"/>
        <v>169</v>
      </c>
      <c r="AM181" s="756"/>
      <c r="AN181" s="756"/>
      <c r="AO181" s="756"/>
      <c r="AP181" s="756"/>
      <c r="AQ181" s="756"/>
      <c r="AR181" s="756"/>
      <c r="AS181" s="756"/>
      <c r="AT181" s="756"/>
      <c r="AU181" s="756"/>
      <c r="AV181" s="756"/>
      <c r="AW181" s="756"/>
      <c r="AX181" s="756"/>
      <c r="AY181" s="594"/>
      <c r="AZ181" s="705">
        <f t="shared" si="22"/>
        <v>169</v>
      </c>
      <c r="BA181" s="756"/>
      <c r="BB181" s="756"/>
      <c r="BC181" s="756"/>
      <c r="BD181" s="756"/>
      <c r="BE181" s="756"/>
      <c r="BF181" s="756"/>
      <c r="BG181" s="756"/>
      <c r="BH181" s="756"/>
      <c r="BI181" s="756"/>
      <c r="BJ181" s="756"/>
      <c r="BK181" s="756"/>
      <c r="BL181" s="756"/>
      <c r="BM181" s="685"/>
      <c r="BN181" s="705">
        <f t="shared" si="23"/>
        <v>169</v>
      </c>
      <c r="BO181" s="756"/>
      <c r="BP181" s="756"/>
      <c r="BQ181" s="756"/>
      <c r="BR181" s="756"/>
      <c r="BS181" s="756"/>
      <c r="BT181" s="756"/>
      <c r="BU181" s="756"/>
      <c r="BV181" s="756"/>
      <c r="BW181" s="756"/>
      <c r="BX181" s="756"/>
      <c r="BY181" s="756"/>
      <c r="BZ181" s="756"/>
    </row>
    <row r="182" spans="2:78" x14ac:dyDescent="0.25">
      <c r="B182" s="705">
        <v>170</v>
      </c>
      <c r="C182" s="765">
        <f>(1+_xlfn.XLOOKUP(INT((B182-1)/12)+1,'ZC Curve'!$B$8:$B$107,'ZC Curve'!R$8:R$107,,0))^(1/12)-1</f>
        <v>0</v>
      </c>
      <c r="D182" s="766">
        <f t="shared" si="24"/>
        <v>1</v>
      </c>
      <c r="E182" s="765">
        <f>(1+_xlfn.XLOOKUP(INT((B182-1)/12)+1,'ZC Curve'!$B$8:$B$107,'ZC Curve'!S$8:S$107,,0))^(1/12)-1</f>
        <v>0</v>
      </c>
      <c r="F182" s="766">
        <f t="shared" si="25"/>
        <v>1</v>
      </c>
      <c r="G182" s="765">
        <f>(1+_xlfn.XLOOKUP(INT((B182-1)/12)+1,'ZC Curve'!$B$8:$B$107,'ZC Curve'!T$8:T$107,,0))^(1/12)-1</f>
        <v>0</v>
      </c>
      <c r="H182" s="766">
        <f t="shared" si="26"/>
        <v>1</v>
      </c>
      <c r="I182" s="594"/>
      <c r="J182" s="705">
        <f t="shared" si="27"/>
        <v>170</v>
      </c>
      <c r="K182" s="756"/>
      <c r="L182" s="756"/>
      <c r="M182" s="756"/>
      <c r="N182" s="756"/>
      <c r="O182" s="756"/>
      <c r="P182" s="756"/>
      <c r="Q182" s="756"/>
      <c r="R182" s="756"/>
      <c r="S182" s="756"/>
      <c r="T182" s="756"/>
      <c r="U182" s="756"/>
      <c r="V182" s="756"/>
      <c r="W182" s="594"/>
      <c r="X182" s="705">
        <f t="shared" si="28"/>
        <v>170</v>
      </c>
      <c r="Y182" s="756"/>
      <c r="Z182" s="756"/>
      <c r="AA182" s="756"/>
      <c r="AB182" s="756"/>
      <c r="AC182" s="756"/>
      <c r="AD182" s="756"/>
      <c r="AE182" s="756"/>
      <c r="AF182" s="756"/>
      <c r="AG182" s="756"/>
      <c r="AH182" s="756"/>
      <c r="AI182" s="756"/>
      <c r="AJ182" s="756"/>
      <c r="AK182" s="594"/>
      <c r="AL182" s="705">
        <f t="shared" si="29"/>
        <v>170</v>
      </c>
      <c r="AM182" s="756"/>
      <c r="AN182" s="756"/>
      <c r="AO182" s="756"/>
      <c r="AP182" s="756"/>
      <c r="AQ182" s="756"/>
      <c r="AR182" s="756"/>
      <c r="AS182" s="756"/>
      <c r="AT182" s="756"/>
      <c r="AU182" s="756"/>
      <c r="AV182" s="756"/>
      <c r="AW182" s="756"/>
      <c r="AX182" s="756"/>
      <c r="AY182" s="594"/>
      <c r="AZ182" s="705">
        <f t="shared" si="22"/>
        <v>170</v>
      </c>
      <c r="BA182" s="756"/>
      <c r="BB182" s="756"/>
      <c r="BC182" s="756"/>
      <c r="BD182" s="756"/>
      <c r="BE182" s="756"/>
      <c r="BF182" s="756"/>
      <c r="BG182" s="756"/>
      <c r="BH182" s="756"/>
      <c r="BI182" s="756"/>
      <c r="BJ182" s="756"/>
      <c r="BK182" s="756"/>
      <c r="BL182" s="756"/>
      <c r="BM182" s="685"/>
      <c r="BN182" s="705">
        <f t="shared" si="23"/>
        <v>170</v>
      </c>
      <c r="BO182" s="756"/>
      <c r="BP182" s="756"/>
      <c r="BQ182" s="756"/>
      <c r="BR182" s="756"/>
      <c r="BS182" s="756"/>
      <c r="BT182" s="756"/>
      <c r="BU182" s="756"/>
      <c r="BV182" s="756"/>
      <c r="BW182" s="756"/>
      <c r="BX182" s="756"/>
      <c r="BY182" s="756"/>
      <c r="BZ182" s="756"/>
    </row>
    <row r="183" spans="2:78" x14ac:dyDescent="0.25">
      <c r="B183" s="705">
        <v>171</v>
      </c>
      <c r="C183" s="765">
        <f>(1+_xlfn.XLOOKUP(INT((B183-1)/12)+1,'ZC Curve'!$B$8:$B$107,'ZC Curve'!R$8:R$107,,0))^(1/12)-1</f>
        <v>0</v>
      </c>
      <c r="D183" s="766">
        <f t="shared" si="24"/>
        <v>1</v>
      </c>
      <c r="E183" s="765">
        <f>(1+_xlfn.XLOOKUP(INT((B183-1)/12)+1,'ZC Curve'!$B$8:$B$107,'ZC Curve'!S$8:S$107,,0))^(1/12)-1</f>
        <v>0</v>
      </c>
      <c r="F183" s="766">
        <f t="shared" si="25"/>
        <v>1</v>
      </c>
      <c r="G183" s="765">
        <f>(1+_xlfn.XLOOKUP(INT((B183-1)/12)+1,'ZC Curve'!$B$8:$B$107,'ZC Curve'!T$8:T$107,,0))^(1/12)-1</f>
        <v>0</v>
      </c>
      <c r="H183" s="766">
        <f t="shared" si="26"/>
        <v>1</v>
      </c>
      <c r="I183" s="594"/>
      <c r="J183" s="705">
        <f t="shared" si="27"/>
        <v>171</v>
      </c>
      <c r="K183" s="756"/>
      <c r="L183" s="756"/>
      <c r="M183" s="756"/>
      <c r="N183" s="756"/>
      <c r="O183" s="756"/>
      <c r="P183" s="756"/>
      <c r="Q183" s="756"/>
      <c r="R183" s="756"/>
      <c r="S183" s="756"/>
      <c r="T183" s="756"/>
      <c r="U183" s="756"/>
      <c r="V183" s="756"/>
      <c r="W183" s="594"/>
      <c r="X183" s="705">
        <f t="shared" si="28"/>
        <v>171</v>
      </c>
      <c r="Y183" s="756"/>
      <c r="Z183" s="756"/>
      <c r="AA183" s="756"/>
      <c r="AB183" s="756"/>
      <c r="AC183" s="756"/>
      <c r="AD183" s="756"/>
      <c r="AE183" s="756"/>
      <c r="AF183" s="756"/>
      <c r="AG183" s="756"/>
      <c r="AH183" s="756"/>
      <c r="AI183" s="756"/>
      <c r="AJ183" s="756"/>
      <c r="AK183" s="594"/>
      <c r="AL183" s="705">
        <f t="shared" si="29"/>
        <v>171</v>
      </c>
      <c r="AM183" s="756"/>
      <c r="AN183" s="756"/>
      <c r="AO183" s="756"/>
      <c r="AP183" s="756"/>
      <c r="AQ183" s="756"/>
      <c r="AR183" s="756"/>
      <c r="AS183" s="756"/>
      <c r="AT183" s="756"/>
      <c r="AU183" s="756"/>
      <c r="AV183" s="756"/>
      <c r="AW183" s="756"/>
      <c r="AX183" s="756"/>
      <c r="AY183" s="594"/>
      <c r="AZ183" s="705">
        <f t="shared" si="22"/>
        <v>171</v>
      </c>
      <c r="BA183" s="756"/>
      <c r="BB183" s="756"/>
      <c r="BC183" s="756"/>
      <c r="BD183" s="756"/>
      <c r="BE183" s="756"/>
      <c r="BF183" s="756"/>
      <c r="BG183" s="756"/>
      <c r="BH183" s="756"/>
      <c r="BI183" s="756"/>
      <c r="BJ183" s="756"/>
      <c r="BK183" s="756"/>
      <c r="BL183" s="756"/>
      <c r="BM183" s="685"/>
      <c r="BN183" s="705">
        <f t="shared" si="23"/>
        <v>171</v>
      </c>
      <c r="BO183" s="756"/>
      <c r="BP183" s="756"/>
      <c r="BQ183" s="756"/>
      <c r="BR183" s="756"/>
      <c r="BS183" s="756"/>
      <c r="BT183" s="756"/>
      <c r="BU183" s="756"/>
      <c r="BV183" s="756"/>
      <c r="BW183" s="756"/>
      <c r="BX183" s="756"/>
      <c r="BY183" s="756"/>
      <c r="BZ183" s="756"/>
    </row>
    <row r="184" spans="2:78" x14ac:dyDescent="0.25">
      <c r="B184" s="705">
        <v>172</v>
      </c>
      <c r="C184" s="765">
        <f>(1+_xlfn.XLOOKUP(INT((B184-1)/12)+1,'ZC Curve'!$B$8:$B$107,'ZC Curve'!R$8:R$107,,0))^(1/12)-1</f>
        <v>0</v>
      </c>
      <c r="D184" s="766">
        <f t="shared" si="24"/>
        <v>1</v>
      </c>
      <c r="E184" s="765">
        <f>(1+_xlfn.XLOOKUP(INT((B184-1)/12)+1,'ZC Curve'!$B$8:$B$107,'ZC Curve'!S$8:S$107,,0))^(1/12)-1</f>
        <v>0</v>
      </c>
      <c r="F184" s="766">
        <f t="shared" si="25"/>
        <v>1</v>
      </c>
      <c r="G184" s="765">
        <f>(1+_xlfn.XLOOKUP(INT((B184-1)/12)+1,'ZC Curve'!$B$8:$B$107,'ZC Curve'!T$8:T$107,,0))^(1/12)-1</f>
        <v>0</v>
      </c>
      <c r="H184" s="766">
        <f t="shared" si="26"/>
        <v>1</v>
      </c>
      <c r="I184" s="594"/>
      <c r="J184" s="705">
        <f t="shared" si="27"/>
        <v>172</v>
      </c>
      <c r="K184" s="756"/>
      <c r="L184" s="756"/>
      <c r="M184" s="756"/>
      <c r="N184" s="756"/>
      <c r="O184" s="756"/>
      <c r="P184" s="756"/>
      <c r="Q184" s="756"/>
      <c r="R184" s="756"/>
      <c r="S184" s="756"/>
      <c r="T184" s="756"/>
      <c r="U184" s="756"/>
      <c r="V184" s="756"/>
      <c r="W184" s="594"/>
      <c r="X184" s="705">
        <f t="shared" si="28"/>
        <v>172</v>
      </c>
      <c r="Y184" s="756"/>
      <c r="Z184" s="756"/>
      <c r="AA184" s="756"/>
      <c r="AB184" s="756"/>
      <c r="AC184" s="756"/>
      <c r="AD184" s="756"/>
      <c r="AE184" s="756"/>
      <c r="AF184" s="756"/>
      <c r="AG184" s="756"/>
      <c r="AH184" s="756"/>
      <c r="AI184" s="756"/>
      <c r="AJ184" s="756"/>
      <c r="AK184" s="594"/>
      <c r="AL184" s="705">
        <f t="shared" si="29"/>
        <v>172</v>
      </c>
      <c r="AM184" s="756"/>
      <c r="AN184" s="756"/>
      <c r="AO184" s="756"/>
      <c r="AP184" s="756"/>
      <c r="AQ184" s="756"/>
      <c r="AR184" s="756"/>
      <c r="AS184" s="756"/>
      <c r="AT184" s="756"/>
      <c r="AU184" s="756"/>
      <c r="AV184" s="756"/>
      <c r="AW184" s="756"/>
      <c r="AX184" s="756"/>
      <c r="AY184" s="594"/>
      <c r="AZ184" s="705">
        <f t="shared" si="22"/>
        <v>172</v>
      </c>
      <c r="BA184" s="756"/>
      <c r="BB184" s="756"/>
      <c r="BC184" s="756"/>
      <c r="BD184" s="756"/>
      <c r="BE184" s="756"/>
      <c r="BF184" s="756"/>
      <c r="BG184" s="756"/>
      <c r="BH184" s="756"/>
      <c r="BI184" s="756"/>
      <c r="BJ184" s="756"/>
      <c r="BK184" s="756"/>
      <c r="BL184" s="756"/>
      <c r="BM184" s="685"/>
      <c r="BN184" s="705">
        <f t="shared" si="23"/>
        <v>172</v>
      </c>
      <c r="BO184" s="756"/>
      <c r="BP184" s="756"/>
      <c r="BQ184" s="756"/>
      <c r="BR184" s="756"/>
      <c r="BS184" s="756"/>
      <c r="BT184" s="756"/>
      <c r="BU184" s="756"/>
      <c r="BV184" s="756"/>
      <c r="BW184" s="756"/>
      <c r="BX184" s="756"/>
      <c r="BY184" s="756"/>
      <c r="BZ184" s="756"/>
    </row>
    <row r="185" spans="2:78" x14ac:dyDescent="0.25">
      <c r="B185" s="705">
        <v>173</v>
      </c>
      <c r="C185" s="765">
        <f>(1+_xlfn.XLOOKUP(INT((B185-1)/12)+1,'ZC Curve'!$B$8:$B$107,'ZC Curve'!R$8:R$107,,0))^(1/12)-1</f>
        <v>0</v>
      </c>
      <c r="D185" s="766">
        <f t="shared" si="24"/>
        <v>1</v>
      </c>
      <c r="E185" s="765">
        <f>(1+_xlfn.XLOOKUP(INT((B185-1)/12)+1,'ZC Curve'!$B$8:$B$107,'ZC Curve'!S$8:S$107,,0))^(1/12)-1</f>
        <v>0</v>
      </c>
      <c r="F185" s="766">
        <f t="shared" si="25"/>
        <v>1</v>
      </c>
      <c r="G185" s="765">
        <f>(1+_xlfn.XLOOKUP(INT((B185-1)/12)+1,'ZC Curve'!$B$8:$B$107,'ZC Curve'!T$8:T$107,,0))^(1/12)-1</f>
        <v>0</v>
      </c>
      <c r="H185" s="766">
        <f t="shared" si="26"/>
        <v>1</v>
      </c>
      <c r="I185" s="594"/>
      <c r="J185" s="705">
        <f t="shared" si="27"/>
        <v>173</v>
      </c>
      <c r="K185" s="756"/>
      <c r="L185" s="756"/>
      <c r="M185" s="756"/>
      <c r="N185" s="756"/>
      <c r="O185" s="756"/>
      <c r="P185" s="756"/>
      <c r="Q185" s="756"/>
      <c r="R185" s="756"/>
      <c r="S185" s="756"/>
      <c r="T185" s="756"/>
      <c r="U185" s="756"/>
      <c r="V185" s="756"/>
      <c r="W185" s="594"/>
      <c r="X185" s="705">
        <f t="shared" si="28"/>
        <v>173</v>
      </c>
      <c r="Y185" s="756"/>
      <c r="Z185" s="756"/>
      <c r="AA185" s="756"/>
      <c r="AB185" s="756"/>
      <c r="AC185" s="756"/>
      <c r="AD185" s="756"/>
      <c r="AE185" s="756"/>
      <c r="AF185" s="756"/>
      <c r="AG185" s="756"/>
      <c r="AH185" s="756"/>
      <c r="AI185" s="756"/>
      <c r="AJ185" s="756"/>
      <c r="AK185" s="594"/>
      <c r="AL185" s="705">
        <f t="shared" si="29"/>
        <v>173</v>
      </c>
      <c r="AM185" s="756"/>
      <c r="AN185" s="756"/>
      <c r="AO185" s="756"/>
      <c r="AP185" s="756"/>
      <c r="AQ185" s="756"/>
      <c r="AR185" s="756"/>
      <c r="AS185" s="756"/>
      <c r="AT185" s="756"/>
      <c r="AU185" s="756"/>
      <c r="AV185" s="756"/>
      <c r="AW185" s="756"/>
      <c r="AX185" s="756"/>
      <c r="AY185" s="594"/>
      <c r="AZ185" s="705">
        <f t="shared" si="22"/>
        <v>173</v>
      </c>
      <c r="BA185" s="756"/>
      <c r="BB185" s="756"/>
      <c r="BC185" s="756"/>
      <c r="BD185" s="756"/>
      <c r="BE185" s="756"/>
      <c r="BF185" s="756"/>
      <c r="BG185" s="756"/>
      <c r="BH185" s="756"/>
      <c r="BI185" s="756"/>
      <c r="BJ185" s="756"/>
      <c r="BK185" s="756"/>
      <c r="BL185" s="756"/>
      <c r="BM185" s="685"/>
      <c r="BN185" s="705">
        <f t="shared" si="23"/>
        <v>173</v>
      </c>
      <c r="BO185" s="756"/>
      <c r="BP185" s="756"/>
      <c r="BQ185" s="756"/>
      <c r="BR185" s="756"/>
      <c r="BS185" s="756"/>
      <c r="BT185" s="756"/>
      <c r="BU185" s="756"/>
      <c r="BV185" s="756"/>
      <c r="BW185" s="756"/>
      <c r="BX185" s="756"/>
      <c r="BY185" s="756"/>
      <c r="BZ185" s="756"/>
    </row>
    <row r="186" spans="2:78" x14ac:dyDescent="0.25">
      <c r="B186" s="705">
        <v>174</v>
      </c>
      <c r="C186" s="765">
        <f>(1+_xlfn.XLOOKUP(INT((B186-1)/12)+1,'ZC Curve'!$B$8:$B$107,'ZC Curve'!R$8:R$107,,0))^(1/12)-1</f>
        <v>0</v>
      </c>
      <c r="D186" s="766">
        <f t="shared" si="24"/>
        <v>1</v>
      </c>
      <c r="E186" s="765">
        <f>(1+_xlfn.XLOOKUP(INT((B186-1)/12)+1,'ZC Curve'!$B$8:$B$107,'ZC Curve'!S$8:S$107,,0))^(1/12)-1</f>
        <v>0</v>
      </c>
      <c r="F186" s="766">
        <f t="shared" si="25"/>
        <v>1</v>
      </c>
      <c r="G186" s="765">
        <f>(1+_xlfn.XLOOKUP(INT((B186-1)/12)+1,'ZC Curve'!$B$8:$B$107,'ZC Curve'!T$8:T$107,,0))^(1/12)-1</f>
        <v>0</v>
      </c>
      <c r="H186" s="766">
        <f t="shared" si="26"/>
        <v>1</v>
      </c>
      <c r="I186" s="594"/>
      <c r="J186" s="705">
        <f t="shared" si="27"/>
        <v>174</v>
      </c>
      <c r="K186" s="756"/>
      <c r="L186" s="756"/>
      <c r="M186" s="756"/>
      <c r="N186" s="756"/>
      <c r="O186" s="756"/>
      <c r="P186" s="756"/>
      <c r="Q186" s="756"/>
      <c r="R186" s="756"/>
      <c r="S186" s="756"/>
      <c r="T186" s="756"/>
      <c r="U186" s="756"/>
      <c r="V186" s="756"/>
      <c r="W186" s="594"/>
      <c r="X186" s="705">
        <f t="shared" si="28"/>
        <v>174</v>
      </c>
      <c r="Y186" s="756"/>
      <c r="Z186" s="756"/>
      <c r="AA186" s="756"/>
      <c r="AB186" s="756"/>
      <c r="AC186" s="756"/>
      <c r="AD186" s="756"/>
      <c r="AE186" s="756"/>
      <c r="AF186" s="756"/>
      <c r="AG186" s="756"/>
      <c r="AH186" s="756"/>
      <c r="AI186" s="756"/>
      <c r="AJ186" s="756"/>
      <c r="AK186" s="594"/>
      <c r="AL186" s="705">
        <f t="shared" si="29"/>
        <v>174</v>
      </c>
      <c r="AM186" s="756"/>
      <c r="AN186" s="756"/>
      <c r="AO186" s="756"/>
      <c r="AP186" s="756"/>
      <c r="AQ186" s="756"/>
      <c r="AR186" s="756"/>
      <c r="AS186" s="756"/>
      <c r="AT186" s="756"/>
      <c r="AU186" s="756"/>
      <c r="AV186" s="756"/>
      <c r="AW186" s="756"/>
      <c r="AX186" s="756"/>
      <c r="AY186" s="594"/>
      <c r="AZ186" s="705">
        <f t="shared" si="22"/>
        <v>174</v>
      </c>
      <c r="BA186" s="756"/>
      <c r="BB186" s="756"/>
      <c r="BC186" s="756"/>
      <c r="BD186" s="756"/>
      <c r="BE186" s="756"/>
      <c r="BF186" s="756"/>
      <c r="BG186" s="756"/>
      <c r="BH186" s="756"/>
      <c r="BI186" s="756"/>
      <c r="BJ186" s="756"/>
      <c r="BK186" s="756"/>
      <c r="BL186" s="756"/>
      <c r="BM186" s="685"/>
      <c r="BN186" s="705">
        <f t="shared" si="23"/>
        <v>174</v>
      </c>
      <c r="BO186" s="756"/>
      <c r="BP186" s="756"/>
      <c r="BQ186" s="756"/>
      <c r="BR186" s="756"/>
      <c r="BS186" s="756"/>
      <c r="BT186" s="756"/>
      <c r="BU186" s="756"/>
      <c r="BV186" s="756"/>
      <c r="BW186" s="756"/>
      <c r="BX186" s="756"/>
      <c r="BY186" s="756"/>
      <c r="BZ186" s="756"/>
    </row>
    <row r="187" spans="2:78" x14ac:dyDescent="0.25">
      <c r="B187" s="705">
        <v>175</v>
      </c>
      <c r="C187" s="765">
        <f>(1+_xlfn.XLOOKUP(INT((B187-1)/12)+1,'ZC Curve'!$B$8:$B$107,'ZC Curve'!R$8:R$107,,0))^(1/12)-1</f>
        <v>0</v>
      </c>
      <c r="D187" s="766">
        <f t="shared" si="24"/>
        <v>1</v>
      </c>
      <c r="E187" s="765">
        <f>(1+_xlfn.XLOOKUP(INT((B187-1)/12)+1,'ZC Curve'!$B$8:$B$107,'ZC Curve'!S$8:S$107,,0))^(1/12)-1</f>
        <v>0</v>
      </c>
      <c r="F187" s="766">
        <f t="shared" si="25"/>
        <v>1</v>
      </c>
      <c r="G187" s="765">
        <f>(1+_xlfn.XLOOKUP(INT((B187-1)/12)+1,'ZC Curve'!$B$8:$B$107,'ZC Curve'!T$8:T$107,,0))^(1/12)-1</f>
        <v>0</v>
      </c>
      <c r="H187" s="766">
        <f t="shared" si="26"/>
        <v>1</v>
      </c>
      <c r="I187" s="594"/>
      <c r="J187" s="705">
        <f t="shared" si="27"/>
        <v>175</v>
      </c>
      <c r="K187" s="756"/>
      <c r="L187" s="756"/>
      <c r="M187" s="756"/>
      <c r="N187" s="756"/>
      <c r="O187" s="756"/>
      <c r="P187" s="756"/>
      <c r="Q187" s="756"/>
      <c r="R187" s="756"/>
      <c r="S187" s="756"/>
      <c r="T187" s="756"/>
      <c r="U187" s="756"/>
      <c r="V187" s="756"/>
      <c r="W187" s="594"/>
      <c r="X187" s="705">
        <f t="shared" si="28"/>
        <v>175</v>
      </c>
      <c r="Y187" s="756"/>
      <c r="Z187" s="756"/>
      <c r="AA187" s="756"/>
      <c r="AB187" s="756"/>
      <c r="AC187" s="756"/>
      <c r="AD187" s="756"/>
      <c r="AE187" s="756"/>
      <c r="AF187" s="756"/>
      <c r="AG187" s="756"/>
      <c r="AH187" s="756"/>
      <c r="AI187" s="756"/>
      <c r="AJ187" s="756"/>
      <c r="AK187" s="594"/>
      <c r="AL187" s="705">
        <f t="shared" si="29"/>
        <v>175</v>
      </c>
      <c r="AM187" s="756"/>
      <c r="AN187" s="756"/>
      <c r="AO187" s="756"/>
      <c r="AP187" s="756"/>
      <c r="AQ187" s="756"/>
      <c r="AR187" s="756"/>
      <c r="AS187" s="756"/>
      <c r="AT187" s="756"/>
      <c r="AU187" s="756"/>
      <c r="AV187" s="756"/>
      <c r="AW187" s="756"/>
      <c r="AX187" s="756"/>
      <c r="AY187" s="594"/>
      <c r="AZ187" s="705">
        <f t="shared" si="22"/>
        <v>175</v>
      </c>
      <c r="BA187" s="756"/>
      <c r="BB187" s="756"/>
      <c r="BC187" s="756"/>
      <c r="BD187" s="756"/>
      <c r="BE187" s="756"/>
      <c r="BF187" s="756"/>
      <c r="BG187" s="756"/>
      <c r="BH187" s="756"/>
      <c r="BI187" s="756"/>
      <c r="BJ187" s="756"/>
      <c r="BK187" s="756"/>
      <c r="BL187" s="756"/>
      <c r="BM187" s="685"/>
      <c r="BN187" s="705">
        <f t="shared" si="23"/>
        <v>175</v>
      </c>
      <c r="BO187" s="756"/>
      <c r="BP187" s="756"/>
      <c r="BQ187" s="756"/>
      <c r="BR187" s="756"/>
      <c r="BS187" s="756"/>
      <c r="BT187" s="756"/>
      <c r="BU187" s="756"/>
      <c r="BV187" s="756"/>
      <c r="BW187" s="756"/>
      <c r="BX187" s="756"/>
      <c r="BY187" s="756"/>
      <c r="BZ187" s="756"/>
    </row>
    <row r="188" spans="2:78" x14ac:dyDescent="0.25">
      <c r="B188" s="705">
        <v>176</v>
      </c>
      <c r="C188" s="765">
        <f>(1+_xlfn.XLOOKUP(INT((B188-1)/12)+1,'ZC Curve'!$B$8:$B$107,'ZC Curve'!R$8:R$107,,0))^(1/12)-1</f>
        <v>0</v>
      </c>
      <c r="D188" s="766">
        <f t="shared" si="24"/>
        <v>1</v>
      </c>
      <c r="E188" s="765">
        <f>(1+_xlfn.XLOOKUP(INT((B188-1)/12)+1,'ZC Curve'!$B$8:$B$107,'ZC Curve'!S$8:S$107,,0))^(1/12)-1</f>
        <v>0</v>
      </c>
      <c r="F188" s="766">
        <f t="shared" si="25"/>
        <v>1</v>
      </c>
      <c r="G188" s="765">
        <f>(1+_xlfn.XLOOKUP(INT((B188-1)/12)+1,'ZC Curve'!$B$8:$B$107,'ZC Curve'!T$8:T$107,,0))^(1/12)-1</f>
        <v>0</v>
      </c>
      <c r="H188" s="766">
        <f t="shared" si="26"/>
        <v>1</v>
      </c>
      <c r="I188" s="594"/>
      <c r="J188" s="705">
        <f t="shared" si="27"/>
        <v>176</v>
      </c>
      <c r="K188" s="756"/>
      <c r="L188" s="756"/>
      <c r="M188" s="756"/>
      <c r="N188" s="756"/>
      <c r="O188" s="756"/>
      <c r="P188" s="756"/>
      <c r="Q188" s="756"/>
      <c r="R188" s="756"/>
      <c r="S188" s="756"/>
      <c r="T188" s="756"/>
      <c r="U188" s="756"/>
      <c r="V188" s="756"/>
      <c r="W188" s="594"/>
      <c r="X188" s="705">
        <f t="shared" si="28"/>
        <v>176</v>
      </c>
      <c r="Y188" s="756"/>
      <c r="Z188" s="756"/>
      <c r="AA188" s="756"/>
      <c r="AB188" s="756"/>
      <c r="AC188" s="756"/>
      <c r="AD188" s="756"/>
      <c r="AE188" s="756"/>
      <c r="AF188" s="756"/>
      <c r="AG188" s="756"/>
      <c r="AH188" s="756"/>
      <c r="AI188" s="756"/>
      <c r="AJ188" s="756"/>
      <c r="AK188" s="594"/>
      <c r="AL188" s="705">
        <f t="shared" si="29"/>
        <v>176</v>
      </c>
      <c r="AM188" s="756"/>
      <c r="AN188" s="756"/>
      <c r="AO188" s="756"/>
      <c r="AP188" s="756"/>
      <c r="AQ188" s="756"/>
      <c r="AR188" s="756"/>
      <c r="AS188" s="756"/>
      <c r="AT188" s="756"/>
      <c r="AU188" s="756"/>
      <c r="AV188" s="756"/>
      <c r="AW188" s="756"/>
      <c r="AX188" s="756"/>
      <c r="AY188" s="594"/>
      <c r="AZ188" s="705">
        <f t="shared" si="22"/>
        <v>176</v>
      </c>
      <c r="BA188" s="756"/>
      <c r="BB188" s="756"/>
      <c r="BC188" s="756"/>
      <c r="BD188" s="756"/>
      <c r="BE188" s="756"/>
      <c r="BF188" s="756"/>
      <c r="BG188" s="756"/>
      <c r="BH188" s="756"/>
      <c r="BI188" s="756"/>
      <c r="BJ188" s="756"/>
      <c r="BK188" s="756"/>
      <c r="BL188" s="756"/>
      <c r="BM188" s="685"/>
      <c r="BN188" s="705">
        <f t="shared" si="23"/>
        <v>176</v>
      </c>
      <c r="BO188" s="756"/>
      <c r="BP188" s="756"/>
      <c r="BQ188" s="756"/>
      <c r="BR188" s="756"/>
      <c r="BS188" s="756"/>
      <c r="BT188" s="756"/>
      <c r="BU188" s="756"/>
      <c r="BV188" s="756"/>
      <c r="BW188" s="756"/>
      <c r="BX188" s="756"/>
      <c r="BY188" s="756"/>
      <c r="BZ188" s="756"/>
    </row>
    <row r="189" spans="2:78" x14ac:dyDescent="0.25">
      <c r="B189" s="705">
        <v>177</v>
      </c>
      <c r="C189" s="765">
        <f>(1+_xlfn.XLOOKUP(INT((B189-1)/12)+1,'ZC Curve'!$B$8:$B$107,'ZC Curve'!R$8:R$107,,0))^(1/12)-1</f>
        <v>0</v>
      </c>
      <c r="D189" s="766">
        <f t="shared" si="24"/>
        <v>1</v>
      </c>
      <c r="E189" s="765">
        <f>(1+_xlfn.XLOOKUP(INT((B189-1)/12)+1,'ZC Curve'!$B$8:$B$107,'ZC Curve'!S$8:S$107,,0))^(1/12)-1</f>
        <v>0</v>
      </c>
      <c r="F189" s="766">
        <f t="shared" si="25"/>
        <v>1</v>
      </c>
      <c r="G189" s="765">
        <f>(1+_xlfn.XLOOKUP(INT((B189-1)/12)+1,'ZC Curve'!$B$8:$B$107,'ZC Curve'!T$8:T$107,,0))^(1/12)-1</f>
        <v>0</v>
      </c>
      <c r="H189" s="766">
        <f t="shared" si="26"/>
        <v>1</v>
      </c>
      <c r="I189" s="594"/>
      <c r="J189" s="705">
        <f t="shared" si="27"/>
        <v>177</v>
      </c>
      <c r="K189" s="756"/>
      <c r="L189" s="756"/>
      <c r="M189" s="756"/>
      <c r="N189" s="756"/>
      <c r="O189" s="756"/>
      <c r="P189" s="756"/>
      <c r="Q189" s="756"/>
      <c r="R189" s="756"/>
      <c r="S189" s="756"/>
      <c r="T189" s="756"/>
      <c r="U189" s="756"/>
      <c r="V189" s="756"/>
      <c r="W189" s="594"/>
      <c r="X189" s="705">
        <f t="shared" si="28"/>
        <v>177</v>
      </c>
      <c r="Y189" s="756"/>
      <c r="Z189" s="756"/>
      <c r="AA189" s="756"/>
      <c r="AB189" s="756"/>
      <c r="AC189" s="756"/>
      <c r="AD189" s="756"/>
      <c r="AE189" s="756"/>
      <c r="AF189" s="756"/>
      <c r="AG189" s="756"/>
      <c r="AH189" s="756"/>
      <c r="AI189" s="756"/>
      <c r="AJ189" s="756"/>
      <c r="AK189" s="594"/>
      <c r="AL189" s="705">
        <f t="shared" si="29"/>
        <v>177</v>
      </c>
      <c r="AM189" s="756"/>
      <c r="AN189" s="756"/>
      <c r="AO189" s="756"/>
      <c r="AP189" s="756"/>
      <c r="AQ189" s="756"/>
      <c r="AR189" s="756"/>
      <c r="AS189" s="756"/>
      <c r="AT189" s="756"/>
      <c r="AU189" s="756"/>
      <c r="AV189" s="756"/>
      <c r="AW189" s="756"/>
      <c r="AX189" s="756"/>
      <c r="AY189" s="594"/>
      <c r="AZ189" s="705">
        <f t="shared" si="22"/>
        <v>177</v>
      </c>
      <c r="BA189" s="756"/>
      <c r="BB189" s="756"/>
      <c r="BC189" s="756"/>
      <c r="BD189" s="756"/>
      <c r="BE189" s="756"/>
      <c r="BF189" s="756"/>
      <c r="BG189" s="756"/>
      <c r="BH189" s="756"/>
      <c r="BI189" s="756"/>
      <c r="BJ189" s="756"/>
      <c r="BK189" s="756"/>
      <c r="BL189" s="756"/>
      <c r="BM189" s="685"/>
      <c r="BN189" s="705">
        <f t="shared" si="23"/>
        <v>177</v>
      </c>
      <c r="BO189" s="756"/>
      <c r="BP189" s="756"/>
      <c r="BQ189" s="756"/>
      <c r="BR189" s="756"/>
      <c r="BS189" s="756"/>
      <c r="BT189" s="756"/>
      <c r="BU189" s="756"/>
      <c r="BV189" s="756"/>
      <c r="BW189" s="756"/>
      <c r="BX189" s="756"/>
      <c r="BY189" s="756"/>
      <c r="BZ189" s="756"/>
    </row>
    <row r="190" spans="2:78" x14ac:dyDescent="0.25">
      <c r="B190" s="705">
        <v>178</v>
      </c>
      <c r="C190" s="765">
        <f>(1+_xlfn.XLOOKUP(INT((B190-1)/12)+1,'ZC Curve'!$B$8:$B$107,'ZC Curve'!R$8:R$107,,0))^(1/12)-1</f>
        <v>0</v>
      </c>
      <c r="D190" s="766">
        <f t="shared" si="24"/>
        <v>1</v>
      </c>
      <c r="E190" s="765">
        <f>(1+_xlfn.XLOOKUP(INT((B190-1)/12)+1,'ZC Curve'!$B$8:$B$107,'ZC Curve'!S$8:S$107,,0))^(1/12)-1</f>
        <v>0</v>
      </c>
      <c r="F190" s="766">
        <f t="shared" si="25"/>
        <v>1</v>
      </c>
      <c r="G190" s="765">
        <f>(1+_xlfn.XLOOKUP(INT((B190-1)/12)+1,'ZC Curve'!$B$8:$B$107,'ZC Curve'!T$8:T$107,,0))^(1/12)-1</f>
        <v>0</v>
      </c>
      <c r="H190" s="766">
        <f t="shared" si="26"/>
        <v>1</v>
      </c>
      <c r="I190" s="594"/>
      <c r="J190" s="705">
        <f t="shared" si="27"/>
        <v>178</v>
      </c>
      <c r="K190" s="756"/>
      <c r="L190" s="756"/>
      <c r="M190" s="756"/>
      <c r="N190" s="756"/>
      <c r="O190" s="756"/>
      <c r="P190" s="756"/>
      <c r="Q190" s="756"/>
      <c r="R190" s="756"/>
      <c r="S190" s="756"/>
      <c r="T190" s="756"/>
      <c r="U190" s="756"/>
      <c r="V190" s="756"/>
      <c r="W190" s="594"/>
      <c r="X190" s="705">
        <f t="shared" si="28"/>
        <v>178</v>
      </c>
      <c r="Y190" s="756"/>
      <c r="Z190" s="756"/>
      <c r="AA190" s="756"/>
      <c r="AB190" s="756"/>
      <c r="AC190" s="756"/>
      <c r="AD190" s="756"/>
      <c r="AE190" s="756"/>
      <c r="AF190" s="756"/>
      <c r="AG190" s="756"/>
      <c r="AH190" s="756"/>
      <c r="AI190" s="756"/>
      <c r="AJ190" s="756"/>
      <c r="AK190" s="594"/>
      <c r="AL190" s="705">
        <f t="shared" si="29"/>
        <v>178</v>
      </c>
      <c r="AM190" s="756"/>
      <c r="AN190" s="756"/>
      <c r="AO190" s="756"/>
      <c r="AP190" s="756"/>
      <c r="AQ190" s="756"/>
      <c r="AR190" s="756"/>
      <c r="AS190" s="756"/>
      <c r="AT190" s="756"/>
      <c r="AU190" s="756"/>
      <c r="AV190" s="756"/>
      <c r="AW190" s="756"/>
      <c r="AX190" s="756"/>
      <c r="AY190" s="594"/>
      <c r="AZ190" s="705">
        <f t="shared" si="22"/>
        <v>178</v>
      </c>
      <c r="BA190" s="756"/>
      <c r="BB190" s="756"/>
      <c r="BC190" s="756"/>
      <c r="BD190" s="756"/>
      <c r="BE190" s="756"/>
      <c r="BF190" s="756"/>
      <c r="BG190" s="756"/>
      <c r="BH190" s="756"/>
      <c r="BI190" s="756"/>
      <c r="BJ190" s="756"/>
      <c r="BK190" s="756"/>
      <c r="BL190" s="756"/>
      <c r="BM190" s="685"/>
      <c r="BN190" s="705">
        <f t="shared" si="23"/>
        <v>178</v>
      </c>
      <c r="BO190" s="756"/>
      <c r="BP190" s="756"/>
      <c r="BQ190" s="756"/>
      <c r="BR190" s="756"/>
      <c r="BS190" s="756"/>
      <c r="BT190" s="756"/>
      <c r="BU190" s="756"/>
      <c r="BV190" s="756"/>
      <c r="BW190" s="756"/>
      <c r="BX190" s="756"/>
      <c r="BY190" s="756"/>
      <c r="BZ190" s="756"/>
    </row>
    <row r="191" spans="2:78" x14ac:dyDescent="0.25">
      <c r="B191" s="705">
        <v>179</v>
      </c>
      <c r="C191" s="765">
        <f>(1+_xlfn.XLOOKUP(INT((B191-1)/12)+1,'ZC Curve'!$B$8:$B$107,'ZC Curve'!R$8:R$107,,0))^(1/12)-1</f>
        <v>0</v>
      </c>
      <c r="D191" s="766">
        <f t="shared" si="24"/>
        <v>1</v>
      </c>
      <c r="E191" s="765">
        <f>(1+_xlfn.XLOOKUP(INT((B191-1)/12)+1,'ZC Curve'!$B$8:$B$107,'ZC Curve'!S$8:S$107,,0))^(1/12)-1</f>
        <v>0</v>
      </c>
      <c r="F191" s="766">
        <f t="shared" si="25"/>
        <v>1</v>
      </c>
      <c r="G191" s="765">
        <f>(1+_xlfn.XLOOKUP(INT((B191-1)/12)+1,'ZC Curve'!$B$8:$B$107,'ZC Curve'!T$8:T$107,,0))^(1/12)-1</f>
        <v>0</v>
      </c>
      <c r="H191" s="766">
        <f t="shared" si="26"/>
        <v>1</v>
      </c>
      <c r="I191" s="594"/>
      <c r="J191" s="705">
        <f t="shared" si="27"/>
        <v>179</v>
      </c>
      <c r="K191" s="756"/>
      <c r="L191" s="756"/>
      <c r="M191" s="756"/>
      <c r="N191" s="756"/>
      <c r="O191" s="756"/>
      <c r="P191" s="756"/>
      <c r="Q191" s="756"/>
      <c r="R191" s="756"/>
      <c r="S191" s="756"/>
      <c r="T191" s="756"/>
      <c r="U191" s="756"/>
      <c r="V191" s="756"/>
      <c r="W191" s="594"/>
      <c r="X191" s="705">
        <f t="shared" si="28"/>
        <v>179</v>
      </c>
      <c r="Y191" s="756"/>
      <c r="Z191" s="756"/>
      <c r="AA191" s="756"/>
      <c r="AB191" s="756"/>
      <c r="AC191" s="756"/>
      <c r="AD191" s="756"/>
      <c r="AE191" s="756"/>
      <c r="AF191" s="756"/>
      <c r="AG191" s="756"/>
      <c r="AH191" s="756"/>
      <c r="AI191" s="756"/>
      <c r="AJ191" s="756"/>
      <c r="AK191" s="594"/>
      <c r="AL191" s="705">
        <f t="shared" si="29"/>
        <v>179</v>
      </c>
      <c r="AM191" s="756"/>
      <c r="AN191" s="756"/>
      <c r="AO191" s="756"/>
      <c r="AP191" s="756"/>
      <c r="AQ191" s="756"/>
      <c r="AR191" s="756"/>
      <c r="AS191" s="756"/>
      <c r="AT191" s="756"/>
      <c r="AU191" s="756"/>
      <c r="AV191" s="756"/>
      <c r="AW191" s="756"/>
      <c r="AX191" s="756"/>
      <c r="AY191" s="594"/>
      <c r="AZ191" s="705">
        <f t="shared" si="22"/>
        <v>179</v>
      </c>
      <c r="BA191" s="756"/>
      <c r="BB191" s="756"/>
      <c r="BC191" s="756"/>
      <c r="BD191" s="756"/>
      <c r="BE191" s="756"/>
      <c r="BF191" s="756"/>
      <c r="BG191" s="756"/>
      <c r="BH191" s="756"/>
      <c r="BI191" s="756"/>
      <c r="BJ191" s="756"/>
      <c r="BK191" s="756"/>
      <c r="BL191" s="756"/>
      <c r="BM191" s="685"/>
      <c r="BN191" s="705">
        <f t="shared" si="23"/>
        <v>179</v>
      </c>
      <c r="BO191" s="756"/>
      <c r="BP191" s="756"/>
      <c r="BQ191" s="756"/>
      <c r="BR191" s="756"/>
      <c r="BS191" s="756"/>
      <c r="BT191" s="756"/>
      <c r="BU191" s="756"/>
      <c r="BV191" s="756"/>
      <c r="BW191" s="756"/>
      <c r="BX191" s="756"/>
      <c r="BY191" s="756"/>
      <c r="BZ191" s="756"/>
    </row>
    <row r="192" spans="2:78" x14ac:dyDescent="0.25">
      <c r="B192" s="705">
        <v>180</v>
      </c>
      <c r="C192" s="765">
        <f>(1+_xlfn.XLOOKUP(INT((B192-1)/12)+1,'ZC Curve'!$B$8:$B$107,'ZC Curve'!R$8:R$107,,0))^(1/12)-1</f>
        <v>0</v>
      </c>
      <c r="D192" s="766">
        <f t="shared" si="24"/>
        <v>1</v>
      </c>
      <c r="E192" s="765">
        <f>(1+_xlfn.XLOOKUP(INT((B192-1)/12)+1,'ZC Curve'!$B$8:$B$107,'ZC Curve'!S$8:S$107,,0))^(1/12)-1</f>
        <v>0</v>
      </c>
      <c r="F192" s="766">
        <f t="shared" si="25"/>
        <v>1</v>
      </c>
      <c r="G192" s="765">
        <f>(1+_xlfn.XLOOKUP(INT((B192-1)/12)+1,'ZC Curve'!$B$8:$B$107,'ZC Curve'!T$8:T$107,,0))^(1/12)-1</f>
        <v>0</v>
      </c>
      <c r="H192" s="766">
        <f t="shared" si="26"/>
        <v>1</v>
      </c>
      <c r="I192" s="594"/>
      <c r="J192" s="705">
        <f t="shared" si="27"/>
        <v>180</v>
      </c>
      <c r="K192" s="756"/>
      <c r="L192" s="756"/>
      <c r="M192" s="756"/>
      <c r="N192" s="756"/>
      <c r="O192" s="756"/>
      <c r="P192" s="756"/>
      <c r="Q192" s="756"/>
      <c r="R192" s="756"/>
      <c r="S192" s="756"/>
      <c r="T192" s="756"/>
      <c r="U192" s="756"/>
      <c r="V192" s="756"/>
      <c r="W192" s="594"/>
      <c r="X192" s="705">
        <f t="shared" si="28"/>
        <v>180</v>
      </c>
      <c r="Y192" s="756"/>
      <c r="Z192" s="756"/>
      <c r="AA192" s="756"/>
      <c r="AB192" s="756"/>
      <c r="AC192" s="756"/>
      <c r="AD192" s="756"/>
      <c r="AE192" s="756"/>
      <c r="AF192" s="756"/>
      <c r="AG192" s="756"/>
      <c r="AH192" s="756"/>
      <c r="AI192" s="756"/>
      <c r="AJ192" s="756"/>
      <c r="AK192" s="594"/>
      <c r="AL192" s="705">
        <f t="shared" si="29"/>
        <v>180</v>
      </c>
      <c r="AM192" s="756"/>
      <c r="AN192" s="756"/>
      <c r="AO192" s="756"/>
      <c r="AP192" s="756"/>
      <c r="AQ192" s="756"/>
      <c r="AR192" s="756"/>
      <c r="AS192" s="756"/>
      <c r="AT192" s="756"/>
      <c r="AU192" s="756"/>
      <c r="AV192" s="756"/>
      <c r="AW192" s="756"/>
      <c r="AX192" s="756"/>
      <c r="AY192" s="594"/>
      <c r="AZ192" s="705">
        <f t="shared" si="22"/>
        <v>180</v>
      </c>
      <c r="BA192" s="756"/>
      <c r="BB192" s="756"/>
      <c r="BC192" s="756"/>
      <c r="BD192" s="756"/>
      <c r="BE192" s="756"/>
      <c r="BF192" s="756"/>
      <c r="BG192" s="756"/>
      <c r="BH192" s="756"/>
      <c r="BI192" s="756"/>
      <c r="BJ192" s="756"/>
      <c r="BK192" s="756"/>
      <c r="BL192" s="756"/>
      <c r="BM192" s="685"/>
      <c r="BN192" s="705">
        <f t="shared" si="23"/>
        <v>180</v>
      </c>
      <c r="BO192" s="756"/>
      <c r="BP192" s="756"/>
      <c r="BQ192" s="756"/>
      <c r="BR192" s="756"/>
      <c r="BS192" s="756"/>
      <c r="BT192" s="756"/>
      <c r="BU192" s="756"/>
      <c r="BV192" s="756"/>
      <c r="BW192" s="756"/>
      <c r="BX192" s="756"/>
      <c r="BY192" s="756"/>
      <c r="BZ192" s="756"/>
    </row>
    <row r="193" spans="2:78" x14ac:dyDescent="0.25">
      <c r="B193" s="705">
        <v>181</v>
      </c>
      <c r="C193" s="765">
        <f>(1+_xlfn.XLOOKUP(INT((B193-1)/12)+1,'ZC Curve'!$B$8:$B$107,'ZC Curve'!R$8:R$107,,0))^(1/12)-1</f>
        <v>0</v>
      </c>
      <c r="D193" s="766">
        <f t="shared" si="24"/>
        <v>1</v>
      </c>
      <c r="E193" s="765">
        <f>(1+_xlfn.XLOOKUP(INT((B193-1)/12)+1,'ZC Curve'!$B$8:$B$107,'ZC Curve'!S$8:S$107,,0))^(1/12)-1</f>
        <v>0</v>
      </c>
      <c r="F193" s="766">
        <f t="shared" si="25"/>
        <v>1</v>
      </c>
      <c r="G193" s="765">
        <f>(1+_xlfn.XLOOKUP(INT((B193-1)/12)+1,'ZC Curve'!$B$8:$B$107,'ZC Curve'!T$8:T$107,,0))^(1/12)-1</f>
        <v>0</v>
      </c>
      <c r="H193" s="766">
        <f t="shared" si="26"/>
        <v>1</v>
      </c>
      <c r="I193" s="594"/>
      <c r="J193" s="705">
        <f t="shared" si="27"/>
        <v>181</v>
      </c>
      <c r="K193" s="756"/>
      <c r="L193" s="756"/>
      <c r="M193" s="756"/>
      <c r="N193" s="756"/>
      <c r="O193" s="756"/>
      <c r="P193" s="756"/>
      <c r="Q193" s="756"/>
      <c r="R193" s="756"/>
      <c r="S193" s="756"/>
      <c r="T193" s="756"/>
      <c r="U193" s="756"/>
      <c r="V193" s="756"/>
      <c r="W193" s="594"/>
      <c r="X193" s="705">
        <f t="shared" si="28"/>
        <v>181</v>
      </c>
      <c r="Y193" s="756"/>
      <c r="Z193" s="756"/>
      <c r="AA193" s="756"/>
      <c r="AB193" s="756"/>
      <c r="AC193" s="756"/>
      <c r="AD193" s="756"/>
      <c r="AE193" s="756"/>
      <c r="AF193" s="756"/>
      <c r="AG193" s="756"/>
      <c r="AH193" s="756"/>
      <c r="AI193" s="756"/>
      <c r="AJ193" s="756"/>
      <c r="AK193" s="594"/>
      <c r="AL193" s="705">
        <f t="shared" si="29"/>
        <v>181</v>
      </c>
      <c r="AM193" s="756"/>
      <c r="AN193" s="756"/>
      <c r="AO193" s="756"/>
      <c r="AP193" s="756"/>
      <c r="AQ193" s="756"/>
      <c r="AR193" s="756"/>
      <c r="AS193" s="756"/>
      <c r="AT193" s="756"/>
      <c r="AU193" s="756"/>
      <c r="AV193" s="756"/>
      <c r="AW193" s="756"/>
      <c r="AX193" s="756"/>
      <c r="AY193" s="594"/>
      <c r="AZ193" s="705">
        <f t="shared" si="22"/>
        <v>181</v>
      </c>
      <c r="BA193" s="756"/>
      <c r="BB193" s="756"/>
      <c r="BC193" s="756"/>
      <c r="BD193" s="756"/>
      <c r="BE193" s="756"/>
      <c r="BF193" s="756"/>
      <c r="BG193" s="756"/>
      <c r="BH193" s="756"/>
      <c r="BI193" s="756"/>
      <c r="BJ193" s="756"/>
      <c r="BK193" s="756"/>
      <c r="BL193" s="756"/>
      <c r="BM193" s="685"/>
      <c r="BN193" s="705">
        <f t="shared" si="23"/>
        <v>181</v>
      </c>
      <c r="BO193" s="756"/>
      <c r="BP193" s="756"/>
      <c r="BQ193" s="756"/>
      <c r="BR193" s="756"/>
      <c r="BS193" s="756"/>
      <c r="BT193" s="756"/>
      <c r="BU193" s="756"/>
      <c r="BV193" s="756"/>
      <c r="BW193" s="756"/>
      <c r="BX193" s="756"/>
      <c r="BY193" s="756"/>
      <c r="BZ193" s="756"/>
    </row>
    <row r="194" spans="2:78" x14ac:dyDescent="0.25">
      <c r="B194" s="705">
        <v>182</v>
      </c>
      <c r="C194" s="765">
        <f>(1+_xlfn.XLOOKUP(INT((B194-1)/12)+1,'ZC Curve'!$B$8:$B$107,'ZC Curve'!R$8:R$107,,0))^(1/12)-1</f>
        <v>0</v>
      </c>
      <c r="D194" s="766">
        <f t="shared" si="24"/>
        <v>1</v>
      </c>
      <c r="E194" s="765">
        <f>(1+_xlfn.XLOOKUP(INT((B194-1)/12)+1,'ZC Curve'!$B$8:$B$107,'ZC Curve'!S$8:S$107,,0))^(1/12)-1</f>
        <v>0</v>
      </c>
      <c r="F194" s="766">
        <f t="shared" si="25"/>
        <v>1</v>
      </c>
      <c r="G194" s="765">
        <f>(1+_xlfn.XLOOKUP(INT((B194-1)/12)+1,'ZC Curve'!$B$8:$B$107,'ZC Curve'!T$8:T$107,,0))^(1/12)-1</f>
        <v>0</v>
      </c>
      <c r="H194" s="766">
        <f t="shared" si="26"/>
        <v>1</v>
      </c>
      <c r="I194" s="594"/>
      <c r="J194" s="705">
        <f t="shared" si="27"/>
        <v>182</v>
      </c>
      <c r="K194" s="756"/>
      <c r="L194" s="756"/>
      <c r="M194" s="756"/>
      <c r="N194" s="756"/>
      <c r="O194" s="756"/>
      <c r="P194" s="756"/>
      <c r="Q194" s="756"/>
      <c r="R194" s="756"/>
      <c r="S194" s="756"/>
      <c r="T194" s="756"/>
      <c r="U194" s="756"/>
      <c r="V194" s="756"/>
      <c r="W194" s="594"/>
      <c r="X194" s="705">
        <f t="shared" si="28"/>
        <v>182</v>
      </c>
      <c r="Y194" s="756"/>
      <c r="Z194" s="756"/>
      <c r="AA194" s="756"/>
      <c r="AB194" s="756"/>
      <c r="AC194" s="756"/>
      <c r="AD194" s="756"/>
      <c r="AE194" s="756"/>
      <c r="AF194" s="756"/>
      <c r="AG194" s="756"/>
      <c r="AH194" s="756"/>
      <c r="AI194" s="756"/>
      <c r="AJ194" s="756"/>
      <c r="AK194" s="594"/>
      <c r="AL194" s="705">
        <f t="shared" si="29"/>
        <v>182</v>
      </c>
      <c r="AM194" s="756"/>
      <c r="AN194" s="756"/>
      <c r="AO194" s="756"/>
      <c r="AP194" s="756"/>
      <c r="AQ194" s="756"/>
      <c r="AR194" s="756"/>
      <c r="AS194" s="756"/>
      <c r="AT194" s="756"/>
      <c r="AU194" s="756"/>
      <c r="AV194" s="756"/>
      <c r="AW194" s="756"/>
      <c r="AX194" s="756"/>
      <c r="AY194" s="594"/>
      <c r="AZ194" s="705">
        <f t="shared" si="22"/>
        <v>182</v>
      </c>
      <c r="BA194" s="756"/>
      <c r="BB194" s="756"/>
      <c r="BC194" s="756"/>
      <c r="BD194" s="756"/>
      <c r="BE194" s="756"/>
      <c r="BF194" s="756"/>
      <c r="BG194" s="756"/>
      <c r="BH194" s="756"/>
      <c r="BI194" s="756"/>
      <c r="BJ194" s="756"/>
      <c r="BK194" s="756"/>
      <c r="BL194" s="756"/>
      <c r="BM194" s="685"/>
      <c r="BN194" s="705">
        <f t="shared" si="23"/>
        <v>182</v>
      </c>
      <c r="BO194" s="756"/>
      <c r="BP194" s="756"/>
      <c r="BQ194" s="756"/>
      <c r="BR194" s="756"/>
      <c r="BS194" s="756"/>
      <c r="BT194" s="756"/>
      <c r="BU194" s="756"/>
      <c r="BV194" s="756"/>
      <c r="BW194" s="756"/>
      <c r="BX194" s="756"/>
      <c r="BY194" s="756"/>
      <c r="BZ194" s="756"/>
    </row>
    <row r="195" spans="2:78" x14ac:dyDescent="0.25">
      <c r="B195" s="705">
        <v>183</v>
      </c>
      <c r="C195" s="765">
        <f>(1+_xlfn.XLOOKUP(INT((B195-1)/12)+1,'ZC Curve'!$B$8:$B$107,'ZC Curve'!R$8:R$107,,0))^(1/12)-1</f>
        <v>0</v>
      </c>
      <c r="D195" s="766">
        <f t="shared" si="24"/>
        <v>1</v>
      </c>
      <c r="E195" s="765">
        <f>(1+_xlfn.XLOOKUP(INT((B195-1)/12)+1,'ZC Curve'!$B$8:$B$107,'ZC Curve'!S$8:S$107,,0))^(1/12)-1</f>
        <v>0</v>
      </c>
      <c r="F195" s="766">
        <f t="shared" si="25"/>
        <v>1</v>
      </c>
      <c r="G195" s="765">
        <f>(1+_xlfn.XLOOKUP(INT((B195-1)/12)+1,'ZC Curve'!$B$8:$B$107,'ZC Curve'!T$8:T$107,,0))^(1/12)-1</f>
        <v>0</v>
      </c>
      <c r="H195" s="766">
        <f t="shared" si="26"/>
        <v>1</v>
      </c>
      <c r="I195" s="594"/>
      <c r="J195" s="705">
        <f t="shared" si="27"/>
        <v>183</v>
      </c>
      <c r="K195" s="756"/>
      <c r="L195" s="756"/>
      <c r="M195" s="756"/>
      <c r="N195" s="756"/>
      <c r="O195" s="756"/>
      <c r="P195" s="756"/>
      <c r="Q195" s="756"/>
      <c r="R195" s="756"/>
      <c r="S195" s="756"/>
      <c r="T195" s="756"/>
      <c r="U195" s="756"/>
      <c r="V195" s="756"/>
      <c r="W195" s="594"/>
      <c r="X195" s="705">
        <f t="shared" si="28"/>
        <v>183</v>
      </c>
      <c r="Y195" s="756"/>
      <c r="Z195" s="756"/>
      <c r="AA195" s="756"/>
      <c r="AB195" s="756"/>
      <c r="AC195" s="756"/>
      <c r="AD195" s="756"/>
      <c r="AE195" s="756"/>
      <c r="AF195" s="756"/>
      <c r="AG195" s="756"/>
      <c r="AH195" s="756"/>
      <c r="AI195" s="756"/>
      <c r="AJ195" s="756"/>
      <c r="AK195" s="594"/>
      <c r="AL195" s="705">
        <f t="shared" si="29"/>
        <v>183</v>
      </c>
      <c r="AM195" s="756"/>
      <c r="AN195" s="756"/>
      <c r="AO195" s="756"/>
      <c r="AP195" s="756"/>
      <c r="AQ195" s="756"/>
      <c r="AR195" s="756"/>
      <c r="AS195" s="756"/>
      <c r="AT195" s="756"/>
      <c r="AU195" s="756"/>
      <c r="AV195" s="756"/>
      <c r="AW195" s="756"/>
      <c r="AX195" s="756"/>
      <c r="AY195" s="594"/>
      <c r="AZ195" s="705">
        <f t="shared" si="22"/>
        <v>183</v>
      </c>
      <c r="BA195" s="756"/>
      <c r="BB195" s="756"/>
      <c r="BC195" s="756"/>
      <c r="BD195" s="756"/>
      <c r="BE195" s="756"/>
      <c r="BF195" s="756"/>
      <c r="BG195" s="756"/>
      <c r="BH195" s="756"/>
      <c r="BI195" s="756"/>
      <c r="BJ195" s="756"/>
      <c r="BK195" s="756"/>
      <c r="BL195" s="756"/>
      <c r="BM195" s="685"/>
      <c r="BN195" s="705">
        <f t="shared" si="23"/>
        <v>183</v>
      </c>
      <c r="BO195" s="756"/>
      <c r="BP195" s="756"/>
      <c r="BQ195" s="756"/>
      <c r="BR195" s="756"/>
      <c r="BS195" s="756"/>
      <c r="BT195" s="756"/>
      <c r="BU195" s="756"/>
      <c r="BV195" s="756"/>
      <c r="BW195" s="756"/>
      <c r="BX195" s="756"/>
      <c r="BY195" s="756"/>
      <c r="BZ195" s="756"/>
    </row>
    <row r="196" spans="2:78" x14ac:dyDescent="0.25">
      <c r="B196" s="705">
        <v>184</v>
      </c>
      <c r="C196" s="765">
        <f>(1+_xlfn.XLOOKUP(INT((B196-1)/12)+1,'ZC Curve'!$B$8:$B$107,'ZC Curve'!R$8:R$107,,0))^(1/12)-1</f>
        <v>0</v>
      </c>
      <c r="D196" s="766">
        <f t="shared" si="24"/>
        <v>1</v>
      </c>
      <c r="E196" s="765">
        <f>(1+_xlfn.XLOOKUP(INT((B196-1)/12)+1,'ZC Curve'!$B$8:$B$107,'ZC Curve'!S$8:S$107,,0))^(1/12)-1</f>
        <v>0</v>
      </c>
      <c r="F196" s="766">
        <f t="shared" si="25"/>
        <v>1</v>
      </c>
      <c r="G196" s="765">
        <f>(1+_xlfn.XLOOKUP(INT((B196-1)/12)+1,'ZC Curve'!$B$8:$B$107,'ZC Curve'!T$8:T$107,,0))^(1/12)-1</f>
        <v>0</v>
      </c>
      <c r="H196" s="766">
        <f t="shared" si="26"/>
        <v>1</v>
      </c>
      <c r="I196" s="594"/>
      <c r="J196" s="705">
        <f t="shared" si="27"/>
        <v>184</v>
      </c>
      <c r="K196" s="756"/>
      <c r="L196" s="756"/>
      <c r="M196" s="756"/>
      <c r="N196" s="756"/>
      <c r="O196" s="756"/>
      <c r="P196" s="756"/>
      <c r="Q196" s="756"/>
      <c r="R196" s="756"/>
      <c r="S196" s="756"/>
      <c r="T196" s="756"/>
      <c r="U196" s="756"/>
      <c r="V196" s="756"/>
      <c r="W196" s="594"/>
      <c r="X196" s="705">
        <f t="shared" si="28"/>
        <v>184</v>
      </c>
      <c r="Y196" s="756"/>
      <c r="Z196" s="756"/>
      <c r="AA196" s="756"/>
      <c r="AB196" s="756"/>
      <c r="AC196" s="756"/>
      <c r="AD196" s="756"/>
      <c r="AE196" s="756"/>
      <c r="AF196" s="756"/>
      <c r="AG196" s="756"/>
      <c r="AH196" s="756"/>
      <c r="AI196" s="756"/>
      <c r="AJ196" s="756"/>
      <c r="AK196" s="594"/>
      <c r="AL196" s="705">
        <f t="shared" si="29"/>
        <v>184</v>
      </c>
      <c r="AM196" s="756"/>
      <c r="AN196" s="756"/>
      <c r="AO196" s="756"/>
      <c r="AP196" s="756"/>
      <c r="AQ196" s="756"/>
      <c r="AR196" s="756"/>
      <c r="AS196" s="756"/>
      <c r="AT196" s="756"/>
      <c r="AU196" s="756"/>
      <c r="AV196" s="756"/>
      <c r="AW196" s="756"/>
      <c r="AX196" s="756"/>
      <c r="AY196" s="594"/>
      <c r="AZ196" s="705">
        <f t="shared" si="22"/>
        <v>184</v>
      </c>
      <c r="BA196" s="756"/>
      <c r="BB196" s="756"/>
      <c r="BC196" s="756"/>
      <c r="BD196" s="756"/>
      <c r="BE196" s="756"/>
      <c r="BF196" s="756"/>
      <c r="BG196" s="756"/>
      <c r="BH196" s="756"/>
      <c r="BI196" s="756"/>
      <c r="BJ196" s="756"/>
      <c r="BK196" s="756"/>
      <c r="BL196" s="756"/>
      <c r="BM196" s="685"/>
      <c r="BN196" s="705">
        <f t="shared" si="23"/>
        <v>184</v>
      </c>
      <c r="BO196" s="756"/>
      <c r="BP196" s="756"/>
      <c r="BQ196" s="756"/>
      <c r="BR196" s="756"/>
      <c r="BS196" s="756"/>
      <c r="BT196" s="756"/>
      <c r="BU196" s="756"/>
      <c r="BV196" s="756"/>
      <c r="BW196" s="756"/>
      <c r="BX196" s="756"/>
      <c r="BY196" s="756"/>
      <c r="BZ196" s="756"/>
    </row>
    <row r="197" spans="2:78" x14ac:dyDescent="0.25">
      <c r="B197" s="705">
        <v>185</v>
      </c>
      <c r="C197" s="765">
        <f>(1+_xlfn.XLOOKUP(INT((B197-1)/12)+1,'ZC Curve'!$B$8:$B$107,'ZC Curve'!R$8:R$107,,0))^(1/12)-1</f>
        <v>0</v>
      </c>
      <c r="D197" s="766">
        <f t="shared" si="24"/>
        <v>1</v>
      </c>
      <c r="E197" s="765">
        <f>(1+_xlfn.XLOOKUP(INT((B197-1)/12)+1,'ZC Curve'!$B$8:$B$107,'ZC Curve'!S$8:S$107,,0))^(1/12)-1</f>
        <v>0</v>
      </c>
      <c r="F197" s="766">
        <f t="shared" si="25"/>
        <v>1</v>
      </c>
      <c r="G197" s="765">
        <f>(1+_xlfn.XLOOKUP(INT((B197-1)/12)+1,'ZC Curve'!$B$8:$B$107,'ZC Curve'!T$8:T$107,,0))^(1/12)-1</f>
        <v>0</v>
      </c>
      <c r="H197" s="766">
        <f t="shared" si="26"/>
        <v>1</v>
      </c>
      <c r="I197" s="594"/>
      <c r="J197" s="705">
        <f t="shared" si="27"/>
        <v>185</v>
      </c>
      <c r="K197" s="756"/>
      <c r="L197" s="756"/>
      <c r="M197" s="756"/>
      <c r="N197" s="756"/>
      <c r="O197" s="756"/>
      <c r="P197" s="756"/>
      <c r="Q197" s="756"/>
      <c r="R197" s="756"/>
      <c r="S197" s="756"/>
      <c r="T197" s="756"/>
      <c r="U197" s="756"/>
      <c r="V197" s="756"/>
      <c r="W197" s="594"/>
      <c r="X197" s="705">
        <f t="shared" si="28"/>
        <v>185</v>
      </c>
      <c r="Y197" s="756"/>
      <c r="Z197" s="756"/>
      <c r="AA197" s="756"/>
      <c r="AB197" s="756"/>
      <c r="AC197" s="756"/>
      <c r="AD197" s="756"/>
      <c r="AE197" s="756"/>
      <c r="AF197" s="756"/>
      <c r="AG197" s="756"/>
      <c r="AH197" s="756"/>
      <c r="AI197" s="756"/>
      <c r="AJ197" s="756"/>
      <c r="AK197" s="594"/>
      <c r="AL197" s="705">
        <f t="shared" si="29"/>
        <v>185</v>
      </c>
      <c r="AM197" s="756"/>
      <c r="AN197" s="756"/>
      <c r="AO197" s="756"/>
      <c r="AP197" s="756"/>
      <c r="AQ197" s="756"/>
      <c r="AR197" s="756"/>
      <c r="AS197" s="756"/>
      <c r="AT197" s="756"/>
      <c r="AU197" s="756"/>
      <c r="AV197" s="756"/>
      <c r="AW197" s="756"/>
      <c r="AX197" s="756"/>
      <c r="AY197" s="594"/>
      <c r="AZ197" s="705">
        <f t="shared" si="22"/>
        <v>185</v>
      </c>
      <c r="BA197" s="756"/>
      <c r="BB197" s="756"/>
      <c r="BC197" s="756"/>
      <c r="BD197" s="756"/>
      <c r="BE197" s="756"/>
      <c r="BF197" s="756"/>
      <c r="BG197" s="756"/>
      <c r="BH197" s="756"/>
      <c r="BI197" s="756"/>
      <c r="BJ197" s="756"/>
      <c r="BK197" s="756"/>
      <c r="BL197" s="756"/>
      <c r="BM197" s="685"/>
      <c r="BN197" s="705">
        <f t="shared" si="23"/>
        <v>185</v>
      </c>
      <c r="BO197" s="756"/>
      <c r="BP197" s="756"/>
      <c r="BQ197" s="756"/>
      <c r="BR197" s="756"/>
      <c r="BS197" s="756"/>
      <c r="BT197" s="756"/>
      <c r="BU197" s="756"/>
      <c r="BV197" s="756"/>
      <c r="BW197" s="756"/>
      <c r="BX197" s="756"/>
      <c r="BY197" s="756"/>
      <c r="BZ197" s="756"/>
    </row>
    <row r="198" spans="2:78" x14ac:dyDescent="0.25">
      <c r="B198" s="705">
        <v>186</v>
      </c>
      <c r="C198" s="765">
        <f>(1+_xlfn.XLOOKUP(INT((B198-1)/12)+1,'ZC Curve'!$B$8:$B$107,'ZC Curve'!R$8:R$107,,0))^(1/12)-1</f>
        <v>0</v>
      </c>
      <c r="D198" s="766">
        <f t="shared" si="24"/>
        <v>1</v>
      </c>
      <c r="E198" s="765">
        <f>(1+_xlfn.XLOOKUP(INT((B198-1)/12)+1,'ZC Curve'!$B$8:$B$107,'ZC Curve'!S$8:S$107,,0))^(1/12)-1</f>
        <v>0</v>
      </c>
      <c r="F198" s="766">
        <f t="shared" si="25"/>
        <v>1</v>
      </c>
      <c r="G198" s="765">
        <f>(1+_xlfn.XLOOKUP(INT((B198-1)/12)+1,'ZC Curve'!$B$8:$B$107,'ZC Curve'!T$8:T$107,,0))^(1/12)-1</f>
        <v>0</v>
      </c>
      <c r="H198" s="766">
        <f t="shared" si="26"/>
        <v>1</v>
      </c>
      <c r="I198" s="594"/>
      <c r="J198" s="705">
        <f t="shared" si="27"/>
        <v>186</v>
      </c>
      <c r="K198" s="756"/>
      <c r="L198" s="756"/>
      <c r="M198" s="756"/>
      <c r="N198" s="756"/>
      <c r="O198" s="756"/>
      <c r="P198" s="756"/>
      <c r="Q198" s="756"/>
      <c r="R198" s="756"/>
      <c r="S198" s="756"/>
      <c r="T198" s="756"/>
      <c r="U198" s="756"/>
      <c r="V198" s="756"/>
      <c r="W198" s="594"/>
      <c r="X198" s="705">
        <f t="shared" si="28"/>
        <v>186</v>
      </c>
      <c r="Y198" s="756"/>
      <c r="Z198" s="756"/>
      <c r="AA198" s="756"/>
      <c r="AB198" s="756"/>
      <c r="AC198" s="756"/>
      <c r="AD198" s="756"/>
      <c r="AE198" s="756"/>
      <c r="AF198" s="756"/>
      <c r="AG198" s="756"/>
      <c r="AH198" s="756"/>
      <c r="AI198" s="756"/>
      <c r="AJ198" s="756"/>
      <c r="AK198" s="594"/>
      <c r="AL198" s="705">
        <f t="shared" si="29"/>
        <v>186</v>
      </c>
      <c r="AM198" s="756"/>
      <c r="AN198" s="756"/>
      <c r="AO198" s="756"/>
      <c r="AP198" s="756"/>
      <c r="AQ198" s="756"/>
      <c r="AR198" s="756"/>
      <c r="AS198" s="756"/>
      <c r="AT198" s="756"/>
      <c r="AU198" s="756"/>
      <c r="AV198" s="756"/>
      <c r="AW198" s="756"/>
      <c r="AX198" s="756"/>
      <c r="AY198" s="594"/>
      <c r="AZ198" s="705">
        <f t="shared" si="22"/>
        <v>186</v>
      </c>
      <c r="BA198" s="756"/>
      <c r="BB198" s="756"/>
      <c r="BC198" s="756"/>
      <c r="BD198" s="756"/>
      <c r="BE198" s="756"/>
      <c r="BF198" s="756"/>
      <c r="BG198" s="756"/>
      <c r="BH198" s="756"/>
      <c r="BI198" s="756"/>
      <c r="BJ198" s="756"/>
      <c r="BK198" s="756"/>
      <c r="BL198" s="756"/>
      <c r="BM198" s="685"/>
      <c r="BN198" s="705">
        <f t="shared" si="23"/>
        <v>186</v>
      </c>
      <c r="BO198" s="756"/>
      <c r="BP198" s="756"/>
      <c r="BQ198" s="756"/>
      <c r="BR198" s="756"/>
      <c r="BS198" s="756"/>
      <c r="BT198" s="756"/>
      <c r="BU198" s="756"/>
      <c r="BV198" s="756"/>
      <c r="BW198" s="756"/>
      <c r="BX198" s="756"/>
      <c r="BY198" s="756"/>
      <c r="BZ198" s="756"/>
    </row>
    <row r="199" spans="2:78" x14ac:dyDescent="0.25">
      <c r="B199" s="705">
        <v>187</v>
      </c>
      <c r="C199" s="765">
        <f>(1+_xlfn.XLOOKUP(INT((B199-1)/12)+1,'ZC Curve'!$B$8:$B$107,'ZC Curve'!R$8:R$107,,0))^(1/12)-1</f>
        <v>0</v>
      </c>
      <c r="D199" s="766">
        <f t="shared" si="24"/>
        <v>1</v>
      </c>
      <c r="E199" s="765">
        <f>(1+_xlfn.XLOOKUP(INT((B199-1)/12)+1,'ZC Curve'!$B$8:$B$107,'ZC Curve'!S$8:S$107,,0))^(1/12)-1</f>
        <v>0</v>
      </c>
      <c r="F199" s="766">
        <f t="shared" si="25"/>
        <v>1</v>
      </c>
      <c r="G199" s="765">
        <f>(1+_xlfn.XLOOKUP(INT((B199-1)/12)+1,'ZC Curve'!$B$8:$B$107,'ZC Curve'!T$8:T$107,,0))^(1/12)-1</f>
        <v>0</v>
      </c>
      <c r="H199" s="766">
        <f t="shared" si="26"/>
        <v>1</v>
      </c>
      <c r="I199" s="594"/>
      <c r="J199" s="705">
        <f t="shared" si="27"/>
        <v>187</v>
      </c>
      <c r="K199" s="756"/>
      <c r="L199" s="756"/>
      <c r="M199" s="756"/>
      <c r="N199" s="756"/>
      <c r="O199" s="756"/>
      <c r="P199" s="756"/>
      <c r="Q199" s="756"/>
      <c r="R199" s="756"/>
      <c r="S199" s="756"/>
      <c r="T199" s="756"/>
      <c r="U199" s="756"/>
      <c r="V199" s="756"/>
      <c r="W199" s="594"/>
      <c r="X199" s="705">
        <f t="shared" si="28"/>
        <v>187</v>
      </c>
      <c r="Y199" s="756"/>
      <c r="Z199" s="756"/>
      <c r="AA199" s="756"/>
      <c r="AB199" s="756"/>
      <c r="AC199" s="756"/>
      <c r="AD199" s="756"/>
      <c r="AE199" s="756"/>
      <c r="AF199" s="756"/>
      <c r="AG199" s="756"/>
      <c r="AH199" s="756"/>
      <c r="AI199" s="756"/>
      <c r="AJ199" s="756"/>
      <c r="AK199" s="594"/>
      <c r="AL199" s="705">
        <f t="shared" si="29"/>
        <v>187</v>
      </c>
      <c r="AM199" s="756"/>
      <c r="AN199" s="756"/>
      <c r="AO199" s="756"/>
      <c r="AP199" s="756"/>
      <c r="AQ199" s="756"/>
      <c r="AR199" s="756"/>
      <c r="AS199" s="756"/>
      <c r="AT199" s="756"/>
      <c r="AU199" s="756"/>
      <c r="AV199" s="756"/>
      <c r="AW199" s="756"/>
      <c r="AX199" s="756"/>
      <c r="AY199" s="594"/>
      <c r="AZ199" s="705">
        <f t="shared" si="22"/>
        <v>187</v>
      </c>
      <c r="BA199" s="756"/>
      <c r="BB199" s="756"/>
      <c r="BC199" s="756"/>
      <c r="BD199" s="756"/>
      <c r="BE199" s="756"/>
      <c r="BF199" s="756"/>
      <c r="BG199" s="756"/>
      <c r="BH199" s="756"/>
      <c r="BI199" s="756"/>
      <c r="BJ199" s="756"/>
      <c r="BK199" s="756"/>
      <c r="BL199" s="756"/>
      <c r="BM199" s="685"/>
      <c r="BN199" s="705">
        <f t="shared" si="23"/>
        <v>187</v>
      </c>
      <c r="BO199" s="756"/>
      <c r="BP199" s="756"/>
      <c r="BQ199" s="756"/>
      <c r="BR199" s="756"/>
      <c r="BS199" s="756"/>
      <c r="BT199" s="756"/>
      <c r="BU199" s="756"/>
      <c r="BV199" s="756"/>
      <c r="BW199" s="756"/>
      <c r="BX199" s="756"/>
      <c r="BY199" s="756"/>
      <c r="BZ199" s="756"/>
    </row>
    <row r="200" spans="2:78" x14ac:dyDescent="0.25">
      <c r="B200" s="705">
        <v>188</v>
      </c>
      <c r="C200" s="765">
        <f>(1+_xlfn.XLOOKUP(INT((B200-1)/12)+1,'ZC Curve'!$B$8:$B$107,'ZC Curve'!R$8:R$107,,0))^(1/12)-1</f>
        <v>0</v>
      </c>
      <c r="D200" s="766">
        <f t="shared" si="24"/>
        <v>1</v>
      </c>
      <c r="E200" s="765">
        <f>(1+_xlfn.XLOOKUP(INT((B200-1)/12)+1,'ZC Curve'!$B$8:$B$107,'ZC Curve'!S$8:S$107,,0))^(1/12)-1</f>
        <v>0</v>
      </c>
      <c r="F200" s="766">
        <f t="shared" si="25"/>
        <v>1</v>
      </c>
      <c r="G200" s="765">
        <f>(1+_xlfn.XLOOKUP(INT((B200-1)/12)+1,'ZC Curve'!$B$8:$B$107,'ZC Curve'!T$8:T$107,,0))^(1/12)-1</f>
        <v>0</v>
      </c>
      <c r="H200" s="766">
        <f t="shared" si="26"/>
        <v>1</v>
      </c>
      <c r="I200" s="594"/>
      <c r="J200" s="705">
        <f t="shared" si="27"/>
        <v>188</v>
      </c>
      <c r="K200" s="756"/>
      <c r="L200" s="756"/>
      <c r="M200" s="756"/>
      <c r="N200" s="756"/>
      <c r="O200" s="756"/>
      <c r="P200" s="756"/>
      <c r="Q200" s="756"/>
      <c r="R200" s="756"/>
      <c r="S200" s="756"/>
      <c r="T200" s="756"/>
      <c r="U200" s="756"/>
      <c r="V200" s="756"/>
      <c r="W200" s="594"/>
      <c r="X200" s="705">
        <f t="shared" si="28"/>
        <v>188</v>
      </c>
      <c r="Y200" s="756"/>
      <c r="Z200" s="756"/>
      <c r="AA200" s="756"/>
      <c r="AB200" s="756"/>
      <c r="AC200" s="756"/>
      <c r="AD200" s="756"/>
      <c r="AE200" s="756"/>
      <c r="AF200" s="756"/>
      <c r="AG200" s="756"/>
      <c r="AH200" s="756"/>
      <c r="AI200" s="756"/>
      <c r="AJ200" s="756"/>
      <c r="AK200" s="594"/>
      <c r="AL200" s="705">
        <f t="shared" si="29"/>
        <v>188</v>
      </c>
      <c r="AM200" s="756"/>
      <c r="AN200" s="756"/>
      <c r="AO200" s="756"/>
      <c r="AP200" s="756"/>
      <c r="AQ200" s="756"/>
      <c r="AR200" s="756"/>
      <c r="AS200" s="756"/>
      <c r="AT200" s="756"/>
      <c r="AU200" s="756"/>
      <c r="AV200" s="756"/>
      <c r="AW200" s="756"/>
      <c r="AX200" s="756"/>
      <c r="AY200" s="594"/>
      <c r="AZ200" s="705">
        <f t="shared" si="22"/>
        <v>188</v>
      </c>
      <c r="BA200" s="756"/>
      <c r="BB200" s="756"/>
      <c r="BC200" s="756"/>
      <c r="BD200" s="756"/>
      <c r="BE200" s="756"/>
      <c r="BF200" s="756"/>
      <c r="BG200" s="756"/>
      <c r="BH200" s="756"/>
      <c r="BI200" s="756"/>
      <c r="BJ200" s="756"/>
      <c r="BK200" s="756"/>
      <c r="BL200" s="756"/>
      <c r="BM200" s="685"/>
      <c r="BN200" s="705">
        <f t="shared" si="23"/>
        <v>188</v>
      </c>
      <c r="BO200" s="756"/>
      <c r="BP200" s="756"/>
      <c r="BQ200" s="756"/>
      <c r="BR200" s="756"/>
      <c r="BS200" s="756"/>
      <c r="BT200" s="756"/>
      <c r="BU200" s="756"/>
      <c r="BV200" s="756"/>
      <c r="BW200" s="756"/>
      <c r="BX200" s="756"/>
      <c r="BY200" s="756"/>
      <c r="BZ200" s="756"/>
    </row>
    <row r="201" spans="2:78" x14ac:dyDescent="0.25">
      <c r="B201" s="705">
        <v>189</v>
      </c>
      <c r="C201" s="765">
        <f>(1+_xlfn.XLOOKUP(INT((B201-1)/12)+1,'ZC Curve'!$B$8:$B$107,'ZC Curve'!R$8:R$107,,0))^(1/12)-1</f>
        <v>0</v>
      </c>
      <c r="D201" s="766">
        <f t="shared" si="24"/>
        <v>1</v>
      </c>
      <c r="E201" s="765">
        <f>(1+_xlfn.XLOOKUP(INT((B201-1)/12)+1,'ZC Curve'!$B$8:$B$107,'ZC Curve'!S$8:S$107,,0))^(1/12)-1</f>
        <v>0</v>
      </c>
      <c r="F201" s="766">
        <f t="shared" si="25"/>
        <v>1</v>
      </c>
      <c r="G201" s="765">
        <f>(1+_xlfn.XLOOKUP(INT((B201-1)/12)+1,'ZC Curve'!$B$8:$B$107,'ZC Curve'!T$8:T$107,,0))^(1/12)-1</f>
        <v>0</v>
      </c>
      <c r="H201" s="766">
        <f t="shared" si="26"/>
        <v>1</v>
      </c>
      <c r="I201" s="594"/>
      <c r="J201" s="705">
        <f t="shared" si="27"/>
        <v>189</v>
      </c>
      <c r="K201" s="756"/>
      <c r="L201" s="756"/>
      <c r="M201" s="756"/>
      <c r="N201" s="756"/>
      <c r="O201" s="756"/>
      <c r="P201" s="756"/>
      <c r="Q201" s="756"/>
      <c r="R201" s="756"/>
      <c r="S201" s="756"/>
      <c r="T201" s="756"/>
      <c r="U201" s="756"/>
      <c r="V201" s="756"/>
      <c r="W201" s="594"/>
      <c r="X201" s="705">
        <f t="shared" si="28"/>
        <v>189</v>
      </c>
      <c r="Y201" s="756"/>
      <c r="Z201" s="756"/>
      <c r="AA201" s="756"/>
      <c r="AB201" s="756"/>
      <c r="AC201" s="756"/>
      <c r="AD201" s="756"/>
      <c r="AE201" s="756"/>
      <c r="AF201" s="756"/>
      <c r="AG201" s="756"/>
      <c r="AH201" s="756"/>
      <c r="AI201" s="756"/>
      <c r="AJ201" s="756"/>
      <c r="AK201" s="594"/>
      <c r="AL201" s="705">
        <f t="shared" si="29"/>
        <v>189</v>
      </c>
      <c r="AM201" s="756"/>
      <c r="AN201" s="756"/>
      <c r="AO201" s="756"/>
      <c r="AP201" s="756"/>
      <c r="AQ201" s="756"/>
      <c r="AR201" s="756"/>
      <c r="AS201" s="756"/>
      <c r="AT201" s="756"/>
      <c r="AU201" s="756"/>
      <c r="AV201" s="756"/>
      <c r="AW201" s="756"/>
      <c r="AX201" s="756"/>
      <c r="AY201" s="594"/>
      <c r="AZ201" s="705">
        <f t="shared" si="22"/>
        <v>189</v>
      </c>
      <c r="BA201" s="756"/>
      <c r="BB201" s="756"/>
      <c r="BC201" s="756"/>
      <c r="BD201" s="756"/>
      <c r="BE201" s="756"/>
      <c r="BF201" s="756"/>
      <c r="BG201" s="756"/>
      <c r="BH201" s="756"/>
      <c r="BI201" s="756"/>
      <c r="BJ201" s="756"/>
      <c r="BK201" s="756"/>
      <c r="BL201" s="756"/>
      <c r="BM201" s="685"/>
      <c r="BN201" s="705">
        <f t="shared" si="23"/>
        <v>189</v>
      </c>
      <c r="BO201" s="756"/>
      <c r="BP201" s="756"/>
      <c r="BQ201" s="756"/>
      <c r="BR201" s="756"/>
      <c r="BS201" s="756"/>
      <c r="BT201" s="756"/>
      <c r="BU201" s="756"/>
      <c r="BV201" s="756"/>
      <c r="BW201" s="756"/>
      <c r="BX201" s="756"/>
      <c r="BY201" s="756"/>
      <c r="BZ201" s="756"/>
    </row>
    <row r="202" spans="2:78" x14ac:dyDescent="0.25">
      <c r="B202" s="705">
        <v>190</v>
      </c>
      <c r="C202" s="765">
        <f>(1+_xlfn.XLOOKUP(INT((B202-1)/12)+1,'ZC Curve'!$B$8:$B$107,'ZC Curve'!R$8:R$107,,0))^(1/12)-1</f>
        <v>0</v>
      </c>
      <c r="D202" s="766">
        <f t="shared" si="24"/>
        <v>1</v>
      </c>
      <c r="E202" s="765">
        <f>(1+_xlfn.XLOOKUP(INT((B202-1)/12)+1,'ZC Curve'!$B$8:$B$107,'ZC Curve'!S$8:S$107,,0))^(1/12)-1</f>
        <v>0</v>
      </c>
      <c r="F202" s="766">
        <f t="shared" si="25"/>
        <v>1</v>
      </c>
      <c r="G202" s="765">
        <f>(1+_xlfn.XLOOKUP(INT((B202-1)/12)+1,'ZC Curve'!$B$8:$B$107,'ZC Curve'!T$8:T$107,,0))^(1/12)-1</f>
        <v>0</v>
      </c>
      <c r="H202" s="766">
        <f t="shared" si="26"/>
        <v>1</v>
      </c>
      <c r="I202" s="594"/>
      <c r="J202" s="705">
        <f t="shared" si="27"/>
        <v>190</v>
      </c>
      <c r="K202" s="756"/>
      <c r="L202" s="756"/>
      <c r="M202" s="756"/>
      <c r="N202" s="756"/>
      <c r="O202" s="756"/>
      <c r="P202" s="756"/>
      <c r="Q202" s="756"/>
      <c r="R202" s="756"/>
      <c r="S202" s="756"/>
      <c r="T202" s="756"/>
      <c r="U202" s="756"/>
      <c r="V202" s="756"/>
      <c r="W202" s="594"/>
      <c r="X202" s="705">
        <f t="shared" si="28"/>
        <v>190</v>
      </c>
      <c r="Y202" s="756"/>
      <c r="Z202" s="756"/>
      <c r="AA202" s="756"/>
      <c r="AB202" s="756"/>
      <c r="AC202" s="756"/>
      <c r="AD202" s="756"/>
      <c r="AE202" s="756"/>
      <c r="AF202" s="756"/>
      <c r="AG202" s="756"/>
      <c r="AH202" s="756"/>
      <c r="AI202" s="756"/>
      <c r="AJ202" s="756"/>
      <c r="AK202" s="594"/>
      <c r="AL202" s="705">
        <f t="shared" si="29"/>
        <v>190</v>
      </c>
      <c r="AM202" s="756"/>
      <c r="AN202" s="756"/>
      <c r="AO202" s="756"/>
      <c r="AP202" s="756"/>
      <c r="AQ202" s="756"/>
      <c r="AR202" s="756"/>
      <c r="AS202" s="756"/>
      <c r="AT202" s="756"/>
      <c r="AU202" s="756"/>
      <c r="AV202" s="756"/>
      <c r="AW202" s="756"/>
      <c r="AX202" s="756"/>
      <c r="AY202" s="594"/>
      <c r="AZ202" s="705">
        <f t="shared" si="22"/>
        <v>190</v>
      </c>
      <c r="BA202" s="756"/>
      <c r="BB202" s="756"/>
      <c r="BC202" s="756"/>
      <c r="BD202" s="756"/>
      <c r="BE202" s="756"/>
      <c r="BF202" s="756"/>
      <c r="BG202" s="756"/>
      <c r="BH202" s="756"/>
      <c r="BI202" s="756"/>
      <c r="BJ202" s="756"/>
      <c r="BK202" s="756"/>
      <c r="BL202" s="756"/>
      <c r="BM202" s="685"/>
      <c r="BN202" s="705">
        <f t="shared" si="23"/>
        <v>190</v>
      </c>
      <c r="BO202" s="756"/>
      <c r="BP202" s="756"/>
      <c r="BQ202" s="756"/>
      <c r="BR202" s="756"/>
      <c r="BS202" s="756"/>
      <c r="BT202" s="756"/>
      <c r="BU202" s="756"/>
      <c r="BV202" s="756"/>
      <c r="BW202" s="756"/>
      <c r="BX202" s="756"/>
      <c r="BY202" s="756"/>
      <c r="BZ202" s="756"/>
    </row>
    <row r="203" spans="2:78" x14ac:dyDescent="0.25">
      <c r="B203" s="705">
        <v>191</v>
      </c>
      <c r="C203" s="765">
        <f>(1+_xlfn.XLOOKUP(INT((B203-1)/12)+1,'ZC Curve'!$B$8:$B$107,'ZC Curve'!R$8:R$107,,0))^(1/12)-1</f>
        <v>0</v>
      </c>
      <c r="D203" s="766">
        <f t="shared" si="24"/>
        <v>1</v>
      </c>
      <c r="E203" s="765">
        <f>(1+_xlfn.XLOOKUP(INT((B203-1)/12)+1,'ZC Curve'!$B$8:$B$107,'ZC Curve'!S$8:S$107,,0))^(1/12)-1</f>
        <v>0</v>
      </c>
      <c r="F203" s="766">
        <f t="shared" si="25"/>
        <v>1</v>
      </c>
      <c r="G203" s="765">
        <f>(1+_xlfn.XLOOKUP(INT((B203-1)/12)+1,'ZC Curve'!$B$8:$B$107,'ZC Curve'!T$8:T$107,,0))^(1/12)-1</f>
        <v>0</v>
      </c>
      <c r="H203" s="766">
        <f t="shared" si="26"/>
        <v>1</v>
      </c>
      <c r="I203" s="594"/>
      <c r="J203" s="705">
        <f t="shared" si="27"/>
        <v>191</v>
      </c>
      <c r="K203" s="756"/>
      <c r="L203" s="756"/>
      <c r="M203" s="756"/>
      <c r="N203" s="756"/>
      <c r="O203" s="756"/>
      <c r="P203" s="756"/>
      <c r="Q203" s="756"/>
      <c r="R203" s="756"/>
      <c r="S203" s="756"/>
      <c r="T203" s="756"/>
      <c r="U203" s="756"/>
      <c r="V203" s="756"/>
      <c r="W203" s="594"/>
      <c r="X203" s="705">
        <f t="shared" si="28"/>
        <v>191</v>
      </c>
      <c r="Y203" s="756"/>
      <c r="Z203" s="756"/>
      <c r="AA203" s="756"/>
      <c r="AB203" s="756"/>
      <c r="AC203" s="756"/>
      <c r="AD203" s="756"/>
      <c r="AE203" s="756"/>
      <c r="AF203" s="756"/>
      <c r="AG203" s="756"/>
      <c r="AH203" s="756"/>
      <c r="AI203" s="756"/>
      <c r="AJ203" s="756"/>
      <c r="AK203" s="594"/>
      <c r="AL203" s="705">
        <f t="shared" si="29"/>
        <v>191</v>
      </c>
      <c r="AM203" s="756"/>
      <c r="AN203" s="756"/>
      <c r="AO203" s="756"/>
      <c r="AP203" s="756"/>
      <c r="AQ203" s="756"/>
      <c r="AR203" s="756"/>
      <c r="AS203" s="756"/>
      <c r="AT203" s="756"/>
      <c r="AU203" s="756"/>
      <c r="AV203" s="756"/>
      <c r="AW203" s="756"/>
      <c r="AX203" s="756"/>
      <c r="AY203" s="594"/>
      <c r="AZ203" s="705">
        <f t="shared" si="22"/>
        <v>191</v>
      </c>
      <c r="BA203" s="756"/>
      <c r="BB203" s="756"/>
      <c r="BC203" s="756"/>
      <c r="BD203" s="756"/>
      <c r="BE203" s="756"/>
      <c r="BF203" s="756"/>
      <c r="BG203" s="756"/>
      <c r="BH203" s="756"/>
      <c r="BI203" s="756"/>
      <c r="BJ203" s="756"/>
      <c r="BK203" s="756"/>
      <c r="BL203" s="756"/>
      <c r="BM203" s="685"/>
      <c r="BN203" s="705">
        <f t="shared" si="23"/>
        <v>191</v>
      </c>
      <c r="BO203" s="756"/>
      <c r="BP203" s="756"/>
      <c r="BQ203" s="756"/>
      <c r="BR203" s="756"/>
      <c r="BS203" s="756"/>
      <c r="BT203" s="756"/>
      <c r="BU203" s="756"/>
      <c r="BV203" s="756"/>
      <c r="BW203" s="756"/>
      <c r="BX203" s="756"/>
      <c r="BY203" s="756"/>
      <c r="BZ203" s="756"/>
    </row>
    <row r="204" spans="2:78" x14ac:dyDescent="0.25">
      <c r="B204" s="705">
        <v>192</v>
      </c>
      <c r="C204" s="765">
        <f>(1+_xlfn.XLOOKUP(INT((B204-1)/12)+1,'ZC Curve'!$B$8:$B$107,'ZC Curve'!R$8:R$107,,0))^(1/12)-1</f>
        <v>0</v>
      </c>
      <c r="D204" s="766">
        <f t="shared" si="24"/>
        <v>1</v>
      </c>
      <c r="E204" s="765">
        <f>(1+_xlfn.XLOOKUP(INT((B204-1)/12)+1,'ZC Curve'!$B$8:$B$107,'ZC Curve'!S$8:S$107,,0))^(1/12)-1</f>
        <v>0</v>
      </c>
      <c r="F204" s="766">
        <f t="shared" si="25"/>
        <v>1</v>
      </c>
      <c r="G204" s="765">
        <f>(1+_xlfn.XLOOKUP(INT((B204-1)/12)+1,'ZC Curve'!$B$8:$B$107,'ZC Curve'!T$8:T$107,,0))^(1/12)-1</f>
        <v>0</v>
      </c>
      <c r="H204" s="766">
        <f t="shared" si="26"/>
        <v>1</v>
      </c>
      <c r="I204" s="594"/>
      <c r="J204" s="705">
        <f t="shared" si="27"/>
        <v>192</v>
      </c>
      <c r="K204" s="756"/>
      <c r="L204" s="756"/>
      <c r="M204" s="756"/>
      <c r="N204" s="756"/>
      <c r="O204" s="756"/>
      <c r="P204" s="756"/>
      <c r="Q204" s="756"/>
      <c r="R204" s="756"/>
      <c r="S204" s="756"/>
      <c r="T204" s="756"/>
      <c r="U204" s="756"/>
      <c r="V204" s="756"/>
      <c r="W204" s="594"/>
      <c r="X204" s="705">
        <f t="shared" si="28"/>
        <v>192</v>
      </c>
      <c r="Y204" s="756"/>
      <c r="Z204" s="756"/>
      <c r="AA204" s="756"/>
      <c r="AB204" s="756"/>
      <c r="AC204" s="756"/>
      <c r="AD204" s="756"/>
      <c r="AE204" s="756"/>
      <c r="AF204" s="756"/>
      <c r="AG204" s="756"/>
      <c r="AH204" s="756"/>
      <c r="AI204" s="756"/>
      <c r="AJ204" s="756"/>
      <c r="AK204" s="594"/>
      <c r="AL204" s="705">
        <f t="shared" si="29"/>
        <v>192</v>
      </c>
      <c r="AM204" s="756"/>
      <c r="AN204" s="756"/>
      <c r="AO204" s="756"/>
      <c r="AP204" s="756"/>
      <c r="AQ204" s="756"/>
      <c r="AR204" s="756"/>
      <c r="AS204" s="756"/>
      <c r="AT204" s="756"/>
      <c r="AU204" s="756"/>
      <c r="AV204" s="756"/>
      <c r="AW204" s="756"/>
      <c r="AX204" s="756"/>
      <c r="AY204" s="594"/>
      <c r="AZ204" s="705">
        <f t="shared" si="22"/>
        <v>192</v>
      </c>
      <c r="BA204" s="756"/>
      <c r="BB204" s="756"/>
      <c r="BC204" s="756"/>
      <c r="BD204" s="756"/>
      <c r="BE204" s="756"/>
      <c r="BF204" s="756"/>
      <c r="BG204" s="756"/>
      <c r="BH204" s="756"/>
      <c r="BI204" s="756"/>
      <c r="BJ204" s="756"/>
      <c r="BK204" s="756"/>
      <c r="BL204" s="756"/>
      <c r="BM204" s="685"/>
      <c r="BN204" s="705">
        <f t="shared" si="23"/>
        <v>192</v>
      </c>
      <c r="BO204" s="756"/>
      <c r="BP204" s="756"/>
      <c r="BQ204" s="756"/>
      <c r="BR204" s="756"/>
      <c r="BS204" s="756"/>
      <c r="BT204" s="756"/>
      <c r="BU204" s="756"/>
      <c r="BV204" s="756"/>
      <c r="BW204" s="756"/>
      <c r="BX204" s="756"/>
      <c r="BY204" s="756"/>
      <c r="BZ204" s="756"/>
    </row>
    <row r="205" spans="2:78" x14ac:dyDescent="0.25">
      <c r="B205" s="705">
        <v>193</v>
      </c>
      <c r="C205" s="765">
        <f>(1+_xlfn.XLOOKUP(INT((B205-1)/12)+1,'ZC Curve'!$B$8:$B$107,'ZC Curve'!R$8:R$107,,0))^(1/12)-1</f>
        <v>0</v>
      </c>
      <c r="D205" s="766">
        <f t="shared" si="24"/>
        <v>1</v>
      </c>
      <c r="E205" s="765">
        <f>(1+_xlfn.XLOOKUP(INT((B205-1)/12)+1,'ZC Curve'!$B$8:$B$107,'ZC Curve'!S$8:S$107,,0))^(1/12)-1</f>
        <v>0</v>
      </c>
      <c r="F205" s="766">
        <f t="shared" si="25"/>
        <v>1</v>
      </c>
      <c r="G205" s="765">
        <f>(1+_xlfn.XLOOKUP(INT((B205-1)/12)+1,'ZC Curve'!$B$8:$B$107,'ZC Curve'!T$8:T$107,,0))^(1/12)-1</f>
        <v>0</v>
      </c>
      <c r="H205" s="766">
        <f t="shared" si="26"/>
        <v>1</v>
      </c>
      <c r="I205" s="594"/>
      <c r="J205" s="705">
        <f t="shared" si="27"/>
        <v>193</v>
      </c>
      <c r="K205" s="756"/>
      <c r="L205" s="756"/>
      <c r="M205" s="756"/>
      <c r="N205" s="756"/>
      <c r="O205" s="756"/>
      <c r="P205" s="756"/>
      <c r="Q205" s="756"/>
      <c r="R205" s="756"/>
      <c r="S205" s="756"/>
      <c r="T205" s="756"/>
      <c r="U205" s="756"/>
      <c r="V205" s="756"/>
      <c r="W205" s="594"/>
      <c r="X205" s="705">
        <f t="shared" si="28"/>
        <v>193</v>
      </c>
      <c r="Y205" s="756"/>
      <c r="Z205" s="756"/>
      <c r="AA205" s="756"/>
      <c r="AB205" s="756"/>
      <c r="AC205" s="756"/>
      <c r="AD205" s="756"/>
      <c r="AE205" s="756"/>
      <c r="AF205" s="756"/>
      <c r="AG205" s="756"/>
      <c r="AH205" s="756"/>
      <c r="AI205" s="756"/>
      <c r="AJ205" s="756"/>
      <c r="AK205" s="594"/>
      <c r="AL205" s="705">
        <f t="shared" si="29"/>
        <v>193</v>
      </c>
      <c r="AM205" s="756"/>
      <c r="AN205" s="756"/>
      <c r="AO205" s="756"/>
      <c r="AP205" s="756"/>
      <c r="AQ205" s="756"/>
      <c r="AR205" s="756"/>
      <c r="AS205" s="756"/>
      <c r="AT205" s="756"/>
      <c r="AU205" s="756"/>
      <c r="AV205" s="756"/>
      <c r="AW205" s="756"/>
      <c r="AX205" s="756"/>
      <c r="AY205" s="594"/>
      <c r="AZ205" s="705">
        <f t="shared" si="22"/>
        <v>193</v>
      </c>
      <c r="BA205" s="756"/>
      <c r="BB205" s="756"/>
      <c r="BC205" s="756"/>
      <c r="BD205" s="756"/>
      <c r="BE205" s="756"/>
      <c r="BF205" s="756"/>
      <c r="BG205" s="756"/>
      <c r="BH205" s="756"/>
      <c r="BI205" s="756"/>
      <c r="BJ205" s="756"/>
      <c r="BK205" s="756"/>
      <c r="BL205" s="756"/>
      <c r="BM205" s="685"/>
      <c r="BN205" s="705">
        <f t="shared" si="23"/>
        <v>193</v>
      </c>
      <c r="BO205" s="756"/>
      <c r="BP205" s="756"/>
      <c r="BQ205" s="756"/>
      <c r="BR205" s="756"/>
      <c r="BS205" s="756"/>
      <c r="BT205" s="756"/>
      <c r="BU205" s="756"/>
      <c r="BV205" s="756"/>
      <c r="BW205" s="756"/>
      <c r="BX205" s="756"/>
      <c r="BY205" s="756"/>
      <c r="BZ205" s="756"/>
    </row>
    <row r="206" spans="2:78" x14ac:dyDescent="0.25">
      <c r="B206" s="705">
        <v>194</v>
      </c>
      <c r="C206" s="765">
        <f>(1+_xlfn.XLOOKUP(INT((B206-1)/12)+1,'ZC Curve'!$B$8:$B$107,'ZC Curve'!R$8:R$107,,0))^(1/12)-1</f>
        <v>0</v>
      </c>
      <c r="D206" s="766">
        <f t="shared" si="24"/>
        <v>1</v>
      </c>
      <c r="E206" s="765">
        <f>(1+_xlfn.XLOOKUP(INT((B206-1)/12)+1,'ZC Curve'!$B$8:$B$107,'ZC Curve'!S$8:S$107,,0))^(1/12)-1</f>
        <v>0</v>
      </c>
      <c r="F206" s="766">
        <f t="shared" si="25"/>
        <v>1</v>
      </c>
      <c r="G206" s="765">
        <f>(1+_xlfn.XLOOKUP(INT((B206-1)/12)+1,'ZC Curve'!$B$8:$B$107,'ZC Curve'!T$8:T$107,,0))^(1/12)-1</f>
        <v>0</v>
      </c>
      <c r="H206" s="766">
        <f t="shared" si="26"/>
        <v>1</v>
      </c>
      <c r="I206" s="594"/>
      <c r="J206" s="705">
        <f t="shared" si="27"/>
        <v>194</v>
      </c>
      <c r="K206" s="756"/>
      <c r="L206" s="756"/>
      <c r="M206" s="756"/>
      <c r="N206" s="756"/>
      <c r="O206" s="756"/>
      <c r="P206" s="756"/>
      <c r="Q206" s="756"/>
      <c r="R206" s="756"/>
      <c r="S206" s="756"/>
      <c r="T206" s="756"/>
      <c r="U206" s="756"/>
      <c r="V206" s="756"/>
      <c r="W206" s="594"/>
      <c r="X206" s="705">
        <f t="shared" si="28"/>
        <v>194</v>
      </c>
      <c r="Y206" s="756"/>
      <c r="Z206" s="756"/>
      <c r="AA206" s="756"/>
      <c r="AB206" s="756"/>
      <c r="AC206" s="756"/>
      <c r="AD206" s="756"/>
      <c r="AE206" s="756"/>
      <c r="AF206" s="756"/>
      <c r="AG206" s="756"/>
      <c r="AH206" s="756"/>
      <c r="AI206" s="756"/>
      <c r="AJ206" s="756"/>
      <c r="AK206" s="594"/>
      <c r="AL206" s="705">
        <f t="shared" si="29"/>
        <v>194</v>
      </c>
      <c r="AM206" s="756"/>
      <c r="AN206" s="756"/>
      <c r="AO206" s="756"/>
      <c r="AP206" s="756"/>
      <c r="AQ206" s="756"/>
      <c r="AR206" s="756"/>
      <c r="AS206" s="756"/>
      <c r="AT206" s="756"/>
      <c r="AU206" s="756"/>
      <c r="AV206" s="756"/>
      <c r="AW206" s="756"/>
      <c r="AX206" s="756"/>
      <c r="AY206" s="594"/>
      <c r="AZ206" s="705">
        <f t="shared" ref="AZ206:AZ269" si="30">AZ205+1</f>
        <v>194</v>
      </c>
      <c r="BA206" s="756"/>
      <c r="BB206" s="756"/>
      <c r="BC206" s="756"/>
      <c r="BD206" s="756"/>
      <c r="BE206" s="756"/>
      <c r="BF206" s="756"/>
      <c r="BG206" s="756"/>
      <c r="BH206" s="756"/>
      <c r="BI206" s="756"/>
      <c r="BJ206" s="756"/>
      <c r="BK206" s="756"/>
      <c r="BL206" s="756"/>
      <c r="BM206" s="685"/>
      <c r="BN206" s="705">
        <f t="shared" ref="BN206:BN269" si="31">BN205+1</f>
        <v>194</v>
      </c>
      <c r="BO206" s="756"/>
      <c r="BP206" s="756"/>
      <c r="BQ206" s="756"/>
      <c r="BR206" s="756"/>
      <c r="BS206" s="756"/>
      <c r="BT206" s="756"/>
      <c r="BU206" s="756"/>
      <c r="BV206" s="756"/>
      <c r="BW206" s="756"/>
      <c r="BX206" s="756"/>
      <c r="BY206" s="756"/>
      <c r="BZ206" s="756"/>
    </row>
    <row r="207" spans="2:78" x14ac:dyDescent="0.25">
      <c r="B207" s="705">
        <v>195</v>
      </c>
      <c r="C207" s="765">
        <f>(1+_xlfn.XLOOKUP(INT((B207-1)/12)+1,'ZC Curve'!$B$8:$B$107,'ZC Curve'!R$8:R$107,,0))^(1/12)-1</f>
        <v>0</v>
      </c>
      <c r="D207" s="766">
        <f t="shared" ref="D207:D270" si="32">D206/(1+C207)</f>
        <v>1</v>
      </c>
      <c r="E207" s="765">
        <f>(1+_xlfn.XLOOKUP(INT((B207-1)/12)+1,'ZC Curve'!$B$8:$B$107,'ZC Curve'!S$8:S$107,,0))^(1/12)-1</f>
        <v>0</v>
      </c>
      <c r="F207" s="766">
        <f t="shared" ref="F207:F270" si="33">F206/(1+E207)</f>
        <v>1</v>
      </c>
      <c r="G207" s="765">
        <f>(1+_xlfn.XLOOKUP(INT((B207-1)/12)+1,'ZC Curve'!$B$8:$B$107,'ZC Curve'!T$8:T$107,,0))^(1/12)-1</f>
        <v>0</v>
      </c>
      <c r="H207" s="766">
        <f t="shared" ref="H207:H270" si="34">H206/(1+G207)</f>
        <v>1</v>
      </c>
      <c r="I207" s="594"/>
      <c r="J207" s="705">
        <f t="shared" ref="J207:J270" si="35">J206+1</f>
        <v>195</v>
      </c>
      <c r="K207" s="756"/>
      <c r="L207" s="756"/>
      <c r="M207" s="756"/>
      <c r="N207" s="756"/>
      <c r="O207" s="756"/>
      <c r="P207" s="756"/>
      <c r="Q207" s="756"/>
      <c r="R207" s="756"/>
      <c r="S207" s="756"/>
      <c r="T207" s="756"/>
      <c r="U207" s="756"/>
      <c r="V207" s="756"/>
      <c r="W207" s="594"/>
      <c r="X207" s="705">
        <f t="shared" ref="X207:X270" si="36">X206+1</f>
        <v>195</v>
      </c>
      <c r="Y207" s="756"/>
      <c r="Z207" s="756"/>
      <c r="AA207" s="756"/>
      <c r="AB207" s="756"/>
      <c r="AC207" s="756"/>
      <c r="AD207" s="756"/>
      <c r="AE207" s="756"/>
      <c r="AF207" s="756"/>
      <c r="AG207" s="756"/>
      <c r="AH207" s="756"/>
      <c r="AI207" s="756"/>
      <c r="AJ207" s="756"/>
      <c r="AK207" s="594"/>
      <c r="AL207" s="705">
        <f t="shared" si="29"/>
        <v>195</v>
      </c>
      <c r="AM207" s="756"/>
      <c r="AN207" s="756"/>
      <c r="AO207" s="756"/>
      <c r="AP207" s="756"/>
      <c r="AQ207" s="756"/>
      <c r="AR207" s="756"/>
      <c r="AS207" s="756"/>
      <c r="AT207" s="756"/>
      <c r="AU207" s="756"/>
      <c r="AV207" s="756"/>
      <c r="AW207" s="756"/>
      <c r="AX207" s="756"/>
      <c r="AY207" s="594"/>
      <c r="AZ207" s="705">
        <f t="shared" si="30"/>
        <v>195</v>
      </c>
      <c r="BA207" s="756"/>
      <c r="BB207" s="756"/>
      <c r="BC207" s="756"/>
      <c r="BD207" s="756"/>
      <c r="BE207" s="756"/>
      <c r="BF207" s="756"/>
      <c r="BG207" s="756"/>
      <c r="BH207" s="756"/>
      <c r="BI207" s="756"/>
      <c r="BJ207" s="756"/>
      <c r="BK207" s="756"/>
      <c r="BL207" s="756"/>
      <c r="BM207" s="685"/>
      <c r="BN207" s="705">
        <f t="shared" si="31"/>
        <v>195</v>
      </c>
      <c r="BO207" s="756"/>
      <c r="BP207" s="756"/>
      <c r="BQ207" s="756"/>
      <c r="BR207" s="756"/>
      <c r="BS207" s="756"/>
      <c r="BT207" s="756"/>
      <c r="BU207" s="756"/>
      <c r="BV207" s="756"/>
      <c r="BW207" s="756"/>
      <c r="BX207" s="756"/>
      <c r="BY207" s="756"/>
      <c r="BZ207" s="756"/>
    </row>
    <row r="208" spans="2:78" x14ac:dyDescent="0.25">
      <c r="B208" s="705">
        <v>196</v>
      </c>
      <c r="C208" s="765">
        <f>(1+_xlfn.XLOOKUP(INT((B208-1)/12)+1,'ZC Curve'!$B$8:$B$107,'ZC Curve'!R$8:R$107,,0))^(1/12)-1</f>
        <v>0</v>
      </c>
      <c r="D208" s="766">
        <f t="shared" si="32"/>
        <v>1</v>
      </c>
      <c r="E208" s="765">
        <f>(1+_xlfn.XLOOKUP(INT((B208-1)/12)+1,'ZC Curve'!$B$8:$B$107,'ZC Curve'!S$8:S$107,,0))^(1/12)-1</f>
        <v>0</v>
      </c>
      <c r="F208" s="766">
        <f t="shared" si="33"/>
        <v>1</v>
      </c>
      <c r="G208" s="765">
        <f>(1+_xlfn.XLOOKUP(INT((B208-1)/12)+1,'ZC Curve'!$B$8:$B$107,'ZC Curve'!T$8:T$107,,0))^(1/12)-1</f>
        <v>0</v>
      </c>
      <c r="H208" s="766">
        <f t="shared" si="34"/>
        <v>1</v>
      </c>
      <c r="I208" s="594"/>
      <c r="J208" s="705">
        <f t="shared" si="35"/>
        <v>196</v>
      </c>
      <c r="K208" s="756"/>
      <c r="L208" s="756"/>
      <c r="M208" s="756"/>
      <c r="N208" s="756"/>
      <c r="O208" s="756"/>
      <c r="P208" s="756"/>
      <c r="Q208" s="756"/>
      <c r="R208" s="756"/>
      <c r="S208" s="756"/>
      <c r="T208" s="756"/>
      <c r="U208" s="756"/>
      <c r="V208" s="756"/>
      <c r="W208" s="594"/>
      <c r="X208" s="705">
        <f t="shared" si="36"/>
        <v>196</v>
      </c>
      <c r="Y208" s="756"/>
      <c r="Z208" s="756"/>
      <c r="AA208" s="756"/>
      <c r="AB208" s="756"/>
      <c r="AC208" s="756"/>
      <c r="AD208" s="756"/>
      <c r="AE208" s="756"/>
      <c r="AF208" s="756"/>
      <c r="AG208" s="756"/>
      <c r="AH208" s="756"/>
      <c r="AI208" s="756"/>
      <c r="AJ208" s="756"/>
      <c r="AK208" s="594"/>
      <c r="AL208" s="705">
        <f t="shared" si="29"/>
        <v>196</v>
      </c>
      <c r="AM208" s="756"/>
      <c r="AN208" s="756"/>
      <c r="AO208" s="756"/>
      <c r="AP208" s="756"/>
      <c r="AQ208" s="756"/>
      <c r="AR208" s="756"/>
      <c r="AS208" s="756"/>
      <c r="AT208" s="756"/>
      <c r="AU208" s="756"/>
      <c r="AV208" s="756"/>
      <c r="AW208" s="756"/>
      <c r="AX208" s="756"/>
      <c r="AY208" s="594"/>
      <c r="AZ208" s="705">
        <f t="shared" si="30"/>
        <v>196</v>
      </c>
      <c r="BA208" s="756"/>
      <c r="BB208" s="756"/>
      <c r="BC208" s="756"/>
      <c r="BD208" s="756"/>
      <c r="BE208" s="756"/>
      <c r="BF208" s="756"/>
      <c r="BG208" s="756"/>
      <c r="BH208" s="756"/>
      <c r="BI208" s="756"/>
      <c r="BJ208" s="756"/>
      <c r="BK208" s="756"/>
      <c r="BL208" s="756"/>
      <c r="BM208" s="685"/>
      <c r="BN208" s="705">
        <f t="shared" si="31"/>
        <v>196</v>
      </c>
      <c r="BO208" s="756"/>
      <c r="BP208" s="756"/>
      <c r="BQ208" s="756"/>
      <c r="BR208" s="756"/>
      <c r="BS208" s="756"/>
      <c r="BT208" s="756"/>
      <c r="BU208" s="756"/>
      <c r="BV208" s="756"/>
      <c r="BW208" s="756"/>
      <c r="BX208" s="756"/>
      <c r="BY208" s="756"/>
      <c r="BZ208" s="756"/>
    </row>
    <row r="209" spans="2:78" x14ac:dyDescent="0.25">
      <c r="B209" s="705">
        <v>197</v>
      </c>
      <c r="C209" s="765">
        <f>(1+_xlfn.XLOOKUP(INT((B209-1)/12)+1,'ZC Curve'!$B$8:$B$107,'ZC Curve'!R$8:R$107,,0))^(1/12)-1</f>
        <v>0</v>
      </c>
      <c r="D209" s="766">
        <f t="shared" si="32"/>
        <v>1</v>
      </c>
      <c r="E209" s="765">
        <f>(1+_xlfn.XLOOKUP(INT((B209-1)/12)+1,'ZC Curve'!$B$8:$B$107,'ZC Curve'!S$8:S$107,,0))^(1/12)-1</f>
        <v>0</v>
      </c>
      <c r="F209" s="766">
        <f t="shared" si="33"/>
        <v>1</v>
      </c>
      <c r="G209" s="765">
        <f>(1+_xlfn.XLOOKUP(INT((B209-1)/12)+1,'ZC Curve'!$B$8:$B$107,'ZC Curve'!T$8:T$107,,0))^(1/12)-1</f>
        <v>0</v>
      </c>
      <c r="H209" s="766">
        <f t="shared" si="34"/>
        <v>1</v>
      </c>
      <c r="I209" s="594"/>
      <c r="J209" s="705">
        <f t="shared" si="35"/>
        <v>197</v>
      </c>
      <c r="K209" s="756"/>
      <c r="L209" s="756"/>
      <c r="M209" s="756"/>
      <c r="N209" s="756"/>
      <c r="O209" s="756"/>
      <c r="P209" s="756"/>
      <c r="Q209" s="756"/>
      <c r="R209" s="756"/>
      <c r="S209" s="756"/>
      <c r="T209" s="756"/>
      <c r="U209" s="756"/>
      <c r="V209" s="756"/>
      <c r="W209" s="594"/>
      <c r="X209" s="705">
        <f t="shared" si="36"/>
        <v>197</v>
      </c>
      <c r="Y209" s="756"/>
      <c r="Z209" s="756"/>
      <c r="AA209" s="756"/>
      <c r="AB209" s="756"/>
      <c r="AC209" s="756"/>
      <c r="AD209" s="756"/>
      <c r="AE209" s="756"/>
      <c r="AF209" s="756"/>
      <c r="AG209" s="756"/>
      <c r="AH209" s="756"/>
      <c r="AI209" s="756"/>
      <c r="AJ209" s="756"/>
      <c r="AK209" s="594"/>
      <c r="AL209" s="705">
        <f t="shared" si="29"/>
        <v>197</v>
      </c>
      <c r="AM209" s="756"/>
      <c r="AN209" s="756"/>
      <c r="AO209" s="756"/>
      <c r="AP209" s="756"/>
      <c r="AQ209" s="756"/>
      <c r="AR209" s="756"/>
      <c r="AS209" s="756"/>
      <c r="AT209" s="756"/>
      <c r="AU209" s="756"/>
      <c r="AV209" s="756"/>
      <c r="AW209" s="756"/>
      <c r="AX209" s="756"/>
      <c r="AY209" s="594"/>
      <c r="AZ209" s="705">
        <f t="shared" si="30"/>
        <v>197</v>
      </c>
      <c r="BA209" s="756"/>
      <c r="BB209" s="756"/>
      <c r="BC209" s="756"/>
      <c r="BD209" s="756"/>
      <c r="BE209" s="756"/>
      <c r="BF209" s="756"/>
      <c r="BG209" s="756"/>
      <c r="BH209" s="756"/>
      <c r="BI209" s="756"/>
      <c r="BJ209" s="756"/>
      <c r="BK209" s="756"/>
      <c r="BL209" s="756"/>
      <c r="BM209" s="685"/>
      <c r="BN209" s="705">
        <f t="shared" si="31"/>
        <v>197</v>
      </c>
      <c r="BO209" s="756"/>
      <c r="BP209" s="756"/>
      <c r="BQ209" s="756"/>
      <c r="BR209" s="756"/>
      <c r="BS209" s="756"/>
      <c r="BT209" s="756"/>
      <c r="BU209" s="756"/>
      <c r="BV209" s="756"/>
      <c r="BW209" s="756"/>
      <c r="BX209" s="756"/>
      <c r="BY209" s="756"/>
      <c r="BZ209" s="756"/>
    </row>
    <row r="210" spans="2:78" x14ac:dyDescent="0.25">
      <c r="B210" s="705">
        <v>198</v>
      </c>
      <c r="C210" s="765">
        <f>(1+_xlfn.XLOOKUP(INT((B210-1)/12)+1,'ZC Curve'!$B$8:$B$107,'ZC Curve'!R$8:R$107,,0))^(1/12)-1</f>
        <v>0</v>
      </c>
      <c r="D210" s="766">
        <f t="shared" si="32"/>
        <v>1</v>
      </c>
      <c r="E210" s="765">
        <f>(1+_xlfn.XLOOKUP(INT((B210-1)/12)+1,'ZC Curve'!$B$8:$B$107,'ZC Curve'!S$8:S$107,,0))^(1/12)-1</f>
        <v>0</v>
      </c>
      <c r="F210" s="766">
        <f t="shared" si="33"/>
        <v>1</v>
      </c>
      <c r="G210" s="765">
        <f>(1+_xlfn.XLOOKUP(INT((B210-1)/12)+1,'ZC Curve'!$B$8:$B$107,'ZC Curve'!T$8:T$107,,0))^(1/12)-1</f>
        <v>0</v>
      </c>
      <c r="H210" s="766">
        <f t="shared" si="34"/>
        <v>1</v>
      </c>
      <c r="I210" s="594"/>
      <c r="J210" s="705">
        <f t="shared" si="35"/>
        <v>198</v>
      </c>
      <c r="K210" s="756"/>
      <c r="L210" s="756"/>
      <c r="M210" s="756"/>
      <c r="N210" s="756"/>
      <c r="O210" s="756"/>
      <c r="P210" s="756"/>
      <c r="Q210" s="756"/>
      <c r="R210" s="756"/>
      <c r="S210" s="756"/>
      <c r="T210" s="756"/>
      <c r="U210" s="756"/>
      <c r="V210" s="756"/>
      <c r="W210" s="594"/>
      <c r="X210" s="705">
        <f t="shared" si="36"/>
        <v>198</v>
      </c>
      <c r="Y210" s="756"/>
      <c r="Z210" s="756"/>
      <c r="AA210" s="756"/>
      <c r="AB210" s="756"/>
      <c r="AC210" s="756"/>
      <c r="AD210" s="756"/>
      <c r="AE210" s="756"/>
      <c r="AF210" s="756"/>
      <c r="AG210" s="756"/>
      <c r="AH210" s="756"/>
      <c r="AI210" s="756"/>
      <c r="AJ210" s="756"/>
      <c r="AK210" s="594"/>
      <c r="AL210" s="705">
        <f t="shared" si="29"/>
        <v>198</v>
      </c>
      <c r="AM210" s="756"/>
      <c r="AN210" s="756"/>
      <c r="AO210" s="756"/>
      <c r="AP210" s="756"/>
      <c r="AQ210" s="756"/>
      <c r="AR210" s="756"/>
      <c r="AS210" s="756"/>
      <c r="AT210" s="756"/>
      <c r="AU210" s="756"/>
      <c r="AV210" s="756"/>
      <c r="AW210" s="756"/>
      <c r="AX210" s="756"/>
      <c r="AY210" s="594"/>
      <c r="AZ210" s="705">
        <f t="shared" si="30"/>
        <v>198</v>
      </c>
      <c r="BA210" s="756"/>
      <c r="BB210" s="756"/>
      <c r="BC210" s="756"/>
      <c r="BD210" s="756"/>
      <c r="BE210" s="756"/>
      <c r="BF210" s="756"/>
      <c r="BG210" s="756"/>
      <c r="BH210" s="756"/>
      <c r="BI210" s="756"/>
      <c r="BJ210" s="756"/>
      <c r="BK210" s="756"/>
      <c r="BL210" s="756"/>
      <c r="BM210" s="685"/>
      <c r="BN210" s="705">
        <f t="shared" si="31"/>
        <v>198</v>
      </c>
      <c r="BO210" s="756"/>
      <c r="BP210" s="756"/>
      <c r="BQ210" s="756"/>
      <c r="BR210" s="756"/>
      <c r="BS210" s="756"/>
      <c r="BT210" s="756"/>
      <c r="BU210" s="756"/>
      <c r="BV210" s="756"/>
      <c r="BW210" s="756"/>
      <c r="BX210" s="756"/>
      <c r="BY210" s="756"/>
      <c r="BZ210" s="756"/>
    </row>
    <row r="211" spans="2:78" x14ac:dyDescent="0.25">
      <c r="B211" s="705">
        <v>199</v>
      </c>
      <c r="C211" s="765">
        <f>(1+_xlfn.XLOOKUP(INT((B211-1)/12)+1,'ZC Curve'!$B$8:$B$107,'ZC Curve'!R$8:R$107,,0))^(1/12)-1</f>
        <v>0</v>
      </c>
      <c r="D211" s="766">
        <f t="shared" si="32"/>
        <v>1</v>
      </c>
      <c r="E211" s="765">
        <f>(1+_xlfn.XLOOKUP(INT((B211-1)/12)+1,'ZC Curve'!$B$8:$B$107,'ZC Curve'!S$8:S$107,,0))^(1/12)-1</f>
        <v>0</v>
      </c>
      <c r="F211" s="766">
        <f t="shared" si="33"/>
        <v>1</v>
      </c>
      <c r="G211" s="765">
        <f>(1+_xlfn.XLOOKUP(INT((B211-1)/12)+1,'ZC Curve'!$B$8:$B$107,'ZC Curve'!T$8:T$107,,0))^(1/12)-1</f>
        <v>0</v>
      </c>
      <c r="H211" s="766">
        <f t="shared" si="34"/>
        <v>1</v>
      </c>
      <c r="I211" s="594"/>
      <c r="J211" s="705">
        <f t="shared" si="35"/>
        <v>199</v>
      </c>
      <c r="K211" s="756"/>
      <c r="L211" s="756"/>
      <c r="M211" s="756"/>
      <c r="N211" s="756"/>
      <c r="O211" s="756"/>
      <c r="P211" s="756"/>
      <c r="Q211" s="756"/>
      <c r="R211" s="756"/>
      <c r="S211" s="756"/>
      <c r="T211" s="756"/>
      <c r="U211" s="756"/>
      <c r="V211" s="756"/>
      <c r="W211" s="594"/>
      <c r="X211" s="705">
        <f t="shared" si="36"/>
        <v>199</v>
      </c>
      <c r="Y211" s="756"/>
      <c r="Z211" s="756"/>
      <c r="AA211" s="756"/>
      <c r="AB211" s="756"/>
      <c r="AC211" s="756"/>
      <c r="AD211" s="756"/>
      <c r="AE211" s="756"/>
      <c r="AF211" s="756"/>
      <c r="AG211" s="756"/>
      <c r="AH211" s="756"/>
      <c r="AI211" s="756"/>
      <c r="AJ211" s="756"/>
      <c r="AK211" s="594"/>
      <c r="AL211" s="705">
        <f t="shared" si="29"/>
        <v>199</v>
      </c>
      <c r="AM211" s="756"/>
      <c r="AN211" s="756"/>
      <c r="AO211" s="756"/>
      <c r="AP211" s="756"/>
      <c r="AQ211" s="756"/>
      <c r="AR211" s="756"/>
      <c r="AS211" s="756"/>
      <c r="AT211" s="756"/>
      <c r="AU211" s="756"/>
      <c r="AV211" s="756"/>
      <c r="AW211" s="756"/>
      <c r="AX211" s="756"/>
      <c r="AY211" s="594"/>
      <c r="AZ211" s="705">
        <f t="shared" si="30"/>
        <v>199</v>
      </c>
      <c r="BA211" s="756"/>
      <c r="BB211" s="756"/>
      <c r="BC211" s="756"/>
      <c r="BD211" s="756"/>
      <c r="BE211" s="756"/>
      <c r="BF211" s="756"/>
      <c r="BG211" s="756"/>
      <c r="BH211" s="756"/>
      <c r="BI211" s="756"/>
      <c r="BJ211" s="756"/>
      <c r="BK211" s="756"/>
      <c r="BL211" s="756"/>
      <c r="BM211" s="685"/>
      <c r="BN211" s="705">
        <f t="shared" si="31"/>
        <v>199</v>
      </c>
      <c r="BO211" s="756"/>
      <c r="BP211" s="756"/>
      <c r="BQ211" s="756"/>
      <c r="BR211" s="756"/>
      <c r="BS211" s="756"/>
      <c r="BT211" s="756"/>
      <c r="BU211" s="756"/>
      <c r="BV211" s="756"/>
      <c r="BW211" s="756"/>
      <c r="BX211" s="756"/>
      <c r="BY211" s="756"/>
      <c r="BZ211" s="756"/>
    </row>
    <row r="212" spans="2:78" x14ac:dyDescent="0.25">
      <c r="B212" s="705">
        <v>200</v>
      </c>
      <c r="C212" s="765">
        <f>(1+_xlfn.XLOOKUP(INT((B212-1)/12)+1,'ZC Curve'!$B$8:$B$107,'ZC Curve'!R$8:R$107,,0))^(1/12)-1</f>
        <v>0</v>
      </c>
      <c r="D212" s="766">
        <f t="shared" si="32"/>
        <v>1</v>
      </c>
      <c r="E212" s="765">
        <f>(1+_xlfn.XLOOKUP(INT((B212-1)/12)+1,'ZC Curve'!$B$8:$B$107,'ZC Curve'!S$8:S$107,,0))^(1/12)-1</f>
        <v>0</v>
      </c>
      <c r="F212" s="766">
        <f t="shared" si="33"/>
        <v>1</v>
      </c>
      <c r="G212" s="765">
        <f>(1+_xlfn.XLOOKUP(INT((B212-1)/12)+1,'ZC Curve'!$B$8:$B$107,'ZC Curve'!T$8:T$107,,0))^(1/12)-1</f>
        <v>0</v>
      </c>
      <c r="H212" s="766">
        <f t="shared" si="34"/>
        <v>1</v>
      </c>
      <c r="I212" s="594"/>
      <c r="J212" s="705">
        <f t="shared" si="35"/>
        <v>200</v>
      </c>
      <c r="K212" s="756"/>
      <c r="L212" s="756"/>
      <c r="M212" s="756"/>
      <c r="N212" s="756"/>
      <c r="O212" s="756"/>
      <c r="P212" s="756"/>
      <c r="Q212" s="756"/>
      <c r="R212" s="756"/>
      <c r="S212" s="756"/>
      <c r="T212" s="756"/>
      <c r="U212" s="756"/>
      <c r="V212" s="756"/>
      <c r="W212" s="594"/>
      <c r="X212" s="705">
        <f t="shared" si="36"/>
        <v>200</v>
      </c>
      <c r="Y212" s="756"/>
      <c r="Z212" s="756"/>
      <c r="AA212" s="756"/>
      <c r="AB212" s="756"/>
      <c r="AC212" s="756"/>
      <c r="AD212" s="756"/>
      <c r="AE212" s="756"/>
      <c r="AF212" s="756"/>
      <c r="AG212" s="756"/>
      <c r="AH212" s="756"/>
      <c r="AI212" s="756"/>
      <c r="AJ212" s="756"/>
      <c r="AK212" s="594"/>
      <c r="AL212" s="705">
        <f t="shared" si="29"/>
        <v>200</v>
      </c>
      <c r="AM212" s="756"/>
      <c r="AN212" s="756"/>
      <c r="AO212" s="756"/>
      <c r="AP212" s="756"/>
      <c r="AQ212" s="756"/>
      <c r="AR212" s="756"/>
      <c r="AS212" s="756"/>
      <c r="AT212" s="756"/>
      <c r="AU212" s="756"/>
      <c r="AV212" s="756"/>
      <c r="AW212" s="756"/>
      <c r="AX212" s="756"/>
      <c r="AY212" s="594"/>
      <c r="AZ212" s="705">
        <f t="shared" si="30"/>
        <v>200</v>
      </c>
      <c r="BA212" s="756"/>
      <c r="BB212" s="756"/>
      <c r="BC212" s="756"/>
      <c r="BD212" s="756"/>
      <c r="BE212" s="756"/>
      <c r="BF212" s="756"/>
      <c r="BG212" s="756"/>
      <c r="BH212" s="756"/>
      <c r="BI212" s="756"/>
      <c r="BJ212" s="756"/>
      <c r="BK212" s="756"/>
      <c r="BL212" s="756"/>
      <c r="BM212" s="685"/>
      <c r="BN212" s="705">
        <f t="shared" si="31"/>
        <v>200</v>
      </c>
      <c r="BO212" s="756"/>
      <c r="BP212" s="756"/>
      <c r="BQ212" s="756"/>
      <c r="BR212" s="756"/>
      <c r="BS212" s="756"/>
      <c r="BT212" s="756"/>
      <c r="BU212" s="756"/>
      <c r="BV212" s="756"/>
      <c r="BW212" s="756"/>
      <c r="BX212" s="756"/>
      <c r="BY212" s="756"/>
      <c r="BZ212" s="756"/>
    </row>
    <row r="213" spans="2:78" x14ac:dyDescent="0.25">
      <c r="B213" s="705">
        <v>201</v>
      </c>
      <c r="C213" s="765">
        <f>(1+_xlfn.XLOOKUP(INT((B213-1)/12)+1,'ZC Curve'!$B$8:$B$107,'ZC Curve'!R$8:R$107,,0))^(1/12)-1</f>
        <v>0</v>
      </c>
      <c r="D213" s="766">
        <f t="shared" si="32"/>
        <v>1</v>
      </c>
      <c r="E213" s="765">
        <f>(1+_xlfn.XLOOKUP(INT((B213-1)/12)+1,'ZC Curve'!$B$8:$B$107,'ZC Curve'!S$8:S$107,,0))^(1/12)-1</f>
        <v>0</v>
      </c>
      <c r="F213" s="766">
        <f t="shared" si="33"/>
        <v>1</v>
      </c>
      <c r="G213" s="765">
        <f>(1+_xlfn.XLOOKUP(INT((B213-1)/12)+1,'ZC Curve'!$B$8:$B$107,'ZC Curve'!T$8:T$107,,0))^(1/12)-1</f>
        <v>0</v>
      </c>
      <c r="H213" s="766">
        <f t="shared" si="34"/>
        <v>1</v>
      </c>
      <c r="I213" s="594"/>
      <c r="J213" s="705">
        <f t="shared" si="35"/>
        <v>201</v>
      </c>
      <c r="K213" s="756"/>
      <c r="L213" s="756"/>
      <c r="M213" s="756"/>
      <c r="N213" s="756"/>
      <c r="O213" s="756"/>
      <c r="P213" s="756"/>
      <c r="Q213" s="756"/>
      <c r="R213" s="756"/>
      <c r="S213" s="756"/>
      <c r="T213" s="756"/>
      <c r="U213" s="756"/>
      <c r="V213" s="756"/>
      <c r="W213" s="594"/>
      <c r="X213" s="705">
        <f t="shared" si="36"/>
        <v>201</v>
      </c>
      <c r="Y213" s="756"/>
      <c r="Z213" s="756"/>
      <c r="AA213" s="756"/>
      <c r="AB213" s="756"/>
      <c r="AC213" s="756"/>
      <c r="AD213" s="756"/>
      <c r="AE213" s="756"/>
      <c r="AF213" s="756"/>
      <c r="AG213" s="756"/>
      <c r="AH213" s="756"/>
      <c r="AI213" s="756"/>
      <c r="AJ213" s="756"/>
      <c r="AK213" s="594"/>
      <c r="AL213" s="705">
        <f t="shared" si="29"/>
        <v>201</v>
      </c>
      <c r="AM213" s="756"/>
      <c r="AN213" s="756"/>
      <c r="AO213" s="756"/>
      <c r="AP213" s="756"/>
      <c r="AQ213" s="756"/>
      <c r="AR213" s="756"/>
      <c r="AS213" s="756"/>
      <c r="AT213" s="756"/>
      <c r="AU213" s="756"/>
      <c r="AV213" s="756"/>
      <c r="AW213" s="756"/>
      <c r="AX213" s="756"/>
      <c r="AY213" s="594"/>
      <c r="AZ213" s="705">
        <f t="shared" si="30"/>
        <v>201</v>
      </c>
      <c r="BA213" s="756"/>
      <c r="BB213" s="756"/>
      <c r="BC213" s="756"/>
      <c r="BD213" s="756"/>
      <c r="BE213" s="756"/>
      <c r="BF213" s="756"/>
      <c r="BG213" s="756"/>
      <c r="BH213" s="756"/>
      <c r="BI213" s="756"/>
      <c r="BJ213" s="756"/>
      <c r="BK213" s="756"/>
      <c r="BL213" s="756"/>
      <c r="BM213" s="685"/>
      <c r="BN213" s="705">
        <f t="shared" si="31"/>
        <v>201</v>
      </c>
      <c r="BO213" s="756"/>
      <c r="BP213" s="756"/>
      <c r="BQ213" s="756"/>
      <c r="BR213" s="756"/>
      <c r="BS213" s="756"/>
      <c r="BT213" s="756"/>
      <c r="BU213" s="756"/>
      <c r="BV213" s="756"/>
      <c r="BW213" s="756"/>
      <c r="BX213" s="756"/>
      <c r="BY213" s="756"/>
      <c r="BZ213" s="756"/>
    </row>
    <row r="214" spans="2:78" x14ac:dyDescent="0.25">
      <c r="B214" s="705">
        <v>202</v>
      </c>
      <c r="C214" s="765">
        <f>(1+_xlfn.XLOOKUP(INT((B214-1)/12)+1,'ZC Curve'!$B$8:$B$107,'ZC Curve'!R$8:R$107,,0))^(1/12)-1</f>
        <v>0</v>
      </c>
      <c r="D214" s="766">
        <f t="shared" si="32"/>
        <v>1</v>
      </c>
      <c r="E214" s="765">
        <f>(1+_xlfn.XLOOKUP(INT((B214-1)/12)+1,'ZC Curve'!$B$8:$B$107,'ZC Curve'!S$8:S$107,,0))^(1/12)-1</f>
        <v>0</v>
      </c>
      <c r="F214" s="766">
        <f t="shared" si="33"/>
        <v>1</v>
      </c>
      <c r="G214" s="765">
        <f>(1+_xlfn.XLOOKUP(INT((B214-1)/12)+1,'ZC Curve'!$B$8:$B$107,'ZC Curve'!T$8:T$107,,0))^(1/12)-1</f>
        <v>0</v>
      </c>
      <c r="H214" s="766">
        <f t="shared" si="34"/>
        <v>1</v>
      </c>
      <c r="I214" s="594"/>
      <c r="J214" s="705">
        <f t="shared" si="35"/>
        <v>202</v>
      </c>
      <c r="K214" s="756"/>
      <c r="L214" s="756"/>
      <c r="M214" s="756"/>
      <c r="N214" s="756"/>
      <c r="O214" s="756"/>
      <c r="P214" s="756"/>
      <c r="Q214" s="756"/>
      <c r="R214" s="756"/>
      <c r="S214" s="756"/>
      <c r="T214" s="756"/>
      <c r="U214" s="756"/>
      <c r="V214" s="756"/>
      <c r="W214" s="594"/>
      <c r="X214" s="705">
        <f t="shared" si="36"/>
        <v>202</v>
      </c>
      <c r="Y214" s="756"/>
      <c r="Z214" s="756"/>
      <c r="AA214" s="756"/>
      <c r="AB214" s="756"/>
      <c r="AC214" s="756"/>
      <c r="AD214" s="756"/>
      <c r="AE214" s="756"/>
      <c r="AF214" s="756"/>
      <c r="AG214" s="756"/>
      <c r="AH214" s="756"/>
      <c r="AI214" s="756"/>
      <c r="AJ214" s="756"/>
      <c r="AK214" s="594"/>
      <c r="AL214" s="705">
        <f t="shared" si="29"/>
        <v>202</v>
      </c>
      <c r="AM214" s="756"/>
      <c r="AN214" s="756"/>
      <c r="AO214" s="756"/>
      <c r="AP214" s="756"/>
      <c r="AQ214" s="756"/>
      <c r="AR214" s="756"/>
      <c r="AS214" s="756"/>
      <c r="AT214" s="756"/>
      <c r="AU214" s="756"/>
      <c r="AV214" s="756"/>
      <c r="AW214" s="756"/>
      <c r="AX214" s="756"/>
      <c r="AY214" s="594"/>
      <c r="AZ214" s="705">
        <f t="shared" si="30"/>
        <v>202</v>
      </c>
      <c r="BA214" s="756"/>
      <c r="BB214" s="756"/>
      <c r="BC214" s="756"/>
      <c r="BD214" s="756"/>
      <c r="BE214" s="756"/>
      <c r="BF214" s="756"/>
      <c r="BG214" s="756"/>
      <c r="BH214" s="756"/>
      <c r="BI214" s="756"/>
      <c r="BJ214" s="756"/>
      <c r="BK214" s="756"/>
      <c r="BL214" s="756"/>
      <c r="BM214" s="685"/>
      <c r="BN214" s="705">
        <f t="shared" si="31"/>
        <v>202</v>
      </c>
      <c r="BO214" s="756"/>
      <c r="BP214" s="756"/>
      <c r="BQ214" s="756"/>
      <c r="BR214" s="756"/>
      <c r="BS214" s="756"/>
      <c r="BT214" s="756"/>
      <c r="BU214" s="756"/>
      <c r="BV214" s="756"/>
      <c r="BW214" s="756"/>
      <c r="BX214" s="756"/>
      <c r="BY214" s="756"/>
      <c r="BZ214" s="756"/>
    </row>
    <row r="215" spans="2:78" x14ac:dyDescent="0.25">
      <c r="B215" s="705">
        <v>203</v>
      </c>
      <c r="C215" s="765">
        <f>(1+_xlfn.XLOOKUP(INT((B215-1)/12)+1,'ZC Curve'!$B$8:$B$107,'ZC Curve'!R$8:R$107,,0))^(1/12)-1</f>
        <v>0</v>
      </c>
      <c r="D215" s="766">
        <f t="shared" si="32"/>
        <v>1</v>
      </c>
      <c r="E215" s="765">
        <f>(1+_xlfn.XLOOKUP(INT((B215-1)/12)+1,'ZC Curve'!$B$8:$B$107,'ZC Curve'!S$8:S$107,,0))^(1/12)-1</f>
        <v>0</v>
      </c>
      <c r="F215" s="766">
        <f t="shared" si="33"/>
        <v>1</v>
      </c>
      <c r="G215" s="765">
        <f>(1+_xlfn.XLOOKUP(INT((B215-1)/12)+1,'ZC Curve'!$B$8:$B$107,'ZC Curve'!T$8:T$107,,0))^(1/12)-1</f>
        <v>0</v>
      </c>
      <c r="H215" s="766">
        <f t="shared" si="34"/>
        <v>1</v>
      </c>
      <c r="I215" s="594"/>
      <c r="J215" s="705">
        <f t="shared" si="35"/>
        <v>203</v>
      </c>
      <c r="K215" s="756"/>
      <c r="L215" s="756"/>
      <c r="M215" s="756"/>
      <c r="N215" s="756"/>
      <c r="O215" s="756"/>
      <c r="P215" s="756"/>
      <c r="Q215" s="756"/>
      <c r="R215" s="756"/>
      <c r="S215" s="756"/>
      <c r="T215" s="756"/>
      <c r="U215" s="756"/>
      <c r="V215" s="756"/>
      <c r="W215" s="594"/>
      <c r="X215" s="705">
        <f t="shared" si="36"/>
        <v>203</v>
      </c>
      <c r="Y215" s="756"/>
      <c r="Z215" s="756"/>
      <c r="AA215" s="756"/>
      <c r="AB215" s="756"/>
      <c r="AC215" s="756"/>
      <c r="AD215" s="756"/>
      <c r="AE215" s="756"/>
      <c r="AF215" s="756"/>
      <c r="AG215" s="756"/>
      <c r="AH215" s="756"/>
      <c r="AI215" s="756"/>
      <c r="AJ215" s="756"/>
      <c r="AK215" s="594"/>
      <c r="AL215" s="705">
        <f t="shared" si="29"/>
        <v>203</v>
      </c>
      <c r="AM215" s="756"/>
      <c r="AN215" s="756"/>
      <c r="AO215" s="756"/>
      <c r="AP215" s="756"/>
      <c r="AQ215" s="756"/>
      <c r="AR215" s="756"/>
      <c r="AS215" s="756"/>
      <c r="AT215" s="756"/>
      <c r="AU215" s="756"/>
      <c r="AV215" s="756"/>
      <c r="AW215" s="756"/>
      <c r="AX215" s="756"/>
      <c r="AY215" s="594"/>
      <c r="AZ215" s="705">
        <f t="shared" si="30"/>
        <v>203</v>
      </c>
      <c r="BA215" s="756"/>
      <c r="BB215" s="756"/>
      <c r="BC215" s="756"/>
      <c r="BD215" s="756"/>
      <c r="BE215" s="756"/>
      <c r="BF215" s="756"/>
      <c r="BG215" s="756"/>
      <c r="BH215" s="756"/>
      <c r="BI215" s="756"/>
      <c r="BJ215" s="756"/>
      <c r="BK215" s="756"/>
      <c r="BL215" s="756"/>
      <c r="BM215" s="685"/>
      <c r="BN215" s="705">
        <f t="shared" si="31"/>
        <v>203</v>
      </c>
      <c r="BO215" s="756"/>
      <c r="BP215" s="756"/>
      <c r="BQ215" s="756"/>
      <c r="BR215" s="756"/>
      <c r="BS215" s="756"/>
      <c r="BT215" s="756"/>
      <c r="BU215" s="756"/>
      <c r="BV215" s="756"/>
      <c r="BW215" s="756"/>
      <c r="BX215" s="756"/>
      <c r="BY215" s="756"/>
      <c r="BZ215" s="756"/>
    </row>
    <row r="216" spans="2:78" x14ac:dyDescent="0.25">
      <c r="B216" s="705">
        <v>204</v>
      </c>
      <c r="C216" s="765">
        <f>(1+_xlfn.XLOOKUP(INT((B216-1)/12)+1,'ZC Curve'!$B$8:$B$107,'ZC Curve'!R$8:R$107,,0))^(1/12)-1</f>
        <v>0</v>
      </c>
      <c r="D216" s="766">
        <f t="shared" si="32"/>
        <v>1</v>
      </c>
      <c r="E216" s="765">
        <f>(1+_xlfn.XLOOKUP(INT((B216-1)/12)+1,'ZC Curve'!$B$8:$B$107,'ZC Curve'!S$8:S$107,,0))^(1/12)-1</f>
        <v>0</v>
      </c>
      <c r="F216" s="766">
        <f t="shared" si="33"/>
        <v>1</v>
      </c>
      <c r="G216" s="765">
        <f>(1+_xlfn.XLOOKUP(INT((B216-1)/12)+1,'ZC Curve'!$B$8:$B$107,'ZC Curve'!T$8:T$107,,0))^(1/12)-1</f>
        <v>0</v>
      </c>
      <c r="H216" s="766">
        <f t="shared" si="34"/>
        <v>1</v>
      </c>
      <c r="I216" s="594"/>
      <c r="J216" s="705">
        <f t="shared" si="35"/>
        <v>204</v>
      </c>
      <c r="K216" s="756"/>
      <c r="L216" s="756"/>
      <c r="M216" s="756"/>
      <c r="N216" s="756"/>
      <c r="O216" s="756"/>
      <c r="P216" s="756"/>
      <c r="Q216" s="756"/>
      <c r="R216" s="756"/>
      <c r="S216" s="756"/>
      <c r="T216" s="756"/>
      <c r="U216" s="756"/>
      <c r="V216" s="756"/>
      <c r="W216" s="594"/>
      <c r="X216" s="705">
        <f t="shared" si="36"/>
        <v>204</v>
      </c>
      <c r="Y216" s="756"/>
      <c r="Z216" s="756"/>
      <c r="AA216" s="756"/>
      <c r="AB216" s="756"/>
      <c r="AC216" s="756"/>
      <c r="AD216" s="756"/>
      <c r="AE216" s="756"/>
      <c r="AF216" s="756"/>
      <c r="AG216" s="756"/>
      <c r="AH216" s="756"/>
      <c r="AI216" s="756"/>
      <c r="AJ216" s="756"/>
      <c r="AK216" s="594"/>
      <c r="AL216" s="705">
        <f t="shared" si="29"/>
        <v>204</v>
      </c>
      <c r="AM216" s="756"/>
      <c r="AN216" s="756"/>
      <c r="AO216" s="756"/>
      <c r="AP216" s="756"/>
      <c r="AQ216" s="756"/>
      <c r="AR216" s="756"/>
      <c r="AS216" s="756"/>
      <c r="AT216" s="756"/>
      <c r="AU216" s="756"/>
      <c r="AV216" s="756"/>
      <c r="AW216" s="756"/>
      <c r="AX216" s="756"/>
      <c r="AY216" s="594"/>
      <c r="AZ216" s="705">
        <f t="shared" si="30"/>
        <v>204</v>
      </c>
      <c r="BA216" s="756"/>
      <c r="BB216" s="756"/>
      <c r="BC216" s="756"/>
      <c r="BD216" s="756"/>
      <c r="BE216" s="756"/>
      <c r="BF216" s="756"/>
      <c r="BG216" s="756"/>
      <c r="BH216" s="756"/>
      <c r="BI216" s="756"/>
      <c r="BJ216" s="756"/>
      <c r="BK216" s="756"/>
      <c r="BL216" s="756"/>
      <c r="BM216" s="685"/>
      <c r="BN216" s="705">
        <f t="shared" si="31"/>
        <v>204</v>
      </c>
      <c r="BO216" s="756"/>
      <c r="BP216" s="756"/>
      <c r="BQ216" s="756"/>
      <c r="BR216" s="756"/>
      <c r="BS216" s="756"/>
      <c r="BT216" s="756"/>
      <c r="BU216" s="756"/>
      <c r="BV216" s="756"/>
      <c r="BW216" s="756"/>
      <c r="BX216" s="756"/>
      <c r="BY216" s="756"/>
      <c r="BZ216" s="756"/>
    </row>
    <row r="217" spans="2:78" x14ac:dyDescent="0.25">
      <c r="B217" s="705">
        <v>205</v>
      </c>
      <c r="C217" s="765">
        <f>(1+_xlfn.XLOOKUP(INT((B217-1)/12)+1,'ZC Curve'!$B$8:$B$107,'ZC Curve'!R$8:R$107,,0))^(1/12)-1</f>
        <v>0</v>
      </c>
      <c r="D217" s="766">
        <f t="shared" si="32"/>
        <v>1</v>
      </c>
      <c r="E217" s="765">
        <f>(1+_xlfn.XLOOKUP(INT((B217-1)/12)+1,'ZC Curve'!$B$8:$B$107,'ZC Curve'!S$8:S$107,,0))^(1/12)-1</f>
        <v>0</v>
      </c>
      <c r="F217" s="766">
        <f t="shared" si="33"/>
        <v>1</v>
      </c>
      <c r="G217" s="765">
        <f>(1+_xlfn.XLOOKUP(INT((B217-1)/12)+1,'ZC Curve'!$B$8:$B$107,'ZC Curve'!T$8:T$107,,0))^(1/12)-1</f>
        <v>0</v>
      </c>
      <c r="H217" s="766">
        <f t="shared" si="34"/>
        <v>1</v>
      </c>
      <c r="I217" s="594"/>
      <c r="J217" s="705">
        <f t="shared" si="35"/>
        <v>205</v>
      </c>
      <c r="K217" s="756"/>
      <c r="L217" s="756"/>
      <c r="M217" s="756"/>
      <c r="N217" s="756"/>
      <c r="O217" s="756"/>
      <c r="P217" s="756"/>
      <c r="Q217" s="756"/>
      <c r="R217" s="756"/>
      <c r="S217" s="756"/>
      <c r="T217" s="756"/>
      <c r="U217" s="756"/>
      <c r="V217" s="756"/>
      <c r="W217" s="594"/>
      <c r="X217" s="705">
        <f t="shared" si="36"/>
        <v>205</v>
      </c>
      <c r="Y217" s="756"/>
      <c r="Z217" s="756"/>
      <c r="AA217" s="756"/>
      <c r="AB217" s="756"/>
      <c r="AC217" s="756"/>
      <c r="AD217" s="756"/>
      <c r="AE217" s="756"/>
      <c r="AF217" s="756"/>
      <c r="AG217" s="756"/>
      <c r="AH217" s="756"/>
      <c r="AI217" s="756"/>
      <c r="AJ217" s="756"/>
      <c r="AK217" s="594"/>
      <c r="AL217" s="705">
        <f t="shared" si="29"/>
        <v>205</v>
      </c>
      <c r="AM217" s="756"/>
      <c r="AN217" s="756"/>
      <c r="AO217" s="756"/>
      <c r="AP217" s="756"/>
      <c r="AQ217" s="756"/>
      <c r="AR217" s="756"/>
      <c r="AS217" s="756"/>
      <c r="AT217" s="756"/>
      <c r="AU217" s="756"/>
      <c r="AV217" s="756"/>
      <c r="AW217" s="756"/>
      <c r="AX217" s="756"/>
      <c r="AY217" s="594"/>
      <c r="AZ217" s="705">
        <f t="shared" si="30"/>
        <v>205</v>
      </c>
      <c r="BA217" s="756"/>
      <c r="BB217" s="756"/>
      <c r="BC217" s="756"/>
      <c r="BD217" s="756"/>
      <c r="BE217" s="756"/>
      <c r="BF217" s="756"/>
      <c r="BG217" s="756"/>
      <c r="BH217" s="756"/>
      <c r="BI217" s="756"/>
      <c r="BJ217" s="756"/>
      <c r="BK217" s="756"/>
      <c r="BL217" s="756"/>
      <c r="BM217" s="685"/>
      <c r="BN217" s="705">
        <f t="shared" si="31"/>
        <v>205</v>
      </c>
      <c r="BO217" s="756"/>
      <c r="BP217" s="756"/>
      <c r="BQ217" s="756"/>
      <c r="BR217" s="756"/>
      <c r="BS217" s="756"/>
      <c r="BT217" s="756"/>
      <c r="BU217" s="756"/>
      <c r="BV217" s="756"/>
      <c r="BW217" s="756"/>
      <c r="BX217" s="756"/>
      <c r="BY217" s="756"/>
      <c r="BZ217" s="756"/>
    </row>
    <row r="218" spans="2:78" x14ac:dyDescent="0.25">
      <c r="B218" s="705">
        <v>206</v>
      </c>
      <c r="C218" s="765">
        <f>(1+_xlfn.XLOOKUP(INT((B218-1)/12)+1,'ZC Curve'!$B$8:$B$107,'ZC Curve'!R$8:R$107,,0))^(1/12)-1</f>
        <v>0</v>
      </c>
      <c r="D218" s="766">
        <f t="shared" si="32"/>
        <v>1</v>
      </c>
      <c r="E218" s="765">
        <f>(1+_xlfn.XLOOKUP(INT((B218-1)/12)+1,'ZC Curve'!$B$8:$B$107,'ZC Curve'!S$8:S$107,,0))^(1/12)-1</f>
        <v>0</v>
      </c>
      <c r="F218" s="766">
        <f t="shared" si="33"/>
        <v>1</v>
      </c>
      <c r="G218" s="765">
        <f>(1+_xlfn.XLOOKUP(INT((B218-1)/12)+1,'ZC Curve'!$B$8:$B$107,'ZC Curve'!T$8:T$107,,0))^(1/12)-1</f>
        <v>0</v>
      </c>
      <c r="H218" s="766">
        <f t="shared" si="34"/>
        <v>1</v>
      </c>
      <c r="I218" s="594"/>
      <c r="J218" s="705">
        <f t="shared" si="35"/>
        <v>206</v>
      </c>
      <c r="K218" s="756"/>
      <c r="L218" s="756"/>
      <c r="M218" s="756"/>
      <c r="N218" s="756"/>
      <c r="O218" s="756"/>
      <c r="P218" s="756"/>
      <c r="Q218" s="756"/>
      <c r="R218" s="756"/>
      <c r="S218" s="756"/>
      <c r="T218" s="756"/>
      <c r="U218" s="756"/>
      <c r="V218" s="756"/>
      <c r="W218" s="594"/>
      <c r="X218" s="705">
        <f t="shared" si="36"/>
        <v>206</v>
      </c>
      <c r="Y218" s="756"/>
      <c r="Z218" s="756"/>
      <c r="AA218" s="756"/>
      <c r="AB218" s="756"/>
      <c r="AC218" s="756"/>
      <c r="AD218" s="756"/>
      <c r="AE218" s="756"/>
      <c r="AF218" s="756"/>
      <c r="AG218" s="756"/>
      <c r="AH218" s="756"/>
      <c r="AI218" s="756"/>
      <c r="AJ218" s="756"/>
      <c r="AK218" s="594"/>
      <c r="AL218" s="705">
        <f t="shared" si="29"/>
        <v>206</v>
      </c>
      <c r="AM218" s="756"/>
      <c r="AN218" s="756"/>
      <c r="AO218" s="756"/>
      <c r="AP218" s="756"/>
      <c r="AQ218" s="756"/>
      <c r="AR218" s="756"/>
      <c r="AS218" s="756"/>
      <c r="AT218" s="756"/>
      <c r="AU218" s="756"/>
      <c r="AV218" s="756"/>
      <c r="AW218" s="756"/>
      <c r="AX218" s="756"/>
      <c r="AY218" s="594"/>
      <c r="AZ218" s="705">
        <f t="shared" si="30"/>
        <v>206</v>
      </c>
      <c r="BA218" s="756"/>
      <c r="BB218" s="756"/>
      <c r="BC218" s="756"/>
      <c r="BD218" s="756"/>
      <c r="BE218" s="756"/>
      <c r="BF218" s="756"/>
      <c r="BG218" s="756"/>
      <c r="BH218" s="756"/>
      <c r="BI218" s="756"/>
      <c r="BJ218" s="756"/>
      <c r="BK218" s="756"/>
      <c r="BL218" s="756"/>
      <c r="BM218" s="685"/>
      <c r="BN218" s="705">
        <f t="shared" si="31"/>
        <v>206</v>
      </c>
      <c r="BO218" s="756"/>
      <c r="BP218" s="756"/>
      <c r="BQ218" s="756"/>
      <c r="BR218" s="756"/>
      <c r="BS218" s="756"/>
      <c r="BT218" s="756"/>
      <c r="BU218" s="756"/>
      <c r="BV218" s="756"/>
      <c r="BW218" s="756"/>
      <c r="BX218" s="756"/>
      <c r="BY218" s="756"/>
      <c r="BZ218" s="756"/>
    </row>
    <row r="219" spans="2:78" x14ac:dyDescent="0.25">
      <c r="B219" s="705">
        <v>207</v>
      </c>
      <c r="C219" s="765">
        <f>(1+_xlfn.XLOOKUP(INT((B219-1)/12)+1,'ZC Curve'!$B$8:$B$107,'ZC Curve'!R$8:R$107,,0))^(1/12)-1</f>
        <v>0</v>
      </c>
      <c r="D219" s="766">
        <f t="shared" si="32"/>
        <v>1</v>
      </c>
      <c r="E219" s="765">
        <f>(1+_xlfn.XLOOKUP(INT((B219-1)/12)+1,'ZC Curve'!$B$8:$B$107,'ZC Curve'!S$8:S$107,,0))^(1/12)-1</f>
        <v>0</v>
      </c>
      <c r="F219" s="766">
        <f t="shared" si="33"/>
        <v>1</v>
      </c>
      <c r="G219" s="765">
        <f>(1+_xlfn.XLOOKUP(INT((B219-1)/12)+1,'ZC Curve'!$B$8:$B$107,'ZC Curve'!T$8:T$107,,0))^(1/12)-1</f>
        <v>0</v>
      </c>
      <c r="H219" s="766">
        <f t="shared" si="34"/>
        <v>1</v>
      </c>
      <c r="I219" s="594"/>
      <c r="J219" s="705">
        <f t="shared" si="35"/>
        <v>207</v>
      </c>
      <c r="K219" s="756"/>
      <c r="L219" s="756"/>
      <c r="M219" s="756"/>
      <c r="N219" s="756"/>
      <c r="O219" s="756"/>
      <c r="P219" s="756"/>
      <c r="Q219" s="756"/>
      <c r="R219" s="756"/>
      <c r="S219" s="756"/>
      <c r="T219" s="756"/>
      <c r="U219" s="756"/>
      <c r="V219" s="756"/>
      <c r="W219" s="594"/>
      <c r="X219" s="705">
        <f t="shared" si="36"/>
        <v>207</v>
      </c>
      <c r="Y219" s="756"/>
      <c r="Z219" s="756"/>
      <c r="AA219" s="756"/>
      <c r="AB219" s="756"/>
      <c r="AC219" s="756"/>
      <c r="AD219" s="756"/>
      <c r="AE219" s="756"/>
      <c r="AF219" s="756"/>
      <c r="AG219" s="756"/>
      <c r="AH219" s="756"/>
      <c r="AI219" s="756"/>
      <c r="AJ219" s="756"/>
      <c r="AK219" s="594"/>
      <c r="AL219" s="705">
        <f t="shared" si="29"/>
        <v>207</v>
      </c>
      <c r="AM219" s="756"/>
      <c r="AN219" s="756"/>
      <c r="AO219" s="756"/>
      <c r="AP219" s="756"/>
      <c r="AQ219" s="756"/>
      <c r="AR219" s="756"/>
      <c r="AS219" s="756"/>
      <c r="AT219" s="756"/>
      <c r="AU219" s="756"/>
      <c r="AV219" s="756"/>
      <c r="AW219" s="756"/>
      <c r="AX219" s="756"/>
      <c r="AY219" s="594"/>
      <c r="AZ219" s="705">
        <f t="shared" si="30"/>
        <v>207</v>
      </c>
      <c r="BA219" s="756"/>
      <c r="BB219" s="756"/>
      <c r="BC219" s="756"/>
      <c r="BD219" s="756"/>
      <c r="BE219" s="756"/>
      <c r="BF219" s="756"/>
      <c r="BG219" s="756"/>
      <c r="BH219" s="756"/>
      <c r="BI219" s="756"/>
      <c r="BJ219" s="756"/>
      <c r="BK219" s="756"/>
      <c r="BL219" s="756"/>
      <c r="BM219" s="685"/>
      <c r="BN219" s="705">
        <f t="shared" si="31"/>
        <v>207</v>
      </c>
      <c r="BO219" s="756"/>
      <c r="BP219" s="756"/>
      <c r="BQ219" s="756"/>
      <c r="BR219" s="756"/>
      <c r="BS219" s="756"/>
      <c r="BT219" s="756"/>
      <c r="BU219" s="756"/>
      <c r="BV219" s="756"/>
      <c r="BW219" s="756"/>
      <c r="BX219" s="756"/>
      <c r="BY219" s="756"/>
      <c r="BZ219" s="756"/>
    </row>
    <row r="220" spans="2:78" x14ac:dyDescent="0.25">
      <c r="B220" s="705">
        <v>208</v>
      </c>
      <c r="C220" s="765">
        <f>(1+_xlfn.XLOOKUP(INT((B220-1)/12)+1,'ZC Curve'!$B$8:$B$107,'ZC Curve'!R$8:R$107,,0))^(1/12)-1</f>
        <v>0</v>
      </c>
      <c r="D220" s="766">
        <f t="shared" si="32"/>
        <v>1</v>
      </c>
      <c r="E220" s="765">
        <f>(1+_xlfn.XLOOKUP(INT((B220-1)/12)+1,'ZC Curve'!$B$8:$B$107,'ZC Curve'!S$8:S$107,,0))^(1/12)-1</f>
        <v>0</v>
      </c>
      <c r="F220" s="766">
        <f t="shared" si="33"/>
        <v>1</v>
      </c>
      <c r="G220" s="765">
        <f>(1+_xlfn.XLOOKUP(INT((B220-1)/12)+1,'ZC Curve'!$B$8:$B$107,'ZC Curve'!T$8:T$107,,0))^(1/12)-1</f>
        <v>0</v>
      </c>
      <c r="H220" s="766">
        <f t="shared" si="34"/>
        <v>1</v>
      </c>
      <c r="I220" s="594"/>
      <c r="J220" s="705">
        <f t="shared" si="35"/>
        <v>208</v>
      </c>
      <c r="K220" s="756"/>
      <c r="L220" s="756"/>
      <c r="M220" s="756"/>
      <c r="N220" s="756"/>
      <c r="O220" s="756"/>
      <c r="P220" s="756"/>
      <c r="Q220" s="756"/>
      <c r="R220" s="756"/>
      <c r="S220" s="756"/>
      <c r="T220" s="756"/>
      <c r="U220" s="756"/>
      <c r="V220" s="756"/>
      <c r="W220" s="594"/>
      <c r="X220" s="705">
        <f t="shared" si="36"/>
        <v>208</v>
      </c>
      <c r="Y220" s="756"/>
      <c r="Z220" s="756"/>
      <c r="AA220" s="756"/>
      <c r="AB220" s="756"/>
      <c r="AC220" s="756"/>
      <c r="AD220" s="756"/>
      <c r="AE220" s="756"/>
      <c r="AF220" s="756"/>
      <c r="AG220" s="756"/>
      <c r="AH220" s="756"/>
      <c r="AI220" s="756"/>
      <c r="AJ220" s="756"/>
      <c r="AK220" s="594"/>
      <c r="AL220" s="705">
        <f t="shared" si="29"/>
        <v>208</v>
      </c>
      <c r="AM220" s="756"/>
      <c r="AN220" s="756"/>
      <c r="AO220" s="756"/>
      <c r="AP220" s="756"/>
      <c r="AQ220" s="756"/>
      <c r="AR220" s="756"/>
      <c r="AS220" s="756"/>
      <c r="AT220" s="756"/>
      <c r="AU220" s="756"/>
      <c r="AV220" s="756"/>
      <c r="AW220" s="756"/>
      <c r="AX220" s="756"/>
      <c r="AY220" s="594"/>
      <c r="AZ220" s="705">
        <f t="shared" si="30"/>
        <v>208</v>
      </c>
      <c r="BA220" s="756"/>
      <c r="BB220" s="756"/>
      <c r="BC220" s="756"/>
      <c r="BD220" s="756"/>
      <c r="BE220" s="756"/>
      <c r="BF220" s="756"/>
      <c r="BG220" s="756"/>
      <c r="BH220" s="756"/>
      <c r="BI220" s="756"/>
      <c r="BJ220" s="756"/>
      <c r="BK220" s="756"/>
      <c r="BL220" s="756"/>
      <c r="BM220" s="685"/>
      <c r="BN220" s="705">
        <f t="shared" si="31"/>
        <v>208</v>
      </c>
      <c r="BO220" s="756"/>
      <c r="BP220" s="756"/>
      <c r="BQ220" s="756"/>
      <c r="BR220" s="756"/>
      <c r="BS220" s="756"/>
      <c r="BT220" s="756"/>
      <c r="BU220" s="756"/>
      <c r="BV220" s="756"/>
      <c r="BW220" s="756"/>
      <c r="BX220" s="756"/>
      <c r="BY220" s="756"/>
      <c r="BZ220" s="756"/>
    </row>
    <row r="221" spans="2:78" x14ac:dyDescent="0.25">
      <c r="B221" s="705">
        <v>209</v>
      </c>
      <c r="C221" s="765">
        <f>(1+_xlfn.XLOOKUP(INT((B221-1)/12)+1,'ZC Curve'!$B$8:$B$107,'ZC Curve'!R$8:R$107,,0))^(1/12)-1</f>
        <v>0</v>
      </c>
      <c r="D221" s="766">
        <f t="shared" si="32"/>
        <v>1</v>
      </c>
      <c r="E221" s="765">
        <f>(1+_xlfn.XLOOKUP(INT((B221-1)/12)+1,'ZC Curve'!$B$8:$B$107,'ZC Curve'!S$8:S$107,,0))^(1/12)-1</f>
        <v>0</v>
      </c>
      <c r="F221" s="766">
        <f t="shared" si="33"/>
        <v>1</v>
      </c>
      <c r="G221" s="765">
        <f>(1+_xlfn.XLOOKUP(INT((B221-1)/12)+1,'ZC Curve'!$B$8:$B$107,'ZC Curve'!T$8:T$107,,0))^(1/12)-1</f>
        <v>0</v>
      </c>
      <c r="H221" s="766">
        <f t="shared" si="34"/>
        <v>1</v>
      </c>
      <c r="I221" s="594"/>
      <c r="J221" s="705">
        <f t="shared" si="35"/>
        <v>209</v>
      </c>
      <c r="K221" s="756"/>
      <c r="L221" s="756"/>
      <c r="M221" s="756"/>
      <c r="N221" s="756"/>
      <c r="O221" s="756"/>
      <c r="P221" s="756"/>
      <c r="Q221" s="756"/>
      <c r="R221" s="756"/>
      <c r="S221" s="756"/>
      <c r="T221" s="756"/>
      <c r="U221" s="756"/>
      <c r="V221" s="756"/>
      <c r="W221" s="594"/>
      <c r="X221" s="705">
        <f t="shared" si="36"/>
        <v>209</v>
      </c>
      <c r="Y221" s="756"/>
      <c r="Z221" s="756"/>
      <c r="AA221" s="756"/>
      <c r="AB221" s="756"/>
      <c r="AC221" s="756"/>
      <c r="AD221" s="756"/>
      <c r="AE221" s="756"/>
      <c r="AF221" s="756"/>
      <c r="AG221" s="756"/>
      <c r="AH221" s="756"/>
      <c r="AI221" s="756"/>
      <c r="AJ221" s="756"/>
      <c r="AK221" s="594"/>
      <c r="AL221" s="705">
        <f t="shared" si="29"/>
        <v>209</v>
      </c>
      <c r="AM221" s="756"/>
      <c r="AN221" s="756"/>
      <c r="AO221" s="756"/>
      <c r="AP221" s="756"/>
      <c r="AQ221" s="756"/>
      <c r="AR221" s="756"/>
      <c r="AS221" s="756"/>
      <c r="AT221" s="756"/>
      <c r="AU221" s="756"/>
      <c r="AV221" s="756"/>
      <c r="AW221" s="756"/>
      <c r="AX221" s="756"/>
      <c r="AY221" s="594"/>
      <c r="AZ221" s="705">
        <f t="shared" si="30"/>
        <v>209</v>
      </c>
      <c r="BA221" s="756"/>
      <c r="BB221" s="756"/>
      <c r="BC221" s="756"/>
      <c r="BD221" s="756"/>
      <c r="BE221" s="756"/>
      <c r="BF221" s="756"/>
      <c r="BG221" s="756"/>
      <c r="BH221" s="756"/>
      <c r="BI221" s="756"/>
      <c r="BJ221" s="756"/>
      <c r="BK221" s="756"/>
      <c r="BL221" s="756"/>
      <c r="BM221" s="685"/>
      <c r="BN221" s="705">
        <f t="shared" si="31"/>
        <v>209</v>
      </c>
      <c r="BO221" s="756"/>
      <c r="BP221" s="756"/>
      <c r="BQ221" s="756"/>
      <c r="BR221" s="756"/>
      <c r="BS221" s="756"/>
      <c r="BT221" s="756"/>
      <c r="BU221" s="756"/>
      <c r="BV221" s="756"/>
      <c r="BW221" s="756"/>
      <c r="BX221" s="756"/>
      <c r="BY221" s="756"/>
      <c r="BZ221" s="756"/>
    </row>
    <row r="222" spans="2:78" x14ac:dyDescent="0.25">
      <c r="B222" s="705">
        <v>210</v>
      </c>
      <c r="C222" s="765">
        <f>(1+_xlfn.XLOOKUP(INT((B222-1)/12)+1,'ZC Curve'!$B$8:$B$107,'ZC Curve'!R$8:R$107,,0))^(1/12)-1</f>
        <v>0</v>
      </c>
      <c r="D222" s="766">
        <f t="shared" si="32"/>
        <v>1</v>
      </c>
      <c r="E222" s="765">
        <f>(1+_xlfn.XLOOKUP(INT((B222-1)/12)+1,'ZC Curve'!$B$8:$B$107,'ZC Curve'!S$8:S$107,,0))^(1/12)-1</f>
        <v>0</v>
      </c>
      <c r="F222" s="766">
        <f t="shared" si="33"/>
        <v>1</v>
      </c>
      <c r="G222" s="765">
        <f>(1+_xlfn.XLOOKUP(INT((B222-1)/12)+1,'ZC Curve'!$B$8:$B$107,'ZC Curve'!T$8:T$107,,0))^(1/12)-1</f>
        <v>0</v>
      </c>
      <c r="H222" s="766">
        <f t="shared" si="34"/>
        <v>1</v>
      </c>
      <c r="I222" s="594"/>
      <c r="J222" s="705">
        <f t="shared" si="35"/>
        <v>210</v>
      </c>
      <c r="K222" s="756"/>
      <c r="L222" s="756"/>
      <c r="M222" s="756"/>
      <c r="N222" s="756"/>
      <c r="O222" s="756"/>
      <c r="P222" s="756"/>
      <c r="Q222" s="756"/>
      <c r="R222" s="756"/>
      <c r="S222" s="756"/>
      <c r="T222" s="756"/>
      <c r="U222" s="756"/>
      <c r="V222" s="756"/>
      <c r="W222" s="594"/>
      <c r="X222" s="705">
        <f t="shared" si="36"/>
        <v>210</v>
      </c>
      <c r="Y222" s="756"/>
      <c r="Z222" s="756"/>
      <c r="AA222" s="756"/>
      <c r="AB222" s="756"/>
      <c r="AC222" s="756"/>
      <c r="AD222" s="756"/>
      <c r="AE222" s="756"/>
      <c r="AF222" s="756"/>
      <c r="AG222" s="756"/>
      <c r="AH222" s="756"/>
      <c r="AI222" s="756"/>
      <c r="AJ222" s="756"/>
      <c r="AK222" s="594"/>
      <c r="AL222" s="705">
        <f t="shared" si="29"/>
        <v>210</v>
      </c>
      <c r="AM222" s="756"/>
      <c r="AN222" s="756"/>
      <c r="AO222" s="756"/>
      <c r="AP222" s="756"/>
      <c r="AQ222" s="756"/>
      <c r="AR222" s="756"/>
      <c r="AS222" s="756"/>
      <c r="AT222" s="756"/>
      <c r="AU222" s="756"/>
      <c r="AV222" s="756"/>
      <c r="AW222" s="756"/>
      <c r="AX222" s="756"/>
      <c r="AY222" s="594"/>
      <c r="AZ222" s="705">
        <f t="shared" si="30"/>
        <v>210</v>
      </c>
      <c r="BA222" s="756"/>
      <c r="BB222" s="756"/>
      <c r="BC222" s="756"/>
      <c r="BD222" s="756"/>
      <c r="BE222" s="756"/>
      <c r="BF222" s="756"/>
      <c r="BG222" s="756"/>
      <c r="BH222" s="756"/>
      <c r="BI222" s="756"/>
      <c r="BJ222" s="756"/>
      <c r="BK222" s="756"/>
      <c r="BL222" s="756"/>
      <c r="BM222" s="685"/>
      <c r="BN222" s="705">
        <f t="shared" si="31"/>
        <v>210</v>
      </c>
      <c r="BO222" s="756"/>
      <c r="BP222" s="756"/>
      <c r="BQ222" s="756"/>
      <c r="BR222" s="756"/>
      <c r="BS222" s="756"/>
      <c r="BT222" s="756"/>
      <c r="BU222" s="756"/>
      <c r="BV222" s="756"/>
      <c r="BW222" s="756"/>
      <c r="BX222" s="756"/>
      <c r="BY222" s="756"/>
      <c r="BZ222" s="756"/>
    </row>
    <row r="223" spans="2:78" x14ac:dyDescent="0.25">
      <c r="B223" s="705">
        <v>211</v>
      </c>
      <c r="C223" s="765">
        <f>(1+_xlfn.XLOOKUP(INT((B223-1)/12)+1,'ZC Curve'!$B$8:$B$107,'ZC Curve'!R$8:R$107,,0))^(1/12)-1</f>
        <v>0</v>
      </c>
      <c r="D223" s="766">
        <f t="shared" si="32"/>
        <v>1</v>
      </c>
      <c r="E223" s="765">
        <f>(1+_xlfn.XLOOKUP(INT((B223-1)/12)+1,'ZC Curve'!$B$8:$B$107,'ZC Curve'!S$8:S$107,,0))^(1/12)-1</f>
        <v>0</v>
      </c>
      <c r="F223" s="766">
        <f t="shared" si="33"/>
        <v>1</v>
      </c>
      <c r="G223" s="765">
        <f>(1+_xlfn.XLOOKUP(INT((B223-1)/12)+1,'ZC Curve'!$B$8:$B$107,'ZC Curve'!T$8:T$107,,0))^(1/12)-1</f>
        <v>0</v>
      </c>
      <c r="H223" s="766">
        <f t="shared" si="34"/>
        <v>1</v>
      </c>
      <c r="I223" s="594"/>
      <c r="J223" s="705">
        <f t="shared" si="35"/>
        <v>211</v>
      </c>
      <c r="K223" s="756"/>
      <c r="L223" s="756"/>
      <c r="M223" s="756"/>
      <c r="N223" s="756"/>
      <c r="O223" s="756"/>
      <c r="P223" s="756"/>
      <c r="Q223" s="756"/>
      <c r="R223" s="756"/>
      <c r="S223" s="756"/>
      <c r="T223" s="756"/>
      <c r="U223" s="756"/>
      <c r="V223" s="756"/>
      <c r="W223" s="594"/>
      <c r="X223" s="705">
        <f t="shared" si="36"/>
        <v>211</v>
      </c>
      <c r="Y223" s="756"/>
      <c r="Z223" s="756"/>
      <c r="AA223" s="756"/>
      <c r="AB223" s="756"/>
      <c r="AC223" s="756"/>
      <c r="AD223" s="756"/>
      <c r="AE223" s="756"/>
      <c r="AF223" s="756"/>
      <c r="AG223" s="756"/>
      <c r="AH223" s="756"/>
      <c r="AI223" s="756"/>
      <c r="AJ223" s="756"/>
      <c r="AK223" s="594"/>
      <c r="AL223" s="705">
        <f t="shared" si="29"/>
        <v>211</v>
      </c>
      <c r="AM223" s="756"/>
      <c r="AN223" s="756"/>
      <c r="AO223" s="756"/>
      <c r="AP223" s="756"/>
      <c r="AQ223" s="756"/>
      <c r="AR223" s="756"/>
      <c r="AS223" s="756"/>
      <c r="AT223" s="756"/>
      <c r="AU223" s="756"/>
      <c r="AV223" s="756"/>
      <c r="AW223" s="756"/>
      <c r="AX223" s="756"/>
      <c r="AY223" s="594"/>
      <c r="AZ223" s="705">
        <f t="shared" si="30"/>
        <v>211</v>
      </c>
      <c r="BA223" s="756"/>
      <c r="BB223" s="756"/>
      <c r="BC223" s="756"/>
      <c r="BD223" s="756"/>
      <c r="BE223" s="756"/>
      <c r="BF223" s="756"/>
      <c r="BG223" s="756"/>
      <c r="BH223" s="756"/>
      <c r="BI223" s="756"/>
      <c r="BJ223" s="756"/>
      <c r="BK223" s="756"/>
      <c r="BL223" s="756"/>
      <c r="BM223" s="685"/>
      <c r="BN223" s="705">
        <f t="shared" si="31"/>
        <v>211</v>
      </c>
      <c r="BO223" s="756"/>
      <c r="BP223" s="756"/>
      <c r="BQ223" s="756"/>
      <c r="BR223" s="756"/>
      <c r="BS223" s="756"/>
      <c r="BT223" s="756"/>
      <c r="BU223" s="756"/>
      <c r="BV223" s="756"/>
      <c r="BW223" s="756"/>
      <c r="BX223" s="756"/>
      <c r="BY223" s="756"/>
      <c r="BZ223" s="756"/>
    </row>
    <row r="224" spans="2:78" x14ac:dyDescent="0.25">
      <c r="B224" s="705">
        <v>212</v>
      </c>
      <c r="C224" s="765">
        <f>(1+_xlfn.XLOOKUP(INT((B224-1)/12)+1,'ZC Curve'!$B$8:$B$107,'ZC Curve'!R$8:R$107,,0))^(1/12)-1</f>
        <v>0</v>
      </c>
      <c r="D224" s="766">
        <f t="shared" si="32"/>
        <v>1</v>
      </c>
      <c r="E224" s="765">
        <f>(1+_xlfn.XLOOKUP(INT((B224-1)/12)+1,'ZC Curve'!$B$8:$B$107,'ZC Curve'!S$8:S$107,,0))^(1/12)-1</f>
        <v>0</v>
      </c>
      <c r="F224" s="766">
        <f t="shared" si="33"/>
        <v>1</v>
      </c>
      <c r="G224" s="765">
        <f>(1+_xlfn.XLOOKUP(INT((B224-1)/12)+1,'ZC Curve'!$B$8:$B$107,'ZC Curve'!T$8:T$107,,0))^(1/12)-1</f>
        <v>0</v>
      </c>
      <c r="H224" s="766">
        <f t="shared" si="34"/>
        <v>1</v>
      </c>
      <c r="I224" s="594"/>
      <c r="J224" s="705">
        <f t="shared" si="35"/>
        <v>212</v>
      </c>
      <c r="K224" s="756"/>
      <c r="L224" s="756"/>
      <c r="M224" s="756"/>
      <c r="N224" s="756"/>
      <c r="O224" s="756"/>
      <c r="P224" s="756"/>
      <c r="Q224" s="756"/>
      <c r="R224" s="756"/>
      <c r="S224" s="756"/>
      <c r="T224" s="756"/>
      <c r="U224" s="756"/>
      <c r="V224" s="756"/>
      <c r="W224" s="594"/>
      <c r="X224" s="705">
        <f t="shared" si="36"/>
        <v>212</v>
      </c>
      <c r="Y224" s="756"/>
      <c r="Z224" s="756"/>
      <c r="AA224" s="756"/>
      <c r="AB224" s="756"/>
      <c r="AC224" s="756"/>
      <c r="AD224" s="756"/>
      <c r="AE224" s="756"/>
      <c r="AF224" s="756"/>
      <c r="AG224" s="756"/>
      <c r="AH224" s="756"/>
      <c r="AI224" s="756"/>
      <c r="AJ224" s="756"/>
      <c r="AK224" s="594"/>
      <c r="AL224" s="705">
        <f t="shared" si="29"/>
        <v>212</v>
      </c>
      <c r="AM224" s="756"/>
      <c r="AN224" s="756"/>
      <c r="AO224" s="756"/>
      <c r="AP224" s="756"/>
      <c r="AQ224" s="756"/>
      <c r="AR224" s="756"/>
      <c r="AS224" s="756"/>
      <c r="AT224" s="756"/>
      <c r="AU224" s="756"/>
      <c r="AV224" s="756"/>
      <c r="AW224" s="756"/>
      <c r="AX224" s="756"/>
      <c r="AY224" s="594"/>
      <c r="AZ224" s="705">
        <f t="shared" si="30"/>
        <v>212</v>
      </c>
      <c r="BA224" s="756"/>
      <c r="BB224" s="756"/>
      <c r="BC224" s="756"/>
      <c r="BD224" s="756"/>
      <c r="BE224" s="756"/>
      <c r="BF224" s="756"/>
      <c r="BG224" s="756"/>
      <c r="BH224" s="756"/>
      <c r="BI224" s="756"/>
      <c r="BJ224" s="756"/>
      <c r="BK224" s="756"/>
      <c r="BL224" s="756"/>
      <c r="BM224" s="685"/>
      <c r="BN224" s="705">
        <f t="shared" si="31"/>
        <v>212</v>
      </c>
      <c r="BO224" s="756"/>
      <c r="BP224" s="756"/>
      <c r="BQ224" s="756"/>
      <c r="BR224" s="756"/>
      <c r="BS224" s="756"/>
      <c r="BT224" s="756"/>
      <c r="BU224" s="756"/>
      <c r="BV224" s="756"/>
      <c r="BW224" s="756"/>
      <c r="BX224" s="756"/>
      <c r="BY224" s="756"/>
      <c r="BZ224" s="756"/>
    </row>
    <row r="225" spans="2:78" x14ac:dyDescent="0.25">
      <c r="B225" s="705">
        <v>213</v>
      </c>
      <c r="C225" s="765">
        <f>(1+_xlfn.XLOOKUP(INT((B225-1)/12)+1,'ZC Curve'!$B$8:$B$107,'ZC Curve'!R$8:R$107,,0))^(1/12)-1</f>
        <v>0</v>
      </c>
      <c r="D225" s="766">
        <f t="shared" si="32"/>
        <v>1</v>
      </c>
      <c r="E225" s="765">
        <f>(1+_xlfn.XLOOKUP(INT((B225-1)/12)+1,'ZC Curve'!$B$8:$B$107,'ZC Curve'!S$8:S$107,,0))^(1/12)-1</f>
        <v>0</v>
      </c>
      <c r="F225" s="766">
        <f t="shared" si="33"/>
        <v>1</v>
      </c>
      <c r="G225" s="765">
        <f>(1+_xlfn.XLOOKUP(INT((B225-1)/12)+1,'ZC Curve'!$B$8:$B$107,'ZC Curve'!T$8:T$107,,0))^(1/12)-1</f>
        <v>0</v>
      </c>
      <c r="H225" s="766">
        <f t="shared" si="34"/>
        <v>1</v>
      </c>
      <c r="I225" s="594"/>
      <c r="J225" s="705">
        <f t="shared" si="35"/>
        <v>213</v>
      </c>
      <c r="K225" s="756"/>
      <c r="L225" s="756"/>
      <c r="M225" s="756"/>
      <c r="N225" s="756"/>
      <c r="O225" s="756"/>
      <c r="P225" s="756"/>
      <c r="Q225" s="756"/>
      <c r="R225" s="756"/>
      <c r="S225" s="756"/>
      <c r="T225" s="756"/>
      <c r="U225" s="756"/>
      <c r="V225" s="756"/>
      <c r="W225" s="594"/>
      <c r="X225" s="705">
        <f t="shared" si="36"/>
        <v>213</v>
      </c>
      <c r="Y225" s="756"/>
      <c r="Z225" s="756"/>
      <c r="AA225" s="756"/>
      <c r="AB225" s="756"/>
      <c r="AC225" s="756"/>
      <c r="AD225" s="756"/>
      <c r="AE225" s="756"/>
      <c r="AF225" s="756"/>
      <c r="AG225" s="756"/>
      <c r="AH225" s="756"/>
      <c r="AI225" s="756"/>
      <c r="AJ225" s="756"/>
      <c r="AK225" s="594"/>
      <c r="AL225" s="705">
        <f t="shared" si="29"/>
        <v>213</v>
      </c>
      <c r="AM225" s="756"/>
      <c r="AN225" s="756"/>
      <c r="AO225" s="756"/>
      <c r="AP225" s="756"/>
      <c r="AQ225" s="756"/>
      <c r="AR225" s="756"/>
      <c r="AS225" s="756"/>
      <c r="AT225" s="756"/>
      <c r="AU225" s="756"/>
      <c r="AV225" s="756"/>
      <c r="AW225" s="756"/>
      <c r="AX225" s="756"/>
      <c r="AY225" s="594"/>
      <c r="AZ225" s="705">
        <f t="shared" si="30"/>
        <v>213</v>
      </c>
      <c r="BA225" s="756"/>
      <c r="BB225" s="756"/>
      <c r="BC225" s="756"/>
      <c r="BD225" s="756"/>
      <c r="BE225" s="756"/>
      <c r="BF225" s="756"/>
      <c r="BG225" s="756"/>
      <c r="BH225" s="756"/>
      <c r="BI225" s="756"/>
      <c r="BJ225" s="756"/>
      <c r="BK225" s="756"/>
      <c r="BL225" s="756"/>
      <c r="BM225" s="685"/>
      <c r="BN225" s="705">
        <f t="shared" si="31"/>
        <v>213</v>
      </c>
      <c r="BO225" s="756"/>
      <c r="BP225" s="756"/>
      <c r="BQ225" s="756"/>
      <c r="BR225" s="756"/>
      <c r="BS225" s="756"/>
      <c r="BT225" s="756"/>
      <c r="BU225" s="756"/>
      <c r="BV225" s="756"/>
      <c r="BW225" s="756"/>
      <c r="BX225" s="756"/>
      <c r="BY225" s="756"/>
      <c r="BZ225" s="756"/>
    </row>
    <row r="226" spans="2:78" x14ac:dyDescent="0.25">
      <c r="B226" s="705">
        <v>214</v>
      </c>
      <c r="C226" s="765">
        <f>(1+_xlfn.XLOOKUP(INT((B226-1)/12)+1,'ZC Curve'!$B$8:$B$107,'ZC Curve'!R$8:R$107,,0))^(1/12)-1</f>
        <v>0</v>
      </c>
      <c r="D226" s="766">
        <f t="shared" si="32"/>
        <v>1</v>
      </c>
      <c r="E226" s="765">
        <f>(1+_xlfn.XLOOKUP(INT((B226-1)/12)+1,'ZC Curve'!$B$8:$B$107,'ZC Curve'!S$8:S$107,,0))^(1/12)-1</f>
        <v>0</v>
      </c>
      <c r="F226" s="766">
        <f t="shared" si="33"/>
        <v>1</v>
      </c>
      <c r="G226" s="765">
        <f>(1+_xlfn.XLOOKUP(INT((B226-1)/12)+1,'ZC Curve'!$B$8:$B$107,'ZC Curve'!T$8:T$107,,0))^(1/12)-1</f>
        <v>0</v>
      </c>
      <c r="H226" s="766">
        <f t="shared" si="34"/>
        <v>1</v>
      </c>
      <c r="I226" s="594"/>
      <c r="J226" s="705">
        <f t="shared" si="35"/>
        <v>214</v>
      </c>
      <c r="K226" s="756"/>
      <c r="L226" s="756"/>
      <c r="M226" s="756"/>
      <c r="N226" s="756"/>
      <c r="O226" s="756"/>
      <c r="P226" s="756"/>
      <c r="Q226" s="756"/>
      <c r="R226" s="756"/>
      <c r="S226" s="756"/>
      <c r="T226" s="756"/>
      <c r="U226" s="756"/>
      <c r="V226" s="756"/>
      <c r="W226" s="594"/>
      <c r="X226" s="705">
        <f t="shared" si="36"/>
        <v>214</v>
      </c>
      <c r="Y226" s="756"/>
      <c r="Z226" s="756"/>
      <c r="AA226" s="756"/>
      <c r="AB226" s="756"/>
      <c r="AC226" s="756"/>
      <c r="AD226" s="756"/>
      <c r="AE226" s="756"/>
      <c r="AF226" s="756"/>
      <c r="AG226" s="756"/>
      <c r="AH226" s="756"/>
      <c r="AI226" s="756"/>
      <c r="AJ226" s="756"/>
      <c r="AK226" s="594"/>
      <c r="AL226" s="705">
        <f t="shared" si="29"/>
        <v>214</v>
      </c>
      <c r="AM226" s="756"/>
      <c r="AN226" s="756"/>
      <c r="AO226" s="756"/>
      <c r="AP226" s="756"/>
      <c r="AQ226" s="756"/>
      <c r="AR226" s="756"/>
      <c r="AS226" s="756"/>
      <c r="AT226" s="756"/>
      <c r="AU226" s="756"/>
      <c r="AV226" s="756"/>
      <c r="AW226" s="756"/>
      <c r="AX226" s="756"/>
      <c r="AY226" s="594"/>
      <c r="AZ226" s="705">
        <f t="shared" si="30"/>
        <v>214</v>
      </c>
      <c r="BA226" s="756"/>
      <c r="BB226" s="756"/>
      <c r="BC226" s="756"/>
      <c r="BD226" s="756"/>
      <c r="BE226" s="756"/>
      <c r="BF226" s="756"/>
      <c r="BG226" s="756"/>
      <c r="BH226" s="756"/>
      <c r="BI226" s="756"/>
      <c r="BJ226" s="756"/>
      <c r="BK226" s="756"/>
      <c r="BL226" s="756"/>
      <c r="BM226" s="685"/>
      <c r="BN226" s="705">
        <f t="shared" si="31"/>
        <v>214</v>
      </c>
      <c r="BO226" s="756"/>
      <c r="BP226" s="756"/>
      <c r="BQ226" s="756"/>
      <c r="BR226" s="756"/>
      <c r="BS226" s="756"/>
      <c r="BT226" s="756"/>
      <c r="BU226" s="756"/>
      <c r="BV226" s="756"/>
      <c r="BW226" s="756"/>
      <c r="BX226" s="756"/>
      <c r="BY226" s="756"/>
      <c r="BZ226" s="756"/>
    </row>
    <row r="227" spans="2:78" x14ac:dyDescent="0.25">
      <c r="B227" s="705">
        <v>215</v>
      </c>
      <c r="C227" s="765">
        <f>(1+_xlfn.XLOOKUP(INT((B227-1)/12)+1,'ZC Curve'!$B$8:$B$107,'ZC Curve'!R$8:R$107,,0))^(1/12)-1</f>
        <v>0</v>
      </c>
      <c r="D227" s="766">
        <f t="shared" si="32"/>
        <v>1</v>
      </c>
      <c r="E227" s="765">
        <f>(1+_xlfn.XLOOKUP(INT((B227-1)/12)+1,'ZC Curve'!$B$8:$B$107,'ZC Curve'!S$8:S$107,,0))^(1/12)-1</f>
        <v>0</v>
      </c>
      <c r="F227" s="766">
        <f t="shared" si="33"/>
        <v>1</v>
      </c>
      <c r="G227" s="765">
        <f>(1+_xlfn.XLOOKUP(INT((B227-1)/12)+1,'ZC Curve'!$B$8:$B$107,'ZC Curve'!T$8:T$107,,0))^(1/12)-1</f>
        <v>0</v>
      </c>
      <c r="H227" s="766">
        <f t="shared" si="34"/>
        <v>1</v>
      </c>
      <c r="I227" s="594"/>
      <c r="J227" s="705">
        <f t="shared" si="35"/>
        <v>215</v>
      </c>
      <c r="K227" s="756"/>
      <c r="L227" s="756"/>
      <c r="M227" s="756"/>
      <c r="N227" s="756"/>
      <c r="O227" s="756"/>
      <c r="P227" s="756"/>
      <c r="Q227" s="756"/>
      <c r="R227" s="756"/>
      <c r="S227" s="756"/>
      <c r="T227" s="756"/>
      <c r="U227" s="756"/>
      <c r="V227" s="756"/>
      <c r="W227" s="594"/>
      <c r="X227" s="705">
        <f t="shared" si="36"/>
        <v>215</v>
      </c>
      <c r="Y227" s="756"/>
      <c r="Z227" s="756"/>
      <c r="AA227" s="756"/>
      <c r="AB227" s="756"/>
      <c r="AC227" s="756"/>
      <c r="AD227" s="756"/>
      <c r="AE227" s="756"/>
      <c r="AF227" s="756"/>
      <c r="AG227" s="756"/>
      <c r="AH227" s="756"/>
      <c r="AI227" s="756"/>
      <c r="AJ227" s="756"/>
      <c r="AK227" s="594"/>
      <c r="AL227" s="705">
        <f t="shared" si="29"/>
        <v>215</v>
      </c>
      <c r="AM227" s="756"/>
      <c r="AN227" s="756"/>
      <c r="AO227" s="756"/>
      <c r="AP227" s="756"/>
      <c r="AQ227" s="756"/>
      <c r="AR227" s="756"/>
      <c r="AS227" s="756"/>
      <c r="AT227" s="756"/>
      <c r="AU227" s="756"/>
      <c r="AV227" s="756"/>
      <c r="AW227" s="756"/>
      <c r="AX227" s="756"/>
      <c r="AY227" s="594"/>
      <c r="AZ227" s="705">
        <f t="shared" si="30"/>
        <v>215</v>
      </c>
      <c r="BA227" s="756"/>
      <c r="BB227" s="756"/>
      <c r="BC227" s="756"/>
      <c r="BD227" s="756"/>
      <c r="BE227" s="756"/>
      <c r="BF227" s="756"/>
      <c r="BG227" s="756"/>
      <c r="BH227" s="756"/>
      <c r="BI227" s="756"/>
      <c r="BJ227" s="756"/>
      <c r="BK227" s="756"/>
      <c r="BL227" s="756"/>
      <c r="BM227" s="685"/>
      <c r="BN227" s="705">
        <f t="shared" si="31"/>
        <v>215</v>
      </c>
      <c r="BO227" s="756"/>
      <c r="BP227" s="756"/>
      <c r="BQ227" s="756"/>
      <c r="BR227" s="756"/>
      <c r="BS227" s="756"/>
      <c r="BT227" s="756"/>
      <c r="BU227" s="756"/>
      <c r="BV227" s="756"/>
      <c r="BW227" s="756"/>
      <c r="BX227" s="756"/>
      <c r="BY227" s="756"/>
      <c r="BZ227" s="756"/>
    </row>
    <row r="228" spans="2:78" x14ac:dyDescent="0.25">
      <c r="B228" s="705">
        <v>216</v>
      </c>
      <c r="C228" s="765">
        <f>(1+_xlfn.XLOOKUP(INT((B228-1)/12)+1,'ZC Curve'!$B$8:$B$107,'ZC Curve'!R$8:R$107,,0))^(1/12)-1</f>
        <v>0</v>
      </c>
      <c r="D228" s="766">
        <f t="shared" si="32"/>
        <v>1</v>
      </c>
      <c r="E228" s="765">
        <f>(1+_xlfn.XLOOKUP(INT((B228-1)/12)+1,'ZC Curve'!$B$8:$B$107,'ZC Curve'!S$8:S$107,,0))^(1/12)-1</f>
        <v>0</v>
      </c>
      <c r="F228" s="766">
        <f t="shared" si="33"/>
        <v>1</v>
      </c>
      <c r="G228" s="765">
        <f>(1+_xlfn.XLOOKUP(INT((B228-1)/12)+1,'ZC Curve'!$B$8:$B$107,'ZC Curve'!T$8:T$107,,0))^(1/12)-1</f>
        <v>0</v>
      </c>
      <c r="H228" s="766">
        <f t="shared" si="34"/>
        <v>1</v>
      </c>
      <c r="I228" s="594"/>
      <c r="J228" s="705">
        <f t="shared" si="35"/>
        <v>216</v>
      </c>
      <c r="K228" s="756"/>
      <c r="L228" s="756"/>
      <c r="M228" s="756"/>
      <c r="N228" s="756"/>
      <c r="O228" s="756"/>
      <c r="P228" s="756"/>
      <c r="Q228" s="756"/>
      <c r="R228" s="756"/>
      <c r="S228" s="756"/>
      <c r="T228" s="756"/>
      <c r="U228" s="756"/>
      <c r="V228" s="756"/>
      <c r="W228" s="594"/>
      <c r="X228" s="705">
        <f t="shared" si="36"/>
        <v>216</v>
      </c>
      <c r="Y228" s="756"/>
      <c r="Z228" s="756"/>
      <c r="AA228" s="756"/>
      <c r="AB228" s="756"/>
      <c r="AC228" s="756"/>
      <c r="AD228" s="756"/>
      <c r="AE228" s="756"/>
      <c r="AF228" s="756"/>
      <c r="AG228" s="756"/>
      <c r="AH228" s="756"/>
      <c r="AI228" s="756"/>
      <c r="AJ228" s="756"/>
      <c r="AK228" s="594"/>
      <c r="AL228" s="705">
        <f t="shared" si="29"/>
        <v>216</v>
      </c>
      <c r="AM228" s="756"/>
      <c r="AN228" s="756"/>
      <c r="AO228" s="756"/>
      <c r="AP228" s="756"/>
      <c r="AQ228" s="756"/>
      <c r="AR228" s="756"/>
      <c r="AS228" s="756"/>
      <c r="AT228" s="756"/>
      <c r="AU228" s="756"/>
      <c r="AV228" s="756"/>
      <c r="AW228" s="756"/>
      <c r="AX228" s="756"/>
      <c r="AY228" s="594"/>
      <c r="AZ228" s="705">
        <f t="shared" si="30"/>
        <v>216</v>
      </c>
      <c r="BA228" s="756"/>
      <c r="BB228" s="756"/>
      <c r="BC228" s="756"/>
      <c r="BD228" s="756"/>
      <c r="BE228" s="756"/>
      <c r="BF228" s="756"/>
      <c r="BG228" s="756"/>
      <c r="BH228" s="756"/>
      <c r="BI228" s="756"/>
      <c r="BJ228" s="756"/>
      <c r="BK228" s="756"/>
      <c r="BL228" s="756"/>
      <c r="BM228" s="685"/>
      <c r="BN228" s="705">
        <f t="shared" si="31"/>
        <v>216</v>
      </c>
      <c r="BO228" s="756"/>
      <c r="BP228" s="756"/>
      <c r="BQ228" s="756"/>
      <c r="BR228" s="756"/>
      <c r="BS228" s="756"/>
      <c r="BT228" s="756"/>
      <c r="BU228" s="756"/>
      <c r="BV228" s="756"/>
      <c r="BW228" s="756"/>
      <c r="BX228" s="756"/>
      <c r="BY228" s="756"/>
      <c r="BZ228" s="756"/>
    </row>
    <row r="229" spans="2:78" x14ac:dyDescent="0.25">
      <c r="B229" s="705">
        <v>217</v>
      </c>
      <c r="C229" s="765">
        <f>(1+_xlfn.XLOOKUP(INT((B229-1)/12)+1,'ZC Curve'!$B$8:$B$107,'ZC Curve'!R$8:R$107,,0))^(1/12)-1</f>
        <v>0</v>
      </c>
      <c r="D229" s="766">
        <f t="shared" si="32"/>
        <v>1</v>
      </c>
      <c r="E229" s="765">
        <f>(1+_xlfn.XLOOKUP(INT((B229-1)/12)+1,'ZC Curve'!$B$8:$B$107,'ZC Curve'!S$8:S$107,,0))^(1/12)-1</f>
        <v>0</v>
      </c>
      <c r="F229" s="766">
        <f t="shared" si="33"/>
        <v>1</v>
      </c>
      <c r="G229" s="765">
        <f>(1+_xlfn.XLOOKUP(INT((B229-1)/12)+1,'ZC Curve'!$B$8:$B$107,'ZC Curve'!T$8:T$107,,0))^(1/12)-1</f>
        <v>0</v>
      </c>
      <c r="H229" s="766">
        <f t="shared" si="34"/>
        <v>1</v>
      </c>
      <c r="I229" s="594"/>
      <c r="J229" s="705">
        <f t="shared" si="35"/>
        <v>217</v>
      </c>
      <c r="K229" s="756"/>
      <c r="L229" s="756"/>
      <c r="M229" s="756"/>
      <c r="N229" s="756"/>
      <c r="O229" s="756"/>
      <c r="P229" s="756"/>
      <c r="Q229" s="756"/>
      <c r="R229" s="756"/>
      <c r="S229" s="756"/>
      <c r="T229" s="756"/>
      <c r="U229" s="756"/>
      <c r="V229" s="756"/>
      <c r="W229" s="594"/>
      <c r="X229" s="705">
        <f t="shared" si="36"/>
        <v>217</v>
      </c>
      <c r="Y229" s="756"/>
      <c r="Z229" s="756"/>
      <c r="AA229" s="756"/>
      <c r="AB229" s="756"/>
      <c r="AC229" s="756"/>
      <c r="AD229" s="756"/>
      <c r="AE229" s="756"/>
      <c r="AF229" s="756"/>
      <c r="AG229" s="756"/>
      <c r="AH229" s="756"/>
      <c r="AI229" s="756"/>
      <c r="AJ229" s="756"/>
      <c r="AK229" s="594"/>
      <c r="AL229" s="705">
        <f t="shared" si="29"/>
        <v>217</v>
      </c>
      <c r="AM229" s="756"/>
      <c r="AN229" s="756"/>
      <c r="AO229" s="756"/>
      <c r="AP229" s="756"/>
      <c r="AQ229" s="756"/>
      <c r="AR229" s="756"/>
      <c r="AS229" s="756"/>
      <c r="AT229" s="756"/>
      <c r="AU229" s="756"/>
      <c r="AV229" s="756"/>
      <c r="AW229" s="756"/>
      <c r="AX229" s="756"/>
      <c r="AY229" s="594"/>
      <c r="AZ229" s="705">
        <f t="shared" si="30"/>
        <v>217</v>
      </c>
      <c r="BA229" s="756"/>
      <c r="BB229" s="756"/>
      <c r="BC229" s="756"/>
      <c r="BD229" s="756"/>
      <c r="BE229" s="756"/>
      <c r="BF229" s="756"/>
      <c r="BG229" s="756"/>
      <c r="BH229" s="756"/>
      <c r="BI229" s="756"/>
      <c r="BJ229" s="756"/>
      <c r="BK229" s="756"/>
      <c r="BL229" s="756"/>
      <c r="BM229" s="685"/>
      <c r="BN229" s="705">
        <f t="shared" si="31"/>
        <v>217</v>
      </c>
      <c r="BO229" s="756"/>
      <c r="BP229" s="756"/>
      <c r="BQ229" s="756"/>
      <c r="BR229" s="756"/>
      <c r="BS229" s="756"/>
      <c r="BT229" s="756"/>
      <c r="BU229" s="756"/>
      <c r="BV229" s="756"/>
      <c r="BW229" s="756"/>
      <c r="BX229" s="756"/>
      <c r="BY229" s="756"/>
      <c r="BZ229" s="756"/>
    </row>
    <row r="230" spans="2:78" x14ac:dyDescent="0.25">
      <c r="B230" s="705">
        <v>218</v>
      </c>
      <c r="C230" s="765">
        <f>(1+_xlfn.XLOOKUP(INT((B230-1)/12)+1,'ZC Curve'!$B$8:$B$107,'ZC Curve'!R$8:R$107,,0))^(1/12)-1</f>
        <v>0</v>
      </c>
      <c r="D230" s="766">
        <f t="shared" si="32"/>
        <v>1</v>
      </c>
      <c r="E230" s="765">
        <f>(1+_xlfn.XLOOKUP(INT((B230-1)/12)+1,'ZC Curve'!$B$8:$B$107,'ZC Curve'!S$8:S$107,,0))^(1/12)-1</f>
        <v>0</v>
      </c>
      <c r="F230" s="766">
        <f t="shared" si="33"/>
        <v>1</v>
      </c>
      <c r="G230" s="765">
        <f>(1+_xlfn.XLOOKUP(INT((B230-1)/12)+1,'ZC Curve'!$B$8:$B$107,'ZC Curve'!T$8:T$107,,0))^(1/12)-1</f>
        <v>0</v>
      </c>
      <c r="H230" s="766">
        <f t="shared" si="34"/>
        <v>1</v>
      </c>
      <c r="I230" s="594"/>
      <c r="J230" s="705">
        <f t="shared" si="35"/>
        <v>218</v>
      </c>
      <c r="K230" s="756"/>
      <c r="L230" s="756"/>
      <c r="M230" s="756"/>
      <c r="N230" s="756"/>
      <c r="O230" s="756"/>
      <c r="P230" s="756"/>
      <c r="Q230" s="756"/>
      <c r="R230" s="756"/>
      <c r="S230" s="756"/>
      <c r="T230" s="756"/>
      <c r="U230" s="756"/>
      <c r="V230" s="756"/>
      <c r="W230" s="594"/>
      <c r="X230" s="705">
        <f t="shared" si="36"/>
        <v>218</v>
      </c>
      <c r="Y230" s="756"/>
      <c r="Z230" s="756"/>
      <c r="AA230" s="756"/>
      <c r="AB230" s="756"/>
      <c r="AC230" s="756"/>
      <c r="AD230" s="756"/>
      <c r="AE230" s="756"/>
      <c r="AF230" s="756"/>
      <c r="AG230" s="756"/>
      <c r="AH230" s="756"/>
      <c r="AI230" s="756"/>
      <c r="AJ230" s="756"/>
      <c r="AK230" s="594"/>
      <c r="AL230" s="705">
        <f t="shared" si="29"/>
        <v>218</v>
      </c>
      <c r="AM230" s="756"/>
      <c r="AN230" s="756"/>
      <c r="AO230" s="756"/>
      <c r="AP230" s="756"/>
      <c r="AQ230" s="756"/>
      <c r="AR230" s="756"/>
      <c r="AS230" s="756"/>
      <c r="AT230" s="756"/>
      <c r="AU230" s="756"/>
      <c r="AV230" s="756"/>
      <c r="AW230" s="756"/>
      <c r="AX230" s="756"/>
      <c r="AY230" s="594"/>
      <c r="AZ230" s="705">
        <f t="shared" si="30"/>
        <v>218</v>
      </c>
      <c r="BA230" s="756"/>
      <c r="BB230" s="756"/>
      <c r="BC230" s="756"/>
      <c r="BD230" s="756"/>
      <c r="BE230" s="756"/>
      <c r="BF230" s="756"/>
      <c r="BG230" s="756"/>
      <c r="BH230" s="756"/>
      <c r="BI230" s="756"/>
      <c r="BJ230" s="756"/>
      <c r="BK230" s="756"/>
      <c r="BL230" s="756"/>
      <c r="BM230" s="685"/>
      <c r="BN230" s="705">
        <f t="shared" si="31"/>
        <v>218</v>
      </c>
      <c r="BO230" s="756"/>
      <c r="BP230" s="756"/>
      <c r="BQ230" s="756"/>
      <c r="BR230" s="756"/>
      <c r="BS230" s="756"/>
      <c r="BT230" s="756"/>
      <c r="BU230" s="756"/>
      <c r="BV230" s="756"/>
      <c r="BW230" s="756"/>
      <c r="BX230" s="756"/>
      <c r="BY230" s="756"/>
      <c r="BZ230" s="756"/>
    </row>
    <row r="231" spans="2:78" x14ac:dyDescent="0.25">
      <c r="B231" s="705">
        <v>219</v>
      </c>
      <c r="C231" s="765">
        <f>(1+_xlfn.XLOOKUP(INT((B231-1)/12)+1,'ZC Curve'!$B$8:$B$107,'ZC Curve'!R$8:R$107,,0))^(1/12)-1</f>
        <v>0</v>
      </c>
      <c r="D231" s="766">
        <f t="shared" si="32"/>
        <v>1</v>
      </c>
      <c r="E231" s="765">
        <f>(1+_xlfn.XLOOKUP(INT((B231-1)/12)+1,'ZC Curve'!$B$8:$B$107,'ZC Curve'!S$8:S$107,,0))^(1/12)-1</f>
        <v>0</v>
      </c>
      <c r="F231" s="766">
        <f t="shared" si="33"/>
        <v>1</v>
      </c>
      <c r="G231" s="765">
        <f>(1+_xlfn.XLOOKUP(INT((B231-1)/12)+1,'ZC Curve'!$B$8:$B$107,'ZC Curve'!T$8:T$107,,0))^(1/12)-1</f>
        <v>0</v>
      </c>
      <c r="H231" s="766">
        <f t="shared" si="34"/>
        <v>1</v>
      </c>
      <c r="I231" s="594"/>
      <c r="J231" s="705">
        <f t="shared" si="35"/>
        <v>219</v>
      </c>
      <c r="K231" s="756"/>
      <c r="L231" s="756"/>
      <c r="M231" s="756"/>
      <c r="N231" s="756"/>
      <c r="O231" s="756"/>
      <c r="P231" s="756"/>
      <c r="Q231" s="756"/>
      <c r="R231" s="756"/>
      <c r="S231" s="756"/>
      <c r="T231" s="756"/>
      <c r="U231" s="756"/>
      <c r="V231" s="756"/>
      <c r="W231" s="594"/>
      <c r="X231" s="705">
        <f t="shared" si="36"/>
        <v>219</v>
      </c>
      <c r="Y231" s="756"/>
      <c r="Z231" s="756"/>
      <c r="AA231" s="756"/>
      <c r="AB231" s="756"/>
      <c r="AC231" s="756"/>
      <c r="AD231" s="756"/>
      <c r="AE231" s="756"/>
      <c r="AF231" s="756"/>
      <c r="AG231" s="756"/>
      <c r="AH231" s="756"/>
      <c r="AI231" s="756"/>
      <c r="AJ231" s="756"/>
      <c r="AK231" s="594"/>
      <c r="AL231" s="705">
        <f t="shared" si="29"/>
        <v>219</v>
      </c>
      <c r="AM231" s="756"/>
      <c r="AN231" s="756"/>
      <c r="AO231" s="756"/>
      <c r="AP231" s="756"/>
      <c r="AQ231" s="756"/>
      <c r="AR231" s="756"/>
      <c r="AS231" s="756"/>
      <c r="AT231" s="756"/>
      <c r="AU231" s="756"/>
      <c r="AV231" s="756"/>
      <c r="AW231" s="756"/>
      <c r="AX231" s="756"/>
      <c r="AY231" s="594"/>
      <c r="AZ231" s="705">
        <f t="shared" si="30"/>
        <v>219</v>
      </c>
      <c r="BA231" s="756"/>
      <c r="BB231" s="756"/>
      <c r="BC231" s="756"/>
      <c r="BD231" s="756"/>
      <c r="BE231" s="756"/>
      <c r="BF231" s="756"/>
      <c r="BG231" s="756"/>
      <c r="BH231" s="756"/>
      <c r="BI231" s="756"/>
      <c r="BJ231" s="756"/>
      <c r="BK231" s="756"/>
      <c r="BL231" s="756"/>
      <c r="BM231" s="685"/>
      <c r="BN231" s="705">
        <f t="shared" si="31"/>
        <v>219</v>
      </c>
      <c r="BO231" s="756"/>
      <c r="BP231" s="756"/>
      <c r="BQ231" s="756"/>
      <c r="BR231" s="756"/>
      <c r="BS231" s="756"/>
      <c r="BT231" s="756"/>
      <c r="BU231" s="756"/>
      <c r="BV231" s="756"/>
      <c r="BW231" s="756"/>
      <c r="BX231" s="756"/>
      <c r="BY231" s="756"/>
      <c r="BZ231" s="756"/>
    </row>
    <row r="232" spans="2:78" x14ac:dyDescent="0.25">
      <c r="B232" s="705">
        <v>220</v>
      </c>
      <c r="C232" s="765">
        <f>(1+_xlfn.XLOOKUP(INT((B232-1)/12)+1,'ZC Curve'!$B$8:$B$107,'ZC Curve'!R$8:R$107,,0))^(1/12)-1</f>
        <v>0</v>
      </c>
      <c r="D232" s="766">
        <f t="shared" si="32"/>
        <v>1</v>
      </c>
      <c r="E232" s="765">
        <f>(1+_xlfn.XLOOKUP(INT((B232-1)/12)+1,'ZC Curve'!$B$8:$B$107,'ZC Curve'!S$8:S$107,,0))^(1/12)-1</f>
        <v>0</v>
      </c>
      <c r="F232" s="766">
        <f t="shared" si="33"/>
        <v>1</v>
      </c>
      <c r="G232" s="765">
        <f>(1+_xlfn.XLOOKUP(INT((B232-1)/12)+1,'ZC Curve'!$B$8:$B$107,'ZC Curve'!T$8:T$107,,0))^(1/12)-1</f>
        <v>0</v>
      </c>
      <c r="H232" s="766">
        <f t="shared" si="34"/>
        <v>1</v>
      </c>
      <c r="I232" s="594"/>
      <c r="J232" s="705">
        <f t="shared" si="35"/>
        <v>220</v>
      </c>
      <c r="K232" s="756"/>
      <c r="L232" s="756"/>
      <c r="M232" s="756"/>
      <c r="N232" s="756"/>
      <c r="O232" s="756"/>
      <c r="P232" s="756"/>
      <c r="Q232" s="756"/>
      <c r="R232" s="756"/>
      <c r="S232" s="756"/>
      <c r="T232" s="756"/>
      <c r="U232" s="756"/>
      <c r="V232" s="756"/>
      <c r="W232" s="594"/>
      <c r="X232" s="705">
        <f t="shared" si="36"/>
        <v>220</v>
      </c>
      <c r="Y232" s="756"/>
      <c r="Z232" s="756"/>
      <c r="AA232" s="756"/>
      <c r="AB232" s="756"/>
      <c r="AC232" s="756"/>
      <c r="AD232" s="756"/>
      <c r="AE232" s="756"/>
      <c r="AF232" s="756"/>
      <c r="AG232" s="756"/>
      <c r="AH232" s="756"/>
      <c r="AI232" s="756"/>
      <c r="AJ232" s="756"/>
      <c r="AK232" s="594"/>
      <c r="AL232" s="705">
        <f t="shared" si="29"/>
        <v>220</v>
      </c>
      <c r="AM232" s="756"/>
      <c r="AN232" s="756"/>
      <c r="AO232" s="756"/>
      <c r="AP232" s="756"/>
      <c r="AQ232" s="756"/>
      <c r="AR232" s="756"/>
      <c r="AS232" s="756"/>
      <c r="AT232" s="756"/>
      <c r="AU232" s="756"/>
      <c r="AV232" s="756"/>
      <c r="AW232" s="756"/>
      <c r="AX232" s="756"/>
      <c r="AY232" s="594"/>
      <c r="AZ232" s="705">
        <f t="shared" si="30"/>
        <v>220</v>
      </c>
      <c r="BA232" s="756"/>
      <c r="BB232" s="756"/>
      <c r="BC232" s="756"/>
      <c r="BD232" s="756"/>
      <c r="BE232" s="756"/>
      <c r="BF232" s="756"/>
      <c r="BG232" s="756"/>
      <c r="BH232" s="756"/>
      <c r="BI232" s="756"/>
      <c r="BJ232" s="756"/>
      <c r="BK232" s="756"/>
      <c r="BL232" s="756"/>
      <c r="BM232" s="685"/>
      <c r="BN232" s="705">
        <f t="shared" si="31"/>
        <v>220</v>
      </c>
      <c r="BO232" s="756"/>
      <c r="BP232" s="756"/>
      <c r="BQ232" s="756"/>
      <c r="BR232" s="756"/>
      <c r="BS232" s="756"/>
      <c r="BT232" s="756"/>
      <c r="BU232" s="756"/>
      <c r="BV232" s="756"/>
      <c r="BW232" s="756"/>
      <c r="BX232" s="756"/>
      <c r="BY232" s="756"/>
      <c r="BZ232" s="756"/>
    </row>
    <row r="233" spans="2:78" x14ac:dyDescent="0.25">
      <c r="B233" s="705">
        <v>221</v>
      </c>
      <c r="C233" s="765">
        <f>(1+_xlfn.XLOOKUP(INT((B233-1)/12)+1,'ZC Curve'!$B$8:$B$107,'ZC Curve'!R$8:R$107,,0))^(1/12)-1</f>
        <v>0</v>
      </c>
      <c r="D233" s="766">
        <f t="shared" si="32"/>
        <v>1</v>
      </c>
      <c r="E233" s="765">
        <f>(1+_xlfn.XLOOKUP(INT((B233-1)/12)+1,'ZC Curve'!$B$8:$B$107,'ZC Curve'!S$8:S$107,,0))^(1/12)-1</f>
        <v>0</v>
      </c>
      <c r="F233" s="766">
        <f t="shared" si="33"/>
        <v>1</v>
      </c>
      <c r="G233" s="765">
        <f>(1+_xlfn.XLOOKUP(INT((B233-1)/12)+1,'ZC Curve'!$B$8:$B$107,'ZC Curve'!T$8:T$107,,0))^(1/12)-1</f>
        <v>0</v>
      </c>
      <c r="H233" s="766">
        <f t="shared" si="34"/>
        <v>1</v>
      </c>
      <c r="I233" s="594"/>
      <c r="J233" s="705">
        <f t="shared" si="35"/>
        <v>221</v>
      </c>
      <c r="K233" s="756"/>
      <c r="L233" s="756"/>
      <c r="M233" s="756"/>
      <c r="N233" s="756"/>
      <c r="O233" s="756"/>
      <c r="P233" s="756"/>
      <c r="Q233" s="756"/>
      <c r="R233" s="756"/>
      <c r="S233" s="756"/>
      <c r="T233" s="756"/>
      <c r="U233" s="756"/>
      <c r="V233" s="756"/>
      <c r="W233" s="594"/>
      <c r="X233" s="705">
        <f t="shared" si="36"/>
        <v>221</v>
      </c>
      <c r="Y233" s="756"/>
      <c r="Z233" s="756"/>
      <c r="AA233" s="756"/>
      <c r="AB233" s="756"/>
      <c r="AC233" s="756"/>
      <c r="AD233" s="756"/>
      <c r="AE233" s="756"/>
      <c r="AF233" s="756"/>
      <c r="AG233" s="756"/>
      <c r="AH233" s="756"/>
      <c r="AI233" s="756"/>
      <c r="AJ233" s="756"/>
      <c r="AK233" s="594"/>
      <c r="AL233" s="705">
        <f t="shared" si="29"/>
        <v>221</v>
      </c>
      <c r="AM233" s="756"/>
      <c r="AN233" s="756"/>
      <c r="AO233" s="756"/>
      <c r="AP233" s="756"/>
      <c r="AQ233" s="756"/>
      <c r="AR233" s="756"/>
      <c r="AS233" s="756"/>
      <c r="AT233" s="756"/>
      <c r="AU233" s="756"/>
      <c r="AV233" s="756"/>
      <c r="AW233" s="756"/>
      <c r="AX233" s="756"/>
      <c r="AY233" s="594"/>
      <c r="AZ233" s="705">
        <f t="shared" si="30"/>
        <v>221</v>
      </c>
      <c r="BA233" s="756"/>
      <c r="BB233" s="756"/>
      <c r="BC233" s="756"/>
      <c r="BD233" s="756"/>
      <c r="BE233" s="756"/>
      <c r="BF233" s="756"/>
      <c r="BG233" s="756"/>
      <c r="BH233" s="756"/>
      <c r="BI233" s="756"/>
      <c r="BJ233" s="756"/>
      <c r="BK233" s="756"/>
      <c r="BL233" s="756"/>
      <c r="BM233" s="685"/>
      <c r="BN233" s="705">
        <f t="shared" si="31"/>
        <v>221</v>
      </c>
      <c r="BO233" s="756"/>
      <c r="BP233" s="756"/>
      <c r="BQ233" s="756"/>
      <c r="BR233" s="756"/>
      <c r="BS233" s="756"/>
      <c r="BT233" s="756"/>
      <c r="BU233" s="756"/>
      <c r="BV233" s="756"/>
      <c r="BW233" s="756"/>
      <c r="BX233" s="756"/>
      <c r="BY233" s="756"/>
      <c r="BZ233" s="756"/>
    </row>
    <row r="234" spans="2:78" x14ac:dyDescent="0.25">
      <c r="B234" s="705">
        <v>222</v>
      </c>
      <c r="C234" s="765">
        <f>(1+_xlfn.XLOOKUP(INT((B234-1)/12)+1,'ZC Curve'!$B$8:$B$107,'ZC Curve'!R$8:R$107,,0))^(1/12)-1</f>
        <v>0</v>
      </c>
      <c r="D234" s="766">
        <f t="shared" si="32"/>
        <v>1</v>
      </c>
      <c r="E234" s="765">
        <f>(1+_xlfn.XLOOKUP(INT((B234-1)/12)+1,'ZC Curve'!$B$8:$B$107,'ZC Curve'!S$8:S$107,,0))^(1/12)-1</f>
        <v>0</v>
      </c>
      <c r="F234" s="766">
        <f t="shared" si="33"/>
        <v>1</v>
      </c>
      <c r="G234" s="765">
        <f>(1+_xlfn.XLOOKUP(INT((B234-1)/12)+1,'ZC Curve'!$B$8:$B$107,'ZC Curve'!T$8:T$107,,0))^(1/12)-1</f>
        <v>0</v>
      </c>
      <c r="H234" s="766">
        <f t="shared" si="34"/>
        <v>1</v>
      </c>
      <c r="I234" s="594"/>
      <c r="J234" s="705">
        <f t="shared" si="35"/>
        <v>222</v>
      </c>
      <c r="K234" s="756"/>
      <c r="L234" s="756"/>
      <c r="M234" s="756"/>
      <c r="N234" s="756"/>
      <c r="O234" s="756"/>
      <c r="P234" s="756"/>
      <c r="Q234" s="756"/>
      <c r="R234" s="756"/>
      <c r="S234" s="756"/>
      <c r="T234" s="756"/>
      <c r="U234" s="756"/>
      <c r="V234" s="756"/>
      <c r="W234" s="594"/>
      <c r="X234" s="705">
        <f t="shared" si="36"/>
        <v>222</v>
      </c>
      <c r="Y234" s="756"/>
      <c r="Z234" s="756"/>
      <c r="AA234" s="756"/>
      <c r="AB234" s="756"/>
      <c r="AC234" s="756"/>
      <c r="AD234" s="756"/>
      <c r="AE234" s="756"/>
      <c r="AF234" s="756"/>
      <c r="AG234" s="756"/>
      <c r="AH234" s="756"/>
      <c r="AI234" s="756"/>
      <c r="AJ234" s="756"/>
      <c r="AK234" s="594"/>
      <c r="AL234" s="705">
        <f t="shared" si="29"/>
        <v>222</v>
      </c>
      <c r="AM234" s="756"/>
      <c r="AN234" s="756"/>
      <c r="AO234" s="756"/>
      <c r="AP234" s="756"/>
      <c r="AQ234" s="756"/>
      <c r="AR234" s="756"/>
      <c r="AS234" s="756"/>
      <c r="AT234" s="756"/>
      <c r="AU234" s="756"/>
      <c r="AV234" s="756"/>
      <c r="AW234" s="756"/>
      <c r="AX234" s="756"/>
      <c r="AY234" s="594"/>
      <c r="AZ234" s="705">
        <f t="shared" si="30"/>
        <v>222</v>
      </c>
      <c r="BA234" s="756"/>
      <c r="BB234" s="756"/>
      <c r="BC234" s="756"/>
      <c r="BD234" s="756"/>
      <c r="BE234" s="756"/>
      <c r="BF234" s="756"/>
      <c r="BG234" s="756"/>
      <c r="BH234" s="756"/>
      <c r="BI234" s="756"/>
      <c r="BJ234" s="756"/>
      <c r="BK234" s="756"/>
      <c r="BL234" s="756"/>
      <c r="BM234" s="685"/>
      <c r="BN234" s="705">
        <f t="shared" si="31"/>
        <v>222</v>
      </c>
      <c r="BO234" s="756"/>
      <c r="BP234" s="756"/>
      <c r="BQ234" s="756"/>
      <c r="BR234" s="756"/>
      <c r="BS234" s="756"/>
      <c r="BT234" s="756"/>
      <c r="BU234" s="756"/>
      <c r="BV234" s="756"/>
      <c r="BW234" s="756"/>
      <c r="BX234" s="756"/>
      <c r="BY234" s="756"/>
      <c r="BZ234" s="756"/>
    </row>
    <row r="235" spans="2:78" x14ac:dyDescent="0.25">
      <c r="B235" s="705">
        <v>223</v>
      </c>
      <c r="C235" s="765">
        <f>(1+_xlfn.XLOOKUP(INT((B235-1)/12)+1,'ZC Curve'!$B$8:$B$107,'ZC Curve'!R$8:R$107,,0))^(1/12)-1</f>
        <v>0</v>
      </c>
      <c r="D235" s="766">
        <f t="shared" si="32"/>
        <v>1</v>
      </c>
      <c r="E235" s="765">
        <f>(1+_xlfn.XLOOKUP(INT((B235-1)/12)+1,'ZC Curve'!$B$8:$B$107,'ZC Curve'!S$8:S$107,,0))^(1/12)-1</f>
        <v>0</v>
      </c>
      <c r="F235" s="766">
        <f t="shared" si="33"/>
        <v>1</v>
      </c>
      <c r="G235" s="765">
        <f>(1+_xlfn.XLOOKUP(INT((B235-1)/12)+1,'ZC Curve'!$B$8:$B$107,'ZC Curve'!T$8:T$107,,0))^(1/12)-1</f>
        <v>0</v>
      </c>
      <c r="H235" s="766">
        <f t="shared" si="34"/>
        <v>1</v>
      </c>
      <c r="I235" s="594"/>
      <c r="J235" s="705">
        <f t="shared" si="35"/>
        <v>223</v>
      </c>
      <c r="K235" s="756"/>
      <c r="L235" s="756"/>
      <c r="M235" s="756"/>
      <c r="N235" s="756"/>
      <c r="O235" s="756"/>
      <c r="P235" s="756"/>
      <c r="Q235" s="756"/>
      <c r="R235" s="756"/>
      <c r="S235" s="756"/>
      <c r="T235" s="756"/>
      <c r="U235" s="756"/>
      <c r="V235" s="756"/>
      <c r="W235" s="594"/>
      <c r="X235" s="705">
        <f t="shared" si="36"/>
        <v>223</v>
      </c>
      <c r="Y235" s="756"/>
      <c r="Z235" s="756"/>
      <c r="AA235" s="756"/>
      <c r="AB235" s="756"/>
      <c r="AC235" s="756"/>
      <c r="AD235" s="756"/>
      <c r="AE235" s="756"/>
      <c r="AF235" s="756"/>
      <c r="AG235" s="756"/>
      <c r="AH235" s="756"/>
      <c r="AI235" s="756"/>
      <c r="AJ235" s="756"/>
      <c r="AK235" s="594"/>
      <c r="AL235" s="705">
        <f t="shared" si="29"/>
        <v>223</v>
      </c>
      <c r="AM235" s="756"/>
      <c r="AN235" s="756"/>
      <c r="AO235" s="756"/>
      <c r="AP235" s="756"/>
      <c r="AQ235" s="756"/>
      <c r="AR235" s="756"/>
      <c r="AS235" s="756"/>
      <c r="AT235" s="756"/>
      <c r="AU235" s="756"/>
      <c r="AV235" s="756"/>
      <c r="AW235" s="756"/>
      <c r="AX235" s="756"/>
      <c r="AY235" s="594"/>
      <c r="AZ235" s="705">
        <f t="shared" si="30"/>
        <v>223</v>
      </c>
      <c r="BA235" s="756"/>
      <c r="BB235" s="756"/>
      <c r="BC235" s="756"/>
      <c r="BD235" s="756"/>
      <c r="BE235" s="756"/>
      <c r="BF235" s="756"/>
      <c r="BG235" s="756"/>
      <c r="BH235" s="756"/>
      <c r="BI235" s="756"/>
      <c r="BJ235" s="756"/>
      <c r="BK235" s="756"/>
      <c r="BL235" s="756"/>
      <c r="BM235" s="685"/>
      <c r="BN235" s="705">
        <f t="shared" si="31"/>
        <v>223</v>
      </c>
      <c r="BO235" s="756"/>
      <c r="BP235" s="756"/>
      <c r="BQ235" s="756"/>
      <c r="BR235" s="756"/>
      <c r="BS235" s="756"/>
      <c r="BT235" s="756"/>
      <c r="BU235" s="756"/>
      <c r="BV235" s="756"/>
      <c r="BW235" s="756"/>
      <c r="BX235" s="756"/>
      <c r="BY235" s="756"/>
      <c r="BZ235" s="756"/>
    </row>
    <row r="236" spans="2:78" x14ac:dyDescent="0.25">
      <c r="B236" s="705">
        <v>224</v>
      </c>
      <c r="C236" s="765">
        <f>(1+_xlfn.XLOOKUP(INT((B236-1)/12)+1,'ZC Curve'!$B$8:$B$107,'ZC Curve'!R$8:R$107,,0))^(1/12)-1</f>
        <v>0</v>
      </c>
      <c r="D236" s="766">
        <f t="shared" si="32"/>
        <v>1</v>
      </c>
      <c r="E236" s="765">
        <f>(1+_xlfn.XLOOKUP(INT((B236-1)/12)+1,'ZC Curve'!$B$8:$B$107,'ZC Curve'!S$8:S$107,,0))^(1/12)-1</f>
        <v>0</v>
      </c>
      <c r="F236" s="766">
        <f t="shared" si="33"/>
        <v>1</v>
      </c>
      <c r="G236" s="765">
        <f>(1+_xlfn.XLOOKUP(INT((B236-1)/12)+1,'ZC Curve'!$B$8:$B$107,'ZC Curve'!T$8:T$107,,0))^(1/12)-1</f>
        <v>0</v>
      </c>
      <c r="H236" s="766">
        <f t="shared" si="34"/>
        <v>1</v>
      </c>
      <c r="I236" s="594"/>
      <c r="J236" s="705">
        <f t="shared" si="35"/>
        <v>224</v>
      </c>
      <c r="K236" s="756"/>
      <c r="L236" s="756"/>
      <c r="M236" s="756"/>
      <c r="N236" s="756"/>
      <c r="O236" s="756"/>
      <c r="P236" s="756"/>
      <c r="Q236" s="756"/>
      <c r="R236" s="756"/>
      <c r="S236" s="756"/>
      <c r="T236" s="756"/>
      <c r="U236" s="756"/>
      <c r="V236" s="756"/>
      <c r="W236" s="594"/>
      <c r="X236" s="705">
        <f t="shared" si="36"/>
        <v>224</v>
      </c>
      <c r="Y236" s="756"/>
      <c r="Z236" s="756"/>
      <c r="AA236" s="756"/>
      <c r="AB236" s="756"/>
      <c r="AC236" s="756"/>
      <c r="AD236" s="756"/>
      <c r="AE236" s="756"/>
      <c r="AF236" s="756"/>
      <c r="AG236" s="756"/>
      <c r="AH236" s="756"/>
      <c r="AI236" s="756"/>
      <c r="AJ236" s="756"/>
      <c r="AK236" s="594"/>
      <c r="AL236" s="705">
        <f t="shared" si="29"/>
        <v>224</v>
      </c>
      <c r="AM236" s="756"/>
      <c r="AN236" s="756"/>
      <c r="AO236" s="756"/>
      <c r="AP236" s="756"/>
      <c r="AQ236" s="756"/>
      <c r="AR236" s="756"/>
      <c r="AS236" s="756"/>
      <c r="AT236" s="756"/>
      <c r="AU236" s="756"/>
      <c r="AV236" s="756"/>
      <c r="AW236" s="756"/>
      <c r="AX236" s="756"/>
      <c r="AY236" s="594"/>
      <c r="AZ236" s="705">
        <f t="shared" si="30"/>
        <v>224</v>
      </c>
      <c r="BA236" s="756"/>
      <c r="BB236" s="756"/>
      <c r="BC236" s="756"/>
      <c r="BD236" s="756"/>
      <c r="BE236" s="756"/>
      <c r="BF236" s="756"/>
      <c r="BG236" s="756"/>
      <c r="BH236" s="756"/>
      <c r="BI236" s="756"/>
      <c r="BJ236" s="756"/>
      <c r="BK236" s="756"/>
      <c r="BL236" s="756"/>
      <c r="BM236" s="685"/>
      <c r="BN236" s="705">
        <f t="shared" si="31"/>
        <v>224</v>
      </c>
      <c r="BO236" s="756"/>
      <c r="BP236" s="756"/>
      <c r="BQ236" s="756"/>
      <c r="BR236" s="756"/>
      <c r="BS236" s="756"/>
      <c r="BT236" s="756"/>
      <c r="BU236" s="756"/>
      <c r="BV236" s="756"/>
      <c r="BW236" s="756"/>
      <c r="BX236" s="756"/>
      <c r="BY236" s="756"/>
      <c r="BZ236" s="756"/>
    </row>
    <row r="237" spans="2:78" x14ac:dyDescent="0.25">
      <c r="B237" s="705">
        <v>225</v>
      </c>
      <c r="C237" s="765">
        <f>(1+_xlfn.XLOOKUP(INT((B237-1)/12)+1,'ZC Curve'!$B$8:$B$107,'ZC Curve'!R$8:R$107,,0))^(1/12)-1</f>
        <v>0</v>
      </c>
      <c r="D237" s="766">
        <f t="shared" si="32"/>
        <v>1</v>
      </c>
      <c r="E237" s="765">
        <f>(1+_xlfn.XLOOKUP(INT((B237-1)/12)+1,'ZC Curve'!$B$8:$B$107,'ZC Curve'!S$8:S$107,,0))^(1/12)-1</f>
        <v>0</v>
      </c>
      <c r="F237" s="766">
        <f t="shared" si="33"/>
        <v>1</v>
      </c>
      <c r="G237" s="765">
        <f>(1+_xlfn.XLOOKUP(INT((B237-1)/12)+1,'ZC Curve'!$B$8:$B$107,'ZC Curve'!T$8:T$107,,0))^(1/12)-1</f>
        <v>0</v>
      </c>
      <c r="H237" s="766">
        <f t="shared" si="34"/>
        <v>1</v>
      </c>
      <c r="I237" s="594"/>
      <c r="J237" s="705">
        <f t="shared" si="35"/>
        <v>225</v>
      </c>
      <c r="K237" s="756"/>
      <c r="L237" s="756"/>
      <c r="M237" s="756"/>
      <c r="N237" s="756"/>
      <c r="O237" s="756"/>
      <c r="P237" s="756"/>
      <c r="Q237" s="756"/>
      <c r="R237" s="756"/>
      <c r="S237" s="756"/>
      <c r="T237" s="756"/>
      <c r="U237" s="756"/>
      <c r="V237" s="756"/>
      <c r="W237" s="594"/>
      <c r="X237" s="705">
        <f t="shared" si="36"/>
        <v>225</v>
      </c>
      <c r="Y237" s="756"/>
      <c r="Z237" s="756"/>
      <c r="AA237" s="756"/>
      <c r="AB237" s="756"/>
      <c r="AC237" s="756"/>
      <c r="AD237" s="756"/>
      <c r="AE237" s="756"/>
      <c r="AF237" s="756"/>
      <c r="AG237" s="756"/>
      <c r="AH237" s="756"/>
      <c r="AI237" s="756"/>
      <c r="AJ237" s="756"/>
      <c r="AK237" s="594"/>
      <c r="AL237" s="705">
        <f t="shared" si="29"/>
        <v>225</v>
      </c>
      <c r="AM237" s="756"/>
      <c r="AN237" s="756"/>
      <c r="AO237" s="756"/>
      <c r="AP237" s="756"/>
      <c r="AQ237" s="756"/>
      <c r="AR237" s="756"/>
      <c r="AS237" s="756"/>
      <c r="AT237" s="756"/>
      <c r="AU237" s="756"/>
      <c r="AV237" s="756"/>
      <c r="AW237" s="756"/>
      <c r="AX237" s="756"/>
      <c r="AY237" s="594"/>
      <c r="AZ237" s="705">
        <f t="shared" si="30"/>
        <v>225</v>
      </c>
      <c r="BA237" s="756"/>
      <c r="BB237" s="756"/>
      <c r="BC237" s="756"/>
      <c r="BD237" s="756"/>
      <c r="BE237" s="756"/>
      <c r="BF237" s="756"/>
      <c r="BG237" s="756"/>
      <c r="BH237" s="756"/>
      <c r="BI237" s="756"/>
      <c r="BJ237" s="756"/>
      <c r="BK237" s="756"/>
      <c r="BL237" s="756"/>
      <c r="BM237" s="685"/>
      <c r="BN237" s="705">
        <f t="shared" si="31"/>
        <v>225</v>
      </c>
      <c r="BO237" s="756"/>
      <c r="BP237" s="756"/>
      <c r="BQ237" s="756"/>
      <c r="BR237" s="756"/>
      <c r="BS237" s="756"/>
      <c r="BT237" s="756"/>
      <c r="BU237" s="756"/>
      <c r="BV237" s="756"/>
      <c r="BW237" s="756"/>
      <c r="BX237" s="756"/>
      <c r="BY237" s="756"/>
      <c r="BZ237" s="756"/>
    </row>
    <row r="238" spans="2:78" x14ac:dyDescent="0.25">
      <c r="B238" s="705">
        <v>226</v>
      </c>
      <c r="C238" s="765">
        <f>(1+_xlfn.XLOOKUP(INT((B238-1)/12)+1,'ZC Curve'!$B$8:$B$107,'ZC Curve'!R$8:R$107,,0))^(1/12)-1</f>
        <v>0</v>
      </c>
      <c r="D238" s="766">
        <f t="shared" si="32"/>
        <v>1</v>
      </c>
      <c r="E238" s="765">
        <f>(1+_xlfn.XLOOKUP(INT((B238-1)/12)+1,'ZC Curve'!$B$8:$B$107,'ZC Curve'!S$8:S$107,,0))^(1/12)-1</f>
        <v>0</v>
      </c>
      <c r="F238" s="766">
        <f t="shared" si="33"/>
        <v>1</v>
      </c>
      <c r="G238" s="765">
        <f>(1+_xlfn.XLOOKUP(INT((B238-1)/12)+1,'ZC Curve'!$B$8:$B$107,'ZC Curve'!T$8:T$107,,0))^(1/12)-1</f>
        <v>0</v>
      </c>
      <c r="H238" s="766">
        <f t="shared" si="34"/>
        <v>1</v>
      </c>
      <c r="I238" s="594"/>
      <c r="J238" s="705">
        <f t="shared" si="35"/>
        <v>226</v>
      </c>
      <c r="K238" s="756"/>
      <c r="L238" s="756"/>
      <c r="M238" s="756"/>
      <c r="N238" s="756"/>
      <c r="O238" s="756"/>
      <c r="P238" s="756"/>
      <c r="Q238" s="756"/>
      <c r="R238" s="756"/>
      <c r="S238" s="756"/>
      <c r="T238" s="756"/>
      <c r="U238" s="756"/>
      <c r="V238" s="756"/>
      <c r="W238" s="594"/>
      <c r="X238" s="705">
        <f t="shared" si="36"/>
        <v>226</v>
      </c>
      <c r="Y238" s="756"/>
      <c r="Z238" s="756"/>
      <c r="AA238" s="756"/>
      <c r="AB238" s="756"/>
      <c r="AC238" s="756"/>
      <c r="AD238" s="756"/>
      <c r="AE238" s="756"/>
      <c r="AF238" s="756"/>
      <c r="AG238" s="756"/>
      <c r="AH238" s="756"/>
      <c r="AI238" s="756"/>
      <c r="AJ238" s="756"/>
      <c r="AK238" s="594"/>
      <c r="AL238" s="705">
        <f t="shared" si="29"/>
        <v>226</v>
      </c>
      <c r="AM238" s="756"/>
      <c r="AN238" s="756"/>
      <c r="AO238" s="756"/>
      <c r="AP238" s="756"/>
      <c r="AQ238" s="756"/>
      <c r="AR238" s="756"/>
      <c r="AS238" s="756"/>
      <c r="AT238" s="756"/>
      <c r="AU238" s="756"/>
      <c r="AV238" s="756"/>
      <c r="AW238" s="756"/>
      <c r="AX238" s="756"/>
      <c r="AY238" s="594"/>
      <c r="AZ238" s="705">
        <f t="shared" si="30"/>
        <v>226</v>
      </c>
      <c r="BA238" s="756"/>
      <c r="BB238" s="756"/>
      <c r="BC238" s="756"/>
      <c r="BD238" s="756"/>
      <c r="BE238" s="756"/>
      <c r="BF238" s="756"/>
      <c r="BG238" s="756"/>
      <c r="BH238" s="756"/>
      <c r="BI238" s="756"/>
      <c r="BJ238" s="756"/>
      <c r="BK238" s="756"/>
      <c r="BL238" s="756"/>
      <c r="BM238" s="685"/>
      <c r="BN238" s="705">
        <f t="shared" si="31"/>
        <v>226</v>
      </c>
      <c r="BO238" s="756"/>
      <c r="BP238" s="756"/>
      <c r="BQ238" s="756"/>
      <c r="BR238" s="756"/>
      <c r="BS238" s="756"/>
      <c r="BT238" s="756"/>
      <c r="BU238" s="756"/>
      <c r="BV238" s="756"/>
      <c r="BW238" s="756"/>
      <c r="BX238" s="756"/>
      <c r="BY238" s="756"/>
      <c r="BZ238" s="756"/>
    </row>
    <row r="239" spans="2:78" x14ac:dyDescent="0.25">
      <c r="B239" s="705">
        <v>227</v>
      </c>
      <c r="C239" s="765">
        <f>(1+_xlfn.XLOOKUP(INT((B239-1)/12)+1,'ZC Curve'!$B$8:$B$107,'ZC Curve'!R$8:R$107,,0))^(1/12)-1</f>
        <v>0</v>
      </c>
      <c r="D239" s="766">
        <f t="shared" si="32"/>
        <v>1</v>
      </c>
      <c r="E239" s="765">
        <f>(1+_xlfn.XLOOKUP(INT((B239-1)/12)+1,'ZC Curve'!$B$8:$B$107,'ZC Curve'!S$8:S$107,,0))^(1/12)-1</f>
        <v>0</v>
      </c>
      <c r="F239" s="766">
        <f t="shared" si="33"/>
        <v>1</v>
      </c>
      <c r="G239" s="765">
        <f>(1+_xlfn.XLOOKUP(INT((B239-1)/12)+1,'ZC Curve'!$B$8:$B$107,'ZC Curve'!T$8:T$107,,0))^(1/12)-1</f>
        <v>0</v>
      </c>
      <c r="H239" s="766">
        <f t="shared" si="34"/>
        <v>1</v>
      </c>
      <c r="I239" s="594"/>
      <c r="J239" s="705">
        <f t="shared" si="35"/>
        <v>227</v>
      </c>
      <c r="K239" s="756"/>
      <c r="L239" s="756"/>
      <c r="M239" s="756"/>
      <c r="N239" s="756"/>
      <c r="O239" s="756"/>
      <c r="P239" s="756"/>
      <c r="Q239" s="756"/>
      <c r="R239" s="756"/>
      <c r="S239" s="756"/>
      <c r="T239" s="756"/>
      <c r="U239" s="756"/>
      <c r="V239" s="756"/>
      <c r="W239" s="594"/>
      <c r="X239" s="705">
        <f t="shared" si="36"/>
        <v>227</v>
      </c>
      <c r="Y239" s="756"/>
      <c r="Z239" s="756"/>
      <c r="AA239" s="756"/>
      <c r="AB239" s="756"/>
      <c r="AC239" s="756"/>
      <c r="AD239" s="756"/>
      <c r="AE239" s="756"/>
      <c r="AF239" s="756"/>
      <c r="AG239" s="756"/>
      <c r="AH239" s="756"/>
      <c r="AI239" s="756"/>
      <c r="AJ239" s="756"/>
      <c r="AK239" s="594"/>
      <c r="AL239" s="705">
        <f t="shared" si="29"/>
        <v>227</v>
      </c>
      <c r="AM239" s="756"/>
      <c r="AN239" s="756"/>
      <c r="AO239" s="756"/>
      <c r="AP239" s="756"/>
      <c r="AQ239" s="756"/>
      <c r="AR239" s="756"/>
      <c r="AS239" s="756"/>
      <c r="AT239" s="756"/>
      <c r="AU239" s="756"/>
      <c r="AV239" s="756"/>
      <c r="AW239" s="756"/>
      <c r="AX239" s="756"/>
      <c r="AY239" s="594"/>
      <c r="AZ239" s="705">
        <f t="shared" si="30"/>
        <v>227</v>
      </c>
      <c r="BA239" s="756"/>
      <c r="BB239" s="756"/>
      <c r="BC239" s="756"/>
      <c r="BD239" s="756"/>
      <c r="BE239" s="756"/>
      <c r="BF239" s="756"/>
      <c r="BG239" s="756"/>
      <c r="BH239" s="756"/>
      <c r="BI239" s="756"/>
      <c r="BJ239" s="756"/>
      <c r="BK239" s="756"/>
      <c r="BL239" s="756"/>
      <c r="BM239" s="685"/>
      <c r="BN239" s="705">
        <f t="shared" si="31"/>
        <v>227</v>
      </c>
      <c r="BO239" s="756"/>
      <c r="BP239" s="756"/>
      <c r="BQ239" s="756"/>
      <c r="BR239" s="756"/>
      <c r="BS239" s="756"/>
      <c r="BT239" s="756"/>
      <c r="BU239" s="756"/>
      <c r="BV239" s="756"/>
      <c r="BW239" s="756"/>
      <c r="BX239" s="756"/>
      <c r="BY239" s="756"/>
      <c r="BZ239" s="756"/>
    </row>
    <row r="240" spans="2:78" x14ac:dyDescent="0.25">
      <c r="B240" s="705">
        <v>228</v>
      </c>
      <c r="C240" s="765">
        <f>(1+_xlfn.XLOOKUP(INT((B240-1)/12)+1,'ZC Curve'!$B$8:$B$107,'ZC Curve'!R$8:R$107,,0))^(1/12)-1</f>
        <v>0</v>
      </c>
      <c r="D240" s="766">
        <f t="shared" si="32"/>
        <v>1</v>
      </c>
      <c r="E240" s="765">
        <f>(1+_xlfn.XLOOKUP(INT((B240-1)/12)+1,'ZC Curve'!$B$8:$B$107,'ZC Curve'!S$8:S$107,,0))^(1/12)-1</f>
        <v>0</v>
      </c>
      <c r="F240" s="766">
        <f t="shared" si="33"/>
        <v>1</v>
      </c>
      <c r="G240" s="765">
        <f>(1+_xlfn.XLOOKUP(INT((B240-1)/12)+1,'ZC Curve'!$B$8:$B$107,'ZC Curve'!T$8:T$107,,0))^(1/12)-1</f>
        <v>0</v>
      </c>
      <c r="H240" s="766">
        <f t="shared" si="34"/>
        <v>1</v>
      </c>
      <c r="I240" s="594"/>
      <c r="J240" s="705">
        <f t="shared" si="35"/>
        <v>228</v>
      </c>
      <c r="K240" s="756"/>
      <c r="L240" s="756"/>
      <c r="M240" s="756"/>
      <c r="N240" s="756"/>
      <c r="O240" s="756"/>
      <c r="P240" s="756"/>
      <c r="Q240" s="756"/>
      <c r="R240" s="756"/>
      <c r="S240" s="756"/>
      <c r="T240" s="756"/>
      <c r="U240" s="756"/>
      <c r="V240" s="756"/>
      <c r="W240" s="594"/>
      <c r="X240" s="705">
        <f t="shared" si="36"/>
        <v>228</v>
      </c>
      <c r="Y240" s="756"/>
      <c r="Z240" s="756"/>
      <c r="AA240" s="756"/>
      <c r="AB240" s="756"/>
      <c r="AC240" s="756"/>
      <c r="AD240" s="756"/>
      <c r="AE240" s="756"/>
      <c r="AF240" s="756"/>
      <c r="AG240" s="756"/>
      <c r="AH240" s="756"/>
      <c r="AI240" s="756"/>
      <c r="AJ240" s="756"/>
      <c r="AK240" s="594"/>
      <c r="AL240" s="705">
        <f t="shared" si="29"/>
        <v>228</v>
      </c>
      <c r="AM240" s="756"/>
      <c r="AN240" s="756"/>
      <c r="AO240" s="756"/>
      <c r="AP240" s="756"/>
      <c r="AQ240" s="756"/>
      <c r="AR240" s="756"/>
      <c r="AS240" s="756"/>
      <c r="AT240" s="756"/>
      <c r="AU240" s="756"/>
      <c r="AV240" s="756"/>
      <c r="AW240" s="756"/>
      <c r="AX240" s="756"/>
      <c r="AY240" s="594"/>
      <c r="AZ240" s="705">
        <f t="shared" si="30"/>
        <v>228</v>
      </c>
      <c r="BA240" s="756"/>
      <c r="BB240" s="756"/>
      <c r="BC240" s="756"/>
      <c r="BD240" s="756"/>
      <c r="BE240" s="756"/>
      <c r="BF240" s="756"/>
      <c r="BG240" s="756"/>
      <c r="BH240" s="756"/>
      <c r="BI240" s="756"/>
      <c r="BJ240" s="756"/>
      <c r="BK240" s="756"/>
      <c r="BL240" s="756"/>
      <c r="BM240" s="685"/>
      <c r="BN240" s="705">
        <f t="shared" si="31"/>
        <v>228</v>
      </c>
      <c r="BO240" s="756"/>
      <c r="BP240" s="756"/>
      <c r="BQ240" s="756"/>
      <c r="BR240" s="756"/>
      <c r="BS240" s="756"/>
      <c r="BT240" s="756"/>
      <c r="BU240" s="756"/>
      <c r="BV240" s="756"/>
      <c r="BW240" s="756"/>
      <c r="BX240" s="756"/>
      <c r="BY240" s="756"/>
      <c r="BZ240" s="756"/>
    </row>
    <row r="241" spans="2:78" x14ac:dyDescent="0.25">
      <c r="B241" s="705">
        <v>229</v>
      </c>
      <c r="C241" s="765">
        <f>(1+_xlfn.XLOOKUP(INT((B241-1)/12)+1,'ZC Curve'!$B$8:$B$107,'ZC Curve'!R$8:R$107,,0))^(1/12)-1</f>
        <v>0</v>
      </c>
      <c r="D241" s="766">
        <f t="shared" si="32"/>
        <v>1</v>
      </c>
      <c r="E241" s="765">
        <f>(1+_xlfn.XLOOKUP(INT((B241-1)/12)+1,'ZC Curve'!$B$8:$B$107,'ZC Curve'!S$8:S$107,,0))^(1/12)-1</f>
        <v>0</v>
      </c>
      <c r="F241" s="766">
        <f t="shared" si="33"/>
        <v>1</v>
      </c>
      <c r="G241" s="765">
        <f>(1+_xlfn.XLOOKUP(INT((B241-1)/12)+1,'ZC Curve'!$B$8:$B$107,'ZC Curve'!T$8:T$107,,0))^(1/12)-1</f>
        <v>0</v>
      </c>
      <c r="H241" s="766">
        <f t="shared" si="34"/>
        <v>1</v>
      </c>
      <c r="I241" s="594"/>
      <c r="J241" s="705">
        <f t="shared" si="35"/>
        <v>229</v>
      </c>
      <c r="K241" s="756"/>
      <c r="L241" s="756"/>
      <c r="M241" s="756"/>
      <c r="N241" s="756"/>
      <c r="O241" s="756"/>
      <c r="P241" s="756"/>
      <c r="Q241" s="756"/>
      <c r="R241" s="756"/>
      <c r="S241" s="756"/>
      <c r="T241" s="756"/>
      <c r="U241" s="756"/>
      <c r="V241" s="756"/>
      <c r="W241" s="594"/>
      <c r="X241" s="705">
        <f t="shared" si="36"/>
        <v>229</v>
      </c>
      <c r="Y241" s="756"/>
      <c r="Z241" s="756"/>
      <c r="AA241" s="756"/>
      <c r="AB241" s="756"/>
      <c r="AC241" s="756"/>
      <c r="AD241" s="756"/>
      <c r="AE241" s="756"/>
      <c r="AF241" s="756"/>
      <c r="AG241" s="756"/>
      <c r="AH241" s="756"/>
      <c r="AI241" s="756"/>
      <c r="AJ241" s="756"/>
      <c r="AK241" s="594"/>
      <c r="AL241" s="705">
        <f t="shared" ref="AL241:AL304" si="37">AL240+1</f>
        <v>229</v>
      </c>
      <c r="AM241" s="756"/>
      <c r="AN241" s="756"/>
      <c r="AO241" s="756"/>
      <c r="AP241" s="756"/>
      <c r="AQ241" s="756"/>
      <c r="AR241" s="756"/>
      <c r="AS241" s="756"/>
      <c r="AT241" s="756"/>
      <c r="AU241" s="756"/>
      <c r="AV241" s="756"/>
      <c r="AW241" s="756"/>
      <c r="AX241" s="756"/>
      <c r="AY241" s="594"/>
      <c r="AZ241" s="705">
        <f t="shared" si="30"/>
        <v>229</v>
      </c>
      <c r="BA241" s="756"/>
      <c r="BB241" s="756"/>
      <c r="BC241" s="756"/>
      <c r="BD241" s="756"/>
      <c r="BE241" s="756"/>
      <c r="BF241" s="756"/>
      <c r="BG241" s="756"/>
      <c r="BH241" s="756"/>
      <c r="BI241" s="756"/>
      <c r="BJ241" s="756"/>
      <c r="BK241" s="756"/>
      <c r="BL241" s="756"/>
      <c r="BM241" s="685"/>
      <c r="BN241" s="705">
        <f t="shared" si="31"/>
        <v>229</v>
      </c>
      <c r="BO241" s="756"/>
      <c r="BP241" s="756"/>
      <c r="BQ241" s="756"/>
      <c r="BR241" s="756"/>
      <c r="BS241" s="756"/>
      <c r="BT241" s="756"/>
      <c r="BU241" s="756"/>
      <c r="BV241" s="756"/>
      <c r="BW241" s="756"/>
      <c r="BX241" s="756"/>
      <c r="BY241" s="756"/>
      <c r="BZ241" s="756"/>
    </row>
    <row r="242" spans="2:78" x14ac:dyDescent="0.25">
      <c r="B242" s="705">
        <v>230</v>
      </c>
      <c r="C242" s="765">
        <f>(1+_xlfn.XLOOKUP(INT((B242-1)/12)+1,'ZC Curve'!$B$8:$B$107,'ZC Curve'!R$8:R$107,,0))^(1/12)-1</f>
        <v>0</v>
      </c>
      <c r="D242" s="766">
        <f t="shared" si="32"/>
        <v>1</v>
      </c>
      <c r="E242" s="765">
        <f>(1+_xlfn.XLOOKUP(INT((B242-1)/12)+1,'ZC Curve'!$B$8:$B$107,'ZC Curve'!S$8:S$107,,0))^(1/12)-1</f>
        <v>0</v>
      </c>
      <c r="F242" s="766">
        <f t="shared" si="33"/>
        <v>1</v>
      </c>
      <c r="G242" s="765">
        <f>(1+_xlfn.XLOOKUP(INT((B242-1)/12)+1,'ZC Curve'!$B$8:$B$107,'ZC Curve'!T$8:T$107,,0))^(1/12)-1</f>
        <v>0</v>
      </c>
      <c r="H242" s="766">
        <f t="shared" si="34"/>
        <v>1</v>
      </c>
      <c r="I242" s="594"/>
      <c r="J242" s="705">
        <f t="shared" si="35"/>
        <v>230</v>
      </c>
      <c r="K242" s="756"/>
      <c r="L242" s="756"/>
      <c r="M242" s="756"/>
      <c r="N242" s="756"/>
      <c r="O242" s="756"/>
      <c r="P242" s="756"/>
      <c r="Q242" s="756"/>
      <c r="R242" s="756"/>
      <c r="S242" s="756"/>
      <c r="T242" s="756"/>
      <c r="U242" s="756"/>
      <c r="V242" s="756"/>
      <c r="W242" s="594"/>
      <c r="X242" s="705">
        <f t="shared" si="36"/>
        <v>230</v>
      </c>
      <c r="Y242" s="756"/>
      <c r="Z242" s="756"/>
      <c r="AA242" s="756"/>
      <c r="AB242" s="756"/>
      <c r="AC242" s="756"/>
      <c r="AD242" s="756"/>
      <c r="AE242" s="756"/>
      <c r="AF242" s="756"/>
      <c r="AG242" s="756"/>
      <c r="AH242" s="756"/>
      <c r="AI242" s="756"/>
      <c r="AJ242" s="756"/>
      <c r="AK242" s="594"/>
      <c r="AL242" s="705">
        <f t="shared" si="37"/>
        <v>230</v>
      </c>
      <c r="AM242" s="756"/>
      <c r="AN242" s="756"/>
      <c r="AO242" s="756"/>
      <c r="AP242" s="756"/>
      <c r="AQ242" s="756"/>
      <c r="AR242" s="756"/>
      <c r="AS242" s="756"/>
      <c r="AT242" s="756"/>
      <c r="AU242" s="756"/>
      <c r="AV242" s="756"/>
      <c r="AW242" s="756"/>
      <c r="AX242" s="756"/>
      <c r="AY242" s="594"/>
      <c r="AZ242" s="705">
        <f t="shared" si="30"/>
        <v>230</v>
      </c>
      <c r="BA242" s="756"/>
      <c r="BB242" s="756"/>
      <c r="BC242" s="756"/>
      <c r="BD242" s="756"/>
      <c r="BE242" s="756"/>
      <c r="BF242" s="756"/>
      <c r="BG242" s="756"/>
      <c r="BH242" s="756"/>
      <c r="BI242" s="756"/>
      <c r="BJ242" s="756"/>
      <c r="BK242" s="756"/>
      <c r="BL242" s="756"/>
      <c r="BM242" s="685"/>
      <c r="BN242" s="705">
        <f t="shared" si="31"/>
        <v>230</v>
      </c>
      <c r="BO242" s="756"/>
      <c r="BP242" s="756"/>
      <c r="BQ242" s="756"/>
      <c r="BR242" s="756"/>
      <c r="BS242" s="756"/>
      <c r="BT242" s="756"/>
      <c r="BU242" s="756"/>
      <c r="BV242" s="756"/>
      <c r="BW242" s="756"/>
      <c r="BX242" s="756"/>
      <c r="BY242" s="756"/>
      <c r="BZ242" s="756"/>
    </row>
    <row r="243" spans="2:78" x14ac:dyDescent="0.25">
      <c r="B243" s="705">
        <v>231</v>
      </c>
      <c r="C243" s="765">
        <f>(1+_xlfn.XLOOKUP(INT((B243-1)/12)+1,'ZC Curve'!$B$8:$B$107,'ZC Curve'!R$8:R$107,,0))^(1/12)-1</f>
        <v>0</v>
      </c>
      <c r="D243" s="766">
        <f t="shared" si="32"/>
        <v>1</v>
      </c>
      <c r="E243" s="765">
        <f>(1+_xlfn.XLOOKUP(INT((B243-1)/12)+1,'ZC Curve'!$B$8:$B$107,'ZC Curve'!S$8:S$107,,0))^(1/12)-1</f>
        <v>0</v>
      </c>
      <c r="F243" s="766">
        <f t="shared" si="33"/>
        <v>1</v>
      </c>
      <c r="G243" s="765">
        <f>(1+_xlfn.XLOOKUP(INT((B243-1)/12)+1,'ZC Curve'!$B$8:$B$107,'ZC Curve'!T$8:T$107,,0))^(1/12)-1</f>
        <v>0</v>
      </c>
      <c r="H243" s="766">
        <f t="shared" si="34"/>
        <v>1</v>
      </c>
      <c r="I243" s="594"/>
      <c r="J243" s="705">
        <f t="shared" si="35"/>
        <v>231</v>
      </c>
      <c r="K243" s="756"/>
      <c r="L243" s="756"/>
      <c r="M243" s="756"/>
      <c r="N243" s="756"/>
      <c r="O243" s="756"/>
      <c r="P243" s="756"/>
      <c r="Q243" s="756"/>
      <c r="R243" s="756"/>
      <c r="S243" s="756"/>
      <c r="T243" s="756"/>
      <c r="U243" s="756"/>
      <c r="V243" s="756"/>
      <c r="W243" s="594"/>
      <c r="X243" s="705">
        <f t="shared" si="36"/>
        <v>231</v>
      </c>
      <c r="Y243" s="756"/>
      <c r="Z243" s="756"/>
      <c r="AA243" s="756"/>
      <c r="AB243" s="756"/>
      <c r="AC243" s="756"/>
      <c r="AD243" s="756"/>
      <c r="AE243" s="756"/>
      <c r="AF243" s="756"/>
      <c r="AG243" s="756"/>
      <c r="AH243" s="756"/>
      <c r="AI243" s="756"/>
      <c r="AJ243" s="756"/>
      <c r="AK243" s="594"/>
      <c r="AL243" s="705">
        <f t="shared" si="37"/>
        <v>231</v>
      </c>
      <c r="AM243" s="756"/>
      <c r="AN243" s="756"/>
      <c r="AO243" s="756"/>
      <c r="AP243" s="756"/>
      <c r="AQ243" s="756"/>
      <c r="AR243" s="756"/>
      <c r="AS243" s="756"/>
      <c r="AT243" s="756"/>
      <c r="AU243" s="756"/>
      <c r="AV243" s="756"/>
      <c r="AW243" s="756"/>
      <c r="AX243" s="756"/>
      <c r="AY243" s="594"/>
      <c r="AZ243" s="705">
        <f t="shared" si="30"/>
        <v>231</v>
      </c>
      <c r="BA243" s="756"/>
      <c r="BB243" s="756"/>
      <c r="BC243" s="756"/>
      <c r="BD243" s="756"/>
      <c r="BE243" s="756"/>
      <c r="BF243" s="756"/>
      <c r="BG243" s="756"/>
      <c r="BH243" s="756"/>
      <c r="BI243" s="756"/>
      <c r="BJ243" s="756"/>
      <c r="BK243" s="756"/>
      <c r="BL243" s="756"/>
      <c r="BM243" s="685"/>
      <c r="BN243" s="705">
        <f t="shared" si="31"/>
        <v>231</v>
      </c>
      <c r="BO243" s="756"/>
      <c r="BP243" s="756"/>
      <c r="BQ243" s="756"/>
      <c r="BR243" s="756"/>
      <c r="BS243" s="756"/>
      <c r="BT243" s="756"/>
      <c r="BU243" s="756"/>
      <c r="BV243" s="756"/>
      <c r="BW243" s="756"/>
      <c r="BX243" s="756"/>
      <c r="BY243" s="756"/>
      <c r="BZ243" s="756"/>
    </row>
    <row r="244" spans="2:78" x14ac:dyDescent="0.25">
      <c r="B244" s="705">
        <v>232</v>
      </c>
      <c r="C244" s="765">
        <f>(1+_xlfn.XLOOKUP(INT((B244-1)/12)+1,'ZC Curve'!$B$8:$B$107,'ZC Curve'!R$8:R$107,,0))^(1/12)-1</f>
        <v>0</v>
      </c>
      <c r="D244" s="766">
        <f t="shared" si="32"/>
        <v>1</v>
      </c>
      <c r="E244" s="765">
        <f>(1+_xlfn.XLOOKUP(INT((B244-1)/12)+1,'ZC Curve'!$B$8:$B$107,'ZC Curve'!S$8:S$107,,0))^(1/12)-1</f>
        <v>0</v>
      </c>
      <c r="F244" s="766">
        <f t="shared" si="33"/>
        <v>1</v>
      </c>
      <c r="G244" s="765">
        <f>(1+_xlfn.XLOOKUP(INT((B244-1)/12)+1,'ZC Curve'!$B$8:$B$107,'ZC Curve'!T$8:T$107,,0))^(1/12)-1</f>
        <v>0</v>
      </c>
      <c r="H244" s="766">
        <f t="shared" si="34"/>
        <v>1</v>
      </c>
      <c r="I244" s="594"/>
      <c r="J244" s="705">
        <f t="shared" si="35"/>
        <v>232</v>
      </c>
      <c r="K244" s="756"/>
      <c r="L244" s="756"/>
      <c r="M244" s="756"/>
      <c r="N244" s="756"/>
      <c r="O244" s="756"/>
      <c r="P244" s="756"/>
      <c r="Q244" s="756"/>
      <c r="R244" s="756"/>
      <c r="S244" s="756"/>
      <c r="T244" s="756"/>
      <c r="U244" s="756"/>
      <c r="V244" s="756"/>
      <c r="W244" s="594"/>
      <c r="X244" s="705">
        <f t="shared" si="36"/>
        <v>232</v>
      </c>
      <c r="Y244" s="756"/>
      <c r="Z244" s="756"/>
      <c r="AA244" s="756"/>
      <c r="AB244" s="756"/>
      <c r="AC244" s="756"/>
      <c r="AD244" s="756"/>
      <c r="AE244" s="756"/>
      <c r="AF244" s="756"/>
      <c r="AG244" s="756"/>
      <c r="AH244" s="756"/>
      <c r="AI244" s="756"/>
      <c r="AJ244" s="756"/>
      <c r="AK244" s="594"/>
      <c r="AL244" s="705">
        <f t="shared" si="37"/>
        <v>232</v>
      </c>
      <c r="AM244" s="756"/>
      <c r="AN244" s="756"/>
      <c r="AO244" s="756"/>
      <c r="AP244" s="756"/>
      <c r="AQ244" s="756"/>
      <c r="AR244" s="756"/>
      <c r="AS244" s="756"/>
      <c r="AT244" s="756"/>
      <c r="AU244" s="756"/>
      <c r="AV244" s="756"/>
      <c r="AW244" s="756"/>
      <c r="AX244" s="756"/>
      <c r="AY244" s="594"/>
      <c r="AZ244" s="705">
        <f t="shared" si="30"/>
        <v>232</v>
      </c>
      <c r="BA244" s="756"/>
      <c r="BB244" s="756"/>
      <c r="BC244" s="756"/>
      <c r="BD244" s="756"/>
      <c r="BE244" s="756"/>
      <c r="BF244" s="756"/>
      <c r="BG244" s="756"/>
      <c r="BH244" s="756"/>
      <c r="BI244" s="756"/>
      <c r="BJ244" s="756"/>
      <c r="BK244" s="756"/>
      <c r="BL244" s="756"/>
      <c r="BM244" s="685"/>
      <c r="BN244" s="705">
        <f t="shared" si="31"/>
        <v>232</v>
      </c>
      <c r="BO244" s="756"/>
      <c r="BP244" s="756"/>
      <c r="BQ244" s="756"/>
      <c r="BR244" s="756"/>
      <c r="BS244" s="756"/>
      <c r="BT244" s="756"/>
      <c r="BU244" s="756"/>
      <c r="BV244" s="756"/>
      <c r="BW244" s="756"/>
      <c r="BX244" s="756"/>
      <c r="BY244" s="756"/>
      <c r="BZ244" s="756"/>
    </row>
    <row r="245" spans="2:78" x14ac:dyDescent="0.25">
      <c r="B245" s="705">
        <v>233</v>
      </c>
      <c r="C245" s="765">
        <f>(1+_xlfn.XLOOKUP(INT((B245-1)/12)+1,'ZC Curve'!$B$8:$B$107,'ZC Curve'!R$8:R$107,,0))^(1/12)-1</f>
        <v>0</v>
      </c>
      <c r="D245" s="766">
        <f t="shared" si="32"/>
        <v>1</v>
      </c>
      <c r="E245" s="765">
        <f>(1+_xlfn.XLOOKUP(INT((B245-1)/12)+1,'ZC Curve'!$B$8:$B$107,'ZC Curve'!S$8:S$107,,0))^(1/12)-1</f>
        <v>0</v>
      </c>
      <c r="F245" s="766">
        <f t="shared" si="33"/>
        <v>1</v>
      </c>
      <c r="G245" s="765">
        <f>(1+_xlfn.XLOOKUP(INT((B245-1)/12)+1,'ZC Curve'!$B$8:$B$107,'ZC Curve'!T$8:T$107,,0))^(1/12)-1</f>
        <v>0</v>
      </c>
      <c r="H245" s="766">
        <f t="shared" si="34"/>
        <v>1</v>
      </c>
      <c r="I245" s="594"/>
      <c r="J245" s="705">
        <f t="shared" si="35"/>
        <v>233</v>
      </c>
      <c r="K245" s="756"/>
      <c r="L245" s="756"/>
      <c r="M245" s="756"/>
      <c r="N245" s="756"/>
      <c r="O245" s="756"/>
      <c r="P245" s="756"/>
      <c r="Q245" s="756"/>
      <c r="R245" s="756"/>
      <c r="S245" s="756"/>
      <c r="T245" s="756"/>
      <c r="U245" s="756"/>
      <c r="V245" s="756"/>
      <c r="W245" s="594"/>
      <c r="X245" s="705">
        <f t="shared" si="36"/>
        <v>233</v>
      </c>
      <c r="Y245" s="756"/>
      <c r="Z245" s="756"/>
      <c r="AA245" s="756"/>
      <c r="AB245" s="756"/>
      <c r="AC245" s="756"/>
      <c r="AD245" s="756"/>
      <c r="AE245" s="756"/>
      <c r="AF245" s="756"/>
      <c r="AG245" s="756"/>
      <c r="AH245" s="756"/>
      <c r="AI245" s="756"/>
      <c r="AJ245" s="756"/>
      <c r="AK245" s="594"/>
      <c r="AL245" s="705">
        <f t="shared" si="37"/>
        <v>233</v>
      </c>
      <c r="AM245" s="756"/>
      <c r="AN245" s="756"/>
      <c r="AO245" s="756"/>
      <c r="AP245" s="756"/>
      <c r="AQ245" s="756"/>
      <c r="AR245" s="756"/>
      <c r="AS245" s="756"/>
      <c r="AT245" s="756"/>
      <c r="AU245" s="756"/>
      <c r="AV245" s="756"/>
      <c r="AW245" s="756"/>
      <c r="AX245" s="756"/>
      <c r="AY245" s="594"/>
      <c r="AZ245" s="705">
        <f t="shared" si="30"/>
        <v>233</v>
      </c>
      <c r="BA245" s="756"/>
      <c r="BB245" s="756"/>
      <c r="BC245" s="756"/>
      <c r="BD245" s="756"/>
      <c r="BE245" s="756"/>
      <c r="BF245" s="756"/>
      <c r="BG245" s="756"/>
      <c r="BH245" s="756"/>
      <c r="BI245" s="756"/>
      <c r="BJ245" s="756"/>
      <c r="BK245" s="756"/>
      <c r="BL245" s="756"/>
      <c r="BM245" s="685"/>
      <c r="BN245" s="705">
        <f t="shared" si="31"/>
        <v>233</v>
      </c>
      <c r="BO245" s="756"/>
      <c r="BP245" s="756"/>
      <c r="BQ245" s="756"/>
      <c r="BR245" s="756"/>
      <c r="BS245" s="756"/>
      <c r="BT245" s="756"/>
      <c r="BU245" s="756"/>
      <c r="BV245" s="756"/>
      <c r="BW245" s="756"/>
      <c r="BX245" s="756"/>
      <c r="BY245" s="756"/>
      <c r="BZ245" s="756"/>
    </row>
    <row r="246" spans="2:78" x14ac:dyDescent="0.25">
      <c r="B246" s="705">
        <v>234</v>
      </c>
      <c r="C246" s="765">
        <f>(1+_xlfn.XLOOKUP(INT((B246-1)/12)+1,'ZC Curve'!$B$8:$B$107,'ZC Curve'!R$8:R$107,,0))^(1/12)-1</f>
        <v>0</v>
      </c>
      <c r="D246" s="766">
        <f t="shared" si="32"/>
        <v>1</v>
      </c>
      <c r="E246" s="765">
        <f>(1+_xlfn.XLOOKUP(INT((B246-1)/12)+1,'ZC Curve'!$B$8:$B$107,'ZC Curve'!S$8:S$107,,0))^(1/12)-1</f>
        <v>0</v>
      </c>
      <c r="F246" s="766">
        <f t="shared" si="33"/>
        <v>1</v>
      </c>
      <c r="G246" s="765">
        <f>(1+_xlfn.XLOOKUP(INT((B246-1)/12)+1,'ZC Curve'!$B$8:$B$107,'ZC Curve'!T$8:T$107,,0))^(1/12)-1</f>
        <v>0</v>
      </c>
      <c r="H246" s="766">
        <f t="shared" si="34"/>
        <v>1</v>
      </c>
      <c r="I246" s="594"/>
      <c r="J246" s="705">
        <f t="shared" si="35"/>
        <v>234</v>
      </c>
      <c r="K246" s="756"/>
      <c r="L246" s="756"/>
      <c r="M246" s="756"/>
      <c r="N246" s="756"/>
      <c r="O246" s="756"/>
      <c r="P246" s="756"/>
      <c r="Q246" s="756"/>
      <c r="R246" s="756"/>
      <c r="S246" s="756"/>
      <c r="T246" s="756"/>
      <c r="U246" s="756"/>
      <c r="V246" s="756"/>
      <c r="W246" s="594"/>
      <c r="X246" s="705">
        <f t="shared" si="36"/>
        <v>234</v>
      </c>
      <c r="Y246" s="756"/>
      <c r="Z246" s="756"/>
      <c r="AA246" s="756"/>
      <c r="AB246" s="756"/>
      <c r="AC246" s="756"/>
      <c r="AD246" s="756"/>
      <c r="AE246" s="756"/>
      <c r="AF246" s="756"/>
      <c r="AG246" s="756"/>
      <c r="AH246" s="756"/>
      <c r="AI246" s="756"/>
      <c r="AJ246" s="756"/>
      <c r="AK246" s="594"/>
      <c r="AL246" s="705">
        <f t="shared" si="37"/>
        <v>234</v>
      </c>
      <c r="AM246" s="756"/>
      <c r="AN246" s="756"/>
      <c r="AO246" s="756"/>
      <c r="AP246" s="756"/>
      <c r="AQ246" s="756"/>
      <c r="AR246" s="756"/>
      <c r="AS246" s="756"/>
      <c r="AT246" s="756"/>
      <c r="AU246" s="756"/>
      <c r="AV246" s="756"/>
      <c r="AW246" s="756"/>
      <c r="AX246" s="756"/>
      <c r="AY246" s="594"/>
      <c r="AZ246" s="705">
        <f t="shared" si="30"/>
        <v>234</v>
      </c>
      <c r="BA246" s="756"/>
      <c r="BB246" s="756"/>
      <c r="BC246" s="756"/>
      <c r="BD246" s="756"/>
      <c r="BE246" s="756"/>
      <c r="BF246" s="756"/>
      <c r="BG246" s="756"/>
      <c r="BH246" s="756"/>
      <c r="BI246" s="756"/>
      <c r="BJ246" s="756"/>
      <c r="BK246" s="756"/>
      <c r="BL246" s="756"/>
      <c r="BM246" s="685"/>
      <c r="BN246" s="705">
        <f t="shared" si="31"/>
        <v>234</v>
      </c>
      <c r="BO246" s="756"/>
      <c r="BP246" s="756"/>
      <c r="BQ246" s="756"/>
      <c r="BR246" s="756"/>
      <c r="BS246" s="756"/>
      <c r="BT246" s="756"/>
      <c r="BU246" s="756"/>
      <c r="BV246" s="756"/>
      <c r="BW246" s="756"/>
      <c r="BX246" s="756"/>
      <c r="BY246" s="756"/>
      <c r="BZ246" s="756"/>
    </row>
    <row r="247" spans="2:78" x14ac:dyDescent="0.25">
      <c r="B247" s="705">
        <v>235</v>
      </c>
      <c r="C247" s="765">
        <f>(1+_xlfn.XLOOKUP(INT((B247-1)/12)+1,'ZC Curve'!$B$8:$B$107,'ZC Curve'!R$8:R$107,,0))^(1/12)-1</f>
        <v>0</v>
      </c>
      <c r="D247" s="766">
        <f t="shared" si="32"/>
        <v>1</v>
      </c>
      <c r="E247" s="765">
        <f>(1+_xlfn.XLOOKUP(INT((B247-1)/12)+1,'ZC Curve'!$B$8:$B$107,'ZC Curve'!S$8:S$107,,0))^(1/12)-1</f>
        <v>0</v>
      </c>
      <c r="F247" s="766">
        <f t="shared" si="33"/>
        <v>1</v>
      </c>
      <c r="G247" s="765">
        <f>(1+_xlfn.XLOOKUP(INT((B247-1)/12)+1,'ZC Curve'!$B$8:$B$107,'ZC Curve'!T$8:T$107,,0))^(1/12)-1</f>
        <v>0</v>
      </c>
      <c r="H247" s="766">
        <f t="shared" si="34"/>
        <v>1</v>
      </c>
      <c r="I247" s="594"/>
      <c r="J247" s="705">
        <f t="shared" si="35"/>
        <v>235</v>
      </c>
      <c r="K247" s="756"/>
      <c r="L247" s="756"/>
      <c r="M247" s="756"/>
      <c r="N247" s="756"/>
      <c r="O247" s="756"/>
      <c r="P247" s="756"/>
      <c r="Q247" s="756"/>
      <c r="R247" s="756"/>
      <c r="S247" s="756"/>
      <c r="T247" s="756"/>
      <c r="U247" s="756"/>
      <c r="V247" s="756"/>
      <c r="W247" s="594"/>
      <c r="X247" s="705">
        <f t="shared" si="36"/>
        <v>235</v>
      </c>
      <c r="Y247" s="756"/>
      <c r="Z247" s="756"/>
      <c r="AA247" s="756"/>
      <c r="AB247" s="756"/>
      <c r="AC247" s="756"/>
      <c r="AD247" s="756"/>
      <c r="AE247" s="756"/>
      <c r="AF247" s="756"/>
      <c r="AG247" s="756"/>
      <c r="AH247" s="756"/>
      <c r="AI247" s="756"/>
      <c r="AJ247" s="756"/>
      <c r="AK247" s="594"/>
      <c r="AL247" s="705">
        <f t="shared" si="37"/>
        <v>235</v>
      </c>
      <c r="AM247" s="756"/>
      <c r="AN247" s="756"/>
      <c r="AO247" s="756"/>
      <c r="AP247" s="756"/>
      <c r="AQ247" s="756"/>
      <c r="AR247" s="756"/>
      <c r="AS247" s="756"/>
      <c r="AT247" s="756"/>
      <c r="AU247" s="756"/>
      <c r="AV247" s="756"/>
      <c r="AW247" s="756"/>
      <c r="AX247" s="756"/>
      <c r="AY247" s="594"/>
      <c r="AZ247" s="705">
        <f t="shared" si="30"/>
        <v>235</v>
      </c>
      <c r="BA247" s="756"/>
      <c r="BB247" s="756"/>
      <c r="BC247" s="756"/>
      <c r="BD247" s="756"/>
      <c r="BE247" s="756"/>
      <c r="BF247" s="756"/>
      <c r="BG247" s="756"/>
      <c r="BH247" s="756"/>
      <c r="BI247" s="756"/>
      <c r="BJ247" s="756"/>
      <c r="BK247" s="756"/>
      <c r="BL247" s="756"/>
      <c r="BM247" s="685"/>
      <c r="BN247" s="705">
        <f t="shared" si="31"/>
        <v>235</v>
      </c>
      <c r="BO247" s="756"/>
      <c r="BP247" s="756"/>
      <c r="BQ247" s="756"/>
      <c r="BR247" s="756"/>
      <c r="BS247" s="756"/>
      <c r="BT247" s="756"/>
      <c r="BU247" s="756"/>
      <c r="BV247" s="756"/>
      <c r="BW247" s="756"/>
      <c r="BX247" s="756"/>
      <c r="BY247" s="756"/>
      <c r="BZ247" s="756"/>
    </row>
    <row r="248" spans="2:78" x14ac:dyDescent="0.25">
      <c r="B248" s="705">
        <v>236</v>
      </c>
      <c r="C248" s="765">
        <f>(1+_xlfn.XLOOKUP(INT((B248-1)/12)+1,'ZC Curve'!$B$8:$B$107,'ZC Curve'!R$8:R$107,,0))^(1/12)-1</f>
        <v>0</v>
      </c>
      <c r="D248" s="766">
        <f t="shared" si="32"/>
        <v>1</v>
      </c>
      <c r="E248" s="765">
        <f>(1+_xlfn.XLOOKUP(INT((B248-1)/12)+1,'ZC Curve'!$B$8:$B$107,'ZC Curve'!S$8:S$107,,0))^(1/12)-1</f>
        <v>0</v>
      </c>
      <c r="F248" s="766">
        <f t="shared" si="33"/>
        <v>1</v>
      </c>
      <c r="G248" s="765">
        <f>(1+_xlfn.XLOOKUP(INT((B248-1)/12)+1,'ZC Curve'!$B$8:$B$107,'ZC Curve'!T$8:T$107,,0))^(1/12)-1</f>
        <v>0</v>
      </c>
      <c r="H248" s="766">
        <f t="shared" si="34"/>
        <v>1</v>
      </c>
      <c r="I248" s="594"/>
      <c r="J248" s="705">
        <f t="shared" si="35"/>
        <v>236</v>
      </c>
      <c r="K248" s="756"/>
      <c r="L248" s="756"/>
      <c r="M248" s="756"/>
      <c r="N248" s="756"/>
      <c r="O248" s="756"/>
      <c r="P248" s="756"/>
      <c r="Q248" s="756"/>
      <c r="R248" s="756"/>
      <c r="S248" s="756"/>
      <c r="T248" s="756"/>
      <c r="U248" s="756"/>
      <c r="V248" s="756"/>
      <c r="W248" s="594"/>
      <c r="X248" s="705">
        <f t="shared" si="36"/>
        <v>236</v>
      </c>
      <c r="Y248" s="756"/>
      <c r="Z248" s="756"/>
      <c r="AA248" s="756"/>
      <c r="AB248" s="756"/>
      <c r="AC248" s="756"/>
      <c r="AD248" s="756"/>
      <c r="AE248" s="756"/>
      <c r="AF248" s="756"/>
      <c r="AG248" s="756"/>
      <c r="AH248" s="756"/>
      <c r="AI248" s="756"/>
      <c r="AJ248" s="756"/>
      <c r="AK248" s="594"/>
      <c r="AL248" s="705">
        <f t="shared" si="37"/>
        <v>236</v>
      </c>
      <c r="AM248" s="756"/>
      <c r="AN248" s="756"/>
      <c r="AO248" s="756"/>
      <c r="AP248" s="756"/>
      <c r="AQ248" s="756"/>
      <c r="AR248" s="756"/>
      <c r="AS248" s="756"/>
      <c r="AT248" s="756"/>
      <c r="AU248" s="756"/>
      <c r="AV248" s="756"/>
      <c r="AW248" s="756"/>
      <c r="AX248" s="756"/>
      <c r="AY248" s="594"/>
      <c r="AZ248" s="705">
        <f t="shared" si="30"/>
        <v>236</v>
      </c>
      <c r="BA248" s="756"/>
      <c r="BB248" s="756"/>
      <c r="BC248" s="756"/>
      <c r="BD248" s="756"/>
      <c r="BE248" s="756"/>
      <c r="BF248" s="756"/>
      <c r="BG248" s="756"/>
      <c r="BH248" s="756"/>
      <c r="BI248" s="756"/>
      <c r="BJ248" s="756"/>
      <c r="BK248" s="756"/>
      <c r="BL248" s="756"/>
      <c r="BM248" s="685"/>
      <c r="BN248" s="705">
        <f t="shared" si="31"/>
        <v>236</v>
      </c>
      <c r="BO248" s="756"/>
      <c r="BP248" s="756"/>
      <c r="BQ248" s="756"/>
      <c r="BR248" s="756"/>
      <c r="BS248" s="756"/>
      <c r="BT248" s="756"/>
      <c r="BU248" s="756"/>
      <c r="BV248" s="756"/>
      <c r="BW248" s="756"/>
      <c r="BX248" s="756"/>
      <c r="BY248" s="756"/>
      <c r="BZ248" s="756"/>
    </row>
    <row r="249" spans="2:78" x14ac:dyDescent="0.25">
      <c r="B249" s="705">
        <v>237</v>
      </c>
      <c r="C249" s="765">
        <f>(1+_xlfn.XLOOKUP(INT((B249-1)/12)+1,'ZC Curve'!$B$8:$B$107,'ZC Curve'!R$8:R$107,,0))^(1/12)-1</f>
        <v>0</v>
      </c>
      <c r="D249" s="766">
        <f t="shared" si="32"/>
        <v>1</v>
      </c>
      <c r="E249" s="765">
        <f>(1+_xlfn.XLOOKUP(INT((B249-1)/12)+1,'ZC Curve'!$B$8:$B$107,'ZC Curve'!S$8:S$107,,0))^(1/12)-1</f>
        <v>0</v>
      </c>
      <c r="F249" s="766">
        <f t="shared" si="33"/>
        <v>1</v>
      </c>
      <c r="G249" s="765">
        <f>(1+_xlfn.XLOOKUP(INT((B249-1)/12)+1,'ZC Curve'!$B$8:$B$107,'ZC Curve'!T$8:T$107,,0))^(1/12)-1</f>
        <v>0</v>
      </c>
      <c r="H249" s="766">
        <f t="shared" si="34"/>
        <v>1</v>
      </c>
      <c r="I249" s="594"/>
      <c r="J249" s="705">
        <f t="shared" si="35"/>
        <v>237</v>
      </c>
      <c r="K249" s="756"/>
      <c r="L249" s="756"/>
      <c r="M249" s="756"/>
      <c r="N249" s="756"/>
      <c r="O249" s="756"/>
      <c r="P249" s="756"/>
      <c r="Q249" s="756"/>
      <c r="R249" s="756"/>
      <c r="S249" s="756"/>
      <c r="T249" s="756"/>
      <c r="U249" s="756"/>
      <c r="V249" s="756"/>
      <c r="W249" s="594"/>
      <c r="X249" s="705">
        <f t="shared" si="36"/>
        <v>237</v>
      </c>
      <c r="Y249" s="756"/>
      <c r="Z249" s="756"/>
      <c r="AA249" s="756"/>
      <c r="AB249" s="756"/>
      <c r="AC249" s="756"/>
      <c r="AD249" s="756"/>
      <c r="AE249" s="756"/>
      <c r="AF249" s="756"/>
      <c r="AG249" s="756"/>
      <c r="AH249" s="756"/>
      <c r="AI249" s="756"/>
      <c r="AJ249" s="756"/>
      <c r="AK249" s="594"/>
      <c r="AL249" s="705">
        <f t="shared" si="37"/>
        <v>237</v>
      </c>
      <c r="AM249" s="756"/>
      <c r="AN249" s="756"/>
      <c r="AO249" s="756"/>
      <c r="AP249" s="756"/>
      <c r="AQ249" s="756"/>
      <c r="AR249" s="756"/>
      <c r="AS249" s="756"/>
      <c r="AT249" s="756"/>
      <c r="AU249" s="756"/>
      <c r="AV249" s="756"/>
      <c r="AW249" s="756"/>
      <c r="AX249" s="756"/>
      <c r="AY249" s="594"/>
      <c r="AZ249" s="705">
        <f t="shared" si="30"/>
        <v>237</v>
      </c>
      <c r="BA249" s="756"/>
      <c r="BB249" s="756"/>
      <c r="BC249" s="756"/>
      <c r="BD249" s="756"/>
      <c r="BE249" s="756"/>
      <c r="BF249" s="756"/>
      <c r="BG249" s="756"/>
      <c r="BH249" s="756"/>
      <c r="BI249" s="756"/>
      <c r="BJ249" s="756"/>
      <c r="BK249" s="756"/>
      <c r="BL249" s="756"/>
      <c r="BM249" s="685"/>
      <c r="BN249" s="705">
        <f t="shared" si="31"/>
        <v>237</v>
      </c>
      <c r="BO249" s="756"/>
      <c r="BP249" s="756"/>
      <c r="BQ249" s="756"/>
      <c r="BR249" s="756"/>
      <c r="BS249" s="756"/>
      <c r="BT249" s="756"/>
      <c r="BU249" s="756"/>
      <c r="BV249" s="756"/>
      <c r="BW249" s="756"/>
      <c r="BX249" s="756"/>
      <c r="BY249" s="756"/>
      <c r="BZ249" s="756"/>
    </row>
    <row r="250" spans="2:78" x14ac:dyDescent="0.25">
      <c r="B250" s="705">
        <v>238</v>
      </c>
      <c r="C250" s="765">
        <f>(1+_xlfn.XLOOKUP(INT((B250-1)/12)+1,'ZC Curve'!$B$8:$B$107,'ZC Curve'!R$8:R$107,,0))^(1/12)-1</f>
        <v>0</v>
      </c>
      <c r="D250" s="766">
        <f t="shared" si="32"/>
        <v>1</v>
      </c>
      <c r="E250" s="765">
        <f>(1+_xlfn.XLOOKUP(INT((B250-1)/12)+1,'ZC Curve'!$B$8:$B$107,'ZC Curve'!S$8:S$107,,0))^(1/12)-1</f>
        <v>0</v>
      </c>
      <c r="F250" s="766">
        <f t="shared" si="33"/>
        <v>1</v>
      </c>
      <c r="G250" s="765">
        <f>(1+_xlfn.XLOOKUP(INT((B250-1)/12)+1,'ZC Curve'!$B$8:$B$107,'ZC Curve'!T$8:T$107,,0))^(1/12)-1</f>
        <v>0</v>
      </c>
      <c r="H250" s="766">
        <f t="shared" si="34"/>
        <v>1</v>
      </c>
      <c r="I250" s="594"/>
      <c r="J250" s="705">
        <f t="shared" si="35"/>
        <v>238</v>
      </c>
      <c r="K250" s="756"/>
      <c r="L250" s="756"/>
      <c r="M250" s="756"/>
      <c r="N250" s="756"/>
      <c r="O250" s="756"/>
      <c r="P250" s="756"/>
      <c r="Q250" s="756"/>
      <c r="R250" s="756"/>
      <c r="S250" s="756"/>
      <c r="T250" s="756"/>
      <c r="U250" s="756"/>
      <c r="V250" s="756"/>
      <c r="W250" s="594"/>
      <c r="X250" s="705">
        <f t="shared" si="36"/>
        <v>238</v>
      </c>
      <c r="Y250" s="756"/>
      <c r="Z250" s="756"/>
      <c r="AA250" s="756"/>
      <c r="AB250" s="756"/>
      <c r="AC250" s="756"/>
      <c r="AD250" s="756"/>
      <c r="AE250" s="756"/>
      <c r="AF250" s="756"/>
      <c r="AG250" s="756"/>
      <c r="AH250" s="756"/>
      <c r="AI250" s="756"/>
      <c r="AJ250" s="756"/>
      <c r="AK250" s="594"/>
      <c r="AL250" s="705">
        <f t="shared" si="37"/>
        <v>238</v>
      </c>
      <c r="AM250" s="756"/>
      <c r="AN250" s="756"/>
      <c r="AO250" s="756"/>
      <c r="AP250" s="756"/>
      <c r="AQ250" s="756"/>
      <c r="AR250" s="756"/>
      <c r="AS250" s="756"/>
      <c r="AT250" s="756"/>
      <c r="AU250" s="756"/>
      <c r="AV250" s="756"/>
      <c r="AW250" s="756"/>
      <c r="AX250" s="756"/>
      <c r="AY250" s="594"/>
      <c r="AZ250" s="705">
        <f t="shared" si="30"/>
        <v>238</v>
      </c>
      <c r="BA250" s="756"/>
      <c r="BB250" s="756"/>
      <c r="BC250" s="756"/>
      <c r="BD250" s="756"/>
      <c r="BE250" s="756"/>
      <c r="BF250" s="756"/>
      <c r="BG250" s="756"/>
      <c r="BH250" s="756"/>
      <c r="BI250" s="756"/>
      <c r="BJ250" s="756"/>
      <c r="BK250" s="756"/>
      <c r="BL250" s="756"/>
      <c r="BM250" s="685"/>
      <c r="BN250" s="705">
        <f t="shared" si="31"/>
        <v>238</v>
      </c>
      <c r="BO250" s="756"/>
      <c r="BP250" s="756"/>
      <c r="BQ250" s="756"/>
      <c r="BR250" s="756"/>
      <c r="BS250" s="756"/>
      <c r="BT250" s="756"/>
      <c r="BU250" s="756"/>
      <c r="BV250" s="756"/>
      <c r="BW250" s="756"/>
      <c r="BX250" s="756"/>
      <c r="BY250" s="756"/>
      <c r="BZ250" s="756"/>
    </row>
    <row r="251" spans="2:78" x14ac:dyDescent="0.25">
      <c r="B251" s="705">
        <v>239</v>
      </c>
      <c r="C251" s="765">
        <f>(1+_xlfn.XLOOKUP(INT((B251-1)/12)+1,'ZC Curve'!$B$8:$B$107,'ZC Curve'!R$8:R$107,,0))^(1/12)-1</f>
        <v>0</v>
      </c>
      <c r="D251" s="766">
        <f t="shared" si="32"/>
        <v>1</v>
      </c>
      <c r="E251" s="765">
        <f>(1+_xlfn.XLOOKUP(INT((B251-1)/12)+1,'ZC Curve'!$B$8:$B$107,'ZC Curve'!S$8:S$107,,0))^(1/12)-1</f>
        <v>0</v>
      </c>
      <c r="F251" s="766">
        <f t="shared" si="33"/>
        <v>1</v>
      </c>
      <c r="G251" s="765">
        <f>(1+_xlfn.XLOOKUP(INT((B251-1)/12)+1,'ZC Curve'!$B$8:$B$107,'ZC Curve'!T$8:T$107,,0))^(1/12)-1</f>
        <v>0</v>
      </c>
      <c r="H251" s="766">
        <f t="shared" si="34"/>
        <v>1</v>
      </c>
      <c r="I251" s="594"/>
      <c r="J251" s="705">
        <f t="shared" si="35"/>
        <v>239</v>
      </c>
      <c r="K251" s="756"/>
      <c r="L251" s="756"/>
      <c r="M251" s="756"/>
      <c r="N251" s="756"/>
      <c r="O251" s="756"/>
      <c r="P251" s="756"/>
      <c r="Q251" s="756"/>
      <c r="R251" s="756"/>
      <c r="S251" s="756"/>
      <c r="T251" s="756"/>
      <c r="U251" s="756"/>
      <c r="V251" s="756"/>
      <c r="W251" s="594"/>
      <c r="X251" s="705">
        <f t="shared" si="36"/>
        <v>239</v>
      </c>
      <c r="Y251" s="756"/>
      <c r="Z251" s="756"/>
      <c r="AA251" s="756"/>
      <c r="AB251" s="756"/>
      <c r="AC251" s="756"/>
      <c r="AD251" s="756"/>
      <c r="AE251" s="756"/>
      <c r="AF251" s="756"/>
      <c r="AG251" s="756"/>
      <c r="AH251" s="756"/>
      <c r="AI251" s="756"/>
      <c r="AJ251" s="756"/>
      <c r="AK251" s="594"/>
      <c r="AL251" s="705">
        <f t="shared" si="37"/>
        <v>239</v>
      </c>
      <c r="AM251" s="756"/>
      <c r="AN251" s="756"/>
      <c r="AO251" s="756"/>
      <c r="AP251" s="756"/>
      <c r="AQ251" s="756"/>
      <c r="AR251" s="756"/>
      <c r="AS251" s="756"/>
      <c r="AT251" s="756"/>
      <c r="AU251" s="756"/>
      <c r="AV251" s="756"/>
      <c r="AW251" s="756"/>
      <c r="AX251" s="756"/>
      <c r="AY251" s="594"/>
      <c r="AZ251" s="705">
        <f t="shared" si="30"/>
        <v>239</v>
      </c>
      <c r="BA251" s="756"/>
      <c r="BB251" s="756"/>
      <c r="BC251" s="756"/>
      <c r="BD251" s="756"/>
      <c r="BE251" s="756"/>
      <c r="BF251" s="756"/>
      <c r="BG251" s="756"/>
      <c r="BH251" s="756"/>
      <c r="BI251" s="756"/>
      <c r="BJ251" s="756"/>
      <c r="BK251" s="756"/>
      <c r="BL251" s="756"/>
      <c r="BM251" s="685"/>
      <c r="BN251" s="705">
        <f t="shared" si="31"/>
        <v>239</v>
      </c>
      <c r="BO251" s="756"/>
      <c r="BP251" s="756"/>
      <c r="BQ251" s="756"/>
      <c r="BR251" s="756"/>
      <c r="BS251" s="756"/>
      <c r="BT251" s="756"/>
      <c r="BU251" s="756"/>
      <c r="BV251" s="756"/>
      <c r="BW251" s="756"/>
      <c r="BX251" s="756"/>
      <c r="BY251" s="756"/>
      <c r="BZ251" s="756"/>
    </row>
    <row r="252" spans="2:78" x14ac:dyDescent="0.25">
      <c r="B252" s="705">
        <v>240</v>
      </c>
      <c r="C252" s="765">
        <f>(1+_xlfn.XLOOKUP(INT((B252-1)/12)+1,'ZC Curve'!$B$8:$B$107,'ZC Curve'!R$8:R$107,,0))^(1/12)-1</f>
        <v>0</v>
      </c>
      <c r="D252" s="766">
        <f t="shared" si="32"/>
        <v>1</v>
      </c>
      <c r="E252" s="765">
        <f>(1+_xlfn.XLOOKUP(INT((B252-1)/12)+1,'ZC Curve'!$B$8:$B$107,'ZC Curve'!S$8:S$107,,0))^(1/12)-1</f>
        <v>0</v>
      </c>
      <c r="F252" s="766">
        <f t="shared" si="33"/>
        <v>1</v>
      </c>
      <c r="G252" s="765">
        <f>(1+_xlfn.XLOOKUP(INT((B252-1)/12)+1,'ZC Curve'!$B$8:$B$107,'ZC Curve'!T$8:T$107,,0))^(1/12)-1</f>
        <v>0</v>
      </c>
      <c r="H252" s="766">
        <f t="shared" si="34"/>
        <v>1</v>
      </c>
      <c r="I252" s="594"/>
      <c r="J252" s="705">
        <f t="shared" si="35"/>
        <v>240</v>
      </c>
      <c r="K252" s="756"/>
      <c r="L252" s="756"/>
      <c r="M252" s="756"/>
      <c r="N252" s="756"/>
      <c r="O252" s="756"/>
      <c r="P252" s="756"/>
      <c r="Q252" s="756"/>
      <c r="R252" s="756"/>
      <c r="S252" s="756"/>
      <c r="T252" s="756"/>
      <c r="U252" s="756"/>
      <c r="V252" s="756"/>
      <c r="W252" s="594"/>
      <c r="X252" s="705">
        <f t="shared" si="36"/>
        <v>240</v>
      </c>
      <c r="Y252" s="756"/>
      <c r="Z252" s="756"/>
      <c r="AA252" s="756"/>
      <c r="AB252" s="756"/>
      <c r="AC252" s="756"/>
      <c r="AD252" s="756"/>
      <c r="AE252" s="756"/>
      <c r="AF252" s="756"/>
      <c r="AG252" s="756"/>
      <c r="AH252" s="756"/>
      <c r="AI252" s="756"/>
      <c r="AJ252" s="756"/>
      <c r="AK252" s="594"/>
      <c r="AL252" s="705">
        <f t="shared" si="37"/>
        <v>240</v>
      </c>
      <c r="AM252" s="756"/>
      <c r="AN252" s="756"/>
      <c r="AO252" s="756"/>
      <c r="AP252" s="756"/>
      <c r="AQ252" s="756"/>
      <c r="AR252" s="756"/>
      <c r="AS252" s="756"/>
      <c r="AT252" s="756"/>
      <c r="AU252" s="756"/>
      <c r="AV252" s="756"/>
      <c r="AW252" s="756"/>
      <c r="AX252" s="756"/>
      <c r="AY252" s="594"/>
      <c r="AZ252" s="705">
        <f t="shared" si="30"/>
        <v>240</v>
      </c>
      <c r="BA252" s="756"/>
      <c r="BB252" s="756"/>
      <c r="BC252" s="756"/>
      <c r="BD252" s="756"/>
      <c r="BE252" s="756"/>
      <c r="BF252" s="756"/>
      <c r="BG252" s="756"/>
      <c r="BH252" s="756"/>
      <c r="BI252" s="756"/>
      <c r="BJ252" s="756"/>
      <c r="BK252" s="756"/>
      <c r="BL252" s="756"/>
      <c r="BM252" s="685"/>
      <c r="BN252" s="705">
        <f t="shared" si="31"/>
        <v>240</v>
      </c>
      <c r="BO252" s="756"/>
      <c r="BP252" s="756"/>
      <c r="BQ252" s="756"/>
      <c r="BR252" s="756"/>
      <c r="BS252" s="756"/>
      <c r="BT252" s="756"/>
      <c r="BU252" s="756"/>
      <c r="BV252" s="756"/>
      <c r="BW252" s="756"/>
      <c r="BX252" s="756"/>
      <c r="BY252" s="756"/>
      <c r="BZ252" s="756"/>
    </row>
    <row r="253" spans="2:78" x14ac:dyDescent="0.25">
      <c r="B253" s="705">
        <v>241</v>
      </c>
      <c r="C253" s="765">
        <f>(1+_xlfn.XLOOKUP(INT((B253-1)/12)+1,'ZC Curve'!$B$8:$B$107,'ZC Curve'!R$8:R$107,,0))^(1/12)-1</f>
        <v>0</v>
      </c>
      <c r="D253" s="766">
        <f t="shared" si="32"/>
        <v>1</v>
      </c>
      <c r="E253" s="765">
        <f>(1+_xlfn.XLOOKUP(INT((B253-1)/12)+1,'ZC Curve'!$B$8:$B$107,'ZC Curve'!S$8:S$107,,0))^(1/12)-1</f>
        <v>0</v>
      </c>
      <c r="F253" s="766">
        <f t="shared" si="33"/>
        <v>1</v>
      </c>
      <c r="G253" s="765">
        <f>(1+_xlfn.XLOOKUP(INT((B253-1)/12)+1,'ZC Curve'!$B$8:$B$107,'ZC Curve'!T$8:T$107,,0))^(1/12)-1</f>
        <v>0</v>
      </c>
      <c r="H253" s="766">
        <f t="shared" si="34"/>
        <v>1</v>
      </c>
      <c r="I253" s="594"/>
      <c r="J253" s="705">
        <f t="shared" si="35"/>
        <v>241</v>
      </c>
      <c r="K253" s="756"/>
      <c r="L253" s="756"/>
      <c r="M253" s="756"/>
      <c r="N253" s="756"/>
      <c r="O253" s="756"/>
      <c r="P253" s="756"/>
      <c r="Q253" s="756"/>
      <c r="R253" s="756"/>
      <c r="S253" s="756"/>
      <c r="T253" s="756"/>
      <c r="U253" s="756"/>
      <c r="V253" s="756"/>
      <c r="W253" s="594"/>
      <c r="X253" s="705">
        <f t="shared" si="36"/>
        <v>241</v>
      </c>
      <c r="Y253" s="756"/>
      <c r="Z253" s="756"/>
      <c r="AA253" s="756"/>
      <c r="AB253" s="756"/>
      <c r="AC253" s="756"/>
      <c r="AD253" s="756"/>
      <c r="AE253" s="756"/>
      <c r="AF253" s="756"/>
      <c r="AG253" s="756"/>
      <c r="AH253" s="756"/>
      <c r="AI253" s="756"/>
      <c r="AJ253" s="756"/>
      <c r="AK253" s="594"/>
      <c r="AL253" s="705">
        <f t="shared" si="37"/>
        <v>241</v>
      </c>
      <c r="AM253" s="756"/>
      <c r="AN253" s="756"/>
      <c r="AO253" s="756"/>
      <c r="AP253" s="756"/>
      <c r="AQ253" s="756"/>
      <c r="AR253" s="756"/>
      <c r="AS253" s="756"/>
      <c r="AT253" s="756"/>
      <c r="AU253" s="756"/>
      <c r="AV253" s="756"/>
      <c r="AW253" s="756"/>
      <c r="AX253" s="756"/>
      <c r="AY253" s="594"/>
      <c r="AZ253" s="705">
        <f t="shared" si="30"/>
        <v>241</v>
      </c>
      <c r="BA253" s="756"/>
      <c r="BB253" s="756"/>
      <c r="BC253" s="756"/>
      <c r="BD253" s="756"/>
      <c r="BE253" s="756"/>
      <c r="BF253" s="756"/>
      <c r="BG253" s="756"/>
      <c r="BH253" s="756"/>
      <c r="BI253" s="756"/>
      <c r="BJ253" s="756"/>
      <c r="BK253" s="756"/>
      <c r="BL253" s="756"/>
      <c r="BM253" s="685"/>
      <c r="BN253" s="705">
        <f t="shared" si="31"/>
        <v>241</v>
      </c>
      <c r="BO253" s="756"/>
      <c r="BP253" s="756"/>
      <c r="BQ253" s="756"/>
      <c r="BR253" s="756"/>
      <c r="BS253" s="756"/>
      <c r="BT253" s="756"/>
      <c r="BU253" s="756"/>
      <c r="BV253" s="756"/>
      <c r="BW253" s="756"/>
      <c r="BX253" s="756"/>
      <c r="BY253" s="756"/>
      <c r="BZ253" s="756"/>
    </row>
    <row r="254" spans="2:78" x14ac:dyDescent="0.25">
      <c r="B254" s="705">
        <v>242</v>
      </c>
      <c r="C254" s="765">
        <f>(1+_xlfn.XLOOKUP(INT((B254-1)/12)+1,'ZC Curve'!$B$8:$B$107,'ZC Curve'!R$8:R$107,,0))^(1/12)-1</f>
        <v>0</v>
      </c>
      <c r="D254" s="766">
        <f t="shared" si="32"/>
        <v>1</v>
      </c>
      <c r="E254" s="765">
        <f>(1+_xlfn.XLOOKUP(INT((B254-1)/12)+1,'ZC Curve'!$B$8:$B$107,'ZC Curve'!S$8:S$107,,0))^(1/12)-1</f>
        <v>0</v>
      </c>
      <c r="F254" s="766">
        <f t="shared" si="33"/>
        <v>1</v>
      </c>
      <c r="G254" s="765">
        <f>(1+_xlfn.XLOOKUP(INT((B254-1)/12)+1,'ZC Curve'!$B$8:$B$107,'ZC Curve'!T$8:T$107,,0))^(1/12)-1</f>
        <v>0</v>
      </c>
      <c r="H254" s="766">
        <f t="shared" si="34"/>
        <v>1</v>
      </c>
      <c r="I254" s="594"/>
      <c r="J254" s="705">
        <f t="shared" si="35"/>
        <v>242</v>
      </c>
      <c r="K254" s="756"/>
      <c r="L254" s="756"/>
      <c r="M254" s="756"/>
      <c r="N254" s="756"/>
      <c r="O254" s="756"/>
      <c r="P254" s="756"/>
      <c r="Q254" s="756"/>
      <c r="R254" s="756"/>
      <c r="S254" s="756"/>
      <c r="T254" s="756"/>
      <c r="U254" s="756"/>
      <c r="V254" s="756"/>
      <c r="W254" s="594"/>
      <c r="X254" s="705">
        <f t="shared" si="36"/>
        <v>242</v>
      </c>
      <c r="Y254" s="756"/>
      <c r="Z254" s="756"/>
      <c r="AA254" s="756"/>
      <c r="AB254" s="756"/>
      <c r="AC254" s="756"/>
      <c r="AD254" s="756"/>
      <c r="AE254" s="756"/>
      <c r="AF254" s="756"/>
      <c r="AG254" s="756"/>
      <c r="AH254" s="756"/>
      <c r="AI254" s="756"/>
      <c r="AJ254" s="756"/>
      <c r="AK254" s="594"/>
      <c r="AL254" s="705">
        <f t="shared" si="37"/>
        <v>242</v>
      </c>
      <c r="AM254" s="756"/>
      <c r="AN254" s="756"/>
      <c r="AO254" s="756"/>
      <c r="AP254" s="756"/>
      <c r="AQ254" s="756"/>
      <c r="AR254" s="756"/>
      <c r="AS254" s="756"/>
      <c r="AT254" s="756"/>
      <c r="AU254" s="756"/>
      <c r="AV254" s="756"/>
      <c r="AW254" s="756"/>
      <c r="AX254" s="756"/>
      <c r="AY254" s="594"/>
      <c r="AZ254" s="705">
        <f t="shared" si="30"/>
        <v>242</v>
      </c>
      <c r="BA254" s="756"/>
      <c r="BB254" s="756"/>
      <c r="BC254" s="756"/>
      <c r="BD254" s="756"/>
      <c r="BE254" s="756"/>
      <c r="BF254" s="756"/>
      <c r="BG254" s="756"/>
      <c r="BH254" s="756"/>
      <c r="BI254" s="756"/>
      <c r="BJ254" s="756"/>
      <c r="BK254" s="756"/>
      <c r="BL254" s="756"/>
      <c r="BM254" s="685"/>
      <c r="BN254" s="705">
        <f t="shared" si="31"/>
        <v>242</v>
      </c>
      <c r="BO254" s="756"/>
      <c r="BP254" s="756"/>
      <c r="BQ254" s="756"/>
      <c r="BR254" s="756"/>
      <c r="BS254" s="756"/>
      <c r="BT254" s="756"/>
      <c r="BU254" s="756"/>
      <c r="BV254" s="756"/>
      <c r="BW254" s="756"/>
      <c r="BX254" s="756"/>
      <c r="BY254" s="756"/>
      <c r="BZ254" s="756"/>
    </row>
    <row r="255" spans="2:78" x14ac:dyDescent="0.25">
      <c r="B255" s="705">
        <v>243</v>
      </c>
      <c r="C255" s="765">
        <f>(1+_xlfn.XLOOKUP(INT((B255-1)/12)+1,'ZC Curve'!$B$8:$B$107,'ZC Curve'!R$8:R$107,,0))^(1/12)-1</f>
        <v>0</v>
      </c>
      <c r="D255" s="766">
        <f t="shared" si="32"/>
        <v>1</v>
      </c>
      <c r="E255" s="765">
        <f>(1+_xlfn.XLOOKUP(INT((B255-1)/12)+1,'ZC Curve'!$B$8:$B$107,'ZC Curve'!S$8:S$107,,0))^(1/12)-1</f>
        <v>0</v>
      </c>
      <c r="F255" s="766">
        <f t="shared" si="33"/>
        <v>1</v>
      </c>
      <c r="G255" s="765">
        <f>(1+_xlfn.XLOOKUP(INT((B255-1)/12)+1,'ZC Curve'!$B$8:$B$107,'ZC Curve'!T$8:T$107,,0))^(1/12)-1</f>
        <v>0</v>
      </c>
      <c r="H255" s="766">
        <f t="shared" si="34"/>
        <v>1</v>
      </c>
      <c r="I255" s="594"/>
      <c r="J255" s="705">
        <f t="shared" si="35"/>
        <v>243</v>
      </c>
      <c r="K255" s="756"/>
      <c r="L255" s="756"/>
      <c r="M255" s="756"/>
      <c r="N255" s="756"/>
      <c r="O255" s="756"/>
      <c r="P255" s="756"/>
      <c r="Q255" s="756"/>
      <c r="R255" s="756"/>
      <c r="S255" s="756"/>
      <c r="T255" s="756"/>
      <c r="U255" s="756"/>
      <c r="V255" s="756"/>
      <c r="W255" s="594"/>
      <c r="X255" s="705">
        <f t="shared" si="36"/>
        <v>243</v>
      </c>
      <c r="Y255" s="756"/>
      <c r="Z255" s="756"/>
      <c r="AA255" s="756"/>
      <c r="AB255" s="756"/>
      <c r="AC255" s="756"/>
      <c r="AD255" s="756"/>
      <c r="AE255" s="756"/>
      <c r="AF255" s="756"/>
      <c r="AG255" s="756"/>
      <c r="AH255" s="756"/>
      <c r="AI255" s="756"/>
      <c r="AJ255" s="756"/>
      <c r="AK255" s="594"/>
      <c r="AL255" s="705">
        <f t="shared" si="37"/>
        <v>243</v>
      </c>
      <c r="AM255" s="756"/>
      <c r="AN255" s="756"/>
      <c r="AO255" s="756"/>
      <c r="AP255" s="756"/>
      <c r="AQ255" s="756"/>
      <c r="AR255" s="756"/>
      <c r="AS255" s="756"/>
      <c r="AT255" s="756"/>
      <c r="AU255" s="756"/>
      <c r="AV255" s="756"/>
      <c r="AW255" s="756"/>
      <c r="AX255" s="756"/>
      <c r="AY255" s="594"/>
      <c r="AZ255" s="705">
        <f t="shared" si="30"/>
        <v>243</v>
      </c>
      <c r="BA255" s="756"/>
      <c r="BB255" s="756"/>
      <c r="BC255" s="756"/>
      <c r="BD255" s="756"/>
      <c r="BE255" s="756"/>
      <c r="BF255" s="756"/>
      <c r="BG255" s="756"/>
      <c r="BH255" s="756"/>
      <c r="BI255" s="756"/>
      <c r="BJ255" s="756"/>
      <c r="BK255" s="756"/>
      <c r="BL255" s="756"/>
      <c r="BM255" s="685"/>
      <c r="BN255" s="705">
        <f t="shared" si="31"/>
        <v>243</v>
      </c>
      <c r="BO255" s="756"/>
      <c r="BP255" s="756"/>
      <c r="BQ255" s="756"/>
      <c r="BR255" s="756"/>
      <c r="BS255" s="756"/>
      <c r="BT255" s="756"/>
      <c r="BU255" s="756"/>
      <c r="BV255" s="756"/>
      <c r="BW255" s="756"/>
      <c r="BX255" s="756"/>
      <c r="BY255" s="756"/>
      <c r="BZ255" s="756"/>
    </row>
    <row r="256" spans="2:78" x14ac:dyDescent="0.25">
      <c r="B256" s="705">
        <v>244</v>
      </c>
      <c r="C256" s="765">
        <f>(1+_xlfn.XLOOKUP(INT((B256-1)/12)+1,'ZC Curve'!$B$8:$B$107,'ZC Curve'!R$8:R$107,,0))^(1/12)-1</f>
        <v>0</v>
      </c>
      <c r="D256" s="766">
        <f t="shared" si="32"/>
        <v>1</v>
      </c>
      <c r="E256" s="765">
        <f>(1+_xlfn.XLOOKUP(INT((B256-1)/12)+1,'ZC Curve'!$B$8:$B$107,'ZC Curve'!S$8:S$107,,0))^(1/12)-1</f>
        <v>0</v>
      </c>
      <c r="F256" s="766">
        <f t="shared" si="33"/>
        <v>1</v>
      </c>
      <c r="G256" s="765">
        <f>(1+_xlfn.XLOOKUP(INT((B256-1)/12)+1,'ZC Curve'!$B$8:$B$107,'ZC Curve'!T$8:T$107,,0))^(1/12)-1</f>
        <v>0</v>
      </c>
      <c r="H256" s="766">
        <f t="shared" si="34"/>
        <v>1</v>
      </c>
      <c r="I256" s="594"/>
      <c r="J256" s="705">
        <f t="shared" si="35"/>
        <v>244</v>
      </c>
      <c r="K256" s="756"/>
      <c r="L256" s="756"/>
      <c r="M256" s="756"/>
      <c r="N256" s="756"/>
      <c r="O256" s="756"/>
      <c r="P256" s="756"/>
      <c r="Q256" s="756"/>
      <c r="R256" s="756"/>
      <c r="S256" s="756"/>
      <c r="T256" s="756"/>
      <c r="U256" s="756"/>
      <c r="V256" s="756"/>
      <c r="W256" s="594"/>
      <c r="X256" s="705">
        <f t="shared" si="36"/>
        <v>244</v>
      </c>
      <c r="Y256" s="756"/>
      <c r="Z256" s="756"/>
      <c r="AA256" s="756"/>
      <c r="AB256" s="756"/>
      <c r="AC256" s="756"/>
      <c r="AD256" s="756"/>
      <c r="AE256" s="756"/>
      <c r="AF256" s="756"/>
      <c r="AG256" s="756"/>
      <c r="AH256" s="756"/>
      <c r="AI256" s="756"/>
      <c r="AJ256" s="756"/>
      <c r="AK256" s="594"/>
      <c r="AL256" s="705">
        <f t="shared" si="37"/>
        <v>244</v>
      </c>
      <c r="AM256" s="756"/>
      <c r="AN256" s="756"/>
      <c r="AO256" s="756"/>
      <c r="AP256" s="756"/>
      <c r="AQ256" s="756"/>
      <c r="AR256" s="756"/>
      <c r="AS256" s="756"/>
      <c r="AT256" s="756"/>
      <c r="AU256" s="756"/>
      <c r="AV256" s="756"/>
      <c r="AW256" s="756"/>
      <c r="AX256" s="756"/>
      <c r="AY256" s="594"/>
      <c r="AZ256" s="705">
        <f t="shared" si="30"/>
        <v>244</v>
      </c>
      <c r="BA256" s="756"/>
      <c r="BB256" s="756"/>
      <c r="BC256" s="756"/>
      <c r="BD256" s="756"/>
      <c r="BE256" s="756"/>
      <c r="BF256" s="756"/>
      <c r="BG256" s="756"/>
      <c r="BH256" s="756"/>
      <c r="BI256" s="756"/>
      <c r="BJ256" s="756"/>
      <c r="BK256" s="756"/>
      <c r="BL256" s="756"/>
      <c r="BM256" s="685"/>
      <c r="BN256" s="705">
        <f t="shared" si="31"/>
        <v>244</v>
      </c>
      <c r="BO256" s="756"/>
      <c r="BP256" s="756"/>
      <c r="BQ256" s="756"/>
      <c r="BR256" s="756"/>
      <c r="BS256" s="756"/>
      <c r="BT256" s="756"/>
      <c r="BU256" s="756"/>
      <c r="BV256" s="756"/>
      <c r="BW256" s="756"/>
      <c r="BX256" s="756"/>
      <c r="BY256" s="756"/>
      <c r="BZ256" s="756"/>
    </row>
    <row r="257" spans="2:78" x14ac:dyDescent="0.25">
      <c r="B257" s="705">
        <v>245</v>
      </c>
      <c r="C257" s="765">
        <f>(1+_xlfn.XLOOKUP(INT((B257-1)/12)+1,'ZC Curve'!$B$8:$B$107,'ZC Curve'!R$8:R$107,,0))^(1/12)-1</f>
        <v>0</v>
      </c>
      <c r="D257" s="766">
        <f t="shared" si="32"/>
        <v>1</v>
      </c>
      <c r="E257" s="765">
        <f>(1+_xlfn.XLOOKUP(INT((B257-1)/12)+1,'ZC Curve'!$B$8:$B$107,'ZC Curve'!S$8:S$107,,0))^(1/12)-1</f>
        <v>0</v>
      </c>
      <c r="F257" s="766">
        <f t="shared" si="33"/>
        <v>1</v>
      </c>
      <c r="G257" s="765">
        <f>(1+_xlfn.XLOOKUP(INT((B257-1)/12)+1,'ZC Curve'!$B$8:$B$107,'ZC Curve'!T$8:T$107,,0))^(1/12)-1</f>
        <v>0</v>
      </c>
      <c r="H257" s="766">
        <f t="shared" si="34"/>
        <v>1</v>
      </c>
      <c r="I257" s="594"/>
      <c r="J257" s="705">
        <f t="shared" si="35"/>
        <v>245</v>
      </c>
      <c r="K257" s="756"/>
      <c r="L257" s="756"/>
      <c r="M257" s="756"/>
      <c r="N257" s="756"/>
      <c r="O257" s="756"/>
      <c r="P257" s="756"/>
      <c r="Q257" s="756"/>
      <c r="R257" s="756"/>
      <c r="S257" s="756"/>
      <c r="T257" s="756"/>
      <c r="U257" s="756"/>
      <c r="V257" s="756"/>
      <c r="W257" s="594"/>
      <c r="X257" s="705">
        <f t="shared" si="36"/>
        <v>245</v>
      </c>
      <c r="Y257" s="756"/>
      <c r="Z257" s="756"/>
      <c r="AA257" s="756"/>
      <c r="AB257" s="756"/>
      <c r="AC257" s="756"/>
      <c r="AD257" s="756"/>
      <c r="AE257" s="756"/>
      <c r="AF257" s="756"/>
      <c r="AG257" s="756"/>
      <c r="AH257" s="756"/>
      <c r="AI257" s="756"/>
      <c r="AJ257" s="756"/>
      <c r="AK257" s="594"/>
      <c r="AL257" s="705">
        <f t="shared" si="37"/>
        <v>245</v>
      </c>
      <c r="AM257" s="756"/>
      <c r="AN257" s="756"/>
      <c r="AO257" s="756"/>
      <c r="AP257" s="756"/>
      <c r="AQ257" s="756"/>
      <c r="AR257" s="756"/>
      <c r="AS257" s="756"/>
      <c r="AT257" s="756"/>
      <c r="AU257" s="756"/>
      <c r="AV257" s="756"/>
      <c r="AW257" s="756"/>
      <c r="AX257" s="756"/>
      <c r="AY257" s="594"/>
      <c r="AZ257" s="705">
        <f t="shared" si="30"/>
        <v>245</v>
      </c>
      <c r="BA257" s="756"/>
      <c r="BB257" s="756"/>
      <c r="BC257" s="756"/>
      <c r="BD257" s="756"/>
      <c r="BE257" s="756"/>
      <c r="BF257" s="756"/>
      <c r="BG257" s="756"/>
      <c r="BH257" s="756"/>
      <c r="BI257" s="756"/>
      <c r="BJ257" s="756"/>
      <c r="BK257" s="756"/>
      <c r="BL257" s="756"/>
      <c r="BM257" s="685"/>
      <c r="BN257" s="705">
        <f t="shared" si="31"/>
        <v>245</v>
      </c>
      <c r="BO257" s="756"/>
      <c r="BP257" s="756"/>
      <c r="BQ257" s="756"/>
      <c r="BR257" s="756"/>
      <c r="BS257" s="756"/>
      <c r="BT257" s="756"/>
      <c r="BU257" s="756"/>
      <c r="BV257" s="756"/>
      <c r="BW257" s="756"/>
      <c r="BX257" s="756"/>
      <c r="BY257" s="756"/>
      <c r="BZ257" s="756"/>
    </row>
    <row r="258" spans="2:78" x14ac:dyDescent="0.25">
      <c r="B258" s="705">
        <v>246</v>
      </c>
      <c r="C258" s="765">
        <f>(1+_xlfn.XLOOKUP(INT((B258-1)/12)+1,'ZC Curve'!$B$8:$B$107,'ZC Curve'!R$8:R$107,,0))^(1/12)-1</f>
        <v>0</v>
      </c>
      <c r="D258" s="766">
        <f t="shared" si="32"/>
        <v>1</v>
      </c>
      <c r="E258" s="765">
        <f>(1+_xlfn.XLOOKUP(INT((B258-1)/12)+1,'ZC Curve'!$B$8:$B$107,'ZC Curve'!S$8:S$107,,0))^(1/12)-1</f>
        <v>0</v>
      </c>
      <c r="F258" s="766">
        <f t="shared" si="33"/>
        <v>1</v>
      </c>
      <c r="G258" s="765">
        <f>(1+_xlfn.XLOOKUP(INT((B258-1)/12)+1,'ZC Curve'!$B$8:$B$107,'ZC Curve'!T$8:T$107,,0))^(1/12)-1</f>
        <v>0</v>
      </c>
      <c r="H258" s="766">
        <f t="shared" si="34"/>
        <v>1</v>
      </c>
      <c r="I258" s="594"/>
      <c r="J258" s="705">
        <f t="shared" si="35"/>
        <v>246</v>
      </c>
      <c r="K258" s="756"/>
      <c r="L258" s="756"/>
      <c r="M258" s="756"/>
      <c r="N258" s="756"/>
      <c r="O258" s="756"/>
      <c r="P258" s="756"/>
      <c r="Q258" s="756"/>
      <c r="R258" s="756"/>
      <c r="S258" s="756"/>
      <c r="T258" s="756"/>
      <c r="U258" s="756"/>
      <c r="V258" s="756"/>
      <c r="W258" s="594"/>
      <c r="X258" s="705">
        <f t="shared" si="36"/>
        <v>246</v>
      </c>
      <c r="Y258" s="756"/>
      <c r="Z258" s="756"/>
      <c r="AA258" s="756"/>
      <c r="AB258" s="756"/>
      <c r="AC258" s="756"/>
      <c r="AD258" s="756"/>
      <c r="AE258" s="756"/>
      <c r="AF258" s="756"/>
      <c r="AG258" s="756"/>
      <c r="AH258" s="756"/>
      <c r="AI258" s="756"/>
      <c r="AJ258" s="756"/>
      <c r="AK258" s="594"/>
      <c r="AL258" s="705">
        <f t="shared" si="37"/>
        <v>246</v>
      </c>
      <c r="AM258" s="756"/>
      <c r="AN258" s="756"/>
      <c r="AO258" s="756"/>
      <c r="AP258" s="756"/>
      <c r="AQ258" s="756"/>
      <c r="AR258" s="756"/>
      <c r="AS258" s="756"/>
      <c r="AT258" s="756"/>
      <c r="AU258" s="756"/>
      <c r="AV258" s="756"/>
      <c r="AW258" s="756"/>
      <c r="AX258" s="756"/>
      <c r="AY258" s="594"/>
      <c r="AZ258" s="705">
        <f t="shared" si="30"/>
        <v>246</v>
      </c>
      <c r="BA258" s="756"/>
      <c r="BB258" s="756"/>
      <c r="BC258" s="756"/>
      <c r="BD258" s="756"/>
      <c r="BE258" s="756"/>
      <c r="BF258" s="756"/>
      <c r="BG258" s="756"/>
      <c r="BH258" s="756"/>
      <c r="BI258" s="756"/>
      <c r="BJ258" s="756"/>
      <c r="BK258" s="756"/>
      <c r="BL258" s="756"/>
      <c r="BM258" s="685"/>
      <c r="BN258" s="705">
        <f t="shared" si="31"/>
        <v>246</v>
      </c>
      <c r="BO258" s="756"/>
      <c r="BP258" s="756"/>
      <c r="BQ258" s="756"/>
      <c r="BR258" s="756"/>
      <c r="BS258" s="756"/>
      <c r="BT258" s="756"/>
      <c r="BU258" s="756"/>
      <c r="BV258" s="756"/>
      <c r="BW258" s="756"/>
      <c r="BX258" s="756"/>
      <c r="BY258" s="756"/>
      <c r="BZ258" s="756"/>
    </row>
    <row r="259" spans="2:78" x14ac:dyDescent="0.25">
      <c r="B259" s="705">
        <v>247</v>
      </c>
      <c r="C259" s="765">
        <f>(1+_xlfn.XLOOKUP(INT((B259-1)/12)+1,'ZC Curve'!$B$8:$B$107,'ZC Curve'!R$8:R$107,,0))^(1/12)-1</f>
        <v>0</v>
      </c>
      <c r="D259" s="766">
        <f t="shared" si="32"/>
        <v>1</v>
      </c>
      <c r="E259" s="765">
        <f>(1+_xlfn.XLOOKUP(INT((B259-1)/12)+1,'ZC Curve'!$B$8:$B$107,'ZC Curve'!S$8:S$107,,0))^(1/12)-1</f>
        <v>0</v>
      </c>
      <c r="F259" s="766">
        <f t="shared" si="33"/>
        <v>1</v>
      </c>
      <c r="G259" s="765">
        <f>(1+_xlfn.XLOOKUP(INT((B259-1)/12)+1,'ZC Curve'!$B$8:$B$107,'ZC Curve'!T$8:T$107,,0))^(1/12)-1</f>
        <v>0</v>
      </c>
      <c r="H259" s="766">
        <f t="shared" si="34"/>
        <v>1</v>
      </c>
      <c r="I259" s="594"/>
      <c r="J259" s="705">
        <f t="shared" si="35"/>
        <v>247</v>
      </c>
      <c r="K259" s="756"/>
      <c r="L259" s="756"/>
      <c r="M259" s="756"/>
      <c r="N259" s="756"/>
      <c r="O259" s="756"/>
      <c r="P259" s="756"/>
      <c r="Q259" s="756"/>
      <c r="R259" s="756"/>
      <c r="S259" s="756"/>
      <c r="T259" s="756"/>
      <c r="U259" s="756"/>
      <c r="V259" s="756"/>
      <c r="W259" s="594"/>
      <c r="X259" s="705">
        <f t="shared" si="36"/>
        <v>247</v>
      </c>
      <c r="Y259" s="756"/>
      <c r="Z259" s="756"/>
      <c r="AA259" s="756"/>
      <c r="AB259" s="756"/>
      <c r="AC259" s="756"/>
      <c r="AD259" s="756"/>
      <c r="AE259" s="756"/>
      <c r="AF259" s="756"/>
      <c r="AG259" s="756"/>
      <c r="AH259" s="756"/>
      <c r="AI259" s="756"/>
      <c r="AJ259" s="756"/>
      <c r="AK259" s="594"/>
      <c r="AL259" s="705">
        <f t="shared" si="37"/>
        <v>247</v>
      </c>
      <c r="AM259" s="756"/>
      <c r="AN259" s="756"/>
      <c r="AO259" s="756"/>
      <c r="AP259" s="756"/>
      <c r="AQ259" s="756"/>
      <c r="AR259" s="756"/>
      <c r="AS259" s="756"/>
      <c r="AT259" s="756"/>
      <c r="AU259" s="756"/>
      <c r="AV259" s="756"/>
      <c r="AW259" s="756"/>
      <c r="AX259" s="756"/>
      <c r="AY259" s="594"/>
      <c r="AZ259" s="705">
        <f t="shared" si="30"/>
        <v>247</v>
      </c>
      <c r="BA259" s="756"/>
      <c r="BB259" s="756"/>
      <c r="BC259" s="756"/>
      <c r="BD259" s="756"/>
      <c r="BE259" s="756"/>
      <c r="BF259" s="756"/>
      <c r="BG259" s="756"/>
      <c r="BH259" s="756"/>
      <c r="BI259" s="756"/>
      <c r="BJ259" s="756"/>
      <c r="BK259" s="756"/>
      <c r="BL259" s="756"/>
      <c r="BM259" s="685"/>
      <c r="BN259" s="705">
        <f t="shared" si="31"/>
        <v>247</v>
      </c>
      <c r="BO259" s="756"/>
      <c r="BP259" s="756"/>
      <c r="BQ259" s="756"/>
      <c r="BR259" s="756"/>
      <c r="BS259" s="756"/>
      <c r="BT259" s="756"/>
      <c r="BU259" s="756"/>
      <c r="BV259" s="756"/>
      <c r="BW259" s="756"/>
      <c r="BX259" s="756"/>
      <c r="BY259" s="756"/>
      <c r="BZ259" s="756"/>
    </row>
    <row r="260" spans="2:78" x14ac:dyDescent="0.25">
      <c r="B260" s="705">
        <v>248</v>
      </c>
      <c r="C260" s="765">
        <f>(1+_xlfn.XLOOKUP(INT((B260-1)/12)+1,'ZC Curve'!$B$8:$B$107,'ZC Curve'!R$8:R$107,,0))^(1/12)-1</f>
        <v>0</v>
      </c>
      <c r="D260" s="766">
        <f t="shared" si="32"/>
        <v>1</v>
      </c>
      <c r="E260" s="765">
        <f>(1+_xlfn.XLOOKUP(INT((B260-1)/12)+1,'ZC Curve'!$B$8:$B$107,'ZC Curve'!S$8:S$107,,0))^(1/12)-1</f>
        <v>0</v>
      </c>
      <c r="F260" s="766">
        <f t="shared" si="33"/>
        <v>1</v>
      </c>
      <c r="G260" s="765">
        <f>(1+_xlfn.XLOOKUP(INT((B260-1)/12)+1,'ZC Curve'!$B$8:$B$107,'ZC Curve'!T$8:T$107,,0))^(1/12)-1</f>
        <v>0</v>
      </c>
      <c r="H260" s="766">
        <f t="shared" si="34"/>
        <v>1</v>
      </c>
      <c r="I260" s="594"/>
      <c r="J260" s="705">
        <f t="shared" si="35"/>
        <v>248</v>
      </c>
      <c r="K260" s="756"/>
      <c r="L260" s="756"/>
      <c r="M260" s="756"/>
      <c r="N260" s="756"/>
      <c r="O260" s="756"/>
      <c r="P260" s="756"/>
      <c r="Q260" s="756"/>
      <c r="R260" s="756"/>
      <c r="S260" s="756"/>
      <c r="T260" s="756"/>
      <c r="U260" s="756"/>
      <c r="V260" s="756"/>
      <c r="W260" s="594"/>
      <c r="X260" s="705">
        <f t="shared" si="36"/>
        <v>248</v>
      </c>
      <c r="Y260" s="756"/>
      <c r="Z260" s="756"/>
      <c r="AA260" s="756"/>
      <c r="AB260" s="756"/>
      <c r="AC260" s="756"/>
      <c r="AD260" s="756"/>
      <c r="AE260" s="756"/>
      <c r="AF260" s="756"/>
      <c r="AG260" s="756"/>
      <c r="AH260" s="756"/>
      <c r="AI260" s="756"/>
      <c r="AJ260" s="756"/>
      <c r="AK260" s="594"/>
      <c r="AL260" s="705">
        <f t="shared" si="37"/>
        <v>248</v>
      </c>
      <c r="AM260" s="756"/>
      <c r="AN260" s="756"/>
      <c r="AO260" s="756"/>
      <c r="AP260" s="756"/>
      <c r="AQ260" s="756"/>
      <c r="AR260" s="756"/>
      <c r="AS260" s="756"/>
      <c r="AT260" s="756"/>
      <c r="AU260" s="756"/>
      <c r="AV260" s="756"/>
      <c r="AW260" s="756"/>
      <c r="AX260" s="756"/>
      <c r="AY260" s="594"/>
      <c r="AZ260" s="705">
        <f t="shared" si="30"/>
        <v>248</v>
      </c>
      <c r="BA260" s="756"/>
      <c r="BB260" s="756"/>
      <c r="BC260" s="756"/>
      <c r="BD260" s="756"/>
      <c r="BE260" s="756"/>
      <c r="BF260" s="756"/>
      <c r="BG260" s="756"/>
      <c r="BH260" s="756"/>
      <c r="BI260" s="756"/>
      <c r="BJ260" s="756"/>
      <c r="BK260" s="756"/>
      <c r="BL260" s="756"/>
      <c r="BM260" s="685"/>
      <c r="BN260" s="705">
        <f t="shared" si="31"/>
        <v>248</v>
      </c>
      <c r="BO260" s="756"/>
      <c r="BP260" s="756"/>
      <c r="BQ260" s="756"/>
      <c r="BR260" s="756"/>
      <c r="BS260" s="756"/>
      <c r="BT260" s="756"/>
      <c r="BU260" s="756"/>
      <c r="BV260" s="756"/>
      <c r="BW260" s="756"/>
      <c r="BX260" s="756"/>
      <c r="BY260" s="756"/>
      <c r="BZ260" s="756"/>
    </row>
    <row r="261" spans="2:78" x14ac:dyDescent="0.25">
      <c r="B261" s="705">
        <v>249</v>
      </c>
      <c r="C261" s="765">
        <f>(1+_xlfn.XLOOKUP(INT((B261-1)/12)+1,'ZC Curve'!$B$8:$B$107,'ZC Curve'!R$8:R$107,,0))^(1/12)-1</f>
        <v>0</v>
      </c>
      <c r="D261" s="766">
        <f t="shared" si="32"/>
        <v>1</v>
      </c>
      <c r="E261" s="765">
        <f>(1+_xlfn.XLOOKUP(INT((B261-1)/12)+1,'ZC Curve'!$B$8:$B$107,'ZC Curve'!S$8:S$107,,0))^(1/12)-1</f>
        <v>0</v>
      </c>
      <c r="F261" s="766">
        <f t="shared" si="33"/>
        <v>1</v>
      </c>
      <c r="G261" s="765">
        <f>(1+_xlfn.XLOOKUP(INT((B261-1)/12)+1,'ZC Curve'!$B$8:$B$107,'ZC Curve'!T$8:T$107,,0))^(1/12)-1</f>
        <v>0</v>
      </c>
      <c r="H261" s="766">
        <f t="shared" si="34"/>
        <v>1</v>
      </c>
      <c r="I261" s="594"/>
      <c r="J261" s="705">
        <f t="shared" si="35"/>
        <v>249</v>
      </c>
      <c r="K261" s="756"/>
      <c r="L261" s="756"/>
      <c r="M261" s="756"/>
      <c r="N261" s="756"/>
      <c r="O261" s="756"/>
      <c r="P261" s="756"/>
      <c r="Q261" s="756"/>
      <c r="R261" s="756"/>
      <c r="S261" s="756"/>
      <c r="T261" s="756"/>
      <c r="U261" s="756"/>
      <c r="V261" s="756"/>
      <c r="W261" s="594"/>
      <c r="X261" s="705">
        <f t="shared" si="36"/>
        <v>249</v>
      </c>
      <c r="Y261" s="756"/>
      <c r="Z261" s="756"/>
      <c r="AA261" s="756"/>
      <c r="AB261" s="756"/>
      <c r="AC261" s="756"/>
      <c r="AD261" s="756"/>
      <c r="AE261" s="756"/>
      <c r="AF261" s="756"/>
      <c r="AG261" s="756"/>
      <c r="AH261" s="756"/>
      <c r="AI261" s="756"/>
      <c r="AJ261" s="756"/>
      <c r="AK261" s="594"/>
      <c r="AL261" s="705">
        <f t="shared" si="37"/>
        <v>249</v>
      </c>
      <c r="AM261" s="756"/>
      <c r="AN261" s="756"/>
      <c r="AO261" s="756"/>
      <c r="AP261" s="756"/>
      <c r="AQ261" s="756"/>
      <c r="AR261" s="756"/>
      <c r="AS261" s="756"/>
      <c r="AT261" s="756"/>
      <c r="AU261" s="756"/>
      <c r="AV261" s="756"/>
      <c r="AW261" s="756"/>
      <c r="AX261" s="756"/>
      <c r="AY261" s="594"/>
      <c r="AZ261" s="705">
        <f t="shared" si="30"/>
        <v>249</v>
      </c>
      <c r="BA261" s="756"/>
      <c r="BB261" s="756"/>
      <c r="BC261" s="756"/>
      <c r="BD261" s="756"/>
      <c r="BE261" s="756"/>
      <c r="BF261" s="756"/>
      <c r="BG261" s="756"/>
      <c r="BH261" s="756"/>
      <c r="BI261" s="756"/>
      <c r="BJ261" s="756"/>
      <c r="BK261" s="756"/>
      <c r="BL261" s="756"/>
      <c r="BM261" s="685"/>
      <c r="BN261" s="705">
        <f t="shared" si="31"/>
        <v>249</v>
      </c>
      <c r="BO261" s="756"/>
      <c r="BP261" s="756"/>
      <c r="BQ261" s="756"/>
      <c r="BR261" s="756"/>
      <c r="BS261" s="756"/>
      <c r="BT261" s="756"/>
      <c r="BU261" s="756"/>
      <c r="BV261" s="756"/>
      <c r="BW261" s="756"/>
      <c r="BX261" s="756"/>
      <c r="BY261" s="756"/>
      <c r="BZ261" s="756"/>
    </row>
    <row r="262" spans="2:78" x14ac:dyDescent="0.25">
      <c r="B262" s="705">
        <v>250</v>
      </c>
      <c r="C262" s="765">
        <f>(1+_xlfn.XLOOKUP(INT((B262-1)/12)+1,'ZC Curve'!$B$8:$B$107,'ZC Curve'!R$8:R$107,,0))^(1/12)-1</f>
        <v>0</v>
      </c>
      <c r="D262" s="766">
        <f t="shared" si="32"/>
        <v>1</v>
      </c>
      <c r="E262" s="765">
        <f>(1+_xlfn.XLOOKUP(INT((B262-1)/12)+1,'ZC Curve'!$B$8:$B$107,'ZC Curve'!S$8:S$107,,0))^(1/12)-1</f>
        <v>0</v>
      </c>
      <c r="F262" s="766">
        <f t="shared" si="33"/>
        <v>1</v>
      </c>
      <c r="G262" s="765">
        <f>(1+_xlfn.XLOOKUP(INT((B262-1)/12)+1,'ZC Curve'!$B$8:$B$107,'ZC Curve'!T$8:T$107,,0))^(1/12)-1</f>
        <v>0</v>
      </c>
      <c r="H262" s="766">
        <f t="shared" si="34"/>
        <v>1</v>
      </c>
      <c r="I262" s="594"/>
      <c r="J262" s="705">
        <f t="shared" si="35"/>
        <v>250</v>
      </c>
      <c r="K262" s="756"/>
      <c r="L262" s="756"/>
      <c r="M262" s="756"/>
      <c r="N262" s="756"/>
      <c r="O262" s="756"/>
      <c r="P262" s="756"/>
      <c r="Q262" s="756"/>
      <c r="R262" s="756"/>
      <c r="S262" s="756"/>
      <c r="T262" s="756"/>
      <c r="U262" s="756"/>
      <c r="V262" s="756"/>
      <c r="W262" s="594"/>
      <c r="X262" s="705">
        <f t="shared" si="36"/>
        <v>250</v>
      </c>
      <c r="Y262" s="756"/>
      <c r="Z262" s="756"/>
      <c r="AA262" s="756"/>
      <c r="AB262" s="756"/>
      <c r="AC262" s="756"/>
      <c r="AD262" s="756"/>
      <c r="AE262" s="756"/>
      <c r="AF262" s="756"/>
      <c r="AG262" s="756"/>
      <c r="AH262" s="756"/>
      <c r="AI262" s="756"/>
      <c r="AJ262" s="756"/>
      <c r="AK262" s="594"/>
      <c r="AL262" s="705">
        <f t="shared" si="37"/>
        <v>250</v>
      </c>
      <c r="AM262" s="756"/>
      <c r="AN262" s="756"/>
      <c r="AO262" s="756"/>
      <c r="AP262" s="756"/>
      <c r="AQ262" s="756"/>
      <c r="AR262" s="756"/>
      <c r="AS262" s="756"/>
      <c r="AT262" s="756"/>
      <c r="AU262" s="756"/>
      <c r="AV262" s="756"/>
      <c r="AW262" s="756"/>
      <c r="AX262" s="756"/>
      <c r="AY262" s="594"/>
      <c r="AZ262" s="705">
        <f t="shared" si="30"/>
        <v>250</v>
      </c>
      <c r="BA262" s="756"/>
      <c r="BB262" s="756"/>
      <c r="BC262" s="756"/>
      <c r="BD262" s="756"/>
      <c r="BE262" s="756"/>
      <c r="BF262" s="756"/>
      <c r="BG262" s="756"/>
      <c r="BH262" s="756"/>
      <c r="BI262" s="756"/>
      <c r="BJ262" s="756"/>
      <c r="BK262" s="756"/>
      <c r="BL262" s="756"/>
      <c r="BM262" s="685"/>
      <c r="BN262" s="705">
        <f t="shared" si="31"/>
        <v>250</v>
      </c>
      <c r="BO262" s="756"/>
      <c r="BP262" s="756"/>
      <c r="BQ262" s="756"/>
      <c r="BR262" s="756"/>
      <c r="BS262" s="756"/>
      <c r="BT262" s="756"/>
      <c r="BU262" s="756"/>
      <c r="BV262" s="756"/>
      <c r="BW262" s="756"/>
      <c r="BX262" s="756"/>
      <c r="BY262" s="756"/>
      <c r="BZ262" s="756"/>
    </row>
    <row r="263" spans="2:78" x14ac:dyDescent="0.25">
      <c r="B263" s="705">
        <v>251</v>
      </c>
      <c r="C263" s="765">
        <f>(1+_xlfn.XLOOKUP(INT((B263-1)/12)+1,'ZC Curve'!$B$8:$B$107,'ZC Curve'!R$8:R$107,,0))^(1/12)-1</f>
        <v>0</v>
      </c>
      <c r="D263" s="766">
        <f t="shared" si="32"/>
        <v>1</v>
      </c>
      <c r="E263" s="765">
        <f>(1+_xlfn.XLOOKUP(INT((B263-1)/12)+1,'ZC Curve'!$B$8:$B$107,'ZC Curve'!S$8:S$107,,0))^(1/12)-1</f>
        <v>0</v>
      </c>
      <c r="F263" s="766">
        <f t="shared" si="33"/>
        <v>1</v>
      </c>
      <c r="G263" s="765">
        <f>(1+_xlfn.XLOOKUP(INT((B263-1)/12)+1,'ZC Curve'!$B$8:$B$107,'ZC Curve'!T$8:T$107,,0))^(1/12)-1</f>
        <v>0</v>
      </c>
      <c r="H263" s="766">
        <f t="shared" si="34"/>
        <v>1</v>
      </c>
      <c r="I263" s="594"/>
      <c r="J263" s="705">
        <f t="shared" si="35"/>
        <v>251</v>
      </c>
      <c r="K263" s="756"/>
      <c r="L263" s="756"/>
      <c r="M263" s="756"/>
      <c r="N263" s="756"/>
      <c r="O263" s="756"/>
      <c r="P263" s="756"/>
      <c r="Q263" s="756"/>
      <c r="R263" s="756"/>
      <c r="S263" s="756"/>
      <c r="T263" s="756"/>
      <c r="U263" s="756"/>
      <c r="V263" s="756"/>
      <c r="W263" s="594"/>
      <c r="X263" s="705">
        <f t="shared" si="36"/>
        <v>251</v>
      </c>
      <c r="Y263" s="756"/>
      <c r="Z263" s="756"/>
      <c r="AA263" s="756"/>
      <c r="AB263" s="756"/>
      <c r="AC263" s="756"/>
      <c r="AD263" s="756"/>
      <c r="AE263" s="756"/>
      <c r="AF263" s="756"/>
      <c r="AG263" s="756"/>
      <c r="AH263" s="756"/>
      <c r="AI263" s="756"/>
      <c r="AJ263" s="756"/>
      <c r="AK263" s="594"/>
      <c r="AL263" s="705">
        <f t="shared" si="37"/>
        <v>251</v>
      </c>
      <c r="AM263" s="756"/>
      <c r="AN263" s="756"/>
      <c r="AO263" s="756"/>
      <c r="AP263" s="756"/>
      <c r="AQ263" s="756"/>
      <c r="AR263" s="756"/>
      <c r="AS263" s="756"/>
      <c r="AT263" s="756"/>
      <c r="AU263" s="756"/>
      <c r="AV263" s="756"/>
      <c r="AW263" s="756"/>
      <c r="AX263" s="756"/>
      <c r="AY263" s="594"/>
      <c r="AZ263" s="705">
        <f t="shared" si="30"/>
        <v>251</v>
      </c>
      <c r="BA263" s="756"/>
      <c r="BB263" s="756"/>
      <c r="BC263" s="756"/>
      <c r="BD263" s="756"/>
      <c r="BE263" s="756"/>
      <c r="BF263" s="756"/>
      <c r="BG263" s="756"/>
      <c r="BH263" s="756"/>
      <c r="BI263" s="756"/>
      <c r="BJ263" s="756"/>
      <c r="BK263" s="756"/>
      <c r="BL263" s="756"/>
      <c r="BM263" s="685"/>
      <c r="BN263" s="705">
        <f t="shared" si="31"/>
        <v>251</v>
      </c>
      <c r="BO263" s="756"/>
      <c r="BP263" s="756"/>
      <c r="BQ263" s="756"/>
      <c r="BR263" s="756"/>
      <c r="BS263" s="756"/>
      <c r="BT263" s="756"/>
      <c r="BU263" s="756"/>
      <c r="BV263" s="756"/>
      <c r="BW263" s="756"/>
      <c r="BX263" s="756"/>
      <c r="BY263" s="756"/>
      <c r="BZ263" s="756"/>
    </row>
    <row r="264" spans="2:78" x14ac:dyDescent="0.25">
      <c r="B264" s="705">
        <v>252</v>
      </c>
      <c r="C264" s="765">
        <f>(1+_xlfn.XLOOKUP(INT((B264-1)/12)+1,'ZC Curve'!$B$8:$B$107,'ZC Curve'!R$8:R$107,,0))^(1/12)-1</f>
        <v>0</v>
      </c>
      <c r="D264" s="766">
        <f t="shared" si="32"/>
        <v>1</v>
      </c>
      <c r="E264" s="765">
        <f>(1+_xlfn.XLOOKUP(INT((B264-1)/12)+1,'ZC Curve'!$B$8:$B$107,'ZC Curve'!S$8:S$107,,0))^(1/12)-1</f>
        <v>0</v>
      </c>
      <c r="F264" s="766">
        <f t="shared" si="33"/>
        <v>1</v>
      </c>
      <c r="G264" s="765">
        <f>(1+_xlfn.XLOOKUP(INT((B264-1)/12)+1,'ZC Curve'!$B$8:$B$107,'ZC Curve'!T$8:T$107,,0))^(1/12)-1</f>
        <v>0</v>
      </c>
      <c r="H264" s="766">
        <f t="shared" si="34"/>
        <v>1</v>
      </c>
      <c r="I264" s="594"/>
      <c r="J264" s="705">
        <f t="shared" si="35"/>
        <v>252</v>
      </c>
      <c r="K264" s="756"/>
      <c r="L264" s="756"/>
      <c r="M264" s="756"/>
      <c r="N264" s="756"/>
      <c r="O264" s="756"/>
      <c r="P264" s="756"/>
      <c r="Q264" s="756"/>
      <c r="R264" s="756"/>
      <c r="S264" s="756"/>
      <c r="T264" s="756"/>
      <c r="U264" s="756"/>
      <c r="V264" s="756"/>
      <c r="W264" s="594"/>
      <c r="X264" s="705">
        <f t="shared" si="36"/>
        <v>252</v>
      </c>
      <c r="Y264" s="756"/>
      <c r="Z264" s="756"/>
      <c r="AA264" s="756"/>
      <c r="AB264" s="756"/>
      <c r="AC264" s="756"/>
      <c r="AD264" s="756"/>
      <c r="AE264" s="756"/>
      <c r="AF264" s="756"/>
      <c r="AG264" s="756"/>
      <c r="AH264" s="756"/>
      <c r="AI264" s="756"/>
      <c r="AJ264" s="756"/>
      <c r="AK264" s="594"/>
      <c r="AL264" s="705">
        <f t="shared" si="37"/>
        <v>252</v>
      </c>
      <c r="AM264" s="756"/>
      <c r="AN264" s="756"/>
      <c r="AO264" s="756"/>
      <c r="AP264" s="756"/>
      <c r="AQ264" s="756"/>
      <c r="AR264" s="756"/>
      <c r="AS264" s="756"/>
      <c r="AT264" s="756"/>
      <c r="AU264" s="756"/>
      <c r="AV264" s="756"/>
      <c r="AW264" s="756"/>
      <c r="AX264" s="756"/>
      <c r="AY264" s="594"/>
      <c r="AZ264" s="705">
        <f t="shared" si="30"/>
        <v>252</v>
      </c>
      <c r="BA264" s="756"/>
      <c r="BB264" s="756"/>
      <c r="BC264" s="756"/>
      <c r="BD264" s="756"/>
      <c r="BE264" s="756"/>
      <c r="BF264" s="756"/>
      <c r="BG264" s="756"/>
      <c r="BH264" s="756"/>
      <c r="BI264" s="756"/>
      <c r="BJ264" s="756"/>
      <c r="BK264" s="756"/>
      <c r="BL264" s="756"/>
      <c r="BM264" s="685"/>
      <c r="BN264" s="705">
        <f t="shared" si="31"/>
        <v>252</v>
      </c>
      <c r="BO264" s="756"/>
      <c r="BP264" s="756"/>
      <c r="BQ264" s="756"/>
      <c r="BR264" s="756"/>
      <c r="BS264" s="756"/>
      <c r="BT264" s="756"/>
      <c r="BU264" s="756"/>
      <c r="BV264" s="756"/>
      <c r="BW264" s="756"/>
      <c r="BX264" s="756"/>
      <c r="BY264" s="756"/>
      <c r="BZ264" s="756"/>
    </row>
    <row r="265" spans="2:78" x14ac:dyDescent="0.25">
      <c r="B265" s="705">
        <v>253</v>
      </c>
      <c r="C265" s="765">
        <f>(1+_xlfn.XLOOKUP(INT((B265-1)/12)+1,'ZC Curve'!$B$8:$B$107,'ZC Curve'!R$8:R$107,,0))^(1/12)-1</f>
        <v>0</v>
      </c>
      <c r="D265" s="766">
        <f t="shared" si="32"/>
        <v>1</v>
      </c>
      <c r="E265" s="765">
        <f>(1+_xlfn.XLOOKUP(INT((B265-1)/12)+1,'ZC Curve'!$B$8:$B$107,'ZC Curve'!S$8:S$107,,0))^(1/12)-1</f>
        <v>0</v>
      </c>
      <c r="F265" s="766">
        <f t="shared" si="33"/>
        <v>1</v>
      </c>
      <c r="G265" s="765">
        <f>(1+_xlfn.XLOOKUP(INT((B265-1)/12)+1,'ZC Curve'!$B$8:$B$107,'ZC Curve'!T$8:T$107,,0))^(1/12)-1</f>
        <v>0</v>
      </c>
      <c r="H265" s="766">
        <f t="shared" si="34"/>
        <v>1</v>
      </c>
      <c r="I265" s="594"/>
      <c r="J265" s="705">
        <f t="shared" si="35"/>
        <v>253</v>
      </c>
      <c r="K265" s="756"/>
      <c r="L265" s="756"/>
      <c r="M265" s="756"/>
      <c r="N265" s="756"/>
      <c r="O265" s="756"/>
      <c r="P265" s="756"/>
      <c r="Q265" s="756"/>
      <c r="R265" s="756"/>
      <c r="S265" s="756"/>
      <c r="T265" s="756"/>
      <c r="U265" s="756"/>
      <c r="V265" s="756"/>
      <c r="W265" s="594"/>
      <c r="X265" s="705">
        <f t="shared" si="36"/>
        <v>253</v>
      </c>
      <c r="Y265" s="756"/>
      <c r="Z265" s="756"/>
      <c r="AA265" s="756"/>
      <c r="AB265" s="756"/>
      <c r="AC265" s="756"/>
      <c r="AD265" s="756"/>
      <c r="AE265" s="756"/>
      <c r="AF265" s="756"/>
      <c r="AG265" s="756"/>
      <c r="AH265" s="756"/>
      <c r="AI265" s="756"/>
      <c r="AJ265" s="756"/>
      <c r="AK265" s="594"/>
      <c r="AL265" s="705">
        <f t="shared" si="37"/>
        <v>253</v>
      </c>
      <c r="AM265" s="756"/>
      <c r="AN265" s="756"/>
      <c r="AO265" s="756"/>
      <c r="AP265" s="756"/>
      <c r="AQ265" s="756"/>
      <c r="AR265" s="756"/>
      <c r="AS265" s="756"/>
      <c r="AT265" s="756"/>
      <c r="AU265" s="756"/>
      <c r="AV265" s="756"/>
      <c r="AW265" s="756"/>
      <c r="AX265" s="756"/>
      <c r="AY265" s="594"/>
      <c r="AZ265" s="705">
        <f t="shared" si="30"/>
        <v>253</v>
      </c>
      <c r="BA265" s="756"/>
      <c r="BB265" s="756"/>
      <c r="BC265" s="756"/>
      <c r="BD265" s="756"/>
      <c r="BE265" s="756"/>
      <c r="BF265" s="756"/>
      <c r="BG265" s="756"/>
      <c r="BH265" s="756"/>
      <c r="BI265" s="756"/>
      <c r="BJ265" s="756"/>
      <c r="BK265" s="756"/>
      <c r="BL265" s="756"/>
      <c r="BM265" s="685"/>
      <c r="BN265" s="705">
        <f t="shared" si="31"/>
        <v>253</v>
      </c>
      <c r="BO265" s="756"/>
      <c r="BP265" s="756"/>
      <c r="BQ265" s="756"/>
      <c r="BR265" s="756"/>
      <c r="BS265" s="756"/>
      <c r="BT265" s="756"/>
      <c r="BU265" s="756"/>
      <c r="BV265" s="756"/>
      <c r="BW265" s="756"/>
      <c r="BX265" s="756"/>
      <c r="BY265" s="756"/>
      <c r="BZ265" s="756"/>
    </row>
    <row r="266" spans="2:78" x14ac:dyDescent="0.25">
      <c r="B266" s="705">
        <v>254</v>
      </c>
      <c r="C266" s="765">
        <f>(1+_xlfn.XLOOKUP(INT((B266-1)/12)+1,'ZC Curve'!$B$8:$B$107,'ZC Curve'!R$8:R$107,,0))^(1/12)-1</f>
        <v>0</v>
      </c>
      <c r="D266" s="766">
        <f t="shared" si="32"/>
        <v>1</v>
      </c>
      <c r="E266" s="765">
        <f>(1+_xlfn.XLOOKUP(INT((B266-1)/12)+1,'ZC Curve'!$B$8:$B$107,'ZC Curve'!S$8:S$107,,0))^(1/12)-1</f>
        <v>0</v>
      </c>
      <c r="F266" s="766">
        <f t="shared" si="33"/>
        <v>1</v>
      </c>
      <c r="G266" s="765">
        <f>(1+_xlfn.XLOOKUP(INT((B266-1)/12)+1,'ZC Curve'!$B$8:$B$107,'ZC Curve'!T$8:T$107,,0))^(1/12)-1</f>
        <v>0</v>
      </c>
      <c r="H266" s="766">
        <f t="shared" si="34"/>
        <v>1</v>
      </c>
      <c r="I266" s="594"/>
      <c r="J266" s="705">
        <f t="shared" si="35"/>
        <v>254</v>
      </c>
      <c r="K266" s="756"/>
      <c r="L266" s="756"/>
      <c r="M266" s="756"/>
      <c r="N266" s="756"/>
      <c r="O266" s="756"/>
      <c r="P266" s="756"/>
      <c r="Q266" s="756"/>
      <c r="R266" s="756"/>
      <c r="S266" s="756"/>
      <c r="T266" s="756"/>
      <c r="U266" s="756"/>
      <c r="V266" s="756"/>
      <c r="W266" s="594"/>
      <c r="X266" s="705">
        <f t="shared" si="36"/>
        <v>254</v>
      </c>
      <c r="Y266" s="756"/>
      <c r="Z266" s="756"/>
      <c r="AA266" s="756"/>
      <c r="AB266" s="756"/>
      <c r="AC266" s="756"/>
      <c r="AD266" s="756"/>
      <c r="AE266" s="756"/>
      <c r="AF266" s="756"/>
      <c r="AG266" s="756"/>
      <c r="AH266" s="756"/>
      <c r="AI266" s="756"/>
      <c r="AJ266" s="756"/>
      <c r="AK266" s="594"/>
      <c r="AL266" s="705">
        <f t="shared" si="37"/>
        <v>254</v>
      </c>
      <c r="AM266" s="756"/>
      <c r="AN266" s="756"/>
      <c r="AO266" s="756"/>
      <c r="AP266" s="756"/>
      <c r="AQ266" s="756"/>
      <c r="AR266" s="756"/>
      <c r="AS266" s="756"/>
      <c r="AT266" s="756"/>
      <c r="AU266" s="756"/>
      <c r="AV266" s="756"/>
      <c r="AW266" s="756"/>
      <c r="AX266" s="756"/>
      <c r="AY266" s="594"/>
      <c r="AZ266" s="705">
        <f t="shared" si="30"/>
        <v>254</v>
      </c>
      <c r="BA266" s="756"/>
      <c r="BB266" s="756"/>
      <c r="BC266" s="756"/>
      <c r="BD266" s="756"/>
      <c r="BE266" s="756"/>
      <c r="BF266" s="756"/>
      <c r="BG266" s="756"/>
      <c r="BH266" s="756"/>
      <c r="BI266" s="756"/>
      <c r="BJ266" s="756"/>
      <c r="BK266" s="756"/>
      <c r="BL266" s="756"/>
      <c r="BM266" s="685"/>
      <c r="BN266" s="705">
        <f t="shared" si="31"/>
        <v>254</v>
      </c>
      <c r="BO266" s="756"/>
      <c r="BP266" s="756"/>
      <c r="BQ266" s="756"/>
      <c r="BR266" s="756"/>
      <c r="BS266" s="756"/>
      <c r="BT266" s="756"/>
      <c r="BU266" s="756"/>
      <c r="BV266" s="756"/>
      <c r="BW266" s="756"/>
      <c r="BX266" s="756"/>
      <c r="BY266" s="756"/>
      <c r="BZ266" s="756"/>
    </row>
    <row r="267" spans="2:78" x14ac:dyDescent="0.25">
      <c r="B267" s="705">
        <v>255</v>
      </c>
      <c r="C267" s="765">
        <f>(1+_xlfn.XLOOKUP(INT((B267-1)/12)+1,'ZC Curve'!$B$8:$B$107,'ZC Curve'!R$8:R$107,,0))^(1/12)-1</f>
        <v>0</v>
      </c>
      <c r="D267" s="766">
        <f t="shared" si="32"/>
        <v>1</v>
      </c>
      <c r="E267" s="765">
        <f>(1+_xlfn.XLOOKUP(INT((B267-1)/12)+1,'ZC Curve'!$B$8:$B$107,'ZC Curve'!S$8:S$107,,0))^(1/12)-1</f>
        <v>0</v>
      </c>
      <c r="F267" s="766">
        <f t="shared" si="33"/>
        <v>1</v>
      </c>
      <c r="G267" s="765">
        <f>(1+_xlfn.XLOOKUP(INT((B267-1)/12)+1,'ZC Curve'!$B$8:$B$107,'ZC Curve'!T$8:T$107,,0))^(1/12)-1</f>
        <v>0</v>
      </c>
      <c r="H267" s="766">
        <f t="shared" si="34"/>
        <v>1</v>
      </c>
      <c r="I267" s="594"/>
      <c r="J267" s="705">
        <f t="shared" si="35"/>
        <v>255</v>
      </c>
      <c r="K267" s="756"/>
      <c r="L267" s="756"/>
      <c r="M267" s="756"/>
      <c r="N267" s="756"/>
      <c r="O267" s="756"/>
      <c r="P267" s="756"/>
      <c r="Q267" s="756"/>
      <c r="R267" s="756"/>
      <c r="S267" s="756"/>
      <c r="T267" s="756"/>
      <c r="U267" s="756"/>
      <c r="V267" s="756"/>
      <c r="W267" s="594"/>
      <c r="X267" s="705">
        <f t="shared" si="36"/>
        <v>255</v>
      </c>
      <c r="Y267" s="756"/>
      <c r="Z267" s="756"/>
      <c r="AA267" s="756"/>
      <c r="AB267" s="756"/>
      <c r="AC267" s="756"/>
      <c r="AD267" s="756"/>
      <c r="AE267" s="756"/>
      <c r="AF267" s="756"/>
      <c r="AG267" s="756"/>
      <c r="AH267" s="756"/>
      <c r="AI267" s="756"/>
      <c r="AJ267" s="756"/>
      <c r="AK267" s="594"/>
      <c r="AL267" s="705">
        <f t="shared" si="37"/>
        <v>255</v>
      </c>
      <c r="AM267" s="756"/>
      <c r="AN267" s="756"/>
      <c r="AO267" s="756"/>
      <c r="AP267" s="756"/>
      <c r="AQ267" s="756"/>
      <c r="AR267" s="756"/>
      <c r="AS267" s="756"/>
      <c r="AT267" s="756"/>
      <c r="AU267" s="756"/>
      <c r="AV267" s="756"/>
      <c r="AW267" s="756"/>
      <c r="AX267" s="756"/>
      <c r="AY267" s="594"/>
      <c r="AZ267" s="705">
        <f t="shared" si="30"/>
        <v>255</v>
      </c>
      <c r="BA267" s="756"/>
      <c r="BB267" s="756"/>
      <c r="BC267" s="756"/>
      <c r="BD267" s="756"/>
      <c r="BE267" s="756"/>
      <c r="BF267" s="756"/>
      <c r="BG267" s="756"/>
      <c r="BH267" s="756"/>
      <c r="BI267" s="756"/>
      <c r="BJ267" s="756"/>
      <c r="BK267" s="756"/>
      <c r="BL267" s="756"/>
      <c r="BM267" s="685"/>
      <c r="BN267" s="705">
        <f t="shared" si="31"/>
        <v>255</v>
      </c>
      <c r="BO267" s="756"/>
      <c r="BP267" s="756"/>
      <c r="BQ267" s="756"/>
      <c r="BR267" s="756"/>
      <c r="BS267" s="756"/>
      <c r="BT267" s="756"/>
      <c r="BU267" s="756"/>
      <c r="BV267" s="756"/>
      <c r="BW267" s="756"/>
      <c r="BX267" s="756"/>
      <c r="BY267" s="756"/>
      <c r="BZ267" s="756"/>
    </row>
    <row r="268" spans="2:78" x14ac:dyDescent="0.25">
      <c r="B268" s="705">
        <v>256</v>
      </c>
      <c r="C268" s="765">
        <f>(1+_xlfn.XLOOKUP(INT((B268-1)/12)+1,'ZC Curve'!$B$8:$B$107,'ZC Curve'!R$8:R$107,,0))^(1/12)-1</f>
        <v>0</v>
      </c>
      <c r="D268" s="766">
        <f t="shared" si="32"/>
        <v>1</v>
      </c>
      <c r="E268" s="765">
        <f>(1+_xlfn.XLOOKUP(INT((B268-1)/12)+1,'ZC Curve'!$B$8:$B$107,'ZC Curve'!S$8:S$107,,0))^(1/12)-1</f>
        <v>0</v>
      </c>
      <c r="F268" s="766">
        <f t="shared" si="33"/>
        <v>1</v>
      </c>
      <c r="G268" s="765">
        <f>(1+_xlfn.XLOOKUP(INT((B268-1)/12)+1,'ZC Curve'!$B$8:$B$107,'ZC Curve'!T$8:T$107,,0))^(1/12)-1</f>
        <v>0</v>
      </c>
      <c r="H268" s="766">
        <f t="shared" si="34"/>
        <v>1</v>
      </c>
      <c r="I268" s="594"/>
      <c r="J268" s="705">
        <f t="shared" si="35"/>
        <v>256</v>
      </c>
      <c r="K268" s="756"/>
      <c r="L268" s="756"/>
      <c r="M268" s="756"/>
      <c r="N268" s="756"/>
      <c r="O268" s="756"/>
      <c r="P268" s="756"/>
      <c r="Q268" s="756"/>
      <c r="R268" s="756"/>
      <c r="S268" s="756"/>
      <c r="T268" s="756"/>
      <c r="U268" s="756"/>
      <c r="V268" s="756"/>
      <c r="W268" s="594"/>
      <c r="X268" s="705">
        <f t="shared" si="36"/>
        <v>256</v>
      </c>
      <c r="Y268" s="756"/>
      <c r="Z268" s="756"/>
      <c r="AA268" s="756"/>
      <c r="AB268" s="756"/>
      <c r="AC268" s="756"/>
      <c r="AD268" s="756"/>
      <c r="AE268" s="756"/>
      <c r="AF268" s="756"/>
      <c r="AG268" s="756"/>
      <c r="AH268" s="756"/>
      <c r="AI268" s="756"/>
      <c r="AJ268" s="756"/>
      <c r="AK268" s="594"/>
      <c r="AL268" s="705">
        <f t="shared" si="37"/>
        <v>256</v>
      </c>
      <c r="AM268" s="756"/>
      <c r="AN268" s="756"/>
      <c r="AO268" s="756"/>
      <c r="AP268" s="756"/>
      <c r="AQ268" s="756"/>
      <c r="AR268" s="756"/>
      <c r="AS268" s="756"/>
      <c r="AT268" s="756"/>
      <c r="AU268" s="756"/>
      <c r="AV268" s="756"/>
      <c r="AW268" s="756"/>
      <c r="AX268" s="756"/>
      <c r="AY268" s="594"/>
      <c r="AZ268" s="705">
        <f t="shared" si="30"/>
        <v>256</v>
      </c>
      <c r="BA268" s="756"/>
      <c r="BB268" s="756"/>
      <c r="BC268" s="756"/>
      <c r="BD268" s="756"/>
      <c r="BE268" s="756"/>
      <c r="BF268" s="756"/>
      <c r="BG268" s="756"/>
      <c r="BH268" s="756"/>
      <c r="BI268" s="756"/>
      <c r="BJ268" s="756"/>
      <c r="BK268" s="756"/>
      <c r="BL268" s="756"/>
      <c r="BM268" s="685"/>
      <c r="BN268" s="705">
        <f t="shared" si="31"/>
        <v>256</v>
      </c>
      <c r="BO268" s="756"/>
      <c r="BP268" s="756"/>
      <c r="BQ268" s="756"/>
      <c r="BR268" s="756"/>
      <c r="BS268" s="756"/>
      <c r="BT268" s="756"/>
      <c r="BU268" s="756"/>
      <c r="BV268" s="756"/>
      <c r="BW268" s="756"/>
      <c r="BX268" s="756"/>
      <c r="BY268" s="756"/>
      <c r="BZ268" s="756"/>
    </row>
    <row r="269" spans="2:78" x14ac:dyDescent="0.25">
      <c r="B269" s="705">
        <v>257</v>
      </c>
      <c r="C269" s="765">
        <f>(1+_xlfn.XLOOKUP(INT((B269-1)/12)+1,'ZC Curve'!$B$8:$B$107,'ZC Curve'!R$8:R$107,,0))^(1/12)-1</f>
        <v>0</v>
      </c>
      <c r="D269" s="766">
        <f t="shared" si="32"/>
        <v>1</v>
      </c>
      <c r="E269" s="765">
        <f>(1+_xlfn.XLOOKUP(INT((B269-1)/12)+1,'ZC Curve'!$B$8:$B$107,'ZC Curve'!S$8:S$107,,0))^(1/12)-1</f>
        <v>0</v>
      </c>
      <c r="F269" s="766">
        <f t="shared" si="33"/>
        <v>1</v>
      </c>
      <c r="G269" s="765">
        <f>(1+_xlfn.XLOOKUP(INT((B269-1)/12)+1,'ZC Curve'!$B$8:$B$107,'ZC Curve'!T$8:T$107,,0))^(1/12)-1</f>
        <v>0</v>
      </c>
      <c r="H269" s="766">
        <f t="shared" si="34"/>
        <v>1</v>
      </c>
      <c r="I269" s="594"/>
      <c r="J269" s="705">
        <f t="shared" si="35"/>
        <v>257</v>
      </c>
      <c r="K269" s="756"/>
      <c r="L269" s="756"/>
      <c r="M269" s="756"/>
      <c r="N269" s="756"/>
      <c r="O269" s="756"/>
      <c r="P269" s="756"/>
      <c r="Q269" s="756"/>
      <c r="R269" s="756"/>
      <c r="S269" s="756"/>
      <c r="T269" s="756"/>
      <c r="U269" s="756"/>
      <c r="V269" s="756"/>
      <c r="W269" s="594"/>
      <c r="X269" s="705">
        <f t="shared" si="36"/>
        <v>257</v>
      </c>
      <c r="Y269" s="756"/>
      <c r="Z269" s="756"/>
      <c r="AA269" s="756"/>
      <c r="AB269" s="756"/>
      <c r="AC269" s="756"/>
      <c r="AD269" s="756"/>
      <c r="AE269" s="756"/>
      <c r="AF269" s="756"/>
      <c r="AG269" s="756"/>
      <c r="AH269" s="756"/>
      <c r="AI269" s="756"/>
      <c r="AJ269" s="756"/>
      <c r="AK269" s="594"/>
      <c r="AL269" s="705">
        <f t="shared" si="37"/>
        <v>257</v>
      </c>
      <c r="AM269" s="756"/>
      <c r="AN269" s="756"/>
      <c r="AO269" s="756"/>
      <c r="AP269" s="756"/>
      <c r="AQ269" s="756"/>
      <c r="AR269" s="756"/>
      <c r="AS269" s="756"/>
      <c r="AT269" s="756"/>
      <c r="AU269" s="756"/>
      <c r="AV269" s="756"/>
      <c r="AW269" s="756"/>
      <c r="AX269" s="756"/>
      <c r="AY269" s="594"/>
      <c r="AZ269" s="705">
        <f t="shared" si="30"/>
        <v>257</v>
      </c>
      <c r="BA269" s="756"/>
      <c r="BB269" s="756"/>
      <c r="BC269" s="756"/>
      <c r="BD269" s="756"/>
      <c r="BE269" s="756"/>
      <c r="BF269" s="756"/>
      <c r="BG269" s="756"/>
      <c r="BH269" s="756"/>
      <c r="BI269" s="756"/>
      <c r="BJ269" s="756"/>
      <c r="BK269" s="756"/>
      <c r="BL269" s="756"/>
      <c r="BM269" s="685"/>
      <c r="BN269" s="705">
        <f t="shared" si="31"/>
        <v>257</v>
      </c>
      <c r="BO269" s="756"/>
      <c r="BP269" s="756"/>
      <c r="BQ269" s="756"/>
      <c r="BR269" s="756"/>
      <c r="BS269" s="756"/>
      <c r="BT269" s="756"/>
      <c r="BU269" s="756"/>
      <c r="BV269" s="756"/>
      <c r="BW269" s="756"/>
      <c r="BX269" s="756"/>
      <c r="BY269" s="756"/>
      <c r="BZ269" s="756"/>
    </row>
    <row r="270" spans="2:78" x14ac:dyDescent="0.25">
      <c r="B270" s="705">
        <v>258</v>
      </c>
      <c r="C270" s="765">
        <f>(1+_xlfn.XLOOKUP(INT((B270-1)/12)+1,'ZC Curve'!$B$8:$B$107,'ZC Curve'!R$8:R$107,,0))^(1/12)-1</f>
        <v>0</v>
      </c>
      <c r="D270" s="766">
        <f t="shared" si="32"/>
        <v>1</v>
      </c>
      <c r="E270" s="765">
        <f>(1+_xlfn.XLOOKUP(INT((B270-1)/12)+1,'ZC Curve'!$B$8:$B$107,'ZC Curve'!S$8:S$107,,0))^(1/12)-1</f>
        <v>0</v>
      </c>
      <c r="F270" s="766">
        <f t="shared" si="33"/>
        <v>1</v>
      </c>
      <c r="G270" s="765">
        <f>(1+_xlfn.XLOOKUP(INT((B270-1)/12)+1,'ZC Curve'!$B$8:$B$107,'ZC Curve'!T$8:T$107,,0))^(1/12)-1</f>
        <v>0</v>
      </c>
      <c r="H270" s="766">
        <f t="shared" si="34"/>
        <v>1</v>
      </c>
      <c r="I270" s="594"/>
      <c r="J270" s="705">
        <f t="shared" si="35"/>
        <v>258</v>
      </c>
      <c r="K270" s="756"/>
      <c r="L270" s="756"/>
      <c r="M270" s="756"/>
      <c r="N270" s="756"/>
      <c r="O270" s="756"/>
      <c r="P270" s="756"/>
      <c r="Q270" s="756"/>
      <c r="R270" s="756"/>
      <c r="S270" s="756"/>
      <c r="T270" s="756"/>
      <c r="U270" s="756"/>
      <c r="V270" s="756"/>
      <c r="W270" s="594"/>
      <c r="X270" s="705">
        <f t="shared" si="36"/>
        <v>258</v>
      </c>
      <c r="Y270" s="756"/>
      <c r="Z270" s="756"/>
      <c r="AA270" s="756"/>
      <c r="AB270" s="756"/>
      <c r="AC270" s="756"/>
      <c r="AD270" s="756"/>
      <c r="AE270" s="756"/>
      <c r="AF270" s="756"/>
      <c r="AG270" s="756"/>
      <c r="AH270" s="756"/>
      <c r="AI270" s="756"/>
      <c r="AJ270" s="756"/>
      <c r="AK270" s="594"/>
      <c r="AL270" s="705">
        <f t="shared" si="37"/>
        <v>258</v>
      </c>
      <c r="AM270" s="756"/>
      <c r="AN270" s="756"/>
      <c r="AO270" s="756"/>
      <c r="AP270" s="756"/>
      <c r="AQ270" s="756"/>
      <c r="AR270" s="756"/>
      <c r="AS270" s="756"/>
      <c r="AT270" s="756"/>
      <c r="AU270" s="756"/>
      <c r="AV270" s="756"/>
      <c r="AW270" s="756"/>
      <c r="AX270" s="756"/>
      <c r="AY270" s="594"/>
      <c r="AZ270" s="705">
        <f t="shared" ref="AZ270:AZ333" si="38">AZ269+1</f>
        <v>258</v>
      </c>
      <c r="BA270" s="756"/>
      <c r="BB270" s="756"/>
      <c r="BC270" s="756"/>
      <c r="BD270" s="756"/>
      <c r="BE270" s="756"/>
      <c r="BF270" s="756"/>
      <c r="BG270" s="756"/>
      <c r="BH270" s="756"/>
      <c r="BI270" s="756"/>
      <c r="BJ270" s="756"/>
      <c r="BK270" s="756"/>
      <c r="BL270" s="756"/>
      <c r="BM270" s="685"/>
      <c r="BN270" s="705">
        <f t="shared" ref="BN270:BN333" si="39">BN269+1</f>
        <v>258</v>
      </c>
      <c r="BO270" s="756"/>
      <c r="BP270" s="756"/>
      <c r="BQ270" s="756"/>
      <c r="BR270" s="756"/>
      <c r="BS270" s="756"/>
      <c r="BT270" s="756"/>
      <c r="BU270" s="756"/>
      <c r="BV270" s="756"/>
      <c r="BW270" s="756"/>
      <c r="BX270" s="756"/>
      <c r="BY270" s="756"/>
      <c r="BZ270" s="756"/>
    </row>
    <row r="271" spans="2:78" x14ac:dyDescent="0.25">
      <c r="B271" s="705">
        <v>259</v>
      </c>
      <c r="C271" s="765">
        <f>(1+_xlfn.XLOOKUP(INT((B271-1)/12)+1,'ZC Curve'!$B$8:$B$107,'ZC Curve'!R$8:R$107,,0))^(1/12)-1</f>
        <v>0</v>
      </c>
      <c r="D271" s="766">
        <f t="shared" ref="D271:D334" si="40">D270/(1+C271)</f>
        <v>1</v>
      </c>
      <c r="E271" s="765">
        <f>(1+_xlfn.XLOOKUP(INT((B271-1)/12)+1,'ZC Curve'!$B$8:$B$107,'ZC Curve'!S$8:S$107,,0))^(1/12)-1</f>
        <v>0</v>
      </c>
      <c r="F271" s="766">
        <f t="shared" ref="F271:F334" si="41">F270/(1+E271)</f>
        <v>1</v>
      </c>
      <c r="G271" s="765">
        <f>(1+_xlfn.XLOOKUP(INT((B271-1)/12)+1,'ZC Curve'!$B$8:$B$107,'ZC Curve'!T$8:T$107,,0))^(1/12)-1</f>
        <v>0</v>
      </c>
      <c r="H271" s="766">
        <f t="shared" ref="H271:H334" si="42">H270/(1+G271)</f>
        <v>1</v>
      </c>
      <c r="I271" s="594"/>
      <c r="J271" s="705">
        <f t="shared" ref="J271:J334" si="43">J270+1</f>
        <v>259</v>
      </c>
      <c r="K271" s="756"/>
      <c r="L271" s="756"/>
      <c r="M271" s="756"/>
      <c r="N271" s="756"/>
      <c r="O271" s="756"/>
      <c r="P271" s="756"/>
      <c r="Q271" s="756"/>
      <c r="R271" s="756"/>
      <c r="S271" s="756"/>
      <c r="T271" s="756"/>
      <c r="U271" s="756"/>
      <c r="V271" s="756"/>
      <c r="W271" s="594"/>
      <c r="X271" s="705">
        <f t="shared" ref="X271:X334" si="44">X270+1</f>
        <v>259</v>
      </c>
      <c r="Y271" s="756"/>
      <c r="Z271" s="756"/>
      <c r="AA271" s="756"/>
      <c r="AB271" s="756"/>
      <c r="AC271" s="756"/>
      <c r="AD271" s="756"/>
      <c r="AE271" s="756"/>
      <c r="AF271" s="756"/>
      <c r="AG271" s="756"/>
      <c r="AH271" s="756"/>
      <c r="AI271" s="756"/>
      <c r="AJ271" s="756"/>
      <c r="AK271" s="594"/>
      <c r="AL271" s="705">
        <f t="shared" si="37"/>
        <v>259</v>
      </c>
      <c r="AM271" s="756"/>
      <c r="AN271" s="756"/>
      <c r="AO271" s="756"/>
      <c r="AP271" s="756"/>
      <c r="AQ271" s="756"/>
      <c r="AR271" s="756"/>
      <c r="AS271" s="756"/>
      <c r="AT271" s="756"/>
      <c r="AU271" s="756"/>
      <c r="AV271" s="756"/>
      <c r="AW271" s="756"/>
      <c r="AX271" s="756"/>
      <c r="AY271" s="594"/>
      <c r="AZ271" s="705">
        <f t="shared" si="38"/>
        <v>259</v>
      </c>
      <c r="BA271" s="756"/>
      <c r="BB271" s="756"/>
      <c r="BC271" s="756"/>
      <c r="BD271" s="756"/>
      <c r="BE271" s="756"/>
      <c r="BF271" s="756"/>
      <c r="BG271" s="756"/>
      <c r="BH271" s="756"/>
      <c r="BI271" s="756"/>
      <c r="BJ271" s="756"/>
      <c r="BK271" s="756"/>
      <c r="BL271" s="756"/>
      <c r="BM271" s="685"/>
      <c r="BN271" s="705">
        <f t="shared" si="39"/>
        <v>259</v>
      </c>
      <c r="BO271" s="756"/>
      <c r="BP271" s="756"/>
      <c r="BQ271" s="756"/>
      <c r="BR271" s="756"/>
      <c r="BS271" s="756"/>
      <c r="BT271" s="756"/>
      <c r="BU271" s="756"/>
      <c r="BV271" s="756"/>
      <c r="BW271" s="756"/>
      <c r="BX271" s="756"/>
      <c r="BY271" s="756"/>
      <c r="BZ271" s="756"/>
    </row>
    <row r="272" spans="2:78" x14ac:dyDescent="0.25">
      <c r="B272" s="705">
        <v>260</v>
      </c>
      <c r="C272" s="765">
        <f>(1+_xlfn.XLOOKUP(INT((B272-1)/12)+1,'ZC Curve'!$B$8:$B$107,'ZC Curve'!R$8:R$107,,0))^(1/12)-1</f>
        <v>0</v>
      </c>
      <c r="D272" s="766">
        <f t="shared" si="40"/>
        <v>1</v>
      </c>
      <c r="E272" s="765">
        <f>(1+_xlfn.XLOOKUP(INT((B272-1)/12)+1,'ZC Curve'!$B$8:$B$107,'ZC Curve'!S$8:S$107,,0))^(1/12)-1</f>
        <v>0</v>
      </c>
      <c r="F272" s="766">
        <f t="shared" si="41"/>
        <v>1</v>
      </c>
      <c r="G272" s="765">
        <f>(1+_xlfn.XLOOKUP(INT((B272-1)/12)+1,'ZC Curve'!$B$8:$B$107,'ZC Curve'!T$8:T$107,,0))^(1/12)-1</f>
        <v>0</v>
      </c>
      <c r="H272" s="766">
        <f t="shared" si="42"/>
        <v>1</v>
      </c>
      <c r="I272" s="594"/>
      <c r="J272" s="705">
        <f t="shared" si="43"/>
        <v>260</v>
      </c>
      <c r="K272" s="756"/>
      <c r="L272" s="756"/>
      <c r="M272" s="756"/>
      <c r="N272" s="756"/>
      <c r="O272" s="756"/>
      <c r="P272" s="756"/>
      <c r="Q272" s="756"/>
      <c r="R272" s="756"/>
      <c r="S272" s="756"/>
      <c r="T272" s="756"/>
      <c r="U272" s="756"/>
      <c r="V272" s="756"/>
      <c r="W272" s="594"/>
      <c r="X272" s="705">
        <f t="shared" si="44"/>
        <v>260</v>
      </c>
      <c r="Y272" s="756"/>
      <c r="Z272" s="756"/>
      <c r="AA272" s="756"/>
      <c r="AB272" s="756"/>
      <c r="AC272" s="756"/>
      <c r="AD272" s="756"/>
      <c r="AE272" s="756"/>
      <c r="AF272" s="756"/>
      <c r="AG272" s="756"/>
      <c r="AH272" s="756"/>
      <c r="AI272" s="756"/>
      <c r="AJ272" s="756"/>
      <c r="AK272" s="594"/>
      <c r="AL272" s="705">
        <f t="shared" si="37"/>
        <v>260</v>
      </c>
      <c r="AM272" s="756"/>
      <c r="AN272" s="756"/>
      <c r="AO272" s="756"/>
      <c r="AP272" s="756"/>
      <c r="AQ272" s="756"/>
      <c r="AR272" s="756"/>
      <c r="AS272" s="756"/>
      <c r="AT272" s="756"/>
      <c r="AU272" s="756"/>
      <c r="AV272" s="756"/>
      <c r="AW272" s="756"/>
      <c r="AX272" s="756"/>
      <c r="AY272" s="594"/>
      <c r="AZ272" s="705">
        <f t="shared" si="38"/>
        <v>260</v>
      </c>
      <c r="BA272" s="756"/>
      <c r="BB272" s="756"/>
      <c r="BC272" s="756"/>
      <c r="BD272" s="756"/>
      <c r="BE272" s="756"/>
      <c r="BF272" s="756"/>
      <c r="BG272" s="756"/>
      <c r="BH272" s="756"/>
      <c r="BI272" s="756"/>
      <c r="BJ272" s="756"/>
      <c r="BK272" s="756"/>
      <c r="BL272" s="756"/>
      <c r="BM272" s="685"/>
      <c r="BN272" s="705">
        <f t="shared" si="39"/>
        <v>260</v>
      </c>
      <c r="BO272" s="756"/>
      <c r="BP272" s="756"/>
      <c r="BQ272" s="756"/>
      <c r="BR272" s="756"/>
      <c r="BS272" s="756"/>
      <c r="BT272" s="756"/>
      <c r="BU272" s="756"/>
      <c r="BV272" s="756"/>
      <c r="BW272" s="756"/>
      <c r="BX272" s="756"/>
      <c r="BY272" s="756"/>
      <c r="BZ272" s="756"/>
    </row>
    <row r="273" spans="2:78" x14ac:dyDescent="0.25">
      <c r="B273" s="705">
        <v>261</v>
      </c>
      <c r="C273" s="765">
        <f>(1+_xlfn.XLOOKUP(INT((B273-1)/12)+1,'ZC Curve'!$B$8:$B$107,'ZC Curve'!R$8:R$107,,0))^(1/12)-1</f>
        <v>0</v>
      </c>
      <c r="D273" s="766">
        <f t="shared" si="40"/>
        <v>1</v>
      </c>
      <c r="E273" s="765">
        <f>(1+_xlfn.XLOOKUP(INT((B273-1)/12)+1,'ZC Curve'!$B$8:$B$107,'ZC Curve'!S$8:S$107,,0))^(1/12)-1</f>
        <v>0</v>
      </c>
      <c r="F273" s="766">
        <f t="shared" si="41"/>
        <v>1</v>
      </c>
      <c r="G273" s="765">
        <f>(1+_xlfn.XLOOKUP(INT((B273-1)/12)+1,'ZC Curve'!$B$8:$B$107,'ZC Curve'!T$8:T$107,,0))^(1/12)-1</f>
        <v>0</v>
      </c>
      <c r="H273" s="766">
        <f t="shared" si="42"/>
        <v>1</v>
      </c>
      <c r="I273" s="594"/>
      <c r="J273" s="705">
        <f t="shared" si="43"/>
        <v>261</v>
      </c>
      <c r="K273" s="756"/>
      <c r="L273" s="756"/>
      <c r="M273" s="756"/>
      <c r="N273" s="756"/>
      <c r="O273" s="756"/>
      <c r="P273" s="756"/>
      <c r="Q273" s="756"/>
      <c r="R273" s="756"/>
      <c r="S273" s="756"/>
      <c r="T273" s="756"/>
      <c r="U273" s="756"/>
      <c r="V273" s="756"/>
      <c r="W273" s="594"/>
      <c r="X273" s="705">
        <f t="shared" si="44"/>
        <v>261</v>
      </c>
      <c r="Y273" s="756"/>
      <c r="Z273" s="756"/>
      <c r="AA273" s="756"/>
      <c r="AB273" s="756"/>
      <c r="AC273" s="756"/>
      <c r="AD273" s="756"/>
      <c r="AE273" s="756"/>
      <c r="AF273" s="756"/>
      <c r="AG273" s="756"/>
      <c r="AH273" s="756"/>
      <c r="AI273" s="756"/>
      <c r="AJ273" s="756"/>
      <c r="AK273" s="594"/>
      <c r="AL273" s="705">
        <f t="shared" si="37"/>
        <v>261</v>
      </c>
      <c r="AM273" s="756"/>
      <c r="AN273" s="756"/>
      <c r="AO273" s="756"/>
      <c r="AP273" s="756"/>
      <c r="AQ273" s="756"/>
      <c r="AR273" s="756"/>
      <c r="AS273" s="756"/>
      <c r="AT273" s="756"/>
      <c r="AU273" s="756"/>
      <c r="AV273" s="756"/>
      <c r="AW273" s="756"/>
      <c r="AX273" s="756"/>
      <c r="AY273" s="594"/>
      <c r="AZ273" s="705">
        <f t="shared" si="38"/>
        <v>261</v>
      </c>
      <c r="BA273" s="756"/>
      <c r="BB273" s="756"/>
      <c r="BC273" s="756"/>
      <c r="BD273" s="756"/>
      <c r="BE273" s="756"/>
      <c r="BF273" s="756"/>
      <c r="BG273" s="756"/>
      <c r="BH273" s="756"/>
      <c r="BI273" s="756"/>
      <c r="BJ273" s="756"/>
      <c r="BK273" s="756"/>
      <c r="BL273" s="756"/>
      <c r="BM273" s="685"/>
      <c r="BN273" s="705">
        <f t="shared" si="39"/>
        <v>261</v>
      </c>
      <c r="BO273" s="756"/>
      <c r="BP273" s="756"/>
      <c r="BQ273" s="756"/>
      <c r="BR273" s="756"/>
      <c r="BS273" s="756"/>
      <c r="BT273" s="756"/>
      <c r="BU273" s="756"/>
      <c r="BV273" s="756"/>
      <c r="BW273" s="756"/>
      <c r="BX273" s="756"/>
      <c r="BY273" s="756"/>
      <c r="BZ273" s="756"/>
    </row>
    <row r="274" spans="2:78" x14ac:dyDescent="0.25">
      <c r="B274" s="705">
        <v>262</v>
      </c>
      <c r="C274" s="765">
        <f>(1+_xlfn.XLOOKUP(INT((B274-1)/12)+1,'ZC Curve'!$B$8:$B$107,'ZC Curve'!R$8:R$107,,0))^(1/12)-1</f>
        <v>0</v>
      </c>
      <c r="D274" s="766">
        <f t="shared" si="40"/>
        <v>1</v>
      </c>
      <c r="E274" s="765">
        <f>(1+_xlfn.XLOOKUP(INT((B274-1)/12)+1,'ZC Curve'!$B$8:$B$107,'ZC Curve'!S$8:S$107,,0))^(1/12)-1</f>
        <v>0</v>
      </c>
      <c r="F274" s="766">
        <f t="shared" si="41"/>
        <v>1</v>
      </c>
      <c r="G274" s="765">
        <f>(1+_xlfn.XLOOKUP(INT((B274-1)/12)+1,'ZC Curve'!$B$8:$B$107,'ZC Curve'!T$8:T$107,,0))^(1/12)-1</f>
        <v>0</v>
      </c>
      <c r="H274" s="766">
        <f t="shared" si="42"/>
        <v>1</v>
      </c>
      <c r="I274" s="594"/>
      <c r="J274" s="705">
        <f t="shared" si="43"/>
        <v>262</v>
      </c>
      <c r="K274" s="756"/>
      <c r="L274" s="756"/>
      <c r="M274" s="756"/>
      <c r="N274" s="756"/>
      <c r="O274" s="756"/>
      <c r="P274" s="756"/>
      <c r="Q274" s="756"/>
      <c r="R274" s="756"/>
      <c r="S274" s="756"/>
      <c r="T274" s="756"/>
      <c r="U274" s="756"/>
      <c r="V274" s="756"/>
      <c r="W274" s="594"/>
      <c r="X274" s="705">
        <f t="shared" si="44"/>
        <v>262</v>
      </c>
      <c r="Y274" s="756"/>
      <c r="Z274" s="756"/>
      <c r="AA274" s="756"/>
      <c r="AB274" s="756"/>
      <c r="AC274" s="756"/>
      <c r="AD274" s="756"/>
      <c r="AE274" s="756"/>
      <c r="AF274" s="756"/>
      <c r="AG274" s="756"/>
      <c r="AH274" s="756"/>
      <c r="AI274" s="756"/>
      <c r="AJ274" s="756"/>
      <c r="AK274" s="594"/>
      <c r="AL274" s="705">
        <f t="shared" si="37"/>
        <v>262</v>
      </c>
      <c r="AM274" s="756"/>
      <c r="AN274" s="756"/>
      <c r="AO274" s="756"/>
      <c r="AP274" s="756"/>
      <c r="AQ274" s="756"/>
      <c r="AR274" s="756"/>
      <c r="AS274" s="756"/>
      <c r="AT274" s="756"/>
      <c r="AU274" s="756"/>
      <c r="AV274" s="756"/>
      <c r="AW274" s="756"/>
      <c r="AX274" s="756"/>
      <c r="AY274" s="594"/>
      <c r="AZ274" s="705">
        <f t="shared" si="38"/>
        <v>262</v>
      </c>
      <c r="BA274" s="756"/>
      <c r="BB274" s="756"/>
      <c r="BC274" s="756"/>
      <c r="BD274" s="756"/>
      <c r="BE274" s="756"/>
      <c r="BF274" s="756"/>
      <c r="BG274" s="756"/>
      <c r="BH274" s="756"/>
      <c r="BI274" s="756"/>
      <c r="BJ274" s="756"/>
      <c r="BK274" s="756"/>
      <c r="BL274" s="756"/>
      <c r="BM274" s="685"/>
      <c r="BN274" s="705">
        <f t="shared" si="39"/>
        <v>262</v>
      </c>
      <c r="BO274" s="756"/>
      <c r="BP274" s="756"/>
      <c r="BQ274" s="756"/>
      <c r="BR274" s="756"/>
      <c r="BS274" s="756"/>
      <c r="BT274" s="756"/>
      <c r="BU274" s="756"/>
      <c r="BV274" s="756"/>
      <c r="BW274" s="756"/>
      <c r="BX274" s="756"/>
      <c r="BY274" s="756"/>
      <c r="BZ274" s="756"/>
    </row>
    <row r="275" spans="2:78" x14ac:dyDescent="0.25">
      <c r="B275" s="705">
        <v>263</v>
      </c>
      <c r="C275" s="765">
        <f>(1+_xlfn.XLOOKUP(INT((B275-1)/12)+1,'ZC Curve'!$B$8:$B$107,'ZC Curve'!R$8:R$107,,0))^(1/12)-1</f>
        <v>0</v>
      </c>
      <c r="D275" s="766">
        <f t="shared" si="40"/>
        <v>1</v>
      </c>
      <c r="E275" s="765">
        <f>(1+_xlfn.XLOOKUP(INT((B275-1)/12)+1,'ZC Curve'!$B$8:$B$107,'ZC Curve'!S$8:S$107,,0))^(1/12)-1</f>
        <v>0</v>
      </c>
      <c r="F275" s="766">
        <f t="shared" si="41"/>
        <v>1</v>
      </c>
      <c r="G275" s="765">
        <f>(1+_xlfn.XLOOKUP(INT((B275-1)/12)+1,'ZC Curve'!$B$8:$B$107,'ZC Curve'!T$8:T$107,,0))^(1/12)-1</f>
        <v>0</v>
      </c>
      <c r="H275" s="766">
        <f t="shared" si="42"/>
        <v>1</v>
      </c>
      <c r="I275" s="594"/>
      <c r="J275" s="705">
        <f t="shared" si="43"/>
        <v>263</v>
      </c>
      <c r="K275" s="756"/>
      <c r="L275" s="756"/>
      <c r="M275" s="756"/>
      <c r="N275" s="756"/>
      <c r="O275" s="756"/>
      <c r="P275" s="756"/>
      <c r="Q275" s="756"/>
      <c r="R275" s="756"/>
      <c r="S275" s="756"/>
      <c r="T275" s="756"/>
      <c r="U275" s="756"/>
      <c r="V275" s="756"/>
      <c r="W275" s="594"/>
      <c r="X275" s="705">
        <f t="shared" si="44"/>
        <v>263</v>
      </c>
      <c r="Y275" s="756"/>
      <c r="Z275" s="756"/>
      <c r="AA275" s="756"/>
      <c r="AB275" s="756"/>
      <c r="AC275" s="756"/>
      <c r="AD275" s="756"/>
      <c r="AE275" s="756"/>
      <c r="AF275" s="756"/>
      <c r="AG275" s="756"/>
      <c r="AH275" s="756"/>
      <c r="AI275" s="756"/>
      <c r="AJ275" s="756"/>
      <c r="AK275" s="594"/>
      <c r="AL275" s="705">
        <f t="shared" si="37"/>
        <v>263</v>
      </c>
      <c r="AM275" s="756"/>
      <c r="AN275" s="756"/>
      <c r="AO275" s="756"/>
      <c r="AP275" s="756"/>
      <c r="AQ275" s="756"/>
      <c r="AR275" s="756"/>
      <c r="AS275" s="756"/>
      <c r="AT275" s="756"/>
      <c r="AU275" s="756"/>
      <c r="AV275" s="756"/>
      <c r="AW275" s="756"/>
      <c r="AX275" s="756"/>
      <c r="AY275" s="594"/>
      <c r="AZ275" s="705">
        <f t="shared" si="38"/>
        <v>263</v>
      </c>
      <c r="BA275" s="756"/>
      <c r="BB275" s="756"/>
      <c r="BC275" s="756"/>
      <c r="BD275" s="756"/>
      <c r="BE275" s="756"/>
      <c r="BF275" s="756"/>
      <c r="BG275" s="756"/>
      <c r="BH275" s="756"/>
      <c r="BI275" s="756"/>
      <c r="BJ275" s="756"/>
      <c r="BK275" s="756"/>
      <c r="BL275" s="756"/>
      <c r="BM275" s="685"/>
      <c r="BN275" s="705">
        <f t="shared" si="39"/>
        <v>263</v>
      </c>
      <c r="BO275" s="756"/>
      <c r="BP275" s="756"/>
      <c r="BQ275" s="756"/>
      <c r="BR275" s="756"/>
      <c r="BS275" s="756"/>
      <c r="BT275" s="756"/>
      <c r="BU275" s="756"/>
      <c r="BV275" s="756"/>
      <c r="BW275" s="756"/>
      <c r="BX275" s="756"/>
      <c r="BY275" s="756"/>
      <c r="BZ275" s="756"/>
    </row>
    <row r="276" spans="2:78" x14ac:dyDescent="0.25">
      <c r="B276" s="705">
        <v>264</v>
      </c>
      <c r="C276" s="765">
        <f>(1+_xlfn.XLOOKUP(INT((B276-1)/12)+1,'ZC Curve'!$B$8:$B$107,'ZC Curve'!R$8:R$107,,0))^(1/12)-1</f>
        <v>0</v>
      </c>
      <c r="D276" s="766">
        <f t="shared" si="40"/>
        <v>1</v>
      </c>
      <c r="E276" s="765">
        <f>(1+_xlfn.XLOOKUP(INT((B276-1)/12)+1,'ZC Curve'!$B$8:$B$107,'ZC Curve'!S$8:S$107,,0))^(1/12)-1</f>
        <v>0</v>
      </c>
      <c r="F276" s="766">
        <f t="shared" si="41"/>
        <v>1</v>
      </c>
      <c r="G276" s="765">
        <f>(1+_xlfn.XLOOKUP(INT((B276-1)/12)+1,'ZC Curve'!$B$8:$B$107,'ZC Curve'!T$8:T$107,,0))^(1/12)-1</f>
        <v>0</v>
      </c>
      <c r="H276" s="766">
        <f t="shared" si="42"/>
        <v>1</v>
      </c>
      <c r="I276" s="594"/>
      <c r="J276" s="705">
        <f t="shared" si="43"/>
        <v>264</v>
      </c>
      <c r="K276" s="756"/>
      <c r="L276" s="756"/>
      <c r="M276" s="756"/>
      <c r="N276" s="756"/>
      <c r="O276" s="756"/>
      <c r="P276" s="756"/>
      <c r="Q276" s="756"/>
      <c r="R276" s="756"/>
      <c r="S276" s="756"/>
      <c r="T276" s="756"/>
      <c r="U276" s="756"/>
      <c r="V276" s="756"/>
      <c r="W276" s="594"/>
      <c r="X276" s="705">
        <f t="shared" si="44"/>
        <v>264</v>
      </c>
      <c r="Y276" s="756"/>
      <c r="Z276" s="756"/>
      <c r="AA276" s="756"/>
      <c r="AB276" s="756"/>
      <c r="AC276" s="756"/>
      <c r="AD276" s="756"/>
      <c r="AE276" s="756"/>
      <c r="AF276" s="756"/>
      <c r="AG276" s="756"/>
      <c r="AH276" s="756"/>
      <c r="AI276" s="756"/>
      <c r="AJ276" s="756"/>
      <c r="AK276" s="594"/>
      <c r="AL276" s="705">
        <f t="shared" si="37"/>
        <v>264</v>
      </c>
      <c r="AM276" s="756"/>
      <c r="AN276" s="756"/>
      <c r="AO276" s="756"/>
      <c r="AP276" s="756"/>
      <c r="AQ276" s="756"/>
      <c r="AR276" s="756"/>
      <c r="AS276" s="756"/>
      <c r="AT276" s="756"/>
      <c r="AU276" s="756"/>
      <c r="AV276" s="756"/>
      <c r="AW276" s="756"/>
      <c r="AX276" s="756"/>
      <c r="AY276" s="594"/>
      <c r="AZ276" s="705">
        <f t="shared" si="38"/>
        <v>264</v>
      </c>
      <c r="BA276" s="756"/>
      <c r="BB276" s="756"/>
      <c r="BC276" s="756"/>
      <c r="BD276" s="756"/>
      <c r="BE276" s="756"/>
      <c r="BF276" s="756"/>
      <c r="BG276" s="756"/>
      <c r="BH276" s="756"/>
      <c r="BI276" s="756"/>
      <c r="BJ276" s="756"/>
      <c r="BK276" s="756"/>
      <c r="BL276" s="756"/>
      <c r="BM276" s="685"/>
      <c r="BN276" s="705">
        <f t="shared" si="39"/>
        <v>264</v>
      </c>
      <c r="BO276" s="756"/>
      <c r="BP276" s="756"/>
      <c r="BQ276" s="756"/>
      <c r="BR276" s="756"/>
      <c r="BS276" s="756"/>
      <c r="BT276" s="756"/>
      <c r="BU276" s="756"/>
      <c r="BV276" s="756"/>
      <c r="BW276" s="756"/>
      <c r="BX276" s="756"/>
      <c r="BY276" s="756"/>
      <c r="BZ276" s="756"/>
    </row>
    <row r="277" spans="2:78" x14ac:dyDescent="0.25">
      <c r="B277" s="705">
        <v>265</v>
      </c>
      <c r="C277" s="765">
        <f>(1+_xlfn.XLOOKUP(INT((B277-1)/12)+1,'ZC Curve'!$B$8:$B$107,'ZC Curve'!R$8:R$107,,0))^(1/12)-1</f>
        <v>0</v>
      </c>
      <c r="D277" s="766">
        <f t="shared" si="40"/>
        <v>1</v>
      </c>
      <c r="E277" s="765">
        <f>(1+_xlfn.XLOOKUP(INT((B277-1)/12)+1,'ZC Curve'!$B$8:$B$107,'ZC Curve'!S$8:S$107,,0))^(1/12)-1</f>
        <v>0</v>
      </c>
      <c r="F277" s="766">
        <f t="shared" si="41"/>
        <v>1</v>
      </c>
      <c r="G277" s="765">
        <f>(1+_xlfn.XLOOKUP(INT((B277-1)/12)+1,'ZC Curve'!$B$8:$B$107,'ZC Curve'!T$8:T$107,,0))^(1/12)-1</f>
        <v>0</v>
      </c>
      <c r="H277" s="766">
        <f t="shared" si="42"/>
        <v>1</v>
      </c>
      <c r="I277" s="594"/>
      <c r="J277" s="705">
        <f t="shared" si="43"/>
        <v>265</v>
      </c>
      <c r="K277" s="756"/>
      <c r="L277" s="756"/>
      <c r="M277" s="756"/>
      <c r="N277" s="756"/>
      <c r="O277" s="756"/>
      <c r="P277" s="756"/>
      <c r="Q277" s="756"/>
      <c r="R277" s="756"/>
      <c r="S277" s="756"/>
      <c r="T277" s="756"/>
      <c r="U277" s="756"/>
      <c r="V277" s="756"/>
      <c r="W277" s="594"/>
      <c r="X277" s="705">
        <f t="shared" si="44"/>
        <v>265</v>
      </c>
      <c r="Y277" s="756"/>
      <c r="Z277" s="756"/>
      <c r="AA277" s="756"/>
      <c r="AB277" s="756"/>
      <c r="AC277" s="756"/>
      <c r="AD277" s="756"/>
      <c r="AE277" s="756"/>
      <c r="AF277" s="756"/>
      <c r="AG277" s="756"/>
      <c r="AH277" s="756"/>
      <c r="AI277" s="756"/>
      <c r="AJ277" s="756"/>
      <c r="AK277" s="594"/>
      <c r="AL277" s="705">
        <f t="shared" si="37"/>
        <v>265</v>
      </c>
      <c r="AM277" s="756"/>
      <c r="AN277" s="756"/>
      <c r="AO277" s="756"/>
      <c r="AP277" s="756"/>
      <c r="AQ277" s="756"/>
      <c r="AR277" s="756"/>
      <c r="AS277" s="756"/>
      <c r="AT277" s="756"/>
      <c r="AU277" s="756"/>
      <c r="AV277" s="756"/>
      <c r="AW277" s="756"/>
      <c r="AX277" s="756"/>
      <c r="AY277" s="594"/>
      <c r="AZ277" s="705">
        <f t="shared" si="38"/>
        <v>265</v>
      </c>
      <c r="BA277" s="756"/>
      <c r="BB277" s="756"/>
      <c r="BC277" s="756"/>
      <c r="BD277" s="756"/>
      <c r="BE277" s="756"/>
      <c r="BF277" s="756"/>
      <c r="BG277" s="756"/>
      <c r="BH277" s="756"/>
      <c r="BI277" s="756"/>
      <c r="BJ277" s="756"/>
      <c r="BK277" s="756"/>
      <c r="BL277" s="756"/>
      <c r="BM277" s="685"/>
      <c r="BN277" s="705">
        <f t="shared" si="39"/>
        <v>265</v>
      </c>
      <c r="BO277" s="756"/>
      <c r="BP277" s="756"/>
      <c r="BQ277" s="756"/>
      <c r="BR277" s="756"/>
      <c r="BS277" s="756"/>
      <c r="BT277" s="756"/>
      <c r="BU277" s="756"/>
      <c r="BV277" s="756"/>
      <c r="BW277" s="756"/>
      <c r="BX277" s="756"/>
      <c r="BY277" s="756"/>
      <c r="BZ277" s="756"/>
    </row>
    <row r="278" spans="2:78" x14ac:dyDescent="0.25">
      <c r="B278" s="705">
        <v>266</v>
      </c>
      <c r="C278" s="765">
        <f>(1+_xlfn.XLOOKUP(INT((B278-1)/12)+1,'ZC Curve'!$B$8:$B$107,'ZC Curve'!R$8:R$107,,0))^(1/12)-1</f>
        <v>0</v>
      </c>
      <c r="D278" s="766">
        <f t="shared" si="40"/>
        <v>1</v>
      </c>
      <c r="E278" s="765">
        <f>(1+_xlfn.XLOOKUP(INT((B278-1)/12)+1,'ZC Curve'!$B$8:$B$107,'ZC Curve'!S$8:S$107,,0))^(1/12)-1</f>
        <v>0</v>
      </c>
      <c r="F278" s="766">
        <f t="shared" si="41"/>
        <v>1</v>
      </c>
      <c r="G278" s="765">
        <f>(1+_xlfn.XLOOKUP(INT((B278-1)/12)+1,'ZC Curve'!$B$8:$B$107,'ZC Curve'!T$8:T$107,,0))^(1/12)-1</f>
        <v>0</v>
      </c>
      <c r="H278" s="766">
        <f t="shared" si="42"/>
        <v>1</v>
      </c>
      <c r="I278" s="594"/>
      <c r="J278" s="705">
        <f t="shared" si="43"/>
        <v>266</v>
      </c>
      <c r="K278" s="756"/>
      <c r="L278" s="756"/>
      <c r="M278" s="756"/>
      <c r="N278" s="756"/>
      <c r="O278" s="756"/>
      <c r="P278" s="756"/>
      <c r="Q278" s="756"/>
      <c r="R278" s="756"/>
      <c r="S278" s="756"/>
      <c r="T278" s="756"/>
      <c r="U278" s="756"/>
      <c r="V278" s="756"/>
      <c r="W278" s="594"/>
      <c r="X278" s="705">
        <f t="shared" si="44"/>
        <v>266</v>
      </c>
      <c r="Y278" s="756"/>
      <c r="Z278" s="756"/>
      <c r="AA278" s="756"/>
      <c r="AB278" s="756"/>
      <c r="AC278" s="756"/>
      <c r="AD278" s="756"/>
      <c r="AE278" s="756"/>
      <c r="AF278" s="756"/>
      <c r="AG278" s="756"/>
      <c r="AH278" s="756"/>
      <c r="AI278" s="756"/>
      <c r="AJ278" s="756"/>
      <c r="AK278" s="594"/>
      <c r="AL278" s="705">
        <f t="shared" si="37"/>
        <v>266</v>
      </c>
      <c r="AM278" s="756"/>
      <c r="AN278" s="756"/>
      <c r="AO278" s="756"/>
      <c r="AP278" s="756"/>
      <c r="AQ278" s="756"/>
      <c r="AR278" s="756"/>
      <c r="AS278" s="756"/>
      <c r="AT278" s="756"/>
      <c r="AU278" s="756"/>
      <c r="AV278" s="756"/>
      <c r="AW278" s="756"/>
      <c r="AX278" s="756"/>
      <c r="AY278" s="594"/>
      <c r="AZ278" s="705">
        <f t="shared" si="38"/>
        <v>266</v>
      </c>
      <c r="BA278" s="756"/>
      <c r="BB278" s="756"/>
      <c r="BC278" s="756"/>
      <c r="BD278" s="756"/>
      <c r="BE278" s="756"/>
      <c r="BF278" s="756"/>
      <c r="BG278" s="756"/>
      <c r="BH278" s="756"/>
      <c r="BI278" s="756"/>
      <c r="BJ278" s="756"/>
      <c r="BK278" s="756"/>
      <c r="BL278" s="756"/>
      <c r="BM278" s="685"/>
      <c r="BN278" s="705">
        <f t="shared" si="39"/>
        <v>266</v>
      </c>
      <c r="BO278" s="756"/>
      <c r="BP278" s="756"/>
      <c r="BQ278" s="756"/>
      <c r="BR278" s="756"/>
      <c r="BS278" s="756"/>
      <c r="BT278" s="756"/>
      <c r="BU278" s="756"/>
      <c r="BV278" s="756"/>
      <c r="BW278" s="756"/>
      <c r="BX278" s="756"/>
      <c r="BY278" s="756"/>
      <c r="BZ278" s="756"/>
    </row>
    <row r="279" spans="2:78" x14ac:dyDescent="0.25">
      <c r="B279" s="705">
        <v>267</v>
      </c>
      <c r="C279" s="765">
        <f>(1+_xlfn.XLOOKUP(INT((B279-1)/12)+1,'ZC Curve'!$B$8:$B$107,'ZC Curve'!R$8:R$107,,0))^(1/12)-1</f>
        <v>0</v>
      </c>
      <c r="D279" s="766">
        <f t="shared" si="40"/>
        <v>1</v>
      </c>
      <c r="E279" s="765">
        <f>(1+_xlfn.XLOOKUP(INT((B279-1)/12)+1,'ZC Curve'!$B$8:$B$107,'ZC Curve'!S$8:S$107,,0))^(1/12)-1</f>
        <v>0</v>
      </c>
      <c r="F279" s="766">
        <f t="shared" si="41"/>
        <v>1</v>
      </c>
      <c r="G279" s="765">
        <f>(1+_xlfn.XLOOKUP(INT((B279-1)/12)+1,'ZC Curve'!$B$8:$B$107,'ZC Curve'!T$8:T$107,,0))^(1/12)-1</f>
        <v>0</v>
      </c>
      <c r="H279" s="766">
        <f t="shared" si="42"/>
        <v>1</v>
      </c>
      <c r="I279" s="594"/>
      <c r="J279" s="705">
        <f t="shared" si="43"/>
        <v>267</v>
      </c>
      <c r="K279" s="756"/>
      <c r="L279" s="756"/>
      <c r="M279" s="756"/>
      <c r="N279" s="756"/>
      <c r="O279" s="756"/>
      <c r="P279" s="756"/>
      <c r="Q279" s="756"/>
      <c r="R279" s="756"/>
      <c r="S279" s="756"/>
      <c r="T279" s="756"/>
      <c r="U279" s="756"/>
      <c r="V279" s="756"/>
      <c r="W279" s="594"/>
      <c r="X279" s="705">
        <f t="shared" si="44"/>
        <v>267</v>
      </c>
      <c r="Y279" s="756"/>
      <c r="Z279" s="756"/>
      <c r="AA279" s="756"/>
      <c r="AB279" s="756"/>
      <c r="AC279" s="756"/>
      <c r="AD279" s="756"/>
      <c r="AE279" s="756"/>
      <c r="AF279" s="756"/>
      <c r="AG279" s="756"/>
      <c r="AH279" s="756"/>
      <c r="AI279" s="756"/>
      <c r="AJ279" s="756"/>
      <c r="AK279" s="594"/>
      <c r="AL279" s="705">
        <f t="shared" si="37"/>
        <v>267</v>
      </c>
      <c r="AM279" s="756"/>
      <c r="AN279" s="756"/>
      <c r="AO279" s="756"/>
      <c r="AP279" s="756"/>
      <c r="AQ279" s="756"/>
      <c r="AR279" s="756"/>
      <c r="AS279" s="756"/>
      <c r="AT279" s="756"/>
      <c r="AU279" s="756"/>
      <c r="AV279" s="756"/>
      <c r="AW279" s="756"/>
      <c r="AX279" s="756"/>
      <c r="AY279" s="594"/>
      <c r="AZ279" s="705">
        <f t="shared" si="38"/>
        <v>267</v>
      </c>
      <c r="BA279" s="756"/>
      <c r="BB279" s="756"/>
      <c r="BC279" s="756"/>
      <c r="BD279" s="756"/>
      <c r="BE279" s="756"/>
      <c r="BF279" s="756"/>
      <c r="BG279" s="756"/>
      <c r="BH279" s="756"/>
      <c r="BI279" s="756"/>
      <c r="BJ279" s="756"/>
      <c r="BK279" s="756"/>
      <c r="BL279" s="756"/>
      <c r="BM279" s="685"/>
      <c r="BN279" s="705">
        <f t="shared" si="39"/>
        <v>267</v>
      </c>
      <c r="BO279" s="756"/>
      <c r="BP279" s="756"/>
      <c r="BQ279" s="756"/>
      <c r="BR279" s="756"/>
      <c r="BS279" s="756"/>
      <c r="BT279" s="756"/>
      <c r="BU279" s="756"/>
      <c r="BV279" s="756"/>
      <c r="BW279" s="756"/>
      <c r="BX279" s="756"/>
      <c r="BY279" s="756"/>
      <c r="BZ279" s="756"/>
    </row>
    <row r="280" spans="2:78" x14ac:dyDescent="0.25">
      <c r="B280" s="705">
        <v>268</v>
      </c>
      <c r="C280" s="765">
        <f>(1+_xlfn.XLOOKUP(INT((B280-1)/12)+1,'ZC Curve'!$B$8:$B$107,'ZC Curve'!R$8:R$107,,0))^(1/12)-1</f>
        <v>0</v>
      </c>
      <c r="D280" s="766">
        <f t="shared" si="40"/>
        <v>1</v>
      </c>
      <c r="E280" s="765">
        <f>(1+_xlfn.XLOOKUP(INT((B280-1)/12)+1,'ZC Curve'!$B$8:$B$107,'ZC Curve'!S$8:S$107,,0))^(1/12)-1</f>
        <v>0</v>
      </c>
      <c r="F280" s="766">
        <f t="shared" si="41"/>
        <v>1</v>
      </c>
      <c r="G280" s="765">
        <f>(1+_xlfn.XLOOKUP(INT((B280-1)/12)+1,'ZC Curve'!$B$8:$B$107,'ZC Curve'!T$8:T$107,,0))^(1/12)-1</f>
        <v>0</v>
      </c>
      <c r="H280" s="766">
        <f t="shared" si="42"/>
        <v>1</v>
      </c>
      <c r="I280" s="594"/>
      <c r="J280" s="705">
        <f t="shared" si="43"/>
        <v>268</v>
      </c>
      <c r="K280" s="756"/>
      <c r="L280" s="756"/>
      <c r="M280" s="756"/>
      <c r="N280" s="756"/>
      <c r="O280" s="756"/>
      <c r="P280" s="756"/>
      <c r="Q280" s="756"/>
      <c r="R280" s="756"/>
      <c r="S280" s="756"/>
      <c r="T280" s="756"/>
      <c r="U280" s="756"/>
      <c r="V280" s="756"/>
      <c r="W280" s="594"/>
      <c r="X280" s="705">
        <f t="shared" si="44"/>
        <v>268</v>
      </c>
      <c r="Y280" s="756"/>
      <c r="Z280" s="756"/>
      <c r="AA280" s="756"/>
      <c r="AB280" s="756"/>
      <c r="AC280" s="756"/>
      <c r="AD280" s="756"/>
      <c r="AE280" s="756"/>
      <c r="AF280" s="756"/>
      <c r="AG280" s="756"/>
      <c r="AH280" s="756"/>
      <c r="AI280" s="756"/>
      <c r="AJ280" s="756"/>
      <c r="AK280" s="594"/>
      <c r="AL280" s="705">
        <f t="shared" si="37"/>
        <v>268</v>
      </c>
      <c r="AM280" s="756"/>
      <c r="AN280" s="756"/>
      <c r="AO280" s="756"/>
      <c r="AP280" s="756"/>
      <c r="AQ280" s="756"/>
      <c r="AR280" s="756"/>
      <c r="AS280" s="756"/>
      <c r="AT280" s="756"/>
      <c r="AU280" s="756"/>
      <c r="AV280" s="756"/>
      <c r="AW280" s="756"/>
      <c r="AX280" s="756"/>
      <c r="AY280" s="594"/>
      <c r="AZ280" s="705">
        <f t="shared" si="38"/>
        <v>268</v>
      </c>
      <c r="BA280" s="756"/>
      <c r="BB280" s="756"/>
      <c r="BC280" s="756"/>
      <c r="BD280" s="756"/>
      <c r="BE280" s="756"/>
      <c r="BF280" s="756"/>
      <c r="BG280" s="756"/>
      <c r="BH280" s="756"/>
      <c r="BI280" s="756"/>
      <c r="BJ280" s="756"/>
      <c r="BK280" s="756"/>
      <c r="BL280" s="756"/>
      <c r="BM280" s="685"/>
      <c r="BN280" s="705">
        <f t="shared" si="39"/>
        <v>268</v>
      </c>
      <c r="BO280" s="756"/>
      <c r="BP280" s="756"/>
      <c r="BQ280" s="756"/>
      <c r="BR280" s="756"/>
      <c r="BS280" s="756"/>
      <c r="BT280" s="756"/>
      <c r="BU280" s="756"/>
      <c r="BV280" s="756"/>
      <c r="BW280" s="756"/>
      <c r="BX280" s="756"/>
      <c r="BY280" s="756"/>
      <c r="BZ280" s="756"/>
    </row>
    <row r="281" spans="2:78" x14ac:dyDescent="0.25">
      <c r="B281" s="705">
        <v>269</v>
      </c>
      <c r="C281" s="765">
        <f>(1+_xlfn.XLOOKUP(INT((B281-1)/12)+1,'ZC Curve'!$B$8:$B$107,'ZC Curve'!R$8:R$107,,0))^(1/12)-1</f>
        <v>0</v>
      </c>
      <c r="D281" s="766">
        <f t="shared" si="40"/>
        <v>1</v>
      </c>
      <c r="E281" s="765">
        <f>(1+_xlfn.XLOOKUP(INT((B281-1)/12)+1,'ZC Curve'!$B$8:$B$107,'ZC Curve'!S$8:S$107,,0))^(1/12)-1</f>
        <v>0</v>
      </c>
      <c r="F281" s="766">
        <f t="shared" si="41"/>
        <v>1</v>
      </c>
      <c r="G281" s="765">
        <f>(1+_xlfn.XLOOKUP(INT((B281-1)/12)+1,'ZC Curve'!$B$8:$B$107,'ZC Curve'!T$8:T$107,,0))^(1/12)-1</f>
        <v>0</v>
      </c>
      <c r="H281" s="766">
        <f t="shared" si="42"/>
        <v>1</v>
      </c>
      <c r="I281" s="594"/>
      <c r="J281" s="705">
        <f t="shared" si="43"/>
        <v>269</v>
      </c>
      <c r="K281" s="756"/>
      <c r="L281" s="756"/>
      <c r="M281" s="756"/>
      <c r="N281" s="756"/>
      <c r="O281" s="756"/>
      <c r="P281" s="756"/>
      <c r="Q281" s="756"/>
      <c r="R281" s="756"/>
      <c r="S281" s="756"/>
      <c r="T281" s="756"/>
      <c r="U281" s="756"/>
      <c r="V281" s="756"/>
      <c r="W281" s="594"/>
      <c r="X281" s="705">
        <f t="shared" si="44"/>
        <v>269</v>
      </c>
      <c r="Y281" s="756"/>
      <c r="Z281" s="756"/>
      <c r="AA281" s="756"/>
      <c r="AB281" s="756"/>
      <c r="AC281" s="756"/>
      <c r="AD281" s="756"/>
      <c r="AE281" s="756"/>
      <c r="AF281" s="756"/>
      <c r="AG281" s="756"/>
      <c r="AH281" s="756"/>
      <c r="AI281" s="756"/>
      <c r="AJ281" s="756"/>
      <c r="AK281" s="594"/>
      <c r="AL281" s="705">
        <f t="shared" si="37"/>
        <v>269</v>
      </c>
      <c r="AM281" s="756"/>
      <c r="AN281" s="756"/>
      <c r="AO281" s="756"/>
      <c r="AP281" s="756"/>
      <c r="AQ281" s="756"/>
      <c r="AR281" s="756"/>
      <c r="AS281" s="756"/>
      <c r="AT281" s="756"/>
      <c r="AU281" s="756"/>
      <c r="AV281" s="756"/>
      <c r="AW281" s="756"/>
      <c r="AX281" s="756"/>
      <c r="AY281" s="594"/>
      <c r="AZ281" s="705">
        <f t="shared" si="38"/>
        <v>269</v>
      </c>
      <c r="BA281" s="756"/>
      <c r="BB281" s="756"/>
      <c r="BC281" s="756"/>
      <c r="BD281" s="756"/>
      <c r="BE281" s="756"/>
      <c r="BF281" s="756"/>
      <c r="BG281" s="756"/>
      <c r="BH281" s="756"/>
      <c r="BI281" s="756"/>
      <c r="BJ281" s="756"/>
      <c r="BK281" s="756"/>
      <c r="BL281" s="756"/>
      <c r="BM281" s="685"/>
      <c r="BN281" s="705">
        <f t="shared" si="39"/>
        <v>269</v>
      </c>
      <c r="BO281" s="756"/>
      <c r="BP281" s="756"/>
      <c r="BQ281" s="756"/>
      <c r="BR281" s="756"/>
      <c r="BS281" s="756"/>
      <c r="BT281" s="756"/>
      <c r="BU281" s="756"/>
      <c r="BV281" s="756"/>
      <c r="BW281" s="756"/>
      <c r="BX281" s="756"/>
      <c r="BY281" s="756"/>
      <c r="BZ281" s="756"/>
    </row>
    <row r="282" spans="2:78" x14ac:dyDescent="0.25">
      <c r="B282" s="705">
        <v>270</v>
      </c>
      <c r="C282" s="765">
        <f>(1+_xlfn.XLOOKUP(INT((B282-1)/12)+1,'ZC Curve'!$B$8:$B$107,'ZC Curve'!R$8:R$107,,0))^(1/12)-1</f>
        <v>0</v>
      </c>
      <c r="D282" s="766">
        <f t="shared" si="40"/>
        <v>1</v>
      </c>
      <c r="E282" s="765">
        <f>(1+_xlfn.XLOOKUP(INT((B282-1)/12)+1,'ZC Curve'!$B$8:$B$107,'ZC Curve'!S$8:S$107,,0))^(1/12)-1</f>
        <v>0</v>
      </c>
      <c r="F282" s="766">
        <f t="shared" si="41"/>
        <v>1</v>
      </c>
      <c r="G282" s="765">
        <f>(1+_xlfn.XLOOKUP(INT((B282-1)/12)+1,'ZC Curve'!$B$8:$B$107,'ZC Curve'!T$8:T$107,,0))^(1/12)-1</f>
        <v>0</v>
      </c>
      <c r="H282" s="766">
        <f t="shared" si="42"/>
        <v>1</v>
      </c>
      <c r="I282" s="594"/>
      <c r="J282" s="705">
        <f t="shared" si="43"/>
        <v>270</v>
      </c>
      <c r="K282" s="756"/>
      <c r="L282" s="756"/>
      <c r="M282" s="756"/>
      <c r="N282" s="756"/>
      <c r="O282" s="756"/>
      <c r="P282" s="756"/>
      <c r="Q282" s="756"/>
      <c r="R282" s="756"/>
      <c r="S282" s="756"/>
      <c r="T282" s="756"/>
      <c r="U282" s="756"/>
      <c r="V282" s="756"/>
      <c r="W282" s="594"/>
      <c r="X282" s="705">
        <f t="shared" si="44"/>
        <v>270</v>
      </c>
      <c r="Y282" s="756"/>
      <c r="Z282" s="756"/>
      <c r="AA282" s="756"/>
      <c r="AB282" s="756"/>
      <c r="AC282" s="756"/>
      <c r="AD282" s="756"/>
      <c r="AE282" s="756"/>
      <c r="AF282" s="756"/>
      <c r="AG282" s="756"/>
      <c r="AH282" s="756"/>
      <c r="AI282" s="756"/>
      <c r="AJ282" s="756"/>
      <c r="AK282" s="594"/>
      <c r="AL282" s="705">
        <f t="shared" si="37"/>
        <v>270</v>
      </c>
      <c r="AM282" s="756"/>
      <c r="AN282" s="756"/>
      <c r="AO282" s="756"/>
      <c r="AP282" s="756"/>
      <c r="AQ282" s="756"/>
      <c r="AR282" s="756"/>
      <c r="AS282" s="756"/>
      <c r="AT282" s="756"/>
      <c r="AU282" s="756"/>
      <c r="AV282" s="756"/>
      <c r="AW282" s="756"/>
      <c r="AX282" s="756"/>
      <c r="AY282" s="594"/>
      <c r="AZ282" s="705">
        <f t="shared" si="38"/>
        <v>270</v>
      </c>
      <c r="BA282" s="756"/>
      <c r="BB282" s="756"/>
      <c r="BC282" s="756"/>
      <c r="BD282" s="756"/>
      <c r="BE282" s="756"/>
      <c r="BF282" s="756"/>
      <c r="BG282" s="756"/>
      <c r="BH282" s="756"/>
      <c r="BI282" s="756"/>
      <c r="BJ282" s="756"/>
      <c r="BK282" s="756"/>
      <c r="BL282" s="756"/>
      <c r="BM282" s="685"/>
      <c r="BN282" s="705">
        <f t="shared" si="39"/>
        <v>270</v>
      </c>
      <c r="BO282" s="756"/>
      <c r="BP282" s="756"/>
      <c r="BQ282" s="756"/>
      <c r="BR282" s="756"/>
      <c r="BS282" s="756"/>
      <c r="BT282" s="756"/>
      <c r="BU282" s="756"/>
      <c r="BV282" s="756"/>
      <c r="BW282" s="756"/>
      <c r="BX282" s="756"/>
      <c r="BY282" s="756"/>
      <c r="BZ282" s="756"/>
    </row>
    <row r="283" spans="2:78" x14ac:dyDescent="0.25">
      <c r="B283" s="705">
        <v>271</v>
      </c>
      <c r="C283" s="765">
        <f>(1+_xlfn.XLOOKUP(INT((B283-1)/12)+1,'ZC Curve'!$B$8:$B$107,'ZC Curve'!R$8:R$107,,0))^(1/12)-1</f>
        <v>0</v>
      </c>
      <c r="D283" s="766">
        <f t="shared" si="40"/>
        <v>1</v>
      </c>
      <c r="E283" s="765">
        <f>(1+_xlfn.XLOOKUP(INT((B283-1)/12)+1,'ZC Curve'!$B$8:$B$107,'ZC Curve'!S$8:S$107,,0))^(1/12)-1</f>
        <v>0</v>
      </c>
      <c r="F283" s="766">
        <f t="shared" si="41"/>
        <v>1</v>
      </c>
      <c r="G283" s="765">
        <f>(1+_xlfn.XLOOKUP(INT((B283-1)/12)+1,'ZC Curve'!$B$8:$B$107,'ZC Curve'!T$8:T$107,,0))^(1/12)-1</f>
        <v>0</v>
      </c>
      <c r="H283" s="766">
        <f t="shared" si="42"/>
        <v>1</v>
      </c>
      <c r="I283" s="594"/>
      <c r="J283" s="705">
        <f t="shared" si="43"/>
        <v>271</v>
      </c>
      <c r="K283" s="756"/>
      <c r="L283" s="756"/>
      <c r="M283" s="756"/>
      <c r="N283" s="756"/>
      <c r="O283" s="756"/>
      <c r="P283" s="756"/>
      <c r="Q283" s="756"/>
      <c r="R283" s="756"/>
      <c r="S283" s="756"/>
      <c r="T283" s="756"/>
      <c r="U283" s="756"/>
      <c r="V283" s="756"/>
      <c r="W283" s="594"/>
      <c r="X283" s="705">
        <f t="shared" si="44"/>
        <v>271</v>
      </c>
      <c r="Y283" s="756"/>
      <c r="Z283" s="756"/>
      <c r="AA283" s="756"/>
      <c r="AB283" s="756"/>
      <c r="AC283" s="756"/>
      <c r="AD283" s="756"/>
      <c r="AE283" s="756"/>
      <c r="AF283" s="756"/>
      <c r="AG283" s="756"/>
      <c r="AH283" s="756"/>
      <c r="AI283" s="756"/>
      <c r="AJ283" s="756"/>
      <c r="AK283" s="594"/>
      <c r="AL283" s="705">
        <f t="shared" si="37"/>
        <v>271</v>
      </c>
      <c r="AM283" s="756"/>
      <c r="AN283" s="756"/>
      <c r="AO283" s="756"/>
      <c r="AP283" s="756"/>
      <c r="AQ283" s="756"/>
      <c r="AR283" s="756"/>
      <c r="AS283" s="756"/>
      <c r="AT283" s="756"/>
      <c r="AU283" s="756"/>
      <c r="AV283" s="756"/>
      <c r="AW283" s="756"/>
      <c r="AX283" s="756"/>
      <c r="AY283" s="594"/>
      <c r="AZ283" s="705">
        <f t="shared" si="38"/>
        <v>271</v>
      </c>
      <c r="BA283" s="756"/>
      <c r="BB283" s="756"/>
      <c r="BC283" s="756"/>
      <c r="BD283" s="756"/>
      <c r="BE283" s="756"/>
      <c r="BF283" s="756"/>
      <c r="BG283" s="756"/>
      <c r="BH283" s="756"/>
      <c r="BI283" s="756"/>
      <c r="BJ283" s="756"/>
      <c r="BK283" s="756"/>
      <c r="BL283" s="756"/>
      <c r="BM283" s="685"/>
      <c r="BN283" s="705">
        <f t="shared" si="39"/>
        <v>271</v>
      </c>
      <c r="BO283" s="756"/>
      <c r="BP283" s="756"/>
      <c r="BQ283" s="756"/>
      <c r="BR283" s="756"/>
      <c r="BS283" s="756"/>
      <c r="BT283" s="756"/>
      <c r="BU283" s="756"/>
      <c r="BV283" s="756"/>
      <c r="BW283" s="756"/>
      <c r="BX283" s="756"/>
      <c r="BY283" s="756"/>
      <c r="BZ283" s="756"/>
    </row>
    <row r="284" spans="2:78" x14ac:dyDescent="0.25">
      <c r="B284" s="705">
        <v>272</v>
      </c>
      <c r="C284" s="765">
        <f>(1+_xlfn.XLOOKUP(INT((B284-1)/12)+1,'ZC Curve'!$B$8:$B$107,'ZC Curve'!R$8:R$107,,0))^(1/12)-1</f>
        <v>0</v>
      </c>
      <c r="D284" s="766">
        <f t="shared" si="40"/>
        <v>1</v>
      </c>
      <c r="E284" s="765">
        <f>(1+_xlfn.XLOOKUP(INT((B284-1)/12)+1,'ZC Curve'!$B$8:$B$107,'ZC Curve'!S$8:S$107,,0))^(1/12)-1</f>
        <v>0</v>
      </c>
      <c r="F284" s="766">
        <f t="shared" si="41"/>
        <v>1</v>
      </c>
      <c r="G284" s="765">
        <f>(1+_xlfn.XLOOKUP(INT((B284-1)/12)+1,'ZC Curve'!$B$8:$B$107,'ZC Curve'!T$8:T$107,,0))^(1/12)-1</f>
        <v>0</v>
      </c>
      <c r="H284" s="766">
        <f t="shared" si="42"/>
        <v>1</v>
      </c>
      <c r="I284" s="594"/>
      <c r="J284" s="705">
        <f t="shared" si="43"/>
        <v>272</v>
      </c>
      <c r="K284" s="756"/>
      <c r="L284" s="756"/>
      <c r="M284" s="756"/>
      <c r="N284" s="756"/>
      <c r="O284" s="756"/>
      <c r="P284" s="756"/>
      <c r="Q284" s="756"/>
      <c r="R284" s="756"/>
      <c r="S284" s="756"/>
      <c r="T284" s="756"/>
      <c r="U284" s="756"/>
      <c r="V284" s="756"/>
      <c r="W284" s="594"/>
      <c r="X284" s="705">
        <f t="shared" si="44"/>
        <v>272</v>
      </c>
      <c r="Y284" s="756"/>
      <c r="Z284" s="756"/>
      <c r="AA284" s="756"/>
      <c r="AB284" s="756"/>
      <c r="AC284" s="756"/>
      <c r="AD284" s="756"/>
      <c r="AE284" s="756"/>
      <c r="AF284" s="756"/>
      <c r="AG284" s="756"/>
      <c r="AH284" s="756"/>
      <c r="AI284" s="756"/>
      <c r="AJ284" s="756"/>
      <c r="AK284" s="594"/>
      <c r="AL284" s="705">
        <f t="shared" si="37"/>
        <v>272</v>
      </c>
      <c r="AM284" s="756"/>
      <c r="AN284" s="756"/>
      <c r="AO284" s="756"/>
      <c r="AP284" s="756"/>
      <c r="AQ284" s="756"/>
      <c r="AR284" s="756"/>
      <c r="AS284" s="756"/>
      <c r="AT284" s="756"/>
      <c r="AU284" s="756"/>
      <c r="AV284" s="756"/>
      <c r="AW284" s="756"/>
      <c r="AX284" s="756"/>
      <c r="AY284" s="594"/>
      <c r="AZ284" s="705">
        <f t="shared" si="38"/>
        <v>272</v>
      </c>
      <c r="BA284" s="756"/>
      <c r="BB284" s="756"/>
      <c r="BC284" s="756"/>
      <c r="BD284" s="756"/>
      <c r="BE284" s="756"/>
      <c r="BF284" s="756"/>
      <c r="BG284" s="756"/>
      <c r="BH284" s="756"/>
      <c r="BI284" s="756"/>
      <c r="BJ284" s="756"/>
      <c r="BK284" s="756"/>
      <c r="BL284" s="756"/>
      <c r="BM284" s="685"/>
      <c r="BN284" s="705">
        <f t="shared" si="39"/>
        <v>272</v>
      </c>
      <c r="BO284" s="756"/>
      <c r="BP284" s="756"/>
      <c r="BQ284" s="756"/>
      <c r="BR284" s="756"/>
      <c r="BS284" s="756"/>
      <c r="BT284" s="756"/>
      <c r="BU284" s="756"/>
      <c r="BV284" s="756"/>
      <c r="BW284" s="756"/>
      <c r="BX284" s="756"/>
      <c r="BY284" s="756"/>
      <c r="BZ284" s="756"/>
    </row>
    <row r="285" spans="2:78" x14ac:dyDescent="0.25">
      <c r="B285" s="705">
        <v>273</v>
      </c>
      <c r="C285" s="765">
        <f>(1+_xlfn.XLOOKUP(INT((B285-1)/12)+1,'ZC Curve'!$B$8:$B$107,'ZC Curve'!R$8:R$107,,0))^(1/12)-1</f>
        <v>0</v>
      </c>
      <c r="D285" s="766">
        <f t="shared" si="40"/>
        <v>1</v>
      </c>
      <c r="E285" s="765">
        <f>(1+_xlfn.XLOOKUP(INT((B285-1)/12)+1,'ZC Curve'!$B$8:$B$107,'ZC Curve'!S$8:S$107,,0))^(1/12)-1</f>
        <v>0</v>
      </c>
      <c r="F285" s="766">
        <f t="shared" si="41"/>
        <v>1</v>
      </c>
      <c r="G285" s="765">
        <f>(1+_xlfn.XLOOKUP(INT((B285-1)/12)+1,'ZC Curve'!$B$8:$B$107,'ZC Curve'!T$8:T$107,,0))^(1/12)-1</f>
        <v>0</v>
      </c>
      <c r="H285" s="766">
        <f t="shared" si="42"/>
        <v>1</v>
      </c>
      <c r="I285" s="594"/>
      <c r="J285" s="705">
        <f t="shared" si="43"/>
        <v>273</v>
      </c>
      <c r="K285" s="756"/>
      <c r="L285" s="756"/>
      <c r="M285" s="756"/>
      <c r="N285" s="756"/>
      <c r="O285" s="756"/>
      <c r="P285" s="756"/>
      <c r="Q285" s="756"/>
      <c r="R285" s="756"/>
      <c r="S285" s="756"/>
      <c r="T285" s="756"/>
      <c r="U285" s="756"/>
      <c r="V285" s="756"/>
      <c r="W285" s="594"/>
      <c r="X285" s="705">
        <f t="shared" si="44"/>
        <v>273</v>
      </c>
      <c r="Y285" s="756"/>
      <c r="Z285" s="756"/>
      <c r="AA285" s="756"/>
      <c r="AB285" s="756"/>
      <c r="AC285" s="756"/>
      <c r="AD285" s="756"/>
      <c r="AE285" s="756"/>
      <c r="AF285" s="756"/>
      <c r="AG285" s="756"/>
      <c r="AH285" s="756"/>
      <c r="AI285" s="756"/>
      <c r="AJ285" s="756"/>
      <c r="AK285" s="594"/>
      <c r="AL285" s="705">
        <f t="shared" si="37"/>
        <v>273</v>
      </c>
      <c r="AM285" s="756"/>
      <c r="AN285" s="756"/>
      <c r="AO285" s="756"/>
      <c r="AP285" s="756"/>
      <c r="AQ285" s="756"/>
      <c r="AR285" s="756"/>
      <c r="AS285" s="756"/>
      <c r="AT285" s="756"/>
      <c r="AU285" s="756"/>
      <c r="AV285" s="756"/>
      <c r="AW285" s="756"/>
      <c r="AX285" s="756"/>
      <c r="AY285" s="594"/>
      <c r="AZ285" s="705">
        <f t="shared" si="38"/>
        <v>273</v>
      </c>
      <c r="BA285" s="756"/>
      <c r="BB285" s="756"/>
      <c r="BC285" s="756"/>
      <c r="BD285" s="756"/>
      <c r="BE285" s="756"/>
      <c r="BF285" s="756"/>
      <c r="BG285" s="756"/>
      <c r="BH285" s="756"/>
      <c r="BI285" s="756"/>
      <c r="BJ285" s="756"/>
      <c r="BK285" s="756"/>
      <c r="BL285" s="756"/>
      <c r="BM285" s="685"/>
      <c r="BN285" s="705">
        <f t="shared" si="39"/>
        <v>273</v>
      </c>
      <c r="BO285" s="756"/>
      <c r="BP285" s="756"/>
      <c r="BQ285" s="756"/>
      <c r="BR285" s="756"/>
      <c r="BS285" s="756"/>
      <c r="BT285" s="756"/>
      <c r="BU285" s="756"/>
      <c r="BV285" s="756"/>
      <c r="BW285" s="756"/>
      <c r="BX285" s="756"/>
      <c r="BY285" s="756"/>
      <c r="BZ285" s="756"/>
    </row>
    <row r="286" spans="2:78" x14ac:dyDescent="0.25">
      <c r="B286" s="705">
        <v>274</v>
      </c>
      <c r="C286" s="765">
        <f>(1+_xlfn.XLOOKUP(INT((B286-1)/12)+1,'ZC Curve'!$B$8:$B$107,'ZC Curve'!R$8:R$107,,0))^(1/12)-1</f>
        <v>0</v>
      </c>
      <c r="D286" s="766">
        <f t="shared" si="40"/>
        <v>1</v>
      </c>
      <c r="E286" s="765">
        <f>(1+_xlfn.XLOOKUP(INT((B286-1)/12)+1,'ZC Curve'!$B$8:$B$107,'ZC Curve'!S$8:S$107,,0))^(1/12)-1</f>
        <v>0</v>
      </c>
      <c r="F286" s="766">
        <f t="shared" si="41"/>
        <v>1</v>
      </c>
      <c r="G286" s="765">
        <f>(1+_xlfn.XLOOKUP(INT((B286-1)/12)+1,'ZC Curve'!$B$8:$B$107,'ZC Curve'!T$8:T$107,,0))^(1/12)-1</f>
        <v>0</v>
      </c>
      <c r="H286" s="766">
        <f t="shared" si="42"/>
        <v>1</v>
      </c>
      <c r="I286" s="594"/>
      <c r="J286" s="705">
        <f t="shared" si="43"/>
        <v>274</v>
      </c>
      <c r="K286" s="756"/>
      <c r="L286" s="756"/>
      <c r="M286" s="756"/>
      <c r="N286" s="756"/>
      <c r="O286" s="756"/>
      <c r="P286" s="756"/>
      <c r="Q286" s="756"/>
      <c r="R286" s="756"/>
      <c r="S286" s="756"/>
      <c r="T286" s="756"/>
      <c r="U286" s="756"/>
      <c r="V286" s="756"/>
      <c r="W286" s="594"/>
      <c r="X286" s="705">
        <f t="shared" si="44"/>
        <v>274</v>
      </c>
      <c r="Y286" s="756"/>
      <c r="Z286" s="756"/>
      <c r="AA286" s="756"/>
      <c r="AB286" s="756"/>
      <c r="AC286" s="756"/>
      <c r="AD286" s="756"/>
      <c r="AE286" s="756"/>
      <c r="AF286" s="756"/>
      <c r="AG286" s="756"/>
      <c r="AH286" s="756"/>
      <c r="AI286" s="756"/>
      <c r="AJ286" s="756"/>
      <c r="AK286" s="594"/>
      <c r="AL286" s="705">
        <f t="shared" si="37"/>
        <v>274</v>
      </c>
      <c r="AM286" s="756"/>
      <c r="AN286" s="756"/>
      <c r="AO286" s="756"/>
      <c r="AP286" s="756"/>
      <c r="AQ286" s="756"/>
      <c r="AR286" s="756"/>
      <c r="AS286" s="756"/>
      <c r="AT286" s="756"/>
      <c r="AU286" s="756"/>
      <c r="AV286" s="756"/>
      <c r="AW286" s="756"/>
      <c r="AX286" s="756"/>
      <c r="AY286" s="594"/>
      <c r="AZ286" s="705">
        <f t="shared" si="38"/>
        <v>274</v>
      </c>
      <c r="BA286" s="756"/>
      <c r="BB286" s="756"/>
      <c r="BC286" s="756"/>
      <c r="BD286" s="756"/>
      <c r="BE286" s="756"/>
      <c r="BF286" s="756"/>
      <c r="BG286" s="756"/>
      <c r="BH286" s="756"/>
      <c r="BI286" s="756"/>
      <c r="BJ286" s="756"/>
      <c r="BK286" s="756"/>
      <c r="BL286" s="756"/>
      <c r="BM286" s="685"/>
      <c r="BN286" s="705">
        <f t="shared" si="39"/>
        <v>274</v>
      </c>
      <c r="BO286" s="756"/>
      <c r="BP286" s="756"/>
      <c r="BQ286" s="756"/>
      <c r="BR286" s="756"/>
      <c r="BS286" s="756"/>
      <c r="BT286" s="756"/>
      <c r="BU286" s="756"/>
      <c r="BV286" s="756"/>
      <c r="BW286" s="756"/>
      <c r="BX286" s="756"/>
      <c r="BY286" s="756"/>
      <c r="BZ286" s="756"/>
    </row>
    <row r="287" spans="2:78" x14ac:dyDescent="0.25">
      <c r="B287" s="705">
        <v>275</v>
      </c>
      <c r="C287" s="765">
        <f>(1+_xlfn.XLOOKUP(INT((B287-1)/12)+1,'ZC Curve'!$B$8:$B$107,'ZC Curve'!R$8:R$107,,0))^(1/12)-1</f>
        <v>0</v>
      </c>
      <c r="D287" s="766">
        <f t="shared" si="40"/>
        <v>1</v>
      </c>
      <c r="E287" s="765">
        <f>(1+_xlfn.XLOOKUP(INT((B287-1)/12)+1,'ZC Curve'!$B$8:$B$107,'ZC Curve'!S$8:S$107,,0))^(1/12)-1</f>
        <v>0</v>
      </c>
      <c r="F287" s="766">
        <f t="shared" si="41"/>
        <v>1</v>
      </c>
      <c r="G287" s="765">
        <f>(1+_xlfn.XLOOKUP(INT((B287-1)/12)+1,'ZC Curve'!$B$8:$B$107,'ZC Curve'!T$8:T$107,,0))^(1/12)-1</f>
        <v>0</v>
      </c>
      <c r="H287" s="766">
        <f t="shared" si="42"/>
        <v>1</v>
      </c>
      <c r="I287" s="594"/>
      <c r="J287" s="705">
        <f t="shared" si="43"/>
        <v>275</v>
      </c>
      <c r="K287" s="756"/>
      <c r="L287" s="756"/>
      <c r="M287" s="756"/>
      <c r="N287" s="756"/>
      <c r="O287" s="756"/>
      <c r="P287" s="756"/>
      <c r="Q287" s="756"/>
      <c r="R287" s="756"/>
      <c r="S287" s="756"/>
      <c r="T287" s="756"/>
      <c r="U287" s="756"/>
      <c r="V287" s="756"/>
      <c r="W287" s="594"/>
      <c r="X287" s="705">
        <f t="shared" si="44"/>
        <v>275</v>
      </c>
      <c r="Y287" s="756"/>
      <c r="Z287" s="756"/>
      <c r="AA287" s="756"/>
      <c r="AB287" s="756"/>
      <c r="AC287" s="756"/>
      <c r="AD287" s="756"/>
      <c r="AE287" s="756"/>
      <c r="AF287" s="756"/>
      <c r="AG287" s="756"/>
      <c r="AH287" s="756"/>
      <c r="AI287" s="756"/>
      <c r="AJ287" s="756"/>
      <c r="AK287" s="594"/>
      <c r="AL287" s="705">
        <f t="shared" si="37"/>
        <v>275</v>
      </c>
      <c r="AM287" s="756"/>
      <c r="AN287" s="756"/>
      <c r="AO287" s="756"/>
      <c r="AP287" s="756"/>
      <c r="AQ287" s="756"/>
      <c r="AR287" s="756"/>
      <c r="AS287" s="756"/>
      <c r="AT287" s="756"/>
      <c r="AU287" s="756"/>
      <c r="AV287" s="756"/>
      <c r="AW287" s="756"/>
      <c r="AX287" s="756"/>
      <c r="AY287" s="594"/>
      <c r="AZ287" s="705">
        <f t="shared" si="38"/>
        <v>275</v>
      </c>
      <c r="BA287" s="756"/>
      <c r="BB287" s="756"/>
      <c r="BC287" s="756"/>
      <c r="BD287" s="756"/>
      <c r="BE287" s="756"/>
      <c r="BF287" s="756"/>
      <c r="BG287" s="756"/>
      <c r="BH287" s="756"/>
      <c r="BI287" s="756"/>
      <c r="BJ287" s="756"/>
      <c r="BK287" s="756"/>
      <c r="BL287" s="756"/>
      <c r="BM287" s="685"/>
      <c r="BN287" s="705">
        <f t="shared" si="39"/>
        <v>275</v>
      </c>
      <c r="BO287" s="756"/>
      <c r="BP287" s="756"/>
      <c r="BQ287" s="756"/>
      <c r="BR287" s="756"/>
      <c r="BS287" s="756"/>
      <c r="BT287" s="756"/>
      <c r="BU287" s="756"/>
      <c r="BV287" s="756"/>
      <c r="BW287" s="756"/>
      <c r="BX287" s="756"/>
      <c r="BY287" s="756"/>
      <c r="BZ287" s="756"/>
    </row>
    <row r="288" spans="2:78" x14ac:dyDescent="0.25">
      <c r="B288" s="705">
        <v>276</v>
      </c>
      <c r="C288" s="765">
        <f>(1+_xlfn.XLOOKUP(INT((B288-1)/12)+1,'ZC Curve'!$B$8:$B$107,'ZC Curve'!R$8:R$107,,0))^(1/12)-1</f>
        <v>0</v>
      </c>
      <c r="D288" s="766">
        <f t="shared" si="40"/>
        <v>1</v>
      </c>
      <c r="E288" s="765">
        <f>(1+_xlfn.XLOOKUP(INT((B288-1)/12)+1,'ZC Curve'!$B$8:$B$107,'ZC Curve'!S$8:S$107,,0))^(1/12)-1</f>
        <v>0</v>
      </c>
      <c r="F288" s="766">
        <f t="shared" si="41"/>
        <v>1</v>
      </c>
      <c r="G288" s="765">
        <f>(1+_xlfn.XLOOKUP(INT((B288-1)/12)+1,'ZC Curve'!$B$8:$B$107,'ZC Curve'!T$8:T$107,,0))^(1/12)-1</f>
        <v>0</v>
      </c>
      <c r="H288" s="766">
        <f t="shared" si="42"/>
        <v>1</v>
      </c>
      <c r="I288" s="594"/>
      <c r="J288" s="705">
        <f t="shared" si="43"/>
        <v>276</v>
      </c>
      <c r="K288" s="756"/>
      <c r="L288" s="756"/>
      <c r="M288" s="756"/>
      <c r="N288" s="756"/>
      <c r="O288" s="756"/>
      <c r="P288" s="756"/>
      <c r="Q288" s="756"/>
      <c r="R288" s="756"/>
      <c r="S288" s="756"/>
      <c r="T288" s="756"/>
      <c r="U288" s="756"/>
      <c r="V288" s="756"/>
      <c r="W288" s="594"/>
      <c r="X288" s="705">
        <f t="shared" si="44"/>
        <v>276</v>
      </c>
      <c r="Y288" s="756"/>
      <c r="Z288" s="756"/>
      <c r="AA288" s="756"/>
      <c r="AB288" s="756"/>
      <c r="AC288" s="756"/>
      <c r="AD288" s="756"/>
      <c r="AE288" s="756"/>
      <c r="AF288" s="756"/>
      <c r="AG288" s="756"/>
      <c r="AH288" s="756"/>
      <c r="AI288" s="756"/>
      <c r="AJ288" s="756"/>
      <c r="AK288" s="594"/>
      <c r="AL288" s="705">
        <f t="shared" si="37"/>
        <v>276</v>
      </c>
      <c r="AM288" s="756"/>
      <c r="AN288" s="756"/>
      <c r="AO288" s="756"/>
      <c r="AP288" s="756"/>
      <c r="AQ288" s="756"/>
      <c r="AR288" s="756"/>
      <c r="AS288" s="756"/>
      <c r="AT288" s="756"/>
      <c r="AU288" s="756"/>
      <c r="AV288" s="756"/>
      <c r="AW288" s="756"/>
      <c r="AX288" s="756"/>
      <c r="AY288" s="594"/>
      <c r="AZ288" s="705">
        <f t="shared" si="38"/>
        <v>276</v>
      </c>
      <c r="BA288" s="756"/>
      <c r="BB288" s="756"/>
      <c r="BC288" s="756"/>
      <c r="BD288" s="756"/>
      <c r="BE288" s="756"/>
      <c r="BF288" s="756"/>
      <c r="BG288" s="756"/>
      <c r="BH288" s="756"/>
      <c r="BI288" s="756"/>
      <c r="BJ288" s="756"/>
      <c r="BK288" s="756"/>
      <c r="BL288" s="756"/>
      <c r="BM288" s="685"/>
      <c r="BN288" s="705">
        <f t="shared" si="39"/>
        <v>276</v>
      </c>
      <c r="BO288" s="756"/>
      <c r="BP288" s="756"/>
      <c r="BQ288" s="756"/>
      <c r="BR288" s="756"/>
      <c r="BS288" s="756"/>
      <c r="BT288" s="756"/>
      <c r="BU288" s="756"/>
      <c r="BV288" s="756"/>
      <c r="BW288" s="756"/>
      <c r="BX288" s="756"/>
      <c r="BY288" s="756"/>
      <c r="BZ288" s="756"/>
    </row>
    <row r="289" spans="2:78" x14ac:dyDescent="0.25">
      <c r="B289" s="705">
        <v>277</v>
      </c>
      <c r="C289" s="765">
        <f>(1+_xlfn.XLOOKUP(INT((B289-1)/12)+1,'ZC Curve'!$B$8:$B$107,'ZC Curve'!R$8:R$107,,0))^(1/12)-1</f>
        <v>0</v>
      </c>
      <c r="D289" s="766">
        <f t="shared" si="40"/>
        <v>1</v>
      </c>
      <c r="E289" s="765">
        <f>(1+_xlfn.XLOOKUP(INT((B289-1)/12)+1,'ZC Curve'!$B$8:$B$107,'ZC Curve'!S$8:S$107,,0))^(1/12)-1</f>
        <v>0</v>
      </c>
      <c r="F289" s="766">
        <f t="shared" si="41"/>
        <v>1</v>
      </c>
      <c r="G289" s="765">
        <f>(1+_xlfn.XLOOKUP(INT((B289-1)/12)+1,'ZC Curve'!$B$8:$B$107,'ZC Curve'!T$8:T$107,,0))^(1/12)-1</f>
        <v>0</v>
      </c>
      <c r="H289" s="766">
        <f t="shared" si="42"/>
        <v>1</v>
      </c>
      <c r="I289" s="594"/>
      <c r="J289" s="705">
        <f t="shared" si="43"/>
        <v>277</v>
      </c>
      <c r="K289" s="756"/>
      <c r="L289" s="756"/>
      <c r="M289" s="756"/>
      <c r="N289" s="756"/>
      <c r="O289" s="756"/>
      <c r="P289" s="756"/>
      <c r="Q289" s="756"/>
      <c r="R289" s="756"/>
      <c r="S289" s="756"/>
      <c r="T289" s="756"/>
      <c r="U289" s="756"/>
      <c r="V289" s="756"/>
      <c r="W289" s="594"/>
      <c r="X289" s="705">
        <f t="shared" si="44"/>
        <v>277</v>
      </c>
      <c r="Y289" s="756"/>
      <c r="Z289" s="756"/>
      <c r="AA289" s="756"/>
      <c r="AB289" s="756"/>
      <c r="AC289" s="756"/>
      <c r="AD289" s="756"/>
      <c r="AE289" s="756"/>
      <c r="AF289" s="756"/>
      <c r="AG289" s="756"/>
      <c r="AH289" s="756"/>
      <c r="AI289" s="756"/>
      <c r="AJ289" s="756"/>
      <c r="AK289" s="594"/>
      <c r="AL289" s="705">
        <f t="shared" si="37"/>
        <v>277</v>
      </c>
      <c r="AM289" s="756"/>
      <c r="AN289" s="756"/>
      <c r="AO289" s="756"/>
      <c r="AP289" s="756"/>
      <c r="AQ289" s="756"/>
      <c r="AR289" s="756"/>
      <c r="AS289" s="756"/>
      <c r="AT289" s="756"/>
      <c r="AU289" s="756"/>
      <c r="AV289" s="756"/>
      <c r="AW289" s="756"/>
      <c r="AX289" s="756"/>
      <c r="AY289" s="594"/>
      <c r="AZ289" s="705">
        <f t="shared" si="38"/>
        <v>277</v>
      </c>
      <c r="BA289" s="756"/>
      <c r="BB289" s="756"/>
      <c r="BC289" s="756"/>
      <c r="BD289" s="756"/>
      <c r="BE289" s="756"/>
      <c r="BF289" s="756"/>
      <c r="BG289" s="756"/>
      <c r="BH289" s="756"/>
      <c r="BI289" s="756"/>
      <c r="BJ289" s="756"/>
      <c r="BK289" s="756"/>
      <c r="BL289" s="756"/>
      <c r="BM289" s="685"/>
      <c r="BN289" s="705">
        <f t="shared" si="39"/>
        <v>277</v>
      </c>
      <c r="BO289" s="756"/>
      <c r="BP289" s="756"/>
      <c r="BQ289" s="756"/>
      <c r="BR289" s="756"/>
      <c r="BS289" s="756"/>
      <c r="BT289" s="756"/>
      <c r="BU289" s="756"/>
      <c r="BV289" s="756"/>
      <c r="BW289" s="756"/>
      <c r="BX289" s="756"/>
      <c r="BY289" s="756"/>
      <c r="BZ289" s="756"/>
    </row>
    <row r="290" spans="2:78" x14ac:dyDescent="0.25">
      <c r="B290" s="705">
        <v>278</v>
      </c>
      <c r="C290" s="765">
        <f>(1+_xlfn.XLOOKUP(INT((B290-1)/12)+1,'ZC Curve'!$B$8:$B$107,'ZC Curve'!R$8:R$107,,0))^(1/12)-1</f>
        <v>0</v>
      </c>
      <c r="D290" s="766">
        <f t="shared" si="40"/>
        <v>1</v>
      </c>
      <c r="E290" s="765">
        <f>(1+_xlfn.XLOOKUP(INT((B290-1)/12)+1,'ZC Curve'!$B$8:$B$107,'ZC Curve'!S$8:S$107,,0))^(1/12)-1</f>
        <v>0</v>
      </c>
      <c r="F290" s="766">
        <f t="shared" si="41"/>
        <v>1</v>
      </c>
      <c r="G290" s="765">
        <f>(1+_xlfn.XLOOKUP(INT((B290-1)/12)+1,'ZC Curve'!$B$8:$B$107,'ZC Curve'!T$8:T$107,,0))^(1/12)-1</f>
        <v>0</v>
      </c>
      <c r="H290" s="766">
        <f t="shared" si="42"/>
        <v>1</v>
      </c>
      <c r="I290" s="594"/>
      <c r="J290" s="705">
        <f t="shared" si="43"/>
        <v>278</v>
      </c>
      <c r="K290" s="756"/>
      <c r="L290" s="756"/>
      <c r="M290" s="756"/>
      <c r="N290" s="756"/>
      <c r="O290" s="756"/>
      <c r="P290" s="756"/>
      <c r="Q290" s="756"/>
      <c r="R290" s="756"/>
      <c r="S290" s="756"/>
      <c r="T290" s="756"/>
      <c r="U290" s="756"/>
      <c r="V290" s="756"/>
      <c r="W290" s="594"/>
      <c r="X290" s="705">
        <f t="shared" si="44"/>
        <v>278</v>
      </c>
      <c r="Y290" s="756"/>
      <c r="Z290" s="756"/>
      <c r="AA290" s="756"/>
      <c r="AB290" s="756"/>
      <c r="AC290" s="756"/>
      <c r="AD290" s="756"/>
      <c r="AE290" s="756"/>
      <c r="AF290" s="756"/>
      <c r="AG290" s="756"/>
      <c r="AH290" s="756"/>
      <c r="AI290" s="756"/>
      <c r="AJ290" s="756"/>
      <c r="AK290" s="594"/>
      <c r="AL290" s="705">
        <f t="shared" si="37"/>
        <v>278</v>
      </c>
      <c r="AM290" s="756"/>
      <c r="AN290" s="756"/>
      <c r="AO290" s="756"/>
      <c r="AP290" s="756"/>
      <c r="AQ290" s="756"/>
      <c r="AR290" s="756"/>
      <c r="AS290" s="756"/>
      <c r="AT290" s="756"/>
      <c r="AU290" s="756"/>
      <c r="AV290" s="756"/>
      <c r="AW290" s="756"/>
      <c r="AX290" s="756"/>
      <c r="AY290" s="594"/>
      <c r="AZ290" s="705">
        <f t="shared" si="38"/>
        <v>278</v>
      </c>
      <c r="BA290" s="756"/>
      <c r="BB290" s="756"/>
      <c r="BC290" s="756"/>
      <c r="BD290" s="756"/>
      <c r="BE290" s="756"/>
      <c r="BF290" s="756"/>
      <c r="BG290" s="756"/>
      <c r="BH290" s="756"/>
      <c r="BI290" s="756"/>
      <c r="BJ290" s="756"/>
      <c r="BK290" s="756"/>
      <c r="BL290" s="756"/>
      <c r="BM290" s="685"/>
      <c r="BN290" s="705">
        <f t="shared" si="39"/>
        <v>278</v>
      </c>
      <c r="BO290" s="756"/>
      <c r="BP290" s="756"/>
      <c r="BQ290" s="756"/>
      <c r="BR290" s="756"/>
      <c r="BS290" s="756"/>
      <c r="BT290" s="756"/>
      <c r="BU290" s="756"/>
      <c r="BV290" s="756"/>
      <c r="BW290" s="756"/>
      <c r="BX290" s="756"/>
      <c r="BY290" s="756"/>
      <c r="BZ290" s="756"/>
    </row>
    <row r="291" spans="2:78" x14ac:dyDescent="0.25">
      <c r="B291" s="705">
        <v>279</v>
      </c>
      <c r="C291" s="765">
        <f>(1+_xlfn.XLOOKUP(INT((B291-1)/12)+1,'ZC Curve'!$B$8:$B$107,'ZC Curve'!R$8:R$107,,0))^(1/12)-1</f>
        <v>0</v>
      </c>
      <c r="D291" s="766">
        <f t="shared" si="40"/>
        <v>1</v>
      </c>
      <c r="E291" s="765">
        <f>(1+_xlfn.XLOOKUP(INT((B291-1)/12)+1,'ZC Curve'!$B$8:$B$107,'ZC Curve'!S$8:S$107,,0))^(1/12)-1</f>
        <v>0</v>
      </c>
      <c r="F291" s="766">
        <f t="shared" si="41"/>
        <v>1</v>
      </c>
      <c r="G291" s="765">
        <f>(1+_xlfn.XLOOKUP(INT((B291-1)/12)+1,'ZC Curve'!$B$8:$B$107,'ZC Curve'!T$8:T$107,,0))^(1/12)-1</f>
        <v>0</v>
      </c>
      <c r="H291" s="766">
        <f t="shared" si="42"/>
        <v>1</v>
      </c>
      <c r="I291" s="594"/>
      <c r="J291" s="705">
        <f t="shared" si="43"/>
        <v>279</v>
      </c>
      <c r="K291" s="756"/>
      <c r="L291" s="756"/>
      <c r="M291" s="756"/>
      <c r="N291" s="756"/>
      <c r="O291" s="756"/>
      <c r="P291" s="756"/>
      <c r="Q291" s="756"/>
      <c r="R291" s="756"/>
      <c r="S291" s="756"/>
      <c r="T291" s="756"/>
      <c r="U291" s="756"/>
      <c r="V291" s="756"/>
      <c r="W291" s="594"/>
      <c r="X291" s="705">
        <f t="shared" si="44"/>
        <v>279</v>
      </c>
      <c r="Y291" s="756"/>
      <c r="Z291" s="756"/>
      <c r="AA291" s="756"/>
      <c r="AB291" s="756"/>
      <c r="AC291" s="756"/>
      <c r="AD291" s="756"/>
      <c r="AE291" s="756"/>
      <c r="AF291" s="756"/>
      <c r="AG291" s="756"/>
      <c r="AH291" s="756"/>
      <c r="AI291" s="756"/>
      <c r="AJ291" s="756"/>
      <c r="AK291" s="594"/>
      <c r="AL291" s="705">
        <f t="shared" si="37"/>
        <v>279</v>
      </c>
      <c r="AM291" s="756"/>
      <c r="AN291" s="756"/>
      <c r="AO291" s="756"/>
      <c r="AP291" s="756"/>
      <c r="AQ291" s="756"/>
      <c r="AR291" s="756"/>
      <c r="AS291" s="756"/>
      <c r="AT291" s="756"/>
      <c r="AU291" s="756"/>
      <c r="AV291" s="756"/>
      <c r="AW291" s="756"/>
      <c r="AX291" s="756"/>
      <c r="AY291" s="594"/>
      <c r="AZ291" s="705">
        <f t="shared" si="38"/>
        <v>279</v>
      </c>
      <c r="BA291" s="756"/>
      <c r="BB291" s="756"/>
      <c r="BC291" s="756"/>
      <c r="BD291" s="756"/>
      <c r="BE291" s="756"/>
      <c r="BF291" s="756"/>
      <c r="BG291" s="756"/>
      <c r="BH291" s="756"/>
      <c r="BI291" s="756"/>
      <c r="BJ291" s="756"/>
      <c r="BK291" s="756"/>
      <c r="BL291" s="756"/>
      <c r="BM291" s="685"/>
      <c r="BN291" s="705">
        <f t="shared" si="39"/>
        <v>279</v>
      </c>
      <c r="BO291" s="756"/>
      <c r="BP291" s="756"/>
      <c r="BQ291" s="756"/>
      <c r="BR291" s="756"/>
      <c r="BS291" s="756"/>
      <c r="BT291" s="756"/>
      <c r="BU291" s="756"/>
      <c r="BV291" s="756"/>
      <c r="BW291" s="756"/>
      <c r="BX291" s="756"/>
      <c r="BY291" s="756"/>
      <c r="BZ291" s="756"/>
    </row>
    <row r="292" spans="2:78" x14ac:dyDescent="0.25">
      <c r="B292" s="705">
        <v>280</v>
      </c>
      <c r="C292" s="765">
        <f>(1+_xlfn.XLOOKUP(INT((B292-1)/12)+1,'ZC Curve'!$B$8:$B$107,'ZC Curve'!R$8:R$107,,0))^(1/12)-1</f>
        <v>0</v>
      </c>
      <c r="D292" s="766">
        <f t="shared" si="40"/>
        <v>1</v>
      </c>
      <c r="E292" s="765">
        <f>(1+_xlfn.XLOOKUP(INT((B292-1)/12)+1,'ZC Curve'!$B$8:$B$107,'ZC Curve'!S$8:S$107,,0))^(1/12)-1</f>
        <v>0</v>
      </c>
      <c r="F292" s="766">
        <f t="shared" si="41"/>
        <v>1</v>
      </c>
      <c r="G292" s="765">
        <f>(1+_xlfn.XLOOKUP(INT((B292-1)/12)+1,'ZC Curve'!$B$8:$B$107,'ZC Curve'!T$8:T$107,,0))^(1/12)-1</f>
        <v>0</v>
      </c>
      <c r="H292" s="766">
        <f t="shared" si="42"/>
        <v>1</v>
      </c>
      <c r="I292" s="594"/>
      <c r="J292" s="705">
        <f t="shared" si="43"/>
        <v>280</v>
      </c>
      <c r="K292" s="756"/>
      <c r="L292" s="756"/>
      <c r="M292" s="756"/>
      <c r="N292" s="756"/>
      <c r="O292" s="756"/>
      <c r="P292" s="756"/>
      <c r="Q292" s="756"/>
      <c r="R292" s="756"/>
      <c r="S292" s="756"/>
      <c r="T292" s="756"/>
      <c r="U292" s="756"/>
      <c r="V292" s="756"/>
      <c r="W292" s="594"/>
      <c r="X292" s="705">
        <f t="shared" si="44"/>
        <v>280</v>
      </c>
      <c r="Y292" s="756"/>
      <c r="Z292" s="756"/>
      <c r="AA292" s="756"/>
      <c r="AB292" s="756"/>
      <c r="AC292" s="756"/>
      <c r="AD292" s="756"/>
      <c r="AE292" s="756"/>
      <c r="AF292" s="756"/>
      <c r="AG292" s="756"/>
      <c r="AH292" s="756"/>
      <c r="AI292" s="756"/>
      <c r="AJ292" s="756"/>
      <c r="AK292" s="594"/>
      <c r="AL292" s="705">
        <f t="shared" si="37"/>
        <v>280</v>
      </c>
      <c r="AM292" s="756"/>
      <c r="AN292" s="756"/>
      <c r="AO292" s="756"/>
      <c r="AP292" s="756"/>
      <c r="AQ292" s="756"/>
      <c r="AR292" s="756"/>
      <c r="AS292" s="756"/>
      <c r="AT292" s="756"/>
      <c r="AU292" s="756"/>
      <c r="AV292" s="756"/>
      <c r="AW292" s="756"/>
      <c r="AX292" s="756"/>
      <c r="AY292" s="594"/>
      <c r="AZ292" s="705">
        <f t="shared" si="38"/>
        <v>280</v>
      </c>
      <c r="BA292" s="756"/>
      <c r="BB292" s="756"/>
      <c r="BC292" s="756"/>
      <c r="BD292" s="756"/>
      <c r="BE292" s="756"/>
      <c r="BF292" s="756"/>
      <c r="BG292" s="756"/>
      <c r="BH292" s="756"/>
      <c r="BI292" s="756"/>
      <c r="BJ292" s="756"/>
      <c r="BK292" s="756"/>
      <c r="BL292" s="756"/>
      <c r="BM292" s="685"/>
      <c r="BN292" s="705">
        <f t="shared" si="39"/>
        <v>280</v>
      </c>
      <c r="BO292" s="756"/>
      <c r="BP292" s="756"/>
      <c r="BQ292" s="756"/>
      <c r="BR292" s="756"/>
      <c r="BS292" s="756"/>
      <c r="BT292" s="756"/>
      <c r="BU292" s="756"/>
      <c r="BV292" s="756"/>
      <c r="BW292" s="756"/>
      <c r="BX292" s="756"/>
      <c r="BY292" s="756"/>
      <c r="BZ292" s="756"/>
    </row>
    <row r="293" spans="2:78" x14ac:dyDescent="0.25">
      <c r="B293" s="705">
        <v>281</v>
      </c>
      <c r="C293" s="765">
        <f>(1+_xlfn.XLOOKUP(INT((B293-1)/12)+1,'ZC Curve'!$B$8:$B$107,'ZC Curve'!R$8:R$107,,0))^(1/12)-1</f>
        <v>0</v>
      </c>
      <c r="D293" s="766">
        <f t="shared" si="40"/>
        <v>1</v>
      </c>
      <c r="E293" s="765">
        <f>(1+_xlfn.XLOOKUP(INT((B293-1)/12)+1,'ZC Curve'!$B$8:$B$107,'ZC Curve'!S$8:S$107,,0))^(1/12)-1</f>
        <v>0</v>
      </c>
      <c r="F293" s="766">
        <f t="shared" si="41"/>
        <v>1</v>
      </c>
      <c r="G293" s="765">
        <f>(1+_xlfn.XLOOKUP(INT((B293-1)/12)+1,'ZC Curve'!$B$8:$B$107,'ZC Curve'!T$8:T$107,,0))^(1/12)-1</f>
        <v>0</v>
      </c>
      <c r="H293" s="766">
        <f t="shared" si="42"/>
        <v>1</v>
      </c>
      <c r="I293" s="594"/>
      <c r="J293" s="705">
        <f t="shared" si="43"/>
        <v>281</v>
      </c>
      <c r="K293" s="756"/>
      <c r="L293" s="756"/>
      <c r="M293" s="756"/>
      <c r="N293" s="756"/>
      <c r="O293" s="756"/>
      <c r="P293" s="756"/>
      <c r="Q293" s="756"/>
      <c r="R293" s="756"/>
      <c r="S293" s="756"/>
      <c r="T293" s="756"/>
      <c r="U293" s="756"/>
      <c r="V293" s="756"/>
      <c r="W293" s="594"/>
      <c r="X293" s="705">
        <f t="shared" si="44"/>
        <v>281</v>
      </c>
      <c r="Y293" s="756"/>
      <c r="Z293" s="756"/>
      <c r="AA293" s="756"/>
      <c r="AB293" s="756"/>
      <c r="AC293" s="756"/>
      <c r="AD293" s="756"/>
      <c r="AE293" s="756"/>
      <c r="AF293" s="756"/>
      <c r="AG293" s="756"/>
      <c r="AH293" s="756"/>
      <c r="AI293" s="756"/>
      <c r="AJ293" s="756"/>
      <c r="AK293" s="594"/>
      <c r="AL293" s="705">
        <f t="shared" si="37"/>
        <v>281</v>
      </c>
      <c r="AM293" s="756"/>
      <c r="AN293" s="756"/>
      <c r="AO293" s="756"/>
      <c r="AP293" s="756"/>
      <c r="AQ293" s="756"/>
      <c r="AR293" s="756"/>
      <c r="AS293" s="756"/>
      <c r="AT293" s="756"/>
      <c r="AU293" s="756"/>
      <c r="AV293" s="756"/>
      <c r="AW293" s="756"/>
      <c r="AX293" s="756"/>
      <c r="AY293" s="594"/>
      <c r="AZ293" s="705">
        <f t="shared" si="38"/>
        <v>281</v>
      </c>
      <c r="BA293" s="756"/>
      <c r="BB293" s="756"/>
      <c r="BC293" s="756"/>
      <c r="BD293" s="756"/>
      <c r="BE293" s="756"/>
      <c r="BF293" s="756"/>
      <c r="BG293" s="756"/>
      <c r="BH293" s="756"/>
      <c r="BI293" s="756"/>
      <c r="BJ293" s="756"/>
      <c r="BK293" s="756"/>
      <c r="BL293" s="756"/>
      <c r="BM293" s="685"/>
      <c r="BN293" s="705">
        <f t="shared" si="39"/>
        <v>281</v>
      </c>
      <c r="BO293" s="756"/>
      <c r="BP293" s="756"/>
      <c r="BQ293" s="756"/>
      <c r="BR293" s="756"/>
      <c r="BS293" s="756"/>
      <c r="BT293" s="756"/>
      <c r="BU293" s="756"/>
      <c r="BV293" s="756"/>
      <c r="BW293" s="756"/>
      <c r="BX293" s="756"/>
      <c r="BY293" s="756"/>
      <c r="BZ293" s="756"/>
    </row>
    <row r="294" spans="2:78" x14ac:dyDescent="0.25">
      <c r="B294" s="705">
        <v>282</v>
      </c>
      <c r="C294" s="765">
        <f>(1+_xlfn.XLOOKUP(INT((B294-1)/12)+1,'ZC Curve'!$B$8:$B$107,'ZC Curve'!R$8:R$107,,0))^(1/12)-1</f>
        <v>0</v>
      </c>
      <c r="D294" s="766">
        <f t="shared" si="40"/>
        <v>1</v>
      </c>
      <c r="E294" s="765">
        <f>(1+_xlfn.XLOOKUP(INT((B294-1)/12)+1,'ZC Curve'!$B$8:$B$107,'ZC Curve'!S$8:S$107,,0))^(1/12)-1</f>
        <v>0</v>
      </c>
      <c r="F294" s="766">
        <f t="shared" si="41"/>
        <v>1</v>
      </c>
      <c r="G294" s="765">
        <f>(1+_xlfn.XLOOKUP(INT((B294-1)/12)+1,'ZC Curve'!$B$8:$B$107,'ZC Curve'!T$8:T$107,,0))^(1/12)-1</f>
        <v>0</v>
      </c>
      <c r="H294" s="766">
        <f t="shared" si="42"/>
        <v>1</v>
      </c>
      <c r="I294" s="594"/>
      <c r="J294" s="705">
        <f t="shared" si="43"/>
        <v>282</v>
      </c>
      <c r="K294" s="756"/>
      <c r="L294" s="756"/>
      <c r="M294" s="756"/>
      <c r="N294" s="756"/>
      <c r="O294" s="756"/>
      <c r="P294" s="756"/>
      <c r="Q294" s="756"/>
      <c r="R294" s="756"/>
      <c r="S294" s="756"/>
      <c r="T294" s="756"/>
      <c r="U294" s="756"/>
      <c r="V294" s="756"/>
      <c r="W294" s="594"/>
      <c r="X294" s="705">
        <f t="shared" si="44"/>
        <v>282</v>
      </c>
      <c r="Y294" s="756"/>
      <c r="Z294" s="756"/>
      <c r="AA294" s="756"/>
      <c r="AB294" s="756"/>
      <c r="AC294" s="756"/>
      <c r="AD294" s="756"/>
      <c r="AE294" s="756"/>
      <c r="AF294" s="756"/>
      <c r="AG294" s="756"/>
      <c r="AH294" s="756"/>
      <c r="AI294" s="756"/>
      <c r="AJ294" s="756"/>
      <c r="AK294" s="594"/>
      <c r="AL294" s="705">
        <f t="shared" si="37"/>
        <v>282</v>
      </c>
      <c r="AM294" s="756"/>
      <c r="AN294" s="756"/>
      <c r="AO294" s="756"/>
      <c r="AP294" s="756"/>
      <c r="AQ294" s="756"/>
      <c r="AR294" s="756"/>
      <c r="AS294" s="756"/>
      <c r="AT294" s="756"/>
      <c r="AU294" s="756"/>
      <c r="AV294" s="756"/>
      <c r="AW294" s="756"/>
      <c r="AX294" s="756"/>
      <c r="AY294" s="594"/>
      <c r="AZ294" s="705">
        <f t="shared" si="38"/>
        <v>282</v>
      </c>
      <c r="BA294" s="756"/>
      <c r="BB294" s="756"/>
      <c r="BC294" s="756"/>
      <c r="BD294" s="756"/>
      <c r="BE294" s="756"/>
      <c r="BF294" s="756"/>
      <c r="BG294" s="756"/>
      <c r="BH294" s="756"/>
      <c r="BI294" s="756"/>
      <c r="BJ294" s="756"/>
      <c r="BK294" s="756"/>
      <c r="BL294" s="756"/>
      <c r="BM294" s="685"/>
      <c r="BN294" s="705">
        <f t="shared" si="39"/>
        <v>282</v>
      </c>
      <c r="BO294" s="756"/>
      <c r="BP294" s="756"/>
      <c r="BQ294" s="756"/>
      <c r="BR294" s="756"/>
      <c r="BS294" s="756"/>
      <c r="BT294" s="756"/>
      <c r="BU294" s="756"/>
      <c r="BV294" s="756"/>
      <c r="BW294" s="756"/>
      <c r="BX294" s="756"/>
      <c r="BY294" s="756"/>
      <c r="BZ294" s="756"/>
    </row>
    <row r="295" spans="2:78" x14ac:dyDescent="0.25">
      <c r="B295" s="705">
        <v>283</v>
      </c>
      <c r="C295" s="765">
        <f>(1+_xlfn.XLOOKUP(INT((B295-1)/12)+1,'ZC Curve'!$B$8:$B$107,'ZC Curve'!R$8:R$107,,0))^(1/12)-1</f>
        <v>0</v>
      </c>
      <c r="D295" s="766">
        <f t="shared" si="40"/>
        <v>1</v>
      </c>
      <c r="E295" s="765">
        <f>(1+_xlfn.XLOOKUP(INT((B295-1)/12)+1,'ZC Curve'!$B$8:$B$107,'ZC Curve'!S$8:S$107,,0))^(1/12)-1</f>
        <v>0</v>
      </c>
      <c r="F295" s="766">
        <f t="shared" si="41"/>
        <v>1</v>
      </c>
      <c r="G295" s="765">
        <f>(1+_xlfn.XLOOKUP(INT((B295-1)/12)+1,'ZC Curve'!$B$8:$B$107,'ZC Curve'!T$8:T$107,,0))^(1/12)-1</f>
        <v>0</v>
      </c>
      <c r="H295" s="766">
        <f t="shared" si="42"/>
        <v>1</v>
      </c>
      <c r="I295" s="594"/>
      <c r="J295" s="705">
        <f t="shared" si="43"/>
        <v>283</v>
      </c>
      <c r="K295" s="756"/>
      <c r="L295" s="756"/>
      <c r="M295" s="756"/>
      <c r="N295" s="756"/>
      <c r="O295" s="756"/>
      <c r="P295" s="756"/>
      <c r="Q295" s="756"/>
      <c r="R295" s="756"/>
      <c r="S295" s="756"/>
      <c r="T295" s="756"/>
      <c r="U295" s="756"/>
      <c r="V295" s="756"/>
      <c r="W295" s="594"/>
      <c r="X295" s="705">
        <f t="shared" si="44"/>
        <v>283</v>
      </c>
      <c r="Y295" s="756"/>
      <c r="Z295" s="756"/>
      <c r="AA295" s="756"/>
      <c r="AB295" s="756"/>
      <c r="AC295" s="756"/>
      <c r="AD295" s="756"/>
      <c r="AE295" s="756"/>
      <c r="AF295" s="756"/>
      <c r="AG295" s="756"/>
      <c r="AH295" s="756"/>
      <c r="AI295" s="756"/>
      <c r="AJ295" s="756"/>
      <c r="AK295" s="594"/>
      <c r="AL295" s="705">
        <f t="shared" si="37"/>
        <v>283</v>
      </c>
      <c r="AM295" s="756"/>
      <c r="AN295" s="756"/>
      <c r="AO295" s="756"/>
      <c r="AP295" s="756"/>
      <c r="AQ295" s="756"/>
      <c r="AR295" s="756"/>
      <c r="AS295" s="756"/>
      <c r="AT295" s="756"/>
      <c r="AU295" s="756"/>
      <c r="AV295" s="756"/>
      <c r="AW295" s="756"/>
      <c r="AX295" s="756"/>
      <c r="AY295" s="594"/>
      <c r="AZ295" s="705">
        <f t="shared" si="38"/>
        <v>283</v>
      </c>
      <c r="BA295" s="756"/>
      <c r="BB295" s="756"/>
      <c r="BC295" s="756"/>
      <c r="BD295" s="756"/>
      <c r="BE295" s="756"/>
      <c r="BF295" s="756"/>
      <c r="BG295" s="756"/>
      <c r="BH295" s="756"/>
      <c r="BI295" s="756"/>
      <c r="BJ295" s="756"/>
      <c r="BK295" s="756"/>
      <c r="BL295" s="756"/>
      <c r="BM295" s="685"/>
      <c r="BN295" s="705">
        <f t="shared" si="39"/>
        <v>283</v>
      </c>
      <c r="BO295" s="756"/>
      <c r="BP295" s="756"/>
      <c r="BQ295" s="756"/>
      <c r="BR295" s="756"/>
      <c r="BS295" s="756"/>
      <c r="BT295" s="756"/>
      <c r="BU295" s="756"/>
      <c r="BV295" s="756"/>
      <c r="BW295" s="756"/>
      <c r="BX295" s="756"/>
      <c r="BY295" s="756"/>
      <c r="BZ295" s="756"/>
    </row>
    <row r="296" spans="2:78" x14ac:dyDescent="0.25">
      <c r="B296" s="705">
        <v>284</v>
      </c>
      <c r="C296" s="765">
        <f>(1+_xlfn.XLOOKUP(INT((B296-1)/12)+1,'ZC Curve'!$B$8:$B$107,'ZC Curve'!R$8:R$107,,0))^(1/12)-1</f>
        <v>0</v>
      </c>
      <c r="D296" s="766">
        <f t="shared" si="40"/>
        <v>1</v>
      </c>
      <c r="E296" s="765">
        <f>(1+_xlfn.XLOOKUP(INT((B296-1)/12)+1,'ZC Curve'!$B$8:$B$107,'ZC Curve'!S$8:S$107,,0))^(1/12)-1</f>
        <v>0</v>
      </c>
      <c r="F296" s="766">
        <f t="shared" si="41"/>
        <v>1</v>
      </c>
      <c r="G296" s="765">
        <f>(1+_xlfn.XLOOKUP(INT((B296-1)/12)+1,'ZC Curve'!$B$8:$B$107,'ZC Curve'!T$8:T$107,,0))^(1/12)-1</f>
        <v>0</v>
      </c>
      <c r="H296" s="766">
        <f t="shared" si="42"/>
        <v>1</v>
      </c>
      <c r="I296" s="594"/>
      <c r="J296" s="705">
        <f t="shared" si="43"/>
        <v>284</v>
      </c>
      <c r="K296" s="756"/>
      <c r="L296" s="756"/>
      <c r="M296" s="756"/>
      <c r="N296" s="756"/>
      <c r="O296" s="756"/>
      <c r="P296" s="756"/>
      <c r="Q296" s="756"/>
      <c r="R296" s="756"/>
      <c r="S296" s="756"/>
      <c r="T296" s="756"/>
      <c r="U296" s="756"/>
      <c r="V296" s="756"/>
      <c r="W296" s="594"/>
      <c r="X296" s="705">
        <f t="shared" si="44"/>
        <v>284</v>
      </c>
      <c r="Y296" s="756"/>
      <c r="Z296" s="756"/>
      <c r="AA296" s="756"/>
      <c r="AB296" s="756"/>
      <c r="AC296" s="756"/>
      <c r="AD296" s="756"/>
      <c r="AE296" s="756"/>
      <c r="AF296" s="756"/>
      <c r="AG296" s="756"/>
      <c r="AH296" s="756"/>
      <c r="AI296" s="756"/>
      <c r="AJ296" s="756"/>
      <c r="AK296" s="594"/>
      <c r="AL296" s="705">
        <f t="shared" si="37"/>
        <v>284</v>
      </c>
      <c r="AM296" s="756"/>
      <c r="AN296" s="756"/>
      <c r="AO296" s="756"/>
      <c r="AP296" s="756"/>
      <c r="AQ296" s="756"/>
      <c r="AR296" s="756"/>
      <c r="AS296" s="756"/>
      <c r="AT296" s="756"/>
      <c r="AU296" s="756"/>
      <c r="AV296" s="756"/>
      <c r="AW296" s="756"/>
      <c r="AX296" s="756"/>
      <c r="AY296" s="594"/>
      <c r="AZ296" s="705">
        <f t="shared" si="38"/>
        <v>284</v>
      </c>
      <c r="BA296" s="756"/>
      <c r="BB296" s="756"/>
      <c r="BC296" s="756"/>
      <c r="BD296" s="756"/>
      <c r="BE296" s="756"/>
      <c r="BF296" s="756"/>
      <c r="BG296" s="756"/>
      <c r="BH296" s="756"/>
      <c r="BI296" s="756"/>
      <c r="BJ296" s="756"/>
      <c r="BK296" s="756"/>
      <c r="BL296" s="756"/>
      <c r="BM296" s="685"/>
      <c r="BN296" s="705">
        <f t="shared" si="39"/>
        <v>284</v>
      </c>
      <c r="BO296" s="756"/>
      <c r="BP296" s="756"/>
      <c r="BQ296" s="756"/>
      <c r="BR296" s="756"/>
      <c r="BS296" s="756"/>
      <c r="BT296" s="756"/>
      <c r="BU296" s="756"/>
      <c r="BV296" s="756"/>
      <c r="BW296" s="756"/>
      <c r="BX296" s="756"/>
      <c r="BY296" s="756"/>
      <c r="BZ296" s="756"/>
    </row>
    <row r="297" spans="2:78" x14ac:dyDescent="0.25">
      <c r="B297" s="705">
        <v>285</v>
      </c>
      <c r="C297" s="765">
        <f>(1+_xlfn.XLOOKUP(INT((B297-1)/12)+1,'ZC Curve'!$B$8:$B$107,'ZC Curve'!R$8:R$107,,0))^(1/12)-1</f>
        <v>0</v>
      </c>
      <c r="D297" s="766">
        <f t="shared" si="40"/>
        <v>1</v>
      </c>
      <c r="E297" s="765">
        <f>(1+_xlfn.XLOOKUP(INT((B297-1)/12)+1,'ZC Curve'!$B$8:$B$107,'ZC Curve'!S$8:S$107,,0))^(1/12)-1</f>
        <v>0</v>
      </c>
      <c r="F297" s="766">
        <f t="shared" si="41"/>
        <v>1</v>
      </c>
      <c r="G297" s="765">
        <f>(1+_xlfn.XLOOKUP(INT((B297-1)/12)+1,'ZC Curve'!$B$8:$B$107,'ZC Curve'!T$8:T$107,,0))^(1/12)-1</f>
        <v>0</v>
      </c>
      <c r="H297" s="766">
        <f t="shared" si="42"/>
        <v>1</v>
      </c>
      <c r="I297" s="594"/>
      <c r="J297" s="705">
        <f t="shared" si="43"/>
        <v>285</v>
      </c>
      <c r="K297" s="756"/>
      <c r="L297" s="756"/>
      <c r="M297" s="756"/>
      <c r="N297" s="756"/>
      <c r="O297" s="756"/>
      <c r="P297" s="756"/>
      <c r="Q297" s="756"/>
      <c r="R297" s="756"/>
      <c r="S297" s="756"/>
      <c r="T297" s="756"/>
      <c r="U297" s="756"/>
      <c r="V297" s="756"/>
      <c r="W297" s="594"/>
      <c r="X297" s="705">
        <f t="shared" si="44"/>
        <v>285</v>
      </c>
      <c r="Y297" s="756"/>
      <c r="Z297" s="756"/>
      <c r="AA297" s="756"/>
      <c r="AB297" s="756"/>
      <c r="AC297" s="756"/>
      <c r="AD297" s="756"/>
      <c r="AE297" s="756"/>
      <c r="AF297" s="756"/>
      <c r="AG297" s="756"/>
      <c r="AH297" s="756"/>
      <c r="AI297" s="756"/>
      <c r="AJ297" s="756"/>
      <c r="AK297" s="594"/>
      <c r="AL297" s="705">
        <f t="shared" si="37"/>
        <v>285</v>
      </c>
      <c r="AM297" s="756"/>
      <c r="AN297" s="756"/>
      <c r="AO297" s="756"/>
      <c r="AP297" s="756"/>
      <c r="AQ297" s="756"/>
      <c r="AR297" s="756"/>
      <c r="AS297" s="756"/>
      <c r="AT297" s="756"/>
      <c r="AU297" s="756"/>
      <c r="AV297" s="756"/>
      <c r="AW297" s="756"/>
      <c r="AX297" s="756"/>
      <c r="AY297" s="594"/>
      <c r="AZ297" s="705">
        <f t="shared" si="38"/>
        <v>285</v>
      </c>
      <c r="BA297" s="756"/>
      <c r="BB297" s="756"/>
      <c r="BC297" s="756"/>
      <c r="BD297" s="756"/>
      <c r="BE297" s="756"/>
      <c r="BF297" s="756"/>
      <c r="BG297" s="756"/>
      <c r="BH297" s="756"/>
      <c r="BI297" s="756"/>
      <c r="BJ297" s="756"/>
      <c r="BK297" s="756"/>
      <c r="BL297" s="756"/>
      <c r="BM297" s="685"/>
      <c r="BN297" s="705">
        <f t="shared" si="39"/>
        <v>285</v>
      </c>
      <c r="BO297" s="756"/>
      <c r="BP297" s="756"/>
      <c r="BQ297" s="756"/>
      <c r="BR297" s="756"/>
      <c r="BS297" s="756"/>
      <c r="BT297" s="756"/>
      <c r="BU297" s="756"/>
      <c r="BV297" s="756"/>
      <c r="BW297" s="756"/>
      <c r="BX297" s="756"/>
      <c r="BY297" s="756"/>
      <c r="BZ297" s="756"/>
    </row>
    <row r="298" spans="2:78" x14ac:dyDescent="0.25">
      <c r="B298" s="705">
        <v>286</v>
      </c>
      <c r="C298" s="765">
        <f>(1+_xlfn.XLOOKUP(INT((B298-1)/12)+1,'ZC Curve'!$B$8:$B$107,'ZC Curve'!R$8:R$107,,0))^(1/12)-1</f>
        <v>0</v>
      </c>
      <c r="D298" s="766">
        <f t="shared" si="40"/>
        <v>1</v>
      </c>
      <c r="E298" s="765">
        <f>(1+_xlfn.XLOOKUP(INT((B298-1)/12)+1,'ZC Curve'!$B$8:$B$107,'ZC Curve'!S$8:S$107,,0))^(1/12)-1</f>
        <v>0</v>
      </c>
      <c r="F298" s="766">
        <f t="shared" si="41"/>
        <v>1</v>
      </c>
      <c r="G298" s="765">
        <f>(1+_xlfn.XLOOKUP(INT((B298-1)/12)+1,'ZC Curve'!$B$8:$B$107,'ZC Curve'!T$8:T$107,,0))^(1/12)-1</f>
        <v>0</v>
      </c>
      <c r="H298" s="766">
        <f t="shared" si="42"/>
        <v>1</v>
      </c>
      <c r="I298" s="594"/>
      <c r="J298" s="705">
        <f t="shared" si="43"/>
        <v>286</v>
      </c>
      <c r="K298" s="756"/>
      <c r="L298" s="756"/>
      <c r="M298" s="756"/>
      <c r="N298" s="756"/>
      <c r="O298" s="756"/>
      <c r="P298" s="756"/>
      <c r="Q298" s="756"/>
      <c r="R298" s="756"/>
      <c r="S298" s="756"/>
      <c r="T298" s="756"/>
      <c r="U298" s="756"/>
      <c r="V298" s="756"/>
      <c r="W298" s="594"/>
      <c r="X298" s="705">
        <f t="shared" si="44"/>
        <v>286</v>
      </c>
      <c r="Y298" s="756"/>
      <c r="Z298" s="756"/>
      <c r="AA298" s="756"/>
      <c r="AB298" s="756"/>
      <c r="AC298" s="756"/>
      <c r="AD298" s="756"/>
      <c r="AE298" s="756"/>
      <c r="AF298" s="756"/>
      <c r="AG298" s="756"/>
      <c r="AH298" s="756"/>
      <c r="AI298" s="756"/>
      <c r="AJ298" s="756"/>
      <c r="AK298" s="594"/>
      <c r="AL298" s="705">
        <f t="shared" si="37"/>
        <v>286</v>
      </c>
      <c r="AM298" s="756"/>
      <c r="AN298" s="756"/>
      <c r="AO298" s="756"/>
      <c r="AP298" s="756"/>
      <c r="AQ298" s="756"/>
      <c r="AR298" s="756"/>
      <c r="AS298" s="756"/>
      <c r="AT298" s="756"/>
      <c r="AU298" s="756"/>
      <c r="AV298" s="756"/>
      <c r="AW298" s="756"/>
      <c r="AX298" s="756"/>
      <c r="AY298" s="594"/>
      <c r="AZ298" s="705">
        <f t="shared" si="38"/>
        <v>286</v>
      </c>
      <c r="BA298" s="756"/>
      <c r="BB298" s="756"/>
      <c r="BC298" s="756"/>
      <c r="BD298" s="756"/>
      <c r="BE298" s="756"/>
      <c r="BF298" s="756"/>
      <c r="BG298" s="756"/>
      <c r="BH298" s="756"/>
      <c r="BI298" s="756"/>
      <c r="BJ298" s="756"/>
      <c r="BK298" s="756"/>
      <c r="BL298" s="756"/>
      <c r="BM298" s="685"/>
      <c r="BN298" s="705">
        <f t="shared" si="39"/>
        <v>286</v>
      </c>
      <c r="BO298" s="756"/>
      <c r="BP298" s="756"/>
      <c r="BQ298" s="756"/>
      <c r="BR298" s="756"/>
      <c r="BS298" s="756"/>
      <c r="BT298" s="756"/>
      <c r="BU298" s="756"/>
      <c r="BV298" s="756"/>
      <c r="BW298" s="756"/>
      <c r="BX298" s="756"/>
      <c r="BY298" s="756"/>
      <c r="BZ298" s="756"/>
    </row>
    <row r="299" spans="2:78" x14ac:dyDescent="0.25">
      <c r="B299" s="705">
        <v>287</v>
      </c>
      <c r="C299" s="765">
        <f>(1+_xlfn.XLOOKUP(INT((B299-1)/12)+1,'ZC Curve'!$B$8:$B$107,'ZC Curve'!R$8:R$107,,0))^(1/12)-1</f>
        <v>0</v>
      </c>
      <c r="D299" s="766">
        <f t="shared" si="40"/>
        <v>1</v>
      </c>
      <c r="E299" s="765">
        <f>(1+_xlfn.XLOOKUP(INT((B299-1)/12)+1,'ZC Curve'!$B$8:$B$107,'ZC Curve'!S$8:S$107,,0))^(1/12)-1</f>
        <v>0</v>
      </c>
      <c r="F299" s="766">
        <f t="shared" si="41"/>
        <v>1</v>
      </c>
      <c r="G299" s="765">
        <f>(1+_xlfn.XLOOKUP(INT((B299-1)/12)+1,'ZC Curve'!$B$8:$B$107,'ZC Curve'!T$8:T$107,,0))^(1/12)-1</f>
        <v>0</v>
      </c>
      <c r="H299" s="766">
        <f t="shared" si="42"/>
        <v>1</v>
      </c>
      <c r="I299" s="594"/>
      <c r="J299" s="705">
        <f t="shared" si="43"/>
        <v>287</v>
      </c>
      <c r="K299" s="756"/>
      <c r="L299" s="756"/>
      <c r="M299" s="756"/>
      <c r="N299" s="756"/>
      <c r="O299" s="756"/>
      <c r="P299" s="756"/>
      <c r="Q299" s="756"/>
      <c r="R299" s="756"/>
      <c r="S299" s="756"/>
      <c r="T299" s="756"/>
      <c r="U299" s="756"/>
      <c r="V299" s="756"/>
      <c r="W299" s="594"/>
      <c r="X299" s="705">
        <f t="shared" si="44"/>
        <v>287</v>
      </c>
      <c r="Y299" s="756"/>
      <c r="Z299" s="756"/>
      <c r="AA299" s="756"/>
      <c r="AB299" s="756"/>
      <c r="AC299" s="756"/>
      <c r="AD299" s="756"/>
      <c r="AE299" s="756"/>
      <c r="AF299" s="756"/>
      <c r="AG299" s="756"/>
      <c r="AH299" s="756"/>
      <c r="AI299" s="756"/>
      <c r="AJ299" s="756"/>
      <c r="AK299" s="594"/>
      <c r="AL299" s="705">
        <f t="shared" si="37"/>
        <v>287</v>
      </c>
      <c r="AM299" s="756"/>
      <c r="AN299" s="756"/>
      <c r="AO299" s="756"/>
      <c r="AP299" s="756"/>
      <c r="AQ299" s="756"/>
      <c r="AR299" s="756"/>
      <c r="AS299" s="756"/>
      <c r="AT299" s="756"/>
      <c r="AU299" s="756"/>
      <c r="AV299" s="756"/>
      <c r="AW299" s="756"/>
      <c r="AX299" s="756"/>
      <c r="AY299" s="594"/>
      <c r="AZ299" s="705">
        <f t="shared" si="38"/>
        <v>287</v>
      </c>
      <c r="BA299" s="756"/>
      <c r="BB299" s="756"/>
      <c r="BC299" s="756"/>
      <c r="BD299" s="756"/>
      <c r="BE299" s="756"/>
      <c r="BF299" s="756"/>
      <c r="BG299" s="756"/>
      <c r="BH299" s="756"/>
      <c r="BI299" s="756"/>
      <c r="BJ299" s="756"/>
      <c r="BK299" s="756"/>
      <c r="BL299" s="756"/>
      <c r="BM299" s="685"/>
      <c r="BN299" s="705">
        <f t="shared" si="39"/>
        <v>287</v>
      </c>
      <c r="BO299" s="756"/>
      <c r="BP299" s="756"/>
      <c r="BQ299" s="756"/>
      <c r="BR299" s="756"/>
      <c r="BS299" s="756"/>
      <c r="BT299" s="756"/>
      <c r="BU299" s="756"/>
      <c r="BV299" s="756"/>
      <c r="BW299" s="756"/>
      <c r="BX299" s="756"/>
      <c r="BY299" s="756"/>
      <c r="BZ299" s="756"/>
    </row>
    <row r="300" spans="2:78" x14ac:dyDescent="0.25">
      <c r="B300" s="705">
        <v>288</v>
      </c>
      <c r="C300" s="765">
        <f>(1+_xlfn.XLOOKUP(INT((B300-1)/12)+1,'ZC Curve'!$B$8:$B$107,'ZC Curve'!R$8:R$107,,0))^(1/12)-1</f>
        <v>0</v>
      </c>
      <c r="D300" s="766">
        <f t="shared" si="40"/>
        <v>1</v>
      </c>
      <c r="E300" s="765">
        <f>(1+_xlfn.XLOOKUP(INT((B300-1)/12)+1,'ZC Curve'!$B$8:$B$107,'ZC Curve'!S$8:S$107,,0))^(1/12)-1</f>
        <v>0</v>
      </c>
      <c r="F300" s="766">
        <f t="shared" si="41"/>
        <v>1</v>
      </c>
      <c r="G300" s="765">
        <f>(1+_xlfn.XLOOKUP(INT((B300-1)/12)+1,'ZC Curve'!$B$8:$B$107,'ZC Curve'!T$8:T$107,,0))^(1/12)-1</f>
        <v>0</v>
      </c>
      <c r="H300" s="766">
        <f t="shared" si="42"/>
        <v>1</v>
      </c>
      <c r="I300" s="594"/>
      <c r="J300" s="705">
        <f t="shared" si="43"/>
        <v>288</v>
      </c>
      <c r="K300" s="756"/>
      <c r="L300" s="756"/>
      <c r="M300" s="756"/>
      <c r="N300" s="756"/>
      <c r="O300" s="756"/>
      <c r="P300" s="756"/>
      <c r="Q300" s="756"/>
      <c r="R300" s="756"/>
      <c r="S300" s="756"/>
      <c r="T300" s="756"/>
      <c r="U300" s="756"/>
      <c r="V300" s="756"/>
      <c r="W300" s="594"/>
      <c r="X300" s="705">
        <f t="shared" si="44"/>
        <v>288</v>
      </c>
      <c r="Y300" s="756"/>
      <c r="Z300" s="756"/>
      <c r="AA300" s="756"/>
      <c r="AB300" s="756"/>
      <c r="AC300" s="756"/>
      <c r="AD300" s="756"/>
      <c r="AE300" s="756"/>
      <c r="AF300" s="756"/>
      <c r="AG300" s="756"/>
      <c r="AH300" s="756"/>
      <c r="AI300" s="756"/>
      <c r="AJ300" s="756"/>
      <c r="AK300" s="594"/>
      <c r="AL300" s="705">
        <f t="shared" si="37"/>
        <v>288</v>
      </c>
      <c r="AM300" s="756"/>
      <c r="AN300" s="756"/>
      <c r="AO300" s="756"/>
      <c r="AP300" s="756"/>
      <c r="AQ300" s="756"/>
      <c r="AR300" s="756"/>
      <c r="AS300" s="756"/>
      <c r="AT300" s="756"/>
      <c r="AU300" s="756"/>
      <c r="AV300" s="756"/>
      <c r="AW300" s="756"/>
      <c r="AX300" s="756"/>
      <c r="AY300" s="594"/>
      <c r="AZ300" s="705">
        <f t="shared" si="38"/>
        <v>288</v>
      </c>
      <c r="BA300" s="756"/>
      <c r="BB300" s="756"/>
      <c r="BC300" s="756"/>
      <c r="BD300" s="756"/>
      <c r="BE300" s="756"/>
      <c r="BF300" s="756"/>
      <c r="BG300" s="756"/>
      <c r="BH300" s="756"/>
      <c r="BI300" s="756"/>
      <c r="BJ300" s="756"/>
      <c r="BK300" s="756"/>
      <c r="BL300" s="756"/>
      <c r="BM300" s="685"/>
      <c r="BN300" s="705">
        <f t="shared" si="39"/>
        <v>288</v>
      </c>
      <c r="BO300" s="756"/>
      <c r="BP300" s="756"/>
      <c r="BQ300" s="756"/>
      <c r="BR300" s="756"/>
      <c r="BS300" s="756"/>
      <c r="BT300" s="756"/>
      <c r="BU300" s="756"/>
      <c r="BV300" s="756"/>
      <c r="BW300" s="756"/>
      <c r="BX300" s="756"/>
      <c r="BY300" s="756"/>
      <c r="BZ300" s="756"/>
    </row>
    <row r="301" spans="2:78" x14ac:dyDescent="0.25">
      <c r="B301" s="705">
        <v>289</v>
      </c>
      <c r="C301" s="765">
        <f>(1+_xlfn.XLOOKUP(INT((B301-1)/12)+1,'ZC Curve'!$B$8:$B$107,'ZC Curve'!R$8:R$107,,0))^(1/12)-1</f>
        <v>0</v>
      </c>
      <c r="D301" s="766">
        <f t="shared" si="40"/>
        <v>1</v>
      </c>
      <c r="E301" s="765">
        <f>(1+_xlfn.XLOOKUP(INT((B301-1)/12)+1,'ZC Curve'!$B$8:$B$107,'ZC Curve'!S$8:S$107,,0))^(1/12)-1</f>
        <v>0</v>
      </c>
      <c r="F301" s="766">
        <f t="shared" si="41"/>
        <v>1</v>
      </c>
      <c r="G301" s="765">
        <f>(1+_xlfn.XLOOKUP(INT((B301-1)/12)+1,'ZC Curve'!$B$8:$B$107,'ZC Curve'!T$8:T$107,,0))^(1/12)-1</f>
        <v>0</v>
      </c>
      <c r="H301" s="766">
        <f t="shared" si="42"/>
        <v>1</v>
      </c>
      <c r="I301" s="594"/>
      <c r="J301" s="705">
        <f t="shared" si="43"/>
        <v>289</v>
      </c>
      <c r="K301" s="756"/>
      <c r="L301" s="756"/>
      <c r="M301" s="756"/>
      <c r="N301" s="756"/>
      <c r="O301" s="756"/>
      <c r="P301" s="756"/>
      <c r="Q301" s="756"/>
      <c r="R301" s="756"/>
      <c r="S301" s="756"/>
      <c r="T301" s="756"/>
      <c r="U301" s="756"/>
      <c r="V301" s="756"/>
      <c r="W301" s="594"/>
      <c r="X301" s="705">
        <f t="shared" si="44"/>
        <v>289</v>
      </c>
      <c r="Y301" s="756"/>
      <c r="Z301" s="756"/>
      <c r="AA301" s="756"/>
      <c r="AB301" s="756"/>
      <c r="AC301" s="756"/>
      <c r="AD301" s="756"/>
      <c r="AE301" s="756"/>
      <c r="AF301" s="756"/>
      <c r="AG301" s="756"/>
      <c r="AH301" s="756"/>
      <c r="AI301" s="756"/>
      <c r="AJ301" s="756"/>
      <c r="AK301" s="594"/>
      <c r="AL301" s="705">
        <f t="shared" si="37"/>
        <v>289</v>
      </c>
      <c r="AM301" s="756"/>
      <c r="AN301" s="756"/>
      <c r="AO301" s="756"/>
      <c r="AP301" s="756"/>
      <c r="AQ301" s="756"/>
      <c r="AR301" s="756"/>
      <c r="AS301" s="756"/>
      <c r="AT301" s="756"/>
      <c r="AU301" s="756"/>
      <c r="AV301" s="756"/>
      <c r="AW301" s="756"/>
      <c r="AX301" s="756"/>
      <c r="AY301" s="594"/>
      <c r="AZ301" s="705">
        <f t="shared" si="38"/>
        <v>289</v>
      </c>
      <c r="BA301" s="756"/>
      <c r="BB301" s="756"/>
      <c r="BC301" s="756"/>
      <c r="BD301" s="756"/>
      <c r="BE301" s="756"/>
      <c r="BF301" s="756"/>
      <c r="BG301" s="756"/>
      <c r="BH301" s="756"/>
      <c r="BI301" s="756"/>
      <c r="BJ301" s="756"/>
      <c r="BK301" s="756"/>
      <c r="BL301" s="756"/>
      <c r="BM301" s="685"/>
      <c r="BN301" s="705">
        <f t="shared" si="39"/>
        <v>289</v>
      </c>
      <c r="BO301" s="756"/>
      <c r="BP301" s="756"/>
      <c r="BQ301" s="756"/>
      <c r="BR301" s="756"/>
      <c r="BS301" s="756"/>
      <c r="BT301" s="756"/>
      <c r="BU301" s="756"/>
      <c r="BV301" s="756"/>
      <c r="BW301" s="756"/>
      <c r="BX301" s="756"/>
      <c r="BY301" s="756"/>
      <c r="BZ301" s="756"/>
    </row>
    <row r="302" spans="2:78" x14ac:dyDescent="0.25">
      <c r="B302" s="705">
        <v>290</v>
      </c>
      <c r="C302" s="765">
        <f>(1+_xlfn.XLOOKUP(INT((B302-1)/12)+1,'ZC Curve'!$B$8:$B$107,'ZC Curve'!R$8:R$107,,0))^(1/12)-1</f>
        <v>0</v>
      </c>
      <c r="D302" s="766">
        <f t="shared" si="40"/>
        <v>1</v>
      </c>
      <c r="E302" s="765">
        <f>(1+_xlfn.XLOOKUP(INT((B302-1)/12)+1,'ZC Curve'!$B$8:$B$107,'ZC Curve'!S$8:S$107,,0))^(1/12)-1</f>
        <v>0</v>
      </c>
      <c r="F302" s="766">
        <f t="shared" si="41"/>
        <v>1</v>
      </c>
      <c r="G302" s="765">
        <f>(1+_xlfn.XLOOKUP(INT((B302-1)/12)+1,'ZC Curve'!$B$8:$B$107,'ZC Curve'!T$8:T$107,,0))^(1/12)-1</f>
        <v>0</v>
      </c>
      <c r="H302" s="766">
        <f t="shared" si="42"/>
        <v>1</v>
      </c>
      <c r="I302" s="594"/>
      <c r="J302" s="705">
        <f t="shared" si="43"/>
        <v>290</v>
      </c>
      <c r="K302" s="756"/>
      <c r="L302" s="756"/>
      <c r="M302" s="756"/>
      <c r="N302" s="756"/>
      <c r="O302" s="756"/>
      <c r="P302" s="756"/>
      <c r="Q302" s="756"/>
      <c r="R302" s="756"/>
      <c r="S302" s="756"/>
      <c r="T302" s="756"/>
      <c r="U302" s="756"/>
      <c r="V302" s="756"/>
      <c r="W302" s="594"/>
      <c r="X302" s="705">
        <f t="shared" si="44"/>
        <v>290</v>
      </c>
      <c r="Y302" s="756"/>
      <c r="Z302" s="756"/>
      <c r="AA302" s="756"/>
      <c r="AB302" s="756"/>
      <c r="AC302" s="756"/>
      <c r="AD302" s="756"/>
      <c r="AE302" s="756"/>
      <c r="AF302" s="756"/>
      <c r="AG302" s="756"/>
      <c r="AH302" s="756"/>
      <c r="AI302" s="756"/>
      <c r="AJ302" s="756"/>
      <c r="AK302" s="594"/>
      <c r="AL302" s="705">
        <f t="shared" si="37"/>
        <v>290</v>
      </c>
      <c r="AM302" s="756"/>
      <c r="AN302" s="756"/>
      <c r="AO302" s="756"/>
      <c r="AP302" s="756"/>
      <c r="AQ302" s="756"/>
      <c r="AR302" s="756"/>
      <c r="AS302" s="756"/>
      <c r="AT302" s="756"/>
      <c r="AU302" s="756"/>
      <c r="AV302" s="756"/>
      <c r="AW302" s="756"/>
      <c r="AX302" s="756"/>
      <c r="AY302" s="594"/>
      <c r="AZ302" s="705">
        <f t="shared" si="38"/>
        <v>290</v>
      </c>
      <c r="BA302" s="756"/>
      <c r="BB302" s="756"/>
      <c r="BC302" s="756"/>
      <c r="BD302" s="756"/>
      <c r="BE302" s="756"/>
      <c r="BF302" s="756"/>
      <c r="BG302" s="756"/>
      <c r="BH302" s="756"/>
      <c r="BI302" s="756"/>
      <c r="BJ302" s="756"/>
      <c r="BK302" s="756"/>
      <c r="BL302" s="756"/>
      <c r="BM302" s="685"/>
      <c r="BN302" s="705">
        <f t="shared" si="39"/>
        <v>290</v>
      </c>
      <c r="BO302" s="756"/>
      <c r="BP302" s="756"/>
      <c r="BQ302" s="756"/>
      <c r="BR302" s="756"/>
      <c r="BS302" s="756"/>
      <c r="BT302" s="756"/>
      <c r="BU302" s="756"/>
      <c r="BV302" s="756"/>
      <c r="BW302" s="756"/>
      <c r="BX302" s="756"/>
      <c r="BY302" s="756"/>
      <c r="BZ302" s="756"/>
    </row>
    <row r="303" spans="2:78" x14ac:dyDescent="0.25">
      <c r="B303" s="705">
        <v>291</v>
      </c>
      <c r="C303" s="765">
        <f>(1+_xlfn.XLOOKUP(INT((B303-1)/12)+1,'ZC Curve'!$B$8:$B$107,'ZC Curve'!R$8:R$107,,0))^(1/12)-1</f>
        <v>0</v>
      </c>
      <c r="D303" s="766">
        <f t="shared" si="40"/>
        <v>1</v>
      </c>
      <c r="E303" s="765">
        <f>(1+_xlfn.XLOOKUP(INT((B303-1)/12)+1,'ZC Curve'!$B$8:$B$107,'ZC Curve'!S$8:S$107,,0))^(1/12)-1</f>
        <v>0</v>
      </c>
      <c r="F303" s="766">
        <f t="shared" si="41"/>
        <v>1</v>
      </c>
      <c r="G303" s="765">
        <f>(1+_xlfn.XLOOKUP(INT((B303-1)/12)+1,'ZC Curve'!$B$8:$B$107,'ZC Curve'!T$8:T$107,,0))^(1/12)-1</f>
        <v>0</v>
      </c>
      <c r="H303" s="766">
        <f t="shared" si="42"/>
        <v>1</v>
      </c>
      <c r="I303" s="594"/>
      <c r="J303" s="705">
        <f t="shared" si="43"/>
        <v>291</v>
      </c>
      <c r="K303" s="756"/>
      <c r="L303" s="756"/>
      <c r="M303" s="756"/>
      <c r="N303" s="756"/>
      <c r="O303" s="756"/>
      <c r="P303" s="756"/>
      <c r="Q303" s="756"/>
      <c r="R303" s="756"/>
      <c r="S303" s="756"/>
      <c r="T303" s="756"/>
      <c r="U303" s="756"/>
      <c r="V303" s="756"/>
      <c r="W303" s="594"/>
      <c r="X303" s="705">
        <f t="shared" si="44"/>
        <v>291</v>
      </c>
      <c r="Y303" s="756"/>
      <c r="Z303" s="756"/>
      <c r="AA303" s="756"/>
      <c r="AB303" s="756"/>
      <c r="AC303" s="756"/>
      <c r="AD303" s="756"/>
      <c r="AE303" s="756"/>
      <c r="AF303" s="756"/>
      <c r="AG303" s="756"/>
      <c r="AH303" s="756"/>
      <c r="AI303" s="756"/>
      <c r="AJ303" s="756"/>
      <c r="AK303" s="594"/>
      <c r="AL303" s="705">
        <f t="shared" si="37"/>
        <v>291</v>
      </c>
      <c r="AM303" s="756"/>
      <c r="AN303" s="756"/>
      <c r="AO303" s="756"/>
      <c r="AP303" s="756"/>
      <c r="AQ303" s="756"/>
      <c r="AR303" s="756"/>
      <c r="AS303" s="756"/>
      <c r="AT303" s="756"/>
      <c r="AU303" s="756"/>
      <c r="AV303" s="756"/>
      <c r="AW303" s="756"/>
      <c r="AX303" s="756"/>
      <c r="AY303" s="594"/>
      <c r="AZ303" s="705">
        <f t="shared" si="38"/>
        <v>291</v>
      </c>
      <c r="BA303" s="756"/>
      <c r="BB303" s="756"/>
      <c r="BC303" s="756"/>
      <c r="BD303" s="756"/>
      <c r="BE303" s="756"/>
      <c r="BF303" s="756"/>
      <c r="BG303" s="756"/>
      <c r="BH303" s="756"/>
      <c r="BI303" s="756"/>
      <c r="BJ303" s="756"/>
      <c r="BK303" s="756"/>
      <c r="BL303" s="756"/>
      <c r="BM303" s="685"/>
      <c r="BN303" s="705">
        <f t="shared" si="39"/>
        <v>291</v>
      </c>
      <c r="BO303" s="756"/>
      <c r="BP303" s="756"/>
      <c r="BQ303" s="756"/>
      <c r="BR303" s="756"/>
      <c r="BS303" s="756"/>
      <c r="BT303" s="756"/>
      <c r="BU303" s="756"/>
      <c r="BV303" s="756"/>
      <c r="BW303" s="756"/>
      <c r="BX303" s="756"/>
      <c r="BY303" s="756"/>
      <c r="BZ303" s="756"/>
    </row>
    <row r="304" spans="2:78" x14ac:dyDescent="0.25">
      <c r="B304" s="705">
        <v>292</v>
      </c>
      <c r="C304" s="765">
        <f>(1+_xlfn.XLOOKUP(INT((B304-1)/12)+1,'ZC Curve'!$B$8:$B$107,'ZC Curve'!R$8:R$107,,0))^(1/12)-1</f>
        <v>0</v>
      </c>
      <c r="D304" s="766">
        <f t="shared" si="40"/>
        <v>1</v>
      </c>
      <c r="E304" s="765">
        <f>(1+_xlfn.XLOOKUP(INT((B304-1)/12)+1,'ZC Curve'!$B$8:$B$107,'ZC Curve'!S$8:S$107,,0))^(1/12)-1</f>
        <v>0</v>
      </c>
      <c r="F304" s="766">
        <f t="shared" si="41"/>
        <v>1</v>
      </c>
      <c r="G304" s="765">
        <f>(1+_xlfn.XLOOKUP(INT((B304-1)/12)+1,'ZC Curve'!$B$8:$B$107,'ZC Curve'!T$8:T$107,,0))^(1/12)-1</f>
        <v>0</v>
      </c>
      <c r="H304" s="766">
        <f t="shared" si="42"/>
        <v>1</v>
      </c>
      <c r="I304" s="594"/>
      <c r="J304" s="705">
        <f t="shared" si="43"/>
        <v>292</v>
      </c>
      <c r="K304" s="756"/>
      <c r="L304" s="756"/>
      <c r="M304" s="756"/>
      <c r="N304" s="756"/>
      <c r="O304" s="756"/>
      <c r="P304" s="756"/>
      <c r="Q304" s="756"/>
      <c r="R304" s="756"/>
      <c r="S304" s="756"/>
      <c r="T304" s="756"/>
      <c r="U304" s="756"/>
      <c r="V304" s="756"/>
      <c r="W304" s="594"/>
      <c r="X304" s="705">
        <f t="shared" si="44"/>
        <v>292</v>
      </c>
      <c r="Y304" s="756"/>
      <c r="Z304" s="756"/>
      <c r="AA304" s="756"/>
      <c r="AB304" s="756"/>
      <c r="AC304" s="756"/>
      <c r="AD304" s="756"/>
      <c r="AE304" s="756"/>
      <c r="AF304" s="756"/>
      <c r="AG304" s="756"/>
      <c r="AH304" s="756"/>
      <c r="AI304" s="756"/>
      <c r="AJ304" s="756"/>
      <c r="AK304" s="594"/>
      <c r="AL304" s="705">
        <f t="shared" si="37"/>
        <v>292</v>
      </c>
      <c r="AM304" s="756"/>
      <c r="AN304" s="756"/>
      <c r="AO304" s="756"/>
      <c r="AP304" s="756"/>
      <c r="AQ304" s="756"/>
      <c r="AR304" s="756"/>
      <c r="AS304" s="756"/>
      <c r="AT304" s="756"/>
      <c r="AU304" s="756"/>
      <c r="AV304" s="756"/>
      <c r="AW304" s="756"/>
      <c r="AX304" s="756"/>
      <c r="AY304" s="594"/>
      <c r="AZ304" s="705">
        <f t="shared" si="38"/>
        <v>292</v>
      </c>
      <c r="BA304" s="756"/>
      <c r="BB304" s="756"/>
      <c r="BC304" s="756"/>
      <c r="BD304" s="756"/>
      <c r="BE304" s="756"/>
      <c r="BF304" s="756"/>
      <c r="BG304" s="756"/>
      <c r="BH304" s="756"/>
      <c r="BI304" s="756"/>
      <c r="BJ304" s="756"/>
      <c r="BK304" s="756"/>
      <c r="BL304" s="756"/>
      <c r="BM304" s="685"/>
      <c r="BN304" s="705">
        <f t="shared" si="39"/>
        <v>292</v>
      </c>
      <c r="BO304" s="756"/>
      <c r="BP304" s="756"/>
      <c r="BQ304" s="756"/>
      <c r="BR304" s="756"/>
      <c r="BS304" s="756"/>
      <c r="BT304" s="756"/>
      <c r="BU304" s="756"/>
      <c r="BV304" s="756"/>
      <c r="BW304" s="756"/>
      <c r="BX304" s="756"/>
      <c r="BY304" s="756"/>
      <c r="BZ304" s="756"/>
    </row>
    <row r="305" spans="2:78" x14ac:dyDescent="0.25">
      <c r="B305" s="705">
        <v>293</v>
      </c>
      <c r="C305" s="765">
        <f>(1+_xlfn.XLOOKUP(INT((B305-1)/12)+1,'ZC Curve'!$B$8:$B$107,'ZC Curve'!R$8:R$107,,0))^(1/12)-1</f>
        <v>0</v>
      </c>
      <c r="D305" s="766">
        <f t="shared" si="40"/>
        <v>1</v>
      </c>
      <c r="E305" s="765">
        <f>(1+_xlfn.XLOOKUP(INT((B305-1)/12)+1,'ZC Curve'!$B$8:$B$107,'ZC Curve'!S$8:S$107,,0))^(1/12)-1</f>
        <v>0</v>
      </c>
      <c r="F305" s="766">
        <f t="shared" si="41"/>
        <v>1</v>
      </c>
      <c r="G305" s="765">
        <f>(1+_xlfn.XLOOKUP(INT((B305-1)/12)+1,'ZC Curve'!$B$8:$B$107,'ZC Curve'!T$8:T$107,,0))^(1/12)-1</f>
        <v>0</v>
      </c>
      <c r="H305" s="766">
        <f t="shared" si="42"/>
        <v>1</v>
      </c>
      <c r="I305" s="594"/>
      <c r="J305" s="705">
        <f t="shared" si="43"/>
        <v>293</v>
      </c>
      <c r="K305" s="756"/>
      <c r="L305" s="756"/>
      <c r="M305" s="756"/>
      <c r="N305" s="756"/>
      <c r="O305" s="756"/>
      <c r="P305" s="756"/>
      <c r="Q305" s="756"/>
      <c r="R305" s="756"/>
      <c r="S305" s="756"/>
      <c r="T305" s="756"/>
      <c r="U305" s="756"/>
      <c r="V305" s="756"/>
      <c r="W305" s="594"/>
      <c r="X305" s="705">
        <f t="shared" si="44"/>
        <v>293</v>
      </c>
      <c r="Y305" s="756"/>
      <c r="Z305" s="756"/>
      <c r="AA305" s="756"/>
      <c r="AB305" s="756"/>
      <c r="AC305" s="756"/>
      <c r="AD305" s="756"/>
      <c r="AE305" s="756"/>
      <c r="AF305" s="756"/>
      <c r="AG305" s="756"/>
      <c r="AH305" s="756"/>
      <c r="AI305" s="756"/>
      <c r="AJ305" s="756"/>
      <c r="AK305" s="594"/>
      <c r="AL305" s="705">
        <f t="shared" ref="AL305:AL368" si="45">AL304+1</f>
        <v>293</v>
      </c>
      <c r="AM305" s="756"/>
      <c r="AN305" s="756"/>
      <c r="AO305" s="756"/>
      <c r="AP305" s="756"/>
      <c r="AQ305" s="756"/>
      <c r="AR305" s="756"/>
      <c r="AS305" s="756"/>
      <c r="AT305" s="756"/>
      <c r="AU305" s="756"/>
      <c r="AV305" s="756"/>
      <c r="AW305" s="756"/>
      <c r="AX305" s="756"/>
      <c r="AY305" s="594"/>
      <c r="AZ305" s="705">
        <f t="shared" si="38"/>
        <v>293</v>
      </c>
      <c r="BA305" s="756"/>
      <c r="BB305" s="756"/>
      <c r="BC305" s="756"/>
      <c r="BD305" s="756"/>
      <c r="BE305" s="756"/>
      <c r="BF305" s="756"/>
      <c r="BG305" s="756"/>
      <c r="BH305" s="756"/>
      <c r="BI305" s="756"/>
      <c r="BJ305" s="756"/>
      <c r="BK305" s="756"/>
      <c r="BL305" s="756"/>
      <c r="BM305" s="685"/>
      <c r="BN305" s="705">
        <f t="shared" si="39"/>
        <v>293</v>
      </c>
      <c r="BO305" s="756"/>
      <c r="BP305" s="756"/>
      <c r="BQ305" s="756"/>
      <c r="BR305" s="756"/>
      <c r="BS305" s="756"/>
      <c r="BT305" s="756"/>
      <c r="BU305" s="756"/>
      <c r="BV305" s="756"/>
      <c r="BW305" s="756"/>
      <c r="BX305" s="756"/>
      <c r="BY305" s="756"/>
      <c r="BZ305" s="756"/>
    </row>
    <row r="306" spans="2:78" x14ac:dyDescent="0.25">
      <c r="B306" s="705">
        <v>294</v>
      </c>
      <c r="C306" s="765">
        <f>(1+_xlfn.XLOOKUP(INT((B306-1)/12)+1,'ZC Curve'!$B$8:$B$107,'ZC Curve'!R$8:R$107,,0))^(1/12)-1</f>
        <v>0</v>
      </c>
      <c r="D306" s="766">
        <f t="shared" si="40"/>
        <v>1</v>
      </c>
      <c r="E306" s="765">
        <f>(1+_xlfn.XLOOKUP(INT((B306-1)/12)+1,'ZC Curve'!$B$8:$B$107,'ZC Curve'!S$8:S$107,,0))^(1/12)-1</f>
        <v>0</v>
      </c>
      <c r="F306" s="766">
        <f t="shared" si="41"/>
        <v>1</v>
      </c>
      <c r="G306" s="765">
        <f>(1+_xlfn.XLOOKUP(INT((B306-1)/12)+1,'ZC Curve'!$B$8:$B$107,'ZC Curve'!T$8:T$107,,0))^(1/12)-1</f>
        <v>0</v>
      </c>
      <c r="H306" s="766">
        <f t="shared" si="42"/>
        <v>1</v>
      </c>
      <c r="I306" s="594"/>
      <c r="J306" s="705">
        <f t="shared" si="43"/>
        <v>294</v>
      </c>
      <c r="K306" s="756"/>
      <c r="L306" s="756"/>
      <c r="M306" s="756"/>
      <c r="N306" s="756"/>
      <c r="O306" s="756"/>
      <c r="P306" s="756"/>
      <c r="Q306" s="756"/>
      <c r="R306" s="756"/>
      <c r="S306" s="756"/>
      <c r="T306" s="756"/>
      <c r="U306" s="756"/>
      <c r="V306" s="756"/>
      <c r="W306" s="594"/>
      <c r="X306" s="705">
        <f t="shared" si="44"/>
        <v>294</v>
      </c>
      <c r="Y306" s="756"/>
      <c r="Z306" s="756"/>
      <c r="AA306" s="756"/>
      <c r="AB306" s="756"/>
      <c r="AC306" s="756"/>
      <c r="AD306" s="756"/>
      <c r="AE306" s="756"/>
      <c r="AF306" s="756"/>
      <c r="AG306" s="756"/>
      <c r="AH306" s="756"/>
      <c r="AI306" s="756"/>
      <c r="AJ306" s="756"/>
      <c r="AK306" s="594"/>
      <c r="AL306" s="705">
        <f t="shared" si="45"/>
        <v>294</v>
      </c>
      <c r="AM306" s="756"/>
      <c r="AN306" s="756"/>
      <c r="AO306" s="756"/>
      <c r="AP306" s="756"/>
      <c r="AQ306" s="756"/>
      <c r="AR306" s="756"/>
      <c r="AS306" s="756"/>
      <c r="AT306" s="756"/>
      <c r="AU306" s="756"/>
      <c r="AV306" s="756"/>
      <c r="AW306" s="756"/>
      <c r="AX306" s="756"/>
      <c r="AY306" s="594"/>
      <c r="AZ306" s="705">
        <f t="shared" si="38"/>
        <v>294</v>
      </c>
      <c r="BA306" s="756"/>
      <c r="BB306" s="756"/>
      <c r="BC306" s="756"/>
      <c r="BD306" s="756"/>
      <c r="BE306" s="756"/>
      <c r="BF306" s="756"/>
      <c r="BG306" s="756"/>
      <c r="BH306" s="756"/>
      <c r="BI306" s="756"/>
      <c r="BJ306" s="756"/>
      <c r="BK306" s="756"/>
      <c r="BL306" s="756"/>
      <c r="BM306" s="685"/>
      <c r="BN306" s="705">
        <f t="shared" si="39"/>
        <v>294</v>
      </c>
      <c r="BO306" s="756"/>
      <c r="BP306" s="756"/>
      <c r="BQ306" s="756"/>
      <c r="BR306" s="756"/>
      <c r="BS306" s="756"/>
      <c r="BT306" s="756"/>
      <c r="BU306" s="756"/>
      <c r="BV306" s="756"/>
      <c r="BW306" s="756"/>
      <c r="BX306" s="756"/>
      <c r="BY306" s="756"/>
      <c r="BZ306" s="756"/>
    </row>
    <row r="307" spans="2:78" x14ac:dyDescent="0.25">
      <c r="B307" s="705">
        <v>295</v>
      </c>
      <c r="C307" s="765">
        <f>(1+_xlfn.XLOOKUP(INT((B307-1)/12)+1,'ZC Curve'!$B$8:$B$107,'ZC Curve'!R$8:R$107,,0))^(1/12)-1</f>
        <v>0</v>
      </c>
      <c r="D307" s="766">
        <f t="shared" si="40"/>
        <v>1</v>
      </c>
      <c r="E307" s="765">
        <f>(1+_xlfn.XLOOKUP(INT((B307-1)/12)+1,'ZC Curve'!$B$8:$B$107,'ZC Curve'!S$8:S$107,,0))^(1/12)-1</f>
        <v>0</v>
      </c>
      <c r="F307" s="766">
        <f t="shared" si="41"/>
        <v>1</v>
      </c>
      <c r="G307" s="765">
        <f>(1+_xlfn.XLOOKUP(INT((B307-1)/12)+1,'ZC Curve'!$B$8:$B$107,'ZC Curve'!T$8:T$107,,0))^(1/12)-1</f>
        <v>0</v>
      </c>
      <c r="H307" s="766">
        <f t="shared" si="42"/>
        <v>1</v>
      </c>
      <c r="I307" s="594"/>
      <c r="J307" s="705">
        <f t="shared" si="43"/>
        <v>295</v>
      </c>
      <c r="K307" s="756"/>
      <c r="L307" s="756"/>
      <c r="M307" s="756"/>
      <c r="N307" s="756"/>
      <c r="O307" s="756"/>
      <c r="P307" s="756"/>
      <c r="Q307" s="756"/>
      <c r="R307" s="756"/>
      <c r="S307" s="756"/>
      <c r="T307" s="756"/>
      <c r="U307" s="756"/>
      <c r="V307" s="756"/>
      <c r="W307" s="594"/>
      <c r="X307" s="705">
        <f t="shared" si="44"/>
        <v>295</v>
      </c>
      <c r="Y307" s="756"/>
      <c r="Z307" s="756"/>
      <c r="AA307" s="756"/>
      <c r="AB307" s="756"/>
      <c r="AC307" s="756"/>
      <c r="AD307" s="756"/>
      <c r="AE307" s="756"/>
      <c r="AF307" s="756"/>
      <c r="AG307" s="756"/>
      <c r="AH307" s="756"/>
      <c r="AI307" s="756"/>
      <c r="AJ307" s="756"/>
      <c r="AK307" s="594"/>
      <c r="AL307" s="705">
        <f t="shared" si="45"/>
        <v>295</v>
      </c>
      <c r="AM307" s="756"/>
      <c r="AN307" s="756"/>
      <c r="AO307" s="756"/>
      <c r="AP307" s="756"/>
      <c r="AQ307" s="756"/>
      <c r="AR307" s="756"/>
      <c r="AS307" s="756"/>
      <c r="AT307" s="756"/>
      <c r="AU307" s="756"/>
      <c r="AV307" s="756"/>
      <c r="AW307" s="756"/>
      <c r="AX307" s="756"/>
      <c r="AY307" s="594"/>
      <c r="AZ307" s="705">
        <f t="shared" si="38"/>
        <v>295</v>
      </c>
      <c r="BA307" s="756"/>
      <c r="BB307" s="756"/>
      <c r="BC307" s="756"/>
      <c r="BD307" s="756"/>
      <c r="BE307" s="756"/>
      <c r="BF307" s="756"/>
      <c r="BG307" s="756"/>
      <c r="BH307" s="756"/>
      <c r="BI307" s="756"/>
      <c r="BJ307" s="756"/>
      <c r="BK307" s="756"/>
      <c r="BL307" s="756"/>
      <c r="BM307" s="685"/>
      <c r="BN307" s="705">
        <f t="shared" si="39"/>
        <v>295</v>
      </c>
      <c r="BO307" s="756"/>
      <c r="BP307" s="756"/>
      <c r="BQ307" s="756"/>
      <c r="BR307" s="756"/>
      <c r="BS307" s="756"/>
      <c r="BT307" s="756"/>
      <c r="BU307" s="756"/>
      <c r="BV307" s="756"/>
      <c r="BW307" s="756"/>
      <c r="BX307" s="756"/>
      <c r="BY307" s="756"/>
      <c r="BZ307" s="756"/>
    </row>
    <row r="308" spans="2:78" x14ac:dyDescent="0.25">
      <c r="B308" s="705">
        <v>296</v>
      </c>
      <c r="C308" s="765">
        <f>(1+_xlfn.XLOOKUP(INT((B308-1)/12)+1,'ZC Curve'!$B$8:$B$107,'ZC Curve'!R$8:R$107,,0))^(1/12)-1</f>
        <v>0</v>
      </c>
      <c r="D308" s="766">
        <f t="shared" si="40"/>
        <v>1</v>
      </c>
      <c r="E308" s="765">
        <f>(1+_xlfn.XLOOKUP(INT((B308-1)/12)+1,'ZC Curve'!$B$8:$B$107,'ZC Curve'!S$8:S$107,,0))^(1/12)-1</f>
        <v>0</v>
      </c>
      <c r="F308" s="766">
        <f t="shared" si="41"/>
        <v>1</v>
      </c>
      <c r="G308" s="765">
        <f>(1+_xlfn.XLOOKUP(INT((B308-1)/12)+1,'ZC Curve'!$B$8:$B$107,'ZC Curve'!T$8:T$107,,0))^(1/12)-1</f>
        <v>0</v>
      </c>
      <c r="H308" s="766">
        <f t="shared" si="42"/>
        <v>1</v>
      </c>
      <c r="I308" s="594"/>
      <c r="J308" s="705">
        <f t="shared" si="43"/>
        <v>296</v>
      </c>
      <c r="K308" s="756"/>
      <c r="L308" s="756"/>
      <c r="M308" s="756"/>
      <c r="N308" s="756"/>
      <c r="O308" s="756"/>
      <c r="P308" s="756"/>
      <c r="Q308" s="756"/>
      <c r="R308" s="756"/>
      <c r="S308" s="756"/>
      <c r="T308" s="756"/>
      <c r="U308" s="756"/>
      <c r="V308" s="756"/>
      <c r="W308" s="594"/>
      <c r="X308" s="705">
        <f t="shared" si="44"/>
        <v>296</v>
      </c>
      <c r="Y308" s="756"/>
      <c r="Z308" s="756"/>
      <c r="AA308" s="756"/>
      <c r="AB308" s="756"/>
      <c r="AC308" s="756"/>
      <c r="AD308" s="756"/>
      <c r="AE308" s="756"/>
      <c r="AF308" s="756"/>
      <c r="AG308" s="756"/>
      <c r="AH308" s="756"/>
      <c r="AI308" s="756"/>
      <c r="AJ308" s="756"/>
      <c r="AK308" s="594"/>
      <c r="AL308" s="705">
        <f t="shared" si="45"/>
        <v>296</v>
      </c>
      <c r="AM308" s="756"/>
      <c r="AN308" s="756"/>
      <c r="AO308" s="756"/>
      <c r="AP308" s="756"/>
      <c r="AQ308" s="756"/>
      <c r="AR308" s="756"/>
      <c r="AS308" s="756"/>
      <c r="AT308" s="756"/>
      <c r="AU308" s="756"/>
      <c r="AV308" s="756"/>
      <c r="AW308" s="756"/>
      <c r="AX308" s="756"/>
      <c r="AY308" s="594"/>
      <c r="AZ308" s="705">
        <f t="shared" si="38"/>
        <v>296</v>
      </c>
      <c r="BA308" s="756"/>
      <c r="BB308" s="756"/>
      <c r="BC308" s="756"/>
      <c r="BD308" s="756"/>
      <c r="BE308" s="756"/>
      <c r="BF308" s="756"/>
      <c r="BG308" s="756"/>
      <c r="BH308" s="756"/>
      <c r="BI308" s="756"/>
      <c r="BJ308" s="756"/>
      <c r="BK308" s="756"/>
      <c r="BL308" s="756"/>
      <c r="BM308" s="685"/>
      <c r="BN308" s="705">
        <f t="shared" si="39"/>
        <v>296</v>
      </c>
      <c r="BO308" s="756"/>
      <c r="BP308" s="756"/>
      <c r="BQ308" s="756"/>
      <c r="BR308" s="756"/>
      <c r="BS308" s="756"/>
      <c r="BT308" s="756"/>
      <c r="BU308" s="756"/>
      <c r="BV308" s="756"/>
      <c r="BW308" s="756"/>
      <c r="BX308" s="756"/>
      <c r="BY308" s="756"/>
      <c r="BZ308" s="756"/>
    </row>
    <row r="309" spans="2:78" x14ac:dyDescent="0.25">
      <c r="B309" s="705">
        <v>297</v>
      </c>
      <c r="C309" s="765">
        <f>(1+_xlfn.XLOOKUP(INT((B309-1)/12)+1,'ZC Curve'!$B$8:$B$107,'ZC Curve'!R$8:R$107,,0))^(1/12)-1</f>
        <v>0</v>
      </c>
      <c r="D309" s="766">
        <f t="shared" si="40"/>
        <v>1</v>
      </c>
      <c r="E309" s="765">
        <f>(1+_xlfn.XLOOKUP(INT((B309-1)/12)+1,'ZC Curve'!$B$8:$B$107,'ZC Curve'!S$8:S$107,,0))^(1/12)-1</f>
        <v>0</v>
      </c>
      <c r="F309" s="766">
        <f t="shared" si="41"/>
        <v>1</v>
      </c>
      <c r="G309" s="765">
        <f>(1+_xlfn.XLOOKUP(INT((B309-1)/12)+1,'ZC Curve'!$B$8:$B$107,'ZC Curve'!T$8:T$107,,0))^(1/12)-1</f>
        <v>0</v>
      </c>
      <c r="H309" s="766">
        <f t="shared" si="42"/>
        <v>1</v>
      </c>
      <c r="I309" s="594"/>
      <c r="J309" s="705">
        <f t="shared" si="43"/>
        <v>297</v>
      </c>
      <c r="K309" s="756"/>
      <c r="L309" s="756"/>
      <c r="M309" s="756"/>
      <c r="N309" s="756"/>
      <c r="O309" s="756"/>
      <c r="P309" s="756"/>
      <c r="Q309" s="756"/>
      <c r="R309" s="756"/>
      <c r="S309" s="756"/>
      <c r="T309" s="756"/>
      <c r="U309" s="756"/>
      <c r="V309" s="756"/>
      <c r="W309" s="594"/>
      <c r="X309" s="705">
        <f t="shared" si="44"/>
        <v>297</v>
      </c>
      <c r="Y309" s="756"/>
      <c r="Z309" s="756"/>
      <c r="AA309" s="756"/>
      <c r="AB309" s="756"/>
      <c r="AC309" s="756"/>
      <c r="AD309" s="756"/>
      <c r="AE309" s="756"/>
      <c r="AF309" s="756"/>
      <c r="AG309" s="756"/>
      <c r="AH309" s="756"/>
      <c r="AI309" s="756"/>
      <c r="AJ309" s="756"/>
      <c r="AK309" s="594"/>
      <c r="AL309" s="705">
        <f t="shared" si="45"/>
        <v>297</v>
      </c>
      <c r="AM309" s="756"/>
      <c r="AN309" s="756"/>
      <c r="AO309" s="756"/>
      <c r="AP309" s="756"/>
      <c r="AQ309" s="756"/>
      <c r="AR309" s="756"/>
      <c r="AS309" s="756"/>
      <c r="AT309" s="756"/>
      <c r="AU309" s="756"/>
      <c r="AV309" s="756"/>
      <c r="AW309" s="756"/>
      <c r="AX309" s="756"/>
      <c r="AY309" s="594"/>
      <c r="AZ309" s="705">
        <f t="shared" si="38"/>
        <v>297</v>
      </c>
      <c r="BA309" s="756"/>
      <c r="BB309" s="756"/>
      <c r="BC309" s="756"/>
      <c r="BD309" s="756"/>
      <c r="BE309" s="756"/>
      <c r="BF309" s="756"/>
      <c r="BG309" s="756"/>
      <c r="BH309" s="756"/>
      <c r="BI309" s="756"/>
      <c r="BJ309" s="756"/>
      <c r="BK309" s="756"/>
      <c r="BL309" s="756"/>
      <c r="BM309" s="685"/>
      <c r="BN309" s="705">
        <f t="shared" si="39"/>
        <v>297</v>
      </c>
      <c r="BO309" s="756"/>
      <c r="BP309" s="756"/>
      <c r="BQ309" s="756"/>
      <c r="BR309" s="756"/>
      <c r="BS309" s="756"/>
      <c r="BT309" s="756"/>
      <c r="BU309" s="756"/>
      <c r="BV309" s="756"/>
      <c r="BW309" s="756"/>
      <c r="BX309" s="756"/>
      <c r="BY309" s="756"/>
      <c r="BZ309" s="756"/>
    </row>
    <row r="310" spans="2:78" x14ac:dyDescent="0.25">
      <c r="B310" s="705">
        <v>298</v>
      </c>
      <c r="C310" s="765">
        <f>(1+_xlfn.XLOOKUP(INT((B310-1)/12)+1,'ZC Curve'!$B$8:$B$107,'ZC Curve'!R$8:R$107,,0))^(1/12)-1</f>
        <v>0</v>
      </c>
      <c r="D310" s="766">
        <f t="shared" si="40"/>
        <v>1</v>
      </c>
      <c r="E310" s="765">
        <f>(1+_xlfn.XLOOKUP(INT((B310-1)/12)+1,'ZC Curve'!$B$8:$B$107,'ZC Curve'!S$8:S$107,,0))^(1/12)-1</f>
        <v>0</v>
      </c>
      <c r="F310" s="766">
        <f t="shared" si="41"/>
        <v>1</v>
      </c>
      <c r="G310" s="765">
        <f>(1+_xlfn.XLOOKUP(INT((B310-1)/12)+1,'ZC Curve'!$B$8:$B$107,'ZC Curve'!T$8:T$107,,0))^(1/12)-1</f>
        <v>0</v>
      </c>
      <c r="H310" s="766">
        <f t="shared" si="42"/>
        <v>1</v>
      </c>
      <c r="I310" s="594"/>
      <c r="J310" s="705">
        <f t="shared" si="43"/>
        <v>298</v>
      </c>
      <c r="K310" s="756"/>
      <c r="L310" s="756"/>
      <c r="M310" s="756"/>
      <c r="N310" s="756"/>
      <c r="O310" s="756"/>
      <c r="P310" s="756"/>
      <c r="Q310" s="756"/>
      <c r="R310" s="756"/>
      <c r="S310" s="756"/>
      <c r="T310" s="756"/>
      <c r="U310" s="756"/>
      <c r="V310" s="756"/>
      <c r="W310" s="594"/>
      <c r="X310" s="705">
        <f t="shared" si="44"/>
        <v>298</v>
      </c>
      <c r="Y310" s="756"/>
      <c r="Z310" s="756"/>
      <c r="AA310" s="756"/>
      <c r="AB310" s="756"/>
      <c r="AC310" s="756"/>
      <c r="AD310" s="756"/>
      <c r="AE310" s="756"/>
      <c r="AF310" s="756"/>
      <c r="AG310" s="756"/>
      <c r="AH310" s="756"/>
      <c r="AI310" s="756"/>
      <c r="AJ310" s="756"/>
      <c r="AK310" s="594"/>
      <c r="AL310" s="705">
        <f t="shared" si="45"/>
        <v>298</v>
      </c>
      <c r="AM310" s="756"/>
      <c r="AN310" s="756"/>
      <c r="AO310" s="756"/>
      <c r="AP310" s="756"/>
      <c r="AQ310" s="756"/>
      <c r="AR310" s="756"/>
      <c r="AS310" s="756"/>
      <c r="AT310" s="756"/>
      <c r="AU310" s="756"/>
      <c r="AV310" s="756"/>
      <c r="AW310" s="756"/>
      <c r="AX310" s="756"/>
      <c r="AY310" s="594"/>
      <c r="AZ310" s="705">
        <f t="shared" si="38"/>
        <v>298</v>
      </c>
      <c r="BA310" s="756"/>
      <c r="BB310" s="756"/>
      <c r="BC310" s="756"/>
      <c r="BD310" s="756"/>
      <c r="BE310" s="756"/>
      <c r="BF310" s="756"/>
      <c r="BG310" s="756"/>
      <c r="BH310" s="756"/>
      <c r="BI310" s="756"/>
      <c r="BJ310" s="756"/>
      <c r="BK310" s="756"/>
      <c r="BL310" s="756"/>
      <c r="BM310" s="685"/>
      <c r="BN310" s="705">
        <f t="shared" si="39"/>
        <v>298</v>
      </c>
      <c r="BO310" s="756"/>
      <c r="BP310" s="756"/>
      <c r="BQ310" s="756"/>
      <c r="BR310" s="756"/>
      <c r="BS310" s="756"/>
      <c r="BT310" s="756"/>
      <c r="BU310" s="756"/>
      <c r="BV310" s="756"/>
      <c r="BW310" s="756"/>
      <c r="BX310" s="756"/>
      <c r="BY310" s="756"/>
      <c r="BZ310" s="756"/>
    </row>
    <row r="311" spans="2:78" x14ac:dyDescent="0.25">
      <c r="B311" s="705">
        <v>299</v>
      </c>
      <c r="C311" s="765">
        <f>(1+_xlfn.XLOOKUP(INT((B311-1)/12)+1,'ZC Curve'!$B$8:$B$107,'ZC Curve'!R$8:R$107,,0))^(1/12)-1</f>
        <v>0</v>
      </c>
      <c r="D311" s="766">
        <f t="shared" si="40"/>
        <v>1</v>
      </c>
      <c r="E311" s="765">
        <f>(1+_xlfn.XLOOKUP(INT((B311-1)/12)+1,'ZC Curve'!$B$8:$B$107,'ZC Curve'!S$8:S$107,,0))^(1/12)-1</f>
        <v>0</v>
      </c>
      <c r="F311" s="766">
        <f t="shared" si="41"/>
        <v>1</v>
      </c>
      <c r="G311" s="765">
        <f>(1+_xlfn.XLOOKUP(INT((B311-1)/12)+1,'ZC Curve'!$B$8:$B$107,'ZC Curve'!T$8:T$107,,0))^(1/12)-1</f>
        <v>0</v>
      </c>
      <c r="H311" s="766">
        <f t="shared" si="42"/>
        <v>1</v>
      </c>
      <c r="I311" s="594"/>
      <c r="J311" s="705">
        <f t="shared" si="43"/>
        <v>299</v>
      </c>
      <c r="K311" s="756"/>
      <c r="L311" s="756"/>
      <c r="M311" s="756"/>
      <c r="N311" s="756"/>
      <c r="O311" s="756"/>
      <c r="P311" s="756"/>
      <c r="Q311" s="756"/>
      <c r="R311" s="756"/>
      <c r="S311" s="756"/>
      <c r="T311" s="756"/>
      <c r="U311" s="756"/>
      <c r="V311" s="756"/>
      <c r="W311" s="594"/>
      <c r="X311" s="705">
        <f t="shared" si="44"/>
        <v>299</v>
      </c>
      <c r="Y311" s="756"/>
      <c r="Z311" s="756"/>
      <c r="AA311" s="756"/>
      <c r="AB311" s="756"/>
      <c r="AC311" s="756"/>
      <c r="AD311" s="756"/>
      <c r="AE311" s="756"/>
      <c r="AF311" s="756"/>
      <c r="AG311" s="756"/>
      <c r="AH311" s="756"/>
      <c r="AI311" s="756"/>
      <c r="AJ311" s="756"/>
      <c r="AK311" s="594"/>
      <c r="AL311" s="705">
        <f t="shared" si="45"/>
        <v>299</v>
      </c>
      <c r="AM311" s="756"/>
      <c r="AN311" s="756"/>
      <c r="AO311" s="756"/>
      <c r="AP311" s="756"/>
      <c r="AQ311" s="756"/>
      <c r="AR311" s="756"/>
      <c r="AS311" s="756"/>
      <c r="AT311" s="756"/>
      <c r="AU311" s="756"/>
      <c r="AV311" s="756"/>
      <c r="AW311" s="756"/>
      <c r="AX311" s="756"/>
      <c r="AY311" s="594"/>
      <c r="AZ311" s="705">
        <f t="shared" si="38"/>
        <v>299</v>
      </c>
      <c r="BA311" s="756"/>
      <c r="BB311" s="756"/>
      <c r="BC311" s="756"/>
      <c r="BD311" s="756"/>
      <c r="BE311" s="756"/>
      <c r="BF311" s="756"/>
      <c r="BG311" s="756"/>
      <c r="BH311" s="756"/>
      <c r="BI311" s="756"/>
      <c r="BJ311" s="756"/>
      <c r="BK311" s="756"/>
      <c r="BL311" s="756"/>
      <c r="BM311" s="685"/>
      <c r="BN311" s="705">
        <f t="shared" si="39"/>
        <v>299</v>
      </c>
      <c r="BO311" s="756"/>
      <c r="BP311" s="756"/>
      <c r="BQ311" s="756"/>
      <c r="BR311" s="756"/>
      <c r="BS311" s="756"/>
      <c r="BT311" s="756"/>
      <c r="BU311" s="756"/>
      <c r="BV311" s="756"/>
      <c r="BW311" s="756"/>
      <c r="BX311" s="756"/>
      <c r="BY311" s="756"/>
      <c r="BZ311" s="756"/>
    </row>
    <row r="312" spans="2:78" x14ac:dyDescent="0.25">
      <c r="B312" s="705">
        <v>300</v>
      </c>
      <c r="C312" s="765">
        <f>(1+_xlfn.XLOOKUP(INT((B312-1)/12)+1,'ZC Curve'!$B$8:$B$107,'ZC Curve'!R$8:R$107,,0))^(1/12)-1</f>
        <v>0</v>
      </c>
      <c r="D312" s="766">
        <f t="shared" si="40"/>
        <v>1</v>
      </c>
      <c r="E312" s="765">
        <f>(1+_xlfn.XLOOKUP(INT((B312-1)/12)+1,'ZC Curve'!$B$8:$B$107,'ZC Curve'!S$8:S$107,,0))^(1/12)-1</f>
        <v>0</v>
      </c>
      <c r="F312" s="766">
        <f t="shared" si="41"/>
        <v>1</v>
      </c>
      <c r="G312" s="765">
        <f>(1+_xlfn.XLOOKUP(INT((B312-1)/12)+1,'ZC Curve'!$B$8:$B$107,'ZC Curve'!T$8:T$107,,0))^(1/12)-1</f>
        <v>0</v>
      </c>
      <c r="H312" s="766">
        <f t="shared" si="42"/>
        <v>1</v>
      </c>
      <c r="I312" s="594"/>
      <c r="J312" s="705">
        <f t="shared" si="43"/>
        <v>300</v>
      </c>
      <c r="K312" s="756"/>
      <c r="L312" s="756"/>
      <c r="M312" s="756"/>
      <c r="N312" s="756"/>
      <c r="O312" s="756"/>
      <c r="P312" s="756"/>
      <c r="Q312" s="756"/>
      <c r="R312" s="756"/>
      <c r="S312" s="756"/>
      <c r="T312" s="756"/>
      <c r="U312" s="756"/>
      <c r="V312" s="756"/>
      <c r="W312" s="594"/>
      <c r="X312" s="705">
        <f t="shared" si="44"/>
        <v>300</v>
      </c>
      <c r="Y312" s="756"/>
      <c r="Z312" s="756"/>
      <c r="AA312" s="756"/>
      <c r="AB312" s="756"/>
      <c r="AC312" s="756"/>
      <c r="AD312" s="756"/>
      <c r="AE312" s="756"/>
      <c r="AF312" s="756"/>
      <c r="AG312" s="756"/>
      <c r="AH312" s="756"/>
      <c r="AI312" s="756"/>
      <c r="AJ312" s="756"/>
      <c r="AK312" s="594"/>
      <c r="AL312" s="705">
        <f t="shared" si="45"/>
        <v>300</v>
      </c>
      <c r="AM312" s="756"/>
      <c r="AN312" s="756"/>
      <c r="AO312" s="756"/>
      <c r="AP312" s="756"/>
      <c r="AQ312" s="756"/>
      <c r="AR312" s="756"/>
      <c r="AS312" s="756"/>
      <c r="AT312" s="756"/>
      <c r="AU312" s="756"/>
      <c r="AV312" s="756"/>
      <c r="AW312" s="756"/>
      <c r="AX312" s="756"/>
      <c r="AY312" s="594"/>
      <c r="AZ312" s="705">
        <f t="shared" si="38"/>
        <v>300</v>
      </c>
      <c r="BA312" s="756"/>
      <c r="BB312" s="756"/>
      <c r="BC312" s="756"/>
      <c r="BD312" s="756"/>
      <c r="BE312" s="756"/>
      <c r="BF312" s="756"/>
      <c r="BG312" s="756"/>
      <c r="BH312" s="756"/>
      <c r="BI312" s="756"/>
      <c r="BJ312" s="756"/>
      <c r="BK312" s="756"/>
      <c r="BL312" s="756"/>
      <c r="BM312" s="685"/>
      <c r="BN312" s="705">
        <f t="shared" si="39"/>
        <v>300</v>
      </c>
      <c r="BO312" s="756"/>
      <c r="BP312" s="756"/>
      <c r="BQ312" s="756"/>
      <c r="BR312" s="756"/>
      <c r="BS312" s="756"/>
      <c r="BT312" s="756"/>
      <c r="BU312" s="756"/>
      <c r="BV312" s="756"/>
      <c r="BW312" s="756"/>
      <c r="BX312" s="756"/>
      <c r="BY312" s="756"/>
      <c r="BZ312" s="756"/>
    </row>
    <row r="313" spans="2:78" x14ac:dyDescent="0.25">
      <c r="B313" s="705">
        <v>301</v>
      </c>
      <c r="C313" s="765">
        <f>(1+_xlfn.XLOOKUP(INT((B313-1)/12)+1,'ZC Curve'!$B$8:$B$107,'ZC Curve'!R$8:R$107,,0))^(1/12)-1</f>
        <v>0</v>
      </c>
      <c r="D313" s="766">
        <f t="shared" si="40"/>
        <v>1</v>
      </c>
      <c r="E313" s="765">
        <f>(1+_xlfn.XLOOKUP(INT((B313-1)/12)+1,'ZC Curve'!$B$8:$B$107,'ZC Curve'!S$8:S$107,,0))^(1/12)-1</f>
        <v>0</v>
      </c>
      <c r="F313" s="766">
        <f t="shared" si="41"/>
        <v>1</v>
      </c>
      <c r="G313" s="765">
        <f>(1+_xlfn.XLOOKUP(INT((B313-1)/12)+1,'ZC Curve'!$B$8:$B$107,'ZC Curve'!T$8:T$107,,0))^(1/12)-1</f>
        <v>0</v>
      </c>
      <c r="H313" s="766">
        <f t="shared" si="42"/>
        <v>1</v>
      </c>
      <c r="I313" s="594"/>
      <c r="J313" s="705">
        <f t="shared" si="43"/>
        <v>301</v>
      </c>
      <c r="K313" s="756"/>
      <c r="L313" s="756"/>
      <c r="M313" s="756"/>
      <c r="N313" s="756"/>
      <c r="O313" s="756"/>
      <c r="P313" s="756"/>
      <c r="Q313" s="756"/>
      <c r="R313" s="756"/>
      <c r="S313" s="756"/>
      <c r="T313" s="756"/>
      <c r="U313" s="756"/>
      <c r="V313" s="756"/>
      <c r="W313" s="594"/>
      <c r="X313" s="705">
        <f t="shared" si="44"/>
        <v>301</v>
      </c>
      <c r="Y313" s="756"/>
      <c r="Z313" s="756"/>
      <c r="AA313" s="756"/>
      <c r="AB313" s="756"/>
      <c r="AC313" s="756"/>
      <c r="AD313" s="756"/>
      <c r="AE313" s="756"/>
      <c r="AF313" s="756"/>
      <c r="AG313" s="756"/>
      <c r="AH313" s="756"/>
      <c r="AI313" s="756"/>
      <c r="AJ313" s="756"/>
      <c r="AK313" s="594"/>
      <c r="AL313" s="705">
        <f t="shared" si="45"/>
        <v>301</v>
      </c>
      <c r="AM313" s="756"/>
      <c r="AN313" s="756"/>
      <c r="AO313" s="756"/>
      <c r="AP313" s="756"/>
      <c r="AQ313" s="756"/>
      <c r="AR313" s="756"/>
      <c r="AS313" s="756"/>
      <c r="AT313" s="756"/>
      <c r="AU313" s="756"/>
      <c r="AV313" s="756"/>
      <c r="AW313" s="756"/>
      <c r="AX313" s="756"/>
      <c r="AY313" s="594"/>
      <c r="AZ313" s="705">
        <f t="shared" si="38"/>
        <v>301</v>
      </c>
      <c r="BA313" s="756"/>
      <c r="BB313" s="756"/>
      <c r="BC313" s="756"/>
      <c r="BD313" s="756"/>
      <c r="BE313" s="756"/>
      <c r="BF313" s="756"/>
      <c r="BG313" s="756"/>
      <c r="BH313" s="756"/>
      <c r="BI313" s="756"/>
      <c r="BJ313" s="756"/>
      <c r="BK313" s="756"/>
      <c r="BL313" s="756"/>
      <c r="BM313" s="685"/>
      <c r="BN313" s="705">
        <f t="shared" si="39"/>
        <v>301</v>
      </c>
      <c r="BO313" s="756"/>
      <c r="BP313" s="756"/>
      <c r="BQ313" s="756"/>
      <c r="BR313" s="756"/>
      <c r="BS313" s="756"/>
      <c r="BT313" s="756"/>
      <c r="BU313" s="756"/>
      <c r="BV313" s="756"/>
      <c r="BW313" s="756"/>
      <c r="BX313" s="756"/>
      <c r="BY313" s="756"/>
      <c r="BZ313" s="756"/>
    </row>
    <row r="314" spans="2:78" x14ac:dyDescent="0.25">
      <c r="B314" s="705">
        <v>302</v>
      </c>
      <c r="C314" s="765">
        <f>(1+_xlfn.XLOOKUP(INT((B314-1)/12)+1,'ZC Curve'!$B$8:$B$107,'ZC Curve'!R$8:R$107,,0))^(1/12)-1</f>
        <v>0</v>
      </c>
      <c r="D314" s="766">
        <f t="shared" si="40"/>
        <v>1</v>
      </c>
      <c r="E314" s="765">
        <f>(1+_xlfn.XLOOKUP(INT((B314-1)/12)+1,'ZC Curve'!$B$8:$B$107,'ZC Curve'!S$8:S$107,,0))^(1/12)-1</f>
        <v>0</v>
      </c>
      <c r="F314" s="766">
        <f t="shared" si="41"/>
        <v>1</v>
      </c>
      <c r="G314" s="765">
        <f>(1+_xlfn.XLOOKUP(INT((B314-1)/12)+1,'ZC Curve'!$B$8:$B$107,'ZC Curve'!T$8:T$107,,0))^(1/12)-1</f>
        <v>0</v>
      </c>
      <c r="H314" s="766">
        <f t="shared" si="42"/>
        <v>1</v>
      </c>
      <c r="I314" s="594"/>
      <c r="J314" s="705">
        <f t="shared" si="43"/>
        <v>302</v>
      </c>
      <c r="K314" s="756"/>
      <c r="L314" s="756"/>
      <c r="M314" s="756"/>
      <c r="N314" s="756"/>
      <c r="O314" s="756"/>
      <c r="P314" s="756"/>
      <c r="Q314" s="756"/>
      <c r="R314" s="756"/>
      <c r="S314" s="756"/>
      <c r="T314" s="756"/>
      <c r="U314" s="756"/>
      <c r="V314" s="756"/>
      <c r="W314" s="594"/>
      <c r="X314" s="705">
        <f t="shared" si="44"/>
        <v>302</v>
      </c>
      <c r="Y314" s="756"/>
      <c r="Z314" s="756"/>
      <c r="AA314" s="756"/>
      <c r="AB314" s="756"/>
      <c r="AC314" s="756"/>
      <c r="AD314" s="756"/>
      <c r="AE314" s="756"/>
      <c r="AF314" s="756"/>
      <c r="AG314" s="756"/>
      <c r="AH314" s="756"/>
      <c r="AI314" s="756"/>
      <c r="AJ314" s="756"/>
      <c r="AK314" s="594"/>
      <c r="AL314" s="705">
        <f t="shared" si="45"/>
        <v>302</v>
      </c>
      <c r="AM314" s="756"/>
      <c r="AN314" s="756"/>
      <c r="AO314" s="756"/>
      <c r="AP314" s="756"/>
      <c r="AQ314" s="756"/>
      <c r="AR314" s="756"/>
      <c r="AS314" s="756"/>
      <c r="AT314" s="756"/>
      <c r="AU314" s="756"/>
      <c r="AV314" s="756"/>
      <c r="AW314" s="756"/>
      <c r="AX314" s="756"/>
      <c r="AY314" s="594"/>
      <c r="AZ314" s="705">
        <f t="shared" si="38"/>
        <v>302</v>
      </c>
      <c r="BA314" s="756"/>
      <c r="BB314" s="756"/>
      <c r="BC314" s="756"/>
      <c r="BD314" s="756"/>
      <c r="BE314" s="756"/>
      <c r="BF314" s="756"/>
      <c r="BG314" s="756"/>
      <c r="BH314" s="756"/>
      <c r="BI314" s="756"/>
      <c r="BJ314" s="756"/>
      <c r="BK314" s="756"/>
      <c r="BL314" s="756"/>
      <c r="BM314" s="685"/>
      <c r="BN314" s="705">
        <f t="shared" si="39"/>
        <v>302</v>
      </c>
      <c r="BO314" s="756"/>
      <c r="BP314" s="756"/>
      <c r="BQ314" s="756"/>
      <c r="BR314" s="756"/>
      <c r="BS314" s="756"/>
      <c r="BT314" s="756"/>
      <c r="BU314" s="756"/>
      <c r="BV314" s="756"/>
      <c r="BW314" s="756"/>
      <c r="BX314" s="756"/>
      <c r="BY314" s="756"/>
      <c r="BZ314" s="756"/>
    </row>
    <row r="315" spans="2:78" x14ac:dyDescent="0.25">
      <c r="B315" s="705">
        <v>303</v>
      </c>
      <c r="C315" s="765">
        <f>(1+_xlfn.XLOOKUP(INT((B315-1)/12)+1,'ZC Curve'!$B$8:$B$107,'ZC Curve'!R$8:R$107,,0))^(1/12)-1</f>
        <v>0</v>
      </c>
      <c r="D315" s="766">
        <f t="shared" si="40"/>
        <v>1</v>
      </c>
      <c r="E315" s="765">
        <f>(1+_xlfn.XLOOKUP(INT((B315-1)/12)+1,'ZC Curve'!$B$8:$B$107,'ZC Curve'!S$8:S$107,,0))^(1/12)-1</f>
        <v>0</v>
      </c>
      <c r="F315" s="766">
        <f t="shared" si="41"/>
        <v>1</v>
      </c>
      <c r="G315" s="765">
        <f>(1+_xlfn.XLOOKUP(INT((B315-1)/12)+1,'ZC Curve'!$B$8:$B$107,'ZC Curve'!T$8:T$107,,0))^(1/12)-1</f>
        <v>0</v>
      </c>
      <c r="H315" s="766">
        <f t="shared" si="42"/>
        <v>1</v>
      </c>
      <c r="I315" s="594"/>
      <c r="J315" s="705">
        <f t="shared" si="43"/>
        <v>303</v>
      </c>
      <c r="K315" s="756"/>
      <c r="L315" s="756"/>
      <c r="M315" s="756"/>
      <c r="N315" s="756"/>
      <c r="O315" s="756"/>
      <c r="P315" s="756"/>
      <c r="Q315" s="756"/>
      <c r="R315" s="756"/>
      <c r="S315" s="756"/>
      <c r="T315" s="756"/>
      <c r="U315" s="756"/>
      <c r="V315" s="756"/>
      <c r="W315" s="594"/>
      <c r="X315" s="705">
        <f t="shared" si="44"/>
        <v>303</v>
      </c>
      <c r="Y315" s="756"/>
      <c r="Z315" s="756"/>
      <c r="AA315" s="756"/>
      <c r="AB315" s="756"/>
      <c r="AC315" s="756"/>
      <c r="AD315" s="756"/>
      <c r="AE315" s="756"/>
      <c r="AF315" s="756"/>
      <c r="AG315" s="756"/>
      <c r="AH315" s="756"/>
      <c r="AI315" s="756"/>
      <c r="AJ315" s="756"/>
      <c r="AK315" s="594"/>
      <c r="AL315" s="705">
        <f t="shared" si="45"/>
        <v>303</v>
      </c>
      <c r="AM315" s="756"/>
      <c r="AN315" s="756"/>
      <c r="AO315" s="756"/>
      <c r="AP315" s="756"/>
      <c r="AQ315" s="756"/>
      <c r="AR315" s="756"/>
      <c r="AS315" s="756"/>
      <c r="AT315" s="756"/>
      <c r="AU315" s="756"/>
      <c r="AV315" s="756"/>
      <c r="AW315" s="756"/>
      <c r="AX315" s="756"/>
      <c r="AY315" s="594"/>
      <c r="AZ315" s="705">
        <f t="shared" si="38"/>
        <v>303</v>
      </c>
      <c r="BA315" s="756"/>
      <c r="BB315" s="756"/>
      <c r="BC315" s="756"/>
      <c r="BD315" s="756"/>
      <c r="BE315" s="756"/>
      <c r="BF315" s="756"/>
      <c r="BG315" s="756"/>
      <c r="BH315" s="756"/>
      <c r="BI315" s="756"/>
      <c r="BJ315" s="756"/>
      <c r="BK315" s="756"/>
      <c r="BL315" s="756"/>
      <c r="BM315" s="685"/>
      <c r="BN315" s="705">
        <f t="shared" si="39"/>
        <v>303</v>
      </c>
      <c r="BO315" s="756"/>
      <c r="BP315" s="756"/>
      <c r="BQ315" s="756"/>
      <c r="BR315" s="756"/>
      <c r="BS315" s="756"/>
      <c r="BT315" s="756"/>
      <c r="BU315" s="756"/>
      <c r="BV315" s="756"/>
      <c r="BW315" s="756"/>
      <c r="BX315" s="756"/>
      <c r="BY315" s="756"/>
      <c r="BZ315" s="756"/>
    </row>
    <row r="316" spans="2:78" x14ac:dyDescent="0.25">
      <c r="B316" s="705">
        <v>304</v>
      </c>
      <c r="C316" s="765">
        <f>(1+_xlfn.XLOOKUP(INT((B316-1)/12)+1,'ZC Curve'!$B$8:$B$107,'ZC Curve'!R$8:R$107,,0))^(1/12)-1</f>
        <v>0</v>
      </c>
      <c r="D316" s="766">
        <f t="shared" si="40"/>
        <v>1</v>
      </c>
      <c r="E316" s="765">
        <f>(1+_xlfn.XLOOKUP(INT((B316-1)/12)+1,'ZC Curve'!$B$8:$B$107,'ZC Curve'!S$8:S$107,,0))^(1/12)-1</f>
        <v>0</v>
      </c>
      <c r="F316" s="766">
        <f t="shared" si="41"/>
        <v>1</v>
      </c>
      <c r="G316" s="765">
        <f>(1+_xlfn.XLOOKUP(INT((B316-1)/12)+1,'ZC Curve'!$B$8:$B$107,'ZC Curve'!T$8:T$107,,0))^(1/12)-1</f>
        <v>0</v>
      </c>
      <c r="H316" s="766">
        <f t="shared" si="42"/>
        <v>1</v>
      </c>
      <c r="I316" s="594"/>
      <c r="J316" s="705">
        <f t="shared" si="43"/>
        <v>304</v>
      </c>
      <c r="K316" s="756"/>
      <c r="L316" s="756"/>
      <c r="M316" s="756"/>
      <c r="N316" s="756"/>
      <c r="O316" s="756"/>
      <c r="P316" s="756"/>
      <c r="Q316" s="756"/>
      <c r="R316" s="756"/>
      <c r="S316" s="756"/>
      <c r="T316" s="756"/>
      <c r="U316" s="756"/>
      <c r="V316" s="756"/>
      <c r="W316" s="594"/>
      <c r="X316" s="705">
        <f t="shared" si="44"/>
        <v>304</v>
      </c>
      <c r="Y316" s="756"/>
      <c r="Z316" s="756"/>
      <c r="AA316" s="756"/>
      <c r="AB316" s="756"/>
      <c r="AC316" s="756"/>
      <c r="AD316" s="756"/>
      <c r="AE316" s="756"/>
      <c r="AF316" s="756"/>
      <c r="AG316" s="756"/>
      <c r="AH316" s="756"/>
      <c r="AI316" s="756"/>
      <c r="AJ316" s="756"/>
      <c r="AK316" s="594"/>
      <c r="AL316" s="705">
        <f t="shared" si="45"/>
        <v>304</v>
      </c>
      <c r="AM316" s="756"/>
      <c r="AN316" s="756"/>
      <c r="AO316" s="756"/>
      <c r="AP316" s="756"/>
      <c r="AQ316" s="756"/>
      <c r="AR316" s="756"/>
      <c r="AS316" s="756"/>
      <c r="AT316" s="756"/>
      <c r="AU316" s="756"/>
      <c r="AV316" s="756"/>
      <c r="AW316" s="756"/>
      <c r="AX316" s="756"/>
      <c r="AY316" s="594"/>
      <c r="AZ316" s="705">
        <f t="shared" si="38"/>
        <v>304</v>
      </c>
      <c r="BA316" s="756"/>
      <c r="BB316" s="756"/>
      <c r="BC316" s="756"/>
      <c r="BD316" s="756"/>
      <c r="BE316" s="756"/>
      <c r="BF316" s="756"/>
      <c r="BG316" s="756"/>
      <c r="BH316" s="756"/>
      <c r="BI316" s="756"/>
      <c r="BJ316" s="756"/>
      <c r="BK316" s="756"/>
      <c r="BL316" s="756"/>
      <c r="BM316" s="685"/>
      <c r="BN316" s="705">
        <f t="shared" si="39"/>
        <v>304</v>
      </c>
      <c r="BO316" s="756"/>
      <c r="BP316" s="756"/>
      <c r="BQ316" s="756"/>
      <c r="BR316" s="756"/>
      <c r="BS316" s="756"/>
      <c r="BT316" s="756"/>
      <c r="BU316" s="756"/>
      <c r="BV316" s="756"/>
      <c r="BW316" s="756"/>
      <c r="BX316" s="756"/>
      <c r="BY316" s="756"/>
      <c r="BZ316" s="756"/>
    </row>
    <row r="317" spans="2:78" x14ac:dyDescent="0.25">
      <c r="B317" s="705">
        <v>305</v>
      </c>
      <c r="C317" s="765">
        <f>(1+_xlfn.XLOOKUP(INT((B317-1)/12)+1,'ZC Curve'!$B$8:$B$107,'ZC Curve'!R$8:R$107,,0))^(1/12)-1</f>
        <v>0</v>
      </c>
      <c r="D317" s="766">
        <f t="shared" si="40"/>
        <v>1</v>
      </c>
      <c r="E317" s="765">
        <f>(1+_xlfn.XLOOKUP(INT((B317-1)/12)+1,'ZC Curve'!$B$8:$B$107,'ZC Curve'!S$8:S$107,,0))^(1/12)-1</f>
        <v>0</v>
      </c>
      <c r="F317" s="766">
        <f t="shared" si="41"/>
        <v>1</v>
      </c>
      <c r="G317" s="765">
        <f>(1+_xlfn.XLOOKUP(INT((B317-1)/12)+1,'ZC Curve'!$B$8:$B$107,'ZC Curve'!T$8:T$107,,0))^(1/12)-1</f>
        <v>0</v>
      </c>
      <c r="H317" s="766">
        <f t="shared" si="42"/>
        <v>1</v>
      </c>
      <c r="I317" s="594"/>
      <c r="J317" s="705">
        <f t="shared" si="43"/>
        <v>305</v>
      </c>
      <c r="K317" s="756"/>
      <c r="L317" s="756"/>
      <c r="M317" s="756"/>
      <c r="N317" s="756"/>
      <c r="O317" s="756"/>
      <c r="P317" s="756"/>
      <c r="Q317" s="756"/>
      <c r="R317" s="756"/>
      <c r="S317" s="756"/>
      <c r="T317" s="756"/>
      <c r="U317" s="756"/>
      <c r="V317" s="756"/>
      <c r="W317" s="594"/>
      <c r="X317" s="705">
        <f t="shared" si="44"/>
        <v>305</v>
      </c>
      <c r="Y317" s="756"/>
      <c r="Z317" s="756"/>
      <c r="AA317" s="756"/>
      <c r="AB317" s="756"/>
      <c r="AC317" s="756"/>
      <c r="AD317" s="756"/>
      <c r="AE317" s="756"/>
      <c r="AF317" s="756"/>
      <c r="AG317" s="756"/>
      <c r="AH317" s="756"/>
      <c r="AI317" s="756"/>
      <c r="AJ317" s="756"/>
      <c r="AK317" s="594"/>
      <c r="AL317" s="705">
        <f t="shared" si="45"/>
        <v>305</v>
      </c>
      <c r="AM317" s="756"/>
      <c r="AN317" s="756"/>
      <c r="AO317" s="756"/>
      <c r="AP317" s="756"/>
      <c r="AQ317" s="756"/>
      <c r="AR317" s="756"/>
      <c r="AS317" s="756"/>
      <c r="AT317" s="756"/>
      <c r="AU317" s="756"/>
      <c r="AV317" s="756"/>
      <c r="AW317" s="756"/>
      <c r="AX317" s="756"/>
      <c r="AY317" s="594"/>
      <c r="AZ317" s="705">
        <f t="shared" si="38"/>
        <v>305</v>
      </c>
      <c r="BA317" s="756"/>
      <c r="BB317" s="756"/>
      <c r="BC317" s="756"/>
      <c r="BD317" s="756"/>
      <c r="BE317" s="756"/>
      <c r="BF317" s="756"/>
      <c r="BG317" s="756"/>
      <c r="BH317" s="756"/>
      <c r="BI317" s="756"/>
      <c r="BJ317" s="756"/>
      <c r="BK317" s="756"/>
      <c r="BL317" s="756"/>
      <c r="BM317" s="685"/>
      <c r="BN317" s="705">
        <f t="shared" si="39"/>
        <v>305</v>
      </c>
      <c r="BO317" s="756"/>
      <c r="BP317" s="756"/>
      <c r="BQ317" s="756"/>
      <c r="BR317" s="756"/>
      <c r="BS317" s="756"/>
      <c r="BT317" s="756"/>
      <c r="BU317" s="756"/>
      <c r="BV317" s="756"/>
      <c r="BW317" s="756"/>
      <c r="BX317" s="756"/>
      <c r="BY317" s="756"/>
      <c r="BZ317" s="756"/>
    </row>
    <row r="318" spans="2:78" x14ac:dyDescent="0.25">
      <c r="B318" s="705">
        <v>306</v>
      </c>
      <c r="C318" s="765">
        <f>(1+_xlfn.XLOOKUP(INT((B318-1)/12)+1,'ZC Curve'!$B$8:$B$107,'ZC Curve'!R$8:R$107,,0))^(1/12)-1</f>
        <v>0</v>
      </c>
      <c r="D318" s="766">
        <f t="shared" si="40"/>
        <v>1</v>
      </c>
      <c r="E318" s="765">
        <f>(1+_xlfn.XLOOKUP(INT((B318-1)/12)+1,'ZC Curve'!$B$8:$B$107,'ZC Curve'!S$8:S$107,,0))^(1/12)-1</f>
        <v>0</v>
      </c>
      <c r="F318" s="766">
        <f t="shared" si="41"/>
        <v>1</v>
      </c>
      <c r="G318" s="765">
        <f>(1+_xlfn.XLOOKUP(INT((B318-1)/12)+1,'ZC Curve'!$B$8:$B$107,'ZC Curve'!T$8:T$107,,0))^(1/12)-1</f>
        <v>0</v>
      </c>
      <c r="H318" s="766">
        <f t="shared" si="42"/>
        <v>1</v>
      </c>
      <c r="I318" s="594"/>
      <c r="J318" s="705">
        <f t="shared" si="43"/>
        <v>306</v>
      </c>
      <c r="K318" s="756"/>
      <c r="L318" s="756"/>
      <c r="M318" s="756"/>
      <c r="N318" s="756"/>
      <c r="O318" s="756"/>
      <c r="P318" s="756"/>
      <c r="Q318" s="756"/>
      <c r="R318" s="756"/>
      <c r="S318" s="756"/>
      <c r="T318" s="756"/>
      <c r="U318" s="756"/>
      <c r="V318" s="756"/>
      <c r="W318" s="594"/>
      <c r="X318" s="705">
        <f t="shared" si="44"/>
        <v>306</v>
      </c>
      <c r="Y318" s="756"/>
      <c r="Z318" s="756"/>
      <c r="AA318" s="756"/>
      <c r="AB318" s="756"/>
      <c r="AC318" s="756"/>
      <c r="AD318" s="756"/>
      <c r="AE318" s="756"/>
      <c r="AF318" s="756"/>
      <c r="AG318" s="756"/>
      <c r="AH318" s="756"/>
      <c r="AI318" s="756"/>
      <c r="AJ318" s="756"/>
      <c r="AK318" s="594"/>
      <c r="AL318" s="705">
        <f t="shared" si="45"/>
        <v>306</v>
      </c>
      <c r="AM318" s="756"/>
      <c r="AN318" s="756"/>
      <c r="AO318" s="756"/>
      <c r="AP318" s="756"/>
      <c r="AQ318" s="756"/>
      <c r="AR318" s="756"/>
      <c r="AS318" s="756"/>
      <c r="AT318" s="756"/>
      <c r="AU318" s="756"/>
      <c r="AV318" s="756"/>
      <c r="AW318" s="756"/>
      <c r="AX318" s="756"/>
      <c r="AY318" s="594"/>
      <c r="AZ318" s="705">
        <f t="shared" si="38"/>
        <v>306</v>
      </c>
      <c r="BA318" s="756"/>
      <c r="BB318" s="756"/>
      <c r="BC318" s="756"/>
      <c r="BD318" s="756"/>
      <c r="BE318" s="756"/>
      <c r="BF318" s="756"/>
      <c r="BG318" s="756"/>
      <c r="BH318" s="756"/>
      <c r="BI318" s="756"/>
      <c r="BJ318" s="756"/>
      <c r="BK318" s="756"/>
      <c r="BL318" s="756"/>
      <c r="BM318" s="685"/>
      <c r="BN318" s="705">
        <f t="shared" si="39"/>
        <v>306</v>
      </c>
      <c r="BO318" s="756"/>
      <c r="BP318" s="756"/>
      <c r="BQ318" s="756"/>
      <c r="BR318" s="756"/>
      <c r="BS318" s="756"/>
      <c r="BT318" s="756"/>
      <c r="BU318" s="756"/>
      <c r="BV318" s="756"/>
      <c r="BW318" s="756"/>
      <c r="BX318" s="756"/>
      <c r="BY318" s="756"/>
      <c r="BZ318" s="756"/>
    </row>
    <row r="319" spans="2:78" x14ac:dyDescent="0.25">
      <c r="B319" s="705">
        <v>307</v>
      </c>
      <c r="C319" s="765">
        <f>(1+_xlfn.XLOOKUP(INT((B319-1)/12)+1,'ZC Curve'!$B$8:$B$107,'ZC Curve'!R$8:R$107,,0))^(1/12)-1</f>
        <v>0</v>
      </c>
      <c r="D319" s="766">
        <f t="shared" si="40"/>
        <v>1</v>
      </c>
      <c r="E319" s="765">
        <f>(1+_xlfn.XLOOKUP(INT((B319-1)/12)+1,'ZC Curve'!$B$8:$B$107,'ZC Curve'!S$8:S$107,,0))^(1/12)-1</f>
        <v>0</v>
      </c>
      <c r="F319" s="766">
        <f t="shared" si="41"/>
        <v>1</v>
      </c>
      <c r="G319" s="765">
        <f>(1+_xlfn.XLOOKUP(INT((B319-1)/12)+1,'ZC Curve'!$B$8:$B$107,'ZC Curve'!T$8:T$107,,0))^(1/12)-1</f>
        <v>0</v>
      </c>
      <c r="H319" s="766">
        <f t="shared" si="42"/>
        <v>1</v>
      </c>
      <c r="I319" s="594"/>
      <c r="J319" s="705">
        <f t="shared" si="43"/>
        <v>307</v>
      </c>
      <c r="K319" s="756"/>
      <c r="L319" s="756"/>
      <c r="M319" s="756"/>
      <c r="N319" s="756"/>
      <c r="O319" s="756"/>
      <c r="P319" s="756"/>
      <c r="Q319" s="756"/>
      <c r="R319" s="756"/>
      <c r="S319" s="756"/>
      <c r="T319" s="756"/>
      <c r="U319" s="756"/>
      <c r="V319" s="756"/>
      <c r="W319" s="594"/>
      <c r="X319" s="705">
        <f t="shared" si="44"/>
        <v>307</v>
      </c>
      <c r="Y319" s="756"/>
      <c r="Z319" s="756"/>
      <c r="AA319" s="756"/>
      <c r="AB319" s="756"/>
      <c r="AC319" s="756"/>
      <c r="AD319" s="756"/>
      <c r="AE319" s="756"/>
      <c r="AF319" s="756"/>
      <c r="AG319" s="756"/>
      <c r="AH319" s="756"/>
      <c r="AI319" s="756"/>
      <c r="AJ319" s="756"/>
      <c r="AK319" s="594"/>
      <c r="AL319" s="705">
        <f t="shared" si="45"/>
        <v>307</v>
      </c>
      <c r="AM319" s="756"/>
      <c r="AN319" s="756"/>
      <c r="AO319" s="756"/>
      <c r="AP319" s="756"/>
      <c r="AQ319" s="756"/>
      <c r="AR319" s="756"/>
      <c r="AS319" s="756"/>
      <c r="AT319" s="756"/>
      <c r="AU319" s="756"/>
      <c r="AV319" s="756"/>
      <c r="AW319" s="756"/>
      <c r="AX319" s="756"/>
      <c r="AY319" s="594"/>
      <c r="AZ319" s="705">
        <f t="shared" si="38"/>
        <v>307</v>
      </c>
      <c r="BA319" s="756"/>
      <c r="BB319" s="756"/>
      <c r="BC319" s="756"/>
      <c r="BD319" s="756"/>
      <c r="BE319" s="756"/>
      <c r="BF319" s="756"/>
      <c r="BG319" s="756"/>
      <c r="BH319" s="756"/>
      <c r="BI319" s="756"/>
      <c r="BJ319" s="756"/>
      <c r="BK319" s="756"/>
      <c r="BL319" s="756"/>
      <c r="BM319" s="685"/>
      <c r="BN319" s="705">
        <f t="shared" si="39"/>
        <v>307</v>
      </c>
      <c r="BO319" s="756"/>
      <c r="BP319" s="756"/>
      <c r="BQ319" s="756"/>
      <c r="BR319" s="756"/>
      <c r="BS319" s="756"/>
      <c r="BT319" s="756"/>
      <c r="BU319" s="756"/>
      <c r="BV319" s="756"/>
      <c r="BW319" s="756"/>
      <c r="BX319" s="756"/>
      <c r="BY319" s="756"/>
      <c r="BZ319" s="756"/>
    </row>
    <row r="320" spans="2:78" x14ac:dyDescent="0.25">
      <c r="B320" s="705">
        <v>308</v>
      </c>
      <c r="C320" s="765">
        <f>(1+_xlfn.XLOOKUP(INT((B320-1)/12)+1,'ZC Curve'!$B$8:$B$107,'ZC Curve'!R$8:R$107,,0))^(1/12)-1</f>
        <v>0</v>
      </c>
      <c r="D320" s="766">
        <f t="shared" si="40"/>
        <v>1</v>
      </c>
      <c r="E320" s="765">
        <f>(1+_xlfn.XLOOKUP(INT((B320-1)/12)+1,'ZC Curve'!$B$8:$B$107,'ZC Curve'!S$8:S$107,,0))^(1/12)-1</f>
        <v>0</v>
      </c>
      <c r="F320" s="766">
        <f t="shared" si="41"/>
        <v>1</v>
      </c>
      <c r="G320" s="765">
        <f>(1+_xlfn.XLOOKUP(INT((B320-1)/12)+1,'ZC Curve'!$B$8:$B$107,'ZC Curve'!T$8:T$107,,0))^(1/12)-1</f>
        <v>0</v>
      </c>
      <c r="H320" s="766">
        <f t="shared" si="42"/>
        <v>1</v>
      </c>
      <c r="I320" s="594"/>
      <c r="J320" s="705">
        <f t="shared" si="43"/>
        <v>308</v>
      </c>
      <c r="K320" s="756"/>
      <c r="L320" s="756"/>
      <c r="M320" s="756"/>
      <c r="N320" s="756"/>
      <c r="O320" s="756"/>
      <c r="P320" s="756"/>
      <c r="Q320" s="756"/>
      <c r="R320" s="756"/>
      <c r="S320" s="756"/>
      <c r="T320" s="756"/>
      <c r="U320" s="756"/>
      <c r="V320" s="756"/>
      <c r="W320" s="594"/>
      <c r="X320" s="705">
        <f t="shared" si="44"/>
        <v>308</v>
      </c>
      <c r="Y320" s="756"/>
      <c r="Z320" s="756"/>
      <c r="AA320" s="756"/>
      <c r="AB320" s="756"/>
      <c r="AC320" s="756"/>
      <c r="AD320" s="756"/>
      <c r="AE320" s="756"/>
      <c r="AF320" s="756"/>
      <c r="AG320" s="756"/>
      <c r="AH320" s="756"/>
      <c r="AI320" s="756"/>
      <c r="AJ320" s="756"/>
      <c r="AK320" s="594"/>
      <c r="AL320" s="705">
        <f t="shared" si="45"/>
        <v>308</v>
      </c>
      <c r="AM320" s="756"/>
      <c r="AN320" s="756"/>
      <c r="AO320" s="756"/>
      <c r="AP320" s="756"/>
      <c r="AQ320" s="756"/>
      <c r="AR320" s="756"/>
      <c r="AS320" s="756"/>
      <c r="AT320" s="756"/>
      <c r="AU320" s="756"/>
      <c r="AV320" s="756"/>
      <c r="AW320" s="756"/>
      <c r="AX320" s="756"/>
      <c r="AY320" s="594"/>
      <c r="AZ320" s="705">
        <f t="shared" si="38"/>
        <v>308</v>
      </c>
      <c r="BA320" s="756"/>
      <c r="BB320" s="756"/>
      <c r="BC320" s="756"/>
      <c r="BD320" s="756"/>
      <c r="BE320" s="756"/>
      <c r="BF320" s="756"/>
      <c r="BG320" s="756"/>
      <c r="BH320" s="756"/>
      <c r="BI320" s="756"/>
      <c r="BJ320" s="756"/>
      <c r="BK320" s="756"/>
      <c r="BL320" s="756"/>
      <c r="BM320" s="685"/>
      <c r="BN320" s="705">
        <f t="shared" si="39"/>
        <v>308</v>
      </c>
      <c r="BO320" s="756"/>
      <c r="BP320" s="756"/>
      <c r="BQ320" s="756"/>
      <c r="BR320" s="756"/>
      <c r="BS320" s="756"/>
      <c r="BT320" s="756"/>
      <c r="BU320" s="756"/>
      <c r="BV320" s="756"/>
      <c r="BW320" s="756"/>
      <c r="BX320" s="756"/>
      <c r="BY320" s="756"/>
      <c r="BZ320" s="756"/>
    </row>
    <row r="321" spans="2:78" x14ac:dyDescent="0.25">
      <c r="B321" s="705">
        <v>309</v>
      </c>
      <c r="C321" s="765">
        <f>(1+_xlfn.XLOOKUP(INT((B321-1)/12)+1,'ZC Curve'!$B$8:$B$107,'ZC Curve'!R$8:R$107,,0))^(1/12)-1</f>
        <v>0</v>
      </c>
      <c r="D321" s="766">
        <f t="shared" si="40"/>
        <v>1</v>
      </c>
      <c r="E321" s="765">
        <f>(1+_xlfn.XLOOKUP(INT((B321-1)/12)+1,'ZC Curve'!$B$8:$B$107,'ZC Curve'!S$8:S$107,,0))^(1/12)-1</f>
        <v>0</v>
      </c>
      <c r="F321" s="766">
        <f t="shared" si="41"/>
        <v>1</v>
      </c>
      <c r="G321" s="765">
        <f>(1+_xlfn.XLOOKUP(INT((B321-1)/12)+1,'ZC Curve'!$B$8:$B$107,'ZC Curve'!T$8:T$107,,0))^(1/12)-1</f>
        <v>0</v>
      </c>
      <c r="H321" s="766">
        <f t="shared" si="42"/>
        <v>1</v>
      </c>
      <c r="I321" s="594"/>
      <c r="J321" s="705">
        <f t="shared" si="43"/>
        <v>309</v>
      </c>
      <c r="K321" s="756"/>
      <c r="L321" s="756"/>
      <c r="M321" s="756"/>
      <c r="N321" s="756"/>
      <c r="O321" s="756"/>
      <c r="P321" s="756"/>
      <c r="Q321" s="756"/>
      <c r="R321" s="756"/>
      <c r="S321" s="756"/>
      <c r="T321" s="756"/>
      <c r="U321" s="756"/>
      <c r="V321" s="756"/>
      <c r="W321" s="594"/>
      <c r="X321" s="705">
        <f t="shared" si="44"/>
        <v>309</v>
      </c>
      <c r="Y321" s="756"/>
      <c r="Z321" s="756"/>
      <c r="AA321" s="756"/>
      <c r="AB321" s="756"/>
      <c r="AC321" s="756"/>
      <c r="AD321" s="756"/>
      <c r="AE321" s="756"/>
      <c r="AF321" s="756"/>
      <c r="AG321" s="756"/>
      <c r="AH321" s="756"/>
      <c r="AI321" s="756"/>
      <c r="AJ321" s="756"/>
      <c r="AK321" s="594"/>
      <c r="AL321" s="705">
        <f t="shared" si="45"/>
        <v>309</v>
      </c>
      <c r="AM321" s="756"/>
      <c r="AN321" s="756"/>
      <c r="AO321" s="756"/>
      <c r="AP321" s="756"/>
      <c r="AQ321" s="756"/>
      <c r="AR321" s="756"/>
      <c r="AS321" s="756"/>
      <c r="AT321" s="756"/>
      <c r="AU321" s="756"/>
      <c r="AV321" s="756"/>
      <c r="AW321" s="756"/>
      <c r="AX321" s="756"/>
      <c r="AY321" s="594"/>
      <c r="AZ321" s="705">
        <f t="shared" si="38"/>
        <v>309</v>
      </c>
      <c r="BA321" s="756"/>
      <c r="BB321" s="756"/>
      <c r="BC321" s="756"/>
      <c r="BD321" s="756"/>
      <c r="BE321" s="756"/>
      <c r="BF321" s="756"/>
      <c r="BG321" s="756"/>
      <c r="BH321" s="756"/>
      <c r="BI321" s="756"/>
      <c r="BJ321" s="756"/>
      <c r="BK321" s="756"/>
      <c r="BL321" s="756"/>
      <c r="BM321" s="685"/>
      <c r="BN321" s="705">
        <f t="shared" si="39"/>
        <v>309</v>
      </c>
      <c r="BO321" s="756"/>
      <c r="BP321" s="756"/>
      <c r="BQ321" s="756"/>
      <c r="BR321" s="756"/>
      <c r="BS321" s="756"/>
      <c r="BT321" s="756"/>
      <c r="BU321" s="756"/>
      <c r="BV321" s="756"/>
      <c r="BW321" s="756"/>
      <c r="BX321" s="756"/>
      <c r="BY321" s="756"/>
      <c r="BZ321" s="756"/>
    </row>
    <row r="322" spans="2:78" x14ac:dyDescent="0.25">
      <c r="B322" s="705">
        <v>310</v>
      </c>
      <c r="C322" s="765">
        <f>(1+_xlfn.XLOOKUP(INT((B322-1)/12)+1,'ZC Curve'!$B$8:$B$107,'ZC Curve'!R$8:R$107,,0))^(1/12)-1</f>
        <v>0</v>
      </c>
      <c r="D322" s="766">
        <f t="shared" si="40"/>
        <v>1</v>
      </c>
      <c r="E322" s="765">
        <f>(1+_xlfn.XLOOKUP(INT((B322-1)/12)+1,'ZC Curve'!$B$8:$B$107,'ZC Curve'!S$8:S$107,,0))^(1/12)-1</f>
        <v>0</v>
      </c>
      <c r="F322" s="766">
        <f t="shared" si="41"/>
        <v>1</v>
      </c>
      <c r="G322" s="765">
        <f>(1+_xlfn.XLOOKUP(INT((B322-1)/12)+1,'ZC Curve'!$B$8:$B$107,'ZC Curve'!T$8:T$107,,0))^(1/12)-1</f>
        <v>0</v>
      </c>
      <c r="H322" s="766">
        <f t="shared" si="42"/>
        <v>1</v>
      </c>
      <c r="I322" s="594"/>
      <c r="J322" s="705">
        <f t="shared" si="43"/>
        <v>310</v>
      </c>
      <c r="K322" s="756"/>
      <c r="L322" s="756"/>
      <c r="M322" s="756"/>
      <c r="N322" s="756"/>
      <c r="O322" s="756"/>
      <c r="P322" s="756"/>
      <c r="Q322" s="756"/>
      <c r="R322" s="756"/>
      <c r="S322" s="756"/>
      <c r="T322" s="756"/>
      <c r="U322" s="756"/>
      <c r="V322" s="756"/>
      <c r="W322" s="594"/>
      <c r="X322" s="705">
        <f t="shared" si="44"/>
        <v>310</v>
      </c>
      <c r="Y322" s="756"/>
      <c r="Z322" s="756"/>
      <c r="AA322" s="756"/>
      <c r="AB322" s="756"/>
      <c r="AC322" s="756"/>
      <c r="AD322" s="756"/>
      <c r="AE322" s="756"/>
      <c r="AF322" s="756"/>
      <c r="AG322" s="756"/>
      <c r="AH322" s="756"/>
      <c r="AI322" s="756"/>
      <c r="AJ322" s="756"/>
      <c r="AK322" s="594"/>
      <c r="AL322" s="705">
        <f t="shared" si="45"/>
        <v>310</v>
      </c>
      <c r="AM322" s="756"/>
      <c r="AN322" s="756"/>
      <c r="AO322" s="756"/>
      <c r="AP322" s="756"/>
      <c r="AQ322" s="756"/>
      <c r="AR322" s="756"/>
      <c r="AS322" s="756"/>
      <c r="AT322" s="756"/>
      <c r="AU322" s="756"/>
      <c r="AV322" s="756"/>
      <c r="AW322" s="756"/>
      <c r="AX322" s="756"/>
      <c r="AY322" s="594"/>
      <c r="AZ322" s="705">
        <f t="shared" si="38"/>
        <v>310</v>
      </c>
      <c r="BA322" s="756"/>
      <c r="BB322" s="756"/>
      <c r="BC322" s="756"/>
      <c r="BD322" s="756"/>
      <c r="BE322" s="756"/>
      <c r="BF322" s="756"/>
      <c r="BG322" s="756"/>
      <c r="BH322" s="756"/>
      <c r="BI322" s="756"/>
      <c r="BJ322" s="756"/>
      <c r="BK322" s="756"/>
      <c r="BL322" s="756"/>
      <c r="BM322" s="685"/>
      <c r="BN322" s="705">
        <f t="shared" si="39"/>
        <v>310</v>
      </c>
      <c r="BO322" s="756"/>
      <c r="BP322" s="756"/>
      <c r="BQ322" s="756"/>
      <c r="BR322" s="756"/>
      <c r="BS322" s="756"/>
      <c r="BT322" s="756"/>
      <c r="BU322" s="756"/>
      <c r="BV322" s="756"/>
      <c r="BW322" s="756"/>
      <c r="BX322" s="756"/>
      <c r="BY322" s="756"/>
      <c r="BZ322" s="756"/>
    </row>
    <row r="323" spans="2:78" x14ac:dyDescent="0.25">
      <c r="B323" s="705">
        <v>311</v>
      </c>
      <c r="C323" s="765">
        <f>(1+_xlfn.XLOOKUP(INT((B323-1)/12)+1,'ZC Curve'!$B$8:$B$107,'ZC Curve'!R$8:R$107,,0))^(1/12)-1</f>
        <v>0</v>
      </c>
      <c r="D323" s="766">
        <f t="shared" si="40"/>
        <v>1</v>
      </c>
      <c r="E323" s="765">
        <f>(1+_xlfn.XLOOKUP(INT((B323-1)/12)+1,'ZC Curve'!$B$8:$B$107,'ZC Curve'!S$8:S$107,,0))^(1/12)-1</f>
        <v>0</v>
      </c>
      <c r="F323" s="766">
        <f t="shared" si="41"/>
        <v>1</v>
      </c>
      <c r="G323" s="765">
        <f>(1+_xlfn.XLOOKUP(INT((B323-1)/12)+1,'ZC Curve'!$B$8:$B$107,'ZC Curve'!T$8:T$107,,0))^(1/12)-1</f>
        <v>0</v>
      </c>
      <c r="H323" s="766">
        <f t="shared" si="42"/>
        <v>1</v>
      </c>
      <c r="I323" s="594"/>
      <c r="J323" s="705">
        <f t="shared" si="43"/>
        <v>311</v>
      </c>
      <c r="K323" s="756"/>
      <c r="L323" s="756"/>
      <c r="M323" s="756"/>
      <c r="N323" s="756"/>
      <c r="O323" s="756"/>
      <c r="P323" s="756"/>
      <c r="Q323" s="756"/>
      <c r="R323" s="756"/>
      <c r="S323" s="756"/>
      <c r="T323" s="756"/>
      <c r="U323" s="756"/>
      <c r="V323" s="756"/>
      <c r="W323" s="594"/>
      <c r="X323" s="705">
        <f t="shared" si="44"/>
        <v>311</v>
      </c>
      <c r="Y323" s="756"/>
      <c r="Z323" s="756"/>
      <c r="AA323" s="756"/>
      <c r="AB323" s="756"/>
      <c r="AC323" s="756"/>
      <c r="AD323" s="756"/>
      <c r="AE323" s="756"/>
      <c r="AF323" s="756"/>
      <c r="AG323" s="756"/>
      <c r="AH323" s="756"/>
      <c r="AI323" s="756"/>
      <c r="AJ323" s="756"/>
      <c r="AK323" s="594"/>
      <c r="AL323" s="705">
        <f t="shared" si="45"/>
        <v>311</v>
      </c>
      <c r="AM323" s="756"/>
      <c r="AN323" s="756"/>
      <c r="AO323" s="756"/>
      <c r="AP323" s="756"/>
      <c r="AQ323" s="756"/>
      <c r="AR323" s="756"/>
      <c r="AS323" s="756"/>
      <c r="AT323" s="756"/>
      <c r="AU323" s="756"/>
      <c r="AV323" s="756"/>
      <c r="AW323" s="756"/>
      <c r="AX323" s="756"/>
      <c r="AY323" s="594"/>
      <c r="AZ323" s="705">
        <f t="shared" si="38"/>
        <v>311</v>
      </c>
      <c r="BA323" s="756"/>
      <c r="BB323" s="756"/>
      <c r="BC323" s="756"/>
      <c r="BD323" s="756"/>
      <c r="BE323" s="756"/>
      <c r="BF323" s="756"/>
      <c r="BG323" s="756"/>
      <c r="BH323" s="756"/>
      <c r="BI323" s="756"/>
      <c r="BJ323" s="756"/>
      <c r="BK323" s="756"/>
      <c r="BL323" s="756"/>
      <c r="BM323" s="685"/>
      <c r="BN323" s="705">
        <f t="shared" si="39"/>
        <v>311</v>
      </c>
      <c r="BO323" s="756"/>
      <c r="BP323" s="756"/>
      <c r="BQ323" s="756"/>
      <c r="BR323" s="756"/>
      <c r="BS323" s="756"/>
      <c r="BT323" s="756"/>
      <c r="BU323" s="756"/>
      <c r="BV323" s="756"/>
      <c r="BW323" s="756"/>
      <c r="BX323" s="756"/>
      <c r="BY323" s="756"/>
      <c r="BZ323" s="756"/>
    </row>
    <row r="324" spans="2:78" x14ac:dyDescent="0.25">
      <c r="B324" s="705">
        <v>312</v>
      </c>
      <c r="C324" s="765">
        <f>(1+_xlfn.XLOOKUP(INT((B324-1)/12)+1,'ZC Curve'!$B$8:$B$107,'ZC Curve'!R$8:R$107,,0))^(1/12)-1</f>
        <v>0</v>
      </c>
      <c r="D324" s="766">
        <f t="shared" si="40"/>
        <v>1</v>
      </c>
      <c r="E324" s="765">
        <f>(1+_xlfn.XLOOKUP(INT((B324-1)/12)+1,'ZC Curve'!$B$8:$B$107,'ZC Curve'!S$8:S$107,,0))^(1/12)-1</f>
        <v>0</v>
      </c>
      <c r="F324" s="766">
        <f t="shared" si="41"/>
        <v>1</v>
      </c>
      <c r="G324" s="765">
        <f>(1+_xlfn.XLOOKUP(INT((B324-1)/12)+1,'ZC Curve'!$B$8:$B$107,'ZC Curve'!T$8:T$107,,0))^(1/12)-1</f>
        <v>0</v>
      </c>
      <c r="H324" s="766">
        <f t="shared" si="42"/>
        <v>1</v>
      </c>
      <c r="I324" s="594"/>
      <c r="J324" s="705">
        <f t="shared" si="43"/>
        <v>312</v>
      </c>
      <c r="K324" s="756"/>
      <c r="L324" s="756"/>
      <c r="M324" s="756"/>
      <c r="N324" s="756"/>
      <c r="O324" s="756"/>
      <c r="P324" s="756"/>
      <c r="Q324" s="756"/>
      <c r="R324" s="756"/>
      <c r="S324" s="756"/>
      <c r="T324" s="756"/>
      <c r="U324" s="756"/>
      <c r="V324" s="756"/>
      <c r="W324" s="594"/>
      <c r="X324" s="705">
        <f t="shared" si="44"/>
        <v>312</v>
      </c>
      <c r="Y324" s="756"/>
      <c r="Z324" s="756"/>
      <c r="AA324" s="756"/>
      <c r="AB324" s="756"/>
      <c r="AC324" s="756"/>
      <c r="AD324" s="756"/>
      <c r="AE324" s="756"/>
      <c r="AF324" s="756"/>
      <c r="AG324" s="756"/>
      <c r="AH324" s="756"/>
      <c r="AI324" s="756"/>
      <c r="AJ324" s="756"/>
      <c r="AK324" s="594"/>
      <c r="AL324" s="705">
        <f t="shared" si="45"/>
        <v>312</v>
      </c>
      <c r="AM324" s="756"/>
      <c r="AN324" s="756"/>
      <c r="AO324" s="756"/>
      <c r="AP324" s="756"/>
      <c r="AQ324" s="756"/>
      <c r="AR324" s="756"/>
      <c r="AS324" s="756"/>
      <c r="AT324" s="756"/>
      <c r="AU324" s="756"/>
      <c r="AV324" s="756"/>
      <c r="AW324" s="756"/>
      <c r="AX324" s="756"/>
      <c r="AY324" s="594"/>
      <c r="AZ324" s="705">
        <f t="shared" si="38"/>
        <v>312</v>
      </c>
      <c r="BA324" s="756"/>
      <c r="BB324" s="756"/>
      <c r="BC324" s="756"/>
      <c r="BD324" s="756"/>
      <c r="BE324" s="756"/>
      <c r="BF324" s="756"/>
      <c r="BG324" s="756"/>
      <c r="BH324" s="756"/>
      <c r="BI324" s="756"/>
      <c r="BJ324" s="756"/>
      <c r="BK324" s="756"/>
      <c r="BL324" s="756"/>
      <c r="BM324" s="685"/>
      <c r="BN324" s="705">
        <f t="shared" si="39"/>
        <v>312</v>
      </c>
      <c r="BO324" s="756"/>
      <c r="BP324" s="756"/>
      <c r="BQ324" s="756"/>
      <c r="BR324" s="756"/>
      <c r="BS324" s="756"/>
      <c r="BT324" s="756"/>
      <c r="BU324" s="756"/>
      <c r="BV324" s="756"/>
      <c r="BW324" s="756"/>
      <c r="BX324" s="756"/>
      <c r="BY324" s="756"/>
      <c r="BZ324" s="756"/>
    </row>
    <row r="325" spans="2:78" x14ac:dyDescent="0.25">
      <c r="B325" s="705">
        <v>313</v>
      </c>
      <c r="C325" s="765">
        <f>(1+_xlfn.XLOOKUP(INT((B325-1)/12)+1,'ZC Curve'!$B$8:$B$107,'ZC Curve'!R$8:R$107,,0))^(1/12)-1</f>
        <v>0</v>
      </c>
      <c r="D325" s="766">
        <f t="shared" si="40"/>
        <v>1</v>
      </c>
      <c r="E325" s="765">
        <f>(1+_xlfn.XLOOKUP(INT((B325-1)/12)+1,'ZC Curve'!$B$8:$B$107,'ZC Curve'!S$8:S$107,,0))^(1/12)-1</f>
        <v>0</v>
      </c>
      <c r="F325" s="766">
        <f t="shared" si="41"/>
        <v>1</v>
      </c>
      <c r="G325" s="765">
        <f>(1+_xlfn.XLOOKUP(INT((B325-1)/12)+1,'ZC Curve'!$B$8:$B$107,'ZC Curve'!T$8:T$107,,0))^(1/12)-1</f>
        <v>0</v>
      </c>
      <c r="H325" s="766">
        <f t="shared" si="42"/>
        <v>1</v>
      </c>
      <c r="I325" s="594"/>
      <c r="J325" s="705">
        <f t="shared" si="43"/>
        <v>313</v>
      </c>
      <c r="K325" s="756"/>
      <c r="L325" s="756"/>
      <c r="M325" s="756"/>
      <c r="N325" s="756"/>
      <c r="O325" s="756"/>
      <c r="P325" s="756"/>
      <c r="Q325" s="756"/>
      <c r="R325" s="756"/>
      <c r="S325" s="756"/>
      <c r="T325" s="756"/>
      <c r="U325" s="756"/>
      <c r="V325" s="756"/>
      <c r="W325" s="594"/>
      <c r="X325" s="705">
        <f t="shared" si="44"/>
        <v>313</v>
      </c>
      <c r="Y325" s="756"/>
      <c r="Z325" s="756"/>
      <c r="AA325" s="756"/>
      <c r="AB325" s="756"/>
      <c r="AC325" s="756"/>
      <c r="AD325" s="756"/>
      <c r="AE325" s="756"/>
      <c r="AF325" s="756"/>
      <c r="AG325" s="756"/>
      <c r="AH325" s="756"/>
      <c r="AI325" s="756"/>
      <c r="AJ325" s="756"/>
      <c r="AK325" s="594"/>
      <c r="AL325" s="705">
        <f t="shared" si="45"/>
        <v>313</v>
      </c>
      <c r="AM325" s="756"/>
      <c r="AN325" s="756"/>
      <c r="AO325" s="756"/>
      <c r="AP325" s="756"/>
      <c r="AQ325" s="756"/>
      <c r="AR325" s="756"/>
      <c r="AS325" s="756"/>
      <c r="AT325" s="756"/>
      <c r="AU325" s="756"/>
      <c r="AV325" s="756"/>
      <c r="AW325" s="756"/>
      <c r="AX325" s="756"/>
      <c r="AY325" s="594"/>
      <c r="AZ325" s="705">
        <f t="shared" si="38"/>
        <v>313</v>
      </c>
      <c r="BA325" s="756"/>
      <c r="BB325" s="756"/>
      <c r="BC325" s="756"/>
      <c r="BD325" s="756"/>
      <c r="BE325" s="756"/>
      <c r="BF325" s="756"/>
      <c r="BG325" s="756"/>
      <c r="BH325" s="756"/>
      <c r="BI325" s="756"/>
      <c r="BJ325" s="756"/>
      <c r="BK325" s="756"/>
      <c r="BL325" s="756"/>
      <c r="BM325" s="685"/>
      <c r="BN325" s="705">
        <f t="shared" si="39"/>
        <v>313</v>
      </c>
      <c r="BO325" s="756"/>
      <c r="BP325" s="756"/>
      <c r="BQ325" s="756"/>
      <c r="BR325" s="756"/>
      <c r="BS325" s="756"/>
      <c r="BT325" s="756"/>
      <c r="BU325" s="756"/>
      <c r="BV325" s="756"/>
      <c r="BW325" s="756"/>
      <c r="BX325" s="756"/>
      <c r="BY325" s="756"/>
      <c r="BZ325" s="756"/>
    </row>
    <row r="326" spans="2:78" x14ac:dyDescent="0.25">
      <c r="B326" s="705">
        <v>314</v>
      </c>
      <c r="C326" s="765">
        <f>(1+_xlfn.XLOOKUP(INT((B326-1)/12)+1,'ZC Curve'!$B$8:$B$107,'ZC Curve'!R$8:R$107,,0))^(1/12)-1</f>
        <v>0</v>
      </c>
      <c r="D326" s="766">
        <f t="shared" si="40"/>
        <v>1</v>
      </c>
      <c r="E326" s="765">
        <f>(1+_xlfn.XLOOKUP(INT((B326-1)/12)+1,'ZC Curve'!$B$8:$B$107,'ZC Curve'!S$8:S$107,,0))^(1/12)-1</f>
        <v>0</v>
      </c>
      <c r="F326" s="766">
        <f t="shared" si="41"/>
        <v>1</v>
      </c>
      <c r="G326" s="765">
        <f>(1+_xlfn.XLOOKUP(INT((B326-1)/12)+1,'ZC Curve'!$B$8:$B$107,'ZC Curve'!T$8:T$107,,0))^(1/12)-1</f>
        <v>0</v>
      </c>
      <c r="H326" s="766">
        <f t="shared" si="42"/>
        <v>1</v>
      </c>
      <c r="I326" s="594"/>
      <c r="J326" s="705">
        <f t="shared" si="43"/>
        <v>314</v>
      </c>
      <c r="K326" s="756"/>
      <c r="L326" s="756"/>
      <c r="M326" s="756"/>
      <c r="N326" s="756"/>
      <c r="O326" s="756"/>
      <c r="P326" s="756"/>
      <c r="Q326" s="756"/>
      <c r="R326" s="756"/>
      <c r="S326" s="756"/>
      <c r="T326" s="756"/>
      <c r="U326" s="756"/>
      <c r="V326" s="756"/>
      <c r="W326" s="594"/>
      <c r="X326" s="705">
        <f t="shared" si="44"/>
        <v>314</v>
      </c>
      <c r="Y326" s="756"/>
      <c r="Z326" s="756"/>
      <c r="AA326" s="756"/>
      <c r="AB326" s="756"/>
      <c r="AC326" s="756"/>
      <c r="AD326" s="756"/>
      <c r="AE326" s="756"/>
      <c r="AF326" s="756"/>
      <c r="AG326" s="756"/>
      <c r="AH326" s="756"/>
      <c r="AI326" s="756"/>
      <c r="AJ326" s="756"/>
      <c r="AK326" s="594"/>
      <c r="AL326" s="705">
        <f t="shared" si="45"/>
        <v>314</v>
      </c>
      <c r="AM326" s="756"/>
      <c r="AN326" s="756"/>
      <c r="AO326" s="756"/>
      <c r="AP326" s="756"/>
      <c r="AQ326" s="756"/>
      <c r="AR326" s="756"/>
      <c r="AS326" s="756"/>
      <c r="AT326" s="756"/>
      <c r="AU326" s="756"/>
      <c r="AV326" s="756"/>
      <c r="AW326" s="756"/>
      <c r="AX326" s="756"/>
      <c r="AY326" s="594"/>
      <c r="AZ326" s="705">
        <f t="shared" si="38"/>
        <v>314</v>
      </c>
      <c r="BA326" s="756"/>
      <c r="BB326" s="756"/>
      <c r="BC326" s="756"/>
      <c r="BD326" s="756"/>
      <c r="BE326" s="756"/>
      <c r="BF326" s="756"/>
      <c r="BG326" s="756"/>
      <c r="BH326" s="756"/>
      <c r="BI326" s="756"/>
      <c r="BJ326" s="756"/>
      <c r="BK326" s="756"/>
      <c r="BL326" s="756"/>
      <c r="BM326" s="685"/>
      <c r="BN326" s="705">
        <f t="shared" si="39"/>
        <v>314</v>
      </c>
      <c r="BO326" s="756"/>
      <c r="BP326" s="756"/>
      <c r="BQ326" s="756"/>
      <c r="BR326" s="756"/>
      <c r="BS326" s="756"/>
      <c r="BT326" s="756"/>
      <c r="BU326" s="756"/>
      <c r="BV326" s="756"/>
      <c r="BW326" s="756"/>
      <c r="BX326" s="756"/>
      <c r="BY326" s="756"/>
      <c r="BZ326" s="756"/>
    </row>
    <row r="327" spans="2:78" x14ac:dyDescent="0.25">
      <c r="B327" s="705">
        <v>315</v>
      </c>
      <c r="C327" s="765">
        <f>(1+_xlfn.XLOOKUP(INT((B327-1)/12)+1,'ZC Curve'!$B$8:$B$107,'ZC Curve'!R$8:R$107,,0))^(1/12)-1</f>
        <v>0</v>
      </c>
      <c r="D327" s="766">
        <f t="shared" si="40"/>
        <v>1</v>
      </c>
      <c r="E327" s="765">
        <f>(1+_xlfn.XLOOKUP(INT((B327-1)/12)+1,'ZC Curve'!$B$8:$B$107,'ZC Curve'!S$8:S$107,,0))^(1/12)-1</f>
        <v>0</v>
      </c>
      <c r="F327" s="766">
        <f t="shared" si="41"/>
        <v>1</v>
      </c>
      <c r="G327" s="765">
        <f>(1+_xlfn.XLOOKUP(INT((B327-1)/12)+1,'ZC Curve'!$B$8:$B$107,'ZC Curve'!T$8:T$107,,0))^(1/12)-1</f>
        <v>0</v>
      </c>
      <c r="H327" s="766">
        <f t="shared" si="42"/>
        <v>1</v>
      </c>
      <c r="I327" s="594"/>
      <c r="J327" s="705">
        <f t="shared" si="43"/>
        <v>315</v>
      </c>
      <c r="K327" s="756"/>
      <c r="L327" s="756"/>
      <c r="M327" s="756"/>
      <c r="N327" s="756"/>
      <c r="O327" s="756"/>
      <c r="P327" s="756"/>
      <c r="Q327" s="756"/>
      <c r="R327" s="756"/>
      <c r="S327" s="756"/>
      <c r="T327" s="756"/>
      <c r="U327" s="756"/>
      <c r="V327" s="756"/>
      <c r="W327" s="594"/>
      <c r="X327" s="705">
        <f t="shared" si="44"/>
        <v>315</v>
      </c>
      <c r="Y327" s="756"/>
      <c r="Z327" s="756"/>
      <c r="AA327" s="756"/>
      <c r="AB327" s="756"/>
      <c r="AC327" s="756"/>
      <c r="AD327" s="756"/>
      <c r="AE327" s="756"/>
      <c r="AF327" s="756"/>
      <c r="AG327" s="756"/>
      <c r="AH327" s="756"/>
      <c r="AI327" s="756"/>
      <c r="AJ327" s="756"/>
      <c r="AK327" s="594"/>
      <c r="AL327" s="705">
        <f t="shared" si="45"/>
        <v>315</v>
      </c>
      <c r="AM327" s="756"/>
      <c r="AN327" s="756"/>
      <c r="AO327" s="756"/>
      <c r="AP327" s="756"/>
      <c r="AQ327" s="756"/>
      <c r="AR327" s="756"/>
      <c r="AS327" s="756"/>
      <c r="AT327" s="756"/>
      <c r="AU327" s="756"/>
      <c r="AV327" s="756"/>
      <c r="AW327" s="756"/>
      <c r="AX327" s="756"/>
      <c r="AY327" s="594"/>
      <c r="AZ327" s="705">
        <f t="shared" si="38"/>
        <v>315</v>
      </c>
      <c r="BA327" s="756"/>
      <c r="BB327" s="756"/>
      <c r="BC327" s="756"/>
      <c r="BD327" s="756"/>
      <c r="BE327" s="756"/>
      <c r="BF327" s="756"/>
      <c r="BG327" s="756"/>
      <c r="BH327" s="756"/>
      <c r="BI327" s="756"/>
      <c r="BJ327" s="756"/>
      <c r="BK327" s="756"/>
      <c r="BL327" s="756"/>
      <c r="BM327" s="685"/>
      <c r="BN327" s="705">
        <f t="shared" si="39"/>
        <v>315</v>
      </c>
      <c r="BO327" s="756"/>
      <c r="BP327" s="756"/>
      <c r="BQ327" s="756"/>
      <c r="BR327" s="756"/>
      <c r="BS327" s="756"/>
      <c r="BT327" s="756"/>
      <c r="BU327" s="756"/>
      <c r="BV327" s="756"/>
      <c r="BW327" s="756"/>
      <c r="BX327" s="756"/>
      <c r="BY327" s="756"/>
      <c r="BZ327" s="756"/>
    </row>
    <row r="328" spans="2:78" x14ac:dyDescent="0.25">
      <c r="B328" s="705">
        <v>316</v>
      </c>
      <c r="C328" s="765">
        <f>(1+_xlfn.XLOOKUP(INT((B328-1)/12)+1,'ZC Curve'!$B$8:$B$107,'ZC Curve'!R$8:R$107,,0))^(1/12)-1</f>
        <v>0</v>
      </c>
      <c r="D328" s="766">
        <f t="shared" si="40"/>
        <v>1</v>
      </c>
      <c r="E328" s="765">
        <f>(1+_xlfn.XLOOKUP(INT((B328-1)/12)+1,'ZC Curve'!$B$8:$B$107,'ZC Curve'!S$8:S$107,,0))^(1/12)-1</f>
        <v>0</v>
      </c>
      <c r="F328" s="766">
        <f t="shared" si="41"/>
        <v>1</v>
      </c>
      <c r="G328" s="765">
        <f>(1+_xlfn.XLOOKUP(INT((B328-1)/12)+1,'ZC Curve'!$B$8:$B$107,'ZC Curve'!T$8:T$107,,0))^(1/12)-1</f>
        <v>0</v>
      </c>
      <c r="H328" s="766">
        <f t="shared" si="42"/>
        <v>1</v>
      </c>
      <c r="I328" s="594"/>
      <c r="J328" s="705">
        <f t="shared" si="43"/>
        <v>316</v>
      </c>
      <c r="K328" s="756"/>
      <c r="L328" s="756"/>
      <c r="M328" s="756"/>
      <c r="N328" s="756"/>
      <c r="O328" s="756"/>
      <c r="P328" s="756"/>
      <c r="Q328" s="756"/>
      <c r="R328" s="756"/>
      <c r="S328" s="756"/>
      <c r="T328" s="756"/>
      <c r="U328" s="756"/>
      <c r="V328" s="756"/>
      <c r="W328" s="594"/>
      <c r="X328" s="705">
        <f t="shared" si="44"/>
        <v>316</v>
      </c>
      <c r="Y328" s="756"/>
      <c r="Z328" s="756"/>
      <c r="AA328" s="756"/>
      <c r="AB328" s="756"/>
      <c r="AC328" s="756"/>
      <c r="AD328" s="756"/>
      <c r="AE328" s="756"/>
      <c r="AF328" s="756"/>
      <c r="AG328" s="756"/>
      <c r="AH328" s="756"/>
      <c r="AI328" s="756"/>
      <c r="AJ328" s="756"/>
      <c r="AK328" s="594"/>
      <c r="AL328" s="705">
        <f t="shared" si="45"/>
        <v>316</v>
      </c>
      <c r="AM328" s="756"/>
      <c r="AN328" s="756"/>
      <c r="AO328" s="756"/>
      <c r="AP328" s="756"/>
      <c r="AQ328" s="756"/>
      <c r="AR328" s="756"/>
      <c r="AS328" s="756"/>
      <c r="AT328" s="756"/>
      <c r="AU328" s="756"/>
      <c r="AV328" s="756"/>
      <c r="AW328" s="756"/>
      <c r="AX328" s="756"/>
      <c r="AY328" s="594"/>
      <c r="AZ328" s="705">
        <f t="shared" si="38"/>
        <v>316</v>
      </c>
      <c r="BA328" s="756"/>
      <c r="BB328" s="756"/>
      <c r="BC328" s="756"/>
      <c r="BD328" s="756"/>
      <c r="BE328" s="756"/>
      <c r="BF328" s="756"/>
      <c r="BG328" s="756"/>
      <c r="BH328" s="756"/>
      <c r="BI328" s="756"/>
      <c r="BJ328" s="756"/>
      <c r="BK328" s="756"/>
      <c r="BL328" s="756"/>
      <c r="BM328" s="685"/>
      <c r="BN328" s="705">
        <f t="shared" si="39"/>
        <v>316</v>
      </c>
      <c r="BO328" s="756"/>
      <c r="BP328" s="756"/>
      <c r="BQ328" s="756"/>
      <c r="BR328" s="756"/>
      <c r="BS328" s="756"/>
      <c r="BT328" s="756"/>
      <c r="BU328" s="756"/>
      <c r="BV328" s="756"/>
      <c r="BW328" s="756"/>
      <c r="BX328" s="756"/>
      <c r="BY328" s="756"/>
      <c r="BZ328" s="756"/>
    </row>
    <row r="329" spans="2:78" x14ac:dyDescent="0.25">
      <c r="B329" s="705">
        <v>317</v>
      </c>
      <c r="C329" s="765">
        <f>(1+_xlfn.XLOOKUP(INT((B329-1)/12)+1,'ZC Curve'!$B$8:$B$107,'ZC Curve'!R$8:R$107,,0))^(1/12)-1</f>
        <v>0</v>
      </c>
      <c r="D329" s="766">
        <f t="shared" si="40"/>
        <v>1</v>
      </c>
      <c r="E329" s="765">
        <f>(1+_xlfn.XLOOKUP(INT((B329-1)/12)+1,'ZC Curve'!$B$8:$B$107,'ZC Curve'!S$8:S$107,,0))^(1/12)-1</f>
        <v>0</v>
      </c>
      <c r="F329" s="766">
        <f t="shared" si="41"/>
        <v>1</v>
      </c>
      <c r="G329" s="765">
        <f>(1+_xlfn.XLOOKUP(INT((B329-1)/12)+1,'ZC Curve'!$B$8:$B$107,'ZC Curve'!T$8:T$107,,0))^(1/12)-1</f>
        <v>0</v>
      </c>
      <c r="H329" s="766">
        <f t="shared" si="42"/>
        <v>1</v>
      </c>
      <c r="I329" s="594"/>
      <c r="J329" s="705">
        <f t="shared" si="43"/>
        <v>317</v>
      </c>
      <c r="K329" s="756"/>
      <c r="L329" s="756"/>
      <c r="M329" s="756"/>
      <c r="N329" s="756"/>
      <c r="O329" s="756"/>
      <c r="P329" s="756"/>
      <c r="Q329" s="756"/>
      <c r="R329" s="756"/>
      <c r="S329" s="756"/>
      <c r="T329" s="756"/>
      <c r="U329" s="756"/>
      <c r="V329" s="756"/>
      <c r="W329" s="594"/>
      <c r="X329" s="705">
        <f t="shared" si="44"/>
        <v>317</v>
      </c>
      <c r="Y329" s="756"/>
      <c r="Z329" s="756"/>
      <c r="AA329" s="756"/>
      <c r="AB329" s="756"/>
      <c r="AC329" s="756"/>
      <c r="AD329" s="756"/>
      <c r="AE329" s="756"/>
      <c r="AF329" s="756"/>
      <c r="AG329" s="756"/>
      <c r="AH329" s="756"/>
      <c r="AI329" s="756"/>
      <c r="AJ329" s="756"/>
      <c r="AK329" s="594"/>
      <c r="AL329" s="705">
        <f t="shared" si="45"/>
        <v>317</v>
      </c>
      <c r="AM329" s="756"/>
      <c r="AN329" s="756"/>
      <c r="AO329" s="756"/>
      <c r="AP329" s="756"/>
      <c r="AQ329" s="756"/>
      <c r="AR329" s="756"/>
      <c r="AS329" s="756"/>
      <c r="AT329" s="756"/>
      <c r="AU329" s="756"/>
      <c r="AV329" s="756"/>
      <c r="AW329" s="756"/>
      <c r="AX329" s="756"/>
      <c r="AY329" s="594"/>
      <c r="AZ329" s="705">
        <f t="shared" si="38"/>
        <v>317</v>
      </c>
      <c r="BA329" s="756"/>
      <c r="BB329" s="756"/>
      <c r="BC329" s="756"/>
      <c r="BD329" s="756"/>
      <c r="BE329" s="756"/>
      <c r="BF329" s="756"/>
      <c r="BG329" s="756"/>
      <c r="BH329" s="756"/>
      <c r="BI329" s="756"/>
      <c r="BJ329" s="756"/>
      <c r="BK329" s="756"/>
      <c r="BL329" s="756"/>
      <c r="BM329" s="685"/>
      <c r="BN329" s="705">
        <f t="shared" si="39"/>
        <v>317</v>
      </c>
      <c r="BO329" s="756"/>
      <c r="BP329" s="756"/>
      <c r="BQ329" s="756"/>
      <c r="BR329" s="756"/>
      <c r="BS329" s="756"/>
      <c r="BT329" s="756"/>
      <c r="BU329" s="756"/>
      <c r="BV329" s="756"/>
      <c r="BW329" s="756"/>
      <c r="BX329" s="756"/>
      <c r="BY329" s="756"/>
      <c r="BZ329" s="756"/>
    </row>
    <row r="330" spans="2:78" x14ac:dyDescent="0.25">
      <c r="B330" s="705">
        <v>318</v>
      </c>
      <c r="C330" s="765">
        <f>(1+_xlfn.XLOOKUP(INT((B330-1)/12)+1,'ZC Curve'!$B$8:$B$107,'ZC Curve'!R$8:R$107,,0))^(1/12)-1</f>
        <v>0</v>
      </c>
      <c r="D330" s="766">
        <f t="shared" si="40"/>
        <v>1</v>
      </c>
      <c r="E330" s="765">
        <f>(1+_xlfn.XLOOKUP(INT((B330-1)/12)+1,'ZC Curve'!$B$8:$B$107,'ZC Curve'!S$8:S$107,,0))^(1/12)-1</f>
        <v>0</v>
      </c>
      <c r="F330" s="766">
        <f t="shared" si="41"/>
        <v>1</v>
      </c>
      <c r="G330" s="765">
        <f>(1+_xlfn.XLOOKUP(INT((B330-1)/12)+1,'ZC Curve'!$B$8:$B$107,'ZC Curve'!T$8:T$107,,0))^(1/12)-1</f>
        <v>0</v>
      </c>
      <c r="H330" s="766">
        <f t="shared" si="42"/>
        <v>1</v>
      </c>
      <c r="I330" s="594"/>
      <c r="J330" s="705">
        <f t="shared" si="43"/>
        <v>318</v>
      </c>
      <c r="K330" s="756"/>
      <c r="L330" s="756"/>
      <c r="M330" s="756"/>
      <c r="N330" s="756"/>
      <c r="O330" s="756"/>
      <c r="P330" s="756"/>
      <c r="Q330" s="756"/>
      <c r="R330" s="756"/>
      <c r="S330" s="756"/>
      <c r="T330" s="756"/>
      <c r="U330" s="756"/>
      <c r="V330" s="756"/>
      <c r="W330" s="594"/>
      <c r="X330" s="705">
        <f t="shared" si="44"/>
        <v>318</v>
      </c>
      <c r="Y330" s="756"/>
      <c r="Z330" s="756"/>
      <c r="AA330" s="756"/>
      <c r="AB330" s="756"/>
      <c r="AC330" s="756"/>
      <c r="AD330" s="756"/>
      <c r="AE330" s="756"/>
      <c r="AF330" s="756"/>
      <c r="AG330" s="756"/>
      <c r="AH330" s="756"/>
      <c r="AI330" s="756"/>
      <c r="AJ330" s="756"/>
      <c r="AK330" s="594"/>
      <c r="AL330" s="705">
        <f t="shared" si="45"/>
        <v>318</v>
      </c>
      <c r="AM330" s="756"/>
      <c r="AN330" s="756"/>
      <c r="AO330" s="756"/>
      <c r="AP330" s="756"/>
      <c r="AQ330" s="756"/>
      <c r="AR330" s="756"/>
      <c r="AS330" s="756"/>
      <c r="AT330" s="756"/>
      <c r="AU330" s="756"/>
      <c r="AV330" s="756"/>
      <c r="AW330" s="756"/>
      <c r="AX330" s="756"/>
      <c r="AY330" s="594"/>
      <c r="AZ330" s="705">
        <f t="shared" si="38"/>
        <v>318</v>
      </c>
      <c r="BA330" s="756"/>
      <c r="BB330" s="756"/>
      <c r="BC330" s="756"/>
      <c r="BD330" s="756"/>
      <c r="BE330" s="756"/>
      <c r="BF330" s="756"/>
      <c r="BG330" s="756"/>
      <c r="BH330" s="756"/>
      <c r="BI330" s="756"/>
      <c r="BJ330" s="756"/>
      <c r="BK330" s="756"/>
      <c r="BL330" s="756"/>
      <c r="BM330" s="685"/>
      <c r="BN330" s="705">
        <f t="shared" si="39"/>
        <v>318</v>
      </c>
      <c r="BO330" s="756"/>
      <c r="BP330" s="756"/>
      <c r="BQ330" s="756"/>
      <c r="BR330" s="756"/>
      <c r="BS330" s="756"/>
      <c r="BT330" s="756"/>
      <c r="BU330" s="756"/>
      <c r="BV330" s="756"/>
      <c r="BW330" s="756"/>
      <c r="BX330" s="756"/>
      <c r="BY330" s="756"/>
      <c r="BZ330" s="756"/>
    </row>
    <row r="331" spans="2:78" x14ac:dyDescent="0.25">
      <c r="B331" s="705">
        <v>319</v>
      </c>
      <c r="C331" s="765">
        <f>(1+_xlfn.XLOOKUP(INT((B331-1)/12)+1,'ZC Curve'!$B$8:$B$107,'ZC Curve'!R$8:R$107,,0))^(1/12)-1</f>
        <v>0</v>
      </c>
      <c r="D331" s="766">
        <f t="shared" si="40"/>
        <v>1</v>
      </c>
      <c r="E331" s="765">
        <f>(1+_xlfn.XLOOKUP(INT((B331-1)/12)+1,'ZC Curve'!$B$8:$B$107,'ZC Curve'!S$8:S$107,,0))^(1/12)-1</f>
        <v>0</v>
      </c>
      <c r="F331" s="766">
        <f t="shared" si="41"/>
        <v>1</v>
      </c>
      <c r="G331" s="765">
        <f>(1+_xlfn.XLOOKUP(INT((B331-1)/12)+1,'ZC Curve'!$B$8:$B$107,'ZC Curve'!T$8:T$107,,0))^(1/12)-1</f>
        <v>0</v>
      </c>
      <c r="H331" s="766">
        <f t="shared" si="42"/>
        <v>1</v>
      </c>
      <c r="I331" s="594"/>
      <c r="J331" s="705">
        <f t="shared" si="43"/>
        <v>319</v>
      </c>
      <c r="K331" s="756"/>
      <c r="L331" s="756"/>
      <c r="M331" s="756"/>
      <c r="N331" s="756"/>
      <c r="O331" s="756"/>
      <c r="P331" s="756"/>
      <c r="Q331" s="756"/>
      <c r="R331" s="756"/>
      <c r="S331" s="756"/>
      <c r="T331" s="756"/>
      <c r="U331" s="756"/>
      <c r="V331" s="756"/>
      <c r="W331" s="594"/>
      <c r="X331" s="705">
        <f t="shared" si="44"/>
        <v>319</v>
      </c>
      <c r="Y331" s="756"/>
      <c r="Z331" s="756"/>
      <c r="AA331" s="756"/>
      <c r="AB331" s="756"/>
      <c r="AC331" s="756"/>
      <c r="AD331" s="756"/>
      <c r="AE331" s="756"/>
      <c r="AF331" s="756"/>
      <c r="AG331" s="756"/>
      <c r="AH331" s="756"/>
      <c r="AI331" s="756"/>
      <c r="AJ331" s="756"/>
      <c r="AK331" s="594"/>
      <c r="AL331" s="705">
        <f t="shared" si="45"/>
        <v>319</v>
      </c>
      <c r="AM331" s="756"/>
      <c r="AN331" s="756"/>
      <c r="AO331" s="756"/>
      <c r="AP331" s="756"/>
      <c r="AQ331" s="756"/>
      <c r="AR331" s="756"/>
      <c r="AS331" s="756"/>
      <c r="AT331" s="756"/>
      <c r="AU331" s="756"/>
      <c r="AV331" s="756"/>
      <c r="AW331" s="756"/>
      <c r="AX331" s="756"/>
      <c r="AY331" s="594"/>
      <c r="AZ331" s="705">
        <f t="shared" si="38"/>
        <v>319</v>
      </c>
      <c r="BA331" s="756"/>
      <c r="BB331" s="756"/>
      <c r="BC331" s="756"/>
      <c r="BD331" s="756"/>
      <c r="BE331" s="756"/>
      <c r="BF331" s="756"/>
      <c r="BG331" s="756"/>
      <c r="BH331" s="756"/>
      <c r="BI331" s="756"/>
      <c r="BJ331" s="756"/>
      <c r="BK331" s="756"/>
      <c r="BL331" s="756"/>
      <c r="BM331" s="685"/>
      <c r="BN331" s="705">
        <f t="shared" si="39"/>
        <v>319</v>
      </c>
      <c r="BO331" s="756"/>
      <c r="BP331" s="756"/>
      <c r="BQ331" s="756"/>
      <c r="BR331" s="756"/>
      <c r="BS331" s="756"/>
      <c r="BT331" s="756"/>
      <c r="BU331" s="756"/>
      <c r="BV331" s="756"/>
      <c r="BW331" s="756"/>
      <c r="BX331" s="756"/>
      <c r="BY331" s="756"/>
      <c r="BZ331" s="756"/>
    </row>
    <row r="332" spans="2:78" x14ac:dyDescent="0.25">
      <c r="B332" s="705">
        <v>320</v>
      </c>
      <c r="C332" s="765">
        <f>(1+_xlfn.XLOOKUP(INT((B332-1)/12)+1,'ZC Curve'!$B$8:$B$107,'ZC Curve'!R$8:R$107,,0))^(1/12)-1</f>
        <v>0</v>
      </c>
      <c r="D332" s="766">
        <f t="shared" si="40"/>
        <v>1</v>
      </c>
      <c r="E332" s="765">
        <f>(1+_xlfn.XLOOKUP(INT((B332-1)/12)+1,'ZC Curve'!$B$8:$B$107,'ZC Curve'!S$8:S$107,,0))^(1/12)-1</f>
        <v>0</v>
      </c>
      <c r="F332" s="766">
        <f t="shared" si="41"/>
        <v>1</v>
      </c>
      <c r="G332" s="765">
        <f>(1+_xlfn.XLOOKUP(INT((B332-1)/12)+1,'ZC Curve'!$B$8:$B$107,'ZC Curve'!T$8:T$107,,0))^(1/12)-1</f>
        <v>0</v>
      </c>
      <c r="H332" s="766">
        <f t="shared" si="42"/>
        <v>1</v>
      </c>
      <c r="I332" s="594"/>
      <c r="J332" s="705">
        <f t="shared" si="43"/>
        <v>320</v>
      </c>
      <c r="K332" s="756"/>
      <c r="L332" s="756"/>
      <c r="M332" s="756"/>
      <c r="N332" s="756"/>
      <c r="O332" s="756"/>
      <c r="P332" s="756"/>
      <c r="Q332" s="756"/>
      <c r="R332" s="756"/>
      <c r="S332" s="756"/>
      <c r="T332" s="756"/>
      <c r="U332" s="756"/>
      <c r="V332" s="756"/>
      <c r="W332" s="594"/>
      <c r="X332" s="705">
        <f t="shared" si="44"/>
        <v>320</v>
      </c>
      <c r="Y332" s="756"/>
      <c r="Z332" s="756"/>
      <c r="AA332" s="756"/>
      <c r="AB332" s="756"/>
      <c r="AC332" s="756"/>
      <c r="AD332" s="756"/>
      <c r="AE332" s="756"/>
      <c r="AF332" s="756"/>
      <c r="AG332" s="756"/>
      <c r="AH332" s="756"/>
      <c r="AI332" s="756"/>
      <c r="AJ332" s="756"/>
      <c r="AK332" s="594"/>
      <c r="AL332" s="705">
        <f t="shared" si="45"/>
        <v>320</v>
      </c>
      <c r="AM332" s="756"/>
      <c r="AN332" s="756"/>
      <c r="AO332" s="756"/>
      <c r="AP332" s="756"/>
      <c r="AQ332" s="756"/>
      <c r="AR332" s="756"/>
      <c r="AS332" s="756"/>
      <c r="AT332" s="756"/>
      <c r="AU332" s="756"/>
      <c r="AV332" s="756"/>
      <c r="AW332" s="756"/>
      <c r="AX332" s="756"/>
      <c r="AY332" s="594"/>
      <c r="AZ332" s="705">
        <f t="shared" si="38"/>
        <v>320</v>
      </c>
      <c r="BA332" s="756"/>
      <c r="BB332" s="756"/>
      <c r="BC332" s="756"/>
      <c r="BD332" s="756"/>
      <c r="BE332" s="756"/>
      <c r="BF332" s="756"/>
      <c r="BG332" s="756"/>
      <c r="BH332" s="756"/>
      <c r="BI332" s="756"/>
      <c r="BJ332" s="756"/>
      <c r="BK332" s="756"/>
      <c r="BL332" s="756"/>
      <c r="BM332" s="685"/>
      <c r="BN332" s="705">
        <f t="shared" si="39"/>
        <v>320</v>
      </c>
      <c r="BO332" s="756"/>
      <c r="BP332" s="756"/>
      <c r="BQ332" s="756"/>
      <c r="BR332" s="756"/>
      <c r="BS332" s="756"/>
      <c r="BT332" s="756"/>
      <c r="BU332" s="756"/>
      <c r="BV332" s="756"/>
      <c r="BW332" s="756"/>
      <c r="BX332" s="756"/>
      <c r="BY332" s="756"/>
      <c r="BZ332" s="756"/>
    </row>
    <row r="333" spans="2:78" x14ac:dyDescent="0.25">
      <c r="B333" s="705">
        <v>321</v>
      </c>
      <c r="C333" s="765">
        <f>(1+_xlfn.XLOOKUP(INT((B333-1)/12)+1,'ZC Curve'!$B$8:$B$107,'ZC Curve'!R$8:R$107,,0))^(1/12)-1</f>
        <v>0</v>
      </c>
      <c r="D333" s="766">
        <f t="shared" si="40"/>
        <v>1</v>
      </c>
      <c r="E333" s="765">
        <f>(1+_xlfn.XLOOKUP(INT((B333-1)/12)+1,'ZC Curve'!$B$8:$B$107,'ZC Curve'!S$8:S$107,,0))^(1/12)-1</f>
        <v>0</v>
      </c>
      <c r="F333" s="766">
        <f t="shared" si="41"/>
        <v>1</v>
      </c>
      <c r="G333" s="765">
        <f>(1+_xlfn.XLOOKUP(INT((B333-1)/12)+1,'ZC Curve'!$B$8:$B$107,'ZC Curve'!T$8:T$107,,0))^(1/12)-1</f>
        <v>0</v>
      </c>
      <c r="H333" s="766">
        <f t="shared" si="42"/>
        <v>1</v>
      </c>
      <c r="I333" s="594"/>
      <c r="J333" s="705">
        <f t="shared" si="43"/>
        <v>321</v>
      </c>
      <c r="K333" s="756"/>
      <c r="L333" s="756"/>
      <c r="M333" s="756"/>
      <c r="N333" s="756"/>
      <c r="O333" s="756"/>
      <c r="P333" s="756"/>
      <c r="Q333" s="756"/>
      <c r="R333" s="756"/>
      <c r="S333" s="756"/>
      <c r="T333" s="756"/>
      <c r="U333" s="756"/>
      <c r="V333" s="756"/>
      <c r="W333" s="594"/>
      <c r="X333" s="705">
        <f t="shared" si="44"/>
        <v>321</v>
      </c>
      <c r="Y333" s="756"/>
      <c r="Z333" s="756"/>
      <c r="AA333" s="756"/>
      <c r="AB333" s="756"/>
      <c r="AC333" s="756"/>
      <c r="AD333" s="756"/>
      <c r="AE333" s="756"/>
      <c r="AF333" s="756"/>
      <c r="AG333" s="756"/>
      <c r="AH333" s="756"/>
      <c r="AI333" s="756"/>
      <c r="AJ333" s="756"/>
      <c r="AK333" s="594"/>
      <c r="AL333" s="705">
        <f t="shared" si="45"/>
        <v>321</v>
      </c>
      <c r="AM333" s="756"/>
      <c r="AN333" s="756"/>
      <c r="AO333" s="756"/>
      <c r="AP333" s="756"/>
      <c r="AQ333" s="756"/>
      <c r="AR333" s="756"/>
      <c r="AS333" s="756"/>
      <c r="AT333" s="756"/>
      <c r="AU333" s="756"/>
      <c r="AV333" s="756"/>
      <c r="AW333" s="756"/>
      <c r="AX333" s="756"/>
      <c r="AY333" s="594"/>
      <c r="AZ333" s="705">
        <f t="shared" si="38"/>
        <v>321</v>
      </c>
      <c r="BA333" s="756"/>
      <c r="BB333" s="756"/>
      <c r="BC333" s="756"/>
      <c r="BD333" s="756"/>
      <c r="BE333" s="756"/>
      <c r="BF333" s="756"/>
      <c r="BG333" s="756"/>
      <c r="BH333" s="756"/>
      <c r="BI333" s="756"/>
      <c r="BJ333" s="756"/>
      <c r="BK333" s="756"/>
      <c r="BL333" s="756"/>
      <c r="BM333" s="685"/>
      <c r="BN333" s="705">
        <f t="shared" si="39"/>
        <v>321</v>
      </c>
      <c r="BO333" s="756"/>
      <c r="BP333" s="756"/>
      <c r="BQ333" s="756"/>
      <c r="BR333" s="756"/>
      <c r="BS333" s="756"/>
      <c r="BT333" s="756"/>
      <c r="BU333" s="756"/>
      <c r="BV333" s="756"/>
      <c r="BW333" s="756"/>
      <c r="BX333" s="756"/>
      <c r="BY333" s="756"/>
      <c r="BZ333" s="756"/>
    </row>
    <row r="334" spans="2:78" x14ac:dyDescent="0.25">
      <c r="B334" s="705">
        <v>322</v>
      </c>
      <c r="C334" s="765">
        <f>(1+_xlfn.XLOOKUP(INT((B334-1)/12)+1,'ZC Curve'!$B$8:$B$107,'ZC Curve'!R$8:R$107,,0))^(1/12)-1</f>
        <v>0</v>
      </c>
      <c r="D334" s="766">
        <f t="shared" si="40"/>
        <v>1</v>
      </c>
      <c r="E334" s="765">
        <f>(1+_xlfn.XLOOKUP(INT((B334-1)/12)+1,'ZC Curve'!$B$8:$B$107,'ZC Curve'!S$8:S$107,,0))^(1/12)-1</f>
        <v>0</v>
      </c>
      <c r="F334" s="766">
        <f t="shared" si="41"/>
        <v>1</v>
      </c>
      <c r="G334" s="765">
        <f>(1+_xlfn.XLOOKUP(INT((B334-1)/12)+1,'ZC Curve'!$B$8:$B$107,'ZC Curve'!T$8:T$107,,0))^(1/12)-1</f>
        <v>0</v>
      </c>
      <c r="H334" s="766">
        <f t="shared" si="42"/>
        <v>1</v>
      </c>
      <c r="I334" s="594"/>
      <c r="J334" s="705">
        <f t="shared" si="43"/>
        <v>322</v>
      </c>
      <c r="K334" s="756"/>
      <c r="L334" s="756"/>
      <c r="M334" s="756"/>
      <c r="N334" s="756"/>
      <c r="O334" s="756"/>
      <c r="P334" s="756"/>
      <c r="Q334" s="756"/>
      <c r="R334" s="756"/>
      <c r="S334" s="756"/>
      <c r="T334" s="756"/>
      <c r="U334" s="756"/>
      <c r="V334" s="756"/>
      <c r="W334" s="594"/>
      <c r="X334" s="705">
        <f t="shared" si="44"/>
        <v>322</v>
      </c>
      <c r="Y334" s="756"/>
      <c r="Z334" s="756"/>
      <c r="AA334" s="756"/>
      <c r="AB334" s="756"/>
      <c r="AC334" s="756"/>
      <c r="AD334" s="756"/>
      <c r="AE334" s="756"/>
      <c r="AF334" s="756"/>
      <c r="AG334" s="756"/>
      <c r="AH334" s="756"/>
      <c r="AI334" s="756"/>
      <c r="AJ334" s="756"/>
      <c r="AK334" s="594"/>
      <c r="AL334" s="705">
        <f t="shared" si="45"/>
        <v>322</v>
      </c>
      <c r="AM334" s="756"/>
      <c r="AN334" s="756"/>
      <c r="AO334" s="756"/>
      <c r="AP334" s="756"/>
      <c r="AQ334" s="756"/>
      <c r="AR334" s="756"/>
      <c r="AS334" s="756"/>
      <c r="AT334" s="756"/>
      <c r="AU334" s="756"/>
      <c r="AV334" s="756"/>
      <c r="AW334" s="756"/>
      <c r="AX334" s="756"/>
      <c r="AY334" s="594"/>
      <c r="AZ334" s="705">
        <f t="shared" ref="AZ334:AZ397" si="46">AZ333+1</f>
        <v>322</v>
      </c>
      <c r="BA334" s="756"/>
      <c r="BB334" s="756"/>
      <c r="BC334" s="756"/>
      <c r="BD334" s="756"/>
      <c r="BE334" s="756"/>
      <c r="BF334" s="756"/>
      <c r="BG334" s="756"/>
      <c r="BH334" s="756"/>
      <c r="BI334" s="756"/>
      <c r="BJ334" s="756"/>
      <c r="BK334" s="756"/>
      <c r="BL334" s="756"/>
      <c r="BM334" s="685"/>
      <c r="BN334" s="705">
        <f t="shared" ref="BN334:BN397" si="47">BN333+1</f>
        <v>322</v>
      </c>
      <c r="BO334" s="756"/>
      <c r="BP334" s="756"/>
      <c r="BQ334" s="756"/>
      <c r="BR334" s="756"/>
      <c r="BS334" s="756"/>
      <c r="BT334" s="756"/>
      <c r="BU334" s="756"/>
      <c r="BV334" s="756"/>
      <c r="BW334" s="756"/>
      <c r="BX334" s="756"/>
      <c r="BY334" s="756"/>
      <c r="BZ334" s="756"/>
    </row>
    <row r="335" spans="2:78" x14ac:dyDescent="0.25">
      <c r="B335" s="705">
        <v>323</v>
      </c>
      <c r="C335" s="765">
        <f>(1+_xlfn.XLOOKUP(INT((B335-1)/12)+1,'ZC Curve'!$B$8:$B$107,'ZC Curve'!R$8:R$107,,0))^(1/12)-1</f>
        <v>0</v>
      </c>
      <c r="D335" s="766">
        <f t="shared" ref="D335:D398" si="48">D334/(1+C335)</f>
        <v>1</v>
      </c>
      <c r="E335" s="765">
        <f>(1+_xlfn.XLOOKUP(INT((B335-1)/12)+1,'ZC Curve'!$B$8:$B$107,'ZC Curve'!S$8:S$107,,0))^(1/12)-1</f>
        <v>0</v>
      </c>
      <c r="F335" s="766">
        <f t="shared" ref="F335:F398" si="49">F334/(1+E335)</f>
        <v>1</v>
      </c>
      <c r="G335" s="765">
        <f>(1+_xlfn.XLOOKUP(INT((B335-1)/12)+1,'ZC Curve'!$B$8:$B$107,'ZC Curve'!T$8:T$107,,0))^(1/12)-1</f>
        <v>0</v>
      </c>
      <c r="H335" s="766">
        <f t="shared" ref="H335:H398" si="50">H334/(1+G335)</f>
        <v>1</v>
      </c>
      <c r="I335" s="594"/>
      <c r="J335" s="705">
        <f t="shared" ref="J335:J398" si="51">J334+1</f>
        <v>323</v>
      </c>
      <c r="K335" s="756"/>
      <c r="L335" s="756"/>
      <c r="M335" s="756"/>
      <c r="N335" s="756"/>
      <c r="O335" s="756"/>
      <c r="P335" s="756"/>
      <c r="Q335" s="756"/>
      <c r="R335" s="756"/>
      <c r="S335" s="756"/>
      <c r="T335" s="756"/>
      <c r="U335" s="756"/>
      <c r="V335" s="756"/>
      <c r="W335" s="594"/>
      <c r="X335" s="705">
        <f t="shared" ref="X335:X398" si="52">X334+1</f>
        <v>323</v>
      </c>
      <c r="Y335" s="756"/>
      <c r="Z335" s="756"/>
      <c r="AA335" s="756"/>
      <c r="AB335" s="756"/>
      <c r="AC335" s="756"/>
      <c r="AD335" s="756"/>
      <c r="AE335" s="756"/>
      <c r="AF335" s="756"/>
      <c r="AG335" s="756"/>
      <c r="AH335" s="756"/>
      <c r="AI335" s="756"/>
      <c r="AJ335" s="756"/>
      <c r="AK335" s="594"/>
      <c r="AL335" s="705">
        <f t="shared" si="45"/>
        <v>323</v>
      </c>
      <c r="AM335" s="756"/>
      <c r="AN335" s="756"/>
      <c r="AO335" s="756"/>
      <c r="AP335" s="756"/>
      <c r="AQ335" s="756"/>
      <c r="AR335" s="756"/>
      <c r="AS335" s="756"/>
      <c r="AT335" s="756"/>
      <c r="AU335" s="756"/>
      <c r="AV335" s="756"/>
      <c r="AW335" s="756"/>
      <c r="AX335" s="756"/>
      <c r="AY335" s="594"/>
      <c r="AZ335" s="705">
        <f t="shared" si="46"/>
        <v>323</v>
      </c>
      <c r="BA335" s="756"/>
      <c r="BB335" s="756"/>
      <c r="BC335" s="756"/>
      <c r="BD335" s="756"/>
      <c r="BE335" s="756"/>
      <c r="BF335" s="756"/>
      <c r="BG335" s="756"/>
      <c r="BH335" s="756"/>
      <c r="BI335" s="756"/>
      <c r="BJ335" s="756"/>
      <c r="BK335" s="756"/>
      <c r="BL335" s="756"/>
      <c r="BM335" s="685"/>
      <c r="BN335" s="705">
        <f t="shared" si="47"/>
        <v>323</v>
      </c>
      <c r="BO335" s="756"/>
      <c r="BP335" s="756"/>
      <c r="BQ335" s="756"/>
      <c r="BR335" s="756"/>
      <c r="BS335" s="756"/>
      <c r="BT335" s="756"/>
      <c r="BU335" s="756"/>
      <c r="BV335" s="756"/>
      <c r="BW335" s="756"/>
      <c r="BX335" s="756"/>
      <c r="BY335" s="756"/>
      <c r="BZ335" s="756"/>
    </row>
    <row r="336" spans="2:78" x14ac:dyDescent="0.25">
      <c r="B336" s="705">
        <v>324</v>
      </c>
      <c r="C336" s="765">
        <f>(1+_xlfn.XLOOKUP(INT((B336-1)/12)+1,'ZC Curve'!$B$8:$B$107,'ZC Curve'!R$8:R$107,,0))^(1/12)-1</f>
        <v>0</v>
      </c>
      <c r="D336" s="766">
        <f t="shared" si="48"/>
        <v>1</v>
      </c>
      <c r="E336" s="765">
        <f>(1+_xlfn.XLOOKUP(INT((B336-1)/12)+1,'ZC Curve'!$B$8:$B$107,'ZC Curve'!S$8:S$107,,0))^(1/12)-1</f>
        <v>0</v>
      </c>
      <c r="F336" s="766">
        <f t="shared" si="49"/>
        <v>1</v>
      </c>
      <c r="G336" s="765">
        <f>(1+_xlfn.XLOOKUP(INT((B336-1)/12)+1,'ZC Curve'!$B$8:$B$107,'ZC Curve'!T$8:T$107,,0))^(1/12)-1</f>
        <v>0</v>
      </c>
      <c r="H336" s="766">
        <f t="shared" si="50"/>
        <v>1</v>
      </c>
      <c r="I336" s="594"/>
      <c r="J336" s="705">
        <f t="shared" si="51"/>
        <v>324</v>
      </c>
      <c r="K336" s="756"/>
      <c r="L336" s="756"/>
      <c r="M336" s="756"/>
      <c r="N336" s="756"/>
      <c r="O336" s="756"/>
      <c r="P336" s="756"/>
      <c r="Q336" s="756"/>
      <c r="R336" s="756"/>
      <c r="S336" s="756"/>
      <c r="T336" s="756"/>
      <c r="U336" s="756"/>
      <c r="V336" s="756"/>
      <c r="W336" s="594"/>
      <c r="X336" s="705">
        <f t="shared" si="52"/>
        <v>324</v>
      </c>
      <c r="Y336" s="756"/>
      <c r="Z336" s="756"/>
      <c r="AA336" s="756"/>
      <c r="AB336" s="756"/>
      <c r="AC336" s="756"/>
      <c r="AD336" s="756"/>
      <c r="AE336" s="756"/>
      <c r="AF336" s="756"/>
      <c r="AG336" s="756"/>
      <c r="AH336" s="756"/>
      <c r="AI336" s="756"/>
      <c r="AJ336" s="756"/>
      <c r="AK336" s="594"/>
      <c r="AL336" s="705">
        <f t="shared" si="45"/>
        <v>324</v>
      </c>
      <c r="AM336" s="756"/>
      <c r="AN336" s="756"/>
      <c r="AO336" s="756"/>
      <c r="AP336" s="756"/>
      <c r="AQ336" s="756"/>
      <c r="AR336" s="756"/>
      <c r="AS336" s="756"/>
      <c r="AT336" s="756"/>
      <c r="AU336" s="756"/>
      <c r="AV336" s="756"/>
      <c r="AW336" s="756"/>
      <c r="AX336" s="756"/>
      <c r="AY336" s="594"/>
      <c r="AZ336" s="705">
        <f t="shared" si="46"/>
        <v>324</v>
      </c>
      <c r="BA336" s="756"/>
      <c r="BB336" s="756"/>
      <c r="BC336" s="756"/>
      <c r="BD336" s="756"/>
      <c r="BE336" s="756"/>
      <c r="BF336" s="756"/>
      <c r="BG336" s="756"/>
      <c r="BH336" s="756"/>
      <c r="BI336" s="756"/>
      <c r="BJ336" s="756"/>
      <c r="BK336" s="756"/>
      <c r="BL336" s="756"/>
      <c r="BM336" s="685"/>
      <c r="BN336" s="705">
        <f t="shared" si="47"/>
        <v>324</v>
      </c>
      <c r="BO336" s="756"/>
      <c r="BP336" s="756"/>
      <c r="BQ336" s="756"/>
      <c r="BR336" s="756"/>
      <c r="BS336" s="756"/>
      <c r="BT336" s="756"/>
      <c r="BU336" s="756"/>
      <c r="BV336" s="756"/>
      <c r="BW336" s="756"/>
      <c r="BX336" s="756"/>
      <c r="BY336" s="756"/>
      <c r="BZ336" s="756"/>
    </row>
    <row r="337" spans="2:78" x14ac:dyDescent="0.25">
      <c r="B337" s="705">
        <v>325</v>
      </c>
      <c r="C337" s="765">
        <f>(1+_xlfn.XLOOKUP(INT((B337-1)/12)+1,'ZC Curve'!$B$8:$B$107,'ZC Curve'!R$8:R$107,,0))^(1/12)-1</f>
        <v>0</v>
      </c>
      <c r="D337" s="766">
        <f t="shared" si="48"/>
        <v>1</v>
      </c>
      <c r="E337" s="765">
        <f>(1+_xlfn.XLOOKUP(INT((B337-1)/12)+1,'ZC Curve'!$B$8:$B$107,'ZC Curve'!S$8:S$107,,0))^(1/12)-1</f>
        <v>0</v>
      </c>
      <c r="F337" s="766">
        <f t="shared" si="49"/>
        <v>1</v>
      </c>
      <c r="G337" s="765">
        <f>(1+_xlfn.XLOOKUP(INT((B337-1)/12)+1,'ZC Curve'!$B$8:$B$107,'ZC Curve'!T$8:T$107,,0))^(1/12)-1</f>
        <v>0</v>
      </c>
      <c r="H337" s="766">
        <f t="shared" si="50"/>
        <v>1</v>
      </c>
      <c r="I337" s="594"/>
      <c r="J337" s="705">
        <f t="shared" si="51"/>
        <v>325</v>
      </c>
      <c r="K337" s="756"/>
      <c r="L337" s="756"/>
      <c r="M337" s="756"/>
      <c r="N337" s="756"/>
      <c r="O337" s="756"/>
      <c r="P337" s="756"/>
      <c r="Q337" s="756"/>
      <c r="R337" s="756"/>
      <c r="S337" s="756"/>
      <c r="T337" s="756"/>
      <c r="U337" s="756"/>
      <c r="V337" s="756"/>
      <c r="W337" s="594"/>
      <c r="X337" s="705">
        <f t="shared" si="52"/>
        <v>325</v>
      </c>
      <c r="Y337" s="756"/>
      <c r="Z337" s="756"/>
      <c r="AA337" s="756"/>
      <c r="AB337" s="756"/>
      <c r="AC337" s="756"/>
      <c r="AD337" s="756"/>
      <c r="AE337" s="756"/>
      <c r="AF337" s="756"/>
      <c r="AG337" s="756"/>
      <c r="AH337" s="756"/>
      <c r="AI337" s="756"/>
      <c r="AJ337" s="756"/>
      <c r="AK337" s="594"/>
      <c r="AL337" s="705">
        <f t="shared" si="45"/>
        <v>325</v>
      </c>
      <c r="AM337" s="756"/>
      <c r="AN337" s="756"/>
      <c r="AO337" s="756"/>
      <c r="AP337" s="756"/>
      <c r="AQ337" s="756"/>
      <c r="AR337" s="756"/>
      <c r="AS337" s="756"/>
      <c r="AT337" s="756"/>
      <c r="AU337" s="756"/>
      <c r="AV337" s="756"/>
      <c r="AW337" s="756"/>
      <c r="AX337" s="756"/>
      <c r="AY337" s="594"/>
      <c r="AZ337" s="705">
        <f t="shared" si="46"/>
        <v>325</v>
      </c>
      <c r="BA337" s="756"/>
      <c r="BB337" s="756"/>
      <c r="BC337" s="756"/>
      <c r="BD337" s="756"/>
      <c r="BE337" s="756"/>
      <c r="BF337" s="756"/>
      <c r="BG337" s="756"/>
      <c r="BH337" s="756"/>
      <c r="BI337" s="756"/>
      <c r="BJ337" s="756"/>
      <c r="BK337" s="756"/>
      <c r="BL337" s="756"/>
      <c r="BM337" s="685"/>
      <c r="BN337" s="705">
        <f t="shared" si="47"/>
        <v>325</v>
      </c>
      <c r="BO337" s="756"/>
      <c r="BP337" s="756"/>
      <c r="BQ337" s="756"/>
      <c r="BR337" s="756"/>
      <c r="BS337" s="756"/>
      <c r="BT337" s="756"/>
      <c r="BU337" s="756"/>
      <c r="BV337" s="756"/>
      <c r="BW337" s="756"/>
      <c r="BX337" s="756"/>
      <c r="BY337" s="756"/>
      <c r="BZ337" s="756"/>
    </row>
    <row r="338" spans="2:78" x14ac:dyDescent="0.25">
      <c r="B338" s="705">
        <v>326</v>
      </c>
      <c r="C338" s="765">
        <f>(1+_xlfn.XLOOKUP(INT((B338-1)/12)+1,'ZC Curve'!$B$8:$B$107,'ZC Curve'!R$8:R$107,,0))^(1/12)-1</f>
        <v>0</v>
      </c>
      <c r="D338" s="766">
        <f t="shared" si="48"/>
        <v>1</v>
      </c>
      <c r="E338" s="765">
        <f>(1+_xlfn.XLOOKUP(INT((B338-1)/12)+1,'ZC Curve'!$B$8:$B$107,'ZC Curve'!S$8:S$107,,0))^(1/12)-1</f>
        <v>0</v>
      </c>
      <c r="F338" s="766">
        <f t="shared" si="49"/>
        <v>1</v>
      </c>
      <c r="G338" s="765">
        <f>(1+_xlfn.XLOOKUP(INT((B338-1)/12)+1,'ZC Curve'!$B$8:$B$107,'ZC Curve'!T$8:T$107,,0))^(1/12)-1</f>
        <v>0</v>
      </c>
      <c r="H338" s="766">
        <f t="shared" si="50"/>
        <v>1</v>
      </c>
      <c r="I338" s="594"/>
      <c r="J338" s="705">
        <f t="shared" si="51"/>
        <v>326</v>
      </c>
      <c r="K338" s="756"/>
      <c r="L338" s="756"/>
      <c r="M338" s="756"/>
      <c r="N338" s="756"/>
      <c r="O338" s="756"/>
      <c r="P338" s="756"/>
      <c r="Q338" s="756"/>
      <c r="R338" s="756"/>
      <c r="S338" s="756"/>
      <c r="T338" s="756"/>
      <c r="U338" s="756"/>
      <c r="V338" s="756"/>
      <c r="W338" s="594"/>
      <c r="X338" s="705">
        <f t="shared" si="52"/>
        <v>326</v>
      </c>
      <c r="Y338" s="756"/>
      <c r="Z338" s="756"/>
      <c r="AA338" s="756"/>
      <c r="AB338" s="756"/>
      <c r="AC338" s="756"/>
      <c r="AD338" s="756"/>
      <c r="AE338" s="756"/>
      <c r="AF338" s="756"/>
      <c r="AG338" s="756"/>
      <c r="AH338" s="756"/>
      <c r="AI338" s="756"/>
      <c r="AJ338" s="756"/>
      <c r="AK338" s="594"/>
      <c r="AL338" s="705">
        <f t="shared" si="45"/>
        <v>326</v>
      </c>
      <c r="AM338" s="756"/>
      <c r="AN338" s="756"/>
      <c r="AO338" s="756"/>
      <c r="AP338" s="756"/>
      <c r="AQ338" s="756"/>
      <c r="AR338" s="756"/>
      <c r="AS338" s="756"/>
      <c r="AT338" s="756"/>
      <c r="AU338" s="756"/>
      <c r="AV338" s="756"/>
      <c r="AW338" s="756"/>
      <c r="AX338" s="756"/>
      <c r="AY338" s="594"/>
      <c r="AZ338" s="705">
        <f t="shared" si="46"/>
        <v>326</v>
      </c>
      <c r="BA338" s="756"/>
      <c r="BB338" s="756"/>
      <c r="BC338" s="756"/>
      <c r="BD338" s="756"/>
      <c r="BE338" s="756"/>
      <c r="BF338" s="756"/>
      <c r="BG338" s="756"/>
      <c r="BH338" s="756"/>
      <c r="BI338" s="756"/>
      <c r="BJ338" s="756"/>
      <c r="BK338" s="756"/>
      <c r="BL338" s="756"/>
      <c r="BM338" s="685"/>
      <c r="BN338" s="705">
        <f t="shared" si="47"/>
        <v>326</v>
      </c>
      <c r="BO338" s="756"/>
      <c r="BP338" s="756"/>
      <c r="BQ338" s="756"/>
      <c r="BR338" s="756"/>
      <c r="BS338" s="756"/>
      <c r="BT338" s="756"/>
      <c r="BU338" s="756"/>
      <c r="BV338" s="756"/>
      <c r="BW338" s="756"/>
      <c r="BX338" s="756"/>
      <c r="BY338" s="756"/>
      <c r="BZ338" s="756"/>
    </row>
    <row r="339" spans="2:78" x14ac:dyDescent="0.25">
      <c r="B339" s="705">
        <v>327</v>
      </c>
      <c r="C339" s="765">
        <f>(1+_xlfn.XLOOKUP(INT((B339-1)/12)+1,'ZC Curve'!$B$8:$B$107,'ZC Curve'!R$8:R$107,,0))^(1/12)-1</f>
        <v>0</v>
      </c>
      <c r="D339" s="766">
        <f t="shared" si="48"/>
        <v>1</v>
      </c>
      <c r="E339" s="765">
        <f>(1+_xlfn.XLOOKUP(INT((B339-1)/12)+1,'ZC Curve'!$B$8:$B$107,'ZC Curve'!S$8:S$107,,0))^(1/12)-1</f>
        <v>0</v>
      </c>
      <c r="F339" s="766">
        <f t="shared" si="49"/>
        <v>1</v>
      </c>
      <c r="G339" s="765">
        <f>(1+_xlfn.XLOOKUP(INT((B339-1)/12)+1,'ZC Curve'!$B$8:$B$107,'ZC Curve'!T$8:T$107,,0))^(1/12)-1</f>
        <v>0</v>
      </c>
      <c r="H339" s="766">
        <f t="shared" si="50"/>
        <v>1</v>
      </c>
      <c r="I339" s="594"/>
      <c r="J339" s="705">
        <f t="shared" si="51"/>
        <v>327</v>
      </c>
      <c r="K339" s="756"/>
      <c r="L339" s="756"/>
      <c r="M339" s="756"/>
      <c r="N339" s="756"/>
      <c r="O339" s="756"/>
      <c r="P339" s="756"/>
      <c r="Q339" s="756"/>
      <c r="R339" s="756"/>
      <c r="S339" s="756"/>
      <c r="T339" s="756"/>
      <c r="U339" s="756"/>
      <c r="V339" s="756"/>
      <c r="W339" s="594"/>
      <c r="X339" s="705">
        <f t="shared" si="52"/>
        <v>327</v>
      </c>
      <c r="Y339" s="756"/>
      <c r="Z339" s="756"/>
      <c r="AA339" s="756"/>
      <c r="AB339" s="756"/>
      <c r="AC339" s="756"/>
      <c r="AD339" s="756"/>
      <c r="AE339" s="756"/>
      <c r="AF339" s="756"/>
      <c r="AG339" s="756"/>
      <c r="AH339" s="756"/>
      <c r="AI339" s="756"/>
      <c r="AJ339" s="756"/>
      <c r="AK339" s="594"/>
      <c r="AL339" s="705">
        <f t="shared" si="45"/>
        <v>327</v>
      </c>
      <c r="AM339" s="756"/>
      <c r="AN339" s="756"/>
      <c r="AO339" s="756"/>
      <c r="AP339" s="756"/>
      <c r="AQ339" s="756"/>
      <c r="AR339" s="756"/>
      <c r="AS339" s="756"/>
      <c r="AT339" s="756"/>
      <c r="AU339" s="756"/>
      <c r="AV339" s="756"/>
      <c r="AW339" s="756"/>
      <c r="AX339" s="756"/>
      <c r="AY339" s="594"/>
      <c r="AZ339" s="705">
        <f t="shared" si="46"/>
        <v>327</v>
      </c>
      <c r="BA339" s="756"/>
      <c r="BB339" s="756"/>
      <c r="BC339" s="756"/>
      <c r="BD339" s="756"/>
      <c r="BE339" s="756"/>
      <c r="BF339" s="756"/>
      <c r="BG339" s="756"/>
      <c r="BH339" s="756"/>
      <c r="BI339" s="756"/>
      <c r="BJ339" s="756"/>
      <c r="BK339" s="756"/>
      <c r="BL339" s="756"/>
      <c r="BM339" s="685"/>
      <c r="BN339" s="705">
        <f t="shared" si="47"/>
        <v>327</v>
      </c>
      <c r="BO339" s="756"/>
      <c r="BP339" s="756"/>
      <c r="BQ339" s="756"/>
      <c r="BR339" s="756"/>
      <c r="BS339" s="756"/>
      <c r="BT339" s="756"/>
      <c r="BU339" s="756"/>
      <c r="BV339" s="756"/>
      <c r="BW339" s="756"/>
      <c r="BX339" s="756"/>
      <c r="BY339" s="756"/>
      <c r="BZ339" s="756"/>
    </row>
    <row r="340" spans="2:78" x14ac:dyDescent="0.25">
      <c r="B340" s="705">
        <v>328</v>
      </c>
      <c r="C340" s="765">
        <f>(1+_xlfn.XLOOKUP(INT((B340-1)/12)+1,'ZC Curve'!$B$8:$B$107,'ZC Curve'!R$8:R$107,,0))^(1/12)-1</f>
        <v>0</v>
      </c>
      <c r="D340" s="766">
        <f t="shared" si="48"/>
        <v>1</v>
      </c>
      <c r="E340" s="765">
        <f>(1+_xlfn.XLOOKUP(INT((B340-1)/12)+1,'ZC Curve'!$B$8:$B$107,'ZC Curve'!S$8:S$107,,0))^(1/12)-1</f>
        <v>0</v>
      </c>
      <c r="F340" s="766">
        <f t="shared" si="49"/>
        <v>1</v>
      </c>
      <c r="G340" s="765">
        <f>(1+_xlfn.XLOOKUP(INT((B340-1)/12)+1,'ZC Curve'!$B$8:$B$107,'ZC Curve'!T$8:T$107,,0))^(1/12)-1</f>
        <v>0</v>
      </c>
      <c r="H340" s="766">
        <f t="shared" si="50"/>
        <v>1</v>
      </c>
      <c r="I340" s="594"/>
      <c r="J340" s="705">
        <f t="shared" si="51"/>
        <v>328</v>
      </c>
      <c r="K340" s="756"/>
      <c r="L340" s="756"/>
      <c r="M340" s="756"/>
      <c r="N340" s="756"/>
      <c r="O340" s="756"/>
      <c r="P340" s="756"/>
      <c r="Q340" s="756"/>
      <c r="R340" s="756"/>
      <c r="S340" s="756"/>
      <c r="T340" s="756"/>
      <c r="U340" s="756"/>
      <c r="V340" s="756"/>
      <c r="W340" s="594"/>
      <c r="X340" s="705">
        <f t="shared" si="52"/>
        <v>328</v>
      </c>
      <c r="Y340" s="756"/>
      <c r="Z340" s="756"/>
      <c r="AA340" s="756"/>
      <c r="AB340" s="756"/>
      <c r="AC340" s="756"/>
      <c r="AD340" s="756"/>
      <c r="AE340" s="756"/>
      <c r="AF340" s="756"/>
      <c r="AG340" s="756"/>
      <c r="AH340" s="756"/>
      <c r="AI340" s="756"/>
      <c r="AJ340" s="756"/>
      <c r="AK340" s="594"/>
      <c r="AL340" s="705">
        <f t="shared" si="45"/>
        <v>328</v>
      </c>
      <c r="AM340" s="756"/>
      <c r="AN340" s="756"/>
      <c r="AO340" s="756"/>
      <c r="AP340" s="756"/>
      <c r="AQ340" s="756"/>
      <c r="AR340" s="756"/>
      <c r="AS340" s="756"/>
      <c r="AT340" s="756"/>
      <c r="AU340" s="756"/>
      <c r="AV340" s="756"/>
      <c r="AW340" s="756"/>
      <c r="AX340" s="756"/>
      <c r="AY340" s="594"/>
      <c r="AZ340" s="705">
        <f t="shared" si="46"/>
        <v>328</v>
      </c>
      <c r="BA340" s="756"/>
      <c r="BB340" s="756"/>
      <c r="BC340" s="756"/>
      <c r="BD340" s="756"/>
      <c r="BE340" s="756"/>
      <c r="BF340" s="756"/>
      <c r="BG340" s="756"/>
      <c r="BH340" s="756"/>
      <c r="BI340" s="756"/>
      <c r="BJ340" s="756"/>
      <c r="BK340" s="756"/>
      <c r="BL340" s="756"/>
      <c r="BM340" s="685"/>
      <c r="BN340" s="705">
        <f t="shared" si="47"/>
        <v>328</v>
      </c>
      <c r="BO340" s="756"/>
      <c r="BP340" s="756"/>
      <c r="BQ340" s="756"/>
      <c r="BR340" s="756"/>
      <c r="BS340" s="756"/>
      <c r="BT340" s="756"/>
      <c r="BU340" s="756"/>
      <c r="BV340" s="756"/>
      <c r="BW340" s="756"/>
      <c r="BX340" s="756"/>
      <c r="BY340" s="756"/>
      <c r="BZ340" s="756"/>
    </row>
    <row r="341" spans="2:78" x14ac:dyDescent="0.25">
      <c r="B341" s="705">
        <v>329</v>
      </c>
      <c r="C341" s="765">
        <f>(1+_xlfn.XLOOKUP(INT((B341-1)/12)+1,'ZC Curve'!$B$8:$B$107,'ZC Curve'!R$8:R$107,,0))^(1/12)-1</f>
        <v>0</v>
      </c>
      <c r="D341" s="766">
        <f t="shared" si="48"/>
        <v>1</v>
      </c>
      <c r="E341" s="765">
        <f>(1+_xlfn.XLOOKUP(INT((B341-1)/12)+1,'ZC Curve'!$B$8:$B$107,'ZC Curve'!S$8:S$107,,0))^(1/12)-1</f>
        <v>0</v>
      </c>
      <c r="F341" s="766">
        <f t="shared" si="49"/>
        <v>1</v>
      </c>
      <c r="G341" s="765">
        <f>(1+_xlfn.XLOOKUP(INT((B341-1)/12)+1,'ZC Curve'!$B$8:$B$107,'ZC Curve'!T$8:T$107,,0))^(1/12)-1</f>
        <v>0</v>
      </c>
      <c r="H341" s="766">
        <f t="shared" si="50"/>
        <v>1</v>
      </c>
      <c r="I341" s="594"/>
      <c r="J341" s="705">
        <f t="shared" si="51"/>
        <v>329</v>
      </c>
      <c r="K341" s="756"/>
      <c r="L341" s="756"/>
      <c r="M341" s="756"/>
      <c r="N341" s="756"/>
      <c r="O341" s="756"/>
      <c r="P341" s="756"/>
      <c r="Q341" s="756"/>
      <c r="R341" s="756"/>
      <c r="S341" s="756"/>
      <c r="T341" s="756"/>
      <c r="U341" s="756"/>
      <c r="V341" s="756"/>
      <c r="W341" s="594"/>
      <c r="X341" s="705">
        <f t="shared" si="52"/>
        <v>329</v>
      </c>
      <c r="Y341" s="756"/>
      <c r="Z341" s="756"/>
      <c r="AA341" s="756"/>
      <c r="AB341" s="756"/>
      <c r="AC341" s="756"/>
      <c r="AD341" s="756"/>
      <c r="AE341" s="756"/>
      <c r="AF341" s="756"/>
      <c r="AG341" s="756"/>
      <c r="AH341" s="756"/>
      <c r="AI341" s="756"/>
      <c r="AJ341" s="756"/>
      <c r="AK341" s="594"/>
      <c r="AL341" s="705">
        <f t="shared" si="45"/>
        <v>329</v>
      </c>
      <c r="AM341" s="756"/>
      <c r="AN341" s="756"/>
      <c r="AO341" s="756"/>
      <c r="AP341" s="756"/>
      <c r="AQ341" s="756"/>
      <c r="AR341" s="756"/>
      <c r="AS341" s="756"/>
      <c r="AT341" s="756"/>
      <c r="AU341" s="756"/>
      <c r="AV341" s="756"/>
      <c r="AW341" s="756"/>
      <c r="AX341" s="756"/>
      <c r="AY341" s="594"/>
      <c r="AZ341" s="705">
        <f t="shared" si="46"/>
        <v>329</v>
      </c>
      <c r="BA341" s="756"/>
      <c r="BB341" s="756"/>
      <c r="BC341" s="756"/>
      <c r="BD341" s="756"/>
      <c r="BE341" s="756"/>
      <c r="BF341" s="756"/>
      <c r="BG341" s="756"/>
      <c r="BH341" s="756"/>
      <c r="BI341" s="756"/>
      <c r="BJ341" s="756"/>
      <c r="BK341" s="756"/>
      <c r="BL341" s="756"/>
      <c r="BM341" s="685"/>
      <c r="BN341" s="705">
        <f t="shared" si="47"/>
        <v>329</v>
      </c>
      <c r="BO341" s="756"/>
      <c r="BP341" s="756"/>
      <c r="BQ341" s="756"/>
      <c r="BR341" s="756"/>
      <c r="BS341" s="756"/>
      <c r="BT341" s="756"/>
      <c r="BU341" s="756"/>
      <c r="BV341" s="756"/>
      <c r="BW341" s="756"/>
      <c r="BX341" s="756"/>
      <c r="BY341" s="756"/>
      <c r="BZ341" s="756"/>
    </row>
    <row r="342" spans="2:78" x14ac:dyDescent="0.25">
      <c r="B342" s="705">
        <v>330</v>
      </c>
      <c r="C342" s="765">
        <f>(1+_xlfn.XLOOKUP(INT((B342-1)/12)+1,'ZC Curve'!$B$8:$B$107,'ZC Curve'!R$8:R$107,,0))^(1/12)-1</f>
        <v>0</v>
      </c>
      <c r="D342" s="766">
        <f t="shared" si="48"/>
        <v>1</v>
      </c>
      <c r="E342" s="765">
        <f>(1+_xlfn.XLOOKUP(INT((B342-1)/12)+1,'ZC Curve'!$B$8:$B$107,'ZC Curve'!S$8:S$107,,0))^(1/12)-1</f>
        <v>0</v>
      </c>
      <c r="F342" s="766">
        <f t="shared" si="49"/>
        <v>1</v>
      </c>
      <c r="G342" s="765">
        <f>(1+_xlfn.XLOOKUP(INT((B342-1)/12)+1,'ZC Curve'!$B$8:$B$107,'ZC Curve'!T$8:T$107,,0))^(1/12)-1</f>
        <v>0</v>
      </c>
      <c r="H342" s="766">
        <f t="shared" si="50"/>
        <v>1</v>
      </c>
      <c r="I342" s="594"/>
      <c r="J342" s="705">
        <f t="shared" si="51"/>
        <v>330</v>
      </c>
      <c r="K342" s="756"/>
      <c r="L342" s="756"/>
      <c r="M342" s="756"/>
      <c r="N342" s="756"/>
      <c r="O342" s="756"/>
      <c r="P342" s="756"/>
      <c r="Q342" s="756"/>
      <c r="R342" s="756"/>
      <c r="S342" s="756"/>
      <c r="T342" s="756"/>
      <c r="U342" s="756"/>
      <c r="V342" s="756"/>
      <c r="W342" s="594"/>
      <c r="X342" s="705">
        <f t="shared" si="52"/>
        <v>330</v>
      </c>
      <c r="Y342" s="756"/>
      <c r="Z342" s="756"/>
      <c r="AA342" s="756"/>
      <c r="AB342" s="756"/>
      <c r="AC342" s="756"/>
      <c r="AD342" s="756"/>
      <c r="AE342" s="756"/>
      <c r="AF342" s="756"/>
      <c r="AG342" s="756"/>
      <c r="AH342" s="756"/>
      <c r="AI342" s="756"/>
      <c r="AJ342" s="756"/>
      <c r="AK342" s="594"/>
      <c r="AL342" s="705">
        <f t="shared" si="45"/>
        <v>330</v>
      </c>
      <c r="AM342" s="756"/>
      <c r="AN342" s="756"/>
      <c r="AO342" s="756"/>
      <c r="AP342" s="756"/>
      <c r="AQ342" s="756"/>
      <c r="AR342" s="756"/>
      <c r="AS342" s="756"/>
      <c r="AT342" s="756"/>
      <c r="AU342" s="756"/>
      <c r="AV342" s="756"/>
      <c r="AW342" s="756"/>
      <c r="AX342" s="756"/>
      <c r="AY342" s="594"/>
      <c r="AZ342" s="705">
        <f t="shared" si="46"/>
        <v>330</v>
      </c>
      <c r="BA342" s="756"/>
      <c r="BB342" s="756"/>
      <c r="BC342" s="756"/>
      <c r="BD342" s="756"/>
      <c r="BE342" s="756"/>
      <c r="BF342" s="756"/>
      <c r="BG342" s="756"/>
      <c r="BH342" s="756"/>
      <c r="BI342" s="756"/>
      <c r="BJ342" s="756"/>
      <c r="BK342" s="756"/>
      <c r="BL342" s="756"/>
      <c r="BM342" s="685"/>
      <c r="BN342" s="705">
        <f t="shared" si="47"/>
        <v>330</v>
      </c>
      <c r="BO342" s="756"/>
      <c r="BP342" s="756"/>
      <c r="BQ342" s="756"/>
      <c r="BR342" s="756"/>
      <c r="BS342" s="756"/>
      <c r="BT342" s="756"/>
      <c r="BU342" s="756"/>
      <c r="BV342" s="756"/>
      <c r="BW342" s="756"/>
      <c r="BX342" s="756"/>
      <c r="BY342" s="756"/>
      <c r="BZ342" s="756"/>
    </row>
    <row r="343" spans="2:78" x14ac:dyDescent="0.25">
      <c r="B343" s="705">
        <v>331</v>
      </c>
      <c r="C343" s="765">
        <f>(1+_xlfn.XLOOKUP(INT((B343-1)/12)+1,'ZC Curve'!$B$8:$B$107,'ZC Curve'!R$8:R$107,,0))^(1/12)-1</f>
        <v>0</v>
      </c>
      <c r="D343" s="766">
        <f t="shared" si="48"/>
        <v>1</v>
      </c>
      <c r="E343" s="765">
        <f>(1+_xlfn.XLOOKUP(INT((B343-1)/12)+1,'ZC Curve'!$B$8:$B$107,'ZC Curve'!S$8:S$107,,0))^(1/12)-1</f>
        <v>0</v>
      </c>
      <c r="F343" s="766">
        <f t="shared" si="49"/>
        <v>1</v>
      </c>
      <c r="G343" s="765">
        <f>(1+_xlfn.XLOOKUP(INT((B343-1)/12)+1,'ZC Curve'!$B$8:$B$107,'ZC Curve'!T$8:T$107,,0))^(1/12)-1</f>
        <v>0</v>
      </c>
      <c r="H343" s="766">
        <f t="shared" si="50"/>
        <v>1</v>
      </c>
      <c r="I343" s="594"/>
      <c r="J343" s="705">
        <f t="shared" si="51"/>
        <v>331</v>
      </c>
      <c r="K343" s="756"/>
      <c r="L343" s="756"/>
      <c r="M343" s="756"/>
      <c r="N343" s="756"/>
      <c r="O343" s="756"/>
      <c r="P343" s="756"/>
      <c r="Q343" s="756"/>
      <c r="R343" s="756"/>
      <c r="S343" s="756"/>
      <c r="T343" s="756"/>
      <c r="U343" s="756"/>
      <c r="V343" s="756"/>
      <c r="W343" s="594"/>
      <c r="X343" s="705">
        <f t="shared" si="52"/>
        <v>331</v>
      </c>
      <c r="Y343" s="756"/>
      <c r="Z343" s="756"/>
      <c r="AA343" s="756"/>
      <c r="AB343" s="756"/>
      <c r="AC343" s="756"/>
      <c r="AD343" s="756"/>
      <c r="AE343" s="756"/>
      <c r="AF343" s="756"/>
      <c r="AG343" s="756"/>
      <c r="AH343" s="756"/>
      <c r="AI343" s="756"/>
      <c r="AJ343" s="756"/>
      <c r="AK343" s="594"/>
      <c r="AL343" s="705">
        <f t="shared" si="45"/>
        <v>331</v>
      </c>
      <c r="AM343" s="756"/>
      <c r="AN343" s="756"/>
      <c r="AO343" s="756"/>
      <c r="AP343" s="756"/>
      <c r="AQ343" s="756"/>
      <c r="AR343" s="756"/>
      <c r="AS343" s="756"/>
      <c r="AT343" s="756"/>
      <c r="AU343" s="756"/>
      <c r="AV343" s="756"/>
      <c r="AW343" s="756"/>
      <c r="AX343" s="756"/>
      <c r="AY343" s="594"/>
      <c r="AZ343" s="705">
        <f t="shared" si="46"/>
        <v>331</v>
      </c>
      <c r="BA343" s="756"/>
      <c r="BB343" s="756"/>
      <c r="BC343" s="756"/>
      <c r="BD343" s="756"/>
      <c r="BE343" s="756"/>
      <c r="BF343" s="756"/>
      <c r="BG343" s="756"/>
      <c r="BH343" s="756"/>
      <c r="BI343" s="756"/>
      <c r="BJ343" s="756"/>
      <c r="BK343" s="756"/>
      <c r="BL343" s="756"/>
      <c r="BM343" s="685"/>
      <c r="BN343" s="705">
        <f t="shared" si="47"/>
        <v>331</v>
      </c>
      <c r="BO343" s="756"/>
      <c r="BP343" s="756"/>
      <c r="BQ343" s="756"/>
      <c r="BR343" s="756"/>
      <c r="BS343" s="756"/>
      <c r="BT343" s="756"/>
      <c r="BU343" s="756"/>
      <c r="BV343" s="756"/>
      <c r="BW343" s="756"/>
      <c r="BX343" s="756"/>
      <c r="BY343" s="756"/>
      <c r="BZ343" s="756"/>
    </row>
    <row r="344" spans="2:78" x14ac:dyDescent="0.25">
      <c r="B344" s="705">
        <v>332</v>
      </c>
      <c r="C344" s="765">
        <f>(1+_xlfn.XLOOKUP(INT((B344-1)/12)+1,'ZC Curve'!$B$8:$B$107,'ZC Curve'!R$8:R$107,,0))^(1/12)-1</f>
        <v>0</v>
      </c>
      <c r="D344" s="766">
        <f t="shared" si="48"/>
        <v>1</v>
      </c>
      <c r="E344" s="765">
        <f>(1+_xlfn.XLOOKUP(INT((B344-1)/12)+1,'ZC Curve'!$B$8:$B$107,'ZC Curve'!S$8:S$107,,0))^(1/12)-1</f>
        <v>0</v>
      </c>
      <c r="F344" s="766">
        <f t="shared" si="49"/>
        <v>1</v>
      </c>
      <c r="G344" s="765">
        <f>(1+_xlfn.XLOOKUP(INT((B344-1)/12)+1,'ZC Curve'!$B$8:$B$107,'ZC Curve'!T$8:T$107,,0))^(1/12)-1</f>
        <v>0</v>
      </c>
      <c r="H344" s="766">
        <f t="shared" si="50"/>
        <v>1</v>
      </c>
      <c r="I344" s="594"/>
      <c r="J344" s="705">
        <f t="shared" si="51"/>
        <v>332</v>
      </c>
      <c r="K344" s="756"/>
      <c r="L344" s="756"/>
      <c r="M344" s="756"/>
      <c r="N344" s="756"/>
      <c r="O344" s="756"/>
      <c r="P344" s="756"/>
      <c r="Q344" s="756"/>
      <c r="R344" s="756"/>
      <c r="S344" s="756"/>
      <c r="T344" s="756"/>
      <c r="U344" s="756"/>
      <c r="V344" s="756"/>
      <c r="W344" s="594"/>
      <c r="X344" s="705">
        <f t="shared" si="52"/>
        <v>332</v>
      </c>
      <c r="Y344" s="756"/>
      <c r="Z344" s="756"/>
      <c r="AA344" s="756"/>
      <c r="AB344" s="756"/>
      <c r="AC344" s="756"/>
      <c r="AD344" s="756"/>
      <c r="AE344" s="756"/>
      <c r="AF344" s="756"/>
      <c r="AG344" s="756"/>
      <c r="AH344" s="756"/>
      <c r="AI344" s="756"/>
      <c r="AJ344" s="756"/>
      <c r="AK344" s="594"/>
      <c r="AL344" s="705">
        <f t="shared" si="45"/>
        <v>332</v>
      </c>
      <c r="AM344" s="756"/>
      <c r="AN344" s="756"/>
      <c r="AO344" s="756"/>
      <c r="AP344" s="756"/>
      <c r="AQ344" s="756"/>
      <c r="AR344" s="756"/>
      <c r="AS344" s="756"/>
      <c r="AT344" s="756"/>
      <c r="AU344" s="756"/>
      <c r="AV344" s="756"/>
      <c r="AW344" s="756"/>
      <c r="AX344" s="756"/>
      <c r="AY344" s="594"/>
      <c r="AZ344" s="705">
        <f t="shared" si="46"/>
        <v>332</v>
      </c>
      <c r="BA344" s="756"/>
      <c r="BB344" s="756"/>
      <c r="BC344" s="756"/>
      <c r="BD344" s="756"/>
      <c r="BE344" s="756"/>
      <c r="BF344" s="756"/>
      <c r="BG344" s="756"/>
      <c r="BH344" s="756"/>
      <c r="BI344" s="756"/>
      <c r="BJ344" s="756"/>
      <c r="BK344" s="756"/>
      <c r="BL344" s="756"/>
      <c r="BM344" s="685"/>
      <c r="BN344" s="705">
        <f t="shared" si="47"/>
        <v>332</v>
      </c>
      <c r="BO344" s="756"/>
      <c r="BP344" s="756"/>
      <c r="BQ344" s="756"/>
      <c r="BR344" s="756"/>
      <c r="BS344" s="756"/>
      <c r="BT344" s="756"/>
      <c r="BU344" s="756"/>
      <c r="BV344" s="756"/>
      <c r="BW344" s="756"/>
      <c r="BX344" s="756"/>
      <c r="BY344" s="756"/>
      <c r="BZ344" s="756"/>
    </row>
    <row r="345" spans="2:78" x14ac:dyDescent="0.25">
      <c r="B345" s="705">
        <v>333</v>
      </c>
      <c r="C345" s="765">
        <f>(1+_xlfn.XLOOKUP(INT((B345-1)/12)+1,'ZC Curve'!$B$8:$B$107,'ZC Curve'!R$8:R$107,,0))^(1/12)-1</f>
        <v>0</v>
      </c>
      <c r="D345" s="766">
        <f t="shared" si="48"/>
        <v>1</v>
      </c>
      <c r="E345" s="765">
        <f>(1+_xlfn.XLOOKUP(INT((B345-1)/12)+1,'ZC Curve'!$B$8:$B$107,'ZC Curve'!S$8:S$107,,0))^(1/12)-1</f>
        <v>0</v>
      </c>
      <c r="F345" s="766">
        <f t="shared" si="49"/>
        <v>1</v>
      </c>
      <c r="G345" s="765">
        <f>(1+_xlfn.XLOOKUP(INT((B345-1)/12)+1,'ZC Curve'!$B$8:$B$107,'ZC Curve'!T$8:T$107,,0))^(1/12)-1</f>
        <v>0</v>
      </c>
      <c r="H345" s="766">
        <f t="shared" si="50"/>
        <v>1</v>
      </c>
      <c r="I345" s="594"/>
      <c r="J345" s="705">
        <f t="shared" si="51"/>
        <v>333</v>
      </c>
      <c r="K345" s="756"/>
      <c r="L345" s="756"/>
      <c r="M345" s="756"/>
      <c r="N345" s="756"/>
      <c r="O345" s="756"/>
      <c r="P345" s="756"/>
      <c r="Q345" s="756"/>
      <c r="R345" s="756"/>
      <c r="S345" s="756"/>
      <c r="T345" s="756"/>
      <c r="U345" s="756"/>
      <c r="V345" s="756"/>
      <c r="W345" s="594"/>
      <c r="X345" s="705">
        <f t="shared" si="52"/>
        <v>333</v>
      </c>
      <c r="Y345" s="756"/>
      <c r="Z345" s="756"/>
      <c r="AA345" s="756"/>
      <c r="AB345" s="756"/>
      <c r="AC345" s="756"/>
      <c r="AD345" s="756"/>
      <c r="AE345" s="756"/>
      <c r="AF345" s="756"/>
      <c r="AG345" s="756"/>
      <c r="AH345" s="756"/>
      <c r="AI345" s="756"/>
      <c r="AJ345" s="756"/>
      <c r="AK345" s="594"/>
      <c r="AL345" s="705">
        <f t="shared" si="45"/>
        <v>333</v>
      </c>
      <c r="AM345" s="756"/>
      <c r="AN345" s="756"/>
      <c r="AO345" s="756"/>
      <c r="AP345" s="756"/>
      <c r="AQ345" s="756"/>
      <c r="AR345" s="756"/>
      <c r="AS345" s="756"/>
      <c r="AT345" s="756"/>
      <c r="AU345" s="756"/>
      <c r="AV345" s="756"/>
      <c r="AW345" s="756"/>
      <c r="AX345" s="756"/>
      <c r="AY345" s="594"/>
      <c r="AZ345" s="705">
        <f t="shared" si="46"/>
        <v>333</v>
      </c>
      <c r="BA345" s="756"/>
      <c r="BB345" s="756"/>
      <c r="BC345" s="756"/>
      <c r="BD345" s="756"/>
      <c r="BE345" s="756"/>
      <c r="BF345" s="756"/>
      <c r="BG345" s="756"/>
      <c r="BH345" s="756"/>
      <c r="BI345" s="756"/>
      <c r="BJ345" s="756"/>
      <c r="BK345" s="756"/>
      <c r="BL345" s="756"/>
      <c r="BM345" s="685"/>
      <c r="BN345" s="705">
        <f t="shared" si="47"/>
        <v>333</v>
      </c>
      <c r="BO345" s="756"/>
      <c r="BP345" s="756"/>
      <c r="BQ345" s="756"/>
      <c r="BR345" s="756"/>
      <c r="BS345" s="756"/>
      <c r="BT345" s="756"/>
      <c r="BU345" s="756"/>
      <c r="BV345" s="756"/>
      <c r="BW345" s="756"/>
      <c r="BX345" s="756"/>
      <c r="BY345" s="756"/>
      <c r="BZ345" s="756"/>
    </row>
    <row r="346" spans="2:78" x14ac:dyDescent="0.25">
      <c r="B346" s="705">
        <v>334</v>
      </c>
      <c r="C346" s="765">
        <f>(1+_xlfn.XLOOKUP(INT((B346-1)/12)+1,'ZC Curve'!$B$8:$B$107,'ZC Curve'!R$8:R$107,,0))^(1/12)-1</f>
        <v>0</v>
      </c>
      <c r="D346" s="766">
        <f t="shared" si="48"/>
        <v>1</v>
      </c>
      <c r="E346" s="765">
        <f>(1+_xlfn.XLOOKUP(INT((B346-1)/12)+1,'ZC Curve'!$B$8:$B$107,'ZC Curve'!S$8:S$107,,0))^(1/12)-1</f>
        <v>0</v>
      </c>
      <c r="F346" s="766">
        <f t="shared" si="49"/>
        <v>1</v>
      </c>
      <c r="G346" s="765">
        <f>(1+_xlfn.XLOOKUP(INT((B346-1)/12)+1,'ZC Curve'!$B$8:$B$107,'ZC Curve'!T$8:T$107,,0))^(1/12)-1</f>
        <v>0</v>
      </c>
      <c r="H346" s="766">
        <f t="shared" si="50"/>
        <v>1</v>
      </c>
      <c r="I346" s="594"/>
      <c r="J346" s="705">
        <f t="shared" si="51"/>
        <v>334</v>
      </c>
      <c r="K346" s="756"/>
      <c r="L346" s="756"/>
      <c r="M346" s="756"/>
      <c r="N346" s="756"/>
      <c r="O346" s="756"/>
      <c r="P346" s="756"/>
      <c r="Q346" s="756"/>
      <c r="R346" s="756"/>
      <c r="S346" s="756"/>
      <c r="T346" s="756"/>
      <c r="U346" s="756"/>
      <c r="V346" s="756"/>
      <c r="W346" s="594"/>
      <c r="X346" s="705">
        <f t="shared" si="52"/>
        <v>334</v>
      </c>
      <c r="Y346" s="756"/>
      <c r="Z346" s="756"/>
      <c r="AA346" s="756"/>
      <c r="AB346" s="756"/>
      <c r="AC346" s="756"/>
      <c r="AD346" s="756"/>
      <c r="AE346" s="756"/>
      <c r="AF346" s="756"/>
      <c r="AG346" s="756"/>
      <c r="AH346" s="756"/>
      <c r="AI346" s="756"/>
      <c r="AJ346" s="756"/>
      <c r="AK346" s="594"/>
      <c r="AL346" s="705">
        <f t="shared" si="45"/>
        <v>334</v>
      </c>
      <c r="AM346" s="756"/>
      <c r="AN346" s="756"/>
      <c r="AO346" s="756"/>
      <c r="AP346" s="756"/>
      <c r="AQ346" s="756"/>
      <c r="AR346" s="756"/>
      <c r="AS346" s="756"/>
      <c r="AT346" s="756"/>
      <c r="AU346" s="756"/>
      <c r="AV346" s="756"/>
      <c r="AW346" s="756"/>
      <c r="AX346" s="756"/>
      <c r="AY346" s="594"/>
      <c r="AZ346" s="705">
        <f t="shared" si="46"/>
        <v>334</v>
      </c>
      <c r="BA346" s="756"/>
      <c r="BB346" s="756"/>
      <c r="BC346" s="756"/>
      <c r="BD346" s="756"/>
      <c r="BE346" s="756"/>
      <c r="BF346" s="756"/>
      <c r="BG346" s="756"/>
      <c r="BH346" s="756"/>
      <c r="BI346" s="756"/>
      <c r="BJ346" s="756"/>
      <c r="BK346" s="756"/>
      <c r="BL346" s="756"/>
      <c r="BM346" s="685"/>
      <c r="BN346" s="705">
        <f t="shared" si="47"/>
        <v>334</v>
      </c>
      <c r="BO346" s="756"/>
      <c r="BP346" s="756"/>
      <c r="BQ346" s="756"/>
      <c r="BR346" s="756"/>
      <c r="BS346" s="756"/>
      <c r="BT346" s="756"/>
      <c r="BU346" s="756"/>
      <c r="BV346" s="756"/>
      <c r="BW346" s="756"/>
      <c r="BX346" s="756"/>
      <c r="BY346" s="756"/>
      <c r="BZ346" s="756"/>
    </row>
    <row r="347" spans="2:78" x14ac:dyDescent="0.25">
      <c r="B347" s="705">
        <v>335</v>
      </c>
      <c r="C347" s="765">
        <f>(1+_xlfn.XLOOKUP(INT((B347-1)/12)+1,'ZC Curve'!$B$8:$B$107,'ZC Curve'!R$8:R$107,,0))^(1/12)-1</f>
        <v>0</v>
      </c>
      <c r="D347" s="766">
        <f t="shared" si="48"/>
        <v>1</v>
      </c>
      <c r="E347" s="765">
        <f>(1+_xlfn.XLOOKUP(INT((B347-1)/12)+1,'ZC Curve'!$B$8:$B$107,'ZC Curve'!S$8:S$107,,0))^(1/12)-1</f>
        <v>0</v>
      </c>
      <c r="F347" s="766">
        <f t="shared" si="49"/>
        <v>1</v>
      </c>
      <c r="G347" s="765">
        <f>(1+_xlfn.XLOOKUP(INT((B347-1)/12)+1,'ZC Curve'!$B$8:$B$107,'ZC Curve'!T$8:T$107,,0))^(1/12)-1</f>
        <v>0</v>
      </c>
      <c r="H347" s="766">
        <f t="shared" si="50"/>
        <v>1</v>
      </c>
      <c r="I347" s="594"/>
      <c r="J347" s="705">
        <f t="shared" si="51"/>
        <v>335</v>
      </c>
      <c r="K347" s="756"/>
      <c r="L347" s="756"/>
      <c r="M347" s="756"/>
      <c r="N347" s="756"/>
      <c r="O347" s="756"/>
      <c r="P347" s="756"/>
      <c r="Q347" s="756"/>
      <c r="R347" s="756"/>
      <c r="S347" s="756"/>
      <c r="T347" s="756"/>
      <c r="U347" s="756"/>
      <c r="V347" s="756"/>
      <c r="W347" s="594"/>
      <c r="X347" s="705">
        <f t="shared" si="52"/>
        <v>335</v>
      </c>
      <c r="Y347" s="756"/>
      <c r="Z347" s="756"/>
      <c r="AA347" s="756"/>
      <c r="AB347" s="756"/>
      <c r="AC347" s="756"/>
      <c r="AD347" s="756"/>
      <c r="AE347" s="756"/>
      <c r="AF347" s="756"/>
      <c r="AG347" s="756"/>
      <c r="AH347" s="756"/>
      <c r="AI347" s="756"/>
      <c r="AJ347" s="756"/>
      <c r="AK347" s="594"/>
      <c r="AL347" s="705">
        <f t="shared" si="45"/>
        <v>335</v>
      </c>
      <c r="AM347" s="756"/>
      <c r="AN347" s="756"/>
      <c r="AO347" s="756"/>
      <c r="AP347" s="756"/>
      <c r="AQ347" s="756"/>
      <c r="AR347" s="756"/>
      <c r="AS347" s="756"/>
      <c r="AT347" s="756"/>
      <c r="AU347" s="756"/>
      <c r="AV347" s="756"/>
      <c r="AW347" s="756"/>
      <c r="AX347" s="756"/>
      <c r="AY347" s="594"/>
      <c r="AZ347" s="705">
        <f t="shared" si="46"/>
        <v>335</v>
      </c>
      <c r="BA347" s="756"/>
      <c r="BB347" s="756"/>
      <c r="BC347" s="756"/>
      <c r="BD347" s="756"/>
      <c r="BE347" s="756"/>
      <c r="BF347" s="756"/>
      <c r="BG347" s="756"/>
      <c r="BH347" s="756"/>
      <c r="BI347" s="756"/>
      <c r="BJ347" s="756"/>
      <c r="BK347" s="756"/>
      <c r="BL347" s="756"/>
      <c r="BM347" s="685"/>
      <c r="BN347" s="705">
        <f t="shared" si="47"/>
        <v>335</v>
      </c>
      <c r="BO347" s="756"/>
      <c r="BP347" s="756"/>
      <c r="BQ347" s="756"/>
      <c r="BR347" s="756"/>
      <c r="BS347" s="756"/>
      <c r="BT347" s="756"/>
      <c r="BU347" s="756"/>
      <c r="BV347" s="756"/>
      <c r="BW347" s="756"/>
      <c r="BX347" s="756"/>
      <c r="BY347" s="756"/>
      <c r="BZ347" s="756"/>
    </row>
    <row r="348" spans="2:78" x14ac:dyDescent="0.25">
      <c r="B348" s="705">
        <v>336</v>
      </c>
      <c r="C348" s="765">
        <f>(1+_xlfn.XLOOKUP(INT((B348-1)/12)+1,'ZC Curve'!$B$8:$B$107,'ZC Curve'!R$8:R$107,,0))^(1/12)-1</f>
        <v>0</v>
      </c>
      <c r="D348" s="766">
        <f t="shared" si="48"/>
        <v>1</v>
      </c>
      <c r="E348" s="765">
        <f>(1+_xlfn.XLOOKUP(INT((B348-1)/12)+1,'ZC Curve'!$B$8:$B$107,'ZC Curve'!S$8:S$107,,0))^(1/12)-1</f>
        <v>0</v>
      </c>
      <c r="F348" s="766">
        <f t="shared" si="49"/>
        <v>1</v>
      </c>
      <c r="G348" s="765">
        <f>(1+_xlfn.XLOOKUP(INT((B348-1)/12)+1,'ZC Curve'!$B$8:$B$107,'ZC Curve'!T$8:T$107,,0))^(1/12)-1</f>
        <v>0</v>
      </c>
      <c r="H348" s="766">
        <f t="shared" si="50"/>
        <v>1</v>
      </c>
      <c r="I348" s="594"/>
      <c r="J348" s="705">
        <f t="shared" si="51"/>
        <v>336</v>
      </c>
      <c r="K348" s="756"/>
      <c r="L348" s="756"/>
      <c r="M348" s="756"/>
      <c r="N348" s="756"/>
      <c r="O348" s="756"/>
      <c r="P348" s="756"/>
      <c r="Q348" s="756"/>
      <c r="R348" s="756"/>
      <c r="S348" s="756"/>
      <c r="T348" s="756"/>
      <c r="U348" s="756"/>
      <c r="V348" s="756"/>
      <c r="W348" s="594"/>
      <c r="X348" s="705">
        <f t="shared" si="52"/>
        <v>336</v>
      </c>
      <c r="Y348" s="756"/>
      <c r="Z348" s="756"/>
      <c r="AA348" s="756"/>
      <c r="AB348" s="756"/>
      <c r="AC348" s="756"/>
      <c r="AD348" s="756"/>
      <c r="AE348" s="756"/>
      <c r="AF348" s="756"/>
      <c r="AG348" s="756"/>
      <c r="AH348" s="756"/>
      <c r="AI348" s="756"/>
      <c r="AJ348" s="756"/>
      <c r="AK348" s="594"/>
      <c r="AL348" s="705">
        <f t="shared" si="45"/>
        <v>336</v>
      </c>
      <c r="AM348" s="756"/>
      <c r="AN348" s="756"/>
      <c r="AO348" s="756"/>
      <c r="AP348" s="756"/>
      <c r="AQ348" s="756"/>
      <c r="AR348" s="756"/>
      <c r="AS348" s="756"/>
      <c r="AT348" s="756"/>
      <c r="AU348" s="756"/>
      <c r="AV348" s="756"/>
      <c r="AW348" s="756"/>
      <c r="AX348" s="756"/>
      <c r="AY348" s="594"/>
      <c r="AZ348" s="705">
        <f t="shared" si="46"/>
        <v>336</v>
      </c>
      <c r="BA348" s="756"/>
      <c r="BB348" s="756"/>
      <c r="BC348" s="756"/>
      <c r="BD348" s="756"/>
      <c r="BE348" s="756"/>
      <c r="BF348" s="756"/>
      <c r="BG348" s="756"/>
      <c r="BH348" s="756"/>
      <c r="BI348" s="756"/>
      <c r="BJ348" s="756"/>
      <c r="BK348" s="756"/>
      <c r="BL348" s="756"/>
      <c r="BM348" s="685"/>
      <c r="BN348" s="705">
        <f t="shared" si="47"/>
        <v>336</v>
      </c>
      <c r="BO348" s="756"/>
      <c r="BP348" s="756"/>
      <c r="BQ348" s="756"/>
      <c r="BR348" s="756"/>
      <c r="BS348" s="756"/>
      <c r="BT348" s="756"/>
      <c r="BU348" s="756"/>
      <c r="BV348" s="756"/>
      <c r="BW348" s="756"/>
      <c r="BX348" s="756"/>
      <c r="BY348" s="756"/>
      <c r="BZ348" s="756"/>
    </row>
    <row r="349" spans="2:78" x14ac:dyDescent="0.25">
      <c r="B349" s="705">
        <v>337</v>
      </c>
      <c r="C349" s="765">
        <f>(1+_xlfn.XLOOKUP(INT((B349-1)/12)+1,'ZC Curve'!$B$8:$B$107,'ZC Curve'!R$8:R$107,,0))^(1/12)-1</f>
        <v>0</v>
      </c>
      <c r="D349" s="766">
        <f t="shared" si="48"/>
        <v>1</v>
      </c>
      <c r="E349" s="765">
        <f>(1+_xlfn.XLOOKUP(INT((B349-1)/12)+1,'ZC Curve'!$B$8:$B$107,'ZC Curve'!S$8:S$107,,0))^(1/12)-1</f>
        <v>0</v>
      </c>
      <c r="F349" s="766">
        <f t="shared" si="49"/>
        <v>1</v>
      </c>
      <c r="G349" s="765">
        <f>(1+_xlfn.XLOOKUP(INT((B349-1)/12)+1,'ZC Curve'!$B$8:$B$107,'ZC Curve'!T$8:T$107,,0))^(1/12)-1</f>
        <v>0</v>
      </c>
      <c r="H349" s="766">
        <f t="shared" si="50"/>
        <v>1</v>
      </c>
      <c r="I349" s="594"/>
      <c r="J349" s="705">
        <f t="shared" si="51"/>
        <v>337</v>
      </c>
      <c r="K349" s="756"/>
      <c r="L349" s="756"/>
      <c r="M349" s="756"/>
      <c r="N349" s="756"/>
      <c r="O349" s="756"/>
      <c r="P349" s="756"/>
      <c r="Q349" s="756"/>
      <c r="R349" s="756"/>
      <c r="S349" s="756"/>
      <c r="T349" s="756"/>
      <c r="U349" s="756"/>
      <c r="V349" s="756"/>
      <c r="W349" s="594"/>
      <c r="X349" s="705">
        <f t="shared" si="52"/>
        <v>337</v>
      </c>
      <c r="Y349" s="756"/>
      <c r="Z349" s="756"/>
      <c r="AA349" s="756"/>
      <c r="AB349" s="756"/>
      <c r="AC349" s="756"/>
      <c r="AD349" s="756"/>
      <c r="AE349" s="756"/>
      <c r="AF349" s="756"/>
      <c r="AG349" s="756"/>
      <c r="AH349" s="756"/>
      <c r="AI349" s="756"/>
      <c r="AJ349" s="756"/>
      <c r="AK349" s="594"/>
      <c r="AL349" s="705">
        <f t="shared" si="45"/>
        <v>337</v>
      </c>
      <c r="AM349" s="756"/>
      <c r="AN349" s="756"/>
      <c r="AO349" s="756"/>
      <c r="AP349" s="756"/>
      <c r="AQ349" s="756"/>
      <c r="AR349" s="756"/>
      <c r="AS349" s="756"/>
      <c r="AT349" s="756"/>
      <c r="AU349" s="756"/>
      <c r="AV349" s="756"/>
      <c r="AW349" s="756"/>
      <c r="AX349" s="756"/>
      <c r="AY349" s="594"/>
      <c r="AZ349" s="705">
        <f t="shared" si="46"/>
        <v>337</v>
      </c>
      <c r="BA349" s="756"/>
      <c r="BB349" s="756"/>
      <c r="BC349" s="756"/>
      <c r="BD349" s="756"/>
      <c r="BE349" s="756"/>
      <c r="BF349" s="756"/>
      <c r="BG349" s="756"/>
      <c r="BH349" s="756"/>
      <c r="BI349" s="756"/>
      <c r="BJ349" s="756"/>
      <c r="BK349" s="756"/>
      <c r="BL349" s="756"/>
      <c r="BM349" s="685"/>
      <c r="BN349" s="705">
        <f t="shared" si="47"/>
        <v>337</v>
      </c>
      <c r="BO349" s="756"/>
      <c r="BP349" s="756"/>
      <c r="BQ349" s="756"/>
      <c r="BR349" s="756"/>
      <c r="BS349" s="756"/>
      <c r="BT349" s="756"/>
      <c r="BU349" s="756"/>
      <c r="BV349" s="756"/>
      <c r="BW349" s="756"/>
      <c r="BX349" s="756"/>
      <c r="BY349" s="756"/>
      <c r="BZ349" s="756"/>
    </row>
    <row r="350" spans="2:78" x14ac:dyDescent="0.25">
      <c r="B350" s="705">
        <v>338</v>
      </c>
      <c r="C350" s="765">
        <f>(1+_xlfn.XLOOKUP(INT((B350-1)/12)+1,'ZC Curve'!$B$8:$B$107,'ZC Curve'!R$8:R$107,,0))^(1/12)-1</f>
        <v>0</v>
      </c>
      <c r="D350" s="766">
        <f t="shared" si="48"/>
        <v>1</v>
      </c>
      <c r="E350" s="765">
        <f>(1+_xlfn.XLOOKUP(INT((B350-1)/12)+1,'ZC Curve'!$B$8:$B$107,'ZC Curve'!S$8:S$107,,0))^(1/12)-1</f>
        <v>0</v>
      </c>
      <c r="F350" s="766">
        <f t="shared" si="49"/>
        <v>1</v>
      </c>
      <c r="G350" s="765">
        <f>(1+_xlfn.XLOOKUP(INT((B350-1)/12)+1,'ZC Curve'!$B$8:$B$107,'ZC Curve'!T$8:T$107,,0))^(1/12)-1</f>
        <v>0</v>
      </c>
      <c r="H350" s="766">
        <f t="shared" si="50"/>
        <v>1</v>
      </c>
      <c r="I350" s="594"/>
      <c r="J350" s="705">
        <f t="shared" si="51"/>
        <v>338</v>
      </c>
      <c r="K350" s="756"/>
      <c r="L350" s="756"/>
      <c r="M350" s="756"/>
      <c r="N350" s="756"/>
      <c r="O350" s="756"/>
      <c r="P350" s="756"/>
      <c r="Q350" s="756"/>
      <c r="R350" s="756"/>
      <c r="S350" s="756"/>
      <c r="T350" s="756"/>
      <c r="U350" s="756"/>
      <c r="V350" s="756"/>
      <c r="W350" s="594"/>
      <c r="X350" s="705">
        <f t="shared" si="52"/>
        <v>338</v>
      </c>
      <c r="Y350" s="756"/>
      <c r="Z350" s="756"/>
      <c r="AA350" s="756"/>
      <c r="AB350" s="756"/>
      <c r="AC350" s="756"/>
      <c r="AD350" s="756"/>
      <c r="AE350" s="756"/>
      <c r="AF350" s="756"/>
      <c r="AG350" s="756"/>
      <c r="AH350" s="756"/>
      <c r="AI350" s="756"/>
      <c r="AJ350" s="756"/>
      <c r="AK350" s="594"/>
      <c r="AL350" s="705">
        <f t="shared" si="45"/>
        <v>338</v>
      </c>
      <c r="AM350" s="756"/>
      <c r="AN350" s="756"/>
      <c r="AO350" s="756"/>
      <c r="AP350" s="756"/>
      <c r="AQ350" s="756"/>
      <c r="AR350" s="756"/>
      <c r="AS350" s="756"/>
      <c r="AT350" s="756"/>
      <c r="AU350" s="756"/>
      <c r="AV350" s="756"/>
      <c r="AW350" s="756"/>
      <c r="AX350" s="756"/>
      <c r="AY350" s="594"/>
      <c r="AZ350" s="705">
        <f t="shared" si="46"/>
        <v>338</v>
      </c>
      <c r="BA350" s="756"/>
      <c r="BB350" s="756"/>
      <c r="BC350" s="756"/>
      <c r="BD350" s="756"/>
      <c r="BE350" s="756"/>
      <c r="BF350" s="756"/>
      <c r="BG350" s="756"/>
      <c r="BH350" s="756"/>
      <c r="BI350" s="756"/>
      <c r="BJ350" s="756"/>
      <c r="BK350" s="756"/>
      <c r="BL350" s="756"/>
      <c r="BM350" s="685"/>
      <c r="BN350" s="705">
        <f t="shared" si="47"/>
        <v>338</v>
      </c>
      <c r="BO350" s="756"/>
      <c r="BP350" s="756"/>
      <c r="BQ350" s="756"/>
      <c r="BR350" s="756"/>
      <c r="BS350" s="756"/>
      <c r="BT350" s="756"/>
      <c r="BU350" s="756"/>
      <c r="BV350" s="756"/>
      <c r="BW350" s="756"/>
      <c r="BX350" s="756"/>
      <c r="BY350" s="756"/>
      <c r="BZ350" s="756"/>
    </row>
    <row r="351" spans="2:78" x14ac:dyDescent="0.25">
      <c r="B351" s="705">
        <v>339</v>
      </c>
      <c r="C351" s="765">
        <f>(1+_xlfn.XLOOKUP(INT((B351-1)/12)+1,'ZC Curve'!$B$8:$B$107,'ZC Curve'!R$8:R$107,,0))^(1/12)-1</f>
        <v>0</v>
      </c>
      <c r="D351" s="766">
        <f t="shared" si="48"/>
        <v>1</v>
      </c>
      <c r="E351" s="765">
        <f>(1+_xlfn.XLOOKUP(INT((B351-1)/12)+1,'ZC Curve'!$B$8:$B$107,'ZC Curve'!S$8:S$107,,0))^(1/12)-1</f>
        <v>0</v>
      </c>
      <c r="F351" s="766">
        <f t="shared" si="49"/>
        <v>1</v>
      </c>
      <c r="G351" s="765">
        <f>(1+_xlfn.XLOOKUP(INT((B351-1)/12)+1,'ZC Curve'!$B$8:$B$107,'ZC Curve'!T$8:T$107,,0))^(1/12)-1</f>
        <v>0</v>
      </c>
      <c r="H351" s="766">
        <f t="shared" si="50"/>
        <v>1</v>
      </c>
      <c r="I351" s="594"/>
      <c r="J351" s="705">
        <f t="shared" si="51"/>
        <v>339</v>
      </c>
      <c r="K351" s="756"/>
      <c r="L351" s="756"/>
      <c r="M351" s="756"/>
      <c r="N351" s="756"/>
      <c r="O351" s="756"/>
      <c r="P351" s="756"/>
      <c r="Q351" s="756"/>
      <c r="R351" s="756"/>
      <c r="S351" s="756"/>
      <c r="T351" s="756"/>
      <c r="U351" s="756"/>
      <c r="V351" s="756"/>
      <c r="W351" s="594"/>
      <c r="X351" s="705">
        <f t="shared" si="52"/>
        <v>339</v>
      </c>
      <c r="Y351" s="756"/>
      <c r="Z351" s="756"/>
      <c r="AA351" s="756"/>
      <c r="AB351" s="756"/>
      <c r="AC351" s="756"/>
      <c r="AD351" s="756"/>
      <c r="AE351" s="756"/>
      <c r="AF351" s="756"/>
      <c r="AG351" s="756"/>
      <c r="AH351" s="756"/>
      <c r="AI351" s="756"/>
      <c r="AJ351" s="756"/>
      <c r="AK351" s="594"/>
      <c r="AL351" s="705">
        <f t="shared" si="45"/>
        <v>339</v>
      </c>
      <c r="AM351" s="756"/>
      <c r="AN351" s="756"/>
      <c r="AO351" s="756"/>
      <c r="AP351" s="756"/>
      <c r="AQ351" s="756"/>
      <c r="AR351" s="756"/>
      <c r="AS351" s="756"/>
      <c r="AT351" s="756"/>
      <c r="AU351" s="756"/>
      <c r="AV351" s="756"/>
      <c r="AW351" s="756"/>
      <c r="AX351" s="756"/>
      <c r="AY351" s="594"/>
      <c r="AZ351" s="705">
        <f t="shared" si="46"/>
        <v>339</v>
      </c>
      <c r="BA351" s="756"/>
      <c r="BB351" s="756"/>
      <c r="BC351" s="756"/>
      <c r="BD351" s="756"/>
      <c r="BE351" s="756"/>
      <c r="BF351" s="756"/>
      <c r="BG351" s="756"/>
      <c r="BH351" s="756"/>
      <c r="BI351" s="756"/>
      <c r="BJ351" s="756"/>
      <c r="BK351" s="756"/>
      <c r="BL351" s="756"/>
      <c r="BM351" s="685"/>
      <c r="BN351" s="705">
        <f t="shared" si="47"/>
        <v>339</v>
      </c>
      <c r="BO351" s="756"/>
      <c r="BP351" s="756"/>
      <c r="BQ351" s="756"/>
      <c r="BR351" s="756"/>
      <c r="BS351" s="756"/>
      <c r="BT351" s="756"/>
      <c r="BU351" s="756"/>
      <c r="BV351" s="756"/>
      <c r="BW351" s="756"/>
      <c r="BX351" s="756"/>
      <c r="BY351" s="756"/>
      <c r="BZ351" s="756"/>
    </row>
    <row r="352" spans="2:78" x14ac:dyDescent="0.25">
      <c r="B352" s="705">
        <v>340</v>
      </c>
      <c r="C352" s="765">
        <f>(1+_xlfn.XLOOKUP(INT((B352-1)/12)+1,'ZC Curve'!$B$8:$B$107,'ZC Curve'!R$8:R$107,,0))^(1/12)-1</f>
        <v>0</v>
      </c>
      <c r="D352" s="766">
        <f t="shared" si="48"/>
        <v>1</v>
      </c>
      <c r="E352" s="765">
        <f>(1+_xlfn.XLOOKUP(INT((B352-1)/12)+1,'ZC Curve'!$B$8:$B$107,'ZC Curve'!S$8:S$107,,0))^(1/12)-1</f>
        <v>0</v>
      </c>
      <c r="F352" s="766">
        <f t="shared" si="49"/>
        <v>1</v>
      </c>
      <c r="G352" s="765">
        <f>(1+_xlfn.XLOOKUP(INT((B352-1)/12)+1,'ZC Curve'!$B$8:$B$107,'ZC Curve'!T$8:T$107,,0))^(1/12)-1</f>
        <v>0</v>
      </c>
      <c r="H352" s="766">
        <f t="shared" si="50"/>
        <v>1</v>
      </c>
      <c r="I352" s="594"/>
      <c r="J352" s="705">
        <f t="shared" si="51"/>
        <v>340</v>
      </c>
      <c r="K352" s="756"/>
      <c r="L352" s="756"/>
      <c r="M352" s="756"/>
      <c r="N352" s="756"/>
      <c r="O352" s="756"/>
      <c r="P352" s="756"/>
      <c r="Q352" s="756"/>
      <c r="R352" s="756"/>
      <c r="S352" s="756"/>
      <c r="T352" s="756"/>
      <c r="U352" s="756"/>
      <c r="V352" s="756"/>
      <c r="W352" s="594"/>
      <c r="X352" s="705">
        <f t="shared" si="52"/>
        <v>340</v>
      </c>
      <c r="Y352" s="756"/>
      <c r="Z352" s="756"/>
      <c r="AA352" s="756"/>
      <c r="AB352" s="756"/>
      <c r="AC352" s="756"/>
      <c r="AD352" s="756"/>
      <c r="AE352" s="756"/>
      <c r="AF352" s="756"/>
      <c r="AG352" s="756"/>
      <c r="AH352" s="756"/>
      <c r="AI352" s="756"/>
      <c r="AJ352" s="756"/>
      <c r="AK352" s="594"/>
      <c r="AL352" s="705">
        <f t="shared" si="45"/>
        <v>340</v>
      </c>
      <c r="AM352" s="756"/>
      <c r="AN352" s="756"/>
      <c r="AO352" s="756"/>
      <c r="AP352" s="756"/>
      <c r="AQ352" s="756"/>
      <c r="AR352" s="756"/>
      <c r="AS352" s="756"/>
      <c r="AT352" s="756"/>
      <c r="AU352" s="756"/>
      <c r="AV352" s="756"/>
      <c r="AW352" s="756"/>
      <c r="AX352" s="756"/>
      <c r="AY352" s="594"/>
      <c r="AZ352" s="705">
        <f t="shared" si="46"/>
        <v>340</v>
      </c>
      <c r="BA352" s="756"/>
      <c r="BB352" s="756"/>
      <c r="BC352" s="756"/>
      <c r="BD352" s="756"/>
      <c r="BE352" s="756"/>
      <c r="BF352" s="756"/>
      <c r="BG352" s="756"/>
      <c r="BH352" s="756"/>
      <c r="BI352" s="756"/>
      <c r="BJ352" s="756"/>
      <c r="BK352" s="756"/>
      <c r="BL352" s="756"/>
      <c r="BM352" s="685"/>
      <c r="BN352" s="705">
        <f t="shared" si="47"/>
        <v>340</v>
      </c>
      <c r="BO352" s="756"/>
      <c r="BP352" s="756"/>
      <c r="BQ352" s="756"/>
      <c r="BR352" s="756"/>
      <c r="BS352" s="756"/>
      <c r="BT352" s="756"/>
      <c r="BU352" s="756"/>
      <c r="BV352" s="756"/>
      <c r="BW352" s="756"/>
      <c r="BX352" s="756"/>
      <c r="BY352" s="756"/>
      <c r="BZ352" s="756"/>
    </row>
    <row r="353" spans="2:78" x14ac:dyDescent="0.25">
      <c r="B353" s="705">
        <v>341</v>
      </c>
      <c r="C353" s="765">
        <f>(1+_xlfn.XLOOKUP(INT((B353-1)/12)+1,'ZC Curve'!$B$8:$B$107,'ZC Curve'!R$8:R$107,,0))^(1/12)-1</f>
        <v>0</v>
      </c>
      <c r="D353" s="766">
        <f t="shared" si="48"/>
        <v>1</v>
      </c>
      <c r="E353" s="765">
        <f>(1+_xlfn.XLOOKUP(INT((B353-1)/12)+1,'ZC Curve'!$B$8:$B$107,'ZC Curve'!S$8:S$107,,0))^(1/12)-1</f>
        <v>0</v>
      </c>
      <c r="F353" s="766">
        <f t="shared" si="49"/>
        <v>1</v>
      </c>
      <c r="G353" s="765">
        <f>(1+_xlfn.XLOOKUP(INT((B353-1)/12)+1,'ZC Curve'!$B$8:$B$107,'ZC Curve'!T$8:T$107,,0))^(1/12)-1</f>
        <v>0</v>
      </c>
      <c r="H353" s="766">
        <f t="shared" si="50"/>
        <v>1</v>
      </c>
      <c r="I353" s="594"/>
      <c r="J353" s="705">
        <f t="shared" si="51"/>
        <v>341</v>
      </c>
      <c r="K353" s="756"/>
      <c r="L353" s="756"/>
      <c r="M353" s="756"/>
      <c r="N353" s="756"/>
      <c r="O353" s="756"/>
      <c r="P353" s="756"/>
      <c r="Q353" s="756"/>
      <c r="R353" s="756"/>
      <c r="S353" s="756"/>
      <c r="T353" s="756"/>
      <c r="U353" s="756"/>
      <c r="V353" s="756"/>
      <c r="W353" s="594"/>
      <c r="X353" s="705">
        <f t="shared" si="52"/>
        <v>341</v>
      </c>
      <c r="Y353" s="756"/>
      <c r="Z353" s="756"/>
      <c r="AA353" s="756"/>
      <c r="AB353" s="756"/>
      <c r="AC353" s="756"/>
      <c r="AD353" s="756"/>
      <c r="AE353" s="756"/>
      <c r="AF353" s="756"/>
      <c r="AG353" s="756"/>
      <c r="AH353" s="756"/>
      <c r="AI353" s="756"/>
      <c r="AJ353" s="756"/>
      <c r="AK353" s="594"/>
      <c r="AL353" s="705">
        <f t="shared" si="45"/>
        <v>341</v>
      </c>
      <c r="AM353" s="756"/>
      <c r="AN353" s="756"/>
      <c r="AO353" s="756"/>
      <c r="AP353" s="756"/>
      <c r="AQ353" s="756"/>
      <c r="AR353" s="756"/>
      <c r="AS353" s="756"/>
      <c r="AT353" s="756"/>
      <c r="AU353" s="756"/>
      <c r="AV353" s="756"/>
      <c r="AW353" s="756"/>
      <c r="AX353" s="756"/>
      <c r="AY353" s="594"/>
      <c r="AZ353" s="705">
        <f t="shared" si="46"/>
        <v>341</v>
      </c>
      <c r="BA353" s="756"/>
      <c r="BB353" s="756"/>
      <c r="BC353" s="756"/>
      <c r="BD353" s="756"/>
      <c r="BE353" s="756"/>
      <c r="BF353" s="756"/>
      <c r="BG353" s="756"/>
      <c r="BH353" s="756"/>
      <c r="BI353" s="756"/>
      <c r="BJ353" s="756"/>
      <c r="BK353" s="756"/>
      <c r="BL353" s="756"/>
      <c r="BM353" s="685"/>
      <c r="BN353" s="705">
        <f t="shared" si="47"/>
        <v>341</v>
      </c>
      <c r="BO353" s="756"/>
      <c r="BP353" s="756"/>
      <c r="BQ353" s="756"/>
      <c r="BR353" s="756"/>
      <c r="BS353" s="756"/>
      <c r="BT353" s="756"/>
      <c r="BU353" s="756"/>
      <c r="BV353" s="756"/>
      <c r="BW353" s="756"/>
      <c r="BX353" s="756"/>
      <c r="BY353" s="756"/>
      <c r="BZ353" s="756"/>
    </row>
    <row r="354" spans="2:78" x14ac:dyDescent="0.25">
      <c r="B354" s="705">
        <v>342</v>
      </c>
      <c r="C354" s="765">
        <f>(1+_xlfn.XLOOKUP(INT((B354-1)/12)+1,'ZC Curve'!$B$8:$B$107,'ZC Curve'!R$8:R$107,,0))^(1/12)-1</f>
        <v>0</v>
      </c>
      <c r="D354" s="766">
        <f t="shared" si="48"/>
        <v>1</v>
      </c>
      <c r="E354" s="765">
        <f>(1+_xlfn.XLOOKUP(INT((B354-1)/12)+1,'ZC Curve'!$B$8:$B$107,'ZC Curve'!S$8:S$107,,0))^(1/12)-1</f>
        <v>0</v>
      </c>
      <c r="F354" s="766">
        <f t="shared" si="49"/>
        <v>1</v>
      </c>
      <c r="G354" s="765">
        <f>(1+_xlfn.XLOOKUP(INT((B354-1)/12)+1,'ZC Curve'!$B$8:$B$107,'ZC Curve'!T$8:T$107,,0))^(1/12)-1</f>
        <v>0</v>
      </c>
      <c r="H354" s="766">
        <f t="shared" si="50"/>
        <v>1</v>
      </c>
      <c r="I354" s="594"/>
      <c r="J354" s="705">
        <f t="shared" si="51"/>
        <v>342</v>
      </c>
      <c r="K354" s="756"/>
      <c r="L354" s="756"/>
      <c r="M354" s="756"/>
      <c r="N354" s="756"/>
      <c r="O354" s="756"/>
      <c r="P354" s="756"/>
      <c r="Q354" s="756"/>
      <c r="R354" s="756"/>
      <c r="S354" s="756"/>
      <c r="T354" s="756"/>
      <c r="U354" s="756"/>
      <c r="V354" s="756"/>
      <c r="W354" s="594"/>
      <c r="X354" s="705">
        <f t="shared" si="52"/>
        <v>342</v>
      </c>
      <c r="Y354" s="756"/>
      <c r="Z354" s="756"/>
      <c r="AA354" s="756"/>
      <c r="AB354" s="756"/>
      <c r="AC354" s="756"/>
      <c r="AD354" s="756"/>
      <c r="AE354" s="756"/>
      <c r="AF354" s="756"/>
      <c r="AG354" s="756"/>
      <c r="AH354" s="756"/>
      <c r="AI354" s="756"/>
      <c r="AJ354" s="756"/>
      <c r="AK354" s="594"/>
      <c r="AL354" s="705">
        <f t="shared" si="45"/>
        <v>342</v>
      </c>
      <c r="AM354" s="756"/>
      <c r="AN354" s="756"/>
      <c r="AO354" s="756"/>
      <c r="AP354" s="756"/>
      <c r="AQ354" s="756"/>
      <c r="AR354" s="756"/>
      <c r="AS354" s="756"/>
      <c r="AT354" s="756"/>
      <c r="AU354" s="756"/>
      <c r="AV354" s="756"/>
      <c r="AW354" s="756"/>
      <c r="AX354" s="756"/>
      <c r="AY354" s="594"/>
      <c r="AZ354" s="705">
        <f t="shared" si="46"/>
        <v>342</v>
      </c>
      <c r="BA354" s="756"/>
      <c r="BB354" s="756"/>
      <c r="BC354" s="756"/>
      <c r="BD354" s="756"/>
      <c r="BE354" s="756"/>
      <c r="BF354" s="756"/>
      <c r="BG354" s="756"/>
      <c r="BH354" s="756"/>
      <c r="BI354" s="756"/>
      <c r="BJ354" s="756"/>
      <c r="BK354" s="756"/>
      <c r="BL354" s="756"/>
      <c r="BM354" s="685"/>
      <c r="BN354" s="705">
        <f t="shared" si="47"/>
        <v>342</v>
      </c>
      <c r="BO354" s="756"/>
      <c r="BP354" s="756"/>
      <c r="BQ354" s="756"/>
      <c r="BR354" s="756"/>
      <c r="BS354" s="756"/>
      <c r="BT354" s="756"/>
      <c r="BU354" s="756"/>
      <c r="BV354" s="756"/>
      <c r="BW354" s="756"/>
      <c r="BX354" s="756"/>
      <c r="BY354" s="756"/>
      <c r="BZ354" s="756"/>
    </row>
    <row r="355" spans="2:78" x14ac:dyDescent="0.25">
      <c r="B355" s="705">
        <v>343</v>
      </c>
      <c r="C355" s="765">
        <f>(1+_xlfn.XLOOKUP(INT((B355-1)/12)+1,'ZC Curve'!$B$8:$B$107,'ZC Curve'!R$8:R$107,,0))^(1/12)-1</f>
        <v>0</v>
      </c>
      <c r="D355" s="766">
        <f t="shared" si="48"/>
        <v>1</v>
      </c>
      <c r="E355" s="765">
        <f>(1+_xlfn.XLOOKUP(INT((B355-1)/12)+1,'ZC Curve'!$B$8:$B$107,'ZC Curve'!S$8:S$107,,0))^(1/12)-1</f>
        <v>0</v>
      </c>
      <c r="F355" s="766">
        <f t="shared" si="49"/>
        <v>1</v>
      </c>
      <c r="G355" s="765">
        <f>(1+_xlfn.XLOOKUP(INT((B355-1)/12)+1,'ZC Curve'!$B$8:$B$107,'ZC Curve'!T$8:T$107,,0))^(1/12)-1</f>
        <v>0</v>
      </c>
      <c r="H355" s="766">
        <f t="shared" si="50"/>
        <v>1</v>
      </c>
      <c r="I355" s="594"/>
      <c r="J355" s="705">
        <f t="shared" si="51"/>
        <v>343</v>
      </c>
      <c r="K355" s="756"/>
      <c r="L355" s="756"/>
      <c r="M355" s="756"/>
      <c r="N355" s="756"/>
      <c r="O355" s="756"/>
      <c r="P355" s="756"/>
      <c r="Q355" s="756"/>
      <c r="R355" s="756"/>
      <c r="S355" s="756"/>
      <c r="T355" s="756"/>
      <c r="U355" s="756"/>
      <c r="V355" s="756"/>
      <c r="W355" s="594"/>
      <c r="X355" s="705">
        <f t="shared" si="52"/>
        <v>343</v>
      </c>
      <c r="Y355" s="756"/>
      <c r="Z355" s="756"/>
      <c r="AA355" s="756"/>
      <c r="AB355" s="756"/>
      <c r="AC355" s="756"/>
      <c r="AD355" s="756"/>
      <c r="AE355" s="756"/>
      <c r="AF355" s="756"/>
      <c r="AG355" s="756"/>
      <c r="AH355" s="756"/>
      <c r="AI355" s="756"/>
      <c r="AJ355" s="756"/>
      <c r="AK355" s="594"/>
      <c r="AL355" s="705">
        <f t="shared" si="45"/>
        <v>343</v>
      </c>
      <c r="AM355" s="756"/>
      <c r="AN355" s="756"/>
      <c r="AO355" s="756"/>
      <c r="AP355" s="756"/>
      <c r="AQ355" s="756"/>
      <c r="AR355" s="756"/>
      <c r="AS355" s="756"/>
      <c r="AT355" s="756"/>
      <c r="AU355" s="756"/>
      <c r="AV355" s="756"/>
      <c r="AW355" s="756"/>
      <c r="AX355" s="756"/>
      <c r="AY355" s="594"/>
      <c r="AZ355" s="705">
        <f t="shared" si="46"/>
        <v>343</v>
      </c>
      <c r="BA355" s="756"/>
      <c r="BB355" s="756"/>
      <c r="BC355" s="756"/>
      <c r="BD355" s="756"/>
      <c r="BE355" s="756"/>
      <c r="BF355" s="756"/>
      <c r="BG355" s="756"/>
      <c r="BH355" s="756"/>
      <c r="BI355" s="756"/>
      <c r="BJ355" s="756"/>
      <c r="BK355" s="756"/>
      <c r="BL355" s="756"/>
      <c r="BM355" s="685"/>
      <c r="BN355" s="705">
        <f t="shared" si="47"/>
        <v>343</v>
      </c>
      <c r="BO355" s="756"/>
      <c r="BP355" s="756"/>
      <c r="BQ355" s="756"/>
      <c r="BR355" s="756"/>
      <c r="BS355" s="756"/>
      <c r="BT355" s="756"/>
      <c r="BU355" s="756"/>
      <c r="BV355" s="756"/>
      <c r="BW355" s="756"/>
      <c r="BX355" s="756"/>
      <c r="BY355" s="756"/>
      <c r="BZ355" s="756"/>
    </row>
    <row r="356" spans="2:78" x14ac:dyDescent="0.25">
      <c r="B356" s="705">
        <v>344</v>
      </c>
      <c r="C356" s="765">
        <f>(1+_xlfn.XLOOKUP(INT((B356-1)/12)+1,'ZC Curve'!$B$8:$B$107,'ZC Curve'!R$8:R$107,,0))^(1/12)-1</f>
        <v>0</v>
      </c>
      <c r="D356" s="766">
        <f t="shared" si="48"/>
        <v>1</v>
      </c>
      <c r="E356" s="765">
        <f>(1+_xlfn.XLOOKUP(INT((B356-1)/12)+1,'ZC Curve'!$B$8:$B$107,'ZC Curve'!S$8:S$107,,0))^(1/12)-1</f>
        <v>0</v>
      </c>
      <c r="F356" s="766">
        <f t="shared" si="49"/>
        <v>1</v>
      </c>
      <c r="G356" s="765">
        <f>(1+_xlfn.XLOOKUP(INT((B356-1)/12)+1,'ZC Curve'!$B$8:$B$107,'ZC Curve'!T$8:T$107,,0))^(1/12)-1</f>
        <v>0</v>
      </c>
      <c r="H356" s="766">
        <f t="shared" si="50"/>
        <v>1</v>
      </c>
      <c r="I356" s="594"/>
      <c r="J356" s="705">
        <f t="shared" si="51"/>
        <v>344</v>
      </c>
      <c r="K356" s="756"/>
      <c r="L356" s="756"/>
      <c r="M356" s="756"/>
      <c r="N356" s="756"/>
      <c r="O356" s="756"/>
      <c r="P356" s="756"/>
      <c r="Q356" s="756"/>
      <c r="R356" s="756"/>
      <c r="S356" s="756"/>
      <c r="T356" s="756"/>
      <c r="U356" s="756"/>
      <c r="V356" s="756"/>
      <c r="W356" s="594"/>
      <c r="X356" s="705">
        <f t="shared" si="52"/>
        <v>344</v>
      </c>
      <c r="Y356" s="756"/>
      <c r="Z356" s="756"/>
      <c r="AA356" s="756"/>
      <c r="AB356" s="756"/>
      <c r="AC356" s="756"/>
      <c r="AD356" s="756"/>
      <c r="AE356" s="756"/>
      <c r="AF356" s="756"/>
      <c r="AG356" s="756"/>
      <c r="AH356" s="756"/>
      <c r="AI356" s="756"/>
      <c r="AJ356" s="756"/>
      <c r="AK356" s="594"/>
      <c r="AL356" s="705">
        <f t="shared" si="45"/>
        <v>344</v>
      </c>
      <c r="AM356" s="756"/>
      <c r="AN356" s="756"/>
      <c r="AO356" s="756"/>
      <c r="AP356" s="756"/>
      <c r="AQ356" s="756"/>
      <c r="AR356" s="756"/>
      <c r="AS356" s="756"/>
      <c r="AT356" s="756"/>
      <c r="AU356" s="756"/>
      <c r="AV356" s="756"/>
      <c r="AW356" s="756"/>
      <c r="AX356" s="756"/>
      <c r="AY356" s="594"/>
      <c r="AZ356" s="705">
        <f t="shared" si="46"/>
        <v>344</v>
      </c>
      <c r="BA356" s="756"/>
      <c r="BB356" s="756"/>
      <c r="BC356" s="756"/>
      <c r="BD356" s="756"/>
      <c r="BE356" s="756"/>
      <c r="BF356" s="756"/>
      <c r="BG356" s="756"/>
      <c r="BH356" s="756"/>
      <c r="BI356" s="756"/>
      <c r="BJ356" s="756"/>
      <c r="BK356" s="756"/>
      <c r="BL356" s="756"/>
      <c r="BM356" s="685"/>
      <c r="BN356" s="705">
        <f t="shared" si="47"/>
        <v>344</v>
      </c>
      <c r="BO356" s="756"/>
      <c r="BP356" s="756"/>
      <c r="BQ356" s="756"/>
      <c r="BR356" s="756"/>
      <c r="BS356" s="756"/>
      <c r="BT356" s="756"/>
      <c r="BU356" s="756"/>
      <c r="BV356" s="756"/>
      <c r="BW356" s="756"/>
      <c r="BX356" s="756"/>
      <c r="BY356" s="756"/>
      <c r="BZ356" s="756"/>
    </row>
    <row r="357" spans="2:78" x14ac:dyDescent="0.25">
      <c r="B357" s="705">
        <v>345</v>
      </c>
      <c r="C357" s="765">
        <f>(1+_xlfn.XLOOKUP(INT((B357-1)/12)+1,'ZC Curve'!$B$8:$B$107,'ZC Curve'!R$8:R$107,,0))^(1/12)-1</f>
        <v>0</v>
      </c>
      <c r="D357" s="766">
        <f t="shared" si="48"/>
        <v>1</v>
      </c>
      <c r="E357" s="765">
        <f>(1+_xlfn.XLOOKUP(INT((B357-1)/12)+1,'ZC Curve'!$B$8:$B$107,'ZC Curve'!S$8:S$107,,0))^(1/12)-1</f>
        <v>0</v>
      </c>
      <c r="F357" s="766">
        <f t="shared" si="49"/>
        <v>1</v>
      </c>
      <c r="G357" s="765">
        <f>(1+_xlfn.XLOOKUP(INT((B357-1)/12)+1,'ZC Curve'!$B$8:$B$107,'ZC Curve'!T$8:T$107,,0))^(1/12)-1</f>
        <v>0</v>
      </c>
      <c r="H357" s="766">
        <f t="shared" si="50"/>
        <v>1</v>
      </c>
      <c r="I357" s="594"/>
      <c r="J357" s="705">
        <f t="shared" si="51"/>
        <v>345</v>
      </c>
      <c r="K357" s="756"/>
      <c r="L357" s="756"/>
      <c r="M357" s="756"/>
      <c r="N357" s="756"/>
      <c r="O357" s="756"/>
      <c r="P357" s="756"/>
      <c r="Q357" s="756"/>
      <c r="R357" s="756"/>
      <c r="S357" s="756"/>
      <c r="T357" s="756"/>
      <c r="U357" s="756"/>
      <c r="V357" s="756"/>
      <c r="W357" s="594"/>
      <c r="X357" s="705">
        <f t="shared" si="52"/>
        <v>345</v>
      </c>
      <c r="Y357" s="756"/>
      <c r="Z357" s="756"/>
      <c r="AA357" s="756"/>
      <c r="AB357" s="756"/>
      <c r="AC357" s="756"/>
      <c r="AD357" s="756"/>
      <c r="AE357" s="756"/>
      <c r="AF357" s="756"/>
      <c r="AG357" s="756"/>
      <c r="AH357" s="756"/>
      <c r="AI357" s="756"/>
      <c r="AJ357" s="756"/>
      <c r="AK357" s="594"/>
      <c r="AL357" s="705">
        <f t="shared" si="45"/>
        <v>345</v>
      </c>
      <c r="AM357" s="756"/>
      <c r="AN357" s="756"/>
      <c r="AO357" s="756"/>
      <c r="AP357" s="756"/>
      <c r="AQ357" s="756"/>
      <c r="AR357" s="756"/>
      <c r="AS357" s="756"/>
      <c r="AT357" s="756"/>
      <c r="AU357" s="756"/>
      <c r="AV357" s="756"/>
      <c r="AW357" s="756"/>
      <c r="AX357" s="756"/>
      <c r="AY357" s="594"/>
      <c r="AZ357" s="705">
        <f t="shared" si="46"/>
        <v>345</v>
      </c>
      <c r="BA357" s="756"/>
      <c r="BB357" s="756"/>
      <c r="BC357" s="756"/>
      <c r="BD357" s="756"/>
      <c r="BE357" s="756"/>
      <c r="BF357" s="756"/>
      <c r="BG357" s="756"/>
      <c r="BH357" s="756"/>
      <c r="BI357" s="756"/>
      <c r="BJ357" s="756"/>
      <c r="BK357" s="756"/>
      <c r="BL357" s="756"/>
      <c r="BM357" s="685"/>
      <c r="BN357" s="705">
        <f t="shared" si="47"/>
        <v>345</v>
      </c>
      <c r="BO357" s="756"/>
      <c r="BP357" s="756"/>
      <c r="BQ357" s="756"/>
      <c r="BR357" s="756"/>
      <c r="BS357" s="756"/>
      <c r="BT357" s="756"/>
      <c r="BU357" s="756"/>
      <c r="BV357" s="756"/>
      <c r="BW357" s="756"/>
      <c r="BX357" s="756"/>
      <c r="BY357" s="756"/>
      <c r="BZ357" s="756"/>
    </row>
    <row r="358" spans="2:78" x14ac:dyDescent="0.25">
      <c r="B358" s="705">
        <v>346</v>
      </c>
      <c r="C358" s="765">
        <f>(1+_xlfn.XLOOKUP(INT((B358-1)/12)+1,'ZC Curve'!$B$8:$B$107,'ZC Curve'!R$8:R$107,,0))^(1/12)-1</f>
        <v>0</v>
      </c>
      <c r="D358" s="766">
        <f t="shared" si="48"/>
        <v>1</v>
      </c>
      <c r="E358" s="765">
        <f>(1+_xlfn.XLOOKUP(INT((B358-1)/12)+1,'ZC Curve'!$B$8:$B$107,'ZC Curve'!S$8:S$107,,0))^(1/12)-1</f>
        <v>0</v>
      </c>
      <c r="F358" s="766">
        <f t="shared" si="49"/>
        <v>1</v>
      </c>
      <c r="G358" s="765">
        <f>(1+_xlfn.XLOOKUP(INT((B358-1)/12)+1,'ZC Curve'!$B$8:$B$107,'ZC Curve'!T$8:T$107,,0))^(1/12)-1</f>
        <v>0</v>
      </c>
      <c r="H358" s="766">
        <f t="shared" si="50"/>
        <v>1</v>
      </c>
      <c r="I358" s="594"/>
      <c r="J358" s="705">
        <f t="shared" si="51"/>
        <v>346</v>
      </c>
      <c r="K358" s="756"/>
      <c r="L358" s="756"/>
      <c r="M358" s="756"/>
      <c r="N358" s="756"/>
      <c r="O358" s="756"/>
      <c r="P358" s="756"/>
      <c r="Q358" s="756"/>
      <c r="R358" s="756"/>
      <c r="S358" s="756"/>
      <c r="T358" s="756"/>
      <c r="U358" s="756"/>
      <c r="V358" s="756"/>
      <c r="W358" s="594"/>
      <c r="X358" s="705">
        <f t="shared" si="52"/>
        <v>346</v>
      </c>
      <c r="Y358" s="756"/>
      <c r="Z358" s="756"/>
      <c r="AA358" s="756"/>
      <c r="AB358" s="756"/>
      <c r="AC358" s="756"/>
      <c r="AD358" s="756"/>
      <c r="AE358" s="756"/>
      <c r="AF358" s="756"/>
      <c r="AG358" s="756"/>
      <c r="AH358" s="756"/>
      <c r="AI358" s="756"/>
      <c r="AJ358" s="756"/>
      <c r="AK358" s="594"/>
      <c r="AL358" s="705">
        <f t="shared" si="45"/>
        <v>346</v>
      </c>
      <c r="AM358" s="756"/>
      <c r="AN358" s="756"/>
      <c r="AO358" s="756"/>
      <c r="AP358" s="756"/>
      <c r="AQ358" s="756"/>
      <c r="AR358" s="756"/>
      <c r="AS358" s="756"/>
      <c r="AT358" s="756"/>
      <c r="AU358" s="756"/>
      <c r="AV358" s="756"/>
      <c r="AW358" s="756"/>
      <c r="AX358" s="756"/>
      <c r="AY358" s="594"/>
      <c r="AZ358" s="705">
        <f t="shared" si="46"/>
        <v>346</v>
      </c>
      <c r="BA358" s="756"/>
      <c r="BB358" s="756"/>
      <c r="BC358" s="756"/>
      <c r="BD358" s="756"/>
      <c r="BE358" s="756"/>
      <c r="BF358" s="756"/>
      <c r="BG358" s="756"/>
      <c r="BH358" s="756"/>
      <c r="BI358" s="756"/>
      <c r="BJ358" s="756"/>
      <c r="BK358" s="756"/>
      <c r="BL358" s="756"/>
      <c r="BM358" s="685"/>
      <c r="BN358" s="705">
        <f t="shared" si="47"/>
        <v>346</v>
      </c>
      <c r="BO358" s="756"/>
      <c r="BP358" s="756"/>
      <c r="BQ358" s="756"/>
      <c r="BR358" s="756"/>
      <c r="BS358" s="756"/>
      <c r="BT358" s="756"/>
      <c r="BU358" s="756"/>
      <c r="BV358" s="756"/>
      <c r="BW358" s="756"/>
      <c r="BX358" s="756"/>
      <c r="BY358" s="756"/>
      <c r="BZ358" s="756"/>
    </row>
    <row r="359" spans="2:78" x14ac:dyDescent="0.25">
      <c r="B359" s="705">
        <v>347</v>
      </c>
      <c r="C359" s="765">
        <f>(1+_xlfn.XLOOKUP(INT((B359-1)/12)+1,'ZC Curve'!$B$8:$B$107,'ZC Curve'!R$8:R$107,,0))^(1/12)-1</f>
        <v>0</v>
      </c>
      <c r="D359" s="766">
        <f t="shared" si="48"/>
        <v>1</v>
      </c>
      <c r="E359" s="765">
        <f>(1+_xlfn.XLOOKUP(INT((B359-1)/12)+1,'ZC Curve'!$B$8:$B$107,'ZC Curve'!S$8:S$107,,0))^(1/12)-1</f>
        <v>0</v>
      </c>
      <c r="F359" s="766">
        <f t="shared" si="49"/>
        <v>1</v>
      </c>
      <c r="G359" s="765">
        <f>(1+_xlfn.XLOOKUP(INT((B359-1)/12)+1,'ZC Curve'!$B$8:$B$107,'ZC Curve'!T$8:T$107,,0))^(1/12)-1</f>
        <v>0</v>
      </c>
      <c r="H359" s="766">
        <f t="shared" si="50"/>
        <v>1</v>
      </c>
      <c r="I359" s="594"/>
      <c r="J359" s="705">
        <f t="shared" si="51"/>
        <v>347</v>
      </c>
      <c r="K359" s="756"/>
      <c r="L359" s="756"/>
      <c r="M359" s="756"/>
      <c r="N359" s="756"/>
      <c r="O359" s="756"/>
      <c r="P359" s="756"/>
      <c r="Q359" s="756"/>
      <c r="R359" s="756"/>
      <c r="S359" s="756"/>
      <c r="T359" s="756"/>
      <c r="U359" s="756"/>
      <c r="V359" s="756"/>
      <c r="W359" s="594"/>
      <c r="X359" s="705">
        <f t="shared" si="52"/>
        <v>347</v>
      </c>
      <c r="Y359" s="756"/>
      <c r="Z359" s="756"/>
      <c r="AA359" s="756"/>
      <c r="AB359" s="756"/>
      <c r="AC359" s="756"/>
      <c r="AD359" s="756"/>
      <c r="AE359" s="756"/>
      <c r="AF359" s="756"/>
      <c r="AG359" s="756"/>
      <c r="AH359" s="756"/>
      <c r="AI359" s="756"/>
      <c r="AJ359" s="756"/>
      <c r="AK359" s="594"/>
      <c r="AL359" s="705">
        <f t="shared" si="45"/>
        <v>347</v>
      </c>
      <c r="AM359" s="756"/>
      <c r="AN359" s="756"/>
      <c r="AO359" s="756"/>
      <c r="AP359" s="756"/>
      <c r="AQ359" s="756"/>
      <c r="AR359" s="756"/>
      <c r="AS359" s="756"/>
      <c r="AT359" s="756"/>
      <c r="AU359" s="756"/>
      <c r="AV359" s="756"/>
      <c r="AW359" s="756"/>
      <c r="AX359" s="756"/>
      <c r="AY359" s="594"/>
      <c r="AZ359" s="705">
        <f t="shared" si="46"/>
        <v>347</v>
      </c>
      <c r="BA359" s="756"/>
      <c r="BB359" s="756"/>
      <c r="BC359" s="756"/>
      <c r="BD359" s="756"/>
      <c r="BE359" s="756"/>
      <c r="BF359" s="756"/>
      <c r="BG359" s="756"/>
      <c r="BH359" s="756"/>
      <c r="BI359" s="756"/>
      <c r="BJ359" s="756"/>
      <c r="BK359" s="756"/>
      <c r="BL359" s="756"/>
      <c r="BM359" s="685"/>
      <c r="BN359" s="705">
        <f t="shared" si="47"/>
        <v>347</v>
      </c>
      <c r="BO359" s="756"/>
      <c r="BP359" s="756"/>
      <c r="BQ359" s="756"/>
      <c r="BR359" s="756"/>
      <c r="BS359" s="756"/>
      <c r="BT359" s="756"/>
      <c r="BU359" s="756"/>
      <c r="BV359" s="756"/>
      <c r="BW359" s="756"/>
      <c r="BX359" s="756"/>
      <c r="BY359" s="756"/>
      <c r="BZ359" s="756"/>
    </row>
    <row r="360" spans="2:78" x14ac:dyDescent="0.25">
      <c r="B360" s="705">
        <v>348</v>
      </c>
      <c r="C360" s="765">
        <f>(1+_xlfn.XLOOKUP(INT((B360-1)/12)+1,'ZC Curve'!$B$8:$B$107,'ZC Curve'!R$8:R$107,,0))^(1/12)-1</f>
        <v>0</v>
      </c>
      <c r="D360" s="766">
        <f t="shared" si="48"/>
        <v>1</v>
      </c>
      <c r="E360" s="765">
        <f>(1+_xlfn.XLOOKUP(INT((B360-1)/12)+1,'ZC Curve'!$B$8:$B$107,'ZC Curve'!S$8:S$107,,0))^(1/12)-1</f>
        <v>0</v>
      </c>
      <c r="F360" s="766">
        <f t="shared" si="49"/>
        <v>1</v>
      </c>
      <c r="G360" s="765">
        <f>(1+_xlfn.XLOOKUP(INT((B360-1)/12)+1,'ZC Curve'!$B$8:$B$107,'ZC Curve'!T$8:T$107,,0))^(1/12)-1</f>
        <v>0</v>
      </c>
      <c r="H360" s="766">
        <f t="shared" si="50"/>
        <v>1</v>
      </c>
      <c r="I360" s="594"/>
      <c r="J360" s="705">
        <f t="shared" si="51"/>
        <v>348</v>
      </c>
      <c r="K360" s="756"/>
      <c r="L360" s="756"/>
      <c r="M360" s="756"/>
      <c r="N360" s="756"/>
      <c r="O360" s="756"/>
      <c r="P360" s="756"/>
      <c r="Q360" s="756"/>
      <c r="R360" s="756"/>
      <c r="S360" s="756"/>
      <c r="T360" s="756"/>
      <c r="U360" s="756"/>
      <c r="V360" s="756"/>
      <c r="W360" s="594"/>
      <c r="X360" s="705">
        <f t="shared" si="52"/>
        <v>348</v>
      </c>
      <c r="Y360" s="756"/>
      <c r="Z360" s="756"/>
      <c r="AA360" s="756"/>
      <c r="AB360" s="756"/>
      <c r="AC360" s="756"/>
      <c r="AD360" s="756"/>
      <c r="AE360" s="756"/>
      <c r="AF360" s="756"/>
      <c r="AG360" s="756"/>
      <c r="AH360" s="756"/>
      <c r="AI360" s="756"/>
      <c r="AJ360" s="756"/>
      <c r="AK360" s="594"/>
      <c r="AL360" s="705">
        <f t="shared" si="45"/>
        <v>348</v>
      </c>
      <c r="AM360" s="756"/>
      <c r="AN360" s="756"/>
      <c r="AO360" s="756"/>
      <c r="AP360" s="756"/>
      <c r="AQ360" s="756"/>
      <c r="AR360" s="756"/>
      <c r="AS360" s="756"/>
      <c r="AT360" s="756"/>
      <c r="AU360" s="756"/>
      <c r="AV360" s="756"/>
      <c r="AW360" s="756"/>
      <c r="AX360" s="756"/>
      <c r="AY360" s="594"/>
      <c r="AZ360" s="705">
        <f t="shared" si="46"/>
        <v>348</v>
      </c>
      <c r="BA360" s="756"/>
      <c r="BB360" s="756"/>
      <c r="BC360" s="756"/>
      <c r="BD360" s="756"/>
      <c r="BE360" s="756"/>
      <c r="BF360" s="756"/>
      <c r="BG360" s="756"/>
      <c r="BH360" s="756"/>
      <c r="BI360" s="756"/>
      <c r="BJ360" s="756"/>
      <c r="BK360" s="756"/>
      <c r="BL360" s="756"/>
      <c r="BM360" s="685"/>
      <c r="BN360" s="705">
        <f t="shared" si="47"/>
        <v>348</v>
      </c>
      <c r="BO360" s="756"/>
      <c r="BP360" s="756"/>
      <c r="BQ360" s="756"/>
      <c r="BR360" s="756"/>
      <c r="BS360" s="756"/>
      <c r="BT360" s="756"/>
      <c r="BU360" s="756"/>
      <c r="BV360" s="756"/>
      <c r="BW360" s="756"/>
      <c r="BX360" s="756"/>
      <c r="BY360" s="756"/>
      <c r="BZ360" s="756"/>
    </row>
    <row r="361" spans="2:78" x14ac:dyDescent="0.25">
      <c r="B361" s="705">
        <v>349</v>
      </c>
      <c r="C361" s="765">
        <f>(1+_xlfn.XLOOKUP(INT((B361-1)/12)+1,'ZC Curve'!$B$8:$B$107,'ZC Curve'!R$8:R$107,,0))^(1/12)-1</f>
        <v>0</v>
      </c>
      <c r="D361" s="766">
        <f t="shared" si="48"/>
        <v>1</v>
      </c>
      <c r="E361" s="765">
        <f>(1+_xlfn.XLOOKUP(INT((B361-1)/12)+1,'ZC Curve'!$B$8:$B$107,'ZC Curve'!S$8:S$107,,0))^(1/12)-1</f>
        <v>0</v>
      </c>
      <c r="F361" s="766">
        <f t="shared" si="49"/>
        <v>1</v>
      </c>
      <c r="G361" s="765">
        <f>(1+_xlfn.XLOOKUP(INT((B361-1)/12)+1,'ZC Curve'!$B$8:$B$107,'ZC Curve'!T$8:T$107,,0))^(1/12)-1</f>
        <v>0</v>
      </c>
      <c r="H361" s="766">
        <f t="shared" si="50"/>
        <v>1</v>
      </c>
      <c r="I361" s="594"/>
      <c r="J361" s="705">
        <f t="shared" si="51"/>
        <v>349</v>
      </c>
      <c r="K361" s="756"/>
      <c r="L361" s="756"/>
      <c r="M361" s="756"/>
      <c r="N361" s="756"/>
      <c r="O361" s="756"/>
      <c r="P361" s="756"/>
      <c r="Q361" s="756"/>
      <c r="R361" s="756"/>
      <c r="S361" s="756"/>
      <c r="T361" s="756"/>
      <c r="U361" s="756"/>
      <c r="V361" s="756"/>
      <c r="W361" s="594"/>
      <c r="X361" s="705">
        <f t="shared" si="52"/>
        <v>349</v>
      </c>
      <c r="Y361" s="756"/>
      <c r="Z361" s="756"/>
      <c r="AA361" s="756"/>
      <c r="AB361" s="756"/>
      <c r="AC361" s="756"/>
      <c r="AD361" s="756"/>
      <c r="AE361" s="756"/>
      <c r="AF361" s="756"/>
      <c r="AG361" s="756"/>
      <c r="AH361" s="756"/>
      <c r="AI361" s="756"/>
      <c r="AJ361" s="756"/>
      <c r="AK361" s="594"/>
      <c r="AL361" s="705">
        <f t="shared" si="45"/>
        <v>349</v>
      </c>
      <c r="AM361" s="756"/>
      <c r="AN361" s="756"/>
      <c r="AO361" s="756"/>
      <c r="AP361" s="756"/>
      <c r="AQ361" s="756"/>
      <c r="AR361" s="756"/>
      <c r="AS361" s="756"/>
      <c r="AT361" s="756"/>
      <c r="AU361" s="756"/>
      <c r="AV361" s="756"/>
      <c r="AW361" s="756"/>
      <c r="AX361" s="756"/>
      <c r="AY361" s="594"/>
      <c r="AZ361" s="705">
        <f t="shared" si="46"/>
        <v>349</v>
      </c>
      <c r="BA361" s="756"/>
      <c r="BB361" s="756"/>
      <c r="BC361" s="756"/>
      <c r="BD361" s="756"/>
      <c r="BE361" s="756"/>
      <c r="BF361" s="756"/>
      <c r="BG361" s="756"/>
      <c r="BH361" s="756"/>
      <c r="BI361" s="756"/>
      <c r="BJ361" s="756"/>
      <c r="BK361" s="756"/>
      <c r="BL361" s="756"/>
      <c r="BM361" s="685"/>
      <c r="BN361" s="705">
        <f t="shared" si="47"/>
        <v>349</v>
      </c>
      <c r="BO361" s="756"/>
      <c r="BP361" s="756"/>
      <c r="BQ361" s="756"/>
      <c r="BR361" s="756"/>
      <c r="BS361" s="756"/>
      <c r="BT361" s="756"/>
      <c r="BU361" s="756"/>
      <c r="BV361" s="756"/>
      <c r="BW361" s="756"/>
      <c r="BX361" s="756"/>
      <c r="BY361" s="756"/>
      <c r="BZ361" s="756"/>
    </row>
    <row r="362" spans="2:78" x14ac:dyDescent="0.25">
      <c r="B362" s="705">
        <v>350</v>
      </c>
      <c r="C362" s="765">
        <f>(1+_xlfn.XLOOKUP(INT((B362-1)/12)+1,'ZC Curve'!$B$8:$B$107,'ZC Curve'!R$8:R$107,,0))^(1/12)-1</f>
        <v>0</v>
      </c>
      <c r="D362" s="766">
        <f t="shared" si="48"/>
        <v>1</v>
      </c>
      <c r="E362" s="765">
        <f>(1+_xlfn.XLOOKUP(INT((B362-1)/12)+1,'ZC Curve'!$B$8:$B$107,'ZC Curve'!S$8:S$107,,0))^(1/12)-1</f>
        <v>0</v>
      </c>
      <c r="F362" s="766">
        <f t="shared" si="49"/>
        <v>1</v>
      </c>
      <c r="G362" s="765">
        <f>(1+_xlfn.XLOOKUP(INT((B362-1)/12)+1,'ZC Curve'!$B$8:$B$107,'ZC Curve'!T$8:T$107,,0))^(1/12)-1</f>
        <v>0</v>
      </c>
      <c r="H362" s="766">
        <f t="shared" si="50"/>
        <v>1</v>
      </c>
      <c r="I362" s="594"/>
      <c r="J362" s="705">
        <f t="shared" si="51"/>
        <v>350</v>
      </c>
      <c r="K362" s="756"/>
      <c r="L362" s="756"/>
      <c r="M362" s="756"/>
      <c r="N362" s="756"/>
      <c r="O362" s="756"/>
      <c r="P362" s="756"/>
      <c r="Q362" s="756"/>
      <c r="R362" s="756"/>
      <c r="S362" s="756"/>
      <c r="T362" s="756"/>
      <c r="U362" s="756"/>
      <c r="V362" s="756"/>
      <c r="W362" s="594"/>
      <c r="X362" s="705">
        <f t="shared" si="52"/>
        <v>350</v>
      </c>
      <c r="Y362" s="756"/>
      <c r="Z362" s="756"/>
      <c r="AA362" s="756"/>
      <c r="AB362" s="756"/>
      <c r="AC362" s="756"/>
      <c r="AD362" s="756"/>
      <c r="AE362" s="756"/>
      <c r="AF362" s="756"/>
      <c r="AG362" s="756"/>
      <c r="AH362" s="756"/>
      <c r="AI362" s="756"/>
      <c r="AJ362" s="756"/>
      <c r="AK362" s="594"/>
      <c r="AL362" s="705">
        <f t="shared" si="45"/>
        <v>350</v>
      </c>
      <c r="AM362" s="756"/>
      <c r="AN362" s="756"/>
      <c r="AO362" s="756"/>
      <c r="AP362" s="756"/>
      <c r="AQ362" s="756"/>
      <c r="AR362" s="756"/>
      <c r="AS362" s="756"/>
      <c r="AT362" s="756"/>
      <c r="AU362" s="756"/>
      <c r="AV362" s="756"/>
      <c r="AW362" s="756"/>
      <c r="AX362" s="756"/>
      <c r="AY362" s="594"/>
      <c r="AZ362" s="705">
        <f t="shared" si="46"/>
        <v>350</v>
      </c>
      <c r="BA362" s="756"/>
      <c r="BB362" s="756"/>
      <c r="BC362" s="756"/>
      <c r="BD362" s="756"/>
      <c r="BE362" s="756"/>
      <c r="BF362" s="756"/>
      <c r="BG362" s="756"/>
      <c r="BH362" s="756"/>
      <c r="BI362" s="756"/>
      <c r="BJ362" s="756"/>
      <c r="BK362" s="756"/>
      <c r="BL362" s="756"/>
      <c r="BM362" s="685"/>
      <c r="BN362" s="705">
        <f t="shared" si="47"/>
        <v>350</v>
      </c>
      <c r="BO362" s="756"/>
      <c r="BP362" s="756"/>
      <c r="BQ362" s="756"/>
      <c r="BR362" s="756"/>
      <c r="BS362" s="756"/>
      <c r="BT362" s="756"/>
      <c r="BU362" s="756"/>
      <c r="BV362" s="756"/>
      <c r="BW362" s="756"/>
      <c r="BX362" s="756"/>
      <c r="BY362" s="756"/>
      <c r="BZ362" s="756"/>
    </row>
    <row r="363" spans="2:78" x14ac:dyDescent="0.25">
      <c r="B363" s="705">
        <v>351</v>
      </c>
      <c r="C363" s="765">
        <f>(1+_xlfn.XLOOKUP(INT((B363-1)/12)+1,'ZC Curve'!$B$8:$B$107,'ZC Curve'!R$8:R$107,,0))^(1/12)-1</f>
        <v>0</v>
      </c>
      <c r="D363" s="766">
        <f t="shared" si="48"/>
        <v>1</v>
      </c>
      <c r="E363" s="765">
        <f>(1+_xlfn.XLOOKUP(INT((B363-1)/12)+1,'ZC Curve'!$B$8:$B$107,'ZC Curve'!S$8:S$107,,0))^(1/12)-1</f>
        <v>0</v>
      </c>
      <c r="F363" s="766">
        <f t="shared" si="49"/>
        <v>1</v>
      </c>
      <c r="G363" s="765">
        <f>(1+_xlfn.XLOOKUP(INT((B363-1)/12)+1,'ZC Curve'!$B$8:$B$107,'ZC Curve'!T$8:T$107,,0))^(1/12)-1</f>
        <v>0</v>
      </c>
      <c r="H363" s="766">
        <f t="shared" si="50"/>
        <v>1</v>
      </c>
      <c r="I363" s="594"/>
      <c r="J363" s="705">
        <f t="shared" si="51"/>
        <v>351</v>
      </c>
      <c r="K363" s="756"/>
      <c r="L363" s="756"/>
      <c r="M363" s="756"/>
      <c r="N363" s="756"/>
      <c r="O363" s="756"/>
      <c r="P363" s="756"/>
      <c r="Q363" s="756"/>
      <c r="R363" s="756"/>
      <c r="S363" s="756"/>
      <c r="T363" s="756"/>
      <c r="U363" s="756"/>
      <c r="V363" s="756"/>
      <c r="W363" s="594"/>
      <c r="X363" s="705">
        <f t="shared" si="52"/>
        <v>351</v>
      </c>
      <c r="Y363" s="756"/>
      <c r="Z363" s="756"/>
      <c r="AA363" s="756"/>
      <c r="AB363" s="756"/>
      <c r="AC363" s="756"/>
      <c r="AD363" s="756"/>
      <c r="AE363" s="756"/>
      <c r="AF363" s="756"/>
      <c r="AG363" s="756"/>
      <c r="AH363" s="756"/>
      <c r="AI363" s="756"/>
      <c r="AJ363" s="756"/>
      <c r="AK363" s="594"/>
      <c r="AL363" s="705">
        <f t="shared" si="45"/>
        <v>351</v>
      </c>
      <c r="AM363" s="756"/>
      <c r="AN363" s="756"/>
      <c r="AO363" s="756"/>
      <c r="AP363" s="756"/>
      <c r="AQ363" s="756"/>
      <c r="AR363" s="756"/>
      <c r="AS363" s="756"/>
      <c r="AT363" s="756"/>
      <c r="AU363" s="756"/>
      <c r="AV363" s="756"/>
      <c r="AW363" s="756"/>
      <c r="AX363" s="756"/>
      <c r="AY363" s="594"/>
      <c r="AZ363" s="705">
        <f t="shared" si="46"/>
        <v>351</v>
      </c>
      <c r="BA363" s="756"/>
      <c r="BB363" s="756"/>
      <c r="BC363" s="756"/>
      <c r="BD363" s="756"/>
      <c r="BE363" s="756"/>
      <c r="BF363" s="756"/>
      <c r="BG363" s="756"/>
      <c r="BH363" s="756"/>
      <c r="BI363" s="756"/>
      <c r="BJ363" s="756"/>
      <c r="BK363" s="756"/>
      <c r="BL363" s="756"/>
      <c r="BM363" s="685"/>
      <c r="BN363" s="705">
        <f t="shared" si="47"/>
        <v>351</v>
      </c>
      <c r="BO363" s="756"/>
      <c r="BP363" s="756"/>
      <c r="BQ363" s="756"/>
      <c r="BR363" s="756"/>
      <c r="BS363" s="756"/>
      <c r="BT363" s="756"/>
      <c r="BU363" s="756"/>
      <c r="BV363" s="756"/>
      <c r="BW363" s="756"/>
      <c r="BX363" s="756"/>
      <c r="BY363" s="756"/>
      <c r="BZ363" s="756"/>
    </row>
    <row r="364" spans="2:78" x14ac:dyDescent="0.25">
      <c r="B364" s="705">
        <v>352</v>
      </c>
      <c r="C364" s="765">
        <f>(1+_xlfn.XLOOKUP(INT((B364-1)/12)+1,'ZC Curve'!$B$8:$B$107,'ZC Curve'!R$8:R$107,,0))^(1/12)-1</f>
        <v>0</v>
      </c>
      <c r="D364" s="766">
        <f t="shared" si="48"/>
        <v>1</v>
      </c>
      <c r="E364" s="765">
        <f>(1+_xlfn.XLOOKUP(INT((B364-1)/12)+1,'ZC Curve'!$B$8:$B$107,'ZC Curve'!S$8:S$107,,0))^(1/12)-1</f>
        <v>0</v>
      </c>
      <c r="F364" s="766">
        <f t="shared" si="49"/>
        <v>1</v>
      </c>
      <c r="G364" s="765">
        <f>(1+_xlfn.XLOOKUP(INT((B364-1)/12)+1,'ZC Curve'!$B$8:$B$107,'ZC Curve'!T$8:T$107,,0))^(1/12)-1</f>
        <v>0</v>
      </c>
      <c r="H364" s="766">
        <f t="shared" si="50"/>
        <v>1</v>
      </c>
      <c r="I364" s="594"/>
      <c r="J364" s="705">
        <f t="shared" si="51"/>
        <v>352</v>
      </c>
      <c r="K364" s="756"/>
      <c r="L364" s="756"/>
      <c r="M364" s="756"/>
      <c r="N364" s="756"/>
      <c r="O364" s="756"/>
      <c r="P364" s="756"/>
      <c r="Q364" s="756"/>
      <c r="R364" s="756"/>
      <c r="S364" s="756"/>
      <c r="T364" s="756"/>
      <c r="U364" s="756"/>
      <c r="V364" s="756"/>
      <c r="W364" s="594"/>
      <c r="X364" s="705">
        <f t="shared" si="52"/>
        <v>352</v>
      </c>
      <c r="Y364" s="756"/>
      <c r="Z364" s="756"/>
      <c r="AA364" s="756"/>
      <c r="AB364" s="756"/>
      <c r="AC364" s="756"/>
      <c r="AD364" s="756"/>
      <c r="AE364" s="756"/>
      <c r="AF364" s="756"/>
      <c r="AG364" s="756"/>
      <c r="AH364" s="756"/>
      <c r="AI364" s="756"/>
      <c r="AJ364" s="756"/>
      <c r="AK364" s="594"/>
      <c r="AL364" s="705">
        <f t="shared" si="45"/>
        <v>352</v>
      </c>
      <c r="AM364" s="756"/>
      <c r="AN364" s="756"/>
      <c r="AO364" s="756"/>
      <c r="AP364" s="756"/>
      <c r="AQ364" s="756"/>
      <c r="AR364" s="756"/>
      <c r="AS364" s="756"/>
      <c r="AT364" s="756"/>
      <c r="AU364" s="756"/>
      <c r="AV364" s="756"/>
      <c r="AW364" s="756"/>
      <c r="AX364" s="756"/>
      <c r="AY364" s="594"/>
      <c r="AZ364" s="705">
        <f t="shared" si="46"/>
        <v>352</v>
      </c>
      <c r="BA364" s="756"/>
      <c r="BB364" s="756"/>
      <c r="BC364" s="756"/>
      <c r="BD364" s="756"/>
      <c r="BE364" s="756"/>
      <c r="BF364" s="756"/>
      <c r="BG364" s="756"/>
      <c r="BH364" s="756"/>
      <c r="BI364" s="756"/>
      <c r="BJ364" s="756"/>
      <c r="BK364" s="756"/>
      <c r="BL364" s="756"/>
      <c r="BM364" s="685"/>
      <c r="BN364" s="705">
        <f t="shared" si="47"/>
        <v>352</v>
      </c>
      <c r="BO364" s="756"/>
      <c r="BP364" s="756"/>
      <c r="BQ364" s="756"/>
      <c r="BR364" s="756"/>
      <c r="BS364" s="756"/>
      <c r="BT364" s="756"/>
      <c r="BU364" s="756"/>
      <c r="BV364" s="756"/>
      <c r="BW364" s="756"/>
      <c r="BX364" s="756"/>
      <c r="BY364" s="756"/>
      <c r="BZ364" s="756"/>
    </row>
    <row r="365" spans="2:78" x14ac:dyDescent="0.25">
      <c r="B365" s="705">
        <v>353</v>
      </c>
      <c r="C365" s="765">
        <f>(1+_xlfn.XLOOKUP(INT((B365-1)/12)+1,'ZC Curve'!$B$8:$B$107,'ZC Curve'!R$8:R$107,,0))^(1/12)-1</f>
        <v>0</v>
      </c>
      <c r="D365" s="766">
        <f t="shared" si="48"/>
        <v>1</v>
      </c>
      <c r="E365" s="765">
        <f>(1+_xlfn.XLOOKUP(INT((B365-1)/12)+1,'ZC Curve'!$B$8:$B$107,'ZC Curve'!S$8:S$107,,0))^(1/12)-1</f>
        <v>0</v>
      </c>
      <c r="F365" s="766">
        <f t="shared" si="49"/>
        <v>1</v>
      </c>
      <c r="G365" s="765">
        <f>(1+_xlfn.XLOOKUP(INT((B365-1)/12)+1,'ZC Curve'!$B$8:$B$107,'ZC Curve'!T$8:T$107,,0))^(1/12)-1</f>
        <v>0</v>
      </c>
      <c r="H365" s="766">
        <f t="shared" si="50"/>
        <v>1</v>
      </c>
      <c r="I365" s="594"/>
      <c r="J365" s="705">
        <f t="shared" si="51"/>
        <v>353</v>
      </c>
      <c r="K365" s="756"/>
      <c r="L365" s="756"/>
      <c r="M365" s="756"/>
      <c r="N365" s="756"/>
      <c r="O365" s="756"/>
      <c r="P365" s="756"/>
      <c r="Q365" s="756"/>
      <c r="R365" s="756"/>
      <c r="S365" s="756"/>
      <c r="T365" s="756"/>
      <c r="U365" s="756"/>
      <c r="V365" s="756"/>
      <c r="W365" s="594"/>
      <c r="X365" s="705">
        <f t="shared" si="52"/>
        <v>353</v>
      </c>
      <c r="Y365" s="756"/>
      <c r="Z365" s="756"/>
      <c r="AA365" s="756"/>
      <c r="AB365" s="756"/>
      <c r="AC365" s="756"/>
      <c r="AD365" s="756"/>
      <c r="AE365" s="756"/>
      <c r="AF365" s="756"/>
      <c r="AG365" s="756"/>
      <c r="AH365" s="756"/>
      <c r="AI365" s="756"/>
      <c r="AJ365" s="756"/>
      <c r="AK365" s="594"/>
      <c r="AL365" s="705">
        <f t="shared" si="45"/>
        <v>353</v>
      </c>
      <c r="AM365" s="756"/>
      <c r="AN365" s="756"/>
      <c r="AO365" s="756"/>
      <c r="AP365" s="756"/>
      <c r="AQ365" s="756"/>
      <c r="AR365" s="756"/>
      <c r="AS365" s="756"/>
      <c r="AT365" s="756"/>
      <c r="AU365" s="756"/>
      <c r="AV365" s="756"/>
      <c r="AW365" s="756"/>
      <c r="AX365" s="756"/>
      <c r="AY365" s="594"/>
      <c r="AZ365" s="705">
        <f t="shared" si="46"/>
        <v>353</v>
      </c>
      <c r="BA365" s="756"/>
      <c r="BB365" s="756"/>
      <c r="BC365" s="756"/>
      <c r="BD365" s="756"/>
      <c r="BE365" s="756"/>
      <c r="BF365" s="756"/>
      <c r="BG365" s="756"/>
      <c r="BH365" s="756"/>
      <c r="BI365" s="756"/>
      <c r="BJ365" s="756"/>
      <c r="BK365" s="756"/>
      <c r="BL365" s="756"/>
      <c r="BM365" s="685"/>
      <c r="BN365" s="705">
        <f t="shared" si="47"/>
        <v>353</v>
      </c>
      <c r="BO365" s="756"/>
      <c r="BP365" s="756"/>
      <c r="BQ365" s="756"/>
      <c r="BR365" s="756"/>
      <c r="BS365" s="756"/>
      <c r="BT365" s="756"/>
      <c r="BU365" s="756"/>
      <c r="BV365" s="756"/>
      <c r="BW365" s="756"/>
      <c r="BX365" s="756"/>
      <c r="BY365" s="756"/>
      <c r="BZ365" s="756"/>
    </row>
    <row r="366" spans="2:78" x14ac:dyDescent="0.25">
      <c r="B366" s="705">
        <v>354</v>
      </c>
      <c r="C366" s="765">
        <f>(1+_xlfn.XLOOKUP(INT((B366-1)/12)+1,'ZC Curve'!$B$8:$B$107,'ZC Curve'!R$8:R$107,,0))^(1/12)-1</f>
        <v>0</v>
      </c>
      <c r="D366" s="766">
        <f t="shared" si="48"/>
        <v>1</v>
      </c>
      <c r="E366" s="765">
        <f>(1+_xlfn.XLOOKUP(INT((B366-1)/12)+1,'ZC Curve'!$B$8:$B$107,'ZC Curve'!S$8:S$107,,0))^(1/12)-1</f>
        <v>0</v>
      </c>
      <c r="F366" s="766">
        <f t="shared" si="49"/>
        <v>1</v>
      </c>
      <c r="G366" s="765">
        <f>(1+_xlfn.XLOOKUP(INT((B366-1)/12)+1,'ZC Curve'!$B$8:$B$107,'ZC Curve'!T$8:T$107,,0))^(1/12)-1</f>
        <v>0</v>
      </c>
      <c r="H366" s="766">
        <f t="shared" si="50"/>
        <v>1</v>
      </c>
      <c r="I366" s="594"/>
      <c r="J366" s="705">
        <f t="shared" si="51"/>
        <v>354</v>
      </c>
      <c r="K366" s="756"/>
      <c r="L366" s="756"/>
      <c r="M366" s="756"/>
      <c r="N366" s="756"/>
      <c r="O366" s="756"/>
      <c r="P366" s="756"/>
      <c r="Q366" s="756"/>
      <c r="R366" s="756"/>
      <c r="S366" s="756"/>
      <c r="T366" s="756"/>
      <c r="U366" s="756"/>
      <c r="V366" s="756"/>
      <c r="W366" s="594"/>
      <c r="X366" s="705">
        <f t="shared" si="52"/>
        <v>354</v>
      </c>
      <c r="Y366" s="756"/>
      <c r="Z366" s="756"/>
      <c r="AA366" s="756"/>
      <c r="AB366" s="756"/>
      <c r="AC366" s="756"/>
      <c r="AD366" s="756"/>
      <c r="AE366" s="756"/>
      <c r="AF366" s="756"/>
      <c r="AG366" s="756"/>
      <c r="AH366" s="756"/>
      <c r="AI366" s="756"/>
      <c r="AJ366" s="756"/>
      <c r="AK366" s="594"/>
      <c r="AL366" s="705">
        <f t="shared" si="45"/>
        <v>354</v>
      </c>
      <c r="AM366" s="756"/>
      <c r="AN366" s="756"/>
      <c r="AO366" s="756"/>
      <c r="AP366" s="756"/>
      <c r="AQ366" s="756"/>
      <c r="AR366" s="756"/>
      <c r="AS366" s="756"/>
      <c r="AT366" s="756"/>
      <c r="AU366" s="756"/>
      <c r="AV366" s="756"/>
      <c r="AW366" s="756"/>
      <c r="AX366" s="756"/>
      <c r="AY366" s="594"/>
      <c r="AZ366" s="705">
        <f t="shared" si="46"/>
        <v>354</v>
      </c>
      <c r="BA366" s="756"/>
      <c r="BB366" s="756"/>
      <c r="BC366" s="756"/>
      <c r="BD366" s="756"/>
      <c r="BE366" s="756"/>
      <c r="BF366" s="756"/>
      <c r="BG366" s="756"/>
      <c r="BH366" s="756"/>
      <c r="BI366" s="756"/>
      <c r="BJ366" s="756"/>
      <c r="BK366" s="756"/>
      <c r="BL366" s="756"/>
      <c r="BM366" s="685"/>
      <c r="BN366" s="705">
        <f t="shared" si="47"/>
        <v>354</v>
      </c>
      <c r="BO366" s="756"/>
      <c r="BP366" s="756"/>
      <c r="BQ366" s="756"/>
      <c r="BR366" s="756"/>
      <c r="BS366" s="756"/>
      <c r="BT366" s="756"/>
      <c r="BU366" s="756"/>
      <c r="BV366" s="756"/>
      <c r="BW366" s="756"/>
      <c r="BX366" s="756"/>
      <c r="BY366" s="756"/>
      <c r="BZ366" s="756"/>
    </row>
    <row r="367" spans="2:78" x14ac:dyDescent="0.25">
      <c r="B367" s="705">
        <v>355</v>
      </c>
      <c r="C367" s="765">
        <f>(1+_xlfn.XLOOKUP(INT((B367-1)/12)+1,'ZC Curve'!$B$8:$B$107,'ZC Curve'!R$8:R$107,,0))^(1/12)-1</f>
        <v>0</v>
      </c>
      <c r="D367" s="766">
        <f t="shared" si="48"/>
        <v>1</v>
      </c>
      <c r="E367" s="765">
        <f>(1+_xlfn.XLOOKUP(INT((B367-1)/12)+1,'ZC Curve'!$B$8:$B$107,'ZC Curve'!S$8:S$107,,0))^(1/12)-1</f>
        <v>0</v>
      </c>
      <c r="F367" s="766">
        <f t="shared" si="49"/>
        <v>1</v>
      </c>
      <c r="G367" s="765">
        <f>(1+_xlfn.XLOOKUP(INT((B367-1)/12)+1,'ZC Curve'!$B$8:$B$107,'ZC Curve'!T$8:T$107,,0))^(1/12)-1</f>
        <v>0</v>
      </c>
      <c r="H367" s="766">
        <f t="shared" si="50"/>
        <v>1</v>
      </c>
      <c r="I367" s="594"/>
      <c r="J367" s="705">
        <f t="shared" si="51"/>
        <v>355</v>
      </c>
      <c r="K367" s="756"/>
      <c r="L367" s="756"/>
      <c r="M367" s="756"/>
      <c r="N367" s="756"/>
      <c r="O367" s="756"/>
      <c r="P367" s="756"/>
      <c r="Q367" s="756"/>
      <c r="R367" s="756"/>
      <c r="S367" s="756"/>
      <c r="T367" s="756"/>
      <c r="U367" s="756"/>
      <c r="V367" s="756"/>
      <c r="W367" s="594"/>
      <c r="X367" s="705">
        <f t="shared" si="52"/>
        <v>355</v>
      </c>
      <c r="Y367" s="756"/>
      <c r="Z367" s="756"/>
      <c r="AA367" s="756"/>
      <c r="AB367" s="756"/>
      <c r="AC367" s="756"/>
      <c r="AD367" s="756"/>
      <c r="AE367" s="756"/>
      <c r="AF367" s="756"/>
      <c r="AG367" s="756"/>
      <c r="AH367" s="756"/>
      <c r="AI367" s="756"/>
      <c r="AJ367" s="756"/>
      <c r="AK367" s="594"/>
      <c r="AL367" s="705">
        <f t="shared" si="45"/>
        <v>355</v>
      </c>
      <c r="AM367" s="756"/>
      <c r="AN367" s="756"/>
      <c r="AO367" s="756"/>
      <c r="AP367" s="756"/>
      <c r="AQ367" s="756"/>
      <c r="AR367" s="756"/>
      <c r="AS367" s="756"/>
      <c r="AT367" s="756"/>
      <c r="AU367" s="756"/>
      <c r="AV367" s="756"/>
      <c r="AW367" s="756"/>
      <c r="AX367" s="756"/>
      <c r="AY367" s="594"/>
      <c r="AZ367" s="705">
        <f t="shared" si="46"/>
        <v>355</v>
      </c>
      <c r="BA367" s="756"/>
      <c r="BB367" s="756"/>
      <c r="BC367" s="756"/>
      <c r="BD367" s="756"/>
      <c r="BE367" s="756"/>
      <c r="BF367" s="756"/>
      <c r="BG367" s="756"/>
      <c r="BH367" s="756"/>
      <c r="BI367" s="756"/>
      <c r="BJ367" s="756"/>
      <c r="BK367" s="756"/>
      <c r="BL367" s="756"/>
      <c r="BM367" s="685"/>
      <c r="BN367" s="705">
        <f t="shared" si="47"/>
        <v>355</v>
      </c>
      <c r="BO367" s="756"/>
      <c r="BP367" s="756"/>
      <c r="BQ367" s="756"/>
      <c r="BR367" s="756"/>
      <c r="BS367" s="756"/>
      <c r="BT367" s="756"/>
      <c r="BU367" s="756"/>
      <c r="BV367" s="756"/>
      <c r="BW367" s="756"/>
      <c r="BX367" s="756"/>
      <c r="BY367" s="756"/>
      <c r="BZ367" s="756"/>
    </row>
    <row r="368" spans="2:78" x14ac:dyDescent="0.25">
      <c r="B368" s="705">
        <v>356</v>
      </c>
      <c r="C368" s="765">
        <f>(1+_xlfn.XLOOKUP(INT((B368-1)/12)+1,'ZC Curve'!$B$8:$B$107,'ZC Curve'!R$8:R$107,,0))^(1/12)-1</f>
        <v>0</v>
      </c>
      <c r="D368" s="766">
        <f t="shared" si="48"/>
        <v>1</v>
      </c>
      <c r="E368" s="765">
        <f>(1+_xlfn.XLOOKUP(INT((B368-1)/12)+1,'ZC Curve'!$B$8:$B$107,'ZC Curve'!S$8:S$107,,0))^(1/12)-1</f>
        <v>0</v>
      </c>
      <c r="F368" s="766">
        <f t="shared" si="49"/>
        <v>1</v>
      </c>
      <c r="G368" s="765">
        <f>(1+_xlfn.XLOOKUP(INT((B368-1)/12)+1,'ZC Curve'!$B$8:$B$107,'ZC Curve'!T$8:T$107,,0))^(1/12)-1</f>
        <v>0</v>
      </c>
      <c r="H368" s="766">
        <f t="shared" si="50"/>
        <v>1</v>
      </c>
      <c r="I368" s="594"/>
      <c r="J368" s="705">
        <f t="shared" si="51"/>
        <v>356</v>
      </c>
      <c r="K368" s="756"/>
      <c r="L368" s="756"/>
      <c r="M368" s="756"/>
      <c r="N368" s="756"/>
      <c r="O368" s="756"/>
      <c r="P368" s="756"/>
      <c r="Q368" s="756"/>
      <c r="R368" s="756"/>
      <c r="S368" s="756"/>
      <c r="T368" s="756"/>
      <c r="U368" s="756"/>
      <c r="V368" s="756"/>
      <c r="W368" s="594"/>
      <c r="X368" s="705">
        <f t="shared" si="52"/>
        <v>356</v>
      </c>
      <c r="Y368" s="756"/>
      <c r="Z368" s="756"/>
      <c r="AA368" s="756"/>
      <c r="AB368" s="756"/>
      <c r="AC368" s="756"/>
      <c r="AD368" s="756"/>
      <c r="AE368" s="756"/>
      <c r="AF368" s="756"/>
      <c r="AG368" s="756"/>
      <c r="AH368" s="756"/>
      <c r="AI368" s="756"/>
      <c r="AJ368" s="756"/>
      <c r="AK368" s="594"/>
      <c r="AL368" s="705">
        <f t="shared" si="45"/>
        <v>356</v>
      </c>
      <c r="AM368" s="756"/>
      <c r="AN368" s="756"/>
      <c r="AO368" s="756"/>
      <c r="AP368" s="756"/>
      <c r="AQ368" s="756"/>
      <c r="AR368" s="756"/>
      <c r="AS368" s="756"/>
      <c r="AT368" s="756"/>
      <c r="AU368" s="756"/>
      <c r="AV368" s="756"/>
      <c r="AW368" s="756"/>
      <c r="AX368" s="756"/>
      <c r="AY368" s="594"/>
      <c r="AZ368" s="705">
        <f t="shared" si="46"/>
        <v>356</v>
      </c>
      <c r="BA368" s="756"/>
      <c r="BB368" s="756"/>
      <c r="BC368" s="756"/>
      <c r="BD368" s="756"/>
      <c r="BE368" s="756"/>
      <c r="BF368" s="756"/>
      <c r="BG368" s="756"/>
      <c r="BH368" s="756"/>
      <c r="BI368" s="756"/>
      <c r="BJ368" s="756"/>
      <c r="BK368" s="756"/>
      <c r="BL368" s="756"/>
      <c r="BM368" s="685"/>
      <c r="BN368" s="705">
        <f t="shared" si="47"/>
        <v>356</v>
      </c>
      <c r="BO368" s="756"/>
      <c r="BP368" s="756"/>
      <c r="BQ368" s="756"/>
      <c r="BR368" s="756"/>
      <c r="BS368" s="756"/>
      <c r="BT368" s="756"/>
      <c r="BU368" s="756"/>
      <c r="BV368" s="756"/>
      <c r="BW368" s="756"/>
      <c r="BX368" s="756"/>
      <c r="BY368" s="756"/>
      <c r="BZ368" s="756"/>
    </row>
    <row r="369" spans="2:78" x14ac:dyDescent="0.25">
      <c r="B369" s="705">
        <v>357</v>
      </c>
      <c r="C369" s="765">
        <f>(1+_xlfn.XLOOKUP(INT((B369-1)/12)+1,'ZC Curve'!$B$8:$B$107,'ZC Curve'!R$8:R$107,,0))^(1/12)-1</f>
        <v>0</v>
      </c>
      <c r="D369" s="766">
        <f t="shared" si="48"/>
        <v>1</v>
      </c>
      <c r="E369" s="765">
        <f>(1+_xlfn.XLOOKUP(INT((B369-1)/12)+1,'ZC Curve'!$B$8:$B$107,'ZC Curve'!S$8:S$107,,0))^(1/12)-1</f>
        <v>0</v>
      </c>
      <c r="F369" s="766">
        <f t="shared" si="49"/>
        <v>1</v>
      </c>
      <c r="G369" s="765">
        <f>(1+_xlfn.XLOOKUP(INT((B369-1)/12)+1,'ZC Curve'!$B$8:$B$107,'ZC Curve'!T$8:T$107,,0))^(1/12)-1</f>
        <v>0</v>
      </c>
      <c r="H369" s="766">
        <f t="shared" si="50"/>
        <v>1</v>
      </c>
      <c r="I369" s="594"/>
      <c r="J369" s="705">
        <f t="shared" si="51"/>
        <v>357</v>
      </c>
      <c r="K369" s="756"/>
      <c r="L369" s="756"/>
      <c r="M369" s="756"/>
      <c r="N369" s="756"/>
      <c r="O369" s="756"/>
      <c r="P369" s="756"/>
      <c r="Q369" s="756"/>
      <c r="R369" s="756"/>
      <c r="S369" s="756"/>
      <c r="T369" s="756"/>
      <c r="U369" s="756"/>
      <c r="V369" s="756"/>
      <c r="W369" s="594"/>
      <c r="X369" s="705">
        <f t="shared" si="52"/>
        <v>357</v>
      </c>
      <c r="Y369" s="756"/>
      <c r="Z369" s="756"/>
      <c r="AA369" s="756"/>
      <c r="AB369" s="756"/>
      <c r="AC369" s="756"/>
      <c r="AD369" s="756"/>
      <c r="AE369" s="756"/>
      <c r="AF369" s="756"/>
      <c r="AG369" s="756"/>
      <c r="AH369" s="756"/>
      <c r="AI369" s="756"/>
      <c r="AJ369" s="756"/>
      <c r="AK369" s="594"/>
      <c r="AL369" s="705">
        <f t="shared" ref="AL369:AL432" si="53">AL368+1</f>
        <v>357</v>
      </c>
      <c r="AM369" s="756"/>
      <c r="AN369" s="756"/>
      <c r="AO369" s="756"/>
      <c r="AP369" s="756"/>
      <c r="AQ369" s="756"/>
      <c r="AR369" s="756"/>
      <c r="AS369" s="756"/>
      <c r="AT369" s="756"/>
      <c r="AU369" s="756"/>
      <c r="AV369" s="756"/>
      <c r="AW369" s="756"/>
      <c r="AX369" s="756"/>
      <c r="AY369" s="594"/>
      <c r="AZ369" s="705">
        <f t="shared" si="46"/>
        <v>357</v>
      </c>
      <c r="BA369" s="756"/>
      <c r="BB369" s="756"/>
      <c r="BC369" s="756"/>
      <c r="BD369" s="756"/>
      <c r="BE369" s="756"/>
      <c r="BF369" s="756"/>
      <c r="BG369" s="756"/>
      <c r="BH369" s="756"/>
      <c r="BI369" s="756"/>
      <c r="BJ369" s="756"/>
      <c r="BK369" s="756"/>
      <c r="BL369" s="756"/>
      <c r="BM369" s="685"/>
      <c r="BN369" s="705">
        <f t="shared" si="47"/>
        <v>357</v>
      </c>
      <c r="BO369" s="756"/>
      <c r="BP369" s="756"/>
      <c r="BQ369" s="756"/>
      <c r="BR369" s="756"/>
      <c r="BS369" s="756"/>
      <c r="BT369" s="756"/>
      <c r="BU369" s="756"/>
      <c r="BV369" s="756"/>
      <c r="BW369" s="756"/>
      <c r="BX369" s="756"/>
      <c r="BY369" s="756"/>
      <c r="BZ369" s="756"/>
    </row>
    <row r="370" spans="2:78" x14ac:dyDescent="0.25">
      <c r="B370" s="705">
        <v>358</v>
      </c>
      <c r="C370" s="765">
        <f>(1+_xlfn.XLOOKUP(INT((B370-1)/12)+1,'ZC Curve'!$B$8:$B$107,'ZC Curve'!R$8:R$107,,0))^(1/12)-1</f>
        <v>0</v>
      </c>
      <c r="D370" s="766">
        <f t="shared" si="48"/>
        <v>1</v>
      </c>
      <c r="E370" s="765">
        <f>(1+_xlfn.XLOOKUP(INT((B370-1)/12)+1,'ZC Curve'!$B$8:$B$107,'ZC Curve'!S$8:S$107,,0))^(1/12)-1</f>
        <v>0</v>
      </c>
      <c r="F370" s="766">
        <f t="shared" si="49"/>
        <v>1</v>
      </c>
      <c r="G370" s="765">
        <f>(1+_xlfn.XLOOKUP(INT((B370-1)/12)+1,'ZC Curve'!$B$8:$B$107,'ZC Curve'!T$8:T$107,,0))^(1/12)-1</f>
        <v>0</v>
      </c>
      <c r="H370" s="766">
        <f t="shared" si="50"/>
        <v>1</v>
      </c>
      <c r="I370" s="594"/>
      <c r="J370" s="705">
        <f t="shared" si="51"/>
        <v>358</v>
      </c>
      <c r="K370" s="756"/>
      <c r="L370" s="756"/>
      <c r="M370" s="756"/>
      <c r="N370" s="756"/>
      <c r="O370" s="756"/>
      <c r="P370" s="756"/>
      <c r="Q370" s="756"/>
      <c r="R370" s="756"/>
      <c r="S370" s="756"/>
      <c r="T370" s="756"/>
      <c r="U370" s="756"/>
      <c r="V370" s="756"/>
      <c r="W370" s="594"/>
      <c r="X370" s="705">
        <f t="shared" si="52"/>
        <v>358</v>
      </c>
      <c r="Y370" s="756"/>
      <c r="Z370" s="756"/>
      <c r="AA370" s="756"/>
      <c r="AB370" s="756"/>
      <c r="AC370" s="756"/>
      <c r="AD370" s="756"/>
      <c r="AE370" s="756"/>
      <c r="AF370" s="756"/>
      <c r="AG370" s="756"/>
      <c r="AH370" s="756"/>
      <c r="AI370" s="756"/>
      <c r="AJ370" s="756"/>
      <c r="AK370" s="594"/>
      <c r="AL370" s="705">
        <f t="shared" si="53"/>
        <v>358</v>
      </c>
      <c r="AM370" s="756"/>
      <c r="AN370" s="756"/>
      <c r="AO370" s="756"/>
      <c r="AP370" s="756"/>
      <c r="AQ370" s="756"/>
      <c r="AR370" s="756"/>
      <c r="AS370" s="756"/>
      <c r="AT370" s="756"/>
      <c r="AU370" s="756"/>
      <c r="AV370" s="756"/>
      <c r="AW370" s="756"/>
      <c r="AX370" s="756"/>
      <c r="AY370" s="594"/>
      <c r="AZ370" s="705">
        <f t="shared" si="46"/>
        <v>358</v>
      </c>
      <c r="BA370" s="756"/>
      <c r="BB370" s="756"/>
      <c r="BC370" s="756"/>
      <c r="BD370" s="756"/>
      <c r="BE370" s="756"/>
      <c r="BF370" s="756"/>
      <c r="BG370" s="756"/>
      <c r="BH370" s="756"/>
      <c r="BI370" s="756"/>
      <c r="BJ370" s="756"/>
      <c r="BK370" s="756"/>
      <c r="BL370" s="756"/>
      <c r="BM370" s="685"/>
      <c r="BN370" s="705">
        <f t="shared" si="47"/>
        <v>358</v>
      </c>
      <c r="BO370" s="756"/>
      <c r="BP370" s="756"/>
      <c r="BQ370" s="756"/>
      <c r="BR370" s="756"/>
      <c r="BS370" s="756"/>
      <c r="BT370" s="756"/>
      <c r="BU370" s="756"/>
      <c r="BV370" s="756"/>
      <c r="BW370" s="756"/>
      <c r="BX370" s="756"/>
      <c r="BY370" s="756"/>
      <c r="BZ370" s="756"/>
    </row>
    <row r="371" spans="2:78" x14ac:dyDescent="0.25">
      <c r="B371" s="705">
        <v>359</v>
      </c>
      <c r="C371" s="765">
        <f>(1+_xlfn.XLOOKUP(INT((B371-1)/12)+1,'ZC Curve'!$B$8:$B$107,'ZC Curve'!R$8:R$107,,0))^(1/12)-1</f>
        <v>0</v>
      </c>
      <c r="D371" s="766">
        <f t="shared" si="48"/>
        <v>1</v>
      </c>
      <c r="E371" s="765">
        <f>(1+_xlfn.XLOOKUP(INT((B371-1)/12)+1,'ZC Curve'!$B$8:$B$107,'ZC Curve'!S$8:S$107,,0))^(1/12)-1</f>
        <v>0</v>
      </c>
      <c r="F371" s="766">
        <f t="shared" si="49"/>
        <v>1</v>
      </c>
      <c r="G371" s="765">
        <f>(1+_xlfn.XLOOKUP(INT((B371-1)/12)+1,'ZC Curve'!$B$8:$B$107,'ZC Curve'!T$8:T$107,,0))^(1/12)-1</f>
        <v>0</v>
      </c>
      <c r="H371" s="766">
        <f t="shared" si="50"/>
        <v>1</v>
      </c>
      <c r="I371" s="594"/>
      <c r="J371" s="705">
        <f t="shared" si="51"/>
        <v>359</v>
      </c>
      <c r="K371" s="756"/>
      <c r="L371" s="756"/>
      <c r="M371" s="756"/>
      <c r="N371" s="756"/>
      <c r="O371" s="756"/>
      <c r="P371" s="756"/>
      <c r="Q371" s="756"/>
      <c r="R371" s="756"/>
      <c r="S371" s="756"/>
      <c r="T371" s="756"/>
      <c r="U371" s="756"/>
      <c r="V371" s="756"/>
      <c r="W371" s="594"/>
      <c r="X371" s="705">
        <f t="shared" si="52"/>
        <v>359</v>
      </c>
      <c r="Y371" s="756"/>
      <c r="Z371" s="756"/>
      <c r="AA371" s="756"/>
      <c r="AB371" s="756"/>
      <c r="AC371" s="756"/>
      <c r="AD371" s="756"/>
      <c r="AE371" s="756"/>
      <c r="AF371" s="756"/>
      <c r="AG371" s="756"/>
      <c r="AH371" s="756"/>
      <c r="AI371" s="756"/>
      <c r="AJ371" s="756"/>
      <c r="AK371" s="594"/>
      <c r="AL371" s="705">
        <f t="shared" si="53"/>
        <v>359</v>
      </c>
      <c r="AM371" s="756"/>
      <c r="AN371" s="756"/>
      <c r="AO371" s="756"/>
      <c r="AP371" s="756"/>
      <c r="AQ371" s="756"/>
      <c r="AR371" s="756"/>
      <c r="AS371" s="756"/>
      <c r="AT371" s="756"/>
      <c r="AU371" s="756"/>
      <c r="AV371" s="756"/>
      <c r="AW371" s="756"/>
      <c r="AX371" s="756"/>
      <c r="AY371" s="594"/>
      <c r="AZ371" s="705">
        <f t="shared" si="46"/>
        <v>359</v>
      </c>
      <c r="BA371" s="756"/>
      <c r="BB371" s="756"/>
      <c r="BC371" s="756"/>
      <c r="BD371" s="756"/>
      <c r="BE371" s="756"/>
      <c r="BF371" s="756"/>
      <c r="BG371" s="756"/>
      <c r="BH371" s="756"/>
      <c r="BI371" s="756"/>
      <c r="BJ371" s="756"/>
      <c r="BK371" s="756"/>
      <c r="BL371" s="756"/>
      <c r="BM371" s="685"/>
      <c r="BN371" s="705">
        <f t="shared" si="47"/>
        <v>359</v>
      </c>
      <c r="BO371" s="756"/>
      <c r="BP371" s="756"/>
      <c r="BQ371" s="756"/>
      <c r="BR371" s="756"/>
      <c r="BS371" s="756"/>
      <c r="BT371" s="756"/>
      <c r="BU371" s="756"/>
      <c r="BV371" s="756"/>
      <c r="BW371" s="756"/>
      <c r="BX371" s="756"/>
      <c r="BY371" s="756"/>
      <c r="BZ371" s="756"/>
    </row>
    <row r="372" spans="2:78" x14ac:dyDescent="0.25">
      <c r="B372" s="705">
        <v>360</v>
      </c>
      <c r="C372" s="765">
        <f>(1+_xlfn.XLOOKUP(INT((B372-1)/12)+1,'ZC Curve'!$B$8:$B$107,'ZC Curve'!R$8:R$107,,0))^(1/12)-1</f>
        <v>0</v>
      </c>
      <c r="D372" s="766">
        <f t="shared" si="48"/>
        <v>1</v>
      </c>
      <c r="E372" s="765">
        <f>(1+_xlfn.XLOOKUP(INT((B372-1)/12)+1,'ZC Curve'!$B$8:$B$107,'ZC Curve'!S$8:S$107,,0))^(1/12)-1</f>
        <v>0</v>
      </c>
      <c r="F372" s="766">
        <f t="shared" si="49"/>
        <v>1</v>
      </c>
      <c r="G372" s="765">
        <f>(1+_xlfn.XLOOKUP(INT((B372-1)/12)+1,'ZC Curve'!$B$8:$B$107,'ZC Curve'!T$8:T$107,,0))^(1/12)-1</f>
        <v>0</v>
      </c>
      <c r="H372" s="766">
        <f t="shared" si="50"/>
        <v>1</v>
      </c>
      <c r="I372" s="594"/>
      <c r="J372" s="705">
        <f t="shared" si="51"/>
        <v>360</v>
      </c>
      <c r="K372" s="756"/>
      <c r="L372" s="756"/>
      <c r="M372" s="756"/>
      <c r="N372" s="756"/>
      <c r="O372" s="756"/>
      <c r="P372" s="756"/>
      <c r="Q372" s="756"/>
      <c r="R372" s="756"/>
      <c r="S372" s="756"/>
      <c r="T372" s="756"/>
      <c r="U372" s="756"/>
      <c r="V372" s="756"/>
      <c r="W372" s="594"/>
      <c r="X372" s="705">
        <f t="shared" si="52"/>
        <v>360</v>
      </c>
      <c r="Y372" s="756"/>
      <c r="Z372" s="756"/>
      <c r="AA372" s="756"/>
      <c r="AB372" s="756"/>
      <c r="AC372" s="756"/>
      <c r="AD372" s="756"/>
      <c r="AE372" s="756"/>
      <c r="AF372" s="756"/>
      <c r="AG372" s="756"/>
      <c r="AH372" s="756"/>
      <c r="AI372" s="756"/>
      <c r="AJ372" s="756"/>
      <c r="AK372" s="594"/>
      <c r="AL372" s="705">
        <f t="shared" si="53"/>
        <v>360</v>
      </c>
      <c r="AM372" s="756"/>
      <c r="AN372" s="756"/>
      <c r="AO372" s="756"/>
      <c r="AP372" s="756"/>
      <c r="AQ372" s="756"/>
      <c r="AR372" s="756"/>
      <c r="AS372" s="756"/>
      <c r="AT372" s="756"/>
      <c r="AU372" s="756"/>
      <c r="AV372" s="756"/>
      <c r="AW372" s="756"/>
      <c r="AX372" s="756"/>
      <c r="AY372" s="594"/>
      <c r="AZ372" s="705">
        <f t="shared" si="46"/>
        <v>360</v>
      </c>
      <c r="BA372" s="756"/>
      <c r="BB372" s="756"/>
      <c r="BC372" s="756"/>
      <c r="BD372" s="756"/>
      <c r="BE372" s="756"/>
      <c r="BF372" s="756"/>
      <c r="BG372" s="756"/>
      <c r="BH372" s="756"/>
      <c r="BI372" s="756"/>
      <c r="BJ372" s="756"/>
      <c r="BK372" s="756"/>
      <c r="BL372" s="756"/>
      <c r="BM372" s="685"/>
      <c r="BN372" s="705">
        <f t="shared" si="47"/>
        <v>360</v>
      </c>
      <c r="BO372" s="756"/>
      <c r="BP372" s="756"/>
      <c r="BQ372" s="756"/>
      <c r="BR372" s="756"/>
      <c r="BS372" s="756"/>
      <c r="BT372" s="756"/>
      <c r="BU372" s="756"/>
      <c r="BV372" s="756"/>
      <c r="BW372" s="756"/>
      <c r="BX372" s="756"/>
      <c r="BY372" s="756"/>
      <c r="BZ372" s="756"/>
    </row>
    <row r="373" spans="2:78" x14ac:dyDescent="0.25">
      <c r="B373" s="705">
        <v>361</v>
      </c>
      <c r="C373" s="765">
        <f>(1+_xlfn.XLOOKUP(INT((B373-1)/12)+1,'ZC Curve'!$B$8:$B$107,'ZC Curve'!R$8:R$107,,0))^(1/12)-1</f>
        <v>0</v>
      </c>
      <c r="D373" s="766">
        <f t="shared" si="48"/>
        <v>1</v>
      </c>
      <c r="E373" s="765">
        <f>(1+_xlfn.XLOOKUP(INT((B373-1)/12)+1,'ZC Curve'!$B$8:$B$107,'ZC Curve'!S$8:S$107,,0))^(1/12)-1</f>
        <v>0</v>
      </c>
      <c r="F373" s="766">
        <f t="shared" si="49"/>
        <v>1</v>
      </c>
      <c r="G373" s="765">
        <f>(1+_xlfn.XLOOKUP(INT((B373-1)/12)+1,'ZC Curve'!$B$8:$B$107,'ZC Curve'!T$8:T$107,,0))^(1/12)-1</f>
        <v>0</v>
      </c>
      <c r="H373" s="766">
        <f t="shared" si="50"/>
        <v>1</v>
      </c>
      <c r="I373" s="594"/>
      <c r="J373" s="705">
        <f t="shared" si="51"/>
        <v>361</v>
      </c>
      <c r="K373" s="756"/>
      <c r="L373" s="756"/>
      <c r="M373" s="756"/>
      <c r="N373" s="756"/>
      <c r="O373" s="756"/>
      <c r="P373" s="756"/>
      <c r="Q373" s="756"/>
      <c r="R373" s="756"/>
      <c r="S373" s="756"/>
      <c r="T373" s="756"/>
      <c r="U373" s="756"/>
      <c r="V373" s="756"/>
      <c r="W373" s="594"/>
      <c r="X373" s="705">
        <f t="shared" si="52"/>
        <v>361</v>
      </c>
      <c r="Y373" s="756"/>
      <c r="Z373" s="756"/>
      <c r="AA373" s="756"/>
      <c r="AB373" s="756"/>
      <c r="AC373" s="756"/>
      <c r="AD373" s="756"/>
      <c r="AE373" s="756"/>
      <c r="AF373" s="756"/>
      <c r="AG373" s="756"/>
      <c r="AH373" s="756"/>
      <c r="AI373" s="756"/>
      <c r="AJ373" s="756"/>
      <c r="AK373" s="594"/>
      <c r="AL373" s="705">
        <f t="shared" si="53"/>
        <v>361</v>
      </c>
      <c r="AM373" s="756"/>
      <c r="AN373" s="756"/>
      <c r="AO373" s="756"/>
      <c r="AP373" s="756"/>
      <c r="AQ373" s="756"/>
      <c r="AR373" s="756"/>
      <c r="AS373" s="756"/>
      <c r="AT373" s="756"/>
      <c r="AU373" s="756"/>
      <c r="AV373" s="756"/>
      <c r="AW373" s="756"/>
      <c r="AX373" s="756"/>
      <c r="AY373" s="594"/>
      <c r="AZ373" s="705">
        <f t="shared" si="46"/>
        <v>361</v>
      </c>
      <c r="BA373" s="756"/>
      <c r="BB373" s="756"/>
      <c r="BC373" s="756"/>
      <c r="BD373" s="756"/>
      <c r="BE373" s="756"/>
      <c r="BF373" s="756"/>
      <c r="BG373" s="756"/>
      <c r="BH373" s="756"/>
      <c r="BI373" s="756"/>
      <c r="BJ373" s="756"/>
      <c r="BK373" s="756"/>
      <c r="BL373" s="756"/>
      <c r="BM373" s="685"/>
      <c r="BN373" s="705">
        <f t="shared" si="47"/>
        <v>361</v>
      </c>
      <c r="BO373" s="756"/>
      <c r="BP373" s="756"/>
      <c r="BQ373" s="756"/>
      <c r="BR373" s="756"/>
      <c r="BS373" s="756"/>
      <c r="BT373" s="756"/>
      <c r="BU373" s="756"/>
      <c r="BV373" s="756"/>
      <c r="BW373" s="756"/>
      <c r="BX373" s="756"/>
      <c r="BY373" s="756"/>
      <c r="BZ373" s="756"/>
    </row>
    <row r="374" spans="2:78" x14ac:dyDescent="0.25">
      <c r="B374" s="705">
        <v>362</v>
      </c>
      <c r="C374" s="765">
        <f>(1+_xlfn.XLOOKUP(INT((B374-1)/12)+1,'ZC Curve'!$B$8:$B$107,'ZC Curve'!R$8:R$107,,0))^(1/12)-1</f>
        <v>0</v>
      </c>
      <c r="D374" s="766">
        <f t="shared" si="48"/>
        <v>1</v>
      </c>
      <c r="E374" s="765">
        <f>(1+_xlfn.XLOOKUP(INT((B374-1)/12)+1,'ZC Curve'!$B$8:$B$107,'ZC Curve'!S$8:S$107,,0))^(1/12)-1</f>
        <v>0</v>
      </c>
      <c r="F374" s="766">
        <f t="shared" si="49"/>
        <v>1</v>
      </c>
      <c r="G374" s="765">
        <f>(1+_xlfn.XLOOKUP(INT((B374-1)/12)+1,'ZC Curve'!$B$8:$B$107,'ZC Curve'!T$8:T$107,,0))^(1/12)-1</f>
        <v>0</v>
      </c>
      <c r="H374" s="766">
        <f t="shared" si="50"/>
        <v>1</v>
      </c>
      <c r="I374" s="594"/>
      <c r="J374" s="705">
        <f t="shared" si="51"/>
        <v>362</v>
      </c>
      <c r="K374" s="756"/>
      <c r="L374" s="756"/>
      <c r="M374" s="756"/>
      <c r="N374" s="756"/>
      <c r="O374" s="756"/>
      <c r="P374" s="756"/>
      <c r="Q374" s="756"/>
      <c r="R374" s="756"/>
      <c r="S374" s="756"/>
      <c r="T374" s="756"/>
      <c r="U374" s="756"/>
      <c r="V374" s="756"/>
      <c r="W374" s="594"/>
      <c r="X374" s="705">
        <f t="shared" si="52"/>
        <v>362</v>
      </c>
      <c r="Y374" s="756"/>
      <c r="Z374" s="756"/>
      <c r="AA374" s="756"/>
      <c r="AB374" s="756"/>
      <c r="AC374" s="756"/>
      <c r="AD374" s="756"/>
      <c r="AE374" s="756"/>
      <c r="AF374" s="756"/>
      <c r="AG374" s="756"/>
      <c r="AH374" s="756"/>
      <c r="AI374" s="756"/>
      <c r="AJ374" s="756"/>
      <c r="AK374" s="594"/>
      <c r="AL374" s="705">
        <f t="shared" si="53"/>
        <v>362</v>
      </c>
      <c r="AM374" s="756"/>
      <c r="AN374" s="756"/>
      <c r="AO374" s="756"/>
      <c r="AP374" s="756"/>
      <c r="AQ374" s="756"/>
      <c r="AR374" s="756"/>
      <c r="AS374" s="756"/>
      <c r="AT374" s="756"/>
      <c r="AU374" s="756"/>
      <c r="AV374" s="756"/>
      <c r="AW374" s="756"/>
      <c r="AX374" s="756"/>
      <c r="AY374" s="594"/>
      <c r="AZ374" s="705">
        <f t="shared" si="46"/>
        <v>362</v>
      </c>
      <c r="BA374" s="756"/>
      <c r="BB374" s="756"/>
      <c r="BC374" s="756"/>
      <c r="BD374" s="756"/>
      <c r="BE374" s="756"/>
      <c r="BF374" s="756"/>
      <c r="BG374" s="756"/>
      <c r="BH374" s="756"/>
      <c r="BI374" s="756"/>
      <c r="BJ374" s="756"/>
      <c r="BK374" s="756"/>
      <c r="BL374" s="756"/>
      <c r="BM374" s="685"/>
      <c r="BN374" s="705">
        <f t="shared" si="47"/>
        <v>362</v>
      </c>
      <c r="BO374" s="756"/>
      <c r="BP374" s="756"/>
      <c r="BQ374" s="756"/>
      <c r="BR374" s="756"/>
      <c r="BS374" s="756"/>
      <c r="BT374" s="756"/>
      <c r="BU374" s="756"/>
      <c r="BV374" s="756"/>
      <c r="BW374" s="756"/>
      <c r="BX374" s="756"/>
      <c r="BY374" s="756"/>
      <c r="BZ374" s="756"/>
    </row>
    <row r="375" spans="2:78" x14ac:dyDescent="0.25">
      <c r="B375" s="705">
        <v>363</v>
      </c>
      <c r="C375" s="765">
        <f>(1+_xlfn.XLOOKUP(INT((B375-1)/12)+1,'ZC Curve'!$B$8:$B$107,'ZC Curve'!R$8:R$107,,0))^(1/12)-1</f>
        <v>0</v>
      </c>
      <c r="D375" s="766">
        <f t="shared" si="48"/>
        <v>1</v>
      </c>
      <c r="E375" s="765">
        <f>(1+_xlfn.XLOOKUP(INT((B375-1)/12)+1,'ZC Curve'!$B$8:$B$107,'ZC Curve'!S$8:S$107,,0))^(1/12)-1</f>
        <v>0</v>
      </c>
      <c r="F375" s="766">
        <f t="shared" si="49"/>
        <v>1</v>
      </c>
      <c r="G375" s="765">
        <f>(1+_xlfn.XLOOKUP(INT((B375-1)/12)+1,'ZC Curve'!$B$8:$B$107,'ZC Curve'!T$8:T$107,,0))^(1/12)-1</f>
        <v>0</v>
      </c>
      <c r="H375" s="766">
        <f t="shared" si="50"/>
        <v>1</v>
      </c>
      <c r="I375" s="594"/>
      <c r="J375" s="705">
        <f t="shared" si="51"/>
        <v>363</v>
      </c>
      <c r="K375" s="756"/>
      <c r="L375" s="756"/>
      <c r="M375" s="756"/>
      <c r="N375" s="756"/>
      <c r="O375" s="756"/>
      <c r="P375" s="756"/>
      <c r="Q375" s="756"/>
      <c r="R375" s="756"/>
      <c r="S375" s="756"/>
      <c r="T375" s="756"/>
      <c r="U375" s="756"/>
      <c r="V375" s="756"/>
      <c r="W375" s="594"/>
      <c r="X375" s="705">
        <f t="shared" si="52"/>
        <v>363</v>
      </c>
      <c r="Y375" s="756"/>
      <c r="Z375" s="756"/>
      <c r="AA375" s="756"/>
      <c r="AB375" s="756"/>
      <c r="AC375" s="756"/>
      <c r="AD375" s="756"/>
      <c r="AE375" s="756"/>
      <c r="AF375" s="756"/>
      <c r="AG375" s="756"/>
      <c r="AH375" s="756"/>
      <c r="AI375" s="756"/>
      <c r="AJ375" s="756"/>
      <c r="AK375" s="594"/>
      <c r="AL375" s="705">
        <f t="shared" si="53"/>
        <v>363</v>
      </c>
      <c r="AM375" s="756"/>
      <c r="AN375" s="756"/>
      <c r="AO375" s="756"/>
      <c r="AP375" s="756"/>
      <c r="AQ375" s="756"/>
      <c r="AR375" s="756"/>
      <c r="AS375" s="756"/>
      <c r="AT375" s="756"/>
      <c r="AU375" s="756"/>
      <c r="AV375" s="756"/>
      <c r="AW375" s="756"/>
      <c r="AX375" s="756"/>
      <c r="AY375" s="594"/>
      <c r="AZ375" s="705">
        <f t="shared" si="46"/>
        <v>363</v>
      </c>
      <c r="BA375" s="756"/>
      <c r="BB375" s="756"/>
      <c r="BC375" s="756"/>
      <c r="BD375" s="756"/>
      <c r="BE375" s="756"/>
      <c r="BF375" s="756"/>
      <c r="BG375" s="756"/>
      <c r="BH375" s="756"/>
      <c r="BI375" s="756"/>
      <c r="BJ375" s="756"/>
      <c r="BK375" s="756"/>
      <c r="BL375" s="756"/>
      <c r="BM375" s="685"/>
      <c r="BN375" s="705">
        <f t="shared" si="47"/>
        <v>363</v>
      </c>
      <c r="BO375" s="756"/>
      <c r="BP375" s="756"/>
      <c r="BQ375" s="756"/>
      <c r="BR375" s="756"/>
      <c r="BS375" s="756"/>
      <c r="BT375" s="756"/>
      <c r="BU375" s="756"/>
      <c r="BV375" s="756"/>
      <c r="BW375" s="756"/>
      <c r="BX375" s="756"/>
      <c r="BY375" s="756"/>
      <c r="BZ375" s="756"/>
    </row>
    <row r="376" spans="2:78" x14ac:dyDescent="0.25">
      <c r="B376" s="705">
        <v>364</v>
      </c>
      <c r="C376" s="765">
        <f>(1+_xlfn.XLOOKUP(INT((B376-1)/12)+1,'ZC Curve'!$B$8:$B$107,'ZC Curve'!R$8:R$107,,0))^(1/12)-1</f>
        <v>0</v>
      </c>
      <c r="D376" s="766">
        <f t="shared" si="48"/>
        <v>1</v>
      </c>
      <c r="E376" s="765">
        <f>(1+_xlfn.XLOOKUP(INT((B376-1)/12)+1,'ZC Curve'!$B$8:$B$107,'ZC Curve'!S$8:S$107,,0))^(1/12)-1</f>
        <v>0</v>
      </c>
      <c r="F376" s="766">
        <f t="shared" si="49"/>
        <v>1</v>
      </c>
      <c r="G376" s="765">
        <f>(1+_xlfn.XLOOKUP(INT((B376-1)/12)+1,'ZC Curve'!$B$8:$B$107,'ZC Curve'!T$8:T$107,,0))^(1/12)-1</f>
        <v>0</v>
      </c>
      <c r="H376" s="766">
        <f t="shared" si="50"/>
        <v>1</v>
      </c>
      <c r="I376" s="594"/>
      <c r="J376" s="705">
        <f t="shared" si="51"/>
        <v>364</v>
      </c>
      <c r="K376" s="756"/>
      <c r="L376" s="756"/>
      <c r="M376" s="756"/>
      <c r="N376" s="756"/>
      <c r="O376" s="756"/>
      <c r="P376" s="756"/>
      <c r="Q376" s="756"/>
      <c r="R376" s="756"/>
      <c r="S376" s="756"/>
      <c r="T376" s="756"/>
      <c r="U376" s="756"/>
      <c r="V376" s="756"/>
      <c r="W376" s="594"/>
      <c r="X376" s="705">
        <f t="shared" si="52"/>
        <v>364</v>
      </c>
      <c r="Y376" s="756"/>
      <c r="Z376" s="756"/>
      <c r="AA376" s="756"/>
      <c r="AB376" s="756"/>
      <c r="AC376" s="756"/>
      <c r="AD376" s="756"/>
      <c r="AE376" s="756"/>
      <c r="AF376" s="756"/>
      <c r="AG376" s="756"/>
      <c r="AH376" s="756"/>
      <c r="AI376" s="756"/>
      <c r="AJ376" s="756"/>
      <c r="AK376" s="594"/>
      <c r="AL376" s="705">
        <f t="shared" si="53"/>
        <v>364</v>
      </c>
      <c r="AM376" s="756"/>
      <c r="AN376" s="756"/>
      <c r="AO376" s="756"/>
      <c r="AP376" s="756"/>
      <c r="AQ376" s="756"/>
      <c r="AR376" s="756"/>
      <c r="AS376" s="756"/>
      <c r="AT376" s="756"/>
      <c r="AU376" s="756"/>
      <c r="AV376" s="756"/>
      <c r="AW376" s="756"/>
      <c r="AX376" s="756"/>
      <c r="AY376" s="594"/>
      <c r="AZ376" s="705">
        <f t="shared" si="46"/>
        <v>364</v>
      </c>
      <c r="BA376" s="756"/>
      <c r="BB376" s="756"/>
      <c r="BC376" s="756"/>
      <c r="BD376" s="756"/>
      <c r="BE376" s="756"/>
      <c r="BF376" s="756"/>
      <c r="BG376" s="756"/>
      <c r="BH376" s="756"/>
      <c r="BI376" s="756"/>
      <c r="BJ376" s="756"/>
      <c r="BK376" s="756"/>
      <c r="BL376" s="756"/>
      <c r="BM376" s="685"/>
      <c r="BN376" s="705">
        <f t="shared" si="47"/>
        <v>364</v>
      </c>
      <c r="BO376" s="756"/>
      <c r="BP376" s="756"/>
      <c r="BQ376" s="756"/>
      <c r="BR376" s="756"/>
      <c r="BS376" s="756"/>
      <c r="BT376" s="756"/>
      <c r="BU376" s="756"/>
      <c r="BV376" s="756"/>
      <c r="BW376" s="756"/>
      <c r="BX376" s="756"/>
      <c r="BY376" s="756"/>
      <c r="BZ376" s="756"/>
    </row>
    <row r="377" spans="2:78" x14ac:dyDescent="0.25">
      <c r="B377" s="705">
        <v>365</v>
      </c>
      <c r="C377" s="765">
        <f>(1+_xlfn.XLOOKUP(INT((B377-1)/12)+1,'ZC Curve'!$B$8:$B$107,'ZC Curve'!R$8:R$107,,0))^(1/12)-1</f>
        <v>0</v>
      </c>
      <c r="D377" s="766">
        <f t="shared" si="48"/>
        <v>1</v>
      </c>
      <c r="E377" s="765">
        <f>(1+_xlfn.XLOOKUP(INT((B377-1)/12)+1,'ZC Curve'!$B$8:$B$107,'ZC Curve'!S$8:S$107,,0))^(1/12)-1</f>
        <v>0</v>
      </c>
      <c r="F377" s="766">
        <f t="shared" si="49"/>
        <v>1</v>
      </c>
      <c r="G377" s="765">
        <f>(1+_xlfn.XLOOKUP(INT((B377-1)/12)+1,'ZC Curve'!$B$8:$B$107,'ZC Curve'!T$8:T$107,,0))^(1/12)-1</f>
        <v>0</v>
      </c>
      <c r="H377" s="766">
        <f t="shared" si="50"/>
        <v>1</v>
      </c>
      <c r="I377" s="594"/>
      <c r="J377" s="705">
        <f t="shared" si="51"/>
        <v>365</v>
      </c>
      <c r="K377" s="756"/>
      <c r="L377" s="756"/>
      <c r="M377" s="756"/>
      <c r="N377" s="756"/>
      <c r="O377" s="756"/>
      <c r="P377" s="756"/>
      <c r="Q377" s="756"/>
      <c r="R377" s="756"/>
      <c r="S377" s="756"/>
      <c r="T377" s="756"/>
      <c r="U377" s="756"/>
      <c r="V377" s="756"/>
      <c r="W377" s="594"/>
      <c r="X377" s="705">
        <f t="shared" si="52"/>
        <v>365</v>
      </c>
      <c r="Y377" s="756"/>
      <c r="Z377" s="756"/>
      <c r="AA377" s="756"/>
      <c r="AB377" s="756"/>
      <c r="AC377" s="756"/>
      <c r="AD377" s="756"/>
      <c r="AE377" s="756"/>
      <c r="AF377" s="756"/>
      <c r="AG377" s="756"/>
      <c r="AH377" s="756"/>
      <c r="AI377" s="756"/>
      <c r="AJ377" s="756"/>
      <c r="AK377" s="594"/>
      <c r="AL377" s="705">
        <f t="shared" si="53"/>
        <v>365</v>
      </c>
      <c r="AM377" s="756"/>
      <c r="AN377" s="756"/>
      <c r="AO377" s="756"/>
      <c r="AP377" s="756"/>
      <c r="AQ377" s="756"/>
      <c r="AR377" s="756"/>
      <c r="AS377" s="756"/>
      <c r="AT377" s="756"/>
      <c r="AU377" s="756"/>
      <c r="AV377" s="756"/>
      <c r="AW377" s="756"/>
      <c r="AX377" s="756"/>
      <c r="AY377" s="594"/>
      <c r="AZ377" s="705">
        <f t="shared" si="46"/>
        <v>365</v>
      </c>
      <c r="BA377" s="756"/>
      <c r="BB377" s="756"/>
      <c r="BC377" s="756"/>
      <c r="BD377" s="756"/>
      <c r="BE377" s="756"/>
      <c r="BF377" s="756"/>
      <c r="BG377" s="756"/>
      <c r="BH377" s="756"/>
      <c r="BI377" s="756"/>
      <c r="BJ377" s="756"/>
      <c r="BK377" s="756"/>
      <c r="BL377" s="756"/>
      <c r="BM377" s="685"/>
      <c r="BN377" s="705">
        <f t="shared" si="47"/>
        <v>365</v>
      </c>
      <c r="BO377" s="756"/>
      <c r="BP377" s="756"/>
      <c r="BQ377" s="756"/>
      <c r="BR377" s="756"/>
      <c r="BS377" s="756"/>
      <c r="BT377" s="756"/>
      <c r="BU377" s="756"/>
      <c r="BV377" s="756"/>
      <c r="BW377" s="756"/>
      <c r="BX377" s="756"/>
      <c r="BY377" s="756"/>
      <c r="BZ377" s="756"/>
    </row>
    <row r="378" spans="2:78" x14ac:dyDescent="0.25">
      <c r="B378" s="705">
        <v>366</v>
      </c>
      <c r="C378" s="765">
        <f>(1+_xlfn.XLOOKUP(INT((B378-1)/12)+1,'ZC Curve'!$B$8:$B$107,'ZC Curve'!R$8:R$107,,0))^(1/12)-1</f>
        <v>0</v>
      </c>
      <c r="D378" s="766">
        <f t="shared" si="48"/>
        <v>1</v>
      </c>
      <c r="E378" s="765">
        <f>(1+_xlfn.XLOOKUP(INT((B378-1)/12)+1,'ZC Curve'!$B$8:$B$107,'ZC Curve'!S$8:S$107,,0))^(1/12)-1</f>
        <v>0</v>
      </c>
      <c r="F378" s="766">
        <f t="shared" si="49"/>
        <v>1</v>
      </c>
      <c r="G378" s="765">
        <f>(1+_xlfn.XLOOKUP(INT((B378-1)/12)+1,'ZC Curve'!$B$8:$B$107,'ZC Curve'!T$8:T$107,,0))^(1/12)-1</f>
        <v>0</v>
      </c>
      <c r="H378" s="766">
        <f t="shared" si="50"/>
        <v>1</v>
      </c>
      <c r="I378" s="594"/>
      <c r="J378" s="705">
        <f t="shared" si="51"/>
        <v>366</v>
      </c>
      <c r="K378" s="756"/>
      <c r="L378" s="756"/>
      <c r="M378" s="756"/>
      <c r="N378" s="756"/>
      <c r="O378" s="756"/>
      <c r="P378" s="756"/>
      <c r="Q378" s="756"/>
      <c r="R378" s="756"/>
      <c r="S378" s="756"/>
      <c r="T378" s="756"/>
      <c r="U378" s="756"/>
      <c r="V378" s="756"/>
      <c r="W378" s="594"/>
      <c r="X378" s="705">
        <f t="shared" si="52"/>
        <v>366</v>
      </c>
      <c r="Y378" s="756"/>
      <c r="Z378" s="756"/>
      <c r="AA378" s="756"/>
      <c r="AB378" s="756"/>
      <c r="AC378" s="756"/>
      <c r="AD378" s="756"/>
      <c r="AE378" s="756"/>
      <c r="AF378" s="756"/>
      <c r="AG378" s="756"/>
      <c r="AH378" s="756"/>
      <c r="AI378" s="756"/>
      <c r="AJ378" s="756"/>
      <c r="AK378" s="594"/>
      <c r="AL378" s="705">
        <f t="shared" si="53"/>
        <v>366</v>
      </c>
      <c r="AM378" s="756"/>
      <c r="AN378" s="756"/>
      <c r="AO378" s="756"/>
      <c r="AP378" s="756"/>
      <c r="AQ378" s="756"/>
      <c r="AR378" s="756"/>
      <c r="AS378" s="756"/>
      <c r="AT378" s="756"/>
      <c r="AU378" s="756"/>
      <c r="AV378" s="756"/>
      <c r="AW378" s="756"/>
      <c r="AX378" s="756"/>
      <c r="AY378" s="594"/>
      <c r="AZ378" s="705">
        <f t="shared" si="46"/>
        <v>366</v>
      </c>
      <c r="BA378" s="756"/>
      <c r="BB378" s="756"/>
      <c r="BC378" s="756"/>
      <c r="BD378" s="756"/>
      <c r="BE378" s="756"/>
      <c r="BF378" s="756"/>
      <c r="BG378" s="756"/>
      <c r="BH378" s="756"/>
      <c r="BI378" s="756"/>
      <c r="BJ378" s="756"/>
      <c r="BK378" s="756"/>
      <c r="BL378" s="756"/>
      <c r="BM378" s="685"/>
      <c r="BN378" s="705">
        <f t="shared" si="47"/>
        <v>366</v>
      </c>
      <c r="BO378" s="756"/>
      <c r="BP378" s="756"/>
      <c r="BQ378" s="756"/>
      <c r="BR378" s="756"/>
      <c r="BS378" s="756"/>
      <c r="BT378" s="756"/>
      <c r="BU378" s="756"/>
      <c r="BV378" s="756"/>
      <c r="BW378" s="756"/>
      <c r="BX378" s="756"/>
      <c r="BY378" s="756"/>
      <c r="BZ378" s="756"/>
    </row>
    <row r="379" spans="2:78" x14ac:dyDescent="0.25">
      <c r="B379" s="705">
        <v>367</v>
      </c>
      <c r="C379" s="765">
        <f>(1+_xlfn.XLOOKUP(INT((B379-1)/12)+1,'ZC Curve'!$B$8:$B$107,'ZC Curve'!R$8:R$107,,0))^(1/12)-1</f>
        <v>0</v>
      </c>
      <c r="D379" s="766">
        <f t="shared" si="48"/>
        <v>1</v>
      </c>
      <c r="E379" s="765">
        <f>(1+_xlfn.XLOOKUP(INT((B379-1)/12)+1,'ZC Curve'!$B$8:$B$107,'ZC Curve'!S$8:S$107,,0))^(1/12)-1</f>
        <v>0</v>
      </c>
      <c r="F379" s="766">
        <f t="shared" si="49"/>
        <v>1</v>
      </c>
      <c r="G379" s="765">
        <f>(1+_xlfn.XLOOKUP(INT((B379-1)/12)+1,'ZC Curve'!$B$8:$B$107,'ZC Curve'!T$8:T$107,,0))^(1/12)-1</f>
        <v>0</v>
      </c>
      <c r="H379" s="766">
        <f t="shared" si="50"/>
        <v>1</v>
      </c>
      <c r="I379" s="594"/>
      <c r="J379" s="705">
        <f t="shared" si="51"/>
        <v>367</v>
      </c>
      <c r="K379" s="756"/>
      <c r="L379" s="756"/>
      <c r="M379" s="756"/>
      <c r="N379" s="756"/>
      <c r="O379" s="756"/>
      <c r="P379" s="756"/>
      <c r="Q379" s="756"/>
      <c r="R379" s="756"/>
      <c r="S379" s="756"/>
      <c r="T379" s="756"/>
      <c r="U379" s="756"/>
      <c r="V379" s="756"/>
      <c r="W379" s="594"/>
      <c r="X379" s="705">
        <f t="shared" si="52"/>
        <v>367</v>
      </c>
      <c r="Y379" s="756"/>
      <c r="Z379" s="756"/>
      <c r="AA379" s="756"/>
      <c r="AB379" s="756"/>
      <c r="AC379" s="756"/>
      <c r="AD379" s="756"/>
      <c r="AE379" s="756"/>
      <c r="AF379" s="756"/>
      <c r="AG379" s="756"/>
      <c r="AH379" s="756"/>
      <c r="AI379" s="756"/>
      <c r="AJ379" s="756"/>
      <c r="AK379" s="594"/>
      <c r="AL379" s="705">
        <f t="shared" si="53"/>
        <v>367</v>
      </c>
      <c r="AM379" s="756"/>
      <c r="AN379" s="756"/>
      <c r="AO379" s="756"/>
      <c r="AP379" s="756"/>
      <c r="AQ379" s="756"/>
      <c r="AR379" s="756"/>
      <c r="AS379" s="756"/>
      <c r="AT379" s="756"/>
      <c r="AU379" s="756"/>
      <c r="AV379" s="756"/>
      <c r="AW379" s="756"/>
      <c r="AX379" s="756"/>
      <c r="AY379" s="594"/>
      <c r="AZ379" s="705">
        <f t="shared" si="46"/>
        <v>367</v>
      </c>
      <c r="BA379" s="756"/>
      <c r="BB379" s="756"/>
      <c r="BC379" s="756"/>
      <c r="BD379" s="756"/>
      <c r="BE379" s="756"/>
      <c r="BF379" s="756"/>
      <c r="BG379" s="756"/>
      <c r="BH379" s="756"/>
      <c r="BI379" s="756"/>
      <c r="BJ379" s="756"/>
      <c r="BK379" s="756"/>
      <c r="BL379" s="756"/>
      <c r="BM379" s="685"/>
      <c r="BN379" s="705">
        <f t="shared" si="47"/>
        <v>367</v>
      </c>
      <c r="BO379" s="756"/>
      <c r="BP379" s="756"/>
      <c r="BQ379" s="756"/>
      <c r="BR379" s="756"/>
      <c r="BS379" s="756"/>
      <c r="BT379" s="756"/>
      <c r="BU379" s="756"/>
      <c r="BV379" s="756"/>
      <c r="BW379" s="756"/>
      <c r="BX379" s="756"/>
      <c r="BY379" s="756"/>
      <c r="BZ379" s="756"/>
    </row>
    <row r="380" spans="2:78" x14ac:dyDescent="0.25">
      <c r="B380" s="705">
        <v>368</v>
      </c>
      <c r="C380" s="765">
        <f>(1+_xlfn.XLOOKUP(INT((B380-1)/12)+1,'ZC Curve'!$B$8:$B$107,'ZC Curve'!R$8:R$107,,0))^(1/12)-1</f>
        <v>0</v>
      </c>
      <c r="D380" s="766">
        <f t="shared" si="48"/>
        <v>1</v>
      </c>
      <c r="E380" s="765">
        <f>(1+_xlfn.XLOOKUP(INT((B380-1)/12)+1,'ZC Curve'!$B$8:$B$107,'ZC Curve'!S$8:S$107,,0))^(1/12)-1</f>
        <v>0</v>
      </c>
      <c r="F380" s="766">
        <f t="shared" si="49"/>
        <v>1</v>
      </c>
      <c r="G380" s="765">
        <f>(1+_xlfn.XLOOKUP(INT((B380-1)/12)+1,'ZC Curve'!$B$8:$B$107,'ZC Curve'!T$8:T$107,,0))^(1/12)-1</f>
        <v>0</v>
      </c>
      <c r="H380" s="766">
        <f t="shared" si="50"/>
        <v>1</v>
      </c>
      <c r="I380" s="594"/>
      <c r="J380" s="705">
        <f t="shared" si="51"/>
        <v>368</v>
      </c>
      <c r="K380" s="756"/>
      <c r="L380" s="756"/>
      <c r="M380" s="756"/>
      <c r="N380" s="756"/>
      <c r="O380" s="756"/>
      <c r="P380" s="756"/>
      <c r="Q380" s="756"/>
      <c r="R380" s="756"/>
      <c r="S380" s="756"/>
      <c r="T380" s="756"/>
      <c r="U380" s="756"/>
      <c r="V380" s="756"/>
      <c r="W380" s="594"/>
      <c r="X380" s="705">
        <f t="shared" si="52"/>
        <v>368</v>
      </c>
      <c r="Y380" s="756"/>
      <c r="Z380" s="756"/>
      <c r="AA380" s="756"/>
      <c r="AB380" s="756"/>
      <c r="AC380" s="756"/>
      <c r="AD380" s="756"/>
      <c r="AE380" s="756"/>
      <c r="AF380" s="756"/>
      <c r="AG380" s="756"/>
      <c r="AH380" s="756"/>
      <c r="AI380" s="756"/>
      <c r="AJ380" s="756"/>
      <c r="AK380" s="594"/>
      <c r="AL380" s="705">
        <f t="shared" si="53"/>
        <v>368</v>
      </c>
      <c r="AM380" s="756"/>
      <c r="AN380" s="756"/>
      <c r="AO380" s="756"/>
      <c r="AP380" s="756"/>
      <c r="AQ380" s="756"/>
      <c r="AR380" s="756"/>
      <c r="AS380" s="756"/>
      <c r="AT380" s="756"/>
      <c r="AU380" s="756"/>
      <c r="AV380" s="756"/>
      <c r="AW380" s="756"/>
      <c r="AX380" s="756"/>
      <c r="AY380" s="594"/>
      <c r="AZ380" s="705">
        <f t="shared" si="46"/>
        <v>368</v>
      </c>
      <c r="BA380" s="756"/>
      <c r="BB380" s="756"/>
      <c r="BC380" s="756"/>
      <c r="BD380" s="756"/>
      <c r="BE380" s="756"/>
      <c r="BF380" s="756"/>
      <c r="BG380" s="756"/>
      <c r="BH380" s="756"/>
      <c r="BI380" s="756"/>
      <c r="BJ380" s="756"/>
      <c r="BK380" s="756"/>
      <c r="BL380" s="756"/>
      <c r="BM380" s="685"/>
      <c r="BN380" s="705">
        <f t="shared" si="47"/>
        <v>368</v>
      </c>
      <c r="BO380" s="756"/>
      <c r="BP380" s="756"/>
      <c r="BQ380" s="756"/>
      <c r="BR380" s="756"/>
      <c r="BS380" s="756"/>
      <c r="BT380" s="756"/>
      <c r="BU380" s="756"/>
      <c r="BV380" s="756"/>
      <c r="BW380" s="756"/>
      <c r="BX380" s="756"/>
      <c r="BY380" s="756"/>
      <c r="BZ380" s="756"/>
    </row>
    <row r="381" spans="2:78" x14ac:dyDescent="0.25">
      <c r="B381" s="705">
        <v>369</v>
      </c>
      <c r="C381" s="765">
        <f>(1+_xlfn.XLOOKUP(INT((B381-1)/12)+1,'ZC Curve'!$B$8:$B$107,'ZC Curve'!R$8:R$107,,0))^(1/12)-1</f>
        <v>0</v>
      </c>
      <c r="D381" s="766">
        <f t="shared" si="48"/>
        <v>1</v>
      </c>
      <c r="E381" s="765">
        <f>(1+_xlfn.XLOOKUP(INT((B381-1)/12)+1,'ZC Curve'!$B$8:$B$107,'ZC Curve'!S$8:S$107,,0))^(1/12)-1</f>
        <v>0</v>
      </c>
      <c r="F381" s="766">
        <f t="shared" si="49"/>
        <v>1</v>
      </c>
      <c r="G381" s="765">
        <f>(1+_xlfn.XLOOKUP(INT((B381-1)/12)+1,'ZC Curve'!$B$8:$B$107,'ZC Curve'!T$8:T$107,,0))^(1/12)-1</f>
        <v>0</v>
      </c>
      <c r="H381" s="766">
        <f t="shared" si="50"/>
        <v>1</v>
      </c>
      <c r="I381" s="594"/>
      <c r="J381" s="705">
        <f t="shared" si="51"/>
        <v>369</v>
      </c>
      <c r="K381" s="756"/>
      <c r="L381" s="756"/>
      <c r="M381" s="756"/>
      <c r="N381" s="756"/>
      <c r="O381" s="756"/>
      <c r="P381" s="756"/>
      <c r="Q381" s="756"/>
      <c r="R381" s="756"/>
      <c r="S381" s="756"/>
      <c r="T381" s="756"/>
      <c r="U381" s="756"/>
      <c r="V381" s="756"/>
      <c r="W381" s="594"/>
      <c r="X381" s="705">
        <f t="shared" si="52"/>
        <v>369</v>
      </c>
      <c r="Y381" s="756"/>
      <c r="Z381" s="756"/>
      <c r="AA381" s="756"/>
      <c r="AB381" s="756"/>
      <c r="AC381" s="756"/>
      <c r="AD381" s="756"/>
      <c r="AE381" s="756"/>
      <c r="AF381" s="756"/>
      <c r="AG381" s="756"/>
      <c r="AH381" s="756"/>
      <c r="AI381" s="756"/>
      <c r="AJ381" s="756"/>
      <c r="AK381" s="594"/>
      <c r="AL381" s="705">
        <f t="shared" si="53"/>
        <v>369</v>
      </c>
      <c r="AM381" s="756"/>
      <c r="AN381" s="756"/>
      <c r="AO381" s="756"/>
      <c r="AP381" s="756"/>
      <c r="AQ381" s="756"/>
      <c r="AR381" s="756"/>
      <c r="AS381" s="756"/>
      <c r="AT381" s="756"/>
      <c r="AU381" s="756"/>
      <c r="AV381" s="756"/>
      <c r="AW381" s="756"/>
      <c r="AX381" s="756"/>
      <c r="AY381" s="594"/>
      <c r="AZ381" s="705">
        <f t="shared" si="46"/>
        <v>369</v>
      </c>
      <c r="BA381" s="756"/>
      <c r="BB381" s="756"/>
      <c r="BC381" s="756"/>
      <c r="BD381" s="756"/>
      <c r="BE381" s="756"/>
      <c r="BF381" s="756"/>
      <c r="BG381" s="756"/>
      <c r="BH381" s="756"/>
      <c r="BI381" s="756"/>
      <c r="BJ381" s="756"/>
      <c r="BK381" s="756"/>
      <c r="BL381" s="756"/>
      <c r="BM381" s="685"/>
      <c r="BN381" s="705">
        <f t="shared" si="47"/>
        <v>369</v>
      </c>
      <c r="BO381" s="756"/>
      <c r="BP381" s="756"/>
      <c r="BQ381" s="756"/>
      <c r="BR381" s="756"/>
      <c r="BS381" s="756"/>
      <c r="BT381" s="756"/>
      <c r="BU381" s="756"/>
      <c r="BV381" s="756"/>
      <c r="BW381" s="756"/>
      <c r="BX381" s="756"/>
      <c r="BY381" s="756"/>
      <c r="BZ381" s="756"/>
    </row>
    <row r="382" spans="2:78" x14ac:dyDescent="0.25">
      <c r="B382" s="705">
        <v>370</v>
      </c>
      <c r="C382" s="765">
        <f>(1+_xlfn.XLOOKUP(INT((B382-1)/12)+1,'ZC Curve'!$B$8:$B$107,'ZC Curve'!R$8:R$107,,0))^(1/12)-1</f>
        <v>0</v>
      </c>
      <c r="D382" s="766">
        <f t="shared" si="48"/>
        <v>1</v>
      </c>
      <c r="E382" s="765">
        <f>(1+_xlfn.XLOOKUP(INT((B382-1)/12)+1,'ZC Curve'!$B$8:$B$107,'ZC Curve'!S$8:S$107,,0))^(1/12)-1</f>
        <v>0</v>
      </c>
      <c r="F382" s="766">
        <f t="shared" si="49"/>
        <v>1</v>
      </c>
      <c r="G382" s="765">
        <f>(1+_xlfn.XLOOKUP(INT((B382-1)/12)+1,'ZC Curve'!$B$8:$B$107,'ZC Curve'!T$8:T$107,,0))^(1/12)-1</f>
        <v>0</v>
      </c>
      <c r="H382" s="766">
        <f t="shared" si="50"/>
        <v>1</v>
      </c>
      <c r="I382" s="594"/>
      <c r="J382" s="705">
        <f t="shared" si="51"/>
        <v>370</v>
      </c>
      <c r="K382" s="756"/>
      <c r="L382" s="756"/>
      <c r="M382" s="756"/>
      <c r="N382" s="756"/>
      <c r="O382" s="756"/>
      <c r="P382" s="756"/>
      <c r="Q382" s="756"/>
      <c r="R382" s="756"/>
      <c r="S382" s="756"/>
      <c r="T382" s="756"/>
      <c r="U382" s="756"/>
      <c r="V382" s="756"/>
      <c r="W382" s="594"/>
      <c r="X382" s="705">
        <f t="shared" si="52"/>
        <v>370</v>
      </c>
      <c r="Y382" s="756"/>
      <c r="Z382" s="756"/>
      <c r="AA382" s="756"/>
      <c r="AB382" s="756"/>
      <c r="AC382" s="756"/>
      <c r="AD382" s="756"/>
      <c r="AE382" s="756"/>
      <c r="AF382" s="756"/>
      <c r="AG382" s="756"/>
      <c r="AH382" s="756"/>
      <c r="AI382" s="756"/>
      <c r="AJ382" s="756"/>
      <c r="AK382" s="594"/>
      <c r="AL382" s="705">
        <f t="shared" si="53"/>
        <v>370</v>
      </c>
      <c r="AM382" s="756"/>
      <c r="AN382" s="756"/>
      <c r="AO382" s="756"/>
      <c r="AP382" s="756"/>
      <c r="AQ382" s="756"/>
      <c r="AR382" s="756"/>
      <c r="AS382" s="756"/>
      <c r="AT382" s="756"/>
      <c r="AU382" s="756"/>
      <c r="AV382" s="756"/>
      <c r="AW382" s="756"/>
      <c r="AX382" s="756"/>
      <c r="AY382" s="594"/>
      <c r="AZ382" s="705">
        <f t="shared" si="46"/>
        <v>370</v>
      </c>
      <c r="BA382" s="756"/>
      <c r="BB382" s="756"/>
      <c r="BC382" s="756"/>
      <c r="BD382" s="756"/>
      <c r="BE382" s="756"/>
      <c r="BF382" s="756"/>
      <c r="BG382" s="756"/>
      <c r="BH382" s="756"/>
      <c r="BI382" s="756"/>
      <c r="BJ382" s="756"/>
      <c r="BK382" s="756"/>
      <c r="BL382" s="756"/>
      <c r="BM382" s="685"/>
      <c r="BN382" s="705">
        <f t="shared" si="47"/>
        <v>370</v>
      </c>
      <c r="BO382" s="756"/>
      <c r="BP382" s="756"/>
      <c r="BQ382" s="756"/>
      <c r="BR382" s="756"/>
      <c r="BS382" s="756"/>
      <c r="BT382" s="756"/>
      <c r="BU382" s="756"/>
      <c r="BV382" s="756"/>
      <c r="BW382" s="756"/>
      <c r="BX382" s="756"/>
      <c r="BY382" s="756"/>
      <c r="BZ382" s="756"/>
    </row>
    <row r="383" spans="2:78" x14ac:dyDescent="0.25">
      <c r="B383" s="705">
        <v>371</v>
      </c>
      <c r="C383" s="765">
        <f>(1+_xlfn.XLOOKUP(INT((B383-1)/12)+1,'ZC Curve'!$B$8:$B$107,'ZC Curve'!R$8:R$107,,0))^(1/12)-1</f>
        <v>0</v>
      </c>
      <c r="D383" s="766">
        <f t="shared" si="48"/>
        <v>1</v>
      </c>
      <c r="E383" s="765">
        <f>(1+_xlfn.XLOOKUP(INT((B383-1)/12)+1,'ZC Curve'!$B$8:$B$107,'ZC Curve'!S$8:S$107,,0))^(1/12)-1</f>
        <v>0</v>
      </c>
      <c r="F383" s="766">
        <f t="shared" si="49"/>
        <v>1</v>
      </c>
      <c r="G383" s="765">
        <f>(1+_xlfn.XLOOKUP(INT((B383-1)/12)+1,'ZC Curve'!$B$8:$B$107,'ZC Curve'!T$8:T$107,,0))^(1/12)-1</f>
        <v>0</v>
      </c>
      <c r="H383" s="766">
        <f t="shared" si="50"/>
        <v>1</v>
      </c>
      <c r="I383" s="594"/>
      <c r="J383" s="705">
        <f t="shared" si="51"/>
        <v>371</v>
      </c>
      <c r="K383" s="756"/>
      <c r="L383" s="756"/>
      <c r="M383" s="756"/>
      <c r="N383" s="756"/>
      <c r="O383" s="756"/>
      <c r="P383" s="756"/>
      <c r="Q383" s="756"/>
      <c r="R383" s="756"/>
      <c r="S383" s="756"/>
      <c r="T383" s="756"/>
      <c r="U383" s="756"/>
      <c r="V383" s="756"/>
      <c r="W383" s="594"/>
      <c r="X383" s="705">
        <f t="shared" si="52"/>
        <v>371</v>
      </c>
      <c r="Y383" s="756"/>
      <c r="Z383" s="756"/>
      <c r="AA383" s="756"/>
      <c r="AB383" s="756"/>
      <c r="AC383" s="756"/>
      <c r="AD383" s="756"/>
      <c r="AE383" s="756"/>
      <c r="AF383" s="756"/>
      <c r="AG383" s="756"/>
      <c r="AH383" s="756"/>
      <c r="AI383" s="756"/>
      <c r="AJ383" s="756"/>
      <c r="AK383" s="594"/>
      <c r="AL383" s="705">
        <f t="shared" si="53"/>
        <v>371</v>
      </c>
      <c r="AM383" s="756"/>
      <c r="AN383" s="756"/>
      <c r="AO383" s="756"/>
      <c r="AP383" s="756"/>
      <c r="AQ383" s="756"/>
      <c r="AR383" s="756"/>
      <c r="AS383" s="756"/>
      <c r="AT383" s="756"/>
      <c r="AU383" s="756"/>
      <c r="AV383" s="756"/>
      <c r="AW383" s="756"/>
      <c r="AX383" s="756"/>
      <c r="AY383" s="594"/>
      <c r="AZ383" s="705">
        <f t="shared" si="46"/>
        <v>371</v>
      </c>
      <c r="BA383" s="756"/>
      <c r="BB383" s="756"/>
      <c r="BC383" s="756"/>
      <c r="BD383" s="756"/>
      <c r="BE383" s="756"/>
      <c r="BF383" s="756"/>
      <c r="BG383" s="756"/>
      <c r="BH383" s="756"/>
      <c r="BI383" s="756"/>
      <c r="BJ383" s="756"/>
      <c r="BK383" s="756"/>
      <c r="BL383" s="756"/>
      <c r="BM383" s="685"/>
      <c r="BN383" s="705">
        <f t="shared" si="47"/>
        <v>371</v>
      </c>
      <c r="BO383" s="756"/>
      <c r="BP383" s="756"/>
      <c r="BQ383" s="756"/>
      <c r="BR383" s="756"/>
      <c r="BS383" s="756"/>
      <c r="BT383" s="756"/>
      <c r="BU383" s="756"/>
      <c r="BV383" s="756"/>
      <c r="BW383" s="756"/>
      <c r="BX383" s="756"/>
      <c r="BY383" s="756"/>
      <c r="BZ383" s="756"/>
    </row>
    <row r="384" spans="2:78" x14ac:dyDescent="0.25">
      <c r="B384" s="705">
        <v>372</v>
      </c>
      <c r="C384" s="765">
        <f>(1+_xlfn.XLOOKUP(INT((B384-1)/12)+1,'ZC Curve'!$B$8:$B$107,'ZC Curve'!R$8:R$107,,0))^(1/12)-1</f>
        <v>0</v>
      </c>
      <c r="D384" s="766">
        <f t="shared" si="48"/>
        <v>1</v>
      </c>
      <c r="E384" s="765">
        <f>(1+_xlfn.XLOOKUP(INT((B384-1)/12)+1,'ZC Curve'!$B$8:$B$107,'ZC Curve'!S$8:S$107,,0))^(1/12)-1</f>
        <v>0</v>
      </c>
      <c r="F384" s="766">
        <f t="shared" si="49"/>
        <v>1</v>
      </c>
      <c r="G384" s="765">
        <f>(1+_xlfn.XLOOKUP(INT((B384-1)/12)+1,'ZC Curve'!$B$8:$B$107,'ZC Curve'!T$8:T$107,,0))^(1/12)-1</f>
        <v>0</v>
      </c>
      <c r="H384" s="766">
        <f t="shared" si="50"/>
        <v>1</v>
      </c>
      <c r="I384" s="594"/>
      <c r="J384" s="705">
        <f t="shared" si="51"/>
        <v>372</v>
      </c>
      <c r="K384" s="756"/>
      <c r="L384" s="756"/>
      <c r="M384" s="756"/>
      <c r="N384" s="756"/>
      <c r="O384" s="756"/>
      <c r="P384" s="756"/>
      <c r="Q384" s="756"/>
      <c r="R384" s="756"/>
      <c r="S384" s="756"/>
      <c r="T384" s="756"/>
      <c r="U384" s="756"/>
      <c r="V384" s="756"/>
      <c r="W384" s="594"/>
      <c r="X384" s="705">
        <f t="shared" si="52"/>
        <v>372</v>
      </c>
      <c r="Y384" s="756"/>
      <c r="Z384" s="756"/>
      <c r="AA384" s="756"/>
      <c r="AB384" s="756"/>
      <c r="AC384" s="756"/>
      <c r="AD384" s="756"/>
      <c r="AE384" s="756"/>
      <c r="AF384" s="756"/>
      <c r="AG384" s="756"/>
      <c r="AH384" s="756"/>
      <c r="AI384" s="756"/>
      <c r="AJ384" s="756"/>
      <c r="AK384" s="594"/>
      <c r="AL384" s="705">
        <f t="shared" si="53"/>
        <v>372</v>
      </c>
      <c r="AM384" s="756"/>
      <c r="AN384" s="756"/>
      <c r="AO384" s="756"/>
      <c r="AP384" s="756"/>
      <c r="AQ384" s="756"/>
      <c r="AR384" s="756"/>
      <c r="AS384" s="756"/>
      <c r="AT384" s="756"/>
      <c r="AU384" s="756"/>
      <c r="AV384" s="756"/>
      <c r="AW384" s="756"/>
      <c r="AX384" s="756"/>
      <c r="AY384" s="594"/>
      <c r="AZ384" s="705">
        <f t="shared" si="46"/>
        <v>372</v>
      </c>
      <c r="BA384" s="756"/>
      <c r="BB384" s="756"/>
      <c r="BC384" s="756"/>
      <c r="BD384" s="756"/>
      <c r="BE384" s="756"/>
      <c r="BF384" s="756"/>
      <c r="BG384" s="756"/>
      <c r="BH384" s="756"/>
      <c r="BI384" s="756"/>
      <c r="BJ384" s="756"/>
      <c r="BK384" s="756"/>
      <c r="BL384" s="756"/>
      <c r="BM384" s="685"/>
      <c r="BN384" s="705">
        <f t="shared" si="47"/>
        <v>372</v>
      </c>
      <c r="BO384" s="756"/>
      <c r="BP384" s="756"/>
      <c r="BQ384" s="756"/>
      <c r="BR384" s="756"/>
      <c r="BS384" s="756"/>
      <c r="BT384" s="756"/>
      <c r="BU384" s="756"/>
      <c r="BV384" s="756"/>
      <c r="BW384" s="756"/>
      <c r="BX384" s="756"/>
      <c r="BY384" s="756"/>
      <c r="BZ384" s="756"/>
    </row>
    <row r="385" spans="2:78" x14ac:dyDescent="0.25">
      <c r="B385" s="705">
        <v>373</v>
      </c>
      <c r="C385" s="765">
        <f>(1+_xlfn.XLOOKUP(INT((B385-1)/12)+1,'ZC Curve'!$B$8:$B$107,'ZC Curve'!R$8:R$107,,0))^(1/12)-1</f>
        <v>0</v>
      </c>
      <c r="D385" s="766">
        <f t="shared" si="48"/>
        <v>1</v>
      </c>
      <c r="E385" s="765">
        <f>(1+_xlfn.XLOOKUP(INT((B385-1)/12)+1,'ZC Curve'!$B$8:$B$107,'ZC Curve'!S$8:S$107,,0))^(1/12)-1</f>
        <v>0</v>
      </c>
      <c r="F385" s="766">
        <f t="shared" si="49"/>
        <v>1</v>
      </c>
      <c r="G385" s="765">
        <f>(1+_xlfn.XLOOKUP(INT((B385-1)/12)+1,'ZC Curve'!$B$8:$B$107,'ZC Curve'!T$8:T$107,,0))^(1/12)-1</f>
        <v>0</v>
      </c>
      <c r="H385" s="766">
        <f t="shared" si="50"/>
        <v>1</v>
      </c>
      <c r="I385" s="594"/>
      <c r="J385" s="705">
        <f t="shared" si="51"/>
        <v>373</v>
      </c>
      <c r="K385" s="756"/>
      <c r="L385" s="756"/>
      <c r="M385" s="756"/>
      <c r="N385" s="756"/>
      <c r="O385" s="756"/>
      <c r="P385" s="756"/>
      <c r="Q385" s="756"/>
      <c r="R385" s="756"/>
      <c r="S385" s="756"/>
      <c r="T385" s="756"/>
      <c r="U385" s="756"/>
      <c r="V385" s="756"/>
      <c r="W385" s="594"/>
      <c r="X385" s="705">
        <f t="shared" si="52"/>
        <v>373</v>
      </c>
      <c r="Y385" s="756"/>
      <c r="Z385" s="756"/>
      <c r="AA385" s="756"/>
      <c r="AB385" s="756"/>
      <c r="AC385" s="756"/>
      <c r="AD385" s="756"/>
      <c r="AE385" s="756"/>
      <c r="AF385" s="756"/>
      <c r="AG385" s="756"/>
      <c r="AH385" s="756"/>
      <c r="AI385" s="756"/>
      <c r="AJ385" s="756"/>
      <c r="AK385" s="594"/>
      <c r="AL385" s="705">
        <f t="shared" si="53"/>
        <v>373</v>
      </c>
      <c r="AM385" s="756"/>
      <c r="AN385" s="756"/>
      <c r="AO385" s="756"/>
      <c r="AP385" s="756"/>
      <c r="AQ385" s="756"/>
      <c r="AR385" s="756"/>
      <c r="AS385" s="756"/>
      <c r="AT385" s="756"/>
      <c r="AU385" s="756"/>
      <c r="AV385" s="756"/>
      <c r="AW385" s="756"/>
      <c r="AX385" s="756"/>
      <c r="AY385" s="594"/>
      <c r="AZ385" s="705">
        <f t="shared" si="46"/>
        <v>373</v>
      </c>
      <c r="BA385" s="756"/>
      <c r="BB385" s="756"/>
      <c r="BC385" s="756"/>
      <c r="BD385" s="756"/>
      <c r="BE385" s="756"/>
      <c r="BF385" s="756"/>
      <c r="BG385" s="756"/>
      <c r="BH385" s="756"/>
      <c r="BI385" s="756"/>
      <c r="BJ385" s="756"/>
      <c r="BK385" s="756"/>
      <c r="BL385" s="756"/>
      <c r="BM385" s="685"/>
      <c r="BN385" s="705">
        <f t="shared" si="47"/>
        <v>373</v>
      </c>
      <c r="BO385" s="756"/>
      <c r="BP385" s="756"/>
      <c r="BQ385" s="756"/>
      <c r="BR385" s="756"/>
      <c r="BS385" s="756"/>
      <c r="BT385" s="756"/>
      <c r="BU385" s="756"/>
      <c r="BV385" s="756"/>
      <c r="BW385" s="756"/>
      <c r="BX385" s="756"/>
      <c r="BY385" s="756"/>
      <c r="BZ385" s="756"/>
    </row>
    <row r="386" spans="2:78" x14ac:dyDescent="0.25">
      <c r="B386" s="705">
        <v>374</v>
      </c>
      <c r="C386" s="765">
        <f>(1+_xlfn.XLOOKUP(INT((B386-1)/12)+1,'ZC Curve'!$B$8:$B$107,'ZC Curve'!R$8:R$107,,0))^(1/12)-1</f>
        <v>0</v>
      </c>
      <c r="D386" s="766">
        <f t="shared" si="48"/>
        <v>1</v>
      </c>
      <c r="E386" s="765">
        <f>(1+_xlfn.XLOOKUP(INT((B386-1)/12)+1,'ZC Curve'!$B$8:$B$107,'ZC Curve'!S$8:S$107,,0))^(1/12)-1</f>
        <v>0</v>
      </c>
      <c r="F386" s="766">
        <f t="shared" si="49"/>
        <v>1</v>
      </c>
      <c r="G386" s="765">
        <f>(1+_xlfn.XLOOKUP(INT((B386-1)/12)+1,'ZC Curve'!$B$8:$B$107,'ZC Curve'!T$8:T$107,,0))^(1/12)-1</f>
        <v>0</v>
      </c>
      <c r="H386" s="766">
        <f t="shared" si="50"/>
        <v>1</v>
      </c>
      <c r="I386" s="594"/>
      <c r="J386" s="705">
        <f t="shared" si="51"/>
        <v>374</v>
      </c>
      <c r="K386" s="756"/>
      <c r="L386" s="756"/>
      <c r="M386" s="756"/>
      <c r="N386" s="756"/>
      <c r="O386" s="756"/>
      <c r="P386" s="756"/>
      <c r="Q386" s="756"/>
      <c r="R386" s="756"/>
      <c r="S386" s="756"/>
      <c r="T386" s="756"/>
      <c r="U386" s="756"/>
      <c r="V386" s="756"/>
      <c r="W386" s="594"/>
      <c r="X386" s="705">
        <f t="shared" si="52"/>
        <v>374</v>
      </c>
      <c r="Y386" s="756"/>
      <c r="Z386" s="756"/>
      <c r="AA386" s="756"/>
      <c r="AB386" s="756"/>
      <c r="AC386" s="756"/>
      <c r="AD386" s="756"/>
      <c r="AE386" s="756"/>
      <c r="AF386" s="756"/>
      <c r="AG386" s="756"/>
      <c r="AH386" s="756"/>
      <c r="AI386" s="756"/>
      <c r="AJ386" s="756"/>
      <c r="AK386" s="594"/>
      <c r="AL386" s="705">
        <f t="shared" si="53"/>
        <v>374</v>
      </c>
      <c r="AM386" s="756"/>
      <c r="AN386" s="756"/>
      <c r="AO386" s="756"/>
      <c r="AP386" s="756"/>
      <c r="AQ386" s="756"/>
      <c r="AR386" s="756"/>
      <c r="AS386" s="756"/>
      <c r="AT386" s="756"/>
      <c r="AU386" s="756"/>
      <c r="AV386" s="756"/>
      <c r="AW386" s="756"/>
      <c r="AX386" s="756"/>
      <c r="AY386" s="594"/>
      <c r="AZ386" s="705">
        <f t="shared" si="46"/>
        <v>374</v>
      </c>
      <c r="BA386" s="756"/>
      <c r="BB386" s="756"/>
      <c r="BC386" s="756"/>
      <c r="BD386" s="756"/>
      <c r="BE386" s="756"/>
      <c r="BF386" s="756"/>
      <c r="BG386" s="756"/>
      <c r="BH386" s="756"/>
      <c r="BI386" s="756"/>
      <c r="BJ386" s="756"/>
      <c r="BK386" s="756"/>
      <c r="BL386" s="756"/>
      <c r="BM386" s="685"/>
      <c r="BN386" s="705">
        <f t="shared" si="47"/>
        <v>374</v>
      </c>
      <c r="BO386" s="756"/>
      <c r="BP386" s="756"/>
      <c r="BQ386" s="756"/>
      <c r="BR386" s="756"/>
      <c r="BS386" s="756"/>
      <c r="BT386" s="756"/>
      <c r="BU386" s="756"/>
      <c r="BV386" s="756"/>
      <c r="BW386" s="756"/>
      <c r="BX386" s="756"/>
      <c r="BY386" s="756"/>
      <c r="BZ386" s="756"/>
    </row>
    <row r="387" spans="2:78" x14ac:dyDescent="0.25">
      <c r="B387" s="705">
        <v>375</v>
      </c>
      <c r="C387" s="765">
        <f>(1+_xlfn.XLOOKUP(INT((B387-1)/12)+1,'ZC Curve'!$B$8:$B$107,'ZC Curve'!R$8:R$107,,0))^(1/12)-1</f>
        <v>0</v>
      </c>
      <c r="D387" s="766">
        <f t="shared" si="48"/>
        <v>1</v>
      </c>
      <c r="E387" s="765">
        <f>(1+_xlfn.XLOOKUP(INT((B387-1)/12)+1,'ZC Curve'!$B$8:$B$107,'ZC Curve'!S$8:S$107,,0))^(1/12)-1</f>
        <v>0</v>
      </c>
      <c r="F387" s="766">
        <f t="shared" si="49"/>
        <v>1</v>
      </c>
      <c r="G387" s="765">
        <f>(1+_xlfn.XLOOKUP(INT((B387-1)/12)+1,'ZC Curve'!$B$8:$B$107,'ZC Curve'!T$8:T$107,,0))^(1/12)-1</f>
        <v>0</v>
      </c>
      <c r="H387" s="766">
        <f t="shared" si="50"/>
        <v>1</v>
      </c>
      <c r="I387" s="594"/>
      <c r="J387" s="705">
        <f t="shared" si="51"/>
        <v>375</v>
      </c>
      <c r="K387" s="756"/>
      <c r="L387" s="756"/>
      <c r="M387" s="756"/>
      <c r="N387" s="756"/>
      <c r="O387" s="756"/>
      <c r="P387" s="756"/>
      <c r="Q387" s="756"/>
      <c r="R387" s="756"/>
      <c r="S387" s="756"/>
      <c r="T387" s="756"/>
      <c r="U387" s="756"/>
      <c r="V387" s="756"/>
      <c r="W387" s="594"/>
      <c r="X387" s="705">
        <f t="shared" si="52"/>
        <v>375</v>
      </c>
      <c r="Y387" s="756"/>
      <c r="Z387" s="756"/>
      <c r="AA387" s="756"/>
      <c r="AB387" s="756"/>
      <c r="AC387" s="756"/>
      <c r="AD387" s="756"/>
      <c r="AE387" s="756"/>
      <c r="AF387" s="756"/>
      <c r="AG387" s="756"/>
      <c r="AH387" s="756"/>
      <c r="AI387" s="756"/>
      <c r="AJ387" s="756"/>
      <c r="AK387" s="594"/>
      <c r="AL387" s="705">
        <f t="shared" si="53"/>
        <v>375</v>
      </c>
      <c r="AM387" s="756"/>
      <c r="AN387" s="756"/>
      <c r="AO387" s="756"/>
      <c r="AP387" s="756"/>
      <c r="AQ387" s="756"/>
      <c r="AR387" s="756"/>
      <c r="AS387" s="756"/>
      <c r="AT387" s="756"/>
      <c r="AU387" s="756"/>
      <c r="AV387" s="756"/>
      <c r="AW387" s="756"/>
      <c r="AX387" s="756"/>
      <c r="AY387" s="594"/>
      <c r="AZ387" s="705">
        <f t="shared" si="46"/>
        <v>375</v>
      </c>
      <c r="BA387" s="756"/>
      <c r="BB387" s="756"/>
      <c r="BC387" s="756"/>
      <c r="BD387" s="756"/>
      <c r="BE387" s="756"/>
      <c r="BF387" s="756"/>
      <c r="BG387" s="756"/>
      <c r="BH387" s="756"/>
      <c r="BI387" s="756"/>
      <c r="BJ387" s="756"/>
      <c r="BK387" s="756"/>
      <c r="BL387" s="756"/>
      <c r="BM387" s="685"/>
      <c r="BN387" s="705">
        <f t="shared" si="47"/>
        <v>375</v>
      </c>
      <c r="BO387" s="756"/>
      <c r="BP387" s="756"/>
      <c r="BQ387" s="756"/>
      <c r="BR387" s="756"/>
      <c r="BS387" s="756"/>
      <c r="BT387" s="756"/>
      <c r="BU387" s="756"/>
      <c r="BV387" s="756"/>
      <c r="BW387" s="756"/>
      <c r="BX387" s="756"/>
      <c r="BY387" s="756"/>
      <c r="BZ387" s="756"/>
    </row>
    <row r="388" spans="2:78" x14ac:dyDescent="0.25">
      <c r="B388" s="705">
        <v>376</v>
      </c>
      <c r="C388" s="765">
        <f>(1+_xlfn.XLOOKUP(INT((B388-1)/12)+1,'ZC Curve'!$B$8:$B$107,'ZC Curve'!R$8:R$107,,0))^(1/12)-1</f>
        <v>0</v>
      </c>
      <c r="D388" s="766">
        <f t="shared" si="48"/>
        <v>1</v>
      </c>
      <c r="E388" s="765">
        <f>(1+_xlfn.XLOOKUP(INT((B388-1)/12)+1,'ZC Curve'!$B$8:$B$107,'ZC Curve'!S$8:S$107,,0))^(1/12)-1</f>
        <v>0</v>
      </c>
      <c r="F388" s="766">
        <f t="shared" si="49"/>
        <v>1</v>
      </c>
      <c r="G388" s="765">
        <f>(1+_xlfn.XLOOKUP(INT((B388-1)/12)+1,'ZC Curve'!$B$8:$B$107,'ZC Curve'!T$8:T$107,,0))^(1/12)-1</f>
        <v>0</v>
      </c>
      <c r="H388" s="766">
        <f t="shared" si="50"/>
        <v>1</v>
      </c>
      <c r="I388" s="594"/>
      <c r="J388" s="705">
        <f t="shared" si="51"/>
        <v>376</v>
      </c>
      <c r="K388" s="756"/>
      <c r="L388" s="756"/>
      <c r="M388" s="756"/>
      <c r="N388" s="756"/>
      <c r="O388" s="756"/>
      <c r="P388" s="756"/>
      <c r="Q388" s="756"/>
      <c r="R388" s="756"/>
      <c r="S388" s="756"/>
      <c r="T388" s="756"/>
      <c r="U388" s="756"/>
      <c r="V388" s="756"/>
      <c r="W388" s="594"/>
      <c r="X388" s="705">
        <f t="shared" si="52"/>
        <v>376</v>
      </c>
      <c r="Y388" s="756"/>
      <c r="Z388" s="756"/>
      <c r="AA388" s="756"/>
      <c r="AB388" s="756"/>
      <c r="AC388" s="756"/>
      <c r="AD388" s="756"/>
      <c r="AE388" s="756"/>
      <c r="AF388" s="756"/>
      <c r="AG388" s="756"/>
      <c r="AH388" s="756"/>
      <c r="AI388" s="756"/>
      <c r="AJ388" s="756"/>
      <c r="AK388" s="594"/>
      <c r="AL388" s="705">
        <f t="shared" si="53"/>
        <v>376</v>
      </c>
      <c r="AM388" s="756"/>
      <c r="AN388" s="756"/>
      <c r="AO388" s="756"/>
      <c r="AP388" s="756"/>
      <c r="AQ388" s="756"/>
      <c r="AR388" s="756"/>
      <c r="AS388" s="756"/>
      <c r="AT388" s="756"/>
      <c r="AU388" s="756"/>
      <c r="AV388" s="756"/>
      <c r="AW388" s="756"/>
      <c r="AX388" s="756"/>
      <c r="AY388" s="594"/>
      <c r="AZ388" s="705">
        <f t="shared" si="46"/>
        <v>376</v>
      </c>
      <c r="BA388" s="756"/>
      <c r="BB388" s="756"/>
      <c r="BC388" s="756"/>
      <c r="BD388" s="756"/>
      <c r="BE388" s="756"/>
      <c r="BF388" s="756"/>
      <c r="BG388" s="756"/>
      <c r="BH388" s="756"/>
      <c r="BI388" s="756"/>
      <c r="BJ388" s="756"/>
      <c r="BK388" s="756"/>
      <c r="BL388" s="756"/>
      <c r="BM388" s="685"/>
      <c r="BN388" s="705">
        <f t="shared" si="47"/>
        <v>376</v>
      </c>
      <c r="BO388" s="756"/>
      <c r="BP388" s="756"/>
      <c r="BQ388" s="756"/>
      <c r="BR388" s="756"/>
      <c r="BS388" s="756"/>
      <c r="BT388" s="756"/>
      <c r="BU388" s="756"/>
      <c r="BV388" s="756"/>
      <c r="BW388" s="756"/>
      <c r="BX388" s="756"/>
      <c r="BY388" s="756"/>
      <c r="BZ388" s="756"/>
    </row>
    <row r="389" spans="2:78" x14ac:dyDescent="0.25">
      <c r="B389" s="705">
        <v>377</v>
      </c>
      <c r="C389" s="765">
        <f>(1+_xlfn.XLOOKUP(INT((B389-1)/12)+1,'ZC Curve'!$B$8:$B$107,'ZC Curve'!R$8:R$107,,0))^(1/12)-1</f>
        <v>0</v>
      </c>
      <c r="D389" s="766">
        <f t="shared" si="48"/>
        <v>1</v>
      </c>
      <c r="E389" s="765">
        <f>(1+_xlfn.XLOOKUP(INT((B389-1)/12)+1,'ZC Curve'!$B$8:$B$107,'ZC Curve'!S$8:S$107,,0))^(1/12)-1</f>
        <v>0</v>
      </c>
      <c r="F389" s="766">
        <f t="shared" si="49"/>
        <v>1</v>
      </c>
      <c r="G389" s="765">
        <f>(1+_xlfn.XLOOKUP(INT((B389-1)/12)+1,'ZC Curve'!$B$8:$B$107,'ZC Curve'!T$8:T$107,,0))^(1/12)-1</f>
        <v>0</v>
      </c>
      <c r="H389" s="766">
        <f t="shared" si="50"/>
        <v>1</v>
      </c>
      <c r="I389" s="594"/>
      <c r="J389" s="705">
        <f t="shared" si="51"/>
        <v>377</v>
      </c>
      <c r="K389" s="756"/>
      <c r="L389" s="756"/>
      <c r="M389" s="756"/>
      <c r="N389" s="756"/>
      <c r="O389" s="756"/>
      <c r="P389" s="756"/>
      <c r="Q389" s="756"/>
      <c r="R389" s="756"/>
      <c r="S389" s="756"/>
      <c r="T389" s="756"/>
      <c r="U389" s="756"/>
      <c r="V389" s="756"/>
      <c r="W389" s="594"/>
      <c r="X389" s="705">
        <f t="shared" si="52"/>
        <v>377</v>
      </c>
      <c r="Y389" s="756"/>
      <c r="Z389" s="756"/>
      <c r="AA389" s="756"/>
      <c r="AB389" s="756"/>
      <c r="AC389" s="756"/>
      <c r="AD389" s="756"/>
      <c r="AE389" s="756"/>
      <c r="AF389" s="756"/>
      <c r="AG389" s="756"/>
      <c r="AH389" s="756"/>
      <c r="AI389" s="756"/>
      <c r="AJ389" s="756"/>
      <c r="AK389" s="594"/>
      <c r="AL389" s="705">
        <f t="shared" si="53"/>
        <v>377</v>
      </c>
      <c r="AM389" s="756"/>
      <c r="AN389" s="756"/>
      <c r="AO389" s="756"/>
      <c r="AP389" s="756"/>
      <c r="AQ389" s="756"/>
      <c r="AR389" s="756"/>
      <c r="AS389" s="756"/>
      <c r="AT389" s="756"/>
      <c r="AU389" s="756"/>
      <c r="AV389" s="756"/>
      <c r="AW389" s="756"/>
      <c r="AX389" s="756"/>
      <c r="AY389" s="594"/>
      <c r="AZ389" s="705">
        <f t="shared" si="46"/>
        <v>377</v>
      </c>
      <c r="BA389" s="756"/>
      <c r="BB389" s="756"/>
      <c r="BC389" s="756"/>
      <c r="BD389" s="756"/>
      <c r="BE389" s="756"/>
      <c r="BF389" s="756"/>
      <c r="BG389" s="756"/>
      <c r="BH389" s="756"/>
      <c r="BI389" s="756"/>
      <c r="BJ389" s="756"/>
      <c r="BK389" s="756"/>
      <c r="BL389" s="756"/>
      <c r="BM389" s="685"/>
      <c r="BN389" s="705">
        <f t="shared" si="47"/>
        <v>377</v>
      </c>
      <c r="BO389" s="756"/>
      <c r="BP389" s="756"/>
      <c r="BQ389" s="756"/>
      <c r="BR389" s="756"/>
      <c r="BS389" s="756"/>
      <c r="BT389" s="756"/>
      <c r="BU389" s="756"/>
      <c r="BV389" s="756"/>
      <c r="BW389" s="756"/>
      <c r="BX389" s="756"/>
      <c r="BY389" s="756"/>
      <c r="BZ389" s="756"/>
    </row>
    <row r="390" spans="2:78" x14ac:dyDescent="0.25">
      <c r="B390" s="705">
        <v>378</v>
      </c>
      <c r="C390" s="765">
        <f>(1+_xlfn.XLOOKUP(INT((B390-1)/12)+1,'ZC Curve'!$B$8:$B$107,'ZC Curve'!R$8:R$107,,0))^(1/12)-1</f>
        <v>0</v>
      </c>
      <c r="D390" s="766">
        <f t="shared" si="48"/>
        <v>1</v>
      </c>
      <c r="E390" s="765">
        <f>(1+_xlfn.XLOOKUP(INT((B390-1)/12)+1,'ZC Curve'!$B$8:$B$107,'ZC Curve'!S$8:S$107,,0))^(1/12)-1</f>
        <v>0</v>
      </c>
      <c r="F390" s="766">
        <f t="shared" si="49"/>
        <v>1</v>
      </c>
      <c r="G390" s="765">
        <f>(1+_xlfn.XLOOKUP(INT((B390-1)/12)+1,'ZC Curve'!$B$8:$B$107,'ZC Curve'!T$8:T$107,,0))^(1/12)-1</f>
        <v>0</v>
      </c>
      <c r="H390" s="766">
        <f t="shared" si="50"/>
        <v>1</v>
      </c>
      <c r="I390" s="594"/>
      <c r="J390" s="705">
        <f t="shared" si="51"/>
        <v>378</v>
      </c>
      <c r="K390" s="756"/>
      <c r="L390" s="756"/>
      <c r="M390" s="756"/>
      <c r="N390" s="756"/>
      <c r="O390" s="756"/>
      <c r="P390" s="756"/>
      <c r="Q390" s="756"/>
      <c r="R390" s="756"/>
      <c r="S390" s="756"/>
      <c r="T390" s="756"/>
      <c r="U390" s="756"/>
      <c r="V390" s="756"/>
      <c r="W390" s="594"/>
      <c r="X390" s="705">
        <f t="shared" si="52"/>
        <v>378</v>
      </c>
      <c r="Y390" s="756"/>
      <c r="Z390" s="756"/>
      <c r="AA390" s="756"/>
      <c r="AB390" s="756"/>
      <c r="AC390" s="756"/>
      <c r="AD390" s="756"/>
      <c r="AE390" s="756"/>
      <c r="AF390" s="756"/>
      <c r="AG390" s="756"/>
      <c r="AH390" s="756"/>
      <c r="AI390" s="756"/>
      <c r="AJ390" s="756"/>
      <c r="AK390" s="594"/>
      <c r="AL390" s="705">
        <f t="shared" si="53"/>
        <v>378</v>
      </c>
      <c r="AM390" s="756"/>
      <c r="AN390" s="756"/>
      <c r="AO390" s="756"/>
      <c r="AP390" s="756"/>
      <c r="AQ390" s="756"/>
      <c r="AR390" s="756"/>
      <c r="AS390" s="756"/>
      <c r="AT390" s="756"/>
      <c r="AU390" s="756"/>
      <c r="AV390" s="756"/>
      <c r="AW390" s="756"/>
      <c r="AX390" s="756"/>
      <c r="AY390" s="594"/>
      <c r="AZ390" s="705">
        <f t="shared" si="46"/>
        <v>378</v>
      </c>
      <c r="BA390" s="756"/>
      <c r="BB390" s="756"/>
      <c r="BC390" s="756"/>
      <c r="BD390" s="756"/>
      <c r="BE390" s="756"/>
      <c r="BF390" s="756"/>
      <c r="BG390" s="756"/>
      <c r="BH390" s="756"/>
      <c r="BI390" s="756"/>
      <c r="BJ390" s="756"/>
      <c r="BK390" s="756"/>
      <c r="BL390" s="756"/>
      <c r="BM390" s="685"/>
      <c r="BN390" s="705">
        <f t="shared" si="47"/>
        <v>378</v>
      </c>
      <c r="BO390" s="756"/>
      <c r="BP390" s="756"/>
      <c r="BQ390" s="756"/>
      <c r="BR390" s="756"/>
      <c r="BS390" s="756"/>
      <c r="BT390" s="756"/>
      <c r="BU390" s="756"/>
      <c r="BV390" s="756"/>
      <c r="BW390" s="756"/>
      <c r="BX390" s="756"/>
      <c r="BY390" s="756"/>
      <c r="BZ390" s="756"/>
    </row>
    <row r="391" spans="2:78" x14ac:dyDescent="0.25">
      <c r="B391" s="705">
        <v>379</v>
      </c>
      <c r="C391" s="765">
        <f>(1+_xlfn.XLOOKUP(INT((B391-1)/12)+1,'ZC Curve'!$B$8:$B$107,'ZC Curve'!R$8:R$107,,0))^(1/12)-1</f>
        <v>0</v>
      </c>
      <c r="D391" s="766">
        <f t="shared" si="48"/>
        <v>1</v>
      </c>
      <c r="E391" s="765">
        <f>(1+_xlfn.XLOOKUP(INT((B391-1)/12)+1,'ZC Curve'!$B$8:$B$107,'ZC Curve'!S$8:S$107,,0))^(1/12)-1</f>
        <v>0</v>
      </c>
      <c r="F391" s="766">
        <f t="shared" si="49"/>
        <v>1</v>
      </c>
      <c r="G391" s="765">
        <f>(1+_xlfn.XLOOKUP(INT((B391-1)/12)+1,'ZC Curve'!$B$8:$B$107,'ZC Curve'!T$8:T$107,,0))^(1/12)-1</f>
        <v>0</v>
      </c>
      <c r="H391" s="766">
        <f t="shared" si="50"/>
        <v>1</v>
      </c>
      <c r="I391" s="594"/>
      <c r="J391" s="705">
        <f t="shared" si="51"/>
        <v>379</v>
      </c>
      <c r="K391" s="756"/>
      <c r="L391" s="756"/>
      <c r="M391" s="756"/>
      <c r="N391" s="756"/>
      <c r="O391" s="756"/>
      <c r="P391" s="756"/>
      <c r="Q391" s="756"/>
      <c r="R391" s="756"/>
      <c r="S391" s="756"/>
      <c r="T391" s="756"/>
      <c r="U391" s="756"/>
      <c r="V391" s="756"/>
      <c r="W391" s="594"/>
      <c r="X391" s="705">
        <f t="shared" si="52"/>
        <v>379</v>
      </c>
      <c r="Y391" s="756"/>
      <c r="Z391" s="756"/>
      <c r="AA391" s="756"/>
      <c r="AB391" s="756"/>
      <c r="AC391" s="756"/>
      <c r="AD391" s="756"/>
      <c r="AE391" s="756"/>
      <c r="AF391" s="756"/>
      <c r="AG391" s="756"/>
      <c r="AH391" s="756"/>
      <c r="AI391" s="756"/>
      <c r="AJ391" s="756"/>
      <c r="AK391" s="594"/>
      <c r="AL391" s="705">
        <f t="shared" si="53"/>
        <v>379</v>
      </c>
      <c r="AM391" s="756"/>
      <c r="AN391" s="756"/>
      <c r="AO391" s="756"/>
      <c r="AP391" s="756"/>
      <c r="AQ391" s="756"/>
      <c r="AR391" s="756"/>
      <c r="AS391" s="756"/>
      <c r="AT391" s="756"/>
      <c r="AU391" s="756"/>
      <c r="AV391" s="756"/>
      <c r="AW391" s="756"/>
      <c r="AX391" s="756"/>
      <c r="AY391" s="594"/>
      <c r="AZ391" s="705">
        <f t="shared" si="46"/>
        <v>379</v>
      </c>
      <c r="BA391" s="756"/>
      <c r="BB391" s="756"/>
      <c r="BC391" s="756"/>
      <c r="BD391" s="756"/>
      <c r="BE391" s="756"/>
      <c r="BF391" s="756"/>
      <c r="BG391" s="756"/>
      <c r="BH391" s="756"/>
      <c r="BI391" s="756"/>
      <c r="BJ391" s="756"/>
      <c r="BK391" s="756"/>
      <c r="BL391" s="756"/>
      <c r="BM391" s="685"/>
      <c r="BN391" s="705">
        <f t="shared" si="47"/>
        <v>379</v>
      </c>
      <c r="BO391" s="756"/>
      <c r="BP391" s="756"/>
      <c r="BQ391" s="756"/>
      <c r="BR391" s="756"/>
      <c r="BS391" s="756"/>
      <c r="BT391" s="756"/>
      <c r="BU391" s="756"/>
      <c r="BV391" s="756"/>
      <c r="BW391" s="756"/>
      <c r="BX391" s="756"/>
      <c r="BY391" s="756"/>
      <c r="BZ391" s="756"/>
    </row>
    <row r="392" spans="2:78" x14ac:dyDescent="0.25">
      <c r="B392" s="705">
        <v>380</v>
      </c>
      <c r="C392" s="765">
        <f>(1+_xlfn.XLOOKUP(INT((B392-1)/12)+1,'ZC Curve'!$B$8:$B$107,'ZC Curve'!R$8:R$107,,0))^(1/12)-1</f>
        <v>0</v>
      </c>
      <c r="D392" s="766">
        <f t="shared" si="48"/>
        <v>1</v>
      </c>
      <c r="E392" s="765">
        <f>(1+_xlfn.XLOOKUP(INT((B392-1)/12)+1,'ZC Curve'!$B$8:$B$107,'ZC Curve'!S$8:S$107,,0))^(1/12)-1</f>
        <v>0</v>
      </c>
      <c r="F392" s="766">
        <f t="shared" si="49"/>
        <v>1</v>
      </c>
      <c r="G392" s="765">
        <f>(1+_xlfn.XLOOKUP(INT((B392-1)/12)+1,'ZC Curve'!$B$8:$B$107,'ZC Curve'!T$8:T$107,,0))^(1/12)-1</f>
        <v>0</v>
      </c>
      <c r="H392" s="766">
        <f t="shared" si="50"/>
        <v>1</v>
      </c>
      <c r="I392" s="594"/>
      <c r="J392" s="705">
        <f t="shared" si="51"/>
        <v>380</v>
      </c>
      <c r="K392" s="756"/>
      <c r="L392" s="756"/>
      <c r="M392" s="756"/>
      <c r="N392" s="756"/>
      <c r="O392" s="756"/>
      <c r="P392" s="756"/>
      <c r="Q392" s="756"/>
      <c r="R392" s="756"/>
      <c r="S392" s="756"/>
      <c r="T392" s="756"/>
      <c r="U392" s="756"/>
      <c r="V392" s="756"/>
      <c r="W392" s="594"/>
      <c r="X392" s="705">
        <f t="shared" si="52"/>
        <v>380</v>
      </c>
      <c r="Y392" s="756"/>
      <c r="Z392" s="756"/>
      <c r="AA392" s="756"/>
      <c r="AB392" s="756"/>
      <c r="AC392" s="756"/>
      <c r="AD392" s="756"/>
      <c r="AE392" s="756"/>
      <c r="AF392" s="756"/>
      <c r="AG392" s="756"/>
      <c r="AH392" s="756"/>
      <c r="AI392" s="756"/>
      <c r="AJ392" s="756"/>
      <c r="AK392" s="594"/>
      <c r="AL392" s="705">
        <f t="shared" si="53"/>
        <v>380</v>
      </c>
      <c r="AM392" s="756"/>
      <c r="AN392" s="756"/>
      <c r="AO392" s="756"/>
      <c r="AP392" s="756"/>
      <c r="AQ392" s="756"/>
      <c r="AR392" s="756"/>
      <c r="AS392" s="756"/>
      <c r="AT392" s="756"/>
      <c r="AU392" s="756"/>
      <c r="AV392" s="756"/>
      <c r="AW392" s="756"/>
      <c r="AX392" s="756"/>
      <c r="AY392" s="594"/>
      <c r="AZ392" s="705">
        <f t="shared" si="46"/>
        <v>380</v>
      </c>
      <c r="BA392" s="756"/>
      <c r="BB392" s="756"/>
      <c r="BC392" s="756"/>
      <c r="BD392" s="756"/>
      <c r="BE392" s="756"/>
      <c r="BF392" s="756"/>
      <c r="BG392" s="756"/>
      <c r="BH392" s="756"/>
      <c r="BI392" s="756"/>
      <c r="BJ392" s="756"/>
      <c r="BK392" s="756"/>
      <c r="BL392" s="756"/>
      <c r="BM392" s="685"/>
      <c r="BN392" s="705">
        <f t="shared" si="47"/>
        <v>380</v>
      </c>
      <c r="BO392" s="756"/>
      <c r="BP392" s="756"/>
      <c r="BQ392" s="756"/>
      <c r="BR392" s="756"/>
      <c r="BS392" s="756"/>
      <c r="BT392" s="756"/>
      <c r="BU392" s="756"/>
      <c r="BV392" s="756"/>
      <c r="BW392" s="756"/>
      <c r="BX392" s="756"/>
      <c r="BY392" s="756"/>
      <c r="BZ392" s="756"/>
    </row>
    <row r="393" spans="2:78" x14ac:dyDescent="0.25">
      <c r="B393" s="705">
        <v>381</v>
      </c>
      <c r="C393" s="765">
        <f>(1+_xlfn.XLOOKUP(INT((B393-1)/12)+1,'ZC Curve'!$B$8:$B$107,'ZC Curve'!R$8:R$107,,0))^(1/12)-1</f>
        <v>0</v>
      </c>
      <c r="D393" s="766">
        <f t="shared" si="48"/>
        <v>1</v>
      </c>
      <c r="E393" s="765">
        <f>(1+_xlfn.XLOOKUP(INT((B393-1)/12)+1,'ZC Curve'!$B$8:$B$107,'ZC Curve'!S$8:S$107,,0))^(1/12)-1</f>
        <v>0</v>
      </c>
      <c r="F393" s="766">
        <f t="shared" si="49"/>
        <v>1</v>
      </c>
      <c r="G393" s="765">
        <f>(1+_xlfn.XLOOKUP(INT((B393-1)/12)+1,'ZC Curve'!$B$8:$B$107,'ZC Curve'!T$8:T$107,,0))^(1/12)-1</f>
        <v>0</v>
      </c>
      <c r="H393" s="766">
        <f t="shared" si="50"/>
        <v>1</v>
      </c>
      <c r="I393" s="594"/>
      <c r="J393" s="705">
        <f t="shared" si="51"/>
        <v>381</v>
      </c>
      <c r="K393" s="756"/>
      <c r="L393" s="756"/>
      <c r="M393" s="756"/>
      <c r="N393" s="756"/>
      <c r="O393" s="756"/>
      <c r="P393" s="756"/>
      <c r="Q393" s="756"/>
      <c r="R393" s="756"/>
      <c r="S393" s="756"/>
      <c r="T393" s="756"/>
      <c r="U393" s="756"/>
      <c r="V393" s="756"/>
      <c r="W393" s="594"/>
      <c r="X393" s="705">
        <f t="shared" si="52"/>
        <v>381</v>
      </c>
      <c r="Y393" s="756"/>
      <c r="Z393" s="756"/>
      <c r="AA393" s="756"/>
      <c r="AB393" s="756"/>
      <c r="AC393" s="756"/>
      <c r="AD393" s="756"/>
      <c r="AE393" s="756"/>
      <c r="AF393" s="756"/>
      <c r="AG393" s="756"/>
      <c r="AH393" s="756"/>
      <c r="AI393" s="756"/>
      <c r="AJ393" s="756"/>
      <c r="AK393" s="594"/>
      <c r="AL393" s="705">
        <f t="shared" si="53"/>
        <v>381</v>
      </c>
      <c r="AM393" s="756"/>
      <c r="AN393" s="756"/>
      <c r="AO393" s="756"/>
      <c r="AP393" s="756"/>
      <c r="AQ393" s="756"/>
      <c r="AR393" s="756"/>
      <c r="AS393" s="756"/>
      <c r="AT393" s="756"/>
      <c r="AU393" s="756"/>
      <c r="AV393" s="756"/>
      <c r="AW393" s="756"/>
      <c r="AX393" s="756"/>
      <c r="AY393" s="594"/>
      <c r="AZ393" s="705">
        <f t="shared" si="46"/>
        <v>381</v>
      </c>
      <c r="BA393" s="756"/>
      <c r="BB393" s="756"/>
      <c r="BC393" s="756"/>
      <c r="BD393" s="756"/>
      <c r="BE393" s="756"/>
      <c r="BF393" s="756"/>
      <c r="BG393" s="756"/>
      <c r="BH393" s="756"/>
      <c r="BI393" s="756"/>
      <c r="BJ393" s="756"/>
      <c r="BK393" s="756"/>
      <c r="BL393" s="756"/>
      <c r="BM393" s="685"/>
      <c r="BN393" s="705">
        <f t="shared" si="47"/>
        <v>381</v>
      </c>
      <c r="BO393" s="756"/>
      <c r="BP393" s="756"/>
      <c r="BQ393" s="756"/>
      <c r="BR393" s="756"/>
      <c r="BS393" s="756"/>
      <c r="BT393" s="756"/>
      <c r="BU393" s="756"/>
      <c r="BV393" s="756"/>
      <c r="BW393" s="756"/>
      <c r="BX393" s="756"/>
      <c r="BY393" s="756"/>
      <c r="BZ393" s="756"/>
    </row>
    <row r="394" spans="2:78" x14ac:dyDescent="0.25">
      <c r="B394" s="705">
        <v>382</v>
      </c>
      <c r="C394" s="765">
        <f>(1+_xlfn.XLOOKUP(INT((B394-1)/12)+1,'ZC Curve'!$B$8:$B$107,'ZC Curve'!R$8:R$107,,0))^(1/12)-1</f>
        <v>0</v>
      </c>
      <c r="D394" s="766">
        <f t="shared" si="48"/>
        <v>1</v>
      </c>
      <c r="E394" s="765">
        <f>(1+_xlfn.XLOOKUP(INT((B394-1)/12)+1,'ZC Curve'!$B$8:$B$107,'ZC Curve'!S$8:S$107,,0))^(1/12)-1</f>
        <v>0</v>
      </c>
      <c r="F394" s="766">
        <f t="shared" si="49"/>
        <v>1</v>
      </c>
      <c r="G394" s="765">
        <f>(1+_xlfn.XLOOKUP(INT((B394-1)/12)+1,'ZC Curve'!$B$8:$B$107,'ZC Curve'!T$8:T$107,,0))^(1/12)-1</f>
        <v>0</v>
      </c>
      <c r="H394" s="766">
        <f t="shared" si="50"/>
        <v>1</v>
      </c>
      <c r="I394" s="594"/>
      <c r="J394" s="705">
        <f t="shared" si="51"/>
        <v>382</v>
      </c>
      <c r="K394" s="756"/>
      <c r="L394" s="756"/>
      <c r="M394" s="756"/>
      <c r="N394" s="756"/>
      <c r="O394" s="756"/>
      <c r="P394" s="756"/>
      <c r="Q394" s="756"/>
      <c r="R394" s="756"/>
      <c r="S394" s="756"/>
      <c r="T394" s="756"/>
      <c r="U394" s="756"/>
      <c r="V394" s="756"/>
      <c r="W394" s="594"/>
      <c r="X394" s="705">
        <f t="shared" si="52"/>
        <v>382</v>
      </c>
      <c r="Y394" s="756"/>
      <c r="Z394" s="756"/>
      <c r="AA394" s="756"/>
      <c r="AB394" s="756"/>
      <c r="AC394" s="756"/>
      <c r="AD394" s="756"/>
      <c r="AE394" s="756"/>
      <c r="AF394" s="756"/>
      <c r="AG394" s="756"/>
      <c r="AH394" s="756"/>
      <c r="AI394" s="756"/>
      <c r="AJ394" s="756"/>
      <c r="AK394" s="594"/>
      <c r="AL394" s="705">
        <f t="shared" si="53"/>
        <v>382</v>
      </c>
      <c r="AM394" s="756"/>
      <c r="AN394" s="756"/>
      <c r="AO394" s="756"/>
      <c r="AP394" s="756"/>
      <c r="AQ394" s="756"/>
      <c r="AR394" s="756"/>
      <c r="AS394" s="756"/>
      <c r="AT394" s="756"/>
      <c r="AU394" s="756"/>
      <c r="AV394" s="756"/>
      <c r="AW394" s="756"/>
      <c r="AX394" s="756"/>
      <c r="AY394" s="594"/>
      <c r="AZ394" s="705">
        <f t="shared" si="46"/>
        <v>382</v>
      </c>
      <c r="BA394" s="756"/>
      <c r="BB394" s="756"/>
      <c r="BC394" s="756"/>
      <c r="BD394" s="756"/>
      <c r="BE394" s="756"/>
      <c r="BF394" s="756"/>
      <c r="BG394" s="756"/>
      <c r="BH394" s="756"/>
      <c r="BI394" s="756"/>
      <c r="BJ394" s="756"/>
      <c r="BK394" s="756"/>
      <c r="BL394" s="756"/>
      <c r="BM394" s="685"/>
      <c r="BN394" s="705">
        <f t="shared" si="47"/>
        <v>382</v>
      </c>
      <c r="BO394" s="756"/>
      <c r="BP394" s="756"/>
      <c r="BQ394" s="756"/>
      <c r="BR394" s="756"/>
      <c r="BS394" s="756"/>
      <c r="BT394" s="756"/>
      <c r="BU394" s="756"/>
      <c r="BV394" s="756"/>
      <c r="BW394" s="756"/>
      <c r="BX394" s="756"/>
      <c r="BY394" s="756"/>
      <c r="BZ394" s="756"/>
    </row>
    <row r="395" spans="2:78" x14ac:dyDescent="0.25">
      <c r="B395" s="705">
        <v>383</v>
      </c>
      <c r="C395" s="765">
        <f>(1+_xlfn.XLOOKUP(INT((B395-1)/12)+1,'ZC Curve'!$B$8:$B$107,'ZC Curve'!R$8:R$107,,0))^(1/12)-1</f>
        <v>0</v>
      </c>
      <c r="D395" s="766">
        <f t="shared" si="48"/>
        <v>1</v>
      </c>
      <c r="E395" s="765">
        <f>(1+_xlfn.XLOOKUP(INT((B395-1)/12)+1,'ZC Curve'!$B$8:$B$107,'ZC Curve'!S$8:S$107,,0))^(1/12)-1</f>
        <v>0</v>
      </c>
      <c r="F395" s="766">
        <f t="shared" si="49"/>
        <v>1</v>
      </c>
      <c r="G395" s="765">
        <f>(1+_xlfn.XLOOKUP(INT((B395-1)/12)+1,'ZC Curve'!$B$8:$B$107,'ZC Curve'!T$8:T$107,,0))^(1/12)-1</f>
        <v>0</v>
      </c>
      <c r="H395" s="766">
        <f t="shared" si="50"/>
        <v>1</v>
      </c>
      <c r="I395" s="594"/>
      <c r="J395" s="705">
        <f t="shared" si="51"/>
        <v>383</v>
      </c>
      <c r="K395" s="756"/>
      <c r="L395" s="756"/>
      <c r="M395" s="756"/>
      <c r="N395" s="756"/>
      <c r="O395" s="756"/>
      <c r="P395" s="756"/>
      <c r="Q395" s="756"/>
      <c r="R395" s="756"/>
      <c r="S395" s="756"/>
      <c r="T395" s="756"/>
      <c r="U395" s="756"/>
      <c r="V395" s="756"/>
      <c r="W395" s="594"/>
      <c r="X395" s="705">
        <f t="shared" si="52"/>
        <v>383</v>
      </c>
      <c r="Y395" s="756"/>
      <c r="Z395" s="756"/>
      <c r="AA395" s="756"/>
      <c r="AB395" s="756"/>
      <c r="AC395" s="756"/>
      <c r="AD395" s="756"/>
      <c r="AE395" s="756"/>
      <c r="AF395" s="756"/>
      <c r="AG395" s="756"/>
      <c r="AH395" s="756"/>
      <c r="AI395" s="756"/>
      <c r="AJ395" s="756"/>
      <c r="AK395" s="594"/>
      <c r="AL395" s="705">
        <f t="shared" si="53"/>
        <v>383</v>
      </c>
      <c r="AM395" s="756"/>
      <c r="AN395" s="756"/>
      <c r="AO395" s="756"/>
      <c r="AP395" s="756"/>
      <c r="AQ395" s="756"/>
      <c r="AR395" s="756"/>
      <c r="AS395" s="756"/>
      <c r="AT395" s="756"/>
      <c r="AU395" s="756"/>
      <c r="AV395" s="756"/>
      <c r="AW395" s="756"/>
      <c r="AX395" s="756"/>
      <c r="AY395" s="594"/>
      <c r="AZ395" s="705">
        <f t="shared" si="46"/>
        <v>383</v>
      </c>
      <c r="BA395" s="756"/>
      <c r="BB395" s="756"/>
      <c r="BC395" s="756"/>
      <c r="BD395" s="756"/>
      <c r="BE395" s="756"/>
      <c r="BF395" s="756"/>
      <c r="BG395" s="756"/>
      <c r="BH395" s="756"/>
      <c r="BI395" s="756"/>
      <c r="BJ395" s="756"/>
      <c r="BK395" s="756"/>
      <c r="BL395" s="756"/>
      <c r="BM395" s="685"/>
      <c r="BN395" s="705">
        <f t="shared" si="47"/>
        <v>383</v>
      </c>
      <c r="BO395" s="756"/>
      <c r="BP395" s="756"/>
      <c r="BQ395" s="756"/>
      <c r="BR395" s="756"/>
      <c r="BS395" s="756"/>
      <c r="BT395" s="756"/>
      <c r="BU395" s="756"/>
      <c r="BV395" s="756"/>
      <c r="BW395" s="756"/>
      <c r="BX395" s="756"/>
      <c r="BY395" s="756"/>
      <c r="BZ395" s="756"/>
    </row>
    <row r="396" spans="2:78" x14ac:dyDescent="0.25">
      <c r="B396" s="705">
        <v>384</v>
      </c>
      <c r="C396" s="765">
        <f>(1+_xlfn.XLOOKUP(INT((B396-1)/12)+1,'ZC Curve'!$B$8:$B$107,'ZC Curve'!R$8:R$107,,0))^(1/12)-1</f>
        <v>0</v>
      </c>
      <c r="D396" s="766">
        <f t="shared" si="48"/>
        <v>1</v>
      </c>
      <c r="E396" s="765">
        <f>(1+_xlfn.XLOOKUP(INT((B396-1)/12)+1,'ZC Curve'!$B$8:$B$107,'ZC Curve'!S$8:S$107,,0))^(1/12)-1</f>
        <v>0</v>
      </c>
      <c r="F396" s="766">
        <f t="shared" si="49"/>
        <v>1</v>
      </c>
      <c r="G396" s="765">
        <f>(1+_xlfn.XLOOKUP(INT((B396-1)/12)+1,'ZC Curve'!$B$8:$B$107,'ZC Curve'!T$8:T$107,,0))^(1/12)-1</f>
        <v>0</v>
      </c>
      <c r="H396" s="766">
        <f t="shared" si="50"/>
        <v>1</v>
      </c>
      <c r="I396" s="594"/>
      <c r="J396" s="705">
        <f t="shared" si="51"/>
        <v>384</v>
      </c>
      <c r="K396" s="756"/>
      <c r="L396" s="756"/>
      <c r="M396" s="756"/>
      <c r="N396" s="756"/>
      <c r="O396" s="756"/>
      <c r="P396" s="756"/>
      <c r="Q396" s="756"/>
      <c r="R396" s="756"/>
      <c r="S396" s="756"/>
      <c r="T396" s="756"/>
      <c r="U396" s="756"/>
      <c r="V396" s="756"/>
      <c r="W396" s="594"/>
      <c r="X396" s="705">
        <f t="shared" si="52"/>
        <v>384</v>
      </c>
      <c r="Y396" s="756"/>
      <c r="Z396" s="756"/>
      <c r="AA396" s="756"/>
      <c r="AB396" s="756"/>
      <c r="AC396" s="756"/>
      <c r="AD396" s="756"/>
      <c r="AE396" s="756"/>
      <c r="AF396" s="756"/>
      <c r="AG396" s="756"/>
      <c r="AH396" s="756"/>
      <c r="AI396" s="756"/>
      <c r="AJ396" s="756"/>
      <c r="AK396" s="594"/>
      <c r="AL396" s="705">
        <f t="shared" si="53"/>
        <v>384</v>
      </c>
      <c r="AM396" s="756"/>
      <c r="AN396" s="756"/>
      <c r="AO396" s="756"/>
      <c r="AP396" s="756"/>
      <c r="AQ396" s="756"/>
      <c r="AR396" s="756"/>
      <c r="AS396" s="756"/>
      <c r="AT396" s="756"/>
      <c r="AU396" s="756"/>
      <c r="AV396" s="756"/>
      <c r="AW396" s="756"/>
      <c r="AX396" s="756"/>
      <c r="AY396" s="594"/>
      <c r="AZ396" s="705">
        <f t="shared" si="46"/>
        <v>384</v>
      </c>
      <c r="BA396" s="756"/>
      <c r="BB396" s="756"/>
      <c r="BC396" s="756"/>
      <c r="BD396" s="756"/>
      <c r="BE396" s="756"/>
      <c r="BF396" s="756"/>
      <c r="BG396" s="756"/>
      <c r="BH396" s="756"/>
      <c r="BI396" s="756"/>
      <c r="BJ396" s="756"/>
      <c r="BK396" s="756"/>
      <c r="BL396" s="756"/>
      <c r="BM396" s="685"/>
      <c r="BN396" s="705">
        <f t="shared" si="47"/>
        <v>384</v>
      </c>
      <c r="BO396" s="756"/>
      <c r="BP396" s="756"/>
      <c r="BQ396" s="756"/>
      <c r="BR396" s="756"/>
      <c r="BS396" s="756"/>
      <c r="BT396" s="756"/>
      <c r="BU396" s="756"/>
      <c r="BV396" s="756"/>
      <c r="BW396" s="756"/>
      <c r="BX396" s="756"/>
      <c r="BY396" s="756"/>
      <c r="BZ396" s="756"/>
    </row>
    <row r="397" spans="2:78" x14ac:dyDescent="0.25">
      <c r="B397" s="705">
        <v>385</v>
      </c>
      <c r="C397" s="765">
        <f>(1+_xlfn.XLOOKUP(INT((B397-1)/12)+1,'ZC Curve'!$B$8:$B$107,'ZC Curve'!R$8:R$107,,0))^(1/12)-1</f>
        <v>0</v>
      </c>
      <c r="D397" s="766">
        <f t="shared" si="48"/>
        <v>1</v>
      </c>
      <c r="E397" s="765">
        <f>(1+_xlfn.XLOOKUP(INT((B397-1)/12)+1,'ZC Curve'!$B$8:$B$107,'ZC Curve'!S$8:S$107,,0))^(1/12)-1</f>
        <v>0</v>
      </c>
      <c r="F397" s="766">
        <f t="shared" si="49"/>
        <v>1</v>
      </c>
      <c r="G397" s="765">
        <f>(1+_xlfn.XLOOKUP(INT((B397-1)/12)+1,'ZC Curve'!$B$8:$B$107,'ZC Curve'!T$8:T$107,,0))^(1/12)-1</f>
        <v>0</v>
      </c>
      <c r="H397" s="766">
        <f t="shared" si="50"/>
        <v>1</v>
      </c>
      <c r="I397" s="594"/>
      <c r="J397" s="705">
        <f t="shared" si="51"/>
        <v>385</v>
      </c>
      <c r="K397" s="756"/>
      <c r="L397" s="756"/>
      <c r="M397" s="756"/>
      <c r="N397" s="756"/>
      <c r="O397" s="756"/>
      <c r="P397" s="756"/>
      <c r="Q397" s="756"/>
      <c r="R397" s="756"/>
      <c r="S397" s="756"/>
      <c r="T397" s="756"/>
      <c r="U397" s="756"/>
      <c r="V397" s="756"/>
      <c r="W397" s="594"/>
      <c r="X397" s="705">
        <f t="shared" si="52"/>
        <v>385</v>
      </c>
      <c r="Y397" s="756"/>
      <c r="Z397" s="756"/>
      <c r="AA397" s="756"/>
      <c r="AB397" s="756"/>
      <c r="AC397" s="756"/>
      <c r="AD397" s="756"/>
      <c r="AE397" s="756"/>
      <c r="AF397" s="756"/>
      <c r="AG397" s="756"/>
      <c r="AH397" s="756"/>
      <c r="AI397" s="756"/>
      <c r="AJ397" s="756"/>
      <c r="AK397" s="594"/>
      <c r="AL397" s="705">
        <f t="shared" si="53"/>
        <v>385</v>
      </c>
      <c r="AM397" s="756"/>
      <c r="AN397" s="756"/>
      <c r="AO397" s="756"/>
      <c r="AP397" s="756"/>
      <c r="AQ397" s="756"/>
      <c r="AR397" s="756"/>
      <c r="AS397" s="756"/>
      <c r="AT397" s="756"/>
      <c r="AU397" s="756"/>
      <c r="AV397" s="756"/>
      <c r="AW397" s="756"/>
      <c r="AX397" s="756"/>
      <c r="AY397" s="594"/>
      <c r="AZ397" s="705">
        <f t="shared" si="46"/>
        <v>385</v>
      </c>
      <c r="BA397" s="756"/>
      <c r="BB397" s="756"/>
      <c r="BC397" s="756"/>
      <c r="BD397" s="756"/>
      <c r="BE397" s="756"/>
      <c r="BF397" s="756"/>
      <c r="BG397" s="756"/>
      <c r="BH397" s="756"/>
      <c r="BI397" s="756"/>
      <c r="BJ397" s="756"/>
      <c r="BK397" s="756"/>
      <c r="BL397" s="756"/>
      <c r="BM397" s="685"/>
      <c r="BN397" s="705">
        <f t="shared" si="47"/>
        <v>385</v>
      </c>
      <c r="BO397" s="756"/>
      <c r="BP397" s="756"/>
      <c r="BQ397" s="756"/>
      <c r="BR397" s="756"/>
      <c r="BS397" s="756"/>
      <c r="BT397" s="756"/>
      <c r="BU397" s="756"/>
      <c r="BV397" s="756"/>
      <c r="BW397" s="756"/>
      <c r="BX397" s="756"/>
      <c r="BY397" s="756"/>
      <c r="BZ397" s="756"/>
    </row>
    <row r="398" spans="2:78" x14ac:dyDescent="0.25">
      <c r="B398" s="705">
        <v>386</v>
      </c>
      <c r="C398" s="765">
        <f>(1+_xlfn.XLOOKUP(INT((B398-1)/12)+1,'ZC Curve'!$B$8:$B$107,'ZC Curve'!R$8:R$107,,0))^(1/12)-1</f>
        <v>0</v>
      </c>
      <c r="D398" s="766">
        <f t="shared" si="48"/>
        <v>1</v>
      </c>
      <c r="E398" s="765">
        <f>(1+_xlfn.XLOOKUP(INT((B398-1)/12)+1,'ZC Curve'!$B$8:$B$107,'ZC Curve'!S$8:S$107,,0))^(1/12)-1</f>
        <v>0</v>
      </c>
      <c r="F398" s="766">
        <f t="shared" si="49"/>
        <v>1</v>
      </c>
      <c r="G398" s="765">
        <f>(1+_xlfn.XLOOKUP(INT((B398-1)/12)+1,'ZC Curve'!$B$8:$B$107,'ZC Curve'!T$8:T$107,,0))^(1/12)-1</f>
        <v>0</v>
      </c>
      <c r="H398" s="766">
        <f t="shared" si="50"/>
        <v>1</v>
      </c>
      <c r="I398" s="594"/>
      <c r="J398" s="705">
        <f t="shared" si="51"/>
        <v>386</v>
      </c>
      <c r="K398" s="756"/>
      <c r="L398" s="756"/>
      <c r="M398" s="756"/>
      <c r="N398" s="756"/>
      <c r="O398" s="756"/>
      <c r="P398" s="756"/>
      <c r="Q398" s="756"/>
      <c r="R398" s="756"/>
      <c r="S398" s="756"/>
      <c r="T398" s="756"/>
      <c r="U398" s="756"/>
      <c r="V398" s="756"/>
      <c r="W398" s="594"/>
      <c r="X398" s="705">
        <f t="shared" si="52"/>
        <v>386</v>
      </c>
      <c r="Y398" s="756"/>
      <c r="Z398" s="756"/>
      <c r="AA398" s="756"/>
      <c r="AB398" s="756"/>
      <c r="AC398" s="756"/>
      <c r="AD398" s="756"/>
      <c r="AE398" s="756"/>
      <c r="AF398" s="756"/>
      <c r="AG398" s="756"/>
      <c r="AH398" s="756"/>
      <c r="AI398" s="756"/>
      <c r="AJ398" s="756"/>
      <c r="AK398" s="594"/>
      <c r="AL398" s="705">
        <f t="shared" si="53"/>
        <v>386</v>
      </c>
      <c r="AM398" s="756"/>
      <c r="AN398" s="756"/>
      <c r="AO398" s="756"/>
      <c r="AP398" s="756"/>
      <c r="AQ398" s="756"/>
      <c r="AR398" s="756"/>
      <c r="AS398" s="756"/>
      <c r="AT398" s="756"/>
      <c r="AU398" s="756"/>
      <c r="AV398" s="756"/>
      <c r="AW398" s="756"/>
      <c r="AX398" s="756"/>
      <c r="AY398" s="594"/>
      <c r="AZ398" s="705">
        <f t="shared" ref="AZ398:AZ461" si="54">AZ397+1</f>
        <v>386</v>
      </c>
      <c r="BA398" s="756"/>
      <c r="BB398" s="756"/>
      <c r="BC398" s="756"/>
      <c r="BD398" s="756"/>
      <c r="BE398" s="756"/>
      <c r="BF398" s="756"/>
      <c r="BG398" s="756"/>
      <c r="BH398" s="756"/>
      <c r="BI398" s="756"/>
      <c r="BJ398" s="756"/>
      <c r="BK398" s="756"/>
      <c r="BL398" s="756"/>
      <c r="BM398" s="685"/>
      <c r="BN398" s="705">
        <f t="shared" ref="BN398:BN461" si="55">BN397+1</f>
        <v>386</v>
      </c>
      <c r="BO398" s="756"/>
      <c r="BP398" s="756"/>
      <c r="BQ398" s="756"/>
      <c r="BR398" s="756"/>
      <c r="BS398" s="756"/>
      <c r="BT398" s="756"/>
      <c r="BU398" s="756"/>
      <c r="BV398" s="756"/>
      <c r="BW398" s="756"/>
      <c r="BX398" s="756"/>
      <c r="BY398" s="756"/>
      <c r="BZ398" s="756"/>
    </row>
    <row r="399" spans="2:78" x14ac:dyDescent="0.25">
      <c r="B399" s="705">
        <v>387</v>
      </c>
      <c r="C399" s="765">
        <f>(1+_xlfn.XLOOKUP(INT((B399-1)/12)+1,'ZC Curve'!$B$8:$B$107,'ZC Curve'!R$8:R$107,,0))^(1/12)-1</f>
        <v>0</v>
      </c>
      <c r="D399" s="766">
        <f t="shared" ref="D399:D462" si="56">D398/(1+C399)</f>
        <v>1</v>
      </c>
      <c r="E399" s="765">
        <f>(1+_xlfn.XLOOKUP(INT((B399-1)/12)+1,'ZC Curve'!$B$8:$B$107,'ZC Curve'!S$8:S$107,,0))^(1/12)-1</f>
        <v>0</v>
      </c>
      <c r="F399" s="766">
        <f t="shared" ref="F399:F462" si="57">F398/(1+E399)</f>
        <v>1</v>
      </c>
      <c r="G399" s="765">
        <f>(1+_xlfn.XLOOKUP(INT((B399-1)/12)+1,'ZC Curve'!$B$8:$B$107,'ZC Curve'!T$8:T$107,,0))^(1/12)-1</f>
        <v>0</v>
      </c>
      <c r="H399" s="766">
        <f t="shared" ref="H399:H462" si="58">H398/(1+G399)</f>
        <v>1</v>
      </c>
      <c r="I399" s="594"/>
      <c r="J399" s="705">
        <f t="shared" ref="J399:J462" si="59">J398+1</f>
        <v>387</v>
      </c>
      <c r="K399" s="756"/>
      <c r="L399" s="756"/>
      <c r="M399" s="756"/>
      <c r="N399" s="756"/>
      <c r="O399" s="756"/>
      <c r="P399" s="756"/>
      <c r="Q399" s="756"/>
      <c r="R399" s="756"/>
      <c r="S399" s="756"/>
      <c r="T399" s="756"/>
      <c r="U399" s="756"/>
      <c r="V399" s="756"/>
      <c r="W399" s="594"/>
      <c r="X399" s="705">
        <f t="shared" ref="X399:X462" si="60">X398+1</f>
        <v>387</v>
      </c>
      <c r="Y399" s="756"/>
      <c r="Z399" s="756"/>
      <c r="AA399" s="756"/>
      <c r="AB399" s="756"/>
      <c r="AC399" s="756"/>
      <c r="AD399" s="756"/>
      <c r="AE399" s="756"/>
      <c r="AF399" s="756"/>
      <c r="AG399" s="756"/>
      <c r="AH399" s="756"/>
      <c r="AI399" s="756"/>
      <c r="AJ399" s="756"/>
      <c r="AK399" s="594"/>
      <c r="AL399" s="705">
        <f t="shared" si="53"/>
        <v>387</v>
      </c>
      <c r="AM399" s="756"/>
      <c r="AN399" s="756"/>
      <c r="AO399" s="756"/>
      <c r="AP399" s="756"/>
      <c r="AQ399" s="756"/>
      <c r="AR399" s="756"/>
      <c r="AS399" s="756"/>
      <c r="AT399" s="756"/>
      <c r="AU399" s="756"/>
      <c r="AV399" s="756"/>
      <c r="AW399" s="756"/>
      <c r="AX399" s="756"/>
      <c r="AY399" s="594"/>
      <c r="AZ399" s="705">
        <f t="shared" si="54"/>
        <v>387</v>
      </c>
      <c r="BA399" s="756"/>
      <c r="BB399" s="756"/>
      <c r="BC399" s="756"/>
      <c r="BD399" s="756"/>
      <c r="BE399" s="756"/>
      <c r="BF399" s="756"/>
      <c r="BG399" s="756"/>
      <c r="BH399" s="756"/>
      <c r="BI399" s="756"/>
      <c r="BJ399" s="756"/>
      <c r="BK399" s="756"/>
      <c r="BL399" s="756"/>
      <c r="BM399" s="685"/>
      <c r="BN399" s="705">
        <f t="shared" si="55"/>
        <v>387</v>
      </c>
      <c r="BO399" s="756"/>
      <c r="BP399" s="756"/>
      <c r="BQ399" s="756"/>
      <c r="BR399" s="756"/>
      <c r="BS399" s="756"/>
      <c r="BT399" s="756"/>
      <c r="BU399" s="756"/>
      <c r="BV399" s="756"/>
      <c r="BW399" s="756"/>
      <c r="BX399" s="756"/>
      <c r="BY399" s="756"/>
      <c r="BZ399" s="756"/>
    </row>
    <row r="400" spans="2:78" x14ac:dyDescent="0.25">
      <c r="B400" s="705">
        <v>388</v>
      </c>
      <c r="C400" s="765">
        <f>(1+_xlfn.XLOOKUP(INT((B400-1)/12)+1,'ZC Curve'!$B$8:$B$107,'ZC Curve'!R$8:R$107,,0))^(1/12)-1</f>
        <v>0</v>
      </c>
      <c r="D400" s="766">
        <f t="shared" si="56"/>
        <v>1</v>
      </c>
      <c r="E400" s="765">
        <f>(1+_xlfn.XLOOKUP(INT((B400-1)/12)+1,'ZC Curve'!$B$8:$B$107,'ZC Curve'!S$8:S$107,,0))^(1/12)-1</f>
        <v>0</v>
      </c>
      <c r="F400" s="766">
        <f t="shared" si="57"/>
        <v>1</v>
      </c>
      <c r="G400" s="765">
        <f>(1+_xlfn.XLOOKUP(INT((B400-1)/12)+1,'ZC Curve'!$B$8:$B$107,'ZC Curve'!T$8:T$107,,0))^(1/12)-1</f>
        <v>0</v>
      </c>
      <c r="H400" s="766">
        <f t="shared" si="58"/>
        <v>1</v>
      </c>
      <c r="I400" s="594"/>
      <c r="J400" s="705">
        <f t="shared" si="59"/>
        <v>388</v>
      </c>
      <c r="K400" s="756"/>
      <c r="L400" s="756"/>
      <c r="M400" s="756"/>
      <c r="N400" s="756"/>
      <c r="O400" s="756"/>
      <c r="P400" s="756"/>
      <c r="Q400" s="756"/>
      <c r="R400" s="756"/>
      <c r="S400" s="756"/>
      <c r="T400" s="756"/>
      <c r="U400" s="756"/>
      <c r="V400" s="756"/>
      <c r="W400" s="594"/>
      <c r="X400" s="705">
        <f t="shared" si="60"/>
        <v>388</v>
      </c>
      <c r="Y400" s="756"/>
      <c r="Z400" s="756"/>
      <c r="AA400" s="756"/>
      <c r="AB400" s="756"/>
      <c r="AC400" s="756"/>
      <c r="AD400" s="756"/>
      <c r="AE400" s="756"/>
      <c r="AF400" s="756"/>
      <c r="AG400" s="756"/>
      <c r="AH400" s="756"/>
      <c r="AI400" s="756"/>
      <c r="AJ400" s="756"/>
      <c r="AK400" s="594"/>
      <c r="AL400" s="705">
        <f t="shared" si="53"/>
        <v>388</v>
      </c>
      <c r="AM400" s="756"/>
      <c r="AN400" s="756"/>
      <c r="AO400" s="756"/>
      <c r="AP400" s="756"/>
      <c r="AQ400" s="756"/>
      <c r="AR400" s="756"/>
      <c r="AS400" s="756"/>
      <c r="AT400" s="756"/>
      <c r="AU400" s="756"/>
      <c r="AV400" s="756"/>
      <c r="AW400" s="756"/>
      <c r="AX400" s="756"/>
      <c r="AY400" s="594"/>
      <c r="AZ400" s="705">
        <f t="shared" si="54"/>
        <v>388</v>
      </c>
      <c r="BA400" s="756"/>
      <c r="BB400" s="756"/>
      <c r="BC400" s="756"/>
      <c r="BD400" s="756"/>
      <c r="BE400" s="756"/>
      <c r="BF400" s="756"/>
      <c r="BG400" s="756"/>
      <c r="BH400" s="756"/>
      <c r="BI400" s="756"/>
      <c r="BJ400" s="756"/>
      <c r="BK400" s="756"/>
      <c r="BL400" s="756"/>
      <c r="BM400" s="685"/>
      <c r="BN400" s="705">
        <f t="shared" si="55"/>
        <v>388</v>
      </c>
      <c r="BO400" s="756"/>
      <c r="BP400" s="756"/>
      <c r="BQ400" s="756"/>
      <c r="BR400" s="756"/>
      <c r="BS400" s="756"/>
      <c r="BT400" s="756"/>
      <c r="BU400" s="756"/>
      <c r="BV400" s="756"/>
      <c r="BW400" s="756"/>
      <c r="BX400" s="756"/>
      <c r="BY400" s="756"/>
      <c r="BZ400" s="756"/>
    </row>
    <row r="401" spans="2:78" x14ac:dyDescent="0.25">
      <c r="B401" s="705">
        <v>389</v>
      </c>
      <c r="C401" s="765">
        <f>(1+_xlfn.XLOOKUP(INT((B401-1)/12)+1,'ZC Curve'!$B$8:$B$107,'ZC Curve'!R$8:R$107,,0))^(1/12)-1</f>
        <v>0</v>
      </c>
      <c r="D401" s="766">
        <f t="shared" si="56"/>
        <v>1</v>
      </c>
      <c r="E401" s="765">
        <f>(1+_xlfn.XLOOKUP(INT((B401-1)/12)+1,'ZC Curve'!$B$8:$B$107,'ZC Curve'!S$8:S$107,,0))^(1/12)-1</f>
        <v>0</v>
      </c>
      <c r="F401" s="766">
        <f t="shared" si="57"/>
        <v>1</v>
      </c>
      <c r="G401" s="765">
        <f>(1+_xlfn.XLOOKUP(INT((B401-1)/12)+1,'ZC Curve'!$B$8:$B$107,'ZC Curve'!T$8:T$107,,0))^(1/12)-1</f>
        <v>0</v>
      </c>
      <c r="H401" s="766">
        <f t="shared" si="58"/>
        <v>1</v>
      </c>
      <c r="I401" s="594"/>
      <c r="J401" s="705">
        <f t="shared" si="59"/>
        <v>389</v>
      </c>
      <c r="K401" s="756"/>
      <c r="L401" s="756"/>
      <c r="M401" s="756"/>
      <c r="N401" s="756"/>
      <c r="O401" s="756"/>
      <c r="P401" s="756"/>
      <c r="Q401" s="756"/>
      <c r="R401" s="756"/>
      <c r="S401" s="756"/>
      <c r="T401" s="756"/>
      <c r="U401" s="756"/>
      <c r="V401" s="756"/>
      <c r="W401" s="594"/>
      <c r="X401" s="705">
        <f t="shared" si="60"/>
        <v>389</v>
      </c>
      <c r="Y401" s="756"/>
      <c r="Z401" s="756"/>
      <c r="AA401" s="756"/>
      <c r="AB401" s="756"/>
      <c r="AC401" s="756"/>
      <c r="AD401" s="756"/>
      <c r="AE401" s="756"/>
      <c r="AF401" s="756"/>
      <c r="AG401" s="756"/>
      <c r="AH401" s="756"/>
      <c r="AI401" s="756"/>
      <c r="AJ401" s="756"/>
      <c r="AK401" s="594"/>
      <c r="AL401" s="705">
        <f t="shared" si="53"/>
        <v>389</v>
      </c>
      <c r="AM401" s="756"/>
      <c r="AN401" s="756"/>
      <c r="AO401" s="756"/>
      <c r="AP401" s="756"/>
      <c r="AQ401" s="756"/>
      <c r="AR401" s="756"/>
      <c r="AS401" s="756"/>
      <c r="AT401" s="756"/>
      <c r="AU401" s="756"/>
      <c r="AV401" s="756"/>
      <c r="AW401" s="756"/>
      <c r="AX401" s="756"/>
      <c r="AY401" s="594"/>
      <c r="AZ401" s="705">
        <f t="shared" si="54"/>
        <v>389</v>
      </c>
      <c r="BA401" s="756"/>
      <c r="BB401" s="756"/>
      <c r="BC401" s="756"/>
      <c r="BD401" s="756"/>
      <c r="BE401" s="756"/>
      <c r="BF401" s="756"/>
      <c r="BG401" s="756"/>
      <c r="BH401" s="756"/>
      <c r="BI401" s="756"/>
      <c r="BJ401" s="756"/>
      <c r="BK401" s="756"/>
      <c r="BL401" s="756"/>
      <c r="BM401" s="685"/>
      <c r="BN401" s="705">
        <f t="shared" si="55"/>
        <v>389</v>
      </c>
      <c r="BO401" s="756"/>
      <c r="BP401" s="756"/>
      <c r="BQ401" s="756"/>
      <c r="BR401" s="756"/>
      <c r="BS401" s="756"/>
      <c r="BT401" s="756"/>
      <c r="BU401" s="756"/>
      <c r="BV401" s="756"/>
      <c r="BW401" s="756"/>
      <c r="BX401" s="756"/>
      <c r="BY401" s="756"/>
      <c r="BZ401" s="756"/>
    </row>
    <row r="402" spans="2:78" x14ac:dyDescent="0.25">
      <c r="B402" s="705">
        <v>390</v>
      </c>
      <c r="C402" s="765">
        <f>(1+_xlfn.XLOOKUP(INT((B402-1)/12)+1,'ZC Curve'!$B$8:$B$107,'ZC Curve'!R$8:R$107,,0))^(1/12)-1</f>
        <v>0</v>
      </c>
      <c r="D402" s="766">
        <f t="shared" si="56"/>
        <v>1</v>
      </c>
      <c r="E402" s="765">
        <f>(1+_xlfn.XLOOKUP(INT((B402-1)/12)+1,'ZC Curve'!$B$8:$B$107,'ZC Curve'!S$8:S$107,,0))^(1/12)-1</f>
        <v>0</v>
      </c>
      <c r="F402" s="766">
        <f t="shared" si="57"/>
        <v>1</v>
      </c>
      <c r="G402" s="765">
        <f>(1+_xlfn.XLOOKUP(INT((B402-1)/12)+1,'ZC Curve'!$B$8:$B$107,'ZC Curve'!T$8:T$107,,0))^(1/12)-1</f>
        <v>0</v>
      </c>
      <c r="H402" s="766">
        <f t="shared" si="58"/>
        <v>1</v>
      </c>
      <c r="I402" s="594"/>
      <c r="J402" s="705">
        <f t="shared" si="59"/>
        <v>390</v>
      </c>
      <c r="K402" s="756"/>
      <c r="L402" s="756"/>
      <c r="M402" s="756"/>
      <c r="N402" s="756"/>
      <c r="O402" s="756"/>
      <c r="P402" s="756"/>
      <c r="Q402" s="756"/>
      <c r="R402" s="756"/>
      <c r="S402" s="756"/>
      <c r="T402" s="756"/>
      <c r="U402" s="756"/>
      <c r="V402" s="756"/>
      <c r="W402" s="594"/>
      <c r="X402" s="705">
        <f t="shared" si="60"/>
        <v>390</v>
      </c>
      <c r="Y402" s="756"/>
      <c r="Z402" s="756"/>
      <c r="AA402" s="756"/>
      <c r="AB402" s="756"/>
      <c r="AC402" s="756"/>
      <c r="AD402" s="756"/>
      <c r="AE402" s="756"/>
      <c r="AF402" s="756"/>
      <c r="AG402" s="756"/>
      <c r="AH402" s="756"/>
      <c r="AI402" s="756"/>
      <c r="AJ402" s="756"/>
      <c r="AK402" s="594"/>
      <c r="AL402" s="705">
        <f t="shared" si="53"/>
        <v>390</v>
      </c>
      <c r="AM402" s="756"/>
      <c r="AN402" s="756"/>
      <c r="AO402" s="756"/>
      <c r="AP402" s="756"/>
      <c r="AQ402" s="756"/>
      <c r="AR402" s="756"/>
      <c r="AS402" s="756"/>
      <c r="AT402" s="756"/>
      <c r="AU402" s="756"/>
      <c r="AV402" s="756"/>
      <c r="AW402" s="756"/>
      <c r="AX402" s="756"/>
      <c r="AY402" s="594"/>
      <c r="AZ402" s="705">
        <f t="shared" si="54"/>
        <v>390</v>
      </c>
      <c r="BA402" s="756"/>
      <c r="BB402" s="756"/>
      <c r="BC402" s="756"/>
      <c r="BD402" s="756"/>
      <c r="BE402" s="756"/>
      <c r="BF402" s="756"/>
      <c r="BG402" s="756"/>
      <c r="BH402" s="756"/>
      <c r="BI402" s="756"/>
      <c r="BJ402" s="756"/>
      <c r="BK402" s="756"/>
      <c r="BL402" s="756"/>
      <c r="BM402" s="685"/>
      <c r="BN402" s="705">
        <f t="shared" si="55"/>
        <v>390</v>
      </c>
      <c r="BO402" s="756"/>
      <c r="BP402" s="756"/>
      <c r="BQ402" s="756"/>
      <c r="BR402" s="756"/>
      <c r="BS402" s="756"/>
      <c r="BT402" s="756"/>
      <c r="BU402" s="756"/>
      <c r="BV402" s="756"/>
      <c r="BW402" s="756"/>
      <c r="BX402" s="756"/>
      <c r="BY402" s="756"/>
      <c r="BZ402" s="756"/>
    </row>
    <row r="403" spans="2:78" x14ac:dyDescent="0.25">
      <c r="B403" s="705">
        <v>391</v>
      </c>
      <c r="C403" s="765">
        <f>(1+_xlfn.XLOOKUP(INT((B403-1)/12)+1,'ZC Curve'!$B$8:$B$107,'ZC Curve'!R$8:R$107,,0))^(1/12)-1</f>
        <v>0</v>
      </c>
      <c r="D403" s="766">
        <f t="shared" si="56"/>
        <v>1</v>
      </c>
      <c r="E403" s="765">
        <f>(1+_xlfn.XLOOKUP(INT((B403-1)/12)+1,'ZC Curve'!$B$8:$B$107,'ZC Curve'!S$8:S$107,,0))^(1/12)-1</f>
        <v>0</v>
      </c>
      <c r="F403" s="766">
        <f t="shared" si="57"/>
        <v>1</v>
      </c>
      <c r="G403" s="765">
        <f>(1+_xlfn.XLOOKUP(INT((B403-1)/12)+1,'ZC Curve'!$B$8:$B$107,'ZC Curve'!T$8:T$107,,0))^(1/12)-1</f>
        <v>0</v>
      </c>
      <c r="H403" s="766">
        <f t="shared" si="58"/>
        <v>1</v>
      </c>
      <c r="I403" s="594"/>
      <c r="J403" s="705">
        <f t="shared" si="59"/>
        <v>391</v>
      </c>
      <c r="K403" s="756"/>
      <c r="L403" s="756"/>
      <c r="M403" s="756"/>
      <c r="N403" s="756"/>
      <c r="O403" s="756"/>
      <c r="P403" s="756"/>
      <c r="Q403" s="756"/>
      <c r="R403" s="756"/>
      <c r="S403" s="756"/>
      <c r="T403" s="756"/>
      <c r="U403" s="756"/>
      <c r="V403" s="756"/>
      <c r="W403" s="594"/>
      <c r="X403" s="705">
        <f t="shared" si="60"/>
        <v>391</v>
      </c>
      <c r="Y403" s="756"/>
      <c r="Z403" s="756"/>
      <c r="AA403" s="756"/>
      <c r="AB403" s="756"/>
      <c r="AC403" s="756"/>
      <c r="AD403" s="756"/>
      <c r="AE403" s="756"/>
      <c r="AF403" s="756"/>
      <c r="AG403" s="756"/>
      <c r="AH403" s="756"/>
      <c r="AI403" s="756"/>
      <c r="AJ403" s="756"/>
      <c r="AK403" s="594"/>
      <c r="AL403" s="705">
        <f t="shared" si="53"/>
        <v>391</v>
      </c>
      <c r="AM403" s="756"/>
      <c r="AN403" s="756"/>
      <c r="AO403" s="756"/>
      <c r="AP403" s="756"/>
      <c r="AQ403" s="756"/>
      <c r="AR403" s="756"/>
      <c r="AS403" s="756"/>
      <c r="AT403" s="756"/>
      <c r="AU403" s="756"/>
      <c r="AV403" s="756"/>
      <c r="AW403" s="756"/>
      <c r="AX403" s="756"/>
      <c r="AY403" s="594"/>
      <c r="AZ403" s="705">
        <f t="shared" si="54"/>
        <v>391</v>
      </c>
      <c r="BA403" s="756"/>
      <c r="BB403" s="756"/>
      <c r="BC403" s="756"/>
      <c r="BD403" s="756"/>
      <c r="BE403" s="756"/>
      <c r="BF403" s="756"/>
      <c r="BG403" s="756"/>
      <c r="BH403" s="756"/>
      <c r="BI403" s="756"/>
      <c r="BJ403" s="756"/>
      <c r="BK403" s="756"/>
      <c r="BL403" s="756"/>
      <c r="BM403" s="685"/>
      <c r="BN403" s="705">
        <f t="shared" si="55"/>
        <v>391</v>
      </c>
      <c r="BO403" s="756"/>
      <c r="BP403" s="756"/>
      <c r="BQ403" s="756"/>
      <c r="BR403" s="756"/>
      <c r="BS403" s="756"/>
      <c r="BT403" s="756"/>
      <c r="BU403" s="756"/>
      <c r="BV403" s="756"/>
      <c r="BW403" s="756"/>
      <c r="BX403" s="756"/>
      <c r="BY403" s="756"/>
      <c r="BZ403" s="756"/>
    </row>
    <row r="404" spans="2:78" x14ac:dyDescent="0.25">
      <c r="B404" s="705">
        <v>392</v>
      </c>
      <c r="C404" s="765">
        <f>(1+_xlfn.XLOOKUP(INT((B404-1)/12)+1,'ZC Curve'!$B$8:$B$107,'ZC Curve'!R$8:R$107,,0))^(1/12)-1</f>
        <v>0</v>
      </c>
      <c r="D404" s="766">
        <f t="shared" si="56"/>
        <v>1</v>
      </c>
      <c r="E404" s="765">
        <f>(1+_xlfn.XLOOKUP(INT((B404-1)/12)+1,'ZC Curve'!$B$8:$B$107,'ZC Curve'!S$8:S$107,,0))^(1/12)-1</f>
        <v>0</v>
      </c>
      <c r="F404" s="766">
        <f t="shared" si="57"/>
        <v>1</v>
      </c>
      <c r="G404" s="765">
        <f>(1+_xlfn.XLOOKUP(INT((B404-1)/12)+1,'ZC Curve'!$B$8:$B$107,'ZC Curve'!T$8:T$107,,0))^(1/12)-1</f>
        <v>0</v>
      </c>
      <c r="H404" s="766">
        <f t="shared" si="58"/>
        <v>1</v>
      </c>
      <c r="I404" s="594"/>
      <c r="J404" s="705">
        <f t="shared" si="59"/>
        <v>392</v>
      </c>
      <c r="K404" s="756"/>
      <c r="L404" s="756"/>
      <c r="M404" s="756"/>
      <c r="N404" s="756"/>
      <c r="O404" s="756"/>
      <c r="P404" s="756"/>
      <c r="Q404" s="756"/>
      <c r="R404" s="756"/>
      <c r="S404" s="756"/>
      <c r="T404" s="756"/>
      <c r="U404" s="756"/>
      <c r="V404" s="756"/>
      <c r="W404" s="594"/>
      <c r="X404" s="705">
        <f t="shared" si="60"/>
        <v>392</v>
      </c>
      <c r="Y404" s="756"/>
      <c r="Z404" s="756"/>
      <c r="AA404" s="756"/>
      <c r="AB404" s="756"/>
      <c r="AC404" s="756"/>
      <c r="AD404" s="756"/>
      <c r="AE404" s="756"/>
      <c r="AF404" s="756"/>
      <c r="AG404" s="756"/>
      <c r="AH404" s="756"/>
      <c r="AI404" s="756"/>
      <c r="AJ404" s="756"/>
      <c r="AK404" s="594"/>
      <c r="AL404" s="705">
        <f t="shared" si="53"/>
        <v>392</v>
      </c>
      <c r="AM404" s="756"/>
      <c r="AN404" s="756"/>
      <c r="AO404" s="756"/>
      <c r="AP404" s="756"/>
      <c r="AQ404" s="756"/>
      <c r="AR404" s="756"/>
      <c r="AS404" s="756"/>
      <c r="AT404" s="756"/>
      <c r="AU404" s="756"/>
      <c r="AV404" s="756"/>
      <c r="AW404" s="756"/>
      <c r="AX404" s="756"/>
      <c r="AY404" s="594"/>
      <c r="AZ404" s="705">
        <f t="shared" si="54"/>
        <v>392</v>
      </c>
      <c r="BA404" s="756"/>
      <c r="BB404" s="756"/>
      <c r="BC404" s="756"/>
      <c r="BD404" s="756"/>
      <c r="BE404" s="756"/>
      <c r="BF404" s="756"/>
      <c r="BG404" s="756"/>
      <c r="BH404" s="756"/>
      <c r="BI404" s="756"/>
      <c r="BJ404" s="756"/>
      <c r="BK404" s="756"/>
      <c r="BL404" s="756"/>
      <c r="BM404" s="685"/>
      <c r="BN404" s="705">
        <f t="shared" si="55"/>
        <v>392</v>
      </c>
      <c r="BO404" s="756"/>
      <c r="BP404" s="756"/>
      <c r="BQ404" s="756"/>
      <c r="BR404" s="756"/>
      <c r="BS404" s="756"/>
      <c r="BT404" s="756"/>
      <c r="BU404" s="756"/>
      <c r="BV404" s="756"/>
      <c r="BW404" s="756"/>
      <c r="BX404" s="756"/>
      <c r="BY404" s="756"/>
      <c r="BZ404" s="756"/>
    </row>
    <row r="405" spans="2:78" x14ac:dyDescent="0.25">
      <c r="B405" s="705">
        <v>393</v>
      </c>
      <c r="C405" s="765">
        <f>(1+_xlfn.XLOOKUP(INT((B405-1)/12)+1,'ZC Curve'!$B$8:$B$107,'ZC Curve'!R$8:R$107,,0))^(1/12)-1</f>
        <v>0</v>
      </c>
      <c r="D405" s="766">
        <f t="shared" si="56"/>
        <v>1</v>
      </c>
      <c r="E405" s="765">
        <f>(1+_xlfn.XLOOKUP(INT((B405-1)/12)+1,'ZC Curve'!$B$8:$B$107,'ZC Curve'!S$8:S$107,,0))^(1/12)-1</f>
        <v>0</v>
      </c>
      <c r="F405" s="766">
        <f t="shared" si="57"/>
        <v>1</v>
      </c>
      <c r="G405" s="765">
        <f>(1+_xlfn.XLOOKUP(INT((B405-1)/12)+1,'ZC Curve'!$B$8:$B$107,'ZC Curve'!T$8:T$107,,0))^(1/12)-1</f>
        <v>0</v>
      </c>
      <c r="H405" s="766">
        <f t="shared" si="58"/>
        <v>1</v>
      </c>
      <c r="I405" s="594"/>
      <c r="J405" s="705">
        <f t="shared" si="59"/>
        <v>393</v>
      </c>
      <c r="K405" s="756"/>
      <c r="L405" s="756"/>
      <c r="M405" s="756"/>
      <c r="N405" s="756"/>
      <c r="O405" s="756"/>
      <c r="P405" s="756"/>
      <c r="Q405" s="756"/>
      <c r="R405" s="756"/>
      <c r="S405" s="756"/>
      <c r="T405" s="756"/>
      <c r="U405" s="756"/>
      <c r="V405" s="756"/>
      <c r="W405" s="594"/>
      <c r="X405" s="705">
        <f t="shared" si="60"/>
        <v>393</v>
      </c>
      <c r="Y405" s="756"/>
      <c r="Z405" s="756"/>
      <c r="AA405" s="756"/>
      <c r="AB405" s="756"/>
      <c r="AC405" s="756"/>
      <c r="AD405" s="756"/>
      <c r="AE405" s="756"/>
      <c r="AF405" s="756"/>
      <c r="AG405" s="756"/>
      <c r="AH405" s="756"/>
      <c r="AI405" s="756"/>
      <c r="AJ405" s="756"/>
      <c r="AK405" s="594"/>
      <c r="AL405" s="705">
        <f t="shared" si="53"/>
        <v>393</v>
      </c>
      <c r="AM405" s="756"/>
      <c r="AN405" s="756"/>
      <c r="AO405" s="756"/>
      <c r="AP405" s="756"/>
      <c r="AQ405" s="756"/>
      <c r="AR405" s="756"/>
      <c r="AS405" s="756"/>
      <c r="AT405" s="756"/>
      <c r="AU405" s="756"/>
      <c r="AV405" s="756"/>
      <c r="AW405" s="756"/>
      <c r="AX405" s="756"/>
      <c r="AY405" s="594"/>
      <c r="AZ405" s="705">
        <f t="shared" si="54"/>
        <v>393</v>
      </c>
      <c r="BA405" s="756"/>
      <c r="BB405" s="756"/>
      <c r="BC405" s="756"/>
      <c r="BD405" s="756"/>
      <c r="BE405" s="756"/>
      <c r="BF405" s="756"/>
      <c r="BG405" s="756"/>
      <c r="BH405" s="756"/>
      <c r="BI405" s="756"/>
      <c r="BJ405" s="756"/>
      <c r="BK405" s="756"/>
      <c r="BL405" s="756"/>
      <c r="BM405" s="685"/>
      <c r="BN405" s="705">
        <f t="shared" si="55"/>
        <v>393</v>
      </c>
      <c r="BO405" s="756"/>
      <c r="BP405" s="756"/>
      <c r="BQ405" s="756"/>
      <c r="BR405" s="756"/>
      <c r="BS405" s="756"/>
      <c r="BT405" s="756"/>
      <c r="BU405" s="756"/>
      <c r="BV405" s="756"/>
      <c r="BW405" s="756"/>
      <c r="BX405" s="756"/>
      <c r="BY405" s="756"/>
      <c r="BZ405" s="756"/>
    </row>
    <row r="406" spans="2:78" x14ac:dyDescent="0.25">
      <c r="B406" s="705">
        <v>394</v>
      </c>
      <c r="C406" s="765">
        <f>(1+_xlfn.XLOOKUP(INT((B406-1)/12)+1,'ZC Curve'!$B$8:$B$107,'ZC Curve'!R$8:R$107,,0))^(1/12)-1</f>
        <v>0</v>
      </c>
      <c r="D406" s="766">
        <f t="shared" si="56"/>
        <v>1</v>
      </c>
      <c r="E406" s="765">
        <f>(1+_xlfn.XLOOKUP(INT((B406-1)/12)+1,'ZC Curve'!$B$8:$B$107,'ZC Curve'!S$8:S$107,,0))^(1/12)-1</f>
        <v>0</v>
      </c>
      <c r="F406" s="766">
        <f t="shared" si="57"/>
        <v>1</v>
      </c>
      <c r="G406" s="765">
        <f>(1+_xlfn.XLOOKUP(INT((B406-1)/12)+1,'ZC Curve'!$B$8:$B$107,'ZC Curve'!T$8:T$107,,0))^(1/12)-1</f>
        <v>0</v>
      </c>
      <c r="H406" s="766">
        <f t="shared" si="58"/>
        <v>1</v>
      </c>
      <c r="I406" s="594"/>
      <c r="J406" s="705">
        <f t="shared" si="59"/>
        <v>394</v>
      </c>
      <c r="K406" s="756"/>
      <c r="L406" s="756"/>
      <c r="M406" s="756"/>
      <c r="N406" s="756"/>
      <c r="O406" s="756"/>
      <c r="P406" s="756"/>
      <c r="Q406" s="756"/>
      <c r="R406" s="756"/>
      <c r="S406" s="756"/>
      <c r="T406" s="756"/>
      <c r="U406" s="756"/>
      <c r="V406" s="756"/>
      <c r="W406" s="594"/>
      <c r="X406" s="705">
        <f t="shared" si="60"/>
        <v>394</v>
      </c>
      <c r="Y406" s="756"/>
      <c r="Z406" s="756"/>
      <c r="AA406" s="756"/>
      <c r="AB406" s="756"/>
      <c r="AC406" s="756"/>
      <c r="AD406" s="756"/>
      <c r="AE406" s="756"/>
      <c r="AF406" s="756"/>
      <c r="AG406" s="756"/>
      <c r="AH406" s="756"/>
      <c r="AI406" s="756"/>
      <c r="AJ406" s="756"/>
      <c r="AK406" s="594"/>
      <c r="AL406" s="705">
        <f t="shared" si="53"/>
        <v>394</v>
      </c>
      <c r="AM406" s="756"/>
      <c r="AN406" s="756"/>
      <c r="AO406" s="756"/>
      <c r="AP406" s="756"/>
      <c r="AQ406" s="756"/>
      <c r="AR406" s="756"/>
      <c r="AS406" s="756"/>
      <c r="AT406" s="756"/>
      <c r="AU406" s="756"/>
      <c r="AV406" s="756"/>
      <c r="AW406" s="756"/>
      <c r="AX406" s="756"/>
      <c r="AY406" s="594"/>
      <c r="AZ406" s="705">
        <f t="shared" si="54"/>
        <v>394</v>
      </c>
      <c r="BA406" s="756"/>
      <c r="BB406" s="756"/>
      <c r="BC406" s="756"/>
      <c r="BD406" s="756"/>
      <c r="BE406" s="756"/>
      <c r="BF406" s="756"/>
      <c r="BG406" s="756"/>
      <c r="BH406" s="756"/>
      <c r="BI406" s="756"/>
      <c r="BJ406" s="756"/>
      <c r="BK406" s="756"/>
      <c r="BL406" s="756"/>
      <c r="BM406" s="685"/>
      <c r="BN406" s="705">
        <f t="shared" si="55"/>
        <v>394</v>
      </c>
      <c r="BO406" s="756"/>
      <c r="BP406" s="756"/>
      <c r="BQ406" s="756"/>
      <c r="BR406" s="756"/>
      <c r="BS406" s="756"/>
      <c r="BT406" s="756"/>
      <c r="BU406" s="756"/>
      <c r="BV406" s="756"/>
      <c r="BW406" s="756"/>
      <c r="BX406" s="756"/>
      <c r="BY406" s="756"/>
      <c r="BZ406" s="756"/>
    </row>
    <row r="407" spans="2:78" x14ac:dyDescent="0.25">
      <c r="B407" s="705">
        <v>395</v>
      </c>
      <c r="C407" s="765">
        <f>(1+_xlfn.XLOOKUP(INT((B407-1)/12)+1,'ZC Curve'!$B$8:$B$107,'ZC Curve'!R$8:R$107,,0))^(1/12)-1</f>
        <v>0</v>
      </c>
      <c r="D407" s="766">
        <f t="shared" si="56"/>
        <v>1</v>
      </c>
      <c r="E407" s="765">
        <f>(1+_xlfn.XLOOKUP(INT((B407-1)/12)+1,'ZC Curve'!$B$8:$B$107,'ZC Curve'!S$8:S$107,,0))^(1/12)-1</f>
        <v>0</v>
      </c>
      <c r="F407" s="766">
        <f t="shared" si="57"/>
        <v>1</v>
      </c>
      <c r="G407" s="765">
        <f>(1+_xlfn.XLOOKUP(INT((B407-1)/12)+1,'ZC Curve'!$B$8:$B$107,'ZC Curve'!T$8:T$107,,0))^(1/12)-1</f>
        <v>0</v>
      </c>
      <c r="H407" s="766">
        <f t="shared" si="58"/>
        <v>1</v>
      </c>
      <c r="I407" s="594"/>
      <c r="J407" s="705">
        <f t="shared" si="59"/>
        <v>395</v>
      </c>
      <c r="K407" s="756"/>
      <c r="L407" s="756"/>
      <c r="M407" s="756"/>
      <c r="N407" s="756"/>
      <c r="O407" s="756"/>
      <c r="P407" s="756"/>
      <c r="Q407" s="756"/>
      <c r="R407" s="756"/>
      <c r="S407" s="756"/>
      <c r="T407" s="756"/>
      <c r="U407" s="756"/>
      <c r="V407" s="756"/>
      <c r="W407" s="594"/>
      <c r="X407" s="705">
        <f t="shared" si="60"/>
        <v>395</v>
      </c>
      <c r="Y407" s="756"/>
      <c r="Z407" s="756"/>
      <c r="AA407" s="756"/>
      <c r="AB407" s="756"/>
      <c r="AC407" s="756"/>
      <c r="AD407" s="756"/>
      <c r="AE407" s="756"/>
      <c r="AF407" s="756"/>
      <c r="AG407" s="756"/>
      <c r="AH407" s="756"/>
      <c r="AI407" s="756"/>
      <c r="AJ407" s="756"/>
      <c r="AK407" s="594"/>
      <c r="AL407" s="705">
        <f t="shared" si="53"/>
        <v>395</v>
      </c>
      <c r="AM407" s="756"/>
      <c r="AN407" s="756"/>
      <c r="AO407" s="756"/>
      <c r="AP407" s="756"/>
      <c r="AQ407" s="756"/>
      <c r="AR407" s="756"/>
      <c r="AS407" s="756"/>
      <c r="AT407" s="756"/>
      <c r="AU407" s="756"/>
      <c r="AV407" s="756"/>
      <c r="AW407" s="756"/>
      <c r="AX407" s="756"/>
      <c r="AY407" s="594"/>
      <c r="AZ407" s="705">
        <f t="shared" si="54"/>
        <v>395</v>
      </c>
      <c r="BA407" s="756"/>
      <c r="BB407" s="756"/>
      <c r="BC407" s="756"/>
      <c r="BD407" s="756"/>
      <c r="BE407" s="756"/>
      <c r="BF407" s="756"/>
      <c r="BG407" s="756"/>
      <c r="BH407" s="756"/>
      <c r="BI407" s="756"/>
      <c r="BJ407" s="756"/>
      <c r="BK407" s="756"/>
      <c r="BL407" s="756"/>
      <c r="BM407" s="685"/>
      <c r="BN407" s="705">
        <f t="shared" si="55"/>
        <v>395</v>
      </c>
      <c r="BO407" s="756"/>
      <c r="BP407" s="756"/>
      <c r="BQ407" s="756"/>
      <c r="BR407" s="756"/>
      <c r="BS407" s="756"/>
      <c r="BT407" s="756"/>
      <c r="BU407" s="756"/>
      <c r="BV407" s="756"/>
      <c r="BW407" s="756"/>
      <c r="BX407" s="756"/>
      <c r="BY407" s="756"/>
      <c r="BZ407" s="756"/>
    </row>
    <row r="408" spans="2:78" x14ac:dyDescent="0.25">
      <c r="B408" s="705">
        <v>396</v>
      </c>
      <c r="C408" s="765">
        <f>(1+_xlfn.XLOOKUP(INT((B408-1)/12)+1,'ZC Curve'!$B$8:$B$107,'ZC Curve'!R$8:R$107,,0))^(1/12)-1</f>
        <v>0</v>
      </c>
      <c r="D408" s="766">
        <f t="shared" si="56"/>
        <v>1</v>
      </c>
      <c r="E408" s="765">
        <f>(1+_xlfn.XLOOKUP(INT((B408-1)/12)+1,'ZC Curve'!$B$8:$B$107,'ZC Curve'!S$8:S$107,,0))^(1/12)-1</f>
        <v>0</v>
      </c>
      <c r="F408" s="766">
        <f t="shared" si="57"/>
        <v>1</v>
      </c>
      <c r="G408" s="765">
        <f>(1+_xlfn.XLOOKUP(INT((B408-1)/12)+1,'ZC Curve'!$B$8:$B$107,'ZC Curve'!T$8:T$107,,0))^(1/12)-1</f>
        <v>0</v>
      </c>
      <c r="H408" s="766">
        <f t="shared" si="58"/>
        <v>1</v>
      </c>
      <c r="I408" s="594"/>
      <c r="J408" s="705">
        <f t="shared" si="59"/>
        <v>396</v>
      </c>
      <c r="K408" s="756"/>
      <c r="L408" s="756"/>
      <c r="M408" s="756"/>
      <c r="N408" s="756"/>
      <c r="O408" s="756"/>
      <c r="P408" s="756"/>
      <c r="Q408" s="756"/>
      <c r="R408" s="756"/>
      <c r="S408" s="756"/>
      <c r="T408" s="756"/>
      <c r="U408" s="756"/>
      <c r="V408" s="756"/>
      <c r="W408" s="594"/>
      <c r="X408" s="705">
        <f t="shared" si="60"/>
        <v>396</v>
      </c>
      <c r="Y408" s="756"/>
      <c r="Z408" s="756"/>
      <c r="AA408" s="756"/>
      <c r="AB408" s="756"/>
      <c r="AC408" s="756"/>
      <c r="AD408" s="756"/>
      <c r="AE408" s="756"/>
      <c r="AF408" s="756"/>
      <c r="AG408" s="756"/>
      <c r="AH408" s="756"/>
      <c r="AI408" s="756"/>
      <c r="AJ408" s="756"/>
      <c r="AK408" s="594"/>
      <c r="AL408" s="705">
        <f t="shared" si="53"/>
        <v>396</v>
      </c>
      <c r="AM408" s="756"/>
      <c r="AN408" s="756"/>
      <c r="AO408" s="756"/>
      <c r="AP408" s="756"/>
      <c r="AQ408" s="756"/>
      <c r="AR408" s="756"/>
      <c r="AS408" s="756"/>
      <c r="AT408" s="756"/>
      <c r="AU408" s="756"/>
      <c r="AV408" s="756"/>
      <c r="AW408" s="756"/>
      <c r="AX408" s="756"/>
      <c r="AY408" s="594"/>
      <c r="AZ408" s="705">
        <f t="shared" si="54"/>
        <v>396</v>
      </c>
      <c r="BA408" s="756"/>
      <c r="BB408" s="756"/>
      <c r="BC408" s="756"/>
      <c r="BD408" s="756"/>
      <c r="BE408" s="756"/>
      <c r="BF408" s="756"/>
      <c r="BG408" s="756"/>
      <c r="BH408" s="756"/>
      <c r="BI408" s="756"/>
      <c r="BJ408" s="756"/>
      <c r="BK408" s="756"/>
      <c r="BL408" s="756"/>
      <c r="BM408" s="685"/>
      <c r="BN408" s="705">
        <f t="shared" si="55"/>
        <v>396</v>
      </c>
      <c r="BO408" s="756"/>
      <c r="BP408" s="756"/>
      <c r="BQ408" s="756"/>
      <c r="BR408" s="756"/>
      <c r="BS408" s="756"/>
      <c r="BT408" s="756"/>
      <c r="BU408" s="756"/>
      <c r="BV408" s="756"/>
      <c r="BW408" s="756"/>
      <c r="BX408" s="756"/>
      <c r="BY408" s="756"/>
      <c r="BZ408" s="756"/>
    </row>
    <row r="409" spans="2:78" x14ac:dyDescent="0.25">
      <c r="B409" s="705">
        <v>397</v>
      </c>
      <c r="C409" s="765">
        <f>(1+_xlfn.XLOOKUP(INT((B409-1)/12)+1,'ZC Curve'!$B$8:$B$107,'ZC Curve'!R$8:R$107,,0))^(1/12)-1</f>
        <v>0</v>
      </c>
      <c r="D409" s="766">
        <f t="shared" si="56"/>
        <v>1</v>
      </c>
      <c r="E409" s="765">
        <f>(1+_xlfn.XLOOKUP(INT((B409-1)/12)+1,'ZC Curve'!$B$8:$B$107,'ZC Curve'!S$8:S$107,,0))^(1/12)-1</f>
        <v>0</v>
      </c>
      <c r="F409" s="766">
        <f t="shared" si="57"/>
        <v>1</v>
      </c>
      <c r="G409" s="765">
        <f>(1+_xlfn.XLOOKUP(INT((B409-1)/12)+1,'ZC Curve'!$B$8:$B$107,'ZC Curve'!T$8:T$107,,0))^(1/12)-1</f>
        <v>0</v>
      </c>
      <c r="H409" s="766">
        <f t="shared" si="58"/>
        <v>1</v>
      </c>
      <c r="I409" s="594"/>
      <c r="J409" s="705">
        <f t="shared" si="59"/>
        <v>397</v>
      </c>
      <c r="K409" s="756"/>
      <c r="L409" s="756"/>
      <c r="M409" s="756"/>
      <c r="N409" s="756"/>
      <c r="O409" s="756"/>
      <c r="P409" s="756"/>
      <c r="Q409" s="756"/>
      <c r="R409" s="756"/>
      <c r="S409" s="756"/>
      <c r="T409" s="756"/>
      <c r="U409" s="756"/>
      <c r="V409" s="756"/>
      <c r="W409" s="594"/>
      <c r="X409" s="705">
        <f t="shared" si="60"/>
        <v>397</v>
      </c>
      <c r="Y409" s="756"/>
      <c r="Z409" s="756"/>
      <c r="AA409" s="756"/>
      <c r="AB409" s="756"/>
      <c r="AC409" s="756"/>
      <c r="AD409" s="756"/>
      <c r="AE409" s="756"/>
      <c r="AF409" s="756"/>
      <c r="AG409" s="756"/>
      <c r="AH409" s="756"/>
      <c r="AI409" s="756"/>
      <c r="AJ409" s="756"/>
      <c r="AK409" s="594"/>
      <c r="AL409" s="705">
        <f t="shared" si="53"/>
        <v>397</v>
      </c>
      <c r="AM409" s="756"/>
      <c r="AN409" s="756"/>
      <c r="AO409" s="756"/>
      <c r="AP409" s="756"/>
      <c r="AQ409" s="756"/>
      <c r="AR409" s="756"/>
      <c r="AS409" s="756"/>
      <c r="AT409" s="756"/>
      <c r="AU409" s="756"/>
      <c r="AV409" s="756"/>
      <c r="AW409" s="756"/>
      <c r="AX409" s="756"/>
      <c r="AY409" s="594"/>
      <c r="AZ409" s="705">
        <f t="shared" si="54"/>
        <v>397</v>
      </c>
      <c r="BA409" s="756"/>
      <c r="BB409" s="756"/>
      <c r="BC409" s="756"/>
      <c r="BD409" s="756"/>
      <c r="BE409" s="756"/>
      <c r="BF409" s="756"/>
      <c r="BG409" s="756"/>
      <c r="BH409" s="756"/>
      <c r="BI409" s="756"/>
      <c r="BJ409" s="756"/>
      <c r="BK409" s="756"/>
      <c r="BL409" s="756"/>
      <c r="BM409" s="685"/>
      <c r="BN409" s="705">
        <f t="shared" si="55"/>
        <v>397</v>
      </c>
      <c r="BO409" s="756"/>
      <c r="BP409" s="756"/>
      <c r="BQ409" s="756"/>
      <c r="BR409" s="756"/>
      <c r="BS409" s="756"/>
      <c r="BT409" s="756"/>
      <c r="BU409" s="756"/>
      <c r="BV409" s="756"/>
      <c r="BW409" s="756"/>
      <c r="BX409" s="756"/>
      <c r="BY409" s="756"/>
      <c r="BZ409" s="756"/>
    </row>
    <row r="410" spans="2:78" x14ac:dyDescent="0.25">
      <c r="B410" s="705">
        <v>398</v>
      </c>
      <c r="C410" s="765">
        <f>(1+_xlfn.XLOOKUP(INT((B410-1)/12)+1,'ZC Curve'!$B$8:$B$107,'ZC Curve'!R$8:R$107,,0))^(1/12)-1</f>
        <v>0</v>
      </c>
      <c r="D410" s="766">
        <f t="shared" si="56"/>
        <v>1</v>
      </c>
      <c r="E410" s="765">
        <f>(1+_xlfn.XLOOKUP(INT((B410-1)/12)+1,'ZC Curve'!$B$8:$B$107,'ZC Curve'!S$8:S$107,,0))^(1/12)-1</f>
        <v>0</v>
      </c>
      <c r="F410" s="766">
        <f t="shared" si="57"/>
        <v>1</v>
      </c>
      <c r="G410" s="765">
        <f>(1+_xlfn.XLOOKUP(INT((B410-1)/12)+1,'ZC Curve'!$B$8:$B$107,'ZC Curve'!T$8:T$107,,0))^(1/12)-1</f>
        <v>0</v>
      </c>
      <c r="H410" s="766">
        <f t="shared" si="58"/>
        <v>1</v>
      </c>
      <c r="I410" s="594"/>
      <c r="J410" s="705">
        <f t="shared" si="59"/>
        <v>398</v>
      </c>
      <c r="K410" s="756"/>
      <c r="L410" s="756"/>
      <c r="M410" s="756"/>
      <c r="N410" s="756"/>
      <c r="O410" s="756"/>
      <c r="P410" s="756"/>
      <c r="Q410" s="756"/>
      <c r="R410" s="756"/>
      <c r="S410" s="756"/>
      <c r="T410" s="756"/>
      <c r="U410" s="756"/>
      <c r="V410" s="756"/>
      <c r="W410" s="594"/>
      <c r="X410" s="705">
        <f t="shared" si="60"/>
        <v>398</v>
      </c>
      <c r="Y410" s="756"/>
      <c r="Z410" s="756"/>
      <c r="AA410" s="756"/>
      <c r="AB410" s="756"/>
      <c r="AC410" s="756"/>
      <c r="AD410" s="756"/>
      <c r="AE410" s="756"/>
      <c r="AF410" s="756"/>
      <c r="AG410" s="756"/>
      <c r="AH410" s="756"/>
      <c r="AI410" s="756"/>
      <c r="AJ410" s="756"/>
      <c r="AK410" s="594"/>
      <c r="AL410" s="705">
        <f t="shared" si="53"/>
        <v>398</v>
      </c>
      <c r="AM410" s="756"/>
      <c r="AN410" s="756"/>
      <c r="AO410" s="756"/>
      <c r="AP410" s="756"/>
      <c r="AQ410" s="756"/>
      <c r="AR410" s="756"/>
      <c r="AS410" s="756"/>
      <c r="AT410" s="756"/>
      <c r="AU410" s="756"/>
      <c r="AV410" s="756"/>
      <c r="AW410" s="756"/>
      <c r="AX410" s="756"/>
      <c r="AY410" s="594"/>
      <c r="AZ410" s="705">
        <f t="shared" si="54"/>
        <v>398</v>
      </c>
      <c r="BA410" s="756"/>
      <c r="BB410" s="756"/>
      <c r="BC410" s="756"/>
      <c r="BD410" s="756"/>
      <c r="BE410" s="756"/>
      <c r="BF410" s="756"/>
      <c r="BG410" s="756"/>
      <c r="BH410" s="756"/>
      <c r="BI410" s="756"/>
      <c r="BJ410" s="756"/>
      <c r="BK410" s="756"/>
      <c r="BL410" s="756"/>
      <c r="BM410" s="685"/>
      <c r="BN410" s="705">
        <f t="shared" si="55"/>
        <v>398</v>
      </c>
      <c r="BO410" s="756"/>
      <c r="BP410" s="756"/>
      <c r="BQ410" s="756"/>
      <c r="BR410" s="756"/>
      <c r="BS410" s="756"/>
      <c r="BT410" s="756"/>
      <c r="BU410" s="756"/>
      <c r="BV410" s="756"/>
      <c r="BW410" s="756"/>
      <c r="BX410" s="756"/>
      <c r="BY410" s="756"/>
      <c r="BZ410" s="756"/>
    </row>
    <row r="411" spans="2:78" x14ac:dyDescent="0.25">
      <c r="B411" s="705">
        <v>399</v>
      </c>
      <c r="C411" s="765">
        <f>(1+_xlfn.XLOOKUP(INT((B411-1)/12)+1,'ZC Curve'!$B$8:$B$107,'ZC Curve'!R$8:R$107,,0))^(1/12)-1</f>
        <v>0</v>
      </c>
      <c r="D411" s="766">
        <f t="shared" si="56"/>
        <v>1</v>
      </c>
      <c r="E411" s="765">
        <f>(1+_xlfn.XLOOKUP(INT((B411-1)/12)+1,'ZC Curve'!$B$8:$B$107,'ZC Curve'!S$8:S$107,,0))^(1/12)-1</f>
        <v>0</v>
      </c>
      <c r="F411" s="766">
        <f t="shared" si="57"/>
        <v>1</v>
      </c>
      <c r="G411" s="765">
        <f>(1+_xlfn.XLOOKUP(INT((B411-1)/12)+1,'ZC Curve'!$B$8:$B$107,'ZC Curve'!T$8:T$107,,0))^(1/12)-1</f>
        <v>0</v>
      </c>
      <c r="H411" s="766">
        <f t="shared" si="58"/>
        <v>1</v>
      </c>
      <c r="I411" s="594"/>
      <c r="J411" s="705">
        <f t="shared" si="59"/>
        <v>399</v>
      </c>
      <c r="K411" s="756"/>
      <c r="L411" s="756"/>
      <c r="M411" s="756"/>
      <c r="N411" s="756"/>
      <c r="O411" s="756"/>
      <c r="P411" s="756"/>
      <c r="Q411" s="756"/>
      <c r="R411" s="756"/>
      <c r="S411" s="756"/>
      <c r="T411" s="756"/>
      <c r="U411" s="756"/>
      <c r="V411" s="756"/>
      <c r="W411" s="594"/>
      <c r="X411" s="705">
        <f t="shared" si="60"/>
        <v>399</v>
      </c>
      <c r="Y411" s="756"/>
      <c r="Z411" s="756"/>
      <c r="AA411" s="756"/>
      <c r="AB411" s="756"/>
      <c r="AC411" s="756"/>
      <c r="AD411" s="756"/>
      <c r="AE411" s="756"/>
      <c r="AF411" s="756"/>
      <c r="AG411" s="756"/>
      <c r="AH411" s="756"/>
      <c r="AI411" s="756"/>
      <c r="AJ411" s="756"/>
      <c r="AK411" s="594"/>
      <c r="AL411" s="705">
        <f t="shared" si="53"/>
        <v>399</v>
      </c>
      <c r="AM411" s="756"/>
      <c r="AN411" s="756"/>
      <c r="AO411" s="756"/>
      <c r="AP411" s="756"/>
      <c r="AQ411" s="756"/>
      <c r="AR411" s="756"/>
      <c r="AS411" s="756"/>
      <c r="AT411" s="756"/>
      <c r="AU411" s="756"/>
      <c r="AV411" s="756"/>
      <c r="AW411" s="756"/>
      <c r="AX411" s="756"/>
      <c r="AY411" s="594"/>
      <c r="AZ411" s="705">
        <f t="shared" si="54"/>
        <v>399</v>
      </c>
      <c r="BA411" s="756"/>
      <c r="BB411" s="756"/>
      <c r="BC411" s="756"/>
      <c r="BD411" s="756"/>
      <c r="BE411" s="756"/>
      <c r="BF411" s="756"/>
      <c r="BG411" s="756"/>
      <c r="BH411" s="756"/>
      <c r="BI411" s="756"/>
      <c r="BJ411" s="756"/>
      <c r="BK411" s="756"/>
      <c r="BL411" s="756"/>
      <c r="BM411" s="685"/>
      <c r="BN411" s="705">
        <f t="shared" si="55"/>
        <v>399</v>
      </c>
      <c r="BO411" s="756"/>
      <c r="BP411" s="756"/>
      <c r="BQ411" s="756"/>
      <c r="BR411" s="756"/>
      <c r="BS411" s="756"/>
      <c r="BT411" s="756"/>
      <c r="BU411" s="756"/>
      <c r="BV411" s="756"/>
      <c r="BW411" s="756"/>
      <c r="BX411" s="756"/>
      <c r="BY411" s="756"/>
      <c r="BZ411" s="756"/>
    </row>
    <row r="412" spans="2:78" x14ac:dyDescent="0.25">
      <c r="B412" s="705">
        <v>400</v>
      </c>
      <c r="C412" s="765">
        <f>(1+_xlfn.XLOOKUP(INT((B412-1)/12)+1,'ZC Curve'!$B$8:$B$107,'ZC Curve'!R$8:R$107,,0))^(1/12)-1</f>
        <v>0</v>
      </c>
      <c r="D412" s="766">
        <f t="shared" si="56"/>
        <v>1</v>
      </c>
      <c r="E412" s="765">
        <f>(1+_xlfn.XLOOKUP(INT((B412-1)/12)+1,'ZC Curve'!$B$8:$B$107,'ZC Curve'!S$8:S$107,,0))^(1/12)-1</f>
        <v>0</v>
      </c>
      <c r="F412" s="766">
        <f t="shared" si="57"/>
        <v>1</v>
      </c>
      <c r="G412" s="765">
        <f>(1+_xlfn.XLOOKUP(INT((B412-1)/12)+1,'ZC Curve'!$B$8:$B$107,'ZC Curve'!T$8:T$107,,0))^(1/12)-1</f>
        <v>0</v>
      </c>
      <c r="H412" s="766">
        <f t="shared" si="58"/>
        <v>1</v>
      </c>
      <c r="I412" s="594"/>
      <c r="J412" s="705">
        <f t="shared" si="59"/>
        <v>400</v>
      </c>
      <c r="K412" s="756"/>
      <c r="L412" s="756"/>
      <c r="M412" s="756"/>
      <c r="N412" s="756"/>
      <c r="O412" s="756"/>
      <c r="P412" s="756"/>
      <c r="Q412" s="756"/>
      <c r="R412" s="756"/>
      <c r="S412" s="756"/>
      <c r="T412" s="756"/>
      <c r="U412" s="756"/>
      <c r="V412" s="756"/>
      <c r="W412" s="594"/>
      <c r="X412" s="705">
        <f t="shared" si="60"/>
        <v>400</v>
      </c>
      <c r="Y412" s="756"/>
      <c r="Z412" s="756"/>
      <c r="AA412" s="756"/>
      <c r="AB412" s="756"/>
      <c r="AC412" s="756"/>
      <c r="AD412" s="756"/>
      <c r="AE412" s="756"/>
      <c r="AF412" s="756"/>
      <c r="AG412" s="756"/>
      <c r="AH412" s="756"/>
      <c r="AI412" s="756"/>
      <c r="AJ412" s="756"/>
      <c r="AK412" s="594"/>
      <c r="AL412" s="705">
        <f t="shared" si="53"/>
        <v>400</v>
      </c>
      <c r="AM412" s="756"/>
      <c r="AN412" s="756"/>
      <c r="AO412" s="756"/>
      <c r="AP412" s="756"/>
      <c r="AQ412" s="756"/>
      <c r="AR412" s="756"/>
      <c r="AS412" s="756"/>
      <c r="AT412" s="756"/>
      <c r="AU412" s="756"/>
      <c r="AV412" s="756"/>
      <c r="AW412" s="756"/>
      <c r="AX412" s="756"/>
      <c r="AY412" s="594"/>
      <c r="AZ412" s="705">
        <f t="shared" si="54"/>
        <v>400</v>
      </c>
      <c r="BA412" s="756"/>
      <c r="BB412" s="756"/>
      <c r="BC412" s="756"/>
      <c r="BD412" s="756"/>
      <c r="BE412" s="756"/>
      <c r="BF412" s="756"/>
      <c r="BG412" s="756"/>
      <c r="BH412" s="756"/>
      <c r="BI412" s="756"/>
      <c r="BJ412" s="756"/>
      <c r="BK412" s="756"/>
      <c r="BL412" s="756"/>
      <c r="BM412" s="685"/>
      <c r="BN412" s="705">
        <f t="shared" si="55"/>
        <v>400</v>
      </c>
      <c r="BO412" s="756"/>
      <c r="BP412" s="756"/>
      <c r="BQ412" s="756"/>
      <c r="BR412" s="756"/>
      <c r="BS412" s="756"/>
      <c r="BT412" s="756"/>
      <c r="BU412" s="756"/>
      <c r="BV412" s="756"/>
      <c r="BW412" s="756"/>
      <c r="BX412" s="756"/>
      <c r="BY412" s="756"/>
      <c r="BZ412" s="756"/>
    </row>
    <row r="413" spans="2:78" x14ac:dyDescent="0.25">
      <c r="B413" s="705">
        <v>401</v>
      </c>
      <c r="C413" s="765">
        <f>(1+_xlfn.XLOOKUP(INT((B413-1)/12)+1,'ZC Curve'!$B$8:$B$107,'ZC Curve'!R$8:R$107,,0))^(1/12)-1</f>
        <v>0</v>
      </c>
      <c r="D413" s="766">
        <f t="shared" si="56"/>
        <v>1</v>
      </c>
      <c r="E413" s="765">
        <f>(1+_xlfn.XLOOKUP(INT((B413-1)/12)+1,'ZC Curve'!$B$8:$B$107,'ZC Curve'!S$8:S$107,,0))^(1/12)-1</f>
        <v>0</v>
      </c>
      <c r="F413" s="766">
        <f t="shared" si="57"/>
        <v>1</v>
      </c>
      <c r="G413" s="765">
        <f>(1+_xlfn.XLOOKUP(INT((B413-1)/12)+1,'ZC Curve'!$B$8:$B$107,'ZC Curve'!T$8:T$107,,0))^(1/12)-1</f>
        <v>0</v>
      </c>
      <c r="H413" s="766">
        <f t="shared" si="58"/>
        <v>1</v>
      </c>
      <c r="I413" s="594"/>
      <c r="J413" s="705">
        <f t="shared" si="59"/>
        <v>401</v>
      </c>
      <c r="K413" s="756"/>
      <c r="L413" s="756"/>
      <c r="M413" s="756"/>
      <c r="N413" s="756"/>
      <c r="O413" s="756"/>
      <c r="P413" s="756"/>
      <c r="Q413" s="756"/>
      <c r="R413" s="756"/>
      <c r="S413" s="756"/>
      <c r="T413" s="756"/>
      <c r="U413" s="756"/>
      <c r="V413" s="756"/>
      <c r="W413" s="594"/>
      <c r="X413" s="705">
        <f t="shared" si="60"/>
        <v>401</v>
      </c>
      <c r="Y413" s="756"/>
      <c r="Z413" s="756"/>
      <c r="AA413" s="756"/>
      <c r="AB413" s="756"/>
      <c r="AC413" s="756"/>
      <c r="AD413" s="756"/>
      <c r="AE413" s="756"/>
      <c r="AF413" s="756"/>
      <c r="AG413" s="756"/>
      <c r="AH413" s="756"/>
      <c r="AI413" s="756"/>
      <c r="AJ413" s="756"/>
      <c r="AK413" s="594"/>
      <c r="AL413" s="705">
        <f t="shared" si="53"/>
        <v>401</v>
      </c>
      <c r="AM413" s="756"/>
      <c r="AN413" s="756"/>
      <c r="AO413" s="756"/>
      <c r="AP413" s="756"/>
      <c r="AQ413" s="756"/>
      <c r="AR413" s="756"/>
      <c r="AS413" s="756"/>
      <c r="AT413" s="756"/>
      <c r="AU413" s="756"/>
      <c r="AV413" s="756"/>
      <c r="AW413" s="756"/>
      <c r="AX413" s="756"/>
      <c r="AY413" s="594"/>
      <c r="AZ413" s="705">
        <f t="shared" si="54"/>
        <v>401</v>
      </c>
      <c r="BA413" s="756"/>
      <c r="BB413" s="756"/>
      <c r="BC413" s="756"/>
      <c r="BD413" s="756"/>
      <c r="BE413" s="756"/>
      <c r="BF413" s="756"/>
      <c r="BG413" s="756"/>
      <c r="BH413" s="756"/>
      <c r="BI413" s="756"/>
      <c r="BJ413" s="756"/>
      <c r="BK413" s="756"/>
      <c r="BL413" s="756"/>
      <c r="BM413" s="685"/>
      <c r="BN413" s="705">
        <f t="shared" si="55"/>
        <v>401</v>
      </c>
      <c r="BO413" s="756"/>
      <c r="BP413" s="756"/>
      <c r="BQ413" s="756"/>
      <c r="BR413" s="756"/>
      <c r="BS413" s="756"/>
      <c r="BT413" s="756"/>
      <c r="BU413" s="756"/>
      <c r="BV413" s="756"/>
      <c r="BW413" s="756"/>
      <c r="BX413" s="756"/>
      <c r="BY413" s="756"/>
      <c r="BZ413" s="756"/>
    </row>
    <row r="414" spans="2:78" x14ac:dyDescent="0.25">
      <c r="B414" s="705">
        <v>402</v>
      </c>
      <c r="C414" s="765">
        <f>(1+_xlfn.XLOOKUP(INT((B414-1)/12)+1,'ZC Curve'!$B$8:$B$107,'ZC Curve'!R$8:R$107,,0))^(1/12)-1</f>
        <v>0</v>
      </c>
      <c r="D414" s="766">
        <f t="shared" si="56"/>
        <v>1</v>
      </c>
      <c r="E414" s="765">
        <f>(1+_xlfn.XLOOKUP(INT((B414-1)/12)+1,'ZC Curve'!$B$8:$B$107,'ZC Curve'!S$8:S$107,,0))^(1/12)-1</f>
        <v>0</v>
      </c>
      <c r="F414" s="766">
        <f t="shared" si="57"/>
        <v>1</v>
      </c>
      <c r="G414" s="765">
        <f>(1+_xlfn.XLOOKUP(INT((B414-1)/12)+1,'ZC Curve'!$B$8:$B$107,'ZC Curve'!T$8:T$107,,0))^(1/12)-1</f>
        <v>0</v>
      </c>
      <c r="H414" s="766">
        <f t="shared" si="58"/>
        <v>1</v>
      </c>
      <c r="I414" s="594"/>
      <c r="J414" s="705">
        <f t="shared" si="59"/>
        <v>402</v>
      </c>
      <c r="K414" s="756"/>
      <c r="L414" s="756"/>
      <c r="M414" s="756"/>
      <c r="N414" s="756"/>
      <c r="O414" s="756"/>
      <c r="P414" s="756"/>
      <c r="Q414" s="756"/>
      <c r="R414" s="756"/>
      <c r="S414" s="756"/>
      <c r="T414" s="756"/>
      <c r="U414" s="756"/>
      <c r="V414" s="756"/>
      <c r="W414" s="594"/>
      <c r="X414" s="705">
        <f t="shared" si="60"/>
        <v>402</v>
      </c>
      <c r="Y414" s="756"/>
      <c r="Z414" s="756"/>
      <c r="AA414" s="756"/>
      <c r="AB414" s="756"/>
      <c r="AC414" s="756"/>
      <c r="AD414" s="756"/>
      <c r="AE414" s="756"/>
      <c r="AF414" s="756"/>
      <c r="AG414" s="756"/>
      <c r="AH414" s="756"/>
      <c r="AI414" s="756"/>
      <c r="AJ414" s="756"/>
      <c r="AK414" s="594"/>
      <c r="AL414" s="705">
        <f t="shared" si="53"/>
        <v>402</v>
      </c>
      <c r="AM414" s="756"/>
      <c r="AN414" s="756"/>
      <c r="AO414" s="756"/>
      <c r="AP414" s="756"/>
      <c r="AQ414" s="756"/>
      <c r="AR414" s="756"/>
      <c r="AS414" s="756"/>
      <c r="AT414" s="756"/>
      <c r="AU414" s="756"/>
      <c r="AV414" s="756"/>
      <c r="AW414" s="756"/>
      <c r="AX414" s="756"/>
      <c r="AY414" s="594"/>
      <c r="AZ414" s="705">
        <f t="shared" si="54"/>
        <v>402</v>
      </c>
      <c r="BA414" s="756"/>
      <c r="BB414" s="756"/>
      <c r="BC414" s="756"/>
      <c r="BD414" s="756"/>
      <c r="BE414" s="756"/>
      <c r="BF414" s="756"/>
      <c r="BG414" s="756"/>
      <c r="BH414" s="756"/>
      <c r="BI414" s="756"/>
      <c r="BJ414" s="756"/>
      <c r="BK414" s="756"/>
      <c r="BL414" s="756"/>
      <c r="BM414" s="685"/>
      <c r="BN414" s="705">
        <f t="shared" si="55"/>
        <v>402</v>
      </c>
      <c r="BO414" s="756"/>
      <c r="BP414" s="756"/>
      <c r="BQ414" s="756"/>
      <c r="BR414" s="756"/>
      <c r="BS414" s="756"/>
      <c r="BT414" s="756"/>
      <c r="BU414" s="756"/>
      <c r="BV414" s="756"/>
      <c r="BW414" s="756"/>
      <c r="BX414" s="756"/>
      <c r="BY414" s="756"/>
      <c r="BZ414" s="756"/>
    </row>
    <row r="415" spans="2:78" x14ac:dyDescent="0.25">
      <c r="B415" s="705">
        <v>403</v>
      </c>
      <c r="C415" s="765">
        <f>(1+_xlfn.XLOOKUP(INT((B415-1)/12)+1,'ZC Curve'!$B$8:$B$107,'ZC Curve'!R$8:R$107,,0))^(1/12)-1</f>
        <v>0</v>
      </c>
      <c r="D415" s="766">
        <f t="shared" si="56"/>
        <v>1</v>
      </c>
      <c r="E415" s="765">
        <f>(1+_xlfn.XLOOKUP(INT((B415-1)/12)+1,'ZC Curve'!$B$8:$B$107,'ZC Curve'!S$8:S$107,,0))^(1/12)-1</f>
        <v>0</v>
      </c>
      <c r="F415" s="766">
        <f t="shared" si="57"/>
        <v>1</v>
      </c>
      <c r="G415" s="765">
        <f>(1+_xlfn.XLOOKUP(INT((B415-1)/12)+1,'ZC Curve'!$B$8:$B$107,'ZC Curve'!T$8:T$107,,0))^(1/12)-1</f>
        <v>0</v>
      </c>
      <c r="H415" s="766">
        <f t="shared" si="58"/>
        <v>1</v>
      </c>
      <c r="I415" s="594"/>
      <c r="J415" s="705">
        <f t="shared" si="59"/>
        <v>403</v>
      </c>
      <c r="K415" s="756"/>
      <c r="L415" s="756"/>
      <c r="M415" s="756"/>
      <c r="N415" s="756"/>
      <c r="O415" s="756"/>
      <c r="P415" s="756"/>
      <c r="Q415" s="756"/>
      <c r="R415" s="756"/>
      <c r="S415" s="756"/>
      <c r="T415" s="756"/>
      <c r="U415" s="756"/>
      <c r="V415" s="756"/>
      <c r="W415" s="594"/>
      <c r="X415" s="705">
        <f t="shared" si="60"/>
        <v>403</v>
      </c>
      <c r="Y415" s="756"/>
      <c r="Z415" s="756"/>
      <c r="AA415" s="756"/>
      <c r="AB415" s="756"/>
      <c r="AC415" s="756"/>
      <c r="AD415" s="756"/>
      <c r="AE415" s="756"/>
      <c r="AF415" s="756"/>
      <c r="AG415" s="756"/>
      <c r="AH415" s="756"/>
      <c r="AI415" s="756"/>
      <c r="AJ415" s="756"/>
      <c r="AK415" s="594"/>
      <c r="AL415" s="705">
        <f t="shared" si="53"/>
        <v>403</v>
      </c>
      <c r="AM415" s="756"/>
      <c r="AN415" s="756"/>
      <c r="AO415" s="756"/>
      <c r="AP415" s="756"/>
      <c r="AQ415" s="756"/>
      <c r="AR415" s="756"/>
      <c r="AS415" s="756"/>
      <c r="AT415" s="756"/>
      <c r="AU415" s="756"/>
      <c r="AV415" s="756"/>
      <c r="AW415" s="756"/>
      <c r="AX415" s="756"/>
      <c r="AY415" s="594"/>
      <c r="AZ415" s="705">
        <f t="shared" si="54"/>
        <v>403</v>
      </c>
      <c r="BA415" s="756"/>
      <c r="BB415" s="756"/>
      <c r="BC415" s="756"/>
      <c r="BD415" s="756"/>
      <c r="BE415" s="756"/>
      <c r="BF415" s="756"/>
      <c r="BG415" s="756"/>
      <c r="BH415" s="756"/>
      <c r="BI415" s="756"/>
      <c r="BJ415" s="756"/>
      <c r="BK415" s="756"/>
      <c r="BL415" s="756"/>
      <c r="BM415" s="685"/>
      <c r="BN415" s="705">
        <f t="shared" si="55"/>
        <v>403</v>
      </c>
      <c r="BO415" s="756"/>
      <c r="BP415" s="756"/>
      <c r="BQ415" s="756"/>
      <c r="BR415" s="756"/>
      <c r="BS415" s="756"/>
      <c r="BT415" s="756"/>
      <c r="BU415" s="756"/>
      <c r="BV415" s="756"/>
      <c r="BW415" s="756"/>
      <c r="BX415" s="756"/>
      <c r="BY415" s="756"/>
      <c r="BZ415" s="756"/>
    </row>
    <row r="416" spans="2:78" x14ac:dyDescent="0.25">
      <c r="B416" s="705">
        <v>404</v>
      </c>
      <c r="C416" s="765">
        <f>(1+_xlfn.XLOOKUP(INT((B416-1)/12)+1,'ZC Curve'!$B$8:$B$107,'ZC Curve'!R$8:R$107,,0))^(1/12)-1</f>
        <v>0</v>
      </c>
      <c r="D416" s="766">
        <f t="shared" si="56"/>
        <v>1</v>
      </c>
      <c r="E416" s="765">
        <f>(1+_xlfn.XLOOKUP(INT((B416-1)/12)+1,'ZC Curve'!$B$8:$B$107,'ZC Curve'!S$8:S$107,,0))^(1/12)-1</f>
        <v>0</v>
      </c>
      <c r="F416" s="766">
        <f t="shared" si="57"/>
        <v>1</v>
      </c>
      <c r="G416" s="765">
        <f>(1+_xlfn.XLOOKUP(INT((B416-1)/12)+1,'ZC Curve'!$B$8:$B$107,'ZC Curve'!T$8:T$107,,0))^(1/12)-1</f>
        <v>0</v>
      </c>
      <c r="H416" s="766">
        <f t="shared" si="58"/>
        <v>1</v>
      </c>
      <c r="I416" s="594"/>
      <c r="J416" s="705">
        <f t="shared" si="59"/>
        <v>404</v>
      </c>
      <c r="K416" s="756"/>
      <c r="L416" s="756"/>
      <c r="M416" s="756"/>
      <c r="N416" s="756"/>
      <c r="O416" s="756"/>
      <c r="P416" s="756"/>
      <c r="Q416" s="756"/>
      <c r="R416" s="756"/>
      <c r="S416" s="756"/>
      <c r="T416" s="756"/>
      <c r="U416" s="756"/>
      <c r="V416" s="756"/>
      <c r="W416" s="594"/>
      <c r="X416" s="705">
        <f t="shared" si="60"/>
        <v>404</v>
      </c>
      <c r="Y416" s="756"/>
      <c r="Z416" s="756"/>
      <c r="AA416" s="756"/>
      <c r="AB416" s="756"/>
      <c r="AC416" s="756"/>
      <c r="AD416" s="756"/>
      <c r="AE416" s="756"/>
      <c r="AF416" s="756"/>
      <c r="AG416" s="756"/>
      <c r="AH416" s="756"/>
      <c r="AI416" s="756"/>
      <c r="AJ416" s="756"/>
      <c r="AK416" s="594"/>
      <c r="AL416" s="705">
        <f t="shared" si="53"/>
        <v>404</v>
      </c>
      <c r="AM416" s="756"/>
      <c r="AN416" s="756"/>
      <c r="AO416" s="756"/>
      <c r="AP416" s="756"/>
      <c r="AQ416" s="756"/>
      <c r="AR416" s="756"/>
      <c r="AS416" s="756"/>
      <c r="AT416" s="756"/>
      <c r="AU416" s="756"/>
      <c r="AV416" s="756"/>
      <c r="AW416" s="756"/>
      <c r="AX416" s="756"/>
      <c r="AY416" s="594"/>
      <c r="AZ416" s="705">
        <f t="shared" si="54"/>
        <v>404</v>
      </c>
      <c r="BA416" s="756"/>
      <c r="BB416" s="756"/>
      <c r="BC416" s="756"/>
      <c r="BD416" s="756"/>
      <c r="BE416" s="756"/>
      <c r="BF416" s="756"/>
      <c r="BG416" s="756"/>
      <c r="BH416" s="756"/>
      <c r="BI416" s="756"/>
      <c r="BJ416" s="756"/>
      <c r="BK416" s="756"/>
      <c r="BL416" s="756"/>
      <c r="BM416" s="685"/>
      <c r="BN416" s="705">
        <f t="shared" si="55"/>
        <v>404</v>
      </c>
      <c r="BO416" s="756"/>
      <c r="BP416" s="756"/>
      <c r="BQ416" s="756"/>
      <c r="BR416" s="756"/>
      <c r="BS416" s="756"/>
      <c r="BT416" s="756"/>
      <c r="BU416" s="756"/>
      <c r="BV416" s="756"/>
      <c r="BW416" s="756"/>
      <c r="BX416" s="756"/>
      <c r="BY416" s="756"/>
      <c r="BZ416" s="756"/>
    </row>
    <row r="417" spans="2:78" x14ac:dyDescent="0.25">
      <c r="B417" s="705">
        <v>405</v>
      </c>
      <c r="C417" s="765">
        <f>(1+_xlfn.XLOOKUP(INT((B417-1)/12)+1,'ZC Curve'!$B$8:$B$107,'ZC Curve'!R$8:R$107,,0))^(1/12)-1</f>
        <v>0</v>
      </c>
      <c r="D417" s="766">
        <f t="shared" si="56"/>
        <v>1</v>
      </c>
      <c r="E417" s="765">
        <f>(1+_xlfn.XLOOKUP(INT((B417-1)/12)+1,'ZC Curve'!$B$8:$B$107,'ZC Curve'!S$8:S$107,,0))^(1/12)-1</f>
        <v>0</v>
      </c>
      <c r="F417" s="766">
        <f t="shared" si="57"/>
        <v>1</v>
      </c>
      <c r="G417" s="765">
        <f>(1+_xlfn.XLOOKUP(INT((B417-1)/12)+1,'ZC Curve'!$B$8:$B$107,'ZC Curve'!T$8:T$107,,0))^(1/12)-1</f>
        <v>0</v>
      </c>
      <c r="H417" s="766">
        <f t="shared" si="58"/>
        <v>1</v>
      </c>
      <c r="I417" s="594"/>
      <c r="J417" s="705">
        <f t="shared" si="59"/>
        <v>405</v>
      </c>
      <c r="K417" s="756"/>
      <c r="L417" s="756"/>
      <c r="M417" s="756"/>
      <c r="N417" s="756"/>
      <c r="O417" s="756"/>
      <c r="P417" s="756"/>
      <c r="Q417" s="756"/>
      <c r="R417" s="756"/>
      <c r="S417" s="756"/>
      <c r="T417" s="756"/>
      <c r="U417" s="756"/>
      <c r="V417" s="756"/>
      <c r="W417" s="594"/>
      <c r="X417" s="705">
        <f t="shared" si="60"/>
        <v>405</v>
      </c>
      <c r="Y417" s="756"/>
      <c r="Z417" s="756"/>
      <c r="AA417" s="756"/>
      <c r="AB417" s="756"/>
      <c r="AC417" s="756"/>
      <c r="AD417" s="756"/>
      <c r="AE417" s="756"/>
      <c r="AF417" s="756"/>
      <c r="AG417" s="756"/>
      <c r="AH417" s="756"/>
      <c r="AI417" s="756"/>
      <c r="AJ417" s="756"/>
      <c r="AK417" s="594"/>
      <c r="AL417" s="705">
        <f t="shared" si="53"/>
        <v>405</v>
      </c>
      <c r="AM417" s="756"/>
      <c r="AN417" s="756"/>
      <c r="AO417" s="756"/>
      <c r="AP417" s="756"/>
      <c r="AQ417" s="756"/>
      <c r="AR417" s="756"/>
      <c r="AS417" s="756"/>
      <c r="AT417" s="756"/>
      <c r="AU417" s="756"/>
      <c r="AV417" s="756"/>
      <c r="AW417" s="756"/>
      <c r="AX417" s="756"/>
      <c r="AY417" s="594"/>
      <c r="AZ417" s="705">
        <f t="shared" si="54"/>
        <v>405</v>
      </c>
      <c r="BA417" s="756"/>
      <c r="BB417" s="756"/>
      <c r="BC417" s="756"/>
      <c r="BD417" s="756"/>
      <c r="BE417" s="756"/>
      <c r="BF417" s="756"/>
      <c r="BG417" s="756"/>
      <c r="BH417" s="756"/>
      <c r="BI417" s="756"/>
      <c r="BJ417" s="756"/>
      <c r="BK417" s="756"/>
      <c r="BL417" s="756"/>
      <c r="BM417" s="685"/>
      <c r="BN417" s="705">
        <f t="shared" si="55"/>
        <v>405</v>
      </c>
      <c r="BO417" s="756"/>
      <c r="BP417" s="756"/>
      <c r="BQ417" s="756"/>
      <c r="BR417" s="756"/>
      <c r="BS417" s="756"/>
      <c r="BT417" s="756"/>
      <c r="BU417" s="756"/>
      <c r="BV417" s="756"/>
      <c r="BW417" s="756"/>
      <c r="BX417" s="756"/>
      <c r="BY417" s="756"/>
      <c r="BZ417" s="756"/>
    </row>
    <row r="418" spans="2:78" x14ac:dyDescent="0.25">
      <c r="B418" s="705">
        <v>406</v>
      </c>
      <c r="C418" s="765">
        <f>(1+_xlfn.XLOOKUP(INT((B418-1)/12)+1,'ZC Curve'!$B$8:$B$107,'ZC Curve'!R$8:R$107,,0))^(1/12)-1</f>
        <v>0</v>
      </c>
      <c r="D418" s="766">
        <f t="shared" si="56"/>
        <v>1</v>
      </c>
      <c r="E418" s="765">
        <f>(1+_xlfn.XLOOKUP(INT((B418-1)/12)+1,'ZC Curve'!$B$8:$B$107,'ZC Curve'!S$8:S$107,,0))^(1/12)-1</f>
        <v>0</v>
      </c>
      <c r="F418" s="766">
        <f t="shared" si="57"/>
        <v>1</v>
      </c>
      <c r="G418" s="765">
        <f>(1+_xlfn.XLOOKUP(INT((B418-1)/12)+1,'ZC Curve'!$B$8:$B$107,'ZC Curve'!T$8:T$107,,0))^(1/12)-1</f>
        <v>0</v>
      </c>
      <c r="H418" s="766">
        <f t="shared" si="58"/>
        <v>1</v>
      </c>
      <c r="I418" s="594"/>
      <c r="J418" s="705">
        <f t="shared" si="59"/>
        <v>406</v>
      </c>
      <c r="K418" s="756"/>
      <c r="L418" s="756"/>
      <c r="M418" s="756"/>
      <c r="N418" s="756"/>
      <c r="O418" s="756"/>
      <c r="P418" s="756"/>
      <c r="Q418" s="756"/>
      <c r="R418" s="756"/>
      <c r="S418" s="756"/>
      <c r="T418" s="756"/>
      <c r="U418" s="756"/>
      <c r="V418" s="756"/>
      <c r="W418" s="594"/>
      <c r="X418" s="705">
        <f t="shared" si="60"/>
        <v>406</v>
      </c>
      <c r="Y418" s="756"/>
      <c r="Z418" s="756"/>
      <c r="AA418" s="756"/>
      <c r="AB418" s="756"/>
      <c r="AC418" s="756"/>
      <c r="AD418" s="756"/>
      <c r="AE418" s="756"/>
      <c r="AF418" s="756"/>
      <c r="AG418" s="756"/>
      <c r="AH418" s="756"/>
      <c r="AI418" s="756"/>
      <c r="AJ418" s="756"/>
      <c r="AK418" s="594"/>
      <c r="AL418" s="705">
        <f t="shared" si="53"/>
        <v>406</v>
      </c>
      <c r="AM418" s="756"/>
      <c r="AN418" s="756"/>
      <c r="AO418" s="756"/>
      <c r="AP418" s="756"/>
      <c r="AQ418" s="756"/>
      <c r="AR418" s="756"/>
      <c r="AS418" s="756"/>
      <c r="AT418" s="756"/>
      <c r="AU418" s="756"/>
      <c r="AV418" s="756"/>
      <c r="AW418" s="756"/>
      <c r="AX418" s="756"/>
      <c r="AY418" s="594"/>
      <c r="AZ418" s="705">
        <f t="shared" si="54"/>
        <v>406</v>
      </c>
      <c r="BA418" s="756"/>
      <c r="BB418" s="756"/>
      <c r="BC418" s="756"/>
      <c r="BD418" s="756"/>
      <c r="BE418" s="756"/>
      <c r="BF418" s="756"/>
      <c r="BG418" s="756"/>
      <c r="BH418" s="756"/>
      <c r="BI418" s="756"/>
      <c r="BJ418" s="756"/>
      <c r="BK418" s="756"/>
      <c r="BL418" s="756"/>
      <c r="BM418" s="685"/>
      <c r="BN418" s="705">
        <f t="shared" si="55"/>
        <v>406</v>
      </c>
      <c r="BO418" s="756"/>
      <c r="BP418" s="756"/>
      <c r="BQ418" s="756"/>
      <c r="BR418" s="756"/>
      <c r="BS418" s="756"/>
      <c r="BT418" s="756"/>
      <c r="BU418" s="756"/>
      <c r="BV418" s="756"/>
      <c r="BW418" s="756"/>
      <c r="BX418" s="756"/>
      <c r="BY418" s="756"/>
      <c r="BZ418" s="756"/>
    </row>
    <row r="419" spans="2:78" x14ac:dyDescent="0.25">
      <c r="B419" s="705">
        <v>407</v>
      </c>
      <c r="C419" s="765">
        <f>(1+_xlfn.XLOOKUP(INT((B419-1)/12)+1,'ZC Curve'!$B$8:$B$107,'ZC Curve'!R$8:R$107,,0))^(1/12)-1</f>
        <v>0</v>
      </c>
      <c r="D419" s="766">
        <f t="shared" si="56"/>
        <v>1</v>
      </c>
      <c r="E419" s="765">
        <f>(1+_xlfn.XLOOKUP(INT((B419-1)/12)+1,'ZC Curve'!$B$8:$B$107,'ZC Curve'!S$8:S$107,,0))^(1/12)-1</f>
        <v>0</v>
      </c>
      <c r="F419" s="766">
        <f t="shared" si="57"/>
        <v>1</v>
      </c>
      <c r="G419" s="765">
        <f>(1+_xlfn.XLOOKUP(INT((B419-1)/12)+1,'ZC Curve'!$B$8:$B$107,'ZC Curve'!T$8:T$107,,0))^(1/12)-1</f>
        <v>0</v>
      </c>
      <c r="H419" s="766">
        <f t="shared" si="58"/>
        <v>1</v>
      </c>
      <c r="I419" s="594"/>
      <c r="J419" s="705">
        <f t="shared" si="59"/>
        <v>407</v>
      </c>
      <c r="K419" s="756"/>
      <c r="L419" s="756"/>
      <c r="M419" s="756"/>
      <c r="N419" s="756"/>
      <c r="O419" s="756"/>
      <c r="P419" s="756"/>
      <c r="Q419" s="756"/>
      <c r="R419" s="756"/>
      <c r="S419" s="756"/>
      <c r="T419" s="756"/>
      <c r="U419" s="756"/>
      <c r="V419" s="756"/>
      <c r="W419" s="594"/>
      <c r="X419" s="705">
        <f t="shared" si="60"/>
        <v>407</v>
      </c>
      <c r="Y419" s="756"/>
      <c r="Z419" s="756"/>
      <c r="AA419" s="756"/>
      <c r="AB419" s="756"/>
      <c r="AC419" s="756"/>
      <c r="AD419" s="756"/>
      <c r="AE419" s="756"/>
      <c r="AF419" s="756"/>
      <c r="AG419" s="756"/>
      <c r="AH419" s="756"/>
      <c r="AI419" s="756"/>
      <c r="AJ419" s="756"/>
      <c r="AK419" s="594"/>
      <c r="AL419" s="705">
        <f t="shared" si="53"/>
        <v>407</v>
      </c>
      <c r="AM419" s="756"/>
      <c r="AN419" s="756"/>
      <c r="AO419" s="756"/>
      <c r="AP419" s="756"/>
      <c r="AQ419" s="756"/>
      <c r="AR419" s="756"/>
      <c r="AS419" s="756"/>
      <c r="AT419" s="756"/>
      <c r="AU419" s="756"/>
      <c r="AV419" s="756"/>
      <c r="AW419" s="756"/>
      <c r="AX419" s="756"/>
      <c r="AY419" s="594"/>
      <c r="AZ419" s="705">
        <f t="shared" si="54"/>
        <v>407</v>
      </c>
      <c r="BA419" s="756"/>
      <c r="BB419" s="756"/>
      <c r="BC419" s="756"/>
      <c r="BD419" s="756"/>
      <c r="BE419" s="756"/>
      <c r="BF419" s="756"/>
      <c r="BG419" s="756"/>
      <c r="BH419" s="756"/>
      <c r="BI419" s="756"/>
      <c r="BJ419" s="756"/>
      <c r="BK419" s="756"/>
      <c r="BL419" s="756"/>
      <c r="BM419" s="685"/>
      <c r="BN419" s="705">
        <f t="shared" si="55"/>
        <v>407</v>
      </c>
      <c r="BO419" s="756"/>
      <c r="BP419" s="756"/>
      <c r="BQ419" s="756"/>
      <c r="BR419" s="756"/>
      <c r="BS419" s="756"/>
      <c r="BT419" s="756"/>
      <c r="BU419" s="756"/>
      <c r="BV419" s="756"/>
      <c r="BW419" s="756"/>
      <c r="BX419" s="756"/>
      <c r="BY419" s="756"/>
      <c r="BZ419" s="756"/>
    </row>
    <row r="420" spans="2:78" x14ac:dyDescent="0.25">
      <c r="B420" s="705">
        <v>408</v>
      </c>
      <c r="C420" s="765">
        <f>(1+_xlfn.XLOOKUP(INT((B420-1)/12)+1,'ZC Curve'!$B$8:$B$107,'ZC Curve'!R$8:R$107,,0))^(1/12)-1</f>
        <v>0</v>
      </c>
      <c r="D420" s="766">
        <f t="shared" si="56"/>
        <v>1</v>
      </c>
      <c r="E420" s="765">
        <f>(1+_xlfn.XLOOKUP(INT((B420-1)/12)+1,'ZC Curve'!$B$8:$B$107,'ZC Curve'!S$8:S$107,,0))^(1/12)-1</f>
        <v>0</v>
      </c>
      <c r="F420" s="766">
        <f t="shared" si="57"/>
        <v>1</v>
      </c>
      <c r="G420" s="765">
        <f>(1+_xlfn.XLOOKUP(INT((B420-1)/12)+1,'ZC Curve'!$B$8:$B$107,'ZC Curve'!T$8:T$107,,0))^(1/12)-1</f>
        <v>0</v>
      </c>
      <c r="H420" s="766">
        <f t="shared" si="58"/>
        <v>1</v>
      </c>
      <c r="I420" s="594"/>
      <c r="J420" s="705">
        <f t="shared" si="59"/>
        <v>408</v>
      </c>
      <c r="K420" s="756"/>
      <c r="L420" s="756"/>
      <c r="M420" s="756"/>
      <c r="N420" s="756"/>
      <c r="O420" s="756"/>
      <c r="P420" s="756"/>
      <c r="Q420" s="756"/>
      <c r="R420" s="756"/>
      <c r="S420" s="756"/>
      <c r="T420" s="756"/>
      <c r="U420" s="756"/>
      <c r="V420" s="756"/>
      <c r="W420" s="594"/>
      <c r="X420" s="705">
        <f t="shared" si="60"/>
        <v>408</v>
      </c>
      <c r="Y420" s="756"/>
      <c r="Z420" s="756"/>
      <c r="AA420" s="756"/>
      <c r="AB420" s="756"/>
      <c r="AC420" s="756"/>
      <c r="AD420" s="756"/>
      <c r="AE420" s="756"/>
      <c r="AF420" s="756"/>
      <c r="AG420" s="756"/>
      <c r="AH420" s="756"/>
      <c r="AI420" s="756"/>
      <c r="AJ420" s="756"/>
      <c r="AK420" s="594"/>
      <c r="AL420" s="705">
        <f t="shared" si="53"/>
        <v>408</v>
      </c>
      <c r="AM420" s="756"/>
      <c r="AN420" s="756"/>
      <c r="AO420" s="756"/>
      <c r="AP420" s="756"/>
      <c r="AQ420" s="756"/>
      <c r="AR420" s="756"/>
      <c r="AS420" s="756"/>
      <c r="AT420" s="756"/>
      <c r="AU420" s="756"/>
      <c r="AV420" s="756"/>
      <c r="AW420" s="756"/>
      <c r="AX420" s="756"/>
      <c r="AY420" s="594"/>
      <c r="AZ420" s="705">
        <f t="shared" si="54"/>
        <v>408</v>
      </c>
      <c r="BA420" s="756"/>
      <c r="BB420" s="756"/>
      <c r="BC420" s="756"/>
      <c r="BD420" s="756"/>
      <c r="BE420" s="756"/>
      <c r="BF420" s="756"/>
      <c r="BG420" s="756"/>
      <c r="BH420" s="756"/>
      <c r="BI420" s="756"/>
      <c r="BJ420" s="756"/>
      <c r="BK420" s="756"/>
      <c r="BL420" s="756"/>
      <c r="BM420" s="685"/>
      <c r="BN420" s="705">
        <f t="shared" si="55"/>
        <v>408</v>
      </c>
      <c r="BO420" s="756"/>
      <c r="BP420" s="756"/>
      <c r="BQ420" s="756"/>
      <c r="BR420" s="756"/>
      <c r="BS420" s="756"/>
      <c r="BT420" s="756"/>
      <c r="BU420" s="756"/>
      <c r="BV420" s="756"/>
      <c r="BW420" s="756"/>
      <c r="BX420" s="756"/>
      <c r="BY420" s="756"/>
      <c r="BZ420" s="756"/>
    </row>
    <row r="421" spans="2:78" x14ac:dyDescent="0.25">
      <c r="B421" s="705">
        <v>409</v>
      </c>
      <c r="C421" s="765">
        <f>(1+_xlfn.XLOOKUP(INT((B421-1)/12)+1,'ZC Curve'!$B$8:$B$107,'ZC Curve'!R$8:R$107,,0))^(1/12)-1</f>
        <v>0</v>
      </c>
      <c r="D421" s="766">
        <f t="shared" si="56"/>
        <v>1</v>
      </c>
      <c r="E421" s="765">
        <f>(1+_xlfn.XLOOKUP(INT((B421-1)/12)+1,'ZC Curve'!$B$8:$B$107,'ZC Curve'!S$8:S$107,,0))^(1/12)-1</f>
        <v>0</v>
      </c>
      <c r="F421" s="766">
        <f t="shared" si="57"/>
        <v>1</v>
      </c>
      <c r="G421" s="765">
        <f>(1+_xlfn.XLOOKUP(INT((B421-1)/12)+1,'ZC Curve'!$B$8:$B$107,'ZC Curve'!T$8:T$107,,0))^(1/12)-1</f>
        <v>0</v>
      </c>
      <c r="H421" s="766">
        <f t="shared" si="58"/>
        <v>1</v>
      </c>
      <c r="I421" s="594"/>
      <c r="J421" s="705">
        <f t="shared" si="59"/>
        <v>409</v>
      </c>
      <c r="K421" s="756"/>
      <c r="L421" s="756"/>
      <c r="M421" s="756"/>
      <c r="N421" s="756"/>
      <c r="O421" s="756"/>
      <c r="P421" s="756"/>
      <c r="Q421" s="756"/>
      <c r="R421" s="756"/>
      <c r="S421" s="756"/>
      <c r="T421" s="756"/>
      <c r="U421" s="756"/>
      <c r="V421" s="756"/>
      <c r="W421" s="594"/>
      <c r="X421" s="705">
        <f t="shared" si="60"/>
        <v>409</v>
      </c>
      <c r="Y421" s="756"/>
      <c r="Z421" s="756"/>
      <c r="AA421" s="756"/>
      <c r="AB421" s="756"/>
      <c r="AC421" s="756"/>
      <c r="AD421" s="756"/>
      <c r="AE421" s="756"/>
      <c r="AF421" s="756"/>
      <c r="AG421" s="756"/>
      <c r="AH421" s="756"/>
      <c r="AI421" s="756"/>
      <c r="AJ421" s="756"/>
      <c r="AK421" s="594"/>
      <c r="AL421" s="705">
        <f t="shared" si="53"/>
        <v>409</v>
      </c>
      <c r="AM421" s="756"/>
      <c r="AN421" s="756"/>
      <c r="AO421" s="756"/>
      <c r="AP421" s="756"/>
      <c r="AQ421" s="756"/>
      <c r="AR421" s="756"/>
      <c r="AS421" s="756"/>
      <c r="AT421" s="756"/>
      <c r="AU421" s="756"/>
      <c r="AV421" s="756"/>
      <c r="AW421" s="756"/>
      <c r="AX421" s="756"/>
      <c r="AY421" s="594"/>
      <c r="AZ421" s="705">
        <f t="shared" si="54"/>
        <v>409</v>
      </c>
      <c r="BA421" s="756"/>
      <c r="BB421" s="756"/>
      <c r="BC421" s="756"/>
      <c r="BD421" s="756"/>
      <c r="BE421" s="756"/>
      <c r="BF421" s="756"/>
      <c r="BG421" s="756"/>
      <c r="BH421" s="756"/>
      <c r="BI421" s="756"/>
      <c r="BJ421" s="756"/>
      <c r="BK421" s="756"/>
      <c r="BL421" s="756"/>
      <c r="BM421" s="685"/>
      <c r="BN421" s="705">
        <f t="shared" si="55"/>
        <v>409</v>
      </c>
      <c r="BO421" s="756"/>
      <c r="BP421" s="756"/>
      <c r="BQ421" s="756"/>
      <c r="BR421" s="756"/>
      <c r="BS421" s="756"/>
      <c r="BT421" s="756"/>
      <c r="BU421" s="756"/>
      <c r="BV421" s="756"/>
      <c r="BW421" s="756"/>
      <c r="BX421" s="756"/>
      <c r="BY421" s="756"/>
      <c r="BZ421" s="756"/>
    </row>
    <row r="422" spans="2:78" x14ac:dyDescent="0.25">
      <c r="B422" s="705">
        <v>410</v>
      </c>
      <c r="C422" s="765">
        <f>(1+_xlfn.XLOOKUP(INT((B422-1)/12)+1,'ZC Curve'!$B$8:$B$107,'ZC Curve'!R$8:R$107,,0))^(1/12)-1</f>
        <v>0</v>
      </c>
      <c r="D422" s="766">
        <f t="shared" si="56"/>
        <v>1</v>
      </c>
      <c r="E422" s="765">
        <f>(1+_xlfn.XLOOKUP(INT((B422-1)/12)+1,'ZC Curve'!$B$8:$B$107,'ZC Curve'!S$8:S$107,,0))^(1/12)-1</f>
        <v>0</v>
      </c>
      <c r="F422" s="766">
        <f t="shared" si="57"/>
        <v>1</v>
      </c>
      <c r="G422" s="765">
        <f>(1+_xlfn.XLOOKUP(INT((B422-1)/12)+1,'ZC Curve'!$B$8:$B$107,'ZC Curve'!T$8:T$107,,0))^(1/12)-1</f>
        <v>0</v>
      </c>
      <c r="H422" s="766">
        <f t="shared" si="58"/>
        <v>1</v>
      </c>
      <c r="I422" s="594"/>
      <c r="J422" s="705">
        <f t="shared" si="59"/>
        <v>410</v>
      </c>
      <c r="K422" s="756"/>
      <c r="L422" s="756"/>
      <c r="M422" s="756"/>
      <c r="N422" s="756"/>
      <c r="O422" s="756"/>
      <c r="P422" s="756"/>
      <c r="Q422" s="756"/>
      <c r="R422" s="756"/>
      <c r="S422" s="756"/>
      <c r="T422" s="756"/>
      <c r="U422" s="756"/>
      <c r="V422" s="756"/>
      <c r="W422" s="594"/>
      <c r="X422" s="705">
        <f t="shared" si="60"/>
        <v>410</v>
      </c>
      <c r="Y422" s="756"/>
      <c r="Z422" s="756"/>
      <c r="AA422" s="756"/>
      <c r="AB422" s="756"/>
      <c r="AC422" s="756"/>
      <c r="AD422" s="756"/>
      <c r="AE422" s="756"/>
      <c r="AF422" s="756"/>
      <c r="AG422" s="756"/>
      <c r="AH422" s="756"/>
      <c r="AI422" s="756"/>
      <c r="AJ422" s="756"/>
      <c r="AK422" s="594"/>
      <c r="AL422" s="705">
        <f t="shared" si="53"/>
        <v>410</v>
      </c>
      <c r="AM422" s="756"/>
      <c r="AN422" s="756"/>
      <c r="AO422" s="756"/>
      <c r="AP422" s="756"/>
      <c r="AQ422" s="756"/>
      <c r="AR422" s="756"/>
      <c r="AS422" s="756"/>
      <c r="AT422" s="756"/>
      <c r="AU422" s="756"/>
      <c r="AV422" s="756"/>
      <c r="AW422" s="756"/>
      <c r="AX422" s="756"/>
      <c r="AY422" s="594"/>
      <c r="AZ422" s="705">
        <f t="shared" si="54"/>
        <v>410</v>
      </c>
      <c r="BA422" s="756"/>
      <c r="BB422" s="756"/>
      <c r="BC422" s="756"/>
      <c r="BD422" s="756"/>
      <c r="BE422" s="756"/>
      <c r="BF422" s="756"/>
      <c r="BG422" s="756"/>
      <c r="BH422" s="756"/>
      <c r="BI422" s="756"/>
      <c r="BJ422" s="756"/>
      <c r="BK422" s="756"/>
      <c r="BL422" s="756"/>
      <c r="BM422" s="685"/>
      <c r="BN422" s="705">
        <f t="shared" si="55"/>
        <v>410</v>
      </c>
      <c r="BO422" s="756"/>
      <c r="BP422" s="756"/>
      <c r="BQ422" s="756"/>
      <c r="BR422" s="756"/>
      <c r="BS422" s="756"/>
      <c r="BT422" s="756"/>
      <c r="BU422" s="756"/>
      <c r="BV422" s="756"/>
      <c r="BW422" s="756"/>
      <c r="BX422" s="756"/>
      <c r="BY422" s="756"/>
      <c r="BZ422" s="756"/>
    </row>
    <row r="423" spans="2:78" x14ac:dyDescent="0.25">
      <c r="B423" s="705">
        <v>411</v>
      </c>
      <c r="C423" s="765">
        <f>(1+_xlfn.XLOOKUP(INT((B423-1)/12)+1,'ZC Curve'!$B$8:$B$107,'ZC Curve'!R$8:R$107,,0))^(1/12)-1</f>
        <v>0</v>
      </c>
      <c r="D423" s="766">
        <f t="shared" si="56"/>
        <v>1</v>
      </c>
      <c r="E423" s="765">
        <f>(1+_xlfn.XLOOKUP(INT((B423-1)/12)+1,'ZC Curve'!$B$8:$B$107,'ZC Curve'!S$8:S$107,,0))^(1/12)-1</f>
        <v>0</v>
      </c>
      <c r="F423" s="766">
        <f t="shared" si="57"/>
        <v>1</v>
      </c>
      <c r="G423" s="765">
        <f>(1+_xlfn.XLOOKUP(INT((B423-1)/12)+1,'ZC Curve'!$B$8:$B$107,'ZC Curve'!T$8:T$107,,0))^(1/12)-1</f>
        <v>0</v>
      </c>
      <c r="H423" s="766">
        <f t="shared" si="58"/>
        <v>1</v>
      </c>
      <c r="I423" s="594"/>
      <c r="J423" s="705">
        <f t="shared" si="59"/>
        <v>411</v>
      </c>
      <c r="K423" s="756"/>
      <c r="L423" s="756"/>
      <c r="M423" s="756"/>
      <c r="N423" s="756"/>
      <c r="O423" s="756"/>
      <c r="P423" s="756"/>
      <c r="Q423" s="756"/>
      <c r="R423" s="756"/>
      <c r="S423" s="756"/>
      <c r="T423" s="756"/>
      <c r="U423" s="756"/>
      <c r="V423" s="756"/>
      <c r="W423" s="594"/>
      <c r="X423" s="705">
        <f t="shared" si="60"/>
        <v>411</v>
      </c>
      <c r="Y423" s="756"/>
      <c r="Z423" s="756"/>
      <c r="AA423" s="756"/>
      <c r="AB423" s="756"/>
      <c r="AC423" s="756"/>
      <c r="AD423" s="756"/>
      <c r="AE423" s="756"/>
      <c r="AF423" s="756"/>
      <c r="AG423" s="756"/>
      <c r="AH423" s="756"/>
      <c r="AI423" s="756"/>
      <c r="AJ423" s="756"/>
      <c r="AK423" s="594"/>
      <c r="AL423" s="705">
        <f t="shared" si="53"/>
        <v>411</v>
      </c>
      <c r="AM423" s="756"/>
      <c r="AN423" s="756"/>
      <c r="AO423" s="756"/>
      <c r="AP423" s="756"/>
      <c r="AQ423" s="756"/>
      <c r="AR423" s="756"/>
      <c r="AS423" s="756"/>
      <c r="AT423" s="756"/>
      <c r="AU423" s="756"/>
      <c r="AV423" s="756"/>
      <c r="AW423" s="756"/>
      <c r="AX423" s="756"/>
      <c r="AY423" s="594"/>
      <c r="AZ423" s="705">
        <f t="shared" si="54"/>
        <v>411</v>
      </c>
      <c r="BA423" s="756"/>
      <c r="BB423" s="756"/>
      <c r="BC423" s="756"/>
      <c r="BD423" s="756"/>
      <c r="BE423" s="756"/>
      <c r="BF423" s="756"/>
      <c r="BG423" s="756"/>
      <c r="BH423" s="756"/>
      <c r="BI423" s="756"/>
      <c r="BJ423" s="756"/>
      <c r="BK423" s="756"/>
      <c r="BL423" s="756"/>
      <c r="BM423" s="685"/>
      <c r="BN423" s="705">
        <f t="shared" si="55"/>
        <v>411</v>
      </c>
      <c r="BO423" s="756"/>
      <c r="BP423" s="756"/>
      <c r="BQ423" s="756"/>
      <c r="BR423" s="756"/>
      <c r="BS423" s="756"/>
      <c r="BT423" s="756"/>
      <c r="BU423" s="756"/>
      <c r="BV423" s="756"/>
      <c r="BW423" s="756"/>
      <c r="BX423" s="756"/>
      <c r="BY423" s="756"/>
      <c r="BZ423" s="756"/>
    </row>
    <row r="424" spans="2:78" x14ac:dyDescent="0.25">
      <c r="B424" s="705">
        <v>412</v>
      </c>
      <c r="C424" s="765">
        <f>(1+_xlfn.XLOOKUP(INT((B424-1)/12)+1,'ZC Curve'!$B$8:$B$107,'ZC Curve'!R$8:R$107,,0))^(1/12)-1</f>
        <v>0</v>
      </c>
      <c r="D424" s="766">
        <f t="shared" si="56"/>
        <v>1</v>
      </c>
      <c r="E424" s="765">
        <f>(1+_xlfn.XLOOKUP(INT((B424-1)/12)+1,'ZC Curve'!$B$8:$B$107,'ZC Curve'!S$8:S$107,,0))^(1/12)-1</f>
        <v>0</v>
      </c>
      <c r="F424" s="766">
        <f t="shared" si="57"/>
        <v>1</v>
      </c>
      <c r="G424" s="765">
        <f>(1+_xlfn.XLOOKUP(INT((B424-1)/12)+1,'ZC Curve'!$B$8:$B$107,'ZC Curve'!T$8:T$107,,0))^(1/12)-1</f>
        <v>0</v>
      </c>
      <c r="H424" s="766">
        <f t="shared" si="58"/>
        <v>1</v>
      </c>
      <c r="I424" s="594"/>
      <c r="J424" s="705">
        <f t="shared" si="59"/>
        <v>412</v>
      </c>
      <c r="K424" s="756"/>
      <c r="L424" s="756"/>
      <c r="M424" s="756"/>
      <c r="N424" s="756"/>
      <c r="O424" s="756"/>
      <c r="P424" s="756"/>
      <c r="Q424" s="756"/>
      <c r="R424" s="756"/>
      <c r="S424" s="756"/>
      <c r="T424" s="756"/>
      <c r="U424" s="756"/>
      <c r="V424" s="756"/>
      <c r="W424" s="594"/>
      <c r="X424" s="705">
        <f t="shared" si="60"/>
        <v>412</v>
      </c>
      <c r="Y424" s="756"/>
      <c r="Z424" s="756"/>
      <c r="AA424" s="756"/>
      <c r="AB424" s="756"/>
      <c r="AC424" s="756"/>
      <c r="AD424" s="756"/>
      <c r="AE424" s="756"/>
      <c r="AF424" s="756"/>
      <c r="AG424" s="756"/>
      <c r="AH424" s="756"/>
      <c r="AI424" s="756"/>
      <c r="AJ424" s="756"/>
      <c r="AK424" s="594"/>
      <c r="AL424" s="705">
        <f t="shared" si="53"/>
        <v>412</v>
      </c>
      <c r="AM424" s="756"/>
      <c r="AN424" s="756"/>
      <c r="AO424" s="756"/>
      <c r="AP424" s="756"/>
      <c r="AQ424" s="756"/>
      <c r="AR424" s="756"/>
      <c r="AS424" s="756"/>
      <c r="AT424" s="756"/>
      <c r="AU424" s="756"/>
      <c r="AV424" s="756"/>
      <c r="AW424" s="756"/>
      <c r="AX424" s="756"/>
      <c r="AY424" s="594"/>
      <c r="AZ424" s="705">
        <f t="shared" si="54"/>
        <v>412</v>
      </c>
      <c r="BA424" s="756"/>
      <c r="BB424" s="756"/>
      <c r="BC424" s="756"/>
      <c r="BD424" s="756"/>
      <c r="BE424" s="756"/>
      <c r="BF424" s="756"/>
      <c r="BG424" s="756"/>
      <c r="BH424" s="756"/>
      <c r="BI424" s="756"/>
      <c r="BJ424" s="756"/>
      <c r="BK424" s="756"/>
      <c r="BL424" s="756"/>
      <c r="BM424" s="685"/>
      <c r="BN424" s="705">
        <f t="shared" si="55"/>
        <v>412</v>
      </c>
      <c r="BO424" s="756"/>
      <c r="BP424" s="756"/>
      <c r="BQ424" s="756"/>
      <c r="BR424" s="756"/>
      <c r="BS424" s="756"/>
      <c r="BT424" s="756"/>
      <c r="BU424" s="756"/>
      <c r="BV424" s="756"/>
      <c r="BW424" s="756"/>
      <c r="BX424" s="756"/>
      <c r="BY424" s="756"/>
      <c r="BZ424" s="756"/>
    </row>
    <row r="425" spans="2:78" x14ac:dyDescent="0.25">
      <c r="B425" s="705">
        <v>413</v>
      </c>
      <c r="C425" s="765">
        <f>(1+_xlfn.XLOOKUP(INT((B425-1)/12)+1,'ZC Curve'!$B$8:$B$107,'ZC Curve'!R$8:R$107,,0))^(1/12)-1</f>
        <v>0</v>
      </c>
      <c r="D425" s="766">
        <f t="shared" si="56"/>
        <v>1</v>
      </c>
      <c r="E425" s="765">
        <f>(1+_xlfn.XLOOKUP(INT((B425-1)/12)+1,'ZC Curve'!$B$8:$B$107,'ZC Curve'!S$8:S$107,,0))^(1/12)-1</f>
        <v>0</v>
      </c>
      <c r="F425" s="766">
        <f t="shared" si="57"/>
        <v>1</v>
      </c>
      <c r="G425" s="765">
        <f>(1+_xlfn.XLOOKUP(INT((B425-1)/12)+1,'ZC Curve'!$B$8:$B$107,'ZC Curve'!T$8:T$107,,0))^(1/12)-1</f>
        <v>0</v>
      </c>
      <c r="H425" s="766">
        <f t="shared" si="58"/>
        <v>1</v>
      </c>
      <c r="I425" s="594"/>
      <c r="J425" s="705">
        <f t="shared" si="59"/>
        <v>413</v>
      </c>
      <c r="K425" s="756"/>
      <c r="L425" s="756"/>
      <c r="M425" s="756"/>
      <c r="N425" s="756"/>
      <c r="O425" s="756"/>
      <c r="P425" s="756"/>
      <c r="Q425" s="756"/>
      <c r="R425" s="756"/>
      <c r="S425" s="756"/>
      <c r="T425" s="756"/>
      <c r="U425" s="756"/>
      <c r="V425" s="756"/>
      <c r="W425" s="594"/>
      <c r="X425" s="705">
        <f t="shared" si="60"/>
        <v>413</v>
      </c>
      <c r="Y425" s="756"/>
      <c r="Z425" s="756"/>
      <c r="AA425" s="756"/>
      <c r="AB425" s="756"/>
      <c r="AC425" s="756"/>
      <c r="AD425" s="756"/>
      <c r="AE425" s="756"/>
      <c r="AF425" s="756"/>
      <c r="AG425" s="756"/>
      <c r="AH425" s="756"/>
      <c r="AI425" s="756"/>
      <c r="AJ425" s="756"/>
      <c r="AK425" s="594"/>
      <c r="AL425" s="705">
        <f t="shared" si="53"/>
        <v>413</v>
      </c>
      <c r="AM425" s="756"/>
      <c r="AN425" s="756"/>
      <c r="AO425" s="756"/>
      <c r="AP425" s="756"/>
      <c r="AQ425" s="756"/>
      <c r="AR425" s="756"/>
      <c r="AS425" s="756"/>
      <c r="AT425" s="756"/>
      <c r="AU425" s="756"/>
      <c r="AV425" s="756"/>
      <c r="AW425" s="756"/>
      <c r="AX425" s="756"/>
      <c r="AY425" s="594"/>
      <c r="AZ425" s="705">
        <f t="shared" si="54"/>
        <v>413</v>
      </c>
      <c r="BA425" s="756"/>
      <c r="BB425" s="756"/>
      <c r="BC425" s="756"/>
      <c r="BD425" s="756"/>
      <c r="BE425" s="756"/>
      <c r="BF425" s="756"/>
      <c r="BG425" s="756"/>
      <c r="BH425" s="756"/>
      <c r="BI425" s="756"/>
      <c r="BJ425" s="756"/>
      <c r="BK425" s="756"/>
      <c r="BL425" s="756"/>
      <c r="BM425" s="685"/>
      <c r="BN425" s="705">
        <f t="shared" si="55"/>
        <v>413</v>
      </c>
      <c r="BO425" s="756"/>
      <c r="BP425" s="756"/>
      <c r="BQ425" s="756"/>
      <c r="BR425" s="756"/>
      <c r="BS425" s="756"/>
      <c r="BT425" s="756"/>
      <c r="BU425" s="756"/>
      <c r="BV425" s="756"/>
      <c r="BW425" s="756"/>
      <c r="BX425" s="756"/>
      <c r="BY425" s="756"/>
      <c r="BZ425" s="756"/>
    </row>
    <row r="426" spans="2:78" x14ac:dyDescent="0.25">
      <c r="B426" s="705">
        <v>414</v>
      </c>
      <c r="C426" s="765">
        <f>(1+_xlfn.XLOOKUP(INT((B426-1)/12)+1,'ZC Curve'!$B$8:$B$107,'ZC Curve'!R$8:R$107,,0))^(1/12)-1</f>
        <v>0</v>
      </c>
      <c r="D426" s="766">
        <f t="shared" si="56"/>
        <v>1</v>
      </c>
      <c r="E426" s="765">
        <f>(1+_xlfn.XLOOKUP(INT((B426-1)/12)+1,'ZC Curve'!$B$8:$B$107,'ZC Curve'!S$8:S$107,,0))^(1/12)-1</f>
        <v>0</v>
      </c>
      <c r="F426" s="766">
        <f t="shared" si="57"/>
        <v>1</v>
      </c>
      <c r="G426" s="765">
        <f>(1+_xlfn.XLOOKUP(INT((B426-1)/12)+1,'ZC Curve'!$B$8:$B$107,'ZC Curve'!T$8:T$107,,0))^(1/12)-1</f>
        <v>0</v>
      </c>
      <c r="H426" s="766">
        <f t="shared" si="58"/>
        <v>1</v>
      </c>
      <c r="I426" s="594"/>
      <c r="J426" s="705">
        <f t="shared" si="59"/>
        <v>414</v>
      </c>
      <c r="K426" s="756"/>
      <c r="L426" s="756"/>
      <c r="M426" s="756"/>
      <c r="N426" s="756"/>
      <c r="O426" s="756"/>
      <c r="P426" s="756"/>
      <c r="Q426" s="756"/>
      <c r="R426" s="756"/>
      <c r="S426" s="756"/>
      <c r="T426" s="756"/>
      <c r="U426" s="756"/>
      <c r="V426" s="756"/>
      <c r="W426" s="594"/>
      <c r="X426" s="705">
        <f t="shared" si="60"/>
        <v>414</v>
      </c>
      <c r="Y426" s="756"/>
      <c r="Z426" s="756"/>
      <c r="AA426" s="756"/>
      <c r="AB426" s="756"/>
      <c r="AC426" s="756"/>
      <c r="AD426" s="756"/>
      <c r="AE426" s="756"/>
      <c r="AF426" s="756"/>
      <c r="AG426" s="756"/>
      <c r="AH426" s="756"/>
      <c r="AI426" s="756"/>
      <c r="AJ426" s="756"/>
      <c r="AK426" s="594"/>
      <c r="AL426" s="705">
        <f t="shared" si="53"/>
        <v>414</v>
      </c>
      <c r="AM426" s="756"/>
      <c r="AN426" s="756"/>
      <c r="AO426" s="756"/>
      <c r="AP426" s="756"/>
      <c r="AQ426" s="756"/>
      <c r="AR426" s="756"/>
      <c r="AS426" s="756"/>
      <c r="AT426" s="756"/>
      <c r="AU426" s="756"/>
      <c r="AV426" s="756"/>
      <c r="AW426" s="756"/>
      <c r="AX426" s="756"/>
      <c r="AY426" s="594"/>
      <c r="AZ426" s="705">
        <f t="shared" si="54"/>
        <v>414</v>
      </c>
      <c r="BA426" s="756"/>
      <c r="BB426" s="756"/>
      <c r="BC426" s="756"/>
      <c r="BD426" s="756"/>
      <c r="BE426" s="756"/>
      <c r="BF426" s="756"/>
      <c r="BG426" s="756"/>
      <c r="BH426" s="756"/>
      <c r="BI426" s="756"/>
      <c r="BJ426" s="756"/>
      <c r="BK426" s="756"/>
      <c r="BL426" s="756"/>
      <c r="BM426" s="685"/>
      <c r="BN426" s="705">
        <f t="shared" si="55"/>
        <v>414</v>
      </c>
      <c r="BO426" s="756"/>
      <c r="BP426" s="756"/>
      <c r="BQ426" s="756"/>
      <c r="BR426" s="756"/>
      <c r="BS426" s="756"/>
      <c r="BT426" s="756"/>
      <c r="BU426" s="756"/>
      <c r="BV426" s="756"/>
      <c r="BW426" s="756"/>
      <c r="BX426" s="756"/>
      <c r="BY426" s="756"/>
      <c r="BZ426" s="756"/>
    </row>
    <row r="427" spans="2:78" x14ac:dyDescent="0.25">
      <c r="B427" s="705">
        <v>415</v>
      </c>
      <c r="C427" s="765">
        <f>(1+_xlfn.XLOOKUP(INT((B427-1)/12)+1,'ZC Curve'!$B$8:$B$107,'ZC Curve'!R$8:R$107,,0))^(1/12)-1</f>
        <v>0</v>
      </c>
      <c r="D427" s="766">
        <f t="shared" si="56"/>
        <v>1</v>
      </c>
      <c r="E427" s="765">
        <f>(1+_xlfn.XLOOKUP(INT((B427-1)/12)+1,'ZC Curve'!$B$8:$B$107,'ZC Curve'!S$8:S$107,,0))^(1/12)-1</f>
        <v>0</v>
      </c>
      <c r="F427" s="766">
        <f t="shared" si="57"/>
        <v>1</v>
      </c>
      <c r="G427" s="765">
        <f>(1+_xlfn.XLOOKUP(INT((B427-1)/12)+1,'ZC Curve'!$B$8:$B$107,'ZC Curve'!T$8:T$107,,0))^(1/12)-1</f>
        <v>0</v>
      </c>
      <c r="H427" s="766">
        <f t="shared" si="58"/>
        <v>1</v>
      </c>
      <c r="I427" s="594"/>
      <c r="J427" s="705">
        <f t="shared" si="59"/>
        <v>415</v>
      </c>
      <c r="K427" s="756"/>
      <c r="L427" s="756"/>
      <c r="M427" s="756"/>
      <c r="N427" s="756"/>
      <c r="O427" s="756"/>
      <c r="P427" s="756"/>
      <c r="Q427" s="756"/>
      <c r="R427" s="756"/>
      <c r="S427" s="756"/>
      <c r="T427" s="756"/>
      <c r="U427" s="756"/>
      <c r="V427" s="756"/>
      <c r="W427" s="594"/>
      <c r="X427" s="705">
        <f t="shared" si="60"/>
        <v>415</v>
      </c>
      <c r="Y427" s="756"/>
      <c r="Z427" s="756"/>
      <c r="AA427" s="756"/>
      <c r="AB427" s="756"/>
      <c r="AC427" s="756"/>
      <c r="AD427" s="756"/>
      <c r="AE427" s="756"/>
      <c r="AF427" s="756"/>
      <c r="AG427" s="756"/>
      <c r="AH427" s="756"/>
      <c r="AI427" s="756"/>
      <c r="AJ427" s="756"/>
      <c r="AK427" s="594"/>
      <c r="AL427" s="705">
        <f t="shared" si="53"/>
        <v>415</v>
      </c>
      <c r="AM427" s="756"/>
      <c r="AN427" s="756"/>
      <c r="AO427" s="756"/>
      <c r="AP427" s="756"/>
      <c r="AQ427" s="756"/>
      <c r="AR427" s="756"/>
      <c r="AS427" s="756"/>
      <c r="AT427" s="756"/>
      <c r="AU427" s="756"/>
      <c r="AV427" s="756"/>
      <c r="AW427" s="756"/>
      <c r="AX427" s="756"/>
      <c r="AY427" s="594"/>
      <c r="AZ427" s="705">
        <f t="shared" si="54"/>
        <v>415</v>
      </c>
      <c r="BA427" s="756"/>
      <c r="BB427" s="756"/>
      <c r="BC427" s="756"/>
      <c r="BD427" s="756"/>
      <c r="BE427" s="756"/>
      <c r="BF427" s="756"/>
      <c r="BG427" s="756"/>
      <c r="BH427" s="756"/>
      <c r="BI427" s="756"/>
      <c r="BJ427" s="756"/>
      <c r="BK427" s="756"/>
      <c r="BL427" s="756"/>
      <c r="BM427" s="685"/>
      <c r="BN427" s="705">
        <f t="shared" si="55"/>
        <v>415</v>
      </c>
      <c r="BO427" s="756"/>
      <c r="BP427" s="756"/>
      <c r="BQ427" s="756"/>
      <c r="BR427" s="756"/>
      <c r="BS427" s="756"/>
      <c r="BT427" s="756"/>
      <c r="BU427" s="756"/>
      <c r="BV427" s="756"/>
      <c r="BW427" s="756"/>
      <c r="BX427" s="756"/>
      <c r="BY427" s="756"/>
      <c r="BZ427" s="756"/>
    </row>
    <row r="428" spans="2:78" x14ac:dyDescent="0.25">
      <c r="B428" s="705">
        <v>416</v>
      </c>
      <c r="C428" s="765">
        <f>(1+_xlfn.XLOOKUP(INT((B428-1)/12)+1,'ZC Curve'!$B$8:$B$107,'ZC Curve'!R$8:R$107,,0))^(1/12)-1</f>
        <v>0</v>
      </c>
      <c r="D428" s="766">
        <f t="shared" si="56"/>
        <v>1</v>
      </c>
      <c r="E428" s="765">
        <f>(1+_xlfn.XLOOKUP(INT((B428-1)/12)+1,'ZC Curve'!$B$8:$B$107,'ZC Curve'!S$8:S$107,,0))^(1/12)-1</f>
        <v>0</v>
      </c>
      <c r="F428" s="766">
        <f t="shared" si="57"/>
        <v>1</v>
      </c>
      <c r="G428" s="765">
        <f>(1+_xlfn.XLOOKUP(INT((B428-1)/12)+1,'ZC Curve'!$B$8:$B$107,'ZC Curve'!T$8:T$107,,0))^(1/12)-1</f>
        <v>0</v>
      </c>
      <c r="H428" s="766">
        <f t="shared" si="58"/>
        <v>1</v>
      </c>
      <c r="I428" s="594"/>
      <c r="J428" s="705">
        <f t="shared" si="59"/>
        <v>416</v>
      </c>
      <c r="K428" s="756"/>
      <c r="L428" s="756"/>
      <c r="M428" s="756"/>
      <c r="N428" s="756"/>
      <c r="O428" s="756"/>
      <c r="P428" s="756"/>
      <c r="Q428" s="756"/>
      <c r="R428" s="756"/>
      <c r="S428" s="756"/>
      <c r="T428" s="756"/>
      <c r="U428" s="756"/>
      <c r="V428" s="756"/>
      <c r="W428" s="594"/>
      <c r="X428" s="705">
        <f t="shared" si="60"/>
        <v>416</v>
      </c>
      <c r="Y428" s="756"/>
      <c r="Z428" s="756"/>
      <c r="AA428" s="756"/>
      <c r="AB428" s="756"/>
      <c r="AC428" s="756"/>
      <c r="AD428" s="756"/>
      <c r="AE428" s="756"/>
      <c r="AF428" s="756"/>
      <c r="AG428" s="756"/>
      <c r="AH428" s="756"/>
      <c r="AI428" s="756"/>
      <c r="AJ428" s="756"/>
      <c r="AK428" s="594"/>
      <c r="AL428" s="705">
        <f t="shared" si="53"/>
        <v>416</v>
      </c>
      <c r="AM428" s="756"/>
      <c r="AN428" s="756"/>
      <c r="AO428" s="756"/>
      <c r="AP428" s="756"/>
      <c r="AQ428" s="756"/>
      <c r="AR428" s="756"/>
      <c r="AS428" s="756"/>
      <c r="AT428" s="756"/>
      <c r="AU428" s="756"/>
      <c r="AV428" s="756"/>
      <c r="AW428" s="756"/>
      <c r="AX428" s="756"/>
      <c r="AY428" s="594"/>
      <c r="AZ428" s="705">
        <f t="shared" si="54"/>
        <v>416</v>
      </c>
      <c r="BA428" s="756"/>
      <c r="BB428" s="756"/>
      <c r="BC428" s="756"/>
      <c r="BD428" s="756"/>
      <c r="BE428" s="756"/>
      <c r="BF428" s="756"/>
      <c r="BG428" s="756"/>
      <c r="BH428" s="756"/>
      <c r="BI428" s="756"/>
      <c r="BJ428" s="756"/>
      <c r="BK428" s="756"/>
      <c r="BL428" s="756"/>
      <c r="BM428" s="685"/>
      <c r="BN428" s="705">
        <f t="shared" si="55"/>
        <v>416</v>
      </c>
      <c r="BO428" s="756"/>
      <c r="BP428" s="756"/>
      <c r="BQ428" s="756"/>
      <c r="BR428" s="756"/>
      <c r="BS428" s="756"/>
      <c r="BT428" s="756"/>
      <c r="BU428" s="756"/>
      <c r="BV428" s="756"/>
      <c r="BW428" s="756"/>
      <c r="BX428" s="756"/>
      <c r="BY428" s="756"/>
      <c r="BZ428" s="756"/>
    </row>
    <row r="429" spans="2:78" x14ac:dyDescent="0.25">
      <c r="B429" s="705">
        <v>417</v>
      </c>
      <c r="C429" s="765">
        <f>(1+_xlfn.XLOOKUP(INT((B429-1)/12)+1,'ZC Curve'!$B$8:$B$107,'ZC Curve'!R$8:R$107,,0))^(1/12)-1</f>
        <v>0</v>
      </c>
      <c r="D429" s="766">
        <f t="shared" si="56"/>
        <v>1</v>
      </c>
      <c r="E429" s="765">
        <f>(1+_xlfn.XLOOKUP(INT((B429-1)/12)+1,'ZC Curve'!$B$8:$B$107,'ZC Curve'!S$8:S$107,,0))^(1/12)-1</f>
        <v>0</v>
      </c>
      <c r="F429" s="766">
        <f t="shared" si="57"/>
        <v>1</v>
      </c>
      <c r="G429" s="765">
        <f>(1+_xlfn.XLOOKUP(INT((B429-1)/12)+1,'ZC Curve'!$B$8:$B$107,'ZC Curve'!T$8:T$107,,0))^(1/12)-1</f>
        <v>0</v>
      </c>
      <c r="H429" s="766">
        <f t="shared" si="58"/>
        <v>1</v>
      </c>
      <c r="I429" s="594"/>
      <c r="J429" s="705">
        <f t="shared" si="59"/>
        <v>417</v>
      </c>
      <c r="K429" s="756"/>
      <c r="L429" s="756"/>
      <c r="M429" s="756"/>
      <c r="N429" s="756"/>
      <c r="O429" s="756"/>
      <c r="P429" s="756"/>
      <c r="Q429" s="756"/>
      <c r="R429" s="756"/>
      <c r="S429" s="756"/>
      <c r="T429" s="756"/>
      <c r="U429" s="756"/>
      <c r="V429" s="756"/>
      <c r="W429" s="594"/>
      <c r="X429" s="705">
        <f t="shared" si="60"/>
        <v>417</v>
      </c>
      <c r="Y429" s="756"/>
      <c r="Z429" s="756"/>
      <c r="AA429" s="756"/>
      <c r="AB429" s="756"/>
      <c r="AC429" s="756"/>
      <c r="AD429" s="756"/>
      <c r="AE429" s="756"/>
      <c r="AF429" s="756"/>
      <c r="AG429" s="756"/>
      <c r="AH429" s="756"/>
      <c r="AI429" s="756"/>
      <c r="AJ429" s="756"/>
      <c r="AK429" s="594"/>
      <c r="AL429" s="705">
        <f t="shared" si="53"/>
        <v>417</v>
      </c>
      <c r="AM429" s="756"/>
      <c r="AN429" s="756"/>
      <c r="AO429" s="756"/>
      <c r="AP429" s="756"/>
      <c r="AQ429" s="756"/>
      <c r="AR429" s="756"/>
      <c r="AS429" s="756"/>
      <c r="AT429" s="756"/>
      <c r="AU429" s="756"/>
      <c r="AV429" s="756"/>
      <c r="AW429" s="756"/>
      <c r="AX429" s="756"/>
      <c r="AY429" s="594"/>
      <c r="AZ429" s="705">
        <f t="shared" si="54"/>
        <v>417</v>
      </c>
      <c r="BA429" s="756"/>
      <c r="BB429" s="756"/>
      <c r="BC429" s="756"/>
      <c r="BD429" s="756"/>
      <c r="BE429" s="756"/>
      <c r="BF429" s="756"/>
      <c r="BG429" s="756"/>
      <c r="BH429" s="756"/>
      <c r="BI429" s="756"/>
      <c r="BJ429" s="756"/>
      <c r="BK429" s="756"/>
      <c r="BL429" s="756"/>
      <c r="BM429" s="685"/>
      <c r="BN429" s="705">
        <f t="shared" si="55"/>
        <v>417</v>
      </c>
      <c r="BO429" s="756"/>
      <c r="BP429" s="756"/>
      <c r="BQ429" s="756"/>
      <c r="BR429" s="756"/>
      <c r="BS429" s="756"/>
      <c r="BT429" s="756"/>
      <c r="BU429" s="756"/>
      <c r="BV429" s="756"/>
      <c r="BW429" s="756"/>
      <c r="BX429" s="756"/>
      <c r="BY429" s="756"/>
      <c r="BZ429" s="756"/>
    </row>
    <row r="430" spans="2:78" x14ac:dyDescent="0.25">
      <c r="B430" s="705">
        <v>418</v>
      </c>
      <c r="C430" s="765">
        <f>(1+_xlfn.XLOOKUP(INT((B430-1)/12)+1,'ZC Curve'!$B$8:$B$107,'ZC Curve'!R$8:R$107,,0))^(1/12)-1</f>
        <v>0</v>
      </c>
      <c r="D430" s="766">
        <f t="shared" si="56"/>
        <v>1</v>
      </c>
      <c r="E430" s="765">
        <f>(1+_xlfn.XLOOKUP(INT((B430-1)/12)+1,'ZC Curve'!$B$8:$B$107,'ZC Curve'!S$8:S$107,,0))^(1/12)-1</f>
        <v>0</v>
      </c>
      <c r="F430" s="766">
        <f t="shared" si="57"/>
        <v>1</v>
      </c>
      <c r="G430" s="765">
        <f>(1+_xlfn.XLOOKUP(INT((B430-1)/12)+1,'ZC Curve'!$B$8:$B$107,'ZC Curve'!T$8:T$107,,0))^(1/12)-1</f>
        <v>0</v>
      </c>
      <c r="H430" s="766">
        <f t="shared" si="58"/>
        <v>1</v>
      </c>
      <c r="I430" s="594"/>
      <c r="J430" s="705">
        <f t="shared" si="59"/>
        <v>418</v>
      </c>
      <c r="K430" s="756"/>
      <c r="L430" s="756"/>
      <c r="M430" s="756"/>
      <c r="N430" s="756"/>
      <c r="O430" s="756"/>
      <c r="P430" s="756"/>
      <c r="Q430" s="756"/>
      <c r="R430" s="756"/>
      <c r="S430" s="756"/>
      <c r="T430" s="756"/>
      <c r="U430" s="756"/>
      <c r="V430" s="756"/>
      <c r="W430" s="594"/>
      <c r="X430" s="705">
        <f t="shared" si="60"/>
        <v>418</v>
      </c>
      <c r="Y430" s="756"/>
      <c r="Z430" s="756"/>
      <c r="AA430" s="756"/>
      <c r="AB430" s="756"/>
      <c r="AC430" s="756"/>
      <c r="AD430" s="756"/>
      <c r="AE430" s="756"/>
      <c r="AF430" s="756"/>
      <c r="AG430" s="756"/>
      <c r="AH430" s="756"/>
      <c r="AI430" s="756"/>
      <c r="AJ430" s="756"/>
      <c r="AK430" s="594"/>
      <c r="AL430" s="705">
        <f t="shared" si="53"/>
        <v>418</v>
      </c>
      <c r="AM430" s="756"/>
      <c r="AN430" s="756"/>
      <c r="AO430" s="756"/>
      <c r="AP430" s="756"/>
      <c r="AQ430" s="756"/>
      <c r="AR430" s="756"/>
      <c r="AS430" s="756"/>
      <c r="AT430" s="756"/>
      <c r="AU430" s="756"/>
      <c r="AV430" s="756"/>
      <c r="AW430" s="756"/>
      <c r="AX430" s="756"/>
      <c r="AY430" s="594"/>
      <c r="AZ430" s="705">
        <f t="shared" si="54"/>
        <v>418</v>
      </c>
      <c r="BA430" s="756"/>
      <c r="BB430" s="756"/>
      <c r="BC430" s="756"/>
      <c r="BD430" s="756"/>
      <c r="BE430" s="756"/>
      <c r="BF430" s="756"/>
      <c r="BG430" s="756"/>
      <c r="BH430" s="756"/>
      <c r="BI430" s="756"/>
      <c r="BJ430" s="756"/>
      <c r="BK430" s="756"/>
      <c r="BL430" s="756"/>
      <c r="BM430" s="685"/>
      <c r="BN430" s="705">
        <f t="shared" si="55"/>
        <v>418</v>
      </c>
      <c r="BO430" s="756"/>
      <c r="BP430" s="756"/>
      <c r="BQ430" s="756"/>
      <c r="BR430" s="756"/>
      <c r="BS430" s="756"/>
      <c r="BT430" s="756"/>
      <c r="BU430" s="756"/>
      <c r="BV430" s="756"/>
      <c r="BW430" s="756"/>
      <c r="BX430" s="756"/>
      <c r="BY430" s="756"/>
      <c r="BZ430" s="756"/>
    </row>
    <row r="431" spans="2:78" x14ac:dyDescent="0.25">
      <c r="B431" s="705">
        <v>419</v>
      </c>
      <c r="C431" s="765">
        <f>(1+_xlfn.XLOOKUP(INT((B431-1)/12)+1,'ZC Curve'!$B$8:$B$107,'ZC Curve'!R$8:R$107,,0))^(1/12)-1</f>
        <v>0</v>
      </c>
      <c r="D431" s="766">
        <f t="shared" si="56"/>
        <v>1</v>
      </c>
      <c r="E431" s="765">
        <f>(1+_xlfn.XLOOKUP(INT((B431-1)/12)+1,'ZC Curve'!$B$8:$B$107,'ZC Curve'!S$8:S$107,,0))^(1/12)-1</f>
        <v>0</v>
      </c>
      <c r="F431" s="766">
        <f t="shared" si="57"/>
        <v>1</v>
      </c>
      <c r="G431" s="765">
        <f>(1+_xlfn.XLOOKUP(INT((B431-1)/12)+1,'ZC Curve'!$B$8:$B$107,'ZC Curve'!T$8:T$107,,0))^(1/12)-1</f>
        <v>0</v>
      </c>
      <c r="H431" s="766">
        <f t="shared" si="58"/>
        <v>1</v>
      </c>
      <c r="I431" s="594"/>
      <c r="J431" s="705">
        <f t="shared" si="59"/>
        <v>419</v>
      </c>
      <c r="K431" s="756"/>
      <c r="L431" s="756"/>
      <c r="M431" s="756"/>
      <c r="N431" s="756"/>
      <c r="O431" s="756"/>
      <c r="P431" s="756"/>
      <c r="Q431" s="756"/>
      <c r="R431" s="756"/>
      <c r="S431" s="756"/>
      <c r="T431" s="756"/>
      <c r="U431" s="756"/>
      <c r="V431" s="756"/>
      <c r="W431" s="594"/>
      <c r="X431" s="705">
        <f t="shared" si="60"/>
        <v>419</v>
      </c>
      <c r="Y431" s="756"/>
      <c r="Z431" s="756"/>
      <c r="AA431" s="756"/>
      <c r="AB431" s="756"/>
      <c r="AC431" s="756"/>
      <c r="AD431" s="756"/>
      <c r="AE431" s="756"/>
      <c r="AF431" s="756"/>
      <c r="AG431" s="756"/>
      <c r="AH431" s="756"/>
      <c r="AI431" s="756"/>
      <c r="AJ431" s="756"/>
      <c r="AK431" s="594"/>
      <c r="AL431" s="705">
        <f t="shared" si="53"/>
        <v>419</v>
      </c>
      <c r="AM431" s="756"/>
      <c r="AN431" s="756"/>
      <c r="AO431" s="756"/>
      <c r="AP431" s="756"/>
      <c r="AQ431" s="756"/>
      <c r="AR431" s="756"/>
      <c r="AS431" s="756"/>
      <c r="AT431" s="756"/>
      <c r="AU431" s="756"/>
      <c r="AV431" s="756"/>
      <c r="AW431" s="756"/>
      <c r="AX431" s="756"/>
      <c r="AY431" s="594"/>
      <c r="AZ431" s="705">
        <f t="shared" si="54"/>
        <v>419</v>
      </c>
      <c r="BA431" s="756"/>
      <c r="BB431" s="756"/>
      <c r="BC431" s="756"/>
      <c r="BD431" s="756"/>
      <c r="BE431" s="756"/>
      <c r="BF431" s="756"/>
      <c r="BG431" s="756"/>
      <c r="BH431" s="756"/>
      <c r="BI431" s="756"/>
      <c r="BJ431" s="756"/>
      <c r="BK431" s="756"/>
      <c r="BL431" s="756"/>
      <c r="BM431" s="685"/>
      <c r="BN431" s="705">
        <f t="shared" si="55"/>
        <v>419</v>
      </c>
      <c r="BO431" s="756"/>
      <c r="BP431" s="756"/>
      <c r="BQ431" s="756"/>
      <c r="BR431" s="756"/>
      <c r="BS431" s="756"/>
      <c r="BT431" s="756"/>
      <c r="BU431" s="756"/>
      <c r="BV431" s="756"/>
      <c r="BW431" s="756"/>
      <c r="BX431" s="756"/>
      <c r="BY431" s="756"/>
      <c r="BZ431" s="756"/>
    </row>
    <row r="432" spans="2:78" x14ac:dyDescent="0.25">
      <c r="B432" s="705">
        <v>420</v>
      </c>
      <c r="C432" s="765">
        <f>(1+_xlfn.XLOOKUP(INT((B432-1)/12)+1,'ZC Curve'!$B$8:$B$107,'ZC Curve'!R$8:R$107,,0))^(1/12)-1</f>
        <v>0</v>
      </c>
      <c r="D432" s="766">
        <f t="shared" si="56"/>
        <v>1</v>
      </c>
      <c r="E432" s="765">
        <f>(1+_xlfn.XLOOKUP(INT((B432-1)/12)+1,'ZC Curve'!$B$8:$B$107,'ZC Curve'!S$8:S$107,,0))^(1/12)-1</f>
        <v>0</v>
      </c>
      <c r="F432" s="766">
        <f t="shared" si="57"/>
        <v>1</v>
      </c>
      <c r="G432" s="765">
        <f>(1+_xlfn.XLOOKUP(INT((B432-1)/12)+1,'ZC Curve'!$B$8:$B$107,'ZC Curve'!T$8:T$107,,0))^(1/12)-1</f>
        <v>0</v>
      </c>
      <c r="H432" s="766">
        <f t="shared" si="58"/>
        <v>1</v>
      </c>
      <c r="I432" s="594"/>
      <c r="J432" s="705">
        <f t="shared" si="59"/>
        <v>420</v>
      </c>
      <c r="K432" s="756"/>
      <c r="L432" s="756"/>
      <c r="M432" s="756"/>
      <c r="N432" s="756"/>
      <c r="O432" s="756"/>
      <c r="P432" s="756"/>
      <c r="Q432" s="756"/>
      <c r="R432" s="756"/>
      <c r="S432" s="756"/>
      <c r="T432" s="756"/>
      <c r="U432" s="756"/>
      <c r="V432" s="756"/>
      <c r="W432" s="594"/>
      <c r="X432" s="705">
        <f t="shared" si="60"/>
        <v>420</v>
      </c>
      <c r="Y432" s="756"/>
      <c r="Z432" s="756"/>
      <c r="AA432" s="756"/>
      <c r="AB432" s="756"/>
      <c r="AC432" s="756"/>
      <c r="AD432" s="756"/>
      <c r="AE432" s="756"/>
      <c r="AF432" s="756"/>
      <c r="AG432" s="756"/>
      <c r="AH432" s="756"/>
      <c r="AI432" s="756"/>
      <c r="AJ432" s="756"/>
      <c r="AK432" s="594"/>
      <c r="AL432" s="705">
        <f t="shared" si="53"/>
        <v>420</v>
      </c>
      <c r="AM432" s="756"/>
      <c r="AN432" s="756"/>
      <c r="AO432" s="756"/>
      <c r="AP432" s="756"/>
      <c r="AQ432" s="756"/>
      <c r="AR432" s="756"/>
      <c r="AS432" s="756"/>
      <c r="AT432" s="756"/>
      <c r="AU432" s="756"/>
      <c r="AV432" s="756"/>
      <c r="AW432" s="756"/>
      <c r="AX432" s="756"/>
      <c r="AY432" s="594"/>
      <c r="AZ432" s="705">
        <f t="shared" si="54"/>
        <v>420</v>
      </c>
      <c r="BA432" s="756"/>
      <c r="BB432" s="756"/>
      <c r="BC432" s="756"/>
      <c r="BD432" s="756"/>
      <c r="BE432" s="756"/>
      <c r="BF432" s="756"/>
      <c r="BG432" s="756"/>
      <c r="BH432" s="756"/>
      <c r="BI432" s="756"/>
      <c r="BJ432" s="756"/>
      <c r="BK432" s="756"/>
      <c r="BL432" s="756"/>
      <c r="BM432" s="685"/>
      <c r="BN432" s="705">
        <f t="shared" si="55"/>
        <v>420</v>
      </c>
      <c r="BO432" s="756"/>
      <c r="BP432" s="756"/>
      <c r="BQ432" s="756"/>
      <c r="BR432" s="756"/>
      <c r="BS432" s="756"/>
      <c r="BT432" s="756"/>
      <c r="BU432" s="756"/>
      <c r="BV432" s="756"/>
      <c r="BW432" s="756"/>
      <c r="BX432" s="756"/>
      <c r="BY432" s="756"/>
      <c r="BZ432" s="756"/>
    </row>
    <row r="433" spans="2:78" x14ac:dyDescent="0.25">
      <c r="B433" s="705">
        <v>421</v>
      </c>
      <c r="C433" s="765">
        <f>(1+_xlfn.XLOOKUP(INT((B433-1)/12)+1,'ZC Curve'!$B$8:$B$107,'ZC Curve'!R$8:R$107,,0))^(1/12)-1</f>
        <v>0</v>
      </c>
      <c r="D433" s="766">
        <f t="shared" si="56"/>
        <v>1</v>
      </c>
      <c r="E433" s="765">
        <f>(1+_xlfn.XLOOKUP(INT((B433-1)/12)+1,'ZC Curve'!$B$8:$B$107,'ZC Curve'!S$8:S$107,,0))^(1/12)-1</f>
        <v>0</v>
      </c>
      <c r="F433" s="766">
        <f t="shared" si="57"/>
        <v>1</v>
      </c>
      <c r="G433" s="765">
        <f>(1+_xlfn.XLOOKUP(INT((B433-1)/12)+1,'ZC Curve'!$B$8:$B$107,'ZC Curve'!T$8:T$107,,0))^(1/12)-1</f>
        <v>0</v>
      </c>
      <c r="H433" s="766">
        <f t="shared" si="58"/>
        <v>1</v>
      </c>
      <c r="I433" s="594"/>
      <c r="J433" s="705">
        <f t="shared" si="59"/>
        <v>421</v>
      </c>
      <c r="K433" s="756"/>
      <c r="L433" s="756"/>
      <c r="M433" s="756"/>
      <c r="N433" s="756"/>
      <c r="O433" s="756"/>
      <c r="P433" s="756"/>
      <c r="Q433" s="756"/>
      <c r="R433" s="756"/>
      <c r="S433" s="756"/>
      <c r="T433" s="756"/>
      <c r="U433" s="756"/>
      <c r="V433" s="756"/>
      <c r="W433" s="594"/>
      <c r="X433" s="705">
        <f t="shared" si="60"/>
        <v>421</v>
      </c>
      <c r="Y433" s="756"/>
      <c r="Z433" s="756"/>
      <c r="AA433" s="756"/>
      <c r="AB433" s="756"/>
      <c r="AC433" s="756"/>
      <c r="AD433" s="756"/>
      <c r="AE433" s="756"/>
      <c r="AF433" s="756"/>
      <c r="AG433" s="756"/>
      <c r="AH433" s="756"/>
      <c r="AI433" s="756"/>
      <c r="AJ433" s="756"/>
      <c r="AK433" s="594"/>
      <c r="AL433" s="705">
        <f t="shared" ref="AL433:AL496" si="61">AL432+1</f>
        <v>421</v>
      </c>
      <c r="AM433" s="756"/>
      <c r="AN433" s="756"/>
      <c r="AO433" s="756"/>
      <c r="AP433" s="756"/>
      <c r="AQ433" s="756"/>
      <c r="AR433" s="756"/>
      <c r="AS433" s="756"/>
      <c r="AT433" s="756"/>
      <c r="AU433" s="756"/>
      <c r="AV433" s="756"/>
      <c r="AW433" s="756"/>
      <c r="AX433" s="756"/>
      <c r="AY433" s="594"/>
      <c r="AZ433" s="705">
        <f t="shared" si="54"/>
        <v>421</v>
      </c>
      <c r="BA433" s="756"/>
      <c r="BB433" s="756"/>
      <c r="BC433" s="756"/>
      <c r="BD433" s="756"/>
      <c r="BE433" s="756"/>
      <c r="BF433" s="756"/>
      <c r="BG433" s="756"/>
      <c r="BH433" s="756"/>
      <c r="BI433" s="756"/>
      <c r="BJ433" s="756"/>
      <c r="BK433" s="756"/>
      <c r="BL433" s="756"/>
      <c r="BM433" s="685"/>
      <c r="BN433" s="705">
        <f t="shared" si="55"/>
        <v>421</v>
      </c>
      <c r="BO433" s="756"/>
      <c r="BP433" s="756"/>
      <c r="BQ433" s="756"/>
      <c r="BR433" s="756"/>
      <c r="BS433" s="756"/>
      <c r="BT433" s="756"/>
      <c r="BU433" s="756"/>
      <c r="BV433" s="756"/>
      <c r="BW433" s="756"/>
      <c r="BX433" s="756"/>
      <c r="BY433" s="756"/>
      <c r="BZ433" s="756"/>
    </row>
    <row r="434" spans="2:78" x14ac:dyDescent="0.25">
      <c r="B434" s="705">
        <v>422</v>
      </c>
      <c r="C434" s="765">
        <f>(1+_xlfn.XLOOKUP(INT((B434-1)/12)+1,'ZC Curve'!$B$8:$B$107,'ZC Curve'!R$8:R$107,,0))^(1/12)-1</f>
        <v>0</v>
      </c>
      <c r="D434" s="766">
        <f t="shared" si="56"/>
        <v>1</v>
      </c>
      <c r="E434" s="765">
        <f>(1+_xlfn.XLOOKUP(INT((B434-1)/12)+1,'ZC Curve'!$B$8:$B$107,'ZC Curve'!S$8:S$107,,0))^(1/12)-1</f>
        <v>0</v>
      </c>
      <c r="F434" s="766">
        <f t="shared" si="57"/>
        <v>1</v>
      </c>
      <c r="G434" s="765">
        <f>(1+_xlfn.XLOOKUP(INT((B434-1)/12)+1,'ZC Curve'!$B$8:$B$107,'ZC Curve'!T$8:T$107,,0))^(1/12)-1</f>
        <v>0</v>
      </c>
      <c r="H434" s="766">
        <f t="shared" si="58"/>
        <v>1</v>
      </c>
      <c r="I434" s="594"/>
      <c r="J434" s="705">
        <f t="shared" si="59"/>
        <v>422</v>
      </c>
      <c r="K434" s="756"/>
      <c r="L434" s="756"/>
      <c r="M434" s="756"/>
      <c r="N434" s="756"/>
      <c r="O434" s="756"/>
      <c r="P434" s="756"/>
      <c r="Q434" s="756"/>
      <c r="R434" s="756"/>
      <c r="S434" s="756"/>
      <c r="T434" s="756"/>
      <c r="U434" s="756"/>
      <c r="V434" s="756"/>
      <c r="W434" s="594"/>
      <c r="X434" s="705">
        <f t="shared" si="60"/>
        <v>422</v>
      </c>
      <c r="Y434" s="756"/>
      <c r="Z434" s="756"/>
      <c r="AA434" s="756"/>
      <c r="AB434" s="756"/>
      <c r="AC434" s="756"/>
      <c r="AD434" s="756"/>
      <c r="AE434" s="756"/>
      <c r="AF434" s="756"/>
      <c r="AG434" s="756"/>
      <c r="AH434" s="756"/>
      <c r="AI434" s="756"/>
      <c r="AJ434" s="756"/>
      <c r="AK434" s="594"/>
      <c r="AL434" s="705">
        <f t="shared" si="61"/>
        <v>422</v>
      </c>
      <c r="AM434" s="756"/>
      <c r="AN434" s="756"/>
      <c r="AO434" s="756"/>
      <c r="AP434" s="756"/>
      <c r="AQ434" s="756"/>
      <c r="AR434" s="756"/>
      <c r="AS434" s="756"/>
      <c r="AT434" s="756"/>
      <c r="AU434" s="756"/>
      <c r="AV434" s="756"/>
      <c r="AW434" s="756"/>
      <c r="AX434" s="756"/>
      <c r="AY434" s="594"/>
      <c r="AZ434" s="705">
        <f t="shared" si="54"/>
        <v>422</v>
      </c>
      <c r="BA434" s="756"/>
      <c r="BB434" s="756"/>
      <c r="BC434" s="756"/>
      <c r="BD434" s="756"/>
      <c r="BE434" s="756"/>
      <c r="BF434" s="756"/>
      <c r="BG434" s="756"/>
      <c r="BH434" s="756"/>
      <c r="BI434" s="756"/>
      <c r="BJ434" s="756"/>
      <c r="BK434" s="756"/>
      <c r="BL434" s="756"/>
      <c r="BM434" s="685"/>
      <c r="BN434" s="705">
        <f t="shared" si="55"/>
        <v>422</v>
      </c>
      <c r="BO434" s="756"/>
      <c r="BP434" s="756"/>
      <c r="BQ434" s="756"/>
      <c r="BR434" s="756"/>
      <c r="BS434" s="756"/>
      <c r="BT434" s="756"/>
      <c r="BU434" s="756"/>
      <c r="BV434" s="756"/>
      <c r="BW434" s="756"/>
      <c r="BX434" s="756"/>
      <c r="BY434" s="756"/>
      <c r="BZ434" s="756"/>
    </row>
    <row r="435" spans="2:78" x14ac:dyDescent="0.25">
      <c r="B435" s="705">
        <v>423</v>
      </c>
      <c r="C435" s="765">
        <f>(1+_xlfn.XLOOKUP(INT((B435-1)/12)+1,'ZC Curve'!$B$8:$B$107,'ZC Curve'!R$8:R$107,,0))^(1/12)-1</f>
        <v>0</v>
      </c>
      <c r="D435" s="766">
        <f t="shared" si="56"/>
        <v>1</v>
      </c>
      <c r="E435" s="765">
        <f>(1+_xlfn.XLOOKUP(INT((B435-1)/12)+1,'ZC Curve'!$B$8:$B$107,'ZC Curve'!S$8:S$107,,0))^(1/12)-1</f>
        <v>0</v>
      </c>
      <c r="F435" s="766">
        <f t="shared" si="57"/>
        <v>1</v>
      </c>
      <c r="G435" s="765">
        <f>(1+_xlfn.XLOOKUP(INT((B435-1)/12)+1,'ZC Curve'!$B$8:$B$107,'ZC Curve'!T$8:T$107,,0))^(1/12)-1</f>
        <v>0</v>
      </c>
      <c r="H435" s="766">
        <f t="shared" si="58"/>
        <v>1</v>
      </c>
      <c r="I435" s="594"/>
      <c r="J435" s="705">
        <f t="shared" si="59"/>
        <v>423</v>
      </c>
      <c r="K435" s="756"/>
      <c r="L435" s="756"/>
      <c r="M435" s="756"/>
      <c r="N435" s="756"/>
      <c r="O435" s="756"/>
      <c r="P435" s="756"/>
      <c r="Q435" s="756"/>
      <c r="R435" s="756"/>
      <c r="S435" s="756"/>
      <c r="T435" s="756"/>
      <c r="U435" s="756"/>
      <c r="V435" s="756"/>
      <c r="W435" s="594"/>
      <c r="X435" s="705">
        <f t="shared" si="60"/>
        <v>423</v>
      </c>
      <c r="Y435" s="756"/>
      <c r="Z435" s="756"/>
      <c r="AA435" s="756"/>
      <c r="AB435" s="756"/>
      <c r="AC435" s="756"/>
      <c r="AD435" s="756"/>
      <c r="AE435" s="756"/>
      <c r="AF435" s="756"/>
      <c r="AG435" s="756"/>
      <c r="AH435" s="756"/>
      <c r="AI435" s="756"/>
      <c r="AJ435" s="756"/>
      <c r="AK435" s="594"/>
      <c r="AL435" s="705">
        <f t="shared" si="61"/>
        <v>423</v>
      </c>
      <c r="AM435" s="756"/>
      <c r="AN435" s="756"/>
      <c r="AO435" s="756"/>
      <c r="AP435" s="756"/>
      <c r="AQ435" s="756"/>
      <c r="AR435" s="756"/>
      <c r="AS435" s="756"/>
      <c r="AT435" s="756"/>
      <c r="AU435" s="756"/>
      <c r="AV435" s="756"/>
      <c r="AW435" s="756"/>
      <c r="AX435" s="756"/>
      <c r="AY435" s="594"/>
      <c r="AZ435" s="705">
        <f t="shared" si="54"/>
        <v>423</v>
      </c>
      <c r="BA435" s="756"/>
      <c r="BB435" s="756"/>
      <c r="BC435" s="756"/>
      <c r="BD435" s="756"/>
      <c r="BE435" s="756"/>
      <c r="BF435" s="756"/>
      <c r="BG435" s="756"/>
      <c r="BH435" s="756"/>
      <c r="BI435" s="756"/>
      <c r="BJ435" s="756"/>
      <c r="BK435" s="756"/>
      <c r="BL435" s="756"/>
      <c r="BM435" s="685"/>
      <c r="BN435" s="705">
        <f t="shared" si="55"/>
        <v>423</v>
      </c>
      <c r="BO435" s="756"/>
      <c r="BP435" s="756"/>
      <c r="BQ435" s="756"/>
      <c r="BR435" s="756"/>
      <c r="BS435" s="756"/>
      <c r="BT435" s="756"/>
      <c r="BU435" s="756"/>
      <c r="BV435" s="756"/>
      <c r="BW435" s="756"/>
      <c r="BX435" s="756"/>
      <c r="BY435" s="756"/>
      <c r="BZ435" s="756"/>
    </row>
    <row r="436" spans="2:78" x14ac:dyDescent="0.25">
      <c r="B436" s="705">
        <v>424</v>
      </c>
      <c r="C436" s="765">
        <f>(1+_xlfn.XLOOKUP(INT((B436-1)/12)+1,'ZC Curve'!$B$8:$B$107,'ZC Curve'!R$8:R$107,,0))^(1/12)-1</f>
        <v>0</v>
      </c>
      <c r="D436" s="766">
        <f t="shared" si="56"/>
        <v>1</v>
      </c>
      <c r="E436" s="765">
        <f>(1+_xlfn.XLOOKUP(INT((B436-1)/12)+1,'ZC Curve'!$B$8:$B$107,'ZC Curve'!S$8:S$107,,0))^(1/12)-1</f>
        <v>0</v>
      </c>
      <c r="F436" s="766">
        <f t="shared" si="57"/>
        <v>1</v>
      </c>
      <c r="G436" s="765">
        <f>(1+_xlfn.XLOOKUP(INT((B436-1)/12)+1,'ZC Curve'!$B$8:$B$107,'ZC Curve'!T$8:T$107,,0))^(1/12)-1</f>
        <v>0</v>
      </c>
      <c r="H436" s="766">
        <f t="shared" si="58"/>
        <v>1</v>
      </c>
      <c r="I436" s="594"/>
      <c r="J436" s="705">
        <f t="shared" si="59"/>
        <v>424</v>
      </c>
      <c r="K436" s="756"/>
      <c r="L436" s="756"/>
      <c r="M436" s="756"/>
      <c r="N436" s="756"/>
      <c r="O436" s="756"/>
      <c r="P436" s="756"/>
      <c r="Q436" s="756"/>
      <c r="R436" s="756"/>
      <c r="S436" s="756"/>
      <c r="T436" s="756"/>
      <c r="U436" s="756"/>
      <c r="V436" s="756"/>
      <c r="W436" s="594"/>
      <c r="X436" s="705">
        <f t="shared" si="60"/>
        <v>424</v>
      </c>
      <c r="Y436" s="756"/>
      <c r="Z436" s="756"/>
      <c r="AA436" s="756"/>
      <c r="AB436" s="756"/>
      <c r="AC436" s="756"/>
      <c r="AD436" s="756"/>
      <c r="AE436" s="756"/>
      <c r="AF436" s="756"/>
      <c r="AG436" s="756"/>
      <c r="AH436" s="756"/>
      <c r="AI436" s="756"/>
      <c r="AJ436" s="756"/>
      <c r="AK436" s="594"/>
      <c r="AL436" s="705">
        <f t="shared" si="61"/>
        <v>424</v>
      </c>
      <c r="AM436" s="756"/>
      <c r="AN436" s="756"/>
      <c r="AO436" s="756"/>
      <c r="AP436" s="756"/>
      <c r="AQ436" s="756"/>
      <c r="AR436" s="756"/>
      <c r="AS436" s="756"/>
      <c r="AT436" s="756"/>
      <c r="AU436" s="756"/>
      <c r="AV436" s="756"/>
      <c r="AW436" s="756"/>
      <c r="AX436" s="756"/>
      <c r="AY436" s="594"/>
      <c r="AZ436" s="705">
        <f t="shared" si="54"/>
        <v>424</v>
      </c>
      <c r="BA436" s="756"/>
      <c r="BB436" s="756"/>
      <c r="BC436" s="756"/>
      <c r="BD436" s="756"/>
      <c r="BE436" s="756"/>
      <c r="BF436" s="756"/>
      <c r="BG436" s="756"/>
      <c r="BH436" s="756"/>
      <c r="BI436" s="756"/>
      <c r="BJ436" s="756"/>
      <c r="BK436" s="756"/>
      <c r="BL436" s="756"/>
      <c r="BM436" s="685"/>
      <c r="BN436" s="705">
        <f t="shared" si="55"/>
        <v>424</v>
      </c>
      <c r="BO436" s="756"/>
      <c r="BP436" s="756"/>
      <c r="BQ436" s="756"/>
      <c r="BR436" s="756"/>
      <c r="BS436" s="756"/>
      <c r="BT436" s="756"/>
      <c r="BU436" s="756"/>
      <c r="BV436" s="756"/>
      <c r="BW436" s="756"/>
      <c r="BX436" s="756"/>
      <c r="BY436" s="756"/>
      <c r="BZ436" s="756"/>
    </row>
    <row r="437" spans="2:78" x14ac:dyDescent="0.25">
      <c r="B437" s="705">
        <v>425</v>
      </c>
      <c r="C437" s="765">
        <f>(1+_xlfn.XLOOKUP(INT((B437-1)/12)+1,'ZC Curve'!$B$8:$B$107,'ZC Curve'!R$8:R$107,,0))^(1/12)-1</f>
        <v>0</v>
      </c>
      <c r="D437" s="766">
        <f t="shared" si="56"/>
        <v>1</v>
      </c>
      <c r="E437" s="765">
        <f>(1+_xlfn.XLOOKUP(INT((B437-1)/12)+1,'ZC Curve'!$B$8:$B$107,'ZC Curve'!S$8:S$107,,0))^(1/12)-1</f>
        <v>0</v>
      </c>
      <c r="F437" s="766">
        <f t="shared" si="57"/>
        <v>1</v>
      </c>
      <c r="G437" s="765">
        <f>(1+_xlfn.XLOOKUP(INT((B437-1)/12)+1,'ZC Curve'!$B$8:$B$107,'ZC Curve'!T$8:T$107,,0))^(1/12)-1</f>
        <v>0</v>
      </c>
      <c r="H437" s="766">
        <f t="shared" si="58"/>
        <v>1</v>
      </c>
      <c r="I437" s="594"/>
      <c r="J437" s="705">
        <f t="shared" si="59"/>
        <v>425</v>
      </c>
      <c r="K437" s="756"/>
      <c r="L437" s="756"/>
      <c r="M437" s="756"/>
      <c r="N437" s="756"/>
      <c r="O437" s="756"/>
      <c r="P437" s="756"/>
      <c r="Q437" s="756"/>
      <c r="R437" s="756"/>
      <c r="S437" s="756"/>
      <c r="T437" s="756"/>
      <c r="U437" s="756"/>
      <c r="V437" s="756"/>
      <c r="W437" s="594"/>
      <c r="X437" s="705">
        <f t="shared" si="60"/>
        <v>425</v>
      </c>
      <c r="Y437" s="756"/>
      <c r="Z437" s="756"/>
      <c r="AA437" s="756"/>
      <c r="AB437" s="756"/>
      <c r="AC437" s="756"/>
      <c r="AD437" s="756"/>
      <c r="AE437" s="756"/>
      <c r="AF437" s="756"/>
      <c r="AG437" s="756"/>
      <c r="AH437" s="756"/>
      <c r="AI437" s="756"/>
      <c r="AJ437" s="756"/>
      <c r="AK437" s="594"/>
      <c r="AL437" s="705">
        <f t="shared" si="61"/>
        <v>425</v>
      </c>
      <c r="AM437" s="756"/>
      <c r="AN437" s="756"/>
      <c r="AO437" s="756"/>
      <c r="AP437" s="756"/>
      <c r="AQ437" s="756"/>
      <c r="AR437" s="756"/>
      <c r="AS437" s="756"/>
      <c r="AT437" s="756"/>
      <c r="AU437" s="756"/>
      <c r="AV437" s="756"/>
      <c r="AW437" s="756"/>
      <c r="AX437" s="756"/>
      <c r="AY437" s="594"/>
      <c r="AZ437" s="705">
        <f t="shared" si="54"/>
        <v>425</v>
      </c>
      <c r="BA437" s="756"/>
      <c r="BB437" s="756"/>
      <c r="BC437" s="756"/>
      <c r="BD437" s="756"/>
      <c r="BE437" s="756"/>
      <c r="BF437" s="756"/>
      <c r="BG437" s="756"/>
      <c r="BH437" s="756"/>
      <c r="BI437" s="756"/>
      <c r="BJ437" s="756"/>
      <c r="BK437" s="756"/>
      <c r="BL437" s="756"/>
      <c r="BM437" s="685"/>
      <c r="BN437" s="705">
        <f t="shared" si="55"/>
        <v>425</v>
      </c>
      <c r="BO437" s="756"/>
      <c r="BP437" s="756"/>
      <c r="BQ437" s="756"/>
      <c r="BR437" s="756"/>
      <c r="BS437" s="756"/>
      <c r="BT437" s="756"/>
      <c r="BU437" s="756"/>
      <c r="BV437" s="756"/>
      <c r="BW437" s="756"/>
      <c r="BX437" s="756"/>
      <c r="BY437" s="756"/>
      <c r="BZ437" s="756"/>
    </row>
    <row r="438" spans="2:78" x14ac:dyDescent="0.25">
      <c r="B438" s="705">
        <v>426</v>
      </c>
      <c r="C438" s="765">
        <f>(1+_xlfn.XLOOKUP(INT((B438-1)/12)+1,'ZC Curve'!$B$8:$B$107,'ZC Curve'!R$8:R$107,,0))^(1/12)-1</f>
        <v>0</v>
      </c>
      <c r="D438" s="766">
        <f t="shared" si="56"/>
        <v>1</v>
      </c>
      <c r="E438" s="765">
        <f>(1+_xlfn.XLOOKUP(INT((B438-1)/12)+1,'ZC Curve'!$B$8:$B$107,'ZC Curve'!S$8:S$107,,0))^(1/12)-1</f>
        <v>0</v>
      </c>
      <c r="F438" s="766">
        <f t="shared" si="57"/>
        <v>1</v>
      </c>
      <c r="G438" s="765">
        <f>(1+_xlfn.XLOOKUP(INT((B438-1)/12)+1,'ZC Curve'!$B$8:$B$107,'ZC Curve'!T$8:T$107,,0))^(1/12)-1</f>
        <v>0</v>
      </c>
      <c r="H438" s="766">
        <f t="shared" si="58"/>
        <v>1</v>
      </c>
      <c r="I438" s="594"/>
      <c r="J438" s="705">
        <f t="shared" si="59"/>
        <v>426</v>
      </c>
      <c r="K438" s="756"/>
      <c r="L438" s="756"/>
      <c r="M438" s="756"/>
      <c r="N438" s="756"/>
      <c r="O438" s="756"/>
      <c r="P438" s="756"/>
      <c r="Q438" s="756"/>
      <c r="R438" s="756"/>
      <c r="S438" s="756"/>
      <c r="T438" s="756"/>
      <c r="U438" s="756"/>
      <c r="V438" s="756"/>
      <c r="W438" s="594"/>
      <c r="X438" s="705">
        <f t="shared" si="60"/>
        <v>426</v>
      </c>
      <c r="Y438" s="756"/>
      <c r="Z438" s="756"/>
      <c r="AA438" s="756"/>
      <c r="AB438" s="756"/>
      <c r="AC438" s="756"/>
      <c r="AD438" s="756"/>
      <c r="AE438" s="756"/>
      <c r="AF438" s="756"/>
      <c r="AG438" s="756"/>
      <c r="AH438" s="756"/>
      <c r="AI438" s="756"/>
      <c r="AJ438" s="756"/>
      <c r="AK438" s="594"/>
      <c r="AL438" s="705">
        <f t="shared" si="61"/>
        <v>426</v>
      </c>
      <c r="AM438" s="756"/>
      <c r="AN438" s="756"/>
      <c r="AO438" s="756"/>
      <c r="AP438" s="756"/>
      <c r="AQ438" s="756"/>
      <c r="AR438" s="756"/>
      <c r="AS438" s="756"/>
      <c r="AT438" s="756"/>
      <c r="AU438" s="756"/>
      <c r="AV438" s="756"/>
      <c r="AW438" s="756"/>
      <c r="AX438" s="756"/>
      <c r="AY438" s="594"/>
      <c r="AZ438" s="705">
        <f t="shared" si="54"/>
        <v>426</v>
      </c>
      <c r="BA438" s="756"/>
      <c r="BB438" s="756"/>
      <c r="BC438" s="756"/>
      <c r="BD438" s="756"/>
      <c r="BE438" s="756"/>
      <c r="BF438" s="756"/>
      <c r="BG438" s="756"/>
      <c r="BH438" s="756"/>
      <c r="BI438" s="756"/>
      <c r="BJ438" s="756"/>
      <c r="BK438" s="756"/>
      <c r="BL438" s="756"/>
      <c r="BM438" s="685"/>
      <c r="BN438" s="705">
        <f t="shared" si="55"/>
        <v>426</v>
      </c>
      <c r="BO438" s="756"/>
      <c r="BP438" s="756"/>
      <c r="BQ438" s="756"/>
      <c r="BR438" s="756"/>
      <c r="BS438" s="756"/>
      <c r="BT438" s="756"/>
      <c r="BU438" s="756"/>
      <c r="BV438" s="756"/>
      <c r="BW438" s="756"/>
      <c r="BX438" s="756"/>
      <c r="BY438" s="756"/>
      <c r="BZ438" s="756"/>
    </row>
    <row r="439" spans="2:78" x14ac:dyDescent="0.25">
      <c r="B439" s="705">
        <v>427</v>
      </c>
      <c r="C439" s="765">
        <f>(1+_xlfn.XLOOKUP(INT((B439-1)/12)+1,'ZC Curve'!$B$8:$B$107,'ZC Curve'!R$8:R$107,,0))^(1/12)-1</f>
        <v>0</v>
      </c>
      <c r="D439" s="766">
        <f t="shared" si="56"/>
        <v>1</v>
      </c>
      <c r="E439" s="765">
        <f>(1+_xlfn.XLOOKUP(INT((B439-1)/12)+1,'ZC Curve'!$B$8:$B$107,'ZC Curve'!S$8:S$107,,0))^(1/12)-1</f>
        <v>0</v>
      </c>
      <c r="F439" s="766">
        <f t="shared" si="57"/>
        <v>1</v>
      </c>
      <c r="G439" s="765">
        <f>(1+_xlfn.XLOOKUP(INT((B439-1)/12)+1,'ZC Curve'!$B$8:$B$107,'ZC Curve'!T$8:T$107,,0))^(1/12)-1</f>
        <v>0</v>
      </c>
      <c r="H439" s="766">
        <f t="shared" si="58"/>
        <v>1</v>
      </c>
      <c r="I439" s="594"/>
      <c r="J439" s="705">
        <f t="shared" si="59"/>
        <v>427</v>
      </c>
      <c r="K439" s="756"/>
      <c r="L439" s="756"/>
      <c r="M439" s="756"/>
      <c r="N439" s="756"/>
      <c r="O439" s="756"/>
      <c r="P439" s="756"/>
      <c r="Q439" s="756"/>
      <c r="R439" s="756"/>
      <c r="S439" s="756"/>
      <c r="T439" s="756"/>
      <c r="U439" s="756"/>
      <c r="V439" s="756"/>
      <c r="W439" s="594"/>
      <c r="X439" s="705">
        <f t="shared" si="60"/>
        <v>427</v>
      </c>
      <c r="Y439" s="756"/>
      <c r="Z439" s="756"/>
      <c r="AA439" s="756"/>
      <c r="AB439" s="756"/>
      <c r="AC439" s="756"/>
      <c r="AD439" s="756"/>
      <c r="AE439" s="756"/>
      <c r="AF439" s="756"/>
      <c r="AG439" s="756"/>
      <c r="AH439" s="756"/>
      <c r="AI439" s="756"/>
      <c r="AJ439" s="756"/>
      <c r="AK439" s="594"/>
      <c r="AL439" s="705">
        <f t="shared" si="61"/>
        <v>427</v>
      </c>
      <c r="AM439" s="756"/>
      <c r="AN439" s="756"/>
      <c r="AO439" s="756"/>
      <c r="AP439" s="756"/>
      <c r="AQ439" s="756"/>
      <c r="AR439" s="756"/>
      <c r="AS439" s="756"/>
      <c r="AT439" s="756"/>
      <c r="AU439" s="756"/>
      <c r="AV439" s="756"/>
      <c r="AW439" s="756"/>
      <c r="AX439" s="756"/>
      <c r="AY439" s="594"/>
      <c r="AZ439" s="705">
        <f t="shared" si="54"/>
        <v>427</v>
      </c>
      <c r="BA439" s="756"/>
      <c r="BB439" s="756"/>
      <c r="BC439" s="756"/>
      <c r="BD439" s="756"/>
      <c r="BE439" s="756"/>
      <c r="BF439" s="756"/>
      <c r="BG439" s="756"/>
      <c r="BH439" s="756"/>
      <c r="BI439" s="756"/>
      <c r="BJ439" s="756"/>
      <c r="BK439" s="756"/>
      <c r="BL439" s="756"/>
      <c r="BM439" s="685"/>
      <c r="BN439" s="705">
        <f t="shared" si="55"/>
        <v>427</v>
      </c>
      <c r="BO439" s="756"/>
      <c r="BP439" s="756"/>
      <c r="BQ439" s="756"/>
      <c r="BR439" s="756"/>
      <c r="BS439" s="756"/>
      <c r="BT439" s="756"/>
      <c r="BU439" s="756"/>
      <c r="BV439" s="756"/>
      <c r="BW439" s="756"/>
      <c r="BX439" s="756"/>
      <c r="BY439" s="756"/>
      <c r="BZ439" s="756"/>
    </row>
    <row r="440" spans="2:78" x14ac:dyDescent="0.25">
      <c r="B440" s="705">
        <v>428</v>
      </c>
      <c r="C440" s="765">
        <f>(1+_xlfn.XLOOKUP(INT((B440-1)/12)+1,'ZC Curve'!$B$8:$B$107,'ZC Curve'!R$8:R$107,,0))^(1/12)-1</f>
        <v>0</v>
      </c>
      <c r="D440" s="766">
        <f t="shared" si="56"/>
        <v>1</v>
      </c>
      <c r="E440" s="765">
        <f>(1+_xlfn.XLOOKUP(INT((B440-1)/12)+1,'ZC Curve'!$B$8:$B$107,'ZC Curve'!S$8:S$107,,0))^(1/12)-1</f>
        <v>0</v>
      </c>
      <c r="F440" s="766">
        <f t="shared" si="57"/>
        <v>1</v>
      </c>
      <c r="G440" s="765">
        <f>(1+_xlfn.XLOOKUP(INT((B440-1)/12)+1,'ZC Curve'!$B$8:$B$107,'ZC Curve'!T$8:T$107,,0))^(1/12)-1</f>
        <v>0</v>
      </c>
      <c r="H440" s="766">
        <f t="shared" si="58"/>
        <v>1</v>
      </c>
      <c r="I440" s="594"/>
      <c r="J440" s="705">
        <f t="shared" si="59"/>
        <v>428</v>
      </c>
      <c r="K440" s="756"/>
      <c r="L440" s="756"/>
      <c r="M440" s="756"/>
      <c r="N440" s="756"/>
      <c r="O440" s="756"/>
      <c r="P440" s="756"/>
      <c r="Q440" s="756"/>
      <c r="R440" s="756"/>
      <c r="S440" s="756"/>
      <c r="T440" s="756"/>
      <c r="U440" s="756"/>
      <c r="V440" s="756"/>
      <c r="W440" s="594"/>
      <c r="X440" s="705">
        <f t="shared" si="60"/>
        <v>428</v>
      </c>
      <c r="Y440" s="756"/>
      <c r="Z440" s="756"/>
      <c r="AA440" s="756"/>
      <c r="AB440" s="756"/>
      <c r="AC440" s="756"/>
      <c r="AD440" s="756"/>
      <c r="AE440" s="756"/>
      <c r="AF440" s="756"/>
      <c r="AG440" s="756"/>
      <c r="AH440" s="756"/>
      <c r="AI440" s="756"/>
      <c r="AJ440" s="756"/>
      <c r="AK440" s="594"/>
      <c r="AL440" s="705">
        <f t="shared" si="61"/>
        <v>428</v>
      </c>
      <c r="AM440" s="756"/>
      <c r="AN440" s="756"/>
      <c r="AO440" s="756"/>
      <c r="AP440" s="756"/>
      <c r="AQ440" s="756"/>
      <c r="AR440" s="756"/>
      <c r="AS440" s="756"/>
      <c r="AT440" s="756"/>
      <c r="AU440" s="756"/>
      <c r="AV440" s="756"/>
      <c r="AW440" s="756"/>
      <c r="AX440" s="756"/>
      <c r="AY440" s="594"/>
      <c r="AZ440" s="705">
        <f t="shared" si="54"/>
        <v>428</v>
      </c>
      <c r="BA440" s="756"/>
      <c r="BB440" s="756"/>
      <c r="BC440" s="756"/>
      <c r="BD440" s="756"/>
      <c r="BE440" s="756"/>
      <c r="BF440" s="756"/>
      <c r="BG440" s="756"/>
      <c r="BH440" s="756"/>
      <c r="BI440" s="756"/>
      <c r="BJ440" s="756"/>
      <c r="BK440" s="756"/>
      <c r="BL440" s="756"/>
      <c r="BM440" s="685"/>
      <c r="BN440" s="705">
        <f t="shared" si="55"/>
        <v>428</v>
      </c>
      <c r="BO440" s="756"/>
      <c r="BP440" s="756"/>
      <c r="BQ440" s="756"/>
      <c r="BR440" s="756"/>
      <c r="BS440" s="756"/>
      <c r="BT440" s="756"/>
      <c r="BU440" s="756"/>
      <c r="BV440" s="756"/>
      <c r="BW440" s="756"/>
      <c r="BX440" s="756"/>
      <c r="BY440" s="756"/>
      <c r="BZ440" s="756"/>
    </row>
    <row r="441" spans="2:78" x14ac:dyDescent="0.25">
      <c r="B441" s="705">
        <v>429</v>
      </c>
      <c r="C441" s="765">
        <f>(1+_xlfn.XLOOKUP(INT((B441-1)/12)+1,'ZC Curve'!$B$8:$B$107,'ZC Curve'!R$8:R$107,,0))^(1/12)-1</f>
        <v>0</v>
      </c>
      <c r="D441" s="766">
        <f t="shared" si="56"/>
        <v>1</v>
      </c>
      <c r="E441" s="765">
        <f>(1+_xlfn.XLOOKUP(INT((B441-1)/12)+1,'ZC Curve'!$B$8:$B$107,'ZC Curve'!S$8:S$107,,0))^(1/12)-1</f>
        <v>0</v>
      </c>
      <c r="F441" s="766">
        <f t="shared" si="57"/>
        <v>1</v>
      </c>
      <c r="G441" s="765">
        <f>(1+_xlfn.XLOOKUP(INT((B441-1)/12)+1,'ZC Curve'!$B$8:$B$107,'ZC Curve'!T$8:T$107,,0))^(1/12)-1</f>
        <v>0</v>
      </c>
      <c r="H441" s="766">
        <f t="shared" si="58"/>
        <v>1</v>
      </c>
      <c r="I441" s="594"/>
      <c r="J441" s="705">
        <f t="shared" si="59"/>
        <v>429</v>
      </c>
      <c r="K441" s="756"/>
      <c r="L441" s="756"/>
      <c r="M441" s="756"/>
      <c r="N441" s="756"/>
      <c r="O441" s="756"/>
      <c r="P441" s="756"/>
      <c r="Q441" s="756"/>
      <c r="R441" s="756"/>
      <c r="S441" s="756"/>
      <c r="T441" s="756"/>
      <c r="U441" s="756"/>
      <c r="V441" s="756"/>
      <c r="W441" s="594"/>
      <c r="X441" s="705">
        <f t="shared" si="60"/>
        <v>429</v>
      </c>
      <c r="Y441" s="756"/>
      <c r="Z441" s="756"/>
      <c r="AA441" s="756"/>
      <c r="AB441" s="756"/>
      <c r="AC441" s="756"/>
      <c r="AD441" s="756"/>
      <c r="AE441" s="756"/>
      <c r="AF441" s="756"/>
      <c r="AG441" s="756"/>
      <c r="AH441" s="756"/>
      <c r="AI441" s="756"/>
      <c r="AJ441" s="756"/>
      <c r="AK441" s="594"/>
      <c r="AL441" s="705">
        <f t="shared" si="61"/>
        <v>429</v>
      </c>
      <c r="AM441" s="756"/>
      <c r="AN441" s="756"/>
      <c r="AO441" s="756"/>
      <c r="AP441" s="756"/>
      <c r="AQ441" s="756"/>
      <c r="AR441" s="756"/>
      <c r="AS441" s="756"/>
      <c r="AT441" s="756"/>
      <c r="AU441" s="756"/>
      <c r="AV441" s="756"/>
      <c r="AW441" s="756"/>
      <c r="AX441" s="756"/>
      <c r="AY441" s="594"/>
      <c r="AZ441" s="705">
        <f t="shared" si="54"/>
        <v>429</v>
      </c>
      <c r="BA441" s="756"/>
      <c r="BB441" s="756"/>
      <c r="BC441" s="756"/>
      <c r="BD441" s="756"/>
      <c r="BE441" s="756"/>
      <c r="BF441" s="756"/>
      <c r="BG441" s="756"/>
      <c r="BH441" s="756"/>
      <c r="BI441" s="756"/>
      <c r="BJ441" s="756"/>
      <c r="BK441" s="756"/>
      <c r="BL441" s="756"/>
      <c r="BM441" s="685"/>
      <c r="BN441" s="705">
        <f t="shared" si="55"/>
        <v>429</v>
      </c>
      <c r="BO441" s="756"/>
      <c r="BP441" s="756"/>
      <c r="BQ441" s="756"/>
      <c r="BR441" s="756"/>
      <c r="BS441" s="756"/>
      <c r="BT441" s="756"/>
      <c r="BU441" s="756"/>
      <c r="BV441" s="756"/>
      <c r="BW441" s="756"/>
      <c r="BX441" s="756"/>
      <c r="BY441" s="756"/>
      <c r="BZ441" s="756"/>
    </row>
    <row r="442" spans="2:78" x14ac:dyDescent="0.25">
      <c r="B442" s="705">
        <v>430</v>
      </c>
      <c r="C442" s="765">
        <f>(1+_xlfn.XLOOKUP(INT((B442-1)/12)+1,'ZC Curve'!$B$8:$B$107,'ZC Curve'!R$8:R$107,,0))^(1/12)-1</f>
        <v>0</v>
      </c>
      <c r="D442" s="766">
        <f t="shared" si="56"/>
        <v>1</v>
      </c>
      <c r="E442" s="765">
        <f>(1+_xlfn.XLOOKUP(INT((B442-1)/12)+1,'ZC Curve'!$B$8:$B$107,'ZC Curve'!S$8:S$107,,0))^(1/12)-1</f>
        <v>0</v>
      </c>
      <c r="F442" s="766">
        <f t="shared" si="57"/>
        <v>1</v>
      </c>
      <c r="G442" s="765">
        <f>(1+_xlfn.XLOOKUP(INT((B442-1)/12)+1,'ZC Curve'!$B$8:$B$107,'ZC Curve'!T$8:T$107,,0))^(1/12)-1</f>
        <v>0</v>
      </c>
      <c r="H442" s="766">
        <f t="shared" si="58"/>
        <v>1</v>
      </c>
      <c r="I442" s="594"/>
      <c r="J442" s="705">
        <f t="shared" si="59"/>
        <v>430</v>
      </c>
      <c r="K442" s="756"/>
      <c r="L442" s="756"/>
      <c r="M442" s="756"/>
      <c r="N442" s="756"/>
      <c r="O442" s="756"/>
      <c r="P442" s="756"/>
      <c r="Q442" s="756"/>
      <c r="R442" s="756"/>
      <c r="S442" s="756"/>
      <c r="T442" s="756"/>
      <c r="U442" s="756"/>
      <c r="V442" s="756"/>
      <c r="W442" s="594"/>
      <c r="X442" s="705">
        <f t="shared" si="60"/>
        <v>430</v>
      </c>
      <c r="Y442" s="756"/>
      <c r="Z442" s="756"/>
      <c r="AA442" s="756"/>
      <c r="AB442" s="756"/>
      <c r="AC442" s="756"/>
      <c r="AD442" s="756"/>
      <c r="AE442" s="756"/>
      <c r="AF442" s="756"/>
      <c r="AG442" s="756"/>
      <c r="AH442" s="756"/>
      <c r="AI442" s="756"/>
      <c r="AJ442" s="756"/>
      <c r="AK442" s="594"/>
      <c r="AL442" s="705">
        <f t="shared" si="61"/>
        <v>430</v>
      </c>
      <c r="AM442" s="756"/>
      <c r="AN442" s="756"/>
      <c r="AO442" s="756"/>
      <c r="AP442" s="756"/>
      <c r="AQ442" s="756"/>
      <c r="AR442" s="756"/>
      <c r="AS442" s="756"/>
      <c r="AT442" s="756"/>
      <c r="AU442" s="756"/>
      <c r="AV442" s="756"/>
      <c r="AW442" s="756"/>
      <c r="AX442" s="756"/>
      <c r="AY442" s="594"/>
      <c r="AZ442" s="705">
        <f t="shared" si="54"/>
        <v>430</v>
      </c>
      <c r="BA442" s="756"/>
      <c r="BB442" s="756"/>
      <c r="BC442" s="756"/>
      <c r="BD442" s="756"/>
      <c r="BE442" s="756"/>
      <c r="BF442" s="756"/>
      <c r="BG442" s="756"/>
      <c r="BH442" s="756"/>
      <c r="BI442" s="756"/>
      <c r="BJ442" s="756"/>
      <c r="BK442" s="756"/>
      <c r="BL442" s="756"/>
      <c r="BM442" s="685"/>
      <c r="BN442" s="705">
        <f t="shared" si="55"/>
        <v>430</v>
      </c>
      <c r="BO442" s="756"/>
      <c r="BP442" s="756"/>
      <c r="BQ442" s="756"/>
      <c r="BR442" s="756"/>
      <c r="BS442" s="756"/>
      <c r="BT442" s="756"/>
      <c r="BU442" s="756"/>
      <c r="BV442" s="756"/>
      <c r="BW442" s="756"/>
      <c r="BX442" s="756"/>
      <c r="BY442" s="756"/>
      <c r="BZ442" s="756"/>
    </row>
    <row r="443" spans="2:78" x14ac:dyDescent="0.25">
      <c r="B443" s="705">
        <v>431</v>
      </c>
      <c r="C443" s="765">
        <f>(1+_xlfn.XLOOKUP(INT((B443-1)/12)+1,'ZC Curve'!$B$8:$B$107,'ZC Curve'!R$8:R$107,,0))^(1/12)-1</f>
        <v>0</v>
      </c>
      <c r="D443" s="766">
        <f t="shared" si="56"/>
        <v>1</v>
      </c>
      <c r="E443" s="765">
        <f>(1+_xlfn.XLOOKUP(INT((B443-1)/12)+1,'ZC Curve'!$B$8:$B$107,'ZC Curve'!S$8:S$107,,0))^(1/12)-1</f>
        <v>0</v>
      </c>
      <c r="F443" s="766">
        <f t="shared" si="57"/>
        <v>1</v>
      </c>
      <c r="G443" s="765">
        <f>(1+_xlfn.XLOOKUP(INT((B443-1)/12)+1,'ZC Curve'!$B$8:$B$107,'ZC Curve'!T$8:T$107,,0))^(1/12)-1</f>
        <v>0</v>
      </c>
      <c r="H443" s="766">
        <f t="shared" si="58"/>
        <v>1</v>
      </c>
      <c r="I443" s="594"/>
      <c r="J443" s="705">
        <f t="shared" si="59"/>
        <v>431</v>
      </c>
      <c r="K443" s="756"/>
      <c r="L443" s="756"/>
      <c r="M443" s="756"/>
      <c r="N443" s="756"/>
      <c r="O443" s="756"/>
      <c r="P443" s="756"/>
      <c r="Q443" s="756"/>
      <c r="R443" s="756"/>
      <c r="S443" s="756"/>
      <c r="T443" s="756"/>
      <c r="U443" s="756"/>
      <c r="V443" s="756"/>
      <c r="W443" s="594"/>
      <c r="X443" s="705">
        <f t="shared" si="60"/>
        <v>431</v>
      </c>
      <c r="Y443" s="756"/>
      <c r="Z443" s="756"/>
      <c r="AA443" s="756"/>
      <c r="AB443" s="756"/>
      <c r="AC443" s="756"/>
      <c r="AD443" s="756"/>
      <c r="AE443" s="756"/>
      <c r="AF443" s="756"/>
      <c r="AG443" s="756"/>
      <c r="AH443" s="756"/>
      <c r="AI443" s="756"/>
      <c r="AJ443" s="756"/>
      <c r="AK443" s="594"/>
      <c r="AL443" s="705">
        <f t="shared" si="61"/>
        <v>431</v>
      </c>
      <c r="AM443" s="756"/>
      <c r="AN443" s="756"/>
      <c r="AO443" s="756"/>
      <c r="AP443" s="756"/>
      <c r="AQ443" s="756"/>
      <c r="AR443" s="756"/>
      <c r="AS443" s="756"/>
      <c r="AT443" s="756"/>
      <c r="AU443" s="756"/>
      <c r="AV443" s="756"/>
      <c r="AW443" s="756"/>
      <c r="AX443" s="756"/>
      <c r="AY443" s="594"/>
      <c r="AZ443" s="705">
        <f t="shared" si="54"/>
        <v>431</v>
      </c>
      <c r="BA443" s="756"/>
      <c r="BB443" s="756"/>
      <c r="BC443" s="756"/>
      <c r="BD443" s="756"/>
      <c r="BE443" s="756"/>
      <c r="BF443" s="756"/>
      <c r="BG443" s="756"/>
      <c r="BH443" s="756"/>
      <c r="BI443" s="756"/>
      <c r="BJ443" s="756"/>
      <c r="BK443" s="756"/>
      <c r="BL443" s="756"/>
      <c r="BM443" s="685"/>
      <c r="BN443" s="705">
        <f t="shared" si="55"/>
        <v>431</v>
      </c>
      <c r="BO443" s="756"/>
      <c r="BP443" s="756"/>
      <c r="BQ443" s="756"/>
      <c r="BR443" s="756"/>
      <c r="BS443" s="756"/>
      <c r="BT443" s="756"/>
      <c r="BU443" s="756"/>
      <c r="BV443" s="756"/>
      <c r="BW443" s="756"/>
      <c r="BX443" s="756"/>
      <c r="BY443" s="756"/>
      <c r="BZ443" s="756"/>
    </row>
    <row r="444" spans="2:78" x14ac:dyDescent="0.25">
      <c r="B444" s="705">
        <v>432</v>
      </c>
      <c r="C444" s="765">
        <f>(1+_xlfn.XLOOKUP(INT((B444-1)/12)+1,'ZC Curve'!$B$8:$B$107,'ZC Curve'!R$8:R$107,,0))^(1/12)-1</f>
        <v>0</v>
      </c>
      <c r="D444" s="766">
        <f t="shared" si="56"/>
        <v>1</v>
      </c>
      <c r="E444" s="765">
        <f>(1+_xlfn.XLOOKUP(INT((B444-1)/12)+1,'ZC Curve'!$B$8:$B$107,'ZC Curve'!S$8:S$107,,0))^(1/12)-1</f>
        <v>0</v>
      </c>
      <c r="F444" s="766">
        <f t="shared" si="57"/>
        <v>1</v>
      </c>
      <c r="G444" s="765">
        <f>(1+_xlfn.XLOOKUP(INT((B444-1)/12)+1,'ZC Curve'!$B$8:$B$107,'ZC Curve'!T$8:T$107,,0))^(1/12)-1</f>
        <v>0</v>
      </c>
      <c r="H444" s="766">
        <f t="shared" si="58"/>
        <v>1</v>
      </c>
      <c r="I444" s="594"/>
      <c r="J444" s="705">
        <f t="shared" si="59"/>
        <v>432</v>
      </c>
      <c r="K444" s="756"/>
      <c r="L444" s="756"/>
      <c r="M444" s="756"/>
      <c r="N444" s="756"/>
      <c r="O444" s="756"/>
      <c r="P444" s="756"/>
      <c r="Q444" s="756"/>
      <c r="R444" s="756"/>
      <c r="S444" s="756"/>
      <c r="T444" s="756"/>
      <c r="U444" s="756"/>
      <c r="V444" s="756"/>
      <c r="W444" s="594"/>
      <c r="X444" s="705">
        <f t="shared" si="60"/>
        <v>432</v>
      </c>
      <c r="Y444" s="756"/>
      <c r="Z444" s="756"/>
      <c r="AA444" s="756"/>
      <c r="AB444" s="756"/>
      <c r="AC444" s="756"/>
      <c r="AD444" s="756"/>
      <c r="AE444" s="756"/>
      <c r="AF444" s="756"/>
      <c r="AG444" s="756"/>
      <c r="AH444" s="756"/>
      <c r="AI444" s="756"/>
      <c r="AJ444" s="756"/>
      <c r="AK444" s="594"/>
      <c r="AL444" s="705">
        <f t="shared" si="61"/>
        <v>432</v>
      </c>
      <c r="AM444" s="756"/>
      <c r="AN444" s="756"/>
      <c r="AO444" s="756"/>
      <c r="AP444" s="756"/>
      <c r="AQ444" s="756"/>
      <c r="AR444" s="756"/>
      <c r="AS444" s="756"/>
      <c r="AT444" s="756"/>
      <c r="AU444" s="756"/>
      <c r="AV444" s="756"/>
      <c r="AW444" s="756"/>
      <c r="AX444" s="756"/>
      <c r="AY444" s="594"/>
      <c r="AZ444" s="705">
        <f t="shared" si="54"/>
        <v>432</v>
      </c>
      <c r="BA444" s="756"/>
      <c r="BB444" s="756"/>
      <c r="BC444" s="756"/>
      <c r="BD444" s="756"/>
      <c r="BE444" s="756"/>
      <c r="BF444" s="756"/>
      <c r="BG444" s="756"/>
      <c r="BH444" s="756"/>
      <c r="BI444" s="756"/>
      <c r="BJ444" s="756"/>
      <c r="BK444" s="756"/>
      <c r="BL444" s="756"/>
      <c r="BM444" s="685"/>
      <c r="BN444" s="705">
        <f t="shared" si="55"/>
        <v>432</v>
      </c>
      <c r="BO444" s="756"/>
      <c r="BP444" s="756"/>
      <c r="BQ444" s="756"/>
      <c r="BR444" s="756"/>
      <c r="BS444" s="756"/>
      <c r="BT444" s="756"/>
      <c r="BU444" s="756"/>
      <c r="BV444" s="756"/>
      <c r="BW444" s="756"/>
      <c r="BX444" s="756"/>
      <c r="BY444" s="756"/>
      <c r="BZ444" s="756"/>
    </row>
    <row r="445" spans="2:78" x14ac:dyDescent="0.25">
      <c r="B445" s="705">
        <v>433</v>
      </c>
      <c r="C445" s="765">
        <f>(1+_xlfn.XLOOKUP(INT((B445-1)/12)+1,'ZC Curve'!$B$8:$B$107,'ZC Curve'!R$8:R$107,,0))^(1/12)-1</f>
        <v>0</v>
      </c>
      <c r="D445" s="766">
        <f t="shared" si="56"/>
        <v>1</v>
      </c>
      <c r="E445" s="765">
        <f>(1+_xlfn.XLOOKUP(INT((B445-1)/12)+1,'ZC Curve'!$B$8:$B$107,'ZC Curve'!S$8:S$107,,0))^(1/12)-1</f>
        <v>0</v>
      </c>
      <c r="F445" s="766">
        <f t="shared" si="57"/>
        <v>1</v>
      </c>
      <c r="G445" s="765">
        <f>(1+_xlfn.XLOOKUP(INT((B445-1)/12)+1,'ZC Curve'!$B$8:$B$107,'ZC Curve'!T$8:T$107,,0))^(1/12)-1</f>
        <v>0</v>
      </c>
      <c r="H445" s="766">
        <f t="shared" si="58"/>
        <v>1</v>
      </c>
      <c r="I445" s="594"/>
      <c r="J445" s="705">
        <f t="shared" si="59"/>
        <v>433</v>
      </c>
      <c r="K445" s="756"/>
      <c r="L445" s="756"/>
      <c r="M445" s="756"/>
      <c r="N445" s="756"/>
      <c r="O445" s="756"/>
      <c r="P445" s="756"/>
      <c r="Q445" s="756"/>
      <c r="R445" s="756"/>
      <c r="S445" s="756"/>
      <c r="T445" s="756"/>
      <c r="U445" s="756"/>
      <c r="V445" s="756"/>
      <c r="W445" s="594"/>
      <c r="X445" s="705">
        <f t="shared" si="60"/>
        <v>433</v>
      </c>
      <c r="Y445" s="756"/>
      <c r="Z445" s="756"/>
      <c r="AA445" s="756"/>
      <c r="AB445" s="756"/>
      <c r="AC445" s="756"/>
      <c r="AD445" s="756"/>
      <c r="AE445" s="756"/>
      <c r="AF445" s="756"/>
      <c r="AG445" s="756"/>
      <c r="AH445" s="756"/>
      <c r="AI445" s="756"/>
      <c r="AJ445" s="756"/>
      <c r="AK445" s="594"/>
      <c r="AL445" s="705">
        <f t="shared" si="61"/>
        <v>433</v>
      </c>
      <c r="AM445" s="756"/>
      <c r="AN445" s="756"/>
      <c r="AO445" s="756"/>
      <c r="AP445" s="756"/>
      <c r="AQ445" s="756"/>
      <c r="AR445" s="756"/>
      <c r="AS445" s="756"/>
      <c r="AT445" s="756"/>
      <c r="AU445" s="756"/>
      <c r="AV445" s="756"/>
      <c r="AW445" s="756"/>
      <c r="AX445" s="756"/>
      <c r="AY445" s="594"/>
      <c r="AZ445" s="705">
        <f t="shared" si="54"/>
        <v>433</v>
      </c>
      <c r="BA445" s="756"/>
      <c r="BB445" s="756"/>
      <c r="BC445" s="756"/>
      <c r="BD445" s="756"/>
      <c r="BE445" s="756"/>
      <c r="BF445" s="756"/>
      <c r="BG445" s="756"/>
      <c r="BH445" s="756"/>
      <c r="BI445" s="756"/>
      <c r="BJ445" s="756"/>
      <c r="BK445" s="756"/>
      <c r="BL445" s="756"/>
      <c r="BM445" s="685"/>
      <c r="BN445" s="705">
        <f t="shared" si="55"/>
        <v>433</v>
      </c>
      <c r="BO445" s="756"/>
      <c r="BP445" s="756"/>
      <c r="BQ445" s="756"/>
      <c r="BR445" s="756"/>
      <c r="BS445" s="756"/>
      <c r="BT445" s="756"/>
      <c r="BU445" s="756"/>
      <c r="BV445" s="756"/>
      <c r="BW445" s="756"/>
      <c r="BX445" s="756"/>
      <c r="BY445" s="756"/>
      <c r="BZ445" s="756"/>
    </row>
    <row r="446" spans="2:78" x14ac:dyDescent="0.25">
      <c r="B446" s="705">
        <v>434</v>
      </c>
      <c r="C446" s="765">
        <f>(1+_xlfn.XLOOKUP(INT((B446-1)/12)+1,'ZC Curve'!$B$8:$B$107,'ZC Curve'!R$8:R$107,,0))^(1/12)-1</f>
        <v>0</v>
      </c>
      <c r="D446" s="766">
        <f t="shared" si="56"/>
        <v>1</v>
      </c>
      <c r="E446" s="765">
        <f>(1+_xlfn.XLOOKUP(INT((B446-1)/12)+1,'ZC Curve'!$B$8:$B$107,'ZC Curve'!S$8:S$107,,0))^(1/12)-1</f>
        <v>0</v>
      </c>
      <c r="F446" s="766">
        <f t="shared" si="57"/>
        <v>1</v>
      </c>
      <c r="G446" s="765">
        <f>(1+_xlfn.XLOOKUP(INT((B446-1)/12)+1,'ZC Curve'!$B$8:$B$107,'ZC Curve'!T$8:T$107,,0))^(1/12)-1</f>
        <v>0</v>
      </c>
      <c r="H446" s="766">
        <f t="shared" si="58"/>
        <v>1</v>
      </c>
      <c r="I446" s="594"/>
      <c r="J446" s="705">
        <f t="shared" si="59"/>
        <v>434</v>
      </c>
      <c r="K446" s="756"/>
      <c r="L446" s="756"/>
      <c r="M446" s="756"/>
      <c r="N446" s="756"/>
      <c r="O446" s="756"/>
      <c r="P446" s="756"/>
      <c r="Q446" s="756"/>
      <c r="R446" s="756"/>
      <c r="S446" s="756"/>
      <c r="T446" s="756"/>
      <c r="U446" s="756"/>
      <c r="V446" s="756"/>
      <c r="W446" s="594"/>
      <c r="X446" s="705">
        <f t="shared" si="60"/>
        <v>434</v>
      </c>
      <c r="Y446" s="756"/>
      <c r="Z446" s="756"/>
      <c r="AA446" s="756"/>
      <c r="AB446" s="756"/>
      <c r="AC446" s="756"/>
      <c r="AD446" s="756"/>
      <c r="AE446" s="756"/>
      <c r="AF446" s="756"/>
      <c r="AG446" s="756"/>
      <c r="AH446" s="756"/>
      <c r="AI446" s="756"/>
      <c r="AJ446" s="756"/>
      <c r="AK446" s="594"/>
      <c r="AL446" s="705">
        <f t="shared" si="61"/>
        <v>434</v>
      </c>
      <c r="AM446" s="756"/>
      <c r="AN446" s="756"/>
      <c r="AO446" s="756"/>
      <c r="AP446" s="756"/>
      <c r="AQ446" s="756"/>
      <c r="AR446" s="756"/>
      <c r="AS446" s="756"/>
      <c r="AT446" s="756"/>
      <c r="AU446" s="756"/>
      <c r="AV446" s="756"/>
      <c r="AW446" s="756"/>
      <c r="AX446" s="756"/>
      <c r="AY446" s="594"/>
      <c r="AZ446" s="705">
        <f t="shared" si="54"/>
        <v>434</v>
      </c>
      <c r="BA446" s="756"/>
      <c r="BB446" s="756"/>
      <c r="BC446" s="756"/>
      <c r="BD446" s="756"/>
      <c r="BE446" s="756"/>
      <c r="BF446" s="756"/>
      <c r="BG446" s="756"/>
      <c r="BH446" s="756"/>
      <c r="BI446" s="756"/>
      <c r="BJ446" s="756"/>
      <c r="BK446" s="756"/>
      <c r="BL446" s="756"/>
      <c r="BM446" s="685"/>
      <c r="BN446" s="705">
        <f t="shared" si="55"/>
        <v>434</v>
      </c>
      <c r="BO446" s="756"/>
      <c r="BP446" s="756"/>
      <c r="BQ446" s="756"/>
      <c r="BR446" s="756"/>
      <c r="BS446" s="756"/>
      <c r="BT446" s="756"/>
      <c r="BU446" s="756"/>
      <c r="BV446" s="756"/>
      <c r="BW446" s="756"/>
      <c r="BX446" s="756"/>
      <c r="BY446" s="756"/>
      <c r="BZ446" s="756"/>
    </row>
    <row r="447" spans="2:78" x14ac:dyDescent="0.25">
      <c r="B447" s="705">
        <v>435</v>
      </c>
      <c r="C447" s="765">
        <f>(1+_xlfn.XLOOKUP(INT((B447-1)/12)+1,'ZC Curve'!$B$8:$B$107,'ZC Curve'!R$8:R$107,,0))^(1/12)-1</f>
        <v>0</v>
      </c>
      <c r="D447" s="766">
        <f t="shared" si="56"/>
        <v>1</v>
      </c>
      <c r="E447" s="765">
        <f>(1+_xlfn.XLOOKUP(INT((B447-1)/12)+1,'ZC Curve'!$B$8:$B$107,'ZC Curve'!S$8:S$107,,0))^(1/12)-1</f>
        <v>0</v>
      </c>
      <c r="F447" s="766">
        <f t="shared" si="57"/>
        <v>1</v>
      </c>
      <c r="G447" s="765">
        <f>(1+_xlfn.XLOOKUP(INT((B447-1)/12)+1,'ZC Curve'!$B$8:$B$107,'ZC Curve'!T$8:T$107,,0))^(1/12)-1</f>
        <v>0</v>
      </c>
      <c r="H447" s="766">
        <f t="shared" si="58"/>
        <v>1</v>
      </c>
      <c r="I447" s="594"/>
      <c r="J447" s="705">
        <f t="shared" si="59"/>
        <v>435</v>
      </c>
      <c r="K447" s="756"/>
      <c r="L447" s="756"/>
      <c r="M447" s="756"/>
      <c r="N447" s="756"/>
      <c r="O447" s="756"/>
      <c r="P447" s="756"/>
      <c r="Q447" s="756"/>
      <c r="R447" s="756"/>
      <c r="S447" s="756"/>
      <c r="T447" s="756"/>
      <c r="U447" s="756"/>
      <c r="V447" s="756"/>
      <c r="W447" s="594"/>
      <c r="X447" s="705">
        <f t="shared" si="60"/>
        <v>435</v>
      </c>
      <c r="Y447" s="756"/>
      <c r="Z447" s="756"/>
      <c r="AA447" s="756"/>
      <c r="AB447" s="756"/>
      <c r="AC447" s="756"/>
      <c r="AD447" s="756"/>
      <c r="AE447" s="756"/>
      <c r="AF447" s="756"/>
      <c r="AG447" s="756"/>
      <c r="AH447" s="756"/>
      <c r="AI447" s="756"/>
      <c r="AJ447" s="756"/>
      <c r="AK447" s="594"/>
      <c r="AL447" s="705">
        <f t="shared" si="61"/>
        <v>435</v>
      </c>
      <c r="AM447" s="756"/>
      <c r="AN447" s="756"/>
      <c r="AO447" s="756"/>
      <c r="AP447" s="756"/>
      <c r="AQ447" s="756"/>
      <c r="AR447" s="756"/>
      <c r="AS447" s="756"/>
      <c r="AT447" s="756"/>
      <c r="AU447" s="756"/>
      <c r="AV447" s="756"/>
      <c r="AW447" s="756"/>
      <c r="AX447" s="756"/>
      <c r="AY447" s="594"/>
      <c r="AZ447" s="705">
        <f t="shared" si="54"/>
        <v>435</v>
      </c>
      <c r="BA447" s="756"/>
      <c r="BB447" s="756"/>
      <c r="BC447" s="756"/>
      <c r="BD447" s="756"/>
      <c r="BE447" s="756"/>
      <c r="BF447" s="756"/>
      <c r="BG447" s="756"/>
      <c r="BH447" s="756"/>
      <c r="BI447" s="756"/>
      <c r="BJ447" s="756"/>
      <c r="BK447" s="756"/>
      <c r="BL447" s="756"/>
      <c r="BM447" s="685"/>
      <c r="BN447" s="705">
        <f t="shared" si="55"/>
        <v>435</v>
      </c>
      <c r="BO447" s="756"/>
      <c r="BP447" s="756"/>
      <c r="BQ447" s="756"/>
      <c r="BR447" s="756"/>
      <c r="BS447" s="756"/>
      <c r="BT447" s="756"/>
      <c r="BU447" s="756"/>
      <c r="BV447" s="756"/>
      <c r="BW447" s="756"/>
      <c r="BX447" s="756"/>
      <c r="BY447" s="756"/>
      <c r="BZ447" s="756"/>
    </row>
    <row r="448" spans="2:78" x14ac:dyDescent="0.25">
      <c r="B448" s="705">
        <v>436</v>
      </c>
      <c r="C448" s="765">
        <f>(1+_xlfn.XLOOKUP(INT((B448-1)/12)+1,'ZC Curve'!$B$8:$B$107,'ZC Curve'!R$8:R$107,,0))^(1/12)-1</f>
        <v>0</v>
      </c>
      <c r="D448" s="766">
        <f t="shared" si="56"/>
        <v>1</v>
      </c>
      <c r="E448" s="765">
        <f>(1+_xlfn.XLOOKUP(INT((B448-1)/12)+1,'ZC Curve'!$B$8:$B$107,'ZC Curve'!S$8:S$107,,0))^(1/12)-1</f>
        <v>0</v>
      </c>
      <c r="F448" s="766">
        <f t="shared" si="57"/>
        <v>1</v>
      </c>
      <c r="G448" s="765">
        <f>(1+_xlfn.XLOOKUP(INT((B448-1)/12)+1,'ZC Curve'!$B$8:$B$107,'ZC Curve'!T$8:T$107,,0))^(1/12)-1</f>
        <v>0</v>
      </c>
      <c r="H448" s="766">
        <f t="shared" si="58"/>
        <v>1</v>
      </c>
      <c r="I448" s="594"/>
      <c r="J448" s="705">
        <f t="shared" si="59"/>
        <v>436</v>
      </c>
      <c r="K448" s="756"/>
      <c r="L448" s="756"/>
      <c r="M448" s="756"/>
      <c r="N448" s="756"/>
      <c r="O448" s="756"/>
      <c r="P448" s="756"/>
      <c r="Q448" s="756"/>
      <c r="R448" s="756"/>
      <c r="S448" s="756"/>
      <c r="T448" s="756"/>
      <c r="U448" s="756"/>
      <c r="V448" s="756"/>
      <c r="W448" s="594"/>
      <c r="X448" s="705">
        <f t="shared" si="60"/>
        <v>436</v>
      </c>
      <c r="Y448" s="756"/>
      <c r="Z448" s="756"/>
      <c r="AA448" s="756"/>
      <c r="AB448" s="756"/>
      <c r="AC448" s="756"/>
      <c r="AD448" s="756"/>
      <c r="AE448" s="756"/>
      <c r="AF448" s="756"/>
      <c r="AG448" s="756"/>
      <c r="AH448" s="756"/>
      <c r="AI448" s="756"/>
      <c r="AJ448" s="756"/>
      <c r="AK448" s="594"/>
      <c r="AL448" s="705">
        <f t="shared" si="61"/>
        <v>436</v>
      </c>
      <c r="AM448" s="756"/>
      <c r="AN448" s="756"/>
      <c r="AO448" s="756"/>
      <c r="AP448" s="756"/>
      <c r="AQ448" s="756"/>
      <c r="AR448" s="756"/>
      <c r="AS448" s="756"/>
      <c r="AT448" s="756"/>
      <c r="AU448" s="756"/>
      <c r="AV448" s="756"/>
      <c r="AW448" s="756"/>
      <c r="AX448" s="756"/>
      <c r="AY448" s="594"/>
      <c r="AZ448" s="705">
        <f t="shared" si="54"/>
        <v>436</v>
      </c>
      <c r="BA448" s="756"/>
      <c r="BB448" s="756"/>
      <c r="BC448" s="756"/>
      <c r="BD448" s="756"/>
      <c r="BE448" s="756"/>
      <c r="BF448" s="756"/>
      <c r="BG448" s="756"/>
      <c r="BH448" s="756"/>
      <c r="BI448" s="756"/>
      <c r="BJ448" s="756"/>
      <c r="BK448" s="756"/>
      <c r="BL448" s="756"/>
      <c r="BM448" s="685"/>
      <c r="BN448" s="705">
        <f t="shared" si="55"/>
        <v>436</v>
      </c>
      <c r="BO448" s="756"/>
      <c r="BP448" s="756"/>
      <c r="BQ448" s="756"/>
      <c r="BR448" s="756"/>
      <c r="BS448" s="756"/>
      <c r="BT448" s="756"/>
      <c r="BU448" s="756"/>
      <c r="BV448" s="756"/>
      <c r="BW448" s="756"/>
      <c r="BX448" s="756"/>
      <c r="BY448" s="756"/>
      <c r="BZ448" s="756"/>
    </row>
    <row r="449" spans="2:78" x14ac:dyDescent="0.25">
      <c r="B449" s="705">
        <v>437</v>
      </c>
      <c r="C449" s="765">
        <f>(1+_xlfn.XLOOKUP(INT((B449-1)/12)+1,'ZC Curve'!$B$8:$B$107,'ZC Curve'!R$8:R$107,,0))^(1/12)-1</f>
        <v>0</v>
      </c>
      <c r="D449" s="766">
        <f t="shared" si="56"/>
        <v>1</v>
      </c>
      <c r="E449" s="765">
        <f>(1+_xlfn.XLOOKUP(INT((B449-1)/12)+1,'ZC Curve'!$B$8:$B$107,'ZC Curve'!S$8:S$107,,0))^(1/12)-1</f>
        <v>0</v>
      </c>
      <c r="F449" s="766">
        <f t="shared" si="57"/>
        <v>1</v>
      </c>
      <c r="G449" s="765">
        <f>(1+_xlfn.XLOOKUP(INT((B449-1)/12)+1,'ZC Curve'!$B$8:$B$107,'ZC Curve'!T$8:T$107,,0))^(1/12)-1</f>
        <v>0</v>
      </c>
      <c r="H449" s="766">
        <f t="shared" si="58"/>
        <v>1</v>
      </c>
      <c r="I449" s="594"/>
      <c r="J449" s="705">
        <f t="shared" si="59"/>
        <v>437</v>
      </c>
      <c r="K449" s="756"/>
      <c r="L449" s="756"/>
      <c r="M449" s="756"/>
      <c r="N449" s="756"/>
      <c r="O449" s="756"/>
      <c r="P449" s="756"/>
      <c r="Q449" s="756"/>
      <c r="R449" s="756"/>
      <c r="S449" s="756"/>
      <c r="T449" s="756"/>
      <c r="U449" s="756"/>
      <c r="V449" s="756"/>
      <c r="W449" s="594"/>
      <c r="X449" s="705">
        <f t="shared" si="60"/>
        <v>437</v>
      </c>
      <c r="Y449" s="756"/>
      <c r="Z449" s="756"/>
      <c r="AA449" s="756"/>
      <c r="AB449" s="756"/>
      <c r="AC449" s="756"/>
      <c r="AD449" s="756"/>
      <c r="AE449" s="756"/>
      <c r="AF449" s="756"/>
      <c r="AG449" s="756"/>
      <c r="AH449" s="756"/>
      <c r="AI449" s="756"/>
      <c r="AJ449" s="756"/>
      <c r="AK449" s="594"/>
      <c r="AL449" s="705">
        <f t="shared" si="61"/>
        <v>437</v>
      </c>
      <c r="AM449" s="756"/>
      <c r="AN449" s="756"/>
      <c r="AO449" s="756"/>
      <c r="AP449" s="756"/>
      <c r="AQ449" s="756"/>
      <c r="AR449" s="756"/>
      <c r="AS449" s="756"/>
      <c r="AT449" s="756"/>
      <c r="AU449" s="756"/>
      <c r="AV449" s="756"/>
      <c r="AW449" s="756"/>
      <c r="AX449" s="756"/>
      <c r="AY449" s="594"/>
      <c r="AZ449" s="705">
        <f t="shared" si="54"/>
        <v>437</v>
      </c>
      <c r="BA449" s="756"/>
      <c r="BB449" s="756"/>
      <c r="BC449" s="756"/>
      <c r="BD449" s="756"/>
      <c r="BE449" s="756"/>
      <c r="BF449" s="756"/>
      <c r="BG449" s="756"/>
      <c r="BH449" s="756"/>
      <c r="BI449" s="756"/>
      <c r="BJ449" s="756"/>
      <c r="BK449" s="756"/>
      <c r="BL449" s="756"/>
      <c r="BM449" s="685"/>
      <c r="BN449" s="705">
        <f t="shared" si="55"/>
        <v>437</v>
      </c>
      <c r="BO449" s="756"/>
      <c r="BP449" s="756"/>
      <c r="BQ449" s="756"/>
      <c r="BR449" s="756"/>
      <c r="BS449" s="756"/>
      <c r="BT449" s="756"/>
      <c r="BU449" s="756"/>
      <c r="BV449" s="756"/>
      <c r="BW449" s="756"/>
      <c r="BX449" s="756"/>
      <c r="BY449" s="756"/>
      <c r="BZ449" s="756"/>
    </row>
    <row r="450" spans="2:78" x14ac:dyDescent="0.25">
      <c r="B450" s="705">
        <v>438</v>
      </c>
      <c r="C450" s="765">
        <f>(1+_xlfn.XLOOKUP(INT((B450-1)/12)+1,'ZC Curve'!$B$8:$B$107,'ZC Curve'!R$8:R$107,,0))^(1/12)-1</f>
        <v>0</v>
      </c>
      <c r="D450" s="766">
        <f t="shared" si="56"/>
        <v>1</v>
      </c>
      <c r="E450" s="765">
        <f>(1+_xlfn.XLOOKUP(INT((B450-1)/12)+1,'ZC Curve'!$B$8:$B$107,'ZC Curve'!S$8:S$107,,0))^(1/12)-1</f>
        <v>0</v>
      </c>
      <c r="F450" s="766">
        <f t="shared" si="57"/>
        <v>1</v>
      </c>
      <c r="G450" s="765">
        <f>(1+_xlfn.XLOOKUP(INT((B450-1)/12)+1,'ZC Curve'!$B$8:$B$107,'ZC Curve'!T$8:T$107,,0))^(1/12)-1</f>
        <v>0</v>
      </c>
      <c r="H450" s="766">
        <f t="shared" si="58"/>
        <v>1</v>
      </c>
      <c r="I450" s="594"/>
      <c r="J450" s="705">
        <f t="shared" si="59"/>
        <v>438</v>
      </c>
      <c r="K450" s="756"/>
      <c r="L450" s="756"/>
      <c r="M450" s="756"/>
      <c r="N450" s="756"/>
      <c r="O450" s="756"/>
      <c r="P450" s="756"/>
      <c r="Q450" s="756"/>
      <c r="R450" s="756"/>
      <c r="S450" s="756"/>
      <c r="T450" s="756"/>
      <c r="U450" s="756"/>
      <c r="V450" s="756"/>
      <c r="W450" s="594"/>
      <c r="X450" s="705">
        <f t="shared" si="60"/>
        <v>438</v>
      </c>
      <c r="Y450" s="756"/>
      <c r="Z450" s="756"/>
      <c r="AA450" s="756"/>
      <c r="AB450" s="756"/>
      <c r="AC450" s="756"/>
      <c r="AD450" s="756"/>
      <c r="AE450" s="756"/>
      <c r="AF450" s="756"/>
      <c r="AG450" s="756"/>
      <c r="AH450" s="756"/>
      <c r="AI450" s="756"/>
      <c r="AJ450" s="756"/>
      <c r="AK450" s="594"/>
      <c r="AL450" s="705">
        <f t="shared" si="61"/>
        <v>438</v>
      </c>
      <c r="AM450" s="756"/>
      <c r="AN450" s="756"/>
      <c r="AO450" s="756"/>
      <c r="AP450" s="756"/>
      <c r="AQ450" s="756"/>
      <c r="AR450" s="756"/>
      <c r="AS450" s="756"/>
      <c r="AT450" s="756"/>
      <c r="AU450" s="756"/>
      <c r="AV450" s="756"/>
      <c r="AW450" s="756"/>
      <c r="AX450" s="756"/>
      <c r="AY450" s="594"/>
      <c r="AZ450" s="705">
        <f t="shared" si="54"/>
        <v>438</v>
      </c>
      <c r="BA450" s="756"/>
      <c r="BB450" s="756"/>
      <c r="BC450" s="756"/>
      <c r="BD450" s="756"/>
      <c r="BE450" s="756"/>
      <c r="BF450" s="756"/>
      <c r="BG450" s="756"/>
      <c r="BH450" s="756"/>
      <c r="BI450" s="756"/>
      <c r="BJ450" s="756"/>
      <c r="BK450" s="756"/>
      <c r="BL450" s="756"/>
      <c r="BM450" s="685"/>
      <c r="BN450" s="705">
        <f t="shared" si="55"/>
        <v>438</v>
      </c>
      <c r="BO450" s="756"/>
      <c r="BP450" s="756"/>
      <c r="BQ450" s="756"/>
      <c r="BR450" s="756"/>
      <c r="BS450" s="756"/>
      <c r="BT450" s="756"/>
      <c r="BU450" s="756"/>
      <c r="BV450" s="756"/>
      <c r="BW450" s="756"/>
      <c r="BX450" s="756"/>
      <c r="BY450" s="756"/>
      <c r="BZ450" s="756"/>
    </row>
    <row r="451" spans="2:78" x14ac:dyDescent="0.25">
      <c r="B451" s="705">
        <v>439</v>
      </c>
      <c r="C451" s="765">
        <f>(1+_xlfn.XLOOKUP(INT((B451-1)/12)+1,'ZC Curve'!$B$8:$B$107,'ZC Curve'!R$8:R$107,,0))^(1/12)-1</f>
        <v>0</v>
      </c>
      <c r="D451" s="766">
        <f t="shared" si="56"/>
        <v>1</v>
      </c>
      <c r="E451" s="765">
        <f>(1+_xlfn.XLOOKUP(INT((B451-1)/12)+1,'ZC Curve'!$B$8:$B$107,'ZC Curve'!S$8:S$107,,0))^(1/12)-1</f>
        <v>0</v>
      </c>
      <c r="F451" s="766">
        <f t="shared" si="57"/>
        <v>1</v>
      </c>
      <c r="G451" s="765">
        <f>(1+_xlfn.XLOOKUP(INT((B451-1)/12)+1,'ZC Curve'!$B$8:$B$107,'ZC Curve'!T$8:T$107,,0))^(1/12)-1</f>
        <v>0</v>
      </c>
      <c r="H451" s="766">
        <f t="shared" si="58"/>
        <v>1</v>
      </c>
      <c r="I451" s="594"/>
      <c r="J451" s="705">
        <f t="shared" si="59"/>
        <v>439</v>
      </c>
      <c r="K451" s="756"/>
      <c r="L451" s="756"/>
      <c r="M451" s="756"/>
      <c r="N451" s="756"/>
      <c r="O451" s="756"/>
      <c r="P451" s="756"/>
      <c r="Q451" s="756"/>
      <c r="R451" s="756"/>
      <c r="S451" s="756"/>
      <c r="T451" s="756"/>
      <c r="U451" s="756"/>
      <c r="V451" s="756"/>
      <c r="W451" s="594"/>
      <c r="X451" s="705">
        <f t="shared" si="60"/>
        <v>439</v>
      </c>
      <c r="Y451" s="756"/>
      <c r="Z451" s="756"/>
      <c r="AA451" s="756"/>
      <c r="AB451" s="756"/>
      <c r="AC451" s="756"/>
      <c r="AD451" s="756"/>
      <c r="AE451" s="756"/>
      <c r="AF451" s="756"/>
      <c r="AG451" s="756"/>
      <c r="AH451" s="756"/>
      <c r="AI451" s="756"/>
      <c r="AJ451" s="756"/>
      <c r="AK451" s="594"/>
      <c r="AL451" s="705">
        <f t="shared" si="61"/>
        <v>439</v>
      </c>
      <c r="AM451" s="756"/>
      <c r="AN451" s="756"/>
      <c r="AO451" s="756"/>
      <c r="AP451" s="756"/>
      <c r="AQ451" s="756"/>
      <c r="AR451" s="756"/>
      <c r="AS451" s="756"/>
      <c r="AT451" s="756"/>
      <c r="AU451" s="756"/>
      <c r="AV451" s="756"/>
      <c r="AW451" s="756"/>
      <c r="AX451" s="756"/>
      <c r="AY451" s="594"/>
      <c r="AZ451" s="705">
        <f t="shared" si="54"/>
        <v>439</v>
      </c>
      <c r="BA451" s="756"/>
      <c r="BB451" s="756"/>
      <c r="BC451" s="756"/>
      <c r="BD451" s="756"/>
      <c r="BE451" s="756"/>
      <c r="BF451" s="756"/>
      <c r="BG451" s="756"/>
      <c r="BH451" s="756"/>
      <c r="BI451" s="756"/>
      <c r="BJ451" s="756"/>
      <c r="BK451" s="756"/>
      <c r="BL451" s="756"/>
      <c r="BM451" s="685"/>
      <c r="BN451" s="705">
        <f t="shared" si="55"/>
        <v>439</v>
      </c>
      <c r="BO451" s="756"/>
      <c r="BP451" s="756"/>
      <c r="BQ451" s="756"/>
      <c r="BR451" s="756"/>
      <c r="BS451" s="756"/>
      <c r="BT451" s="756"/>
      <c r="BU451" s="756"/>
      <c r="BV451" s="756"/>
      <c r="BW451" s="756"/>
      <c r="BX451" s="756"/>
      <c r="BY451" s="756"/>
      <c r="BZ451" s="756"/>
    </row>
    <row r="452" spans="2:78" x14ac:dyDescent="0.25">
      <c r="B452" s="705">
        <v>440</v>
      </c>
      <c r="C452" s="765">
        <f>(1+_xlfn.XLOOKUP(INT((B452-1)/12)+1,'ZC Curve'!$B$8:$B$107,'ZC Curve'!R$8:R$107,,0))^(1/12)-1</f>
        <v>0</v>
      </c>
      <c r="D452" s="766">
        <f t="shared" si="56"/>
        <v>1</v>
      </c>
      <c r="E452" s="765">
        <f>(1+_xlfn.XLOOKUP(INT((B452-1)/12)+1,'ZC Curve'!$B$8:$B$107,'ZC Curve'!S$8:S$107,,0))^(1/12)-1</f>
        <v>0</v>
      </c>
      <c r="F452" s="766">
        <f t="shared" si="57"/>
        <v>1</v>
      </c>
      <c r="G452" s="765">
        <f>(1+_xlfn.XLOOKUP(INT((B452-1)/12)+1,'ZC Curve'!$B$8:$B$107,'ZC Curve'!T$8:T$107,,0))^(1/12)-1</f>
        <v>0</v>
      </c>
      <c r="H452" s="766">
        <f t="shared" si="58"/>
        <v>1</v>
      </c>
      <c r="I452" s="594"/>
      <c r="J452" s="705">
        <f t="shared" si="59"/>
        <v>440</v>
      </c>
      <c r="K452" s="756"/>
      <c r="L452" s="756"/>
      <c r="M452" s="756"/>
      <c r="N452" s="756"/>
      <c r="O452" s="756"/>
      <c r="P452" s="756"/>
      <c r="Q452" s="756"/>
      <c r="R452" s="756"/>
      <c r="S452" s="756"/>
      <c r="T452" s="756"/>
      <c r="U452" s="756"/>
      <c r="V452" s="756"/>
      <c r="W452" s="594"/>
      <c r="X452" s="705">
        <f t="shared" si="60"/>
        <v>440</v>
      </c>
      <c r="Y452" s="756"/>
      <c r="Z452" s="756"/>
      <c r="AA452" s="756"/>
      <c r="AB452" s="756"/>
      <c r="AC452" s="756"/>
      <c r="AD452" s="756"/>
      <c r="AE452" s="756"/>
      <c r="AF452" s="756"/>
      <c r="AG452" s="756"/>
      <c r="AH452" s="756"/>
      <c r="AI452" s="756"/>
      <c r="AJ452" s="756"/>
      <c r="AK452" s="594"/>
      <c r="AL452" s="705">
        <f t="shared" si="61"/>
        <v>440</v>
      </c>
      <c r="AM452" s="756"/>
      <c r="AN452" s="756"/>
      <c r="AO452" s="756"/>
      <c r="AP452" s="756"/>
      <c r="AQ452" s="756"/>
      <c r="AR452" s="756"/>
      <c r="AS452" s="756"/>
      <c r="AT452" s="756"/>
      <c r="AU452" s="756"/>
      <c r="AV452" s="756"/>
      <c r="AW452" s="756"/>
      <c r="AX452" s="756"/>
      <c r="AY452" s="594"/>
      <c r="AZ452" s="705">
        <f t="shared" si="54"/>
        <v>440</v>
      </c>
      <c r="BA452" s="756"/>
      <c r="BB452" s="756"/>
      <c r="BC452" s="756"/>
      <c r="BD452" s="756"/>
      <c r="BE452" s="756"/>
      <c r="BF452" s="756"/>
      <c r="BG452" s="756"/>
      <c r="BH452" s="756"/>
      <c r="BI452" s="756"/>
      <c r="BJ452" s="756"/>
      <c r="BK452" s="756"/>
      <c r="BL452" s="756"/>
      <c r="BM452" s="685"/>
      <c r="BN452" s="705">
        <f t="shared" si="55"/>
        <v>440</v>
      </c>
      <c r="BO452" s="756"/>
      <c r="BP452" s="756"/>
      <c r="BQ452" s="756"/>
      <c r="BR452" s="756"/>
      <c r="BS452" s="756"/>
      <c r="BT452" s="756"/>
      <c r="BU452" s="756"/>
      <c r="BV452" s="756"/>
      <c r="BW452" s="756"/>
      <c r="BX452" s="756"/>
      <c r="BY452" s="756"/>
      <c r="BZ452" s="756"/>
    </row>
    <row r="453" spans="2:78" x14ac:dyDescent="0.25">
      <c r="B453" s="705">
        <v>441</v>
      </c>
      <c r="C453" s="765">
        <f>(1+_xlfn.XLOOKUP(INT((B453-1)/12)+1,'ZC Curve'!$B$8:$B$107,'ZC Curve'!R$8:R$107,,0))^(1/12)-1</f>
        <v>0</v>
      </c>
      <c r="D453" s="766">
        <f t="shared" si="56"/>
        <v>1</v>
      </c>
      <c r="E453" s="765">
        <f>(1+_xlfn.XLOOKUP(INT((B453-1)/12)+1,'ZC Curve'!$B$8:$B$107,'ZC Curve'!S$8:S$107,,0))^(1/12)-1</f>
        <v>0</v>
      </c>
      <c r="F453" s="766">
        <f t="shared" si="57"/>
        <v>1</v>
      </c>
      <c r="G453" s="765">
        <f>(1+_xlfn.XLOOKUP(INT((B453-1)/12)+1,'ZC Curve'!$B$8:$B$107,'ZC Curve'!T$8:T$107,,0))^(1/12)-1</f>
        <v>0</v>
      </c>
      <c r="H453" s="766">
        <f t="shared" si="58"/>
        <v>1</v>
      </c>
      <c r="I453" s="594"/>
      <c r="J453" s="705">
        <f t="shared" si="59"/>
        <v>441</v>
      </c>
      <c r="K453" s="756"/>
      <c r="L453" s="756"/>
      <c r="M453" s="756"/>
      <c r="N453" s="756"/>
      <c r="O453" s="756"/>
      <c r="P453" s="756"/>
      <c r="Q453" s="756"/>
      <c r="R453" s="756"/>
      <c r="S453" s="756"/>
      <c r="T453" s="756"/>
      <c r="U453" s="756"/>
      <c r="V453" s="756"/>
      <c r="W453" s="594"/>
      <c r="X453" s="705">
        <f t="shared" si="60"/>
        <v>441</v>
      </c>
      <c r="Y453" s="756"/>
      <c r="Z453" s="756"/>
      <c r="AA453" s="756"/>
      <c r="AB453" s="756"/>
      <c r="AC453" s="756"/>
      <c r="AD453" s="756"/>
      <c r="AE453" s="756"/>
      <c r="AF453" s="756"/>
      <c r="AG453" s="756"/>
      <c r="AH453" s="756"/>
      <c r="AI453" s="756"/>
      <c r="AJ453" s="756"/>
      <c r="AK453" s="594"/>
      <c r="AL453" s="705">
        <f t="shared" si="61"/>
        <v>441</v>
      </c>
      <c r="AM453" s="756"/>
      <c r="AN453" s="756"/>
      <c r="AO453" s="756"/>
      <c r="AP453" s="756"/>
      <c r="AQ453" s="756"/>
      <c r="AR453" s="756"/>
      <c r="AS453" s="756"/>
      <c r="AT453" s="756"/>
      <c r="AU453" s="756"/>
      <c r="AV453" s="756"/>
      <c r="AW453" s="756"/>
      <c r="AX453" s="756"/>
      <c r="AY453" s="594"/>
      <c r="AZ453" s="705">
        <f t="shared" si="54"/>
        <v>441</v>
      </c>
      <c r="BA453" s="756"/>
      <c r="BB453" s="756"/>
      <c r="BC453" s="756"/>
      <c r="BD453" s="756"/>
      <c r="BE453" s="756"/>
      <c r="BF453" s="756"/>
      <c r="BG453" s="756"/>
      <c r="BH453" s="756"/>
      <c r="BI453" s="756"/>
      <c r="BJ453" s="756"/>
      <c r="BK453" s="756"/>
      <c r="BL453" s="756"/>
      <c r="BM453" s="685"/>
      <c r="BN453" s="705">
        <f t="shared" si="55"/>
        <v>441</v>
      </c>
      <c r="BO453" s="756"/>
      <c r="BP453" s="756"/>
      <c r="BQ453" s="756"/>
      <c r="BR453" s="756"/>
      <c r="BS453" s="756"/>
      <c r="BT453" s="756"/>
      <c r="BU453" s="756"/>
      <c r="BV453" s="756"/>
      <c r="BW453" s="756"/>
      <c r="BX453" s="756"/>
      <c r="BY453" s="756"/>
      <c r="BZ453" s="756"/>
    </row>
    <row r="454" spans="2:78" x14ac:dyDescent="0.25">
      <c r="B454" s="705">
        <v>442</v>
      </c>
      <c r="C454" s="765">
        <f>(1+_xlfn.XLOOKUP(INT((B454-1)/12)+1,'ZC Curve'!$B$8:$B$107,'ZC Curve'!R$8:R$107,,0))^(1/12)-1</f>
        <v>0</v>
      </c>
      <c r="D454" s="766">
        <f t="shared" si="56"/>
        <v>1</v>
      </c>
      <c r="E454" s="765">
        <f>(1+_xlfn.XLOOKUP(INT((B454-1)/12)+1,'ZC Curve'!$B$8:$B$107,'ZC Curve'!S$8:S$107,,0))^(1/12)-1</f>
        <v>0</v>
      </c>
      <c r="F454" s="766">
        <f t="shared" si="57"/>
        <v>1</v>
      </c>
      <c r="G454" s="765">
        <f>(1+_xlfn.XLOOKUP(INT((B454-1)/12)+1,'ZC Curve'!$B$8:$B$107,'ZC Curve'!T$8:T$107,,0))^(1/12)-1</f>
        <v>0</v>
      </c>
      <c r="H454" s="766">
        <f t="shared" si="58"/>
        <v>1</v>
      </c>
      <c r="I454" s="594"/>
      <c r="J454" s="705">
        <f t="shared" si="59"/>
        <v>442</v>
      </c>
      <c r="K454" s="756"/>
      <c r="L454" s="756"/>
      <c r="M454" s="756"/>
      <c r="N454" s="756"/>
      <c r="O454" s="756"/>
      <c r="P454" s="756"/>
      <c r="Q454" s="756"/>
      <c r="R454" s="756"/>
      <c r="S454" s="756"/>
      <c r="T454" s="756"/>
      <c r="U454" s="756"/>
      <c r="V454" s="756"/>
      <c r="W454" s="594"/>
      <c r="X454" s="705">
        <f t="shared" si="60"/>
        <v>442</v>
      </c>
      <c r="Y454" s="756"/>
      <c r="Z454" s="756"/>
      <c r="AA454" s="756"/>
      <c r="AB454" s="756"/>
      <c r="AC454" s="756"/>
      <c r="AD454" s="756"/>
      <c r="AE454" s="756"/>
      <c r="AF454" s="756"/>
      <c r="AG454" s="756"/>
      <c r="AH454" s="756"/>
      <c r="AI454" s="756"/>
      <c r="AJ454" s="756"/>
      <c r="AK454" s="594"/>
      <c r="AL454" s="705">
        <f t="shared" si="61"/>
        <v>442</v>
      </c>
      <c r="AM454" s="756"/>
      <c r="AN454" s="756"/>
      <c r="AO454" s="756"/>
      <c r="AP454" s="756"/>
      <c r="AQ454" s="756"/>
      <c r="AR454" s="756"/>
      <c r="AS454" s="756"/>
      <c r="AT454" s="756"/>
      <c r="AU454" s="756"/>
      <c r="AV454" s="756"/>
      <c r="AW454" s="756"/>
      <c r="AX454" s="756"/>
      <c r="AY454" s="594"/>
      <c r="AZ454" s="705">
        <f t="shared" si="54"/>
        <v>442</v>
      </c>
      <c r="BA454" s="756"/>
      <c r="BB454" s="756"/>
      <c r="BC454" s="756"/>
      <c r="BD454" s="756"/>
      <c r="BE454" s="756"/>
      <c r="BF454" s="756"/>
      <c r="BG454" s="756"/>
      <c r="BH454" s="756"/>
      <c r="BI454" s="756"/>
      <c r="BJ454" s="756"/>
      <c r="BK454" s="756"/>
      <c r="BL454" s="756"/>
      <c r="BM454" s="685"/>
      <c r="BN454" s="705">
        <f t="shared" si="55"/>
        <v>442</v>
      </c>
      <c r="BO454" s="756"/>
      <c r="BP454" s="756"/>
      <c r="BQ454" s="756"/>
      <c r="BR454" s="756"/>
      <c r="BS454" s="756"/>
      <c r="BT454" s="756"/>
      <c r="BU454" s="756"/>
      <c r="BV454" s="756"/>
      <c r="BW454" s="756"/>
      <c r="BX454" s="756"/>
      <c r="BY454" s="756"/>
      <c r="BZ454" s="756"/>
    </row>
    <row r="455" spans="2:78" x14ac:dyDescent="0.25">
      <c r="B455" s="705">
        <v>443</v>
      </c>
      <c r="C455" s="765">
        <f>(1+_xlfn.XLOOKUP(INT((B455-1)/12)+1,'ZC Curve'!$B$8:$B$107,'ZC Curve'!R$8:R$107,,0))^(1/12)-1</f>
        <v>0</v>
      </c>
      <c r="D455" s="766">
        <f t="shared" si="56"/>
        <v>1</v>
      </c>
      <c r="E455" s="765">
        <f>(1+_xlfn.XLOOKUP(INT((B455-1)/12)+1,'ZC Curve'!$B$8:$B$107,'ZC Curve'!S$8:S$107,,0))^(1/12)-1</f>
        <v>0</v>
      </c>
      <c r="F455" s="766">
        <f t="shared" si="57"/>
        <v>1</v>
      </c>
      <c r="G455" s="765">
        <f>(1+_xlfn.XLOOKUP(INT((B455-1)/12)+1,'ZC Curve'!$B$8:$B$107,'ZC Curve'!T$8:T$107,,0))^(1/12)-1</f>
        <v>0</v>
      </c>
      <c r="H455" s="766">
        <f t="shared" si="58"/>
        <v>1</v>
      </c>
      <c r="I455" s="594"/>
      <c r="J455" s="705">
        <f t="shared" si="59"/>
        <v>443</v>
      </c>
      <c r="K455" s="756"/>
      <c r="L455" s="756"/>
      <c r="M455" s="756"/>
      <c r="N455" s="756"/>
      <c r="O455" s="756"/>
      <c r="P455" s="756"/>
      <c r="Q455" s="756"/>
      <c r="R455" s="756"/>
      <c r="S455" s="756"/>
      <c r="T455" s="756"/>
      <c r="U455" s="756"/>
      <c r="V455" s="756"/>
      <c r="W455" s="594"/>
      <c r="X455" s="705">
        <f t="shared" si="60"/>
        <v>443</v>
      </c>
      <c r="Y455" s="756"/>
      <c r="Z455" s="756"/>
      <c r="AA455" s="756"/>
      <c r="AB455" s="756"/>
      <c r="AC455" s="756"/>
      <c r="AD455" s="756"/>
      <c r="AE455" s="756"/>
      <c r="AF455" s="756"/>
      <c r="AG455" s="756"/>
      <c r="AH455" s="756"/>
      <c r="AI455" s="756"/>
      <c r="AJ455" s="756"/>
      <c r="AK455" s="594"/>
      <c r="AL455" s="705">
        <f t="shared" si="61"/>
        <v>443</v>
      </c>
      <c r="AM455" s="756"/>
      <c r="AN455" s="756"/>
      <c r="AO455" s="756"/>
      <c r="AP455" s="756"/>
      <c r="AQ455" s="756"/>
      <c r="AR455" s="756"/>
      <c r="AS455" s="756"/>
      <c r="AT455" s="756"/>
      <c r="AU455" s="756"/>
      <c r="AV455" s="756"/>
      <c r="AW455" s="756"/>
      <c r="AX455" s="756"/>
      <c r="AY455" s="594"/>
      <c r="AZ455" s="705">
        <f t="shared" si="54"/>
        <v>443</v>
      </c>
      <c r="BA455" s="756"/>
      <c r="BB455" s="756"/>
      <c r="BC455" s="756"/>
      <c r="BD455" s="756"/>
      <c r="BE455" s="756"/>
      <c r="BF455" s="756"/>
      <c r="BG455" s="756"/>
      <c r="BH455" s="756"/>
      <c r="BI455" s="756"/>
      <c r="BJ455" s="756"/>
      <c r="BK455" s="756"/>
      <c r="BL455" s="756"/>
      <c r="BM455" s="685"/>
      <c r="BN455" s="705">
        <f t="shared" si="55"/>
        <v>443</v>
      </c>
      <c r="BO455" s="756"/>
      <c r="BP455" s="756"/>
      <c r="BQ455" s="756"/>
      <c r="BR455" s="756"/>
      <c r="BS455" s="756"/>
      <c r="BT455" s="756"/>
      <c r="BU455" s="756"/>
      <c r="BV455" s="756"/>
      <c r="BW455" s="756"/>
      <c r="BX455" s="756"/>
      <c r="BY455" s="756"/>
      <c r="BZ455" s="756"/>
    </row>
    <row r="456" spans="2:78" x14ac:dyDescent="0.25">
      <c r="B456" s="705">
        <v>444</v>
      </c>
      <c r="C456" s="765">
        <f>(1+_xlfn.XLOOKUP(INT((B456-1)/12)+1,'ZC Curve'!$B$8:$B$107,'ZC Curve'!R$8:R$107,,0))^(1/12)-1</f>
        <v>0</v>
      </c>
      <c r="D456" s="766">
        <f t="shared" si="56"/>
        <v>1</v>
      </c>
      <c r="E456" s="765">
        <f>(1+_xlfn.XLOOKUP(INT((B456-1)/12)+1,'ZC Curve'!$B$8:$B$107,'ZC Curve'!S$8:S$107,,0))^(1/12)-1</f>
        <v>0</v>
      </c>
      <c r="F456" s="766">
        <f t="shared" si="57"/>
        <v>1</v>
      </c>
      <c r="G456" s="765">
        <f>(1+_xlfn.XLOOKUP(INT((B456-1)/12)+1,'ZC Curve'!$B$8:$B$107,'ZC Curve'!T$8:T$107,,0))^(1/12)-1</f>
        <v>0</v>
      </c>
      <c r="H456" s="766">
        <f t="shared" si="58"/>
        <v>1</v>
      </c>
      <c r="I456" s="594"/>
      <c r="J456" s="705">
        <f t="shared" si="59"/>
        <v>444</v>
      </c>
      <c r="K456" s="756"/>
      <c r="L456" s="756"/>
      <c r="M456" s="756"/>
      <c r="N456" s="756"/>
      <c r="O456" s="756"/>
      <c r="P456" s="756"/>
      <c r="Q456" s="756"/>
      <c r="R456" s="756"/>
      <c r="S456" s="756"/>
      <c r="T456" s="756"/>
      <c r="U456" s="756"/>
      <c r="V456" s="756"/>
      <c r="W456" s="594"/>
      <c r="X456" s="705">
        <f t="shared" si="60"/>
        <v>444</v>
      </c>
      <c r="Y456" s="756"/>
      <c r="Z456" s="756"/>
      <c r="AA456" s="756"/>
      <c r="AB456" s="756"/>
      <c r="AC456" s="756"/>
      <c r="AD456" s="756"/>
      <c r="AE456" s="756"/>
      <c r="AF456" s="756"/>
      <c r="AG456" s="756"/>
      <c r="AH456" s="756"/>
      <c r="AI456" s="756"/>
      <c r="AJ456" s="756"/>
      <c r="AK456" s="594"/>
      <c r="AL456" s="705">
        <f t="shared" si="61"/>
        <v>444</v>
      </c>
      <c r="AM456" s="756"/>
      <c r="AN456" s="756"/>
      <c r="AO456" s="756"/>
      <c r="AP456" s="756"/>
      <c r="AQ456" s="756"/>
      <c r="AR456" s="756"/>
      <c r="AS456" s="756"/>
      <c r="AT456" s="756"/>
      <c r="AU456" s="756"/>
      <c r="AV456" s="756"/>
      <c r="AW456" s="756"/>
      <c r="AX456" s="756"/>
      <c r="AY456" s="594"/>
      <c r="AZ456" s="705">
        <f t="shared" si="54"/>
        <v>444</v>
      </c>
      <c r="BA456" s="756"/>
      <c r="BB456" s="756"/>
      <c r="BC456" s="756"/>
      <c r="BD456" s="756"/>
      <c r="BE456" s="756"/>
      <c r="BF456" s="756"/>
      <c r="BG456" s="756"/>
      <c r="BH456" s="756"/>
      <c r="BI456" s="756"/>
      <c r="BJ456" s="756"/>
      <c r="BK456" s="756"/>
      <c r="BL456" s="756"/>
      <c r="BM456" s="685"/>
      <c r="BN456" s="705">
        <f t="shared" si="55"/>
        <v>444</v>
      </c>
      <c r="BO456" s="756"/>
      <c r="BP456" s="756"/>
      <c r="BQ456" s="756"/>
      <c r="BR456" s="756"/>
      <c r="BS456" s="756"/>
      <c r="BT456" s="756"/>
      <c r="BU456" s="756"/>
      <c r="BV456" s="756"/>
      <c r="BW456" s="756"/>
      <c r="BX456" s="756"/>
      <c r="BY456" s="756"/>
      <c r="BZ456" s="756"/>
    </row>
    <row r="457" spans="2:78" x14ac:dyDescent="0.25">
      <c r="B457" s="705">
        <v>445</v>
      </c>
      <c r="C457" s="765">
        <f>(1+_xlfn.XLOOKUP(INT((B457-1)/12)+1,'ZC Curve'!$B$8:$B$107,'ZC Curve'!R$8:R$107,,0))^(1/12)-1</f>
        <v>0</v>
      </c>
      <c r="D457" s="766">
        <f t="shared" si="56"/>
        <v>1</v>
      </c>
      <c r="E457" s="765">
        <f>(1+_xlfn.XLOOKUP(INT((B457-1)/12)+1,'ZC Curve'!$B$8:$B$107,'ZC Curve'!S$8:S$107,,0))^(1/12)-1</f>
        <v>0</v>
      </c>
      <c r="F457" s="766">
        <f t="shared" si="57"/>
        <v>1</v>
      </c>
      <c r="G457" s="765">
        <f>(1+_xlfn.XLOOKUP(INT((B457-1)/12)+1,'ZC Curve'!$B$8:$B$107,'ZC Curve'!T$8:T$107,,0))^(1/12)-1</f>
        <v>0</v>
      </c>
      <c r="H457" s="766">
        <f t="shared" si="58"/>
        <v>1</v>
      </c>
      <c r="I457" s="594"/>
      <c r="J457" s="705">
        <f t="shared" si="59"/>
        <v>445</v>
      </c>
      <c r="K457" s="756"/>
      <c r="L457" s="756"/>
      <c r="M457" s="756"/>
      <c r="N457" s="756"/>
      <c r="O457" s="756"/>
      <c r="P457" s="756"/>
      <c r="Q457" s="756"/>
      <c r="R457" s="756"/>
      <c r="S457" s="756"/>
      <c r="T457" s="756"/>
      <c r="U457" s="756"/>
      <c r="V457" s="756"/>
      <c r="W457" s="594"/>
      <c r="X457" s="705">
        <f t="shared" si="60"/>
        <v>445</v>
      </c>
      <c r="Y457" s="756"/>
      <c r="Z457" s="756"/>
      <c r="AA457" s="756"/>
      <c r="AB457" s="756"/>
      <c r="AC457" s="756"/>
      <c r="AD457" s="756"/>
      <c r="AE457" s="756"/>
      <c r="AF457" s="756"/>
      <c r="AG457" s="756"/>
      <c r="AH457" s="756"/>
      <c r="AI457" s="756"/>
      <c r="AJ457" s="756"/>
      <c r="AK457" s="594"/>
      <c r="AL457" s="705">
        <f t="shared" si="61"/>
        <v>445</v>
      </c>
      <c r="AM457" s="756"/>
      <c r="AN457" s="756"/>
      <c r="AO457" s="756"/>
      <c r="AP457" s="756"/>
      <c r="AQ457" s="756"/>
      <c r="AR457" s="756"/>
      <c r="AS457" s="756"/>
      <c r="AT457" s="756"/>
      <c r="AU457" s="756"/>
      <c r="AV457" s="756"/>
      <c r="AW457" s="756"/>
      <c r="AX457" s="756"/>
      <c r="AY457" s="594"/>
      <c r="AZ457" s="705">
        <f t="shared" si="54"/>
        <v>445</v>
      </c>
      <c r="BA457" s="756"/>
      <c r="BB457" s="756"/>
      <c r="BC457" s="756"/>
      <c r="BD457" s="756"/>
      <c r="BE457" s="756"/>
      <c r="BF457" s="756"/>
      <c r="BG457" s="756"/>
      <c r="BH457" s="756"/>
      <c r="BI457" s="756"/>
      <c r="BJ457" s="756"/>
      <c r="BK457" s="756"/>
      <c r="BL457" s="756"/>
      <c r="BM457" s="685"/>
      <c r="BN457" s="705">
        <f t="shared" si="55"/>
        <v>445</v>
      </c>
      <c r="BO457" s="756"/>
      <c r="BP457" s="756"/>
      <c r="BQ457" s="756"/>
      <c r="BR457" s="756"/>
      <c r="BS457" s="756"/>
      <c r="BT457" s="756"/>
      <c r="BU457" s="756"/>
      <c r="BV457" s="756"/>
      <c r="BW457" s="756"/>
      <c r="BX457" s="756"/>
      <c r="BY457" s="756"/>
      <c r="BZ457" s="756"/>
    </row>
    <row r="458" spans="2:78" x14ac:dyDescent="0.25">
      <c r="B458" s="705">
        <v>446</v>
      </c>
      <c r="C458" s="765">
        <f>(1+_xlfn.XLOOKUP(INT((B458-1)/12)+1,'ZC Curve'!$B$8:$B$107,'ZC Curve'!R$8:R$107,,0))^(1/12)-1</f>
        <v>0</v>
      </c>
      <c r="D458" s="766">
        <f t="shared" si="56"/>
        <v>1</v>
      </c>
      <c r="E458" s="765">
        <f>(1+_xlfn.XLOOKUP(INT((B458-1)/12)+1,'ZC Curve'!$B$8:$B$107,'ZC Curve'!S$8:S$107,,0))^(1/12)-1</f>
        <v>0</v>
      </c>
      <c r="F458" s="766">
        <f t="shared" si="57"/>
        <v>1</v>
      </c>
      <c r="G458" s="765">
        <f>(1+_xlfn.XLOOKUP(INT((B458-1)/12)+1,'ZC Curve'!$B$8:$B$107,'ZC Curve'!T$8:T$107,,0))^(1/12)-1</f>
        <v>0</v>
      </c>
      <c r="H458" s="766">
        <f t="shared" si="58"/>
        <v>1</v>
      </c>
      <c r="I458" s="594"/>
      <c r="J458" s="705">
        <f t="shared" si="59"/>
        <v>446</v>
      </c>
      <c r="K458" s="756"/>
      <c r="L458" s="756"/>
      <c r="M458" s="756"/>
      <c r="N458" s="756"/>
      <c r="O458" s="756"/>
      <c r="P458" s="756"/>
      <c r="Q458" s="756"/>
      <c r="R458" s="756"/>
      <c r="S458" s="756"/>
      <c r="T458" s="756"/>
      <c r="U458" s="756"/>
      <c r="V458" s="756"/>
      <c r="W458" s="594"/>
      <c r="X458" s="705">
        <f t="shared" si="60"/>
        <v>446</v>
      </c>
      <c r="Y458" s="756"/>
      <c r="Z458" s="756"/>
      <c r="AA458" s="756"/>
      <c r="AB458" s="756"/>
      <c r="AC458" s="756"/>
      <c r="AD458" s="756"/>
      <c r="AE458" s="756"/>
      <c r="AF458" s="756"/>
      <c r="AG458" s="756"/>
      <c r="AH458" s="756"/>
      <c r="AI458" s="756"/>
      <c r="AJ458" s="756"/>
      <c r="AK458" s="594"/>
      <c r="AL458" s="705">
        <f t="shared" si="61"/>
        <v>446</v>
      </c>
      <c r="AM458" s="756"/>
      <c r="AN458" s="756"/>
      <c r="AO458" s="756"/>
      <c r="AP458" s="756"/>
      <c r="AQ458" s="756"/>
      <c r="AR458" s="756"/>
      <c r="AS458" s="756"/>
      <c r="AT458" s="756"/>
      <c r="AU458" s="756"/>
      <c r="AV458" s="756"/>
      <c r="AW458" s="756"/>
      <c r="AX458" s="756"/>
      <c r="AY458" s="594"/>
      <c r="AZ458" s="705">
        <f t="shared" si="54"/>
        <v>446</v>
      </c>
      <c r="BA458" s="756"/>
      <c r="BB458" s="756"/>
      <c r="BC458" s="756"/>
      <c r="BD458" s="756"/>
      <c r="BE458" s="756"/>
      <c r="BF458" s="756"/>
      <c r="BG458" s="756"/>
      <c r="BH458" s="756"/>
      <c r="BI458" s="756"/>
      <c r="BJ458" s="756"/>
      <c r="BK458" s="756"/>
      <c r="BL458" s="756"/>
      <c r="BM458" s="685"/>
      <c r="BN458" s="705">
        <f t="shared" si="55"/>
        <v>446</v>
      </c>
      <c r="BO458" s="756"/>
      <c r="BP458" s="756"/>
      <c r="BQ458" s="756"/>
      <c r="BR458" s="756"/>
      <c r="BS458" s="756"/>
      <c r="BT458" s="756"/>
      <c r="BU458" s="756"/>
      <c r="BV458" s="756"/>
      <c r="BW458" s="756"/>
      <c r="BX458" s="756"/>
      <c r="BY458" s="756"/>
      <c r="BZ458" s="756"/>
    </row>
    <row r="459" spans="2:78" x14ac:dyDescent="0.25">
      <c r="B459" s="705">
        <v>447</v>
      </c>
      <c r="C459" s="765">
        <f>(1+_xlfn.XLOOKUP(INT((B459-1)/12)+1,'ZC Curve'!$B$8:$B$107,'ZC Curve'!R$8:R$107,,0))^(1/12)-1</f>
        <v>0</v>
      </c>
      <c r="D459" s="766">
        <f t="shared" si="56"/>
        <v>1</v>
      </c>
      <c r="E459" s="765">
        <f>(1+_xlfn.XLOOKUP(INT((B459-1)/12)+1,'ZC Curve'!$B$8:$B$107,'ZC Curve'!S$8:S$107,,0))^(1/12)-1</f>
        <v>0</v>
      </c>
      <c r="F459" s="766">
        <f t="shared" si="57"/>
        <v>1</v>
      </c>
      <c r="G459" s="765">
        <f>(1+_xlfn.XLOOKUP(INT((B459-1)/12)+1,'ZC Curve'!$B$8:$B$107,'ZC Curve'!T$8:T$107,,0))^(1/12)-1</f>
        <v>0</v>
      </c>
      <c r="H459" s="766">
        <f t="shared" si="58"/>
        <v>1</v>
      </c>
      <c r="I459" s="594"/>
      <c r="J459" s="705">
        <f t="shared" si="59"/>
        <v>447</v>
      </c>
      <c r="K459" s="756"/>
      <c r="L459" s="756"/>
      <c r="M459" s="756"/>
      <c r="N459" s="756"/>
      <c r="O459" s="756"/>
      <c r="P459" s="756"/>
      <c r="Q459" s="756"/>
      <c r="R459" s="756"/>
      <c r="S459" s="756"/>
      <c r="T459" s="756"/>
      <c r="U459" s="756"/>
      <c r="V459" s="756"/>
      <c r="W459" s="594"/>
      <c r="X459" s="705">
        <f t="shared" si="60"/>
        <v>447</v>
      </c>
      <c r="Y459" s="756"/>
      <c r="Z459" s="756"/>
      <c r="AA459" s="756"/>
      <c r="AB459" s="756"/>
      <c r="AC459" s="756"/>
      <c r="AD459" s="756"/>
      <c r="AE459" s="756"/>
      <c r="AF459" s="756"/>
      <c r="AG459" s="756"/>
      <c r="AH459" s="756"/>
      <c r="AI459" s="756"/>
      <c r="AJ459" s="756"/>
      <c r="AK459" s="594"/>
      <c r="AL459" s="705">
        <f t="shared" si="61"/>
        <v>447</v>
      </c>
      <c r="AM459" s="756"/>
      <c r="AN459" s="756"/>
      <c r="AO459" s="756"/>
      <c r="AP459" s="756"/>
      <c r="AQ459" s="756"/>
      <c r="AR459" s="756"/>
      <c r="AS459" s="756"/>
      <c r="AT459" s="756"/>
      <c r="AU459" s="756"/>
      <c r="AV459" s="756"/>
      <c r="AW459" s="756"/>
      <c r="AX459" s="756"/>
      <c r="AY459" s="594"/>
      <c r="AZ459" s="705">
        <f t="shared" si="54"/>
        <v>447</v>
      </c>
      <c r="BA459" s="756"/>
      <c r="BB459" s="756"/>
      <c r="BC459" s="756"/>
      <c r="BD459" s="756"/>
      <c r="BE459" s="756"/>
      <c r="BF459" s="756"/>
      <c r="BG459" s="756"/>
      <c r="BH459" s="756"/>
      <c r="BI459" s="756"/>
      <c r="BJ459" s="756"/>
      <c r="BK459" s="756"/>
      <c r="BL459" s="756"/>
      <c r="BM459" s="685"/>
      <c r="BN459" s="705">
        <f t="shared" si="55"/>
        <v>447</v>
      </c>
      <c r="BO459" s="756"/>
      <c r="BP459" s="756"/>
      <c r="BQ459" s="756"/>
      <c r="BR459" s="756"/>
      <c r="BS459" s="756"/>
      <c r="BT459" s="756"/>
      <c r="BU459" s="756"/>
      <c r="BV459" s="756"/>
      <c r="BW459" s="756"/>
      <c r="BX459" s="756"/>
      <c r="BY459" s="756"/>
      <c r="BZ459" s="756"/>
    </row>
    <row r="460" spans="2:78" x14ac:dyDescent="0.25">
      <c r="B460" s="705">
        <v>448</v>
      </c>
      <c r="C460" s="765">
        <f>(1+_xlfn.XLOOKUP(INT((B460-1)/12)+1,'ZC Curve'!$B$8:$B$107,'ZC Curve'!R$8:R$107,,0))^(1/12)-1</f>
        <v>0</v>
      </c>
      <c r="D460" s="766">
        <f t="shared" si="56"/>
        <v>1</v>
      </c>
      <c r="E460" s="765">
        <f>(1+_xlfn.XLOOKUP(INT((B460-1)/12)+1,'ZC Curve'!$B$8:$B$107,'ZC Curve'!S$8:S$107,,0))^(1/12)-1</f>
        <v>0</v>
      </c>
      <c r="F460" s="766">
        <f t="shared" si="57"/>
        <v>1</v>
      </c>
      <c r="G460" s="765">
        <f>(1+_xlfn.XLOOKUP(INT((B460-1)/12)+1,'ZC Curve'!$B$8:$B$107,'ZC Curve'!T$8:T$107,,0))^(1/12)-1</f>
        <v>0</v>
      </c>
      <c r="H460" s="766">
        <f t="shared" si="58"/>
        <v>1</v>
      </c>
      <c r="I460" s="594"/>
      <c r="J460" s="705">
        <f t="shared" si="59"/>
        <v>448</v>
      </c>
      <c r="K460" s="756"/>
      <c r="L460" s="756"/>
      <c r="M460" s="756"/>
      <c r="N460" s="756"/>
      <c r="O460" s="756"/>
      <c r="P460" s="756"/>
      <c r="Q460" s="756"/>
      <c r="R460" s="756"/>
      <c r="S460" s="756"/>
      <c r="T460" s="756"/>
      <c r="U460" s="756"/>
      <c r="V460" s="756"/>
      <c r="W460" s="594"/>
      <c r="X460" s="705">
        <f t="shared" si="60"/>
        <v>448</v>
      </c>
      <c r="Y460" s="756"/>
      <c r="Z460" s="756"/>
      <c r="AA460" s="756"/>
      <c r="AB460" s="756"/>
      <c r="AC460" s="756"/>
      <c r="AD460" s="756"/>
      <c r="AE460" s="756"/>
      <c r="AF460" s="756"/>
      <c r="AG460" s="756"/>
      <c r="AH460" s="756"/>
      <c r="AI460" s="756"/>
      <c r="AJ460" s="756"/>
      <c r="AK460" s="594"/>
      <c r="AL460" s="705">
        <f t="shared" si="61"/>
        <v>448</v>
      </c>
      <c r="AM460" s="756"/>
      <c r="AN460" s="756"/>
      <c r="AO460" s="756"/>
      <c r="AP460" s="756"/>
      <c r="AQ460" s="756"/>
      <c r="AR460" s="756"/>
      <c r="AS460" s="756"/>
      <c r="AT460" s="756"/>
      <c r="AU460" s="756"/>
      <c r="AV460" s="756"/>
      <c r="AW460" s="756"/>
      <c r="AX460" s="756"/>
      <c r="AY460" s="594"/>
      <c r="AZ460" s="705">
        <f t="shared" si="54"/>
        <v>448</v>
      </c>
      <c r="BA460" s="756"/>
      <c r="BB460" s="756"/>
      <c r="BC460" s="756"/>
      <c r="BD460" s="756"/>
      <c r="BE460" s="756"/>
      <c r="BF460" s="756"/>
      <c r="BG460" s="756"/>
      <c r="BH460" s="756"/>
      <c r="BI460" s="756"/>
      <c r="BJ460" s="756"/>
      <c r="BK460" s="756"/>
      <c r="BL460" s="756"/>
      <c r="BM460" s="685"/>
      <c r="BN460" s="705">
        <f t="shared" si="55"/>
        <v>448</v>
      </c>
      <c r="BO460" s="756"/>
      <c r="BP460" s="756"/>
      <c r="BQ460" s="756"/>
      <c r="BR460" s="756"/>
      <c r="BS460" s="756"/>
      <c r="BT460" s="756"/>
      <c r="BU460" s="756"/>
      <c r="BV460" s="756"/>
      <c r="BW460" s="756"/>
      <c r="BX460" s="756"/>
      <c r="BY460" s="756"/>
      <c r="BZ460" s="756"/>
    </row>
    <row r="461" spans="2:78" x14ac:dyDescent="0.25">
      <c r="B461" s="705">
        <v>449</v>
      </c>
      <c r="C461" s="765">
        <f>(1+_xlfn.XLOOKUP(INT((B461-1)/12)+1,'ZC Curve'!$B$8:$B$107,'ZC Curve'!R$8:R$107,,0))^(1/12)-1</f>
        <v>0</v>
      </c>
      <c r="D461" s="766">
        <f t="shared" si="56"/>
        <v>1</v>
      </c>
      <c r="E461" s="765">
        <f>(1+_xlfn.XLOOKUP(INT((B461-1)/12)+1,'ZC Curve'!$B$8:$B$107,'ZC Curve'!S$8:S$107,,0))^(1/12)-1</f>
        <v>0</v>
      </c>
      <c r="F461" s="766">
        <f t="shared" si="57"/>
        <v>1</v>
      </c>
      <c r="G461" s="765">
        <f>(1+_xlfn.XLOOKUP(INT((B461-1)/12)+1,'ZC Curve'!$B$8:$B$107,'ZC Curve'!T$8:T$107,,0))^(1/12)-1</f>
        <v>0</v>
      </c>
      <c r="H461" s="766">
        <f t="shared" si="58"/>
        <v>1</v>
      </c>
      <c r="I461" s="594"/>
      <c r="J461" s="705">
        <f t="shared" si="59"/>
        <v>449</v>
      </c>
      <c r="K461" s="756"/>
      <c r="L461" s="756"/>
      <c r="M461" s="756"/>
      <c r="N461" s="756"/>
      <c r="O461" s="756"/>
      <c r="P461" s="756"/>
      <c r="Q461" s="756"/>
      <c r="R461" s="756"/>
      <c r="S461" s="756"/>
      <c r="T461" s="756"/>
      <c r="U461" s="756"/>
      <c r="V461" s="756"/>
      <c r="W461" s="594"/>
      <c r="X461" s="705">
        <f t="shared" si="60"/>
        <v>449</v>
      </c>
      <c r="Y461" s="756"/>
      <c r="Z461" s="756"/>
      <c r="AA461" s="756"/>
      <c r="AB461" s="756"/>
      <c r="AC461" s="756"/>
      <c r="AD461" s="756"/>
      <c r="AE461" s="756"/>
      <c r="AF461" s="756"/>
      <c r="AG461" s="756"/>
      <c r="AH461" s="756"/>
      <c r="AI461" s="756"/>
      <c r="AJ461" s="756"/>
      <c r="AK461" s="594"/>
      <c r="AL461" s="705">
        <f t="shared" si="61"/>
        <v>449</v>
      </c>
      <c r="AM461" s="756"/>
      <c r="AN461" s="756"/>
      <c r="AO461" s="756"/>
      <c r="AP461" s="756"/>
      <c r="AQ461" s="756"/>
      <c r="AR461" s="756"/>
      <c r="AS461" s="756"/>
      <c r="AT461" s="756"/>
      <c r="AU461" s="756"/>
      <c r="AV461" s="756"/>
      <c r="AW461" s="756"/>
      <c r="AX461" s="756"/>
      <c r="AY461" s="594"/>
      <c r="AZ461" s="705">
        <f t="shared" si="54"/>
        <v>449</v>
      </c>
      <c r="BA461" s="756"/>
      <c r="BB461" s="756"/>
      <c r="BC461" s="756"/>
      <c r="BD461" s="756"/>
      <c r="BE461" s="756"/>
      <c r="BF461" s="756"/>
      <c r="BG461" s="756"/>
      <c r="BH461" s="756"/>
      <c r="BI461" s="756"/>
      <c r="BJ461" s="756"/>
      <c r="BK461" s="756"/>
      <c r="BL461" s="756"/>
      <c r="BM461" s="685"/>
      <c r="BN461" s="705">
        <f t="shared" si="55"/>
        <v>449</v>
      </c>
      <c r="BO461" s="756"/>
      <c r="BP461" s="756"/>
      <c r="BQ461" s="756"/>
      <c r="BR461" s="756"/>
      <c r="BS461" s="756"/>
      <c r="BT461" s="756"/>
      <c r="BU461" s="756"/>
      <c r="BV461" s="756"/>
      <c r="BW461" s="756"/>
      <c r="BX461" s="756"/>
      <c r="BY461" s="756"/>
      <c r="BZ461" s="756"/>
    </row>
    <row r="462" spans="2:78" x14ac:dyDescent="0.25">
      <c r="B462" s="705">
        <v>450</v>
      </c>
      <c r="C462" s="765">
        <f>(1+_xlfn.XLOOKUP(INT((B462-1)/12)+1,'ZC Curve'!$B$8:$B$107,'ZC Curve'!R$8:R$107,,0))^(1/12)-1</f>
        <v>0</v>
      </c>
      <c r="D462" s="766">
        <f t="shared" si="56"/>
        <v>1</v>
      </c>
      <c r="E462" s="765">
        <f>(1+_xlfn.XLOOKUP(INT((B462-1)/12)+1,'ZC Curve'!$B$8:$B$107,'ZC Curve'!S$8:S$107,,0))^(1/12)-1</f>
        <v>0</v>
      </c>
      <c r="F462" s="766">
        <f t="shared" si="57"/>
        <v>1</v>
      </c>
      <c r="G462" s="765">
        <f>(1+_xlfn.XLOOKUP(INT((B462-1)/12)+1,'ZC Curve'!$B$8:$B$107,'ZC Curve'!T$8:T$107,,0))^(1/12)-1</f>
        <v>0</v>
      </c>
      <c r="H462" s="766">
        <f t="shared" si="58"/>
        <v>1</v>
      </c>
      <c r="I462" s="594"/>
      <c r="J462" s="705">
        <f t="shared" si="59"/>
        <v>450</v>
      </c>
      <c r="K462" s="756"/>
      <c r="L462" s="756"/>
      <c r="M462" s="756"/>
      <c r="N462" s="756"/>
      <c r="O462" s="756"/>
      <c r="P462" s="756"/>
      <c r="Q462" s="756"/>
      <c r="R462" s="756"/>
      <c r="S462" s="756"/>
      <c r="T462" s="756"/>
      <c r="U462" s="756"/>
      <c r="V462" s="756"/>
      <c r="W462" s="594"/>
      <c r="X462" s="705">
        <f t="shared" si="60"/>
        <v>450</v>
      </c>
      <c r="Y462" s="756"/>
      <c r="Z462" s="756"/>
      <c r="AA462" s="756"/>
      <c r="AB462" s="756"/>
      <c r="AC462" s="756"/>
      <c r="AD462" s="756"/>
      <c r="AE462" s="756"/>
      <c r="AF462" s="756"/>
      <c r="AG462" s="756"/>
      <c r="AH462" s="756"/>
      <c r="AI462" s="756"/>
      <c r="AJ462" s="756"/>
      <c r="AK462" s="594"/>
      <c r="AL462" s="705">
        <f t="shared" si="61"/>
        <v>450</v>
      </c>
      <c r="AM462" s="756"/>
      <c r="AN462" s="756"/>
      <c r="AO462" s="756"/>
      <c r="AP462" s="756"/>
      <c r="AQ462" s="756"/>
      <c r="AR462" s="756"/>
      <c r="AS462" s="756"/>
      <c r="AT462" s="756"/>
      <c r="AU462" s="756"/>
      <c r="AV462" s="756"/>
      <c r="AW462" s="756"/>
      <c r="AX462" s="756"/>
      <c r="AY462" s="594"/>
      <c r="AZ462" s="705">
        <f t="shared" ref="AZ462:AZ525" si="62">AZ461+1</f>
        <v>450</v>
      </c>
      <c r="BA462" s="756"/>
      <c r="BB462" s="756"/>
      <c r="BC462" s="756"/>
      <c r="BD462" s="756"/>
      <c r="BE462" s="756"/>
      <c r="BF462" s="756"/>
      <c r="BG462" s="756"/>
      <c r="BH462" s="756"/>
      <c r="BI462" s="756"/>
      <c r="BJ462" s="756"/>
      <c r="BK462" s="756"/>
      <c r="BL462" s="756"/>
      <c r="BM462" s="685"/>
      <c r="BN462" s="705">
        <f t="shared" ref="BN462:BN525" si="63">BN461+1</f>
        <v>450</v>
      </c>
      <c r="BO462" s="756"/>
      <c r="BP462" s="756"/>
      <c r="BQ462" s="756"/>
      <c r="BR462" s="756"/>
      <c r="BS462" s="756"/>
      <c r="BT462" s="756"/>
      <c r="BU462" s="756"/>
      <c r="BV462" s="756"/>
      <c r="BW462" s="756"/>
      <c r="BX462" s="756"/>
      <c r="BY462" s="756"/>
      <c r="BZ462" s="756"/>
    </row>
    <row r="463" spans="2:78" x14ac:dyDescent="0.25">
      <c r="B463" s="705">
        <v>451</v>
      </c>
      <c r="C463" s="765">
        <f>(1+_xlfn.XLOOKUP(INT((B463-1)/12)+1,'ZC Curve'!$B$8:$B$107,'ZC Curve'!R$8:R$107,,0))^(1/12)-1</f>
        <v>0</v>
      </c>
      <c r="D463" s="766">
        <f t="shared" ref="D463:D526" si="64">D462/(1+C463)</f>
        <v>1</v>
      </c>
      <c r="E463" s="765">
        <f>(1+_xlfn.XLOOKUP(INT((B463-1)/12)+1,'ZC Curve'!$B$8:$B$107,'ZC Curve'!S$8:S$107,,0))^(1/12)-1</f>
        <v>0</v>
      </c>
      <c r="F463" s="766">
        <f t="shared" ref="F463:F526" si="65">F462/(1+E463)</f>
        <v>1</v>
      </c>
      <c r="G463" s="765">
        <f>(1+_xlfn.XLOOKUP(INT((B463-1)/12)+1,'ZC Curve'!$B$8:$B$107,'ZC Curve'!T$8:T$107,,0))^(1/12)-1</f>
        <v>0</v>
      </c>
      <c r="H463" s="766">
        <f t="shared" ref="H463:H526" si="66">H462/(1+G463)</f>
        <v>1</v>
      </c>
      <c r="I463" s="594"/>
      <c r="J463" s="705">
        <f t="shared" ref="J463:J526" si="67">J462+1</f>
        <v>451</v>
      </c>
      <c r="K463" s="756"/>
      <c r="L463" s="756"/>
      <c r="M463" s="756"/>
      <c r="N463" s="756"/>
      <c r="O463" s="756"/>
      <c r="P463" s="756"/>
      <c r="Q463" s="756"/>
      <c r="R463" s="756"/>
      <c r="S463" s="756"/>
      <c r="T463" s="756"/>
      <c r="U463" s="756"/>
      <c r="V463" s="756"/>
      <c r="W463" s="594"/>
      <c r="X463" s="705">
        <f t="shared" ref="X463:X526" si="68">X462+1</f>
        <v>451</v>
      </c>
      <c r="Y463" s="756"/>
      <c r="Z463" s="756"/>
      <c r="AA463" s="756"/>
      <c r="AB463" s="756"/>
      <c r="AC463" s="756"/>
      <c r="AD463" s="756"/>
      <c r="AE463" s="756"/>
      <c r="AF463" s="756"/>
      <c r="AG463" s="756"/>
      <c r="AH463" s="756"/>
      <c r="AI463" s="756"/>
      <c r="AJ463" s="756"/>
      <c r="AK463" s="594"/>
      <c r="AL463" s="705">
        <f t="shared" si="61"/>
        <v>451</v>
      </c>
      <c r="AM463" s="756"/>
      <c r="AN463" s="756"/>
      <c r="AO463" s="756"/>
      <c r="AP463" s="756"/>
      <c r="AQ463" s="756"/>
      <c r="AR463" s="756"/>
      <c r="AS463" s="756"/>
      <c r="AT463" s="756"/>
      <c r="AU463" s="756"/>
      <c r="AV463" s="756"/>
      <c r="AW463" s="756"/>
      <c r="AX463" s="756"/>
      <c r="AY463" s="594"/>
      <c r="AZ463" s="705">
        <f t="shared" si="62"/>
        <v>451</v>
      </c>
      <c r="BA463" s="756"/>
      <c r="BB463" s="756"/>
      <c r="BC463" s="756"/>
      <c r="BD463" s="756"/>
      <c r="BE463" s="756"/>
      <c r="BF463" s="756"/>
      <c r="BG463" s="756"/>
      <c r="BH463" s="756"/>
      <c r="BI463" s="756"/>
      <c r="BJ463" s="756"/>
      <c r="BK463" s="756"/>
      <c r="BL463" s="756"/>
      <c r="BM463" s="685"/>
      <c r="BN463" s="705">
        <f t="shared" si="63"/>
        <v>451</v>
      </c>
      <c r="BO463" s="756"/>
      <c r="BP463" s="756"/>
      <c r="BQ463" s="756"/>
      <c r="BR463" s="756"/>
      <c r="BS463" s="756"/>
      <c r="BT463" s="756"/>
      <c r="BU463" s="756"/>
      <c r="BV463" s="756"/>
      <c r="BW463" s="756"/>
      <c r="BX463" s="756"/>
      <c r="BY463" s="756"/>
      <c r="BZ463" s="756"/>
    </row>
    <row r="464" spans="2:78" x14ac:dyDescent="0.25">
      <c r="B464" s="705">
        <v>452</v>
      </c>
      <c r="C464" s="765">
        <f>(1+_xlfn.XLOOKUP(INT((B464-1)/12)+1,'ZC Curve'!$B$8:$B$107,'ZC Curve'!R$8:R$107,,0))^(1/12)-1</f>
        <v>0</v>
      </c>
      <c r="D464" s="766">
        <f t="shared" si="64"/>
        <v>1</v>
      </c>
      <c r="E464" s="765">
        <f>(1+_xlfn.XLOOKUP(INT((B464-1)/12)+1,'ZC Curve'!$B$8:$B$107,'ZC Curve'!S$8:S$107,,0))^(1/12)-1</f>
        <v>0</v>
      </c>
      <c r="F464" s="766">
        <f t="shared" si="65"/>
        <v>1</v>
      </c>
      <c r="G464" s="765">
        <f>(1+_xlfn.XLOOKUP(INT((B464-1)/12)+1,'ZC Curve'!$B$8:$B$107,'ZC Curve'!T$8:T$107,,0))^(1/12)-1</f>
        <v>0</v>
      </c>
      <c r="H464" s="766">
        <f t="shared" si="66"/>
        <v>1</v>
      </c>
      <c r="I464" s="594"/>
      <c r="J464" s="705">
        <f t="shared" si="67"/>
        <v>452</v>
      </c>
      <c r="K464" s="756"/>
      <c r="L464" s="756"/>
      <c r="M464" s="756"/>
      <c r="N464" s="756"/>
      <c r="O464" s="756"/>
      <c r="P464" s="756"/>
      <c r="Q464" s="756"/>
      <c r="R464" s="756"/>
      <c r="S464" s="756"/>
      <c r="T464" s="756"/>
      <c r="U464" s="756"/>
      <c r="V464" s="756"/>
      <c r="W464" s="594"/>
      <c r="X464" s="705">
        <f t="shared" si="68"/>
        <v>452</v>
      </c>
      <c r="Y464" s="756"/>
      <c r="Z464" s="756"/>
      <c r="AA464" s="756"/>
      <c r="AB464" s="756"/>
      <c r="AC464" s="756"/>
      <c r="AD464" s="756"/>
      <c r="AE464" s="756"/>
      <c r="AF464" s="756"/>
      <c r="AG464" s="756"/>
      <c r="AH464" s="756"/>
      <c r="AI464" s="756"/>
      <c r="AJ464" s="756"/>
      <c r="AK464" s="594"/>
      <c r="AL464" s="705">
        <f t="shared" si="61"/>
        <v>452</v>
      </c>
      <c r="AM464" s="756"/>
      <c r="AN464" s="756"/>
      <c r="AO464" s="756"/>
      <c r="AP464" s="756"/>
      <c r="AQ464" s="756"/>
      <c r="AR464" s="756"/>
      <c r="AS464" s="756"/>
      <c r="AT464" s="756"/>
      <c r="AU464" s="756"/>
      <c r="AV464" s="756"/>
      <c r="AW464" s="756"/>
      <c r="AX464" s="756"/>
      <c r="AY464" s="594"/>
      <c r="AZ464" s="705">
        <f t="shared" si="62"/>
        <v>452</v>
      </c>
      <c r="BA464" s="756"/>
      <c r="BB464" s="756"/>
      <c r="BC464" s="756"/>
      <c r="BD464" s="756"/>
      <c r="BE464" s="756"/>
      <c r="BF464" s="756"/>
      <c r="BG464" s="756"/>
      <c r="BH464" s="756"/>
      <c r="BI464" s="756"/>
      <c r="BJ464" s="756"/>
      <c r="BK464" s="756"/>
      <c r="BL464" s="756"/>
      <c r="BM464" s="685"/>
      <c r="BN464" s="705">
        <f t="shared" si="63"/>
        <v>452</v>
      </c>
      <c r="BO464" s="756"/>
      <c r="BP464" s="756"/>
      <c r="BQ464" s="756"/>
      <c r="BR464" s="756"/>
      <c r="BS464" s="756"/>
      <c r="BT464" s="756"/>
      <c r="BU464" s="756"/>
      <c r="BV464" s="756"/>
      <c r="BW464" s="756"/>
      <c r="BX464" s="756"/>
      <c r="BY464" s="756"/>
      <c r="BZ464" s="756"/>
    </row>
    <row r="465" spans="2:78" x14ac:dyDescent="0.25">
      <c r="B465" s="705">
        <v>453</v>
      </c>
      <c r="C465" s="765">
        <f>(1+_xlfn.XLOOKUP(INT((B465-1)/12)+1,'ZC Curve'!$B$8:$B$107,'ZC Curve'!R$8:R$107,,0))^(1/12)-1</f>
        <v>0</v>
      </c>
      <c r="D465" s="766">
        <f t="shared" si="64"/>
        <v>1</v>
      </c>
      <c r="E465" s="765">
        <f>(1+_xlfn.XLOOKUP(INT((B465-1)/12)+1,'ZC Curve'!$B$8:$B$107,'ZC Curve'!S$8:S$107,,0))^(1/12)-1</f>
        <v>0</v>
      </c>
      <c r="F465" s="766">
        <f t="shared" si="65"/>
        <v>1</v>
      </c>
      <c r="G465" s="765">
        <f>(1+_xlfn.XLOOKUP(INT((B465-1)/12)+1,'ZC Curve'!$B$8:$B$107,'ZC Curve'!T$8:T$107,,0))^(1/12)-1</f>
        <v>0</v>
      </c>
      <c r="H465" s="766">
        <f t="shared" si="66"/>
        <v>1</v>
      </c>
      <c r="I465" s="594"/>
      <c r="J465" s="705">
        <f t="shared" si="67"/>
        <v>453</v>
      </c>
      <c r="K465" s="756"/>
      <c r="L465" s="756"/>
      <c r="M465" s="756"/>
      <c r="N465" s="756"/>
      <c r="O465" s="756"/>
      <c r="P465" s="756"/>
      <c r="Q465" s="756"/>
      <c r="R465" s="756"/>
      <c r="S465" s="756"/>
      <c r="T465" s="756"/>
      <c r="U465" s="756"/>
      <c r="V465" s="756"/>
      <c r="W465" s="594"/>
      <c r="X465" s="705">
        <f t="shared" si="68"/>
        <v>453</v>
      </c>
      <c r="Y465" s="756"/>
      <c r="Z465" s="756"/>
      <c r="AA465" s="756"/>
      <c r="AB465" s="756"/>
      <c r="AC465" s="756"/>
      <c r="AD465" s="756"/>
      <c r="AE465" s="756"/>
      <c r="AF465" s="756"/>
      <c r="AG465" s="756"/>
      <c r="AH465" s="756"/>
      <c r="AI465" s="756"/>
      <c r="AJ465" s="756"/>
      <c r="AK465" s="594"/>
      <c r="AL465" s="705">
        <f t="shared" si="61"/>
        <v>453</v>
      </c>
      <c r="AM465" s="756"/>
      <c r="AN465" s="756"/>
      <c r="AO465" s="756"/>
      <c r="AP465" s="756"/>
      <c r="AQ465" s="756"/>
      <c r="AR465" s="756"/>
      <c r="AS465" s="756"/>
      <c r="AT465" s="756"/>
      <c r="AU465" s="756"/>
      <c r="AV465" s="756"/>
      <c r="AW465" s="756"/>
      <c r="AX465" s="756"/>
      <c r="AY465" s="594"/>
      <c r="AZ465" s="705">
        <f t="shared" si="62"/>
        <v>453</v>
      </c>
      <c r="BA465" s="756"/>
      <c r="BB465" s="756"/>
      <c r="BC465" s="756"/>
      <c r="BD465" s="756"/>
      <c r="BE465" s="756"/>
      <c r="BF465" s="756"/>
      <c r="BG465" s="756"/>
      <c r="BH465" s="756"/>
      <c r="BI465" s="756"/>
      <c r="BJ465" s="756"/>
      <c r="BK465" s="756"/>
      <c r="BL465" s="756"/>
      <c r="BM465" s="685"/>
      <c r="BN465" s="705">
        <f t="shared" si="63"/>
        <v>453</v>
      </c>
      <c r="BO465" s="756"/>
      <c r="BP465" s="756"/>
      <c r="BQ465" s="756"/>
      <c r="BR465" s="756"/>
      <c r="BS465" s="756"/>
      <c r="BT465" s="756"/>
      <c r="BU465" s="756"/>
      <c r="BV465" s="756"/>
      <c r="BW465" s="756"/>
      <c r="BX465" s="756"/>
      <c r="BY465" s="756"/>
      <c r="BZ465" s="756"/>
    </row>
    <row r="466" spans="2:78" x14ac:dyDescent="0.25">
      <c r="B466" s="705">
        <v>454</v>
      </c>
      <c r="C466" s="765">
        <f>(1+_xlfn.XLOOKUP(INT((B466-1)/12)+1,'ZC Curve'!$B$8:$B$107,'ZC Curve'!R$8:R$107,,0))^(1/12)-1</f>
        <v>0</v>
      </c>
      <c r="D466" s="766">
        <f t="shared" si="64"/>
        <v>1</v>
      </c>
      <c r="E466" s="765">
        <f>(1+_xlfn.XLOOKUP(INT((B466-1)/12)+1,'ZC Curve'!$B$8:$B$107,'ZC Curve'!S$8:S$107,,0))^(1/12)-1</f>
        <v>0</v>
      </c>
      <c r="F466" s="766">
        <f t="shared" si="65"/>
        <v>1</v>
      </c>
      <c r="G466" s="765">
        <f>(1+_xlfn.XLOOKUP(INT((B466-1)/12)+1,'ZC Curve'!$B$8:$B$107,'ZC Curve'!T$8:T$107,,0))^(1/12)-1</f>
        <v>0</v>
      </c>
      <c r="H466" s="766">
        <f t="shared" si="66"/>
        <v>1</v>
      </c>
      <c r="I466" s="594"/>
      <c r="J466" s="705">
        <f t="shared" si="67"/>
        <v>454</v>
      </c>
      <c r="K466" s="756"/>
      <c r="L466" s="756"/>
      <c r="M466" s="756"/>
      <c r="N466" s="756"/>
      <c r="O466" s="756"/>
      <c r="P466" s="756"/>
      <c r="Q466" s="756"/>
      <c r="R466" s="756"/>
      <c r="S466" s="756"/>
      <c r="T466" s="756"/>
      <c r="U466" s="756"/>
      <c r="V466" s="756"/>
      <c r="W466" s="594"/>
      <c r="X466" s="705">
        <f t="shared" si="68"/>
        <v>454</v>
      </c>
      <c r="Y466" s="756"/>
      <c r="Z466" s="756"/>
      <c r="AA466" s="756"/>
      <c r="AB466" s="756"/>
      <c r="AC466" s="756"/>
      <c r="AD466" s="756"/>
      <c r="AE466" s="756"/>
      <c r="AF466" s="756"/>
      <c r="AG466" s="756"/>
      <c r="AH466" s="756"/>
      <c r="AI466" s="756"/>
      <c r="AJ466" s="756"/>
      <c r="AK466" s="594"/>
      <c r="AL466" s="705">
        <f t="shared" si="61"/>
        <v>454</v>
      </c>
      <c r="AM466" s="756"/>
      <c r="AN466" s="756"/>
      <c r="AO466" s="756"/>
      <c r="AP466" s="756"/>
      <c r="AQ466" s="756"/>
      <c r="AR466" s="756"/>
      <c r="AS466" s="756"/>
      <c r="AT466" s="756"/>
      <c r="AU466" s="756"/>
      <c r="AV466" s="756"/>
      <c r="AW466" s="756"/>
      <c r="AX466" s="756"/>
      <c r="AY466" s="594"/>
      <c r="AZ466" s="705">
        <f t="shared" si="62"/>
        <v>454</v>
      </c>
      <c r="BA466" s="756"/>
      <c r="BB466" s="756"/>
      <c r="BC466" s="756"/>
      <c r="BD466" s="756"/>
      <c r="BE466" s="756"/>
      <c r="BF466" s="756"/>
      <c r="BG466" s="756"/>
      <c r="BH466" s="756"/>
      <c r="BI466" s="756"/>
      <c r="BJ466" s="756"/>
      <c r="BK466" s="756"/>
      <c r="BL466" s="756"/>
      <c r="BM466" s="685"/>
      <c r="BN466" s="705">
        <f t="shared" si="63"/>
        <v>454</v>
      </c>
      <c r="BO466" s="756"/>
      <c r="BP466" s="756"/>
      <c r="BQ466" s="756"/>
      <c r="BR466" s="756"/>
      <c r="BS466" s="756"/>
      <c r="BT466" s="756"/>
      <c r="BU466" s="756"/>
      <c r="BV466" s="756"/>
      <c r="BW466" s="756"/>
      <c r="BX466" s="756"/>
      <c r="BY466" s="756"/>
      <c r="BZ466" s="756"/>
    </row>
    <row r="467" spans="2:78" x14ac:dyDescent="0.25">
      <c r="B467" s="705">
        <v>455</v>
      </c>
      <c r="C467" s="765">
        <f>(1+_xlfn.XLOOKUP(INT((B467-1)/12)+1,'ZC Curve'!$B$8:$B$107,'ZC Curve'!R$8:R$107,,0))^(1/12)-1</f>
        <v>0</v>
      </c>
      <c r="D467" s="766">
        <f t="shared" si="64"/>
        <v>1</v>
      </c>
      <c r="E467" s="765">
        <f>(1+_xlfn.XLOOKUP(INT((B467-1)/12)+1,'ZC Curve'!$B$8:$B$107,'ZC Curve'!S$8:S$107,,0))^(1/12)-1</f>
        <v>0</v>
      </c>
      <c r="F467" s="766">
        <f t="shared" si="65"/>
        <v>1</v>
      </c>
      <c r="G467" s="765">
        <f>(1+_xlfn.XLOOKUP(INT((B467-1)/12)+1,'ZC Curve'!$B$8:$B$107,'ZC Curve'!T$8:T$107,,0))^(1/12)-1</f>
        <v>0</v>
      </c>
      <c r="H467" s="766">
        <f t="shared" si="66"/>
        <v>1</v>
      </c>
      <c r="I467" s="594"/>
      <c r="J467" s="705">
        <f t="shared" si="67"/>
        <v>455</v>
      </c>
      <c r="K467" s="756"/>
      <c r="L467" s="756"/>
      <c r="M467" s="756"/>
      <c r="N467" s="756"/>
      <c r="O467" s="756"/>
      <c r="P467" s="756"/>
      <c r="Q467" s="756"/>
      <c r="R467" s="756"/>
      <c r="S467" s="756"/>
      <c r="T467" s="756"/>
      <c r="U467" s="756"/>
      <c r="V467" s="756"/>
      <c r="W467" s="594"/>
      <c r="X467" s="705">
        <f t="shared" si="68"/>
        <v>455</v>
      </c>
      <c r="Y467" s="756"/>
      <c r="Z467" s="756"/>
      <c r="AA467" s="756"/>
      <c r="AB467" s="756"/>
      <c r="AC467" s="756"/>
      <c r="AD467" s="756"/>
      <c r="AE467" s="756"/>
      <c r="AF467" s="756"/>
      <c r="AG467" s="756"/>
      <c r="AH467" s="756"/>
      <c r="AI467" s="756"/>
      <c r="AJ467" s="756"/>
      <c r="AK467" s="594"/>
      <c r="AL467" s="705">
        <f t="shared" si="61"/>
        <v>455</v>
      </c>
      <c r="AM467" s="756"/>
      <c r="AN467" s="756"/>
      <c r="AO467" s="756"/>
      <c r="AP467" s="756"/>
      <c r="AQ467" s="756"/>
      <c r="AR467" s="756"/>
      <c r="AS467" s="756"/>
      <c r="AT467" s="756"/>
      <c r="AU467" s="756"/>
      <c r="AV467" s="756"/>
      <c r="AW467" s="756"/>
      <c r="AX467" s="756"/>
      <c r="AY467" s="594"/>
      <c r="AZ467" s="705">
        <f t="shared" si="62"/>
        <v>455</v>
      </c>
      <c r="BA467" s="756"/>
      <c r="BB467" s="756"/>
      <c r="BC467" s="756"/>
      <c r="BD467" s="756"/>
      <c r="BE467" s="756"/>
      <c r="BF467" s="756"/>
      <c r="BG467" s="756"/>
      <c r="BH467" s="756"/>
      <c r="BI467" s="756"/>
      <c r="BJ467" s="756"/>
      <c r="BK467" s="756"/>
      <c r="BL467" s="756"/>
      <c r="BM467" s="685"/>
      <c r="BN467" s="705">
        <f t="shared" si="63"/>
        <v>455</v>
      </c>
      <c r="BO467" s="756"/>
      <c r="BP467" s="756"/>
      <c r="BQ467" s="756"/>
      <c r="BR467" s="756"/>
      <c r="BS467" s="756"/>
      <c r="BT467" s="756"/>
      <c r="BU467" s="756"/>
      <c r="BV467" s="756"/>
      <c r="BW467" s="756"/>
      <c r="BX467" s="756"/>
      <c r="BY467" s="756"/>
      <c r="BZ467" s="756"/>
    </row>
    <row r="468" spans="2:78" x14ac:dyDescent="0.25">
      <c r="B468" s="705">
        <v>456</v>
      </c>
      <c r="C468" s="765">
        <f>(1+_xlfn.XLOOKUP(INT((B468-1)/12)+1,'ZC Curve'!$B$8:$B$107,'ZC Curve'!R$8:R$107,,0))^(1/12)-1</f>
        <v>0</v>
      </c>
      <c r="D468" s="766">
        <f t="shared" si="64"/>
        <v>1</v>
      </c>
      <c r="E468" s="765">
        <f>(1+_xlfn.XLOOKUP(INT((B468-1)/12)+1,'ZC Curve'!$B$8:$B$107,'ZC Curve'!S$8:S$107,,0))^(1/12)-1</f>
        <v>0</v>
      </c>
      <c r="F468" s="766">
        <f t="shared" si="65"/>
        <v>1</v>
      </c>
      <c r="G468" s="765">
        <f>(1+_xlfn.XLOOKUP(INT((B468-1)/12)+1,'ZC Curve'!$B$8:$B$107,'ZC Curve'!T$8:T$107,,0))^(1/12)-1</f>
        <v>0</v>
      </c>
      <c r="H468" s="766">
        <f t="shared" si="66"/>
        <v>1</v>
      </c>
      <c r="I468" s="594"/>
      <c r="J468" s="705">
        <f t="shared" si="67"/>
        <v>456</v>
      </c>
      <c r="K468" s="756"/>
      <c r="L468" s="756"/>
      <c r="M468" s="756"/>
      <c r="N468" s="756"/>
      <c r="O468" s="756"/>
      <c r="P468" s="756"/>
      <c r="Q468" s="756"/>
      <c r="R468" s="756"/>
      <c r="S468" s="756"/>
      <c r="T468" s="756"/>
      <c r="U468" s="756"/>
      <c r="V468" s="756"/>
      <c r="W468" s="594"/>
      <c r="X468" s="705">
        <f t="shared" si="68"/>
        <v>456</v>
      </c>
      <c r="Y468" s="756"/>
      <c r="Z468" s="756"/>
      <c r="AA468" s="756"/>
      <c r="AB468" s="756"/>
      <c r="AC468" s="756"/>
      <c r="AD468" s="756"/>
      <c r="AE468" s="756"/>
      <c r="AF468" s="756"/>
      <c r="AG468" s="756"/>
      <c r="AH468" s="756"/>
      <c r="AI468" s="756"/>
      <c r="AJ468" s="756"/>
      <c r="AK468" s="594"/>
      <c r="AL468" s="705">
        <f t="shared" si="61"/>
        <v>456</v>
      </c>
      <c r="AM468" s="756"/>
      <c r="AN468" s="756"/>
      <c r="AO468" s="756"/>
      <c r="AP468" s="756"/>
      <c r="AQ468" s="756"/>
      <c r="AR468" s="756"/>
      <c r="AS468" s="756"/>
      <c r="AT468" s="756"/>
      <c r="AU468" s="756"/>
      <c r="AV468" s="756"/>
      <c r="AW468" s="756"/>
      <c r="AX468" s="756"/>
      <c r="AY468" s="594"/>
      <c r="AZ468" s="705">
        <f t="shared" si="62"/>
        <v>456</v>
      </c>
      <c r="BA468" s="756"/>
      <c r="BB468" s="756"/>
      <c r="BC468" s="756"/>
      <c r="BD468" s="756"/>
      <c r="BE468" s="756"/>
      <c r="BF468" s="756"/>
      <c r="BG468" s="756"/>
      <c r="BH468" s="756"/>
      <c r="BI468" s="756"/>
      <c r="BJ468" s="756"/>
      <c r="BK468" s="756"/>
      <c r="BL468" s="756"/>
      <c r="BM468" s="685"/>
      <c r="BN468" s="705">
        <f t="shared" si="63"/>
        <v>456</v>
      </c>
      <c r="BO468" s="756"/>
      <c r="BP468" s="756"/>
      <c r="BQ468" s="756"/>
      <c r="BR468" s="756"/>
      <c r="BS468" s="756"/>
      <c r="BT468" s="756"/>
      <c r="BU468" s="756"/>
      <c r="BV468" s="756"/>
      <c r="BW468" s="756"/>
      <c r="BX468" s="756"/>
      <c r="BY468" s="756"/>
      <c r="BZ468" s="756"/>
    </row>
    <row r="469" spans="2:78" x14ac:dyDescent="0.25">
      <c r="B469" s="705">
        <v>457</v>
      </c>
      <c r="C469" s="765">
        <f>(1+_xlfn.XLOOKUP(INT((B469-1)/12)+1,'ZC Curve'!$B$8:$B$107,'ZC Curve'!R$8:R$107,,0))^(1/12)-1</f>
        <v>0</v>
      </c>
      <c r="D469" s="766">
        <f t="shared" si="64"/>
        <v>1</v>
      </c>
      <c r="E469" s="765">
        <f>(1+_xlfn.XLOOKUP(INT((B469-1)/12)+1,'ZC Curve'!$B$8:$B$107,'ZC Curve'!S$8:S$107,,0))^(1/12)-1</f>
        <v>0</v>
      </c>
      <c r="F469" s="766">
        <f t="shared" si="65"/>
        <v>1</v>
      </c>
      <c r="G469" s="765">
        <f>(1+_xlfn.XLOOKUP(INT((B469-1)/12)+1,'ZC Curve'!$B$8:$B$107,'ZC Curve'!T$8:T$107,,0))^(1/12)-1</f>
        <v>0</v>
      </c>
      <c r="H469" s="766">
        <f t="shared" si="66"/>
        <v>1</v>
      </c>
      <c r="I469" s="594"/>
      <c r="J469" s="705">
        <f t="shared" si="67"/>
        <v>457</v>
      </c>
      <c r="K469" s="756"/>
      <c r="L469" s="756"/>
      <c r="M469" s="756"/>
      <c r="N469" s="756"/>
      <c r="O469" s="756"/>
      <c r="P469" s="756"/>
      <c r="Q469" s="756"/>
      <c r="R469" s="756"/>
      <c r="S469" s="756"/>
      <c r="T469" s="756"/>
      <c r="U469" s="756"/>
      <c r="V469" s="756"/>
      <c r="W469" s="594"/>
      <c r="X469" s="705">
        <f t="shared" si="68"/>
        <v>457</v>
      </c>
      <c r="Y469" s="756"/>
      <c r="Z469" s="756"/>
      <c r="AA469" s="756"/>
      <c r="AB469" s="756"/>
      <c r="AC469" s="756"/>
      <c r="AD469" s="756"/>
      <c r="AE469" s="756"/>
      <c r="AF469" s="756"/>
      <c r="AG469" s="756"/>
      <c r="AH469" s="756"/>
      <c r="AI469" s="756"/>
      <c r="AJ469" s="756"/>
      <c r="AK469" s="594"/>
      <c r="AL469" s="705">
        <f t="shared" si="61"/>
        <v>457</v>
      </c>
      <c r="AM469" s="756"/>
      <c r="AN469" s="756"/>
      <c r="AO469" s="756"/>
      <c r="AP469" s="756"/>
      <c r="AQ469" s="756"/>
      <c r="AR469" s="756"/>
      <c r="AS469" s="756"/>
      <c r="AT469" s="756"/>
      <c r="AU469" s="756"/>
      <c r="AV469" s="756"/>
      <c r="AW469" s="756"/>
      <c r="AX469" s="756"/>
      <c r="AY469" s="594"/>
      <c r="AZ469" s="705">
        <f t="shared" si="62"/>
        <v>457</v>
      </c>
      <c r="BA469" s="756"/>
      <c r="BB469" s="756"/>
      <c r="BC469" s="756"/>
      <c r="BD469" s="756"/>
      <c r="BE469" s="756"/>
      <c r="BF469" s="756"/>
      <c r="BG469" s="756"/>
      <c r="BH469" s="756"/>
      <c r="BI469" s="756"/>
      <c r="BJ469" s="756"/>
      <c r="BK469" s="756"/>
      <c r="BL469" s="756"/>
      <c r="BM469" s="685"/>
      <c r="BN469" s="705">
        <f t="shared" si="63"/>
        <v>457</v>
      </c>
      <c r="BO469" s="756"/>
      <c r="BP469" s="756"/>
      <c r="BQ469" s="756"/>
      <c r="BR469" s="756"/>
      <c r="BS469" s="756"/>
      <c r="BT469" s="756"/>
      <c r="BU469" s="756"/>
      <c r="BV469" s="756"/>
      <c r="BW469" s="756"/>
      <c r="BX469" s="756"/>
      <c r="BY469" s="756"/>
      <c r="BZ469" s="756"/>
    </row>
    <row r="470" spans="2:78" x14ac:dyDescent="0.25">
      <c r="B470" s="705">
        <v>458</v>
      </c>
      <c r="C470" s="765">
        <f>(1+_xlfn.XLOOKUP(INT((B470-1)/12)+1,'ZC Curve'!$B$8:$B$107,'ZC Curve'!R$8:R$107,,0))^(1/12)-1</f>
        <v>0</v>
      </c>
      <c r="D470" s="766">
        <f t="shared" si="64"/>
        <v>1</v>
      </c>
      <c r="E470" s="765">
        <f>(1+_xlfn.XLOOKUP(INT((B470-1)/12)+1,'ZC Curve'!$B$8:$B$107,'ZC Curve'!S$8:S$107,,0))^(1/12)-1</f>
        <v>0</v>
      </c>
      <c r="F470" s="766">
        <f t="shared" si="65"/>
        <v>1</v>
      </c>
      <c r="G470" s="765">
        <f>(1+_xlfn.XLOOKUP(INT((B470-1)/12)+1,'ZC Curve'!$B$8:$B$107,'ZC Curve'!T$8:T$107,,0))^(1/12)-1</f>
        <v>0</v>
      </c>
      <c r="H470" s="766">
        <f t="shared" si="66"/>
        <v>1</v>
      </c>
      <c r="I470" s="594"/>
      <c r="J470" s="705">
        <f t="shared" si="67"/>
        <v>458</v>
      </c>
      <c r="K470" s="756"/>
      <c r="L470" s="756"/>
      <c r="M470" s="756"/>
      <c r="N470" s="756"/>
      <c r="O470" s="756"/>
      <c r="P470" s="756"/>
      <c r="Q470" s="756"/>
      <c r="R470" s="756"/>
      <c r="S470" s="756"/>
      <c r="T470" s="756"/>
      <c r="U470" s="756"/>
      <c r="V470" s="756"/>
      <c r="W470" s="594"/>
      <c r="X470" s="705">
        <f t="shared" si="68"/>
        <v>458</v>
      </c>
      <c r="Y470" s="756"/>
      <c r="Z470" s="756"/>
      <c r="AA470" s="756"/>
      <c r="AB470" s="756"/>
      <c r="AC470" s="756"/>
      <c r="AD470" s="756"/>
      <c r="AE470" s="756"/>
      <c r="AF470" s="756"/>
      <c r="AG470" s="756"/>
      <c r="AH470" s="756"/>
      <c r="AI470" s="756"/>
      <c r="AJ470" s="756"/>
      <c r="AK470" s="594"/>
      <c r="AL470" s="705">
        <f t="shared" si="61"/>
        <v>458</v>
      </c>
      <c r="AM470" s="756"/>
      <c r="AN470" s="756"/>
      <c r="AO470" s="756"/>
      <c r="AP470" s="756"/>
      <c r="AQ470" s="756"/>
      <c r="AR470" s="756"/>
      <c r="AS470" s="756"/>
      <c r="AT470" s="756"/>
      <c r="AU470" s="756"/>
      <c r="AV470" s="756"/>
      <c r="AW470" s="756"/>
      <c r="AX470" s="756"/>
      <c r="AY470" s="594"/>
      <c r="AZ470" s="705">
        <f t="shared" si="62"/>
        <v>458</v>
      </c>
      <c r="BA470" s="756"/>
      <c r="BB470" s="756"/>
      <c r="BC470" s="756"/>
      <c r="BD470" s="756"/>
      <c r="BE470" s="756"/>
      <c r="BF470" s="756"/>
      <c r="BG470" s="756"/>
      <c r="BH470" s="756"/>
      <c r="BI470" s="756"/>
      <c r="BJ470" s="756"/>
      <c r="BK470" s="756"/>
      <c r="BL470" s="756"/>
      <c r="BM470" s="685"/>
      <c r="BN470" s="705">
        <f t="shared" si="63"/>
        <v>458</v>
      </c>
      <c r="BO470" s="756"/>
      <c r="BP470" s="756"/>
      <c r="BQ470" s="756"/>
      <c r="BR470" s="756"/>
      <c r="BS470" s="756"/>
      <c r="BT470" s="756"/>
      <c r="BU470" s="756"/>
      <c r="BV470" s="756"/>
      <c r="BW470" s="756"/>
      <c r="BX470" s="756"/>
      <c r="BY470" s="756"/>
      <c r="BZ470" s="756"/>
    </row>
    <row r="471" spans="2:78" x14ac:dyDescent="0.25">
      <c r="B471" s="705">
        <v>459</v>
      </c>
      <c r="C471" s="765">
        <f>(1+_xlfn.XLOOKUP(INT((B471-1)/12)+1,'ZC Curve'!$B$8:$B$107,'ZC Curve'!R$8:R$107,,0))^(1/12)-1</f>
        <v>0</v>
      </c>
      <c r="D471" s="766">
        <f t="shared" si="64"/>
        <v>1</v>
      </c>
      <c r="E471" s="765">
        <f>(1+_xlfn.XLOOKUP(INT((B471-1)/12)+1,'ZC Curve'!$B$8:$B$107,'ZC Curve'!S$8:S$107,,0))^(1/12)-1</f>
        <v>0</v>
      </c>
      <c r="F471" s="766">
        <f t="shared" si="65"/>
        <v>1</v>
      </c>
      <c r="G471" s="765">
        <f>(1+_xlfn.XLOOKUP(INT((B471-1)/12)+1,'ZC Curve'!$B$8:$B$107,'ZC Curve'!T$8:T$107,,0))^(1/12)-1</f>
        <v>0</v>
      </c>
      <c r="H471" s="766">
        <f t="shared" si="66"/>
        <v>1</v>
      </c>
      <c r="I471" s="594"/>
      <c r="J471" s="705">
        <f t="shared" si="67"/>
        <v>459</v>
      </c>
      <c r="K471" s="756"/>
      <c r="L471" s="756"/>
      <c r="M471" s="756"/>
      <c r="N471" s="756"/>
      <c r="O471" s="756"/>
      <c r="P471" s="756"/>
      <c r="Q471" s="756"/>
      <c r="R471" s="756"/>
      <c r="S471" s="756"/>
      <c r="T471" s="756"/>
      <c r="U471" s="756"/>
      <c r="V471" s="756"/>
      <c r="W471" s="594"/>
      <c r="X471" s="705">
        <f t="shared" si="68"/>
        <v>459</v>
      </c>
      <c r="Y471" s="756"/>
      <c r="Z471" s="756"/>
      <c r="AA471" s="756"/>
      <c r="AB471" s="756"/>
      <c r="AC471" s="756"/>
      <c r="AD471" s="756"/>
      <c r="AE471" s="756"/>
      <c r="AF471" s="756"/>
      <c r="AG471" s="756"/>
      <c r="AH471" s="756"/>
      <c r="AI471" s="756"/>
      <c r="AJ471" s="756"/>
      <c r="AK471" s="594"/>
      <c r="AL471" s="705">
        <f t="shared" si="61"/>
        <v>459</v>
      </c>
      <c r="AM471" s="756"/>
      <c r="AN471" s="756"/>
      <c r="AO471" s="756"/>
      <c r="AP471" s="756"/>
      <c r="AQ471" s="756"/>
      <c r="AR471" s="756"/>
      <c r="AS471" s="756"/>
      <c r="AT471" s="756"/>
      <c r="AU471" s="756"/>
      <c r="AV471" s="756"/>
      <c r="AW471" s="756"/>
      <c r="AX471" s="756"/>
      <c r="AY471" s="594"/>
      <c r="AZ471" s="705">
        <f t="shared" si="62"/>
        <v>459</v>
      </c>
      <c r="BA471" s="756"/>
      <c r="BB471" s="756"/>
      <c r="BC471" s="756"/>
      <c r="BD471" s="756"/>
      <c r="BE471" s="756"/>
      <c r="BF471" s="756"/>
      <c r="BG471" s="756"/>
      <c r="BH471" s="756"/>
      <c r="BI471" s="756"/>
      <c r="BJ471" s="756"/>
      <c r="BK471" s="756"/>
      <c r="BL471" s="756"/>
      <c r="BM471" s="685"/>
      <c r="BN471" s="705">
        <f t="shared" si="63"/>
        <v>459</v>
      </c>
      <c r="BO471" s="756"/>
      <c r="BP471" s="756"/>
      <c r="BQ471" s="756"/>
      <c r="BR471" s="756"/>
      <c r="BS471" s="756"/>
      <c r="BT471" s="756"/>
      <c r="BU471" s="756"/>
      <c r="BV471" s="756"/>
      <c r="BW471" s="756"/>
      <c r="BX471" s="756"/>
      <c r="BY471" s="756"/>
      <c r="BZ471" s="756"/>
    </row>
    <row r="472" spans="2:78" x14ac:dyDescent="0.25">
      <c r="B472" s="705">
        <v>460</v>
      </c>
      <c r="C472" s="765">
        <f>(1+_xlfn.XLOOKUP(INT((B472-1)/12)+1,'ZC Curve'!$B$8:$B$107,'ZC Curve'!R$8:R$107,,0))^(1/12)-1</f>
        <v>0</v>
      </c>
      <c r="D472" s="766">
        <f t="shared" si="64"/>
        <v>1</v>
      </c>
      <c r="E472" s="765">
        <f>(1+_xlfn.XLOOKUP(INT((B472-1)/12)+1,'ZC Curve'!$B$8:$B$107,'ZC Curve'!S$8:S$107,,0))^(1/12)-1</f>
        <v>0</v>
      </c>
      <c r="F472" s="766">
        <f t="shared" si="65"/>
        <v>1</v>
      </c>
      <c r="G472" s="765">
        <f>(1+_xlfn.XLOOKUP(INT((B472-1)/12)+1,'ZC Curve'!$B$8:$B$107,'ZC Curve'!T$8:T$107,,0))^(1/12)-1</f>
        <v>0</v>
      </c>
      <c r="H472" s="766">
        <f t="shared" si="66"/>
        <v>1</v>
      </c>
      <c r="I472" s="594"/>
      <c r="J472" s="705">
        <f t="shared" si="67"/>
        <v>460</v>
      </c>
      <c r="K472" s="756"/>
      <c r="L472" s="756"/>
      <c r="M472" s="756"/>
      <c r="N472" s="756"/>
      <c r="O472" s="756"/>
      <c r="P472" s="756"/>
      <c r="Q472" s="756"/>
      <c r="R472" s="756"/>
      <c r="S472" s="756"/>
      <c r="T472" s="756"/>
      <c r="U472" s="756"/>
      <c r="V472" s="756"/>
      <c r="W472" s="594"/>
      <c r="X472" s="705">
        <f t="shared" si="68"/>
        <v>460</v>
      </c>
      <c r="Y472" s="756"/>
      <c r="Z472" s="756"/>
      <c r="AA472" s="756"/>
      <c r="AB472" s="756"/>
      <c r="AC472" s="756"/>
      <c r="AD472" s="756"/>
      <c r="AE472" s="756"/>
      <c r="AF472" s="756"/>
      <c r="AG472" s="756"/>
      <c r="AH472" s="756"/>
      <c r="AI472" s="756"/>
      <c r="AJ472" s="756"/>
      <c r="AK472" s="594"/>
      <c r="AL472" s="705">
        <f t="shared" si="61"/>
        <v>460</v>
      </c>
      <c r="AM472" s="756"/>
      <c r="AN472" s="756"/>
      <c r="AO472" s="756"/>
      <c r="AP472" s="756"/>
      <c r="AQ472" s="756"/>
      <c r="AR472" s="756"/>
      <c r="AS472" s="756"/>
      <c r="AT472" s="756"/>
      <c r="AU472" s="756"/>
      <c r="AV472" s="756"/>
      <c r="AW472" s="756"/>
      <c r="AX472" s="756"/>
      <c r="AY472" s="594"/>
      <c r="AZ472" s="705">
        <f t="shared" si="62"/>
        <v>460</v>
      </c>
      <c r="BA472" s="756"/>
      <c r="BB472" s="756"/>
      <c r="BC472" s="756"/>
      <c r="BD472" s="756"/>
      <c r="BE472" s="756"/>
      <c r="BF472" s="756"/>
      <c r="BG472" s="756"/>
      <c r="BH472" s="756"/>
      <c r="BI472" s="756"/>
      <c r="BJ472" s="756"/>
      <c r="BK472" s="756"/>
      <c r="BL472" s="756"/>
      <c r="BM472" s="685"/>
      <c r="BN472" s="705">
        <f t="shared" si="63"/>
        <v>460</v>
      </c>
      <c r="BO472" s="756"/>
      <c r="BP472" s="756"/>
      <c r="BQ472" s="756"/>
      <c r="BR472" s="756"/>
      <c r="BS472" s="756"/>
      <c r="BT472" s="756"/>
      <c r="BU472" s="756"/>
      <c r="BV472" s="756"/>
      <c r="BW472" s="756"/>
      <c r="BX472" s="756"/>
      <c r="BY472" s="756"/>
      <c r="BZ472" s="756"/>
    </row>
    <row r="473" spans="2:78" x14ac:dyDescent="0.25">
      <c r="B473" s="705">
        <v>461</v>
      </c>
      <c r="C473" s="765">
        <f>(1+_xlfn.XLOOKUP(INT((B473-1)/12)+1,'ZC Curve'!$B$8:$B$107,'ZC Curve'!R$8:R$107,,0))^(1/12)-1</f>
        <v>0</v>
      </c>
      <c r="D473" s="766">
        <f t="shared" si="64"/>
        <v>1</v>
      </c>
      <c r="E473" s="765">
        <f>(1+_xlfn.XLOOKUP(INT((B473-1)/12)+1,'ZC Curve'!$B$8:$B$107,'ZC Curve'!S$8:S$107,,0))^(1/12)-1</f>
        <v>0</v>
      </c>
      <c r="F473" s="766">
        <f t="shared" si="65"/>
        <v>1</v>
      </c>
      <c r="G473" s="765">
        <f>(1+_xlfn.XLOOKUP(INT((B473-1)/12)+1,'ZC Curve'!$B$8:$B$107,'ZC Curve'!T$8:T$107,,0))^(1/12)-1</f>
        <v>0</v>
      </c>
      <c r="H473" s="766">
        <f t="shared" si="66"/>
        <v>1</v>
      </c>
      <c r="I473" s="594"/>
      <c r="J473" s="705">
        <f t="shared" si="67"/>
        <v>461</v>
      </c>
      <c r="K473" s="756"/>
      <c r="L473" s="756"/>
      <c r="M473" s="756"/>
      <c r="N473" s="756"/>
      <c r="O473" s="756"/>
      <c r="P473" s="756"/>
      <c r="Q473" s="756"/>
      <c r="R473" s="756"/>
      <c r="S473" s="756"/>
      <c r="T473" s="756"/>
      <c r="U473" s="756"/>
      <c r="V473" s="756"/>
      <c r="W473" s="594"/>
      <c r="X473" s="705">
        <f t="shared" si="68"/>
        <v>461</v>
      </c>
      <c r="Y473" s="756"/>
      <c r="Z473" s="756"/>
      <c r="AA473" s="756"/>
      <c r="AB473" s="756"/>
      <c r="AC473" s="756"/>
      <c r="AD473" s="756"/>
      <c r="AE473" s="756"/>
      <c r="AF473" s="756"/>
      <c r="AG473" s="756"/>
      <c r="AH473" s="756"/>
      <c r="AI473" s="756"/>
      <c r="AJ473" s="756"/>
      <c r="AK473" s="594"/>
      <c r="AL473" s="705">
        <f t="shared" si="61"/>
        <v>461</v>
      </c>
      <c r="AM473" s="756"/>
      <c r="AN473" s="756"/>
      <c r="AO473" s="756"/>
      <c r="AP473" s="756"/>
      <c r="AQ473" s="756"/>
      <c r="AR473" s="756"/>
      <c r="AS473" s="756"/>
      <c r="AT473" s="756"/>
      <c r="AU473" s="756"/>
      <c r="AV473" s="756"/>
      <c r="AW473" s="756"/>
      <c r="AX473" s="756"/>
      <c r="AY473" s="594"/>
      <c r="AZ473" s="705">
        <f t="shared" si="62"/>
        <v>461</v>
      </c>
      <c r="BA473" s="756"/>
      <c r="BB473" s="756"/>
      <c r="BC473" s="756"/>
      <c r="BD473" s="756"/>
      <c r="BE473" s="756"/>
      <c r="BF473" s="756"/>
      <c r="BG473" s="756"/>
      <c r="BH473" s="756"/>
      <c r="BI473" s="756"/>
      <c r="BJ473" s="756"/>
      <c r="BK473" s="756"/>
      <c r="BL473" s="756"/>
      <c r="BM473" s="685"/>
      <c r="BN473" s="705">
        <f t="shared" si="63"/>
        <v>461</v>
      </c>
      <c r="BO473" s="756"/>
      <c r="BP473" s="756"/>
      <c r="BQ473" s="756"/>
      <c r="BR473" s="756"/>
      <c r="BS473" s="756"/>
      <c r="BT473" s="756"/>
      <c r="BU473" s="756"/>
      <c r="BV473" s="756"/>
      <c r="BW473" s="756"/>
      <c r="BX473" s="756"/>
      <c r="BY473" s="756"/>
      <c r="BZ473" s="756"/>
    </row>
    <row r="474" spans="2:78" x14ac:dyDescent="0.25">
      <c r="B474" s="705">
        <v>462</v>
      </c>
      <c r="C474" s="765">
        <f>(1+_xlfn.XLOOKUP(INT((B474-1)/12)+1,'ZC Curve'!$B$8:$B$107,'ZC Curve'!R$8:R$107,,0))^(1/12)-1</f>
        <v>0</v>
      </c>
      <c r="D474" s="766">
        <f t="shared" si="64"/>
        <v>1</v>
      </c>
      <c r="E474" s="765">
        <f>(1+_xlfn.XLOOKUP(INT((B474-1)/12)+1,'ZC Curve'!$B$8:$B$107,'ZC Curve'!S$8:S$107,,0))^(1/12)-1</f>
        <v>0</v>
      </c>
      <c r="F474" s="766">
        <f t="shared" si="65"/>
        <v>1</v>
      </c>
      <c r="G474" s="765">
        <f>(1+_xlfn.XLOOKUP(INT((B474-1)/12)+1,'ZC Curve'!$B$8:$B$107,'ZC Curve'!T$8:T$107,,0))^(1/12)-1</f>
        <v>0</v>
      </c>
      <c r="H474" s="766">
        <f t="shared" si="66"/>
        <v>1</v>
      </c>
      <c r="I474" s="594"/>
      <c r="J474" s="705">
        <f t="shared" si="67"/>
        <v>462</v>
      </c>
      <c r="K474" s="756"/>
      <c r="L474" s="756"/>
      <c r="M474" s="756"/>
      <c r="N474" s="756"/>
      <c r="O474" s="756"/>
      <c r="P474" s="756"/>
      <c r="Q474" s="756"/>
      <c r="R474" s="756"/>
      <c r="S474" s="756"/>
      <c r="T474" s="756"/>
      <c r="U474" s="756"/>
      <c r="V474" s="756"/>
      <c r="W474" s="594"/>
      <c r="X474" s="705">
        <f t="shared" si="68"/>
        <v>462</v>
      </c>
      <c r="Y474" s="756"/>
      <c r="Z474" s="756"/>
      <c r="AA474" s="756"/>
      <c r="AB474" s="756"/>
      <c r="AC474" s="756"/>
      <c r="AD474" s="756"/>
      <c r="AE474" s="756"/>
      <c r="AF474" s="756"/>
      <c r="AG474" s="756"/>
      <c r="AH474" s="756"/>
      <c r="AI474" s="756"/>
      <c r="AJ474" s="756"/>
      <c r="AK474" s="594"/>
      <c r="AL474" s="705">
        <f t="shared" si="61"/>
        <v>462</v>
      </c>
      <c r="AM474" s="756"/>
      <c r="AN474" s="756"/>
      <c r="AO474" s="756"/>
      <c r="AP474" s="756"/>
      <c r="AQ474" s="756"/>
      <c r="AR474" s="756"/>
      <c r="AS474" s="756"/>
      <c r="AT474" s="756"/>
      <c r="AU474" s="756"/>
      <c r="AV474" s="756"/>
      <c r="AW474" s="756"/>
      <c r="AX474" s="756"/>
      <c r="AY474" s="594"/>
      <c r="AZ474" s="705">
        <f t="shared" si="62"/>
        <v>462</v>
      </c>
      <c r="BA474" s="756"/>
      <c r="BB474" s="756"/>
      <c r="BC474" s="756"/>
      <c r="BD474" s="756"/>
      <c r="BE474" s="756"/>
      <c r="BF474" s="756"/>
      <c r="BG474" s="756"/>
      <c r="BH474" s="756"/>
      <c r="BI474" s="756"/>
      <c r="BJ474" s="756"/>
      <c r="BK474" s="756"/>
      <c r="BL474" s="756"/>
      <c r="BM474" s="685"/>
      <c r="BN474" s="705">
        <f t="shared" si="63"/>
        <v>462</v>
      </c>
      <c r="BO474" s="756"/>
      <c r="BP474" s="756"/>
      <c r="BQ474" s="756"/>
      <c r="BR474" s="756"/>
      <c r="BS474" s="756"/>
      <c r="BT474" s="756"/>
      <c r="BU474" s="756"/>
      <c r="BV474" s="756"/>
      <c r="BW474" s="756"/>
      <c r="BX474" s="756"/>
      <c r="BY474" s="756"/>
      <c r="BZ474" s="756"/>
    </row>
    <row r="475" spans="2:78" x14ac:dyDescent="0.25">
      <c r="B475" s="705">
        <v>463</v>
      </c>
      <c r="C475" s="765">
        <f>(1+_xlfn.XLOOKUP(INT((B475-1)/12)+1,'ZC Curve'!$B$8:$B$107,'ZC Curve'!R$8:R$107,,0))^(1/12)-1</f>
        <v>0</v>
      </c>
      <c r="D475" s="766">
        <f t="shared" si="64"/>
        <v>1</v>
      </c>
      <c r="E475" s="765">
        <f>(1+_xlfn.XLOOKUP(INT((B475-1)/12)+1,'ZC Curve'!$B$8:$B$107,'ZC Curve'!S$8:S$107,,0))^(1/12)-1</f>
        <v>0</v>
      </c>
      <c r="F475" s="766">
        <f t="shared" si="65"/>
        <v>1</v>
      </c>
      <c r="G475" s="765">
        <f>(1+_xlfn.XLOOKUP(INT((B475-1)/12)+1,'ZC Curve'!$B$8:$B$107,'ZC Curve'!T$8:T$107,,0))^(1/12)-1</f>
        <v>0</v>
      </c>
      <c r="H475" s="766">
        <f t="shared" si="66"/>
        <v>1</v>
      </c>
      <c r="I475" s="594"/>
      <c r="J475" s="705">
        <f t="shared" si="67"/>
        <v>463</v>
      </c>
      <c r="K475" s="756"/>
      <c r="L475" s="756"/>
      <c r="M475" s="756"/>
      <c r="N475" s="756"/>
      <c r="O475" s="756"/>
      <c r="P475" s="756"/>
      <c r="Q475" s="756"/>
      <c r="R475" s="756"/>
      <c r="S475" s="756"/>
      <c r="T475" s="756"/>
      <c r="U475" s="756"/>
      <c r="V475" s="756"/>
      <c r="W475" s="594"/>
      <c r="X475" s="705">
        <f t="shared" si="68"/>
        <v>463</v>
      </c>
      <c r="Y475" s="756"/>
      <c r="Z475" s="756"/>
      <c r="AA475" s="756"/>
      <c r="AB475" s="756"/>
      <c r="AC475" s="756"/>
      <c r="AD475" s="756"/>
      <c r="AE475" s="756"/>
      <c r="AF475" s="756"/>
      <c r="AG475" s="756"/>
      <c r="AH475" s="756"/>
      <c r="AI475" s="756"/>
      <c r="AJ475" s="756"/>
      <c r="AK475" s="594"/>
      <c r="AL475" s="705">
        <f t="shared" si="61"/>
        <v>463</v>
      </c>
      <c r="AM475" s="756"/>
      <c r="AN475" s="756"/>
      <c r="AO475" s="756"/>
      <c r="AP475" s="756"/>
      <c r="AQ475" s="756"/>
      <c r="AR475" s="756"/>
      <c r="AS475" s="756"/>
      <c r="AT475" s="756"/>
      <c r="AU475" s="756"/>
      <c r="AV475" s="756"/>
      <c r="AW475" s="756"/>
      <c r="AX475" s="756"/>
      <c r="AY475" s="594"/>
      <c r="AZ475" s="705">
        <f t="shared" si="62"/>
        <v>463</v>
      </c>
      <c r="BA475" s="756"/>
      <c r="BB475" s="756"/>
      <c r="BC475" s="756"/>
      <c r="BD475" s="756"/>
      <c r="BE475" s="756"/>
      <c r="BF475" s="756"/>
      <c r="BG475" s="756"/>
      <c r="BH475" s="756"/>
      <c r="BI475" s="756"/>
      <c r="BJ475" s="756"/>
      <c r="BK475" s="756"/>
      <c r="BL475" s="756"/>
      <c r="BM475" s="685"/>
      <c r="BN475" s="705">
        <f t="shared" si="63"/>
        <v>463</v>
      </c>
      <c r="BO475" s="756"/>
      <c r="BP475" s="756"/>
      <c r="BQ475" s="756"/>
      <c r="BR475" s="756"/>
      <c r="BS475" s="756"/>
      <c r="BT475" s="756"/>
      <c r="BU475" s="756"/>
      <c r="BV475" s="756"/>
      <c r="BW475" s="756"/>
      <c r="BX475" s="756"/>
      <c r="BY475" s="756"/>
      <c r="BZ475" s="756"/>
    </row>
    <row r="476" spans="2:78" x14ac:dyDescent="0.25">
      <c r="B476" s="705">
        <v>464</v>
      </c>
      <c r="C476" s="765">
        <f>(1+_xlfn.XLOOKUP(INT((B476-1)/12)+1,'ZC Curve'!$B$8:$B$107,'ZC Curve'!R$8:R$107,,0))^(1/12)-1</f>
        <v>0</v>
      </c>
      <c r="D476" s="766">
        <f t="shared" si="64"/>
        <v>1</v>
      </c>
      <c r="E476" s="765">
        <f>(1+_xlfn.XLOOKUP(INT((B476-1)/12)+1,'ZC Curve'!$B$8:$B$107,'ZC Curve'!S$8:S$107,,0))^(1/12)-1</f>
        <v>0</v>
      </c>
      <c r="F476" s="766">
        <f t="shared" si="65"/>
        <v>1</v>
      </c>
      <c r="G476" s="765">
        <f>(1+_xlfn.XLOOKUP(INT((B476-1)/12)+1,'ZC Curve'!$B$8:$B$107,'ZC Curve'!T$8:T$107,,0))^(1/12)-1</f>
        <v>0</v>
      </c>
      <c r="H476" s="766">
        <f t="shared" si="66"/>
        <v>1</v>
      </c>
      <c r="I476" s="594"/>
      <c r="J476" s="705">
        <f t="shared" si="67"/>
        <v>464</v>
      </c>
      <c r="K476" s="756"/>
      <c r="L476" s="756"/>
      <c r="M476" s="756"/>
      <c r="N476" s="756"/>
      <c r="O476" s="756"/>
      <c r="P476" s="756"/>
      <c r="Q476" s="756"/>
      <c r="R476" s="756"/>
      <c r="S476" s="756"/>
      <c r="T476" s="756"/>
      <c r="U476" s="756"/>
      <c r="V476" s="756"/>
      <c r="W476" s="594"/>
      <c r="X476" s="705">
        <f t="shared" si="68"/>
        <v>464</v>
      </c>
      <c r="Y476" s="756"/>
      <c r="Z476" s="756"/>
      <c r="AA476" s="756"/>
      <c r="AB476" s="756"/>
      <c r="AC476" s="756"/>
      <c r="AD476" s="756"/>
      <c r="AE476" s="756"/>
      <c r="AF476" s="756"/>
      <c r="AG476" s="756"/>
      <c r="AH476" s="756"/>
      <c r="AI476" s="756"/>
      <c r="AJ476" s="756"/>
      <c r="AK476" s="594"/>
      <c r="AL476" s="705">
        <f t="shared" si="61"/>
        <v>464</v>
      </c>
      <c r="AM476" s="756"/>
      <c r="AN476" s="756"/>
      <c r="AO476" s="756"/>
      <c r="AP476" s="756"/>
      <c r="AQ476" s="756"/>
      <c r="AR476" s="756"/>
      <c r="AS476" s="756"/>
      <c r="AT476" s="756"/>
      <c r="AU476" s="756"/>
      <c r="AV476" s="756"/>
      <c r="AW476" s="756"/>
      <c r="AX476" s="756"/>
      <c r="AY476" s="594"/>
      <c r="AZ476" s="705">
        <f t="shared" si="62"/>
        <v>464</v>
      </c>
      <c r="BA476" s="756"/>
      <c r="BB476" s="756"/>
      <c r="BC476" s="756"/>
      <c r="BD476" s="756"/>
      <c r="BE476" s="756"/>
      <c r="BF476" s="756"/>
      <c r="BG476" s="756"/>
      <c r="BH476" s="756"/>
      <c r="BI476" s="756"/>
      <c r="BJ476" s="756"/>
      <c r="BK476" s="756"/>
      <c r="BL476" s="756"/>
      <c r="BM476" s="685"/>
      <c r="BN476" s="705">
        <f t="shared" si="63"/>
        <v>464</v>
      </c>
      <c r="BO476" s="756"/>
      <c r="BP476" s="756"/>
      <c r="BQ476" s="756"/>
      <c r="BR476" s="756"/>
      <c r="BS476" s="756"/>
      <c r="BT476" s="756"/>
      <c r="BU476" s="756"/>
      <c r="BV476" s="756"/>
      <c r="BW476" s="756"/>
      <c r="BX476" s="756"/>
      <c r="BY476" s="756"/>
      <c r="BZ476" s="756"/>
    </row>
    <row r="477" spans="2:78" x14ac:dyDescent="0.25">
      <c r="B477" s="705">
        <v>465</v>
      </c>
      <c r="C477" s="765">
        <f>(1+_xlfn.XLOOKUP(INT((B477-1)/12)+1,'ZC Curve'!$B$8:$B$107,'ZC Curve'!R$8:R$107,,0))^(1/12)-1</f>
        <v>0</v>
      </c>
      <c r="D477" s="766">
        <f t="shared" si="64"/>
        <v>1</v>
      </c>
      <c r="E477" s="765">
        <f>(1+_xlfn.XLOOKUP(INT((B477-1)/12)+1,'ZC Curve'!$B$8:$B$107,'ZC Curve'!S$8:S$107,,0))^(1/12)-1</f>
        <v>0</v>
      </c>
      <c r="F477" s="766">
        <f t="shared" si="65"/>
        <v>1</v>
      </c>
      <c r="G477" s="765">
        <f>(1+_xlfn.XLOOKUP(INT((B477-1)/12)+1,'ZC Curve'!$B$8:$B$107,'ZC Curve'!T$8:T$107,,0))^(1/12)-1</f>
        <v>0</v>
      </c>
      <c r="H477" s="766">
        <f t="shared" si="66"/>
        <v>1</v>
      </c>
      <c r="I477" s="594"/>
      <c r="J477" s="705">
        <f t="shared" si="67"/>
        <v>465</v>
      </c>
      <c r="K477" s="756"/>
      <c r="L477" s="756"/>
      <c r="M477" s="756"/>
      <c r="N477" s="756"/>
      <c r="O477" s="756"/>
      <c r="P477" s="756"/>
      <c r="Q477" s="756"/>
      <c r="R477" s="756"/>
      <c r="S477" s="756"/>
      <c r="T477" s="756"/>
      <c r="U477" s="756"/>
      <c r="V477" s="756"/>
      <c r="W477" s="594"/>
      <c r="X477" s="705">
        <f t="shared" si="68"/>
        <v>465</v>
      </c>
      <c r="Y477" s="756"/>
      <c r="Z477" s="756"/>
      <c r="AA477" s="756"/>
      <c r="AB477" s="756"/>
      <c r="AC477" s="756"/>
      <c r="AD477" s="756"/>
      <c r="AE477" s="756"/>
      <c r="AF477" s="756"/>
      <c r="AG477" s="756"/>
      <c r="AH477" s="756"/>
      <c r="AI477" s="756"/>
      <c r="AJ477" s="756"/>
      <c r="AK477" s="594"/>
      <c r="AL477" s="705">
        <f t="shared" si="61"/>
        <v>465</v>
      </c>
      <c r="AM477" s="756"/>
      <c r="AN477" s="756"/>
      <c r="AO477" s="756"/>
      <c r="AP477" s="756"/>
      <c r="AQ477" s="756"/>
      <c r="AR477" s="756"/>
      <c r="AS477" s="756"/>
      <c r="AT477" s="756"/>
      <c r="AU477" s="756"/>
      <c r="AV477" s="756"/>
      <c r="AW477" s="756"/>
      <c r="AX477" s="756"/>
      <c r="AY477" s="594"/>
      <c r="AZ477" s="705">
        <f t="shared" si="62"/>
        <v>465</v>
      </c>
      <c r="BA477" s="756"/>
      <c r="BB477" s="756"/>
      <c r="BC477" s="756"/>
      <c r="BD477" s="756"/>
      <c r="BE477" s="756"/>
      <c r="BF477" s="756"/>
      <c r="BG477" s="756"/>
      <c r="BH477" s="756"/>
      <c r="BI477" s="756"/>
      <c r="BJ477" s="756"/>
      <c r="BK477" s="756"/>
      <c r="BL477" s="756"/>
      <c r="BM477" s="685"/>
      <c r="BN477" s="705">
        <f t="shared" si="63"/>
        <v>465</v>
      </c>
      <c r="BO477" s="756"/>
      <c r="BP477" s="756"/>
      <c r="BQ477" s="756"/>
      <c r="BR477" s="756"/>
      <c r="BS477" s="756"/>
      <c r="BT477" s="756"/>
      <c r="BU477" s="756"/>
      <c r="BV477" s="756"/>
      <c r="BW477" s="756"/>
      <c r="BX477" s="756"/>
      <c r="BY477" s="756"/>
      <c r="BZ477" s="756"/>
    </row>
    <row r="478" spans="2:78" x14ac:dyDescent="0.25">
      <c r="B478" s="705">
        <v>466</v>
      </c>
      <c r="C478" s="765">
        <f>(1+_xlfn.XLOOKUP(INT((B478-1)/12)+1,'ZC Curve'!$B$8:$B$107,'ZC Curve'!R$8:R$107,,0))^(1/12)-1</f>
        <v>0</v>
      </c>
      <c r="D478" s="766">
        <f t="shared" si="64"/>
        <v>1</v>
      </c>
      <c r="E478" s="765">
        <f>(1+_xlfn.XLOOKUP(INT((B478-1)/12)+1,'ZC Curve'!$B$8:$B$107,'ZC Curve'!S$8:S$107,,0))^(1/12)-1</f>
        <v>0</v>
      </c>
      <c r="F478" s="766">
        <f t="shared" si="65"/>
        <v>1</v>
      </c>
      <c r="G478" s="765">
        <f>(1+_xlfn.XLOOKUP(INT((B478-1)/12)+1,'ZC Curve'!$B$8:$B$107,'ZC Curve'!T$8:T$107,,0))^(1/12)-1</f>
        <v>0</v>
      </c>
      <c r="H478" s="766">
        <f t="shared" si="66"/>
        <v>1</v>
      </c>
      <c r="I478" s="594"/>
      <c r="J478" s="705">
        <f t="shared" si="67"/>
        <v>466</v>
      </c>
      <c r="K478" s="756"/>
      <c r="L478" s="756"/>
      <c r="M478" s="756"/>
      <c r="N478" s="756"/>
      <c r="O478" s="756"/>
      <c r="P478" s="756"/>
      <c r="Q478" s="756"/>
      <c r="R478" s="756"/>
      <c r="S478" s="756"/>
      <c r="T478" s="756"/>
      <c r="U478" s="756"/>
      <c r="V478" s="756"/>
      <c r="W478" s="594"/>
      <c r="X478" s="705">
        <f t="shared" si="68"/>
        <v>466</v>
      </c>
      <c r="Y478" s="756"/>
      <c r="Z478" s="756"/>
      <c r="AA478" s="756"/>
      <c r="AB478" s="756"/>
      <c r="AC478" s="756"/>
      <c r="AD478" s="756"/>
      <c r="AE478" s="756"/>
      <c r="AF478" s="756"/>
      <c r="AG478" s="756"/>
      <c r="AH478" s="756"/>
      <c r="AI478" s="756"/>
      <c r="AJ478" s="756"/>
      <c r="AK478" s="594"/>
      <c r="AL478" s="705">
        <f t="shared" si="61"/>
        <v>466</v>
      </c>
      <c r="AM478" s="756"/>
      <c r="AN478" s="756"/>
      <c r="AO478" s="756"/>
      <c r="AP478" s="756"/>
      <c r="AQ478" s="756"/>
      <c r="AR478" s="756"/>
      <c r="AS478" s="756"/>
      <c r="AT478" s="756"/>
      <c r="AU478" s="756"/>
      <c r="AV478" s="756"/>
      <c r="AW478" s="756"/>
      <c r="AX478" s="756"/>
      <c r="AY478" s="594"/>
      <c r="AZ478" s="705">
        <f t="shared" si="62"/>
        <v>466</v>
      </c>
      <c r="BA478" s="756"/>
      <c r="BB478" s="756"/>
      <c r="BC478" s="756"/>
      <c r="BD478" s="756"/>
      <c r="BE478" s="756"/>
      <c r="BF478" s="756"/>
      <c r="BG478" s="756"/>
      <c r="BH478" s="756"/>
      <c r="BI478" s="756"/>
      <c r="BJ478" s="756"/>
      <c r="BK478" s="756"/>
      <c r="BL478" s="756"/>
      <c r="BM478" s="685"/>
      <c r="BN478" s="705">
        <f t="shared" si="63"/>
        <v>466</v>
      </c>
      <c r="BO478" s="756"/>
      <c r="BP478" s="756"/>
      <c r="BQ478" s="756"/>
      <c r="BR478" s="756"/>
      <c r="BS478" s="756"/>
      <c r="BT478" s="756"/>
      <c r="BU478" s="756"/>
      <c r="BV478" s="756"/>
      <c r="BW478" s="756"/>
      <c r="BX478" s="756"/>
      <c r="BY478" s="756"/>
      <c r="BZ478" s="756"/>
    </row>
    <row r="479" spans="2:78" x14ac:dyDescent="0.25">
      <c r="B479" s="705">
        <v>467</v>
      </c>
      <c r="C479" s="765">
        <f>(1+_xlfn.XLOOKUP(INT((B479-1)/12)+1,'ZC Curve'!$B$8:$B$107,'ZC Curve'!R$8:R$107,,0))^(1/12)-1</f>
        <v>0</v>
      </c>
      <c r="D479" s="766">
        <f t="shared" si="64"/>
        <v>1</v>
      </c>
      <c r="E479" s="765">
        <f>(1+_xlfn.XLOOKUP(INT((B479-1)/12)+1,'ZC Curve'!$B$8:$B$107,'ZC Curve'!S$8:S$107,,0))^(1/12)-1</f>
        <v>0</v>
      </c>
      <c r="F479" s="766">
        <f t="shared" si="65"/>
        <v>1</v>
      </c>
      <c r="G479" s="765">
        <f>(1+_xlfn.XLOOKUP(INT((B479-1)/12)+1,'ZC Curve'!$B$8:$B$107,'ZC Curve'!T$8:T$107,,0))^(1/12)-1</f>
        <v>0</v>
      </c>
      <c r="H479" s="766">
        <f t="shared" si="66"/>
        <v>1</v>
      </c>
      <c r="I479" s="594"/>
      <c r="J479" s="705">
        <f t="shared" si="67"/>
        <v>467</v>
      </c>
      <c r="K479" s="756"/>
      <c r="L479" s="756"/>
      <c r="M479" s="756"/>
      <c r="N479" s="756"/>
      <c r="O479" s="756"/>
      <c r="P479" s="756"/>
      <c r="Q479" s="756"/>
      <c r="R479" s="756"/>
      <c r="S479" s="756"/>
      <c r="T479" s="756"/>
      <c r="U479" s="756"/>
      <c r="V479" s="756"/>
      <c r="W479" s="594"/>
      <c r="X479" s="705">
        <f t="shared" si="68"/>
        <v>467</v>
      </c>
      <c r="Y479" s="756"/>
      <c r="Z479" s="756"/>
      <c r="AA479" s="756"/>
      <c r="AB479" s="756"/>
      <c r="AC479" s="756"/>
      <c r="AD479" s="756"/>
      <c r="AE479" s="756"/>
      <c r="AF479" s="756"/>
      <c r="AG479" s="756"/>
      <c r="AH479" s="756"/>
      <c r="AI479" s="756"/>
      <c r="AJ479" s="756"/>
      <c r="AK479" s="594"/>
      <c r="AL479" s="705">
        <f t="shared" si="61"/>
        <v>467</v>
      </c>
      <c r="AM479" s="756"/>
      <c r="AN479" s="756"/>
      <c r="AO479" s="756"/>
      <c r="AP479" s="756"/>
      <c r="AQ479" s="756"/>
      <c r="AR479" s="756"/>
      <c r="AS479" s="756"/>
      <c r="AT479" s="756"/>
      <c r="AU479" s="756"/>
      <c r="AV479" s="756"/>
      <c r="AW479" s="756"/>
      <c r="AX479" s="756"/>
      <c r="AY479" s="594"/>
      <c r="AZ479" s="705">
        <f t="shared" si="62"/>
        <v>467</v>
      </c>
      <c r="BA479" s="756"/>
      <c r="BB479" s="756"/>
      <c r="BC479" s="756"/>
      <c r="BD479" s="756"/>
      <c r="BE479" s="756"/>
      <c r="BF479" s="756"/>
      <c r="BG479" s="756"/>
      <c r="BH479" s="756"/>
      <c r="BI479" s="756"/>
      <c r="BJ479" s="756"/>
      <c r="BK479" s="756"/>
      <c r="BL479" s="756"/>
      <c r="BM479" s="685"/>
      <c r="BN479" s="705">
        <f t="shared" si="63"/>
        <v>467</v>
      </c>
      <c r="BO479" s="756"/>
      <c r="BP479" s="756"/>
      <c r="BQ479" s="756"/>
      <c r="BR479" s="756"/>
      <c r="BS479" s="756"/>
      <c r="BT479" s="756"/>
      <c r="BU479" s="756"/>
      <c r="BV479" s="756"/>
      <c r="BW479" s="756"/>
      <c r="BX479" s="756"/>
      <c r="BY479" s="756"/>
      <c r="BZ479" s="756"/>
    </row>
    <row r="480" spans="2:78" x14ac:dyDescent="0.25">
      <c r="B480" s="705">
        <v>468</v>
      </c>
      <c r="C480" s="765">
        <f>(1+_xlfn.XLOOKUP(INT((B480-1)/12)+1,'ZC Curve'!$B$8:$B$107,'ZC Curve'!R$8:R$107,,0))^(1/12)-1</f>
        <v>0</v>
      </c>
      <c r="D480" s="766">
        <f t="shared" si="64"/>
        <v>1</v>
      </c>
      <c r="E480" s="765">
        <f>(1+_xlfn.XLOOKUP(INT((B480-1)/12)+1,'ZC Curve'!$B$8:$B$107,'ZC Curve'!S$8:S$107,,0))^(1/12)-1</f>
        <v>0</v>
      </c>
      <c r="F480" s="766">
        <f t="shared" si="65"/>
        <v>1</v>
      </c>
      <c r="G480" s="765">
        <f>(1+_xlfn.XLOOKUP(INT((B480-1)/12)+1,'ZC Curve'!$B$8:$B$107,'ZC Curve'!T$8:T$107,,0))^(1/12)-1</f>
        <v>0</v>
      </c>
      <c r="H480" s="766">
        <f t="shared" si="66"/>
        <v>1</v>
      </c>
      <c r="I480" s="594"/>
      <c r="J480" s="705">
        <f t="shared" si="67"/>
        <v>468</v>
      </c>
      <c r="K480" s="756"/>
      <c r="L480" s="756"/>
      <c r="M480" s="756"/>
      <c r="N480" s="756"/>
      <c r="O480" s="756"/>
      <c r="P480" s="756"/>
      <c r="Q480" s="756"/>
      <c r="R480" s="756"/>
      <c r="S480" s="756"/>
      <c r="T480" s="756"/>
      <c r="U480" s="756"/>
      <c r="V480" s="756"/>
      <c r="W480" s="594"/>
      <c r="X480" s="705">
        <f t="shared" si="68"/>
        <v>468</v>
      </c>
      <c r="Y480" s="756"/>
      <c r="Z480" s="756"/>
      <c r="AA480" s="756"/>
      <c r="AB480" s="756"/>
      <c r="AC480" s="756"/>
      <c r="AD480" s="756"/>
      <c r="AE480" s="756"/>
      <c r="AF480" s="756"/>
      <c r="AG480" s="756"/>
      <c r="AH480" s="756"/>
      <c r="AI480" s="756"/>
      <c r="AJ480" s="756"/>
      <c r="AK480" s="594"/>
      <c r="AL480" s="705">
        <f t="shared" si="61"/>
        <v>468</v>
      </c>
      <c r="AM480" s="756"/>
      <c r="AN480" s="756"/>
      <c r="AO480" s="756"/>
      <c r="AP480" s="756"/>
      <c r="AQ480" s="756"/>
      <c r="AR480" s="756"/>
      <c r="AS480" s="756"/>
      <c r="AT480" s="756"/>
      <c r="AU480" s="756"/>
      <c r="AV480" s="756"/>
      <c r="AW480" s="756"/>
      <c r="AX480" s="756"/>
      <c r="AY480" s="594"/>
      <c r="AZ480" s="705">
        <f t="shared" si="62"/>
        <v>468</v>
      </c>
      <c r="BA480" s="756"/>
      <c r="BB480" s="756"/>
      <c r="BC480" s="756"/>
      <c r="BD480" s="756"/>
      <c r="BE480" s="756"/>
      <c r="BF480" s="756"/>
      <c r="BG480" s="756"/>
      <c r="BH480" s="756"/>
      <c r="BI480" s="756"/>
      <c r="BJ480" s="756"/>
      <c r="BK480" s="756"/>
      <c r="BL480" s="756"/>
      <c r="BM480" s="685"/>
      <c r="BN480" s="705">
        <f t="shared" si="63"/>
        <v>468</v>
      </c>
      <c r="BO480" s="756"/>
      <c r="BP480" s="756"/>
      <c r="BQ480" s="756"/>
      <c r="BR480" s="756"/>
      <c r="BS480" s="756"/>
      <c r="BT480" s="756"/>
      <c r="BU480" s="756"/>
      <c r="BV480" s="756"/>
      <c r="BW480" s="756"/>
      <c r="BX480" s="756"/>
      <c r="BY480" s="756"/>
      <c r="BZ480" s="756"/>
    </row>
    <row r="481" spans="2:78" x14ac:dyDescent="0.25">
      <c r="B481" s="705">
        <v>469</v>
      </c>
      <c r="C481" s="765">
        <f>(1+_xlfn.XLOOKUP(INT((B481-1)/12)+1,'ZC Curve'!$B$8:$B$107,'ZC Curve'!R$8:R$107,,0))^(1/12)-1</f>
        <v>0</v>
      </c>
      <c r="D481" s="766">
        <f t="shared" si="64"/>
        <v>1</v>
      </c>
      <c r="E481" s="765">
        <f>(1+_xlfn.XLOOKUP(INT((B481-1)/12)+1,'ZC Curve'!$B$8:$B$107,'ZC Curve'!S$8:S$107,,0))^(1/12)-1</f>
        <v>0</v>
      </c>
      <c r="F481" s="766">
        <f t="shared" si="65"/>
        <v>1</v>
      </c>
      <c r="G481" s="765">
        <f>(1+_xlfn.XLOOKUP(INT((B481-1)/12)+1,'ZC Curve'!$B$8:$B$107,'ZC Curve'!T$8:T$107,,0))^(1/12)-1</f>
        <v>0</v>
      </c>
      <c r="H481" s="766">
        <f t="shared" si="66"/>
        <v>1</v>
      </c>
      <c r="I481" s="594"/>
      <c r="J481" s="705">
        <f t="shared" si="67"/>
        <v>469</v>
      </c>
      <c r="K481" s="756"/>
      <c r="L481" s="756"/>
      <c r="M481" s="756"/>
      <c r="N481" s="756"/>
      <c r="O481" s="756"/>
      <c r="P481" s="756"/>
      <c r="Q481" s="756"/>
      <c r="R481" s="756"/>
      <c r="S481" s="756"/>
      <c r="T481" s="756"/>
      <c r="U481" s="756"/>
      <c r="V481" s="756"/>
      <c r="W481" s="594"/>
      <c r="X481" s="705">
        <f t="shared" si="68"/>
        <v>469</v>
      </c>
      <c r="Y481" s="756"/>
      <c r="Z481" s="756"/>
      <c r="AA481" s="756"/>
      <c r="AB481" s="756"/>
      <c r="AC481" s="756"/>
      <c r="AD481" s="756"/>
      <c r="AE481" s="756"/>
      <c r="AF481" s="756"/>
      <c r="AG481" s="756"/>
      <c r="AH481" s="756"/>
      <c r="AI481" s="756"/>
      <c r="AJ481" s="756"/>
      <c r="AK481" s="594"/>
      <c r="AL481" s="705">
        <f t="shared" si="61"/>
        <v>469</v>
      </c>
      <c r="AM481" s="756"/>
      <c r="AN481" s="756"/>
      <c r="AO481" s="756"/>
      <c r="AP481" s="756"/>
      <c r="AQ481" s="756"/>
      <c r="AR481" s="756"/>
      <c r="AS481" s="756"/>
      <c r="AT481" s="756"/>
      <c r="AU481" s="756"/>
      <c r="AV481" s="756"/>
      <c r="AW481" s="756"/>
      <c r="AX481" s="756"/>
      <c r="AY481" s="594"/>
      <c r="AZ481" s="705">
        <f t="shared" si="62"/>
        <v>469</v>
      </c>
      <c r="BA481" s="756"/>
      <c r="BB481" s="756"/>
      <c r="BC481" s="756"/>
      <c r="BD481" s="756"/>
      <c r="BE481" s="756"/>
      <c r="BF481" s="756"/>
      <c r="BG481" s="756"/>
      <c r="BH481" s="756"/>
      <c r="BI481" s="756"/>
      <c r="BJ481" s="756"/>
      <c r="BK481" s="756"/>
      <c r="BL481" s="756"/>
      <c r="BM481" s="685"/>
      <c r="BN481" s="705">
        <f t="shared" si="63"/>
        <v>469</v>
      </c>
      <c r="BO481" s="756"/>
      <c r="BP481" s="756"/>
      <c r="BQ481" s="756"/>
      <c r="BR481" s="756"/>
      <c r="BS481" s="756"/>
      <c r="BT481" s="756"/>
      <c r="BU481" s="756"/>
      <c r="BV481" s="756"/>
      <c r="BW481" s="756"/>
      <c r="BX481" s="756"/>
      <c r="BY481" s="756"/>
      <c r="BZ481" s="756"/>
    </row>
    <row r="482" spans="2:78" x14ac:dyDescent="0.25">
      <c r="B482" s="705">
        <v>470</v>
      </c>
      <c r="C482" s="765">
        <f>(1+_xlfn.XLOOKUP(INT((B482-1)/12)+1,'ZC Curve'!$B$8:$B$107,'ZC Curve'!R$8:R$107,,0))^(1/12)-1</f>
        <v>0</v>
      </c>
      <c r="D482" s="766">
        <f t="shared" si="64"/>
        <v>1</v>
      </c>
      <c r="E482" s="765">
        <f>(1+_xlfn.XLOOKUP(INT((B482-1)/12)+1,'ZC Curve'!$B$8:$B$107,'ZC Curve'!S$8:S$107,,0))^(1/12)-1</f>
        <v>0</v>
      </c>
      <c r="F482" s="766">
        <f t="shared" si="65"/>
        <v>1</v>
      </c>
      <c r="G482" s="765">
        <f>(1+_xlfn.XLOOKUP(INT((B482-1)/12)+1,'ZC Curve'!$B$8:$B$107,'ZC Curve'!T$8:T$107,,0))^(1/12)-1</f>
        <v>0</v>
      </c>
      <c r="H482" s="766">
        <f t="shared" si="66"/>
        <v>1</v>
      </c>
      <c r="I482" s="594"/>
      <c r="J482" s="705">
        <f t="shared" si="67"/>
        <v>470</v>
      </c>
      <c r="K482" s="756"/>
      <c r="L482" s="756"/>
      <c r="M482" s="756"/>
      <c r="N482" s="756"/>
      <c r="O482" s="756"/>
      <c r="P482" s="756"/>
      <c r="Q482" s="756"/>
      <c r="R482" s="756"/>
      <c r="S482" s="756"/>
      <c r="T482" s="756"/>
      <c r="U482" s="756"/>
      <c r="V482" s="756"/>
      <c r="W482" s="594"/>
      <c r="X482" s="705">
        <f t="shared" si="68"/>
        <v>470</v>
      </c>
      <c r="Y482" s="756"/>
      <c r="Z482" s="756"/>
      <c r="AA482" s="756"/>
      <c r="AB482" s="756"/>
      <c r="AC482" s="756"/>
      <c r="AD482" s="756"/>
      <c r="AE482" s="756"/>
      <c r="AF482" s="756"/>
      <c r="AG482" s="756"/>
      <c r="AH482" s="756"/>
      <c r="AI482" s="756"/>
      <c r="AJ482" s="756"/>
      <c r="AK482" s="594"/>
      <c r="AL482" s="705">
        <f t="shared" si="61"/>
        <v>470</v>
      </c>
      <c r="AM482" s="756"/>
      <c r="AN482" s="756"/>
      <c r="AO482" s="756"/>
      <c r="AP482" s="756"/>
      <c r="AQ482" s="756"/>
      <c r="AR482" s="756"/>
      <c r="AS482" s="756"/>
      <c r="AT482" s="756"/>
      <c r="AU482" s="756"/>
      <c r="AV482" s="756"/>
      <c r="AW482" s="756"/>
      <c r="AX482" s="756"/>
      <c r="AY482" s="594"/>
      <c r="AZ482" s="705">
        <f t="shared" si="62"/>
        <v>470</v>
      </c>
      <c r="BA482" s="756"/>
      <c r="BB482" s="756"/>
      <c r="BC482" s="756"/>
      <c r="BD482" s="756"/>
      <c r="BE482" s="756"/>
      <c r="BF482" s="756"/>
      <c r="BG482" s="756"/>
      <c r="BH482" s="756"/>
      <c r="BI482" s="756"/>
      <c r="BJ482" s="756"/>
      <c r="BK482" s="756"/>
      <c r="BL482" s="756"/>
      <c r="BM482" s="685"/>
      <c r="BN482" s="705">
        <f t="shared" si="63"/>
        <v>470</v>
      </c>
      <c r="BO482" s="756"/>
      <c r="BP482" s="756"/>
      <c r="BQ482" s="756"/>
      <c r="BR482" s="756"/>
      <c r="BS482" s="756"/>
      <c r="BT482" s="756"/>
      <c r="BU482" s="756"/>
      <c r="BV482" s="756"/>
      <c r="BW482" s="756"/>
      <c r="BX482" s="756"/>
      <c r="BY482" s="756"/>
      <c r="BZ482" s="756"/>
    </row>
    <row r="483" spans="2:78" x14ac:dyDescent="0.25">
      <c r="B483" s="705">
        <v>471</v>
      </c>
      <c r="C483" s="765">
        <f>(1+_xlfn.XLOOKUP(INT((B483-1)/12)+1,'ZC Curve'!$B$8:$B$107,'ZC Curve'!R$8:R$107,,0))^(1/12)-1</f>
        <v>0</v>
      </c>
      <c r="D483" s="766">
        <f t="shared" si="64"/>
        <v>1</v>
      </c>
      <c r="E483" s="765">
        <f>(1+_xlfn.XLOOKUP(INT((B483-1)/12)+1,'ZC Curve'!$B$8:$B$107,'ZC Curve'!S$8:S$107,,0))^(1/12)-1</f>
        <v>0</v>
      </c>
      <c r="F483" s="766">
        <f t="shared" si="65"/>
        <v>1</v>
      </c>
      <c r="G483" s="765">
        <f>(1+_xlfn.XLOOKUP(INT((B483-1)/12)+1,'ZC Curve'!$B$8:$B$107,'ZC Curve'!T$8:T$107,,0))^(1/12)-1</f>
        <v>0</v>
      </c>
      <c r="H483" s="766">
        <f t="shared" si="66"/>
        <v>1</v>
      </c>
      <c r="I483" s="594"/>
      <c r="J483" s="705">
        <f t="shared" si="67"/>
        <v>471</v>
      </c>
      <c r="K483" s="756"/>
      <c r="L483" s="756"/>
      <c r="M483" s="756"/>
      <c r="N483" s="756"/>
      <c r="O483" s="756"/>
      <c r="P483" s="756"/>
      <c r="Q483" s="756"/>
      <c r="R483" s="756"/>
      <c r="S483" s="756"/>
      <c r="T483" s="756"/>
      <c r="U483" s="756"/>
      <c r="V483" s="756"/>
      <c r="W483" s="594"/>
      <c r="X483" s="705">
        <f t="shared" si="68"/>
        <v>471</v>
      </c>
      <c r="Y483" s="756"/>
      <c r="Z483" s="756"/>
      <c r="AA483" s="756"/>
      <c r="AB483" s="756"/>
      <c r="AC483" s="756"/>
      <c r="AD483" s="756"/>
      <c r="AE483" s="756"/>
      <c r="AF483" s="756"/>
      <c r="AG483" s="756"/>
      <c r="AH483" s="756"/>
      <c r="AI483" s="756"/>
      <c r="AJ483" s="756"/>
      <c r="AK483" s="594"/>
      <c r="AL483" s="705">
        <f t="shared" si="61"/>
        <v>471</v>
      </c>
      <c r="AM483" s="756"/>
      <c r="AN483" s="756"/>
      <c r="AO483" s="756"/>
      <c r="AP483" s="756"/>
      <c r="AQ483" s="756"/>
      <c r="AR483" s="756"/>
      <c r="AS483" s="756"/>
      <c r="AT483" s="756"/>
      <c r="AU483" s="756"/>
      <c r="AV483" s="756"/>
      <c r="AW483" s="756"/>
      <c r="AX483" s="756"/>
      <c r="AY483" s="594"/>
      <c r="AZ483" s="705">
        <f t="shared" si="62"/>
        <v>471</v>
      </c>
      <c r="BA483" s="756"/>
      <c r="BB483" s="756"/>
      <c r="BC483" s="756"/>
      <c r="BD483" s="756"/>
      <c r="BE483" s="756"/>
      <c r="BF483" s="756"/>
      <c r="BG483" s="756"/>
      <c r="BH483" s="756"/>
      <c r="BI483" s="756"/>
      <c r="BJ483" s="756"/>
      <c r="BK483" s="756"/>
      <c r="BL483" s="756"/>
      <c r="BM483" s="685"/>
      <c r="BN483" s="705">
        <f t="shared" si="63"/>
        <v>471</v>
      </c>
      <c r="BO483" s="756"/>
      <c r="BP483" s="756"/>
      <c r="BQ483" s="756"/>
      <c r="BR483" s="756"/>
      <c r="BS483" s="756"/>
      <c r="BT483" s="756"/>
      <c r="BU483" s="756"/>
      <c r="BV483" s="756"/>
      <c r="BW483" s="756"/>
      <c r="BX483" s="756"/>
      <c r="BY483" s="756"/>
      <c r="BZ483" s="756"/>
    </row>
    <row r="484" spans="2:78" x14ac:dyDescent="0.25">
      <c r="B484" s="705">
        <v>472</v>
      </c>
      <c r="C484" s="765">
        <f>(1+_xlfn.XLOOKUP(INT((B484-1)/12)+1,'ZC Curve'!$B$8:$B$107,'ZC Curve'!R$8:R$107,,0))^(1/12)-1</f>
        <v>0</v>
      </c>
      <c r="D484" s="766">
        <f t="shared" si="64"/>
        <v>1</v>
      </c>
      <c r="E484" s="765">
        <f>(1+_xlfn.XLOOKUP(INT((B484-1)/12)+1,'ZC Curve'!$B$8:$B$107,'ZC Curve'!S$8:S$107,,0))^(1/12)-1</f>
        <v>0</v>
      </c>
      <c r="F484" s="766">
        <f t="shared" si="65"/>
        <v>1</v>
      </c>
      <c r="G484" s="765">
        <f>(1+_xlfn.XLOOKUP(INT((B484-1)/12)+1,'ZC Curve'!$B$8:$B$107,'ZC Curve'!T$8:T$107,,0))^(1/12)-1</f>
        <v>0</v>
      </c>
      <c r="H484" s="766">
        <f t="shared" si="66"/>
        <v>1</v>
      </c>
      <c r="I484" s="594"/>
      <c r="J484" s="705">
        <f t="shared" si="67"/>
        <v>472</v>
      </c>
      <c r="K484" s="756"/>
      <c r="L484" s="756"/>
      <c r="M484" s="756"/>
      <c r="N484" s="756"/>
      <c r="O484" s="756"/>
      <c r="P484" s="756"/>
      <c r="Q484" s="756"/>
      <c r="R484" s="756"/>
      <c r="S484" s="756"/>
      <c r="T484" s="756"/>
      <c r="U484" s="756"/>
      <c r="V484" s="756"/>
      <c r="W484" s="594"/>
      <c r="X484" s="705">
        <f t="shared" si="68"/>
        <v>472</v>
      </c>
      <c r="Y484" s="756"/>
      <c r="Z484" s="756"/>
      <c r="AA484" s="756"/>
      <c r="AB484" s="756"/>
      <c r="AC484" s="756"/>
      <c r="AD484" s="756"/>
      <c r="AE484" s="756"/>
      <c r="AF484" s="756"/>
      <c r="AG484" s="756"/>
      <c r="AH484" s="756"/>
      <c r="AI484" s="756"/>
      <c r="AJ484" s="756"/>
      <c r="AK484" s="594"/>
      <c r="AL484" s="705">
        <f t="shared" si="61"/>
        <v>472</v>
      </c>
      <c r="AM484" s="756"/>
      <c r="AN484" s="756"/>
      <c r="AO484" s="756"/>
      <c r="AP484" s="756"/>
      <c r="AQ484" s="756"/>
      <c r="AR484" s="756"/>
      <c r="AS484" s="756"/>
      <c r="AT484" s="756"/>
      <c r="AU484" s="756"/>
      <c r="AV484" s="756"/>
      <c r="AW484" s="756"/>
      <c r="AX484" s="756"/>
      <c r="AY484" s="594"/>
      <c r="AZ484" s="705">
        <f t="shared" si="62"/>
        <v>472</v>
      </c>
      <c r="BA484" s="756"/>
      <c r="BB484" s="756"/>
      <c r="BC484" s="756"/>
      <c r="BD484" s="756"/>
      <c r="BE484" s="756"/>
      <c r="BF484" s="756"/>
      <c r="BG484" s="756"/>
      <c r="BH484" s="756"/>
      <c r="BI484" s="756"/>
      <c r="BJ484" s="756"/>
      <c r="BK484" s="756"/>
      <c r="BL484" s="756"/>
      <c r="BM484" s="685"/>
      <c r="BN484" s="705">
        <f t="shared" si="63"/>
        <v>472</v>
      </c>
      <c r="BO484" s="756"/>
      <c r="BP484" s="756"/>
      <c r="BQ484" s="756"/>
      <c r="BR484" s="756"/>
      <c r="BS484" s="756"/>
      <c r="BT484" s="756"/>
      <c r="BU484" s="756"/>
      <c r="BV484" s="756"/>
      <c r="BW484" s="756"/>
      <c r="BX484" s="756"/>
      <c r="BY484" s="756"/>
      <c r="BZ484" s="756"/>
    </row>
    <row r="485" spans="2:78" x14ac:dyDescent="0.25">
      <c r="B485" s="705">
        <v>473</v>
      </c>
      <c r="C485" s="765">
        <f>(1+_xlfn.XLOOKUP(INT((B485-1)/12)+1,'ZC Curve'!$B$8:$B$107,'ZC Curve'!R$8:R$107,,0))^(1/12)-1</f>
        <v>0</v>
      </c>
      <c r="D485" s="766">
        <f t="shared" si="64"/>
        <v>1</v>
      </c>
      <c r="E485" s="765">
        <f>(1+_xlfn.XLOOKUP(INT((B485-1)/12)+1,'ZC Curve'!$B$8:$B$107,'ZC Curve'!S$8:S$107,,0))^(1/12)-1</f>
        <v>0</v>
      </c>
      <c r="F485" s="766">
        <f t="shared" si="65"/>
        <v>1</v>
      </c>
      <c r="G485" s="765">
        <f>(1+_xlfn.XLOOKUP(INT((B485-1)/12)+1,'ZC Curve'!$B$8:$B$107,'ZC Curve'!T$8:T$107,,0))^(1/12)-1</f>
        <v>0</v>
      </c>
      <c r="H485" s="766">
        <f t="shared" si="66"/>
        <v>1</v>
      </c>
      <c r="I485" s="594"/>
      <c r="J485" s="705">
        <f t="shared" si="67"/>
        <v>473</v>
      </c>
      <c r="K485" s="756"/>
      <c r="L485" s="756"/>
      <c r="M485" s="756"/>
      <c r="N485" s="756"/>
      <c r="O485" s="756"/>
      <c r="P485" s="756"/>
      <c r="Q485" s="756"/>
      <c r="R485" s="756"/>
      <c r="S485" s="756"/>
      <c r="T485" s="756"/>
      <c r="U485" s="756"/>
      <c r="V485" s="756"/>
      <c r="W485" s="594"/>
      <c r="X485" s="705">
        <f t="shared" si="68"/>
        <v>473</v>
      </c>
      <c r="Y485" s="756"/>
      <c r="Z485" s="756"/>
      <c r="AA485" s="756"/>
      <c r="AB485" s="756"/>
      <c r="AC485" s="756"/>
      <c r="AD485" s="756"/>
      <c r="AE485" s="756"/>
      <c r="AF485" s="756"/>
      <c r="AG485" s="756"/>
      <c r="AH485" s="756"/>
      <c r="AI485" s="756"/>
      <c r="AJ485" s="756"/>
      <c r="AK485" s="594"/>
      <c r="AL485" s="705">
        <f t="shared" si="61"/>
        <v>473</v>
      </c>
      <c r="AM485" s="756"/>
      <c r="AN485" s="756"/>
      <c r="AO485" s="756"/>
      <c r="AP485" s="756"/>
      <c r="AQ485" s="756"/>
      <c r="AR485" s="756"/>
      <c r="AS485" s="756"/>
      <c r="AT485" s="756"/>
      <c r="AU485" s="756"/>
      <c r="AV485" s="756"/>
      <c r="AW485" s="756"/>
      <c r="AX485" s="756"/>
      <c r="AY485" s="594"/>
      <c r="AZ485" s="705">
        <f t="shared" si="62"/>
        <v>473</v>
      </c>
      <c r="BA485" s="756"/>
      <c r="BB485" s="756"/>
      <c r="BC485" s="756"/>
      <c r="BD485" s="756"/>
      <c r="BE485" s="756"/>
      <c r="BF485" s="756"/>
      <c r="BG485" s="756"/>
      <c r="BH485" s="756"/>
      <c r="BI485" s="756"/>
      <c r="BJ485" s="756"/>
      <c r="BK485" s="756"/>
      <c r="BL485" s="756"/>
      <c r="BM485" s="685"/>
      <c r="BN485" s="705">
        <f t="shared" si="63"/>
        <v>473</v>
      </c>
      <c r="BO485" s="756"/>
      <c r="BP485" s="756"/>
      <c r="BQ485" s="756"/>
      <c r="BR485" s="756"/>
      <c r="BS485" s="756"/>
      <c r="BT485" s="756"/>
      <c r="BU485" s="756"/>
      <c r="BV485" s="756"/>
      <c r="BW485" s="756"/>
      <c r="BX485" s="756"/>
      <c r="BY485" s="756"/>
      <c r="BZ485" s="756"/>
    </row>
    <row r="486" spans="2:78" x14ac:dyDescent="0.25">
      <c r="B486" s="705">
        <v>474</v>
      </c>
      <c r="C486" s="765">
        <f>(1+_xlfn.XLOOKUP(INT((B486-1)/12)+1,'ZC Curve'!$B$8:$B$107,'ZC Curve'!R$8:R$107,,0))^(1/12)-1</f>
        <v>0</v>
      </c>
      <c r="D486" s="766">
        <f t="shared" si="64"/>
        <v>1</v>
      </c>
      <c r="E486" s="765">
        <f>(1+_xlfn.XLOOKUP(INT((B486-1)/12)+1,'ZC Curve'!$B$8:$B$107,'ZC Curve'!S$8:S$107,,0))^(1/12)-1</f>
        <v>0</v>
      </c>
      <c r="F486" s="766">
        <f t="shared" si="65"/>
        <v>1</v>
      </c>
      <c r="G486" s="765">
        <f>(1+_xlfn.XLOOKUP(INT((B486-1)/12)+1,'ZC Curve'!$B$8:$B$107,'ZC Curve'!T$8:T$107,,0))^(1/12)-1</f>
        <v>0</v>
      </c>
      <c r="H486" s="766">
        <f t="shared" si="66"/>
        <v>1</v>
      </c>
      <c r="I486" s="594"/>
      <c r="J486" s="705">
        <f t="shared" si="67"/>
        <v>474</v>
      </c>
      <c r="K486" s="756"/>
      <c r="L486" s="756"/>
      <c r="M486" s="756"/>
      <c r="N486" s="756"/>
      <c r="O486" s="756"/>
      <c r="P486" s="756"/>
      <c r="Q486" s="756"/>
      <c r="R486" s="756"/>
      <c r="S486" s="756"/>
      <c r="T486" s="756"/>
      <c r="U486" s="756"/>
      <c r="V486" s="756"/>
      <c r="W486" s="594"/>
      <c r="X486" s="705">
        <f t="shared" si="68"/>
        <v>474</v>
      </c>
      <c r="Y486" s="756"/>
      <c r="Z486" s="756"/>
      <c r="AA486" s="756"/>
      <c r="AB486" s="756"/>
      <c r="AC486" s="756"/>
      <c r="AD486" s="756"/>
      <c r="AE486" s="756"/>
      <c r="AF486" s="756"/>
      <c r="AG486" s="756"/>
      <c r="AH486" s="756"/>
      <c r="AI486" s="756"/>
      <c r="AJ486" s="756"/>
      <c r="AK486" s="594"/>
      <c r="AL486" s="705">
        <f t="shared" si="61"/>
        <v>474</v>
      </c>
      <c r="AM486" s="756"/>
      <c r="AN486" s="756"/>
      <c r="AO486" s="756"/>
      <c r="AP486" s="756"/>
      <c r="AQ486" s="756"/>
      <c r="AR486" s="756"/>
      <c r="AS486" s="756"/>
      <c r="AT486" s="756"/>
      <c r="AU486" s="756"/>
      <c r="AV486" s="756"/>
      <c r="AW486" s="756"/>
      <c r="AX486" s="756"/>
      <c r="AY486" s="594"/>
      <c r="AZ486" s="705">
        <f t="shared" si="62"/>
        <v>474</v>
      </c>
      <c r="BA486" s="756"/>
      <c r="BB486" s="756"/>
      <c r="BC486" s="756"/>
      <c r="BD486" s="756"/>
      <c r="BE486" s="756"/>
      <c r="BF486" s="756"/>
      <c r="BG486" s="756"/>
      <c r="BH486" s="756"/>
      <c r="BI486" s="756"/>
      <c r="BJ486" s="756"/>
      <c r="BK486" s="756"/>
      <c r="BL486" s="756"/>
      <c r="BM486" s="685"/>
      <c r="BN486" s="705">
        <f t="shared" si="63"/>
        <v>474</v>
      </c>
      <c r="BO486" s="756"/>
      <c r="BP486" s="756"/>
      <c r="BQ486" s="756"/>
      <c r="BR486" s="756"/>
      <c r="BS486" s="756"/>
      <c r="BT486" s="756"/>
      <c r="BU486" s="756"/>
      <c r="BV486" s="756"/>
      <c r="BW486" s="756"/>
      <c r="BX486" s="756"/>
      <c r="BY486" s="756"/>
      <c r="BZ486" s="756"/>
    </row>
    <row r="487" spans="2:78" x14ac:dyDescent="0.25">
      <c r="B487" s="705">
        <v>475</v>
      </c>
      <c r="C487" s="765">
        <f>(1+_xlfn.XLOOKUP(INT((B487-1)/12)+1,'ZC Curve'!$B$8:$B$107,'ZC Curve'!R$8:R$107,,0))^(1/12)-1</f>
        <v>0</v>
      </c>
      <c r="D487" s="766">
        <f t="shared" si="64"/>
        <v>1</v>
      </c>
      <c r="E487" s="765">
        <f>(1+_xlfn.XLOOKUP(INT((B487-1)/12)+1,'ZC Curve'!$B$8:$B$107,'ZC Curve'!S$8:S$107,,0))^(1/12)-1</f>
        <v>0</v>
      </c>
      <c r="F487" s="766">
        <f t="shared" si="65"/>
        <v>1</v>
      </c>
      <c r="G487" s="765">
        <f>(1+_xlfn.XLOOKUP(INT((B487-1)/12)+1,'ZC Curve'!$B$8:$B$107,'ZC Curve'!T$8:T$107,,0))^(1/12)-1</f>
        <v>0</v>
      </c>
      <c r="H487" s="766">
        <f t="shared" si="66"/>
        <v>1</v>
      </c>
      <c r="I487" s="594"/>
      <c r="J487" s="705">
        <f t="shared" si="67"/>
        <v>475</v>
      </c>
      <c r="K487" s="756"/>
      <c r="L487" s="756"/>
      <c r="M487" s="756"/>
      <c r="N487" s="756"/>
      <c r="O487" s="756"/>
      <c r="P487" s="756"/>
      <c r="Q487" s="756"/>
      <c r="R487" s="756"/>
      <c r="S487" s="756"/>
      <c r="T487" s="756"/>
      <c r="U487" s="756"/>
      <c r="V487" s="756"/>
      <c r="W487" s="594"/>
      <c r="X487" s="705">
        <f t="shared" si="68"/>
        <v>475</v>
      </c>
      <c r="Y487" s="756"/>
      <c r="Z487" s="756"/>
      <c r="AA487" s="756"/>
      <c r="AB487" s="756"/>
      <c r="AC487" s="756"/>
      <c r="AD487" s="756"/>
      <c r="AE487" s="756"/>
      <c r="AF487" s="756"/>
      <c r="AG487" s="756"/>
      <c r="AH487" s="756"/>
      <c r="AI487" s="756"/>
      <c r="AJ487" s="756"/>
      <c r="AK487" s="594"/>
      <c r="AL487" s="705">
        <f t="shared" si="61"/>
        <v>475</v>
      </c>
      <c r="AM487" s="756"/>
      <c r="AN487" s="756"/>
      <c r="AO487" s="756"/>
      <c r="AP487" s="756"/>
      <c r="AQ487" s="756"/>
      <c r="AR487" s="756"/>
      <c r="AS487" s="756"/>
      <c r="AT487" s="756"/>
      <c r="AU487" s="756"/>
      <c r="AV487" s="756"/>
      <c r="AW487" s="756"/>
      <c r="AX487" s="756"/>
      <c r="AY487" s="594"/>
      <c r="AZ487" s="705">
        <f t="shared" si="62"/>
        <v>475</v>
      </c>
      <c r="BA487" s="756"/>
      <c r="BB487" s="756"/>
      <c r="BC487" s="756"/>
      <c r="BD487" s="756"/>
      <c r="BE487" s="756"/>
      <c r="BF487" s="756"/>
      <c r="BG487" s="756"/>
      <c r="BH487" s="756"/>
      <c r="BI487" s="756"/>
      <c r="BJ487" s="756"/>
      <c r="BK487" s="756"/>
      <c r="BL487" s="756"/>
      <c r="BM487" s="685"/>
      <c r="BN487" s="705">
        <f t="shared" si="63"/>
        <v>475</v>
      </c>
      <c r="BO487" s="756"/>
      <c r="BP487" s="756"/>
      <c r="BQ487" s="756"/>
      <c r="BR487" s="756"/>
      <c r="BS487" s="756"/>
      <c r="BT487" s="756"/>
      <c r="BU487" s="756"/>
      <c r="BV487" s="756"/>
      <c r="BW487" s="756"/>
      <c r="BX487" s="756"/>
      <c r="BY487" s="756"/>
      <c r="BZ487" s="756"/>
    </row>
    <row r="488" spans="2:78" x14ac:dyDescent="0.25">
      <c r="B488" s="705">
        <v>476</v>
      </c>
      <c r="C488" s="765">
        <f>(1+_xlfn.XLOOKUP(INT((B488-1)/12)+1,'ZC Curve'!$B$8:$B$107,'ZC Curve'!R$8:R$107,,0))^(1/12)-1</f>
        <v>0</v>
      </c>
      <c r="D488" s="766">
        <f t="shared" si="64"/>
        <v>1</v>
      </c>
      <c r="E488" s="765">
        <f>(1+_xlfn.XLOOKUP(INT((B488-1)/12)+1,'ZC Curve'!$B$8:$B$107,'ZC Curve'!S$8:S$107,,0))^(1/12)-1</f>
        <v>0</v>
      </c>
      <c r="F488" s="766">
        <f t="shared" si="65"/>
        <v>1</v>
      </c>
      <c r="G488" s="765">
        <f>(1+_xlfn.XLOOKUP(INT((B488-1)/12)+1,'ZC Curve'!$B$8:$B$107,'ZC Curve'!T$8:T$107,,0))^(1/12)-1</f>
        <v>0</v>
      </c>
      <c r="H488" s="766">
        <f t="shared" si="66"/>
        <v>1</v>
      </c>
      <c r="I488" s="594"/>
      <c r="J488" s="705">
        <f t="shared" si="67"/>
        <v>476</v>
      </c>
      <c r="K488" s="756"/>
      <c r="L488" s="756"/>
      <c r="M488" s="756"/>
      <c r="N488" s="756"/>
      <c r="O488" s="756"/>
      <c r="P488" s="756"/>
      <c r="Q488" s="756"/>
      <c r="R488" s="756"/>
      <c r="S488" s="756"/>
      <c r="T488" s="756"/>
      <c r="U488" s="756"/>
      <c r="V488" s="756"/>
      <c r="W488" s="594"/>
      <c r="X488" s="705">
        <f t="shared" si="68"/>
        <v>476</v>
      </c>
      <c r="Y488" s="756"/>
      <c r="Z488" s="756"/>
      <c r="AA488" s="756"/>
      <c r="AB488" s="756"/>
      <c r="AC488" s="756"/>
      <c r="AD488" s="756"/>
      <c r="AE488" s="756"/>
      <c r="AF488" s="756"/>
      <c r="AG488" s="756"/>
      <c r="AH488" s="756"/>
      <c r="AI488" s="756"/>
      <c r="AJ488" s="756"/>
      <c r="AK488" s="594"/>
      <c r="AL488" s="705">
        <f t="shared" si="61"/>
        <v>476</v>
      </c>
      <c r="AM488" s="756"/>
      <c r="AN488" s="756"/>
      <c r="AO488" s="756"/>
      <c r="AP488" s="756"/>
      <c r="AQ488" s="756"/>
      <c r="AR488" s="756"/>
      <c r="AS488" s="756"/>
      <c r="AT488" s="756"/>
      <c r="AU488" s="756"/>
      <c r="AV488" s="756"/>
      <c r="AW488" s="756"/>
      <c r="AX488" s="756"/>
      <c r="AY488" s="594"/>
      <c r="AZ488" s="705">
        <f t="shared" si="62"/>
        <v>476</v>
      </c>
      <c r="BA488" s="756"/>
      <c r="BB488" s="756"/>
      <c r="BC488" s="756"/>
      <c r="BD488" s="756"/>
      <c r="BE488" s="756"/>
      <c r="BF488" s="756"/>
      <c r="BG488" s="756"/>
      <c r="BH488" s="756"/>
      <c r="BI488" s="756"/>
      <c r="BJ488" s="756"/>
      <c r="BK488" s="756"/>
      <c r="BL488" s="756"/>
      <c r="BM488" s="685"/>
      <c r="BN488" s="705">
        <f t="shared" si="63"/>
        <v>476</v>
      </c>
      <c r="BO488" s="756"/>
      <c r="BP488" s="756"/>
      <c r="BQ488" s="756"/>
      <c r="BR488" s="756"/>
      <c r="BS488" s="756"/>
      <c r="BT488" s="756"/>
      <c r="BU488" s="756"/>
      <c r="BV488" s="756"/>
      <c r="BW488" s="756"/>
      <c r="BX488" s="756"/>
      <c r="BY488" s="756"/>
      <c r="BZ488" s="756"/>
    </row>
    <row r="489" spans="2:78" x14ac:dyDescent="0.25">
      <c r="B489" s="705">
        <v>477</v>
      </c>
      <c r="C489" s="765">
        <f>(1+_xlfn.XLOOKUP(INT((B489-1)/12)+1,'ZC Curve'!$B$8:$B$107,'ZC Curve'!R$8:R$107,,0))^(1/12)-1</f>
        <v>0</v>
      </c>
      <c r="D489" s="766">
        <f t="shared" si="64"/>
        <v>1</v>
      </c>
      <c r="E489" s="765">
        <f>(1+_xlfn.XLOOKUP(INT((B489-1)/12)+1,'ZC Curve'!$B$8:$B$107,'ZC Curve'!S$8:S$107,,0))^(1/12)-1</f>
        <v>0</v>
      </c>
      <c r="F489" s="766">
        <f t="shared" si="65"/>
        <v>1</v>
      </c>
      <c r="G489" s="765">
        <f>(1+_xlfn.XLOOKUP(INT((B489-1)/12)+1,'ZC Curve'!$B$8:$B$107,'ZC Curve'!T$8:T$107,,0))^(1/12)-1</f>
        <v>0</v>
      </c>
      <c r="H489" s="766">
        <f t="shared" si="66"/>
        <v>1</v>
      </c>
      <c r="I489" s="594"/>
      <c r="J489" s="705">
        <f t="shared" si="67"/>
        <v>477</v>
      </c>
      <c r="K489" s="756"/>
      <c r="L489" s="756"/>
      <c r="M489" s="756"/>
      <c r="N489" s="756"/>
      <c r="O489" s="756"/>
      <c r="P489" s="756"/>
      <c r="Q489" s="756"/>
      <c r="R489" s="756"/>
      <c r="S489" s="756"/>
      <c r="T489" s="756"/>
      <c r="U489" s="756"/>
      <c r="V489" s="756"/>
      <c r="W489" s="594"/>
      <c r="X489" s="705">
        <f t="shared" si="68"/>
        <v>477</v>
      </c>
      <c r="Y489" s="756"/>
      <c r="Z489" s="756"/>
      <c r="AA489" s="756"/>
      <c r="AB489" s="756"/>
      <c r="AC489" s="756"/>
      <c r="AD489" s="756"/>
      <c r="AE489" s="756"/>
      <c r="AF489" s="756"/>
      <c r="AG489" s="756"/>
      <c r="AH489" s="756"/>
      <c r="AI489" s="756"/>
      <c r="AJ489" s="756"/>
      <c r="AK489" s="594"/>
      <c r="AL489" s="705">
        <f t="shared" si="61"/>
        <v>477</v>
      </c>
      <c r="AM489" s="756"/>
      <c r="AN489" s="756"/>
      <c r="AO489" s="756"/>
      <c r="AP489" s="756"/>
      <c r="AQ489" s="756"/>
      <c r="AR489" s="756"/>
      <c r="AS489" s="756"/>
      <c r="AT489" s="756"/>
      <c r="AU489" s="756"/>
      <c r="AV489" s="756"/>
      <c r="AW489" s="756"/>
      <c r="AX489" s="756"/>
      <c r="AY489" s="594"/>
      <c r="AZ489" s="705">
        <f t="shared" si="62"/>
        <v>477</v>
      </c>
      <c r="BA489" s="756"/>
      <c r="BB489" s="756"/>
      <c r="BC489" s="756"/>
      <c r="BD489" s="756"/>
      <c r="BE489" s="756"/>
      <c r="BF489" s="756"/>
      <c r="BG489" s="756"/>
      <c r="BH489" s="756"/>
      <c r="BI489" s="756"/>
      <c r="BJ489" s="756"/>
      <c r="BK489" s="756"/>
      <c r="BL489" s="756"/>
      <c r="BM489" s="685"/>
      <c r="BN489" s="705">
        <f t="shared" si="63"/>
        <v>477</v>
      </c>
      <c r="BO489" s="756"/>
      <c r="BP489" s="756"/>
      <c r="BQ489" s="756"/>
      <c r="BR489" s="756"/>
      <c r="BS489" s="756"/>
      <c r="BT489" s="756"/>
      <c r="BU489" s="756"/>
      <c r="BV489" s="756"/>
      <c r="BW489" s="756"/>
      <c r="BX489" s="756"/>
      <c r="BY489" s="756"/>
      <c r="BZ489" s="756"/>
    </row>
    <row r="490" spans="2:78" x14ac:dyDescent="0.25">
      <c r="B490" s="705">
        <v>478</v>
      </c>
      <c r="C490" s="765">
        <f>(1+_xlfn.XLOOKUP(INT((B490-1)/12)+1,'ZC Curve'!$B$8:$B$107,'ZC Curve'!R$8:R$107,,0))^(1/12)-1</f>
        <v>0</v>
      </c>
      <c r="D490" s="766">
        <f t="shared" si="64"/>
        <v>1</v>
      </c>
      <c r="E490" s="765">
        <f>(1+_xlfn.XLOOKUP(INT((B490-1)/12)+1,'ZC Curve'!$B$8:$B$107,'ZC Curve'!S$8:S$107,,0))^(1/12)-1</f>
        <v>0</v>
      </c>
      <c r="F490" s="766">
        <f t="shared" si="65"/>
        <v>1</v>
      </c>
      <c r="G490" s="765">
        <f>(1+_xlfn.XLOOKUP(INT((B490-1)/12)+1,'ZC Curve'!$B$8:$B$107,'ZC Curve'!T$8:T$107,,0))^(1/12)-1</f>
        <v>0</v>
      </c>
      <c r="H490" s="766">
        <f t="shared" si="66"/>
        <v>1</v>
      </c>
      <c r="I490" s="594"/>
      <c r="J490" s="705">
        <f t="shared" si="67"/>
        <v>478</v>
      </c>
      <c r="K490" s="756"/>
      <c r="L490" s="756"/>
      <c r="M490" s="756"/>
      <c r="N490" s="756"/>
      <c r="O490" s="756"/>
      <c r="P490" s="756"/>
      <c r="Q490" s="756"/>
      <c r="R490" s="756"/>
      <c r="S490" s="756"/>
      <c r="T490" s="756"/>
      <c r="U490" s="756"/>
      <c r="V490" s="756"/>
      <c r="W490" s="594"/>
      <c r="X490" s="705">
        <f t="shared" si="68"/>
        <v>478</v>
      </c>
      <c r="Y490" s="756"/>
      <c r="Z490" s="756"/>
      <c r="AA490" s="756"/>
      <c r="AB490" s="756"/>
      <c r="AC490" s="756"/>
      <c r="AD490" s="756"/>
      <c r="AE490" s="756"/>
      <c r="AF490" s="756"/>
      <c r="AG490" s="756"/>
      <c r="AH490" s="756"/>
      <c r="AI490" s="756"/>
      <c r="AJ490" s="756"/>
      <c r="AK490" s="594"/>
      <c r="AL490" s="705">
        <f t="shared" si="61"/>
        <v>478</v>
      </c>
      <c r="AM490" s="756"/>
      <c r="AN490" s="756"/>
      <c r="AO490" s="756"/>
      <c r="AP490" s="756"/>
      <c r="AQ490" s="756"/>
      <c r="AR490" s="756"/>
      <c r="AS490" s="756"/>
      <c r="AT490" s="756"/>
      <c r="AU490" s="756"/>
      <c r="AV490" s="756"/>
      <c r="AW490" s="756"/>
      <c r="AX490" s="756"/>
      <c r="AY490" s="594"/>
      <c r="AZ490" s="705">
        <f t="shared" si="62"/>
        <v>478</v>
      </c>
      <c r="BA490" s="756"/>
      <c r="BB490" s="756"/>
      <c r="BC490" s="756"/>
      <c r="BD490" s="756"/>
      <c r="BE490" s="756"/>
      <c r="BF490" s="756"/>
      <c r="BG490" s="756"/>
      <c r="BH490" s="756"/>
      <c r="BI490" s="756"/>
      <c r="BJ490" s="756"/>
      <c r="BK490" s="756"/>
      <c r="BL490" s="756"/>
      <c r="BM490" s="685"/>
      <c r="BN490" s="705">
        <f t="shared" si="63"/>
        <v>478</v>
      </c>
      <c r="BO490" s="756"/>
      <c r="BP490" s="756"/>
      <c r="BQ490" s="756"/>
      <c r="BR490" s="756"/>
      <c r="BS490" s="756"/>
      <c r="BT490" s="756"/>
      <c r="BU490" s="756"/>
      <c r="BV490" s="756"/>
      <c r="BW490" s="756"/>
      <c r="BX490" s="756"/>
      <c r="BY490" s="756"/>
      <c r="BZ490" s="756"/>
    </row>
    <row r="491" spans="2:78" x14ac:dyDescent="0.25">
      <c r="B491" s="705">
        <v>479</v>
      </c>
      <c r="C491" s="765">
        <f>(1+_xlfn.XLOOKUP(INT((B491-1)/12)+1,'ZC Curve'!$B$8:$B$107,'ZC Curve'!R$8:R$107,,0))^(1/12)-1</f>
        <v>0</v>
      </c>
      <c r="D491" s="766">
        <f t="shared" si="64"/>
        <v>1</v>
      </c>
      <c r="E491" s="765">
        <f>(1+_xlfn.XLOOKUP(INT((B491-1)/12)+1,'ZC Curve'!$B$8:$B$107,'ZC Curve'!S$8:S$107,,0))^(1/12)-1</f>
        <v>0</v>
      </c>
      <c r="F491" s="766">
        <f t="shared" si="65"/>
        <v>1</v>
      </c>
      <c r="G491" s="765">
        <f>(1+_xlfn.XLOOKUP(INT((B491-1)/12)+1,'ZC Curve'!$B$8:$B$107,'ZC Curve'!T$8:T$107,,0))^(1/12)-1</f>
        <v>0</v>
      </c>
      <c r="H491" s="766">
        <f t="shared" si="66"/>
        <v>1</v>
      </c>
      <c r="I491" s="594"/>
      <c r="J491" s="705">
        <f t="shared" si="67"/>
        <v>479</v>
      </c>
      <c r="K491" s="756"/>
      <c r="L491" s="756"/>
      <c r="M491" s="756"/>
      <c r="N491" s="756"/>
      <c r="O491" s="756"/>
      <c r="P491" s="756"/>
      <c r="Q491" s="756"/>
      <c r="R491" s="756"/>
      <c r="S491" s="756"/>
      <c r="T491" s="756"/>
      <c r="U491" s="756"/>
      <c r="V491" s="756"/>
      <c r="W491" s="594"/>
      <c r="X491" s="705">
        <f t="shared" si="68"/>
        <v>479</v>
      </c>
      <c r="Y491" s="756"/>
      <c r="Z491" s="756"/>
      <c r="AA491" s="756"/>
      <c r="AB491" s="756"/>
      <c r="AC491" s="756"/>
      <c r="AD491" s="756"/>
      <c r="AE491" s="756"/>
      <c r="AF491" s="756"/>
      <c r="AG491" s="756"/>
      <c r="AH491" s="756"/>
      <c r="AI491" s="756"/>
      <c r="AJ491" s="756"/>
      <c r="AK491" s="594"/>
      <c r="AL491" s="705">
        <f t="shared" si="61"/>
        <v>479</v>
      </c>
      <c r="AM491" s="756"/>
      <c r="AN491" s="756"/>
      <c r="AO491" s="756"/>
      <c r="AP491" s="756"/>
      <c r="AQ491" s="756"/>
      <c r="AR491" s="756"/>
      <c r="AS491" s="756"/>
      <c r="AT491" s="756"/>
      <c r="AU491" s="756"/>
      <c r="AV491" s="756"/>
      <c r="AW491" s="756"/>
      <c r="AX491" s="756"/>
      <c r="AY491" s="594"/>
      <c r="AZ491" s="705">
        <f t="shared" si="62"/>
        <v>479</v>
      </c>
      <c r="BA491" s="756"/>
      <c r="BB491" s="756"/>
      <c r="BC491" s="756"/>
      <c r="BD491" s="756"/>
      <c r="BE491" s="756"/>
      <c r="BF491" s="756"/>
      <c r="BG491" s="756"/>
      <c r="BH491" s="756"/>
      <c r="BI491" s="756"/>
      <c r="BJ491" s="756"/>
      <c r="BK491" s="756"/>
      <c r="BL491" s="756"/>
      <c r="BM491" s="685"/>
      <c r="BN491" s="705">
        <f t="shared" si="63"/>
        <v>479</v>
      </c>
      <c r="BO491" s="756"/>
      <c r="BP491" s="756"/>
      <c r="BQ491" s="756"/>
      <c r="BR491" s="756"/>
      <c r="BS491" s="756"/>
      <c r="BT491" s="756"/>
      <c r="BU491" s="756"/>
      <c r="BV491" s="756"/>
      <c r="BW491" s="756"/>
      <c r="BX491" s="756"/>
      <c r="BY491" s="756"/>
      <c r="BZ491" s="756"/>
    </row>
    <row r="492" spans="2:78" x14ac:dyDescent="0.25">
      <c r="B492" s="705">
        <v>480</v>
      </c>
      <c r="C492" s="765">
        <f>(1+_xlfn.XLOOKUP(INT((B492-1)/12)+1,'ZC Curve'!$B$8:$B$107,'ZC Curve'!R$8:R$107,,0))^(1/12)-1</f>
        <v>0</v>
      </c>
      <c r="D492" s="766">
        <f t="shared" si="64"/>
        <v>1</v>
      </c>
      <c r="E492" s="765">
        <f>(1+_xlfn.XLOOKUP(INT((B492-1)/12)+1,'ZC Curve'!$B$8:$B$107,'ZC Curve'!S$8:S$107,,0))^(1/12)-1</f>
        <v>0</v>
      </c>
      <c r="F492" s="766">
        <f t="shared" si="65"/>
        <v>1</v>
      </c>
      <c r="G492" s="765">
        <f>(1+_xlfn.XLOOKUP(INT((B492-1)/12)+1,'ZC Curve'!$B$8:$B$107,'ZC Curve'!T$8:T$107,,0))^(1/12)-1</f>
        <v>0</v>
      </c>
      <c r="H492" s="766">
        <f t="shared" si="66"/>
        <v>1</v>
      </c>
      <c r="I492" s="594"/>
      <c r="J492" s="705">
        <f t="shared" si="67"/>
        <v>480</v>
      </c>
      <c r="K492" s="756"/>
      <c r="L492" s="756"/>
      <c r="M492" s="756"/>
      <c r="N492" s="756"/>
      <c r="O492" s="756"/>
      <c r="P492" s="756"/>
      <c r="Q492" s="756"/>
      <c r="R492" s="756"/>
      <c r="S492" s="756"/>
      <c r="T492" s="756"/>
      <c r="U492" s="756"/>
      <c r="V492" s="756"/>
      <c r="W492" s="594"/>
      <c r="X492" s="705">
        <f t="shared" si="68"/>
        <v>480</v>
      </c>
      <c r="Y492" s="756"/>
      <c r="Z492" s="756"/>
      <c r="AA492" s="756"/>
      <c r="AB492" s="756"/>
      <c r="AC492" s="756"/>
      <c r="AD492" s="756"/>
      <c r="AE492" s="756"/>
      <c r="AF492" s="756"/>
      <c r="AG492" s="756"/>
      <c r="AH492" s="756"/>
      <c r="AI492" s="756"/>
      <c r="AJ492" s="756"/>
      <c r="AK492" s="594"/>
      <c r="AL492" s="705">
        <f t="shared" si="61"/>
        <v>480</v>
      </c>
      <c r="AM492" s="756"/>
      <c r="AN492" s="756"/>
      <c r="AO492" s="756"/>
      <c r="AP492" s="756"/>
      <c r="AQ492" s="756"/>
      <c r="AR492" s="756"/>
      <c r="AS492" s="756"/>
      <c r="AT492" s="756"/>
      <c r="AU492" s="756"/>
      <c r="AV492" s="756"/>
      <c r="AW492" s="756"/>
      <c r="AX492" s="756"/>
      <c r="AY492" s="594"/>
      <c r="AZ492" s="705">
        <f t="shared" si="62"/>
        <v>480</v>
      </c>
      <c r="BA492" s="756"/>
      <c r="BB492" s="756"/>
      <c r="BC492" s="756"/>
      <c r="BD492" s="756"/>
      <c r="BE492" s="756"/>
      <c r="BF492" s="756"/>
      <c r="BG492" s="756"/>
      <c r="BH492" s="756"/>
      <c r="BI492" s="756"/>
      <c r="BJ492" s="756"/>
      <c r="BK492" s="756"/>
      <c r="BL492" s="756"/>
      <c r="BM492" s="685"/>
      <c r="BN492" s="705">
        <f t="shared" si="63"/>
        <v>480</v>
      </c>
      <c r="BO492" s="756"/>
      <c r="BP492" s="756"/>
      <c r="BQ492" s="756"/>
      <c r="BR492" s="756"/>
      <c r="BS492" s="756"/>
      <c r="BT492" s="756"/>
      <c r="BU492" s="756"/>
      <c r="BV492" s="756"/>
      <c r="BW492" s="756"/>
      <c r="BX492" s="756"/>
      <c r="BY492" s="756"/>
      <c r="BZ492" s="756"/>
    </row>
    <row r="493" spans="2:78" x14ac:dyDescent="0.25">
      <c r="B493" s="705">
        <v>481</v>
      </c>
      <c r="C493" s="765">
        <f>(1+_xlfn.XLOOKUP(INT((B493-1)/12)+1,'ZC Curve'!$B$8:$B$107,'ZC Curve'!R$8:R$107,,0))^(1/12)-1</f>
        <v>0</v>
      </c>
      <c r="D493" s="766">
        <f t="shared" si="64"/>
        <v>1</v>
      </c>
      <c r="E493" s="765">
        <f>(1+_xlfn.XLOOKUP(INT((B493-1)/12)+1,'ZC Curve'!$B$8:$B$107,'ZC Curve'!S$8:S$107,,0))^(1/12)-1</f>
        <v>0</v>
      </c>
      <c r="F493" s="766">
        <f t="shared" si="65"/>
        <v>1</v>
      </c>
      <c r="G493" s="765">
        <f>(1+_xlfn.XLOOKUP(INT((B493-1)/12)+1,'ZC Curve'!$B$8:$B$107,'ZC Curve'!T$8:T$107,,0))^(1/12)-1</f>
        <v>0</v>
      </c>
      <c r="H493" s="766">
        <f t="shared" si="66"/>
        <v>1</v>
      </c>
      <c r="I493" s="594"/>
      <c r="J493" s="705">
        <f t="shared" si="67"/>
        <v>481</v>
      </c>
      <c r="K493" s="756"/>
      <c r="L493" s="756"/>
      <c r="M493" s="756"/>
      <c r="N493" s="756"/>
      <c r="O493" s="756"/>
      <c r="P493" s="756"/>
      <c r="Q493" s="756"/>
      <c r="R493" s="756"/>
      <c r="S493" s="756"/>
      <c r="T493" s="756"/>
      <c r="U493" s="756"/>
      <c r="V493" s="756"/>
      <c r="W493" s="594"/>
      <c r="X493" s="705">
        <f t="shared" si="68"/>
        <v>481</v>
      </c>
      <c r="Y493" s="756"/>
      <c r="Z493" s="756"/>
      <c r="AA493" s="756"/>
      <c r="AB493" s="756"/>
      <c r="AC493" s="756"/>
      <c r="AD493" s="756"/>
      <c r="AE493" s="756"/>
      <c r="AF493" s="756"/>
      <c r="AG493" s="756"/>
      <c r="AH493" s="756"/>
      <c r="AI493" s="756"/>
      <c r="AJ493" s="756"/>
      <c r="AK493" s="594"/>
      <c r="AL493" s="705">
        <f t="shared" si="61"/>
        <v>481</v>
      </c>
      <c r="AM493" s="756"/>
      <c r="AN493" s="756"/>
      <c r="AO493" s="756"/>
      <c r="AP493" s="756"/>
      <c r="AQ493" s="756"/>
      <c r="AR493" s="756"/>
      <c r="AS493" s="756"/>
      <c r="AT493" s="756"/>
      <c r="AU493" s="756"/>
      <c r="AV493" s="756"/>
      <c r="AW493" s="756"/>
      <c r="AX493" s="756"/>
      <c r="AY493" s="594"/>
      <c r="AZ493" s="705">
        <f t="shared" si="62"/>
        <v>481</v>
      </c>
      <c r="BA493" s="756"/>
      <c r="BB493" s="756"/>
      <c r="BC493" s="756"/>
      <c r="BD493" s="756"/>
      <c r="BE493" s="756"/>
      <c r="BF493" s="756"/>
      <c r="BG493" s="756"/>
      <c r="BH493" s="756"/>
      <c r="BI493" s="756"/>
      <c r="BJ493" s="756"/>
      <c r="BK493" s="756"/>
      <c r="BL493" s="756"/>
      <c r="BM493" s="685"/>
      <c r="BN493" s="705">
        <f t="shared" si="63"/>
        <v>481</v>
      </c>
      <c r="BO493" s="756"/>
      <c r="BP493" s="756"/>
      <c r="BQ493" s="756"/>
      <c r="BR493" s="756"/>
      <c r="BS493" s="756"/>
      <c r="BT493" s="756"/>
      <c r="BU493" s="756"/>
      <c r="BV493" s="756"/>
      <c r="BW493" s="756"/>
      <c r="BX493" s="756"/>
      <c r="BY493" s="756"/>
      <c r="BZ493" s="756"/>
    </row>
    <row r="494" spans="2:78" x14ac:dyDescent="0.25">
      <c r="B494" s="705">
        <v>482</v>
      </c>
      <c r="C494" s="765">
        <f>(1+_xlfn.XLOOKUP(INT((B494-1)/12)+1,'ZC Curve'!$B$8:$B$107,'ZC Curve'!R$8:R$107,,0))^(1/12)-1</f>
        <v>0</v>
      </c>
      <c r="D494" s="766">
        <f t="shared" si="64"/>
        <v>1</v>
      </c>
      <c r="E494" s="765">
        <f>(1+_xlfn.XLOOKUP(INT((B494-1)/12)+1,'ZC Curve'!$B$8:$B$107,'ZC Curve'!S$8:S$107,,0))^(1/12)-1</f>
        <v>0</v>
      </c>
      <c r="F494" s="766">
        <f t="shared" si="65"/>
        <v>1</v>
      </c>
      <c r="G494" s="765">
        <f>(1+_xlfn.XLOOKUP(INT((B494-1)/12)+1,'ZC Curve'!$B$8:$B$107,'ZC Curve'!T$8:T$107,,0))^(1/12)-1</f>
        <v>0</v>
      </c>
      <c r="H494" s="766">
        <f t="shared" si="66"/>
        <v>1</v>
      </c>
      <c r="I494" s="594"/>
      <c r="J494" s="705">
        <f t="shared" si="67"/>
        <v>482</v>
      </c>
      <c r="K494" s="756"/>
      <c r="L494" s="756"/>
      <c r="M494" s="756"/>
      <c r="N494" s="756"/>
      <c r="O494" s="756"/>
      <c r="P494" s="756"/>
      <c r="Q494" s="756"/>
      <c r="R494" s="756"/>
      <c r="S494" s="756"/>
      <c r="T494" s="756"/>
      <c r="U494" s="756"/>
      <c r="V494" s="756"/>
      <c r="W494" s="594"/>
      <c r="X494" s="705">
        <f t="shared" si="68"/>
        <v>482</v>
      </c>
      <c r="Y494" s="756"/>
      <c r="Z494" s="756"/>
      <c r="AA494" s="756"/>
      <c r="AB494" s="756"/>
      <c r="AC494" s="756"/>
      <c r="AD494" s="756"/>
      <c r="AE494" s="756"/>
      <c r="AF494" s="756"/>
      <c r="AG494" s="756"/>
      <c r="AH494" s="756"/>
      <c r="AI494" s="756"/>
      <c r="AJ494" s="756"/>
      <c r="AK494" s="594"/>
      <c r="AL494" s="705">
        <f t="shared" si="61"/>
        <v>482</v>
      </c>
      <c r="AM494" s="756"/>
      <c r="AN494" s="756"/>
      <c r="AO494" s="756"/>
      <c r="AP494" s="756"/>
      <c r="AQ494" s="756"/>
      <c r="AR494" s="756"/>
      <c r="AS494" s="756"/>
      <c r="AT494" s="756"/>
      <c r="AU494" s="756"/>
      <c r="AV494" s="756"/>
      <c r="AW494" s="756"/>
      <c r="AX494" s="756"/>
      <c r="AY494" s="594"/>
      <c r="AZ494" s="705">
        <f t="shared" si="62"/>
        <v>482</v>
      </c>
      <c r="BA494" s="756"/>
      <c r="BB494" s="756"/>
      <c r="BC494" s="756"/>
      <c r="BD494" s="756"/>
      <c r="BE494" s="756"/>
      <c r="BF494" s="756"/>
      <c r="BG494" s="756"/>
      <c r="BH494" s="756"/>
      <c r="BI494" s="756"/>
      <c r="BJ494" s="756"/>
      <c r="BK494" s="756"/>
      <c r="BL494" s="756"/>
      <c r="BM494" s="685"/>
      <c r="BN494" s="705">
        <f t="shared" si="63"/>
        <v>482</v>
      </c>
      <c r="BO494" s="756"/>
      <c r="BP494" s="756"/>
      <c r="BQ494" s="756"/>
      <c r="BR494" s="756"/>
      <c r="BS494" s="756"/>
      <c r="BT494" s="756"/>
      <c r="BU494" s="756"/>
      <c r="BV494" s="756"/>
      <c r="BW494" s="756"/>
      <c r="BX494" s="756"/>
      <c r="BY494" s="756"/>
      <c r="BZ494" s="756"/>
    </row>
    <row r="495" spans="2:78" x14ac:dyDescent="0.25">
      <c r="B495" s="705">
        <v>483</v>
      </c>
      <c r="C495" s="765">
        <f>(1+_xlfn.XLOOKUP(INT((B495-1)/12)+1,'ZC Curve'!$B$8:$B$107,'ZC Curve'!R$8:R$107,,0))^(1/12)-1</f>
        <v>0</v>
      </c>
      <c r="D495" s="766">
        <f t="shared" si="64"/>
        <v>1</v>
      </c>
      <c r="E495" s="765">
        <f>(1+_xlfn.XLOOKUP(INT((B495-1)/12)+1,'ZC Curve'!$B$8:$B$107,'ZC Curve'!S$8:S$107,,0))^(1/12)-1</f>
        <v>0</v>
      </c>
      <c r="F495" s="766">
        <f t="shared" si="65"/>
        <v>1</v>
      </c>
      <c r="G495" s="765">
        <f>(1+_xlfn.XLOOKUP(INT((B495-1)/12)+1,'ZC Curve'!$B$8:$B$107,'ZC Curve'!T$8:T$107,,0))^(1/12)-1</f>
        <v>0</v>
      </c>
      <c r="H495" s="766">
        <f t="shared" si="66"/>
        <v>1</v>
      </c>
      <c r="I495" s="594"/>
      <c r="J495" s="705">
        <f t="shared" si="67"/>
        <v>483</v>
      </c>
      <c r="K495" s="756"/>
      <c r="L495" s="756"/>
      <c r="M495" s="756"/>
      <c r="N495" s="756"/>
      <c r="O495" s="756"/>
      <c r="P495" s="756"/>
      <c r="Q495" s="756"/>
      <c r="R495" s="756"/>
      <c r="S495" s="756"/>
      <c r="T495" s="756"/>
      <c r="U495" s="756"/>
      <c r="V495" s="756"/>
      <c r="W495" s="594"/>
      <c r="X495" s="705">
        <f t="shared" si="68"/>
        <v>483</v>
      </c>
      <c r="Y495" s="756"/>
      <c r="Z495" s="756"/>
      <c r="AA495" s="756"/>
      <c r="AB495" s="756"/>
      <c r="AC495" s="756"/>
      <c r="AD495" s="756"/>
      <c r="AE495" s="756"/>
      <c r="AF495" s="756"/>
      <c r="AG495" s="756"/>
      <c r="AH495" s="756"/>
      <c r="AI495" s="756"/>
      <c r="AJ495" s="756"/>
      <c r="AK495" s="594"/>
      <c r="AL495" s="705">
        <f t="shared" si="61"/>
        <v>483</v>
      </c>
      <c r="AM495" s="756"/>
      <c r="AN495" s="756"/>
      <c r="AO495" s="756"/>
      <c r="AP495" s="756"/>
      <c r="AQ495" s="756"/>
      <c r="AR495" s="756"/>
      <c r="AS495" s="756"/>
      <c r="AT495" s="756"/>
      <c r="AU495" s="756"/>
      <c r="AV495" s="756"/>
      <c r="AW495" s="756"/>
      <c r="AX495" s="756"/>
      <c r="AY495" s="594"/>
      <c r="AZ495" s="705">
        <f t="shared" si="62"/>
        <v>483</v>
      </c>
      <c r="BA495" s="756"/>
      <c r="BB495" s="756"/>
      <c r="BC495" s="756"/>
      <c r="BD495" s="756"/>
      <c r="BE495" s="756"/>
      <c r="BF495" s="756"/>
      <c r="BG495" s="756"/>
      <c r="BH495" s="756"/>
      <c r="BI495" s="756"/>
      <c r="BJ495" s="756"/>
      <c r="BK495" s="756"/>
      <c r="BL495" s="756"/>
      <c r="BM495" s="685"/>
      <c r="BN495" s="705">
        <f t="shared" si="63"/>
        <v>483</v>
      </c>
      <c r="BO495" s="756"/>
      <c r="BP495" s="756"/>
      <c r="BQ495" s="756"/>
      <c r="BR495" s="756"/>
      <c r="BS495" s="756"/>
      <c r="BT495" s="756"/>
      <c r="BU495" s="756"/>
      <c r="BV495" s="756"/>
      <c r="BW495" s="756"/>
      <c r="BX495" s="756"/>
      <c r="BY495" s="756"/>
      <c r="BZ495" s="756"/>
    </row>
    <row r="496" spans="2:78" x14ac:dyDescent="0.25">
      <c r="B496" s="705">
        <v>484</v>
      </c>
      <c r="C496" s="765">
        <f>(1+_xlfn.XLOOKUP(INT((B496-1)/12)+1,'ZC Curve'!$B$8:$B$107,'ZC Curve'!R$8:R$107,,0))^(1/12)-1</f>
        <v>0</v>
      </c>
      <c r="D496" s="766">
        <f t="shared" si="64"/>
        <v>1</v>
      </c>
      <c r="E496" s="765">
        <f>(1+_xlfn.XLOOKUP(INT((B496-1)/12)+1,'ZC Curve'!$B$8:$B$107,'ZC Curve'!S$8:S$107,,0))^(1/12)-1</f>
        <v>0</v>
      </c>
      <c r="F496" s="766">
        <f t="shared" si="65"/>
        <v>1</v>
      </c>
      <c r="G496" s="765">
        <f>(1+_xlfn.XLOOKUP(INT((B496-1)/12)+1,'ZC Curve'!$B$8:$B$107,'ZC Curve'!T$8:T$107,,0))^(1/12)-1</f>
        <v>0</v>
      </c>
      <c r="H496" s="766">
        <f t="shared" si="66"/>
        <v>1</v>
      </c>
      <c r="I496" s="594"/>
      <c r="J496" s="705">
        <f t="shared" si="67"/>
        <v>484</v>
      </c>
      <c r="K496" s="756"/>
      <c r="L496" s="756"/>
      <c r="M496" s="756"/>
      <c r="N496" s="756"/>
      <c r="O496" s="756"/>
      <c r="P496" s="756"/>
      <c r="Q496" s="756"/>
      <c r="R496" s="756"/>
      <c r="S496" s="756"/>
      <c r="T496" s="756"/>
      <c r="U496" s="756"/>
      <c r="V496" s="756"/>
      <c r="W496" s="594"/>
      <c r="X496" s="705">
        <f t="shared" si="68"/>
        <v>484</v>
      </c>
      <c r="Y496" s="756"/>
      <c r="Z496" s="756"/>
      <c r="AA496" s="756"/>
      <c r="AB496" s="756"/>
      <c r="AC496" s="756"/>
      <c r="AD496" s="756"/>
      <c r="AE496" s="756"/>
      <c r="AF496" s="756"/>
      <c r="AG496" s="756"/>
      <c r="AH496" s="756"/>
      <c r="AI496" s="756"/>
      <c r="AJ496" s="756"/>
      <c r="AK496" s="594"/>
      <c r="AL496" s="705">
        <f t="shared" si="61"/>
        <v>484</v>
      </c>
      <c r="AM496" s="756"/>
      <c r="AN496" s="756"/>
      <c r="AO496" s="756"/>
      <c r="AP496" s="756"/>
      <c r="AQ496" s="756"/>
      <c r="AR496" s="756"/>
      <c r="AS496" s="756"/>
      <c r="AT496" s="756"/>
      <c r="AU496" s="756"/>
      <c r="AV496" s="756"/>
      <c r="AW496" s="756"/>
      <c r="AX496" s="756"/>
      <c r="AY496" s="594"/>
      <c r="AZ496" s="705">
        <f t="shared" si="62"/>
        <v>484</v>
      </c>
      <c r="BA496" s="756"/>
      <c r="BB496" s="756"/>
      <c r="BC496" s="756"/>
      <c r="BD496" s="756"/>
      <c r="BE496" s="756"/>
      <c r="BF496" s="756"/>
      <c r="BG496" s="756"/>
      <c r="BH496" s="756"/>
      <c r="BI496" s="756"/>
      <c r="BJ496" s="756"/>
      <c r="BK496" s="756"/>
      <c r="BL496" s="756"/>
      <c r="BM496" s="685"/>
      <c r="BN496" s="705">
        <f t="shared" si="63"/>
        <v>484</v>
      </c>
      <c r="BO496" s="756"/>
      <c r="BP496" s="756"/>
      <c r="BQ496" s="756"/>
      <c r="BR496" s="756"/>
      <c r="BS496" s="756"/>
      <c r="BT496" s="756"/>
      <c r="BU496" s="756"/>
      <c r="BV496" s="756"/>
      <c r="BW496" s="756"/>
      <c r="BX496" s="756"/>
      <c r="BY496" s="756"/>
      <c r="BZ496" s="756"/>
    </row>
    <row r="497" spans="2:78" x14ac:dyDescent="0.25">
      <c r="B497" s="705">
        <v>485</v>
      </c>
      <c r="C497" s="765">
        <f>(1+_xlfn.XLOOKUP(INT((B497-1)/12)+1,'ZC Curve'!$B$8:$B$107,'ZC Curve'!R$8:R$107,,0))^(1/12)-1</f>
        <v>0</v>
      </c>
      <c r="D497" s="766">
        <f t="shared" si="64"/>
        <v>1</v>
      </c>
      <c r="E497" s="765">
        <f>(1+_xlfn.XLOOKUP(INT((B497-1)/12)+1,'ZC Curve'!$B$8:$B$107,'ZC Curve'!S$8:S$107,,0))^(1/12)-1</f>
        <v>0</v>
      </c>
      <c r="F497" s="766">
        <f t="shared" si="65"/>
        <v>1</v>
      </c>
      <c r="G497" s="765">
        <f>(1+_xlfn.XLOOKUP(INT((B497-1)/12)+1,'ZC Curve'!$B$8:$B$107,'ZC Curve'!T$8:T$107,,0))^(1/12)-1</f>
        <v>0</v>
      </c>
      <c r="H497" s="766">
        <f t="shared" si="66"/>
        <v>1</v>
      </c>
      <c r="I497" s="594"/>
      <c r="J497" s="705">
        <f t="shared" si="67"/>
        <v>485</v>
      </c>
      <c r="K497" s="756"/>
      <c r="L497" s="756"/>
      <c r="M497" s="756"/>
      <c r="N497" s="756"/>
      <c r="O497" s="756"/>
      <c r="P497" s="756"/>
      <c r="Q497" s="756"/>
      <c r="R497" s="756"/>
      <c r="S497" s="756"/>
      <c r="T497" s="756"/>
      <c r="U497" s="756"/>
      <c r="V497" s="756"/>
      <c r="W497" s="594"/>
      <c r="X497" s="705">
        <f t="shared" si="68"/>
        <v>485</v>
      </c>
      <c r="Y497" s="756"/>
      <c r="Z497" s="756"/>
      <c r="AA497" s="756"/>
      <c r="AB497" s="756"/>
      <c r="AC497" s="756"/>
      <c r="AD497" s="756"/>
      <c r="AE497" s="756"/>
      <c r="AF497" s="756"/>
      <c r="AG497" s="756"/>
      <c r="AH497" s="756"/>
      <c r="AI497" s="756"/>
      <c r="AJ497" s="756"/>
      <c r="AK497" s="594"/>
      <c r="AL497" s="705">
        <f t="shared" ref="AL497:AL560" si="69">AL496+1</f>
        <v>485</v>
      </c>
      <c r="AM497" s="756"/>
      <c r="AN497" s="756"/>
      <c r="AO497" s="756"/>
      <c r="AP497" s="756"/>
      <c r="AQ497" s="756"/>
      <c r="AR497" s="756"/>
      <c r="AS497" s="756"/>
      <c r="AT497" s="756"/>
      <c r="AU497" s="756"/>
      <c r="AV497" s="756"/>
      <c r="AW497" s="756"/>
      <c r="AX497" s="756"/>
      <c r="AY497" s="594"/>
      <c r="AZ497" s="705">
        <f t="shared" si="62"/>
        <v>485</v>
      </c>
      <c r="BA497" s="756"/>
      <c r="BB497" s="756"/>
      <c r="BC497" s="756"/>
      <c r="BD497" s="756"/>
      <c r="BE497" s="756"/>
      <c r="BF497" s="756"/>
      <c r="BG497" s="756"/>
      <c r="BH497" s="756"/>
      <c r="BI497" s="756"/>
      <c r="BJ497" s="756"/>
      <c r="BK497" s="756"/>
      <c r="BL497" s="756"/>
      <c r="BM497" s="685"/>
      <c r="BN497" s="705">
        <f t="shared" si="63"/>
        <v>485</v>
      </c>
      <c r="BO497" s="756"/>
      <c r="BP497" s="756"/>
      <c r="BQ497" s="756"/>
      <c r="BR497" s="756"/>
      <c r="BS497" s="756"/>
      <c r="BT497" s="756"/>
      <c r="BU497" s="756"/>
      <c r="BV497" s="756"/>
      <c r="BW497" s="756"/>
      <c r="BX497" s="756"/>
      <c r="BY497" s="756"/>
      <c r="BZ497" s="756"/>
    </row>
    <row r="498" spans="2:78" x14ac:dyDescent="0.25">
      <c r="B498" s="705">
        <v>486</v>
      </c>
      <c r="C498" s="765">
        <f>(1+_xlfn.XLOOKUP(INT((B498-1)/12)+1,'ZC Curve'!$B$8:$B$107,'ZC Curve'!R$8:R$107,,0))^(1/12)-1</f>
        <v>0</v>
      </c>
      <c r="D498" s="766">
        <f t="shared" si="64"/>
        <v>1</v>
      </c>
      <c r="E498" s="765">
        <f>(1+_xlfn.XLOOKUP(INT((B498-1)/12)+1,'ZC Curve'!$B$8:$B$107,'ZC Curve'!S$8:S$107,,0))^(1/12)-1</f>
        <v>0</v>
      </c>
      <c r="F498" s="766">
        <f t="shared" si="65"/>
        <v>1</v>
      </c>
      <c r="G498" s="765">
        <f>(1+_xlfn.XLOOKUP(INT((B498-1)/12)+1,'ZC Curve'!$B$8:$B$107,'ZC Curve'!T$8:T$107,,0))^(1/12)-1</f>
        <v>0</v>
      </c>
      <c r="H498" s="766">
        <f t="shared" si="66"/>
        <v>1</v>
      </c>
      <c r="I498" s="594"/>
      <c r="J498" s="705">
        <f t="shared" si="67"/>
        <v>486</v>
      </c>
      <c r="K498" s="756"/>
      <c r="L498" s="756"/>
      <c r="M498" s="756"/>
      <c r="N498" s="756"/>
      <c r="O498" s="756"/>
      <c r="P498" s="756"/>
      <c r="Q498" s="756"/>
      <c r="R498" s="756"/>
      <c r="S498" s="756"/>
      <c r="T498" s="756"/>
      <c r="U498" s="756"/>
      <c r="V498" s="756"/>
      <c r="W498" s="594"/>
      <c r="X498" s="705">
        <f t="shared" si="68"/>
        <v>486</v>
      </c>
      <c r="Y498" s="756"/>
      <c r="Z498" s="756"/>
      <c r="AA498" s="756"/>
      <c r="AB498" s="756"/>
      <c r="AC498" s="756"/>
      <c r="AD498" s="756"/>
      <c r="AE498" s="756"/>
      <c r="AF498" s="756"/>
      <c r="AG498" s="756"/>
      <c r="AH498" s="756"/>
      <c r="AI498" s="756"/>
      <c r="AJ498" s="756"/>
      <c r="AK498" s="594"/>
      <c r="AL498" s="705">
        <f t="shared" si="69"/>
        <v>486</v>
      </c>
      <c r="AM498" s="756"/>
      <c r="AN498" s="756"/>
      <c r="AO498" s="756"/>
      <c r="AP498" s="756"/>
      <c r="AQ498" s="756"/>
      <c r="AR498" s="756"/>
      <c r="AS498" s="756"/>
      <c r="AT498" s="756"/>
      <c r="AU498" s="756"/>
      <c r="AV498" s="756"/>
      <c r="AW498" s="756"/>
      <c r="AX498" s="756"/>
      <c r="AY498" s="594"/>
      <c r="AZ498" s="705">
        <f t="shared" si="62"/>
        <v>486</v>
      </c>
      <c r="BA498" s="756"/>
      <c r="BB498" s="756"/>
      <c r="BC498" s="756"/>
      <c r="BD498" s="756"/>
      <c r="BE498" s="756"/>
      <c r="BF498" s="756"/>
      <c r="BG498" s="756"/>
      <c r="BH498" s="756"/>
      <c r="BI498" s="756"/>
      <c r="BJ498" s="756"/>
      <c r="BK498" s="756"/>
      <c r="BL498" s="756"/>
      <c r="BM498" s="685"/>
      <c r="BN498" s="705">
        <f t="shared" si="63"/>
        <v>486</v>
      </c>
      <c r="BO498" s="756"/>
      <c r="BP498" s="756"/>
      <c r="BQ498" s="756"/>
      <c r="BR498" s="756"/>
      <c r="BS498" s="756"/>
      <c r="BT498" s="756"/>
      <c r="BU498" s="756"/>
      <c r="BV498" s="756"/>
      <c r="BW498" s="756"/>
      <c r="BX498" s="756"/>
      <c r="BY498" s="756"/>
      <c r="BZ498" s="756"/>
    </row>
    <row r="499" spans="2:78" x14ac:dyDescent="0.25">
      <c r="B499" s="705">
        <v>487</v>
      </c>
      <c r="C499" s="765">
        <f>(1+_xlfn.XLOOKUP(INT((B499-1)/12)+1,'ZC Curve'!$B$8:$B$107,'ZC Curve'!R$8:R$107,,0))^(1/12)-1</f>
        <v>0</v>
      </c>
      <c r="D499" s="766">
        <f t="shared" si="64"/>
        <v>1</v>
      </c>
      <c r="E499" s="765">
        <f>(1+_xlfn.XLOOKUP(INT((B499-1)/12)+1,'ZC Curve'!$B$8:$B$107,'ZC Curve'!S$8:S$107,,0))^(1/12)-1</f>
        <v>0</v>
      </c>
      <c r="F499" s="766">
        <f t="shared" si="65"/>
        <v>1</v>
      </c>
      <c r="G499" s="765">
        <f>(1+_xlfn.XLOOKUP(INT((B499-1)/12)+1,'ZC Curve'!$B$8:$B$107,'ZC Curve'!T$8:T$107,,0))^(1/12)-1</f>
        <v>0</v>
      </c>
      <c r="H499" s="766">
        <f t="shared" si="66"/>
        <v>1</v>
      </c>
      <c r="I499" s="594"/>
      <c r="J499" s="705">
        <f t="shared" si="67"/>
        <v>487</v>
      </c>
      <c r="K499" s="756"/>
      <c r="L499" s="756"/>
      <c r="M499" s="756"/>
      <c r="N499" s="756"/>
      <c r="O499" s="756"/>
      <c r="P499" s="756"/>
      <c r="Q499" s="756"/>
      <c r="R499" s="756"/>
      <c r="S499" s="756"/>
      <c r="T499" s="756"/>
      <c r="U499" s="756"/>
      <c r="V499" s="756"/>
      <c r="W499" s="594"/>
      <c r="X499" s="705">
        <f t="shared" si="68"/>
        <v>487</v>
      </c>
      <c r="Y499" s="756"/>
      <c r="Z499" s="756"/>
      <c r="AA499" s="756"/>
      <c r="AB499" s="756"/>
      <c r="AC499" s="756"/>
      <c r="AD499" s="756"/>
      <c r="AE499" s="756"/>
      <c r="AF499" s="756"/>
      <c r="AG499" s="756"/>
      <c r="AH499" s="756"/>
      <c r="AI499" s="756"/>
      <c r="AJ499" s="756"/>
      <c r="AK499" s="594"/>
      <c r="AL499" s="705">
        <f t="shared" si="69"/>
        <v>487</v>
      </c>
      <c r="AM499" s="756"/>
      <c r="AN499" s="756"/>
      <c r="AO499" s="756"/>
      <c r="AP499" s="756"/>
      <c r="AQ499" s="756"/>
      <c r="AR499" s="756"/>
      <c r="AS499" s="756"/>
      <c r="AT499" s="756"/>
      <c r="AU499" s="756"/>
      <c r="AV499" s="756"/>
      <c r="AW499" s="756"/>
      <c r="AX499" s="756"/>
      <c r="AY499" s="594"/>
      <c r="AZ499" s="705">
        <f t="shared" si="62"/>
        <v>487</v>
      </c>
      <c r="BA499" s="756"/>
      <c r="BB499" s="756"/>
      <c r="BC499" s="756"/>
      <c r="BD499" s="756"/>
      <c r="BE499" s="756"/>
      <c r="BF499" s="756"/>
      <c r="BG499" s="756"/>
      <c r="BH499" s="756"/>
      <c r="BI499" s="756"/>
      <c r="BJ499" s="756"/>
      <c r="BK499" s="756"/>
      <c r="BL499" s="756"/>
      <c r="BM499" s="685"/>
      <c r="BN499" s="705">
        <f t="shared" si="63"/>
        <v>487</v>
      </c>
      <c r="BO499" s="756"/>
      <c r="BP499" s="756"/>
      <c r="BQ499" s="756"/>
      <c r="BR499" s="756"/>
      <c r="BS499" s="756"/>
      <c r="BT499" s="756"/>
      <c r="BU499" s="756"/>
      <c r="BV499" s="756"/>
      <c r="BW499" s="756"/>
      <c r="BX499" s="756"/>
      <c r="BY499" s="756"/>
      <c r="BZ499" s="756"/>
    </row>
    <row r="500" spans="2:78" x14ac:dyDescent="0.25">
      <c r="B500" s="705">
        <v>488</v>
      </c>
      <c r="C500" s="765">
        <f>(1+_xlfn.XLOOKUP(INT((B500-1)/12)+1,'ZC Curve'!$B$8:$B$107,'ZC Curve'!R$8:R$107,,0))^(1/12)-1</f>
        <v>0</v>
      </c>
      <c r="D500" s="766">
        <f t="shared" si="64"/>
        <v>1</v>
      </c>
      <c r="E500" s="765">
        <f>(1+_xlfn.XLOOKUP(INT((B500-1)/12)+1,'ZC Curve'!$B$8:$B$107,'ZC Curve'!S$8:S$107,,0))^(1/12)-1</f>
        <v>0</v>
      </c>
      <c r="F500" s="766">
        <f t="shared" si="65"/>
        <v>1</v>
      </c>
      <c r="G500" s="765">
        <f>(1+_xlfn.XLOOKUP(INT((B500-1)/12)+1,'ZC Curve'!$B$8:$B$107,'ZC Curve'!T$8:T$107,,0))^(1/12)-1</f>
        <v>0</v>
      </c>
      <c r="H500" s="766">
        <f t="shared" si="66"/>
        <v>1</v>
      </c>
      <c r="I500" s="594"/>
      <c r="J500" s="705">
        <f t="shared" si="67"/>
        <v>488</v>
      </c>
      <c r="K500" s="756"/>
      <c r="L500" s="756"/>
      <c r="M500" s="756"/>
      <c r="N500" s="756"/>
      <c r="O500" s="756"/>
      <c r="P500" s="756"/>
      <c r="Q500" s="756"/>
      <c r="R500" s="756"/>
      <c r="S500" s="756"/>
      <c r="T500" s="756"/>
      <c r="U500" s="756"/>
      <c r="V500" s="756"/>
      <c r="W500" s="594"/>
      <c r="X500" s="705">
        <f t="shared" si="68"/>
        <v>488</v>
      </c>
      <c r="Y500" s="756"/>
      <c r="Z500" s="756"/>
      <c r="AA500" s="756"/>
      <c r="AB500" s="756"/>
      <c r="AC500" s="756"/>
      <c r="AD500" s="756"/>
      <c r="AE500" s="756"/>
      <c r="AF500" s="756"/>
      <c r="AG500" s="756"/>
      <c r="AH500" s="756"/>
      <c r="AI500" s="756"/>
      <c r="AJ500" s="756"/>
      <c r="AK500" s="594"/>
      <c r="AL500" s="705">
        <f t="shared" si="69"/>
        <v>488</v>
      </c>
      <c r="AM500" s="756"/>
      <c r="AN500" s="756"/>
      <c r="AO500" s="756"/>
      <c r="AP500" s="756"/>
      <c r="AQ500" s="756"/>
      <c r="AR500" s="756"/>
      <c r="AS500" s="756"/>
      <c r="AT500" s="756"/>
      <c r="AU500" s="756"/>
      <c r="AV500" s="756"/>
      <c r="AW500" s="756"/>
      <c r="AX500" s="756"/>
      <c r="AY500" s="594"/>
      <c r="AZ500" s="705">
        <f t="shared" si="62"/>
        <v>488</v>
      </c>
      <c r="BA500" s="756"/>
      <c r="BB500" s="756"/>
      <c r="BC500" s="756"/>
      <c r="BD500" s="756"/>
      <c r="BE500" s="756"/>
      <c r="BF500" s="756"/>
      <c r="BG500" s="756"/>
      <c r="BH500" s="756"/>
      <c r="BI500" s="756"/>
      <c r="BJ500" s="756"/>
      <c r="BK500" s="756"/>
      <c r="BL500" s="756"/>
      <c r="BM500" s="685"/>
      <c r="BN500" s="705">
        <f t="shared" si="63"/>
        <v>488</v>
      </c>
      <c r="BO500" s="756"/>
      <c r="BP500" s="756"/>
      <c r="BQ500" s="756"/>
      <c r="BR500" s="756"/>
      <c r="BS500" s="756"/>
      <c r="BT500" s="756"/>
      <c r="BU500" s="756"/>
      <c r="BV500" s="756"/>
      <c r="BW500" s="756"/>
      <c r="BX500" s="756"/>
      <c r="BY500" s="756"/>
      <c r="BZ500" s="756"/>
    </row>
    <row r="501" spans="2:78" x14ac:dyDescent="0.25">
      <c r="B501" s="705">
        <v>489</v>
      </c>
      <c r="C501" s="765">
        <f>(1+_xlfn.XLOOKUP(INT((B501-1)/12)+1,'ZC Curve'!$B$8:$B$107,'ZC Curve'!R$8:R$107,,0))^(1/12)-1</f>
        <v>0</v>
      </c>
      <c r="D501" s="766">
        <f t="shared" si="64"/>
        <v>1</v>
      </c>
      <c r="E501" s="765">
        <f>(1+_xlfn.XLOOKUP(INT((B501-1)/12)+1,'ZC Curve'!$B$8:$B$107,'ZC Curve'!S$8:S$107,,0))^(1/12)-1</f>
        <v>0</v>
      </c>
      <c r="F501" s="766">
        <f t="shared" si="65"/>
        <v>1</v>
      </c>
      <c r="G501" s="765">
        <f>(1+_xlfn.XLOOKUP(INT((B501-1)/12)+1,'ZC Curve'!$B$8:$B$107,'ZC Curve'!T$8:T$107,,0))^(1/12)-1</f>
        <v>0</v>
      </c>
      <c r="H501" s="766">
        <f t="shared" si="66"/>
        <v>1</v>
      </c>
      <c r="I501" s="594"/>
      <c r="J501" s="705">
        <f t="shared" si="67"/>
        <v>489</v>
      </c>
      <c r="K501" s="756"/>
      <c r="L501" s="756"/>
      <c r="M501" s="756"/>
      <c r="N501" s="756"/>
      <c r="O501" s="756"/>
      <c r="P501" s="756"/>
      <c r="Q501" s="756"/>
      <c r="R501" s="756"/>
      <c r="S501" s="756"/>
      <c r="T501" s="756"/>
      <c r="U501" s="756"/>
      <c r="V501" s="756"/>
      <c r="W501" s="594"/>
      <c r="X501" s="705">
        <f t="shared" si="68"/>
        <v>489</v>
      </c>
      <c r="Y501" s="756"/>
      <c r="Z501" s="756"/>
      <c r="AA501" s="756"/>
      <c r="AB501" s="756"/>
      <c r="AC501" s="756"/>
      <c r="AD501" s="756"/>
      <c r="AE501" s="756"/>
      <c r="AF501" s="756"/>
      <c r="AG501" s="756"/>
      <c r="AH501" s="756"/>
      <c r="AI501" s="756"/>
      <c r="AJ501" s="756"/>
      <c r="AK501" s="594"/>
      <c r="AL501" s="705">
        <f t="shared" si="69"/>
        <v>489</v>
      </c>
      <c r="AM501" s="756"/>
      <c r="AN501" s="756"/>
      <c r="AO501" s="756"/>
      <c r="AP501" s="756"/>
      <c r="AQ501" s="756"/>
      <c r="AR501" s="756"/>
      <c r="AS501" s="756"/>
      <c r="AT501" s="756"/>
      <c r="AU501" s="756"/>
      <c r="AV501" s="756"/>
      <c r="AW501" s="756"/>
      <c r="AX501" s="756"/>
      <c r="AY501" s="594"/>
      <c r="AZ501" s="705">
        <f t="shared" si="62"/>
        <v>489</v>
      </c>
      <c r="BA501" s="756"/>
      <c r="BB501" s="756"/>
      <c r="BC501" s="756"/>
      <c r="BD501" s="756"/>
      <c r="BE501" s="756"/>
      <c r="BF501" s="756"/>
      <c r="BG501" s="756"/>
      <c r="BH501" s="756"/>
      <c r="BI501" s="756"/>
      <c r="BJ501" s="756"/>
      <c r="BK501" s="756"/>
      <c r="BL501" s="756"/>
      <c r="BM501" s="685"/>
      <c r="BN501" s="705">
        <f t="shared" si="63"/>
        <v>489</v>
      </c>
      <c r="BO501" s="756"/>
      <c r="BP501" s="756"/>
      <c r="BQ501" s="756"/>
      <c r="BR501" s="756"/>
      <c r="BS501" s="756"/>
      <c r="BT501" s="756"/>
      <c r="BU501" s="756"/>
      <c r="BV501" s="756"/>
      <c r="BW501" s="756"/>
      <c r="BX501" s="756"/>
      <c r="BY501" s="756"/>
      <c r="BZ501" s="756"/>
    </row>
    <row r="502" spans="2:78" x14ac:dyDescent="0.25">
      <c r="B502" s="705">
        <v>490</v>
      </c>
      <c r="C502" s="765">
        <f>(1+_xlfn.XLOOKUP(INT((B502-1)/12)+1,'ZC Curve'!$B$8:$B$107,'ZC Curve'!R$8:R$107,,0))^(1/12)-1</f>
        <v>0</v>
      </c>
      <c r="D502" s="766">
        <f t="shared" si="64"/>
        <v>1</v>
      </c>
      <c r="E502" s="765">
        <f>(1+_xlfn.XLOOKUP(INT((B502-1)/12)+1,'ZC Curve'!$B$8:$B$107,'ZC Curve'!S$8:S$107,,0))^(1/12)-1</f>
        <v>0</v>
      </c>
      <c r="F502" s="766">
        <f t="shared" si="65"/>
        <v>1</v>
      </c>
      <c r="G502" s="765">
        <f>(1+_xlfn.XLOOKUP(INT((B502-1)/12)+1,'ZC Curve'!$B$8:$B$107,'ZC Curve'!T$8:T$107,,0))^(1/12)-1</f>
        <v>0</v>
      </c>
      <c r="H502" s="766">
        <f t="shared" si="66"/>
        <v>1</v>
      </c>
      <c r="I502" s="594"/>
      <c r="J502" s="705">
        <f t="shared" si="67"/>
        <v>490</v>
      </c>
      <c r="K502" s="756"/>
      <c r="L502" s="756"/>
      <c r="M502" s="756"/>
      <c r="N502" s="756"/>
      <c r="O502" s="756"/>
      <c r="P502" s="756"/>
      <c r="Q502" s="756"/>
      <c r="R502" s="756"/>
      <c r="S502" s="756"/>
      <c r="T502" s="756"/>
      <c r="U502" s="756"/>
      <c r="V502" s="756"/>
      <c r="W502" s="594"/>
      <c r="X502" s="705">
        <f t="shared" si="68"/>
        <v>490</v>
      </c>
      <c r="Y502" s="756"/>
      <c r="Z502" s="756"/>
      <c r="AA502" s="756"/>
      <c r="AB502" s="756"/>
      <c r="AC502" s="756"/>
      <c r="AD502" s="756"/>
      <c r="AE502" s="756"/>
      <c r="AF502" s="756"/>
      <c r="AG502" s="756"/>
      <c r="AH502" s="756"/>
      <c r="AI502" s="756"/>
      <c r="AJ502" s="756"/>
      <c r="AK502" s="594"/>
      <c r="AL502" s="705">
        <f t="shared" si="69"/>
        <v>490</v>
      </c>
      <c r="AM502" s="756"/>
      <c r="AN502" s="756"/>
      <c r="AO502" s="756"/>
      <c r="AP502" s="756"/>
      <c r="AQ502" s="756"/>
      <c r="AR502" s="756"/>
      <c r="AS502" s="756"/>
      <c r="AT502" s="756"/>
      <c r="AU502" s="756"/>
      <c r="AV502" s="756"/>
      <c r="AW502" s="756"/>
      <c r="AX502" s="756"/>
      <c r="AY502" s="594"/>
      <c r="AZ502" s="705">
        <f t="shared" si="62"/>
        <v>490</v>
      </c>
      <c r="BA502" s="756"/>
      <c r="BB502" s="756"/>
      <c r="BC502" s="756"/>
      <c r="BD502" s="756"/>
      <c r="BE502" s="756"/>
      <c r="BF502" s="756"/>
      <c r="BG502" s="756"/>
      <c r="BH502" s="756"/>
      <c r="BI502" s="756"/>
      <c r="BJ502" s="756"/>
      <c r="BK502" s="756"/>
      <c r="BL502" s="756"/>
      <c r="BM502" s="685"/>
      <c r="BN502" s="705">
        <f t="shared" si="63"/>
        <v>490</v>
      </c>
      <c r="BO502" s="756"/>
      <c r="BP502" s="756"/>
      <c r="BQ502" s="756"/>
      <c r="BR502" s="756"/>
      <c r="BS502" s="756"/>
      <c r="BT502" s="756"/>
      <c r="BU502" s="756"/>
      <c r="BV502" s="756"/>
      <c r="BW502" s="756"/>
      <c r="BX502" s="756"/>
      <c r="BY502" s="756"/>
      <c r="BZ502" s="756"/>
    </row>
    <row r="503" spans="2:78" x14ac:dyDescent="0.25">
      <c r="B503" s="705">
        <v>491</v>
      </c>
      <c r="C503" s="765">
        <f>(1+_xlfn.XLOOKUP(INT((B503-1)/12)+1,'ZC Curve'!$B$8:$B$107,'ZC Curve'!R$8:R$107,,0))^(1/12)-1</f>
        <v>0</v>
      </c>
      <c r="D503" s="766">
        <f t="shared" si="64"/>
        <v>1</v>
      </c>
      <c r="E503" s="765">
        <f>(1+_xlfn.XLOOKUP(INT((B503-1)/12)+1,'ZC Curve'!$B$8:$B$107,'ZC Curve'!S$8:S$107,,0))^(1/12)-1</f>
        <v>0</v>
      </c>
      <c r="F503" s="766">
        <f t="shared" si="65"/>
        <v>1</v>
      </c>
      <c r="G503" s="765">
        <f>(1+_xlfn.XLOOKUP(INT((B503-1)/12)+1,'ZC Curve'!$B$8:$B$107,'ZC Curve'!T$8:T$107,,0))^(1/12)-1</f>
        <v>0</v>
      </c>
      <c r="H503" s="766">
        <f t="shared" si="66"/>
        <v>1</v>
      </c>
      <c r="I503" s="594"/>
      <c r="J503" s="705">
        <f t="shared" si="67"/>
        <v>491</v>
      </c>
      <c r="K503" s="756"/>
      <c r="L503" s="756"/>
      <c r="M503" s="756"/>
      <c r="N503" s="756"/>
      <c r="O503" s="756"/>
      <c r="P503" s="756"/>
      <c r="Q503" s="756"/>
      <c r="R503" s="756"/>
      <c r="S503" s="756"/>
      <c r="T503" s="756"/>
      <c r="U503" s="756"/>
      <c r="V503" s="756"/>
      <c r="W503" s="594"/>
      <c r="X503" s="705">
        <f t="shared" si="68"/>
        <v>491</v>
      </c>
      <c r="Y503" s="756"/>
      <c r="Z503" s="756"/>
      <c r="AA503" s="756"/>
      <c r="AB503" s="756"/>
      <c r="AC503" s="756"/>
      <c r="AD503" s="756"/>
      <c r="AE503" s="756"/>
      <c r="AF503" s="756"/>
      <c r="AG503" s="756"/>
      <c r="AH503" s="756"/>
      <c r="AI503" s="756"/>
      <c r="AJ503" s="756"/>
      <c r="AK503" s="594"/>
      <c r="AL503" s="705">
        <f t="shared" si="69"/>
        <v>491</v>
      </c>
      <c r="AM503" s="756"/>
      <c r="AN503" s="756"/>
      <c r="AO503" s="756"/>
      <c r="AP503" s="756"/>
      <c r="AQ503" s="756"/>
      <c r="AR503" s="756"/>
      <c r="AS503" s="756"/>
      <c r="AT503" s="756"/>
      <c r="AU503" s="756"/>
      <c r="AV503" s="756"/>
      <c r="AW503" s="756"/>
      <c r="AX503" s="756"/>
      <c r="AY503" s="594"/>
      <c r="AZ503" s="705">
        <f t="shared" si="62"/>
        <v>491</v>
      </c>
      <c r="BA503" s="756"/>
      <c r="BB503" s="756"/>
      <c r="BC503" s="756"/>
      <c r="BD503" s="756"/>
      <c r="BE503" s="756"/>
      <c r="BF503" s="756"/>
      <c r="BG503" s="756"/>
      <c r="BH503" s="756"/>
      <c r="BI503" s="756"/>
      <c r="BJ503" s="756"/>
      <c r="BK503" s="756"/>
      <c r="BL503" s="756"/>
      <c r="BM503" s="685"/>
      <c r="BN503" s="705">
        <f t="shared" si="63"/>
        <v>491</v>
      </c>
      <c r="BO503" s="756"/>
      <c r="BP503" s="756"/>
      <c r="BQ503" s="756"/>
      <c r="BR503" s="756"/>
      <c r="BS503" s="756"/>
      <c r="BT503" s="756"/>
      <c r="BU503" s="756"/>
      <c r="BV503" s="756"/>
      <c r="BW503" s="756"/>
      <c r="BX503" s="756"/>
      <c r="BY503" s="756"/>
      <c r="BZ503" s="756"/>
    </row>
    <row r="504" spans="2:78" x14ac:dyDescent="0.25">
      <c r="B504" s="705">
        <v>492</v>
      </c>
      <c r="C504" s="765">
        <f>(1+_xlfn.XLOOKUP(INT((B504-1)/12)+1,'ZC Curve'!$B$8:$B$107,'ZC Curve'!R$8:R$107,,0))^(1/12)-1</f>
        <v>0</v>
      </c>
      <c r="D504" s="766">
        <f t="shared" si="64"/>
        <v>1</v>
      </c>
      <c r="E504" s="765">
        <f>(1+_xlfn.XLOOKUP(INT((B504-1)/12)+1,'ZC Curve'!$B$8:$B$107,'ZC Curve'!S$8:S$107,,0))^(1/12)-1</f>
        <v>0</v>
      </c>
      <c r="F504" s="766">
        <f t="shared" si="65"/>
        <v>1</v>
      </c>
      <c r="G504" s="765">
        <f>(1+_xlfn.XLOOKUP(INT((B504-1)/12)+1,'ZC Curve'!$B$8:$B$107,'ZC Curve'!T$8:T$107,,0))^(1/12)-1</f>
        <v>0</v>
      </c>
      <c r="H504" s="766">
        <f t="shared" si="66"/>
        <v>1</v>
      </c>
      <c r="I504" s="594"/>
      <c r="J504" s="705">
        <f t="shared" si="67"/>
        <v>492</v>
      </c>
      <c r="K504" s="756"/>
      <c r="L504" s="756"/>
      <c r="M504" s="756"/>
      <c r="N504" s="756"/>
      <c r="O504" s="756"/>
      <c r="P504" s="756"/>
      <c r="Q504" s="756"/>
      <c r="R504" s="756"/>
      <c r="S504" s="756"/>
      <c r="T504" s="756"/>
      <c r="U504" s="756"/>
      <c r="V504" s="756"/>
      <c r="W504" s="594"/>
      <c r="X504" s="705">
        <f t="shared" si="68"/>
        <v>492</v>
      </c>
      <c r="Y504" s="756"/>
      <c r="Z504" s="756"/>
      <c r="AA504" s="756"/>
      <c r="AB504" s="756"/>
      <c r="AC504" s="756"/>
      <c r="AD504" s="756"/>
      <c r="AE504" s="756"/>
      <c r="AF504" s="756"/>
      <c r="AG504" s="756"/>
      <c r="AH504" s="756"/>
      <c r="AI504" s="756"/>
      <c r="AJ504" s="756"/>
      <c r="AK504" s="594"/>
      <c r="AL504" s="705">
        <f t="shared" si="69"/>
        <v>492</v>
      </c>
      <c r="AM504" s="756"/>
      <c r="AN504" s="756"/>
      <c r="AO504" s="756"/>
      <c r="AP504" s="756"/>
      <c r="AQ504" s="756"/>
      <c r="AR504" s="756"/>
      <c r="AS504" s="756"/>
      <c r="AT504" s="756"/>
      <c r="AU504" s="756"/>
      <c r="AV504" s="756"/>
      <c r="AW504" s="756"/>
      <c r="AX504" s="756"/>
      <c r="AY504" s="594"/>
      <c r="AZ504" s="705">
        <f t="shared" si="62"/>
        <v>492</v>
      </c>
      <c r="BA504" s="756"/>
      <c r="BB504" s="756"/>
      <c r="BC504" s="756"/>
      <c r="BD504" s="756"/>
      <c r="BE504" s="756"/>
      <c r="BF504" s="756"/>
      <c r="BG504" s="756"/>
      <c r="BH504" s="756"/>
      <c r="BI504" s="756"/>
      <c r="BJ504" s="756"/>
      <c r="BK504" s="756"/>
      <c r="BL504" s="756"/>
      <c r="BM504" s="685"/>
      <c r="BN504" s="705">
        <f t="shared" si="63"/>
        <v>492</v>
      </c>
      <c r="BO504" s="756"/>
      <c r="BP504" s="756"/>
      <c r="BQ504" s="756"/>
      <c r="BR504" s="756"/>
      <c r="BS504" s="756"/>
      <c r="BT504" s="756"/>
      <c r="BU504" s="756"/>
      <c r="BV504" s="756"/>
      <c r="BW504" s="756"/>
      <c r="BX504" s="756"/>
      <c r="BY504" s="756"/>
      <c r="BZ504" s="756"/>
    </row>
    <row r="505" spans="2:78" x14ac:dyDescent="0.25">
      <c r="B505" s="705">
        <v>493</v>
      </c>
      <c r="C505" s="765">
        <f>(1+_xlfn.XLOOKUP(INT((B505-1)/12)+1,'ZC Curve'!$B$8:$B$107,'ZC Curve'!R$8:R$107,,0))^(1/12)-1</f>
        <v>0</v>
      </c>
      <c r="D505" s="766">
        <f t="shared" si="64"/>
        <v>1</v>
      </c>
      <c r="E505" s="765">
        <f>(1+_xlfn.XLOOKUP(INT((B505-1)/12)+1,'ZC Curve'!$B$8:$B$107,'ZC Curve'!S$8:S$107,,0))^(1/12)-1</f>
        <v>0</v>
      </c>
      <c r="F505" s="766">
        <f t="shared" si="65"/>
        <v>1</v>
      </c>
      <c r="G505" s="765">
        <f>(1+_xlfn.XLOOKUP(INT((B505-1)/12)+1,'ZC Curve'!$B$8:$B$107,'ZC Curve'!T$8:T$107,,0))^(1/12)-1</f>
        <v>0</v>
      </c>
      <c r="H505" s="766">
        <f t="shared" si="66"/>
        <v>1</v>
      </c>
      <c r="I505" s="594"/>
      <c r="J505" s="705">
        <f t="shared" si="67"/>
        <v>493</v>
      </c>
      <c r="K505" s="756"/>
      <c r="L505" s="756"/>
      <c r="M505" s="756"/>
      <c r="N505" s="756"/>
      <c r="O505" s="756"/>
      <c r="P505" s="756"/>
      <c r="Q505" s="756"/>
      <c r="R505" s="756"/>
      <c r="S505" s="756"/>
      <c r="T505" s="756"/>
      <c r="U505" s="756"/>
      <c r="V505" s="756"/>
      <c r="W505" s="594"/>
      <c r="X505" s="705">
        <f t="shared" si="68"/>
        <v>493</v>
      </c>
      <c r="Y505" s="756"/>
      <c r="Z505" s="756"/>
      <c r="AA505" s="756"/>
      <c r="AB505" s="756"/>
      <c r="AC505" s="756"/>
      <c r="AD505" s="756"/>
      <c r="AE505" s="756"/>
      <c r="AF505" s="756"/>
      <c r="AG505" s="756"/>
      <c r="AH505" s="756"/>
      <c r="AI505" s="756"/>
      <c r="AJ505" s="756"/>
      <c r="AK505" s="594"/>
      <c r="AL505" s="705">
        <f t="shared" si="69"/>
        <v>493</v>
      </c>
      <c r="AM505" s="756"/>
      <c r="AN505" s="756"/>
      <c r="AO505" s="756"/>
      <c r="AP505" s="756"/>
      <c r="AQ505" s="756"/>
      <c r="AR505" s="756"/>
      <c r="AS505" s="756"/>
      <c r="AT505" s="756"/>
      <c r="AU505" s="756"/>
      <c r="AV505" s="756"/>
      <c r="AW505" s="756"/>
      <c r="AX505" s="756"/>
      <c r="AY505" s="594"/>
      <c r="AZ505" s="705">
        <f t="shared" si="62"/>
        <v>493</v>
      </c>
      <c r="BA505" s="756"/>
      <c r="BB505" s="756"/>
      <c r="BC505" s="756"/>
      <c r="BD505" s="756"/>
      <c r="BE505" s="756"/>
      <c r="BF505" s="756"/>
      <c r="BG505" s="756"/>
      <c r="BH505" s="756"/>
      <c r="BI505" s="756"/>
      <c r="BJ505" s="756"/>
      <c r="BK505" s="756"/>
      <c r="BL505" s="756"/>
      <c r="BM505" s="685"/>
      <c r="BN505" s="705">
        <f t="shared" si="63"/>
        <v>493</v>
      </c>
      <c r="BO505" s="756"/>
      <c r="BP505" s="756"/>
      <c r="BQ505" s="756"/>
      <c r="BR505" s="756"/>
      <c r="BS505" s="756"/>
      <c r="BT505" s="756"/>
      <c r="BU505" s="756"/>
      <c r="BV505" s="756"/>
      <c r="BW505" s="756"/>
      <c r="BX505" s="756"/>
      <c r="BY505" s="756"/>
      <c r="BZ505" s="756"/>
    </row>
    <row r="506" spans="2:78" x14ac:dyDescent="0.25">
      <c r="B506" s="705">
        <v>494</v>
      </c>
      <c r="C506" s="765">
        <f>(1+_xlfn.XLOOKUP(INT((B506-1)/12)+1,'ZC Curve'!$B$8:$B$107,'ZC Curve'!R$8:R$107,,0))^(1/12)-1</f>
        <v>0</v>
      </c>
      <c r="D506" s="766">
        <f t="shared" si="64"/>
        <v>1</v>
      </c>
      <c r="E506" s="765">
        <f>(1+_xlfn.XLOOKUP(INT((B506-1)/12)+1,'ZC Curve'!$B$8:$B$107,'ZC Curve'!S$8:S$107,,0))^(1/12)-1</f>
        <v>0</v>
      </c>
      <c r="F506" s="766">
        <f t="shared" si="65"/>
        <v>1</v>
      </c>
      <c r="G506" s="765">
        <f>(1+_xlfn.XLOOKUP(INT((B506-1)/12)+1,'ZC Curve'!$B$8:$B$107,'ZC Curve'!T$8:T$107,,0))^(1/12)-1</f>
        <v>0</v>
      </c>
      <c r="H506" s="766">
        <f t="shared" si="66"/>
        <v>1</v>
      </c>
      <c r="I506" s="594"/>
      <c r="J506" s="705">
        <f t="shared" si="67"/>
        <v>494</v>
      </c>
      <c r="K506" s="756"/>
      <c r="L506" s="756"/>
      <c r="M506" s="756"/>
      <c r="N506" s="756"/>
      <c r="O506" s="756"/>
      <c r="P506" s="756"/>
      <c r="Q506" s="756"/>
      <c r="R506" s="756"/>
      <c r="S506" s="756"/>
      <c r="T506" s="756"/>
      <c r="U506" s="756"/>
      <c r="V506" s="756"/>
      <c r="W506" s="594"/>
      <c r="X506" s="705">
        <f t="shared" si="68"/>
        <v>494</v>
      </c>
      <c r="Y506" s="756"/>
      <c r="Z506" s="756"/>
      <c r="AA506" s="756"/>
      <c r="AB506" s="756"/>
      <c r="AC506" s="756"/>
      <c r="AD506" s="756"/>
      <c r="AE506" s="756"/>
      <c r="AF506" s="756"/>
      <c r="AG506" s="756"/>
      <c r="AH506" s="756"/>
      <c r="AI506" s="756"/>
      <c r="AJ506" s="756"/>
      <c r="AK506" s="594"/>
      <c r="AL506" s="705">
        <f t="shared" si="69"/>
        <v>494</v>
      </c>
      <c r="AM506" s="756"/>
      <c r="AN506" s="756"/>
      <c r="AO506" s="756"/>
      <c r="AP506" s="756"/>
      <c r="AQ506" s="756"/>
      <c r="AR506" s="756"/>
      <c r="AS506" s="756"/>
      <c r="AT506" s="756"/>
      <c r="AU506" s="756"/>
      <c r="AV506" s="756"/>
      <c r="AW506" s="756"/>
      <c r="AX506" s="756"/>
      <c r="AY506" s="594"/>
      <c r="AZ506" s="705">
        <f t="shared" si="62"/>
        <v>494</v>
      </c>
      <c r="BA506" s="756"/>
      <c r="BB506" s="756"/>
      <c r="BC506" s="756"/>
      <c r="BD506" s="756"/>
      <c r="BE506" s="756"/>
      <c r="BF506" s="756"/>
      <c r="BG506" s="756"/>
      <c r="BH506" s="756"/>
      <c r="BI506" s="756"/>
      <c r="BJ506" s="756"/>
      <c r="BK506" s="756"/>
      <c r="BL506" s="756"/>
      <c r="BM506" s="685"/>
      <c r="BN506" s="705">
        <f t="shared" si="63"/>
        <v>494</v>
      </c>
      <c r="BO506" s="756"/>
      <c r="BP506" s="756"/>
      <c r="BQ506" s="756"/>
      <c r="BR506" s="756"/>
      <c r="BS506" s="756"/>
      <c r="BT506" s="756"/>
      <c r="BU506" s="756"/>
      <c r="BV506" s="756"/>
      <c r="BW506" s="756"/>
      <c r="BX506" s="756"/>
      <c r="BY506" s="756"/>
      <c r="BZ506" s="756"/>
    </row>
    <row r="507" spans="2:78" x14ac:dyDescent="0.25">
      <c r="B507" s="705">
        <v>495</v>
      </c>
      <c r="C507" s="765">
        <f>(1+_xlfn.XLOOKUP(INT((B507-1)/12)+1,'ZC Curve'!$B$8:$B$107,'ZC Curve'!R$8:R$107,,0))^(1/12)-1</f>
        <v>0</v>
      </c>
      <c r="D507" s="766">
        <f t="shared" si="64"/>
        <v>1</v>
      </c>
      <c r="E507" s="765">
        <f>(1+_xlfn.XLOOKUP(INT((B507-1)/12)+1,'ZC Curve'!$B$8:$B$107,'ZC Curve'!S$8:S$107,,0))^(1/12)-1</f>
        <v>0</v>
      </c>
      <c r="F507" s="766">
        <f t="shared" si="65"/>
        <v>1</v>
      </c>
      <c r="G507" s="765">
        <f>(1+_xlfn.XLOOKUP(INT((B507-1)/12)+1,'ZC Curve'!$B$8:$B$107,'ZC Curve'!T$8:T$107,,0))^(1/12)-1</f>
        <v>0</v>
      </c>
      <c r="H507" s="766">
        <f t="shared" si="66"/>
        <v>1</v>
      </c>
      <c r="I507" s="594"/>
      <c r="J507" s="705">
        <f t="shared" si="67"/>
        <v>495</v>
      </c>
      <c r="K507" s="756"/>
      <c r="L507" s="756"/>
      <c r="M507" s="756"/>
      <c r="N507" s="756"/>
      <c r="O507" s="756"/>
      <c r="P507" s="756"/>
      <c r="Q507" s="756"/>
      <c r="R507" s="756"/>
      <c r="S507" s="756"/>
      <c r="T507" s="756"/>
      <c r="U507" s="756"/>
      <c r="V507" s="756"/>
      <c r="W507" s="594"/>
      <c r="X507" s="705">
        <f t="shared" si="68"/>
        <v>495</v>
      </c>
      <c r="Y507" s="756"/>
      <c r="Z507" s="756"/>
      <c r="AA507" s="756"/>
      <c r="AB507" s="756"/>
      <c r="AC507" s="756"/>
      <c r="AD507" s="756"/>
      <c r="AE507" s="756"/>
      <c r="AF507" s="756"/>
      <c r="AG507" s="756"/>
      <c r="AH507" s="756"/>
      <c r="AI507" s="756"/>
      <c r="AJ507" s="756"/>
      <c r="AK507" s="594"/>
      <c r="AL507" s="705">
        <f t="shared" si="69"/>
        <v>495</v>
      </c>
      <c r="AM507" s="756"/>
      <c r="AN507" s="756"/>
      <c r="AO507" s="756"/>
      <c r="AP507" s="756"/>
      <c r="AQ507" s="756"/>
      <c r="AR507" s="756"/>
      <c r="AS507" s="756"/>
      <c r="AT507" s="756"/>
      <c r="AU507" s="756"/>
      <c r="AV507" s="756"/>
      <c r="AW507" s="756"/>
      <c r="AX507" s="756"/>
      <c r="AY507" s="594"/>
      <c r="AZ507" s="705">
        <f t="shared" si="62"/>
        <v>495</v>
      </c>
      <c r="BA507" s="756"/>
      <c r="BB507" s="756"/>
      <c r="BC507" s="756"/>
      <c r="BD507" s="756"/>
      <c r="BE507" s="756"/>
      <c r="BF507" s="756"/>
      <c r="BG507" s="756"/>
      <c r="BH507" s="756"/>
      <c r="BI507" s="756"/>
      <c r="BJ507" s="756"/>
      <c r="BK507" s="756"/>
      <c r="BL507" s="756"/>
      <c r="BM507" s="685"/>
      <c r="BN507" s="705">
        <f t="shared" si="63"/>
        <v>495</v>
      </c>
      <c r="BO507" s="756"/>
      <c r="BP507" s="756"/>
      <c r="BQ507" s="756"/>
      <c r="BR507" s="756"/>
      <c r="BS507" s="756"/>
      <c r="BT507" s="756"/>
      <c r="BU507" s="756"/>
      <c r="BV507" s="756"/>
      <c r="BW507" s="756"/>
      <c r="BX507" s="756"/>
      <c r="BY507" s="756"/>
      <c r="BZ507" s="756"/>
    </row>
    <row r="508" spans="2:78" x14ac:dyDescent="0.25">
      <c r="B508" s="705">
        <v>496</v>
      </c>
      <c r="C508" s="765">
        <f>(1+_xlfn.XLOOKUP(INT((B508-1)/12)+1,'ZC Curve'!$B$8:$B$107,'ZC Curve'!R$8:R$107,,0))^(1/12)-1</f>
        <v>0</v>
      </c>
      <c r="D508" s="766">
        <f t="shared" si="64"/>
        <v>1</v>
      </c>
      <c r="E508" s="765">
        <f>(1+_xlfn.XLOOKUP(INT((B508-1)/12)+1,'ZC Curve'!$B$8:$B$107,'ZC Curve'!S$8:S$107,,0))^(1/12)-1</f>
        <v>0</v>
      </c>
      <c r="F508" s="766">
        <f t="shared" si="65"/>
        <v>1</v>
      </c>
      <c r="G508" s="765">
        <f>(1+_xlfn.XLOOKUP(INT((B508-1)/12)+1,'ZC Curve'!$B$8:$B$107,'ZC Curve'!T$8:T$107,,0))^(1/12)-1</f>
        <v>0</v>
      </c>
      <c r="H508" s="766">
        <f t="shared" si="66"/>
        <v>1</v>
      </c>
      <c r="I508" s="594"/>
      <c r="J508" s="705">
        <f t="shared" si="67"/>
        <v>496</v>
      </c>
      <c r="K508" s="756"/>
      <c r="L508" s="756"/>
      <c r="M508" s="756"/>
      <c r="N508" s="756"/>
      <c r="O508" s="756"/>
      <c r="P508" s="756"/>
      <c r="Q508" s="756"/>
      <c r="R508" s="756"/>
      <c r="S508" s="756"/>
      <c r="T508" s="756"/>
      <c r="U508" s="756"/>
      <c r="V508" s="756"/>
      <c r="W508" s="594"/>
      <c r="X508" s="705">
        <f t="shared" si="68"/>
        <v>496</v>
      </c>
      <c r="Y508" s="756"/>
      <c r="Z508" s="756"/>
      <c r="AA508" s="756"/>
      <c r="AB508" s="756"/>
      <c r="AC508" s="756"/>
      <c r="AD508" s="756"/>
      <c r="AE508" s="756"/>
      <c r="AF508" s="756"/>
      <c r="AG508" s="756"/>
      <c r="AH508" s="756"/>
      <c r="AI508" s="756"/>
      <c r="AJ508" s="756"/>
      <c r="AK508" s="594"/>
      <c r="AL508" s="705">
        <f t="shared" si="69"/>
        <v>496</v>
      </c>
      <c r="AM508" s="756"/>
      <c r="AN508" s="756"/>
      <c r="AO508" s="756"/>
      <c r="AP508" s="756"/>
      <c r="AQ508" s="756"/>
      <c r="AR508" s="756"/>
      <c r="AS508" s="756"/>
      <c r="AT508" s="756"/>
      <c r="AU508" s="756"/>
      <c r="AV508" s="756"/>
      <c r="AW508" s="756"/>
      <c r="AX508" s="756"/>
      <c r="AY508" s="594"/>
      <c r="AZ508" s="705">
        <f t="shared" si="62"/>
        <v>496</v>
      </c>
      <c r="BA508" s="756"/>
      <c r="BB508" s="756"/>
      <c r="BC508" s="756"/>
      <c r="BD508" s="756"/>
      <c r="BE508" s="756"/>
      <c r="BF508" s="756"/>
      <c r="BG508" s="756"/>
      <c r="BH508" s="756"/>
      <c r="BI508" s="756"/>
      <c r="BJ508" s="756"/>
      <c r="BK508" s="756"/>
      <c r="BL508" s="756"/>
      <c r="BM508" s="685"/>
      <c r="BN508" s="705">
        <f t="shared" si="63"/>
        <v>496</v>
      </c>
      <c r="BO508" s="756"/>
      <c r="BP508" s="756"/>
      <c r="BQ508" s="756"/>
      <c r="BR508" s="756"/>
      <c r="BS508" s="756"/>
      <c r="BT508" s="756"/>
      <c r="BU508" s="756"/>
      <c r="BV508" s="756"/>
      <c r="BW508" s="756"/>
      <c r="BX508" s="756"/>
      <c r="BY508" s="756"/>
      <c r="BZ508" s="756"/>
    </row>
    <row r="509" spans="2:78" x14ac:dyDescent="0.25">
      <c r="B509" s="705">
        <v>497</v>
      </c>
      <c r="C509" s="765">
        <f>(1+_xlfn.XLOOKUP(INT((B509-1)/12)+1,'ZC Curve'!$B$8:$B$107,'ZC Curve'!R$8:R$107,,0))^(1/12)-1</f>
        <v>0</v>
      </c>
      <c r="D509" s="766">
        <f t="shared" si="64"/>
        <v>1</v>
      </c>
      <c r="E509" s="765">
        <f>(1+_xlfn.XLOOKUP(INT((B509-1)/12)+1,'ZC Curve'!$B$8:$B$107,'ZC Curve'!S$8:S$107,,0))^(1/12)-1</f>
        <v>0</v>
      </c>
      <c r="F509" s="766">
        <f t="shared" si="65"/>
        <v>1</v>
      </c>
      <c r="G509" s="765">
        <f>(1+_xlfn.XLOOKUP(INT((B509-1)/12)+1,'ZC Curve'!$B$8:$B$107,'ZC Curve'!T$8:T$107,,0))^(1/12)-1</f>
        <v>0</v>
      </c>
      <c r="H509" s="766">
        <f t="shared" si="66"/>
        <v>1</v>
      </c>
      <c r="I509" s="594"/>
      <c r="J509" s="705">
        <f t="shared" si="67"/>
        <v>497</v>
      </c>
      <c r="K509" s="756"/>
      <c r="L509" s="756"/>
      <c r="M509" s="756"/>
      <c r="N509" s="756"/>
      <c r="O509" s="756"/>
      <c r="P509" s="756"/>
      <c r="Q509" s="756"/>
      <c r="R509" s="756"/>
      <c r="S509" s="756"/>
      <c r="T509" s="756"/>
      <c r="U509" s="756"/>
      <c r="V509" s="756"/>
      <c r="W509" s="594"/>
      <c r="X509" s="705">
        <f t="shared" si="68"/>
        <v>497</v>
      </c>
      <c r="Y509" s="756"/>
      <c r="Z509" s="756"/>
      <c r="AA509" s="756"/>
      <c r="AB509" s="756"/>
      <c r="AC509" s="756"/>
      <c r="AD509" s="756"/>
      <c r="AE509" s="756"/>
      <c r="AF509" s="756"/>
      <c r="AG509" s="756"/>
      <c r="AH509" s="756"/>
      <c r="AI509" s="756"/>
      <c r="AJ509" s="756"/>
      <c r="AK509" s="594"/>
      <c r="AL509" s="705">
        <f t="shared" si="69"/>
        <v>497</v>
      </c>
      <c r="AM509" s="756"/>
      <c r="AN509" s="756"/>
      <c r="AO509" s="756"/>
      <c r="AP509" s="756"/>
      <c r="AQ509" s="756"/>
      <c r="AR509" s="756"/>
      <c r="AS509" s="756"/>
      <c r="AT509" s="756"/>
      <c r="AU509" s="756"/>
      <c r="AV509" s="756"/>
      <c r="AW509" s="756"/>
      <c r="AX509" s="756"/>
      <c r="AY509" s="594"/>
      <c r="AZ509" s="705">
        <f t="shared" si="62"/>
        <v>497</v>
      </c>
      <c r="BA509" s="756"/>
      <c r="BB509" s="756"/>
      <c r="BC509" s="756"/>
      <c r="BD509" s="756"/>
      <c r="BE509" s="756"/>
      <c r="BF509" s="756"/>
      <c r="BG509" s="756"/>
      <c r="BH509" s="756"/>
      <c r="BI509" s="756"/>
      <c r="BJ509" s="756"/>
      <c r="BK509" s="756"/>
      <c r="BL509" s="756"/>
      <c r="BM509" s="685"/>
      <c r="BN509" s="705">
        <f t="shared" si="63"/>
        <v>497</v>
      </c>
      <c r="BO509" s="756"/>
      <c r="BP509" s="756"/>
      <c r="BQ509" s="756"/>
      <c r="BR509" s="756"/>
      <c r="BS509" s="756"/>
      <c r="BT509" s="756"/>
      <c r="BU509" s="756"/>
      <c r="BV509" s="756"/>
      <c r="BW509" s="756"/>
      <c r="BX509" s="756"/>
      <c r="BY509" s="756"/>
      <c r="BZ509" s="756"/>
    </row>
    <row r="510" spans="2:78" x14ac:dyDescent="0.25">
      <c r="B510" s="705">
        <v>498</v>
      </c>
      <c r="C510" s="765">
        <f>(1+_xlfn.XLOOKUP(INT((B510-1)/12)+1,'ZC Curve'!$B$8:$B$107,'ZC Curve'!R$8:R$107,,0))^(1/12)-1</f>
        <v>0</v>
      </c>
      <c r="D510" s="766">
        <f t="shared" si="64"/>
        <v>1</v>
      </c>
      <c r="E510" s="765">
        <f>(1+_xlfn.XLOOKUP(INT((B510-1)/12)+1,'ZC Curve'!$B$8:$B$107,'ZC Curve'!S$8:S$107,,0))^(1/12)-1</f>
        <v>0</v>
      </c>
      <c r="F510" s="766">
        <f t="shared" si="65"/>
        <v>1</v>
      </c>
      <c r="G510" s="765">
        <f>(1+_xlfn.XLOOKUP(INT((B510-1)/12)+1,'ZC Curve'!$B$8:$B$107,'ZC Curve'!T$8:T$107,,0))^(1/12)-1</f>
        <v>0</v>
      </c>
      <c r="H510" s="766">
        <f t="shared" si="66"/>
        <v>1</v>
      </c>
      <c r="I510" s="594"/>
      <c r="J510" s="705">
        <f t="shared" si="67"/>
        <v>498</v>
      </c>
      <c r="K510" s="756"/>
      <c r="L510" s="756"/>
      <c r="M510" s="756"/>
      <c r="N510" s="756"/>
      <c r="O510" s="756"/>
      <c r="P510" s="756"/>
      <c r="Q510" s="756"/>
      <c r="R510" s="756"/>
      <c r="S510" s="756"/>
      <c r="T510" s="756"/>
      <c r="U510" s="756"/>
      <c r="V510" s="756"/>
      <c r="W510" s="594"/>
      <c r="X510" s="705">
        <f t="shared" si="68"/>
        <v>498</v>
      </c>
      <c r="Y510" s="756"/>
      <c r="Z510" s="756"/>
      <c r="AA510" s="756"/>
      <c r="AB510" s="756"/>
      <c r="AC510" s="756"/>
      <c r="AD510" s="756"/>
      <c r="AE510" s="756"/>
      <c r="AF510" s="756"/>
      <c r="AG510" s="756"/>
      <c r="AH510" s="756"/>
      <c r="AI510" s="756"/>
      <c r="AJ510" s="756"/>
      <c r="AK510" s="594"/>
      <c r="AL510" s="705">
        <f t="shared" si="69"/>
        <v>498</v>
      </c>
      <c r="AM510" s="756"/>
      <c r="AN510" s="756"/>
      <c r="AO510" s="756"/>
      <c r="AP510" s="756"/>
      <c r="AQ510" s="756"/>
      <c r="AR510" s="756"/>
      <c r="AS510" s="756"/>
      <c r="AT510" s="756"/>
      <c r="AU510" s="756"/>
      <c r="AV510" s="756"/>
      <c r="AW510" s="756"/>
      <c r="AX510" s="756"/>
      <c r="AY510" s="594"/>
      <c r="AZ510" s="705">
        <f t="shared" si="62"/>
        <v>498</v>
      </c>
      <c r="BA510" s="756"/>
      <c r="BB510" s="756"/>
      <c r="BC510" s="756"/>
      <c r="BD510" s="756"/>
      <c r="BE510" s="756"/>
      <c r="BF510" s="756"/>
      <c r="BG510" s="756"/>
      <c r="BH510" s="756"/>
      <c r="BI510" s="756"/>
      <c r="BJ510" s="756"/>
      <c r="BK510" s="756"/>
      <c r="BL510" s="756"/>
      <c r="BM510" s="685"/>
      <c r="BN510" s="705">
        <f t="shared" si="63"/>
        <v>498</v>
      </c>
      <c r="BO510" s="756"/>
      <c r="BP510" s="756"/>
      <c r="BQ510" s="756"/>
      <c r="BR510" s="756"/>
      <c r="BS510" s="756"/>
      <c r="BT510" s="756"/>
      <c r="BU510" s="756"/>
      <c r="BV510" s="756"/>
      <c r="BW510" s="756"/>
      <c r="BX510" s="756"/>
      <c r="BY510" s="756"/>
      <c r="BZ510" s="756"/>
    </row>
    <row r="511" spans="2:78" x14ac:dyDescent="0.25">
      <c r="B511" s="705">
        <v>499</v>
      </c>
      <c r="C511" s="765">
        <f>(1+_xlfn.XLOOKUP(INT((B511-1)/12)+1,'ZC Curve'!$B$8:$B$107,'ZC Curve'!R$8:R$107,,0))^(1/12)-1</f>
        <v>0</v>
      </c>
      <c r="D511" s="766">
        <f t="shared" si="64"/>
        <v>1</v>
      </c>
      <c r="E511" s="765">
        <f>(1+_xlfn.XLOOKUP(INT((B511-1)/12)+1,'ZC Curve'!$B$8:$B$107,'ZC Curve'!S$8:S$107,,0))^(1/12)-1</f>
        <v>0</v>
      </c>
      <c r="F511" s="766">
        <f t="shared" si="65"/>
        <v>1</v>
      </c>
      <c r="G511" s="765">
        <f>(1+_xlfn.XLOOKUP(INT((B511-1)/12)+1,'ZC Curve'!$B$8:$B$107,'ZC Curve'!T$8:T$107,,0))^(1/12)-1</f>
        <v>0</v>
      </c>
      <c r="H511" s="766">
        <f t="shared" si="66"/>
        <v>1</v>
      </c>
      <c r="I511" s="594"/>
      <c r="J511" s="705">
        <f t="shared" si="67"/>
        <v>499</v>
      </c>
      <c r="K511" s="756"/>
      <c r="L511" s="756"/>
      <c r="M511" s="756"/>
      <c r="N511" s="756"/>
      <c r="O511" s="756"/>
      <c r="P511" s="756"/>
      <c r="Q511" s="756"/>
      <c r="R511" s="756"/>
      <c r="S511" s="756"/>
      <c r="T511" s="756"/>
      <c r="U511" s="756"/>
      <c r="V511" s="756"/>
      <c r="W511" s="594"/>
      <c r="X511" s="705">
        <f t="shared" si="68"/>
        <v>499</v>
      </c>
      <c r="Y511" s="756"/>
      <c r="Z511" s="756"/>
      <c r="AA511" s="756"/>
      <c r="AB511" s="756"/>
      <c r="AC511" s="756"/>
      <c r="AD511" s="756"/>
      <c r="AE511" s="756"/>
      <c r="AF511" s="756"/>
      <c r="AG511" s="756"/>
      <c r="AH511" s="756"/>
      <c r="AI511" s="756"/>
      <c r="AJ511" s="756"/>
      <c r="AK511" s="594"/>
      <c r="AL511" s="705">
        <f t="shared" si="69"/>
        <v>499</v>
      </c>
      <c r="AM511" s="756"/>
      <c r="AN511" s="756"/>
      <c r="AO511" s="756"/>
      <c r="AP511" s="756"/>
      <c r="AQ511" s="756"/>
      <c r="AR511" s="756"/>
      <c r="AS511" s="756"/>
      <c r="AT511" s="756"/>
      <c r="AU511" s="756"/>
      <c r="AV511" s="756"/>
      <c r="AW511" s="756"/>
      <c r="AX511" s="756"/>
      <c r="AY511" s="594"/>
      <c r="AZ511" s="705">
        <f t="shared" si="62"/>
        <v>499</v>
      </c>
      <c r="BA511" s="756"/>
      <c r="BB511" s="756"/>
      <c r="BC511" s="756"/>
      <c r="BD511" s="756"/>
      <c r="BE511" s="756"/>
      <c r="BF511" s="756"/>
      <c r="BG511" s="756"/>
      <c r="BH511" s="756"/>
      <c r="BI511" s="756"/>
      <c r="BJ511" s="756"/>
      <c r="BK511" s="756"/>
      <c r="BL511" s="756"/>
      <c r="BM511" s="685"/>
      <c r="BN511" s="705">
        <f t="shared" si="63"/>
        <v>499</v>
      </c>
      <c r="BO511" s="756"/>
      <c r="BP511" s="756"/>
      <c r="BQ511" s="756"/>
      <c r="BR511" s="756"/>
      <c r="BS511" s="756"/>
      <c r="BT511" s="756"/>
      <c r="BU511" s="756"/>
      <c r="BV511" s="756"/>
      <c r="BW511" s="756"/>
      <c r="BX511" s="756"/>
      <c r="BY511" s="756"/>
      <c r="BZ511" s="756"/>
    </row>
    <row r="512" spans="2:78" x14ac:dyDescent="0.25">
      <c r="B512" s="705">
        <v>500</v>
      </c>
      <c r="C512" s="765">
        <f>(1+_xlfn.XLOOKUP(INT((B512-1)/12)+1,'ZC Curve'!$B$8:$B$107,'ZC Curve'!R$8:R$107,,0))^(1/12)-1</f>
        <v>0</v>
      </c>
      <c r="D512" s="766">
        <f t="shared" si="64"/>
        <v>1</v>
      </c>
      <c r="E512" s="765">
        <f>(1+_xlfn.XLOOKUP(INT((B512-1)/12)+1,'ZC Curve'!$B$8:$B$107,'ZC Curve'!S$8:S$107,,0))^(1/12)-1</f>
        <v>0</v>
      </c>
      <c r="F512" s="766">
        <f t="shared" si="65"/>
        <v>1</v>
      </c>
      <c r="G512" s="765">
        <f>(1+_xlfn.XLOOKUP(INT((B512-1)/12)+1,'ZC Curve'!$B$8:$B$107,'ZC Curve'!T$8:T$107,,0))^(1/12)-1</f>
        <v>0</v>
      </c>
      <c r="H512" s="766">
        <f t="shared" si="66"/>
        <v>1</v>
      </c>
      <c r="I512" s="594"/>
      <c r="J512" s="705">
        <f t="shared" si="67"/>
        <v>500</v>
      </c>
      <c r="K512" s="756"/>
      <c r="L512" s="756"/>
      <c r="M512" s="756"/>
      <c r="N512" s="756"/>
      <c r="O512" s="756"/>
      <c r="P512" s="756"/>
      <c r="Q512" s="756"/>
      <c r="R512" s="756"/>
      <c r="S512" s="756"/>
      <c r="T512" s="756"/>
      <c r="U512" s="756"/>
      <c r="V512" s="756"/>
      <c r="W512" s="594"/>
      <c r="X512" s="705">
        <f t="shared" si="68"/>
        <v>500</v>
      </c>
      <c r="Y512" s="756"/>
      <c r="Z512" s="756"/>
      <c r="AA512" s="756"/>
      <c r="AB512" s="756"/>
      <c r="AC512" s="756"/>
      <c r="AD512" s="756"/>
      <c r="AE512" s="756"/>
      <c r="AF512" s="756"/>
      <c r="AG512" s="756"/>
      <c r="AH512" s="756"/>
      <c r="AI512" s="756"/>
      <c r="AJ512" s="756"/>
      <c r="AK512" s="594"/>
      <c r="AL512" s="705">
        <f t="shared" si="69"/>
        <v>500</v>
      </c>
      <c r="AM512" s="756"/>
      <c r="AN512" s="756"/>
      <c r="AO512" s="756"/>
      <c r="AP512" s="756"/>
      <c r="AQ512" s="756"/>
      <c r="AR512" s="756"/>
      <c r="AS512" s="756"/>
      <c r="AT512" s="756"/>
      <c r="AU512" s="756"/>
      <c r="AV512" s="756"/>
      <c r="AW512" s="756"/>
      <c r="AX512" s="756"/>
      <c r="AY512" s="594"/>
      <c r="AZ512" s="705">
        <f t="shared" si="62"/>
        <v>500</v>
      </c>
      <c r="BA512" s="756"/>
      <c r="BB512" s="756"/>
      <c r="BC512" s="756"/>
      <c r="BD512" s="756"/>
      <c r="BE512" s="756"/>
      <c r="BF512" s="756"/>
      <c r="BG512" s="756"/>
      <c r="BH512" s="756"/>
      <c r="BI512" s="756"/>
      <c r="BJ512" s="756"/>
      <c r="BK512" s="756"/>
      <c r="BL512" s="756"/>
      <c r="BM512" s="685"/>
      <c r="BN512" s="705">
        <f t="shared" si="63"/>
        <v>500</v>
      </c>
      <c r="BO512" s="756"/>
      <c r="BP512" s="756"/>
      <c r="BQ512" s="756"/>
      <c r="BR512" s="756"/>
      <c r="BS512" s="756"/>
      <c r="BT512" s="756"/>
      <c r="BU512" s="756"/>
      <c r="BV512" s="756"/>
      <c r="BW512" s="756"/>
      <c r="BX512" s="756"/>
      <c r="BY512" s="756"/>
      <c r="BZ512" s="756"/>
    </row>
    <row r="513" spans="2:78" x14ac:dyDescent="0.25">
      <c r="B513" s="705">
        <v>501</v>
      </c>
      <c r="C513" s="765">
        <f>(1+_xlfn.XLOOKUP(INT((B513-1)/12)+1,'ZC Curve'!$B$8:$B$107,'ZC Curve'!R$8:R$107,,0))^(1/12)-1</f>
        <v>0</v>
      </c>
      <c r="D513" s="766">
        <f t="shared" si="64"/>
        <v>1</v>
      </c>
      <c r="E513" s="765">
        <f>(1+_xlfn.XLOOKUP(INT((B513-1)/12)+1,'ZC Curve'!$B$8:$B$107,'ZC Curve'!S$8:S$107,,0))^(1/12)-1</f>
        <v>0</v>
      </c>
      <c r="F513" s="766">
        <f t="shared" si="65"/>
        <v>1</v>
      </c>
      <c r="G513" s="765">
        <f>(1+_xlfn.XLOOKUP(INT((B513-1)/12)+1,'ZC Curve'!$B$8:$B$107,'ZC Curve'!T$8:T$107,,0))^(1/12)-1</f>
        <v>0</v>
      </c>
      <c r="H513" s="766">
        <f t="shared" si="66"/>
        <v>1</v>
      </c>
      <c r="I513" s="594"/>
      <c r="J513" s="705">
        <f t="shared" si="67"/>
        <v>501</v>
      </c>
      <c r="K513" s="756"/>
      <c r="L513" s="756"/>
      <c r="M513" s="756"/>
      <c r="N513" s="756"/>
      <c r="O513" s="756"/>
      <c r="P513" s="756"/>
      <c r="Q513" s="756"/>
      <c r="R513" s="756"/>
      <c r="S513" s="756"/>
      <c r="T513" s="756"/>
      <c r="U513" s="756"/>
      <c r="V513" s="756"/>
      <c r="W513" s="594"/>
      <c r="X513" s="705">
        <f t="shared" si="68"/>
        <v>501</v>
      </c>
      <c r="Y513" s="756"/>
      <c r="Z513" s="756"/>
      <c r="AA513" s="756"/>
      <c r="AB513" s="756"/>
      <c r="AC513" s="756"/>
      <c r="AD513" s="756"/>
      <c r="AE513" s="756"/>
      <c r="AF513" s="756"/>
      <c r="AG513" s="756"/>
      <c r="AH513" s="756"/>
      <c r="AI513" s="756"/>
      <c r="AJ513" s="756"/>
      <c r="AK513" s="594"/>
      <c r="AL513" s="705">
        <f t="shared" si="69"/>
        <v>501</v>
      </c>
      <c r="AM513" s="756"/>
      <c r="AN513" s="756"/>
      <c r="AO513" s="756"/>
      <c r="AP513" s="756"/>
      <c r="AQ513" s="756"/>
      <c r="AR513" s="756"/>
      <c r="AS513" s="756"/>
      <c r="AT513" s="756"/>
      <c r="AU513" s="756"/>
      <c r="AV513" s="756"/>
      <c r="AW513" s="756"/>
      <c r="AX513" s="756"/>
      <c r="AY513" s="594"/>
      <c r="AZ513" s="705">
        <f t="shared" si="62"/>
        <v>501</v>
      </c>
      <c r="BA513" s="756"/>
      <c r="BB513" s="756"/>
      <c r="BC513" s="756"/>
      <c r="BD513" s="756"/>
      <c r="BE513" s="756"/>
      <c r="BF513" s="756"/>
      <c r="BG513" s="756"/>
      <c r="BH513" s="756"/>
      <c r="BI513" s="756"/>
      <c r="BJ513" s="756"/>
      <c r="BK513" s="756"/>
      <c r="BL513" s="756"/>
      <c r="BM513" s="685"/>
      <c r="BN513" s="705">
        <f t="shared" si="63"/>
        <v>501</v>
      </c>
      <c r="BO513" s="756"/>
      <c r="BP513" s="756"/>
      <c r="BQ513" s="756"/>
      <c r="BR513" s="756"/>
      <c r="BS513" s="756"/>
      <c r="BT513" s="756"/>
      <c r="BU513" s="756"/>
      <c r="BV513" s="756"/>
      <c r="BW513" s="756"/>
      <c r="BX513" s="756"/>
      <c r="BY513" s="756"/>
      <c r="BZ513" s="756"/>
    </row>
    <row r="514" spans="2:78" x14ac:dyDescent="0.25">
      <c r="B514" s="705">
        <v>502</v>
      </c>
      <c r="C514" s="765">
        <f>(1+_xlfn.XLOOKUP(INT((B514-1)/12)+1,'ZC Curve'!$B$8:$B$107,'ZC Curve'!R$8:R$107,,0))^(1/12)-1</f>
        <v>0</v>
      </c>
      <c r="D514" s="766">
        <f t="shared" si="64"/>
        <v>1</v>
      </c>
      <c r="E514" s="765">
        <f>(1+_xlfn.XLOOKUP(INT((B514-1)/12)+1,'ZC Curve'!$B$8:$B$107,'ZC Curve'!S$8:S$107,,0))^(1/12)-1</f>
        <v>0</v>
      </c>
      <c r="F514" s="766">
        <f t="shared" si="65"/>
        <v>1</v>
      </c>
      <c r="G514" s="765">
        <f>(1+_xlfn.XLOOKUP(INT((B514-1)/12)+1,'ZC Curve'!$B$8:$B$107,'ZC Curve'!T$8:T$107,,0))^(1/12)-1</f>
        <v>0</v>
      </c>
      <c r="H514" s="766">
        <f t="shared" si="66"/>
        <v>1</v>
      </c>
      <c r="I514" s="594"/>
      <c r="J514" s="705">
        <f t="shared" si="67"/>
        <v>502</v>
      </c>
      <c r="K514" s="756"/>
      <c r="L514" s="756"/>
      <c r="M514" s="756"/>
      <c r="N514" s="756"/>
      <c r="O514" s="756"/>
      <c r="P514" s="756"/>
      <c r="Q514" s="756"/>
      <c r="R514" s="756"/>
      <c r="S514" s="756"/>
      <c r="T514" s="756"/>
      <c r="U514" s="756"/>
      <c r="V514" s="756"/>
      <c r="W514" s="594"/>
      <c r="X514" s="705">
        <f t="shared" si="68"/>
        <v>502</v>
      </c>
      <c r="Y514" s="756"/>
      <c r="Z514" s="756"/>
      <c r="AA514" s="756"/>
      <c r="AB514" s="756"/>
      <c r="AC514" s="756"/>
      <c r="AD514" s="756"/>
      <c r="AE514" s="756"/>
      <c r="AF514" s="756"/>
      <c r="AG514" s="756"/>
      <c r="AH514" s="756"/>
      <c r="AI514" s="756"/>
      <c r="AJ514" s="756"/>
      <c r="AK514" s="594"/>
      <c r="AL514" s="705">
        <f t="shared" si="69"/>
        <v>502</v>
      </c>
      <c r="AM514" s="756"/>
      <c r="AN514" s="756"/>
      <c r="AO514" s="756"/>
      <c r="AP514" s="756"/>
      <c r="AQ514" s="756"/>
      <c r="AR514" s="756"/>
      <c r="AS514" s="756"/>
      <c r="AT514" s="756"/>
      <c r="AU514" s="756"/>
      <c r="AV514" s="756"/>
      <c r="AW514" s="756"/>
      <c r="AX514" s="756"/>
      <c r="AY514" s="594"/>
      <c r="AZ514" s="705">
        <f t="shared" si="62"/>
        <v>502</v>
      </c>
      <c r="BA514" s="756"/>
      <c r="BB514" s="756"/>
      <c r="BC514" s="756"/>
      <c r="BD514" s="756"/>
      <c r="BE514" s="756"/>
      <c r="BF514" s="756"/>
      <c r="BG514" s="756"/>
      <c r="BH514" s="756"/>
      <c r="BI514" s="756"/>
      <c r="BJ514" s="756"/>
      <c r="BK514" s="756"/>
      <c r="BL514" s="756"/>
      <c r="BM514" s="685"/>
      <c r="BN514" s="705">
        <f t="shared" si="63"/>
        <v>502</v>
      </c>
      <c r="BO514" s="756"/>
      <c r="BP514" s="756"/>
      <c r="BQ514" s="756"/>
      <c r="BR514" s="756"/>
      <c r="BS514" s="756"/>
      <c r="BT514" s="756"/>
      <c r="BU514" s="756"/>
      <c r="BV514" s="756"/>
      <c r="BW514" s="756"/>
      <c r="BX514" s="756"/>
      <c r="BY514" s="756"/>
      <c r="BZ514" s="756"/>
    </row>
    <row r="515" spans="2:78" x14ac:dyDescent="0.25">
      <c r="B515" s="705">
        <v>503</v>
      </c>
      <c r="C515" s="765">
        <f>(1+_xlfn.XLOOKUP(INT((B515-1)/12)+1,'ZC Curve'!$B$8:$B$107,'ZC Curve'!R$8:R$107,,0))^(1/12)-1</f>
        <v>0</v>
      </c>
      <c r="D515" s="766">
        <f t="shared" si="64"/>
        <v>1</v>
      </c>
      <c r="E515" s="765">
        <f>(1+_xlfn.XLOOKUP(INT((B515-1)/12)+1,'ZC Curve'!$B$8:$B$107,'ZC Curve'!S$8:S$107,,0))^(1/12)-1</f>
        <v>0</v>
      </c>
      <c r="F515" s="766">
        <f t="shared" si="65"/>
        <v>1</v>
      </c>
      <c r="G515" s="765">
        <f>(1+_xlfn.XLOOKUP(INT((B515-1)/12)+1,'ZC Curve'!$B$8:$B$107,'ZC Curve'!T$8:T$107,,0))^(1/12)-1</f>
        <v>0</v>
      </c>
      <c r="H515" s="766">
        <f t="shared" si="66"/>
        <v>1</v>
      </c>
      <c r="I515" s="594"/>
      <c r="J515" s="705">
        <f t="shared" si="67"/>
        <v>503</v>
      </c>
      <c r="K515" s="756"/>
      <c r="L515" s="756"/>
      <c r="M515" s="756"/>
      <c r="N515" s="756"/>
      <c r="O515" s="756"/>
      <c r="P515" s="756"/>
      <c r="Q515" s="756"/>
      <c r="R515" s="756"/>
      <c r="S515" s="756"/>
      <c r="T515" s="756"/>
      <c r="U515" s="756"/>
      <c r="V515" s="756"/>
      <c r="W515" s="594"/>
      <c r="X515" s="705">
        <f t="shared" si="68"/>
        <v>503</v>
      </c>
      <c r="Y515" s="756"/>
      <c r="Z515" s="756"/>
      <c r="AA515" s="756"/>
      <c r="AB515" s="756"/>
      <c r="AC515" s="756"/>
      <c r="AD515" s="756"/>
      <c r="AE515" s="756"/>
      <c r="AF515" s="756"/>
      <c r="AG515" s="756"/>
      <c r="AH515" s="756"/>
      <c r="AI515" s="756"/>
      <c r="AJ515" s="756"/>
      <c r="AK515" s="594"/>
      <c r="AL515" s="705">
        <f t="shared" si="69"/>
        <v>503</v>
      </c>
      <c r="AM515" s="756"/>
      <c r="AN515" s="756"/>
      <c r="AO515" s="756"/>
      <c r="AP515" s="756"/>
      <c r="AQ515" s="756"/>
      <c r="AR515" s="756"/>
      <c r="AS515" s="756"/>
      <c r="AT515" s="756"/>
      <c r="AU515" s="756"/>
      <c r="AV515" s="756"/>
      <c r="AW515" s="756"/>
      <c r="AX515" s="756"/>
      <c r="AY515" s="594"/>
      <c r="AZ515" s="705">
        <f t="shared" si="62"/>
        <v>503</v>
      </c>
      <c r="BA515" s="756"/>
      <c r="BB515" s="756"/>
      <c r="BC515" s="756"/>
      <c r="BD515" s="756"/>
      <c r="BE515" s="756"/>
      <c r="BF515" s="756"/>
      <c r="BG515" s="756"/>
      <c r="BH515" s="756"/>
      <c r="BI515" s="756"/>
      <c r="BJ515" s="756"/>
      <c r="BK515" s="756"/>
      <c r="BL515" s="756"/>
      <c r="BM515" s="685"/>
      <c r="BN515" s="705">
        <f t="shared" si="63"/>
        <v>503</v>
      </c>
      <c r="BO515" s="756"/>
      <c r="BP515" s="756"/>
      <c r="BQ515" s="756"/>
      <c r="BR515" s="756"/>
      <c r="BS515" s="756"/>
      <c r="BT515" s="756"/>
      <c r="BU515" s="756"/>
      <c r="BV515" s="756"/>
      <c r="BW515" s="756"/>
      <c r="BX515" s="756"/>
      <c r="BY515" s="756"/>
      <c r="BZ515" s="756"/>
    </row>
    <row r="516" spans="2:78" x14ac:dyDescent="0.25">
      <c r="B516" s="705">
        <v>504</v>
      </c>
      <c r="C516" s="765">
        <f>(1+_xlfn.XLOOKUP(INT((B516-1)/12)+1,'ZC Curve'!$B$8:$B$107,'ZC Curve'!R$8:R$107,,0))^(1/12)-1</f>
        <v>0</v>
      </c>
      <c r="D516" s="766">
        <f t="shared" si="64"/>
        <v>1</v>
      </c>
      <c r="E516" s="765">
        <f>(1+_xlfn.XLOOKUP(INT((B516-1)/12)+1,'ZC Curve'!$B$8:$B$107,'ZC Curve'!S$8:S$107,,0))^(1/12)-1</f>
        <v>0</v>
      </c>
      <c r="F516" s="766">
        <f t="shared" si="65"/>
        <v>1</v>
      </c>
      <c r="G516" s="765">
        <f>(1+_xlfn.XLOOKUP(INT((B516-1)/12)+1,'ZC Curve'!$B$8:$B$107,'ZC Curve'!T$8:T$107,,0))^(1/12)-1</f>
        <v>0</v>
      </c>
      <c r="H516" s="766">
        <f t="shared" si="66"/>
        <v>1</v>
      </c>
      <c r="I516" s="594"/>
      <c r="J516" s="705">
        <f t="shared" si="67"/>
        <v>504</v>
      </c>
      <c r="K516" s="756"/>
      <c r="L516" s="756"/>
      <c r="M516" s="756"/>
      <c r="N516" s="756"/>
      <c r="O516" s="756"/>
      <c r="P516" s="756"/>
      <c r="Q516" s="756"/>
      <c r="R516" s="756"/>
      <c r="S516" s="756"/>
      <c r="T516" s="756"/>
      <c r="U516" s="756"/>
      <c r="V516" s="756"/>
      <c r="W516" s="594"/>
      <c r="X516" s="705">
        <f t="shared" si="68"/>
        <v>504</v>
      </c>
      <c r="Y516" s="756"/>
      <c r="Z516" s="756"/>
      <c r="AA516" s="756"/>
      <c r="AB516" s="756"/>
      <c r="AC516" s="756"/>
      <c r="AD516" s="756"/>
      <c r="AE516" s="756"/>
      <c r="AF516" s="756"/>
      <c r="AG516" s="756"/>
      <c r="AH516" s="756"/>
      <c r="AI516" s="756"/>
      <c r="AJ516" s="756"/>
      <c r="AK516" s="594"/>
      <c r="AL516" s="705">
        <f t="shared" si="69"/>
        <v>504</v>
      </c>
      <c r="AM516" s="756"/>
      <c r="AN516" s="756"/>
      <c r="AO516" s="756"/>
      <c r="AP516" s="756"/>
      <c r="AQ516" s="756"/>
      <c r="AR516" s="756"/>
      <c r="AS516" s="756"/>
      <c r="AT516" s="756"/>
      <c r="AU516" s="756"/>
      <c r="AV516" s="756"/>
      <c r="AW516" s="756"/>
      <c r="AX516" s="756"/>
      <c r="AY516" s="594"/>
      <c r="AZ516" s="705">
        <f t="shared" si="62"/>
        <v>504</v>
      </c>
      <c r="BA516" s="756"/>
      <c r="BB516" s="756"/>
      <c r="BC516" s="756"/>
      <c r="BD516" s="756"/>
      <c r="BE516" s="756"/>
      <c r="BF516" s="756"/>
      <c r="BG516" s="756"/>
      <c r="BH516" s="756"/>
      <c r="BI516" s="756"/>
      <c r="BJ516" s="756"/>
      <c r="BK516" s="756"/>
      <c r="BL516" s="756"/>
      <c r="BM516" s="685"/>
      <c r="BN516" s="705">
        <f t="shared" si="63"/>
        <v>504</v>
      </c>
      <c r="BO516" s="756"/>
      <c r="BP516" s="756"/>
      <c r="BQ516" s="756"/>
      <c r="BR516" s="756"/>
      <c r="BS516" s="756"/>
      <c r="BT516" s="756"/>
      <c r="BU516" s="756"/>
      <c r="BV516" s="756"/>
      <c r="BW516" s="756"/>
      <c r="BX516" s="756"/>
      <c r="BY516" s="756"/>
      <c r="BZ516" s="756"/>
    </row>
    <row r="517" spans="2:78" x14ac:dyDescent="0.25">
      <c r="B517" s="705">
        <v>505</v>
      </c>
      <c r="C517" s="765">
        <f>(1+_xlfn.XLOOKUP(INT((B517-1)/12)+1,'ZC Curve'!$B$8:$B$107,'ZC Curve'!R$8:R$107,,0))^(1/12)-1</f>
        <v>0</v>
      </c>
      <c r="D517" s="766">
        <f t="shared" si="64"/>
        <v>1</v>
      </c>
      <c r="E517" s="765">
        <f>(1+_xlfn.XLOOKUP(INT((B517-1)/12)+1,'ZC Curve'!$B$8:$B$107,'ZC Curve'!S$8:S$107,,0))^(1/12)-1</f>
        <v>0</v>
      </c>
      <c r="F517" s="766">
        <f t="shared" si="65"/>
        <v>1</v>
      </c>
      <c r="G517" s="765">
        <f>(1+_xlfn.XLOOKUP(INT((B517-1)/12)+1,'ZC Curve'!$B$8:$B$107,'ZC Curve'!T$8:T$107,,0))^(1/12)-1</f>
        <v>0</v>
      </c>
      <c r="H517" s="766">
        <f t="shared" si="66"/>
        <v>1</v>
      </c>
      <c r="I517" s="594"/>
      <c r="J517" s="705">
        <f t="shared" si="67"/>
        <v>505</v>
      </c>
      <c r="K517" s="756"/>
      <c r="L517" s="756"/>
      <c r="M517" s="756"/>
      <c r="N517" s="756"/>
      <c r="O517" s="756"/>
      <c r="P517" s="756"/>
      <c r="Q517" s="756"/>
      <c r="R517" s="756"/>
      <c r="S517" s="756"/>
      <c r="T517" s="756"/>
      <c r="U517" s="756"/>
      <c r="V517" s="756"/>
      <c r="W517" s="594"/>
      <c r="X517" s="705">
        <f t="shared" si="68"/>
        <v>505</v>
      </c>
      <c r="Y517" s="756"/>
      <c r="Z517" s="756"/>
      <c r="AA517" s="756"/>
      <c r="AB517" s="756"/>
      <c r="AC517" s="756"/>
      <c r="AD517" s="756"/>
      <c r="AE517" s="756"/>
      <c r="AF517" s="756"/>
      <c r="AG517" s="756"/>
      <c r="AH517" s="756"/>
      <c r="AI517" s="756"/>
      <c r="AJ517" s="756"/>
      <c r="AK517" s="594"/>
      <c r="AL517" s="705">
        <f t="shared" si="69"/>
        <v>505</v>
      </c>
      <c r="AM517" s="756"/>
      <c r="AN517" s="756"/>
      <c r="AO517" s="756"/>
      <c r="AP517" s="756"/>
      <c r="AQ517" s="756"/>
      <c r="AR517" s="756"/>
      <c r="AS517" s="756"/>
      <c r="AT517" s="756"/>
      <c r="AU517" s="756"/>
      <c r="AV517" s="756"/>
      <c r="AW517" s="756"/>
      <c r="AX517" s="756"/>
      <c r="AY517" s="594"/>
      <c r="AZ517" s="705">
        <f t="shared" si="62"/>
        <v>505</v>
      </c>
      <c r="BA517" s="756"/>
      <c r="BB517" s="756"/>
      <c r="BC517" s="756"/>
      <c r="BD517" s="756"/>
      <c r="BE517" s="756"/>
      <c r="BF517" s="756"/>
      <c r="BG517" s="756"/>
      <c r="BH517" s="756"/>
      <c r="BI517" s="756"/>
      <c r="BJ517" s="756"/>
      <c r="BK517" s="756"/>
      <c r="BL517" s="756"/>
      <c r="BM517" s="685"/>
      <c r="BN517" s="705">
        <f t="shared" si="63"/>
        <v>505</v>
      </c>
      <c r="BO517" s="756"/>
      <c r="BP517" s="756"/>
      <c r="BQ517" s="756"/>
      <c r="BR517" s="756"/>
      <c r="BS517" s="756"/>
      <c r="BT517" s="756"/>
      <c r="BU517" s="756"/>
      <c r="BV517" s="756"/>
      <c r="BW517" s="756"/>
      <c r="BX517" s="756"/>
      <c r="BY517" s="756"/>
      <c r="BZ517" s="756"/>
    </row>
    <row r="518" spans="2:78" x14ac:dyDescent="0.25">
      <c r="B518" s="705">
        <v>506</v>
      </c>
      <c r="C518" s="765">
        <f>(1+_xlfn.XLOOKUP(INT((B518-1)/12)+1,'ZC Curve'!$B$8:$B$107,'ZC Curve'!R$8:R$107,,0))^(1/12)-1</f>
        <v>0</v>
      </c>
      <c r="D518" s="766">
        <f t="shared" si="64"/>
        <v>1</v>
      </c>
      <c r="E518" s="765">
        <f>(1+_xlfn.XLOOKUP(INT((B518-1)/12)+1,'ZC Curve'!$B$8:$B$107,'ZC Curve'!S$8:S$107,,0))^(1/12)-1</f>
        <v>0</v>
      </c>
      <c r="F518" s="766">
        <f t="shared" si="65"/>
        <v>1</v>
      </c>
      <c r="G518" s="765">
        <f>(1+_xlfn.XLOOKUP(INT((B518-1)/12)+1,'ZC Curve'!$B$8:$B$107,'ZC Curve'!T$8:T$107,,0))^(1/12)-1</f>
        <v>0</v>
      </c>
      <c r="H518" s="766">
        <f t="shared" si="66"/>
        <v>1</v>
      </c>
      <c r="I518" s="594"/>
      <c r="J518" s="705">
        <f t="shared" si="67"/>
        <v>506</v>
      </c>
      <c r="K518" s="756"/>
      <c r="L518" s="756"/>
      <c r="M518" s="756"/>
      <c r="N518" s="756"/>
      <c r="O518" s="756"/>
      <c r="P518" s="756"/>
      <c r="Q518" s="756"/>
      <c r="R518" s="756"/>
      <c r="S518" s="756"/>
      <c r="T518" s="756"/>
      <c r="U518" s="756"/>
      <c r="V518" s="756"/>
      <c r="W518" s="594"/>
      <c r="X518" s="705">
        <f t="shared" si="68"/>
        <v>506</v>
      </c>
      <c r="Y518" s="756"/>
      <c r="Z518" s="756"/>
      <c r="AA518" s="756"/>
      <c r="AB518" s="756"/>
      <c r="AC518" s="756"/>
      <c r="AD518" s="756"/>
      <c r="AE518" s="756"/>
      <c r="AF518" s="756"/>
      <c r="AG518" s="756"/>
      <c r="AH518" s="756"/>
      <c r="AI518" s="756"/>
      <c r="AJ518" s="756"/>
      <c r="AK518" s="594"/>
      <c r="AL518" s="705">
        <f t="shared" si="69"/>
        <v>506</v>
      </c>
      <c r="AM518" s="756"/>
      <c r="AN518" s="756"/>
      <c r="AO518" s="756"/>
      <c r="AP518" s="756"/>
      <c r="AQ518" s="756"/>
      <c r="AR518" s="756"/>
      <c r="AS518" s="756"/>
      <c r="AT518" s="756"/>
      <c r="AU518" s="756"/>
      <c r="AV518" s="756"/>
      <c r="AW518" s="756"/>
      <c r="AX518" s="756"/>
      <c r="AY518" s="594"/>
      <c r="AZ518" s="705">
        <f t="shared" si="62"/>
        <v>506</v>
      </c>
      <c r="BA518" s="756"/>
      <c r="BB518" s="756"/>
      <c r="BC518" s="756"/>
      <c r="BD518" s="756"/>
      <c r="BE518" s="756"/>
      <c r="BF518" s="756"/>
      <c r="BG518" s="756"/>
      <c r="BH518" s="756"/>
      <c r="BI518" s="756"/>
      <c r="BJ518" s="756"/>
      <c r="BK518" s="756"/>
      <c r="BL518" s="756"/>
      <c r="BM518" s="685"/>
      <c r="BN518" s="705">
        <f t="shared" si="63"/>
        <v>506</v>
      </c>
      <c r="BO518" s="756"/>
      <c r="BP518" s="756"/>
      <c r="BQ518" s="756"/>
      <c r="BR518" s="756"/>
      <c r="BS518" s="756"/>
      <c r="BT518" s="756"/>
      <c r="BU518" s="756"/>
      <c r="BV518" s="756"/>
      <c r="BW518" s="756"/>
      <c r="BX518" s="756"/>
      <c r="BY518" s="756"/>
      <c r="BZ518" s="756"/>
    </row>
    <row r="519" spans="2:78" x14ac:dyDescent="0.25">
      <c r="B519" s="705">
        <v>507</v>
      </c>
      <c r="C519" s="765">
        <f>(1+_xlfn.XLOOKUP(INT((B519-1)/12)+1,'ZC Curve'!$B$8:$B$107,'ZC Curve'!R$8:R$107,,0))^(1/12)-1</f>
        <v>0</v>
      </c>
      <c r="D519" s="766">
        <f t="shared" si="64"/>
        <v>1</v>
      </c>
      <c r="E519" s="765">
        <f>(1+_xlfn.XLOOKUP(INT((B519-1)/12)+1,'ZC Curve'!$B$8:$B$107,'ZC Curve'!S$8:S$107,,0))^(1/12)-1</f>
        <v>0</v>
      </c>
      <c r="F519" s="766">
        <f t="shared" si="65"/>
        <v>1</v>
      </c>
      <c r="G519" s="765">
        <f>(1+_xlfn.XLOOKUP(INT((B519-1)/12)+1,'ZC Curve'!$B$8:$B$107,'ZC Curve'!T$8:T$107,,0))^(1/12)-1</f>
        <v>0</v>
      </c>
      <c r="H519" s="766">
        <f t="shared" si="66"/>
        <v>1</v>
      </c>
      <c r="I519" s="594"/>
      <c r="J519" s="705">
        <f t="shared" si="67"/>
        <v>507</v>
      </c>
      <c r="K519" s="756"/>
      <c r="L519" s="756"/>
      <c r="M519" s="756"/>
      <c r="N519" s="756"/>
      <c r="O519" s="756"/>
      <c r="P519" s="756"/>
      <c r="Q519" s="756"/>
      <c r="R519" s="756"/>
      <c r="S519" s="756"/>
      <c r="T519" s="756"/>
      <c r="U519" s="756"/>
      <c r="V519" s="756"/>
      <c r="W519" s="594"/>
      <c r="X519" s="705">
        <f t="shared" si="68"/>
        <v>507</v>
      </c>
      <c r="Y519" s="756"/>
      <c r="Z519" s="756"/>
      <c r="AA519" s="756"/>
      <c r="AB519" s="756"/>
      <c r="AC519" s="756"/>
      <c r="AD519" s="756"/>
      <c r="AE519" s="756"/>
      <c r="AF519" s="756"/>
      <c r="AG519" s="756"/>
      <c r="AH519" s="756"/>
      <c r="AI519" s="756"/>
      <c r="AJ519" s="756"/>
      <c r="AK519" s="594"/>
      <c r="AL519" s="705">
        <f t="shared" si="69"/>
        <v>507</v>
      </c>
      <c r="AM519" s="756"/>
      <c r="AN519" s="756"/>
      <c r="AO519" s="756"/>
      <c r="AP519" s="756"/>
      <c r="AQ519" s="756"/>
      <c r="AR519" s="756"/>
      <c r="AS519" s="756"/>
      <c r="AT519" s="756"/>
      <c r="AU519" s="756"/>
      <c r="AV519" s="756"/>
      <c r="AW519" s="756"/>
      <c r="AX519" s="756"/>
      <c r="AY519" s="594"/>
      <c r="AZ519" s="705">
        <f t="shared" si="62"/>
        <v>507</v>
      </c>
      <c r="BA519" s="756"/>
      <c r="BB519" s="756"/>
      <c r="BC519" s="756"/>
      <c r="BD519" s="756"/>
      <c r="BE519" s="756"/>
      <c r="BF519" s="756"/>
      <c r="BG519" s="756"/>
      <c r="BH519" s="756"/>
      <c r="BI519" s="756"/>
      <c r="BJ519" s="756"/>
      <c r="BK519" s="756"/>
      <c r="BL519" s="756"/>
      <c r="BM519" s="685"/>
      <c r="BN519" s="705">
        <f t="shared" si="63"/>
        <v>507</v>
      </c>
      <c r="BO519" s="756"/>
      <c r="BP519" s="756"/>
      <c r="BQ519" s="756"/>
      <c r="BR519" s="756"/>
      <c r="BS519" s="756"/>
      <c r="BT519" s="756"/>
      <c r="BU519" s="756"/>
      <c r="BV519" s="756"/>
      <c r="BW519" s="756"/>
      <c r="BX519" s="756"/>
      <c r="BY519" s="756"/>
      <c r="BZ519" s="756"/>
    </row>
    <row r="520" spans="2:78" x14ac:dyDescent="0.25">
      <c r="B520" s="705">
        <v>508</v>
      </c>
      <c r="C520" s="765">
        <f>(1+_xlfn.XLOOKUP(INT((B520-1)/12)+1,'ZC Curve'!$B$8:$B$107,'ZC Curve'!R$8:R$107,,0))^(1/12)-1</f>
        <v>0</v>
      </c>
      <c r="D520" s="766">
        <f t="shared" si="64"/>
        <v>1</v>
      </c>
      <c r="E520" s="765">
        <f>(1+_xlfn.XLOOKUP(INT((B520-1)/12)+1,'ZC Curve'!$B$8:$B$107,'ZC Curve'!S$8:S$107,,0))^(1/12)-1</f>
        <v>0</v>
      </c>
      <c r="F520" s="766">
        <f t="shared" si="65"/>
        <v>1</v>
      </c>
      <c r="G520" s="765">
        <f>(1+_xlfn.XLOOKUP(INT((B520-1)/12)+1,'ZC Curve'!$B$8:$B$107,'ZC Curve'!T$8:T$107,,0))^(1/12)-1</f>
        <v>0</v>
      </c>
      <c r="H520" s="766">
        <f t="shared" si="66"/>
        <v>1</v>
      </c>
      <c r="I520" s="594"/>
      <c r="J520" s="705">
        <f t="shared" si="67"/>
        <v>508</v>
      </c>
      <c r="K520" s="756"/>
      <c r="L520" s="756"/>
      <c r="M520" s="756"/>
      <c r="N520" s="756"/>
      <c r="O520" s="756"/>
      <c r="P520" s="756"/>
      <c r="Q520" s="756"/>
      <c r="R520" s="756"/>
      <c r="S520" s="756"/>
      <c r="T520" s="756"/>
      <c r="U520" s="756"/>
      <c r="V520" s="756"/>
      <c r="W520" s="594"/>
      <c r="X520" s="705">
        <f t="shared" si="68"/>
        <v>508</v>
      </c>
      <c r="Y520" s="756"/>
      <c r="Z520" s="756"/>
      <c r="AA520" s="756"/>
      <c r="AB520" s="756"/>
      <c r="AC520" s="756"/>
      <c r="AD520" s="756"/>
      <c r="AE520" s="756"/>
      <c r="AF520" s="756"/>
      <c r="AG520" s="756"/>
      <c r="AH520" s="756"/>
      <c r="AI520" s="756"/>
      <c r="AJ520" s="756"/>
      <c r="AK520" s="594"/>
      <c r="AL520" s="705">
        <f t="shared" si="69"/>
        <v>508</v>
      </c>
      <c r="AM520" s="756"/>
      <c r="AN520" s="756"/>
      <c r="AO520" s="756"/>
      <c r="AP520" s="756"/>
      <c r="AQ520" s="756"/>
      <c r="AR520" s="756"/>
      <c r="AS520" s="756"/>
      <c r="AT520" s="756"/>
      <c r="AU520" s="756"/>
      <c r="AV520" s="756"/>
      <c r="AW520" s="756"/>
      <c r="AX520" s="756"/>
      <c r="AY520" s="594"/>
      <c r="AZ520" s="705">
        <f t="shared" si="62"/>
        <v>508</v>
      </c>
      <c r="BA520" s="756"/>
      <c r="BB520" s="756"/>
      <c r="BC520" s="756"/>
      <c r="BD520" s="756"/>
      <c r="BE520" s="756"/>
      <c r="BF520" s="756"/>
      <c r="BG520" s="756"/>
      <c r="BH520" s="756"/>
      <c r="BI520" s="756"/>
      <c r="BJ520" s="756"/>
      <c r="BK520" s="756"/>
      <c r="BL520" s="756"/>
      <c r="BM520" s="685"/>
      <c r="BN520" s="705">
        <f t="shared" si="63"/>
        <v>508</v>
      </c>
      <c r="BO520" s="756"/>
      <c r="BP520" s="756"/>
      <c r="BQ520" s="756"/>
      <c r="BR520" s="756"/>
      <c r="BS520" s="756"/>
      <c r="BT520" s="756"/>
      <c r="BU520" s="756"/>
      <c r="BV520" s="756"/>
      <c r="BW520" s="756"/>
      <c r="BX520" s="756"/>
      <c r="BY520" s="756"/>
      <c r="BZ520" s="756"/>
    </row>
    <row r="521" spans="2:78" x14ac:dyDescent="0.25">
      <c r="B521" s="705">
        <v>509</v>
      </c>
      <c r="C521" s="765">
        <f>(1+_xlfn.XLOOKUP(INT((B521-1)/12)+1,'ZC Curve'!$B$8:$B$107,'ZC Curve'!R$8:R$107,,0))^(1/12)-1</f>
        <v>0</v>
      </c>
      <c r="D521" s="766">
        <f t="shared" si="64"/>
        <v>1</v>
      </c>
      <c r="E521" s="765">
        <f>(1+_xlfn.XLOOKUP(INT((B521-1)/12)+1,'ZC Curve'!$B$8:$B$107,'ZC Curve'!S$8:S$107,,0))^(1/12)-1</f>
        <v>0</v>
      </c>
      <c r="F521" s="766">
        <f t="shared" si="65"/>
        <v>1</v>
      </c>
      <c r="G521" s="765">
        <f>(1+_xlfn.XLOOKUP(INT((B521-1)/12)+1,'ZC Curve'!$B$8:$B$107,'ZC Curve'!T$8:T$107,,0))^(1/12)-1</f>
        <v>0</v>
      </c>
      <c r="H521" s="766">
        <f t="shared" si="66"/>
        <v>1</v>
      </c>
      <c r="I521" s="594"/>
      <c r="J521" s="705">
        <f t="shared" si="67"/>
        <v>509</v>
      </c>
      <c r="K521" s="756"/>
      <c r="L521" s="756"/>
      <c r="M521" s="756"/>
      <c r="N521" s="756"/>
      <c r="O521" s="756"/>
      <c r="P521" s="756"/>
      <c r="Q521" s="756"/>
      <c r="R521" s="756"/>
      <c r="S521" s="756"/>
      <c r="T521" s="756"/>
      <c r="U521" s="756"/>
      <c r="V521" s="756"/>
      <c r="W521" s="594"/>
      <c r="X521" s="705">
        <f t="shared" si="68"/>
        <v>509</v>
      </c>
      <c r="Y521" s="756"/>
      <c r="Z521" s="756"/>
      <c r="AA521" s="756"/>
      <c r="AB521" s="756"/>
      <c r="AC521" s="756"/>
      <c r="AD521" s="756"/>
      <c r="AE521" s="756"/>
      <c r="AF521" s="756"/>
      <c r="AG521" s="756"/>
      <c r="AH521" s="756"/>
      <c r="AI521" s="756"/>
      <c r="AJ521" s="756"/>
      <c r="AK521" s="594"/>
      <c r="AL521" s="705">
        <f t="shared" si="69"/>
        <v>509</v>
      </c>
      <c r="AM521" s="756"/>
      <c r="AN521" s="756"/>
      <c r="AO521" s="756"/>
      <c r="AP521" s="756"/>
      <c r="AQ521" s="756"/>
      <c r="AR521" s="756"/>
      <c r="AS521" s="756"/>
      <c r="AT521" s="756"/>
      <c r="AU521" s="756"/>
      <c r="AV521" s="756"/>
      <c r="AW521" s="756"/>
      <c r="AX521" s="756"/>
      <c r="AY521" s="594"/>
      <c r="AZ521" s="705">
        <f t="shared" si="62"/>
        <v>509</v>
      </c>
      <c r="BA521" s="756"/>
      <c r="BB521" s="756"/>
      <c r="BC521" s="756"/>
      <c r="BD521" s="756"/>
      <c r="BE521" s="756"/>
      <c r="BF521" s="756"/>
      <c r="BG521" s="756"/>
      <c r="BH521" s="756"/>
      <c r="BI521" s="756"/>
      <c r="BJ521" s="756"/>
      <c r="BK521" s="756"/>
      <c r="BL521" s="756"/>
      <c r="BM521" s="685"/>
      <c r="BN521" s="705">
        <f t="shared" si="63"/>
        <v>509</v>
      </c>
      <c r="BO521" s="756"/>
      <c r="BP521" s="756"/>
      <c r="BQ521" s="756"/>
      <c r="BR521" s="756"/>
      <c r="BS521" s="756"/>
      <c r="BT521" s="756"/>
      <c r="BU521" s="756"/>
      <c r="BV521" s="756"/>
      <c r="BW521" s="756"/>
      <c r="BX521" s="756"/>
      <c r="BY521" s="756"/>
      <c r="BZ521" s="756"/>
    </row>
    <row r="522" spans="2:78" x14ac:dyDescent="0.25">
      <c r="B522" s="705">
        <v>510</v>
      </c>
      <c r="C522" s="765">
        <f>(1+_xlfn.XLOOKUP(INT((B522-1)/12)+1,'ZC Curve'!$B$8:$B$107,'ZC Curve'!R$8:R$107,,0))^(1/12)-1</f>
        <v>0</v>
      </c>
      <c r="D522" s="766">
        <f t="shared" si="64"/>
        <v>1</v>
      </c>
      <c r="E522" s="765">
        <f>(1+_xlfn.XLOOKUP(INT((B522-1)/12)+1,'ZC Curve'!$B$8:$B$107,'ZC Curve'!S$8:S$107,,0))^(1/12)-1</f>
        <v>0</v>
      </c>
      <c r="F522" s="766">
        <f t="shared" si="65"/>
        <v>1</v>
      </c>
      <c r="G522" s="765">
        <f>(1+_xlfn.XLOOKUP(INT((B522-1)/12)+1,'ZC Curve'!$B$8:$B$107,'ZC Curve'!T$8:T$107,,0))^(1/12)-1</f>
        <v>0</v>
      </c>
      <c r="H522" s="766">
        <f t="shared" si="66"/>
        <v>1</v>
      </c>
      <c r="I522" s="594"/>
      <c r="J522" s="705">
        <f t="shared" si="67"/>
        <v>510</v>
      </c>
      <c r="K522" s="756"/>
      <c r="L522" s="756"/>
      <c r="M522" s="756"/>
      <c r="N522" s="756"/>
      <c r="O522" s="756"/>
      <c r="P522" s="756"/>
      <c r="Q522" s="756"/>
      <c r="R522" s="756"/>
      <c r="S522" s="756"/>
      <c r="T522" s="756"/>
      <c r="U522" s="756"/>
      <c r="V522" s="756"/>
      <c r="W522" s="594"/>
      <c r="X522" s="705">
        <f t="shared" si="68"/>
        <v>510</v>
      </c>
      <c r="Y522" s="756"/>
      <c r="Z522" s="756"/>
      <c r="AA522" s="756"/>
      <c r="AB522" s="756"/>
      <c r="AC522" s="756"/>
      <c r="AD522" s="756"/>
      <c r="AE522" s="756"/>
      <c r="AF522" s="756"/>
      <c r="AG522" s="756"/>
      <c r="AH522" s="756"/>
      <c r="AI522" s="756"/>
      <c r="AJ522" s="756"/>
      <c r="AK522" s="594"/>
      <c r="AL522" s="705">
        <f t="shared" si="69"/>
        <v>510</v>
      </c>
      <c r="AM522" s="756"/>
      <c r="AN522" s="756"/>
      <c r="AO522" s="756"/>
      <c r="AP522" s="756"/>
      <c r="AQ522" s="756"/>
      <c r="AR522" s="756"/>
      <c r="AS522" s="756"/>
      <c r="AT522" s="756"/>
      <c r="AU522" s="756"/>
      <c r="AV522" s="756"/>
      <c r="AW522" s="756"/>
      <c r="AX522" s="756"/>
      <c r="AY522" s="594"/>
      <c r="AZ522" s="705">
        <f t="shared" si="62"/>
        <v>510</v>
      </c>
      <c r="BA522" s="756"/>
      <c r="BB522" s="756"/>
      <c r="BC522" s="756"/>
      <c r="BD522" s="756"/>
      <c r="BE522" s="756"/>
      <c r="BF522" s="756"/>
      <c r="BG522" s="756"/>
      <c r="BH522" s="756"/>
      <c r="BI522" s="756"/>
      <c r="BJ522" s="756"/>
      <c r="BK522" s="756"/>
      <c r="BL522" s="756"/>
      <c r="BM522" s="685"/>
      <c r="BN522" s="705">
        <f t="shared" si="63"/>
        <v>510</v>
      </c>
      <c r="BO522" s="756"/>
      <c r="BP522" s="756"/>
      <c r="BQ522" s="756"/>
      <c r="BR522" s="756"/>
      <c r="BS522" s="756"/>
      <c r="BT522" s="756"/>
      <c r="BU522" s="756"/>
      <c r="BV522" s="756"/>
      <c r="BW522" s="756"/>
      <c r="BX522" s="756"/>
      <c r="BY522" s="756"/>
      <c r="BZ522" s="756"/>
    </row>
    <row r="523" spans="2:78" x14ac:dyDescent="0.25">
      <c r="B523" s="705">
        <v>511</v>
      </c>
      <c r="C523" s="765">
        <f>(1+_xlfn.XLOOKUP(INT((B523-1)/12)+1,'ZC Curve'!$B$8:$B$107,'ZC Curve'!R$8:R$107,,0))^(1/12)-1</f>
        <v>0</v>
      </c>
      <c r="D523" s="766">
        <f t="shared" si="64"/>
        <v>1</v>
      </c>
      <c r="E523" s="765">
        <f>(1+_xlfn.XLOOKUP(INT((B523-1)/12)+1,'ZC Curve'!$B$8:$B$107,'ZC Curve'!S$8:S$107,,0))^(1/12)-1</f>
        <v>0</v>
      </c>
      <c r="F523" s="766">
        <f t="shared" si="65"/>
        <v>1</v>
      </c>
      <c r="G523" s="765">
        <f>(1+_xlfn.XLOOKUP(INT((B523-1)/12)+1,'ZC Curve'!$B$8:$B$107,'ZC Curve'!T$8:T$107,,0))^(1/12)-1</f>
        <v>0</v>
      </c>
      <c r="H523" s="766">
        <f t="shared" si="66"/>
        <v>1</v>
      </c>
      <c r="I523" s="594"/>
      <c r="J523" s="705">
        <f t="shared" si="67"/>
        <v>511</v>
      </c>
      <c r="K523" s="756"/>
      <c r="L523" s="756"/>
      <c r="M523" s="756"/>
      <c r="N523" s="756"/>
      <c r="O523" s="756"/>
      <c r="P523" s="756"/>
      <c r="Q523" s="756"/>
      <c r="R523" s="756"/>
      <c r="S523" s="756"/>
      <c r="T523" s="756"/>
      <c r="U523" s="756"/>
      <c r="V523" s="756"/>
      <c r="W523" s="594"/>
      <c r="X523" s="705">
        <f t="shared" si="68"/>
        <v>511</v>
      </c>
      <c r="Y523" s="756"/>
      <c r="Z523" s="756"/>
      <c r="AA523" s="756"/>
      <c r="AB523" s="756"/>
      <c r="AC523" s="756"/>
      <c r="AD523" s="756"/>
      <c r="AE523" s="756"/>
      <c r="AF523" s="756"/>
      <c r="AG523" s="756"/>
      <c r="AH523" s="756"/>
      <c r="AI523" s="756"/>
      <c r="AJ523" s="756"/>
      <c r="AK523" s="594"/>
      <c r="AL523" s="705">
        <f t="shared" si="69"/>
        <v>511</v>
      </c>
      <c r="AM523" s="756"/>
      <c r="AN523" s="756"/>
      <c r="AO523" s="756"/>
      <c r="AP523" s="756"/>
      <c r="AQ523" s="756"/>
      <c r="AR523" s="756"/>
      <c r="AS523" s="756"/>
      <c r="AT523" s="756"/>
      <c r="AU523" s="756"/>
      <c r="AV523" s="756"/>
      <c r="AW523" s="756"/>
      <c r="AX523" s="756"/>
      <c r="AY523" s="594"/>
      <c r="AZ523" s="705">
        <f t="shared" si="62"/>
        <v>511</v>
      </c>
      <c r="BA523" s="756"/>
      <c r="BB523" s="756"/>
      <c r="BC523" s="756"/>
      <c r="BD523" s="756"/>
      <c r="BE523" s="756"/>
      <c r="BF523" s="756"/>
      <c r="BG523" s="756"/>
      <c r="BH523" s="756"/>
      <c r="BI523" s="756"/>
      <c r="BJ523" s="756"/>
      <c r="BK523" s="756"/>
      <c r="BL523" s="756"/>
      <c r="BM523" s="685"/>
      <c r="BN523" s="705">
        <f t="shared" si="63"/>
        <v>511</v>
      </c>
      <c r="BO523" s="756"/>
      <c r="BP523" s="756"/>
      <c r="BQ523" s="756"/>
      <c r="BR523" s="756"/>
      <c r="BS523" s="756"/>
      <c r="BT523" s="756"/>
      <c r="BU523" s="756"/>
      <c r="BV523" s="756"/>
      <c r="BW523" s="756"/>
      <c r="BX523" s="756"/>
      <c r="BY523" s="756"/>
      <c r="BZ523" s="756"/>
    </row>
    <row r="524" spans="2:78" x14ac:dyDescent="0.25">
      <c r="B524" s="705">
        <v>512</v>
      </c>
      <c r="C524" s="765">
        <f>(1+_xlfn.XLOOKUP(INT((B524-1)/12)+1,'ZC Curve'!$B$8:$B$107,'ZC Curve'!R$8:R$107,,0))^(1/12)-1</f>
        <v>0</v>
      </c>
      <c r="D524" s="766">
        <f t="shared" si="64"/>
        <v>1</v>
      </c>
      <c r="E524" s="765">
        <f>(1+_xlfn.XLOOKUP(INT((B524-1)/12)+1,'ZC Curve'!$B$8:$B$107,'ZC Curve'!S$8:S$107,,0))^(1/12)-1</f>
        <v>0</v>
      </c>
      <c r="F524" s="766">
        <f t="shared" si="65"/>
        <v>1</v>
      </c>
      <c r="G524" s="765">
        <f>(1+_xlfn.XLOOKUP(INT((B524-1)/12)+1,'ZC Curve'!$B$8:$B$107,'ZC Curve'!T$8:T$107,,0))^(1/12)-1</f>
        <v>0</v>
      </c>
      <c r="H524" s="766">
        <f t="shared" si="66"/>
        <v>1</v>
      </c>
      <c r="I524" s="594"/>
      <c r="J524" s="705">
        <f t="shared" si="67"/>
        <v>512</v>
      </c>
      <c r="K524" s="756"/>
      <c r="L524" s="756"/>
      <c r="M524" s="756"/>
      <c r="N524" s="756"/>
      <c r="O524" s="756"/>
      <c r="P524" s="756"/>
      <c r="Q524" s="756"/>
      <c r="R524" s="756"/>
      <c r="S524" s="756"/>
      <c r="T524" s="756"/>
      <c r="U524" s="756"/>
      <c r="V524" s="756"/>
      <c r="W524" s="594"/>
      <c r="X524" s="705">
        <f t="shared" si="68"/>
        <v>512</v>
      </c>
      <c r="Y524" s="756"/>
      <c r="Z524" s="756"/>
      <c r="AA524" s="756"/>
      <c r="AB524" s="756"/>
      <c r="AC524" s="756"/>
      <c r="AD524" s="756"/>
      <c r="AE524" s="756"/>
      <c r="AF524" s="756"/>
      <c r="AG524" s="756"/>
      <c r="AH524" s="756"/>
      <c r="AI524" s="756"/>
      <c r="AJ524" s="756"/>
      <c r="AK524" s="594"/>
      <c r="AL524" s="705">
        <f t="shared" si="69"/>
        <v>512</v>
      </c>
      <c r="AM524" s="756"/>
      <c r="AN524" s="756"/>
      <c r="AO524" s="756"/>
      <c r="AP524" s="756"/>
      <c r="AQ524" s="756"/>
      <c r="AR524" s="756"/>
      <c r="AS524" s="756"/>
      <c r="AT524" s="756"/>
      <c r="AU524" s="756"/>
      <c r="AV524" s="756"/>
      <c r="AW524" s="756"/>
      <c r="AX524" s="756"/>
      <c r="AY524" s="594"/>
      <c r="AZ524" s="705">
        <f t="shared" si="62"/>
        <v>512</v>
      </c>
      <c r="BA524" s="756"/>
      <c r="BB524" s="756"/>
      <c r="BC524" s="756"/>
      <c r="BD524" s="756"/>
      <c r="BE524" s="756"/>
      <c r="BF524" s="756"/>
      <c r="BG524" s="756"/>
      <c r="BH524" s="756"/>
      <c r="BI524" s="756"/>
      <c r="BJ524" s="756"/>
      <c r="BK524" s="756"/>
      <c r="BL524" s="756"/>
      <c r="BM524" s="685"/>
      <c r="BN524" s="705">
        <f t="shared" si="63"/>
        <v>512</v>
      </c>
      <c r="BO524" s="756"/>
      <c r="BP524" s="756"/>
      <c r="BQ524" s="756"/>
      <c r="BR524" s="756"/>
      <c r="BS524" s="756"/>
      <c r="BT524" s="756"/>
      <c r="BU524" s="756"/>
      <c r="BV524" s="756"/>
      <c r="BW524" s="756"/>
      <c r="BX524" s="756"/>
      <c r="BY524" s="756"/>
      <c r="BZ524" s="756"/>
    </row>
    <row r="525" spans="2:78" x14ac:dyDescent="0.25">
      <c r="B525" s="705">
        <v>513</v>
      </c>
      <c r="C525" s="765">
        <f>(1+_xlfn.XLOOKUP(INT((B525-1)/12)+1,'ZC Curve'!$B$8:$B$107,'ZC Curve'!R$8:R$107,,0))^(1/12)-1</f>
        <v>0</v>
      </c>
      <c r="D525" s="766">
        <f t="shared" si="64"/>
        <v>1</v>
      </c>
      <c r="E525" s="765">
        <f>(1+_xlfn.XLOOKUP(INT((B525-1)/12)+1,'ZC Curve'!$B$8:$B$107,'ZC Curve'!S$8:S$107,,0))^(1/12)-1</f>
        <v>0</v>
      </c>
      <c r="F525" s="766">
        <f t="shared" si="65"/>
        <v>1</v>
      </c>
      <c r="G525" s="765">
        <f>(1+_xlfn.XLOOKUP(INT((B525-1)/12)+1,'ZC Curve'!$B$8:$B$107,'ZC Curve'!T$8:T$107,,0))^(1/12)-1</f>
        <v>0</v>
      </c>
      <c r="H525" s="766">
        <f t="shared" si="66"/>
        <v>1</v>
      </c>
      <c r="I525" s="594"/>
      <c r="J525" s="705">
        <f t="shared" si="67"/>
        <v>513</v>
      </c>
      <c r="K525" s="756"/>
      <c r="L525" s="756"/>
      <c r="M525" s="756"/>
      <c r="N525" s="756"/>
      <c r="O525" s="756"/>
      <c r="P525" s="756"/>
      <c r="Q525" s="756"/>
      <c r="R525" s="756"/>
      <c r="S525" s="756"/>
      <c r="T525" s="756"/>
      <c r="U525" s="756"/>
      <c r="V525" s="756"/>
      <c r="W525" s="594"/>
      <c r="X525" s="705">
        <f t="shared" si="68"/>
        <v>513</v>
      </c>
      <c r="Y525" s="756"/>
      <c r="Z525" s="756"/>
      <c r="AA525" s="756"/>
      <c r="AB525" s="756"/>
      <c r="AC525" s="756"/>
      <c r="AD525" s="756"/>
      <c r="AE525" s="756"/>
      <c r="AF525" s="756"/>
      <c r="AG525" s="756"/>
      <c r="AH525" s="756"/>
      <c r="AI525" s="756"/>
      <c r="AJ525" s="756"/>
      <c r="AK525" s="594"/>
      <c r="AL525" s="705">
        <f t="shared" si="69"/>
        <v>513</v>
      </c>
      <c r="AM525" s="756"/>
      <c r="AN525" s="756"/>
      <c r="AO525" s="756"/>
      <c r="AP525" s="756"/>
      <c r="AQ525" s="756"/>
      <c r="AR525" s="756"/>
      <c r="AS525" s="756"/>
      <c r="AT525" s="756"/>
      <c r="AU525" s="756"/>
      <c r="AV525" s="756"/>
      <c r="AW525" s="756"/>
      <c r="AX525" s="756"/>
      <c r="AY525" s="594"/>
      <c r="AZ525" s="705">
        <f t="shared" si="62"/>
        <v>513</v>
      </c>
      <c r="BA525" s="756"/>
      <c r="BB525" s="756"/>
      <c r="BC525" s="756"/>
      <c r="BD525" s="756"/>
      <c r="BE525" s="756"/>
      <c r="BF525" s="756"/>
      <c r="BG525" s="756"/>
      <c r="BH525" s="756"/>
      <c r="BI525" s="756"/>
      <c r="BJ525" s="756"/>
      <c r="BK525" s="756"/>
      <c r="BL525" s="756"/>
      <c r="BM525" s="685"/>
      <c r="BN525" s="705">
        <f t="shared" si="63"/>
        <v>513</v>
      </c>
      <c r="BO525" s="756"/>
      <c r="BP525" s="756"/>
      <c r="BQ525" s="756"/>
      <c r="BR525" s="756"/>
      <c r="BS525" s="756"/>
      <c r="BT525" s="756"/>
      <c r="BU525" s="756"/>
      <c r="BV525" s="756"/>
      <c r="BW525" s="756"/>
      <c r="BX525" s="756"/>
      <c r="BY525" s="756"/>
      <c r="BZ525" s="756"/>
    </row>
    <row r="526" spans="2:78" x14ac:dyDescent="0.25">
      <c r="B526" s="705">
        <v>514</v>
      </c>
      <c r="C526" s="765">
        <f>(1+_xlfn.XLOOKUP(INT((B526-1)/12)+1,'ZC Curve'!$B$8:$B$107,'ZC Curve'!R$8:R$107,,0))^(1/12)-1</f>
        <v>0</v>
      </c>
      <c r="D526" s="766">
        <f t="shared" si="64"/>
        <v>1</v>
      </c>
      <c r="E526" s="765">
        <f>(1+_xlfn.XLOOKUP(INT((B526-1)/12)+1,'ZC Curve'!$B$8:$B$107,'ZC Curve'!S$8:S$107,,0))^(1/12)-1</f>
        <v>0</v>
      </c>
      <c r="F526" s="766">
        <f t="shared" si="65"/>
        <v>1</v>
      </c>
      <c r="G526" s="765">
        <f>(1+_xlfn.XLOOKUP(INT((B526-1)/12)+1,'ZC Curve'!$B$8:$B$107,'ZC Curve'!T$8:T$107,,0))^(1/12)-1</f>
        <v>0</v>
      </c>
      <c r="H526" s="766">
        <f t="shared" si="66"/>
        <v>1</v>
      </c>
      <c r="I526" s="594"/>
      <c r="J526" s="705">
        <f t="shared" si="67"/>
        <v>514</v>
      </c>
      <c r="K526" s="756"/>
      <c r="L526" s="756"/>
      <c r="M526" s="756"/>
      <c r="N526" s="756"/>
      <c r="O526" s="756"/>
      <c r="P526" s="756"/>
      <c r="Q526" s="756"/>
      <c r="R526" s="756"/>
      <c r="S526" s="756"/>
      <c r="T526" s="756"/>
      <c r="U526" s="756"/>
      <c r="V526" s="756"/>
      <c r="W526" s="594"/>
      <c r="X526" s="705">
        <f t="shared" si="68"/>
        <v>514</v>
      </c>
      <c r="Y526" s="756"/>
      <c r="Z526" s="756"/>
      <c r="AA526" s="756"/>
      <c r="AB526" s="756"/>
      <c r="AC526" s="756"/>
      <c r="AD526" s="756"/>
      <c r="AE526" s="756"/>
      <c r="AF526" s="756"/>
      <c r="AG526" s="756"/>
      <c r="AH526" s="756"/>
      <c r="AI526" s="756"/>
      <c r="AJ526" s="756"/>
      <c r="AK526" s="594"/>
      <c r="AL526" s="705">
        <f t="shared" si="69"/>
        <v>514</v>
      </c>
      <c r="AM526" s="756"/>
      <c r="AN526" s="756"/>
      <c r="AO526" s="756"/>
      <c r="AP526" s="756"/>
      <c r="AQ526" s="756"/>
      <c r="AR526" s="756"/>
      <c r="AS526" s="756"/>
      <c r="AT526" s="756"/>
      <c r="AU526" s="756"/>
      <c r="AV526" s="756"/>
      <c r="AW526" s="756"/>
      <c r="AX526" s="756"/>
      <c r="AY526" s="594"/>
      <c r="AZ526" s="705">
        <f t="shared" ref="AZ526:AZ589" si="70">AZ525+1</f>
        <v>514</v>
      </c>
      <c r="BA526" s="756"/>
      <c r="BB526" s="756"/>
      <c r="BC526" s="756"/>
      <c r="BD526" s="756"/>
      <c r="BE526" s="756"/>
      <c r="BF526" s="756"/>
      <c r="BG526" s="756"/>
      <c r="BH526" s="756"/>
      <c r="BI526" s="756"/>
      <c r="BJ526" s="756"/>
      <c r="BK526" s="756"/>
      <c r="BL526" s="756"/>
      <c r="BM526" s="685"/>
      <c r="BN526" s="705">
        <f t="shared" ref="BN526:BN589" si="71">BN525+1</f>
        <v>514</v>
      </c>
      <c r="BO526" s="756"/>
      <c r="BP526" s="756"/>
      <c r="BQ526" s="756"/>
      <c r="BR526" s="756"/>
      <c r="BS526" s="756"/>
      <c r="BT526" s="756"/>
      <c r="BU526" s="756"/>
      <c r="BV526" s="756"/>
      <c r="BW526" s="756"/>
      <c r="BX526" s="756"/>
      <c r="BY526" s="756"/>
      <c r="BZ526" s="756"/>
    </row>
    <row r="527" spans="2:78" x14ac:dyDescent="0.25">
      <c r="B527" s="705">
        <v>515</v>
      </c>
      <c r="C527" s="765">
        <f>(1+_xlfn.XLOOKUP(INT((B527-1)/12)+1,'ZC Curve'!$B$8:$B$107,'ZC Curve'!R$8:R$107,,0))^(1/12)-1</f>
        <v>0</v>
      </c>
      <c r="D527" s="766">
        <f t="shared" ref="D527:D590" si="72">D526/(1+C527)</f>
        <v>1</v>
      </c>
      <c r="E527" s="765">
        <f>(1+_xlfn.XLOOKUP(INT((B527-1)/12)+1,'ZC Curve'!$B$8:$B$107,'ZC Curve'!S$8:S$107,,0))^(1/12)-1</f>
        <v>0</v>
      </c>
      <c r="F527" s="766">
        <f t="shared" ref="F527:F590" si="73">F526/(1+E527)</f>
        <v>1</v>
      </c>
      <c r="G527" s="765">
        <f>(1+_xlfn.XLOOKUP(INT((B527-1)/12)+1,'ZC Curve'!$B$8:$B$107,'ZC Curve'!T$8:T$107,,0))^(1/12)-1</f>
        <v>0</v>
      </c>
      <c r="H527" s="766">
        <f t="shared" ref="H527:H590" si="74">H526/(1+G527)</f>
        <v>1</v>
      </c>
      <c r="I527" s="594"/>
      <c r="J527" s="705">
        <f t="shared" ref="J527:J590" si="75">J526+1</f>
        <v>515</v>
      </c>
      <c r="K527" s="756"/>
      <c r="L527" s="756"/>
      <c r="M527" s="756"/>
      <c r="N527" s="756"/>
      <c r="O527" s="756"/>
      <c r="P527" s="756"/>
      <c r="Q527" s="756"/>
      <c r="R527" s="756"/>
      <c r="S527" s="756"/>
      <c r="T527" s="756"/>
      <c r="U527" s="756"/>
      <c r="V527" s="756"/>
      <c r="W527" s="594"/>
      <c r="X527" s="705">
        <f t="shared" ref="X527:X590" si="76">X526+1</f>
        <v>515</v>
      </c>
      <c r="Y527" s="756"/>
      <c r="Z527" s="756"/>
      <c r="AA527" s="756"/>
      <c r="AB527" s="756"/>
      <c r="AC527" s="756"/>
      <c r="AD527" s="756"/>
      <c r="AE527" s="756"/>
      <c r="AF527" s="756"/>
      <c r="AG527" s="756"/>
      <c r="AH527" s="756"/>
      <c r="AI527" s="756"/>
      <c r="AJ527" s="756"/>
      <c r="AK527" s="594"/>
      <c r="AL527" s="705">
        <f t="shared" si="69"/>
        <v>515</v>
      </c>
      <c r="AM527" s="756"/>
      <c r="AN527" s="756"/>
      <c r="AO527" s="756"/>
      <c r="AP527" s="756"/>
      <c r="AQ527" s="756"/>
      <c r="AR527" s="756"/>
      <c r="AS527" s="756"/>
      <c r="AT527" s="756"/>
      <c r="AU527" s="756"/>
      <c r="AV527" s="756"/>
      <c r="AW527" s="756"/>
      <c r="AX527" s="756"/>
      <c r="AY527" s="594"/>
      <c r="AZ527" s="705">
        <f t="shared" si="70"/>
        <v>515</v>
      </c>
      <c r="BA527" s="756"/>
      <c r="BB527" s="756"/>
      <c r="BC527" s="756"/>
      <c r="BD527" s="756"/>
      <c r="BE527" s="756"/>
      <c r="BF527" s="756"/>
      <c r="BG527" s="756"/>
      <c r="BH527" s="756"/>
      <c r="BI527" s="756"/>
      <c r="BJ527" s="756"/>
      <c r="BK527" s="756"/>
      <c r="BL527" s="756"/>
      <c r="BM527" s="685"/>
      <c r="BN527" s="705">
        <f t="shared" si="71"/>
        <v>515</v>
      </c>
      <c r="BO527" s="756"/>
      <c r="BP527" s="756"/>
      <c r="BQ527" s="756"/>
      <c r="BR527" s="756"/>
      <c r="BS527" s="756"/>
      <c r="BT527" s="756"/>
      <c r="BU527" s="756"/>
      <c r="BV527" s="756"/>
      <c r="BW527" s="756"/>
      <c r="BX527" s="756"/>
      <c r="BY527" s="756"/>
      <c r="BZ527" s="756"/>
    </row>
    <row r="528" spans="2:78" x14ac:dyDescent="0.25">
      <c r="B528" s="705">
        <v>516</v>
      </c>
      <c r="C528" s="765">
        <f>(1+_xlfn.XLOOKUP(INT((B528-1)/12)+1,'ZC Curve'!$B$8:$B$107,'ZC Curve'!R$8:R$107,,0))^(1/12)-1</f>
        <v>0</v>
      </c>
      <c r="D528" s="766">
        <f t="shared" si="72"/>
        <v>1</v>
      </c>
      <c r="E528" s="765">
        <f>(1+_xlfn.XLOOKUP(INT((B528-1)/12)+1,'ZC Curve'!$B$8:$B$107,'ZC Curve'!S$8:S$107,,0))^(1/12)-1</f>
        <v>0</v>
      </c>
      <c r="F528" s="766">
        <f t="shared" si="73"/>
        <v>1</v>
      </c>
      <c r="G528" s="765">
        <f>(1+_xlfn.XLOOKUP(INT((B528-1)/12)+1,'ZC Curve'!$B$8:$B$107,'ZC Curve'!T$8:T$107,,0))^(1/12)-1</f>
        <v>0</v>
      </c>
      <c r="H528" s="766">
        <f t="shared" si="74"/>
        <v>1</v>
      </c>
      <c r="I528" s="594"/>
      <c r="J528" s="705">
        <f t="shared" si="75"/>
        <v>516</v>
      </c>
      <c r="K528" s="756"/>
      <c r="L528" s="756"/>
      <c r="M528" s="756"/>
      <c r="N528" s="756"/>
      <c r="O528" s="756"/>
      <c r="P528" s="756"/>
      <c r="Q528" s="756"/>
      <c r="R528" s="756"/>
      <c r="S528" s="756"/>
      <c r="T528" s="756"/>
      <c r="U528" s="756"/>
      <c r="V528" s="756"/>
      <c r="W528" s="594"/>
      <c r="X528" s="705">
        <f t="shared" si="76"/>
        <v>516</v>
      </c>
      <c r="Y528" s="756"/>
      <c r="Z528" s="756"/>
      <c r="AA528" s="756"/>
      <c r="AB528" s="756"/>
      <c r="AC528" s="756"/>
      <c r="AD528" s="756"/>
      <c r="AE528" s="756"/>
      <c r="AF528" s="756"/>
      <c r="AG528" s="756"/>
      <c r="AH528" s="756"/>
      <c r="AI528" s="756"/>
      <c r="AJ528" s="756"/>
      <c r="AK528" s="594"/>
      <c r="AL528" s="705">
        <f t="shared" si="69"/>
        <v>516</v>
      </c>
      <c r="AM528" s="756"/>
      <c r="AN528" s="756"/>
      <c r="AO528" s="756"/>
      <c r="AP528" s="756"/>
      <c r="AQ528" s="756"/>
      <c r="AR528" s="756"/>
      <c r="AS528" s="756"/>
      <c r="AT528" s="756"/>
      <c r="AU528" s="756"/>
      <c r="AV528" s="756"/>
      <c r="AW528" s="756"/>
      <c r="AX528" s="756"/>
      <c r="AY528" s="594"/>
      <c r="AZ528" s="705">
        <f t="shared" si="70"/>
        <v>516</v>
      </c>
      <c r="BA528" s="756"/>
      <c r="BB528" s="756"/>
      <c r="BC528" s="756"/>
      <c r="BD528" s="756"/>
      <c r="BE528" s="756"/>
      <c r="BF528" s="756"/>
      <c r="BG528" s="756"/>
      <c r="BH528" s="756"/>
      <c r="BI528" s="756"/>
      <c r="BJ528" s="756"/>
      <c r="BK528" s="756"/>
      <c r="BL528" s="756"/>
      <c r="BM528" s="685"/>
      <c r="BN528" s="705">
        <f t="shared" si="71"/>
        <v>516</v>
      </c>
      <c r="BO528" s="756"/>
      <c r="BP528" s="756"/>
      <c r="BQ528" s="756"/>
      <c r="BR528" s="756"/>
      <c r="BS528" s="756"/>
      <c r="BT528" s="756"/>
      <c r="BU528" s="756"/>
      <c r="BV528" s="756"/>
      <c r="BW528" s="756"/>
      <c r="BX528" s="756"/>
      <c r="BY528" s="756"/>
      <c r="BZ528" s="756"/>
    </row>
    <row r="529" spans="2:78" x14ac:dyDescent="0.25">
      <c r="B529" s="705">
        <v>517</v>
      </c>
      <c r="C529" s="765">
        <f>(1+_xlfn.XLOOKUP(INT((B529-1)/12)+1,'ZC Curve'!$B$8:$B$107,'ZC Curve'!R$8:R$107,,0))^(1/12)-1</f>
        <v>0</v>
      </c>
      <c r="D529" s="766">
        <f t="shared" si="72"/>
        <v>1</v>
      </c>
      <c r="E529" s="765">
        <f>(1+_xlfn.XLOOKUP(INT((B529-1)/12)+1,'ZC Curve'!$B$8:$B$107,'ZC Curve'!S$8:S$107,,0))^(1/12)-1</f>
        <v>0</v>
      </c>
      <c r="F529" s="766">
        <f t="shared" si="73"/>
        <v>1</v>
      </c>
      <c r="G529" s="765">
        <f>(1+_xlfn.XLOOKUP(INT((B529-1)/12)+1,'ZC Curve'!$B$8:$B$107,'ZC Curve'!T$8:T$107,,0))^(1/12)-1</f>
        <v>0</v>
      </c>
      <c r="H529" s="766">
        <f t="shared" si="74"/>
        <v>1</v>
      </c>
      <c r="I529" s="594"/>
      <c r="J529" s="705">
        <f t="shared" si="75"/>
        <v>517</v>
      </c>
      <c r="K529" s="756"/>
      <c r="L529" s="756"/>
      <c r="M529" s="756"/>
      <c r="N529" s="756"/>
      <c r="O529" s="756"/>
      <c r="P529" s="756"/>
      <c r="Q529" s="756"/>
      <c r="R529" s="756"/>
      <c r="S529" s="756"/>
      <c r="T529" s="756"/>
      <c r="U529" s="756"/>
      <c r="V529" s="756"/>
      <c r="W529" s="594"/>
      <c r="X529" s="705">
        <f t="shared" si="76"/>
        <v>517</v>
      </c>
      <c r="Y529" s="756"/>
      <c r="Z529" s="756"/>
      <c r="AA529" s="756"/>
      <c r="AB529" s="756"/>
      <c r="AC529" s="756"/>
      <c r="AD529" s="756"/>
      <c r="AE529" s="756"/>
      <c r="AF529" s="756"/>
      <c r="AG529" s="756"/>
      <c r="AH529" s="756"/>
      <c r="AI529" s="756"/>
      <c r="AJ529" s="756"/>
      <c r="AK529" s="594"/>
      <c r="AL529" s="705">
        <f t="shared" si="69"/>
        <v>517</v>
      </c>
      <c r="AM529" s="756"/>
      <c r="AN529" s="756"/>
      <c r="AO529" s="756"/>
      <c r="AP529" s="756"/>
      <c r="AQ529" s="756"/>
      <c r="AR529" s="756"/>
      <c r="AS529" s="756"/>
      <c r="AT529" s="756"/>
      <c r="AU529" s="756"/>
      <c r="AV529" s="756"/>
      <c r="AW529" s="756"/>
      <c r="AX529" s="756"/>
      <c r="AY529" s="594"/>
      <c r="AZ529" s="705">
        <f t="shared" si="70"/>
        <v>517</v>
      </c>
      <c r="BA529" s="756"/>
      <c r="BB529" s="756"/>
      <c r="BC529" s="756"/>
      <c r="BD529" s="756"/>
      <c r="BE529" s="756"/>
      <c r="BF529" s="756"/>
      <c r="BG529" s="756"/>
      <c r="BH529" s="756"/>
      <c r="BI529" s="756"/>
      <c r="BJ529" s="756"/>
      <c r="BK529" s="756"/>
      <c r="BL529" s="756"/>
      <c r="BM529" s="685"/>
      <c r="BN529" s="705">
        <f t="shared" si="71"/>
        <v>517</v>
      </c>
      <c r="BO529" s="756"/>
      <c r="BP529" s="756"/>
      <c r="BQ529" s="756"/>
      <c r="BR529" s="756"/>
      <c r="BS529" s="756"/>
      <c r="BT529" s="756"/>
      <c r="BU529" s="756"/>
      <c r="BV529" s="756"/>
      <c r="BW529" s="756"/>
      <c r="BX529" s="756"/>
      <c r="BY529" s="756"/>
      <c r="BZ529" s="756"/>
    </row>
    <row r="530" spans="2:78" x14ac:dyDescent="0.25">
      <c r="B530" s="705">
        <v>518</v>
      </c>
      <c r="C530" s="765">
        <f>(1+_xlfn.XLOOKUP(INT((B530-1)/12)+1,'ZC Curve'!$B$8:$B$107,'ZC Curve'!R$8:R$107,,0))^(1/12)-1</f>
        <v>0</v>
      </c>
      <c r="D530" s="766">
        <f t="shared" si="72"/>
        <v>1</v>
      </c>
      <c r="E530" s="765">
        <f>(1+_xlfn.XLOOKUP(INT((B530-1)/12)+1,'ZC Curve'!$B$8:$B$107,'ZC Curve'!S$8:S$107,,0))^(1/12)-1</f>
        <v>0</v>
      </c>
      <c r="F530" s="766">
        <f t="shared" si="73"/>
        <v>1</v>
      </c>
      <c r="G530" s="765">
        <f>(1+_xlfn.XLOOKUP(INT((B530-1)/12)+1,'ZC Curve'!$B$8:$B$107,'ZC Curve'!T$8:T$107,,0))^(1/12)-1</f>
        <v>0</v>
      </c>
      <c r="H530" s="766">
        <f t="shared" si="74"/>
        <v>1</v>
      </c>
      <c r="I530" s="594"/>
      <c r="J530" s="705">
        <f t="shared" si="75"/>
        <v>518</v>
      </c>
      <c r="K530" s="756"/>
      <c r="L530" s="756"/>
      <c r="M530" s="756"/>
      <c r="N530" s="756"/>
      <c r="O530" s="756"/>
      <c r="P530" s="756"/>
      <c r="Q530" s="756"/>
      <c r="R530" s="756"/>
      <c r="S530" s="756"/>
      <c r="T530" s="756"/>
      <c r="U530" s="756"/>
      <c r="V530" s="756"/>
      <c r="W530" s="594"/>
      <c r="X530" s="705">
        <f t="shared" si="76"/>
        <v>518</v>
      </c>
      <c r="Y530" s="756"/>
      <c r="Z530" s="756"/>
      <c r="AA530" s="756"/>
      <c r="AB530" s="756"/>
      <c r="AC530" s="756"/>
      <c r="AD530" s="756"/>
      <c r="AE530" s="756"/>
      <c r="AF530" s="756"/>
      <c r="AG530" s="756"/>
      <c r="AH530" s="756"/>
      <c r="AI530" s="756"/>
      <c r="AJ530" s="756"/>
      <c r="AK530" s="594"/>
      <c r="AL530" s="705">
        <f t="shared" si="69"/>
        <v>518</v>
      </c>
      <c r="AM530" s="756"/>
      <c r="AN530" s="756"/>
      <c r="AO530" s="756"/>
      <c r="AP530" s="756"/>
      <c r="AQ530" s="756"/>
      <c r="AR530" s="756"/>
      <c r="AS530" s="756"/>
      <c r="AT530" s="756"/>
      <c r="AU530" s="756"/>
      <c r="AV530" s="756"/>
      <c r="AW530" s="756"/>
      <c r="AX530" s="756"/>
      <c r="AY530" s="594"/>
      <c r="AZ530" s="705">
        <f t="shared" si="70"/>
        <v>518</v>
      </c>
      <c r="BA530" s="756"/>
      <c r="BB530" s="756"/>
      <c r="BC530" s="756"/>
      <c r="BD530" s="756"/>
      <c r="BE530" s="756"/>
      <c r="BF530" s="756"/>
      <c r="BG530" s="756"/>
      <c r="BH530" s="756"/>
      <c r="BI530" s="756"/>
      <c r="BJ530" s="756"/>
      <c r="BK530" s="756"/>
      <c r="BL530" s="756"/>
      <c r="BM530" s="685"/>
      <c r="BN530" s="705">
        <f t="shared" si="71"/>
        <v>518</v>
      </c>
      <c r="BO530" s="756"/>
      <c r="BP530" s="756"/>
      <c r="BQ530" s="756"/>
      <c r="BR530" s="756"/>
      <c r="BS530" s="756"/>
      <c r="BT530" s="756"/>
      <c r="BU530" s="756"/>
      <c r="BV530" s="756"/>
      <c r="BW530" s="756"/>
      <c r="BX530" s="756"/>
      <c r="BY530" s="756"/>
      <c r="BZ530" s="756"/>
    </row>
    <row r="531" spans="2:78" x14ac:dyDescent="0.25">
      <c r="B531" s="705">
        <v>519</v>
      </c>
      <c r="C531" s="765">
        <f>(1+_xlfn.XLOOKUP(INT((B531-1)/12)+1,'ZC Curve'!$B$8:$B$107,'ZC Curve'!R$8:R$107,,0))^(1/12)-1</f>
        <v>0</v>
      </c>
      <c r="D531" s="766">
        <f t="shared" si="72"/>
        <v>1</v>
      </c>
      <c r="E531" s="765">
        <f>(1+_xlfn.XLOOKUP(INT((B531-1)/12)+1,'ZC Curve'!$B$8:$B$107,'ZC Curve'!S$8:S$107,,0))^(1/12)-1</f>
        <v>0</v>
      </c>
      <c r="F531" s="766">
        <f t="shared" si="73"/>
        <v>1</v>
      </c>
      <c r="G531" s="765">
        <f>(1+_xlfn.XLOOKUP(INT((B531-1)/12)+1,'ZC Curve'!$B$8:$B$107,'ZC Curve'!T$8:T$107,,0))^(1/12)-1</f>
        <v>0</v>
      </c>
      <c r="H531" s="766">
        <f t="shared" si="74"/>
        <v>1</v>
      </c>
      <c r="I531" s="594"/>
      <c r="J531" s="705">
        <f t="shared" si="75"/>
        <v>519</v>
      </c>
      <c r="K531" s="756"/>
      <c r="L531" s="756"/>
      <c r="M531" s="756"/>
      <c r="N531" s="756"/>
      <c r="O531" s="756"/>
      <c r="P531" s="756"/>
      <c r="Q531" s="756"/>
      <c r="R531" s="756"/>
      <c r="S531" s="756"/>
      <c r="T531" s="756"/>
      <c r="U531" s="756"/>
      <c r="V531" s="756"/>
      <c r="W531" s="594"/>
      <c r="X531" s="705">
        <f t="shared" si="76"/>
        <v>519</v>
      </c>
      <c r="Y531" s="756"/>
      <c r="Z531" s="756"/>
      <c r="AA531" s="756"/>
      <c r="AB531" s="756"/>
      <c r="AC531" s="756"/>
      <c r="AD531" s="756"/>
      <c r="AE531" s="756"/>
      <c r="AF531" s="756"/>
      <c r="AG531" s="756"/>
      <c r="AH531" s="756"/>
      <c r="AI531" s="756"/>
      <c r="AJ531" s="756"/>
      <c r="AK531" s="594"/>
      <c r="AL531" s="705">
        <f t="shared" si="69"/>
        <v>519</v>
      </c>
      <c r="AM531" s="756"/>
      <c r="AN531" s="756"/>
      <c r="AO531" s="756"/>
      <c r="AP531" s="756"/>
      <c r="AQ531" s="756"/>
      <c r="AR531" s="756"/>
      <c r="AS531" s="756"/>
      <c r="AT531" s="756"/>
      <c r="AU531" s="756"/>
      <c r="AV531" s="756"/>
      <c r="AW531" s="756"/>
      <c r="AX531" s="756"/>
      <c r="AY531" s="594"/>
      <c r="AZ531" s="705">
        <f t="shared" si="70"/>
        <v>519</v>
      </c>
      <c r="BA531" s="756"/>
      <c r="BB531" s="756"/>
      <c r="BC531" s="756"/>
      <c r="BD531" s="756"/>
      <c r="BE531" s="756"/>
      <c r="BF531" s="756"/>
      <c r="BG531" s="756"/>
      <c r="BH531" s="756"/>
      <c r="BI531" s="756"/>
      <c r="BJ531" s="756"/>
      <c r="BK531" s="756"/>
      <c r="BL531" s="756"/>
      <c r="BM531" s="685"/>
      <c r="BN531" s="705">
        <f t="shared" si="71"/>
        <v>519</v>
      </c>
      <c r="BO531" s="756"/>
      <c r="BP531" s="756"/>
      <c r="BQ531" s="756"/>
      <c r="BR531" s="756"/>
      <c r="BS531" s="756"/>
      <c r="BT531" s="756"/>
      <c r="BU531" s="756"/>
      <c r="BV531" s="756"/>
      <c r="BW531" s="756"/>
      <c r="BX531" s="756"/>
      <c r="BY531" s="756"/>
      <c r="BZ531" s="756"/>
    </row>
    <row r="532" spans="2:78" x14ac:dyDescent="0.25">
      <c r="B532" s="705">
        <v>520</v>
      </c>
      <c r="C532" s="765">
        <f>(1+_xlfn.XLOOKUP(INT((B532-1)/12)+1,'ZC Curve'!$B$8:$B$107,'ZC Curve'!R$8:R$107,,0))^(1/12)-1</f>
        <v>0</v>
      </c>
      <c r="D532" s="766">
        <f t="shared" si="72"/>
        <v>1</v>
      </c>
      <c r="E532" s="765">
        <f>(1+_xlfn.XLOOKUP(INT((B532-1)/12)+1,'ZC Curve'!$B$8:$B$107,'ZC Curve'!S$8:S$107,,0))^(1/12)-1</f>
        <v>0</v>
      </c>
      <c r="F532" s="766">
        <f t="shared" si="73"/>
        <v>1</v>
      </c>
      <c r="G532" s="765">
        <f>(1+_xlfn.XLOOKUP(INT((B532-1)/12)+1,'ZC Curve'!$B$8:$B$107,'ZC Curve'!T$8:T$107,,0))^(1/12)-1</f>
        <v>0</v>
      </c>
      <c r="H532" s="766">
        <f t="shared" si="74"/>
        <v>1</v>
      </c>
      <c r="I532" s="594"/>
      <c r="J532" s="705">
        <f t="shared" si="75"/>
        <v>520</v>
      </c>
      <c r="K532" s="756"/>
      <c r="L532" s="756"/>
      <c r="M532" s="756"/>
      <c r="N532" s="756"/>
      <c r="O532" s="756"/>
      <c r="P532" s="756"/>
      <c r="Q532" s="756"/>
      <c r="R532" s="756"/>
      <c r="S532" s="756"/>
      <c r="T532" s="756"/>
      <c r="U532" s="756"/>
      <c r="V532" s="756"/>
      <c r="W532" s="594"/>
      <c r="X532" s="705">
        <f t="shared" si="76"/>
        <v>520</v>
      </c>
      <c r="Y532" s="756"/>
      <c r="Z532" s="756"/>
      <c r="AA532" s="756"/>
      <c r="AB532" s="756"/>
      <c r="AC532" s="756"/>
      <c r="AD532" s="756"/>
      <c r="AE532" s="756"/>
      <c r="AF532" s="756"/>
      <c r="AG532" s="756"/>
      <c r="AH532" s="756"/>
      <c r="AI532" s="756"/>
      <c r="AJ532" s="756"/>
      <c r="AK532" s="594"/>
      <c r="AL532" s="705">
        <f t="shared" si="69"/>
        <v>520</v>
      </c>
      <c r="AM532" s="756"/>
      <c r="AN532" s="756"/>
      <c r="AO532" s="756"/>
      <c r="AP532" s="756"/>
      <c r="AQ532" s="756"/>
      <c r="AR532" s="756"/>
      <c r="AS532" s="756"/>
      <c r="AT532" s="756"/>
      <c r="AU532" s="756"/>
      <c r="AV532" s="756"/>
      <c r="AW532" s="756"/>
      <c r="AX532" s="756"/>
      <c r="AY532" s="594"/>
      <c r="AZ532" s="705">
        <f t="shared" si="70"/>
        <v>520</v>
      </c>
      <c r="BA532" s="756"/>
      <c r="BB532" s="756"/>
      <c r="BC532" s="756"/>
      <c r="BD532" s="756"/>
      <c r="BE532" s="756"/>
      <c r="BF532" s="756"/>
      <c r="BG532" s="756"/>
      <c r="BH532" s="756"/>
      <c r="BI532" s="756"/>
      <c r="BJ532" s="756"/>
      <c r="BK532" s="756"/>
      <c r="BL532" s="756"/>
      <c r="BM532" s="685"/>
      <c r="BN532" s="705">
        <f t="shared" si="71"/>
        <v>520</v>
      </c>
      <c r="BO532" s="756"/>
      <c r="BP532" s="756"/>
      <c r="BQ532" s="756"/>
      <c r="BR532" s="756"/>
      <c r="BS532" s="756"/>
      <c r="BT532" s="756"/>
      <c r="BU532" s="756"/>
      <c r="BV532" s="756"/>
      <c r="BW532" s="756"/>
      <c r="BX532" s="756"/>
      <c r="BY532" s="756"/>
      <c r="BZ532" s="756"/>
    </row>
    <row r="533" spans="2:78" x14ac:dyDescent="0.25">
      <c r="B533" s="705">
        <v>521</v>
      </c>
      <c r="C533" s="765">
        <f>(1+_xlfn.XLOOKUP(INT((B533-1)/12)+1,'ZC Curve'!$B$8:$B$107,'ZC Curve'!R$8:R$107,,0))^(1/12)-1</f>
        <v>0</v>
      </c>
      <c r="D533" s="766">
        <f t="shared" si="72"/>
        <v>1</v>
      </c>
      <c r="E533" s="765">
        <f>(1+_xlfn.XLOOKUP(INT((B533-1)/12)+1,'ZC Curve'!$B$8:$B$107,'ZC Curve'!S$8:S$107,,0))^(1/12)-1</f>
        <v>0</v>
      </c>
      <c r="F533" s="766">
        <f t="shared" si="73"/>
        <v>1</v>
      </c>
      <c r="G533" s="765">
        <f>(1+_xlfn.XLOOKUP(INT((B533-1)/12)+1,'ZC Curve'!$B$8:$B$107,'ZC Curve'!T$8:T$107,,0))^(1/12)-1</f>
        <v>0</v>
      </c>
      <c r="H533" s="766">
        <f t="shared" si="74"/>
        <v>1</v>
      </c>
      <c r="I533" s="594"/>
      <c r="J533" s="705">
        <f t="shared" si="75"/>
        <v>521</v>
      </c>
      <c r="K533" s="756"/>
      <c r="L533" s="756"/>
      <c r="M533" s="756"/>
      <c r="N533" s="756"/>
      <c r="O533" s="756"/>
      <c r="P533" s="756"/>
      <c r="Q533" s="756"/>
      <c r="R533" s="756"/>
      <c r="S533" s="756"/>
      <c r="T533" s="756"/>
      <c r="U533" s="756"/>
      <c r="V533" s="756"/>
      <c r="W533" s="594"/>
      <c r="X533" s="705">
        <f t="shared" si="76"/>
        <v>521</v>
      </c>
      <c r="Y533" s="756"/>
      <c r="Z533" s="756"/>
      <c r="AA533" s="756"/>
      <c r="AB533" s="756"/>
      <c r="AC533" s="756"/>
      <c r="AD533" s="756"/>
      <c r="AE533" s="756"/>
      <c r="AF533" s="756"/>
      <c r="AG533" s="756"/>
      <c r="AH533" s="756"/>
      <c r="AI533" s="756"/>
      <c r="AJ533" s="756"/>
      <c r="AK533" s="594"/>
      <c r="AL533" s="705">
        <f t="shared" si="69"/>
        <v>521</v>
      </c>
      <c r="AM533" s="756"/>
      <c r="AN533" s="756"/>
      <c r="AO533" s="756"/>
      <c r="AP533" s="756"/>
      <c r="AQ533" s="756"/>
      <c r="AR533" s="756"/>
      <c r="AS533" s="756"/>
      <c r="AT533" s="756"/>
      <c r="AU533" s="756"/>
      <c r="AV533" s="756"/>
      <c r="AW533" s="756"/>
      <c r="AX533" s="756"/>
      <c r="AY533" s="594"/>
      <c r="AZ533" s="705">
        <f t="shared" si="70"/>
        <v>521</v>
      </c>
      <c r="BA533" s="756"/>
      <c r="BB533" s="756"/>
      <c r="BC533" s="756"/>
      <c r="BD533" s="756"/>
      <c r="BE533" s="756"/>
      <c r="BF533" s="756"/>
      <c r="BG533" s="756"/>
      <c r="BH533" s="756"/>
      <c r="BI533" s="756"/>
      <c r="BJ533" s="756"/>
      <c r="BK533" s="756"/>
      <c r="BL533" s="756"/>
      <c r="BM533" s="685"/>
      <c r="BN533" s="705">
        <f t="shared" si="71"/>
        <v>521</v>
      </c>
      <c r="BO533" s="756"/>
      <c r="BP533" s="756"/>
      <c r="BQ533" s="756"/>
      <c r="BR533" s="756"/>
      <c r="BS533" s="756"/>
      <c r="BT533" s="756"/>
      <c r="BU533" s="756"/>
      <c r="BV533" s="756"/>
      <c r="BW533" s="756"/>
      <c r="BX533" s="756"/>
      <c r="BY533" s="756"/>
      <c r="BZ533" s="756"/>
    </row>
    <row r="534" spans="2:78" x14ac:dyDescent="0.25">
      <c r="B534" s="705">
        <v>522</v>
      </c>
      <c r="C534" s="765">
        <f>(1+_xlfn.XLOOKUP(INT((B534-1)/12)+1,'ZC Curve'!$B$8:$B$107,'ZC Curve'!R$8:R$107,,0))^(1/12)-1</f>
        <v>0</v>
      </c>
      <c r="D534" s="766">
        <f t="shared" si="72"/>
        <v>1</v>
      </c>
      <c r="E534" s="765">
        <f>(1+_xlfn.XLOOKUP(INT((B534-1)/12)+1,'ZC Curve'!$B$8:$B$107,'ZC Curve'!S$8:S$107,,0))^(1/12)-1</f>
        <v>0</v>
      </c>
      <c r="F534" s="766">
        <f t="shared" si="73"/>
        <v>1</v>
      </c>
      <c r="G534" s="765">
        <f>(1+_xlfn.XLOOKUP(INT((B534-1)/12)+1,'ZC Curve'!$B$8:$B$107,'ZC Curve'!T$8:T$107,,0))^(1/12)-1</f>
        <v>0</v>
      </c>
      <c r="H534" s="766">
        <f t="shared" si="74"/>
        <v>1</v>
      </c>
      <c r="I534" s="594"/>
      <c r="J534" s="705">
        <f t="shared" si="75"/>
        <v>522</v>
      </c>
      <c r="K534" s="756"/>
      <c r="L534" s="756"/>
      <c r="M534" s="756"/>
      <c r="N534" s="756"/>
      <c r="O534" s="756"/>
      <c r="P534" s="756"/>
      <c r="Q534" s="756"/>
      <c r="R534" s="756"/>
      <c r="S534" s="756"/>
      <c r="T534" s="756"/>
      <c r="U534" s="756"/>
      <c r="V534" s="756"/>
      <c r="W534" s="594"/>
      <c r="X534" s="705">
        <f t="shared" si="76"/>
        <v>522</v>
      </c>
      <c r="Y534" s="756"/>
      <c r="Z534" s="756"/>
      <c r="AA534" s="756"/>
      <c r="AB534" s="756"/>
      <c r="AC534" s="756"/>
      <c r="AD534" s="756"/>
      <c r="AE534" s="756"/>
      <c r="AF534" s="756"/>
      <c r="AG534" s="756"/>
      <c r="AH534" s="756"/>
      <c r="AI534" s="756"/>
      <c r="AJ534" s="756"/>
      <c r="AK534" s="594"/>
      <c r="AL534" s="705">
        <f t="shared" si="69"/>
        <v>522</v>
      </c>
      <c r="AM534" s="756"/>
      <c r="AN534" s="756"/>
      <c r="AO534" s="756"/>
      <c r="AP534" s="756"/>
      <c r="AQ534" s="756"/>
      <c r="AR534" s="756"/>
      <c r="AS534" s="756"/>
      <c r="AT534" s="756"/>
      <c r="AU534" s="756"/>
      <c r="AV534" s="756"/>
      <c r="AW534" s="756"/>
      <c r="AX534" s="756"/>
      <c r="AY534" s="594"/>
      <c r="AZ534" s="705">
        <f t="shared" si="70"/>
        <v>522</v>
      </c>
      <c r="BA534" s="756"/>
      <c r="BB534" s="756"/>
      <c r="BC534" s="756"/>
      <c r="BD534" s="756"/>
      <c r="BE534" s="756"/>
      <c r="BF534" s="756"/>
      <c r="BG534" s="756"/>
      <c r="BH534" s="756"/>
      <c r="BI534" s="756"/>
      <c r="BJ534" s="756"/>
      <c r="BK534" s="756"/>
      <c r="BL534" s="756"/>
      <c r="BM534" s="685"/>
      <c r="BN534" s="705">
        <f t="shared" si="71"/>
        <v>522</v>
      </c>
      <c r="BO534" s="756"/>
      <c r="BP534" s="756"/>
      <c r="BQ534" s="756"/>
      <c r="BR534" s="756"/>
      <c r="BS534" s="756"/>
      <c r="BT534" s="756"/>
      <c r="BU534" s="756"/>
      <c r="BV534" s="756"/>
      <c r="BW534" s="756"/>
      <c r="BX534" s="756"/>
      <c r="BY534" s="756"/>
      <c r="BZ534" s="756"/>
    </row>
    <row r="535" spans="2:78" x14ac:dyDescent="0.25">
      <c r="B535" s="705">
        <v>523</v>
      </c>
      <c r="C535" s="765">
        <f>(1+_xlfn.XLOOKUP(INT((B535-1)/12)+1,'ZC Curve'!$B$8:$B$107,'ZC Curve'!R$8:R$107,,0))^(1/12)-1</f>
        <v>0</v>
      </c>
      <c r="D535" s="766">
        <f t="shared" si="72"/>
        <v>1</v>
      </c>
      <c r="E535" s="765">
        <f>(1+_xlfn.XLOOKUP(INT((B535-1)/12)+1,'ZC Curve'!$B$8:$B$107,'ZC Curve'!S$8:S$107,,0))^(1/12)-1</f>
        <v>0</v>
      </c>
      <c r="F535" s="766">
        <f t="shared" si="73"/>
        <v>1</v>
      </c>
      <c r="G535" s="765">
        <f>(1+_xlfn.XLOOKUP(INT((B535-1)/12)+1,'ZC Curve'!$B$8:$B$107,'ZC Curve'!T$8:T$107,,0))^(1/12)-1</f>
        <v>0</v>
      </c>
      <c r="H535" s="766">
        <f t="shared" si="74"/>
        <v>1</v>
      </c>
      <c r="I535" s="594"/>
      <c r="J535" s="705">
        <f t="shared" si="75"/>
        <v>523</v>
      </c>
      <c r="K535" s="756"/>
      <c r="L535" s="756"/>
      <c r="M535" s="756"/>
      <c r="N535" s="756"/>
      <c r="O535" s="756"/>
      <c r="P535" s="756"/>
      <c r="Q535" s="756"/>
      <c r="R535" s="756"/>
      <c r="S535" s="756"/>
      <c r="T535" s="756"/>
      <c r="U535" s="756"/>
      <c r="V535" s="756"/>
      <c r="W535" s="594"/>
      <c r="X535" s="705">
        <f t="shared" si="76"/>
        <v>523</v>
      </c>
      <c r="Y535" s="756"/>
      <c r="Z535" s="756"/>
      <c r="AA535" s="756"/>
      <c r="AB535" s="756"/>
      <c r="AC535" s="756"/>
      <c r="AD535" s="756"/>
      <c r="AE535" s="756"/>
      <c r="AF535" s="756"/>
      <c r="AG535" s="756"/>
      <c r="AH535" s="756"/>
      <c r="AI535" s="756"/>
      <c r="AJ535" s="756"/>
      <c r="AK535" s="594"/>
      <c r="AL535" s="705">
        <f t="shared" si="69"/>
        <v>523</v>
      </c>
      <c r="AM535" s="756"/>
      <c r="AN535" s="756"/>
      <c r="AO535" s="756"/>
      <c r="AP535" s="756"/>
      <c r="AQ535" s="756"/>
      <c r="AR535" s="756"/>
      <c r="AS535" s="756"/>
      <c r="AT535" s="756"/>
      <c r="AU535" s="756"/>
      <c r="AV535" s="756"/>
      <c r="AW535" s="756"/>
      <c r="AX535" s="756"/>
      <c r="AY535" s="594"/>
      <c r="AZ535" s="705">
        <f t="shared" si="70"/>
        <v>523</v>
      </c>
      <c r="BA535" s="756"/>
      <c r="BB535" s="756"/>
      <c r="BC535" s="756"/>
      <c r="BD535" s="756"/>
      <c r="BE535" s="756"/>
      <c r="BF535" s="756"/>
      <c r="BG535" s="756"/>
      <c r="BH535" s="756"/>
      <c r="BI535" s="756"/>
      <c r="BJ535" s="756"/>
      <c r="BK535" s="756"/>
      <c r="BL535" s="756"/>
      <c r="BM535" s="685"/>
      <c r="BN535" s="705">
        <f t="shared" si="71"/>
        <v>523</v>
      </c>
      <c r="BO535" s="756"/>
      <c r="BP535" s="756"/>
      <c r="BQ535" s="756"/>
      <c r="BR535" s="756"/>
      <c r="BS535" s="756"/>
      <c r="BT535" s="756"/>
      <c r="BU535" s="756"/>
      <c r="BV535" s="756"/>
      <c r="BW535" s="756"/>
      <c r="BX535" s="756"/>
      <c r="BY535" s="756"/>
      <c r="BZ535" s="756"/>
    </row>
    <row r="536" spans="2:78" x14ac:dyDescent="0.25">
      <c r="B536" s="705">
        <v>524</v>
      </c>
      <c r="C536" s="765">
        <f>(1+_xlfn.XLOOKUP(INT((B536-1)/12)+1,'ZC Curve'!$B$8:$B$107,'ZC Curve'!R$8:R$107,,0))^(1/12)-1</f>
        <v>0</v>
      </c>
      <c r="D536" s="766">
        <f t="shared" si="72"/>
        <v>1</v>
      </c>
      <c r="E536" s="765">
        <f>(1+_xlfn.XLOOKUP(INT((B536-1)/12)+1,'ZC Curve'!$B$8:$B$107,'ZC Curve'!S$8:S$107,,0))^(1/12)-1</f>
        <v>0</v>
      </c>
      <c r="F536" s="766">
        <f t="shared" si="73"/>
        <v>1</v>
      </c>
      <c r="G536" s="765">
        <f>(1+_xlfn.XLOOKUP(INT((B536-1)/12)+1,'ZC Curve'!$B$8:$B$107,'ZC Curve'!T$8:T$107,,0))^(1/12)-1</f>
        <v>0</v>
      </c>
      <c r="H536" s="766">
        <f t="shared" si="74"/>
        <v>1</v>
      </c>
      <c r="I536" s="594"/>
      <c r="J536" s="705">
        <f t="shared" si="75"/>
        <v>524</v>
      </c>
      <c r="K536" s="756"/>
      <c r="L536" s="756"/>
      <c r="M536" s="756"/>
      <c r="N536" s="756"/>
      <c r="O536" s="756"/>
      <c r="P536" s="756"/>
      <c r="Q536" s="756"/>
      <c r="R536" s="756"/>
      <c r="S536" s="756"/>
      <c r="T536" s="756"/>
      <c r="U536" s="756"/>
      <c r="V536" s="756"/>
      <c r="W536" s="594"/>
      <c r="X536" s="705">
        <f t="shared" si="76"/>
        <v>524</v>
      </c>
      <c r="Y536" s="756"/>
      <c r="Z536" s="756"/>
      <c r="AA536" s="756"/>
      <c r="AB536" s="756"/>
      <c r="AC536" s="756"/>
      <c r="AD536" s="756"/>
      <c r="AE536" s="756"/>
      <c r="AF536" s="756"/>
      <c r="AG536" s="756"/>
      <c r="AH536" s="756"/>
      <c r="AI536" s="756"/>
      <c r="AJ536" s="756"/>
      <c r="AK536" s="594"/>
      <c r="AL536" s="705">
        <f t="shared" si="69"/>
        <v>524</v>
      </c>
      <c r="AM536" s="756"/>
      <c r="AN536" s="756"/>
      <c r="AO536" s="756"/>
      <c r="AP536" s="756"/>
      <c r="AQ536" s="756"/>
      <c r="AR536" s="756"/>
      <c r="AS536" s="756"/>
      <c r="AT536" s="756"/>
      <c r="AU536" s="756"/>
      <c r="AV536" s="756"/>
      <c r="AW536" s="756"/>
      <c r="AX536" s="756"/>
      <c r="AY536" s="594"/>
      <c r="AZ536" s="705">
        <f t="shared" si="70"/>
        <v>524</v>
      </c>
      <c r="BA536" s="756"/>
      <c r="BB536" s="756"/>
      <c r="BC536" s="756"/>
      <c r="BD536" s="756"/>
      <c r="BE536" s="756"/>
      <c r="BF536" s="756"/>
      <c r="BG536" s="756"/>
      <c r="BH536" s="756"/>
      <c r="BI536" s="756"/>
      <c r="BJ536" s="756"/>
      <c r="BK536" s="756"/>
      <c r="BL536" s="756"/>
      <c r="BM536" s="685"/>
      <c r="BN536" s="705">
        <f t="shared" si="71"/>
        <v>524</v>
      </c>
      <c r="BO536" s="756"/>
      <c r="BP536" s="756"/>
      <c r="BQ536" s="756"/>
      <c r="BR536" s="756"/>
      <c r="BS536" s="756"/>
      <c r="BT536" s="756"/>
      <c r="BU536" s="756"/>
      <c r="BV536" s="756"/>
      <c r="BW536" s="756"/>
      <c r="BX536" s="756"/>
      <c r="BY536" s="756"/>
      <c r="BZ536" s="756"/>
    </row>
    <row r="537" spans="2:78" x14ac:dyDescent="0.25">
      <c r="B537" s="705">
        <v>525</v>
      </c>
      <c r="C537" s="765">
        <f>(1+_xlfn.XLOOKUP(INT((B537-1)/12)+1,'ZC Curve'!$B$8:$B$107,'ZC Curve'!R$8:R$107,,0))^(1/12)-1</f>
        <v>0</v>
      </c>
      <c r="D537" s="766">
        <f t="shared" si="72"/>
        <v>1</v>
      </c>
      <c r="E537" s="765">
        <f>(1+_xlfn.XLOOKUP(INT((B537-1)/12)+1,'ZC Curve'!$B$8:$B$107,'ZC Curve'!S$8:S$107,,0))^(1/12)-1</f>
        <v>0</v>
      </c>
      <c r="F537" s="766">
        <f t="shared" si="73"/>
        <v>1</v>
      </c>
      <c r="G537" s="765">
        <f>(1+_xlfn.XLOOKUP(INT((B537-1)/12)+1,'ZC Curve'!$B$8:$B$107,'ZC Curve'!T$8:T$107,,0))^(1/12)-1</f>
        <v>0</v>
      </c>
      <c r="H537" s="766">
        <f t="shared" si="74"/>
        <v>1</v>
      </c>
      <c r="I537" s="594"/>
      <c r="J537" s="705">
        <f t="shared" si="75"/>
        <v>525</v>
      </c>
      <c r="K537" s="756"/>
      <c r="L537" s="756"/>
      <c r="M537" s="756"/>
      <c r="N537" s="756"/>
      <c r="O537" s="756"/>
      <c r="P537" s="756"/>
      <c r="Q537" s="756"/>
      <c r="R537" s="756"/>
      <c r="S537" s="756"/>
      <c r="T537" s="756"/>
      <c r="U537" s="756"/>
      <c r="V537" s="756"/>
      <c r="W537" s="594"/>
      <c r="X537" s="705">
        <f t="shared" si="76"/>
        <v>525</v>
      </c>
      <c r="Y537" s="756"/>
      <c r="Z537" s="756"/>
      <c r="AA537" s="756"/>
      <c r="AB537" s="756"/>
      <c r="AC537" s="756"/>
      <c r="AD537" s="756"/>
      <c r="AE537" s="756"/>
      <c r="AF537" s="756"/>
      <c r="AG537" s="756"/>
      <c r="AH537" s="756"/>
      <c r="AI537" s="756"/>
      <c r="AJ537" s="756"/>
      <c r="AK537" s="594"/>
      <c r="AL537" s="705">
        <f t="shared" si="69"/>
        <v>525</v>
      </c>
      <c r="AM537" s="756"/>
      <c r="AN537" s="756"/>
      <c r="AO537" s="756"/>
      <c r="AP537" s="756"/>
      <c r="AQ537" s="756"/>
      <c r="AR537" s="756"/>
      <c r="AS537" s="756"/>
      <c r="AT537" s="756"/>
      <c r="AU537" s="756"/>
      <c r="AV537" s="756"/>
      <c r="AW537" s="756"/>
      <c r="AX537" s="756"/>
      <c r="AY537" s="594"/>
      <c r="AZ537" s="705">
        <f t="shared" si="70"/>
        <v>525</v>
      </c>
      <c r="BA537" s="756"/>
      <c r="BB537" s="756"/>
      <c r="BC537" s="756"/>
      <c r="BD537" s="756"/>
      <c r="BE537" s="756"/>
      <c r="BF537" s="756"/>
      <c r="BG537" s="756"/>
      <c r="BH537" s="756"/>
      <c r="BI537" s="756"/>
      <c r="BJ537" s="756"/>
      <c r="BK537" s="756"/>
      <c r="BL537" s="756"/>
      <c r="BM537" s="685"/>
      <c r="BN537" s="705">
        <f t="shared" si="71"/>
        <v>525</v>
      </c>
      <c r="BO537" s="756"/>
      <c r="BP537" s="756"/>
      <c r="BQ537" s="756"/>
      <c r="BR537" s="756"/>
      <c r="BS537" s="756"/>
      <c r="BT537" s="756"/>
      <c r="BU537" s="756"/>
      <c r="BV537" s="756"/>
      <c r="BW537" s="756"/>
      <c r="BX537" s="756"/>
      <c r="BY537" s="756"/>
      <c r="BZ537" s="756"/>
    </row>
    <row r="538" spans="2:78" x14ac:dyDescent="0.25">
      <c r="B538" s="705">
        <v>526</v>
      </c>
      <c r="C538" s="765">
        <f>(1+_xlfn.XLOOKUP(INT((B538-1)/12)+1,'ZC Curve'!$B$8:$B$107,'ZC Curve'!R$8:R$107,,0))^(1/12)-1</f>
        <v>0</v>
      </c>
      <c r="D538" s="766">
        <f t="shared" si="72"/>
        <v>1</v>
      </c>
      <c r="E538" s="765">
        <f>(1+_xlfn.XLOOKUP(INT((B538-1)/12)+1,'ZC Curve'!$B$8:$B$107,'ZC Curve'!S$8:S$107,,0))^(1/12)-1</f>
        <v>0</v>
      </c>
      <c r="F538" s="766">
        <f t="shared" si="73"/>
        <v>1</v>
      </c>
      <c r="G538" s="765">
        <f>(1+_xlfn.XLOOKUP(INT((B538-1)/12)+1,'ZC Curve'!$B$8:$B$107,'ZC Curve'!T$8:T$107,,0))^(1/12)-1</f>
        <v>0</v>
      </c>
      <c r="H538" s="766">
        <f t="shared" si="74"/>
        <v>1</v>
      </c>
      <c r="I538" s="594"/>
      <c r="J538" s="705">
        <f t="shared" si="75"/>
        <v>526</v>
      </c>
      <c r="K538" s="756"/>
      <c r="L538" s="756"/>
      <c r="M538" s="756"/>
      <c r="N538" s="756"/>
      <c r="O538" s="756"/>
      <c r="P538" s="756"/>
      <c r="Q538" s="756"/>
      <c r="R538" s="756"/>
      <c r="S538" s="756"/>
      <c r="T538" s="756"/>
      <c r="U538" s="756"/>
      <c r="V538" s="756"/>
      <c r="W538" s="594"/>
      <c r="X538" s="705">
        <f t="shared" si="76"/>
        <v>526</v>
      </c>
      <c r="Y538" s="756"/>
      <c r="Z538" s="756"/>
      <c r="AA538" s="756"/>
      <c r="AB538" s="756"/>
      <c r="AC538" s="756"/>
      <c r="AD538" s="756"/>
      <c r="AE538" s="756"/>
      <c r="AF538" s="756"/>
      <c r="AG538" s="756"/>
      <c r="AH538" s="756"/>
      <c r="AI538" s="756"/>
      <c r="AJ538" s="756"/>
      <c r="AK538" s="594"/>
      <c r="AL538" s="705">
        <f t="shared" si="69"/>
        <v>526</v>
      </c>
      <c r="AM538" s="756"/>
      <c r="AN538" s="756"/>
      <c r="AO538" s="756"/>
      <c r="AP538" s="756"/>
      <c r="AQ538" s="756"/>
      <c r="AR538" s="756"/>
      <c r="AS538" s="756"/>
      <c r="AT538" s="756"/>
      <c r="AU538" s="756"/>
      <c r="AV538" s="756"/>
      <c r="AW538" s="756"/>
      <c r="AX538" s="756"/>
      <c r="AY538" s="594"/>
      <c r="AZ538" s="705">
        <f t="shared" si="70"/>
        <v>526</v>
      </c>
      <c r="BA538" s="756"/>
      <c r="BB538" s="756"/>
      <c r="BC538" s="756"/>
      <c r="BD538" s="756"/>
      <c r="BE538" s="756"/>
      <c r="BF538" s="756"/>
      <c r="BG538" s="756"/>
      <c r="BH538" s="756"/>
      <c r="BI538" s="756"/>
      <c r="BJ538" s="756"/>
      <c r="BK538" s="756"/>
      <c r="BL538" s="756"/>
      <c r="BM538" s="685"/>
      <c r="BN538" s="705">
        <f t="shared" si="71"/>
        <v>526</v>
      </c>
      <c r="BO538" s="756"/>
      <c r="BP538" s="756"/>
      <c r="BQ538" s="756"/>
      <c r="BR538" s="756"/>
      <c r="BS538" s="756"/>
      <c r="BT538" s="756"/>
      <c r="BU538" s="756"/>
      <c r="BV538" s="756"/>
      <c r="BW538" s="756"/>
      <c r="BX538" s="756"/>
      <c r="BY538" s="756"/>
      <c r="BZ538" s="756"/>
    </row>
    <row r="539" spans="2:78" x14ac:dyDescent="0.25">
      <c r="B539" s="705">
        <v>527</v>
      </c>
      <c r="C539" s="765">
        <f>(1+_xlfn.XLOOKUP(INT((B539-1)/12)+1,'ZC Curve'!$B$8:$B$107,'ZC Curve'!R$8:R$107,,0))^(1/12)-1</f>
        <v>0</v>
      </c>
      <c r="D539" s="766">
        <f t="shared" si="72"/>
        <v>1</v>
      </c>
      <c r="E539" s="765">
        <f>(1+_xlfn.XLOOKUP(INT((B539-1)/12)+1,'ZC Curve'!$B$8:$B$107,'ZC Curve'!S$8:S$107,,0))^(1/12)-1</f>
        <v>0</v>
      </c>
      <c r="F539" s="766">
        <f t="shared" si="73"/>
        <v>1</v>
      </c>
      <c r="G539" s="765">
        <f>(1+_xlfn.XLOOKUP(INT((B539-1)/12)+1,'ZC Curve'!$B$8:$B$107,'ZC Curve'!T$8:T$107,,0))^(1/12)-1</f>
        <v>0</v>
      </c>
      <c r="H539" s="766">
        <f t="shared" si="74"/>
        <v>1</v>
      </c>
      <c r="I539" s="594"/>
      <c r="J539" s="705">
        <f t="shared" si="75"/>
        <v>527</v>
      </c>
      <c r="K539" s="756"/>
      <c r="L539" s="756"/>
      <c r="M539" s="756"/>
      <c r="N539" s="756"/>
      <c r="O539" s="756"/>
      <c r="P539" s="756"/>
      <c r="Q539" s="756"/>
      <c r="R539" s="756"/>
      <c r="S539" s="756"/>
      <c r="T539" s="756"/>
      <c r="U539" s="756"/>
      <c r="V539" s="756"/>
      <c r="W539" s="594"/>
      <c r="X539" s="705">
        <f t="shared" si="76"/>
        <v>527</v>
      </c>
      <c r="Y539" s="756"/>
      <c r="Z539" s="756"/>
      <c r="AA539" s="756"/>
      <c r="AB539" s="756"/>
      <c r="AC539" s="756"/>
      <c r="AD539" s="756"/>
      <c r="AE539" s="756"/>
      <c r="AF539" s="756"/>
      <c r="AG539" s="756"/>
      <c r="AH539" s="756"/>
      <c r="AI539" s="756"/>
      <c r="AJ539" s="756"/>
      <c r="AK539" s="594"/>
      <c r="AL539" s="705">
        <f t="shared" si="69"/>
        <v>527</v>
      </c>
      <c r="AM539" s="756"/>
      <c r="AN539" s="756"/>
      <c r="AO539" s="756"/>
      <c r="AP539" s="756"/>
      <c r="AQ539" s="756"/>
      <c r="AR539" s="756"/>
      <c r="AS539" s="756"/>
      <c r="AT539" s="756"/>
      <c r="AU539" s="756"/>
      <c r="AV539" s="756"/>
      <c r="AW539" s="756"/>
      <c r="AX539" s="756"/>
      <c r="AY539" s="594"/>
      <c r="AZ539" s="705">
        <f t="shared" si="70"/>
        <v>527</v>
      </c>
      <c r="BA539" s="756"/>
      <c r="BB539" s="756"/>
      <c r="BC539" s="756"/>
      <c r="BD539" s="756"/>
      <c r="BE539" s="756"/>
      <c r="BF539" s="756"/>
      <c r="BG539" s="756"/>
      <c r="BH539" s="756"/>
      <c r="BI539" s="756"/>
      <c r="BJ539" s="756"/>
      <c r="BK539" s="756"/>
      <c r="BL539" s="756"/>
      <c r="BM539" s="685"/>
      <c r="BN539" s="705">
        <f t="shared" si="71"/>
        <v>527</v>
      </c>
      <c r="BO539" s="756"/>
      <c r="BP539" s="756"/>
      <c r="BQ539" s="756"/>
      <c r="BR539" s="756"/>
      <c r="BS539" s="756"/>
      <c r="BT539" s="756"/>
      <c r="BU539" s="756"/>
      <c r="BV539" s="756"/>
      <c r="BW539" s="756"/>
      <c r="BX539" s="756"/>
      <c r="BY539" s="756"/>
      <c r="BZ539" s="756"/>
    </row>
    <row r="540" spans="2:78" x14ac:dyDescent="0.25">
      <c r="B540" s="705">
        <v>528</v>
      </c>
      <c r="C540" s="765">
        <f>(1+_xlfn.XLOOKUP(INT((B540-1)/12)+1,'ZC Curve'!$B$8:$B$107,'ZC Curve'!R$8:R$107,,0))^(1/12)-1</f>
        <v>0</v>
      </c>
      <c r="D540" s="766">
        <f t="shared" si="72"/>
        <v>1</v>
      </c>
      <c r="E540" s="765">
        <f>(1+_xlfn.XLOOKUP(INT((B540-1)/12)+1,'ZC Curve'!$B$8:$B$107,'ZC Curve'!S$8:S$107,,0))^(1/12)-1</f>
        <v>0</v>
      </c>
      <c r="F540" s="766">
        <f t="shared" si="73"/>
        <v>1</v>
      </c>
      <c r="G540" s="765">
        <f>(1+_xlfn.XLOOKUP(INT((B540-1)/12)+1,'ZC Curve'!$B$8:$B$107,'ZC Curve'!T$8:T$107,,0))^(1/12)-1</f>
        <v>0</v>
      </c>
      <c r="H540" s="766">
        <f t="shared" si="74"/>
        <v>1</v>
      </c>
      <c r="I540" s="594"/>
      <c r="J540" s="705">
        <f t="shared" si="75"/>
        <v>528</v>
      </c>
      <c r="K540" s="756"/>
      <c r="L540" s="756"/>
      <c r="M540" s="756"/>
      <c r="N540" s="756"/>
      <c r="O540" s="756"/>
      <c r="P540" s="756"/>
      <c r="Q540" s="756"/>
      <c r="R540" s="756"/>
      <c r="S540" s="756"/>
      <c r="T540" s="756"/>
      <c r="U540" s="756"/>
      <c r="V540" s="756"/>
      <c r="W540" s="594"/>
      <c r="X540" s="705">
        <f t="shared" si="76"/>
        <v>528</v>
      </c>
      <c r="Y540" s="756"/>
      <c r="Z540" s="756"/>
      <c r="AA540" s="756"/>
      <c r="AB540" s="756"/>
      <c r="AC540" s="756"/>
      <c r="AD540" s="756"/>
      <c r="AE540" s="756"/>
      <c r="AF540" s="756"/>
      <c r="AG540" s="756"/>
      <c r="AH540" s="756"/>
      <c r="AI540" s="756"/>
      <c r="AJ540" s="756"/>
      <c r="AK540" s="594"/>
      <c r="AL540" s="705">
        <f t="shared" si="69"/>
        <v>528</v>
      </c>
      <c r="AM540" s="756"/>
      <c r="AN540" s="756"/>
      <c r="AO540" s="756"/>
      <c r="AP540" s="756"/>
      <c r="AQ540" s="756"/>
      <c r="AR540" s="756"/>
      <c r="AS540" s="756"/>
      <c r="AT540" s="756"/>
      <c r="AU540" s="756"/>
      <c r="AV540" s="756"/>
      <c r="AW540" s="756"/>
      <c r="AX540" s="756"/>
      <c r="AY540" s="594"/>
      <c r="AZ540" s="705">
        <f t="shared" si="70"/>
        <v>528</v>
      </c>
      <c r="BA540" s="756"/>
      <c r="BB540" s="756"/>
      <c r="BC540" s="756"/>
      <c r="BD540" s="756"/>
      <c r="BE540" s="756"/>
      <c r="BF540" s="756"/>
      <c r="BG540" s="756"/>
      <c r="BH540" s="756"/>
      <c r="BI540" s="756"/>
      <c r="BJ540" s="756"/>
      <c r="BK540" s="756"/>
      <c r="BL540" s="756"/>
      <c r="BM540" s="685"/>
      <c r="BN540" s="705">
        <f t="shared" si="71"/>
        <v>528</v>
      </c>
      <c r="BO540" s="756"/>
      <c r="BP540" s="756"/>
      <c r="BQ540" s="756"/>
      <c r="BR540" s="756"/>
      <c r="BS540" s="756"/>
      <c r="BT540" s="756"/>
      <c r="BU540" s="756"/>
      <c r="BV540" s="756"/>
      <c r="BW540" s="756"/>
      <c r="BX540" s="756"/>
      <c r="BY540" s="756"/>
      <c r="BZ540" s="756"/>
    </row>
    <row r="541" spans="2:78" x14ac:dyDescent="0.25">
      <c r="B541" s="705">
        <v>529</v>
      </c>
      <c r="C541" s="765">
        <f>(1+_xlfn.XLOOKUP(INT((B541-1)/12)+1,'ZC Curve'!$B$8:$B$107,'ZC Curve'!R$8:R$107,,0))^(1/12)-1</f>
        <v>0</v>
      </c>
      <c r="D541" s="766">
        <f t="shared" si="72"/>
        <v>1</v>
      </c>
      <c r="E541" s="765">
        <f>(1+_xlfn.XLOOKUP(INT((B541-1)/12)+1,'ZC Curve'!$B$8:$B$107,'ZC Curve'!S$8:S$107,,0))^(1/12)-1</f>
        <v>0</v>
      </c>
      <c r="F541" s="766">
        <f t="shared" si="73"/>
        <v>1</v>
      </c>
      <c r="G541" s="765">
        <f>(1+_xlfn.XLOOKUP(INT((B541-1)/12)+1,'ZC Curve'!$B$8:$B$107,'ZC Curve'!T$8:T$107,,0))^(1/12)-1</f>
        <v>0</v>
      </c>
      <c r="H541" s="766">
        <f t="shared" si="74"/>
        <v>1</v>
      </c>
      <c r="I541" s="594"/>
      <c r="J541" s="705">
        <f t="shared" si="75"/>
        <v>529</v>
      </c>
      <c r="K541" s="756"/>
      <c r="L541" s="756"/>
      <c r="M541" s="756"/>
      <c r="N541" s="756"/>
      <c r="O541" s="756"/>
      <c r="P541" s="756"/>
      <c r="Q541" s="756"/>
      <c r="R541" s="756"/>
      <c r="S541" s="756"/>
      <c r="T541" s="756"/>
      <c r="U541" s="756"/>
      <c r="V541" s="756"/>
      <c r="W541" s="594"/>
      <c r="X541" s="705">
        <f t="shared" si="76"/>
        <v>529</v>
      </c>
      <c r="Y541" s="756"/>
      <c r="Z541" s="756"/>
      <c r="AA541" s="756"/>
      <c r="AB541" s="756"/>
      <c r="AC541" s="756"/>
      <c r="AD541" s="756"/>
      <c r="AE541" s="756"/>
      <c r="AF541" s="756"/>
      <c r="AG541" s="756"/>
      <c r="AH541" s="756"/>
      <c r="AI541" s="756"/>
      <c r="AJ541" s="756"/>
      <c r="AK541" s="594"/>
      <c r="AL541" s="705">
        <f t="shared" si="69"/>
        <v>529</v>
      </c>
      <c r="AM541" s="756"/>
      <c r="AN541" s="756"/>
      <c r="AO541" s="756"/>
      <c r="AP541" s="756"/>
      <c r="AQ541" s="756"/>
      <c r="AR541" s="756"/>
      <c r="AS541" s="756"/>
      <c r="AT541" s="756"/>
      <c r="AU541" s="756"/>
      <c r="AV541" s="756"/>
      <c r="AW541" s="756"/>
      <c r="AX541" s="756"/>
      <c r="AY541" s="594"/>
      <c r="AZ541" s="705">
        <f t="shared" si="70"/>
        <v>529</v>
      </c>
      <c r="BA541" s="756"/>
      <c r="BB541" s="756"/>
      <c r="BC541" s="756"/>
      <c r="BD541" s="756"/>
      <c r="BE541" s="756"/>
      <c r="BF541" s="756"/>
      <c r="BG541" s="756"/>
      <c r="BH541" s="756"/>
      <c r="BI541" s="756"/>
      <c r="BJ541" s="756"/>
      <c r="BK541" s="756"/>
      <c r="BL541" s="756"/>
      <c r="BM541" s="685"/>
      <c r="BN541" s="705">
        <f t="shared" si="71"/>
        <v>529</v>
      </c>
      <c r="BO541" s="756"/>
      <c r="BP541" s="756"/>
      <c r="BQ541" s="756"/>
      <c r="BR541" s="756"/>
      <c r="BS541" s="756"/>
      <c r="BT541" s="756"/>
      <c r="BU541" s="756"/>
      <c r="BV541" s="756"/>
      <c r="BW541" s="756"/>
      <c r="BX541" s="756"/>
      <c r="BY541" s="756"/>
      <c r="BZ541" s="756"/>
    </row>
    <row r="542" spans="2:78" x14ac:dyDescent="0.25">
      <c r="B542" s="705">
        <v>530</v>
      </c>
      <c r="C542" s="765">
        <f>(1+_xlfn.XLOOKUP(INT((B542-1)/12)+1,'ZC Curve'!$B$8:$B$107,'ZC Curve'!R$8:R$107,,0))^(1/12)-1</f>
        <v>0</v>
      </c>
      <c r="D542" s="766">
        <f t="shared" si="72"/>
        <v>1</v>
      </c>
      <c r="E542" s="765">
        <f>(1+_xlfn.XLOOKUP(INT((B542-1)/12)+1,'ZC Curve'!$B$8:$B$107,'ZC Curve'!S$8:S$107,,0))^(1/12)-1</f>
        <v>0</v>
      </c>
      <c r="F542" s="766">
        <f t="shared" si="73"/>
        <v>1</v>
      </c>
      <c r="G542" s="765">
        <f>(1+_xlfn.XLOOKUP(INT((B542-1)/12)+1,'ZC Curve'!$B$8:$B$107,'ZC Curve'!T$8:T$107,,0))^(1/12)-1</f>
        <v>0</v>
      </c>
      <c r="H542" s="766">
        <f t="shared" si="74"/>
        <v>1</v>
      </c>
      <c r="I542" s="594"/>
      <c r="J542" s="705">
        <f t="shared" si="75"/>
        <v>530</v>
      </c>
      <c r="K542" s="756"/>
      <c r="L542" s="756"/>
      <c r="M542" s="756"/>
      <c r="N542" s="756"/>
      <c r="O542" s="756"/>
      <c r="P542" s="756"/>
      <c r="Q542" s="756"/>
      <c r="R542" s="756"/>
      <c r="S542" s="756"/>
      <c r="T542" s="756"/>
      <c r="U542" s="756"/>
      <c r="V542" s="756"/>
      <c r="W542" s="594"/>
      <c r="X542" s="705">
        <f t="shared" si="76"/>
        <v>530</v>
      </c>
      <c r="Y542" s="756"/>
      <c r="Z542" s="756"/>
      <c r="AA542" s="756"/>
      <c r="AB542" s="756"/>
      <c r="AC542" s="756"/>
      <c r="AD542" s="756"/>
      <c r="AE542" s="756"/>
      <c r="AF542" s="756"/>
      <c r="AG542" s="756"/>
      <c r="AH542" s="756"/>
      <c r="AI542" s="756"/>
      <c r="AJ542" s="756"/>
      <c r="AK542" s="594"/>
      <c r="AL542" s="705">
        <f t="shared" si="69"/>
        <v>530</v>
      </c>
      <c r="AM542" s="756"/>
      <c r="AN542" s="756"/>
      <c r="AO542" s="756"/>
      <c r="AP542" s="756"/>
      <c r="AQ542" s="756"/>
      <c r="AR542" s="756"/>
      <c r="AS542" s="756"/>
      <c r="AT542" s="756"/>
      <c r="AU542" s="756"/>
      <c r="AV542" s="756"/>
      <c r="AW542" s="756"/>
      <c r="AX542" s="756"/>
      <c r="AY542" s="594"/>
      <c r="AZ542" s="705">
        <f t="shared" si="70"/>
        <v>530</v>
      </c>
      <c r="BA542" s="756"/>
      <c r="BB542" s="756"/>
      <c r="BC542" s="756"/>
      <c r="BD542" s="756"/>
      <c r="BE542" s="756"/>
      <c r="BF542" s="756"/>
      <c r="BG542" s="756"/>
      <c r="BH542" s="756"/>
      <c r="BI542" s="756"/>
      <c r="BJ542" s="756"/>
      <c r="BK542" s="756"/>
      <c r="BL542" s="756"/>
      <c r="BM542" s="685"/>
      <c r="BN542" s="705">
        <f t="shared" si="71"/>
        <v>530</v>
      </c>
      <c r="BO542" s="756"/>
      <c r="BP542" s="756"/>
      <c r="BQ542" s="756"/>
      <c r="BR542" s="756"/>
      <c r="BS542" s="756"/>
      <c r="BT542" s="756"/>
      <c r="BU542" s="756"/>
      <c r="BV542" s="756"/>
      <c r="BW542" s="756"/>
      <c r="BX542" s="756"/>
      <c r="BY542" s="756"/>
      <c r="BZ542" s="756"/>
    </row>
    <row r="543" spans="2:78" x14ac:dyDescent="0.25">
      <c r="B543" s="705">
        <v>531</v>
      </c>
      <c r="C543" s="765">
        <f>(1+_xlfn.XLOOKUP(INT((B543-1)/12)+1,'ZC Curve'!$B$8:$B$107,'ZC Curve'!R$8:R$107,,0))^(1/12)-1</f>
        <v>0</v>
      </c>
      <c r="D543" s="766">
        <f t="shared" si="72"/>
        <v>1</v>
      </c>
      <c r="E543" s="765">
        <f>(1+_xlfn.XLOOKUP(INT((B543-1)/12)+1,'ZC Curve'!$B$8:$B$107,'ZC Curve'!S$8:S$107,,0))^(1/12)-1</f>
        <v>0</v>
      </c>
      <c r="F543" s="766">
        <f t="shared" si="73"/>
        <v>1</v>
      </c>
      <c r="G543" s="765">
        <f>(1+_xlfn.XLOOKUP(INT((B543-1)/12)+1,'ZC Curve'!$B$8:$B$107,'ZC Curve'!T$8:T$107,,0))^(1/12)-1</f>
        <v>0</v>
      </c>
      <c r="H543" s="766">
        <f t="shared" si="74"/>
        <v>1</v>
      </c>
      <c r="I543" s="594"/>
      <c r="J543" s="705">
        <f t="shared" si="75"/>
        <v>531</v>
      </c>
      <c r="K543" s="756"/>
      <c r="L543" s="756"/>
      <c r="M543" s="756"/>
      <c r="N543" s="756"/>
      <c r="O543" s="756"/>
      <c r="P543" s="756"/>
      <c r="Q543" s="756"/>
      <c r="R543" s="756"/>
      <c r="S543" s="756"/>
      <c r="T543" s="756"/>
      <c r="U543" s="756"/>
      <c r="V543" s="756"/>
      <c r="W543" s="594"/>
      <c r="X543" s="705">
        <f t="shared" si="76"/>
        <v>531</v>
      </c>
      <c r="Y543" s="756"/>
      <c r="Z543" s="756"/>
      <c r="AA543" s="756"/>
      <c r="AB543" s="756"/>
      <c r="AC543" s="756"/>
      <c r="AD543" s="756"/>
      <c r="AE543" s="756"/>
      <c r="AF543" s="756"/>
      <c r="AG543" s="756"/>
      <c r="AH543" s="756"/>
      <c r="AI543" s="756"/>
      <c r="AJ543" s="756"/>
      <c r="AK543" s="594"/>
      <c r="AL543" s="705">
        <f t="shared" si="69"/>
        <v>531</v>
      </c>
      <c r="AM543" s="756"/>
      <c r="AN543" s="756"/>
      <c r="AO543" s="756"/>
      <c r="AP543" s="756"/>
      <c r="AQ543" s="756"/>
      <c r="AR543" s="756"/>
      <c r="AS543" s="756"/>
      <c r="AT543" s="756"/>
      <c r="AU543" s="756"/>
      <c r="AV543" s="756"/>
      <c r="AW543" s="756"/>
      <c r="AX543" s="756"/>
      <c r="AY543" s="594"/>
      <c r="AZ543" s="705">
        <f t="shared" si="70"/>
        <v>531</v>
      </c>
      <c r="BA543" s="756"/>
      <c r="BB543" s="756"/>
      <c r="BC543" s="756"/>
      <c r="BD543" s="756"/>
      <c r="BE543" s="756"/>
      <c r="BF543" s="756"/>
      <c r="BG543" s="756"/>
      <c r="BH543" s="756"/>
      <c r="BI543" s="756"/>
      <c r="BJ543" s="756"/>
      <c r="BK543" s="756"/>
      <c r="BL543" s="756"/>
      <c r="BM543" s="685"/>
      <c r="BN543" s="705">
        <f t="shared" si="71"/>
        <v>531</v>
      </c>
      <c r="BO543" s="756"/>
      <c r="BP543" s="756"/>
      <c r="BQ543" s="756"/>
      <c r="BR543" s="756"/>
      <c r="BS543" s="756"/>
      <c r="BT543" s="756"/>
      <c r="BU543" s="756"/>
      <c r="BV543" s="756"/>
      <c r="BW543" s="756"/>
      <c r="BX543" s="756"/>
      <c r="BY543" s="756"/>
      <c r="BZ543" s="756"/>
    </row>
    <row r="544" spans="2:78" x14ac:dyDescent="0.25">
      <c r="B544" s="705">
        <v>532</v>
      </c>
      <c r="C544" s="765">
        <f>(1+_xlfn.XLOOKUP(INT((B544-1)/12)+1,'ZC Curve'!$B$8:$B$107,'ZC Curve'!R$8:R$107,,0))^(1/12)-1</f>
        <v>0</v>
      </c>
      <c r="D544" s="766">
        <f t="shared" si="72"/>
        <v>1</v>
      </c>
      <c r="E544" s="765">
        <f>(1+_xlfn.XLOOKUP(INT((B544-1)/12)+1,'ZC Curve'!$B$8:$B$107,'ZC Curve'!S$8:S$107,,0))^(1/12)-1</f>
        <v>0</v>
      </c>
      <c r="F544" s="766">
        <f t="shared" si="73"/>
        <v>1</v>
      </c>
      <c r="G544" s="765">
        <f>(1+_xlfn.XLOOKUP(INT((B544-1)/12)+1,'ZC Curve'!$B$8:$B$107,'ZC Curve'!T$8:T$107,,0))^(1/12)-1</f>
        <v>0</v>
      </c>
      <c r="H544" s="766">
        <f t="shared" si="74"/>
        <v>1</v>
      </c>
      <c r="I544" s="594"/>
      <c r="J544" s="705">
        <f t="shared" si="75"/>
        <v>532</v>
      </c>
      <c r="K544" s="756"/>
      <c r="L544" s="756"/>
      <c r="M544" s="756"/>
      <c r="N544" s="756"/>
      <c r="O544" s="756"/>
      <c r="P544" s="756"/>
      <c r="Q544" s="756"/>
      <c r="R544" s="756"/>
      <c r="S544" s="756"/>
      <c r="T544" s="756"/>
      <c r="U544" s="756"/>
      <c r="V544" s="756"/>
      <c r="W544" s="594"/>
      <c r="X544" s="705">
        <f t="shared" si="76"/>
        <v>532</v>
      </c>
      <c r="Y544" s="756"/>
      <c r="Z544" s="756"/>
      <c r="AA544" s="756"/>
      <c r="AB544" s="756"/>
      <c r="AC544" s="756"/>
      <c r="AD544" s="756"/>
      <c r="AE544" s="756"/>
      <c r="AF544" s="756"/>
      <c r="AG544" s="756"/>
      <c r="AH544" s="756"/>
      <c r="AI544" s="756"/>
      <c r="AJ544" s="756"/>
      <c r="AK544" s="594"/>
      <c r="AL544" s="705">
        <f t="shared" si="69"/>
        <v>532</v>
      </c>
      <c r="AM544" s="756"/>
      <c r="AN544" s="756"/>
      <c r="AO544" s="756"/>
      <c r="AP544" s="756"/>
      <c r="AQ544" s="756"/>
      <c r="AR544" s="756"/>
      <c r="AS544" s="756"/>
      <c r="AT544" s="756"/>
      <c r="AU544" s="756"/>
      <c r="AV544" s="756"/>
      <c r="AW544" s="756"/>
      <c r="AX544" s="756"/>
      <c r="AY544" s="594"/>
      <c r="AZ544" s="705">
        <f t="shared" si="70"/>
        <v>532</v>
      </c>
      <c r="BA544" s="756"/>
      <c r="BB544" s="756"/>
      <c r="BC544" s="756"/>
      <c r="BD544" s="756"/>
      <c r="BE544" s="756"/>
      <c r="BF544" s="756"/>
      <c r="BG544" s="756"/>
      <c r="BH544" s="756"/>
      <c r="BI544" s="756"/>
      <c r="BJ544" s="756"/>
      <c r="BK544" s="756"/>
      <c r="BL544" s="756"/>
      <c r="BM544" s="685"/>
      <c r="BN544" s="705">
        <f t="shared" si="71"/>
        <v>532</v>
      </c>
      <c r="BO544" s="756"/>
      <c r="BP544" s="756"/>
      <c r="BQ544" s="756"/>
      <c r="BR544" s="756"/>
      <c r="BS544" s="756"/>
      <c r="BT544" s="756"/>
      <c r="BU544" s="756"/>
      <c r="BV544" s="756"/>
      <c r="BW544" s="756"/>
      <c r="BX544" s="756"/>
      <c r="BY544" s="756"/>
      <c r="BZ544" s="756"/>
    </row>
    <row r="545" spans="2:78" x14ac:dyDescent="0.25">
      <c r="B545" s="705">
        <v>533</v>
      </c>
      <c r="C545" s="765">
        <f>(1+_xlfn.XLOOKUP(INT((B545-1)/12)+1,'ZC Curve'!$B$8:$B$107,'ZC Curve'!R$8:R$107,,0))^(1/12)-1</f>
        <v>0</v>
      </c>
      <c r="D545" s="766">
        <f t="shared" si="72"/>
        <v>1</v>
      </c>
      <c r="E545" s="765">
        <f>(1+_xlfn.XLOOKUP(INT((B545-1)/12)+1,'ZC Curve'!$B$8:$B$107,'ZC Curve'!S$8:S$107,,0))^(1/12)-1</f>
        <v>0</v>
      </c>
      <c r="F545" s="766">
        <f t="shared" si="73"/>
        <v>1</v>
      </c>
      <c r="G545" s="765">
        <f>(1+_xlfn.XLOOKUP(INT((B545-1)/12)+1,'ZC Curve'!$B$8:$B$107,'ZC Curve'!T$8:T$107,,0))^(1/12)-1</f>
        <v>0</v>
      </c>
      <c r="H545" s="766">
        <f t="shared" si="74"/>
        <v>1</v>
      </c>
      <c r="I545" s="594"/>
      <c r="J545" s="705">
        <f t="shared" si="75"/>
        <v>533</v>
      </c>
      <c r="K545" s="756"/>
      <c r="L545" s="756"/>
      <c r="M545" s="756"/>
      <c r="N545" s="756"/>
      <c r="O545" s="756"/>
      <c r="P545" s="756"/>
      <c r="Q545" s="756"/>
      <c r="R545" s="756"/>
      <c r="S545" s="756"/>
      <c r="T545" s="756"/>
      <c r="U545" s="756"/>
      <c r="V545" s="756"/>
      <c r="W545" s="594"/>
      <c r="X545" s="705">
        <f t="shared" si="76"/>
        <v>533</v>
      </c>
      <c r="Y545" s="756"/>
      <c r="Z545" s="756"/>
      <c r="AA545" s="756"/>
      <c r="AB545" s="756"/>
      <c r="AC545" s="756"/>
      <c r="AD545" s="756"/>
      <c r="AE545" s="756"/>
      <c r="AF545" s="756"/>
      <c r="AG545" s="756"/>
      <c r="AH545" s="756"/>
      <c r="AI545" s="756"/>
      <c r="AJ545" s="756"/>
      <c r="AK545" s="594"/>
      <c r="AL545" s="705">
        <f t="shared" si="69"/>
        <v>533</v>
      </c>
      <c r="AM545" s="756"/>
      <c r="AN545" s="756"/>
      <c r="AO545" s="756"/>
      <c r="AP545" s="756"/>
      <c r="AQ545" s="756"/>
      <c r="AR545" s="756"/>
      <c r="AS545" s="756"/>
      <c r="AT545" s="756"/>
      <c r="AU545" s="756"/>
      <c r="AV545" s="756"/>
      <c r="AW545" s="756"/>
      <c r="AX545" s="756"/>
      <c r="AY545" s="594"/>
      <c r="AZ545" s="705">
        <f t="shared" si="70"/>
        <v>533</v>
      </c>
      <c r="BA545" s="756"/>
      <c r="BB545" s="756"/>
      <c r="BC545" s="756"/>
      <c r="BD545" s="756"/>
      <c r="BE545" s="756"/>
      <c r="BF545" s="756"/>
      <c r="BG545" s="756"/>
      <c r="BH545" s="756"/>
      <c r="BI545" s="756"/>
      <c r="BJ545" s="756"/>
      <c r="BK545" s="756"/>
      <c r="BL545" s="756"/>
      <c r="BM545" s="685"/>
      <c r="BN545" s="705">
        <f t="shared" si="71"/>
        <v>533</v>
      </c>
      <c r="BO545" s="756"/>
      <c r="BP545" s="756"/>
      <c r="BQ545" s="756"/>
      <c r="BR545" s="756"/>
      <c r="BS545" s="756"/>
      <c r="BT545" s="756"/>
      <c r="BU545" s="756"/>
      <c r="BV545" s="756"/>
      <c r="BW545" s="756"/>
      <c r="BX545" s="756"/>
      <c r="BY545" s="756"/>
      <c r="BZ545" s="756"/>
    </row>
    <row r="546" spans="2:78" x14ac:dyDescent="0.25">
      <c r="B546" s="705">
        <v>534</v>
      </c>
      <c r="C546" s="765">
        <f>(1+_xlfn.XLOOKUP(INT((B546-1)/12)+1,'ZC Curve'!$B$8:$B$107,'ZC Curve'!R$8:R$107,,0))^(1/12)-1</f>
        <v>0</v>
      </c>
      <c r="D546" s="766">
        <f t="shared" si="72"/>
        <v>1</v>
      </c>
      <c r="E546" s="765">
        <f>(1+_xlfn.XLOOKUP(INT((B546-1)/12)+1,'ZC Curve'!$B$8:$B$107,'ZC Curve'!S$8:S$107,,0))^(1/12)-1</f>
        <v>0</v>
      </c>
      <c r="F546" s="766">
        <f t="shared" si="73"/>
        <v>1</v>
      </c>
      <c r="G546" s="765">
        <f>(1+_xlfn.XLOOKUP(INT((B546-1)/12)+1,'ZC Curve'!$B$8:$B$107,'ZC Curve'!T$8:T$107,,0))^(1/12)-1</f>
        <v>0</v>
      </c>
      <c r="H546" s="766">
        <f t="shared" si="74"/>
        <v>1</v>
      </c>
      <c r="I546" s="594"/>
      <c r="J546" s="705">
        <f t="shared" si="75"/>
        <v>534</v>
      </c>
      <c r="K546" s="756"/>
      <c r="L546" s="756"/>
      <c r="M546" s="756"/>
      <c r="N546" s="756"/>
      <c r="O546" s="756"/>
      <c r="P546" s="756"/>
      <c r="Q546" s="756"/>
      <c r="R546" s="756"/>
      <c r="S546" s="756"/>
      <c r="T546" s="756"/>
      <c r="U546" s="756"/>
      <c r="V546" s="756"/>
      <c r="W546" s="594"/>
      <c r="X546" s="705">
        <f t="shared" si="76"/>
        <v>534</v>
      </c>
      <c r="Y546" s="756"/>
      <c r="Z546" s="756"/>
      <c r="AA546" s="756"/>
      <c r="AB546" s="756"/>
      <c r="AC546" s="756"/>
      <c r="AD546" s="756"/>
      <c r="AE546" s="756"/>
      <c r="AF546" s="756"/>
      <c r="AG546" s="756"/>
      <c r="AH546" s="756"/>
      <c r="AI546" s="756"/>
      <c r="AJ546" s="756"/>
      <c r="AK546" s="594"/>
      <c r="AL546" s="705">
        <f t="shared" si="69"/>
        <v>534</v>
      </c>
      <c r="AM546" s="756"/>
      <c r="AN546" s="756"/>
      <c r="AO546" s="756"/>
      <c r="AP546" s="756"/>
      <c r="AQ546" s="756"/>
      <c r="AR546" s="756"/>
      <c r="AS546" s="756"/>
      <c r="AT546" s="756"/>
      <c r="AU546" s="756"/>
      <c r="AV546" s="756"/>
      <c r="AW546" s="756"/>
      <c r="AX546" s="756"/>
      <c r="AY546" s="594"/>
      <c r="AZ546" s="705">
        <f t="shared" si="70"/>
        <v>534</v>
      </c>
      <c r="BA546" s="756"/>
      <c r="BB546" s="756"/>
      <c r="BC546" s="756"/>
      <c r="BD546" s="756"/>
      <c r="BE546" s="756"/>
      <c r="BF546" s="756"/>
      <c r="BG546" s="756"/>
      <c r="BH546" s="756"/>
      <c r="BI546" s="756"/>
      <c r="BJ546" s="756"/>
      <c r="BK546" s="756"/>
      <c r="BL546" s="756"/>
      <c r="BM546" s="685"/>
      <c r="BN546" s="705">
        <f t="shared" si="71"/>
        <v>534</v>
      </c>
      <c r="BO546" s="756"/>
      <c r="BP546" s="756"/>
      <c r="BQ546" s="756"/>
      <c r="BR546" s="756"/>
      <c r="BS546" s="756"/>
      <c r="BT546" s="756"/>
      <c r="BU546" s="756"/>
      <c r="BV546" s="756"/>
      <c r="BW546" s="756"/>
      <c r="BX546" s="756"/>
      <c r="BY546" s="756"/>
      <c r="BZ546" s="756"/>
    </row>
    <row r="547" spans="2:78" x14ac:dyDescent="0.25">
      <c r="B547" s="705">
        <v>535</v>
      </c>
      <c r="C547" s="765">
        <f>(1+_xlfn.XLOOKUP(INT((B547-1)/12)+1,'ZC Curve'!$B$8:$B$107,'ZC Curve'!R$8:R$107,,0))^(1/12)-1</f>
        <v>0</v>
      </c>
      <c r="D547" s="766">
        <f t="shared" si="72"/>
        <v>1</v>
      </c>
      <c r="E547" s="765">
        <f>(1+_xlfn.XLOOKUP(INT((B547-1)/12)+1,'ZC Curve'!$B$8:$B$107,'ZC Curve'!S$8:S$107,,0))^(1/12)-1</f>
        <v>0</v>
      </c>
      <c r="F547" s="766">
        <f t="shared" si="73"/>
        <v>1</v>
      </c>
      <c r="G547" s="765">
        <f>(1+_xlfn.XLOOKUP(INT((B547-1)/12)+1,'ZC Curve'!$B$8:$B$107,'ZC Curve'!T$8:T$107,,0))^(1/12)-1</f>
        <v>0</v>
      </c>
      <c r="H547" s="766">
        <f t="shared" si="74"/>
        <v>1</v>
      </c>
      <c r="I547" s="594"/>
      <c r="J547" s="705">
        <f t="shared" si="75"/>
        <v>535</v>
      </c>
      <c r="K547" s="756"/>
      <c r="L547" s="756"/>
      <c r="M547" s="756"/>
      <c r="N547" s="756"/>
      <c r="O547" s="756"/>
      <c r="P547" s="756"/>
      <c r="Q547" s="756"/>
      <c r="R547" s="756"/>
      <c r="S547" s="756"/>
      <c r="T547" s="756"/>
      <c r="U547" s="756"/>
      <c r="V547" s="756"/>
      <c r="W547" s="594"/>
      <c r="X547" s="705">
        <f t="shared" si="76"/>
        <v>535</v>
      </c>
      <c r="Y547" s="756"/>
      <c r="Z547" s="756"/>
      <c r="AA547" s="756"/>
      <c r="AB547" s="756"/>
      <c r="AC547" s="756"/>
      <c r="AD547" s="756"/>
      <c r="AE547" s="756"/>
      <c r="AF547" s="756"/>
      <c r="AG547" s="756"/>
      <c r="AH547" s="756"/>
      <c r="AI547" s="756"/>
      <c r="AJ547" s="756"/>
      <c r="AK547" s="594"/>
      <c r="AL547" s="705">
        <f t="shared" si="69"/>
        <v>535</v>
      </c>
      <c r="AM547" s="756"/>
      <c r="AN547" s="756"/>
      <c r="AO547" s="756"/>
      <c r="AP547" s="756"/>
      <c r="AQ547" s="756"/>
      <c r="AR547" s="756"/>
      <c r="AS547" s="756"/>
      <c r="AT547" s="756"/>
      <c r="AU547" s="756"/>
      <c r="AV547" s="756"/>
      <c r="AW547" s="756"/>
      <c r="AX547" s="756"/>
      <c r="AY547" s="594"/>
      <c r="AZ547" s="705">
        <f t="shared" si="70"/>
        <v>535</v>
      </c>
      <c r="BA547" s="756"/>
      <c r="BB547" s="756"/>
      <c r="BC547" s="756"/>
      <c r="BD547" s="756"/>
      <c r="BE547" s="756"/>
      <c r="BF547" s="756"/>
      <c r="BG547" s="756"/>
      <c r="BH547" s="756"/>
      <c r="BI547" s="756"/>
      <c r="BJ547" s="756"/>
      <c r="BK547" s="756"/>
      <c r="BL547" s="756"/>
      <c r="BM547" s="685"/>
      <c r="BN547" s="705">
        <f t="shared" si="71"/>
        <v>535</v>
      </c>
      <c r="BO547" s="756"/>
      <c r="BP547" s="756"/>
      <c r="BQ547" s="756"/>
      <c r="BR547" s="756"/>
      <c r="BS547" s="756"/>
      <c r="BT547" s="756"/>
      <c r="BU547" s="756"/>
      <c r="BV547" s="756"/>
      <c r="BW547" s="756"/>
      <c r="BX547" s="756"/>
      <c r="BY547" s="756"/>
      <c r="BZ547" s="756"/>
    </row>
    <row r="548" spans="2:78" x14ac:dyDescent="0.25">
      <c r="B548" s="705">
        <v>536</v>
      </c>
      <c r="C548" s="765">
        <f>(1+_xlfn.XLOOKUP(INT((B548-1)/12)+1,'ZC Curve'!$B$8:$B$107,'ZC Curve'!R$8:R$107,,0))^(1/12)-1</f>
        <v>0</v>
      </c>
      <c r="D548" s="766">
        <f t="shared" si="72"/>
        <v>1</v>
      </c>
      <c r="E548" s="765">
        <f>(1+_xlfn.XLOOKUP(INT((B548-1)/12)+1,'ZC Curve'!$B$8:$B$107,'ZC Curve'!S$8:S$107,,0))^(1/12)-1</f>
        <v>0</v>
      </c>
      <c r="F548" s="766">
        <f t="shared" si="73"/>
        <v>1</v>
      </c>
      <c r="G548" s="765">
        <f>(1+_xlfn.XLOOKUP(INT((B548-1)/12)+1,'ZC Curve'!$B$8:$B$107,'ZC Curve'!T$8:T$107,,0))^(1/12)-1</f>
        <v>0</v>
      </c>
      <c r="H548" s="766">
        <f t="shared" si="74"/>
        <v>1</v>
      </c>
      <c r="I548" s="594"/>
      <c r="J548" s="705">
        <f t="shared" si="75"/>
        <v>536</v>
      </c>
      <c r="K548" s="756"/>
      <c r="L548" s="756"/>
      <c r="M548" s="756"/>
      <c r="N548" s="756"/>
      <c r="O548" s="756"/>
      <c r="P548" s="756"/>
      <c r="Q548" s="756"/>
      <c r="R548" s="756"/>
      <c r="S548" s="756"/>
      <c r="T548" s="756"/>
      <c r="U548" s="756"/>
      <c r="V548" s="756"/>
      <c r="W548" s="594"/>
      <c r="X548" s="705">
        <f t="shared" si="76"/>
        <v>536</v>
      </c>
      <c r="Y548" s="756"/>
      <c r="Z548" s="756"/>
      <c r="AA548" s="756"/>
      <c r="AB548" s="756"/>
      <c r="AC548" s="756"/>
      <c r="AD548" s="756"/>
      <c r="AE548" s="756"/>
      <c r="AF548" s="756"/>
      <c r="AG548" s="756"/>
      <c r="AH548" s="756"/>
      <c r="AI548" s="756"/>
      <c r="AJ548" s="756"/>
      <c r="AK548" s="594"/>
      <c r="AL548" s="705">
        <f t="shared" si="69"/>
        <v>536</v>
      </c>
      <c r="AM548" s="756"/>
      <c r="AN548" s="756"/>
      <c r="AO548" s="756"/>
      <c r="AP548" s="756"/>
      <c r="AQ548" s="756"/>
      <c r="AR548" s="756"/>
      <c r="AS548" s="756"/>
      <c r="AT548" s="756"/>
      <c r="AU548" s="756"/>
      <c r="AV548" s="756"/>
      <c r="AW548" s="756"/>
      <c r="AX548" s="756"/>
      <c r="AY548" s="594"/>
      <c r="AZ548" s="705">
        <f t="shared" si="70"/>
        <v>536</v>
      </c>
      <c r="BA548" s="756"/>
      <c r="BB548" s="756"/>
      <c r="BC548" s="756"/>
      <c r="BD548" s="756"/>
      <c r="BE548" s="756"/>
      <c r="BF548" s="756"/>
      <c r="BG548" s="756"/>
      <c r="BH548" s="756"/>
      <c r="BI548" s="756"/>
      <c r="BJ548" s="756"/>
      <c r="BK548" s="756"/>
      <c r="BL548" s="756"/>
      <c r="BM548" s="685"/>
      <c r="BN548" s="705">
        <f t="shared" si="71"/>
        <v>536</v>
      </c>
      <c r="BO548" s="756"/>
      <c r="BP548" s="756"/>
      <c r="BQ548" s="756"/>
      <c r="BR548" s="756"/>
      <c r="BS548" s="756"/>
      <c r="BT548" s="756"/>
      <c r="BU548" s="756"/>
      <c r="BV548" s="756"/>
      <c r="BW548" s="756"/>
      <c r="BX548" s="756"/>
      <c r="BY548" s="756"/>
      <c r="BZ548" s="756"/>
    </row>
    <row r="549" spans="2:78" x14ac:dyDescent="0.25">
      <c r="B549" s="705">
        <v>537</v>
      </c>
      <c r="C549" s="765">
        <f>(1+_xlfn.XLOOKUP(INT((B549-1)/12)+1,'ZC Curve'!$B$8:$B$107,'ZC Curve'!R$8:R$107,,0))^(1/12)-1</f>
        <v>0</v>
      </c>
      <c r="D549" s="766">
        <f t="shared" si="72"/>
        <v>1</v>
      </c>
      <c r="E549" s="765">
        <f>(1+_xlfn.XLOOKUP(INT((B549-1)/12)+1,'ZC Curve'!$B$8:$B$107,'ZC Curve'!S$8:S$107,,0))^(1/12)-1</f>
        <v>0</v>
      </c>
      <c r="F549" s="766">
        <f t="shared" si="73"/>
        <v>1</v>
      </c>
      <c r="G549" s="765">
        <f>(1+_xlfn.XLOOKUP(INT((B549-1)/12)+1,'ZC Curve'!$B$8:$B$107,'ZC Curve'!T$8:T$107,,0))^(1/12)-1</f>
        <v>0</v>
      </c>
      <c r="H549" s="766">
        <f t="shared" si="74"/>
        <v>1</v>
      </c>
      <c r="I549" s="594"/>
      <c r="J549" s="705">
        <f t="shared" si="75"/>
        <v>537</v>
      </c>
      <c r="K549" s="756"/>
      <c r="L549" s="756"/>
      <c r="M549" s="756"/>
      <c r="N549" s="756"/>
      <c r="O549" s="756"/>
      <c r="P549" s="756"/>
      <c r="Q549" s="756"/>
      <c r="R549" s="756"/>
      <c r="S549" s="756"/>
      <c r="T549" s="756"/>
      <c r="U549" s="756"/>
      <c r="V549" s="756"/>
      <c r="W549" s="594"/>
      <c r="X549" s="705">
        <f t="shared" si="76"/>
        <v>537</v>
      </c>
      <c r="Y549" s="756"/>
      <c r="Z549" s="756"/>
      <c r="AA549" s="756"/>
      <c r="AB549" s="756"/>
      <c r="AC549" s="756"/>
      <c r="AD549" s="756"/>
      <c r="AE549" s="756"/>
      <c r="AF549" s="756"/>
      <c r="AG549" s="756"/>
      <c r="AH549" s="756"/>
      <c r="AI549" s="756"/>
      <c r="AJ549" s="756"/>
      <c r="AK549" s="594"/>
      <c r="AL549" s="705">
        <f t="shared" si="69"/>
        <v>537</v>
      </c>
      <c r="AM549" s="756"/>
      <c r="AN549" s="756"/>
      <c r="AO549" s="756"/>
      <c r="AP549" s="756"/>
      <c r="AQ549" s="756"/>
      <c r="AR549" s="756"/>
      <c r="AS549" s="756"/>
      <c r="AT549" s="756"/>
      <c r="AU549" s="756"/>
      <c r="AV549" s="756"/>
      <c r="AW549" s="756"/>
      <c r="AX549" s="756"/>
      <c r="AY549" s="594"/>
      <c r="AZ549" s="705">
        <f t="shared" si="70"/>
        <v>537</v>
      </c>
      <c r="BA549" s="756"/>
      <c r="BB549" s="756"/>
      <c r="BC549" s="756"/>
      <c r="BD549" s="756"/>
      <c r="BE549" s="756"/>
      <c r="BF549" s="756"/>
      <c r="BG549" s="756"/>
      <c r="BH549" s="756"/>
      <c r="BI549" s="756"/>
      <c r="BJ549" s="756"/>
      <c r="BK549" s="756"/>
      <c r="BL549" s="756"/>
      <c r="BM549" s="685"/>
      <c r="BN549" s="705">
        <f t="shared" si="71"/>
        <v>537</v>
      </c>
      <c r="BO549" s="756"/>
      <c r="BP549" s="756"/>
      <c r="BQ549" s="756"/>
      <c r="BR549" s="756"/>
      <c r="BS549" s="756"/>
      <c r="BT549" s="756"/>
      <c r="BU549" s="756"/>
      <c r="BV549" s="756"/>
      <c r="BW549" s="756"/>
      <c r="BX549" s="756"/>
      <c r="BY549" s="756"/>
      <c r="BZ549" s="756"/>
    </row>
    <row r="550" spans="2:78" x14ac:dyDescent="0.25">
      <c r="B550" s="705">
        <v>538</v>
      </c>
      <c r="C550" s="765">
        <f>(1+_xlfn.XLOOKUP(INT((B550-1)/12)+1,'ZC Curve'!$B$8:$B$107,'ZC Curve'!R$8:R$107,,0))^(1/12)-1</f>
        <v>0</v>
      </c>
      <c r="D550" s="766">
        <f t="shared" si="72"/>
        <v>1</v>
      </c>
      <c r="E550" s="765">
        <f>(1+_xlfn.XLOOKUP(INT((B550-1)/12)+1,'ZC Curve'!$B$8:$B$107,'ZC Curve'!S$8:S$107,,0))^(1/12)-1</f>
        <v>0</v>
      </c>
      <c r="F550" s="766">
        <f t="shared" si="73"/>
        <v>1</v>
      </c>
      <c r="G550" s="765">
        <f>(1+_xlfn.XLOOKUP(INT((B550-1)/12)+1,'ZC Curve'!$B$8:$B$107,'ZC Curve'!T$8:T$107,,0))^(1/12)-1</f>
        <v>0</v>
      </c>
      <c r="H550" s="766">
        <f t="shared" si="74"/>
        <v>1</v>
      </c>
      <c r="I550" s="594"/>
      <c r="J550" s="705">
        <f t="shared" si="75"/>
        <v>538</v>
      </c>
      <c r="K550" s="756"/>
      <c r="L550" s="756"/>
      <c r="M550" s="756"/>
      <c r="N550" s="756"/>
      <c r="O550" s="756"/>
      <c r="P550" s="756"/>
      <c r="Q550" s="756"/>
      <c r="R550" s="756"/>
      <c r="S550" s="756"/>
      <c r="T550" s="756"/>
      <c r="U550" s="756"/>
      <c r="V550" s="756"/>
      <c r="W550" s="594"/>
      <c r="X550" s="705">
        <f t="shared" si="76"/>
        <v>538</v>
      </c>
      <c r="Y550" s="756"/>
      <c r="Z550" s="756"/>
      <c r="AA550" s="756"/>
      <c r="AB550" s="756"/>
      <c r="AC550" s="756"/>
      <c r="AD550" s="756"/>
      <c r="AE550" s="756"/>
      <c r="AF550" s="756"/>
      <c r="AG550" s="756"/>
      <c r="AH550" s="756"/>
      <c r="AI550" s="756"/>
      <c r="AJ550" s="756"/>
      <c r="AK550" s="594"/>
      <c r="AL550" s="705">
        <f t="shared" si="69"/>
        <v>538</v>
      </c>
      <c r="AM550" s="756"/>
      <c r="AN550" s="756"/>
      <c r="AO550" s="756"/>
      <c r="AP550" s="756"/>
      <c r="AQ550" s="756"/>
      <c r="AR550" s="756"/>
      <c r="AS550" s="756"/>
      <c r="AT550" s="756"/>
      <c r="AU550" s="756"/>
      <c r="AV550" s="756"/>
      <c r="AW550" s="756"/>
      <c r="AX550" s="756"/>
      <c r="AY550" s="594"/>
      <c r="AZ550" s="705">
        <f t="shared" si="70"/>
        <v>538</v>
      </c>
      <c r="BA550" s="756"/>
      <c r="BB550" s="756"/>
      <c r="BC550" s="756"/>
      <c r="BD550" s="756"/>
      <c r="BE550" s="756"/>
      <c r="BF550" s="756"/>
      <c r="BG550" s="756"/>
      <c r="BH550" s="756"/>
      <c r="BI550" s="756"/>
      <c r="BJ550" s="756"/>
      <c r="BK550" s="756"/>
      <c r="BL550" s="756"/>
      <c r="BM550" s="685"/>
      <c r="BN550" s="705">
        <f t="shared" si="71"/>
        <v>538</v>
      </c>
      <c r="BO550" s="756"/>
      <c r="BP550" s="756"/>
      <c r="BQ550" s="756"/>
      <c r="BR550" s="756"/>
      <c r="BS550" s="756"/>
      <c r="BT550" s="756"/>
      <c r="BU550" s="756"/>
      <c r="BV550" s="756"/>
      <c r="BW550" s="756"/>
      <c r="BX550" s="756"/>
      <c r="BY550" s="756"/>
      <c r="BZ550" s="756"/>
    </row>
    <row r="551" spans="2:78" x14ac:dyDescent="0.25">
      <c r="B551" s="705">
        <v>539</v>
      </c>
      <c r="C551" s="765">
        <f>(1+_xlfn.XLOOKUP(INT((B551-1)/12)+1,'ZC Curve'!$B$8:$B$107,'ZC Curve'!R$8:R$107,,0))^(1/12)-1</f>
        <v>0</v>
      </c>
      <c r="D551" s="766">
        <f t="shared" si="72"/>
        <v>1</v>
      </c>
      <c r="E551" s="765">
        <f>(1+_xlfn.XLOOKUP(INT((B551-1)/12)+1,'ZC Curve'!$B$8:$B$107,'ZC Curve'!S$8:S$107,,0))^(1/12)-1</f>
        <v>0</v>
      </c>
      <c r="F551" s="766">
        <f t="shared" si="73"/>
        <v>1</v>
      </c>
      <c r="G551" s="765">
        <f>(1+_xlfn.XLOOKUP(INT((B551-1)/12)+1,'ZC Curve'!$B$8:$B$107,'ZC Curve'!T$8:T$107,,0))^(1/12)-1</f>
        <v>0</v>
      </c>
      <c r="H551" s="766">
        <f t="shared" si="74"/>
        <v>1</v>
      </c>
      <c r="I551" s="594"/>
      <c r="J551" s="705">
        <f t="shared" si="75"/>
        <v>539</v>
      </c>
      <c r="K551" s="756"/>
      <c r="L551" s="756"/>
      <c r="M551" s="756"/>
      <c r="N551" s="756"/>
      <c r="O551" s="756"/>
      <c r="P551" s="756"/>
      <c r="Q551" s="756"/>
      <c r="R551" s="756"/>
      <c r="S551" s="756"/>
      <c r="T551" s="756"/>
      <c r="U551" s="756"/>
      <c r="V551" s="756"/>
      <c r="W551" s="594"/>
      <c r="X551" s="705">
        <f t="shared" si="76"/>
        <v>539</v>
      </c>
      <c r="Y551" s="756"/>
      <c r="Z551" s="756"/>
      <c r="AA551" s="756"/>
      <c r="AB551" s="756"/>
      <c r="AC551" s="756"/>
      <c r="AD551" s="756"/>
      <c r="AE551" s="756"/>
      <c r="AF551" s="756"/>
      <c r="AG551" s="756"/>
      <c r="AH551" s="756"/>
      <c r="AI551" s="756"/>
      <c r="AJ551" s="756"/>
      <c r="AK551" s="594"/>
      <c r="AL551" s="705">
        <f t="shared" si="69"/>
        <v>539</v>
      </c>
      <c r="AM551" s="756"/>
      <c r="AN551" s="756"/>
      <c r="AO551" s="756"/>
      <c r="AP551" s="756"/>
      <c r="AQ551" s="756"/>
      <c r="AR551" s="756"/>
      <c r="AS551" s="756"/>
      <c r="AT551" s="756"/>
      <c r="AU551" s="756"/>
      <c r="AV551" s="756"/>
      <c r="AW551" s="756"/>
      <c r="AX551" s="756"/>
      <c r="AY551" s="594"/>
      <c r="AZ551" s="705">
        <f t="shared" si="70"/>
        <v>539</v>
      </c>
      <c r="BA551" s="756"/>
      <c r="BB551" s="756"/>
      <c r="BC551" s="756"/>
      <c r="BD551" s="756"/>
      <c r="BE551" s="756"/>
      <c r="BF551" s="756"/>
      <c r="BG551" s="756"/>
      <c r="BH551" s="756"/>
      <c r="BI551" s="756"/>
      <c r="BJ551" s="756"/>
      <c r="BK551" s="756"/>
      <c r="BL551" s="756"/>
      <c r="BM551" s="685"/>
      <c r="BN551" s="705">
        <f t="shared" si="71"/>
        <v>539</v>
      </c>
      <c r="BO551" s="756"/>
      <c r="BP551" s="756"/>
      <c r="BQ551" s="756"/>
      <c r="BR551" s="756"/>
      <c r="BS551" s="756"/>
      <c r="BT551" s="756"/>
      <c r="BU551" s="756"/>
      <c r="BV551" s="756"/>
      <c r="BW551" s="756"/>
      <c r="BX551" s="756"/>
      <c r="BY551" s="756"/>
      <c r="BZ551" s="756"/>
    </row>
    <row r="552" spans="2:78" x14ac:dyDescent="0.25">
      <c r="B552" s="705">
        <v>540</v>
      </c>
      <c r="C552" s="765">
        <f>(1+_xlfn.XLOOKUP(INT((B552-1)/12)+1,'ZC Curve'!$B$8:$B$107,'ZC Curve'!R$8:R$107,,0))^(1/12)-1</f>
        <v>0</v>
      </c>
      <c r="D552" s="766">
        <f t="shared" si="72"/>
        <v>1</v>
      </c>
      <c r="E552" s="765">
        <f>(1+_xlfn.XLOOKUP(INT((B552-1)/12)+1,'ZC Curve'!$B$8:$B$107,'ZC Curve'!S$8:S$107,,0))^(1/12)-1</f>
        <v>0</v>
      </c>
      <c r="F552" s="766">
        <f t="shared" si="73"/>
        <v>1</v>
      </c>
      <c r="G552" s="765">
        <f>(1+_xlfn.XLOOKUP(INT((B552-1)/12)+1,'ZC Curve'!$B$8:$B$107,'ZC Curve'!T$8:T$107,,0))^(1/12)-1</f>
        <v>0</v>
      </c>
      <c r="H552" s="766">
        <f t="shared" si="74"/>
        <v>1</v>
      </c>
      <c r="I552" s="594"/>
      <c r="J552" s="705">
        <f t="shared" si="75"/>
        <v>540</v>
      </c>
      <c r="K552" s="756"/>
      <c r="L552" s="756"/>
      <c r="M552" s="756"/>
      <c r="N552" s="756"/>
      <c r="O552" s="756"/>
      <c r="P552" s="756"/>
      <c r="Q552" s="756"/>
      <c r="R552" s="756"/>
      <c r="S552" s="756"/>
      <c r="T552" s="756"/>
      <c r="U552" s="756"/>
      <c r="V552" s="756"/>
      <c r="W552" s="594"/>
      <c r="X552" s="705">
        <f t="shared" si="76"/>
        <v>540</v>
      </c>
      <c r="Y552" s="756"/>
      <c r="Z552" s="756"/>
      <c r="AA552" s="756"/>
      <c r="AB552" s="756"/>
      <c r="AC552" s="756"/>
      <c r="AD552" s="756"/>
      <c r="AE552" s="756"/>
      <c r="AF552" s="756"/>
      <c r="AG552" s="756"/>
      <c r="AH552" s="756"/>
      <c r="AI552" s="756"/>
      <c r="AJ552" s="756"/>
      <c r="AK552" s="594"/>
      <c r="AL552" s="705">
        <f t="shared" si="69"/>
        <v>540</v>
      </c>
      <c r="AM552" s="756"/>
      <c r="AN552" s="756"/>
      <c r="AO552" s="756"/>
      <c r="AP552" s="756"/>
      <c r="AQ552" s="756"/>
      <c r="AR552" s="756"/>
      <c r="AS552" s="756"/>
      <c r="AT552" s="756"/>
      <c r="AU552" s="756"/>
      <c r="AV552" s="756"/>
      <c r="AW552" s="756"/>
      <c r="AX552" s="756"/>
      <c r="AY552" s="594"/>
      <c r="AZ552" s="705">
        <f t="shared" si="70"/>
        <v>540</v>
      </c>
      <c r="BA552" s="756"/>
      <c r="BB552" s="756"/>
      <c r="BC552" s="756"/>
      <c r="BD552" s="756"/>
      <c r="BE552" s="756"/>
      <c r="BF552" s="756"/>
      <c r="BG552" s="756"/>
      <c r="BH552" s="756"/>
      <c r="BI552" s="756"/>
      <c r="BJ552" s="756"/>
      <c r="BK552" s="756"/>
      <c r="BL552" s="756"/>
      <c r="BM552" s="685"/>
      <c r="BN552" s="705">
        <f t="shared" si="71"/>
        <v>540</v>
      </c>
      <c r="BO552" s="756"/>
      <c r="BP552" s="756"/>
      <c r="BQ552" s="756"/>
      <c r="BR552" s="756"/>
      <c r="BS552" s="756"/>
      <c r="BT552" s="756"/>
      <c r="BU552" s="756"/>
      <c r="BV552" s="756"/>
      <c r="BW552" s="756"/>
      <c r="BX552" s="756"/>
      <c r="BY552" s="756"/>
      <c r="BZ552" s="756"/>
    </row>
    <row r="553" spans="2:78" x14ac:dyDescent="0.25">
      <c r="B553" s="705">
        <v>541</v>
      </c>
      <c r="C553" s="765">
        <f>(1+_xlfn.XLOOKUP(INT((B553-1)/12)+1,'ZC Curve'!$B$8:$B$107,'ZC Curve'!R$8:R$107,,0))^(1/12)-1</f>
        <v>0</v>
      </c>
      <c r="D553" s="766">
        <f t="shared" si="72"/>
        <v>1</v>
      </c>
      <c r="E553" s="765">
        <f>(1+_xlfn.XLOOKUP(INT((B553-1)/12)+1,'ZC Curve'!$B$8:$B$107,'ZC Curve'!S$8:S$107,,0))^(1/12)-1</f>
        <v>0</v>
      </c>
      <c r="F553" s="766">
        <f t="shared" si="73"/>
        <v>1</v>
      </c>
      <c r="G553" s="765">
        <f>(1+_xlfn.XLOOKUP(INT((B553-1)/12)+1,'ZC Curve'!$B$8:$B$107,'ZC Curve'!T$8:T$107,,0))^(1/12)-1</f>
        <v>0</v>
      </c>
      <c r="H553" s="766">
        <f t="shared" si="74"/>
        <v>1</v>
      </c>
      <c r="I553" s="594"/>
      <c r="J553" s="705">
        <f t="shared" si="75"/>
        <v>541</v>
      </c>
      <c r="K553" s="756"/>
      <c r="L553" s="756"/>
      <c r="M553" s="756"/>
      <c r="N553" s="756"/>
      <c r="O553" s="756"/>
      <c r="P553" s="756"/>
      <c r="Q553" s="756"/>
      <c r="R553" s="756"/>
      <c r="S553" s="756"/>
      <c r="T553" s="756"/>
      <c r="U553" s="756"/>
      <c r="V553" s="756"/>
      <c r="W553" s="594"/>
      <c r="X553" s="705">
        <f t="shared" si="76"/>
        <v>541</v>
      </c>
      <c r="Y553" s="756"/>
      <c r="Z553" s="756"/>
      <c r="AA553" s="756"/>
      <c r="AB553" s="756"/>
      <c r="AC553" s="756"/>
      <c r="AD553" s="756"/>
      <c r="AE553" s="756"/>
      <c r="AF553" s="756"/>
      <c r="AG553" s="756"/>
      <c r="AH553" s="756"/>
      <c r="AI553" s="756"/>
      <c r="AJ553" s="756"/>
      <c r="AK553" s="594"/>
      <c r="AL553" s="705">
        <f t="shared" si="69"/>
        <v>541</v>
      </c>
      <c r="AM553" s="756"/>
      <c r="AN553" s="756"/>
      <c r="AO553" s="756"/>
      <c r="AP553" s="756"/>
      <c r="AQ553" s="756"/>
      <c r="AR553" s="756"/>
      <c r="AS553" s="756"/>
      <c r="AT553" s="756"/>
      <c r="AU553" s="756"/>
      <c r="AV553" s="756"/>
      <c r="AW553" s="756"/>
      <c r="AX553" s="756"/>
      <c r="AY553" s="594"/>
      <c r="AZ553" s="705">
        <f t="shared" si="70"/>
        <v>541</v>
      </c>
      <c r="BA553" s="756"/>
      <c r="BB553" s="756"/>
      <c r="BC553" s="756"/>
      <c r="BD553" s="756"/>
      <c r="BE553" s="756"/>
      <c r="BF553" s="756"/>
      <c r="BG553" s="756"/>
      <c r="BH553" s="756"/>
      <c r="BI553" s="756"/>
      <c r="BJ553" s="756"/>
      <c r="BK553" s="756"/>
      <c r="BL553" s="756"/>
      <c r="BM553" s="685"/>
      <c r="BN553" s="705">
        <f t="shared" si="71"/>
        <v>541</v>
      </c>
      <c r="BO553" s="756"/>
      <c r="BP553" s="756"/>
      <c r="BQ553" s="756"/>
      <c r="BR553" s="756"/>
      <c r="BS553" s="756"/>
      <c r="BT553" s="756"/>
      <c r="BU553" s="756"/>
      <c r="BV553" s="756"/>
      <c r="BW553" s="756"/>
      <c r="BX553" s="756"/>
      <c r="BY553" s="756"/>
      <c r="BZ553" s="756"/>
    </row>
    <row r="554" spans="2:78" x14ac:dyDescent="0.25">
      <c r="B554" s="705">
        <v>542</v>
      </c>
      <c r="C554" s="765">
        <f>(1+_xlfn.XLOOKUP(INT((B554-1)/12)+1,'ZC Curve'!$B$8:$B$107,'ZC Curve'!R$8:R$107,,0))^(1/12)-1</f>
        <v>0</v>
      </c>
      <c r="D554" s="766">
        <f t="shared" si="72"/>
        <v>1</v>
      </c>
      <c r="E554" s="765">
        <f>(1+_xlfn.XLOOKUP(INT((B554-1)/12)+1,'ZC Curve'!$B$8:$B$107,'ZC Curve'!S$8:S$107,,0))^(1/12)-1</f>
        <v>0</v>
      </c>
      <c r="F554" s="766">
        <f t="shared" si="73"/>
        <v>1</v>
      </c>
      <c r="G554" s="765">
        <f>(1+_xlfn.XLOOKUP(INT((B554-1)/12)+1,'ZC Curve'!$B$8:$B$107,'ZC Curve'!T$8:T$107,,0))^(1/12)-1</f>
        <v>0</v>
      </c>
      <c r="H554" s="766">
        <f t="shared" si="74"/>
        <v>1</v>
      </c>
      <c r="I554" s="594"/>
      <c r="J554" s="705">
        <f t="shared" si="75"/>
        <v>542</v>
      </c>
      <c r="K554" s="756"/>
      <c r="L554" s="756"/>
      <c r="M554" s="756"/>
      <c r="N554" s="756"/>
      <c r="O554" s="756"/>
      <c r="P554" s="756"/>
      <c r="Q554" s="756"/>
      <c r="R554" s="756"/>
      <c r="S554" s="756"/>
      <c r="T554" s="756"/>
      <c r="U554" s="756"/>
      <c r="V554" s="756"/>
      <c r="W554" s="594"/>
      <c r="X554" s="705">
        <f t="shared" si="76"/>
        <v>542</v>
      </c>
      <c r="Y554" s="756"/>
      <c r="Z554" s="756"/>
      <c r="AA554" s="756"/>
      <c r="AB554" s="756"/>
      <c r="AC554" s="756"/>
      <c r="AD554" s="756"/>
      <c r="AE554" s="756"/>
      <c r="AF554" s="756"/>
      <c r="AG554" s="756"/>
      <c r="AH554" s="756"/>
      <c r="AI554" s="756"/>
      <c r="AJ554" s="756"/>
      <c r="AK554" s="594"/>
      <c r="AL554" s="705">
        <f t="shared" si="69"/>
        <v>542</v>
      </c>
      <c r="AM554" s="756"/>
      <c r="AN554" s="756"/>
      <c r="AO554" s="756"/>
      <c r="AP554" s="756"/>
      <c r="AQ554" s="756"/>
      <c r="AR554" s="756"/>
      <c r="AS554" s="756"/>
      <c r="AT554" s="756"/>
      <c r="AU554" s="756"/>
      <c r="AV554" s="756"/>
      <c r="AW554" s="756"/>
      <c r="AX554" s="756"/>
      <c r="AY554" s="594"/>
      <c r="AZ554" s="705">
        <f t="shared" si="70"/>
        <v>542</v>
      </c>
      <c r="BA554" s="756"/>
      <c r="BB554" s="756"/>
      <c r="BC554" s="756"/>
      <c r="BD554" s="756"/>
      <c r="BE554" s="756"/>
      <c r="BF554" s="756"/>
      <c r="BG554" s="756"/>
      <c r="BH554" s="756"/>
      <c r="BI554" s="756"/>
      <c r="BJ554" s="756"/>
      <c r="BK554" s="756"/>
      <c r="BL554" s="756"/>
      <c r="BM554" s="685"/>
      <c r="BN554" s="705">
        <f t="shared" si="71"/>
        <v>542</v>
      </c>
      <c r="BO554" s="756"/>
      <c r="BP554" s="756"/>
      <c r="BQ554" s="756"/>
      <c r="BR554" s="756"/>
      <c r="BS554" s="756"/>
      <c r="BT554" s="756"/>
      <c r="BU554" s="756"/>
      <c r="BV554" s="756"/>
      <c r="BW554" s="756"/>
      <c r="BX554" s="756"/>
      <c r="BY554" s="756"/>
      <c r="BZ554" s="756"/>
    </row>
    <row r="555" spans="2:78" x14ac:dyDescent="0.25">
      <c r="B555" s="705">
        <v>543</v>
      </c>
      <c r="C555" s="765">
        <f>(1+_xlfn.XLOOKUP(INT((B555-1)/12)+1,'ZC Curve'!$B$8:$B$107,'ZC Curve'!R$8:R$107,,0))^(1/12)-1</f>
        <v>0</v>
      </c>
      <c r="D555" s="766">
        <f t="shared" si="72"/>
        <v>1</v>
      </c>
      <c r="E555" s="765">
        <f>(1+_xlfn.XLOOKUP(INT((B555-1)/12)+1,'ZC Curve'!$B$8:$B$107,'ZC Curve'!S$8:S$107,,0))^(1/12)-1</f>
        <v>0</v>
      </c>
      <c r="F555" s="766">
        <f t="shared" si="73"/>
        <v>1</v>
      </c>
      <c r="G555" s="765">
        <f>(1+_xlfn.XLOOKUP(INT((B555-1)/12)+1,'ZC Curve'!$B$8:$B$107,'ZC Curve'!T$8:T$107,,0))^(1/12)-1</f>
        <v>0</v>
      </c>
      <c r="H555" s="766">
        <f t="shared" si="74"/>
        <v>1</v>
      </c>
      <c r="I555" s="594"/>
      <c r="J555" s="705">
        <f t="shared" si="75"/>
        <v>543</v>
      </c>
      <c r="K555" s="756"/>
      <c r="L555" s="756"/>
      <c r="M555" s="756"/>
      <c r="N555" s="756"/>
      <c r="O555" s="756"/>
      <c r="P555" s="756"/>
      <c r="Q555" s="756"/>
      <c r="R555" s="756"/>
      <c r="S555" s="756"/>
      <c r="T555" s="756"/>
      <c r="U555" s="756"/>
      <c r="V555" s="756"/>
      <c r="W555" s="594"/>
      <c r="X555" s="705">
        <f t="shared" si="76"/>
        <v>543</v>
      </c>
      <c r="Y555" s="756"/>
      <c r="Z555" s="756"/>
      <c r="AA555" s="756"/>
      <c r="AB555" s="756"/>
      <c r="AC555" s="756"/>
      <c r="AD555" s="756"/>
      <c r="AE555" s="756"/>
      <c r="AF555" s="756"/>
      <c r="AG555" s="756"/>
      <c r="AH555" s="756"/>
      <c r="AI555" s="756"/>
      <c r="AJ555" s="756"/>
      <c r="AK555" s="594"/>
      <c r="AL555" s="705">
        <f t="shared" si="69"/>
        <v>543</v>
      </c>
      <c r="AM555" s="756"/>
      <c r="AN555" s="756"/>
      <c r="AO555" s="756"/>
      <c r="AP555" s="756"/>
      <c r="AQ555" s="756"/>
      <c r="AR555" s="756"/>
      <c r="AS555" s="756"/>
      <c r="AT555" s="756"/>
      <c r="AU555" s="756"/>
      <c r="AV555" s="756"/>
      <c r="AW555" s="756"/>
      <c r="AX555" s="756"/>
      <c r="AY555" s="594"/>
      <c r="AZ555" s="705">
        <f t="shared" si="70"/>
        <v>543</v>
      </c>
      <c r="BA555" s="756"/>
      <c r="BB555" s="756"/>
      <c r="BC555" s="756"/>
      <c r="BD555" s="756"/>
      <c r="BE555" s="756"/>
      <c r="BF555" s="756"/>
      <c r="BG555" s="756"/>
      <c r="BH555" s="756"/>
      <c r="BI555" s="756"/>
      <c r="BJ555" s="756"/>
      <c r="BK555" s="756"/>
      <c r="BL555" s="756"/>
      <c r="BM555" s="685"/>
      <c r="BN555" s="705">
        <f t="shared" si="71"/>
        <v>543</v>
      </c>
      <c r="BO555" s="756"/>
      <c r="BP555" s="756"/>
      <c r="BQ555" s="756"/>
      <c r="BR555" s="756"/>
      <c r="BS555" s="756"/>
      <c r="BT555" s="756"/>
      <c r="BU555" s="756"/>
      <c r="BV555" s="756"/>
      <c r="BW555" s="756"/>
      <c r="BX555" s="756"/>
      <c r="BY555" s="756"/>
      <c r="BZ555" s="756"/>
    </row>
    <row r="556" spans="2:78" x14ac:dyDescent="0.25">
      <c r="B556" s="705">
        <v>544</v>
      </c>
      <c r="C556" s="765">
        <f>(1+_xlfn.XLOOKUP(INT((B556-1)/12)+1,'ZC Curve'!$B$8:$B$107,'ZC Curve'!R$8:R$107,,0))^(1/12)-1</f>
        <v>0</v>
      </c>
      <c r="D556" s="766">
        <f t="shared" si="72"/>
        <v>1</v>
      </c>
      <c r="E556" s="765">
        <f>(1+_xlfn.XLOOKUP(INT((B556-1)/12)+1,'ZC Curve'!$B$8:$B$107,'ZC Curve'!S$8:S$107,,0))^(1/12)-1</f>
        <v>0</v>
      </c>
      <c r="F556" s="766">
        <f t="shared" si="73"/>
        <v>1</v>
      </c>
      <c r="G556" s="765">
        <f>(1+_xlfn.XLOOKUP(INT((B556-1)/12)+1,'ZC Curve'!$B$8:$B$107,'ZC Curve'!T$8:T$107,,0))^(1/12)-1</f>
        <v>0</v>
      </c>
      <c r="H556" s="766">
        <f t="shared" si="74"/>
        <v>1</v>
      </c>
      <c r="I556" s="594"/>
      <c r="J556" s="705">
        <f t="shared" si="75"/>
        <v>544</v>
      </c>
      <c r="K556" s="756"/>
      <c r="L556" s="756"/>
      <c r="M556" s="756"/>
      <c r="N556" s="756"/>
      <c r="O556" s="756"/>
      <c r="P556" s="756"/>
      <c r="Q556" s="756"/>
      <c r="R556" s="756"/>
      <c r="S556" s="756"/>
      <c r="T556" s="756"/>
      <c r="U556" s="756"/>
      <c r="V556" s="756"/>
      <c r="W556" s="594"/>
      <c r="X556" s="705">
        <f t="shared" si="76"/>
        <v>544</v>
      </c>
      <c r="Y556" s="756"/>
      <c r="Z556" s="756"/>
      <c r="AA556" s="756"/>
      <c r="AB556" s="756"/>
      <c r="AC556" s="756"/>
      <c r="AD556" s="756"/>
      <c r="AE556" s="756"/>
      <c r="AF556" s="756"/>
      <c r="AG556" s="756"/>
      <c r="AH556" s="756"/>
      <c r="AI556" s="756"/>
      <c r="AJ556" s="756"/>
      <c r="AK556" s="594"/>
      <c r="AL556" s="705">
        <f t="shared" si="69"/>
        <v>544</v>
      </c>
      <c r="AM556" s="756"/>
      <c r="AN556" s="756"/>
      <c r="AO556" s="756"/>
      <c r="AP556" s="756"/>
      <c r="AQ556" s="756"/>
      <c r="AR556" s="756"/>
      <c r="AS556" s="756"/>
      <c r="AT556" s="756"/>
      <c r="AU556" s="756"/>
      <c r="AV556" s="756"/>
      <c r="AW556" s="756"/>
      <c r="AX556" s="756"/>
      <c r="AY556" s="594"/>
      <c r="AZ556" s="705">
        <f t="shared" si="70"/>
        <v>544</v>
      </c>
      <c r="BA556" s="756"/>
      <c r="BB556" s="756"/>
      <c r="BC556" s="756"/>
      <c r="BD556" s="756"/>
      <c r="BE556" s="756"/>
      <c r="BF556" s="756"/>
      <c r="BG556" s="756"/>
      <c r="BH556" s="756"/>
      <c r="BI556" s="756"/>
      <c r="BJ556" s="756"/>
      <c r="BK556" s="756"/>
      <c r="BL556" s="756"/>
      <c r="BM556" s="685"/>
      <c r="BN556" s="705">
        <f t="shared" si="71"/>
        <v>544</v>
      </c>
      <c r="BO556" s="756"/>
      <c r="BP556" s="756"/>
      <c r="BQ556" s="756"/>
      <c r="BR556" s="756"/>
      <c r="BS556" s="756"/>
      <c r="BT556" s="756"/>
      <c r="BU556" s="756"/>
      <c r="BV556" s="756"/>
      <c r="BW556" s="756"/>
      <c r="BX556" s="756"/>
      <c r="BY556" s="756"/>
      <c r="BZ556" s="756"/>
    </row>
    <row r="557" spans="2:78" x14ac:dyDescent="0.25">
      <c r="B557" s="705">
        <v>545</v>
      </c>
      <c r="C557" s="765">
        <f>(1+_xlfn.XLOOKUP(INT((B557-1)/12)+1,'ZC Curve'!$B$8:$B$107,'ZC Curve'!R$8:R$107,,0))^(1/12)-1</f>
        <v>0</v>
      </c>
      <c r="D557" s="766">
        <f t="shared" si="72"/>
        <v>1</v>
      </c>
      <c r="E557" s="765">
        <f>(1+_xlfn.XLOOKUP(INT((B557-1)/12)+1,'ZC Curve'!$B$8:$B$107,'ZC Curve'!S$8:S$107,,0))^(1/12)-1</f>
        <v>0</v>
      </c>
      <c r="F557" s="766">
        <f t="shared" si="73"/>
        <v>1</v>
      </c>
      <c r="G557" s="765">
        <f>(1+_xlfn.XLOOKUP(INT((B557-1)/12)+1,'ZC Curve'!$B$8:$B$107,'ZC Curve'!T$8:T$107,,0))^(1/12)-1</f>
        <v>0</v>
      </c>
      <c r="H557" s="766">
        <f t="shared" si="74"/>
        <v>1</v>
      </c>
      <c r="I557" s="594"/>
      <c r="J557" s="705">
        <f t="shared" si="75"/>
        <v>545</v>
      </c>
      <c r="K557" s="756"/>
      <c r="L557" s="756"/>
      <c r="M557" s="756"/>
      <c r="N557" s="756"/>
      <c r="O557" s="756"/>
      <c r="P557" s="756"/>
      <c r="Q557" s="756"/>
      <c r="R557" s="756"/>
      <c r="S557" s="756"/>
      <c r="T557" s="756"/>
      <c r="U557" s="756"/>
      <c r="V557" s="756"/>
      <c r="W557" s="594"/>
      <c r="X557" s="705">
        <f t="shared" si="76"/>
        <v>545</v>
      </c>
      <c r="Y557" s="756"/>
      <c r="Z557" s="756"/>
      <c r="AA557" s="756"/>
      <c r="AB557" s="756"/>
      <c r="AC557" s="756"/>
      <c r="AD557" s="756"/>
      <c r="AE557" s="756"/>
      <c r="AF557" s="756"/>
      <c r="AG557" s="756"/>
      <c r="AH557" s="756"/>
      <c r="AI557" s="756"/>
      <c r="AJ557" s="756"/>
      <c r="AK557" s="594"/>
      <c r="AL557" s="705">
        <f t="shared" si="69"/>
        <v>545</v>
      </c>
      <c r="AM557" s="756"/>
      <c r="AN557" s="756"/>
      <c r="AO557" s="756"/>
      <c r="AP557" s="756"/>
      <c r="AQ557" s="756"/>
      <c r="AR557" s="756"/>
      <c r="AS557" s="756"/>
      <c r="AT557" s="756"/>
      <c r="AU557" s="756"/>
      <c r="AV557" s="756"/>
      <c r="AW557" s="756"/>
      <c r="AX557" s="756"/>
      <c r="AY557" s="594"/>
      <c r="AZ557" s="705">
        <f t="shared" si="70"/>
        <v>545</v>
      </c>
      <c r="BA557" s="756"/>
      <c r="BB557" s="756"/>
      <c r="BC557" s="756"/>
      <c r="BD557" s="756"/>
      <c r="BE557" s="756"/>
      <c r="BF557" s="756"/>
      <c r="BG557" s="756"/>
      <c r="BH557" s="756"/>
      <c r="BI557" s="756"/>
      <c r="BJ557" s="756"/>
      <c r="BK557" s="756"/>
      <c r="BL557" s="756"/>
      <c r="BM557" s="685"/>
      <c r="BN557" s="705">
        <f t="shared" si="71"/>
        <v>545</v>
      </c>
      <c r="BO557" s="756"/>
      <c r="BP557" s="756"/>
      <c r="BQ557" s="756"/>
      <c r="BR557" s="756"/>
      <c r="BS557" s="756"/>
      <c r="BT557" s="756"/>
      <c r="BU557" s="756"/>
      <c r="BV557" s="756"/>
      <c r="BW557" s="756"/>
      <c r="BX557" s="756"/>
      <c r="BY557" s="756"/>
      <c r="BZ557" s="756"/>
    </row>
    <row r="558" spans="2:78" x14ac:dyDescent="0.25">
      <c r="B558" s="705">
        <v>546</v>
      </c>
      <c r="C558" s="765">
        <f>(1+_xlfn.XLOOKUP(INT((B558-1)/12)+1,'ZC Curve'!$B$8:$B$107,'ZC Curve'!R$8:R$107,,0))^(1/12)-1</f>
        <v>0</v>
      </c>
      <c r="D558" s="766">
        <f t="shared" si="72"/>
        <v>1</v>
      </c>
      <c r="E558" s="765">
        <f>(1+_xlfn.XLOOKUP(INT((B558-1)/12)+1,'ZC Curve'!$B$8:$B$107,'ZC Curve'!S$8:S$107,,0))^(1/12)-1</f>
        <v>0</v>
      </c>
      <c r="F558" s="766">
        <f t="shared" si="73"/>
        <v>1</v>
      </c>
      <c r="G558" s="765">
        <f>(1+_xlfn.XLOOKUP(INT((B558-1)/12)+1,'ZC Curve'!$B$8:$B$107,'ZC Curve'!T$8:T$107,,0))^(1/12)-1</f>
        <v>0</v>
      </c>
      <c r="H558" s="766">
        <f t="shared" si="74"/>
        <v>1</v>
      </c>
      <c r="I558" s="594"/>
      <c r="J558" s="705">
        <f t="shared" si="75"/>
        <v>546</v>
      </c>
      <c r="K558" s="756"/>
      <c r="L558" s="756"/>
      <c r="M558" s="756"/>
      <c r="N558" s="756"/>
      <c r="O558" s="756"/>
      <c r="P558" s="756"/>
      <c r="Q558" s="756"/>
      <c r="R558" s="756"/>
      <c r="S558" s="756"/>
      <c r="T558" s="756"/>
      <c r="U558" s="756"/>
      <c r="V558" s="756"/>
      <c r="W558" s="594"/>
      <c r="X558" s="705">
        <f t="shared" si="76"/>
        <v>546</v>
      </c>
      <c r="Y558" s="756"/>
      <c r="Z558" s="756"/>
      <c r="AA558" s="756"/>
      <c r="AB558" s="756"/>
      <c r="AC558" s="756"/>
      <c r="AD558" s="756"/>
      <c r="AE558" s="756"/>
      <c r="AF558" s="756"/>
      <c r="AG558" s="756"/>
      <c r="AH558" s="756"/>
      <c r="AI558" s="756"/>
      <c r="AJ558" s="756"/>
      <c r="AK558" s="594"/>
      <c r="AL558" s="705">
        <f t="shared" si="69"/>
        <v>546</v>
      </c>
      <c r="AM558" s="756"/>
      <c r="AN558" s="756"/>
      <c r="AO558" s="756"/>
      <c r="AP558" s="756"/>
      <c r="AQ558" s="756"/>
      <c r="AR558" s="756"/>
      <c r="AS558" s="756"/>
      <c r="AT558" s="756"/>
      <c r="AU558" s="756"/>
      <c r="AV558" s="756"/>
      <c r="AW558" s="756"/>
      <c r="AX558" s="756"/>
      <c r="AY558" s="594"/>
      <c r="AZ558" s="705">
        <f t="shared" si="70"/>
        <v>546</v>
      </c>
      <c r="BA558" s="756"/>
      <c r="BB558" s="756"/>
      <c r="BC558" s="756"/>
      <c r="BD558" s="756"/>
      <c r="BE558" s="756"/>
      <c r="BF558" s="756"/>
      <c r="BG558" s="756"/>
      <c r="BH558" s="756"/>
      <c r="BI558" s="756"/>
      <c r="BJ558" s="756"/>
      <c r="BK558" s="756"/>
      <c r="BL558" s="756"/>
      <c r="BM558" s="685"/>
      <c r="BN558" s="705">
        <f t="shared" si="71"/>
        <v>546</v>
      </c>
      <c r="BO558" s="756"/>
      <c r="BP558" s="756"/>
      <c r="BQ558" s="756"/>
      <c r="BR558" s="756"/>
      <c r="BS558" s="756"/>
      <c r="BT558" s="756"/>
      <c r="BU558" s="756"/>
      <c r="BV558" s="756"/>
      <c r="BW558" s="756"/>
      <c r="BX558" s="756"/>
      <c r="BY558" s="756"/>
      <c r="BZ558" s="756"/>
    </row>
    <row r="559" spans="2:78" x14ac:dyDescent="0.25">
      <c r="B559" s="705">
        <v>547</v>
      </c>
      <c r="C559" s="765">
        <f>(1+_xlfn.XLOOKUP(INT((B559-1)/12)+1,'ZC Curve'!$B$8:$B$107,'ZC Curve'!R$8:R$107,,0))^(1/12)-1</f>
        <v>0</v>
      </c>
      <c r="D559" s="766">
        <f t="shared" si="72"/>
        <v>1</v>
      </c>
      <c r="E559" s="765">
        <f>(1+_xlfn.XLOOKUP(INT((B559-1)/12)+1,'ZC Curve'!$B$8:$B$107,'ZC Curve'!S$8:S$107,,0))^(1/12)-1</f>
        <v>0</v>
      </c>
      <c r="F559" s="766">
        <f t="shared" si="73"/>
        <v>1</v>
      </c>
      <c r="G559" s="765">
        <f>(1+_xlfn.XLOOKUP(INT((B559-1)/12)+1,'ZC Curve'!$B$8:$B$107,'ZC Curve'!T$8:T$107,,0))^(1/12)-1</f>
        <v>0</v>
      </c>
      <c r="H559" s="766">
        <f t="shared" si="74"/>
        <v>1</v>
      </c>
      <c r="I559" s="594"/>
      <c r="J559" s="705">
        <f t="shared" si="75"/>
        <v>547</v>
      </c>
      <c r="K559" s="756"/>
      <c r="L559" s="756"/>
      <c r="M559" s="756"/>
      <c r="N559" s="756"/>
      <c r="O559" s="756"/>
      <c r="P559" s="756"/>
      <c r="Q559" s="756"/>
      <c r="R559" s="756"/>
      <c r="S559" s="756"/>
      <c r="T559" s="756"/>
      <c r="U559" s="756"/>
      <c r="V559" s="756"/>
      <c r="W559" s="594"/>
      <c r="X559" s="705">
        <f t="shared" si="76"/>
        <v>547</v>
      </c>
      <c r="Y559" s="756"/>
      <c r="Z559" s="756"/>
      <c r="AA559" s="756"/>
      <c r="AB559" s="756"/>
      <c r="AC559" s="756"/>
      <c r="AD559" s="756"/>
      <c r="AE559" s="756"/>
      <c r="AF559" s="756"/>
      <c r="AG559" s="756"/>
      <c r="AH559" s="756"/>
      <c r="AI559" s="756"/>
      <c r="AJ559" s="756"/>
      <c r="AK559" s="594"/>
      <c r="AL559" s="705">
        <f t="shared" si="69"/>
        <v>547</v>
      </c>
      <c r="AM559" s="756"/>
      <c r="AN559" s="756"/>
      <c r="AO559" s="756"/>
      <c r="AP559" s="756"/>
      <c r="AQ559" s="756"/>
      <c r="AR559" s="756"/>
      <c r="AS559" s="756"/>
      <c r="AT559" s="756"/>
      <c r="AU559" s="756"/>
      <c r="AV559" s="756"/>
      <c r="AW559" s="756"/>
      <c r="AX559" s="756"/>
      <c r="AY559" s="594"/>
      <c r="AZ559" s="705">
        <f t="shared" si="70"/>
        <v>547</v>
      </c>
      <c r="BA559" s="756"/>
      <c r="BB559" s="756"/>
      <c r="BC559" s="756"/>
      <c r="BD559" s="756"/>
      <c r="BE559" s="756"/>
      <c r="BF559" s="756"/>
      <c r="BG559" s="756"/>
      <c r="BH559" s="756"/>
      <c r="BI559" s="756"/>
      <c r="BJ559" s="756"/>
      <c r="BK559" s="756"/>
      <c r="BL559" s="756"/>
      <c r="BM559" s="685"/>
      <c r="BN559" s="705">
        <f t="shared" si="71"/>
        <v>547</v>
      </c>
      <c r="BO559" s="756"/>
      <c r="BP559" s="756"/>
      <c r="BQ559" s="756"/>
      <c r="BR559" s="756"/>
      <c r="BS559" s="756"/>
      <c r="BT559" s="756"/>
      <c r="BU559" s="756"/>
      <c r="BV559" s="756"/>
      <c r="BW559" s="756"/>
      <c r="BX559" s="756"/>
      <c r="BY559" s="756"/>
      <c r="BZ559" s="756"/>
    </row>
    <row r="560" spans="2:78" x14ac:dyDescent="0.25">
      <c r="B560" s="705">
        <v>548</v>
      </c>
      <c r="C560" s="765">
        <f>(1+_xlfn.XLOOKUP(INT((B560-1)/12)+1,'ZC Curve'!$B$8:$B$107,'ZC Curve'!R$8:R$107,,0))^(1/12)-1</f>
        <v>0</v>
      </c>
      <c r="D560" s="766">
        <f t="shared" si="72"/>
        <v>1</v>
      </c>
      <c r="E560" s="765">
        <f>(1+_xlfn.XLOOKUP(INT((B560-1)/12)+1,'ZC Curve'!$B$8:$B$107,'ZC Curve'!S$8:S$107,,0))^(1/12)-1</f>
        <v>0</v>
      </c>
      <c r="F560" s="766">
        <f t="shared" si="73"/>
        <v>1</v>
      </c>
      <c r="G560" s="765">
        <f>(1+_xlfn.XLOOKUP(INT((B560-1)/12)+1,'ZC Curve'!$B$8:$B$107,'ZC Curve'!T$8:T$107,,0))^(1/12)-1</f>
        <v>0</v>
      </c>
      <c r="H560" s="766">
        <f t="shared" si="74"/>
        <v>1</v>
      </c>
      <c r="I560" s="594"/>
      <c r="J560" s="705">
        <f t="shared" si="75"/>
        <v>548</v>
      </c>
      <c r="K560" s="756"/>
      <c r="L560" s="756"/>
      <c r="M560" s="756"/>
      <c r="N560" s="756"/>
      <c r="O560" s="756"/>
      <c r="P560" s="756"/>
      <c r="Q560" s="756"/>
      <c r="R560" s="756"/>
      <c r="S560" s="756"/>
      <c r="T560" s="756"/>
      <c r="U560" s="756"/>
      <c r="V560" s="756"/>
      <c r="W560" s="594"/>
      <c r="X560" s="705">
        <f t="shared" si="76"/>
        <v>548</v>
      </c>
      <c r="Y560" s="756"/>
      <c r="Z560" s="756"/>
      <c r="AA560" s="756"/>
      <c r="AB560" s="756"/>
      <c r="AC560" s="756"/>
      <c r="AD560" s="756"/>
      <c r="AE560" s="756"/>
      <c r="AF560" s="756"/>
      <c r="AG560" s="756"/>
      <c r="AH560" s="756"/>
      <c r="AI560" s="756"/>
      <c r="AJ560" s="756"/>
      <c r="AK560" s="594"/>
      <c r="AL560" s="705">
        <f t="shared" si="69"/>
        <v>548</v>
      </c>
      <c r="AM560" s="756"/>
      <c r="AN560" s="756"/>
      <c r="AO560" s="756"/>
      <c r="AP560" s="756"/>
      <c r="AQ560" s="756"/>
      <c r="AR560" s="756"/>
      <c r="AS560" s="756"/>
      <c r="AT560" s="756"/>
      <c r="AU560" s="756"/>
      <c r="AV560" s="756"/>
      <c r="AW560" s="756"/>
      <c r="AX560" s="756"/>
      <c r="AY560" s="594"/>
      <c r="AZ560" s="705">
        <f t="shared" si="70"/>
        <v>548</v>
      </c>
      <c r="BA560" s="756"/>
      <c r="BB560" s="756"/>
      <c r="BC560" s="756"/>
      <c r="BD560" s="756"/>
      <c r="BE560" s="756"/>
      <c r="BF560" s="756"/>
      <c r="BG560" s="756"/>
      <c r="BH560" s="756"/>
      <c r="BI560" s="756"/>
      <c r="BJ560" s="756"/>
      <c r="BK560" s="756"/>
      <c r="BL560" s="756"/>
      <c r="BM560" s="685"/>
      <c r="BN560" s="705">
        <f t="shared" si="71"/>
        <v>548</v>
      </c>
      <c r="BO560" s="756"/>
      <c r="BP560" s="756"/>
      <c r="BQ560" s="756"/>
      <c r="BR560" s="756"/>
      <c r="BS560" s="756"/>
      <c r="BT560" s="756"/>
      <c r="BU560" s="756"/>
      <c r="BV560" s="756"/>
      <c r="BW560" s="756"/>
      <c r="BX560" s="756"/>
      <c r="BY560" s="756"/>
      <c r="BZ560" s="756"/>
    </row>
    <row r="561" spans="2:78" x14ac:dyDescent="0.25">
      <c r="B561" s="705">
        <v>549</v>
      </c>
      <c r="C561" s="765">
        <f>(1+_xlfn.XLOOKUP(INT((B561-1)/12)+1,'ZC Curve'!$B$8:$B$107,'ZC Curve'!R$8:R$107,,0))^(1/12)-1</f>
        <v>0</v>
      </c>
      <c r="D561" s="766">
        <f t="shared" si="72"/>
        <v>1</v>
      </c>
      <c r="E561" s="765">
        <f>(1+_xlfn.XLOOKUP(INT((B561-1)/12)+1,'ZC Curve'!$B$8:$B$107,'ZC Curve'!S$8:S$107,,0))^(1/12)-1</f>
        <v>0</v>
      </c>
      <c r="F561" s="766">
        <f t="shared" si="73"/>
        <v>1</v>
      </c>
      <c r="G561" s="765">
        <f>(1+_xlfn.XLOOKUP(INT((B561-1)/12)+1,'ZC Curve'!$B$8:$B$107,'ZC Curve'!T$8:T$107,,0))^(1/12)-1</f>
        <v>0</v>
      </c>
      <c r="H561" s="766">
        <f t="shared" si="74"/>
        <v>1</v>
      </c>
      <c r="I561" s="594"/>
      <c r="J561" s="705">
        <f t="shared" si="75"/>
        <v>549</v>
      </c>
      <c r="K561" s="756"/>
      <c r="L561" s="756"/>
      <c r="M561" s="756"/>
      <c r="N561" s="756"/>
      <c r="O561" s="756"/>
      <c r="P561" s="756"/>
      <c r="Q561" s="756"/>
      <c r="R561" s="756"/>
      <c r="S561" s="756"/>
      <c r="T561" s="756"/>
      <c r="U561" s="756"/>
      <c r="V561" s="756"/>
      <c r="W561" s="594"/>
      <c r="X561" s="705">
        <f t="shared" si="76"/>
        <v>549</v>
      </c>
      <c r="Y561" s="756"/>
      <c r="Z561" s="756"/>
      <c r="AA561" s="756"/>
      <c r="AB561" s="756"/>
      <c r="AC561" s="756"/>
      <c r="AD561" s="756"/>
      <c r="AE561" s="756"/>
      <c r="AF561" s="756"/>
      <c r="AG561" s="756"/>
      <c r="AH561" s="756"/>
      <c r="AI561" s="756"/>
      <c r="AJ561" s="756"/>
      <c r="AK561" s="594"/>
      <c r="AL561" s="705">
        <f t="shared" ref="AL561:AL624" si="77">AL560+1</f>
        <v>549</v>
      </c>
      <c r="AM561" s="756"/>
      <c r="AN561" s="756"/>
      <c r="AO561" s="756"/>
      <c r="AP561" s="756"/>
      <c r="AQ561" s="756"/>
      <c r="AR561" s="756"/>
      <c r="AS561" s="756"/>
      <c r="AT561" s="756"/>
      <c r="AU561" s="756"/>
      <c r="AV561" s="756"/>
      <c r="AW561" s="756"/>
      <c r="AX561" s="756"/>
      <c r="AY561" s="594"/>
      <c r="AZ561" s="705">
        <f t="shared" si="70"/>
        <v>549</v>
      </c>
      <c r="BA561" s="756"/>
      <c r="BB561" s="756"/>
      <c r="BC561" s="756"/>
      <c r="BD561" s="756"/>
      <c r="BE561" s="756"/>
      <c r="BF561" s="756"/>
      <c r="BG561" s="756"/>
      <c r="BH561" s="756"/>
      <c r="BI561" s="756"/>
      <c r="BJ561" s="756"/>
      <c r="BK561" s="756"/>
      <c r="BL561" s="756"/>
      <c r="BM561" s="685"/>
      <c r="BN561" s="705">
        <f t="shared" si="71"/>
        <v>549</v>
      </c>
      <c r="BO561" s="756"/>
      <c r="BP561" s="756"/>
      <c r="BQ561" s="756"/>
      <c r="BR561" s="756"/>
      <c r="BS561" s="756"/>
      <c r="BT561" s="756"/>
      <c r="BU561" s="756"/>
      <c r="BV561" s="756"/>
      <c r="BW561" s="756"/>
      <c r="BX561" s="756"/>
      <c r="BY561" s="756"/>
      <c r="BZ561" s="756"/>
    </row>
    <row r="562" spans="2:78" x14ac:dyDescent="0.25">
      <c r="B562" s="705">
        <v>550</v>
      </c>
      <c r="C562" s="765">
        <f>(1+_xlfn.XLOOKUP(INT((B562-1)/12)+1,'ZC Curve'!$B$8:$B$107,'ZC Curve'!R$8:R$107,,0))^(1/12)-1</f>
        <v>0</v>
      </c>
      <c r="D562" s="766">
        <f t="shared" si="72"/>
        <v>1</v>
      </c>
      <c r="E562" s="765">
        <f>(1+_xlfn.XLOOKUP(INT((B562-1)/12)+1,'ZC Curve'!$B$8:$B$107,'ZC Curve'!S$8:S$107,,0))^(1/12)-1</f>
        <v>0</v>
      </c>
      <c r="F562" s="766">
        <f t="shared" si="73"/>
        <v>1</v>
      </c>
      <c r="G562" s="765">
        <f>(1+_xlfn.XLOOKUP(INT((B562-1)/12)+1,'ZC Curve'!$B$8:$B$107,'ZC Curve'!T$8:T$107,,0))^(1/12)-1</f>
        <v>0</v>
      </c>
      <c r="H562" s="766">
        <f t="shared" si="74"/>
        <v>1</v>
      </c>
      <c r="I562" s="594"/>
      <c r="J562" s="705">
        <f t="shared" si="75"/>
        <v>550</v>
      </c>
      <c r="K562" s="756"/>
      <c r="L562" s="756"/>
      <c r="M562" s="756"/>
      <c r="N562" s="756"/>
      <c r="O562" s="756"/>
      <c r="P562" s="756"/>
      <c r="Q562" s="756"/>
      <c r="R562" s="756"/>
      <c r="S562" s="756"/>
      <c r="T562" s="756"/>
      <c r="U562" s="756"/>
      <c r="V562" s="756"/>
      <c r="W562" s="594"/>
      <c r="X562" s="705">
        <f t="shared" si="76"/>
        <v>550</v>
      </c>
      <c r="Y562" s="756"/>
      <c r="Z562" s="756"/>
      <c r="AA562" s="756"/>
      <c r="AB562" s="756"/>
      <c r="AC562" s="756"/>
      <c r="AD562" s="756"/>
      <c r="AE562" s="756"/>
      <c r="AF562" s="756"/>
      <c r="AG562" s="756"/>
      <c r="AH562" s="756"/>
      <c r="AI562" s="756"/>
      <c r="AJ562" s="756"/>
      <c r="AK562" s="594"/>
      <c r="AL562" s="705">
        <f t="shared" si="77"/>
        <v>550</v>
      </c>
      <c r="AM562" s="756"/>
      <c r="AN562" s="756"/>
      <c r="AO562" s="756"/>
      <c r="AP562" s="756"/>
      <c r="AQ562" s="756"/>
      <c r="AR562" s="756"/>
      <c r="AS562" s="756"/>
      <c r="AT562" s="756"/>
      <c r="AU562" s="756"/>
      <c r="AV562" s="756"/>
      <c r="AW562" s="756"/>
      <c r="AX562" s="756"/>
      <c r="AY562" s="594"/>
      <c r="AZ562" s="705">
        <f t="shared" si="70"/>
        <v>550</v>
      </c>
      <c r="BA562" s="756"/>
      <c r="BB562" s="756"/>
      <c r="BC562" s="756"/>
      <c r="BD562" s="756"/>
      <c r="BE562" s="756"/>
      <c r="BF562" s="756"/>
      <c r="BG562" s="756"/>
      <c r="BH562" s="756"/>
      <c r="BI562" s="756"/>
      <c r="BJ562" s="756"/>
      <c r="BK562" s="756"/>
      <c r="BL562" s="756"/>
      <c r="BM562" s="685"/>
      <c r="BN562" s="705">
        <f t="shared" si="71"/>
        <v>550</v>
      </c>
      <c r="BO562" s="756"/>
      <c r="BP562" s="756"/>
      <c r="BQ562" s="756"/>
      <c r="BR562" s="756"/>
      <c r="BS562" s="756"/>
      <c r="BT562" s="756"/>
      <c r="BU562" s="756"/>
      <c r="BV562" s="756"/>
      <c r="BW562" s="756"/>
      <c r="BX562" s="756"/>
      <c r="BY562" s="756"/>
      <c r="BZ562" s="756"/>
    </row>
    <row r="563" spans="2:78" x14ac:dyDescent="0.25">
      <c r="B563" s="705">
        <v>551</v>
      </c>
      <c r="C563" s="765">
        <f>(1+_xlfn.XLOOKUP(INT((B563-1)/12)+1,'ZC Curve'!$B$8:$B$107,'ZC Curve'!R$8:R$107,,0))^(1/12)-1</f>
        <v>0</v>
      </c>
      <c r="D563" s="766">
        <f t="shared" si="72"/>
        <v>1</v>
      </c>
      <c r="E563" s="765">
        <f>(1+_xlfn.XLOOKUP(INT((B563-1)/12)+1,'ZC Curve'!$B$8:$B$107,'ZC Curve'!S$8:S$107,,0))^(1/12)-1</f>
        <v>0</v>
      </c>
      <c r="F563" s="766">
        <f t="shared" si="73"/>
        <v>1</v>
      </c>
      <c r="G563" s="765">
        <f>(1+_xlfn.XLOOKUP(INT((B563-1)/12)+1,'ZC Curve'!$B$8:$B$107,'ZC Curve'!T$8:T$107,,0))^(1/12)-1</f>
        <v>0</v>
      </c>
      <c r="H563" s="766">
        <f t="shared" si="74"/>
        <v>1</v>
      </c>
      <c r="I563" s="594"/>
      <c r="J563" s="705">
        <f t="shared" si="75"/>
        <v>551</v>
      </c>
      <c r="K563" s="756"/>
      <c r="L563" s="756"/>
      <c r="M563" s="756"/>
      <c r="N563" s="756"/>
      <c r="O563" s="756"/>
      <c r="P563" s="756"/>
      <c r="Q563" s="756"/>
      <c r="R563" s="756"/>
      <c r="S563" s="756"/>
      <c r="T563" s="756"/>
      <c r="U563" s="756"/>
      <c r="V563" s="756"/>
      <c r="W563" s="594"/>
      <c r="X563" s="705">
        <f t="shared" si="76"/>
        <v>551</v>
      </c>
      <c r="Y563" s="756"/>
      <c r="Z563" s="756"/>
      <c r="AA563" s="756"/>
      <c r="AB563" s="756"/>
      <c r="AC563" s="756"/>
      <c r="AD563" s="756"/>
      <c r="AE563" s="756"/>
      <c r="AF563" s="756"/>
      <c r="AG563" s="756"/>
      <c r="AH563" s="756"/>
      <c r="AI563" s="756"/>
      <c r="AJ563" s="756"/>
      <c r="AK563" s="594"/>
      <c r="AL563" s="705">
        <f t="shared" si="77"/>
        <v>551</v>
      </c>
      <c r="AM563" s="756"/>
      <c r="AN563" s="756"/>
      <c r="AO563" s="756"/>
      <c r="AP563" s="756"/>
      <c r="AQ563" s="756"/>
      <c r="AR563" s="756"/>
      <c r="AS563" s="756"/>
      <c r="AT563" s="756"/>
      <c r="AU563" s="756"/>
      <c r="AV563" s="756"/>
      <c r="AW563" s="756"/>
      <c r="AX563" s="756"/>
      <c r="AY563" s="594"/>
      <c r="AZ563" s="705">
        <f t="shared" si="70"/>
        <v>551</v>
      </c>
      <c r="BA563" s="756"/>
      <c r="BB563" s="756"/>
      <c r="BC563" s="756"/>
      <c r="BD563" s="756"/>
      <c r="BE563" s="756"/>
      <c r="BF563" s="756"/>
      <c r="BG563" s="756"/>
      <c r="BH563" s="756"/>
      <c r="BI563" s="756"/>
      <c r="BJ563" s="756"/>
      <c r="BK563" s="756"/>
      <c r="BL563" s="756"/>
      <c r="BM563" s="685"/>
      <c r="BN563" s="705">
        <f t="shared" si="71"/>
        <v>551</v>
      </c>
      <c r="BO563" s="756"/>
      <c r="BP563" s="756"/>
      <c r="BQ563" s="756"/>
      <c r="BR563" s="756"/>
      <c r="BS563" s="756"/>
      <c r="BT563" s="756"/>
      <c r="BU563" s="756"/>
      <c r="BV563" s="756"/>
      <c r="BW563" s="756"/>
      <c r="BX563" s="756"/>
      <c r="BY563" s="756"/>
      <c r="BZ563" s="756"/>
    </row>
    <row r="564" spans="2:78" x14ac:dyDescent="0.25">
      <c r="B564" s="705">
        <v>552</v>
      </c>
      <c r="C564" s="765">
        <f>(1+_xlfn.XLOOKUP(INT((B564-1)/12)+1,'ZC Curve'!$B$8:$B$107,'ZC Curve'!R$8:R$107,,0))^(1/12)-1</f>
        <v>0</v>
      </c>
      <c r="D564" s="766">
        <f t="shared" si="72"/>
        <v>1</v>
      </c>
      <c r="E564" s="765">
        <f>(1+_xlfn.XLOOKUP(INT((B564-1)/12)+1,'ZC Curve'!$B$8:$B$107,'ZC Curve'!S$8:S$107,,0))^(1/12)-1</f>
        <v>0</v>
      </c>
      <c r="F564" s="766">
        <f t="shared" si="73"/>
        <v>1</v>
      </c>
      <c r="G564" s="765">
        <f>(1+_xlfn.XLOOKUP(INT((B564-1)/12)+1,'ZC Curve'!$B$8:$B$107,'ZC Curve'!T$8:T$107,,0))^(1/12)-1</f>
        <v>0</v>
      </c>
      <c r="H564" s="766">
        <f t="shared" si="74"/>
        <v>1</v>
      </c>
      <c r="I564" s="594"/>
      <c r="J564" s="705">
        <f t="shared" si="75"/>
        <v>552</v>
      </c>
      <c r="K564" s="756"/>
      <c r="L564" s="756"/>
      <c r="M564" s="756"/>
      <c r="N564" s="756"/>
      <c r="O564" s="756"/>
      <c r="P564" s="756"/>
      <c r="Q564" s="756"/>
      <c r="R564" s="756"/>
      <c r="S564" s="756"/>
      <c r="T564" s="756"/>
      <c r="U564" s="756"/>
      <c r="V564" s="756"/>
      <c r="W564" s="594"/>
      <c r="X564" s="705">
        <f t="shared" si="76"/>
        <v>552</v>
      </c>
      <c r="Y564" s="756"/>
      <c r="Z564" s="756"/>
      <c r="AA564" s="756"/>
      <c r="AB564" s="756"/>
      <c r="AC564" s="756"/>
      <c r="AD564" s="756"/>
      <c r="AE564" s="756"/>
      <c r="AF564" s="756"/>
      <c r="AG564" s="756"/>
      <c r="AH564" s="756"/>
      <c r="AI564" s="756"/>
      <c r="AJ564" s="756"/>
      <c r="AK564" s="594"/>
      <c r="AL564" s="705">
        <f t="shared" si="77"/>
        <v>552</v>
      </c>
      <c r="AM564" s="756"/>
      <c r="AN564" s="756"/>
      <c r="AO564" s="756"/>
      <c r="AP564" s="756"/>
      <c r="AQ564" s="756"/>
      <c r="AR564" s="756"/>
      <c r="AS564" s="756"/>
      <c r="AT564" s="756"/>
      <c r="AU564" s="756"/>
      <c r="AV564" s="756"/>
      <c r="AW564" s="756"/>
      <c r="AX564" s="756"/>
      <c r="AY564" s="594"/>
      <c r="AZ564" s="705">
        <f t="shared" si="70"/>
        <v>552</v>
      </c>
      <c r="BA564" s="756"/>
      <c r="BB564" s="756"/>
      <c r="BC564" s="756"/>
      <c r="BD564" s="756"/>
      <c r="BE564" s="756"/>
      <c r="BF564" s="756"/>
      <c r="BG564" s="756"/>
      <c r="BH564" s="756"/>
      <c r="BI564" s="756"/>
      <c r="BJ564" s="756"/>
      <c r="BK564" s="756"/>
      <c r="BL564" s="756"/>
      <c r="BM564" s="685"/>
      <c r="BN564" s="705">
        <f t="shared" si="71"/>
        <v>552</v>
      </c>
      <c r="BO564" s="756"/>
      <c r="BP564" s="756"/>
      <c r="BQ564" s="756"/>
      <c r="BR564" s="756"/>
      <c r="BS564" s="756"/>
      <c r="BT564" s="756"/>
      <c r="BU564" s="756"/>
      <c r="BV564" s="756"/>
      <c r="BW564" s="756"/>
      <c r="BX564" s="756"/>
      <c r="BY564" s="756"/>
      <c r="BZ564" s="756"/>
    </row>
    <row r="565" spans="2:78" x14ac:dyDescent="0.25">
      <c r="B565" s="705">
        <v>553</v>
      </c>
      <c r="C565" s="765">
        <f>(1+_xlfn.XLOOKUP(INT((B565-1)/12)+1,'ZC Curve'!$B$8:$B$107,'ZC Curve'!R$8:R$107,,0))^(1/12)-1</f>
        <v>0</v>
      </c>
      <c r="D565" s="766">
        <f t="shared" si="72"/>
        <v>1</v>
      </c>
      <c r="E565" s="765">
        <f>(1+_xlfn.XLOOKUP(INT((B565-1)/12)+1,'ZC Curve'!$B$8:$B$107,'ZC Curve'!S$8:S$107,,0))^(1/12)-1</f>
        <v>0</v>
      </c>
      <c r="F565" s="766">
        <f t="shared" si="73"/>
        <v>1</v>
      </c>
      <c r="G565" s="765">
        <f>(1+_xlfn.XLOOKUP(INT((B565-1)/12)+1,'ZC Curve'!$B$8:$B$107,'ZC Curve'!T$8:T$107,,0))^(1/12)-1</f>
        <v>0</v>
      </c>
      <c r="H565" s="766">
        <f t="shared" si="74"/>
        <v>1</v>
      </c>
      <c r="I565" s="594"/>
      <c r="J565" s="705">
        <f t="shared" si="75"/>
        <v>553</v>
      </c>
      <c r="K565" s="756"/>
      <c r="L565" s="756"/>
      <c r="M565" s="756"/>
      <c r="N565" s="756"/>
      <c r="O565" s="756"/>
      <c r="P565" s="756"/>
      <c r="Q565" s="756"/>
      <c r="R565" s="756"/>
      <c r="S565" s="756"/>
      <c r="T565" s="756"/>
      <c r="U565" s="756"/>
      <c r="V565" s="756"/>
      <c r="W565" s="594"/>
      <c r="X565" s="705">
        <f t="shared" si="76"/>
        <v>553</v>
      </c>
      <c r="Y565" s="756"/>
      <c r="Z565" s="756"/>
      <c r="AA565" s="756"/>
      <c r="AB565" s="756"/>
      <c r="AC565" s="756"/>
      <c r="AD565" s="756"/>
      <c r="AE565" s="756"/>
      <c r="AF565" s="756"/>
      <c r="AG565" s="756"/>
      <c r="AH565" s="756"/>
      <c r="AI565" s="756"/>
      <c r="AJ565" s="756"/>
      <c r="AK565" s="594"/>
      <c r="AL565" s="705">
        <f t="shared" si="77"/>
        <v>553</v>
      </c>
      <c r="AM565" s="756"/>
      <c r="AN565" s="756"/>
      <c r="AO565" s="756"/>
      <c r="AP565" s="756"/>
      <c r="AQ565" s="756"/>
      <c r="AR565" s="756"/>
      <c r="AS565" s="756"/>
      <c r="AT565" s="756"/>
      <c r="AU565" s="756"/>
      <c r="AV565" s="756"/>
      <c r="AW565" s="756"/>
      <c r="AX565" s="756"/>
      <c r="AY565" s="594"/>
      <c r="AZ565" s="705">
        <f t="shared" si="70"/>
        <v>553</v>
      </c>
      <c r="BA565" s="756"/>
      <c r="BB565" s="756"/>
      <c r="BC565" s="756"/>
      <c r="BD565" s="756"/>
      <c r="BE565" s="756"/>
      <c r="BF565" s="756"/>
      <c r="BG565" s="756"/>
      <c r="BH565" s="756"/>
      <c r="BI565" s="756"/>
      <c r="BJ565" s="756"/>
      <c r="BK565" s="756"/>
      <c r="BL565" s="756"/>
      <c r="BM565" s="685"/>
      <c r="BN565" s="705">
        <f t="shared" si="71"/>
        <v>553</v>
      </c>
      <c r="BO565" s="756"/>
      <c r="BP565" s="756"/>
      <c r="BQ565" s="756"/>
      <c r="BR565" s="756"/>
      <c r="BS565" s="756"/>
      <c r="BT565" s="756"/>
      <c r="BU565" s="756"/>
      <c r="BV565" s="756"/>
      <c r="BW565" s="756"/>
      <c r="BX565" s="756"/>
      <c r="BY565" s="756"/>
      <c r="BZ565" s="756"/>
    </row>
    <row r="566" spans="2:78" x14ac:dyDescent="0.25">
      <c r="B566" s="705">
        <v>554</v>
      </c>
      <c r="C566" s="765">
        <f>(1+_xlfn.XLOOKUP(INT((B566-1)/12)+1,'ZC Curve'!$B$8:$B$107,'ZC Curve'!R$8:R$107,,0))^(1/12)-1</f>
        <v>0</v>
      </c>
      <c r="D566" s="766">
        <f t="shared" si="72"/>
        <v>1</v>
      </c>
      <c r="E566" s="765">
        <f>(1+_xlfn.XLOOKUP(INT((B566-1)/12)+1,'ZC Curve'!$B$8:$B$107,'ZC Curve'!S$8:S$107,,0))^(1/12)-1</f>
        <v>0</v>
      </c>
      <c r="F566" s="766">
        <f t="shared" si="73"/>
        <v>1</v>
      </c>
      <c r="G566" s="765">
        <f>(1+_xlfn.XLOOKUP(INT((B566-1)/12)+1,'ZC Curve'!$B$8:$B$107,'ZC Curve'!T$8:T$107,,0))^(1/12)-1</f>
        <v>0</v>
      </c>
      <c r="H566" s="766">
        <f t="shared" si="74"/>
        <v>1</v>
      </c>
      <c r="I566" s="594"/>
      <c r="J566" s="705">
        <f t="shared" si="75"/>
        <v>554</v>
      </c>
      <c r="K566" s="756"/>
      <c r="L566" s="756"/>
      <c r="M566" s="756"/>
      <c r="N566" s="756"/>
      <c r="O566" s="756"/>
      <c r="P566" s="756"/>
      <c r="Q566" s="756"/>
      <c r="R566" s="756"/>
      <c r="S566" s="756"/>
      <c r="T566" s="756"/>
      <c r="U566" s="756"/>
      <c r="V566" s="756"/>
      <c r="W566" s="594"/>
      <c r="X566" s="705">
        <f t="shared" si="76"/>
        <v>554</v>
      </c>
      <c r="Y566" s="756"/>
      <c r="Z566" s="756"/>
      <c r="AA566" s="756"/>
      <c r="AB566" s="756"/>
      <c r="AC566" s="756"/>
      <c r="AD566" s="756"/>
      <c r="AE566" s="756"/>
      <c r="AF566" s="756"/>
      <c r="AG566" s="756"/>
      <c r="AH566" s="756"/>
      <c r="AI566" s="756"/>
      <c r="AJ566" s="756"/>
      <c r="AK566" s="594"/>
      <c r="AL566" s="705">
        <f t="shared" si="77"/>
        <v>554</v>
      </c>
      <c r="AM566" s="756"/>
      <c r="AN566" s="756"/>
      <c r="AO566" s="756"/>
      <c r="AP566" s="756"/>
      <c r="AQ566" s="756"/>
      <c r="AR566" s="756"/>
      <c r="AS566" s="756"/>
      <c r="AT566" s="756"/>
      <c r="AU566" s="756"/>
      <c r="AV566" s="756"/>
      <c r="AW566" s="756"/>
      <c r="AX566" s="756"/>
      <c r="AY566" s="594"/>
      <c r="AZ566" s="705">
        <f t="shared" si="70"/>
        <v>554</v>
      </c>
      <c r="BA566" s="756"/>
      <c r="BB566" s="756"/>
      <c r="BC566" s="756"/>
      <c r="BD566" s="756"/>
      <c r="BE566" s="756"/>
      <c r="BF566" s="756"/>
      <c r="BG566" s="756"/>
      <c r="BH566" s="756"/>
      <c r="BI566" s="756"/>
      <c r="BJ566" s="756"/>
      <c r="BK566" s="756"/>
      <c r="BL566" s="756"/>
      <c r="BM566" s="685"/>
      <c r="BN566" s="705">
        <f t="shared" si="71"/>
        <v>554</v>
      </c>
      <c r="BO566" s="756"/>
      <c r="BP566" s="756"/>
      <c r="BQ566" s="756"/>
      <c r="BR566" s="756"/>
      <c r="BS566" s="756"/>
      <c r="BT566" s="756"/>
      <c r="BU566" s="756"/>
      <c r="BV566" s="756"/>
      <c r="BW566" s="756"/>
      <c r="BX566" s="756"/>
      <c r="BY566" s="756"/>
      <c r="BZ566" s="756"/>
    </row>
    <row r="567" spans="2:78" x14ac:dyDescent="0.25">
      <c r="B567" s="705">
        <v>555</v>
      </c>
      <c r="C567" s="765">
        <f>(1+_xlfn.XLOOKUP(INT((B567-1)/12)+1,'ZC Curve'!$B$8:$B$107,'ZC Curve'!R$8:R$107,,0))^(1/12)-1</f>
        <v>0</v>
      </c>
      <c r="D567" s="766">
        <f t="shared" si="72"/>
        <v>1</v>
      </c>
      <c r="E567" s="765">
        <f>(1+_xlfn.XLOOKUP(INT((B567-1)/12)+1,'ZC Curve'!$B$8:$B$107,'ZC Curve'!S$8:S$107,,0))^(1/12)-1</f>
        <v>0</v>
      </c>
      <c r="F567" s="766">
        <f t="shared" si="73"/>
        <v>1</v>
      </c>
      <c r="G567" s="765">
        <f>(1+_xlfn.XLOOKUP(INT((B567-1)/12)+1,'ZC Curve'!$B$8:$B$107,'ZC Curve'!T$8:T$107,,0))^(1/12)-1</f>
        <v>0</v>
      </c>
      <c r="H567" s="766">
        <f t="shared" si="74"/>
        <v>1</v>
      </c>
      <c r="I567" s="594"/>
      <c r="J567" s="705">
        <f t="shared" si="75"/>
        <v>555</v>
      </c>
      <c r="K567" s="756"/>
      <c r="L567" s="756"/>
      <c r="M567" s="756"/>
      <c r="N567" s="756"/>
      <c r="O567" s="756"/>
      <c r="P567" s="756"/>
      <c r="Q567" s="756"/>
      <c r="R567" s="756"/>
      <c r="S567" s="756"/>
      <c r="T567" s="756"/>
      <c r="U567" s="756"/>
      <c r="V567" s="756"/>
      <c r="W567" s="594"/>
      <c r="X567" s="705">
        <f t="shared" si="76"/>
        <v>555</v>
      </c>
      <c r="Y567" s="756"/>
      <c r="Z567" s="756"/>
      <c r="AA567" s="756"/>
      <c r="AB567" s="756"/>
      <c r="AC567" s="756"/>
      <c r="AD567" s="756"/>
      <c r="AE567" s="756"/>
      <c r="AF567" s="756"/>
      <c r="AG567" s="756"/>
      <c r="AH567" s="756"/>
      <c r="AI567" s="756"/>
      <c r="AJ567" s="756"/>
      <c r="AK567" s="594"/>
      <c r="AL567" s="705">
        <f t="shared" si="77"/>
        <v>555</v>
      </c>
      <c r="AM567" s="756"/>
      <c r="AN567" s="756"/>
      <c r="AO567" s="756"/>
      <c r="AP567" s="756"/>
      <c r="AQ567" s="756"/>
      <c r="AR567" s="756"/>
      <c r="AS567" s="756"/>
      <c r="AT567" s="756"/>
      <c r="AU567" s="756"/>
      <c r="AV567" s="756"/>
      <c r="AW567" s="756"/>
      <c r="AX567" s="756"/>
      <c r="AY567" s="594"/>
      <c r="AZ567" s="705">
        <f t="shared" si="70"/>
        <v>555</v>
      </c>
      <c r="BA567" s="756"/>
      <c r="BB567" s="756"/>
      <c r="BC567" s="756"/>
      <c r="BD567" s="756"/>
      <c r="BE567" s="756"/>
      <c r="BF567" s="756"/>
      <c r="BG567" s="756"/>
      <c r="BH567" s="756"/>
      <c r="BI567" s="756"/>
      <c r="BJ567" s="756"/>
      <c r="BK567" s="756"/>
      <c r="BL567" s="756"/>
      <c r="BM567" s="685"/>
      <c r="BN567" s="705">
        <f t="shared" si="71"/>
        <v>555</v>
      </c>
      <c r="BO567" s="756"/>
      <c r="BP567" s="756"/>
      <c r="BQ567" s="756"/>
      <c r="BR567" s="756"/>
      <c r="BS567" s="756"/>
      <c r="BT567" s="756"/>
      <c r="BU567" s="756"/>
      <c r="BV567" s="756"/>
      <c r="BW567" s="756"/>
      <c r="BX567" s="756"/>
      <c r="BY567" s="756"/>
      <c r="BZ567" s="756"/>
    </row>
    <row r="568" spans="2:78" x14ac:dyDescent="0.25">
      <c r="B568" s="705">
        <v>556</v>
      </c>
      <c r="C568" s="765">
        <f>(1+_xlfn.XLOOKUP(INT((B568-1)/12)+1,'ZC Curve'!$B$8:$B$107,'ZC Curve'!R$8:R$107,,0))^(1/12)-1</f>
        <v>0</v>
      </c>
      <c r="D568" s="766">
        <f t="shared" si="72"/>
        <v>1</v>
      </c>
      <c r="E568" s="765">
        <f>(1+_xlfn.XLOOKUP(INT((B568-1)/12)+1,'ZC Curve'!$B$8:$B$107,'ZC Curve'!S$8:S$107,,0))^(1/12)-1</f>
        <v>0</v>
      </c>
      <c r="F568" s="766">
        <f t="shared" si="73"/>
        <v>1</v>
      </c>
      <c r="G568" s="765">
        <f>(1+_xlfn.XLOOKUP(INT((B568-1)/12)+1,'ZC Curve'!$B$8:$B$107,'ZC Curve'!T$8:T$107,,0))^(1/12)-1</f>
        <v>0</v>
      </c>
      <c r="H568" s="766">
        <f t="shared" si="74"/>
        <v>1</v>
      </c>
      <c r="I568" s="594"/>
      <c r="J568" s="705">
        <f t="shared" si="75"/>
        <v>556</v>
      </c>
      <c r="K568" s="756"/>
      <c r="L568" s="756"/>
      <c r="M568" s="756"/>
      <c r="N568" s="756"/>
      <c r="O568" s="756"/>
      <c r="P568" s="756"/>
      <c r="Q568" s="756"/>
      <c r="R568" s="756"/>
      <c r="S568" s="756"/>
      <c r="T568" s="756"/>
      <c r="U568" s="756"/>
      <c r="V568" s="756"/>
      <c r="W568" s="594"/>
      <c r="X568" s="705">
        <f t="shared" si="76"/>
        <v>556</v>
      </c>
      <c r="Y568" s="756"/>
      <c r="Z568" s="756"/>
      <c r="AA568" s="756"/>
      <c r="AB568" s="756"/>
      <c r="AC568" s="756"/>
      <c r="AD568" s="756"/>
      <c r="AE568" s="756"/>
      <c r="AF568" s="756"/>
      <c r="AG568" s="756"/>
      <c r="AH568" s="756"/>
      <c r="AI568" s="756"/>
      <c r="AJ568" s="756"/>
      <c r="AK568" s="594"/>
      <c r="AL568" s="705">
        <f t="shared" si="77"/>
        <v>556</v>
      </c>
      <c r="AM568" s="756"/>
      <c r="AN568" s="756"/>
      <c r="AO568" s="756"/>
      <c r="AP568" s="756"/>
      <c r="AQ568" s="756"/>
      <c r="AR568" s="756"/>
      <c r="AS568" s="756"/>
      <c r="AT568" s="756"/>
      <c r="AU568" s="756"/>
      <c r="AV568" s="756"/>
      <c r="AW568" s="756"/>
      <c r="AX568" s="756"/>
      <c r="AY568" s="594"/>
      <c r="AZ568" s="705">
        <f t="shared" si="70"/>
        <v>556</v>
      </c>
      <c r="BA568" s="756"/>
      <c r="BB568" s="756"/>
      <c r="BC568" s="756"/>
      <c r="BD568" s="756"/>
      <c r="BE568" s="756"/>
      <c r="BF568" s="756"/>
      <c r="BG568" s="756"/>
      <c r="BH568" s="756"/>
      <c r="BI568" s="756"/>
      <c r="BJ568" s="756"/>
      <c r="BK568" s="756"/>
      <c r="BL568" s="756"/>
      <c r="BM568" s="685"/>
      <c r="BN568" s="705">
        <f t="shared" si="71"/>
        <v>556</v>
      </c>
      <c r="BO568" s="756"/>
      <c r="BP568" s="756"/>
      <c r="BQ568" s="756"/>
      <c r="BR568" s="756"/>
      <c r="BS568" s="756"/>
      <c r="BT568" s="756"/>
      <c r="BU568" s="756"/>
      <c r="BV568" s="756"/>
      <c r="BW568" s="756"/>
      <c r="BX568" s="756"/>
      <c r="BY568" s="756"/>
      <c r="BZ568" s="756"/>
    </row>
    <row r="569" spans="2:78" x14ac:dyDescent="0.25">
      <c r="B569" s="705">
        <v>557</v>
      </c>
      <c r="C569" s="765">
        <f>(1+_xlfn.XLOOKUP(INT((B569-1)/12)+1,'ZC Curve'!$B$8:$B$107,'ZC Curve'!R$8:R$107,,0))^(1/12)-1</f>
        <v>0</v>
      </c>
      <c r="D569" s="766">
        <f t="shared" si="72"/>
        <v>1</v>
      </c>
      <c r="E569" s="765">
        <f>(1+_xlfn.XLOOKUP(INT((B569-1)/12)+1,'ZC Curve'!$B$8:$B$107,'ZC Curve'!S$8:S$107,,0))^(1/12)-1</f>
        <v>0</v>
      </c>
      <c r="F569" s="766">
        <f t="shared" si="73"/>
        <v>1</v>
      </c>
      <c r="G569" s="765">
        <f>(1+_xlfn.XLOOKUP(INT((B569-1)/12)+1,'ZC Curve'!$B$8:$B$107,'ZC Curve'!T$8:T$107,,0))^(1/12)-1</f>
        <v>0</v>
      </c>
      <c r="H569" s="766">
        <f t="shared" si="74"/>
        <v>1</v>
      </c>
      <c r="I569" s="594"/>
      <c r="J569" s="705">
        <f t="shared" si="75"/>
        <v>557</v>
      </c>
      <c r="K569" s="756"/>
      <c r="L569" s="756"/>
      <c r="M569" s="756"/>
      <c r="N569" s="756"/>
      <c r="O569" s="756"/>
      <c r="P569" s="756"/>
      <c r="Q569" s="756"/>
      <c r="R569" s="756"/>
      <c r="S569" s="756"/>
      <c r="T569" s="756"/>
      <c r="U569" s="756"/>
      <c r="V569" s="756"/>
      <c r="W569" s="594"/>
      <c r="X569" s="705">
        <f t="shared" si="76"/>
        <v>557</v>
      </c>
      <c r="Y569" s="756"/>
      <c r="Z569" s="756"/>
      <c r="AA569" s="756"/>
      <c r="AB569" s="756"/>
      <c r="AC569" s="756"/>
      <c r="AD569" s="756"/>
      <c r="AE569" s="756"/>
      <c r="AF569" s="756"/>
      <c r="AG569" s="756"/>
      <c r="AH569" s="756"/>
      <c r="AI569" s="756"/>
      <c r="AJ569" s="756"/>
      <c r="AK569" s="594"/>
      <c r="AL569" s="705">
        <f t="shared" si="77"/>
        <v>557</v>
      </c>
      <c r="AM569" s="756"/>
      <c r="AN569" s="756"/>
      <c r="AO569" s="756"/>
      <c r="AP569" s="756"/>
      <c r="AQ569" s="756"/>
      <c r="AR569" s="756"/>
      <c r="AS569" s="756"/>
      <c r="AT569" s="756"/>
      <c r="AU569" s="756"/>
      <c r="AV569" s="756"/>
      <c r="AW569" s="756"/>
      <c r="AX569" s="756"/>
      <c r="AY569" s="594"/>
      <c r="AZ569" s="705">
        <f t="shared" si="70"/>
        <v>557</v>
      </c>
      <c r="BA569" s="756"/>
      <c r="BB569" s="756"/>
      <c r="BC569" s="756"/>
      <c r="BD569" s="756"/>
      <c r="BE569" s="756"/>
      <c r="BF569" s="756"/>
      <c r="BG569" s="756"/>
      <c r="BH569" s="756"/>
      <c r="BI569" s="756"/>
      <c r="BJ569" s="756"/>
      <c r="BK569" s="756"/>
      <c r="BL569" s="756"/>
      <c r="BM569" s="685"/>
      <c r="BN569" s="705">
        <f t="shared" si="71"/>
        <v>557</v>
      </c>
      <c r="BO569" s="756"/>
      <c r="BP569" s="756"/>
      <c r="BQ569" s="756"/>
      <c r="BR569" s="756"/>
      <c r="BS569" s="756"/>
      <c r="BT569" s="756"/>
      <c r="BU569" s="756"/>
      <c r="BV569" s="756"/>
      <c r="BW569" s="756"/>
      <c r="BX569" s="756"/>
      <c r="BY569" s="756"/>
      <c r="BZ569" s="756"/>
    </row>
    <row r="570" spans="2:78" x14ac:dyDescent="0.25">
      <c r="B570" s="705">
        <v>558</v>
      </c>
      <c r="C570" s="765">
        <f>(1+_xlfn.XLOOKUP(INT((B570-1)/12)+1,'ZC Curve'!$B$8:$B$107,'ZC Curve'!R$8:R$107,,0))^(1/12)-1</f>
        <v>0</v>
      </c>
      <c r="D570" s="766">
        <f t="shared" si="72"/>
        <v>1</v>
      </c>
      <c r="E570" s="765">
        <f>(1+_xlfn.XLOOKUP(INT((B570-1)/12)+1,'ZC Curve'!$B$8:$B$107,'ZC Curve'!S$8:S$107,,0))^(1/12)-1</f>
        <v>0</v>
      </c>
      <c r="F570" s="766">
        <f t="shared" si="73"/>
        <v>1</v>
      </c>
      <c r="G570" s="765">
        <f>(1+_xlfn.XLOOKUP(INT((B570-1)/12)+1,'ZC Curve'!$B$8:$B$107,'ZC Curve'!T$8:T$107,,0))^(1/12)-1</f>
        <v>0</v>
      </c>
      <c r="H570" s="766">
        <f t="shared" si="74"/>
        <v>1</v>
      </c>
      <c r="I570" s="594"/>
      <c r="J570" s="705">
        <f t="shared" si="75"/>
        <v>558</v>
      </c>
      <c r="K570" s="756"/>
      <c r="L570" s="756"/>
      <c r="M570" s="756"/>
      <c r="N570" s="756"/>
      <c r="O570" s="756"/>
      <c r="P570" s="756"/>
      <c r="Q570" s="756"/>
      <c r="R570" s="756"/>
      <c r="S570" s="756"/>
      <c r="T570" s="756"/>
      <c r="U570" s="756"/>
      <c r="V570" s="756"/>
      <c r="W570" s="594"/>
      <c r="X570" s="705">
        <f t="shared" si="76"/>
        <v>558</v>
      </c>
      <c r="Y570" s="756"/>
      <c r="Z570" s="756"/>
      <c r="AA570" s="756"/>
      <c r="AB570" s="756"/>
      <c r="AC570" s="756"/>
      <c r="AD570" s="756"/>
      <c r="AE570" s="756"/>
      <c r="AF570" s="756"/>
      <c r="AG570" s="756"/>
      <c r="AH570" s="756"/>
      <c r="AI570" s="756"/>
      <c r="AJ570" s="756"/>
      <c r="AK570" s="594"/>
      <c r="AL570" s="705">
        <f t="shared" si="77"/>
        <v>558</v>
      </c>
      <c r="AM570" s="756"/>
      <c r="AN570" s="756"/>
      <c r="AO570" s="756"/>
      <c r="AP570" s="756"/>
      <c r="AQ570" s="756"/>
      <c r="AR570" s="756"/>
      <c r="AS570" s="756"/>
      <c r="AT570" s="756"/>
      <c r="AU570" s="756"/>
      <c r="AV570" s="756"/>
      <c r="AW570" s="756"/>
      <c r="AX570" s="756"/>
      <c r="AY570" s="594"/>
      <c r="AZ570" s="705">
        <f t="shared" si="70"/>
        <v>558</v>
      </c>
      <c r="BA570" s="756"/>
      <c r="BB570" s="756"/>
      <c r="BC570" s="756"/>
      <c r="BD570" s="756"/>
      <c r="BE570" s="756"/>
      <c r="BF570" s="756"/>
      <c r="BG570" s="756"/>
      <c r="BH570" s="756"/>
      <c r="BI570" s="756"/>
      <c r="BJ570" s="756"/>
      <c r="BK570" s="756"/>
      <c r="BL570" s="756"/>
      <c r="BM570" s="685"/>
      <c r="BN570" s="705">
        <f t="shared" si="71"/>
        <v>558</v>
      </c>
      <c r="BO570" s="756"/>
      <c r="BP570" s="756"/>
      <c r="BQ570" s="756"/>
      <c r="BR570" s="756"/>
      <c r="BS570" s="756"/>
      <c r="BT570" s="756"/>
      <c r="BU570" s="756"/>
      <c r="BV570" s="756"/>
      <c r="BW570" s="756"/>
      <c r="BX570" s="756"/>
      <c r="BY570" s="756"/>
      <c r="BZ570" s="756"/>
    </row>
    <row r="571" spans="2:78" x14ac:dyDescent="0.25">
      <c r="B571" s="705">
        <v>559</v>
      </c>
      <c r="C571" s="765">
        <f>(1+_xlfn.XLOOKUP(INT((B571-1)/12)+1,'ZC Curve'!$B$8:$B$107,'ZC Curve'!R$8:R$107,,0))^(1/12)-1</f>
        <v>0</v>
      </c>
      <c r="D571" s="766">
        <f t="shared" si="72"/>
        <v>1</v>
      </c>
      <c r="E571" s="765">
        <f>(1+_xlfn.XLOOKUP(INT((B571-1)/12)+1,'ZC Curve'!$B$8:$B$107,'ZC Curve'!S$8:S$107,,0))^(1/12)-1</f>
        <v>0</v>
      </c>
      <c r="F571" s="766">
        <f t="shared" si="73"/>
        <v>1</v>
      </c>
      <c r="G571" s="765">
        <f>(1+_xlfn.XLOOKUP(INT((B571-1)/12)+1,'ZC Curve'!$B$8:$B$107,'ZC Curve'!T$8:T$107,,0))^(1/12)-1</f>
        <v>0</v>
      </c>
      <c r="H571" s="766">
        <f t="shared" si="74"/>
        <v>1</v>
      </c>
      <c r="I571" s="594"/>
      <c r="J571" s="705">
        <f t="shared" si="75"/>
        <v>559</v>
      </c>
      <c r="K571" s="756"/>
      <c r="L571" s="756"/>
      <c r="M571" s="756"/>
      <c r="N571" s="756"/>
      <c r="O571" s="756"/>
      <c r="P571" s="756"/>
      <c r="Q571" s="756"/>
      <c r="R571" s="756"/>
      <c r="S571" s="756"/>
      <c r="T571" s="756"/>
      <c r="U571" s="756"/>
      <c r="V571" s="756"/>
      <c r="W571" s="594"/>
      <c r="X571" s="705">
        <f t="shared" si="76"/>
        <v>559</v>
      </c>
      <c r="Y571" s="756"/>
      <c r="Z571" s="756"/>
      <c r="AA571" s="756"/>
      <c r="AB571" s="756"/>
      <c r="AC571" s="756"/>
      <c r="AD571" s="756"/>
      <c r="AE571" s="756"/>
      <c r="AF571" s="756"/>
      <c r="AG571" s="756"/>
      <c r="AH571" s="756"/>
      <c r="AI571" s="756"/>
      <c r="AJ571" s="756"/>
      <c r="AK571" s="594"/>
      <c r="AL571" s="705">
        <f t="shared" si="77"/>
        <v>559</v>
      </c>
      <c r="AM571" s="756"/>
      <c r="AN571" s="756"/>
      <c r="AO571" s="756"/>
      <c r="AP571" s="756"/>
      <c r="AQ571" s="756"/>
      <c r="AR571" s="756"/>
      <c r="AS571" s="756"/>
      <c r="AT571" s="756"/>
      <c r="AU571" s="756"/>
      <c r="AV571" s="756"/>
      <c r="AW571" s="756"/>
      <c r="AX571" s="756"/>
      <c r="AY571" s="594"/>
      <c r="AZ571" s="705">
        <f t="shared" si="70"/>
        <v>559</v>
      </c>
      <c r="BA571" s="756"/>
      <c r="BB571" s="756"/>
      <c r="BC571" s="756"/>
      <c r="BD571" s="756"/>
      <c r="BE571" s="756"/>
      <c r="BF571" s="756"/>
      <c r="BG571" s="756"/>
      <c r="BH571" s="756"/>
      <c r="BI571" s="756"/>
      <c r="BJ571" s="756"/>
      <c r="BK571" s="756"/>
      <c r="BL571" s="756"/>
      <c r="BM571" s="685"/>
      <c r="BN571" s="705">
        <f t="shared" si="71"/>
        <v>559</v>
      </c>
      <c r="BO571" s="756"/>
      <c r="BP571" s="756"/>
      <c r="BQ571" s="756"/>
      <c r="BR571" s="756"/>
      <c r="BS571" s="756"/>
      <c r="BT571" s="756"/>
      <c r="BU571" s="756"/>
      <c r="BV571" s="756"/>
      <c r="BW571" s="756"/>
      <c r="BX571" s="756"/>
      <c r="BY571" s="756"/>
      <c r="BZ571" s="756"/>
    </row>
    <row r="572" spans="2:78" x14ac:dyDescent="0.25">
      <c r="B572" s="705">
        <v>560</v>
      </c>
      <c r="C572" s="765">
        <f>(1+_xlfn.XLOOKUP(INT((B572-1)/12)+1,'ZC Curve'!$B$8:$B$107,'ZC Curve'!R$8:R$107,,0))^(1/12)-1</f>
        <v>0</v>
      </c>
      <c r="D572" s="766">
        <f t="shared" si="72"/>
        <v>1</v>
      </c>
      <c r="E572" s="765">
        <f>(1+_xlfn.XLOOKUP(INT((B572-1)/12)+1,'ZC Curve'!$B$8:$B$107,'ZC Curve'!S$8:S$107,,0))^(1/12)-1</f>
        <v>0</v>
      </c>
      <c r="F572" s="766">
        <f t="shared" si="73"/>
        <v>1</v>
      </c>
      <c r="G572" s="765">
        <f>(1+_xlfn.XLOOKUP(INT((B572-1)/12)+1,'ZC Curve'!$B$8:$B$107,'ZC Curve'!T$8:T$107,,0))^(1/12)-1</f>
        <v>0</v>
      </c>
      <c r="H572" s="766">
        <f t="shared" si="74"/>
        <v>1</v>
      </c>
      <c r="I572" s="594"/>
      <c r="J572" s="705">
        <f t="shared" si="75"/>
        <v>560</v>
      </c>
      <c r="K572" s="756"/>
      <c r="L572" s="756"/>
      <c r="M572" s="756"/>
      <c r="N572" s="756"/>
      <c r="O572" s="756"/>
      <c r="P572" s="756"/>
      <c r="Q572" s="756"/>
      <c r="R572" s="756"/>
      <c r="S572" s="756"/>
      <c r="T572" s="756"/>
      <c r="U572" s="756"/>
      <c r="V572" s="756"/>
      <c r="W572" s="594"/>
      <c r="X572" s="705">
        <f t="shared" si="76"/>
        <v>560</v>
      </c>
      <c r="Y572" s="756"/>
      <c r="Z572" s="756"/>
      <c r="AA572" s="756"/>
      <c r="AB572" s="756"/>
      <c r="AC572" s="756"/>
      <c r="AD572" s="756"/>
      <c r="AE572" s="756"/>
      <c r="AF572" s="756"/>
      <c r="AG572" s="756"/>
      <c r="AH572" s="756"/>
      <c r="AI572" s="756"/>
      <c r="AJ572" s="756"/>
      <c r="AK572" s="594"/>
      <c r="AL572" s="705">
        <f t="shared" si="77"/>
        <v>560</v>
      </c>
      <c r="AM572" s="756"/>
      <c r="AN572" s="756"/>
      <c r="AO572" s="756"/>
      <c r="AP572" s="756"/>
      <c r="AQ572" s="756"/>
      <c r="AR572" s="756"/>
      <c r="AS572" s="756"/>
      <c r="AT572" s="756"/>
      <c r="AU572" s="756"/>
      <c r="AV572" s="756"/>
      <c r="AW572" s="756"/>
      <c r="AX572" s="756"/>
      <c r="AY572" s="594"/>
      <c r="AZ572" s="705">
        <f t="shared" si="70"/>
        <v>560</v>
      </c>
      <c r="BA572" s="756"/>
      <c r="BB572" s="756"/>
      <c r="BC572" s="756"/>
      <c r="BD572" s="756"/>
      <c r="BE572" s="756"/>
      <c r="BF572" s="756"/>
      <c r="BG572" s="756"/>
      <c r="BH572" s="756"/>
      <c r="BI572" s="756"/>
      <c r="BJ572" s="756"/>
      <c r="BK572" s="756"/>
      <c r="BL572" s="756"/>
      <c r="BM572" s="685"/>
      <c r="BN572" s="705">
        <f t="shared" si="71"/>
        <v>560</v>
      </c>
      <c r="BO572" s="756"/>
      <c r="BP572" s="756"/>
      <c r="BQ572" s="756"/>
      <c r="BR572" s="756"/>
      <c r="BS572" s="756"/>
      <c r="BT572" s="756"/>
      <c r="BU572" s="756"/>
      <c r="BV572" s="756"/>
      <c r="BW572" s="756"/>
      <c r="BX572" s="756"/>
      <c r="BY572" s="756"/>
      <c r="BZ572" s="756"/>
    </row>
    <row r="573" spans="2:78" x14ac:dyDescent="0.25">
      <c r="B573" s="705">
        <v>561</v>
      </c>
      <c r="C573" s="765">
        <f>(1+_xlfn.XLOOKUP(INT((B573-1)/12)+1,'ZC Curve'!$B$8:$B$107,'ZC Curve'!R$8:R$107,,0))^(1/12)-1</f>
        <v>0</v>
      </c>
      <c r="D573" s="766">
        <f t="shared" si="72"/>
        <v>1</v>
      </c>
      <c r="E573" s="765">
        <f>(1+_xlfn.XLOOKUP(INT((B573-1)/12)+1,'ZC Curve'!$B$8:$B$107,'ZC Curve'!S$8:S$107,,0))^(1/12)-1</f>
        <v>0</v>
      </c>
      <c r="F573" s="766">
        <f t="shared" si="73"/>
        <v>1</v>
      </c>
      <c r="G573" s="765">
        <f>(1+_xlfn.XLOOKUP(INT((B573-1)/12)+1,'ZC Curve'!$B$8:$B$107,'ZC Curve'!T$8:T$107,,0))^(1/12)-1</f>
        <v>0</v>
      </c>
      <c r="H573" s="766">
        <f t="shared" si="74"/>
        <v>1</v>
      </c>
      <c r="I573" s="594"/>
      <c r="J573" s="705">
        <f t="shared" si="75"/>
        <v>561</v>
      </c>
      <c r="K573" s="756"/>
      <c r="L573" s="756"/>
      <c r="M573" s="756"/>
      <c r="N573" s="756"/>
      <c r="O573" s="756"/>
      <c r="P573" s="756"/>
      <c r="Q573" s="756"/>
      <c r="R573" s="756"/>
      <c r="S573" s="756"/>
      <c r="T573" s="756"/>
      <c r="U573" s="756"/>
      <c r="V573" s="756"/>
      <c r="W573" s="594"/>
      <c r="X573" s="705">
        <f t="shared" si="76"/>
        <v>561</v>
      </c>
      <c r="Y573" s="756"/>
      <c r="Z573" s="756"/>
      <c r="AA573" s="756"/>
      <c r="AB573" s="756"/>
      <c r="AC573" s="756"/>
      <c r="AD573" s="756"/>
      <c r="AE573" s="756"/>
      <c r="AF573" s="756"/>
      <c r="AG573" s="756"/>
      <c r="AH573" s="756"/>
      <c r="AI573" s="756"/>
      <c r="AJ573" s="756"/>
      <c r="AK573" s="594"/>
      <c r="AL573" s="705">
        <f t="shared" si="77"/>
        <v>561</v>
      </c>
      <c r="AM573" s="756"/>
      <c r="AN573" s="756"/>
      <c r="AO573" s="756"/>
      <c r="AP573" s="756"/>
      <c r="AQ573" s="756"/>
      <c r="AR573" s="756"/>
      <c r="AS573" s="756"/>
      <c r="AT573" s="756"/>
      <c r="AU573" s="756"/>
      <c r="AV573" s="756"/>
      <c r="AW573" s="756"/>
      <c r="AX573" s="756"/>
      <c r="AY573" s="594"/>
      <c r="AZ573" s="705">
        <f t="shared" si="70"/>
        <v>561</v>
      </c>
      <c r="BA573" s="756"/>
      <c r="BB573" s="756"/>
      <c r="BC573" s="756"/>
      <c r="BD573" s="756"/>
      <c r="BE573" s="756"/>
      <c r="BF573" s="756"/>
      <c r="BG573" s="756"/>
      <c r="BH573" s="756"/>
      <c r="BI573" s="756"/>
      <c r="BJ573" s="756"/>
      <c r="BK573" s="756"/>
      <c r="BL573" s="756"/>
      <c r="BM573" s="685"/>
      <c r="BN573" s="705">
        <f t="shared" si="71"/>
        <v>561</v>
      </c>
      <c r="BO573" s="756"/>
      <c r="BP573" s="756"/>
      <c r="BQ573" s="756"/>
      <c r="BR573" s="756"/>
      <c r="BS573" s="756"/>
      <c r="BT573" s="756"/>
      <c r="BU573" s="756"/>
      <c r="BV573" s="756"/>
      <c r="BW573" s="756"/>
      <c r="BX573" s="756"/>
      <c r="BY573" s="756"/>
      <c r="BZ573" s="756"/>
    </row>
    <row r="574" spans="2:78" x14ac:dyDescent="0.25">
      <c r="B574" s="705">
        <v>562</v>
      </c>
      <c r="C574" s="765">
        <f>(1+_xlfn.XLOOKUP(INT((B574-1)/12)+1,'ZC Curve'!$B$8:$B$107,'ZC Curve'!R$8:R$107,,0))^(1/12)-1</f>
        <v>0</v>
      </c>
      <c r="D574" s="766">
        <f t="shared" si="72"/>
        <v>1</v>
      </c>
      <c r="E574" s="765">
        <f>(1+_xlfn.XLOOKUP(INT((B574-1)/12)+1,'ZC Curve'!$B$8:$B$107,'ZC Curve'!S$8:S$107,,0))^(1/12)-1</f>
        <v>0</v>
      </c>
      <c r="F574" s="766">
        <f t="shared" si="73"/>
        <v>1</v>
      </c>
      <c r="G574" s="765">
        <f>(1+_xlfn.XLOOKUP(INT((B574-1)/12)+1,'ZC Curve'!$B$8:$B$107,'ZC Curve'!T$8:T$107,,0))^(1/12)-1</f>
        <v>0</v>
      </c>
      <c r="H574" s="766">
        <f t="shared" si="74"/>
        <v>1</v>
      </c>
      <c r="I574" s="594"/>
      <c r="J574" s="705">
        <f t="shared" si="75"/>
        <v>562</v>
      </c>
      <c r="K574" s="756"/>
      <c r="L574" s="756"/>
      <c r="M574" s="756"/>
      <c r="N574" s="756"/>
      <c r="O574" s="756"/>
      <c r="P574" s="756"/>
      <c r="Q574" s="756"/>
      <c r="R574" s="756"/>
      <c r="S574" s="756"/>
      <c r="T574" s="756"/>
      <c r="U574" s="756"/>
      <c r="V574" s="756"/>
      <c r="W574" s="594"/>
      <c r="X574" s="705">
        <f t="shared" si="76"/>
        <v>562</v>
      </c>
      <c r="Y574" s="756"/>
      <c r="Z574" s="756"/>
      <c r="AA574" s="756"/>
      <c r="AB574" s="756"/>
      <c r="AC574" s="756"/>
      <c r="AD574" s="756"/>
      <c r="AE574" s="756"/>
      <c r="AF574" s="756"/>
      <c r="AG574" s="756"/>
      <c r="AH574" s="756"/>
      <c r="AI574" s="756"/>
      <c r="AJ574" s="756"/>
      <c r="AK574" s="594"/>
      <c r="AL574" s="705">
        <f t="shared" si="77"/>
        <v>562</v>
      </c>
      <c r="AM574" s="756"/>
      <c r="AN574" s="756"/>
      <c r="AO574" s="756"/>
      <c r="AP574" s="756"/>
      <c r="AQ574" s="756"/>
      <c r="AR574" s="756"/>
      <c r="AS574" s="756"/>
      <c r="AT574" s="756"/>
      <c r="AU574" s="756"/>
      <c r="AV574" s="756"/>
      <c r="AW574" s="756"/>
      <c r="AX574" s="756"/>
      <c r="AY574" s="594"/>
      <c r="AZ574" s="705">
        <f t="shared" si="70"/>
        <v>562</v>
      </c>
      <c r="BA574" s="756"/>
      <c r="BB574" s="756"/>
      <c r="BC574" s="756"/>
      <c r="BD574" s="756"/>
      <c r="BE574" s="756"/>
      <c r="BF574" s="756"/>
      <c r="BG574" s="756"/>
      <c r="BH574" s="756"/>
      <c r="BI574" s="756"/>
      <c r="BJ574" s="756"/>
      <c r="BK574" s="756"/>
      <c r="BL574" s="756"/>
      <c r="BM574" s="685"/>
      <c r="BN574" s="705">
        <f t="shared" si="71"/>
        <v>562</v>
      </c>
      <c r="BO574" s="756"/>
      <c r="BP574" s="756"/>
      <c r="BQ574" s="756"/>
      <c r="BR574" s="756"/>
      <c r="BS574" s="756"/>
      <c r="BT574" s="756"/>
      <c r="BU574" s="756"/>
      <c r="BV574" s="756"/>
      <c r="BW574" s="756"/>
      <c r="BX574" s="756"/>
      <c r="BY574" s="756"/>
      <c r="BZ574" s="756"/>
    </row>
    <row r="575" spans="2:78" x14ac:dyDescent="0.25">
      <c r="B575" s="705">
        <v>563</v>
      </c>
      <c r="C575" s="765">
        <f>(1+_xlfn.XLOOKUP(INT((B575-1)/12)+1,'ZC Curve'!$B$8:$B$107,'ZC Curve'!R$8:R$107,,0))^(1/12)-1</f>
        <v>0</v>
      </c>
      <c r="D575" s="766">
        <f t="shared" si="72"/>
        <v>1</v>
      </c>
      <c r="E575" s="765">
        <f>(1+_xlfn.XLOOKUP(INT((B575-1)/12)+1,'ZC Curve'!$B$8:$B$107,'ZC Curve'!S$8:S$107,,0))^(1/12)-1</f>
        <v>0</v>
      </c>
      <c r="F575" s="766">
        <f t="shared" si="73"/>
        <v>1</v>
      </c>
      <c r="G575" s="765">
        <f>(1+_xlfn.XLOOKUP(INT((B575-1)/12)+1,'ZC Curve'!$B$8:$B$107,'ZC Curve'!T$8:T$107,,0))^(1/12)-1</f>
        <v>0</v>
      </c>
      <c r="H575" s="766">
        <f t="shared" si="74"/>
        <v>1</v>
      </c>
      <c r="I575" s="594"/>
      <c r="J575" s="705">
        <f t="shared" si="75"/>
        <v>563</v>
      </c>
      <c r="K575" s="756"/>
      <c r="L575" s="756"/>
      <c r="M575" s="756"/>
      <c r="N575" s="756"/>
      <c r="O575" s="756"/>
      <c r="P575" s="756"/>
      <c r="Q575" s="756"/>
      <c r="R575" s="756"/>
      <c r="S575" s="756"/>
      <c r="T575" s="756"/>
      <c r="U575" s="756"/>
      <c r="V575" s="756"/>
      <c r="W575" s="594"/>
      <c r="X575" s="705">
        <f t="shared" si="76"/>
        <v>563</v>
      </c>
      <c r="Y575" s="756"/>
      <c r="Z575" s="756"/>
      <c r="AA575" s="756"/>
      <c r="AB575" s="756"/>
      <c r="AC575" s="756"/>
      <c r="AD575" s="756"/>
      <c r="AE575" s="756"/>
      <c r="AF575" s="756"/>
      <c r="AG575" s="756"/>
      <c r="AH575" s="756"/>
      <c r="AI575" s="756"/>
      <c r="AJ575" s="756"/>
      <c r="AK575" s="594"/>
      <c r="AL575" s="705">
        <f t="shared" si="77"/>
        <v>563</v>
      </c>
      <c r="AM575" s="756"/>
      <c r="AN575" s="756"/>
      <c r="AO575" s="756"/>
      <c r="AP575" s="756"/>
      <c r="AQ575" s="756"/>
      <c r="AR575" s="756"/>
      <c r="AS575" s="756"/>
      <c r="AT575" s="756"/>
      <c r="AU575" s="756"/>
      <c r="AV575" s="756"/>
      <c r="AW575" s="756"/>
      <c r="AX575" s="756"/>
      <c r="AY575" s="594"/>
      <c r="AZ575" s="705">
        <f t="shared" si="70"/>
        <v>563</v>
      </c>
      <c r="BA575" s="756"/>
      <c r="BB575" s="756"/>
      <c r="BC575" s="756"/>
      <c r="BD575" s="756"/>
      <c r="BE575" s="756"/>
      <c r="BF575" s="756"/>
      <c r="BG575" s="756"/>
      <c r="BH575" s="756"/>
      <c r="BI575" s="756"/>
      <c r="BJ575" s="756"/>
      <c r="BK575" s="756"/>
      <c r="BL575" s="756"/>
      <c r="BM575" s="685"/>
      <c r="BN575" s="705">
        <f t="shared" si="71"/>
        <v>563</v>
      </c>
      <c r="BO575" s="756"/>
      <c r="BP575" s="756"/>
      <c r="BQ575" s="756"/>
      <c r="BR575" s="756"/>
      <c r="BS575" s="756"/>
      <c r="BT575" s="756"/>
      <c r="BU575" s="756"/>
      <c r="BV575" s="756"/>
      <c r="BW575" s="756"/>
      <c r="BX575" s="756"/>
      <c r="BY575" s="756"/>
      <c r="BZ575" s="756"/>
    </row>
    <row r="576" spans="2:78" x14ac:dyDescent="0.25">
      <c r="B576" s="705">
        <v>564</v>
      </c>
      <c r="C576" s="765">
        <f>(1+_xlfn.XLOOKUP(INT((B576-1)/12)+1,'ZC Curve'!$B$8:$B$107,'ZC Curve'!R$8:R$107,,0))^(1/12)-1</f>
        <v>0</v>
      </c>
      <c r="D576" s="766">
        <f t="shared" si="72"/>
        <v>1</v>
      </c>
      <c r="E576" s="765">
        <f>(1+_xlfn.XLOOKUP(INT((B576-1)/12)+1,'ZC Curve'!$B$8:$B$107,'ZC Curve'!S$8:S$107,,0))^(1/12)-1</f>
        <v>0</v>
      </c>
      <c r="F576" s="766">
        <f t="shared" si="73"/>
        <v>1</v>
      </c>
      <c r="G576" s="765">
        <f>(1+_xlfn.XLOOKUP(INT((B576-1)/12)+1,'ZC Curve'!$B$8:$B$107,'ZC Curve'!T$8:T$107,,0))^(1/12)-1</f>
        <v>0</v>
      </c>
      <c r="H576" s="766">
        <f t="shared" si="74"/>
        <v>1</v>
      </c>
      <c r="I576" s="594"/>
      <c r="J576" s="705">
        <f t="shared" si="75"/>
        <v>564</v>
      </c>
      <c r="K576" s="756"/>
      <c r="L576" s="756"/>
      <c r="M576" s="756"/>
      <c r="N576" s="756"/>
      <c r="O576" s="756"/>
      <c r="P576" s="756"/>
      <c r="Q576" s="756"/>
      <c r="R576" s="756"/>
      <c r="S576" s="756"/>
      <c r="T576" s="756"/>
      <c r="U576" s="756"/>
      <c r="V576" s="756"/>
      <c r="W576" s="594"/>
      <c r="X576" s="705">
        <f t="shared" si="76"/>
        <v>564</v>
      </c>
      <c r="Y576" s="756"/>
      <c r="Z576" s="756"/>
      <c r="AA576" s="756"/>
      <c r="AB576" s="756"/>
      <c r="AC576" s="756"/>
      <c r="AD576" s="756"/>
      <c r="AE576" s="756"/>
      <c r="AF576" s="756"/>
      <c r="AG576" s="756"/>
      <c r="AH576" s="756"/>
      <c r="AI576" s="756"/>
      <c r="AJ576" s="756"/>
      <c r="AK576" s="594"/>
      <c r="AL576" s="705">
        <f t="shared" si="77"/>
        <v>564</v>
      </c>
      <c r="AM576" s="756"/>
      <c r="AN576" s="756"/>
      <c r="AO576" s="756"/>
      <c r="AP576" s="756"/>
      <c r="AQ576" s="756"/>
      <c r="AR576" s="756"/>
      <c r="AS576" s="756"/>
      <c r="AT576" s="756"/>
      <c r="AU576" s="756"/>
      <c r="AV576" s="756"/>
      <c r="AW576" s="756"/>
      <c r="AX576" s="756"/>
      <c r="AY576" s="594"/>
      <c r="AZ576" s="705">
        <f t="shared" si="70"/>
        <v>564</v>
      </c>
      <c r="BA576" s="756"/>
      <c r="BB576" s="756"/>
      <c r="BC576" s="756"/>
      <c r="BD576" s="756"/>
      <c r="BE576" s="756"/>
      <c r="BF576" s="756"/>
      <c r="BG576" s="756"/>
      <c r="BH576" s="756"/>
      <c r="BI576" s="756"/>
      <c r="BJ576" s="756"/>
      <c r="BK576" s="756"/>
      <c r="BL576" s="756"/>
      <c r="BM576" s="685"/>
      <c r="BN576" s="705">
        <f t="shared" si="71"/>
        <v>564</v>
      </c>
      <c r="BO576" s="756"/>
      <c r="BP576" s="756"/>
      <c r="BQ576" s="756"/>
      <c r="BR576" s="756"/>
      <c r="BS576" s="756"/>
      <c r="BT576" s="756"/>
      <c r="BU576" s="756"/>
      <c r="BV576" s="756"/>
      <c r="BW576" s="756"/>
      <c r="BX576" s="756"/>
      <c r="BY576" s="756"/>
      <c r="BZ576" s="756"/>
    </row>
    <row r="577" spans="2:78" x14ac:dyDescent="0.25">
      <c r="B577" s="705">
        <v>565</v>
      </c>
      <c r="C577" s="765">
        <f>(1+_xlfn.XLOOKUP(INT((B577-1)/12)+1,'ZC Curve'!$B$8:$B$107,'ZC Curve'!R$8:R$107,,0))^(1/12)-1</f>
        <v>0</v>
      </c>
      <c r="D577" s="766">
        <f t="shared" si="72"/>
        <v>1</v>
      </c>
      <c r="E577" s="765">
        <f>(1+_xlfn.XLOOKUP(INT((B577-1)/12)+1,'ZC Curve'!$B$8:$B$107,'ZC Curve'!S$8:S$107,,0))^(1/12)-1</f>
        <v>0</v>
      </c>
      <c r="F577" s="766">
        <f t="shared" si="73"/>
        <v>1</v>
      </c>
      <c r="G577" s="765">
        <f>(1+_xlfn.XLOOKUP(INT((B577-1)/12)+1,'ZC Curve'!$B$8:$B$107,'ZC Curve'!T$8:T$107,,0))^(1/12)-1</f>
        <v>0</v>
      </c>
      <c r="H577" s="766">
        <f t="shared" si="74"/>
        <v>1</v>
      </c>
      <c r="I577" s="594"/>
      <c r="J577" s="705">
        <f t="shared" si="75"/>
        <v>565</v>
      </c>
      <c r="K577" s="756"/>
      <c r="L577" s="756"/>
      <c r="M577" s="756"/>
      <c r="N577" s="756"/>
      <c r="O577" s="756"/>
      <c r="P577" s="756"/>
      <c r="Q577" s="756"/>
      <c r="R577" s="756"/>
      <c r="S577" s="756"/>
      <c r="T577" s="756"/>
      <c r="U577" s="756"/>
      <c r="V577" s="756"/>
      <c r="W577" s="594"/>
      <c r="X577" s="705">
        <f t="shared" si="76"/>
        <v>565</v>
      </c>
      <c r="Y577" s="756"/>
      <c r="Z577" s="756"/>
      <c r="AA577" s="756"/>
      <c r="AB577" s="756"/>
      <c r="AC577" s="756"/>
      <c r="AD577" s="756"/>
      <c r="AE577" s="756"/>
      <c r="AF577" s="756"/>
      <c r="AG577" s="756"/>
      <c r="AH577" s="756"/>
      <c r="AI577" s="756"/>
      <c r="AJ577" s="756"/>
      <c r="AK577" s="594"/>
      <c r="AL577" s="705">
        <f t="shared" si="77"/>
        <v>565</v>
      </c>
      <c r="AM577" s="756"/>
      <c r="AN577" s="756"/>
      <c r="AO577" s="756"/>
      <c r="AP577" s="756"/>
      <c r="AQ577" s="756"/>
      <c r="AR577" s="756"/>
      <c r="AS577" s="756"/>
      <c r="AT577" s="756"/>
      <c r="AU577" s="756"/>
      <c r="AV577" s="756"/>
      <c r="AW577" s="756"/>
      <c r="AX577" s="756"/>
      <c r="AY577" s="594"/>
      <c r="AZ577" s="705">
        <f t="shared" si="70"/>
        <v>565</v>
      </c>
      <c r="BA577" s="756"/>
      <c r="BB577" s="756"/>
      <c r="BC577" s="756"/>
      <c r="BD577" s="756"/>
      <c r="BE577" s="756"/>
      <c r="BF577" s="756"/>
      <c r="BG577" s="756"/>
      <c r="BH577" s="756"/>
      <c r="BI577" s="756"/>
      <c r="BJ577" s="756"/>
      <c r="BK577" s="756"/>
      <c r="BL577" s="756"/>
      <c r="BM577" s="685"/>
      <c r="BN577" s="705">
        <f t="shared" si="71"/>
        <v>565</v>
      </c>
      <c r="BO577" s="756"/>
      <c r="BP577" s="756"/>
      <c r="BQ577" s="756"/>
      <c r="BR577" s="756"/>
      <c r="BS577" s="756"/>
      <c r="BT577" s="756"/>
      <c r="BU577" s="756"/>
      <c r="BV577" s="756"/>
      <c r="BW577" s="756"/>
      <c r="BX577" s="756"/>
      <c r="BY577" s="756"/>
      <c r="BZ577" s="756"/>
    </row>
    <row r="578" spans="2:78" x14ac:dyDescent="0.25">
      <c r="B578" s="705">
        <v>566</v>
      </c>
      <c r="C578" s="765">
        <f>(1+_xlfn.XLOOKUP(INT((B578-1)/12)+1,'ZC Curve'!$B$8:$B$107,'ZC Curve'!R$8:R$107,,0))^(1/12)-1</f>
        <v>0</v>
      </c>
      <c r="D578" s="766">
        <f t="shared" si="72"/>
        <v>1</v>
      </c>
      <c r="E578" s="765">
        <f>(1+_xlfn.XLOOKUP(INT((B578-1)/12)+1,'ZC Curve'!$B$8:$B$107,'ZC Curve'!S$8:S$107,,0))^(1/12)-1</f>
        <v>0</v>
      </c>
      <c r="F578" s="766">
        <f t="shared" si="73"/>
        <v>1</v>
      </c>
      <c r="G578" s="765">
        <f>(1+_xlfn.XLOOKUP(INT((B578-1)/12)+1,'ZC Curve'!$B$8:$B$107,'ZC Curve'!T$8:T$107,,0))^(1/12)-1</f>
        <v>0</v>
      </c>
      <c r="H578" s="766">
        <f t="shared" si="74"/>
        <v>1</v>
      </c>
      <c r="I578" s="594"/>
      <c r="J578" s="705">
        <f t="shared" si="75"/>
        <v>566</v>
      </c>
      <c r="K578" s="756"/>
      <c r="L578" s="756"/>
      <c r="M578" s="756"/>
      <c r="N578" s="756"/>
      <c r="O578" s="756"/>
      <c r="P578" s="756"/>
      <c r="Q578" s="756"/>
      <c r="R578" s="756"/>
      <c r="S578" s="756"/>
      <c r="T578" s="756"/>
      <c r="U578" s="756"/>
      <c r="V578" s="756"/>
      <c r="W578" s="594"/>
      <c r="X578" s="705">
        <f t="shared" si="76"/>
        <v>566</v>
      </c>
      <c r="Y578" s="756"/>
      <c r="Z578" s="756"/>
      <c r="AA578" s="756"/>
      <c r="AB578" s="756"/>
      <c r="AC578" s="756"/>
      <c r="AD578" s="756"/>
      <c r="AE578" s="756"/>
      <c r="AF578" s="756"/>
      <c r="AG578" s="756"/>
      <c r="AH578" s="756"/>
      <c r="AI578" s="756"/>
      <c r="AJ578" s="756"/>
      <c r="AK578" s="594"/>
      <c r="AL578" s="705">
        <f t="shared" si="77"/>
        <v>566</v>
      </c>
      <c r="AM578" s="756"/>
      <c r="AN578" s="756"/>
      <c r="AO578" s="756"/>
      <c r="AP578" s="756"/>
      <c r="AQ578" s="756"/>
      <c r="AR578" s="756"/>
      <c r="AS578" s="756"/>
      <c r="AT578" s="756"/>
      <c r="AU578" s="756"/>
      <c r="AV578" s="756"/>
      <c r="AW578" s="756"/>
      <c r="AX578" s="756"/>
      <c r="AY578" s="594"/>
      <c r="AZ578" s="705">
        <f t="shared" si="70"/>
        <v>566</v>
      </c>
      <c r="BA578" s="756"/>
      <c r="BB578" s="756"/>
      <c r="BC578" s="756"/>
      <c r="BD578" s="756"/>
      <c r="BE578" s="756"/>
      <c r="BF578" s="756"/>
      <c r="BG578" s="756"/>
      <c r="BH578" s="756"/>
      <c r="BI578" s="756"/>
      <c r="BJ578" s="756"/>
      <c r="BK578" s="756"/>
      <c r="BL578" s="756"/>
      <c r="BM578" s="685"/>
      <c r="BN578" s="705">
        <f t="shared" si="71"/>
        <v>566</v>
      </c>
      <c r="BO578" s="756"/>
      <c r="BP578" s="756"/>
      <c r="BQ578" s="756"/>
      <c r="BR578" s="756"/>
      <c r="BS578" s="756"/>
      <c r="BT578" s="756"/>
      <c r="BU578" s="756"/>
      <c r="BV578" s="756"/>
      <c r="BW578" s="756"/>
      <c r="BX578" s="756"/>
      <c r="BY578" s="756"/>
      <c r="BZ578" s="756"/>
    </row>
    <row r="579" spans="2:78" x14ac:dyDescent="0.25">
      <c r="B579" s="705">
        <v>567</v>
      </c>
      <c r="C579" s="765">
        <f>(1+_xlfn.XLOOKUP(INT((B579-1)/12)+1,'ZC Curve'!$B$8:$B$107,'ZC Curve'!R$8:R$107,,0))^(1/12)-1</f>
        <v>0</v>
      </c>
      <c r="D579" s="766">
        <f t="shared" si="72"/>
        <v>1</v>
      </c>
      <c r="E579" s="765">
        <f>(1+_xlfn.XLOOKUP(INT((B579-1)/12)+1,'ZC Curve'!$B$8:$B$107,'ZC Curve'!S$8:S$107,,0))^(1/12)-1</f>
        <v>0</v>
      </c>
      <c r="F579" s="766">
        <f t="shared" si="73"/>
        <v>1</v>
      </c>
      <c r="G579" s="765">
        <f>(1+_xlfn.XLOOKUP(INT((B579-1)/12)+1,'ZC Curve'!$B$8:$B$107,'ZC Curve'!T$8:T$107,,0))^(1/12)-1</f>
        <v>0</v>
      </c>
      <c r="H579" s="766">
        <f t="shared" si="74"/>
        <v>1</v>
      </c>
      <c r="I579" s="594"/>
      <c r="J579" s="705">
        <f t="shared" si="75"/>
        <v>567</v>
      </c>
      <c r="K579" s="756"/>
      <c r="L579" s="756"/>
      <c r="M579" s="756"/>
      <c r="N579" s="756"/>
      <c r="O579" s="756"/>
      <c r="P579" s="756"/>
      <c r="Q579" s="756"/>
      <c r="R579" s="756"/>
      <c r="S579" s="756"/>
      <c r="T579" s="756"/>
      <c r="U579" s="756"/>
      <c r="V579" s="756"/>
      <c r="W579" s="594"/>
      <c r="X579" s="705">
        <f t="shared" si="76"/>
        <v>567</v>
      </c>
      <c r="Y579" s="756"/>
      <c r="Z579" s="756"/>
      <c r="AA579" s="756"/>
      <c r="AB579" s="756"/>
      <c r="AC579" s="756"/>
      <c r="AD579" s="756"/>
      <c r="AE579" s="756"/>
      <c r="AF579" s="756"/>
      <c r="AG579" s="756"/>
      <c r="AH579" s="756"/>
      <c r="AI579" s="756"/>
      <c r="AJ579" s="756"/>
      <c r="AK579" s="594"/>
      <c r="AL579" s="705">
        <f t="shared" si="77"/>
        <v>567</v>
      </c>
      <c r="AM579" s="756"/>
      <c r="AN579" s="756"/>
      <c r="AO579" s="756"/>
      <c r="AP579" s="756"/>
      <c r="AQ579" s="756"/>
      <c r="AR579" s="756"/>
      <c r="AS579" s="756"/>
      <c r="AT579" s="756"/>
      <c r="AU579" s="756"/>
      <c r="AV579" s="756"/>
      <c r="AW579" s="756"/>
      <c r="AX579" s="756"/>
      <c r="AY579" s="594"/>
      <c r="AZ579" s="705">
        <f t="shared" si="70"/>
        <v>567</v>
      </c>
      <c r="BA579" s="756"/>
      <c r="BB579" s="756"/>
      <c r="BC579" s="756"/>
      <c r="BD579" s="756"/>
      <c r="BE579" s="756"/>
      <c r="BF579" s="756"/>
      <c r="BG579" s="756"/>
      <c r="BH579" s="756"/>
      <c r="BI579" s="756"/>
      <c r="BJ579" s="756"/>
      <c r="BK579" s="756"/>
      <c r="BL579" s="756"/>
      <c r="BM579" s="685"/>
      <c r="BN579" s="705">
        <f t="shared" si="71"/>
        <v>567</v>
      </c>
      <c r="BO579" s="756"/>
      <c r="BP579" s="756"/>
      <c r="BQ579" s="756"/>
      <c r="BR579" s="756"/>
      <c r="BS579" s="756"/>
      <c r="BT579" s="756"/>
      <c r="BU579" s="756"/>
      <c r="BV579" s="756"/>
      <c r="BW579" s="756"/>
      <c r="BX579" s="756"/>
      <c r="BY579" s="756"/>
      <c r="BZ579" s="756"/>
    </row>
    <row r="580" spans="2:78" x14ac:dyDescent="0.25">
      <c r="B580" s="705">
        <v>568</v>
      </c>
      <c r="C580" s="765">
        <f>(1+_xlfn.XLOOKUP(INT((B580-1)/12)+1,'ZC Curve'!$B$8:$B$107,'ZC Curve'!R$8:R$107,,0))^(1/12)-1</f>
        <v>0</v>
      </c>
      <c r="D580" s="766">
        <f t="shared" si="72"/>
        <v>1</v>
      </c>
      <c r="E580" s="765">
        <f>(1+_xlfn.XLOOKUP(INT((B580-1)/12)+1,'ZC Curve'!$B$8:$B$107,'ZC Curve'!S$8:S$107,,0))^(1/12)-1</f>
        <v>0</v>
      </c>
      <c r="F580" s="766">
        <f t="shared" si="73"/>
        <v>1</v>
      </c>
      <c r="G580" s="765">
        <f>(1+_xlfn.XLOOKUP(INT((B580-1)/12)+1,'ZC Curve'!$B$8:$B$107,'ZC Curve'!T$8:T$107,,0))^(1/12)-1</f>
        <v>0</v>
      </c>
      <c r="H580" s="766">
        <f t="shared" si="74"/>
        <v>1</v>
      </c>
      <c r="I580" s="594"/>
      <c r="J580" s="705">
        <f t="shared" si="75"/>
        <v>568</v>
      </c>
      <c r="K580" s="756"/>
      <c r="L580" s="756"/>
      <c r="M580" s="756"/>
      <c r="N580" s="756"/>
      <c r="O580" s="756"/>
      <c r="P580" s="756"/>
      <c r="Q580" s="756"/>
      <c r="R580" s="756"/>
      <c r="S580" s="756"/>
      <c r="T580" s="756"/>
      <c r="U580" s="756"/>
      <c r="V580" s="756"/>
      <c r="W580" s="594"/>
      <c r="X580" s="705">
        <f t="shared" si="76"/>
        <v>568</v>
      </c>
      <c r="Y580" s="756"/>
      <c r="Z580" s="756"/>
      <c r="AA580" s="756"/>
      <c r="AB580" s="756"/>
      <c r="AC580" s="756"/>
      <c r="AD580" s="756"/>
      <c r="AE580" s="756"/>
      <c r="AF580" s="756"/>
      <c r="AG580" s="756"/>
      <c r="AH580" s="756"/>
      <c r="AI580" s="756"/>
      <c r="AJ580" s="756"/>
      <c r="AK580" s="594"/>
      <c r="AL580" s="705">
        <f t="shared" si="77"/>
        <v>568</v>
      </c>
      <c r="AM580" s="756"/>
      <c r="AN580" s="756"/>
      <c r="AO580" s="756"/>
      <c r="AP580" s="756"/>
      <c r="AQ580" s="756"/>
      <c r="AR580" s="756"/>
      <c r="AS580" s="756"/>
      <c r="AT580" s="756"/>
      <c r="AU580" s="756"/>
      <c r="AV580" s="756"/>
      <c r="AW580" s="756"/>
      <c r="AX580" s="756"/>
      <c r="AY580" s="594"/>
      <c r="AZ580" s="705">
        <f t="shared" si="70"/>
        <v>568</v>
      </c>
      <c r="BA580" s="756"/>
      <c r="BB580" s="756"/>
      <c r="BC580" s="756"/>
      <c r="BD580" s="756"/>
      <c r="BE580" s="756"/>
      <c r="BF580" s="756"/>
      <c r="BG580" s="756"/>
      <c r="BH580" s="756"/>
      <c r="BI580" s="756"/>
      <c r="BJ580" s="756"/>
      <c r="BK580" s="756"/>
      <c r="BL580" s="756"/>
      <c r="BM580" s="685"/>
      <c r="BN580" s="705">
        <f t="shared" si="71"/>
        <v>568</v>
      </c>
      <c r="BO580" s="756"/>
      <c r="BP580" s="756"/>
      <c r="BQ580" s="756"/>
      <c r="BR580" s="756"/>
      <c r="BS580" s="756"/>
      <c r="BT580" s="756"/>
      <c r="BU580" s="756"/>
      <c r="BV580" s="756"/>
      <c r="BW580" s="756"/>
      <c r="BX580" s="756"/>
      <c r="BY580" s="756"/>
      <c r="BZ580" s="756"/>
    </row>
    <row r="581" spans="2:78" x14ac:dyDescent="0.25">
      <c r="B581" s="705">
        <v>569</v>
      </c>
      <c r="C581" s="765">
        <f>(1+_xlfn.XLOOKUP(INT((B581-1)/12)+1,'ZC Curve'!$B$8:$B$107,'ZC Curve'!R$8:R$107,,0))^(1/12)-1</f>
        <v>0</v>
      </c>
      <c r="D581" s="766">
        <f t="shared" si="72"/>
        <v>1</v>
      </c>
      <c r="E581" s="765">
        <f>(1+_xlfn.XLOOKUP(INT((B581-1)/12)+1,'ZC Curve'!$B$8:$B$107,'ZC Curve'!S$8:S$107,,0))^(1/12)-1</f>
        <v>0</v>
      </c>
      <c r="F581" s="766">
        <f t="shared" si="73"/>
        <v>1</v>
      </c>
      <c r="G581" s="765">
        <f>(1+_xlfn.XLOOKUP(INT((B581-1)/12)+1,'ZC Curve'!$B$8:$B$107,'ZC Curve'!T$8:T$107,,0))^(1/12)-1</f>
        <v>0</v>
      </c>
      <c r="H581" s="766">
        <f t="shared" si="74"/>
        <v>1</v>
      </c>
      <c r="I581" s="594"/>
      <c r="J581" s="705">
        <f t="shared" si="75"/>
        <v>569</v>
      </c>
      <c r="K581" s="756"/>
      <c r="L581" s="756"/>
      <c r="M581" s="756"/>
      <c r="N581" s="756"/>
      <c r="O581" s="756"/>
      <c r="P581" s="756"/>
      <c r="Q581" s="756"/>
      <c r="R581" s="756"/>
      <c r="S581" s="756"/>
      <c r="T581" s="756"/>
      <c r="U581" s="756"/>
      <c r="V581" s="756"/>
      <c r="W581" s="594"/>
      <c r="X581" s="705">
        <f t="shared" si="76"/>
        <v>569</v>
      </c>
      <c r="Y581" s="756"/>
      <c r="Z581" s="756"/>
      <c r="AA581" s="756"/>
      <c r="AB581" s="756"/>
      <c r="AC581" s="756"/>
      <c r="AD581" s="756"/>
      <c r="AE581" s="756"/>
      <c r="AF581" s="756"/>
      <c r="AG581" s="756"/>
      <c r="AH581" s="756"/>
      <c r="AI581" s="756"/>
      <c r="AJ581" s="756"/>
      <c r="AK581" s="594"/>
      <c r="AL581" s="705">
        <f t="shared" si="77"/>
        <v>569</v>
      </c>
      <c r="AM581" s="756"/>
      <c r="AN581" s="756"/>
      <c r="AO581" s="756"/>
      <c r="AP581" s="756"/>
      <c r="AQ581" s="756"/>
      <c r="AR581" s="756"/>
      <c r="AS581" s="756"/>
      <c r="AT581" s="756"/>
      <c r="AU581" s="756"/>
      <c r="AV581" s="756"/>
      <c r="AW581" s="756"/>
      <c r="AX581" s="756"/>
      <c r="AY581" s="594"/>
      <c r="AZ581" s="705">
        <f t="shared" si="70"/>
        <v>569</v>
      </c>
      <c r="BA581" s="756"/>
      <c r="BB581" s="756"/>
      <c r="BC581" s="756"/>
      <c r="BD581" s="756"/>
      <c r="BE581" s="756"/>
      <c r="BF581" s="756"/>
      <c r="BG581" s="756"/>
      <c r="BH581" s="756"/>
      <c r="BI581" s="756"/>
      <c r="BJ581" s="756"/>
      <c r="BK581" s="756"/>
      <c r="BL581" s="756"/>
      <c r="BM581" s="685"/>
      <c r="BN581" s="705">
        <f t="shared" si="71"/>
        <v>569</v>
      </c>
      <c r="BO581" s="756"/>
      <c r="BP581" s="756"/>
      <c r="BQ581" s="756"/>
      <c r="BR581" s="756"/>
      <c r="BS581" s="756"/>
      <c r="BT581" s="756"/>
      <c r="BU581" s="756"/>
      <c r="BV581" s="756"/>
      <c r="BW581" s="756"/>
      <c r="BX581" s="756"/>
      <c r="BY581" s="756"/>
      <c r="BZ581" s="756"/>
    </row>
    <row r="582" spans="2:78" x14ac:dyDescent="0.25">
      <c r="B582" s="705">
        <v>570</v>
      </c>
      <c r="C582" s="765">
        <f>(1+_xlfn.XLOOKUP(INT((B582-1)/12)+1,'ZC Curve'!$B$8:$B$107,'ZC Curve'!R$8:R$107,,0))^(1/12)-1</f>
        <v>0</v>
      </c>
      <c r="D582" s="766">
        <f t="shared" si="72"/>
        <v>1</v>
      </c>
      <c r="E582" s="765">
        <f>(1+_xlfn.XLOOKUP(INT((B582-1)/12)+1,'ZC Curve'!$B$8:$B$107,'ZC Curve'!S$8:S$107,,0))^(1/12)-1</f>
        <v>0</v>
      </c>
      <c r="F582" s="766">
        <f t="shared" si="73"/>
        <v>1</v>
      </c>
      <c r="G582" s="765">
        <f>(1+_xlfn.XLOOKUP(INT((B582-1)/12)+1,'ZC Curve'!$B$8:$B$107,'ZC Curve'!T$8:T$107,,0))^(1/12)-1</f>
        <v>0</v>
      </c>
      <c r="H582" s="766">
        <f t="shared" si="74"/>
        <v>1</v>
      </c>
      <c r="I582" s="594"/>
      <c r="J582" s="705">
        <f t="shared" si="75"/>
        <v>570</v>
      </c>
      <c r="K582" s="756"/>
      <c r="L582" s="756"/>
      <c r="M582" s="756"/>
      <c r="N582" s="756"/>
      <c r="O582" s="756"/>
      <c r="P582" s="756"/>
      <c r="Q582" s="756"/>
      <c r="R582" s="756"/>
      <c r="S582" s="756"/>
      <c r="T582" s="756"/>
      <c r="U582" s="756"/>
      <c r="V582" s="756"/>
      <c r="W582" s="594"/>
      <c r="X582" s="705">
        <f t="shared" si="76"/>
        <v>570</v>
      </c>
      <c r="Y582" s="756"/>
      <c r="Z582" s="756"/>
      <c r="AA582" s="756"/>
      <c r="AB582" s="756"/>
      <c r="AC582" s="756"/>
      <c r="AD582" s="756"/>
      <c r="AE582" s="756"/>
      <c r="AF582" s="756"/>
      <c r="AG582" s="756"/>
      <c r="AH582" s="756"/>
      <c r="AI582" s="756"/>
      <c r="AJ582" s="756"/>
      <c r="AK582" s="594"/>
      <c r="AL582" s="705">
        <f t="shared" si="77"/>
        <v>570</v>
      </c>
      <c r="AM582" s="756"/>
      <c r="AN582" s="756"/>
      <c r="AO582" s="756"/>
      <c r="AP582" s="756"/>
      <c r="AQ582" s="756"/>
      <c r="AR582" s="756"/>
      <c r="AS582" s="756"/>
      <c r="AT582" s="756"/>
      <c r="AU582" s="756"/>
      <c r="AV582" s="756"/>
      <c r="AW582" s="756"/>
      <c r="AX582" s="756"/>
      <c r="AY582" s="594"/>
      <c r="AZ582" s="705">
        <f t="shared" si="70"/>
        <v>570</v>
      </c>
      <c r="BA582" s="756"/>
      <c r="BB582" s="756"/>
      <c r="BC582" s="756"/>
      <c r="BD582" s="756"/>
      <c r="BE582" s="756"/>
      <c r="BF582" s="756"/>
      <c r="BG582" s="756"/>
      <c r="BH582" s="756"/>
      <c r="BI582" s="756"/>
      <c r="BJ582" s="756"/>
      <c r="BK582" s="756"/>
      <c r="BL582" s="756"/>
      <c r="BM582" s="685"/>
      <c r="BN582" s="705">
        <f t="shared" si="71"/>
        <v>570</v>
      </c>
      <c r="BO582" s="756"/>
      <c r="BP582" s="756"/>
      <c r="BQ582" s="756"/>
      <c r="BR582" s="756"/>
      <c r="BS582" s="756"/>
      <c r="BT582" s="756"/>
      <c r="BU582" s="756"/>
      <c r="BV582" s="756"/>
      <c r="BW582" s="756"/>
      <c r="BX582" s="756"/>
      <c r="BY582" s="756"/>
      <c r="BZ582" s="756"/>
    </row>
    <row r="583" spans="2:78" x14ac:dyDescent="0.25">
      <c r="B583" s="705">
        <v>571</v>
      </c>
      <c r="C583" s="765">
        <f>(1+_xlfn.XLOOKUP(INT((B583-1)/12)+1,'ZC Curve'!$B$8:$B$107,'ZC Curve'!R$8:R$107,,0))^(1/12)-1</f>
        <v>0</v>
      </c>
      <c r="D583" s="766">
        <f t="shared" si="72"/>
        <v>1</v>
      </c>
      <c r="E583" s="765">
        <f>(1+_xlfn.XLOOKUP(INT((B583-1)/12)+1,'ZC Curve'!$B$8:$B$107,'ZC Curve'!S$8:S$107,,0))^(1/12)-1</f>
        <v>0</v>
      </c>
      <c r="F583" s="766">
        <f t="shared" si="73"/>
        <v>1</v>
      </c>
      <c r="G583" s="765">
        <f>(1+_xlfn.XLOOKUP(INT((B583-1)/12)+1,'ZC Curve'!$B$8:$B$107,'ZC Curve'!T$8:T$107,,0))^(1/12)-1</f>
        <v>0</v>
      </c>
      <c r="H583" s="766">
        <f t="shared" si="74"/>
        <v>1</v>
      </c>
      <c r="I583" s="594"/>
      <c r="J583" s="705">
        <f t="shared" si="75"/>
        <v>571</v>
      </c>
      <c r="K583" s="756"/>
      <c r="L583" s="756"/>
      <c r="M583" s="756"/>
      <c r="N583" s="756"/>
      <c r="O583" s="756"/>
      <c r="P583" s="756"/>
      <c r="Q583" s="756"/>
      <c r="R583" s="756"/>
      <c r="S583" s="756"/>
      <c r="T583" s="756"/>
      <c r="U583" s="756"/>
      <c r="V583" s="756"/>
      <c r="W583" s="594"/>
      <c r="X583" s="705">
        <f t="shared" si="76"/>
        <v>571</v>
      </c>
      <c r="Y583" s="756"/>
      <c r="Z583" s="756"/>
      <c r="AA583" s="756"/>
      <c r="AB583" s="756"/>
      <c r="AC583" s="756"/>
      <c r="AD583" s="756"/>
      <c r="AE583" s="756"/>
      <c r="AF583" s="756"/>
      <c r="AG583" s="756"/>
      <c r="AH583" s="756"/>
      <c r="AI583" s="756"/>
      <c r="AJ583" s="756"/>
      <c r="AK583" s="594"/>
      <c r="AL583" s="705">
        <f t="shared" si="77"/>
        <v>571</v>
      </c>
      <c r="AM583" s="756"/>
      <c r="AN583" s="756"/>
      <c r="AO583" s="756"/>
      <c r="AP583" s="756"/>
      <c r="AQ583" s="756"/>
      <c r="AR583" s="756"/>
      <c r="AS583" s="756"/>
      <c r="AT583" s="756"/>
      <c r="AU583" s="756"/>
      <c r="AV583" s="756"/>
      <c r="AW583" s="756"/>
      <c r="AX583" s="756"/>
      <c r="AY583" s="594"/>
      <c r="AZ583" s="705">
        <f t="shared" si="70"/>
        <v>571</v>
      </c>
      <c r="BA583" s="756"/>
      <c r="BB583" s="756"/>
      <c r="BC583" s="756"/>
      <c r="BD583" s="756"/>
      <c r="BE583" s="756"/>
      <c r="BF583" s="756"/>
      <c r="BG583" s="756"/>
      <c r="BH583" s="756"/>
      <c r="BI583" s="756"/>
      <c r="BJ583" s="756"/>
      <c r="BK583" s="756"/>
      <c r="BL583" s="756"/>
      <c r="BM583" s="685"/>
      <c r="BN583" s="705">
        <f t="shared" si="71"/>
        <v>571</v>
      </c>
      <c r="BO583" s="756"/>
      <c r="BP583" s="756"/>
      <c r="BQ583" s="756"/>
      <c r="BR583" s="756"/>
      <c r="BS583" s="756"/>
      <c r="BT583" s="756"/>
      <c r="BU583" s="756"/>
      <c r="BV583" s="756"/>
      <c r="BW583" s="756"/>
      <c r="BX583" s="756"/>
      <c r="BY583" s="756"/>
      <c r="BZ583" s="756"/>
    </row>
    <row r="584" spans="2:78" x14ac:dyDescent="0.25">
      <c r="B584" s="705">
        <v>572</v>
      </c>
      <c r="C584" s="765">
        <f>(1+_xlfn.XLOOKUP(INT((B584-1)/12)+1,'ZC Curve'!$B$8:$B$107,'ZC Curve'!R$8:R$107,,0))^(1/12)-1</f>
        <v>0</v>
      </c>
      <c r="D584" s="766">
        <f t="shared" si="72"/>
        <v>1</v>
      </c>
      <c r="E584" s="765">
        <f>(1+_xlfn.XLOOKUP(INT((B584-1)/12)+1,'ZC Curve'!$B$8:$B$107,'ZC Curve'!S$8:S$107,,0))^(1/12)-1</f>
        <v>0</v>
      </c>
      <c r="F584" s="766">
        <f t="shared" si="73"/>
        <v>1</v>
      </c>
      <c r="G584" s="765">
        <f>(1+_xlfn.XLOOKUP(INT((B584-1)/12)+1,'ZC Curve'!$B$8:$B$107,'ZC Curve'!T$8:T$107,,0))^(1/12)-1</f>
        <v>0</v>
      </c>
      <c r="H584" s="766">
        <f t="shared" si="74"/>
        <v>1</v>
      </c>
      <c r="I584" s="594"/>
      <c r="J584" s="705">
        <f t="shared" si="75"/>
        <v>572</v>
      </c>
      <c r="K584" s="756"/>
      <c r="L584" s="756"/>
      <c r="M584" s="756"/>
      <c r="N584" s="756"/>
      <c r="O584" s="756"/>
      <c r="P584" s="756"/>
      <c r="Q584" s="756"/>
      <c r="R584" s="756"/>
      <c r="S584" s="756"/>
      <c r="T584" s="756"/>
      <c r="U584" s="756"/>
      <c r="V584" s="756"/>
      <c r="W584" s="594"/>
      <c r="X584" s="705">
        <f t="shared" si="76"/>
        <v>572</v>
      </c>
      <c r="Y584" s="756"/>
      <c r="Z584" s="756"/>
      <c r="AA584" s="756"/>
      <c r="AB584" s="756"/>
      <c r="AC584" s="756"/>
      <c r="AD584" s="756"/>
      <c r="AE584" s="756"/>
      <c r="AF584" s="756"/>
      <c r="AG584" s="756"/>
      <c r="AH584" s="756"/>
      <c r="AI584" s="756"/>
      <c r="AJ584" s="756"/>
      <c r="AK584" s="594"/>
      <c r="AL584" s="705">
        <f t="shared" si="77"/>
        <v>572</v>
      </c>
      <c r="AM584" s="756"/>
      <c r="AN584" s="756"/>
      <c r="AO584" s="756"/>
      <c r="AP584" s="756"/>
      <c r="AQ584" s="756"/>
      <c r="AR584" s="756"/>
      <c r="AS584" s="756"/>
      <c r="AT584" s="756"/>
      <c r="AU584" s="756"/>
      <c r="AV584" s="756"/>
      <c r="AW584" s="756"/>
      <c r="AX584" s="756"/>
      <c r="AY584" s="594"/>
      <c r="AZ584" s="705">
        <f t="shared" si="70"/>
        <v>572</v>
      </c>
      <c r="BA584" s="756"/>
      <c r="BB584" s="756"/>
      <c r="BC584" s="756"/>
      <c r="BD584" s="756"/>
      <c r="BE584" s="756"/>
      <c r="BF584" s="756"/>
      <c r="BG584" s="756"/>
      <c r="BH584" s="756"/>
      <c r="BI584" s="756"/>
      <c r="BJ584" s="756"/>
      <c r="BK584" s="756"/>
      <c r="BL584" s="756"/>
      <c r="BM584" s="685"/>
      <c r="BN584" s="705">
        <f t="shared" si="71"/>
        <v>572</v>
      </c>
      <c r="BO584" s="756"/>
      <c r="BP584" s="756"/>
      <c r="BQ584" s="756"/>
      <c r="BR584" s="756"/>
      <c r="BS584" s="756"/>
      <c r="BT584" s="756"/>
      <c r="BU584" s="756"/>
      <c r="BV584" s="756"/>
      <c r="BW584" s="756"/>
      <c r="BX584" s="756"/>
      <c r="BY584" s="756"/>
      <c r="BZ584" s="756"/>
    </row>
    <row r="585" spans="2:78" x14ac:dyDescent="0.25">
      <c r="B585" s="705">
        <v>573</v>
      </c>
      <c r="C585" s="765">
        <f>(1+_xlfn.XLOOKUP(INT((B585-1)/12)+1,'ZC Curve'!$B$8:$B$107,'ZC Curve'!R$8:R$107,,0))^(1/12)-1</f>
        <v>0</v>
      </c>
      <c r="D585" s="766">
        <f t="shared" si="72"/>
        <v>1</v>
      </c>
      <c r="E585" s="765">
        <f>(1+_xlfn.XLOOKUP(INT((B585-1)/12)+1,'ZC Curve'!$B$8:$B$107,'ZC Curve'!S$8:S$107,,0))^(1/12)-1</f>
        <v>0</v>
      </c>
      <c r="F585" s="766">
        <f t="shared" si="73"/>
        <v>1</v>
      </c>
      <c r="G585" s="765">
        <f>(1+_xlfn.XLOOKUP(INT((B585-1)/12)+1,'ZC Curve'!$B$8:$B$107,'ZC Curve'!T$8:T$107,,0))^(1/12)-1</f>
        <v>0</v>
      </c>
      <c r="H585" s="766">
        <f t="shared" si="74"/>
        <v>1</v>
      </c>
      <c r="I585" s="594"/>
      <c r="J585" s="705">
        <f t="shared" si="75"/>
        <v>573</v>
      </c>
      <c r="K585" s="756"/>
      <c r="L585" s="756"/>
      <c r="M585" s="756"/>
      <c r="N585" s="756"/>
      <c r="O585" s="756"/>
      <c r="P585" s="756"/>
      <c r="Q585" s="756"/>
      <c r="R585" s="756"/>
      <c r="S585" s="756"/>
      <c r="T585" s="756"/>
      <c r="U585" s="756"/>
      <c r="V585" s="756"/>
      <c r="W585" s="594"/>
      <c r="X585" s="705">
        <f t="shared" si="76"/>
        <v>573</v>
      </c>
      <c r="Y585" s="756"/>
      <c r="Z585" s="756"/>
      <c r="AA585" s="756"/>
      <c r="AB585" s="756"/>
      <c r="AC585" s="756"/>
      <c r="AD585" s="756"/>
      <c r="AE585" s="756"/>
      <c r="AF585" s="756"/>
      <c r="AG585" s="756"/>
      <c r="AH585" s="756"/>
      <c r="AI585" s="756"/>
      <c r="AJ585" s="756"/>
      <c r="AK585" s="594"/>
      <c r="AL585" s="705">
        <f t="shared" si="77"/>
        <v>573</v>
      </c>
      <c r="AM585" s="756"/>
      <c r="AN585" s="756"/>
      <c r="AO585" s="756"/>
      <c r="AP585" s="756"/>
      <c r="AQ585" s="756"/>
      <c r="AR585" s="756"/>
      <c r="AS585" s="756"/>
      <c r="AT585" s="756"/>
      <c r="AU585" s="756"/>
      <c r="AV585" s="756"/>
      <c r="AW585" s="756"/>
      <c r="AX585" s="756"/>
      <c r="AY585" s="594"/>
      <c r="AZ585" s="705">
        <f t="shared" si="70"/>
        <v>573</v>
      </c>
      <c r="BA585" s="756"/>
      <c r="BB585" s="756"/>
      <c r="BC585" s="756"/>
      <c r="BD585" s="756"/>
      <c r="BE585" s="756"/>
      <c r="BF585" s="756"/>
      <c r="BG585" s="756"/>
      <c r="BH585" s="756"/>
      <c r="BI585" s="756"/>
      <c r="BJ585" s="756"/>
      <c r="BK585" s="756"/>
      <c r="BL585" s="756"/>
      <c r="BM585" s="685"/>
      <c r="BN585" s="705">
        <f t="shared" si="71"/>
        <v>573</v>
      </c>
      <c r="BO585" s="756"/>
      <c r="BP585" s="756"/>
      <c r="BQ585" s="756"/>
      <c r="BR585" s="756"/>
      <c r="BS585" s="756"/>
      <c r="BT585" s="756"/>
      <c r="BU585" s="756"/>
      <c r="BV585" s="756"/>
      <c r="BW585" s="756"/>
      <c r="BX585" s="756"/>
      <c r="BY585" s="756"/>
      <c r="BZ585" s="756"/>
    </row>
    <row r="586" spans="2:78" x14ac:dyDescent="0.25">
      <c r="B586" s="705">
        <v>574</v>
      </c>
      <c r="C586" s="765">
        <f>(1+_xlfn.XLOOKUP(INT((B586-1)/12)+1,'ZC Curve'!$B$8:$B$107,'ZC Curve'!R$8:R$107,,0))^(1/12)-1</f>
        <v>0</v>
      </c>
      <c r="D586" s="766">
        <f t="shared" si="72"/>
        <v>1</v>
      </c>
      <c r="E586" s="765">
        <f>(1+_xlfn.XLOOKUP(INT((B586-1)/12)+1,'ZC Curve'!$B$8:$B$107,'ZC Curve'!S$8:S$107,,0))^(1/12)-1</f>
        <v>0</v>
      </c>
      <c r="F586" s="766">
        <f t="shared" si="73"/>
        <v>1</v>
      </c>
      <c r="G586" s="765">
        <f>(1+_xlfn.XLOOKUP(INT((B586-1)/12)+1,'ZC Curve'!$B$8:$B$107,'ZC Curve'!T$8:T$107,,0))^(1/12)-1</f>
        <v>0</v>
      </c>
      <c r="H586" s="766">
        <f t="shared" si="74"/>
        <v>1</v>
      </c>
      <c r="I586" s="594"/>
      <c r="J586" s="705">
        <f t="shared" si="75"/>
        <v>574</v>
      </c>
      <c r="K586" s="756"/>
      <c r="L586" s="756"/>
      <c r="M586" s="756"/>
      <c r="N586" s="756"/>
      <c r="O586" s="756"/>
      <c r="P586" s="756"/>
      <c r="Q586" s="756"/>
      <c r="R586" s="756"/>
      <c r="S586" s="756"/>
      <c r="T586" s="756"/>
      <c r="U586" s="756"/>
      <c r="V586" s="756"/>
      <c r="W586" s="594"/>
      <c r="X586" s="705">
        <f t="shared" si="76"/>
        <v>574</v>
      </c>
      <c r="Y586" s="756"/>
      <c r="Z586" s="756"/>
      <c r="AA586" s="756"/>
      <c r="AB586" s="756"/>
      <c r="AC586" s="756"/>
      <c r="AD586" s="756"/>
      <c r="AE586" s="756"/>
      <c r="AF586" s="756"/>
      <c r="AG586" s="756"/>
      <c r="AH586" s="756"/>
      <c r="AI586" s="756"/>
      <c r="AJ586" s="756"/>
      <c r="AK586" s="594"/>
      <c r="AL586" s="705">
        <f t="shared" si="77"/>
        <v>574</v>
      </c>
      <c r="AM586" s="756"/>
      <c r="AN586" s="756"/>
      <c r="AO586" s="756"/>
      <c r="AP586" s="756"/>
      <c r="AQ586" s="756"/>
      <c r="AR586" s="756"/>
      <c r="AS586" s="756"/>
      <c r="AT586" s="756"/>
      <c r="AU586" s="756"/>
      <c r="AV586" s="756"/>
      <c r="AW586" s="756"/>
      <c r="AX586" s="756"/>
      <c r="AY586" s="594"/>
      <c r="AZ586" s="705">
        <f t="shared" si="70"/>
        <v>574</v>
      </c>
      <c r="BA586" s="756"/>
      <c r="BB586" s="756"/>
      <c r="BC586" s="756"/>
      <c r="BD586" s="756"/>
      <c r="BE586" s="756"/>
      <c r="BF586" s="756"/>
      <c r="BG586" s="756"/>
      <c r="BH586" s="756"/>
      <c r="BI586" s="756"/>
      <c r="BJ586" s="756"/>
      <c r="BK586" s="756"/>
      <c r="BL586" s="756"/>
      <c r="BM586" s="685"/>
      <c r="BN586" s="705">
        <f t="shared" si="71"/>
        <v>574</v>
      </c>
      <c r="BO586" s="756"/>
      <c r="BP586" s="756"/>
      <c r="BQ586" s="756"/>
      <c r="BR586" s="756"/>
      <c r="BS586" s="756"/>
      <c r="BT586" s="756"/>
      <c r="BU586" s="756"/>
      <c r="BV586" s="756"/>
      <c r="BW586" s="756"/>
      <c r="BX586" s="756"/>
      <c r="BY586" s="756"/>
      <c r="BZ586" s="756"/>
    </row>
    <row r="587" spans="2:78" x14ac:dyDescent="0.25">
      <c r="B587" s="705">
        <v>575</v>
      </c>
      <c r="C587" s="765">
        <f>(1+_xlfn.XLOOKUP(INT((B587-1)/12)+1,'ZC Curve'!$B$8:$B$107,'ZC Curve'!R$8:R$107,,0))^(1/12)-1</f>
        <v>0</v>
      </c>
      <c r="D587" s="766">
        <f t="shared" si="72"/>
        <v>1</v>
      </c>
      <c r="E587" s="765">
        <f>(1+_xlfn.XLOOKUP(INT((B587-1)/12)+1,'ZC Curve'!$B$8:$B$107,'ZC Curve'!S$8:S$107,,0))^(1/12)-1</f>
        <v>0</v>
      </c>
      <c r="F587" s="766">
        <f t="shared" si="73"/>
        <v>1</v>
      </c>
      <c r="G587" s="765">
        <f>(1+_xlfn.XLOOKUP(INT((B587-1)/12)+1,'ZC Curve'!$B$8:$B$107,'ZC Curve'!T$8:T$107,,0))^(1/12)-1</f>
        <v>0</v>
      </c>
      <c r="H587" s="766">
        <f t="shared" si="74"/>
        <v>1</v>
      </c>
      <c r="I587" s="594"/>
      <c r="J587" s="705">
        <f t="shared" si="75"/>
        <v>575</v>
      </c>
      <c r="K587" s="756"/>
      <c r="L587" s="756"/>
      <c r="M587" s="756"/>
      <c r="N587" s="756"/>
      <c r="O587" s="756"/>
      <c r="P587" s="756"/>
      <c r="Q587" s="756"/>
      <c r="R587" s="756"/>
      <c r="S587" s="756"/>
      <c r="T587" s="756"/>
      <c r="U587" s="756"/>
      <c r="V587" s="756"/>
      <c r="W587" s="594"/>
      <c r="X587" s="705">
        <f t="shared" si="76"/>
        <v>575</v>
      </c>
      <c r="Y587" s="756"/>
      <c r="Z587" s="756"/>
      <c r="AA587" s="756"/>
      <c r="AB587" s="756"/>
      <c r="AC587" s="756"/>
      <c r="AD587" s="756"/>
      <c r="AE587" s="756"/>
      <c r="AF587" s="756"/>
      <c r="AG587" s="756"/>
      <c r="AH587" s="756"/>
      <c r="AI587" s="756"/>
      <c r="AJ587" s="756"/>
      <c r="AK587" s="594"/>
      <c r="AL587" s="705">
        <f t="shared" si="77"/>
        <v>575</v>
      </c>
      <c r="AM587" s="756"/>
      <c r="AN587" s="756"/>
      <c r="AO587" s="756"/>
      <c r="AP587" s="756"/>
      <c r="AQ587" s="756"/>
      <c r="AR587" s="756"/>
      <c r="AS587" s="756"/>
      <c r="AT587" s="756"/>
      <c r="AU587" s="756"/>
      <c r="AV587" s="756"/>
      <c r="AW587" s="756"/>
      <c r="AX587" s="756"/>
      <c r="AY587" s="594"/>
      <c r="AZ587" s="705">
        <f t="shared" si="70"/>
        <v>575</v>
      </c>
      <c r="BA587" s="756"/>
      <c r="BB587" s="756"/>
      <c r="BC587" s="756"/>
      <c r="BD587" s="756"/>
      <c r="BE587" s="756"/>
      <c r="BF587" s="756"/>
      <c r="BG587" s="756"/>
      <c r="BH587" s="756"/>
      <c r="BI587" s="756"/>
      <c r="BJ587" s="756"/>
      <c r="BK587" s="756"/>
      <c r="BL587" s="756"/>
      <c r="BM587" s="685"/>
      <c r="BN587" s="705">
        <f t="shared" si="71"/>
        <v>575</v>
      </c>
      <c r="BO587" s="756"/>
      <c r="BP587" s="756"/>
      <c r="BQ587" s="756"/>
      <c r="BR587" s="756"/>
      <c r="BS587" s="756"/>
      <c r="BT587" s="756"/>
      <c r="BU587" s="756"/>
      <c r="BV587" s="756"/>
      <c r="BW587" s="756"/>
      <c r="BX587" s="756"/>
      <c r="BY587" s="756"/>
      <c r="BZ587" s="756"/>
    </row>
    <row r="588" spans="2:78" x14ac:dyDescent="0.25">
      <c r="B588" s="705">
        <v>576</v>
      </c>
      <c r="C588" s="765">
        <f>(1+_xlfn.XLOOKUP(INT((B588-1)/12)+1,'ZC Curve'!$B$8:$B$107,'ZC Curve'!R$8:R$107,,0))^(1/12)-1</f>
        <v>0</v>
      </c>
      <c r="D588" s="766">
        <f t="shared" si="72"/>
        <v>1</v>
      </c>
      <c r="E588" s="765">
        <f>(1+_xlfn.XLOOKUP(INT((B588-1)/12)+1,'ZC Curve'!$B$8:$B$107,'ZC Curve'!S$8:S$107,,0))^(1/12)-1</f>
        <v>0</v>
      </c>
      <c r="F588" s="766">
        <f t="shared" si="73"/>
        <v>1</v>
      </c>
      <c r="G588" s="765">
        <f>(1+_xlfn.XLOOKUP(INT((B588-1)/12)+1,'ZC Curve'!$B$8:$B$107,'ZC Curve'!T$8:T$107,,0))^(1/12)-1</f>
        <v>0</v>
      </c>
      <c r="H588" s="766">
        <f t="shared" si="74"/>
        <v>1</v>
      </c>
      <c r="I588" s="594"/>
      <c r="J588" s="705">
        <f t="shared" si="75"/>
        <v>576</v>
      </c>
      <c r="K588" s="756"/>
      <c r="L588" s="756"/>
      <c r="M588" s="756"/>
      <c r="N588" s="756"/>
      <c r="O588" s="756"/>
      <c r="P588" s="756"/>
      <c r="Q588" s="756"/>
      <c r="R588" s="756"/>
      <c r="S588" s="756"/>
      <c r="T588" s="756"/>
      <c r="U588" s="756"/>
      <c r="V588" s="756"/>
      <c r="W588" s="594"/>
      <c r="X588" s="705">
        <f t="shared" si="76"/>
        <v>576</v>
      </c>
      <c r="Y588" s="756"/>
      <c r="Z588" s="756"/>
      <c r="AA588" s="756"/>
      <c r="AB588" s="756"/>
      <c r="AC588" s="756"/>
      <c r="AD588" s="756"/>
      <c r="AE588" s="756"/>
      <c r="AF588" s="756"/>
      <c r="AG588" s="756"/>
      <c r="AH588" s="756"/>
      <c r="AI588" s="756"/>
      <c r="AJ588" s="756"/>
      <c r="AK588" s="594"/>
      <c r="AL588" s="705">
        <f t="shared" si="77"/>
        <v>576</v>
      </c>
      <c r="AM588" s="756"/>
      <c r="AN588" s="756"/>
      <c r="AO588" s="756"/>
      <c r="AP588" s="756"/>
      <c r="AQ588" s="756"/>
      <c r="AR588" s="756"/>
      <c r="AS588" s="756"/>
      <c r="AT588" s="756"/>
      <c r="AU588" s="756"/>
      <c r="AV588" s="756"/>
      <c r="AW588" s="756"/>
      <c r="AX588" s="756"/>
      <c r="AY588" s="594"/>
      <c r="AZ588" s="705">
        <f t="shared" si="70"/>
        <v>576</v>
      </c>
      <c r="BA588" s="756"/>
      <c r="BB588" s="756"/>
      <c r="BC588" s="756"/>
      <c r="BD588" s="756"/>
      <c r="BE588" s="756"/>
      <c r="BF588" s="756"/>
      <c r="BG588" s="756"/>
      <c r="BH588" s="756"/>
      <c r="BI588" s="756"/>
      <c r="BJ588" s="756"/>
      <c r="BK588" s="756"/>
      <c r="BL588" s="756"/>
      <c r="BM588" s="685"/>
      <c r="BN588" s="705">
        <f t="shared" si="71"/>
        <v>576</v>
      </c>
      <c r="BO588" s="756"/>
      <c r="BP588" s="756"/>
      <c r="BQ588" s="756"/>
      <c r="BR588" s="756"/>
      <c r="BS588" s="756"/>
      <c r="BT588" s="756"/>
      <c r="BU588" s="756"/>
      <c r="BV588" s="756"/>
      <c r="BW588" s="756"/>
      <c r="BX588" s="756"/>
      <c r="BY588" s="756"/>
      <c r="BZ588" s="756"/>
    </row>
    <row r="589" spans="2:78" x14ac:dyDescent="0.25">
      <c r="B589" s="705">
        <v>577</v>
      </c>
      <c r="C589" s="765">
        <f>(1+_xlfn.XLOOKUP(INT((B589-1)/12)+1,'ZC Curve'!$B$8:$B$107,'ZC Curve'!R$8:R$107,,0))^(1/12)-1</f>
        <v>0</v>
      </c>
      <c r="D589" s="766">
        <f t="shared" si="72"/>
        <v>1</v>
      </c>
      <c r="E589" s="765">
        <f>(1+_xlfn.XLOOKUP(INT((B589-1)/12)+1,'ZC Curve'!$B$8:$B$107,'ZC Curve'!S$8:S$107,,0))^(1/12)-1</f>
        <v>0</v>
      </c>
      <c r="F589" s="766">
        <f t="shared" si="73"/>
        <v>1</v>
      </c>
      <c r="G589" s="765">
        <f>(1+_xlfn.XLOOKUP(INT((B589-1)/12)+1,'ZC Curve'!$B$8:$B$107,'ZC Curve'!T$8:T$107,,0))^(1/12)-1</f>
        <v>0</v>
      </c>
      <c r="H589" s="766">
        <f t="shared" si="74"/>
        <v>1</v>
      </c>
      <c r="I589" s="594"/>
      <c r="J589" s="705">
        <f t="shared" si="75"/>
        <v>577</v>
      </c>
      <c r="K589" s="756"/>
      <c r="L589" s="756"/>
      <c r="M589" s="756"/>
      <c r="N589" s="756"/>
      <c r="O589" s="756"/>
      <c r="P589" s="756"/>
      <c r="Q589" s="756"/>
      <c r="R589" s="756"/>
      <c r="S589" s="756"/>
      <c r="T589" s="756"/>
      <c r="U589" s="756"/>
      <c r="V589" s="756"/>
      <c r="W589" s="594"/>
      <c r="X589" s="705">
        <f t="shared" si="76"/>
        <v>577</v>
      </c>
      <c r="Y589" s="756"/>
      <c r="Z589" s="756"/>
      <c r="AA589" s="756"/>
      <c r="AB589" s="756"/>
      <c r="AC589" s="756"/>
      <c r="AD589" s="756"/>
      <c r="AE589" s="756"/>
      <c r="AF589" s="756"/>
      <c r="AG589" s="756"/>
      <c r="AH589" s="756"/>
      <c r="AI589" s="756"/>
      <c r="AJ589" s="756"/>
      <c r="AK589" s="594"/>
      <c r="AL589" s="705">
        <f t="shared" si="77"/>
        <v>577</v>
      </c>
      <c r="AM589" s="756"/>
      <c r="AN589" s="756"/>
      <c r="AO589" s="756"/>
      <c r="AP589" s="756"/>
      <c r="AQ589" s="756"/>
      <c r="AR589" s="756"/>
      <c r="AS589" s="756"/>
      <c r="AT589" s="756"/>
      <c r="AU589" s="756"/>
      <c r="AV589" s="756"/>
      <c r="AW589" s="756"/>
      <c r="AX589" s="756"/>
      <c r="AY589" s="594"/>
      <c r="AZ589" s="705">
        <f t="shared" si="70"/>
        <v>577</v>
      </c>
      <c r="BA589" s="756"/>
      <c r="BB589" s="756"/>
      <c r="BC589" s="756"/>
      <c r="BD589" s="756"/>
      <c r="BE589" s="756"/>
      <c r="BF589" s="756"/>
      <c r="BG589" s="756"/>
      <c r="BH589" s="756"/>
      <c r="BI589" s="756"/>
      <c r="BJ589" s="756"/>
      <c r="BK589" s="756"/>
      <c r="BL589" s="756"/>
      <c r="BM589" s="685"/>
      <c r="BN589" s="705">
        <f t="shared" si="71"/>
        <v>577</v>
      </c>
      <c r="BO589" s="756"/>
      <c r="BP589" s="756"/>
      <c r="BQ589" s="756"/>
      <c r="BR589" s="756"/>
      <c r="BS589" s="756"/>
      <c r="BT589" s="756"/>
      <c r="BU589" s="756"/>
      <c r="BV589" s="756"/>
      <c r="BW589" s="756"/>
      <c r="BX589" s="756"/>
      <c r="BY589" s="756"/>
      <c r="BZ589" s="756"/>
    </row>
    <row r="590" spans="2:78" x14ac:dyDescent="0.25">
      <c r="B590" s="705">
        <v>578</v>
      </c>
      <c r="C590" s="765">
        <f>(1+_xlfn.XLOOKUP(INT((B590-1)/12)+1,'ZC Curve'!$B$8:$B$107,'ZC Curve'!R$8:R$107,,0))^(1/12)-1</f>
        <v>0</v>
      </c>
      <c r="D590" s="766">
        <f t="shared" si="72"/>
        <v>1</v>
      </c>
      <c r="E590" s="765">
        <f>(1+_xlfn.XLOOKUP(INT((B590-1)/12)+1,'ZC Curve'!$B$8:$B$107,'ZC Curve'!S$8:S$107,,0))^(1/12)-1</f>
        <v>0</v>
      </c>
      <c r="F590" s="766">
        <f t="shared" si="73"/>
        <v>1</v>
      </c>
      <c r="G590" s="765">
        <f>(1+_xlfn.XLOOKUP(INT((B590-1)/12)+1,'ZC Curve'!$B$8:$B$107,'ZC Curve'!T$8:T$107,,0))^(1/12)-1</f>
        <v>0</v>
      </c>
      <c r="H590" s="766">
        <f t="shared" si="74"/>
        <v>1</v>
      </c>
      <c r="I590" s="594"/>
      <c r="J590" s="705">
        <f t="shared" si="75"/>
        <v>578</v>
      </c>
      <c r="K590" s="756"/>
      <c r="L590" s="756"/>
      <c r="M590" s="756"/>
      <c r="N590" s="756"/>
      <c r="O590" s="756"/>
      <c r="P590" s="756"/>
      <c r="Q590" s="756"/>
      <c r="R590" s="756"/>
      <c r="S590" s="756"/>
      <c r="T590" s="756"/>
      <c r="U590" s="756"/>
      <c r="V590" s="756"/>
      <c r="W590" s="594"/>
      <c r="X590" s="705">
        <f t="shared" si="76"/>
        <v>578</v>
      </c>
      <c r="Y590" s="756"/>
      <c r="Z590" s="756"/>
      <c r="AA590" s="756"/>
      <c r="AB590" s="756"/>
      <c r="AC590" s="756"/>
      <c r="AD590" s="756"/>
      <c r="AE590" s="756"/>
      <c r="AF590" s="756"/>
      <c r="AG590" s="756"/>
      <c r="AH590" s="756"/>
      <c r="AI590" s="756"/>
      <c r="AJ590" s="756"/>
      <c r="AK590" s="594"/>
      <c r="AL590" s="705">
        <f t="shared" si="77"/>
        <v>578</v>
      </c>
      <c r="AM590" s="756"/>
      <c r="AN590" s="756"/>
      <c r="AO590" s="756"/>
      <c r="AP590" s="756"/>
      <c r="AQ590" s="756"/>
      <c r="AR590" s="756"/>
      <c r="AS590" s="756"/>
      <c r="AT590" s="756"/>
      <c r="AU590" s="756"/>
      <c r="AV590" s="756"/>
      <c r="AW590" s="756"/>
      <c r="AX590" s="756"/>
      <c r="AY590" s="594"/>
      <c r="AZ590" s="705">
        <f t="shared" ref="AZ590:AZ653" si="78">AZ589+1</f>
        <v>578</v>
      </c>
      <c r="BA590" s="756"/>
      <c r="BB590" s="756"/>
      <c r="BC590" s="756"/>
      <c r="BD590" s="756"/>
      <c r="BE590" s="756"/>
      <c r="BF590" s="756"/>
      <c r="BG590" s="756"/>
      <c r="BH590" s="756"/>
      <c r="BI590" s="756"/>
      <c r="BJ590" s="756"/>
      <c r="BK590" s="756"/>
      <c r="BL590" s="756"/>
      <c r="BM590" s="685"/>
      <c r="BN590" s="705">
        <f t="shared" ref="BN590:BN653" si="79">BN589+1</f>
        <v>578</v>
      </c>
      <c r="BO590" s="756"/>
      <c r="BP590" s="756"/>
      <c r="BQ590" s="756"/>
      <c r="BR590" s="756"/>
      <c r="BS590" s="756"/>
      <c r="BT590" s="756"/>
      <c r="BU590" s="756"/>
      <c r="BV590" s="756"/>
      <c r="BW590" s="756"/>
      <c r="BX590" s="756"/>
      <c r="BY590" s="756"/>
      <c r="BZ590" s="756"/>
    </row>
    <row r="591" spans="2:78" x14ac:dyDescent="0.25">
      <c r="B591" s="705">
        <v>579</v>
      </c>
      <c r="C591" s="765">
        <f>(1+_xlfn.XLOOKUP(INT((B591-1)/12)+1,'ZC Curve'!$B$8:$B$107,'ZC Curve'!R$8:R$107,,0))^(1/12)-1</f>
        <v>0</v>
      </c>
      <c r="D591" s="766">
        <f t="shared" ref="D591:D654" si="80">D590/(1+C591)</f>
        <v>1</v>
      </c>
      <c r="E591" s="765">
        <f>(1+_xlfn.XLOOKUP(INT((B591-1)/12)+1,'ZC Curve'!$B$8:$B$107,'ZC Curve'!S$8:S$107,,0))^(1/12)-1</f>
        <v>0</v>
      </c>
      <c r="F591" s="766">
        <f t="shared" ref="F591:F654" si="81">F590/(1+E591)</f>
        <v>1</v>
      </c>
      <c r="G591" s="765">
        <f>(1+_xlfn.XLOOKUP(INT((B591-1)/12)+1,'ZC Curve'!$B$8:$B$107,'ZC Curve'!T$8:T$107,,0))^(1/12)-1</f>
        <v>0</v>
      </c>
      <c r="H591" s="766">
        <f t="shared" ref="H591:H654" si="82">H590/(1+G591)</f>
        <v>1</v>
      </c>
      <c r="I591" s="594"/>
      <c r="J591" s="705">
        <f t="shared" ref="J591:J654" si="83">J590+1</f>
        <v>579</v>
      </c>
      <c r="K591" s="756"/>
      <c r="L591" s="756"/>
      <c r="M591" s="756"/>
      <c r="N591" s="756"/>
      <c r="O591" s="756"/>
      <c r="P591" s="756"/>
      <c r="Q591" s="756"/>
      <c r="R591" s="756"/>
      <c r="S591" s="756"/>
      <c r="T591" s="756"/>
      <c r="U591" s="756"/>
      <c r="V591" s="756"/>
      <c r="W591" s="594"/>
      <c r="X591" s="705">
        <f t="shared" ref="X591:X654" si="84">X590+1</f>
        <v>579</v>
      </c>
      <c r="Y591" s="756"/>
      <c r="Z591" s="756"/>
      <c r="AA591" s="756"/>
      <c r="AB591" s="756"/>
      <c r="AC591" s="756"/>
      <c r="AD591" s="756"/>
      <c r="AE591" s="756"/>
      <c r="AF591" s="756"/>
      <c r="AG591" s="756"/>
      <c r="AH591" s="756"/>
      <c r="AI591" s="756"/>
      <c r="AJ591" s="756"/>
      <c r="AK591" s="594"/>
      <c r="AL591" s="705">
        <f t="shared" si="77"/>
        <v>579</v>
      </c>
      <c r="AM591" s="756"/>
      <c r="AN591" s="756"/>
      <c r="AO591" s="756"/>
      <c r="AP591" s="756"/>
      <c r="AQ591" s="756"/>
      <c r="AR591" s="756"/>
      <c r="AS591" s="756"/>
      <c r="AT591" s="756"/>
      <c r="AU591" s="756"/>
      <c r="AV591" s="756"/>
      <c r="AW591" s="756"/>
      <c r="AX591" s="756"/>
      <c r="AY591" s="594"/>
      <c r="AZ591" s="705">
        <f t="shared" si="78"/>
        <v>579</v>
      </c>
      <c r="BA591" s="756"/>
      <c r="BB591" s="756"/>
      <c r="BC591" s="756"/>
      <c r="BD591" s="756"/>
      <c r="BE591" s="756"/>
      <c r="BF591" s="756"/>
      <c r="BG591" s="756"/>
      <c r="BH591" s="756"/>
      <c r="BI591" s="756"/>
      <c r="BJ591" s="756"/>
      <c r="BK591" s="756"/>
      <c r="BL591" s="756"/>
      <c r="BM591" s="685"/>
      <c r="BN591" s="705">
        <f t="shared" si="79"/>
        <v>579</v>
      </c>
      <c r="BO591" s="756"/>
      <c r="BP591" s="756"/>
      <c r="BQ591" s="756"/>
      <c r="BR591" s="756"/>
      <c r="BS591" s="756"/>
      <c r="BT591" s="756"/>
      <c r="BU591" s="756"/>
      <c r="BV591" s="756"/>
      <c r="BW591" s="756"/>
      <c r="BX591" s="756"/>
      <c r="BY591" s="756"/>
      <c r="BZ591" s="756"/>
    </row>
    <row r="592" spans="2:78" x14ac:dyDescent="0.25">
      <c r="B592" s="705">
        <v>580</v>
      </c>
      <c r="C592" s="765">
        <f>(1+_xlfn.XLOOKUP(INT((B592-1)/12)+1,'ZC Curve'!$B$8:$B$107,'ZC Curve'!R$8:R$107,,0))^(1/12)-1</f>
        <v>0</v>
      </c>
      <c r="D592" s="766">
        <f t="shared" si="80"/>
        <v>1</v>
      </c>
      <c r="E592" s="765">
        <f>(1+_xlfn.XLOOKUP(INT((B592-1)/12)+1,'ZC Curve'!$B$8:$B$107,'ZC Curve'!S$8:S$107,,0))^(1/12)-1</f>
        <v>0</v>
      </c>
      <c r="F592" s="766">
        <f t="shared" si="81"/>
        <v>1</v>
      </c>
      <c r="G592" s="765">
        <f>(1+_xlfn.XLOOKUP(INT((B592-1)/12)+1,'ZC Curve'!$B$8:$B$107,'ZC Curve'!T$8:T$107,,0))^(1/12)-1</f>
        <v>0</v>
      </c>
      <c r="H592" s="766">
        <f t="shared" si="82"/>
        <v>1</v>
      </c>
      <c r="I592" s="594"/>
      <c r="J592" s="705">
        <f t="shared" si="83"/>
        <v>580</v>
      </c>
      <c r="K592" s="756"/>
      <c r="L592" s="756"/>
      <c r="M592" s="756"/>
      <c r="N592" s="756"/>
      <c r="O592" s="756"/>
      <c r="P592" s="756"/>
      <c r="Q592" s="756"/>
      <c r="R592" s="756"/>
      <c r="S592" s="756"/>
      <c r="T592" s="756"/>
      <c r="U592" s="756"/>
      <c r="V592" s="756"/>
      <c r="W592" s="594"/>
      <c r="X592" s="705">
        <f t="shared" si="84"/>
        <v>580</v>
      </c>
      <c r="Y592" s="756"/>
      <c r="Z592" s="756"/>
      <c r="AA592" s="756"/>
      <c r="AB592" s="756"/>
      <c r="AC592" s="756"/>
      <c r="AD592" s="756"/>
      <c r="AE592" s="756"/>
      <c r="AF592" s="756"/>
      <c r="AG592" s="756"/>
      <c r="AH592" s="756"/>
      <c r="AI592" s="756"/>
      <c r="AJ592" s="756"/>
      <c r="AK592" s="594"/>
      <c r="AL592" s="705">
        <f t="shared" si="77"/>
        <v>580</v>
      </c>
      <c r="AM592" s="756"/>
      <c r="AN592" s="756"/>
      <c r="AO592" s="756"/>
      <c r="AP592" s="756"/>
      <c r="AQ592" s="756"/>
      <c r="AR592" s="756"/>
      <c r="AS592" s="756"/>
      <c r="AT592" s="756"/>
      <c r="AU592" s="756"/>
      <c r="AV592" s="756"/>
      <c r="AW592" s="756"/>
      <c r="AX592" s="756"/>
      <c r="AY592" s="594"/>
      <c r="AZ592" s="705">
        <f t="shared" si="78"/>
        <v>580</v>
      </c>
      <c r="BA592" s="756"/>
      <c r="BB592" s="756"/>
      <c r="BC592" s="756"/>
      <c r="BD592" s="756"/>
      <c r="BE592" s="756"/>
      <c r="BF592" s="756"/>
      <c r="BG592" s="756"/>
      <c r="BH592" s="756"/>
      <c r="BI592" s="756"/>
      <c r="BJ592" s="756"/>
      <c r="BK592" s="756"/>
      <c r="BL592" s="756"/>
      <c r="BM592" s="685"/>
      <c r="BN592" s="705">
        <f t="shared" si="79"/>
        <v>580</v>
      </c>
      <c r="BO592" s="756"/>
      <c r="BP592" s="756"/>
      <c r="BQ592" s="756"/>
      <c r="BR592" s="756"/>
      <c r="BS592" s="756"/>
      <c r="BT592" s="756"/>
      <c r="BU592" s="756"/>
      <c r="BV592" s="756"/>
      <c r="BW592" s="756"/>
      <c r="BX592" s="756"/>
      <c r="BY592" s="756"/>
      <c r="BZ592" s="756"/>
    </row>
    <row r="593" spans="2:78" x14ac:dyDescent="0.25">
      <c r="B593" s="705">
        <v>581</v>
      </c>
      <c r="C593" s="765">
        <f>(1+_xlfn.XLOOKUP(INT((B593-1)/12)+1,'ZC Curve'!$B$8:$B$107,'ZC Curve'!R$8:R$107,,0))^(1/12)-1</f>
        <v>0</v>
      </c>
      <c r="D593" s="766">
        <f t="shared" si="80"/>
        <v>1</v>
      </c>
      <c r="E593" s="765">
        <f>(1+_xlfn.XLOOKUP(INT((B593-1)/12)+1,'ZC Curve'!$B$8:$B$107,'ZC Curve'!S$8:S$107,,0))^(1/12)-1</f>
        <v>0</v>
      </c>
      <c r="F593" s="766">
        <f t="shared" si="81"/>
        <v>1</v>
      </c>
      <c r="G593" s="765">
        <f>(1+_xlfn.XLOOKUP(INT((B593-1)/12)+1,'ZC Curve'!$B$8:$B$107,'ZC Curve'!T$8:T$107,,0))^(1/12)-1</f>
        <v>0</v>
      </c>
      <c r="H593" s="766">
        <f t="shared" si="82"/>
        <v>1</v>
      </c>
      <c r="I593" s="594"/>
      <c r="J593" s="705">
        <f t="shared" si="83"/>
        <v>581</v>
      </c>
      <c r="K593" s="756"/>
      <c r="L593" s="756"/>
      <c r="M593" s="756"/>
      <c r="N593" s="756"/>
      <c r="O593" s="756"/>
      <c r="P593" s="756"/>
      <c r="Q593" s="756"/>
      <c r="R593" s="756"/>
      <c r="S593" s="756"/>
      <c r="T593" s="756"/>
      <c r="U593" s="756"/>
      <c r="V593" s="756"/>
      <c r="W593" s="594"/>
      <c r="X593" s="705">
        <f t="shared" si="84"/>
        <v>581</v>
      </c>
      <c r="Y593" s="756"/>
      <c r="Z593" s="756"/>
      <c r="AA593" s="756"/>
      <c r="AB593" s="756"/>
      <c r="AC593" s="756"/>
      <c r="AD593" s="756"/>
      <c r="AE593" s="756"/>
      <c r="AF593" s="756"/>
      <c r="AG593" s="756"/>
      <c r="AH593" s="756"/>
      <c r="AI593" s="756"/>
      <c r="AJ593" s="756"/>
      <c r="AK593" s="594"/>
      <c r="AL593" s="705">
        <f t="shared" si="77"/>
        <v>581</v>
      </c>
      <c r="AM593" s="756"/>
      <c r="AN593" s="756"/>
      <c r="AO593" s="756"/>
      <c r="AP593" s="756"/>
      <c r="AQ593" s="756"/>
      <c r="AR593" s="756"/>
      <c r="AS593" s="756"/>
      <c r="AT593" s="756"/>
      <c r="AU593" s="756"/>
      <c r="AV593" s="756"/>
      <c r="AW593" s="756"/>
      <c r="AX593" s="756"/>
      <c r="AY593" s="594"/>
      <c r="AZ593" s="705">
        <f t="shared" si="78"/>
        <v>581</v>
      </c>
      <c r="BA593" s="756"/>
      <c r="BB593" s="756"/>
      <c r="BC593" s="756"/>
      <c r="BD593" s="756"/>
      <c r="BE593" s="756"/>
      <c r="BF593" s="756"/>
      <c r="BG593" s="756"/>
      <c r="BH593" s="756"/>
      <c r="BI593" s="756"/>
      <c r="BJ593" s="756"/>
      <c r="BK593" s="756"/>
      <c r="BL593" s="756"/>
      <c r="BM593" s="685"/>
      <c r="BN593" s="705">
        <f t="shared" si="79"/>
        <v>581</v>
      </c>
      <c r="BO593" s="756"/>
      <c r="BP593" s="756"/>
      <c r="BQ593" s="756"/>
      <c r="BR593" s="756"/>
      <c r="BS593" s="756"/>
      <c r="BT593" s="756"/>
      <c r="BU593" s="756"/>
      <c r="BV593" s="756"/>
      <c r="BW593" s="756"/>
      <c r="BX593" s="756"/>
      <c r="BY593" s="756"/>
      <c r="BZ593" s="756"/>
    </row>
    <row r="594" spans="2:78" x14ac:dyDescent="0.25">
      <c r="B594" s="705">
        <v>582</v>
      </c>
      <c r="C594" s="765">
        <f>(1+_xlfn.XLOOKUP(INT((B594-1)/12)+1,'ZC Curve'!$B$8:$B$107,'ZC Curve'!R$8:R$107,,0))^(1/12)-1</f>
        <v>0</v>
      </c>
      <c r="D594" s="766">
        <f t="shared" si="80"/>
        <v>1</v>
      </c>
      <c r="E594" s="765">
        <f>(1+_xlfn.XLOOKUP(INT((B594-1)/12)+1,'ZC Curve'!$B$8:$B$107,'ZC Curve'!S$8:S$107,,0))^(1/12)-1</f>
        <v>0</v>
      </c>
      <c r="F594" s="766">
        <f t="shared" si="81"/>
        <v>1</v>
      </c>
      <c r="G594" s="765">
        <f>(1+_xlfn.XLOOKUP(INT((B594-1)/12)+1,'ZC Curve'!$B$8:$B$107,'ZC Curve'!T$8:T$107,,0))^(1/12)-1</f>
        <v>0</v>
      </c>
      <c r="H594" s="766">
        <f t="shared" si="82"/>
        <v>1</v>
      </c>
      <c r="I594" s="594"/>
      <c r="J594" s="705">
        <f t="shared" si="83"/>
        <v>582</v>
      </c>
      <c r="K594" s="756"/>
      <c r="L594" s="756"/>
      <c r="M594" s="756"/>
      <c r="N594" s="756"/>
      <c r="O594" s="756"/>
      <c r="P594" s="756"/>
      <c r="Q594" s="756"/>
      <c r="R594" s="756"/>
      <c r="S594" s="756"/>
      <c r="T594" s="756"/>
      <c r="U594" s="756"/>
      <c r="V594" s="756"/>
      <c r="W594" s="594"/>
      <c r="X594" s="705">
        <f t="shared" si="84"/>
        <v>582</v>
      </c>
      <c r="Y594" s="756"/>
      <c r="Z594" s="756"/>
      <c r="AA594" s="756"/>
      <c r="AB594" s="756"/>
      <c r="AC594" s="756"/>
      <c r="AD594" s="756"/>
      <c r="AE594" s="756"/>
      <c r="AF594" s="756"/>
      <c r="AG594" s="756"/>
      <c r="AH594" s="756"/>
      <c r="AI594" s="756"/>
      <c r="AJ594" s="756"/>
      <c r="AK594" s="594"/>
      <c r="AL594" s="705">
        <f t="shared" si="77"/>
        <v>582</v>
      </c>
      <c r="AM594" s="756"/>
      <c r="AN594" s="756"/>
      <c r="AO594" s="756"/>
      <c r="AP594" s="756"/>
      <c r="AQ594" s="756"/>
      <c r="AR594" s="756"/>
      <c r="AS594" s="756"/>
      <c r="AT594" s="756"/>
      <c r="AU594" s="756"/>
      <c r="AV594" s="756"/>
      <c r="AW594" s="756"/>
      <c r="AX594" s="756"/>
      <c r="AY594" s="594"/>
      <c r="AZ594" s="705">
        <f t="shared" si="78"/>
        <v>582</v>
      </c>
      <c r="BA594" s="756"/>
      <c r="BB594" s="756"/>
      <c r="BC594" s="756"/>
      <c r="BD594" s="756"/>
      <c r="BE594" s="756"/>
      <c r="BF594" s="756"/>
      <c r="BG594" s="756"/>
      <c r="BH594" s="756"/>
      <c r="BI594" s="756"/>
      <c r="BJ594" s="756"/>
      <c r="BK594" s="756"/>
      <c r="BL594" s="756"/>
      <c r="BM594" s="685"/>
      <c r="BN594" s="705">
        <f t="shared" si="79"/>
        <v>582</v>
      </c>
      <c r="BO594" s="756"/>
      <c r="BP594" s="756"/>
      <c r="BQ594" s="756"/>
      <c r="BR594" s="756"/>
      <c r="BS594" s="756"/>
      <c r="BT594" s="756"/>
      <c r="BU594" s="756"/>
      <c r="BV594" s="756"/>
      <c r="BW594" s="756"/>
      <c r="BX594" s="756"/>
      <c r="BY594" s="756"/>
      <c r="BZ594" s="756"/>
    </row>
    <row r="595" spans="2:78" x14ac:dyDescent="0.25">
      <c r="B595" s="705">
        <v>583</v>
      </c>
      <c r="C595" s="765">
        <f>(1+_xlfn.XLOOKUP(INT((B595-1)/12)+1,'ZC Curve'!$B$8:$B$107,'ZC Curve'!R$8:R$107,,0))^(1/12)-1</f>
        <v>0</v>
      </c>
      <c r="D595" s="766">
        <f t="shared" si="80"/>
        <v>1</v>
      </c>
      <c r="E595" s="765">
        <f>(1+_xlfn.XLOOKUP(INT((B595-1)/12)+1,'ZC Curve'!$B$8:$B$107,'ZC Curve'!S$8:S$107,,0))^(1/12)-1</f>
        <v>0</v>
      </c>
      <c r="F595" s="766">
        <f t="shared" si="81"/>
        <v>1</v>
      </c>
      <c r="G595" s="765">
        <f>(1+_xlfn.XLOOKUP(INT((B595-1)/12)+1,'ZC Curve'!$B$8:$B$107,'ZC Curve'!T$8:T$107,,0))^(1/12)-1</f>
        <v>0</v>
      </c>
      <c r="H595" s="766">
        <f t="shared" si="82"/>
        <v>1</v>
      </c>
      <c r="I595" s="594"/>
      <c r="J595" s="705">
        <f t="shared" si="83"/>
        <v>583</v>
      </c>
      <c r="K595" s="756"/>
      <c r="L595" s="756"/>
      <c r="M595" s="756"/>
      <c r="N595" s="756"/>
      <c r="O595" s="756"/>
      <c r="P595" s="756"/>
      <c r="Q595" s="756"/>
      <c r="R595" s="756"/>
      <c r="S595" s="756"/>
      <c r="T595" s="756"/>
      <c r="U595" s="756"/>
      <c r="V595" s="756"/>
      <c r="W595" s="594"/>
      <c r="X595" s="705">
        <f t="shared" si="84"/>
        <v>583</v>
      </c>
      <c r="Y595" s="756"/>
      <c r="Z595" s="756"/>
      <c r="AA595" s="756"/>
      <c r="AB595" s="756"/>
      <c r="AC595" s="756"/>
      <c r="AD595" s="756"/>
      <c r="AE595" s="756"/>
      <c r="AF595" s="756"/>
      <c r="AG595" s="756"/>
      <c r="AH595" s="756"/>
      <c r="AI595" s="756"/>
      <c r="AJ595" s="756"/>
      <c r="AK595" s="594"/>
      <c r="AL595" s="705">
        <f t="shared" si="77"/>
        <v>583</v>
      </c>
      <c r="AM595" s="756"/>
      <c r="AN595" s="756"/>
      <c r="AO595" s="756"/>
      <c r="AP595" s="756"/>
      <c r="AQ595" s="756"/>
      <c r="AR595" s="756"/>
      <c r="AS595" s="756"/>
      <c r="AT595" s="756"/>
      <c r="AU595" s="756"/>
      <c r="AV595" s="756"/>
      <c r="AW595" s="756"/>
      <c r="AX595" s="756"/>
      <c r="AY595" s="594"/>
      <c r="AZ595" s="705">
        <f t="shared" si="78"/>
        <v>583</v>
      </c>
      <c r="BA595" s="756"/>
      <c r="BB595" s="756"/>
      <c r="BC595" s="756"/>
      <c r="BD595" s="756"/>
      <c r="BE595" s="756"/>
      <c r="BF595" s="756"/>
      <c r="BG595" s="756"/>
      <c r="BH595" s="756"/>
      <c r="BI595" s="756"/>
      <c r="BJ595" s="756"/>
      <c r="BK595" s="756"/>
      <c r="BL595" s="756"/>
      <c r="BM595" s="685"/>
      <c r="BN595" s="705">
        <f t="shared" si="79"/>
        <v>583</v>
      </c>
      <c r="BO595" s="756"/>
      <c r="BP595" s="756"/>
      <c r="BQ595" s="756"/>
      <c r="BR595" s="756"/>
      <c r="BS595" s="756"/>
      <c r="BT595" s="756"/>
      <c r="BU595" s="756"/>
      <c r="BV595" s="756"/>
      <c r="BW595" s="756"/>
      <c r="BX595" s="756"/>
      <c r="BY595" s="756"/>
      <c r="BZ595" s="756"/>
    </row>
    <row r="596" spans="2:78" x14ac:dyDescent="0.25">
      <c r="B596" s="705">
        <v>584</v>
      </c>
      <c r="C596" s="765">
        <f>(1+_xlfn.XLOOKUP(INT((B596-1)/12)+1,'ZC Curve'!$B$8:$B$107,'ZC Curve'!R$8:R$107,,0))^(1/12)-1</f>
        <v>0</v>
      </c>
      <c r="D596" s="766">
        <f t="shared" si="80"/>
        <v>1</v>
      </c>
      <c r="E596" s="765">
        <f>(1+_xlfn.XLOOKUP(INT((B596-1)/12)+1,'ZC Curve'!$B$8:$B$107,'ZC Curve'!S$8:S$107,,0))^(1/12)-1</f>
        <v>0</v>
      </c>
      <c r="F596" s="766">
        <f t="shared" si="81"/>
        <v>1</v>
      </c>
      <c r="G596" s="765">
        <f>(1+_xlfn.XLOOKUP(INT((B596-1)/12)+1,'ZC Curve'!$B$8:$B$107,'ZC Curve'!T$8:T$107,,0))^(1/12)-1</f>
        <v>0</v>
      </c>
      <c r="H596" s="766">
        <f t="shared" si="82"/>
        <v>1</v>
      </c>
      <c r="I596" s="594"/>
      <c r="J596" s="705">
        <f t="shared" si="83"/>
        <v>584</v>
      </c>
      <c r="K596" s="756"/>
      <c r="L596" s="756"/>
      <c r="M596" s="756"/>
      <c r="N596" s="756"/>
      <c r="O596" s="756"/>
      <c r="P596" s="756"/>
      <c r="Q596" s="756"/>
      <c r="R596" s="756"/>
      <c r="S596" s="756"/>
      <c r="T596" s="756"/>
      <c r="U596" s="756"/>
      <c r="V596" s="756"/>
      <c r="W596" s="594"/>
      <c r="X596" s="705">
        <f t="shared" si="84"/>
        <v>584</v>
      </c>
      <c r="Y596" s="756"/>
      <c r="Z596" s="756"/>
      <c r="AA596" s="756"/>
      <c r="AB596" s="756"/>
      <c r="AC596" s="756"/>
      <c r="AD596" s="756"/>
      <c r="AE596" s="756"/>
      <c r="AF596" s="756"/>
      <c r="AG596" s="756"/>
      <c r="AH596" s="756"/>
      <c r="AI596" s="756"/>
      <c r="AJ596" s="756"/>
      <c r="AK596" s="594"/>
      <c r="AL596" s="705">
        <f t="shared" si="77"/>
        <v>584</v>
      </c>
      <c r="AM596" s="756"/>
      <c r="AN596" s="756"/>
      <c r="AO596" s="756"/>
      <c r="AP596" s="756"/>
      <c r="AQ596" s="756"/>
      <c r="AR596" s="756"/>
      <c r="AS596" s="756"/>
      <c r="AT596" s="756"/>
      <c r="AU596" s="756"/>
      <c r="AV596" s="756"/>
      <c r="AW596" s="756"/>
      <c r="AX596" s="756"/>
      <c r="AY596" s="594"/>
      <c r="AZ596" s="705">
        <f t="shared" si="78"/>
        <v>584</v>
      </c>
      <c r="BA596" s="756"/>
      <c r="BB596" s="756"/>
      <c r="BC596" s="756"/>
      <c r="BD596" s="756"/>
      <c r="BE596" s="756"/>
      <c r="BF596" s="756"/>
      <c r="BG596" s="756"/>
      <c r="BH596" s="756"/>
      <c r="BI596" s="756"/>
      <c r="BJ596" s="756"/>
      <c r="BK596" s="756"/>
      <c r="BL596" s="756"/>
      <c r="BM596" s="685"/>
      <c r="BN596" s="705">
        <f t="shared" si="79"/>
        <v>584</v>
      </c>
      <c r="BO596" s="756"/>
      <c r="BP596" s="756"/>
      <c r="BQ596" s="756"/>
      <c r="BR596" s="756"/>
      <c r="BS596" s="756"/>
      <c r="BT596" s="756"/>
      <c r="BU596" s="756"/>
      <c r="BV596" s="756"/>
      <c r="BW596" s="756"/>
      <c r="BX596" s="756"/>
      <c r="BY596" s="756"/>
      <c r="BZ596" s="756"/>
    </row>
    <row r="597" spans="2:78" x14ac:dyDescent="0.25">
      <c r="B597" s="705">
        <v>585</v>
      </c>
      <c r="C597" s="765">
        <f>(1+_xlfn.XLOOKUP(INT((B597-1)/12)+1,'ZC Curve'!$B$8:$B$107,'ZC Curve'!R$8:R$107,,0))^(1/12)-1</f>
        <v>0</v>
      </c>
      <c r="D597" s="766">
        <f t="shared" si="80"/>
        <v>1</v>
      </c>
      <c r="E597" s="765">
        <f>(1+_xlfn.XLOOKUP(INT((B597-1)/12)+1,'ZC Curve'!$B$8:$B$107,'ZC Curve'!S$8:S$107,,0))^(1/12)-1</f>
        <v>0</v>
      </c>
      <c r="F597" s="766">
        <f t="shared" si="81"/>
        <v>1</v>
      </c>
      <c r="G597" s="765">
        <f>(1+_xlfn.XLOOKUP(INT((B597-1)/12)+1,'ZC Curve'!$B$8:$B$107,'ZC Curve'!T$8:T$107,,0))^(1/12)-1</f>
        <v>0</v>
      </c>
      <c r="H597" s="766">
        <f t="shared" si="82"/>
        <v>1</v>
      </c>
      <c r="I597" s="594"/>
      <c r="J597" s="705">
        <f t="shared" si="83"/>
        <v>585</v>
      </c>
      <c r="K597" s="756"/>
      <c r="L597" s="756"/>
      <c r="M597" s="756"/>
      <c r="N597" s="756"/>
      <c r="O597" s="756"/>
      <c r="P597" s="756"/>
      <c r="Q597" s="756"/>
      <c r="R597" s="756"/>
      <c r="S597" s="756"/>
      <c r="T597" s="756"/>
      <c r="U597" s="756"/>
      <c r="V597" s="756"/>
      <c r="W597" s="594"/>
      <c r="X597" s="705">
        <f t="shared" si="84"/>
        <v>585</v>
      </c>
      <c r="Y597" s="756"/>
      <c r="Z597" s="756"/>
      <c r="AA597" s="756"/>
      <c r="AB597" s="756"/>
      <c r="AC597" s="756"/>
      <c r="AD597" s="756"/>
      <c r="AE597" s="756"/>
      <c r="AF597" s="756"/>
      <c r="AG597" s="756"/>
      <c r="AH597" s="756"/>
      <c r="AI597" s="756"/>
      <c r="AJ597" s="756"/>
      <c r="AK597" s="594"/>
      <c r="AL597" s="705">
        <f t="shared" si="77"/>
        <v>585</v>
      </c>
      <c r="AM597" s="756"/>
      <c r="AN597" s="756"/>
      <c r="AO597" s="756"/>
      <c r="AP597" s="756"/>
      <c r="AQ597" s="756"/>
      <c r="AR597" s="756"/>
      <c r="AS597" s="756"/>
      <c r="AT597" s="756"/>
      <c r="AU597" s="756"/>
      <c r="AV597" s="756"/>
      <c r="AW597" s="756"/>
      <c r="AX597" s="756"/>
      <c r="AY597" s="594"/>
      <c r="AZ597" s="705">
        <f t="shared" si="78"/>
        <v>585</v>
      </c>
      <c r="BA597" s="756"/>
      <c r="BB597" s="756"/>
      <c r="BC597" s="756"/>
      <c r="BD597" s="756"/>
      <c r="BE597" s="756"/>
      <c r="BF597" s="756"/>
      <c r="BG597" s="756"/>
      <c r="BH597" s="756"/>
      <c r="BI597" s="756"/>
      <c r="BJ597" s="756"/>
      <c r="BK597" s="756"/>
      <c r="BL597" s="756"/>
      <c r="BM597" s="685"/>
      <c r="BN597" s="705">
        <f t="shared" si="79"/>
        <v>585</v>
      </c>
      <c r="BO597" s="756"/>
      <c r="BP597" s="756"/>
      <c r="BQ597" s="756"/>
      <c r="BR597" s="756"/>
      <c r="BS597" s="756"/>
      <c r="BT597" s="756"/>
      <c r="BU597" s="756"/>
      <c r="BV597" s="756"/>
      <c r="BW597" s="756"/>
      <c r="BX597" s="756"/>
      <c r="BY597" s="756"/>
      <c r="BZ597" s="756"/>
    </row>
    <row r="598" spans="2:78" x14ac:dyDescent="0.25">
      <c r="B598" s="705">
        <v>586</v>
      </c>
      <c r="C598" s="765">
        <f>(1+_xlfn.XLOOKUP(INT((B598-1)/12)+1,'ZC Curve'!$B$8:$B$107,'ZC Curve'!R$8:R$107,,0))^(1/12)-1</f>
        <v>0</v>
      </c>
      <c r="D598" s="766">
        <f t="shared" si="80"/>
        <v>1</v>
      </c>
      <c r="E598" s="765">
        <f>(1+_xlfn.XLOOKUP(INT((B598-1)/12)+1,'ZC Curve'!$B$8:$B$107,'ZC Curve'!S$8:S$107,,0))^(1/12)-1</f>
        <v>0</v>
      </c>
      <c r="F598" s="766">
        <f t="shared" si="81"/>
        <v>1</v>
      </c>
      <c r="G598" s="765">
        <f>(1+_xlfn.XLOOKUP(INT((B598-1)/12)+1,'ZC Curve'!$B$8:$B$107,'ZC Curve'!T$8:T$107,,0))^(1/12)-1</f>
        <v>0</v>
      </c>
      <c r="H598" s="766">
        <f t="shared" si="82"/>
        <v>1</v>
      </c>
      <c r="I598" s="594"/>
      <c r="J598" s="705">
        <f t="shared" si="83"/>
        <v>586</v>
      </c>
      <c r="K598" s="756"/>
      <c r="L598" s="756"/>
      <c r="M598" s="756"/>
      <c r="N598" s="756"/>
      <c r="O598" s="756"/>
      <c r="P598" s="756"/>
      <c r="Q598" s="756"/>
      <c r="R598" s="756"/>
      <c r="S598" s="756"/>
      <c r="T598" s="756"/>
      <c r="U598" s="756"/>
      <c r="V598" s="756"/>
      <c r="W598" s="594"/>
      <c r="X598" s="705">
        <f t="shared" si="84"/>
        <v>586</v>
      </c>
      <c r="Y598" s="756"/>
      <c r="Z598" s="756"/>
      <c r="AA598" s="756"/>
      <c r="AB598" s="756"/>
      <c r="AC598" s="756"/>
      <c r="AD598" s="756"/>
      <c r="AE598" s="756"/>
      <c r="AF598" s="756"/>
      <c r="AG598" s="756"/>
      <c r="AH598" s="756"/>
      <c r="AI598" s="756"/>
      <c r="AJ598" s="756"/>
      <c r="AK598" s="594"/>
      <c r="AL598" s="705">
        <f t="shared" si="77"/>
        <v>586</v>
      </c>
      <c r="AM598" s="756"/>
      <c r="AN598" s="756"/>
      <c r="AO598" s="756"/>
      <c r="AP598" s="756"/>
      <c r="AQ598" s="756"/>
      <c r="AR598" s="756"/>
      <c r="AS598" s="756"/>
      <c r="AT598" s="756"/>
      <c r="AU598" s="756"/>
      <c r="AV598" s="756"/>
      <c r="AW598" s="756"/>
      <c r="AX598" s="756"/>
      <c r="AY598" s="594"/>
      <c r="AZ598" s="705">
        <f t="shared" si="78"/>
        <v>586</v>
      </c>
      <c r="BA598" s="756"/>
      <c r="BB598" s="756"/>
      <c r="BC598" s="756"/>
      <c r="BD598" s="756"/>
      <c r="BE598" s="756"/>
      <c r="BF598" s="756"/>
      <c r="BG598" s="756"/>
      <c r="BH598" s="756"/>
      <c r="BI598" s="756"/>
      <c r="BJ598" s="756"/>
      <c r="BK598" s="756"/>
      <c r="BL598" s="756"/>
      <c r="BM598" s="685"/>
      <c r="BN598" s="705">
        <f t="shared" si="79"/>
        <v>586</v>
      </c>
      <c r="BO598" s="756"/>
      <c r="BP598" s="756"/>
      <c r="BQ598" s="756"/>
      <c r="BR598" s="756"/>
      <c r="BS598" s="756"/>
      <c r="BT598" s="756"/>
      <c r="BU598" s="756"/>
      <c r="BV598" s="756"/>
      <c r="BW598" s="756"/>
      <c r="BX598" s="756"/>
      <c r="BY598" s="756"/>
      <c r="BZ598" s="756"/>
    </row>
    <row r="599" spans="2:78" x14ac:dyDescent="0.25">
      <c r="B599" s="705">
        <v>587</v>
      </c>
      <c r="C599" s="765">
        <f>(1+_xlfn.XLOOKUP(INT((B599-1)/12)+1,'ZC Curve'!$B$8:$B$107,'ZC Curve'!R$8:R$107,,0))^(1/12)-1</f>
        <v>0</v>
      </c>
      <c r="D599" s="766">
        <f t="shared" si="80"/>
        <v>1</v>
      </c>
      <c r="E599" s="765">
        <f>(1+_xlfn.XLOOKUP(INT((B599-1)/12)+1,'ZC Curve'!$B$8:$B$107,'ZC Curve'!S$8:S$107,,0))^(1/12)-1</f>
        <v>0</v>
      </c>
      <c r="F599" s="766">
        <f t="shared" si="81"/>
        <v>1</v>
      </c>
      <c r="G599" s="765">
        <f>(1+_xlfn.XLOOKUP(INT((B599-1)/12)+1,'ZC Curve'!$B$8:$B$107,'ZC Curve'!T$8:T$107,,0))^(1/12)-1</f>
        <v>0</v>
      </c>
      <c r="H599" s="766">
        <f t="shared" si="82"/>
        <v>1</v>
      </c>
      <c r="I599" s="594"/>
      <c r="J599" s="705">
        <f t="shared" si="83"/>
        <v>587</v>
      </c>
      <c r="K599" s="756"/>
      <c r="L599" s="756"/>
      <c r="M599" s="756"/>
      <c r="N599" s="756"/>
      <c r="O599" s="756"/>
      <c r="P599" s="756"/>
      <c r="Q599" s="756"/>
      <c r="R599" s="756"/>
      <c r="S599" s="756"/>
      <c r="T599" s="756"/>
      <c r="U599" s="756"/>
      <c r="V599" s="756"/>
      <c r="W599" s="594"/>
      <c r="X599" s="705">
        <f t="shared" si="84"/>
        <v>587</v>
      </c>
      <c r="Y599" s="756"/>
      <c r="Z599" s="756"/>
      <c r="AA599" s="756"/>
      <c r="AB599" s="756"/>
      <c r="AC599" s="756"/>
      <c r="AD599" s="756"/>
      <c r="AE599" s="756"/>
      <c r="AF599" s="756"/>
      <c r="AG599" s="756"/>
      <c r="AH599" s="756"/>
      <c r="AI599" s="756"/>
      <c r="AJ599" s="756"/>
      <c r="AK599" s="594"/>
      <c r="AL599" s="705">
        <f t="shared" si="77"/>
        <v>587</v>
      </c>
      <c r="AM599" s="756"/>
      <c r="AN599" s="756"/>
      <c r="AO599" s="756"/>
      <c r="AP599" s="756"/>
      <c r="AQ599" s="756"/>
      <c r="AR599" s="756"/>
      <c r="AS599" s="756"/>
      <c r="AT599" s="756"/>
      <c r="AU599" s="756"/>
      <c r="AV599" s="756"/>
      <c r="AW599" s="756"/>
      <c r="AX599" s="756"/>
      <c r="AY599" s="594"/>
      <c r="AZ599" s="705">
        <f t="shared" si="78"/>
        <v>587</v>
      </c>
      <c r="BA599" s="756"/>
      <c r="BB599" s="756"/>
      <c r="BC599" s="756"/>
      <c r="BD599" s="756"/>
      <c r="BE599" s="756"/>
      <c r="BF599" s="756"/>
      <c r="BG599" s="756"/>
      <c r="BH599" s="756"/>
      <c r="BI599" s="756"/>
      <c r="BJ599" s="756"/>
      <c r="BK599" s="756"/>
      <c r="BL599" s="756"/>
      <c r="BM599" s="685"/>
      <c r="BN599" s="705">
        <f t="shared" si="79"/>
        <v>587</v>
      </c>
      <c r="BO599" s="756"/>
      <c r="BP599" s="756"/>
      <c r="BQ599" s="756"/>
      <c r="BR599" s="756"/>
      <c r="BS599" s="756"/>
      <c r="BT599" s="756"/>
      <c r="BU599" s="756"/>
      <c r="BV599" s="756"/>
      <c r="BW599" s="756"/>
      <c r="BX599" s="756"/>
      <c r="BY599" s="756"/>
      <c r="BZ599" s="756"/>
    </row>
    <row r="600" spans="2:78" x14ac:dyDescent="0.25">
      <c r="B600" s="705">
        <v>588</v>
      </c>
      <c r="C600" s="765">
        <f>(1+_xlfn.XLOOKUP(INT((B600-1)/12)+1,'ZC Curve'!$B$8:$B$107,'ZC Curve'!R$8:R$107,,0))^(1/12)-1</f>
        <v>0</v>
      </c>
      <c r="D600" s="766">
        <f t="shared" si="80"/>
        <v>1</v>
      </c>
      <c r="E600" s="765">
        <f>(1+_xlfn.XLOOKUP(INT((B600-1)/12)+1,'ZC Curve'!$B$8:$B$107,'ZC Curve'!S$8:S$107,,0))^(1/12)-1</f>
        <v>0</v>
      </c>
      <c r="F600" s="766">
        <f t="shared" si="81"/>
        <v>1</v>
      </c>
      <c r="G600" s="765">
        <f>(1+_xlfn.XLOOKUP(INT((B600-1)/12)+1,'ZC Curve'!$B$8:$B$107,'ZC Curve'!T$8:T$107,,0))^(1/12)-1</f>
        <v>0</v>
      </c>
      <c r="H600" s="766">
        <f t="shared" si="82"/>
        <v>1</v>
      </c>
      <c r="I600" s="594"/>
      <c r="J600" s="705">
        <f t="shared" si="83"/>
        <v>588</v>
      </c>
      <c r="K600" s="756"/>
      <c r="L600" s="756"/>
      <c r="M600" s="756"/>
      <c r="N600" s="756"/>
      <c r="O600" s="756"/>
      <c r="P600" s="756"/>
      <c r="Q600" s="756"/>
      <c r="R600" s="756"/>
      <c r="S600" s="756"/>
      <c r="T600" s="756"/>
      <c r="U600" s="756"/>
      <c r="V600" s="756"/>
      <c r="W600" s="594"/>
      <c r="X600" s="705">
        <f t="shared" si="84"/>
        <v>588</v>
      </c>
      <c r="Y600" s="756"/>
      <c r="Z600" s="756"/>
      <c r="AA600" s="756"/>
      <c r="AB600" s="756"/>
      <c r="AC600" s="756"/>
      <c r="AD600" s="756"/>
      <c r="AE600" s="756"/>
      <c r="AF600" s="756"/>
      <c r="AG600" s="756"/>
      <c r="AH600" s="756"/>
      <c r="AI600" s="756"/>
      <c r="AJ600" s="756"/>
      <c r="AK600" s="594"/>
      <c r="AL600" s="705">
        <f t="shared" si="77"/>
        <v>588</v>
      </c>
      <c r="AM600" s="756"/>
      <c r="AN600" s="756"/>
      <c r="AO600" s="756"/>
      <c r="AP600" s="756"/>
      <c r="AQ600" s="756"/>
      <c r="AR600" s="756"/>
      <c r="AS600" s="756"/>
      <c r="AT600" s="756"/>
      <c r="AU600" s="756"/>
      <c r="AV600" s="756"/>
      <c r="AW600" s="756"/>
      <c r="AX600" s="756"/>
      <c r="AY600" s="594"/>
      <c r="AZ600" s="705">
        <f t="shared" si="78"/>
        <v>588</v>
      </c>
      <c r="BA600" s="756"/>
      <c r="BB600" s="756"/>
      <c r="BC600" s="756"/>
      <c r="BD600" s="756"/>
      <c r="BE600" s="756"/>
      <c r="BF600" s="756"/>
      <c r="BG600" s="756"/>
      <c r="BH600" s="756"/>
      <c r="BI600" s="756"/>
      <c r="BJ600" s="756"/>
      <c r="BK600" s="756"/>
      <c r="BL600" s="756"/>
      <c r="BM600" s="685"/>
      <c r="BN600" s="705">
        <f t="shared" si="79"/>
        <v>588</v>
      </c>
      <c r="BO600" s="756"/>
      <c r="BP600" s="756"/>
      <c r="BQ600" s="756"/>
      <c r="BR600" s="756"/>
      <c r="BS600" s="756"/>
      <c r="BT600" s="756"/>
      <c r="BU600" s="756"/>
      <c r="BV600" s="756"/>
      <c r="BW600" s="756"/>
      <c r="BX600" s="756"/>
      <c r="BY600" s="756"/>
      <c r="BZ600" s="756"/>
    </row>
    <row r="601" spans="2:78" x14ac:dyDescent="0.25">
      <c r="B601" s="705">
        <v>589</v>
      </c>
      <c r="C601" s="765">
        <f>(1+_xlfn.XLOOKUP(INT((B601-1)/12)+1,'ZC Curve'!$B$8:$B$107,'ZC Curve'!R$8:R$107,,0))^(1/12)-1</f>
        <v>0</v>
      </c>
      <c r="D601" s="766">
        <f t="shared" si="80"/>
        <v>1</v>
      </c>
      <c r="E601" s="765">
        <f>(1+_xlfn.XLOOKUP(INT((B601-1)/12)+1,'ZC Curve'!$B$8:$B$107,'ZC Curve'!S$8:S$107,,0))^(1/12)-1</f>
        <v>0</v>
      </c>
      <c r="F601" s="766">
        <f t="shared" si="81"/>
        <v>1</v>
      </c>
      <c r="G601" s="765">
        <f>(1+_xlfn.XLOOKUP(INT((B601-1)/12)+1,'ZC Curve'!$B$8:$B$107,'ZC Curve'!T$8:T$107,,0))^(1/12)-1</f>
        <v>0</v>
      </c>
      <c r="H601" s="766">
        <f t="shared" si="82"/>
        <v>1</v>
      </c>
      <c r="I601" s="594"/>
      <c r="J601" s="705">
        <f t="shared" si="83"/>
        <v>589</v>
      </c>
      <c r="K601" s="756"/>
      <c r="L601" s="756"/>
      <c r="M601" s="756"/>
      <c r="N601" s="756"/>
      <c r="O601" s="756"/>
      <c r="P601" s="756"/>
      <c r="Q601" s="756"/>
      <c r="R601" s="756"/>
      <c r="S601" s="756"/>
      <c r="T601" s="756"/>
      <c r="U601" s="756"/>
      <c r="V601" s="756"/>
      <c r="W601" s="594"/>
      <c r="X601" s="705">
        <f t="shared" si="84"/>
        <v>589</v>
      </c>
      <c r="Y601" s="756"/>
      <c r="Z601" s="756"/>
      <c r="AA601" s="756"/>
      <c r="AB601" s="756"/>
      <c r="AC601" s="756"/>
      <c r="AD601" s="756"/>
      <c r="AE601" s="756"/>
      <c r="AF601" s="756"/>
      <c r="AG601" s="756"/>
      <c r="AH601" s="756"/>
      <c r="AI601" s="756"/>
      <c r="AJ601" s="756"/>
      <c r="AK601" s="594"/>
      <c r="AL601" s="705">
        <f t="shared" si="77"/>
        <v>589</v>
      </c>
      <c r="AM601" s="756"/>
      <c r="AN601" s="756"/>
      <c r="AO601" s="756"/>
      <c r="AP601" s="756"/>
      <c r="AQ601" s="756"/>
      <c r="AR601" s="756"/>
      <c r="AS601" s="756"/>
      <c r="AT601" s="756"/>
      <c r="AU601" s="756"/>
      <c r="AV601" s="756"/>
      <c r="AW601" s="756"/>
      <c r="AX601" s="756"/>
      <c r="AY601" s="594"/>
      <c r="AZ601" s="705">
        <f t="shared" si="78"/>
        <v>589</v>
      </c>
      <c r="BA601" s="756"/>
      <c r="BB601" s="756"/>
      <c r="BC601" s="756"/>
      <c r="BD601" s="756"/>
      <c r="BE601" s="756"/>
      <c r="BF601" s="756"/>
      <c r="BG601" s="756"/>
      <c r="BH601" s="756"/>
      <c r="BI601" s="756"/>
      <c r="BJ601" s="756"/>
      <c r="BK601" s="756"/>
      <c r="BL601" s="756"/>
      <c r="BM601" s="685"/>
      <c r="BN601" s="705">
        <f t="shared" si="79"/>
        <v>589</v>
      </c>
      <c r="BO601" s="756"/>
      <c r="BP601" s="756"/>
      <c r="BQ601" s="756"/>
      <c r="BR601" s="756"/>
      <c r="BS601" s="756"/>
      <c r="BT601" s="756"/>
      <c r="BU601" s="756"/>
      <c r="BV601" s="756"/>
      <c r="BW601" s="756"/>
      <c r="BX601" s="756"/>
      <c r="BY601" s="756"/>
      <c r="BZ601" s="756"/>
    </row>
    <row r="602" spans="2:78" x14ac:dyDescent="0.25">
      <c r="B602" s="705">
        <v>590</v>
      </c>
      <c r="C602" s="765">
        <f>(1+_xlfn.XLOOKUP(INT((B602-1)/12)+1,'ZC Curve'!$B$8:$B$107,'ZC Curve'!R$8:R$107,,0))^(1/12)-1</f>
        <v>0</v>
      </c>
      <c r="D602" s="766">
        <f t="shared" si="80"/>
        <v>1</v>
      </c>
      <c r="E602" s="765">
        <f>(1+_xlfn.XLOOKUP(INT((B602-1)/12)+1,'ZC Curve'!$B$8:$B$107,'ZC Curve'!S$8:S$107,,0))^(1/12)-1</f>
        <v>0</v>
      </c>
      <c r="F602" s="766">
        <f t="shared" si="81"/>
        <v>1</v>
      </c>
      <c r="G602" s="765">
        <f>(1+_xlfn.XLOOKUP(INT((B602-1)/12)+1,'ZC Curve'!$B$8:$B$107,'ZC Curve'!T$8:T$107,,0))^(1/12)-1</f>
        <v>0</v>
      </c>
      <c r="H602" s="766">
        <f t="shared" si="82"/>
        <v>1</v>
      </c>
      <c r="I602" s="594"/>
      <c r="J602" s="705">
        <f t="shared" si="83"/>
        <v>590</v>
      </c>
      <c r="K602" s="756"/>
      <c r="L602" s="756"/>
      <c r="M602" s="756"/>
      <c r="N602" s="756"/>
      <c r="O602" s="756"/>
      <c r="P602" s="756"/>
      <c r="Q602" s="756"/>
      <c r="R602" s="756"/>
      <c r="S602" s="756"/>
      <c r="T602" s="756"/>
      <c r="U602" s="756"/>
      <c r="V602" s="756"/>
      <c r="W602" s="594"/>
      <c r="X602" s="705">
        <f t="shared" si="84"/>
        <v>590</v>
      </c>
      <c r="Y602" s="756"/>
      <c r="Z602" s="756"/>
      <c r="AA602" s="756"/>
      <c r="AB602" s="756"/>
      <c r="AC602" s="756"/>
      <c r="AD602" s="756"/>
      <c r="AE602" s="756"/>
      <c r="AF602" s="756"/>
      <c r="AG602" s="756"/>
      <c r="AH602" s="756"/>
      <c r="AI602" s="756"/>
      <c r="AJ602" s="756"/>
      <c r="AK602" s="594"/>
      <c r="AL602" s="705">
        <f t="shared" si="77"/>
        <v>590</v>
      </c>
      <c r="AM602" s="756"/>
      <c r="AN602" s="756"/>
      <c r="AO602" s="756"/>
      <c r="AP602" s="756"/>
      <c r="AQ602" s="756"/>
      <c r="AR602" s="756"/>
      <c r="AS602" s="756"/>
      <c r="AT602" s="756"/>
      <c r="AU602" s="756"/>
      <c r="AV602" s="756"/>
      <c r="AW602" s="756"/>
      <c r="AX602" s="756"/>
      <c r="AY602" s="594"/>
      <c r="AZ602" s="705">
        <f t="shared" si="78"/>
        <v>590</v>
      </c>
      <c r="BA602" s="756"/>
      <c r="BB602" s="756"/>
      <c r="BC602" s="756"/>
      <c r="BD602" s="756"/>
      <c r="BE602" s="756"/>
      <c r="BF602" s="756"/>
      <c r="BG602" s="756"/>
      <c r="BH602" s="756"/>
      <c r="BI602" s="756"/>
      <c r="BJ602" s="756"/>
      <c r="BK602" s="756"/>
      <c r="BL602" s="756"/>
      <c r="BM602" s="685"/>
      <c r="BN602" s="705">
        <f t="shared" si="79"/>
        <v>590</v>
      </c>
      <c r="BO602" s="756"/>
      <c r="BP602" s="756"/>
      <c r="BQ602" s="756"/>
      <c r="BR602" s="756"/>
      <c r="BS602" s="756"/>
      <c r="BT602" s="756"/>
      <c r="BU602" s="756"/>
      <c r="BV602" s="756"/>
      <c r="BW602" s="756"/>
      <c r="BX602" s="756"/>
      <c r="BY602" s="756"/>
      <c r="BZ602" s="756"/>
    </row>
    <row r="603" spans="2:78" x14ac:dyDescent="0.25">
      <c r="B603" s="705">
        <v>591</v>
      </c>
      <c r="C603" s="765">
        <f>(1+_xlfn.XLOOKUP(INT((B603-1)/12)+1,'ZC Curve'!$B$8:$B$107,'ZC Curve'!R$8:R$107,,0))^(1/12)-1</f>
        <v>0</v>
      </c>
      <c r="D603" s="766">
        <f t="shared" si="80"/>
        <v>1</v>
      </c>
      <c r="E603" s="765">
        <f>(1+_xlfn.XLOOKUP(INT((B603-1)/12)+1,'ZC Curve'!$B$8:$B$107,'ZC Curve'!S$8:S$107,,0))^(1/12)-1</f>
        <v>0</v>
      </c>
      <c r="F603" s="766">
        <f t="shared" si="81"/>
        <v>1</v>
      </c>
      <c r="G603" s="765">
        <f>(1+_xlfn.XLOOKUP(INT((B603-1)/12)+1,'ZC Curve'!$B$8:$B$107,'ZC Curve'!T$8:T$107,,0))^(1/12)-1</f>
        <v>0</v>
      </c>
      <c r="H603" s="766">
        <f t="shared" si="82"/>
        <v>1</v>
      </c>
      <c r="I603" s="594"/>
      <c r="J603" s="705">
        <f t="shared" si="83"/>
        <v>591</v>
      </c>
      <c r="K603" s="756"/>
      <c r="L603" s="756"/>
      <c r="M603" s="756"/>
      <c r="N603" s="756"/>
      <c r="O603" s="756"/>
      <c r="P603" s="756"/>
      <c r="Q603" s="756"/>
      <c r="R603" s="756"/>
      <c r="S603" s="756"/>
      <c r="T603" s="756"/>
      <c r="U603" s="756"/>
      <c r="V603" s="756"/>
      <c r="W603" s="594"/>
      <c r="X603" s="705">
        <f t="shared" si="84"/>
        <v>591</v>
      </c>
      <c r="Y603" s="756"/>
      <c r="Z603" s="756"/>
      <c r="AA603" s="756"/>
      <c r="AB603" s="756"/>
      <c r="AC603" s="756"/>
      <c r="AD603" s="756"/>
      <c r="AE603" s="756"/>
      <c r="AF603" s="756"/>
      <c r="AG603" s="756"/>
      <c r="AH603" s="756"/>
      <c r="AI603" s="756"/>
      <c r="AJ603" s="756"/>
      <c r="AK603" s="594"/>
      <c r="AL603" s="705">
        <f t="shared" si="77"/>
        <v>591</v>
      </c>
      <c r="AM603" s="756"/>
      <c r="AN603" s="756"/>
      <c r="AO603" s="756"/>
      <c r="AP603" s="756"/>
      <c r="AQ603" s="756"/>
      <c r="AR603" s="756"/>
      <c r="AS603" s="756"/>
      <c r="AT603" s="756"/>
      <c r="AU603" s="756"/>
      <c r="AV603" s="756"/>
      <c r="AW603" s="756"/>
      <c r="AX603" s="756"/>
      <c r="AY603" s="594"/>
      <c r="AZ603" s="705">
        <f t="shared" si="78"/>
        <v>591</v>
      </c>
      <c r="BA603" s="756"/>
      <c r="BB603" s="756"/>
      <c r="BC603" s="756"/>
      <c r="BD603" s="756"/>
      <c r="BE603" s="756"/>
      <c r="BF603" s="756"/>
      <c r="BG603" s="756"/>
      <c r="BH603" s="756"/>
      <c r="BI603" s="756"/>
      <c r="BJ603" s="756"/>
      <c r="BK603" s="756"/>
      <c r="BL603" s="756"/>
      <c r="BM603" s="685"/>
      <c r="BN603" s="705">
        <f t="shared" si="79"/>
        <v>591</v>
      </c>
      <c r="BO603" s="756"/>
      <c r="BP603" s="756"/>
      <c r="BQ603" s="756"/>
      <c r="BR603" s="756"/>
      <c r="BS603" s="756"/>
      <c r="BT603" s="756"/>
      <c r="BU603" s="756"/>
      <c r="BV603" s="756"/>
      <c r="BW603" s="756"/>
      <c r="BX603" s="756"/>
      <c r="BY603" s="756"/>
      <c r="BZ603" s="756"/>
    </row>
    <row r="604" spans="2:78" x14ac:dyDescent="0.25">
      <c r="B604" s="705">
        <v>592</v>
      </c>
      <c r="C604" s="765">
        <f>(1+_xlfn.XLOOKUP(INT((B604-1)/12)+1,'ZC Curve'!$B$8:$B$107,'ZC Curve'!R$8:R$107,,0))^(1/12)-1</f>
        <v>0</v>
      </c>
      <c r="D604" s="766">
        <f t="shared" si="80"/>
        <v>1</v>
      </c>
      <c r="E604" s="765">
        <f>(1+_xlfn.XLOOKUP(INT((B604-1)/12)+1,'ZC Curve'!$B$8:$B$107,'ZC Curve'!S$8:S$107,,0))^(1/12)-1</f>
        <v>0</v>
      </c>
      <c r="F604" s="766">
        <f t="shared" si="81"/>
        <v>1</v>
      </c>
      <c r="G604" s="765">
        <f>(1+_xlfn.XLOOKUP(INT((B604-1)/12)+1,'ZC Curve'!$B$8:$B$107,'ZC Curve'!T$8:T$107,,0))^(1/12)-1</f>
        <v>0</v>
      </c>
      <c r="H604" s="766">
        <f t="shared" si="82"/>
        <v>1</v>
      </c>
      <c r="I604" s="594"/>
      <c r="J604" s="705">
        <f t="shared" si="83"/>
        <v>592</v>
      </c>
      <c r="K604" s="756"/>
      <c r="L604" s="756"/>
      <c r="M604" s="756"/>
      <c r="N604" s="756"/>
      <c r="O604" s="756"/>
      <c r="P604" s="756"/>
      <c r="Q604" s="756"/>
      <c r="R604" s="756"/>
      <c r="S604" s="756"/>
      <c r="T604" s="756"/>
      <c r="U604" s="756"/>
      <c r="V604" s="756"/>
      <c r="W604" s="594"/>
      <c r="X604" s="705">
        <f t="shared" si="84"/>
        <v>592</v>
      </c>
      <c r="Y604" s="756"/>
      <c r="Z604" s="756"/>
      <c r="AA604" s="756"/>
      <c r="AB604" s="756"/>
      <c r="AC604" s="756"/>
      <c r="AD604" s="756"/>
      <c r="AE604" s="756"/>
      <c r="AF604" s="756"/>
      <c r="AG604" s="756"/>
      <c r="AH604" s="756"/>
      <c r="AI604" s="756"/>
      <c r="AJ604" s="756"/>
      <c r="AK604" s="594"/>
      <c r="AL604" s="705">
        <f t="shared" si="77"/>
        <v>592</v>
      </c>
      <c r="AM604" s="756"/>
      <c r="AN604" s="756"/>
      <c r="AO604" s="756"/>
      <c r="AP604" s="756"/>
      <c r="AQ604" s="756"/>
      <c r="AR604" s="756"/>
      <c r="AS604" s="756"/>
      <c r="AT604" s="756"/>
      <c r="AU604" s="756"/>
      <c r="AV604" s="756"/>
      <c r="AW604" s="756"/>
      <c r="AX604" s="756"/>
      <c r="AY604" s="594"/>
      <c r="AZ604" s="705">
        <f t="shared" si="78"/>
        <v>592</v>
      </c>
      <c r="BA604" s="756"/>
      <c r="BB604" s="756"/>
      <c r="BC604" s="756"/>
      <c r="BD604" s="756"/>
      <c r="BE604" s="756"/>
      <c r="BF604" s="756"/>
      <c r="BG604" s="756"/>
      <c r="BH604" s="756"/>
      <c r="BI604" s="756"/>
      <c r="BJ604" s="756"/>
      <c r="BK604" s="756"/>
      <c r="BL604" s="756"/>
      <c r="BM604" s="685"/>
      <c r="BN604" s="705">
        <f t="shared" si="79"/>
        <v>592</v>
      </c>
      <c r="BO604" s="756"/>
      <c r="BP604" s="756"/>
      <c r="BQ604" s="756"/>
      <c r="BR604" s="756"/>
      <c r="BS604" s="756"/>
      <c r="BT604" s="756"/>
      <c r="BU604" s="756"/>
      <c r="BV604" s="756"/>
      <c r="BW604" s="756"/>
      <c r="BX604" s="756"/>
      <c r="BY604" s="756"/>
      <c r="BZ604" s="756"/>
    </row>
    <row r="605" spans="2:78" x14ac:dyDescent="0.25">
      <c r="B605" s="705">
        <v>593</v>
      </c>
      <c r="C605" s="765">
        <f>(1+_xlfn.XLOOKUP(INT((B605-1)/12)+1,'ZC Curve'!$B$8:$B$107,'ZC Curve'!R$8:R$107,,0))^(1/12)-1</f>
        <v>0</v>
      </c>
      <c r="D605" s="766">
        <f t="shared" si="80"/>
        <v>1</v>
      </c>
      <c r="E605" s="765">
        <f>(1+_xlfn.XLOOKUP(INT((B605-1)/12)+1,'ZC Curve'!$B$8:$B$107,'ZC Curve'!S$8:S$107,,0))^(1/12)-1</f>
        <v>0</v>
      </c>
      <c r="F605" s="766">
        <f t="shared" si="81"/>
        <v>1</v>
      </c>
      <c r="G605" s="765">
        <f>(1+_xlfn.XLOOKUP(INT((B605-1)/12)+1,'ZC Curve'!$B$8:$B$107,'ZC Curve'!T$8:T$107,,0))^(1/12)-1</f>
        <v>0</v>
      </c>
      <c r="H605" s="766">
        <f t="shared" si="82"/>
        <v>1</v>
      </c>
      <c r="I605" s="594"/>
      <c r="J605" s="705">
        <f t="shared" si="83"/>
        <v>593</v>
      </c>
      <c r="K605" s="756"/>
      <c r="L605" s="756"/>
      <c r="M605" s="756"/>
      <c r="N605" s="756"/>
      <c r="O605" s="756"/>
      <c r="P605" s="756"/>
      <c r="Q605" s="756"/>
      <c r="R605" s="756"/>
      <c r="S605" s="756"/>
      <c r="T605" s="756"/>
      <c r="U605" s="756"/>
      <c r="V605" s="756"/>
      <c r="W605" s="594"/>
      <c r="X605" s="705">
        <f t="shared" si="84"/>
        <v>593</v>
      </c>
      <c r="Y605" s="756"/>
      <c r="Z605" s="756"/>
      <c r="AA605" s="756"/>
      <c r="AB605" s="756"/>
      <c r="AC605" s="756"/>
      <c r="AD605" s="756"/>
      <c r="AE605" s="756"/>
      <c r="AF605" s="756"/>
      <c r="AG605" s="756"/>
      <c r="AH605" s="756"/>
      <c r="AI605" s="756"/>
      <c r="AJ605" s="756"/>
      <c r="AK605" s="594"/>
      <c r="AL605" s="705">
        <f t="shared" si="77"/>
        <v>593</v>
      </c>
      <c r="AM605" s="756"/>
      <c r="AN605" s="756"/>
      <c r="AO605" s="756"/>
      <c r="AP605" s="756"/>
      <c r="AQ605" s="756"/>
      <c r="AR605" s="756"/>
      <c r="AS605" s="756"/>
      <c r="AT605" s="756"/>
      <c r="AU605" s="756"/>
      <c r="AV605" s="756"/>
      <c r="AW605" s="756"/>
      <c r="AX605" s="756"/>
      <c r="AY605" s="594"/>
      <c r="AZ605" s="705">
        <f t="shared" si="78"/>
        <v>593</v>
      </c>
      <c r="BA605" s="756"/>
      <c r="BB605" s="756"/>
      <c r="BC605" s="756"/>
      <c r="BD605" s="756"/>
      <c r="BE605" s="756"/>
      <c r="BF605" s="756"/>
      <c r="BG605" s="756"/>
      <c r="BH605" s="756"/>
      <c r="BI605" s="756"/>
      <c r="BJ605" s="756"/>
      <c r="BK605" s="756"/>
      <c r="BL605" s="756"/>
      <c r="BM605" s="685"/>
      <c r="BN605" s="705">
        <f t="shared" si="79"/>
        <v>593</v>
      </c>
      <c r="BO605" s="756"/>
      <c r="BP605" s="756"/>
      <c r="BQ605" s="756"/>
      <c r="BR605" s="756"/>
      <c r="BS605" s="756"/>
      <c r="BT605" s="756"/>
      <c r="BU605" s="756"/>
      <c r="BV605" s="756"/>
      <c r="BW605" s="756"/>
      <c r="BX605" s="756"/>
      <c r="BY605" s="756"/>
      <c r="BZ605" s="756"/>
    </row>
    <row r="606" spans="2:78" x14ac:dyDescent="0.25">
      <c r="B606" s="705">
        <v>594</v>
      </c>
      <c r="C606" s="765">
        <f>(1+_xlfn.XLOOKUP(INT((B606-1)/12)+1,'ZC Curve'!$B$8:$B$107,'ZC Curve'!R$8:R$107,,0))^(1/12)-1</f>
        <v>0</v>
      </c>
      <c r="D606" s="766">
        <f t="shared" si="80"/>
        <v>1</v>
      </c>
      <c r="E606" s="765">
        <f>(1+_xlfn.XLOOKUP(INT((B606-1)/12)+1,'ZC Curve'!$B$8:$B$107,'ZC Curve'!S$8:S$107,,0))^(1/12)-1</f>
        <v>0</v>
      </c>
      <c r="F606" s="766">
        <f t="shared" si="81"/>
        <v>1</v>
      </c>
      <c r="G606" s="765">
        <f>(1+_xlfn.XLOOKUP(INT((B606-1)/12)+1,'ZC Curve'!$B$8:$B$107,'ZC Curve'!T$8:T$107,,0))^(1/12)-1</f>
        <v>0</v>
      </c>
      <c r="H606" s="766">
        <f t="shared" si="82"/>
        <v>1</v>
      </c>
      <c r="I606" s="594"/>
      <c r="J606" s="705">
        <f t="shared" si="83"/>
        <v>594</v>
      </c>
      <c r="K606" s="756"/>
      <c r="L606" s="756"/>
      <c r="M606" s="756"/>
      <c r="N606" s="756"/>
      <c r="O606" s="756"/>
      <c r="P606" s="756"/>
      <c r="Q606" s="756"/>
      <c r="R606" s="756"/>
      <c r="S606" s="756"/>
      <c r="T606" s="756"/>
      <c r="U606" s="756"/>
      <c r="V606" s="756"/>
      <c r="W606" s="594"/>
      <c r="X606" s="705">
        <f t="shared" si="84"/>
        <v>594</v>
      </c>
      <c r="Y606" s="756"/>
      <c r="Z606" s="756"/>
      <c r="AA606" s="756"/>
      <c r="AB606" s="756"/>
      <c r="AC606" s="756"/>
      <c r="AD606" s="756"/>
      <c r="AE606" s="756"/>
      <c r="AF606" s="756"/>
      <c r="AG606" s="756"/>
      <c r="AH606" s="756"/>
      <c r="AI606" s="756"/>
      <c r="AJ606" s="756"/>
      <c r="AK606" s="594"/>
      <c r="AL606" s="705">
        <f t="shared" si="77"/>
        <v>594</v>
      </c>
      <c r="AM606" s="756"/>
      <c r="AN606" s="756"/>
      <c r="AO606" s="756"/>
      <c r="AP606" s="756"/>
      <c r="AQ606" s="756"/>
      <c r="AR606" s="756"/>
      <c r="AS606" s="756"/>
      <c r="AT606" s="756"/>
      <c r="AU606" s="756"/>
      <c r="AV606" s="756"/>
      <c r="AW606" s="756"/>
      <c r="AX606" s="756"/>
      <c r="AY606" s="594"/>
      <c r="AZ606" s="705">
        <f t="shared" si="78"/>
        <v>594</v>
      </c>
      <c r="BA606" s="756"/>
      <c r="BB606" s="756"/>
      <c r="BC606" s="756"/>
      <c r="BD606" s="756"/>
      <c r="BE606" s="756"/>
      <c r="BF606" s="756"/>
      <c r="BG606" s="756"/>
      <c r="BH606" s="756"/>
      <c r="BI606" s="756"/>
      <c r="BJ606" s="756"/>
      <c r="BK606" s="756"/>
      <c r="BL606" s="756"/>
      <c r="BM606" s="685"/>
      <c r="BN606" s="705">
        <f t="shared" si="79"/>
        <v>594</v>
      </c>
      <c r="BO606" s="756"/>
      <c r="BP606" s="756"/>
      <c r="BQ606" s="756"/>
      <c r="BR606" s="756"/>
      <c r="BS606" s="756"/>
      <c r="BT606" s="756"/>
      <c r="BU606" s="756"/>
      <c r="BV606" s="756"/>
      <c r="BW606" s="756"/>
      <c r="BX606" s="756"/>
      <c r="BY606" s="756"/>
      <c r="BZ606" s="756"/>
    </row>
    <row r="607" spans="2:78" x14ac:dyDescent="0.25">
      <c r="B607" s="705">
        <v>595</v>
      </c>
      <c r="C607" s="765">
        <f>(1+_xlfn.XLOOKUP(INT((B607-1)/12)+1,'ZC Curve'!$B$8:$B$107,'ZC Curve'!R$8:R$107,,0))^(1/12)-1</f>
        <v>0</v>
      </c>
      <c r="D607" s="766">
        <f t="shared" si="80"/>
        <v>1</v>
      </c>
      <c r="E607" s="765">
        <f>(1+_xlfn.XLOOKUP(INT((B607-1)/12)+1,'ZC Curve'!$B$8:$B$107,'ZC Curve'!S$8:S$107,,0))^(1/12)-1</f>
        <v>0</v>
      </c>
      <c r="F607" s="766">
        <f t="shared" si="81"/>
        <v>1</v>
      </c>
      <c r="G607" s="765">
        <f>(1+_xlfn.XLOOKUP(INT((B607-1)/12)+1,'ZC Curve'!$B$8:$B$107,'ZC Curve'!T$8:T$107,,0))^(1/12)-1</f>
        <v>0</v>
      </c>
      <c r="H607" s="766">
        <f t="shared" si="82"/>
        <v>1</v>
      </c>
      <c r="I607" s="594"/>
      <c r="J607" s="705">
        <f t="shared" si="83"/>
        <v>595</v>
      </c>
      <c r="K607" s="756"/>
      <c r="L607" s="756"/>
      <c r="M607" s="756"/>
      <c r="N607" s="756"/>
      <c r="O607" s="756"/>
      <c r="P607" s="756"/>
      <c r="Q607" s="756"/>
      <c r="R607" s="756"/>
      <c r="S607" s="756"/>
      <c r="T607" s="756"/>
      <c r="U607" s="756"/>
      <c r="V607" s="756"/>
      <c r="W607" s="594"/>
      <c r="X607" s="705">
        <f t="shared" si="84"/>
        <v>595</v>
      </c>
      <c r="Y607" s="756"/>
      <c r="Z607" s="756"/>
      <c r="AA607" s="756"/>
      <c r="AB607" s="756"/>
      <c r="AC607" s="756"/>
      <c r="AD607" s="756"/>
      <c r="AE607" s="756"/>
      <c r="AF607" s="756"/>
      <c r="AG607" s="756"/>
      <c r="AH607" s="756"/>
      <c r="AI607" s="756"/>
      <c r="AJ607" s="756"/>
      <c r="AK607" s="594"/>
      <c r="AL607" s="705">
        <f t="shared" si="77"/>
        <v>595</v>
      </c>
      <c r="AM607" s="756"/>
      <c r="AN607" s="756"/>
      <c r="AO607" s="756"/>
      <c r="AP607" s="756"/>
      <c r="AQ607" s="756"/>
      <c r="AR607" s="756"/>
      <c r="AS607" s="756"/>
      <c r="AT607" s="756"/>
      <c r="AU607" s="756"/>
      <c r="AV607" s="756"/>
      <c r="AW607" s="756"/>
      <c r="AX607" s="756"/>
      <c r="AY607" s="594"/>
      <c r="AZ607" s="705">
        <f t="shared" si="78"/>
        <v>595</v>
      </c>
      <c r="BA607" s="756"/>
      <c r="BB607" s="756"/>
      <c r="BC607" s="756"/>
      <c r="BD607" s="756"/>
      <c r="BE607" s="756"/>
      <c r="BF607" s="756"/>
      <c r="BG607" s="756"/>
      <c r="BH607" s="756"/>
      <c r="BI607" s="756"/>
      <c r="BJ607" s="756"/>
      <c r="BK607" s="756"/>
      <c r="BL607" s="756"/>
      <c r="BM607" s="685"/>
      <c r="BN607" s="705">
        <f t="shared" si="79"/>
        <v>595</v>
      </c>
      <c r="BO607" s="756"/>
      <c r="BP607" s="756"/>
      <c r="BQ607" s="756"/>
      <c r="BR607" s="756"/>
      <c r="BS607" s="756"/>
      <c r="BT607" s="756"/>
      <c r="BU607" s="756"/>
      <c r="BV607" s="756"/>
      <c r="BW607" s="756"/>
      <c r="BX607" s="756"/>
      <c r="BY607" s="756"/>
      <c r="BZ607" s="756"/>
    </row>
    <row r="608" spans="2:78" x14ac:dyDescent="0.25">
      <c r="B608" s="705">
        <v>596</v>
      </c>
      <c r="C608" s="765">
        <f>(1+_xlfn.XLOOKUP(INT((B608-1)/12)+1,'ZC Curve'!$B$8:$B$107,'ZC Curve'!R$8:R$107,,0))^(1/12)-1</f>
        <v>0</v>
      </c>
      <c r="D608" s="766">
        <f t="shared" si="80"/>
        <v>1</v>
      </c>
      <c r="E608" s="765">
        <f>(1+_xlfn.XLOOKUP(INT((B608-1)/12)+1,'ZC Curve'!$B$8:$B$107,'ZC Curve'!S$8:S$107,,0))^(1/12)-1</f>
        <v>0</v>
      </c>
      <c r="F608" s="766">
        <f t="shared" si="81"/>
        <v>1</v>
      </c>
      <c r="G608" s="765">
        <f>(1+_xlfn.XLOOKUP(INT((B608-1)/12)+1,'ZC Curve'!$B$8:$B$107,'ZC Curve'!T$8:T$107,,0))^(1/12)-1</f>
        <v>0</v>
      </c>
      <c r="H608" s="766">
        <f t="shared" si="82"/>
        <v>1</v>
      </c>
      <c r="I608" s="594"/>
      <c r="J608" s="705">
        <f t="shared" si="83"/>
        <v>596</v>
      </c>
      <c r="K608" s="756"/>
      <c r="L608" s="756"/>
      <c r="M608" s="756"/>
      <c r="N608" s="756"/>
      <c r="O608" s="756"/>
      <c r="P608" s="756"/>
      <c r="Q608" s="756"/>
      <c r="R608" s="756"/>
      <c r="S608" s="756"/>
      <c r="T608" s="756"/>
      <c r="U608" s="756"/>
      <c r="V608" s="756"/>
      <c r="W608" s="594"/>
      <c r="X608" s="705">
        <f t="shared" si="84"/>
        <v>596</v>
      </c>
      <c r="Y608" s="756"/>
      <c r="Z608" s="756"/>
      <c r="AA608" s="756"/>
      <c r="AB608" s="756"/>
      <c r="AC608" s="756"/>
      <c r="AD608" s="756"/>
      <c r="AE608" s="756"/>
      <c r="AF608" s="756"/>
      <c r="AG608" s="756"/>
      <c r="AH608" s="756"/>
      <c r="AI608" s="756"/>
      <c r="AJ608" s="756"/>
      <c r="AK608" s="594"/>
      <c r="AL608" s="705">
        <f t="shared" si="77"/>
        <v>596</v>
      </c>
      <c r="AM608" s="756"/>
      <c r="AN608" s="756"/>
      <c r="AO608" s="756"/>
      <c r="AP608" s="756"/>
      <c r="AQ608" s="756"/>
      <c r="AR608" s="756"/>
      <c r="AS608" s="756"/>
      <c r="AT608" s="756"/>
      <c r="AU608" s="756"/>
      <c r="AV608" s="756"/>
      <c r="AW608" s="756"/>
      <c r="AX608" s="756"/>
      <c r="AY608" s="594"/>
      <c r="AZ608" s="705">
        <f t="shared" si="78"/>
        <v>596</v>
      </c>
      <c r="BA608" s="756"/>
      <c r="BB608" s="756"/>
      <c r="BC608" s="756"/>
      <c r="BD608" s="756"/>
      <c r="BE608" s="756"/>
      <c r="BF608" s="756"/>
      <c r="BG608" s="756"/>
      <c r="BH608" s="756"/>
      <c r="BI608" s="756"/>
      <c r="BJ608" s="756"/>
      <c r="BK608" s="756"/>
      <c r="BL608" s="756"/>
      <c r="BM608" s="685"/>
      <c r="BN608" s="705">
        <f t="shared" si="79"/>
        <v>596</v>
      </c>
      <c r="BO608" s="756"/>
      <c r="BP608" s="756"/>
      <c r="BQ608" s="756"/>
      <c r="BR608" s="756"/>
      <c r="BS608" s="756"/>
      <c r="BT608" s="756"/>
      <c r="BU608" s="756"/>
      <c r="BV608" s="756"/>
      <c r="BW608" s="756"/>
      <c r="BX608" s="756"/>
      <c r="BY608" s="756"/>
      <c r="BZ608" s="756"/>
    </row>
    <row r="609" spans="2:78" x14ac:dyDescent="0.25">
      <c r="B609" s="705">
        <v>597</v>
      </c>
      <c r="C609" s="765">
        <f>(1+_xlfn.XLOOKUP(INT((B609-1)/12)+1,'ZC Curve'!$B$8:$B$107,'ZC Curve'!R$8:R$107,,0))^(1/12)-1</f>
        <v>0</v>
      </c>
      <c r="D609" s="766">
        <f t="shared" si="80"/>
        <v>1</v>
      </c>
      <c r="E609" s="765">
        <f>(1+_xlfn.XLOOKUP(INT((B609-1)/12)+1,'ZC Curve'!$B$8:$B$107,'ZC Curve'!S$8:S$107,,0))^(1/12)-1</f>
        <v>0</v>
      </c>
      <c r="F609" s="766">
        <f t="shared" si="81"/>
        <v>1</v>
      </c>
      <c r="G609" s="765">
        <f>(1+_xlfn.XLOOKUP(INT((B609-1)/12)+1,'ZC Curve'!$B$8:$B$107,'ZC Curve'!T$8:T$107,,0))^(1/12)-1</f>
        <v>0</v>
      </c>
      <c r="H609" s="766">
        <f t="shared" si="82"/>
        <v>1</v>
      </c>
      <c r="I609" s="594"/>
      <c r="J609" s="705">
        <f t="shared" si="83"/>
        <v>597</v>
      </c>
      <c r="K609" s="756"/>
      <c r="L609" s="756"/>
      <c r="M609" s="756"/>
      <c r="N609" s="756"/>
      <c r="O609" s="756"/>
      <c r="P609" s="756"/>
      <c r="Q609" s="756"/>
      <c r="R609" s="756"/>
      <c r="S609" s="756"/>
      <c r="T609" s="756"/>
      <c r="U609" s="756"/>
      <c r="V609" s="756"/>
      <c r="W609" s="594"/>
      <c r="X609" s="705">
        <f t="shared" si="84"/>
        <v>597</v>
      </c>
      <c r="Y609" s="756"/>
      <c r="Z609" s="756"/>
      <c r="AA609" s="756"/>
      <c r="AB609" s="756"/>
      <c r="AC609" s="756"/>
      <c r="AD609" s="756"/>
      <c r="AE609" s="756"/>
      <c r="AF609" s="756"/>
      <c r="AG609" s="756"/>
      <c r="AH609" s="756"/>
      <c r="AI609" s="756"/>
      <c r="AJ609" s="756"/>
      <c r="AK609" s="594"/>
      <c r="AL609" s="705">
        <f t="shared" si="77"/>
        <v>597</v>
      </c>
      <c r="AM609" s="756"/>
      <c r="AN609" s="756"/>
      <c r="AO609" s="756"/>
      <c r="AP609" s="756"/>
      <c r="AQ609" s="756"/>
      <c r="AR609" s="756"/>
      <c r="AS609" s="756"/>
      <c r="AT609" s="756"/>
      <c r="AU609" s="756"/>
      <c r="AV609" s="756"/>
      <c r="AW609" s="756"/>
      <c r="AX609" s="756"/>
      <c r="AY609" s="594"/>
      <c r="AZ609" s="705">
        <f t="shared" si="78"/>
        <v>597</v>
      </c>
      <c r="BA609" s="756"/>
      <c r="BB609" s="756"/>
      <c r="BC609" s="756"/>
      <c r="BD609" s="756"/>
      <c r="BE609" s="756"/>
      <c r="BF609" s="756"/>
      <c r="BG609" s="756"/>
      <c r="BH609" s="756"/>
      <c r="BI609" s="756"/>
      <c r="BJ609" s="756"/>
      <c r="BK609" s="756"/>
      <c r="BL609" s="756"/>
      <c r="BM609" s="685"/>
      <c r="BN609" s="705">
        <f t="shared" si="79"/>
        <v>597</v>
      </c>
      <c r="BO609" s="756"/>
      <c r="BP609" s="756"/>
      <c r="BQ609" s="756"/>
      <c r="BR609" s="756"/>
      <c r="BS609" s="756"/>
      <c r="BT609" s="756"/>
      <c r="BU609" s="756"/>
      <c r="BV609" s="756"/>
      <c r="BW609" s="756"/>
      <c r="BX609" s="756"/>
      <c r="BY609" s="756"/>
      <c r="BZ609" s="756"/>
    </row>
    <row r="610" spans="2:78" x14ac:dyDescent="0.25">
      <c r="B610" s="705">
        <v>598</v>
      </c>
      <c r="C610" s="765">
        <f>(1+_xlfn.XLOOKUP(INT((B610-1)/12)+1,'ZC Curve'!$B$8:$B$107,'ZC Curve'!R$8:R$107,,0))^(1/12)-1</f>
        <v>0</v>
      </c>
      <c r="D610" s="766">
        <f t="shared" si="80"/>
        <v>1</v>
      </c>
      <c r="E610" s="765">
        <f>(1+_xlfn.XLOOKUP(INT((B610-1)/12)+1,'ZC Curve'!$B$8:$B$107,'ZC Curve'!S$8:S$107,,0))^(1/12)-1</f>
        <v>0</v>
      </c>
      <c r="F610" s="766">
        <f t="shared" si="81"/>
        <v>1</v>
      </c>
      <c r="G610" s="765">
        <f>(1+_xlfn.XLOOKUP(INT((B610-1)/12)+1,'ZC Curve'!$B$8:$B$107,'ZC Curve'!T$8:T$107,,0))^(1/12)-1</f>
        <v>0</v>
      </c>
      <c r="H610" s="766">
        <f t="shared" si="82"/>
        <v>1</v>
      </c>
      <c r="I610" s="594"/>
      <c r="J610" s="705">
        <f t="shared" si="83"/>
        <v>598</v>
      </c>
      <c r="K610" s="756"/>
      <c r="L610" s="756"/>
      <c r="M610" s="756"/>
      <c r="N610" s="756"/>
      <c r="O610" s="756"/>
      <c r="P610" s="756"/>
      <c r="Q610" s="756"/>
      <c r="R610" s="756"/>
      <c r="S610" s="756"/>
      <c r="T610" s="756"/>
      <c r="U610" s="756"/>
      <c r="V610" s="756"/>
      <c r="W610" s="594"/>
      <c r="X610" s="705">
        <f t="shared" si="84"/>
        <v>598</v>
      </c>
      <c r="Y610" s="756"/>
      <c r="Z610" s="756"/>
      <c r="AA610" s="756"/>
      <c r="AB610" s="756"/>
      <c r="AC610" s="756"/>
      <c r="AD610" s="756"/>
      <c r="AE610" s="756"/>
      <c r="AF610" s="756"/>
      <c r="AG610" s="756"/>
      <c r="AH610" s="756"/>
      <c r="AI610" s="756"/>
      <c r="AJ610" s="756"/>
      <c r="AK610" s="594"/>
      <c r="AL610" s="705">
        <f t="shared" si="77"/>
        <v>598</v>
      </c>
      <c r="AM610" s="756"/>
      <c r="AN610" s="756"/>
      <c r="AO610" s="756"/>
      <c r="AP610" s="756"/>
      <c r="AQ610" s="756"/>
      <c r="AR610" s="756"/>
      <c r="AS610" s="756"/>
      <c r="AT610" s="756"/>
      <c r="AU610" s="756"/>
      <c r="AV610" s="756"/>
      <c r="AW610" s="756"/>
      <c r="AX610" s="756"/>
      <c r="AY610" s="594"/>
      <c r="AZ610" s="705">
        <f t="shared" si="78"/>
        <v>598</v>
      </c>
      <c r="BA610" s="756"/>
      <c r="BB610" s="756"/>
      <c r="BC610" s="756"/>
      <c r="BD610" s="756"/>
      <c r="BE610" s="756"/>
      <c r="BF610" s="756"/>
      <c r="BG610" s="756"/>
      <c r="BH610" s="756"/>
      <c r="BI610" s="756"/>
      <c r="BJ610" s="756"/>
      <c r="BK610" s="756"/>
      <c r="BL610" s="756"/>
      <c r="BM610" s="685"/>
      <c r="BN610" s="705">
        <f t="shared" si="79"/>
        <v>598</v>
      </c>
      <c r="BO610" s="756"/>
      <c r="BP610" s="756"/>
      <c r="BQ610" s="756"/>
      <c r="BR610" s="756"/>
      <c r="BS610" s="756"/>
      <c r="BT610" s="756"/>
      <c r="BU610" s="756"/>
      <c r="BV610" s="756"/>
      <c r="BW610" s="756"/>
      <c r="BX610" s="756"/>
      <c r="BY610" s="756"/>
      <c r="BZ610" s="756"/>
    </row>
    <row r="611" spans="2:78" x14ac:dyDescent="0.25">
      <c r="B611" s="705">
        <v>599</v>
      </c>
      <c r="C611" s="765">
        <f>(1+_xlfn.XLOOKUP(INT((B611-1)/12)+1,'ZC Curve'!$B$8:$B$107,'ZC Curve'!R$8:R$107,,0))^(1/12)-1</f>
        <v>0</v>
      </c>
      <c r="D611" s="766">
        <f t="shared" si="80"/>
        <v>1</v>
      </c>
      <c r="E611" s="765">
        <f>(1+_xlfn.XLOOKUP(INT((B611-1)/12)+1,'ZC Curve'!$B$8:$B$107,'ZC Curve'!S$8:S$107,,0))^(1/12)-1</f>
        <v>0</v>
      </c>
      <c r="F611" s="766">
        <f t="shared" si="81"/>
        <v>1</v>
      </c>
      <c r="G611" s="765">
        <f>(1+_xlfn.XLOOKUP(INT((B611-1)/12)+1,'ZC Curve'!$B$8:$B$107,'ZC Curve'!T$8:T$107,,0))^(1/12)-1</f>
        <v>0</v>
      </c>
      <c r="H611" s="766">
        <f t="shared" si="82"/>
        <v>1</v>
      </c>
      <c r="I611" s="594"/>
      <c r="J611" s="705">
        <f t="shared" si="83"/>
        <v>599</v>
      </c>
      <c r="K611" s="756"/>
      <c r="L611" s="756"/>
      <c r="M611" s="756"/>
      <c r="N611" s="756"/>
      <c r="O611" s="756"/>
      <c r="P611" s="756"/>
      <c r="Q611" s="756"/>
      <c r="R611" s="756"/>
      <c r="S611" s="756"/>
      <c r="T611" s="756"/>
      <c r="U611" s="756"/>
      <c r="V611" s="756"/>
      <c r="W611" s="594"/>
      <c r="X611" s="705">
        <f t="shared" si="84"/>
        <v>599</v>
      </c>
      <c r="Y611" s="756"/>
      <c r="Z611" s="756"/>
      <c r="AA611" s="756"/>
      <c r="AB611" s="756"/>
      <c r="AC611" s="756"/>
      <c r="AD611" s="756"/>
      <c r="AE611" s="756"/>
      <c r="AF611" s="756"/>
      <c r="AG611" s="756"/>
      <c r="AH611" s="756"/>
      <c r="AI611" s="756"/>
      <c r="AJ611" s="756"/>
      <c r="AK611" s="594"/>
      <c r="AL611" s="705">
        <f t="shared" si="77"/>
        <v>599</v>
      </c>
      <c r="AM611" s="756"/>
      <c r="AN611" s="756"/>
      <c r="AO611" s="756"/>
      <c r="AP611" s="756"/>
      <c r="AQ611" s="756"/>
      <c r="AR611" s="756"/>
      <c r="AS611" s="756"/>
      <c r="AT611" s="756"/>
      <c r="AU611" s="756"/>
      <c r="AV611" s="756"/>
      <c r="AW611" s="756"/>
      <c r="AX611" s="756"/>
      <c r="AY611" s="594"/>
      <c r="AZ611" s="705">
        <f t="shared" si="78"/>
        <v>599</v>
      </c>
      <c r="BA611" s="756"/>
      <c r="BB611" s="756"/>
      <c r="BC611" s="756"/>
      <c r="BD611" s="756"/>
      <c r="BE611" s="756"/>
      <c r="BF611" s="756"/>
      <c r="BG611" s="756"/>
      <c r="BH611" s="756"/>
      <c r="BI611" s="756"/>
      <c r="BJ611" s="756"/>
      <c r="BK611" s="756"/>
      <c r="BL611" s="756"/>
      <c r="BM611" s="685"/>
      <c r="BN611" s="705">
        <f t="shared" si="79"/>
        <v>599</v>
      </c>
      <c r="BO611" s="756"/>
      <c r="BP611" s="756"/>
      <c r="BQ611" s="756"/>
      <c r="BR611" s="756"/>
      <c r="BS611" s="756"/>
      <c r="BT611" s="756"/>
      <c r="BU611" s="756"/>
      <c r="BV611" s="756"/>
      <c r="BW611" s="756"/>
      <c r="BX611" s="756"/>
      <c r="BY611" s="756"/>
      <c r="BZ611" s="756"/>
    </row>
    <row r="612" spans="2:78" x14ac:dyDescent="0.25">
      <c r="B612" s="705">
        <v>600</v>
      </c>
      <c r="C612" s="765">
        <f>(1+_xlfn.XLOOKUP(INT((B612-1)/12)+1,'ZC Curve'!$B$8:$B$107,'ZC Curve'!R$8:R$107,,0))^(1/12)-1</f>
        <v>0</v>
      </c>
      <c r="D612" s="766">
        <f t="shared" si="80"/>
        <v>1</v>
      </c>
      <c r="E612" s="765">
        <f>(1+_xlfn.XLOOKUP(INT((B612-1)/12)+1,'ZC Curve'!$B$8:$B$107,'ZC Curve'!S$8:S$107,,0))^(1/12)-1</f>
        <v>0</v>
      </c>
      <c r="F612" s="766">
        <f t="shared" si="81"/>
        <v>1</v>
      </c>
      <c r="G612" s="765">
        <f>(1+_xlfn.XLOOKUP(INT((B612-1)/12)+1,'ZC Curve'!$B$8:$B$107,'ZC Curve'!T$8:T$107,,0))^(1/12)-1</f>
        <v>0</v>
      </c>
      <c r="H612" s="766">
        <f t="shared" si="82"/>
        <v>1</v>
      </c>
      <c r="I612" s="594"/>
      <c r="J612" s="705">
        <f t="shared" si="83"/>
        <v>600</v>
      </c>
      <c r="K612" s="756"/>
      <c r="L612" s="756"/>
      <c r="M612" s="756"/>
      <c r="N612" s="756"/>
      <c r="O612" s="756"/>
      <c r="P612" s="756"/>
      <c r="Q612" s="756"/>
      <c r="R612" s="756"/>
      <c r="S612" s="756"/>
      <c r="T612" s="756"/>
      <c r="U612" s="756"/>
      <c r="V612" s="756"/>
      <c r="W612" s="594"/>
      <c r="X612" s="705">
        <f t="shared" si="84"/>
        <v>600</v>
      </c>
      <c r="Y612" s="756"/>
      <c r="Z612" s="756"/>
      <c r="AA612" s="756"/>
      <c r="AB612" s="756"/>
      <c r="AC612" s="756"/>
      <c r="AD612" s="756"/>
      <c r="AE612" s="756"/>
      <c r="AF612" s="756"/>
      <c r="AG612" s="756"/>
      <c r="AH612" s="756"/>
      <c r="AI612" s="756"/>
      <c r="AJ612" s="756"/>
      <c r="AK612" s="594"/>
      <c r="AL612" s="705">
        <f t="shared" si="77"/>
        <v>600</v>
      </c>
      <c r="AM612" s="756"/>
      <c r="AN612" s="756"/>
      <c r="AO612" s="756"/>
      <c r="AP612" s="756"/>
      <c r="AQ612" s="756"/>
      <c r="AR612" s="756"/>
      <c r="AS612" s="756"/>
      <c r="AT612" s="756"/>
      <c r="AU612" s="756"/>
      <c r="AV612" s="756"/>
      <c r="AW612" s="756"/>
      <c r="AX612" s="756"/>
      <c r="AY612" s="594"/>
      <c r="AZ612" s="705">
        <f t="shared" si="78"/>
        <v>600</v>
      </c>
      <c r="BA612" s="756"/>
      <c r="BB612" s="756"/>
      <c r="BC612" s="756"/>
      <c r="BD612" s="756"/>
      <c r="BE612" s="756"/>
      <c r="BF612" s="756"/>
      <c r="BG612" s="756"/>
      <c r="BH612" s="756"/>
      <c r="BI612" s="756"/>
      <c r="BJ612" s="756"/>
      <c r="BK612" s="756"/>
      <c r="BL612" s="756"/>
      <c r="BM612" s="685"/>
      <c r="BN612" s="705">
        <f t="shared" si="79"/>
        <v>600</v>
      </c>
      <c r="BO612" s="756"/>
      <c r="BP612" s="756"/>
      <c r="BQ612" s="756"/>
      <c r="BR612" s="756"/>
      <c r="BS612" s="756"/>
      <c r="BT612" s="756"/>
      <c r="BU612" s="756"/>
      <c r="BV612" s="756"/>
      <c r="BW612" s="756"/>
      <c r="BX612" s="756"/>
      <c r="BY612" s="756"/>
      <c r="BZ612" s="756"/>
    </row>
    <row r="613" spans="2:78" x14ac:dyDescent="0.25">
      <c r="B613" s="705">
        <v>601</v>
      </c>
      <c r="C613" s="765">
        <f>(1+_xlfn.XLOOKUP(INT((B613-1)/12)+1,'ZC Curve'!$B$8:$B$107,'ZC Curve'!R$8:R$107,,0))^(1/12)-1</f>
        <v>0</v>
      </c>
      <c r="D613" s="766">
        <f t="shared" si="80"/>
        <v>1</v>
      </c>
      <c r="E613" s="765">
        <f>(1+_xlfn.XLOOKUP(INT((B613-1)/12)+1,'ZC Curve'!$B$8:$B$107,'ZC Curve'!S$8:S$107,,0))^(1/12)-1</f>
        <v>0</v>
      </c>
      <c r="F613" s="766">
        <f t="shared" si="81"/>
        <v>1</v>
      </c>
      <c r="G613" s="765">
        <f>(1+_xlfn.XLOOKUP(INT((B613-1)/12)+1,'ZC Curve'!$B$8:$B$107,'ZC Curve'!T$8:T$107,,0))^(1/12)-1</f>
        <v>0</v>
      </c>
      <c r="H613" s="766">
        <f t="shared" si="82"/>
        <v>1</v>
      </c>
      <c r="I613" s="594"/>
      <c r="J613" s="705">
        <f t="shared" si="83"/>
        <v>601</v>
      </c>
      <c r="K613" s="756"/>
      <c r="L613" s="756"/>
      <c r="M613" s="756"/>
      <c r="N613" s="756"/>
      <c r="O613" s="756"/>
      <c r="P613" s="756"/>
      <c r="Q613" s="756"/>
      <c r="R613" s="756"/>
      <c r="S613" s="756"/>
      <c r="T613" s="756"/>
      <c r="U613" s="756"/>
      <c r="V613" s="756"/>
      <c r="W613" s="594"/>
      <c r="X613" s="705">
        <f t="shared" si="84"/>
        <v>601</v>
      </c>
      <c r="Y613" s="756"/>
      <c r="Z613" s="756"/>
      <c r="AA613" s="756"/>
      <c r="AB613" s="756"/>
      <c r="AC613" s="756"/>
      <c r="AD613" s="756"/>
      <c r="AE613" s="756"/>
      <c r="AF613" s="756"/>
      <c r="AG613" s="756"/>
      <c r="AH613" s="756"/>
      <c r="AI613" s="756"/>
      <c r="AJ613" s="756"/>
      <c r="AK613" s="594"/>
      <c r="AL613" s="705">
        <f t="shared" si="77"/>
        <v>601</v>
      </c>
      <c r="AM613" s="756"/>
      <c r="AN613" s="756"/>
      <c r="AO613" s="756"/>
      <c r="AP613" s="756"/>
      <c r="AQ613" s="756"/>
      <c r="AR613" s="756"/>
      <c r="AS613" s="756"/>
      <c r="AT613" s="756"/>
      <c r="AU613" s="756"/>
      <c r="AV613" s="756"/>
      <c r="AW613" s="756"/>
      <c r="AX613" s="756"/>
      <c r="AY613" s="594"/>
      <c r="AZ613" s="705">
        <f t="shared" si="78"/>
        <v>601</v>
      </c>
      <c r="BA613" s="756"/>
      <c r="BB613" s="756"/>
      <c r="BC613" s="756"/>
      <c r="BD613" s="756"/>
      <c r="BE613" s="756"/>
      <c r="BF613" s="756"/>
      <c r="BG613" s="756"/>
      <c r="BH613" s="756"/>
      <c r="BI613" s="756"/>
      <c r="BJ613" s="756"/>
      <c r="BK613" s="756"/>
      <c r="BL613" s="756"/>
      <c r="BM613" s="685"/>
      <c r="BN613" s="705">
        <f t="shared" si="79"/>
        <v>601</v>
      </c>
      <c r="BO613" s="756"/>
      <c r="BP613" s="756"/>
      <c r="BQ613" s="756"/>
      <c r="BR613" s="756"/>
      <c r="BS613" s="756"/>
      <c r="BT613" s="756"/>
      <c r="BU613" s="756"/>
      <c r="BV613" s="756"/>
      <c r="BW613" s="756"/>
      <c r="BX613" s="756"/>
      <c r="BY613" s="756"/>
      <c r="BZ613" s="756"/>
    </row>
    <row r="614" spans="2:78" x14ac:dyDescent="0.25">
      <c r="B614" s="705">
        <v>602</v>
      </c>
      <c r="C614" s="765">
        <f>(1+_xlfn.XLOOKUP(INT((B614-1)/12)+1,'ZC Curve'!$B$8:$B$107,'ZC Curve'!R$8:R$107,,0))^(1/12)-1</f>
        <v>0</v>
      </c>
      <c r="D614" s="766">
        <f t="shared" si="80"/>
        <v>1</v>
      </c>
      <c r="E614" s="765">
        <f>(1+_xlfn.XLOOKUP(INT((B614-1)/12)+1,'ZC Curve'!$B$8:$B$107,'ZC Curve'!S$8:S$107,,0))^(1/12)-1</f>
        <v>0</v>
      </c>
      <c r="F614" s="766">
        <f t="shared" si="81"/>
        <v>1</v>
      </c>
      <c r="G614" s="765">
        <f>(1+_xlfn.XLOOKUP(INT((B614-1)/12)+1,'ZC Curve'!$B$8:$B$107,'ZC Curve'!T$8:T$107,,0))^(1/12)-1</f>
        <v>0</v>
      </c>
      <c r="H614" s="766">
        <f t="shared" si="82"/>
        <v>1</v>
      </c>
      <c r="I614" s="594"/>
      <c r="J614" s="705">
        <f t="shared" si="83"/>
        <v>602</v>
      </c>
      <c r="K614" s="756"/>
      <c r="L614" s="756"/>
      <c r="M614" s="756"/>
      <c r="N614" s="756"/>
      <c r="O614" s="756"/>
      <c r="P614" s="756"/>
      <c r="Q614" s="756"/>
      <c r="R614" s="756"/>
      <c r="S614" s="756"/>
      <c r="T614" s="756"/>
      <c r="U614" s="756"/>
      <c r="V614" s="756"/>
      <c r="W614" s="594"/>
      <c r="X614" s="705">
        <f t="shared" si="84"/>
        <v>602</v>
      </c>
      <c r="Y614" s="756"/>
      <c r="Z614" s="756"/>
      <c r="AA614" s="756"/>
      <c r="AB614" s="756"/>
      <c r="AC614" s="756"/>
      <c r="AD614" s="756"/>
      <c r="AE614" s="756"/>
      <c r="AF614" s="756"/>
      <c r="AG614" s="756"/>
      <c r="AH614" s="756"/>
      <c r="AI614" s="756"/>
      <c r="AJ614" s="756"/>
      <c r="AK614" s="594"/>
      <c r="AL614" s="705">
        <f t="shared" si="77"/>
        <v>602</v>
      </c>
      <c r="AM614" s="756"/>
      <c r="AN614" s="756"/>
      <c r="AO614" s="756"/>
      <c r="AP614" s="756"/>
      <c r="AQ614" s="756"/>
      <c r="AR614" s="756"/>
      <c r="AS614" s="756"/>
      <c r="AT614" s="756"/>
      <c r="AU614" s="756"/>
      <c r="AV614" s="756"/>
      <c r="AW614" s="756"/>
      <c r="AX614" s="756"/>
      <c r="AY614" s="594"/>
      <c r="AZ614" s="705">
        <f t="shared" si="78"/>
        <v>602</v>
      </c>
      <c r="BA614" s="756"/>
      <c r="BB614" s="756"/>
      <c r="BC614" s="756"/>
      <c r="BD614" s="756"/>
      <c r="BE614" s="756"/>
      <c r="BF614" s="756"/>
      <c r="BG614" s="756"/>
      <c r="BH614" s="756"/>
      <c r="BI614" s="756"/>
      <c r="BJ614" s="756"/>
      <c r="BK614" s="756"/>
      <c r="BL614" s="756"/>
      <c r="BM614" s="685"/>
      <c r="BN614" s="705">
        <f t="shared" si="79"/>
        <v>602</v>
      </c>
      <c r="BO614" s="756"/>
      <c r="BP614" s="756"/>
      <c r="BQ614" s="756"/>
      <c r="BR614" s="756"/>
      <c r="BS614" s="756"/>
      <c r="BT614" s="756"/>
      <c r="BU614" s="756"/>
      <c r="BV614" s="756"/>
      <c r="BW614" s="756"/>
      <c r="BX614" s="756"/>
      <c r="BY614" s="756"/>
      <c r="BZ614" s="756"/>
    </row>
    <row r="615" spans="2:78" x14ac:dyDescent="0.25">
      <c r="B615" s="705">
        <v>603</v>
      </c>
      <c r="C615" s="765">
        <f>(1+_xlfn.XLOOKUP(INT((B615-1)/12)+1,'ZC Curve'!$B$8:$B$107,'ZC Curve'!R$8:R$107,,0))^(1/12)-1</f>
        <v>0</v>
      </c>
      <c r="D615" s="766">
        <f t="shared" si="80"/>
        <v>1</v>
      </c>
      <c r="E615" s="765">
        <f>(1+_xlfn.XLOOKUP(INT((B615-1)/12)+1,'ZC Curve'!$B$8:$B$107,'ZC Curve'!S$8:S$107,,0))^(1/12)-1</f>
        <v>0</v>
      </c>
      <c r="F615" s="766">
        <f t="shared" si="81"/>
        <v>1</v>
      </c>
      <c r="G615" s="765">
        <f>(1+_xlfn.XLOOKUP(INT((B615-1)/12)+1,'ZC Curve'!$B$8:$B$107,'ZC Curve'!T$8:T$107,,0))^(1/12)-1</f>
        <v>0</v>
      </c>
      <c r="H615" s="766">
        <f t="shared" si="82"/>
        <v>1</v>
      </c>
      <c r="I615" s="594"/>
      <c r="J615" s="705">
        <f t="shared" si="83"/>
        <v>603</v>
      </c>
      <c r="K615" s="756"/>
      <c r="L615" s="756"/>
      <c r="M615" s="756"/>
      <c r="N615" s="756"/>
      <c r="O615" s="756"/>
      <c r="P615" s="756"/>
      <c r="Q615" s="756"/>
      <c r="R615" s="756"/>
      <c r="S615" s="756"/>
      <c r="T615" s="756"/>
      <c r="U615" s="756"/>
      <c r="V615" s="756"/>
      <c r="W615" s="594"/>
      <c r="X615" s="705">
        <f t="shared" si="84"/>
        <v>603</v>
      </c>
      <c r="Y615" s="756"/>
      <c r="Z615" s="756"/>
      <c r="AA615" s="756"/>
      <c r="AB615" s="756"/>
      <c r="AC615" s="756"/>
      <c r="AD615" s="756"/>
      <c r="AE615" s="756"/>
      <c r="AF615" s="756"/>
      <c r="AG615" s="756"/>
      <c r="AH615" s="756"/>
      <c r="AI615" s="756"/>
      <c r="AJ615" s="756"/>
      <c r="AK615" s="594"/>
      <c r="AL615" s="705">
        <f t="shared" si="77"/>
        <v>603</v>
      </c>
      <c r="AM615" s="756"/>
      <c r="AN615" s="756"/>
      <c r="AO615" s="756"/>
      <c r="AP615" s="756"/>
      <c r="AQ615" s="756"/>
      <c r="AR615" s="756"/>
      <c r="AS615" s="756"/>
      <c r="AT615" s="756"/>
      <c r="AU615" s="756"/>
      <c r="AV615" s="756"/>
      <c r="AW615" s="756"/>
      <c r="AX615" s="756"/>
      <c r="AY615" s="594"/>
      <c r="AZ615" s="705">
        <f t="shared" si="78"/>
        <v>603</v>
      </c>
      <c r="BA615" s="756"/>
      <c r="BB615" s="756"/>
      <c r="BC615" s="756"/>
      <c r="BD615" s="756"/>
      <c r="BE615" s="756"/>
      <c r="BF615" s="756"/>
      <c r="BG615" s="756"/>
      <c r="BH615" s="756"/>
      <c r="BI615" s="756"/>
      <c r="BJ615" s="756"/>
      <c r="BK615" s="756"/>
      <c r="BL615" s="756"/>
      <c r="BM615" s="685"/>
      <c r="BN615" s="705">
        <f t="shared" si="79"/>
        <v>603</v>
      </c>
      <c r="BO615" s="756"/>
      <c r="BP615" s="756"/>
      <c r="BQ615" s="756"/>
      <c r="BR615" s="756"/>
      <c r="BS615" s="756"/>
      <c r="BT615" s="756"/>
      <c r="BU615" s="756"/>
      <c r="BV615" s="756"/>
      <c r="BW615" s="756"/>
      <c r="BX615" s="756"/>
      <c r="BY615" s="756"/>
      <c r="BZ615" s="756"/>
    </row>
    <row r="616" spans="2:78" x14ac:dyDescent="0.25">
      <c r="B616" s="705">
        <v>604</v>
      </c>
      <c r="C616" s="765">
        <f>(1+_xlfn.XLOOKUP(INT((B616-1)/12)+1,'ZC Curve'!$B$8:$B$107,'ZC Curve'!R$8:R$107,,0))^(1/12)-1</f>
        <v>0</v>
      </c>
      <c r="D616" s="766">
        <f t="shared" si="80"/>
        <v>1</v>
      </c>
      <c r="E616" s="765">
        <f>(1+_xlfn.XLOOKUP(INT((B616-1)/12)+1,'ZC Curve'!$B$8:$B$107,'ZC Curve'!S$8:S$107,,0))^(1/12)-1</f>
        <v>0</v>
      </c>
      <c r="F616" s="766">
        <f t="shared" si="81"/>
        <v>1</v>
      </c>
      <c r="G616" s="765">
        <f>(1+_xlfn.XLOOKUP(INT((B616-1)/12)+1,'ZC Curve'!$B$8:$B$107,'ZC Curve'!T$8:T$107,,0))^(1/12)-1</f>
        <v>0</v>
      </c>
      <c r="H616" s="766">
        <f t="shared" si="82"/>
        <v>1</v>
      </c>
      <c r="I616" s="594"/>
      <c r="J616" s="705">
        <f t="shared" si="83"/>
        <v>604</v>
      </c>
      <c r="K616" s="756"/>
      <c r="L616" s="756"/>
      <c r="M616" s="756"/>
      <c r="N616" s="756"/>
      <c r="O616" s="756"/>
      <c r="P616" s="756"/>
      <c r="Q616" s="756"/>
      <c r="R616" s="756"/>
      <c r="S616" s="756"/>
      <c r="T616" s="756"/>
      <c r="U616" s="756"/>
      <c r="V616" s="756"/>
      <c r="W616" s="594"/>
      <c r="X616" s="705">
        <f t="shared" si="84"/>
        <v>604</v>
      </c>
      <c r="Y616" s="756"/>
      <c r="Z616" s="756"/>
      <c r="AA616" s="756"/>
      <c r="AB616" s="756"/>
      <c r="AC616" s="756"/>
      <c r="AD616" s="756"/>
      <c r="AE616" s="756"/>
      <c r="AF616" s="756"/>
      <c r="AG616" s="756"/>
      <c r="AH616" s="756"/>
      <c r="AI616" s="756"/>
      <c r="AJ616" s="756"/>
      <c r="AK616" s="594"/>
      <c r="AL616" s="705">
        <f t="shared" si="77"/>
        <v>604</v>
      </c>
      <c r="AM616" s="756"/>
      <c r="AN616" s="756"/>
      <c r="AO616" s="756"/>
      <c r="AP616" s="756"/>
      <c r="AQ616" s="756"/>
      <c r="AR616" s="756"/>
      <c r="AS616" s="756"/>
      <c r="AT616" s="756"/>
      <c r="AU616" s="756"/>
      <c r="AV616" s="756"/>
      <c r="AW616" s="756"/>
      <c r="AX616" s="756"/>
      <c r="AY616" s="594"/>
      <c r="AZ616" s="705">
        <f t="shared" si="78"/>
        <v>604</v>
      </c>
      <c r="BA616" s="756"/>
      <c r="BB616" s="756"/>
      <c r="BC616" s="756"/>
      <c r="BD616" s="756"/>
      <c r="BE616" s="756"/>
      <c r="BF616" s="756"/>
      <c r="BG616" s="756"/>
      <c r="BH616" s="756"/>
      <c r="BI616" s="756"/>
      <c r="BJ616" s="756"/>
      <c r="BK616" s="756"/>
      <c r="BL616" s="756"/>
      <c r="BM616" s="685"/>
      <c r="BN616" s="705">
        <f t="shared" si="79"/>
        <v>604</v>
      </c>
      <c r="BO616" s="756"/>
      <c r="BP616" s="756"/>
      <c r="BQ616" s="756"/>
      <c r="BR616" s="756"/>
      <c r="BS616" s="756"/>
      <c r="BT616" s="756"/>
      <c r="BU616" s="756"/>
      <c r="BV616" s="756"/>
      <c r="BW616" s="756"/>
      <c r="BX616" s="756"/>
      <c r="BY616" s="756"/>
      <c r="BZ616" s="756"/>
    </row>
    <row r="617" spans="2:78" x14ac:dyDescent="0.25">
      <c r="B617" s="705">
        <v>605</v>
      </c>
      <c r="C617" s="765">
        <f>(1+_xlfn.XLOOKUP(INT((B617-1)/12)+1,'ZC Curve'!$B$8:$B$107,'ZC Curve'!R$8:R$107,,0))^(1/12)-1</f>
        <v>0</v>
      </c>
      <c r="D617" s="766">
        <f t="shared" si="80"/>
        <v>1</v>
      </c>
      <c r="E617" s="765">
        <f>(1+_xlfn.XLOOKUP(INT((B617-1)/12)+1,'ZC Curve'!$B$8:$B$107,'ZC Curve'!S$8:S$107,,0))^(1/12)-1</f>
        <v>0</v>
      </c>
      <c r="F617" s="766">
        <f t="shared" si="81"/>
        <v>1</v>
      </c>
      <c r="G617" s="765">
        <f>(1+_xlfn.XLOOKUP(INT((B617-1)/12)+1,'ZC Curve'!$B$8:$B$107,'ZC Curve'!T$8:T$107,,0))^(1/12)-1</f>
        <v>0</v>
      </c>
      <c r="H617" s="766">
        <f t="shared" si="82"/>
        <v>1</v>
      </c>
      <c r="I617" s="594"/>
      <c r="J617" s="705">
        <f t="shared" si="83"/>
        <v>605</v>
      </c>
      <c r="K617" s="756"/>
      <c r="L617" s="756"/>
      <c r="M617" s="756"/>
      <c r="N617" s="756"/>
      <c r="O617" s="756"/>
      <c r="P617" s="756"/>
      <c r="Q617" s="756"/>
      <c r="R617" s="756"/>
      <c r="S617" s="756"/>
      <c r="T617" s="756"/>
      <c r="U617" s="756"/>
      <c r="V617" s="756"/>
      <c r="W617" s="594"/>
      <c r="X617" s="705">
        <f t="shared" si="84"/>
        <v>605</v>
      </c>
      <c r="Y617" s="756"/>
      <c r="Z617" s="756"/>
      <c r="AA617" s="756"/>
      <c r="AB617" s="756"/>
      <c r="AC617" s="756"/>
      <c r="AD617" s="756"/>
      <c r="AE617" s="756"/>
      <c r="AF617" s="756"/>
      <c r="AG617" s="756"/>
      <c r="AH617" s="756"/>
      <c r="AI617" s="756"/>
      <c r="AJ617" s="756"/>
      <c r="AK617" s="594"/>
      <c r="AL617" s="705">
        <f t="shared" si="77"/>
        <v>605</v>
      </c>
      <c r="AM617" s="756"/>
      <c r="AN617" s="756"/>
      <c r="AO617" s="756"/>
      <c r="AP617" s="756"/>
      <c r="AQ617" s="756"/>
      <c r="AR617" s="756"/>
      <c r="AS617" s="756"/>
      <c r="AT617" s="756"/>
      <c r="AU617" s="756"/>
      <c r="AV617" s="756"/>
      <c r="AW617" s="756"/>
      <c r="AX617" s="756"/>
      <c r="AY617" s="594"/>
      <c r="AZ617" s="705">
        <f t="shared" si="78"/>
        <v>605</v>
      </c>
      <c r="BA617" s="756"/>
      <c r="BB617" s="756"/>
      <c r="BC617" s="756"/>
      <c r="BD617" s="756"/>
      <c r="BE617" s="756"/>
      <c r="BF617" s="756"/>
      <c r="BG617" s="756"/>
      <c r="BH617" s="756"/>
      <c r="BI617" s="756"/>
      <c r="BJ617" s="756"/>
      <c r="BK617" s="756"/>
      <c r="BL617" s="756"/>
      <c r="BM617" s="685"/>
      <c r="BN617" s="705">
        <f t="shared" si="79"/>
        <v>605</v>
      </c>
      <c r="BO617" s="756"/>
      <c r="BP617" s="756"/>
      <c r="BQ617" s="756"/>
      <c r="BR617" s="756"/>
      <c r="BS617" s="756"/>
      <c r="BT617" s="756"/>
      <c r="BU617" s="756"/>
      <c r="BV617" s="756"/>
      <c r="BW617" s="756"/>
      <c r="BX617" s="756"/>
      <c r="BY617" s="756"/>
      <c r="BZ617" s="756"/>
    </row>
    <row r="618" spans="2:78" x14ac:dyDescent="0.25">
      <c r="B618" s="705">
        <v>606</v>
      </c>
      <c r="C618" s="765">
        <f>(1+_xlfn.XLOOKUP(INT((B618-1)/12)+1,'ZC Curve'!$B$8:$B$107,'ZC Curve'!R$8:R$107,,0))^(1/12)-1</f>
        <v>0</v>
      </c>
      <c r="D618" s="766">
        <f t="shared" si="80"/>
        <v>1</v>
      </c>
      <c r="E618" s="765">
        <f>(1+_xlfn.XLOOKUP(INT((B618-1)/12)+1,'ZC Curve'!$B$8:$B$107,'ZC Curve'!S$8:S$107,,0))^(1/12)-1</f>
        <v>0</v>
      </c>
      <c r="F618" s="766">
        <f t="shared" si="81"/>
        <v>1</v>
      </c>
      <c r="G618" s="765">
        <f>(1+_xlfn.XLOOKUP(INT((B618-1)/12)+1,'ZC Curve'!$B$8:$B$107,'ZC Curve'!T$8:T$107,,0))^(1/12)-1</f>
        <v>0</v>
      </c>
      <c r="H618" s="766">
        <f t="shared" si="82"/>
        <v>1</v>
      </c>
      <c r="I618" s="594"/>
      <c r="J618" s="705">
        <f t="shared" si="83"/>
        <v>606</v>
      </c>
      <c r="K618" s="756"/>
      <c r="L618" s="756"/>
      <c r="M618" s="756"/>
      <c r="N618" s="756"/>
      <c r="O618" s="756"/>
      <c r="P618" s="756"/>
      <c r="Q618" s="756"/>
      <c r="R618" s="756"/>
      <c r="S618" s="756"/>
      <c r="T618" s="756"/>
      <c r="U618" s="756"/>
      <c r="V618" s="756"/>
      <c r="W618" s="594"/>
      <c r="X618" s="705">
        <f t="shared" si="84"/>
        <v>606</v>
      </c>
      <c r="Y618" s="756"/>
      <c r="Z618" s="756"/>
      <c r="AA618" s="756"/>
      <c r="AB618" s="756"/>
      <c r="AC618" s="756"/>
      <c r="AD618" s="756"/>
      <c r="AE618" s="756"/>
      <c r="AF618" s="756"/>
      <c r="AG618" s="756"/>
      <c r="AH618" s="756"/>
      <c r="AI618" s="756"/>
      <c r="AJ618" s="756"/>
      <c r="AK618" s="594"/>
      <c r="AL618" s="705">
        <f t="shared" si="77"/>
        <v>606</v>
      </c>
      <c r="AM618" s="756"/>
      <c r="AN618" s="756"/>
      <c r="AO618" s="756"/>
      <c r="AP618" s="756"/>
      <c r="AQ618" s="756"/>
      <c r="AR618" s="756"/>
      <c r="AS618" s="756"/>
      <c r="AT618" s="756"/>
      <c r="AU618" s="756"/>
      <c r="AV618" s="756"/>
      <c r="AW618" s="756"/>
      <c r="AX618" s="756"/>
      <c r="AY618" s="594"/>
      <c r="AZ618" s="705">
        <f t="shared" si="78"/>
        <v>606</v>
      </c>
      <c r="BA618" s="756"/>
      <c r="BB618" s="756"/>
      <c r="BC618" s="756"/>
      <c r="BD618" s="756"/>
      <c r="BE618" s="756"/>
      <c r="BF618" s="756"/>
      <c r="BG618" s="756"/>
      <c r="BH618" s="756"/>
      <c r="BI618" s="756"/>
      <c r="BJ618" s="756"/>
      <c r="BK618" s="756"/>
      <c r="BL618" s="756"/>
      <c r="BM618" s="685"/>
      <c r="BN618" s="705">
        <f t="shared" si="79"/>
        <v>606</v>
      </c>
      <c r="BO618" s="756"/>
      <c r="BP618" s="756"/>
      <c r="BQ618" s="756"/>
      <c r="BR618" s="756"/>
      <c r="BS618" s="756"/>
      <c r="BT618" s="756"/>
      <c r="BU618" s="756"/>
      <c r="BV618" s="756"/>
      <c r="BW618" s="756"/>
      <c r="BX618" s="756"/>
      <c r="BY618" s="756"/>
      <c r="BZ618" s="756"/>
    </row>
    <row r="619" spans="2:78" x14ac:dyDescent="0.25">
      <c r="B619" s="705">
        <v>607</v>
      </c>
      <c r="C619" s="765">
        <f>(1+_xlfn.XLOOKUP(INT((B619-1)/12)+1,'ZC Curve'!$B$8:$B$107,'ZC Curve'!R$8:R$107,,0))^(1/12)-1</f>
        <v>0</v>
      </c>
      <c r="D619" s="766">
        <f t="shared" si="80"/>
        <v>1</v>
      </c>
      <c r="E619" s="765">
        <f>(1+_xlfn.XLOOKUP(INT((B619-1)/12)+1,'ZC Curve'!$B$8:$B$107,'ZC Curve'!S$8:S$107,,0))^(1/12)-1</f>
        <v>0</v>
      </c>
      <c r="F619" s="766">
        <f t="shared" si="81"/>
        <v>1</v>
      </c>
      <c r="G619" s="765">
        <f>(1+_xlfn.XLOOKUP(INT((B619-1)/12)+1,'ZC Curve'!$B$8:$B$107,'ZC Curve'!T$8:T$107,,0))^(1/12)-1</f>
        <v>0</v>
      </c>
      <c r="H619" s="766">
        <f t="shared" si="82"/>
        <v>1</v>
      </c>
      <c r="I619" s="594"/>
      <c r="J619" s="705">
        <f t="shared" si="83"/>
        <v>607</v>
      </c>
      <c r="K619" s="756"/>
      <c r="L619" s="756"/>
      <c r="M619" s="756"/>
      <c r="N619" s="756"/>
      <c r="O619" s="756"/>
      <c r="P619" s="756"/>
      <c r="Q619" s="756"/>
      <c r="R619" s="756"/>
      <c r="S619" s="756"/>
      <c r="T619" s="756"/>
      <c r="U619" s="756"/>
      <c r="V619" s="756"/>
      <c r="W619" s="594"/>
      <c r="X619" s="705">
        <f t="shared" si="84"/>
        <v>607</v>
      </c>
      <c r="Y619" s="756"/>
      <c r="Z619" s="756"/>
      <c r="AA619" s="756"/>
      <c r="AB619" s="756"/>
      <c r="AC619" s="756"/>
      <c r="AD619" s="756"/>
      <c r="AE619" s="756"/>
      <c r="AF619" s="756"/>
      <c r="AG619" s="756"/>
      <c r="AH619" s="756"/>
      <c r="AI619" s="756"/>
      <c r="AJ619" s="756"/>
      <c r="AK619" s="594"/>
      <c r="AL619" s="705">
        <f t="shared" si="77"/>
        <v>607</v>
      </c>
      <c r="AM619" s="756"/>
      <c r="AN619" s="756"/>
      <c r="AO619" s="756"/>
      <c r="AP619" s="756"/>
      <c r="AQ619" s="756"/>
      <c r="AR619" s="756"/>
      <c r="AS619" s="756"/>
      <c r="AT619" s="756"/>
      <c r="AU619" s="756"/>
      <c r="AV619" s="756"/>
      <c r="AW619" s="756"/>
      <c r="AX619" s="756"/>
      <c r="AY619" s="594"/>
      <c r="AZ619" s="705">
        <f t="shared" si="78"/>
        <v>607</v>
      </c>
      <c r="BA619" s="756"/>
      <c r="BB619" s="756"/>
      <c r="BC619" s="756"/>
      <c r="BD619" s="756"/>
      <c r="BE619" s="756"/>
      <c r="BF619" s="756"/>
      <c r="BG619" s="756"/>
      <c r="BH619" s="756"/>
      <c r="BI619" s="756"/>
      <c r="BJ619" s="756"/>
      <c r="BK619" s="756"/>
      <c r="BL619" s="756"/>
      <c r="BM619" s="685"/>
      <c r="BN619" s="705">
        <f t="shared" si="79"/>
        <v>607</v>
      </c>
      <c r="BO619" s="756"/>
      <c r="BP619" s="756"/>
      <c r="BQ619" s="756"/>
      <c r="BR619" s="756"/>
      <c r="BS619" s="756"/>
      <c r="BT619" s="756"/>
      <c r="BU619" s="756"/>
      <c r="BV619" s="756"/>
      <c r="BW619" s="756"/>
      <c r="BX619" s="756"/>
      <c r="BY619" s="756"/>
      <c r="BZ619" s="756"/>
    </row>
    <row r="620" spans="2:78" x14ac:dyDescent="0.25">
      <c r="B620" s="705">
        <v>608</v>
      </c>
      <c r="C620" s="765">
        <f>(1+_xlfn.XLOOKUP(INT((B620-1)/12)+1,'ZC Curve'!$B$8:$B$107,'ZC Curve'!R$8:R$107,,0))^(1/12)-1</f>
        <v>0</v>
      </c>
      <c r="D620" s="766">
        <f t="shared" si="80"/>
        <v>1</v>
      </c>
      <c r="E620" s="765">
        <f>(1+_xlfn.XLOOKUP(INT((B620-1)/12)+1,'ZC Curve'!$B$8:$B$107,'ZC Curve'!S$8:S$107,,0))^(1/12)-1</f>
        <v>0</v>
      </c>
      <c r="F620" s="766">
        <f t="shared" si="81"/>
        <v>1</v>
      </c>
      <c r="G620" s="765">
        <f>(1+_xlfn.XLOOKUP(INT((B620-1)/12)+1,'ZC Curve'!$B$8:$B$107,'ZC Curve'!T$8:T$107,,0))^(1/12)-1</f>
        <v>0</v>
      </c>
      <c r="H620" s="766">
        <f t="shared" si="82"/>
        <v>1</v>
      </c>
      <c r="I620" s="594"/>
      <c r="J620" s="705">
        <f t="shared" si="83"/>
        <v>608</v>
      </c>
      <c r="K620" s="756"/>
      <c r="L620" s="756"/>
      <c r="M620" s="756"/>
      <c r="N620" s="756"/>
      <c r="O620" s="756"/>
      <c r="P620" s="756"/>
      <c r="Q620" s="756"/>
      <c r="R620" s="756"/>
      <c r="S620" s="756"/>
      <c r="T620" s="756"/>
      <c r="U620" s="756"/>
      <c r="V620" s="756"/>
      <c r="W620" s="594"/>
      <c r="X620" s="705">
        <f t="shared" si="84"/>
        <v>608</v>
      </c>
      <c r="Y620" s="756"/>
      <c r="Z620" s="756"/>
      <c r="AA620" s="756"/>
      <c r="AB620" s="756"/>
      <c r="AC620" s="756"/>
      <c r="AD620" s="756"/>
      <c r="AE620" s="756"/>
      <c r="AF620" s="756"/>
      <c r="AG620" s="756"/>
      <c r="AH620" s="756"/>
      <c r="AI620" s="756"/>
      <c r="AJ620" s="756"/>
      <c r="AK620" s="594"/>
      <c r="AL620" s="705">
        <f t="shared" si="77"/>
        <v>608</v>
      </c>
      <c r="AM620" s="756"/>
      <c r="AN620" s="756"/>
      <c r="AO620" s="756"/>
      <c r="AP620" s="756"/>
      <c r="AQ620" s="756"/>
      <c r="AR620" s="756"/>
      <c r="AS620" s="756"/>
      <c r="AT620" s="756"/>
      <c r="AU620" s="756"/>
      <c r="AV620" s="756"/>
      <c r="AW620" s="756"/>
      <c r="AX620" s="756"/>
      <c r="AY620" s="594"/>
      <c r="AZ620" s="705">
        <f t="shared" si="78"/>
        <v>608</v>
      </c>
      <c r="BA620" s="756"/>
      <c r="BB620" s="756"/>
      <c r="BC620" s="756"/>
      <c r="BD620" s="756"/>
      <c r="BE620" s="756"/>
      <c r="BF620" s="756"/>
      <c r="BG620" s="756"/>
      <c r="BH620" s="756"/>
      <c r="BI620" s="756"/>
      <c r="BJ620" s="756"/>
      <c r="BK620" s="756"/>
      <c r="BL620" s="756"/>
      <c r="BM620" s="685"/>
      <c r="BN620" s="705">
        <f t="shared" si="79"/>
        <v>608</v>
      </c>
      <c r="BO620" s="756"/>
      <c r="BP620" s="756"/>
      <c r="BQ620" s="756"/>
      <c r="BR620" s="756"/>
      <c r="BS620" s="756"/>
      <c r="BT620" s="756"/>
      <c r="BU620" s="756"/>
      <c r="BV620" s="756"/>
      <c r="BW620" s="756"/>
      <c r="BX620" s="756"/>
      <c r="BY620" s="756"/>
      <c r="BZ620" s="756"/>
    </row>
    <row r="621" spans="2:78" x14ac:dyDescent="0.25">
      <c r="B621" s="705">
        <v>609</v>
      </c>
      <c r="C621" s="765">
        <f>(1+_xlfn.XLOOKUP(INT((B621-1)/12)+1,'ZC Curve'!$B$8:$B$107,'ZC Curve'!R$8:R$107,,0))^(1/12)-1</f>
        <v>0</v>
      </c>
      <c r="D621" s="766">
        <f t="shared" si="80"/>
        <v>1</v>
      </c>
      <c r="E621" s="765">
        <f>(1+_xlfn.XLOOKUP(INT((B621-1)/12)+1,'ZC Curve'!$B$8:$B$107,'ZC Curve'!S$8:S$107,,0))^(1/12)-1</f>
        <v>0</v>
      </c>
      <c r="F621" s="766">
        <f t="shared" si="81"/>
        <v>1</v>
      </c>
      <c r="G621" s="765">
        <f>(1+_xlfn.XLOOKUP(INT((B621-1)/12)+1,'ZC Curve'!$B$8:$B$107,'ZC Curve'!T$8:T$107,,0))^(1/12)-1</f>
        <v>0</v>
      </c>
      <c r="H621" s="766">
        <f t="shared" si="82"/>
        <v>1</v>
      </c>
      <c r="I621" s="594"/>
      <c r="J621" s="705">
        <f t="shared" si="83"/>
        <v>609</v>
      </c>
      <c r="K621" s="756"/>
      <c r="L621" s="756"/>
      <c r="M621" s="756"/>
      <c r="N621" s="756"/>
      <c r="O621" s="756"/>
      <c r="P621" s="756"/>
      <c r="Q621" s="756"/>
      <c r="R621" s="756"/>
      <c r="S621" s="756"/>
      <c r="T621" s="756"/>
      <c r="U621" s="756"/>
      <c r="V621" s="756"/>
      <c r="W621" s="594"/>
      <c r="X621" s="705">
        <f t="shared" si="84"/>
        <v>609</v>
      </c>
      <c r="Y621" s="756"/>
      <c r="Z621" s="756"/>
      <c r="AA621" s="756"/>
      <c r="AB621" s="756"/>
      <c r="AC621" s="756"/>
      <c r="AD621" s="756"/>
      <c r="AE621" s="756"/>
      <c r="AF621" s="756"/>
      <c r="AG621" s="756"/>
      <c r="AH621" s="756"/>
      <c r="AI621" s="756"/>
      <c r="AJ621" s="756"/>
      <c r="AK621" s="594"/>
      <c r="AL621" s="705">
        <f t="shared" si="77"/>
        <v>609</v>
      </c>
      <c r="AM621" s="756"/>
      <c r="AN621" s="756"/>
      <c r="AO621" s="756"/>
      <c r="AP621" s="756"/>
      <c r="AQ621" s="756"/>
      <c r="AR621" s="756"/>
      <c r="AS621" s="756"/>
      <c r="AT621" s="756"/>
      <c r="AU621" s="756"/>
      <c r="AV621" s="756"/>
      <c r="AW621" s="756"/>
      <c r="AX621" s="756"/>
      <c r="AY621" s="594"/>
      <c r="AZ621" s="705">
        <f t="shared" si="78"/>
        <v>609</v>
      </c>
      <c r="BA621" s="756"/>
      <c r="BB621" s="756"/>
      <c r="BC621" s="756"/>
      <c r="BD621" s="756"/>
      <c r="BE621" s="756"/>
      <c r="BF621" s="756"/>
      <c r="BG621" s="756"/>
      <c r="BH621" s="756"/>
      <c r="BI621" s="756"/>
      <c r="BJ621" s="756"/>
      <c r="BK621" s="756"/>
      <c r="BL621" s="756"/>
      <c r="BM621" s="685"/>
      <c r="BN621" s="705">
        <f t="shared" si="79"/>
        <v>609</v>
      </c>
      <c r="BO621" s="756"/>
      <c r="BP621" s="756"/>
      <c r="BQ621" s="756"/>
      <c r="BR621" s="756"/>
      <c r="BS621" s="756"/>
      <c r="BT621" s="756"/>
      <c r="BU621" s="756"/>
      <c r="BV621" s="756"/>
      <c r="BW621" s="756"/>
      <c r="BX621" s="756"/>
      <c r="BY621" s="756"/>
      <c r="BZ621" s="756"/>
    </row>
    <row r="622" spans="2:78" x14ac:dyDescent="0.25">
      <c r="B622" s="705">
        <v>610</v>
      </c>
      <c r="C622" s="765">
        <f>(1+_xlfn.XLOOKUP(INT((B622-1)/12)+1,'ZC Curve'!$B$8:$B$107,'ZC Curve'!R$8:R$107,,0))^(1/12)-1</f>
        <v>0</v>
      </c>
      <c r="D622" s="766">
        <f t="shared" si="80"/>
        <v>1</v>
      </c>
      <c r="E622" s="765">
        <f>(1+_xlfn.XLOOKUP(INT((B622-1)/12)+1,'ZC Curve'!$B$8:$B$107,'ZC Curve'!S$8:S$107,,0))^(1/12)-1</f>
        <v>0</v>
      </c>
      <c r="F622" s="766">
        <f t="shared" si="81"/>
        <v>1</v>
      </c>
      <c r="G622" s="765">
        <f>(1+_xlfn.XLOOKUP(INT((B622-1)/12)+1,'ZC Curve'!$B$8:$B$107,'ZC Curve'!T$8:T$107,,0))^(1/12)-1</f>
        <v>0</v>
      </c>
      <c r="H622" s="766">
        <f t="shared" si="82"/>
        <v>1</v>
      </c>
      <c r="I622" s="594"/>
      <c r="J622" s="705">
        <f t="shared" si="83"/>
        <v>610</v>
      </c>
      <c r="K622" s="756"/>
      <c r="L622" s="756"/>
      <c r="M622" s="756"/>
      <c r="N622" s="756"/>
      <c r="O622" s="756"/>
      <c r="P622" s="756"/>
      <c r="Q622" s="756"/>
      <c r="R622" s="756"/>
      <c r="S622" s="756"/>
      <c r="T622" s="756"/>
      <c r="U622" s="756"/>
      <c r="V622" s="756"/>
      <c r="W622" s="594"/>
      <c r="X622" s="705">
        <f t="shared" si="84"/>
        <v>610</v>
      </c>
      <c r="Y622" s="756"/>
      <c r="Z622" s="756"/>
      <c r="AA622" s="756"/>
      <c r="AB622" s="756"/>
      <c r="AC622" s="756"/>
      <c r="AD622" s="756"/>
      <c r="AE622" s="756"/>
      <c r="AF622" s="756"/>
      <c r="AG622" s="756"/>
      <c r="AH622" s="756"/>
      <c r="AI622" s="756"/>
      <c r="AJ622" s="756"/>
      <c r="AK622" s="594"/>
      <c r="AL622" s="705">
        <f t="shared" si="77"/>
        <v>610</v>
      </c>
      <c r="AM622" s="756"/>
      <c r="AN622" s="756"/>
      <c r="AO622" s="756"/>
      <c r="AP622" s="756"/>
      <c r="AQ622" s="756"/>
      <c r="AR622" s="756"/>
      <c r="AS622" s="756"/>
      <c r="AT622" s="756"/>
      <c r="AU622" s="756"/>
      <c r="AV622" s="756"/>
      <c r="AW622" s="756"/>
      <c r="AX622" s="756"/>
      <c r="AY622" s="594"/>
      <c r="AZ622" s="705">
        <f t="shared" si="78"/>
        <v>610</v>
      </c>
      <c r="BA622" s="756"/>
      <c r="BB622" s="756"/>
      <c r="BC622" s="756"/>
      <c r="BD622" s="756"/>
      <c r="BE622" s="756"/>
      <c r="BF622" s="756"/>
      <c r="BG622" s="756"/>
      <c r="BH622" s="756"/>
      <c r="BI622" s="756"/>
      <c r="BJ622" s="756"/>
      <c r="BK622" s="756"/>
      <c r="BL622" s="756"/>
      <c r="BM622" s="685"/>
      <c r="BN622" s="705">
        <f t="shared" si="79"/>
        <v>610</v>
      </c>
      <c r="BO622" s="756"/>
      <c r="BP622" s="756"/>
      <c r="BQ622" s="756"/>
      <c r="BR622" s="756"/>
      <c r="BS622" s="756"/>
      <c r="BT622" s="756"/>
      <c r="BU622" s="756"/>
      <c r="BV622" s="756"/>
      <c r="BW622" s="756"/>
      <c r="BX622" s="756"/>
      <c r="BY622" s="756"/>
      <c r="BZ622" s="756"/>
    </row>
    <row r="623" spans="2:78" x14ac:dyDescent="0.25">
      <c r="B623" s="705">
        <v>611</v>
      </c>
      <c r="C623" s="765">
        <f>(1+_xlfn.XLOOKUP(INT((B623-1)/12)+1,'ZC Curve'!$B$8:$B$107,'ZC Curve'!R$8:R$107,,0))^(1/12)-1</f>
        <v>0</v>
      </c>
      <c r="D623" s="766">
        <f t="shared" si="80"/>
        <v>1</v>
      </c>
      <c r="E623" s="765">
        <f>(1+_xlfn.XLOOKUP(INT((B623-1)/12)+1,'ZC Curve'!$B$8:$B$107,'ZC Curve'!S$8:S$107,,0))^(1/12)-1</f>
        <v>0</v>
      </c>
      <c r="F623" s="766">
        <f t="shared" si="81"/>
        <v>1</v>
      </c>
      <c r="G623" s="765">
        <f>(1+_xlfn.XLOOKUP(INT((B623-1)/12)+1,'ZC Curve'!$B$8:$B$107,'ZC Curve'!T$8:T$107,,0))^(1/12)-1</f>
        <v>0</v>
      </c>
      <c r="H623" s="766">
        <f t="shared" si="82"/>
        <v>1</v>
      </c>
      <c r="I623" s="594"/>
      <c r="J623" s="705">
        <f t="shared" si="83"/>
        <v>611</v>
      </c>
      <c r="K623" s="756"/>
      <c r="L623" s="756"/>
      <c r="M623" s="756"/>
      <c r="N623" s="756"/>
      <c r="O623" s="756"/>
      <c r="P623" s="756"/>
      <c r="Q623" s="756"/>
      <c r="R623" s="756"/>
      <c r="S623" s="756"/>
      <c r="T623" s="756"/>
      <c r="U623" s="756"/>
      <c r="V623" s="756"/>
      <c r="W623" s="594"/>
      <c r="X623" s="705">
        <f t="shared" si="84"/>
        <v>611</v>
      </c>
      <c r="Y623" s="756"/>
      <c r="Z623" s="756"/>
      <c r="AA623" s="756"/>
      <c r="AB623" s="756"/>
      <c r="AC623" s="756"/>
      <c r="AD623" s="756"/>
      <c r="AE623" s="756"/>
      <c r="AF623" s="756"/>
      <c r="AG623" s="756"/>
      <c r="AH623" s="756"/>
      <c r="AI623" s="756"/>
      <c r="AJ623" s="756"/>
      <c r="AK623" s="594"/>
      <c r="AL623" s="705">
        <f t="shared" si="77"/>
        <v>611</v>
      </c>
      <c r="AM623" s="756"/>
      <c r="AN623" s="756"/>
      <c r="AO623" s="756"/>
      <c r="AP623" s="756"/>
      <c r="AQ623" s="756"/>
      <c r="AR623" s="756"/>
      <c r="AS623" s="756"/>
      <c r="AT623" s="756"/>
      <c r="AU623" s="756"/>
      <c r="AV623" s="756"/>
      <c r="AW623" s="756"/>
      <c r="AX623" s="756"/>
      <c r="AY623" s="594"/>
      <c r="AZ623" s="705">
        <f t="shared" si="78"/>
        <v>611</v>
      </c>
      <c r="BA623" s="756"/>
      <c r="BB623" s="756"/>
      <c r="BC623" s="756"/>
      <c r="BD623" s="756"/>
      <c r="BE623" s="756"/>
      <c r="BF623" s="756"/>
      <c r="BG623" s="756"/>
      <c r="BH623" s="756"/>
      <c r="BI623" s="756"/>
      <c r="BJ623" s="756"/>
      <c r="BK623" s="756"/>
      <c r="BL623" s="756"/>
      <c r="BM623" s="685"/>
      <c r="BN623" s="705">
        <f t="shared" si="79"/>
        <v>611</v>
      </c>
      <c r="BO623" s="756"/>
      <c r="BP623" s="756"/>
      <c r="BQ623" s="756"/>
      <c r="BR623" s="756"/>
      <c r="BS623" s="756"/>
      <c r="BT623" s="756"/>
      <c r="BU623" s="756"/>
      <c r="BV623" s="756"/>
      <c r="BW623" s="756"/>
      <c r="BX623" s="756"/>
      <c r="BY623" s="756"/>
      <c r="BZ623" s="756"/>
    </row>
    <row r="624" spans="2:78" x14ac:dyDescent="0.25">
      <c r="B624" s="705">
        <v>612</v>
      </c>
      <c r="C624" s="765">
        <f>(1+_xlfn.XLOOKUP(INT((B624-1)/12)+1,'ZC Curve'!$B$8:$B$107,'ZC Curve'!R$8:R$107,,0))^(1/12)-1</f>
        <v>0</v>
      </c>
      <c r="D624" s="766">
        <f t="shared" si="80"/>
        <v>1</v>
      </c>
      <c r="E624" s="765">
        <f>(1+_xlfn.XLOOKUP(INT((B624-1)/12)+1,'ZC Curve'!$B$8:$B$107,'ZC Curve'!S$8:S$107,,0))^(1/12)-1</f>
        <v>0</v>
      </c>
      <c r="F624" s="766">
        <f t="shared" si="81"/>
        <v>1</v>
      </c>
      <c r="G624" s="765">
        <f>(1+_xlfn.XLOOKUP(INT((B624-1)/12)+1,'ZC Curve'!$B$8:$B$107,'ZC Curve'!T$8:T$107,,0))^(1/12)-1</f>
        <v>0</v>
      </c>
      <c r="H624" s="766">
        <f t="shared" si="82"/>
        <v>1</v>
      </c>
      <c r="I624" s="594"/>
      <c r="J624" s="705">
        <f t="shared" si="83"/>
        <v>612</v>
      </c>
      <c r="K624" s="756"/>
      <c r="L624" s="756"/>
      <c r="M624" s="756"/>
      <c r="N624" s="756"/>
      <c r="O624" s="756"/>
      <c r="P624" s="756"/>
      <c r="Q624" s="756"/>
      <c r="R624" s="756"/>
      <c r="S624" s="756"/>
      <c r="T624" s="756"/>
      <c r="U624" s="756"/>
      <c r="V624" s="756"/>
      <c r="W624" s="594"/>
      <c r="X624" s="705">
        <f t="shared" si="84"/>
        <v>612</v>
      </c>
      <c r="Y624" s="756"/>
      <c r="Z624" s="756"/>
      <c r="AA624" s="756"/>
      <c r="AB624" s="756"/>
      <c r="AC624" s="756"/>
      <c r="AD624" s="756"/>
      <c r="AE624" s="756"/>
      <c r="AF624" s="756"/>
      <c r="AG624" s="756"/>
      <c r="AH624" s="756"/>
      <c r="AI624" s="756"/>
      <c r="AJ624" s="756"/>
      <c r="AK624" s="594"/>
      <c r="AL624" s="705">
        <f t="shared" si="77"/>
        <v>612</v>
      </c>
      <c r="AM624" s="756"/>
      <c r="AN624" s="756"/>
      <c r="AO624" s="756"/>
      <c r="AP624" s="756"/>
      <c r="AQ624" s="756"/>
      <c r="AR624" s="756"/>
      <c r="AS624" s="756"/>
      <c r="AT624" s="756"/>
      <c r="AU624" s="756"/>
      <c r="AV624" s="756"/>
      <c r="AW624" s="756"/>
      <c r="AX624" s="756"/>
      <c r="AY624" s="594"/>
      <c r="AZ624" s="705">
        <f t="shared" si="78"/>
        <v>612</v>
      </c>
      <c r="BA624" s="756"/>
      <c r="BB624" s="756"/>
      <c r="BC624" s="756"/>
      <c r="BD624" s="756"/>
      <c r="BE624" s="756"/>
      <c r="BF624" s="756"/>
      <c r="BG624" s="756"/>
      <c r="BH624" s="756"/>
      <c r="BI624" s="756"/>
      <c r="BJ624" s="756"/>
      <c r="BK624" s="756"/>
      <c r="BL624" s="756"/>
      <c r="BM624" s="685"/>
      <c r="BN624" s="705">
        <f t="shared" si="79"/>
        <v>612</v>
      </c>
      <c r="BO624" s="756"/>
      <c r="BP624" s="756"/>
      <c r="BQ624" s="756"/>
      <c r="BR624" s="756"/>
      <c r="BS624" s="756"/>
      <c r="BT624" s="756"/>
      <c r="BU624" s="756"/>
      <c r="BV624" s="756"/>
      <c r="BW624" s="756"/>
      <c r="BX624" s="756"/>
      <c r="BY624" s="756"/>
      <c r="BZ624" s="756"/>
    </row>
    <row r="625" spans="2:78" x14ac:dyDescent="0.25">
      <c r="B625" s="705">
        <v>613</v>
      </c>
      <c r="C625" s="765">
        <f>(1+_xlfn.XLOOKUP(INT((B625-1)/12)+1,'ZC Curve'!$B$8:$B$107,'ZC Curve'!R$8:R$107,,0))^(1/12)-1</f>
        <v>0</v>
      </c>
      <c r="D625" s="766">
        <f t="shared" si="80"/>
        <v>1</v>
      </c>
      <c r="E625" s="765">
        <f>(1+_xlfn.XLOOKUP(INT((B625-1)/12)+1,'ZC Curve'!$B$8:$B$107,'ZC Curve'!S$8:S$107,,0))^(1/12)-1</f>
        <v>0</v>
      </c>
      <c r="F625" s="766">
        <f t="shared" si="81"/>
        <v>1</v>
      </c>
      <c r="G625" s="765">
        <f>(1+_xlfn.XLOOKUP(INT((B625-1)/12)+1,'ZC Curve'!$B$8:$B$107,'ZC Curve'!T$8:T$107,,0))^(1/12)-1</f>
        <v>0</v>
      </c>
      <c r="H625" s="766">
        <f t="shared" si="82"/>
        <v>1</v>
      </c>
      <c r="I625" s="594"/>
      <c r="J625" s="705">
        <f t="shared" si="83"/>
        <v>613</v>
      </c>
      <c r="K625" s="756"/>
      <c r="L625" s="756"/>
      <c r="M625" s="756"/>
      <c r="N625" s="756"/>
      <c r="O625" s="756"/>
      <c r="P625" s="756"/>
      <c r="Q625" s="756"/>
      <c r="R625" s="756"/>
      <c r="S625" s="756"/>
      <c r="T625" s="756"/>
      <c r="U625" s="756"/>
      <c r="V625" s="756"/>
      <c r="W625" s="594"/>
      <c r="X625" s="705">
        <f t="shared" si="84"/>
        <v>613</v>
      </c>
      <c r="Y625" s="756"/>
      <c r="Z625" s="756"/>
      <c r="AA625" s="756"/>
      <c r="AB625" s="756"/>
      <c r="AC625" s="756"/>
      <c r="AD625" s="756"/>
      <c r="AE625" s="756"/>
      <c r="AF625" s="756"/>
      <c r="AG625" s="756"/>
      <c r="AH625" s="756"/>
      <c r="AI625" s="756"/>
      <c r="AJ625" s="756"/>
      <c r="AK625" s="594"/>
      <c r="AL625" s="705">
        <f t="shared" ref="AL625:AL688" si="85">AL624+1</f>
        <v>613</v>
      </c>
      <c r="AM625" s="756"/>
      <c r="AN625" s="756"/>
      <c r="AO625" s="756"/>
      <c r="AP625" s="756"/>
      <c r="AQ625" s="756"/>
      <c r="AR625" s="756"/>
      <c r="AS625" s="756"/>
      <c r="AT625" s="756"/>
      <c r="AU625" s="756"/>
      <c r="AV625" s="756"/>
      <c r="AW625" s="756"/>
      <c r="AX625" s="756"/>
      <c r="AY625" s="594"/>
      <c r="AZ625" s="705">
        <f t="shared" si="78"/>
        <v>613</v>
      </c>
      <c r="BA625" s="756"/>
      <c r="BB625" s="756"/>
      <c r="BC625" s="756"/>
      <c r="BD625" s="756"/>
      <c r="BE625" s="756"/>
      <c r="BF625" s="756"/>
      <c r="BG625" s="756"/>
      <c r="BH625" s="756"/>
      <c r="BI625" s="756"/>
      <c r="BJ625" s="756"/>
      <c r="BK625" s="756"/>
      <c r="BL625" s="756"/>
      <c r="BM625" s="685"/>
      <c r="BN625" s="705">
        <f t="shared" si="79"/>
        <v>613</v>
      </c>
      <c r="BO625" s="756"/>
      <c r="BP625" s="756"/>
      <c r="BQ625" s="756"/>
      <c r="BR625" s="756"/>
      <c r="BS625" s="756"/>
      <c r="BT625" s="756"/>
      <c r="BU625" s="756"/>
      <c r="BV625" s="756"/>
      <c r="BW625" s="756"/>
      <c r="BX625" s="756"/>
      <c r="BY625" s="756"/>
      <c r="BZ625" s="756"/>
    </row>
    <row r="626" spans="2:78" x14ac:dyDescent="0.25">
      <c r="B626" s="705">
        <v>614</v>
      </c>
      <c r="C626" s="765">
        <f>(1+_xlfn.XLOOKUP(INT((B626-1)/12)+1,'ZC Curve'!$B$8:$B$107,'ZC Curve'!R$8:R$107,,0))^(1/12)-1</f>
        <v>0</v>
      </c>
      <c r="D626" s="766">
        <f t="shared" si="80"/>
        <v>1</v>
      </c>
      <c r="E626" s="765">
        <f>(1+_xlfn.XLOOKUP(INT((B626-1)/12)+1,'ZC Curve'!$B$8:$B$107,'ZC Curve'!S$8:S$107,,0))^(1/12)-1</f>
        <v>0</v>
      </c>
      <c r="F626" s="766">
        <f t="shared" si="81"/>
        <v>1</v>
      </c>
      <c r="G626" s="765">
        <f>(1+_xlfn.XLOOKUP(INT((B626-1)/12)+1,'ZC Curve'!$B$8:$B$107,'ZC Curve'!T$8:T$107,,0))^(1/12)-1</f>
        <v>0</v>
      </c>
      <c r="H626" s="766">
        <f t="shared" si="82"/>
        <v>1</v>
      </c>
      <c r="I626" s="594"/>
      <c r="J626" s="705">
        <f t="shared" si="83"/>
        <v>614</v>
      </c>
      <c r="K626" s="756"/>
      <c r="L626" s="756"/>
      <c r="M626" s="756"/>
      <c r="N626" s="756"/>
      <c r="O626" s="756"/>
      <c r="P626" s="756"/>
      <c r="Q626" s="756"/>
      <c r="R626" s="756"/>
      <c r="S626" s="756"/>
      <c r="T626" s="756"/>
      <c r="U626" s="756"/>
      <c r="V626" s="756"/>
      <c r="W626" s="594"/>
      <c r="X626" s="705">
        <f t="shared" si="84"/>
        <v>614</v>
      </c>
      <c r="Y626" s="756"/>
      <c r="Z626" s="756"/>
      <c r="AA626" s="756"/>
      <c r="AB626" s="756"/>
      <c r="AC626" s="756"/>
      <c r="AD626" s="756"/>
      <c r="AE626" s="756"/>
      <c r="AF626" s="756"/>
      <c r="AG626" s="756"/>
      <c r="AH626" s="756"/>
      <c r="AI626" s="756"/>
      <c r="AJ626" s="756"/>
      <c r="AK626" s="594"/>
      <c r="AL626" s="705">
        <f t="shared" si="85"/>
        <v>614</v>
      </c>
      <c r="AM626" s="756"/>
      <c r="AN626" s="756"/>
      <c r="AO626" s="756"/>
      <c r="AP626" s="756"/>
      <c r="AQ626" s="756"/>
      <c r="AR626" s="756"/>
      <c r="AS626" s="756"/>
      <c r="AT626" s="756"/>
      <c r="AU626" s="756"/>
      <c r="AV626" s="756"/>
      <c r="AW626" s="756"/>
      <c r="AX626" s="756"/>
      <c r="AY626" s="594"/>
      <c r="AZ626" s="705">
        <f t="shared" si="78"/>
        <v>614</v>
      </c>
      <c r="BA626" s="756"/>
      <c r="BB626" s="756"/>
      <c r="BC626" s="756"/>
      <c r="BD626" s="756"/>
      <c r="BE626" s="756"/>
      <c r="BF626" s="756"/>
      <c r="BG626" s="756"/>
      <c r="BH626" s="756"/>
      <c r="BI626" s="756"/>
      <c r="BJ626" s="756"/>
      <c r="BK626" s="756"/>
      <c r="BL626" s="756"/>
      <c r="BM626" s="685"/>
      <c r="BN626" s="705">
        <f t="shared" si="79"/>
        <v>614</v>
      </c>
      <c r="BO626" s="756"/>
      <c r="BP626" s="756"/>
      <c r="BQ626" s="756"/>
      <c r="BR626" s="756"/>
      <c r="BS626" s="756"/>
      <c r="BT626" s="756"/>
      <c r="BU626" s="756"/>
      <c r="BV626" s="756"/>
      <c r="BW626" s="756"/>
      <c r="BX626" s="756"/>
      <c r="BY626" s="756"/>
      <c r="BZ626" s="756"/>
    </row>
    <row r="627" spans="2:78" x14ac:dyDescent="0.25">
      <c r="B627" s="705">
        <v>615</v>
      </c>
      <c r="C627" s="765">
        <f>(1+_xlfn.XLOOKUP(INT((B627-1)/12)+1,'ZC Curve'!$B$8:$B$107,'ZC Curve'!R$8:R$107,,0))^(1/12)-1</f>
        <v>0</v>
      </c>
      <c r="D627" s="766">
        <f t="shared" si="80"/>
        <v>1</v>
      </c>
      <c r="E627" s="765">
        <f>(1+_xlfn.XLOOKUP(INT((B627-1)/12)+1,'ZC Curve'!$B$8:$B$107,'ZC Curve'!S$8:S$107,,0))^(1/12)-1</f>
        <v>0</v>
      </c>
      <c r="F627" s="766">
        <f t="shared" si="81"/>
        <v>1</v>
      </c>
      <c r="G627" s="765">
        <f>(1+_xlfn.XLOOKUP(INT((B627-1)/12)+1,'ZC Curve'!$B$8:$B$107,'ZC Curve'!T$8:T$107,,0))^(1/12)-1</f>
        <v>0</v>
      </c>
      <c r="H627" s="766">
        <f t="shared" si="82"/>
        <v>1</v>
      </c>
      <c r="I627" s="594"/>
      <c r="J627" s="705">
        <f t="shared" si="83"/>
        <v>615</v>
      </c>
      <c r="K627" s="756"/>
      <c r="L627" s="756"/>
      <c r="M627" s="756"/>
      <c r="N627" s="756"/>
      <c r="O627" s="756"/>
      <c r="P627" s="756"/>
      <c r="Q627" s="756"/>
      <c r="R627" s="756"/>
      <c r="S627" s="756"/>
      <c r="T627" s="756"/>
      <c r="U627" s="756"/>
      <c r="V627" s="756"/>
      <c r="W627" s="594"/>
      <c r="X627" s="705">
        <f t="shared" si="84"/>
        <v>615</v>
      </c>
      <c r="Y627" s="756"/>
      <c r="Z627" s="756"/>
      <c r="AA627" s="756"/>
      <c r="AB627" s="756"/>
      <c r="AC627" s="756"/>
      <c r="AD627" s="756"/>
      <c r="AE627" s="756"/>
      <c r="AF627" s="756"/>
      <c r="AG627" s="756"/>
      <c r="AH627" s="756"/>
      <c r="AI627" s="756"/>
      <c r="AJ627" s="756"/>
      <c r="AK627" s="594"/>
      <c r="AL627" s="705">
        <f t="shared" si="85"/>
        <v>615</v>
      </c>
      <c r="AM627" s="756"/>
      <c r="AN627" s="756"/>
      <c r="AO627" s="756"/>
      <c r="AP627" s="756"/>
      <c r="AQ627" s="756"/>
      <c r="AR627" s="756"/>
      <c r="AS627" s="756"/>
      <c r="AT627" s="756"/>
      <c r="AU627" s="756"/>
      <c r="AV627" s="756"/>
      <c r="AW627" s="756"/>
      <c r="AX627" s="756"/>
      <c r="AY627" s="594"/>
      <c r="AZ627" s="705">
        <f t="shared" si="78"/>
        <v>615</v>
      </c>
      <c r="BA627" s="756"/>
      <c r="BB627" s="756"/>
      <c r="BC627" s="756"/>
      <c r="BD627" s="756"/>
      <c r="BE627" s="756"/>
      <c r="BF627" s="756"/>
      <c r="BG627" s="756"/>
      <c r="BH627" s="756"/>
      <c r="BI627" s="756"/>
      <c r="BJ627" s="756"/>
      <c r="BK627" s="756"/>
      <c r="BL627" s="756"/>
      <c r="BM627" s="685"/>
      <c r="BN627" s="705">
        <f t="shared" si="79"/>
        <v>615</v>
      </c>
      <c r="BO627" s="756"/>
      <c r="BP627" s="756"/>
      <c r="BQ627" s="756"/>
      <c r="BR627" s="756"/>
      <c r="BS627" s="756"/>
      <c r="BT627" s="756"/>
      <c r="BU627" s="756"/>
      <c r="BV627" s="756"/>
      <c r="BW627" s="756"/>
      <c r="BX627" s="756"/>
      <c r="BY627" s="756"/>
      <c r="BZ627" s="756"/>
    </row>
    <row r="628" spans="2:78" x14ac:dyDescent="0.25">
      <c r="B628" s="705">
        <v>616</v>
      </c>
      <c r="C628" s="765">
        <f>(1+_xlfn.XLOOKUP(INT((B628-1)/12)+1,'ZC Curve'!$B$8:$B$107,'ZC Curve'!R$8:R$107,,0))^(1/12)-1</f>
        <v>0</v>
      </c>
      <c r="D628" s="766">
        <f t="shared" si="80"/>
        <v>1</v>
      </c>
      <c r="E628" s="765">
        <f>(1+_xlfn.XLOOKUP(INT((B628-1)/12)+1,'ZC Curve'!$B$8:$B$107,'ZC Curve'!S$8:S$107,,0))^(1/12)-1</f>
        <v>0</v>
      </c>
      <c r="F628" s="766">
        <f t="shared" si="81"/>
        <v>1</v>
      </c>
      <c r="G628" s="765">
        <f>(1+_xlfn.XLOOKUP(INT((B628-1)/12)+1,'ZC Curve'!$B$8:$B$107,'ZC Curve'!T$8:T$107,,0))^(1/12)-1</f>
        <v>0</v>
      </c>
      <c r="H628" s="766">
        <f t="shared" si="82"/>
        <v>1</v>
      </c>
      <c r="I628" s="594"/>
      <c r="J628" s="705">
        <f t="shared" si="83"/>
        <v>616</v>
      </c>
      <c r="K628" s="756"/>
      <c r="L628" s="756"/>
      <c r="M628" s="756"/>
      <c r="N628" s="756"/>
      <c r="O628" s="756"/>
      <c r="P628" s="756"/>
      <c r="Q628" s="756"/>
      <c r="R628" s="756"/>
      <c r="S628" s="756"/>
      <c r="T628" s="756"/>
      <c r="U628" s="756"/>
      <c r="V628" s="756"/>
      <c r="W628" s="594"/>
      <c r="X628" s="705">
        <f t="shared" si="84"/>
        <v>616</v>
      </c>
      <c r="Y628" s="756"/>
      <c r="Z628" s="756"/>
      <c r="AA628" s="756"/>
      <c r="AB628" s="756"/>
      <c r="AC628" s="756"/>
      <c r="AD628" s="756"/>
      <c r="AE628" s="756"/>
      <c r="AF628" s="756"/>
      <c r="AG628" s="756"/>
      <c r="AH628" s="756"/>
      <c r="AI628" s="756"/>
      <c r="AJ628" s="756"/>
      <c r="AK628" s="594"/>
      <c r="AL628" s="705">
        <f t="shared" si="85"/>
        <v>616</v>
      </c>
      <c r="AM628" s="756"/>
      <c r="AN628" s="756"/>
      <c r="AO628" s="756"/>
      <c r="AP628" s="756"/>
      <c r="AQ628" s="756"/>
      <c r="AR628" s="756"/>
      <c r="AS628" s="756"/>
      <c r="AT628" s="756"/>
      <c r="AU628" s="756"/>
      <c r="AV628" s="756"/>
      <c r="AW628" s="756"/>
      <c r="AX628" s="756"/>
      <c r="AY628" s="594"/>
      <c r="AZ628" s="705">
        <f t="shared" si="78"/>
        <v>616</v>
      </c>
      <c r="BA628" s="756"/>
      <c r="BB628" s="756"/>
      <c r="BC628" s="756"/>
      <c r="BD628" s="756"/>
      <c r="BE628" s="756"/>
      <c r="BF628" s="756"/>
      <c r="BG628" s="756"/>
      <c r="BH628" s="756"/>
      <c r="BI628" s="756"/>
      <c r="BJ628" s="756"/>
      <c r="BK628" s="756"/>
      <c r="BL628" s="756"/>
      <c r="BM628" s="685"/>
      <c r="BN628" s="705">
        <f t="shared" si="79"/>
        <v>616</v>
      </c>
      <c r="BO628" s="756"/>
      <c r="BP628" s="756"/>
      <c r="BQ628" s="756"/>
      <c r="BR628" s="756"/>
      <c r="BS628" s="756"/>
      <c r="BT628" s="756"/>
      <c r="BU628" s="756"/>
      <c r="BV628" s="756"/>
      <c r="BW628" s="756"/>
      <c r="BX628" s="756"/>
      <c r="BY628" s="756"/>
      <c r="BZ628" s="756"/>
    </row>
    <row r="629" spans="2:78" x14ac:dyDescent="0.25">
      <c r="B629" s="705">
        <v>617</v>
      </c>
      <c r="C629" s="765">
        <f>(1+_xlfn.XLOOKUP(INT((B629-1)/12)+1,'ZC Curve'!$B$8:$B$107,'ZC Curve'!R$8:R$107,,0))^(1/12)-1</f>
        <v>0</v>
      </c>
      <c r="D629" s="766">
        <f t="shared" si="80"/>
        <v>1</v>
      </c>
      <c r="E629" s="765">
        <f>(1+_xlfn.XLOOKUP(INT((B629-1)/12)+1,'ZC Curve'!$B$8:$B$107,'ZC Curve'!S$8:S$107,,0))^(1/12)-1</f>
        <v>0</v>
      </c>
      <c r="F629" s="766">
        <f t="shared" si="81"/>
        <v>1</v>
      </c>
      <c r="G629" s="765">
        <f>(1+_xlfn.XLOOKUP(INT((B629-1)/12)+1,'ZC Curve'!$B$8:$B$107,'ZC Curve'!T$8:T$107,,0))^(1/12)-1</f>
        <v>0</v>
      </c>
      <c r="H629" s="766">
        <f t="shared" si="82"/>
        <v>1</v>
      </c>
      <c r="I629" s="594"/>
      <c r="J629" s="705">
        <f t="shared" si="83"/>
        <v>617</v>
      </c>
      <c r="K629" s="756"/>
      <c r="L629" s="756"/>
      <c r="M629" s="756"/>
      <c r="N629" s="756"/>
      <c r="O629" s="756"/>
      <c r="P629" s="756"/>
      <c r="Q629" s="756"/>
      <c r="R629" s="756"/>
      <c r="S629" s="756"/>
      <c r="T629" s="756"/>
      <c r="U629" s="756"/>
      <c r="V629" s="756"/>
      <c r="W629" s="594"/>
      <c r="X629" s="705">
        <f t="shared" si="84"/>
        <v>617</v>
      </c>
      <c r="Y629" s="756"/>
      <c r="Z629" s="756"/>
      <c r="AA629" s="756"/>
      <c r="AB629" s="756"/>
      <c r="AC629" s="756"/>
      <c r="AD629" s="756"/>
      <c r="AE629" s="756"/>
      <c r="AF629" s="756"/>
      <c r="AG629" s="756"/>
      <c r="AH629" s="756"/>
      <c r="AI629" s="756"/>
      <c r="AJ629" s="756"/>
      <c r="AK629" s="594"/>
      <c r="AL629" s="705">
        <f t="shared" si="85"/>
        <v>617</v>
      </c>
      <c r="AM629" s="756"/>
      <c r="AN629" s="756"/>
      <c r="AO629" s="756"/>
      <c r="AP629" s="756"/>
      <c r="AQ629" s="756"/>
      <c r="AR629" s="756"/>
      <c r="AS629" s="756"/>
      <c r="AT629" s="756"/>
      <c r="AU629" s="756"/>
      <c r="AV629" s="756"/>
      <c r="AW629" s="756"/>
      <c r="AX629" s="756"/>
      <c r="AY629" s="594"/>
      <c r="AZ629" s="705">
        <f t="shared" si="78"/>
        <v>617</v>
      </c>
      <c r="BA629" s="756"/>
      <c r="BB629" s="756"/>
      <c r="BC629" s="756"/>
      <c r="BD629" s="756"/>
      <c r="BE629" s="756"/>
      <c r="BF629" s="756"/>
      <c r="BG629" s="756"/>
      <c r="BH629" s="756"/>
      <c r="BI629" s="756"/>
      <c r="BJ629" s="756"/>
      <c r="BK629" s="756"/>
      <c r="BL629" s="756"/>
      <c r="BM629" s="685"/>
      <c r="BN629" s="705">
        <f t="shared" si="79"/>
        <v>617</v>
      </c>
      <c r="BO629" s="756"/>
      <c r="BP629" s="756"/>
      <c r="BQ629" s="756"/>
      <c r="BR629" s="756"/>
      <c r="BS629" s="756"/>
      <c r="BT629" s="756"/>
      <c r="BU629" s="756"/>
      <c r="BV629" s="756"/>
      <c r="BW629" s="756"/>
      <c r="BX629" s="756"/>
      <c r="BY629" s="756"/>
      <c r="BZ629" s="756"/>
    </row>
    <row r="630" spans="2:78" x14ac:dyDescent="0.25">
      <c r="B630" s="705">
        <v>618</v>
      </c>
      <c r="C630" s="765">
        <f>(1+_xlfn.XLOOKUP(INT((B630-1)/12)+1,'ZC Curve'!$B$8:$B$107,'ZC Curve'!R$8:R$107,,0))^(1/12)-1</f>
        <v>0</v>
      </c>
      <c r="D630" s="766">
        <f t="shared" si="80"/>
        <v>1</v>
      </c>
      <c r="E630" s="765">
        <f>(1+_xlfn.XLOOKUP(INT((B630-1)/12)+1,'ZC Curve'!$B$8:$B$107,'ZC Curve'!S$8:S$107,,0))^(1/12)-1</f>
        <v>0</v>
      </c>
      <c r="F630" s="766">
        <f t="shared" si="81"/>
        <v>1</v>
      </c>
      <c r="G630" s="765">
        <f>(1+_xlfn.XLOOKUP(INT((B630-1)/12)+1,'ZC Curve'!$B$8:$B$107,'ZC Curve'!T$8:T$107,,0))^(1/12)-1</f>
        <v>0</v>
      </c>
      <c r="H630" s="766">
        <f t="shared" si="82"/>
        <v>1</v>
      </c>
      <c r="I630" s="594"/>
      <c r="J630" s="705">
        <f t="shared" si="83"/>
        <v>618</v>
      </c>
      <c r="K630" s="756"/>
      <c r="L630" s="756"/>
      <c r="M630" s="756"/>
      <c r="N630" s="756"/>
      <c r="O630" s="756"/>
      <c r="P630" s="756"/>
      <c r="Q630" s="756"/>
      <c r="R630" s="756"/>
      <c r="S630" s="756"/>
      <c r="T630" s="756"/>
      <c r="U630" s="756"/>
      <c r="V630" s="756"/>
      <c r="W630" s="594"/>
      <c r="X630" s="705">
        <f t="shared" si="84"/>
        <v>618</v>
      </c>
      <c r="Y630" s="756"/>
      <c r="Z630" s="756"/>
      <c r="AA630" s="756"/>
      <c r="AB630" s="756"/>
      <c r="AC630" s="756"/>
      <c r="AD630" s="756"/>
      <c r="AE630" s="756"/>
      <c r="AF630" s="756"/>
      <c r="AG630" s="756"/>
      <c r="AH630" s="756"/>
      <c r="AI630" s="756"/>
      <c r="AJ630" s="756"/>
      <c r="AK630" s="594"/>
      <c r="AL630" s="705">
        <f t="shared" si="85"/>
        <v>618</v>
      </c>
      <c r="AM630" s="756"/>
      <c r="AN630" s="756"/>
      <c r="AO630" s="756"/>
      <c r="AP630" s="756"/>
      <c r="AQ630" s="756"/>
      <c r="AR630" s="756"/>
      <c r="AS630" s="756"/>
      <c r="AT630" s="756"/>
      <c r="AU630" s="756"/>
      <c r="AV630" s="756"/>
      <c r="AW630" s="756"/>
      <c r="AX630" s="756"/>
      <c r="AY630" s="594"/>
      <c r="AZ630" s="705">
        <f t="shared" si="78"/>
        <v>618</v>
      </c>
      <c r="BA630" s="756"/>
      <c r="BB630" s="756"/>
      <c r="BC630" s="756"/>
      <c r="BD630" s="756"/>
      <c r="BE630" s="756"/>
      <c r="BF630" s="756"/>
      <c r="BG630" s="756"/>
      <c r="BH630" s="756"/>
      <c r="BI630" s="756"/>
      <c r="BJ630" s="756"/>
      <c r="BK630" s="756"/>
      <c r="BL630" s="756"/>
      <c r="BM630" s="685"/>
      <c r="BN630" s="705">
        <f t="shared" si="79"/>
        <v>618</v>
      </c>
      <c r="BO630" s="756"/>
      <c r="BP630" s="756"/>
      <c r="BQ630" s="756"/>
      <c r="BR630" s="756"/>
      <c r="BS630" s="756"/>
      <c r="BT630" s="756"/>
      <c r="BU630" s="756"/>
      <c r="BV630" s="756"/>
      <c r="BW630" s="756"/>
      <c r="BX630" s="756"/>
      <c r="BY630" s="756"/>
      <c r="BZ630" s="756"/>
    </row>
    <row r="631" spans="2:78" x14ac:dyDescent="0.25">
      <c r="B631" s="705">
        <v>619</v>
      </c>
      <c r="C631" s="765">
        <f>(1+_xlfn.XLOOKUP(INT((B631-1)/12)+1,'ZC Curve'!$B$8:$B$107,'ZC Curve'!R$8:R$107,,0))^(1/12)-1</f>
        <v>0</v>
      </c>
      <c r="D631" s="766">
        <f t="shared" si="80"/>
        <v>1</v>
      </c>
      <c r="E631" s="765">
        <f>(1+_xlfn.XLOOKUP(INT((B631-1)/12)+1,'ZC Curve'!$B$8:$B$107,'ZC Curve'!S$8:S$107,,0))^(1/12)-1</f>
        <v>0</v>
      </c>
      <c r="F631" s="766">
        <f t="shared" si="81"/>
        <v>1</v>
      </c>
      <c r="G631" s="765">
        <f>(1+_xlfn.XLOOKUP(INT((B631-1)/12)+1,'ZC Curve'!$B$8:$B$107,'ZC Curve'!T$8:T$107,,0))^(1/12)-1</f>
        <v>0</v>
      </c>
      <c r="H631" s="766">
        <f t="shared" si="82"/>
        <v>1</v>
      </c>
      <c r="I631" s="594"/>
      <c r="J631" s="705">
        <f t="shared" si="83"/>
        <v>619</v>
      </c>
      <c r="K631" s="756"/>
      <c r="L631" s="756"/>
      <c r="M631" s="756"/>
      <c r="N631" s="756"/>
      <c r="O631" s="756"/>
      <c r="P631" s="756"/>
      <c r="Q631" s="756"/>
      <c r="R631" s="756"/>
      <c r="S631" s="756"/>
      <c r="T631" s="756"/>
      <c r="U631" s="756"/>
      <c r="V631" s="756"/>
      <c r="W631" s="594"/>
      <c r="X631" s="705">
        <f t="shared" si="84"/>
        <v>619</v>
      </c>
      <c r="Y631" s="756"/>
      <c r="Z631" s="756"/>
      <c r="AA631" s="756"/>
      <c r="AB631" s="756"/>
      <c r="AC631" s="756"/>
      <c r="AD631" s="756"/>
      <c r="AE631" s="756"/>
      <c r="AF631" s="756"/>
      <c r="AG631" s="756"/>
      <c r="AH631" s="756"/>
      <c r="AI631" s="756"/>
      <c r="AJ631" s="756"/>
      <c r="AK631" s="594"/>
      <c r="AL631" s="705">
        <f t="shared" si="85"/>
        <v>619</v>
      </c>
      <c r="AM631" s="756"/>
      <c r="AN631" s="756"/>
      <c r="AO631" s="756"/>
      <c r="AP631" s="756"/>
      <c r="AQ631" s="756"/>
      <c r="AR631" s="756"/>
      <c r="AS631" s="756"/>
      <c r="AT631" s="756"/>
      <c r="AU631" s="756"/>
      <c r="AV631" s="756"/>
      <c r="AW631" s="756"/>
      <c r="AX631" s="756"/>
      <c r="AY631" s="594"/>
      <c r="AZ631" s="705">
        <f t="shared" si="78"/>
        <v>619</v>
      </c>
      <c r="BA631" s="756"/>
      <c r="BB631" s="756"/>
      <c r="BC631" s="756"/>
      <c r="BD631" s="756"/>
      <c r="BE631" s="756"/>
      <c r="BF631" s="756"/>
      <c r="BG631" s="756"/>
      <c r="BH631" s="756"/>
      <c r="BI631" s="756"/>
      <c r="BJ631" s="756"/>
      <c r="BK631" s="756"/>
      <c r="BL631" s="756"/>
      <c r="BM631" s="685"/>
      <c r="BN631" s="705">
        <f t="shared" si="79"/>
        <v>619</v>
      </c>
      <c r="BO631" s="756"/>
      <c r="BP631" s="756"/>
      <c r="BQ631" s="756"/>
      <c r="BR631" s="756"/>
      <c r="BS631" s="756"/>
      <c r="BT631" s="756"/>
      <c r="BU631" s="756"/>
      <c r="BV631" s="756"/>
      <c r="BW631" s="756"/>
      <c r="BX631" s="756"/>
      <c r="BY631" s="756"/>
      <c r="BZ631" s="756"/>
    </row>
    <row r="632" spans="2:78" x14ac:dyDescent="0.25">
      <c r="B632" s="705">
        <v>620</v>
      </c>
      <c r="C632" s="765">
        <f>(1+_xlfn.XLOOKUP(INT((B632-1)/12)+1,'ZC Curve'!$B$8:$B$107,'ZC Curve'!R$8:R$107,,0))^(1/12)-1</f>
        <v>0</v>
      </c>
      <c r="D632" s="766">
        <f t="shared" si="80"/>
        <v>1</v>
      </c>
      <c r="E632" s="765">
        <f>(1+_xlfn.XLOOKUP(INT((B632-1)/12)+1,'ZC Curve'!$B$8:$B$107,'ZC Curve'!S$8:S$107,,0))^(1/12)-1</f>
        <v>0</v>
      </c>
      <c r="F632" s="766">
        <f t="shared" si="81"/>
        <v>1</v>
      </c>
      <c r="G632" s="765">
        <f>(1+_xlfn.XLOOKUP(INT((B632-1)/12)+1,'ZC Curve'!$B$8:$B$107,'ZC Curve'!T$8:T$107,,0))^(1/12)-1</f>
        <v>0</v>
      </c>
      <c r="H632" s="766">
        <f t="shared" si="82"/>
        <v>1</v>
      </c>
      <c r="I632" s="594"/>
      <c r="J632" s="705">
        <f t="shared" si="83"/>
        <v>620</v>
      </c>
      <c r="K632" s="756"/>
      <c r="L632" s="756"/>
      <c r="M632" s="756"/>
      <c r="N632" s="756"/>
      <c r="O632" s="756"/>
      <c r="P632" s="756"/>
      <c r="Q632" s="756"/>
      <c r="R632" s="756"/>
      <c r="S632" s="756"/>
      <c r="T632" s="756"/>
      <c r="U632" s="756"/>
      <c r="V632" s="756"/>
      <c r="W632" s="594"/>
      <c r="X632" s="705">
        <f t="shared" si="84"/>
        <v>620</v>
      </c>
      <c r="Y632" s="756"/>
      <c r="Z632" s="756"/>
      <c r="AA632" s="756"/>
      <c r="AB632" s="756"/>
      <c r="AC632" s="756"/>
      <c r="AD632" s="756"/>
      <c r="AE632" s="756"/>
      <c r="AF632" s="756"/>
      <c r="AG632" s="756"/>
      <c r="AH632" s="756"/>
      <c r="AI632" s="756"/>
      <c r="AJ632" s="756"/>
      <c r="AK632" s="594"/>
      <c r="AL632" s="705">
        <f t="shared" si="85"/>
        <v>620</v>
      </c>
      <c r="AM632" s="756"/>
      <c r="AN632" s="756"/>
      <c r="AO632" s="756"/>
      <c r="AP632" s="756"/>
      <c r="AQ632" s="756"/>
      <c r="AR632" s="756"/>
      <c r="AS632" s="756"/>
      <c r="AT632" s="756"/>
      <c r="AU632" s="756"/>
      <c r="AV632" s="756"/>
      <c r="AW632" s="756"/>
      <c r="AX632" s="756"/>
      <c r="AY632" s="594"/>
      <c r="AZ632" s="705">
        <f t="shared" si="78"/>
        <v>620</v>
      </c>
      <c r="BA632" s="756"/>
      <c r="BB632" s="756"/>
      <c r="BC632" s="756"/>
      <c r="BD632" s="756"/>
      <c r="BE632" s="756"/>
      <c r="BF632" s="756"/>
      <c r="BG632" s="756"/>
      <c r="BH632" s="756"/>
      <c r="BI632" s="756"/>
      <c r="BJ632" s="756"/>
      <c r="BK632" s="756"/>
      <c r="BL632" s="756"/>
      <c r="BM632" s="685"/>
      <c r="BN632" s="705">
        <f t="shared" si="79"/>
        <v>620</v>
      </c>
      <c r="BO632" s="756"/>
      <c r="BP632" s="756"/>
      <c r="BQ632" s="756"/>
      <c r="BR632" s="756"/>
      <c r="BS632" s="756"/>
      <c r="BT632" s="756"/>
      <c r="BU632" s="756"/>
      <c r="BV632" s="756"/>
      <c r="BW632" s="756"/>
      <c r="BX632" s="756"/>
      <c r="BY632" s="756"/>
      <c r="BZ632" s="756"/>
    </row>
    <row r="633" spans="2:78" x14ac:dyDescent="0.25">
      <c r="B633" s="705">
        <v>621</v>
      </c>
      <c r="C633" s="765">
        <f>(1+_xlfn.XLOOKUP(INT((B633-1)/12)+1,'ZC Curve'!$B$8:$B$107,'ZC Curve'!R$8:R$107,,0))^(1/12)-1</f>
        <v>0</v>
      </c>
      <c r="D633" s="766">
        <f t="shared" si="80"/>
        <v>1</v>
      </c>
      <c r="E633" s="765">
        <f>(1+_xlfn.XLOOKUP(INT((B633-1)/12)+1,'ZC Curve'!$B$8:$B$107,'ZC Curve'!S$8:S$107,,0))^(1/12)-1</f>
        <v>0</v>
      </c>
      <c r="F633" s="766">
        <f t="shared" si="81"/>
        <v>1</v>
      </c>
      <c r="G633" s="765">
        <f>(1+_xlfn.XLOOKUP(INT((B633-1)/12)+1,'ZC Curve'!$B$8:$B$107,'ZC Curve'!T$8:T$107,,0))^(1/12)-1</f>
        <v>0</v>
      </c>
      <c r="H633" s="766">
        <f t="shared" si="82"/>
        <v>1</v>
      </c>
      <c r="I633" s="594"/>
      <c r="J633" s="705">
        <f t="shared" si="83"/>
        <v>621</v>
      </c>
      <c r="K633" s="756"/>
      <c r="L633" s="756"/>
      <c r="M633" s="756"/>
      <c r="N633" s="756"/>
      <c r="O633" s="756"/>
      <c r="P633" s="756"/>
      <c r="Q633" s="756"/>
      <c r="R633" s="756"/>
      <c r="S633" s="756"/>
      <c r="T633" s="756"/>
      <c r="U633" s="756"/>
      <c r="V633" s="756"/>
      <c r="W633" s="594"/>
      <c r="X633" s="705">
        <f t="shared" si="84"/>
        <v>621</v>
      </c>
      <c r="Y633" s="756"/>
      <c r="Z633" s="756"/>
      <c r="AA633" s="756"/>
      <c r="AB633" s="756"/>
      <c r="AC633" s="756"/>
      <c r="AD633" s="756"/>
      <c r="AE633" s="756"/>
      <c r="AF633" s="756"/>
      <c r="AG633" s="756"/>
      <c r="AH633" s="756"/>
      <c r="AI633" s="756"/>
      <c r="AJ633" s="756"/>
      <c r="AK633" s="594"/>
      <c r="AL633" s="705">
        <f t="shared" si="85"/>
        <v>621</v>
      </c>
      <c r="AM633" s="756"/>
      <c r="AN633" s="756"/>
      <c r="AO633" s="756"/>
      <c r="AP633" s="756"/>
      <c r="AQ633" s="756"/>
      <c r="AR633" s="756"/>
      <c r="AS633" s="756"/>
      <c r="AT633" s="756"/>
      <c r="AU633" s="756"/>
      <c r="AV633" s="756"/>
      <c r="AW633" s="756"/>
      <c r="AX633" s="756"/>
      <c r="AY633" s="594"/>
      <c r="AZ633" s="705">
        <f t="shared" si="78"/>
        <v>621</v>
      </c>
      <c r="BA633" s="756"/>
      <c r="BB633" s="756"/>
      <c r="BC633" s="756"/>
      <c r="BD633" s="756"/>
      <c r="BE633" s="756"/>
      <c r="BF633" s="756"/>
      <c r="BG633" s="756"/>
      <c r="BH633" s="756"/>
      <c r="BI633" s="756"/>
      <c r="BJ633" s="756"/>
      <c r="BK633" s="756"/>
      <c r="BL633" s="756"/>
      <c r="BM633" s="685"/>
      <c r="BN633" s="705">
        <f t="shared" si="79"/>
        <v>621</v>
      </c>
      <c r="BO633" s="756"/>
      <c r="BP633" s="756"/>
      <c r="BQ633" s="756"/>
      <c r="BR633" s="756"/>
      <c r="BS633" s="756"/>
      <c r="BT633" s="756"/>
      <c r="BU633" s="756"/>
      <c r="BV633" s="756"/>
      <c r="BW633" s="756"/>
      <c r="BX633" s="756"/>
      <c r="BY633" s="756"/>
      <c r="BZ633" s="756"/>
    </row>
    <row r="634" spans="2:78" x14ac:dyDescent="0.25">
      <c r="B634" s="705">
        <v>622</v>
      </c>
      <c r="C634" s="765">
        <f>(1+_xlfn.XLOOKUP(INT((B634-1)/12)+1,'ZC Curve'!$B$8:$B$107,'ZC Curve'!R$8:R$107,,0))^(1/12)-1</f>
        <v>0</v>
      </c>
      <c r="D634" s="766">
        <f t="shared" si="80"/>
        <v>1</v>
      </c>
      <c r="E634" s="765">
        <f>(1+_xlfn.XLOOKUP(INT((B634-1)/12)+1,'ZC Curve'!$B$8:$B$107,'ZC Curve'!S$8:S$107,,0))^(1/12)-1</f>
        <v>0</v>
      </c>
      <c r="F634" s="766">
        <f t="shared" si="81"/>
        <v>1</v>
      </c>
      <c r="G634" s="765">
        <f>(1+_xlfn.XLOOKUP(INT((B634-1)/12)+1,'ZC Curve'!$B$8:$B$107,'ZC Curve'!T$8:T$107,,0))^(1/12)-1</f>
        <v>0</v>
      </c>
      <c r="H634" s="766">
        <f t="shared" si="82"/>
        <v>1</v>
      </c>
      <c r="I634" s="594"/>
      <c r="J634" s="705">
        <f t="shared" si="83"/>
        <v>622</v>
      </c>
      <c r="K634" s="756"/>
      <c r="L634" s="756"/>
      <c r="M634" s="756"/>
      <c r="N634" s="756"/>
      <c r="O634" s="756"/>
      <c r="P634" s="756"/>
      <c r="Q634" s="756"/>
      <c r="R634" s="756"/>
      <c r="S634" s="756"/>
      <c r="T634" s="756"/>
      <c r="U634" s="756"/>
      <c r="V634" s="756"/>
      <c r="W634" s="594"/>
      <c r="X634" s="705">
        <f t="shared" si="84"/>
        <v>622</v>
      </c>
      <c r="Y634" s="756"/>
      <c r="Z634" s="756"/>
      <c r="AA634" s="756"/>
      <c r="AB634" s="756"/>
      <c r="AC634" s="756"/>
      <c r="AD634" s="756"/>
      <c r="AE634" s="756"/>
      <c r="AF634" s="756"/>
      <c r="AG634" s="756"/>
      <c r="AH634" s="756"/>
      <c r="AI634" s="756"/>
      <c r="AJ634" s="756"/>
      <c r="AK634" s="594"/>
      <c r="AL634" s="705">
        <f t="shared" si="85"/>
        <v>622</v>
      </c>
      <c r="AM634" s="756"/>
      <c r="AN634" s="756"/>
      <c r="AO634" s="756"/>
      <c r="AP634" s="756"/>
      <c r="AQ634" s="756"/>
      <c r="AR634" s="756"/>
      <c r="AS634" s="756"/>
      <c r="AT634" s="756"/>
      <c r="AU634" s="756"/>
      <c r="AV634" s="756"/>
      <c r="AW634" s="756"/>
      <c r="AX634" s="756"/>
      <c r="AY634" s="594"/>
      <c r="AZ634" s="705">
        <f t="shared" si="78"/>
        <v>622</v>
      </c>
      <c r="BA634" s="756"/>
      <c r="BB634" s="756"/>
      <c r="BC634" s="756"/>
      <c r="BD634" s="756"/>
      <c r="BE634" s="756"/>
      <c r="BF634" s="756"/>
      <c r="BG634" s="756"/>
      <c r="BH634" s="756"/>
      <c r="BI634" s="756"/>
      <c r="BJ634" s="756"/>
      <c r="BK634" s="756"/>
      <c r="BL634" s="756"/>
      <c r="BM634" s="685"/>
      <c r="BN634" s="705">
        <f t="shared" si="79"/>
        <v>622</v>
      </c>
      <c r="BO634" s="756"/>
      <c r="BP634" s="756"/>
      <c r="BQ634" s="756"/>
      <c r="BR634" s="756"/>
      <c r="BS634" s="756"/>
      <c r="BT634" s="756"/>
      <c r="BU634" s="756"/>
      <c r="BV634" s="756"/>
      <c r="BW634" s="756"/>
      <c r="BX634" s="756"/>
      <c r="BY634" s="756"/>
      <c r="BZ634" s="756"/>
    </row>
    <row r="635" spans="2:78" x14ac:dyDescent="0.25">
      <c r="B635" s="705">
        <v>623</v>
      </c>
      <c r="C635" s="765">
        <f>(1+_xlfn.XLOOKUP(INT((B635-1)/12)+1,'ZC Curve'!$B$8:$B$107,'ZC Curve'!R$8:R$107,,0))^(1/12)-1</f>
        <v>0</v>
      </c>
      <c r="D635" s="766">
        <f t="shared" si="80"/>
        <v>1</v>
      </c>
      <c r="E635" s="765">
        <f>(1+_xlfn.XLOOKUP(INT((B635-1)/12)+1,'ZC Curve'!$B$8:$B$107,'ZC Curve'!S$8:S$107,,0))^(1/12)-1</f>
        <v>0</v>
      </c>
      <c r="F635" s="766">
        <f t="shared" si="81"/>
        <v>1</v>
      </c>
      <c r="G635" s="765">
        <f>(1+_xlfn.XLOOKUP(INT((B635-1)/12)+1,'ZC Curve'!$B$8:$B$107,'ZC Curve'!T$8:T$107,,0))^(1/12)-1</f>
        <v>0</v>
      </c>
      <c r="H635" s="766">
        <f t="shared" si="82"/>
        <v>1</v>
      </c>
      <c r="I635" s="594"/>
      <c r="J635" s="705">
        <f t="shared" si="83"/>
        <v>623</v>
      </c>
      <c r="K635" s="756"/>
      <c r="L635" s="756"/>
      <c r="M635" s="756"/>
      <c r="N635" s="756"/>
      <c r="O635" s="756"/>
      <c r="P635" s="756"/>
      <c r="Q635" s="756"/>
      <c r="R635" s="756"/>
      <c r="S635" s="756"/>
      <c r="T635" s="756"/>
      <c r="U635" s="756"/>
      <c r="V635" s="756"/>
      <c r="W635" s="594"/>
      <c r="X635" s="705">
        <f t="shared" si="84"/>
        <v>623</v>
      </c>
      <c r="Y635" s="756"/>
      <c r="Z635" s="756"/>
      <c r="AA635" s="756"/>
      <c r="AB635" s="756"/>
      <c r="AC635" s="756"/>
      <c r="AD635" s="756"/>
      <c r="AE635" s="756"/>
      <c r="AF635" s="756"/>
      <c r="AG635" s="756"/>
      <c r="AH635" s="756"/>
      <c r="AI635" s="756"/>
      <c r="AJ635" s="756"/>
      <c r="AK635" s="594"/>
      <c r="AL635" s="705">
        <f t="shared" si="85"/>
        <v>623</v>
      </c>
      <c r="AM635" s="756"/>
      <c r="AN635" s="756"/>
      <c r="AO635" s="756"/>
      <c r="AP635" s="756"/>
      <c r="AQ635" s="756"/>
      <c r="AR635" s="756"/>
      <c r="AS635" s="756"/>
      <c r="AT635" s="756"/>
      <c r="AU635" s="756"/>
      <c r="AV635" s="756"/>
      <c r="AW635" s="756"/>
      <c r="AX635" s="756"/>
      <c r="AY635" s="594"/>
      <c r="AZ635" s="705">
        <f t="shared" si="78"/>
        <v>623</v>
      </c>
      <c r="BA635" s="756"/>
      <c r="BB635" s="756"/>
      <c r="BC635" s="756"/>
      <c r="BD635" s="756"/>
      <c r="BE635" s="756"/>
      <c r="BF635" s="756"/>
      <c r="BG635" s="756"/>
      <c r="BH635" s="756"/>
      <c r="BI635" s="756"/>
      <c r="BJ635" s="756"/>
      <c r="BK635" s="756"/>
      <c r="BL635" s="756"/>
      <c r="BM635" s="685"/>
      <c r="BN635" s="705">
        <f t="shared" si="79"/>
        <v>623</v>
      </c>
      <c r="BO635" s="756"/>
      <c r="BP635" s="756"/>
      <c r="BQ635" s="756"/>
      <c r="BR635" s="756"/>
      <c r="BS635" s="756"/>
      <c r="BT635" s="756"/>
      <c r="BU635" s="756"/>
      <c r="BV635" s="756"/>
      <c r="BW635" s="756"/>
      <c r="BX635" s="756"/>
      <c r="BY635" s="756"/>
      <c r="BZ635" s="756"/>
    </row>
    <row r="636" spans="2:78" x14ac:dyDescent="0.25">
      <c r="B636" s="705">
        <v>624</v>
      </c>
      <c r="C636" s="765">
        <f>(1+_xlfn.XLOOKUP(INT((B636-1)/12)+1,'ZC Curve'!$B$8:$B$107,'ZC Curve'!R$8:R$107,,0))^(1/12)-1</f>
        <v>0</v>
      </c>
      <c r="D636" s="766">
        <f t="shared" si="80"/>
        <v>1</v>
      </c>
      <c r="E636" s="765">
        <f>(1+_xlfn.XLOOKUP(INT((B636-1)/12)+1,'ZC Curve'!$B$8:$B$107,'ZC Curve'!S$8:S$107,,0))^(1/12)-1</f>
        <v>0</v>
      </c>
      <c r="F636" s="766">
        <f t="shared" si="81"/>
        <v>1</v>
      </c>
      <c r="G636" s="765">
        <f>(1+_xlfn.XLOOKUP(INT((B636-1)/12)+1,'ZC Curve'!$B$8:$B$107,'ZC Curve'!T$8:T$107,,0))^(1/12)-1</f>
        <v>0</v>
      </c>
      <c r="H636" s="766">
        <f t="shared" si="82"/>
        <v>1</v>
      </c>
      <c r="I636" s="594"/>
      <c r="J636" s="705">
        <f t="shared" si="83"/>
        <v>624</v>
      </c>
      <c r="K636" s="756"/>
      <c r="L636" s="756"/>
      <c r="M636" s="756"/>
      <c r="N636" s="756"/>
      <c r="O636" s="756"/>
      <c r="P636" s="756"/>
      <c r="Q636" s="756"/>
      <c r="R636" s="756"/>
      <c r="S636" s="756"/>
      <c r="T636" s="756"/>
      <c r="U636" s="756"/>
      <c r="V636" s="756"/>
      <c r="W636" s="594"/>
      <c r="X636" s="705">
        <f t="shared" si="84"/>
        <v>624</v>
      </c>
      <c r="Y636" s="756"/>
      <c r="Z636" s="756"/>
      <c r="AA636" s="756"/>
      <c r="AB636" s="756"/>
      <c r="AC636" s="756"/>
      <c r="AD636" s="756"/>
      <c r="AE636" s="756"/>
      <c r="AF636" s="756"/>
      <c r="AG636" s="756"/>
      <c r="AH636" s="756"/>
      <c r="AI636" s="756"/>
      <c r="AJ636" s="756"/>
      <c r="AK636" s="594"/>
      <c r="AL636" s="705">
        <f t="shared" si="85"/>
        <v>624</v>
      </c>
      <c r="AM636" s="756"/>
      <c r="AN636" s="756"/>
      <c r="AO636" s="756"/>
      <c r="AP636" s="756"/>
      <c r="AQ636" s="756"/>
      <c r="AR636" s="756"/>
      <c r="AS636" s="756"/>
      <c r="AT636" s="756"/>
      <c r="AU636" s="756"/>
      <c r="AV636" s="756"/>
      <c r="AW636" s="756"/>
      <c r="AX636" s="756"/>
      <c r="AY636" s="594"/>
      <c r="AZ636" s="705">
        <f t="shared" si="78"/>
        <v>624</v>
      </c>
      <c r="BA636" s="756"/>
      <c r="BB636" s="756"/>
      <c r="BC636" s="756"/>
      <c r="BD636" s="756"/>
      <c r="BE636" s="756"/>
      <c r="BF636" s="756"/>
      <c r="BG636" s="756"/>
      <c r="BH636" s="756"/>
      <c r="BI636" s="756"/>
      <c r="BJ636" s="756"/>
      <c r="BK636" s="756"/>
      <c r="BL636" s="756"/>
      <c r="BM636" s="685"/>
      <c r="BN636" s="705">
        <f t="shared" si="79"/>
        <v>624</v>
      </c>
      <c r="BO636" s="756"/>
      <c r="BP636" s="756"/>
      <c r="BQ636" s="756"/>
      <c r="BR636" s="756"/>
      <c r="BS636" s="756"/>
      <c r="BT636" s="756"/>
      <c r="BU636" s="756"/>
      <c r="BV636" s="756"/>
      <c r="BW636" s="756"/>
      <c r="BX636" s="756"/>
      <c r="BY636" s="756"/>
      <c r="BZ636" s="756"/>
    </row>
    <row r="637" spans="2:78" x14ac:dyDescent="0.25">
      <c r="B637" s="705">
        <v>625</v>
      </c>
      <c r="C637" s="765">
        <f>(1+_xlfn.XLOOKUP(INT((B637-1)/12)+1,'ZC Curve'!$B$8:$B$107,'ZC Curve'!R$8:R$107,,0))^(1/12)-1</f>
        <v>0</v>
      </c>
      <c r="D637" s="766">
        <f t="shared" si="80"/>
        <v>1</v>
      </c>
      <c r="E637" s="765">
        <f>(1+_xlfn.XLOOKUP(INT((B637-1)/12)+1,'ZC Curve'!$B$8:$B$107,'ZC Curve'!S$8:S$107,,0))^(1/12)-1</f>
        <v>0</v>
      </c>
      <c r="F637" s="766">
        <f t="shared" si="81"/>
        <v>1</v>
      </c>
      <c r="G637" s="765">
        <f>(1+_xlfn.XLOOKUP(INT((B637-1)/12)+1,'ZC Curve'!$B$8:$B$107,'ZC Curve'!T$8:T$107,,0))^(1/12)-1</f>
        <v>0</v>
      </c>
      <c r="H637" s="766">
        <f t="shared" si="82"/>
        <v>1</v>
      </c>
      <c r="I637" s="594"/>
      <c r="J637" s="705">
        <f t="shared" si="83"/>
        <v>625</v>
      </c>
      <c r="K637" s="756"/>
      <c r="L637" s="756"/>
      <c r="M637" s="756"/>
      <c r="N637" s="756"/>
      <c r="O637" s="756"/>
      <c r="P637" s="756"/>
      <c r="Q637" s="756"/>
      <c r="R637" s="756"/>
      <c r="S637" s="756"/>
      <c r="T637" s="756"/>
      <c r="U637" s="756"/>
      <c r="V637" s="756"/>
      <c r="W637" s="594"/>
      <c r="X637" s="705">
        <f t="shared" si="84"/>
        <v>625</v>
      </c>
      <c r="Y637" s="756"/>
      <c r="Z637" s="756"/>
      <c r="AA637" s="756"/>
      <c r="AB637" s="756"/>
      <c r="AC637" s="756"/>
      <c r="AD637" s="756"/>
      <c r="AE637" s="756"/>
      <c r="AF637" s="756"/>
      <c r="AG637" s="756"/>
      <c r="AH637" s="756"/>
      <c r="AI637" s="756"/>
      <c r="AJ637" s="756"/>
      <c r="AK637" s="594"/>
      <c r="AL637" s="705">
        <f t="shared" si="85"/>
        <v>625</v>
      </c>
      <c r="AM637" s="756"/>
      <c r="AN637" s="756"/>
      <c r="AO637" s="756"/>
      <c r="AP637" s="756"/>
      <c r="AQ637" s="756"/>
      <c r="AR637" s="756"/>
      <c r="AS637" s="756"/>
      <c r="AT637" s="756"/>
      <c r="AU637" s="756"/>
      <c r="AV637" s="756"/>
      <c r="AW637" s="756"/>
      <c r="AX637" s="756"/>
      <c r="AY637" s="594"/>
      <c r="AZ637" s="705">
        <f t="shared" si="78"/>
        <v>625</v>
      </c>
      <c r="BA637" s="756"/>
      <c r="BB637" s="756"/>
      <c r="BC637" s="756"/>
      <c r="BD637" s="756"/>
      <c r="BE637" s="756"/>
      <c r="BF637" s="756"/>
      <c r="BG637" s="756"/>
      <c r="BH637" s="756"/>
      <c r="BI637" s="756"/>
      <c r="BJ637" s="756"/>
      <c r="BK637" s="756"/>
      <c r="BL637" s="756"/>
      <c r="BM637" s="685"/>
      <c r="BN637" s="705">
        <f t="shared" si="79"/>
        <v>625</v>
      </c>
      <c r="BO637" s="756"/>
      <c r="BP637" s="756"/>
      <c r="BQ637" s="756"/>
      <c r="BR637" s="756"/>
      <c r="BS637" s="756"/>
      <c r="BT637" s="756"/>
      <c r="BU637" s="756"/>
      <c r="BV637" s="756"/>
      <c r="BW637" s="756"/>
      <c r="BX637" s="756"/>
      <c r="BY637" s="756"/>
      <c r="BZ637" s="756"/>
    </row>
    <row r="638" spans="2:78" x14ac:dyDescent="0.25">
      <c r="B638" s="705">
        <v>626</v>
      </c>
      <c r="C638" s="765">
        <f>(1+_xlfn.XLOOKUP(INT((B638-1)/12)+1,'ZC Curve'!$B$8:$B$107,'ZC Curve'!R$8:R$107,,0))^(1/12)-1</f>
        <v>0</v>
      </c>
      <c r="D638" s="766">
        <f t="shared" si="80"/>
        <v>1</v>
      </c>
      <c r="E638" s="765">
        <f>(1+_xlfn.XLOOKUP(INT((B638-1)/12)+1,'ZC Curve'!$B$8:$B$107,'ZC Curve'!S$8:S$107,,0))^(1/12)-1</f>
        <v>0</v>
      </c>
      <c r="F638" s="766">
        <f t="shared" si="81"/>
        <v>1</v>
      </c>
      <c r="G638" s="765">
        <f>(1+_xlfn.XLOOKUP(INT((B638-1)/12)+1,'ZC Curve'!$B$8:$B$107,'ZC Curve'!T$8:T$107,,0))^(1/12)-1</f>
        <v>0</v>
      </c>
      <c r="H638" s="766">
        <f t="shared" si="82"/>
        <v>1</v>
      </c>
      <c r="I638" s="594"/>
      <c r="J638" s="705">
        <f t="shared" si="83"/>
        <v>626</v>
      </c>
      <c r="K638" s="756"/>
      <c r="L638" s="756"/>
      <c r="M638" s="756"/>
      <c r="N638" s="756"/>
      <c r="O638" s="756"/>
      <c r="P638" s="756"/>
      <c r="Q638" s="756"/>
      <c r="R638" s="756"/>
      <c r="S638" s="756"/>
      <c r="T638" s="756"/>
      <c r="U638" s="756"/>
      <c r="V638" s="756"/>
      <c r="W638" s="594"/>
      <c r="X638" s="705">
        <f t="shared" si="84"/>
        <v>626</v>
      </c>
      <c r="Y638" s="756"/>
      <c r="Z638" s="756"/>
      <c r="AA638" s="756"/>
      <c r="AB638" s="756"/>
      <c r="AC638" s="756"/>
      <c r="AD638" s="756"/>
      <c r="AE638" s="756"/>
      <c r="AF638" s="756"/>
      <c r="AG638" s="756"/>
      <c r="AH638" s="756"/>
      <c r="AI638" s="756"/>
      <c r="AJ638" s="756"/>
      <c r="AK638" s="594"/>
      <c r="AL638" s="705">
        <f t="shared" si="85"/>
        <v>626</v>
      </c>
      <c r="AM638" s="756"/>
      <c r="AN638" s="756"/>
      <c r="AO638" s="756"/>
      <c r="AP638" s="756"/>
      <c r="AQ638" s="756"/>
      <c r="AR638" s="756"/>
      <c r="AS638" s="756"/>
      <c r="AT638" s="756"/>
      <c r="AU638" s="756"/>
      <c r="AV638" s="756"/>
      <c r="AW638" s="756"/>
      <c r="AX638" s="756"/>
      <c r="AY638" s="594"/>
      <c r="AZ638" s="705">
        <f t="shared" si="78"/>
        <v>626</v>
      </c>
      <c r="BA638" s="756"/>
      <c r="BB638" s="756"/>
      <c r="BC638" s="756"/>
      <c r="BD638" s="756"/>
      <c r="BE638" s="756"/>
      <c r="BF638" s="756"/>
      <c r="BG638" s="756"/>
      <c r="BH638" s="756"/>
      <c r="BI638" s="756"/>
      <c r="BJ638" s="756"/>
      <c r="BK638" s="756"/>
      <c r="BL638" s="756"/>
      <c r="BM638" s="685"/>
      <c r="BN638" s="705">
        <f t="shared" si="79"/>
        <v>626</v>
      </c>
      <c r="BO638" s="756"/>
      <c r="BP638" s="756"/>
      <c r="BQ638" s="756"/>
      <c r="BR638" s="756"/>
      <c r="BS638" s="756"/>
      <c r="BT638" s="756"/>
      <c r="BU638" s="756"/>
      <c r="BV638" s="756"/>
      <c r="BW638" s="756"/>
      <c r="BX638" s="756"/>
      <c r="BY638" s="756"/>
      <c r="BZ638" s="756"/>
    </row>
    <row r="639" spans="2:78" x14ac:dyDescent="0.25">
      <c r="B639" s="705">
        <v>627</v>
      </c>
      <c r="C639" s="765">
        <f>(1+_xlfn.XLOOKUP(INT((B639-1)/12)+1,'ZC Curve'!$B$8:$B$107,'ZC Curve'!R$8:R$107,,0))^(1/12)-1</f>
        <v>0</v>
      </c>
      <c r="D639" s="766">
        <f t="shared" si="80"/>
        <v>1</v>
      </c>
      <c r="E639" s="765">
        <f>(1+_xlfn.XLOOKUP(INT((B639-1)/12)+1,'ZC Curve'!$B$8:$B$107,'ZC Curve'!S$8:S$107,,0))^(1/12)-1</f>
        <v>0</v>
      </c>
      <c r="F639" s="766">
        <f t="shared" si="81"/>
        <v>1</v>
      </c>
      <c r="G639" s="765">
        <f>(1+_xlfn.XLOOKUP(INT((B639-1)/12)+1,'ZC Curve'!$B$8:$B$107,'ZC Curve'!T$8:T$107,,0))^(1/12)-1</f>
        <v>0</v>
      </c>
      <c r="H639" s="766">
        <f t="shared" si="82"/>
        <v>1</v>
      </c>
      <c r="I639" s="594"/>
      <c r="J639" s="705">
        <f t="shared" si="83"/>
        <v>627</v>
      </c>
      <c r="K639" s="756"/>
      <c r="L639" s="756"/>
      <c r="M639" s="756"/>
      <c r="N639" s="756"/>
      <c r="O639" s="756"/>
      <c r="P639" s="756"/>
      <c r="Q639" s="756"/>
      <c r="R639" s="756"/>
      <c r="S639" s="756"/>
      <c r="T639" s="756"/>
      <c r="U639" s="756"/>
      <c r="V639" s="756"/>
      <c r="W639" s="594"/>
      <c r="X639" s="705">
        <f t="shared" si="84"/>
        <v>627</v>
      </c>
      <c r="Y639" s="756"/>
      <c r="Z639" s="756"/>
      <c r="AA639" s="756"/>
      <c r="AB639" s="756"/>
      <c r="AC639" s="756"/>
      <c r="AD639" s="756"/>
      <c r="AE639" s="756"/>
      <c r="AF639" s="756"/>
      <c r="AG639" s="756"/>
      <c r="AH639" s="756"/>
      <c r="AI639" s="756"/>
      <c r="AJ639" s="756"/>
      <c r="AK639" s="594"/>
      <c r="AL639" s="705">
        <f t="shared" si="85"/>
        <v>627</v>
      </c>
      <c r="AM639" s="756"/>
      <c r="AN639" s="756"/>
      <c r="AO639" s="756"/>
      <c r="AP639" s="756"/>
      <c r="AQ639" s="756"/>
      <c r="AR639" s="756"/>
      <c r="AS639" s="756"/>
      <c r="AT639" s="756"/>
      <c r="AU639" s="756"/>
      <c r="AV639" s="756"/>
      <c r="AW639" s="756"/>
      <c r="AX639" s="756"/>
      <c r="AY639" s="594"/>
      <c r="AZ639" s="705">
        <f t="shared" si="78"/>
        <v>627</v>
      </c>
      <c r="BA639" s="756"/>
      <c r="BB639" s="756"/>
      <c r="BC639" s="756"/>
      <c r="BD639" s="756"/>
      <c r="BE639" s="756"/>
      <c r="BF639" s="756"/>
      <c r="BG639" s="756"/>
      <c r="BH639" s="756"/>
      <c r="BI639" s="756"/>
      <c r="BJ639" s="756"/>
      <c r="BK639" s="756"/>
      <c r="BL639" s="756"/>
      <c r="BM639" s="685"/>
      <c r="BN639" s="705">
        <f t="shared" si="79"/>
        <v>627</v>
      </c>
      <c r="BO639" s="756"/>
      <c r="BP639" s="756"/>
      <c r="BQ639" s="756"/>
      <c r="BR639" s="756"/>
      <c r="BS639" s="756"/>
      <c r="BT639" s="756"/>
      <c r="BU639" s="756"/>
      <c r="BV639" s="756"/>
      <c r="BW639" s="756"/>
      <c r="BX639" s="756"/>
      <c r="BY639" s="756"/>
      <c r="BZ639" s="756"/>
    </row>
    <row r="640" spans="2:78" x14ac:dyDescent="0.25">
      <c r="B640" s="705">
        <v>628</v>
      </c>
      <c r="C640" s="765">
        <f>(1+_xlfn.XLOOKUP(INT((B640-1)/12)+1,'ZC Curve'!$B$8:$B$107,'ZC Curve'!R$8:R$107,,0))^(1/12)-1</f>
        <v>0</v>
      </c>
      <c r="D640" s="766">
        <f t="shared" si="80"/>
        <v>1</v>
      </c>
      <c r="E640" s="765">
        <f>(1+_xlfn.XLOOKUP(INT((B640-1)/12)+1,'ZC Curve'!$B$8:$B$107,'ZC Curve'!S$8:S$107,,0))^(1/12)-1</f>
        <v>0</v>
      </c>
      <c r="F640" s="766">
        <f t="shared" si="81"/>
        <v>1</v>
      </c>
      <c r="G640" s="765">
        <f>(1+_xlfn.XLOOKUP(INT((B640-1)/12)+1,'ZC Curve'!$B$8:$B$107,'ZC Curve'!T$8:T$107,,0))^(1/12)-1</f>
        <v>0</v>
      </c>
      <c r="H640" s="766">
        <f t="shared" si="82"/>
        <v>1</v>
      </c>
      <c r="I640" s="594"/>
      <c r="J640" s="705">
        <f t="shared" si="83"/>
        <v>628</v>
      </c>
      <c r="K640" s="756"/>
      <c r="L640" s="756"/>
      <c r="M640" s="756"/>
      <c r="N640" s="756"/>
      <c r="O640" s="756"/>
      <c r="P640" s="756"/>
      <c r="Q640" s="756"/>
      <c r="R640" s="756"/>
      <c r="S640" s="756"/>
      <c r="T640" s="756"/>
      <c r="U640" s="756"/>
      <c r="V640" s="756"/>
      <c r="W640" s="594"/>
      <c r="X640" s="705">
        <f t="shared" si="84"/>
        <v>628</v>
      </c>
      <c r="Y640" s="756"/>
      <c r="Z640" s="756"/>
      <c r="AA640" s="756"/>
      <c r="AB640" s="756"/>
      <c r="AC640" s="756"/>
      <c r="AD640" s="756"/>
      <c r="AE640" s="756"/>
      <c r="AF640" s="756"/>
      <c r="AG640" s="756"/>
      <c r="AH640" s="756"/>
      <c r="AI640" s="756"/>
      <c r="AJ640" s="756"/>
      <c r="AK640" s="594"/>
      <c r="AL640" s="705">
        <f t="shared" si="85"/>
        <v>628</v>
      </c>
      <c r="AM640" s="756"/>
      <c r="AN640" s="756"/>
      <c r="AO640" s="756"/>
      <c r="AP640" s="756"/>
      <c r="AQ640" s="756"/>
      <c r="AR640" s="756"/>
      <c r="AS640" s="756"/>
      <c r="AT640" s="756"/>
      <c r="AU640" s="756"/>
      <c r="AV640" s="756"/>
      <c r="AW640" s="756"/>
      <c r="AX640" s="756"/>
      <c r="AY640" s="594"/>
      <c r="AZ640" s="705">
        <f t="shared" si="78"/>
        <v>628</v>
      </c>
      <c r="BA640" s="756"/>
      <c r="BB640" s="756"/>
      <c r="BC640" s="756"/>
      <c r="BD640" s="756"/>
      <c r="BE640" s="756"/>
      <c r="BF640" s="756"/>
      <c r="BG640" s="756"/>
      <c r="BH640" s="756"/>
      <c r="BI640" s="756"/>
      <c r="BJ640" s="756"/>
      <c r="BK640" s="756"/>
      <c r="BL640" s="756"/>
      <c r="BM640" s="685"/>
      <c r="BN640" s="705">
        <f t="shared" si="79"/>
        <v>628</v>
      </c>
      <c r="BO640" s="756"/>
      <c r="BP640" s="756"/>
      <c r="BQ640" s="756"/>
      <c r="BR640" s="756"/>
      <c r="BS640" s="756"/>
      <c r="BT640" s="756"/>
      <c r="BU640" s="756"/>
      <c r="BV640" s="756"/>
      <c r="BW640" s="756"/>
      <c r="BX640" s="756"/>
      <c r="BY640" s="756"/>
      <c r="BZ640" s="756"/>
    </row>
    <row r="641" spans="2:78" x14ac:dyDescent="0.25">
      <c r="B641" s="705">
        <v>629</v>
      </c>
      <c r="C641" s="765">
        <f>(1+_xlfn.XLOOKUP(INT((B641-1)/12)+1,'ZC Curve'!$B$8:$B$107,'ZC Curve'!R$8:R$107,,0))^(1/12)-1</f>
        <v>0</v>
      </c>
      <c r="D641" s="766">
        <f t="shared" si="80"/>
        <v>1</v>
      </c>
      <c r="E641" s="765">
        <f>(1+_xlfn.XLOOKUP(INT((B641-1)/12)+1,'ZC Curve'!$B$8:$B$107,'ZC Curve'!S$8:S$107,,0))^(1/12)-1</f>
        <v>0</v>
      </c>
      <c r="F641" s="766">
        <f t="shared" si="81"/>
        <v>1</v>
      </c>
      <c r="G641" s="765">
        <f>(1+_xlfn.XLOOKUP(INT((B641-1)/12)+1,'ZC Curve'!$B$8:$B$107,'ZC Curve'!T$8:T$107,,0))^(1/12)-1</f>
        <v>0</v>
      </c>
      <c r="H641" s="766">
        <f t="shared" si="82"/>
        <v>1</v>
      </c>
      <c r="I641" s="594"/>
      <c r="J641" s="705">
        <f t="shared" si="83"/>
        <v>629</v>
      </c>
      <c r="K641" s="756"/>
      <c r="L641" s="756"/>
      <c r="M641" s="756"/>
      <c r="N641" s="756"/>
      <c r="O641" s="756"/>
      <c r="P641" s="756"/>
      <c r="Q641" s="756"/>
      <c r="R641" s="756"/>
      <c r="S641" s="756"/>
      <c r="T641" s="756"/>
      <c r="U641" s="756"/>
      <c r="V641" s="756"/>
      <c r="W641" s="594"/>
      <c r="X641" s="705">
        <f t="shared" si="84"/>
        <v>629</v>
      </c>
      <c r="Y641" s="756"/>
      <c r="Z641" s="756"/>
      <c r="AA641" s="756"/>
      <c r="AB641" s="756"/>
      <c r="AC641" s="756"/>
      <c r="AD641" s="756"/>
      <c r="AE641" s="756"/>
      <c r="AF641" s="756"/>
      <c r="AG641" s="756"/>
      <c r="AH641" s="756"/>
      <c r="AI641" s="756"/>
      <c r="AJ641" s="756"/>
      <c r="AK641" s="594"/>
      <c r="AL641" s="705">
        <f t="shared" si="85"/>
        <v>629</v>
      </c>
      <c r="AM641" s="756"/>
      <c r="AN641" s="756"/>
      <c r="AO641" s="756"/>
      <c r="AP641" s="756"/>
      <c r="AQ641" s="756"/>
      <c r="AR641" s="756"/>
      <c r="AS641" s="756"/>
      <c r="AT641" s="756"/>
      <c r="AU641" s="756"/>
      <c r="AV641" s="756"/>
      <c r="AW641" s="756"/>
      <c r="AX641" s="756"/>
      <c r="AY641" s="594"/>
      <c r="AZ641" s="705">
        <f t="shared" si="78"/>
        <v>629</v>
      </c>
      <c r="BA641" s="756"/>
      <c r="BB641" s="756"/>
      <c r="BC641" s="756"/>
      <c r="BD641" s="756"/>
      <c r="BE641" s="756"/>
      <c r="BF641" s="756"/>
      <c r="BG641" s="756"/>
      <c r="BH641" s="756"/>
      <c r="BI641" s="756"/>
      <c r="BJ641" s="756"/>
      <c r="BK641" s="756"/>
      <c r="BL641" s="756"/>
      <c r="BM641" s="685"/>
      <c r="BN641" s="705">
        <f t="shared" si="79"/>
        <v>629</v>
      </c>
      <c r="BO641" s="756"/>
      <c r="BP641" s="756"/>
      <c r="BQ641" s="756"/>
      <c r="BR641" s="756"/>
      <c r="BS641" s="756"/>
      <c r="BT641" s="756"/>
      <c r="BU641" s="756"/>
      <c r="BV641" s="756"/>
      <c r="BW641" s="756"/>
      <c r="BX641" s="756"/>
      <c r="BY641" s="756"/>
      <c r="BZ641" s="756"/>
    </row>
    <row r="642" spans="2:78" x14ac:dyDescent="0.25">
      <c r="B642" s="705">
        <v>630</v>
      </c>
      <c r="C642" s="765">
        <f>(1+_xlfn.XLOOKUP(INT((B642-1)/12)+1,'ZC Curve'!$B$8:$B$107,'ZC Curve'!R$8:R$107,,0))^(1/12)-1</f>
        <v>0</v>
      </c>
      <c r="D642" s="766">
        <f t="shared" si="80"/>
        <v>1</v>
      </c>
      <c r="E642" s="765">
        <f>(1+_xlfn.XLOOKUP(INT((B642-1)/12)+1,'ZC Curve'!$B$8:$B$107,'ZC Curve'!S$8:S$107,,0))^(1/12)-1</f>
        <v>0</v>
      </c>
      <c r="F642" s="766">
        <f t="shared" si="81"/>
        <v>1</v>
      </c>
      <c r="G642" s="765">
        <f>(1+_xlfn.XLOOKUP(INT((B642-1)/12)+1,'ZC Curve'!$B$8:$B$107,'ZC Curve'!T$8:T$107,,0))^(1/12)-1</f>
        <v>0</v>
      </c>
      <c r="H642" s="766">
        <f t="shared" si="82"/>
        <v>1</v>
      </c>
      <c r="I642" s="594"/>
      <c r="J642" s="705">
        <f t="shared" si="83"/>
        <v>630</v>
      </c>
      <c r="K642" s="756"/>
      <c r="L642" s="756"/>
      <c r="M642" s="756"/>
      <c r="N642" s="756"/>
      <c r="O642" s="756"/>
      <c r="P642" s="756"/>
      <c r="Q642" s="756"/>
      <c r="R642" s="756"/>
      <c r="S642" s="756"/>
      <c r="T642" s="756"/>
      <c r="U642" s="756"/>
      <c r="V642" s="756"/>
      <c r="W642" s="594"/>
      <c r="X642" s="705">
        <f t="shared" si="84"/>
        <v>630</v>
      </c>
      <c r="Y642" s="756"/>
      <c r="Z642" s="756"/>
      <c r="AA642" s="756"/>
      <c r="AB642" s="756"/>
      <c r="AC642" s="756"/>
      <c r="AD642" s="756"/>
      <c r="AE642" s="756"/>
      <c r="AF642" s="756"/>
      <c r="AG642" s="756"/>
      <c r="AH642" s="756"/>
      <c r="AI642" s="756"/>
      <c r="AJ642" s="756"/>
      <c r="AK642" s="594"/>
      <c r="AL642" s="705">
        <f t="shared" si="85"/>
        <v>630</v>
      </c>
      <c r="AM642" s="756"/>
      <c r="AN642" s="756"/>
      <c r="AO642" s="756"/>
      <c r="AP642" s="756"/>
      <c r="AQ642" s="756"/>
      <c r="AR642" s="756"/>
      <c r="AS642" s="756"/>
      <c r="AT642" s="756"/>
      <c r="AU642" s="756"/>
      <c r="AV642" s="756"/>
      <c r="AW642" s="756"/>
      <c r="AX642" s="756"/>
      <c r="AY642" s="594"/>
      <c r="AZ642" s="705">
        <f t="shared" si="78"/>
        <v>630</v>
      </c>
      <c r="BA642" s="756"/>
      <c r="BB642" s="756"/>
      <c r="BC642" s="756"/>
      <c r="BD642" s="756"/>
      <c r="BE642" s="756"/>
      <c r="BF642" s="756"/>
      <c r="BG642" s="756"/>
      <c r="BH642" s="756"/>
      <c r="BI642" s="756"/>
      <c r="BJ642" s="756"/>
      <c r="BK642" s="756"/>
      <c r="BL642" s="756"/>
      <c r="BM642" s="685"/>
      <c r="BN642" s="705">
        <f t="shared" si="79"/>
        <v>630</v>
      </c>
      <c r="BO642" s="756"/>
      <c r="BP642" s="756"/>
      <c r="BQ642" s="756"/>
      <c r="BR642" s="756"/>
      <c r="BS642" s="756"/>
      <c r="BT642" s="756"/>
      <c r="BU642" s="756"/>
      <c r="BV642" s="756"/>
      <c r="BW642" s="756"/>
      <c r="BX642" s="756"/>
      <c r="BY642" s="756"/>
      <c r="BZ642" s="756"/>
    </row>
    <row r="643" spans="2:78" x14ac:dyDescent="0.25">
      <c r="B643" s="705">
        <v>631</v>
      </c>
      <c r="C643" s="765">
        <f>(1+_xlfn.XLOOKUP(INT((B643-1)/12)+1,'ZC Curve'!$B$8:$B$107,'ZC Curve'!R$8:R$107,,0))^(1/12)-1</f>
        <v>0</v>
      </c>
      <c r="D643" s="766">
        <f t="shared" si="80"/>
        <v>1</v>
      </c>
      <c r="E643" s="765">
        <f>(1+_xlfn.XLOOKUP(INT((B643-1)/12)+1,'ZC Curve'!$B$8:$B$107,'ZC Curve'!S$8:S$107,,0))^(1/12)-1</f>
        <v>0</v>
      </c>
      <c r="F643" s="766">
        <f t="shared" si="81"/>
        <v>1</v>
      </c>
      <c r="G643" s="765">
        <f>(1+_xlfn.XLOOKUP(INT((B643-1)/12)+1,'ZC Curve'!$B$8:$B$107,'ZC Curve'!T$8:T$107,,0))^(1/12)-1</f>
        <v>0</v>
      </c>
      <c r="H643" s="766">
        <f t="shared" si="82"/>
        <v>1</v>
      </c>
      <c r="I643" s="594"/>
      <c r="J643" s="705">
        <f t="shared" si="83"/>
        <v>631</v>
      </c>
      <c r="K643" s="756"/>
      <c r="L643" s="756"/>
      <c r="M643" s="756"/>
      <c r="N643" s="756"/>
      <c r="O643" s="756"/>
      <c r="P643" s="756"/>
      <c r="Q643" s="756"/>
      <c r="R643" s="756"/>
      <c r="S643" s="756"/>
      <c r="T643" s="756"/>
      <c r="U643" s="756"/>
      <c r="V643" s="756"/>
      <c r="W643" s="594"/>
      <c r="X643" s="705">
        <f t="shared" si="84"/>
        <v>631</v>
      </c>
      <c r="Y643" s="756"/>
      <c r="Z643" s="756"/>
      <c r="AA643" s="756"/>
      <c r="AB643" s="756"/>
      <c r="AC643" s="756"/>
      <c r="AD643" s="756"/>
      <c r="AE643" s="756"/>
      <c r="AF643" s="756"/>
      <c r="AG643" s="756"/>
      <c r="AH643" s="756"/>
      <c r="AI643" s="756"/>
      <c r="AJ643" s="756"/>
      <c r="AK643" s="594"/>
      <c r="AL643" s="705">
        <f t="shared" si="85"/>
        <v>631</v>
      </c>
      <c r="AM643" s="756"/>
      <c r="AN643" s="756"/>
      <c r="AO643" s="756"/>
      <c r="AP643" s="756"/>
      <c r="AQ643" s="756"/>
      <c r="AR643" s="756"/>
      <c r="AS643" s="756"/>
      <c r="AT643" s="756"/>
      <c r="AU643" s="756"/>
      <c r="AV643" s="756"/>
      <c r="AW643" s="756"/>
      <c r="AX643" s="756"/>
      <c r="AY643" s="594"/>
      <c r="AZ643" s="705">
        <f t="shared" si="78"/>
        <v>631</v>
      </c>
      <c r="BA643" s="756"/>
      <c r="BB643" s="756"/>
      <c r="BC643" s="756"/>
      <c r="BD643" s="756"/>
      <c r="BE643" s="756"/>
      <c r="BF643" s="756"/>
      <c r="BG643" s="756"/>
      <c r="BH643" s="756"/>
      <c r="BI643" s="756"/>
      <c r="BJ643" s="756"/>
      <c r="BK643" s="756"/>
      <c r="BL643" s="756"/>
      <c r="BM643" s="685"/>
      <c r="BN643" s="705">
        <f t="shared" si="79"/>
        <v>631</v>
      </c>
      <c r="BO643" s="756"/>
      <c r="BP643" s="756"/>
      <c r="BQ643" s="756"/>
      <c r="BR643" s="756"/>
      <c r="BS643" s="756"/>
      <c r="BT643" s="756"/>
      <c r="BU643" s="756"/>
      <c r="BV643" s="756"/>
      <c r="BW643" s="756"/>
      <c r="BX643" s="756"/>
      <c r="BY643" s="756"/>
      <c r="BZ643" s="756"/>
    </row>
    <row r="644" spans="2:78" x14ac:dyDescent="0.25">
      <c r="B644" s="705">
        <v>632</v>
      </c>
      <c r="C644" s="765">
        <f>(1+_xlfn.XLOOKUP(INT((B644-1)/12)+1,'ZC Curve'!$B$8:$B$107,'ZC Curve'!R$8:R$107,,0))^(1/12)-1</f>
        <v>0</v>
      </c>
      <c r="D644" s="766">
        <f t="shared" si="80"/>
        <v>1</v>
      </c>
      <c r="E644" s="765">
        <f>(1+_xlfn.XLOOKUP(INT((B644-1)/12)+1,'ZC Curve'!$B$8:$B$107,'ZC Curve'!S$8:S$107,,0))^(1/12)-1</f>
        <v>0</v>
      </c>
      <c r="F644" s="766">
        <f t="shared" si="81"/>
        <v>1</v>
      </c>
      <c r="G644" s="765">
        <f>(1+_xlfn.XLOOKUP(INT((B644-1)/12)+1,'ZC Curve'!$B$8:$B$107,'ZC Curve'!T$8:T$107,,0))^(1/12)-1</f>
        <v>0</v>
      </c>
      <c r="H644" s="766">
        <f t="shared" si="82"/>
        <v>1</v>
      </c>
      <c r="I644" s="594"/>
      <c r="J644" s="705">
        <f t="shared" si="83"/>
        <v>632</v>
      </c>
      <c r="K644" s="756"/>
      <c r="L644" s="756"/>
      <c r="M644" s="756"/>
      <c r="N644" s="756"/>
      <c r="O644" s="756"/>
      <c r="P644" s="756"/>
      <c r="Q644" s="756"/>
      <c r="R644" s="756"/>
      <c r="S644" s="756"/>
      <c r="T644" s="756"/>
      <c r="U644" s="756"/>
      <c r="V644" s="756"/>
      <c r="W644" s="594"/>
      <c r="X644" s="705">
        <f t="shared" si="84"/>
        <v>632</v>
      </c>
      <c r="Y644" s="756"/>
      <c r="Z644" s="756"/>
      <c r="AA644" s="756"/>
      <c r="AB644" s="756"/>
      <c r="AC644" s="756"/>
      <c r="AD644" s="756"/>
      <c r="AE644" s="756"/>
      <c r="AF644" s="756"/>
      <c r="AG644" s="756"/>
      <c r="AH644" s="756"/>
      <c r="AI644" s="756"/>
      <c r="AJ644" s="756"/>
      <c r="AK644" s="594"/>
      <c r="AL644" s="705">
        <f t="shared" si="85"/>
        <v>632</v>
      </c>
      <c r="AM644" s="756"/>
      <c r="AN644" s="756"/>
      <c r="AO644" s="756"/>
      <c r="AP644" s="756"/>
      <c r="AQ644" s="756"/>
      <c r="AR644" s="756"/>
      <c r="AS644" s="756"/>
      <c r="AT644" s="756"/>
      <c r="AU644" s="756"/>
      <c r="AV644" s="756"/>
      <c r="AW644" s="756"/>
      <c r="AX644" s="756"/>
      <c r="AY644" s="594"/>
      <c r="AZ644" s="705">
        <f t="shared" si="78"/>
        <v>632</v>
      </c>
      <c r="BA644" s="756"/>
      <c r="BB644" s="756"/>
      <c r="BC644" s="756"/>
      <c r="BD644" s="756"/>
      <c r="BE644" s="756"/>
      <c r="BF644" s="756"/>
      <c r="BG644" s="756"/>
      <c r="BH644" s="756"/>
      <c r="BI644" s="756"/>
      <c r="BJ644" s="756"/>
      <c r="BK644" s="756"/>
      <c r="BL644" s="756"/>
      <c r="BM644" s="685"/>
      <c r="BN644" s="705">
        <f t="shared" si="79"/>
        <v>632</v>
      </c>
      <c r="BO644" s="756"/>
      <c r="BP644" s="756"/>
      <c r="BQ644" s="756"/>
      <c r="BR644" s="756"/>
      <c r="BS644" s="756"/>
      <c r="BT644" s="756"/>
      <c r="BU644" s="756"/>
      <c r="BV644" s="756"/>
      <c r="BW644" s="756"/>
      <c r="BX644" s="756"/>
      <c r="BY644" s="756"/>
      <c r="BZ644" s="756"/>
    </row>
    <row r="645" spans="2:78" x14ac:dyDescent="0.25">
      <c r="B645" s="705">
        <v>633</v>
      </c>
      <c r="C645" s="765">
        <f>(1+_xlfn.XLOOKUP(INT((B645-1)/12)+1,'ZC Curve'!$B$8:$B$107,'ZC Curve'!R$8:R$107,,0))^(1/12)-1</f>
        <v>0</v>
      </c>
      <c r="D645" s="766">
        <f t="shared" si="80"/>
        <v>1</v>
      </c>
      <c r="E645" s="765">
        <f>(1+_xlfn.XLOOKUP(INT((B645-1)/12)+1,'ZC Curve'!$B$8:$B$107,'ZC Curve'!S$8:S$107,,0))^(1/12)-1</f>
        <v>0</v>
      </c>
      <c r="F645" s="766">
        <f t="shared" si="81"/>
        <v>1</v>
      </c>
      <c r="G645" s="765">
        <f>(1+_xlfn.XLOOKUP(INT((B645-1)/12)+1,'ZC Curve'!$B$8:$B$107,'ZC Curve'!T$8:T$107,,0))^(1/12)-1</f>
        <v>0</v>
      </c>
      <c r="H645" s="766">
        <f t="shared" si="82"/>
        <v>1</v>
      </c>
      <c r="I645" s="594"/>
      <c r="J645" s="705">
        <f t="shared" si="83"/>
        <v>633</v>
      </c>
      <c r="K645" s="756"/>
      <c r="L645" s="756"/>
      <c r="M645" s="756"/>
      <c r="N645" s="756"/>
      <c r="O645" s="756"/>
      <c r="P645" s="756"/>
      <c r="Q645" s="756"/>
      <c r="R645" s="756"/>
      <c r="S645" s="756"/>
      <c r="T645" s="756"/>
      <c r="U645" s="756"/>
      <c r="V645" s="756"/>
      <c r="W645" s="594"/>
      <c r="X645" s="705">
        <f t="shared" si="84"/>
        <v>633</v>
      </c>
      <c r="Y645" s="756"/>
      <c r="Z645" s="756"/>
      <c r="AA645" s="756"/>
      <c r="AB645" s="756"/>
      <c r="AC645" s="756"/>
      <c r="AD645" s="756"/>
      <c r="AE645" s="756"/>
      <c r="AF645" s="756"/>
      <c r="AG645" s="756"/>
      <c r="AH645" s="756"/>
      <c r="AI645" s="756"/>
      <c r="AJ645" s="756"/>
      <c r="AK645" s="594"/>
      <c r="AL645" s="705">
        <f t="shared" si="85"/>
        <v>633</v>
      </c>
      <c r="AM645" s="756"/>
      <c r="AN645" s="756"/>
      <c r="AO645" s="756"/>
      <c r="AP645" s="756"/>
      <c r="AQ645" s="756"/>
      <c r="AR645" s="756"/>
      <c r="AS645" s="756"/>
      <c r="AT645" s="756"/>
      <c r="AU645" s="756"/>
      <c r="AV645" s="756"/>
      <c r="AW645" s="756"/>
      <c r="AX645" s="756"/>
      <c r="AY645" s="594"/>
      <c r="AZ645" s="705">
        <f t="shared" si="78"/>
        <v>633</v>
      </c>
      <c r="BA645" s="756"/>
      <c r="BB645" s="756"/>
      <c r="BC645" s="756"/>
      <c r="BD645" s="756"/>
      <c r="BE645" s="756"/>
      <c r="BF645" s="756"/>
      <c r="BG645" s="756"/>
      <c r="BH645" s="756"/>
      <c r="BI645" s="756"/>
      <c r="BJ645" s="756"/>
      <c r="BK645" s="756"/>
      <c r="BL645" s="756"/>
      <c r="BM645" s="685"/>
      <c r="BN645" s="705">
        <f t="shared" si="79"/>
        <v>633</v>
      </c>
      <c r="BO645" s="756"/>
      <c r="BP645" s="756"/>
      <c r="BQ645" s="756"/>
      <c r="BR645" s="756"/>
      <c r="BS645" s="756"/>
      <c r="BT645" s="756"/>
      <c r="BU645" s="756"/>
      <c r="BV645" s="756"/>
      <c r="BW645" s="756"/>
      <c r="BX645" s="756"/>
      <c r="BY645" s="756"/>
      <c r="BZ645" s="756"/>
    </row>
    <row r="646" spans="2:78" x14ac:dyDescent="0.25">
      <c r="B646" s="705">
        <v>634</v>
      </c>
      <c r="C646" s="765">
        <f>(1+_xlfn.XLOOKUP(INT((B646-1)/12)+1,'ZC Curve'!$B$8:$B$107,'ZC Curve'!R$8:R$107,,0))^(1/12)-1</f>
        <v>0</v>
      </c>
      <c r="D646" s="766">
        <f t="shared" si="80"/>
        <v>1</v>
      </c>
      <c r="E646" s="765">
        <f>(1+_xlfn.XLOOKUP(INT((B646-1)/12)+1,'ZC Curve'!$B$8:$B$107,'ZC Curve'!S$8:S$107,,0))^(1/12)-1</f>
        <v>0</v>
      </c>
      <c r="F646" s="766">
        <f t="shared" si="81"/>
        <v>1</v>
      </c>
      <c r="G646" s="765">
        <f>(1+_xlfn.XLOOKUP(INT((B646-1)/12)+1,'ZC Curve'!$B$8:$B$107,'ZC Curve'!T$8:T$107,,0))^(1/12)-1</f>
        <v>0</v>
      </c>
      <c r="H646" s="766">
        <f t="shared" si="82"/>
        <v>1</v>
      </c>
      <c r="I646" s="594"/>
      <c r="J646" s="705">
        <f t="shared" si="83"/>
        <v>634</v>
      </c>
      <c r="K646" s="756"/>
      <c r="L646" s="756"/>
      <c r="M646" s="756"/>
      <c r="N646" s="756"/>
      <c r="O646" s="756"/>
      <c r="P646" s="756"/>
      <c r="Q646" s="756"/>
      <c r="R646" s="756"/>
      <c r="S646" s="756"/>
      <c r="T646" s="756"/>
      <c r="U646" s="756"/>
      <c r="V646" s="756"/>
      <c r="W646" s="594"/>
      <c r="X646" s="705">
        <f t="shared" si="84"/>
        <v>634</v>
      </c>
      <c r="Y646" s="756"/>
      <c r="Z646" s="756"/>
      <c r="AA646" s="756"/>
      <c r="AB646" s="756"/>
      <c r="AC646" s="756"/>
      <c r="AD646" s="756"/>
      <c r="AE646" s="756"/>
      <c r="AF646" s="756"/>
      <c r="AG646" s="756"/>
      <c r="AH646" s="756"/>
      <c r="AI646" s="756"/>
      <c r="AJ646" s="756"/>
      <c r="AK646" s="594"/>
      <c r="AL646" s="705">
        <f t="shared" si="85"/>
        <v>634</v>
      </c>
      <c r="AM646" s="756"/>
      <c r="AN646" s="756"/>
      <c r="AO646" s="756"/>
      <c r="AP646" s="756"/>
      <c r="AQ646" s="756"/>
      <c r="AR646" s="756"/>
      <c r="AS646" s="756"/>
      <c r="AT646" s="756"/>
      <c r="AU646" s="756"/>
      <c r="AV646" s="756"/>
      <c r="AW646" s="756"/>
      <c r="AX646" s="756"/>
      <c r="AY646" s="594"/>
      <c r="AZ646" s="705">
        <f t="shared" si="78"/>
        <v>634</v>
      </c>
      <c r="BA646" s="756"/>
      <c r="BB646" s="756"/>
      <c r="BC646" s="756"/>
      <c r="BD646" s="756"/>
      <c r="BE646" s="756"/>
      <c r="BF646" s="756"/>
      <c r="BG646" s="756"/>
      <c r="BH646" s="756"/>
      <c r="BI646" s="756"/>
      <c r="BJ646" s="756"/>
      <c r="BK646" s="756"/>
      <c r="BL646" s="756"/>
      <c r="BM646" s="685"/>
      <c r="BN646" s="705">
        <f t="shared" si="79"/>
        <v>634</v>
      </c>
      <c r="BO646" s="756"/>
      <c r="BP646" s="756"/>
      <c r="BQ646" s="756"/>
      <c r="BR646" s="756"/>
      <c r="BS646" s="756"/>
      <c r="BT646" s="756"/>
      <c r="BU646" s="756"/>
      <c r="BV646" s="756"/>
      <c r="BW646" s="756"/>
      <c r="BX646" s="756"/>
      <c r="BY646" s="756"/>
      <c r="BZ646" s="756"/>
    </row>
    <row r="647" spans="2:78" x14ac:dyDescent="0.25">
      <c r="B647" s="705">
        <v>635</v>
      </c>
      <c r="C647" s="765">
        <f>(1+_xlfn.XLOOKUP(INT((B647-1)/12)+1,'ZC Curve'!$B$8:$B$107,'ZC Curve'!R$8:R$107,,0))^(1/12)-1</f>
        <v>0</v>
      </c>
      <c r="D647" s="766">
        <f t="shared" si="80"/>
        <v>1</v>
      </c>
      <c r="E647" s="765">
        <f>(1+_xlfn.XLOOKUP(INT((B647-1)/12)+1,'ZC Curve'!$B$8:$B$107,'ZC Curve'!S$8:S$107,,0))^(1/12)-1</f>
        <v>0</v>
      </c>
      <c r="F647" s="766">
        <f t="shared" si="81"/>
        <v>1</v>
      </c>
      <c r="G647" s="765">
        <f>(1+_xlfn.XLOOKUP(INT((B647-1)/12)+1,'ZC Curve'!$B$8:$B$107,'ZC Curve'!T$8:T$107,,0))^(1/12)-1</f>
        <v>0</v>
      </c>
      <c r="H647" s="766">
        <f t="shared" si="82"/>
        <v>1</v>
      </c>
      <c r="I647" s="594"/>
      <c r="J647" s="705">
        <f t="shared" si="83"/>
        <v>635</v>
      </c>
      <c r="K647" s="756"/>
      <c r="L647" s="756"/>
      <c r="M647" s="756"/>
      <c r="N647" s="756"/>
      <c r="O647" s="756"/>
      <c r="P647" s="756"/>
      <c r="Q647" s="756"/>
      <c r="R647" s="756"/>
      <c r="S647" s="756"/>
      <c r="T647" s="756"/>
      <c r="U647" s="756"/>
      <c r="V647" s="756"/>
      <c r="W647" s="594"/>
      <c r="X647" s="705">
        <f t="shared" si="84"/>
        <v>635</v>
      </c>
      <c r="Y647" s="756"/>
      <c r="Z647" s="756"/>
      <c r="AA647" s="756"/>
      <c r="AB647" s="756"/>
      <c r="AC647" s="756"/>
      <c r="AD647" s="756"/>
      <c r="AE647" s="756"/>
      <c r="AF647" s="756"/>
      <c r="AG647" s="756"/>
      <c r="AH647" s="756"/>
      <c r="AI647" s="756"/>
      <c r="AJ647" s="756"/>
      <c r="AK647" s="594"/>
      <c r="AL647" s="705">
        <f t="shared" si="85"/>
        <v>635</v>
      </c>
      <c r="AM647" s="756"/>
      <c r="AN647" s="756"/>
      <c r="AO647" s="756"/>
      <c r="AP647" s="756"/>
      <c r="AQ647" s="756"/>
      <c r="AR647" s="756"/>
      <c r="AS647" s="756"/>
      <c r="AT647" s="756"/>
      <c r="AU647" s="756"/>
      <c r="AV647" s="756"/>
      <c r="AW647" s="756"/>
      <c r="AX647" s="756"/>
      <c r="AY647" s="594"/>
      <c r="AZ647" s="705">
        <f t="shared" si="78"/>
        <v>635</v>
      </c>
      <c r="BA647" s="756"/>
      <c r="BB647" s="756"/>
      <c r="BC647" s="756"/>
      <c r="BD647" s="756"/>
      <c r="BE647" s="756"/>
      <c r="BF647" s="756"/>
      <c r="BG647" s="756"/>
      <c r="BH647" s="756"/>
      <c r="BI647" s="756"/>
      <c r="BJ647" s="756"/>
      <c r="BK647" s="756"/>
      <c r="BL647" s="756"/>
      <c r="BM647" s="685"/>
      <c r="BN647" s="705">
        <f t="shared" si="79"/>
        <v>635</v>
      </c>
      <c r="BO647" s="756"/>
      <c r="BP647" s="756"/>
      <c r="BQ647" s="756"/>
      <c r="BR647" s="756"/>
      <c r="BS647" s="756"/>
      <c r="BT647" s="756"/>
      <c r="BU647" s="756"/>
      <c r="BV647" s="756"/>
      <c r="BW647" s="756"/>
      <c r="BX647" s="756"/>
      <c r="BY647" s="756"/>
      <c r="BZ647" s="756"/>
    </row>
    <row r="648" spans="2:78" x14ac:dyDescent="0.25">
      <c r="B648" s="705">
        <v>636</v>
      </c>
      <c r="C648" s="765">
        <f>(1+_xlfn.XLOOKUP(INT((B648-1)/12)+1,'ZC Curve'!$B$8:$B$107,'ZC Curve'!R$8:R$107,,0))^(1/12)-1</f>
        <v>0</v>
      </c>
      <c r="D648" s="766">
        <f t="shared" si="80"/>
        <v>1</v>
      </c>
      <c r="E648" s="765">
        <f>(1+_xlfn.XLOOKUP(INT((B648-1)/12)+1,'ZC Curve'!$B$8:$B$107,'ZC Curve'!S$8:S$107,,0))^(1/12)-1</f>
        <v>0</v>
      </c>
      <c r="F648" s="766">
        <f t="shared" si="81"/>
        <v>1</v>
      </c>
      <c r="G648" s="765">
        <f>(1+_xlfn.XLOOKUP(INT((B648-1)/12)+1,'ZC Curve'!$B$8:$B$107,'ZC Curve'!T$8:T$107,,0))^(1/12)-1</f>
        <v>0</v>
      </c>
      <c r="H648" s="766">
        <f t="shared" si="82"/>
        <v>1</v>
      </c>
      <c r="I648" s="594"/>
      <c r="J648" s="705">
        <f t="shared" si="83"/>
        <v>636</v>
      </c>
      <c r="K648" s="756"/>
      <c r="L648" s="756"/>
      <c r="M648" s="756"/>
      <c r="N648" s="756"/>
      <c r="O648" s="756"/>
      <c r="P648" s="756"/>
      <c r="Q648" s="756"/>
      <c r="R648" s="756"/>
      <c r="S648" s="756"/>
      <c r="T648" s="756"/>
      <c r="U648" s="756"/>
      <c r="V648" s="756"/>
      <c r="W648" s="594"/>
      <c r="X648" s="705">
        <f t="shared" si="84"/>
        <v>636</v>
      </c>
      <c r="Y648" s="756"/>
      <c r="Z648" s="756"/>
      <c r="AA648" s="756"/>
      <c r="AB648" s="756"/>
      <c r="AC648" s="756"/>
      <c r="AD648" s="756"/>
      <c r="AE648" s="756"/>
      <c r="AF648" s="756"/>
      <c r="AG648" s="756"/>
      <c r="AH648" s="756"/>
      <c r="AI648" s="756"/>
      <c r="AJ648" s="756"/>
      <c r="AK648" s="594"/>
      <c r="AL648" s="705">
        <f t="shared" si="85"/>
        <v>636</v>
      </c>
      <c r="AM648" s="756"/>
      <c r="AN648" s="756"/>
      <c r="AO648" s="756"/>
      <c r="AP648" s="756"/>
      <c r="AQ648" s="756"/>
      <c r="AR648" s="756"/>
      <c r="AS648" s="756"/>
      <c r="AT648" s="756"/>
      <c r="AU648" s="756"/>
      <c r="AV648" s="756"/>
      <c r="AW648" s="756"/>
      <c r="AX648" s="756"/>
      <c r="AY648" s="594"/>
      <c r="AZ648" s="705">
        <f t="shared" si="78"/>
        <v>636</v>
      </c>
      <c r="BA648" s="756"/>
      <c r="BB648" s="756"/>
      <c r="BC648" s="756"/>
      <c r="BD648" s="756"/>
      <c r="BE648" s="756"/>
      <c r="BF648" s="756"/>
      <c r="BG648" s="756"/>
      <c r="BH648" s="756"/>
      <c r="BI648" s="756"/>
      <c r="BJ648" s="756"/>
      <c r="BK648" s="756"/>
      <c r="BL648" s="756"/>
      <c r="BM648" s="685"/>
      <c r="BN648" s="705">
        <f t="shared" si="79"/>
        <v>636</v>
      </c>
      <c r="BO648" s="756"/>
      <c r="BP648" s="756"/>
      <c r="BQ648" s="756"/>
      <c r="BR648" s="756"/>
      <c r="BS648" s="756"/>
      <c r="BT648" s="756"/>
      <c r="BU648" s="756"/>
      <c r="BV648" s="756"/>
      <c r="BW648" s="756"/>
      <c r="BX648" s="756"/>
      <c r="BY648" s="756"/>
      <c r="BZ648" s="756"/>
    </row>
    <row r="649" spans="2:78" x14ac:dyDescent="0.25">
      <c r="B649" s="705">
        <v>637</v>
      </c>
      <c r="C649" s="765">
        <f>(1+_xlfn.XLOOKUP(INT((B649-1)/12)+1,'ZC Curve'!$B$8:$B$107,'ZC Curve'!R$8:R$107,,0))^(1/12)-1</f>
        <v>0</v>
      </c>
      <c r="D649" s="766">
        <f t="shared" si="80"/>
        <v>1</v>
      </c>
      <c r="E649" s="765">
        <f>(1+_xlfn.XLOOKUP(INT((B649-1)/12)+1,'ZC Curve'!$B$8:$B$107,'ZC Curve'!S$8:S$107,,0))^(1/12)-1</f>
        <v>0</v>
      </c>
      <c r="F649" s="766">
        <f t="shared" si="81"/>
        <v>1</v>
      </c>
      <c r="G649" s="765">
        <f>(1+_xlfn.XLOOKUP(INT((B649-1)/12)+1,'ZC Curve'!$B$8:$B$107,'ZC Curve'!T$8:T$107,,0))^(1/12)-1</f>
        <v>0</v>
      </c>
      <c r="H649" s="766">
        <f t="shared" si="82"/>
        <v>1</v>
      </c>
      <c r="I649" s="594"/>
      <c r="J649" s="705">
        <f t="shared" si="83"/>
        <v>637</v>
      </c>
      <c r="K649" s="756"/>
      <c r="L649" s="756"/>
      <c r="M649" s="756"/>
      <c r="N649" s="756"/>
      <c r="O649" s="756"/>
      <c r="P649" s="756"/>
      <c r="Q649" s="756"/>
      <c r="R649" s="756"/>
      <c r="S649" s="756"/>
      <c r="T649" s="756"/>
      <c r="U649" s="756"/>
      <c r="V649" s="756"/>
      <c r="W649" s="594"/>
      <c r="X649" s="705">
        <f t="shared" si="84"/>
        <v>637</v>
      </c>
      <c r="Y649" s="756"/>
      <c r="Z649" s="756"/>
      <c r="AA649" s="756"/>
      <c r="AB649" s="756"/>
      <c r="AC649" s="756"/>
      <c r="AD649" s="756"/>
      <c r="AE649" s="756"/>
      <c r="AF649" s="756"/>
      <c r="AG649" s="756"/>
      <c r="AH649" s="756"/>
      <c r="AI649" s="756"/>
      <c r="AJ649" s="756"/>
      <c r="AK649" s="594"/>
      <c r="AL649" s="705">
        <f t="shared" si="85"/>
        <v>637</v>
      </c>
      <c r="AM649" s="756"/>
      <c r="AN649" s="756"/>
      <c r="AO649" s="756"/>
      <c r="AP649" s="756"/>
      <c r="AQ649" s="756"/>
      <c r="AR649" s="756"/>
      <c r="AS649" s="756"/>
      <c r="AT649" s="756"/>
      <c r="AU649" s="756"/>
      <c r="AV649" s="756"/>
      <c r="AW649" s="756"/>
      <c r="AX649" s="756"/>
      <c r="AY649" s="594"/>
      <c r="AZ649" s="705">
        <f t="shared" si="78"/>
        <v>637</v>
      </c>
      <c r="BA649" s="756"/>
      <c r="BB649" s="756"/>
      <c r="BC649" s="756"/>
      <c r="BD649" s="756"/>
      <c r="BE649" s="756"/>
      <c r="BF649" s="756"/>
      <c r="BG649" s="756"/>
      <c r="BH649" s="756"/>
      <c r="BI649" s="756"/>
      <c r="BJ649" s="756"/>
      <c r="BK649" s="756"/>
      <c r="BL649" s="756"/>
      <c r="BM649" s="685"/>
      <c r="BN649" s="705">
        <f t="shared" si="79"/>
        <v>637</v>
      </c>
      <c r="BO649" s="756"/>
      <c r="BP649" s="756"/>
      <c r="BQ649" s="756"/>
      <c r="BR649" s="756"/>
      <c r="BS649" s="756"/>
      <c r="BT649" s="756"/>
      <c r="BU649" s="756"/>
      <c r="BV649" s="756"/>
      <c r="BW649" s="756"/>
      <c r="BX649" s="756"/>
      <c r="BY649" s="756"/>
      <c r="BZ649" s="756"/>
    </row>
    <row r="650" spans="2:78" x14ac:dyDescent="0.25">
      <c r="B650" s="705">
        <v>638</v>
      </c>
      <c r="C650" s="765">
        <f>(1+_xlfn.XLOOKUP(INT((B650-1)/12)+1,'ZC Curve'!$B$8:$B$107,'ZC Curve'!R$8:R$107,,0))^(1/12)-1</f>
        <v>0</v>
      </c>
      <c r="D650" s="766">
        <f t="shared" si="80"/>
        <v>1</v>
      </c>
      <c r="E650" s="765">
        <f>(1+_xlfn.XLOOKUP(INT((B650-1)/12)+1,'ZC Curve'!$B$8:$B$107,'ZC Curve'!S$8:S$107,,0))^(1/12)-1</f>
        <v>0</v>
      </c>
      <c r="F650" s="766">
        <f t="shared" si="81"/>
        <v>1</v>
      </c>
      <c r="G650" s="765">
        <f>(1+_xlfn.XLOOKUP(INT((B650-1)/12)+1,'ZC Curve'!$B$8:$B$107,'ZC Curve'!T$8:T$107,,0))^(1/12)-1</f>
        <v>0</v>
      </c>
      <c r="H650" s="766">
        <f t="shared" si="82"/>
        <v>1</v>
      </c>
      <c r="I650" s="594"/>
      <c r="J650" s="705">
        <f t="shared" si="83"/>
        <v>638</v>
      </c>
      <c r="K650" s="756"/>
      <c r="L650" s="756"/>
      <c r="M650" s="756"/>
      <c r="N650" s="756"/>
      <c r="O650" s="756"/>
      <c r="P650" s="756"/>
      <c r="Q650" s="756"/>
      <c r="R650" s="756"/>
      <c r="S650" s="756"/>
      <c r="T650" s="756"/>
      <c r="U650" s="756"/>
      <c r="V650" s="756"/>
      <c r="W650" s="594"/>
      <c r="X650" s="705">
        <f t="shared" si="84"/>
        <v>638</v>
      </c>
      <c r="Y650" s="756"/>
      <c r="Z650" s="756"/>
      <c r="AA650" s="756"/>
      <c r="AB650" s="756"/>
      <c r="AC650" s="756"/>
      <c r="AD650" s="756"/>
      <c r="AE650" s="756"/>
      <c r="AF650" s="756"/>
      <c r="AG650" s="756"/>
      <c r="AH650" s="756"/>
      <c r="AI650" s="756"/>
      <c r="AJ650" s="756"/>
      <c r="AK650" s="594"/>
      <c r="AL650" s="705">
        <f t="shared" si="85"/>
        <v>638</v>
      </c>
      <c r="AM650" s="756"/>
      <c r="AN650" s="756"/>
      <c r="AO650" s="756"/>
      <c r="AP650" s="756"/>
      <c r="AQ650" s="756"/>
      <c r="AR650" s="756"/>
      <c r="AS650" s="756"/>
      <c r="AT650" s="756"/>
      <c r="AU650" s="756"/>
      <c r="AV650" s="756"/>
      <c r="AW650" s="756"/>
      <c r="AX650" s="756"/>
      <c r="AY650" s="594"/>
      <c r="AZ650" s="705">
        <f t="shared" si="78"/>
        <v>638</v>
      </c>
      <c r="BA650" s="756"/>
      <c r="BB650" s="756"/>
      <c r="BC650" s="756"/>
      <c r="BD650" s="756"/>
      <c r="BE650" s="756"/>
      <c r="BF650" s="756"/>
      <c r="BG650" s="756"/>
      <c r="BH650" s="756"/>
      <c r="BI650" s="756"/>
      <c r="BJ650" s="756"/>
      <c r="BK650" s="756"/>
      <c r="BL650" s="756"/>
      <c r="BM650" s="685"/>
      <c r="BN650" s="705">
        <f t="shared" si="79"/>
        <v>638</v>
      </c>
      <c r="BO650" s="756"/>
      <c r="BP650" s="756"/>
      <c r="BQ650" s="756"/>
      <c r="BR650" s="756"/>
      <c r="BS650" s="756"/>
      <c r="BT650" s="756"/>
      <c r="BU650" s="756"/>
      <c r="BV650" s="756"/>
      <c r="BW650" s="756"/>
      <c r="BX650" s="756"/>
      <c r="BY650" s="756"/>
      <c r="BZ650" s="756"/>
    </row>
    <row r="651" spans="2:78" x14ac:dyDescent="0.25">
      <c r="B651" s="705">
        <v>639</v>
      </c>
      <c r="C651" s="765">
        <f>(1+_xlfn.XLOOKUP(INT((B651-1)/12)+1,'ZC Curve'!$B$8:$B$107,'ZC Curve'!R$8:R$107,,0))^(1/12)-1</f>
        <v>0</v>
      </c>
      <c r="D651" s="766">
        <f t="shared" si="80"/>
        <v>1</v>
      </c>
      <c r="E651" s="765">
        <f>(1+_xlfn.XLOOKUP(INT((B651-1)/12)+1,'ZC Curve'!$B$8:$B$107,'ZC Curve'!S$8:S$107,,0))^(1/12)-1</f>
        <v>0</v>
      </c>
      <c r="F651" s="766">
        <f t="shared" si="81"/>
        <v>1</v>
      </c>
      <c r="G651" s="765">
        <f>(1+_xlfn.XLOOKUP(INT((B651-1)/12)+1,'ZC Curve'!$B$8:$B$107,'ZC Curve'!T$8:T$107,,0))^(1/12)-1</f>
        <v>0</v>
      </c>
      <c r="H651" s="766">
        <f t="shared" si="82"/>
        <v>1</v>
      </c>
      <c r="I651" s="594"/>
      <c r="J651" s="705">
        <f t="shared" si="83"/>
        <v>639</v>
      </c>
      <c r="K651" s="756"/>
      <c r="L651" s="756"/>
      <c r="M651" s="756"/>
      <c r="N651" s="756"/>
      <c r="O651" s="756"/>
      <c r="P651" s="756"/>
      <c r="Q651" s="756"/>
      <c r="R651" s="756"/>
      <c r="S651" s="756"/>
      <c r="T651" s="756"/>
      <c r="U651" s="756"/>
      <c r="V651" s="756"/>
      <c r="W651" s="594"/>
      <c r="X651" s="705">
        <f t="shared" si="84"/>
        <v>639</v>
      </c>
      <c r="Y651" s="756"/>
      <c r="Z651" s="756"/>
      <c r="AA651" s="756"/>
      <c r="AB651" s="756"/>
      <c r="AC651" s="756"/>
      <c r="AD651" s="756"/>
      <c r="AE651" s="756"/>
      <c r="AF651" s="756"/>
      <c r="AG651" s="756"/>
      <c r="AH651" s="756"/>
      <c r="AI651" s="756"/>
      <c r="AJ651" s="756"/>
      <c r="AK651" s="594"/>
      <c r="AL651" s="705">
        <f t="shared" si="85"/>
        <v>639</v>
      </c>
      <c r="AM651" s="756"/>
      <c r="AN651" s="756"/>
      <c r="AO651" s="756"/>
      <c r="AP651" s="756"/>
      <c r="AQ651" s="756"/>
      <c r="AR651" s="756"/>
      <c r="AS651" s="756"/>
      <c r="AT651" s="756"/>
      <c r="AU651" s="756"/>
      <c r="AV651" s="756"/>
      <c r="AW651" s="756"/>
      <c r="AX651" s="756"/>
      <c r="AY651" s="594"/>
      <c r="AZ651" s="705">
        <f t="shared" si="78"/>
        <v>639</v>
      </c>
      <c r="BA651" s="756"/>
      <c r="BB651" s="756"/>
      <c r="BC651" s="756"/>
      <c r="BD651" s="756"/>
      <c r="BE651" s="756"/>
      <c r="BF651" s="756"/>
      <c r="BG651" s="756"/>
      <c r="BH651" s="756"/>
      <c r="BI651" s="756"/>
      <c r="BJ651" s="756"/>
      <c r="BK651" s="756"/>
      <c r="BL651" s="756"/>
      <c r="BM651" s="685"/>
      <c r="BN651" s="705">
        <f t="shared" si="79"/>
        <v>639</v>
      </c>
      <c r="BO651" s="756"/>
      <c r="BP651" s="756"/>
      <c r="BQ651" s="756"/>
      <c r="BR651" s="756"/>
      <c r="BS651" s="756"/>
      <c r="BT651" s="756"/>
      <c r="BU651" s="756"/>
      <c r="BV651" s="756"/>
      <c r="BW651" s="756"/>
      <c r="BX651" s="756"/>
      <c r="BY651" s="756"/>
      <c r="BZ651" s="756"/>
    </row>
    <row r="652" spans="2:78" x14ac:dyDescent="0.25">
      <c r="B652" s="705">
        <v>640</v>
      </c>
      <c r="C652" s="765">
        <f>(1+_xlfn.XLOOKUP(INT((B652-1)/12)+1,'ZC Curve'!$B$8:$B$107,'ZC Curve'!R$8:R$107,,0))^(1/12)-1</f>
        <v>0</v>
      </c>
      <c r="D652" s="766">
        <f t="shared" si="80"/>
        <v>1</v>
      </c>
      <c r="E652" s="765">
        <f>(1+_xlfn.XLOOKUP(INT((B652-1)/12)+1,'ZC Curve'!$B$8:$B$107,'ZC Curve'!S$8:S$107,,0))^(1/12)-1</f>
        <v>0</v>
      </c>
      <c r="F652" s="766">
        <f t="shared" si="81"/>
        <v>1</v>
      </c>
      <c r="G652" s="765">
        <f>(1+_xlfn.XLOOKUP(INT((B652-1)/12)+1,'ZC Curve'!$B$8:$B$107,'ZC Curve'!T$8:T$107,,0))^(1/12)-1</f>
        <v>0</v>
      </c>
      <c r="H652" s="766">
        <f t="shared" si="82"/>
        <v>1</v>
      </c>
      <c r="I652" s="594"/>
      <c r="J652" s="705">
        <f t="shared" si="83"/>
        <v>640</v>
      </c>
      <c r="K652" s="756"/>
      <c r="L652" s="756"/>
      <c r="M652" s="756"/>
      <c r="N652" s="756"/>
      <c r="O652" s="756"/>
      <c r="P652" s="756"/>
      <c r="Q652" s="756"/>
      <c r="R652" s="756"/>
      <c r="S652" s="756"/>
      <c r="T652" s="756"/>
      <c r="U652" s="756"/>
      <c r="V652" s="756"/>
      <c r="W652" s="594"/>
      <c r="X652" s="705">
        <f t="shared" si="84"/>
        <v>640</v>
      </c>
      <c r="Y652" s="756"/>
      <c r="Z652" s="756"/>
      <c r="AA652" s="756"/>
      <c r="AB652" s="756"/>
      <c r="AC652" s="756"/>
      <c r="AD652" s="756"/>
      <c r="AE652" s="756"/>
      <c r="AF652" s="756"/>
      <c r="AG652" s="756"/>
      <c r="AH652" s="756"/>
      <c r="AI652" s="756"/>
      <c r="AJ652" s="756"/>
      <c r="AK652" s="594"/>
      <c r="AL652" s="705">
        <f t="shared" si="85"/>
        <v>640</v>
      </c>
      <c r="AM652" s="756"/>
      <c r="AN652" s="756"/>
      <c r="AO652" s="756"/>
      <c r="AP652" s="756"/>
      <c r="AQ652" s="756"/>
      <c r="AR652" s="756"/>
      <c r="AS652" s="756"/>
      <c r="AT652" s="756"/>
      <c r="AU652" s="756"/>
      <c r="AV652" s="756"/>
      <c r="AW652" s="756"/>
      <c r="AX652" s="756"/>
      <c r="AY652" s="594"/>
      <c r="AZ652" s="705">
        <f t="shared" si="78"/>
        <v>640</v>
      </c>
      <c r="BA652" s="756"/>
      <c r="BB652" s="756"/>
      <c r="BC652" s="756"/>
      <c r="BD652" s="756"/>
      <c r="BE652" s="756"/>
      <c r="BF652" s="756"/>
      <c r="BG652" s="756"/>
      <c r="BH652" s="756"/>
      <c r="BI652" s="756"/>
      <c r="BJ652" s="756"/>
      <c r="BK652" s="756"/>
      <c r="BL652" s="756"/>
      <c r="BM652" s="685"/>
      <c r="BN652" s="705">
        <f t="shared" si="79"/>
        <v>640</v>
      </c>
      <c r="BO652" s="756"/>
      <c r="BP652" s="756"/>
      <c r="BQ652" s="756"/>
      <c r="BR652" s="756"/>
      <c r="BS652" s="756"/>
      <c r="BT652" s="756"/>
      <c r="BU652" s="756"/>
      <c r="BV652" s="756"/>
      <c r="BW652" s="756"/>
      <c r="BX652" s="756"/>
      <c r="BY652" s="756"/>
      <c r="BZ652" s="756"/>
    </row>
    <row r="653" spans="2:78" x14ac:dyDescent="0.25">
      <c r="B653" s="705">
        <v>641</v>
      </c>
      <c r="C653" s="765">
        <f>(1+_xlfn.XLOOKUP(INT((B653-1)/12)+1,'ZC Curve'!$B$8:$B$107,'ZC Curve'!R$8:R$107,,0))^(1/12)-1</f>
        <v>0</v>
      </c>
      <c r="D653" s="766">
        <f t="shared" si="80"/>
        <v>1</v>
      </c>
      <c r="E653" s="765">
        <f>(1+_xlfn.XLOOKUP(INT((B653-1)/12)+1,'ZC Curve'!$B$8:$B$107,'ZC Curve'!S$8:S$107,,0))^(1/12)-1</f>
        <v>0</v>
      </c>
      <c r="F653" s="766">
        <f t="shared" si="81"/>
        <v>1</v>
      </c>
      <c r="G653" s="765">
        <f>(1+_xlfn.XLOOKUP(INT((B653-1)/12)+1,'ZC Curve'!$B$8:$B$107,'ZC Curve'!T$8:T$107,,0))^(1/12)-1</f>
        <v>0</v>
      </c>
      <c r="H653" s="766">
        <f t="shared" si="82"/>
        <v>1</v>
      </c>
      <c r="I653" s="594"/>
      <c r="J653" s="705">
        <f t="shared" si="83"/>
        <v>641</v>
      </c>
      <c r="K653" s="756"/>
      <c r="L653" s="756"/>
      <c r="M653" s="756"/>
      <c r="N653" s="756"/>
      <c r="O653" s="756"/>
      <c r="P653" s="756"/>
      <c r="Q653" s="756"/>
      <c r="R653" s="756"/>
      <c r="S653" s="756"/>
      <c r="T653" s="756"/>
      <c r="U653" s="756"/>
      <c r="V653" s="756"/>
      <c r="W653" s="594"/>
      <c r="X653" s="705">
        <f t="shared" si="84"/>
        <v>641</v>
      </c>
      <c r="Y653" s="756"/>
      <c r="Z653" s="756"/>
      <c r="AA653" s="756"/>
      <c r="AB653" s="756"/>
      <c r="AC653" s="756"/>
      <c r="AD653" s="756"/>
      <c r="AE653" s="756"/>
      <c r="AF653" s="756"/>
      <c r="AG653" s="756"/>
      <c r="AH653" s="756"/>
      <c r="AI653" s="756"/>
      <c r="AJ653" s="756"/>
      <c r="AK653" s="594"/>
      <c r="AL653" s="705">
        <f t="shared" si="85"/>
        <v>641</v>
      </c>
      <c r="AM653" s="756"/>
      <c r="AN653" s="756"/>
      <c r="AO653" s="756"/>
      <c r="AP653" s="756"/>
      <c r="AQ653" s="756"/>
      <c r="AR653" s="756"/>
      <c r="AS653" s="756"/>
      <c r="AT653" s="756"/>
      <c r="AU653" s="756"/>
      <c r="AV653" s="756"/>
      <c r="AW653" s="756"/>
      <c r="AX653" s="756"/>
      <c r="AY653" s="594"/>
      <c r="AZ653" s="705">
        <f t="shared" si="78"/>
        <v>641</v>
      </c>
      <c r="BA653" s="756"/>
      <c r="BB653" s="756"/>
      <c r="BC653" s="756"/>
      <c r="BD653" s="756"/>
      <c r="BE653" s="756"/>
      <c r="BF653" s="756"/>
      <c r="BG653" s="756"/>
      <c r="BH653" s="756"/>
      <c r="BI653" s="756"/>
      <c r="BJ653" s="756"/>
      <c r="BK653" s="756"/>
      <c r="BL653" s="756"/>
      <c r="BM653" s="685"/>
      <c r="BN653" s="705">
        <f t="shared" si="79"/>
        <v>641</v>
      </c>
      <c r="BO653" s="756"/>
      <c r="BP653" s="756"/>
      <c r="BQ653" s="756"/>
      <c r="BR653" s="756"/>
      <c r="BS653" s="756"/>
      <c r="BT653" s="756"/>
      <c r="BU653" s="756"/>
      <c r="BV653" s="756"/>
      <c r="BW653" s="756"/>
      <c r="BX653" s="756"/>
      <c r="BY653" s="756"/>
      <c r="BZ653" s="756"/>
    </row>
    <row r="654" spans="2:78" x14ac:dyDescent="0.25">
      <c r="B654" s="705">
        <v>642</v>
      </c>
      <c r="C654" s="765">
        <f>(1+_xlfn.XLOOKUP(INT((B654-1)/12)+1,'ZC Curve'!$B$8:$B$107,'ZC Curve'!R$8:R$107,,0))^(1/12)-1</f>
        <v>0</v>
      </c>
      <c r="D654" s="766">
        <f t="shared" si="80"/>
        <v>1</v>
      </c>
      <c r="E654" s="765">
        <f>(1+_xlfn.XLOOKUP(INT((B654-1)/12)+1,'ZC Curve'!$B$8:$B$107,'ZC Curve'!S$8:S$107,,0))^(1/12)-1</f>
        <v>0</v>
      </c>
      <c r="F654" s="766">
        <f t="shared" si="81"/>
        <v>1</v>
      </c>
      <c r="G654" s="765">
        <f>(1+_xlfn.XLOOKUP(INT((B654-1)/12)+1,'ZC Curve'!$B$8:$B$107,'ZC Curve'!T$8:T$107,,0))^(1/12)-1</f>
        <v>0</v>
      </c>
      <c r="H654" s="766">
        <f t="shared" si="82"/>
        <v>1</v>
      </c>
      <c r="I654" s="594"/>
      <c r="J654" s="705">
        <f t="shared" si="83"/>
        <v>642</v>
      </c>
      <c r="K654" s="756"/>
      <c r="L654" s="756"/>
      <c r="M654" s="756"/>
      <c r="N654" s="756"/>
      <c r="O654" s="756"/>
      <c r="P654" s="756"/>
      <c r="Q654" s="756"/>
      <c r="R654" s="756"/>
      <c r="S654" s="756"/>
      <c r="T654" s="756"/>
      <c r="U654" s="756"/>
      <c r="V654" s="756"/>
      <c r="W654" s="594"/>
      <c r="X654" s="705">
        <f t="shared" si="84"/>
        <v>642</v>
      </c>
      <c r="Y654" s="756"/>
      <c r="Z654" s="756"/>
      <c r="AA654" s="756"/>
      <c r="AB654" s="756"/>
      <c r="AC654" s="756"/>
      <c r="AD654" s="756"/>
      <c r="AE654" s="756"/>
      <c r="AF654" s="756"/>
      <c r="AG654" s="756"/>
      <c r="AH654" s="756"/>
      <c r="AI654" s="756"/>
      <c r="AJ654" s="756"/>
      <c r="AK654" s="594"/>
      <c r="AL654" s="705">
        <f t="shared" si="85"/>
        <v>642</v>
      </c>
      <c r="AM654" s="756"/>
      <c r="AN654" s="756"/>
      <c r="AO654" s="756"/>
      <c r="AP654" s="756"/>
      <c r="AQ654" s="756"/>
      <c r="AR654" s="756"/>
      <c r="AS654" s="756"/>
      <c r="AT654" s="756"/>
      <c r="AU654" s="756"/>
      <c r="AV654" s="756"/>
      <c r="AW654" s="756"/>
      <c r="AX654" s="756"/>
      <c r="AY654" s="594"/>
      <c r="AZ654" s="705">
        <f t="shared" ref="AZ654:AZ717" si="86">AZ653+1</f>
        <v>642</v>
      </c>
      <c r="BA654" s="756"/>
      <c r="BB654" s="756"/>
      <c r="BC654" s="756"/>
      <c r="BD654" s="756"/>
      <c r="BE654" s="756"/>
      <c r="BF654" s="756"/>
      <c r="BG654" s="756"/>
      <c r="BH654" s="756"/>
      <c r="BI654" s="756"/>
      <c r="BJ654" s="756"/>
      <c r="BK654" s="756"/>
      <c r="BL654" s="756"/>
      <c r="BM654" s="685"/>
      <c r="BN654" s="705">
        <f t="shared" ref="BN654:BN717" si="87">BN653+1</f>
        <v>642</v>
      </c>
      <c r="BO654" s="756"/>
      <c r="BP654" s="756"/>
      <c r="BQ654" s="756"/>
      <c r="BR654" s="756"/>
      <c r="BS654" s="756"/>
      <c r="BT654" s="756"/>
      <c r="BU654" s="756"/>
      <c r="BV654" s="756"/>
      <c r="BW654" s="756"/>
      <c r="BX654" s="756"/>
      <c r="BY654" s="756"/>
      <c r="BZ654" s="756"/>
    </row>
    <row r="655" spans="2:78" x14ac:dyDescent="0.25">
      <c r="B655" s="705">
        <v>643</v>
      </c>
      <c r="C655" s="765">
        <f>(1+_xlfn.XLOOKUP(INT((B655-1)/12)+1,'ZC Curve'!$B$8:$B$107,'ZC Curve'!R$8:R$107,,0))^(1/12)-1</f>
        <v>0</v>
      </c>
      <c r="D655" s="766">
        <f t="shared" ref="D655:D718" si="88">D654/(1+C655)</f>
        <v>1</v>
      </c>
      <c r="E655" s="765">
        <f>(1+_xlfn.XLOOKUP(INT((B655-1)/12)+1,'ZC Curve'!$B$8:$B$107,'ZC Curve'!S$8:S$107,,0))^(1/12)-1</f>
        <v>0</v>
      </c>
      <c r="F655" s="766">
        <f t="shared" ref="F655:F718" si="89">F654/(1+E655)</f>
        <v>1</v>
      </c>
      <c r="G655" s="765">
        <f>(1+_xlfn.XLOOKUP(INT((B655-1)/12)+1,'ZC Curve'!$B$8:$B$107,'ZC Curve'!T$8:T$107,,0))^(1/12)-1</f>
        <v>0</v>
      </c>
      <c r="H655" s="766">
        <f t="shared" ref="H655:H718" si="90">H654/(1+G655)</f>
        <v>1</v>
      </c>
      <c r="I655" s="594"/>
      <c r="J655" s="705">
        <f t="shared" ref="J655:J718" si="91">J654+1</f>
        <v>643</v>
      </c>
      <c r="K655" s="756"/>
      <c r="L655" s="756"/>
      <c r="M655" s="756"/>
      <c r="N655" s="756"/>
      <c r="O655" s="756"/>
      <c r="P655" s="756"/>
      <c r="Q655" s="756"/>
      <c r="R655" s="756"/>
      <c r="S655" s="756"/>
      <c r="T655" s="756"/>
      <c r="U655" s="756"/>
      <c r="V655" s="756"/>
      <c r="W655" s="594"/>
      <c r="X655" s="705">
        <f t="shared" ref="X655:X718" si="92">X654+1</f>
        <v>643</v>
      </c>
      <c r="Y655" s="756"/>
      <c r="Z655" s="756"/>
      <c r="AA655" s="756"/>
      <c r="AB655" s="756"/>
      <c r="AC655" s="756"/>
      <c r="AD655" s="756"/>
      <c r="AE655" s="756"/>
      <c r="AF655" s="756"/>
      <c r="AG655" s="756"/>
      <c r="AH655" s="756"/>
      <c r="AI655" s="756"/>
      <c r="AJ655" s="756"/>
      <c r="AK655" s="594"/>
      <c r="AL655" s="705">
        <f t="shared" si="85"/>
        <v>643</v>
      </c>
      <c r="AM655" s="756"/>
      <c r="AN655" s="756"/>
      <c r="AO655" s="756"/>
      <c r="AP655" s="756"/>
      <c r="AQ655" s="756"/>
      <c r="AR655" s="756"/>
      <c r="AS655" s="756"/>
      <c r="AT655" s="756"/>
      <c r="AU655" s="756"/>
      <c r="AV655" s="756"/>
      <c r="AW655" s="756"/>
      <c r="AX655" s="756"/>
      <c r="AY655" s="594"/>
      <c r="AZ655" s="705">
        <f t="shared" si="86"/>
        <v>643</v>
      </c>
      <c r="BA655" s="756"/>
      <c r="BB655" s="756"/>
      <c r="BC655" s="756"/>
      <c r="BD655" s="756"/>
      <c r="BE655" s="756"/>
      <c r="BF655" s="756"/>
      <c r="BG655" s="756"/>
      <c r="BH655" s="756"/>
      <c r="BI655" s="756"/>
      <c r="BJ655" s="756"/>
      <c r="BK655" s="756"/>
      <c r="BL655" s="756"/>
      <c r="BM655" s="685"/>
      <c r="BN655" s="705">
        <f t="shared" si="87"/>
        <v>643</v>
      </c>
      <c r="BO655" s="756"/>
      <c r="BP655" s="756"/>
      <c r="BQ655" s="756"/>
      <c r="BR655" s="756"/>
      <c r="BS655" s="756"/>
      <c r="BT655" s="756"/>
      <c r="BU655" s="756"/>
      <c r="BV655" s="756"/>
      <c r="BW655" s="756"/>
      <c r="BX655" s="756"/>
      <c r="BY655" s="756"/>
      <c r="BZ655" s="756"/>
    </row>
    <row r="656" spans="2:78" x14ac:dyDescent="0.25">
      <c r="B656" s="705">
        <v>644</v>
      </c>
      <c r="C656" s="765">
        <f>(1+_xlfn.XLOOKUP(INT((B656-1)/12)+1,'ZC Curve'!$B$8:$B$107,'ZC Curve'!R$8:R$107,,0))^(1/12)-1</f>
        <v>0</v>
      </c>
      <c r="D656" s="766">
        <f t="shared" si="88"/>
        <v>1</v>
      </c>
      <c r="E656" s="765">
        <f>(1+_xlfn.XLOOKUP(INT((B656-1)/12)+1,'ZC Curve'!$B$8:$B$107,'ZC Curve'!S$8:S$107,,0))^(1/12)-1</f>
        <v>0</v>
      </c>
      <c r="F656" s="766">
        <f t="shared" si="89"/>
        <v>1</v>
      </c>
      <c r="G656" s="765">
        <f>(1+_xlfn.XLOOKUP(INT((B656-1)/12)+1,'ZC Curve'!$B$8:$B$107,'ZC Curve'!T$8:T$107,,0))^(1/12)-1</f>
        <v>0</v>
      </c>
      <c r="H656" s="766">
        <f t="shared" si="90"/>
        <v>1</v>
      </c>
      <c r="I656" s="594"/>
      <c r="J656" s="705">
        <f t="shared" si="91"/>
        <v>644</v>
      </c>
      <c r="K656" s="756"/>
      <c r="L656" s="756"/>
      <c r="M656" s="756"/>
      <c r="N656" s="756"/>
      <c r="O656" s="756"/>
      <c r="P656" s="756"/>
      <c r="Q656" s="756"/>
      <c r="R656" s="756"/>
      <c r="S656" s="756"/>
      <c r="T656" s="756"/>
      <c r="U656" s="756"/>
      <c r="V656" s="756"/>
      <c r="W656" s="594"/>
      <c r="X656" s="705">
        <f t="shared" si="92"/>
        <v>644</v>
      </c>
      <c r="Y656" s="756"/>
      <c r="Z656" s="756"/>
      <c r="AA656" s="756"/>
      <c r="AB656" s="756"/>
      <c r="AC656" s="756"/>
      <c r="AD656" s="756"/>
      <c r="AE656" s="756"/>
      <c r="AF656" s="756"/>
      <c r="AG656" s="756"/>
      <c r="AH656" s="756"/>
      <c r="AI656" s="756"/>
      <c r="AJ656" s="756"/>
      <c r="AK656" s="594"/>
      <c r="AL656" s="705">
        <f t="shared" si="85"/>
        <v>644</v>
      </c>
      <c r="AM656" s="756"/>
      <c r="AN656" s="756"/>
      <c r="AO656" s="756"/>
      <c r="AP656" s="756"/>
      <c r="AQ656" s="756"/>
      <c r="AR656" s="756"/>
      <c r="AS656" s="756"/>
      <c r="AT656" s="756"/>
      <c r="AU656" s="756"/>
      <c r="AV656" s="756"/>
      <c r="AW656" s="756"/>
      <c r="AX656" s="756"/>
      <c r="AY656" s="594"/>
      <c r="AZ656" s="705">
        <f t="shared" si="86"/>
        <v>644</v>
      </c>
      <c r="BA656" s="756"/>
      <c r="BB656" s="756"/>
      <c r="BC656" s="756"/>
      <c r="BD656" s="756"/>
      <c r="BE656" s="756"/>
      <c r="BF656" s="756"/>
      <c r="BG656" s="756"/>
      <c r="BH656" s="756"/>
      <c r="BI656" s="756"/>
      <c r="BJ656" s="756"/>
      <c r="BK656" s="756"/>
      <c r="BL656" s="756"/>
      <c r="BM656" s="685"/>
      <c r="BN656" s="705">
        <f t="shared" si="87"/>
        <v>644</v>
      </c>
      <c r="BO656" s="756"/>
      <c r="BP656" s="756"/>
      <c r="BQ656" s="756"/>
      <c r="BR656" s="756"/>
      <c r="BS656" s="756"/>
      <c r="BT656" s="756"/>
      <c r="BU656" s="756"/>
      <c r="BV656" s="756"/>
      <c r="BW656" s="756"/>
      <c r="BX656" s="756"/>
      <c r="BY656" s="756"/>
      <c r="BZ656" s="756"/>
    </row>
    <row r="657" spans="2:78" x14ac:dyDescent="0.25">
      <c r="B657" s="705">
        <v>645</v>
      </c>
      <c r="C657" s="765">
        <f>(1+_xlfn.XLOOKUP(INT((B657-1)/12)+1,'ZC Curve'!$B$8:$B$107,'ZC Curve'!R$8:R$107,,0))^(1/12)-1</f>
        <v>0</v>
      </c>
      <c r="D657" s="766">
        <f t="shared" si="88"/>
        <v>1</v>
      </c>
      <c r="E657" s="765">
        <f>(1+_xlfn.XLOOKUP(INT((B657-1)/12)+1,'ZC Curve'!$B$8:$B$107,'ZC Curve'!S$8:S$107,,0))^(1/12)-1</f>
        <v>0</v>
      </c>
      <c r="F657" s="766">
        <f t="shared" si="89"/>
        <v>1</v>
      </c>
      <c r="G657" s="765">
        <f>(1+_xlfn.XLOOKUP(INT((B657-1)/12)+1,'ZC Curve'!$B$8:$B$107,'ZC Curve'!T$8:T$107,,0))^(1/12)-1</f>
        <v>0</v>
      </c>
      <c r="H657" s="766">
        <f t="shared" si="90"/>
        <v>1</v>
      </c>
      <c r="I657" s="594"/>
      <c r="J657" s="705">
        <f t="shared" si="91"/>
        <v>645</v>
      </c>
      <c r="K657" s="756"/>
      <c r="L657" s="756"/>
      <c r="M657" s="756"/>
      <c r="N657" s="756"/>
      <c r="O657" s="756"/>
      <c r="P657" s="756"/>
      <c r="Q657" s="756"/>
      <c r="R657" s="756"/>
      <c r="S657" s="756"/>
      <c r="T657" s="756"/>
      <c r="U657" s="756"/>
      <c r="V657" s="756"/>
      <c r="W657" s="594"/>
      <c r="X657" s="705">
        <f t="shared" si="92"/>
        <v>645</v>
      </c>
      <c r="Y657" s="756"/>
      <c r="Z657" s="756"/>
      <c r="AA657" s="756"/>
      <c r="AB657" s="756"/>
      <c r="AC657" s="756"/>
      <c r="AD657" s="756"/>
      <c r="AE657" s="756"/>
      <c r="AF657" s="756"/>
      <c r="AG657" s="756"/>
      <c r="AH657" s="756"/>
      <c r="AI657" s="756"/>
      <c r="AJ657" s="756"/>
      <c r="AK657" s="594"/>
      <c r="AL657" s="705">
        <f t="shared" si="85"/>
        <v>645</v>
      </c>
      <c r="AM657" s="756"/>
      <c r="AN657" s="756"/>
      <c r="AO657" s="756"/>
      <c r="AP657" s="756"/>
      <c r="AQ657" s="756"/>
      <c r="AR657" s="756"/>
      <c r="AS657" s="756"/>
      <c r="AT657" s="756"/>
      <c r="AU657" s="756"/>
      <c r="AV657" s="756"/>
      <c r="AW657" s="756"/>
      <c r="AX657" s="756"/>
      <c r="AY657" s="594"/>
      <c r="AZ657" s="705">
        <f t="shared" si="86"/>
        <v>645</v>
      </c>
      <c r="BA657" s="756"/>
      <c r="BB657" s="756"/>
      <c r="BC657" s="756"/>
      <c r="BD657" s="756"/>
      <c r="BE657" s="756"/>
      <c r="BF657" s="756"/>
      <c r="BG657" s="756"/>
      <c r="BH657" s="756"/>
      <c r="BI657" s="756"/>
      <c r="BJ657" s="756"/>
      <c r="BK657" s="756"/>
      <c r="BL657" s="756"/>
      <c r="BM657" s="685"/>
      <c r="BN657" s="705">
        <f t="shared" si="87"/>
        <v>645</v>
      </c>
      <c r="BO657" s="756"/>
      <c r="BP657" s="756"/>
      <c r="BQ657" s="756"/>
      <c r="BR657" s="756"/>
      <c r="BS657" s="756"/>
      <c r="BT657" s="756"/>
      <c r="BU657" s="756"/>
      <c r="BV657" s="756"/>
      <c r="BW657" s="756"/>
      <c r="BX657" s="756"/>
      <c r="BY657" s="756"/>
      <c r="BZ657" s="756"/>
    </row>
    <row r="658" spans="2:78" x14ac:dyDescent="0.25">
      <c r="B658" s="705">
        <v>646</v>
      </c>
      <c r="C658" s="765">
        <f>(1+_xlfn.XLOOKUP(INT((B658-1)/12)+1,'ZC Curve'!$B$8:$B$107,'ZC Curve'!R$8:R$107,,0))^(1/12)-1</f>
        <v>0</v>
      </c>
      <c r="D658" s="766">
        <f t="shared" si="88"/>
        <v>1</v>
      </c>
      <c r="E658" s="765">
        <f>(1+_xlfn.XLOOKUP(INT((B658-1)/12)+1,'ZC Curve'!$B$8:$B$107,'ZC Curve'!S$8:S$107,,0))^(1/12)-1</f>
        <v>0</v>
      </c>
      <c r="F658" s="766">
        <f t="shared" si="89"/>
        <v>1</v>
      </c>
      <c r="G658" s="765">
        <f>(1+_xlfn.XLOOKUP(INT((B658-1)/12)+1,'ZC Curve'!$B$8:$B$107,'ZC Curve'!T$8:T$107,,0))^(1/12)-1</f>
        <v>0</v>
      </c>
      <c r="H658" s="766">
        <f t="shared" si="90"/>
        <v>1</v>
      </c>
      <c r="I658" s="594"/>
      <c r="J658" s="705">
        <f t="shared" si="91"/>
        <v>646</v>
      </c>
      <c r="K658" s="756"/>
      <c r="L658" s="756"/>
      <c r="M658" s="756"/>
      <c r="N658" s="756"/>
      <c r="O658" s="756"/>
      <c r="P658" s="756"/>
      <c r="Q658" s="756"/>
      <c r="R658" s="756"/>
      <c r="S658" s="756"/>
      <c r="T658" s="756"/>
      <c r="U658" s="756"/>
      <c r="V658" s="756"/>
      <c r="W658" s="594"/>
      <c r="X658" s="705">
        <f t="shared" si="92"/>
        <v>646</v>
      </c>
      <c r="Y658" s="756"/>
      <c r="Z658" s="756"/>
      <c r="AA658" s="756"/>
      <c r="AB658" s="756"/>
      <c r="AC658" s="756"/>
      <c r="AD658" s="756"/>
      <c r="AE658" s="756"/>
      <c r="AF658" s="756"/>
      <c r="AG658" s="756"/>
      <c r="AH658" s="756"/>
      <c r="AI658" s="756"/>
      <c r="AJ658" s="756"/>
      <c r="AK658" s="594"/>
      <c r="AL658" s="705">
        <f t="shared" si="85"/>
        <v>646</v>
      </c>
      <c r="AM658" s="756"/>
      <c r="AN658" s="756"/>
      <c r="AO658" s="756"/>
      <c r="AP658" s="756"/>
      <c r="AQ658" s="756"/>
      <c r="AR658" s="756"/>
      <c r="AS658" s="756"/>
      <c r="AT658" s="756"/>
      <c r="AU658" s="756"/>
      <c r="AV658" s="756"/>
      <c r="AW658" s="756"/>
      <c r="AX658" s="756"/>
      <c r="AY658" s="594"/>
      <c r="AZ658" s="705">
        <f t="shared" si="86"/>
        <v>646</v>
      </c>
      <c r="BA658" s="756"/>
      <c r="BB658" s="756"/>
      <c r="BC658" s="756"/>
      <c r="BD658" s="756"/>
      <c r="BE658" s="756"/>
      <c r="BF658" s="756"/>
      <c r="BG658" s="756"/>
      <c r="BH658" s="756"/>
      <c r="BI658" s="756"/>
      <c r="BJ658" s="756"/>
      <c r="BK658" s="756"/>
      <c r="BL658" s="756"/>
      <c r="BM658" s="685"/>
      <c r="BN658" s="705">
        <f t="shared" si="87"/>
        <v>646</v>
      </c>
      <c r="BO658" s="756"/>
      <c r="BP658" s="756"/>
      <c r="BQ658" s="756"/>
      <c r="BR658" s="756"/>
      <c r="BS658" s="756"/>
      <c r="BT658" s="756"/>
      <c r="BU658" s="756"/>
      <c r="BV658" s="756"/>
      <c r="BW658" s="756"/>
      <c r="BX658" s="756"/>
      <c r="BY658" s="756"/>
      <c r="BZ658" s="756"/>
    </row>
    <row r="659" spans="2:78" x14ac:dyDescent="0.25">
      <c r="B659" s="705">
        <v>647</v>
      </c>
      <c r="C659" s="765">
        <f>(1+_xlfn.XLOOKUP(INT((B659-1)/12)+1,'ZC Curve'!$B$8:$B$107,'ZC Curve'!R$8:R$107,,0))^(1/12)-1</f>
        <v>0</v>
      </c>
      <c r="D659" s="766">
        <f t="shared" si="88"/>
        <v>1</v>
      </c>
      <c r="E659" s="765">
        <f>(1+_xlfn.XLOOKUP(INT((B659-1)/12)+1,'ZC Curve'!$B$8:$B$107,'ZC Curve'!S$8:S$107,,0))^(1/12)-1</f>
        <v>0</v>
      </c>
      <c r="F659" s="766">
        <f t="shared" si="89"/>
        <v>1</v>
      </c>
      <c r="G659" s="765">
        <f>(1+_xlfn.XLOOKUP(INT((B659-1)/12)+1,'ZC Curve'!$B$8:$B$107,'ZC Curve'!T$8:T$107,,0))^(1/12)-1</f>
        <v>0</v>
      </c>
      <c r="H659" s="766">
        <f t="shared" si="90"/>
        <v>1</v>
      </c>
      <c r="I659" s="594"/>
      <c r="J659" s="705">
        <f t="shared" si="91"/>
        <v>647</v>
      </c>
      <c r="K659" s="756"/>
      <c r="L659" s="756"/>
      <c r="M659" s="756"/>
      <c r="N659" s="756"/>
      <c r="O659" s="756"/>
      <c r="P659" s="756"/>
      <c r="Q659" s="756"/>
      <c r="R659" s="756"/>
      <c r="S659" s="756"/>
      <c r="T659" s="756"/>
      <c r="U659" s="756"/>
      <c r="V659" s="756"/>
      <c r="W659" s="594"/>
      <c r="X659" s="705">
        <f t="shared" si="92"/>
        <v>647</v>
      </c>
      <c r="Y659" s="756"/>
      <c r="Z659" s="756"/>
      <c r="AA659" s="756"/>
      <c r="AB659" s="756"/>
      <c r="AC659" s="756"/>
      <c r="AD659" s="756"/>
      <c r="AE659" s="756"/>
      <c r="AF659" s="756"/>
      <c r="AG659" s="756"/>
      <c r="AH659" s="756"/>
      <c r="AI659" s="756"/>
      <c r="AJ659" s="756"/>
      <c r="AK659" s="594"/>
      <c r="AL659" s="705">
        <f t="shared" si="85"/>
        <v>647</v>
      </c>
      <c r="AM659" s="756"/>
      <c r="AN659" s="756"/>
      <c r="AO659" s="756"/>
      <c r="AP659" s="756"/>
      <c r="AQ659" s="756"/>
      <c r="AR659" s="756"/>
      <c r="AS659" s="756"/>
      <c r="AT659" s="756"/>
      <c r="AU659" s="756"/>
      <c r="AV659" s="756"/>
      <c r="AW659" s="756"/>
      <c r="AX659" s="756"/>
      <c r="AY659" s="594"/>
      <c r="AZ659" s="705">
        <f t="shared" si="86"/>
        <v>647</v>
      </c>
      <c r="BA659" s="756"/>
      <c r="BB659" s="756"/>
      <c r="BC659" s="756"/>
      <c r="BD659" s="756"/>
      <c r="BE659" s="756"/>
      <c r="BF659" s="756"/>
      <c r="BG659" s="756"/>
      <c r="BH659" s="756"/>
      <c r="BI659" s="756"/>
      <c r="BJ659" s="756"/>
      <c r="BK659" s="756"/>
      <c r="BL659" s="756"/>
      <c r="BM659" s="685"/>
      <c r="BN659" s="705">
        <f t="shared" si="87"/>
        <v>647</v>
      </c>
      <c r="BO659" s="756"/>
      <c r="BP659" s="756"/>
      <c r="BQ659" s="756"/>
      <c r="BR659" s="756"/>
      <c r="BS659" s="756"/>
      <c r="BT659" s="756"/>
      <c r="BU659" s="756"/>
      <c r="BV659" s="756"/>
      <c r="BW659" s="756"/>
      <c r="BX659" s="756"/>
      <c r="BY659" s="756"/>
      <c r="BZ659" s="756"/>
    </row>
    <row r="660" spans="2:78" x14ac:dyDescent="0.25">
      <c r="B660" s="705">
        <v>648</v>
      </c>
      <c r="C660" s="765">
        <f>(1+_xlfn.XLOOKUP(INT((B660-1)/12)+1,'ZC Curve'!$B$8:$B$107,'ZC Curve'!R$8:R$107,,0))^(1/12)-1</f>
        <v>0</v>
      </c>
      <c r="D660" s="766">
        <f t="shared" si="88"/>
        <v>1</v>
      </c>
      <c r="E660" s="765">
        <f>(1+_xlfn.XLOOKUP(INT((B660-1)/12)+1,'ZC Curve'!$B$8:$B$107,'ZC Curve'!S$8:S$107,,0))^(1/12)-1</f>
        <v>0</v>
      </c>
      <c r="F660" s="766">
        <f t="shared" si="89"/>
        <v>1</v>
      </c>
      <c r="G660" s="765">
        <f>(1+_xlfn.XLOOKUP(INT((B660-1)/12)+1,'ZC Curve'!$B$8:$B$107,'ZC Curve'!T$8:T$107,,0))^(1/12)-1</f>
        <v>0</v>
      </c>
      <c r="H660" s="766">
        <f t="shared" si="90"/>
        <v>1</v>
      </c>
      <c r="I660" s="594"/>
      <c r="J660" s="705">
        <f t="shared" si="91"/>
        <v>648</v>
      </c>
      <c r="K660" s="756"/>
      <c r="L660" s="756"/>
      <c r="M660" s="756"/>
      <c r="N660" s="756"/>
      <c r="O660" s="756"/>
      <c r="P660" s="756"/>
      <c r="Q660" s="756"/>
      <c r="R660" s="756"/>
      <c r="S660" s="756"/>
      <c r="T660" s="756"/>
      <c r="U660" s="756"/>
      <c r="V660" s="756"/>
      <c r="W660" s="594"/>
      <c r="X660" s="705">
        <f t="shared" si="92"/>
        <v>648</v>
      </c>
      <c r="Y660" s="756"/>
      <c r="Z660" s="756"/>
      <c r="AA660" s="756"/>
      <c r="AB660" s="756"/>
      <c r="AC660" s="756"/>
      <c r="AD660" s="756"/>
      <c r="AE660" s="756"/>
      <c r="AF660" s="756"/>
      <c r="AG660" s="756"/>
      <c r="AH660" s="756"/>
      <c r="AI660" s="756"/>
      <c r="AJ660" s="756"/>
      <c r="AK660" s="594"/>
      <c r="AL660" s="705">
        <f t="shared" si="85"/>
        <v>648</v>
      </c>
      <c r="AM660" s="756"/>
      <c r="AN660" s="756"/>
      <c r="AO660" s="756"/>
      <c r="AP660" s="756"/>
      <c r="AQ660" s="756"/>
      <c r="AR660" s="756"/>
      <c r="AS660" s="756"/>
      <c r="AT660" s="756"/>
      <c r="AU660" s="756"/>
      <c r="AV660" s="756"/>
      <c r="AW660" s="756"/>
      <c r="AX660" s="756"/>
      <c r="AY660" s="594"/>
      <c r="AZ660" s="705">
        <f t="shared" si="86"/>
        <v>648</v>
      </c>
      <c r="BA660" s="756"/>
      <c r="BB660" s="756"/>
      <c r="BC660" s="756"/>
      <c r="BD660" s="756"/>
      <c r="BE660" s="756"/>
      <c r="BF660" s="756"/>
      <c r="BG660" s="756"/>
      <c r="BH660" s="756"/>
      <c r="BI660" s="756"/>
      <c r="BJ660" s="756"/>
      <c r="BK660" s="756"/>
      <c r="BL660" s="756"/>
      <c r="BM660" s="685"/>
      <c r="BN660" s="705">
        <f t="shared" si="87"/>
        <v>648</v>
      </c>
      <c r="BO660" s="756"/>
      <c r="BP660" s="756"/>
      <c r="BQ660" s="756"/>
      <c r="BR660" s="756"/>
      <c r="BS660" s="756"/>
      <c r="BT660" s="756"/>
      <c r="BU660" s="756"/>
      <c r="BV660" s="756"/>
      <c r="BW660" s="756"/>
      <c r="BX660" s="756"/>
      <c r="BY660" s="756"/>
      <c r="BZ660" s="756"/>
    </row>
    <row r="661" spans="2:78" x14ac:dyDescent="0.25">
      <c r="B661" s="705">
        <v>649</v>
      </c>
      <c r="C661" s="765">
        <f>(1+_xlfn.XLOOKUP(INT((B661-1)/12)+1,'ZC Curve'!$B$8:$B$107,'ZC Curve'!R$8:R$107,,0))^(1/12)-1</f>
        <v>0</v>
      </c>
      <c r="D661" s="766">
        <f t="shared" si="88"/>
        <v>1</v>
      </c>
      <c r="E661" s="765">
        <f>(1+_xlfn.XLOOKUP(INT((B661-1)/12)+1,'ZC Curve'!$B$8:$B$107,'ZC Curve'!S$8:S$107,,0))^(1/12)-1</f>
        <v>0</v>
      </c>
      <c r="F661" s="766">
        <f t="shared" si="89"/>
        <v>1</v>
      </c>
      <c r="G661" s="765">
        <f>(1+_xlfn.XLOOKUP(INT((B661-1)/12)+1,'ZC Curve'!$B$8:$B$107,'ZC Curve'!T$8:T$107,,0))^(1/12)-1</f>
        <v>0</v>
      </c>
      <c r="H661" s="766">
        <f t="shared" si="90"/>
        <v>1</v>
      </c>
      <c r="I661" s="594"/>
      <c r="J661" s="705">
        <f t="shared" si="91"/>
        <v>649</v>
      </c>
      <c r="K661" s="756"/>
      <c r="L661" s="756"/>
      <c r="M661" s="756"/>
      <c r="N661" s="756"/>
      <c r="O661" s="756"/>
      <c r="P661" s="756"/>
      <c r="Q661" s="756"/>
      <c r="R661" s="756"/>
      <c r="S661" s="756"/>
      <c r="T661" s="756"/>
      <c r="U661" s="756"/>
      <c r="V661" s="756"/>
      <c r="W661" s="594"/>
      <c r="X661" s="705">
        <f t="shared" si="92"/>
        <v>649</v>
      </c>
      <c r="Y661" s="756"/>
      <c r="Z661" s="756"/>
      <c r="AA661" s="756"/>
      <c r="AB661" s="756"/>
      <c r="AC661" s="756"/>
      <c r="AD661" s="756"/>
      <c r="AE661" s="756"/>
      <c r="AF661" s="756"/>
      <c r="AG661" s="756"/>
      <c r="AH661" s="756"/>
      <c r="AI661" s="756"/>
      <c r="AJ661" s="756"/>
      <c r="AK661" s="594"/>
      <c r="AL661" s="705">
        <f t="shared" si="85"/>
        <v>649</v>
      </c>
      <c r="AM661" s="756"/>
      <c r="AN661" s="756"/>
      <c r="AO661" s="756"/>
      <c r="AP661" s="756"/>
      <c r="AQ661" s="756"/>
      <c r="AR661" s="756"/>
      <c r="AS661" s="756"/>
      <c r="AT661" s="756"/>
      <c r="AU661" s="756"/>
      <c r="AV661" s="756"/>
      <c r="AW661" s="756"/>
      <c r="AX661" s="756"/>
      <c r="AY661" s="594"/>
      <c r="AZ661" s="705">
        <f t="shared" si="86"/>
        <v>649</v>
      </c>
      <c r="BA661" s="756"/>
      <c r="BB661" s="756"/>
      <c r="BC661" s="756"/>
      <c r="BD661" s="756"/>
      <c r="BE661" s="756"/>
      <c r="BF661" s="756"/>
      <c r="BG661" s="756"/>
      <c r="BH661" s="756"/>
      <c r="BI661" s="756"/>
      <c r="BJ661" s="756"/>
      <c r="BK661" s="756"/>
      <c r="BL661" s="756"/>
      <c r="BM661" s="685"/>
      <c r="BN661" s="705">
        <f t="shared" si="87"/>
        <v>649</v>
      </c>
      <c r="BO661" s="756"/>
      <c r="BP661" s="756"/>
      <c r="BQ661" s="756"/>
      <c r="BR661" s="756"/>
      <c r="BS661" s="756"/>
      <c r="BT661" s="756"/>
      <c r="BU661" s="756"/>
      <c r="BV661" s="756"/>
      <c r="BW661" s="756"/>
      <c r="BX661" s="756"/>
      <c r="BY661" s="756"/>
      <c r="BZ661" s="756"/>
    </row>
    <row r="662" spans="2:78" x14ac:dyDescent="0.25">
      <c r="B662" s="705">
        <v>650</v>
      </c>
      <c r="C662" s="765">
        <f>(1+_xlfn.XLOOKUP(INT((B662-1)/12)+1,'ZC Curve'!$B$8:$B$107,'ZC Curve'!R$8:R$107,,0))^(1/12)-1</f>
        <v>0</v>
      </c>
      <c r="D662" s="766">
        <f t="shared" si="88"/>
        <v>1</v>
      </c>
      <c r="E662" s="765">
        <f>(1+_xlfn.XLOOKUP(INT((B662-1)/12)+1,'ZC Curve'!$B$8:$B$107,'ZC Curve'!S$8:S$107,,0))^(1/12)-1</f>
        <v>0</v>
      </c>
      <c r="F662" s="766">
        <f t="shared" si="89"/>
        <v>1</v>
      </c>
      <c r="G662" s="765">
        <f>(1+_xlfn.XLOOKUP(INT((B662-1)/12)+1,'ZC Curve'!$B$8:$B$107,'ZC Curve'!T$8:T$107,,0))^(1/12)-1</f>
        <v>0</v>
      </c>
      <c r="H662" s="766">
        <f t="shared" si="90"/>
        <v>1</v>
      </c>
      <c r="I662" s="594"/>
      <c r="J662" s="705">
        <f t="shared" si="91"/>
        <v>650</v>
      </c>
      <c r="K662" s="756"/>
      <c r="L662" s="756"/>
      <c r="M662" s="756"/>
      <c r="N662" s="756"/>
      <c r="O662" s="756"/>
      <c r="P662" s="756"/>
      <c r="Q662" s="756"/>
      <c r="R662" s="756"/>
      <c r="S662" s="756"/>
      <c r="T662" s="756"/>
      <c r="U662" s="756"/>
      <c r="V662" s="756"/>
      <c r="W662" s="594"/>
      <c r="X662" s="705">
        <f t="shared" si="92"/>
        <v>650</v>
      </c>
      <c r="Y662" s="756"/>
      <c r="Z662" s="756"/>
      <c r="AA662" s="756"/>
      <c r="AB662" s="756"/>
      <c r="AC662" s="756"/>
      <c r="AD662" s="756"/>
      <c r="AE662" s="756"/>
      <c r="AF662" s="756"/>
      <c r="AG662" s="756"/>
      <c r="AH662" s="756"/>
      <c r="AI662" s="756"/>
      <c r="AJ662" s="756"/>
      <c r="AK662" s="594"/>
      <c r="AL662" s="705">
        <f t="shared" si="85"/>
        <v>650</v>
      </c>
      <c r="AM662" s="756"/>
      <c r="AN662" s="756"/>
      <c r="AO662" s="756"/>
      <c r="AP662" s="756"/>
      <c r="AQ662" s="756"/>
      <c r="AR662" s="756"/>
      <c r="AS662" s="756"/>
      <c r="AT662" s="756"/>
      <c r="AU662" s="756"/>
      <c r="AV662" s="756"/>
      <c r="AW662" s="756"/>
      <c r="AX662" s="756"/>
      <c r="AY662" s="594"/>
      <c r="AZ662" s="705">
        <f t="shared" si="86"/>
        <v>650</v>
      </c>
      <c r="BA662" s="756"/>
      <c r="BB662" s="756"/>
      <c r="BC662" s="756"/>
      <c r="BD662" s="756"/>
      <c r="BE662" s="756"/>
      <c r="BF662" s="756"/>
      <c r="BG662" s="756"/>
      <c r="BH662" s="756"/>
      <c r="BI662" s="756"/>
      <c r="BJ662" s="756"/>
      <c r="BK662" s="756"/>
      <c r="BL662" s="756"/>
      <c r="BM662" s="685"/>
      <c r="BN662" s="705">
        <f t="shared" si="87"/>
        <v>650</v>
      </c>
      <c r="BO662" s="756"/>
      <c r="BP662" s="756"/>
      <c r="BQ662" s="756"/>
      <c r="BR662" s="756"/>
      <c r="BS662" s="756"/>
      <c r="BT662" s="756"/>
      <c r="BU662" s="756"/>
      <c r="BV662" s="756"/>
      <c r="BW662" s="756"/>
      <c r="BX662" s="756"/>
      <c r="BY662" s="756"/>
      <c r="BZ662" s="756"/>
    </row>
    <row r="663" spans="2:78" x14ac:dyDescent="0.25">
      <c r="B663" s="705">
        <v>651</v>
      </c>
      <c r="C663" s="765">
        <f>(1+_xlfn.XLOOKUP(INT((B663-1)/12)+1,'ZC Curve'!$B$8:$B$107,'ZC Curve'!R$8:R$107,,0))^(1/12)-1</f>
        <v>0</v>
      </c>
      <c r="D663" s="766">
        <f t="shared" si="88"/>
        <v>1</v>
      </c>
      <c r="E663" s="765">
        <f>(1+_xlfn.XLOOKUP(INT((B663-1)/12)+1,'ZC Curve'!$B$8:$B$107,'ZC Curve'!S$8:S$107,,0))^(1/12)-1</f>
        <v>0</v>
      </c>
      <c r="F663" s="766">
        <f t="shared" si="89"/>
        <v>1</v>
      </c>
      <c r="G663" s="765">
        <f>(1+_xlfn.XLOOKUP(INT((B663-1)/12)+1,'ZC Curve'!$B$8:$B$107,'ZC Curve'!T$8:T$107,,0))^(1/12)-1</f>
        <v>0</v>
      </c>
      <c r="H663" s="766">
        <f t="shared" si="90"/>
        <v>1</v>
      </c>
      <c r="I663" s="594"/>
      <c r="J663" s="705">
        <f t="shared" si="91"/>
        <v>651</v>
      </c>
      <c r="K663" s="756"/>
      <c r="L663" s="756"/>
      <c r="M663" s="756"/>
      <c r="N663" s="756"/>
      <c r="O663" s="756"/>
      <c r="P663" s="756"/>
      <c r="Q663" s="756"/>
      <c r="R663" s="756"/>
      <c r="S663" s="756"/>
      <c r="T663" s="756"/>
      <c r="U663" s="756"/>
      <c r="V663" s="756"/>
      <c r="W663" s="594"/>
      <c r="X663" s="705">
        <f t="shared" si="92"/>
        <v>651</v>
      </c>
      <c r="Y663" s="756"/>
      <c r="Z663" s="756"/>
      <c r="AA663" s="756"/>
      <c r="AB663" s="756"/>
      <c r="AC663" s="756"/>
      <c r="AD663" s="756"/>
      <c r="AE663" s="756"/>
      <c r="AF663" s="756"/>
      <c r="AG663" s="756"/>
      <c r="AH663" s="756"/>
      <c r="AI663" s="756"/>
      <c r="AJ663" s="756"/>
      <c r="AK663" s="594"/>
      <c r="AL663" s="705">
        <f t="shared" si="85"/>
        <v>651</v>
      </c>
      <c r="AM663" s="756"/>
      <c r="AN663" s="756"/>
      <c r="AO663" s="756"/>
      <c r="AP663" s="756"/>
      <c r="AQ663" s="756"/>
      <c r="AR663" s="756"/>
      <c r="AS663" s="756"/>
      <c r="AT663" s="756"/>
      <c r="AU663" s="756"/>
      <c r="AV663" s="756"/>
      <c r="AW663" s="756"/>
      <c r="AX663" s="756"/>
      <c r="AY663" s="594"/>
      <c r="AZ663" s="705">
        <f t="shared" si="86"/>
        <v>651</v>
      </c>
      <c r="BA663" s="756"/>
      <c r="BB663" s="756"/>
      <c r="BC663" s="756"/>
      <c r="BD663" s="756"/>
      <c r="BE663" s="756"/>
      <c r="BF663" s="756"/>
      <c r="BG663" s="756"/>
      <c r="BH663" s="756"/>
      <c r="BI663" s="756"/>
      <c r="BJ663" s="756"/>
      <c r="BK663" s="756"/>
      <c r="BL663" s="756"/>
      <c r="BM663" s="685"/>
      <c r="BN663" s="705">
        <f t="shared" si="87"/>
        <v>651</v>
      </c>
      <c r="BO663" s="756"/>
      <c r="BP663" s="756"/>
      <c r="BQ663" s="756"/>
      <c r="BR663" s="756"/>
      <c r="BS663" s="756"/>
      <c r="BT663" s="756"/>
      <c r="BU663" s="756"/>
      <c r="BV663" s="756"/>
      <c r="BW663" s="756"/>
      <c r="BX663" s="756"/>
      <c r="BY663" s="756"/>
      <c r="BZ663" s="756"/>
    </row>
    <row r="664" spans="2:78" x14ac:dyDescent="0.25">
      <c r="B664" s="705">
        <v>652</v>
      </c>
      <c r="C664" s="765">
        <f>(1+_xlfn.XLOOKUP(INT((B664-1)/12)+1,'ZC Curve'!$B$8:$B$107,'ZC Curve'!R$8:R$107,,0))^(1/12)-1</f>
        <v>0</v>
      </c>
      <c r="D664" s="766">
        <f t="shared" si="88"/>
        <v>1</v>
      </c>
      <c r="E664" s="765">
        <f>(1+_xlfn.XLOOKUP(INT((B664-1)/12)+1,'ZC Curve'!$B$8:$B$107,'ZC Curve'!S$8:S$107,,0))^(1/12)-1</f>
        <v>0</v>
      </c>
      <c r="F664" s="766">
        <f t="shared" si="89"/>
        <v>1</v>
      </c>
      <c r="G664" s="765">
        <f>(1+_xlfn.XLOOKUP(INT((B664-1)/12)+1,'ZC Curve'!$B$8:$B$107,'ZC Curve'!T$8:T$107,,0))^(1/12)-1</f>
        <v>0</v>
      </c>
      <c r="H664" s="766">
        <f t="shared" si="90"/>
        <v>1</v>
      </c>
      <c r="I664" s="594"/>
      <c r="J664" s="705">
        <f t="shared" si="91"/>
        <v>652</v>
      </c>
      <c r="K664" s="756"/>
      <c r="L664" s="756"/>
      <c r="M664" s="756"/>
      <c r="N664" s="756"/>
      <c r="O664" s="756"/>
      <c r="P664" s="756"/>
      <c r="Q664" s="756"/>
      <c r="R664" s="756"/>
      <c r="S664" s="756"/>
      <c r="T664" s="756"/>
      <c r="U664" s="756"/>
      <c r="V664" s="756"/>
      <c r="W664" s="594"/>
      <c r="X664" s="705">
        <f t="shared" si="92"/>
        <v>652</v>
      </c>
      <c r="Y664" s="756"/>
      <c r="Z664" s="756"/>
      <c r="AA664" s="756"/>
      <c r="AB664" s="756"/>
      <c r="AC664" s="756"/>
      <c r="AD664" s="756"/>
      <c r="AE664" s="756"/>
      <c r="AF664" s="756"/>
      <c r="AG664" s="756"/>
      <c r="AH664" s="756"/>
      <c r="AI664" s="756"/>
      <c r="AJ664" s="756"/>
      <c r="AK664" s="594"/>
      <c r="AL664" s="705">
        <f t="shared" si="85"/>
        <v>652</v>
      </c>
      <c r="AM664" s="756"/>
      <c r="AN664" s="756"/>
      <c r="AO664" s="756"/>
      <c r="AP664" s="756"/>
      <c r="AQ664" s="756"/>
      <c r="AR664" s="756"/>
      <c r="AS664" s="756"/>
      <c r="AT664" s="756"/>
      <c r="AU664" s="756"/>
      <c r="AV664" s="756"/>
      <c r="AW664" s="756"/>
      <c r="AX664" s="756"/>
      <c r="AY664" s="594"/>
      <c r="AZ664" s="705">
        <f t="shared" si="86"/>
        <v>652</v>
      </c>
      <c r="BA664" s="756"/>
      <c r="BB664" s="756"/>
      <c r="BC664" s="756"/>
      <c r="BD664" s="756"/>
      <c r="BE664" s="756"/>
      <c r="BF664" s="756"/>
      <c r="BG664" s="756"/>
      <c r="BH664" s="756"/>
      <c r="BI664" s="756"/>
      <c r="BJ664" s="756"/>
      <c r="BK664" s="756"/>
      <c r="BL664" s="756"/>
      <c r="BM664" s="685"/>
      <c r="BN664" s="705">
        <f t="shared" si="87"/>
        <v>652</v>
      </c>
      <c r="BO664" s="756"/>
      <c r="BP664" s="756"/>
      <c r="BQ664" s="756"/>
      <c r="BR664" s="756"/>
      <c r="BS664" s="756"/>
      <c r="BT664" s="756"/>
      <c r="BU664" s="756"/>
      <c r="BV664" s="756"/>
      <c r="BW664" s="756"/>
      <c r="BX664" s="756"/>
      <c r="BY664" s="756"/>
      <c r="BZ664" s="756"/>
    </row>
    <row r="665" spans="2:78" x14ac:dyDescent="0.25">
      <c r="B665" s="705">
        <v>653</v>
      </c>
      <c r="C665" s="765">
        <f>(1+_xlfn.XLOOKUP(INT((B665-1)/12)+1,'ZC Curve'!$B$8:$B$107,'ZC Curve'!R$8:R$107,,0))^(1/12)-1</f>
        <v>0</v>
      </c>
      <c r="D665" s="766">
        <f t="shared" si="88"/>
        <v>1</v>
      </c>
      <c r="E665" s="765">
        <f>(1+_xlfn.XLOOKUP(INT((B665-1)/12)+1,'ZC Curve'!$B$8:$B$107,'ZC Curve'!S$8:S$107,,0))^(1/12)-1</f>
        <v>0</v>
      </c>
      <c r="F665" s="766">
        <f t="shared" si="89"/>
        <v>1</v>
      </c>
      <c r="G665" s="765">
        <f>(1+_xlfn.XLOOKUP(INT((B665-1)/12)+1,'ZC Curve'!$B$8:$B$107,'ZC Curve'!T$8:T$107,,0))^(1/12)-1</f>
        <v>0</v>
      </c>
      <c r="H665" s="766">
        <f t="shared" si="90"/>
        <v>1</v>
      </c>
      <c r="I665" s="594"/>
      <c r="J665" s="705">
        <f t="shared" si="91"/>
        <v>653</v>
      </c>
      <c r="K665" s="756"/>
      <c r="L665" s="756"/>
      <c r="M665" s="756"/>
      <c r="N665" s="756"/>
      <c r="O665" s="756"/>
      <c r="P665" s="756"/>
      <c r="Q665" s="756"/>
      <c r="R665" s="756"/>
      <c r="S665" s="756"/>
      <c r="T665" s="756"/>
      <c r="U665" s="756"/>
      <c r="V665" s="756"/>
      <c r="W665" s="594"/>
      <c r="X665" s="705">
        <f t="shared" si="92"/>
        <v>653</v>
      </c>
      <c r="Y665" s="756"/>
      <c r="Z665" s="756"/>
      <c r="AA665" s="756"/>
      <c r="AB665" s="756"/>
      <c r="AC665" s="756"/>
      <c r="AD665" s="756"/>
      <c r="AE665" s="756"/>
      <c r="AF665" s="756"/>
      <c r="AG665" s="756"/>
      <c r="AH665" s="756"/>
      <c r="AI665" s="756"/>
      <c r="AJ665" s="756"/>
      <c r="AK665" s="594"/>
      <c r="AL665" s="705">
        <f t="shared" si="85"/>
        <v>653</v>
      </c>
      <c r="AM665" s="756"/>
      <c r="AN665" s="756"/>
      <c r="AO665" s="756"/>
      <c r="AP665" s="756"/>
      <c r="AQ665" s="756"/>
      <c r="AR665" s="756"/>
      <c r="AS665" s="756"/>
      <c r="AT665" s="756"/>
      <c r="AU665" s="756"/>
      <c r="AV665" s="756"/>
      <c r="AW665" s="756"/>
      <c r="AX665" s="756"/>
      <c r="AY665" s="594"/>
      <c r="AZ665" s="705">
        <f t="shared" si="86"/>
        <v>653</v>
      </c>
      <c r="BA665" s="756"/>
      <c r="BB665" s="756"/>
      <c r="BC665" s="756"/>
      <c r="BD665" s="756"/>
      <c r="BE665" s="756"/>
      <c r="BF665" s="756"/>
      <c r="BG665" s="756"/>
      <c r="BH665" s="756"/>
      <c r="BI665" s="756"/>
      <c r="BJ665" s="756"/>
      <c r="BK665" s="756"/>
      <c r="BL665" s="756"/>
      <c r="BM665" s="685"/>
      <c r="BN665" s="705">
        <f t="shared" si="87"/>
        <v>653</v>
      </c>
      <c r="BO665" s="756"/>
      <c r="BP665" s="756"/>
      <c r="BQ665" s="756"/>
      <c r="BR665" s="756"/>
      <c r="BS665" s="756"/>
      <c r="BT665" s="756"/>
      <c r="BU665" s="756"/>
      <c r="BV665" s="756"/>
      <c r="BW665" s="756"/>
      <c r="BX665" s="756"/>
      <c r="BY665" s="756"/>
      <c r="BZ665" s="756"/>
    </row>
    <row r="666" spans="2:78" x14ac:dyDescent="0.25">
      <c r="B666" s="705">
        <v>654</v>
      </c>
      <c r="C666" s="765">
        <f>(1+_xlfn.XLOOKUP(INT((B666-1)/12)+1,'ZC Curve'!$B$8:$B$107,'ZC Curve'!R$8:R$107,,0))^(1/12)-1</f>
        <v>0</v>
      </c>
      <c r="D666" s="766">
        <f t="shared" si="88"/>
        <v>1</v>
      </c>
      <c r="E666" s="765">
        <f>(1+_xlfn.XLOOKUP(INT((B666-1)/12)+1,'ZC Curve'!$B$8:$B$107,'ZC Curve'!S$8:S$107,,0))^(1/12)-1</f>
        <v>0</v>
      </c>
      <c r="F666" s="766">
        <f t="shared" si="89"/>
        <v>1</v>
      </c>
      <c r="G666" s="765">
        <f>(1+_xlfn.XLOOKUP(INT((B666-1)/12)+1,'ZC Curve'!$B$8:$B$107,'ZC Curve'!T$8:T$107,,0))^(1/12)-1</f>
        <v>0</v>
      </c>
      <c r="H666" s="766">
        <f t="shared" si="90"/>
        <v>1</v>
      </c>
      <c r="I666" s="594"/>
      <c r="J666" s="705">
        <f t="shared" si="91"/>
        <v>654</v>
      </c>
      <c r="K666" s="756"/>
      <c r="L666" s="756"/>
      <c r="M666" s="756"/>
      <c r="N666" s="756"/>
      <c r="O666" s="756"/>
      <c r="P666" s="756"/>
      <c r="Q666" s="756"/>
      <c r="R666" s="756"/>
      <c r="S666" s="756"/>
      <c r="T666" s="756"/>
      <c r="U666" s="756"/>
      <c r="V666" s="756"/>
      <c r="W666" s="594"/>
      <c r="X666" s="705">
        <f t="shared" si="92"/>
        <v>654</v>
      </c>
      <c r="Y666" s="756"/>
      <c r="Z666" s="756"/>
      <c r="AA666" s="756"/>
      <c r="AB666" s="756"/>
      <c r="AC666" s="756"/>
      <c r="AD666" s="756"/>
      <c r="AE666" s="756"/>
      <c r="AF666" s="756"/>
      <c r="AG666" s="756"/>
      <c r="AH666" s="756"/>
      <c r="AI666" s="756"/>
      <c r="AJ666" s="756"/>
      <c r="AK666" s="594"/>
      <c r="AL666" s="705">
        <f t="shared" si="85"/>
        <v>654</v>
      </c>
      <c r="AM666" s="756"/>
      <c r="AN666" s="756"/>
      <c r="AO666" s="756"/>
      <c r="AP666" s="756"/>
      <c r="AQ666" s="756"/>
      <c r="AR666" s="756"/>
      <c r="AS666" s="756"/>
      <c r="AT666" s="756"/>
      <c r="AU666" s="756"/>
      <c r="AV666" s="756"/>
      <c r="AW666" s="756"/>
      <c r="AX666" s="756"/>
      <c r="AY666" s="594"/>
      <c r="AZ666" s="705">
        <f t="shared" si="86"/>
        <v>654</v>
      </c>
      <c r="BA666" s="756"/>
      <c r="BB666" s="756"/>
      <c r="BC666" s="756"/>
      <c r="BD666" s="756"/>
      <c r="BE666" s="756"/>
      <c r="BF666" s="756"/>
      <c r="BG666" s="756"/>
      <c r="BH666" s="756"/>
      <c r="BI666" s="756"/>
      <c r="BJ666" s="756"/>
      <c r="BK666" s="756"/>
      <c r="BL666" s="756"/>
      <c r="BM666" s="685"/>
      <c r="BN666" s="705">
        <f t="shared" si="87"/>
        <v>654</v>
      </c>
      <c r="BO666" s="756"/>
      <c r="BP666" s="756"/>
      <c r="BQ666" s="756"/>
      <c r="BR666" s="756"/>
      <c r="BS666" s="756"/>
      <c r="BT666" s="756"/>
      <c r="BU666" s="756"/>
      <c r="BV666" s="756"/>
      <c r="BW666" s="756"/>
      <c r="BX666" s="756"/>
      <c r="BY666" s="756"/>
      <c r="BZ666" s="756"/>
    </row>
    <row r="667" spans="2:78" x14ac:dyDescent="0.25">
      <c r="B667" s="705">
        <v>655</v>
      </c>
      <c r="C667" s="765">
        <f>(1+_xlfn.XLOOKUP(INT((B667-1)/12)+1,'ZC Curve'!$B$8:$B$107,'ZC Curve'!R$8:R$107,,0))^(1/12)-1</f>
        <v>0</v>
      </c>
      <c r="D667" s="766">
        <f t="shared" si="88"/>
        <v>1</v>
      </c>
      <c r="E667" s="765">
        <f>(1+_xlfn.XLOOKUP(INT((B667-1)/12)+1,'ZC Curve'!$B$8:$B$107,'ZC Curve'!S$8:S$107,,0))^(1/12)-1</f>
        <v>0</v>
      </c>
      <c r="F667" s="766">
        <f t="shared" si="89"/>
        <v>1</v>
      </c>
      <c r="G667" s="765">
        <f>(1+_xlfn.XLOOKUP(INT((B667-1)/12)+1,'ZC Curve'!$B$8:$B$107,'ZC Curve'!T$8:T$107,,0))^(1/12)-1</f>
        <v>0</v>
      </c>
      <c r="H667" s="766">
        <f t="shared" si="90"/>
        <v>1</v>
      </c>
      <c r="I667" s="594"/>
      <c r="J667" s="705">
        <f t="shared" si="91"/>
        <v>655</v>
      </c>
      <c r="K667" s="756"/>
      <c r="L667" s="756"/>
      <c r="M667" s="756"/>
      <c r="N667" s="756"/>
      <c r="O667" s="756"/>
      <c r="P667" s="756"/>
      <c r="Q667" s="756"/>
      <c r="R667" s="756"/>
      <c r="S667" s="756"/>
      <c r="T667" s="756"/>
      <c r="U667" s="756"/>
      <c r="V667" s="756"/>
      <c r="W667" s="594"/>
      <c r="X667" s="705">
        <f t="shared" si="92"/>
        <v>655</v>
      </c>
      <c r="Y667" s="756"/>
      <c r="Z667" s="756"/>
      <c r="AA667" s="756"/>
      <c r="AB667" s="756"/>
      <c r="AC667" s="756"/>
      <c r="AD667" s="756"/>
      <c r="AE667" s="756"/>
      <c r="AF667" s="756"/>
      <c r="AG667" s="756"/>
      <c r="AH667" s="756"/>
      <c r="AI667" s="756"/>
      <c r="AJ667" s="756"/>
      <c r="AK667" s="594"/>
      <c r="AL667" s="705">
        <f t="shared" si="85"/>
        <v>655</v>
      </c>
      <c r="AM667" s="756"/>
      <c r="AN667" s="756"/>
      <c r="AO667" s="756"/>
      <c r="AP667" s="756"/>
      <c r="AQ667" s="756"/>
      <c r="AR667" s="756"/>
      <c r="AS667" s="756"/>
      <c r="AT667" s="756"/>
      <c r="AU667" s="756"/>
      <c r="AV667" s="756"/>
      <c r="AW667" s="756"/>
      <c r="AX667" s="756"/>
      <c r="AY667" s="594"/>
      <c r="AZ667" s="705">
        <f t="shared" si="86"/>
        <v>655</v>
      </c>
      <c r="BA667" s="756"/>
      <c r="BB667" s="756"/>
      <c r="BC667" s="756"/>
      <c r="BD667" s="756"/>
      <c r="BE667" s="756"/>
      <c r="BF667" s="756"/>
      <c r="BG667" s="756"/>
      <c r="BH667" s="756"/>
      <c r="BI667" s="756"/>
      <c r="BJ667" s="756"/>
      <c r="BK667" s="756"/>
      <c r="BL667" s="756"/>
      <c r="BM667" s="685"/>
      <c r="BN667" s="705">
        <f t="shared" si="87"/>
        <v>655</v>
      </c>
      <c r="BO667" s="756"/>
      <c r="BP667" s="756"/>
      <c r="BQ667" s="756"/>
      <c r="BR667" s="756"/>
      <c r="BS667" s="756"/>
      <c r="BT667" s="756"/>
      <c r="BU667" s="756"/>
      <c r="BV667" s="756"/>
      <c r="BW667" s="756"/>
      <c r="BX667" s="756"/>
      <c r="BY667" s="756"/>
      <c r="BZ667" s="756"/>
    </row>
    <row r="668" spans="2:78" x14ac:dyDescent="0.25">
      <c r="B668" s="705">
        <v>656</v>
      </c>
      <c r="C668" s="765">
        <f>(1+_xlfn.XLOOKUP(INT((B668-1)/12)+1,'ZC Curve'!$B$8:$B$107,'ZC Curve'!R$8:R$107,,0))^(1/12)-1</f>
        <v>0</v>
      </c>
      <c r="D668" s="766">
        <f t="shared" si="88"/>
        <v>1</v>
      </c>
      <c r="E668" s="765">
        <f>(1+_xlfn.XLOOKUP(INT((B668-1)/12)+1,'ZC Curve'!$B$8:$B$107,'ZC Curve'!S$8:S$107,,0))^(1/12)-1</f>
        <v>0</v>
      </c>
      <c r="F668" s="766">
        <f t="shared" si="89"/>
        <v>1</v>
      </c>
      <c r="G668" s="765">
        <f>(1+_xlfn.XLOOKUP(INT((B668-1)/12)+1,'ZC Curve'!$B$8:$B$107,'ZC Curve'!T$8:T$107,,0))^(1/12)-1</f>
        <v>0</v>
      </c>
      <c r="H668" s="766">
        <f t="shared" si="90"/>
        <v>1</v>
      </c>
      <c r="I668" s="594"/>
      <c r="J668" s="705">
        <f t="shared" si="91"/>
        <v>656</v>
      </c>
      <c r="K668" s="756"/>
      <c r="L668" s="756"/>
      <c r="M668" s="756"/>
      <c r="N668" s="756"/>
      <c r="O668" s="756"/>
      <c r="P668" s="756"/>
      <c r="Q668" s="756"/>
      <c r="R668" s="756"/>
      <c r="S668" s="756"/>
      <c r="T668" s="756"/>
      <c r="U668" s="756"/>
      <c r="V668" s="756"/>
      <c r="W668" s="594"/>
      <c r="X668" s="705">
        <f t="shared" si="92"/>
        <v>656</v>
      </c>
      <c r="Y668" s="756"/>
      <c r="Z668" s="756"/>
      <c r="AA668" s="756"/>
      <c r="AB668" s="756"/>
      <c r="AC668" s="756"/>
      <c r="AD668" s="756"/>
      <c r="AE668" s="756"/>
      <c r="AF668" s="756"/>
      <c r="AG668" s="756"/>
      <c r="AH668" s="756"/>
      <c r="AI668" s="756"/>
      <c r="AJ668" s="756"/>
      <c r="AK668" s="594"/>
      <c r="AL668" s="705">
        <f t="shared" si="85"/>
        <v>656</v>
      </c>
      <c r="AM668" s="756"/>
      <c r="AN668" s="756"/>
      <c r="AO668" s="756"/>
      <c r="AP668" s="756"/>
      <c r="AQ668" s="756"/>
      <c r="AR668" s="756"/>
      <c r="AS668" s="756"/>
      <c r="AT668" s="756"/>
      <c r="AU668" s="756"/>
      <c r="AV668" s="756"/>
      <c r="AW668" s="756"/>
      <c r="AX668" s="756"/>
      <c r="AY668" s="594"/>
      <c r="AZ668" s="705">
        <f t="shared" si="86"/>
        <v>656</v>
      </c>
      <c r="BA668" s="756"/>
      <c r="BB668" s="756"/>
      <c r="BC668" s="756"/>
      <c r="BD668" s="756"/>
      <c r="BE668" s="756"/>
      <c r="BF668" s="756"/>
      <c r="BG668" s="756"/>
      <c r="BH668" s="756"/>
      <c r="BI668" s="756"/>
      <c r="BJ668" s="756"/>
      <c r="BK668" s="756"/>
      <c r="BL668" s="756"/>
      <c r="BM668" s="685"/>
      <c r="BN668" s="705">
        <f t="shared" si="87"/>
        <v>656</v>
      </c>
      <c r="BO668" s="756"/>
      <c r="BP668" s="756"/>
      <c r="BQ668" s="756"/>
      <c r="BR668" s="756"/>
      <c r="BS668" s="756"/>
      <c r="BT668" s="756"/>
      <c r="BU668" s="756"/>
      <c r="BV668" s="756"/>
      <c r="BW668" s="756"/>
      <c r="BX668" s="756"/>
      <c r="BY668" s="756"/>
      <c r="BZ668" s="756"/>
    </row>
    <row r="669" spans="2:78" x14ac:dyDescent="0.25">
      <c r="B669" s="705">
        <v>657</v>
      </c>
      <c r="C669" s="765">
        <f>(1+_xlfn.XLOOKUP(INT((B669-1)/12)+1,'ZC Curve'!$B$8:$B$107,'ZC Curve'!R$8:R$107,,0))^(1/12)-1</f>
        <v>0</v>
      </c>
      <c r="D669" s="766">
        <f t="shared" si="88"/>
        <v>1</v>
      </c>
      <c r="E669" s="765">
        <f>(1+_xlfn.XLOOKUP(INT((B669-1)/12)+1,'ZC Curve'!$B$8:$B$107,'ZC Curve'!S$8:S$107,,0))^(1/12)-1</f>
        <v>0</v>
      </c>
      <c r="F669" s="766">
        <f t="shared" si="89"/>
        <v>1</v>
      </c>
      <c r="G669" s="765">
        <f>(1+_xlfn.XLOOKUP(INT((B669-1)/12)+1,'ZC Curve'!$B$8:$B$107,'ZC Curve'!T$8:T$107,,0))^(1/12)-1</f>
        <v>0</v>
      </c>
      <c r="H669" s="766">
        <f t="shared" si="90"/>
        <v>1</v>
      </c>
      <c r="I669" s="594"/>
      <c r="J669" s="705">
        <f t="shared" si="91"/>
        <v>657</v>
      </c>
      <c r="K669" s="756"/>
      <c r="L669" s="756"/>
      <c r="M669" s="756"/>
      <c r="N669" s="756"/>
      <c r="O669" s="756"/>
      <c r="P669" s="756"/>
      <c r="Q669" s="756"/>
      <c r="R669" s="756"/>
      <c r="S669" s="756"/>
      <c r="T669" s="756"/>
      <c r="U669" s="756"/>
      <c r="V669" s="756"/>
      <c r="W669" s="594"/>
      <c r="X669" s="705">
        <f t="shared" si="92"/>
        <v>657</v>
      </c>
      <c r="Y669" s="756"/>
      <c r="Z669" s="756"/>
      <c r="AA669" s="756"/>
      <c r="AB669" s="756"/>
      <c r="AC669" s="756"/>
      <c r="AD669" s="756"/>
      <c r="AE669" s="756"/>
      <c r="AF669" s="756"/>
      <c r="AG669" s="756"/>
      <c r="AH669" s="756"/>
      <c r="AI669" s="756"/>
      <c r="AJ669" s="756"/>
      <c r="AK669" s="594"/>
      <c r="AL669" s="705">
        <f t="shared" si="85"/>
        <v>657</v>
      </c>
      <c r="AM669" s="756"/>
      <c r="AN669" s="756"/>
      <c r="AO669" s="756"/>
      <c r="AP669" s="756"/>
      <c r="AQ669" s="756"/>
      <c r="AR669" s="756"/>
      <c r="AS669" s="756"/>
      <c r="AT669" s="756"/>
      <c r="AU669" s="756"/>
      <c r="AV669" s="756"/>
      <c r="AW669" s="756"/>
      <c r="AX669" s="756"/>
      <c r="AY669" s="594"/>
      <c r="AZ669" s="705">
        <f t="shared" si="86"/>
        <v>657</v>
      </c>
      <c r="BA669" s="756"/>
      <c r="BB669" s="756"/>
      <c r="BC669" s="756"/>
      <c r="BD669" s="756"/>
      <c r="BE669" s="756"/>
      <c r="BF669" s="756"/>
      <c r="BG669" s="756"/>
      <c r="BH669" s="756"/>
      <c r="BI669" s="756"/>
      <c r="BJ669" s="756"/>
      <c r="BK669" s="756"/>
      <c r="BL669" s="756"/>
      <c r="BM669" s="685"/>
      <c r="BN669" s="705">
        <f t="shared" si="87"/>
        <v>657</v>
      </c>
      <c r="BO669" s="756"/>
      <c r="BP669" s="756"/>
      <c r="BQ669" s="756"/>
      <c r="BR669" s="756"/>
      <c r="BS669" s="756"/>
      <c r="BT669" s="756"/>
      <c r="BU669" s="756"/>
      <c r="BV669" s="756"/>
      <c r="BW669" s="756"/>
      <c r="BX669" s="756"/>
      <c r="BY669" s="756"/>
      <c r="BZ669" s="756"/>
    </row>
    <row r="670" spans="2:78" x14ac:dyDescent="0.25">
      <c r="B670" s="705">
        <v>658</v>
      </c>
      <c r="C670" s="765">
        <f>(1+_xlfn.XLOOKUP(INT((B670-1)/12)+1,'ZC Curve'!$B$8:$B$107,'ZC Curve'!R$8:R$107,,0))^(1/12)-1</f>
        <v>0</v>
      </c>
      <c r="D670" s="766">
        <f t="shared" si="88"/>
        <v>1</v>
      </c>
      <c r="E670" s="765">
        <f>(1+_xlfn.XLOOKUP(INT((B670-1)/12)+1,'ZC Curve'!$B$8:$B$107,'ZC Curve'!S$8:S$107,,0))^(1/12)-1</f>
        <v>0</v>
      </c>
      <c r="F670" s="766">
        <f t="shared" si="89"/>
        <v>1</v>
      </c>
      <c r="G670" s="765">
        <f>(1+_xlfn.XLOOKUP(INT((B670-1)/12)+1,'ZC Curve'!$B$8:$B$107,'ZC Curve'!T$8:T$107,,0))^(1/12)-1</f>
        <v>0</v>
      </c>
      <c r="H670" s="766">
        <f t="shared" si="90"/>
        <v>1</v>
      </c>
      <c r="I670" s="594"/>
      <c r="J670" s="705">
        <f t="shared" si="91"/>
        <v>658</v>
      </c>
      <c r="K670" s="756"/>
      <c r="L670" s="756"/>
      <c r="M670" s="756"/>
      <c r="N670" s="756"/>
      <c r="O670" s="756"/>
      <c r="P670" s="756"/>
      <c r="Q670" s="756"/>
      <c r="R670" s="756"/>
      <c r="S670" s="756"/>
      <c r="T670" s="756"/>
      <c r="U670" s="756"/>
      <c r="V670" s="756"/>
      <c r="W670" s="594"/>
      <c r="X670" s="705">
        <f t="shared" si="92"/>
        <v>658</v>
      </c>
      <c r="Y670" s="756"/>
      <c r="Z670" s="756"/>
      <c r="AA670" s="756"/>
      <c r="AB670" s="756"/>
      <c r="AC670" s="756"/>
      <c r="AD670" s="756"/>
      <c r="AE670" s="756"/>
      <c r="AF670" s="756"/>
      <c r="AG670" s="756"/>
      <c r="AH670" s="756"/>
      <c r="AI670" s="756"/>
      <c r="AJ670" s="756"/>
      <c r="AK670" s="594"/>
      <c r="AL670" s="705">
        <f t="shared" si="85"/>
        <v>658</v>
      </c>
      <c r="AM670" s="756"/>
      <c r="AN670" s="756"/>
      <c r="AO670" s="756"/>
      <c r="AP670" s="756"/>
      <c r="AQ670" s="756"/>
      <c r="AR670" s="756"/>
      <c r="AS670" s="756"/>
      <c r="AT670" s="756"/>
      <c r="AU670" s="756"/>
      <c r="AV670" s="756"/>
      <c r="AW670" s="756"/>
      <c r="AX670" s="756"/>
      <c r="AY670" s="594"/>
      <c r="AZ670" s="705">
        <f t="shared" si="86"/>
        <v>658</v>
      </c>
      <c r="BA670" s="756"/>
      <c r="BB670" s="756"/>
      <c r="BC670" s="756"/>
      <c r="BD670" s="756"/>
      <c r="BE670" s="756"/>
      <c r="BF670" s="756"/>
      <c r="BG670" s="756"/>
      <c r="BH670" s="756"/>
      <c r="BI670" s="756"/>
      <c r="BJ670" s="756"/>
      <c r="BK670" s="756"/>
      <c r="BL670" s="756"/>
      <c r="BM670" s="685"/>
      <c r="BN670" s="705">
        <f t="shared" si="87"/>
        <v>658</v>
      </c>
      <c r="BO670" s="756"/>
      <c r="BP670" s="756"/>
      <c r="BQ670" s="756"/>
      <c r="BR670" s="756"/>
      <c r="BS670" s="756"/>
      <c r="BT670" s="756"/>
      <c r="BU670" s="756"/>
      <c r="BV670" s="756"/>
      <c r="BW670" s="756"/>
      <c r="BX670" s="756"/>
      <c r="BY670" s="756"/>
      <c r="BZ670" s="756"/>
    </row>
    <row r="671" spans="2:78" x14ac:dyDescent="0.25">
      <c r="B671" s="705">
        <v>659</v>
      </c>
      <c r="C671" s="765">
        <f>(1+_xlfn.XLOOKUP(INT((B671-1)/12)+1,'ZC Curve'!$B$8:$B$107,'ZC Curve'!R$8:R$107,,0))^(1/12)-1</f>
        <v>0</v>
      </c>
      <c r="D671" s="766">
        <f t="shared" si="88"/>
        <v>1</v>
      </c>
      <c r="E671" s="765">
        <f>(1+_xlfn.XLOOKUP(INT((B671-1)/12)+1,'ZC Curve'!$B$8:$B$107,'ZC Curve'!S$8:S$107,,0))^(1/12)-1</f>
        <v>0</v>
      </c>
      <c r="F671" s="766">
        <f t="shared" si="89"/>
        <v>1</v>
      </c>
      <c r="G671" s="765">
        <f>(1+_xlfn.XLOOKUP(INT((B671-1)/12)+1,'ZC Curve'!$B$8:$B$107,'ZC Curve'!T$8:T$107,,0))^(1/12)-1</f>
        <v>0</v>
      </c>
      <c r="H671" s="766">
        <f t="shared" si="90"/>
        <v>1</v>
      </c>
      <c r="I671" s="594"/>
      <c r="J671" s="705">
        <f t="shared" si="91"/>
        <v>659</v>
      </c>
      <c r="K671" s="756"/>
      <c r="L671" s="756"/>
      <c r="M671" s="756"/>
      <c r="N671" s="756"/>
      <c r="O671" s="756"/>
      <c r="P671" s="756"/>
      <c r="Q671" s="756"/>
      <c r="R671" s="756"/>
      <c r="S671" s="756"/>
      <c r="T671" s="756"/>
      <c r="U671" s="756"/>
      <c r="V671" s="756"/>
      <c r="W671" s="594"/>
      <c r="X671" s="705">
        <f t="shared" si="92"/>
        <v>659</v>
      </c>
      <c r="Y671" s="756"/>
      <c r="Z671" s="756"/>
      <c r="AA671" s="756"/>
      <c r="AB671" s="756"/>
      <c r="AC671" s="756"/>
      <c r="AD671" s="756"/>
      <c r="AE671" s="756"/>
      <c r="AF671" s="756"/>
      <c r="AG671" s="756"/>
      <c r="AH671" s="756"/>
      <c r="AI671" s="756"/>
      <c r="AJ671" s="756"/>
      <c r="AK671" s="594"/>
      <c r="AL671" s="705">
        <f t="shared" si="85"/>
        <v>659</v>
      </c>
      <c r="AM671" s="756"/>
      <c r="AN671" s="756"/>
      <c r="AO671" s="756"/>
      <c r="AP671" s="756"/>
      <c r="AQ671" s="756"/>
      <c r="AR671" s="756"/>
      <c r="AS671" s="756"/>
      <c r="AT671" s="756"/>
      <c r="AU671" s="756"/>
      <c r="AV671" s="756"/>
      <c r="AW671" s="756"/>
      <c r="AX671" s="756"/>
      <c r="AY671" s="594"/>
      <c r="AZ671" s="705">
        <f t="shared" si="86"/>
        <v>659</v>
      </c>
      <c r="BA671" s="756"/>
      <c r="BB671" s="756"/>
      <c r="BC671" s="756"/>
      <c r="BD671" s="756"/>
      <c r="BE671" s="756"/>
      <c r="BF671" s="756"/>
      <c r="BG671" s="756"/>
      <c r="BH671" s="756"/>
      <c r="BI671" s="756"/>
      <c r="BJ671" s="756"/>
      <c r="BK671" s="756"/>
      <c r="BL671" s="756"/>
      <c r="BM671" s="685"/>
      <c r="BN671" s="705">
        <f t="shared" si="87"/>
        <v>659</v>
      </c>
      <c r="BO671" s="756"/>
      <c r="BP671" s="756"/>
      <c r="BQ671" s="756"/>
      <c r="BR671" s="756"/>
      <c r="BS671" s="756"/>
      <c r="BT671" s="756"/>
      <c r="BU671" s="756"/>
      <c r="BV671" s="756"/>
      <c r="BW671" s="756"/>
      <c r="BX671" s="756"/>
      <c r="BY671" s="756"/>
      <c r="BZ671" s="756"/>
    </row>
    <row r="672" spans="2:78" x14ac:dyDescent="0.25">
      <c r="B672" s="705">
        <v>660</v>
      </c>
      <c r="C672" s="765">
        <f>(1+_xlfn.XLOOKUP(INT((B672-1)/12)+1,'ZC Curve'!$B$8:$B$107,'ZC Curve'!R$8:R$107,,0))^(1/12)-1</f>
        <v>0</v>
      </c>
      <c r="D672" s="766">
        <f t="shared" si="88"/>
        <v>1</v>
      </c>
      <c r="E672" s="765">
        <f>(1+_xlfn.XLOOKUP(INT((B672-1)/12)+1,'ZC Curve'!$B$8:$B$107,'ZC Curve'!S$8:S$107,,0))^(1/12)-1</f>
        <v>0</v>
      </c>
      <c r="F672" s="766">
        <f t="shared" si="89"/>
        <v>1</v>
      </c>
      <c r="G672" s="765">
        <f>(1+_xlfn.XLOOKUP(INT((B672-1)/12)+1,'ZC Curve'!$B$8:$B$107,'ZC Curve'!T$8:T$107,,0))^(1/12)-1</f>
        <v>0</v>
      </c>
      <c r="H672" s="766">
        <f t="shared" si="90"/>
        <v>1</v>
      </c>
      <c r="I672" s="594"/>
      <c r="J672" s="705">
        <f t="shared" si="91"/>
        <v>660</v>
      </c>
      <c r="K672" s="756"/>
      <c r="L672" s="756"/>
      <c r="M672" s="756"/>
      <c r="N672" s="756"/>
      <c r="O672" s="756"/>
      <c r="P672" s="756"/>
      <c r="Q672" s="756"/>
      <c r="R672" s="756"/>
      <c r="S672" s="756"/>
      <c r="T672" s="756"/>
      <c r="U672" s="756"/>
      <c r="V672" s="756"/>
      <c r="W672" s="594"/>
      <c r="X672" s="705">
        <f t="shared" si="92"/>
        <v>660</v>
      </c>
      <c r="Y672" s="756"/>
      <c r="Z672" s="756"/>
      <c r="AA672" s="756"/>
      <c r="AB672" s="756"/>
      <c r="AC672" s="756"/>
      <c r="AD672" s="756"/>
      <c r="AE672" s="756"/>
      <c r="AF672" s="756"/>
      <c r="AG672" s="756"/>
      <c r="AH672" s="756"/>
      <c r="AI672" s="756"/>
      <c r="AJ672" s="756"/>
      <c r="AK672" s="594"/>
      <c r="AL672" s="705">
        <f t="shared" si="85"/>
        <v>660</v>
      </c>
      <c r="AM672" s="756"/>
      <c r="AN672" s="756"/>
      <c r="AO672" s="756"/>
      <c r="AP672" s="756"/>
      <c r="AQ672" s="756"/>
      <c r="AR672" s="756"/>
      <c r="AS672" s="756"/>
      <c r="AT672" s="756"/>
      <c r="AU672" s="756"/>
      <c r="AV672" s="756"/>
      <c r="AW672" s="756"/>
      <c r="AX672" s="756"/>
      <c r="AY672" s="594"/>
      <c r="AZ672" s="705">
        <f t="shared" si="86"/>
        <v>660</v>
      </c>
      <c r="BA672" s="756"/>
      <c r="BB672" s="756"/>
      <c r="BC672" s="756"/>
      <c r="BD672" s="756"/>
      <c r="BE672" s="756"/>
      <c r="BF672" s="756"/>
      <c r="BG672" s="756"/>
      <c r="BH672" s="756"/>
      <c r="BI672" s="756"/>
      <c r="BJ672" s="756"/>
      <c r="BK672" s="756"/>
      <c r="BL672" s="756"/>
      <c r="BM672" s="685"/>
      <c r="BN672" s="705">
        <f t="shared" si="87"/>
        <v>660</v>
      </c>
      <c r="BO672" s="756"/>
      <c r="BP672" s="756"/>
      <c r="BQ672" s="756"/>
      <c r="BR672" s="756"/>
      <c r="BS672" s="756"/>
      <c r="BT672" s="756"/>
      <c r="BU672" s="756"/>
      <c r="BV672" s="756"/>
      <c r="BW672" s="756"/>
      <c r="BX672" s="756"/>
      <c r="BY672" s="756"/>
      <c r="BZ672" s="756"/>
    </row>
    <row r="673" spans="2:78" x14ac:dyDescent="0.25">
      <c r="B673" s="705">
        <v>661</v>
      </c>
      <c r="C673" s="765">
        <f>(1+_xlfn.XLOOKUP(INT((B673-1)/12)+1,'ZC Curve'!$B$8:$B$107,'ZC Curve'!R$8:R$107,,0))^(1/12)-1</f>
        <v>0</v>
      </c>
      <c r="D673" s="766">
        <f t="shared" si="88"/>
        <v>1</v>
      </c>
      <c r="E673" s="765">
        <f>(1+_xlfn.XLOOKUP(INT((B673-1)/12)+1,'ZC Curve'!$B$8:$B$107,'ZC Curve'!S$8:S$107,,0))^(1/12)-1</f>
        <v>0</v>
      </c>
      <c r="F673" s="766">
        <f t="shared" si="89"/>
        <v>1</v>
      </c>
      <c r="G673" s="765">
        <f>(1+_xlfn.XLOOKUP(INT((B673-1)/12)+1,'ZC Curve'!$B$8:$B$107,'ZC Curve'!T$8:T$107,,0))^(1/12)-1</f>
        <v>0</v>
      </c>
      <c r="H673" s="766">
        <f t="shared" si="90"/>
        <v>1</v>
      </c>
      <c r="I673" s="594"/>
      <c r="J673" s="705">
        <f t="shared" si="91"/>
        <v>661</v>
      </c>
      <c r="K673" s="756"/>
      <c r="L673" s="756"/>
      <c r="M673" s="756"/>
      <c r="N673" s="756"/>
      <c r="O673" s="756"/>
      <c r="P673" s="756"/>
      <c r="Q673" s="756"/>
      <c r="R673" s="756"/>
      <c r="S673" s="756"/>
      <c r="T673" s="756"/>
      <c r="U673" s="756"/>
      <c r="V673" s="756"/>
      <c r="W673" s="594"/>
      <c r="X673" s="705">
        <f t="shared" si="92"/>
        <v>661</v>
      </c>
      <c r="Y673" s="756"/>
      <c r="Z673" s="756"/>
      <c r="AA673" s="756"/>
      <c r="AB673" s="756"/>
      <c r="AC673" s="756"/>
      <c r="AD673" s="756"/>
      <c r="AE673" s="756"/>
      <c r="AF673" s="756"/>
      <c r="AG673" s="756"/>
      <c r="AH673" s="756"/>
      <c r="AI673" s="756"/>
      <c r="AJ673" s="756"/>
      <c r="AK673" s="594"/>
      <c r="AL673" s="705">
        <f t="shared" si="85"/>
        <v>661</v>
      </c>
      <c r="AM673" s="756"/>
      <c r="AN673" s="756"/>
      <c r="AO673" s="756"/>
      <c r="AP673" s="756"/>
      <c r="AQ673" s="756"/>
      <c r="AR673" s="756"/>
      <c r="AS673" s="756"/>
      <c r="AT673" s="756"/>
      <c r="AU673" s="756"/>
      <c r="AV673" s="756"/>
      <c r="AW673" s="756"/>
      <c r="AX673" s="756"/>
      <c r="AY673" s="594"/>
      <c r="AZ673" s="705">
        <f t="shared" si="86"/>
        <v>661</v>
      </c>
      <c r="BA673" s="756"/>
      <c r="BB673" s="756"/>
      <c r="BC673" s="756"/>
      <c r="BD673" s="756"/>
      <c r="BE673" s="756"/>
      <c r="BF673" s="756"/>
      <c r="BG673" s="756"/>
      <c r="BH673" s="756"/>
      <c r="BI673" s="756"/>
      <c r="BJ673" s="756"/>
      <c r="BK673" s="756"/>
      <c r="BL673" s="756"/>
      <c r="BM673" s="685"/>
      <c r="BN673" s="705">
        <f t="shared" si="87"/>
        <v>661</v>
      </c>
      <c r="BO673" s="756"/>
      <c r="BP673" s="756"/>
      <c r="BQ673" s="756"/>
      <c r="BR673" s="756"/>
      <c r="BS673" s="756"/>
      <c r="BT673" s="756"/>
      <c r="BU673" s="756"/>
      <c r="BV673" s="756"/>
      <c r="BW673" s="756"/>
      <c r="BX673" s="756"/>
      <c r="BY673" s="756"/>
      <c r="BZ673" s="756"/>
    </row>
    <row r="674" spans="2:78" x14ac:dyDescent="0.25">
      <c r="B674" s="705">
        <v>662</v>
      </c>
      <c r="C674" s="765">
        <f>(1+_xlfn.XLOOKUP(INT((B674-1)/12)+1,'ZC Curve'!$B$8:$B$107,'ZC Curve'!R$8:R$107,,0))^(1/12)-1</f>
        <v>0</v>
      </c>
      <c r="D674" s="766">
        <f t="shared" si="88"/>
        <v>1</v>
      </c>
      <c r="E674" s="765">
        <f>(1+_xlfn.XLOOKUP(INT((B674-1)/12)+1,'ZC Curve'!$B$8:$B$107,'ZC Curve'!S$8:S$107,,0))^(1/12)-1</f>
        <v>0</v>
      </c>
      <c r="F674" s="766">
        <f t="shared" si="89"/>
        <v>1</v>
      </c>
      <c r="G674" s="765">
        <f>(1+_xlfn.XLOOKUP(INT((B674-1)/12)+1,'ZC Curve'!$B$8:$B$107,'ZC Curve'!T$8:T$107,,0))^(1/12)-1</f>
        <v>0</v>
      </c>
      <c r="H674" s="766">
        <f t="shared" si="90"/>
        <v>1</v>
      </c>
      <c r="I674" s="594"/>
      <c r="J674" s="705">
        <f t="shared" si="91"/>
        <v>662</v>
      </c>
      <c r="K674" s="756"/>
      <c r="L674" s="756"/>
      <c r="M674" s="756"/>
      <c r="N674" s="756"/>
      <c r="O674" s="756"/>
      <c r="P674" s="756"/>
      <c r="Q674" s="756"/>
      <c r="R674" s="756"/>
      <c r="S674" s="756"/>
      <c r="T674" s="756"/>
      <c r="U674" s="756"/>
      <c r="V674" s="756"/>
      <c r="W674" s="594"/>
      <c r="X674" s="705">
        <f t="shared" si="92"/>
        <v>662</v>
      </c>
      <c r="Y674" s="756"/>
      <c r="Z674" s="756"/>
      <c r="AA674" s="756"/>
      <c r="AB674" s="756"/>
      <c r="AC674" s="756"/>
      <c r="AD674" s="756"/>
      <c r="AE674" s="756"/>
      <c r="AF674" s="756"/>
      <c r="AG674" s="756"/>
      <c r="AH674" s="756"/>
      <c r="AI674" s="756"/>
      <c r="AJ674" s="756"/>
      <c r="AK674" s="594"/>
      <c r="AL674" s="705">
        <f t="shared" si="85"/>
        <v>662</v>
      </c>
      <c r="AM674" s="756"/>
      <c r="AN674" s="756"/>
      <c r="AO674" s="756"/>
      <c r="AP674" s="756"/>
      <c r="AQ674" s="756"/>
      <c r="AR674" s="756"/>
      <c r="AS674" s="756"/>
      <c r="AT674" s="756"/>
      <c r="AU674" s="756"/>
      <c r="AV674" s="756"/>
      <c r="AW674" s="756"/>
      <c r="AX674" s="756"/>
      <c r="AY674" s="594"/>
      <c r="AZ674" s="705">
        <f t="shared" si="86"/>
        <v>662</v>
      </c>
      <c r="BA674" s="756"/>
      <c r="BB674" s="756"/>
      <c r="BC674" s="756"/>
      <c r="BD674" s="756"/>
      <c r="BE674" s="756"/>
      <c r="BF674" s="756"/>
      <c r="BG674" s="756"/>
      <c r="BH674" s="756"/>
      <c r="BI674" s="756"/>
      <c r="BJ674" s="756"/>
      <c r="BK674" s="756"/>
      <c r="BL674" s="756"/>
      <c r="BM674" s="685"/>
      <c r="BN674" s="705">
        <f t="shared" si="87"/>
        <v>662</v>
      </c>
      <c r="BO674" s="756"/>
      <c r="BP674" s="756"/>
      <c r="BQ674" s="756"/>
      <c r="BR674" s="756"/>
      <c r="BS674" s="756"/>
      <c r="BT674" s="756"/>
      <c r="BU674" s="756"/>
      <c r="BV674" s="756"/>
      <c r="BW674" s="756"/>
      <c r="BX674" s="756"/>
      <c r="BY674" s="756"/>
      <c r="BZ674" s="756"/>
    </row>
    <row r="675" spans="2:78" x14ac:dyDescent="0.25">
      <c r="B675" s="705">
        <v>663</v>
      </c>
      <c r="C675" s="765">
        <f>(1+_xlfn.XLOOKUP(INT((B675-1)/12)+1,'ZC Curve'!$B$8:$B$107,'ZC Curve'!R$8:R$107,,0))^(1/12)-1</f>
        <v>0</v>
      </c>
      <c r="D675" s="766">
        <f t="shared" si="88"/>
        <v>1</v>
      </c>
      <c r="E675" s="765">
        <f>(1+_xlfn.XLOOKUP(INT((B675-1)/12)+1,'ZC Curve'!$B$8:$B$107,'ZC Curve'!S$8:S$107,,0))^(1/12)-1</f>
        <v>0</v>
      </c>
      <c r="F675" s="766">
        <f t="shared" si="89"/>
        <v>1</v>
      </c>
      <c r="G675" s="765">
        <f>(1+_xlfn.XLOOKUP(INT((B675-1)/12)+1,'ZC Curve'!$B$8:$B$107,'ZC Curve'!T$8:T$107,,0))^(1/12)-1</f>
        <v>0</v>
      </c>
      <c r="H675" s="766">
        <f t="shared" si="90"/>
        <v>1</v>
      </c>
      <c r="I675" s="594"/>
      <c r="J675" s="705">
        <f t="shared" si="91"/>
        <v>663</v>
      </c>
      <c r="K675" s="756"/>
      <c r="L675" s="756"/>
      <c r="M675" s="756"/>
      <c r="N675" s="756"/>
      <c r="O675" s="756"/>
      <c r="P675" s="756"/>
      <c r="Q675" s="756"/>
      <c r="R675" s="756"/>
      <c r="S675" s="756"/>
      <c r="T675" s="756"/>
      <c r="U675" s="756"/>
      <c r="V675" s="756"/>
      <c r="W675" s="594"/>
      <c r="X675" s="705">
        <f t="shared" si="92"/>
        <v>663</v>
      </c>
      <c r="Y675" s="756"/>
      <c r="Z675" s="756"/>
      <c r="AA675" s="756"/>
      <c r="AB675" s="756"/>
      <c r="AC675" s="756"/>
      <c r="AD675" s="756"/>
      <c r="AE675" s="756"/>
      <c r="AF675" s="756"/>
      <c r="AG675" s="756"/>
      <c r="AH675" s="756"/>
      <c r="AI675" s="756"/>
      <c r="AJ675" s="756"/>
      <c r="AK675" s="594"/>
      <c r="AL675" s="705">
        <f t="shared" si="85"/>
        <v>663</v>
      </c>
      <c r="AM675" s="756"/>
      <c r="AN675" s="756"/>
      <c r="AO675" s="756"/>
      <c r="AP675" s="756"/>
      <c r="AQ675" s="756"/>
      <c r="AR675" s="756"/>
      <c r="AS675" s="756"/>
      <c r="AT675" s="756"/>
      <c r="AU675" s="756"/>
      <c r="AV675" s="756"/>
      <c r="AW675" s="756"/>
      <c r="AX675" s="756"/>
      <c r="AY675" s="594"/>
      <c r="AZ675" s="705">
        <f t="shared" si="86"/>
        <v>663</v>
      </c>
      <c r="BA675" s="756"/>
      <c r="BB675" s="756"/>
      <c r="BC675" s="756"/>
      <c r="BD675" s="756"/>
      <c r="BE675" s="756"/>
      <c r="BF675" s="756"/>
      <c r="BG675" s="756"/>
      <c r="BH675" s="756"/>
      <c r="BI675" s="756"/>
      <c r="BJ675" s="756"/>
      <c r="BK675" s="756"/>
      <c r="BL675" s="756"/>
      <c r="BM675" s="685"/>
      <c r="BN675" s="705">
        <f t="shared" si="87"/>
        <v>663</v>
      </c>
      <c r="BO675" s="756"/>
      <c r="BP675" s="756"/>
      <c r="BQ675" s="756"/>
      <c r="BR675" s="756"/>
      <c r="BS675" s="756"/>
      <c r="BT675" s="756"/>
      <c r="BU675" s="756"/>
      <c r="BV675" s="756"/>
      <c r="BW675" s="756"/>
      <c r="BX675" s="756"/>
      <c r="BY675" s="756"/>
      <c r="BZ675" s="756"/>
    </row>
    <row r="676" spans="2:78" x14ac:dyDescent="0.25">
      <c r="B676" s="705">
        <v>664</v>
      </c>
      <c r="C676" s="765">
        <f>(1+_xlfn.XLOOKUP(INT((B676-1)/12)+1,'ZC Curve'!$B$8:$B$107,'ZC Curve'!R$8:R$107,,0))^(1/12)-1</f>
        <v>0</v>
      </c>
      <c r="D676" s="766">
        <f t="shared" si="88"/>
        <v>1</v>
      </c>
      <c r="E676" s="765">
        <f>(1+_xlfn.XLOOKUP(INT((B676-1)/12)+1,'ZC Curve'!$B$8:$B$107,'ZC Curve'!S$8:S$107,,0))^(1/12)-1</f>
        <v>0</v>
      </c>
      <c r="F676" s="766">
        <f t="shared" si="89"/>
        <v>1</v>
      </c>
      <c r="G676" s="765">
        <f>(1+_xlfn.XLOOKUP(INT((B676-1)/12)+1,'ZC Curve'!$B$8:$B$107,'ZC Curve'!T$8:T$107,,0))^(1/12)-1</f>
        <v>0</v>
      </c>
      <c r="H676" s="766">
        <f t="shared" si="90"/>
        <v>1</v>
      </c>
      <c r="I676" s="594"/>
      <c r="J676" s="705">
        <f t="shared" si="91"/>
        <v>664</v>
      </c>
      <c r="K676" s="756"/>
      <c r="L676" s="756"/>
      <c r="M676" s="756"/>
      <c r="N676" s="756"/>
      <c r="O676" s="756"/>
      <c r="P676" s="756"/>
      <c r="Q676" s="756"/>
      <c r="R676" s="756"/>
      <c r="S676" s="756"/>
      <c r="T676" s="756"/>
      <c r="U676" s="756"/>
      <c r="V676" s="756"/>
      <c r="W676" s="594"/>
      <c r="X676" s="705">
        <f t="shared" si="92"/>
        <v>664</v>
      </c>
      <c r="Y676" s="756"/>
      <c r="Z676" s="756"/>
      <c r="AA676" s="756"/>
      <c r="AB676" s="756"/>
      <c r="AC676" s="756"/>
      <c r="AD676" s="756"/>
      <c r="AE676" s="756"/>
      <c r="AF676" s="756"/>
      <c r="AG676" s="756"/>
      <c r="AH676" s="756"/>
      <c r="AI676" s="756"/>
      <c r="AJ676" s="756"/>
      <c r="AK676" s="594"/>
      <c r="AL676" s="705">
        <f t="shared" si="85"/>
        <v>664</v>
      </c>
      <c r="AM676" s="756"/>
      <c r="AN676" s="756"/>
      <c r="AO676" s="756"/>
      <c r="AP676" s="756"/>
      <c r="AQ676" s="756"/>
      <c r="AR676" s="756"/>
      <c r="AS676" s="756"/>
      <c r="AT676" s="756"/>
      <c r="AU676" s="756"/>
      <c r="AV676" s="756"/>
      <c r="AW676" s="756"/>
      <c r="AX676" s="756"/>
      <c r="AY676" s="594"/>
      <c r="AZ676" s="705">
        <f t="shared" si="86"/>
        <v>664</v>
      </c>
      <c r="BA676" s="756"/>
      <c r="BB676" s="756"/>
      <c r="BC676" s="756"/>
      <c r="BD676" s="756"/>
      <c r="BE676" s="756"/>
      <c r="BF676" s="756"/>
      <c r="BG676" s="756"/>
      <c r="BH676" s="756"/>
      <c r="BI676" s="756"/>
      <c r="BJ676" s="756"/>
      <c r="BK676" s="756"/>
      <c r="BL676" s="756"/>
      <c r="BM676" s="685"/>
      <c r="BN676" s="705">
        <f t="shared" si="87"/>
        <v>664</v>
      </c>
      <c r="BO676" s="756"/>
      <c r="BP676" s="756"/>
      <c r="BQ676" s="756"/>
      <c r="BR676" s="756"/>
      <c r="BS676" s="756"/>
      <c r="BT676" s="756"/>
      <c r="BU676" s="756"/>
      <c r="BV676" s="756"/>
      <c r="BW676" s="756"/>
      <c r="BX676" s="756"/>
      <c r="BY676" s="756"/>
      <c r="BZ676" s="756"/>
    </row>
    <row r="677" spans="2:78" x14ac:dyDescent="0.25">
      <c r="B677" s="705">
        <v>665</v>
      </c>
      <c r="C677" s="765">
        <f>(1+_xlfn.XLOOKUP(INT((B677-1)/12)+1,'ZC Curve'!$B$8:$B$107,'ZC Curve'!R$8:R$107,,0))^(1/12)-1</f>
        <v>0</v>
      </c>
      <c r="D677" s="766">
        <f t="shared" si="88"/>
        <v>1</v>
      </c>
      <c r="E677" s="765">
        <f>(1+_xlfn.XLOOKUP(INT((B677-1)/12)+1,'ZC Curve'!$B$8:$B$107,'ZC Curve'!S$8:S$107,,0))^(1/12)-1</f>
        <v>0</v>
      </c>
      <c r="F677" s="766">
        <f t="shared" si="89"/>
        <v>1</v>
      </c>
      <c r="G677" s="765">
        <f>(1+_xlfn.XLOOKUP(INT((B677-1)/12)+1,'ZC Curve'!$B$8:$B$107,'ZC Curve'!T$8:T$107,,0))^(1/12)-1</f>
        <v>0</v>
      </c>
      <c r="H677" s="766">
        <f t="shared" si="90"/>
        <v>1</v>
      </c>
      <c r="I677" s="594"/>
      <c r="J677" s="705">
        <f t="shared" si="91"/>
        <v>665</v>
      </c>
      <c r="K677" s="756"/>
      <c r="L677" s="756"/>
      <c r="M677" s="756"/>
      <c r="N677" s="756"/>
      <c r="O677" s="756"/>
      <c r="P677" s="756"/>
      <c r="Q677" s="756"/>
      <c r="R677" s="756"/>
      <c r="S677" s="756"/>
      <c r="T677" s="756"/>
      <c r="U677" s="756"/>
      <c r="V677" s="756"/>
      <c r="W677" s="594"/>
      <c r="X677" s="705">
        <f t="shared" si="92"/>
        <v>665</v>
      </c>
      <c r="Y677" s="756"/>
      <c r="Z677" s="756"/>
      <c r="AA677" s="756"/>
      <c r="AB677" s="756"/>
      <c r="AC677" s="756"/>
      <c r="AD677" s="756"/>
      <c r="AE677" s="756"/>
      <c r="AF677" s="756"/>
      <c r="AG677" s="756"/>
      <c r="AH677" s="756"/>
      <c r="AI677" s="756"/>
      <c r="AJ677" s="756"/>
      <c r="AK677" s="594"/>
      <c r="AL677" s="705">
        <f t="shared" si="85"/>
        <v>665</v>
      </c>
      <c r="AM677" s="756"/>
      <c r="AN677" s="756"/>
      <c r="AO677" s="756"/>
      <c r="AP677" s="756"/>
      <c r="AQ677" s="756"/>
      <c r="AR677" s="756"/>
      <c r="AS677" s="756"/>
      <c r="AT677" s="756"/>
      <c r="AU677" s="756"/>
      <c r="AV677" s="756"/>
      <c r="AW677" s="756"/>
      <c r="AX677" s="756"/>
      <c r="AY677" s="594"/>
      <c r="AZ677" s="705">
        <f t="shared" si="86"/>
        <v>665</v>
      </c>
      <c r="BA677" s="756"/>
      <c r="BB677" s="756"/>
      <c r="BC677" s="756"/>
      <c r="BD677" s="756"/>
      <c r="BE677" s="756"/>
      <c r="BF677" s="756"/>
      <c r="BG677" s="756"/>
      <c r="BH677" s="756"/>
      <c r="BI677" s="756"/>
      <c r="BJ677" s="756"/>
      <c r="BK677" s="756"/>
      <c r="BL677" s="756"/>
      <c r="BM677" s="685"/>
      <c r="BN677" s="705">
        <f t="shared" si="87"/>
        <v>665</v>
      </c>
      <c r="BO677" s="756"/>
      <c r="BP677" s="756"/>
      <c r="BQ677" s="756"/>
      <c r="BR677" s="756"/>
      <c r="BS677" s="756"/>
      <c r="BT677" s="756"/>
      <c r="BU677" s="756"/>
      <c r="BV677" s="756"/>
      <c r="BW677" s="756"/>
      <c r="BX677" s="756"/>
      <c r="BY677" s="756"/>
      <c r="BZ677" s="756"/>
    </row>
    <row r="678" spans="2:78" x14ac:dyDescent="0.25">
      <c r="B678" s="705">
        <v>666</v>
      </c>
      <c r="C678" s="765">
        <f>(1+_xlfn.XLOOKUP(INT((B678-1)/12)+1,'ZC Curve'!$B$8:$B$107,'ZC Curve'!R$8:R$107,,0))^(1/12)-1</f>
        <v>0</v>
      </c>
      <c r="D678" s="766">
        <f t="shared" si="88"/>
        <v>1</v>
      </c>
      <c r="E678" s="765">
        <f>(1+_xlfn.XLOOKUP(INT((B678-1)/12)+1,'ZC Curve'!$B$8:$B$107,'ZC Curve'!S$8:S$107,,0))^(1/12)-1</f>
        <v>0</v>
      </c>
      <c r="F678" s="766">
        <f t="shared" si="89"/>
        <v>1</v>
      </c>
      <c r="G678" s="765">
        <f>(1+_xlfn.XLOOKUP(INT((B678-1)/12)+1,'ZC Curve'!$B$8:$B$107,'ZC Curve'!T$8:T$107,,0))^(1/12)-1</f>
        <v>0</v>
      </c>
      <c r="H678" s="766">
        <f t="shared" si="90"/>
        <v>1</v>
      </c>
      <c r="I678" s="594"/>
      <c r="J678" s="705">
        <f t="shared" si="91"/>
        <v>666</v>
      </c>
      <c r="K678" s="756"/>
      <c r="L678" s="756"/>
      <c r="M678" s="756"/>
      <c r="N678" s="756"/>
      <c r="O678" s="756"/>
      <c r="P678" s="756"/>
      <c r="Q678" s="756"/>
      <c r="R678" s="756"/>
      <c r="S678" s="756"/>
      <c r="T678" s="756"/>
      <c r="U678" s="756"/>
      <c r="V678" s="756"/>
      <c r="W678" s="594"/>
      <c r="X678" s="705">
        <f t="shared" si="92"/>
        <v>666</v>
      </c>
      <c r="Y678" s="756"/>
      <c r="Z678" s="756"/>
      <c r="AA678" s="756"/>
      <c r="AB678" s="756"/>
      <c r="AC678" s="756"/>
      <c r="AD678" s="756"/>
      <c r="AE678" s="756"/>
      <c r="AF678" s="756"/>
      <c r="AG678" s="756"/>
      <c r="AH678" s="756"/>
      <c r="AI678" s="756"/>
      <c r="AJ678" s="756"/>
      <c r="AK678" s="594"/>
      <c r="AL678" s="705">
        <f t="shared" si="85"/>
        <v>666</v>
      </c>
      <c r="AM678" s="756"/>
      <c r="AN678" s="756"/>
      <c r="AO678" s="756"/>
      <c r="AP678" s="756"/>
      <c r="AQ678" s="756"/>
      <c r="AR678" s="756"/>
      <c r="AS678" s="756"/>
      <c r="AT678" s="756"/>
      <c r="AU678" s="756"/>
      <c r="AV678" s="756"/>
      <c r="AW678" s="756"/>
      <c r="AX678" s="756"/>
      <c r="AY678" s="594"/>
      <c r="AZ678" s="705">
        <f t="shared" si="86"/>
        <v>666</v>
      </c>
      <c r="BA678" s="756"/>
      <c r="BB678" s="756"/>
      <c r="BC678" s="756"/>
      <c r="BD678" s="756"/>
      <c r="BE678" s="756"/>
      <c r="BF678" s="756"/>
      <c r="BG678" s="756"/>
      <c r="BH678" s="756"/>
      <c r="BI678" s="756"/>
      <c r="BJ678" s="756"/>
      <c r="BK678" s="756"/>
      <c r="BL678" s="756"/>
      <c r="BM678" s="685"/>
      <c r="BN678" s="705">
        <f t="shared" si="87"/>
        <v>666</v>
      </c>
      <c r="BO678" s="756"/>
      <c r="BP678" s="756"/>
      <c r="BQ678" s="756"/>
      <c r="BR678" s="756"/>
      <c r="BS678" s="756"/>
      <c r="BT678" s="756"/>
      <c r="BU678" s="756"/>
      <c r="BV678" s="756"/>
      <c r="BW678" s="756"/>
      <c r="BX678" s="756"/>
      <c r="BY678" s="756"/>
      <c r="BZ678" s="756"/>
    </row>
    <row r="679" spans="2:78" x14ac:dyDescent="0.25">
      <c r="B679" s="705">
        <v>667</v>
      </c>
      <c r="C679" s="765">
        <f>(1+_xlfn.XLOOKUP(INT((B679-1)/12)+1,'ZC Curve'!$B$8:$B$107,'ZC Curve'!R$8:R$107,,0))^(1/12)-1</f>
        <v>0</v>
      </c>
      <c r="D679" s="766">
        <f t="shared" si="88"/>
        <v>1</v>
      </c>
      <c r="E679" s="765">
        <f>(1+_xlfn.XLOOKUP(INT((B679-1)/12)+1,'ZC Curve'!$B$8:$B$107,'ZC Curve'!S$8:S$107,,0))^(1/12)-1</f>
        <v>0</v>
      </c>
      <c r="F679" s="766">
        <f t="shared" si="89"/>
        <v>1</v>
      </c>
      <c r="G679" s="765">
        <f>(1+_xlfn.XLOOKUP(INT((B679-1)/12)+1,'ZC Curve'!$B$8:$B$107,'ZC Curve'!T$8:T$107,,0))^(1/12)-1</f>
        <v>0</v>
      </c>
      <c r="H679" s="766">
        <f t="shared" si="90"/>
        <v>1</v>
      </c>
      <c r="I679" s="594"/>
      <c r="J679" s="705">
        <f t="shared" si="91"/>
        <v>667</v>
      </c>
      <c r="K679" s="756"/>
      <c r="L679" s="756"/>
      <c r="M679" s="756"/>
      <c r="N679" s="756"/>
      <c r="O679" s="756"/>
      <c r="P679" s="756"/>
      <c r="Q679" s="756"/>
      <c r="R679" s="756"/>
      <c r="S679" s="756"/>
      <c r="T679" s="756"/>
      <c r="U679" s="756"/>
      <c r="V679" s="756"/>
      <c r="W679" s="594"/>
      <c r="X679" s="705">
        <f t="shared" si="92"/>
        <v>667</v>
      </c>
      <c r="Y679" s="756"/>
      <c r="Z679" s="756"/>
      <c r="AA679" s="756"/>
      <c r="AB679" s="756"/>
      <c r="AC679" s="756"/>
      <c r="AD679" s="756"/>
      <c r="AE679" s="756"/>
      <c r="AF679" s="756"/>
      <c r="AG679" s="756"/>
      <c r="AH679" s="756"/>
      <c r="AI679" s="756"/>
      <c r="AJ679" s="756"/>
      <c r="AK679" s="594"/>
      <c r="AL679" s="705">
        <f t="shared" si="85"/>
        <v>667</v>
      </c>
      <c r="AM679" s="756"/>
      <c r="AN679" s="756"/>
      <c r="AO679" s="756"/>
      <c r="AP679" s="756"/>
      <c r="AQ679" s="756"/>
      <c r="AR679" s="756"/>
      <c r="AS679" s="756"/>
      <c r="AT679" s="756"/>
      <c r="AU679" s="756"/>
      <c r="AV679" s="756"/>
      <c r="AW679" s="756"/>
      <c r="AX679" s="756"/>
      <c r="AY679" s="594"/>
      <c r="AZ679" s="705">
        <f t="shared" si="86"/>
        <v>667</v>
      </c>
      <c r="BA679" s="756"/>
      <c r="BB679" s="756"/>
      <c r="BC679" s="756"/>
      <c r="BD679" s="756"/>
      <c r="BE679" s="756"/>
      <c r="BF679" s="756"/>
      <c r="BG679" s="756"/>
      <c r="BH679" s="756"/>
      <c r="BI679" s="756"/>
      <c r="BJ679" s="756"/>
      <c r="BK679" s="756"/>
      <c r="BL679" s="756"/>
      <c r="BM679" s="685"/>
      <c r="BN679" s="705">
        <f t="shared" si="87"/>
        <v>667</v>
      </c>
      <c r="BO679" s="756"/>
      <c r="BP679" s="756"/>
      <c r="BQ679" s="756"/>
      <c r="BR679" s="756"/>
      <c r="BS679" s="756"/>
      <c r="BT679" s="756"/>
      <c r="BU679" s="756"/>
      <c r="BV679" s="756"/>
      <c r="BW679" s="756"/>
      <c r="BX679" s="756"/>
      <c r="BY679" s="756"/>
      <c r="BZ679" s="756"/>
    </row>
    <row r="680" spans="2:78" x14ac:dyDescent="0.25">
      <c r="B680" s="705">
        <v>668</v>
      </c>
      <c r="C680" s="765">
        <f>(1+_xlfn.XLOOKUP(INT((B680-1)/12)+1,'ZC Curve'!$B$8:$B$107,'ZC Curve'!R$8:R$107,,0))^(1/12)-1</f>
        <v>0</v>
      </c>
      <c r="D680" s="766">
        <f t="shared" si="88"/>
        <v>1</v>
      </c>
      <c r="E680" s="765">
        <f>(1+_xlfn.XLOOKUP(INT((B680-1)/12)+1,'ZC Curve'!$B$8:$B$107,'ZC Curve'!S$8:S$107,,0))^(1/12)-1</f>
        <v>0</v>
      </c>
      <c r="F680" s="766">
        <f t="shared" si="89"/>
        <v>1</v>
      </c>
      <c r="G680" s="765">
        <f>(1+_xlfn.XLOOKUP(INT((B680-1)/12)+1,'ZC Curve'!$B$8:$B$107,'ZC Curve'!T$8:T$107,,0))^(1/12)-1</f>
        <v>0</v>
      </c>
      <c r="H680" s="766">
        <f t="shared" si="90"/>
        <v>1</v>
      </c>
      <c r="I680" s="594"/>
      <c r="J680" s="705">
        <f t="shared" si="91"/>
        <v>668</v>
      </c>
      <c r="K680" s="756"/>
      <c r="L680" s="756"/>
      <c r="M680" s="756"/>
      <c r="N680" s="756"/>
      <c r="O680" s="756"/>
      <c r="P680" s="756"/>
      <c r="Q680" s="756"/>
      <c r="R680" s="756"/>
      <c r="S680" s="756"/>
      <c r="T680" s="756"/>
      <c r="U680" s="756"/>
      <c r="V680" s="756"/>
      <c r="W680" s="594"/>
      <c r="X680" s="705">
        <f t="shared" si="92"/>
        <v>668</v>
      </c>
      <c r="Y680" s="756"/>
      <c r="Z680" s="756"/>
      <c r="AA680" s="756"/>
      <c r="AB680" s="756"/>
      <c r="AC680" s="756"/>
      <c r="AD680" s="756"/>
      <c r="AE680" s="756"/>
      <c r="AF680" s="756"/>
      <c r="AG680" s="756"/>
      <c r="AH680" s="756"/>
      <c r="AI680" s="756"/>
      <c r="AJ680" s="756"/>
      <c r="AK680" s="594"/>
      <c r="AL680" s="705">
        <f t="shared" si="85"/>
        <v>668</v>
      </c>
      <c r="AM680" s="756"/>
      <c r="AN680" s="756"/>
      <c r="AO680" s="756"/>
      <c r="AP680" s="756"/>
      <c r="AQ680" s="756"/>
      <c r="AR680" s="756"/>
      <c r="AS680" s="756"/>
      <c r="AT680" s="756"/>
      <c r="AU680" s="756"/>
      <c r="AV680" s="756"/>
      <c r="AW680" s="756"/>
      <c r="AX680" s="756"/>
      <c r="AY680" s="594"/>
      <c r="AZ680" s="705">
        <f t="shared" si="86"/>
        <v>668</v>
      </c>
      <c r="BA680" s="756"/>
      <c r="BB680" s="756"/>
      <c r="BC680" s="756"/>
      <c r="BD680" s="756"/>
      <c r="BE680" s="756"/>
      <c r="BF680" s="756"/>
      <c r="BG680" s="756"/>
      <c r="BH680" s="756"/>
      <c r="BI680" s="756"/>
      <c r="BJ680" s="756"/>
      <c r="BK680" s="756"/>
      <c r="BL680" s="756"/>
      <c r="BM680" s="685"/>
      <c r="BN680" s="705">
        <f t="shared" si="87"/>
        <v>668</v>
      </c>
      <c r="BO680" s="756"/>
      <c r="BP680" s="756"/>
      <c r="BQ680" s="756"/>
      <c r="BR680" s="756"/>
      <c r="BS680" s="756"/>
      <c r="BT680" s="756"/>
      <c r="BU680" s="756"/>
      <c r="BV680" s="756"/>
      <c r="BW680" s="756"/>
      <c r="BX680" s="756"/>
      <c r="BY680" s="756"/>
      <c r="BZ680" s="756"/>
    </row>
    <row r="681" spans="2:78" x14ac:dyDescent="0.25">
      <c r="B681" s="705">
        <v>669</v>
      </c>
      <c r="C681" s="765">
        <f>(1+_xlfn.XLOOKUP(INT((B681-1)/12)+1,'ZC Curve'!$B$8:$B$107,'ZC Curve'!R$8:R$107,,0))^(1/12)-1</f>
        <v>0</v>
      </c>
      <c r="D681" s="766">
        <f t="shared" si="88"/>
        <v>1</v>
      </c>
      <c r="E681" s="765">
        <f>(1+_xlfn.XLOOKUP(INT((B681-1)/12)+1,'ZC Curve'!$B$8:$B$107,'ZC Curve'!S$8:S$107,,0))^(1/12)-1</f>
        <v>0</v>
      </c>
      <c r="F681" s="766">
        <f t="shared" si="89"/>
        <v>1</v>
      </c>
      <c r="G681" s="765">
        <f>(1+_xlfn.XLOOKUP(INT((B681-1)/12)+1,'ZC Curve'!$B$8:$B$107,'ZC Curve'!T$8:T$107,,0))^(1/12)-1</f>
        <v>0</v>
      </c>
      <c r="H681" s="766">
        <f t="shared" si="90"/>
        <v>1</v>
      </c>
      <c r="I681" s="594"/>
      <c r="J681" s="705">
        <f t="shared" si="91"/>
        <v>669</v>
      </c>
      <c r="K681" s="756"/>
      <c r="L681" s="756"/>
      <c r="M681" s="756"/>
      <c r="N681" s="756"/>
      <c r="O681" s="756"/>
      <c r="P681" s="756"/>
      <c r="Q681" s="756"/>
      <c r="R681" s="756"/>
      <c r="S681" s="756"/>
      <c r="T681" s="756"/>
      <c r="U681" s="756"/>
      <c r="V681" s="756"/>
      <c r="W681" s="594"/>
      <c r="X681" s="705">
        <f t="shared" si="92"/>
        <v>669</v>
      </c>
      <c r="Y681" s="756"/>
      <c r="Z681" s="756"/>
      <c r="AA681" s="756"/>
      <c r="AB681" s="756"/>
      <c r="AC681" s="756"/>
      <c r="AD681" s="756"/>
      <c r="AE681" s="756"/>
      <c r="AF681" s="756"/>
      <c r="AG681" s="756"/>
      <c r="AH681" s="756"/>
      <c r="AI681" s="756"/>
      <c r="AJ681" s="756"/>
      <c r="AK681" s="594"/>
      <c r="AL681" s="705">
        <f t="shared" si="85"/>
        <v>669</v>
      </c>
      <c r="AM681" s="756"/>
      <c r="AN681" s="756"/>
      <c r="AO681" s="756"/>
      <c r="AP681" s="756"/>
      <c r="AQ681" s="756"/>
      <c r="AR681" s="756"/>
      <c r="AS681" s="756"/>
      <c r="AT681" s="756"/>
      <c r="AU681" s="756"/>
      <c r="AV681" s="756"/>
      <c r="AW681" s="756"/>
      <c r="AX681" s="756"/>
      <c r="AY681" s="594"/>
      <c r="AZ681" s="705">
        <f t="shared" si="86"/>
        <v>669</v>
      </c>
      <c r="BA681" s="756"/>
      <c r="BB681" s="756"/>
      <c r="BC681" s="756"/>
      <c r="BD681" s="756"/>
      <c r="BE681" s="756"/>
      <c r="BF681" s="756"/>
      <c r="BG681" s="756"/>
      <c r="BH681" s="756"/>
      <c r="BI681" s="756"/>
      <c r="BJ681" s="756"/>
      <c r="BK681" s="756"/>
      <c r="BL681" s="756"/>
      <c r="BM681" s="685"/>
      <c r="BN681" s="705">
        <f t="shared" si="87"/>
        <v>669</v>
      </c>
      <c r="BO681" s="756"/>
      <c r="BP681" s="756"/>
      <c r="BQ681" s="756"/>
      <c r="BR681" s="756"/>
      <c r="BS681" s="756"/>
      <c r="BT681" s="756"/>
      <c r="BU681" s="756"/>
      <c r="BV681" s="756"/>
      <c r="BW681" s="756"/>
      <c r="BX681" s="756"/>
      <c r="BY681" s="756"/>
      <c r="BZ681" s="756"/>
    </row>
    <row r="682" spans="2:78" x14ac:dyDescent="0.25">
      <c r="B682" s="705">
        <v>670</v>
      </c>
      <c r="C682" s="765">
        <f>(1+_xlfn.XLOOKUP(INT((B682-1)/12)+1,'ZC Curve'!$B$8:$B$107,'ZC Curve'!R$8:R$107,,0))^(1/12)-1</f>
        <v>0</v>
      </c>
      <c r="D682" s="766">
        <f t="shared" si="88"/>
        <v>1</v>
      </c>
      <c r="E682" s="765">
        <f>(1+_xlfn.XLOOKUP(INT((B682-1)/12)+1,'ZC Curve'!$B$8:$B$107,'ZC Curve'!S$8:S$107,,0))^(1/12)-1</f>
        <v>0</v>
      </c>
      <c r="F682" s="766">
        <f t="shared" si="89"/>
        <v>1</v>
      </c>
      <c r="G682" s="765">
        <f>(1+_xlfn.XLOOKUP(INT((B682-1)/12)+1,'ZC Curve'!$B$8:$B$107,'ZC Curve'!T$8:T$107,,0))^(1/12)-1</f>
        <v>0</v>
      </c>
      <c r="H682" s="766">
        <f t="shared" si="90"/>
        <v>1</v>
      </c>
      <c r="I682" s="594"/>
      <c r="J682" s="705">
        <f t="shared" si="91"/>
        <v>670</v>
      </c>
      <c r="K682" s="756"/>
      <c r="L682" s="756"/>
      <c r="M682" s="756"/>
      <c r="N682" s="756"/>
      <c r="O682" s="756"/>
      <c r="P682" s="756"/>
      <c r="Q682" s="756"/>
      <c r="R682" s="756"/>
      <c r="S682" s="756"/>
      <c r="T682" s="756"/>
      <c r="U682" s="756"/>
      <c r="V682" s="756"/>
      <c r="W682" s="594"/>
      <c r="X682" s="705">
        <f t="shared" si="92"/>
        <v>670</v>
      </c>
      <c r="Y682" s="756"/>
      <c r="Z682" s="756"/>
      <c r="AA682" s="756"/>
      <c r="AB682" s="756"/>
      <c r="AC682" s="756"/>
      <c r="AD682" s="756"/>
      <c r="AE682" s="756"/>
      <c r="AF682" s="756"/>
      <c r="AG682" s="756"/>
      <c r="AH682" s="756"/>
      <c r="AI682" s="756"/>
      <c r="AJ682" s="756"/>
      <c r="AK682" s="594"/>
      <c r="AL682" s="705">
        <f t="shared" si="85"/>
        <v>670</v>
      </c>
      <c r="AM682" s="756"/>
      <c r="AN682" s="756"/>
      <c r="AO682" s="756"/>
      <c r="AP682" s="756"/>
      <c r="AQ682" s="756"/>
      <c r="AR682" s="756"/>
      <c r="AS682" s="756"/>
      <c r="AT682" s="756"/>
      <c r="AU682" s="756"/>
      <c r="AV682" s="756"/>
      <c r="AW682" s="756"/>
      <c r="AX682" s="756"/>
      <c r="AY682" s="594"/>
      <c r="AZ682" s="705">
        <f t="shared" si="86"/>
        <v>670</v>
      </c>
      <c r="BA682" s="756"/>
      <c r="BB682" s="756"/>
      <c r="BC682" s="756"/>
      <c r="BD682" s="756"/>
      <c r="BE682" s="756"/>
      <c r="BF682" s="756"/>
      <c r="BG682" s="756"/>
      <c r="BH682" s="756"/>
      <c r="BI682" s="756"/>
      <c r="BJ682" s="756"/>
      <c r="BK682" s="756"/>
      <c r="BL682" s="756"/>
      <c r="BM682" s="685"/>
      <c r="BN682" s="705">
        <f t="shared" si="87"/>
        <v>670</v>
      </c>
      <c r="BO682" s="756"/>
      <c r="BP682" s="756"/>
      <c r="BQ682" s="756"/>
      <c r="BR682" s="756"/>
      <c r="BS682" s="756"/>
      <c r="BT682" s="756"/>
      <c r="BU682" s="756"/>
      <c r="BV682" s="756"/>
      <c r="BW682" s="756"/>
      <c r="BX682" s="756"/>
      <c r="BY682" s="756"/>
      <c r="BZ682" s="756"/>
    </row>
    <row r="683" spans="2:78" x14ac:dyDescent="0.25">
      <c r="B683" s="705">
        <v>671</v>
      </c>
      <c r="C683" s="765">
        <f>(1+_xlfn.XLOOKUP(INT((B683-1)/12)+1,'ZC Curve'!$B$8:$B$107,'ZC Curve'!R$8:R$107,,0))^(1/12)-1</f>
        <v>0</v>
      </c>
      <c r="D683" s="766">
        <f t="shared" si="88"/>
        <v>1</v>
      </c>
      <c r="E683" s="765">
        <f>(1+_xlfn.XLOOKUP(INT((B683-1)/12)+1,'ZC Curve'!$B$8:$B$107,'ZC Curve'!S$8:S$107,,0))^(1/12)-1</f>
        <v>0</v>
      </c>
      <c r="F683" s="766">
        <f t="shared" si="89"/>
        <v>1</v>
      </c>
      <c r="G683" s="765">
        <f>(1+_xlfn.XLOOKUP(INT((B683-1)/12)+1,'ZC Curve'!$B$8:$B$107,'ZC Curve'!T$8:T$107,,0))^(1/12)-1</f>
        <v>0</v>
      </c>
      <c r="H683" s="766">
        <f t="shared" si="90"/>
        <v>1</v>
      </c>
      <c r="I683" s="594"/>
      <c r="J683" s="705">
        <f t="shared" si="91"/>
        <v>671</v>
      </c>
      <c r="K683" s="756"/>
      <c r="L683" s="756"/>
      <c r="M683" s="756"/>
      <c r="N683" s="756"/>
      <c r="O683" s="756"/>
      <c r="P683" s="756"/>
      <c r="Q683" s="756"/>
      <c r="R683" s="756"/>
      <c r="S683" s="756"/>
      <c r="T683" s="756"/>
      <c r="U683" s="756"/>
      <c r="V683" s="756"/>
      <c r="W683" s="594"/>
      <c r="X683" s="705">
        <f t="shared" si="92"/>
        <v>671</v>
      </c>
      <c r="Y683" s="756"/>
      <c r="Z683" s="756"/>
      <c r="AA683" s="756"/>
      <c r="AB683" s="756"/>
      <c r="AC683" s="756"/>
      <c r="AD683" s="756"/>
      <c r="AE683" s="756"/>
      <c r="AF683" s="756"/>
      <c r="AG683" s="756"/>
      <c r="AH683" s="756"/>
      <c r="AI683" s="756"/>
      <c r="AJ683" s="756"/>
      <c r="AK683" s="594"/>
      <c r="AL683" s="705">
        <f t="shared" si="85"/>
        <v>671</v>
      </c>
      <c r="AM683" s="756"/>
      <c r="AN683" s="756"/>
      <c r="AO683" s="756"/>
      <c r="AP683" s="756"/>
      <c r="AQ683" s="756"/>
      <c r="AR683" s="756"/>
      <c r="AS683" s="756"/>
      <c r="AT683" s="756"/>
      <c r="AU683" s="756"/>
      <c r="AV683" s="756"/>
      <c r="AW683" s="756"/>
      <c r="AX683" s="756"/>
      <c r="AY683" s="594"/>
      <c r="AZ683" s="705">
        <f t="shared" si="86"/>
        <v>671</v>
      </c>
      <c r="BA683" s="756"/>
      <c r="BB683" s="756"/>
      <c r="BC683" s="756"/>
      <c r="BD683" s="756"/>
      <c r="BE683" s="756"/>
      <c r="BF683" s="756"/>
      <c r="BG683" s="756"/>
      <c r="BH683" s="756"/>
      <c r="BI683" s="756"/>
      <c r="BJ683" s="756"/>
      <c r="BK683" s="756"/>
      <c r="BL683" s="756"/>
      <c r="BM683" s="685"/>
      <c r="BN683" s="705">
        <f t="shared" si="87"/>
        <v>671</v>
      </c>
      <c r="BO683" s="756"/>
      <c r="BP683" s="756"/>
      <c r="BQ683" s="756"/>
      <c r="BR683" s="756"/>
      <c r="BS683" s="756"/>
      <c r="BT683" s="756"/>
      <c r="BU683" s="756"/>
      <c r="BV683" s="756"/>
      <c r="BW683" s="756"/>
      <c r="BX683" s="756"/>
      <c r="BY683" s="756"/>
      <c r="BZ683" s="756"/>
    </row>
    <row r="684" spans="2:78" x14ac:dyDescent="0.25">
      <c r="B684" s="705">
        <v>672</v>
      </c>
      <c r="C684" s="765">
        <f>(1+_xlfn.XLOOKUP(INT((B684-1)/12)+1,'ZC Curve'!$B$8:$B$107,'ZC Curve'!R$8:R$107,,0))^(1/12)-1</f>
        <v>0</v>
      </c>
      <c r="D684" s="766">
        <f t="shared" si="88"/>
        <v>1</v>
      </c>
      <c r="E684" s="765">
        <f>(1+_xlfn.XLOOKUP(INT((B684-1)/12)+1,'ZC Curve'!$B$8:$B$107,'ZC Curve'!S$8:S$107,,0))^(1/12)-1</f>
        <v>0</v>
      </c>
      <c r="F684" s="766">
        <f t="shared" si="89"/>
        <v>1</v>
      </c>
      <c r="G684" s="765">
        <f>(1+_xlfn.XLOOKUP(INT((B684-1)/12)+1,'ZC Curve'!$B$8:$B$107,'ZC Curve'!T$8:T$107,,0))^(1/12)-1</f>
        <v>0</v>
      </c>
      <c r="H684" s="766">
        <f t="shared" si="90"/>
        <v>1</v>
      </c>
      <c r="I684" s="594"/>
      <c r="J684" s="705">
        <f t="shared" si="91"/>
        <v>672</v>
      </c>
      <c r="K684" s="756"/>
      <c r="L684" s="756"/>
      <c r="M684" s="756"/>
      <c r="N684" s="756"/>
      <c r="O684" s="756"/>
      <c r="P684" s="756"/>
      <c r="Q684" s="756"/>
      <c r="R684" s="756"/>
      <c r="S684" s="756"/>
      <c r="T684" s="756"/>
      <c r="U684" s="756"/>
      <c r="V684" s="756"/>
      <c r="W684" s="594"/>
      <c r="X684" s="705">
        <f t="shared" si="92"/>
        <v>672</v>
      </c>
      <c r="Y684" s="756"/>
      <c r="Z684" s="756"/>
      <c r="AA684" s="756"/>
      <c r="AB684" s="756"/>
      <c r="AC684" s="756"/>
      <c r="AD684" s="756"/>
      <c r="AE684" s="756"/>
      <c r="AF684" s="756"/>
      <c r="AG684" s="756"/>
      <c r="AH684" s="756"/>
      <c r="AI684" s="756"/>
      <c r="AJ684" s="756"/>
      <c r="AK684" s="594"/>
      <c r="AL684" s="705">
        <f t="shared" si="85"/>
        <v>672</v>
      </c>
      <c r="AM684" s="756"/>
      <c r="AN684" s="756"/>
      <c r="AO684" s="756"/>
      <c r="AP684" s="756"/>
      <c r="AQ684" s="756"/>
      <c r="AR684" s="756"/>
      <c r="AS684" s="756"/>
      <c r="AT684" s="756"/>
      <c r="AU684" s="756"/>
      <c r="AV684" s="756"/>
      <c r="AW684" s="756"/>
      <c r="AX684" s="756"/>
      <c r="AY684" s="594"/>
      <c r="AZ684" s="705">
        <f t="shared" si="86"/>
        <v>672</v>
      </c>
      <c r="BA684" s="756"/>
      <c r="BB684" s="756"/>
      <c r="BC684" s="756"/>
      <c r="BD684" s="756"/>
      <c r="BE684" s="756"/>
      <c r="BF684" s="756"/>
      <c r="BG684" s="756"/>
      <c r="BH684" s="756"/>
      <c r="BI684" s="756"/>
      <c r="BJ684" s="756"/>
      <c r="BK684" s="756"/>
      <c r="BL684" s="756"/>
      <c r="BM684" s="685"/>
      <c r="BN684" s="705">
        <f t="shared" si="87"/>
        <v>672</v>
      </c>
      <c r="BO684" s="756"/>
      <c r="BP684" s="756"/>
      <c r="BQ684" s="756"/>
      <c r="BR684" s="756"/>
      <c r="BS684" s="756"/>
      <c r="BT684" s="756"/>
      <c r="BU684" s="756"/>
      <c r="BV684" s="756"/>
      <c r="BW684" s="756"/>
      <c r="BX684" s="756"/>
      <c r="BY684" s="756"/>
      <c r="BZ684" s="756"/>
    </row>
    <row r="685" spans="2:78" x14ac:dyDescent="0.25">
      <c r="B685" s="705">
        <v>673</v>
      </c>
      <c r="C685" s="765">
        <f>(1+_xlfn.XLOOKUP(INT((B685-1)/12)+1,'ZC Curve'!$B$8:$B$107,'ZC Curve'!R$8:R$107,,0))^(1/12)-1</f>
        <v>0</v>
      </c>
      <c r="D685" s="766">
        <f t="shared" si="88"/>
        <v>1</v>
      </c>
      <c r="E685" s="765">
        <f>(1+_xlfn.XLOOKUP(INT((B685-1)/12)+1,'ZC Curve'!$B$8:$B$107,'ZC Curve'!S$8:S$107,,0))^(1/12)-1</f>
        <v>0</v>
      </c>
      <c r="F685" s="766">
        <f t="shared" si="89"/>
        <v>1</v>
      </c>
      <c r="G685" s="765">
        <f>(1+_xlfn.XLOOKUP(INT((B685-1)/12)+1,'ZC Curve'!$B$8:$B$107,'ZC Curve'!T$8:T$107,,0))^(1/12)-1</f>
        <v>0</v>
      </c>
      <c r="H685" s="766">
        <f t="shared" si="90"/>
        <v>1</v>
      </c>
      <c r="I685" s="594"/>
      <c r="J685" s="705">
        <f t="shared" si="91"/>
        <v>673</v>
      </c>
      <c r="K685" s="756"/>
      <c r="L685" s="756"/>
      <c r="M685" s="756"/>
      <c r="N685" s="756"/>
      <c r="O685" s="756"/>
      <c r="P685" s="756"/>
      <c r="Q685" s="756"/>
      <c r="R685" s="756"/>
      <c r="S685" s="756"/>
      <c r="T685" s="756"/>
      <c r="U685" s="756"/>
      <c r="V685" s="756"/>
      <c r="W685" s="594"/>
      <c r="X685" s="705">
        <f t="shared" si="92"/>
        <v>673</v>
      </c>
      <c r="Y685" s="756"/>
      <c r="Z685" s="756"/>
      <c r="AA685" s="756"/>
      <c r="AB685" s="756"/>
      <c r="AC685" s="756"/>
      <c r="AD685" s="756"/>
      <c r="AE685" s="756"/>
      <c r="AF685" s="756"/>
      <c r="AG685" s="756"/>
      <c r="AH685" s="756"/>
      <c r="AI685" s="756"/>
      <c r="AJ685" s="756"/>
      <c r="AK685" s="594"/>
      <c r="AL685" s="705">
        <f t="shared" si="85"/>
        <v>673</v>
      </c>
      <c r="AM685" s="756"/>
      <c r="AN685" s="756"/>
      <c r="AO685" s="756"/>
      <c r="AP685" s="756"/>
      <c r="AQ685" s="756"/>
      <c r="AR685" s="756"/>
      <c r="AS685" s="756"/>
      <c r="AT685" s="756"/>
      <c r="AU685" s="756"/>
      <c r="AV685" s="756"/>
      <c r="AW685" s="756"/>
      <c r="AX685" s="756"/>
      <c r="AY685" s="594"/>
      <c r="AZ685" s="705">
        <f t="shared" si="86"/>
        <v>673</v>
      </c>
      <c r="BA685" s="756"/>
      <c r="BB685" s="756"/>
      <c r="BC685" s="756"/>
      <c r="BD685" s="756"/>
      <c r="BE685" s="756"/>
      <c r="BF685" s="756"/>
      <c r="BG685" s="756"/>
      <c r="BH685" s="756"/>
      <c r="BI685" s="756"/>
      <c r="BJ685" s="756"/>
      <c r="BK685" s="756"/>
      <c r="BL685" s="756"/>
      <c r="BM685" s="685"/>
      <c r="BN685" s="705">
        <f t="shared" si="87"/>
        <v>673</v>
      </c>
      <c r="BO685" s="756"/>
      <c r="BP685" s="756"/>
      <c r="BQ685" s="756"/>
      <c r="BR685" s="756"/>
      <c r="BS685" s="756"/>
      <c r="BT685" s="756"/>
      <c r="BU685" s="756"/>
      <c r="BV685" s="756"/>
      <c r="BW685" s="756"/>
      <c r="BX685" s="756"/>
      <c r="BY685" s="756"/>
      <c r="BZ685" s="756"/>
    </row>
    <row r="686" spans="2:78" x14ac:dyDescent="0.25">
      <c r="B686" s="705">
        <v>674</v>
      </c>
      <c r="C686" s="765">
        <f>(1+_xlfn.XLOOKUP(INT((B686-1)/12)+1,'ZC Curve'!$B$8:$B$107,'ZC Curve'!R$8:R$107,,0))^(1/12)-1</f>
        <v>0</v>
      </c>
      <c r="D686" s="766">
        <f t="shared" si="88"/>
        <v>1</v>
      </c>
      <c r="E686" s="765">
        <f>(1+_xlfn.XLOOKUP(INT((B686-1)/12)+1,'ZC Curve'!$B$8:$B$107,'ZC Curve'!S$8:S$107,,0))^(1/12)-1</f>
        <v>0</v>
      </c>
      <c r="F686" s="766">
        <f t="shared" si="89"/>
        <v>1</v>
      </c>
      <c r="G686" s="765">
        <f>(1+_xlfn.XLOOKUP(INT((B686-1)/12)+1,'ZC Curve'!$B$8:$B$107,'ZC Curve'!T$8:T$107,,0))^(1/12)-1</f>
        <v>0</v>
      </c>
      <c r="H686" s="766">
        <f t="shared" si="90"/>
        <v>1</v>
      </c>
      <c r="I686" s="594"/>
      <c r="J686" s="705">
        <f t="shared" si="91"/>
        <v>674</v>
      </c>
      <c r="K686" s="756"/>
      <c r="L686" s="756"/>
      <c r="M686" s="756"/>
      <c r="N686" s="756"/>
      <c r="O686" s="756"/>
      <c r="P686" s="756"/>
      <c r="Q686" s="756"/>
      <c r="R686" s="756"/>
      <c r="S686" s="756"/>
      <c r="T686" s="756"/>
      <c r="U686" s="756"/>
      <c r="V686" s="756"/>
      <c r="W686" s="594"/>
      <c r="X686" s="705">
        <f t="shared" si="92"/>
        <v>674</v>
      </c>
      <c r="Y686" s="756"/>
      <c r="Z686" s="756"/>
      <c r="AA686" s="756"/>
      <c r="AB686" s="756"/>
      <c r="AC686" s="756"/>
      <c r="AD686" s="756"/>
      <c r="AE686" s="756"/>
      <c r="AF686" s="756"/>
      <c r="AG686" s="756"/>
      <c r="AH686" s="756"/>
      <c r="AI686" s="756"/>
      <c r="AJ686" s="756"/>
      <c r="AK686" s="594"/>
      <c r="AL686" s="705">
        <f t="shared" si="85"/>
        <v>674</v>
      </c>
      <c r="AM686" s="756"/>
      <c r="AN686" s="756"/>
      <c r="AO686" s="756"/>
      <c r="AP686" s="756"/>
      <c r="AQ686" s="756"/>
      <c r="AR686" s="756"/>
      <c r="AS686" s="756"/>
      <c r="AT686" s="756"/>
      <c r="AU686" s="756"/>
      <c r="AV686" s="756"/>
      <c r="AW686" s="756"/>
      <c r="AX686" s="756"/>
      <c r="AY686" s="594"/>
      <c r="AZ686" s="705">
        <f t="shared" si="86"/>
        <v>674</v>
      </c>
      <c r="BA686" s="756"/>
      <c r="BB686" s="756"/>
      <c r="BC686" s="756"/>
      <c r="BD686" s="756"/>
      <c r="BE686" s="756"/>
      <c r="BF686" s="756"/>
      <c r="BG686" s="756"/>
      <c r="BH686" s="756"/>
      <c r="BI686" s="756"/>
      <c r="BJ686" s="756"/>
      <c r="BK686" s="756"/>
      <c r="BL686" s="756"/>
      <c r="BM686" s="685"/>
      <c r="BN686" s="705">
        <f t="shared" si="87"/>
        <v>674</v>
      </c>
      <c r="BO686" s="756"/>
      <c r="BP686" s="756"/>
      <c r="BQ686" s="756"/>
      <c r="BR686" s="756"/>
      <c r="BS686" s="756"/>
      <c r="BT686" s="756"/>
      <c r="BU686" s="756"/>
      <c r="BV686" s="756"/>
      <c r="BW686" s="756"/>
      <c r="BX686" s="756"/>
      <c r="BY686" s="756"/>
      <c r="BZ686" s="756"/>
    </row>
    <row r="687" spans="2:78" x14ac:dyDescent="0.25">
      <c r="B687" s="705">
        <v>675</v>
      </c>
      <c r="C687" s="765">
        <f>(1+_xlfn.XLOOKUP(INT((B687-1)/12)+1,'ZC Curve'!$B$8:$B$107,'ZC Curve'!R$8:R$107,,0))^(1/12)-1</f>
        <v>0</v>
      </c>
      <c r="D687" s="766">
        <f t="shared" si="88"/>
        <v>1</v>
      </c>
      <c r="E687" s="765">
        <f>(1+_xlfn.XLOOKUP(INT((B687-1)/12)+1,'ZC Curve'!$B$8:$B$107,'ZC Curve'!S$8:S$107,,0))^(1/12)-1</f>
        <v>0</v>
      </c>
      <c r="F687" s="766">
        <f t="shared" si="89"/>
        <v>1</v>
      </c>
      <c r="G687" s="765">
        <f>(1+_xlfn.XLOOKUP(INT((B687-1)/12)+1,'ZC Curve'!$B$8:$B$107,'ZC Curve'!T$8:T$107,,0))^(1/12)-1</f>
        <v>0</v>
      </c>
      <c r="H687" s="766">
        <f t="shared" si="90"/>
        <v>1</v>
      </c>
      <c r="I687" s="594"/>
      <c r="J687" s="705">
        <f t="shared" si="91"/>
        <v>675</v>
      </c>
      <c r="K687" s="756"/>
      <c r="L687" s="756"/>
      <c r="M687" s="756"/>
      <c r="N687" s="756"/>
      <c r="O687" s="756"/>
      <c r="P687" s="756"/>
      <c r="Q687" s="756"/>
      <c r="R687" s="756"/>
      <c r="S687" s="756"/>
      <c r="T687" s="756"/>
      <c r="U687" s="756"/>
      <c r="V687" s="756"/>
      <c r="W687" s="594"/>
      <c r="X687" s="705">
        <f t="shared" si="92"/>
        <v>675</v>
      </c>
      <c r="Y687" s="756"/>
      <c r="Z687" s="756"/>
      <c r="AA687" s="756"/>
      <c r="AB687" s="756"/>
      <c r="AC687" s="756"/>
      <c r="AD687" s="756"/>
      <c r="AE687" s="756"/>
      <c r="AF687" s="756"/>
      <c r="AG687" s="756"/>
      <c r="AH687" s="756"/>
      <c r="AI687" s="756"/>
      <c r="AJ687" s="756"/>
      <c r="AK687" s="594"/>
      <c r="AL687" s="705">
        <f t="shared" si="85"/>
        <v>675</v>
      </c>
      <c r="AM687" s="756"/>
      <c r="AN687" s="756"/>
      <c r="AO687" s="756"/>
      <c r="AP687" s="756"/>
      <c r="AQ687" s="756"/>
      <c r="AR687" s="756"/>
      <c r="AS687" s="756"/>
      <c r="AT687" s="756"/>
      <c r="AU687" s="756"/>
      <c r="AV687" s="756"/>
      <c r="AW687" s="756"/>
      <c r="AX687" s="756"/>
      <c r="AY687" s="594"/>
      <c r="AZ687" s="705">
        <f t="shared" si="86"/>
        <v>675</v>
      </c>
      <c r="BA687" s="756"/>
      <c r="BB687" s="756"/>
      <c r="BC687" s="756"/>
      <c r="BD687" s="756"/>
      <c r="BE687" s="756"/>
      <c r="BF687" s="756"/>
      <c r="BG687" s="756"/>
      <c r="BH687" s="756"/>
      <c r="BI687" s="756"/>
      <c r="BJ687" s="756"/>
      <c r="BK687" s="756"/>
      <c r="BL687" s="756"/>
      <c r="BM687" s="685"/>
      <c r="BN687" s="705">
        <f t="shared" si="87"/>
        <v>675</v>
      </c>
      <c r="BO687" s="756"/>
      <c r="BP687" s="756"/>
      <c r="BQ687" s="756"/>
      <c r="BR687" s="756"/>
      <c r="BS687" s="756"/>
      <c r="BT687" s="756"/>
      <c r="BU687" s="756"/>
      <c r="BV687" s="756"/>
      <c r="BW687" s="756"/>
      <c r="BX687" s="756"/>
      <c r="BY687" s="756"/>
      <c r="BZ687" s="756"/>
    </row>
    <row r="688" spans="2:78" x14ac:dyDescent="0.25">
      <c r="B688" s="705">
        <v>676</v>
      </c>
      <c r="C688" s="765">
        <f>(1+_xlfn.XLOOKUP(INT((B688-1)/12)+1,'ZC Curve'!$B$8:$B$107,'ZC Curve'!R$8:R$107,,0))^(1/12)-1</f>
        <v>0</v>
      </c>
      <c r="D688" s="766">
        <f t="shared" si="88"/>
        <v>1</v>
      </c>
      <c r="E688" s="765">
        <f>(1+_xlfn.XLOOKUP(INT((B688-1)/12)+1,'ZC Curve'!$B$8:$B$107,'ZC Curve'!S$8:S$107,,0))^(1/12)-1</f>
        <v>0</v>
      </c>
      <c r="F688" s="766">
        <f t="shared" si="89"/>
        <v>1</v>
      </c>
      <c r="G688" s="765">
        <f>(1+_xlfn.XLOOKUP(INT((B688-1)/12)+1,'ZC Curve'!$B$8:$B$107,'ZC Curve'!T$8:T$107,,0))^(1/12)-1</f>
        <v>0</v>
      </c>
      <c r="H688" s="766">
        <f t="shared" si="90"/>
        <v>1</v>
      </c>
      <c r="I688" s="594"/>
      <c r="J688" s="705">
        <f t="shared" si="91"/>
        <v>676</v>
      </c>
      <c r="K688" s="756"/>
      <c r="L688" s="756"/>
      <c r="M688" s="756"/>
      <c r="N688" s="756"/>
      <c r="O688" s="756"/>
      <c r="P688" s="756"/>
      <c r="Q688" s="756"/>
      <c r="R688" s="756"/>
      <c r="S688" s="756"/>
      <c r="T688" s="756"/>
      <c r="U688" s="756"/>
      <c r="V688" s="756"/>
      <c r="W688" s="594"/>
      <c r="X688" s="705">
        <f t="shared" si="92"/>
        <v>676</v>
      </c>
      <c r="Y688" s="756"/>
      <c r="Z688" s="756"/>
      <c r="AA688" s="756"/>
      <c r="AB688" s="756"/>
      <c r="AC688" s="756"/>
      <c r="AD688" s="756"/>
      <c r="AE688" s="756"/>
      <c r="AF688" s="756"/>
      <c r="AG688" s="756"/>
      <c r="AH688" s="756"/>
      <c r="AI688" s="756"/>
      <c r="AJ688" s="756"/>
      <c r="AK688" s="594"/>
      <c r="AL688" s="705">
        <f t="shared" si="85"/>
        <v>676</v>
      </c>
      <c r="AM688" s="756"/>
      <c r="AN688" s="756"/>
      <c r="AO688" s="756"/>
      <c r="AP688" s="756"/>
      <c r="AQ688" s="756"/>
      <c r="AR688" s="756"/>
      <c r="AS688" s="756"/>
      <c r="AT688" s="756"/>
      <c r="AU688" s="756"/>
      <c r="AV688" s="756"/>
      <c r="AW688" s="756"/>
      <c r="AX688" s="756"/>
      <c r="AY688" s="594"/>
      <c r="AZ688" s="705">
        <f t="shared" si="86"/>
        <v>676</v>
      </c>
      <c r="BA688" s="756"/>
      <c r="BB688" s="756"/>
      <c r="BC688" s="756"/>
      <c r="BD688" s="756"/>
      <c r="BE688" s="756"/>
      <c r="BF688" s="756"/>
      <c r="BG688" s="756"/>
      <c r="BH688" s="756"/>
      <c r="BI688" s="756"/>
      <c r="BJ688" s="756"/>
      <c r="BK688" s="756"/>
      <c r="BL688" s="756"/>
      <c r="BM688" s="685"/>
      <c r="BN688" s="705">
        <f t="shared" si="87"/>
        <v>676</v>
      </c>
      <c r="BO688" s="756"/>
      <c r="BP688" s="756"/>
      <c r="BQ688" s="756"/>
      <c r="BR688" s="756"/>
      <c r="BS688" s="756"/>
      <c r="BT688" s="756"/>
      <c r="BU688" s="756"/>
      <c r="BV688" s="756"/>
      <c r="BW688" s="756"/>
      <c r="BX688" s="756"/>
      <c r="BY688" s="756"/>
      <c r="BZ688" s="756"/>
    </row>
    <row r="689" spans="2:78" x14ac:dyDescent="0.25">
      <c r="B689" s="705">
        <v>677</v>
      </c>
      <c r="C689" s="765">
        <f>(1+_xlfn.XLOOKUP(INT((B689-1)/12)+1,'ZC Curve'!$B$8:$B$107,'ZC Curve'!R$8:R$107,,0))^(1/12)-1</f>
        <v>0</v>
      </c>
      <c r="D689" s="766">
        <f t="shared" si="88"/>
        <v>1</v>
      </c>
      <c r="E689" s="765">
        <f>(1+_xlfn.XLOOKUP(INT((B689-1)/12)+1,'ZC Curve'!$B$8:$B$107,'ZC Curve'!S$8:S$107,,0))^(1/12)-1</f>
        <v>0</v>
      </c>
      <c r="F689" s="766">
        <f t="shared" si="89"/>
        <v>1</v>
      </c>
      <c r="G689" s="765">
        <f>(1+_xlfn.XLOOKUP(INT((B689-1)/12)+1,'ZC Curve'!$B$8:$B$107,'ZC Curve'!T$8:T$107,,0))^(1/12)-1</f>
        <v>0</v>
      </c>
      <c r="H689" s="766">
        <f t="shared" si="90"/>
        <v>1</v>
      </c>
      <c r="I689" s="594"/>
      <c r="J689" s="705">
        <f t="shared" si="91"/>
        <v>677</v>
      </c>
      <c r="K689" s="756"/>
      <c r="L689" s="756"/>
      <c r="M689" s="756"/>
      <c r="N689" s="756"/>
      <c r="O689" s="756"/>
      <c r="P689" s="756"/>
      <c r="Q689" s="756"/>
      <c r="R689" s="756"/>
      <c r="S689" s="756"/>
      <c r="T689" s="756"/>
      <c r="U689" s="756"/>
      <c r="V689" s="756"/>
      <c r="W689" s="594"/>
      <c r="X689" s="705">
        <f t="shared" si="92"/>
        <v>677</v>
      </c>
      <c r="Y689" s="756"/>
      <c r="Z689" s="756"/>
      <c r="AA689" s="756"/>
      <c r="AB689" s="756"/>
      <c r="AC689" s="756"/>
      <c r="AD689" s="756"/>
      <c r="AE689" s="756"/>
      <c r="AF689" s="756"/>
      <c r="AG689" s="756"/>
      <c r="AH689" s="756"/>
      <c r="AI689" s="756"/>
      <c r="AJ689" s="756"/>
      <c r="AK689" s="594"/>
      <c r="AL689" s="705">
        <f t="shared" ref="AL689:AL752" si="93">AL688+1</f>
        <v>677</v>
      </c>
      <c r="AM689" s="756"/>
      <c r="AN689" s="756"/>
      <c r="AO689" s="756"/>
      <c r="AP689" s="756"/>
      <c r="AQ689" s="756"/>
      <c r="AR689" s="756"/>
      <c r="AS689" s="756"/>
      <c r="AT689" s="756"/>
      <c r="AU689" s="756"/>
      <c r="AV689" s="756"/>
      <c r="AW689" s="756"/>
      <c r="AX689" s="756"/>
      <c r="AY689" s="594"/>
      <c r="AZ689" s="705">
        <f t="shared" si="86"/>
        <v>677</v>
      </c>
      <c r="BA689" s="756"/>
      <c r="BB689" s="756"/>
      <c r="BC689" s="756"/>
      <c r="BD689" s="756"/>
      <c r="BE689" s="756"/>
      <c r="BF689" s="756"/>
      <c r="BG689" s="756"/>
      <c r="BH689" s="756"/>
      <c r="BI689" s="756"/>
      <c r="BJ689" s="756"/>
      <c r="BK689" s="756"/>
      <c r="BL689" s="756"/>
      <c r="BM689" s="685"/>
      <c r="BN689" s="705">
        <f t="shared" si="87"/>
        <v>677</v>
      </c>
      <c r="BO689" s="756"/>
      <c r="BP689" s="756"/>
      <c r="BQ689" s="756"/>
      <c r="BR689" s="756"/>
      <c r="BS689" s="756"/>
      <c r="BT689" s="756"/>
      <c r="BU689" s="756"/>
      <c r="BV689" s="756"/>
      <c r="BW689" s="756"/>
      <c r="BX689" s="756"/>
      <c r="BY689" s="756"/>
      <c r="BZ689" s="756"/>
    </row>
    <row r="690" spans="2:78" x14ac:dyDescent="0.25">
      <c r="B690" s="705">
        <v>678</v>
      </c>
      <c r="C690" s="765">
        <f>(1+_xlfn.XLOOKUP(INT((B690-1)/12)+1,'ZC Curve'!$B$8:$B$107,'ZC Curve'!R$8:R$107,,0))^(1/12)-1</f>
        <v>0</v>
      </c>
      <c r="D690" s="766">
        <f t="shared" si="88"/>
        <v>1</v>
      </c>
      <c r="E690" s="765">
        <f>(1+_xlfn.XLOOKUP(INT((B690-1)/12)+1,'ZC Curve'!$B$8:$B$107,'ZC Curve'!S$8:S$107,,0))^(1/12)-1</f>
        <v>0</v>
      </c>
      <c r="F690" s="766">
        <f t="shared" si="89"/>
        <v>1</v>
      </c>
      <c r="G690" s="765">
        <f>(1+_xlfn.XLOOKUP(INT((B690-1)/12)+1,'ZC Curve'!$B$8:$B$107,'ZC Curve'!T$8:T$107,,0))^(1/12)-1</f>
        <v>0</v>
      </c>
      <c r="H690" s="766">
        <f t="shared" si="90"/>
        <v>1</v>
      </c>
      <c r="I690" s="594"/>
      <c r="J690" s="705">
        <f t="shared" si="91"/>
        <v>678</v>
      </c>
      <c r="K690" s="756"/>
      <c r="L690" s="756"/>
      <c r="M690" s="756"/>
      <c r="N690" s="756"/>
      <c r="O690" s="756"/>
      <c r="P690" s="756"/>
      <c r="Q690" s="756"/>
      <c r="R690" s="756"/>
      <c r="S690" s="756"/>
      <c r="T690" s="756"/>
      <c r="U690" s="756"/>
      <c r="V690" s="756"/>
      <c r="W690" s="594"/>
      <c r="X690" s="705">
        <f t="shared" si="92"/>
        <v>678</v>
      </c>
      <c r="Y690" s="756"/>
      <c r="Z690" s="756"/>
      <c r="AA690" s="756"/>
      <c r="AB690" s="756"/>
      <c r="AC690" s="756"/>
      <c r="AD690" s="756"/>
      <c r="AE690" s="756"/>
      <c r="AF690" s="756"/>
      <c r="AG690" s="756"/>
      <c r="AH690" s="756"/>
      <c r="AI690" s="756"/>
      <c r="AJ690" s="756"/>
      <c r="AK690" s="594"/>
      <c r="AL690" s="705">
        <f t="shared" si="93"/>
        <v>678</v>
      </c>
      <c r="AM690" s="756"/>
      <c r="AN690" s="756"/>
      <c r="AO690" s="756"/>
      <c r="AP690" s="756"/>
      <c r="AQ690" s="756"/>
      <c r="AR690" s="756"/>
      <c r="AS690" s="756"/>
      <c r="AT690" s="756"/>
      <c r="AU690" s="756"/>
      <c r="AV690" s="756"/>
      <c r="AW690" s="756"/>
      <c r="AX690" s="756"/>
      <c r="AY690" s="594"/>
      <c r="AZ690" s="705">
        <f t="shared" si="86"/>
        <v>678</v>
      </c>
      <c r="BA690" s="756"/>
      <c r="BB690" s="756"/>
      <c r="BC690" s="756"/>
      <c r="BD690" s="756"/>
      <c r="BE690" s="756"/>
      <c r="BF690" s="756"/>
      <c r="BG690" s="756"/>
      <c r="BH690" s="756"/>
      <c r="BI690" s="756"/>
      <c r="BJ690" s="756"/>
      <c r="BK690" s="756"/>
      <c r="BL690" s="756"/>
      <c r="BM690" s="685"/>
      <c r="BN690" s="705">
        <f t="shared" si="87"/>
        <v>678</v>
      </c>
      <c r="BO690" s="756"/>
      <c r="BP690" s="756"/>
      <c r="BQ690" s="756"/>
      <c r="BR690" s="756"/>
      <c r="BS690" s="756"/>
      <c r="BT690" s="756"/>
      <c r="BU690" s="756"/>
      <c r="BV690" s="756"/>
      <c r="BW690" s="756"/>
      <c r="BX690" s="756"/>
      <c r="BY690" s="756"/>
      <c r="BZ690" s="756"/>
    </row>
    <row r="691" spans="2:78" x14ac:dyDescent="0.25">
      <c r="B691" s="705">
        <v>679</v>
      </c>
      <c r="C691" s="765">
        <f>(1+_xlfn.XLOOKUP(INT((B691-1)/12)+1,'ZC Curve'!$B$8:$B$107,'ZC Curve'!R$8:R$107,,0))^(1/12)-1</f>
        <v>0</v>
      </c>
      <c r="D691" s="766">
        <f t="shared" si="88"/>
        <v>1</v>
      </c>
      <c r="E691" s="765">
        <f>(1+_xlfn.XLOOKUP(INT((B691-1)/12)+1,'ZC Curve'!$B$8:$B$107,'ZC Curve'!S$8:S$107,,0))^(1/12)-1</f>
        <v>0</v>
      </c>
      <c r="F691" s="766">
        <f t="shared" si="89"/>
        <v>1</v>
      </c>
      <c r="G691" s="765">
        <f>(1+_xlfn.XLOOKUP(INT((B691-1)/12)+1,'ZC Curve'!$B$8:$B$107,'ZC Curve'!T$8:T$107,,0))^(1/12)-1</f>
        <v>0</v>
      </c>
      <c r="H691" s="766">
        <f t="shared" si="90"/>
        <v>1</v>
      </c>
      <c r="I691" s="594"/>
      <c r="J691" s="705">
        <f t="shared" si="91"/>
        <v>679</v>
      </c>
      <c r="K691" s="756"/>
      <c r="L691" s="756"/>
      <c r="M691" s="756"/>
      <c r="N691" s="756"/>
      <c r="O691" s="756"/>
      <c r="P691" s="756"/>
      <c r="Q691" s="756"/>
      <c r="R691" s="756"/>
      <c r="S691" s="756"/>
      <c r="T691" s="756"/>
      <c r="U691" s="756"/>
      <c r="V691" s="756"/>
      <c r="W691" s="594"/>
      <c r="X691" s="705">
        <f t="shared" si="92"/>
        <v>679</v>
      </c>
      <c r="Y691" s="756"/>
      <c r="Z691" s="756"/>
      <c r="AA691" s="756"/>
      <c r="AB691" s="756"/>
      <c r="AC691" s="756"/>
      <c r="AD691" s="756"/>
      <c r="AE691" s="756"/>
      <c r="AF691" s="756"/>
      <c r="AG691" s="756"/>
      <c r="AH691" s="756"/>
      <c r="AI691" s="756"/>
      <c r="AJ691" s="756"/>
      <c r="AK691" s="594"/>
      <c r="AL691" s="705">
        <f t="shared" si="93"/>
        <v>679</v>
      </c>
      <c r="AM691" s="756"/>
      <c r="AN691" s="756"/>
      <c r="AO691" s="756"/>
      <c r="AP691" s="756"/>
      <c r="AQ691" s="756"/>
      <c r="AR691" s="756"/>
      <c r="AS691" s="756"/>
      <c r="AT691" s="756"/>
      <c r="AU691" s="756"/>
      <c r="AV691" s="756"/>
      <c r="AW691" s="756"/>
      <c r="AX691" s="756"/>
      <c r="AY691" s="594"/>
      <c r="AZ691" s="705">
        <f t="shared" si="86"/>
        <v>679</v>
      </c>
      <c r="BA691" s="756"/>
      <c r="BB691" s="756"/>
      <c r="BC691" s="756"/>
      <c r="BD691" s="756"/>
      <c r="BE691" s="756"/>
      <c r="BF691" s="756"/>
      <c r="BG691" s="756"/>
      <c r="BH691" s="756"/>
      <c r="BI691" s="756"/>
      <c r="BJ691" s="756"/>
      <c r="BK691" s="756"/>
      <c r="BL691" s="756"/>
      <c r="BM691" s="685"/>
      <c r="BN691" s="705">
        <f t="shared" si="87"/>
        <v>679</v>
      </c>
      <c r="BO691" s="756"/>
      <c r="BP691" s="756"/>
      <c r="BQ691" s="756"/>
      <c r="BR691" s="756"/>
      <c r="BS691" s="756"/>
      <c r="BT691" s="756"/>
      <c r="BU691" s="756"/>
      <c r="BV691" s="756"/>
      <c r="BW691" s="756"/>
      <c r="BX691" s="756"/>
      <c r="BY691" s="756"/>
      <c r="BZ691" s="756"/>
    </row>
    <row r="692" spans="2:78" x14ac:dyDescent="0.25">
      <c r="B692" s="705">
        <v>680</v>
      </c>
      <c r="C692" s="765">
        <f>(1+_xlfn.XLOOKUP(INT((B692-1)/12)+1,'ZC Curve'!$B$8:$B$107,'ZC Curve'!R$8:R$107,,0))^(1/12)-1</f>
        <v>0</v>
      </c>
      <c r="D692" s="766">
        <f t="shared" si="88"/>
        <v>1</v>
      </c>
      <c r="E692" s="765">
        <f>(1+_xlfn.XLOOKUP(INT((B692-1)/12)+1,'ZC Curve'!$B$8:$B$107,'ZC Curve'!S$8:S$107,,0))^(1/12)-1</f>
        <v>0</v>
      </c>
      <c r="F692" s="766">
        <f t="shared" si="89"/>
        <v>1</v>
      </c>
      <c r="G692" s="765">
        <f>(1+_xlfn.XLOOKUP(INT((B692-1)/12)+1,'ZC Curve'!$B$8:$B$107,'ZC Curve'!T$8:T$107,,0))^(1/12)-1</f>
        <v>0</v>
      </c>
      <c r="H692" s="766">
        <f t="shared" si="90"/>
        <v>1</v>
      </c>
      <c r="I692" s="594"/>
      <c r="J692" s="705">
        <f t="shared" si="91"/>
        <v>680</v>
      </c>
      <c r="K692" s="756"/>
      <c r="L692" s="756"/>
      <c r="M692" s="756"/>
      <c r="N692" s="756"/>
      <c r="O692" s="756"/>
      <c r="P692" s="756"/>
      <c r="Q692" s="756"/>
      <c r="R692" s="756"/>
      <c r="S692" s="756"/>
      <c r="T692" s="756"/>
      <c r="U692" s="756"/>
      <c r="V692" s="756"/>
      <c r="W692" s="594"/>
      <c r="X692" s="705">
        <f t="shared" si="92"/>
        <v>680</v>
      </c>
      <c r="Y692" s="756"/>
      <c r="Z692" s="756"/>
      <c r="AA692" s="756"/>
      <c r="AB692" s="756"/>
      <c r="AC692" s="756"/>
      <c r="AD692" s="756"/>
      <c r="AE692" s="756"/>
      <c r="AF692" s="756"/>
      <c r="AG692" s="756"/>
      <c r="AH692" s="756"/>
      <c r="AI692" s="756"/>
      <c r="AJ692" s="756"/>
      <c r="AK692" s="594"/>
      <c r="AL692" s="705">
        <f t="shared" si="93"/>
        <v>680</v>
      </c>
      <c r="AM692" s="756"/>
      <c r="AN692" s="756"/>
      <c r="AO692" s="756"/>
      <c r="AP692" s="756"/>
      <c r="AQ692" s="756"/>
      <c r="AR692" s="756"/>
      <c r="AS692" s="756"/>
      <c r="AT692" s="756"/>
      <c r="AU692" s="756"/>
      <c r="AV692" s="756"/>
      <c r="AW692" s="756"/>
      <c r="AX692" s="756"/>
      <c r="AY692" s="594"/>
      <c r="AZ692" s="705">
        <f t="shared" si="86"/>
        <v>680</v>
      </c>
      <c r="BA692" s="756"/>
      <c r="BB692" s="756"/>
      <c r="BC692" s="756"/>
      <c r="BD692" s="756"/>
      <c r="BE692" s="756"/>
      <c r="BF692" s="756"/>
      <c r="BG692" s="756"/>
      <c r="BH692" s="756"/>
      <c r="BI692" s="756"/>
      <c r="BJ692" s="756"/>
      <c r="BK692" s="756"/>
      <c r="BL692" s="756"/>
      <c r="BM692" s="685"/>
      <c r="BN692" s="705">
        <f t="shared" si="87"/>
        <v>680</v>
      </c>
      <c r="BO692" s="756"/>
      <c r="BP692" s="756"/>
      <c r="BQ692" s="756"/>
      <c r="BR692" s="756"/>
      <c r="BS692" s="756"/>
      <c r="BT692" s="756"/>
      <c r="BU692" s="756"/>
      <c r="BV692" s="756"/>
      <c r="BW692" s="756"/>
      <c r="BX692" s="756"/>
      <c r="BY692" s="756"/>
      <c r="BZ692" s="756"/>
    </row>
    <row r="693" spans="2:78" x14ac:dyDescent="0.25">
      <c r="B693" s="705">
        <v>681</v>
      </c>
      <c r="C693" s="765">
        <f>(1+_xlfn.XLOOKUP(INT((B693-1)/12)+1,'ZC Curve'!$B$8:$B$107,'ZC Curve'!R$8:R$107,,0))^(1/12)-1</f>
        <v>0</v>
      </c>
      <c r="D693" s="766">
        <f t="shared" si="88"/>
        <v>1</v>
      </c>
      <c r="E693" s="765">
        <f>(1+_xlfn.XLOOKUP(INT((B693-1)/12)+1,'ZC Curve'!$B$8:$B$107,'ZC Curve'!S$8:S$107,,0))^(1/12)-1</f>
        <v>0</v>
      </c>
      <c r="F693" s="766">
        <f t="shared" si="89"/>
        <v>1</v>
      </c>
      <c r="G693" s="765">
        <f>(1+_xlfn.XLOOKUP(INT((B693-1)/12)+1,'ZC Curve'!$B$8:$B$107,'ZC Curve'!T$8:T$107,,0))^(1/12)-1</f>
        <v>0</v>
      </c>
      <c r="H693" s="766">
        <f t="shared" si="90"/>
        <v>1</v>
      </c>
      <c r="I693" s="594"/>
      <c r="J693" s="705">
        <f t="shared" si="91"/>
        <v>681</v>
      </c>
      <c r="K693" s="756"/>
      <c r="L693" s="756"/>
      <c r="M693" s="756"/>
      <c r="N693" s="756"/>
      <c r="O693" s="756"/>
      <c r="P693" s="756"/>
      <c r="Q693" s="756"/>
      <c r="R693" s="756"/>
      <c r="S693" s="756"/>
      <c r="T693" s="756"/>
      <c r="U693" s="756"/>
      <c r="V693" s="756"/>
      <c r="W693" s="594"/>
      <c r="X693" s="705">
        <f t="shared" si="92"/>
        <v>681</v>
      </c>
      <c r="Y693" s="756"/>
      <c r="Z693" s="756"/>
      <c r="AA693" s="756"/>
      <c r="AB693" s="756"/>
      <c r="AC693" s="756"/>
      <c r="AD693" s="756"/>
      <c r="AE693" s="756"/>
      <c r="AF693" s="756"/>
      <c r="AG693" s="756"/>
      <c r="AH693" s="756"/>
      <c r="AI693" s="756"/>
      <c r="AJ693" s="756"/>
      <c r="AK693" s="594"/>
      <c r="AL693" s="705">
        <f t="shared" si="93"/>
        <v>681</v>
      </c>
      <c r="AM693" s="756"/>
      <c r="AN693" s="756"/>
      <c r="AO693" s="756"/>
      <c r="AP693" s="756"/>
      <c r="AQ693" s="756"/>
      <c r="AR693" s="756"/>
      <c r="AS693" s="756"/>
      <c r="AT693" s="756"/>
      <c r="AU693" s="756"/>
      <c r="AV693" s="756"/>
      <c r="AW693" s="756"/>
      <c r="AX693" s="756"/>
      <c r="AY693" s="594"/>
      <c r="AZ693" s="705">
        <f t="shared" si="86"/>
        <v>681</v>
      </c>
      <c r="BA693" s="756"/>
      <c r="BB693" s="756"/>
      <c r="BC693" s="756"/>
      <c r="BD693" s="756"/>
      <c r="BE693" s="756"/>
      <c r="BF693" s="756"/>
      <c r="BG693" s="756"/>
      <c r="BH693" s="756"/>
      <c r="BI693" s="756"/>
      <c r="BJ693" s="756"/>
      <c r="BK693" s="756"/>
      <c r="BL693" s="756"/>
      <c r="BM693" s="685"/>
      <c r="BN693" s="705">
        <f t="shared" si="87"/>
        <v>681</v>
      </c>
      <c r="BO693" s="756"/>
      <c r="BP693" s="756"/>
      <c r="BQ693" s="756"/>
      <c r="BR693" s="756"/>
      <c r="BS693" s="756"/>
      <c r="BT693" s="756"/>
      <c r="BU693" s="756"/>
      <c r="BV693" s="756"/>
      <c r="BW693" s="756"/>
      <c r="BX693" s="756"/>
      <c r="BY693" s="756"/>
      <c r="BZ693" s="756"/>
    </row>
    <row r="694" spans="2:78" x14ac:dyDescent="0.25">
      <c r="B694" s="705">
        <v>682</v>
      </c>
      <c r="C694" s="765">
        <f>(1+_xlfn.XLOOKUP(INT((B694-1)/12)+1,'ZC Curve'!$B$8:$B$107,'ZC Curve'!R$8:R$107,,0))^(1/12)-1</f>
        <v>0</v>
      </c>
      <c r="D694" s="766">
        <f t="shared" si="88"/>
        <v>1</v>
      </c>
      <c r="E694" s="765">
        <f>(1+_xlfn.XLOOKUP(INT((B694-1)/12)+1,'ZC Curve'!$B$8:$B$107,'ZC Curve'!S$8:S$107,,0))^(1/12)-1</f>
        <v>0</v>
      </c>
      <c r="F694" s="766">
        <f t="shared" si="89"/>
        <v>1</v>
      </c>
      <c r="G694" s="765">
        <f>(1+_xlfn.XLOOKUP(INT((B694-1)/12)+1,'ZC Curve'!$B$8:$B$107,'ZC Curve'!T$8:T$107,,0))^(1/12)-1</f>
        <v>0</v>
      </c>
      <c r="H694" s="766">
        <f t="shared" si="90"/>
        <v>1</v>
      </c>
      <c r="I694" s="594"/>
      <c r="J694" s="705">
        <f t="shared" si="91"/>
        <v>682</v>
      </c>
      <c r="K694" s="756"/>
      <c r="L694" s="756"/>
      <c r="M694" s="756"/>
      <c r="N694" s="756"/>
      <c r="O694" s="756"/>
      <c r="P694" s="756"/>
      <c r="Q694" s="756"/>
      <c r="R694" s="756"/>
      <c r="S694" s="756"/>
      <c r="T694" s="756"/>
      <c r="U694" s="756"/>
      <c r="V694" s="756"/>
      <c r="W694" s="594"/>
      <c r="X694" s="705">
        <f t="shared" si="92"/>
        <v>682</v>
      </c>
      <c r="Y694" s="756"/>
      <c r="Z694" s="756"/>
      <c r="AA694" s="756"/>
      <c r="AB694" s="756"/>
      <c r="AC694" s="756"/>
      <c r="AD694" s="756"/>
      <c r="AE694" s="756"/>
      <c r="AF694" s="756"/>
      <c r="AG694" s="756"/>
      <c r="AH694" s="756"/>
      <c r="AI694" s="756"/>
      <c r="AJ694" s="756"/>
      <c r="AK694" s="594"/>
      <c r="AL694" s="705">
        <f t="shared" si="93"/>
        <v>682</v>
      </c>
      <c r="AM694" s="756"/>
      <c r="AN694" s="756"/>
      <c r="AO694" s="756"/>
      <c r="AP694" s="756"/>
      <c r="AQ694" s="756"/>
      <c r="AR694" s="756"/>
      <c r="AS694" s="756"/>
      <c r="AT694" s="756"/>
      <c r="AU694" s="756"/>
      <c r="AV694" s="756"/>
      <c r="AW694" s="756"/>
      <c r="AX694" s="756"/>
      <c r="AY694" s="594"/>
      <c r="AZ694" s="705">
        <f t="shared" si="86"/>
        <v>682</v>
      </c>
      <c r="BA694" s="756"/>
      <c r="BB694" s="756"/>
      <c r="BC694" s="756"/>
      <c r="BD694" s="756"/>
      <c r="BE694" s="756"/>
      <c r="BF694" s="756"/>
      <c r="BG694" s="756"/>
      <c r="BH694" s="756"/>
      <c r="BI694" s="756"/>
      <c r="BJ694" s="756"/>
      <c r="BK694" s="756"/>
      <c r="BL694" s="756"/>
      <c r="BM694" s="685"/>
      <c r="BN694" s="705">
        <f t="shared" si="87"/>
        <v>682</v>
      </c>
      <c r="BO694" s="756"/>
      <c r="BP694" s="756"/>
      <c r="BQ694" s="756"/>
      <c r="BR694" s="756"/>
      <c r="BS694" s="756"/>
      <c r="BT694" s="756"/>
      <c r="BU694" s="756"/>
      <c r="BV694" s="756"/>
      <c r="BW694" s="756"/>
      <c r="BX694" s="756"/>
      <c r="BY694" s="756"/>
      <c r="BZ694" s="756"/>
    </row>
    <row r="695" spans="2:78" x14ac:dyDescent="0.25">
      <c r="B695" s="705">
        <v>683</v>
      </c>
      <c r="C695" s="765">
        <f>(1+_xlfn.XLOOKUP(INT((B695-1)/12)+1,'ZC Curve'!$B$8:$B$107,'ZC Curve'!R$8:R$107,,0))^(1/12)-1</f>
        <v>0</v>
      </c>
      <c r="D695" s="766">
        <f t="shared" si="88"/>
        <v>1</v>
      </c>
      <c r="E695" s="765">
        <f>(1+_xlfn.XLOOKUP(INT((B695-1)/12)+1,'ZC Curve'!$B$8:$B$107,'ZC Curve'!S$8:S$107,,0))^(1/12)-1</f>
        <v>0</v>
      </c>
      <c r="F695" s="766">
        <f t="shared" si="89"/>
        <v>1</v>
      </c>
      <c r="G695" s="765">
        <f>(1+_xlfn.XLOOKUP(INT((B695-1)/12)+1,'ZC Curve'!$B$8:$B$107,'ZC Curve'!T$8:T$107,,0))^(1/12)-1</f>
        <v>0</v>
      </c>
      <c r="H695" s="766">
        <f t="shared" si="90"/>
        <v>1</v>
      </c>
      <c r="I695" s="594"/>
      <c r="J695" s="705">
        <f t="shared" si="91"/>
        <v>683</v>
      </c>
      <c r="K695" s="756"/>
      <c r="L695" s="756"/>
      <c r="M695" s="756"/>
      <c r="N695" s="756"/>
      <c r="O695" s="756"/>
      <c r="P695" s="756"/>
      <c r="Q695" s="756"/>
      <c r="R695" s="756"/>
      <c r="S695" s="756"/>
      <c r="T695" s="756"/>
      <c r="U695" s="756"/>
      <c r="V695" s="756"/>
      <c r="W695" s="594"/>
      <c r="X695" s="705">
        <f t="shared" si="92"/>
        <v>683</v>
      </c>
      <c r="Y695" s="756"/>
      <c r="Z695" s="756"/>
      <c r="AA695" s="756"/>
      <c r="AB695" s="756"/>
      <c r="AC695" s="756"/>
      <c r="AD695" s="756"/>
      <c r="AE695" s="756"/>
      <c r="AF695" s="756"/>
      <c r="AG695" s="756"/>
      <c r="AH695" s="756"/>
      <c r="AI695" s="756"/>
      <c r="AJ695" s="756"/>
      <c r="AK695" s="594"/>
      <c r="AL695" s="705">
        <f t="shared" si="93"/>
        <v>683</v>
      </c>
      <c r="AM695" s="756"/>
      <c r="AN695" s="756"/>
      <c r="AO695" s="756"/>
      <c r="AP695" s="756"/>
      <c r="AQ695" s="756"/>
      <c r="AR695" s="756"/>
      <c r="AS695" s="756"/>
      <c r="AT695" s="756"/>
      <c r="AU695" s="756"/>
      <c r="AV695" s="756"/>
      <c r="AW695" s="756"/>
      <c r="AX695" s="756"/>
      <c r="AY695" s="594"/>
      <c r="AZ695" s="705">
        <f t="shared" si="86"/>
        <v>683</v>
      </c>
      <c r="BA695" s="756"/>
      <c r="BB695" s="756"/>
      <c r="BC695" s="756"/>
      <c r="BD695" s="756"/>
      <c r="BE695" s="756"/>
      <c r="BF695" s="756"/>
      <c r="BG695" s="756"/>
      <c r="BH695" s="756"/>
      <c r="BI695" s="756"/>
      <c r="BJ695" s="756"/>
      <c r="BK695" s="756"/>
      <c r="BL695" s="756"/>
      <c r="BM695" s="685"/>
      <c r="BN695" s="705">
        <f t="shared" si="87"/>
        <v>683</v>
      </c>
      <c r="BO695" s="756"/>
      <c r="BP695" s="756"/>
      <c r="BQ695" s="756"/>
      <c r="BR695" s="756"/>
      <c r="BS695" s="756"/>
      <c r="BT695" s="756"/>
      <c r="BU695" s="756"/>
      <c r="BV695" s="756"/>
      <c r="BW695" s="756"/>
      <c r="BX695" s="756"/>
      <c r="BY695" s="756"/>
      <c r="BZ695" s="756"/>
    </row>
    <row r="696" spans="2:78" x14ac:dyDescent="0.25">
      <c r="B696" s="705">
        <v>684</v>
      </c>
      <c r="C696" s="765">
        <f>(1+_xlfn.XLOOKUP(INT((B696-1)/12)+1,'ZC Curve'!$B$8:$B$107,'ZC Curve'!R$8:R$107,,0))^(1/12)-1</f>
        <v>0</v>
      </c>
      <c r="D696" s="766">
        <f t="shared" si="88"/>
        <v>1</v>
      </c>
      <c r="E696" s="765">
        <f>(1+_xlfn.XLOOKUP(INT((B696-1)/12)+1,'ZC Curve'!$B$8:$B$107,'ZC Curve'!S$8:S$107,,0))^(1/12)-1</f>
        <v>0</v>
      </c>
      <c r="F696" s="766">
        <f t="shared" si="89"/>
        <v>1</v>
      </c>
      <c r="G696" s="765">
        <f>(1+_xlfn.XLOOKUP(INT((B696-1)/12)+1,'ZC Curve'!$B$8:$B$107,'ZC Curve'!T$8:T$107,,0))^(1/12)-1</f>
        <v>0</v>
      </c>
      <c r="H696" s="766">
        <f t="shared" si="90"/>
        <v>1</v>
      </c>
      <c r="I696" s="594"/>
      <c r="J696" s="705">
        <f t="shared" si="91"/>
        <v>684</v>
      </c>
      <c r="K696" s="756"/>
      <c r="L696" s="756"/>
      <c r="M696" s="756"/>
      <c r="N696" s="756"/>
      <c r="O696" s="756"/>
      <c r="P696" s="756"/>
      <c r="Q696" s="756"/>
      <c r="R696" s="756"/>
      <c r="S696" s="756"/>
      <c r="T696" s="756"/>
      <c r="U696" s="756"/>
      <c r="V696" s="756"/>
      <c r="W696" s="594"/>
      <c r="X696" s="705">
        <f t="shared" si="92"/>
        <v>684</v>
      </c>
      <c r="Y696" s="756"/>
      <c r="Z696" s="756"/>
      <c r="AA696" s="756"/>
      <c r="AB696" s="756"/>
      <c r="AC696" s="756"/>
      <c r="AD696" s="756"/>
      <c r="AE696" s="756"/>
      <c r="AF696" s="756"/>
      <c r="AG696" s="756"/>
      <c r="AH696" s="756"/>
      <c r="AI696" s="756"/>
      <c r="AJ696" s="756"/>
      <c r="AK696" s="594"/>
      <c r="AL696" s="705">
        <f t="shared" si="93"/>
        <v>684</v>
      </c>
      <c r="AM696" s="756"/>
      <c r="AN696" s="756"/>
      <c r="AO696" s="756"/>
      <c r="AP696" s="756"/>
      <c r="AQ696" s="756"/>
      <c r="AR696" s="756"/>
      <c r="AS696" s="756"/>
      <c r="AT696" s="756"/>
      <c r="AU696" s="756"/>
      <c r="AV696" s="756"/>
      <c r="AW696" s="756"/>
      <c r="AX696" s="756"/>
      <c r="AY696" s="594"/>
      <c r="AZ696" s="705">
        <f t="shared" si="86"/>
        <v>684</v>
      </c>
      <c r="BA696" s="756"/>
      <c r="BB696" s="756"/>
      <c r="BC696" s="756"/>
      <c r="BD696" s="756"/>
      <c r="BE696" s="756"/>
      <c r="BF696" s="756"/>
      <c r="BG696" s="756"/>
      <c r="BH696" s="756"/>
      <c r="BI696" s="756"/>
      <c r="BJ696" s="756"/>
      <c r="BK696" s="756"/>
      <c r="BL696" s="756"/>
      <c r="BM696" s="685"/>
      <c r="BN696" s="705">
        <f t="shared" si="87"/>
        <v>684</v>
      </c>
      <c r="BO696" s="756"/>
      <c r="BP696" s="756"/>
      <c r="BQ696" s="756"/>
      <c r="BR696" s="756"/>
      <c r="BS696" s="756"/>
      <c r="BT696" s="756"/>
      <c r="BU696" s="756"/>
      <c r="BV696" s="756"/>
      <c r="BW696" s="756"/>
      <c r="BX696" s="756"/>
      <c r="BY696" s="756"/>
      <c r="BZ696" s="756"/>
    </row>
    <row r="697" spans="2:78" x14ac:dyDescent="0.25">
      <c r="B697" s="705">
        <v>685</v>
      </c>
      <c r="C697" s="765">
        <f>(1+_xlfn.XLOOKUP(INT((B697-1)/12)+1,'ZC Curve'!$B$8:$B$107,'ZC Curve'!R$8:R$107,,0))^(1/12)-1</f>
        <v>0</v>
      </c>
      <c r="D697" s="766">
        <f t="shared" si="88"/>
        <v>1</v>
      </c>
      <c r="E697" s="765">
        <f>(1+_xlfn.XLOOKUP(INT((B697-1)/12)+1,'ZC Curve'!$B$8:$B$107,'ZC Curve'!S$8:S$107,,0))^(1/12)-1</f>
        <v>0</v>
      </c>
      <c r="F697" s="766">
        <f t="shared" si="89"/>
        <v>1</v>
      </c>
      <c r="G697" s="765">
        <f>(1+_xlfn.XLOOKUP(INT((B697-1)/12)+1,'ZC Curve'!$B$8:$B$107,'ZC Curve'!T$8:T$107,,0))^(1/12)-1</f>
        <v>0</v>
      </c>
      <c r="H697" s="766">
        <f t="shared" si="90"/>
        <v>1</v>
      </c>
      <c r="I697" s="594"/>
      <c r="J697" s="705">
        <f t="shared" si="91"/>
        <v>685</v>
      </c>
      <c r="K697" s="756"/>
      <c r="L697" s="756"/>
      <c r="M697" s="756"/>
      <c r="N697" s="756"/>
      <c r="O697" s="756"/>
      <c r="P697" s="756"/>
      <c r="Q697" s="756"/>
      <c r="R697" s="756"/>
      <c r="S697" s="756"/>
      <c r="T697" s="756"/>
      <c r="U697" s="756"/>
      <c r="V697" s="756"/>
      <c r="W697" s="594"/>
      <c r="X697" s="705">
        <f t="shared" si="92"/>
        <v>685</v>
      </c>
      <c r="Y697" s="756"/>
      <c r="Z697" s="756"/>
      <c r="AA697" s="756"/>
      <c r="AB697" s="756"/>
      <c r="AC697" s="756"/>
      <c r="AD697" s="756"/>
      <c r="AE697" s="756"/>
      <c r="AF697" s="756"/>
      <c r="AG697" s="756"/>
      <c r="AH697" s="756"/>
      <c r="AI697" s="756"/>
      <c r="AJ697" s="756"/>
      <c r="AK697" s="594"/>
      <c r="AL697" s="705">
        <f t="shared" si="93"/>
        <v>685</v>
      </c>
      <c r="AM697" s="756"/>
      <c r="AN697" s="756"/>
      <c r="AO697" s="756"/>
      <c r="AP697" s="756"/>
      <c r="AQ697" s="756"/>
      <c r="AR697" s="756"/>
      <c r="AS697" s="756"/>
      <c r="AT697" s="756"/>
      <c r="AU697" s="756"/>
      <c r="AV697" s="756"/>
      <c r="AW697" s="756"/>
      <c r="AX697" s="756"/>
      <c r="AY697" s="594"/>
      <c r="AZ697" s="705">
        <f t="shared" si="86"/>
        <v>685</v>
      </c>
      <c r="BA697" s="756"/>
      <c r="BB697" s="756"/>
      <c r="BC697" s="756"/>
      <c r="BD697" s="756"/>
      <c r="BE697" s="756"/>
      <c r="BF697" s="756"/>
      <c r="BG697" s="756"/>
      <c r="BH697" s="756"/>
      <c r="BI697" s="756"/>
      <c r="BJ697" s="756"/>
      <c r="BK697" s="756"/>
      <c r="BL697" s="756"/>
      <c r="BM697" s="685"/>
      <c r="BN697" s="705">
        <f t="shared" si="87"/>
        <v>685</v>
      </c>
      <c r="BO697" s="756"/>
      <c r="BP697" s="756"/>
      <c r="BQ697" s="756"/>
      <c r="BR697" s="756"/>
      <c r="BS697" s="756"/>
      <c r="BT697" s="756"/>
      <c r="BU697" s="756"/>
      <c r="BV697" s="756"/>
      <c r="BW697" s="756"/>
      <c r="BX697" s="756"/>
      <c r="BY697" s="756"/>
      <c r="BZ697" s="756"/>
    </row>
    <row r="698" spans="2:78" x14ac:dyDescent="0.25">
      <c r="B698" s="705">
        <v>686</v>
      </c>
      <c r="C698" s="765">
        <f>(1+_xlfn.XLOOKUP(INT((B698-1)/12)+1,'ZC Curve'!$B$8:$B$107,'ZC Curve'!R$8:R$107,,0))^(1/12)-1</f>
        <v>0</v>
      </c>
      <c r="D698" s="766">
        <f t="shared" si="88"/>
        <v>1</v>
      </c>
      <c r="E698" s="765">
        <f>(1+_xlfn.XLOOKUP(INT((B698-1)/12)+1,'ZC Curve'!$B$8:$B$107,'ZC Curve'!S$8:S$107,,0))^(1/12)-1</f>
        <v>0</v>
      </c>
      <c r="F698" s="766">
        <f t="shared" si="89"/>
        <v>1</v>
      </c>
      <c r="G698" s="765">
        <f>(1+_xlfn.XLOOKUP(INT((B698-1)/12)+1,'ZC Curve'!$B$8:$B$107,'ZC Curve'!T$8:T$107,,0))^(1/12)-1</f>
        <v>0</v>
      </c>
      <c r="H698" s="766">
        <f t="shared" si="90"/>
        <v>1</v>
      </c>
      <c r="I698" s="594"/>
      <c r="J698" s="705">
        <f t="shared" si="91"/>
        <v>686</v>
      </c>
      <c r="K698" s="756"/>
      <c r="L698" s="756"/>
      <c r="M698" s="756"/>
      <c r="N698" s="756"/>
      <c r="O698" s="756"/>
      <c r="P698" s="756"/>
      <c r="Q698" s="756"/>
      <c r="R698" s="756"/>
      <c r="S698" s="756"/>
      <c r="T698" s="756"/>
      <c r="U698" s="756"/>
      <c r="V698" s="756"/>
      <c r="W698" s="594"/>
      <c r="X698" s="705">
        <f t="shared" si="92"/>
        <v>686</v>
      </c>
      <c r="Y698" s="756"/>
      <c r="Z698" s="756"/>
      <c r="AA698" s="756"/>
      <c r="AB698" s="756"/>
      <c r="AC698" s="756"/>
      <c r="AD698" s="756"/>
      <c r="AE698" s="756"/>
      <c r="AF698" s="756"/>
      <c r="AG698" s="756"/>
      <c r="AH698" s="756"/>
      <c r="AI698" s="756"/>
      <c r="AJ698" s="756"/>
      <c r="AK698" s="594"/>
      <c r="AL698" s="705">
        <f t="shared" si="93"/>
        <v>686</v>
      </c>
      <c r="AM698" s="756"/>
      <c r="AN698" s="756"/>
      <c r="AO698" s="756"/>
      <c r="AP698" s="756"/>
      <c r="AQ698" s="756"/>
      <c r="AR698" s="756"/>
      <c r="AS698" s="756"/>
      <c r="AT698" s="756"/>
      <c r="AU698" s="756"/>
      <c r="AV698" s="756"/>
      <c r="AW698" s="756"/>
      <c r="AX698" s="756"/>
      <c r="AY698" s="594"/>
      <c r="AZ698" s="705">
        <f t="shared" si="86"/>
        <v>686</v>
      </c>
      <c r="BA698" s="756"/>
      <c r="BB698" s="756"/>
      <c r="BC698" s="756"/>
      <c r="BD698" s="756"/>
      <c r="BE698" s="756"/>
      <c r="BF698" s="756"/>
      <c r="BG698" s="756"/>
      <c r="BH698" s="756"/>
      <c r="BI698" s="756"/>
      <c r="BJ698" s="756"/>
      <c r="BK698" s="756"/>
      <c r="BL698" s="756"/>
      <c r="BM698" s="685"/>
      <c r="BN698" s="705">
        <f t="shared" si="87"/>
        <v>686</v>
      </c>
      <c r="BO698" s="756"/>
      <c r="BP698" s="756"/>
      <c r="BQ698" s="756"/>
      <c r="BR698" s="756"/>
      <c r="BS698" s="756"/>
      <c r="BT698" s="756"/>
      <c r="BU698" s="756"/>
      <c r="BV698" s="756"/>
      <c r="BW698" s="756"/>
      <c r="BX698" s="756"/>
      <c r="BY698" s="756"/>
      <c r="BZ698" s="756"/>
    </row>
    <row r="699" spans="2:78" x14ac:dyDescent="0.25">
      <c r="B699" s="705">
        <v>687</v>
      </c>
      <c r="C699" s="765">
        <f>(1+_xlfn.XLOOKUP(INT((B699-1)/12)+1,'ZC Curve'!$B$8:$B$107,'ZC Curve'!R$8:R$107,,0))^(1/12)-1</f>
        <v>0</v>
      </c>
      <c r="D699" s="766">
        <f t="shared" si="88"/>
        <v>1</v>
      </c>
      <c r="E699" s="765">
        <f>(1+_xlfn.XLOOKUP(INT((B699-1)/12)+1,'ZC Curve'!$B$8:$B$107,'ZC Curve'!S$8:S$107,,0))^(1/12)-1</f>
        <v>0</v>
      </c>
      <c r="F699" s="766">
        <f t="shared" si="89"/>
        <v>1</v>
      </c>
      <c r="G699" s="765">
        <f>(1+_xlfn.XLOOKUP(INT((B699-1)/12)+1,'ZC Curve'!$B$8:$B$107,'ZC Curve'!T$8:T$107,,0))^(1/12)-1</f>
        <v>0</v>
      </c>
      <c r="H699" s="766">
        <f t="shared" si="90"/>
        <v>1</v>
      </c>
      <c r="I699" s="594"/>
      <c r="J699" s="705">
        <f t="shared" si="91"/>
        <v>687</v>
      </c>
      <c r="K699" s="756"/>
      <c r="L699" s="756"/>
      <c r="M699" s="756"/>
      <c r="N699" s="756"/>
      <c r="O699" s="756"/>
      <c r="P699" s="756"/>
      <c r="Q699" s="756"/>
      <c r="R699" s="756"/>
      <c r="S699" s="756"/>
      <c r="T699" s="756"/>
      <c r="U699" s="756"/>
      <c r="V699" s="756"/>
      <c r="W699" s="594"/>
      <c r="X699" s="705">
        <f t="shared" si="92"/>
        <v>687</v>
      </c>
      <c r="Y699" s="756"/>
      <c r="Z699" s="756"/>
      <c r="AA699" s="756"/>
      <c r="AB699" s="756"/>
      <c r="AC699" s="756"/>
      <c r="AD699" s="756"/>
      <c r="AE699" s="756"/>
      <c r="AF699" s="756"/>
      <c r="AG699" s="756"/>
      <c r="AH699" s="756"/>
      <c r="AI699" s="756"/>
      <c r="AJ699" s="756"/>
      <c r="AK699" s="594"/>
      <c r="AL699" s="705">
        <f t="shared" si="93"/>
        <v>687</v>
      </c>
      <c r="AM699" s="756"/>
      <c r="AN699" s="756"/>
      <c r="AO699" s="756"/>
      <c r="AP699" s="756"/>
      <c r="AQ699" s="756"/>
      <c r="AR699" s="756"/>
      <c r="AS699" s="756"/>
      <c r="AT699" s="756"/>
      <c r="AU699" s="756"/>
      <c r="AV699" s="756"/>
      <c r="AW699" s="756"/>
      <c r="AX699" s="756"/>
      <c r="AY699" s="594"/>
      <c r="AZ699" s="705">
        <f t="shared" si="86"/>
        <v>687</v>
      </c>
      <c r="BA699" s="756"/>
      <c r="BB699" s="756"/>
      <c r="BC699" s="756"/>
      <c r="BD699" s="756"/>
      <c r="BE699" s="756"/>
      <c r="BF699" s="756"/>
      <c r="BG699" s="756"/>
      <c r="BH699" s="756"/>
      <c r="BI699" s="756"/>
      <c r="BJ699" s="756"/>
      <c r="BK699" s="756"/>
      <c r="BL699" s="756"/>
      <c r="BM699" s="685"/>
      <c r="BN699" s="705">
        <f t="shared" si="87"/>
        <v>687</v>
      </c>
      <c r="BO699" s="756"/>
      <c r="BP699" s="756"/>
      <c r="BQ699" s="756"/>
      <c r="BR699" s="756"/>
      <c r="BS699" s="756"/>
      <c r="BT699" s="756"/>
      <c r="BU699" s="756"/>
      <c r="BV699" s="756"/>
      <c r="BW699" s="756"/>
      <c r="BX699" s="756"/>
      <c r="BY699" s="756"/>
      <c r="BZ699" s="756"/>
    </row>
    <row r="700" spans="2:78" x14ac:dyDescent="0.25">
      <c r="B700" s="705">
        <v>688</v>
      </c>
      <c r="C700" s="765">
        <f>(1+_xlfn.XLOOKUP(INT((B700-1)/12)+1,'ZC Curve'!$B$8:$B$107,'ZC Curve'!R$8:R$107,,0))^(1/12)-1</f>
        <v>0</v>
      </c>
      <c r="D700" s="766">
        <f t="shared" si="88"/>
        <v>1</v>
      </c>
      <c r="E700" s="765">
        <f>(1+_xlfn.XLOOKUP(INT((B700-1)/12)+1,'ZC Curve'!$B$8:$B$107,'ZC Curve'!S$8:S$107,,0))^(1/12)-1</f>
        <v>0</v>
      </c>
      <c r="F700" s="766">
        <f t="shared" si="89"/>
        <v>1</v>
      </c>
      <c r="G700" s="765">
        <f>(1+_xlfn.XLOOKUP(INT((B700-1)/12)+1,'ZC Curve'!$B$8:$B$107,'ZC Curve'!T$8:T$107,,0))^(1/12)-1</f>
        <v>0</v>
      </c>
      <c r="H700" s="766">
        <f t="shared" si="90"/>
        <v>1</v>
      </c>
      <c r="I700" s="594"/>
      <c r="J700" s="705">
        <f t="shared" si="91"/>
        <v>688</v>
      </c>
      <c r="K700" s="756"/>
      <c r="L700" s="756"/>
      <c r="M700" s="756"/>
      <c r="N700" s="756"/>
      <c r="O700" s="756"/>
      <c r="P700" s="756"/>
      <c r="Q700" s="756"/>
      <c r="R700" s="756"/>
      <c r="S700" s="756"/>
      <c r="T700" s="756"/>
      <c r="U700" s="756"/>
      <c r="V700" s="756"/>
      <c r="W700" s="594"/>
      <c r="X700" s="705">
        <f t="shared" si="92"/>
        <v>688</v>
      </c>
      <c r="Y700" s="756"/>
      <c r="Z700" s="756"/>
      <c r="AA700" s="756"/>
      <c r="AB700" s="756"/>
      <c r="AC700" s="756"/>
      <c r="AD700" s="756"/>
      <c r="AE700" s="756"/>
      <c r="AF700" s="756"/>
      <c r="AG700" s="756"/>
      <c r="AH700" s="756"/>
      <c r="AI700" s="756"/>
      <c r="AJ700" s="756"/>
      <c r="AK700" s="594"/>
      <c r="AL700" s="705">
        <f t="shared" si="93"/>
        <v>688</v>
      </c>
      <c r="AM700" s="756"/>
      <c r="AN700" s="756"/>
      <c r="AO700" s="756"/>
      <c r="AP700" s="756"/>
      <c r="AQ700" s="756"/>
      <c r="AR700" s="756"/>
      <c r="AS700" s="756"/>
      <c r="AT700" s="756"/>
      <c r="AU700" s="756"/>
      <c r="AV700" s="756"/>
      <c r="AW700" s="756"/>
      <c r="AX700" s="756"/>
      <c r="AY700" s="594"/>
      <c r="AZ700" s="705">
        <f t="shared" si="86"/>
        <v>688</v>
      </c>
      <c r="BA700" s="756"/>
      <c r="BB700" s="756"/>
      <c r="BC700" s="756"/>
      <c r="BD700" s="756"/>
      <c r="BE700" s="756"/>
      <c r="BF700" s="756"/>
      <c r="BG700" s="756"/>
      <c r="BH700" s="756"/>
      <c r="BI700" s="756"/>
      <c r="BJ700" s="756"/>
      <c r="BK700" s="756"/>
      <c r="BL700" s="756"/>
      <c r="BM700" s="685"/>
      <c r="BN700" s="705">
        <f t="shared" si="87"/>
        <v>688</v>
      </c>
      <c r="BO700" s="756"/>
      <c r="BP700" s="756"/>
      <c r="BQ700" s="756"/>
      <c r="BR700" s="756"/>
      <c r="BS700" s="756"/>
      <c r="BT700" s="756"/>
      <c r="BU700" s="756"/>
      <c r="BV700" s="756"/>
      <c r="BW700" s="756"/>
      <c r="BX700" s="756"/>
      <c r="BY700" s="756"/>
      <c r="BZ700" s="756"/>
    </row>
    <row r="701" spans="2:78" x14ac:dyDescent="0.25">
      <c r="B701" s="705">
        <v>689</v>
      </c>
      <c r="C701" s="765">
        <f>(1+_xlfn.XLOOKUP(INT((B701-1)/12)+1,'ZC Curve'!$B$8:$B$107,'ZC Curve'!R$8:R$107,,0))^(1/12)-1</f>
        <v>0</v>
      </c>
      <c r="D701" s="766">
        <f t="shared" si="88"/>
        <v>1</v>
      </c>
      <c r="E701" s="765">
        <f>(1+_xlfn.XLOOKUP(INT((B701-1)/12)+1,'ZC Curve'!$B$8:$B$107,'ZC Curve'!S$8:S$107,,0))^(1/12)-1</f>
        <v>0</v>
      </c>
      <c r="F701" s="766">
        <f t="shared" si="89"/>
        <v>1</v>
      </c>
      <c r="G701" s="765">
        <f>(1+_xlfn.XLOOKUP(INT((B701-1)/12)+1,'ZC Curve'!$B$8:$B$107,'ZC Curve'!T$8:T$107,,0))^(1/12)-1</f>
        <v>0</v>
      </c>
      <c r="H701" s="766">
        <f t="shared" si="90"/>
        <v>1</v>
      </c>
      <c r="I701" s="594"/>
      <c r="J701" s="705">
        <f t="shared" si="91"/>
        <v>689</v>
      </c>
      <c r="K701" s="756"/>
      <c r="L701" s="756"/>
      <c r="M701" s="756"/>
      <c r="N701" s="756"/>
      <c r="O701" s="756"/>
      <c r="P701" s="756"/>
      <c r="Q701" s="756"/>
      <c r="R701" s="756"/>
      <c r="S701" s="756"/>
      <c r="T701" s="756"/>
      <c r="U701" s="756"/>
      <c r="V701" s="756"/>
      <c r="W701" s="594"/>
      <c r="X701" s="705">
        <f t="shared" si="92"/>
        <v>689</v>
      </c>
      <c r="Y701" s="756"/>
      <c r="Z701" s="756"/>
      <c r="AA701" s="756"/>
      <c r="AB701" s="756"/>
      <c r="AC701" s="756"/>
      <c r="AD701" s="756"/>
      <c r="AE701" s="756"/>
      <c r="AF701" s="756"/>
      <c r="AG701" s="756"/>
      <c r="AH701" s="756"/>
      <c r="AI701" s="756"/>
      <c r="AJ701" s="756"/>
      <c r="AK701" s="594"/>
      <c r="AL701" s="705">
        <f t="shared" si="93"/>
        <v>689</v>
      </c>
      <c r="AM701" s="756"/>
      <c r="AN701" s="756"/>
      <c r="AO701" s="756"/>
      <c r="AP701" s="756"/>
      <c r="AQ701" s="756"/>
      <c r="AR701" s="756"/>
      <c r="AS701" s="756"/>
      <c r="AT701" s="756"/>
      <c r="AU701" s="756"/>
      <c r="AV701" s="756"/>
      <c r="AW701" s="756"/>
      <c r="AX701" s="756"/>
      <c r="AY701" s="594"/>
      <c r="AZ701" s="705">
        <f t="shared" si="86"/>
        <v>689</v>
      </c>
      <c r="BA701" s="756"/>
      <c r="BB701" s="756"/>
      <c r="BC701" s="756"/>
      <c r="BD701" s="756"/>
      <c r="BE701" s="756"/>
      <c r="BF701" s="756"/>
      <c r="BG701" s="756"/>
      <c r="BH701" s="756"/>
      <c r="BI701" s="756"/>
      <c r="BJ701" s="756"/>
      <c r="BK701" s="756"/>
      <c r="BL701" s="756"/>
      <c r="BM701" s="685"/>
      <c r="BN701" s="705">
        <f t="shared" si="87"/>
        <v>689</v>
      </c>
      <c r="BO701" s="756"/>
      <c r="BP701" s="756"/>
      <c r="BQ701" s="756"/>
      <c r="BR701" s="756"/>
      <c r="BS701" s="756"/>
      <c r="BT701" s="756"/>
      <c r="BU701" s="756"/>
      <c r="BV701" s="756"/>
      <c r="BW701" s="756"/>
      <c r="BX701" s="756"/>
      <c r="BY701" s="756"/>
      <c r="BZ701" s="756"/>
    </row>
    <row r="702" spans="2:78" x14ac:dyDescent="0.25">
      <c r="B702" s="705">
        <v>690</v>
      </c>
      <c r="C702" s="765">
        <f>(1+_xlfn.XLOOKUP(INT((B702-1)/12)+1,'ZC Curve'!$B$8:$B$107,'ZC Curve'!R$8:R$107,,0))^(1/12)-1</f>
        <v>0</v>
      </c>
      <c r="D702" s="766">
        <f t="shared" si="88"/>
        <v>1</v>
      </c>
      <c r="E702" s="765">
        <f>(1+_xlfn.XLOOKUP(INT((B702-1)/12)+1,'ZC Curve'!$B$8:$B$107,'ZC Curve'!S$8:S$107,,0))^(1/12)-1</f>
        <v>0</v>
      </c>
      <c r="F702" s="766">
        <f t="shared" si="89"/>
        <v>1</v>
      </c>
      <c r="G702" s="765">
        <f>(1+_xlfn.XLOOKUP(INT((B702-1)/12)+1,'ZC Curve'!$B$8:$B$107,'ZC Curve'!T$8:T$107,,0))^(1/12)-1</f>
        <v>0</v>
      </c>
      <c r="H702" s="766">
        <f t="shared" si="90"/>
        <v>1</v>
      </c>
      <c r="I702" s="594"/>
      <c r="J702" s="705">
        <f t="shared" si="91"/>
        <v>690</v>
      </c>
      <c r="K702" s="756"/>
      <c r="L702" s="756"/>
      <c r="M702" s="756"/>
      <c r="N702" s="756"/>
      <c r="O702" s="756"/>
      <c r="P702" s="756"/>
      <c r="Q702" s="756"/>
      <c r="R702" s="756"/>
      <c r="S702" s="756"/>
      <c r="T702" s="756"/>
      <c r="U702" s="756"/>
      <c r="V702" s="756"/>
      <c r="W702" s="594"/>
      <c r="X702" s="705">
        <f t="shared" si="92"/>
        <v>690</v>
      </c>
      <c r="Y702" s="756"/>
      <c r="Z702" s="756"/>
      <c r="AA702" s="756"/>
      <c r="AB702" s="756"/>
      <c r="AC702" s="756"/>
      <c r="AD702" s="756"/>
      <c r="AE702" s="756"/>
      <c r="AF702" s="756"/>
      <c r="AG702" s="756"/>
      <c r="AH702" s="756"/>
      <c r="AI702" s="756"/>
      <c r="AJ702" s="756"/>
      <c r="AK702" s="594"/>
      <c r="AL702" s="705">
        <f t="shared" si="93"/>
        <v>690</v>
      </c>
      <c r="AM702" s="756"/>
      <c r="AN702" s="756"/>
      <c r="AO702" s="756"/>
      <c r="AP702" s="756"/>
      <c r="AQ702" s="756"/>
      <c r="AR702" s="756"/>
      <c r="AS702" s="756"/>
      <c r="AT702" s="756"/>
      <c r="AU702" s="756"/>
      <c r="AV702" s="756"/>
      <c r="AW702" s="756"/>
      <c r="AX702" s="756"/>
      <c r="AY702" s="594"/>
      <c r="AZ702" s="705">
        <f t="shared" si="86"/>
        <v>690</v>
      </c>
      <c r="BA702" s="756"/>
      <c r="BB702" s="756"/>
      <c r="BC702" s="756"/>
      <c r="BD702" s="756"/>
      <c r="BE702" s="756"/>
      <c r="BF702" s="756"/>
      <c r="BG702" s="756"/>
      <c r="BH702" s="756"/>
      <c r="BI702" s="756"/>
      <c r="BJ702" s="756"/>
      <c r="BK702" s="756"/>
      <c r="BL702" s="756"/>
      <c r="BM702" s="685"/>
      <c r="BN702" s="705">
        <f t="shared" si="87"/>
        <v>690</v>
      </c>
      <c r="BO702" s="756"/>
      <c r="BP702" s="756"/>
      <c r="BQ702" s="756"/>
      <c r="BR702" s="756"/>
      <c r="BS702" s="756"/>
      <c r="BT702" s="756"/>
      <c r="BU702" s="756"/>
      <c r="BV702" s="756"/>
      <c r="BW702" s="756"/>
      <c r="BX702" s="756"/>
      <c r="BY702" s="756"/>
      <c r="BZ702" s="756"/>
    </row>
    <row r="703" spans="2:78" x14ac:dyDescent="0.25">
      <c r="B703" s="705">
        <v>691</v>
      </c>
      <c r="C703" s="765">
        <f>(1+_xlfn.XLOOKUP(INT((B703-1)/12)+1,'ZC Curve'!$B$8:$B$107,'ZC Curve'!R$8:R$107,,0))^(1/12)-1</f>
        <v>0</v>
      </c>
      <c r="D703" s="766">
        <f t="shared" si="88"/>
        <v>1</v>
      </c>
      <c r="E703" s="765">
        <f>(1+_xlfn.XLOOKUP(INT((B703-1)/12)+1,'ZC Curve'!$B$8:$B$107,'ZC Curve'!S$8:S$107,,0))^(1/12)-1</f>
        <v>0</v>
      </c>
      <c r="F703" s="766">
        <f t="shared" si="89"/>
        <v>1</v>
      </c>
      <c r="G703" s="765">
        <f>(1+_xlfn.XLOOKUP(INT((B703-1)/12)+1,'ZC Curve'!$B$8:$B$107,'ZC Curve'!T$8:T$107,,0))^(1/12)-1</f>
        <v>0</v>
      </c>
      <c r="H703" s="766">
        <f t="shared" si="90"/>
        <v>1</v>
      </c>
      <c r="I703" s="594"/>
      <c r="J703" s="705">
        <f t="shared" si="91"/>
        <v>691</v>
      </c>
      <c r="K703" s="756"/>
      <c r="L703" s="756"/>
      <c r="M703" s="756"/>
      <c r="N703" s="756"/>
      <c r="O703" s="756"/>
      <c r="P703" s="756"/>
      <c r="Q703" s="756"/>
      <c r="R703" s="756"/>
      <c r="S703" s="756"/>
      <c r="T703" s="756"/>
      <c r="U703" s="756"/>
      <c r="V703" s="756"/>
      <c r="W703" s="594"/>
      <c r="X703" s="705">
        <f t="shared" si="92"/>
        <v>691</v>
      </c>
      <c r="Y703" s="756"/>
      <c r="Z703" s="756"/>
      <c r="AA703" s="756"/>
      <c r="AB703" s="756"/>
      <c r="AC703" s="756"/>
      <c r="AD703" s="756"/>
      <c r="AE703" s="756"/>
      <c r="AF703" s="756"/>
      <c r="AG703" s="756"/>
      <c r="AH703" s="756"/>
      <c r="AI703" s="756"/>
      <c r="AJ703" s="756"/>
      <c r="AK703" s="594"/>
      <c r="AL703" s="705">
        <f t="shared" si="93"/>
        <v>691</v>
      </c>
      <c r="AM703" s="756"/>
      <c r="AN703" s="756"/>
      <c r="AO703" s="756"/>
      <c r="AP703" s="756"/>
      <c r="AQ703" s="756"/>
      <c r="AR703" s="756"/>
      <c r="AS703" s="756"/>
      <c r="AT703" s="756"/>
      <c r="AU703" s="756"/>
      <c r="AV703" s="756"/>
      <c r="AW703" s="756"/>
      <c r="AX703" s="756"/>
      <c r="AY703" s="594"/>
      <c r="AZ703" s="705">
        <f t="shared" si="86"/>
        <v>691</v>
      </c>
      <c r="BA703" s="756"/>
      <c r="BB703" s="756"/>
      <c r="BC703" s="756"/>
      <c r="BD703" s="756"/>
      <c r="BE703" s="756"/>
      <c r="BF703" s="756"/>
      <c r="BG703" s="756"/>
      <c r="BH703" s="756"/>
      <c r="BI703" s="756"/>
      <c r="BJ703" s="756"/>
      <c r="BK703" s="756"/>
      <c r="BL703" s="756"/>
      <c r="BM703" s="685"/>
      <c r="BN703" s="705">
        <f t="shared" si="87"/>
        <v>691</v>
      </c>
      <c r="BO703" s="756"/>
      <c r="BP703" s="756"/>
      <c r="BQ703" s="756"/>
      <c r="BR703" s="756"/>
      <c r="BS703" s="756"/>
      <c r="BT703" s="756"/>
      <c r="BU703" s="756"/>
      <c r="BV703" s="756"/>
      <c r="BW703" s="756"/>
      <c r="BX703" s="756"/>
      <c r="BY703" s="756"/>
      <c r="BZ703" s="756"/>
    </row>
    <row r="704" spans="2:78" x14ac:dyDescent="0.25">
      <c r="B704" s="705">
        <v>692</v>
      </c>
      <c r="C704" s="765">
        <f>(1+_xlfn.XLOOKUP(INT((B704-1)/12)+1,'ZC Curve'!$B$8:$B$107,'ZC Curve'!R$8:R$107,,0))^(1/12)-1</f>
        <v>0</v>
      </c>
      <c r="D704" s="766">
        <f t="shared" si="88"/>
        <v>1</v>
      </c>
      <c r="E704" s="765">
        <f>(1+_xlfn.XLOOKUP(INT((B704-1)/12)+1,'ZC Curve'!$B$8:$B$107,'ZC Curve'!S$8:S$107,,0))^(1/12)-1</f>
        <v>0</v>
      </c>
      <c r="F704" s="766">
        <f t="shared" si="89"/>
        <v>1</v>
      </c>
      <c r="G704" s="765">
        <f>(1+_xlfn.XLOOKUP(INT((B704-1)/12)+1,'ZC Curve'!$B$8:$B$107,'ZC Curve'!T$8:T$107,,0))^(1/12)-1</f>
        <v>0</v>
      </c>
      <c r="H704" s="766">
        <f t="shared" si="90"/>
        <v>1</v>
      </c>
      <c r="I704" s="594"/>
      <c r="J704" s="705">
        <f t="shared" si="91"/>
        <v>692</v>
      </c>
      <c r="K704" s="756"/>
      <c r="L704" s="756"/>
      <c r="M704" s="756"/>
      <c r="N704" s="756"/>
      <c r="O704" s="756"/>
      <c r="P704" s="756"/>
      <c r="Q704" s="756"/>
      <c r="R704" s="756"/>
      <c r="S704" s="756"/>
      <c r="T704" s="756"/>
      <c r="U704" s="756"/>
      <c r="V704" s="756"/>
      <c r="W704" s="594"/>
      <c r="X704" s="705">
        <f t="shared" si="92"/>
        <v>692</v>
      </c>
      <c r="Y704" s="756"/>
      <c r="Z704" s="756"/>
      <c r="AA704" s="756"/>
      <c r="AB704" s="756"/>
      <c r="AC704" s="756"/>
      <c r="AD704" s="756"/>
      <c r="AE704" s="756"/>
      <c r="AF704" s="756"/>
      <c r="AG704" s="756"/>
      <c r="AH704" s="756"/>
      <c r="AI704" s="756"/>
      <c r="AJ704" s="756"/>
      <c r="AK704" s="594"/>
      <c r="AL704" s="705">
        <f t="shared" si="93"/>
        <v>692</v>
      </c>
      <c r="AM704" s="756"/>
      <c r="AN704" s="756"/>
      <c r="AO704" s="756"/>
      <c r="AP704" s="756"/>
      <c r="AQ704" s="756"/>
      <c r="AR704" s="756"/>
      <c r="AS704" s="756"/>
      <c r="AT704" s="756"/>
      <c r="AU704" s="756"/>
      <c r="AV704" s="756"/>
      <c r="AW704" s="756"/>
      <c r="AX704" s="756"/>
      <c r="AY704" s="594"/>
      <c r="AZ704" s="705">
        <f t="shared" si="86"/>
        <v>692</v>
      </c>
      <c r="BA704" s="756"/>
      <c r="BB704" s="756"/>
      <c r="BC704" s="756"/>
      <c r="BD704" s="756"/>
      <c r="BE704" s="756"/>
      <c r="BF704" s="756"/>
      <c r="BG704" s="756"/>
      <c r="BH704" s="756"/>
      <c r="BI704" s="756"/>
      <c r="BJ704" s="756"/>
      <c r="BK704" s="756"/>
      <c r="BL704" s="756"/>
      <c r="BM704" s="685"/>
      <c r="BN704" s="705">
        <f t="shared" si="87"/>
        <v>692</v>
      </c>
      <c r="BO704" s="756"/>
      <c r="BP704" s="756"/>
      <c r="BQ704" s="756"/>
      <c r="BR704" s="756"/>
      <c r="BS704" s="756"/>
      <c r="BT704" s="756"/>
      <c r="BU704" s="756"/>
      <c r="BV704" s="756"/>
      <c r="BW704" s="756"/>
      <c r="BX704" s="756"/>
      <c r="BY704" s="756"/>
      <c r="BZ704" s="756"/>
    </row>
    <row r="705" spans="2:78" x14ac:dyDescent="0.25">
      <c r="B705" s="705">
        <v>693</v>
      </c>
      <c r="C705" s="765">
        <f>(1+_xlfn.XLOOKUP(INT((B705-1)/12)+1,'ZC Curve'!$B$8:$B$107,'ZC Curve'!R$8:R$107,,0))^(1/12)-1</f>
        <v>0</v>
      </c>
      <c r="D705" s="766">
        <f t="shared" si="88"/>
        <v>1</v>
      </c>
      <c r="E705" s="765">
        <f>(1+_xlfn.XLOOKUP(INT((B705-1)/12)+1,'ZC Curve'!$B$8:$B$107,'ZC Curve'!S$8:S$107,,0))^(1/12)-1</f>
        <v>0</v>
      </c>
      <c r="F705" s="766">
        <f t="shared" si="89"/>
        <v>1</v>
      </c>
      <c r="G705" s="765">
        <f>(1+_xlfn.XLOOKUP(INT((B705-1)/12)+1,'ZC Curve'!$B$8:$B$107,'ZC Curve'!T$8:T$107,,0))^(1/12)-1</f>
        <v>0</v>
      </c>
      <c r="H705" s="766">
        <f t="shared" si="90"/>
        <v>1</v>
      </c>
      <c r="I705" s="594"/>
      <c r="J705" s="705">
        <f t="shared" si="91"/>
        <v>693</v>
      </c>
      <c r="K705" s="756"/>
      <c r="L705" s="756"/>
      <c r="M705" s="756"/>
      <c r="N705" s="756"/>
      <c r="O705" s="756"/>
      <c r="P705" s="756"/>
      <c r="Q705" s="756"/>
      <c r="R705" s="756"/>
      <c r="S705" s="756"/>
      <c r="T705" s="756"/>
      <c r="U705" s="756"/>
      <c r="V705" s="756"/>
      <c r="W705" s="594"/>
      <c r="X705" s="705">
        <f t="shared" si="92"/>
        <v>693</v>
      </c>
      <c r="Y705" s="756"/>
      <c r="Z705" s="756"/>
      <c r="AA705" s="756"/>
      <c r="AB705" s="756"/>
      <c r="AC705" s="756"/>
      <c r="AD705" s="756"/>
      <c r="AE705" s="756"/>
      <c r="AF705" s="756"/>
      <c r="AG705" s="756"/>
      <c r="AH705" s="756"/>
      <c r="AI705" s="756"/>
      <c r="AJ705" s="756"/>
      <c r="AK705" s="594"/>
      <c r="AL705" s="705">
        <f t="shared" si="93"/>
        <v>693</v>
      </c>
      <c r="AM705" s="756"/>
      <c r="AN705" s="756"/>
      <c r="AO705" s="756"/>
      <c r="AP705" s="756"/>
      <c r="AQ705" s="756"/>
      <c r="AR705" s="756"/>
      <c r="AS705" s="756"/>
      <c r="AT705" s="756"/>
      <c r="AU705" s="756"/>
      <c r="AV705" s="756"/>
      <c r="AW705" s="756"/>
      <c r="AX705" s="756"/>
      <c r="AY705" s="594"/>
      <c r="AZ705" s="705">
        <f t="shared" si="86"/>
        <v>693</v>
      </c>
      <c r="BA705" s="756"/>
      <c r="BB705" s="756"/>
      <c r="BC705" s="756"/>
      <c r="BD705" s="756"/>
      <c r="BE705" s="756"/>
      <c r="BF705" s="756"/>
      <c r="BG705" s="756"/>
      <c r="BH705" s="756"/>
      <c r="BI705" s="756"/>
      <c r="BJ705" s="756"/>
      <c r="BK705" s="756"/>
      <c r="BL705" s="756"/>
      <c r="BM705" s="685"/>
      <c r="BN705" s="705">
        <f t="shared" si="87"/>
        <v>693</v>
      </c>
      <c r="BO705" s="756"/>
      <c r="BP705" s="756"/>
      <c r="BQ705" s="756"/>
      <c r="BR705" s="756"/>
      <c r="BS705" s="756"/>
      <c r="BT705" s="756"/>
      <c r="BU705" s="756"/>
      <c r="BV705" s="756"/>
      <c r="BW705" s="756"/>
      <c r="BX705" s="756"/>
      <c r="BY705" s="756"/>
      <c r="BZ705" s="756"/>
    </row>
    <row r="706" spans="2:78" x14ac:dyDescent="0.25">
      <c r="B706" s="705">
        <v>694</v>
      </c>
      <c r="C706" s="765">
        <f>(1+_xlfn.XLOOKUP(INT((B706-1)/12)+1,'ZC Curve'!$B$8:$B$107,'ZC Curve'!R$8:R$107,,0))^(1/12)-1</f>
        <v>0</v>
      </c>
      <c r="D706" s="766">
        <f t="shared" si="88"/>
        <v>1</v>
      </c>
      <c r="E706" s="765">
        <f>(1+_xlfn.XLOOKUP(INT((B706-1)/12)+1,'ZC Curve'!$B$8:$B$107,'ZC Curve'!S$8:S$107,,0))^(1/12)-1</f>
        <v>0</v>
      </c>
      <c r="F706" s="766">
        <f t="shared" si="89"/>
        <v>1</v>
      </c>
      <c r="G706" s="765">
        <f>(1+_xlfn.XLOOKUP(INT((B706-1)/12)+1,'ZC Curve'!$B$8:$B$107,'ZC Curve'!T$8:T$107,,0))^(1/12)-1</f>
        <v>0</v>
      </c>
      <c r="H706" s="766">
        <f t="shared" si="90"/>
        <v>1</v>
      </c>
      <c r="I706" s="594"/>
      <c r="J706" s="705">
        <f t="shared" si="91"/>
        <v>694</v>
      </c>
      <c r="K706" s="756"/>
      <c r="L706" s="756"/>
      <c r="M706" s="756"/>
      <c r="N706" s="756"/>
      <c r="O706" s="756"/>
      <c r="P706" s="756"/>
      <c r="Q706" s="756"/>
      <c r="R706" s="756"/>
      <c r="S706" s="756"/>
      <c r="T706" s="756"/>
      <c r="U706" s="756"/>
      <c r="V706" s="756"/>
      <c r="W706" s="594"/>
      <c r="X706" s="705">
        <f t="shared" si="92"/>
        <v>694</v>
      </c>
      <c r="Y706" s="756"/>
      <c r="Z706" s="756"/>
      <c r="AA706" s="756"/>
      <c r="AB706" s="756"/>
      <c r="AC706" s="756"/>
      <c r="AD706" s="756"/>
      <c r="AE706" s="756"/>
      <c r="AF706" s="756"/>
      <c r="AG706" s="756"/>
      <c r="AH706" s="756"/>
      <c r="AI706" s="756"/>
      <c r="AJ706" s="756"/>
      <c r="AK706" s="594"/>
      <c r="AL706" s="705">
        <f t="shared" si="93"/>
        <v>694</v>
      </c>
      <c r="AM706" s="756"/>
      <c r="AN706" s="756"/>
      <c r="AO706" s="756"/>
      <c r="AP706" s="756"/>
      <c r="AQ706" s="756"/>
      <c r="AR706" s="756"/>
      <c r="AS706" s="756"/>
      <c r="AT706" s="756"/>
      <c r="AU706" s="756"/>
      <c r="AV706" s="756"/>
      <c r="AW706" s="756"/>
      <c r="AX706" s="756"/>
      <c r="AY706" s="594"/>
      <c r="AZ706" s="705">
        <f t="shared" si="86"/>
        <v>694</v>
      </c>
      <c r="BA706" s="756"/>
      <c r="BB706" s="756"/>
      <c r="BC706" s="756"/>
      <c r="BD706" s="756"/>
      <c r="BE706" s="756"/>
      <c r="BF706" s="756"/>
      <c r="BG706" s="756"/>
      <c r="BH706" s="756"/>
      <c r="BI706" s="756"/>
      <c r="BJ706" s="756"/>
      <c r="BK706" s="756"/>
      <c r="BL706" s="756"/>
      <c r="BM706" s="685"/>
      <c r="BN706" s="705">
        <f t="shared" si="87"/>
        <v>694</v>
      </c>
      <c r="BO706" s="756"/>
      <c r="BP706" s="756"/>
      <c r="BQ706" s="756"/>
      <c r="BR706" s="756"/>
      <c r="BS706" s="756"/>
      <c r="BT706" s="756"/>
      <c r="BU706" s="756"/>
      <c r="BV706" s="756"/>
      <c r="BW706" s="756"/>
      <c r="BX706" s="756"/>
      <c r="BY706" s="756"/>
      <c r="BZ706" s="756"/>
    </row>
    <row r="707" spans="2:78" x14ac:dyDescent="0.25">
      <c r="B707" s="705">
        <v>695</v>
      </c>
      <c r="C707" s="765">
        <f>(1+_xlfn.XLOOKUP(INT((B707-1)/12)+1,'ZC Curve'!$B$8:$B$107,'ZC Curve'!R$8:R$107,,0))^(1/12)-1</f>
        <v>0</v>
      </c>
      <c r="D707" s="766">
        <f t="shared" si="88"/>
        <v>1</v>
      </c>
      <c r="E707" s="765">
        <f>(1+_xlfn.XLOOKUP(INT((B707-1)/12)+1,'ZC Curve'!$B$8:$B$107,'ZC Curve'!S$8:S$107,,0))^(1/12)-1</f>
        <v>0</v>
      </c>
      <c r="F707" s="766">
        <f t="shared" si="89"/>
        <v>1</v>
      </c>
      <c r="G707" s="765">
        <f>(1+_xlfn.XLOOKUP(INT((B707-1)/12)+1,'ZC Curve'!$B$8:$B$107,'ZC Curve'!T$8:T$107,,0))^(1/12)-1</f>
        <v>0</v>
      </c>
      <c r="H707" s="766">
        <f t="shared" si="90"/>
        <v>1</v>
      </c>
      <c r="I707" s="594"/>
      <c r="J707" s="705">
        <f t="shared" si="91"/>
        <v>695</v>
      </c>
      <c r="K707" s="756"/>
      <c r="L707" s="756"/>
      <c r="M707" s="756"/>
      <c r="N707" s="756"/>
      <c r="O707" s="756"/>
      <c r="P707" s="756"/>
      <c r="Q707" s="756"/>
      <c r="R707" s="756"/>
      <c r="S707" s="756"/>
      <c r="T707" s="756"/>
      <c r="U707" s="756"/>
      <c r="V707" s="756"/>
      <c r="W707" s="594"/>
      <c r="X707" s="705">
        <f t="shared" si="92"/>
        <v>695</v>
      </c>
      <c r="Y707" s="756"/>
      <c r="Z707" s="756"/>
      <c r="AA707" s="756"/>
      <c r="AB707" s="756"/>
      <c r="AC707" s="756"/>
      <c r="AD707" s="756"/>
      <c r="AE707" s="756"/>
      <c r="AF707" s="756"/>
      <c r="AG707" s="756"/>
      <c r="AH707" s="756"/>
      <c r="AI707" s="756"/>
      <c r="AJ707" s="756"/>
      <c r="AK707" s="594"/>
      <c r="AL707" s="705">
        <f t="shared" si="93"/>
        <v>695</v>
      </c>
      <c r="AM707" s="756"/>
      <c r="AN707" s="756"/>
      <c r="AO707" s="756"/>
      <c r="AP707" s="756"/>
      <c r="AQ707" s="756"/>
      <c r="AR707" s="756"/>
      <c r="AS707" s="756"/>
      <c r="AT707" s="756"/>
      <c r="AU707" s="756"/>
      <c r="AV707" s="756"/>
      <c r="AW707" s="756"/>
      <c r="AX707" s="756"/>
      <c r="AY707" s="594"/>
      <c r="AZ707" s="705">
        <f t="shared" si="86"/>
        <v>695</v>
      </c>
      <c r="BA707" s="756"/>
      <c r="BB707" s="756"/>
      <c r="BC707" s="756"/>
      <c r="BD707" s="756"/>
      <c r="BE707" s="756"/>
      <c r="BF707" s="756"/>
      <c r="BG707" s="756"/>
      <c r="BH707" s="756"/>
      <c r="BI707" s="756"/>
      <c r="BJ707" s="756"/>
      <c r="BK707" s="756"/>
      <c r="BL707" s="756"/>
      <c r="BM707" s="685"/>
      <c r="BN707" s="705">
        <f t="shared" si="87"/>
        <v>695</v>
      </c>
      <c r="BO707" s="756"/>
      <c r="BP707" s="756"/>
      <c r="BQ707" s="756"/>
      <c r="BR707" s="756"/>
      <c r="BS707" s="756"/>
      <c r="BT707" s="756"/>
      <c r="BU707" s="756"/>
      <c r="BV707" s="756"/>
      <c r="BW707" s="756"/>
      <c r="BX707" s="756"/>
      <c r="BY707" s="756"/>
      <c r="BZ707" s="756"/>
    </row>
    <row r="708" spans="2:78" x14ac:dyDescent="0.25">
      <c r="B708" s="705">
        <v>696</v>
      </c>
      <c r="C708" s="765">
        <f>(1+_xlfn.XLOOKUP(INT((B708-1)/12)+1,'ZC Curve'!$B$8:$B$107,'ZC Curve'!R$8:R$107,,0))^(1/12)-1</f>
        <v>0</v>
      </c>
      <c r="D708" s="766">
        <f t="shared" si="88"/>
        <v>1</v>
      </c>
      <c r="E708" s="765">
        <f>(1+_xlfn.XLOOKUP(INT((B708-1)/12)+1,'ZC Curve'!$B$8:$B$107,'ZC Curve'!S$8:S$107,,0))^(1/12)-1</f>
        <v>0</v>
      </c>
      <c r="F708" s="766">
        <f t="shared" si="89"/>
        <v>1</v>
      </c>
      <c r="G708" s="765">
        <f>(1+_xlfn.XLOOKUP(INT((B708-1)/12)+1,'ZC Curve'!$B$8:$B$107,'ZC Curve'!T$8:T$107,,0))^(1/12)-1</f>
        <v>0</v>
      </c>
      <c r="H708" s="766">
        <f t="shared" si="90"/>
        <v>1</v>
      </c>
      <c r="I708" s="594"/>
      <c r="J708" s="705">
        <f t="shared" si="91"/>
        <v>696</v>
      </c>
      <c r="K708" s="756"/>
      <c r="L708" s="756"/>
      <c r="M708" s="756"/>
      <c r="N708" s="756"/>
      <c r="O708" s="756"/>
      <c r="P708" s="756"/>
      <c r="Q708" s="756"/>
      <c r="R708" s="756"/>
      <c r="S708" s="756"/>
      <c r="T708" s="756"/>
      <c r="U708" s="756"/>
      <c r="V708" s="756"/>
      <c r="W708" s="594"/>
      <c r="X708" s="705">
        <f t="shared" si="92"/>
        <v>696</v>
      </c>
      <c r="Y708" s="756"/>
      <c r="Z708" s="756"/>
      <c r="AA708" s="756"/>
      <c r="AB708" s="756"/>
      <c r="AC708" s="756"/>
      <c r="AD708" s="756"/>
      <c r="AE708" s="756"/>
      <c r="AF708" s="756"/>
      <c r="AG708" s="756"/>
      <c r="AH708" s="756"/>
      <c r="AI708" s="756"/>
      <c r="AJ708" s="756"/>
      <c r="AK708" s="594"/>
      <c r="AL708" s="705">
        <f t="shared" si="93"/>
        <v>696</v>
      </c>
      <c r="AM708" s="756"/>
      <c r="AN708" s="756"/>
      <c r="AO708" s="756"/>
      <c r="AP708" s="756"/>
      <c r="AQ708" s="756"/>
      <c r="AR708" s="756"/>
      <c r="AS708" s="756"/>
      <c r="AT708" s="756"/>
      <c r="AU708" s="756"/>
      <c r="AV708" s="756"/>
      <c r="AW708" s="756"/>
      <c r="AX708" s="756"/>
      <c r="AY708" s="594"/>
      <c r="AZ708" s="705">
        <f t="shared" si="86"/>
        <v>696</v>
      </c>
      <c r="BA708" s="756"/>
      <c r="BB708" s="756"/>
      <c r="BC708" s="756"/>
      <c r="BD708" s="756"/>
      <c r="BE708" s="756"/>
      <c r="BF708" s="756"/>
      <c r="BG708" s="756"/>
      <c r="BH708" s="756"/>
      <c r="BI708" s="756"/>
      <c r="BJ708" s="756"/>
      <c r="BK708" s="756"/>
      <c r="BL708" s="756"/>
      <c r="BM708" s="685"/>
      <c r="BN708" s="705">
        <f t="shared" si="87"/>
        <v>696</v>
      </c>
      <c r="BO708" s="756"/>
      <c r="BP708" s="756"/>
      <c r="BQ708" s="756"/>
      <c r="BR708" s="756"/>
      <c r="BS708" s="756"/>
      <c r="BT708" s="756"/>
      <c r="BU708" s="756"/>
      <c r="BV708" s="756"/>
      <c r="BW708" s="756"/>
      <c r="BX708" s="756"/>
      <c r="BY708" s="756"/>
      <c r="BZ708" s="756"/>
    </row>
    <row r="709" spans="2:78" x14ac:dyDescent="0.25">
      <c r="B709" s="705">
        <v>697</v>
      </c>
      <c r="C709" s="765">
        <f>(1+_xlfn.XLOOKUP(INT((B709-1)/12)+1,'ZC Curve'!$B$8:$B$107,'ZC Curve'!R$8:R$107,,0))^(1/12)-1</f>
        <v>0</v>
      </c>
      <c r="D709" s="766">
        <f t="shared" si="88"/>
        <v>1</v>
      </c>
      <c r="E709" s="765">
        <f>(1+_xlfn.XLOOKUP(INT((B709-1)/12)+1,'ZC Curve'!$B$8:$B$107,'ZC Curve'!S$8:S$107,,0))^(1/12)-1</f>
        <v>0</v>
      </c>
      <c r="F709" s="766">
        <f t="shared" si="89"/>
        <v>1</v>
      </c>
      <c r="G709" s="765">
        <f>(1+_xlfn.XLOOKUP(INT((B709-1)/12)+1,'ZC Curve'!$B$8:$B$107,'ZC Curve'!T$8:T$107,,0))^(1/12)-1</f>
        <v>0</v>
      </c>
      <c r="H709" s="766">
        <f t="shared" si="90"/>
        <v>1</v>
      </c>
      <c r="I709" s="594"/>
      <c r="J709" s="705">
        <f t="shared" si="91"/>
        <v>697</v>
      </c>
      <c r="K709" s="756"/>
      <c r="L709" s="756"/>
      <c r="M709" s="756"/>
      <c r="N709" s="756"/>
      <c r="O709" s="756"/>
      <c r="P709" s="756"/>
      <c r="Q709" s="756"/>
      <c r="R709" s="756"/>
      <c r="S709" s="756"/>
      <c r="T709" s="756"/>
      <c r="U709" s="756"/>
      <c r="V709" s="756"/>
      <c r="W709" s="594"/>
      <c r="X709" s="705">
        <f t="shared" si="92"/>
        <v>697</v>
      </c>
      <c r="Y709" s="756"/>
      <c r="Z709" s="756"/>
      <c r="AA709" s="756"/>
      <c r="AB709" s="756"/>
      <c r="AC709" s="756"/>
      <c r="AD709" s="756"/>
      <c r="AE709" s="756"/>
      <c r="AF709" s="756"/>
      <c r="AG709" s="756"/>
      <c r="AH709" s="756"/>
      <c r="AI709" s="756"/>
      <c r="AJ709" s="756"/>
      <c r="AK709" s="594"/>
      <c r="AL709" s="705">
        <f t="shared" si="93"/>
        <v>697</v>
      </c>
      <c r="AM709" s="756"/>
      <c r="AN709" s="756"/>
      <c r="AO709" s="756"/>
      <c r="AP709" s="756"/>
      <c r="AQ709" s="756"/>
      <c r="AR709" s="756"/>
      <c r="AS709" s="756"/>
      <c r="AT709" s="756"/>
      <c r="AU709" s="756"/>
      <c r="AV709" s="756"/>
      <c r="AW709" s="756"/>
      <c r="AX709" s="756"/>
      <c r="AY709" s="594"/>
      <c r="AZ709" s="705">
        <f t="shared" si="86"/>
        <v>697</v>
      </c>
      <c r="BA709" s="756"/>
      <c r="BB709" s="756"/>
      <c r="BC709" s="756"/>
      <c r="BD709" s="756"/>
      <c r="BE709" s="756"/>
      <c r="BF709" s="756"/>
      <c r="BG709" s="756"/>
      <c r="BH709" s="756"/>
      <c r="BI709" s="756"/>
      <c r="BJ709" s="756"/>
      <c r="BK709" s="756"/>
      <c r="BL709" s="756"/>
      <c r="BM709" s="685"/>
      <c r="BN709" s="705">
        <f t="shared" si="87"/>
        <v>697</v>
      </c>
      <c r="BO709" s="756"/>
      <c r="BP709" s="756"/>
      <c r="BQ709" s="756"/>
      <c r="BR709" s="756"/>
      <c r="BS709" s="756"/>
      <c r="BT709" s="756"/>
      <c r="BU709" s="756"/>
      <c r="BV709" s="756"/>
      <c r="BW709" s="756"/>
      <c r="BX709" s="756"/>
      <c r="BY709" s="756"/>
      <c r="BZ709" s="756"/>
    </row>
    <row r="710" spans="2:78" x14ac:dyDescent="0.25">
      <c r="B710" s="705">
        <v>698</v>
      </c>
      <c r="C710" s="765">
        <f>(1+_xlfn.XLOOKUP(INT((B710-1)/12)+1,'ZC Curve'!$B$8:$B$107,'ZC Curve'!R$8:R$107,,0))^(1/12)-1</f>
        <v>0</v>
      </c>
      <c r="D710" s="766">
        <f t="shared" si="88"/>
        <v>1</v>
      </c>
      <c r="E710" s="765">
        <f>(1+_xlfn.XLOOKUP(INT((B710-1)/12)+1,'ZC Curve'!$B$8:$B$107,'ZC Curve'!S$8:S$107,,0))^(1/12)-1</f>
        <v>0</v>
      </c>
      <c r="F710" s="766">
        <f t="shared" si="89"/>
        <v>1</v>
      </c>
      <c r="G710" s="765">
        <f>(1+_xlfn.XLOOKUP(INT((B710-1)/12)+1,'ZC Curve'!$B$8:$B$107,'ZC Curve'!T$8:T$107,,0))^(1/12)-1</f>
        <v>0</v>
      </c>
      <c r="H710" s="766">
        <f t="shared" si="90"/>
        <v>1</v>
      </c>
      <c r="I710" s="594"/>
      <c r="J710" s="705">
        <f t="shared" si="91"/>
        <v>698</v>
      </c>
      <c r="K710" s="756"/>
      <c r="L710" s="756"/>
      <c r="M710" s="756"/>
      <c r="N710" s="756"/>
      <c r="O710" s="756"/>
      <c r="P710" s="756"/>
      <c r="Q710" s="756"/>
      <c r="R710" s="756"/>
      <c r="S710" s="756"/>
      <c r="T710" s="756"/>
      <c r="U710" s="756"/>
      <c r="V710" s="756"/>
      <c r="W710" s="594"/>
      <c r="X710" s="705">
        <f t="shared" si="92"/>
        <v>698</v>
      </c>
      <c r="Y710" s="756"/>
      <c r="Z710" s="756"/>
      <c r="AA710" s="756"/>
      <c r="AB710" s="756"/>
      <c r="AC710" s="756"/>
      <c r="AD710" s="756"/>
      <c r="AE710" s="756"/>
      <c r="AF710" s="756"/>
      <c r="AG710" s="756"/>
      <c r="AH710" s="756"/>
      <c r="AI710" s="756"/>
      <c r="AJ710" s="756"/>
      <c r="AK710" s="594"/>
      <c r="AL710" s="705">
        <f t="shared" si="93"/>
        <v>698</v>
      </c>
      <c r="AM710" s="756"/>
      <c r="AN710" s="756"/>
      <c r="AO710" s="756"/>
      <c r="AP710" s="756"/>
      <c r="AQ710" s="756"/>
      <c r="AR710" s="756"/>
      <c r="AS710" s="756"/>
      <c r="AT710" s="756"/>
      <c r="AU710" s="756"/>
      <c r="AV710" s="756"/>
      <c r="AW710" s="756"/>
      <c r="AX710" s="756"/>
      <c r="AY710" s="594"/>
      <c r="AZ710" s="705">
        <f t="shared" si="86"/>
        <v>698</v>
      </c>
      <c r="BA710" s="756"/>
      <c r="BB710" s="756"/>
      <c r="BC710" s="756"/>
      <c r="BD710" s="756"/>
      <c r="BE710" s="756"/>
      <c r="BF710" s="756"/>
      <c r="BG710" s="756"/>
      <c r="BH710" s="756"/>
      <c r="BI710" s="756"/>
      <c r="BJ710" s="756"/>
      <c r="BK710" s="756"/>
      <c r="BL710" s="756"/>
      <c r="BM710" s="685"/>
      <c r="BN710" s="705">
        <f t="shared" si="87"/>
        <v>698</v>
      </c>
      <c r="BO710" s="756"/>
      <c r="BP710" s="756"/>
      <c r="BQ710" s="756"/>
      <c r="BR710" s="756"/>
      <c r="BS710" s="756"/>
      <c r="BT710" s="756"/>
      <c r="BU710" s="756"/>
      <c r="BV710" s="756"/>
      <c r="BW710" s="756"/>
      <c r="BX710" s="756"/>
      <c r="BY710" s="756"/>
      <c r="BZ710" s="756"/>
    </row>
    <row r="711" spans="2:78" x14ac:dyDescent="0.25">
      <c r="B711" s="705">
        <v>699</v>
      </c>
      <c r="C711" s="765">
        <f>(1+_xlfn.XLOOKUP(INT((B711-1)/12)+1,'ZC Curve'!$B$8:$B$107,'ZC Curve'!R$8:R$107,,0))^(1/12)-1</f>
        <v>0</v>
      </c>
      <c r="D711" s="766">
        <f t="shared" si="88"/>
        <v>1</v>
      </c>
      <c r="E711" s="765">
        <f>(1+_xlfn.XLOOKUP(INT((B711-1)/12)+1,'ZC Curve'!$B$8:$B$107,'ZC Curve'!S$8:S$107,,0))^(1/12)-1</f>
        <v>0</v>
      </c>
      <c r="F711" s="766">
        <f t="shared" si="89"/>
        <v>1</v>
      </c>
      <c r="G711" s="765">
        <f>(1+_xlfn.XLOOKUP(INT((B711-1)/12)+1,'ZC Curve'!$B$8:$B$107,'ZC Curve'!T$8:T$107,,0))^(1/12)-1</f>
        <v>0</v>
      </c>
      <c r="H711" s="766">
        <f t="shared" si="90"/>
        <v>1</v>
      </c>
      <c r="I711" s="594"/>
      <c r="J711" s="705">
        <f t="shared" si="91"/>
        <v>699</v>
      </c>
      <c r="K711" s="756"/>
      <c r="L711" s="756"/>
      <c r="M711" s="756"/>
      <c r="N711" s="756"/>
      <c r="O711" s="756"/>
      <c r="P711" s="756"/>
      <c r="Q711" s="756"/>
      <c r="R711" s="756"/>
      <c r="S711" s="756"/>
      <c r="T711" s="756"/>
      <c r="U711" s="756"/>
      <c r="V711" s="756"/>
      <c r="W711" s="594"/>
      <c r="X711" s="705">
        <f t="shared" si="92"/>
        <v>699</v>
      </c>
      <c r="Y711" s="756"/>
      <c r="Z711" s="756"/>
      <c r="AA711" s="756"/>
      <c r="AB711" s="756"/>
      <c r="AC711" s="756"/>
      <c r="AD711" s="756"/>
      <c r="AE711" s="756"/>
      <c r="AF711" s="756"/>
      <c r="AG711" s="756"/>
      <c r="AH711" s="756"/>
      <c r="AI711" s="756"/>
      <c r="AJ711" s="756"/>
      <c r="AK711" s="594"/>
      <c r="AL711" s="705">
        <f t="shared" si="93"/>
        <v>699</v>
      </c>
      <c r="AM711" s="756"/>
      <c r="AN711" s="756"/>
      <c r="AO711" s="756"/>
      <c r="AP711" s="756"/>
      <c r="AQ711" s="756"/>
      <c r="AR711" s="756"/>
      <c r="AS711" s="756"/>
      <c r="AT711" s="756"/>
      <c r="AU711" s="756"/>
      <c r="AV711" s="756"/>
      <c r="AW711" s="756"/>
      <c r="AX711" s="756"/>
      <c r="AY711" s="594"/>
      <c r="AZ711" s="705">
        <f t="shared" si="86"/>
        <v>699</v>
      </c>
      <c r="BA711" s="756"/>
      <c r="BB711" s="756"/>
      <c r="BC711" s="756"/>
      <c r="BD711" s="756"/>
      <c r="BE711" s="756"/>
      <c r="BF711" s="756"/>
      <c r="BG711" s="756"/>
      <c r="BH711" s="756"/>
      <c r="BI711" s="756"/>
      <c r="BJ711" s="756"/>
      <c r="BK711" s="756"/>
      <c r="BL711" s="756"/>
      <c r="BM711" s="685"/>
      <c r="BN711" s="705">
        <f t="shared" si="87"/>
        <v>699</v>
      </c>
      <c r="BO711" s="756"/>
      <c r="BP711" s="756"/>
      <c r="BQ711" s="756"/>
      <c r="BR711" s="756"/>
      <c r="BS711" s="756"/>
      <c r="BT711" s="756"/>
      <c r="BU711" s="756"/>
      <c r="BV711" s="756"/>
      <c r="BW711" s="756"/>
      <c r="BX711" s="756"/>
      <c r="BY711" s="756"/>
      <c r="BZ711" s="756"/>
    </row>
    <row r="712" spans="2:78" x14ac:dyDescent="0.25">
      <c r="B712" s="705">
        <v>700</v>
      </c>
      <c r="C712" s="765">
        <f>(1+_xlfn.XLOOKUP(INT((B712-1)/12)+1,'ZC Curve'!$B$8:$B$107,'ZC Curve'!R$8:R$107,,0))^(1/12)-1</f>
        <v>0</v>
      </c>
      <c r="D712" s="766">
        <f t="shared" si="88"/>
        <v>1</v>
      </c>
      <c r="E712" s="765">
        <f>(1+_xlfn.XLOOKUP(INT((B712-1)/12)+1,'ZC Curve'!$B$8:$B$107,'ZC Curve'!S$8:S$107,,0))^(1/12)-1</f>
        <v>0</v>
      </c>
      <c r="F712" s="766">
        <f t="shared" si="89"/>
        <v>1</v>
      </c>
      <c r="G712" s="765">
        <f>(1+_xlfn.XLOOKUP(INT((B712-1)/12)+1,'ZC Curve'!$B$8:$B$107,'ZC Curve'!T$8:T$107,,0))^(1/12)-1</f>
        <v>0</v>
      </c>
      <c r="H712" s="766">
        <f t="shared" si="90"/>
        <v>1</v>
      </c>
      <c r="I712" s="594"/>
      <c r="J712" s="705">
        <f t="shared" si="91"/>
        <v>700</v>
      </c>
      <c r="K712" s="756"/>
      <c r="L712" s="756"/>
      <c r="M712" s="756"/>
      <c r="N712" s="756"/>
      <c r="O712" s="756"/>
      <c r="P712" s="756"/>
      <c r="Q712" s="756"/>
      <c r="R712" s="756"/>
      <c r="S712" s="756"/>
      <c r="T712" s="756"/>
      <c r="U712" s="756"/>
      <c r="V712" s="756"/>
      <c r="W712" s="594"/>
      <c r="X712" s="705">
        <f t="shared" si="92"/>
        <v>700</v>
      </c>
      <c r="Y712" s="756"/>
      <c r="Z712" s="756"/>
      <c r="AA712" s="756"/>
      <c r="AB712" s="756"/>
      <c r="AC712" s="756"/>
      <c r="AD712" s="756"/>
      <c r="AE712" s="756"/>
      <c r="AF712" s="756"/>
      <c r="AG712" s="756"/>
      <c r="AH712" s="756"/>
      <c r="AI712" s="756"/>
      <c r="AJ712" s="756"/>
      <c r="AK712" s="594"/>
      <c r="AL712" s="705">
        <f t="shared" si="93"/>
        <v>700</v>
      </c>
      <c r="AM712" s="756"/>
      <c r="AN712" s="756"/>
      <c r="AO712" s="756"/>
      <c r="AP712" s="756"/>
      <c r="AQ712" s="756"/>
      <c r="AR712" s="756"/>
      <c r="AS712" s="756"/>
      <c r="AT712" s="756"/>
      <c r="AU712" s="756"/>
      <c r="AV712" s="756"/>
      <c r="AW712" s="756"/>
      <c r="AX712" s="756"/>
      <c r="AY712" s="594"/>
      <c r="AZ712" s="705">
        <f t="shared" si="86"/>
        <v>700</v>
      </c>
      <c r="BA712" s="756"/>
      <c r="BB712" s="756"/>
      <c r="BC712" s="756"/>
      <c r="BD712" s="756"/>
      <c r="BE712" s="756"/>
      <c r="BF712" s="756"/>
      <c r="BG712" s="756"/>
      <c r="BH712" s="756"/>
      <c r="BI712" s="756"/>
      <c r="BJ712" s="756"/>
      <c r="BK712" s="756"/>
      <c r="BL712" s="756"/>
      <c r="BM712" s="685"/>
      <c r="BN712" s="705">
        <f t="shared" si="87"/>
        <v>700</v>
      </c>
      <c r="BO712" s="756"/>
      <c r="BP712" s="756"/>
      <c r="BQ712" s="756"/>
      <c r="BR712" s="756"/>
      <c r="BS712" s="756"/>
      <c r="BT712" s="756"/>
      <c r="BU712" s="756"/>
      <c r="BV712" s="756"/>
      <c r="BW712" s="756"/>
      <c r="BX712" s="756"/>
      <c r="BY712" s="756"/>
      <c r="BZ712" s="756"/>
    </row>
    <row r="713" spans="2:78" x14ac:dyDescent="0.25">
      <c r="B713" s="705">
        <v>701</v>
      </c>
      <c r="C713" s="765">
        <f>(1+_xlfn.XLOOKUP(INT((B713-1)/12)+1,'ZC Curve'!$B$8:$B$107,'ZC Curve'!R$8:R$107,,0))^(1/12)-1</f>
        <v>0</v>
      </c>
      <c r="D713" s="766">
        <f t="shared" si="88"/>
        <v>1</v>
      </c>
      <c r="E713" s="765">
        <f>(1+_xlfn.XLOOKUP(INT((B713-1)/12)+1,'ZC Curve'!$B$8:$B$107,'ZC Curve'!S$8:S$107,,0))^(1/12)-1</f>
        <v>0</v>
      </c>
      <c r="F713" s="766">
        <f t="shared" si="89"/>
        <v>1</v>
      </c>
      <c r="G713" s="765">
        <f>(1+_xlfn.XLOOKUP(INT((B713-1)/12)+1,'ZC Curve'!$B$8:$B$107,'ZC Curve'!T$8:T$107,,0))^(1/12)-1</f>
        <v>0</v>
      </c>
      <c r="H713" s="766">
        <f t="shared" si="90"/>
        <v>1</v>
      </c>
      <c r="I713" s="594"/>
      <c r="J713" s="705">
        <f t="shared" si="91"/>
        <v>701</v>
      </c>
      <c r="K713" s="756"/>
      <c r="L713" s="756"/>
      <c r="M713" s="756"/>
      <c r="N713" s="756"/>
      <c r="O713" s="756"/>
      <c r="P713" s="756"/>
      <c r="Q713" s="756"/>
      <c r="R713" s="756"/>
      <c r="S713" s="756"/>
      <c r="T713" s="756"/>
      <c r="U713" s="756"/>
      <c r="V713" s="756"/>
      <c r="W713" s="594"/>
      <c r="X713" s="705">
        <f t="shared" si="92"/>
        <v>701</v>
      </c>
      <c r="Y713" s="756"/>
      <c r="Z713" s="756"/>
      <c r="AA713" s="756"/>
      <c r="AB713" s="756"/>
      <c r="AC713" s="756"/>
      <c r="AD713" s="756"/>
      <c r="AE713" s="756"/>
      <c r="AF713" s="756"/>
      <c r="AG713" s="756"/>
      <c r="AH713" s="756"/>
      <c r="AI713" s="756"/>
      <c r="AJ713" s="756"/>
      <c r="AK713" s="594"/>
      <c r="AL713" s="705">
        <f t="shared" si="93"/>
        <v>701</v>
      </c>
      <c r="AM713" s="756"/>
      <c r="AN713" s="756"/>
      <c r="AO713" s="756"/>
      <c r="AP713" s="756"/>
      <c r="AQ713" s="756"/>
      <c r="AR713" s="756"/>
      <c r="AS713" s="756"/>
      <c r="AT713" s="756"/>
      <c r="AU713" s="756"/>
      <c r="AV713" s="756"/>
      <c r="AW713" s="756"/>
      <c r="AX713" s="756"/>
      <c r="AY713" s="594"/>
      <c r="AZ713" s="705">
        <f t="shared" si="86"/>
        <v>701</v>
      </c>
      <c r="BA713" s="756"/>
      <c r="BB713" s="756"/>
      <c r="BC713" s="756"/>
      <c r="BD713" s="756"/>
      <c r="BE713" s="756"/>
      <c r="BF713" s="756"/>
      <c r="BG713" s="756"/>
      <c r="BH713" s="756"/>
      <c r="BI713" s="756"/>
      <c r="BJ713" s="756"/>
      <c r="BK713" s="756"/>
      <c r="BL713" s="756"/>
      <c r="BM713" s="685"/>
      <c r="BN713" s="705">
        <f t="shared" si="87"/>
        <v>701</v>
      </c>
      <c r="BO713" s="756"/>
      <c r="BP713" s="756"/>
      <c r="BQ713" s="756"/>
      <c r="BR713" s="756"/>
      <c r="BS713" s="756"/>
      <c r="BT713" s="756"/>
      <c r="BU713" s="756"/>
      <c r="BV713" s="756"/>
      <c r="BW713" s="756"/>
      <c r="BX713" s="756"/>
      <c r="BY713" s="756"/>
      <c r="BZ713" s="756"/>
    </row>
    <row r="714" spans="2:78" x14ac:dyDescent="0.25">
      <c r="B714" s="705">
        <v>702</v>
      </c>
      <c r="C714" s="765">
        <f>(1+_xlfn.XLOOKUP(INT((B714-1)/12)+1,'ZC Curve'!$B$8:$B$107,'ZC Curve'!R$8:R$107,,0))^(1/12)-1</f>
        <v>0</v>
      </c>
      <c r="D714" s="766">
        <f t="shared" si="88"/>
        <v>1</v>
      </c>
      <c r="E714" s="765">
        <f>(1+_xlfn.XLOOKUP(INT((B714-1)/12)+1,'ZC Curve'!$B$8:$B$107,'ZC Curve'!S$8:S$107,,0))^(1/12)-1</f>
        <v>0</v>
      </c>
      <c r="F714" s="766">
        <f t="shared" si="89"/>
        <v>1</v>
      </c>
      <c r="G714" s="765">
        <f>(1+_xlfn.XLOOKUP(INT((B714-1)/12)+1,'ZC Curve'!$B$8:$B$107,'ZC Curve'!T$8:T$107,,0))^(1/12)-1</f>
        <v>0</v>
      </c>
      <c r="H714" s="766">
        <f t="shared" si="90"/>
        <v>1</v>
      </c>
      <c r="I714" s="594"/>
      <c r="J714" s="705">
        <f t="shared" si="91"/>
        <v>702</v>
      </c>
      <c r="K714" s="756"/>
      <c r="L714" s="756"/>
      <c r="M714" s="756"/>
      <c r="N714" s="756"/>
      <c r="O714" s="756"/>
      <c r="P714" s="756"/>
      <c r="Q714" s="756"/>
      <c r="R714" s="756"/>
      <c r="S714" s="756"/>
      <c r="T714" s="756"/>
      <c r="U714" s="756"/>
      <c r="V714" s="756"/>
      <c r="W714" s="594"/>
      <c r="X714" s="705">
        <f t="shared" si="92"/>
        <v>702</v>
      </c>
      <c r="Y714" s="756"/>
      <c r="Z714" s="756"/>
      <c r="AA714" s="756"/>
      <c r="AB714" s="756"/>
      <c r="AC714" s="756"/>
      <c r="AD714" s="756"/>
      <c r="AE714" s="756"/>
      <c r="AF714" s="756"/>
      <c r="AG714" s="756"/>
      <c r="AH714" s="756"/>
      <c r="AI714" s="756"/>
      <c r="AJ714" s="756"/>
      <c r="AK714" s="594"/>
      <c r="AL714" s="705">
        <f t="shared" si="93"/>
        <v>702</v>
      </c>
      <c r="AM714" s="756"/>
      <c r="AN714" s="756"/>
      <c r="AO714" s="756"/>
      <c r="AP714" s="756"/>
      <c r="AQ714" s="756"/>
      <c r="AR714" s="756"/>
      <c r="AS714" s="756"/>
      <c r="AT714" s="756"/>
      <c r="AU714" s="756"/>
      <c r="AV714" s="756"/>
      <c r="AW714" s="756"/>
      <c r="AX714" s="756"/>
      <c r="AY714" s="594"/>
      <c r="AZ714" s="705">
        <f t="shared" si="86"/>
        <v>702</v>
      </c>
      <c r="BA714" s="756"/>
      <c r="BB714" s="756"/>
      <c r="BC714" s="756"/>
      <c r="BD714" s="756"/>
      <c r="BE714" s="756"/>
      <c r="BF714" s="756"/>
      <c r="BG714" s="756"/>
      <c r="BH714" s="756"/>
      <c r="BI714" s="756"/>
      <c r="BJ714" s="756"/>
      <c r="BK714" s="756"/>
      <c r="BL714" s="756"/>
      <c r="BM714" s="685"/>
      <c r="BN714" s="705">
        <f t="shared" si="87"/>
        <v>702</v>
      </c>
      <c r="BO714" s="756"/>
      <c r="BP714" s="756"/>
      <c r="BQ714" s="756"/>
      <c r="BR714" s="756"/>
      <c r="BS714" s="756"/>
      <c r="BT714" s="756"/>
      <c r="BU714" s="756"/>
      <c r="BV714" s="756"/>
      <c r="BW714" s="756"/>
      <c r="BX714" s="756"/>
      <c r="BY714" s="756"/>
      <c r="BZ714" s="756"/>
    </row>
    <row r="715" spans="2:78" x14ac:dyDescent="0.25">
      <c r="B715" s="705">
        <v>703</v>
      </c>
      <c r="C715" s="765">
        <f>(1+_xlfn.XLOOKUP(INT((B715-1)/12)+1,'ZC Curve'!$B$8:$B$107,'ZC Curve'!R$8:R$107,,0))^(1/12)-1</f>
        <v>0</v>
      </c>
      <c r="D715" s="766">
        <f t="shared" si="88"/>
        <v>1</v>
      </c>
      <c r="E715" s="765">
        <f>(1+_xlfn.XLOOKUP(INT((B715-1)/12)+1,'ZC Curve'!$B$8:$B$107,'ZC Curve'!S$8:S$107,,0))^(1/12)-1</f>
        <v>0</v>
      </c>
      <c r="F715" s="766">
        <f t="shared" si="89"/>
        <v>1</v>
      </c>
      <c r="G715" s="765">
        <f>(1+_xlfn.XLOOKUP(INT((B715-1)/12)+1,'ZC Curve'!$B$8:$B$107,'ZC Curve'!T$8:T$107,,0))^(1/12)-1</f>
        <v>0</v>
      </c>
      <c r="H715" s="766">
        <f t="shared" si="90"/>
        <v>1</v>
      </c>
      <c r="I715" s="594"/>
      <c r="J715" s="705">
        <f t="shared" si="91"/>
        <v>703</v>
      </c>
      <c r="K715" s="756"/>
      <c r="L715" s="756"/>
      <c r="M715" s="756"/>
      <c r="N715" s="756"/>
      <c r="O715" s="756"/>
      <c r="P715" s="756"/>
      <c r="Q715" s="756"/>
      <c r="R715" s="756"/>
      <c r="S715" s="756"/>
      <c r="T715" s="756"/>
      <c r="U715" s="756"/>
      <c r="V715" s="756"/>
      <c r="W715" s="594"/>
      <c r="X715" s="705">
        <f t="shared" si="92"/>
        <v>703</v>
      </c>
      <c r="Y715" s="756"/>
      <c r="Z715" s="756"/>
      <c r="AA715" s="756"/>
      <c r="AB715" s="756"/>
      <c r="AC715" s="756"/>
      <c r="AD715" s="756"/>
      <c r="AE715" s="756"/>
      <c r="AF715" s="756"/>
      <c r="AG715" s="756"/>
      <c r="AH715" s="756"/>
      <c r="AI715" s="756"/>
      <c r="AJ715" s="756"/>
      <c r="AK715" s="594"/>
      <c r="AL715" s="705">
        <f t="shared" si="93"/>
        <v>703</v>
      </c>
      <c r="AM715" s="756"/>
      <c r="AN715" s="756"/>
      <c r="AO715" s="756"/>
      <c r="AP715" s="756"/>
      <c r="AQ715" s="756"/>
      <c r="AR715" s="756"/>
      <c r="AS715" s="756"/>
      <c r="AT715" s="756"/>
      <c r="AU715" s="756"/>
      <c r="AV715" s="756"/>
      <c r="AW715" s="756"/>
      <c r="AX715" s="756"/>
      <c r="AY715" s="594"/>
      <c r="AZ715" s="705">
        <f t="shared" si="86"/>
        <v>703</v>
      </c>
      <c r="BA715" s="756"/>
      <c r="BB715" s="756"/>
      <c r="BC715" s="756"/>
      <c r="BD715" s="756"/>
      <c r="BE715" s="756"/>
      <c r="BF715" s="756"/>
      <c r="BG715" s="756"/>
      <c r="BH715" s="756"/>
      <c r="BI715" s="756"/>
      <c r="BJ715" s="756"/>
      <c r="BK715" s="756"/>
      <c r="BL715" s="756"/>
      <c r="BM715" s="685"/>
      <c r="BN715" s="705">
        <f t="shared" si="87"/>
        <v>703</v>
      </c>
      <c r="BO715" s="756"/>
      <c r="BP715" s="756"/>
      <c r="BQ715" s="756"/>
      <c r="BR715" s="756"/>
      <c r="BS715" s="756"/>
      <c r="BT715" s="756"/>
      <c r="BU715" s="756"/>
      <c r="BV715" s="756"/>
      <c r="BW715" s="756"/>
      <c r="BX715" s="756"/>
      <c r="BY715" s="756"/>
      <c r="BZ715" s="756"/>
    </row>
    <row r="716" spans="2:78" x14ac:dyDescent="0.25">
      <c r="B716" s="705">
        <v>704</v>
      </c>
      <c r="C716" s="765">
        <f>(1+_xlfn.XLOOKUP(INT((B716-1)/12)+1,'ZC Curve'!$B$8:$B$107,'ZC Curve'!R$8:R$107,,0))^(1/12)-1</f>
        <v>0</v>
      </c>
      <c r="D716" s="766">
        <f t="shared" si="88"/>
        <v>1</v>
      </c>
      <c r="E716" s="765">
        <f>(1+_xlfn.XLOOKUP(INT((B716-1)/12)+1,'ZC Curve'!$B$8:$B$107,'ZC Curve'!S$8:S$107,,0))^(1/12)-1</f>
        <v>0</v>
      </c>
      <c r="F716" s="766">
        <f t="shared" si="89"/>
        <v>1</v>
      </c>
      <c r="G716" s="765">
        <f>(1+_xlfn.XLOOKUP(INT((B716-1)/12)+1,'ZC Curve'!$B$8:$B$107,'ZC Curve'!T$8:T$107,,0))^(1/12)-1</f>
        <v>0</v>
      </c>
      <c r="H716" s="766">
        <f t="shared" si="90"/>
        <v>1</v>
      </c>
      <c r="I716" s="594"/>
      <c r="J716" s="705">
        <f t="shared" si="91"/>
        <v>704</v>
      </c>
      <c r="K716" s="756"/>
      <c r="L716" s="756"/>
      <c r="M716" s="756"/>
      <c r="N716" s="756"/>
      <c r="O716" s="756"/>
      <c r="P716" s="756"/>
      <c r="Q716" s="756"/>
      <c r="R716" s="756"/>
      <c r="S716" s="756"/>
      <c r="T716" s="756"/>
      <c r="U716" s="756"/>
      <c r="V716" s="756"/>
      <c r="W716" s="594"/>
      <c r="X716" s="705">
        <f t="shared" si="92"/>
        <v>704</v>
      </c>
      <c r="Y716" s="756"/>
      <c r="Z716" s="756"/>
      <c r="AA716" s="756"/>
      <c r="AB716" s="756"/>
      <c r="AC716" s="756"/>
      <c r="AD716" s="756"/>
      <c r="AE716" s="756"/>
      <c r="AF716" s="756"/>
      <c r="AG716" s="756"/>
      <c r="AH716" s="756"/>
      <c r="AI716" s="756"/>
      <c r="AJ716" s="756"/>
      <c r="AK716" s="594"/>
      <c r="AL716" s="705">
        <f t="shared" si="93"/>
        <v>704</v>
      </c>
      <c r="AM716" s="756"/>
      <c r="AN716" s="756"/>
      <c r="AO716" s="756"/>
      <c r="AP716" s="756"/>
      <c r="AQ716" s="756"/>
      <c r="AR716" s="756"/>
      <c r="AS716" s="756"/>
      <c r="AT716" s="756"/>
      <c r="AU716" s="756"/>
      <c r="AV716" s="756"/>
      <c r="AW716" s="756"/>
      <c r="AX716" s="756"/>
      <c r="AY716" s="594"/>
      <c r="AZ716" s="705">
        <f t="shared" si="86"/>
        <v>704</v>
      </c>
      <c r="BA716" s="756"/>
      <c r="BB716" s="756"/>
      <c r="BC716" s="756"/>
      <c r="BD716" s="756"/>
      <c r="BE716" s="756"/>
      <c r="BF716" s="756"/>
      <c r="BG716" s="756"/>
      <c r="BH716" s="756"/>
      <c r="BI716" s="756"/>
      <c r="BJ716" s="756"/>
      <c r="BK716" s="756"/>
      <c r="BL716" s="756"/>
      <c r="BM716" s="685"/>
      <c r="BN716" s="705">
        <f t="shared" si="87"/>
        <v>704</v>
      </c>
      <c r="BO716" s="756"/>
      <c r="BP716" s="756"/>
      <c r="BQ716" s="756"/>
      <c r="BR716" s="756"/>
      <c r="BS716" s="756"/>
      <c r="BT716" s="756"/>
      <c r="BU716" s="756"/>
      <c r="BV716" s="756"/>
      <c r="BW716" s="756"/>
      <c r="BX716" s="756"/>
      <c r="BY716" s="756"/>
      <c r="BZ716" s="756"/>
    </row>
    <row r="717" spans="2:78" x14ac:dyDescent="0.25">
      <c r="B717" s="705">
        <v>705</v>
      </c>
      <c r="C717" s="765">
        <f>(1+_xlfn.XLOOKUP(INT((B717-1)/12)+1,'ZC Curve'!$B$8:$B$107,'ZC Curve'!R$8:R$107,,0))^(1/12)-1</f>
        <v>0</v>
      </c>
      <c r="D717" s="766">
        <f t="shared" si="88"/>
        <v>1</v>
      </c>
      <c r="E717" s="765">
        <f>(1+_xlfn.XLOOKUP(INT((B717-1)/12)+1,'ZC Curve'!$B$8:$B$107,'ZC Curve'!S$8:S$107,,0))^(1/12)-1</f>
        <v>0</v>
      </c>
      <c r="F717" s="766">
        <f t="shared" si="89"/>
        <v>1</v>
      </c>
      <c r="G717" s="765">
        <f>(1+_xlfn.XLOOKUP(INT((B717-1)/12)+1,'ZC Curve'!$B$8:$B$107,'ZC Curve'!T$8:T$107,,0))^(1/12)-1</f>
        <v>0</v>
      </c>
      <c r="H717" s="766">
        <f t="shared" si="90"/>
        <v>1</v>
      </c>
      <c r="I717" s="594"/>
      <c r="J717" s="705">
        <f t="shared" si="91"/>
        <v>705</v>
      </c>
      <c r="K717" s="756"/>
      <c r="L717" s="756"/>
      <c r="M717" s="756"/>
      <c r="N717" s="756"/>
      <c r="O717" s="756"/>
      <c r="P717" s="756"/>
      <c r="Q717" s="756"/>
      <c r="R717" s="756"/>
      <c r="S717" s="756"/>
      <c r="T717" s="756"/>
      <c r="U717" s="756"/>
      <c r="V717" s="756"/>
      <c r="W717" s="594"/>
      <c r="X717" s="705">
        <f t="shared" si="92"/>
        <v>705</v>
      </c>
      <c r="Y717" s="756"/>
      <c r="Z717" s="756"/>
      <c r="AA717" s="756"/>
      <c r="AB717" s="756"/>
      <c r="AC717" s="756"/>
      <c r="AD717" s="756"/>
      <c r="AE717" s="756"/>
      <c r="AF717" s="756"/>
      <c r="AG717" s="756"/>
      <c r="AH717" s="756"/>
      <c r="AI717" s="756"/>
      <c r="AJ717" s="756"/>
      <c r="AK717" s="594"/>
      <c r="AL717" s="705">
        <f t="shared" si="93"/>
        <v>705</v>
      </c>
      <c r="AM717" s="756"/>
      <c r="AN717" s="756"/>
      <c r="AO717" s="756"/>
      <c r="AP717" s="756"/>
      <c r="AQ717" s="756"/>
      <c r="AR717" s="756"/>
      <c r="AS717" s="756"/>
      <c r="AT717" s="756"/>
      <c r="AU717" s="756"/>
      <c r="AV717" s="756"/>
      <c r="AW717" s="756"/>
      <c r="AX717" s="756"/>
      <c r="AY717" s="594"/>
      <c r="AZ717" s="705">
        <f t="shared" si="86"/>
        <v>705</v>
      </c>
      <c r="BA717" s="756"/>
      <c r="BB717" s="756"/>
      <c r="BC717" s="756"/>
      <c r="BD717" s="756"/>
      <c r="BE717" s="756"/>
      <c r="BF717" s="756"/>
      <c r="BG717" s="756"/>
      <c r="BH717" s="756"/>
      <c r="BI717" s="756"/>
      <c r="BJ717" s="756"/>
      <c r="BK717" s="756"/>
      <c r="BL717" s="756"/>
      <c r="BM717" s="685"/>
      <c r="BN717" s="705">
        <f t="shared" si="87"/>
        <v>705</v>
      </c>
      <c r="BO717" s="756"/>
      <c r="BP717" s="756"/>
      <c r="BQ717" s="756"/>
      <c r="BR717" s="756"/>
      <c r="BS717" s="756"/>
      <c r="BT717" s="756"/>
      <c r="BU717" s="756"/>
      <c r="BV717" s="756"/>
      <c r="BW717" s="756"/>
      <c r="BX717" s="756"/>
      <c r="BY717" s="756"/>
      <c r="BZ717" s="756"/>
    </row>
    <row r="718" spans="2:78" x14ac:dyDescent="0.25">
      <c r="B718" s="705">
        <v>706</v>
      </c>
      <c r="C718" s="765">
        <f>(1+_xlfn.XLOOKUP(INT((B718-1)/12)+1,'ZC Curve'!$B$8:$B$107,'ZC Curve'!R$8:R$107,,0))^(1/12)-1</f>
        <v>0</v>
      </c>
      <c r="D718" s="766">
        <f t="shared" si="88"/>
        <v>1</v>
      </c>
      <c r="E718" s="765">
        <f>(1+_xlfn.XLOOKUP(INT((B718-1)/12)+1,'ZC Curve'!$B$8:$B$107,'ZC Curve'!S$8:S$107,,0))^(1/12)-1</f>
        <v>0</v>
      </c>
      <c r="F718" s="766">
        <f t="shared" si="89"/>
        <v>1</v>
      </c>
      <c r="G718" s="765">
        <f>(1+_xlfn.XLOOKUP(INT((B718-1)/12)+1,'ZC Curve'!$B$8:$B$107,'ZC Curve'!T$8:T$107,,0))^(1/12)-1</f>
        <v>0</v>
      </c>
      <c r="H718" s="766">
        <f t="shared" si="90"/>
        <v>1</v>
      </c>
      <c r="I718" s="594"/>
      <c r="J718" s="705">
        <f t="shared" si="91"/>
        <v>706</v>
      </c>
      <c r="K718" s="756"/>
      <c r="L718" s="756"/>
      <c r="M718" s="756"/>
      <c r="N718" s="756"/>
      <c r="O718" s="756"/>
      <c r="P718" s="756"/>
      <c r="Q718" s="756"/>
      <c r="R718" s="756"/>
      <c r="S718" s="756"/>
      <c r="T718" s="756"/>
      <c r="U718" s="756"/>
      <c r="V718" s="756"/>
      <c r="W718" s="594"/>
      <c r="X718" s="705">
        <f t="shared" si="92"/>
        <v>706</v>
      </c>
      <c r="Y718" s="756"/>
      <c r="Z718" s="756"/>
      <c r="AA718" s="756"/>
      <c r="AB718" s="756"/>
      <c r="AC718" s="756"/>
      <c r="AD718" s="756"/>
      <c r="AE718" s="756"/>
      <c r="AF718" s="756"/>
      <c r="AG718" s="756"/>
      <c r="AH718" s="756"/>
      <c r="AI718" s="756"/>
      <c r="AJ718" s="756"/>
      <c r="AK718" s="594"/>
      <c r="AL718" s="705">
        <f t="shared" si="93"/>
        <v>706</v>
      </c>
      <c r="AM718" s="756"/>
      <c r="AN718" s="756"/>
      <c r="AO718" s="756"/>
      <c r="AP718" s="756"/>
      <c r="AQ718" s="756"/>
      <c r="AR718" s="756"/>
      <c r="AS718" s="756"/>
      <c r="AT718" s="756"/>
      <c r="AU718" s="756"/>
      <c r="AV718" s="756"/>
      <c r="AW718" s="756"/>
      <c r="AX718" s="756"/>
      <c r="AY718" s="594"/>
      <c r="AZ718" s="705">
        <f t="shared" ref="AZ718:AZ781" si="94">AZ717+1</f>
        <v>706</v>
      </c>
      <c r="BA718" s="756"/>
      <c r="BB718" s="756"/>
      <c r="BC718" s="756"/>
      <c r="BD718" s="756"/>
      <c r="BE718" s="756"/>
      <c r="BF718" s="756"/>
      <c r="BG718" s="756"/>
      <c r="BH718" s="756"/>
      <c r="BI718" s="756"/>
      <c r="BJ718" s="756"/>
      <c r="BK718" s="756"/>
      <c r="BL718" s="756"/>
      <c r="BM718" s="685"/>
      <c r="BN718" s="705">
        <f t="shared" ref="BN718:BN781" si="95">BN717+1</f>
        <v>706</v>
      </c>
      <c r="BO718" s="756"/>
      <c r="BP718" s="756"/>
      <c r="BQ718" s="756"/>
      <c r="BR718" s="756"/>
      <c r="BS718" s="756"/>
      <c r="BT718" s="756"/>
      <c r="BU718" s="756"/>
      <c r="BV718" s="756"/>
      <c r="BW718" s="756"/>
      <c r="BX718" s="756"/>
      <c r="BY718" s="756"/>
      <c r="BZ718" s="756"/>
    </row>
    <row r="719" spans="2:78" x14ac:dyDescent="0.25">
      <c r="B719" s="705">
        <v>707</v>
      </c>
      <c r="C719" s="765">
        <f>(1+_xlfn.XLOOKUP(INT((B719-1)/12)+1,'ZC Curve'!$B$8:$B$107,'ZC Curve'!R$8:R$107,,0))^(1/12)-1</f>
        <v>0</v>
      </c>
      <c r="D719" s="766">
        <f t="shared" ref="D719:D782" si="96">D718/(1+C719)</f>
        <v>1</v>
      </c>
      <c r="E719" s="765">
        <f>(1+_xlfn.XLOOKUP(INT((B719-1)/12)+1,'ZC Curve'!$B$8:$B$107,'ZC Curve'!S$8:S$107,,0))^(1/12)-1</f>
        <v>0</v>
      </c>
      <c r="F719" s="766">
        <f t="shared" ref="F719:F782" si="97">F718/(1+E719)</f>
        <v>1</v>
      </c>
      <c r="G719" s="765">
        <f>(1+_xlfn.XLOOKUP(INT((B719-1)/12)+1,'ZC Curve'!$B$8:$B$107,'ZC Curve'!T$8:T$107,,0))^(1/12)-1</f>
        <v>0</v>
      </c>
      <c r="H719" s="766">
        <f t="shared" ref="H719:H782" si="98">H718/(1+G719)</f>
        <v>1</v>
      </c>
      <c r="I719" s="594"/>
      <c r="J719" s="705">
        <f t="shared" ref="J719:J782" si="99">J718+1</f>
        <v>707</v>
      </c>
      <c r="K719" s="756"/>
      <c r="L719" s="756"/>
      <c r="M719" s="756"/>
      <c r="N719" s="756"/>
      <c r="O719" s="756"/>
      <c r="P719" s="756"/>
      <c r="Q719" s="756"/>
      <c r="R719" s="756"/>
      <c r="S719" s="756"/>
      <c r="T719" s="756"/>
      <c r="U719" s="756"/>
      <c r="V719" s="756"/>
      <c r="W719" s="594"/>
      <c r="X719" s="705">
        <f t="shared" ref="X719:X782" si="100">X718+1</f>
        <v>707</v>
      </c>
      <c r="Y719" s="756"/>
      <c r="Z719" s="756"/>
      <c r="AA719" s="756"/>
      <c r="AB719" s="756"/>
      <c r="AC719" s="756"/>
      <c r="AD719" s="756"/>
      <c r="AE719" s="756"/>
      <c r="AF719" s="756"/>
      <c r="AG719" s="756"/>
      <c r="AH719" s="756"/>
      <c r="AI719" s="756"/>
      <c r="AJ719" s="756"/>
      <c r="AK719" s="594"/>
      <c r="AL719" s="705">
        <f t="shared" si="93"/>
        <v>707</v>
      </c>
      <c r="AM719" s="756"/>
      <c r="AN719" s="756"/>
      <c r="AO719" s="756"/>
      <c r="AP719" s="756"/>
      <c r="AQ719" s="756"/>
      <c r="AR719" s="756"/>
      <c r="AS719" s="756"/>
      <c r="AT719" s="756"/>
      <c r="AU719" s="756"/>
      <c r="AV719" s="756"/>
      <c r="AW719" s="756"/>
      <c r="AX719" s="756"/>
      <c r="AY719" s="594"/>
      <c r="AZ719" s="705">
        <f t="shared" si="94"/>
        <v>707</v>
      </c>
      <c r="BA719" s="756"/>
      <c r="BB719" s="756"/>
      <c r="BC719" s="756"/>
      <c r="BD719" s="756"/>
      <c r="BE719" s="756"/>
      <c r="BF719" s="756"/>
      <c r="BG719" s="756"/>
      <c r="BH719" s="756"/>
      <c r="BI719" s="756"/>
      <c r="BJ719" s="756"/>
      <c r="BK719" s="756"/>
      <c r="BL719" s="756"/>
      <c r="BM719" s="685"/>
      <c r="BN719" s="705">
        <f t="shared" si="95"/>
        <v>707</v>
      </c>
      <c r="BO719" s="756"/>
      <c r="BP719" s="756"/>
      <c r="BQ719" s="756"/>
      <c r="BR719" s="756"/>
      <c r="BS719" s="756"/>
      <c r="BT719" s="756"/>
      <c r="BU719" s="756"/>
      <c r="BV719" s="756"/>
      <c r="BW719" s="756"/>
      <c r="BX719" s="756"/>
      <c r="BY719" s="756"/>
      <c r="BZ719" s="756"/>
    </row>
    <row r="720" spans="2:78" x14ac:dyDescent="0.25">
      <c r="B720" s="705">
        <v>708</v>
      </c>
      <c r="C720" s="765">
        <f>(1+_xlfn.XLOOKUP(INT((B720-1)/12)+1,'ZC Curve'!$B$8:$B$107,'ZC Curve'!R$8:R$107,,0))^(1/12)-1</f>
        <v>0</v>
      </c>
      <c r="D720" s="766">
        <f t="shared" si="96"/>
        <v>1</v>
      </c>
      <c r="E720" s="765">
        <f>(1+_xlfn.XLOOKUP(INT((B720-1)/12)+1,'ZC Curve'!$B$8:$B$107,'ZC Curve'!S$8:S$107,,0))^(1/12)-1</f>
        <v>0</v>
      </c>
      <c r="F720" s="766">
        <f t="shared" si="97"/>
        <v>1</v>
      </c>
      <c r="G720" s="765">
        <f>(1+_xlfn.XLOOKUP(INT((B720-1)/12)+1,'ZC Curve'!$B$8:$B$107,'ZC Curve'!T$8:T$107,,0))^(1/12)-1</f>
        <v>0</v>
      </c>
      <c r="H720" s="766">
        <f t="shared" si="98"/>
        <v>1</v>
      </c>
      <c r="I720" s="594"/>
      <c r="J720" s="705">
        <f t="shared" si="99"/>
        <v>708</v>
      </c>
      <c r="K720" s="756"/>
      <c r="L720" s="756"/>
      <c r="M720" s="756"/>
      <c r="N720" s="756"/>
      <c r="O720" s="756"/>
      <c r="P720" s="756"/>
      <c r="Q720" s="756"/>
      <c r="R720" s="756"/>
      <c r="S720" s="756"/>
      <c r="T720" s="756"/>
      <c r="U720" s="756"/>
      <c r="V720" s="756"/>
      <c r="W720" s="594"/>
      <c r="X720" s="705">
        <f t="shared" si="100"/>
        <v>708</v>
      </c>
      <c r="Y720" s="756"/>
      <c r="Z720" s="756"/>
      <c r="AA720" s="756"/>
      <c r="AB720" s="756"/>
      <c r="AC720" s="756"/>
      <c r="AD720" s="756"/>
      <c r="AE720" s="756"/>
      <c r="AF720" s="756"/>
      <c r="AG720" s="756"/>
      <c r="AH720" s="756"/>
      <c r="AI720" s="756"/>
      <c r="AJ720" s="756"/>
      <c r="AK720" s="594"/>
      <c r="AL720" s="705">
        <f t="shared" si="93"/>
        <v>708</v>
      </c>
      <c r="AM720" s="756"/>
      <c r="AN720" s="756"/>
      <c r="AO720" s="756"/>
      <c r="AP720" s="756"/>
      <c r="AQ720" s="756"/>
      <c r="AR720" s="756"/>
      <c r="AS720" s="756"/>
      <c r="AT720" s="756"/>
      <c r="AU720" s="756"/>
      <c r="AV720" s="756"/>
      <c r="AW720" s="756"/>
      <c r="AX720" s="756"/>
      <c r="AY720" s="594"/>
      <c r="AZ720" s="705">
        <f t="shared" si="94"/>
        <v>708</v>
      </c>
      <c r="BA720" s="756"/>
      <c r="BB720" s="756"/>
      <c r="BC720" s="756"/>
      <c r="BD720" s="756"/>
      <c r="BE720" s="756"/>
      <c r="BF720" s="756"/>
      <c r="BG720" s="756"/>
      <c r="BH720" s="756"/>
      <c r="BI720" s="756"/>
      <c r="BJ720" s="756"/>
      <c r="BK720" s="756"/>
      <c r="BL720" s="756"/>
      <c r="BM720" s="685"/>
      <c r="BN720" s="705">
        <f t="shared" si="95"/>
        <v>708</v>
      </c>
      <c r="BO720" s="756"/>
      <c r="BP720" s="756"/>
      <c r="BQ720" s="756"/>
      <c r="BR720" s="756"/>
      <c r="BS720" s="756"/>
      <c r="BT720" s="756"/>
      <c r="BU720" s="756"/>
      <c r="BV720" s="756"/>
      <c r="BW720" s="756"/>
      <c r="BX720" s="756"/>
      <c r="BY720" s="756"/>
      <c r="BZ720" s="756"/>
    </row>
    <row r="721" spans="2:78" x14ac:dyDescent="0.25">
      <c r="B721" s="705">
        <v>709</v>
      </c>
      <c r="C721" s="765">
        <f>(1+_xlfn.XLOOKUP(INT((B721-1)/12)+1,'ZC Curve'!$B$8:$B$107,'ZC Curve'!R$8:R$107,,0))^(1/12)-1</f>
        <v>0</v>
      </c>
      <c r="D721" s="766">
        <f t="shared" si="96"/>
        <v>1</v>
      </c>
      <c r="E721" s="765">
        <f>(1+_xlfn.XLOOKUP(INT((B721-1)/12)+1,'ZC Curve'!$B$8:$B$107,'ZC Curve'!S$8:S$107,,0))^(1/12)-1</f>
        <v>0</v>
      </c>
      <c r="F721" s="766">
        <f t="shared" si="97"/>
        <v>1</v>
      </c>
      <c r="G721" s="765">
        <f>(1+_xlfn.XLOOKUP(INT((B721-1)/12)+1,'ZC Curve'!$B$8:$B$107,'ZC Curve'!T$8:T$107,,0))^(1/12)-1</f>
        <v>0</v>
      </c>
      <c r="H721" s="766">
        <f t="shared" si="98"/>
        <v>1</v>
      </c>
      <c r="I721" s="594"/>
      <c r="J721" s="705">
        <f t="shared" si="99"/>
        <v>709</v>
      </c>
      <c r="K721" s="756"/>
      <c r="L721" s="756"/>
      <c r="M721" s="756"/>
      <c r="N721" s="756"/>
      <c r="O721" s="756"/>
      <c r="P721" s="756"/>
      <c r="Q721" s="756"/>
      <c r="R721" s="756"/>
      <c r="S721" s="756"/>
      <c r="T721" s="756"/>
      <c r="U721" s="756"/>
      <c r="V721" s="756"/>
      <c r="W721" s="594"/>
      <c r="X721" s="705">
        <f t="shared" si="100"/>
        <v>709</v>
      </c>
      <c r="Y721" s="756"/>
      <c r="Z721" s="756"/>
      <c r="AA721" s="756"/>
      <c r="AB721" s="756"/>
      <c r="AC721" s="756"/>
      <c r="AD721" s="756"/>
      <c r="AE721" s="756"/>
      <c r="AF721" s="756"/>
      <c r="AG721" s="756"/>
      <c r="AH721" s="756"/>
      <c r="AI721" s="756"/>
      <c r="AJ721" s="756"/>
      <c r="AK721" s="594"/>
      <c r="AL721" s="705">
        <f t="shared" si="93"/>
        <v>709</v>
      </c>
      <c r="AM721" s="756"/>
      <c r="AN721" s="756"/>
      <c r="AO721" s="756"/>
      <c r="AP721" s="756"/>
      <c r="AQ721" s="756"/>
      <c r="AR721" s="756"/>
      <c r="AS721" s="756"/>
      <c r="AT721" s="756"/>
      <c r="AU721" s="756"/>
      <c r="AV721" s="756"/>
      <c r="AW721" s="756"/>
      <c r="AX721" s="756"/>
      <c r="AY721" s="594"/>
      <c r="AZ721" s="705">
        <f t="shared" si="94"/>
        <v>709</v>
      </c>
      <c r="BA721" s="756"/>
      <c r="BB721" s="756"/>
      <c r="BC721" s="756"/>
      <c r="BD721" s="756"/>
      <c r="BE721" s="756"/>
      <c r="BF721" s="756"/>
      <c r="BG721" s="756"/>
      <c r="BH721" s="756"/>
      <c r="BI721" s="756"/>
      <c r="BJ721" s="756"/>
      <c r="BK721" s="756"/>
      <c r="BL721" s="756"/>
      <c r="BM721" s="685"/>
      <c r="BN721" s="705">
        <f t="shared" si="95"/>
        <v>709</v>
      </c>
      <c r="BO721" s="756"/>
      <c r="BP721" s="756"/>
      <c r="BQ721" s="756"/>
      <c r="BR721" s="756"/>
      <c r="BS721" s="756"/>
      <c r="BT721" s="756"/>
      <c r="BU721" s="756"/>
      <c r="BV721" s="756"/>
      <c r="BW721" s="756"/>
      <c r="BX721" s="756"/>
      <c r="BY721" s="756"/>
      <c r="BZ721" s="756"/>
    </row>
    <row r="722" spans="2:78" x14ac:dyDescent="0.25">
      <c r="B722" s="705">
        <v>710</v>
      </c>
      <c r="C722" s="765">
        <f>(1+_xlfn.XLOOKUP(INT((B722-1)/12)+1,'ZC Curve'!$B$8:$B$107,'ZC Curve'!R$8:R$107,,0))^(1/12)-1</f>
        <v>0</v>
      </c>
      <c r="D722" s="766">
        <f t="shared" si="96"/>
        <v>1</v>
      </c>
      <c r="E722" s="765">
        <f>(1+_xlfn.XLOOKUP(INT((B722-1)/12)+1,'ZC Curve'!$B$8:$B$107,'ZC Curve'!S$8:S$107,,0))^(1/12)-1</f>
        <v>0</v>
      </c>
      <c r="F722" s="766">
        <f t="shared" si="97"/>
        <v>1</v>
      </c>
      <c r="G722" s="765">
        <f>(1+_xlfn.XLOOKUP(INT((B722-1)/12)+1,'ZC Curve'!$B$8:$B$107,'ZC Curve'!T$8:T$107,,0))^(1/12)-1</f>
        <v>0</v>
      </c>
      <c r="H722" s="766">
        <f t="shared" si="98"/>
        <v>1</v>
      </c>
      <c r="I722" s="594"/>
      <c r="J722" s="705">
        <f t="shared" si="99"/>
        <v>710</v>
      </c>
      <c r="K722" s="756"/>
      <c r="L722" s="756"/>
      <c r="M722" s="756"/>
      <c r="N722" s="756"/>
      <c r="O722" s="756"/>
      <c r="P722" s="756"/>
      <c r="Q722" s="756"/>
      <c r="R722" s="756"/>
      <c r="S722" s="756"/>
      <c r="T722" s="756"/>
      <c r="U722" s="756"/>
      <c r="V722" s="756"/>
      <c r="W722" s="594"/>
      <c r="X722" s="705">
        <f t="shared" si="100"/>
        <v>710</v>
      </c>
      <c r="Y722" s="756"/>
      <c r="Z722" s="756"/>
      <c r="AA722" s="756"/>
      <c r="AB722" s="756"/>
      <c r="AC722" s="756"/>
      <c r="AD722" s="756"/>
      <c r="AE722" s="756"/>
      <c r="AF722" s="756"/>
      <c r="AG722" s="756"/>
      <c r="AH722" s="756"/>
      <c r="AI722" s="756"/>
      <c r="AJ722" s="756"/>
      <c r="AK722" s="594"/>
      <c r="AL722" s="705">
        <f t="shared" si="93"/>
        <v>710</v>
      </c>
      <c r="AM722" s="756"/>
      <c r="AN722" s="756"/>
      <c r="AO722" s="756"/>
      <c r="AP722" s="756"/>
      <c r="AQ722" s="756"/>
      <c r="AR722" s="756"/>
      <c r="AS722" s="756"/>
      <c r="AT722" s="756"/>
      <c r="AU722" s="756"/>
      <c r="AV722" s="756"/>
      <c r="AW722" s="756"/>
      <c r="AX722" s="756"/>
      <c r="AY722" s="594"/>
      <c r="AZ722" s="705">
        <f t="shared" si="94"/>
        <v>710</v>
      </c>
      <c r="BA722" s="756"/>
      <c r="BB722" s="756"/>
      <c r="BC722" s="756"/>
      <c r="BD722" s="756"/>
      <c r="BE722" s="756"/>
      <c r="BF722" s="756"/>
      <c r="BG722" s="756"/>
      <c r="BH722" s="756"/>
      <c r="BI722" s="756"/>
      <c r="BJ722" s="756"/>
      <c r="BK722" s="756"/>
      <c r="BL722" s="756"/>
      <c r="BM722" s="685"/>
      <c r="BN722" s="705">
        <f t="shared" si="95"/>
        <v>710</v>
      </c>
      <c r="BO722" s="756"/>
      <c r="BP722" s="756"/>
      <c r="BQ722" s="756"/>
      <c r="BR722" s="756"/>
      <c r="BS722" s="756"/>
      <c r="BT722" s="756"/>
      <c r="BU722" s="756"/>
      <c r="BV722" s="756"/>
      <c r="BW722" s="756"/>
      <c r="BX722" s="756"/>
      <c r="BY722" s="756"/>
      <c r="BZ722" s="756"/>
    </row>
    <row r="723" spans="2:78" x14ac:dyDescent="0.25">
      <c r="B723" s="705">
        <v>711</v>
      </c>
      <c r="C723" s="765">
        <f>(1+_xlfn.XLOOKUP(INT((B723-1)/12)+1,'ZC Curve'!$B$8:$B$107,'ZC Curve'!R$8:R$107,,0))^(1/12)-1</f>
        <v>0</v>
      </c>
      <c r="D723" s="766">
        <f t="shared" si="96"/>
        <v>1</v>
      </c>
      <c r="E723" s="765">
        <f>(1+_xlfn.XLOOKUP(INT((B723-1)/12)+1,'ZC Curve'!$B$8:$B$107,'ZC Curve'!S$8:S$107,,0))^(1/12)-1</f>
        <v>0</v>
      </c>
      <c r="F723" s="766">
        <f t="shared" si="97"/>
        <v>1</v>
      </c>
      <c r="G723" s="765">
        <f>(1+_xlfn.XLOOKUP(INT((B723-1)/12)+1,'ZC Curve'!$B$8:$B$107,'ZC Curve'!T$8:T$107,,0))^(1/12)-1</f>
        <v>0</v>
      </c>
      <c r="H723" s="766">
        <f t="shared" si="98"/>
        <v>1</v>
      </c>
      <c r="I723" s="594"/>
      <c r="J723" s="705">
        <f t="shared" si="99"/>
        <v>711</v>
      </c>
      <c r="K723" s="756"/>
      <c r="L723" s="756"/>
      <c r="M723" s="756"/>
      <c r="N723" s="756"/>
      <c r="O723" s="756"/>
      <c r="P723" s="756"/>
      <c r="Q723" s="756"/>
      <c r="R723" s="756"/>
      <c r="S723" s="756"/>
      <c r="T723" s="756"/>
      <c r="U723" s="756"/>
      <c r="V723" s="756"/>
      <c r="W723" s="594"/>
      <c r="X723" s="705">
        <f t="shared" si="100"/>
        <v>711</v>
      </c>
      <c r="Y723" s="756"/>
      <c r="Z723" s="756"/>
      <c r="AA723" s="756"/>
      <c r="AB723" s="756"/>
      <c r="AC723" s="756"/>
      <c r="AD723" s="756"/>
      <c r="AE723" s="756"/>
      <c r="AF723" s="756"/>
      <c r="AG723" s="756"/>
      <c r="AH723" s="756"/>
      <c r="AI723" s="756"/>
      <c r="AJ723" s="756"/>
      <c r="AK723" s="594"/>
      <c r="AL723" s="705">
        <f t="shared" si="93"/>
        <v>711</v>
      </c>
      <c r="AM723" s="756"/>
      <c r="AN723" s="756"/>
      <c r="AO723" s="756"/>
      <c r="AP723" s="756"/>
      <c r="AQ723" s="756"/>
      <c r="AR723" s="756"/>
      <c r="AS723" s="756"/>
      <c r="AT723" s="756"/>
      <c r="AU723" s="756"/>
      <c r="AV723" s="756"/>
      <c r="AW723" s="756"/>
      <c r="AX723" s="756"/>
      <c r="AY723" s="594"/>
      <c r="AZ723" s="705">
        <f t="shared" si="94"/>
        <v>711</v>
      </c>
      <c r="BA723" s="756"/>
      <c r="BB723" s="756"/>
      <c r="BC723" s="756"/>
      <c r="BD723" s="756"/>
      <c r="BE723" s="756"/>
      <c r="BF723" s="756"/>
      <c r="BG723" s="756"/>
      <c r="BH723" s="756"/>
      <c r="BI723" s="756"/>
      <c r="BJ723" s="756"/>
      <c r="BK723" s="756"/>
      <c r="BL723" s="756"/>
      <c r="BM723" s="685"/>
      <c r="BN723" s="705">
        <f t="shared" si="95"/>
        <v>711</v>
      </c>
      <c r="BO723" s="756"/>
      <c r="BP723" s="756"/>
      <c r="BQ723" s="756"/>
      <c r="BR723" s="756"/>
      <c r="BS723" s="756"/>
      <c r="BT723" s="756"/>
      <c r="BU723" s="756"/>
      <c r="BV723" s="756"/>
      <c r="BW723" s="756"/>
      <c r="BX723" s="756"/>
      <c r="BY723" s="756"/>
      <c r="BZ723" s="756"/>
    </row>
    <row r="724" spans="2:78" x14ac:dyDescent="0.25">
      <c r="B724" s="705">
        <v>712</v>
      </c>
      <c r="C724" s="765">
        <f>(1+_xlfn.XLOOKUP(INT((B724-1)/12)+1,'ZC Curve'!$B$8:$B$107,'ZC Curve'!R$8:R$107,,0))^(1/12)-1</f>
        <v>0</v>
      </c>
      <c r="D724" s="766">
        <f t="shared" si="96"/>
        <v>1</v>
      </c>
      <c r="E724" s="765">
        <f>(1+_xlfn.XLOOKUP(INT((B724-1)/12)+1,'ZC Curve'!$B$8:$B$107,'ZC Curve'!S$8:S$107,,0))^(1/12)-1</f>
        <v>0</v>
      </c>
      <c r="F724" s="766">
        <f t="shared" si="97"/>
        <v>1</v>
      </c>
      <c r="G724" s="765">
        <f>(1+_xlfn.XLOOKUP(INT((B724-1)/12)+1,'ZC Curve'!$B$8:$B$107,'ZC Curve'!T$8:T$107,,0))^(1/12)-1</f>
        <v>0</v>
      </c>
      <c r="H724" s="766">
        <f t="shared" si="98"/>
        <v>1</v>
      </c>
      <c r="I724" s="594"/>
      <c r="J724" s="705">
        <f t="shared" si="99"/>
        <v>712</v>
      </c>
      <c r="K724" s="756"/>
      <c r="L724" s="756"/>
      <c r="M724" s="756"/>
      <c r="N724" s="756"/>
      <c r="O724" s="756"/>
      <c r="P724" s="756"/>
      <c r="Q724" s="756"/>
      <c r="R724" s="756"/>
      <c r="S724" s="756"/>
      <c r="T724" s="756"/>
      <c r="U724" s="756"/>
      <c r="V724" s="756"/>
      <c r="W724" s="594"/>
      <c r="X724" s="705">
        <f t="shared" si="100"/>
        <v>712</v>
      </c>
      <c r="Y724" s="756"/>
      <c r="Z724" s="756"/>
      <c r="AA724" s="756"/>
      <c r="AB724" s="756"/>
      <c r="AC724" s="756"/>
      <c r="AD724" s="756"/>
      <c r="AE724" s="756"/>
      <c r="AF724" s="756"/>
      <c r="AG724" s="756"/>
      <c r="AH724" s="756"/>
      <c r="AI724" s="756"/>
      <c r="AJ724" s="756"/>
      <c r="AK724" s="594"/>
      <c r="AL724" s="705">
        <f t="shared" si="93"/>
        <v>712</v>
      </c>
      <c r="AM724" s="756"/>
      <c r="AN724" s="756"/>
      <c r="AO724" s="756"/>
      <c r="AP724" s="756"/>
      <c r="AQ724" s="756"/>
      <c r="AR724" s="756"/>
      <c r="AS724" s="756"/>
      <c r="AT724" s="756"/>
      <c r="AU724" s="756"/>
      <c r="AV724" s="756"/>
      <c r="AW724" s="756"/>
      <c r="AX724" s="756"/>
      <c r="AY724" s="594"/>
      <c r="AZ724" s="705">
        <f t="shared" si="94"/>
        <v>712</v>
      </c>
      <c r="BA724" s="756"/>
      <c r="BB724" s="756"/>
      <c r="BC724" s="756"/>
      <c r="BD724" s="756"/>
      <c r="BE724" s="756"/>
      <c r="BF724" s="756"/>
      <c r="BG724" s="756"/>
      <c r="BH724" s="756"/>
      <c r="BI724" s="756"/>
      <c r="BJ724" s="756"/>
      <c r="BK724" s="756"/>
      <c r="BL724" s="756"/>
      <c r="BM724" s="685"/>
      <c r="BN724" s="705">
        <f t="shared" si="95"/>
        <v>712</v>
      </c>
      <c r="BO724" s="756"/>
      <c r="BP724" s="756"/>
      <c r="BQ724" s="756"/>
      <c r="BR724" s="756"/>
      <c r="BS724" s="756"/>
      <c r="BT724" s="756"/>
      <c r="BU724" s="756"/>
      <c r="BV724" s="756"/>
      <c r="BW724" s="756"/>
      <c r="BX724" s="756"/>
      <c r="BY724" s="756"/>
      <c r="BZ724" s="756"/>
    </row>
    <row r="725" spans="2:78" x14ac:dyDescent="0.25">
      <c r="B725" s="705">
        <v>713</v>
      </c>
      <c r="C725" s="765">
        <f>(1+_xlfn.XLOOKUP(INT((B725-1)/12)+1,'ZC Curve'!$B$8:$B$107,'ZC Curve'!R$8:R$107,,0))^(1/12)-1</f>
        <v>0</v>
      </c>
      <c r="D725" s="766">
        <f t="shared" si="96"/>
        <v>1</v>
      </c>
      <c r="E725" s="765">
        <f>(1+_xlfn.XLOOKUP(INT((B725-1)/12)+1,'ZC Curve'!$B$8:$B$107,'ZC Curve'!S$8:S$107,,0))^(1/12)-1</f>
        <v>0</v>
      </c>
      <c r="F725" s="766">
        <f t="shared" si="97"/>
        <v>1</v>
      </c>
      <c r="G725" s="765">
        <f>(1+_xlfn.XLOOKUP(INT((B725-1)/12)+1,'ZC Curve'!$B$8:$B$107,'ZC Curve'!T$8:T$107,,0))^(1/12)-1</f>
        <v>0</v>
      </c>
      <c r="H725" s="766">
        <f t="shared" si="98"/>
        <v>1</v>
      </c>
      <c r="I725" s="594"/>
      <c r="J725" s="705">
        <f t="shared" si="99"/>
        <v>713</v>
      </c>
      <c r="K725" s="756"/>
      <c r="L725" s="756"/>
      <c r="M725" s="756"/>
      <c r="N725" s="756"/>
      <c r="O725" s="756"/>
      <c r="P725" s="756"/>
      <c r="Q725" s="756"/>
      <c r="R725" s="756"/>
      <c r="S725" s="756"/>
      <c r="T725" s="756"/>
      <c r="U725" s="756"/>
      <c r="V725" s="756"/>
      <c r="W725" s="594"/>
      <c r="X725" s="705">
        <f t="shared" si="100"/>
        <v>713</v>
      </c>
      <c r="Y725" s="756"/>
      <c r="Z725" s="756"/>
      <c r="AA725" s="756"/>
      <c r="AB725" s="756"/>
      <c r="AC725" s="756"/>
      <c r="AD725" s="756"/>
      <c r="AE725" s="756"/>
      <c r="AF725" s="756"/>
      <c r="AG725" s="756"/>
      <c r="AH725" s="756"/>
      <c r="AI725" s="756"/>
      <c r="AJ725" s="756"/>
      <c r="AK725" s="594"/>
      <c r="AL725" s="705">
        <f t="shared" si="93"/>
        <v>713</v>
      </c>
      <c r="AM725" s="756"/>
      <c r="AN725" s="756"/>
      <c r="AO725" s="756"/>
      <c r="AP725" s="756"/>
      <c r="AQ725" s="756"/>
      <c r="AR725" s="756"/>
      <c r="AS725" s="756"/>
      <c r="AT725" s="756"/>
      <c r="AU725" s="756"/>
      <c r="AV725" s="756"/>
      <c r="AW725" s="756"/>
      <c r="AX725" s="756"/>
      <c r="AY725" s="594"/>
      <c r="AZ725" s="705">
        <f t="shared" si="94"/>
        <v>713</v>
      </c>
      <c r="BA725" s="756"/>
      <c r="BB725" s="756"/>
      <c r="BC725" s="756"/>
      <c r="BD725" s="756"/>
      <c r="BE725" s="756"/>
      <c r="BF725" s="756"/>
      <c r="BG725" s="756"/>
      <c r="BH725" s="756"/>
      <c r="BI725" s="756"/>
      <c r="BJ725" s="756"/>
      <c r="BK725" s="756"/>
      <c r="BL725" s="756"/>
      <c r="BM725" s="685"/>
      <c r="BN725" s="705">
        <f t="shared" si="95"/>
        <v>713</v>
      </c>
      <c r="BO725" s="756"/>
      <c r="BP725" s="756"/>
      <c r="BQ725" s="756"/>
      <c r="BR725" s="756"/>
      <c r="BS725" s="756"/>
      <c r="BT725" s="756"/>
      <c r="BU725" s="756"/>
      <c r="BV725" s="756"/>
      <c r="BW725" s="756"/>
      <c r="BX725" s="756"/>
      <c r="BY725" s="756"/>
      <c r="BZ725" s="756"/>
    </row>
    <row r="726" spans="2:78" x14ac:dyDescent="0.25">
      <c r="B726" s="705">
        <v>714</v>
      </c>
      <c r="C726" s="765">
        <f>(1+_xlfn.XLOOKUP(INT((B726-1)/12)+1,'ZC Curve'!$B$8:$B$107,'ZC Curve'!R$8:R$107,,0))^(1/12)-1</f>
        <v>0</v>
      </c>
      <c r="D726" s="766">
        <f t="shared" si="96"/>
        <v>1</v>
      </c>
      <c r="E726" s="765">
        <f>(1+_xlfn.XLOOKUP(INT((B726-1)/12)+1,'ZC Curve'!$B$8:$B$107,'ZC Curve'!S$8:S$107,,0))^(1/12)-1</f>
        <v>0</v>
      </c>
      <c r="F726" s="766">
        <f t="shared" si="97"/>
        <v>1</v>
      </c>
      <c r="G726" s="765">
        <f>(1+_xlfn.XLOOKUP(INT((B726-1)/12)+1,'ZC Curve'!$B$8:$B$107,'ZC Curve'!T$8:T$107,,0))^(1/12)-1</f>
        <v>0</v>
      </c>
      <c r="H726" s="766">
        <f t="shared" si="98"/>
        <v>1</v>
      </c>
      <c r="I726" s="594"/>
      <c r="J726" s="705">
        <f t="shared" si="99"/>
        <v>714</v>
      </c>
      <c r="K726" s="756"/>
      <c r="L726" s="756"/>
      <c r="M726" s="756"/>
      <c r="N726" s="756"/>
      <c r="O726" s="756"/>
      <c r="P726" s="756"/>
      <c r="Q726" s="756"/>
      <c r="R726" s="756"/>
      <c r="S726" s="756"/>
      <c r="T726" s="756"/>
      <c r="U726" s="756"/>
      <c r="V726" s="756"/>
      <c r="W726" s="594"/>
      <c r="X726" s="705">
        <f t="shared" si="100"/>
        <v>714</v>
      </c>
      <c r="Y726" s="756"/>
      <c r="Z726" s="756"/>
      <c r="AA726" s="756"/>
      <c r="AB726" s="756"/>
      <c r="AC726" s="756"/>
      <c r="AD726" s="756"/>
      <c r="AE726" s="756"/>
      <c r="AF726" s="756"/>
      <c r="AG726" s="756"/>
      <c r="AH726" s="756"/>
      <c r="AI726" s="756"/>
      <c r="AJ726" s="756"/>
      <c r="AK726" s="594"/>
      <c r="AL726" s="705">
        <f t="shared" si="93"/>
        <v>714</v>
      </c>
      <c r="AM726" s="756"/>
      <c r="AN726" s="756"/>
      <c r="AO726" s="756"/>
      <c r="AP726" s="756"/>
      <c r="AQ726" s="756"/>
      <c r="AR726" s="756"/>
      <c r="AS726" s="756"/>
      <c r="AT726" s="756"/>
      <c r="AU726" s="756"/>
      <c r="AV726" s="756"/>
      <c r="AW726" s="756"/>
      <c r="AX726" s="756"/>
      <c r="AY726" s="594"/>
      <c r="AZ726" s="705">
        <f t="shared" si="94"/>
        <v>714</v>
      </c>
      <c r="BA726" s="756"/>
      <c r="BB726" s="756"/>
      <c r="BC726" s="756"/>
      <c r="BD726" s="756"/>
      <c r="BE726" s="756"/>
      <c r="BF726" s="756"/>
      <c r="BG726" s="756"/>
      <c r="BH726" s="756"/>
      <c r="BI726" s="756"/>
      <c r="BJ726" s="756"/>
      <c r="BK726" s="756"/>
      <c r="BL726" s="756"/>
      <c r="BM726" s="685"/>
      <c r="BN726" s="705">
        <f t="shared" si="95"/>
        <v>714</v>
      </c>
      <c r="BO726" s="756"/>
      <c r="BP726" s="756"/>
      <c r="BQ726" s="756"/>
      <c r="BR726" s="756"/>
      <c r="BS726" s="756"/>
      <c r="BT726" s="756"/>
      <c r="BU726" s="756"/>
      <c r="BV726" s="756"/>
      <c r="BW726" s="756"/>
      <c r="BX726" s="756"/>
      <c r="BY726" s="756"/>
      <c r="BZ726" s="756"/>
    </row>
    <row r="727" spans="2:78" x14ac:dyDescent="0.25">
      <c r="B727" s="705">
        <v>715</v>
      </c>
      <c r="C727" s="765">
        <f>(1+_xlfn.XLOOKUP(INT((B727-1)/12)+1,'ZC Curve'!$B$8:$B$107,'ZC Curve'!R$8:R$107,,0))^(1/12)-1</f>
        <v>0</v>
      </c>
      <c r="D727" s="766">
        <f t="shared" si="96"/>
        <v>1</v>
      </c>
      <c r="E727" s="765">
        <f>(1+_xlfn.XLOOKUP(INT((B727-1)/12)+1,'ZC Curve'!$B$8:$B$107,'ZC Curve'!S$8:S$107,,0))^(1/12)-1</f>
        <v>0</v>
      </c>
      <c r="F727" s="766">
        <f t="shared" si="97"/>
        <v>1</v>
      </c>
      <c r="G727" s="765">
        <f>(1+_xlfn.XLOOKUP(INT((B727-1)/12)+1,'ZC Curve'!$B$8:$B$107,'ZC Curve'!T$8:T$107,,0))^(1/12)-1</f>
        <v>0</v>
      </c>
      <c r="H727" s="766">
        <f t="shared" si="98"/>
        <v>1</v>
      </c>
      <c r="I727" s="594"/>
      <c r="J727" s="705">
        <f t="shared" si="99"/>
        <v>715</v>
      </c>
      <c r="K727" s="756"/>
      <c r="L727" s="756"/>
      <c r="M727" s="756"/>
      <c r="N727" s="756"/>
      <c r="O727" s="756"/>
      <c r="P727" s="756"/>
      <c r="Q727" s="756"/>
      <c r="R727" s="756"/>
      <c r="S727" s="756"/>
      <c r="T727" s="756"/>
      <c r="U727" s="756"/>
      <c r="V727" s="756"/>
      <c r="W727" s="594"/>
      <c r="X727" s="705">
        <f t="shared" si="100"/>
        <v>715</v>
      </c>
      <c r="Y727" s="756"/>
      <c r="Z727" s="756"/>
      <c r="AA727" s="756"/>
      <c r="AB727" s="756"/>
      <c r="AC727" s="756"/>
      <c r="AD727" s="756"/>
      <c r="AE727" s="756"/>
      <c r="AF727" s="756"/>
      <c r="AG727" s="756"/>
      <c r="AH727" s="756"/>
      <c r="AI727" s="756"/>
      <c r="AJ727" s="756"/>
      <c r="AK727" s="594"/>
      <c r="AL727" s="705">
        <f t="shared" si="93"/>
        <v>715</v>
      </c>
      <c r="AM727" s="756"/>
      <c r="AN727" s="756"/>
      <c r="AO727" s="756"/>
      <c r="AP727" s="756"/>
      <c r="AQ727" s="756"/>
      <c r="AR727" s="756"/>
      <c r="AS727" s="756"/>
      <c r="AT727" s="756"/>
      <c r="AU727" s="756"/>
      <c r="AV727" s="756"/>
      <c r="AW727" s="756"/>
      <c r="AX727" s="756"/>
      <c r="AY727" s="594"/>
      <c r="AZ727" s="705">
        <f t="shared" si="94"/>
        <v>715</v>
      </c>
      <c r="BA727" s="756"/>
      <c r="BB727" s="756"/>
      <c r="BC727" s="756"/>
      <c r="BD727" s="756"/>
      <c r="BE727" s="756"/>
      <c r="BF727" s="756"/>
      <c r="BG727" s="756"/>
      <c r="BH727" s="756"/>
      <c r="BI727" s="756"/>
      <c r="BJ727" s="756"/>
      <c r="BK727" s="756"/>
      <c r="BL727" s="756"/>
      <c r="BM727" s="685"/>
      <c r="BN727" s="705">
        <f t="shared" si="95"/>
        <v>715</v>
      </c>
      <c r="BO727" s="756"/>
      <c r="BP727" s="756"/>
      <c r="BQ727" s="756"/>
      <c r="BR727" s="756"/>
      <c r="BS727" s="756"/>
      <c r="BT727" s="756"/>
      <c r="BU727" s="756"/>
      <c r="BV727" s="756"/>
      <c r="BW727" s="756"/>
      <c r="BX727" s="756"/>
      <c r="BY727" s="756"/>
      <c r="BZ727" s="756"/>
    </row>
    <row r="728" spans="2:78" x14ac:dyDescent="0.25">
      <c r="B728" s="705">
        <v>716</v>
      </c>
      <c r="C728" s="765">
        <f>(1+_xlfn.XLOOKUP(INT((B728-1)/12)+1,'ZC Curve'!$B$8:$B$107,'ZC Curve'!R$8:R$107,,0))^(1/12)-1</f>
        <v>0</v>
      </c>
      <c r="D728" s="766">
        <f t="shared" si="96"/>
        <v>1</v>
      </c>
      <c r="E728" s="765">
        <f>(1+_xlfn.XLOOKUP(INT((B728-1)/12)+1,'ZC Curve'!$B$8:$B$107,'ZC Curve'!S$8:S$107,,0))^(1/12)-1</f>
        <v>0</v>
      </c>
      <c r="F728" s="766">
        <f t="shared" si="97"/>
        <v>1</v>
      </c>
      <c r="G728" s="765">
        <f>(1+_xlfn.XLOOKUP(INT((B728-1)/12)+1,'ZC Curve'!$B$8:$B$107,'ZC Curve'!T$8:T$107,,0))^(1/12)-1</f>
        <v>0</v>
      </c>
      <c r="H728" s="766">
        <f t="shared" si="98"/>
        <v>1</v>
      </c>
      <c r="I728" s="594"/>
      <c r="J728" s="705">
        <f t="shared" si="99"/>
        <v>716</v>
      </c>
      <c r="K728" s="756"/>
      <c r="L728" s="756"/>
      <c r="M728" s="756"/>
      <c r="N728" s="756"/>
      <c r="O728" s="756"/>
      <c r="P728" s="756"/>
      <c r="Q728" s="756"/>
      <c r="R728" s="756"/>
      <c r="S728" s="756"/>
      <c r="T728" s="756"/>
      <c r="U728" s="756"/>
      <c r="V728" s="756"/>
      <c r="W728" s="594"/>
      <c r="X728" s="705">
        <f t="shared" si="100"/>
        <v>716</v>
      </c>
      <c r="Y728" s="756"/>
      <c r="Z728" s="756"/>
      <c r="AA728" s="756"/>
      <c r="AB728" s="756"/>
      <c r="AC728" s="756"/>
      <c r="AD728" s="756"/>
      <c r="AE728" s="756"/>
      <c r="AF728" s="756"/>
      <c r="AG728" s="756"/>
      <c r="AH728" s="756"/>
      <c r="AI728" s="756"/>
      <c r="AJ728" s="756"/>
      <c r="AK728" s="594"/>
      <c r="AL728" s="705">
        <f t="shared" si="93"/>
        <v>716</v>
      </c>
      <c r="AM728" s="756"/>
      <c r="AN728" s="756"/>
      <c r="AO728" s="756"/>
      <c r="AP728" s="756"/>
      <c r="AQ728" s="756"/>
      <c r="AR728" s="756"/>
      <c r="AS728" s="756"/>
      <c r="AT728" s="756"/>
      <c r="AU728" s="756"/>
      <c r="AV728" s="756"/>
      <c r="AW728" s="756"/>
      <c r="AX728" s="756"/>
      <c r="AY728" s="594"/>
      <c r="AZ728" s="705">
        <f t="shared" si="94"/>
        <v>716</v>
      </c>
      <c r="BA728" s="756"/>
      <c r="BB728" s="756"/>
      <c r="BC728" s="756"/>
      <c r="BD728" s="756"/>
      <c r="BE728" s="756"/>
      <c r="BF728" s="756"/>
      <c r="BG728" s="756"/>
      <c r="BH728" s="756"/>
      <c r="BI728" s="756"/>
      <c r="BJ728" s="756"/>
      <c r="BK728" s="756"/>
      <c r="BL728" s="756"/>
      <c r="BM728" s="685"/>
      <c r="BN728" s="705">
        <f t="shared" si="95"/>
        <v>716</v>
      </c>
      <c r="BO728" s="756"/>
      <c r="BP728" s="756"/>
      <c r="BQ728" s="756"/>
      <c r="BR728" s="756"/>
      <c r="BS728" s="756"/>
      <c r="BT728" s="756"/>
      <c r="BU728" s="756"/>
      <c r="BV728" s="756"/>
      <c r="BW728" s="756"/>
      <c r="BX728" s="756"/>
      <c r="BY728" s="756"/>
      <c r="BZ728" s="756"/>
    </row>
    <row r="729" spans="2:78" x14ac:dyDescent="0.25">
      <c r="B729" s="705">
        <v>717</v>
      </c>
      <c r="C729" s="765">
        <f>(1+_xlfn.XLOOKUP(INT((B729-1)/12)+1,'ZC Curve'!$B$8:$B$107,'ZC Curve'!R$8:R$107,,0))^(1/12)-1</f>
        <v>0</v>
      </c>
      <c r="D729" s="766">
        <f t="shared" si="96"/>
        <v>1</v>
      </c>
      <c r="E729" s="765">
        <f>(1+_xlfn.XLOOKUP(INT((B729-1)/12)+1,'ZC Curve'!$B$8:$B$107,'ZC Curve'!S$8:S$107,,0))^(1/12)-1</f>
        <v>0</v>
      </c>
      <c r="F729" s="766">
        <f t="shared" si="97"/>
        <v>1</v>
      </c>
      <c r="G729" s="765">
        <f>(1+_xlfn.XLOOKUP(INT((B729-1)/12)+1,'ZC Curve'!$B$8:$B$107,'ZC Curve'!T$8:T$107,,0))^(1/12)-1</f>
        <v>0</v>
      </c>
      <c r="H729" s="766">
        <f t="shared" si="98"/>
        <v>1</v>
      </c>
      <c r="I729" s="594"/>
      <c r="J729" s="705">
        <f t="shared" si="99"/>
        <v>717</v>
      </c>
      <c r="K729" s="756"/>
      <c r="L729" s="756"/>
      <c r="M729" s="756"/>
      <c r="N729" s="756"/>
      <c r="O729" s="756"/>
      <c r="P729" s="756"/>
      <c r="Q729" s="756"/>
      <c r="R729" s="756"/>
      <c r="S729" s="756"/>
      <c r="T729" s="756"/>
      <c r="U729" s="756"/>
      <c r="V729" s="756"/>
      <c r="W729" s="594"/>
      <c r="X729" s="705">
        <f t="shared" si="100"/>
        <v>717</v>
      </c>
      <c r="Y729" s="756"/>
      <c r="Z729" s="756"/>
      <c r="AA729" s="756"/>
      <c r="AB729" s="756"/>
      <c r="AC729" s="756"/>
      <c r="AD729" s="756"/>
      <c r="AE729" s="756"/>
      <c r="AF729" s="756"/>
      <c r="AG729" s="756"/>
      <c r="AH729" s="756"/>
      <c r="AI729" s="756"/>
      <c r="AJ729" s="756"/>
      <c r="AK729" s="594"/>
      <c r="AL729" s="705">
        <f t="shared" si="93"/>
        <v>717</v>
      </c>
      <c r="AM729" s="756"/>
      <c r="AN729" s="756"/>
      <c r="AO729" s="756"/>
      <c r="AP729" s="756"/>
      <c r="AQ729" s="756"/>
      <c r="AR729" s="756"/>
      <c r="AS729" s="756"/>
      <c r="AT729" s="756"/>
      <c r="AU729" s="756"/>
      <c r="AV729" s="756"/>
      <c r="AW729" s="756"/>
      <c r="AX729" s="756"/>
      <c r="AY729" s="594"/>
      <c r="AZ729" s="705">
        <f t="shared" si="94"/>
        <v>717</v>
      </c>
      <c r="BA729" s="756"/>
      <c r="BB729" s="756"/>
      <c r="BC729" s="756"/>
      <c r="BD729" s="756"/>
      <c r="BE729" s="756"/>
      <c r="BF729" s="756"/>
      <c r="BG729" s="756"/>
      <c r="BH729" s="756"/>
      <c r="BI729" s="756"/>
      <c r="BJ729" s="756"/>
      <c r="BK729" s="756"/>
      <c r="BL729" s="756"/>
      <c r="BM729" s="685"/>
      <c r="BN729" s="705">
        <f t="shared" si="95"/>
        <v>717</v>
      </c>
      <c r="BO729" s="756"/>
      <c r="BP729" s="756"/>
      <c r="BQ729" s="756"/>
      <c r="BR729" s="756"/>
      <c r="BS729" s="756"/>
      <c r="BT729" s="756"/>
      <c r="BU729" s="756"/>
      <c r="BV729" s="756"/>
      <c r="BW729" s="756"/>
      <c r="BX729" s="756"/>
      <c r="BY729" s="756"/>
      <c r="BZ729" s="756"/>
    </row>
    <row r="730" spans="2:78" x14ac:dyDescent="0.25">
      <c r="B730" s="705">
        <v>718</v>
      </c>
      <c r="C730" s="765">
        <f>(1+_xlfn.XLOOKUP(INT((B730-1)/12)+1,'ZC Curve'!$B$8:$B$107,'ZC Curve'!R$8:R$107,,0))^(1/12)-1</f>
        <v>0</v>
      </c>
      <c r="D730" s="766">
        <f t="shared" si="96"/>
        <v>1</v>
      </c>
      <c r="E730" s="765">
        <f>(1+_xlfn.XLOOKUP(INT((B730-1)/12)+1,'ZC Curve'!$B$8:$B$107,'ZC Curve'!S$8:S$107,,0))^(1/12)-1</f>
        <v>0</v>
      </c>
      <c r="F730" s="766">
        <f t="shared" si="97"/>
        <v>1</v>
      </c>
      <c r="G730" s="765">
        <f>(1+_xlfn.XLOOKUP(INT((B730-1)/12)+1,'ZC Curve'!$B$8:$B$107,'ZC Curve'!T$8:T$107,,0))^(1/12)-1</f>
        <v>0</v>
      </c>
      <c r="H730" s="766">
        <f t="shared" si="98"/>
        <v>1</v>
      </c>
      <c r="I730" s="594"/>
      <c r="J730" s="705">
        <f t="shared" si="99"/>
        <v>718</v>
      </c>
      <c r="K730" s="756"/>
      <c r="L730" s="756"/>
      <c r="M730" s="756"/>
      <c r="N730" s="756"/>
      <c r="O730" s="756"/>
      <c r="P730" s="756"/>
      <c r="Q730" s="756"/>
      <c r="R730" s="756"/>
      <c r="S730" s="756"/>
      <c r="T730" s="756"/>
      <c r="U730" s="756"/>
      <c r="V730" s="756"/>
      <c r="W730" s="594"/>
      <c r="X730" s="705">
        <f t="shared" si="100"/>
        <v>718</v>
      </c>
      <c r="Y730" s="756"/>
      <c r="Z730" s="756"/>
      <c r="AA730" s="756"/>
      <c r="AB730" s="756"/>
      <c r="AC730" s="756"/>
      <c r="AD730" s="756"/>
      <c r="AE730" s="756"/>
      <c r="AF730" s="756"/>
      <c r="AG730" s="756"/>
      <c r="AH730" s="756"/>
      <c r="AI730" s="756"/>
      <c r="AJ730" s="756"/>
      <c r="AK730" s="594"/>
      <c r="AL730" s="705">
        <f t="shared" si="93"/>
        <v>718</v>
      </c>
      <c r="AM730" s="756"/>
      <c r="AN730" s="756"/>
      <c r="AO730" s="756"/>
      <c r="AP730" s="756"/>
      <c r="AQ730" s="756"/>
      <c r="AR730" s="756"/>
      <c r="AS730" s="756"/>
      <c r="AT730" s="756"/>
      <c r="AU730" s="756"/>
      <c r="AV730" s="756"/>
      <c r="AW730" s="756"/>
      <c r="AX730" s="756"/>
      <c r="AY730" s="594"/>
      <c r="AZ730" s="705">
        <f t="shared" si="94"/>
        <v>718</v>
      </c>
      <c r="BA730" s="756"/>
      <c r="BB730" s="756"/>
      <c r="BC730" s="756"/>
      <c r="BD730" s="756"/>
      <c r="BE730" s="756"/>
      <c r="BF730" s="756"/>
      <c r="BG730" s="756"/>
      <c r="BH730" s="756"/>
      <c r="BI730" s="756"/>
      <c r="BJ730" s="756"/>
      <c r="BK730" s="756"/>
      <c r="BL730" s="756"/>
      <c r="BM730" s="685"/>
      <c r="BN730" s="705">
        <f t="shared" si="95"/>
        <v>718</v>
      </c>
      <c r="BO730" s="756"/>
      <c r="BP730" s="756"/>
      <c r="BQ730" s="756"/>
      <c r="BR730" s="756"/>
      <c r="BS730" s="756"/>
      <c r="BT730" s="756"/>
      <c r="BU730" s="756"/>
      <c r="BV730" s="756"/>
      <c r="BW730" s="756"/>
      <c r="BX730" s="756"/>
      <c r="BY730" s="756"/>
      <c r="BZ730" s="756"/>
    </row>
    <row r="731" spans="2:78" x14ac:dyDescent="0.25">
      <c r="B731" s="705">
        <v>719</v>
      </c>
      <c r="C731" s="765">
        <f>(1+_xlfn.XLOOKUP(INT((B731-1)/12)+1,'ZC Curve'!$B$8:$B$107,'ZC Curve'!R$8:R$107,,0))^(1/12)-1</f>
        <v>0</v>
      </c>
      <c r="D731" s="766">
        <f t="shared" si="96"/>
        <v>1</v>
      </c>
      <c r="E731" s="765">
        <f>(1+_xlfn.XLOOKUP(INT((B731-1)/12)+1,'ZC Curve'!$B$8:$B$107,'ZC Curve'!S$8:S$107,,0))^(1/12)-1</f>
        <v>0</v>
      </c>
      <c r="F731" s="766">
        <f t="shared" si="97"/>
        <v>1</v>
      </c>
      <c r="G731" s="765">
        <f>(1+_xlfn.XLOOKUP(INT((B731-1)/12)+1,'ZC Curve'!$B$8:$B$107,'ZC Curve'!T$8:T$107,,0))^(1/12)-1</f>
        <v>0</v>
      </c>
      <c r="H731" s="766">
        <f t="shared" si="98"/>
        <v>1</v>
      </c>
      <c r="I731" s="594"/>
      <c r="J731" s="705">
        <f t="shared" si="99"/>
        <v>719</v>
      </c>
      <c r="K731" s="756"/>
      <c r="L731" s="756"/>
      <c r="M731" s="756"/>
      <c r="N731" s="756"/>
      <c r="O731" s="756"/>
      <c r="P731" s="756"/>
      <c r="Q731" s="756"/>
      <c r="R731" s="756"/>
      <c r="S731" s="756"/>
      <c r="T731" s="756"/>
      <c r="U731" s="756"/>
      <c r="V731" s="756"/>
      <c r="W731" s="594"/>
      <c r="X731" s="705">
        <f t="shared" si="100"/>
        <v>719</v>
      </c>
      <c r="Y731" s="756"/>
      <c r="Z731" s="756"/>
      <c r="AA731" s="756"/>
      <c r="AB731" s="756"/>
      <c r="AC731" s="756"/>
      <c r="AD731" s="756"/>
      <c r="AE731" s="756"/>
      <c r="AF731" s="756"/>
      <c r="AG731" s="756"/>
      <c r="AH731" s="756"/>
      <c r="AI731" s="756"/>
      <c r="AJ731" s="756"/>
      <c r="AK731" s="594"/>
      <c r="AL731" s="705">
        <f t="shared" si="93"/>
        <v>719</v>
      </c>
      <c r="AM731" s="756"/>
      <c r="AN731" s="756"/>
      <c r="AO731" s="756"/>
      <c r="AP731" s="756"/>
      <c r="AQ731" s="756"/>
      <c r="AR731" s="756"/>
      <c r="AS731" s="756"/>
      <c r="AT731" s="756"/>
      <c r="AU731" s="756"/>
      <c r="AV731" s="756"/>
      <c r="AW731" s="756"/>
      <c r="AX731" s="756"/>
      <c r="AY731" s="594"/>
      <c r="AZ731" s="705">
        <f t="shared" si="94"/>
        <v>719</v>
      </c>
      <c r="BA731" s="756"/>
      <c r="BB731" s="756"/>
      <c r="BC731" s="756"/>
      <c r="BD731" s="756"/>
      <c r="BE731" s="756"/>
      <c r="BF731" s="756"/>
      <c r="BG731" s="756"/>
      <c r="BH731" s="756"/>
      <c r="BI731" s="756"/>
      <c r="BJ731" s="756"/>
      <c r="BK731" s="756"/>
      <c r="BL731" s="756"/>
      <c r="BM731" s="685"/>
      <c r="BN731" s="705">
        <f t="shared" si="95"/>
        <v>719</v>
      </c>
      <c r="BO731" s="756"/>
      <c r="BP731" s="756"/>
      <c r="BQ731" s="756"/>
      <c r="BR731" s="756"/>
      <c r="BS731" s="756"/>
      <c r="BT731" s="756"/>
      <c r="BU731" s="756"/>
      <c r="BV731" s="756"/>
      <c r="BW731" s="756"/>
      <c r="BX731" s="756"/>
      <c r="BY731" s="756"/>
      <c r="BZ731" s="756"/>
    </row>
    <row r="732" spans="2:78" x14ac:dyDescent="0.25">
      <c r="B732" s="705">
        <v>720</v>
      </c>
      <c r="C732" s="765">
        <f>(1+_xlfn.XLOOKUP(INT((B732-1)/12)+1,'ZC Curve'!$B$8:$B$107,'ZC Curve'!R$8:R$107,,0))^(1/12)-1</f>
        <v>0</v>
      </c>
      <c r="D732" s="766">
        <f t="shared" si="96"/>
        <v>1</v>
      </c>
      <c r="E732" s="765">
        <f>(1+_xlfn.XLOOKUP(INT((B732-1)/12)+1,'ZC Curve'!$B$8:$B$107,'ZC Curve'!S$8:S$107,,0))^(1/12)-1</f>
        <v>0</v>
      </c>
      <c r="F732" s="766">
        <f t="shared" si="97"/>
        <v>1</v>
      </c>
      <c r="G732" s="765">
        <f>(1+_xlfn.XLOOKUP(INT((B732-1)/12)+1,'ZC Curve'!$B$8:$B$107,'ZC Curve'!T$8:T$107,,0))^(1/12)-1</f>
        <v>0</v>
      </c>
      <c r="H732" s="766">
        <f t="shared" si="98"/>
        <v>1</v>
      </c>
      <c r="I732" s="594"/>
      <c r="J732" s="705">
        <f t="shared" si="99"/>
        <v>720</v>
      </c>
      <c r="K732" s="756"/>
      <c r="L732" s="756"/>
      <c r="M732" s="756"/>
      <c r="N732" s="756"/>
      <c r="O732" s="756"/>
      <c r="P732" s="756"/>
      <c r="Q732" s="756"/>
      <c r="R732" s="756"/>
      <c r="S732" s="756"/>
      <c r="T732" s="756"/>
      <c r="U732" s="756"/>
      <c r="V732" s="756"/>
      <c r="W732" s="594"/>
      <c r="X732" s="705">
        <f t="shared" si="100"/>
        <v>720</v>
      </c>
      <c r="Y732" s="756"/>
      <c r="Z732" s="756"/>
      <c r="AA732" s="756"/>
      <c r="AB732" s="756"/>
      <c r="AC732" s="756"/>
      <c r="AD732" s="756"/>
      <c r="AE732" s="756"/>
      <c r="AF732" s="756"/>
      <c r="AG732" s="756"/>
      <c r="AH732" s="756"/>
      <c r="AI732" s="756"/>
      <c r="AJ732" s="756"/>
      <c r="AK732" s="594"/>
      <c r="AL732" s="705">
        <f t="shared" si="93"/>
        <v>720</v>
      </c>
      <c r="AM732" s="756"/>
      <c r="AN732" s="756"/>
      <c r="AO732" s="756"/>
      <c r="AP732" s="756"/>
      <c r="AQ732" s="756"/>
      <c r="AR732" s="756"/>
      <c r="AS732" s="756"/>
      <c r="AT732" s="756"/>
      <c r="AU732" s="756"/>
      <c r="AV732" s="756"/>
      <c r="AW732" s="756"/>
      <c r="AX732" s="756"/>
      <c r="AY732" s="594"/>
      <c r="AZ732" s="705">
        <f t="shared" si="94"/>
        <v>720</v>
      </c>
      <c r="BA732" s="756"/>
      <c r="BB732" s="756"/>
      <c r="BC732" s="756"/>
      <c r="BD732" s="756"/>
      <c r="BE732" s="756"/>
      <c r="BF732" s="756"/>
      <c r="BG732" s="756"/>
      <c r="BH732" s="756"/>
      <c r="BI732" s="756"/>
      <c r="BJ732" s="756"/>
      <c r="BK732" s="756"/>
      <c r="BL732" s="756"/>
      <c r="BM732" s="685"/>
      <c r="BN732" s="705">
        <f t="shared" si="95"/>
        <v>720</v>
      </c>
      <c r="BO732" s="756"/>
      <c r="BP732" s="756"/>
      <c r="BQ732" s="756"/>
      <c r="BR732" s="756"/>
      <c r="BS732" s="756"/>
      <c r="BT732" s="756"/>
      <c r="BU732" s="756"/>
      <c r="BV732" s="756"/>
      <c r="BW732" s="756"/>
      <c r="BX732" s="756"/>
      <c r="BY732" s="756"/>
      <c r="BZ732" s="756"/>
    </row>
    <row r="733" spans="2:78" x14ac:dyDescent="0.25">
      <c r="B733" s="705">
        <v>721</v>
      </c>
      <c r="C733" s="765">
        <f>(1+_xlfn.XLOOKUP(INT((B733-1)/12)+1,'ZC Curve'!$B$8:$B$107,'ZC Curve'!R$8:R$107,,0))^(1/12)-1</f>
        <v>0</v>
      </c>
      <c r="D733" s="766">
        <f t="shared" si="96"/>
        <v>1</v>
      </c>
      <c r="E733" s="765">
        <f>(1+_xlfn.XLOOKUP(INT((B733-1)/12)+1,'ZC Curve'!$B$8:$B$107,'ZC Curve'!S$8:S$107,,0))^(1/12)-1</f>
        <v>0</v>
      </c>
      <c r="F733" s="766">
        <f t="shared" si="97"/>
        <v>1</v>
      </c>
      <c r="G733" s="765">
        <f>(1+_xlfn.XLOOKUP(INT((B733-1)/12)+1,'ZC Curve'!$B$8:$B$107,'ZC Curve'!T$8:T$107,,0))^(1/12)-1</f>
        <v>0</v>
      </c>
      <c r="H733" s="766">
        <f t="shared" si="98"/>
        <v>1</v>
      </c>
      <c r="I733" s="594"/>
      <c r="J733" s="705">
        <f t="shared" si="99"/>
        <v>721</v>
      </c>
      <c r="K733" s="756"/>
      <c r="L733" s="756"/>
      <c r="M733" s="756"/>
      <c r="N733" s="756"/>
      <c r="O733" s="756"/>
      <c r="P733" s="756"/>
      <c r="Q733" s="756"/>
      <c r="R733" s="756"/>
      <c r="S733" s="756"/>
      <c r="T733" s="756"/>
      <c r="U733" s="756"/>
      <c r="V733" s="756"/>
      <c r="W733" s="594"/>
      <c r="X733" s="705">
        <f t="shared" si="100"/>
        <v>721</v>
      </c>
      <c r="Y733" s="756"/>
      <c r="Z733" s="756"/>
      <c r="AA733" s="756"/>
      <c r="AB733" s="756"/>
      <c r="AC733" s="756"/>
      <c r="AD733" s="756"/>
      <c r="AE733" s="756"/>
      <c r="AF733" s="756"/>
      <c r="AG733" s="756"/>
      <c r="AH733" s="756"/>
      <c r="AI733" s="756"/>
      <c r="AJ733" s="756"/>
      <c r="AK733" s="594"/>
      <c r="AL733" s="705">
        <f t="shared" si="93"/>
        <v>721</v>
      </c>
      <c r="AM733" s="756"/>
      <c r="AN733" s="756"/>
      <c r="AO733" s="756"/>
      <c r="AP733" s="756"/>
      <c r="AQ733" s="756"/>
      <c r="AR733" s="756"/>
      <c r="AS733" s="756"/>
      <c r="AT733" s="756"/>
      <c r="AU733" s="756"/>
      <c r="AV733" s="756"/>
      <c r="AW733" s="756"/>
      <c r="AX733" s="756"/>
      <c r="AY733" s="594"/>
      <c r="AZ733" s="705">
        <f t="shared" si="94"/>
        <v>721</v>
      </c>
      <c r="BA733" s="756"/>
      <c r="BB733" s="756"/>
      <c r="BC733" s="756"/>
      <c r="BD733" s="756"/>
      <c r="BE733" s="756"/>
      <c r="BF733" s="756"/>
      <c r="BG733" s="756"/>
      <c r="BH733" s="756"/>
      <c r="BI733" s="756"/>
      <c r="BJ733" s="756"/>
      <c r="BK733" s="756"/>
      <c r="BL733" s="756"/>
      <c r="BM733" s="685"/>
      <c r="BN733" s="705">
        <f t="shared" si="95"/>
        <v>721</v>
      </c>
      <c r="BO733" s="756"/>
      <c r="BP733" s="756"/>
      <c r="BQ733" s="756"/>
      <c r="BR733" s="756"/>
      <c r="BS733" s="756"/>
      <c r="BT733" s="756"/>
      <c r="BU733" s="756"/>
      <c r="BV733" s="756"/>
      <c r="BW733" s="756"/>
      <c r="BX733" s="756"/>
      <c r="BY733" s="756"/>
      <c r="BZ733" s="756"/>
    </row>
    <row r="734" spans="2:78" x14ac:dyDescent="0.25">
      <c r="B734" s="705">
        <v>722</v>
      </c>
      <c r="C734" s="765">
        <f>(1+_xlfn.XLOOKUP(INT((B734-1)/12)+1,'ZC Curve'!$B$8:$B$107,'ZC Curve'!R$8:R$107,,0))^(1/12)-1</f>
        <v>0</v>
      </c>
      <c r="D734" s="766">
        <f t="shared" si="96"/>
        <v>1</v>
      </c>
      <c r="E734" s="765">
        <f>(1+_xlfn.XLOOKUP(INT((B734-1)/12)+1,'ZC Curve'!$B$8:$B$107,'ZC Curve'!S$8:S$107,,0))^(1/12)-1</f>
        <v>0</v>
      </c>
      <c r="F734" s="766">
        <f t="shared" si="97"/>
        <v>1</v>
      </c>
      <c r="G734" s="765">
        <f>(1+_xlfn.XLOOKUP(INT((B734-1)/12)+1,'ZC Curve'!$B$8:$B$107,'ZC Curve'!T$8:T$107,,0))^(1/12)-1</f>
        <v>0</v>
      </c>
      <c r="H734" s="766">
        <f t="shared" si="98"/>
        <v>1</v>
      </c>
      <c r="I734" s="594"/>
      <c r="J734" s="705">
        <f t="shared" si="99"/>
        <v>722</v>
      </c>
      <c r="K734" s="756"/>
      <c r="L734" s="756"/>
      <c r="M734" s="756"/>
      <c r="N734" s="756"/>
      <c r="O734" s="756"/>
      <c r="P734" s="756"/>
      <c r="Q734" s="756"/>
      <c r="R734" s="756"/>
      <c r="S734" s="756"/>
      <c r="T734" s="756"/>
      <c r="U734" s="756"/>
      <c r="V734" s="756"/>
      <c r="W734" s="594"/>
      <c r="X734" s="705">
        <f t="shared" si="100"/>
        <v>722</v>
      </c>
      <c r="Y734" s="756"/>
      <c r="Z734" s="756"/>
      <c r="AA734" s="756"/>
      <c r="AB734" s="756"/>
      <c r="AC734" s="756"/>
      <c r="AD734" s="756"/>
      <c r="AE734" s="756"/>
      <c r="AF734" s="756"/>
      <c r="AG734" s="756"/>
      <c r="AH734" s="756"/>
      <c r="AI734" s="756"/>
      <c r="AJ734" s="756"/>
      <c r="AK734" s="594"/>
      <c r="AL734" s="705">
        <f t="shared" si="93"/>
        <v>722</v>
      </c>
      <c r="AM734" s="756"/>
      <c r="AN734" s="756"/>
      <c r="AO734" s="756"/>
      <c r="AP734" s="756"/>
      <c r="AQ734" s="756"/>
      <c r="AR734" s="756"/>
      <c r="AS734" s="756"/>
      <c r="AT734" s="756"/>
      <c r="AU734" s="756"/>
      <c r="AV734" s="756"/>
      <c r="AW734" s="756"/>
      <c r="AX734" s="756"/>
      <c r="AY734" s="594"/>
      <c r="AZ734" s="705">
        <f t="shared" si="94"/>
        <v>722</v>
      </c>
      <c r="BA734" s="756"/>
      <c r="BB734" s="756"/>
      <c r="BC734" s="756"/>
      <c r="BD734" s="756"/>
      <c r="BE734" s="756"/>
      <c r="BF734" s="756"/>
      <c r="BG734" s="756"/>
      <c r="BH734" s="756"/>
      <c r="BI734" s="756"/>
      <c r="BJ734" s="756"/>
      <c r="BK734" s="756"/>
      <c r="BL734" s="756"/>
      <c r="BM734" s="685"/>
      <c r="BN734" s="705">
        <f t="shared" si="95"/>
        <v>722</v>
      </c>
      <c r="BO734" s="756"/>
      <c r="BP734" s="756"/>
      <c r="BQ734" s="756"/>
      <c r="BR734" s="756"/>
      <c r="BS734" s="756"/>
      <c r="BT734" s="756"/>
      <c r="BU734" s="756"/>
      <c r="BV734" s="756"/>
      <c r="BW734" s="756"/>
      <c r="BX734" s="756"/>
      <c r="BY734" s="756"/>
      <c r="BZ734" s="756"/>
    </row>
    <row r="735" spans="2:78" x14ac:dyDescent="0.25">
      <c r="B735" s="705">
        <v>723</v>
      </c>
      <c r="C735" s="765">
        <f>(1+_xlfn.XLOOKUP(INT((B735-1)/12)+1,'ZC Curve'!$B$8:$B$107,'ZC Curve'!R$8:R$107,,0))^(1/12)-1</f>
        <v>0</v>
      </c>
      <c r="D735" s="766">
        <f t="shared" si="96"/>
        <v>1</v>
      </c>
      <c r="E735" s="765">
        <f>(1+_xlfn.XLOOKUP(INT((B735-1)/12)+1,'ZC Curve'!$B$8:$B$107,'ZC Curve'!S$8:S$107,,0))^(1/12)-1</f>
        <v>0</v>
      </c>
      <c r="F735" s="766">
        <f t="shared" si="97"/>
        <v>1</v>
      </c>
      <c r="G735" s="765">
        <f>(1+_xlfn.XLOOKUP(INT((B735-1)/12)+1,'ZC Curve'!$B$8:$B$107,'ZC Curve'!T$8:T$107,,0))^(1/12)-1</f>
        <v>0</v>
      </c>
      <c r="H735" s="766">
        <f t="shared" si="98"/>
        <v>1</v>
      </c>
      <c r="I735" s="594"/>
      <c r="J735" s="705">
        <f t="shared" si="99"/>
        <v>723</v>
      </c>
      <c r="K735" s="756"/>
      <c r="L735" s="756"/>
      <c r="M735" s="756"/>
      <c r="N735" s="756"/>
      <c r="O735" s="756"/>
      <c r="P735" s="756"/>
      <c r="Q735" s="756"/>
      <c r="R735" s="756"/>
      <c r="S735" s="756"/>
      <c r="T735" s="756"/>
      <c r="U735" s="756"/>
      <c r="V735" s="756"/>
      <c r="W735" s="594"/>
      <c r="X735" s="705">
        <f t="shared" si="100"/>
        <v>723</v>
      </c>
      <c r="Y735" s="756"/>
      <c r="Z735" s="756"/>
      <c r="AA735" s="756"/>
      <c r="AB735" s="756"/>
      <c r="AC735" s="756"/>
      <c r="AD735" s="756"/>
      <c r="AE735" s="756"/>
      <c r="AF735" s="756"/>
      <c r="AG735" s="756"/>
      <c r="AH735" s="756"/>
      <c r="AI735" s="756"/>
      <c r="AJ735" s="756"/>
      <c r="AK735" s="594"/>
      <c r="AL735" s="705">
        <f t="shared" si="93"/>
        <v>723</v>
      </c>
      <c r="AM735" s="756"/>
      <c r="AN735" s="756"/>
      <c r="AO735" s="756"/>
      <c r="AP735" s="756"/>
      <c r="AQ735" s="756"/>
      <c r="AR735" s="756"/>
      <c r="AS735" s="756"/>
      <c r="AT735" s="756"/>
      <c r="AU735" s="756"/>
      <c r="AV735" s="756"/>
      <c r="AW735" s="756"/>
      <c r="AX735" s="756"/>
      <c r="AY735" s="594"/>
      <c r="AZ735" s="705">
        <f t="shared" si="94"/>
        <v>723</v>
      </c>
      <c r="BA735" s="756"/>
      <c r="BB735" s="756"/>
      <c r="BC735" s="756"/>
      <c r="BD735" s="756"/>
      <c r="BE735" s="756"/>
      <c r="BF735" s="756"/>
      <c r="BG735" s="756"/>
      <c r="BH735" s="756"/>
      <c r="BI735" s="756"/>
      <c r="BJ735" s="756"/>
      <c r="BK735" s="756"/>
      <c r="BL735" s="756"/>
      <c r="BM735" s="685"/>
      <c r="BN735" s="705">
        <f t="shared" si="95"/>
        <v>723</v>
      </c>
      <c r="BO735" s="756"/>
      <c r="BP735" s="756"/>
      <c r="BQ735" s="756"/>
      <c r="BR735" s="756"/>
      <c r="BS735" s="756"/>
      <c r="BT735" s="756"/>
      <c r="BU735" s="756"/>
      <c r="BV735" s="756"/>
      <c r="BW735" s="756"/>
      <c r="BX735" s="756"/>
      <c r="BY735" s="756"/>
      <c r="BZ735" s="756"/>
    </row>
    <row r="736" spans="2:78" x14ac:dyDescent="0.25">
      <c r="B736" s="705">
        <v>724</v>
      </c>
      <c r="C736" s="765">
        <f>(1+_xlfn.XLOOKUP(INT((B736-1)/12)+1,'ZC Curve'!$B$8:$B$107,'ZC Curve'!R$8:R$107,,0))^(1/12)-1</f>
        <v>0</v>
      </c>
      <c r="D736" s="766">
        <f t="shared" si="96"/>
        <v>1</v>
      </c>
      <c r="E736" s="765">
        <f>(1+_xlfn.XLOOKUP(INT((B736-1)/12)+1,'ZC Curve'!$B$8:$B$107,'ZC Curve'!S$8:S$107,,0))^(1/12)-1</f>
        <v>0</v>
      </c>
      <c r="F736" s="766">
        <f t="shared" si="97"/>
        <v>1</v>
      </c>
      <c r="G736" s="765">
        <f>(1+_xlfn.XLOOKUP(INT((B736-1)/12)+1,'ZC Curve'!$B$8:$B$107,'ZC Curve'!T$8:T$107,,0))^(1/12)-1</f>
        <v>0</v>
      </c>
      <c r="H736" s="766">
        <f t="shared" si="98"/>
        <v>1</v>
      </c>
      <c r="I736" s="594"/>
      <c r="J736" s="705">
        <f t="shared" si="99"/>
        <v>724</v>
      </c>
      <c r="K736" s="756"/>
      <c r="L736" s="756"/>
      <c r="M736" s="756"/>
      <c r="N736" s="756"/>
      <c r="O736" s="756"/>
      <c r="P736" s="756"/>
      <c r="Q736" s="756"/>
      <c r="R736" s="756"/>
      <c r="S736" s="756"/>
      <c r="T736" s="756"/>
      <c r="U736" s="756"/>
      <c r="V736" s="756"/>
      <c r="W736" s="594"/>
      <c r="X736" s="705">
        <f t="shared" si="100"/>
        <v>724</v>
      </c>
      <c r="Y736" s="756"/>
      <c r="Z736" s="756"/>
      <c r="AA736" s="756"/>
      <c r="AB736" s="756"/>
      <c r="AC736" s="756"/>
      <c r="AD736" s="756"/>
      <c r="AE736" s="756"/>
      <c r="AF736" s="756"/>
      <c r="AG736" s="756"/>
      <c r="AH736" s="756"/>
      <c r="AI736" s="756"/>
      <c r="AJ736" s="756"/>
      <c r="AK736" s="594"/>
      <c r="AL736" s="705">
        <f t="shared" si="93"/>
        <v>724</v>
      </c>
      <c r="AM736" s="756"/>
      <c r="AN736" s="756"/>
      <c r="AO736" s="756"/>
      <c r="AP736" s="756"/>
      <c r="AQ736" s="756"/>
      <c r="AR736" s="756"/>
      <c r="AS736" s="756"/>
      <c r="AT736" s="756"/>
      <c r="AU736" s="756"/>
      <c r="AV736" s="756"/>
      <c r="AW736" s="756"/>
      <c r="AX736" s="756"/>
      <c r="AY736" s="594"/>
      <c r="AZ736" s="705">
        <f t="shared" si="94"/>
        <v>724</v>
      </c>
      <c r="BA736" s="756"/>
      <c r="BB736" s="756"/>
      <c r="BC736" s="756"/>
      <c r="BD736" s="756"/>
      <c r="BE736" s="756"/>
      <c r="BF736" s="756"/>
      <c r="BG736" s="756"/>
      <c r="BH736" s="756"/>
      <c r="BI736" s="756"/>
      <c r="BJ736" s="756"/>
      <c r="BK736" s="756"/>
      <c r="BL736" s="756"/>
      <c r="BM736" s="685"/>
      <c r="BN736" s="705">
        <f t="shared" si="95"/>
        <v>724</v>
      </c>
      <c r="BO736" s="756"/>
      <c r="BP736" s="756"/>
      <c r="BQ736" s="756"/>
      <c r="BR736" s="756"/>
      <c r="BS736" s="756"/>
      <c r="BT736" s="756"/>
      <c r="BU736" s="756"/>
      <c r="BV736" s="756"/>
      <c r="BW736" s="756"/>
      <c r="BX736" s="756"/>
      <c r="BY736" s="756"/>
      <c r="BZ736" s="756"/>
    </row>
    <row r="737" spans="2:78" x14ac:dyDescent="0.25">
      <c r="B737" s="705">
        <v>725</v>
      </c>
      <c r="C737" s="765">
        <f>(1+_xlfn.XLOOKUP(INT((B737-1)/12)+1,'ZC Curve'!$B$8:$B$107,'ZC Curve'!R$8:R$107,,0))^(1/12)-1</f>
        <v>0</v>
      </c>
      <c r="D737" s="766">
        <f t="shared" si="96"/>
        <v>1</v>
      </c>
      <c r="E737" s="765">
        <f>(1+_xlfn.XLOOKUP(INT((B737-1)/12)+1,'ZC Curve'!$B$8:$B$107,'ZC Curve'!S$8:S$107,,0))^(1/12)-1</f>
        <v>0</v>
      </c>
      <c r="F737" s="766">
        <f t="shared" si="97"/>
        <v>1</v>
      </c>
      <c r="G737" s="765">
        <f>(1+_xlfn.XLOOKUP(INT((B737-1)/12)+1,'ZC Curve'!$B$8:$B$107,'ZC Curve'!T$8:T$107,,0))^(1/12)-1</f>
        <v>0</v>
      </c>
      <c r="H737" s="766">
        <f t="shared" si="98"/>
        <v>1</v>
      </c>
      <c r="I737" s="594"/>
      <c r="J737" s="705">
        <f t="shared" si="99"/>
        <v>725</v>
      </c>
      <c r="K737" s="756"/>
      <c r="L737" s="756"/>
      <c r="M737" s="756"/>
      <c r="N737" s="756"/>
      <c r="O737" s="756"/>
      <c r="P737" s="756"/>
      <c r="Q737" s="756"/>
      <c r="R737" s="756"/>
      <c r="S737" s="756"/>
      <c r="T737" s="756"/>
      <c r="U737" s="756"/>
      <c r="V737" s="756"/>
      <c r="W737" s="594"/>
      <c r="X737" s="705">
        <f t="shared" si="100"/>
        <v>725</v>
      </c>
      <c r="Y737" s="756"/>
      <c r="Z737" s="756"/>
      <c r="AA737" s="756"/>
      <c r="AB737" s="756"/>
      <c r="AC737" s="756"/>
      <c r="AD737" s="756"/>
      <c r="AE737" s="756"/>
      <c r="AF737" s="756"/>
      <c r="AG737" s="756"/>
      <c r="AH737" s="756"/>
      <c r="AI737" s="756"/>
      <c r="AJ737" s="756"/>
      <c r="AK737" s="594"/>
      <c r="AL737" s="705">
        <f t="shared" si="93"/>
        <v>725</v>
      </c>
      <c r="AM737" s="756"/>
      <c r="AN737" s="756"/>
      <c r="AO737" s="756"/>
      <c r="AP737" s="756"/>
      <c r="AQ737" s="756"/>
      <c r="AR737" s="756"/>
      <c r="AS737" s="756"/>
      <c r="AT737" s="756"/>
      <c r="AU737" s="756"/>
      <c r="AV737" s="756"/>
      <c r="AW737" s="756"/>
      <c r="AX737" s="756"/>
      <c r="AY737" s="594"/>
      <c r="AZ737" s="705">
        <f t="shared" si="94"/>
        <v>725</v>
      </c>
      <c r="BA737" s="756"/>
      <c r="BB737" s="756"/>
      <c r="BC737" s="756"/>
      <c r="BD737" s="756"/>
      <c r="BE737" s="756"/>
      <c r="BF737" s="756"/>
      <c r="BG737" s="756"/>
      <c r="BH737" s="756"/>
      <c r="BI737" s="756"/>
      <c r="BJ737" s="756"/>
      <c r="BK737" s="756"/>
      <c r="BL737" s="756"/>
      <c r="BM737" s="685"/>
      <c r="BN737" s="705">
        <f t="shared" si="95"/>
        <v>725</v>
      </c>
      <c r="BO737" s="756"/>
      <c r="BP737" s="756"/>
      <c r="BQ737" s="756"/>
      <c r="BR737" s="756"/>
      <c r="BS737" s="756"/>
      <c r="BT737" s="756"/>
      <c r="BU737" s="756"/>
      <c r="BV737" s="756"/>
      <c r="BW737" s="756"/>
      <c r="BX737" s="756"/>
      <c r="BY737" s="756"/>
      <c r="BZ737" s="756"/>
    </row>
    <row r="738" spans="2:78" x14ac:dyDescent="0.25">
      <c r="B738" s="705">
        <v>726</v>
      </c>
      <c r="C738" s="765">
        <f>(1+_xlfn.XLOOKUP(INT((B738-1)/12)+1,'ZC Curve'!$B$8:$B$107,'ZC Curve'!R$8:R$107,,0))^(1/12)-1</f>
        <v>0</v>
      </c>
      <c r="D738" s="766">
        <f t="shared" si="96"/>
        <v>1</v>
      </c>
      <c r="E738" s="765">
        <f>(1+_xlfn.XLOOKUP(INT((B738-1)/12)+1,'ZC Curve'!$B$8:$B$107,'ZC Curve'!S$8:S$107,,0))^(1/12)-1</f>
        <v>0</v>
      </c>
      <c r="F738" s="766">
        <f t="shared" si="97"/>
        <v>1</v>
      </c>
      <c r="G738" s="765">
        <f>(1+_xlfn.XLOOKUP(INT((B738-1)/12)+1,'ZC Curve'!$B$8:$B$107,'ZC Curve'!T$8:T$107,,0))^(1/12)-1</f>
        <v>0</v>
      </c>
      <c r="H738" s="766">
        <f t="shared" si="98"/>
        <v>1</v>
      </c>
      <c r="I738" s="594"/>
      <c r="J738" s="705">
        <f t="shared" si="99"/>
        <v>726</v>
      </c>
      <c r="K738" s="756"/>
      <c r="L738" s="756"/>
      <c r="M738" s="756"/>
      <c r="N738" s="756"/>
      <c r="O738" s="756"/>
      <c r="P738" s="756"/>
      <c r="Q738" s="756"/>
      <c r="R738" s="756"/>
      <c r="S738" s="756"/>
      <c r="T738" s="756"/>
      <c r="U738" s="756"/>
      <c r="V738" s="756"/>
      <c r="W738" s="594"/>
      <c r="X738" s="705">
        <f t="shared" si="100"/>
        <v>726</v>
      </c>
      <c r="Y738" s="756"/>
      <c r="Z738" s="756"/>
      <c r="AA738" s="756"/>
      <c r="AB738" s="756"/>
      <c r="AC738" s="756"/>
      <c r="AD738" s="756"/>
      <c r="AE738" s="756"/>
      <c r="AF738" s="756"/>
      <c r="AG738" s="756"/>
      <c r="AH738" s="756"/>
      <c r="AI738" s="756"/>
      <c r="AJ738" s="756"/>
      <c r="AK738" s="594"/>
      <c r="AL738" s="705">
        <f t="shared" si="93"/>
        <v>726</v>
      </c>
      <c r="AM738" s="756"/>
      <c r="AN738" s="756"/>
      <c r="AO738" s="756"/>
      <c r="AP738" s="756"/>
      <c r="AQ738" s="756"/>
      <c r="AR738" s="756"/>
      <c r="AS738" s="756"/>
      <c r="AT738" s="756"/>
      <c r="AU738" s="756"/>
      <c r="AV738" s="756"/>
      <c r="AW738" s="756"/>
      <c r="AX738" s="756"/>
      <c r="AY738" s="594"/>
      <c r="AZ738" s="705">
        <f t="shared" si="94"/>
        <v>726</v>
      </c>
      <c r="BA738" s="756"/>
      <c r="BB738" s="756"/>
      <c r="BC738" s="756"/>
      <c r="BD738" s="756"/>
      <c r="BE738" s="756"/>
      <c r="BF738" s="756"/>
      <c r="BG738" s="756"/>
      <c r="BH738" s="756"/>
      <c r="BI738" s="756"/>
      <c r="BJ738" s="756"/>
      <c r="BK738" s="756"/>
      <c r="BL738" s="756"/>
      <c r="BM738" s="685"/>
      <c r="BN738" s="705">
        <f t="shared" si="95"/>
        <v>726</v>
      </c>
      <c r="BO738" s="756"/>
      <c r="BP738" s="756"/>
      <c r="BQ738" s="756"/>
      <c r="BR738" s="756"/>
      <c r="BS738" s="756"/>
      <c r="BT738" s="756"/>
      <c r="BU738" s="756"/>
      <c r="BV738" s="756"/>
      <c r="BW738" s="756"/>
      <c r="BX738" s="756"/>
      <c r="BY738" s="756"/>
      <c r="BZ738" s="756"/>
    </row>
    <row r="739" spans="2:78" x14ac:dyDescent="0.25">
      <c r="B739" s="705">
        <v>727</v>
      </c>
      <c r="C739" s="765">
        <f>(1+_xlfn.XLOOKUP(INT((B739-1)/12)+1,'ZC Curve'!$B$8:$B$107,'ZC Curve'!R$8:R$107,,0))^(1/12)-1</f>
        <v>0</v>
      </c>
      <c r="D739" s="766">
        <f t="shared" si="96"/>
        <v>1</v>
      </c>
      <c r="E739" s="765">
        <f>(1+_xlfn.XLOOKUP(INT((B739-1)/12)+1,'ZC Curve'!$B$8:$B$107,'ZC Curve'!S$8:S$107,,0))^(1/12)-1</f>
        <v>0</v>
      </c>
      <c r="F739" s="766">
        <f t="shared" si="97"/>
        <v>1</v>
      </c>
      <c r="G739" s="765">
        <f>(1+_xlfn.XLOOKUP(INT((B739-1)/12)+1,'ZC Curve'!$B$8:$B$107,'ZC Curve'!T$8:T$107,,0))^(1/12)-1</f>
        <v>0</v>
      </c>
      <c r="H739" s="766">
        <f t="shared" si="98"/>
        <v>1</v>
      </c>
      <c r="I739" s="594"/>
      <c r="J739" s="705">
        <f t="shared" si="99"/>
        <v>727</v>
      </c>
      <c r="K739" s="756"/>
      <c r="L739" s="756"/>
      <c r="M739" s="756"/>
      <c r="N739" s="756"/>
      <c r="O739" s="756"/>
      <c r="P739" s="756"/>
      <c r="Q739" s="756"/>
      <c r="R739" s="756"/>
      <c r="S739" s="756"/>
      <c r="T739" s="756"/>
      <c r="U739" s="756"/>
      <c r="V739" s="756"/>
      <c r="W739" s="594"/>
      <c r="X739" s="705">
        <f t="shared" si="100"/>
        <v>727</v>
      </c>
      <c r="Y739" s="756"/>
      <c r="Z739" s="756"/>
      <c r="AA739" s="756"/>
      <c r="AB739" s="756"/>
      <c r="AC739" s="756"/>
      <c r="AD739" s="756"/>
      <c r="AE739" s="756"/>
      <c r="AF739" s="756"/>
      <c r="AG739" s="756"/>
      <c r="AH739" s="756"/>
      <c r="AI739" s="756"/>
      <c r="AJ739" s="756"/>
      <c r="AK739" s="594"/>
      <c r="AL739" s="705">
        <f t="shared" si="93"/>
        <v>727</v>
      </c>
      <c r="AM739" s="756"/>
      <c r="AN739" s="756"/>
      <c r="AO739" s="756"/>
      <c r="AP739" s="756"/>
      <c r="AQ739" s="756"/>
      <c r="AR739" s="756"/>
      <c r="AS739" s="756"/>
      <c r="AT739" s="756"/>
      <c r="AU739" s="756"/>
      <c r="AV739" s="756"/>
      <c r="AW739" s="756"/>
      <c r="AX739" s="756"/>
      <c r="AY739" s="594"/>
      <c r="AZ739" s="705">
        <f t="shared" si="94"/>
        <v>727</v>
      </c>
      <c r="BA739" s="756"/>
      <c r="BB739" s="756"/>
      <c r="BC739" s="756"/>
      <c r="BD739" s="756"/>
      <c r="BE739" s="756"/>
      <c r="BF739" s="756"/>
      <c r="BG739" s="756"/>
      <c r="BH739" s="756"/>
      <c r="BI739" s="756"/>
      <c r="BJ739" s="756"/>
      <c r="BK739" s="756"/>
      <c r="BL739" s="756"/>
      <c r="BM739" s="685"/>
      <c r="BN739" s="705">
        <f t="shared" si="95"/>
        <v>727</v>
      </c>
      <c r="BO739" s="756"/>
      <c r="BP739" s="756"/>
      <c r="BQ739" s="756"/>
      <c r="BR739" s="756"/>
      <c r="BS739" s="756"/>
      <c r="BT739" s="756"/>
      <c r="BU739" s="756"/>
      <c r="BV739" s="756"/>
      <c r="BW739" s="756"/>
      <c r="BX739" s="756"/>
      <c r="BY739" s="756"/>
      <c r="BZ739" s="756"/>
    </row>
    <row r="740" spans="2:78" x14ac:dyDescent="0.25">
      <c r="B740" s="705">
        <v>728</v>
      </c>
      <c r="C740" s="765">
        <f>(1+_xlfn.XLOOKUP(INT((B740-1)/12)+1,'ZC Curve'!$B$8:$B$107,'ZC Curve'!R$8:R$107,,0))^(1/12)-1</f>
        <v>0</v>
      </c>
      <c r="D740" s="766">
        <f t="shared" si="96"/>
        <v>1</v>
      </c>
      <c r="E740" s="765">
        <f>(1+_xlfn.XLOOKUP(INT((B740-1)/12)+1,'ZC Curve'!$B$8:$B$107,'ZC Curve'!S$8:S$107,,0))^(1/12)-1</f>
        <v>0</v>
      </c>
      <c r="F740" s="766">
        <f t="shared" si="97"/>
        <v>1</v>
      </c>
      <c r="G740" s="765">
        <f>(1+_xlfn.XLOOKUP(INT((B740-1)/12)+1,'ZC Curve'!$B$8:$B$107,'ZC Curve'!T$8:T$107,,0))^(1/12)-1</f>
        <v>0</v>
      </c>
      <c r="H740" s="766">
        <f t="shared" si="98"/>
        <v>1</v>
      </c>
      <c r="I740" s="594"/>
      <c r="J740" s="705">
        <f t="shared" si="99"/>
        <v>728</v>
      </c>
      <c r="K740" s="756"/>
      <c r="L740" s="756"/>
      <c r="M740" s="756"/>
      <c r="N740" s="756"/>
      <c r="O740" s="756"/>
      <c r="P740" s="756"/>
      <c r="Q740" s="756"/>
      <c r="R740" s="756"/>
      <c r="S740" s="756"/>
      <c r="T740" s="756"/>
      <c r="U740" s="756"/>
      <c r="V740" s="756"/>
      <c r="W740" s="594"/>
      <c r="X740" s="705">
        <f t="shared" si="100"/>
        <v>728</v>
      </c>
      <c r="Y740" s="756"/>
      <c r="Z740" s="756"/>
      <c r="AA740" s="756"/>
      <c r="AB740" s="756"/>
      <c r="AC740" s="756"/>
      <c r="AD740" s="756"/>
      <c r="AE740" s="756"/>
      <c r="AF740" s="756"/>
      <c r="AG740" s="756"/>
      <c r="AH740" s="756"/>
      <c r="AI740" s="756"/>
      <c r="AJ740" s="756"/>
      <c r="AK740" s="594"/>
      <c r="AL740" s="705">
        <f t="shared" si="93"/>
        <v>728</v>
      </c>
      <c r="AM740" s="756"/>
      <c r="AN740" s="756"/>
      <c r="AO740" s="756"/>
      <c r="AP740" s="756"/>
      <c r="AQ740" s="756"/>
      <c r="AR740" s="756"/>
      <c r="AS740" s="756"/>
      <c r="AT740" s="756"/>
      <c r="AU740" s="756"/>
      <c r="AV740" s="756"/>
      <c r="AW740" s="756"/>
      <c r="AX740" s="756"/>
      <c r="AY740" s="594"/>
      <c r="AZ740" s="705">
        <f t="shared" si="94"/>
        <v>728</v>
      </c>
      <c r="BA740" s="756"/>
      <c r="BB740" s="756"/>
      <c r="BC740" s="756"/>
      <c r="BD740" s="756"/>
      <c r="BE740" s="756"/>
      <c r="BF740" s="756"/>
      <c r="BG740" s="756"/>
      <c r="BH740" s="756"/>
      <c r="BI740" s="756"/>
      <c r="BJ740" s="756"/>
      <c r="BK740" s="756"/>
      <c r="BL740" s="756"/>
      <c r="BM740" s="685"/>
      <c r="BN740" s="705">
        <f t="shared" si="95"/>
        <v>728</v>
      </c>
      <c r="BO740" s="756"/>
      <c r="BP740" s="756"/>
      <c r="BQ740" s="756"/>
      <c r="BR740" s="756"/>
      <c r="BS740" s="756"/>
      <c r="BT740" s="756"/>
      <c r="BU740" s="756"/>
      <c r="BV740" s="756"/>
      <c r="BW740" s="756"/>
      <c r="BX740" s="756"/>
      <c r="BY740" s="756"/>
      <c r="BZ740" s="756"/>
    </row>
    <row r="741" spans="2:78" x14ac:dyDescent="0.25">
      <c r="B741" s="705">
        <v>729</v>
      </c>
      <c r="C741" s="765">
        <f>(1+_xlfn.XLOOKUP(INT((B741-1)/12)+1,'ZC Curve'!$B$8:$B$107,'ZC Curve'!R$8:R$107,,0))^(1/12)-1</f>
        <v>0</v>
      </c>
      <c r="D741" s="766">
        <f t="shared" si="96"/>
        <v>1</v>
      </c>
      <c r="E741" s="765">
        <f>(1+_xlfn.XLOOKUP(INT((B741-1)/12)+1,'ZC Curve'!$B$8:$B$107,'ZC Curve'!S$8:S$107,,0))^(1/12)-1</f>
        <v>0</v>
      </c>
      <c r="F741" s="766">
        <f t="shared" si="97"/>
        <v>1</v>
      </c>
      <c r="G741" s="765">
        <f>(1+_xlfn.XLOOKUP(INT((B741-1)/12)+1,'ZC Curve'!$B$8:$B$107,'ZC Curve'!T$8:T$107,,0))^(1/12)-1</f>
        <v>0</v>
      </c>
      <c r="H741" s="766">
        <f t="shared" si="98"/>
        <v>1</v>
      </c>
      <c r="I741" s="594"/>
      <c r="J741" s="705">
        <f t="shared" si="99"/>
        <v>729</v>
      </c>
      <c r="K741" s="756"/>
      <c r="L741" s="756"/>
      <c r="M741" s="756"/>
      <c r="N741" s="756"/>
      <c r="O741" s="756"/>
      <c r="P741" s="756"/>
      <c r="Q741" s="756"/>
      <c r="R741" s="756"/>
      <c r="S741" s="756"/>
      <c r="T741" s="756"/>
      <c r="U741" s="756"/>
      <c r="V741" s="756"/>
      <c r="W741" s="594"/>
      <c r="X741" s="705">
        <f t="shared" si="100"/>
        <v>729</v>
      </c>
      <c r="Y741" s="756"/>
      <c r="Z741" s="756"/>
      <c r="AA741" s="756"/>
      <c r="AB741" s="756"/>
      <c r="AC741" s="756"/>
      <c r="AD741" s="756"/>
      <c r="AE741" s="756"/>
      <c r="AF741" s="756"/>
      <c r="AG741" s="756"/>
      <c r="AH741" s="756"/>
      <c r="AI741" s="756"/>
      <c r="AJ741" s="756"/>
      <c r="AK741" s="594"/>
      <c r="AL741" s="705">
        <f t="shared" si="93"/>
        <v>729</v>
      </c>
      <c r="AM741" s="756"/>
      <c r="AN741" s="756"/>
      <c r="AO741" s="756"/>
      <c r="AP741" s="756"/>
      <c r="AQ741" s="756"/>
      <c r="AR741" s="756"/>
      <c r="AS741" s="756"/>
      <c r="AT741" s="756"/>
      <c r="AU741" s="756"/>
      <c r="AV741" s="756"/>
      <c r="AW741" s="756"/>
      <c r="AX741" s="756"/>
      <c r="AY741" s="594"/>
      <c r="AZ741" s="705">
        <f t="shared" si="94"/>
        <v>729</v>
      </c>
      <c r="BA741" s="756"/>
      <c r="BB741" s="756"/>
      <c r="BC741" s="756"/>
      <c r="BD741" s="756"/>
      <c r="BE741" s="756"/>
      <c r="BF741" s="756"/>
      <c r="BG741" s="756"/>
      <c r="BH741" s="756"/>
      <c r="BI741" s="756"/>
      <c r="BJ741" s="756"/>
      <c r="BK741" s="756"/>
      <c r="BL741" s="756"/>
      <c r="BM741" s="685"/>
      <c r="BN741" s="705">
        <f t="shared" si="95"/>
        <v>729</v>
      </c>
      <c r="BO741" s="756"/>
      <c r="BP741" s="756"/>
      <c r="BQ741" s="756"/>
      <c r="BR741" s="756"/>
      <c r="BS741" s="756"/>
      <c r="BT741" s="756"/>
      <c r="BU741" s="756"/>
      <c r="BV741" s="756"/>
      <c r="BW741" s="756"/>
      <c r="BX741" s="756"/>
      <c r="BY741" s="756"/>
      <c r="BZ741" s="756"/>
    </row>
    <row r="742" spans="2:78" x14ac:dyDescent="0.25">
      <c r="B742" s="705">
        <v>730</v>
      </c>
      <c r="C742" s="765">
        <f>(1+_xlfn.XLOOKUP(INT((B742-1)/12)+1,'ZC Curve'!$B$8:$B$107,'ZC Curve'!R$8:R$107,,0))^(1/12)-1</f>
        <v>0</v>
      </c>
      <c r="D742" s="766">
        <f t="shared" si="96"/>
        <v>1</v>
      </c>
      <c r="E742" s="765">
        <f>(1+_xlfn.XLOOKUP(INT((B742-1)/12)+1,'ZC Curve'!$B$8:$B$107,'ZC Curve'!S$8:S$107,,0))^(1/12)-1</f>
        <v>0</v>
      </c>
      <c r="F742" s="766">
        <f t="shared" si="97"/>
        <v>1</v>
      </c>
      <c r="G742" s="765">
        <f>(1+_xlfn.XLOOKUP(INT((B742-1)/12)+1,'ZC Curve'!$B$8:$B$107,'ZC Curve'!T$8:T$107,,0))^(1/12)-1</f>
        <v>0</v>
      </c>
      <c r="H742" s="766">
        <f t="shared" si="98"/>
        <v>1</v>
      </c>
      <c r="I742" s="594"/>
      <c r="J742" s="705">
        <f t="shared" si="99"/>
        <v>730</v>
      </c>
      <c r="K742" s="756"/>
      <c r="L742" s="756"/>
      <c r="M742" s="756"/>
      <c r="N742" s="756"/>
      <c r="O742" s="756"/>
      <c r="P742" s="756"/>
      <c r="Q742" s="756"/>
      <c r="R742" s="756"/>
      <c r="S742" s="756"/>
      <c r="T742" s="756"/>
      <c r="U742" s="756"/>
      <c r="V742" s="756"/>
      <c r="W742" s="594"/>
      <c r="X742" s="705">
        <f t="shared" si="100"/>
        <v>730</v>
      </c>
      <c r="Y742" s="756"/>
      <c r="Z742" s="756"/>
      <c r="AA742" s="756"/>
      <c r="AB742" s="756"/>
      <c r="AC742" s="756"/>
      <c r="AD742" s="756"/>
      <c r="AE742" s="756"/>
      <c r="AF742" s="756"/>
      <c r="AG742" s="756"/>
      <c r="AH742" s="756"/>
      <c r="AI742" s="756"/>
      <c r="AJ742" s="756"/>
      <c r="AK742" s="594"/>
      <c r="AL742" s="705">
        <f t="shared" si="93"/>
        <v>730</v>
      </c>
      <c r="AM742" s="756"/>
      <c r="AN742" s="756"/>
      <c r="AO742" s="756"/>
      <c r="AP742" s="756"/>
      <c r="AQ742" s="756"/>
      <c r="AR742" s="756"/>
      <c r="AS742" s="756"/>
      <c r="AT742" s="756"/>
      <c r="AU742" s="756"/>
      <c r="AV742" s="756"/>
      <c r="AW742" s="756"/>
      <c r="AX742" s="756"/>
      <c r="AY742" s="594"/>
      <c r="AZ742" s="705">
        <f t="shared" si="94"/>
        <v>730</v>
      </c>
      <c r="BA742" s="756"/>
      <c r="BB742" s="756"/>
      <c r="BC742" s="756"/>
      <c r="BD742" s="756"/>
      <c r="BE742" s="756"/>
      <c r="BF742" s="756"/>
      <c r="BG742" s="756"/>
      <c r="BH742" s="756"/>
      <c r="BI742" s="756"/>
      <c r="BJ742" s="756"/>
      <c r="BK742" s="756"/>
      <c r="BL742" s="756"/>
      <c r="BM742" s="685"/>
      <c r="BN742" s="705">
        <f t="shared" si="95"/>
        <v>730</v>
      </c>
      <c r="BO742" s="756"/>
      <c r="BP742" s="756"/>
      <c r="BQ742" s="756"/>
      <c r="BR742" s="756"/>
      <c r="BS742" s="756"/>
      <c r="BT742" s="756"/>
      <c r="BU742" s="756"/>
      <c r="BV742" s="756"/>
      <c r="BW742" s="756"/>
      <c r="BX742" s="756"/>
      <c r="BY742" s="756"/>
      <c r="BZ742" s="756"/>
    </row>
    <row r="743" spans="2:78" x14ac:dyDescent="0.25">
      <c r="B743" s="705">
        <v>731</v>
      </c>
      <c r="C743" s="765">
        <f>(1+_xlfn.XLOOKUP(INT((B743-1)/12)+1,'ZC Curve'!$B$8:$B$107,'ZC Curve'!R$8:R$107,,0))^(1/12)-1</f>
        <v>0</v>
      </c>
      <c r="D743" s="766">
        <f t="shared" si="96"/>
        <v>1</v>
      </c>
      <c r="E743" s="765">
        <f>(1+_xlfn.XLOOKUP(INT((B743-1)/12)+1,'ZC Curve'!$B$8:$B$107,'ZC Curve'!S$8:S$107,,0))^(1/12)-1</f>
        <v>0</v>
      </c>
      <c r="F743" s="766">
        <f t="shared" si="97"/>
        <v>1</v>
      </c>
      <c r="G743" s="765">
        <f>(1+_xlfn.XLOOKUP(INT((B743-1)/12)+1,'ZC Curve'!$B$8:$B$107,'ZC Curve'!T$8:T$107,,0))^(1/12)-1</f>
        <v>0</v>
      </c>
      <c r="H743" s="766">
        <f t="shared" si="98"/>
        <v>1</v>
      </c>
      <c r="I743" s="594"/>
      <c r="J743" s="705">
        <f t="shared" si="99"/>
        <v>731</v>
      </c>
      <c r="K743" s="756"/>
      <c r="L743" s="756"/>
      <c r="M743" s="756"/>
      <c r="N743" s="756"/>
      <c r="O743" s="756"/>
      <c r="P743" s="756"/>
      <c r="Q743" s="756"/>
      <c r="R743" s="756"/>
      <c r="S743" s="756"/>
      <c r="T743" s="756"/>
      <c r="U743" s="756"/>
      <c r="V743" s="756"/>
      <c r="W743" s="594"/>
      <c r="X743" s="705">
        <f t="shared" si="100"/>
        <v>731</v>
      </c>
      <c r="Y743" s="756"/>
      <c r="Z743" s="756"/>
      <c r="AA743" s="756"/>
      <c r="AB743" s="756"/>
      <c r="AC743" s="756"/>
      <c r="AD743" s="756"/>
      <c r="AE743" s="756"/>
      <c r="AF743" s="756"/>
      <c r="AG743" s="756"/>
      <c r="AH743" s="756"/>
      <c r="AI743" s="756"/>
      <c r="AJ743" s="756"/>
      <c r="AK743" s="594"/>
      <c r="AL743" s="705">
        <f t="shared" si="93"/>
        <v>731</v>
      </c>
      <c r="AM743" s="756"/>
      <c r="AN743" s="756"/>
      <c r="AO743" s="756"/>
      <c r="AP743" s="756"/>
      <c r="AQ743" s="756"/>
      <c r="AR743" s="756"/>
      <c r="AS743" s="756"/>
      <c r="AT743" s="756"/>
      <c r="AU743" s="756"/>
      <c r="AV743" s="756"/>
      <c r="AW743" s="756"/>
      <c r="AX743" s="756"/>
      <c r="AY743" s="594"/>
      <c r="AZ743" s="705">
        <f t="shared" si="94"/>
        <v>731</v>
      </c>
      <c r="BA743" s="756"/>
      <c r="BB743" s="756"/>
      <c r="BC743" s="756"/>
      <c r="BD743" s="756"/>
      <c r="BE743" s="756"/>
      <c r="BF743" s="756"/>
      <c r="BG743" s="756"/>
      <c r="BH743" s="756"/>
      <c r="BI743" s="756"/>
      <c r="BJ743" s="756"/>
      <c r="BK743" s="756"/>
      <c r="BL743" s="756"/>
      <c r="BM743" s="685"/>
      <c r="BN743" s="705">
        <f t="shared" si="95"/>
        <v>731</v>
      </c>
      <c r="BO743" s="756"/>
      <c r="BP743" s="756"/>
      <c r="BQ743" s="756"/>
      <c r="BR743" s="756"/>
      <c r="BS743" s="756"/>
      <c r="BT743" s="756"/>
      <c r="BU743" s="756"/>
      <c r="BV743" s="756"/>
      <c r="BW743" s="756"/>
      <c r="BX743" s="756"/>
      <c r="BY743" s="756"/>
      <c r="BZ743" s="756"/>
    </row>
    <row r="744" spans="2:78" x14ac:dyDescent="0.25">
      <c r="B744" s="705">
        <v>732</v>
      </c>
      <c r="C744" s="765">
        <f>(1+_xlfn.XLOOKUP(INT((B744-1)/12)+1,'ZC Curve'!$B$8:$B$107,'ZC Curve'!R$8:R$107,,0))^(1/12)-1</f>
        <v>0</v>
      </c>
      <c r="D744" s="766">
        <f t="shared" si="96"/>
        <v>1</v>
      </c>
      <c r="E744" s="765">
        <f>(1+_xlfn.XLOOKUP(INT((B744-1)/12)+1,'ZC Curve'!$B$8:$B$107,'ZC Curve'!S$8:S$107,,0))^(1/12)-1</f>
        <v>0</v>
      </c>
      <c r="F744" s="766">
        <f t="shared" si="97"/>
        <v>1</v>
      </c>
      <c r="G744" s="765">
        <f>(1+_xlfn.XLOOKUP(INT((B744-1)/12)+1,'ZC Curve'!$B$8:$B$107,'ZC Curve'!T$8:T$107,,0))^(1/12)-1</f>
        <v>0</v>
      </c>
      <c r="H744" s="766">
        <f t="shared" si="98"/>
        <v>1</v>
      </c>
      <c r="I744" s="594"/>
      <c r="J744" s="705">
        <f t="shared" si="99"/>
        <v>732</v>
      </c>
      <c r="K744" s="756"/>
      <c r="L744" s="756"/>
      <c r="M744" s="756"/>
      <c r="N744" s="756"/>
      <c r="O744" s="756"/>
      <c r="P744" s="756"/>
      <c r="Q744" s="756"/>
      <c r="R744" s="756"/>
      <c r="S744" s="756"/>
      <c r="T744" s="756"/>
      <c r="U744" s="756"/>
      <c r="V744" s="756"/>
      <c r="W744" s="594"/>
      <c r="X744" s="705">
        <f t="shared" si="100"/>
        <v>732</v>
      </c>
      <c r="Y744" s="756"/>
      <c r="Z744" s="756"/>
      <c r="AA744" s="756"/>
      <c r="AB744" s="756"/>
      <c r="AC744" s="756"/>
      <c r="AD744" s="756"/>
      <c r="AE744" s="756"/>
      <c r="AF744" s="756"/>
      <c r="AG744" s="756"/>
      <c r="AH744" s="756"/>
      <c r="AI744" s="756"/>
      <c r="AJ744" s="756"/>
      <c r="AK744" s="594"/>
      <c r="AL744" s="705">
        <f t="shared" si="93"/>
        <v>732</v>
      </c>
      <c r="AM744" s="756"/>
      <c r="AN744" s="756"/>
      <c r="AO744" s="756"/>
      <c r="AP744" s="756"/>
      <c r="AQ744" s="756"/>
      <c r="AR744" s="756"/>
      <c r="AS744" s="756"/>
      <c r="AT744" s="756"/>
      <c r="AU744" s="756"/>
      <c r="AV744" s="756"/>
      <c r="AW744" s="756"/>
      <c r="AX744" s="756"/>
      <c r="AY744" s="594"/>
      <c r="AZ744" s="705">
        <f t="shared" si="94"/>
        <v>732</v>
      </c>
      <c r="BA744" s="756"/>
      <c r="BB744" s="756"/>
      <c r="BC744" s="756"/>
      <c r="BD744" s="756"/>
      <c r="BE744" s="756"/>
      <c r="BF744" s="756"/>
      <c r="BG744" s="756"/>
      <c r="BH744" s="756"/>
      <c r="BI744" s="756"/>
      <c r="BJ744" s="756"/>
      <c r="BK744" s="756"/>
      <c r="BL744" s="756"/>
      <c r="BM744" s="685"/>
      <c r="BN744" s="705">
        <f t="shared" si="95"/>
        <v>732</v>
      </c>
      <c r="BO744" s="756"/>
      <c r="BP744" s="756"/>
      <c r="BQ744" s="756"/>
      <c r="BR744" s="756"/>
      <c r="BS744" s="756"/>
      <c r="BT744" s="756"/>
      <c r="BU744" s="756"/>
      <c r="BV744" s="756"/>
      <c r="BW744" s="756"/>
      <c r="BX744" s="756"/>
      <c r="BY744" s="756"/>
      <c r="BZ744" s="756"/>
    </row>
    <row r="745" spans="2:78" x14ac:dyDescent="0.25">
      <c r="B745" s="705">
        <v>733</v>
      </c>
      <c r="C745" s="765">
        <f>(1+_xlfn.XLOOKUP(INT((B745-1)/12)+1,'ZC Curve'!$B$8:$B$107,'ZC Curve'!R$8:R$107,,0))^(1/12)-1</f>
        <v>0</v>
      </c>
      <c r="D745" s="766">
        <f t="shared" si="96"/>
        <v>1</v>
      </c>
      <c r="E745" s="765">
        <f>(1+_xlfn.XLOOKUP(INT((B745-1)/12)+1,'ZC Curve'!$B$8:$B$107,'ZC Curve'!S$8:S$107,,0))^(1/12)-1</f>
        <v>0</v>
      </c>
      <c r="F745" s="766">
        <f t="shared" si="97"/>
        <v>1</v>
      </c>
      <c r="G745" s="765">
        <f>(1+_xlfn.XLOOKUP(INT((B745-1)/12)+1,'ZC Curve'!$B$8:$B$107,'ZC Curve'!T$8:T$107,,0))^(1/12)-1</f>
        <v>0</v>
      </c>
      <c r="H745" s="766">
        <f t="shared" si="98"/>
        <v>1</v>
      </c>
      <c r="I745" s="594"/>
      <c r="J745" s="705">
        <f t="shared" si="99"/>
        <v>733</v>
      </c>
      <c r="K745" s="756"/>
      <c r="L745" s="756"/>
      <c r="M745" s="756"/>
      <c r="N745" s="756"/>
      <c r="O745" s="756"/>
      <c r="P745" s="756"/>
      <c r="Q745" s="756"/>
      <c r="R745" s="756"/>
      <c r="S745" s="756"/>
      <c r="T745" s="756"/>
      <c r="U745" s="756"/>
      <c r="V745" s="756"/>
      <c r="W745" s="594"/>
      <c r="X745" s="705">
        <f t="shared" si="100"/>
        <v>733</v>
      </c>
      <c r="Y745" s="756"/>
      <c r="Z745" s="756"/>
      <c r="AA745" s="756"/>
      <c r="AB745" s="756"/>
      <c r="AC745" s="756"/>
      <c r="AD745" s="756"/>
      <c r="AE745" s="756"/>
      <c r="AF745" s="756"/>
      <c r="AG745" s="756"/>
      <c r="AH745" s="756"/>
      <c r="AI745" s="756"/>
      <c r="AJ745" s="756"/>
      <c r="AK745" s="594"/>
      <c r="AL745" s="705">
        <f t="shared" si="93"/>
        <v>733</v>
      </c>
      <c r="AM745" s="756"/>
      <c r="AN745" s="756"/>
      <c r="AO745" s="756"/>
      <c r="AP745" s="756"/>
      <c r="AQ745" s="756"/>
      <c r="AR745" s="756"/>
      <c r="AS745" s="756"/>
      <c r="AT745" s="756"/>
      <c r="AU745" s="756"/>
      <c r="AV745" s="756"/>
      <c r="AW745" s="756"/>
      <c r="AX745" s="756"/>
      <c r="AY745" s="594"/>
      <c r="AZ745" s="705">
        <f t="shared" si="94"/>
        <v>733</v>
      </c>
      <c r="BA745" s="756"/>
      <c r="BB745" s="756"/>
      <c r="BC745" s="756"/>
      <c r="BD745" s="756"/>
      <c r="BE745" s="756"/>
      <c r="BF745" s="756"/>
      <c r="BG745" s="756"/>
      <c r="BH745" s="756"/>
      <c r="BI745" s="756"/>
      <c r="BJ745" s="756"/>
      <c r="BK745" s="756"/>
      <c r="BL745" s="756"/>
      <c r="BM745" s="685"/>
      <c r="BN745" s="705">
        <f t="shared" si="95"/>
        <v>733</v>
      </c>
      <c r="BO745" s="756"/>
      <c r="BP745" s="756"/>
      <c r="BQ745" s="756"/>
      <c r="BR745" s="756"/>
      <c r="BS745" s="756"/>
      <c r="BT745" s="756"/>
      <c r="BU745" s="756"/>
      <c r="BV745" s="756"/>
      <c r="BW745" s="756"/>
      <c r="BX745" s="756"/>
      <c r="BY745" s="756"/>
      <c r="BZ745" s="756"/>
    </row>
    <row r="746" spans="2:78" x14ac:dyDescent="0.25">
      <c r="B746" s="705">
        <v>734</v>
      </c>
      <c r="C746" s="765">
        <f>(1+_xlfn.XLOOKUP(INT((B746-1)/12)+1,'ZC Curve'!$B$8:$B$107,'ZC Curve'!R$8:R$107,,0))^(1/12)-1</f>
        <v>0</v>
      </c>
      <c r="D746" s="766">
        <f t="shared" si="96"/>
        <v>1</v>
      </c>
      <c r="E746" s="765">
        <f>(1+_xlfn.XLOOKUP(INT((B746-1)/12)+1,'ZC Curve'!$B$8:$B$107,'ZC Curve'!S$8:S$107,,0))^(1/12)-1</f>
        <v>0</v>
      </c>
      <c r="F746" s="766">
        <f t="shared" si="97"/>
        <v>1</v>
      </c>
      <c r="G746" s="765">
        <f>(1+_xlfn.XLOOKUP(INT((B746-1)/12)+1,'ZC Curve'!$B$8:$B$107,'ZC Curve'!T$8:T$107,,0))^(1/12)-1</f>
        <v>0</v>
      </c>
      <c r="H746" s="766">
        <f t="shared" si="98"/>
        <v>1</v>
      </c>
      <c r="I746" s="594"/>
      <c r="J746" s="705">
        <f t="shared" si="99"/>
        <v>734</v>
      </c>
      <c r="K746" s="756"/>
      <c r="L746" s="756"/>
      <c r="M746" s="756"/>
      <c r="N746" s="756"/>
      <c r="O746" s="756"/>
      <c r="P746" s="756"/>
      <c r="Q746" s="756"/>
      <c r="R746" s="756"/>
      <c r="S746" s="756"/>
      <c r="T746" s="756"/>
      <c r="U746" s="756"/>
      <c r="V746" s="756"/>
      <c r="W746" s="594"/>
      <c r="X746" s="705">
        <f t="shared" si="100"/>
        <v>734</v>
      </c>
      <c r="Y746" s="756"/>
      <c r="Z746" s="756"/>
      <c r="AA746" s="756"/>
      <c r="AB746" s="756"/>
      <c r="AC746" s="756"/>
      <c r="AD746" s="756"/>
      <c r="AE746" s="756"/>
      <c r="AF746" s="756"/>
      <c r="AG746" s="756"/>
      <c r="AH746" s="756"/>
      <c r="AI746" s="756"/>
      <c r="AJ746" s="756"/>
      <c r="AK746" s="594"/>
      <c r="AL746" s="705">
        <f t="shared" si="93"/>
        <v>734</v>
      </c>
      <c r="AM746" s="756"/>
      <c r="AN746" s="756"/>
      <c r="AO746" s="756"/>
      <c r="AP746" s="756"/>
      <c r="AQ746" s="756"/>
      <c r="AR746" s="756"/>
      <c r="AS746" s="756"/>
      <c r="AT746" s="756"/>
      <c r="AU746" s="756"/>
      <c r="AV746" s="756"/>
      <c r="AW746" s="756"/>
      <c r="AX746" s="756"/>
      <c r="AY746" s="594"/>
      <c r="AZ746" s="705">
        <f t="shared" si="94"/>
        <v>734</v>
      </c>
      <c r="BA746" s="756"/>
      <c r="BB746" s="756"/>
      <c r="BC746" s="756"/>
      <c r="BD746" s="756"/>
      <c r="BE746" s="756"/>
      <c r="BF746" s="756"/>
      <c r="BG746" s="756"/>
      <c r="BH746" s="756"/>
      <c r="BI746" s="756"/>
      <c r="BJ746" s="756"/>
      <c r="BK746" s="756"/>
      <c r="BL746" s="756"/>
      <c r="BM746" s="685"/>
      <c r="BN746" s="705">
        <f t="shared" si="95"/>
        <v>734</v>
      </c>
      <c r="BO746" s="756"/>
      <c r="BP746" s="756"/>
      <c r="BQ746" s="756"/>
      <c r="BR746" s="756"/>
      <c r="BS746" s="756"/>
      <c r="BT746" s="756"/>
      <c r="BU746" s="756"/>
      <c r="BV746" s="756"/>
      <c r="BW746" s="756"/>
      <c r="BX746" s="756"/>
      <c r="BY746" s="756"/>
      <c r="BZ746" s="756"/>
    </row>
    <row r="747" spans="2:78" x14ac:dyDescent="0.25">
      <c r="B747" s="705">
        <v>735</v>
      </c>
      <c r="C747" s="765">
        <f>(1+_xlfn.XLOOKUP(INT((B747-1)/12)+1,'ZC Curve'!$B$8:$B$107,'ZC Curve'!R$8:R$107,,0))^(1/12)-1</f>
        <v>0</v>
      </c>
      <c r="D747" s="766">
        <f t="shared" si="96"/>
        <v>1</v>
      </c>
      <c r="E747" s="765">
        <f>(1+_xlfn.XLOOKUP(INT((B747-1)/12)+1,'ZC Curve'!$B$8:$B$107,'ZC Curve'!S$8:S$107,,0))^(1/12)-1</f>
        <v>0</v>
      </c>
      <c r="F747" s="766">
        <f t="shared" si="97"/>
        <v>1</v>
      </c>
      <c r="G747" s="765">
        <f>(1+_xlfn.XLOOKUP(INT((B747-1)/12)+1,'ZC Curve'!$B$8:$B$107,'ZC Curve'!T$8:T$107,,0))^(1/12)-1</f>
        <v>0</v>
      </c>
      <c r="H747" s="766">
        <f t="shared" si="98"/>
        <v>1</v>
      </c>
      <c r="I747" s="594"/>
      <c r="J747" s="705">
        <f t="shared" si="99"/>
        <v>735</v>
      </c>
      <c r="K747" s="756"/>
      <c r="L747" s="756"/>
      <c r="M747" s="756"/>
      <c r="N747" s="756"/>
      <c r="O747" s="756"/>
      <c r="P747" s="756"/>
      <c r="Q747" s="756"/>
      <c r="R747" s="756"/>
      <c r="S747" s="756"/>
      <c r="T747" s="756"/>
      <c r="U747" s="756"/>
      <c r="V747" s="756"/>
      <c r="W747" s="594"/>
      <c r="X747" s="705">
        <f t="shared" si="100"/>
        <v>735</v>
      </c>
      <c r="Y747" s="756"/>
      <c r="Z747" s="756"/>
      <c r="AA747" s="756"/>
      <c r="AB747" s="756"/>
      <c r="AC747" s="756"/>
      <c r="AD747" s="756"/>
      <c r="AE747" s="756"/>
      <c r="AF747" s="756"/>
      <c r="AG747" s="756"/>
      <c r="AH747" s="756"/>
      <c r="AI747" s="756"/>
      <c r="AJ747" s="756"/>
      <c r="AK747" s="594"/>
      <c r="AL747" s="705">
        <f t="shared" si="93"/>
        <v>735</v>
      </c>
      <c r="AM747" s="756"/>
      <c r="AN747" s="756"/>
      <c r="AO747" s="756"/>
      <c r="AP747" s="756"/>
      <c r="AQ747" s="756"/>
      <c r="AR747" s="756"/>
      <c r="AS747" s="756"/>
      <c r="AT747" s="756"/>
      <c r="AU747" s="756"/>
      <c r="AV747" s="756"/>
      <c r="AW747" s="756"/>
      <c r="AX747" s="756"/>
      <c r="AY747" s="594"/>
      <c r="AZ747" s="705">
        <f t="shared" si="94"/>
        <v>735</v>
      </c>
      <c r="BA747" s="756"/>
      <c r="BB747" s="756"/>
      <c r="BC747" s="756"/>
      <c r="BD747" s="756"/>
      <c r="BE747" s="756"/>
      <c r="BF747" s="756"/>
      <c r="BG747" s="756"/>
      <c r="BH747" s="756"/>
      <c r="BI747" s="756"/>
      <c r="BJ747" s="756"/>
      <c r="BK747" s="756"/>
      <c r="BL747" s="756"/>
      <c r="BM747" s="685"/>
      <c r="BN747" s="705">
        <f t="shared" si="95"/>
        <v>735</v>
      </c>
      <c r="BO747" s="756"/>
      <c r="BP747" s="756"/>
      <c r="BQ747" s="756"/>
      <c r="BR747" s="756"/>
      <c r="BS747" s="756"/>
      <c r="BT747" s="756"/>
      <c r="BU747" s="756"/>
      <c r="BV747" s="756"/>
      <c r="BW747" s="756"/>
      <c r="BX747" s="756"/>
      <c r="BY747" s="756"/>
      <c r="BZ747" s="756"/>
    </row>
    <row r="748" spans="2:78" x14ac:dyDescent="0.25">
      <c r="B748" s="705">
        <v>736</v>
      </c>
      <c r="C748" s="765">
        <f>(1+_xlfn.XLOOKUP(INT((B748-1)/12)+1,'ZC Curve'!$B$8:$B$107,'ZC Curve'!R$8:R$107,,0))^(1/12)-1</f>
        <v>0</v>
      </c>
      <c r="D748" s="766">
        <f t="shared" si="96"/>
        <v>1</v>
      </c>
      <c r="E748" s="765">
        <f>(1+_xlfn.XLOOKUP(INT((B748-1)/12)+1,'ZC Curve'!$B$8:$B$107,'ZC Curve'!S$8:S$107,,0))^(1/12)-1</f>
        <v>0</v>
      </c>
      <c r="F748" s="766">
        <f t="shared" si="97"/>
        <v>1</v>
      </c>
      <c r="G748" s="765">
        <f>(1+_xlfn.XLOOKUP(INT((B748-1)/12)+1,'ZC Curve'!$B$8:$B$107,'ZC Curve'!T$8:T$107,,0))^(1/12)-1</f>
        <v>0</v>
      </c>
      <c r="H748" s="766">
        <f t="shared" si="98"/>
        <v>1</v>
      </c>
      <c r="I748" s="594"/>
      <c r="J748" s="705">
        <f t="shared" si="99"/>
        <v>736</v>
      </c>
      <c r="K748" s="756"/>
      <c r="L748" s="756"/>
      <c r="M748" s="756"/>
      <c r="N748" s="756"/>
      <c r="O748" s="756"/>
      <c r="P748" s="756"/>
      <c r="Q748" s="756"/>
      <c r="R748" s="756"/>
      <c r="S748" s="756"/>
      <c r="T748" s="756"/>
      <c r="U748" s="756"/>
      <c r="V748" s="756"/>
      <c r="W748" s="594"/>
      <c r="X748" s="705">
        <f t="shared" si="100"/>
        <v>736</v>
      </c>
      <c r="Y748" s="756"/>
      <c r="Z748" s="756"/>
      <c r="AA748" s="756"/>
      <c r="AB748" s="756"/>
      <c r="AC748" s="756"/>
      <c r="AD748" s="756"/>
      <c r="AE748" s="756"/>
      <c r="AF748" s="756"/>
      <c r="AG748" s="756"/>
      <c r="AH748" s="756"/>
      <c r="AI748" s="756"/>
      <c r="AJ748" s="756"/>
      <c r="AK748" s="594"/>
      <c r="AL748" s="705">
        <f t="shared" si="93"/>
        <v>736</v>
      </c>
      <c r="AM748" s="756"/>
      <c r="AN748" s="756"/>
      <c r="AO748" s="756"/>
      <c r="AP748" s="756"/>
      <c r="AQ748" s="756"/>
      <c r="AR748" s="756"/>
      <c r="AS748" s="756"/>
      <c r="AT748" s="756"/>
      <c r="AU748" s="756"/>
      <c r="AV748" s="756"/>
      <c r="AW748" s="756"/>
      <c r="AX748" s="756"/>
      <c r="AY748" s="594"/>
      <c r="AZ748" s="705">
        <f t="shared" si="94"/>
        <v>736</v>
      </c>
      <c r="BA748" s="756"/>
      <c r="BB748" s="756"/>
      <c r="BC748" s="756"/>
      <c r="BD748" s="756"/>
      <c r="BE748" s="756"/>
      <c r="BF748" s="756"/>
      <c r="BG748" s="756"/>
      <c r="BH748" s="756"/>
      <c r="BI748" s="756"/>
      <c r="BJ748" s="756"/>
      <c r="BK748" s="756"/>
      <c r="BL748" s="756"/>
      <c r="BM748" s="685"/>
      <c r="BN748" s="705">
        <f t="shared" si="95"/>
        <v>736</v>
      </c>
      <c r="BO748" s="756"/>
      <c r="BP748" s="756"/>
      <c r="BQ748" s="756"/>
      <c r="BR748" s="756"/>
      <c r="BS748" s="756"/>
      <c r="BT748" s="756"/>
      <c r="BU748" s="756"/>
      <c r="BV748" s="756"/>
      <c r="BW748" s="756"/>
      <c r="BX748" s="756"/>
      <c r="BY748" s="756"/>
      <c r="BZ748" s="756"/>
    </row>
    <row r="749" spans="2:78" x14ac:dyDescent="0.25">
      <c r="B749" s="705">
        <v>737</v>
      </c>
      <c r="C749" s="765">
        <f>(1+_xlfn.XLOOKUP(INT((B749-1)/12)+1,'ZC Curve'!$B$8:$B$107,'ZC Curve'!R$8:R$107,,0))^(1/12)-1</f>
        <v>0</v>
      </c>
      <c r="D749" s="766">
        <f t="shared" si="96"/>
        <v>1</v>
      </c>
      <c r="E749" s="765">
        <f>(1+_xlfn.XLOOKUP(INT((B749-1)/12)+1,'ZC Curve'!$B$8:$B$107,'ZC Curve'!S$8:S$107,,0))^(1/12)-1</f>
        <v>0</v>
      </c>
      <c r="F749" s="766">
        <f t="shared" si="97"/>
        <v>1</v>
      </c>
      <c r="G749" s="765">
        <f>(1+_xlfn.XLOOKUP(INT((B749-1)/12)+1,'ZC Curve'!$B$8:$B$107,'ZC Curve'!T$8:T$107,,0))^(1/12)-1</f>
        <v>0</v>
      </c>
      <c r="H749" s="766">
        <f t="shared" si="98"/>
        <v>1</v>
      </c>
      <c r="I749" s="594"/>
      <c r="J749" s="705">
        <f t="shared" si="99"/>
        <v>737</v>
      </c>
      <c r="K749" s="756"/>
      <c r="L749" s="756"/>
      <c r="M749" s="756"/>
      <c r="N749" s="756"/>
      <c r="O749" s="756"/>
      <c r="P749" s="756"/>
      <c r="Q749" s="756"/>
      <c r="R749" s="756"/>
      <c r="S749" s="756"/>
      <c r="T749" s="756"/>
      <c r="U749" s="756"/>
      <c r="V749" s="756"/>
      <c r="W749" s="594"/>
      <c r="X749" s="705">
        <f t="shared" si="100"/>
        <v>737</v>
      </c>
      <c r="Y749" s="756"/>
      <c r="Z749" s="756"/>
      <c r="AA749" s="756"/>
      <c r="AB749" s="756"/>
      <c r="AC749" s="756"/>
      <c r="AD749" s="756"/>
      <c r="AE749" s="756"/>
      <c r="AF749" s="756"/>
      <c r="AG749" s="756"/>
      <c r="AH749" s="756"/>
      <c r="AI749" s="756"/>
      <c r="AJ749" s="756"/>
      <c r="AK749" s="594"/>
      <c r="AL749" s="705">
        <f t="shared" si="93"/>
        <v>737</v>
      </c>
      <c r="AM749" s="756"/>
      <c r="AN749" s="756"/>
      <c r="AO749" s="756"/>
      <c r="AP749" s="756"/>
      <c r="AQ749" s="756"/>
      <c r="AR749" s="756"/>
      <c r="AS749" s="756"/>
      <c r="AT749" s="756"/>
      <c r="AU749" s="756"/>
      <c r="AV749" s="756"/>
      <c r="AW749" s="756"/>
      <c r="AX749" s="756"/>
      <c r="AY749" s="594"/>
      <c r="AZ749" s="705">
        <f t="shared" si="94"/>
        <v>737</v>
      </c>
      <c r="BA749" s="756"/>
      <c r="BB749" s="756"/>
      <c r="BC749" s="756"/>
      <c r="BD749" s="756"/>
      <c r="BE749" s="756"/>
      <c r="BF749" s="756"/>
      <c r="BG749" s="756"/>
      <c r="BH749" s="756"/>
      <c r="BI749" s="756"/>
      <c r="BJ749" s="756"/>
      <c r="BK749" s="756"/>
      <c r="BL749" s="756"/>
      <c r="BM749" s="685"/>
      <c r="BN749" s="705">
        <f t="shared" si="95"/>
        <v>737</v>
      </c>
      <c r="BO749" s="756"/>
      <c r="BP749" s="756"/>
      <c r="BQ749" s="756"/>
      <c r="BR749" s="756"/>
      <c r="BS749" s="756"/>
      <c r="BT749" s="756"/>
      <c r="BU749" s="756"/>
      <c r="BV749" s="756"/>
      <c r="BW749" s="756"/>
      <c r="BX749" s="756"/>
      <c r="BY749" s="756"/>
      <c r="BZ749" s="756"/>
    </row>
    <row r="750" spans="2:78" x14ac:dyDescent="0.25">
      <c r="B750" s="705">
        <v>738</v>
      </c>
      <c r="C750" s="765">
        <f>(1+_xlfn.XLOOKUP(INT((B750-1)/12)+1,'ZC Curve'!$B$8:$B$107,'ZC Curve'!R$8:R$107,,0))^(1/12)-1</f>
        <v>0</v>
      </c>
      <c r="D750" s="766">
        <f t="shared" si="96"/>
        <v>1</v>
      </c>
      <c r="E750" s="765">
        <f>(1+_xlfn.XLOOKUP(INT((B750-1)/12)+1,'ZC Curve'!$B$8:$B$107,'ZC Curve'!S$8:S$107,,0))^(1/12)-1</f>
        <v>0</v>
      </c>
      <c r="F750" s="766">
        <f t="shared" si="97"/>
        <v>1</v>
      </c>
      <c r="G750" s="765">
        <f>(1+_xlfn.XLOOKUP(INT((B750-1)/12)+1,'ZC Curve'!$B$8:$B$107,'ZC Curve'!T$8:T$107,,0))^(1/12)-1</f>
        <v>0</v>
      </c>
      <c r="H750" s="766">
        <f t="shared" si="98"/>
        <v>1</v>
      </c>
      <c r="I750" s="594"/>
      <c r="J750" s="705">
        <f t="shared" si="99"/>
        <v>738</v>
      </c>
      <c r="K750" s="756"/>
      <c r="L750" s="756"/>
      <c r="M750" s="756"/>
      <c r="N750" s="756"/>
      <c r="O750" s="756"/>
      <c r="P750" s="756"/>
      <c r="Q750" s="756"/>
      <c r="R750" s="756"/>
      <c r="S750" s="756"/>
      <c r="T750" s="756"/>
      <c r="U750" s="756"/>
      <c r="V750" s="756"/>
      <c r="W750" s="594"/>
      <c r="X750" s="705">
        <f t="shared" si="100"/>
        <v>738</v>
      </c>
      <c r="Y750" s="756"/>
      <c r="Z750" s="756"/>
      <c r="AA750" s="756"/>
      <c r="AB750" s="756"/>
      <c r="AC750" s="756"/>
      <c r="AD750" s="756"/>
      <c r="AE750" s="756"/>
      <c r="AF750" s="756"/>
      <c r="AG750" s="756"/>
      <c r="AH750" s="756"/>
      <c r="AI750" s="756"/>
      <c r="AJ750" s="756"/>
      <c r="AK750" s="594"/>
      <c r="AL750" s="705">
        <f t="shared" si="93"/>
        <v>738</v>
      </c>
      <c r="AM750" s="756"/>
      <c r="AN750" s="756"/>
      <c r="AO750" s="756"/>
      <c r="AP750" s="756"/>
      <c r="AQ750" s="756"/>
      <c r="AR750" s="756"/>
      <c r="AS750" s="756"/>
      <c r="AT750" s="756"/>
      <c r="AU750" s="756"/>
      <c r="AV750" s="756"/>
      <c r="AW750" s="756"/>
      <c r="AX750" s="756"/>
      <c r="AY750" s="594"/>
      <c r="AZ750" s="705">
        <f t="shared" si="94"/>
        <v>738</v>
      </c>
      <c r="BA750" s="756"/>
      <c r="BB750" s="756"/>
      <c r="BC750" s="756"/>
      <c r="BD750" s="756"/>
      <c r="BE750" s="756"/>
      <c r="BF750" s="756"/>
      <c r="BG750" s="756"/>
      <c r="BH750" s="756"/>
      <c r="BI750" s="756"/>
      <c r="BJ750" s="756"/>
      <c r="BK750" s="756"/>
      <c r="BL750" s="756"/>
      <c r="BM750" s="685"/>
      <c r="BN750" s="705">
        <f t="shared" si="95"/>
        <v>738</v>
      </c>
      <c r="BO750" s="756"/>
      <c r="BP750" s="756"/>
      <c r="BQ750" s="756"/>
      <c r="BR750" s="756"/>
      <c r="BS750" s="756"/>
      <c r="BT750" s="756"/>
      <c r="BU750" s="756"/>
      <c r="BV750" s="756"/>
      <c r="BW750" s="756"/>
      <c r="BX750" s="756"/>
      <c r="BY750" s="756"/>
      <c r="BZ750" s="756"/>
    </row>
    <row r="751" spans="2:78" x14ac:dyDescent="0.25">
      <c r="B751" s="705">
        <v>739</v>
      </c>
      <c r="C751" s="765">
        <f>(1+_xlfn.XLOOKUP(INT((B751-1)/12)+1,'ZC Curve'!$B$8:$B$107,'ZC Curve'!R$8:R$107,,0))^(1/12)-1</f>
        <v>0</v>
      </c>
      <c r="D751" s="766">
        <f t="shared" si="96"/>
        <v>1</v>
      </c>
      <c r="E751" s="765">
        <f>(1+_xlfn.XLOOKUP(INT((B751-1)/12)+1,'ZC Curve'!$B$8:$B$107,'ZC Curve'!S$8:S$107,,0))^(1/12)-1</f>
        <v>0</v>
      </c>
      <c r="F751" s="766">
        <f t="shared" si="97"/>
        <v>1</v>
      </c>
      <c r="G751" s="765">
        <f>(1+_xlfn.XLOOKUP(INT((B751-1)/12)+1,'ZC Curve'!$B$8:$B$107,'ZC Curve'!T$8:T$107,,0))^(1/12)-1</f>
        <v>0</v>
      </c>
      <c r="H751" s="766">
        <f t="shared" si="98"/>
        <v>1</v>
      </c>
      <c r="I751" s="594"/>
      <c r="J751" s="705">
        <f t="shared" si="99"/>
        <v>739</v>
      </c>
      <c r="K751" s="756"/>
      <c r="L751" s="756"/>
      <c r="M751" s="756"/>
      <c r="N751" s="756"/>
      <c r="O751" s="756"/>
      <c r="P751" s="756"/>
      <c r="Q751" s="756"/>
      <c r="R751" s="756"/>
      <c r="S751" s="756"/>
      <c r="T751" s="756"/>
      <c r="U751" s="756"/>
      <c r="V751" s="756"/>
      <c r="W751" s="594"/>
      <c r="X751" s="705">
        <f t="shared" si="100"/>
        <v>739</v>
      </c>
      <c r="Y751" s="756"/>
      <c r="Z751" s="756"/>
      <c r="AA751" s="756"/>
      <c r="AB751" s="756"/>
      <c r="AC751" s="756"/>
      <c r="AD751" s="756"/>
      <c r="AE751" s="756"/>
      <c r="AF751" s="756"/>
      <c r="AG751" s="756"/>
      <c r="AH751" s="756"/>
      <c r="AI751" s="756"/>
      <c r="AJ751" s="756"/>
      <c r="AK751" s="594"/>
      <c r="AL751" s="705">
        <f t="shared" si="93"/>
        <v>739</v>
      </c>
      <c r="AM751" s="756"/>
      <c r="AN751" s="756"/>
      <c r="AO751" s="756"/>
      <c r="AP751" s="756"/>
      <c r="AQ751" s="756"/>
      <c r="AR751" s="756"/>
      <c r="AS751" s="756"/>
      <c r="AT751" s="756"/>
      <c r="AU751" s="756"/>
      <c r="AV751" s="756"/>
      <c r="AW751" s="756"/>
      <c r="AX751" s="756"/>
      <c r="AY751" s="594"/>
      <c r="AZ751" s="705">
        <f t="shared" si="94"/>
        <v>739</v>
      </c>
      <c r="BA751" s="756"/>
      <c r="BB751" s="756"/>
      <c r="BC751" s="756"/>
      <c r="BD751" s="756"/>
      <c r="BE751" s="756"/>
      <c r="BF751" s="756"/>
      <c r="BG751" s="756"/>
      <c r="BH751" s="756"/>
      <c r="BI751" s="756"/>
      <c r="BJ751" s="756"/>
      <c r="BK751" s="756"/>
      <c r="BL751" s="756"/>
      <c r="BM751" s="685"/>
      <c r="BN751" s="705">
        <f t="shared" si="95"/>
        <v>739</v>
      </c>
      <c r="BO751" s="756"/>
      <c r="BP751" s="756"/>
      <c r="BQ751" s="756"/>
      <c r="BR751" s="756"/>
      <c r="BS751" s="756"/>
      <c r="BT751" s="756"/>
      <c r="BU751" s="756"/>
      <c r="BV751" s="756"/>
      <c r="BW751" s="756"/>
      <c r="BX751" s="756"/>
      <c r="BY751" s="756"/>
      <c r="BZ751" s="756"/>
    </row>
    <row r="752" spans="2:78" x14ac:dyDescent="0.25">
      <c r="B752" s="705">
        <v>740</v>
      </c>
      <c r="C752" s="765">
        <f>(1+_xlfn.XLOOKUP(INT((B752-1)/12)+1,'ZC Curve'!$B$8:$B$107,'ZC Curve'!R$8:R$107,,0))^(1/12)-1</f>
        <v>0</v>
      </c>
      <c r="D752" s="766">
        <f t="shared" si="96"/>
        <v>1</v>
      </c>
      <c r="E752" s="765">
        <f>(1+_xlfn.XLOOKUP(INT((B752-1)/12)+1,'ZC Curve'!$B$8:$B$107,'ZC Curve'!S$8:S$107,,0))^(1/12)-1</f>
        <v>0</v>
      </c>
      <c r="F752" s="766">
        <f t="shared" si="97"/>
        <v>1</v>
      </c>
      <c r="G752" s="765">
        <f>(1+_xlfn.XLOOKUP(INT((B752-1)/12)+1,'ZC Curve'!$B$8:$B$107,'ZC Curve'!T$8:T$107,,0))^(1/12)-1</f>
        <v>0</v>
      </c>
      <c r="H752" s="766">
        <f t="shared" si="98"/>
        <v>1</v>
      </c>
      <c r="I752" s="594"/>
      <c r="J752" s="705">
        <f t="shared" si="99"/>
        <v>740</v>
      </c>
      <c r="K752" s="756"/>
      <c r="L752" s="756"/>
      <c r="M752" s="756"/>
      <c r="N752" s="756"/>
      <c r="O752" s="756"/>
      <c r="P752" s="756"/>
      <c r="Q752" s="756"/>
      <c r="R752" s="756"/>
      <c r="S752" s="756"/>
      <c r="T752" s="756"/>
      <c r="U752" s="756"/>
      <c r="V752" s="756"/>
      <c r="W752" s="594"/>
      <c r="X752" s="705">
        <f t="shared" si="100"/>
        <v>740</v>
      </c>
      <c r="Y752" s="756"/>
      <c r="Z752" s="756"/>
      <c r="AA752" s="756"/>
      <c r="AB752" s="756"/>
      <c r="AC752" s="756"/>
      <c r="AD752" s="756"/>
      <c r="AE752" s="756"/>
      <c r="AF752" s="756"/>
      <c r="AG752" s="756"/>
      <c r="AH752" s="756"/>
      <c r="AI752" s="756"/>
      <c r="AJ752" s="756"/>
      <c r="AK752" s="594"/>
      <c r="AL752" s="705">
        <f t="shared" si="93"/>
        <v>740</v>
      </c>
      <c r="AM752" s="756"/>
      <c r="AN752" s="756"/>
      <c r="AO752" s="756"/>
      <c r="AP752" s="756"/>
      <c r="AQ752" s="756"/>
      <c r="AR752" s="756"/>
      <c r="AS752" s="756"/>
      <c r="AT752" s="756"/>
      <c r="AU752" s="756"/>
      <c r="AV752" s="756"/>
      <c r="AW752" s="756"/>
      <c r="AX752" s="756"/>
      <c r="AY752" s="594"/>
      <c r="AZ752" s="705">
        <f t="shared" si="94"/>
        <v>740</v>
      </c>
      <c r="BA752" s="756"/>
      <c r="BB752" s="756"/>
      <c r="BC752" s="756"/>
      <c r="BD752" s="756"/>
      <c r="BE752" s="756"/>
      <c r="BF752" s="756"/>
      <c r="BG752" s="756"/>
      <c r="BH752" s="756"/>
      <c r="BI752" s="756"/>
      <c r="BJ752" s="756"/>
      <c r="BK752" s="756"/>
      <c r="BL752" s="756"/>
      <c r="BM752" s="685"/>
      <c r="BN752" s="705">
        <f t="shared" si="95"/>
        <v>740</v>
      </c>
      <c r="BO752" s="756"/>
      <c r="BP752" s="756"/>
      <c r="BQ752" s="756"/>
      <c r="BR752" s="756"/>
      <c r="BS752" s="756"/>
      <c r="BT752" s="756"/>
      <c r="BU752" s="756"/>
      <c r="BV752" s="756"/>
      <c r="BW752" s="756"/>
      <c r="BX752" s="756"/>
      <c r="BY752" s="756"/>
      <c r="BZ752" s="756"/>
    </row>
    <row r="753" spans="2:78" x14ac:dyDescent="0.25">
      <c r="B753" s="705">
        <v>741</v>
      </c>
      <c r="C753" s="765">
        <f>(1+_xlfn.XLOOKUP(INT((B753-1)/12)+1,'ZC Curve'!$B$8:$B$107,'ZC Curve'!R$8:R$107,,0))^(1/12)-1</f>
        <v>0</v>
      </c>
      <c r="D753" s="766">
        <f t="shared" si="96"/>
        <v>1</v>
      </c>
      <c r="E753" s="765">
        <f>(1+_xlfn.XLOOKUP(INT((B753-1)/12)+1,'ZC Curve'!$B$8:$B$107,'ZC Curve'!S$8:S$107,,0))^(1/12)-1</f>
        <v>0</v>
      </c>
      <c r="F753" s="766">
        <f t="shared" si="97"/>
        <v>1</v>
      </c>
      <c r="G753" s="765">
        <f>(1+_xlfn.XLOOKUP(INT((B753-1)/12)+1,'ZC Curve'!$B$8:$B$107,'ZC Curve'!T$8:T$107,,0))^(1/12)-1</f>
        <v>0</v>
      </c>
      <c r="H753" s="766">
        <f t="shared" si="98"/>
        <v>1</v>
      </c>
      <c r="I753" s="594"/>
      <c r="J753" s="705">
        <f t="shared" si="99"/>
        <v>741</v>
      </c>
      <c r="K753" s="756"/>
      <c r="L753" s="756"/>
      <c r="M753" s="756"/>
      <c r="N753" s="756"/>
      <c r="O753" s="756"/>
      <c r="P753" s="756"/>
      <c r="Q753" s="756"/>
      <c r="R753" s="756"/>
      <c r="S753" s="756"/>
      <c r="T753" s="756"/>
      <c r="U753" s="756"/>
      <c r="V753" s="756"/>
      <c r="W753" s="594"/>
      <c r="X753" s="705">
        <f t="shared" si="100"/>
        <v>741</v>
      </c>
      <c r="Y753" s="756"/>
      <c r="Z753" s="756"/>
      <c r="AA753" s="756"/>
      <c r="AB753" s="756"/>
      <c r="AC753" s="756"/>
      <c r="AD753" s="756"/>
      <c r="AE753" s="756"/>
      <c r="AF753" s="756"/>
      <c r="AG753" s="756"/>
      <c r="AH753" s="756"/>
      <c r="AI753" s="756"/>
      <c r="AJ753" s="756"/>
      <c r="AK753" s="594"/>
      <c r="AL753" s="705">
        <f t="shared" ref="AL753:AL816" si="101">AL752+1</f>
        <v>741</v>
      </c>
      <c r="AM753" s="756"/>
      <c r="AN753" s="756"/>
      <c r="AO753" s="756"/>
      <c r="AP753" s="756"/>
      <c r="AQ753" s="756"/>
      <c r="AR753" s="756"/>
      <c r="AS753" s="756"/>
      <c r="AT753" s="756"/>
      <c r="AU753" s="756"/>
      <c r="AV753" s="756"/>
      <c r="AW753" s="756"/>
      <c r="AX753" s="756"/>
      <c r="AY753" s="594"/>
      <c r="AZ753" s="705">
        <f t="shared" si="94"/>
        <v>741</v>
      </c>
      <c r="BA753" s="756"/>
      <c r="BB753" s="756"/>
      <c r="BC753" s="756"/>
      <c r="BD753" s="756"/>
      <c r="BE753" s="756"/>
      <c r="BF753" s="756"/>
      <c r="BG753" s="756"/>
      <c r="BH753" s="756"/>
      <c r="BI753" s="756"/>
      <c r="BJ753" s="756"/>
      <c r="BK753" s="756"/>
      <c r="BL753" s="756"/>
      <c r="BM753" s="685"/>
      <c r="BN753" s="705">
        <f t="shared" si="95"/>
        <v>741</v>
      </c>
      <c r="BO753" s="756"/>
      <c r="BP753" s="756"/>
      <c r="BQ753" s="756"/>
      <c r="BR753" s="756"/>
      <c r="BS753" s="756"/>
      <c r="BT753" s="756"/>
      <c r="BU753" s="756"/>
      <c r="BV753" s="756"/>
      <c r="BW753" s="756"/>
      <c r="BX753" s="756"/>
      <c r="BY753" s="756"/>
      <c r="BZ753" s="756"/>
    </row>
    <row r="754" spans="2:78" x14ac:dyDescent="0.25">
      <c r="B754" s="705">
        <v>742</v>
      </c>
      <c r="C754" s="765">
        <f>(1+_xlfn.XLOOKUP(INT((B754-1)/12)+1,'ZC Curve'!$B$8:$B$107,'ZC Curve'!R$8:R$107,,0))^(1/12)-1</f>
        <v>0</v>
      </c>
      <c r="D754" s="766">
        <f t="shared" si="96"/>
        <v>1</v>
      </c>
      <c r="E754" s="765">
        <f>(1+_xlfn.XLOOKUP(INT((B754-1)/12)+1,'ZC Curve'!$B$8:$B$107,'ZC Curve'!S$8:S$107,,0))^(1/12)-1</f>
        <v>0</v>
      </c>
      <c r="F754" s="766">
        <f t="shared" si="97"/>
        <v>1</v>
      </c>
      <c r="G754" s="765">
        <f>(1+_xlfn.XLOOKUP(INT((B754-1)/12)+1,'ZC Curve'!$B$8:$B$107,'ZC Curve'!T$8:T$107,,0))^(1/12)-1</f>
        <v>0</v>
      </c>
      <c r="H754" s="766">
        <f t="shared" si="98"/>
        <v>1</v>
      </c>
      <c r="I754" s="594"/>
      <c r="J754" s="705">
        <f t="shared" si="99"/>
        <v>742</v>
      </c>
      <c r="K754" s="756"/>
      <c r="L754" s="756"/>
      <c r="M754" s="756"/>
      <c r="N754" s="756"/>
      <c r="O754" s="756"/>
      <c r="P754" s="756"/>
      <c r="Q754" s="756"/>
      <c r="R754" s="756"/>
      <c r="S754" s="756"/>
      <c r="T754" s="756"/>
      <c r="U754" s="756"/>
      <c r="V754" s="756"/>
      <c r="W754" s="594"/>
      <c r="X754" s="705">
        <f t="shared" si="100"/>
        <v>742</v>
      </c>
      <c r="Y754" s="756"/>
      <c r="Z754" s="756"/>
      <c r="AA754" s="756"/>
      <c r="AB754" s="756"/>
      <c r="AC754" s="756"/>
      <c r="AD754" s="756"/>
      <c r="AE754" s="756"/>
      <c r="AF754" s="756"/>
      <c r="AG754" s="756"/>
      <c r="AH754" s="756"/>
      <c r="AI754" s="756"/>
      <c r="AJ754" s="756"/>
      <c r="AK754" s="594"/>
      <c r="AL754" s="705">
        <f t="shared" si="101"/>
        <v>742</v>
      </c>
      <c r="AM754" s="756"/>
      <c r="AN754" s="756"/>
      <c r="AO754" s="756"/>
      <c r="AP754" s="756"/>
      <c r="AQ754" s="756"/>
      <c r="AR754" s="756"/>
      <c r="AS754" s="756"/>
      <c r="AT754" s="756"/>
      <c r="AU754" s="756"/>
      <c r="AV754" s="756"/>
      <c r="AW754" s="756"/>
      <c r="AX754" s="756"/>
      <c r="AY754" s="594"/>
      <c r="AZ754" s="705">
        <f t="shared" si="94"/>
        <v>742</v>
      </c>
      <c r="BA754" s="756"/>
      <c r="BB754" s="756"/>
      <c r="BC754" s="756"/>
      <c r="BD754" s="756"/>
      <c r="BE754" s="756"/>
      <c r="BF754" s="756"/>
      <c r="BG754" s="756"/>
      <c r="BH754" s="756"/>
      <c r="BI754" s="756"/>
      <c r="BJ754" s="756"/>
      <c r="BK754" s="756"/>
      <c r="BL754" s="756"/>
      <c r="BM754" s="685"/>
      <c r="BN754" s="705">
        <f t="shared" si="95"/>
        <v>742</v>
      </c>
      <c r="BO754" s="756"/>
      <c r="BP754" s="756"/>
      <c r="BQ754" s="756"/>
      <c r="BR754" s="756"/>
      <c r="BS754" s="756"/>
      <c r="BT754" s="756"/>
      <c r="BU754" s="756"/>
      <c r="BV754" s="756"/>
      <c r="BW754" s="756"/>
      <c r="BX754" s="756"/>
      <c r="BY754" s="756"/>
      <c r="BZ754" s="756"/>
    </row>
    <row r="755" spans="2:78" x14ac:dyDescent="0.25">
      <c r="B755" s="705">
        <v>743</v>
      </c>
      <c r="C755" s="765">
        <f>(1+_xlfn.XLOOKUP(INT((B755-1)/12)+1,'ZC Curve'!$B$8:$B$107,'ZC Curve'!R$8:R$107,,0))^(1/12)-1</f>
        <v>0</v>
      </c>
      <c r="D755" s="766">
        <f t="shared" si="96"/>
        <v>1</v>
      </c>
      <c r="E755" s="765">
        <f>(1+_xlfn.XLOOKUP(INT((B755-1)/12)+1,'ZC Curve'!$B$8:$B$107,'ZC Curve'!S$8:S$107,,0))^(1/12)-1</f>
        <v>0</v>
      </c>
      <c r="F755" s="766">
        <f t="shared" si="97"/>
        <v>1</v>
      </c>
      <c r="G755" s="765">
        <f>(1+_xlfn.XLOOKUP(INT((B755-1)/12)+1,'ZC Curve'!$B$8:$B$107,'ZC Curve'!T$8:T$107,,0))^(1/12)-1</f>
        <v>0</v>
      </c>
      <c r="H755" s="766">
        <f t="shared" si="98"/>
        <v>1</v>
      </c>
      <c r="I755" s="594"/>
      <c r="J755" s="705">
        <f t="shared" si="99"/>
        <v>743</v>
      </c>
      <c r="K755" s="756"/>
      <c r="L755" s="756"/>
      <c r="M755" s="756"/>
      <c r="N755" s="756"/>
      <c r="O755" s="756"/>
      <c r="P755" s="756"/>
      <c r="Q755" s="756"/>
      <c r="R755" s="756"/>
      <c r="S755" s="756"/>
      <c r="T755" s="756"/>
      <c r="U755" s="756"/>
      <c r="V755" s="756"/>
      <c r="W755" s="594"/>
      <c r="X755" s="705">
        <f t="shared" si="100"/>
        <v>743</v>
      </c>
      <c r="Y755" s="756"/>
      <c r="Z755" s="756"/>
      <c r="AA755" s="756"/>
      <c r="AB755" s="756"/>
      <c r="AC755" s="756"/>
      <c r="AD755" s="756"/>
      <c r="AE755" s="756"/>
      <c r="AF755" s="756"/>
      <c r="AG755" s="756"/>
      <c r="AH755" s="756"/>
      <c r="AI755" s="756"/>
      <c r="AJ755" s="756"/>
      <c r="AK755" s="594"/>
      <c r="AL755" s="705">
        <f t="shared" si="101"/>
        <v>743</v>
      </c>
      <c r="AM755" s="756"/>
      <c r="AN755" s="756"/>
      <c r="AO755" s="756"/>
      <c r="AP755" s="756"/>
      <c r="AQ755" s="756"/>
      <c r="AR755" s="756"/>
      <c r="AS755" s="756"/>
      <c r="AT755" s="756"/>
      <c r="AU755" s="756"/>
      <c r="AV755" s="756"/>
      <c r="AW755" s="756"/>
      <c r="AX755" s="756"/>
      <c r="AY755" s="594"/>
      <c r="AZ755" s="705">
        <f t="shared" si="94"/>
        <v>743</v>
      </c>
      <c r="BA755" s="756"/>
      <c r="BB755" s="756"/>
      <c r="BC755" s="756"/>
      <c r="BD755" s="756"/>
      <c r="BE755" s="756"/>
      <c r="BF755" s="756"/>
      <c r="BG755" s="756"/>
      <c r="BH755" s="756"/>
      <c r="BI755" s="756"/>
      <c r="BJ755" s="756"/>
      <c r="BK755" s="756"/>
      <c r="BL755" s="756"/>
      <c r="BM755" s="685"/>
      <c r="BN755" s="705">
        <f t="shared" si="95"/>
        <v>743</v>
      </c>
      <c r="BO755" s="756"/>
      <c r="BP755" s="756"/>
      <c r="BQ755" s="756"/>
      <c r="BR755" s="756"/>
      <c r="BS755" s="756"/>
      <c r="BT755" s="756"/>
      <c r="BU755" s="756"/>
      <c r="BV755" s="756"/>
      <c r="BW755" s="756"/>
      <c r="BX755" s="756"/>
      <c r="BY755" s="756"/>
      <c r="BZ755" s="756"/>
    </row>
    <row r="756" spans="2:78" x14ac:dyDescent="0.25">
      <c r="B756" s="705">
        <v>744</v>
      </c>
      <c r="C756" s="765">
        <f>(1+_xlfn.XLOOKUP(INT((B756-1)/12)+1,'ZC Curve'!$B$8:$B$107,'ZC Curve'!R$8:R$107,,0))^(1/12)-1</f>
        <v>0</v>
      </c>
      <c r="D756" s="766">
        <f t="shared" si="96"/>
        <v>1</v>
      </c>
      <c r="E756" s="765">
        <f>(1+_xlfn.XLOOKUP(INT((B756-1)/12)+1,'ZC Curve'!$B$8:$B$107,'ZC Curve'!S$8:S$107,,0))^(1/12)-1</f>
        <v>0</v>
      </c>
      <c r="F756" s="766">
        <f t="shared" si="97"/>
        <v>1</v>
      </c>
      <c r="G756" s="765">
        <f>(1+_xlfn.XLOOKUP(INT((B756-1)/12)+1,'ZC Curve'!$B$8:$B$107,'ZC Curve'!T$8:T$107,,0))^(1/12)-1</f>
        <v>0</v>
      </c>
      <c r="H756" s="766">
        <f t="shared" si="98"/>
        <v>1</v>
      </c>
      <c r="I756" s="594"/>
      <c r="J756" s="705">
        <f t="shared" si="99"/>
        <v>744</v>
      </c>
      <c r="K756" s="756"/>
      <c r="L756" s="756"/>
      <c r="M756" s="756"/>
      <c r="N756" s="756"/>
      <c r="O756" s="756"/>
      <c r="P756" s="756"/>
      <c r="Q756" s="756"/>
      <c r="R756" s="756"/>
      <c r="S756" s="756"/>
      <c r="T756" s="756"/>
      <c r="U756" s="756"/>
      <c r="V756" s="756"/>
      <c r="W756" s="594"/>
      <c r="X756" s="705">
        <f t="shared" si="100"/>
        <v>744</v>
      </c>
      <c r="Y756" s="756"/>
      <c r="Z756" s="756"/>
      <c r="AA756" s="756"/>
      <c r="AB756" s="756"/>
      <c r="AC756" s="756"/>
      <c r="AD756" s="756"/>
      <c r="AE756" s="756"/>
      <c r="AF756" s="756"/>
      <c r="AG756" s="756"/>
      <c r="AH756" s="756"/>
      <c r="AI756" s="756"/>
      <c r="AJ756" s="756"/>
      <c r="AK756" s="594"/>
      <c r="AL756" s="705">
        <f t="shared" si="101"/>
        <v>744</v>
      </c>
      <c r="AM756" s="756"/>
      <c r="AN756" s="756"/>
      <c r="AO756" s="756"/>
      <c r="AP756" s="756"/>
      <c r="AQ756" s="756"/>
      <c r="AR756" s="756"/>
      <c r="AS756" s="756"/>
      <c r="AT756" s="756"/>
      <c r="AU756" s="756"/>
      <c r="AV756" s="756"/>
      <c r="AW756" s="756"/>
      <c r="AX756" s="756"/>
      <c r="AY756" s="594"/>
      <c r="AZ756" s="705">
        <f t="shared" si="94"/>
        <v>744</v>
      </c>
      <c r="BA756" s="756"/>
      <c r="BB756" s="756"/>
      <c r="BC756" s="756"/>
      <c r="BD756" s="756"/>
      <c r="BE756" s="756"/>
      <c r="BF756" s="756"/>
      <c r="BG756" s="756"/>
      <c r="BH756" s="756"/>
      <c r="BI756" s="756"/>
      <c r="BJ756" s="756"/>
      <c r="BK756" s="756"/>
      <c r="BL756" s="756"/>
      <c r="BM756" s="685"/>
      <c r="BN756" s="705">
        <f t="shared" si="95"/>
        <v>744</v>
      </c>
      <c r="BO756" s="756"/>
      <c r="BP756" s="756"/>
      <c r="BQ756" s="756"/>
      <c r="BR756" s="756"/>
      <c r="BS756" s="756"/>
      <c r="BT756" s="756"/>
      <c r="BU756" s="756"/>
      <c r="BV756" s="756"/>
      <c r="BW756" s="756"/>
      <c r="BX756" s="756"/>
      <c r="BY756" s="756"/>
      <c r="BZ756" s="756"/>
    </row>
    <row r="757" spans="2:78" x14ac:dyDescent="0.25">
      <c r="B757" s="705">
        <v>745</v>
      </c>
      <c r="C757" s="765">
        <f>(1+_xlfn.XLOOKUP(INT((B757-1)/12)+1,'ZC Curve'!$B$8:$B$107,'ZC Curve'!R$8:R$107,,0))^(1/12)-1</f>
        <v>0</v>
      </c>
      <c r="D757" s="766">
        <f t="shared" si="96"/>
        <v>1</v>
      </c>
      <c r="E757" s="765">
        <f>(1+_xlfn.XLOOKUP(INT((B757-1)/12)+1,'ZC Curve'!$B$8:$B$107,'ZC Curve'!S$8:S$107,,0))^(1/12)-1</f>
        <v>0</v>
      </c>
      <c r="F757" s="766">
        <f t="shared" si="97"/>
        <v>1</v>
      </c>
      <c r="G757" s="765">
        <f>(1+_xlfn.XLOOKUP(INT((B757-1)/12)+1,'ZC Curve'!$B$8:$B$107,'ZC Curve'!T$8:T$107,,0))^(1/12)-1</f>
        <v>0</v>
      </c>
      <c r="H757" s="766">
        <f t="shared" si="98"/>
        <v>1</v>
      </c>
      <c r="I757" s="594"/>
      <c r="J757" s="705">
        <f t="shared" si="99"/>
        <v>745</v>
      </c>
      <c r="K757" s="756"/>
      <c r="L757" s="756"/>
      <c r="M757" s="756"/>
      <c r="N757" s="756"/>
      <c r="O757" s="756"/>
      <c r="P757" s="756"/>
      <c r="Q757" s="756"/>
      <c r="R757" s="756"/>
      <c r="S757" s="756"/>
      <c r="T757" s="756"/>
      <c r="U757" s="756"/>
      <c r="V757" s="756"/>
      <c r="W757" s="594"/>
      <c r="X757" s="705">
        <f t="shared" si="100"/>
        <v>745</v>
      </c>
      <c r="Y757" s="756"/>
      <c r="Z757" s="756"/>
      <c r="AA757" s="756"/>
      <c r="AB757" s="756"/>
      <c r="AC757" s="756"/>
      <c r="AD757" s="756"/>
      <c r="AE757" s="756"/>
      <c r="AF757" s="756"/>
      <c r="AG757" s="756"/>
      <c r="AH757" s="756"/>
      <c r="AI757" s="756"/>
      <c r="AJ757" s="756"/>
      <c r="AK757" s="594"/>
      <c r="AL757" s="705">
        <f t="shared" si="101"/>
        <v>745</v>
      </c>
      <c r="AM757" s="756"/>
      <c r="AN757" s="756"/>
      <c r="AO757" s="756"/>
      <c r="AP757" s="756"/>
      <c r="AQ757" s="756"/>
      <c r="AR757" s="756"/>
      <c r="AS757" s="756"/>
      <c r="AT757" s="756"/>
      <c r="AU757" s="756"/>
      <c r="AV757" s="756"/>
      <c r="AW757" s="756"/>
      <c r="AX757" s="756"/>
      <c r="AY757" s="594"/>
      <c r="AZ757" s="705">
        <f t="shared" si="94"/>
        <v>745</v>
      </c>
      <c r="BA757" s="756"/>
      <c r="BB757" s="756"/>
      <c r="BC757" s="756"/>
      <c r="BD757" s="756"/>
      <c r="BE757" s="756"/>
      <c r="BF757" s="756"/>
      <c r="BG757" s="756"/>
      <c r="BH757" s="756"/>
      <c r="BI757" s="756"/>
      <c r="BJ757" s="756"/>
      <c r="BK757" s="756"/>
      <c r="BL757" s="756"/>
      <c r="BM757" s="685"/>
      <c r="BN757" s="705">
        <f t="shared" si="95"/>
        <v>745</v>
      </c>
      <c r="BO757" s="756"/>
      <c r="BP757" s="756"/>
      <c r="BQ757" s="756"/>
      <c r="BR757" s="756"/>
      <c r="BS757" s="756"/>
      <c r="BT757" s="756"/>
      <c r="BU757" s="756"/>
      <c r="BV757" s="756"/>
      <c r="BW757" s="756"/>
      <c r="BX757" s="756"/>
      <c r="BY757" s="756"/>
      <c r="BZ757" s="756"/>
    </row>
    <row r="758" spans="2:78" x14ac:dyDescent="0.25">
      <c r="B758" s="705">
        <v>746</v>
      </c>
      <c r="C758" s="765">
        <f>(1+_xlfn.XLOOKUP(INT((B758-1)/12)+1,'ZC Curve'!$B$8:$B$107,'ZC Curve'!R$8:R$107,,0))^(1/12)-1</f>
        <v>0</v>
      </c>
      <c r="D758" s="766">
        <f t="shared" si="96"/>
        <v>1</v>
      </c>
      <c r="E758" s="765">
        <f>(1+_xlfn.XLOOKUP(INT((B758-1)/12)+1,'ZC Curve'!$B$8:$B$107,'ZC Curve'!S$8:S$107,,0))^(1/12)-1</f>
        <v>0</v>
      </c>
      <c r="F758" s="766">
        <f t="shared" si="97"/>
        <v>1</v>
      </c>
      <c r="G758" s="765">
        <f>(1+_xlfn.XLOOKUP(INT((B758-1)/12)+1,'ZC Curve'!$B$8:$B$107,'ZC Curve'!T$8:T$107,,0))^(1/12)-1</f>
        <v>0</v>
      </c>
      <c r="H758" s="766">
        <f t="shared" si="98"/>
        <v>1</v>
      </c>
      <c r="I758" s="594"/>
      <c r="J758" s="705">
        <f t="shared" si="99"/>
        <v>746</v>
      </c>
      <c r="K758" s="756"/>
      <c r="L758" s="756"/>
      <c r="M758" s="756"/>
      <c r="N758" s="756"/>
      <c r="O758" s="756"/>
      <c r="P758" s="756"/>
      <c r="Q758" s="756"/>
      <c r="R758" s="756"/>
      <c r="S758" s="756"/>
      <c r="T758" s="756"/>
      <c r="U758" s="756"/>
      <c r="V758" s="756"/>
      <c r="W758" s="594"/>
      <c r="X758" s="705">
        <f t="shared" si="100"/>
        <v>746</v>
      </c>
      <c r="Y758" s="756"/>
      <c r="Z758" s="756"/>
      <c r="AA758" s="756"/>
      <c r="AB758" s="756"/>
      <c r="AC758" s="756"/>
      <c r="AD758" s="756"/>
      <c r="AE758" s="756"/>
      <c r="AF758" s="756"/>
      <c r="AG758" s="756"/>
      <c r="AH758" s="756"/>
      <c r="AI758" s="756"/>
      <c r="AJ758" s="756"/>
      <c r="AK758" s="594"/>
      <c r="AL758" s="705">
        <f t="shared" si="101"/>
        <v>746</v>
      </c>
      <c r="AM758" s="756"/>
      <c r="AN758" s="756"/>
      <c r="AO758" s="756"/>
      <c r="AP758" s="756"/>
      <c r="AQ758" s="756"/>
      <c r="AR758" s="756"/>
      <c r="AS758" s="756"/>
      <c r="AT758" s="756"/>
      <c r="AU758" s="756"/>
      <c r="AV758" s="756"/>
      <c r="AW758" s="756"/>
      <c r="AX758" s="756"/>
      <c r="AY758" s="594"/>
      <c r="AZ758" s="705">
        <f t="shared" si="94"/>
        <v>746</v>
      </c>
      <c r="BA758" s="756"/>
      <c r="BB758" s="756"/>
      <c r="BC758" s="756"/>
      <c r="BD758" s="756"/>
      <c r="BE758" s="756"/>
      <c r="BF758" s="756"/>
      <c r="BG758" s="756"/>
      <c r="BH758" s="756"/>
      <c r="BI758" s="756"/>
      <c r="BJ758" s="756"/>
      <c r="BK758" s="756"/>
      <c r="BL758" s="756"/>
      <c r="BM758" s="685"/>
      <c r="BN758" s="705">
        <f t="shared" si="95"/>
        <v>746</v>
      </c>
      <c r="BO758" s="756"/>
      <c r="BP758" s="756"/>
      <c r="BQ758" s="756"/>
      <c r="BR758" s="756"/>
      <c r="BS758" s="756"/>
      <c r="BT758" s="756"/>
      <c r="BU758" s="756"/>
      <c r="BV758" s="756"/>
      <c r="BW758" s="756"/>
      <c r="BX758" s="756"/>
      <c r="BY758" s="756"/>
      <c r="BZ758" s="756"/>
    </row>
    <row r="759" spans="2:78" x14ac:dyDescent="0.25">
      <c r="B759" s="705">
        <v>747</v>
      </c>
      <c r="C759" s="765">
        <f>(1+_xlfn.XLOOKUP(INT((B759-1)/12)+1,'ZC Curve'!$B$8:$B$107,'ZC Curve'!R$8:R$107,,0))^(1/12)-1</f>
        <v>0</v>
      </c>
      <c r="D759" s="766">
        <f t="shared" si="96"/>
        <v>1</v>
      </c>
      <c r="E759" s="765">
        <f>(1+_xlfn.XLOOKUP(INT((B759-1)/12)+1,'ZC Curve'!$B$8:$B$107,'ZC Curve'!S$8:S$107,,0))^(1/12)-1</f>
        <v>0</v>
      </c>
      <c r="F759" s="766">
        <f t="shared" si="97"/>
        <v>1</v>
      </c>
      <c r="G759" s="765">
        <f>(1+_xlfn.XLOOKUP(INT((B759-1)/12)+1,'ZC Curve'!$B$8:$B$107,'ZC Curve'!T$8:T$107,,0))^(1/12)-1</f>
        <v>0</v>
      </c>
      <c r="H759" s="766">
        <f t="shared" si="98"/>
        <v>1</v>
      </c>
      <c r="I759" s="594"/>
      <c r="J759" s="705">
        <f t="shared" si="99"/>
        <v>747</v>
      </c>
      <c r="K759" s="756"/>
      <c r="L759" s="756"/>
      <c r="M759" s="756"/>
      <c r="N759" s="756"/>
      <c r="O759" s="756"/>
      <c r="P759" s="756"/>
      <c r="Q759" s="756"/>
      <c r="R759" s="756"/>
      <c r="S759" s="756"/>
      <c r="T759" s="756"/>
      <c r="U759" s="756"/>
      <c r="V759" s="756"/>
      <c r="W759" s="594"/>
      <c r="X759" s="705">
        <f t="shared" si="100"/>
        <v>747</v>
      </c>
      <c r="Y759" s="756"/>
      <c r="Z759" s="756"/>
      <c r="AA759" s="756"/>
      <c r="AB759" s="756"/>
      <c r="AC759" s="756"/>
      <c r="AD759" s="756"/>
      <c r="AE759" s="756"/>
      <c r="AF759" s="756"/>
      <c r="AG759" s="756"/>
      <c r="AH759" s="756"/>
      <c r="AI759" s="756"/>
      <c r="AJ759" s="756"/>
      <c r="AK759" s="594"/>
      <c r="AL759" s="705">
        <f t="shared" si="101"/>
        <v>747</v>
      </c>
      <c r="AM759" s="756"/>
      <c r="AN759" s="756"/>
      <c r="AO759" s="756"/>
      <c r="AP759" s="756"/>
      <c r="AQ759" s="756"/>
      <c r="AR759" s="756"/>
      <c r="AS759" s="756"/>
      <c r="AT759" s="756"/>
      <c r="AU759" s="756"/>
      <c r="AV759" s="756"/>
      <c r="AW759" s="756"/>
      <c r="AX759" s="756"/>
      <c r="AY759" s="594"/>
      <c r="AZ759" s="705">
        <f t="shared" si="94"/>
        <v>747</v>
      </c>
      <c r="BA759" s="756"/>
      <c r="BB759" s="756"/>
      <c r="BC759" s="756"/>
      <c r="BD759" s="756"/>
      <c r="BE759" s="756"/>
      <c r="BF759" s="756"/>
      <c r="BG759" s="756"/>
      <c r="BH759" s="756"/>
      <c r="BI759" s="756"/>
      <c r="BJ759" s="756"/>
      <c r="BK759" s="756"/>
      <c r="BL759" s="756"/>
      <c r="BM759" s="685"/>
      <c r="BN759" s="705">
        <f t="shared" si="95"/>
        <v>747</v>
      </c>
      <c r="BO759" s="756"/>
      <c r="BP759" s="756"/>
      <c r="BQ759" s="756"/>
      <c r="BR759" s="756"/>
      <c r="BS759" s="756"/>
      <c r="BT759" s="756"/>
      <c r="BU759" s="756"/>
      <c r="BV759" s="756"/>
      <c r="BW759" s="756"/>
      <c r="BX759" s="756"/>
      <c r="BY759" s="756"/>
      <c r="BZ759" s="756"/>
    </row>
    <row r="760" spans="2:78" x14ac:dyDescent="0.25">
      <c r="B760" s="705">
        <v>748</v>
      </c>
      <c r="C760" s="765">
        <f>(1+_xlfn.XLOOKUP(INT((B760-1)/12)+1,'ZC Curve'!$B$8:$B$107,'ZC Curve'!R$8:R$107,,0))^(1/12)-1</f>
        <v>0</v>
      </c>
      <c r="D760" s="766">
        <f t="shared" si="96"/>
        <v>1</v>
      </c>
      <c r="E760" s="765">
        <f>(1+_xlfn.XLOOKUP(INT((B760-1)/12)+1,'ZC Curve'!$B$8:$B$107,'ZC Curve'!S$8:S$107,,0))^(1/12)-1</f>
        <v>0</v>
      </c>
      <c r="F760" s="766">
        <f t="shared" si="97"/>
        <v>1</v>
      </c>
      <c r="G760" s="765">
        <f>(1+_xlfn.XLOOKUP(INT((B760-1)/12)+1,'ZC Curve'!$B$8:$B$107,'ZC Curve'!T$8:T$107,,0))^(1/12)-1</f>
        <v>0</v>
      </c>
      <c r="H760" s="766">
        <f t="shared" si="98"/>
        <v>1</v>
      </c>
      <c r="I760" s="594"/>
      <c r="J760" s="705">
        <f t="shared" si="99"/>
        <v>748</v>
      </c>
      <c r="K760" s="756"/>
      <c r="L760" s="756"/>
      <c r="M760" s="756"/>
      <c r="N760" s="756"/>
      <c r="O760" s="756"/>
      <c r="P760" s="756"/>
      <c r="Q760" s="756"/>
      <c r="R760" s="756"/>
      <c r="S760" s="756"/>
      <c r="T760" s="756"/>
      <c r="U760" s="756"/>
      <c r="V760" s="756"/>
      <c r="W760" s="594"/>
      <c r="X760" s="705">
        <f t="shared" si="100"/>
        <v>748</v>
      </c>
      <c r="Y760" s="756"/>
      <c r="Z760" s="756"/>
      <c r="AA760" s="756"/>
      <c r="AB760" s="756"/>
      <c r="AC760" s="756"/>
      <c r="AD760" s="756"/>
      <c r="AE760" s="756"/>
      <c r="AF760" s="756"/>
      <c r="AG760" s="756"/>
      <c r="AH760" s="756"/>
      <c r="AI760" s="756"/>
      <c r="AJ760" s="756"/>
      <c r="AK760" s="594"/>
      <c r="AL760" s="705">
        <f t="shared" si="101"/>
        <v>748</v>
      </c>
      <c r="AM760" s="756"/>
      <c r="AN760" s="756"/>
      <c r="AO760" s="756"/>
      <c r="AP760" s="756"/>
      <c r="AQ760" s="756"/>
      <c r="AR760" s="756"/>
      <c r="AS760" s="756"/>
      <c r="AT760" s="756"/>
      <c r="AU760" s="756"/>
      <c r="AV760" s="756"/>
      <c r="AW760" s="756"/>
      <c r="AX760" s="756"/>
      <c r="AY760" s="594"/>
      <c r="AZ760" s="705">
        <f t="shared" si="94"/>
        <v>748</v>
      </c>
      <c r="BA760" s="756"/>
      <c r="BB760" s="756"/>
      <c r="BC760" s="756"/>
      <c r="BD760" s="756"/>
      <c r="BE760" s="756"/>
      <c r="BF760" s="756"/>
      <c r="BG760" s="756"/>
      <c r="BH760" s="756"/>
      <c r="BI760" s="756"/>
      <c r="BJ760" s="756"/>
      <c r="BK760" s="756"/>
      <c r="BL760" s="756"/>
      <c r="BM760" s="685"/>
      <c r="BN760" s="705">
        <f t="shared" si="95"/>
        <v>748</v>
      </c>
      <c r="BO760" s="756"/>
      <c r="BP760" s="756"/>
      <c r="BQ760" s="756"/>
      <c r="BR760" s="756"/>
      <c r="BS760" s="756"/>
      <c r="BT760" s="756"/>
      <c r="BU760" s="756"/>
      <c r="BV760" s="756"/>
      <c r="BW760" s="756"/>
      <c r="BX760" s="756"/>
      <c r="BY760" s="756"/>
      <c r="BZ760" s="756"/>
    </row>
    <row r="761" spans="2:78" x14ac:dyDescent="0.25">
      <c r="B761" s="705">
        <v>749</v>
      </c>
      <c r="C761" s="765">
        <f>(1+_xlfn.XLOOKUP(INT((B761-1)/12)+1,'ZC Curve'!$B$8:$B$107,'ZC Curve'!R$8:R$107,,0))^(1/12)-1</f>
        <v>0</v>
      </c>
      <c r="D761" s="766">
        <f t="shared" si="96"/>
        <v>1</v>
      </c>
      <c r="E761" s="765">
        <f>(1+_xlfn.XLOOKUP(INT((B761-1)/12)+1,'ZC Curve'!$B$8:$B$107,'ZC Curve'!S$8:S$107,,0))^(1/12)-1</f>
        <v>0</v>
      </c>
      <c r="F761" s="766">
        <f t="shared" si="97"/>
        <v>1</v>
      </c>
      <c r="G761" s="765">
        <f>(1+_xlfn.XLOOKUP(INT((B761-1)/12)+1,'ZC Curve'!$B$8:$B$107,'ZC Curve'!T$8:T$107,,0))^(1/12)-1</f>
        <v>0</v>
      </c>
      <c r="H761" s="766">
        <f t="shared" si="98"/>
        <v>1</v>
      </c>
      <c r="I761" s="594"/>
      <c r="J761" s="705">
        <f t="shared" si="99"/>
        <v>749</v>
      </c>
      <c r="K761" s="756"/>
      <c r="L761" s="756"/>
      <c r="M761" s="756"/>
      <c r="N761" s="756"/>
      <c r="O761" s="756"/>
      <c r="P761" s="756"/>
      <c r="Q761" s="756"/>
      <c r="R761" s="756"/>
      <c r="S761" s="756"/>
      <c r="T761" s="756"/>
      <c r="U761" s="756"/>
      <c r="V761" s="756"/>
      <c r="W761" s="594"/>
      <c r="X761" s="705">
        <f t="shared" si="100"/>
        <v>749</v>
      </c>
      <c r="Y761" s="756"/>
      <c r="Z761" s="756"/>
      <c r="AA761" s="756"/>
      <c r="AB761" s="756"/>
      <c r="AC761" s="756"/>
      <c r="AD761" s="756"/>
      <c r="AE761" s="756"/>
      <c r="AF761" s="756"/>
      <c r="AG761" s="756"/>
      <c r="AH761" s="756"/>
      <c r="AI761" s="756"/>
      <c r="AJ761" s="756"/>
      <c r="AK761" s="594"/>
      <c r="AL761" s="705">
        <f t="shared" si="101"/>
        <v>749</v>
      </c>
      <c r="AM761" s="756"/>
      <c r="AN761" s="756"/>
      <c r="AO761" s="756"/>
      <c r="AP761" s="756"/>
      <c r="AQ761" s="756"/>
      <c r="AR761" s="756"/>
      <c r="AS761" s="756"/>
      <c r="AT761" s="756"/>
      <c r="AU761" s="756"/>
      <c r="AV761" s="756"/>
      <c r="AW761" s="756"/>
      <c r="AX761" s="756"/>
      <c r="AY761" s="594"/>
      <c r="AZ761" s="705">
        <f t="shared" si="94"/>
        <v>749</v>
      </c>
      <c r="BA761" s="756"/>
      <c r="BB761" s="756"/>
      <c r="BC761" s="756"/>
      <c r="BD761" s="756"/>
      <c r="BE761" s="756"/>
      <c r="BF761" s="756"/>
      <c r="BG761" s="756"/>
      <c r="BH761" s="756"/>
      <c r="BI761" s="756"/>
      <c r="BJ761" s="756"/>
      <c r="BK761" s="756"/>
      <c r="BL761" s="756"/>
      <c r="BM761" s="685"/>
      <c r="BN761" s="705">
        <f t="shared" si="95"/>
        <v>749</v>
      </c>
      <c r="BO761" s="756"/>
      <c r="BP761" s="756"/>
      <c r="BQ761" s="756"/>
      <c r="BR761" s="756"/>
      <c r="BS761" s="756"/>
      <c r="BT761" s="756"/>
      <c r="BU761" s="756"/>
      <c r="BV761" s="756"/>
      <c r="BW761" s="756"/>
      <c r="BX761" s="756"/>
      <c r="BY761" s="756"/>
      <c r="BZ761" s="756"/>
    </row>
    <row r="762" spans="2:78" x14ac:dyDescent="0.25">
      <c r="B762" s="705">
        <v>750</v>
      </c>
      <c r="C762" s="765">
        <f>(1+_xlfn.XLOOKUP(INT((B762-1)/12)+1,'ZC Curve'!$B$8:$B$107,'ZC Curve'!R$8:R$107,,0))^(1/12)-1</f>
        <v>0</v>
      </c>
      <c r="D762" s="766">
        <f t="shared" si="96"/>
        <v>1</v>
      </c>
      <c r="E762" s="765">
        <f>(1+_xlfn.XLOOKUP(INT((B762-1)/12)+1,'ZC Curve'!$B$8:$B$107,'ZC Curve'!S$8:S$107,,0))^(1/12)-1</f>
        <v>0</v>
      </c>
      <c r="F762" s="766">
        <f t="shared" si="97"/>
        <v>1</v>
      </c>
      <c r="G762" s="765">
        <f>(1+_xlfn.XLOOKUP(INT((B762-1)/12)+1,'ZC Curve'!$B$8:$B$107,'ZC Curve'!T$8:T$107,,0))^(1/12)-1</f>
        <v>0</v>
      </c>
      <c r="H762" s="766">
        <f t="shared" si="98"/>
        <v>1</v>
      </c>
      <c r="I762" s="594"/>
      <c r="J762" s="705">
        <f t="shared" si="99"/>
        <v>750</v>
      </c>
      <c r="K762" s="756"/>
      <c r="L762" s="756"/>
      <c r="M762" s="756"/>
      <c r="N762" s="756"/>
      <c r="O762" s="756"/>
      <c r="P762" s="756"/>
      <c r="Q762" s="756"/>
      <c r="R762" s="756"/>
      <c r="S762" s="756"/>
      <c r="T762" s="756"/>
      <c r="U762" s="756"/>
      <c r="V762" s="756"/>
      <c r="W762" s="594"/>
      <c r="X762" s="705">
        <f t="shared" si="100"/>
        <v>750</v>
      </c>
      <c r="Y762" s="756"/>
      <c r="Z762" s="756"/>
      <c r="AA762" s="756"/>
      <c r="AB762" s="756"/>
      <c r="AC762" s="756"/>
      <c r="AD762" s="756"/>
      <c r="AE762" s="756"/>
      <c r="AF762" s="756"/>
      <c r="AG762" s="756"/>
      <c r="AH762" s="756"/>
      <c r="AI762" s="756"/>
      <c r="AJ762" s="756"/>
      <c r="AK762" s="594"/>
      <c r="AL762" s="705">
        <f t="shared" si="101"/>
        <v>750</v>
      </c>
      <c r="AM762" s="756"/>
      <c r="AN762" s="756"/>
      <c r="AO762" s="756"/>
      <c r="AP762" s="756"/>
      <c r="AQ762" s="756"/>
      <c r="AR762" s="756"/>
      <c r="AS762" s="756"/>
      <c r="AT762" s="756"/>
      <c r="AU762" s="756"/>
      <c r="AV762" s="756"/>
      <c r="AW762" s="756"/>
      <c r="AX762" s="756"/>
      <c r="AY762" s="594"/>
      <c r="AZ762" s="705">
        <f t="shared" si="94"/>
        <v>750</v>
      </c>
      <c r="BA762" s="756"/>
      <c r="BB762" s="756"/>
      <c r="BC762" s="756"/>
      <c r="BD762" s="756"/>
      <c r="BE762" s="756"/>
      <c r="BF762" s="756"/>
      <c r="BG762" s="756"/>
      <c r="BH762" s="756"/>
      <c r="BI762" s="756"/>
      <c r="BJ762" s="756"/>
      <c r="BK762" s="756"/>
      <c r="BL762" s="756"/>
      <c r="BM762" s="685"/>
      <c r="BN762" s="705">
        <f t="shared" si="95"/>
        <v>750</v>
      </c>
      <c r="BO762" s="756"/>
      <c r="BP762" s="756"/>
      <c r="BQ762" s="756"/>
      <c r="BR762" s="756"/>
      <c r="BS762" s="756"/>
      <c r="BT762" s="756"/>
      <c r="BU762" s="756"/>
      <c r="BV762" s="756"/>
      <c r="BW762" s="756"/>
      <c r="BX762" s="756"/>
      <c r="BY762" s="756"/>
      <c r="BZ762" s="756"/>
    </row>
    <row r="763" spans="2:78" x14ac:dyDescent="0.25">
      <c r="B763" s="705">
        <v>751</v>
      </c>
      <c r="C763" s="765">
        <f>(1+_xlfn.XLOOKUP(INT((B763-1)/12)+1,'ZC Curve'!$B$8:$B$107,'ZC Curve'!R$8:R$107,,0))^(1/12)-1</f>
        <v>0</v>
      </c>
      <c r="D763" s="766">
        <f t="shared" si="96"/>
        <v>1</v>
      </c>
      <c r="E763" s="765">
        <f>(1+_xlfn.XLOOKUP(INT((B763-1)/12)+1,'ZC Curve'!$B$8:$B$107,'ZC Curve'!S$8:S$107,,0))^(1/12)-1</f>
        <v>0</v>
      </c>
      <c r="F763" s="766">
        <f t="shared" si="97"/>
        <v>1</v>
      </c>
      <c r="G763" s="765">
        <f>(1+_xlfn.XLOOKUP(INT((B763-1)/12)+1,'ZC Curve'!$B$8:$B$107,'ZC Curve'!T$8:T$107,,0))^(1/12)-1</f>
        <v>0</v>
      </c>
      <c r="H763" s="766">
        <f t="shared" si="98"/>
        <v>1</v>
      </c>
      <c r="I763" s="594"/>
      <c r="J763" s="705">
        <f t="shared" si="99"/>
        <v>751</v>
      </c>
      <c r="K763" s="756"/>
      <c r="L763" s="756"/>
      <c r="M763" s="756"/>
      <c r="N763" s="756"/>
      <c r="O763" s="756"/>
      <c r="P763" s="756"/>
      <c r="Q763" s="756"/>
      <c r="R763" s="756"/>
      <c r="S763" s="756"/>
      <c r="T763" s="756"/>
      <c r="U763" s="756"/>
      <c r="V763" s="756"/>
      <c r="W763" s="594"/>
      <c r="X763" s="705">
        <f t="shared" si="100"/>
        <v>751</v>
      </c>
      <c r="Y763" s="756"/>
      <c r="Z763" s="756"/>
      <c r="AA763" s="756"/>
      <c r="AB763" s="756"/>
      <c r="AC763" s="756"/>
      <c r="AD763" s="756"/>
      <c r="AE763" s="756"/>
      <c r="AF763" s="756"/>
      <c r="AG763" s="756"/>
      <c r="AH763" s="756"/>
      <c r="AI763" s="756"/>
      <c r="AJ763" s="756"/>
      <c r="AK763" s="594"/>
      <c r="AL763" s="705">
        <f t="shared" si="101"/>
        <v>751</v>
      </c>
      <c r="AM763" s="756"/>
      <c r="AN763" s="756"/>
      <c r="AO763" s="756"/>
      <c r="AP763" s="756"/>
      <c r="AQ763" s="756"/>
      <c r="AR763" s="756"/>
      <c r="AS763" s="756"/>
      <c r="AT763" s="756"/>
      <c r="AU763" s="756"/>
      <c r="AV763" s="756"/>
      <c r="AW763" s="756"/>
      <c r="AX763" s="756"/>
      <c r="AY763" s="594"/>
      <c r="AZ763" s="705">
        <f t="shared" si="94"/>
        <v>751</v>
      </c>
      <c r="BA763" s="756"/>
      <c r="BB763" s="756"/>
      <c r="BC763" s="756"/>
      <c r="BD763" s="756"/>
      <c r="BE763" s="756"/>
      <c r="BF763" s="756"/>
      <c r="BG763" s="756"/>
      <c r="BH763" s="756"/>
      <c r="BI763" s="756"/>
      <c r="BJ763" s="756"/>
      <c r="BK763" s="756"/>
      <c r="BL763" s="756"/>
      <c r="BM763" s="685"/>
      <c r="BN763" s="705">
        <f t="shared" si="95"/>
        <v>751</v>
      </c>
      <c r="BO763" s="756"/>
      <c r="BP763" s="756"/>
      <c r="BQ763" s="756"/>
      <c r="BR763" s="756"/>
      <c r="BS763" s="756"/>
      <c r="BT763" s="756"/>
      <c r="BU763" s="756"/>
      <c r="BV763" s="756"/>
      <c r="BW763" s="756"/>
      <c r="BX763" s="756"/>
      <c r="BY763" s="756"/>
      <c r="BZ763" s="756"/>
    </row>
    <row r="764" spans="2:78" x14ac:dyDescent="0.25">
      <c r="B764" s="705">
        <v>752</v>
      </c>
      <c r="C764" s="765">
        <f>(1+_xlfn.XLOOKUP(INT((B764-1)/12)+1,'ZC Curve'!$B$8:$B$107,'ZC Curve'!R$8:R$107,,0))^(1/12)-1</f>
        <v>0</v>
      </c>
      <c r="D764" s="766">
        <f t="shared" si="96"/>
        <v>1</v>
      </c>
      <c r="E764" s="765">
        <f>(1+_xlfn.XLOOKUP(INT((B764-1)/12)+1,'ZC Curve'!$B$8:$B$107,'ZC Curve'!S$8:S$107,,0))^(1/12)-1</f>
        <v>0</v>
      </c>
      <c r="F764" s="766">
        <f t="shared" si="97"/>
        <v>1</v>
      </c>
      <c r="G764" s="765">
        <f>(1+_xlfn.XLOOKUP(INT((B764-1)/12)+1,'ZC Curve'!$B$8:$B$107,'ZC Curve'!T$8:T$107,,0))^(1/12)-1</f>
        <v>0</v>
      </c>
      <c r="H764" s="766">
        <f t="shared" si="98"/>
        <v>1</v>
      </c>
      <c r="I764" s="594"/>
      <c r="J764" s="705">
        <f t="shared" si="99"/>
        <v>752</v>
      </c>
      <c r="K764" s="756"/>
      <c r="L764" s="756"/>
      <c r="M764" s="756"/>
      <c r="N764" s="756"/>
      <c r="O764" s="756"/>
      <c r="P764" s="756"/>
      <c r="Q764" s="756"/>
      <c r="R764" s="756"/>
      <c r="S764" s="756"/>
      <c r="T764" s="756"/>
      <c r="U764" s="756"/>
      <c r="V764" s="756"/>
      <c r="W764" s="594"/>
      <c r="X764" s="705">
        <f t="shared" si="100"/>
        <v>752</v>
      </c>
      <c r="Y764" s="756"/>
      <c r="Z764" s="756"/>
      <c r="AA764" s="756"/>
      <c r="AB764" s="756"/>
      <c r="AC764" s="756"/>
      <c r="AD764" s="756"/>
      <c r="AE764" s="756"/>
      <c r="AF764" s="756"/>
      <c r="AG764" s="756"/>
      <c r="AH764" s="756"/>
      <c r="AI764" s="756"/>
      <c r="AJ764" s="756"/>
      <c r="AK764" s="594"/>
      <c r="AL764" s="705">
        <f t="shared" si="101"/>
        <v>752</v>
      </c>
      <c r="AM764" s="756"/>
      <c r="AN764" s="756"/>
      <c r="AO764" s="756"/>
      <c r="AP764" s="756"/>
      <c r="AQ764" s="756"/>
      <c r="AR764" s="756"/>
      <c r="AS764" s="756"/>
      <c r="AT764" s="756"/>
      <c r="AU764" s="756"/>
      <c r="AV764" s="756"/>
      <c r="AW764" s="756"/>
      <c r="AX764" s="756"/>
      <c r="AY764" s="594"/>
      <c r="AZ764" s="705">
        <f t="shared" si="94"/>
        <v>752</v>
      </c>
      <c r="BA764" s="756"/>
      <c r="BB764" s="756"/>
      <c r="BC764" s="756"/>
      <c r="BD764" s="756"/>
      <c r="BE764" s="756"/>
      <c r="BF764" s="756"/>
      <c r="BG764" s="756"/>
      <c r="BH764" s="756"/>
      <c r="BI764" s="756"/>
      <c r="BJ764" s="756"/>
      <c r="BK764" s="756"/>
      <c r="BL764" s="756"/>
      <c r="BM764" s="685"/>
      <c r="BN764" s="705">
        <f t="shared" si="95"/>
        <v>752</v>
      </c>
      <c r="BO764" s="756"/>
      <c r="BP764" s="756"/>
      <c r="BQ764" s="756"/>
      <c r="BR764" s="756"/>
      <c r="BS764" s="756"/>
      <c r="BT764" s="756"/>
      <c r="BU764" s="756"/>
      <c r="BV764" s="756"/>
      <c r="BW764" s="756"/>
      <c r="BX764" s="756"/>
      <c r="BY764" s="756"/>
      <c r="BZ764" s="756"/>
    </row>
    <row r="765" spans="2:78" x14ac:dyDescent="0.25">
      <c r="B765" s="705">
        <v>753</v>
      </c>
      <c r="C765" s="765">
        <f>(1+_xlfn.XLOOKUP(INT((B765-1)/12)+1,'ZC Curve'!$B$8:$B$107,'ZC Curve'!R$8:R$107,,0))^(1/12)-1</f>
        <v>0</v>
      </c>
      <c r="D765" s="766">
        <f t="shared" si="96"/>
        <v>1</v>
      </c>
      <c r="E765" s="765">
        <f>(1+_xlfn.XLOOKUP(INT((B765-1)/12)+1,'ZC Curve'!$B$8:$B$107,'ZC Curve'!S$8:S$107,,0))^(1/12)-1</f>
        <v>0</v>
      </c>
      <c r="F765" s="766">
        <f t="shared" si="97"/>
        <v>1</v>
      </c>
      <c r="G765" s="765">
        <f>(1+_xlfn.XLOOKUP(INT((B765-1)/12)+1,'ZC Curve'!$B$8:$B$107,'ZC Curve'!T$8:T$107,,0))^(1/12)-1</f>
        <v>0</v>
      </c>
      <c r="H765" s="766">
        <f t="shared" si="98"/>
        <v>1</v>
      </c>
      <c r="I765" s="594"/>
      <c r="J765" s="705">
        <f t="shared" si="99"/>
        <v>753</v>
      </c>
      <c r="K765" s="756"/>
      <c r="L765" s="756"/>
      <c r="M765" s="756"/>
      <c r="N765" s="756"/>
      <c r="O765" s="756"/>
      <c r="P765" s="756"/>
      <c r="Q765" s="756"/>
      <c r="R765" s="756"/>
      <c r="S765" s="756"/>
      <c r="T765" s="756"/>
      <c r="U765" s="756"/>
      <c r="V765" s="756"/>
      <c r="W765" s="594"/>
      <c r="X765" s="705">
        <f t="shared" si="100"/>
        <v>753</v>
      </c>
      <c r="Y765" s="756"/>
      <c r="Z765" s="756"/>
      <c r="AA765" s="756"/>
      <c r="AB765" s="756"/>
      <c r="AC765" s="756"/>
      <c r="AD765" s="756"/>
      <c r="AE765" s="756"/>
      <c r="AF765" s="756"/>
      <c r="AG765" s="756"/>
      <c r="AH765" s="756"/>
      <c r="AI765" s="756"/>
      <c r="AJ765" s="756"/>
      <c r="AK765" s="594"/>
      <c r="AL765" s="705">
        <f t="shared" si="101"/>
        <v>753</v>
      </c>
      <c r="AM765" s="756"/>
      <c r="AN765" s="756"/>
      <c r="AO765" s="756"/>
      <c r="AP765" s="756"/>
      <c r="AQ765" s="756"/>
      <c r="AR765" s="756"/>
      <c r="AS765" s="756"/>
      <c r="AT765" s="756"/>
      <c r="AU765" s="756"/>
      <c r="AV765" s="756"/>
      <c r="AW765" s="756"/>
      <c r="AX765" s="756"/>
      <c r="AY765" s="594"/>
      <c r="AZ765" s="705">
        <f t="shared" si="94"/>
        <v>753</v>
      </c>
      <c r="BA765" s="756"/>
      <c r="BB765" s="756"/>
      <c r="BC765" s="756"/>
      <c r="BD765" s="756"/>
      <c r="BE765" s="756"/>
      <c r="BF765" s="756"/>
      <c r="BG765" s="756"/>
      <c r="BH765" s="756"/>
      <c r="BI765" s="756"/>
      <c r="BJ765" s="756"/>
      <c r="BK765" s="756"/>
      <c r="BL765" s="756"/>
      <c r="BM765" s="685"/>
      <c r="BN765" s="705">
        <f t="shared" si="95"/>
        <v>753</v>
      </c>
      <c r="BO765" s="756"/>
      <c r="BP765" s="756"/>
      <c r="BQ765" s="756"/>
      <c r="BR765" s="756"/>
      <c r="BS765" s="756"/>
      <c r="BT765" s="756"/>
      <c r="BU765" s="756"/>
      <c r="BV765" s="756"/>
      <c r="BW765" s="756"/>
      <c r="BX765" s="756"/>
      <c r="BY765" s="756"/>
      <c r="BZ765" s="756"/>
    </row>
    <row r="766" spans="2:78" x14ac:dyDescent="0.25">
      <c r="B766" s="705">
        <v>754</v>
      </c>
      <c r="C766" s="765">
        <f>(1+_xlfn.XLOOKUP(INT((B766-1)/12)+1,'ZC Curve'!$B$8:$B$107,'ZC Curve'!R$8:R$107,,0))^(1/12)-1</f>
        <v>0</v>
      </c>
      <c r="D766" s="766">
        <f t="shared" si="96"/>
        <v>1</v>
      </c>
      <c r="E766" s="765">
        <f>(1+_xlfn.XLOOKUP(INT((B766-1)/12)+1,'ZC Curve'!$B$8:$B$107,'ZC Curve'!S$8:S$107,,0))^(1/12)-1</f>
        <v>0</v>
      </c>
      <c r="F766" s="766">
        <f t="shared" si="97"/>
        <v>1</v>
      </c>
      <c r="G766" s="765">
        <f>(1+_xlfn.XLOOKUP(INT((B766-1)/12)+1,'ZC Curve'!$B$8:$B$107,'ZC Curve'!T$8:T$107,,0))^(1/12)-1</f>
        <v>0</v>
      </c>
      <c r="H766" s="766">
        <f t="shared" si="98"/>
        <v>1</v>
      </c>
      <c r="I766" s="594"/>
      <c r="J766" s="705">
        <f t="shared" si="99"/>
        <v>754</v>
      </c>
      <c r="K766" s="756"/>
      <c r="L766" s="756"/>
      <c r="M766" s="756"/>
      <c r="N766" s="756"/>
      <c r="O766" s="756"/>
      <c r="P766" s="756"/>
      <c r="Q766" s="756"/>
      <c r="R766" s="756"/>
      <c r="S766" s="756"/>
      <c r="T766" s="756"/>
      <c r="U766" s="756"/>
      <c r="V766" s="756"/>
      <c r="W766" s="594"/>
      <c r="X766" s="705">
        <f t="shared" si="100"/>
        <v>754</v>
      </c>
      <c r="Y766" s="756"/>
      <c r="Z766" s="756"/>
      <c r="AA766" s="756"/>
      <c r="AB766" s="756"/>
      <c r="AC766" s="756"/>
      <c r="AD766" s="756"/>
      <c r="AE766" s="756"/>
      <c r="AF766" s="756"/>
      <c r="AG766" s="756"/>
      <c r="AH766" s="756"/>
      <c r="AI766" s="756"/>
      <c r="AJ766" s="756"/>
      <c r="AK766" s="594"/>
      <c r="AL766" s="705">
        <f t="shared" si="101"/>
        <v>754</v>
      </c>
      <c r="AM766" s="756"/>
      <c r="AN766" s="756"/>
      <c r="AO766" s="756"/>
      <c r="AP766" s="756"/>
      <c r="AQ766" s="756"/>
      <c r="AR766" s="756"/>
      <c r="AS766" s="756"/>
      <c r="AT766" s="756"/>
      <c r="AU766" s="756"/>
      <c r="AV766" s="756"/>
      <c r="AW766" s="756"/>
      <c r="AX766" s="756"/>
      <c r="AY766" s="594"/>
      <c r="AZ766" s="705">
        <f t="shared" si="94"/>
        <v>754</v>
      </c>
      <c r="BA766" s="756"/>
      <c r="BB766" s="756"/>
      <c r="BC766" s="756"/>
      <c r="BD766" s="756"/>
      <c r="BE766" s="756"/>
      <c r="BF766" s="756"/>
      <c r="BG766" s="756"/>
      <c r="BH766" s="756"/>
      <c r="BI766" s="756"/>
      <c r="BJ766" s="756"/>
      <c r="BK766" s="756"/>
      <c r="BL766" s="756"/>
      <c r="BM766" s="685"/>
      <c r="BN766" s="705">
        <f t="shared" si="95"/>
        <v>754</v>
      </c>
      <c r="BO766" s="756"/>
      <c r="BP766" s="756"/>
      <c r="BQ766" s="756"/>
      <c r="BR766" s="756"/>
      <c r="BS766" s="756"/>
      <c r="BT766" s="756"/>
      <c r="BU766" s="756"/>
      <c r="BV766" s="756"/>
      <c r="BW766" s="756"/>
      <c r="BX766" s="756"/>
      <c r="BY766" s="756"/>
      <c r="BZ766" s="756"/>
    </row>
    <row r="767" spans="2:78" x14ac:dyDescent="0.25">
      <c r="B767" s="705">
        <v>755</v>
      </c>
      <c r="C767" s="765">
        <f>(1+_xlfn.XLOOKUP(INT((B767-1)/12)+1,'ZC Curve'!$B$8:$B$107,'ZC Curve'!R$8:R$107,,0))^(1/12)-1</f>
        <v>0</v>
      </c>
      <c r="D767" s="766">
        <f t="shared" si="96"/>
        <v>1</v>
      </c>
      <c r="E767" s="765">
        <f>(1+_xlfn.XLOOKUP(INT((B767-1)/12)+1,'ZC Curve'!$B$8:$B$107,'ZC Curve'!S$8:S$107,,0))^(1/12)-1</f>
        <v>0</v>
      </c>
      <c r="F767" s="766">
        <f t="shared" si="97"/>
        <v>1</v>
      </c>
      <c r="G767" s="765">
        <f>(1+_xlfn.XLOOKUP(INT((B767-1)/12)+1,'ZC Curve'!$B$8:$B$107,'ZC Curve'!T$8:T$107,,0))^(1/12)-1</f>
        <v>0</v>
      </c>
      <c r="H767" s="766">
        <f t="shared" si="98"/>
        <v>1</v>
      </c>
      <c r="I767" s="594"/>
      <c r="J767" s="705">
        <f t="shared" si="99"/>
        <v>755</v>
      </c>
      <c r="K767" s="756"/>
      <c r="L767" s="756"/>
      <c r="M767" s="756"/>
      <c r="N767" s="756"/>
      <c r="O767" s="756"/>
      <c r="P767" s="756"/>
      <c r="Q767" s="756"/>
      <c r="R767" s="756"/>
      <c r="S767" s="756"/>
      <c r="T767" s="756"/>
      <c r="U767" s="756"/>
      <c r="V767" s="756"/>
      <c r="W767" s="594"/>
      <c r="X767" s="705">
        <f t="shared" si="100"/>
        <v>755</v>
      </c>
      <c r="Y767" s="756"/>
      <c r="Z767" s="756"/>
      <c r="AA767" s="756"/>
      <c r="AB767" s="756"/>
      <c r="AC767" s="756"/>
      <c r="AD767" s="756"/>
      <c r="AE767" s="756"/>
      <c r="AF767" s="756"/>
      <c r="AG767" s="756"/>
      <c r="AH767" s="756"/>
      <c r="AI767" s="756"/>
      <c r="AJ767" s="756"/>
      <c r="AK767" s="594"/>
      <c r="AL767" s="705">
        <f t="shared" si="101"/>
        <v>755</v>
      </c>
      <c r="AM767" s="756"/>
      <c r="AN767" s="756"/>
      <c r="AO767" s="756"/>
      <c r="AP767" s="756"/>
      <c r="AQ767" s="756"/>
      <c r="AR767" s="756"/>
      <c r="AS767" s="756"/>
      <c r="AT767" s="756"/>
      <c r="AU767" s="756"/>
      <c r="AV767" s="756"/>
      <c r="AW767" s="756"/>
      <c r="AX767" s="756"/>
      <c r="AY767" s="594"/>
      <c r="AZ767" s="705">
        <f t="shared" si="94"/>
        <v>755</v>
      </c>
      <c r="BA767" s="756"/>
      <c r="BB767" s="756"/>
      <c r="BC767" s="756"/>
      <c r="BD767" s="756"/>
      <c r="BE767" s="756"/>
      <c r="BF767" s="756"/>
      <c r="BG767" s="756"/>
      <c r="BH767" s="756"/>
      <c r="BI767" s="756"/>
      <c r="BJ767" s="756"/>
      <c r="BK767" s="756"/>
      <c r="BL767" s="756"/>
      <c r="BM767" s="685"/>
      <c r="BN767" s="705">
        <f t="shared" si="95"/>
        <v>755</v>
      </c>
      <c r="BO767" s="756"/>
      <c r="BP767" s="756"/>
      <c r="BQ767" s="756"/>
      <c r="BR767" s="756"/>
      <c r="BS767" s="756"/>
      <c r="BT767" s="756"/>
      <c r="BU767" s="756"/>
      <c r="BV767" s="756"/>
      <c r="BW767" s="756"/>
      <c r="BX767" s="756"/>
      <c r="BY767" s="756"/>
      <c r="BZ767" s="756"/>
    </row>
    <row r="768" spans="2:78" x14ac:dyDescent="0.25">
      <c r="B768" s="705">
        <v>756</v>
      </c>
      <c r="C768" s="765">
        <f>(1+_xlfn.XLOOKUP(INT((B768-1)/12)+1,'ZC Curve'!$B$8:$B$107,'ZC Curve'!R$8:R$107,,0))^(1/12)-1</f>
        <v>0</v>
      </c>
      <c r="D768" s="766">
        <f t="shared" si="96"/>
        <v>1</v>
      </c>
      <c r="E768" s="765">
        <f>(1+_xlfn.XLOOKUP(INT((B768-1)/12)+1,'ZC Curve'!$B$8:$B$107,'ZC Curve'!S$8:S$107,,0))^(1/12)-1</f>
        <v>0</v>
      </c>
      <c r="F768" s="766">
        <f t="shared" si="97"/>
        <v>1</v>
      </c>
      <c r="G768" s="765">
        <f>(1+_xlfn.XLOOKUP(INT((B768-1)/12)+1,'ZC Curve'!$B$8:$B$107,'ZC Curve'!T$8:T$107,,0))^(1/12)-1</f>
        <v>0</v>
      </c>
      <c r="H768" s="766">
        <f t="shared" si="98"/>
        <v>1</v>
      </c>
      <c r="I768" s="594"/>
      <c r="J768" s="705">
        <f t="shared" si="99"/>
        <v>756</v>
      </c>
      <c r="K768" s="756"/>
      <c r="L768" s="756"/>
      <c r="M768" s="756"/>
      <c r="N768" s="756"/>
      <c r="O768" s="756"/>
      <c r="P768" s="756"/>
      <c r="Q768" s="756"/>
      <c r="R768" s="756"/>
      <c r="S768" s="756"/>
      <c r="T768" s="756"/>
      <c r="U768" s="756"/>
      <c r="V768" s="756"/>
      <c r="W768" s="594"/>
      <c r="X768" s="705">
        <f t="shared" si="100"/>
        <v>756</v>
      </c>
      <c r="Y768" s="756"/>
      <c r="Z768" s="756"/>
      <c r="AA768" s="756"/>
      <c r="AB768" s="756"/>
      <c r="AC768" s="756"/>
      <c r="AD768" s="756"/>
      <c r="AE768" s="756"/>
      <c r="AF768" s="756"/>
      <c r="AG768" s="756"/>
      <c r="AH768" s="756"/>
      <c r="AI768" s="756"/>
      <c r="AJ768" s="756"/>
      <c r="AK768" s="594"/>
      <c r="AL768" s="705">
        <f t="shared" si="101"/>
        <v>756</v>
      </c>
      <c r="AM768" s="756"/>
      <c r="AN768" s="756"/>
      <c r="AO768" s="756"/>
      <c r="AP768" s="756"/>
      <c r="AQ768" s="756"/>
      <c r="AR768" s="756"/>
      <c r="AS768" s="756"/>
      <c r="AT768" s="756"/>
      <c r="AU768" s="756"/>
      <c r="AV768" s="756"/>
      <c r="AW768" s="756"/>
      <c r="AX768" s="756"/>
      <c r="AY768" s="594"/>
      <c r="AZ768" s="705">
        <f t="shared" si="94"/>
        <v>756</v>
      </c>
      <c r="BA768" s="756"/>
      <c r="BB768" s="756"/>
      <c r="BC768" s="756"/>
      <c r="BD768" s="756"/>
      <c r="BE768" s="756"/>
      <c r="BF768" s="756"/>
      <c r="BG768" s="756"/>
      <c r="BH768" s="756"/>
      <c r="BI768" s="756"/>
      <c r="BJ768" s="756"/>
      <c r="BK768" s="756"/>
      <c r="BL768" s="756"/>
      <c r="BM768" s="685"/>
      <c r="BN768" s="705">
        <f t="shared" si="95"/>
        <v>756</v>
      </c>
      <c r="BO768" s="756"/>
      <c r="BP768" s="756"/>
      <c r="BQ768" s="756"/>
      <c r="BR768" s="756"/>
      <c r="BS768" s="756"/>
      <c r="BT768" s="756"/>
      <c r="BU768" s="756"/>
      <c r="BV768" s="756"/>
      <c r="BW768" s="756"/>
      <c r="BX768" s="756"/>
      <c r="BY768" s="756"/>
      <c r="BZ768" s="756"/>
    </row>
    <row r="769" spans="2:78" x14ac:dyDescent="0.25">
      <c r="B769" s="705">
        <v>757</v>
      </c>
      <c r="C769" s="765">
        <f>(1+_xlfn.XLOOKUP(INT((B769-1)/12)+1,'ZC Curve'!$B$8:$B$107,'ZC Curve'!R$8:R$107,,0))^(1/12)-1</f>
        <v>0</v>
      </c>
      <c r="D769" s="766">
        <f t="shared" si="96"/>
        <v>1</v>
      </c>
      <c r="E769" s="765">
        <f>(1+_xlfn.XLOOKUP(INT((B769-1)/12)+1,'ZC Curve'!$B$8:$B$107,'ZC Curve'!S$8:S$107,,0))^(1/12)-1</f>
        <v>0</v>
      </c>
      <c r="F769" s="766">
        <f t="shared" si="97"/>
        <v>1</v>
      </c>
      <c r="G769" s="765">
        <f>(1+_xlfn.XLOOKUP(INT((B769-1)/12)+1,'ZC Curve'!$B$8:$B$107,'ZC Curve'!T$8:T$107,,0))^(1/12)-1</f>
        <v>0</v>
      </c>
      <c r="H769" s="766">
        <f t="shared" si="98"/>
        <v>1</v>
      </c>
      <c r="I769" s="594"/>
      <c r="J769" s="705">
        <f t="shared" si="99"/>
        <v>757</v>
      </c>
      <c r="K769" s="756"/>
      <c r="L769" s="756"/>
      <c r="M769" s="756"/>
      <c r="N769" s="756"/>
      <c r="O769" s="756"/>
      <c r="P769" s="756"/>
      <c r="Q769" s="756"/>
      <c r="R769" s="756"/>
      <c r="S769" s="756"/>
      <c r="T769" s="756"/>
      <c r="U769" s="756"/>
      <c r="V769" s="756"/>
      <c r="W769" s="594"/>
      <c r="X769" s="705">
        <f t="shared" si="100"/>
        <v>757</v>
      </c>
      <c r="Y769" s="756"/>
      <c r="Z769" s="756"/>
      <c r="AA769" s="756"/>
      <c r="AB769" s="756"/>
      <c r="AC769" s="756"/>
      <c r="AD769" s="756"/>
      <c r="AE769" s="756"/>
      <c r="AF769" s="756"/>
      <c r="AG769" s="756"/>
      <c r="AH769" s="756"/>
      <c r="AI769" s="756"/>
      <c r="AJ769" s="756"/>
      <c r="AK769" s="594"/>
      <c r="AL769" s="705">
        <f t="shared" si="101"/>
        <v>757</v>
      </c>
      <c r="AM769" s="756"/>
      <c r="AN769" s="756"/>
      <c r="AO769" s="756"/>
      <c r="AP769" s="756"/>
      <c r="AQ769" s="756"/>
      <c r="AR769" s="756"/>
      <c r="AS769" s="756"/>
      <c r="AT769" s="756"/>
      <c r="AU769" s="756"/>
      <c r="AV769" s="756"/>
      <c r="AW769" s="756"/>
      <c r="AX769" s="756"/>
      <c r="AY769" s="594"/>
      <c r="AZ769" s="705">
        <f t="shared" si="94"/>
        <v>757</v>
      </c>
      <c r="BA769" s="756"/>
      <c r="BB769" s="756"/>
      <c r="BC769" s="756"/>
      <c r="BD769" s="756"/>
      <c r="BE769" s="756"/>
      <c r="BF769" s="756"/>
      <c r="BG769" s="756"/>
      <c r="BH769" s="756"/>
      <c r="BI769" s="756"/>
      <c r="BJ769" s="756"/>
      <c r="BK769" s="756"/>
      <c r="BL769" s="756"/>
      <c r="BM769" s="685"/>
      <c r="BN769" s="705">
        <f t="shared" si="95"/>
        <v>757</v>
      </c>
      <c r="BO769" s="756"/>
      <c r="BP769" s="756"/>
      <c r="BQ769" s="756"/>
      <c r="BR769" s="756"/>
      <c r="BS769" s="756"/>
      <c r="BT769" s="756"/>
      <c r="BU769" s="756"/>
      <c r="BV769" s="756"/>
      <c r="BW769" s="756"/>
      <c r="BX769" s="756"/>
      <c r="BY769" s="756"/>
      <c r="BZ769" s="756"/>
    </row>
    <row r="770" spans="2:78" x14ac:dyDescent="0.25">
      <c r="B770" s="705">
        <v>758</v>
      </c>
      <c r="C770" s="765">
        <f>(1+_xlfn.XLOOKUP(INT((B770-1)/12)+1,'ZC Curve'!$B$8:$B$107,'ZC Curve'!R$8:R$107,,0))^(1/12)-1</f>
        <v>0</v>
      </c>
      <c r="D770" s="766">
        <f t="shared" si="96"/>
        <v>1</v>
      </c>
      <c r="E770" s="765">
        <f>(1+_xlfn.XLOOKUP(INT((B770-1)/12)+1,'ZC Curve'!$B$8:$B$107,'ZC Curve'!S$8:S$107,,0))^(1/12)-1</f>
        <v>0</v>
      </c>
      <c r="F770" s="766">
        <f t="shared" si="97"/>
        <v>1</v>
      </c>
      <c r="G770" s="765">
        <f>(1+_xlfn.XLOOKUP(INT((B770-1)/12)+1,'ZC Curve'!$B$8:$B$107,'ZC Curve'!T$8:T$107,,0))^(1/12)-1</f>
        <v>0</v>
      </c>
      <c r="H770" s="766">
        <f t="shared" si="98"/>
        <v>1</v>
      </c>
      <c r="I770" s="594"/>
      <c r="J770" s="705">
        <f t="shared" si="99"/>
        <v>758</v>
      </c>
      <c r="K770" s="756"/>
      <c r="L770" s="756"/>
      <c r="M770" s="756"/>
      <c r="N770" s="756"/>
      <c r="O770" s="756"/>
      <c r="P770" s="756"/>
      <c r="Q770" s="756"/>
      <c r="R770" s="756"/>
      <c r="S770" s="756"/>
      <c r="T770" s="756"/>
      <c r="U770" s="756"/>
      <c r="V770" s="756"/>
      <c r="W770" s="594"/>
      <c r="X770" s="705">
        <f t="shared" si="100"/>
        <v>758</v>
      </c>
      <c r="Y770" s="756"/>
      <c r="Z770" s="756"/>
      <c r="AA770" s="756"/>
      <c r="AB770" s="756"/>
      <c r="AC770" s="756"/>
      <c r="AD770" s="756"/>
      <c r="AE770" s="756"/>
      <c r="AF770" s="756"/>
      <c r="AG770" s="756"/>
      <c r="AH770" s="756"/>
      <c r="AI770" s="756"/>
      <c r="AJ770" s="756"/>
      <c r="AK770" s="594"/>
      <c r="AL770" s="705">
        <f t="shared" si="101"/>
        <v>758</v>
      </c>
      <c r="AM770" s="756"/>
      <c r="AN770" s="756"/>
      <c r="AO770" s="756"/>
      <c r="AP770" s="756"/>
      <c r="AQ770" s="756"/>
      <c r="AR770" s="756"/>
      <c r="AS770" s="756"/>
      <c r="AT770" s="756"/>
      <c r="AU770" s="756"/>
      <c r="AV770" s="756"/>
      <c r="AW770" s="756"/>
      <c r="AX770" s="756"/>
      <c r="AY770" s="594"/>
      <c r="AZ770" s="705">
        <f t="shared" si="94"/>
        <v>758</v>
      </c>
      <c r="BA770" s="756"/>
      <c r="BB770" s="756"/>
      <c r="BC770" s="756"/>
      <c r="BD770" s="756"/>
      <c r="BE770" s="756"/>
      <c r="BF770" s="756"/>
      <c r="BG770" s="756"/>
      <c r="BH770" s="756"/>
      <c r="BI770" s="756"/>
      <c r="BJ770" s="756"/>
      <c r="BK770" s="756"/>
      <c r="BL770" s="756"/>
      <c r="BM770" s="685"/>
      <c r="BN770" s="705">
        <f t="shared" si="95"/>
        <v>758</v>
      </c>
      <c r="BO770" s="756"/>
      <c r="BP770" s="756"/>
      <c r="BQ770" s="756"/>
      <c r="BR770" s="756"/>
      <c r="BS770" s="756"/>
      <c r="BT770" s="756"/>
      <c r="BU770" s="756"/>
      <c r="BV770" s="756"/>
      <c r="BW770" s="756"/>
      <c r="BX770" s="756"/>
      <c r="BY770" s="756"/>
      <c r="BZ770" s="756"/>
    </row>
    <row r="771" spans="2:78" x14ac:dyDescent="0.25">
      <c r="B771" s="705">
        <v>759</v>
      </c>
      <c r="C771" s="765">
        <f>(1+_xlfn.XLOOKUP(INT((B771-1)/12)+1,'ZC Curve'!$B$8:$B$107,'ZC Curve'!R$8:R$107,,0))^(1/12)-1</f>
        <v>0</v>
      </c>
      <c r="D771" s="766">
        <f t="shared" si="96"/>
        <v>1</v>
      </c>
      <c r="E771" s="765">
        <f>(1+_xlfn.XLOOKUP(INT((B771-1)/12)+1,'ZC Curve'!$B$8:$B$107,'ZC Curve'!S$8:S$107,,0))^(1/12)-1</f>
        <v>0</v>
      </c>
      <c r="F771" s="766">
        <f t="shared" si="97"/>
        <v>1</v>
      </c>
      <c r="G771" s="765">
        <f>(1+_xlfn.XLOOKUP(INT((B771-1)/12)+1,'ZC Curve'!$B$8:$B$107,'ZC Curve'!T$8:T$107,,0))^(1/12)-1</f>
        <v>0</v>
      </c>
      <c r="H771" s="766">
        <f t="shared" si="98"/>
        <v>1</v>
      </c>
      <c r="I771" s="594"/>
      <c r="J771" s="705">
        <f t="shared" si="99"/>
        <v>759</v>
      </c>
      <c r="K771" s="756"/>
      <c r="L771" s="756"/>
      <c r="M771" s="756"/>
      <c r="N771" s="756"/>
      <c r="O771" s="756"/>
      <c r="P771" s="756"/>
      <c r="Q771" s="756"/>
      <c r="R771" s="756"/>
      <c r="S771" s="756"/>
      <c r="T771" s="756"/>
      <c r="U771" s="756"/>
      <c r="V771" s="756"/>
      <c r="W771" s="594"/>
      <c r="X771" s="705">
        <f t="shared" si="100"/>
        <v>759</v>
      </c>
      <c r="Y771" s="756"/>
      <c r="Z771" s="756"/>
      <c r="AA771" s="756"/>
      <c r="AB771" s="756"/>
      <c r="AC771" s="756"/>
      <c r="AD771" s="756"/>
      <c r="AE771" s="756"/>
      <c r="AF771" s="756"/>
      <c r="AG771" s="756"/>
      <c r="AH771" s="756"/>
      <c r="AI771" s="756"/>
      <c r="AJ771" s="756"/>
      <c r="AK771" s="594"/>
      <c r="AL771" s="705">
        <f t="shared" si="101"/>
        <v>759</v>
      </c>
      <c r="AM771" s="756"/>
      <c r="AN771" s="756"/>
      <c r="AO771" s="756"/>
      <c r="AP771" s="756"/>
      <c r="AQ771" s="756"/>
      <c r="AR771" s="756"/>
      <c r="AS771" s="756"/>
      <c r="AT771" s="756"/>
      <c r="AU771" s="756"/>
      <c r="AV771" s="756"/>
      <c r="AW771" s="756"/>
      <c r="AX771" s="756"/>
      <c r="AY771" s="594"/>
      <c r="AZ771" s="705">
        <f t="shared" si="94"/>
        <v>759</v>
      </c>
      <c r="BA771" s="756"/>
      <c r="BB771" s="756"/>
      <c r="BC771" s="756"/>
      <c r="BD771" s="756"/>
      <c r="BE771" s="756"/>
      <c r="BF771" s="756"/>
      <c r="BG771" s="756"/>
      <c r="BH771" s="756"/>
      <c r="BI771" s="756"/>
      <c r="BJ771" s="756"/>
      <c r="BK771" s="756"/>
      <c r="BL771" s="756"/>
      <c r="BM771" s="685"/>
      <c r="BN771" s="705">
        <f t="shared" si="95"/>
        <v>759</v>
      </c>
      <c r="BO771" s="756"/>
      <c r="BP771" s="756"/>
      <c r="BQ771" s="756"/>
      <c r="BR771" s="756"/>
      <c r="BS771" s="756"/>
      <c r="BT771" s="756"/>
      <c r="BU771" s="756"/>
      <c r="BV771" s="756"/>
      <c r="BW771" s="756"/>
      <c r="BX771" s="756"/>
      <c r="BY771" s="756"/>
      <c r="BZ771" s="756"/>
    </row>
    <row r="772" spans="2:78" x14ac:dyDescent="0.25">
      <c r="B772" s="705">
        <v>760</v>
      </c>
      <c r="C772" s="765">
        <f>(1+_xlfn.XLOOKUP(INT((B772-1)/12)+1,'ZC Curve'!$B$8:$B$107,'ZC Curve'!R$8:R$107,,0))^(1/12)-1</f>
        <v>0</v>
      </c>
      <c r="D772" s="766">
        <f t="shared" si="96"/>
        <v>1</v>
      </c>
      <c r="E772" s="765">
        <f>(1+_xlfn.XLOOKUP(INT((B772-1)/12)+1,'ZC Curve'!$B$8:$B$107,'ZC Curve'!S$8:S$107,,0))^(1/12)-1</f>
        <v>0</v>
      </c>
      <c r="F772" s="766">
        <f t="shared" si="97"/>
        <v>1</v>
      </c>
      <c r="G772" s="765">
        <f>(1+_xlfn.XLOOKUP(INT((B772-1)/12)+1,'ZC Curve'!$B$8:$B$107,'ZC Curve'!T$8:T$107,,0))^(1/12)-1</f>
        <v>0</v>
      </c>
      <c r="H772" s="766">
        <f t="shared" si="98"/>
        <v>1</v>
      </c>
      <c r="I772" s="594"/>
      <c r="J772" s="705">
        <f t="shared" si="99"/>
        <v>760</v>
      </c>
      <c r="K772" s="756"/>
      <c r="L772" s="756"/>
      <c r="M772" s="756"/>
      <c r="N772" s="756"/>
      <c r="O772" s="756"/>
      <c r="P772" s="756"/>
      <c r="Q772" s="756"/>
      <c r="R772" s="756"/>
      <c r="S772" s="756"/>
      <c r="T772" s="756"/>
      <c r="U772" s="756"/>
      <c r="V772" s="756"/>
      <c r="W772" s="594"/>
      <c r="X772" s="705">
        <f t="shared" si="100"/>
        <v>760</v>
      </c>
      <c r="Y772" s="756"/>
      <c r="Z772" s="756"/>
      <c r="AA772" s="756"/>
      <c r="AB772" s="756"/>
      <c r="AC772" s="756"/>
      <c r="AD772" s="756"/>
      <c r="AE772" s="756"/>
      <c r="AF772" s="756"/>
      <c r="AG772" s="756"/>
      <c r="AH772" s="756"/>
      <c r="AI772" s="756"/>
      <c r="AJ772" s="756"/>
      <c r="AK772" s="594"/>
      <c r="AL772" s="705">
        <f t="shared" si="101"/>
        <v>760</v>
      </c>
      <c r="AM772" s="756"/>
      <c r="AN772" s="756"/>
      <c r="AO772" s="756"/>
      <c r="AP772" s="756"/>
      <c r="AQ772" s="756"/>
      <c r="AR772" s="756"/>
      <c r="AS772" s="756"/>
      <c r="AT772" s="756"/>
      <c r="AU772" s="756"/>
      <c r="AV772" s="756"/>
      <c r="AW772" s="756"/>
      <c r="AX772" s="756"/>
      <c r="AY772" s="594"/>
      <c r="AZ772" s="705">
        <f t="shared" si="94"/>
        <v>760</v>
      </c>
      <c r="BA772" s="756"/>
      <c r="BB772" s="756"/>
      <c r="BC772" s="756"/>
      <c r="BD772" s="756"/>
      <c r="BE772" s="756"/>
      <c r="BF772" s="756"/>
      <c r="BG772" s="756"/>
      <c r="BH772" s="756"/>
      <c r="BI772" s="756"/>
      <c r="BJ772" s="756"/>
      <c r="BK772" s="756"/>
      <c r="BL772" s="756"/>
      <c r="BM772" s="685"/>
      <c r="BN772" s="705">
        <f t="shared" si="95"/>
        <v>760</v>
      </c>
      <c r="BO772" s="756"/>
      <c r="BP772" s="756"/>
      <c r="BQ772" s="756"/>
      <c r="BR772" s="756"/>
      <c r="BS772" s="756"/>
      <c r="BT772" s="756"/>
      <c r="BU772" s="756"/>
      <c r="BV772" s="756"/>
      <c r="BW772" s="756"/>
      <c r="BX772" s="756"/>
      <c r="BY772" s="756"/>
      <c r="BZ772" s="756"/>
    </row>
    <row r="773" spans="2:78" x14ac:dyDescent="0.25">
      <c r="B773" s="705">
        <v>761</v>
      </c>
      <c r="C773" s="765">
        <f>(1+_xlfn.XLOOKUP(INT((B773-1)/12)+1,'ZC Curve'!$B$8:$B$107,'ZC Curve'!R$8:R$107,,0))^(1/12)-1</f>
        <v>0</v>
      </c>
      <c r="D773" s="766">
        <f t="shared" si="96"/>
        <v>1</v>
      </c>
      <c r="E773" s="765">
        <f>(1+_xlfn.XLOOKUP(INT((B773-1)/12)+1,'ZC Curve'!$B$8:$B$107,'ZC Curve'!S$8:S$107,,0))^(1/12)-1</f>
        <v>0</v>
      </c>
      <c r="F773" s="766">
        <f t="shared" si="97"/>
        <v>1</v>
      </c>
      <c r="G773" s="765">
        <f>(1+_xlfn.XLOOKUP(INT((B773-1)/12)+1,'ZC Curve'!$B$8:$B$107,'ZC Curve'!T$8:T$107,,0))^(1/12)-1</f>
        <v>0</v>
      </c>
      <c r="H773" s="766">
        <f t="shared" si="98"/>
        <v>1</v>
      </c>
      <c r="I773" s="594"/>
      <c r="J773" s="705">
        <f t="shared" si="99"/>
        <v>761</v>
      </c>
      <c r="K773" s="756"/>
      <c r="L773" s="756"/>
      <c r="M773" s="756"/>
      <c r="N773" s="756"/>
      <c r="O773" s="756"/>
      <c r="P773" s="756"/>
      <c r="Q773" s="756"/>
      <c r="R773" s="756"/>
      <c r="S773" s="756"/>
      <c r="T773" s="756"/>
      <c r="U773" s="756"/>
      <c r="V773" s="756"/>
      <c r="W773" s="594"/>
      <c r="X773" s="705">
        <f t="shared" si="100"/>
        <v>761</v>
      </c>
      <c r="Y773" s="756"/>
      <c r="Z773" s="756"/>
      <c r="AA773" s="756"/>
      <c r="AB773" s="756"/>
      <c r="AC773" s="756"/>
      <c r="AD773" s="756"/>
      <c r="AE773" s="756"/>
      <c r="AF773" s="756"/>
      <c r="AG773" s="756"/>
      <c r="AH773" s="756"/>
      <c r="AI773" s="756"/>
      <c r="AJ773" s="756"/>
      <c r="AK773" s="594"/>
      <c r="AL773" s="705">
        <f t="shared" si="101"/>
        <v>761</v>
      </c>
      <c r="AM773" s="756"/>
      <c r="AN773" s="756"/>
      <c r="AO773" s="756"/>
      <c r="AP773" s="756"/>
      <c r="AQ773" s="756"/>
      <c r="AR773" s="756"/>
      <c r="AS773" s="756"/>
      <c r="AT773" s="756"/>
      <c r="AU773" s="756"/>
      <c r="AV773" s="756"/>
      <c r="AW773" s="756"/>
      <c r="AX773" s="756"/>
      <c r="AY773" s="594"/>
      <c r="AZ773" s="705">
        <f t="shared" si="94"/>
        <v>761</v>
      </c>
      <c r="BA773" s="756"/>
      <c r="BB773" s="756"/>
      <c r="BC773" s="756"/>
      <c r="BD773" s="756"/>
      <c r="BE773" s="756"/>
      <c r="BF773" s="756"/>
      <c r="BG773" s="756"/>
      <c r="BH773" s="756"/>
      <c r="BI773" s="756"/>
      <c r="BJ773" s="756"/>
      <c r="BK773" s="756"/>
      <c r="BL773" s="756"/>
      <c r="BM773" s="685"/>
      <c r="BN773" s="705">
        <f t="shared" si="95"/>
        <v>761</v>
      </c>
      <c r="BO773" s="756"/>
      <c r="BP773" s="756"/>
      <c r="BQ773" s="756"/>
      <c r="BR773" s="756"/>
      <c r="BS773" s="756"/>
      <c r="BT773" s="756"/>
      <c r="BU773" s="756"/>
      <c r="BV773" s="756"/>
      <c r="BW773" s="756"/>
      <c r="BX773" s="756"/>
      <c r="BY773" s="756"/>
      <c r="BZ773" s="756"/>
    </row>
    <row r="774" spans="2:78" x14ac:dyDescent="0.25">
      <c r="B774" s="705">
        <v>762</v>
      </c>
      <c r="C774" s="765">
        <f>(1+_xlfn.XLOOKUP(INT((B774-1)/12)+1,'ZC Curve'!$B$8:$B$107,'ZC Curve'!R$8:R$107,,0))^(1/12)-1</f>
        <v>0</v>
      </c>
      <c r="D774" s="766">
        <f t="shared" si="96"/>
        <v>1</v>
      </c>
      <c r="E774" s="765">
        <f>(1+_xlfn.XLOOKUP(INT((B774-1)/12)+1,'ZC Curve'!$B$8:$B$107,'ZC Curve'!S$8:S$107,,0))^(1/12)-1</f>
        <v>0</v>
      </c>
      <c r="F774" s="766">
        <f t="shared" si="97"/>
        <v>1</v>
      </c>
      <c r="G774" s="765">
        <f>(1+_xlfn.XLOOKUP(INT((B774-1)/12)+1,'ZC Curve'!$B$8:$B$107,'ZC Curve'!T$8:T$107,,0))^(1/12)-1</f>
        <v>0</v>
      </c>
      <c r="H774" s="766">
        <f t="shared" si="98"/>
        <v>1</v>
      </c>
      <c r="I774" s="594"/>
      <c r="J774" s="705">
        <f t="shared" si="99"/>
        <v>762</v>
      </c>
      <c r="K774" s="756"/>
      <c r="L774" s="756"/>
      <c r="M774" s="756"/>
      <c r="N774" s="756"/>
      <c r="O774" s="756"/>
      <c r="P774" s="756"/>
      <c r="Q774" s="756"/>
      <c r="R774" s="756"/>
      <c r="S774" s="756"/>
      <c r="T774" s="756"/>
      <c r="U774" s="756"/>
      <c r="V774" s="756"/>
      <c r="W774" s="594"/>
      <c r="X774" s="705">
        <f t="shared" si="100"/>
        <v>762</v>
      </c>
      <c r="Y774" s="756"/>
      <c r="Z774" s="756"/>
      <c r="AA774" s="756"/>
      <c r="AB774" s="756"/>
      <c r="AC774" s="756"/>
      <c r="AD774" s="756"/>
      <c r="AE774" s="756"/>
      <c r="AF774" s="756"/>
      <c r="AG774" s="756"/>
      <c r="AH774" s="756"/>
      <c r="AI774" s="756"/>
      <c r="AJ774" s="756"/>
      <c r="AK774" s="594"/>
      <c r="AL774" s="705">
        <f t="shared" si="101"/>
        <v>762</v>
      </c>
      <c r="AM774" s="756"/>
      <c r="AN774" s="756"/>
      <c r="AO774" s="756"/>
      <c r="AP774" s="756"/>
      <c r="AQ774" s="756"/>
      <c r="AR774" s="756"/>
      <c r="AS774" s="756"/>
      <c r="AT774" s="756"/>
      <c r="AU774" s="756"/>
      <c r="AV774" s="756"/>
      <c r="AW774" s="756"/>
      <c r="AX774" s="756"/>
      <c r="AY774" s="594"/>
      <c r="AZ774" s="705">
        <f t="shared" si="94"/>
        <v>762</v>
      </c>
      <c r="BA774" s="756"/>
      <c r="BB774" s="756"/>
      <c r="BC774" s="756"/>
      <c r="BD774" s="756"/>
      <c r="BE774" s="756"/>
      <c r="BF774" s="756"/>
      <c r="BG774" s="756"/>
      <c r="BH774" s="756"/>
      <c r="BI774" s="756"/>
      <c r="BJ774" s="756"/>
      <c r="BK774" s="756"/>
      <c r="BL774" s="756"/>
      <c r="BM774" s="685"/>
      <c r="BN774" s="705">
        <f t="shared" si="95"/>
        <v>762</v>
      </c>
      <c r="BO774" s="756"/>
      <c r="BP774" s="756"/>
      <c r="BQ774" s="756"/>
      <c r="BR774" s="756"/>
      <c r="BS774" s="756"/>
      <c r="BT774" s="756"/>
      <c r="BU774" s="756"/>
      <c r="BV774" s="756"/>
      <c r="BW774" s="756"/>
      <c r="BX774" s="756"/>
      <c r="BY774" s="756"/>
      <c r="BZ774" s="756"/>
    </row>
    <row r="775" spans="2:78" x14ac:dyDescent="0.25">
      <c r="B775" s="705">
        <v>763</v>
      </c>
      <c r="C775" s="765">
        <f>(1+_xlfn.XLOOKUP(INT((B775-1)/12)+1,'ZC Curve'!$B$8:$B$107,'ZC Curve'!R$8:R$107,,0))^(1/12)-1</f>
        <v>0</v>
      </c>
      <c r="D775" s="766">
        <f t="shared" si="96"/>
        <v>1</v>
      </c>
      <c r="E775" s="765">
        <f>(1+_xlfn.XLOOKUP(INT((B775-1)/12)+1,'ZC Curve'!$B$8:$B$107,'ZC Curve'!S$8:S$107,,0))^(1/12)-1</f>
        <v>0</v>
      </c>
      <c r="F775" s="766">
        <f t="shared" si="97"/>
        <v>1</v>
      </c>
      <c r="G775" s="765">
        <f>(1+_xlfn.XLOOKUP(INT((B775-1)/12)+1,'ZC Curve'!$B$8:$B$107,'ZC Curve'!T$8:T$107,,0))^(1/12)-1</f>
        <v>0</v>
      </c>
      <c r="H775" s="766">
        <f t="shared" si="98"/>
        <v>1</v>
      </c>
      <c r="I775" s="594"/>
      <c r="J775" s="705">
        <f t="shared" si="99"/>
        <v>763</v>
      </c>
      <c r="K775" s="756"/>
      <c r="L775" s="756"/>
      <c r="M775" s="756"/>
      <c r="N775" s="756"/>
      <c r="O775" s="756"/>
      <c r="P775" s="756"/>
      <c r="Q775" s="756"/>
      <c r="R775" s="756"/>
      <c r="S775" s="756"/>
      <c r="T775" s="756"/>
      <c r="U775" s="756"/>
      <c r="V775" s="756"/>
      <c r="W775" s="594"/>
      <c r="X775" s="705">
        <f t="shared" si="100"/>
        <v>763</v>
      </c>
      <c r="Y775" s="756"/>
      <c r="Z775" s="756"/>
      <c r="AA775" s="756"/>
      <c r="AB775" s="756"/>
      <c r="AC775" s="756"/>
      <c r="AD775" s="756"/>
      <c r="AE775" s="756"/>
      <c r="AF775" s="756"/>
      <c r="AG775" s="756"/>
      <c r="AH775" s="756"/>
      <c r="AI775" s="756"/>
      <c r="AJ775" s="756"/>
      <c r="AK775" s="594"/>
      <c r="AL775" s="705">
        <f t="shared" si="101"/>
        <v>763</v>
      </c>
      <c r="AM775" s="756"/>
      <c r="AN775" s="756"/>
      <c r="AO775" s="756"/>
      <c r="AP775" s="756"/>
      <c r="AQ775" s="756"/>
      <c r="AR775" s="756"/>
      <c r="AS775" s="756"/>
      <c r="AT775" s="756"/>
      <c r="AU775" s="756"/>
      <c r="AV775" s="756"/>
      <c r="AW775" s="756"/>
      <c r="AX775" s="756"/>
      <c r="AY775" s="594"/>
      <c r="AZ775" s="705">
        <f t="shared" si="94"/>
        <v>763</v>
      </c>
      <c r="BA775" s="756"/>
      <c r="BB775" s="756"/>
      <c r="BC775" s="756"/>
      <c r="BD775" s="756"/>
      <c r="BE775" s="756"/>
      <c r="BF775" s="756"/>
      <c r="BG775" s="756"/>
      <c r="BH775" s="756"/>
      <c r="BI775" s="756"/>
      <c r="BJ775" s="756"/>
      <c r="BK775" s="756"/>
      <c r="BL775" s="756"/>
      <c r="BM775" s="685"/>
      <c r="BN775" s="705">
        <f t="shared" si="95"/>
        <v>763</v>
      </c>
      <c r="BO775" s="756"/>
      <c r="BP775" s="756"/>
      <c r="BQ775" s="756"/>
      <c r="BR775" s="756"/>
      <c r="BS775" s="756"/>
      <c r="BT775" s="756"/>
      <c r="BU775" s="756"/>
      <c r="BV775" s="756"/>
      <c r="BW775" s="756"/>
      <c r="BX775" s="756"/>
      <c r="BY775" s="756"/>
      <c r="BZ775" s="756"/>
    </row>
    <row r="776" spans="2:78" x14ac:dyDescent="0.25">
      <c r="B776" s="705">
        <v>764</v>
      </c>
      <c r="C776" s="765">
        <f>(1+_xlfn.XLOOKUP(INT((B776-1)/12)+1,'ZC Curve'!$B$8:$B$107,'ZC Curve'!R$8:R$107,,0))^(1/12)-1</f>
        <v>0</v>
      </c>
      <c r="D776" s="766">
        <f t="shared" si="96"/>
        <v>1</v>
      </c>
      <c r="E776" s="765">
        <f>(1+_xlfn.XLOOKUP(INT((B776-1)/12)+1,'ZC Curve'!$B$8:$B$107,'ZC Curve'!S$8:S$107,,0))^(1/12)-1</f>
        <v>0</v>
      </c>
      <c r="F776" s="766">
        <f t="shared" si="97"/>
        <v>1</v>
      </c>
      <c r="G776" s="765">
        <f>(1+_xlfn.XLOOKUP(INT((B776-1)/12)+1,'ZC Curve'!$B$8:$B$107,'ZC Curve'!T$8:T$107,,0))^(1/12)-1</f>
        <v>0</v>
      </c>
      <c r="H776" s="766">
        <f t="shared" si="98"/>
        <v>1</v>
      </c>
      <c r="I776" s="594"/>
      <c r="J776" s="705">
        <f t="shared" si="99"/>
        <v>764</v>
      </c>
      <c r="K776" s="756"/>
      <c r="L776" s="756"/>
      <c r="M776" s="756"/>
      <c r="N776" s="756"/>
      <c r="O776" s="756"/>
      <c r="P776" s="756"/>
      <c r="Q776" s="756"/>
      <c r="R776" s="756"/>
      <c r="S776" s="756"/>
      <c r="T776" s="756"/>
      <c r="U776" s="756"/>
      <c r="V776" s="756"/>
      <c r="W776" s="594"/>
      <c r="X776" s="705">
        <f t="shared" si="100"/>
        <v>764</v>
      </c>
      <c r="Y776" s="756"/>
      <c r="Z776" s="756"/>
      <c r="AA776" s="756"/>
      <c r="AB776" s="756"/>
      <c r="AC776" s="756"/>
      <c r="AD776" s="756"/>
      <c r="AE776" s="756"/>
      <c r="AF776" s="756"/>
      <c r="AG776" s="756"/>
      <c r="AH776" s="756"/>
      <c r="AI776" s="756"/>
      <c r="AJ776" s="756"/>
      <c r="AK776" s="594"/>
      <c r="AL776" s="705">
        <f t="shared" si="101"/>
        <v>764</v>
      </c>
      <c r="AM776" s="756"/>
      <c r="AN776" s="756"/>
      <c r="AO776" s="756"/>
      <c r="AP776" s="756"/>
      <c r="AQ776" s="756"/>
      <c r="AR776" s="756"/>
      <c r="AS776" s="756"/>
      <c r="AT776" s="756"/>
      <c r="AU776" s="756"/>
      <c r="AV776" s="756"/>
      <c r="AW776" s="756"/>
      <c r="AX776" s="756"/>
      <c r="AY776" s="594"/>
      <c r="AZ776" s="705">
        <f t="shared" si="94"/>
        <v>764</v>
      </c>
      <c r="BA776" s="756"/>
      <c r="BB776" s="756"/>
      <c r="BC776" s="756"/>
      <c r="BD776" s="756"/>
      <c r="BE776" s="756"/>
      <c r="BF776" s="756"/>
      <c r="BG776" s="756"/>
      <c r="BH776" s="756"/>
      <c r="BI776" s="756"/>
      <c r="BJ776" s="756"/>
      <c r="BK776" s="756"/>
      <c r="BL776" s="756"/>
      <c r="BM776" s="685"/>
      <c r="BN776" s="705">
        <f t="shared" si="95"/>
        <v>764</v>
      </c>
      <c r="BO776" s="756"/>
      <c r="BP776" s="756"/>
      <c r="BQ776" s="756"/>
      <c r="BR776" s="756"/>
      <c r="BS776" s="756"/>
      <c r="BT776" s="756"/>
      <c r="BU776" s="756"/>
      <c r="BV776" s="756"/>
      <c r="BW776" s="756"/>
      <c r="BX776" s="756"/>
      <c r="BY776" s="756"/>
      <c r="BZ776" s="756"/>
    </row>
    <row r="777" spans="2:78" x14ac:dyDescent="0.25">
      <c r="B777" s="705">
        <v>765</v>
      </c>
      <c r="C777" s="765">
        <f>(1+_xlfn.XLOOKUP(INT((B777-1)/12)+1,'ZC Curve'!$B$8:$B$107,'ZC Curve'!R$8:R$107,,0))^(1/12)-1</f>
        <v>0</v>
      </c>
      <c r="D777" s="766">
        <f t="shared" si="96"/>
        <v>1</v>
      </c>
      <c r="E777" s="765">
        <f>(1+_xlfn.XLOOKUP(INT((B777-1)/12)+1,'ZC Curve'!$B$8:$B$107,'ZC Curve'!S$8:S$107,,0))^(1/12)-1</f>
        <v>0</v>
      </c>
      <c r="F777" s="766">
        <f t="shared" si="97"/>
        <v>1</v>
      </c>
      <c r="G777" s="765">
        <f>(1+_xlfn.XLOOKUP(INT((B777-1)/12)+1,'ZC Curve'!$B$8:$B$107,'ZC Curve'!T$8:T$107,,0))^(1/12)-1</f>
        <v>0</v>
      </c>
      <c r="H777" s="766">
        <f t="shared" si="98"/>
        <v>1</v>
      </c>
      <c r="I777" s="594"/>
      <c r="J777" s="705">
        <f t="shared" si="99"/>
        <v>765</v>
      </c>
      <c r="K777" s="756"/>
      <c r="L777" s="756"/>
      <c r="M777" s="756"/>
      <c r="N777" s="756"/>
      <c r="O777" s="756"/>
      <c r="P777" s="756"/>
      <c r="Q777" s="756"/>
      <c r="R777" s="756"/>
      <c r="S777" s="756"/>
      <c r="T777" s="756"/>
      <c r="U777" s="756"/>
      <c r="V777" s="756"/>
      <c r="W777" s="594"/>
      <c r="X777" s="705">
        <f t="shared" si="100"/>
        <v>765</v>
      </c>
      <c r="Y777" s="756"/>
      <c r="Z777" s="756"/>
      <c r="AA777" s="756"/>
      <c r="AB777" s="756"/>
      <c r="AC777" s="756"/>
      <c r="AD777" s="756"/>
      <c r="AE777" s="756"/>
      <c r="AF777" s="756"/>
      <c r="AG777" s="756"/>
      <c r="AH777" s="756"/>
      <c r="AI777" s="756"/>
      <c r="AJ777" s="756"/>
      <c r="AK777" s="594"/>
      <c r="AL777" s="705">
        <f t="shared" si="101"/>
        <v>765</v>
      </c>
      <c r="AM777" s="756"/>
      <c r="AN777" s="756"/>
      <c r="AO777" s="756"/>
      <c r="AP777" s="756"/>
      <c r="AQ777" s="756"/>
      <c r="AR777" s="756"/>
      <c r="AS777" s="756"/>
      <c r="AT777" s="756"/>
      <c r="AU777" s="756"/>
      <c r="AV777" s="756"/>
      <c r="AW777" s="756"/>
      <c r="AX777" s="756"/>
      <c r="AY777" s="594"/>
      <c r="AZ777" s="705">
        <f t="shared" si="94"/>
        <v>765</v>
      </c>
      <c r="BA777" s="756"/>
      <c r="BB777" s="756"/>
      <c r="BC777" s="756"/>
      <c r="BD777" s="756"/>
      <c r="BE777" s="756"/>
      <c r="BF777" s="756"/>
      <c r="BG777" s="756"/>
      <c r="BH777" s="756"/>
      <c r="BI777" s="756"/>
      <c r="BJ777" s="756"/>
      <c r="BK777" s="756"/>
      <c r="BL777" s="756"/>
      <c r="BM777" s="685"/>
      <c r="BN777" s="705">
        <f t="shared" si="95"/>
        <v>765</v>
      </c>
      <c r="BO777" s="756"/>
      <c r="BP777" s="756"/>
      <c r="BQ777" s="756"/>
      <c r="BR777" s="756"/>
      <c r="BS777" s="756"/>
      <c r="BT777" s="756"/>
      <c r="BU777" s="756"/>
      <c r="BV777" s="756"/>
      <c r="BW777" s="756"/>
      <c r="BX777" s="756"/>
      <c r="BY777" s="756"/>
      <c r="BZ777" s="756"/>
    </row>
    <row r="778" spans="2:78" x14ac:dyDescent="0.25">
      <c r="B778" s="705">
        <v>766</v>
      </c>
      <c r="C778" s="765">
        <f>(1+_xlfn.XLOOKUP(INT((B778-1)/12)+1,'ZC Curve'!$B$8:$B$107,'ZC Curve'!R$8:R$107,,0))^(1/12)-1</f>
        <v>0</v>
      </c>
      <c r="D778" s="766">
        <f t="shared" si="96"/>
        <v>1</v>
      </c>
      <c r="E778" s="765">
        <f>(1+_xlfn.XLOOKUP(INT((B778-1)/12)+1,'ZC Curve'!$B$8:$B$107,'ZC Curve'!S$8:S$107,,0))^(1/12)-1</f>
        <v>0</v>
      </c>
      <c r="F778" s="766">
        <f t="shared" si="97"/>
        <v>1</v>
      </c>
      <c r="G778" s="765">
        <f>(1+_xlfn.XLOOKUP(INT((B778-1)/12)+1,'ZC Curve'!$B$8:$B$107,'ZC Curve'!T$8:T$107,,0))^(1/12)-1</f>
        <v>0</v>
      </c>
      <c r="H778" s="766">
        <f t="shared" si="98"/>
        <v>1</v>
      </c>
      <c r="I778" s="594"/>
      <c r="J778" s="705">
        <f t="shared" si="99"/>
        <v>766</v>
      </c>
      <c r="K778" s="756"/>
      <c r="L778" s="756"/>
      <c r="M778" s="756"/>
      <c r="N778" s="756"/>
      <c r="O778" s="756"/>
      <c r="P778" s="756"/>
      <c r="Q778" s="756"/>
      <c r="R778" s="756"/>
      <c r="S778" s="756"/>
      <c r="T778" s="756"/>
      <c r="U778" s="756"/>
      <c r="V778" s="756"/>
      <c r="W778" s="594"/>
      <c r="X778" s="705">
        <f t="shared" si="100"/>
        <v>766</v>
      </c>
      <c r="Y778" s="756"/>
      <c r="Z778" s="756"/>
      <c r="AA778" s="756"/>
      <c r="AB778" s="756"/>
      <c r="AC778" s="756"/>
      <c r="AD778" s="756"/>
      <c r="AE778" s="756"/>
      <c r="AF778" s="756"/>
      <c r="AG778" s="756"/>
      <c r="AH778" s="756"/>
      <c r="AI778" s="756"/>
      <c r="AJ778" s="756"/>
      <c r="AK778" s="594"/>
      <c r="AL778" s="705">
        <f t="shared" si="101"/>
        <v>766</v>
      </c>
      <c r="AM778" s="756"/>
      <c r="AN778" s="756"/>
      <c r="AO778" s="756"/>
      <c r="AP778" s="756"/>
      <c r="AQ778" s="756"/>
      <c r="AR778" s="756"/>
      <c r="AS778" s="756"/>
      <c r="AT778" s="756"/>
      <c r="AU778" s="756"/>
      <c r="AV778" s="756"/>
      <c r="AW778" s="756"/>
      <c r="AX778" s="756"/>
      <c r="AY778" s="594"/>
      <c r="AZ778" s="705">
        <f t="shared" si="94"/>
        <v>766</v>
      </c>
      <c r="BA778" s="756"/>
      <c r="BB778" s="756"/>
      <c r="BC778" s="756"/>
      <c r="BD778" s="756"/>
      <c r="BE778" s="756"/>
      <c r="BF778" s="756"/>
      <c r="BG778" s="756"/>
      <c r="BH778" s="756"/>
      <c r="BI778" s="756"/>
      <c r="BJ778" s="756"/>
      <c r="BK778" s="756"/>
      <c r="BL778" s="756"/>
      <c r="BM778" s="685"/>
      <c r="BN778" s="705">
        <f t="shared" si="95"/>
        <v>766</v>
      </c>
      <c r="BO778" s="756"/>
      <c r="BP778" s="756"/>
      <c r="BQ778" s="756"/>
      <c r="BR778" s="756"/>
      <c r="BS778" s="756"/>
      <c r="BT778" s="756"/>
      <c r="BU778" s="756"/>
      <c r="BV778" s="756"/>
      <c r="BW778" s="756"/>
      <c r="BX778" s="756"/>
      <c r="BY778" s="756"/>
      <c r="BZ778" s="756"/>
    </row>
    <row r="779" spans="2:78" x14ac:dyDescent="0.25">
      <c r="B779" s="705">
        <v>767</v>
      </c>
      <c r="C779" s="765">
        <f>(1+_xlfn.XLOOKUP(INT((B779-1)/12)+1,'ZC Curve'!$B$8:$B$107,'ZC Curve'!R$8:R$107,,0))^(1/12)-1</f>
        <v>0</v>
      </c>
      <c r="D779" s="766">
        <f t="shared" si="96"/>
        <v>1</v>
      </c>
      <c r="E779" s="765">
        <f>(1+_xlfn.XLOOKUP(INT((B779-1)/12)+1,'ZC Curve'!$B$8:$B$107,'ZC Curve'!S$8:S$107,,0))^(1/12)-1</f>
        <v>0</v>
      </c>
      <c r="F779" s="766">
        <f t="shared" si="97"/>
        <v>1</v>
      </c>
      <c r="G779" s="765">
        <f>(1+_xlfn.XLOOKUP(INT((B779-1)/12)+1,'ZC Curve'!$B$8:$B$107,'ZC Curve'!T$8:T$107,,0))^(1/12)-1</f>
        <v>0</v>
      </c>
      <c r="H779" s="766">
        <f t="shared" si="98"/>
        <v>1</v>
      </c>
      <c r="I779" s="594"/>
      <c r="J779" s="705">
        <f t="shared" si="99"/>
        <v>767</v>
      </c>
      <c r="K779" s="756"/>
      <c r="L779" s="756"/>
      <c r="M779" s="756"/>
      <c r="N779" s="756"/>
      <c r="O779" s="756"/>
      <c r="P779" s="756"/>
      <c r="Q779" s="756"/>
      <c r="R779" s="756"/>
      <c r="S779" s="756"/>
      <c r="T779" s="756"/>
      <c r="U779" s="756"/>
      <c r="V779" s="756"/>
      <c r="W779" s="594"/>
      <c r="X779" s="705">
        <f t="shared" si="100"/>
        <v>767</v>
      </c>
      <c r="Y779" s="756"/>
      <c r="Z779" s="756"/>
      <c r="AA779" s="756"/>
      <c r="AB779" s="756"/>
      <c r="AC779" s="756"/>
      <c r="AD779" s="756"/>
      <c r="AE779" s="756"/>
      <c r="AF779" s="756"/>
      <c r="AG779" s="756"/>
      <c r="AH779" s="756"/>
      <c r="AI779" s="756"/>
      <c r="AJ779" s="756"/>
      <c r="AK779" s="594"/>
      <c r="AL779" s="705">
        <f t="shared" si="101"/>
        <v>767</v>
      </c>
      <c r="AM779" s="756"/>
      <c r="AN779" s="756"/>
      <c r="AO779" s="756"/>
      <c r="AP779" s="756"/>
      <c r="AQ779" s="756"/>
      <c r="AR779" s="756"/>
      <c r="AS779" s="756"/>
      <c r="AT779" s="756"/>
      <c r="AU779" s="756"/>
      <c r="AV779" s="756"/>
      <c r="AW779" s="756"/>
      <c r="AX779" s="756"/>
      <c r="AY779" s="594"/>
      <c r="AZ779" s="705">
        <f t="shared" si="94"/>
        <v>767</v>
      </c>
      <c r="BA779" s="756"/>
      <c r="BB779" s="756"/>
      <c r="BC779" s="756"/>
      <c r="BD779" s="756"/>
      <c r="BE779" s="756"/>
      <c r="BF779" s="756"/>
      <c r="BG779" s="756"/>
      <c r="BH779" s="756"/>
      <c r="BI779" s="756"/>
      <c r="BJ779" s="756"/>
      <c r="BK779" s="756"/>
      <c r="BL779" s="756"/>
      <c r="BM779" s="685"/>
      <c r="BN779" s="705">
        <f t="shared" si="95"/>
        <v>767</v>
      </c>
      <c r="BO779" s="756"/>
      <c r="BP779" s="756"/>
      <c r="BQ779" s="756"/>
      <c r="BR779" s="756"/>
      <c r="BS779" s="756"/>
      <c r="BT779" s="756"/>
      <c r="BU779" s="756"/>
      <c r="BV779" s="756"/>
      <c r="BW779" s="756"/>
      <c r="BX779" s="756"/>
      <c r="BY779" s="756"/>
      <c r="BZ779" s="756"/>
    </row>
    <row r="780" spans="2:78" x14ac:dyDescent="0.25">
      <c r="B780" s="705">
        <v>768</v>
      </c>
      <c r="C780" s="765">
        <f>(1+_xlfn.XLOOKUP(INT((B780-1)/12)+1,'ZC Curve'!$B$8:$B$107,'ZC Curve'!R$8:R$107,,0))^(1/12)-1</f>
        <v>0</v>
      </c>
      <c r="D780" s="766">
        <f t="shared" si="96"/>
        <v>1</v>
      </c>
      <c r="E780" s="765">
        <f>(1+_xlfn.XLOOKUP(INT((B780-1)/12)+1,'ZC Curve'!$B$8:$B$107,'ZC Curve'!S$8:S$107,,0))^(1/12)-1</f>
        <v>0</v>
      </c>
      <c r="F780" s="766">
        <f t="shared" si="97"/>
        <v>1</v>
      </c>
      <c r="G780" s="765">
        <f>(1+_xlfn.XLOOKUP(INT((B780-1)/12)+1,'ZC Curve'!$B$8:$B$107,'ZC Curve'!T$8:T$107,,0))^(1/12)-1</f>
        <v>0</v>
      </c>
      <c r="H780" s="766">
        <f t="shared" si="98"/>
        <v>1</v>
      </c>
      <c r="I780" s="594"/>
      <c r="J780" s="705">
        <f t="shared" si="99"/>
        <v>768</v>
      </c>
      <c r="K780" s="756"/>
      <c r="L780" s="756"/>
      <c r="M780" s="756"/>
      <c r="N780" s="756"/>
      <c r="O780" s="756"/>
      <c r="P780" s="756"/>
      <c r="Q780" s="756"/>
      <c r="R780" s="756"/>
      <c r="S780" s="756"/>
      <c r="T780" s="756"/>
      <c r="U780" s="756"/>
      <c r="V780" s="756"/>
      <c r="W780" s="594"/>
      <c r="X780" s="705">
        <f t="shared" si="100"/>
        <v>768</v>
      </c>
      <c r="Y780" s="756"/>
      <c r="Z780" s="756"/>
      <c r="AA780" s="756"/>
      <c r="AB780" s="756"/>
      <c r="AC780" s="756"/>
      <c r="AD780" s="756"/>
      <c r="AE780" s="756"/>
      <c r="AF780" s="756"/>
      <c r="AG780" s="756"/>
      <c r="AH780" s="756"/>
      <c r="AI780" s="756"/>
      <c r="AJ780" s="756"/>
      <c r="AK780" s="594"/>
      <c r="AL780" s="705">
        <f t="shared" si="101"/>
        <v>768</v>
      </c>
      <c r="AM780" s="756"/>
      <c r="AN780" s="756"/>
      <c r="AO780" s="756"/>
      <c r="AP780" s="756"/>
      <c r="AQ780" s="756"/>
      <c r="AR780" s="756"/>
      <c r="AS780" s="756"/>
      <c r="AT780" s="756"/>
      <c r="AU780" s="756"/>
      <c r="AV780" s="756"/>
      <c r="AW780" s="756"/>
      <c r="AX780" s="756"/>
      <c r="AY780" s="594"/>
      <c r="AZ780" s="705">
        <f t="shared" si="94"/>
        <v>768</v>
      </c>
      <c r="BA780" s="756"/>
      <c r="BB780" s="756"/>
      <c r="BC780" s="756"/>
      <c r="BD780" s="756"/>
      <c r="BE780" s="756"/>
      <c r="BF780" s="756"/>
      <c r="BG780" s="756"/>
      <c r="BH780" s="756"/>
      <c r="BI780" s="756"/>
      <c r="BJ780" s="756"/>
      <c r="BK780" s="756"/>
      <c r="BL780" s="756"/>
      <c r="BM780" s="685"/>
      <c r="BN780" s="705">
        <f t="shared" si="95"/>
        <v>768</v>
      </c>
      <c r="BO780" s="756"/>
      <c r="BP780" s="756"/>
      <c r="BQ780" s="756"/>
      <c r="BR780" s="756"/>
      <c r="BS780" s="756"/>
      <c r="BT780" s="756"/>
      <c r="BU780" s="756"/>
      <c r="BV780" s="756"/>
      <c r="BW780" s="756"/>
      <c r="BX780" s="756"/>
      <c r="BY780" s="756"/>
      <c r="BZ780" s="756"/>
    </row>
    <row r="781" spans="2:78" x14ac:dyDescent="0.25">
      <c r="B781" s="705">
        <v>769</v>
      </c>
      <c r="C781" s="765">
        <f>(1+_xlfn.XLOOKUP(INT((B781-1)/12)+1,'ZC Curve'!$B$8:$B$107,'ZC Curve'!R$8:R$107,,0))^(1/12)-1</f>
        <v>0</v>
      </c>
      <c r="D781" s="766">
        <f t="shared" si="96"/>
        <v>1</v>
      </c>
      <c r="E781" s="765">
        <f>(1+_xlfn.XLOOKUP(INT((B781-1)/12)+1,'ZC Curve'!$B$8:$B$107,'ZC Curve'!S$8:S$107,,0))^(1/12)-1</f>
        <v>0</v>
      </c>
      <c r="F781" s="766">
        <f t="shared" si="97"/>
        <v>1</v>
      </c>
      <c r="G781" s="765">
        <f>(1+_xlfn.XLOOKUP(INT((B781-1)/12)+1,'ZC Curve'!$B$8:$B$107,'ZC Curve'!T$8:T$107,,0))^(1/12)-1</f>
        <v>0</v>
      </c>
      <c r="H781" s="766">
        <f t="shared" si="98"/>
        <v>1</v>
      </c>
      <c r="I781" s="594"/>
      <c r="J781" s="705">
        <f t="shared" si="99"/>
        <v>769</v>
      </c>
      <c r="K781" s="756"/>
      <c r="L781" s="756"/>
      <c r="M781" s="756"/>
      <c r="N781" s="756"/>
      <c r="O781" s="756"/>
      <c r="P781" s="756"/>
      <c r="Q781" s="756"/>
      <c r="R781" s="756"/>
      <c r="S781" s="756"/>
      <c r="T781" s="756"/>
      <c r="U781" s="756"/>
      <c r="V781" s="756"/>
      <c r="W781" s="594"/>
      <c r="X781" s="705">
        <f t="shared" si="100"/>
        <v>769</v>
      </c>
      <c r="Y781" s="756"/>
      <c r="Z781" s="756"/>
      <c r="AA781" s="756"/>
      <c r="AB781" s="756"/>
      <c r="AC781" s="756"/>
      <c r="AD781" s="756"/>
      <c r="AE781" s="756"/>
      <c r="AF781" s="756"/>
      <c r="AG781" s="756"/>
      <c r="AH781" s="756"/>
      <c r="AI781" s="756"/>
      <c r="AJ781" s="756"/>
      <c r="AK781" s="594"/>
      <c r="AL781" s="705">
        <f t="shared" si="101"/>
        <v>769</v>
      </c>
      <c r="AM781" s="756"/>
      <c r="AN781" s="756"/>
      <c r="AO781" s="756"/>
      <c r="AP781" s="756"/>
      <c r="AQ781" s="756"/>
      <c r="AR781" s="756"/>
      <c r="AS781" s="756"/>
      <c r="AT781" s="756"/>
      <c r="AU781" s="756"/>
      <c r="AV781" s="756"/>
      <c r="AW781" s="756"/>
      <c r="AX781" s="756"/>
      <c r="AY781" s="594"/>
      <c r="AZ781" s="705">
        <f t="shared" si="94"/>
        <v>769</v>
      </c>
      <c r="BA781" s="756"/>
      <c r="BB781" s="756"/>
      <c r="BC781" s="756"/>
      <c r="BD781" s="756"/>
      <c r="BE781" s="756"/>
      <c r="BF781" s="756"/>
      <c r="BG781" s="756"/>
      <c r="BH781" s="756"/>
      <c r="BI781" s="756"/>
      <c r="BJ781" s="756"/>
      <c r="BK781" s="756"/>
      <c r="BL781" s="756"/>
      <c r="BM781" s="685"/>
      <c r="BN781" s="705">
        <f t="shared" si="95"/>
        <v>769</v>
      </c>
      <c r="BO781" s="756"/>
      <c r="BP781" s="756"/>
      <c r="BQ781" s="756"/>
      <c r="BR781" s="756"/>
      <c r="BS781" s="756"/>
      <c r="BT781" s="756"/>
      <c r="BU781" s="756"/>
      <c r="BV781" s="756"/>
      <c r="BW781" s="756"/>
      <c r="BX781" s="756"/>
      <c r="BY781" s="756"/>
      <c r="BZ781" s="756"/>
    </row>
    <row r="782" spans="2:78" x14ac:dyDescent="0.25">
      <c r="B782" s="705">
        <v>770</v>
      </c>
      <c r="C782" s="765">
        <f>(1+_xlfn.XLOOKUP(INT((B782-1)/12)+1,'ZC Curve'!$B$8:$B$107,'ZC Curve'!R$8:R$107,,0))^(1/12)-1</f>
        <v>0</v>
      </c>
      <c r="D782" s="766">
        <f t="shared" si="96"/>
        <v>1</v>
      </c>
      <c r="E782" s="765">
        <f>(1+_xlfn.XLOOKUP(INT((B782-1)/12)+1,'ZC Curve'!$B$8:$B$107,'ZC Curve'!S$8:S$107,,0))^(1/12)-1</f>
        <v>0</v>
      </c>
      <c r="F782" s="766">
        <f t="shared" si="97"/>
        <v>1</v>
      </c>
      <c r="G782" s="765">
        <f>(1+_xlfn.XLOOKUP(INT((B782-1)/12)+1,'ZC Curve'!$B$8:$B$107,'ZC Curve'!T$8:T$107,,0))^(1/12)-1</f>
        <v>0</v>
      </c>
      <c r="H782" s="766">
        <f t="shared" si="98"/>
        <v>1</v>
      </c>
      <c r="I782" s="594"/>
      <c r="J782" s="705">
        <f t="shared" si="99"/>
        <v>770</v>
      </c>
      <c r="K782" s="756"/>
      <c r="L782" s="756"/>
      <c r="M782" s="756"/>
      <c r="N782" s="756"/>
      <c r="O782" s="756"/>
      <c r="P782" s="756"/>
      <c r="Q782" s="756"/>
      <c r="R782" s="756"/>
      <c r="S782" s="756"/>
      <c r="T782" s="756"/>
      <c r="U782" s="756"/>
      <c r="V782" s="756"/>
      <c r="W782" s="594"/>
      <c r="X782" s="705">
        <f t="shared" si="100"/>
        <v>770</v>
      </c>
      <c r="Y782" s="756"/>
      <c r="Z782" s="756"/>
      <c r="AA782" s="756"/>
      <c r="AB782" s="756"/>
      <c r="AC782" s="756"/>
      <c r="AD782" s="756"/>
      <c r="AE782" s="756"/>
      <c r="AF782" s="756"/>
      <c r="AG782" s="756"/>
      <c r="AH782" s="756"/>
      <c r="AI782" s="756"/>
      <c r="AJ782" s="756"/>
      <c r="AK782" s="594"/>
      <c r="AL782" s="705">
        <f t="shared" si="101"/>
        <v>770</v>
      </c>
      <c r="AM782" s="756"/>
      <c r="AN782" s="756"/>
      <c r="AO782" s="756"/>
      <c r="AP782" s="756"/>
      <c r="AQ782" s="756"/>
      <c r="AR782" s="756"/>
      <c r="AS782" s="756"/>
      <c r="AT782" s="756"/>
      <c r="AU782" s="756"/>
      <c r="AV782" s="756"/>
      <c r="AW782" s="756"/>
      <c r="AX782" s="756"/>
      <c r="AY782" s="594"/>
      <c r="AZ782" s="705">
        <f t="shared" ref="AZ782:AZ845" si="102">AZ781+1</f>
        <v>770</v>
      </c>
      <c r="BA782" s="756"/>
      <c r="BB782" s="756"/>
      <c r="BC782" s="756"/>
      <c r="BD782" s="756"/>
      <c r="BE782" s="756"/>
      <c r="BF782" s="756"/>
      <c r="BG782" s="756"/>
      <c r="BH782" s="756"/>
      <c r="BI782" s="756"/>
      <c r="BJ782" s="756"/>
      <c r="BK782" s="756"/>
      <c r="BL782" s="756"/>
      <c r="BM782" s="685"/>
      <c r="BN782" s="705">
        <f t="shared" ref="BN782:BN845" si="103">BN781+1</f>
        <v>770</v>
      </c>
      <c r="BO782" s="756"/>
      <c r="BP782" s="756"/>
      <c r="BQ782" s="756"/>
      <c r="BR782" s="756"/>
      <c r="BS782" s="756"/>
      <c r="BT782" s="756"/>
      <c r="BU782" s="756"/>
      <c r="BV782" s="756"/>
      <c r="BW782" s="756"/>
      <c r="BX782" s="756"/>
      <c r="BY782" s="756"/>
      <c r="BZ782" s="756"/>
    </row>
    <row r="783" spans="2:78" x14ac:dyDescent="0.25">
      <c r="B783" s="705">
        <v>771</v>
      </c>
      <c r="C783" s="765">
        <f>(1+_xlfn.XLOOKUP(INT((B783-1)/12)+1,'ZC Curve'!$B$8:$B$107,'ZC Curve'!R$8:R$107,,0))^(1/12)-1</f>
        <v>0</v>
      </c>
      <c r="D783" s="766">
        <f t="shared" ref="D783:D846" si="104">D782/(1+C783)</f>
        <v>1</v>
      </c>
      <c r="E783" s="765">
        <f>(1+_xlfn.XLOOKUP(INT((B783-1)/12)+1,'ZC Curve'!$B$8:$B$107,'ZC Curve'!S$8:S$107,,0))^(1/12)-1</f>
        <v>0</v>
      </c>
      <c r="F783" s="766">
        <f t="shared" ref="F783:F846" si="105">F782/(1+E783)</f>
        <v>1</v>
      </c>
      <c r="G783" s="765">
        <f>(1+_xlfn.XLOOKUP(INT((B783-1)/12)+1,'ZC Curve'!$B$8:$B$107,'ZC Curve'!T$8:T$107,,0))^(1/12)-1</f>
        <v>0</v>
      </c>
      <c r="H783" s="766">
        <f t="shared" ref="H783:H846" si="106">H782/(1+G783)</f>
        <v>1</v>
      </c>
      <c r="I783" s="594"/>
      <c r="J783" s="705">
        <f t="shared" ref="J783:J846" si="107">J782+1</f>
        <v>771</v>
      </c>
      <c r="K783" s="756"/>
      <c r="L783" s="756"/>
      <c r="M783" s="756"/>
      <c r="N783" s="756"/>
      <c r="O783" s="756"/>
      <c r="P783" s="756"/>
      <c r="Q783" s="756"/>
      <c r="R783" s="756"/>
      <c r="S783" s="756"/>
      <c r="T783" s="756"/>
      <c r="U783" s="756"/>
      <c r="V783" s="756"/>
      <c r="W783" s="594"/>
      <c r="X783" s="705">
        <f t="shared" ref="X783:X846" si="108">X782+1</f>
        <v>771</v>
      </c>
      <c r="Y783" s="756"/>
      <c r="Z783" s="756"/>
      <c r="AA783" s="756"/>
      <c r="AB783" s="756"/>
      <c r="AC783" s="756"/>
      <c r="AD783" s="756"/>
      <c r="AE783" s="756"/>
      <c r="AF783" s="756"/>
      <c r="AG783" s="756"/>
      <c r="AH783" s="756"/>
      <c r="AI783" s="756"/>
      <c r="AJ783" s="756"/>
      <c r="AK783" s="594"/>
      <c r="AL783" s="705">
        <f t="shared" si="101"/>
        <v>771</v>
      </c>
      <c r="AM783" s="756"/>
      <c r="AN783" s="756"/>
      <c r="AO783" s="756"/>
      <c r="AP783" s="756"/>
      <c r="AQ783" s="756"/>
      <c r="AR783" s="756"/>
      <c r="AS783" s="756"/>
      <c r="AT783" s="756"/>
      <c r="AU783" s="756"/>
      <c r="AV783" s="756"/>
      <c r="AW783" s="756"/>
      <c r="AX783" s="756"/>
      <c r="AY783" s="594"/>
      <c r="AZ783" s="705">
        <f t="shared" si="102"/>
        <v>771</v>
      </c>
      <c r="BA783" s="756"/>
      <c r="BB783" s="756"/>
      <c r="BC783" s="756"/>
      <c r="BD783" s="756"/>
      <c r="BE783" s="756"/>
      <c r="BF783" s="756"/>
      <c r="BG783" s="756"/>
      <c r="BH783" s="756"/>
      <c r="BI783" s="756"/>
      <c r="BJ783" s="756"/>
      <c r="BK783" s="756"/>
      <c r="BL783" s="756"/>
      <c r="BM783" s="685"/>
      <c r="BN783" s="705">
        <f t="shared" si="103"/>
        <v>771</v>
      </c>
      <c r="BO783" s="756"/>
      <c r="BP783" s="756"/>
      <c r="BQ783" s="756"/>
      <c r="BR783" s="756"/>
      <c r="BS783" s="756"/>
      <c r="BT783" s="756"/>
      <c r="BU783" s="756"/>
      <c r="BV783" s="756"/>
      <c r="BW783" s="756"/>
      <c r="BX783" s="756"/>
      <c r="BY783" s="756"/>
      <c r="BZ783" s="756"/>
    </row>
    <row r="784" spans="2:78" x14ac:dyDescent="0.25">
      <c r="B784" s="705">
        <v>772</v>
      </c>
      <c r="C784" s="765">
        <f>(1+_xlfn.XLOOKUP(INT((B784-1)/12)+1,'ZC Curve'!$B$8:$B$107,'ZC Curve'!R$8:R$107,,0))^(1/12)-1</f>
        <v>0</v>
      </c>
      <c r="D784" s="766">
        <f t="shared" si="104"/>
        <v>1</v>
      </c>
      <c r="E784" s="765">
        <f>(1+_xlfn.XLOOKUP(INT((B784-1)/12)+1,'ZC Curve'!$B$8:$B$107,'ZC Curve'!S$8:S$107,,0))^(1/12)-1</f>
        <v>0</v>
      </c>
      <c r="F784" s="766">
        <f t="shared" si="105"/>
        <v>1</v>
      </c>
      <c r="G784" s="765">
        <f>(1+_xlfn.XLOOKUP(INT((B784-1)/12)+1,'ZC Curve'!$B$8:$B$107,'ZC Curve'!T$8:T$107,,0))^(1/12)-1</f>
        <v>0</v>
      </c>
      <c r="H784" s="766">
        <f t="shared" si="106"/>
        <v>1</v>
      </c>
      <c r="I784" s="594"/>
      <c r="J784" s="705">
        <f t="shared" si="107"/>
        <v>772</v>
      </c>
      <c r="K784" s="756"/>
      <c r="L784" s="756"/>
      <c r="M784" s="756"/>
      <c r="N784" s="756"/>
      <c r="O784" s="756"/>
      <c r="P784" s="756"/>
      <c r="Q784" s="756"/>
      <c r="R784" s="756"/>
      <c r="S784" s="756"/>
      <c r="T784" s="756"/>
      <c r="U784" s="756"/>
      <c r="V784" s="756"/>
      <c r="W784" s="594"/>
      <c r="X784" s="705">
        <f t="shared" si="108"/>
        <v>772</v>
      </c>
      <c r="Y784" s="756"/>
      <c r="Z784" s="756"/>
      <c r="AA784" s="756"/>
      <c r="AB784" s="756"/>
      <c r="AC784" s="756"/>
      <c r="AD784" s="756"/>
      <c r="AE784" s="756"/>
      <c r="AF784" s="756"/>
      <c r="AG784" s="756"/>
      <c r="AH784" s="756"/>
      <c r="AI784" s="756"/>
      <c r="AJ784" s="756"/>
      <c r="AK784" s="594"/>
      <c r="AL784" s="705">
        <f t="shared" si="101"/>
        <v>772</v>
      </c>
      <c r="AM784" s="756"/>
      <c r="AN784" s="756"/>
      <c r="AO784" s="756"/>
      <c r="AP784" s="756"/>
      <c r="AQ784" s="756"/>
      <c r="AR784" s="756"/>
      <c r="AS784" s="756"/>
      <c r="AT784" s="756"/>
      <c r="AU784" s="756"/>
      <c r="AV784" s="756"/>
      <c r="AW784" s="756"/>
      <c r="AX784" s="756"/>
      <c r="AY784" s="594"/>
      <c r="AZ784" s="705">
        <f t="shared" si="102"/>
        <v>772</v>
      </c>
      <c r="BA784" s="756"/>
      <c r="BB784" s="756"/>
      <c r="BC784" s="756"/>
      <c r="BD784" s="756"/>
      <c r="BE784" s="756"/>
      <c r="BF784" s="756"/>
      <c r="BG784" s="756"/>
      <c r="BH784" s="756"/>
      <c r="BI784" s="756"/>
      <c r="BJ784" s="756"/>
      <c r="BK784" s="756"/>
      <c r="BL784" s="756"/>
      <c r="BM784" s="685"/>
      <c r="BN784" s="705">
        <f t="shared" si="103"/>
        <v>772</v>
      </c>
      <c r="BO784" s="756"/>
      <c r="BP784" s="756"/>
      <c r="BQ784" s="756"/>
      <c r="BR784" s="756"/>
      <c r="BS784" s="756"/>
      <c r="BT784" s="756"/>
      <c r="BU784" s="756"/>
      <c r="BV784" s="756"/>
      <c r="BW784" s="756"/>
      <c r="BX784" s="756"/>
      <c r="BY784" s="756"/>
      <c r="BZ784" s="756"/>
    </row>
    <row r="785" spans="2:78" x14ac:dyDescent="0.25">
      <c r="B785" s="705">
        <v>773</v>
      </c>
      <c r="C785" s="765">
        <f>(1+_xlfn.XLOOKUP(INT((B785-1)/12)+1,'ZC Curve'!$B$8:$B$107,'ZC Curve'!R$8:R$107,,0))^(1/12)-1</f>
        <v>0</v>
      </c>
      <c r="D785" s="766">
        <f t="shared" si="104"/>
        <v>1</v>
      </c>
      <c r="E785" s="765">
        <f>(1+_xlfn.XLOOKUP(INT((B785-1)/12)+1,'ZC Curve'!$B$8:$B$107,'ZC Curve'!S$8:S$107,,0))^(1/12)-1</f>
        <v>0</v>
      </c>
      <c r="F785" s="766">
        <f t="shared" si="105"/>
        <v>1</v>
      </c>
      <c r="G785" s="765">
        <f>(1+_xlfn.XLOOKUP(INT((B785-1)/12)+1,'ZC Curve'!$B$8:$B$107,'ZC Curve'!T$8:T$107,,0))^(1/12)-1</f>
        <v>0</v>
      </c>
      <c r="H785" s="766">
        <f t="shared" si="106"/>
        <v>1</v>
      </c>
      <c r="I785" s="594"/>
      <c r="J785" s="705">
        <f t="shared" si="107"/>
        <v>773</v>
      </c>
      <c r="K785" s="756"/>
      <c r="L785" s="756"/>
      <c r="M785" s="756"/>
      <c r="N785" s="756"/>
      <c r="O785" s="756"/>
      <c r="P785" s="756"/>
      <c r="Q785" s="756"/>
      <c r="R785" s="756"/>
      <c r="S785" s="756"/>
      <c r="T785" s="756"/>
      <c r="U785" s="756"/>
      <c r="V785" s="756"/>
      <c r="W785" s="594"/>
      <c r="X785" s="705">
        <f t="shared" si="108"/>
        <v>773</v>
      </c>
      <c r="Y785" s="756"/>
      <c r="Z785" s="756"/>
      <c r="AA785" s="756"/>
      <c r="AB785" s="756"/>
      <c r="AC785" s="756"/>
      <c r="AD785" s="756"/>
      <c r="AE785" s="756"/>
      <c r="AF785" s="756"/>
      <c r="AG785" s="756"/>
      <c r="AH785" s="756"/>
      <c r="AI785" s="756"/>
      <c r="AJ785" s="756"/>
      <c r="AK785" s="594"/>
      <c r="AL785" s="705">
        <f t="shared" si="101"/>
        <v>773</v>
      </c>
      <c r="AM785" s="756"/>
      <c r="AN785" s="756"/>
      <c r="AO785" s="756"/>
      <c r="AP785" s="756"/>
      <c r="AQ785" s="756"/>
      <c r="AR785" s="756"/>
      <c r="AS785" s="756"/>
      <c r="AT785" s="756"/>
      <c r="AU785" s="756"/>
      <c r="AV785" s="756"/>
      <c r="AW785" s="756"/>
      <c r="AX785" s="756"/>
      <c r="AY785" s="594"/>
      <c r="AZ785" s="705">
        <f t="shared" si="102"/>
        <v>773</v>
      </c>
      <c r="BA785" s="756"/>
      <c r="BB785" s="756"/>
      <c r="BC785" s="756"/>
      <c r="BD785" s="756"/>
      <c r="BE785" s="756"/>
      <c r="BF785" s="756"/>
      <c r="BG785" s="756"/>
      <c r="BH785" s="756"/>
      <c r="BI785" s="756"/>
      <c r="BJ785" s="756"/>
      <c r="BK785" s="756"/>
      <c r="BL785" s="756"/>
      <c r="BM785" s="685"/>
      <c r="BN785" s="705">
        <f t="shared" si="103"/>
        <v>773</v>
      </c>
      <c r="BO785" s="756"/>
      <c r="BP785" s="756"/>
      <c r="BQ785" s="756"/>
      <c r="BR785" s="756"/>
      <c r="BS785" s="756"/>
      <c r="BT785" s="756"/>
      <c r="BU785" s="756"/>
      <c r="BV785" s="756"/>
      <c r="BW785" s="756"/>
      <c r="BX785" s="756"/>
      <c r="BY785" s="756"/>
      <c r="BZ785" s="756"/>
    </row>
    <row r="786" spans="2:78" x14ac:dyDescent="0.25">
      <c r="B786" s="705">
        <v>774</v>
      </c>
      <c r="C786" s="765">
        <f>(1+_xlfn.XLOOKUP(INT((B786-1)/12)+1,'ZC Curve'!$B$8:$B$107,'ZC Curve'!R$8:R$107,,0))^(1/12)-1</f>
        <v>0</v>
      </c>
      <c r="D786" s="766">
        <f t="shared" si="104"/>
        <v>1</v>
      </c>
      <c r="E786" s="765">
        <f>(1+_xlfn.XLOOKUP(INT((B786-1)/12)+1,'ZC Curve'!$B$8:$B$107,'ZC Curve'!S$8:S$107,,0))^(1/12)-1</f>
        <v>0</v>
      </c>
      <c r="F786" s="766">
        <f t="shared" si="105"/>
        <v>1</v>
      </c>
      <c r="G786" s="765">
        <f>(1+_xlfn.XLOOKUP(INT((B786-1)/12)+1,'ZC Curve'!$B$8:$B$107,'ZC Curve'!T$8:T$107,,0))^(1/12)-1</f>
        <v>0</v>
      </c>
      <c r="H786" s="766">
        <f t="shared" si="106"/>
        <v>1</v>
      </c>
      <c r="I786" s="594"/>
      <c r="J786" s="705">
        <f t="shared" si="107"/>
        <v>774</v>
      </c>
      <c r="K786" s="756"/>
      <c r="L786" s="756"/>
      <c r="M786" s="756"/>
      <c r="N786" s="756"/>
      <c r="O786" s="756"/>
      <c r="P786" s="756"/>
      <c r="Q786" s="756"/>
      <c r="R786" s="756"/>
      <c r="S786" s="756"/>
      <c r="T786" s="756"/>
      <c r="U786" s="756"/>
      <c r="V786" s="756"/>
      <c r="W786" s="594"/>
      <c r="X786" s="705">
        <f t="shared" si="108"/>
        <v>774</v>
      </c>
      <c r="Y786" s="756"/>
      <c r="Z786" s="756"/>
      <c r="AA786" s="756"/>
      <c r="AB786" s="756"/>
      <c r="AC786" s="756"/>
      <c r="AD786" s="756"/>
      <c r="AE786" s="756"/>
      <c r="AF786" s="756"/>
      <c r="AG786" s="756"/>
      <c r="AH786" s="756"/>
      <c r="AI786" s="756"/>
      <c r="AJ786" s="756"/>
      <c r="AK786" s="594"/>
      <c r="AL786" s="705">
        <f t="shared" si="101"/>
        <v>774</v>
      </c>
      <c r="AM786" s="756"/>
      <c r="AN786" s="756"/>
      <c r="AO786" s="756"/>
      <c r="AP786" s="756"/>
      <c r="AQ786" s="756"/>
      <c r="AR786" s="756"/>
      <c r="AS786" s="756"/>
      <c r="AT786" s="756"/>
      <c r="AU786" s="756"/>
      <c r="AV786" s="756"/>
      <c r="AW786" s="756"/>
      <c r="AX786" s="756"/>
      <c r="AY786" s="594"/>
      <c r="AZ786" s="705">
        <f t="shared" si="102"/>
        <v>774</v>
      </c>
      <c r="BA786" s="756"/>
      <c r="BB786" s="756"/>
      <c r="BC786" s="756"/>
      <c r="BD786" s="756"/>
      <c r="BE786" s="756"/>
      <c r="BF786" s="756"/>
      <c r="BG786" s="756"/>
      <c r="BH786" s="756"/>
      <c r="BI786" s="756"/>
      <c r="BJ786" s="756"/>
      <c r="BK786" s="756"/>
      <c r="BL786" s="756"/>
      <c r="BM786" s="685"/>
      <c r="BN786" s="705">
        <f t="shared" si="103"/>
        <v>774</v>
      </c>
      <c r="BO786" s="756"/>
      <c r="BP786" s="756"/>
      <c r="BQ786" s="756"/>
      <c r="BR786" s="756"/>
      <c r="BS786" s="756"/>
      <c r="BT786" s="756"/>
      <c r="BU786" s="756"/>
      <c r="BV786" s="756"/>
      <c r="BW786" s="756"/>
      <c r="BX786" s="756"/>
      <c r="BY786" s="756"/>
      <c r="BZ786" s="756"/>
    </row>
    <row r="787" spans="2:78" x14ac:dyDescent="0.25">
      <c r="B787" s="705">
        <v>775</v>
      </c>
      <c r="C787" s="765">
        <f>(1+_xlfn.XLOOKUP(INT((B787-1)/12)+1,'ZC Curve'!$B$8:$B$107,'ZC Curve'!R$8:R$107,,0))^(1/12)-1</f>
        <v>0</v>
      </c>
      <c r="D787" s="766">
        <f t="shared" si="104"/>
        <v>1</v>
      </c>
      <c r="E787" s="765">
        <f>(1+_xlfn.XLOOKUP(INT((B787-1)/12)+1,'ZC Curve'!$B$8:$B$107,'ZC Curve'!S$8:S$107,,0))^(1/12)-1</f>
        <v>0</v>
      </c>
      <c r="F787" s="766">
        <f t="shared" si="105"/>
        <v>1</v>
      </c>
      <c r="G787" s="765">
        <f>(1+_xlfn.XLOOKUP(INT((B787-1)/12)+1,'ZC Curve'!$B$8:$B$107,'ZC Curve'!T$8:T$107,,0))^(1/12)-1</f>
        <v>0</v>
      </c>
      <c r="H787" s="766">
        <f t="shared" si="106"/>
        <v>1</v>
      </c>
      <c r="I787" s="594"/>
      <c r="J787" s="705">
        <f t="shared" si="107"/>
        <v>775</v>
      </c>
      <c r="K787" s="756"/>
      <c r="L787" s="756"/>
      <c r="M787" s="756"/>
      <c r="N787" s="756"/>
      <c r="O787" s="756"/>
      <c r="P787" s="756"/>
      <c r="Q787" s="756"/>
      <c r="R787" s="756"/>
      <c r="S787" s="756"/>
      <c r="T787" s="756"/>
      <c r="U787" s="756"/>
      <c r="V787" s="756"/>
      <c r="W787" s="594"/>
      <c r="X787" s="705">
        <f t="shared" si="108"/>
        <v>775</v>
      </c>
      <c r="Y787" s="756"/>
      <c r="Z787" s="756"/>
      <c r="AA787" s="756"/>
      <c r="AB787" s="756"/>
      <c r="AC787" s="756"/>
      <c r="AD787" s="756"/>
      <c r="AE787" s="756"/>
      <c r="AF787" s="756"/>
      <c r="AG787" s="756"/>
      <c r="AH787" s="756"/>
      <c r="AI787" s="756"/>
      <c r="AJ787" s="756"/>
      <c r="AK787" s="594"/>
      <c r="AL787" s="705">
        <f t="shared" si="101"/>
        <v>775</v>
      </c>
      <c r="AM787" s="756"/>
      <c r="AN787" s="756"/>
      <c r="AO787" s="756"/>
      <c r="AP787" s="756"/>
      <c r="AQ787" s="756"/>
      <c r="AR787" s="756"/>
      <c r="AS787" s="756"/>
      <c r="AT787" s="756"/>
      <c r="AU787" s="756"/>
      <c r="AV787" s="756"/>
      <c r="AW787" s="756"/>
      <c r="AX787" s="756"/>
      <c r="AY787" s="594"/>
      <c r="AZ787" s="705">
        <f t="shared" si="102"/>
        <v>775</v>
      </c>
      <c r="BA787" s="756"/>
      <c r="BB787" s="756"/>
      <c r="BC787" s="756"/>
      <c r="BD787" s="756"/>
      <c r="BE787" s="756"/>
      <c r="BF787" s="756"/>
      <c r="BG787" s="756"/>
      <c r="BH787" s="756"/>
      <c r="BI787" s="756"/>
      <c r="BJ787" s="756"/>
      <c r="BK787" s="756"/>
      <c r="BL787" s="756"/>
      <c r="BM787" s="685"/>
      <c r="BN787" s="705">
        <f t="shared" si="103"/>
        <v>775</v>
      </c>
      <c r="BO787" s="756"/>
      <c r="BP787" s="756"/>
      <c r="BQ787" s="756"/>
      <c r="BR787" s="756"/>
      <c r="BS787" s="756"/>
      <c r="BT787" s="756"/>
      <c r="BU787" s="756"/>
      <c r="BV787" s="756"/>
      <c r="BW787" s="756"/>
      <c r="BX787" s="756"/>
      <c r="BY787" s="756"/>
      <c r="BZ787" s="756"/>
    </row>
    <row r="788" spans="2:78" x14ac:dyDescent="0.25">
      <c r="B788" s="705">
        <v>776</v>
      </c>
      <c r="C788" s="765">
        <f>(1+_xlfn.XLOOKUP(INT((B788-1)/12)+1,'ZC Curve'!$B$8:$B$107,'ZC Curve'!R$8:R$107,,0))^(1/12)-1</f>
        <v>0</v>
      </c>
      <c r="D788" s="766">
        <f t="shared" si="104"/>
        <v>1</v>
      </c>
      <c r="E788" s="765">
        <f>(1+_xlfn.XLOOKUP(INT((B788-1)/12)+1,'ZC Curve'!$B$8:$B$107,'ZC Curve'!S$8:S$107,,0))^(1/12)-1</f>
        <v>0</v>
      </c>
      <c r="F788" s="766">
        <f t="shared" si="105"/>
        <v>1</v>
      </c>
      <c r="G788" s="765">
        <f>(1+_xlfn.XLOOKUP(INT((B788-1)/12)+1,'ZC Curve'!$B$8:$B$107,'ZC Curve'!T$8:T$107,,0))^(1/12)-1</f>
        <v>0</v>
      </c>
      <c r="H788" s="766">
        <f t="shared" si="106"/>
        <v>1</v>
      </c>
      <c r="I788" s="594"/>
      <c r="J788" s="705">
        <f t="shared" si="107"/>
        <v>776</v>
      </c>
      <c r="K788" s="756"/>
      <c r="L788" s="756"/>
      <c r="M788" s="756"/>
      <c r="N788" s="756"/>
      <c r="O788" s="756"/>
      <c r="P788" s="756"/>
      <c r="Q788" s="756"/>
      <c r="R788" s="756"/>
      <c r="S788" s="756"/>
      <c r="T788" s="756"/>
      <c r="U788" s="756"/>
      <c r="V788" s="756"/>
      <c r="W788" s="594"/>
      <c r="X788" s="705">
        <f t="shared" si="108"/>
        <v>776</v>
      </c>
      <c r="Y788" s="756"/>
      <c r="Z788" s="756"/>
      <c r="AA788" s="756"/>
      <c r="AB788" s="756"/>
      <c r="AC788" s="756"/>
      <c r="AD788" s="756"/>
      <c r="AE788" s="756"/>
      <c r="AF788" s="756"/>
      <c r="AG788" s="756"/>
      <c r="AH788" s="756"/>
      <c r="AI788" s="756"/>
      <c r="AJ788" s="756"/>
      <c r="AK788" s="594"/>
      <c r="AL788" s="705">
        <f t="shared" si="101"/>
        <v>776</v>
      </c>
      <c r="AM788" s="756"/>
      <c r="AN788" s="756"/>
      <c r="AO788" s="756"/>
      <c r="AP788" s="756"/>
      <c r="AQ788" s="756"/>
      <c r="AR788" s="756"/>
      <c r="AS788" s="756"/>
      <c r="AT788" s="756"/>
      <c r="AU788" s="756"/>
      <c r="AV788" s="756"/>
      <c r="AW788" s="756"/>
      <c r="AX788" s="756"/>
      <c r="AY788" s="594"/>
      <c r="AZ788" s="705">
        <f t="shared" si="102"/>
        <v>776</v>
      </c>
      <c r="BA788" s="756"/>
      <c r="BB788" s="756"/>
      <c r="BC788" s="756"/>
      <c r="BD788" s="756"/>
      <c r="BE788" s="756"/>
      <c r="BF788" s="756"/>
      <c r="BG788" s="756"/>
      <c r="BH788" s="756"/>
      <c r="BI788" s="756"/>
      <c r="BJ788" s="756"/>
      <c r="BK788" s="756"/>
      <c r="BL788" s="756"/>
      <c r="BM788" s="685"/>
      <c r="BN788" s="705">
        <f t="shared" si="103"/>
        <v>776</v>
      </c>
      <c r="BO788" s="756"/>
      <c r="BP788" s="756"/>
      <c r="BQ788" s="756"/>
      <c r="BR788" s="756"/>
      <c r="BS788" s="756"/>
      <c r="BT788" s="756"/>
      <c r="BU788" s="756"/>
      <c r="BV788" s="756"/>
      <c r="BW788" s="756"/>
      <c r="BX788" s="756"/>
      <c r="BY788" s="756"/>
      <c r="BZ788" s="756"/>
    </row>
    <row r="789" spans="2:78" x14ac:dyDescent="0.25">
      <c r="B789" s="705">
        <v>777</v>
      </c>
      <c r="C789" s="765">
        <f>(1+_xlfn.XLOOKUP(INT((B789-1)/12)+1,'ZC Curve'!$B$8:$B$107,'ZC Curve'!R$8:R$107,,0))^(1/12)-1</f>
        <v>0</v>
      </c>
      <c r="D789" s="766">
        <f t="shared" si="104"/>
        <v>1</v>
      </c>
      <c r="E789" s="765">
        <f>(1+_xlfn.XLOOKUP(INT((B789-1)/12)+1,'ZC Curve'!$B$8:$B$107,'ZC Curve'!S$8:S$107,,0))^(1/12)-1</f>
        <v>0</v>
      </c>
      <c r="F789" s="766">
        <f t="shared" si="105"/>
        <v>1</v>
      </c>
      <c r="G789" s="765">
        <f>(1+_xlfn.XLOOKUP(INT((B789-1)/12)+1,'ZC Curve'!$B$8:$B$107,'ZC Curve'!T$8:T$107,,0))^(1/12)-1</f>
        <v>0</v>
      </c>
      <c r="H789" s="766">
        <f t="shared" si="106"/>
        <v>1</v>
      </c>
      <c r="I789" s="594"/>
      <c r="J789" s="705">
        <f t="shared" si="107"/>
        <v>777</v>
      </c>
      <c r="K789" s="756"/>
      <c r="L789" s="756"/>
      <c r="M789" s="756"/>
      <c r="N789" s="756"/>
      <c r="O789" s="756"/>
      <c r="P789" s="756"/>
      <c r="Q789" s="756"/>
      <c r="R789" s="756"/>
      <c r="S789" s="756"/>
      <c r="T789" s="756"/>
      <c r="U789" s="756"/>
      <c r="V789" s="756"/>
      <c r="W789" s="594"/>
      <c r="X789" s="705">
        <f t="shared" si="108"/>
        <v>777</v>
      </c>
      <c r="Y789" s="756"/>
      <c r="Z789" s="756"/>
      <c r="AA789" s="756"/>
      <c r="AB789" s="756"/>
      <c r="AC789" s="756"/>
      <c r="AD789" s="756"/>
      <c r="AE789" s="756"/>
      <c r="AF789" s="756"/>
      <c r="AG789" s="756"/>
      <c r="AH789" s="756"/>
      <c r="AI789" s="756"/>
      <c r="AJ789" s="756"/>
      <c r="AK789" s="594"/>
      <c r="AL789" s="705">
        <f t="shared" si="101"/>
        <v>777</v>
      </c>
      <c r="AM789" s="756"/>
      <c r="AN789" s="756"/>
      <c r="AO789" s="756"/>
      <c r="AP789" s="756"/>
      <c r="AQ789" s="756"/>
      <c r="AR789" s="756"/>
      <c r="AS789" s="756"/>
      <c r="AT789" s="756"/>
      <c r="AU789" s="756"/>
      <c r="AV789" s="756"/>
      <c r="AW789" s="756"/>
      <c r="AX789" s="756"/>
      <c r="AY789" s="594"/>
      <c r="AZ789" s="705">
        <f t="shared" si="102"/>
        <v>777</v>
      </c>
      <c r="BA789" s="756"/>
      <c r="BB789" s="756"/>
      <c r="BC789" s="756"/>
      <c r="BD789" s="756"/>
      <c r="BE789" s="756"/>
      <c r="BF789" s="756"/>
      <c r="BG789" s="756"/>
      <c r="BH789" s="756"/>
      <c r="BI789" s="756"/>
      <c r="BJ789" s="756"/>
      <c r="BK789" s="756"/>
      <c r="BL789" s="756"/>
      <c r="BM789" s="685"/>
      <c r="BN789" s="705">
        <f t="shared" si="103"/>
        <v>777</v>
      </c>
      <c r="BO789" s="756"/>
      <c r="BP789" s="756"/>
      <c r="BQ789" s="756"/>
      <c r="BR789" s="756"/>
      <c r="BS789" s="756"/>
      <c r="BT789" s="756"/>
      <c r="BU789" s="756"/>
      <c r="BV789" s="756"/>
      <c r="BW789" s="756"/>
      <c r="BX789" s="756"/>
      <c r="BY789" s="756"/>
      <c r="BZ789" s="756"/>
    </row>
    <row r="790" spans="2:78" x14ac:dyDescent="0.25">
      <c r="B790" s="705">
        <v>778</v>
      </c>
      <c r="C790" s="765">
        <f>(1+_xlfn.XLOOKUP(INT((B790-1)/12)+1,'ZC Curve'!$B$8:$B$107,'ZC Curve'!R$8:R$107,,0))^(1/12)-1</f>
        <v>0</v>
      </c>
      <c r="D790" s="766">
        <f t="shared" si="104"/>
        <v>1</v>
      </c>
      <c r="E790" s="765">
        <f>(1+_xlfn.XLOOKUP(INT((B790-1)/12)+1,'ZC Curve'!$B$8:$B$107,'ZC Curve'!S$8:S$107,,0))^(1/12)-1</f>
        <v>0</v>
      </c>
      <c r="F790" s="766">
        <f t="shared" si="105"/>
        <v>1</v>
      </c>
      <c r="G790" s="765">
        <f>(1+_xlfn.XLOOKUP(INT((B790-1)/12)+1,'ZC Curve'!$B$8:$B$107,'ZC Curve'!T$8:T$107,,0))^(1/12)-1</f>
        <v>0</v>
      </c>
      <c r="H790" s="766">
        <f t="shared" si="106"/>
        <v>1</v>
      </c>
      <c r="I790" s="594"/>
      <c r="J790" s="705">
        <f t="shared" si="107"/>
        <v>778</v>
      </c>
      <c r="K790" s="756"/>
      <c r="L790" s="756"/>
      <c r="M790" s="756"/>
      <c r="N790" s="756"/>
      <c r="O790" s="756"/>
      <c r="P790" s="756"/>
      <c r="Q790" s="756"/>
      <c r="R790" s="756"/>
      <c r="S790" s="756"/>
      <c r="T790" s="756"/>
      <c r="U790" s="756"/>
      <c r="V790" s="756"/>
      <c r="W790" s="594"/>
      <c r="X790" s="705">
        <f t="shared" si="108"/>
        <v>778</v>
      </c>
      <c r="Y790" s="756"/>
      <c r="Z790" s="756"/>
      <c r="AA790" s="756"/>
      <c r="AB790" s="756"/>
      <c r="AC790" s="756"/>
      <c r="AD790" s="756"/>
      <c r="AE790" s="756"/>
      <c r="AF790" s="756"/>
      <c r="AG790" s="756"/>
      <c r="AH790" s="756"/>
      <c r="AI790" s="756"/>
      <c r="AJ790" s="756"/>
      <c r="AK790" s="594"/>
      <c r="AL790" s="705">
        <f t="shared" si="101"/>
        <v>778</v>
      </c>
      <c r="AM790" s="756"/>
      <c r="AN790" s="756"/>
      <c r="AO790" s="756"/>
      <c r="AP790" s="756"/>
      <c r="AQ790" s="756"/>
      <c r="AR790" s="756"/>
      <c r="AS790" s="756"/>
      <c r="AT790" s="756"/>
      <c r="AU790" s="756"/>
      <c r="AV790" s="756"/>
      <c r="AW790" s="756"/>
      <c r="AX790" s="756"/>
      <c r="AY790" s="594"/>
      <c r="AZ790" s="705">
        <f t="shared" si="102"/>
        <v>778</v>
      </c>
      <c r="BA790" s="756"/>
      <c r="BB790" s="756"/>
      <c r="BC790" s="756"/>
      <c r="BD790" s="756"/>
      <c r="BE790" s="756"/>
      <c r="BF790" s="756"/>
      <c r="BG790" s="756"/>
      <c r="BH790" s="756"/>
      <c r="BI790" s="756"/>
      <c r="BJ790" s="756"/>
      <c r="BK790" s="756"/>
      <c r="BL790" s="756"/>
      <c r="BM790" s="685"/>
      <c r="BN790" s="705">
        <f t="shared" si="103"/>
        <v>778</v>
      </c>
      <c r="BO790" s="756"/>
      <c r="BP790" s="756"/>
      <c r="BQ790" s="756"/>
      <c r="BR790" s="756"/>
      <c r="BS790" s="756"/>
      <c r="BT790" s="756"/>
      <c r="BU790" s="756"/>
      <c r="BV790" s="756"/>
      <c r="BW790" s="756"/>
      <c r="BX790" s="756"/>
      <c r="BY790" s="756"/>
      <c r="BZ790" s="756"/>
    </row>
    <row r="791" spans="2:78" x14ac:dyDescent="0.25">
      <c r="B791" s="705">
        <v>779</v>
      </c>
      <c r="C791" s="765">
        <f>(1+_xlfn.XLOOKUP(INT((B791-1)/12)+1,'ZC Curve'!$B$8:$B$107,'ZC Curve'!R$8:R$107,,0))^(1/12)-1</f>
        <v>0</v>
      </c>
      <c r="D791" s="766">
        <f t="shared" si="104"/>
        <v>1</v>
      </c>
      <c r="E791" s="765">
        <f>(1+_xlfn.XLOOKUP(INT((B791-1)/12)+1,'ZC Curve'!$B$8:$B$107,'ZC Curve'!S$8:S$107,,0))^(1/12)-1</f>
        <v>0</v>
      </c>
      <c r="F791" s="766">
        <f t="shared" si="105"/>
        <v>1</v>
      </c>
      <c r="G791" s="765">
        <f>(1+_xlfn.XLOOKUP(INT((B791-1)/12)+1,'ZC Curve'!$B$8:$B$107,'ZC Curve'!T$8:T$107,,0))^(1/12)-1</f>
        <v>0</v>
      </c>
      <c r="H791" s="766">
        <f t="shared" si="106"/>
        <v>1</v>
      </c>
      <c r="I791" s="594"/>
      <c r="J791" s="705">
        <f t="shared" si="107"/>
        <v>779</v>
      </c>
      <c r="K791" s="756"/>
      <c r="L791" s="756"/>
      <c r="M791" s="756"/>
      <c r="N791" s="756"/>
      <c r="O791" s="756"/>
      <c r="P791" s="756"/>
      <c r="Q791" s="756"/>
      <c r="R791" s="756"/>
      <c r="S791" s="756"/>
      <c r="T791" s="756"/>
      <c r="U791" s="756"/>
      <c r="V791" s="756"/>
      <c r="W791" s="594"/>
      <c r="X791" s="705">
        <f t="shared" si="108"/>
        <v>779</v>
      </c>
      <c r="Y791" s="756"/>
      <c r="Z791" s="756"/>
      <c r="AA791" s="756"/>
      <c r="AB791" s="756"/>
      <c r="AC791" s="756"/>
      <c r="AD791" s="756"/>
      <c r="AE791" s="756"/>
      <c r="AF791" s="756"/>
      <c r="AG791" s="756"/>
      <c r="AH791" s="756"/>
      <c r="AI791" s="756"/>
      <c r="AJ791" s="756"/>
      <c r="AK791" s="594"/>
      <c r="AL791" s="705">
        <f t="shared" si="101"/>
        <v>779</v>
      </c>
      <c r="AM791" s="756"/>
      <c r="AN791" s="756"/>
      <c r="AO791" s="756"/>
      <c r="AP791" s="756"/>
      <c r="AQ791" s="756"/>
      <c r="AR791" s="756"/>
      <c r="AS791" s="756"/>
      <c r="AT791" s="756"/>
      <c r="AU791" s="756"/>
      <c r="AV791" s="756"/>
      <c r="AW791" s="756"/>
      <c r="AX791" s="756"/>
      <c r="AY791" s="594"/>
      <c r="AZ791" s="705">
        <f t="shared" si="102"/>
        <v>779</v>
      </c>
      <c r="BA791" s="756"/>
      <c r="BB791" s="756"/>
      <c r="BC791" s="756"/>
      <c r="BD791" s="756"/>
      <c r="BE791" s="756"/>
      <c r="BF791" s="756"/>
      <c r="BG791" s="756"/>
      <c r="BH791" s="756"/>
      <c r="BI791" s="756"/>
      <c r="BJ791" s="756"/>
      <c r="BK791" s="756"/>
      <c r="BL791" s="756"/>
      <c r="BM791" s="685"/>
      <c r="BN791" s="705">
        <f t="shared" si="103"/>
        <v>779</v>
      </c>
      <c r="BO791" s="756"/>
      <c r="BP791" s="756"/>
      <c r="BQ791" s="756"/>
      <c r="BR791" s="756"/>
      <c r="BS791" s="756"/>
      <c r="BT791" s="756"/>
      <c r="BU791" s="756"/>
      <c r="BV791" s="756"/>
      <c r="BW791" s="756"/>
      <c r="BX791" s="756"/>
      <c r="BY791" s="756"/>
      <c r="BZ791" s="756"/>
    </row>
    <row r="792" spans="2:78" x14ac:dyDescent="0.25">
      <c r="B792" s="705">
        <v>780</v>
      </c>
      <c r="C792" s="765">
        <f>(1+_xlfn.XLOOKUP(INT((B792-1)/12)+1,'ZC Curve'!$B$8:$B$107,'ZC Curve'!R$8:R$107,,0))^(1/12)-1</f>
        <v>0</v>
      </c>
      <c r="D792" s="766">
        <f t="shared" si="104"/>
        <v>1</v>
      </c>
      <c r="E792" s="765">
        <f>(1+_xlfn.XLOOKUP(INT((B792-1)/12)+1,'ZC Curve'!$B$8:$B$107,'ZC Curve'!S$8:S$107,,0))^(1/12)-1</f>
        <v>0</v>
      </c>
      <c r="F792" s="766">
        <f t="shared" si="105"/>
        <v>1</v>
      </c>
      <c r="G792" s="765">
        <f>(1+_xlfn.XLOOKUP(INT((B792-1)/12)+1,'ZC Curve'!$B$8:$B$107,'ZC Curve'!T$8:T$107,,0))^(1/12)-1</f>
        <v>0</v>
      </c>
      <c r="H792" s="766">
        <f t="shared" si="106"/>
        <v>1</v>
      </c>
      <c r="I792" s="594"/>
      <c r="J792" s="705">
        <f t="shared" si="107"/>
        <v>780</v>
      </c>
      <c r="K792" s="756"/>
      <c r="L792" s="756"/>
      <c r="M792" s="756"/>
      <c r="N792" s="756"/>
      <c r="O792" s="756"/>
      <c r="P792" s="756"/>
      <c r="Q792" s="756"/>
      <c r="R792" s="756"/>
      <c r="S792" s="756"/>
      <c r="T792" s="756"/>
      <c r="U792" s="756"/>
      <c r="V792" s="756"/>
      <c r="W792" s="594"/>
      <c r="X792" s="705">
        <f t="shared" si="108"/>
        <v>780</v>
      </c>
      <c r="Y792" s="756"/>
      <c r="Z792" s="756"/>
      <c r="AA792" s="756"/>
      <c r="AB792" s="756"/>
      <c r="AC792" s="756"/>
      <c r="AD792" s="756"/>
      <c r="AE792" s="756"/>
      <c r="AF792" s="756"/>
      <c r="AG792" s="756"/>
      <c r="AH792" s="756"/>
      <c r="AI792" s="756"/>
      <c r="AJ792" s="756"/>
      <c r="AK792" s="594"/>
      <c r="AL792" s="705">
        <f t="shared" si="101"/>
        <v>780</v>
      </c>
      <c r="AM792" s="756"/>
      <c r="AN792" s="756"/>
      <c r="AO792" s="756"/>
      <c r="AP792" s="756"/>
      <c r="AQ792" s="756"/>
      <c r="AR792" s="756"/>
      <c r="AS792" s="756"/>
      <c r="AT792" s="756"/>
      <c r="AU792" s="756"/>
      <c r="AV792" s="756"/>
      <c r="AW792" s="756"/>
      <c r="AX792" s="756"/>
      <c r="AY792" s="594"/>
      <c r="AZ792" s="705">
        <f t="shared" si="102"/>
        <v>780</v>
      </c>
      <c r="BA792" s="756"/>
      <c r="BB792" s="756"/>
      <c r="BC792" s="756"/>
      <c r="BD792" s="756"/>
      <c r="BE792" s="756"/>
      <c r="BF792" s="756"/>
      <c r="BG792" s="756"/>
      <c r="BH792" s="756"/>
      <c r="BI792" s="756"/>
      <c r="BJ792" s="756"/>
      <c r="BK792" s="756"/>
      <c r="BL792" s="756"/>
      <c r="BM792" s="685"/>
      <c r="BN792" s="705">
        <f t="shared" si="103"/>
        <v>780</v>
      </c>
      <c r="BO792" s="756"/>
      <c r="BP792" s="756"/>
      <c r="BQ792" s="756"/>
      <c r="BR792" s="756"/>
      <c r="BS792" s="756"/>
      <c r="BT792" s="756"/>
      <c r="BU792" s="756"/>
      <c r="BV792" s="756"/>
      <c r="BW792" s="756"/>
      <c r="BX792" s="756"/>
      <c r="BY792" s="756"/>
      <c r="BZ792" s="756"/>
    </row>
    <row r="793" spans="2:78" x14ac:dyDescent="0.25">
      <c r="B793" s="705">
        <v>781</v>
      </c>
      <c r="C793" s="765">
        <f>(1+_xlfn.XLOOKUP(INT((B793-1)/12)+1,'ZC Curve'!$B$8:$B$107,'ZC Curve'!R$8:R$107,,0))^(1/12)-1</f>
        <v>0</v>
      </c>
      <c r="D793" s="766">
        <f t="shared" si="104"/>
        <v>1</v>
      </c>
      <c r="E793" s="765">
        <f>(1+_xlfn.XLOOKUP(INT((B793-1)/12)+1,'ZC Curve'!$B$8:$B$107,'ZC Curve'!S$8:S$107,,0))^(1/12)-1</f>
        <v>0</v>
      </c>
      <c r="F793" s="766">
        <f t="shared" si="105"/>
        <v>1</v>
      </c>
      <c r="G793" s="765">
        <f>(1+_xlfn.XLOOKUP(INT((B793-1)/12)+1,'ZC Curve'!$B$8:$B$107,'ZC Curve'!T$8:T$107,,0))^(1/12)-1</f>
        <v>0</v>
      </c>
      <c r="H793" s="766">
        <f t="shared" si="106"/>
        <v>1</v>
      </c>
      <c r="I793" s="594"/>
      <c r="J793" s="705">
        <f t="shared" si="107"/>
        <v>781</v>
      </c>
      <c r="K793" s="756"/>
      <c r="L793" s="756"/>
      <c r="M793" s="756"/>
      <c r="N793" s="756"/>
      <c r="O793" s="756"/>
      <c r="P793" s="756"/>
      <c r="Q793" s="756"/>
      <c r="R793" s="756"/>
      <c r="S793" s="756"/>
      <c r="T793" s="756"/>
      <c r="U793" s="756"/>
      <c r="V793" s="756"/>
      <c r="W793" s="594"/>
      <c r="X793" s="705">
        <f t="shared" si="108"/>
        <v>781</v>
      </c>
      <c r="Y793" s="756"/>
      <c r="Z793" s="756"/>
      <c r="AA793" s="756"/>
      <c r="AB793" s="756"/>
      <c r="AC793" s="756"/>
      <c r="AD793" s="756"/>
      <c r="AE793" s="756"/>
      <c r="AF793" s="756"/>
      <c r="AG793" s="756"/>
      <c r="AH793" s="756"/>
      <c r="AI793" s="756"/>
      <c r="AJ793" s="756"/>
      <c r="AK793" s="594"/>
      <c r="AL793" s="705">
        <f t="shared" si="101"/>
        <v>781</v>
      </c>
      <c r="AM793" s="756"/>
      <c r="AN793" s="756"/>
      <c r="AO793" s="756"/>
      <c r="AP793" s="756"/>
      <c r="AQ793" s="756"/>
      <c r="AR793" s="756"/>
      <c r="AS793" s="756"/>
      <c r="AT793" s="756"/>
      <c r="AU793" s="756"/>
      <c r="AV793" s="756"/>
      <c r="AW793" s="756"/>
      <c r="AX793" s="756"/>
      <c r="AY793" s="594"/>
      <c r="AZ793" s="705">
        <f t="shared" si="102"/>
        <v>781</v>
      </c>
      <c r="BA793" s="756"/>
      <c r="BB793" s="756"/>
      <c r="BC793" s="756"/>
      <c r="BD793" s="756"/>
      <c r="BE793" s="756"/>
      <c r="BF793" s="756"/>
      <c r="BG793" s="756"/>
      <c r="BH793" s="756"/>
      <c r="BI793" s="756"/>
      <c r="BJ793" s="756"/>
      <c r="BK793" s="756"/>
      <c r="BL793" s="756"/>
      <c r="BM793" s="685"/>
      <c r="BN793" s="705">
        <f t="shared" si="103"/>
        <v>781</v>
      </c>
      <c r="BO793" s="756"/>
      <c r="BP793" s="756"/>
      <c r="BQ793" s="756"/>
      <c r="BR793" s="756"/>
      <c r="BS793" s="756"/>
      <c r="BT793" s="756"/>
      <c r="BU793" s="756"/>
      <c r="BV793" s="756"/>
      <c r="BW793" s="756"/>
      <c r="BX793" s="756"/>
      <c r="BY793" s="756"/>
      <c r="BZ793" s="756"/>
    </row>
    <row r="794" spans="2:78" x14ac:dyDescent="0.25">
      <c r="B794" s="705">
        <v>782</v>
      </c>
      <c r="C794" s="765">
        <f>(1+_xlfn.XLOOKUP(INT((B794-1)/12)+1,'ZC Curve'!$B$8:$B$107,'ZC Curve'!R$8:R$107,,0))^(1/12)-1</f>
        <v>0</v>
      </c>
      <c r="D794" s="766">
        <f t="shared" si="104"/>
        <v>1</v>
      </c>
      <c r="E794" s="765">
        <f>(1+_xlfn.XLOOKUP(INT((B794-1)/12)+1,'ZC Curve'!$B$8:$B$107,'ZC Curve'!S$8:S$107,,0))^(1/12)-1</f>
        <v>0</v>
      </c>
      <c r="F794" s="766">
        <f t="shared" si="105"/>
        <v>1</v>
      </c>
      <c r="G794" s="765">
        <f>(1+_xlfn.XLOOKUP(INT((B794-1)/12)+1,'ZC Curve'!$B$8:$B$107,'ZC Curve'!T$8:T$107,,0))^(1/12)-1</f>
        <v>0</v>
      </c>
      <c r="H794" s="766">
        <f t="shared" si="106"/>
        <v>1</v>
      </c>
      <c r="I794" s="594"/>
      <c r="J794" s="705">
        <f t="shared" si="107"/>
        <v>782</v>
      </c>
      <c r="K794" s="756"/>
      <c r="L794" s="756"/>
      <c r="M794" s="756"/>
      <c r="N794" s="756"/>
      <c r="O794" s="756"/>
      <c r="P794" s="756"/>
      <c r="Q794" s="756"/>
      <c r="R794" s="756"/>
      <c r="S794" s="756"/>
      <c r="T794" s="756"/>
      <c r="U794" s="756"/>
      <c r="V794" s="756"/>
      <c r="W794" s="594"/>
      <c r="X794" s="705">
        <f t="shared" si="108"/>
        <v>782</v>
      </c>
      <c r="Y794" s="756"/>
      <c r="Z794" s="756"/>
      <c r="AA794" s="756"/>
      <c r="AB794" s="756"/>
      <c r="AC794" s="756"/>
      <c r="AD794" s="756"/>
      <c r="AE794" s="756"/>
      <c r="AF794" s="756"/>
      <c r="AG794" s="756"/>
      <c r="AH794" s="756"/>
      <c r="AI794" s="756"/>
      <c r="AJ794" s="756"/>
      <c r="AK794" s="594"/>
      <c r="AL794" s="705">
        <f t="shared" si="101"/>
        <v>782</v>
      </c>
      <c r="AM794" s="756"/>
      <c r="AN794" s="756"/>
      <c r="AO794" s="756"/>
      <c r="AP794" s="756"/>
      <c r="AQ794" s="756"/>
      <c r="AR794" s="756"/>
      <c r="AS794" s="756"/>
      <c r="AT794" s="756"/>
      <c r="AU794" s="756"/>
      <c r="AV794" s="756"/>
      <c r="AW794" s="756"/>
      <c r="AX794" s="756"/>
      <c r="AY794" s="594"/>
      <c r="AZ794" s="705">
        <f t="shared" si="102"/>
        <v>782</v>
      </c>
      <c r="BA794" s="756"/>
      <c r="BB794" s="756"/>
      <c r="BC794" s="756"/>
      <c r="BD794" s="756"/>
      <c r="BE794" s="756"/>
      <c r="BF794" s="756"/>
      <c r="BG794" s="756"/>
      <c r="BH794" s="756"/>
      <c r="BI794" s="756"/>
      <c r="BJ794" s="756"/>
      <c r="BK794" s="756"/>
      <c r="BL794" s="756"/>
      <c r="BM794" s="685"/>
      <c r="BN794" s="705">
        <f t="shared" si="103"/>
        <v>782</v>
      </c>
      <c r="BO794" s="756"/>
      <c r="BP794" s="756"/>
      <c r="BQ794" s="756"/>
      <c r="BR794" s="756"/>
      <c r="BS794" s="756"/>
      <c r="BT794" s="756"/>
      <c r="BU794" s="756"/>
      <c r="BV794" s="756"/>
      <c r="BW794" s="756"/>
      <c r="BX794" s="756"/>
      <c r="BY794" s="756"/>
      <c r="BZ794" s="756"/>
    </row>
    <row r="795" spans="2:78" x14ac:dyDescent="0.25">
      <c r="B795" s="705">
        <v>783</v>
      </c>
      <c r="C795" s="765">
        <f>(1+_xlfn.XLOOKUP(INT((B795-1)/12)+1,'ZC Curve'!$B$8:$B$107,'ZC Curve'!R$8:R$107,,0))^(1/12)-1</f>
        <v>0</v>
      </c>
      <c r="D795" s="766">
        <f t="shared" si="104"/>
        <v>1</v>
      </c>
      <c r="E795" s="765">
        <f>(1+_xlfn.XLOOKUP(INT((B795-1)/12)+1,'ZC Curve'!$B$8:$B$107,'ZC Curve'!S$8:S$107,,0))^(1/12)-1</f>
        <v>0</v>
      </c>
      <c r="F795" s="766">
        <f t="shared" si="105"/>
        <v>1</v>
      </c>
      <c r="G795" s="765">
        <f>(1+_xlfn.XLOOKUP(INT((B795-1)/12)+1,'ZC Curve'!$B$8:$B$107,'ZC Curve'!T$8:T$107,,0))^(1/12)-1</f>
        <v>0</v>
      </c>
      <c r="H795" s="766">
        <f t="shared" si="106"/>
        <v>1</v>
      </c>
      <c r="I795" s="594"/>
      <c r="J795" s="705">
        <f t="shared" si="107"/>
        <v>783</v>
      </c>
      <c r="K795" s="756"/>
      <c r="L795" s="756"/>
      <c r="M795" s="756"/>
      <c r="N795" s="756"/>
      <c r="O795" s="756"/>
      <c r="P795" s="756"/>
      <c r="Q795" s="756"/>
      <c r="R795" s="756"/>
      <c r="S795" s="756"/>
      <c r="T795" s="756"/>
      <c r="U795" s="756"/>
      <c r="V795" s="756"/>
      <c r="W795" s="594"/>
      <c r="X795" s="705">
        <f t="shared" si="108"/>
        <v>783</v>
      </c>
      <c r="Y795" s="756"/>
      <c r="Z795" s="756"/>
      <c r="AA795" s="756"/>
      <c r="AB795" s="756"/>
      <c r="AC795" s="756"/>
      <c r="AD795" s="756"/>
      <c r="AE795" s="756"/>
      <c r="AF795" s="756"/>
      <c r="AG795" s="756"/>
      <c r="AH795" s="756"/>
      <c r="AI795" s="756"/>
      <c r="AJ795" s="756"/>
      <c r="AK795" s="594"/>
      <c r="AL795" s="705">
        <f t="shared" si="101"/>
        <v>783</v>
      </c>
      <c r="AM795" s="756"/>
      <c r="AN795" s="756"/>
      <c r="AO795" s="756"/>
      <c r="AP795" s="756"/>
      <c r="AQ795" s="756"/>
      <c r="AR795" s="756"/>
      <c r="AS795" s="756"/>
      <c r="AT795" s="756"/>
      <c r="AU795" s="756"/>
      <c r="AV795" s="756"/>
      <c r="AW795" s="756"/>
      <c r="AX795" s="756"/>
      <c r="AY795" s="594"/>
      <c r="AZ795" s="705">
        <f t="shared" si="102"/>
        <v>783</v>
      </c>
      <c r="BA795" s="756"/>
      <c r="BB795" s="756"/>
      <c r="BC795" s="756"/>
      <c r="BD795" s="756"/>
      <c r="BE795" s="756"/>
      <c r="BF795" s="756"/>
      <c r="BG795" s="756"/>
      <c r="BH795" s="756"/>
      <c r="BI795" s="756"/>
      <c r="BJ795" s="756"/>
      <c r="BK795" s="756"/>
      <c r="BL795" s="756"/>
      <c r="BM795" s="685"/>
      <c r="BN795" s="705">
        <f t="shared" si="103"/>
        <v>783</v>
      </c>
      <c r="BO795" s="756"/>
      <c r="BP795" s="756"/>
      <c r="BQ795" s="756"/>
      <c r="BR795" s="756"/>
      <c r="BS795" s="756"/>
      <c r="BT795" s="756"/>
      <c r="BU795" s="756"/>
      <c r="BV795" s="756"/>
      <c r="BW795" s="756"/>
      <c r="BX795" s="756"/>
      <c r="BY795" s="756"/>
      <c r="BZ795" s="756"/>
    </row>
    <row r="796" spans="2:78" x14ac:dyDescent="0.25">
      <c r="B796" s="705">
        <v>784</v>
      </c>
      <c r="C796" s="765">
        <f>(1+_xlfn.XLOOKUP(INT((B796-1)/12)+1,'ZC Curve'!$B$8:$B$107,'ZC Curve'!R$8:R$107,,0))^(1/12)-1</f>
        <v>0</v>
      </c>
      <c r="D796" s="766">
        <f t="shared" si="104"/>
        <v>1</v>
      </c>
      <c r="E796" s="765">
        <f>(1+_xlfn.XLOOKUP(INT((B796-1)/12)+1,'ZC Curve'!$B$8:$B$107,'ZC Curve'!S$8:S$107,,0))^(1/12)-1</f>
        <v>0</v>
      </c>
      <c r="F796" s="766">
        <f t="shared" si="105"/>
        <v>1</v>
      </c>
      <c r="G796" s="765">
        <f>(1+_xlfn.XLOOKUP(INT((B796-1)/12)+1,'ZC Curve'!$B$8:$B$107,'ZC Curve'!T$8:T$107,,0))^(1/12)-1</f>
        <v>0</v>
      </c>
      <c r="H796" s="766">
        <f t="shared" si="106"/>
        <v>1</v>
      </c>
      <c r="I796" s="594"/>
      <c r="J796" s="705">
        <f t="shared" si="107"/>
        <v>784</v>
      </c>
      <c r="K796" s="756"/>
      <c r="L796" s="756"/>
      <c r="M796" s="756"/>
      <c r="N796" s="756"/>
      <c r="O796" s="756"/>
      <c r="P796" s="756"/>
      <c r="Q796" s="756"/>
      <c r="R796" s="756"/>
      <c r="S796" s="756"/>
      <c r="T796" s="756"/>
      <c r="U796" s="756"/>
      <c r="V796" s="756"/>
      <c r="W796" s="594"/>
      <c r="X796" s="705">
        <f t="shared" si="108"/>
        <v>784</v>
      </c>
      <c r="Y796" s="756"/>
      <c r="Z796" s="756"/>
      <c r="AA796" s="756"/>
      <c r="AB796" s="756"/>
      <c r="AC796" s="756"/>
      <c r="AD796" s="756"/>
      <c r="AE796" s="756"/>
      <c r="AF796" s="756"/>
      <c r="AG796" s="756"/>
      <c r="AH796" s="756"/>
      <c r="AI796" s="756"/>
      <c r="AJ796" s="756"/>
      <c r="AK796" s="594"/>
      <c r="AL796" s="705">
        <f t="shared" si="101"/>
        <v>784</v>
      </c>
      <c r="AM796" s="756"/>
      <c r="AN796" s="756"/>
      <c r="AO796" s="756"/>
      <c r="AP796" s="756"/>
      <c r="AQ796" s="756"/>
      <c r="AR796" s="756"/>
      <c r="AS796" s="756"/>
      <c r="AT796" s="756"/>
      <c r="AU796" s="756"/>
      <c r="AV796" s="756"/>
      <c r="AW796" s="756"/>
      <c r="AX796" s="756"/>
      <c r="AY796" s="594"/>
      <c r="AZ796" s="705">
        <f t="shared" si="102"/>
        <v>784</v>
      </c>
      <c r="BA796" s="756"/>
      <c r="BB796" s="756"/>
      <c r="BC796" s="756"/>
      <c r="BD796" s="756"/>
      <c r="BE796" s="756"/>
      <c r="BF796" s="756"/>
      <c r="BG796" s="756"/>
      <c r="BH796" s="756"/>
      <c r="BI796" s="756"/>
      <c r="BJ796" s="756"/>
      <c r="BK796" s="756"/>
      <c r="BL796" s="756"/>
      <c r="BM796" s="685"/>
      <c r="BN796" s="705">
        <f t="shared" si="103"/>
        <v>784</v>
      </c>
      <c r="BO796" s="756"/>
      <c r="BP796" s="756"/>
      <c r="BQ796" s="756"/>
      <c r="BR796" s="756"/>
      <c r="BS796" s="756"/>
      <c r="BT796" s="756"/>
      <c r="BU796" s="756"/>
      <c r="BV796" s="756"/>
      <c r="BW796" s="756"/>
      <c r="BX796" s="756"/>
      <c r="BY796" s="756"/>
      <c r="BZ796" s="756"/>
    </row>
    <row r="797" spans="2:78" x14ac:dyDescent="0.25">
      <c r="B797" s="705">
        <v>785</v>
      </c>
      <c r="C797" s="765">
        <f>(1+_xlfn.XLOOKUP(INT((B797-1)/12)+1,'ZC Curve'!$B$8:$B$107,'ZC Curve'!R$8:R$107,,0))^(1/12)-1</f>
        <v>0</v>
      </c>
      <c r="D797" s="766">
        <f t="shared" si="104"/>
        <v>1</v>
      </c>
      <c r="E797" s="765">
        <f>(1+_xlfn.XLOOKUP(INT((B797-1)/12)+1,'ZC Curve'!$B$8:$B$107,'ZC Curve'!S$8:S$107,,0))^(1/12)-1</f>
        <v>0</v>
      </c>
      <c r="F797" s="766">
        <f t="shared" si="105"/>
        <v>1</v>
      </c>
      <c r="G797" s="765">
        <f>(1+_xlfn.XLOOKUP(INT((B797-1)/12)+1,'ZC Curve'!$B$8:$B$107,'ZC Curve'!T$8:T$107,,0))^(1/12)-1</f>
        <v>0</v>
      </c>
      <c r="H797" s="766">
        <f t="shared" si="106"/>
        <v>1</v>
      </c>
      <c r="I797" s="594"/>
      <c r="J797" s="705">
        <f t="shared" si="107"/>
        <v>785</v>
      </c>
      <c r="K797" s="756"/>
      <c r="L797" s="756"/>
      <c r="M797" s="756"/>
      <c r="N797" s="756"/>
      <c r="O797" s="756"/>
      <c r="P797" s="756"/>
      <c r="Q797" s="756"/>
      <c r="R797" s="756"/>
      <c r="S797" s="756"/>
      <c r="T797" s="756"/>
      <c r="U797" s="756"/>
      <c r="V797" s="756"/>
      <c r="W797" s="594"/>
      <c r="X797" s="705">
        <f t="shared" si="108"/>
        <v>785</v>
      </c>
      <c r="Y797" s="756"/>
      <c r="Z797" s="756"/>
      <c r="AA797" s="756"/>
      <c r="AB797" s="756"/>
      <c r="AC797" s="756"/>
      <c r="AD797" s="756"/>
      <c r="AE797" s="756"/>
      <c r="AF797" s="756"/>
      <c r="AG797" s="756"/>
      <c r="AH797" s="756"/>
      <c r="AI797" s="756"/>
      <c r="AJ797" s="756"/>
      <c r="AK797" s="594"/>
      <c r="AL797" s="705">
        <f t="shared" si="101"/>
        <v>785</v>
      </c>
      <c r="AM797" s="756"/>
      <c r="AN797" s="756"/>
      <c r="AO797" s="756"/>
      <c r="AP797" s="756"/>
      <c r="AQ797" s="756"/>
      <c r="AR797" s="756"/>
      <c r="AS797" s="756"/>
      <c r="AT797" s="756"/>
      <c r="AU797" s="756"/>
      <c r="AV797" s="756"/>
      <c r="AW797" s="756"/>
      <c r="AX797" s="756"/>
      <c r="AY797" s="594"/>
      <c r="AZ797" s="705">
        <f t="shared" si="102"/>
        <v>785</v>
      </c>
      <c r="BA797" s="756"/>
      <c r="BB797" s="756"/>
      <c r="BC797" s="756"/>
      <c r="BD797" s="756"/>
      <c r="BE797" s="756"/>
      <c r="BF797" s="756"/>
      <c r="BG797" s="756"/>
      <c r="BH797" s="756"/>
      <c r="BI797" s="756"/>
      <c r="BJ797" s="756"/>
      <c r="BK797" s="756"/>
      <c r="BL797" s="756"/>
      <c r="BM797" s="685"/>
      <c r="BN797" s="705">
        <f t="shared" si="103"/>
        <v>785</v>
      </c>
      <c r="BO797" s="756"/>
      <c r="BP797" s="756"/>
      <c r="BQ797" s="756"/>
      <c r="BR797" s="756"/>
      <c r="BS797" s="756"/>
      <c r="BT797" s="756"/>
      <c r="BU797" s="756"/>
      <c r="BV797" s="756"/>
      <c r="BW797" s="756"/>
      <c r="BX797" s="756"/>
      <c r="BY797" s="756"/>
      <c r="BZ797" s="756"/>
    </row>
    <row r="798" spans="2:78" x14ac:dyDescent="0.25">
      <c r="B798" s="705">
        <v>786</v>
      </c>
      <c r="C798" s="765">
        <f>(1+_xlfn.XLOOKUP(INT((B798-1)/12)+1,'ZC Curve'!$B$8:$B$107,'ZC Curve'!R$8:R$107,,0))^(1/12)-1</f>
        <v>0</v>
      </c>
      <c r="D798" s="766">
        <f t="shared" si="104"/>
        <v>1</v>
      </c>
      <c r="E798" s="765">
        <f>(1+_xlfn.XLOOKUP(INT((B798-1)/12)+1,'ZC Curve'!$B$8:$B$107,'ZC Curve'!S$8:S$107,,0))^(1/12)-1</f>
        <v>0</v>
      </c>
      <c r="F798" s="766">
        <f t="shared" si="105"/>
        <v>1</v>
      </c>
      <c r="G798" s="765">
        <f>(1+_xlfn.XLOOKUP(INT((B798-1)/12)+1,'ZC Curve'!$B$8:$B$107,'ZC Curve'!T$8:T$107,,0))^(1/12)-1</f>
        <v>0</v>
      </c>
      <c r="H798" s="766">
        <f t="shared" si="106"/>
        <v>1</v>
      </c>
      <c r="I798" s="594"/>
      <c r="J798" s="705">
        <f t="shared" si="107"/>
        <v>786</v>
      </c>
      <c r="K798" s="756"/>
      <c r="L798" s="756"/>
      <c r="M798" s="756"/>
      <c r="N798" s="756"/>
      <c r="O798" s="756"/>
      <c r="P798" s="756"/>
      <c r="Q798" s="756"/>
      <c r="R798" s="756"/>
      <c r="S798" s="756"/>
      <c r="T798" s="756"/>
      <c r="U798" s="756"/>
      <c r="V798" s="756"/>
      <c r="W798" s="594"/>
      <c r="X798" s="705">
        <f t="shared" si="108"/>
        <v>786</v>
      </c>
      <c r="Y798" s="756"/>
      <c r="Z798" s="756"/>
      <c r="AA798" s="756"/>
      <c r="AB798" s="756"/>
      <c r="AC798" s="756"/>
      <c r="AD798" s="756"/>
      <c r="AE798" s="756"/>
      <c r="AF798" s="756"/>
      <c r="AG798" s="756"/>
      <c r="AH798" s="756"/>
      <c r="AI798" s="756"/>
      <c r="AJ798" s="756"/>
      <c r="AK798" s="594"/>
      <c r="AL798" s="705">
        <f t="shared" si="101"/>
        <v>786</v>
      </c>
      <c r="AM798" s="756"/>
      <c r="AN798" s="756"/>
      <c r="AO798" s="756"/>
      <c r="AP798" s="756"/>
      <c r="AQ798" s="756"/>
      <c r="AR798" s="756"/>
      <c r="AS798" s="756"/>
      <c r="AT798" s="756"/>
      <c r="AU798" s="756"/>
      <c r="AV798" s="756"/>
      <c r="AW798" s="756"/>
      <c r="AX798" s="756"/>
      <c r="AY798" s="594"/>
      <c r="AZ798" s="705">
        <f t="shared" si="102"/>
        <v>786</v>
      </c>
      <c r="BA798" s="756"/>
      <c r="BB798" s="756"/>
      <c r="BC798" s="756"/>
      <c r="BD798" s="756"/>
      <c r="BE798" s="756"/>
      <c r="BF798" s="756"/>
      <c r="BG798" s="756"/>
      <c r="BH798" s="756"/>
      <c r="BI798" s="756"/>
      <c r="BJ798" s="756"/>
      <c r="BK798" s="756"/>
      <c r="BL798" s="756"/>
      <c r="BM798" s="685"/>
      <c r="BN798" s="705">
        <f t="shared" si="103"/>
        <v>786</v>
      </c>
      <c r="BO798" s="756"/>
      <c r="BP798" s="756"/>
      <c r="BQ798" s="756"/>
      <c r="BR798" s="756"/>
      <c r="BS798" s="756"/>
      <c r="BT798" s="756"/>
      <c r="BU798" s="756"/>
      <c r="BV798" s="756"/>
      <c r="BW798" s="756"/>
      <c r="BX798" s="756"/>
      <c r="BY798" s="756"/>
      <c r="BZ798" s="756"/>
    </row>
    <row r="799" spans="2:78" x14ac:dyDescent="0.25">
      <c r="B799" s="705">
        <v>787</v>
      </c>
      <c r="C799" s="765">
        <f>(1+_xlfn.XLOOKUP(INT((B799-1)/12)+1,'ZC Curve'!$B$8:$B$107,'ZC Curve'!R$8:R$107,,0))^(1/12)-1</f>
        <v>0</v>
      </c>
      <c r="D799" s="766">
        <f t="shared" si="104"/>
        <v>1</v>
      </c>
      <c r="E799" s="765">
        <f>(1+_xlfn.XLOOKUP(INT((B799-1)/12)+1,'ZC Curve'!$B$8:$B$107,'ZC Curve'!S$8:S$107,,0))^(1/12)-1</f>
        <v>0</v>
      </c>
      <c r="F799" s="766">
        <f t="shared" si="105"/>
        <v>1</v>
      </c>
      <c r="G799" s="765">
        <f>(1+_xlfn.XLOOKUP(INT((B799-1)/12)+1,'ZC Curve'!$B$8:$B$107,'ZC Curve'!T$8:T$107,,0))^(1/12)-1</f>
        <v>0</v>
      </c>
      <c r="H799" s="766">
        <f t="shared" si="106"/>
        <v>1</v>
      </c>
      <c r="I799" s="594"/>
      <c r="J799" s="705">
        <f t="shared" si="107"/>
        <v>787</v>
      </c>
      <c r="K799" s="756"/>
      <c r="L799" s="756"/>
      <c r="M799" s="756"/>
      <c r="N799" s="756"/>
      <c r="O799" s="756"/>
      <c r="P799" s="756"/>
      <c r="Q799" s="756"/>
      <c r="R799" s="756"/>
      <c r="S799" s="756"/>
      <c r="T799" s="756"/>
      <c r="U799" s="756"/>
      <c r="V799" s="756"/>
      <c r="W799" s="594"/>
      <c r="X799" s="705">
        <f t="shared" si="108"/>
        <v>787</v>
      </c>
      <c r="Y799" s="756"/>
      <c r="Z799" s="756"/>
      <c r="AA799" s="756"/>
      <c r="AB799" s="756"/>
      <c r="AC799" s="756"/>
      <c r="AD799" s="756"/>
      <c r="AE799" s="756"/>
      <c r="AF799" s="756"/>
      <c r="AG799" s="756"/>
      <c r="AH799" s="756"/>
      <c r="AI799" s="756"/>
      <c r="AJ799" s="756"/>
      <c r="AK799" s="594"/>
      <c r="AL799" s="705">
        <f t="shared" si="101"/>
        <v>787</v>
      </c>
      <c r="AM799" s="756"/>
      <c r="AN799" s="756"/>
      <c r="AO799" s="756"/>
      <c r="AP799" s="756"/>
      <c r="AQ799" s="756"/>
      <c r="AR799" s="756"/>
      <c r="AS799" s="756"/>
      <c r="AT799" s="756"/>
      <c r="AU799" s="756"/>
      <c r="AV799" s="756"/>
      <c r="AW799" s="756"/>
      <c r="AX799" s="756"/>
      <c r="AY799" s="594"/>
      <c r="AZ799" s="705">
        <f t="shared" si="102"/>
        <v>787</v>
      </c>
      <c r="BA799" s="756"/>
      <c r="BB799" s="756"/>
      <c r="BC799" s="756"/>
      <c r="BD799" s="756"/>
      <c r="BE799" s="756"/>
      <c r="BF799" s="756"/>
      <c r="BG799" s="756"/>
      <c r="BH799" s="756"/>
      <c r="BI799" s="756"/>
      <c r="BJ799" s="756"/>
      <c r="BK799" s="756"/>
      <c r="BL799" s="756"/>
      <c r="BM799" s="685"/>
      <c r="BN799" s="705">
        <f t="shared" si="103"/>
        <v>787</v>
      </c>
      <c r="BO799" s="756"/>
      <c r="BP799" s="756"/>
      <c r="BQ799" s="756"/>
      <c r="BR799" s="756"/>
      <c r="BS799" s="756"/>
      <c r="BT799" s="756"/>
      <c r="BU799" s="756"/>
      <c r="BV799" s="756"/>
      <c r="BW799" s="756"/>
      <c r="BX799" s="756"/>
      <c r="BY799" s="756"/>
      <c r="BZ799" s="756"/>
    </row>
    <row r="800" spans="2:78" x14ac:dyDescent="0.25">
      <c r="B800" s="705">
        <v>788</v>
      </c>
      <c r="C800" s="765">
        <f>(1+_xlfn.XLOOKUP(INT((B800-1)/12)+1,'ZC Curve'!$B$8:$B$107,'ZC Curve'!R$8:R$107,,0))^(1/12)-1</f>
        <v>0</v>
      </c>
      <c r="D800" s="766">
        <f t="shared" si="104"/>
        <v>1</v>
      </c>
      <c r="E800" s="765">
        <f>(1+_xlfn.XLOOKUP(INT((B800-1)/12)+1,'ZC Curve'!$B$8:$B$107,'ZC Curve'!S$8:S$107,,0))^(1/12)-1</f>
        <v>0</v>
      </c>
      <c r="F800" s="766">
        <f t="shared" si="105"/>
        <v>1</v>
      </c>
      <c r="G800" s="765">
        <f>(1+_xlfn.XLOOKUP(INT((B800-1)/12)+1,'ZC Curve'!$B$8:$B$107,'ZC Curve'!T$8:T$107,,0))^(1/12)-1</f>
        <v>0</v>
      </c>
      <c r="H800" s="766">
        <f t="shared" si="106"/>
        <v>1</v>
      </c>
      <c r="I800" s="594"/>
      <c r="J800" s="705">
        <f t="shared" si="107"/>
        <v>788</v>
      </c>
      <c r="K800" s="756"/>
      <c r="L800" s="756"/>
      <c r="M800" s="756"/>
      <c r="N800" s="756"/>
      <c r="O800" s="756"/>
      <c r="P800" s="756"/>
      <c r="Q800" s="756"/>
      <c r="R800" s="756"/>
      <c r="S800" s="756"/>
      <c r="T800" s="756"/>
      <c r="U800" s="756"/>
      <c r="V800" s="756"/>
      <c r="W800" s="594"/>
      <c r="X800" s="705">
        <f t="shared" si="108"/>
        <v>788</v>
      </c>
      <c r="Y800" s="756"/>
      <c r="Z800" s="756"/>
      <c r="AA800" s="756"/>
      <c r="AB800" s="756"/>
      <c r="AC800" s="756"/>
      <c r="AD800" s="756"/>
      <c r="AE800" s="756"/>
      <c r="AF800" s="756"/>
      <c r="AG800" s="756"/>
      <c r="AH800" s="756"/>
      <c r="AI800" s="756"/>
      <c r="AJ800" s="756"/>
      <c r="AK800" s="594"/>
      <c r="AL800" s="705">
        <f t="shared" si="101"/>
        <v>788</v>
      </c>
      <c r="AM800" s="756"/>
      <c r="AN800" s="756"/>
      <c r="AO800" s="756"/>
      <c r="AP800" s="756"/>
      <c r="AQ800" s="756"/>
      <c r="AR800" s="756"/>
      <c r="AS800" s="756"/>
      <c r="AT800" s="756"/>
      <c r="AU800" s="756"/>
      <c r="AV800" s="756"/>
      <c r="AW800" s="756"/>
      <c r="AX800" s="756"/>
      <c r="AY800" s="594"/>
      <c r="AZ800" s="705">
        <f t="shared" si="102"/>
        <v>788</v>
      </c>
      <c r="BA800" s="756"/>
      <c r="BB800" s="756"/>
      <c r="BC800" s="756"/>
      <c r="BD800" s="756"/>
      <c r="BE800" s="756"/>
      <c r="BF800" s="756"/>
      <c r="BG800" s="756"/>
      <c r="BH800" s="756"/>
      <c r="BI800" s="756"/>
      <c r="BJ800" s="756"/>
      <c r="BK800" s="756"/>
      <c r="BL800" s="756"/>
      <c r="BM800" s="685"/>
      <c r="BN800" s="705">
        <f t="shared" si="103"/>
        <v>788</v>
      </c>
      <c r="BO800" s="756"/>
      <c r="BP800" s="756"/>
      <c r="BQ800" s="756"/>
      <c r="BR800" s="756"/>
      <c r="BS800" s="756"/>
      <c r="BT800" s="756"/>
      <c r="BU800" s="756"/>
      <c r="BV800" s="756"/>
      <c r="BW800" s="756"/>
      <c r="BX800" s="756"/>
      <c r="BY800" s="756"/>
      <c r="BZ800" s="756"/>
    </row>
    <row r="801" spans="2:78" x14ac:dyDescent="0.25">
      <c r="B801" s="705">
        <v>789</v>
      </c>
      <c r="C801" s="765">
        <f>(1+_xlfn.XLOOKUP(INT((B801-1)/12)+1,'ZC Curve'!$B$8:$B$107,'ZC Curve'!R$8:R$107,,0))^(1/12)-1</f>
        <v>0</v>
      </c>
      <c r="D801" s="766">
        <f t="shared" si="104"/>
        <v>1</v>
      </c>
      <c r="E801" s="765">
        <f>(1+_xlfn.XLOOKUP(INT((B801-1)/12)+1,'ZC Curve'!$B$8:$B$107,'ZC Curve'!S$8:S$107,,0))^(1/12)-1</f>
        <v>0</v>
      </c>
      <c r="F801" s="766">
        <f t="shared" si="105"/>
        <v>1</v>
      </c>
      <c r="G801" s="765">
        <f>(1+_xlfn.XLOOKUP(INT((B801-1)/12)+1,'ZC Curve'!$B$8:$B$107,'ZC Curve'!T$8:T$107,,0))^(1/12)-1</f>
        <v>0</v>
      </c>
      <c r="H801" s="766">
        <f t="shared" si="106"/>
        <v>1</v>
      </c>
      <c r="I801" s="594"/>
      <c r="J801" s="705">
        <f t="shared" si="107"/>
        <v>789</v>
      </c>
      <c r="K801" s="756"/>
      <c r="L801" s="756"/>
      <c r="M801" s="756"/>
      <c r="N801" s="756"/>
      <c r="O801" s="756"/>
      <c r="P801" s="756"/>
      <c r="Q801" s="756"/>
      <c r="R801" s="756"/>
      <c r="S801" s="756"/>
      <c r="T801" s="756"/>
      <c r="U801" s="756"/>
      <c r="V801" s="756"/>
      <c r="W801" s="594"/>
      <c r="X801" s="705">
        <f t="shared" si="108"/>
        <v>789</v>
      </c>
      <c r="Y801" s="756"/>
      <c r="Z801" s="756"/>
      <c r="AA801" s="756"/>
      <c r="AB801" s="756"/>
      <c r="AC801" s="756"/>
      <c r="AD801" s="756"/>
      <c r="AE801" s="756"/>
      <c r="AF801" s="756"/>
      <c r="AG801" s="756"/>
      <c r="AH801" s="756"/>
      <c r="AI801" s="756"/>
      <c r="AJ801" s="756"/>
      <c r="AK801" s="594"/>
      <c r="AL801" s="705">
        <f t="shared" si="101"/>
        <v>789</v>
      </c>
      <c r="AM801" s="756"/>
      <c r="AN801" s="756"/>
      <c r="AO801" s="756"/>
      <c r="AP801" s="756"/>
      <c r="AQ801" s="756"/>
      <c r="AR801" s="756"/>
      <c r="AS801" s="756"/>
      <c r="AT801" s="756"/>
      <c r="AU801" s="756"/>
      <c r="AV801" s="756"/>
      <c r="AW801" s="756"/>
      <c r="AX801" s="756"/>
      <c r="AY801" s="594"/>
      <c r="AZ801" s="705">
        <f t="shared" si="102"/>
        <v>789</v>
      </c>
      <c r="BA801" s="756"/>
      <c r="BB801" s="756"/>
      <c r="BC801" s="756"/>
      <c r="BD801" s="756"/>
      <c r="BE801" s="756"/>
      <c r="BF801" s="756"/>
      <c r="BG801" s="756"/>
      <c r="BH801" s="756"/>
      <c r="BI801" s="756"/>
      <c r="BJ801" s="756"/>
      <c r="BK801" s="756"/>
      <c r="BL801" s="756"/>
      <c r="BM801" s="685"/>
      <c r="BN801" s="705">
        <f t="shared" si="103"/>
        <v>789</v>
      </c>
      <c r="BO801" s="756"/>
      <c r="BP801" s="756"/>
      <c r="BQ801" s="756"/>
      <c r="BR801" s="756"/>
      <c r="BS801" s="756"/>
      <c r="BT801" s="756"/>
      <c r="BU801" s="756"/>
      <c r="BV801" s="756"/>
      <c r="BW801" s="756"/>
      <c r="BX801" s="756"/>
      <c r="BY801" s="756"/>
      <c r="BZ801" s="756"/>
    </row>
    <row r="802" spans="2:78" x14ac:dyDescent="0.25">
      <c r="B802" s="705">
        <v>790</v>
      </c>
      <c r="C802" s="765">
        <f>(1+_xlfn.XLOOKUP(INT((B802-1)/12)+1,'ZC Curve'!$B$8:$B$107,'ZC Curve'!R$8:R$107,,0))^(1/12)-1</f>
        <v>0</v>
      </c>
      <c r="D802" s="766">
        <f t="shared" si="104"/>
        <v>1</v>
      </c>
      <c r="E802" s="765">
        <f>(1+_xlfn.XLOOKUP(INT((B802-1)/12)+1,'ZC Curve'!$B$8:$B$107,'ZC Curve'!S$8:S$107,,0))^(1/12)-1</f>
        <v>0</v>
      </c>
      <c r="F802" s="766">
        <f t="shared" si="105"/>
        <v>1</v>
      </c>
      <c r="G802" s="765">
        <f>(1+_xlfn.XLOOKUP(INT((B802-1)/12)+1,'ZC Curve'!$B$8:$B$107,'ZC Curve'!T$8:T$107,,0))^(1/12)-1</f>
        <v>0</v>
      </c>
      <c r="H802" s="766">
        <f t="shared" si="106"/>
        <v>1</v>
      </c>
      <c r="I802" s="594"/>
      <c r="J802" s="705">
        <f t="shared" si="107"/>
        <v>790</v>
      </c>
      <c r="K802" s="756"/>
      <c r="L802" s="756"/>
      <c r="M802" s="756"/>
      <c r="N802" s="756"/>
      <c r="O802" s="756"/>
      <c r="P802" s="756"/>
      <c r="Q802" s="756"/>
      <c r="R802" s="756"/>
      <c r="S802" s="756"/>
      <c r="T802" s="756"/>
      <c r="U802" s="756"/>
      <c r="V802" s="756"/>
      <c r="W802" s="594"/>
      <c r="X802" s="705">
        <f t="shared" si="108"/>
        <v>790</v>
      </c>
      <c r="Y802" s="756"/>
      <c r="Z802" s="756"/>
      <c r="AA802" s="756"/>
      <c r="AB802" s="756"/>
      <c r="AC802" s="756"/>
      <c r="AD802" s="756"/>
      <c r="AE802" s="756"/>
      <c r="AF802" s="756"/>
      <c r="AG802" s="756"/>
      <c r="AH802" s="756"/>
      <c r="AI802" s="756"/>
      <c r="AJ802" s="756"/>
      <c r="AK802" s="594"/>
      <c r="AL802" s="705">
        <f t="shared" si="101"/>
        <v>790</v>
      </c>
      <c r="AM802" s="756"/>
      <c r="AN802" s="756"/>
      <c r="AO802" s="756"/>
      <c r="AP802" s="756"/>
      <c r="AQ802" s="756"/>
      <c r="AR802" s="756"/>
      <c r="AS802" s="756"/>
      <c r="AT802" s="756"/>
      <c r="AU802" s="756"/>
      <c r="AV802" s="756"/>
      <c r="AW802" s="756"/>
      <c r="AX802" s="756"/>
      <c r="AY802" s="594"/>
      <c r="AZ802" s="705">
        <f t="shared" si="102"/>
        <v>790</v>
      </c>
      <c r="BA802" s="756"/>
      <c r="BB802" s="756"/>
      <c r="BC802" s="756"/>
      <c r="BD802" s="756"/>
      <c r="BE802" s="756"/>
      <c r="BF802" s="756"/>
      <c r="BG802" s="756"/>
      <c r="BH802" s="756"/>
      <c r="BI802" s="756"/>
      <c r="BJ802" s="756"/>
      <c r="BK802" s="756"/>
      <c r="BL802" s="756"/>
      <c r="BM802" s="685"/>
      <c r="BN802" s="705">
        <f t="shared" si="103"/>
        <v>790</v>
      </c>
      <c r="BO802" s="756"/>
      <c r="BP802" s="756"/>
      <c r="BQ802" s="756"/>
      <c r="BR802" s="756"/>
      <c r="BS802" s="756"/>
      <c r="BT802" s="756"/>
      <c r="BU802" s="756"/>
      <c r="BV802" s="756"/>
      <c r="BW802" s="756"/>
      <c r="BX802" s="756"/>
      <c r="BY802" s="756"/>
      <c r="BZ802" s="756"/>
    </row>
    <row r="803" spans="2:78" x14ac:dyDescent="0.25">
      <c r="B803" s="705">
        <v>791</v>
      </c>
      <c r="C803" s="765">
        <f>(1+_xlfn.XLOOKUP(INT((B803-1)/12)+1,'ZC Curve'!$B$8:$B$107,'ZC Curve'!R$8:R$107,,0))^(1/12)-1</f>
        <v>0</v>
      </c>
      <c r="D803" s="766">
        <f t="shared" si="104"/>
        <v>1</v>
      </c>
      <c r="E803" s="765">
        <f>(1+_xlfn.XLOOKUP(INT((B803-1)/12)+1,'ZC Curve'!$B$8:$B$107,'ZC Curve'!S$8:S$107,,0))^(1/12)-1</f>
        <v>0</v>
      </c>
      <c r="F803" s="766">
        <f t="shared" si="105"/>
        <v>1</v>
      </c>
      <c r="G803" s="765">
        <f>(1+_xlfn.XLOOKUP(INT((B803-1)/12)+1,'ZC Curve'!$B$8:$B$107,'ZC Curve'!T$8:T$107,,0))^(1/12)-1</f>
        <v>0</v>
      </c>
      <c r="H803" s="766">
        <f t="shared" si="106"/>
        <v>1</v>
      </c>
      <c r="I803" s="594"/>
      <c r="J803" s="705">
        <f t="shared" si="107"/>
        <v>791</v>
      </c>
      <c r="K803" s="756"/>
      <c r="L803" s="756"/>
      <c r="M803" s="756"/>
      <c r="N803" s="756"/>
      <c r="O803" s="756"/>
      <c r="P803" s="756"/>
      <c r="Q803" s="756"/>
      <c r="R803" s="756"/>
      <c r="S803" s="756"/>
      <c r="T803" s="756"/>
      <c r="U803" s="756"/>
      <c r="V803" s="756"/>
      <c r="W803" s="594"/>
      <c r="X803" s="705">
        <f t="shared" si="108"/>
        <v>791</v>
      </c>
      <c r="Y803" s="756"/>
      <c r="Z803" s="756"/>
      <c r="AA803" s="756"/>
      <c r="AB803" s="756"/>
      <c r="AC803" s="756"/>
      <c r="AD803" s="756"/>
      <c r="AE803" s="756"/>
      <c r="AF803" s="756"/>
      <c r="AG803" s="756"/>
      <c r="AH803" s="756"/>
      <c r="AI803" s="756"/>
      <c r="AJ803" s="756"/>
      <c r="AK803" s="594"/>
      <c r="AL803" s="705">
        <f t="shared" si="101"/>
        <v>791</v>
      </c>
      <c r="AM803" s="756"/>
      <c r="AN803" s="756"/>
      <c r="AO803" s="756"/>
      <c r="AP803" s="756"/>
      <c r="AQ803" s="756"/>
      <c r="AR803" s="756"/>
      <c r="AS803" s="756"/>
      <c r="AT803" s="756"/>
      <c r="AU803" s="756"/>
      <c r="AV803" s="756"/>
      <c r="AW803" s="756"/>
      <c r="AX803" s="756"/>
      <c r="AY803" s="594"/>
      <c r="AZ803" s="705">
        <f t="shared" si="102"/>
        <v>791</v>
      </c>
      <c r="BA803" s="756"/>
      <c r="BB803" s="756"/>
      <c r="BC803" s="756"/>
      <c r="BD803" s="756"/>
      <c r="BE803" s="756"/>
      <c r="BF803" s="756"/>
      <c r="BG803" s="756"/>
      <c r="BH803" s="756"/>
      <c r="BI803" s="756"/>
      <c r="BJ803" s="756"/>
      <c r="BK803" s="756"/>
      <c r="BL803" s="756"/>
      <c r="BM803" s="685"/>
      <c r="BN803" s="705">
        <f t="shared" si="103"/>
        <v>791</v>
      </c>
      <c r="BO803" s="756"/>
      <c r="BP803" s="756"/>
      <c r="BQ803" s="756"/>
      <c r="BR803" s="756"/>
      <c r="BS803" s="756"/>
      <c r="BT803" s="756"/>
      <c r="BU803" s="756"/>
      <c r="BV803" s="756"/>
      <c r="BW803" s="756"/>
      <c r="BX803" s="756"/>
      <c r="BY803" s="756"/>
      <c r="BZ803" s="756"/>
    </row>
    <row r="804" spans="2:78" x14ac:dyDescent="0.25">
      <c r="B804" s="705">
        <v>792</v>
      </c>
      <c r="C804" s="765">
        <f>(1+_xlfn.XLOOKUP(INT((B804-1)/12)+1,'ZC Curve'!$B$8:$B$107,'ZC Curve'!R$8:R$107,,0))^(1/12)-1</f>
        <v>0</v>
      </c>
      <c r="D804" s="766">
        <f t="shared" si="104"/>
        <v>1</v>
      </c>
      <c r="E804" s="765">
        <f>(1+_xlfn.XLOOKUP(INT((B804-1)/12)+1,'ZC Curve'!$B$8:$B$107,'ZC Curve'!S$8:S$107,,0))^(1/12)-1</f>
        <v>0</v>
      </c>
      <c r="F804" s="766">
        <f t="shared" si="105"/>
        <v>1</v>
      </c>
      <c r="G804" s="765">
        <f>(1+_xlfn.XLOOKUP(INT((B804-1)/12)+1,'ZC Curve'!$B$8:$B$107,'ZC Curve'!T$8:T$107,,0))^(1/12)-1</f>
        <v>0</v>
      </c>
      <c r="H804" s="766">
        <f t="shared" si="106"/>
        <v>1</v>
      </c>
      <c r="I804" s="594"/>
      <c r="J804" s="705">
        <f t="shared" si="107"/>
        <v>792</v>
      </c>
      <c r="K804" s="756"/>
      <c r="L804" s="756"/>
      <c r="M804" s="756"/>
      <c r="N804" s="756"/>
      <c r="O804" s="756"/>
      <c r="P804" s="756"/>
      <c r="Q804" s="756"/>
      <c r="R804" s="756"/>
      <c r="S804" s="756"/>
      <c r="T804" s="756"/>
      <c r="U804" s="756"/>
      <c r="V804" s="756"/>
      <c r="W804" s="594"/>
      <c r="X804" s="705">
        <f t="shared" si="108"/>
        <v>792</v>
      </c>
      <c r="Y804" s="756"/>
      <c r="Z804" s="756"/>
      <c r="AA804" s="756"/>
      <c r="AB804" s="756"/>
      <c r="AC804" s="756"/>
      <c r="AD804" s="756"/>
      <c r="AE804" s="756"/>
      <c r="AF804" s="756"/>
      <c r="AG804" s="756"/>
      <c r="AH804" s="756"/>
      <c r="AI804" s="756"/>
      <c r="AJ804" s="756"/>
      <c r="AK804" s="594"/>
      <c r="AL804" s="705">
        <f t="shared" si="101"/>
        <v>792</v>
      </c>
      <c r="AM804" s="756"/>
      <c r="AN804" s="756"/>
      <c r="AO804" s="756"/>
      <c r="AP804" s="756"/>
      <c r="AQ804" s="756"/>
      <c r="AR804" s="756"/>
      <c r="AS804" s="756"/>
      <c r="AT804" s="756"/>
      <c r="AU804" s="756"/>
      <c r="AV804" s="756"/>
      <c r="AW804" s="756"/>
      <c r="AX804" s="756"/>
      <c r="AY804" s="594"/>
      <c r="AZ804" s="705">
        <f t="shared" si="102"/>
        <v>792</v>
      </c>
      <c r="BA804" s="756"/>
      <c r="BB804" s="756"/>
      <c r="BC804" s="756"/>
      <c r="BD804" s="756"/>
      <c r="BE804" s="756"/>
      <c r="BF804" s="756"/>
      <c r="BG804" s="756"/>
      <c r="BH804" s="756"/>
      <c r="BI804" s="756"/>
      <c r="BJ804" s="756"/>
      <c r="BK804" s="756"/>
      <c r="BL804" s="756"/>
      <c r="BM804" s="685"/>
      <c r="BN804" s="705">
        <f t="shared" si="103"/>
        <v>792</v>
      </c>
      <c r="BO804" s="756"/>
      <c r="BP804" s="756"/>
      <c r="BQ804" s="756"/>
      <c r="BR804" s="756"/>
      <c r="BS804" s="756"/>
      <c r="BT804" s="756"/>
      <c r="BU804" s="756"/>
      <c r="BV804" s="756"/>
      <c r="BW804" s="756"/>
      <c r="BX804" s="756"/>
      <c r="BY804" s="756"/>
      <c r="BZ804" s="756"/>
    </row>
    <row r="805" spans="2:78" x14ac:dyDescent="0.25">
      <c r="B805" s="705">
        <v>793</v>
      </c>
      <c r="C805" s="765">
        <f>(1+_xlfn.XLOOKUP(INT((B805-1)/12)+1,'ZC Curve'!$B$8:$B$107,'ZC Curve'!R$8:R$107,,0))^(1/12)-1</f>
        <v>0</v>
      </c>
      <c r="D805" s="766">
        <f t="shared" si="104"/>
        <v>1</v>
      </c>
      <c r="E805" s="765">
        <f>(1+_xlfn.XLOOKUP(INT((B805-1)/12)+1,'ZC Curve'!$B$8:$B$107,'ZC Curve'!S$8:S$107,,0))^(1/12)-1</f>
        <v>0</v>
      </c>
      <c r="F805" s="766">
        <f t="shared" si="105"/>
        <v>1</v>
      </c>
      <c r="G805" s="765">
        <f>(1+_xlfn.XLOOKUP(INT((B805-1)/12)+1,'ZC Curve'!$B$8:$B$107,'ZC Curve'!T$8:T$107,,0))^(1/12)-1</f>
        <v>0</v>
      </c>
      <c r="H805" s="766">
        <f t="shared" si="106"/>
        <v>1</v>
      </c>
      <c r="I805" s="594"/>
      <c r="J805" s="705">
        <f t="shared" si="107"/>
        <v>793</v>
      </c>
      <c r="K805" s="756"/>
      <c r="L805" s="756"/>
      <c r="M805" s="756"/>
      <c r="N805" s="756"/>
      <c r="O805" s="756"/>
      <c r="P805" s="756"/>
      <c r="Q805" s="756"/>
      <c r="R805" s="756"/>
      <c r="S805" s="756"/>
      <c r="T805" s="756"/>
      <c r="U805" s="756"/>
      <c r="V805" s="756"/>
      <c r="W805" s="594"/>
      <c r="X805" s="705">
        <f t="shared" si="108"/>
        <v>793</v>
      </c>
      <c r="Y805" s="756"/>
      <c r="Z805" s="756"/>
      <c r="AA805" s="756"/>
      <c r="AB805" s="756"/>
      <c r="AC805" s="756"/>
      <c r="AD805" s="756"/>
      <c r="AE805" s="756"/>
      <c r="AF805" s="756"/>
      <c r="AG805" s="756"/>
      <c r="AH805" s="756"/>
      <c r="AI805" s="756"/>
      <c r="AJ805" s="756"/>
      <c r="AK805" s="594"/>
      <c r="AL805" s="705">
        <f t="shared" si="101"/>
        <v>793</v>
      </c>
      <c r="AM805" s="756"/>
      <c r="AN805" s="756"/>
      <c r="AO805" s="756"/>
      <c r="AP805" s="756"/>
      <c r="AQ805" s="756"/>
      <c r="AR805" s="756"/>
      <c r="AS805" s="756"/>
      <c r="AT805" s="756"/>
      <c r="AU805" s="756"/>
      <c r="AV805" s="756"/>
      <c r="AW805" s="756"/>
      <c r="AX805" s="756"/>
      <c r="AY805" s="594"/>
      <c r="AZ805" s="705">
        <f t="shared" si="102"/>
        <v>793</v>
      </c>
      <c r="BA805" s="756"/>
      <c r="BB805" s="756"/>
      <c r="BC805" s="756"/>
      <c r="BD805" s="756"/>
      <c r="BE805" s="756"/>
      <c r="BF805" s="756"/>
      <c r="BG805" s="756"/>
      <c r="BH805" s="756"/>
      <c r="BI805" s="756"/>
      <c r="BJ805" s="756"/>
      <c r="BK805" s="756"/>
      <c r="BL805" s="756"/>
      <c r="BM805" s="685"/>
      <c r="BN805" s="705">
        <f t="shared" si="103"/>
        <v>793</v>
      </c>
      <c r="BO805" s="756"/>
      <c r="BP805" s="756"/>
      <c r="BQ805" s="756"/>
      <c r="BR805" s="756"/>
      <c r="BS805" s="756"/>
      <c r="BT805" s="756"/>
      <c r="BU805" s="756"/>
      <c r="BV805" s="756"/>
      <c r="BW805" s="756"/>
      <c r="BX805" s="756"/>
      <c r="BY805" s="756"/>
      <c r="BZ805" s="756"/>
    </row>
    <row r="806" spans="2:78" x14ac:dyDescent="0.25">
      <c r="B806" s="705">
        <v>794</v>
      </c>
      <c r="C806" s="765">
        <f>(1+_xlfn.XLOOKUP(INT((B806-1)/12)+1,'ZC Curve'!$B$8:$B$107,'ZC Curve'!R$8:R$107,,0))^(1/12)-1</f>
        <v>0</v>
      </c>
      <c r="D806" s="766">
        <f t="shared" si="104"/>
        <v>1</v>
      </c>
      <c r="E806" s="765">
        <f>(1+_xlfn.XLOOKUP(INT((B806-1)/12)+1,'ZC Curve'!$B$8:$B$107,'ZC Curve'!S$8:S$107,,0))^(1/12)-1</f>
        <v>0</v>
      </c>
      <c r="F806" s="766">
        <f t="shared" si="105"/>
        <v>1</v>
      </c>
      <c r="G806" s="765">
        <f>(1+_xlfn.XLOOKUP(INT((B806-1)/12)+1,'ZC Curve'!$B$8:$B$107,'ZC Curve'!T$8:T$107,,0))^(1/12)-1</f>
        <v>0</v>
      </c>
      <c r="H806" s="766">
        <f t="shared" si="106"/>
        <v>1</v>
      </c>
      <c r="I806" s="594"/>
      <c r="J806" s="705">
        <f t="shared" si="107"/>
        <v>794</v>
      </c>
      <c r="K806" s="756"/>
      <c r="L806" s="756"/>
      <c r="M806" s="756"/>
      <c r="N806" s="756"/>
      <c r="O806" s="756"/>
      <c r="P806" s="756"/>
      <c r="Q806" s="756"/>
      <c r="R806" s="756"/>
      <c r="S806" s="756"/>
      <c r="T806" s="756"/>
      <c r="U806" s="756"/>
      <c r="V806" s="756"/>
      <c r="W806" s="594"/>
      <c r="X806" s="705">
        <f t="shared" si="108"/>
        <v>794</v>
      </c>
      <c r="Y806" s="756"/>
      <c r="Z806" s="756"/>
      <c r="AA806" s="756"/>
      <c r="AB806" s="756"/>
      <c r="AC806" s="756"/>
      <c r="AD806" s="756"/>
      <c r="AE806" s="756"/>
      <c r="AF806" s="756"/>
      <c r="AG806" s="756"/>
      <c r="AH806" s="756"/>
      <c r="AI806" s="756"/>
      <c r="AJ806" s="756"/>
      <c r="AK806" s="594"/>
      <c r="AL806" s="705">
        <f t="shared" si="101"/>
        <v>794</v>
      </c>
      <c r="AM806" s="756"/>
      <c r="AN806" s="756"/>
      <c r="AO806" s="756"/>
      <c r="AP806" s="756"/>
      <c r="AQ806" s="756"/>
      <c r="AR806" s="756"/>
      <c r="AS806" s="756"/>
      <c r="AT806" s="756"/>
      <c r="AU806" s="756"/>
      <c r="AV806" s="756"/>
      <c r="AW806" s="756"/>
      <c r="AX806" s="756"/>
      <c r="AY806" s="594"/>
      <c r="AZ806" s="705">
        <f t="shared" si="102"/>
        <v>794</v>
      </c>
      <c r="BA806" s="756"/>
      <c r="BB806" s="756"/>
      <c r="BC806" s="756"/>
      <c r="BD806" s="756"/>
      <c r="BE806" s="756"/>
      <c r="BF806" s="756"/>
      <c r="BG806" s="756"/>
      <c r="BH806" s="756"/>
      <c r="BI806" s="756"/>
      <c r="BJ806" s="756"/>
      <c r="BK806" s="756"/>
      <c r="BL806" s="756"/>
      <c r="BM806" s="685"/>
      <c r="BN806" s="705">
        <f t="shared" si="103"/>
        <v>794</v>
      </c>
      <c r="BO806" s="756"/>
      <c r="BP806" s="756"/>
      <c r="BQ806" s="756"/>
      <c r="BR806" s="756"/>
      <c r="BS806" s="756"/>
      <c r="BT806" s="756"/>
      <c r="BU806" s="756"/>
      <c r="BV806" s="756"/>
      <c r="BW806" s="756"/>
      <c r="BX806" s="756"/>
      <c r="BY806" s="756"/>
      <c r="BZ806" s="756"/>
    </row>
    <row r="807" spans="2:78" x14ac:dyDescent="0.25">
      <c r="B807" s="705">
        <v>795</v>
      </c>
      <c r="C807" s="765">
        <f>(1+_xlfn.XLOOKUP(INT((B807-1)/12)+1,'ZC Curve'!$B$8:$B$107,'ZC Curve'!R$8:R$107,,0))^(1/12)-1</f>
        <v>0</v>
      </c>
      <c r="D807" s="766">
        <f t="shared" si="104"/>
        <v>1</v>
      </c>
      <c r="E807" s="765">
        <f>(1+_xlfn.XLOOKUP(INT((B807-1)/12)+1,'ZC Curve'!$B$8:$B$107,'ZC Curve'!S$8:S$107,,0))^(1/12)-1</f>
        <v>0</v>
      </c>
      <c r="F807" s="766">
        <f t="shared" si="105"/>
        <v>1</v>
      </c>
      <c r="G807" s="765">
        <f>(1+_xlfn.XLOOKUP(INT((B807-1)/12)+1,'ZC Curve'!$B$8:$B$107,'ZC Curve'!T$8:T$107,,0))^(1/12)-1</f>
        <v>0</v>
      </c>
      <c r="H807" s="766">
        <f t="shared" si="106"/>
        <v>1</v>
      </c>
      <c r="I807" s="594"/>
      <c r="J807" s="705">
        <f t="shared" si="107"/>
        <v>795</v>
      </c>
      <c r="K807" s="756"/>
      <c r="L807" s="756"/>
      <c r="M807" s="756"/>
      <c r="N807" s="756"/>
      <c r="O807" s="756"/>
      <c r="P807" s="756"/>
      <c r="Q807" s="756"/>
      <c r="R807" s="756"/>
      <c r="S807" s="756"/>
      <c r="T807" s="756"/>
      <c r="U807" s="756"/>
      <c r="V807" s="756"/>
      <c r="W807" s="594"/>
      <c r="X807" s="705">
        <f t="shared" si="108"/>
        <v>795</v>
      </c>
      <c r="Y807" s="756"/>
      <c r="Z807" s="756"/>
      <c r="AA807" s="756"/>
      <c r="AB807" s="756"/>
      <c r="AC807" s="756"/>
      <c r="AD807" s="756"/>
      <c r="AE807" s="756"/>
      <c r="AF807" s="756"/>
      <c r="AG807" s="756"/>
      <c r="AH807" s="756"/>
      <c r="AI807" s="756"/>
      <c r="AJ807" s="756"/>
      <c r="AK807" s="594"/>
      <c r="AL807" s="705">
        <f t="shared" si="101"/>
        <v>795</v>
      </c>
      <c r="AM807" s="756"/>
      <c r="AN807" s="756"/>
      <c r="AO807" s="756"/>
      <c r="AP807" s="756"/>
      <c r="AQ807" s="756"/>
      <c r="AR807" s="756"/>
      <c r="AS807" s="756"/>
      <c r="AT807" s="756"/>
      <c r="AU807" s="756"/>
      <c r="AV807" s="756"/>
      <c r="AW807" s="756"/>
      <c r="AX807" s="756"/>
      <c r="AY807" s="594"/>
      <c r="AZ807" s="705">
        <f t="shared" si="102"/>
        <v>795</v>
      </c>
      <c r="BA807" s="756"/>
      <c r="BB807" s="756"/>
      <c r="BC807" s="756"/>
      <c r="BD807" s="756"/>
      <c r="BE807" s="756"/>
      <c r="BF807" s="756"/>
      <c r="BG807" s="756"/>
      <c r="BH807" s="756"/>
      <c r="BI807" s="756"/>
      <c r="BJ807" s="756"/>
      <c r="BK807" s="756"/>
      <c r="BL807" s="756"/>
      <c r="BM807" s="685"/>
      <c r="BN807" s="705">
        <f t="shared" si="103"/>
        <v>795</v>
      </c>
      <c r="BO807" s="756"/>
      <c r="BP807" s="756"/>
      <c r="BQ807" s="756"/>
      <c r="BR807" s="756"/>
      <c r="BS807" s="756"/>
      <c r="BT807" s="756"/>
      <c r="BU807" s="756"/>
      <c r="BV807" s="756"/>
      <c r="BW807" s="756"/>
      <c r="BX807" s="756"/>
      <c r="BY807" s="756"/>
      <c r="BZ807" s="756"/>
    </row>
    <row r="808" spans="2:78" x14ac:dyDescent="0.25">
      <c r="B808" s="705">
        <v>796</v>
      </c>
      <c r="C808" s="765">
        <f>(1+_xlfn.XLOOKUP(INT((B808-1)/12)+1,'ZC Curve'!$B$8:$B$107,'ZC Curve'!R$8:R$107,,0))^(1/12)-1</f>
        <v>0</v>
      </c>
      <c r="D808" s="766">
        <f t="shared" si="104"/>
        <v>1</v>
      </c>
      <c r="E808" s="765">
        <f>(1+_xlfn.XLOOKUP(INT((B808-1)/12)+1,'ZC Curve'!$B$8:$B$107,'ZC Curve'!S$8:S$107,,0))^(1/12)-1</f>
        <v>0</v>
      </c>
      <c r="F808" s="766">
        <f t="shared" si="105"/>
        <v>1</v>
      </c>
      <c r="G808" s="765">
        <f>(1+_xlfn.XLOOKUP(INT((B808-1)/12)+1,'ZC Curve'!$B$8:$B$107,'ZC Curve'!T$8:T$107,,0))^(1/12)-1</f>
        <v>0</v>
      </c>
      <c r="H808" s="766">
        <f t="shared" si="106"/>
        <v>1</v>
      </c>
      <c r="I808" s="594"/>
      <c r="J808" s="705">
        <f t="shared" si="107"/>
        <v>796</v>
      </c>
      <c r="K808" s="756"/>
      <c r="L808" s="756"/>
      <c r="M808" s="756"/>
      <c r="N808" s="756"/>
      <c r="O808" s="756"/>
      <c r="P808" s="756"/>
      <c r="Q808" s="756"/>
      <c r="R808" s="756"/>
      <c r="S808" s="756"/>
      <c r="T808" s="756"/>
      <c r="U808" s="756"/>
      <c r="V808" s="756"/>
      <c r="W808" s="594"/>
      <c r="X808" s="705">
        <f t="shared" si="108"/>
        <v>796</v>
      </c>
      <c r="Y808" s="756"/>
      <c r="Z808" s="756"/>
      <c r="AA808" s="756"/>
      <c r="AB808" s="756"/>
      <c r="AC808" s="756"/>
      <c r="AD808" s="756"/>
      <c r="AE808" s="756"/>
      <c r="AF808" s="756"/>
      <c r="AG808" s="756"/>
      <c r="AH808" s="756"/>
      <c r="AI808" s="756"/>
      <c r="AJ808" s="756"/>
      <c r="AK808" s="594"/>
      <c r="AL808" s="705">
        <f t="shared" si="101"/>
        <v>796</v>
      </c>
      <c r="AM808" s="756"/>
      <c r="AN808" s="756"/>
      <c r="AO808" s="756"/>
      <c r="AP808" s="756"/>
      <c r="AQ808" s="756"/>
      <c r="AR808" s="756"/>
      <c r="AS808" s="756"/>
      <c r="AT808" s="756"/>
      <c r="AU808" s="756"/>
      <c r="AV808" s="756"/>
      <c r="AW808" s="756"/>
      <c r="AX808" s="756"/>
      <c r="AY808" s="594"/>
      <c r="AZ808" s="705">
        <f t="shared" si="102"/>
        <v>796</v>
      </c>
      <c r="BA808" s="756"/>
      <c r="BB808" s="756"/>
      <c r="BC808" s="756"/>
      <c r="BD808" s="756"/>
      <c r="BE808" s="756"/>
      <c r="BF808" s="756"/>
      <c r="BG808" s="756"/>
      <c r="BH808" s="756"/>
      <c r="BI808" s="756"/>
      <c r="BJ808" s="756"/>
      <c r="BK808" s="756"/>
      <c r="BL808" s="756"/>
      <c r="BM808" s="685"/>
      <c r="BN808" s="705">
        <f t="shared" si="103"/>
        <v>796</v>
      </c>
      <c r="BO808" s="756"/>
      <c r="BP808" s="756"/>
      <c r="BQ808" s="756"/>
      <c r="BR808" s="756"/>
      <c r="BS808" s="756"/>
      <c r="BT808" s="756"/>
      <c r="BU808" s="756"/>
      <c r="BV808" s="756"/>
      <c r="BW808" s="756"/>
      <c r="BX808" s="756"/>
      <c r="BY808" s="756"/>
      <c r="BZ808" s="756"/>
    </row>
    <row r="809" spans="2:78" x14ac:dyDescent="0.25">
      <c r="B809" s="705">
        <v>797</v>
      </c>
      <c r="C809" s="765">
        <f>(1+_xlfn.XLOOKUP(INT((B809-1)/12)+1,'ZC Curve'!$B$8:$B$107,'ZC Curve'!R$8:R$107,,0))^(1/12)-1</f>
        <v>0</v>
      </c>
      <c r="D809" s="766">
        <f t="shared" si="104"/>
        <v>1</v>
      </c>
      <c r="E809" s="765">
        <f>(1+_xlfn.XLOOKUP(INT((B809-1)/12)+1,'ZC Curve'!$B$8:$B$107,'ZC Curve'!S$8:S$107,,0))^(1/12)-1</f>
        <v>0</v>
      </c>
      <c r="F809" s="766">
        <f t="shared" si="105"/>
        <v>1</v>
      </c>
      <c r="G809" s="765">
        <f>(1+_xlfn.XLOOKUP(INT((B809-1)/12)+1,'ZC Curve'!$B$8:$B$107,'ZC Curve'!T$8:T$107,,0))^(1/12)-1</f>
        <v>0</v>
      </c>
      <c r="H809" s="766">
        <f t="shared" si="106"/>
        <v>1</v>
      </c>
      <c r="I809" s="594"/>
      <c r="J809" s="705">
        <f t="shared" si="107"/>
        <v>797</v>
      </c>
      <c r="K809" s="756"/>
      <c r="L809" s="756"/>
      <c r="M809" s="756"/>
      <c r="N809" s="756"/>
      <c r="O809" s="756"/>
      <c r="P809" s="756"/>
      <c r="Q809" s="756"/>
      <c r="R809" s="756"/>
      <c r="S809" s="756"/>
      <c r="T809" s="756"/>
      <c r="U809" s="756"/>
      <c r="V809" s="756"/>
      <c r="W809" s="594"/>
      <c r="X809" s="705">
        <f t="shared" si="108"/>
        <v>797</v>
      </c>
      <c r="Y809" s="756"/>
      <c r="Z809" s="756"/>
      <c r="AA809" s="756"/>
      <c r="AB809" s="756"/>
      <c r="AC809" s="756"/>
      <c r="AD809" s="756"/>
      <c r="AE809" s="756"/>
      <c r="AF809" s="756"/>
      <c r="AG809" s="756"/>
      <c r="AH809" s="756"/>
      <c r="AI809" s="756"/>
      <c r="AJ809" s="756"/>
      <c r="AK809" s="594"/>
      <c r="AL809" s="705">
        <f t="shared" si="101"/>
        <v>797</v>
      </c>
      <c r="AM809" s="756"/>
      <c r="AN809" s="756"/>
      <c r="AO809" s="756"/>
      <c r="AP809" s="756"/>
      <c r="AQ809" s="756"/>
      <c r="AR809" s="756"/>
      <c r="AS809" s="756"/>
      <c r="AT809" s="756"/>
      <c r="AU809" s="756"/>
      <c r="AV809" s="756"/>
      <c r="AW809" s="756"/>
      <c r="AX809" s="756"/>
      <c r="AY809" s="594"/>
      <c r="AZ809" s="705">
        <f t="shared" si="102"/>
        <v>797</v>
      </c>
      <c r="BA809" s="756"/>
      <c r="BB809" s="756"/>
      <c r="BC809" s="756"/>
      <c r="BD809" s="756"/>
      <c r="BE809" s="756"/>
      <c r="BF809" s="756"/>
      <c r="BG809" s="756"/>
      <c r="BH809" s="756"/>
      <c r="BI809" s="756"/>
      <c r="BJ809" s="756"/>
      <c r="BK809" s="756"/>
      <c r="BL809" s="756"/>
      <c r="BM809" s="685"/>
      <c r="BN809" s="705">
        <f t="shared" si="103"/>
        <v>797</v>
      </c>
      <c r="BO809" s="756"/>
      <c r="BP809" s="756"/>
      <c r="BQ809" s="756"/>
      <c r="BR809" s="756"/>
      <c r="BS809" s="756"/>
      <c r="BT809" s="756"/>
      <c r="BU809" s="756"/>
      <c r="BV809" s="756"/>
      <c r="BW809" s="756"/>
      <c r="BX809" s="756"/>
      <c r="BY809" s="756"/>
      <c r="BZ809" s="756"/>
    </row>
    <row r="810" spans="2:78" x14ac:dyDescent="0.25">
      <c r="B810" s="705">
        <v>798</v>
      </c>
      <c r="C810" s="765">
        <f>(1+_xlfn.XLOOKUP(INT((B810-1)/12)+1,'ZC Curve'!$B$8:$B$107,'ZC Curve'!R$8:R$107,,0))^(1/12)-1</f>
        <v>0</v>
      </c>
      <c r="D810" s="766">
        <f t="shared" si="104"/>
        <v>1</v>
      </c>
      <c r="E810" s="765">
        <f>(1+_xlfn.XLOOKUP(INT((B810-1)/12)+1,'ZC Curve'!$B$8:$B$107,'ZC Curve'!S$8:S$107,,0))^(1/12)-1</f>
        <v>0</v>
      </c>
      <c r="F810" s="766">
        <f t="shared" si="105"/>
        <v>1</v>
      </c>
      <c r="G810" s="765">
        <f>(1+_xlfn.XLOOKUP(INT((B810-1)/12)+1,'ZC Curve'!$B$8:$B$107,'ZC Curve'!T$8:T$107,,0))^(1/12)-1</f>
        <v>0</v>
      </c>
      <c r="H810" s="766">
        <f t="shared" si="106"/>
        <v>1</v>
      </c>
      <c r="I810" s="594"/>
      <c r="J810" s="705">
        <f t="shared" si="107"/>
        <v>798</v>
      </c>
      <c r="K810" s="756"/>
      <c r="L810" s="756"/>
      <c r="M810" s="756"/>
      <c r="N810" s="756"/>
      <c r="O810" s="756"/>
      <c r="P810" s="756"/>
      <c r="Q810" s="756"/>
      <c r="R810" s="756"/>
      <c r="S810" s="756"/>
      <c r="T810" s="756"/>
      <c r="U810" s="756"/>
      <c r="V810" s="756"/>
      <c r="W810" s="594"/>
      <c r="X810" s="705">
        <f t="shared" si="108"/>
        <v>798</v>
      </c>
      <c r="Y810" s="756"/>
      <c r="Z810" s="756"/>
      <c r="AA810" s="756"/>
      <c r="AB810" s="756"/>
      <c r="AC810" s="756"/>
      <c r="AD810" s="756"/>
      <c r="AE810" s="756"/>
      <c r="AF810" s="756"/>
      <c r="AG810" s="756"/>
      <c r="AH810" s="756"/>
      <c r="AI810" s="756"/>
      <c r="AJ810" s="756"/>
      <c r="AK810" s="594"/>
      <c r="AL810" s="705">
        <f t="shared" si="101"/>
        <v>798</v>
      </c>
      <c r="AM810" s="756"/>
      <c r="AN810" s="756"/>
      <c r="AO810" s="756"/>
      <c r="AP810" s="756"/>
      <c r="AQ810" s="756"/>
      <c r="AR810" s="756"/>
      <c r="AS810" s="756"/>
      <c r="AT810" s="756"/>
      <c r="AU810" s="756"/>
      <c r="AV810" s="756"/>
      <c r="AW810" s="756"/>
      <c r="AX810" s="756"/>
      <c r="AY810" s="594"/>
      <c r="AZ810" s="705">
        <f t="shared" si="102"/>
        <v>798</v>
      </c>
      <c r="BA810" s="756"/>
      <c r="BB810" s="756"/>
      <c r="BC810" s="756"/>
      <c r="BD810" s="756"/>
      <c r="BE810" s="756"/>
      <c r="BF810" s="756"/>
      <c r="BG810" s="756"/>
      <c r="BH810" s="756"/>
      <c r="BI810" s="756"/>
      <c r="BJ810" s="756"/>
      <c r="BK810" s="756"/>
      <c r="BL810" s="756"/>
      <c r="BM810" s="685"/>
      <c r="BN810" s="705">
        <f t="shared" si="103"/>
        <v>798</v>
      </c>
      <c r="BO810" s="756"/>
      <c r="BP810" s="756"/>
      <c r="BQ810" s="756"/>
      <c r="BR810" s="756"/>
      <c r="BS810" s="756"/>
      <c r="BT810" s="756"/>
      <c r="BU810" s="756"/>
      <c r="BV810" s="756"/>
      <c r="BW810" s="756"/>
      <c r="BX810" s="756"/>
      <c r="BY810" s="756"/>
      <c r="BZ810" s="756"/>
    </row>
    <row r="811" spans="2:78" x14ac:dyDescent="0.25">
      <c r="B811" s="705">
        <v>799</v>
      </c>
      <c r="C811" s="765">
        <f>(1+_xlfn.XLOOKUP(INT((B811-1)/12)+1,'ZC Curve'!$B$8:$B$107,'ZC Curve'!R$8:R$107,,0))^(1/12)-1</f>
        <v>0</v>
      </c>
      <c r="D811" s="766">
        <f t="shared" si="104"/>
        <v>1</v>
      </c>
      <c r="E811" s="765">
        <f>(1+_xlfn.XLOOKUP(INT((B811-1)/12)+1,'ZC Curve'!$B$8:$B$107,'ZC Curve'!S$8:S$107,,0))^(1/12)-1</f>
        <v>0</v>
      </c>
      <c r="F811" s="766">
        <f t="shared" si="105"/>
        <v>1</v>
      </c>
      <c r="G811" s="765">
        <f>(1+_xlfn.XLOOKUP(INT((B811-1)/12)+1,'ZC Curve'!$B$8:$B$107,'ZC Curve'!T$8:T$107,,0))^(1/12)-1</f>
        <v>0</v>
      </c>
      <c r="H811" s="766">
        <f t="shared" si="106"/>
        <v>1</v>
      </c>
      <c r="I811" s="594"/>
      <c r="J811" s="705">
        <f t="shared" si="107"/>
        <v>799</v>
      </c>
      <c r="K811" s="756"/>
      <c r="L811" s="756"/>
      <c r="M811" s="756"/>
      <c r="N811" s="756"/>
      <c r="O811" s="756"/>
      <c r="P811" s="756"/>
      <c r="Q811" s="756"/>
      <c r="R811" s="756"/>
      <c r="S811" s="756"/>
      <c r="T811" s="756"/>
      <c r="U811" s="756"/>
      <c r="V811" s="756"/>
      <c r="W811" s="594"/>
      <c r="X811" s="705">
        <f t="shared" si="108"/>
        <v>799</v>
      </c>
      <c r="Y811" s="756"/>
      <c r="Z811" s="756"/>
      <c r="AA811" s="756"/>
      <c r="AB811" s="756"/>
      <c r="AC811" s="756"/>
      <c r="AD811" s="756"/>
      <c r="AE811" s="756"/>
      <c r="AF811" s="756"/>
      <c r="AG811" s="756"/>
      <c r="AH811" s="756"/>
      <c r="AI811" s="756"/>
      <c r="AJ811" s="756"/>
      <c r="AK811" s="594"/>
      <c r="AL811" s="705">
        <f t="shared" si="101"/>
        <v>799</v>
      </c>
      <c r="AM811" s="756"/>
      <c r="AN811" s="756"/>
      <c r="AO811" s="756"/>
      <c r="AP811" s="756"/>
      <c r="AQ811" s="756"/>
      <c r="AR811" s="756"/>
      <c r="AS811" s="756"/>
      <c r="AT811" s="756"/>
      <c r="AU811" s="756"/>
      <c r="AV811" s="756"/>
      <c r="AW811" s="756"/>
      <c r="AX811" s="756"/>
      <c r="AY811" s="594"/>
      <c r="AZ811" s="705">
        <f t="shared" si="102"/>
        <v>799</v>
      </c>
      <c r="BA811" s="756"/>
      <c r="BB811" s="756"/>
      <c r="BC811" s="756"/>
      <c r="BD811" s="756"/>
      <c r="BE811" s="756"/>
      <c r="BF811" s="756"/>
      <c r="BG811" s="756"/>
      <c r="BH811" s="756"/>
      <c r="BI811" s="756"/>
      <c r="BJ811" s="756"/>
      <c r="BK811" s="756"/>
      <c r="BL811" s="756"/>
      <c r="BM811" s="685"/>
      <c r="BN811" s="705">
        <f t="shared" si="103"/>
        <v>799</v>
      </c>
      <c r="BO811" s="756"/>
      <c r="BP811" s="756"/>
      <c r="BQ811" s="756"/>
      <c r="BR811" s="756"/>
      <c r="BS811" s="756"/>
      <c r="BT811" s="756"/>
      <c r="BU811" s="756"/>
      <c r="BV811" s="756"/>
      <c r="BW811" s="756"/>
      <c r="BX811" s="756"/>
      <c r="BY811" s="756"/>
      <c r="BZ811" s="756"/>
    </row>
    <row r="812" spans="2:78" x14ac:dyDescent="0.25">
      <c r="B812" s="705">
        <v>800</v>
      </c>
      <c r="C812" s="765">
        <f>(1+_xlfn.XLOOKUP(INT((B812-1)/12)+1,'ZC Curve'!$B$8:$B$107,'ZC Curve'!R$8:R$107,,0))^(1/12)-1</f>
        <v>0</v>
      </c>
      <c r="D812" s="766">
        <f t="shared" si="104"/>
        <v>1</v>
      </c>
      <c r="E812" s="765">
        <f>(1+_xlfn.XLOOKUP(INT((B812-1)/12)+1,'ZC Curve'!$B$8:$B$107,'ZC Curve'!S$8:S$107,,0))^(1/12)-1</f>
        <v>0</v>
      </c>
      <c r="F812" s="766">
        <f t="shared" si="105"/>
        <v>1</v>
      </c>
      <c r="G812" s="765">
        <f>(1+_xlfn.XLOOKUP(INT((B812-1)/12)+1,'ZC Curve'!$B$8:$B$107,'ZC Curve'!T$8:T$107,,0))^(1/12)-1</f>
        <v>0</v>
      </c>
      <c r="H812" s="766">
        <f t="shared" si="106"/>
        <v>1</v>
      </c>
      <c r="I812" s="594"/>
      <c r="J812" s="705">
        <f t="shared" si="107"/>
        <v>800</v>
      </c>
      <c r="K812" s="756"/>
      <c r="L812" s="756"/>
      <c r="M812" s="756"/>
      <c r="N812" s="756"/>
      <c r="O812" s="756"/>
      <c r="P812" s="756"/>
      <c r="Q812" s="756"/>
      <c r="R812" s="756"/>
      <c r="S812" s="756"/>
      <c r="T812" s="756"/>
      <c r="U812" s="756"/>
      <c r="V812" s="756"/>
      <c r="W812" s="594"/>
      <c r="X812" s="705">
        <f t="shared" si="108"/>
        <v>800</v>
      </c>
      <c r="Y812" s="756"/>
      <c r="Z812" s="756"/>
      <c r="AA812" s="756"/>
      <c r="AB812" s="756"/>
      <c r="AC812" s="756"/>
      <c r="AD812" s="756"/>
      <c r="AE812" s="756"/>
      <c r="AF812" s="756"/>
      <c r="AG812" s="756"/>
      <c r="AH812" s="756"/>
      <c r="AI812" s="756"/>
      <c r="AJ812" s="756"/>
      <c r="AK812" s="594"/>
      <c r="AL812" s="705">
        <f t="shared" si="101"/>
        <v>800</v>
      </c>
      <c r="AM812" s="756"/>
      <c r="AN812" s="756"/>
      <c r="AO812" s="756"/>
      <c r="AP812" s="756"/>
      <c r="AQ812" s="756"/>
      <c r="AR812" s="756"/>
      <c r="AS812" s="756"/>
      <c r="AT812" s="756"/>
      <c r="AU812" s="756"/>
      <c r="AV812" s="756"/>
      <c r="AW812" s="756"/>
      <c r="AX812" s="756"/>
      <c r="AY812" s="594"/>
      <c r="AZ812" s="705">
        <f t="shared" si="102"/>
        <v>800</v>
      </c>
      <c r="BA812" s="756"/>
      <c r="BB812" s="756"/>
      <c r="BC812" s="756"/>
      <c r="BD812" s="756"/>
      <c r="BE812" s="756"/>
      <c r="BF812" s="756"/>
      <c r="BG812" s="756"/>
      <c r="BH812" s="756"/>
      <c r="BI812" s="756"/>
      <c r="BJ812" s="756"/>
      <c r="BK812" s="756"/>
      <c r="BL812" s="756"/>
      <c r="BM812" s="685"/>
      <c r="BN812" s="705">
        <f t="shared" si="103"/>
        <v>800</v>
      </c>
      <c r="BO812" s="756"/>
      <c r="BP812" s="756"/>
      <c r="BQ812" s="756"/>
      <c r="BR812" s="756"/>
      <c r="BS812" s="756"/>
      <c r="BT812" s="756"/>
      <c r="BU812" s="756"/>
      <c r="BV812" s="756"/>
      <c r="BW812" s="756"/>
      <c r="BX812" s="756"/>
      <c r="BY812" s="756"/>
      <c r="BZ812" s="756"/>
    </row>
    <row r="813" spans="2:78" x14ac:dyDescent="0.25">
      <c r="B813" s="705">
        <v>801</v>
      </c>
      <c r="C813" s="765">
        <f>(1+_xlfn.XLOOKUP(INT((B813-1)/12)+1,'ZC Curve'!$B$8:$B$107,'ZC Curve'!R$8:R$107,,0))^(1/12)-1</f>
        <v>0</v>
      </c>
      <c r="D813" s="766">
        <f t="shared" si="104"/>
        <v>1</v>
      </c>
      <c r="E813" s="765">
        <f>(1+_xlfn.XLOOKUP(INT((B813-1)/12)+1,'ZC Curve'!$B$8:$B$107,'ZC Curve'!S$8:S$107,,0))^(1/12)-1</f>
        <v>0</v>
      </c>
      <c r="F813" s="766">
        <f t="shared" si="105"/>
        <v>1</v>
      </c>
      <c r="G813" s="765">
        <f>(1+_xlfn.XLOOKUP(INT((B813-1)/12)+1,'ZC Curve'!$B$8:$B$107,'ZC Curve'!T$8:T$107,,0))^(1/12)-1</f>
        <v>0</v>
      </c>
      <c r="H813" s="766">
        <f t="shared" si="106"/>
        <v>1</v>
      </c>
      <c r="I813" s="594"/>
      <c r="J813" s="705">
        <f t="shared" si="107"/>
        <v>801</v>
      </c>
      <c r="K813" s="756"/>
      <c r="L813" s="756"/>
      <c r="M813" s="756"/>
      <c r="N813" s="756"/>
      <c r="O813" s="756"/>
      <c r="P813" s="756"/>
      <c r="Q813" s="756"/>
      <c r="R813" s="756"/>
      <c r="S813" s="756"/>
      <c r="T813" s="756"/>
      <c r="U813" s="756"/>
      <c r="V813" s="756"/>
      <c r="W813" s="594"/>
      <c r="X813" s="705">
        <f t="shared" si="108"/>
        <v>801</v>
      </c>
      <c r="Y813" s="756"/>
      <c r="Z813" s="756"/>
      <c r="AA813" s="756"/>
      <c r="AB813" s="756"/>
      <c r="AC813" s="756"/>
      <c r="AD813" s="756"/>
      <c r="AE813" s="756"/>
      <c r="AF813" s="756"/>
      <c r="AG813" s="756"/>
      <c r="AH813" s="756"/>
      <c r="AI813" s="756"/>
      <c r="AJ813" s="756"/>
      <c r="AK813" s="594"/>
      <c r="AL813" s="705">
        <f t="shared" si="101"/>
        <v>801</v>
      </c>
      <c r="AM813" s="756"/>
      <c r="AN813" s="756"/>
      <c r="AO813" s="756"/>
      <c r="AP813" s="756"/>
      <c r="AQ813" s="756"/>
      <c r="AR813" s="756"/>
      <c r="AS813" s="756"/>
      <c r="AT813" s="756"/>
      <c r="AU813" s="756"/>
      <c r="AV813" s="756"/>
      <c r="AW813" s="756"/>
      <c r="AX813" s="756"/>
      <c r="AY813" s="594"/>
      <c r="AZ813" s="705">
        <f t="shared" si="102"/>
        <v>801</v>
      </c>
      <c r="BA813" s="756"/>
      <c r="BB813" s="756"/>
      <c r="BC813" s="756"/>
      <c r="BD813" s="756"/>
      <c r="BE813" s="756"/>
      <c r="BF813" s="756"/>
      <c r="BG813" s="756"/>
      <c r="BH813" s="756"/>
      <c r="BI813" s="756"/>
      <c r="BJ813" s="756"/>
      <c r="BK813" s="756"/>
      <c r="BL813" s="756"/>
      <c r="BM813" s="685"/>
      <c r="BN813" s="705">
        <f t="shared" si="103"/>
        <v>801</v>
      </c>
      <c r="BO813" s="756"/>
      <c r="BP813" s="756"/>
      <c r="BQ813" s="756"/>
      <c r="BR813" s="756"/>
      <c r="BS813" s="756"/>
      <c r="BT813" s="756"/>
      <c r="BU813" s="756"/>
      <c r="BV813" s="756"/>
      <c r="BW813" s="756"/>
      <c r="BX813" s="756"/>
      <c r="BY813" s="756"/>
      <c r="BZ813" s="756"/>
    </row>
    <row r="814" spans="2:78" x14ac:dyDescent="0.25">
      <c r="B814" s="705">
        <v>802</v>
      </c>
      <c r="C814" s="765">
        <f>(1+_xlfn.XLOOKUP(INT((B814-1)/12)+1,'ZC Curve'!$B$8:$B$107,'ZC Curve'!R$8:R$107,,0))^(1/12)-1</f>
        <v>0</v>
      </c>
      <c r="D814" s="766">
        <f t="shared" si="104"/>
        <v>1</v>
      </c>
      <c r="E814" s="765">
        <f>(1+_xlfn.XLOOKUP(INT((B814-1)/12)+1,'ZC Curve'!$B$8:$B$107,'ZC Curve'!S$8:S$107,,0))^(1/12)-1</f>
        <v>0</v>
      </c>
      <c r="F814" s="766">
        <f t="shared" si="105"/>
        <v>1</v>
      </c>
      <c r="G814" s="765">
        <f>(1+_xlfn.XLOOKUP(INT((B814-1)/12)+1,'ZC Curve'!$B$8:$B$107,'ZC Curve'!T$8:T$107,,0))^(1/12)-1</f>
        <v>0</v>
      </c>
      <c r="H814" s="766">
        <f t="shared" si="106"/>
        <v>1</v>
      </c>
      <c r="I814" s="594"/>
      <c r="J814" s="705">
        <f t="shared" si="107"/>
        <v>802</v>
      </c>
      <c r="K814" s="756"/>
      <c r="L814" s="756"/>
      <c r="M814" s="756"/>
      <c r="N814" s="756"/>
      <c r="O814" s="756"/>
      <c r="P814" s="756"/>
      <c r="Q814" s="756"/>
      <c r="R814" s="756"/>
      <c r="S814" s="756"/>
      <c r="T814" s="756"/>
      <c r="U814" s="756"/>
      <c r="V814" s="756"/>
      <c r="W814" s="594"/>
      <c r="X814" s="705">
        <f t="shared" si="108"/>
        <v>802</v>
      </c>
      <c r="Y814" s="756"/>
      <c r="Z814" s="756"/>
      <c r="AA814" s="756"/>
      <c r="AB814" s="756"/>
      <c r="AC814" s="756"/>
      <c r="AD814" s="756"/>
      <c r="AE814" s="756"/>
      <c r="AF814" s="756"/>
      <c r="AG814" s="756"/>
      <c r="AH814" s="756"/>
      <c r="AI814" s="756"/>
      <c r="AJ814" s="756"/>
      <c r="AK814" s="594"/>
      <c r="AL814" s="705">
        <f t="shared" si="101"/>
        <v>802</v>
      </c>
      <c r="AM814" s="756"/>
      <c r="AN814" s="756"/>
      <c r="AO814" s="756"/>
      <c r="AP814" s="756"/>
      <c r="AQ814" s="756"/>
      <c r="AR814" s="756"/>
      <c r="AS814" s="756"/>
      <c r="AT814" s="756"/>
      <c r="AU814" s="756"/>
      <c r="AV814" s="756"/>
      <c r="AW814" s="756"/>
      <c r="AX814" s="756"/>
      <c r="AY814" s="594"/>
      <c r="AZ814" s="705">
        <f t="shared" si="102"/>
        <v>802</v>
      </c>
      <c r="BA814" s="756"/>
      <c r="BB814" s="756"/>
      <c r="BC814" s="756"/>
      <c r="BD814" s="756"/>
      <c r="BE814" s="756"/>
      <c r="BF814" s="756"/>
      <c r="BG814" s="756"/>
      <c r="BH814" s="756"/>
      <c r="BI814" s="756"/>
      <c r="BJ814" s="756"/>
      <c r="BK814" s="756"/>
      <c r="BL814" s="756"/>
      <c r="BM814" s="685"/>
      <c r="BN814" s="705">
        <f t="shared" si="103"/>
        <v>802</v>
      </c>
      <c r="BO814" s="756"/>
      <c r="BP814" s="756"/>
      <c r="BQ814" s="756"/>
      <c r="BR814" s="756"/>
      <c r="BS814" s="756"/>
      <c r="BT814" s="756"/>
      <c r="BU814" s="756"/>
      <c r="BV814" s="756"/>
      <c r="BW814" s="756"/>
      <c r="BX814" s="756"/>
      <c r="BY814" s="756"/>
      <c r="BZ814" s="756"/>
    </row>
    <row r="815" spans="2:78" x14ac:dyDescent="0.25">
      <c r="B815" s="705">
        <v>803</v>
      </c>
      <c r="C815" s="765">
        <f>(1+_xlfn.XLOOKUP(INT((B815-1)/12)+1,'ZC Curve'!$B$8:$B$107,'ZC Curve'!R$8:R$107,,0))^(1/12)-1</f>
        <v>0</v>
      </c>
      <c r="D815" s="766">
        <f t="shared" si="104"/>
        <v>1</v>
      </c>
      <c r="E815" s="765">
        <f>(1+_xlfn.XLOOKUP(INT((B815-1)/12)+1,'ZC Curve'!$B$8:$B$107,'ZC Curve'!S$8:S$107,,0))^(1/12)-1</f>
        <v>0</v>
      </c>
      <c r="F815" s="766">
        <f t="shared" si="105"/>
        <v>1</v>
      </c>
      <c r="G815" s="765">
        <f>(1+_xlfn.XLOOKUP(INT((B815-1)/12)+1,'ZC Curve'!$B$8:$B$107,'ZC Curve'!T$8:T$107,,0))^(1/12)-1</f>
        <v>0</v>
      </c>
      <c r="H815" s="766">
        <f t="shared" si="106"/>
        <v>1</v>
      </c>
      <c r="I815" s="594"/>
      <c r="J815" s="705">
        <f t="shared" si="107"/>
        <v>803</v>
      </c>
      <c r="K815" s="756"/>
      <c r="L815" s="756"/>
      <c r="M815" s="756"/>
      <c r="N815" s="756"/>
      <c r="O815" s="756"/>
      <c r="P815" s="756"/>
      <c r="Q815" s="756"/>
      <c r="R815" s="756"/>
      <c r="S815" s="756"/>
      <c r="T815" s="756"/>
      <c r="U815" s="756"/>
      <c r="V815" s="756"/>
      <c r="W815" s="594"/>
      <c r="X815" s="705">
        <f t="shared" si="108"/>
        <v>803</v>
      </c>
      <c r="Y815" s="756"/>
      <c r="Z815" s="756"/>
      <c r="AA815" s="756"/>
      <c r="AB815" s="756"/>
      <c r="AC815" s="756"/>
      <c r="AD815" s="756"/>
      <c r="AE815" s="756"/>
      <c r="AF815" s="756"/>
      <c r="AG815" s="756"/>
      <c r="AH815" s="756"/>
      <c r="AI815" s="756"/>
      <c r="AJ815" s="756"/>
      <c r="AK815" s="594"/>
      <c r="AL815" s="705">
        <f t="shared" si="101"/>
        <v>803</v>
      </c>
      <c r="AM815" s="756"/>
      <c r="AN815" s="756"/>
      <c r="AO815" s="756"/>
      <c r="AP815" s="756"/>
      <c r="AQ815" s="756"/>
      <c r="AR815" s="756"/>
      <c r="AS815" s="756"/>
      <c r="AT815" s="756"/>
      <c r="AU815" s="756"/>
      <c r="AV815" s="756"/>
      <c r="AW815" s="756"/>
      <c r="AX815" s="756"/>
      <c r="AY815" s="594"/>
      <c r="AZ815" s="705">
        <f t="shared" si="102"/>
        <v>803</v>
      </c>
      <c r="BA815" s="756"/>
      <c r="BB815" s="756"/>
      <c r="BC815" s="756"/>
      <c r="BD815" s="756"/>
      <c r="BE815" s="756"/>
      <c r="BF815" s="756"/>
      <c r="BG815" s="756"/>
      <c r="BH815" s="756"/>
      <c r="BI815" s="756"/>
      <c r="BJ815" s="756"/>
      <c r="BK815" s="756"/>
      <c r="BL815" s="756"/>
      <c r="BM815" s="685"/>
      <c r="BN815" s="705">
        <f t="shared" si="103"/>
        <v>803</v>
      </c>
      <c r="BO815" s="756"/>
      <c r="BP815" s="756"/>
      <c r="BQ815" s="756"/>
      <c r="BR815" s="756"/>
      <c r="BS815" s="756"/>
      <c r="BT815" s="756"/>
      <c r="BU815" s="756"/>
      <c r="BV815" s="756"/>
      <c r="BW815" s="756"/>
      <c r="BX815" s="756"/>
      <c r="BY815" s="756"/>
      <c r="BZ815" s="756"/>
    </row>
    <row r="816" spans="2:78" x14ac:dyDescent="0.25">
      <c r="B816" s="705">
        <v>804</v>
      </c>
      <c r="C816" s="765">
        <f>(1+_xlfn.XLOOKUP(INT((B816-1)/12)+1,'ZC Curve'!$B$8:$B$107,'ZC Curve'!R$8:R$107,,0))^(1/12)-1</f>
        <v>0</v>
      </c>
      <c r="D816" s="766">
        <f t="shared" si="104"/>
        <v>1</v>
      </c>
      <c r="E816" s="765">
        <f>(1+_xlfn.XLOOKUP(INT((B816-1)/12)+1,'ZC Curve'!$B$8:$B$107,'ZC Curve'!S$8:S$107,,0))^(1/12)-1</f>
        <v>0</v>
      </c>
      <c r="F816" s="766">
        <f t="shared" si="105"/>
        <v>1</v>
      </c>
      <c r="G816" s="765">
        <f>(1+_xlfn.XLOOKUP(INT((B816-1)/12)+1,'ZC Curve'!$B$8:$B$107,'ZC Curve'!T$8:T$107,,0))^(1/12)-1</f>
        <v>0</v>
      </c>
      <c r="H816" s="766">
        <f t="shared" si="106"/>
        <v>1</v>
      </c>
      <c r="I816" s="594"/>
      <c r="J816" s="705">
        <f t="shared" si="107"/>
        <v>804</v>
      </c>
      <c r="K816" s="756"/>
      <c r="L816" s="756"/>
      <c r="M816" s="756"/>
      <c r="N816" s="756"/>
      <c r="O816" s="756"/>
      <c r="P816" s="756"/>
      <c r="Q816" s="756"/>
      <c r="R816" s="756"/>
      <c r="S816" s="756"/>
      <c r="T816" s="756"/>
      <c r="U816" s="756"/>
      <c r="V816" s="756"/>
      <c r="W816" s="594"/>
      <c r="X816" s="705">
        <f t="shared" si="108"/>
        <v>804</v>
      </c>
      <c r="Y816" s="756"/>
      <c r="Z816" s="756"/>
      <c r="AA816" s="756"/>
      <c r="AB816" s="756"/>
      <c r="AC816" s="756"/>
      <c r="AD816" s="756"/>
      <c r="AE816" s="756"/>
      <c r="AF816" s="756"/>
      <c r="AG816" s="756"/>
      <c r="AH816" s="756"/>
      <c r="AI816" s="756"/>
      <c r="AJ816" s="756"/>
      <c r="AK816" s="594"/>
      <c r="AL816" s="705">
        <f t="shared" si="101"/>
        <v>804</v>
      </c>
      <c r="AM816" s="756"/>
      <c r="AN816" s="756"/>
      <c r="AO816" s="756"/>
      <c r="AP816" s="756"/>
      <c r="AQ816" s="756"/>
      <c r="AR816" s="756"/>
      <c r="AS816" s="756"/>
      <c r="AT816" s="756"/>
      <c r="AU816" s="756"/>
      <c r="AV816" s="756"/>
      <c r="AW816" s="756"/>
      <c r="AX816" s="756"/>
      <c r="AY816" s="594"/>
      <c r="AZ816" s="705">
        <f t="shared" si="102"/>
        <v>804</v>
      </c>
      <c r="BA816" s="756"/>
      <c r="BB816" s="756"/>
      <c r="BC816" s="756"/>
      <c r="BD816" s="756"/>
      <c r="BE816" s="756"/>
      <c r="BF816" s="756"/>
      <c r="BG816" s="756"/>
      <c r="BH816" s="756"/>
      <c r="BI816" s="756"/>
      <c r="BJ816" s="756"/>
      <c r="BK816" s="756"/>
      <c r="BL816" s="756"/>
      <c r="BM816" s="685"/>
      <c r="BN816" s="705">
        <f t="shared" si="103"/>
        <v>804</v>
      </c>
      <c r="BO816" s="756"/>
      <c r="BP816" s="756"/>
      <c r="BQ816" s="756"/>
      <c r="BR816" s="756"/>
      <c r="BS816" s="756"/>
      <c r="BT816" s="756"/>
      <c r="BU816" s="756"/>
      <c r="BV816" s="756"/>
      <c r="BW816" s="756"/>
      <c r="BX816" s="756"/>
      <c r="BY816" s="756"/>
      <c r="BZ816" s="756"/>
    </row>
    <row r="817" spans="2:78" x14ac:dyDescent="0.25">
      <c r="B817" s="705">
        <v>805</v>
      </c>
      <c r="C817" s="765">
        <f>(1+_xlfn.XLOOKUP(INT((B817-1)/12)+1,'ZC Curve'!$B$8:$B$107,'ZC Curve'!R$8:R$107,,0))^(1/12)-1</f>
        <v>0</v>
      </c>
      <c r="D817" s="766">
        <f t="shared" si="104"/>
        <v>1</v>
      </c>
      <c r="E817" s="765">
        <f>(1+_xlfn.XLOOKUP(INT((B817-1)/12)+1,'ZC Curve'!$B$8:$B$107,'ZC Curve'!S$8:S$107,,0))^(1/12)-1</f>
        <v>0</v>
      </c>
      <c r="F817" s="766">
        <f t="shared" si="105"/>
        <v>1</v>
      </c>
      <c r="G817" s="765">
        <f>(1+_xlfn.XLOOKUP(INT((B817-1)/12)+1,'ZC Curve'!$B$8:$B$107,'ZC Curve'!T$8:T$107,,0))^(1/12)-1</f>
        <v>0</v>
      </c>
      <c r="H817" s="766">
        <f t="shared" si="106"/>
        <v>1</v>
      </c>
      <c r="I817" s="594"/>
      <c r="J817" s="705">
        <f t="shared" si="107"/>
        <v>805</v>
      </c>
      <c r="K817" s="756"/>
      <c r="L817" s="756"/>
      <c r="M817" s="756"/>
      <c r="N817" s="756"/>
      <c r="O817" s="756"/>
      <c r="P817" s="756"/>
      <c r="Q817" s="756"/>
      <c r="R817" s="756"/>
      <c r="S817" s="756"/>
      <c r="T817" s="756"/>
      <c r="U817" s="756"/>
      <c r="V817" s="756"/>
      <c r="W817" s="594"/>
      <c r="X817" s="705">
        <f t="shared" si="108"/>
        <v>805</v>
      </c>
      <c r="Y817" s="756"/>
      <c r="Z817" s="756"/>
      <c r="AA817" s="756"/>
      <c r="AB817" s="756"/>
      <c r="AC817" s="756"/>
      <c r="AD817" s="756"/>
      <c r="AE817" s="756"/>
      <c r="AF817" s="756"/>
      <c r="AG817" s="756"/>
      <c r="AH817" s="756"/>
      <c r="AI817" s="756"/>
      <c r="AJ817" s="756"/>
      <c r="AK817" s="594"/>
      <c r="AL817" s="705">
        <f t="shared" ref="AL817:AL880" si="109">AL816+1</f>
        <v>805</v>
      </c>
      <c r="AM817" s="756"/>
      <c r="AN817" s="756"/>
      <c r="AO817" s="756"/>
      <c r="AP817" s="756"/>
      <c r="AQ817" s="756"/>
      <c r="AR817" s="756"/>
      <c r="AS817" s="756"/>
      <c r="AT817" s="756"/>
      <c r="AU817" s="756"/>
      <c r="AV817" s="756"/>
      <c r="AW817" s="756"/>
      <c r="AX817" s="756"/>
      <c r="AY817" s="594"/>
      <c r="AZ817" s="705">
        <f t="shared" si="102"/>
        <v>805</v>
      </c>
      <c r="BA817" s="756"/>
      <c r="BB817" s="756"/>
      <c r="BC817" s="756"/>
      <c r="BD817" s="756"/>
      <c r="BE817" s="756"/>
      <c r="BF817" s="756"/>
      <c r="BG817" s="756"/>
      <c r="BH817" s="756"/>
      <c r="BI817" s="756"/>
      <c r="BJ817" s="756"/>
      <c r="BK817" s="756"/>
      <c r="BL817" s="756"/>
      <c r="BM817" s="685"/>
      <c r="BN817" s="705">
        <f t="shared" si="103"/>
        <v>805</v>
      </c>
      <c r="BO817" s="756"/>
      <c r="BP817" s="756"/>
      <c r="BQ817" s="756"/>
      <c r="BR817" s="756"/>
      <c r="BS817" s="756"/>
      <c r="BT817" s="756"/>
      <c r="BU817" s="756"/>
      <c r="BV817" s="756"/>
      <c r="BW817" s="756"/>
      <c r="BX817" s="756"/>
      <c r="BY817" s="756"/>
      <c r="BZ817" s="756"/>
    </row>
    <row r="818" spans="2:78" x14ac:dyDescent="0.25">
      <c r="B818" s="705">
        <v>806</v>
      </c>
      <c r="C818" s="765">
        <f>(1+_xlfn.XLOOKUP(INT((B818-1)/12)+1,'ZC Curve'!$B$8:$B$107,'ZC Curve'!R$8:R$107,,0))^(1/12)-1</f>
        <v>0</v>
      </c>
      <c r="D818" s="766">
        <f t="shared" si="104"/>
        <v>1</v>
      </c>
      <c r="E818" s="765">
        <f>(1+_xlfn.XLOOKUP(INT((B818-1)/12)+1,'ZC Curve'!$B$8:$B$107,'ZC Curve'!S$8:S$107,,0))^(1/12)-1</f>
        <v>0</v>
      </c>
      <c r="F818" s="766">
        <f t="shared" si="105"/>
        <v>1</v>
      </c>
      <c r="G818" s="765">
        <f>(1+_xlfn.XLOOKUP(INT((B818-1)/12)+1,'ZC Curve'!$B$8:$B$107,'ZC Curve'!T$8:T$107,,0))^(1/12)-1</f>
        <v>0</v>
      </c>
      <c r="H818" s="766">
        <f t="shared" si="106"/>
        <v>1</v>
      </c>
      <c r="I818" s="594"/>
      <c r="J818" s="705">
        <f t="shared" si="107"/>
        <v>806</v>
      </c>
      <c r="K818" s="756"/>
      <c r="L818" s="756"/>
      <c r="M818" s="756"/>
      <c r="N818" s="756"/>
      <c r="O818" s="756"/>
      <c r="P818" s="756"/>
      <c r="Q818" s="756"/>
      <c r="R818" s="756"/>
      <c r="S818" s="756"/>
      <c r="T818" s="756"/>
      <c r="U818" s="756"/>
      <c r="V818" s="756"/>
      <c r="W818" s="594"/>
      <c r="X818" s="705">
        <f t="shared" si="108"/>
        <v>806</v>
      </c>
      <c r="Y818" s="756"/>
      <c r="Z818" s="756"/>
      <c r="AA818" s="756"/>
      <c r="AB818" s="756"/>
      <c r="AC818" s="756"/>
      <c r="AD818" s="756"/>
      <c r="AE818" s="756"/>
      <c r="AF818" s="756"/>
      <c r="AG818" s="756"/>
      <c r="AH818" s="756"/>
      <c r="AI818" s="756"/>
      <c r="AJ818" s="756"/>
      <c r="AK818" s="594"/>
      <c r="AL818" s="705">
        <f t="shared" si="109"/>
        <v>806</v>
      </c>
      <c r="AM818" s="756"/>
      <c r="AN818" s="756"/>
      <c r="AO818" s="756"/>
      <c r="AP818" s="756"/>
      <c r="AQ818" s="756"/>
      <c r="AR818" s="756"/>
      <c r="AS818" s="756"/>
      <c r="AT818" s="756"/>
      <c r="AU818" s="756"/>
      <c r="AV818" s="756"/>
      <c r="AW818" s="756"/>
      <c r="AX818" s="756"/>
      <c r="AY818" s="594"/>
      <c r="AZ818" s="705">
        <f t="shared" si="102"/>
        <v>806</v>
      </c>
      <c r="BA818" s="756"/>
      <c r="BB818" s="756"/>
      <c r="BC818" s="756"/>
      <c r="BD818" s="756"/>
      <c r="BE818" s="756"/>
      <c r="BF818" s="756"/>
      <c r="BG818" s="756"/>
      <c r="BH818" s="756"/>
      <c r="BI818" s="756"/>
      <c r="BJ818" s="756"/>
      <c r="BK818" s="756"/>
      <c r="BL818" s="756"/>
      <c r="BM818" s="685"/>
      <c r="BN818" s="705">
        <f t="shared" si="103"/>
        <v>806</v>
      </c>
      <c r="BO818" s="756"/>
      <c r="BP818" s="756"/>
      <c r="BQ818" s="756"/>
      <c r="BR818" s="756"/>
      <c r="BS818" s="756"/>
      <c r="BT818" s="756"/>
      <c r="BU818" s="756"/>
      <c r="BV818" s="756"/>
      <c r="BW818" s="756"/>
      <c r="BX818" s="756"/>
      <c r="BY818" s="756"/>
      <c r="BZ818" s="756"/>
    </row>
    <row r="819" spans="2:78" x14ac:dyDescent="0.25">
      <c r="B819" s="705">
        <v>807</v>
      </c>
      <c r="C819" s="765">
        <f>(1+_xlfn.XLOOKUP(INT((B819-1)/12)+1,'ZC Curve'!$B$8:$B$107,'ZC Curve'!R$8:R$107,,0))^(1/12)-1</f>
        <v>0</v>
      </c>
      <c r="D819" s="766">
        <f t="shared" si="104"/>
        <v>1</v>
      </c>
      <c r="E819" s="765">
        <f>(1+_xlfn.XLOOKUP(INT((B819-1)/12)+1,'ZC Curve'!$B$8:$B$107,'ZC Curve'!S$8:S$107,,0))^(1/12)-1</f>
        <v>0</v>
      </c>
      <c r="F819" s="766">
        <f t="shared" si="105"/>
        <v>1</v>
      </c>
      <c r="G819" s="765">
        <f>(1+_xlfn.XLOOKUP(INT((B819-1)/12)+1,'ZC Curve'!$B$8:$B$107,'ZC Curve'!T$8:T$107,,0))^(1/12)-1</f>
        <v>0</v>
      </c>
      <c r="H819" s="766">
        <f t="shared" si="106"/>
        <v>1</v>
      </c>
      <c r="I819" s="594"/>
      <c r="J819" s="705">
        <f t="shared" si="107"/>
        <v>807</v>
      </c>
      <c r="K819" s="756"/>
      <c r="L819" s="756"/>
      <c r="M819" s="756"/>
      <c r="N819" s="756"/>
      <c r="O819" s="756"/>
      <c r="P819" s="756"/>
      <c r="Q819" s="756"/>
      <c r="R819" s="756"/>
      <c r="S819" s="756"/>
      <c r="T819" s="756"/>
      <c r="U819" s="756"/>
      <c r="V819" s="756"/>
      <c r="W819" s="594"/>
      <c r="X819" s="705">
        <f t="shared" si="108"/>
        <v>807</v>
      </c>
      <c r="Y819" s="756"/>
      <c r="Z819" s="756"/>
      <c r="AA819" s="756"/>
      <c r="AB819" s="756"/>
      <c r="AC819" s="756"/>
      <c r="AD819" s="756"/>
      <c r="AE819" s="756"/>
      <c r="AF819" s="756"/>
      <c r="AG819" s="756"/>
      <c r="AH819" s="756"/>
      <c r="AI819" s="756"/>
      <c r="AJ819" s="756"/>
      <c r="AK819" s="594"/>
      <c r="AL819" s="705">
        <f t="shared" si="109"/>
        <v>807</v>
      </c>
      <c r="AM819" s="756"/>
      <c r="AN819" s="756"/>
      <c r="AO819" s="756"/>
      <c r="AP819" s="756"/>
      <c r="AQ819" s="756"/>
      <c r="AR819" s="756"/>
      <c r="AS819" s="756"/>
      <c r="AT819" s="756"/>
      <c r="AU819" s="756"/>
      <c r="AV819" s="756"/>
      <c r="AW819" s="756"/>
      <c r="AX819" s="756"/>
      <c r="AY819" s="594"/>
      <c r="AZ819" s="705">
        <f t="shared" si="102"/>
        <v>807</v>
      </c>
      <c r="BA819" s="756"/>
      <c r="BB819" s="756"/>
      <c r="BC819" s="756"/>
      <c r="BD819" s="756"/>
      <c r="BE819" s="756"/>
      <c r="BF819" s="756"/>
      <c r="BG819" s="756"/>
      <c r="BH819" s="756"/>
      <c r="BI819" s="756"/>
      <c r="BJ819" s="756"/>
      <c r="BK819" s="756"/>
      <c r="BL819" s="756"/>
      <c r="BM819" s="685"/>
      <c r="BN819" s="705">
        <f t="shared" si="103"/>
        <v>807</v>
      </c>
      <c r="BO819" s="756"/>
      <c r="BP819" s="756"/>
      <c r="BQ819" s="756"/>
      <c r="BR819" s="756"/>
      <c r="BS819" s="756"/>
      <c r="BT819" s="756"/>
      <c r="BU819" s="756"/>
      <c r="BV819" s="756"/>
      <c r="BW819" s="756"/>
      <c r="BX819" s="756"/>
      <c r="BY819" s="756"/>
      <c r="BZ819" s="756"/>
    </row>
    <row r="820" spans="2:78" x14ac:dyDescent="0.25">
      <c r="B820" s="705">
        <v>808</v>
      </c>
      <c r="C820" s="765">
        <f>(1+_xlfn.XLOOKUP(INT((B820-1)/12)+1,'ZC Curve'!$B$8:$B$107,'ZC Curve'!R$8:R$107,,0))^(1/12)-1</f>
        <v>0</v>
      </c>
      <c r="D820" s="766">
        <f t="shared" si="104"/>
        <v>1</v>
      </c>
      <c r="E820" s="765">
        <f>(1+_xlfn.XLOOKUP(INT((B820-1)/12)+1,'ZC Curve'!$B$8:$B$107,'ZC Curve'!S$8:S$107,,0))^(1/12)-1</f>
        <v>0</v>
      </c>
      <c r="F820" s="766">
        <f t="shared" si="105"/>
        <v>1</v>
      </c>
      <c r="G820" s="765">
        <f>(1+_xlfn.XLOOKUP(INT((B820-1)/12)+1,'ZC Curve'!$B$8:$B$107,'ZC Curve'!T$8:T$107,,0))^(1/12)-1</f>
        <v>0</v>
      </c>
      <c r="H820" s="766">
        <f t="shared" si="106"/>
        <v>1</v>
      </c>
      <c r="I820" s="594"/>
      <c r="J820" s="705">
        <f t="shared" si="107"/>
        <v>808</v>
      </c>
      <c r="K820" s="756"/>
      <c r="L820" s="756"/>
      <c r="M820" s="756"/>
      <c r="N820" s="756"/>
      <c r="O820" s="756"/>
      <c r="P820" s="756"/>
      <c r="Q820" s="756"/>
      <c r="R820" s="756"/>
      <c r="S820" s="756"/>
      <c r="T820" s="756"/>
      <c r="U820" s="756"/>
      <c r="V820" s="756"/>
      <c r="W820" s="594"/>
      <c r="X820" s="705">
        <f t="shared" si="108"/>
        <v>808</v>
      </c>
      <c r="Y820" s="756"/>
      <c r="Z820" s="756"/>
      <c r="AA820" s="756"/>
      <c r="AB820" s="756"/>
      <c r="AC820" s="756"/>
      <c r="AD820" s="756"/>
      <c r="AE820" s="756"/>
      <c r="AF820" s="756"/>
      <c r="AG820" s="756"/>
      <c r="AH820" s="756"/>
      <c r="AI820" s="756"/>
      <c r="AJ820" s="756"/>
      <c r="AK820" s="594"/>
      <c r="AL820" s="705">
        <f t="shared" si="109"/>
        <v>808</v>
      </c>
      <c r="AM820" s="756"/>
      <c r="AN820" s="756"/>
      <c r="AO820" s="756"/>
      <c r="AP820" s="756"/>
      <c r="AQ820" s="756"/>
      <c r="AR820" s="756"/>
      <c r="AS820" s="756"/>
      <c r="AT820" s="756"/>
      <c r="AU820" s="756"/>
      <c r="AV820" s="756"/>
      <c r="AW820" s="756"/>
      <c r="AX820" s="756"/>
      <c r="AY820" s="594"/>
      <c r="AZ820" s="705">
        <f t="shared" si="102"/>
        <v>808</v>
      </c>
      <c r="BA820" s="756"/>
      <c r="BB820" s="756"/>
      <c r="BC820" s="756"/>
      <c r="BD820" s="756"/>
      <c r="BE820" s="756"/>
      <c r="BF820" s="756"/>
      <c r="BG820" s="756"/>
      <c r="BH820" s="756"/>
      <c r="BI820" s="756"/>
      <c r="BJ820" s="756"/>
      <c r="BK820" s="756"/>
      <c r="BL820" s="756"/>
      <c r="BM820" s="685"/>
      <c r="BN820" s="705">
        <f t="shared" si="103"/>
        <v>808</v>
      </c>
      <c r="BO820" s="756"/>
      <c r="BP820" s="756"/>
      <c r="BQ820" s="756"/>
      <c r="BR820" s="756"/>
      <c r="BS820" s="756"/>
      <c r="BT820" s="756"/>
      <c r="BU820" s="756"/>
      <c r="BV820" s="756"/>
      <c r="BW820" s="756"/>
      <c r="BX820" s="756"/>
      <c r="BY820" s="756"/>
      <c r="BZ820" s="756"/>
    </row>
    <row r="821" spans="2:78" x14ac:dyDescent="0.25">
      <c r="B821" s="705">
        <v>809</v>
      </c>
      <c r="C821" s="765">
        <f>(1+_xlfn.XLOOKUP(INT((B821-1)/12)+1,'ZC Curve'!$B$8:$B$107,'ZC Curve'!R$8:R$107,,0))^(1/12)-1</f>
        <v>0</v>
      </c>
      <c r="D821" s="766">
        <f t="shared" si="104"/>
        <v>1</v>
      </c>
      <c r="E821" s="765">
        <f>(1+_xlfn.XLOOKUP(INT((B821-1)/12)+1,'ZC Curve'!$B$8:$B$107,'ZC Curve'!S$8:S$107,,0))^(1/12)-1</f>
        <v>0</v>
      </c>
      <c r="F821" s="766">
        <f t="shared" si="105"/>
        <v>1</v>
      </c>
      <c r="G821" s="765">
        <f>(1+_xlfn.XLOOKUP(INT((B821-1)/12)+1,'ZC Curve'!$B$8:$B$107,'ZC Curve'!T$8:T$107,,0))^(1/12)-1</f>
        <v>0</v>
      </c>
      <c r="H821" s="766">
        <f t="shared" si="106"/>
        <v>1</v>
      </c>
      <c r="I821" s="594"/>
      <c r="J821" s="705">
        <f t="shared" si="107"/>
        <v>809</v>
      </c>
      <c r="K821" s="756"/>
      <c r="L821" s="756"/>
      <c r="M821" s="756"/>
      <c r="N821" s="756"/>
      <c r="O821" s="756"/>
      <c r="P821" s="756"/>
      <c r="Q821" s="756"/>
      <c r="R821" s="756"/>
      <c r="S821" s="756"/>
      <c r="T821" s="756"/>
      <c r="U821" s="756"/>
      <c r="V821" s="756"/>
      <c r="W821" s="594"/>
      <c r="X821" s="705">
        <f t="shared" si="108"/>
        <v>809</v>
      </c>
      <c r="Y821" s="756"/>
      <c r="Z821" s="756"/>
      <c r="AA821" s="756"/>
      <c r="AB821" s="756"/>
      <c r="AC821" s="756"/>
      <c r="AD821" s="756"/>
      <c r="AE821" s="756"/>
      <c r="AF821" s="756"/>
      <c r="AG821" s="756"/>
      <c r="AH821" s="756"/>
      <c r="AI821" s="756"/>
      <c r="AJ821" s="756"/>
      <c r="AK821" s="594"/>
      <c r="AL821" s="705">
        <f t="shared" si="109"/>
        <v>809</v>
      </c>
      <c r="AM821" s="756"/>
      <c r="AN821" s="756"/>
      <c r="AO821" s="756"/>
      <c r="AP821" s="756"/>
      <c r="AQ821" s="756"/>
      <c r="AR821" s="756"/>
      <c r="AS821" s="756"/>
      <c r="AT821" s="756"/>
      <c r="AU821" s="756"/>
      <c r="AV821" s="756"/>
      <c r="AW821" s="756"/>
      <c r="AX821" s="756"/>
      <c r="AY821" s="594"/>
      <c r="AZ821" s="705">
        <f t="shared" si="102"/>
        <v>809</v>
      </c>
      <c r="BA821" s="756"/>
      <c r="BB821" s="756"/>
      <c r="BC821" s="756"/>
      <c r="BD821" s="756"/>
      <c r="BE821" s="756"/>
      <c r="BF821" s="756"/>
      <c r="BG821" s="756"/>
      <c r="BH821" s="756"/>
      <c r="BI821" s="756"/>
      <c r="BJ821" s="756"/>
      <c r="BK821" s="756"/>
      <c r="BL821" s="756"/>
      <c r="BM821" s="685"/>
      <c r="BN821" s="705">
        <f t="shared" si="103"/>
        <v>809</v>
      </c>
      <c r="BO821" s="756"/>
      <c r="BP821" s="756"/>
      <c r="BQ821" s="756"/>
      <c r="BR821" s="756"/>
      <c r="BS821" s="756"/>
      <c r="BT821" s="756"/>
      <c r="BU821" s="756"/>
      <c r="BV821" s="756"/>
      <c r="BW821" s="756"/>
      <c r="BX821" s="756"/>
      <c r="BY821" s="756"/>
      <c r="BZ821" s="756"/>
    </row>
    <row r="822" spans="2:78" x14ac:dyDescent="0.25">
      <c r="B822" s="705">
        <v>810</v>
      </c>
      <c r="C822" s="765">
        <f>(1+_xlfn.XLOOKUP(INT((B822-1)/12)+1,'ZC Curve'!$B$8:$B$107,'ZC Curve'!R$8:R$107,,0))^(1/12)-1</f>
        <v>0</v>
      </c>
      <c r="D822" s="766">
        <f t="shared" si="104"/>
        <v>1</v>
      </c>
      <c r="E822" s="765">
        <f>(1+_xlfn.XLOOKUP(INT((B822-1)/12)+1,'ZC Curve'!$B$8:$B$107,'ZC Curve'!S$8:S$107,,0))^(1/12)-1</f>
        <v>0</v>
      </c>
      <c r="F822" s="766">
        <f t="shared" si="105"/>
        <v>1</v>
      </c>
      <c r="G822" s="765">
        <f>(1+_xlfn.XLOOKUP(INT((B822-1)/12)+1,'ZC Curve'!$B$8:$B$107,'ZC Curve'!T$8:T$107,,0))^(1/12)-1</f>
        <v>0</v>
      </c>
      <c r="H822" s="766">
        <f t="shared" si="106"/>
        <v>1</v>
      </c>
      <c r="I822" s="594"/>
      <c r="J822" s="705">
        <f t="shared" si="107"/>
        <v>810</v>
      </c>
      <c r="K822" s="756"/>
      <c r="L822" s="756"/>
      <c r="M822" s="756"/>
      <c r="N822" s="756"/>
      <c r="O822" s="756"/>
      <c r="P822" s="756"/>
      <c r="Q822" s="756"/>
      <c r="R822" s="756"/>
      <c r="S822" s="756"/>
      <c r="T822" s="756"/>
      <c r="U822" s="756"/>
      <c r="V822" s="756"/>
      <c r="W822" s="594"/>
      <c r="X822" s="705">
        <f t="shared" si="108"/>
        <v>810</v>
      </c>
      <c r="Y822" s="756"/>
      <c r="Z822" s="756"/>
      <c r="AA822" s="756"/>
      <c r="AB822" s="756"/>
      <c r="AC822" s="756"/>
      <c r="AD822" s="756"/>
      <c r="AE822" s="756"/>
      <c r="AF822" s="756"/>
      <c r="AG822" s="756"/>
      <c r="AH822" s="756"/>
      <c r="AI822" s="756"/>
      <c r="AJ822" s="756"/>
      <c r="AK822" s="594"/>
      <c r="AL822" s="705">
        <f t="shared" si="109"/>
        <v>810</v>
      </c>
      <c r="AM822" s="756"/>
      <c r="AN822" s="756"/>
      <c r="AO822" s="756"/>
      <c r="AP822" s="756"/>
      <c r="AQ822" s="756"/>
      <c r="AR822" s="756"/>
      <c r="AS822" s="756"/>
      <c r="AT822" s="756"/>
      <c r="AU822" s="756"/>
      <c r="AV822" s="756"/>
      <c r="AW822" s="756"/>
      <c r="AX822" s="756"/>
      <c r="AY822" s="594"/>
      <c r="AZ822" s="705">
        <f t="shared" si="102"/>
        <v>810</v>
      </c>
      <c r="BA822" s="756"/>
      <c r="BB822" s="756"/>
      <c r="BC822" s="756"/>
      <c r="BD822" s="756"/>
      <c r="BE822" s="756"/>
      <c r="BF822" s="756"/>
      <c r="BG822" s="756"/>
      <c r="BH822" s="756"/>
      <c r="BI822" s="756"/>
      <c r="BJ822" s="756"/>
      <c r="BK822" s="756"/>
      <c r="BL822" s="756"/>
      <c r="BM822" s="685"/>
      <c r="BN822" s="705">
        <f t="shared" si="103"/>
        <v>810</v>
      </c>
      <c r="BO822" s="756"/>
      <c r="BP822" s="756"/>
      <c r="BQ822" s="756"/>
      <c r="BR822" s="756"/>
      <c r="BS822" s="756"/>
      <c r="BT822" s="756"/>
      <c r="BU822" s="756"/>
      <c r="BV822" s="756"/>
      <c r="BW822" s="756"/>
      <c r="BX822" s="756"/>
      <c r="BY822" s="756"/>
      <c r="BZ822" s="756"/>
    </row>
    <row r="823" spans="2:78" x14ac:dyDescent="0.25">
      <c r="B823" s="705">
        <v>811</v>
      </c>
      <c r="C823" s="765">
        <f>(1+_xlfn.XLOOKUP(INT((B823-1)/12)+1,'ZC Curve'!$B$8:$B$107,'ZC Curve'!R$8:R$107,,0))^(1/12)-1</f>
        <v>0</v>
      </c>
      <c r="D823" s="766">
        <f t="shared" si="104"/>
        <v>1</v>
      </c>
      <c r="E823" s="765">
        <f>(1+_xlfn.XLOOKUP(INT((B823-1)/12)+1,'ZC Curve'!$B$8:$B$107,'ZC Curve'!S$8:S$107,,0))^(1/12)-1</f>
        <v>0</v>
      </c>
      <c r="F823" s="766">
        <f t="shared" si="105"/>
        <v>1</v>
      </c>
      <c r="G823" s="765">
        <f>(1+_xlfn.XLOOKUP(INT((B823-1)/12)+1,'ZC Curve'!$B$8:$B$107,'ZC Curve'!T$8:T$107,,0))^(1/12)-1</f>
        <v>0</v>
      </c>
      <c r="H823" s="766">
        <f t="shared" si="106"/>
        <v>1</v>
      </c>
      <c r="I823" s="594"/>
      <c r="J823" s="705">
        <f t="shared" si="107"/>
        <v>811</v>
      </c>
      <c r="K823" s="756"/>
      <c r="L823" s="756"/>
      <c r="M823" s="756"/>
      <c r="N823" s="756"/>
      <c r="O823" s="756"/>
      <c r="P823" s="756"/>
      <c r="Q823" s="756"/>
      <c r="R823" s="756"/>
      <c r="S823" s="756"/>
      <c r="T823" s="756"/>
      <c r="U823" s="756"/>
      <c r="V823" s="756"/>
      <c r="W823" s="594"/>
      <c r="X823" s="705">
        <f t="shared" si="108"/>
        <v>811</v>
      </c>
      <c r="Y823" s="756"/>
      <c r="Z823" s="756"/>
      <c r="AA823" s="756"/>
      <c r="AB823" s="756"/>
      <c r="AC823" s="756"/>
      <c r="AD823" s="756"/>
      <c r="AE823" s="756"/>
      <c r="AF823" s="756"/>
      <c r="AG823" s="756"/>
      <c r="AH823" s="756"/>
      <c r="AI823" s="756"/>
      <c r="AJ823" s="756"/>
      <c r="AK823" s="594"/>
      <c r="AL823" s="705">
        <f t="shared" si="109"/>
        <v>811</v>
      </c>
      <c r="AM823" s="756"/>
      <c r="AN823" s="756"/>
      <c r="AO823" s="756"/>
      <c r="AP823" s="756"/>
      <c r="AQ823" s="756"/>
      <c r="AR823" s="756"/>
      <c r="AS823" s="756"/>
      <c r="AT823" s="756"/>
      <c r="AU823" s="756"/>
      <c r="AV823" s="756"/>
      <c r="AW823" s="756"/>
      <c r="AX823" s="756"/>
      <c r="AY823" s="594"/>
      <c r="AZ823" s="705">
        <f t="shared" si="102"/>
        <v>811</v>
      </c>
      <c r="BA823" s="756"/>
      <c r="BB823" s="756"/>
      <c r="BC823" s="756"/>
      <c r="BD823" s="756"/>
      <c r="BE823" s="756"/>
      <c r="BF823" s="756"/>
      <c r="BG823" s="756"/>
      <c r="BH823" s="756"/>
      <c r="BI823" s="756"/>
      <c r="BJ823" s="756"/>
      <c r="BK823" s="756"/>
      <c r="BL823" s="756"/>
      <c r="BM823" s="685"/>
      <c r="BN823" s="705">
        <f t="shared" si="103"/>
        <v>811</v>
      </c>
      <c r="BO823" s="756"/>
      <c r="BP823" s="756"/>
      <c r="BQ823" s="756"/>
      <c r="BR823" s="756"/>
      <c r="BS823" s="756"/>
      <c r="BT823" s="756"/>
      <c r="BU823" s="756"/>
      <c r="BV823" s="756"/>
      <c r="BW823" s="756"/>
      <c r="BX823" s="756"/>
      <c r="BY823" s="756"/>
      <c r="BZ823" s="756"/>
    </row>
    <row r="824" spans="2:78" x14ac:dyDescent="0.25">
      <c r="B824" s="705">
        <v>812</v>
      </c>
      <c r="C824" s="765">
        <f>(1+_xlfn.XLOOKUP(INT((B824-1)/12)+1,'ZC Curve'!$B$8:$B$107,'ZC Curve'!R$8:R$107,,0))^(1/12)-1</f>
        <v>0</v>
      </c>
      <c r="D824" s="766">
        <f t="shared" si="104"/>
        <v>1</v>
      </c>
      <c r="E824" s="765">
        <f>(1+_xlfn.XLOOKUP(INT((B824-1)/12)+1,'ZC Curve'!$B$8:$B$107,'ZC Curve'!S$8:S$107,,0))^(1/12)-1</f>
        <v>0</v>
      </c>
      <c r="F824" s="766">
        <f t="shared" si="105"/>
        <v>1</v>
      </c>
      <c r="G824" s="765">
        <f>(1+_xlfn.XLOOKUP(INT((B824-1)/12)+1,'ZC Curve'!$B$8:$B$107,'ZC Curve'!T$8:T$107,,0))^(1/12)-1</f>
        <v>0</v>
      </c>
      <c r="H824" s="766">
        <f t="shared" si="106"/>
        <v>1</v>
      </c>
      <c r="I824" s="594"/>
      <c r="J824" s="705">
        <f t="shared" si="107"/>
        <v>812</v>
      </c>
      <c r="K824" s="756"/>
      <c r="L824" s="756"/>
      <c r="M824" s="756"/>
      <c r="N824" s="756"/>
      <c r="O824" s="756"/>
      <c r="P824" s="756"/>
      <c r="Q824" s="756"/>
      <c r="R824" s="756"/>
      <c r="S824" s="756"/>
      <c r="T824" s="756"/>
      <c r="U824" s="756"/>
      <c r="V824" s="756"/>
      <c r="W824" s="594"/>
      <c r="X824" s="705">
        <f t="shared" si="108"/>
        <v>812</v>
      </c>
      <c r="Y824" s="756"/>
      <c r="Z824" s="756"/>
      <c r="AA824" s="756"/>
      <c r="AB824" s="756"/>
      <c r="AC824" s="756"/>
      <c r="AD824" s="756"/>
      <c r="AE824" s="756"/>
      <c r="AF824" s="756"/>
      <c r="AG824" s="756"/>
      <c r="AH824" s="756"/>
      <c r="AI824" s="756"/>
      <c r="AJ824" s="756"/>
      <c r="AK824" s="594"/>
      <c r="AL824" s="705">
        <f t="shared" si="109"/>
        <v>812</v>
      </c>
      <c r="AM824" s="756"/>
      <c r="AN824" s="756"/>
      <c r="AO824" s="756"/>
      <c r="AP824" s="756"/>
      <c r="AQ824" s="756"/>
      <c r="AR824" s="756"/>
      <c r="AS824" s="756"/>
      <c r="AT824" s="756"/>
      <c r="AU824" s="756"/>
      <c r="AV824" s="756"/>
      <c r="AW824" s="756"/>
      <c r="AX824" s="756"/>
      <c r="AY824" s="594"/>
      <c r="AZ824" s="705">
        <f t="shared" si="102"/>
        <v>812</v>
      </c>
      <c r="BA824" s="756"/>
      <c r="BB824" s="756"/>
      <c r="BC824" s="756"/>
      <c r="BD824" s="756"/>
      <c r="BE824" s="756"/>
      <c r="BF824" s="756"/>
      <c r="BG824" s="756"/>
      <c r="BH824" s="756"/>
      <c r="BI824" s="756"/>
      <c r="BJ824" s="756"/>
      <c r="BK824" s="756"/>
      <c r="BL824" s="756"/>
      <c r="BM824" s="685"/>
      <c r="BN824" s="705">
        <f t="shared" si="103"/>
        <v>812</v>
      </c>
      <c r="BO824" s="756"/>
      <c r="BP824" s="756"/>
      <c r="BQ824" s="756"/>
      <c r="BR824" s="756"/>
      <c r="BS824" s="756"/>
      <c r="BT824" s="756"/>
      <c r="BU824" s="756"/>
      <c r="BV824" s="756"/>
      <c r="BW824" s="756"/>
      <c r="BX824" s="756"/>
      <c r="BY824" s="756"/>
      <c r="BZ824" s="756"/>
    </row>
    <row r="825" spans="2:78" x14ac:dyDescent="0.25">
      <c r="B825" s="705">
        <v>813</v>
      </c>
      <c r="C825" s="765">
        <f>(1+_xlfn.XLOOKUP(INT((B825-1)/12)+1,'ZC Curve'!$B$8:$B$107,'ZC Curve'!R$8:R$107,,0))^(1/12)-1</f>
        <v>0</v>
      </c>
      <c r="D825" s="766">
        <f t="shared" si="104"/>
        <v>1</v>
      </c>
      <c r="E825" s="765">
        <f>(1+_xlfn.XLOOKUP(INT((B825-1)/12)+1,'ZC Curve'!$B$8:$B$107,'ZC Curve'!S$8:S$107,,0))^(1/12)-1</f>
        <v>0</v>
      </c>
      <c r="F825" s="766">
        <f t="shared" si="105"/>
        <v>1</v>
      </c>
      <c r="G825" s="765">
        <f>(1+_xlfn.XLOOKUP(INT((B825-1)/12)+1,'ZC Curve'!$B$8:$B$107,'ZC Curve'!T$8:T$107,,0))^(1/12)-1</f>
        <v>0</v>
      </c>
      <c r="H825" s="766">
        <f t="shared" si="106"/>
        <v>1</v>
      </c>
      <c r="I825" s="594"/>
      <c r="J825" s="705">
        <f t="shared" si="107"/>
        <v>813</v>
      </c>
      <c r="K825" s="756"/>
      <c r="L825" s="756"/>
      <c r="M825" s="756"/>
      <c r="N825" s="756"/>
      <c r="O825" s="756"/>
      <c r="P825" s="756"/>
      <c r="Q825" s="756"/>
      <c r="R825" s="756"/>
      <c r="S825" s="756"/>
      <c r="T825" s="756"/>
      <c r="U825" s="756"/>
      <c r="V825" s="756"/>
      <c r="W825" s="594"/>
      <c r="X825" s="705">
        <f t="shared" si="108"/>
        <v>813</v>
      </c>
      <c r="Y825" s="756"/>
      <c r="Z825" s="756"/>
      <c r="AA825" s="756"/>
      <c r="AB825" s="756"/>
      <c r="AC825" s="756"/>
      <c r="AD825" s="756"/>
      <c r="AE825" s="756"/>
      <c r="AF825" s="756"/>
      <c r="AG825" s="756"/>
      <c r="AH825" s="756"/>
      <c r="AI825" s="756"/>
      <c r="AJ825" s="756"/>
      <c r="AK825" s="594"/>
      <c r="AL825" s="705">
        <f t="shared" si="109"/>
        <v>813</v>
      </c>
      <c r="AM825" s="756"/>
      <c r="AN825" s="756"/>
      <c r="AO825" s="756"/>
      <c r="AP825" s="756"/>
      <c r="AQ825" s="756"/>
      <c r="AR825" s="756"/>
      <c r="AS825" s="756"/>
      <c r="AT825" s="756"/>
      <c r="AU825" s="756"/>
      <c r="AV825" s="756"/>
      <c r="AW825" s="756"/>
      <c r="AX825" s="756"/>
      <c r="AY825" s="594"/>
      <c r="AZ825" s="705">
        <f t="shared" si="102"/>
        <v>813</v>
      </c>
      <c r="BA825" s="756"/>
      <c r="BB825" s="756"/>
      <c r="BC825" s="756"/>
      <c r="BD825" s="756"/>
      <c r="BE825" s="756"/>
      <c r="BF825" s="756"/>
      <c r="BG825" s="756"/>
      <c r="BH825" s="756"/>
      <c r="BI825" s="756"/>
      <c r="BJ825" s="756"/>
      <c r="BK825" s="756"/>
      <c r="BL825" s="756"/>
      <c r="BM825" s="685"/>
      <c r="BN825" s="705">
        <f t="shared" si="103"/>
        <v>813</v>
      </c>
      <c r="BO825" s="756"/>
      <c r="BP825" s="756"/>
      <c r="BQ825" s="756"/>
      <c r="BR825" s="756"/>
      <c r="BS825" s="756"/>
      <c r="BT825" s="756"/>
      <c r="BU825" s="756"/>
      <c r="BV825" s="756"/>
      <c r="BW825" s="756"/>
      <c r="BX825" s="756"/>
      <c r="BY825" s="756"/>
      <c r="BZ825" s="756"/>
    </row>
    <row r="826" spans="2:78" x14ac:dyDescent="0.25">
      <c r="B826" s="705">
        <v>814</v>
      </c>
      <c r="C826" s="765">
        <f>(1+_xlfn.XLOOKUP(INT((B826-1)/12)+1,'ZC Curve'!$B$8:$B$107,'ZC Curve'!R$8:R$107,,0))^(1/12)-1</f>
        <v>0</v>
      </c>
      <c r="D826" s="766">
        <f t="shared" si="104"/>
        <v>1</v>
      </c>
      <c r="E826" s="765">
        <f>(1+_xlfn.XLOOKUP(INT((B826-1)/12)+1,'ZC Curve'!$B$8:$B$107,'ZC Curve'!S$8:S$107,,0))^(1/12)-1</f>
        <v>0</v>
      </c>
      <c r="F826" s="766">
        <f t="shared" si="105"/>
        <v>1</v>
      </c>
      <c r="G826" s="765">
        <f>(1+_xlfn.XLOOKUP(INT((B826-1)/12)+1,'ZC Curve'!$B$8:$B$107,'ZC Curve'!T$8:T$107,,0))^(1/12)-1</f>
        <v>0</v>
      </c>
      <c r="H826" s="766">
        <f t="shared" si="106"/>
        <v>1</v>
      </c>
      <c r="I826" s="594"/>
      <c r="J826" s="705">
        <f t="shared" si="107"/>
        <v>814</v>
      </c>
      <c r="K826" s="756"/>
      <c r="L826" s="756"/>
      <c r="M826" s="756"/>
      <c r="N826" s="756"/>
      <c r="O826" s="756"/>
      <c r="P826" s="756"/>
      <c r="Q826" s="756"/>
      <c r="R826" s="756"/>
      <c r="S826" s="756"/>
      <c r="T826" s="756"/>
      <c r="U826" s="756"/>
      <c r="V826" s="756"/>
      <c r="W826" s="594"/>
      <c r="X826" s="705">
        <f t="shared" si="108"/>
        <v>814</v>
      </c>
      <c r="Y826" s="756"/>
      <c r="Z826" s="756"/>
      <c r="AA826" s="756"/>
      <c r="AB826" s="756"/>
      <c r="AC826" s="756"/>
      <c r="AD826" s="756"/>
      <c r="AE826" s="756"/>
      <c r="AF826" s="756"/>
      <c r="AG826" s="756"/>
      <c r="AH826" s="756"/>
      <c r="AI826" s="756"/>
      <c r="AJ826" s="756"/>
      <c r="AK826" s="594"/>
      <c r="AL826" s="705">
        <f t="shared" si="109"/>
        <v>814</v>
      </c>
      <c r="AM826" s="756"/>
      <c r="AN826" s="756"/>
      <c r="AO826" s="756"/>
      <c r="AP826" s="756"/>
      <c r="AQ826" s="756"/>
      <c r="AR826" s="756"/>
      <c r="AS826" s="756"/>
      <c r="AT826" s="756"/>
      <c r="AU826" s="756"/>
      <c r="AV826" s="756"/>
      <c r="AW826" s="756"/>
      <c r="AX826" s="756"/>
      <c r="AY826" s="594"/>
      <c r="AZ826" s="705">
        <f t="shared" si="102"/>
        <v>814</v>
      </c>
      <c r="BA826" s="756"/>
      <c r="BB826" s="756"/>
      <c r="BC826" s="756"/>
      <c r="BD826" s="756"/>
      <c r="BE826" s="756"/>
      <c r="BF826" s="756"/>
      <c r="BG826" s="756"/>
      <c r="BH826" s="756"/>
      <c r="BI826" s="756"/>
      <c r="BJ826" s="756"/>
      <c r="BK826" s="756"/>
      <c r="BL826" s="756"/>
      <c r="BM826" s="685"/>
      <c r="BN826" s="705">
        <f t="shared" si="103"/>
        <v>814</v>
      </c>
      <c r="BO826" s="756"/>
      <c r="BP826" s="756"/>
      <c r="BQ826" s="756"/>
      <c r="BR826" s="756"/>
      <c r="BS826" s="756"/>
      <c r="BT826" s="756"/>
      <c r="BU826" s="756"/>
      <c r="BV826" s="756"/>
      <c r="BW826" s="756"/>
      <c r="BX826" s="756"/>
      <c r="BY826" s="756"/>
      <c r="BZ826" s="756"/>
    </row>
    <row r="827" spans="2:78" x14ac:dyDescent="0.25">
      <c r="B827" s="705">
        <v>815</v>
      </c>
      <c r="C827" s="765">
        <f>(1+_xlfn.XLOOKUP(INT((B827-1)/12)+1,'ZC Curve'!$B$8:$B$107,'ZC Curve'!R$8:R$107,,0))^(1/12)-1</f>
        <v>0</v>
      </c>
      <c r="D827" s="766">
        <f t="shared" si="104"/>
        <v>1</v>
      </c>
      <c r="E827" s="765">
        <f>(1+_xlfn.XLOOKUP(INT((B827-1)/12)+1,'ZC Curve'!$B$8:$B$107,'ZC Curve'!S$8:S$107,,0))^(1/12)-1</f>
        <v>0</v>
      </c>
      <c r="F827" s="766">
        <f t="shared" si="105"/>
        <v>1</v>
      </c>
      <c r="G827" s="765">
        <f>(1+_xlfn.XLOOKUP(INT((B827-1)/12)+1,'ZC Curve'!$B$8:$B$107,'ZC Curve'!T$8:T$107,,0))^(1/12)-1</f>
        <v>0</v>
      </c>
      <c r="H827" s="766">
        <f t="shared" si="106"/>
        <v>1</v>
      </c>
      <c r="I827" s="594"/>
      <c r="J827" s="705">
        <f t="shared" si="107"/>
        <v>815</v>
      </c>
      <c r="K827" s="756"/>
      <c r="L827" s="756"/>
      <c r="M827" s="756"/>
      <c r="N827" s="756"/>
      <c r="O827" s="756"/>
      <c r="P827" s="756"/>
      <c r="Q827" s="756"/>
      <c r="R827" s="756"/>
      <c r="S827" s="756"/>
      <c r="T827" s="756"/>
      <c r="U827" s="756"/>
      <c r="V827" s="756"/>
      <c r="W827" s="594"/>
      <c r="X827" s="705">
        <f t="shared" si="108"/>
        <v>815</v>
      </c>
      <c r="Y827" s="756"/>
      <c r="Z827" s="756"/>
      <c r="AA827" s="756"/>
      <c r="AB827" s="756"/>
      <c r="AC827" s="756"/>
      <c r="AD827" s="756"/>
      <c r="AE827" s="756"/>
      <c r="AF827" s="756"/>
      <c r="AG827" s="756"/>
      <c r="AH827" s="756"/>
      <c r="AI827" s="756"/>
      <c r="AJ827" s="756"/>
      <c r="AK827" s="594"/>
      <c r="AL827" s="705">
        <f t="shared" si="109"/>
        <v>815</v>
      </c>
      <c r="AM827" s="756"/>
      <c r="AN827" s="756"/>
      <c r="AO827" s="756"/>
      <c r="AP827" s="756"/>
      <c r="AQ827" s="756"/>
      <c r="AR827" s="756"/>
      <c r="AS827" s="756"/>
      <c r="AT827" s="756"/>
      <c r="AU827" s="756"/>
      <c r="AV827" s="756"/>
      <c r="AW827" s="756"/>
      <c r="AX827" s="756"/>
      <c r="AY827" s="594"/>
      <c r="AZ827" s="705">
        <f t="shared" si="102"/>
        <v>815</v>
      </c>
      <c r="BA827" s="756"/>
      <c r="BB827" s="756"/>
      <c r="BC827" s="756"/>
      <c r="BD827" s="756"/>
      <c r="BE827" s="756"/>
      <c r="BF827" s="756"/>
      <c r="BG827" s="756"/>
      <c r="BH827" s="756"/>
      <c r="BI827" s="756"/>
      <c r="BJ827" s="756"/>
      <c r="BK827" s="756"/>
      <c r="BL827" s="756"/>
      <c r="BM827" s="685"/>
      <c r="BN827" s="705">
        <f t="shared" si="103"/>
        <v>815</v>
      </c>
      <c r="BO827" s="756"/>
      <c r="BP827" s="756"/>
      <c r="BQ827" s="756"/>
      <c r="BR827" s="756"/>
      <c r="BS827" s="756"/>
      <c r="BT827" s="756"/>
      <c r="BU827" s="756"/>
      <c r="BV827" s="756"/>
      <c r="BW827" s="756"/>
      <c r="BX827" s="756"/>
      <c r="BY827" s="756"/>
      <c r="BZ827" s="756"/>
    </row>
    <row r="828" spans="2:78" x14ac:dyDescent="0.25">
      <c r="B828" s="705">
        <v>816</v>
      </c>
      <c r="C828" s="765">
        <f>(1+_xlfn.XLOOKUP(INT((B828-1)/12)+1,'ZC Curve'!$B$8:$B$107,'ZC Curve'!R$8:R$107,,0))^(1/12)-1</f>
        <v>0</v>
      </c>
      <c r="D828" s="766">
        <f t="shared" si="104"/>
        <v>1</v>
      </c>
      <c r="E828" s="765">
        <f>(1+_xlfn.XLOOKUP(INT((B828-1)/12)+1,'ZC Curve'!$B$8:$B$107,'ZC Curve'!S$8:S$107,,0))^(1/12)-1</f>
        <v>0</v>
      </c>
      <c r="F828" s="766">
        <f t="shared" si="105"/>
        <v>1</v>
      </c>
      <c r="G828" s="765">
        <f>(1+_xlfn.XLOOKUP(INT((B828-1)/12)+1,'ZC Curve'!$B$8:$B$107,'ZC Curve'!T$8:T$107,,0))^(1/12)-1</f>
        <v>0</v>
      </c>
      <c r="H828" s="766">
        <f t="shared" si="106"/>
        <v>1</v>
      </c>
      <c r="I828" s="594"/>
      <c r="J828" s="705">
        <f t="shared" si="107"/>
        <v>816</v>
      </c>
      <c r="K828" s="756"/>
      <c r="L828" s="756"/>
      <c r="M828" s="756"/>
      <c r="N828" s="756"/>
      <c r="O828" s="756"/>
      <c r="P828" s="756"/>
      <c r="Q828" s="756"/>
      <c r="R828" s="756"/>
      <c r="S828" s="756"/>
      <c r="T828" s="756"/>
      <c r="U828" s="756"/>
      <c r="V828" s="756"/>
      <c r="W828" s="594"/>
      <c r="X828" s="705">
        <f t="shared" si="108"/>
        <v>816</v>
      </c>
      <c r="Y828" s="756"/>
      <c r="Z828" s="756"/>
      <c r="AA828" s="756"/>
      <c r="AB828" s="756"/>
      <c r="AC828" s="756"/>
      <c r="AD828" s="756"/>
      <c r="AE828" s="756"/>
      <c r="AF828" s="756"/>
      <c r="AG828" s="756"/>
      <c r="AH828" s="756"/>
      <c r="AI828" s="756"/>
      <c r="AJ828" s="756"/>
      <c r="AK828" s="594"/>
      <c r="AL828" s="705">
        <f t="shared" si="109"/>
        <v>816</v>
      </c>
      <c r="AM828" s="756"/>
      <c r="AN828" s="756"/>
      <c r="AO828" s="756"/>
      <c r="AP828" s="756"/>
      <c r="AQ828" s="756"/>
      <c r="AR828" s="756"/>
      <c r="AS828" s="756"/>
      <c r="AT828" s="756"/>
      <c r="AU828" s="756"/>
      <c r="AV828" s="756"/>
      <c r="AW828" s="756"/>
      <c r="AX828" s="756"/>
      <c r="AY828" s="594"/>
      <c r="AZ828" s="705">
        <f t="shared" si="102"/>
        <v>816</v>
      </c>
      <c r="BA828" s="756"/>
      <c r="BB828" s="756"/>
      <c r="BC828" s="756"/>
      <c r="BD828" s="756"/>
      <c r="BE828" s="756"/>
      <c r="BF828" s="756"/>
      <c r="BG828" s="756"/>
      <c r="BH828" s="756"/>
      <c r="BI828" s="756"/>
      <c r="BJ828" s="756"/>
      <c r="BK828" s="756"/>
      <c r="BL828" s="756"/>
      <c r="BM828" s="685"/>
      <c r="BN828" s="705">
        <f t="shared" si="103"/>
        <v>816</v>
      </c>
      <c r="BO828" s="756"/>
      <c r="BP828" s="756"/>
      <c r="BQ828" s="756"/>
      <c r="BR828" s="756"/>
      <c r="BS828" s="756"/>
      <c r="BT828" s="756"/>
      <c r="BU828" s="756"/>
      <c r="BV828" s="756"/>
      <c r="BW828" s="756"/>
      <c r="BX828" s="756"/>
      <c r="BY828" s="756"/>
      <c r="BZ828" s="756"/>
    </row>
    <row r="829" spans="2:78" x14ac:dyDescent="0.25">
      <c r="B829" s="705">
        <v>817</v>
      </c>
      <c r="C829" s="765">
        <f>(1+_xlfn.XLOOKUP(INT((B829-1)/12)+1,'ZC Curve'!$B$8:$B$107,'ZC Curve'!R$8:R$107,,0))^(1/12)-1</f>
        <v>0</v>
      </c>
      <c r="D829" s="766">
        <f t="shared" si="104"/>
        <v>1</v>
      </c>
      <c r="E829" s="765">
        <f>(1+_xlfn.XLOOKUP(INT((B829-1)/12)+1,'ZC Curve'!$B$8:$B$107,'ZC Curve'!S$8:S$107,,0))^(1/12)-1</f>
        <v>0</v>
      </c>
      <c r="F829" s="766">
        <f t="shared" si="105"/>
        <v>1</v>
      </c>
      <c r="G829" s="765">
        <f>(1+_xlfn.XLOOKUP(INT((B829-1)/12)+1,'ZC Curve'!$B$8:$B$107,'ZC Curve'!T$8:T$107,,0))^(1/12)-1</f>
        <v>0</v>
      </c>
      <c r="H829" s="766">
        <f t="shared" si="106"/>
        <v>1</v>
      </c>
      <c r="I829" s="594"/>
      <c r="J829" s="705">
        <f t="shared" si="107"/>
        <v>817</v>
      </c>
      <c r="K829" s="756"/>
      <c r="L829" s="756"/>
      <c r="M829" s="756"/>
      <c r="N829" s="756"/>
      <c r="O829" s="756"/>
      <c r="P829" s="756"/>
      <c r="Q829" s="756"/>
      <c r="R829" s="756"/>
      <c r="S829" s="756"/>
      <c r="T829" s="756"/>
      <c r="U829" s="756"/>
      <c r="V829" s="756"/>
      <c r="W829" s="594"/>
      <c r="X829" s="705">
        <f t="shared" si="108"/>
        <v>817</v>
      </c>
      <c r="Y829" s="756"/>
      <c r="Z829" s="756"/>
      <c r="AA829" s="756"/>
      <c r="AB829" s="756"/>
      <c r="AC829" s="756"/>
      <c r="AD829" s="756"/>
      <c r="AE829" s="756"/>
      <c r="AF829" s="756"/>
      <c r="AG829" s="756"/>
      <c r="AH829" s="756"/>
      <c r="AI829" s="756"/>
      <c r="AJ829" s="756"/>
      <c r="AK829" s="594"/>
      <c r="AL829" s="705">
        <f t="shared" si="109"/>
        <v>817</v>
      </c>
      <c r="AM829" s="756"/>
      <c r="AN829" s="756"/>
      <c r="AO829" s="756"/>
      <c r="AP829" s="756"/>
      <c r="AQ829" s="756"/>
      <c r="AR829" s="756"/>
      <c r="AS829" s="756"/>
      <c r="AT829" s="756"/>
      <c r="AU829" s="756"/>
      <c r="AV829" s="756"/>
      <c r="AW829" s="756"/>
      <c r="AX829" s="756"/>
      <c r="AY829" s="594"/>
      <c r="AZ829" s="705">
        <f t="shared" si="102"/>
        <v>817</v>
      </c>
      <c r="BA829" s="756"/>
      <c r="BB829" s="756"/>
      <c r="BC829" s="756"/>
      <c r="BD829" s="756"/>
      <c r="BE829" s="756"/>
      <c r="BF829" s="756"/>
      <c r="BG829" s="756"/>
      <c r="BH829" s="756"/>
      <c r="BI829" s="756"/>
      <c r="BJ829" s="756"/>
      <c r="BK829" s="756"/>
      <c r="BL829" s="756"/>
      <c r="BM829" s="685"/>
      <c r="BN829" s="705">
        <f t="shared" si="103"/>
        <v>817</v>
      </c>
      <c r="BO829" s="756"/>
      <c r="BP829" s="756"/>
      <c r="BQ829" s="756"/>
      <c r="BR829" s="756"/>
      <c r="BS829" s="756"/>
      <c r="BT829" s="756"/>
      <c r="BU829" s="756"/>
      <c r="BV829" s="756"/>
      <c r="BW829" s="756"/>
      <c r="BX829" s="756"/>
      <c r="BY829" s="756"/>
      <c r="BZ829" s="756"/>
    </row>
    <row r="830" spans="2:78" x14ac:dyDescent="0.25">
      <c r="B830" s="705">
        <v>818</v>
      </c>
      <c r="C830" s="765">
        <f>(1+_xlfn.XLOOKUP(INT((B830-1)/12)+1,'ZC Curve'!$B$8:$B$107,'ZC Curve'!R$8:R$107,,0))^(1/12)-1</f>
        <v>0</v>
      </c>
      <c r="D830" s="766">
        <f t="shared" si="104"/>
        <v>1</v>
      </c>
      <c r="E830" s="765">
        <f>(1+_xlfn.XLOOKUP(INT((B830-1)/12)+1,'ZC Curve'!$B$8:$B$107,'ZC Curve'!S$8:S$107,,0))^(1/12)-1</f>
        <v>0</v>
      </c>
      <c r="F830" s="766">
        <f t="shared" si="105"/>
        <v>1</v>
      </c>
      <c r="G830" s="765">
        <f>(1+_xlfn.XLOOKUP(INT((B830-1)/12)+1,'ZC Curve'!$B$8:$B$107,'ZC Curve'!T$8:T$107,,0))^(1/12)-1</f>
        <v>0</v>
      </c>
      <c r="H830" s="766">
        <f t="shared" si="106"/>
        <v>1</v>
      </c>
      <c r="I830" s="594"/>
      <c r="J830" s="705">
        <f t="shared" si="107"/>
        <v>818</v>
      </c>
      <c r="K830" s="756"/>
      <c r="L830" s="756"/>
      <c r="M830" s="756"/>
      <c r="N830" s="756"/>
      <c r="O830" s="756"/>
      <c r="P830" s="756"/>
      <c r="Q830" s="756"/>
      <c r="R830" s="756"/>
      <c r="S830" s="756"/>
      <c r="T830" s="756"/>
      <c r="U830" s="756"/>
      <c r="V830" s="756"/>
      <c r="W830" s="594"/>
      <c r="X830" s="705">
        <f t="shared" si="108"/>
        <v>818</v>
      </c>
      <c r="Y830" s="756"/>
      <c r="Z830" s="756"/>
      <c r="AA830" s="756"/>
      <c r="AB830" s="756"/>
      <c r="AC830" s="756"/>
      <c r="AD830" s="756"/>
      <c r="AE830" s="756"/>
      <c r="AF830" s="756"/>
      <c r="AG830" s="756"/>
      <c r="AH830" s="756"/>
      <c r="AI830" s="756"/>
      <c r="AJ830" s="756"/>
      <c r="AK830" s="594"/>
      <c r="AL830" s="705">
        <f t="shared" si="109"/>
        <v>818</v>
      </c>
      <c r="AM830" s="756"/>
      <c r="AN830" s="756"/>
      <c r="AO830" s="756"/>
      <c r="AP830" s="756"/>
      <c r="AQ830" s="756"/>
      <c r="AR830" s="756"/>
      <c r="AS830" s="756"/>
      <c r="AT830" s="756"/>
      <c r="AU830" s="756"/>
      <c r="AV830" s="756"/>
      <c r="AW830" s="756"/>
      <c r="AX830" s="756"/>
      <c r="AY830" s="594"/>
      <c r="AZ830" s="705">
        <f t="shared" si="102"/>
        <v>818</v>
      </c>
      <c r="BA830" s="756"/>
      <c r="BB830" s="756"/>
      <c r="BC830" s="756"/>
      <c r="BD830" s="756"/>
      <c r="BE830" s="756"/>
      <c r="BF830" s="756"/>
      <c r="BG830" s="756"/>
      <c r="BH830" s="756"/>
      <c r="BI830" s="756"/>
      <c r="BJ830" s="756"/>
      <c r="BK830" s="756"/>
      <c r="BL830" s="756"/>
      <c r="BM830" s="685"/>
      <c r="BN830" s="705">
        <f t="shared" si="103"/>
        <v>818</v>
      </c>
      <c r="BO830" s="756"/>
      <c r="BP830" s="756"/>
      <c r="BQ830" s="756"/>
      <c r="BR830" s="756"/>
      <c r="BS830" s="756"/>
      <c r="BT830" s="756"/>
      <c r="BU830" s="756"/>
      <c r="BV830" s="756"/>
      <c r="BW830" s="756"/>
      <c r="BX830" s="756"/>
      <c r="BY830" s="756"/>
      <c r="BZ830" s="756"/>
    </row>
    <row r="831" spans="2:78" x14ac:dyDescent="0.25">
      <c r="B831" s="705">
        <v>819</v>
      </c>
      <c r="C831" s="765">
        <f>(1+_xlfn.XLOOKUP(INT((B831-1)/12)+1,'ZC Curve'!$B$8:$B$107,'ZC Curve'!R$8:R$107,,0))^(1/12)-1</f>
        <v>0</v>
      </c>
      <c r="D831" s="766">
        <f t="shared" si="104"/>
        <v>1</v>
      </c>
      <c r="E831" s="765">
        <f>(1+_xlfn.XLOOKUP(INT((B831-1)/12)+1,'ZC Curve'!$B$8:$B$107,'ZC Curve'!S$8:S$107,,0))^(1/12)-1</f>
        <v>0</v>
      </c>
      <c r="F831" s="766">
        <f t="shared" si="105"/>
        <v>1</v>
      </c>
      <c r="G831" s="765">
        <f>(1+_xlfn.XLOOKUP(INT((B831-1)/12)+1,'ZC Curve'!$B$8:$B$107,'ZC Curve'!T$8:T$107,,0))^(1/12)-1</f>
        <v>0</v>
      </c>
      <c r="H831" s="766">
        <f t="shared" si="106"/>
        <v>1</v>
      </c>
      <c r="I831" s="594"/>
      <c r="J831" s="705">
        <f t="shared" si="107"/>
        <v>819</v>
      </c>
      <c r="K831" s="756"/>
      <c r="L831" s="756"/>
      <c r="M831" s="756"/>
      <c r="N831" s="756"/>
      <c r="O831" s="756"/>
      <c r="P831" s="756"/>
      <c r="Q831" s="756"/>
      <c r="R831" s="756"/>
      <c r="S831" s="756"/>
      <c r="T831" s="756"/>
      <c r="U831" s="756"/>
      <c r="V831" s="756"/>
      <c r="W831" s="594"/>
      <c r="X831" s="705">
        <f t="shared" si="108"/>
        <v>819</v>
      </c>
      <c r="Y831" s="756"/>
      <c r="Z831" s="756"/>
      <c r="AA831" s="756"/>
      <c r="AB831" s="756"/>
      <c r="AC831" s="756"/>
      <c r="AD831" s="756"/>
      <c r="AE831" s="756"/>
      <c r="AF831" s="756"/>
      <c r="AG831" s="756"/>
      <c r="AH831" s="756"/>
      <c r="AI831" s="756"/>
      <c r="AJ831" s="756"/>
      <c r="AK831" s="594"/>
      <c r="AL831" s="705">
        <f t="shared" si="109"/>
        <v>819</v>
      </c>
      <c r="AM831" s="756"/>
      <c r="AN831" s="756"/>
      <c r="AO831" s="756"/>
      <c r="AP831" s="756"/>
      <c r="AQ831" s="756"/>
      <c r="AR831" s="756"/>
      <c r="AS831" s="756"/>
      <c r="AT831" s="756"/>
      <c r="AU831" s="756"/>
      <c r="AV831" s="756"/>
      <c r="AW831" s="756"/>
      <c r="AX831" s="756"/>
      <c r="AY831" s="594"/>
      <c r="AZ831" s="705">
        <f t="shared" si="102"/>
        <v>819</v>
      </c>
      <c r="BA831" s="756"/>
      <c r="BB831" s="756"/>
      <c r="BC831" s="756"/>
      <c r="BD831" s="756"/>
      <c r="BE831" s="756"/>
      <c r="BF831" s="756"/>
      <c r="BG831" s="756"/>
      <c r="BH831" s="756"/>
      <c r="BI831" s="756"/>
      <c r="BJ831" s="756"/>
      <c r="BK831" s="756"/>
      <c r="BL831" s="756"/>
      <c r="BM831" s="685"/>
      <c r="BN831" s="705">
        <f t="shared" si="103"/>
        <v>819</v>
      </c>
      <c r="BO831" s="756"/>
      <c r="BP831" s="756"/>
      <c r="BQ831" s="756"/>
      <c r="BR831" s="756"/>
      <c r="BS831" s="756"/>
      <c r="BT831" s="756"/>
      <c r="BU831" s="756"/>
      <c r="BV831" s="756"/>
      <c r="BW831" s="756"/>
      <c r="BX831" s="756"/>
      <c r="BY831" s="756"/>
      <c r="BZ831" s="756"/>
    </row>
    <row r="832" spans="2:78" x14ac:dyDescent="0.25">
      <c r="B832" s="705">
        <v>820</v>
      </c>
      <c r="C832" s="765">
        <f>(1+_xlfn.XLOOKUP(INT((B832-1)/12)+1,'ZC Curve'!$B$8:$B$107,'ZC Curve'!R$8:R$107,,0))^(1/12)-1</f>
        <v>0</v>
      </c>
      <c r="D832" s="766">
        <f t="shared" si="104"/>
        <v>1</v>
      </c>
      <c r="E832" s="765">
        <f>(1+_xlfn.XLOOKUP(INT((B832-1)/12)+1,'ZC Curve'!$B$8:$B$107,'ZC Curve'!S$8:S$107,,0))^(1/12)-1</f>
        <v>0</v>
      </c>
      <c r="F832" s="766">
        <f t="shared" si="105"/>
        <v>1</v>
      </c>
      <c r="G832" s="765">
        <f>(1+_xlfn.XLOOKUP(INT((B832-1)/12)+1,'ZC Curve'!$B$8:$B$107,'ZC Curve'!T$8:T$107,,0))^(1/12)-1</f>
        <v>0</v>
      </c>
      <c r="H832" s="766">
        <f t="shared" si="106"/>
        <v>1</v>
      </c>
      <c r="I832" s="594"/>
      <c r="J832" s="705">
        <f t="shared" si="107"/>
        <v>820</v>
      </c>
      <c r="K832" s="756"/>
      <c r="L832" s="756"/>
      <c r="M832" s="756"/>
      <c r="N832" s="756"/>
      <c r="O832" s="756"/>
      <c r="P832" s="756"/>
      <c r="Q832" s="756"/>
      <c r="R832" s="756"/>
      <c r="S832" s="756"/>
      <c r="T832" s="756"/>
      <c r="U832" s="756"/>
      <c r="V832" s="756"/>
      <c r="W832" s="594"/>
      <c r="X832" s="705">
        <f t="shared" si="108"/>
        <v>820</v>
      </c>
      <c r="Y832" s="756"/>
      <c r="Z832" s="756"/>
      <c r="AA832" s="756"/>
      <c r="AB832" s="756"/>
      <c r="AC832" s="756"/>
      <c r="AD832" s="756"/>
      <c r="AE832" s="756"/>
      <c r="AF832" s="756"/>
      <c r="AG832" s="756"/>
      <c r="AH832" s="756"/>
      <c r="AI832" s="756"/>
      <c r="AJ832" s="756"/>
      <c r="AK832" s="594"/>
      <c r="AL832" s="705">
        <f t="shared" si="109"/>
        <v>820</v>
      </c>
      <c r="AM832" s="756"/>
      <c r="AN832" s="756"/>
      <c r="AO832" s="756"/>
      <c r="AP832" s="756"/>
      <c r="AQ832" s="756"/>
      <c r="AR832" s="756"/>
      <c r="AS832" s="756"/>
      <c r="AT832" s="756"/>
      <c r="AU832" s="756"/>
      <c r="AV832" s="756"/>
      <c r="AW832" s="756"/>
      <c r="AX832" s="756"/>
      <c r="AY832" s="594"/>
      <c r="AZ832" s="705">
        <f t="shared" si="102"/>
        <v>820</v>
      </c>
      <c r="BA832" s="756"/>
      <c r="BB832" s="756"/>
      <c r="BC832" s="756"/>
      <c r="BD832" s="756"/>
      <c r="BE832" s="756"/>
      <c r="BF832" s="756"/>
      <c r="BG832" s="756"/>
      <c r="BH832" s="756"/>
      <c r="BI832" s="756"/>
      <c r="BJ832" s="756"/>
      <c r="BK832" s="756"/>
      <c r="BL832" s="756"/>
      <c r="BM832" s="685"/>
      <c r="BN832" s="705">
        <f t="shared" si="103"/>
        <v>820</v>
      </c>
      <c r="BO832" s="756"/>
      <c r="BP832" s="756"/>
      <c r="BQ832" s="756"/>
      <c r="BR832" s="756"/>
      <c r="BS832" s="756"/>
      <c r="BT832" s="756"/>
      <c r="BU832" s="756"/>
      <c r="BV832" s="756"/>
      <c r="BW832" s="756"/>
      <c r="BX832" s="756"/>
      <c r="BY832" s="756"/>
      <c r="BZ832" s="756"/>
    </row>
    <row r="833" spans="2:78" x14ac:dyDescent="0.25">
      <c r="B833" s="705">
        <v>821</v>
      </c>
      <c r="C833" s="765">
        <f>(1+_xlfn.XLOOKUP(INT((B833-1)/12)+1,'ZC Curve'!$B$8:$B$107,'ZC Curve'!R$8:R$107,,0))^(1/12)-1</f>
        <v>0</v>
      </c>
      <c r="D833" s="766">
        <f t="shared" si="104"/>
        <v>1</v>
      </c>
      <c r="E833" s="765">
        <f>(1+_xlfn.XLOOKUP(INT((B833-1)/12)+1,'ZC Curve'!$B$8:$B$107,'ZC Curve'!S$8:S$107,,0))^(1/12)-1</f>
        <v>0</v>
      </c>
      <c r="F833" s="766">
        <f t="shared" si="105"/>
        <v>1</v>
      </c>
      <c r="G833" s="765">
        <f>(1+_xlfn.XLOOKUP(INT((B833-1)/12)+1,'ZC Curve'!$B$8:$B$107,'ZC Curve'!T$8:T$107,,0))^(1/12)-1</f>
        <v>0</v>
      </c>
      <c r="H833" s="766">
        <f t="shared" si="106"/>
        <v>1</v>
      </c>
      <c r="I833" s="594"/>
      <c r="J833" s="705">
        <f t="shared" si="107"/>
        <v>821</v>
      </c>
      <c r="K833" s="756"/>
      <c r="L833" s="756"/>
      <c r="M833" s="756"/>
      <c r="N833" s="756"/>
      <c r="O833" s="756"/>
      <c r="P833" s="756"/>
      <c r="Q833" s="756"/>
      <c r="R833" s="756"/>
      <c r="S833" s="756"/>
      <c r="T833" s="756"/>
      <c r="U833" s="756"/>
      <c r="V833" s="756"/>
      <c r="W833" s="594"/>
      <c r="X833" s="705">
        <f t="shared" si="108"/>
        <v>821</v>
      </c>
      <c r="Y833" s="756"/>
      <c r="Z833" s="756"/>
      <c r="AA833" s="756"/>
      <c r="AB833" s="756"/>
      <c r="AC833" s="756"/>
      <c r="AD833" s="756"/>
      <c r="AE833" s="756"/>
      <c r="AF833" s="756"/>
      <c r="AG833" s="756"/>
      <c r="AH833" s="756"/>
      <c r="AI833" s="756"/>
      <c r="AJ833" s="756"/>
      <c r="AK833" s="594"/>
      <c r="AL833" s="705">
        <f t="shared" si="109"/>
        <v>821</v>
      </c>
      <c r="AM833" s="756"/>
      <c r="AN833" s="756"/>
      <c r="AO833" s="756"/>
      <c r="AP833" s="756"/>
      <c r="AQ833" s="756"/>
      <c r="AR833" s="756"/>
      <c r="AS833" s="756"/>
      <c r="AT833" s="756"/>
      <c r="AU833" s="756"/>
      <c r="AV833" s="756"/>
      <c r="AW833" s="756"/>
      <c r="AX833" s="756"/>
      <c r="AY833" s="594"/>
      <c r="AZ833" s="705">
        <f t="shared" si="102"/>
        <v>821</v>
      </c>
      <c r="BA833" s="756"/>
      <c r="BB833" s="756"/>
      <c r="BC833" s="756"/>
      <c r="BD833" s="756"/>
      <c r="BE833" s="756"/>
      <c r="BF833" s="756"/>
      <c r="BG833" s="756"/>
      <c r="BH833" s="756"/>
      <c r="BI833" s="756"/>
      <c r="BJ833" s="756"/>
      <c r="BK833" s="756"/>
      <c r="BL833" s="756"/>
      <c r="BM833" s="685"/>
      <c r="BN833" s="705">
        <f t="shared" si="103"/>
        <v>821</v>
      </c>
      <c r="BO833" s="756"/>
      <c r="BP833" s="756"/>
      <c r="BQ833" s="756"/>
      <c r="BR833" s="756"/>
      <c r="BS833" s="756"/>
      <c r="BT833" s="756"/>
      <c r="BU833" s="756"/>
      <c r="BV833" s="756"/>
      <c r="BW833" s="756"/>
      <c r="BX833" s="756"/>
      <c r="BY833" s="756"/>
      <c r="BZ833" s="756"/>
    </row>
    <row r="834" spans="2:78" x14ac:dyDescent="0.25">
      <c r="B834" s="705">
        <v>822</v>
      </c>
      <c r="C834" s="765">
        <f>(1+_xlfn.XLOOKUP(INT((B834-1)/12)+1,'ZC Curve'!$B$8:$B$107,'ZC Curve'!R$8:R$107,,0))^(1/12)-1</f>
        <v>0</v>
      </c>
      <c r="D834" s="766">
        <f t="shared" si="104"/>
        <v>1</v>
      </c>
      <c r="E834" s="765">
        <f>(1+_xlfn.XLOOKUP(INT((B834-1)/12)+1,'ZC Curve'!$B$8:$B$107,'ZC Curve'!S$8:S$107,,0))^(1/12)-1</f>
        <v>0</v>
      </c>
      <c r="F834" s="766">
        <f t="shared" si="105"/>
        <v>1</v>
      </c>
      <c r="G834" s="765">
        <f>(1+_xlfn.XLOOKUP(INT((B834-1)/12)+1,'ZC Curve'!$B$8:$B$107,'ZC Curve'!T$8:T$107,,0))^(1/12)-1</f>
        <v>0</v>
      </c>
      <c r="H834" s="766">
        <f t="shared" si="106"/>
        <v>1</v>
      </c>
      <c r="I834" s="594"/>
      <c r="J834" s="705">
        <f t="shared" si="107"/>
        <v>822</v>
      </c>
      <c r="K834" s="756"/>
      <c r="L834" s="756"/>
      <c r="M834" s="756"/>
      <c r="N834" s="756"/>
      <c r="O834" s="756"/>
      <c r="P834" s="756"/>
      <c r="Q834" s="756"/>
      <c r="R834" s="756"/>
      <c r="S834" s="756"/>
      <c r="T834" s="756"/>
      <c r="U834" s="756"/>
      <c r="V834" s="756"/>
      <c r="W834" s="594"/>
      <c r="X834" s="705">
        <f t="shared" si="108"/>
        <v>822</v>
      </c>
      <c r="Y834" s="756"/>
      <c r="Z834" s="756"/>
      <c r="AA834" s="756"/>
      <c r="AB834" s="756"/>
      <c r="AC834" s="756"/>
      <c r="AD834" s="756"/>
      <c r="AE834" s="756"/>
      <c r="AF834" s="756"/>
      <c r="AG834" s="756"/>
      <c r="AH834" s="756"/>
      <c r="AI834" s="756"/>
      <c r="AJ834" s="756"/>
      <c r="AK834" s="594"/>
      <c r="AL834" s="705">
        <f t="shared" si="109"/>
        <v>822</v>
      </c>
      <c r="AM834" s="756"/>
      <c r="AN834" s="756"/>
      <c r="AO834" s="756"/>
      <c r="AP834" s="756"/>
      <c r="AQ834" s="756"/>
      <c r="AR834" s="756"/>
      <c r="AS834" s="756"/>
      <c r="AT834" s="756"/>
      <c r="AU834" s="756"/>
      <c r="AV834" s="756"/>
      <c r="AW834" s="756"/>
      <c r="AX834" s="756"/>
      <c r="AY834" s="594"/>
      <c r="AZ834" s="705">
        <f t="shared" si="102"/>
        <v>822</v>
      </c>
      <c r="BA834" s="756"/>
      <c r="BB834" s="756"/>
      <c r="BC834" s="756"/>
      <c r="BD834" s="756"/>
      <c r="BE834" s="756"/>
      <c r="BF834" s="756"/>
      <c r="BG834" s="756"/>
      <c r="BH834" s="756"/>
      <c r="BI834" s="756"/>
      <c r="BJ834" s="756"/>
      <c r="BK834" s="756"/>
      <c r="BL834" s="756"/>
      <c r="BM834" s="685"/>
      <c r="BN834" s="705">
        <f t="shared" si="103"/>
        <v>822</v>
      </c>
      <c r="BO834" s="756"/>
      <c r="BP834" s="756"/>
      <c r="BQ834" s="756"/>
      <c r="BR834" s="756"/>
      <c r="BS834" s="756"/>
      <c r="BT834" s="756"/>
      <c r="BU834" s="756"/>
      <c r="BV834" s="756"/>
      <c r="BW834" s="756"/>
      <c r="BX834" s="756"/>
      <c r="BY834" s="756"/>
      <c r="BZ834" s="756"/>
    </row>
    <row r="835" spans="2:78" x14ac:dyDescent="0.25">
      <c r="B835" s="705">
        <v>823</v>
      </c>
      <c r="C835" s="765">
        <f>(1+_xlfn.XLOOKUP(INT((B835-1)/12)+1,'ZC Curve'!$B$8:$B$107,'ZC Curve'!R$8:R$107,,0))^(1/12)-1</f>
        <v>0</v>
      </c>
      <c r="D835" s="766">
        <f t="shared" si="104"/>
        <v>1</v>
      </c>
      <c r="E835" s="765">
        <f>(1+_xlfn.XLOOKUP(INT((B835-1)/12)+1,'ZC Curve'!$B$8:$B$107,'ZC Curve'!S$8:S$107,,0))^(1/12)-1</f>
        <v>0</v>
      </c>
      <c r="F835" s="766">
        <f t="shared" si="105"/>
        <v>1</v>
      </c>
      <c r="G835" s="765">
        <f>(1+_xlfn.XLOOKUP(INT((B835-1)/12)+1,'ZC Curve'!$B$8:$B$107,'ZC Curve'!T$8:T$107,,0))^(1/12)-1</f>
        <v>0</v>
      </c>
      <c r="H835" s="766">
        <f t="shared" si="106"/>
        <v>1</v>
      </c>
      <c r="I835" s="594"/>
      <c r="J835" s="705">
        <f t="shared" si="107"/>
        <v>823</v>
      </c>
      <c r="K835" s="756"/>
      <c r="L835" s="756"/>
      <c r="M835" s="756"/>
      <c r="N835" s="756"/>
      <c r="O835" s="756"/>
      <c r="P835" s="756"/>
      <c r="Q835" s="756"/>
      <c r="R835" s="756"/>
      <c r="S835" s="756"/>
      <c r="T835" s="756"/>
      <c r="U835" s="756"/>
      <c r="V835" s="756"/>
      <c r="W835" s="594"/>
      <c r="X835" s="705">
        <f t="shared" si="108"/>
        <v>823</v>
      </c>
      <c r="Y835" s="756"/>
      <c r="Z835" s="756"/>
      <c r="AA835" s="756"/>
      <c r="AB835" s="756"/>
      <c r="AC835" s="756"/>
      <c r="AD835" s="756"/>
      <c r="AE835" s="756"/>
      <c r="AF835" s="756"/>
      <c r="AG835" s="756"/>
      <c r="AH835" s="756"/>
      <c r="AI835" s="756"/>
      <c r="AJ835" s="756"/>
      <c r="AK835" s="594"/>
      <c r="AL835" s="705">
        <f t="shared" si="109"/>
        <v>823</v>
      </c>
      <c r="AM835" s="756"/>
      <c r="AN835" s="756"/>
      <c r="AO835" s="756"/>
      <c r="AP835" s="756"/>
      <c r="AQ835" s="756"/>
      <c r="AR835" s="756"/>
      <c r="AS835" s="756"/>
      <c r="AT835" s="756"/>
      <c r="AU835" s="756"/>
      <c r="AV835" s="756"/>
      <c r="AW835" s="756"/>
      <c r="AX835" s="756"/>
      <c r="AY835" s="594"/>
      <c r="AZ835" s="705">
        <f t="shared" si="102"/>
        <v>823</v>
      </c>
      <c r="BA835" s="756"/>
      <c r="BB835" s="756"/>
      <c r="BC835" s="756"/>
      <c r="BD835" s="756"/>
      <c r="BE835" s="756"/>
      <c r="BF835" s="756"/>
      <c r="BG835" s="756"/>
      <c r="BH835" s="756"/>
      <c r="BI835" s="756"/>
      <c r="BJ835" s="756"/>
      <c r="BK835" s="756"/>
      <c r="BL835" s="756"/>
      <c r="BM835" s="685"/>
      <c r="BN835" s="705">
        <f t="shared" si="103"/>
        <v>823</v>
      </c>
      <c r="BO835" s="756"/>
      <c r="BP835" s="756"/>
      <c r="BQ835" s="756"/>
      <c r="BR835" s="756"/>
      <c r="BS835" s="756"/>
      <c r="BT835" s="756"/>
      <c r="BU835" s="756"/>
      <c r="BV835" s="756"/>
      <c r="BW835" s="756"/>
      <c r="BX835" s="756"/>
      <c r="BY835" s="756"/>
      <c r="BZ835" s="756"/>
    </row>
    <row r="836" spans="2:78" x14ac:dyDescent="0.25">
      <c r="B836" s="705">
        <v>824</v>
      </c>
      <c r="C836" s="765">
        <f>(1+_xlfn.XLOOKUP(INT((B836-1)/12)+1,'ZC Curve'!$B$8:$B$107,'ZC Curve'!R$8:R$107,,0))^(1/12)-1</f>
        <v>0</v>
      </c>
      <c r="D836" s="766">
        <f t="shared" si="104"/>
        <v>1</v>
      </c>
      <c r="E836" s="765">
        <f>(1+_xlfn.XLOOKUP(INT((B836-1)/12)+1,'ZC Curve'!$B$8:$B$107,'ZC Curve'!S$8:S$107,,0))^(1/12)-1</f>
        <v>0</v>
      </c>
      <c r="F836" s="766">
        <f t="shared" si="105"/>
        <v>1</v>
      </c>
      <c r="G836" s="765">
        <f>(1+_xlfn.XLOOKUP(INT((B836-1)/12)+1,'ZC Curve'!$B$8:$B$107,'ZC Curve'!T$8:T$107,,0))^(1/12)-1</f>
        <v>0</v>
      </c>
      <c r="H836" s="766">
        <f t="shared" si="106"/>
        <v>1</v>
      </c>
      <c r="I836" s="594"/>
      <c r="J836" s="705">
        <f t="shared" si="107"/>
        <v>824</v>
      </c>
      <c r="K836" s="756"/>
      <c r="L836" s="756"/>
      <c r="M836" s="756"/>
      <c r="N836" s="756"/>
      <c r="O836" s="756"/>
      <c r="P836" s="756"/>
      <c r="Q836" s="756"/>
      <c r="R836" s="756"/>
      <c r="S836" s="756"/>
      <c r="T836" s="756"/>
      <c r="U836" s="756"/>
      <c r="V836" s="756"/>
      <c r="W836" s="594"/>
      <c r="X836" s="705">
        <f t="shared" si="108"/>
        <v>824</v>
      </c>
      <c r="Y836" s="756"/>
      <c r="Z836" s="756"/>
      <c r="AA836" s="756"/>
      <c r="AB836" s="756"/>
      <c r="AC836" s="756"/>
      <c r="AD836" s="756"/>
      <c r="AE836" s="756"/>
      <c r="AF836" s="756"/>
      <c r="AG836" s="756"/>
      <c r="AH836" s="756"/>
      <c r="AI836" s="756"/>
      <c r="AJ836" s="756"/>
      <c r="AK836" s="594"/>
      <c r="AL836" s="705">
        <f t="shared" si="109"/>
        <v>824</v>
      </c>
      <c r="AM836" s="756"/>
      <c r="AN836" s="756"/>
      <c r="AO836" s="756"/>
      <c r="AP836" s="756"/>
      <c r="AQ836" s="756"/>
      <c r="AR836" s="756"/>
      <c r="AS836" s="756"/>
      <c r="AT836" s="756"/>
      <c r="AU836" s="756"/>
      <c r="AV836" s="756"/>
      <c r="AW836" s="756"/>
      <c r="AX836" s="756"/>
      <c r="AY836" s="594"/>
      <c r="AZ836" s="705">
        <f t="shared" si="102"/>
        <v>824</v>
      </c>
      <c r="BA836" s="756"/>
      <c r="BB836" s="756"/>
      <c r="BC836" s="756"/>
      <c r="BD836" s="756"/>
      <c r="BE836" s="756"/>
      <c r="BF836" s="756"/>
      <c r="BG836" s="756"/>
      <c r="BH836" s="756"/>
      <c r="BI836" s="756"/>
      <c r="BJ836" s="756"/>
      <c r="BK836" s="756"/>
      <c r="BL836" s="756"/>
      <c r="BM836" s="685"/>
      <c r="BN836" s="705">
        <f t="shared" si="103"/>
        <v>824</v>
      </c>
      <c r="BO836" s="756"/>
      <c r="BP836" s="756"/>
      <c r="BQ836" s="756"/>
      <c r="BR836" s="756"/>
      <c r="BS836" s="756"/>
      <c r="BT836" s="756"/>
      <c r="BU836" s="756"/>
      <c r="BV836" s="756"/>
      <c r="BW836" s="756"/>
      <c r="BX836" s="756"/>
      <c r="BY836" s="756"/>
      <c r="BZ836" s="756"/>
    </row>
    <row r="837" spans="2:78" x14ac:dyDescent="0.25">
      <c r="B837" s="705">
        <v>825</v>
      </c>
      <c r="C837" s="765">
        <f>(1+_xlfn.XLOOKUP(INT((B837-1)/12)+1,'ZC Curve'!$B$8:$B$107,'ZC Curve'!R$8:R$107,,0))^(1/12)-1</f>
        <v>0</v>
      </c>
      <c r="D837" s="766">
        <f t="shared" si="104"/>
        <v>1</v>
      </c>
      <c r="E837" s="765">
        <f>(1+_xlfn.XLOOKUP(INT((B837-1)/12)+1,'ZC Curve'!$B$8:$B$107,'ZC Curve'!S$8:S$107,,0))^(1/12)-1</f>
        <v>0</v>
      </c>
      <c r="F837" s="766">
        <f t="shared" si="105"/>
        <v>1</v>
      </c>
      <c r="G837" s="765">
        <f>(1+_xlfn.XLOOKUP(INT((B837-1)/12)+1,'ZC Curve'!$B$8:$B$107,'ZC Curve'!T$8:T$107,,0))^(1/12)-1</f>
        <v>0</v>
      </c>
      <c r="H837" s="766">
        <f t="shared" si="106"/>
        <v>1</v>
      </c>
      <c r="I837" s="594"/>
      <c r="J837" s="705">
        <f t="shared" si="107"/>
        <v>825</v>
      </c>
      <c r="K837" s="756"/>
      <c r="L837" s="756"/>
      <c r="M837" s="756"/>
      <c r="N837" s="756"/>
      <c r="O837" s="756"/>
      <c r="P837" s="756"/>
      <c r="Q837" s="756"/>
      <c r="R837" s="756"/>
      <c r="S837" s="756"/>
      <c r="T837" s="756"/>
      <c r="U837" s="756"/>
      <c r="V837" s="756"/>
      <c r="W837" s="594"/>
      <c r="X837" s="705">
        <f t="shared" si="108"/>
        <v>825</v>
      </c>
      <c r="Y837" s="756"/>
      <c r="Z837" s="756"/>
      <c r="AA837" s="756"/>
      <c r="AB837" s="756"/>
      <c r="AC837" s="756"/>
      <c r="AD837" s="756"/>
      <c r="AE837" s="756"/>
      <c r="AF837" s="756"/>
      <c r="AG837" s="756"/>
      <c r="AH837" s="756"/>
      <c r="AI837" s="756"/>
      <c r="AJ837" s="756"/>
      <c r="AK837" s="594"/>
      <c r="AL837" s="705">
        <f t="shared" si="109"/>
        <v>825</v>
      </c>
      <c r="AM837" s="756"/>
      <c r="AN837" s="756"/>
      <c r="AO837" s="756"/>
      <c r="AP837" s="756"/>
      <c r="AQ837" s="756"/>
      <c r="AR837" s="756"/>
      <c r="AS837" s="756"/>
      <c r="AT837" s="756"/>
      <c r="AU837" s="756"/>
      <c r="AV837" s="756"/>
      <c r="AW837" s="756"/>
      <c r="AX837" s="756"/>
      <c r="AY837" s="594"/>
      <c r="AZ837" s="705">
        <f t="shared" si="102"/>
        <v>825</v>
      </c>
      <c r="BA837" s="756"/>
      <c r="BB837" s="756"/>
      <c r="BC837" s="756"/>
      <c r="BD837" s="756"/>
      <c r="BE837" s="756"/>
      <c r="BF837" s="756"/>
      <c r="BG837" s="756"/>
      <c r="BH837" s="756"/>
      <c r="BI837" s="756"/>
      <c r="BJ837" s="756"/>
      <c r="BK837" s="756"/>
      <c r="BL837" s="756"/>
      <c r="BM837" s="685"/>
      <c r="BN837" s="705">
        <f t="shared" si="103"/>
        <v>825</v>
      </c>
      <c r="BO837" s="756"/>
      <c r="BP837" s="756"/>
      <c r="BQ837" s="756"/>
      <c r="BR837" s="756"/>
      <c r="BS837" s="756"/>
      <c r="BT837" s="756"/>
      <c r="BU837" s="756"/>
      <c r="BV837" s="756"/>
      <c r="BW837" s="756"/>
      <c r="BX837" s="756"/>
      <c r="BY837" s="756"/>
      <c r="BZ837" s="756"/>
    </row>
    <row r="838" spans="2:78" x14ac:dyDescent="0.25">
      <c r="B838" s="705">
        <v>826</v>
      </c>
      <c r="C838" s="765">
        <f>(1+_xlfn.XLOOKUP(INT((B838-1)/12)+1,'ZC Curve'!$B$8:$B$107,'ZC Curve'!R$8:R$107,,0))^(1/12)-1</f>
        <v>0</v>
      </c>
      <c r="D838" s="766">
        <f t="shared" si="104"/>
        <v>1</v>
      </c>
      <c r="E838" s="765">
        <f>(1+_xlfn.XLOOKUP(INT((B838-1)/12)+1,'ZC Curve'!$B$8:$B$107,'ZC Curve'!S$8:S$107,,0))^(1/12)-1</f>
        <v>0</v>
      </c>
      <c r="F838" s="766">
        <f t="shared" si="105"/>
        <v>1</v>
      </c>
      <c r="G838" s="765">
        <f>(1+_xlfn.XLOOKUP(INT((B838-1)/12)+1,'ZC Curve'!$B$8:$B$107,'ZC Curve'!T$8:T$107,,0))^(1/12)-1</f>
        <v>0</v>
      </c>
      <c r="H838" s="766">
        <f t="shared" si="106"/>
        <v>1</v>
      </c>
      <c r="I838" s="594"/>
      <c r="J838" s="705">
        <f t="shared" si="107"/>
        <v>826</v>
      </c>
      <c r="K838" s="756"/>
      <c r="L838" s="756"/>
      <c r="M838" s="756"/>
      <c r="N838" s="756"/>
      <c r="O838" s="756"/>
      <c r="P838" s="756"/>
      <c r="Q838" s="756"/>
      <c r="R838" s="756"/>
      <c r="S838" s="756"/>
      <c r="T838" s="756"/>
      <c r="U838" s="756"/>
      <c r="V838" s="756"/>
      <c r="W838" s="594"/>
      <c r="X838" s="705">
        <f t="shared" si="108"/>
        <v>826</v>
      </c>
      <c r="Y838" s="756"/>
      <c r="Z838" s="756"/>
      <c r="AA838" s="756"/>
      <c r="AB838" s="756"/>
      <c r="AC838" s="756"/>
      <c r="AD838" s="756"/>
      <c r="AE838" s="756"/>
      <c r="AF838" s="756"/>
      <c r="AG838" s="756"/>
      <c r="AH838" s="756"/>
      <c r="AI838" s="756"/>
      <c r="AJ838" s="756"/>
      <c r="AK838" s="594"/>
      <c r="AL838" s="705">
        <f t="shared" si="109"/>
        <v>826</v>
      </c>
      <c r="AM838" s="756"/>
      <c r="AN838" s="756"/>
      <c r="AO838" s="756"/>
      <c r="AP838" s="756"/>
      <c r="AQ838" s="756"/>
      <c r="AR838" s="756"/>
      <c r="AS838" s="756"/>
      <c r="AT838" s="756"/>
      <c r="AU838" s="756"/>
      <c r="AV838" s="756"/>
      <c r="AW838" s="756"/>
      <c r="AX838" s="756"/>
      <c r="AY838" s="594"/>
      <c r="AZ838" s="705">
        <f t="shared" si="102"/>
        <v>826</v>
      </c>
      <c r="BA838" s="756"/>
      <c r="BB838" s="756"/>
      <c r="BC838" s="756"/>
      <c r="BD838" s="756"/>
      <c r="BE838" s="756"/>
      <c r="BF838" s="756"/>
      <c r="BG838" s="756"/>
      <c r="BH838" s="756"/>
      <c r="BI838" s="756"/>
      <c r="BJ838" s="756"/>
      <c r="BK838" s="756"/>
      <c r="BL838" s="756"/>
      <c r="BM838" s="685"/>
      <c r="BN838" s="705">
        <f t="shared" si="103"/>
        <v>826</v>
      </c>
      <c r="BO838" s="756"/>
      <c r="BP838" s="756"/>
      <c r="BQ838" s="756"/>
      <c r="BR838" s="756"/>
      <c r="BS838" s="756"/>
      <c r="BT838" s="756"/>
      <c r="BU838" s="756"/>
      <c r="BV838" s="756"/>
      <c r="BW838" s="756"/>
      <c r="BX838" s="756"/>
      <c r="BY838" s="756"/>
      <c r="BZ838" s="756"/>
    </row>
    <row r="839" spans="2:78" x14ac:dyDescent="0.25">
      <c r="B839" s="705">
        <v>827</v>
      </c>
      <c r="C839" s="765">
        <f>(1+_xlfn.XLOOKUP(INT((B839-1)/12)+1,'ZC Curve'!$B$8:$B$107,'ZC Curve'!R$8:R$107,,0))^(1/12)-1</f>
        <v>0</v>
      </c>
      <c r="D839" s="766">
        <f t="shared" si="104"/>
        <v>1</v>
      </c>
      <c r="E839" s="765">
        <f>(1+_xlfn.XLOOKUP(INT((B839-1)/12)+1,'ZC Curve'!$B$8:$B$107,'ZC Curve'!S$8:S$107,,0))^(1/12)-1</f>
        <v>0</v>
      </c>
      <c r="F839" s="766">
        <f t="shared" si="105"/>
        <v>1</v>
      </c>
      <c r="G839" s="765">
        <f>(1+_xlfn.XLOOKUP(INT((B839-1)/12)+1,'ZC Curve'!$B$8:$B$107,'ZC Curve'!T$8:T$107,,0))^(1/12)-1</f>
        <v>0</v>
      </c>
      <c r="H839" s="766">
        <f t="shared" si="106"/>
        <v>1</v>
      </c>
      <c r="I839" s="594"/>
      <c r="J839" s="705">
        <f t="shared" si="107"/>
        <v>827</v>
      </c>
      <c r="K839" s="756"/>
      <c r="L839" s="756"/>
      <c r="M839" s="756"/>
      <c r="N839" s="756"/>
      <c r="O839" s="756"/>
      <c r="P839" s="756"/>
      <c r="Q839" s="756"/>
      <c r="R839" s="756"/>
      <c r="S839" s="756"/>
      <c r="T839" s="756"/>
      <c r="U839" s="756"/>
      <c r="V839" s="756"/>
      <c r="W839" s="594"/>
      <c r="X839" s="705">
        <f t="shared" si="108"/>
        <v>827</v>
      </c>
      <c r="Y839" s="756"/>
      <c r="Z839" s="756"/>
      <c r="AA839" s="756"/>
      <c r="AB839" s="756"/>
      <c r="AC839" s="756"/>
      <c r="AD839" s="756"/>
      <c r="AE839" s="756"/>
      <c r="AF839" s="756"/>
      <c r="AG839" s="756"/>
      <c r="AH839" s="756"/>
      <c r="AI839" s="756"/>
      <c r="AJ839" s="756"/>
      <c r="AK839" s="594"/>
      <c r="AL839" s="705">
        <f t="shared" si="109"/>
        <v>827</v>
      </c>
      <c r="AM839" s="756"/>
      <c r="AN839" s="756"/>
      <c r="AO839" s="756"/>
      <c r="AP839" s="756"/>
      <c r="AQ839" s="756"/>
      <c r="AR839" s="756"/>
      <c r="AS839" s="756"/>
      <c r="AT839" s="756"/>
      <c r="AU839" s="756"/>
      <c r="AV839" s="756"/>
      <c r="AW839" s="756"/>
      <c r="AX839" s="756"/>
      <c r="AY839" s="594"/>
      <c r="AZ839" s="705">
        <f t="shared" si="102"/>
        <v>827</v>
      </c>
      <c r="BA839" s="756"/>
      <c r="BB839" s="756"/>
      <c r="BC839" s="756"/>
      <c r="BD839" s="756"/>
      <c r="BE839" s="756"/>
      <c r="BF839" s="756"/>
      <c r="BG839" s="756"/>
      <c r="BH839" s="756"/>
      <c r="BI839" s="756"/>
      <c r="BJ839" s="756"/>
      <c r="BK839" s="756"/>
      <c r="BL839" s="756"/>
      <c r="BM839" s="685"/>
      <c r="BN839" s="705">
        <f t="shared" si="103"/>
        <v>827</v>
      </c>
      <c r="BO839" s="756"/>
      <c r="BP839" s="756"/>
      <c r="BQ839" s="756"/>
      <c r="BR839" s="756"/>
      <c r="BS839" s="756"/>
      <c r="BT839" s="756"/>
      <c r="BU839" s="756"/>
      <c r="BV839" s="756"/>
      <c r="BW839" s="756"/>
      <c r="BX839" s="756"/>
      <c r="BY839" s="756"/>
      <c r="BZ839" s="756"/>
    </row>
    <row r="840" spans="2:78" x14ac:dyDescent="0.25">
      <c r="B840" s="705">
        <v>828</v>
      </c>
      <c r="C840" s="765">
        <f>(1+_xlfn.XLOOKUP(INT((B840-1)/12)+1,'ZC Curve'!$B$8:$B$107,'ZC Curve'!R$8:R$107,,0))^(1/12)-1</f>
        <v>0</v>
      </c>
      <c r="D840" s="766">
        <f t="shared" si="104"/>
        <v>1</v>
      </c>
      <c r="E840" s="765">
        <f>(1+_xlfn.XLOOKUP(INT((B840-1)/12)+1,'ZC Curve'!$B$8:$B$107,'ZC Curve'!S$8:S$107,,0))^(1/12)-1</f>
        <v>0</v>
      </c>
      <c r="F840" s="766">
        <f t="shared" si="105"/>
        <v>1</v>
      </c>
      <c r="G840" s="765">
        <f>(1+_xlfn.XLOOKUP(INT((B840-1)/12)+1,'ZC Curve'!$B$8:$B$107,'ZC Curve'!T$8:T$107,,0))^(1/12)-1</f>
        <v>0</v>
      </c>
      <c r="H840" s="766">
        <f t="shared" si="106"/>
        <v>1</v>
      </c>
      <c r="I840" s="594"/>
      <c r="J840" s="705">
        <f t="shared" si="107"/>
        <v>828</v>
      </c>
      <c r="K840" s="756"/>
      <c r="L840" s="756"/>
      <c r="M840" s="756"/>
      <c r="N840" s="756"/>
      <c r="O840" s="756"/>
      <c r="P840" s="756"/>
      <c r="Q840" s="756"/>
      <c r="R840" s="756"/>
      <c r="S840" s="756"/>
      <c r="T840" s="756"/>
      <c r="U840" s="756"/>
      <c r="V840" s="756"/>
      <c r="W840" s="594"/>
      <c r="X840" s="705">
        <f t="shared" si="108"/>
        <v>828</v>
      </c>
      <c r="Y840" s="756"/>
      <c r="Z840" s="756"/>
      <c r="AA840" s="756"/>
      <c r="AB840" s="756"/>
      <c r="AC840" s="756"/>
      <c r="AD840" s="756"/>
      <c r="AE840" s="756"/>
      <c r="AF840" s="756"/>
      <c r="AG840" s="756"/>
      <c r="AH840" s="756"/>
      <c r="AI840" s="756"/>
      <c r="AJ840" s="756"/>
      <c r="AK840" s="594"/>
      <c r="AL840" s="705">
        <f t="shared" si="109"/>
        <v>828</v>
      </c>
      <c r="AM840" s="756"/>
      <c r="AN840" s="756"/>
      <c r="AO840" s="756"/>
      <c r="AP840" s="756"/>
      <c r="AQ840" s="756"/>
      <c r="AR840" s="756"/>
      <c r="AS840" s="756"/>
      <c r="AT840" s="756"/>
      <c r="AU840" s="756"/>
      <c r="AV840" s="756"/>
      <c r="AW840" s="756"/>
      <c r="AX840" s="756"/>
      <c r="AY840" s="594"/>
      <c r="AZ840" s="705">
        <f t="shared" si="102"/>
        <v>828</v>
      </c>
      <c r="BA840" s="756"/>
      <c r="BB840" s="756"/>
      <c r="BC840" s="756"/>
      <c r="BD840" s="756"/>
      <c r="BE840" s="756"/>
      <c r="BF840" s="756"/>
      <c r="BG840" s="756"/>
      <c r="BH840" s="756"/>
      <c r="BI840" s="756"/>
      <c r="BJ840" s="756"/>
      <c r="BK840" s="756"/>
      <c r="BL840" s="756"/>
      <c r="BM840" s="685"/>
      <c r="BN840" s="705">
        <f t="shared" si="103"/>
        <v>828</v>
      </c>
      <c r="BO840" s="756"/>
      <c r="BP840" s="756"/>
      <c r="BQ840" s="756"/>
      <c r="BR840" s="756"/>
      <c r="BS840" s="756"/>
      <c r="BT840" s="756"/>
      <c r="BU840" s="756"/>
      <c r="BV840" s="756"/>
      <c r="BW840" s="756"/>
      <c r="BX840" s="756"/>
      <c r="BY840" s="756"/>
      <c r="BZ840" s="756"/>
    </row>
    <row r="841" spans="2:78" x14ac:dyDescent="0.25">
      <c r="B841" s="705">
        <v>829</v>
      </c>
      <c r="C841" s="765">
        <f>(1+_xlfn.XLOOKUP(INT((B841-1)/12)+1,'ZC Curve'!$B$8:$B$107,'ZC Curve'!R$8:R$107,,0))^(1/12)-1</f>
        <v>0</v>
      </c>
      <c r="D841" s="766">
        <f t="shared" si="104"/>
        <v>1</v>
      </c>
      <c r="E841" s="765">
        <f>(1+_xlfn.XLOOKUP(INT((B841-1)/12)+1,'ZC Curve'!$B$8:$B$107,'ZC Curve'!S$8:S$107,,0))^(1/12)-1</f>
        <v>0</v>
      </c>
      <c r="F841" s="766">
        <f t="shared" si="105"/>
        <v>1</v>
      </c>
      <c r="G841" s="765">
        <f>(1+_xlfn.XLOOKUP(INT((B841-1)/12)+1,'ZC Curve'!$B$8:$B$107,'ZC Curve'!T$8:T$107,,0))^(1/12)-1</f>
        <v>0</v>
      </c>
      <c r="H841" s="766">
        <f t="shared" si="106"/>
        <v>1</v>
      </c>
      <c r="I841" s="594"/>
      <c r="J841" s="705">
        <f t="shared" si="107"/>
        <v>829</v>
      </c>
      <c r="K841" s="756"/>
      <c r="L841" s="756"/>
      <c r="M841" s="756"/>
      <c r="N841" s="756"/>
      <c r="O841" s="756"/>
      <c r="P841" s="756"/>
      <c r="Q841" s="756"/>
      <c r="R841" s="756"/>
      <c r="S841" s="756"/>
      <c r="T841" s="756"/>
      <c r="U841" s="756"/>
      <c r="V841" s="756"/>
      <c r="W841" s="594"/>
      <c r="X841" s="705">
        <f t="shared" si="108"/>
        <v>829</v>
      </c>
      <c r="Y841" s="756"/>
      <c r="Z841" s="756"/>
      <c r="AA841" s="756"/>
      <c r="AB841" s="756"/>
      <c r="AC841" s="756"/>
      <c r="AD841" s="756"/>
      <c r="AE841" s="756"/>
      <c r="AF841" s="756"/>
      <c r="AG841" s="756"/>
      <c r="AH841" s="756"/>
      <c r="AI841" s="756"/>
      <c r="AJ841" s="756"/>
      <c r="AK841" s="594"/>
      <c r="AL841" s="705">
        <f t="shared" si="109"/>
        <v>829</v>
      </c>
      <c r="AM841" s="756"/>
      <c r="AN841" s="756"/>
      <c r="AO841" s="756"/>
      <c r="AP841" s="756"/>
      <c r="AQ841" s="756"/>
      <c r="AR841" s="756"/>
      <c r="AS841" s="756"/>
      <c r="AT841" s="756"/>
      <c r="AU841" s="756"/>
      <c r="AV841" s="756"/>
      <c r="AW841" s="756"/>
      <c r="AX841" s="756"/>
      <c r="AY841" s="594"/>
      <c r="AZ841" s="705">
        <f t="shared" si="102"/>
        <v>829</v>
      </c>
      <c r="BA841" s="756"/>
      <c r="BB841" s="756"/>
      <c r="BC841" s="756"/>
      <c r="BD841" s="756"/>
      <c r="BE841" s="756"/>
      <c r="BF841" s="756"/>
      <c r="BG841" s="756"/>
      <c r="BH841" s="756"/>
      <c r="BI841" s="756"/>
      <c r="BJ841" s="756"/>
      <c r="BK841" s="756"/>
      <c r="BL841" s="756"/>
      <c r="BM841" s="685"/>
      <c r="BN841" s="705">
        <f t="shared" si="103"/>
        <v>829</v>
      </c>
      <c r="BO841" s="756"/>
      <c r="BP841" s="756"/>
      <c r="BQ841" s="756"/>
      <c r="BR841" s="756"/>
      <c r="BS841" s="756"/>
      <c r="BT841" s="756"/>
      <c r="BU841" s="756"/>
      <c r="BV841" s="756"/>
      <c r="BW841" s="756"/>
      <c r="BX841" s="756"/>
      <c r="BY841" s="756"/>
      <c r="BZ841" s="756"/>
    </row>
    <row r="842" spans="2:78" x14ac:dyDescent="0.25">
      <c r="B842" s="705">
        <v>830</v>
      </c>
      <c r="C842" s="765">
        <f>(1+_xlfn.XLOOKUP(INT((B842-1)/12)+1,'ZC Curve'!$B$8:$B$107,'ZC Curve'!R$8:R$107,,0))^(1/12)-1</f>
        <v>0</v>
      </c>
      <c r="D842" s="766">
        <f t="shared" si="104"/>
        <v>1</v>
      </c>
      <c r="E842" s="765">
        <f>(1+_xlfn.XLOOKUP(INT((B842-1)/12)+1,'ZC Curve'!$B$8:$B$107,'ZC Curve'!S$8:S$107,,0))^(1/12)-1</f>
        <v>0</v>
      </c>
      <c r="F842" s="766">
        <f t="shared" si="105"/>
        <v>1</v>
      </c>
      <c r="G842" s="765">
        <f>(1+_xlfn.XLOOKUP(INT((B842-1)/12)+1,'ZC Curve'!$B$8:$B$107,'ZC Curve'!T$8:T$107,,0))^(1/12)-1</f>
        <v>0</v>
      </c>
      <c r="H842" s="766">
        <f t="shared" si="106"/>
        <v>1</v>
      </c>
      <c r="I842" s="594"/>
      <c r="J842" s="705">
        <f t="shared" si="107"/>
        <v>830</v>
      </c>
      <c r="K842" s="756"/>
      <c r="L842" s="756"/>
      <c r="M842" s="756"/>
      <c r="N842" s="756"/>
      <c r="O842" s="756"/>
      <c r="P842" s="756"/>
      <c r="Q842" s="756"/>
      <c r="R842" s="756"/>
      <c r="S842" s="756"/>
      <c r="T842" s="756"/>
      <c r="U842" s="756"/>
      <c r="V842" s="756"/>
      <c r="W842" s="594"/>
      <c r="X842" s="705">
        <f t="shared" si="108"/>
        <v>830</v>
      </c>
      <c r="Y842" s="756"/>
      <c r="Z842" s="756"/>
      <c r="AA842" s="756"/>
      <c r="AB842" s="756"/>
      <c r="AC842" s="756"/>
      <c r="AD842" s="756"/>
      <c r="AE842" s="756"/>
      <c r="AF842" s="756"/>
      <c r="AG842" s="756"/>
      <c r="AH842" s="756"/>
      <c r="AI842" s="756"/>
      <c r="AJ842" s="756"/>
      <c r="AK842" s="594"/>
      <c r="AL842" s="705">
        <f t="shared" si="109"/>
        <v>830</v>
      </c>
      <c r="AM842" s="756"/>
      <c r="AN842" s="756"/>
      <c r="AO842" s="756"/>
      <c r="AP842" s="756"/>
      <c r="AQ842" s="756"/>
      <c r="AR842" s="756"/>
      <c r="AS842" s="756"/>
      <c r="AT842" s="756"/>
      <c r="AU842" s="756"/>
      <c r="AV842" s="756"/>
      <c r="AW842" s="756"/>
      <c r="AX842" s="756"/>
      <c r="AY842" s="594"/>
      <c r="AZ842" s="705">
        <f t="shared" si="102"/>
        <v>830</v>
      </c>
      <c r="BA842" s="756"/>
      <c r="BB842" s="756"/>
      <c r="BC842" s="756"/>
      <c r="BD842" s="756"/>
      <c r="BE842" s="756"/>
      <c r="BF842" s="756"/>
      <c r="BG842" s="756"/>
      <c r="BH842" s="756"/>
      <c r="BI842" s="756"/>
      <c r="BJ842" s="756"/>
      <c r="BK842" s="756"/>
      <c r="BL842" s="756"/>
      <c r="BM842" s="685"/>
      <c r="BN842" s="705">
        <f t="shared" si="103"/>
        <v>830</v>
      </c>
      <c r="BO842" s="756"/>
      <c r="BP842" s="756"/>
      <c r="BQ842" s="756"/>
      <c r="BR842" s="756"/>
      <c r="BS842" s="756"/>
      <c r="BT842" s="756"/>
      <c r="BU842" s="756"/>
      <c r="BV842" s="756"/>
      <c r="BW842" s="756"/>
      <c r="BX842" s="756"/>
      <c r="BY842" s="756"/>
      <c r="BZ842" s="756"/>
    </row>
    <row r="843" spans="2:78" x14ac:dyDescent="0.25">
      <c r="B843" s="705">
        <v>831</v>
      </c>
      <c r="C843" s="765">
        <f>(1+_xlfn.XLOOKUP(INT((B843-1)/12)+1,'ZC Curve'!$B$8:$B$107,'ZC Curve'!R$8:R$107,,0))^(1/12)-1</f>
        <v>0</v>
      </c>
      <c r="D843" s="766">
        <f t="shared" si="104"/>
        <v>1</v>
      </c>
      <c r="E843" s="765">
        <f>(1+_xlfn.XLOOKUP(INT((B843-1)/12)+1,'ZC Curve'!$B$8:$B$107,'ZC Curve'!S$8:S$107,,0))^(1/12)-1</f>
        <v>0</v>
      </c>
      <c r="F843" s="766">
        <f t="shared" si="105"/>
        <v>1</v>
      </c>
      <c r="G843" s="765">
        <f>(1+_xlfn.XLOOKUP(INT((B843-1)/12)+1,'ZC Curve'!$B$8:$B$107,'ZC Curve'!T$8:T$107,,0))^(1/12)-1</f>
        <v>0</v>
      </c>
      <c r="H843" s="766">
        <f t="shared" si="106"/>
        <v>1</v>
      </c>
      <c r="I843" s="594"/>
      <c r="J843" s="705">
        <f t="shared" si="107"/>
        <v>831</v>
      </c>
      <c r="K843" s="756"/>
      <c r="L843" s="756"/>
      <c r="M843" s="756"/>
      <c r="N843" s="756"/>
      <c r="O843" s="756"/>
      <c r="P843" s="756"/>
      <c r="Q843" s="756"/>
      <c r="R843" s="756"/>
      <c r="S843" s="756"/>
      <c r="T843" s="756"/>
      <c r="U843" s="756"/>
      <c r="V843" s="756"/>
      <c r="W843" s="594"/>
      <c r="X843" s="705">
        <f t="shared" si="108"/>
        <v>831</v>
      </c>
      <c r="Y843" s="756"/>
      <c r="Z843" s="756"/>
      <c r="AA843" s="756"/>
      <c r="AB843" s="756"/>
      <c r="AC843" s="756"/>
      <c r="AD843" s="756"/>
      <c r="AE843" s="756"/>
      <c r="AF843" s="756"/>
      <c r="AG843" s="756"/>
      <c r="AH843" s="756"/>
      <c r="AI843" s="756"/>
      <c r="AJ843" s="756"/>
      <c r="AK843" s="594"/>
      <c r="AL843" s="705">
        <f t="shared" si="109"/>
        <v>831</v>
      </c>
      <c r="AM843" s="756"/>
      <c r="AN843" s="756"/>
      <c r="AO843" s="756"/>
      <c r="AP843" s="756"/>
      <c r="AQ843" s="756"/>
      <c r="AR843" s="756"/>
      <c r="AS843" s="756"/>
      <c r="AT843" s="756"/>
      <c r="AU843" s="756"/>
      <c r="AV843" s="756"/>
      <c r="AW843" s="756"/>
      <c r="AX843" s="756"/>
      <c r="AY843" s="594"/>
      <c r="AZ843" s="705">
        <f t="shared" si="102"/>
        <v>831</v>
      </c>
      <c r="BA843" s="756"/>
      <c r="BB843" s="756"/>
      <c r="BC843" s="756"/>
      <c r="BD843" s="756"/>
      <c r="BE843" s="756"/>
      <c r="BF843" s="756"/>
      <c r="BG843" s="756"/>
      <c r="BH843" s="756"/>
      <c r="BI843" s="756"/>
      <c r="BJ843" s="756"/>
      <c r="BK843" s="756"/>
      <c r="BL843" s="756"/>
      <c r="BM843" s="685"/>
      <c r="BN843" s="705">
        <f t="shared" si="103"/>
        <v>831</v>
      </c>
      <c r="BO843" s="756"/>
      <c r="BP843" s="756"/>
      <c r="BQ843" s="756"/>
      <c r="BR843" s="756"/>
      <c r="BS843" s="756"/>
      <c r="BT843" s="756"/>
      <c r="BU843" s="756"/>
      <c r="BV843" s="756"/>
      <c r="BW843" s="756"/>
      <c r="BX843" s="756"/>
      <c r="BY843" s="756"/>
      <c r="BZ843" s="756"/>
    </row>
    <row r="844" spans="2:78" x14ac:dyDescent="0.25">
      <c r="B844" s="705">
        <v>832</v>
      </c>
      <c r="C844" s="765">
        <f>(1+_xlfn.XLOOKUP(INT((B844-1)/12)+1,'ZC Curve'!$B$8:$B$107,'ZC Curve'!R$8:R$107,,0))^(1/12)-1</f>
        <v>0</v>
      </c>
      <c r="D844" s="766">
        <f t="shared" si="104"/>
        <v>1</v>
      </c>
      <c r="E844" s="765">
        <f>(1+_xlfn.XLOOKUP(INT((B844-1)/12)+1,'ZC Curve'!$B$8:$B$107,'ZC Curve'!S$8:S$107,,0))^(1/12)-1</f>
        <v>0</v>
      </c>
      <c r="F844" s="766">
        <f t="shared" si="105"/>
        <v>1</v>
      </c>
      <c r="G844" s="765">
        <f>(1+_xlfn.XLOOKUP(INT((B844-1)/12)+1,'ZC Curve'!$B$8:$B$107,'ZC Curve'!T$8:T$107,,0))^(1/12)-1</f>
        <v>0</v>
      </c>
      <c r="H844" s="766">
        <f t="shared" si="106"/>
        <v>1</v>
      </c>
      <c r="I844" s="594"/>
      <c r="J844" s="705">
        <f t="shared" si="107"/>
        <v>832</v>
      </c>
      <c r="K844" s="756"/>
      <c r="L844" s="756"/>
      <c r="M844" s="756"/>
      <c r="N844" s="756"/>
      <c r="O844" s="756"/>
      <c r="P844" s="756"/>
      <c r="Q844" s="756"/>
      <c r="R844" s="756"/>
      <c r="S844" s="756"/>
      <c r="T844" s="756"/>
      <c r="U844" s="756"/>
      <c r="V844" s="756"/>
      <c r="W844" s="594"/>
      <c r="X844" s="705">
        <f t="shared" si="108"/>
        <v>832</v>
      </c>
      <c r="Y844" s="756"/>
      <c r="Z844" s="756"/>
      <c r="AA844" s="756"/>
      <c r="AB844" s="756"/>
      <c r="AC844" s="756"/>
      <c r="AD844" s="756"/>
      <c r="AE844" s="756"/>
      <c r="AF844" s="756"/>
      <c r="AG844" s="756"/>
      <c r="AH844" s="756"/>
      <c r="AI844" s="756"/>
      <c r="AJ844" s="756"/>
      <c r="AK844" s="594"/>
      <c r="AL844" s="705">
        <f t="shared" si="109"/>
        <v>832</v>
      </c>
      <c r="AM844" s="756"/>
      <c r="AN844" s="756"/>
      <c r="AO844" s="756"/>
      <c r="AP844" s="756"/>
      <c r="AQ844" s="756"/>
      <c r="AR844" s="756"/>
      <c r="AS844" s="756"/>
      <c r="AT844" s="756"/>
      <c r="AU844" s="756"/>
      <c r="AV844" s="756"/>
      <c r="AW844" s="756"/>
      <c r="AX844" s="756"/>
      <c r="AY844" s="594"/>
      <c r="AZ844" s="705">
        <f t="shared" si="102"/>
        <v>832</v>
      </c>
      <c r="BA844" s="756"/>
      <c r="BB844" s="756"/>
      <c r="BC844" s="756"/>
      <c r="BD844" s="756"/>
      <c r="BE844" s="756"/>
      <c r="BF844" s="756"/>
      <c r="BG844" s="756"/>
      <c r="BH844" s="756"/>
      <c r="BI844" s="756"/>
      <c r="BJ844" s="756"/>
      <c r="BK844" s="756"/>
      <c r="BL844" s="756"/>
      <c r="BM844" s="685"/>
      <c r="BN844" s="705">
        <f t="shared" si="103"/>
        <v>832</v>
      </c>
      <c r="BO844" s="756"/>
      <c r="BP844" s="756"/>
      <c r="BQ844" s="756"/>
      <c r="BR844" s="756"/>
      <c r="BS844" s="756"/>
      <c r="BT844" s="756"/>
      <c r="BU844" s="756"/>
      <c r="BV844" s="756"/>
      <c r="BW844" s="756"/>
      <c r="BX844" s="756"/>
      <c r="BY844" s="756"/>
      <c r="BZ844" s="756"/>
    </row>
    <row r="845" spans="2:78" x14ac:dyDescent="0.25">
      <c r="B845" s="705">
        <v>833</v>
      </c>
      <c r="C845" s="765">
        <f>(1+_xlfn.XLOOKUP(INT((B845-1)/12)+1,'ZC Curve'!$B$8:$B$107,'ZC Curve'!R$8:R$107,,0))^(1/12)-1</f>
        <v>0</v>
      </c>
      <c r="D845" s="766">
        <f t="shared" si="104"/>
        <v>1</v>
      </c>
      <c r="E845" s="765">
        <f>(1+_xlfn.XLOOKUP(INT((B845-1)/12)+1,'ZC Curve'!$B$8:$B$107,'ZC Curve'!S$8:S$107,,0))^(1/12)-1</f>
        <v>0</v>
      </c>
      <c r="F845" s="766">
        <f t="shared" si="105"/>
        <v>1</v>
      </c>
      <c r="G845" s="765">
        <f>(1+_xlfn.XLOOKUP(INT((B845-1)/12)+1,'ZC Curve'!$B$8:$B$107,'ZC Curve'!T$8:T$107,,0))^(1/12)-1</f>
        <v>0</v>
      </c>
      <c r="H845" s="766">
        <f t="shared" si="106"/>
        <v>1</v>
      </c>
      <c r="I845" s="594"/>
      <c r="J845" s="705">
        <f t="shared" si="107"/>
        <v>833</v>
      </c>
      <c r="K845" s="756"/>
      <c r="L845" s="756"/>
      <c r="M845" s="756"/>
      <c r="N845" s="756"/>
      <c r="O845" s="756"/>
      <c r="P845" s="756"/>
      <c r="Q845" s="756"/>
      <c r="R845" s="756"/>
      <c r="S845" s="756"/>
      <c r="T845" s="756"/>
      <c r="U845" s="756"/>
      <c r="V845" s="756"/>
      <c r="W845" s="594"/>
      <c r="X845" s="705">
        <f t="shared" si="108"/>
        <v>833</v>
      </c>
      <c r="Y845" s="756"/>
      <c r="Z845" s="756"/>
      <c r="AA845" s="756"/>
      <c r="AB845" s="756"/>
      <c r="AC845" s="756"/>
      <c r="AD845" s="756"/>
      <c r="AE845" s="756"/>
      <c r="AF845" s="756"/>
      <c r="AG845" s="756"/>
      <c r="AH845" s="756"/>
      <c r="AI845" s="756"/>
      <c r="AJ845" s="756"/>
      <c r="AK845" s="594"/>
      <c r="AL845" s="705">
        <f t="shared" si="109"/>
        <v>833</v>
      </c>
      <c r="AM845" s="756"/>
      <c r="AN845" s="756"/>
      <c r="AO845" s="756"/>
      <c r="AP845" s="756"/>
      <c r="AQ845" s="756"/>
      <c r="AR845" s="756"/>
      <c r="AS845" s="756"/>
      <c r="AT845" s="756"/>
      <c r="AU845" s="756"/>
      <c r="AV845" s="756"/>
      <c r="AW845" s="756"/>
      <c r="AX845" s="756"/>
      <c r="AY845" s="594"/>
      <c r="AZ845" s="705">
        <f t="shared" si="102"/>
        <v>833</v>
      </c>
      <c r="BA845" s="756"/>
      <c r="BB845" s="756"/>
      <c r="BC845" s="756"/>
      <c r="BD845" s="756"/>
      <c r="BE845" s="756"/>
      <c r="BF845" s="756"/>
      <c r="BG845" s="756"/>
      <c r="BH845" s="756"/>
      <c r="BI845" s="756"/>
      <c r="BJ845" s="756"/>
      <c r="BK845" s="756"/>
      <c r="BL845" s="756"/>
      <c r="BM845" s="685"/>
      <c r="BN845" s="705">
        <f t="shared" si="103"/>
        <v>833</v>
      </c>
      <c r="BO845" s="756"/>
      <c r="BP845" s="756"/>
      <c r="BQ845" s="756"/>
      <c r="BR845" s="756"/>
      <c r="BS845" s="756"/>
      <c r="BT845" s="756"/>
      <c r="BU845" s="756"/>
      <c r="BV845" s="756"/>
      <c r="BW845" s="756"/>
      <c r="BX845" s="756"/>
      <c r="BY845" s="756"/>
      <c r="BZ845" s="756"/>
    </row>
    <row r="846" spans="2:78" x14ac:dyDescent="0.25">
      <c r="B846" s="705">
        <v>834</v>
      </c>
      <c r="C846" s="765">
        <f>(1+_xlfn.XLOOKUP(INT((B846-1)/12)+1,'ZC Curve'!$B$8:$B$107,'ZC Curve'!R$8:R$107,,0))^(1/12)-1</f>
        <v>0</v>
      </c>
      <c r="D846" s="766">
        <f t="shared" si="104"/>
        <v>1</v>
      </c>
      <c r="E846" s="765">
        <f>(1+_xlfn.XLOOKUP(INT((B846-1)/12)+1,'ZC Curve'!$B$8:$B$107,'ZC Curve'!S$8:S$107,,0))^(1/12)-1</f>
        <v>0</v>
      </c>
      <c r="F846" s="766">
        <f t="shared" si="105"/>
        <v>1</v>
      </c>
      <c r="G846" s="765">
        <f>(1+_xlfn.XLOOKUP(INT((B846-1)/12)+1,'ZC Curve'!$B$8:$B$107,'ZC Curve'!T$8:T$107,,0))^(1/12)-1</f>
        <v>0</v>
      </c>
      <c r="H846" s="766">
        <f t="shared" si="106"/>
        <v>1</v>
      </c>
      <c r="I846" s="594"/>
      <c r="J846" s="705">
        <f t="shared" si="107"/>
        <v>834</v>
      </c>
      <c r="K846" s="756"/>
      <c r="L846" s="756"/>
      <c r="M846" s="756"/>
      <c r="N846" s="756"/>
      <c r="O846" s="756"/>
      <c r="P846" s="756"/>
      <c r="Q846" s="756"/>
      <c r="R846" s="756"/>
      <c r="S846" s="756"/>
      <c r="T846" s="756"/>
      <c r="U846" s="756"/>
      <c r="V846" s="756"/>
      <c r="W846" s="594"/>
      <c r="X846" s="705">
        <f t="shared" si="108"/>
        <v>834</v>
      </c>
      <c r="Y846" s="756"/>
      <c r="Z846" s="756"/>
      <c r="AA846" s="756"/>
      <c r="AB846" s="756"/>
      <c r="AC846" s="756"/>
      <c r="AD846" s="756"/>
      <c r="AE846" s="756"/>
      <c r="AF846" s="756"/>
      <c r="AG846" s="756"/>
      <c r="AH846" s="756"/>
      <c r="AI846" s="756"/>
      <c r="AJ846" s="756"/>
      <c r="AK846" s="594"/>
      <c r="AL846" s="705">
        <f t="shared" si="109"/>
        <v>834</v>
      </c>
      <c r="AM846" s="756"/>
      <c r="AN846" s="756"/>
      <c r="AO846" s="756"/>
      <c r="AP846" s="756"/>
      <c r="AQ846" s="756"/>
      <c r="AR846" s="756"/>
      <c r="AS846" s="756"/>
      <c r="AT846" s="756"/>
      <c r="AU846" s="756"/>
      <c r="AV846" s="756"/>
      <c r="AW846" s="756"/>
      <c r="AX846" s="756"/>
      <c r="AY846" s="594"/>
      <c r="AZ846" s="705">
        <f t="shared" ref="AZ846:AZ909" si="110">AZ845+1</f>
        <v>834</v>
      </c>
      <c r="BA846" s="756"/>
      <c r="BB846" s="756"/>
      <c r="BC846" s="756"/>
      <c r="BD846" s="756"/>
      <c r="BE846" s="756"/>
      <c r="BF846" s="756"/>
      <c r="BG846" s="756"/>
      <c r="BH846" s="756"/>
      <c r="BI846" s="756"/>
      <c r="BJ846" s="756"/>
      <c r="BK846" s="756"/>
      <c r="BL846" s="756"/>
      <c r="BM846" s="685"/>
      <c r="BN846" s="705">
        <f t="shared" ref="BN846:BN909" si="111">BN845+1</f>
        <v>834</v>
      </c>
      <c r="BO846" s="756"/>
      <c r="BP846" s="756"/>
      <c r="BQ846" s="756"/>
      <c r="BR846" s="756"/>
      <c r="BS846" s="756"/>
      <c r="BT846" s="756"/>
      <c r="BU846" s="756"/>
      <c r="BV846" s="756"/>
      <c r="BW846" s="756"/>
      <c r="BX846" s="756"/>
      <c r="BY846" s="756"/>
      <c r="BZ846" s="756"/>
    </row>
    <row r="847" spans="2:78" x14ac:dyDescent="0.25">
      <c r="B847" s="705">
        <v>835</v>
      </c>
      <c r="C847" s="765">
        <f>(1+_xlfn.XLOOKUP(INT((B847-1)/12)+1,'ZC Curve'!$B$8:$B$107,'ZC Curve'!R$8:R$107,,0))^(1/12)-1</f>
        <v>0</v>
      </c>
      <c r="D847" s="766">
        <f t="shared" ref="D847:D910" si="112">D846/(1+C847)</f>
        <v>1</v>
      </c>
      <c r="E847" s="765">
        <f>(1+_xlfn.XLOOKUP(INT((B847-1)/12)+1,'ZC Curve'!$B$8:$B$107,'ZC Curve'!S$8:S$107,,0))^(1/12)-1</f>
        <v>0</v>
      </c>
      <c r="F847" s="766">
        <f t="shared" ref="F847:F910" si="113">F846/(1+E847)</f>
        <v>1</v>
      </c>
      <c r="G847" s="765">
        <f>(1+_xlfn.XLOOKUP(INT((B847-1)/12)+1,'ZC Curve'!$B$8:$B$107,'ZC Curve'!T$8:T$107,,0))^(1/12)-1</f>
        <v>0</v>
      </c>
      <c r="H847" s="766">
        <f t="shared" ref="H847:H910" si="114">H846/(1+G847)</f>
        <v>1</v>
      </c>
      <c r="I847" s="594"/>
      <c r="J847" s="705">
        <f t="shared" ref="J847:J910" si="115">J846+1</f>
        <v>835</v>
      </c>
      <c r="K847" s="756"/>
      <c r="L847" s="756"/>
      <c r="M847" s="756"/>
      <c r="N847" s="756"/>
      <c r="O847" s="756"/>
      <c r="P847" s="756"/>
      <c r="Q847" s="756"/>
      <c r="R847" s="756"/>
      <c r="S847" s="756"/>
      <c r="T847" s="756"/>
      <c r="U847" s="756"/>
      <c r="V847" s="756"/>
      <c r="W847" s="594"/>
      <c r="X847" s="705">
        <f t="shared" ref="X847:X910" si="116">X846+1</f>
        <v>835</v>
      </c>
      <c r="Y847" s="756"/>
      <c r="Z847" s="756"/>
      <c r="AA847" s="756"/>
      <c r="AB847" s="756"/>
      <c r="AC847" s="756"/>
      <c r="AD847" s="756"/>
      <c r="AE847" s="756"/>
      <c r="AF847" s="756"/>
      <c r="AG847" s="756"/>
      <c r="AH847" s="756"/>
      <c r="AI847" s="756"/>
      <c r="AJ847" s="756"/>
      <c r="AK847" s="594"/>
      <c r="AL847" s="705">
        <f t="shared" si="109"/>
        <v>835</v>
      </c>
      <c r="AM847" s="756"/>
      <c r="AN847" s="756"/>
      <c r="AO847" s="756"/>
      <c r="AP847" s="756"/>
      <c r="AQ847" s="756"/>
      <c r="AR847" s="756"/>
      <c r="AS847" s="756"/>
      <c r="AT847" s="756"/>
      <c r="AU847" s="756"/>
      <c r="AV847" s="756"/>
      <c r="AW847" s="756"/>
      <c r="AX847" s="756"/>
      <c r="AY847" s="594"/>
      <c r="AZ847" s="705">
        <f t="shared" si="110"/>
        <v>835</v>
      </c>
      <c r="BA847" s="756"/>
      <c r="BB847" s="756"/>
      <c r="BC847" s="756"/>
      <c r="BD847" s="756"/>
      <c r="BE847" s="756"/>
      <c r="BF847" s="756"/>
      <c r="BG847" s="756"/>
      <c r="BH847" s="756"/>
      <c r="BI847" s="756"/>
      <c r="BJ847" s="756"/>
      <c r="BK847" s="756"/>
      <c r="BL847" s="756"/>
      <c r="BM847" s="685"/>
      <c r="BN847" s="705">
        <f t="shared" si="111"/>
        <v>835</v>
      </c>
      <c r="BO847" s="756"/>
      <c r="BP847" s="756"/>
      <c r="BQ847" s="756"/>
      <c r="BR847" s="756"/>
      <c r="BS847" s="756"/>
      <c r="BT847" s="756"/>
      <c r="BU847" s="756"/>
      <c r="BV847" s="756"/>
      <c r="BW847" s="756"/>
      <c r="BX847" s="756"/>
      <c r="BY847" s="756"/>
      <c r="BZ847" s="756"/>
    </row>
    <row r="848" spans="2:78" x14ac:dyDescent="0.25">
      <c r="B848" s="705">
        <v>836</v>
      </c>
      <c r="C848" s="765">
        <f>(1+_xlfn.XLOOKUP(INT((B848-1)/12)+1,'ZC Curve'!$B$8:$B$107,'ZC Curve'!R$8:R$107,,0))^(1/12)-1</f>
        <v>0</v>
      </c>
      <c r="D848" s="766">
        <f t="shared" si="112"/>
        <v>1</v>
      </c>
      <c r="E848" s="765">
        <f>(1+_xlfn.XLOOKUP(INT((B848-1)/12)+1,'ZC Curve'!$B$8:$B$107,'ZC Curve'!S$8:S$107,,0))^(1/12)-1</f>
        <v>0</v>
      </c>
      <c r="F848" s="766">
        <f t="shared" si="113"/>
        <v>1</v>
      </c>
      <c r="G848" s="765">
        <f>(1+_xlfn.XLOOKUP(INT((B848-1)/12)+1,'ZC Curve'!$B$8:$B$107,'ZC Curve'!T$8:T$107,,0))^(1/12)-1</f>
        <v>0</v>
      </c>
      <c r="H848" s="766">
        <f t="shared" si="114"/>
        <v>1</v>
      </c>
      <c r="I848" s="594"/>
      <c r="J848" s="705">
        <f t="shared" si="115"/>
        <v>836</v>
      </c>
      <c r="K848" s="756"/>
      <c r="L848" s="756"/>
      <c r="M848" s="756"/>
      <c r="N848" s="756"/>
      <c r="O848" s="756"/>
      <c r="P848" s="756"/>
      <c r="Q848" s="756"/>
      <c r="R848" s="756"/>
      <c r="S848" s="756"/>
      <c r="T848" s="756"/>
      <c r="U848" s="756"/>
      <c r="V848" s="756"/>
      <c r="W848" s="594"/>
      <c r="X848" s="705">
        <f t="shared" si="116"/>
        <v>836</v>
      </c>
      <c r="Y848" s="756"/>
      <c r="Z848" s="756"/>
      <c r="AA848" s="756"/>
      <c r="AB848" s="756"/>
      <c r="AC848" s="756"/>
      <c r="AD848" s="756"/>
      <c r="AE848" s="756"/>
      <c r="AF848" s="756"/>
      <c r="AG848" s="756"/>
      <c r="AH848" s="756"/>
      <c r="AI848" s="756"/>
      <c r="AJ848" s="756"/>
      <c r="AK848" s="594"/>
      <c r="AL848" s="705">
        <f t="shared" si="109"/>
        <v>836</v>
      </c>
      <c r="AM848" s="756"/>
      <c r="AN848" s="756"/>
      <c r="AO848" s="756"/>
      <c r="AP848" s="756"/>
      <c r="AQ848" s="756"/>
      <c r="AR848" s="756"/>
      <c r="AS848" s="756"/>
      <c r="AT848" s="756"/>
      <c r="AU848" s="756"/>
      <c r="AV848" s="756"/>
      <c r="AW848" s="756"/>
      <c r="AX848" s="756"/>
      <c r="AY848" s="594"/>
      <c r="AZ848" s="705">
        <f t="shared" si="110"/>
        <v>836</v>
      </c>
      <c r="BA848" s="756"/>
      <c r="BB848" s="756"/>
      <c r="BC848" s="756"/>
      <c r="BD848" s="756"/>
      <c r="BE848" s="756"/>
      <c r="BF848" s="756"/>
      <c r="BG848" s="756"/>
      <c r="BH848" s="756"/>
      <c r="BI848" s="756"/>
      <c r="BJ848" s="756"/>
      <c r="BK848" s="756"/>
      <c r="BL848" s="756"/>
      <c r="BM848" s="685"/>
      <c r="BN848" s="705">
        <f t="shared" si="111"/>
        <v>836</v>
      </c>
      <c r="BO848" s="756"/>
      <c r="BP848" s="756"/>
      <c r="BQ848" s="756"/>
      <c r="BR848" s="756"/>
      <c r="BS848" s="756"/>
      <c r="BT848" s="756"/>
      <c r="BU848" s="756"/>
      <c r="BV848" s="756"/>
      <c r="BW848" s="756"/>
      <c r="BX848" s="756"/>
      <c r="BY848" s="756"/>
      <c r="BZ848" s="756"/>
    </row>
    <row r="849" spans="2:78" x14ac:dyDescent="0.25">
      <c r="B849" s="705">
        <v>837</v>
      </c>
      <c r="C849" s="765">
        <f>(1+_xlfn.XLOOKUP(INT((B849-1)/12)+1,'ZC Curve'!$B$8:$B$107,'ZC Curve'!R$8:R$107,,0))^(1/12)-1</f>
        <v>0</v>
      </c>
      <c r="D849" s="766">
        <f t="shared" si="112"/>
        <v>1</v>
      </c>
      <c r="E849" s="765">
        <f>(1+_xlfn.XLOOKUP(INT((B849-1)/12)+1,'ZC Curve'!$B$8:$B$107,'ZC Curve'!S$8:S$107,,0))^(1/12)-1</f>
        <v>0</v>
      </c>
      <c r="F849" s="766">
        <f t="shared" si="113"/>
        <v>1</v>
      </c>
      <c r="G849" s="765">
        <f>(1+_xlfn.XLOOKUP(INT((B849-1)/12)+1,'ZC Curve'!$B$8:$B$107,'ZC Curve'!T$8:T$107,,0))^(1/12)-1</f>
        <v>0</v>
      </c>
      <c r="H849" s="766">
        <f t="shared" si="114"/>
        <v>1</v>
      </c>
      <c r="I849" s="594"/>
      <c r="J849" s="705">
        <f t="shared" si="115"/>
        <v>837</v>
      </c>
      <c r="K849" s="756"/>
      <c r="L849" s="756"/>
      <c r="M849" s="756"/>
      <c r="N849" s="756"/>
      <c r="O849" s="756"/>
      <c r="P849" s="756"/>
      <c r="Q849" s="756"/>
      <c r="R849" s="756"/>
      <c r="S849" s="756"/>
      <c r="T849" s="756"/>
      <c r="U849" s="756"/>
      <c r="V849" s="756"/>
      <c r="W849" s="594"/>
      <c r="X849" s="705">
        <f t="shared" si="116"/>
        <v>837</v>
      </c>
      <c r="Y849" s="756"/>
      <c r="Z849" s="756"/>
      <c r="AA849" s="756"/>
      <c r="AB849" s="756"/>
      <c r="AC849" s="756"/>
      <c r="AD849" s="756"/>
      <c r="AE849" s="756"/>
      <c r="AF849" s="756"/>
      <c r="AG849" s="756"/>
      <c r="AH849" s="756"/>
      <c r="AI849" s="756"/>
      <c r="AJ849" s="756"/>
      <c r="AK849" s="594"/>
      <c r="AL849" s="705">
        <f t="shared" si="109"/>
        <v>837</v>
      </c>
      <c r="AM849" s="756"/>
      <c r="AN849" s="756"/>
      <c r="AO849" s="756"/>
      <c r="AP849" s="756"/>
      <c r="AQ849" s="756"/>
      <c r="AR849" s="756"/>
      <c r="AS849" s="756"/>
      <c r="AT849" s="756"/>
      <c r="AU849" s="756"/>
      <c r="AV849" s="756"/>
      <c r="AW849" s="756"/>
      <c r="AX849" s="756"/>
      <c r="AY849" s="594"/>
      <c r="AZ849" s="705">
        <f t="shared" si="110"/>
        <v>837</v>
      </c>
      <c r="BA849" s="756"/>
      <c r="BB849" s="756"/>
      <c r="BC849" s="756"/>
      <c r="BD849" s="756"/>
      <c r="BE849" s="756"/>
      <c r="BF849" s="756"/>
      <c r="BG849" s="756"/>
      <c r="BH849" s="756"/>
      <c r="BI849" s="756"/>
      <c r="BJ849" s="756"/>
      <c r="BK849" s="756"/>
      <c r="BL849" s="756"/>
      <c r="BM849" s="685"/>
      <c r="BN849" s="705">
        <f t="shared" si="111"/>
        <v>837</v>
      </c>
      <c r="BO849" s="756"/>
      <c r="BP849" s="756"/>
      <c r="BQ849" s="756"/>
      <c r="BR849" s="756"/>
      <c r="BS849" s="756"/>
      <c r="BT849" s="756"/>
      <c r="BU849" s="756"/>
      <c r="BV849" s="756"/>
      <c r="BW849" s="756"/>
      <c r="BX849" s="756"/>
      <c r="BY849" s="756"/>
      <c r="BZ849" s="756"/>
    </row>
    <row r="850" spans="2:78" x14ac:dyDescent="0.25">
      <c r="B850" s="705">
        <v>838</v>
      </c>
      <c r="C850" s="765">
        <f>(1+_xlfn.XLOOKUP(INT((B850-1)/12)+1,'ZC Curve'!$B$8:$B$107,'ZC Curve'!R$8:R$107,,0))^(1/12)-1</f>
        <v>0</v>
      </c>
      <c r="D850" s="766">
        <f t="shared" si="112"/>
        <v>1</v>
      </c>
      <c r="E850" s="765">
        <f>(1+_xlfn.XLOOKUP(INT((B850-1)/12)+1,'ZC Curve'!$B$8:$B$107,'ZC Curve'!S$8:S$107,,0))^(1/12)-1</f>
        <v>0</v>
      </c>
      <c r="F850" s="766">
        <f t="shared" si="113"/>
        <v>1</v>
      </c>
      <c r="G850" s="765">
        <f>(1+_xlfn.XLOOKUP(INT((B850-1)/12)+1,'ZC Curve'!$B$8:$B$107,'ZC Curve'!T$8:T$107,,0))^(1/12)-1</f>
        <v>0</v>
      </c>
      <c r="H850" s="766">
        <f t="shared" si="114"/>
        <v>1</v>
      </c>
      <c r="I850" s="594"/>
      <c r="J850" s="705">
        <f t="shared" si="115"/>
        <v>838</v>
      </c>
      <c r="K850" s="756"/>
      <c r="L850" s="756"/>
      <c r="M850" s="756"/>
      <c r="N850" s="756"/>
      <c r="O850" s="756"/>
      <c r="P850" s="756"/>
      <c r="Q850" s="756"/>
      <c r="R850" s="756"/>
      <c r="S850" s="756"/>
      <c r="T850" s="756"/>
      <c r="U850" s="756"/>
      <c r="V850" s="756"/>
      <c r="W850" s="594"/>
      <c r="X850" s="705">
        <f t="shared" si="116"/>
        <v>838</v>
      </c>
      <c r="Y850" s="756"/>
      <c r="Z850" s="756"/>
      <c r="AA850" s="756"/>
      <c r="AB850" s="756"/>
      <c r="AC850" s="756"/>
      <c r="AD850" s="756"/>
      <c r="AE850" s="756"/>
      <c r="AF850" s="756"/>
      <c r="AG850" s="756"/>
      <c r="AH850" s="756"/>
      <c r="AI850" s="756"/>
      <c r="AJ850" s="756"/>
      <c r="AK850" s="594"/>
      <c r="AL850" s="705">
        <f t="shared" si="109"/>
        <v>838</v>
      </c>
      <c r="AM850" s="756"/>
      <c r="AN850" s="756"/>
      <c r="AO850" s="756"/>
      <c r="AP850" s="756"/>
      <c r="AQ850" s="756"/>
      <c r="AR850" s="756"/>
      <c r="AS850" s="756"/>
      <c r="AT850" s="756"/>
      <c r="AU850" s="756"/>
      <c r="AV850" s="756"/>
      <c r="AW850" s="756"/>
      <c r="AX850" s="756"/>
      <c r="AY850" s="594"/>
      <c r="AZ850" s="705">
        <f t="shared" si="110"/>
        <v>838</v>
      </c>
      <c r="BA850" s="756"/>
      <c r="BB850" s="756"/>
      <c r="BC850" s="756"/>
      <c r="BD850" s="756"/>
      <c r="BE850" s="756"/>
      <c r="BF850" s="756"/>
      <c r="BG850" s="756"/>
      <c r="BH850" s="756"/>
      <c r="BI850" s="756"/>
      <c r="BJ850" s="756"/>
      <c r="BK850" s="756"/>
      <c r="BL850" s="756"/>
      <c r="BM850" s="685"/>
      <c r="BN850" s="705">
        <f t="shared" si="111"/>
        <v>838</v>
      </c>
      <c r="BO850" s="756"/>
      <c r="BP850" s="756"/>
      <c r="BQ850" s="756"/>
      <c r="BR850" s="756"/>
      <c r="BS850" s="756"/>
      <c r="BT850" s="756"/>
      <c r="BU850" s="756"/>
      <c r="BV850" s="756"/>
      <c r="BW850" s="756"/>
      <c r="BX850" s="756"/>
      <c r="BY850" s="756"/>
      <c r="BZ850" s="756"/>
    </row>
    <row r="851" spans="2:78" x14ac:dyDescent="0.25">
      <c r="B851" s="705">
        <v>839</v>
      </c>
      <c r="C851" s="765">
        <f>(1+_xlfn.XLOOKUP(INT((B851-1)/12)+1,'ZC Curve'!$B$8:$B$107,'ZC Curve'!R$8:R$107,,0))^(1/12)-1</f>
        <v>0</v>
      </c>
      <c r="D851" s="766">
        <f t="shared" si="112"/>
        <v>1</v>
      </c>
      <c r="E851" s="765">
        <f>(1+_xlfn.XLOOKUP(INT((B851-1)/12)+1,'ZC Curve'!$B$8:$B$107,'ZC Curve'!S$8:S$107,,0))^(1/12)-1</f>
        <v>0</v>
      </c>
      <c r="F851" s="766">
        <f t="shared" si="113"/>
        <v>1</v>
      </c>
      <c r="G851" s="765">
        <f>(1+_xlfn.XLOOKUP(INT((B851-1)/12)+1,'ZC Curve'!$B$8:$B$107,'ZC Curve'!T$8:T$107,,0))^(1/12)-1</f>
        <v>0</v>
      </c>
      <c r="H851" s="766">
        <f t="shared" si="114"/>
        <v>1</v>
      </c>
      <c r="I851" s="594"/>
      <c r="J851" s="705">
        <f t="shared" si="115"/>
        <v>839</v>
      </c>
      <c r="K851" s="756"/>
      <c r="L851" s="756"/>
      <c r="M851" s="756"/>
      <c r="N851" s="756"/>
      <c r="O851" s="756"/>
      <c r="P851" s="756"/>
      <c r="Q851" s="756"/>
      <c r="R851" s="756"/>
      <c r="S851" s="756"/>
      <c r="T851" s="756"/>
      <c r="U851" s="756"/>
      <c r="V851" s="756"/>
      <c r="W851" s="594"/>
      <c r="X851" s="705">
        <f t="shared" si="116"/>
        <v>839</v>
      </c>
      <c r="Y851" s="756"/>
      <c r="Z851" s="756"/>
      <c r="AA851" s="756"/>
      <c r="AB851" s="756"/>
      <c r="AC851" s="756"/>
      <c r="AD851" s="756"/>
      <c r="AE851" s="756"/>
      <c r="AF851" s="756"/>
      <c r="AG851" s="756"/>
      <c r="AH851" s="756"/>
      <c r="AI851" s="756"/>
      <c r="AJ851" s="756"/>
      <c r="AK851" s="594"/>
      <c r="AL851" s="705">
        <f t="shared" si="109"/>
        <v>839</v>
      </c>
      <c r="AM851" s="756"/>
      <c r="AN851" s="756"/>
      <c r="AO851" s="756"/>
      <c r="AP851" s="756"/>
      <c r="AQ851" s="756"/>
      <c r="AR851" s="756"/>
      <c r="AS851" s="756"/>
      <c r="AT851" s="756"/>
      <c r="AU851" s="756"/>
      <c r="AV851" s="756"/>
      <c r="AW851" s="756"/>
      <c r="AX851" s="756"/>
      <c r="AY851" s="594"/>
      <c r="AZ851" s="705">
        <f t="shared" si="110"/>
        <v>839</v>
      </c>
      <c r="BA851" s="756"/>
      <c r="BB851" s="756"/>
      <c r="BC851" s="756"/>
      <c r="BD851" s="756"/>
      <c r="BE851" s="756"/>
      <c r="BF851" s="756"/>
      <c r="BG851" s="756"/>
      <c r="BH851" s="756"/>
      <c r="BI851" s="756"/>
      <c r="BJ851" s="756"/>
      <c r="BK851" s="756"/>
      <c r="BL851" s="756"/>
      <c r="BM851" s="685"/>
      <c r="BN851" s="705">
        <f t="shared" si="111"/>
        <v>839</v>
      </c>
      <c r="BO851" s="756"/>
      <c r="BP851" s="756"/>
      <c r="BQ851" s="756"/>
      <c r="BR851" s="756"/>
      <c r="BS851" s="756"/>
      <c r="BT851" s="756"/>
      <c r="BU851" s="756"/>
      <c r="BV851" s="756"/>
      <c r="BW851" s="756"/>
      <c r="BX851" s="756"/>
      <c r="BY851" s="756"/>
      <c r="BZ851" s="756"/>
    </row>
    <row r="852" spans="2:78" x14ac:dyDescent="0.25">
      <c r="B852" s="705">
        <v>840</v>
      </c>
      <c r="C852" s="765">
        <f>(1+_xlfn.XLOOKUP(INT((B852-1)/12)+1,'ZC Curve'!$B$8:$B$107,'ZC Curve'!R$8:R$107,,0))^(1/12)-1</f>
        <v>0</v>
      </c>
      <c r="D852" s="766">
        <f t="shared" si="112"/>
        <v>1</v>
      </c>
      <c r="E852" s="765">
        <f>(1+_xlfn.XLOOKUP(INT((B852-1)/12)+1,'ZC Curve'!$B$8:$B$107,'ZC Curve'!S$8:S$107,,0))^(1/12)-1</f>
        <v>0</v>
      </c>
      <c r="F852" s="766">
        <f t="shared" si="113"/>
        <v>1</v>
      </c>
      <c r="G852" s="765">
        <f>(1+_xlfn.XLOOKUP(INT((B852-1)/12)+1,'ZC Curve'!$B$8:$B$107,'ZC Curve'!T$8:T$107,,0))^(1/12)-1</f>
        <v>0</v>
      </c>
      <c r="H852" s="766">
        <f t="shared" si="114"/>
        <v>1</v>
      </c>
      <c r="I852" s="594"/>
      <c r="J852" s="705">
        <f t="shared" si="115"/>
        <v>840</v>
      </c>
      <c r="K852" s="756"/>
      <c r="L852" s="756"/>
      <c r="M852" s="756"/>
      <c r="N852" s="756"/>
      <c r="O852" s="756"/>
      <c r="P852" s="756"/>
      <c r="Q852" s="756"/>
      <c r="R852" s="756"/>
      <c r="S852" s="756"/>
      <c r="T852" s="756"/>
      <c r="U852" s="756"/>
      <c r="V852" s="756"/>
      <c r="W852" s="594"/>
      <c r="X852" s="705">
        <f t="shared" si="116"/>
        <v>840</v>
      </c>
      <c r="Y852" s="756"/>
      <c r="Z852" s="756"/>
      <c r="AA852" s="756"/>
      <c r="AB852" s="756"/>
      <c r="AC852" s="756"/>
      <c r="AD852" s="756"/>
      <c r="AE852" s="756"/>
      <c r="AF852" s="756"/>
      <c r="AG852" s="756"/>
      <c r="AH852" s="756"/>
      <c r="AI852" s="756"/>
      <c r="AJ852" s="756"/>
      <c r="AK852" s="594"/>
      <c r="AL852" s="705">
        <f t="shared" si="109"/>
        <v>840</v>
      </c>
      <c r="AM852" s="756"/>
      <c r="AN852" s="756"/>
      <c r="AO852" s="756"/>
      <c r="AP852" s="756"/>
      <c r="AQ852" s="756"/>
      <c r="AR852" s="756"/>
      <c r="AS852" s="756"/>
      <c r="AT852" s="756"/>
      <c r="AU852" s="756"/>
      <c r="AV852" s="756"/>
      <c r="AW852" s="756"/>
      <c r="AX852" s="756"/>
      <c r="AY852" s="594"/>
      <c r="AZ852" s="705">
        <f t="shared" si="110"/>
        <v>840</v>
      </c>
      <c r="BA852" s="756"/>
      <c r="BB852" s="756"/>
      <c r="BC852" s="756"/>
      <c r="BD852" s="756"/>
      <c r="BE852" s="756"/>
      <c r="BF852" s="756"/>
      <c r="BG852" s="756"/>
      <c r="BH852" s="756"/>
      <c r="BI852" s="756"/>
      <c r="BJ852" s="756"/>
      <c r="BK852" s="756"/>
      <c r="BL852" s="756"/>
      <c r="BM852" s="685"/>
      <c r="BN852" s="705">
        <f t="shared" si="111"/>
        <v>840</v>
      </c>
      <c r="BO852" s="756"/>
      <c r="BP852" s="756"/>
      <c r="BQ852" s="756"/>
      <c r="BR852" s="756"/>
      <c r="BS852" s="756"/>
      <c r="BT852" s="756"/>
      <c r="BU852" s="756"/>
      <c r="BV852" s="756"/>
      <c r="BW852" s="756"/>
      <c r="BX852" s="756"/>
      <c r="BY852" s="756"/>
      <c r="BZ852" s="756"/>
    </row>
    <row r="853" spans="2:78" x14ac:dyDescent="0.25">
      <c r="B853" s="705">
        <v>841</v>
      </c>
      <c r="C853" s="765">
        <f>(1+_xlfn.XLOOKUP(INT((B853-1)/12)+1,'ZC Curve'!$B$8:$B$107,'ZC Curve'!R$8:R$107,,0))^(1/12)-1</f>
        <v>0</v>
      </c>
      <c r="D853" s="766">
        <f t="shared" si="112"/>
        <v>1</v>
      </c>
      <c r="E853" s="765">
        <f>(1+_xlfn.XLOOKUP(INT((B853-1)/12)+1,'ZC Curve'!$B$8:$B$107,'ZC Curve'!S$8:S$107,,0))^(1/12)-1</f>
        <v>0</v>
      </c>
      <c r="F853" s="766">
        <f t="shared" si="113"/>
        <v>1</v>
      </c>
      <c r="G853" s="765">
        <f>(1+_xlfn.XLOOKUP(INT((B853-1)/12)+1,'ZC Curve'!$B$8:$B$107,'ZC Curve'!T$8:T$107,,0))^(1/12)-1</f>
        <v>0</v>
      </c>
      <c r="H853" s="766">
        <f t="shared" si="114"/>
        <v>1</v>
      </c>
      <c r="I853" s="594"/>
      <c r="J853" s="705">
        <f t="shared" si="115"/>
        <v>841</v>
      </c>
      <c r="K853" s="756"/>
      <c r="L853" s="756"/>
      <c r="M853" s="756"/>
      <c r="N853" s="756"/>
      <c r="O853" s="756"/>
      <c r="P853" s="756"/>
      <c r="Q853" s="756"/>
      <c r="R853" s="756"/>
      <c r="S853" s="756"/>
      <c r="T853" s="756"/>
      <c r="U853" s="756"/>
      <c r="V853" s="756"/>
      <c r="W853" s="594"/>
      <c r="X853" s="705">
        <f t="shared" si="116"/>
        <v>841</v>
      </c>
      <c r="Y853" s="756"/>
      <c r="Z853" s="756"/>
      <c r="AA853" s="756"/>
      <c r="AB853" s="756"/>
      <c r="AC853" s="756"/>
      <c r="AD853" s="756"/>
      <c r="AE853" s="756"/>
      <c r="AF853" s="756"/>
      <c r="AG853" s="756"/>
      <c r="AH853" s="756"/>
      <c r="AI853" s="756"/>
      <c r="AJ853" s="756"/>
      <c r="AK853" s="594"/>
      <c r="AL853" s="705">
        <f t="shared" si="109"/>
        <v>841</v>
      </c>
      <c r="AM853" s="756"/>
      <c r="AN853" s="756"/>
      <c r="AO853" s="756"/>
      <c r="AP853" s="756"/>
      <c r="AQ853" s="756"/>
      <c r="AR853" s="756"/>
      <c r="AS853" s="756"/>
      <c r="AT853" s="756"/>
      <c r="AU853" s="756"/>
      <c r="AV853" s="756"/>
      <c r="AW853" s="756"/>
      <c r="AX853" s="756"/>
      <c r="AY853" s="594"/>
      <c r="AZ853" s="705">
        <f t="shared" si="110"/>
        <v>841</v>
      </c>
      <c r="BA853" s="756"/>
      <c r="BB853" s="756"/>
      <c r="BC853" s="756"/>
      <c r="BD853" s="756"/>
      <c r="BE853" s="756"/>
      <c r="BF853" s="756"/>
      <c r="BG853" s="756"/>
      <c r="BH853" s="756"/>
      <c r="BI853" s="756"/>
      <c r="BJ853" s="756"/>
      <c r="BK853" s="756"/>
      <c r="BL853" s="756"/>
      <c r="BM853" s="685"/>
      <c r="BN853" s="705">
        <f t="shared" si="111"/>
        <v>841</v>
      </c>
      <c r="BO853" s="756"/>
      <c r="BP853" s="756"/>
      <c r="BQ853" s="756"/>
      <c r="BR853" s="756"/>
      <c r="BS853" s="756"/>
      <c r="BT853" s="756"/>
      <c r="BU853" s="756"/>
      <c r="BV853" s="756"/>
      <c r="BW853" s="756"/>
      <c r="BX853" s="756"/>
      <c r="BY853" s="756"/>
      <c r="BZ853" s="756"/>
    </row>
    <row r="854" spans="2:78" x14ac:dyDescent="0.25">
      <c r="B854" s="705">
        <v>842</v>
      </c>
      <c r="C854" s="765">
        <f>(1+_xlfn.XLOOKUP(INT((B854-1)/12)+1,'ZC Curve'!$B$8:$B$107,'ZC Curve'!R$8:R$107,,0))^(1/12)-1</f>
        <v>0</v>
      </c>
      <c r="D854" s="766">
        <f t="shared" si="112"/>
        <v>1</v>
      </c>
      <c r="E854" s="765">
        <f>(1+_xlfn.XLOOKUP(INT((B854-1)/12)+1,'ZC Curve'!$B$8:$B$107,'ZC Curve'!S$8:S$107,,0))^(1/12)-1</f>
        <v>0</v>
      </c>
      <c r="F854" s="766">
        <f t="shared" si="113"/>
        <v>1</v>
      </c>
      <c r="G854" s="765">
        <f>(1+_xlfn.XLOOKUP(INT((B854-1)/12)+1,'ZC Curve'!$B$8:$B$107,'ZC Curve'!T$8:T$107,,0))^(1/12)-1</f>
        <v>0</v>
      </c>
      <c r="H854" s="766">
        <f t="shared" si="114"/>
        <v>1</v>
      </c>
      <c r="I854" s="594"/>
      <c r="J854" s="705">
        <f t="shared" si="115"/>
        <v>842</v>
      </c>
      <c r="K854" s="756"/>
      <c r="L854" s="756"/>
      <c r="M854" s="756"/>
      <c r="N854" s="756"/>
      <c r="O854" s="756"/>
      <c r="P854" s="756"/>
      <c r="Q854" s="756"/>
      <c r="R854" s="756"/>
      <c r="S854" s="756"/>
      <c r="T854" s="756"/>
      <c r="U854" s="756"/>
      <c r="V854" s="756"/>
      <c r="W854" s="594"/>
      <c r="X854" s="705">
        <f t="shared" si="116"/>
        <v>842</v>
      </c>
      <c r="Y854" s="756"/>
      <c r="Z854" s="756"/>
      <c r="AA854" s="756"/>
      <c r="AB854" s="756"/>
      <c r="AC854" s="756"/>
      <c r="AD854" s="756"/>
      <c r="AE854" s="756"/>
      <c r="AF854" s="756"/>
      <c r="AG854" s="756"/>
      <c r="AH854" s="756"/>
      <c r="AI854" s="756"/>
      <c r="AJ854" s="756"/>
      <c r="AK854" s="594"/>
      <c r="AL854" s="705">
        <f t="shared" si="109"/>
        <v>842</v>
      </c>
      <c r="AM854" s="756"/>
      <c r="AN854" s="756"/>
      <c r="AO854" s="756"/>
      <c r="AP854" s="756"/>
      <c r="AQ854" s="756"/>
      <c r="AR854" s="756"/>
      <c r="AS854" s="756"/>
      <c r="AT854" s="756"/>
      <c r="AU854" s="756"/>
      <c r="AV854" s="756"/>
      <c r="AW854" s="756"/>
      <c r="AX854" s="756"/>
      <c r="AY854" s="594"/>
      <c r="AZ854" s="705">
        <f t="shared" si="110"/>
        <v>842</v>
      </c>
      <c r="BA854" s="756"/>
      <c r="BB854" s="756"/>
      <c r="BC854" s="756"/>
      <c r="BD854" s="756"/>
      <c r="BE854" s="756"/>
      <c r="BF854" s="756"/>
      <c r="BG854" s="756"/>
      <c r="BH854" s="756"/>
      <c r="BI854" s="756"/>
      <c r="BJ854" s="756"/>
      <c r="BK854" s="756"/>
      <c r="BL854" s="756"/>
      <c r="BM854" s="685"/>
      <c r="BN854" s="705">
        <f t="shared" si="111"/>
        <v>842</v>
      </c>
      <c r="BO854" s="756"/>
      <c r="BP854" s="756"/>
      <c r="BQ854" s="756"/>
      <c r="BR854" s="756"/>
      <c r="BS854" s="756"/>
      <c r="BT854" s="756"/>
      <c r="BU854" s="756"/>
      <c r="BV854" s="756"/>
      <c r="BW854" s="756"/>
      <c r="BX854" s="756"/>
      <c r="BY854" s="756"/>
      <c r="BZ854" s="756"/>
    </row>
    <row r="855" spans="2:78" x14ac:dyDescent="0.25">
      <c r="B855" s="705">
        <v>843</v>
      </c>
      <c r="C855" s="765">
        <f>(1+_xlfn.XLOOKUP(INT((B855-1)/12)+1,'ZC Curve'!$B$8:$B$107,'ZC Curve'!R$8:R$107,,0))^(1/12)-1</f>
        <v>0</v>
      </c>
      <c r="D855" s="766">
        <f t="shared" si="112"/>
        <v>1</v>
      </c>
      <c r="E855" s="765">
        <f>(1+_xlfn.XLOOKUP(INT((B855-1)/12)+1,'ZC Curve'!$B$8:$B$107,'ZC Curve'!S$8:S$107,,0))^(1/12)-1</f>
        <v>0</v>
      </c>
      <c r="F855" s="766">
        <f t="shared" si="113"/>
        <v>1</v>
      </c>
      <c r="G855" s="765">
        <f>(1+_xlfn.XLOOKUP(INT((B855-1)/12)+1,'ZC Curve'!$B$8:$B$107,'ZC Curve'!T$8:T$107,,0))^(1/12)-1</f>
        <v>0</v>
      </c>
      <c r="H855" s="766">
        <f t="shared" si="114"/>
        <v>1</v>
      </c>
      <c r="I855" s="594"/>
      <c r="J855" s="705">
        <f t="shared" si="115"/>
        <v>843</v>
      </c>
      <c r="K855" s="756"/>
      <c r="L855" s="756"/>
      <c r="M855" s="756"/>
      <c r="N855" s="756"/>
      <c r="O855" s="756"/>
      <c r="P855" s="756"/>
      <c r="Q855" s="756"/>
      <c r="R855" s="756"/>
      <c r="S855" s="756"/>
      <c r="T855" s="756"/>
      <c r="U855" s="756"/>
      <c r="V855" s="756"/>
      <c r="W855" s="594"/>
      <c r="X855" s="705">
        <f t="shared" si="116"/>
        <v>843</v>
      </c>
      <c r="Y855" s="756"/>
      <c r="Z855" s="756"/>
      <c r="AA855" s="756"/>
      <c r="AB855" s="756"/>
      <c r="AC855" s="756"/>
      <c r="AD855" s="756"/>
      <c r="AE855" s="756"/>
      <c r="AF855" s="756"/>
      <c r="AG855" s="756"/>
      <c r="AH855" s="756"/>
      <c r="AI855" s="756"/>
      <c r="AJ855" s="756"/>
      <c r="AK855" s="594"/>
      <c r="AL855" s="705">
        <f t="shared" si="109"/>
        <v>843</v>
      </c>
      <c r="AM855" s="756"/>
      <c r="AN855" s="756"/>
      <c r="AO855" s="756"/>
      <c r="AP855" s="756"/>
      <c r="AQ855" s="756"/>
      <c r="AR855" s="756"/>
      <c r="AS855" s="756"/>
      <c r="AT855" s="756"/>
      <c r="AU855" s="756"/>
      <c r="AV855" s="756"/>
      <c r="AW855" s="756"/>
      <c r="AX855" s="756"/>
      <c r="AY855" s="594"/>
      <c r="AZ855" s="705">
        <f t="shared" si="110"/>
        <v>843</v>
      </c>
      <c r="BA855" s="756"/>
      <c r="BB855" s="756"/>
      <c r="BC855" s="756"/>
      <c r="BD855" s="756"/>
      <c r="BE855" s="756"/>
      <c r="BF855" s="756"/>
      <c r="BG855" s="756"/>
      <c r="BH855" s="756"/>
      <c r="BI855" s="756"/>
      <c r="BJ855" s="756"/>
      <c r="BK855" s="756"/>
      <c r="BL855" s="756"/>
      <c r="BM855" s="685"/>
      <c r="BN855" s="705">
        <f t="shared" si="111"/>
        <v>843</v>
      </c>
      <c r="BO855" s="756"/>
      <c r="BP855" s="756"/>
      <c r="BQ855" s="756"/>
      <c r="BR855" s="756"/>
      <c r="BS855" s="756"/>
      <c r="BT855" s="756"/>
      <c r="BU855" s="756"/>
      <c r="BV855" s="756"/>
      <c r="BW855" s="756"/>
      <c r="BX855" s="756"/>
      <c r="BY855" s="756"/>
      <c r="BZ855" s="756"/>
    </row>
    <row r="856" spans="2:78" x14ac:dyDescent="0.25">
      <c r="B856" s="705">
        <v>844</v>
      </c>
      <c r="C856" s="765">
        <f>(1+_xlfn.XLOOKUP(INT((B856-1)/12)+1,'ZC Curve'!$B$8:$B$107,'ZC Curve'!R$8:R$107,,0))^(1/12)-1</f>
        <v>0</v>
      </c>
      <c r="D856" s="766">
        <f t="shared" si="112"/>
        <v>1</v>
      </c>
      <c r="E856" s="765">
        <f>(1+_xlfn.XLOOKUP(INT((B856-1)/12)+1,'ZC Curve'!$B$8:$B$107,'ZC Curve'!S$8:S$107,,0))^(1/12)-1</f>
        <v>0</v>
      </c>
      <c r="F856" s="766">
        <f t="shared" si="113"/>
        <v>1</v>
      </c>
      <c r="G856" s="765">
        <f>(1+_xlfn.XLOOKUP(INT((B856-1)/12)+1,'ZC Curve'!$B$8:$B$107,'ZC Curve'!T$8:T$107,,0))^(1/12)-1</f>
        <v>0</v>
      </c>
      <c r="H856" s="766">
        <f t="shared" si="114"/>
        <v>1</v>
      </c>
      <c r="I856" s="594"/>
      <c r="J856" s="705">
        <f t="shared" si="115"/>
        <v>844</v>
      </c>
      <c r="K856" s="756"/>
      <c r="L856" s="756"/>
      <c r="M856" s="756"/>
      <c r="N856" s="756"/>
      <c r="O856" s="756"/>
      <c r="P856" s="756"/>
      <c r="Q856" s="756"/>
      <c r="R856" s="756"/>
      <c r="S856" s="756"/>
      <c r="T856" s="756"/>
      <c r="U856" s="756"/>
      <c r="V856" s="756"/>
      <c r="W856" s="594"/>
      <c r="X856" s="705">
        <f t="shared" si="116"/>
        <v>844</v>
      </c>
      <c r="Y856" s="756"/>
      <c r="Z856" s="756"/>
      <c r="AA856" s="756"/>
      <c r="AB856" s="756"/>
      <c r="AC856" s="756"/>
      <c r="AD856" s="756"/>
      <c r="AE856" s="756"/>
      <c r="AF856" s="756"/>
      <c r="AG856" s="756"/>
      <c r="AH856" s="756"/>
      <c r="AI856" s="756"/>
      <c r="AJ856" s="756"/>
      <c r="AK856" s="594"/>
      <c r="AL856" s="705">
        <f t="shared" si="109"/>
        <v>844</v>
      </c>
      <c r="AM856" s="756"/>
      <c r="AN856" s="756"/>
      <c r="AO856" s="756"/>
      <c r="AP856" s="756"/>
      <c r="AQ856" s="756"/>
      <c r="AR856" s="756"/>
      <c r="AS856" s="756"/>
      <c r="AT856" s="756"/>
      <c r="AU856" s="756"/>
      <c r="AV856" s="756"/>
      <c r="AW856" s="756"/>
      <c r="AX856" s="756"/>
      <c r="AY856" s="594"/>
      <c r="AZ856" s="705">
        <f t="shared" si="110"/>
        <v>844</v>
      </c>
      <c r="BA856" s="756"/>
      <c r="BB856" s="756"/>
      <c r="BC856" s="756"/>
      <c r="BD856" s="756"/>
      <c r="BE856" s="756"/>
      <c r="BF856" s="756"/>
      <c r="BG856" s="756"/>
      <c r="BH856" s="756"/>
      <c r="BI856" s="756"/>
      <c r="BJ856" s="756"/>
      <c r="BK856" s="756"/>
      <c r="BL856" s="756"/>
      <c r="BM856" s="685"/>
      <c r="BN856" s="705">
        <f t="shared" si="111"/>
        <v>844</v>
      </c>
      <c r="BO856" s="756"/>
      <c r="BP856" s="756"/>
      <c r="BQ856" s="756"/>
      <c r="BR856" s="756"/>
      <c r="BS856" s="756"/>
      <c r="BT856" s="756"/>
      <c r="BU856" s="756"/>
      <c r="BV856" s="756"/>
      <c r="BW856" s="756"/>
      <c r="BX856" s="756"/>
      <c r="BY856" s="756"/>
      <c r="BZ856" s="756"/>
    </row>
    <row r="857" spans="2:78" x14ac:dyDescent="0.25">
      <c r="B857" s="705">
        <v>845</v>
      </c>
      <c r="C857" s="765">
        <f>(1+_xlfn.XLOOKUP(INT((B857-1)/12)+1,'ZC Curve'!$B$8:$B$107,'ZC Curve'!R$8:R$107,,0))^(1/12)-1</f>
        <v>0</v>
      </c>
      <c r="D857" s="766">
        <f t="shared" si="112"/>
        <v>1</v>
      </c>
      <c r="E857" s="765">
        <f>(1+_xlfn.XLOOKUP(INT((B857-1)/12)+1,'ZC Curve'!$B$8:$B$107,'ZC Curve'!S$8:S$107,,0))^(1/12)-1</f>
        <v>0</v>
      </c>
      <c r="F857" s="766">
        <f t="shared" si="113"/>
        <v>1</v>
      </c>
      <c r="G857" s="765">
        <f>(1+_xlfn.XLOOKUP(INT((B857-1)/12)+1,'ZC Curve'!$B$8:$B$107,'ZC Curve'!T$8:T$107,,0))^(1/12)-1</f>
        <v>0</v>
      </c>
      <c r="H857" s="766">
        <f t="shared" si="114"/>
        <v>1</v>
      </c>
      <c r="I857" s="594"/>
      <c r="J857" s="705">
        <f t="shared" si="115"/>
        <v>845</v>
      </c>
      <c r="K857" s="756"/>
      <c r="L857" s="756"/>
      <c r="M857" s="756"/>
      <c r="N857" s="756"/>
      <c r="O857" s="756"/>
      <c r="P857" s="756"/>
      <c r="Q857" s="756"/>
      <c r="R857" s="756"/>
      <c r="S857" s="756"/>
      <c r="T857" s="756"/>
      <c r="U857" s="756"/>
      <c r="V857" s="756"/>
      <c r="W857" s="594"/>
      <c r="X857" s="705">
        <f t="shared" si="116"/>
        <v>845</v>
      </c>
      <c r="Y857" s="756"/>
      <c r="Z857" s="756"/>
      <c r="AA857" s="756"/>
      <c r="AB857" s="756"/>
      <c r="AC857" s="756"/>
      <c r="AD857" s="756"/>
      <c r="AE857" s="756"/>
      <c r="AF857" s="756"/>
      <c r="AG857" s="756"/>
      <c r="AH857" s="756"/>
      <c r="AI857" s="756"/>
      <c r="AJ857" s="756"/>
      <c r="AK857" s="594"/>
      <c r="AL857" s="705">
        <f t="shared" si="109"/>
        <v>845</v>
      </c>
      <c r="AM857" s="756"/>
      <c r="AN857" s="756"/>
      <c r="AO857" s="756"/>
      <c r="AP857" s="756"/>
      <c r="AQ857" s="756"/>
      <c r="AR857" s="756"/>
      <c r="AS857" s="756"/>
      <c r="AT857" s="756"/>
      <c r="AU857" s="756"/>
      <c r="AV857" s="756"/>
      <c r="AW857" s="756"/>
      <c r="AX857" s="756"/>
      <c r="AY857" s="594"/>
      <c r="AZ857" s="705">
        <f t="shared" si="110"/>
        <v>845</v>
      </c>
      <c r="BA857" s="756"/>
      <c r="BB857" s="756"/>
      <c r="BC857" s="756"/>
      <c r="BD857" s="756"/>
      <c r="BE857" s="756"/>
      <c r="BF857" s="756"/>
      <c r="BG857" s="756"/>
      <c r="BH857" s="756"/>
      <c r="BI857" s="756"/>
      <c r="BJ857" s="756"/>
      <c r="BK857" s="756"/>
      <c r="BL857" s="756"/>
      <c r="BM857" s="685"/>
      <c r="BN857" s="705">
        <f t="shared" si="111"/>
        <v>845</v>
      </c>
      <c r="BO857" s="756"/>
      <c r="BP857" s="756"/>
      <c r="BQ857" s="756"/>
      <c r="BR857" s="756"/>
      <c r="BS857" s="756"/>
      <c r="BT857" s="756"/>
      <c r="BU857" s="756"/>
      <c r="BV857" s="756"/>
      <c r="BW857" s="756"/>
      <c r="BX857" s="756"/>
      <c r="BY857" s="756"/>
      <c r="BZ857" s="756"/>
    </row>
    <row r="858" spans="2:78" x14ac:dyDescent="0.25">
      <c r="B858" s="705">
        <v>846</v>
      </c>
      <c r="C858" s="765">
        <f>(1+_xlfn.XLOOKUP(INT((B858-1)/12)+1,'ZC Curve'!$B$8:$B$107,'ZC Curve'!R$8:R$107,,0))^(1/12)-1</f>
        <v>0</v>
      </c>
      <c r="D858" s="766">
        <f t="shared" si="112"/>
        <v>1</v>
      </c>
      <c r="E858" s="765">
        <f>(1+_xlfn.XLOOKUP(INT((B858-1)/12)+1,'ZC Curve'!$B$8:$B$107,'ZC Curve'!S$8:S$107,,0))^(1/12)-1</f>
        <v>0</v>
      </c>
      <c r="F858" s="766">
        <f t="shared" si="113"/>
        <v>1</v>
      </c>
      <c r="G858" s="765">
        <f>(1+_xlfn.XLOOKUP(INT((B858-1)/12)+1,'ZC Curve'!$B$8:$B$107,'ZC Curve'!T$8:T$107,,0))^(1/12)-1</f>
        <v>0</v>
      </c>
      <c r="H858" s="766">
        <f t="shared" si="114"/>
        <v>1</v>
      </c>
      <c r="I858" s="594"/>
      <c r="J858" s="705">
        <f t="shared" si="115"/>
        <v>846</v>
      </c>
      <c r="K858" s="756"/>
      <c r="L858" s="756"/>
      <c r="M858" s="756"/>
      <c r="N858" s="756"/>
      <c r="O858" s="756"/>
      <c r="P858" s="756"/>
      <c r="Q858" s="756"/>
      <c r="R858" s="756"/>
      <c r="S858" s="756"/>
      <c r="T858" s="756"/>
      <c r="U858" s="756"/>
      <c r="V858" s="756"/>
      <c r="W858" s="594"/>
      <c r="X858" s="705">
        <f t="shared" si="116"/>
        <v>846</v>
      </c>
      <c r="Y858" s="756"/>
      <c r="Z858" s="756"/>
      <c r="AA858" s="756"/>
      <c r="AB858" s="756"/>
      <c r="AC858" s="756"/>
      <c r="AD858" s="756"/>
      <c r="AE858" s="756"/>
      <c r="AF858" s="756"/>
      <c r="AG858" s="756"/>
      <c r="AH858" s="756"/>
      <c r="AI858" s="756"/>
      <c r="AJ858" s="756"/>
      <c r="AK858" s="594"/>
      <c r="AL858" s="705">
        <f t="shared" si="109"/>
        <v>846</v>
      </c>
      <c r="AM858" s="756"/>
      <c r="AN858" s="756"/>
      <c r="AO858" s="756"/>
      <c r="AP858" s="756"/>
      <c r="AQ858" s="756"/>
      <c r="AR858" s="756"/>
      <c r="AS858" s="756"/>
      <c r="AT858" s="756"/>
      <c r="AU858" s="756"/>
      <c r="AV858" s="756"/>
      <c r="AW858" s="756"/>
      <c r="AX858" s="756"/>
      <c r="AY858" s="594"/>
      <c r="AZ858" s="705">
        <f t="shared" si="110"/>
        <v>846</v>
      </c>
      <c r="BA858" s="756"/>
      <c r="BB858" s="756"/>
      <c r="BC858" s="756"/>
      <c r="BD858" s="756"/>
      <c r="BE858" s="756"/>
      <c r="BF858" s="756"/>
      <c r="BG858" s="756"/>
      <c r="BH858" s="756"/>
      <c r="BI858" s="756"/>
      <c r="BJ858" s="756"/>
      <c r="BK858" s="756"/>
      <c r="BL858" s="756"/>
      <c r="BM858" s="685"/>
      <c r="BN858" s="705">
        <f t="shared" si="111"/>
        <v>846</v>
      </c>
      <c r="BO858" s="756"/>
      <c r="BP858" s="756"/>
      <c r="BQ858" s="756"/>
      <c r="BR858" s="756"/>
      <c r="BS858" s="756"/>
      <c r="BT858" s="756"/>
      <c r="BU858" s="756"/>
      <c r="BV858" s="756"/>
      <c r="BW858" s="756"/>
      <c r="BX858" s="756"/>
      <c r="BY858" s="756"/>
      <c r="BZ858" s="756"/>
    </row>
    <row r="859" spans="2:78" x14ac:dyDescent="0.25">
      <c r="B859" s="705">
        <v>847</v>
      </c>
      <c r="C859" s="765">
        <f>(1+_xlfn.XLOOKUP(INT((B859-1)/12)+1,'ZC Curve'!$B$8:$B$107,'ZC Curve'!R$8:R$107,,0))^(1/12)-1</f>
        <v>0</v>
      </c>
      <c r="D859" s="766">
        <f t="shared" si="112"/>
        <v>1</v>
      </c>
      <c r="E859" s="765">
        <f>(1+_xlfn.XLOOKUP(INT((B859-1)/12)+1,'ZC Curve'!$B$8:$B$107,'ZC Curve'!S$8:S$107,,0))^(1/12)-1</f>
        <v>0</v>
      </c>
      <c r="F859" s="766">
        <f t="shared" si="113"/>
        <v>1</v>
      </c>
      <c r="G859" s="765">
        <f>(1+_xlfn.XLOOKUP(INT((B859-1)/12)+1,'ZC Curve'!$B$8:$B$107,'ZC Curve'!T$8:T$107,,0))^(1/12)-1</f>
        <v>0</v>
      </c>
      <c r="H859" s="766">
        <f t="shared" si="114"/>
        <v>1</v>
      </c>
      <c r="I859" s="594"/>
      <c r="J859" s="705">
        <f t="shared" si="115"/>
        <v>847</v>
      </c>
      <c r="K859" s="756"/>
      <c r="L859" s="756"/>
      <c r="M859" s="756"/>
      <c r="N859" s="756"/>
      <c r="O859" s="756"/>
      <c r="P859" s="756"/>
      <c r="Q859" s="756"/>
      <c r="R859" s="756"/>
      <c r="S859" s="756"/>
      <c r="T859" s="756"/>
      <c r="U859" s="756"/>
      <c r="V859" s="756"/>
      <c r="W859" s="594"/>
      <c r="X859" s="705">
        <f t="shared" si="116"/>
        <v>847</v>
      </c>
      <c r="Y859" s="756"/>
      <c r="Z859" s="756"/>
      <c r="AA859" s="756"/>
      <c r="AB859" s="756"/>
      <c r="AC859" s="756"/>
      <c r="AD859" s="756"/>
      <c r="AE859" s="756"/>
      <c r="AF859" s="756"/>
      <c r="AG859" s="756"/>
      <c r="AH859" s="756"/>
      <c r="AI859" s="756"/>
      <c r="AJ859" s="756"/>
      <c r="AK859" s="594"/>
      <c r="AL859" s="705">
        <f t="shared" si="109"/>
        <v>847</v>
      </c>
      <c r="AM859" s="756"/>
      <c r="AN859" s="756"/>
      <c r="AO859" s="756"/>
      <c r="AP859" s="756"/>
      <c r="AQ859" s="756"/>
      <c r="AR859" s="756"/>
      <c r="AS859" s="756"/>
      <c r="AT859" s="756"/>
      <c r="AU859" s="756"/>
      <c r="AV859" s="756"/>
      <c r="AW859" s="756"/>
      <c r="AX859" s="756"/>
      <c r="AY859" s="594"/>
      <c r="AZ859" s="705">
        <f t="shared" si="110"/>
        <v>847</v>
      </c>
      <c r="BA859" s="756"/>
      <c r="BB859" s="756"/>
      <c r="BC859" s="756"/>
      <c r="BD859" s="756"/>
      <c r="BE859" s="756"/>
      <c r="BF859" s="756"/>
      <c r="BG859" s="756"/>
      <c r="BH859" s="756"/>
      <c r="BI859" s="756"/>
      <c r="BJ859" s="756"/>
      <c r="BK859" s="756"/>
      <c r="BL859" s="756"/>
      <c r="BM859" s="685"/>
      <c r="BN859" s="705">
        <f t="shared" si="111"/>
        <v>847</v>
      </c>
      <c r="BO859" s="756"/>
      <c r="BP859" s="756"/>
      <c r="BQ859" s="756"/>
      <c r="BR859" s="756"/>
      <c r="BS859" s="756"/>
      <c r="BT859" s="756"/>
      <c r="BU859" s="756"/>
      <c r="BV859" s="756"/>
      <c r="BW859" s="756"/>
      <c r="BX859" s="756"/>
      <c r="BY859" s="756"/>
      <c r="BZ859" s="756"/>
    </row>
    <row r="860" spans="2:78" x14ac:dyDescent="0.25">
      <c r="B860" s="705">
        <v>848</v>
      </c>
      <c r="C860" s="765">
        <f>(1+_xlfn.XLOOKUP(INT((B860-1)/12)+1,'ZC Curve'!$B$8:$B$107,'ZC Curve'!R$8:R$107,,0))^(1/12)-1</f>
        <v>0</v>
      </c>
      <c r="D860" s="766">
        <f t="shared" si="112"/>
        <v>1</v>
      </c>
      <c r="E860" s="765">
        <f>(1+_xlfn.XLOOKUP(INT((B860-1)/12)+1,'ZC Curve'!$B$8:$B$107,'ZC Curve'!S$8:S$107,,0))^(1/12)-1</f>
        <v>0</v>
      </c>
      <c r="F860" s="766">
        <f t="shared" si="113"/>
        <v>1</v>
      </c>
      <c r="G860" s="765">
        <f>(1+_xlfn.XLOOKUP(INT((B860-1)/12)+1,'ZC Curve'!$B$8:$B$107,'ZC Curve'!T$8:T$107,,0))^(1/12)-1</f>
        <v>0</v>
      </c>
      <c r="H860" s="766">
        <f t="shared" si="114"/>
        <v>1</v>
      </c>
      <c r="I860" s="594"/>
      <c r="J860" s="705">
        <f t="shared" si="115"/>
        <v>848</v>
      </c>
      <c r="K860" s="756"/>
      <c r="L860" s="756"/>
      <c r="M860" s="756"/>
      <c r="N860" s="756"/>
      <c r="O860" s="756"/>
      <c r="P860" s="756"/>
      <c r="Q860" s="756"/>
      <c r="R860" s="756"/>
      <c r="S860" s="756"/>
      <c r="T860" s="756"/>
      <c r="U860" s="756"/>
      <c r="V860" s="756"/>
      <c r="W860" s="594"/>
      <c r="X860" s="705">
        <f t="shared" si="116"/>
        <v>848</v>
      </c>
      <c r="Y860" s="756"/>
      <c r="Z860" s="756"/>
      <c r="AA860" s="756"/>
      <c r="AB860" s="756"/>
      <c r="AC860" s="756"/>
      <c r="AD860" s="756"/>
      <c r="AE860" s="756"/>
      <c r="AF860" s="756"/>
      <c r="AG860" s="756"/>
      <c r="AH860" s="756"/>
      <c r="AI860" s="756"/>
      <c r="AJ860" s="756"/>
      <c r="AK860" s="594"/>
      <c r="AL860" s="705">
        <f t="shared" si="109"/>
        <v>848</v>
      </c>
      <c r="AM860" s="756"/>
      <c r="AN860" s="756"/>
      <c r="AO860" s="756"/>
      <c r="AP860" s="756"/>
      <c r="AQ860" s="756"/>
      <c r="AR860" s="756"/>
      <c r="AS860" s="756"/>
      <c r="AT860" s="756"/>
      <c r="AU860" s="756"/>
      <c r="AV860" s="756"/>
      <c r="AW860" s="756"/>
      <c r="AX860" s="756"/>
      <c r="AY860" s="594"/>
      <c r="AZ860" s="705">
        <f t="shared" si="110"/>
        <v>848</v>
      </c>
      <c r="BA860" s="756"/>
      <c r="BB860" s="756"/>
      <c r="BC860" s="756"/>
      <c r="BD860" s="756"/>
      <c r="BE860" s="756"/>
      <c r="BF860" s="756"/>
      <c r="BG860" s="756"/>
      <c r="BH860" s="756"/>
      <c r="BI860" s="756"/>
      <c r="BJ860" s="756"/>
      <c r="BK860" s="756"/>
      <c r="BL860" s="756"/>
      <c r="BM860" s="685"/>
      <c r="BN860" s="705">
        <f t="shared" si="111"/>
        <v>848</v>
      </c>
      <c r="BO860" s="756"/>
      <c r="BP860" s="756"/>
      <c r="BQ860" s="756"/>
      <c r="BR860" s="756"/>
      <c r="BS860" s="756"/>
      <c r="BT860" s="756"/>
      <c r="BU860" s="756"/>
      <c r="BV860" s="756"/>
      <c r="BW860" s="756"/>
      <c r="BX860" s="756"/>
      <c r="BY860" s="756"/>
      <c r="BZ860" s="756"/>
    </row>
    <row r="861" spans="2:78" x14ac:dyDescent="0.25">
      <c r="B861" s="705">
        <v>849</v>
      </c>
      <c r="C861" s="765">
        <f>(1+_xlfn.XLOOKUP(INT((B861-1)/12)+1,'ZC Curve'!$B$8:$B$107,'ZC Curve'!R$8:R$107,,0))^(1/12)-1</f>
        <v>0</v>
      </c>
      <c r="D861" s="766">
        <f t="shared" si="112"/>
        <v>1</v>
      </c>
      <c r="E861" s="765">
        <f>(1+_xlfn.XLOOKUP(INT((B861-1)/12)+1,'ZC Curve'!$B$8:$B$107,'ZC Curve'!S$8:S$107,,0))^(1/12)-1</f>
        <v>0</v>
      </c>
      <c r="F861" s="766">
        <f t="shared" si="113"/>
        <v>1</v>
      </c>
      <c r="G861" s="765">
        <f>(1+_xlfn.XLOOKUP(INT((B861-1)/12)+1,'ZC Curve'!$B$8:$B$107,'ZC Curve'!T$8:T$107,,0))^(1/12)-1</f>
        <v>0</v>
      </c>
      <c r="H861" s="766">
        <f t="shared" si="114"/>
        <v>1</v>
      </c>
      <c r="I861" s="594"/>
      <c r="J861" s="705">
        <f t="shared" si="115"/>
        <v>849</v>
      </c>
      <c r="K861" s="756"/>
      <c r="L861" s="756"/>
      <c r="M861" s="756"/>
      <c r="N861" s="756"/>
      <c r="O861" s="756"/>
      <c r="P861" s="756"/>
      <c r="Q861" s="756"/>
      <c r="R861" s="756"/>
      <c r="S861" s="756"/>
      <c r="T861" s="756"/>
      <c r="U861" s="756"/>
      <c r="V861" s="756"/>
      <c r="W861" s="594"/>
      <c r="X861" s="705">
        <f t="shared" si="116"/>
        <v>849</v>
      </c>
      <c r="Y861" s="756"/>
      <c r="Z861" s="756"/>
      <c r="AA861" s="756"/>
      <c r="AB861" s="756"/>
      <c r="AC861" s="756"/>
      <c r="AD861" s="756"/>
      <c r="AE861" s="756"/>
      <c r="AF861" s="756"/>
      <c r="AG861" s="756"/>
      <c r="AH861" s="756"/>
      <c r="AI861" s="756"/>
      <c r="AJ861" s="756"/>
      <c r="AK861" s="594"/>
      <c r="AL861" s="705">
        <f t="shared" si="109"/>
        <v>849</v>
      </c>
      <c r="AM861" s="756"/>
      <c r="AN861" s="756"/>
      <c r="AO861" s="756"/>
      <c r="AP861" s="756"/>
      <c r="AQ861" s="756"/>
      <c r="AR861" s="756"/>
      <c r="AS861" s="756"/>
      <c r="AT861" s="756"/>
      <c r="AU861" s="756"/>
      <c r="AV861" s="756"/>
      <c r="AW861" s="756"/>
      <c r="AX861" s="756"/>
      <c r="AY861" s="594"/>
      <c r="AZ861" s="705">
        <f t="shared" si="110"/>
        <v>849</v>
      </c>
      <c r="BA861" s="756"/>
      <c r="BB861" s="756"/>
      <c r="BC861" s="756"/>
      <c r="BD861" s="756"/>
      <c r="BE861" s="756"/>
      <c r="BF861" s="756"/>
      <c r="BG861" s="756"/>
      <c r="BH861" s="756"/>
      <c r="BI861" s="756"/>
      <c r="BJ861" s="756"/>
      <c r="BK861" s="756"/>
      <c r="BL861" s="756"/>
      <c r="BM861" s="685"/>
      <c r="BN861" s="705">
        <f t="shared" si="111"/>
        <v>849</v>
      </c>
      <c r="BO861" s="756"/>
      <c r="BP861" s="756"/>
      <c r="BQ861" s="756"/>
      <c r="BR861" s="756"/>
      <c r="BS861" s="756"/>
      <c r="BT861" s="756"/>
      <c r="BU861" s="756"/>
      <c r="BV861" s="756"/>
      <c r="BW861" s="756"/>
      <c r="BX861" s="756"/>
      <c r="BY861" s="756"/>
      <c r="BZ861" s="756"/>
    </row>
    <row r="862" spans="2:78" x14ac:dyDescent="0.25">
      <c r="B862" s="705">
        <v>850</v>
      </c>
      <c r="C862" s="765">
        <f>(1+_xlfn.XLOOKUP(INT((B862-1)/12)+1,'ZC Curve'!$B$8:$B$107,'ZC Curve'!R$8:R$107,,0))^(1/12)-1</f>
        <v>0</v>
      </c>
      <c r="D862" s="766">
        <f t="shared" si="112"/>
        <v>1</v>
      </c>
      <c r="E862" s="765">
        <f>(1+_xlfn.XLOOKUP(INT((B862-1)/12)+1,'ZC Curve'!$B$8:$B$107,'ZC Curve'!S$8:S$107,,0))^(1/12)-1</f>
        <v>0</v>
      </c>
      <c r="F862" s="766">
        <f t="shared" si="113"/>
        <v>1</v>
      </c>
      <c r="G862" s="765">
        <f>(1+_xlfn.XLOOKUP(INT((B862-1)/12)+1,'ZC Curve'!$B$8:$B$107,'ZC Curve'!T$8:T$107,,0))^(1/12)-1</f>
        <v>0</v>
      </c>
      <c r="H862" s="766">
        <f t="shared" si="114"/>
        <v>1</v>
      </c>
      <c r="I862" s="594"/>
      <c r="J862" s="705">
        <f t="shared" si="115"/>
        <v>850</v>
      </c>
      <c r="K862" s="756"/>
      <c r="L862" s="756"/>
      <c r="M862" s="756"/>
      <c r="N862" s="756"/>
      <c r="O862" s="756"/>
      <c r="P862" s="756"/>
      <c r="Q862" s="756"/>
      <c r="R862" s="756"/>
      <c r="S862" s="756"/>
      <c r="T862" s="756"/>
      <c r="U862" s="756"/>
      <c r="V862" s="756"/>
      <c r="W862" s="594"/>
      <c r="X862" s="705">
        <f t="shared" si="116"/>
        <v>850</v>
      </c>
      <c r="Y862" s="756"/>
      <c r="Z862" s="756"/>
      <c r="AA862" s="756"/>
      <c r="AB862" s="756"/>
      <c r="AC862" s="756"/>
      <c r="AD862" s="756"/>
      <c r="AE862" s="756"/>
      <c r="AF862" s="756"/>
      <c r="AG862" s="756"/>
      <c r="AH862" s="756"/>
      <c r="AI862" s="756"/>
      <c r="AJ862" s="756"/>
      <c r="AK862" s="594"/>
      <c r="AL862" s="705">
        <f t="shared" si="109"/>
        <v>850</v>
      </c>
      <c r="AM862" s="756"/>
      <c r="AN862" s="756"/>
      <c r="AO862" s="756"/>
      <c r="AP862" s="756"/>
      <c r="AQ862" s="756"/>
      <c r="AR862" s="756"/>
      <c r="AS862" s="756"/>
      <c r="AT862" s="756"/>
      <c r="AU862" s="756"/>
      <c r="AV862" s="756"/>
      <c r="AW862" s="756"/>
      <c r="AX862" s="756"/>
      <c r="AY862" s="594"/>
      <c r="AZ862" s="705">
        <f t="shared" si="110"/>
        <v>850</v>
      </c>
      <c r="BA862" s="756"/>
      <c r="BB862" s="756"/>
      <c r="BC862" s="756"/>
      <c r="BD862" s="756"/>
      <c r="BE862" s="756"/>
      <c r="BF862" s="756"/>
      <c r="BG862" s="756"/>
      <c r="BH862" s="756"/>
      <c r="BI862" s="756"/>
      <c r="BJ862" s="756"/>
      <c r="BK862" s="756"/>
      <c r="BL862" s="756"/>
      <c r="BM862" s="685"/>
      <c r="BN862" s="705">
        <f t="shared" si="111"/>
        <v>850</v>
      </c>
      <c r="BO862" s="756"/>
      <c r="BP862" s="756"/>
      <c r="BQ862" s="756"/>
      <c r="BR862" s="756"/>
      <c r="BS862" s="756"/>
      <c r="BT862" s="756"/>
      <c r="BU862" s="756"/>
      <c r="BV862" s="756"/>
      <c r="BW862" s="756"/>
      <c r="BX862" s="756"/>
      <c r="BY862" s="756"/>
      <c r="BZ862" s="756"/>
    </row>
    <row r="863" spans="2:78" x14ac:dyDescent="0.25">
      <c r="B863" s="705">
        <v>851</v>
      </c>
      <c r="C863" s="765">
        <f>(1+_xlfn.XLOOKUP(INT((B863-1)/12)+1,'ZC Curve'!$B$8:$B$107,'ZC Curve'!R$8:R$107,,0))^(1/12)-1</f>
        <v>0</v>
      </c>
      <c r="D863" s="766">
        <f t="shared" si="112"/>
        <v>1</v>
      </c>
      <c r="E863" s="765">
        <f>(1+_xlfn.XLOOKUP(INT((B863-1)/12)+1,'ZC Curve'!$B$8:$B$107,'ZC Curve'!S$8:S$107,,0))^(1/12)-1</f>
        <v>0</v>
      </c>
      <c r="F863" s="766">
        <f t="shared" si="113"/>
        <v>1</v>
      </c>
      <c r="G863" s="765">
        <f>(1+_xlfn.XLOOKUP(INT((B863-1)/12)+1,'ZC Curve'!$B$8:$B$107,'ZC Curve'!T$8:T$107,,0))^(1/12)-1</f>
        <v>0</v>
      </c>
      <c r="H863" s="766">
        <f t="shared" si="114"/>
        <v>1</v>
      </c>
      <c r="I863" s="594"/>
      <c r="J863" s="705">
        <f t="shared" si="115"/>
        <v>851</v>
      </c>
      <c r="K863" s="756"/>
      <c r="L863" s="756"/>
      <c r="M863" s="756"/>
      <c r="N863" s="756"/>
      <c r="O863" s="756"/>
      <c r="P863" s="756"/>
      <c r="Q863" s="756"/>
      <c r="R863" s="756"/>
      <c r="S863" s="756"/>
      <c r="T863" s="756"/>
      <c r="U863" s="756"/>
      <c r="V863" s="756"/>
      <c r="W863" s="594"/>
      <c r="X863" s="705">
        <f t="shared" si="116"/>
        <v>851</v>
      </c>
      <c r="Y863" s="756"/>
      <c r="Z863" s="756"/>
      <c r="AA863" s="756"/>
      <c r="AB863" s="756"/>
      <c r="AC863" s="756"/>
      <c r="AD863" s="756"/>
      <c r="AE863" s="756"/>
      <c r="AF863" s="756"/>
      <c r="AG863" s="756"/>
      <c r="AH863" s="756"/>
      <c r="AI863" s="756"/>
      <c r="AJ863" s="756"/>
      <c r="AK863" s="594"/>
      <c r="AL863" s="705">
        <f t="shared" si="109"/>
        <v>851</v>
      </c>
      <c r="AM863" s="756"/>
      <c r="AN863" s="756"/>
      <c r="AO863" s="756"/>
      <c r="AP863" s="756"/>
      <c r="AQ863" s="756"/>
      <c r="AR863" s="756"/>
      <c r="AS863" s="756"/>
      <c r="AT863" s="756"/>
      <c r="AU863" s="756"/>
      <c r="AV863" s="756"/>
      <c r="AW863" s="756"/>
      <c r="AX863" s="756"/>
      <c r="AY863" s="594"/>
      <c r="AZ863" s="705">
        <f t="shared" si="110"/>
        <v>851</v>
      </c>
      <c r="BA863" s="756"/>
      <c r="BB863" s="756"/>
      <c r="BC863" s="756"/>
      <c r="BD863" s="756"/>
      <c r="BE863" s="756"/>
      <c r="BF863" s="756"/>
      <c r="BG863" s="756"/>
      <c r="BH863" s="756"/>
      <c r="BI863" s="756"/>
      <c r="BJ863" s="756"/>
      <c r="BK863" s="756"/>
      <c r="BL863" s="756"/>
      <c r="BM863" s="685"/>
      <c r="BN863" s="705">
        <f t="shared" si="111"/>
        <v>851</v>
      </c>
      <c r="BO863" s="756"/>
      <c r="BP863" s="756"/>
      <c r="BQ863" s="756"/>
      <c r="BR863" s="756"/>
      <c r="BS863" s="756"/>
      <c r="BT863" s="756"/>
      <c r="BU863" s="756"/>
      <c r="BV863" s="756"/>
      <c r="BW863" s="756"/>
      <c r="BX863" s="756"/>
      <c r="BY863" s="756"/>
      <c r="BZ863" s="756"/>
    </row>
    <row r="864" spans="2:78" x14ac:dyDescent="0.25">
      <c r="B864" s="705">
        <v>852</v>
      </c>
      <c r="C864" s="765">
        <f>(1+_xlfn.XLOOKUP(INT((B864-1)/12)+1,'ZC Curve'!$B$8:$B$107,'ZC Curve'!R$8:R$107,,0))^(1/12)-1</f>
        <v>0</v>
      </c>
      <c r="D864" s="766">
        <f t="shared" si="112"/>
        <v>1</v>
      </c>
      <c r="E864" s="765">
        <f>(1+_xlfn.XLOOKUP(INT((B864-1)/12)+1,'ZC Curve'!$B$8:$B$107,'ZC Curve'!S$8:S$107,,0))^(1/12)-1</f>
        <v>0</v>
      </c>
      <c r="F864" s="766">
        <f t="shared" si="113"/>
        <v>1</v>
      </c>
      <c r="G864" s="765">
        <f>(1+_xlfn.XLOOKUP(INT((B864-1)/12)+1,'ZC Curve'!$B$8:$B$107,'ZC Curve'!T$8:T$107,,0))^(1/12)-1</f>
        <v>0</v>
      </c>
      <c r="H864" s="766">
        <f t="shared" si="114"/>
        <v>1</v>
      </c>
      <c r="I864" s="594"/>
      <c r="J864" s="705">
        <f t="shared" si="115"/>
        <v>852</v>
      </c>
      <c r="K864" s="756"/>
      <c r="L864" s="756"/>
      <c r="M864" s="756"/>
      <c r="N864" s="756"/>
      <c r="O864" s="756"/>
      <c r="P864" s="756"/>
      <c r="Q864" s="756"/>
      <c r="R864" s="756"/>
      <c r="S864" s="756"/>
      <c r="T864" s="756"/>
      <c r="U864" s="756"/>
      <c r="V864" s="756"/>
      <c r="W864" s="594"/>
      <c r="X864" s="705">
        <f t="shared" si="116"/>
        <v>852</v>
      </c>
      <c r="Y864" s="756"/>
      <c r="Z864" s="756"/>
      <c r="AA864" s="756"/>
      <c r="AB864" s="756"/>
      <c r="AC864" s="756"/>
      <c r="AD864" s="756"/>
      <c r="AE864" s="756"/>
      <c r="AF864" s="756"/>
      <c r="AG864" s="756"/>
      <c r="AH864" s="756"/>
      <c r="AI864" s="756"/>
      <c r="AJ864" s="756"/>
      <c r="AK864" s="594"/>
      <c r="AL864" s="705">
        <f t="shared" si="109"/>
        <v>852</v>
      </c>
      <c r="AM864" s="756"/>
      <c r="AN864" s="756"/>
      <c r="AO864" s="756"/>
      <c r="AP864" s="756"/>
      <c r="AQ864" s="756"/>
      <c r="AR864" s="756"/>
      <c r="AS864" s="756"/>
      <c r="AT864" s="756"/>
      <c r="AU864" s="756"/>
      <c r="AV864" s="756"/>
      <c r="AW864" s="756"/>
      <c r="AX864" s="756"/>
      <c r="AY864" s="594"/>
      <c r="AZ864" s="705">
        <f t="shared" si="110"/>
        <v>852</v>
      </c>
      <c r="BA864" s="756"/>
      <c r="BB864" s="756"/>
      <c r="BC864" s="756"/>
      <c r="BD864" s="756"/>
      <c r="BE864" s="756"/>
      <c r="BF864" s="756"/>
      <c r="BG864" s="756"/>
      <c r="BH864" s="756"/>
      <c r="BI864" s="756"/>
      <c r="BJ864" s="756"/>
      <c r="BK864" s="756"/>
      <c r="BL864" s="756"/>
      <c r="BM864" s="685"/>
      <c r="BN864" s="705">
        <f t="shared" si="111"/>
        <v>852</v>
      </c>
      <c r="BO864" s="756"/>
      <c r="BP864" s="756"/>
      <c r="BQ864" s="756"/>
      <c r="BR864" s="756"/>
      <c r="BS864" s="756"/>
      <c r="BT864" s="756"/>
      <c r="BU864" s="756"/>
      <c r="BV864" s="756"/>
      <c r="BW864" s="756"/>
      <c r="BX864" s="756"/>
      <c r="BY864" s="756"/>
      <c r="BZ864" s="756"/>
    </row>
    <row r="865" spans="2:78" x14ac:dyDescent="0.25">
      <c r="B865" s="705">
        <v>853</v>
      </c>
      <c r="C865" s="765">
        <f>(1+_xlfn.XLOOKUP(INT((B865-1)/12)+1,'ZC Curve'!$B$8:$B$107,'ZC Curve'!R$8:R$107,,0))^(1/12)-1</f>
        <v>0</v>
      </c>
      <c r="D865" s="766">
        <f t="shared" si="112"/>
        <v>1</v>
      </c>
      <c r="E865" s="765">
        <f>(1+_xlfn.XLOOKUP(INT((B865-1)/12)+1,'ZC Curve'!$B$8:$B$107,'ZC Curve'!S$8:S$107,,0))^(1/12)-1</f>
        <v>0</v>
      </c>
      <c r="F865" s="766">
        <f t="shared" si="113"/>
        <v>1</v>
      </c>
      <c r="G865" s="765">
        <f>(1+_xlfn.XLOOKUP(INT((B865-1)/12)+1,'ZC Curve'!$B$8:$B$107,'ZC Curve'!T$8:T$107,,0))^(1/12)-1</f>
        <v>0</v>
      </c>
      <c r="H865" s="766">
        <f t="shared" si="114"/>
        <v>1</v>
      </c>
      <c r="I865" s="594"/>
      <c r="J865" s="705">
        <f t="shared" si="115"/>
        <v>853</v>
      </c>
      <c r="K865" s="756"/>
      <c r="L865" s="756"/>
      <c r="M865" s="756"/>
      <c r="N865" s="756"/>
      <c r="O865" s="756"/>
      <c r="P865" s="756"/>
      <c r="Q865" s="756"/>
      <c r="R865" s="756"/>
      <c r="S865" s="756"/>
      <c r="T865" s="756"/>
      <c r="U865" s="756"/>
      <c r="V865" s="756"/>
      <c r="W865" s="594"/>
      <c r="X865" s="705">
        <f t="shared" si="116"/>
        <v>853</v>
      </c>
      <c r="Y865" s="756"/>
      <c r="Z865" s="756"/>
      <c r="AA865" s="756"/>
      <c r="AB865" s="756"/>
      <c r="AC865" s="756"/>
      <c r="AD865" s="756"/>
      <c r="AE865" s="756"/>
      <c r="AF865" s="756"/>
      <c r="AG865" s="756"/>
      <c r="AH865" s="756"/>
      <c r="AI865" s="756"/>
      <c r="AJ865" s="756"/>
      <c r="AK865" s="594"/>
      <c r="AL865" s="705">
        <f t="shared" si="109"/>
        <v>853</v>
      </c>
      <c r="AM865" s="756"/>
      <c r="AN865" s="756"/>
      <c r="AO865" s="756"/>
      <c r="AP865" s="756"/>
      <c r="AQ865" s="756"/>
      <c r="AR865" s="756"/>
      <c r="AS865" s="756"/>
      <c r="AT865" s="756"/>
      <c r="AU865" s="756"/>
      <c r="AV865" s="756"/>
      <c r="AW865" s="756"/>
      <c r="AX865" s="756"/>
      <c r="AY865" s="594"/>
      <c r="AZ865" s="705">
        <f t="shared" si="110"/>
        <v>853</v>
      </c>
      <c r="BA865" s="756"/>
      <c r="BB865" s="756"/>
      <c r="BC865" s="756"/>
      <c r="BD865" s="756"/>
      <c r="BE865" s="756"/>
      <c r="BF865" s="756"/>
      <c r="BG865" s="756"/>
      <c r="BH865" s="756"/>
      <c r="BI865" s="756"/>
      <c r="BJ865" s="756"/>
      <c r="BK865" s="756"/>
      <c r="BL865" s="756"/>
      <c r="BM865" s="685"/>
      <c r="BN865" s="705">
        <f t="shared" si="111"/>
        <v>853</v>
      </c>
      <c r="BO865" s="756"/>
      <c r="BP865" s="756"/>
      <c r="BQ865" s="756"/>
      <c r="BR865" s="756"/>
      <c r="BS865" s="756"/>
      <c r="BT865" s="756"/>
      <c r="BU865" s="756"/>
      <c r="BV865" s="756"/>
      <c r="BW865" s="756"/>
      <c r="BX865" s="756"/>
      <c r="BY865" s="756"/>
      <c r="BZ865" s="756"/>
    </row>
    <row r="866" spans="2:78" x14ac:dyDescent="0.25">
      <c r="B866" s="705">
        <v>854</v>
      </c>
      <c r="C866" s="765">
        <f>(1+_xlfn.XLOOKUP(INT((B866-1)/12)+1,'ZC Curve'!$B$8:$B$107,'ZC Curve'!R$8:R$107,,0))^(1/12)-1</f>
        <v>0</v>
      </c>
      <c r="D866" s="766">
        <f t="shared" si="112"/>
        <v>1</v>
      </c>
      <c r="E866" s="765">
        <f>(1+_xlfn.XLOOKUP(INT((B866-1)/12)+1,'ZC Curve'!$B$8:$B$107,'ZC Curve'!S$8:S$107,,0))^(1/12)-1</f>
        <v>0</v>
      </c>
      <c r="F866" s="766">
        <f t="shared" si="113"/>
        <v>1</v>
      </c>
      <c r="G866" s="765">
        <f>(1+_xlfn.XLOOKUP(INT((B866-1)/12)+1,'ZC Curve'!$B$8:$B$107,'ZC Curve'!T$8:T$107,,0))^(1/12)-1</f>
        <v>0</v>
      </c>
      <c r="H866" s="766">
        <f t="shared" si="114"/>
        <v>1</v>
      </c>
      <c r="I866" s="594"/>
      <c r="J866" s="705">
        <f t="shared" si="115"/>
        <v>854</v>
      </c>
      <c r="K866" s="756"/>
      <c r="L866" s="756"/>
      <c r="M866" s="756"/>
      <c r="N866" s="756"/>
      <c r="O866" s="756"/>
      <c r="P866" s="756"/>
      <c r="Q866" s="756"/>
      <c r="R866" s="756"/>
      <c r="S866" s="756"/>
      <c r="T866" s="756"/>
      <c r="U866" s="756"/>
      <c r="V866" s="756"/>
      <c r="W866" s="594"/>
      <c r="X866" s="705">
        <f t="shared" si="116"/>
        <v>854</v>
      </c>
      <c r="Y866" s="756"/>
      <c r="Z866" s="756"/>
      <c r="AA866" s="756"/>
      <c r="AB866" s="756"/>
      <c r="AC866" s="756"/>
      <c r="AD866" s="756"/>
      <c r="AE866" s="756"/>
      <c r="AF866" s="756"/>
      <c r="AG866" s="756"/>
      <c r="AH866" s="756"/>
      <c r="AI866" s="756"/>
      <c r="AJ866" s="756"/>
      <c r="AK866" s="594"/>
      <c r="AL866" s="705">
        <f t="shared" si="109"/>
        <v>854</v>
      </c>
      <c r="AM866" s="756"/>
      <c r="AN866" s="756"/>
      <c r="AO866" s="756"/>
      <c r="AP866" s="756"/>
      <c r="AQ866" s="756"/>
      <c r="AR866" s="756"/>
      <c r="AS866" s="756"/>
      <c r="AT866" s="756"/>
      <c r="AU866" s="756"/>
      <c r="AV866" s="756"/>
      <c r="AW866" s="756"/>
      <c r="AX866" s="756"/>
      <c r="AY866" s="594"/>
      <c r="AZ866" s="705">
        <f t="shared" si="110"/>
        <v>854</v>
      </c>
      <c r="BA866" s="756"/>
      <c r="BB866" s="756"/>
      <c r="BC866" s="756"/>
      <c r="BD866" s="756"/>
      <c r="BE866" s="756"/>
      <c r="BF866" s="756"/>
      <c r="BG866" s="756"/>
      <c r="BH866" s="756"/>
      <c r="BI866" s="756"/>
      <c r="BJ866" s="756"/>
      <c r="BK866" s="756"/>
      <c r="BL866" s="756"/>
      <c r="BM866" s="685"/>
      <c r="BN866" s="705">
        <f t="shared" si="111"/>
        <v>854</v>
      </c>
      <c r="BO866" s="756"/>
      <c r="BP866" s="756"/>
      <c r="BQ866" s="756"/>
      <c r="BR866" s="756"/>
      <c r="BS866" s="756"/>
      <c r="BT866" s="756"/>
      <c r="BU866" s="756"/>
      <c r="BV866" s="756"/>
      <c r="BW866" s="756"/>
      <c r="BX866" s="756"/>
      <c r="BY866" s="756"/>
      <c r="BZ866" s="756"/>
    </row>
    <row r="867" spans="2:78" x14ac:dyDescent="0.25">
      <c r="B867" s="705">
        <v>855</v>
      </c>
      <c r="C867" s="765">
        <f>(1+_xlfn.XLOOKUP(INT((B867-1)/12)+1,'ZC Curve'!$B$8:$B$107,'ZC Curve'!R$8:R$107,,0))^(1/12)-1</f>
        <v>0</v>
      </c>
      <c r="D867" s="766">
        <f t="shared" si="112"/>
        <v>1</v>
      </c>
      <c r="E867" s="765">
        <f>(1+_xlfn.XLOOKUP(INT((B867-1)/12)+1,'ZC Curve'!$B$8:$B$107,'ZC Curve'!S$8:S$107,,0))^(1/12)-1</f>
        <v>0</v>
      </c>
      <c r="F867" s="766">
        <f t="shared" si="113"/>
        <v>1</v>
      </c>
      <c r="G867" s="765">
        <f>(1+_xlfn.XLOOKUP(INT((B867-1)/12)+1,'ZC Curve'!$B$8:$B$107,'ZC Curve'!T$8:T$107,,0))^(1/12)-1</f>
        <v>0</v>
      </c>
      <c r="H867" s="766">
        <f t="shared" si="114"/>
        <v>1</v>
      </c>
      <c r="I867" s="594"/>
      <c r="J867" s="705">
        <f t="shared" si="115"/>
        <v>855</v>
      </c>
      <c r="K867" s="756"/>
      <c r="L867" s="756"/>
      <c r="M867" s="756"/>
      <c r="N867" s="756"/>
      <c r="O867" s="756"/>
      <c r="P867" s="756"/>
      <c r="Q867" s="756"/>
      <c r="R867" s="756"/>
      <c r="S867" s="756"/>
      <c r="T867" s="756"/>
      <c r="U867" s="756"/>
      <c r="V867" s="756"/>
      <c r="W867" s="594"/>
      <c r="X867" s="705">
        <f t="shared" si="116"/>
        <v>855</v>
      </c>
      <c r="Y867" s="756"/>
      <c r="Z867" s="756"/>
      <c r="AA867" s="756"/>
      <c r="AB867" s="756"/>
      <c r="AC867" s="756"/>
      <c r="AD867" s="756"/>
      <c r="AE867" s="756"/>
      <c r="AF867" s="756"/>
      <c r="AG867" s="756"/>
      <c r="AH867" s="756"/>
      <c r="AI867" s="756"/>
      <c r="AJ867" s="756"/>
      <c r="AK867" s="594"/>
      <c r="AL867" s="705">
        <f t="shared" si="109"/>
        <v>855</v>
      </c>
      <c r="AM867" s="756"/>
      <c r="AN867" s="756"/>
      <c r="AO867" s="756"/>
      <c r="AP867" s="756"/>
      <c r="AQ867" s="756"/>
      <c r="AR867" s="756"/>
      <c r="AS867" s="756"/>
      <c r="AT867" s="756"/>
      <c r="AU867" s="756"/>
      <c r="AV867" s="756"/>
      <c r="AW867" s="756"/>
      <c r="AX867" s="756"/>
      <c r="AY867" s="594"/>
      <c r="AZ867" s="705">
        <f t="shared" si="110"/>
        <v>855</v>
      </c>
      <c r="BA867" s="756"/>
      <c r="BB867" s="756"/>
      <c r="BC867" s="756"/>
      <c r="BD867" s="756"/>
      <c r="BE867" s="756"/>
      <c r="BF867" s="756"/>
      <c r="BG867" s="756"/>
      <c r="BH867" s="756"/>
      <c r="BI867" s="756"/>
      <c r="BJ867" s="756"/>
      <c r="BK867" s="756"/>
      <c r="BL867" s="756"/>
      <c r="BM867" s="685"/>
      <c r="BN867" s="705">
        <f t="shared" si="111"/>
        <v>855</v>
      </c>
      <c r="BO867" s="756"/>
      <c r="BP867" s="756"/>
      <c r="BQ867" s="756"/>
      <c r="BR867" s="756"/>
      <c r="BS867" s="756"/>
      <c r="BT867" s="756"/>
      <c r="BU867" s="756"/>
      <c r="BV867" s="756"/>
      <c r="BW867" s="756"/>
      <c r="BX867" s="756"/>
      <c r="BY867" s="756"/>
      <c r="BZ867" s="756"/>
    </row>
    <row r="868" spans="2:78" x14ac:dyDescent="0.25">
      <c r="B868" s="705">
        <v>856</v>
      </c>
      <c r="C868" s="765">
        <f>(1+_xlfn.XLOOKUP(INT((B868-1)/12)+1,'ZC Curve'!$B$8:$B$107,'ZC Curve'!R$8:R$107,,0))^(1/12)-1</f>
        <v>0</v>
      </c>
      <c r="D868" s="766">
        <f t="shared" si="112"/>
        <v>1</v>
      </c>
      <c r="E868" s="765">
        <f>(1+_xlfn.XLOOKUP(INT((B868-1)/12)+1,'ZC Curve'!$B$8:$B$107,'ZC Curve'!S$8:S$107,,0))^(1/12)-1</f>
        <v>0</v>
      </c>
      <c r="F868" s="766">
        <f t="shared" si="113"/>
        <v>1</v>
      </c>
      <c r="G868" s="765">
        <f>(1+_xlfn.XLOOKUP(INT((B868-1)/12)+1,'ZC Curve'!$B$8:$B$107,'ZC Curve'!T$8:T$107,,0))^(1/12)-1</f>
        <v>0</v>
      </c>
      <c r="H868" s="766">
        <f t="shared" si="114"/>
        <v>1</v>
      </c>
      <c r="I868" s="594"/>
      <c r="J868" s="705">
        <f t="shared" si="115"/>
        <v>856</v>
      </c>
      <c r="K868" s="756"/>
      <c r="L868" s="756"/>
      <c r="M868" s="756"/>
      <c r="N868" s="756"/>
      <c r="O868" s="756"/>
      <c r="P868" s="756"/>
      <c r="Q868" s="756"/>
      <c r="R868" s="756"/>
      <c r="S868" s="756"/>
      <c r="T868" s="756"/>
      <c r="U868" s="756"/>
      <c r="V868" s="756"/>
      <c r="W868" s="594"/>
      <c r="X868" s="705">
        <f t="shared" si="116"/>
        <v>856</v>
      </c>
      <c r="Y868" s="756"/>
      <c r="Z868" s="756"/>
      <c r="AA868" s="756"/>
      <c r="AB868" s="756"/>
      <c r="AC868" s="756"/>
      <c r="AD868" s="756"/>
      <c r="AE868" s="756"/>
      <c r="AF868" s="756"/>
      <c r="AG868" s="756"/>
      <c r="AH868" s="756"/>
      <c r="AI868" s="756"/>
      <c r="AJ868" s="756"/>
      <c r="AK868" s="594"/>
      <c r="AL868" s="705">
        <f t="shared" si="109"/>
        <v>856</v>
      </c>
      <c r="AM868" s="756"/>
      <c r="AN868" s="756"/>
      <c r="AO868" s="756"/>
      <c r="AP868" s="756"/>
      <c r="AQ868" s="756"/>
      <c r="AR868" s="756"/>
      <c r="AS868" s="756"/>
      <c r="AT868" s="756"/>
      <c r="AU868" s="756"/>
      <c r="AV868" s="756"/>
      <c r="AW868" s="756"/>
      <c r="AX868" s="756"/>
      <c r="AY868" s="594"/>
      <c r="AZ868" s="705">
        <f t="shared" si="110"/>
        <v>856</v>
      </c>
      <c r="BA868" s="756"/>
      <c r="BB868" s="756"/>
      <c r="BC868" s="756"/>
      <c r="BD868" s="756"/>
      <c r="BE868" s="756"/>
      <c r="BF868" s="756"/>
      <c r="BG868" s="756"/>
      <c r="BH868" s="756"/>
      <c r="BI868" s="756"/>
      <c r="BJ868" s="756"/>
      <c r="BK868" s="756"/>
      <c r="BL868" s="756"/>
      <c r="BM868" s="685"/>
      <c r="BN868" s="705">
        <f t="shared" si="111"/>
        <v>856</v>
      </c>
      <c r="BO868" s="756"/>
      <c r="BP868" s="756"/>
      <c r="BQ868" s="756"/>
      <c r="BR868" s="756"/>
      <c r="BS868" s="756"/>
      <c r="BT868" s="756"/>
      <c r="BU868" s="756"/>
      <c r="BV868" s="756"/>
      <c r="BW868" s="756"/>
      <c r="BX868" s="756"/>
      <c r="BY868" s="756"/>
      <c r="BZ868" s="756"/>
    </row>
    <row r="869" spans="2:78" x14ac:dyDescent="0.25">
      <c r="B869" s="705">
        <v>857</v>
      </c>
      <c r="C869" s="765">
        <f>(1+_xlfn.XLOOKUP(INT((B869-1)/12)+1,'ZC Curve'!$B$8:$B$107,'ZC Curve'!R$8:R$107,,0))^(1/12)-1</f>
        <v>0</v>
      </c>
      <c r="D869" s="766">
        <f t="shared" si="112"/>
        <v>1</v>
      </c>
      <c r="E869" s="765">
        <f>(1+_xlfn.XLOOKUP(INT((B869-1)/12)+1,'ZC Curve'!$B$8:$B$107,'ZC Curve'!S$8:S$107,,0))^(1/12)-1</f>
        <v>0</v>
      </c>
      <c r="F869" s="766">
        <f t="shared" si="113"/>
        <v>1</v>
      </c>
      <c r="G869" s="765">
        <f>(1+_xlfn.XLOOKUP(INT((B869-1)/12)+1,'ZC Curve'!$B$8:$B$107,'ZC Curve'!T$8:T$107,,0))^(1/12)-1</f>
        <v>0</v>
      </c>
      <c r="H869" s="766">
        <f t="shared" si="114"/>
        <v>1</v>
      </c>
      <c r="I869" s="594"/>
      <c r="J869" s="705">
        <f t="shared" si="115"/>
        <v>857</v>
      </c>
      <c r="K869" s="756"/>
      <c r="L869" s="756"/>
      <c r="M869" s="756"/>
      <c r="N869" s="756"/>
      <c r="O869" s="756"/>
      <c r="P869" s="756"/>
      <c r="Q869" s="756"/>
      <c r="R869" s="756"/>
      <c r="S869" s="756"/>
      <c r="T869" s="756"/>
      <c r="U869" s="756"/>
      <c r="V869" s="756"/>
      <c r="W869" s="594"/>
      <c r="X869" s="705">
        <f t="shared" si="116"/>
        <v>857</v>
      </c>
      <c r="Y869" s="756"/>
      <c r="Z869" s="756"/>
      <c r="AA869" s="756"/>
      <c r="AB869" s="756"/>
      <c r="AC869" s="756"/>
      <c r="AD869" s="756"/>
      <c r="AE869" s="756"/>
      <c r="AF869" s="756"/>
      <c r="AG869" s="756"/>
      <c r="AH869" s="756"/>
      <c r="AI869" s="756"/>
      <c r="AJ869" s="756"/>
      <c r="AK869" s="594"/>
      <c r="AL869" s="705">
        <f t="shared" si="109"/>
        <v>857</v>
      </c>
      <c r="AM869" s="756"/>
      <c r="AN869" s="756"/>
      <c r="AO869" s="756"/>
      <c r="AP869" s="756"/>
      <c r="AQ869" s="756"/>
      <c r="AR869" s="756"/>
      <c r="AS869" s="756"/>
      <c r="AT869" s="756"/>
      <c r="AU869" s="756"/>
      <c r="AV869" s="756"/>
      <c r="AW869" s="756"/>
      <c r="AX869" s="756"/>
      <c r="AY869" s="594"/>
      <c r="AZ869" s="705">
        <f t="shared" si="110"/>
        <v>857</v>
      </c>
      <c r="BA869" s="756"/>
      <c r="BB869" s="756"/>
      <c r="BC869" s="756"/>
      <c r="BD869" s="756"/>
      <c r="BE869" s="756"/>
      <c r="BF869" s="756"/>
      <c r="BG869" s="756"/>
      <c r="BH869" s="756"/>
      <c r="BI869" s="756"/>
      <c r="BJ869" s="756"/>
      <c r="BK869" s="756"/>
      <c r="BL869" s="756"/>
      <c r="BM869" s="685"/>
      <c r="BN869" s="705">
        <f t="shared" si="111"/>
        <v>857</v>
      </c>
      <c r="BO869" s="756"/>
      <c r="BP869" s="756"/>
      <c r="BQ869" s="756"/>
      <c r="BR869" s="756"/>
      <c r="BS869" s="756"/>
      <c r="BT869" s="756"/>
      <c r="BU869" s="756"/>
      <c r="BV869" s="756"/>
      <c r="BW869" s="756"/>
      <c r="BX869" s="756"/>
      <c r="BY869" s="756"/>
      <c r="BZ869" s="756"/>
    </row>
    <row r="870" spans="2:78" x14ac:dyDescent="0.25">
      <c r="B870" s="705">
        <v>858</v>
      </c>
      <c r="C870" s="765">
        <f>(1+_xlfn.XLOOKUP(INT((B870-1)/12)+1,'ZC Curve'!$B$8:$B$107,'ZC Curve'!R$8:R$107,,0))^(1/12)-1</f>
        <v>0</v>
      </c>
      <c r="D870" s="766">
        <f t="shared" si="112"/>
        <v>1</v>
      </c>
      <c r="E870" s="765">
        <f>(1+_xlfn.XLOOKUP(INT((B870-1)/12)+1,'ZC Curve'!$B$8:$B$107,'ZC Curve'!S$8:S$107,,0))^(1/12)-1</f>
        <v>0</v>
      </c>
      <c r="F870" s="766">
        <f t="shared" si="113"/>
        <v>1</v>
      </c>
      <c r="G870" s="765">
        <f>(1+_xlfn.XLOOKUP(INT((B870-1)/12)+1,'ZC Curve'!$B$8:$B$107,'ZC Curve'!T$8:T$107,,0))^(1/12)-1</f>
        <v>0</v>
      </c>
      <c r="H870" s="766">
        <f t="shared" si="114"/>
        <v>1</v>
      </c>
      <c r="I870" s="594"/>
      <c r="J870" s="705">
        <f t="shared" si="115"/>
        <v>858</v>
      </c>
      <c r="K870" s="756"/>
      <c r="L870" s="756"/>
      <c r="M870" s="756"/>
      <c r="N870" s="756"/>
      <c r="O870" s="756"/>
      <c r="P870" s="756"/>
      <c r="Q870" s="756"/>
      <c r="R870" s="756"/>
      <c r="S870" s="756"/>
      <c r="T870" s="756"/>
      <c r="U870" s="756"/>
      <c r="V870" s="756"/>
      <c r="W870" s="594"/>
      <c r="X870" s="705">
        <f t="shared" si="116"/>
        <v>858</v>
      </c>
      <c r="Y870" s="756"/>
      <c r="Z870" s="756"/>
      <c r="AA870" s="756"/>
      <c r="AB870" s="756"/>
      <c r="AC870" s="756"/>
      <c r="AD870" s="756"/>
      <c r="AE870" s="756"/>
      <c r="AF870" s="756"/>
      <c r="AG870" s="756"/>
      <c r="AH870" s="756"/>
      <c r="AI870" s="756"/>
      <c r="AJ870" s="756"/>
      <c r="AK870" s="594"/>
      <c r="AL870" s="705">
        <f t="shared" si="109"/>
        <v>858</v>
      </c>
      <c r="AM870" s="756"/>
      <c r="AN870" s="756"/>
      <c r="AO870" s="756"/>
      <c r="AP870" s="756"/>
      <c r="AQ870" s="756"/>
      <c r="AR870" s="756"/>
      <c r="AS870" s="756"/>
      <c r="AT870" s="756"/>
      <c r="AU870" s="756"/>
      <c r="AV870" s="756"/>
      <c r="AW870" s="756"/>
      <c r="AX870" s="756"/>
      <c r="AY870" s="594"/>
      <c r="AZ870" s="705">
        <f t="shared" si="110"/>
        <v>858</v>
      </c>
      <c r="BA870" s="756"/>
      <c r="BB870" s="756"/>
      <c r="BC870" s="756"/>
      <c r="BD870" s="756"/>
      <c r="BE870" s="756"/>
      <c r="BF870" s="756"/>
      <c r="BG870" s="756"/>
      <c r="BH870" s="756"/>
      <c r="BI870" s="756"/>
      <c r="BJ870" s="756"/>
      <c r="BK870" s="756"/>
      <c r="BL870" s="756"/>
      <c r="BM870" s="685"/>
      <c r="BN870" s="705">
        <f t="shared" si="111"/>
        <v>858</v>
      </c>
      <c r="BO870" s="756"/>
      <c r="BP870" s="756"/>
      <c r="BQ870" s="756"/>
      <c r="BR870" s="756"/>
      <c r="BS870" s="756"/>
      <c r="BT870" s="756"/>
      <c r="BU870" s="756"/>
      <c r="BV870" s="756"/>
      <c r="BW870" s="756"/>
      <c r="BX870" s="756"/>
      <c r="BY870" s="756"/>
      <c r="BZ870" s="756"/>
    </row>
    <row r="871" spans="2:78" x14ac:dyDescent="0.25">
      <c r="B871" s="705">
        <v>859</v>
      </c>
      <c r="C871" s="765">
        <f>(1+_xlfn.XLOOKUP(INT((B871-1)/12)+1,'ZC Curve'!$B$8:$B$107,'ZC Curve'!R$8:R$107,,0))^(1/12)-1</f>
        <v>0</v>
      </c>
      <c r="D871" s="766">
        <f t="shared" si="112"/>
        <v>1</v>
      </c>
      <c r="E871" s="765">
        <f>(1+_xlfn.XLOOKUP(INT((B871-1)/12)+1,'ZC Curve'!$B$8:$B$107,'ZC Curve'!S$8:S$107,,0))^(1/12)-1</f>
        <v>0</v>
      </c>
      <c r="F871" s="766">
        <f t="shared" si="113"/>
        <v>1</v>
      </c>
      <c r="G871" s="765">
        <f>(1+_xlfn.XLOOKUP(INT((B871-1)/12)+1,'ZC Curve'!$B$8:$B$107,'ZC Curve'!T$8:T$107,,0))^(1/12)-1</f>
        <v>0</v>
      </c>
      <c r="H871" s="766">
        <f t="shared" si="114"/>
        <v>1</v>
      </c>
      <c r="I871" s="594"/>
      <c r="J871" s="705">
        <f t="shared" si="115"/>
        <v>859</v>
      </c>
      <c r="K871" s="756"/>
      <c r="L871" s="756"/>
      <c r="M871" s="756"/>
      <c r="N871" s="756"/>
      <c r="O871" s="756"/>
      <c r="P871" s="756"/>
      <c r="Q871" s="756"/>
      <c r="R871" s="756"/>
      <c r="S871" s="756"/>
      <c r="T871" s="756"/>
      <c r="U871" s="756"/>
      <c r="V871" s="756"/>
      <c r="W871" s="594"/>
      <c r="X871" s="705">
        <f t="shared" si="116"/>
        <v>859</v>
      </c>
      <c r="Y871" s="756"/>
      <c r="Z871" s="756"/>
      <c r="AA871" s="756"/>
      <c r="AB871" s="756"/>
      <c r="AC871" s="756"/>
      <c r="AD871" s="756"/>
      <c r="AE871" s="756"/>
      <c r="AF871" s="756"/>
      <c r="AG871" s="756"/>
      <c r="AH871" s="756"/>
      <c r="AI871" s="756"/>
      <c r="AJ871" s="756"/>
      <c r="AK871" s="594"/>
      <c r="AL871" s="705">
        <f t="shared" si="109"/>
        <v>859</v>
      </c>
      <c r="AM871" s="756"/>
      <c r="AN871" s="756"/>
      <c r="AO871" s="756"/>
      <c r="AP871" s="756"/>
      <c r="AQ871" s="756"/>
      <c r="AR871" s="756"/>
      <c r="AS871" s="756"/>
      <c r="AT871" s="756"/>
      <c r="AU871" s="756"/>
      <c r="AV871" s="756"/>
      <c r="AW871" s="756"/>
      <c r="AX871" s="756"/>
      <c r="AY871" s="594"/>
      <c r="AZ871" s="705">
        <f t="shared" si="110"/>
        <v>859</v>
      </c>
      <c r="BA871" s="756"/>
      <c r="BB871" s="756"/>
      <c r="BC871" s="756"/>
      <c r="BD871" s="756"/>
      <c r="BE871" s="756"/>
      <c r="BF871" s="756"/>
      <c r="BG871" s="756"/>
      <c r="BH871" s="756"/>
      <c r="BI871" s="756"/>
      <c r="BJ871" s="756"/>
      <c r="BK871" s="756"/>
      <c r="BL871" s="756"/>
      <c r="BM871" s="685"/>
      <c r="BN871" s="705">
        <f t="shared" si="111"/>
        <v>859</v>
      </c>
      <c r="BO871" s="756"/>
      <c r="BP871" s="756"/>
      <c r="BQ871" s="756"/>
      <c r="BR871" s="756"/>
      <c r="BS871" s="756"/>
      <c r="BT871" s="756"/>
      <c r="BU871" s="756"/>
      <c r="BV871" s="756"/>
      <c r="BW871" s="756"/>
      <c r="BX871" s="756"/>
      <c r="BY871" s="756"/>
      <c r="BZ871" s="756"/>
    </row>
    <row r="872" spans="2:78" x14ac:dyDescent="0.25">
      <c r="B872" s="705">
        <v>860</v>
      </c>
      <c r="C872" s="765">
        <f>(1+_xlfn.XLOOKUP(INT((B872-1)/12)+1,'ZC Curve'!$B$8:$B$107,'ZC Curve'!R$8:R$107,,0))^(1/12)-1</f>
        <v>0</v>
      </c>
      <c r="D872" s="766">
        <f t="shared" si="112"/>
        <v>1</v>
      </c>
      <c r="E872" s="765">
        <f>(1+_xlfn.XLOOKUP(INT((B872-1)/12)+1,'ZC Curve'!$B$8:$B$107,'ZC Curve'!S$8:S$107,,0))^(1/12)-1</f>
        <v>0</v>
      </c>
      <c r="F872" s="766">
        <f t="shared" si="113"/>
        <v>1</v>
      </c>
      <c r="G872" s="765">
        <f>(1+_xlfn.XLOOKUP(INT((B872-1)/12)+1,'ZC Curve'!$B$8:$B$107,'ZC Curve'!T$8:T$107,,0))^(1/12)-1</f>
        <v>0</v>
      </c>
      <c r="H872" s="766">
        <f t="shared" si="114"/>
        <v>1</v>
      </c>
      <c r="I872" s="594"/>
      <c r="J872" s="705">
        <f t="shared" si="115"/>
        <v>860</v>
      </c>
      <c r="K872" s="756"/>
      <c r="L872" s="756"/>
      <c r="M872" s="756"/>
      <c r="N872" s="756"/>
      <c r="O872" s="756"/>
      <c r="P872" s="756"/>
      <c r="Q872" s="756"/>
      <c r="R872" s="756"/>
      <c r="S872" s="756"/>
      <c r="T872" s="756"/>
      <c r="U872" s="756"/>
      <c r="V872" s="756"/>
      <c r="W872" s="594"/>
      <c r="X872" s="705">
        <f t="shared" si="116"/>
        <v>860</v>
      </c>
      <c r="Y872" s="756"/>
      <c r="Z872" s="756"/>
      <c r="AA872" s="756"/>
      <c r="AB872" s="756"/>
      <c r="AC872" s="756"/>
      <c r="AD872" s="756"/>
      <c r="AE872" s="756"/>
      <c r="AF872" s="756"/>
      <c r="AG872" s="756"/>
      <c r="AH872" s="756"/>
      <c r="AI872" s="756"/>
      <c r="AJ872" s="756"/>
      <c r="AK872" s="594"/>
      <c r="AL872" s="705">
        <f t="shared" si="109"/>
        <v>860</v>
      </c>
      <c r="AM872" s="756"/>
      <c r="AN872" s="756"/>
      <c r="AO872" s="756"/>
      <c r="AP872" s="756"/>
      <c r="AQ872" s="756"/>
      <c r="AR872" s="756"/>
      <c r="AS872" s="756"/>
      <c r="AT872" s="756"/>
      <c r="AU872" s="756"/>
      <c r="AV872" s="756"/>
      <c r="AW872" s="756"/>
      <c r="AX872" s="756"/>
      <c r="AY872" s="594"/>
      <c r="AZ872" s="705">
        <f t="shared" si="110"/>
        <v>860</v>
      </c>
      <c r="BA872" s="756"/>
      <c r="BB872" s="756"/>
      <c r="BC872" s="756"/>
      <c r="BD872" s="756"/>
      <c r="BE872" s="756"/>
      <c r="BF872" s="756"/>
      <c r="BG872" s="756"/>
      <c r="BH872" s="756"/>
      <c r="BI872" s="756"/>
      <c r="BJ872" s="756"/>
      <c r="BK872" s="756"/>
      <c r="BL872" s="756"/>
      <c r="BM872" s="685"/>
      <c r="BN872" s="705">
        <f t="shared" si="111"/>
        <v>860</v>
      </c>
      <c r="BO872" s="756"/>
      <c r="BP872" s="756"/>
      <c r="BQ872" s="756"/>
      <c r="BR872" s="756"/>
      <c r="BS872" s="756"/>
      <c r="BT872" s="756"/>
      <c r="BU872" s="756"/>
      <c r="BV872" s="756"/>
      <c r="BW872" s="756"/>
      <c r="BX872" s="756"/>
      <c r="BY872" s="756"/>
      <c r="BZ872" s="756"/>
    </row>
    <row r="873" spans="2:78" x14ac:dyDescent="0.25">
      <c r="B873" s="705">
        <v>861</v>
      </c>
      <c r="C873" s="765">
        <f>(1+_xlfn.XLOOKUP(INT((B873-1)/12)+1,'ZC Curve'!$B$8:$B$107,'ZC Curve'!R$8:R$107,,0))^(1/12)-1</f>
        <v>0</v>
      </c>
      <c r="D873" s="766">
        <f t="shared" si="112"/>
        <v>1</v>
      </c>
      <c r="E873" s="765">
        <f>(1+_xlfn.XLOOKUP(INT((B873-1)/12)+1,'ZC Curve'!$B$8:$B$107,'ZC Curve'!S$8:S$107,,0))^(1/12)-1</f>
        <v>0</v>
      </c>
      <c r="F873" s="766">
        <f t="shared" si="113"/>
        <v>1</v>
      </c>
      <c r="G873" s="765">
        <f>(1+_xlfn.XLOOKUP(INT((B873-1)/12)+1,'ZC Curve'!$B$8:$B$107,'ZC Curve'!T$8:T$107,,0))^(1/12)-1</f>
        <v>0</v>
      </c>
      <c r="H873" s="766">
        <f t="shared" si="114"/>
        <v>1</v>
      </c>
      <c r="I873" s="594"/>
      <c r="J873" s="705">
        <f t="shared" si="115"/>
        <v>861</v>
      </c>
      <c r="K873" s="756"/>
      <c r="L873" s="756"/>
      <c r="M873" s="756"/>
      <c r="N873" s="756"/>
      <c r="O873" s="756"/>
      <c r="P873" s="756"/>
      <c r="Q873" s="756"/>
      <c r="R873" s="756"/>
      <c r="S873" s="756"/>
      <c r="T873" s="756"/>
      <c r="U873" s="756"/>
      <c r="V873" s="756"/>
      <c r="W873" s="594"/>
      <c r="X873" s="705">
        <f t="shared" si="116"/>
        <v>861</v>
      </c>
      <c r="Y873" s="756"/>
      <c r="Z873" s="756"/>
      <c r="AA873" s="756"/>
      <c r="AB873" s="756"/>
      <c r="AC873" s="756"/>
      <c r="AD873" s="756"/>
      <c r="AE873" s="756"/>
      <c r="AF873" s="756"/>
      <c r="AG873" s="756"/>
      <c r="AH873" s="756"/>
      <c r="AI873" s="756"/>
      <c r="AJ873" s="756"/>
      <c r="AK873" s="594"/>
      <c r="AL873" s="705">
        <f t="shared" si="109"/>
        <v>861</v>
      </c>
      <c r="AM873" s="756"/>
      <c r="AN873" s="756"/>
      <c r="AO873" s="756"/>
      <c r="AP873" s="756"/>
      <c r="AQ873" s="756"/>
      <c r="AR873" s="756"/>
      <c r="AS873" s="756"/>
      <c r="AT873" s="756"/>
      <c r="AU873" s="756"/>
      <c r="AV873" s="756"/>
      <c r="AW873" s="756"/>
      <c r="AX873" s="756"/>
      <c r="AY873" s="594"/>
      <c r="AZ873" s="705">
        <f t="shared" si="110"/>
        <v>861</v>
      </c>
      <c r="BA873" s="756"/>
      <c r="BB873" s="756"/>
      <c r="BC873" s="756"/>
      <c r="BD873" s="756"/>
      <c r="BE873" s="756"/>
      <c r="BF873" s="756"/>
      <c r="BG873" s="756"/>
      <c r="BH873" s="756"/>
      <c r="BI873" s="756"/>
      <c r="BJ873" s="756"/>
      <c r="BK873" s="756"/>
      <c r="BL873" s="756"/>
      <c r="BM873" s="685"/>
      <c r="BN873" s="705">
        <f t="shared" si="111"/>
        <v>861</v>
      </c>
      <c r="BO873" s="756"/>
      <c r="BP873" s="756"/>
      <c r="BQ873" s="756"/>
      <c r="BR873" s="756"/>
      <c r="BS873" s="756"/>
      <c r="BT873" s="756"/>
      <c r="BU873" s="756"/>
      <c r="BV873" s="756"/>
      <c r="BW873" s="756"/>
      <c r="BX873" s="756"/>
      <c r="BY873" s="756"/>
      <c r="BZ873" s="756"/>
    </row>
    <row r="874" spans="2:78" x14ac:dyDescent="0.25">
      <c r="B874" s="705">
        <v>862</v>
      </c>
      <c r="C874" s="765">
        <f>(1+_xlfn.XLOOKUP(INT((B874-1)/12)+1,'ZC Curve'!$B$8:$B$107,'ZC Curve'!R$8:R$107,,0))^(1/12)-1</f>
        <v>0</v>
      </c>
      <c r="D874" s="766">
        <f t="shared" si="112"/>
        <v>1</v>
      </c>
      <c r="E874" s="765">
        <f>(1+_xlfn.XLOOKUP(INT((B874-1)/12)+1,'ZC Curve'!$B$8:$B$107,'ZC Curve'!S$8:S$107,,0))^(1/12)-1</f>
        <v>0</v>
      </c>
      <c r="F874" s="766">
        <f t="shared" si="113"/>
        <v>1</v>
      </c>
      <c r="G874" s="765">
        <f>(1+_xlfn.XLOOKUP(INT((B874-1)/12)+1,'ZC Curve'!$B$8:$B$107,'ZC Curve'!T$8:T$107,,0))^(1/12)-1</f>
        <v>0</v>
      </c>
      <c r="H874" s="766">
        <f t="shared" si="114"/>
        <v>1</v>
      </c>
      <c r="I874" s="594"/>
      <c r="J874" s="705">
        <f t="shared" si="115"/>
        <v>862</v>
      </c>
      <c r="K874" s="756"/>
      <c r="L874" s="756"/>
      <c r="M874" s="756"/>
      <c r="N874" s="756"/>
      <c r="O874" s="756"/>
      <c r="P874" s="756"/>
      <c r="Q874" s="756"/>
      <c r="R874" s="756"/>
      <c r="S874" s="756"/>
      <c r="T874" s="756"/>
      <c r="U874" s="756"/>
      <c r="V874" s="756"/>
      <c r="W874" s="594"/>
      <c r="X874" s="705">
        <f t="shared" si="116"/>
        <v>862</v>
      </c>
      <c r="Y874" s="756"/>
      <c r="Z874" s="756"/>
      <c r="AA874" s="756"/>
      <c r="AB874" s="756"/>
      <c r="AC874" s="756"/>
      <c r="AD874" s="756"/>
      <c r="AE874" s="756"/>
      <c r="AF874" s="756"/>
      <c r="AG874" s="756"/>
      <c r="AH874" s="756"/>
      <c r="AI874" s="756"/>
      <c r="AJ874" s="756"/>
      <c r="AK874" s="594"/>
      <c r="AL874" s="705">
        <f t="shared" si="109"/>
        <v>862</v>
      </c>
      <c r="AM874" s="756"/>
      <c r="AN874" s="756"/>
      <c r="AO874" s="756"/>
      <c r="AP874" s="756"/>
      <c r="AQ874" s="756"/>
      <c r="AR874" s="756"/>
      <c r="AS874" s="756"/>
      <c r="AT874" s="756"/>
      <c r="AU874" s="756"/>
      <c r="AV874" s="756"/>
      <c r="AW874" s="756"/>
      <c r="AX874" s="756"/>
      <c r="AY874" s="594"/>
      <c r="AZ874" s="705">
        <f t="shared" si="110"/>
        <v>862</v>
      </c>
      <c r="BA874" s="756"/>
      <c r="BB874" s="756"/>
      <c r="BC874" s="756"/>
      <c r="BD874" s="756"/>
      <c r="BE874" s="756"/>
      <c r="BF874" s="756"/>
      <c r="BG874" s="756"/>
      <c r="BH874" s="756"/>
      <c r="BI874" s="756"/>
      <c r="BJ874" s="756"/>
      <c r="BK874" s="756"/>
      <c r="BL874" s="756"/>
      <c r="BM874" s="685"/>
      <c r="BN874" s="705">
        <f t="shared" si="111"/>
        <v>862</v>
      </c>
      <c r="BO874" s="756"/>
      <c r="BP874" s="756"/>
      <c r="BQ874" s="756"/>
      <c r="BR874" s="756"/>
      <c r="BS874" s="756"/>
      <c r="BT874" s="756"/>
      <c r="BU874" s="756"/>
      <c r="BV874" s="756"/>
      <c r="BW874" s="756"/>
      <c r="BX874" s="756"/>
      <c r="BY874" s="756"/>
      <c r="BZ874" s="756"/>
    </row>
    <row r="875" spans="2:78" x14ac:dyDescent="0.25">
      <c r="B875" s="705">
        <v>863</v>
      </c>
      <c r="C875" s="765">
        <f>(1+_xlfn.XLOOKUP(INT((B875-1)/12)+1,'ZC Curve'!$B$8:$B$107,'ZC Curve'!R$8:R$107,,0))^(1/12)-1</f>
        <v>0</v>
      </c>
      <c r="D875" s="766">
        <f t="shared" si="112"/>
        <v>1</v>
      </c>
      <c r="E875" s="765">
        <f>(1+_xlfn.XLOOKUP(INT((B875-1)/12)+1,'ZC Curve'!$B$8:$B$107,'ZC Curve'!S$8:S$107,,0))^(1/12)-1</f>
        <v>0</v>
      </c>
      <c r="F875" s="766">
        <f t="shared" si="113"/>
        <v>1</v>
      </c>
      <c r="G875" s="765">
        <f>(1+_xlfn.XLOOKUP(INT((B875-1)/12)+1,'ZC Curve'!$B$8:$B$107,'ZC Curve'!T$8:T$107,,0))^(1/12)-1</f>
        <v>0</v>
      </c>
      <c r="H875" s="766">
        <f t="shared" si="114"/>
        <v>1</v>
      </c>
      <c r="I875" s="594"/>
      <c r="J875" s="705">
        <f t="shared" si="115"/>
        <v>863</v>
      </c>
      <c r="K875" s="756"/>
      <c r="L875" s="756"/>
      <c r="M875" s="756"/>
      <c r="N875" s="756"/>
      <c r="O875" s="756"/>
      <c r="P875" s="756"/>
      <c r="Q875" s="756"/>
      <c r="R875" s="756"/>
      <c r="S875" s="756"/>
      <c r="T875" s="756"/>
      <c r="U875" s="756"/>
      <c r="V875" s="756"/>
      <c r="W875" s="594"/>
      <c r="X875" s="705">
        <f t="shared" si="116"/>
        <v>863</v>
      </c>
      <c r="Y875" s="756"/>
      <c r="Z875" s="756"/>
      <c r="AA875" s="756"/>
      <c r="AB875" s="756"/>
      <c r="AC875" s="756"/>
      <c r="AD875" s="756"/>
      <c r="AE875" s="756"/>
      <c r="AF875" s="756"/>
      <c r="AG875" s="756"/>
      <c r="AH875" s="756"/>
      <c r="AI875" s="756"/>
      <c r="AJ875" s="756"/>
      <c r="AK875" s="594"/>
      <c r="AL875" s="705">
        <f t="shared" si="109"/>
        <v>863</v>
      </c>
      <c r="AM875" s="756"/>
      <c r="AN875" s="756"/>
      <c r="AO875" s="756"/>
      <c r="AP875" s="756"/>
      <c r="AQ875" s="756"/>
      <c r="AR875" s="756"/>
      <c r="AS875" s="756"/>
      <c r="AT875" s="756"/>
      <c r="AU875" s="756"/>
      <c r="AV875" s="756"/>
      <c r="AW875" s="756"/>
      <c r="AX875" s="756"/>
      <c r="AY875" s="594"/>
      <c r="AZ875" s="705">
        <f t="shared" si="110"/>
        <v>863</v>
      </c>
      <c r="BA875" s="756"/>
      <c r="BB875" s="756"/>
      <c r="BC875" s="756"/>
      <c r="BD875" s="756"/>
      <c r="BE875" s="756"/>
      <c r="BF875" s="756"/>
      <c r="BG875" s="756"/>
      <c r="BH875" s="756"/>
      <c r="BI875" s="756"/>
      <c r="BJ875" s="756"/>
      <c r="BK875" s="756"/>
      <c r="BL875" s="756"/>
      <c r="BM875" s="685"/>
      <c r="BN875" s="705">
        <f t="shared" si="111"/>
        <v>863</v>
      </c>
      <c r="BO875" s="756"/>
      <c r="BP875" s="756"/>
      <c r="BQ875" s="756"/>
      <c r="BR875" s="756"/>
      <c r="BS875" s="756"/>
      <c r="BT875" s="756"/>
      <c r="BU875" s="756"/>
      <c r="BV875" s="756"/>
      <c r="BW875" s="756"/>
      <c r="BX875" s="756"/>
      <c r="BY875" s="756"/>
      <c r="BZ875" s="756"/>
    </row>
    <row r="876" spans="2:78" x14ac:dyDescent="0.25">
      <c r="B876" s="705">
        <v>864</v>
      </c>
      <c r="C876" s="765">
        <f>(1+_xlfn.XLOOKUP(INT((B876-1)/12)+1,'ZC Curve'!$B$8:$B$107,'ZC Curve'!R$8:R$107,,0))^(1/12)-1</f>
        <v>0</v>
      </c>
      <c r="D876" s="766">
        <f t="shared" si="112"/>
        <v>1</v>
      </c>
      <c r="E876" s="765">
        <f>(1+_xlfn.XLOOKUP(INT((B876-1)/12)+1,'ZC Curve'!$B$8:$B$107,'ZC Curve'!S$8:S$107,,0))^(1/12)-1</f>
        <v>0</v>
      </c>
      <c r="F876" s="766">
        <f t="shared" si="113"/>
        <v>1</v>
      </c>
      <c r="G876" s="765">
        <f>(1+_xlfn.XLOOKUP(INT((B876-1)/12)+1,'ZC Curve'!$B$8:$B$107,'ZC Curve'!T$8:T$107,,0))^(1/12)-1</f>
        <v>0</v>
      </c>
      <c r="H876" s="766">
        <f t="shared" si="114"/>
        <v>1</v>
      </c>
      <c r="I876" s="594"/>
      <c r="J876" s="705">
        <f t="shared" si="115"/>
        <v>864</v>
      </c>
      <c r="K876" s="756"/>
      <c r="L876" s="756"/>
      <c r="M876" s="756"/>
      <c r="N876" s="756"/>
      <c r="O876" s="756"/>
      <c r="P876" s="756"/>
      <c r="Q876" s="756"/>
      <c r="R876" s="756"/>
      <c r="S876" s="756"/>
      <c r="T876" s="756"/>
      <c r="U876" s="756"/>
      <c r="V876" s="756"/>
      <c r="W876" s="594"/>
      <c r="X876" s="705">
        <f t="shared" si="116"/>
        <v>864</v>
      </c>
      <c r="Y876" s="756"/>
      <c r="Z876" s="756"/>
      <c r="AA876" s="756"/>
      <c r="AB876" s="756"/>
      <c r="AC876" s="756"/>
      <c r="AD876" s="756"/>
      <c r="AE876" s="756"/>
      <c r="AF876" s="756"/>
      <c r="AG876" s="756"/>
      <c r="AH876" s="756"/>
      <c r="AI876" s="756"/>
      <c r="AJ876" s="756"/>
      <c r="AK876" s="594"/>
      <c r="AL876" s="705">
        <f t="shared" si="109"/>
        <v>864</v>
      </c>
      <c r="AM876" s="756"/>
      <c r="AN876" s="756"/>
      <c r="AO876" s="756"/>
      <c r="AP876" s="756"/>
      <c r="AQ876" s="756"/>
      <c r="AR876" s="756"/>
      <c r="AS876" s="756"/>
      <c r="AT876" s="756"/>
      <c r="AU876" s="756"/>
      <c r="AV876" s="756"/>
      <c r="AW876" s="756"/>
      <c r="AX876" s="756"/>
      <c r="AY876" s="594"/>
      <c r="AZ876" s="705">
        <f t="shared" si="110"/>
        <v>864</v>
      </c>
      <c r="BA876" s="756"/>
      <c r="BB876" s="756"/>
      <c r="BC876" s="756"/>
      <c r="BD876" s="756"/>
      <c r="BE876" s="756"/>
      <c r="BF876" s="756"/>
      <c r="BG876" s="756"/>
      <c r="BH876" s="756"/>
      <c r="BI876" s="756"/>
      <c r="BJ876" s="756"/>
      <c r="BK876" s="756"/>
      <c r="BL876" s="756"/>
      <c r="BM876" s="685"/>
      <c r="BN876" s="705">
        <f t="shared" si="111"/>
        <v>864</v>
      </c>
      <c r="BO876" s="756"/>
      <c r="BP876" s="756"/>
      <c r="BQ876" s="756"/>
      <c r="BR876" s="756"/>
      <c r="BS876" s="756"/>
      <c r="BT876" s="756"/>
      <c r="BU876" s="756"/>
      <c r="BV876" s="756"/>
      <c r="BW876" s="756"/>
      <c r="BX876" s="756"/>
      <c r="BY876" s="756"/>
      <c r="BZ876" s="756"/>
    </row>
    <row r="877" spans="2:78" x14ac:dyDescent="0.25">
      <c r="B877" s="705">
        <v>865</v>
      </c>
      <c r="C877" s="765">
        <f>(1+_xlfn.XLOOKUP(INT((B877-1)/12)+1,'ZC Curve'!$B$8:$B$107,'ZC Curve'!R$8:R$107,,0))^(1/12)-1</f>
        <v>0</v>
      </c>
      <c r="D877" s="766">
        <f t="shared" si="112"/>
        <v>1</v>
      </c>
      <c r="E877" s="765">
        <f>(1+_xlfn.XLOOKUP(INT((B877-1)/12)+1,'ZC Curve'!$B$8:$B$107,'ZC Curve'!S$8:S$107,,0))^(1/12)-1</f>
        <v>0</v>
      </c>
      <c r="F877" s="766">
        <f t="shared" si="113"/>
        <v>1</v>
      </c>
      <c r="G877" s="765">
        <f>(1+_xlfn.XLOOKUP(INT((B877-1)/12)+1,'ZC Curve'!$B$8:$B$107,'ZC Curve'!T$8:T$107,,0))^(1/12)-1</f>
        <v>0</v>
      </c>
      <c r="H877" s="766">
        <f t="shared" si="114"/>
        <v>1</v>
      </c>
      <c r="I877" s="594"/>
      <c r="J877" s="705">
        <f t="shared" si="115"/>
        <v>865</v>
      </c>
      <c r="K877" s="756"/>
      <c r="L877" s="756"/>
      <c r="M877" s="756"/>
      <c r="N877" s="756"/>
      <c r="O877" s="756"/>
      <c r="P877" s="756"/>
      <c r="Q877" s="756"/>
      <c r="R877" s="756"/>
      <c r="S877" s="756"/>
      <c r="T877" s="756"/>
      <c r="U877" s="756"/>
      <c r="V877" s="756"/>
      <c r="W877" s="594"/>
      <c r="X877" s="705">
        <f t="shared" si="116"/>
        <v>865</v>
      </c>
      <c r="Y877" s="756"/>
      <c r="Z877" s="756"/>
      <c r="AA877" s="756"/>
      <c r="AB877" s="756"/>
      <c r="AC877" s="756"/>
      <c r="AD877" s="756"/>
      <c r="AE877" s="756"/>
      <c r="AF877" s="756"/>
      <c r="AG877" s="756"/>
      <c r="AH877" s="756"/>
      <c r="AI877" s="756"/>
      <c r="AJ877" s="756"/>
      <c r="AK877" s="594"/>
      <c r="AL877" s="705">
        <f t="shared" si="109"/>
        <v>865</v>
      </c>
      <c r="AM877" s="756"/>
      <c r="AN877" s="756"/>
      <c r="AO877" s="756"/>
      <c r="AP877" s="756"/>
      <c r="AQ877" s="756"/>
      <c r="AR877" s="756"/>
      <c r="AS877" s="756"/>
      <c r="AT877" s="756"/>
      <c r="AU877" s="756"/>
      <c r="AV877" s="756"/>
      <c r="AW877" s="756"/>
      <c r="AX877" s="756"/>
      <c r="AY877" s="594"/>
      <c r="AZ877" s="705">
        <f t="shared" si="110"/>
        <v>865</v>
      </c>
      <c r="BA877" s="756"/>
      <c r="BB877" s="756"/>
      <c r="BC877" s="756"/>
      <c r="BD877" s="756"/>
      <c r="BE877" s="756"/>
      <c r="BF877" s="756"/>
      <c r="BG877" s="756"/>
      <c r="BH877" s="756"/>
      <c r="BI877" s="756"/>
      <c r="BJ877" s="756"/>
      <c r="BK877" s="756"/>
      <c r="BL877" s="756"/>
      <c r="BM877" s="685"/>
      <c r="BN877" s="705">
        <f t="shared" si="111"/>
        <v>865</v>
      </c>
      <c r="BO877" s="756"/>
      <c r="BP877" s="756"/>
      <c r="BQ877" s="756"/>
      <c r="BR877" s="756"/>
      <c r="BS877" s="756"/>
      <c r="BT877" s="756"/>
      <c r="BU877" s="756"/>
      <c r="BV877" s="756"/>
      <c r="BW877" s="756"/>
      <c r="BX877" s="756"/>
      <c r="BY877" s="756"/>
      <c r="BZ877" s="756"/>
    </row>
    <row r="878" spans="2:78" x14ac:dyDescent="0.25">
      <c r="B878" s="705">
        <v>866</v>
      </c>
      <c r="C878" s="765">
        <f>(1+_xlfn.XLOOKUP(INT((B878-1)/12)+1,'ZC Curve'!$B$8:$B$107,'ZC Curve'!R$8:R$107,,0))^(1/12)-1</f>
        <v>0</v>
      </c>
      <c r="D878" s="766">
        <f t="shared" si="112"/>
        <v>1</v>
      </c>
      <c r="E878" s="765">
        <f>(1+_xlfn.XLOOKUP(INT((B878-1)/12)+1,'ZC Curve'!$B$8:$B$107,'ZC Curve'!S$8:S$107,,0))^(1/12)-1</f>
        <v>0</v>
      </c>
      <c r="F878" s="766">
        <f t="shared" si="113"/>
        <v>1</v>
      </c>
      <c r="G878" s="765">
        <f>(1+_xlfn.XLOOKUP(INT((B878-1)/12)+1,'ZC Curve'!$B$8:$B$107,'ZC Curve'!T$8:T$107,,0))^(1/12)-1</f>
        <v>0</v>
      </c>
      <c r="H878" s="766">
        <f t="shared" si="114"/>
        <v>1</v>
      </c>
      <c r="I878" s="594"/>
      <c r="J878" s="705">
        <f t="shared" si="115"/>
        <v>866</v>
      </c>
      <c r="K878" s="756"/>
      <c r="L878" s="756"/>
      <c r="M878" s="756"/>
      <c r="N878" s="756"/>
      <c r="O878" s="756"/>
      <c r="P878" s="756"/>
      <c r="Q878" s="756"/>
      <c r="R878" s="756"/>
      <c r="S878" s="756"/>
      <c r="T878" s="756"/>
      <c r="U878" s="756"/>
      <c r="V878" s="756"/>
      <c r="W878" s="594"/>
      <c r="X878" s="705">
        <f t="shared" si="116"/>
        <v>866</v>
      </c>
      <c r="Y878" s="756"/>
      <c r="Z878" s="756"/>
      <c r="AA878" s="756"/>
      <c r="AB878" s="756"/>
      <c r="AC878" s="756"/>
      <c r="AD878" s="756"/>
      <c r="AE878" s="756"/>
      <c r="AF878" s="756"/>
      <c r="AG878" s="756"/>
      <c r="AH878" s="756"/>
      <c r="AI878" s="756"/>
      <c r="AJ878" s="756"/>
      <c r="AK878" s="594"/>
      <c r="AL878" s="705">
        <f t="shared" si="109"/>
        <v>866</v>
      </c>
      <c r="AM878" s="756"/>
      <c r="AN878" s="756"/>
      <c r="AO878" s="756"/>
      <c r="AP878" s="756"/>
      <c r="AQ878" s="756"/>
      <c r="AR878" s="756"/>
      <c r="AS878" s="756"/>
      <c r="AT878" s="756"/>
      <c r="AU878" s="756"/>
      <c r="AV878" s="756"/>
      <c r="AW878" s="756"/>
      <c r="AX878" s="756"/>
      <c r="AY878" s="594"/>
      <c r="AZ878" s="705">
        <f t="shared" si="110"/>
        <v>866</v>
      </c>
      <c r="BA878" s="756"/>
      <c r="BB878" s="756"/>
      <c r="BC878" s="756"/>
      <c r="BD878" s="756"/>
      <c r="BE878" s="756"/>
      <c r="BF878" s="756"/>
      <c r="BG878" s="756"/>
      <c r="BH878" s="756"/>
      <c r="BI878" s="756"/>
      <c r="BJ878" s="756"/>
      <c r="BK878" s="756"/>
      <c r="BL878" s="756"/>
      <c r="BM878" s="685"/>
      <c r="BN878" s="705">
        <f t="shared" si="111"/>
        <v>866</v>
      </c>
      <c r="BO878" s="756"/>
      <c r="BP878" s="756"/>
      <c r="BQ878" s="756"/>
      <c r="BR878" s="756"/>
      <c r="BS878" s="756"/>
      <c r="BT878" s="756"/>
      <c r="BU878" s="756"/>
      <c r="BV878" s="756"/>
      <c r="BW878" s="756"/>
      <c r="BX878" s="756"/>
      <c r="BY878" s="756"/>
      <c r="BZ878" s="756"/>
    </row>
    <row r="879" spans="2:78" x14ac:dyDescent="0.25">
      <c r="B879" s="705">
        <v>867</v>
      </c>
      <c r="C879" s="765">
        <f>(1+_xlfn.XLOOKUP(INT((B879-1)/12)+1,'ZC Curve'!$B$8:$B$107,'ZC Curve'!R$8:R$107,,0))^(1/12)-1</f>
        <v>0</v>
      </c>
      <c r="D879" s="766">
        <f t="shared" si="112"/>
        <v>1</v>
      </c>
      <c r="E879" s="765">
        <f>(1+_xlfn.XLOOKUP(INT((B879-1)/12)+1,'ZC Curve'!$B$8:$B$107,'ZC Curve'!S$8:S$107,,0))^(1/12)-1</f>
        <v>0</v>
      </c>
      <c r="F879" s="766">
        <f t="shared" si="113"/>
        <v>1</v>
      </c>
      <c r="G879" s="765">
        <f>(1+_xlfn.XLOOKUP(INT((B879-1)/12)+1,'ZC Curve'!$B$8:$B$107,'ZC Curve'!T$8:T$107,,0))^(1/12)-1</f>
        <v>0</v>
      </c>
      <c r="H879" s="766">
        <f t="shared" si="114"/>
        <v>1</v>
      </c>
      <c r="I879" s="594"/>
      <c r="J879" s="705">
        <f t="shared" si="115"/>
        <v>867</v>
      </c>
      <c r="K879" s="756"/>
      <c r="L879" s="756"/>
      <c r="M879" s="756"/>
      <c r="N879" s="756"/>
      <c r="O879" s="756"/>
      <c r="P879" s="756"/>
      <c r="Q879" s="756"/>
      <c r="R879" s="756"/>
      <c r="S879" s="756"/>
      <c r="T879" s="756"/>
      <c r="U879" s="756"/>
      <c r="V879" s="756"/>
      <c r="W879" s="594"/>
      <c r="X879" s="705">
        <f t="shared" si="116"/>
        <v>867</v>
      </c>
      <c r="Y879" s="756"/>
      <c r="Z879" s="756"/>
      <c r="AA879" s="756"/>
      <c r="AB879" s="756"/>
      <c r="AC879" s="756"/>
      <c r="AD879" s="756"/>
      <c r="AE879" s="756"/>
      <c r="AF879" s="756"/>
      <c r="AG879" s="756"/>
      <c r="AH879" s="756"/>
      <c r="AI879" s="756"/>
      <c r="AJ879" s="756"/>
      <c r="AK879" s="594"/>
      <c r="AL879" s="705">
        <f t="shared" si="109"/>
        <v>867</v>
      </c>
      <c r="AM879" s="756"/>
      <c r="AN879" s="756"/>
      <c r="AO879" s="756"/>
      <c r="AP879" s="756"/>
      <c r="AQ879" s="756"/>
      <c r="AR879" s="756"/>
      <c r="AS879" s="756"/>
      <c r="AT879" s="756"/>
      <c r="AU879" s="756"/>
      <c r="AV879" s="756"/>
      <c r="AW879" s="756"/>
      <c r="AX879" s="756"/>
      <c r="AY879" s="594"/>
      <c r="AZ879" s="705">
        <f t="shared" si="110"/>
        <v>867</v>
      </c>
      <c r="BA879" s="756"/>
      <c r="BB879" s="756"/>
      <c r="BC879" s="756"/>
      <c r="BD879" s="756"/>
      <c r="BE879" s="756"/>
      <c r="BF879" s="756"/>
      <c r="BG879" s="756"/>
      <c r="BH879" s="756"/>
      <c r="BI879" s="756"/>
      <c r="BJ879" s="756"/>
      <c r="BK879" s="756"/>
      <c r="BL879" s="756"/>
      <c r="BM879" s="685"/>
      <c r="BN879" s="705">
        <f t="shared" si="111"/>
        <v>867</v>
      </c>
      <c r="BO879" s="756"/>
      <c r="BP879" s="756"/>
      <c r="BQ879" s="756"/>
      <c r="BR879" s="756"/>
      <c r="BS879" s="756"/>
      <c r="BT879" s="756"/>
      <c r="BU879" s="756"/>
      <c r="BV879" s="756"/>
      <c r="BW879" s="756"/>
      <c r="BX879" s="756"/>
      <c r="BY879" s="756"/>
      <c r="BZ879" s="756"/>
    </row>
    <row r="880" spans="2:78" x14ac:dyDescent="0.25">
      <c r="B880" s="705">
        <v>868</v>
      </c>
      <c r="C880" s="765">
        <f>(1+_xlfn.XLOOKUP(INT((B880-1)/12)+1,'ZC Curve'!$B$8:$B$107,'ZC Curve'!R$8:R$107,,0))^(1/12)-1</f>
        <v>0</v>
      </c>
      <c r="D880" s="766">
        <f t="shared" si="112"/>
        <v>1</v>
      </c>
      <c r="E880" s="765">
        <f>(1+_xlfn.XLOOKUP(INT((B880-1)/12)+1,'ZC Curve'!$B$8:$B$107,'ZC Curve'!S$8:S$107,,0))^(1/12)-1</f>
        <v>0</v>
      </c>
      <c r="F880" s="766">
        <f t="shared" si="113"/>
        <v>1</v>
      </c>
      <c r="G880" s="765">
        <f>(1+_xlfn.XLOOKUP(INT((B880-1)/12)+1,'ZC Curve'!$B$8:$B$107,'ZC Curve'!T$8:T$107,,0))^(1/12)-1</f>
        <v>0</v>
      </c>
      <c r="H880" s="766">
        <f t="shared" si="114"/>
        <v>1</v>
      </c>
      <c r="I880" s="594"/>
      <c r="J880" s="705">
        <f t="shared" si="115"/>
        <v>868</v>
      </c>
      <c r="K880" s="756"/>
      <c r="L880" s="756"/>
      <c r="M880" s="756"/>
      <c r="N880" s="756"/>
      <c r="O880" s="756"/>
      <c r="P880" s="756"/>
      <c r="Q880" s="756"/>
      <c r="R880" s="756"/>
      <c r="S880" s="756"/>
      <c r="T880" s="756"/>
      <c r="U880" s="756"/>
      <c r="V880" s="756"/>
      <c r="W880" s="594"/>
      <c r="X880" s="705">
        <f t="shared" si="116"/>
        <v>868</v>
      </c>
      <c r="Y880" s="756"/>
      <c r="Z880" s="756"/>
      <c r="AA880" s="756"/>
      <c r="AB880" s="756"/>
      <c r="AC880" s="756"/>
      <c r="AD880" s="756"/>
      <c r="AE880" s="756"/>
      <c r="AF880" s="756"/>
      <c r="AG880" s="756"/>
      <c r="AH880" s="756"/>
      <c r="AI880" s="756"/>
      <c r="AJ880" s="756"/>
      <c r="AK880" s="594"/>
      <c r="AL880" s="705">
        <f t="shared" si="109"/>
        <v>868</v>
      </c>
      <c r="AM880" s="756"/>
      <c r="AN880" s="756"/>
      <c r="AO880" s="756"/>
      <c r="AP880" s="756"/>
      <c r="AQ880" s="756"/>
      <c r="AR880" s="756"/>
      <c r="AS880" s="756"/>
      <c r="AT880" s="756"/>
      <c r="AU880" s="756"/>
      <c r="AV880" s="756"/>
      <c r="AW880" s="756"/>
      <c r="AX880" s="756"/>
      <c r="AY880" s="594"/>
      <c r="AZ880" s="705">
        <f t="shared" si="110"/>
        <v>868</v>
      </c>
      <c r="BA880" s="756"/>
      <c r="BB880" s="756"/>
      <c r="BC880" s="756"/>
      <c r="BD880" s="756"/>
      <c r="BE880" s="756"/>
      <c r="BF880" s="756"/>
      <c r="BG880" s="756"/>
      <c r="BH880" s="756"/>
      <c r="BI880" s="756"/>
      <c r="BJ880" s="756"/>
      <c r="BK880" s="756"/>
      <c r="BL880" s="756"/>
      <c r="BM880" s="685"/>
      <c r="BN880" s="705">
        <f t="shared" si="111"/>
        <v>868</v>
      </c>
      <c r="BO880" s="756"/>
      <c r="BP880" s="756"/>
      <c r="BQ880" s="756"/>
      <c r="BR880" s="756"/>
      <c r="BS880" s="756"/>
      <c r="BT880" s="756"/>
      <c r="BU880" s="756"/>
      <c r="BV880" s="756"/>
      <c r="BW880" s="756"/>
      <c r="BX880" s="756"/>
      <c r="BY880" s="756"/>
      <c r="BZ880" s="756"/>
    </row>
    <row r="881" spans="2:78" x14ac:dyDescent="0.25">
      <c r="B881" s="705">
        <v>869</v>
      </c>
      <c r="C881" s="765">
        <f>(1+_xlfn.XLOOKUP(INT((B881-1)/12)+1,'ZC Curve'!$B$8:$B$107,'ZC Curve'!R$8:R$107,,0))^(1/12)-1</f>
        <v>0</v>
      </c>
      <c r="D881" s="766">
        <f t="shared" si="112"/>
        <v>1</v>
      </c>
      <c r="E881" s="765">
        <f>(1+_xlfn.XLOOKUP(INT((B881-1)/12)+1,'ZC Curve'!$B$8:$B$107,'ZC Curve'!S$8:S$107,,0))^(1/12)-1</f>
        <v>0</v>
      </c>
      <c r="F881" s="766">
        <f t="shared" si="113"/>
        <v>1</v>
      </c>
      <c r="G881" s="765">
        <f>(1+_xlfn.XLOOKUP(INT((B881-1)/12)+1,'ZC Curve'!$B$8:$B$107,'ZC Curve'!T$8:T$107,,0))^(1/12)-1</f>
        <v>0</v>
      </c>
      <c r="H881" s="766">
        <f t="shared" si="114"/>
        <v>1</v>
      </c>
      <c r="I881" s="594"/>
      <c r="J881" s="705">
        <f t="shared" si="115"/>
        <v>869</v>
      </c>
      <c r="K881" s="756"/>
      <c r="L881" s="756"/>
      <c r="M881" s="756"/>
      <c r="N881" s="756"/>
      <c r="O881" s="756"/>
      <c r="P881" s="756"/>
      <c r="Q881" s="756"/>
      <c r="R881" s="756"/>
      <c r="S881" s="756"/>
      <c r="T881" s="756"/>
      <c r="U881" s="756"/>
      <c r="V881" s="756"/>
      <c r="W881" s="594"/>
      <c r="X881" s="705">
        <f t="shared" si="116"/>
        <v>869</v>
      </c>
      <c r="Y881" s="756"/>
      <c r="Z881" s="756"/>
      <c r="AA881" s="756"/>
      <c r="AB881" s="756"/>
      <c r="AC881" s="756"/>
      <c r="AD881" s="756"/>
      <c r="AE881" s="756"/>
      <c r="AF881" s="756"/>
      <c r="AG881" s="756"/>
      <c r="AH881" s="756"/>
      <c r="AI881" s="756"/>
      <c r="AJ881" s="756"/>
      <c r="AK881" s="594"/>
      <c r="AL881" s="705">
        <f t="shared" ref="AL881:AL944" si="117">AL880+1</f>
        <v>869</v>
      </c>
      <c r="AM881" s="756"/>
      <c r="AN881" s="756"/>
      <c r="AO881" s="756"/>
      <c r="AP881" s="756"/>
      <c r="AQ881" s="756"/>
      <c r="AR881" s="756"/>
      <c r="AS881" s="756"/>
      <c r="AT881" s="756"/>
      <c r="AU881" s="756"/>
      <c r="AV881" s="756"/>
      <c r="AW881" s="756"/>
      <c r="AX881" s="756"/>
      <c r="AY881" s="594"/>
      <c r="AZ881" s="705">
        <f t="shared" si="110"/>
        <v>869</v>
      </c>
      <c r="BA881" s="756"/>
      <c r="BB881" s="756"/>
      <c r="BC881" s="756"/>
      <c r="BD881" s="756"/>
      <c r="BE881" s="756"/>
      <c r="BF881" s="756"/>
      <c r="BG881" s="756"/>
      <c r="BH881" s="756"/>
      <c r="BI881" s="756"/>
      <c r="BJ881" s="756"/>
      <c r="BK881" s="756"/>
      <c r="BL881" s="756"/>
      <c r="BM881" s="685"/>
      <c r="BN881" s="705">
        <f t="shared" si="111"/>
        <v>869</v>
      </c>
      <c r="BO881" s="756"/>
      <c r="BP881" s="756"/>
      <c r="BQ881" s="756"/>
      <c r="BR881" s="756"/>
      <c r="BS881" s="756"/>
      <c r="BT881" s="756"/>
      <c r="BU881" s="756"/>
      <c r="BV881" s="756"/>
      <c r="BW881" s="756"/>
      <c r="BX881" s="756"/>
      <c r="BY881" s="756"/>
      <c r="BZ881" s="756"/>
    </row>
    <row r="882" spans="2:78" x14ac:dyDescent="0.25">
      <c r="B882" s="705">
        <v>870</v>
      </c>
      <c r="C882" s="765">
        <f>(1+_xlfn.XLOOKUP(INT((B882-1)/12)+1,'ZC Curve'!$B$8:$B$107,'ZC Curve'!R$8:R$107,,0))^(1/12)-1</f>
        <v>0</v>
      </c>
      <c r="D882" s="766">
        <f t="shared" si="112"/>
        <v>1</v>
      </c>
      <c r="E882" s="765">
        <f>(1+_xlfn.XLOOKUP(INT((B882-1)/12)+1,'ZC Curve'!$B$8:$B$107,'ZC Curve'!S$8:S$107,,0))^(1/12)-1</f>
        <v>0</v>
      </c>
      <c r="F882" s="766">
        <f t="shared" si="113"/>
        <v>1</v>
      </c>
      <c r="G882" s="765">
        <f>(1+_xlfn.XLOOKUP(INT((B882-1)/12)+1,'ZC Curve'!$B$8:$B$107,'ZC Curve'!T$8:T$107,,0))^(1/12)-1</f>
        <v>0</v>
      </c>
      <c r="H882" s="766">
        <f t="shared" si="114"/>
        <v>1</v>
      </c>
      <c r="I882" s="594"/>
      <c r="J882" s="705">
        <f t="shared" si="115"/>
        <v>870</v>
      </c>
      <c r="K882" s="756"/>
      <c r="L882" s="756"/>
      <c r="M882" s="756"/>
      <c r="N882" s="756"/>
      <c r="O882" s="756"/>
      <c r="P882" s="756"/>
      <c r="Q882" s="756"/>
      <c r="R882" s="756"/>
      <c r="S882" s="756"/>
      <c r="T882" s="756"/>
      <c r="U882" s="756"/>
      <c r="V882" s="756"/>
      <c r="W882" s="594"/>
      <c r="X882" s="705">
        <f t="shared" si="116"/>
        <v>870</v>
      </c>
      <c r="Y882" s="756"/>
      <c r="Z882" s="756"/>
      <c r="AA882" s="756"/>
      <c r="AB882" s="756"/>
      <c r="AC882" s="756"/>
      <c r="AD882" s="756"/>
      <c r="AE882" s="756"/>
      <c r="AF882" s="756"/>
      <c r="AG882" s="756"/>
      <c r="AH882" s="756"/>
      <c r="AI882" s="756"/>
      <c r="AJ882" s="756"/>
      <c r="AK882" s="594"/>
      <c r="AL882" s="705">
        <f t="shared" si="117"/>
        <v>870</v>
      </c>
      <c r="AM882" s="756"/>
      <c r="AN882" s="756"/>
      <c r="AO882" s="756"/>
      <c r="AP882" s="756"/>
      <c r="AQ882" s="756"/>
      <c r="AR882" s="756"/>
      <c r="AS882" s="756"/>
      <c r="AT882" s="756"/>
      <c r="AU882" s="756"/>
      <c r="AV882" s="756"/>
      <c r="AW882" s="756"/>
      <c r="AX882" s="756"/>
      <c r="AY882" s="594"/>
      <c r="AZ882" s="705">
        <f t="shared" si="110"/>
        <v>870</v>
      </c>
      <c r="BA882" s="756"/>
      <c r="BB882" s="756"/>
      <c r="BC882" s="756"/>
      <c r="BD882" s="756"/>
      <c r="BE882" s="756"/>
      <c r="BF882" s="756"/>
      <c r="BG882" s="756"/>
      <c r="BH882" s="756"/>
      <c r="BI882" s="756"/>
      <c r="BJ882" s="756"/>
      <c r="BK882" s="756"/>
      <c r="BL882" s="756"/>
      <c r="BM882" s="685"/>
      <c r="BN882" s="705">
        <f t="shared" si="111"/>
        <v>870</v>
      </c>
      <c r="BO882" s="756"/>
      <c r="BP882" s="756"/>
      <c r="BQ882" s="756"/>
      <c r="BR882" s="756"/>
      <c r="BS882" s="756"/>
      <c r="BT882" s="756"/>
      <c r="BU882" s="756"/>
      <c r="BV882" s="756"/>
      <c r="BW882" s="756"/>
      <c r="BX882" s="756"/>
      <c r="BY882" s="756"/>
      <c r="BZ882" s="756"/>
    </row>
    <row r="883" spans="2:78" x14ac:dyDescent="0.25">
      <c r="B883" s="705">
        <v>871</v>
      </c>
      <c r="C883" s="765">
        <f>(1+_xlfn.XLOOKUP(INT((B883-1)/12)+1,'ZC Curve'!$B$8:$B$107,'ZC Curve'!R$8:R$107,,0))^(1/12)-1</f>
        <v>0</v>
      </c>
      <c r="D883" s="766">
        <f t="shared" si="112"/>
        <v>1</v>
      </c>
      <c r="E883" s="765">
        <f>(1+_xlfn.XLOOKUP(INT((B883-1)/12)+1,'ZC Curve'!$B$8:$B$107,'ZC Curve'!S$8:S$107,,0))^(1/12)-1</f>
        <v>0</v>
      </c>
      <c r="F883" s="766">
        <f t="shared" si="113"/>
        <v>1</v>
      </c>
      <c r="G883" s="765">
        <f>(1+_xlfn.XLOOKUP(INT((B883-1)/12)+1,'ZC Curve'!$B$8:$B$107,'ZC Curve'!T$8:T$107,,0))^(1/12)-1</f>
        <v>0</v>
      </c>
      <c r="H883" s="766">
        <f t="shared" si="114"/>
        <v>1</v>
      </c>
      <c r="I883" s="594"/>
      <c r="J883" s="705">
        <f t="shared" si="115"/>
        <v>871</v>
      </c>
      <c r="K883" s="756"/>
      <c r="L883" s="756"/>
      <c r="M883" s="756"/>
      <c r="N883" s="756"/>
      <c r="O883" s="756"/>
      <c r="P883" s="756"/>
      <c r="Q883" s="756"/>
      <c r="R883" s="756"/>
      <c r="S883" s="756"/>
      <c r="T883" s="756"/>
      <c r="U883" s="756"/>
      <c r="V883" s="756"/>
      <c r="W883" s="594"/>
      <c r="X883" s="705">
        <f t="shared" si="116"/>
        <v>871</v>
      </c>
      <c r="Y883" s="756"/>
      <c r="Z883" s="756"/>
      <c r="AA883" s="756"/>
      <c r="AB883" s="756"/>
      <c r="AC883" s="756"/>
      <c r="AD883" s="756"/>
      <c r="AE883" s="756"/>
      <c r="AF883" s="756"/>
      <c r="AG883" s="756"/>
      <c r="AH883" s="756"/>
      <c r="AI883" s="756"/>
      <c r="AJ883" s="756"/>
      <c r="AK883" s="594"/>
      <c r="AL883" s="705">
        <f t="shared" si="117"/>
        <v>871</v>
      </c>
      <c r="AM883" s="756"/>
      <c r="AN883" s="756"/>
      <c r="AO883" s="756"/>
      <c r="AP883" s="756"/>
      <c r="AQ883" s="756"/>
      <c r="AR883" s="756"/>
      <c r="AS883" s="756"/>
      <c r="AT883" s="756"/>
      <c r="AU883" s="756"/>
      <c r="AV883" s="756"/>
      <c r="AW883" s="756"/>
      <c r="AX883" s="756"/>
      <c r="AY883" s="594"/>
      <c r="AZ883" s="705">
        <f t="shared" si="110"/>
        <v>871</v>
      </c>
      <c r="BA883" s="756"/>
      <c r="BB883" s="756"/>
      <c r="BC883" s="756"/>
      <c r="BD883" s="756"/>
      <c r="BE883" s="756"/>
      <c r="BF883" s="756"/>
      <c r="BG883" s="756"/>
      <c r="BH883" s="756"/>
      <c r="BI883" s="756"/>
      <c r="BJ883" s="756"/>
      <c r="BK883" s="756"/>
      <c r="BL883" s="756"/>
      <c r="BM883" s="685"/>
      <c r="BN883" s="705">
        <f t="shared" si="111"/>
        <v>871</v>
      </c>
      <c r="BO883" s="756"/>
      <c r="BP883" s="756"/>
      <c r="BQ883" s="756"/>
      <c r="BR883" s="756"/>
      <c r="BS883" s="756"/>
      <c r="BT883" s="756"/>
      <c r="BU883" s="756"/>
      <c r="BV883" s="756"/>
      <c r="BW883" s="756"/>
      <c r="BX883" s="756"/>
      <c r="BY883" s="756"/>
      <c r="BZ883" s="756"/>
    </row>
    <row r="884" spans="2:78" x14ac:dyDescent="0.25">
      <c r="B884" s="705">
        <v>872</v>
      </c>
      <c r="C884" s="765">
        <f>(1+_xlfn.XLOOKUP(INT((B884-1)/12)+1,'ZC Curve'!$B$8:$B$107,'ZC Curve'!R$8:R$107,,0))^(1/12)-1</f>
        <v>0</v>
      </c>
      <c r="D884" s="766">
        <f t="shared" si="112"/>
        <v>1</v>
      </c>
      <c r="E884" s="765">
        <f>(1+_xlfn.XLOOKUP(INT((B884-1)/12)+1,'ZC Curve'!$B$8:$B$107,'ZC Curve'!S$8:S$107,,0))^(1/12)-1</f>
        <v>0</v>
      </c>
      <c r="F884" s="766">
        <f t="shared" si="113"/>
        <v>1</v>
      </c>
      <c r="G884" s="765">
        <f>(1+_xlfn.XLOOKUP(INT((B884-1)/12)+1,'ZC Curve'!$B$8:$B$107,'ZC Curve'!T$8:T$107,,0))^(1/12)-1</f>
        <v>0</v>
      </c>
      <c r="H884" s="766">
        <f t="shared" si="114"/>
        <v>1</v>
      </c>
      <c r="I884" s="594"/>
      <c r="J884" s="705">
        <f t="shared" si="115"/>
        <v>872</v>
      </c>
      <c r="K884" s="756"/>
      <c r="L884" s="756"/>
      <c r="M884" s="756"/>
      <c r="N884" s="756"/>
      <c r="O884" s="756"/>
      <c r="P884" s="756"/>
      <c r="Q884" s="756"/>
      <c r="R884" s="756"/>
      <c r="S884" s="756"/>
      <c r="T884" s="756"/>
      <c r="U884" s="756"/>
      <c r="V884" s="756"/>
      <c r="W884" s="594"/>
      <c r="X884" s="705">
        <f t="shared" si="116"/>
        <v>872</v>
      </c>
      <c r="Y884" s="756"/>
      <c r="Z884" s="756"/>
      <c r="AA884" s="756"/>
      <c r="AB884" s="756"/>
      <c r="AC884" s="756"/>
      <c r="AD884" s="756"/>
      <c r="AE884" s="756"/>
      <c r="AF884" s="756"/>
      <c r="AG884" s="756"/>
      <c r="AH884" s="756"/>
      <c r="AI884" s="756"/>
      <c r="AJ884" s="756"/>
      <c r="AK884" s="594"/>
      <c r="AL884" s="705">
        <f t="shared" si="117"/>
        <v>872</v>
      </c>
      <c r="AM884" s="756"/>
      <c r="AN884" s="756"/>
      <c r="AO884" s="756"/>
      <c r="AP884" s="756"/>
      <c r="AQ884" s="756"/>
      <c r="AR884" s="756"/>
      <c r="AS884" s="756"/>
      <c r="AT884" s="756"/>
      <c r="AU884" s="756"/>
      <c r="AV884" s="756"/>
      <c r="AW884" s="756"/>
      <c r="AX884" s="756"/>
      <c r="AY884" s="594"/>
      <c r="AZ884" s="705">
        <f t="shared" si="110"/>
        <v>872</v>
      </c>
      <c r="BA884" s="756"/>
      <c r="BB884" s="756"/>
      <c r="BC884" s="756"/>
      <c r="BD884" s="756"/>
      <c r="BE884" s="756"/>
      <c r="BF884" s="756"/>
      <c r="BG884" s="756"/>
      <c r="BH884" s="756"/>
      <c r="BI884" s="756"/>
      <c r="BJ884" s="756"/>
      <c r="BK884" s="756"/>
      <c r="BL884" s="756"/>
      <c r="BM884" s="685"/>
      <c r="BN884" s="705">
        <f t="shared" si="111"/>
        <v>872</v>
      </c>
      <c r="BO884" s="756"/>
      <c r="BP884" s="756"/>
      <c r="BQ884" s="756"/>
      <c r="BR884" s="756"/>
      <c r="BS884" s="756"/>
      <c r="BT884" s="756"/>
      <c r="BU884" s="756"/>
      <c r="BV884" s="756"/>
      <c r="BW884" s="756"/>
      <c r="BX884" s="756"/>
      <c r="BY884" s="756"/>
      <c r="BZ884" s="756"/>
    </row>
    <row r="885" spans="2:78" x14ac:dyDescent="0.25">
      <c r="B885" s="705">
        <v>873</v>
      </c>
      <c r="C885" s="765">
        <f>(1+_xlfn.XLOOKUP(INT((B885-1)/12)+1,'ZC Curve'!$B$8:$B$107,'ZC Curve'!R$8:R$107,,0))^(1/12)-1</f>
        <v>0</v>
      </c>
      <c r="D885" s="766">
        <f t="shared" si="112"/>
        <v>1</v>
      </c>
      <c r="E885" s="765">
        <f>(1+_xlfn.XLOOKUP(INT((B885-1)/12)+1,'ZC Curve'!$B$8:$B$107,'ZC Curve'!S$8:S$107,,0))^(1/12)-1</f>
        <v>0</v>
      </c>
      <c r="F885" s="766">
        <f t="shared" si="113"/>
        <v>1</v>
      </c>
      <c r="G885" s="765">
        <f>(1+_xlfn.XLOOKUP(INT((B885-1)/12)+1,'ZC Curve'!$B$8:$B$107,'ZC Curve'!T$8:T$107,,0))^(1/12)-1</f>
        <v>0</v>
      </c>
      <c r="H885" s="766">
        <f t="shared" si="114"/>
        <v>1</v>
      </c>
      <c r="I885" s="594"/>
      <c r="J885" s="705">
        <f t="shared" si="115"/>
        <v>873</v>
      </c>
      <c r="K885" s="756"/>
      <c r="L885" s="756"/>
      <c r="M885" s="756"/>
      <c r="N885" s="756"/>
      <c r="O885" s="756"/>
      <c r="P885" s="756"/>
      <c r="Q885" s="756"/>
      <c r="R885" s="756"/>
      <c r="S885" s="756"/>
      <c r="T885" s="756"/>
      <c r="U885" s="756"/>
      <c r="V885" s="756"/>
      <c r="W885" s="594"/>
      <c r="X885" s="705">
        <f t="shared" si="116"/>
        <v>873</v>
      </c>
      <c r="Y885" s="756"/>
      <c r="Z885" s="756"/>
      <c r="AA885" s="756"/>
      <c r="AB885" s="756"/>
      <c r="AC885" s="756"/>
      <c r="AD885" s="756"/>
      <c r="AE885" s="756"/>
      <c r="AF885" s="756"/>
      <c r="AG885" s="756"/>
      <c r="AH885" s="756"/>
      <c r="AI885" s="756"/>
      <c r="AJ885" s="756"/>
      <c r="AK885" s="594"/>
      <c r="AL885" s="705">
        <f t="shared" si="117"/>
        <v>873</v>
      </c>
      <c r="AM885" s="756"/>
      <c r="AN885" s="756"/>
      <c r="AO885" s="756"/>
      <c r="AP885" s="756"/>
      <c r="AQ885" s="756"/>
      <c r="AR885" s="756"/>
      <c r="AS885" s="756"/>
      <c r="AT885" s="756"/>
      <c r="AU885" s="756"/>
      <c r="AV885" s="756"/>
      <c r="AW885" s="756"/>
      <c r="AX885" s="756"/>
      <c r="AY885" s="594"/>
      <c r="AZ885" s="705">
        <f t="shared" si="110"/>
        <v>873</v>
      </c>
      <c r="BA885" s="756"/>
      <c r="BB885" s="756"/>
      <c r="BC885" s="756"/>
      <c r="BD885" s="756"/>
      <c r="BE885" s="756"/>
      <c r="BF885" s="756"/>
      <c r="BG885" s="756"/>
      <c r="BH885" s="756"/>
      <c r="BI885" s="756"/>
      <c r="BJ885" s="756"/>
      <c r="BK885" s="756"/>
      <c r="BL885" s="756"/>
      <c r="BM885" s="685"/>
      <c r="BN885" s="705">
        <f t="shared" si="111"/>
        <v>873</v>
      </c>
      <c r="BO885" s="756"/>
      <c r="BP885" s="756"/>
      <c r="BQ885" s="756"/>
      <c r="BR885" s="756"/>
      <c r="BS885" s="756"/>
      <c r="BT885" s="756"/>
      <c r="BU885" s="756"/>
      <c r="BV885" s="756"/>
      <c r="BW885" s="756"/>
      <c r="BX885" s="756"/>
      <c r="BY885" s="756"/>
      <c r="BZ885" s="756"/>
    </row>
    <row r="886" spans="2:78" x14ac:dyDescent="0.25">
      <c r="B886" s="705">
        <v>874</v>
      </c>
      <c r="C886" s="765">
        <f>(1+_xlfn.XLOOKUP(INT((B886-1)/12)+1,'ZC Curve'!$B$8:$B$107,'ZC Curve'!R$8:R$107,,0))^(1/12)-1</f>
        <v>0</v>
      </c>
      <c r="D886" s="766">
        <f t="shared" si="112"/>
        <v>1</v>
      </c>
      <c r="E886" s="765">
        <f>(1+_xlfn.XLOOKUP(INT((B886-1)/12)+1,'ZC Curve'!$B$8:$B$107,'ZC Curve'!S$8:S$107,,0))^(1/12)-1</f>
        <v>0</v>
      </c>
      <c r="F886" s="766">
        <f t="shared" si="113"/>
        <v>1</v>
      </c>
      <c r="G886" s="765">
        <f>(1+_xlfn.XLOOKUP(INT((B886-1)/12)+1,'ZC Curve'!$B$8:$B$107,'ZC Curve'!T$8:T$107,,0))^(1/12)-1</f>
        <v>0</v>
      </c>
      <c r="H886" s="766">
        <f t="shared" si="114"/>
        <v>1</v>
      </c>
      <c r="I886" s="594"/>
      <c r="J886" s="705">
        <f t="shared" si="115"/>
        <v>874</v>
      </c>
      <c r="K886" s="756"/>
      <c r="L886" s="756"/>
      <c r="M886" s="756"/>
      <c r="N886" s="756"/>
      <c r="O886" s="756"/>
      <c r="P886" s="756"/>
      <c r="Q886" s="756"/>
      <c r="R886" s="756"/>
      <c r="S886" s="756"/>
      <c r="T886" s="756"/>
      <c r="U886" s="756"/>
      <c r="V886" s="756"/>
      <c r="W886" s="594"/>
      <c r="X886" s="705">
        <f t="shared" si="116"/>
        <v>874</v>
      </c>
      <c r="Y886" s="756"/>
      <c r="Z886" s="756"/>
      <c r="AA886" s="756"/>
      <c r="AB886" s="756"/>
      <c r="AC886" s="756"/>
      <c r="AD886" s="756"/>
      <c r="AE886" s="756"/>
      <c r="AF886" s="756"/>
      <c r="AG886" s="756"/>
      <c r="AH886" s="756"/>
      <c r="AI886" s="756"/>
      <c r="AJ886" s="756"/>
      <c r="AK886" s="594"/>
      <c r="AL886" s="705">
        <f t="shared" si="117"/>
        <v>874</v>
      </c>
      <c r="AM886" s="756"/>
      <c r="AN886" s="756"/>
      <c r="AO886" s="756"/>
      <c r="AP886" s="756"/>
      <c r="AQ886" s="756"/>
      <c r="AR886" s="756"/>
      <c r="AS886" s="756"/>
      <c r="AT886" s="756"/>
      <c r="AU886" s="756"/>
      <c r="AV886" s="756"/>
      <c r="AW886" s="756"/>
      <c r="AX886" s="756"/>
      <c r="AY886" s="594"/>
      <c r="AZ886" s="705">
        <f t="shared" si="110"/>
        <v>874</v>
      </c>
      <c r="BA886" s="756"/>
      <c r="BB886" s="756"/>
      <c r="BC886" s="756"/>
      <c r="BD886" s="756"/>
      <c r="BE886" s="756"/>
      <c r="BF886" s="756"/>
      <c r="BG886" s="756"/>
      <c r="BH886" s="756"/>
      <c r="BI886" s="756"/>
      <c r="BJ886" s="756"/>
      <c r="BK886" s="756"/>
      <c r="BL886" s="756"/>
      <c r="BM886" s="685"/>
      <c r="BN886" s="705">
        <f t="shared" si="111"/>
        <v>874</v>
      </c>
      <c r="BO886" s="756"/>
      <c r="BP886" s="756"/>
      <c r="BQ886" s="756"/>
      <c r="BR886" s="756"/>
      <c r="BS886" s="756"/>
      <c r="BT886" s="756"/>
      <c r="BU886" s="756"/>
      <c r="BV886" s="756"/>
      <c r="BW886" s="756"/>
      <c r="BX886" s="756"/>
      <c r="BY886" s="756"/>
      <c r="BZ886" s="756"/>
    </row>
    <row r="887" spans="2:78" x14ac:dyDescent="0.25">
      <c r="B887" s="705">
        <v>875</v>
      </c>
      <c r="C887" s="765">
        <f>(1+_xlfn.XLOOKUP(INT((B887-1)/12)+1,'ZC Curve'!$B$8:$B$107,'ZC Curve'!R$8:R$107,,0))^(1/12)-1</f>
        <v>0</v>
      </c>
      <c r="D887" s="766">
        <f t="shared" si="112"/>
        <v>1</v>
      </c>
      <c r="E887" s="765">
        <f>(1+_xlfn.XLOOKUP(INT((B887-1)/12)+1,'ZC Curve'!$B$8:$B$107,'ZC Curve'!S$8:S$107,,0))^(1/12)-1</f>
        <v>0</v>
      </c>
      <c r="F887" s="766">
        <f t="shared" si="113"/>
        <v>1</v>
      </c>
      <c r="G887" s="765">
        <f>(1+_xlfn.XLOOKUP(INT((B887-1)/12)+1,'ZC Curve'!$B$8:$B$107,'ZC Curve'!T$8:T$107,,0))^(1/12)-1</f>
        <v>0</v>
      </c>
      <c r="H887" s="766">
        <f t="shared" si="114"/>
        <v>1</v>
      </c>
      <c r="I887" s="594"/>
      <c r="J887" s="705">
        <f t="shared" si="115"/>
        <v>875</v>
      </c>
      <c r="K887" s="756"/>
      <c r="L887" s="756"/>
      <c r="M887" s="756"/>
      <c r="N887" s="756"/>
      <c r="O887" s="756"/>
      <c r="P887" s="756"/>
      <c r="Q887" s="756"/>
      <c r="R887" s="756"/>
      <c r="S887" s="756"/>
      <c r="T887" s="756"/>
      <c r="U887" s="756"/>
      <c r="V887" s="756"/>
      <c r="W887" s="594"/>
      <c r="X887" s="705">
        <f t="shared" si="116"/>
        <v>875</v>
      </c>
      <c r="Y887" s="756"/>
      <c r="Z887" s="756"/>
      <c r="AA887" s="756"/>
      <c r="AB887" s="756"/>
      <c r="AC887" s="756"/>
      <c r="AD887" s="756"/>
      <c r="AE887" s="756"/>
      <c r="AF887" s="756"/>
      <c r="AG887" s="756"/>
      <c r="AH887" s="756"/>
      <c r="AI887" s="756"/>
      <c r="AJ887" s="756"/>
      <c r="AK887" s="594"/>
      <c r="AL887" s="705">
        <f t="shared" si="117"/>
        <v>875</v>
      </c>
      <c r="AM887" s="756"/>
      <c r="AN887" s="756"/>
      <c r="AO887" s="756"/>
      <c r="AP887" s="756"/>
      <c r="AQ887" s="756"/>
      <c r="AR887" s="756"/>
      <c r="AS887" s="756"/>
      <c r="AT887" s="756"/>
      <c r="AU887" s="756"/>
      <c r="AV887" s="756"/>
      <c r="AW887" s="756"/>
      <c r="AX887" s="756"/>
      <c r="AY887" s="594"/>
      <c r="AZ887" s="705">
        <f t="shared" si="110"/>
        <v>875</v>
      </c>
      <c r="BA887" s="756"/>
      <c r="BB887" s="756"/>
      <c r="BC887" s="756"/>
      <c r="BD887" s="756"/>
      <c r="BE887" s="756"/>
      <c r="BF887" s="756"/>
      <c r="BG887" s="756"/>
      <c r="BH887" s="756"/>
      <c r="BI887" s="756"/>
      <c r="BJ887" s="756"/>
      <c r="BK887" s="756"/>
      <c r="BL887" s="756"/>
      <c r="BM887" s="685"/>
      <c r="BN887" s="705">
        <f t="shared" si="111"/>
        <v>875</v>
      </c>
      <c r="BO887" s="756"/>
      <c r="BP887" s="756"/>
      <c r="BQ887" s="756"/>
      <c r="BR887" s="756"/>
      <c r="BS887" s="756"/>
      <c r="BT887" s="756"/>
      <c r="BU887" s="756"/>
      <c r="BV887" s="756"/>
      <c r="BW887" s="756"/>
      <c r="BX887" s="756"/>
      <c r="BY887" s="756"/>
      <c r="BZ887" s="756"/>
    </row>
    <row r="888" spans="2:78" x14ac:dyDescent="0.25">
      <c r="B888" s="705">
        <v>876</v>
      </c>
      <c r="C888" s="765">
        <f>(1+_xlfn.XLOOKUP(INT((B888-1)/12)+1,'ZC Curve'!$B$8:$B$107,'ZC Curve'!R$8:R$107,,0))^(1/12)-1</f>
        <v>0</v>
      </c>
      <c r="D888" s="766">
        <f t="shared" si="112"/>
        <v>1</v>
      </c>
      <c r="E888" s="765">
        <f>(1+_xlfn.XLOOKUP(INT((B888-1)/12)+1,'ZC Curve'!$B$8:$B$107,'ZC Curve'!S$8:S$107,,0))^(1/12)-1</f>
        <v>0</v>
      </c>
      <c r="F888" s="766">
        <f t="shared" si="113"/>
        <v>1</v>
      </c>
      <c r="G888" s="765">
        <f>(1+_xlfn.XLOOKUP(INT((B888-1)/12)+1,'ZC Curve'!$B$8:$B$107,'ZC Curve'!T$8:T$107,,0))^(1/12)-1</f>
        <v>0</v>
      </c>
      <c r="H888" s="766">
        <f t="shared" si="114"/>
        <v>1</v>
      </c>
      <c r="I888" s="594"/>
      <c r="J888" s="705">
        <f t="shared" si="115"/>
        <v>876</v>
      </c>
      <c r="K888" s="756"/>
      <c r="L888" s="756"/>
      <c r="M888" s="756"/>
      <c r="N888" s="756"/>
      <c r="O888" s="756"/>
      <c r="P888" s="756"/>
      <c r="Q888" s="756"/>
      <c r="R888" s="756"/>
      <c r="S888" s="756"/>
      <c r="T888" s="756"/>
      <c r="U888" s="756"/>
      <c r="V888" s="756"/>
      <c r="W888" s="594"/>
      <c r="X888" s="705">
        <f t="shared" si="116"/>
        <v>876</v>
      </c>
      <c r="Y888" s="756"/>
      <c r="Z888" s="756"/>
      <c r="AA888" s="756"/>
      <c r="AB888" s="756"/>
      <c r="AC888" s="756"/>
      <c r="AD888" s="756"/>
      <c r="AE888" s="756"/>
      <c r="AF888" s="756"/>
      <c r="AG888" s="756"/>
      <c r="AH888" s="756"/>
      <c r="AI888" s="756"/>
      <c r="AJ888" s="756"/>
      <c r="AK888" s="594"/>
      <c r="AL888" s="705">
        <f t="shared" si="117"/>
        <v>876</v>
      </c>
      <c r="AM888" s="756"/>
      <c r="AN888" s="756"/>
      <c r="AO888" s="756"/>
      <c r="AP888" s="756"/>
      <c r="AQ888" s="756"/>
      <c r="AR888" s="756"/>
      <c r="AS888" s="756"/>
      <c r="AT888" s="756"/>
      <c r="AU888" s="756"/>
      <c r="AV888" s="756"/>
      <c r="AW888" s="756"/>
      <c r="AX888" s="756"/>
      <c r="AY888" s="594"/>
      <c r="AZ888" s="705">
        <f t="shared" si="110"/>
        <v>876</v>
      </c>
      <c r="BA888" s="756"/>
      <c r="BB888" s="756"/>
      <c r="BC888" s="756"/>
      <c r="BD888" s="756"/>
      <c r="BE888" s="756"/>
      <c r="BF888" s="756"/>
      <c r="BG888" s="756"/>
      <c r="BH888" s="756"/>
      <c r="BI888" s="756"/>
      <c r="BJ888" s="756"/>
      <c r="BK888" s="756"/>
      <c r="BL888" s="756"/>
      <c r="BM888" s="685"/>
      <c r="BN888" s="705">
        <f t="shared" si="111"/>
        <v>876</v>
      </c>
      <c r="BO888" s="756"/>
      <c r="BP888" s="756"/>
      <c r="BQ888" s="756"/>
      <c r="BR888" s="756"/>
      <c r="BS888" s="756"/>
      <c r="BT888" s="756"/>
      <c r="BU888" s="756"/>
      <c r="BV888" s="756"/>
      <c r="BW888" s="756"/>
      <c r="BX888" s="756"/>
      <c r="BY888" s="756"/>
      <c r="BZ888" s="756"/>
    </row>
    <row r="889" spans="2:78" x14ac:dyDescent="0.25">
      <c r="B889" s="705">
        <v>877</v>
      </c>
      <c r="C889" s="765">
        <f>(1+_xlfn.XLOOKUP(INT((B889-1)/12)+1,'ZC Curve'!$B$8:$B$107,'ZC Curve'!R$8:R$107,,0))^(1/12)-1</f>
        <v>0</v>
      </c>
      <c r="D889" s="766">
        <f t="shared" si="112"/>
        <v>1</v>
      </c>
      <c r="E889" s="765">
        <f>(1+_xlfn.XLOOKUP(INT((B889-1)/12)+1,'ZC Curve'!$B$8:$B$107,'ZC Curve'!S$8:S$107,,0))^(1/12)-1</f>
        <v>0</v>
      </c>
      <c r="F889" s="766">
        <f t="shared" si="113"/>
        <v>1</v>
      </c>
      <c r="G889" s="765">
        <f>(1+_xlfn.XLOOKUP(INT((B889-1)/12)+1,'ZC Curve'!$B$8:$B$107,'ZC Curve'!T$8:T$107,,0))^(1/12)-1</f>
        <v>0</v>
      </c>
      <c r="H889" s="766">
        <f t="shared" si="114"/>
        <v>1</v>
      </c>
      <c r="I889" s="594"/>
      <c r="J889" s="705">
        <f t="shared" si="115"/>
        <v>877</v>
      </c>
      <c r="K889" s="756"/>
      <c r="L889" s="756"/>
      <c r="M889" s="756"/>
      <c r="N889" s="756"/>
      <c r="O889" s="756"/>
      <c r="P889" s="756"/>
      <c r="Q889" s="756"/>
      <c r="R889" s="756"/>
      <c r="S889" s="756"/>
      <c r="T889" s="756"/>
      <c r="U889" s="756"/>
      <c r="V889" s="756"/>
      <c r="W889" s="594"/>
      <c r="X889" s="705">
        <f t="shared" si="116"/>
        <v>877</v>
      </c>
      <c r="Y889" s="756"/>
      <c r="Z889" s="756"/>
      <c r="AA889" s="756"/>
      <c r="AB889" s="756"/>
      <c r="AC889" s="756"/>
      <c r="AD889" s="756"/>
      <c r="AE889" s="756"/>
      <c r="AF889" s="756"/>
      <c r="AG889" s="756"/>
      <c r="AH889" s="756"/>
      <c r="AI889" s="756"/>
      <c r="AJ889" s="756"/>
      <c r="AK889" s="594"/>
      <c r="AL889" s="705">
        <f t="shared" si="117"/>
        <v>877</v>
      </c>
      <c r="AM889" s="756"/>
      <c r="AN889" s="756"/>
      <c r="AO889" s="756"/>
      <c r="AP889" s="756"/>
      <c r="AQ889" s="756"/>
      <c r="AR889" s="756"/>
      <c r="AS889" s="756"/>
      <c r="AT889" s="756"/>
      <c r="AU889" s="756"/>
      <c r="AV889" s="756"/>
      <c r="AW889" s="756"/>
      <c r="AX889" s="756"/>
      <c r="AY889" s="594"/>
      <c r="AZ889" s="705">
        <f t="shared" si="110"/>
        <v>877</v>
      </c>
      <c r="BA889" s="756"/>
      <c r="BB889" s="756"/>
      <c r="BC889" s="756"/>
      <c r="BD889" s="756"/>
      <c r="BE889" s="756"/>
      <c r="BF889" s="756"/>
      <c r="BG889" s="756"/>
      <c r="BH889" s="756"/>
      <c r="BI889" s="756"/>
      <c r="BJ889" s="756"/>
      <c r="BK889" s="756"/>
      <c r="BL889" s="756"/>
      <c r="BM889" s="685"/>
      <c r="BN889" s="705">
        <f t="shared" si="111"/>
        <v>877</v>
      </c>
      <c r="BO889" s="756"/>
      <c r="BP889" s="756"/>
      <c r="BQ889" s="756"/>
      <c r="BR889" s="756"/>
      <c r="BS889" s="756"/>
      <c r="BT889" s="756"/>
      <c r="BU889" s="756"/>
      <c r="BV889" s="756"/>
      <c r="BW889" s="756"/>
      <c r="BX889" s="756"/>
      <c r="BY889" s="756"/>
      <c r="BZ889" s="756"/>
    </row>
    <row r="890" spans="2:78" x14ac:dyDescent="0.25">
      <c r="B890" s="705">
        <v>878</v>
      </c>
      <c r="C890" s="765">
        <f>(1+_xlfn.XLOOKUP(INT((B890-1)/12)+1,'ZC Curve'!$B$8:$B$107,'ZC Curve'!R$8:R$107,,0))^(1/12)-1</f>
        <v>0</v>
      </c>
      <c r="D890" s="766">
        <f t="shared" si="112"/>
        <v>1</v>
      </c>
      <c r="E890" s="765">
        <f>(1+_xlfn.XLOOKUP(INT((B890-1)/12)+1,'ZC Curve'!$B$8:$B$107,'ZC Curve'!S$8:S$107,,0))^(1/12)-1</f>
        <v>0</v>
      </c>
      <c r="F890" s="766">
        <f t="shared" si="113"/>
        <v>1</v>
      </c>
      <c r="G890" s="765">
        <f>(1+_xlfn.XLOOKUP(INT((B890-1)/12)+1,'ZC Curve'!$B$8:$B$107,'ZC Curve'!T$8:T$107,,0))^(1/12)-1</f>
        <v>0</v>
      </c>
      <c r="H890" s="766">
        <f t="shared" si="114"/>
        <v>1</v>
      </c>
      <c r="I890" s="594"/>
      <c r="J890" s="705">
        <f t="shared" si="115"/>
        <v>878</v>
      </c>
      <c r="K890" s="756"/>
      <c r="L890" s="756"/>
      <c r="M890" s="756"/>
      <c r="N890" s="756"/>
      <c r="O890" s="756"/>
      <c r="P890" s="756"/>
      <c r="Q890" s="756"/>
      <c r="R890" s="756"/>
      <c r="S890" s="756"/>
      <c r="T890" s="756"/>
      <c r="U890" s="756"/>
      <c r="V890" s="756"/>
      <c r="W890" s="594"/>
      <c r="X890" s="705">
        <f t="shared" si="116"/>
        <v>878</v>
      </c>
      <c r="Y890" s="756"/>
      <c r="Z890" s="756"/>
      <c r="AA890" s="756"/>
      <c r="AB890" s="756"/>
      <c r="AC890" s="756"/>
      <c r="AD890" s="756"/>
      <c r="AE890" s="756"/>
      <c r="AF890" s="756"/>
      <c r="AG890" s="756"/>
      <c r="AH890" s="756"/>
      <c r="AI890" s="756"/>
      <c r="AJ890" s="756"/>
      <c r="AK890" s="594"/>
      <c r="AL890" s="705">
        <f t="shared" si="117"/>
        <v>878</v>
      </c>
      <c r="AM890" s="756"/>
      <c r="AN890" s="756"/>
      <c r="AO890" s="756"/>
      <c r="AP890" s="756"/>
      <c r="AQ890" s="756"/>
      <c r="AR890" s="756"/>
      <c r="AS890" s="756"/>
      <c r="AT890" s="756"/>
      <c r="AU890" s="756"/>
      <c r="AV890" s="756"/>
      <c r="AW890" s="756"/>
      <c r="AX890" s="756"/>
      <c r="AY890" s="594"/>
      <c r="AZ890" s="705">
        <f t="shared" si="110"/>
        <v>878</v>
      </c>
      <c r="BA890" s="756"/>
      <c r="BB890" s="756"/>
      <c r="BC890" s="756"/>
      <c r="BD890" s="756"/>
      <c r="BE890" s="756"/>
      <c r="BF890" s="756"/>
      <c r="BG890" s="756"/>
      <c r="BH890" s="756"/>
      <c r="BI890" s="756"/>
      <c r="BJ890" s="756"/>
      <c r="BK890" s="756"/>
      <c r="BL890" s="756"/>
      <c r="BM890" s="685"/>
      <c r="BN890" s="705">
        <f t="shared" si="111"/>
        <v>878</v>
      </c>
      <c r="BO890" s="756"/>
      <c r="BP890" s="756"/>
      <c r="BQ890" s="756"/>
      <c r="BR890" s="756"/>
      <c r="BS890" s="756"/>
      <c r="BT890" s="756"/>
      <c r="BU890" s="756"/>
      <c r="BV890" s="756"/>
      <c r="BW890" s="756"/>
      <c r="BX890" s="756"/>
      <c r="BY890" s="756"/>
      <c r="BZ890" s="756"/>
    </row>
    <row r="891" spans="2:78" x14ac:dyDescent="0.25">
      <c r="B891" s="705">
        <v>879</v>
      </c>
      <c r="C891" s="765">
        <f>(1+_xlfn.XLOOKUP(INT((B891-1)/12)+1,'ZC Curve'!$B$8:$B$107,'ZC Curve'!R$8:R$107,,0))^(1/12)-1</f>
        <v>0</v>
      </c>
      <c r="D891" s="766">
        <f t="shared" si="112"/>
        <v>1</v>
      </c>
      <c r="E891" s="765">
        <f>(1+_xlfn.XLOOKUP(INT((B891-1)/12)+1,'ZC Curve'!$B$8:$B$107,'ZC Curve'!S$8:S$107,,0))^(1/12)-1</f>
        <v>0</v>
      </c>
      <c r="F891" s="766">
        <f t="shared" si="113"/>
        <v>1</v>
      </c>
      <c r="G891" s="765">
        <f>(1+_xlfn.XLOOKUP(INT((B891-1)/12)+1,'ZC Curve'!$B$8:$B$107,'ZC Curve'!T$8:T$107,,0))^(1/12)-1</f>
        <v>0</v>
      </c>
      <c r="H891" s="766">
        <f t="shared" si="114"/>
        <v>1</v>
      </c>
      <c r="I891" s="594"/>
      <c r="J891" s="705">
        <f t="shared" si="115"/>
        <v>879</v>
      </c>
      <c r="K891" s="756"/>
      <c r="L891" s="756"/>
      <c r="M891" s="756"/>
      <c r="N891" s="756"/>
      <c r="O891" s="756"/>
      <c r="P891" s="756"/>
      <c r="Q891" s="756"/>
      <c r="R891" s="756"/>
      <c r="S891" s="756"/>
      <c r="T891" s="756"/>
      <c r="U891" s="756"/>
      <c r="V891" s="756"/>
      <c r="W891" s="594"/>
      <c r="X891" s="705">
        <f t="shared" si="116"/>
        <v>879</v>
      </c>
      <c r="Y891" s="756"/>
      <c r="Z891" s="756"/>
      <c r="AA891" s="756"/>
      <c r="AB891" s="756"/>
      <c r="AC891" s="756"/>
      <c r="AD891" s="756"/>
      <c r="AE891" s="756"/>
      <c r="AF891" s="756"/>
      <c r="AG891" s="756"/>
      <c r="AH891" s="756"/>
      <c r="AI891" s="756"/>
      <c r="AJ891" s="756"/>
      <c r="AK891" s="594"/>
      <c r="AL891" s="705">
        <f t="shared" si="117"/>
        <v>879</v>
      </c>
      <c r="AM891" s="756"/>
      <c r="AN891" s="756"/>
      <c r="AO891" s="756"/>
      <c r="AP891" s="756"/>
      <c r="AQ891" s="756"/>
      <c r="AR891" s="756"/>
      <c r="AS891" s="756"/>
      <c r="AT891" s="756"/>
      <c r="AU891" s="756"/>
      <c r="AV891" s="756"/>
      <c r="AW891" s="756"/>
      <c r="AX891" s="756"/>
      <c r="AY891" s="594"/>
      <c r="AZ891" s="705">
        <f t="shared" si="110"/>
        <v>879</v>
      </c>
      <c r="BA891" s="756"/>
      <c r="BB891" s="756"/>
      <c r="BC891" s="756"/>
      <c r="BD891" s="756"/>
      <c r="BE891" s="756"/>
      <c r="BF891" s="756"/>
      <c r="BG891" s="756"/>
      <c r="BH891" s="756"/>
      <c r="BI891" s="756"/>
      <c r="BJ891" s="756"/>
      <c r="BK891" s="756"/>
      <c r="BL891" s="756"/>
      <c r="BM891" s="685"/>
      <c r="BN891" s="705">
        <f t="shared" si="111"/>
        <v>879</v>
      </c>
      <c r="BO891" s="756"/>
      <c r="BP891" s="756"/>
      <c r="BQ891" s="756"/>
      <c r="BR891" s="756"/>
      <c r="BS891" s="756"/>
      <c r="BT891" s="756"/>
      <c r="BU891" s="756"/>
      <c r="BV891" s="756"/>
      <c r="BW891" s="756"/>
      <c r="BX891" s="756"/>
      <c r="BY891" s="756"/>
      <c r="BZ891" s="756"/>
    </row>
    <row r="892" spans="2:78" x14ac:dyDescent="0.25">
      <c r="B892" s="705">
        <v>880</v>
      </c>
      <c r="C892" s="765">
        <f>(1+_xlfn.XLOOKUP(INT((B892-1)/12)+1,'ZC Curve'!$B$8:$B$107,'ZC Curve'!R$8:R$107,,0))^(1/12)-1</f>
        <v>0</v>
      </c>
      <c r="D892" s="766">
        <f t="shared" si="112"/>
        <v>1</v>
      </c>
      <c r="E892" s="765">
        <f>(1+_xlfn.XLOOKUP(INT((B892-1)/12)+1,'ZC Curve'!$B$8:$B$107,'ZC Curve'!S$8:S$107,,0))^(1/12)-1</f>
        <v>0</v>
      </c>
      <c r="F892" s="766">
        <f t="shared" si="113"/>
        <v>1</v>
      </c>
      <c r="G892" s="765">
        <f>(1+_xlfn.XLOOKUP(INT((B892-1)/12)+1,'ZC Curve'!$B$8:$B$107,'ZC Curve'!T$8:T$107,,0))^(1/12)-1</f>
        <v>0</v>
      </c>
      <c r="H892" s="766">
        <f t="shared" si="114"/>
        <v>1</v>
      </c>
      <c r="I892" s="594"/>
      <c r="J892" s="705">
        <f t="shared" si="115"/>
        <v>880</v>
      </c>
      <c r="K892" s="756"/>
      <c r="L892" s="756"/>
      <c r="M892" s="756"/>
      <c r="N892" s="756"/>
      <c r="O892" s="756"/>
      <c r="P892" s="756"/>
      <c r="Q892" s="756"/>
      <c r="R892" s="756"/>
      <c r="S892" s="756"/>
      <c r="T892" s="756"/>
      <c r="U892" s="756"/>
      <c r="V892" s="756"/>
      <c r="W892" s="594"/>
      <c r="X892" s="705">
        <f t="shared" si="116"/>
        <v>880</v>
      </c>
      <c r="Y892" s="756"/>
      <c r="Z892" s="756"/>
      <c r="AA892" s="756"/>
      <c r="AB892" s="756"/>
      <c r="AC892" s="756"/>
      <c r="AD892" s="756"/>
      <c r="AE892" s="756"/>
      <c r="AF892" s="756"/>
      <c r="AG892" s="756"/>
      <c r="AH892" s="756"/>
      <c r="AI892" s="756"/>
      <c r="AJ892" s="756"/>
      <c r="AK892" s="594"/>
      <c r="AL892" s="705">
        <f t="shared" si="117"/>
        <v>880</v>
      </c>
      <c r="AM892" s="756"/>
      <c r="AN892" s="756"/>
      <c r="AO892" s="756"/>
      <c r="AP892" s="756"/>
      <c r="AQ892" s="756"/>
      <c r="AR892" s="756"/>
      <c r="AS892" s="756"/>
      <c r="AT892" s="756"/>
      <c r="AU892" s="756"/>
      <c r="AV892" s="756"/>
      <c r="AW892" s="756"/>
      <c r="AX892" s="756"/>
      <c r="AY892" s="594"/>
      <c r="AZ892" s="705">
        <f t="shared" si="110"/>
        <v>880</v>
      </c>
      <c r="BA892" s="756"/>
      <c r="BB892" s="756"/>
      <c r="BC892" s="756"/>
      <c r="BD892" s="756"/>
      <c r="BE892" s="756"/>
      <c r="BF892" s="756"/>
      <c r="BG892" s="756"/>
      <c r="BH892" s="756"/>
      <c r="BI892" s="756"/>
      <c r="BJ892" s="756"/>
      <c r="BK892" s="756"/>
      <c r="BL892" s="756"/>
      <c r="BM892" s="685"/>
      <c r="BN892" s="705">
        <f t="shared" si="111"/>
        <v>880</v>
      </c>
      <c r="BO892" s="756"/>
      <c r="BP892" s="756"/>
      <c r="BQ892" s="756"/>
      <c r="BR892" s="756"/>
      <c r="BS892" s="756"/>
      <c r="BT892" s="756"/>
      <c r="BU892" s="756"/>
      <c r="BV892" s="756"/>
      <c r="BW892" s="756"/>
      <c r="BX892" s="756"/>
      <c r="BY892" s="756"/>
      <c r="BZ892" s="756"/>
    </row>
    <row r="893" spans="2:78" x14ac:dyDescent="0.25">
      <c r="B893" s="705">
        <v>881</v>
      </c>
      <c r="C893" s="765">
        <f>(1+_xlfn.XLOOKUP(INT((B893-1)/12)+1,'ZC Curve'!$B$8:$B$107,'ZC Curve'!R$8:R$107,,0))^(1/12)-1</f>
        <v>0</v>
      </c>
      <c r="D893" s="766">
        <f t="shared" si="112"/>
        <v>1</v>
      </c>
      <c r="E893" s="765">
        <f>(1+_xlfn.XLOOKUP(INT((B893-1)/12)+1,'ZC Curve'!$B$8:$B$107,'ZC Curve'!S$8:S$107,,0))^(1/12)-1</f>
        <v>0</v>
      </c>
      <c r="F893" s="766">
        <f t="shared" si="113"/>
        <v>1</v>
      </c>
      <c r="G893" s="765">
        <f>(1+_xlfn.XLOOKUP(INT((B893-1)/12)+1,'ZC Curve'!$B$8:$B$107,'ZC Curve'!T$8:T$107,,0))^(1/12)-1</f>
        <v>0</v>
      </c>
      <c r="H893" s="766">
        <f t="shared" si="114"/>
        <v>1</v>
      </c>
      <c r="I893" s="594"/>
      <c r="J893" s="705">
        <f t="shared" si="115"/>
        <v>881</v>
      </c>
      <c r="K893" s="756"/>
      <c r="L893" s="756"/>
      <c r="M893" s="756"/>
      <c r="N893" s="756"/>
      <c r="O893" s="756"/>
      <c r="P893" s="756"/>
      <c r="Q893" s="756"/>
      <c r="R893" s="756"/>
      <c r="S893" s="756"/>
      <c r="T893" s="756"/>
      <c r="U893" s="756"/>
      <c r="V893" s="756"/>
      <c r="W893" s="594"/>
      <c r="X893" s="705">
        <f t="shared" si="116"/>
        <v>881</v>
      </c>
      <c r="Y893" s="756"/>
      <c r="Z893" s="756"/>
      <c r="AA893" s="756"/>
      <c r="AB893" s="756"/>
      <c r="AC893" s="756"/>
      <c r="AD893" s="756"/>
      <c r="AE893" s="756"/>
      <c r="AF893" s="756"/>
      <c r="AG893" s="756"/>
      <c r="AH893" s="756"/>
      <c r="AI893" s="756"/>
      <c r="AJ893" s="756"/>
      <c r="AK893" s="594"/>
      <c r="AL893" s="705">
        <f t="shared" si="117"/>
        <v>881</v>
      </c>
      <c r="AM893" s="756"/>
      <c r="AN893" s="756"/>
      <c r="AO893" s="756"/>
      <c r="AP893" s="756"/>
      <c r="AQ893" s="756"/>
      <c r="AR893" s="756"/>
      <c r="AS893" s="756"/>
      <c r="AT893" s="756"/>
      <c r="AU893" s="756"/>
      <c r="AV893" s="756"/>
      <c r="AW893" s="756"/>
      <c r="AX893" s="756"/>
      <c r="AY893" s="594"/>
      <c r="AZ893" s="705">
        <f t="shared" si="110"/>
        <v>881</v>
      </c>
      <c r="BA893" s="756"/>
      <c r="BB893" s="756"/>
      <c r="BC893" s="756"/>
      <c r="BD893" s="756"/>
      <c r="BE893" s="756"/>
      <c r="BF893" s="756"/>
      <c r="BG893" s="756"/>
      <c r="BH893" s="756"/>
      <c r="BI893" s="756"/>
      <c r="BJ893" s="756"/>
      <c r="BK893" s="756"/>
      <c r="BL893" s="756"/>
      <c r="BM893" s="685"/>
      <c r="BN893" s="705">
        <f t="shared" si="111"/>
        <v>881</v>
      </c>
      <c r="BO893" s="756"/>
      <c r="BP893" s="756"/>
      <c r="BQ893" s="756"/>
      <c r="BR893" s="756"/>
      <c r="BS893" s="756"/>
      <c r="BT893" s="756"/>
      <c r="BU893" s="756"/>
      <c r="BV893" s="756"/>
      <c r="BW893" s="756"/>
      <c r="BX893" s="756"/>
      <c r="BY893" s="756"/>
      <c r="BZ893" s="756"/>
    </row>
    <row r="894" spans="2:78" x14ac:dyDescent="0.25">
      <c r="B894" s="705">
        <v>882</v>
      </c>
      <c r="C894" s="765">
        <f>(1+_xlfn.XLOOKUP(INT((B894-1)/12)+1,'ZC Curve'!$B$8:$B$107,'ZC Curve'!R$8:R$107,,0))^(1/12)-1</f>
        <v>0</v>
      </c>
      <c r="D894" s="766">
        <f t="shared" si="112"/>
        <v>1</v>
      </c>
      <c r="E894" s="765">
        <f>(1+_xlfn.XLOOKUP(INT((B894-1)/12)+1,'ZC Curve'!$B$8:$B$107,'ZC Curve'!S$8:S$107,,0))^(1/12)-1</f>
        <v>0</v>
      </c>
      <c r="F894" s="766">
        <f t="shared" si="113"/>
        <v>1</v>
      </c>
      <c r="G894" s="765">
        <f>(1+_xlfn.XLOOKUP(INT((B894-1)/12)+1,'ZC Curve'!$B$8:$B$107,'ZC Curve'!T$8:T$107,,0))^(1/12)-1</f>
        <v>0</v>
      </c>
      <c r="H894" s="766">
        <f t="shared" si="114"/>
        <v>1</v>
      </c>
      <c r="I894" s="594"/>
      <c r="J894" s="705">
        <f t="shared" si="115"/>
        <v>882</v>
      </c>
      <c r="K894" s="756"/>
      <c r="L894" s="756"/>
      <c r="M894" s="756"/>
      <c r="N894" s="756"/>
      <c r="O894" s="756"/>
      <c r="P894" s="756"/>
      <c r="Q894" s="756"/>
      <c r="R894" s="756"/>
      <c r="S894" s="756"/>
      <c r="T894" s="756"/>
      <c r="U894" s="756"/>
      <c r="V894" s="756"/>
      <c r="W894" s="594"/>
      <c r="X894" s="705">
        <f t="shared" si="116"/>
        <v>882</v>
      </c>
      <c r="Y894" s="756"/>
      <c r="Z894" s="756"/>
      <c r="AA894" s="756"/>
      <c r="AB894" s="756"/>
      <c r="AC894" s="756"/>
      <c r="AD894" s="756"/>
      <c r="AE894" s="756"/>
      <c r="AF894" s="756"/>
      <c r="AG894" s="756"/>
      <c r="AH894" s="756"/>
      <c r="AI894" s="756"/>
      <c r="AJ894" s="756"/>
      <c r="AK894" s="594"/>
      <c r="AL894" s="705">
        <f t="shared" si="117"/>
        <v>882</v>
      </c>
      <c r="AM894" s="756"/>
      <c r="AN894" s="756"/>
      <c r="AO894" s="756"/>
      <c r="AP894" s="756"/>
      <c r="AQ894" s="756"/>
      <c r="AR894" s="756"/>
      <c r="AS894" s="756"/>
      <c r="AT894" s="756"/>
      <c r="AU894" s="756"/>
      <c r="AV894" s="756"/>
      <c r="AW894" s="756"/>
      <c r="AX894" s="756"/>
      <c r="AY894" s="594"/>
      <c r="AZ894" s="705">
        <f t="shared" si="110"/>
        <v>882</v>
      </c>
      <c r="BA894" s="756"/>
      <c r="BB894" s="756"/>
      <c r="BC894" s="756"/>
      <c r="BD894" s="756"/>
      <c r="BE894" s="756"/>
      <c r="BF894" s="756"/>
      <c r="BG894" s="756"/>
      <c r="BH894" s="756"/>
      <c r="BI894" s="756"/>
      <c r="BJ894" s="756"/>
      <c r="BK894" s="756"/>
      <c r="BL894" s="756"/>
      <c r="BM894" s="685"/>
      <c r="BN894" s="705">
        <f t="shared" si="111"/>
        <v>882</v>
      </c>
      <c r="BO894" s="756"/>
      <c r="BP894" s="756"/>
      <c r="BQ894" s="756"/>
      <c r="BR894" s="756"/>
      <c r="BS894" s="756"/>
      <c r="BT894" s="756"/>
      <c r="BU894" s="756"/>
      <c r="BV894" s="756"/>
      <c r="BW894" s="756"/>
      <c r="BX894" s="756"/>
      <c r="BY894" s="756"/>
      <c r="BZ894" s="756"/>
    </row>
    <row r="895" spans="2:78" x14ac:dyDescent="0.25">
      <c r="B895" s="705">
        <v>883</v>
      </c>
      <c r="C895" s="765">
        <f>(1+_xlfn.XLOOKUP(INT((B895-1)/12)+1,'ZC Curve'!$B$8:$B$107,'ZC Curve'!R$8:R$107,,0))^(1/12)-1</f>
        <v>0</v>
      </c>
      <c r="D895" s="766">
        <f t="shared" si="112"/>
        <v>1</v>
      </c>
      <c r="E895" s="765">
        <f>(1+_xlfn.XLOOKUP(INT((B895-1)/12)+1,'ZC Curve'!$B$8:$B$107,'ZC Curve'!S$8:S$107,,0))^(1/12)-1</f>
        <v>0</v>
      </c>
      <c r="F895" s="766">
        <f t="shared" si="113"/>
        <v>1</v>
      </c>
      <c r="G895" s="765">
        <f>(1+_xlfn.XLOOKUP(INT((B895-1)/12)+1,'ZC Curve'!$B$8:$B$107,'ZC Curve'!T$8:T$107,,0))^(1/12)-1</f>
        <v>0</v>
      </c>
      <c r="H895" s="766">
        <f t="shared" si="114"/>
        <v>1</v>
      </c>
      <c r="I895" s="594"/>
      <c r="J895" s="705">
        <f t="shared" si="115"/>
        <v>883</v>
      </c>
      <c r="K895" s="756"/>
      <c r="L895" s="756"/>
      <c r="M895" s="756"/>
      <c r="N895" s="756"/>
      <c r="O895" s="756"/>
      <c r="P895" s="756"/>
      <c r="Q895" s="756"/>
      <c r="R895" s="756"/>
      <c r="S895" s="756"/>
      <c r="T895" s="756"/>
      <c r="U895" s="756"/>
      <c r="V895" s="756"/>
      <c r="W895" s="594"/>
      <c r="X895" s="705">
        <f t="shared" si="116"/>
        <v>883</v>
      </c>
      <c r="Y895" s="756"/>
      <c r="Z895" s="756"/>
      <c r="AA895" s="756"/>
      <c r="AB895" s="756"/>
      <c r="AC895" s="756"/>
      <c r="AD895" s="756"/>
      <c r="AE895" s="756"/>
      <c r="AF895" s="756"/>
      <c r="AG895" s="756"/>
      <c r="AH895" s="756"/>
      <c r="AI895" s="756"/>
      <c r="AJ895" s="756"/>
      <c r="AK895" s="594"/>
      <c r="AL895" s="705">
        <f t="shared" si="117"/>
        <v>883</v>
      </c>
      <c r="AM895" s="756"/>
      <c r="AN895" s="756"/>
      <c r="AO895" s="756"/>
      <c r="AP895" s="756"/>
      <c r="AQ895" s="756"/>
      <c r="AR895" s="756"/>
      <c r="AS895" s="756"/>
      <c r="AT895" s="756"/>
      <c r="AU895" s="756"/>
      <c r="AV895" s="756"/>
      <c r="AW895" s="756"/>
      <c r="AX895" s="756"/>
      <c r="AY895" s="594"/>
      <c r="AZ895" s="705">
        <f t="shared" si="110"/>
        <v>883</v>
      </c>
      <c r="BA895" s="756"/>
      <c r="BB895" s="756"/>
      <c r="BC895" s="756"/>
      <c r="BD895" s="756"/>
      <c r="BE895" s="756"/>
      <c r="BF895" s="756"/>
      <c r="BG895" s="756"/>
      <c r="BH895" s="756"/>
      <c r="BI895" s="756"/>
      <c r="BJ895" s="756"/>
      <c r="BK895" s="756"/>
      <c r="BL895" s="756"/>
      <c r="BM895" s="685"/>
      <c r="BN895" s="705">
        <f t="shared" si="111"/>
        <v>883</v>
      </c>
      <c r="BO895" s="756"/>
      <c r="BP895" s="756"/>
      <c r="BQ895" s="756"/>
      <c r="BR895" s="756"/>
      <c r="BS895" s="756"/>
      <c r="BT895" s="756"/>
      <c r="BU895" s="756"/>
      <c r="BV895" s="756"/>
      <c r="BW895" s="756"/>
      <c r="BX895" s="756"/>
      <c r="BY895" s="756"/>
      <c r="BZ895" s="756"/>
    </row>
    <row r="896" spans="2:78" x14ac:dyDescent="0.25">
      <c r="B896" s="705">
        <v>884</v>
      </c>
      <c r="C896" s="765">
        <f>(1+_xlfn.XLOOKUP(INT((B896-1)/12)+1,'ZC Curve'!$B$8:$B$107,'ZC Curve'!R$8:R$107,,0))^(1/12)-1</f>
        <v>0</v>
      </c>
      <c r="D896" s="766">
        <f t="shared" si="112"/>
        <v>1</v>
      </c>
      <c r="E896" s="765">
        <f>(1+_xlfn.XLOOKUP(INT((B896-1)/12)+1,'ZC Curve'!$B$8:$B$107,'ZC Curve'!S$8:S$107,,0))^(1/12)-1</f>
        <v>0</v>
      </c>
      <c r="F896" s="766">
        <f t="shared" si="113"/>
        <v>1</v>
      </c>
      <c r="G896" s="765">
        <f>(1+_xlfn.XLOOKUP(INT((B896-1)/12)+1,'ZC Curve'!$B$8:$B$107,'ZC Curve'!T$8:T$107,,0))^(1/12)-1</f>
        <v>0</v>
      </c>
      <c r="H896" s="766">
        <f t="shared" si="114"/>
        <v>1</v>
      </c>
      <c r="I896" s="594"/>
      <c r="J896" s="705">
        <f t="shared" si="115"/>
        <v>884</v>
      </c>
      <c r="K896" s="756"/>
      <c r="L896" s="756"/>
      <c r="M896" s="756"/>
      <c r="N896" s="756"/>
      <c r="O896" s="756"/>
      <c r="P896" s="756"/>
      <c r="Q896" s="756"/>
      <c r="R896" s="756"/>
      <c r="S896" s="756"/>
      <c r="T896" s="756"/>
      <c r="U896" s="756"/>
      <c r="V896" s="756"/>
      <c r="W896" s="594"/>
      <c r="X896" s="705">
        <f t="shared" si="116"/>
        <v>884</v>
      </c>
      <c r="Y896" s="756"/>
      <c r="Z896" s="756"/>
      <c r="AA896" s="756"/>
      <c r="AB896" s="756"/>
      <c r="AC896" s="756"/>
      <c r="AD896" s="756"/>
      <c r="AE896" s="756"/>
      <c r="AF896" s="756"/>
      <c r="AG896" s="756"/>
      <c r="AH896" s="756"/>
      <c r="AI896" s="756"/>
      <c r="AJ896" s="756"/>
      <c r="AK896" s="594"/>
      <c r="AL896" s="705">
        <f t="shared" si="117"/>
        <v>884</v>
      </c>
      <c r="AM896" s="756"/>
      <c r="AN896" s="756"/>
      <c r="AO896" s="756"/>
      <c r="AP896" s="756"/>
      <c r="AQ896" s="756"/>
      <c r="AR896" s="756"/>
      <c r="AS896" s="756"/>
      <c r="AT896" s="756"/>
      <c r="AU896" s="756"/>
      <c r="AV896" s="756"/>
      <c r="AW896" s="756"/>
      <c r="AX896" s="756"/>
      <c r="AY896" s="594"/>
      <c r="AZ896" s="705">
        <f t="shared" si="110"/>
        <v>884</v>
      </c>
      <c r="BA896" s="756"/>
      <c r="BB896" s="756"/>
      <c r="BC896" s="756"/>
      <c r="BD896" s="756"/>
      <c r="BE896" s="756"/>
      <c r="BF896" s="756"/>
      <c r="BG896" s="756"/>
      <c r="BH896" s="756"/>
      <c r="BI896" s="756"/>
      <c r="BJ896" s="756"/>
      <c r="BK896" s="756"/>
      <c r="BL896" s="756"/>
      <c r="BM896" s="685"/>
      <c r="BN896" s="705">
        <f t="shared" si="111"/>
        <v>884</v>
      </c>
      <c r="BO896" s="756"/>
      <c r="BP896" s="756"/>
      <c r="BQ896" s="756"/>
      <c r="BR896" s="756"/>
      <c r="BS896" s="756"/>
      <c r="BT896" s="756"/>
      <c r="BU896" s="756"/>
      <c r="BV896" s="756"/>
      <c r="BW896" s="756"/>
      <c r="BX896" s="756"/>
      <c r="BY896" s="756"/>
      <c r="BZ896" s="756"/>
    </row>
    <row r="897" spans="2:78" x14ac:dyDescent="0.25">
      <c r="B897" s="705">
        <v>885</v>
      </c>
      <c r="C897" s="765">
        <f>(1+_xlfn.XLOOKUP(INT((B897-1)/12)+1,'ZC Curve'!$B$8:$B$107,'ZC Curve'!R$8:R$107,,0))^(1/12)-1</f>
        <v>0</v>
      </c>
      <c r="D897" s="766">
        <f t="shared" si="112"/>
        <v>1</v>
      </c>
      <c r="E897" s="765">
        <f>(1+_xlfn.XLOOKUP(INT((B897-1)/12)+1,'ZC Curve'!$B$8:$B$107,'ZC Curve'!S$8:S$107,,0))^(1/12)-1</f>
        <v>0</v>
      </c>
      <c r="F897" s="766">
        <f t="shared" si="113"/>
        <v>1</v>
      </c>
      <c r="G897" s="765">
        <f>(1+_xlfn.XLOOKUP(INT((B897-1)/12)+1,'ZC Curve'!$B$8:$B$107,'ZC Curve'!T$8:T$107,,0))^(1/12)-1</f>
        <v>0</v>
      </c>
      <c r="H897" s="766">
        <f t="shared" si="114"/>
        <v>1</v>
      </c>
      <c r="I897" s="594"/>
      <c r="J897" s="705">
        <f t="shared" si="115"/>
        <v>885</v>
      </c>
      <c r="K897" s="756"/>
      <c r="L897" s="756"/>
      <c r="M897" s="756"/>
      <c r="N897" s="756"/>
      <c r="O897" s="756"/>
      <c r="P897" s="756"/>
      <c r="Q897" s="756"/>
      <c r="R897" s="756"/>
      <c r="S897" s="756"/>
      <c r="T897" s="756"/>
      <c r="U897" s="756"/>
      <c r="V897" s="756"/>
      <c r="W897" s="594"/>
      <c r="X897" s="705">
        <f t="shared" si="116"/>
        <v>885</v>
      </c>
      <c r="Y897" s="756"/>
      <c r="Z897" s="756"/>
      <c r="AA897" s="756"/>
      <c r="AB897" s="756"/>
      <c r="AC897" s="756"/>
      <c r="AD897" s="756"/>
      <c r="AE897" s="756"/>
      <c r="AF897" s="756"/>
      <c r="AG897" s="756"/>
      <c r="AH897" s="756"/>
      <c r="AI897" s="756"/>
      <c r="AJ897" s="756"/>
      <c r="AK897" s="594"/>
      <c r="AL897" s="705">
        <f t="shared" si="117"/>
        <v>885</v>
      </c>
      <c r="AM897" s="756"/>
      <c r="AN897" s="756"/>
      <c r="AO897" s="756"/>
      <c r="AP897" s="756"/>
      <c r="AQ897" s="756"/>
      <c r="AR897" s="756"/>
      <c r="AS897" s="756"/>
      <c r="AT897" s="756"/>
      <c r="AU897" s="756"/>
      <c r="AV897" s="756"/>
      <c r="AW897" s="756"/>
      <c r="AX897" s="756"/>
      <c r="AY897" s="594"/>
      <c r="AZ897" s="705">
        <f t="shared" si="110"/>
        <v>885</v>
      </c>
      <c r="BA897" s="756"/>
      <c r="BB897" s="756"/>
      <c r="BC897" s="756"/>
      <c r="BD897" s="756"/>
      <c r="BE897" s="756"/>
      <c r="BF897" s="756"/>
      <c r="BG897" s="756"/>
      <c r="BH897" s="756"/>
      <c r="BI897" s="756"/>
      <c r="BJ897" s="756"/>
      <c r="BK897" s="756"/>
      <c r="BL897" s="756"/>
      <c r="BM897" s="685"/>
      <c r="BN897" s="705">
        <f t="shared" si="111"/>
        <v>885</v>
      </c>
      <c r="BO897" s="756"/>
      <c r="BP897" s="756"/>
      <c r="BQ897" s="756"/>
      <c r="BR897" s="756"/>
      <c r="BS897" s="756"/>
      <c r="BT897" s="756"/>
      <c r="BU897" s="756"/>
      <c r="BV897" s="756"/>
      <c r="BW897" s="756"/>
      <c r="BX897" s="756"/>
      <c r="BY897" s="756"/>
      <c r="BZ897" s="756"/>
    </row>
    <row r="898" spans="2:78" x14ac:dyDescent="0.25">
      <c r="B898" s="705">
        <v>886</v>
      </c>
      <c r="C898" s="765">
        <f>(1+_xlfn.XLOOKUP(INT((B898-1)/12)+1,'ZC Curve'!$B$8:$B$107,'ZC Curve'!R$8:R$107,,0))^(1/12)-1</f>
        <v>0</v>
      </c>
      <c r="D898" s="766">
        <f t="shared" si="112"/>
        <v>1</v>
      </c>
      <c r="E898" s="765">
        <f>(1+_xlfn.XLOOKUP(INT((B898-1)/12)+1,'ZC Curve'!$B$8:$B$107,'ZC Curve'!S$8:S$107,,0))^(1/12)-1</f>
        <v>0</v>
      </c>
      <c r="F898" s="766">
        <f t="shared" si="113"/>
        <v>1</v>
      </c>
      <c r="G898" s="765">
        <f>(1+_xlfn.XLOOKUP(INT((B898-1)/12)+1,'ZC Curve'!$B$8:$B$107,'ZC Curve'!T$8:T$107,,0))^(1/12)-1</f>
        <v>0</v>
      </c>
      <c r="H898" s="766">
        <f t="shared" si="114"/>
        <v>1</v>
      </c>
      <c r="I898" s="594"/>
      <c r="J898" s="705">
        <f t="shared" si="115"/>
        <v>886</v>
      </c>
      <c r="K898" s="756"/>
      <c r="L898" s="756"/>
      <c r="M898" s="756"/>
      <c r="N898" s="756"/>
      <c r="O898" s="756"/>
      <c r="P898" s="756"/>
      <c r="Q898" s="756"/>
      <c r="R898" s="756"/>
      <c r="S898" s="756"/>
      <c r="T898" s="756"/>
      <c r="U898" s="756"/>
      <c r="V898" s="756"/>
      <c r="W898" s="594"/>
      <c r="X898" s="705">
        <f t="shared" si="116"/>
        <v>886</v>
      </c>
      <c r="Y898" s="756"/>
      <c r="Z898" s="756"/>
      <c r="AA898" s="756"/>
      <c r="AB898" s="756"/>
      <c r="AC898" s="756"/>
      <c r="AD898" s="756"/>
      <c r="AE898" s="756"/>
      <c r="AF898" s="756"/>
      <c r="AG898" s="756"/>
      <c r="AH898" s="756"/>
      <c r="AI898" s="756"/>
      <c r="AJ898" s="756"/>
      <c r="AK898" s="594"/>
      <c r="AL898" s="705">
        <f t="shared" si="117"/>
        <v>886</v>
      </c>
      <c r="AM898" s="756"/>
      <c r="AN898" s="756"/>
      <c r="AO898" s="756"/>
      <c r="AP898" s="756"/>
      <c r="AQ898" s="756"/>
      <c r="AR898" s="756"/>
      <c r="AS898" s="756"/>
      <c r="AT898" s="756"/>
      <c r="AU898" s="756"/>
      <c r="AV898" s="756"/>
      <c r="AW898" s="756"/>
      <c r="AX898" s="756"/>
      <c r="AY898" s="594"/>
      <c r="AZ898" s="705">
        <f t="shared" si="110"/>
        <v>886</v>
      </c>
      <c r="BA898" s="756"/>
      <c r="BB898" s="756"/>
      <c r="BC898" s="756"/>
      <c r="BD898" s="756"/>
      <c r="BE898" s="756"/>
      <c r="BF898" s="756"/>
      <c r="BG898" s="756"/>
      <c r="BH898" s="756"/>
      <c r="BI898" s="756"/>
      <c r="BJ898" s="756"/>
      <c r="BK898" s="756"/>
      <c r="BL898" s="756"/>
      <c r="BM898" s="685"/>
      <c r="BN898" s="705">
        <f t="shared" si="111"/>
        <v>886</v>
      </c>
      <c r="BO898" s="756"/>
      <c r="BP898" s="756"/>
      <c r="BQ898" s="756"/>
      <c r="BR898" s="756"/>
      <c r="BS898" s="756"/>
      <c r="BT898" s="756"/>
      <c r="BU898" s="756"/>
      <c r="BV898" s="756"/>
      <c r="BW898" s="756"/>
      <c r="BX898" s="756"/>
      <c r="BY898" s="756"/>
      <c r="BZ898" s="756"/>
    </row>
    <row r="899" spans="2:78" x14ac:dyDescent="0.25">
      <c r="B899" s="705">
        <v>887</v>
      </c>
      <c r="C899" s="765">
        <f>(1+_xlfn.XLOOKUP(INT((B899-1)/12)+1,'ZC Curve'!$B$8:$B$107,'ZC Curve'!R$8:R$107,,0))^(1/12)-1</f>
        <v>0</v>
      </c>
      <c r="D899" s="766">
        <f t="shared" si="112"/>
        <v>1</v>
      </c>
      <c r="E899" s="765">
        <f>(1+_xlfn.XLOOKUP(INT((B899-1)/12)+1,'ZC Curve'!$B$8:$B$107,'ZC Curve'!S$8:S$107,,0))^(1/12)-1</f>
        <v>0</v>
      </c>
      <c r="F899" s="766">
        <f t="shared" si="113"/>
        <v>1</v>
      </c>
      <c r="G899" s="765">
        <f>(1+_xlfn.XLOOKUP(INT((B899-1)/12)+1,'ZC Curve'!$B$8:$B$107,'ZC Curve'!T$8:T$107,,0))^(1/12)-1</f>
        <v>0</v>
      </c>
      <c r="H899" s="766">
        <f t="shared" si="114"/>
        <v>1</v>
      </c>
      <c r="I899" s="594"/>
      <c r="J899" s="705">
        <f t="shared" si="115"/>
        <v>887</v>
      </c>
      <c r="K899" s="756"/>
      <c r="L899" s="756"/>
      <c r="M899" s="756"/>
      <c r="N899" s="756"/>
      <c r="O899" s="756"/>
      <c r="P899" s="756"/>
      <c r="Q899" s="756"/>
      <c r="R899" s="756"/>
      <c r="S899" s="756"/>
      <c r="T899" s="756"/>
      <c r="U899" s="756"/>
      <c r="V899" s="756"/>
      <c r="W899" s="594"/>
      <c r="X899" s="705">
        <f t="shared" si="116"/>
        <v>887</v>
      </c>
      <c r="Y899" s="756"/>
      <c r="Z899" s="756"/>
      <c r="AA899" s="756"/>
      <c r="AB899" s="756"/>
      <c r="AC899" s="756"/>
      <c r="AD899" s="756"/>
      <c r="AE899" s="756"/>
      <c r="AF899" s="756"/>
      <c r="AG899" s="756"/>
      <c r="AH899" s="756"/>
      <c r="AI899" s="756"/>
      <c r="AJ899" s="756"/>
      <c r="AK899" s="594"/>
      <c r="AL899" s="705">
        <f t="shared" si="117"/>
        <v>887</v>
      </c>
      <c r="AM899" s="756"/>
      <c r="AN899" s="756"/>
      <c r="AO899" s="756"/>
      <c r="AP899" s="756"/>
      <c r="AQ899" s="756"/>
      <c r="AR899" s="756"/>
      <c r="AS899" s="756"/>
      <c r="AT899" s="756"/>
      <c r="AU899" s="756"/>
      <c r="AV899" s="756"/>
      <c r="AW899" s="756"/>
      <c r="AX899" s="756"/>
      <c r="AY899" s="594"/>
      <c r="AZ899" s="705">
        <f t="shared" si="110"/>
        <v>887</v>
      </c>
      <c r="BA899" s="756"/>
      <c r="BB899" s="756"/>
      <c r="BC899" s="756"/>
      <c r="BD899" s="756"/>
      <c r="BE899" s="756"/>
      <c r="BF899" s="756"/>
      <c r="BG899" s="756"/>
      <c r="BH899" s="756"/>
      <c r="BI899" s="756"/>
      <c r="BJ899" s="756"/>
      <c r="BK899" s="756"/>
      <c r="BL899" s="756"/>
      <c r="BM899" s="685"/>
      <c r="BN899" s="705">
        <f t="shared" si="111"/>
        <v>887</v>
      </c>
      <c r="BO899" s="756"/>
      <c r="BP899" s="756"/>
      <c r="BQ899" s="756"/>
      <c r="BR899" s="756"/>
      <c r="BS899" s="756"/>
      <c r="BT899" s="756"/>
      <c r="BU899" s="756"/>
      <c r="BV899" s="756"/>
      <c r="BW899" s="756"/>
      <c r="BX899" s="756"/>
      <c r="BY899" s="756"/>
      <c r="BZ899" s="756"/>
    </row>
    <row r="900" spans="2:78" x14ac:dyDescent="0.25">
      <c r="B900" s="705">
        <v>888</v>
      </c>
      <c r="C900" s="765">
        <f>(1+_xlfn.XLOOKUP(INT((B900-1)/12)+1,'ZC Curve'!$B$8:$B$107,'ZC Curve'!R$8:R$107,,0))^(1/12)-1</f>
        <v>0</v>
      </c>
      <c r="D900" s="766">
        <f t="shared" si="112"/>
        <v>1</v>
      </c>
      <c r="E900" s="765">
        <f>(1+_xlfn.XLOOKUP(INT((B900-1)/12)+1,'ZC Curve'!$B$8:$B$107,'ZC Curve'!S$8:S$107,,0))^(1/12)-1</f>
        <v>0</v>
      </c>
      <c r="F900" s="766">
        <f t="shared" si="113"/>
        <v>1</v>
      </c>
      <c r="G900" s="765">
        <f>(1+_xlfn.XLOOKUP(INT((B900-1)/12)+1,'ZC Curve'!$B$8:$B$107,'ZC Curve'!T$8:T$107,,0))^(1/12)-1</f>
        <v>0</v>
      </c>
      <c r="H900" s="766">
        <f t="shared" si="114"/>
        <v>1</v>
      </c>
      <c r="I900" s="594"/>
      <c r="J900" s="705">
        <f t="shared" si="115"/>
        <v>888</v>
      </c>
      <c r="K900" s="756"/>
      <c r="L900" s="756"/>
      <c r="M900" s="756"/>
      <c r="N900" s="756"/>
      <c r="O900" s="756"/>
      <c r="P900" s="756"/>
      <c r="Q900" s="756"/>
      <c r="R900" s="756"/>
      <c r="S900" s="756"/>
      <c r="T900" s="756"/>
      <c r="U900" s="756"/>
      <c r="V900" s="756"/>
      <c r="W900" s="594"/>
      <c r="X900" s="705">
        <f t="shared" si="116"/>
        <v>888</v>
      </c>
      <c r="Y900" s="756"/>
      <c r="Z900" s="756"/>
      <c r="AA900" s="756"/>
      <c r="AB900" s="756"/>
      <c r="AC900" s="756"/>
      <c r="AD900" s="756"/>
      <c r="AE900" s="756"/>
      <c r="AF900" s="756"/>
      <c r="AG900" s="756"/>
      <c r="AH900" s="756"/>
      <c r="AI900" s="756"/>
      <c r="AJ900" s="756"/>
      <c r="AK900" s="594"/>
      <c r="AL900" s="705">
        <f t="shared" si="117"/>
        <v>888</v>
      </c>
      <c r="AM900" s="756"/>
      <c r="AN900" s="756"/>
      <c r="AO900" s="756"/>
      <c r="AP900" s="756"/>
      <c r="AQ900" s="756"/>
      <c r="AR900" s="756"/>
      <c r="AS900" s="756"/>
      <c r="AT900" s="756"/>
      <c r="AU900" s="756"/>
      <c r="AV900" s="756"/>
      <c r="AW900" s="756"/>
      <c r="AX900" s="756"/>
      <c r="AY900" s="594"/>
      <c r="AZ900" s="705">
        <f t="shared" si="110"/>
        <v>888</v>
      </c>
      <c r="BA900" s="756"/>
      <c r="BB900" s="756"/>
      <c r="BC900" s="756"/>
      <c r="BD900" s="756"/>
      <c r="BE900" s="756"/>
      <c r="BF900" s="756"/>
      <c r="BG900" s="756"/>
      <c r="BH900" s="756"/>
      <c r="BI900" s="756"/>
      <c r="BJ900" s="756"/>
      <c r="BK900" s="756"/>
      <c r="BL900" s="756"/>
      <c r="BM900" s="685"/>
      <c r="BN900" s="705">
        <f t="shared" si="111"/>
        <v>888</v>
      </c>
      <c r="BO900" s="756"/>
      <c r="BP900" s="756"/>
      <c r="BQ900" s="756"/>
      <c r="BR900" s="756"/>
      <c r="BS900" s="756"/>
      <c r="BT900" s="756"/>
      <c r="BU900" s="756"/>
      <c r="BV900" s="756"/>
      <c r="BW900" s="756"/>
      <c r="BX900" s="756"/>
      <c r="BY900" s="756"/>
      <c r="BZ900" s="756"/>
    </row>
    <row r="901" spans="2:78" x14ac:dyDescent="0.25">
      <c r="B901" s="705">
        <v>889</v>
      </c>
      <c r="C901" s="765">
        <f>(1+_xlfn.XLOOKUP(INT((B901-1)/12)+1,'ZC Curve'!$B$8:$B$107,'ZC Curve'!R$8:R$107,,0))^(1/12)-1</f>
        <v>0</v>
      </c>
      <c r="D901" s="766">
        <f t="shared" si="112"/>
        <v>1</v>
      </c>
      <c r="E901" s="765">
        <f>(1+_xlfn.XLOOKUP(INT((B901-1)/12)+1,'ZC Curve'!$B$8:$B$107,'ZC Curve'!S$8:S$107,,0))^(1/12)-1</f>
        <v>0</v>
      </c>
      <c r="F901" s="766">
        <f t="shared" si="113"/>
        <v>1</v>
      </c>
      <c r="G901" s="765">
        <f>(1+_xlfn.XLOOKUP(INT((B901-1)/12)+1,'ZC Curve'!$B$8:$B$107,'ZC Curve'!T$8:T$107,,0))^(1/12)-1</f>
        <v>0</v>
      </c>
      <c r="H901" s="766">
        <f t="shared" si="114"/>
        <v>1</v>
      </c>
      <c r="I901" s="594"/>
      <c r="J901" s="705">
        <f t="shared" si="115"/>
        <v>889</v>
      </c>
      <c r="K901" s="756"/>
      <c r="L901" s="756"/>
      <c r="M901" s="756"/>
      <c r="N901" s="756"/>
      <c r="O901" s="756"/>
      <c r="P901" s="756"/>
      <c r="Q901" s="756"/>
      <c r="R901" s="756"/>
      <c r="S901" s="756"/>
      <c r="T901" s="756"/>
      <c r="U901" s="756"/>
      <c r="V901" s="756"/>
      <c r="W901" s="594"/>
      <c r="X901" s="705">
        <f t="shared" si="116"/>
        <v>889</v>
      </c>
      <c r="Y901" s="756"/>
      <c r="Z901" s="756"/>
      <c r="AA901" s="756"/>
      <c r="AB901" s="756"/>
      <c r="AC901" s="756"/>
      <c r="AD901" s="756"/>
      <c r="AE901" s="756"/>
      <c r="AF901" s="756"/>
      <c r="AG901" s="756"/>
      <c r="AH901" s="756"/>
      <c r="AI901" s="756"/>
      <c r="AJ901" s="756"/>
      <c r="AK901" s="594"/>
      <c r="AL901" s="705">
        <f t="shared" si="117"/>
        <v>889</v>
      </c>
      <c r="AM901" s="756"/>
      <c r="AN901" s="756"/>
      <c r="AO901" s="756"/>
      <c r="AP901" s="756"/>
      <c r="AQ901" s="756"/>
      <c r="AR901" s="756"/>
      <c r="AS901" s="756"/>
      <c r="AT901" s="756"/>
      <c r="AU901" s="756"/>
      <c r="AV901" s="756"/>
      <c r="AW901" s="756"/>
      <c r="AX901" s="756"/>
      <c r="AY901" s="594"/>
      <c r="AZ901" s="705">
        <f t="shared" si="110"/>
        <v>889</v>
      </c>
      <c r="BA901" s="756"/>
      <c r="BB901" s="756"/>
      <c r="BC901" s="756"/>
      <c r="BD901" s="756"/>
      <c r="BE901" s="756"/>
      <c r="BF901" s="756"/>
      <c r="BG901" s="756"/>
      <c r="BH901" s="756"/>
      <c r="BI901" s="756"/>
      <c r="BJ901" s="756"/>
      <c r="BK901" s="756"/>
      <c r="BL901" s="756"/>
      <c r="BM901" s="685"/>
      <c r="BN901" s="705">
        <f t="shared" si="111"/>
        <v>889</v>
      </c>
      <c r="BO901" s="756"/>
      <c r="BP901" s="756"/>
      <c r="BQ901" s="756"/>
      <c r="BR901" s="756"/>
      <c r="BS901" s="756"/>
      <c r="BT901" s="756"/>
      <c r="BU901" s="756"/>
      <c r="BV901" s="756"/>
      <c r="BW901" s="756"/>
      <c r="BX901" s="756"/>
      <c r="BY901" s="756"/>
      <c r="BZ901" s="756"/>
    </row>
    <row r="902" spans="2:78" x14ac:dyDescent="0.25">
      <c r="B902" s="705">
        <v>890</v>
      </c>
      <c r="C902" s="765">
        <f>(1+_xlfn.XLOOKUP(INT((B902-1)/12)+1,'ZC Curve'!$B$8:$B$107,'ZC Curve'!R$8:R$107,,0))^(1/12)-1</f>
        <v>0</v>
      </c>
      <c r="D902" s="766">
        <f t="shared" si="112"/>
        <v>1</v>
      </c>
      <c r="E902" s="765">
        <f>(1+_xlfn.XLOOKUP(INT((B902-1)/12)+1,'ZC Curve'!$B$8:$B$107,'ZC Curve'!S$8:S$107,,0))^(1/12)-1</f>
        <v>0</v>
      </c>
      <c r="F902" s="766">
        <f t="shared" si="113"/>
        <v>1</v>
      </c>
      <c r="G902" s="765">
        <f>(1+_xlfn.XLOOKUP(INT((B902-1)/12)+1,'ZC Curve'!$B$8:$B$107,'ZC Curve'!T$8:T$107,,0))^(1/12)-1</f>
        <v>0</v>
      </c>
      <c r="H902" s="766">
        <f t="shared" si="114"/>
        <v>1</v>
      </c>
      <c r="I902" s="594"/>
      <c r="J902" s="705">
        <f t="shared" si="115"/>
        <v>890</v>
      </c>
      <c r="K902" s="756"/>
      <c r="L902" s="756"/>
      <c r="M902" s="756"/>
      <c r="N902" s="756"/>
      <c r="O902" s="756"/>
      <c r="P902" s="756"/>
      <c r="Q902" s="756"/>
      <c r="R902" s="756"/>
      <c r="S902" s="756"/>
      <c r="T902" s="756"/>
      <c r="U902" s="756"/>
      <c r="V902" s="756"/>
      <c r="W902" s="594"/>
      <c r="X902" s="705">
        <f t="shared" si="116"/>
        <v>890</v>
      </c>
      <c r="Y902" s="756"/>
      <c r="Z902" s="756"/>
      <c r="AA902" s="756"/>
      <c r="AB902" s="756"/>
      <c r="AC902" s="756"/>
      <c r="AD902" s="756"/>
      <c r="AE902" s="756"/>
      <c r="AF902" s="756"/>
      <c r="AG902" s="756"/>
      <c r="AH902" s="756"/>
      <c r="AI902" s="756"/>
      <c r="AJ902" s="756"/>
      <c r="AK902" s="594"/>
      <c r="AL902" s="705">
        <f t="shared" si="117"/>
        <v>890</v>
      </c>
      <c r="AM902" s="756"/>
      <c r="AN902" s="756"/>
      <c r="AO902" s="756"/>
      <c r="AP902" s="756"/>
      <c r="AQ902" s="756"/>
      <c r="AR902" s="756"/>
      <c r="AS902" s="756"/>
      <c r="AT902" s="756"/>
      <c r="AU902" s="756"/>
      <c r="AV902" s="756"/>
      <c r="AW902" s="756"/>
      <c r="AX902" s="756"/>
      <c r="AY902" s="594"/>
      <c r="AZ902" s="705">
        <f t="shared" si="110"/>
        <v>890</v>
      </c>
      <c r="BA902" s="756"/>
      <c r="BB902" s="756"/>
      <c r="BC902" s="756"/>
      <c r="BD902" s="756"/>
      <c r="BE902" s="756"/>
      <c r="BF902" s="756"/>
      <c r="BG902" s="756"/>
      <c r="BH902" s="756"/>
      <c r="BI902" s="756"/>
      <c r="BJ902" s="756"/>
      <c r="BK902" s="756"/>
      <c r="BL902" s="756"/>
      <c r="BM902" s="685"/>
      <c r="BN902" s="705">
        <f t="shared" si="111"/>
        <v>890</v>
      </c>
      <c r="BO902" s="756"/>
      <c r="BP902" s="756"/>
      <c r="BQ902" s="756"/>
      <c r="BR902" s="756"/>
      <c r="BS902" s="756"/>
      <c r="BT902" s="756"/>
      <c r="BU902" s="756"/>
      <c r="BV902" s="756"/>
      <c r="BW902" s="756"/>
      <c r="BX902" s="756"/>
      <c r="BY902" s="756"/>
      <c r="BZ902" s="756"/>
    </row>
    <row r="903" spans="2:78" x14ac:dyDescent="0.25">
      <c r="B903" s="705">
        <v>891</v>
      </c>
      <c r="C903" s="765">
        <f>(1+_xlfn.XLOOKUP(INT((B903-1)/12)+1,'ZC Curve'!$B$8:$B$107,'ZC Curve'!R$8:R$107,,0))^(1/12)-1</f>
        <v>0</v>
      </c>
      <c r="D903" s="766">
        <f t="shared" si="112"/>
        <v>1</v>
      </c>
      <c r="E903" s="765">
        <f>(1+_xlfn.XLOOKUP(INT((B903-1)/12)+1,'ZC Curve'!$B$8:$B$107,'ZC Curve'!S$8:S$107,,0))^(1/12)-1</f>
        <v>0</v>
      </c>
      <c r="F903" s="766">
        <f t="shared" si="113"/>
        <v>1</v>
      </c>
      <c r="G903" s="765">
        <f>(1+_xlfn.XLOOKUP(INT((B903-1)/12)+1,'ZC Curve'!$B$8:$B$107,'ZC Curve'!T$8:T$107,,0))^(1/12)-1</f>
        <v>0</v>
      </c>
      <c r="H903" s="766">
        <f t="shared" si="114"/>
        <v>1</v>
      </c>
      <c r="I903" s="594"/>
      <c r="J903" s="705">
        <f t="shared" si="115"/>
        <v>891</v>
      </c>
      <c r="K903" s="756"/>
      <c r="L903" s="756"/>
      <c r="M903" s="756"/>
      <c r="N903" s="756"/>
      <c r="O903" s="756"/>
      <c r="P903" s="756"/>
      <c r="Q903" s="756"/>
      <c r="R903" s="756"/>
      <c r="S903" s="756"/>
      <c r="T903" s="756"/>
      <c r="U903" s="756"/>
      <c r="V903" s="756"/>
      <c r="W903" s="594"/>
      <c r="X903" s="705">
        <f t="shared" si="116"/>
        <v>891</v>
      </c>
      <c r="Y903" s="756"/>
      <c r="Z903" s="756"/>
      <c r="AA903" s="756"/>
      <c r="AB903" s="756"/>
      <c r="AC903" s="756"/>
      <c r="AD903" s="756"/>
      <c r="AE903" s="756"/>
      <c r="AF903" s="756"/>
      <c r="AG903" s="756"/>
      <c r="AH903" s="756"/>
      <c r="AI903" s="756"/>
      <c r="AJ903" s="756"/>
      <c r="AK903" s="594"/>
      <c r="AL903" s="705">
        <f t="shared" si="117"/>
        <v>891</v>
      </c>
      <c r="AM903" s="756"/>
      <c r="AN903" s="756"/>
      <c r="AO903" s="756"/>
      <c r="AP903" s="756"/>
      <c r="AQ903" s="756"/>
      <c r="AR903" s="756"/>
      <c r="AS903" s="756"/>
      <c r="AT903" s="756"/>
      <c r="AU903" s="756"/>
      <c r="AV903" s="756"/>
      <c r="AW903" s="756"/>
      <c r="AX903" s="756"/>
      <c r="AY903" s="594"/>
      <c r="AZ903" s="705">
        <f t="shared" si="110"/>
        <v>891</v>
      </c>
      <c r="BA903" s="756"/>
      <c r="BB903" s="756"/>
      <c r="BC903" s="756"/>
      <c r="BD903" s="756"/>
      <c r="BE903" s="756"/>
      <c r="BF903" s="756"/>
      <c r="BG903" s="756"/>
      <c r="BH903" s="756"/>
      <c r="BI903" s="756"/>
      <c r="BJ903" s="756"/>
      <c r="BK903" s="756"/>
      <c r="BL903" s="756"/>
      <c r="BM903" s="685"/>
      <c r="BN903" s="705">
        <f t="shared" si="111"/>
        <v>891</v>
      </c>
      <c r="BO903" s="756"/>
      <c r="BP903" s="756"/>
      <c r="BQ903" s="756"/>
      <c r="BR903" s="756"/>
      <c r="BS903" s="756"/>
      <c r="BT903" s="756"/>
      <c r="BU903" s="756"/>
      <c r="BV903" s="756"/>
      <c r="BW903" s="756"/>
      <c r="BX903" s="756"/>
      <c r="BY903" s="756"/>
      <c r="BZ903" s="756"/>
    </row>
    <row r="904" spans="2:78" x14ac:dyDescent="0.25">
      <c r="B904" s="705">
        <v>892</v>
      </c>
      <c r="C904" s="765">
        <f>(1+_xlfn.XLOOKUP(INT((B904-1)/12)+1,'ZC Curve'!$B$8:$B$107,'ZC Curve'!R$8:R$107,,0))^(1/12)-1</f>
        <v>0</v>
      </c>
      <c r="D904" s="766">
        <f t="shared" si="112"/>
        <v>1</v>
      </c>
      <c r="E904" s="765">
        <f>(1+_xlfn.XLOOKUP(INT((B904-1)/12)+1,'ZC Curve'!$B$8:$B$107,'ZC Curve'!S$8:S$107,,0))^(1/12)-1</f>
        <v>0</v>
      </c>
      <c r="F904" s="766">
        <f t="shared" si="113"/>
        <v>1</v>
      </c>
      <c r="G904" s="765">
        <f>(1+_xlfn.XLOOKUP(INT((B904-1)/12)+1,'ZC Curve'!$B$8:$B$107,'ZC Curve'!T$8:T$107,,0))^(1/12)-1</f>
        <v>0</v>
      </c>
      <c r="H904" s="766">
        <f t="shared" si="114"/>
        <v>1</v>
      </c>
      <c r="I904" s="594"/>
      <c r="J904" s="705">
        <f t="shared" si="115"/>
        <v>892</v>
      </c>
      <c r="K904" s="756"/>
      <c r="L904" s="756"/>
      <c r="M904" s="756"/>
      <c r="N904" s="756"/>
      <c r="O904" s="756"/>
      <c r="P904" s="756"/>
      <c r="Q904" s="756"/>
      <c r="R904" s="756"/>
      <c r="S904" s="756"/>
      <c r="T904" s="756"/>
      <c r="U904" s="756"/>
      <c r="V904" s="756"/>
      <c r="W904" s="594"/>
      <c r="X904" s="705">
        <f t="shared" si="116"/>
        <v>892</v>
      </c>
      <c r="Y904" s="756"/>
      <c r="Z904" s="756"/>
      <c r="AA904" s="756"/>
      <c r="AB904" s="756"/>
      <c r="AC904" s="756"/>
      <c r="AD904" s="756"/>
      <c r="AE904" s="756"/>
      <c r="AF904" s="756"/>
      <c r="AG904" s="756"/>
      <c r="AH904" s="756"/>
      <c r="AI904" s="756"/>
      <c r="AJ904" s="756"/>
      <c r="AK904" s="594"/>
      <c r="AL904" s="705">
        <f t="shared" si="117"/>
        <v>892</v>
      </c>
      <c r="AM904" s="756"/>
      <c r="AN904" s="756"/>
      <c r="AO904" s="756"/>
      <c r="AP904" s="756"/>
      <c r="AQ904" s="756"/>
      <c r="AR904" s="756"/>
      <c r="AS904" s="756"/>
      <c r="AT904" s="756"/>
      <c r="AU904" s="756"/>
      <c r="AV904" s="756"/>
      <c r="AW904" s="756"/>
      <c r="AX904" s="756"/>
      <c r="AY904" s="594"/>
      <c r="AZ904" s="705">
        <f t="shared" si="110"/>
        <v>892</v>
      </c>
      <c r="BA904" s="756"/>
      <c r="BB904" s="756"/>
      <c r="BC904" s="756"/>
      <c r="BD904" s="756"/>
      <c r="BE904" s="756"/>
      <c r="BF904" s="756"/>
      <c r="BG904" s="756"/>
      <c r="BH904" s="756"/>
      <c r="BI904" s="756"/>
      <c r="BJ904" s="756"/>
      <c r="BK904" s="756"/>
      <c r="BL904" s="756"/>
      <c r="BM904" s="685"/>
      <c r="BN904" s="705">
        <f t="shared" si="111"/>
        <v>892</v>
      </c>
      <c r="BO904" s="756"/>
      <c r="BP904" s="756"/>
      <c r="BQ904" s="756"/>
      <c r="BR904" s="756"/>
      <c r="BS904" s="756"/>
      <c r="BT904" s="756"/>
      <c r="BU904" s="756"/>
      <c r="BV904" s="756"/>
      <c r="BW904" s="756"/>
      <c r="BX904" s="756"/>
      <c r="BY904" s="756"/>
      <c r="BZ904" s="756"/>
    </row>
    <row r="905" spans="2:78" x14ac:dyDescent="0.25">
      <c r="B905" s="705">
        <v>893</v>
      </c>
      <c r="C905" s="765">
        <f>(1+_xlfn.XLOOKUP(INT((B905-1)/12)+1,'ZC Curve'!$B$8:$B$107,'ZC Curve'!R$8:R$107,,0))^(1/12)-1</f>
        <v>0</v>
      </c>
      <c r="D905" s="766">
        <f t="shared" si="112"/>
        <v>1</v>
      </c>
      <c r="E905" s="765">
        <f>(1+_xlfn.XLOOKUP(INT((B905-1)/12)+1,'ZC Curve'!$B$8:$B$107,'ZC Curve'!S$8:S$107,,0))^(1/12)-1</f>
        <v>0</v>
      </c>
      <c r="F905" s="766">
        <f t="shared" si="113"/>
        <v>1</v>
      </c>
      <c r="G905" s="765">
        <f>(1+_xlfn.XLOOKUP(INT((B905-1)/12)+1,'ZC Curve'!$B$8:$B$107,'ZC Curve'!T$8:T$107,,0))^(1/12)-1</f>
        <v>0</v>
      </c>
      <c r="H905" s="766">
        <f t="shared" si="114"/>
        <v>1</v>
      </c>
      <c r="I905" s="594"/>
      <c r="J905" s="705">
        <f t="shared" si="115"/>
        <v>893</v>
      </c>
      <c r="K905" s="756"/>
      <c r="L905" s="756"/>
      <c r="M905" s="756"/>
      <c r="N905" s="756"/>
      <c r="O905" s="756"/>
      <c r="P905" s="756"/>
      <c r="Q905" s="756"/>
      <c r="R905" s="756"/>
      <c r="S905" s="756"/>
      <c r="T905" s="756"/>
      <c r="U905" s="756"/>
      <c r="V905" s="756"/>
      <c r="W905" s="594"/>
      <c r="X905" s="705">
        <f t="shared" si="116"/>
        <v>893</v>
      </c>
      <c r="Y905" s="756"/>
      <c r="Z905" s="756"/>
      <c r="AA905" s="756"/>
      <c r="AB905" s="756"/>
      <c r="AC905" s="756"/>
      <c r="AD905" s="756"/>
      <c r="AE905" s="756"/>
      <c r="AF905" s="756"/>
      <c r="AG905" s="756"/>
      <c r="AH905" s="756"/>
      <c r="AI905" s="756"/>
      <c r="AJ905" s="756"/>
      <c r="AK905" s="594"/>
      <c r="AL905" s="705">
        <f t="shared" si="117"/>
        <v>893</v>
      </c>
      <c r="AM905" s="756"/>
      <c r="AN905" s="756"/>
      <c r="AO905" s="756"/>
      <c r="AP905" s="756"/>
      <c r="AQ905" s="756"/>
      <c r="AR905" s="756"/>
      <c r="AS905" s="756"/>
      <c r="AT905" s="756"/>
      <c r="AU905" s="756"/>
      <c r="AV905" s="756"/>
      <c r="AW905" s="756"/>
      <c r="AX905" s="756"/>
      <c r="AY905" s="594"/>
      <c r="AZ905" s="705">
        <f t="shared" si="110"/>
        <v>893</v>
      </c>
      <c r="BA905" s="756"/>
      <c r="BB905" s="756"/>
      <c r="BC905" s="756"/>
      <c r="BD905" s="756"/>
      <c r="BE905" s="756"/>
      <c r="BF905" s="756"/>
      <c r="BG905" s="756"/>
      <c r="BH905" s="756"/>
      <c r="BI905" s="756"/>
      <c r="BJ905" s="756"/>
      <c r="BK905" s="756"/>
      <c r="BL905" s="756"/>
      <c r="BM905" s="685"/>
      <c r="BN905" s="705">
        <f t="shared" si="111"/>
        <v>893</v>
      </c>
      <c r="BO905" s="756"/>
      <c r="BP905" s="756"/>
      <c r="BQ905" s="756"/>
      <c r="BR905" s="756"/>
      <c r="BS905" s="756"/>
      <c r="BT905" s="756"/>
      <c r="BU905" s="756"/>
      <c r="BV905" s="756"/>
      <c r="BW905" s="756"/>
      <c r="BX905" s="756"/>
      <c r="BY905" s="756"/>
      <c r="BZ905" s="756"/>
    </row>
    <row r="906" spans="2:78" x14ac:dyDescent="0.25">
      <c r="B906" s="705">
        <v>894</v>
      </c>
      <c r="C906" s="765">
        <f>(1+_xlfn.XLOOKUP(INT((B906-1)/12)+1,'ZC Curve'!$B$8:$B$107,'ZC Curve'!R$8:R$107,,0))^(1/12)-1</f>
        <v>0</v>
      </c>
      <c r="D906" s="766">
        <f t="shared" si="112"/>
        <v>1</v>
      </c>
      <c r="E906" s="765">
        <f>(1+_xlfn.XLOOKUP(INT((B906-1)/12)+1,'ZC Curve'!$B$8:$B$107,'ZC Curve'!S$8:S$107,,0))^(1/12)-1</f>
        <v>0</v>
      </c>
      <c r="F906" s="766">
        <f t="shared" si="113"/>
        <v>1</v>
      </c>
      <c r="G906" s="765">
        <f>(1+_xlfn.XLOOKUP(INT((B906-1)/12)+1,'ZC Curve'!$B$8:$B$107,'ZC Curve'!T$8:T$107,,0))^(1/12)-1</f>
        <v>0</v>
      </c>
      <c r="H906" s="766">
        <f t="shared" si="114"/>
        <v>1</v>
      </c>
      <c r="I906" s="594"/>
      <c r="J906" s="705">
        <f t="shared" si="115"/>
        <v>894</v>
      </c>
      <c r="K906" s="756"/>
      <c r="L906" s="756"/>
      <c r="M906" s="756"/>
      <c r="N906" s="756"/>
      <c r="O906" s="756"/>
      <c r="P906" s="756"/>
      <c r="Q906" s="756"/>
      <c r="R906" s="756"/>
      <c r="S906" s="756"/>
      <c r="T906" s="756"/>
      <c r="U906" s="756"/>
      <c r="V906" s="756"/>
      <c r="W906" s="594"/>
      <c r="X906" s="705">
        <f t="shared" si="116"/>
        <v>894</v>
      </c>
      <c r="Y906" s="756"/>
      <c r="Z906" s="756"/>
      <c r="AA906" s="756"/>
      <c r="AB906" s="756"/>
      <c r="AC906" s="756"/>
      <c r="AD906" s="756"/>
      <c r="AE906" s="756"/>
      <c r="AF906" s="756"/>
      <c r="AG906" s="756"/>
      <c r="AH906" s="756"/>
      <c r="AI906" s="756"/>
      <c r="AJ906" s="756"/>
      <c r="AK906" s="594"/>
      <c r="AL906" s="705">
        <f t="shared" si="117"/>
        <v>894</v>
      </c>
      <c r="AM906" s="756"/>
      <c r="AN906" s="756"/>
      <c r="AO906" s="756"/>
      <c r="AP906" s="756"/>
      <c r="AQ906" s="756"/>
      <c r="AR906" s="756"/>
      <c r="AS906" s="756"/>
      <c r="AT906" s="756"/>
      <c r="AU906" s="756"/>
      <c r="AV906" s="756"/>
      <c r="AW906" s="756"/>
      <c r="AX906" s="756"/>
      <c r="AY906" s="594"/>
      <c r="AZ906" s="705">
        <f t="shared" si="110"/>
        <v>894</v>
      </c>
      <c r="BA906" s="756"/>
      <c r="BB906" s="756"/>
      <c r="BC906" s="756"/>
      <c r="BD906" s="756"/>
      <c r="BE906" s="756"/>
      <c r="BF906" s="756"/>
      <c r="BG906" s="756"/>
      <c r="BH906" s="756"/>
      <c r="BI906" s="756"/>
      <c r="BJ906" s="756"/>
      <c r="BK906" s="756"/>
      <c r="BL906" s="756"/>
      <c r="BM906" s="685"/>
      <c r="BN906" s="705">
        <f t="shared" si="111"/>
        <v>894</v>
      </c>
      <c r="BO906" s="756"/>
      <c r="BP906" s="756"/>
      <c r="BQ906" s="756"/>
      <c r="BR906" s="756"/>
      <c r="BS906" s="756"/>
      <c r="BT906" s="756"/>
      <c r="BU906" s="756"/>
      <c r="BV906" s="756"/>
      <c r="BW906" s="756"/>
      <c r="BX906" s="756"/>
      <c r="BY906" s="756"/>
      <c r="BZ906" s="756"/>
    </row>
    <row r="907" spans="2:78" x14ac:dyDescent="0.25">
      <c r="B907" s="705">
        <v>895</v>
      </c>
      <c r="C907" s="765">
        <f>(1+_xlfn.XLOOKUP(INT((B907-1)/12)+1,'ZC Curve'!$B$8:$B$107,'ZC Curve'!R$8:R$107,,0))^(1/12)-1</f>
        <v>0</v>
      </c>
      <c r="D907" s="766">
        <f t="shared" si="112"/>
        <v>1</v>
      </c>
      <c r="E907" s="765">
        <f>(1+_xlfn.XLOOKUP(INT((B907-1)/12)+1,'ZC Curve'!$B$8:$B$107,'ZC Curve'!S$8:S$107,,0))^(1/12)-1</f>
        <v>0</v>
      </c>
      <c r="F907" s="766">
        <f t="shared" si="113"/>
        <v>1</v>
      </c>
      <c r="G907" s="765">
        <f>(1+_xlfn.XLOOKUP(INT((B907-1)/12)+1,'ZC Curve'!$B$8:$B$107,'ZC Curve'!T$8:T$107,,0))^(1/12)-1</f>
        <v>0</v>
      </c>
      <c r="H907" s="766">
        <f t="shared" si="114"/>
        <v>1</v>
      </c>
      <c r="I907" s="594"/>
      <c r="J907" s="705">
        <f t="shared" si="115"/>
        <v>895</v>
      </c>
      <c r="K907" s="756"/>
      <c r="L907" s="756"/>
      <c r="M907" s="756"/>
      <c r="N907" s="756"/>
      <c r="O907" s="756"/>
      <c r="P907" s="756"/>
      <c r="Q907" s="756"/>
      <c r="R907" s="756"/>
      <c r="S907" s="756"/>
      <c r="T907" s="756"/>
      <c r="U907" s="756"/>
      <c r="V907" s="756"/>
      <c r="W907" s="594"/>
      <c r="X907" s="705">
        <f t="shared" si="116"/>
        <v>895</v>
      </c>
      <c r="Y907" s="756"/>
      <c r="Z907" s="756"/>
      <c r="AA907" s="756"/>
      <c r="AB907" s="756"/>
      <c r="AC907" s="756"/>
      <c r="AD907" s="756"/>
      <c r="AE907" s="756"/>
      <c r="AF907" s="756"/>
      <c r="AG907" s="756"/>
      <c r="AH907" s="756"/>
      <c r="AI907" s="756"/>
      <c r="AJ907" s="756"/>
      <c r="AK907" s="594"/>
      <c r="AL907" s="705">
        <f t="shared" si="117"/>
        <v>895</v>
      </c>
      <c r="AM907" s="756"/>
      <c r="AN907" s="756"/>
      <c r="AO907" s="756"/>
      <c r="AP907" s="756"/>
      <c r="AQ907" s="756"/>
      <c r="AR907" s="756"/>
      <c r="AS907" s="756"/>
      <c r="AT907" s="756"/>
      <c r="AU907" s="756"/>
      <c r="AV907" s="756"/>
      <c r="AW907" s="756"/>
      <c r="AX907" s="756"/>
      <c r="AY907" s="594"/>
      <c r="AZ907" s="705">
        <f t="shared" si="110"/>
        <v>895</v>
      </c>
      <c r="BA907" s="756"/>
      <c r="BB907" s="756"/>
      <c r="BC907" s="756"/>
      <c r="BD907" s="756"/>
      <c r="BE907" s="756"/>
      <c r="BF907" s="756"/>
      <c r="BG907" s="756"/>
      <c r="BH907" s="756"/>
      <c r="BI907" s="756"/>
      <c r="BJ907" s="756"/>
      <c r="BK907" s="756"/>
      <c r="BL907" s="756"/>
      <c r="BM907" s="685"/>
      <c r="BN907" s="705">
        <f t="shared" si="111"/>
        <v>895</v>
      </c>
      <c r="BO907" s="756"/>
      <c r="BP907" s="756"/>
      <c r="BQ907" s="756"/>
      <c r="BR907" s="756"/>
      <c r="BS907" s="756"/>
      <c r="BT907" s="756"/>
      <c r="BU907" s="756"/>
      <c r="BV907" s="756"/>
      <c r="BW907" s="756"/>
      <c r="BX907" s="756"/>
      <c r="BY907" s="756"/>
      <c r="BZ907" s="756"/>
    </row>
    <row r="908" spans="2:78" x14ac:dyDescent="0.25">
      <c r="B908" s="705">
        <v>896</v>
      </c>
      <c r="C908" s="765">
        <f>(1+_xlfn.XLOOKUP(INT((B908-1)/12)+1,'ZC Curve'!$B$8:$B$107,'ZC Curve'!R$8:R$107,,0))^(1/12)-1</f>
        <v>0</v>
      </c>
      <c r="D908" s="766">
        <f t="shared" si="112"/>
        <v>1</v>
      </c>
      <c r="E908" s="765">
        <f>(1+_xlfn.XLOOKUP(INT((B908-1)/12)+1,'ZC Curve'!$B$8:$B$107,'ZC Curve'!S$8:S$107,,0))^(1/12)-1</f>
        <v>0</v>
      </c>
      <c r="F908" s="766">
        <f t="shared" si="113"/>
        <v>1</v>
      </c>
      <c r="G908" s="765">
        <f>(1+_xlfn.XLOOKUP(INT((B908-1)/12)+1,'ZC Curve'!$B$8:$B$107,'ZC Curve'!T$8:T$107,,0))^(1/12)-1</f>
        <v>0</v>
      </c>
      <c r="H908" s="766">
        <f t="shared" si="114"/>
        <v>1</v>
      </c>
      <c r="I908" s="594"/>
      <c r="J908" s="705">
        <f t="shared" si="115"/>
        <v>896</v>
      </c>
      <c r="K908" s="756"/>
      <c r="L908" s="756"/>
      <c r="M908" s="756"/>
      <c r="N908" s="756"/>
      <c r="O908" s="756"/>
      <c r="P908" s="756"/>
      <c r="Q908" s="756"/>
      <c r="R908" s="756"/>
      <c r="S908" s="756"/>
      <c r="T908" s="756"/>
      <c r="U908" s="756"/>
      <c r="V908" s="756"/>
      <c r="W908" s="594"/>
      <c r="X908" s="705">
        <f t="shared" si="116"/>
        <v>896</v>
      </c>
      <c r="Y908" s="756"/>
      <c r="Z908" s="756"/>
      <c r="AA908" s="756"/>
      <c r="AB908" s="756"/>
      <c r="AC908" s="756"/>
      <c r="AD908" s="756"/>
      <c r="AE908" s="756"/>
      <c r="AF908" s="756"/>
      <c r="AG908" s="756"/>
      <c r="AH908" s="756"/>
      <c r="AI908" s="756"/>
      <c r="AJ908" s="756"/>
      <c r="AK908" s="594"/>
      <c r="AL908" s="705">
        <f t="shared" si="117"/>
        <v>896</v>
      </c>
      <c r="AM908" s="756"/>
      <c r="AN908" s="756"/>
      <c r="AO908" s="756"/>
      <c r="AP908" s="756"/>
      <c r="AQ908" s="756"/>
      <c r="AR908" s="756"/>
      <c r="AS908" s="756"/>
      <c r="AT908" s="756"/>
      <c r="AU908" s="756"/>
      <c r="AV908" s="756"/>
      <c r="AW908" s="756"/>
      <c r="AX908" s="756"/>
      <c r="AY908" s="594"/>
      <c r="AZ908" s="705">
        <f t="shared" si="110"/>
        <v>896</v>
      </c>
      <c r="BA908" s="756"/>
      <c r="BB908" s="756"/>
      <c r="BC908" s="756"/>
      <c r="BD908" s="756"/>
      <c r="BE908" s="756"/>
      <c r="BF908" s="756"/>
      <c r="BG908" s="756"/>
      <c r="BH908" s="756"/>
      <c r="BI908" s="756"/>
      <c r="BJ908" s="756"/>
      <c r="BK908" s="756"/>
      <c r="BL908" s="756"/>
      <c r="BM908" s="685"/>
      <c r="BN908" s="705">
        <f t="shared" si="111"/>
        <v>896</v>
      </c>
      <c r="BO908" s="756"/>
      <c r="BP908" s="756"/>
      <c r="BQ908" s="756"/>
      <c r="BR908" s="756"/>
      <c r="BS908" s="756"/>
      <c r="BT908" s="756"/>
      <c r="BU908" s="756"/>
      <c r="BV908" s="756"/>
      <c r="BW908" s="756"/>
      <c r="BX908" s="756"/>
      <c r="BY908" s="756"/>
      <c r="BZ908" s="756"/>
    </row>
    <row r="909" spans="2:78" x14ac:dyDescent="0.25">
      <c r="B909" s="705">
        <v>897</v>
      </c>
      <c r="C909" s="765">
        <f>(1+_xlfn.XLOOKUP(INT((B909-1)/12)+1,'ZC Curve'!$B$8:$B$107,'ZC Curve'!R$8:R$107,,0))^(1/12)-1</f>
        <v>0</v>
      </c>
      <c r="D909" s="766">
        <f t="shared" si="112"/>
        <v>1</v>
      </c>
      <c r="E909" s="765">
        <f>(1+_xlfn.XLOOKUP(INT((B909-1)/12)+1,'ZC Curve'!$B$8:$B$107,'ZC Curve'!S$8:S$107,,0))^(1/12)-1</f>
        <v>0</v>
      </c>
      <c r="F909" s="766">
        <f t="shared" si="113"/>
        <v>1</v>
      </c>
      <c r="G909" s="765">
        <f>(1+_xlfn.XLOOKUP(INT((B909-1)/12)+1,'ZC Curve'!$B$8:$B$107,'ZC Curve'!T$8:T$107,,0))^(1/12)-1</f>
        <v>0</v>
      </c>
      <c r="H909" s="766">
        <f t="shared" si="114"/>
        <v>1</v>
      </c>
      <c r="I909" s="594"/>
      <c r="J909" s="705">
        <f t="shared" si="115"/>
        <v>897</v>
      </c>
      <c r="K909" s="756"/>
      <c r="L909" s="756"/>
      <c r="M909" s="756"/>
      <c r="N909" s="756"/>
      <c r="O909" s="756"/>
      <c r="P909" s="756"/>
      <c r="Q909" s="756"/>
      <c r="R909" s="756"/>
      <c r="S909" s="756"/>
      <c r="T909" s="756"/>
      <c r="U909" s="756"/>
      <c r="V909" s="756"/>
      <c r="W909" s="594"/>
      <c r="X909" s="705">
        <f t="shared" si="116"/>
        <v>897</v>
      </c>
      <c r="Y909" s="756"/>
      <c r="Z909" s="756"/>
      <c r="AA909" s="756"/>
      <c r="AB909" s="756"/>
      <c r="AC909" s="756"/>
      <c r="AD909" s="756"/>
      <c r="AE909" s="756"/>
      <c r="AF909" s="756"/>
      <c r="AG909" s="756"/>
      <c r="AH909" s="756"/>
      <c r="AI909" s="756"/>
      <c r="AJ909" s="756"/>
      <c r="AK909" s="594"/>
      <c r="AL909" s="705">
        <f t="shared" si="117"/>
        <v>897</v>
      </c>
      <c r="AM909" s="756"/>
      <c r="AN909" s="756"/>
      <c r="AO909" s="756"/>
      <c r="AP909" s="756"/>
      <c r="AQ909" s="756"/>
      <c r="AR909" s="756"/>
      <c r="AS909" s="756"/>
      <c r="AT909" s="756"/>
      <c r="AU909" s="756"/>
      <c r="AV909" s="756"/>
      <c r="AW909" s="756"/>
      <c r="AX909" s="756"/>
      <c r="AY909" s="594"/>
      <c r="AZ909" s="705">
        <f t="shared" si="110"/>
        <v>897</v>
      </c>
      <c r="BA909" s="756"/>
      <c r="BB909" s="756"/>
      <c r="BC909" s="756"/>
      <c r="BD909" s="756"/>
      <c r="BE909" s="756"/>
      <c r="BF909" s="756"/>
      <c r="BG909" s="756"/>
      <c r="BH909" s="756"/>
      <c r="BI909" s="756"/>
      <c r="BJ909" s="756"/>
      <c r="BK909" s="756"/>
      <c r="BL909" s="756"/>
      <c r="BM909" s="685"/>
      <c r="BN909" s="705">
        <f t="shared" si="111"/>
        <v>897</v>
      </c>
      <c r="BO909" s="756"/>
      <c r="BP909" s="756"/>
      <c r="BQ909" s="756"/>
      <c r="BR909" s="756"/>
      <c r="BS909" s="756"/>
      <c r="BT909" s="756"/>
      <c r="BU909" s="756"/>
      <c r="BV909" s="756"/>
      <c r="BW909" s="756"/>
      <c r="BX909" s="756"/>
      <c r="BY909" s="756"/>
      <c r="BZ909" s="756"/>
    </row>
    <row r="910" spans="2:78" x14ac:dyDescent="0.25">
      <c r="B910" s="705">
        <v>898</v>
      </c>
      <c r="C910" s="765">
        <f>(1+_xlfn.XLOOKUP(INT((B910-1)/12)+1,'ZC Curve'!$B$8:$B$107,'ZC Curve'!R$8:R$107,,0))^(1/12)-1</f>
        <v>0</v>
      </c>
      <c r="D910" s="766">
        <f t="shared" si="112"/>
        <v>1</v>
      </c>
      <c r="E910" s="765">
        <f>(1+_xlfn.XLOOKUP(INT((B910-1)/12)+1,'ZC Curve'!$B$8:$B$107,'ZC Curve'!S$8:S$107,,0))^(1/12)-1</f>
        <v>0</v>
      </c>
      <c r="F910" s="766">
        <f t="shared" si="113"/>
        <v>1</v>
      </c>
      <c r="G910" s="765">
        <f>(1+_xlfn.XLOOKUP(INT((B910-1)/12)+1,'ZC Curve'!$B$8:$B$107,'ZC Curve'!T$8:T$107,,0))^(1/12)-1</f>
        <v>0</v>
      </c>
      <c r="H910" s="766">
        <f t="shared" si="114"/>
        <v>1</v>
      </c>
      <c r="I910" s="594"/>
      <c r="J910" s="705">
        <f t="shared" si="115"/>
        <v>898</v>
      </c>
      <c r="K910" s="756"/>
      <c r="L910" s="756"/>
      <c r="M910" s="756"/>
      <c r="N910" s="756"/>
      <c r="O910" s="756"/>
      <c r="P910" s="756"/>
      <c r="Q910" s="756"/>
      <c r="R910" s="756"/>
      <c r="S910" s="756"/>
      <c r="T910" s="756"/>
      <c r="U910" s="756"/>
      <c r="V910" s="756"/>
      <c r="W910" s="594"/>
      <c r="X910" s="705">
        <f t="shared" si="116"/>
        <v>898</v>
      </c>
      <c r="Y910" s="756"/>
      <c r="Z910" s="756"/>
      <c r="AA910" s="756"/>
      <c r="AB910" s="756"/>
      <c r="AC910" s="756"/>
      <c r="AD910" s="756"/>
      <c r="AE910" s="756"/>
      <c r="AF910" s="756"/>
      <c r="AG910" s="756"/>
      <c r="AH910" s="756"/>
      <c r="AI910" s="756"/>
      <c r="AJ910" s="756"/>
      <c r="AK910" s="594"/>
      <c r="AL910" s="705">
        <f t="shared" si="117"/>
        <v>898</v>
      </c>
      <c r="AM910" s="756"/>
      <c r="AN910" s="756"/>
      <c r="AO910" s="756"/>
      <c r="AP910" s="756"/>
      <c r="AQ910" s="756"/>
      <c r="AR910" s="756"/>
      <c r="AS910" s="756"/>
      <c r="AT910" s="756"/>
      <c r="AU910" s="756"/>
      <c r="AV910" s="756"/>
      <c r="AW910" s="756"/>
      <c r="AX910" s="756"/>
      <c r="AY910" s="594"/>
      <c r="AZ910" s="705">
        <f t="shared" ref="AZ910:AZ973" si="118">AZ909+1</f>
        <v>898</v>
      </c>
      <c r="BA910" s="756"/>
      <c r="BB910" s="756"/>
      <c r="BC910" s="756"/>
      <c r="BD910" s="756"/>
      <c r="BE910" s="756"/>
      <c r="BF910" s="756"/>
      <c r="BG910" s="756"/>
      <c r="BH910" s="756"/>
      <c r="BI910" s="756"/>
      <c r="BJ910" s="756"/>
      <c r="BK910" s="756"/>
      <c r="BL910" s="756"/>
      <c r="BM910" s="685"/>
      <c r="BN910" s="705">
        <f t="shared" ref="BN910:BN973" si="119">BN909+1</f>
        <v>898</v>
      </c>
      <c r="BO910" s="756"/>
      <c r="BP910" s="756"/>
      <c r="BQ910" s="756"/>
      <c r="BR910" s="756"/>
      <c r="BS910" s="756"/>
      <c r="BT910" s="756"/>
      <c r="BU910" s="756"/>
      <c r="BV910" s="756"/>
      <c r="BW910" s="756"/>
      <c r="BX910" s="756"/>
      <c r="BY910" s="756"/>
      <c r="BZ910" s="756"/>
    </row>
    <row r="911" spans="2:78" x14ac:dyDescent="0.25">
      <c r="B911" s="705">
        <v>899</v>
      </c>
      <c r="C911" s="765">
        <f>(1+_xlfn.XLOOKUP(INT((B911-1)/12)+1,'ZC Curve'!$B$8:$B$107,'ZC Curve'!R$8:R$107,,0))^(1/12)-1</f>
        <v>0</v>
      </c>
      <c r="D911" s="766">
        <f t="shared" ref="D911:D974" si="120">D910/(1+C911)</f>
        <v>1</v>
      </c>
      <c r="E911" s="765">
        <f>(1+_xlfn.XLOOKUP(INT((B911-1)/12)+1,'ZC Curve'!$B$8:$B$107,'ZC Curve'!S$8:S$107,,0))^(1/12)-1</f>
        <v>0</v>
      </c>
      <c r="F911" s="766">
        <f t="shared" ref="F911:F974" si="121">F910/(1+E911)</f>
        <v>1</v>
      </c>
      <c r="G911" s="765">
        <f>(1+_xlfn.XLOOKUP(INT((B911-1)/12)+1,'ZC Curve'!$B$8:$B$107,'ZC Curve'!T$8:T$107,,0))^(1/12)-1</f>
        <v>0</v>
      </c>
      <c r="H911" s="766">
        <f t="shared" ref="H911:H974" si="122">H910/(1+G911)</f>
        <v>1</v>
      </c>
      <c r="I911" s="594"/>
      <c r="J911" s="705">
        <f t="shared" ref="J911:J974" si="123">J910+1</f>
        <v>899</v>
      </c>
      <c r="K911" s="756"/>
      <c r="L911" s="756"/>
      <c r="M911" s="756"/>
      <c r="N911" s="756"/>
      <c r="O911" s="756"/>
      <c r="P911" s="756"/>
      <c r="Q911" s="756"/>
      <c r="R911" s="756"/>
      <c r="S911" s="756"/>
      <c r="T911" s="756"/>
      <c r="U911" s="756"/>
      <c r="V911" s="756"/>
      <c r="W911" s="594"/>
      <c r="X911" s="705">
        <f t="shared" ref="X911:X974" si="124">X910+1</f>
        <v>899</v>
      </c>
      <c r="Y911" s="756"/>
      <c r="Z911" s="756"/>
      <c r="AA911" s="756"/>
      <c r="AB911" s="756"/>
      <c r="AC911" s="756"/>
      <c r="AD911" s="756"/>
      <c r="AE911" s="756"/>
      <c r="AF911" s="756"/>
      <c r="AG911" s="756"/>
      <c r="AH911" s="756"/>
      <c r="AI911" s="756"/>
      <c r="AJ911" s="756"/>
      <c r="AK911" s="594"/>
      <c r="AL911" s="705">
        <f t="shared" si="117"/>
        <v>899</v>
      </c>
      <c r="AM911" s="756"/>
      <c r="AN911" s="756"/>
      <c r="AO911" s="756"/>
      <c r="AP911" s="756"/>
      <c r="AQ911" s="756"/>
      <c r="AR911" s="756"/>
      <c r="AS911" s="756"/>
      <c r="AT911" s="756"/>
      <c r="AU911" s="756"/>
      <c r="AV911" s="756"/>
      <c r="AW911" s="756"/>
      <c r="AX911" s="756"/>
      <c r="AY911" s="594"/>
      <c r="AZ911" s="705">
        <f t="shared" si="118"/>
        <v>899</v>
      </c>
      <c r="BA911" s="756"/>
      <c r="BB911" s="756"/>
      <c r="BC911" s="756"/>
      <c r="BD911" s="756"/>
      <c r="BE911" s="756"/>
      <c r="BF911" s="756"/>
      <c r="BG911" s="756"/>
      <c r="BH911" s="756"/>
      <c r="BI911" s="756"/>
      <c r="BJ911" s="756"/>
      <c r="BK911" s="756"/>
      <c r="BL911" s="756"/>
      <c r="BM911" s="685"/>
      <c r="BN911" s="705">
        <f t="shared" si="119"/>
        <v>899</v>
      </c>
      <c r="BO911" s="756"/>
      <c r="BP911" s="756"/>
      <c r="BQ911" s="756"/>
      <c r="BR911" s="756"/>
      <c r="BS911" s="756"/>
      <c r="BT911" s="756"/>
      <c r="BU911" s="756"/>
      <c r="BV911" s="756"/>
      <c r="BW911" s="756"/>
      <c r="BX911" s="756"/>
      <c r="BY911" s="756"/>
      <c r="BZ911" s="756"/>
    </row>
    <row r="912" spans="2:78" x14ac:dyDescent="0.25">
      <c r="B912" s="705">
        <v>900</v>
      </c>
      <c r="C912" s="765">
        <f>(1+_xlfn.XLOOKUP(INT((B912-1)/12)+1,'ZC Curve'!$B$8:$B$107,'ZC Curve'!R$8:R$107,,0))^(1/12)-1</f>
        <v>0</v>
      </c>
      <c r="D912" s="766">
        <f t="shared" si="120"/>
        <v>1</v>
      </c>
      <c r="E912" s="765">
        <f>(1+_xlfn.XLOOKUP(INT((B912-1)/12)+1,'ZC Curve'!$B$8:$B$107,'ZC Curve'!S$8:S$107,,0))^(1/12)-1</f>
        <v>0</v>
      </c>
      <c r="F912" s="766">
        <f t="shared" si="121"/>
        <v>1</v>
      </c>
      <c r="G912" s="765">
        <f>(1+_xlfn.XLOOKUP(INT((B912-1)/12)+1,'ZC Curve'!$B$8:$B$107,'ZC Curve'!T$8:T$107,,0))^(1/12)-1</f>
        <v>0</v>
      </c>
      <c r="H912" s="766">
        <f t="shared" si="122"/>
        <v>1</v>
      </c>
      <c r="I912" s="594"/>
      <c r="J912" s="705">
        <f t="shared" si="123"/>
        <v>900</v>
      </c>
      <c r="K912" s="756"/>
      <c r="L912" s="756"/>
      <c r="M912" s="756"/>
      <c r="N912" s="756"/>
      <c r="O912" s="756"/>
      <c r="P912" s="756"/>
      <c r="Q912" s="756"/>
      <c r="R912" s="756"/>
      <c r="S912" s="756"/>
      <c r="T912" s="756"/>
      <c r="U912" s="756"/>
      <c r="V912" s="756"/>
      <c r="W912" s="594"/>
      <c r="X912" s="705">
        <f t="shared" si="124"/>
        <v>900</v>
      </c>
      <c r="Y912" s="756"/>
      <c r="Z912" s="756"/>
      <c r="AA912" s="756"/>
      <c r="AB912" s="756"/>
      <c r="AC912" s="756"/>
      <c r="AD912" s="756"/>
      <c r="AE912" s="756"/>
      <c r="AF912" s="756"/>
      <c r="AG912" s="756"/>
      <c r="AH912" s="756"/>
      <c r="AI912" s="756"/>
      <c r="AJ912" s="756"/>
      <c r="AK912" s="594"/>
      <c r="AL912" s="705">
        <f t="shared" si="117"/>
        <v>900</v>
      </c>
      <c r="AM912" s="756"/>
      <c r="AN912" s="756"/>
      <c r="AO912" s="756"/>
      <c r="AP912" s="756"/>
      <c r="AQ912" s="756"/>
      <c r="AR912" s="756"/>
      <c r="AS912" s="756"/>
      <c r="AT912" s="756"/>
      <c r="AU912" s="756"/>
      <c r="AV912" s="756"/>
      <c r="AW912" s="756"/>
      <c r="AX912" s="756"/>
      <c r="AY912" s="594"/>
      <c r="AZ912" s="705">
        <f t="shared" si="118"/>
        <v>900</v>
      </c>
      <c r="BA912" s="756"/>
      <c r="BB912" s="756"/>
      <c r="BC912" s="756"/>
      <c r="BD912" s="756"/>
      <c r="BE912" s="756"/>
      <c r="BF912" s="756"/>
      <c r="BG912" s="756"/>
      <c r="BH912" s="756"/>
      <c r="BI912" s="756"/>
      <c r="BJ912" s="756"/>
      <c r="BK912" s="756"/>
      <c r="BL912" s="756"/>
      <c r="BM912" s="685"/>
      <c r="BN912" s="705">
        <f t="shared" si="119"/>
        <v>900</v>
      </c>
      <c r="BO912" s="756"/>
      <c r="BP912" s="756"/>
      <c r="BQ912" s="756"/>
      <c r="BR912" s="756"/>
      <c r="BS912" s="756"/>
      <c r="BT912" s="756"/>
      <c r="BU912" s="756"/>
      <c r="BV912" s="756"/>
      <c r="BW912" s="756"/>
      <c r="BX912" s="756"/>
      <c r="BY912" s="756"/>
      <c r="BZ912" s="756"/>
    </row>
    <row r="913" spans="2:78" x14ac:dyDescent="0.25">
      <c r="B913" s="705">
        <v>901</v>
      </c>
      <c r="C913" s="765">
        <f>(1+_xlfn.XLOOKUP(INT((B913-1)/12)+1,'ZC Curve'!$B$8:$B$107,'ZC Curve'!R$8:R$107,,0))^(1/12)-1</f>
        <v>0</v>
      </c>
      <c r="D913" s="766">
        <f t="shared" si="120"/>
        <v>1</v>
      </c>
      <c r="E913" s="765">
        <f>(1+_xlfn.XLOOKUP(INT((B913-1)/12)+1,'ZC Curve'!$B$8:$B$107,'ZC Curve'!S$8:S$107,,0))^(1/12)-1</f>
        <v>0</v>
      </c>
      <c r="F913" s="766">
        <f t="shared" si="121"/>
        <v>1</v>
      </c>
      <c r="G913" s="765">
        <f>(1+_xlfn.XLOOKUP(INT((B913-1)/12)+1,'ZC Curve'!$B$8:$B$107,'ZC Curve'!T$8:T$107,,0))^(1/12)-1</f>
        <v>0</v>
      </c>
      <c r="H913" s="766">
        <f t="shared" si="122"/>
        <v>1</v>
      </c>
      <c r="I913" s="594"/>
      <c r="J913" s="705">
        <f t="shared" si="123"/>
        <v>901</v>
      </c>
      <c r="K913" s="756"/>
      <c r="L913" s="756"/>
      <c r="M913" s="756"/>
      <c r="N913" s="756"/>
      <c r="O913" s="756"/>
      <c r="P913" s="756"/>
      <c r="Q913" s="756"/>
      <c r="R913" s="756"/>
      <c r="S913" s="756"/>
      <c r="T913" s="756"/>
      <c r="U913" s="756"/>
      <c r="V913" s="756"/>
      <c r="W913" s="594"/>
      <c r="X913" s="705">
        <f t="shared" si="124"/>
        <v>901</v>
      </c>
      <c r="Y913" s="756"/>
      <c r="Z913" s="756"/>
      <c r="AA913" s="756"/>
      <c r="AB913" s="756"/>
      <c r="AC913" s="756"/>
      <c r="AD913" s="756"/>
      <c r="AE913" s="756"/>
      <c r="AF913" s="756"/>
      <c r="AG913" s="756"/>
      <c r="AH913" s="756"/>
      <c r="AI913" s="756"/>
      <c r="AJ913" s="756"/>
      <c r="AK913" s="594"/>
      <c r="AL913" s="705">
        <f t="shared" si="117"/>
        <v>901</v>
      </c>
      <c r="AM913" s="756"/>
      <c r="AN913" s="756"/>
      <c r="AO913" s="756"/>
      <c r="AP913" s="756"/>
      <c r="AQ913" s="756"/>
      <c r="AR913" s="756"/>
      <c r="AS913" s="756"/>
      <c r="AT913" s="756"/>
      <c r="AU913" s="756"/>
      <c r="AV913" s="756"/>
      <c r="AW913" s="756"/>
      <c r="AX913" s="756"/>
      <c r="AY913" s="594"/>
      <c r="AZ913" s="705">
        <f t="shared" si="118"/>
        <v>901</v>
      </c>
      <c r="BA913" s="756"/>
      <c r="BB913" s="756"/>
      <c r="BC913" s="756"/>
      <c r="BD913" s="756"/>
      <c r="BE913" s="756"/>
      <c r="BF913" s="756"/>
      <c r="BG913" s="756"/>
      <c r="BH913" s="756"/>
      <c r="BI913" s="756"/>
      <c r="BJ913" s="756"/>
      <c r="BK913" s="756"/>
      <c r="BL913" s="756"/>
      <c r="BM913" s="685"/>
      <c r="BN913" s="705">
        <f t="shared" si="119"/>
        <v>901</v>
      </c>
      <c r="BO913" s="756"/>
      <c r="BP913" s="756"/>
      <c r="BQ913" s="756"/>
      <c r="BR913" s="756"/>
      <c r="BS913" s="756"/>
      <c r="BT913" s="756"/>
      <c r="BU913" s="756"/>
      <c r="BV913" s="756"/>
      <c r="BW913" s="756"/>
      <c r="BX913" s="756"/>
      <c r="BY913" s="756"/>
      <c r="BZ913" s="756"/>
    </row>
    <row r="914" spans="2:78" x14ac:dyDescent="0.25">
      <c r="B914" s="705">
        <v>902</v>
      </c>
      <c r="C914" s="765">
        <f>(1+_xlfn.XLOOKUP(INT((B914-1)/12)+1,'ZC Curve'!$B$8:$B$107,'ZC Curve'!R$8:R$107,,0))^(1/12)-1</f>
        <v>0</v>
      </c>
      <c r="D914" s="766">
        <f t="shared" si="120"/>
        <v>1</v>
      </c>
      <c r="E914" s="765">
        <f>(1+_xlfn.XLOOKUP(INT((B914-1)/12)+1,'ZC Curve'!$B$8:$B$107,'ZC Curve'!S$8:S$107,,0))^(1/12)-1</f>
        <v>0</v>
      </c>
      <c r="F914" s="766">
        <f t="shared" si="121"/>
        <v>1</v>
      </c>
      <c r="G914" s="765">
        <f>(1+_xlfn.XLOOKUP(INT((B914-1)/12)+1,'ZC Curve'!$B$8:$B$107,'ZC Curve'!T$8:T$107,,0))^(1/12)-1</f>
        <v>0</v>
      </c>
      <c r="H914" s="766">
        <f t="shared" si="122"/>
        <v>1</v>
      </c>
      <c r="I914" s="594"/>
      <c r="J914" s="705">
        <f t="shared" si="123"/>
        <v>902</v>
      </c>
      <c r="K914" s="756"/>
      <c r="L914" s="756"/>
      <c r="M914" s="756"/>
      <c r="N914" s="756"/>
      <c r="O914" s="756"/>
      <c r="P914" s="756"/>
      <c r="Q914" s="756"/>
      <c r="R914" s="756"/>
      <c r="S914" s="756"/>
      <c r="T914" s="756"/>
      <c r="U914" s="756"/>
      <c r="V914" s="756"/>
      <c r="W914" s="594"/>
      <c r="X914" s="705">
        <f t="shared" si="124"/>
        <v>902</v>
      </c>
      <c r="Y914" s="756"/>
      <c r="Z914" s="756"/>
      <c r="AA914" s="756"/>
      <c r="AB914" s="756"/>
      <c r="AC914" s="756"/>
      <c r="AD914" s="756"/>
      <c r="AE914" s="756"/>
      <c r="AF914" s="756"/>
      <c r="AG914" s="756"/>
      <c r="AH914" s="756"/>
      <c r="AI914" s="756"/>
      <c r="AJ914" s="756"/>
      <c r="AK914" s="594"/>
      <c r="AL914" s="705">
        <f t="shared" si="117"/>
        <v>902</v>
      </c>
      <c r="AM914" s="756"/>
      <c r="AN914" s="756"/>
      <c r="AO914" s="756"/>
      <c r="AP914" s="756"/>
      <c r="AQ914" s="756"/>
      <c r="AR914" s="756"/>
      <c r="AS914" s="756"/>
      <c r="AT914" s="756"/>
      <c r="AU914" s="756"/>
      <c r="AV914" s="756"/>
      <c r="AW914" s="756"/>
      <c r="AX914" s="756"/>
      <c r="AY914" s="594"/>
      <c r="AZ914" s="705">
        <f t="shared" si="118"/>
        <v>902</v>
      </c>
      <c r="BA914" s="756"/>
      <c r="BB914" s="756"/>
      <c r="BC914" s="756"/>
      <c r="BD914" s="756"/>
      <c r="BE914" s="756"/>
      <c r="BF914" s="756"/>
      <c r="BG914" s="756"/>
      <c r="BH914" s="756"/>
      <c r="BI914" s="756"/>
      <c r="BJ914" s="756"/>
      <c r="BK914" s="756"/>
      <c r="BL914" s="756"/>
      <c r="BM914" s="685"/>
      <c r="BN914" s="705">
        <f t="shared" si="119"/>
        <v>902</v>
      </c>
      <c r="BO914" s="756"/>
      <c r="BP914" s="756"/>
      <c r="BQ914" s="756"/>
      <c r="BR914" s="756"/>
      <c r="BS914" s="756"/>
      <c r="BT914" s="756"/>
      <c r="BU914" s="756"/>
      <c r="BV914" s="756"/>
      <c r="BW914" s="756"/>
      <c r="BX914" s="756"/>
      <c r="BY914" s="756"/>
      <c r="BZ914" s="756"/>
    </row>
    <row r="915" spans="2:78" x14ac:dyDescent="0.25">
      <c r="B915" s="705">
        <v>903</v>
      </c>
      <c r="C915" s="765">
        <f>(1+_xlfn.XLOOKUP(INT((B915-1)/12)+1,'ZC Curve'!$B$8:$B$107,'ZC Curve'!R$8:R$107,,0))^(1/12)-1</f>
        <v>0</v>
      </c>
      <c r="D915" s="766">
        <f t="shared" si="120"/>
        <v>1</v>
      </c>
      <c r="E915" s="765">
        <f>(1+_xlfn.XLOOKUP(INT((B915-1)/12)+1,'ZC Curve'!$B$8:$B$107,'ZC Curve'!S$8:S$107,,0))^(1/12)-1</f>
        <v>0</v>
      </c>
      <c r="F915" s="766">
        <f t="shared" si="121"/>
        <v>1</v>
      </c>
      <c r="G915" s="765">
        <f>(1+_xlfn.XLOOKUP(INT((B915-1)/12)+1,'ZC Curve'!$B$8:$B$107,'ZC Curve'!T$8:T$107,,0))^(1/12)-1</f>
        <v>0</v>
      </c>
      <c r="H915" s="766">
        <f t="shared" si="122"/>
        <v>1</v>
      </c>
      <c r="I915" s="594"/>
      <c r="J915" s="705">
        <f t="shared" si="123"/>
        <v>903</v>
      </c>
      <c r="K915" s="756"/>
      <c r="L915" s="756"/>
      <c r="M915" s="756"/>
      <c r="N915" s="756"/>
      <c r="O915" s="756"/>
      <c r="P915" s="756"/>
      <c r="Q915" s="756"/>
      <c r="R915" s="756"/>
      <c r="S915" s="756"/>
      <c r="T915" s="756"/>
      <c r="U915" s="756"/>
      <c r="V915" s="756"/>
      <c r="W915" s="594"/>
      <c r="X915" s="705">
        <f t="shared" si="124"/>
        <v>903</v>
      </c>
      <c r="Y915" s="756"/>
      <c r="Z915" s="756"/>
      <c r="AA915" s="756"/>
      <c r="AB915" s="756"/>
      <c r="AC915" s="756"/>
      <c r="AD915" s="756"/>
      <c r="AE915" s="756"/>
      <c r="AF915" s="756"/>
      <c r="AG915" s="756"/>
      <c r="AH915" s="756"/>
      <c r="AI915" s="756"/>
      <c r="AJ915" s="756"/>
      <c r="AK915" s="594"/>
      <c r="AL915" s="705">
        <f t="shared" si="117"/>
        <v>903</v>
      </c>
      <c r="AM915" s="756"/>
      <c r="AN915" s="756"/>
      <c r="AO915" s="756"/>
      <c r="AP915" s="756"/>
      <c r="AQ915" s="756"/>
      <c r="AR915" s="756"/>
      <c r="AS915" s="756"/>
      <c r="AT915" s="756"/>
      <c r="AU915" s="756"/>
      <c r="AV915" s="756"/>
      <c r="AW915" s="756"/>
      <c r="AX915" s="756"/>
      <c r="AY915" s="594"/>
      <c r="AZ915" s="705">
        <f t="shared" si="118"/>
        <v>903</v>
      </c>
      <c r="BA915" s="756"/>
      <c r="BB915" s="756"/>
      <c r="BC915" s="756"/>
      <c r="BD915" s="756"/>
      <c r="BE915" s="756"/>
      <c r="BF915" s="756"/>
      <c r="BG915" s="756"/>
      <c r="BH915" s="756"/>
      <c r="BI915" s="756"/>
      <c r="BJ915" s="756"/>
      <c r="BK915" s="756"/>
      <c r="BL915" s="756"/>
      <c r="BM915" s="685"/>
      <c r="BN915" s="705">
        <f t="shared" si="119"/>
        <v>903</v>
      </c>
      <c r="BO915" s="756"/>
      <c r="BP915" s="756"/>
      <c r="BQ915" s="756"/>
      <c r="BR915" s="756"/>
      <c r="BS915" s="756"/>
      <c r="BT915" s="756"/>
      <c r="BU915" s="756"/>
      <c r="BV915" s="756"/>
      <c r="BW915" s="756"/>
      <c r="BX915" s="756"/>
      <c r="BY915" s="756"/>
      <c r="BZ915" s="756"/>
    </row>
    <row r="916" spans="2:78" x14ac:dyDescent="0.25">
      <c r="B916" s="705">
        <v>904</v>
      </c>
      <c r="C916" s="765">
        <f>(1+_xlfn.XLOOKUP(INT((B916-1)/12)+1,'ZC Curve'!$B$8:$B$107,'ZC Curve'!R$8:R$107,,0))^(1/12)-1</f>
        <v>0</v>
      </c>
      <c r="D916" s="766">
        <f t="shared" si="120"/>
        <v>1</v>
      </c>
      <c r="E916" s="765">
        <f>(1+_xlfn.XLOOKUP(INT((B916-1)/12)+1,'ZC Curve'!$B$8:$B$107,'ZC Curve'!S$8:S$107,,0))^(1/12)-1</f>
        <v>0</v>
      </c>
      <c r="F916" s="766">
        <f t="shared" si="121"/>
        <v>1</v>
      </c>
      <c r="G916" s="765">
        <f>(1+_xlfn.XLOOKUP(INT((B916-1)/12)+1,'ZC Curve'!$B$8:$B$107,'ZC Curve'!T$8:T$107,,0))^(1/12)-1</f>
        <v>0</v>
      </c>
      <c r="H916" s="766">
        <f t="shared" si="122"/>
        <v>1</v>
      </c>
      <c r="I916" s="594"/>
      <c r="J916" s="705">
        <f t="shared" si="123"/>
        <v>904</v>
      </c>
      <c r="K916" s="756"/>
      <c r="L916" s="756"/>
      <c r="M916" s="756"/>
      <c r="N916" s="756"/>
      <c r="O916" s="756"/>
      <c r="P916" s="756"/>
      <c r="Q916" s="756"/>
      <c r="R916" s="756"/>
      <c r="S916" s="756"/>
      <c r="T916" s="756"/>
      <c r="U916" s="756"/>
      <c r="V916" s="756"/>
      <c r="W916" s="594"/>
      <c r="X916" s="705">
        <f t="shared" si="124"/>
        <v>904</v>
      </c>
      <c r="Y916" s="756"/>
      <c r="Z916" s="756"/>
      <c r="AA916" s="756"/>
      <c r="AB916" s="756"/>
      <c r="AC916" s="756"/>
      <c r="AD916" s="756"/>
      <c r="AE916" s="756"/>
      <c r="AF916" s="756"/>
      <c r="AG916" s="756"/>
      <c r="AH916" s="756"/>
      <c r="AI916" s="756"/>
      <c r="AJ916" s="756"/>
      <c r="AK916" s="594"/>
      <c r="AL916" s="705">
        <f t="shared" si="117"/>
        <v>904</v>
      </c>
      <c r="AM916" s="756"/>
      <c r="AN916" s="756"/>
      <c r="AO916" s="756"/>
      <c r="AP916" s="756"/>
      <c r="AQ916" s="756"/>
      <c r="AR916" s="756"/>
      <c r="AS916" s="756"/>
      <c r="AT916" s="756"/>
      <c r="AU916" s="756"/>
      <c r="AV916" s="756"/>
      <c r="AW916" s="756"/>
      <c r="AX916" s="756"/>
      <c r="AY916" s="594"/>
      <c r="AZ916" s="705">
        <f t="shared" si="118"/>
        <v>904</v>
      </c>
      <c r="BA916" s="756"/>
      <c r="BB916" s="756"/>
      <c r="BC916" s="756"/>
      <c r="BD916" s="756"/>
      <c r="BE916" s="756"/>
      <c r="BF916" s="756"/>
      <c r="BG916" s="756"/>
      <c r="BH916" s="756"/>
      <c r="BI916" s="756"/>
      <c r="BJ916" s="756"/>
      <c r="BK916" s="756"/>
      <c r="BL916" s="756"/>
      <c r="BM916" s="685"/>
      <c r="BN916" s="705">
        <f t="shared" si="119"/>
        <v>904</v>
      </c>
      <c r="BO916" s="756"/>
      <c r="BP916" s="756"/>
      <c r="BQ916" s="756"/>
      <c r="BR916" s="756"/>
      <c r="BS916" s="756"/>
      <c r="BT916" s="756"/>
      <c r="BU916" s="756"/>
      <c r="BV916" s="756"/>
      <c r="BW916" s="756"/>
      <c r="BX916" s="756"/>
      <c r="BY916" s="756"/>
      <c r="BZ916" s="756"/>
    </row>
    <row r="917" spans="2:78" x14ac:dyDescent="0.25">
      <c r="B917" s="705">
        <v>905</v>
      </c>
      <c r="C917" s="765">
        <f>(1+_xlfn.XLOOKUP(INT((B917-1)/12)+1,'ZC Curve'!$B$8:$B$107,'ZC Curve'!R$8:R$107,,0))^(1/12)-1</f>
        <v>0</v>
      </c>
      <c r="D917" s="766">
        <f t="shared" si="120"/>
        <v>1</v>
      </c>
      <c r="E917" s="765">
        <f>(1+_xlfn.XLOOKUP(INT((B917-1)/12)+1,'ZC Curve'!$B$8:$B$107,'ZC Curve'!S$8:S$107,,0))^(1/12)-1</f>
        <v>0</v>
      </c>
      <c r="F917" s="766">
        <f t="shared" si="121"/>
        <v>1</v>
      </c>
      <c r="G917" s="765">
        <f>(1+_xlfn.XLOOKUP(INT((B917-1)/12)+1,'ZC Curve'!$B$8:$B$107,'ZC Curve'!T$8:T$107,,0))^(1/12)-1</f>
        <v>0</v>
      </c>
      <c r="H917" s="766">
        <f t="shared" si="122"/>
        <v>1</v>
      </c>
      <c r="I917" s="594"/>
      <c r="J917" s="705">
        <f t="shared" si="123"/>
        <v>905</v>
      </c>
      <c r="K917" s="756"/>
      <c r="L917" s="756"/>
      <c r="M917" s="756"/>
      <c r="N917" s="756"/>
      <c r="O917" s="756"/>
      <c r="P917" s="756"/>
      <c r="Q917" s="756"/>
      <c r="R917" s="756"/>
      <c r="S917" s="756"/>
      <c r="T917" s="756"/>
      <c r="U917" s="756"/>
      <c r="V917" s="756"/>
      <c r="W917" s="594"/>
      <c r="X917" s="705">
        <f t="shared" si="124"/>
        <v>905</v>
      </c>
      <c r="Y917" s="756"/>
      <c r="Z917" s="756"/>
      <c r="AA917" s="756"/>
      <c r="AB917" s="756"/>
      <c r="AC917" s="756"/>
      <c r="AD917" s="756"/>
      <c r="AE917" s="756"/>
      <c r="AF917" s="756"/>
      <c r="AG917" s="756"/>
      <c r="AH917" s="756"/>
      <c r="AI917" s="756"/>
      <c r="AJ917" s="756"/>
      <c r="AK917" s="594"/>
      <c r="AL917" s="705">
        <f t="shared" si="117"/>
        <v>905</v>
      </c>
      <c r="AM917" s="756"/>
      <c r="AN917" s="756"/>
      <c r="AO917" s="756"/>
      <c r="AP917" s="756"/>
      <c r="AQ917" s="756"/>
      <c r="AR917" s="756"/>
      <c r="AS917" s="756"/>
      <c r="AT917" s="756"/>
      <c r="AU917" s="756"/>
      <c r="AV917" s="756"/>
      <c r="AW917" s="756"/>
      <c r="AX917" s="756"/>
      <c r="AY917" s="594"/>
      <c r="AZ917" s="705">
        <f t="shared" si="118"/>
        <v>905</v>
      </c>
      <c r="BA917" s="756"/>
      <c r="BB917" s="756"/>
      <c r="BC917" s="756"/>
      <c r="BD917" s="756"/>
      <c r="BE917" s="756"/>
      <c r="BF917" s="756"/>
      <c r="BG917" s="756"/>
      <c r="BH917" s="756"/>
      <c r="BI917" s="756"/>
      <c r="BJ917" s="756"/>
      <c r="BK917" s="756"/>
      <c r="BL917" s="756"/>
      <c r="BM917" s="685"/>
      <c r="BN917" s="705">
        <f t="shared" si="119"/>
        <v>905</v>
      </c>
      <c r="BO917" s="756"/>
      <c r="BP917" s="756"/>
      <c r="BQ917" s="756"/>
      <c r="BR917" s="756"/>
      <c r="BS917" s="756"/>
      <c r="BT917" s="756"/>
      <c r="BU917" s="756"/>
      <c r="BV917" s="756"/>
      <c r="BW917" s="756"/>
      <c r="BX917" s="756"/>
      <c r="BY917" s="756"/>
      <c r="BZ917" s="756"/>
    </row>
    <row r="918" spans="2:78" x14ac:dyDescent="0.25">
      <c r="B918" s="705">
        <v>906</v>
      </c>
      <c r="C918" s="765">
        <f>(1+_xlfn.XLOOKUP(INT((B918-1)/12)+1,'ZC Curve'!$B$8:$B$107,'ZC Curve'!R$8:R$107,,0))^(1/12)-1</f>
        <v>0</v>
      </c>
      <c r="D918" s="766">
        <f t="shared" si="120"/>
        <v>1</v>
      </c>
      <c r="E918" s="765">
        <f>(1+_xlfn.XLOOKUP(INT((B918-1)/12)+1,'ZC Curve'!$B$8:$B$107,'ZC Curve'!S$8:S$107,,0))^(1/12)-1</f>
        <v>0</v>
      </c>
      <c r="F918" s="766">
        <f t="shared" si="121"/>
        <v>1</v>
      </c>
      <c r="G918" s="765">
        <f>(1+_xlfn.XLOOKUP(INT((B918-1)/12)+1,'ZC Curve'!$B$8:$B$107,'ZC Curve'!T$8:T$107,,0))^(1/12)-1</f>
        <v>0</v>
      </c>
      <c r="H918" s="766">
        <f t="shared" si="122"/>
        <v>1</v>
      </c>
      <c r="I918" s="594"/>
      <c r="J918" s="705">
        <f t="shared" si="123"/>
        <v>906</v>
      </c>
      <c r="K918" s="756"/>
      <c r="L918" s="756"/>
      <c r="M918" s="756"/>
      <c r="N918" s="756"/>
      <c r="O918" s="756"/>
      <c r="P918" s="756"/>
      <c r="Q918" s="756"/>
      <c r="R918" s="756"/>
      <c r="S918" s="756"/>
      <c r="T918" s="756"/>
      <c r="U918" s="756"/>
      <c r="V918" s="756"/>
      <c r="W918" s="594"/>
      <c r="X918" s="705">
        <f t="shared" si="124"/>
        <v>906</v>
      </c>
      <c r="Y918" s="756"/>
      <c r="Z918" s="756"/>
      <c r="AA918" s="756"/>
      <c r="AB918" s="756"/>
      <c r="AC918" s="756"/>
      <c r="AD918" s="756"/>
      <c r="AE918" s="756"/>
      <c r="AF918" s="756"/>
      <c r="AG918" s="756"/>
      <c r="AH918" s="756"/>
      <c r="AI918" s="756"/>
      <c r="AJ918" s="756"/>
      <c r="AK918" s="594"/>
      <c r="AL918" s="705">
        <f t="shared" si="117"/>
        <v>906</v>
      </c>
      <c r="AM918" s="756"/>
      <c r="AN918" s="756"/>
      <c r="AO918" s="756"/>
      <c r="AP918" s="756"/>
      <c r="AQ918" s="756"/>
      <c r="AR918" s="756"/>
      <c r="AS918" s="756"/>
      <c r="AT918" s="756"/>
      <c r="AU918" s="756"/>
      <c r="AV918" s="756"/>
      <c r="AW918" s="756"/>
      <c r="AX918" s="756"/>
      <c r="AY918" s="594"/>
      <c r="AZ918" s="705">
        <f t="shared" si="118"/>
        <v>906</v>
      </c>
      <c r="BA918" s="756"/>
      <c r="BB918" s="756"/>
      <c r="BC918" s="756"/>
      <c r="BD918" s="756"/>
      <c r="BE918" s="756"/>
      <c r="BF918" s="756"/>
      <c r="BG918" s="756"/>
      <c r="BH918" s="756"/>
      <c r="BI918" s="756"/>
      <c r="BJ918" s="756"/>
      <c r="BK918" s="756"/>
      <c r="BL918" s="756"/>
      <c r="BM918" s="685"/>
      <c r="BN918" s="705">
        <f t="shared" si="119"/>
        <v>906</v>
      </c>
      <c r="BO918" s="756"/>
      <c r="BP918" s="756"/>
      <c r="BQ918" s="756"/>
      <c r="BR918" s="756"/>
      <c r="BS918" s="756"/>
      <c r="BT918" s="756"/>
      <c r="BU918" s="756"/>
      <c r="BV918" s="756"/>
      <c r="BW918" s="756"/>
      <c r="BX918" s="756"/>
      <c r="BY918" s="756"/>
      <c r="BZ918" s="756"/>
    </row>
    <row r="919" spans="2:78" x14ac:dyDescent="0.25">
      <c r="B919" s="705">
        <v>907</v>
      </c>
      <c r="C919" s="765">
        <f>(1+_xlfn.XLOOKUP(INT((B919-1)/12)+1,'ZC Curve'!$B$8:$B$107,'ZC Curve'!R$8:R$107,,0))^(1/12)-1</f>
        <v>0</v>
      </c>
      <c r="D919" s="766">
        <f t="shared" si="120"/>
        <v>1</v>
      </c>
      <c r="E919" s="765">
        <f>(1+_xlfn.XLOOKUP(INT((B919-1)/12)+1,'ZC Curve'!$B$8:$B$107,'ZC Curve'!S$8:S$107,,0))^(1/12)-1</f>
        <v>0</v>
      </c>
      <c r="F919" s="766">
        <f t="shared" si="121"/>
        <v>1</v>
      </c>
      <c r="G919" s="765">
        <f>(1+_xlfn.XLOOKUP(INT((B919-1)/12)+1,'ZC Curve'!$B$8:$B$107,'ZC Curve'!T$8:T$107,,0))^(1/12)-1</f>
        <v>0</v>
      </c>
      <c r="H919" s="766">
        <f t="shared" si="122"/>
        <v>1</v>
      </c>
      <c r="I919" s="594"/>
      <c r="J919" s="705">
        <f t="shared" si="123"/>
        <v>907</v>
      </c>
      <c r="K919" s="756"/>
      <c r="L919" s="756"/>
      <c r="M919" s="756"/>
      <c r="N919" s="756"/>
      <c r="O919" s="756"/>
      <c r="P919" s="756"/>
      <c r="Q919" s="756"/>
      <c r="R919" s="756"/>
      <c r="S919" s="756"/>
      <c r="T919" s="756"/>
      <c r="U919" s="756"/>
      <c r="V919" s="756"/>
      <c r="W919" s="594"/>
      <c r="X919" s="705">
        <f t="shared" si="124"/>
        <v>907</v>
      </c>
      <c r="Y919" s="756"/>
      <c r="Z919" s="756"/>
      <c r="AA919" s="756"/>
      <c r="AB919" s="756"/>
      <c r="AC919" s="756"/>
      <c r="AD919" s="756"/>
      <c r="AE919" s="756"/>
      <c r="AF919" s="756"/>
      <c r="AG919" s="756"/>
      <c r="AH919" s="756"/>
      <c r="AI919" s="756"/>
      <c r="AJ919" s="756"/>
      <c r="AK919" s="594"/>
      <c r="AL919" s="705">
        <f t="shared" si="117"/>
        <v>907</v>
      </c>
      <c r="AM919" s="756"/>
      <c r="AN919" s="756"/>
      <c r="AO919" s="756"/>
      <c r="AP919" s="756"/>
      <c r="AQ919" s="756"/>
      <c r="AR919" s="756"/>
      <c r="AS919" s="756"/>
      <c r="AT919" s="756"/>
      <c r="AU919" s="756"/>
      <c r="AV919" s="756"/>
      <c r="AW919" s="756"/>
      <c r="AX919" s="756"/>
      <c r="AY919" s="594"/>
      <c r="AZ919" s="705">
        <f t="shared" si="118"/>
        <v>907</v>
      </c>
      <c r="BA919" s="756"/>
      <c r="BB919" s="756"/>
      <c r="BC919" s="756"/>
      <c r="BD919" s="756"/>
      <c r="BE919" s="756"/>
      <c r="BF919" s="756"/>
      <c r="BG919" s="756"/>
      <c r="BH919" s="756"/>
      <c r="BI919" s="756"/>
      <c r="BJ919" s="756"/>
      <c r="BK919" s="756"/>
      <c r="BL919" s="756"/>
      <c r="BM919" s="685"/>
      <c r="BN919" s="705">
        <f t="shared" si="119"/>
        <v>907</v>
      </c>
      <c r="BO919" s="756"/>
      <c r="BP919" s="756"/>
      <c r="BQ919" s="756"/>
      <c r="BR919" s="756"/>
      <c r="BS919" s="756"/>
      <c r="BT919" s="756"/>
      <c r="BU919" s="756"/>
      <c r="BV919" s="756"/>
      <c r="BW919" s="756"/>
      <c r="BX919" s="756"/>
      <c r="BY919" s="756"/>
      <c r="BZ919" s="756"/>
    </row>
    <row r="920" spans="2:78" x14ac:dyDescent="0.25">
      <c r="B920" s="705">
        <v>908</v>
      </c>
      <c r="C920" s="765">
        <f>(1+_xlfn.XLOOKUP(INT((B920-1)/12)+1,'ZC Curve'!$B$8:$B$107,'ZC Curve'!R$8:R$107,,0))^(1/12)-1</f>
        <v>0</v>
      </c>
      <c r="D920" s="766">
        <f t="shared" si="120"/>
        <v>1</v>
      </c>
      <c r="E920" s="765">
        <f>(1+_xlfn.XLOOKUP(INT((B920-1)/12)+1,'ZC Curve'!$B$8:$B$107,'ZC Curve'!S$8:S$107,,0))^(1/12)-1</f>
        <v>0</v>
      </c>
      <c r="F920" s="766">
        <f t="shared" si="121"/>
        <v>1</v>
      </c>
      <c r="G920" s="765">
        <f>(1+_xlfn.XLOOKUP(INT((B920-1)/12)+1,'ZC Curve'!$B$8:$B$107,'ZC Curve'!T$8:T$107,,0))^(1/12)-1</f>
        <v>0</v>
      </c>
      <c r="H920" s="766">
        <f t="shared" si="122"/>
        <v>1</v>
      </c>
      <c r="I920" s="594"/>
      <c r="J920" s="705">
        <f t="shared" si="123"/>
        <v>908</v>
      </c>
      <c r="K920" s="756"/>
      <c r="L920" s="756"/>
      <c r="M920" s="756"/>
      <c r="N920" s="756"/>
      <c r="O920" s="756"/>
      <c r="P920" s="756"/>
      <c r="Q920" s="756"/>
      <c r="R920" s="756"/>
      <c r="S920" s="756"/>
      <c r="T920" s="756"/>
      <c r="U920" s="756"/>
      <c r="V920" s="756"/>
      <c r="W920" s="594"/>
      <c r="X920" s="705">
        <f t="shared" si="124"/>
        <v>908</v>
      </c>
      <c r="Y920" s="756"/>
      <c r="Z920" s="756"/>
      <c r="AA920" s="756"/>
      <c r="AB920" s="756"/>
      <c r="AC920" s="756"/>
      <c r="AD920" s="756"/>
      <c r="AE920" s="756"/>
      <c r="AF920" s="756"/>
      <c r="AG920" s="756"/>
      <c r="AH920" s="756"/>
      <c r="AI920" s="756"/>
      <c r="AJ920" s="756"/>
      <c r="AK920" s="594"/>
      <c r="AL920" s="705">
        <f t="shared" si="117"/>
        <v>908</v>
      </c>
      <c r="AM920" s="756"/>
      <c r="AN920" s="756"/>
      <c r="AO920" s="756"/>
      <c r="AP920" s="756"/>
      <c r="AQ920" s="756"/>
      <c r="AR920" s="756"/>
      <c r="AS920" s="756"/>
      <c r="AT920" s="756"/>
      <c r="AU920" s="756"/>
      <c r="AV920" s="756"/>
      <c r="AW920" s="756"/>
      <c r="AX920" s="756"/>
      <c r="AY920" s="594"/>
      <c r="AZ920" s="705">
        <f t="shared" si="118"/>
        <v>908</v>
      </c>
      <c r="BA920" s="756"/>
      <c r="BB920" s="756"/>
      <c r="BC920" s="756"/>
      <c r="BD920" s="756"/>
      <c r="BE920" s="756"/>
      <c r="BF920" s="756"/>
      <c r="BG920" s="756"/>
      <c r="BH920" s="756"/>
      <c r="BI920" s="756"/>
      <c r="BJ920" s="756"/>
      <c r="BK920" s="756"/>
      <c r="BL920" s="756"/>
      <c r="BM920" s="685"/>
      <c r="BN920" s="705">
        <f t="shared" si="119"/>
        <v>908</v>
      </c>
      <c r="BO920" s="756"/>
      <c r="BP920" s="756"/>
      <c r="BQ920" s="756"/>
      <c r="BR920" s="756"/>
      <c r="BS920" s="756"/>
      <c r="BT920" s="756"/>
      <c r="BU920" s="756"/>
      <c r="BV920" s="756"/>
      <c r="BW920" s="756"/>
      <c r="BX920" s="756"/>
      <c r="BY920" s="756"/>
      <c r="BZ920" s="756"/>
    </row>
    <row r="921" spans="2:78" x14ac:dyDescent="0.25">
      <c r="B921" s="705">
        <v>909</v>
      </c>
      <c r="C921" s="765">
        <f>(1+_xlfn.XLOOKUP(INT((B921-1)/12)+1,'ZC Curve'!$B$8:$B$107,'ZC Curve'!R$8:R$107,,0))^(1/12)-1</f>
        <v>0</v>
      </c>
      <c r="D921" s="766">
        <f t="shared" si="120"/>
        <v>1</v>
      </c>
      <c r="E921" s="765">
        <f>(1+_xlfn.XLOOKUP(INT((B921-1)/12)+1,'ZC Curve'!$B$8:$B$107,'ZC Curve'!S$8:S$107,,0))^(1/12)-1</f>
        <v>0</v>
      </c>
      <c r="F921" s="766">
        <f t="shared" si="121"/>
        <v>1</v>
      </c>
      <c r="G921" s="765">
        <f>(1+_xlfn.XLOOKUP(INT((B921-1)/12)+1,'ZC Curve'!$B$8:$B$107,'ZC Curve'!T$8:T$107,,0))^(1/12)-1</f>
        <v>0</v>
      </c>
      <c r="H921" s="766">
        <f t="shared" si="122"/>
        <v>1</v>
      </c>
      <c r="I921" s="594"/>
      <c r="J921" s="705">
        <f t="shared" si="123"/>
        <v>909</v>
      </c>
      <c r="K921" s="756"/>
      <c r="L921" s="756"/>
      <c r="M921" s="756"/>
      <c r="N921" s="756"/>
      <c r="O921" s="756"/>
      <c r="P921" s="756"/>
      <c r="Q921" s="756"/>
      <c r="R921" s="756"/>
      <c r="S921" s="756"/>
      <c r="T921" s="756"/>
      <c r="U921" s="756"/>
      <c r="V921" s="756"/>
      <c r="W921" s="594"/>
      <c r="X921" s="705">
        <f t="shared" si="124"/>
        <v>909</v>
      </c>
      <c r="Y921" s="756"/>
      <c r="Z921" s="756"/>
      <c r="AA921" s="756"/>
      <c r="AB921" s="756"/>
      <c r="AC921" s="756"/>
      <c r="AD921" s="756"/>
      <c r="AE921" s="756"/>
      <c r="AF921" s="756"/>
      <c r="AG921" s="756"/>
      <c r="AH921" s="756"/>
      <c r="AI921" s="756"/>
      <c r="AJ921" s="756"/>
      <c r="AK921" s="594"/>
      <c r="AL921" s="705">
        <f t="shared" si="117"/>
        <v>909</v>
      </c>
      <c r="AM921" s="756"/>
      <c r="AN921" s="756"/>
      <c r="AO921" s="756"/>
      <c r="AP921" s="756"/>
      <c r="AQ921" s="756"/>
      <c r="AR921" s="756"/>
      <c r="AS921" s="756"/>
      <c r="AT921" s="756"/>
      <c r="AU921" s="756"/>
      <c r="AV921" s="756"/>
      <c r="AW921" s="756"/>
      <c r="AX921" s="756"/>
      <c r="AY921" s="594"/>
      <c r="AZ921" s="705">
        <f t="shared" si="118"/>
        <v>909</v>
      </c>
      <c r="BA921" s="756"/>
      <c r="BB921" s="756"/>
      <c r="BC921" s="756"/>
      <c r="BD921" s="756"/>
      <c r="BE921" s="756"/>
      <c r="BF921" s="756"/>
      <c r="BG921" s="756"/>
      <c r="BH921" s="756"/>
      <c r="BI921" s="756"/>
      <c r="BJ921" s="756"/>
      <c r="BK921" s="756"/>
      <c r="BL921" s="756"/>
      <c r="BM921" s="685"/>
      <c r="BN921" s="705">
        <f t="shared" si="119"/>
        <v>909</v>
      </c>
      <c r="BO921" s="756"/>
      <c r="BP921" s="756"/>
      <c r="BQ921" s="756"/>
      <c r="BR921" s="756"/>
      <c r="BS921" s="756"/>
      <c r="BT921" s="756"/>
      <c r="BU921" s="756"/>
      <c r="BV921" s="756"/>
      <c r="BW921" s="756"/>
      <c r="BX921" s="756"/>
      <c r="BY921" s="756"/>
      <c r="BZ921" s="756"/>
    </row>
    <row r="922" spans="2:78" x14ac:dyDescent="0.25">
      <c r="B922" s="705">
        <v>910</v>
      </c>
      <c r="C922" s="765">
        <f>(1+_xlfn.XLOOKUP(INT((B922-1)/12)+1,'ZC Curve'!$B$8:$B$107,'ZC Curve'!R$8:R$107,,0))^(1/12)-1</f>
        <v>0</v>
      </c>
      <c r="D922" s="766">
        <f t="shared" si="120"/>
        <v>1</v>
      </c>
      <c r="E922" s="765">
        <f>(1+_xlfn.XLOOKUP(INT((B922-1)/12)+1,'ZC Curve'!$B$8:$B$107,'ZC Curve'!S$8:S$107,,0))^(1/12)-1</f>
        <v>0</v>
      </c>
      <c r="F922" s="766">
        <f t="shared" si="121"/>
        <v>1</v>
      </c>
      <c r="G922" s="765">
        <f>(1+_xlfn.XLOOKUP(INT((B922-1)/12)+1,'ZC Curve'!$B$8:$B$107,'ZC Curve'!T$8:T$107,,0))^(1/12)-1</f>
        <v>0</v>
      </c>
      <c r="H922" s="766">
        <f t="shared" si="122"/>
        <v>1</v>
      </c>
      <c r="I922" s="594"/>
      <c r="J922" s="705">
        <f t="shared" si="123"/>
        <v>910</v>
      </c>
      <c r="K922" s="756"/>
      <c r="L922" s="756"/>
      <c r="M922" s="756"/>
      <c r="N922" s="756"/>
      <c r="O922" s="756"/>
      <c r="P922" s="756"/>
      <c r="Q922" s="756"/>
      <c r="R922" s="756"/>
      <c r="S922" s="756"/>
      <c r="T922" s="756"/>
      <c r="U922" s="756"/>
      <c r="V922" s="756"/>
      <c r="W922" s="594"/>
      <c r="X922" s="705">
        <f t="shared" si="124"/>
        <v>910</v>
      </c>
      <c r="Y922" s="756"/>
      <c r="Z922" s="756"/>
      <c r="AA922" s="756"/>
      <c r="AB922" s="756"/>
      <c r="AC922" s="756"/>
      <c r="AD922" s="756"/>
      <c r="AE922" s="756"/>
      <c r="AF922" s="756"/>
      <c r="AG922" s="756"/>
      <c r="AH922" s="756"/>
      <c r="AI922" s="756"/>
      <c r="AJ922" s="756"/>
      <c r="AK922" s="594"/>
      <c r="AL922" s="705">
        <f t="shared" si="117"/>
        <v>910</v>
      </c>
      <c r="AM922" s="756"/>
      <c r="AN922" s="756"/>
      <c r="AO922" s="756"/>
      <c r="AP922" s="756"/>
      <c r="AQ922" s="756"/>
      <c r="AR922" s="756"/>
      <c r="AS922" s="756"/>
      <c r="AT922" s="756"/>
      <c r="AU922" s="756"/>
      <c r="AV922" s="756"/>
      <c r="AW922" s="756"/>
      <c r="AX922" s="756"/>
      <c r="AY922" s="594"/>
      <c r="AZ922" s="705">
        <f t="shared" si="118"/>
        <v>910</v>
      </c>
      <c r="BA922" s="756"/>
      <c r="BB922" s="756"/>
      <c r="BC922" s="756"/>
      <c r="BD922" s="756"/>
      <c r="BE922" s="756"/>
      <c r="BF922" s="756"/>
      <c r="BG922" s="756"/>
      <c r="BH922" s="756"/>
      <c r="BI922" s="756"/>
      <c r="BJ922" s="756"/>
      <c r="BK922" s="756"/>
      <c r="BL922" s="756"/>
      <c r="BM922" s="685"/>
      <c r="BN922" s="705">
        <f t="shared" si="119"/>
        <v>910</v>
      </c>
      <c r="BO922" s="756"/>
      <c r="BP922" s="756"/>
      <c r="BQ922" s="756"/>
      <c r="BR922" s="756"/>
      <c r="BS922" s="756"/>
      <c r="BT922" s="756"/>
      <c r="BU922" s="756"/>
      <c r="BV922" s="756"/>
      <c r="BW922" s="756"/>
      <c r="BX922" s="756"/>
      <c r="BY922" s="756"/>
      <c r="BZ922" s="756"/>
    </row>
    <row r="923" spans="2:78" x14ac:dyDescent="0.25">
      <c r="B923" s="705">
        <v>911</v>
      </c>
      <c r="C923" s="765">
        <f>(1+_xlfn.XLOOKUP(INT((B923-1)/12)+1,'ZC Curve'!$B$8:$B$107,'ZC Curve'!R$8:R$107,,0))^(1/12)-1</f>
        <v>0</v>
      </c>
      <c r="D923" s="766">
        <f t="shared" si="120"/>
        <v>1</v>
      </c>
      <c r="E923" s="765">
        <f>(1+_xlfn.XLOOKUP(INT((B923-1)/12)+1,'ZC Curve'!$B$8:$B$107,'ZC Curve'!S$8:S$107,,0))^(1/12)-1</f>
        <v>0</v>
      </c>
      <c r="F923" s="766">
        <f t="shared" si="121"/>
        <v>1</v>
      </c>
      <c r="G923" s="765">
        <f>(1+_xlfn.XLOOKUP(INT((B923-1)/12)+1,'ZC Curve'!$B$8:$B$107,'ZC Curve'!T$8:T$107,,0))^(1/12)-1</f>
        <v>0</v>
      </c>
      <c r="H923" s="766">
        <f t="shared" si="122"/>
        <v>1</v>
      </c>
      <c r="I923" s="594"/>
      <c r="J923" s="705">
        <f t="shared" si="123"/>
        <v>911</v>
      </c>
      <c r="K923" s="756"/>
      <c r="L923" s="756"/>
      <c r="M923" s="756"/>
      <c r="N923" s="756"/>
      <c r="O923" s="756"/>
      <c r="P923" s="756"/>
      <c r="Q923" s="756"/>
      <c r="R923" s="756"/>
      <c r="S923" s="756"/>
      <c r="T923" s="756"/>
      <c r="U923" s="756"/>
      <c r="V923" s="756"/>
      <c r="W923" s="594"/>
      <c r="X923" s="705">
        <f t="shared" si="124"/>
        <v>911</v>
      </c>
      <c r="Y923" s="756"/>
      <c r="Z923" s="756"/>
      <c r="AA923" s="756"/>
      <c r="AB923" s="756"/>
      <c r="AC923" s="756"/>
      <c r="AD923" s="756"/>
      <c r="AE923" s="756"/>
      <c r="AF923" s="756"/>
      <c r="AG923" s="756"/>
      <c r="AH923" s="756"/>
      <c r="AI923" s="756"/>
      <c r="AJ923" s="756"/>
      <c r="AK923" s="594"/>
      <c r="AL923" s="705">
        <f t="shared" si="117"/>
        <v>911</v>
      </c>
      <c r="AM923" s="756"/>
      <c r="AN923" s="756"/>
      <c r="AO923" s="756"/>
      <c r="AP923" s="756"/>
      <c r="AQ923" s="756"/>
      <c r="AR923" s="756"/>
      <c r="AS923" s="756"/>
      <c r="AT923" s="756"/>
      <c r="AU923" s="756"/>
      <c r="AV923" s="756"/>
      <c r="AW923" s="756"/>
      <c r="AX923" s="756"/>
      <c r="AY923" s="594"/>
      <c r="AZ923" s="705">
        <f t="shared" si="118"/>
        <v>911</v>
      </c>
      <c r="BA923" s="756"/>
      <c r="BB923" s="756"/>
      <c r="BC923" s="756"/>
      <c r="BD923" s="756"/>
      <c r="BE923" s="756"/>
      <c r="BF923" s="756"/>
      <c r="BG923" s="756"/>
      <c r="BH923" s="756"/>
      <c r="BI923" s="756"/>
      <c r="BJ923" s="756"/>
      <c r="BK923" s="756"/>
      <c r="BL923" s="756"/>
      <c r="BM923" s="685"/>
      <c r="BN923" s="705">
        <f t="shared" si="119"/>
        <v>911</v>
      </c>
      <c r="BO923" s="756"/>
      <c r="BP923" s="756"/>
      <c r="BQ923" s="756"/>
      <c r="BR923" s="756"/>
      <c r="BS923" s="756"/>
      <c r="BT923" s="756"/>
      <c r="BU923" s="756"/>
      <c r="BV923" s="756"/>
      <c r="BW923" s="756"/>
      <c r="BX923" s="756"/>
      <c r="BY923" s="756"/>
      <c r="BZ923" s="756"/>
    </row>
    <row r="924" spans="2:78" x14ac:dyDescent="0.25">
      <c r="B924" s="705">
        <v>912</v>
      </c>
      <c r="C924" s="765">
        <f>(1+_xlfn.XLOOKUP(INT((B924-1)/12)+1,'ZC Curve'!$B$8:$B$107,'ZC Curve'!R$8:R$107,,0))^(1/12)-1</f>
        <v>0</v>
      </c>
      <c r="D924" s="766">
        <f t="shared" si="120"/>
        <v>1</v>
      </c>
      <c r="E924" s="765">
        <f>(1+_xlfn.XLOOKUP(INT((B924-1)/12)+1,'ZC Curve'!$B$8:$B$107,'ZC Curve'!S$8:S$107,,0))^(1/12)-1</f>
        <v>0</v>
      </c>
      <c r="F924" s="766">
        <f t="shared" si="121"/>
        <v>1</v>
      </c>
      <c r="G924" s="765">
        <f>(1+_xlfn.XLOOKUP(INT((B924-1)/12)+1,'ZC Curve'!$B$8:$B$107,'ZC Curve'!T$8:T$107,,0))^(1/12)-1</f>
        <v>0</v>
      </c>
      <c r="H924" s="766">
        <f t="shared" si="122"/>
        <v>1</v>
      </c>
      <c r="I924" s="594"/>
      <c r="J924" s="705">
        <f t="shared" si="123"/>
        <v>912</v>
      </c>
      <c r="K924" s="756"/>
      <c r="L924" s="756"/>
      <c r="M924" s="756"/>
      <c r="N924" s="756"/>
      <c r="O924" s="756"/>
      <c r="P924" s="756"/>
      <c r="Q924" s="756"/>
      <c r="R924" s="756"/>
      <c r="S924" s="756"/>
      <c r="T924" s="756"/>
      <c r="U924" s="756"/>
      <c r="V924" s="756"/>
      <c r="W924" s="594"/>
      <c r="X924" s="705">
        <f t="shared" si="124"/>
        <v>912</v>
      </c>
      <c r="Y924" s="756"/>
      <c r="Z924" s="756"/>
      <c r="AA924" s="756"/>
      <c r="AB924" s="756"/>
      <c r="AC924" s="756"/>
      <c r="AD924" s="756"/>
      <c r="AE924" s="756"/>
      <c r="AF924" s="756"/>
      <c r="AG924" s="756"/>
      <c r="AH924" s="756"/>
      <c r="AI924" s="756"/>
      <c r="AJ924" s="756"/>
      <c r="AK924" s="594"/>
      <c r="AL924" s="705">
        <f t="shared" si="117"/>
        <v>912</v>
      </c>
      <c r="AM924" s="756"/>
      <c r="AN924" s="756"/>
      <c r="AO924" s="756"/>
      <c r="AP924" s="756"/>
      <c r="AQ924" s="756"/>
      <c r="AR924" s="756"/>
      <c r="AS924" s="756"/>
      <c r="AT924" s="756"/>
      <c r="AU924" s="756"/>
      <c r="AV924" s="756"/>
      <c r="AW924" s="756"/>
      <c r="AX924" s="756"/>
      <c r="AY924" s="594"/>
      <c r="AZ924" s="705">
        <f t="shared" si="118"/>
        <v>912</v>
      </c>
      <c r="BA924" s="756"/>
      <c r="BB924" s="756"/>
      <c r="BC924" s="756"/>
      <c r="BD924" s="756"/>
      <c r="BE924" s="756"/>
      <c r="BF924" s="756"/>
      <c r="BG924" s="756"/>
      <c r="BH924" s="756"/>
      <c r="BI924" s="756"/>
      <c r="BJ924" s="756"/>
      <c r="BK924" s="756"/>
      <c r="BL924" s="756"/>
      <c r="BM924" s="685"/>
      <c r="BN924" s="705">
        <f t="shared" si="119"/>
        <v>912</v>
      </c>
      <c r="BO924" s="756"/>
      <c r="BP924" s="756"/>
      <c r="BQ924" s="756"/>
      <c r="BR924" s="756"/>
      <c r="BS924" s="756"/>
      <c r="BT924" s="756"/>
      <c r="BU924" s="756"/>
      <c r="BV924" s="756"/>
      <c r="BW924" s="756"/>
      <c r="BX924" s="756"/>
      <c r="BY924" s="756"/>
      <c r="BZ924" s="756"/>
    </row>
    <row r="925" spans="2:78" x14ac:dyDescent="0.25">
      <c r="B925" s="705">
        <v>913</v>
      </c>
      <c r="C925" s="765">
        <f>(1+_xlfn.XLOOKUP(INT((B925-1)/12)+1,'ZC Curve'!$B$8:$B$107,'ZC Curve'!R$8:R$107,,0))^(1/12)-1</f>
        <v>0</v>
      </c>
      <c r="D925" s="766">
        <f t="shared" si="120"/>
        <v>1</v>
      </c>
      <c r="E925" s="765">
        <f>(1+_xlfn.XLOOKUP(INT((B925-1)/12)+1,'ZC Curve'!$B$8:$B$107,'ZC Curve'!S$8:S$107,,0))^(1/12)-1</f>
        <v>0</v>
      </c>
      <c r="F925" s="766">
        <f t="shared" si="121"/>
        <v>1</v>
      </c>
      <c r="G925" s="765">
        <f>(1+_xlfn.XLOOKUP(INT((B925-1)/12)+1,'ZC Curve'!$B$8:$B$107,'ZC Curve'!T$8:T$107,,0))^(1/12)-1</f>
        <v>0</v>
      </c>
      <c r="H925" s="766">
        <f t="shared" si="122"/>
        <v>1</v>
      </c>
      <c r="I925" s="594"/>
      <c r="J925" s="705">
        <f t="shared" si="123"/>
        <v>913</v>
      </c>
      <c r="K925" s="756"/>
      <c r="L925" s="756"/>
      <c r="M925" s="756"/>
      <c r="N925" s="756"/>
      <c r="O925" s="756"/>
      <c r="P925" s="756"/>
      <c r="Q925" s="756"/>
      <c r="R925" s="756"/>
      <c r="S925" s="756"/>
      <c r="T925" s="756"/>
      <c r="U925" s="756"/>
      <c r="V925" s="756"/>
      <c r="W925" s="594"/>
      <c r="X925" s="705">
        <f t="shared" si="124"/>
        <v>913</v>
      </c>
      <c r="Y925" s="756"/>
      <c r="Z925" s="756"/>
      <c r="AA925" s="756"/>
      <c r="AB925" s="756"/>
      <c r="AC925" s="756"/>
      <c r="AD925" s="756"/>
      <c r="AE925" s="756"/>
      <c r="AF925" s="756"/>
      <c r="AG925" s="756"/>
      <c r="AH925" s="756"/>
      <c r="AI925" s="756"/>
      <c r="AJ925" s="756"/>
      <c r="AK925" s="594"/>
      <c r="AL925" s="705">
        <f t="shared" si="117"/>
        <v>913</v>
      </c>
      <c r="AM925" s="756"/>
      <c r="AN925" s="756"/>
      <c r="AO925" s="756"/>
      <c r="AP925" s="756"/>
      <c r="AQ925" s="756"/>
      <c r="AR925" s="756"/>
      <c r="AS925" s="756"/>
      <c r="AT925" s="756"/>
      <c r="AU925" s="756"/>
      <c r="AV925" s="756"/>
      <c r="AW925" s="756"/>
      <c r="AX925" s="756"/>
      <c r="AY925" s="594"/>
      <c r="AZ925" s="705">
        <f t="shared" si="118"/>
        <v>913</v>
      </c>
      <c r="BA925" s="756"/>
      <c r="BB925" s="756"/>
      <c r="BC925" s="756"/>
      <c r="BD925" s="756"/>
      <c r="BE925" s="756"/>
      <c r="BF925" s="756"/>
      <c r="BG925" s="756"/>
      <c r="BH925" s="756"/>
      <c r="BI925" s="756"/>
      <c r="BJ925" s="756"/>
      <c r="BK925" s="756"/>
      <c r="BL925" s="756"/>
      <c r="BM925" s="685"/>
      <c r="BN925" s="705">
        <f t="shared" si="119"/>
        <v>913</v>
      </c>
      <c r="BO925" s="756"/>
      <c r="BP925" s="756"/>
      <c r="BQ925" s="756"/>
      <c r="BR925" s="756"/>
      <c r="BS925" s="756"/>
      <c r="BT925" s="756"/>
      <c r="BU925" s="756"/>
      <c r="BV925" s="756"/>
      <c r="BW925" s="756"/>
      <c r="BX925" s="756"/>
      <c r="BY925" s="756"/>
      <c r="BZ925" s="756"/>
    </row>
    <row r="926" spans="2:78" x14ac:dyDescent="0.25">
      <c r="B926" s="705">
        <v>914</v>
      </c>
      <c r="C926" s="765">
        <f>(1+_xlfn.XLOOKUP(INT((B926-1)/12)+1,'ZC Curve'!$B$8:$B$107,'ZC Curve'!R$8:R$107,,0))^(1/12)-1</f>
        <v>0</v>
      </c>
      <c r="D926" s="766">
        <f t="shared" si="120"/>
        <v>1</v>
      </c>
      <c r="E926" s="765">
        <f>(1+_xlfn.XLOOKUP(INT((B926-1)/12)+1,'ZC Curve'!$B$8:$B$107,'ZC Curve'!S$8:S$107,,0))^(1/12)-1</f>
        <v>0</v>
      </c>
      <c r="F926" s="766">
        <f t="shared" si="121"/>
        <v>1</v>
      </c>
      <c r="G926" s="765">
        <f>(1+_xlfn.XLOOKUP(INT((B926-1)/12)+1,'ZC Curve'!$B$8:$B$107,'ZC Curve'!T$8:T$107,,0))^(1/12)-1</f>
        <v>0</v>
      </c>
      <c r="H926" s="766">
        <f t="shared" si="122"/>
        <v>1</v>
      </c>
      <c r="I926" s="594"/>
      <c r="J926" s="705">
        <f t="shared" si="123"/>
        <v>914</v>
      </c>
      <c r="K926" s="756"/>
      <c r="L926" s="756"/>
      <c r="M926" s="756"/>
      <c r="N926" s="756"/>
      <c r="O926" s="756"/>
      <c r="P926" s="756"/>
      <c r="Q926" s="756"/>
      <c r="R926" s="756"/>
      <c r="S926" s="756"/>
      <c r="T926" s="756"/>
      <c r="U926" s="756"/>
      <c r="V926" s="756"/>
      <c r="W926" s="594"/>
      <c r="X926" s="705">
        <f t="shared" si="124"/>
        <v>914</v>
      </c>
      <c r="Y926" s="756"/>
      <c r="Z926" s="756"/>
      <c r="AA926" s="756"/>
      <c r="AB926" s="756"/>
      <c r="AC926" s="756"/>
      <c r="AD926" s="756"/>
      <c r="AE926" s="756"/>
      <c r="AF926" s="756"/>
      <c r="AG926" s="756"/>
      <c r="AH926" s="756"/>
      <c r="AI926" s="756"/>
      <c r="AJ926" s="756"/>
      <c r="AK926" s="594"/>
      <c r="AL926" s="705">
        <f t="shared" si="117"/>
        <v>914</v>
      </c>
      <c r="AM926" s="756"/>
      <c r="AN926" s="756"/>
      <c r="AO926" s="756"/>
      <c r="AP926" s="756"/>
      <c r="AQ926" s="756"/>
      <c r="AR926" s="756"/>
      <c r="AS926" s="756"/>
      <c r="AT926" s="756"/>
      <c r="AU926" s="756"/>
      <c r="AV926" s="756"/>
      <c r="AW926" s="756"/>
      <c r="AX926" s="756"/>
      <c r="AY926" s="594"/>
      <c r="AZ926" s="705">
        <f t="shared" si="118"/>
        <v>914</v>
      </c>
      <c r="BA926" s="756"/>
      <c r="BB926" s="756"/>
      <c r="BC926" s="756"/>
      <c r="BD926" s="756"/>
      <c r="BE926" s="756"/>
      <c r="BF926" s="756"/>
      <c r="BG926" s="756"/>
      <c r="BH926" s="756"/>
      <c r="BI926" s="756"/>
      <c r="BJ926" s="756"/>
      <c r="BK926" s="756"/>
      <c r="BL926" s="756"/>
      <c r="BM926" s="685"/>
      <c r="BN926" s="705">
        <f t="shared" si="119"/>
        <v>914</v>
      </c>
      <c r="BO926" s="756"/>
      <c r="BP926" s="756"/>
      <c r="BQ926" s="756"/>
      <c r="BR926" s="756"/>
      <c r="BS926" s="756"/>
      <c r="BT926" s="756"/>
      <c r="BU926" s="756"/>
      <c r="BV926" s="756"/>
      <c r="BW926" s="756"/>
      <c r="BX926" s="756"/>
      <c r="BY926" s="756"/>
      <c r="BZ926" s="756"/>
    </row>
    <row r="927" spans="2:78" x14ac:dyDescent="0.25">
      <c r="B927" s="705">
        <v>915</v>
      </c>
      <c r="C927" s="765">
        <f>(1+_xlfn.XLOOKUP(INT((B927-1)/12)+1,'ZC Curve'!$B$8:$B$107,'ZC Curve'!R$8:R$107,,0))^(1/12)-1</f>
        <v>0</v>
      </c>
      <c r="D927" s="766">
        <f t="shared" si="120"/>
        <v>1</v>
      </c>
      <c r="E927" s="765">
        <f>(1+_xlfn.XLOOKUP(INT((B927-1)/12)+1,'ZC Curve'!$B$8:$B$107,'ZC Curve'!S$8:S$107,,0))^(1/12)-1</f>
        <v>0</v>
      </c>
      <c r="F927" s="766">
        <f t="shared" si="121"/>
        <v>1</v>
      </c>
      <c r="G927" s="765">
        <f>(1+_xlfn.XLOOKUP(INT((B927-1)/12)+1,'ZC Curve'!$B$8:$B$107,'ZC Curve'!T$8:T$107,,0))^(1/12)-1</f>
        <v>0</v>
      </c>
      <c r="H927" s="766">
        <f t="shared" si="122"/>
        <v>1</v>
      </c>
      <c r="I927" s="594"/>
      <c r="J927" s="705">
        <f t="shared" si="123"/>
        <v>915</v>
      </c>
      <c r="K927" s="756"/>
      <c r="L927" s="756"/>
      <c r="M927" s="756"/>
      <c r="N927" s="756"/>
      <c r="O927" s="756"/>
      <c r="P927" s="756"/>
      <c r="Q927" s="756"/>
      <c r="R927" s="756"/>
      <c r="S927" s="756"/>
      <c r="T927" s="756"/>
      <c r="U927" s="756"/>
      <c r="V927" s="756"/>
      <c r="W927" s="594"/>
      <c r="X927" s="705">
        <f t="shared" si="124"/>
        <v>915</v>
      </c>
      <c r="Y927" s="756"/>
      <c r="Z927" s="756"/>
      <c r="AA927" s="756"/>
      <c r="AB927" s="756"/>
      <c r="AC927" s="756"/>
      <c r="AD927" s="756"/>
      <c r="AE927" s="756"/>
      <c r="AF927" s="756"/>
      <c r="AG927" s="756"/>
      <c r="AH927" s="756"/>
      <c r="AI927" s="756"/>
      <c r="AJ927" s="756"/>
      <c r="AK927" s="594"/>
      <c r="AL927" s="705">
        <f t="shared" si="117"/>
        <v>915</v>
      </c>
      <c r="AM927" s="756"/>
      <c r="AN927" s="756"/>
      <c r="AO927" s="756"/>
      <c r="AP927" s="756"/>
      <c r="AQ927" s="756"/>
      <c r="AR927" s="756"/>
      <c r="AS927" s="756"/>
      <c r="AT927" s="756"/>
      <c r="AU927" s="756"/>
      <c r="AV927" s="756"/>
      <c r="AW927" s="756"/>
      <c r="AX927" s="756"/>
      <c r="AY927" s="594"/>
      <c r="AZ927" s="705">
        <f t="shared" si="118"/>
        <v>915</v>
      </c>
      <c r="BA927" s="756"/>
      <c r="BB927" s="756"/>
      <c r="BC927" s="756"/>
      <c r="BD927" s="756"/>
      <c r="BE927" s="756"/>
      <c r="BF927" s="756"/>
      <c r="BG927" s="756"/>
      <c r="BH927" s="756"/>
      <c r="BI927" s="756"/>
      <c r="BJ927" s="756"/>
      <c r="BK927" s="756"/>
      <c r="BL927" s="756"/>
      <c r="BM927" s="685"/>
      <c r="BN927" s="705">
        <f t="shared" si="119"/>
        <v>915</v>
      </c>
      <c r="BO927" s="756"/>
      <c r="BP927" s="756"/>
      <c r="BQ927" s="756"/>
      <c r="BR927" s="756"/>
      <c r="BS927" s="756"/>
      <c r="BT927" s="756"/>
      <c r="BU927" s="756"/>
      <c r="BV927" s="756"/>
      <c r="BW927" s="756"/>
      <c r="BX927" s="756"/>
      <c r="BY927" s="756"/>
      <c r="BZ927" s="756"/>
    </row>
    <row r="928" spans="2:78" x14ac:dyDescent="0.25">
      <c r="B928" s="705">
        <v>916</v>
      </c>
      <c r="C928" s="765">
        <f>(1+_xlfn.XLOOKUP(INT((B928-1)/12)+1,'ZC Curve'!$B$8:$B$107,'ZC Curve'!R$8:R$107,,0))^(1/12)-1</f>
        <v>0</v>
      </c>
      <c r="D928" s="766">
        <f t="shared" si="120"/>
        <v>1</v>
      </c>
      <c r="E928" s="765">
        <f>(1+_xlfn.XLOOKUP(INT((B928-1)/12)+1,'ZC Curve'!$B$8:$B$107,'ZC Curve'!S$8:S$107,,0))^(1/12)-1</f>
        <v>0</v>
      </c>
      <c r="F928" s="766">
        <f t="shared" si="121"/>
        <v>1</v>
      </c>
      <c r="G928" s="765">
        <f>(1+_xlfn.XLOOKUP(INT((B928-1)/12)+1,'ZC Curve'!$B$8:$B$107,'ZC Curve'!T$8:T$107,,0))^(1/12)-1</f>
        <v>0</v>
      </c>
      <c r="H928" s="766">
        <f t="shared" si="122"/>
        <v>1</v>
      </c>
      <c r="I928" s="594"/>
      <c r="J928" s="705">
        <f t="shared" si="123"/>
        <v>916</v>
      </c>
      <c r="K928" s="756"/>
      <c r="L928" s="756"/>
      <c r="M928" s="756"/>
      <c r="N928" s="756"/>
      <c r="O928" s="756"/>
      <c r="P928" s="756"/>
      <c r="Q928" s="756"/>
      <c r="R928" s="756"/>
      <c r="S928" s="756"/>
      <c r="T928" s="756"/>
      <c r="U928" s="756"/>
      <c r="V928" s="756"/>
      <c r="W928" s="594"/>
      <c r="X928" s="705">
        <f t="shared" si="124"/>
        <v>916</v>
      </c>
      <c r="Y928" s="756"/>
      <c r="Z928" s="756"/>
      <c r="AA928" s="756"/>
      <c r="AB928" s="756"/>
      <c r="AC928" s="756"/>
      <c r="AD928" s="756"/>
      <c r="AE928" s="756"/>
      <c r="AF928" s="756"/>
      <c r="AG928" s="756"/>
      <c r="AH928" s="756"/>
      <c r="AI928" s="756"/>
      <c r="AJ928" s="756"/>
      <c r="AK928" s="594"/>
      <c r="AL928" s="705">
        <f t="shared" si="117"/>
        <v>916</v>
      </c>
      <c r="AM928" s="756"/>
      <c r="AN928" s="756"/>
      <c r="AO928" s="756"/>
      <c r="AP928" s="756"/>
      <c r="AQ928" s="756"/>
      <c r="AR928" s="756"/>
      <c r="AS928" s="756"/>
      <c r="AT928" s="756"/>
      <c r="AU928" s="756"/>
      <c r="AV928" s="756"/>
      <c r="AW928" s="756"/>
      <c r="AX928" s="756"/>
      <c r="AY928" s="594"/>
      <c r="AZ928" s="705">
        <f t="shared" si="118"/>
        <v>916</v>
      </c>
      <c r="BA928" s="756"/>
      <c r="BB928" s="756"/>
      <c r="BC928" s="756"/>
      <c r="BD928" s="756"/>
      <c r="BE928" s="756"/>
      <c r="BF928" s="756"/>
      <c r="BG928" s="756"/>
      <c r="BH928" s="756"/>
      <c r="BI928" s="756"/>
      <c r="BJ928" s="756"/>
      <c r="BK928" s="756"/>
      <c r="BL928" s="756"/>
      <c r="BM928" s="685"/>
      <c r="BN928" s="705">
        <f t="shared" si="119"/>
        <v>916</v>
      </c>
      <c r="BO928" s="756"/>
      <c r="BP928" s="756"/>
      <c r="BQ928" s="756"/>
      <c r="BR928" s="756"/>
      <c r="BS928" s="756"/>
      <c r="BT928" s="756"/>
      <c r="BU928" s="756"/>
      <c r="BV928" s="756"/>
      <c r="BW928" s="756"/>
      <c r="BX928" s="756"/>
      <c r="BY928" s="756"/>
      <c r="BZ928" s="756"/>
    </row>
    <row r="929" spans="2:78" x14ac:dyDescent="0.25">
      <c r="B929" s="705">
        <v>917</v>
      </c>
      <c r="C929" s="765">
        <f>(1+_xlfn.XLOOKUP(INT((B929-1)/12)+1,'ZC Curve'!$B$8:$B$107,'ZC Curve'!R$8:R$107,,0))^(1/12)-1</f>
        <v>0</v>
      </c>
      <c r="D929" s="766">
        <f t="shared" si="120"/>
        <v>1</v>
      </c>
      <c r="E929" s="765">
        <f>(1+_xlfn.XLOOKUP(INT((B929-1)/12)+1,'ZC Curve'!$B$8:$B$107,'ZC Curve'!S$8:S$107,,0))^(1/12)-1</f>
        <v>0</v>
      </c>
      <c r="F929" s="766">
        <f t="shared" si="121"/>
        <v>1</v>
      </c>
      <c r="G929" s="765">
        <f>(1+_xlfn.XLOOKUP(INT((B929-1)/12)+1,'ZC Curve'!$B$8:$B$107,'ZC Curve'!T$8:T$107,,0))^(1/12)-1</f>
        <v>0</v>
      </c>
      <c r="H929" s="766">
        <f t="shared" si="122"/>
        <v>1</v>
      </c>
      <c r="I929" s="594"/>
      <c r="J929" s="705">
        <f t="shared" si="123"/>
        <v>917</v>
      </c>
      <c r="K929" s="756"/>
      <c r="L929" s="756"/>
      <c r="M929" s="756"/>
      <c r="N929" s="756"/>
      <c r="O929" s="756"/>
      <c r="P929" s="756"/>
      <c r="Q929" s="756"/>
      <c r="R929" s="756"/>
      <c r="S929" s="756"/>
      <c r="T929" s="756"/>
      <c r="U929" s="756"/>
      <c r="V929" s="756"/>
      <c r="W929" s="594"/>
      <c r="X929" s="705">
        <f t="shared" si="124"/>
        <v>917</v>
      </c>
      <c r="Y929" s="756"/>
      <c r="Z929" s="756"/>
      <c r="AA929" s="756"/>
      <c r="AB929" s="756"/>
      <c r="AC929" s="756"/>
      <c r="AD929" s="756"/>
      <c r="AE929" s="756"/>
      <c r="AF929" s="756"/>
      <c r="AG929" s="756"/>
      <c r="AH929" s="756"/>
      <c r="AI929" s="756"/>
      <c r="AJ929" s="756"/>
      <c r="AK929" s="594"/>
      <c r="AL929" s="705">
        <f t="shared" si="117"/>
        <v>917</v>
      </c>
      <c r="AM929" s="756"/>
      <c r="AN929" s="756"/>
      <c r="AO929" s="756"/>
      <c r="AP929" s="756"/>
      <c r="AQ929" s="756"/>
      <c r="AR929" s="756"/>
      <c r="AS929" s="756"/>
      <c r="AT929" s="756"/>
      <c r="AU929" s="756"/>
      <c r="AV929" s="756"/>
      <c r="AW929" s="756"/>
      <c r="AX929" s="756"/>
      <c r="AY929" s="594"/>
      <c r="AZ929" s="705">
        <f t="shared" si="118"/>
        <v>917</v>
      </c>
      <c r="BA929" s="756"/>
      <c r="BB929" s="756"/>
      <c r="BC929" s="756"/>
      <c r="BD929" s="756"/>
      <c r="BE929" s="756"/>
      <c r="BF929" s="756"/>
      <c r="BG929" s="756"/>
      <c r="BH929" s="756"/>
      <c r="BI929" s="756"/>
      <c r="BJ929" s="756"/>
      <c r="BK929" s="756"/>
      <c r="BL929" s="756"/>
      <c r="BM929" s="685"/>
      <c r="BN929" s="705">
        <f t="shared" si="119"/>
        <v>917</v>
      </c>
      <c r="BO929" s="756"/>
      <c r="BP929" s="756"/>
      <c r="BQ929" s="756"/>
      <c r="BR929" s="756"/>
      <c r="BS929" s="756"/>
      <c r="BT929" s="756"/>
      <c r="BU929" s="756"/>
      <c r="BV929" s="756"/>
      <c r="BW929" s="756"/>
      <c r="BX929" s="756"/>
      <c r="BY929" s="756"/>
      <c r="BZ929" s="756"/>
    </row>
    <row r="930" spans="2:78" x14ac:dyDescent="0.25">
      <c r="B930" s="705">
        <v>918</v>
      </c>
      <c r="C930" s="765">
        <f>(1+_xlfn.XLOOKUP(INT((B930-1)/12)+1,'ZC Curve'!$B$8:$B$107,'ZC Curve'!R$8:R$107,,0))^(1/12)-1</f>
        <v>0</v>
      </c>
      <c r="D930" s="766">
        <f t="shared" si="120"/>
        <v>1</v>
      </c>
      <c r="E930" s="765">
        <f>(1+_xlfn.XLOOKUP(INT((B930-1)/12)+1,'ZC Curve'!$B$8:$B$107,'ZC Curve'!S$8:S$107,,0))^(1/12)-1</f>
        <v>0</v>
      </c>
      <c r="F930" s="766">
        <f t="shared" si="121"/>
        <v>1</v>
      </c>
      <c r="G930" s="765">
        <f>(1+_xlfn.XLOOKUP(INT((B930-1)/12)+1,'ZC Curve'!$B$8:$B$107,'ZC Curve'!T$8:T$107,,0))^(1/12)-1</f>
        <v>0</v>
      </c>
      <c r="H930" s="766">
        <f t="shared" si="122"/>
        <v>1</v>
      </c>
      <c r="I930" s="594"/>
      <c r="J930" s="705">
        <f t="shared" si="123"/>
        <v>918</v>
      </c>
      <c r="K930" s="756"/>
      <c r="L930" s="756"/>
      <c r="M930" s="756"/>
      <c r="N930" s="756"/>
      <c r="O930" s="756"/>
      <c r="P930" s="756"/>
      <c r="Q930" s="756"/>
      <c r="R930" s="756"/>
      <c r="S930" s="756"/>
      <c r="T930" s="756"/>
      <c r="U930" s="756"/>
      <c r="V930" s="756"/>
      <c r="W930" s="594"/>
      <c r="X930" s="705">
        <f t="shared" si="124"/>
        <v>918</v>
      </c>
      <c r="Y930" s="756"/>
      <c r="Z930" s="756"/>
      <c r="AA930" s="756"/>
      <c r="AB930" s="756"/>
      <c r="AC930" s="756"/>
      <c r="AD930" s="756"/>
      <c r="AE930" s="756"/>
      <c r="AF930" s="756"/>
      <c r="AG930" s="756"/>
      <c r="AH930" s="756"/>
      <c r="AI930" s="756"/>
      <c r="AJ930" s="756"/>
      <c r="AK930" s="594"/>
      <c r="AL930" s="705">
        <f t="shared" si="117"/>
        <v>918</v>
      </c>
      <c r="AM930" s="756"/>
      <c r="AN930" s="756"/>
      <c r="AO930" s="756"/>
      <c r="AP930" s="756"/>
      <c r="AQ930" s="756"/>
      <c r="AR930" s="756"/>
      <c r="AS930" s="756"/>
      <c r="AT930" s="756"/>
      <c r="AU930" s="756"/>
      <c r="AV930" s="756"/>
      <c r="AW930" s="756"/>
      <c r="AX930" s="756"/>
      <c r="AY930" s="594"/>
      <c r="AZ930" s="705">
        <f t="shared" si="118"/>
        <v>918</v>
      </c>
      <c r="BA930" s="756"/>
      <c r="BB930" s="756"/>
      <c r="BC930" s="756"/>
      <c r="BD930" s="756"/>
      <c r="BE930" s="756"/>
      <c r="BF930" s="756"/>
      <c r="BG930" s="756"/>
      <c r="BH930" s="756"/>
      <c r="BI930" s="756"/>
      <c r="BJ930" s="756"/>
      <c r="BK930" s="756"/>
      <c r="BL930" s="756"/>
      <c r="BM930" s="685"/>
      <c r="BN930" s="705">
        <f t="shared" si="119"/>
        <v>918</v>
      </c>
      <c r="BO930" s="756"/>
      <c r="BP930" s="756"/>
      <c r="BQ930" s="756"/>
      <c r="BR930" s="756"/>
      <c r="BS930" s="756"/>
      <c r="BT930" s="756"/>
      <c r="BU930" s="756"/>
      <c r="BV930" s="756"/>
      <c r="BW930" s="756"/>
      <c r="BX930" s="756"/>
      <c r="BY930" s="756"/>
      <c r="BZ930" s="756"/>
    </row>
    <row r="931" spans="2:78" x14ac:dyDescent="0.25">
      <c r="B931" s="705">
        <v>919</v>
      </c>
      <c r="C931" s="765">
        <f>(1+_xlfn.XLOOKUP(INT((B931-1)/12)+1,'ZC Curve'!$B$8:$B$107,'ZC Curve'!R$8:R$107,,0))^(1/12)-1</f>
        <v>0</v>
      </c>
      <c r="D931" s="766">
        <f t="shared" si="120"/>
        <v>1</v>
      </c>
      <c r="E931" s="765">
        <f>(1+_xlfn.XLOOKUP(INT((B931-1)/12)+1,'ZC Curve'!$B$8:$B$107,'ZC Curve'!S$8:S$107,,0))^(1/12)-1</f>
        <v>0</v>
      </c>
      <c r="F931" s="766">
        <f t="shared" si="121"/>
        <v>1</v>
      </c>
      <c r="G931" s="765">
        <f>(1+_xlfn.XLOOKUP(INT((B931-1)/12)+1,'ZC Curve'!$B$8:$B$107,'ZC Curve'!T$8:T$107,,0))^(1/12)-1</f>
        <v>0</v>
      </c>
      <c r="H931" s="766">
        <f t="shared" si="122"/>
        <v>1</v>
      </c>
      <c r="I931" s="594"/>
      <c r="J931" s="705">
        <f t="shared" si="123"/>
        <v>919</v>
      </c>
      <c r="K931" s="756"/>
      <c r="L931" s="756"/>
      <c r="M931" s="756"/>
      <c r="N931" s="756"/>
      <c r="O931" s="756"/>
      <c r="P931" s="756"/>
      <c r="Q931" s="756"/>
      <c r="R931" s="756"/>
      <c r="S931" s="756"/>
      <c r="T931" s="756"/>
      <c r="U931" s="756"/>
      <c r="V931" s="756"/>
      <c r="W931" s="594"/>
      <c r="X931" s="705">
        <f t="shared" si="124"/>
        <v>919</v>
      </c>
      <c r="Y931" s="756"/>
      <c r="Z931" s="756"/>
      <c r="AA931" s="756"/>
      <c r="AB931" s="756"/>
      <c r="AC931" s="756"/>
      <c r="AD931" s="756"/>
      <c r="AE931" s="756"/>
      <c r="AF931" s="756"/>
      <c r="AG931" s="756"/>
      <c r="AH931" s="756"/>
      <c r="AI931" s="756"/>
      <c r="AJ931" s="756"/>
      <c r="AK931" s="594"/>
      <c r="AL931" s="705">
        <f t="shared" si="117"/>
        <v>919</v>
      </c>
      <c r="AM931" s="756"/>
      <c r="AN931" s="756"/>
      <c r="AO931" s="756"/>
      <c r="AP931" s="756"/>
      <c r="AQ931" s="756"/>
      <c r="AR931" s="756"/>
      <c r="AS931" s="756"/>
      <c r="AT931" s="756"/>
      <c r="AU931" s="756"/>
      <c r="AV931" s="756"/>
      <c r="AW931" s="756"/>
      <c r="AX931" s="756"/>
      <c r="AY931" s="594"/>
      <c r="AZ931" s="705">
        <f t="shared" si="118"/>
        <v>919</v>
      </c>
      <c r="BA931" s="756"/>
      <c r="BB931" s="756"/>
      <c r="BC931" s="756"/>
      <c r="BD931" s="756"/>
      <c r="BE931" s="756"/>
      <c r="BF931" s="756"/>
      <c r="BG931" s="756"/>
      <c r="BH931" s="756"/>
      <c r="BI931" s="756"/>
      <c r="BJ931" s="756"/>
      <c r="BK931" s="756"/>
      <c r="BL931" s="756"/>
      <c r="BM931" s="685"/>
      <c r="BN931" s="705">
        <f t="shared" si="119"/>
        <v>919</v>
      </c>
      <c r="BO931" s="756"/>
      <c r="BP931" s="756"/>
      <c r="BQ931" s="756"/>
      <c r="BR931" s="756"/>
      <c r="BS931" s="756"/>
      <c r="BT931" s="756"/>
      <c r="BU931" s="756"/>
      <c r="BV931" s="756"/>
      <c r="BW931" s="756"/>
      <c r="BX931" s="756"/>
      <c r="BY931" s="756"/>
      <c r="BZ931" s="756"/>
    </row>
    <row r="932" spans="2:78" x14ac:dyDescent="0.25">
      <c r="B932" s="705">
        <v>920</v>
      </c>
      <c r="C932" s="765">
        <f>(1+_xlfn.XLOOKUP(INT((B932-1)/12)+1,'ZC Curve'!$B$8:$B$107,'ZC Curve'!R$8:R$107,,0))^(1/12)-1</f>
        <v>0</v>
      </c>
      <c r="D932" s="766">
        <f t="shared" si="120"/>
        <v>1</v>
      </c>
      <c r="E932" s="765">
        <f>(1+_xlfn.XLOOKUP(INT((B932-1)/12)+1,'ZC Curve'!$B$8:$B$107,'ZC Curve'!S$8:S$107,,0))^(1/12)-1</f>
        <v>0</v>
      </c>
      <c r="F932" s="766">
        <f t="shared" si="121"/>
        <v>1</v>
      </c>
      <c r="G932" s="765">
        <f>(1+_xlfn.XLOOKUP(INT((B932-1)/12)+1,'ZC Curve'!$B$8:$B$107,'ZC Curve'!T$8:T$107,,0))^(1/12)-1</f>
        <v>0</v>
      </c>
      <c r="H932" s="766">
        <f t="shared" si="122"/>
        <v>1</v>
      </c>
      <c r="I932" s="594"/>
      <c r="J932" s="705">
        <f t="shared" si="123"/>
        <v>920</v>
      </c>
      <c r="K932" s="756"/>
      <c r="L932" s="756"/>
      <c r="M932" s="756"/>
      <c r="N932" s="756"/>
      <c r="O932" s="756"/>
      <c r="P932" s="756"/>
      <c r="Q932" s="756"/>
      <c r="R932" s="756"/>
      <c r="S932" s="756"/>
      <c r="T932" s="756"/>
      <c r="U932" s="756"/>
      <c r="V932" s="756"/>
      <c r="W932" s="594"/>
      <c r="X932" s="705">
        <f t="shared" si="124"/>
        <v>920</v>
      </c>
      <c r="Y932" s="756"/>
      <c r="Z932" s="756"/>
      <c r="AA932" s="756"/>
      <c r="AB932" s="756"/>
      <c r="AC932" s="756"/>
      <c r="AD932" s="756"/>
      <c r="AE932" s="756"/>
      <c r="AF932" s="756"/>
      <c r="AG932" s="756"/>
      <c r="AH932" s="756"/>
      <c r="AI932" s="756"/>
      <c r="AJ932" s="756"/>
      <c r="AK932" s="594"/>
      <c r="AL932" s="705">
        <f t="shared" si="117"/>
        <v>920</v>
      </c>
      <c r="AM932" s="756"/>
      <c r="AN932" s="756"/>
      <c r="AO932" s="756"/>
      <c r="AP932" s="756"/>
      <c r="AQ932" s="756"/>
      <c r="AR932" s="756"/>
      <c r="AS932" s="756"/>
      <c r="AT932" s="756"/>
      <c r="AU932" s="756"/>
      <c r="AV932" s="756"/>
      <c r="AW932" s="756"/>
      <c r="AX932" s="756"/>
      <c r="AY932" s="594"/>
      <c r="AZ932" s="705">
        <f t="shared" si="118"/>
        <v>920</v>
      </c>
      <c r="BA932" s="756"/>
      <c r="BB932" s="756"/>
      <c r="BC932" s="756"/>
      <c r="BD932" s="756"/>
      <c r="BE932" s="756"/>
      <c r="BF932" s="756"/>
      <c r="BG932" s="756"/>
      <c r="BH932" s="756"/>
      <c r="BI932" s="756"/>
      <c r="BJ932" s="756"/>
      <c r="BK932" s="756"/>
      <c r="BL932" s="756"/>
      <c r="BM932" s="685"/>
      <c r="BN932" s="705">
        <f t="shared" si="119"/>
        <v>920</v>
      </c>
      <c r="BO932" s="756"/>
      <c r="BP932" s="756"/>
      <c r="BQ932" s="756"/>
      <c r="BR932" s="756"/>
      <c r="BS932" s="756"/>
      <c r="BT932" s="756"/>
      <c r="BU932" s="756"/>
      <c r="BV932" s="756"/>
      <c r="BW932" s="756"/>
      <c r="BX932" s="756"/>
      <c r="BY932" s="756"/>
      <c r="BZ932" s="756"/>
    </row>
    <row r="933" spans="2:78" x14ac:dyDescent="0.25">
      <c r="B933" s="705">
        <v>921</v>
      </c>
      <c r="C933" s="765">
        <f>(1+_xlfn.XLOOKUP(INT((B933-1)/12)+1,'ZC Curve'!$B$8:$B$107,'ZC Curve'!R$8:R$107,,0))^(1/12)-1</f>
        <v>0</v>
      </c>
      <c r="D933" s="766">
        <f t="shared" si="120"/>
        <v>1</v>
      </c>
      <c r="E933" s="765">
        <f>(1+_xlfn.XLOOKUP(INT((B933-1)/12)+1,'ZC Curve'!$B$8:$B$107,'ZC Curve'!S$8:S$107,,0))^(1/12)-1</f>
        <v>0</v>
      </c>
      <c r="F933" s="766">
        <f t="shared" si="121"/>
        <v>1</v>
      </c>
      <c r="G933" s="765">
        <f>(1+_xlfn.XLOOKUP(INT((B933-1)/12)+1,'ZC Curve'!$B$8:$B$107,'ZC Curve'!T$8:T$107,,0))^(1/12)-1</f>
        <v>0</v>
      </c>
      <c r="H933" s="766">
        <f t="shared" si="122"/>
        <v>1</v>
      </c>
      <c r="I933" s="594"/>
      <c r="J933" s="705">
        <f t="shared" si="123"/>
        <v>921</v>
      </c>
      <c r="K933" s="756"/>
      <c r="L933" s="756"/>
      <c r="M933" s="756"/>
      <c r="N933" s="756"/>
      <c r="O933" s="756"/>
      <c r="P933" s="756"/>
      <c r="Q933" s="756"/>
      <c r="R933" s="756"/>
      <c r="S933" s="756"/>
      <c r="T933" s="756"/>
      <c r="U933" s="756"/>
      <c r="V933" s="756"/>
      <c r="W933" s="594"/>
      <c r="X933" s="705">
        <f t="shared" si="124"/>
        <v>921</v>
      </c>
      <c r="Y933" s="756"/>
      <c r="Z933" s="756"/>
      <c r="AA933" s="756"/>
      <c r="AB933" s="756"/>
      <c r="AC933" s="756"/>
      <c r="AD933" s="756"/>
      <c r="AE933" s="756"/>
      <c r="AF933" s="756"/>
      <c r="AG933" s="756"/>
      <c r="AH933" s="756"/>
      <c r="AI933" s="756"/>
      <c r="AJ933" s="756"/>
      <c r="AK933" s="594"/>
      <c r="AL933" s="705">
        <f t="shared" si="117"/>
        <v>921</v>
      </c>
      <c r="AM933" s="756"/>
      <c r="AN933" s="756"/>
      <c r="AO933" s="756"/>
      <c r="AP933" s="756"/>
      <c r="AQ933" s="756"/>
      <c r="AR933" s="756"/>
      <c r="AS933" s="756"/>
      <c r="AT933" s="756"/>
      <c r="AU933" s="756"/>
      <c r="AV933" s="756"/>
      <c r="AW933" s="756"/>
      <c r="AX933" s="756"/>
      <c r="AY933" s="594"/>
      <c r="AZ933" s="705">
        <f t="shared" si="118"/>
        <v>921</v>
      </c>
      <c r="BA933" s="756"/>
      <c r="BB933" s="756"/>
      <c r="BC933" s="756"/>
      <c r="BD933" s="756"/>
      <c r="BE933" s="756"/>
      <c r="BF933" s="756"/>
      <c r="BG933" s="756"/>
      <c r="BH933" s="756"/>
      <c r="BI933" s="756"/>
      <c r="BJ933" s="756"/>
      <c r="BK933" s="756"/>
      <c r="BL933" s="756"/>
      <c r="BM933" s="685"/>
      <c r="BN933" s="705">
        <f t="shared" si="119"/>
        <v>921</v>
      </c>
      <c r="BO933" s="756"/>
      <c r="BP933" s="756"/>
      <c r="BQ933" s="756"/>
      <c r="BR933" s="756"/>
      <c r="BS933" s="756"/>
      <c r="BT933" s="756"/>
      <c r="BU933" s="756"/>
      <c r="BV933" s="756"/>
      <c r="BW933" s="756"/>
      <c r="BX933" s="756"/>
      <c r="BY933" s="756"/>
      <c r="BZ933" s="756"/>
    </row>
    <row r="934" spans="2:78" x14ac:dyDescent="0.25">
      <c r="B934" s="705">
        <v>922</v>
      </c>
      <c r="C934" s="765">
        <f>(1+_xlfn.XLOOKUP(INT((B934-1)/12)+1,'ZC Curve'!$B$8:$B$107,'ZC Curve'!R$8:R$107,,0))^(1/12)-1</f>
        <v>0</v>
      </c>
      <c r="D934" s="766">
        <f t="shared" si="120"/>
        <v>1</v>
      </c>
      <c r="E934" s="765">
        <f>(1+_xlfn.XLOOKUP(INT((B934-1)/12)+1,'ZC Curve'!$B$8:$B$107,'ZC Curve'!S$8:S$107,,0))^(1/12)-1</f>
        <v>0</v>
      </c>
      <c r="F934" s="766">
        <f t="shared" si="121"/>
        <v>1</v>
      </c>
      <c r="G934" s="765">
        <f>(1+_xlfn.XLOOKUP(INT((B934-1)/12)+1,'ZC Curve'!$B$8:$B$107,'ZC Curve'!T$8:T$107,,0))^(1/12)-1</f>
        <v>0</v>
      </c>
      <c r="H934" s="766">
        <f t="shared" si="122"/>
        <v>1</v>
      </c>
      <c r="I934" s="594"/>
      <c r="J934" s="705">
        <f t="shared" si="123"/>
        <v>922</v>
      </c>
      <c r="K934" s="756"/>
      <c r="L934" s="756"/>
      <c r="M934" s="756"/>
      <c r="N934" s="756"/>
      <c r="O934" s="756"/>
      <c r="P934" s="756"/>
      <c r="Q934" s="756"/>
      <c r="R934" s="756"/>
      <c r="S934" s="756"/>
      <c r="T934" s="756"/>
      <c r="U934" s="756"/>
      <c r="V934" s="756"/>
      <c r="W934" s="594"/>
      <c r="X934" s="705">
        <f t="shared" si="124"/>
        <v>922</v>
      </c>
      <c r="Y934" s="756"/>
      <c r="Z934" s="756"/>
      <c r="AA934" s="756"/>
      <c r="AB934" s="756"/>
      <c r="AC934" s="756"/>
      <c r="AD934" s="756"/>
      <c r="AE934" s="756"/>
      <c r="AF934" s="756"/>
      <c r="AG934" s="756"/>
      <c r="AH934" s="756"/>
      <c r="AI934" s="756"/>
      <c r="AJ934" s="756"/>
      <c r="AK934" s="594"/>
      <c r="AL934" s="705">
        <f t="shared" si="117"/>
        <v>922</v>
      </c>
      <c r="AM934" s="756"/>
      <c r="AN934" s="756"/>
      <c r="AO934" s="756"/>
      <c r="AP934" s="756"/>
      <c r="AQ934" s="756"/>
      <c r="AR934" s="756"/>
      <c r="AS934" s="756"/>
      <c r="AT934" s="756"/>
      <c r="AU934" s="756"/>
      <c r="AV934" s="756"/>
      <c r="AW934" s="756"/>
      <c r="AX934" s="756"/>
      <c r="AY934" s="594"/>
      <c r="AZ934" s="705">
        <f t="shared" si="118"/>
        <v>922</v>
      </c>
      <c r="BA934" s="756"/>
      <c r="BB934" s="756"/>
      <c r="BC934" s="756"/>
      <c r="BD934" s="756"/>
      <c r="BE934" s="756"/>
      <c r="BF934" s="756"/>
      <c r="BG934" s="756"/>
      <c r="BH934" s="756"/>
      <c r="BI934" s="756"/>
      <c r="BJ934" s="756"/>
      <c r="BK934" s="756"/>
      <c r="BL934" s="756"/>
      <c r="BM934" s="685"/>
      <c r="BN934" s="705">
        <f t="shared" si="119"/>
        <v>922</v>
      </c>
      <c r="BO934" s="756"/>
      <c r="BP934" s="756"/>
      <c r="BQ934" s="756"/>
      <c r="BR934" s="756"/>
      <c r="BS934" s="756"/>
      <c r="BT934" s="756"/>
      <c r="BU934" s="756"/>
      <c r="BV934" s="756"/>
      <c r="BW934" s="756"/>
      <c r="BX934" s="756"/>
      <c r="BY934" s="756"/>
      <c r="BZ934" s="756"/>
    </row>
    <row r="935" spans="2:78" x14ac:dyDescent="0.25">
      <c r="B935" s="705">
        <v>923</v>
      </c>
      <c r="C935" s="765">
        <f>(1+_xlfn.XLOOKUP(INT((B935-1)/12)+1,'ZC Curve'!$B$8:$B$107,'ZC Curve'!R$8:R$107,,0))^(1/12)-1</f>
        <v>0</v>
      </c>
      <c r="D935" s="766">
        <f t="shared" si="120"/>
        <v>1</v>
      </c>
      <c r="E935" s="765">
        <f>(1+_xlfn.XLOOKUP(INT((B935-1)/12)+1,'ZC Curve'!$B$8:$B$107,'ZC Curve'!S$8:S$107,,0))^(1/12)-1</f>
        <v>0</v>
      </c>
      <c r="F935" s="766">
        <f t="shared" si="121"/>
        <v>1</v>
      </c>
      <c r="G935" s="765">
        <f>(1+_xlfn.XLOOKUP(INT((B935-1)/12)+1,'ZC Curve'!$B$8:$B$107,'ZC Curve'!T$8:T$107,,0))^(1/12)-1</f>
        <v>0</v>
      </c>
      <c r="H935" s="766">
        <f t="shared" si="122"/>
        <v>1</v>
      </c>
      <c r="I935" s="594"/>
      <c r="J935" s="705">
        <f t="shared" si="123"/>
        <v>923</v>
      </c>
      <c r="K935" s="756"/>
      <c r="L935" s="756"/>
      <c r="M935" s="756"/>
      <c r="N935" s="756"/>
      <c r="O935" s="756"/>
      <c r="P935" s="756"/>
      <c r="Q935" s="756"/>
      <c r="R935" s="756"/>
      <c r="S935" s="756"/>
      <c r="T935" s="756"/>
      <c r="U935" s="756"/>
      <c r="V935" s="756"/>
      <c r="W935" s="594"/>
      <c r="X935" s="705">
        <f t="shared" si="124"/>
        <v>923</v>
      </c>
      <c r="Y935" s="756"/>
      <c r="Z935" s="756"/>
      <c r="AA935" s="756"/>
      <c r="AB935" s="756"/>
      <c r="AC935" s="756"/>
      <c r="AD935" s="756"/>
      <c r="AE935" s="756"/>
      <c r="AF935" s="756"/>
      <c r="AG935" s="756"/>
      <c r="AH935" s="756"/>
      <c r="AI935" s="756"/>
      <c r="AJ935" s="756"/>
      <c r="AK935" s="594"/>
      <c r="AL935" s="705">
        <f t="shared" si="117"/>
        <v>923</v>
      </c>
      <c r="AM935" s="756"/>
      <c r="AN935" s="756"/>
      <c r="AO935" s="756"/>
      <c r="AP935" s="756"/>
      <c r="AQ935" s="756"/>
      <c r="AR935" s="756"/>
      <c r="AS935" s="756"/>
      <c r="AT935" s="756"/>
      <c r="AU935" s="756"/>
      <c r="AV935" s="756"/>
      <c r="AW935" s="756"/>
      <c r="AX935" s="756"/>
      <c r="AY935" s="594"/>
      <c r="AZ935" s="705">
        <f t="shared" si="118"/>
        <v>923</v>
      </c>
      <c r="BA935" s="756"/>
      <c r="BB935" s="756"/>
      <c r="BC935" s="756"/>
      <c r="BD935" s="756"/>
      <c r="BE935" s="756"/>
      <c r="BF935" s="756"/>
      <c r="BG935" s="756"/>
      <c r="BH935" s="756"/>
      <c r="BI935" s="756"/>
      <c r="BJ935" s="756"/>
      <c r="BK935" s="756"/>
      <c r="BL935" s="756"/>
      <c r="BM935" s="685"/>
      <c r="BN935" s="705">
        <f t="shared" si="119"/>
        <v>923</v>
      </c>
      <c r="BO935" s="756"/>
      <c r="BP935" s="756"/>
      <c r="BQ935" s="756"/>
      <c r="BR935" s="756"/>
      <c r="BS935" s="756"/>
      <c r="BT935" s="756"/>
      <c r="BU935" s="756"/>
      <c r="BV935" s="756"/>
      <c r="BW935" s="756"/>
      <c r="BX935" s="756"/>
      <c r="BY935" s="756"/>
      <c r="BZ935" s="756"/>
    </row>
    <row r="936" spans="2:78" x14ac:dyDescent="0.25">
      <c r="B936" s="705">
        <v>924</v>
      </c>
      <c r="C936" s="765">
        <f>(1+_xlfn.XLOOKUP(INT((B936-1)/12)+1,'ZC Curve'!$B$8:$B$107,'ZC Curve'!R$8:R$107,,0))^(1/12)-1</f>
        <v>0</v>
      </c>
      <c r="D936" s="766">
        <f t="shared" si="120"/>
        <v>1</v>
      </c>
      <c r="E936" s="765">
        <f>(1+_xlfn.XLOOKUP(INT((B936-1)/12)+1,'ZC Curve'!$B$8:$B$107,'ZC Curve'!S$8:S$107,,0))^(1/12)-1</f>
        <v>0</v>
      </c>
      <c r="F936" s="766">
        <f t="shared" si="121"/>
        <v>1</v>
      </c>
      <c r="G936" s="765">
        <f>(1+_xlfn.XLOOKUP(INT((B936-1)/12)+1,'ZC Curve'!$B$8:$B$107,'ZC Curve'!T$8:T$107,,0))^(1/12)-1</f>
        <v>0</v>
      </c>
      <c r="H936" s="766">
        <f t="shared" si="122"/>
        <v>1</v>
      </c>
      <c r="I936" s="594"/>
      <c r="J936" s="705">
        <f t="shared" si="123"/>
        <v>924</v>
      </c>
      <c r="K936" s="756"/>
      <c r="L936" s="756"/>
      <c r="M936" s="756"/>
      <c r="N936" s="756"/>
      <c r="O936" s="756"/>
      <c r="P936" s="756"/>
      <c r="Q936" s="756"/>
      <c r="R936" s="756"/>
      <c r="S936" s="756"/>
      <c r="T936" s="756"/>
      <c r="U936" s="756"/>
      <c r="V936" s="756"/>
      <c r="W936" s="594"/>
      <c r="X936" s="705">
        <f t="shared" si="124"/>
        <v>924</v>
      </c>
      <c r="Y936" s="756"/>
      <c r="Z936" s="756"/>
      <c r="AA936" s="756"/>
      <c r="AB936" s="756"/>
      <c r="AC936" s="756"/>
      <c r="AD936" s="756"/>
      <c r="AE936" s="756"/>
      <c r="AF936" s="756"/>
      <c r="AG936" s="756"/>
      <c r="AH936" s="756"/>
      <c r="AI936" s="756"/>
      <c r="AJ936" s="756"/>
      <c r="AK936" s="594"/>
      <c r="AL936" s="705">
        <f t="shared" si="117"/>
        <v>924</v>
      </c>
      <c r="AM936" s="756"/>
      <c r="AN936" s="756"/>
      <c r="AO936" s="756"/>
      <c r="AP936" s="756"/>
      <c r="AQ936" s="756"/>
      <c r="AR936" s="756"/>
      <c r="AS936" s="756"/>
      <c r="AT936" s="756"/>
      <c r="AU936" s="756"/>
      <c r="AV936" s="756"/>
      <c r="AW936" s="756"/>
      <c r="AX936" s="756"/>
      <c r="AY936" s="594"/>
      <c r="AZ936" s="705">
        <f t="shared" si="118"/>
        <v>924</v>
      </c>
      <c r="BA936" s="756"/>
      <c r="BB936" s="756"/>
      <c r="BC936" s="756"/>
      <c r="BD936" s="756"/>
      <c r="BE936" s="756"/>
      <c r="BF936" s="756"/>
      <c r="BG936" s="756"/>
      <c r="BH936" s="756"/>
      <c r="BI936" s="756"/>
      <c r="BJ936" s="756"/>
      <c r="BK936" s="756"/>
      <c r="BL936" s="756"/>
      <c r="BM936" s="685"/>
      <c r="BN936" s="705">
        <f t="shared" si="119"/>
        <v>924</v>
      </c>
      <c r="BO936" s="756"/>
      <c r="BP936" s="756"/>
      <c r="BQ936" s="756"/>
      <c r="BR936" s="756"/>
      <c r="BS936" s="756"/>
      <c r="BT936" s="756"/>
      <c r="BU936" s="756"/>
      <c r="BV936" s="756"/>
      <c r="BW936" s="756"/>
      <c r="BX936" s="756"/>
      <c r="BY936" s="756"/>
      <c r="BZ936" s="756"/>
    </row>
    <row r="937" spans="2:78" x14ac:dyDescent="0.25">
      <c r="B937" s="705">
        <v>925</v>
      </c>
      <c r="C937" s="765">
        <f>(1+_xlfn.XLOOKUP(INT((B937-1)/12)+1,'ZC Curve'!$B$8:$B$107,'ZC Curve'!R$8:R$107,,0))^(1/12)-1</f>
        <v>0</v>
      </c>
      <c r="D937" s="766">
        <f t="shared" si="120"/>
        <v>1</v>
      </c>
      <c r="E937" s="765">
        <f>(1+_xlfn.XLOOKUP(INT((B937-1)/12)+1,'ZC Curve'!$B$8:$B$107,'ZC Curve'!S$8:S$107,,0))^(1/12)-1</f>
        <v>0</v>
      </c>
      <c r="F937" s="766">
        <f t="shared" si="121"/>
        <v>1</v>
      </c>
      <c r="G937" s="765">
        <f>(1+_xlfn.XLOOKUP(INT((B937-1)/12)+1,'ZC Curve'!$B$8:$B$107,'ZC Curve'!T$8:T$107,,0))^(1/12)-1</f>
        <v>0</v>
      </c>
      <c r="H937" s="766">
        <f t="shared" si="122"/>
        <v>1</v>
      </c>
      <c r="I937" s="594"/>
      <c r="J937" s="705">
        <f t="shared" si="123"/>
        <v>925</v>
      </c>
      <c r="K937" s="756"/>
      <c r="L937" s="756"/>
      <c r="M937" s="756"/>
      <c r="N937" s="756"/>
      <c r="O937" s="756"/>
      <c r="P937" s="756"/>
      <c r="Q937" s="756"/>
      <c r="R937" s="756"/>
      <c r="S937" s="756"/>
      <c r="T937" s="756"/>
      <c r="U937" s="756"/>
      <c r="V937" s="756"/>
      <c r="W937" s="594"/>
      <c r="X937" s="705">
        <f t="shared" si="124"/>
        <v>925</v>
      </c>
      <c r="Y937" s="756"/>
      <c r="Z937" s="756"/>
      <c r="AA937" s="756"/>
      <c r="AB937" s="756"/>
      <c r="AC937" s="756"/>
      <c r="AD937" s="756"/>
      <c r="AE937" s="756"/>
      <c r="AF937" s="756"/>
      <c r="AG937" s="756"/>
      <c r="AH937" s="756"/>
      <c r="AI937" s="756"/>
      <c r="AJ937" s="756"/>
      <c r="AK937" s="594"/>
      <c r="AL937" s="705">
        <f t="shared" si="117"/>
        <v>925</v>
      </c>
      <c r="AM937" s="756"/>
      <c r="AN937" s="756"/>
      <c r="AO937" s="756"/>
      <c r="AP937" s="756"/>
      <c r="AQ937" s="756"/>
      <c r="AR937" s="756"/>
      <c r="AS937" s="756"/>
      <c r="AT937" s="756"/>
      <c r="AU937" s="756"/>
      <c r="AV937" s="756"/>
      <c r="AW937" s="756"/>
      <c r="AX937" s="756"/>
      <c r="AY937" s="594"/>
      <c r="AZ937" s="705">
        <f t="shared" si="118"/>
        <v>925</v>
      </c>
      <c r="BA937" s="756"/>
      <c r="BB937" s="756"/>
      <c r="BC937" s="756"/>
      <c r="BD937" s="756"/>
      <c r="BE937" s="756"/>
      <c r="BF937" s="756"/>
      <c r="BG937" s="756"/>
      <c r="BH937" s="756"/>
      <c r="BI937" s="756"/>
      <c r="BJ937" s="756"/>
      <c r="BK937" s="756"/>
      <c r="BL937" s="756"/>
      <c r="BM937" s="685"/>
      <c r="BN937" s="705">
        <f t="shared" si="119"/>
        <v>925</v>
      </c>
      <c r="BO937" s="756"/>
      <c r="BP937" s="756"/>
      <c r="BQ937" s="756"/>
      <c r="BR937" s="756"/>
      <c r="BS937" s="756"/>
      <c r="BT937" s="756"/>
      <c r="BU937" s="756"/>
      <c r="BV937" s="756"/>
      <c r="BW937" s="756"/>
      <c r="BX937" s="756"/>
      <c r="BY937" s="756"/>
      <c r="BZ937" s="756"/>
    </row>
    <row r="938" spans="2:78" x14ac:dyDescent="0.25">
      <c r="B938" s="705">
        <v>926</v>
      </c>
      <c r="C938" s="765">
        <f>(1+_xlfn.XLOOKUP(INT((B938-1)/12)+1,'ZC Curve'!$B$8:$B$107,'ZC Curve'!R$8:R$107,,0))^(1/12)-1</f>
        <v>0</v>
      </c>
      <c r="D938" s="766">
        <f t="shared" si="120"/>
        <v>1</v>
      </c>
      <c r="E938" s="765">
        <f>(1+_xlfn.XLOOKUP(INT((B938-1)/12)+1,'ZC Curve'!$B$8:$B$107,'ZC Curve'!S$8:S$107,,0))^(1/12)-1</f>
        <v>0</v>
      </c>
      <c r="F938" s="766">
        <f t="shared" si="121"/>
        <v>1</v>
      </c>
      <c r="G938" s="765">
        <f>(1+_xlfn.XLOOKUP(INT((B938-1)/12)+1,'ZC Curve'!$B$8:$B$107,'ZC Curve'!T$8:T$107,,0))^(1/12)-1</f>
        <v>0</v>
      </c>
      <c r="H938" s="766">
        <f t="shared" si="122"/>
        <v>1</v>
      </c>
      <c r="I938" s="594"/>
      <c r="J938" s="705">
        <f t="shared" si="123"/>
        <v>926</v>
      </c>
      <c r="K938" s="756"/>
      <c r="L938" s="756"/>
      <c r="M938" s="756"/>
      <c r="N938" s="756"/>
      <c r="O938" s="756"/>
      <c r="P938" s="756"/>
      <c r="Q938" s="756"/>
      <c r="R938" s="756"/>
      <c r="S938" s="756"/>
      <c r="T938" s="756"/>
      <c r="U938" s="756"/>
      <c r="V938" s="756"/>
      <c r="W938" s="594"/>
      <c r="X938" s="705">
        <f t="shared" si="124"/>
        <v>926</v>
      </c>
      <c r="Y938" s="756"/>
      <c r="Z938" s="756"/>
      <c r="AA938" s="756"/>
      <c r="AB938" s="756"/>
      <c r="AC938" s="756"/>
      <c r="AD938" s="756"/>
      <c r="AE938" s="756"/>
      <c r="AF938" s="756"/>
      <c r="AG938" s="756"/>
      <c r="AH938" s="756"/>
      <c r="AI938" s="756"/>
      <c r="AJ938" s="756"/>
      <c r="AK938" s="594"/>
      <c r="AL938" s="705">
        <f t="shared" si="117"/>
        <v>926</v>
      </c>
      <c r="AM938" s="756"/>
      <c r="AN938" s="756"/>
      <c r="AO938" s="756"/>
      <c r="AP938" s="756"/>
      <c r="AQ938" s="756"/>
      <c r="AR938" s="756"/>
      <c r="AS938" s="756"/>
      <c r="AT938" s="756"/>
      <c r="AU938" s="756"/>
      <c r="AV938" s="756"/>
      <c r="AW938" s="756"/>
      <c r="AX938" s="756"/>
      <c r="AY938" s="594"/>
      <c r="AZ938" s="705">
        <f t="shared" si="118"/>
        <v>926</v>
      </c>
      <c r="BA938" s="756"/>
      <c r="BB938" s="756"/>
      <c r="BC938" s="756"/>
      <c r="BD938" s="756"/>
      <c r="BE938" s="756"/>
      <c r="BF938" s="756"/>
      <c r="BG938" s="756"/>
      <c r="BH938" s="756"/>
      <c r="BI938" s="756"/>
      <c r="BJ938" s="756"/>
      <c r="BK938" s="756"/>
      <c r="BL938" s="756"/>
      <c r="BM938" s="685"/>
      <c r="BN938" s="705">
        <f t="shared" si="119"/>
        <v>926</v>
      </c>
      <c r="BO938" s="756"/>
      <c r="BP938" s="756"/>
      <c r="BQ938" s="756"/>
      <c r="BR938" s="756"/>
      <c r="BS938" s="756"/>
      <c r="BT938" s="756"/>
      <c r="BU938" s="756"/>
      <c r="BV938" s="756"/>
      <c r="BW938" s="756"/>
      <c r="BX938" s="756"/>
      <c r="BY938" s="756"/>
      <c r="BZ938" s="756"/>
    </row>
    <row r="939" spans="2:78" x14ac:dyDescent="0.25">
      <c r="B939" s="705">
        <v>927</v>
      </c>
      <c r="C939" s="765">
        <f>(1+_xlfn.XLOOKUP(INT((B939-1)/12)+1,'ZC Curve'!$B$8:$B$107,'ZC Curve'!R$8:R$107,,0))^(1/12)-1</f>
        <v>0</v>
      </c>
      <c r="D939" s="766">
        <f t="shared" si="120"/>
        <v>1</v>
      </c>
      <c r="E939" s="765">
        <f>(1+_xlfn.XLOOKUP(INT((B939-1)/12)+1,'ZC Curve'!$B$8:$B$107,'ZC Curve'!S$8:S$107,,0))^(1/12)-1</f>
        <v>0</v>
      </c>
      <c r="F939" s="766">
        <f t="shared" si="121"/>
        <v>1</v>
      </c>
      <c r="G939" s="765">
        <f>(1+_xlfn.XLOOKUP(INT((B939-1)/12)+1,'ZC Curve'!$B$8:$B$107,'ZC Curve'!T$8:T$107,,0))^(1/12)-1</f>
        <v>0</v>
      </c>
      <c r="H939" s="766">
        <f t="shared" si="122"/>
        <v>1</v>
      </c>
      <c r="I939" s="594"/>
      <c r="J939" s="705">
        <f t="shared" si="123"/>
        <v>927</v>
      </c>
      <c r="K939" s="756"/>
      <c r="L939" s="756"/>
      <c r="M939" s="756"/>
      <c r="N939" s="756"/>
      <c r="O939" s="756"/>
      <c r="P939" s="756"/>
      <c r="Q939" s="756"/>
      <c r="R939" s="756"/>
      <c r="S939" s="756"/>
      <c r="T939" s="756"/>
      <c r="U939" s="756"/>
      <c r="V939" s="756"/>
      <c r="W939" s="594"/>
      <c r="X939" s="705">
        <f t="shared" si="124"/>
        <v>927</v>
      </c>
      <c r="Y939" s="756"/>
      <c r="Z939" s="756"/>
      <c r="AA939" s="756"/>
      <c r="AB939" s="756"/>
      <c r="AC939" s="756"/>
      <c r="AD939" s="756"/>
      <c r="AE939" s="756"/>
      <c r="AF939" s="756"/>
      <c r="AG939" s="756"/>
      <c r="AH939" s="756"/>
      <c r="AI939" s="756"/>
      <c r="AJ939" s="756"/>
      <c r="AK939" s="594"/>
      <c r="AL939" s="705">
        <f t="shared" si="117"/>
        <v>927</v>
      </c>
      <c r="AM939" s="756"/>
      <c r="AN939" s="756"/>
      <c r="AO939" s="756"/>
      <c r="AP939" s="756"/>
      <c r="AQ939" s="756"/>
      <c r="AR939" s="756"/>
      <c r="AS939" s="756"/>
      <c r="AT939" s="756"/>
      <c r="AU939" s="756"/>
      <c r="AV939" s="756"/>
      <c r="AW939" s="756"/>
      <c r="AX939" s="756"/>
      <c r="AY939" s="594"/>
      <c r="AZ939" s="705">
        <f t="shared" si="118"/>
        <v>927</v>
      </c>
      <c r="BA939" s="756"/>
      <c r="BB939" s="756"/>
      <c r="BC939" s="756"/>
      <c r="BD939" s="756"/>
      <c r="BE939" s="756"/>
      <c r="BF939" s="756"/>
      <c r="BG939" s="756"/>
      <c r="BH939" s="756"/>
      <c r="BI939" s="756"/>
      <c r="BJ939" s="756"/>
      <c r="BK939" s="756"/>
      <c r="BL939" s="756"/>
      <c r="BM939" s="685"/>
      <c r="BN939" s="705">
        <f t="shared" si="119"/>
        <v>927</v>
      </c>
      <c r="BO939" s="756"/>
      <c r="BP939" s="756"/>
      <c r="BQ939" s="756"/>
      <c r="BR939" s="756"/>
      <c r="BS939" s="756"/>
      <c r="BT939" s="756"/>
      <c r="BU939" s="756"/>
      <c r="BV939" s="756"/>
      <c r="BW939" s="756"/>
      <c r="BX939" s="756"/>
      <c r="BY939" s="756"/>
      <c r="BZ939" s="756"/>
    </row>
    <row r="940" spans="2:78" x14ac:dyDescent="0.25">
      <c r="B940" s="705">
        <v>928</v>
      </c>
      <c r="C940" s="765">
        <f>(1+_xlfn.XLOOKUP(INT((B940-1)/12)+1,'ZC Curve'!$B$8:$B$107,'ZC Curve'!R$8:R$107,,0))^(1/12)-1</f>
        <v>0</v>
      </c>
      <c r="D940" s="766">
        <f t="shared" si="120"/>
        <v>1</v>
      </c>
      <c r="E940" s="765">
        <f>(1+_xlfn.XLOOKUP(INT((B940-1)/12)+1,'ZC Curve'!$B$8:$B$107,'ZC Curve'!S$8:S$107,,0))^(1/12)-1</f>
        <v>0</v>
      </c>
      <c r="F940" s="766">
        <f t="shared" si="121"/>
        <v>1</v>
      </c>
      <c r="G940" s="765">
        <f>(1+_xlfn.XLOOKUP(INT((B940-1)/12)+1,'ZC Curve'!$B$8:$B$107,'ZC Curve'!T$8:T$107,,0))^(1/12)-1</f>
        <v>0</v>
      </c>
      <c r="H940" s="766">
        <f t="shared" si="122"/>
        <v>1</v>
      </c>
      <c r="I940" s="594"/>
      <c r="J940" s="705">
        <f t="shared" si="123"/>
        <v>928</v>
      </c>
      <c r="K940" s="756"/>
      <c r="L940" s="756"/>
      <c r="M940" s="756"/>
      <c r="N940" s="756"/>
      <c r="O940" s="756"/>
      <c r="P940" s="756"/>
      <c r="Q940" s="756"/>
      <c r="R940" s="756"/>
      <c r="S940" s="756"/>
      <c r="T940" s="756"/>
      <c r="U940" s="756"/>
      <c r="V940" s="756"/>
      <c r="W940" s="594"/>
      <c r="X940" s="705">
        <f t="shared" si="124"/>
        <v>928</v>
      </c>
      <c r="Y940" s="756"/>
      <c r="Z940" s="756"/>
      <c r="AA940" s="756"/>
      <c r="AB940" s="756"/>
      <c r="AC940" s="756"/>
      <c r="AD940" s="756"/>
      <c r="AE940" s="756"/>
      <c r="AF940" s="756"/>
      <c r="AG940" s="756"/>
      <c r="AH940" s="756"/>
      <c r="AI940" s="756"/>
      <c r="AJ940" s="756"/>
      <c r="AK940" s="594"/>
      <c r="AL940" s="705">
        <f t="shared" si="117"/>
        <v>928</v>
      </c>
      <c r="AM940" s="756"/>
      <c r="AN940" s="756"/>
      <c r="AO940" s="756"/>
      <c r="AP940" s="756"/>
      <c r="AQ940" s="756"/>
      <c r="AR940" s="756"/>
      <c r="AS940" s="756"/>
      <c r="AT940" s="756"/>
      <c r="AU940" s="756"/>
      <c r="AV940" s="756"/>
      <c r="AW940" s="756"/>
      <c r="AX940" s="756"/>
      <c r="AY940" s="594"/>
      <c r="AZ940" s="705">
        <f t="shared" si="118"/>
        <v>928</v>
      </c>
      <c r="BA940" s="756"/>
      <c r="BB940" s="756"/>
      <c r="BC940" s="756"/>
      <c r="BD940" s="756"/>
      <c r="BE940" s="756"/>
      <c r="BF940" s="756"/>
      <c r="BG940" s="756"/>
      <c r="BH940" s="756"/>
      <c r="BI940" s="756"/>
      <c r="BJ940" s="756"/>
      <c r="BK940" s="756"/>
      <c r="BL940" s="756"/>
      <c r="BM940" s="685"/>
      <c r="BN940" s="705">
        <f t="shared" si="119"/>
        <v>928</v>
      </c>
      <c r="BO940" s="756"/>
      <c r="BP940" s="756"/>
      <c r="BQ940" s="756"/>
      <c r="BR940" s="756"/>
      <c r="BS940" s="756"/>
      <c r="BT940" s="756"/>
      <c r="BU940" s="756"/>
      <c r="BV940" s="756"/>
      <c r="BW940" s="756"/>
      <c r="BX940" s="756"/>
      <c r="BY940" s="756"/>
      <c r="BZ940" s="756"/>
    </row>
    <row r="941" spans="2:78" x14ac:dyDescent="0.25">
      <c r="B941" s="705">
        <v>929</v>
      </c>
      <c r="C941" s="765">
        <f>(1+_xlfn.XLOOKUP(INT((B941-1)/12)+1,'ZC Curve'!$B$8:$B$107,'ZC Curve'!R$8:R$107,,0))^(1/12)-1</f>
        <v>0</v>
      </c>
      <c r="D941" s="766">
        <f t="shared" si="120"/>
        <v>1</v>
      </c>
      <c r="E941" s="765">
        <f>(1+_xlfn.XLOOKUP(INT((B941-1)/12)+1,'ZC Curve'!$B$8:$B$107,'ZC Curve'!S$8:S$107,,0))^(1/12)-1</f>
        <v>0</v>
      </c>
      <c r="F941" s="766">
        <f t="shared" si="121"/>
        <v>1</v>
      </c>
      <c r="G941" s="765">
        <f>(1+_xlfn.XLOOKUP(INT((B941-1)/12)+1,'ZC Curve'!$B$8:$B$107,'ZC Curve'!T$8:T$107,,0))^(1/12)-1</f>
        <v>0</v>
      </c>
      <c r="H941" s="766">
        <f t="shared" si="122"/>
        <v>1</v>
      </c>
      <c r="I941" s="594"/>
      <c r="J941" s="705">
        <f t="shared" si="123"/>
        <v>929</v>
      </c>
      <c r="K941" s="756"/>
      <c r="L941" s="756"/>
      <c r="M941" s="756"/>
      <c r="N941" s="756"/>
      <c r="O941" s="756"/>
      <c r="P941" s="756"/>
      <c r="Q941" s="756"/>
      <c r="R941" s="756"/>
      <c r="S941" s="756"/>
      <c r="T941" s="756"/>
      <c r="U941" s="756"/>
      <c r="V941" s="756"/>
      <c r="W941" s="594"/>
      <c r="X941" s="705">
        <f t="shared" si="124"/>
        <v>929</v>
      </c>
      <c r="Y941" s="756"/>
      <c r="Z941" s="756"/>
      <c r="AA941" s="756"/>
      <c r="AB941" s="756"/>
      <c r="AC941" s="756"/>
      <c r="AD941" s="756"/>
      <c r="AE941" s="756"/>
      <c r="AF941" s="756"/>
      <c r="AG941" s="756"/>
      <c r="AH941" s="756"/>
      <c r="AI941" s="756"/>
      <c r="AJ941" s="756"/>
      <c r="AK941" s="594"/>
      <c r="AL941" s="705">
        <f t="shared" si="117"/>
        <v>929</v>
      </c>
      <c r="AM941" s="756"/>
      <c r="AN941" s="756"/>
      <c r="AO941" s="756"/>
      <c r="AP941" s="756"/>
      <c r="AQ941" s="756"/>
      <c r="AR941" s="756"/>
      <c r="AS941" s="756"/>
      <c r="AT941" s="756"/>
      <c r="AU941" s="756"/>
      <c r="AV941" s="756"/>
      <c r="AW941" s="756"/>
      <c r="AX941" s="756"/>
      <c r="AY941" s="594"/>
      <c r="AZ941" s="705">
        <f t="shared" si="118"/>
        <v>929</v>
      </c>
      <c r="BA941" s="756"/>
      <c r="BB941" s="756"/>
      <c r="BC941" s="756"/>
      <c r="BD941" s="756"/>
      <c r="BE941" s="756"/>
      <c r="BF941" s="756"/>
      <c r="BG941" s="756"/>
      <c r="BH941" s="756"/>
      <c r="BI941" s="756"/>
      <c r="BJ941" s="756"/>
      <c r="BK941" s="756"/>
      <c r="BL941" s="756"/>
      <c r="BM941" s="685"/>
      <c r="BN941" s="705">
        <f t="shared" si="119"/>
        <v>929</v>
      </c>
      <c r="BO941" s="756"/>
      <c r="BP941" s="756"/>
      <c r="BQ941" s="756"/>
      <c r="BR941" s="756"/>
      <c r="BS941" s="756"/>
      <c r="BT941" s="756"/>
      <c r="BU941" s="756"/>
      <c r="BV941" s="756"/>
      <c r="BW941" s="756"/>
      <c r="BX941" s="756"/>
      <c r="BY941" s="756"/>
      <c r="BZ941" s="756"/>
    </row>
    <row r="942" spans="2:78" x14ac:dyDescent="0.25">
      <c r="B942" s="705">
        <v>930</v>
      </c>
      <c r="C942" s="765">
        <f>(1+_xlfn.XLOOKUP(INT((B942-1)/12)+1,'ZC Curve'!$B$8:$B$107,'ZC Curve'!R$8:R$107,,0))^(1/12)-1</f>
        <v>0</v>
      </c>
      <c r="D942" s="766">
        <f t="shared" si="120"/>
        <v>1</v>
      </c>
      <c r="E942" s="765">
        <f>(1+_xlfn.XLOOKUP(INT((B942-1)/12)+1,'ZC Curve'!$B$8:$B$107,'ZC Curve'!S$8:S$107,,0))^(1/12)-1</f>
        <v>0</v>
      </c>
      <c r="F942" s="766">
        <f t="shared" si="121"/>
        <v>1</v>
      </c>
      <c r="G942" s="765">
        <f>(1+_xlfn.XLOOKUP(INT((B942-1)/12)+1,'ZC Curve'!$B$8:$B$107,'ZC Curve'!T$8:T$107,,0))^(1/12)-1</f>
        <v>0</v>
      </c>
      <c r="H942" s="766">
        <f t="shared" si="122"/>
        <v>1</v>
      </c>
      <c r="I942" s="594"/>
      <c r="J942" s="705">
        <f t="shared" si="123"/>
        <v>930</v>
      </c>
      <c r="K942" s="756"/>
      <c r="L942" s="756"/>
      <c r="M942" s="756"/>
      <c r="N942" s="756"/>
      <c r="O942" s="756"/>
      <c r="P942" s="756"/>
      <c r="Q942" s="756"/>
      <c r="R942" s="756"/>
      <c r="S942" s="756"/>
      <c r="T942" s="756"/>
      <c r="U942" s="756"/>
      <c r="V942" s="756"/>
      <c r="W942" s="594"/>
      <c r="X942" s="705">
        <f t="shared" si="124"/>
        <v>930</v>
      </c>
      <c r="Y942" s="756"/>
      <c r="Z942" s="756"/>
      <c r="AA942" s="756"/>
      <c r="AB942" s="756"/>
      <c r="AC942" s="756"/>
      <c r="AD942" s="756"/>
      <c r="AE942" s="756"/>
      <c r="AF942" s="756"/>
      <c r="AG942" s="756"/>
      <c r="AH942" s="756"/>
      <c r="AI942" s="756"/>
      <c r="AJ942" s="756"/>
      <c r="AK942" s="594"/>
      <c r="AL942" s="705">
        <f t="shared" si="117"/>
        <v>930</v>
      </c>
      <c r="AM942" s="756"/>
      <c r="AN942" s="756"/>
      <c r="AO942" s="756"/>
      <c r="AP942" s="756"/>
      <c r="AQ942" s="756"/>
      <c r="AR942" s="756"/>
      <c r="AS942" s="756"/>
      <c r="AT942" s="756"/>
      <c r="AU942" s="756"/>
      <c r="AV942" s="756"/>
      <c r="AW942" s="756"/>
      <c r="AX942" s="756"/>
      <c r="AY942" s="594"/>
      <c r="AZ942" s="705">
        <f t="shared" si="118"/>
        <v>930</v>
      </c>
      <c r="BA942" s="756"/>
      <c r="BB942" s="756"/>
      <c r="BC942" s="756"/>
      <c r="BD942" s="756"/>
      <c r="BE942" s="756"/>
      <c r="BF942" s="756"/>
      <c r="BG942" s="756"/>
      <c r="BH942" s="756"/>
      <c r="BI942" s="756"/>
      <c r="BJ942" s="756"/>
      <c r="BK942" s="756"/>
      <c r="BL942" s="756"/>
      <c r="BM942" s="685"/>
      <c r="BN942" s="705">
        <f t="shared" si="119"/>
        <v>930</v>
      </c>
      <c r="BO942" s="756"/>
      <c r="BP942" s="756"/>
      <c r="BQ942" s="756"/>
      <c r="BR942" s="756"/>
      <c r="BS942" s="756"/>
      <c r="BT942" s="756"/>
      <c r="BU942" s="756"/>
      <c r="BV942" s="756"/>
      <c r="BW942" s="756"/>
      <c r="BX942" s="756"/>
      <c r="BY942" s="756"/>
      <c r="BZ942" s="756"/>
    </row>
    <row r="943" spans="2:78" x14ac:dyDescent="0.25">
      <c r="B943" s="705">
        <v>931</v>
      </c>
      <c r="C943" s="765">
        <f>(1+_xlfn.XLOOKUP(INT((B943-1)/12)+1,'ZC Curve'!$B$8:$B$107,'ZC Curve'!R$8:R$107,,0))^(1/12)-1</f>
        <v>0</v>
      </c>
      <c r="D943" s="766">
        <f t="shared" si="120"/>
        <v>1</v>
      </c>
      <c r="E943" s="765">
        <f>(1+_xlfn.XLOOKUP(INT((B943-1)/12)+1,'ZC Curve'!$B$8:$B$107,'ZC Curve'!S$8:S$107,,0))^(1/12)-1</f>
        <v>0</v>
      </c>
      <c r="F943" s="766">
        <f t="shared" si="121"/>
        <v>1</v>
      </c>
      <c r="G943" s="765">
        <f>(1+_xlfn.XLOOKUP(INT((B943-1)/12)+1,'ZC Curve'!$B$8:$B$107,'ZC Curve'!T$8:T$107,,0))^(1/12)-1</f>
        <v>0</v>
      </c>
      <c r="H943" s="766">
        <f t="shared" si="122"/>
        <v>1</v>
      </c>
      <c r="I943" s="594"/>
      <c r="J943" s="705">
        <f t="shared" si="123"/>
        <v>931</v>
      </c>
      <c r="K943" s="756"/>
      <c r="L943" s="756"/>
      <c r="M943" s="756"/>
      <c r="N943" s="756"/>
      <c r="O943" s="756"/>
      <c r="P943" s="756"/>
      <c r="Q943" s="756"/>
      <c r="R943" s="756"/>
      <c r="S943" s="756"/>
      <c r="T943" s="756"/>
      <c r="U943" s="756"/>
      <c r="V943" s="756"/>
      <c r="W943" s="594"/>
      <c r="X943" s="705">
        <f t="shared" si="124"/>
        <v>931</v>
      </c>
      <c r="Y943" s="756"/>
      <c r="Z943" s="756"/>
      <c r="AA943" s="756"/>
      <c r="AB943" s="756"/>
      <c r="AC943" s="756"/>
      <c r="AD943" s="756"/>
      <c r="AE943" s="756"/>
      <c r="AF943" s="756"/>
      <c r="AG943" s="756"/>
      <c r="AH943" s="756"/>
      <c r="AI943" s="756"/>
      <c r="AJ943" s="756"/>
      <c r="AK943" s="594"/>
      <c r="AL943" s="705">
        <f t="shared" si="117"/>
        <v>931</v>
      </c>
      <c r="AM943" s="756"/>
      <c r="AN943" s="756"/>
      <c r="AO943" s="756"/>
      <c r="AP943" s="756"/>
      <c r="AQ943" s="756"/>
      <c r="AR943" s="756"/>
      <c r="AS943" s="756"/>
      <c r="AT943" s="756"/>
      <c r="AU943" s="756"/>
      <c r="AV943" s="756"/>
      <c r="AW943" s="756"/>
      <c r="AX943" s="756"/>
      <c r="AY943" s="594"/>
      <c r="AZ943" s="705">
        <f t="shared" si="118"/>
        <v>931</v>
      </c>
      <c r="BA943" s="756"/>
      <c r="BB943" s="756"/>
      <c r="BC943" s="756"/>
      <c r="BD943" s="756"/>
      <c r="BE943" s="756"/>
      <c r="BF943" s="756"/>
      <c r="BG943" s="756"/>
      <c r="BH943" s="756"/>
      <c r="BI943" s="756"/>
      <c r="BJ943" s="756"/>
      <c r="BK943" s="756"/>
      <c r="BL943" s="756"/>
      <c r="BM943" s="685"/>
      <c r="BN943" s="705">
        <f t="shared" si="119"/>
        <v>931</v>
      </c>
      <c r="BO943" s="756"/>
      <c r="BP943" s="756"/>
      <c r="BQ943" s="756"/>
      <c r="BR943" s="756"/>
      <c r="BS943" s="756"/>
      <c r="BT943" s="756"/>
      <c r="BU943" s="756"/>
      <c r="BV943" s="756"/>
      <c r="BW943" s="756"/>
      <c r="BX943" s="756"/>
      <c r="BY943" s="756"/>
      <c r="BZ943" s="756"/>
    </row>
    <row r="944" spans="2:78" x14ac:dyDescent="0.25">
      <c r="B944" s="705">
        <v>932</v>
      </c>
      <c r="C944" s="765">
        <f>(1+_xlfn.XLOOKUP(INT((B944-1)/12)+1,'ZC Curve'!$B$8:$B$107,'ZC Curve'!R$8:R$107,,0))^(1/12)-1</f>
        <v>0</v>
      </c>
      <c r="D944" s="766">
        <f t="shared" si="120"/>
        <v>1</v>
      </c>
      <c r="E944" s="765">
        <f>(1+_xlfn.XLOOKUP(INT((B944-1)/12)+1,'ZC Curve'!$B$8:$B$107,'ZC Curve'!S$8:S$107,,0))^(1/12)-1</f>
        <v>0</v>
      </c>
      <c r="F944" s="766">
        <f t="shared" si="121"/>
        <v>1</v>
      </c>
      <c r="G944" s="765">
        <f>(1+_xlfn.XLOOKUP(INT((B944-1)/12)+1,'ZC Curve'!$B$8:$B$107,'ZC Curve'!T$8:T$107,,0))^(1/12)-1</f>
        <v>0</v>
      </c>
      <c r="H944" s="766">
        <f t="shared" si="122"/>
        <v>1</v>
      </c>
      <c r="I944" s="594"/>
      <c r="J944" s="705">
        <f t="shared" si="123"/>
        <v>932</v>
      </c>
      <c r="K944" s="756"/>
      <c r="L944" s="756"/>
      <c r="M944" s="756"/>
      <c r="N944" s="756"/>
      <c r="O944" s="756"/>
      <c r="P944" s="756"/>
      <c r="Q944" s="756"/>
      <c r="R944" s="756"/>
      <c r="S944" s="756"/>
      <c r="T944" s="756"/>
      <c r="U944" s="756"/>
      <c r="V944" s="756"/>
      <c r="W944" s="594"/>
      <c r="X944" s="705">
        <f t="shared" si="124"/>
        <v>932</v>
      </c>
      <c r="Y944" s="756"/>
      <c r="Z944" s="756"/>
      <c r="AA944" s="756"/>
      <c r="AB944" s="756"/>
      <c r="AC944" s="756"/>
      <c r="AD944" s="756"/>
      <c r="AE944" s="756"/>
      <c r="AF944" s="756"/>
      <c r="AG944" s="756"/>
      <c r="AH944" s="756"/>
      <c r="AI944" s="756"/>
      <c r="AJ944" s="756"/>
      <c r="AK944" s="594"/>
      <c r="AL944" s="705">
        <f t="shared" si="117"/>
        <v>932</v>
      </c>
      <c r="AM944" s="756"/>
      <c r="AN944" s="756"/>
      <c r="AO944" s="756"/>
      <c r="AP944" s="756"/>
      <c r="AQ944" s="756"/>
      <c r="AR944" s="756"/>
      <c r="AS944" s="756"/>
      <c r="AT944" s="756"/>
      <c r="AU944" s="756"/>
      <c r="AV944" s="756"/>
      <c r="AW944" s="756"/>
      <c r="AX944" s="756"/>
      <c r="AY944" s="594"/>
      <c r="AZ944" s="705">
        <f t="shared" si="118"/>
        <v>932</v>
      </c>
      <c r="BA944" s="756"/>
      <c r="BB944" s="756"/>
      <c r="BC944" s="756"/>
      <c r="BD944" s="756"/>
      <c r="BE944" s="756"/>
      <c r="BF944" s="756"/>
      <c r="BG944" s="756"/>
      <c r="BH944" s="756"/>
      <c r="BI944" s="756"/>
      <c r="BJ944" s="756"/>
      <c r="BK944" s="756"/>
      <c r="BL944" s="756"/>
      <c r="BM944" s="685"/>
      <c r="BN944" s="705">
        <f t="shared" si="119"/>
        <v>932</v>
      </c>
      <c r="BO944" s="756"/>
      <c r="BP944" s="756"/>
      <c r="BQ944" s="756"/>
      <c r="BR944" s="756"/>
      <c r="BS944" s="756"/>
      <c r="BT944" s="756"/>
      <c r="BU944" s="756"/>
      <c r="BV944" s="756"/>
      <c r="BW944" s="756"/>
      <c r="BX944" s="756"/>
      <c r="BY944" s="756"/>
      <c r="BZ944" s="756"/>
    </row>
    <row r="945" spans="2:78" x14ac:dyDescent="0.25">
      <c r="B945" s="705">
        <v>933</v>
      </c>
      <c r="C945" s="765">
        <f>(1+_xlfn.XLOOKUP(INT((B945-1)/12)+1,'ZC Curve'!$B$8:$B$107,'ZC Curve'!R$8:R$107,,0))^(1/12)-1</f>
        <v>0</v>
      </c>
      <c r="D945" s="766">
        <f t="shared" si="120"/>
        <v>1</v>
      </c>
      <c r="E945" s="765">
        <f>(1+_xlfn.XLOOKUP(INT((B945-1)/12)+1,'ZC Curve'!$B$8:$B$107,'ZC Curve'!S$8:S$107,,0))^(1/12)-1</f>
        <v>0</v>
      </c>
      <c r="F945" s="766">
        <f t="shared" si="121"/>
        <v>1</v>
      </c>
      <c r="G945" s="765">
        <f>(1+_xlfn.XLOOKUP(INT((B945-1)/12)+1,'ZC Curve'!$B$8:$B$107,'ZC Curve'!T$8:T$107,,0))^(1/12)-1</f>
        <v>0</v>
      </c>
      <c r="H945" s="766">
        <f t="shared" si="122"/>
        <v>1</v>
      </c>
      <c r="I945" s="594"/>
      <c r="J945" s="705">
        <f t="shared" si="123"/>
        <v>933</v>
      </c>
      <c r="K945" s="756"/>
      <c r="L945" s="756"/>
      <c r="M945" s="756"/>
      <c r="N945" s="756"/>
      <c r="O945" s="756"/>
      <c r="P945" s="756"/>
      <c r="Q945" s="756"/>
      <c r="R945" s="756"/>
      <c r="S945" s="756"/>
      <c r="T945" s="756"/>
      <c r="U945" s="756"/>
      <c r="V945" s="756"/>
      <c r="W945" s="594"/>
      <c r="X945" s="705">
        <f t="shared" si="124"/>
        <v>933</v>
      </c>
      <c r="Y945" s="756"/>
      <c r="Z945" s="756"/>
      <c r="AA945" s="756"/>
      <c r="AB945" s="756"/>
      <c r="AC945" s="756"/>
      <c r="AD945" s="756"/>
      <c r="AE945" s="756"/>
      <c r="AF945" s="756"/>
      <c r="AG945" s="756"/>
      <c r="AH945" s="756"/>
      <c r="AI945" s="756"/>
      <c r="AJ945" s="756"/>
      <c r="AK945" s="594"/>
      <c r="AL945" s="705">
        <f t="shared" ref="AL945:AL1008" si="125">AL944+1</f>
        <v>933</v>
      </c>
      <c r="AM945" s="756"/>
      <c r="AN945" s="756"/>
      <c r="AO945" s="756"/>
      <c r="AP945" s="756"/>
      <c r="AQ945" s="756"/>
      <c r="AR945" s="756"/>
      <c r="AS945" s="756"/>
      <c r="AT945" s="756"/>
      <c r="AU945" s="756"/>
      <c r="AV945" s="756"/>
      <c r="AW945" s="756"/>
      <c r="AX945" s="756"/>
      <c r="AY945" s="594"/>
      <c r="AZ945" s="705">
        <f t="shared" si="118"/>
        <v>933</v>
      </c>
      <c r="BA945" s="756"/>
      <c r="BB945" s="756"/>
      <c r="BC945" s="756"/>
      <c r="BD945" s="756"/>
      <c r="BE945" s="756"/>
      <c r="BF945" s="756"/>
      <c r="BG945" s="756"/>
      <c r="BH945" s="756"/>
      <c r="BI945" s="756"/>
      <c r="BJ945" s="756"/>
      <c r="BK945" s="756"/>
      <c r="BL945" s="756"/>
      <c r="BM945" s="685"/>
      <c r="BN945" s="705">
        <f t="shared" si="119"/>
        <v>933</v>
      </c>
      <c r="BO945" s="756"/>
      <c r="BP945" s="756"/>
      <c r="BQ945" s="756"/>
      <c r="BR945" s="756"/>
      <c r="BS945" s="756"/>
      <c r="BT945" s="756"/>
      <c r="BU945" s="756"/>
      <c r="BV945" s="756"/>
      <c r="BW945" s="756"/>
      <c r="BX945" s="756"/>
      <c r="BY945" s="756"/>
      <c r="BZ945" s="756"/>
    </row>
    <row r="946" spans="2:78" x14ac:dyDescent="0.25">
      <c r="B946" s="705">
        <v>934</v>
      </c>
      <c r="C946" s="765">
        <f>(1+_xlfn.XLOOKUP(INT((B946-1)/12)+1,'ZC Curve'!$B$8:$B$107,'ZC Curve'!R$8:R$107,,0))^(1/12)-1</f>
        <v>0</v>
      </c>
      <c r="D946" s="766">
        <f t="shared" si="120"/>
        <v>1</v>
      </c>
      <c r="E946" s="765">
        <f>(1+_xlfn.XLOOKUP(INT((B946-1)/12)+1,'ZC Curve'!$B$8:$B$107,'ZC Curve'!S$8:S$107,,0))^(1/12)-1</f>
        <v>0</v>
      </c>
      <c r="F946" s="766">
        <f t="shared" si="121"/>
        <v>1</v>
      </c>
      <c r="G946" s="765">
        <f>(1+_xlfn.XLOOKUP(INT((B946-1)/12)+1,'ZC Curve'!$B$8:$B$107,'ZC Curve'!T$8:T$107,,0))^(1/12)-1</f>
        <v>0</v>
      </c>
      <c r="H946" s="766">
        <f t="shared" si="122"/>
        <v>1</v>
      </c>
      <c r="I946" s="594"/>
      <c r="J946" s="705">
        <f t="shared" si="123"/>
        <v>934</v>
      </c>
      <c r="K946" s="756"/>
      <c r="L946" s="756"/>
      <c r="M946" s="756"/>
      <c r="N946" s="756"/>
      <c r="O946" s="756"/>
      <c r="P946" s="756"/>
      <c r="Q946" s="756"/>
      <c r="R946" s="756"/>
      <c r="S946" s="756"/>
      <c r="T946" s="756"/>
      <c r="U946" s="756"/>
      <c r="V946" s="756"/>
      <c r="W946" s="594"/>
      <c r="X946" s="705">
        <f t="shared" si="124"/>
        <v>934</v>
      </c>
      <c r="Y946" s="756"/>
      <c r="Z946" s="756"/>
      <c r="AA946" s="756"/>
      <c r="AB946" s="756"/>
      <c r="AC946" s="756"/>
      <c r="AD946" s="756"/>
      <c r="AE946" s="756"/>
      <c r="AF946" s="756"/>
      <c r="AG946" s="756"/>
      <c r="AH946" s="756"/>
      <c r="AI946" s="756"/>
      <c r="AJ946" s="756"/>
      <c r="AK946" s="594"/>
      <c r="AL946" s="705">
        <f t="shared" si="125"/>
        <v>934</v>
      </c>
      <c r="AM946" s="756"/>
      <c r="AN946" s="756"/>
      <c r="AO946" s="756"/>
      <c r="AP946" s="756"/>
      <c r="AQ946" s="756"/>
      <c r="AR946" s="756"/>
      <c r="AS946" s="756"/>
      <c r="AT946" s="756"/>
      <c r="AU946" s="756"/>
      <c r="AV946" s="756"/>
      <c r="AW946" s="756"/>
      <c r="AX946" s="756"/>
      <c r="AY946" s="594"/>
      <c r="AZ946" s="705">
        <f t="shared" si="118"/>
        <v>934</v>
      </c>
      <c r="BA946" s="756"/>
      <c r="BB946" s="756"/>
      <c r="BC946" s="756"/>
      <c r="BD946" s="756"/>
      <c r="BE946" s="756"/>
      <c r="BF946" s="756"/>
      <c r="BG946" s="756"/>
      <c r="BH946" s="756"/>
      <c r="BI946" s="756"/>
      <c r="BJ946" s="756"/>
      <c r="BK946" s="756"/>
      <c r="BL946" s="756"/>
      <c r="BM946" s="685"/>
      <c r="BN946" s="705">
        <f t="shared" si="119"/>
        <v>934</v>
      </c>
      <c r="BO946" s="756"/>
      <c r="BP946" s="756"/>
      <c r="BQ946" s="756"/>
      <c r="BR946" s="756"/>
      <c r="BS946" s="756"/>
      <c r="BT946" s="756"/>
      <c r="BU946" s="756"/>
      <c r="BV946" s="756"/>
      <c r="BW946" s="756"/>
      <c r="BX946" s="756"/>
      <c r="BY946" s="756"/>
      <c r="BZ946" s="756"/>
    </row>
    <row r="947" spans="2:78" x14ac:dyDescent="0.25">
      <c r="B947" s="705">
        <v>935</v>
      </c>
      <c r="C947" s="765">
        <f>(1+_xlfn.XLOOKUP(INT((B947-1)/12)+1,'ZC Curve'!$B$8:$B$107,'ZC Curve'!R$8:R$107,,0))^(1/12)-1</f>
        <v>0</v>
      </c>
      <c r="D947" s="766">
        <f t="shared" si="120"/>
        <v>1</v>
      </c>
      <c r="E947" s="765">
        <f>(1+_xlfn.XLOOKUP(INT((B947-1)/12)+1,'ZC Curve'!$B$8:$B$107,'ZC Curve'!S$8:S$107,,0))^(1/12)-1</f>
        <v>0</v>
      </c>
      <c r="F947" s="766">
        <f t="shared" si="121"/>
        <v>1</v>
      </c>
      <c r="G947" s="765">
        <f>(1+_xlfn.XLOOKUP(INT((B947-1)/12)+1,'ZC Curve'!$B$8:$B$107,'ZC Curve'!T$8:T$107,,0))^(1/12)-1</f>
        <v>0</v>
      </c>
      <c r="H947" s="766">
        <f t="shared" si="122"/>
        <v>1</v>
      </c>
      <c r="I947" s="594"/>
      <c r="J947" s="705">
        <f t="shared" si="123"/>
        <v>935</v>
      </c>
      <c r="K947" s="756"/>
      <c r="L947" s="756"/>
      <c r="M947" s="756"/>
      <c r="N947" s="756"/>
      <c r="O947" s="756"/>
      <c r="P947" s="756"/>
      <c r="Q947" s="756"/>
      <c r="R947" s="756"/>
      <c r="S947" s="756"/>
      <c r="T947" s="756"/>
      <c r="U947" s="756"/>
      <c r="V947" s="756"/>
      <c r="W947" s="594"/>
      <c r="X947" s="705">
        <f t="shared" si="124"/>
        <v>935</v>
      </c>
      <c r="Y947" s="756"/>
      <c r="Z947" s="756"/>
      <c r="AA947" s="756"/>
      <c r="AB947" s="756"/>
      <c r="AC947" s="756"/>
      <c r="AD947" s="756"/>
      <c r="AE947" s="756"/>
      <c r="AF947" s="756"/>
      <c r="AG947" s="756"/>
      <c r="AH947" s="756"/>
      <c r="AI947" s="756"/>
      <c r="AJ947" s="756"/>
      <c r="AK947" s="594"/>
      <c r="AL947" s="705">
        <f t="shared" si="125"/>
        <v>935</v>
      </c>
      <c r="AM947" s="756"/>
      <c r="AN947" s="756"/>
      <c r="AO947" s="756"/>
      <c r="AP947" s="756"/>
      <c r="AQ947" s="756"/>
      <c r="AR947" s="756"/>
      <c r="AS947" s="756"/>
      <c r="AT947" s="756"/>
      <c r="AU947" s="756"/>
      <c r="AV947" s="756"/>
      <c r="AW947" s="756"/>
      <c r="AX947" s="756"/>
      <c r="AY947" s="594"/>
      <c r="AZ947" s="705">
        <f t="shared" si="118"/>
        <v>935</v>
      </c>
      <c r="BA947" s="756"/>
      <c r="BB947" s="756"/>
      <c r="BC947" s="756"/>
      <c r="BD947" s="756"/>
      <c r="BE947" s="756"/>
      <c r="BF947" s="756"/>
      <c r="BG947" s="756"/>
      <c r="BH947" s="756"/>
      <c r="BI947" s="756"/>
      <c r="BJ947" s="756"/>
      <c r="BK947" s="756"/>
      <c r="BL947" s="756"/>
      <c r="BM947" s="685"/>
      <c r="BN947" s="705">
        <f t="shared" si="119"/>
        <v>935</v>
      </c>
      <c r="BO947" s="756"/>
      <c r="BP947" s="756"/>
      <c r="BQ947" s="756"/>
      <c r="BR947" s="756"/>
      <c r="BS947" s="756"/>
      <c r="BT947" s="756"/>
      <c r="BU947" s="756"/>
      <c r="BV947" s="756"/>
      <c r="BW947" s="756"/>
      <c r="BX947" s="756"/>
      <c r="BY947" s="756"/>
      <c r="BZ947" s="756"/>
    </row>
    <row r="948" spans="2:78" x14ac:dyDescent="0.25">
      <c r="B948" s="705">
        <v>936</v>
      </c>
      <c r="C948" s="765">
        <f>(1+_xlfn.XLOOKUP(INT((B948-1)/12)+1,'ZC Curve'!$B$8:$B$107,'ZC Curve'!R$8:R$107,,0))^(1/12)-1</f>
        <v>0</v>
      </c>
      <c r="D948" s="766">
        <f t="shared" si="120"/>
        <v>1</v>
      </c>
      <c r="E948" s="765">
        <f>(1+_xlfn.XLOOKUP(INT((B948-1)/12)+1,'ZC Curve'!$B$8:$B$107,'ZC Curve'!S$8:S$107,,0))^(1/12)-1</f>
        <v>0</v>
      </c>
      <c r="F948" s="766">
        <f t="shared" si="121"/>
        <v>1</v>
      </c>
      <c r="G948" s="765">
        <f>(1+_xlfn.XLOOKUP(INT((B948-1)/12)+1,'ZC Curve'!$B$8:$B$107,'ZC Curve'!T$8:T$107,,0))^(1/12)-1</f>
        <v>0</v>
      </c>
      <c r="H948" s="766">
        <f t="shared" si="122"/>
        <v>1</v>
      </c>
      <c r="I948" s="594"/>
      <c r="J948" s="705">
        <f t="shared" si="123"/>
        <v>936</v>
      </c>
      <c r="K948" s="756"/>
      <c r="L948" s="756"/>
      <c r="M948" s="756"/>
      <c r="N948" s="756"/>
      <c r="O948" s="756"/>
      <c r="P948" s="756"/>
      <c r="Q948" s="756"/>
      <c r="R948" s="756"/>
      <c r="S948" s="756"/>
      <c r="T948" s="756"/>
      <c r="U948" s="756"/>
      <c r="V948" s="756"/>
      <c r="W948" s="594"/>
      <c r="X948" s="705">
        <f t="shared" si="124"/>
        <v>936</v>
      </c>
      <c r="Y948" s="756"/>
      <c r="Z948" s="756"/>
      <c r="AA948" s="756"/>
      <c r="AB948" s="756"/>
      <c r="AC948" s="756"/>
      <c r="AD948" s="756"/>
      <c r="AE948" s="756"/>
      <c r="AF948" s="756"/>
      <c r="AG948" s="756"/>
      <c r="AH948" s="756"/>
      <c r="AI948" s="756"/>
      <c r="AJ948" s="756"/>
      <c r="AK948" s="594"/>
      <c r="AL948" s="705">
        <f t="shared" si="125"/>
        <v>936</v>
      </c>
      <c r="AM948" s="756"/>
      <c r="AN948" s="756"/>
      <c r="AO948" s="756"/>
      <c r="AP948" s="756"/>
      <c r="AQ948" s="756"/>
      <c r="AR948" s="756"/>
      <c r="AS948" s="756"/>
      <c r="AT948" s="756"/>
      <c r="AU948" s="756"/>
      <c r="AV948" s="756"/>
      <c r="AW948" s="756"/>
      <c r="AX948" s="756"/>
      <c r="AY948" s="594"/>
      <c r="AZ948" s="705">
        <f t="shared" si="118"/>
        <v>936</v>
      </c>
      <c r="BA948" s="756"/>
      <c r="BB948" s="756"/>
      <c r="BC948" s="756"/>
      <c r="BD948" s="756"/>
      <c r="BE948" s="756"/>
      <c r="BF948" s="756"/>
      <c r="BG948" s="756"/>
      <c r="BH948" s="756"/>
      <c r="BI948" s="756"/>
      <c r="BJ948" s="756"/>
      <c r="BK948" s="756"/>
      <c r="BL948" s="756"/>
      <c r="BM948" s="685"/>
      <c r="BN948" s="705">
        <f t="shared" si="119"/>
        <v>936</v>
      </c>
      <c r="BO948" s="756"/>
      <c r="BP948" s="756"/>
      <c r="BQ948" s="756"/>
      <c r="BR948" s="756"/>
      <c r="BS948" s="756"/>
      <c r="BT948" s="756"/>
      <c r="BU948" s="756"/>
      <c r="BV948" s="756"/>
      <c r="BW948" s="756"/>
      <c r="BX948" s="756"/>
      <c r="BY948" s="756"/>
      <c r="BZ948" s="756"/>
    </row>
    <row r="949" spans="2:78" x14ac:dyDescent="0.25">
      <c r="B949" s="705">
        <v>937</v>
      </c>
      <c r="C949" s="765">
        <f>(1+_xlfn.XLOOKUP(INT((B949-1)/12)+1,'ZC Curve'!$B$8:$B$107,'ZC Curve'!R$8:R$107,,0))^(1/12)-1</f>
        <v>0</v>
      </c>
      <c r="D949" s="766">
        <f t="shared" si="120"/>
        <v>1</v>
      </c>
      <c r="E949" s="765">
        <f>(1+_xlfn.XLOOKUP(INT((B949-1)/12)+1,'ZC Curve'!$B$8:$B$107,'ZC Curve'!S$8:S$107,,0))^(1/12)-1</f>
        <v>0</v>
      </c>
      <c r="F949" s="766">
        <f t="shared" si="121"/>
        <v>1</v>
      </c>
      <c r="G949" s="765">
        <f>(1+_xlfn.XLOOKUP(INT((B949-1)/12)+1,'ZC Curve'!$B$8:$B$107,'ZC Curve'!T$8:T$107,,0))^(1/12)-1</f>
        <v>0</v>
      </c>
      <c r="H949" s="766">
        <f t="shared" si="122"/>
        <v>1</v>
      </c>
      <c r="I949" s="594"/>
      <c r="J949" s="705">
        <f t="shared" si="123"/>
        <v>937</v>
      </c>
      <c r="K949" s="756"/>
      <c r="L949" s="756"/>
      <c r="M949" s="756"/>
      <c r="N949" s="756"/>
      <c r="O949" s="756"/>
      <c r="P949" s="756"/>
      <c r="Q949" s="756"/>
      <c r="R949" s="756"/>
      <c r="S949" s="756"/>
      <c r="T949" s="756"/>
      <c r="U949" s="756"/>
      <c r="V949" s="756"/>
      <c r="W949" s="594"/>
      <c r="X949" s="705">
        <f t="shared" si="124"/>
        <v>937</v>
      </c>
      <c r="Y949" s="756"/>
      <c r="Z949" s="756"/>
      <c r="AA949" s="756"/>
      <c r="AB949" s="756"/>
      <c r="AC949" s="756"/>
      <c r="AD949" s="756"/>
      <c r="AE949" s="756"/>
      <c r="AF949" s="756"/>
      <c r="AG949" s="756"/>
      <c r="AH949" s="756"/>
      <c r="AI949" s="756"/>
      <c r="AJ949" s="756"/>
      <c r="AK949" s="594"/>
      <c r="AL949" s="705">
        <f t="shared" si="125"/>
        <v>937</v>
      </c>
      <c r="AM949" s="756"/>
      <c r="AN949" s="756"/>
      <c r="AO949" s="756"/>
      <c r="AP949" s="756"/>
      <c r="AQ949" s="756"/>
      <c r="AR949" s="756"/>
      <c r="AS949" s="756"/>
      <c r="AT949" s="756"/>
      <c r="AU949" s="756"/>
      <c r="AV949" s="756"/>
      <c r="AW949" s="756"/>
      <c r="AX949" s="756"/>
      <c r="AY949" s="594"/>
      <c r="AZ949" s="705">
        <f t="shared" si="118"/>
        <v>937</v>
      </c>
      <c r="BA949" s="756"/>
      <c r="BB949" s="756"/>
      <c r="BC949" s="756"/>
      <c r="BD949" s="756"/>
      <c r="BE949" s="756"/>
      <c r="BF949" s="756"/>
      <c r="BG949" s="756"/>
      <c r="BH949" s="756"/>
      <c r="BI949" s="756"/>
      <c r="BJ949" s="756"/>
      <c r="BK949" s="756"/>
      <c r="BL949" s="756"/>
      <c r="BM949" s="685"/>
      <c r="BN949" s="705">
        <f t="shared" si="119"/>
        <v>937</v>
      </c>
      <c r="BO949" s="756"/>
      <c r="BP949" s="756"/>
      <c r="BQ949" s="756"/>
      <c r="BR949" s="756"/>
      <c r="BS949" s="756"/>
      <c r="BT949" s="756"/>
      <c r="BU949" s="756"/>
      <c r="BV949" s="756"/>
      <c r="BW949" s="756"/>
      <c r="BX949" s="756"/>
      <c r="BY949" s="756"/>
      <c r="BZ949" s="756"/>
    </row>
    <row r="950" spans="2:78" x14ac:dyDescent="0.25">
      <c r="B950" s="705">
        <v>938</v>
      </c>
      <c r="C950" s="765">
        <f>(1+_xlfn.XLOOKUP(INT((B950-1)/12)+1,'ZC Curve'!$B$8:$B$107,'ZC Curve'!R$8:R$107,,0))^(1/12)-1</f>
        <v>0</v>
      </c>
      <c r="D950" s="766">
        <f t="shared" si="120"/>
        <v>1</v>
      </c>
      <c r="E950" s="765">
        <f>(1+_xlfn.XLOOKUP(INT((B950-1)/12)+1,'ZC Curve'!$B$8:$B$107,'ZC Curve'!S$8:S$107,,0))^(1/12)-1</f>
        <v>0</v>
      </c>
      <c r="F950" s="766">
        <f t="shared" si="121"/>
        <v>1</v>
      </c>
      <c r="G950" s="765">
        <f>(1+_xlfn.XLOOKUP(INT((B950-1)/12)+1,'ZC Curve'!$B$8:$B$107,'ZC Curve'!T$8:T$107,,0))^(1/12)-1</f>
        <v>0</v>
      </c>
      <c r="H950" s="766">
        <f t="shared" si="122"/>
        <v>1</v>
      </c>
      <c r="I950" s="594"/>
      <c r="J950" s="705">
        <f t="shared" si="123"/>
        <v>938</v>
      </c>
      <c r="K950" s="756"/>
      <c r="L950" s="756"/>
      <c r="M950" s="756"/>
      <c r="N950" s="756"/>
      <c r="O950" s="756"/>
      <c r="P950" s="756"/>
      <c r="Q950" s="756"/>
      <c r="R950" s="756"/>
      <c r="S950" s="756"/>
      <c r="T950" s="756"/>
      <c r="U950" s="756"/>
      <c r="V950" s="756"/>
      <c r="W950" s="594"/>
      <c r="X950" s="705">
        <f t="shared" si="124"/>
        <v>938</v>
      </c>
      <c r="Y950" s="756"/>
      <c r="Z950" s="756"/>
      <c r="AA950" s="756"/>
      <c r="AB950" s="756"/>
      <c r="AC950" s="756"/>
      <c r="AD950" s="756"/>
      <c r="AE950" s="756"/>
      <c r="AF950" s="756"/>
      <c r="AG950" s="756"/>
      <c r="AH950" s="756"/>
      <c r="AI950" s="756"/>
      <c r="AJ950" s="756"/>
      <c r="AK950" s="594"/>
      <c r="AL950" s="705">
        <f t="shared" si="125"/>
        <v>938</v>
      </c>
      <c r="AM950" s="756"/>
      <c r="AN950" s="756"/>
      <c r="AO950" s="756"/>
      <c r="AP950" s="756"/>
      <c r="AQ950" s="756"/>
      <c r="AR950" s="756"/>
      <c r="AS950" s="756"/>
      <c r="AT950" s="756"/>
      <c r="AU950" s="756"/>
      <c r="AV950" s="756"/>
      <c r="AW950" s="756"/>
      <c r="AX950" s="756"/>
      <c r="AY950" s="594"/>
      <c r="AZ950" s="705">
        <f t="shared" si="118"/>
        <v>938</v>
      </c>
      <c r="BA950" s="756"/>
      <c r="BB950" s="756"/>
      <c r="BC950" s="756"/>
      <c r="BD950" s="756"/>
      <c r="BE950" s="756"/>
      <c r="BF950" s="756"/>
      <c r="BG950" s="756"/>
      <c r="BH950" s="756"/>
      <c r="BI950" s="756"/>
      <c r="BJ950" s="756"/>
      <c r="BK950" s="756"/>
      <c r="BL950" s="756"/>
      <c r="BM950" s="685"/>
      <c r="BN950" s="705">
        <f t="shared" si="119"/>
        <v>938</v>
      </c>
      <c r="BO950" s="756"/>
      <c r="BP950" s="756"/>
      <c r="BQ950" s="756"/>
      <c r="BR950" s="756"/>
      <c r="BS950" s="756"/>
      <c r="BT950" s="756"/>
      <c r="BU950" s="756"/>
      <c r="BV950" s="756"/>
      <c r="BW950" s="756"/>
      <c r="BX950" s="756"/>
      <c r="BY950" s="756"/>
      <c r="BZ950" s="756"/>
    </row>
    <row r="951" spans="2:78" x14ac:dyDescent="0.25">
      <c r="B951" s="705">
        <v>939</v>
      </c>
      <c r="C951" s="765">
        <f>(1+_xlfn.XLOOKUP(INT((B951-1)/12)+1,'ZC Curve'!$B$8:$B$107,'ZC Curve'!R$8:R$107,,0))^(1/12)-1</f>
        <v>0</v>
      </c>
      <c r="D951" s="766">
        <f t="shared" si="120"/>
        <v>1</v>
      </c>
      <c r="E951" s="765">
        <f>(1+_xlfn.XLOOKUP(INT((B951-1)/12)+1,'ZC Curve'!$B$8:$B$107,'ZC Curve'!S$8:S$107,,0))^(1/12)-1</f>
        <v>0</v>
      </c>
      <c r="F951" s="766">
        <f t="shared" si="121"/>
        <v>1</v>
      </c>
      <c r="G951" s="765">
        <f>(1+_xlfn.XLOOKUP(INT((B951-1)/12)+1,'ZC Curve'!$B$8:$B$107,'ZC Curve'!T$8:T$107,,0))^(1/12)-1</f>
        <v>0</v>
      </c>
      <c r="H951" s="766">
        <f t="shared" si="122"/>
        <v>1</v>
      </c>
      <c r="I951" s="594"/>
      <c r="J951" s="705">
        <f t="shared" si="123"/>
        <v>939</v>
      </c>
      <c r="K951" s="756"/>
      <c r="L951" s="756"/>
      <c r="M951" s="756"/>
      <c r="N951" s="756"/>
      <c r="O951" s="756"/>
      <c r="P951" s="756"/>
      <c r="Q951" s="756"/>
      <c r="R951" s="756"/>
      <c r="S951" s="756"/>
      <c r="T951" s="756"/>
      <c r="U951" s="756"/>
      <c r="V951" s="756"/>
      <c r="W951" s="594"/>
      <c r="X951" s="705">
        <f t="shared" si="124"/>
        <v>939</v>
      </c>
      <c r="Y951" s="756"/>
      <c r="Z951" s="756"/>
      <c r="AA951" s="756"/>
      <c r="AB951" s="756"/>
      <c r="AC951" s="756"/>
      <c r="AD951" s="756"/>
      <c r="AE951" s="756"/>
      <c r="AF951" s="756"/>
      <c r="AG951" s="756"/>
      <c r="AH951" s="756"/>
      <c r="AI951" s="756"/>
      <c r="AJ951" s="756"/>
      <c r="AK951" s="594"/>
      <c r="AL951" s="705">
        <f t="shared" si="125"/>
        <v>939</v>
      </c>
      <c r="AM951" s="756"/>
      <c r="AN951" s="756"/>
      <c r="AO951" s="756"/>
      <c r="AP951" s="756"/>
      <c r="AQ951" s="756"/>
      <c r="AR951" s="756"/>
      <c r="AS951" s="756"/>
      <c r="AT951" s="756"/>
      <c r="AU951" s="756"/>
      <c r="AV951" s="756"/>
      <c r="AW951" s="756"/>
      <c r="AX951" s="756"/>
      <c r="AY951" s="594"/>
      <c r="AZ951" s="705">
        <f t="shared" si="118"/>
        <v>939</v>
      </c>
      <c r="BA951" s="756"/>
      <c r="BB951" s="756"/>
      <c r="BC951" s="756"/>
      <c r="BD951" s="756"/>
      <c r="BE951" s="756"/>
      <c r="BF951" s="756"/>
      <c r="BG951" s="756"/>
      <c r="BH951" s="756"/>
      <c r="BI951" s="756"/>
      <c r="BJ951" s="756"/>
      <c r="BK951" s="756"/>
      <c r="BL951" s="756"/>
      <c r="BM951" s="685"/>
      <c r="BN951" s="705">
        <f t="shared" si="119"/>
        <v>939</v>
      </c>
      <c r="BO951" s="756"/>
      <c r="BP951" s="756"/>
      <c r="BQ951" s="756"/>
      <c r="BR951" s="756"/>
      <c r="BS951" s="756"/>
      <c r="BT951" s="756"/>
      <c r="BU951" s="756"/>
      <c r="BV951" s="756"/>
      <c r="BW951" s="756"/>
      <c r="BX951" s="756"/>
      <c r="BY951" s="756"/>
      <c r="BZ951" s="756"/>
    </row>
    <row r="952" spans="2:78" x14ac:dyDescent="0.25">
      <c r="B952" s="705">
        <v>940</v>
      </c>
      <c r="C952" s="765">
        <f>(1+_xlfn.XLOOKUP(INT((B952-1)/12)+1,'ZC Curve'!$B$8:$B$107,'ZC Curve'!R$8:R$107,,0))^(1/12)-1</f>
        <v>0</v>
      </c>
      <c r="D952" s="766">
        <f t="shared" si="120"/>
        <v>1</v>
      </c>
      <c r="E952" s="765">
        <f>(1+_xlfn.XLOOKUP(INT((B952-1)/12)+1,'ZC Curve'!$B$8:$B$107,'ZC Curve'!S$8:S$107,,0))^(1/12)-1</f>
        <v>0</v>
      </c>
      <c r="F952" s="766">
        <f t="shared" si="121"/>
        <v>1</v>
      </c>
      <c r="G952" s="765">
        <f>(1+_xlfn.XLOOKUP(INT((B952-1)/12)+1,'ZC Curve'!$B$8:$B$107,'ZC Curve'!T$8:T$107,,0))^(1/12)-1</f>
        <v>0</v>
      </c>
      <c r="H952" s="766">
        <f t="shared" si="122"/>
        <v>1</v>
      </c>
      <c r="I952" s="594"/>
      <c r="J952" s="705">
        <f t="shared" si="123"/>
        <v>940</v>
      </c>
      <c r="K952" s="756"/>
      <c r="L952" s="756"/>
      <c r="M952" s="756"/>
      <c r="N952" s="756"/>
      <c r="O952" s="756"/>
      <c r="P952" s="756"/>
      <c r="Q952" s="756"/>
      <c r="R952" s="756"/>
      <c r="S952" s="756"/>
      <c r="T952" s="756"/>
      <c r="U952" s="756"/>
      <c r="V952" s="756"/>
      <c r="W952" s="594"/>
      <c r="X952" s="705">
        <f t="shared" si="124"/>
        <v>940</v>
      </c>
      <c r="Y952" s="756"/>
      <c r="Z952" s="756"/>
      <c r="AA952" s="756"/>
      <c r="AB952" s="756"/>
      <c r="AC952" s="756"/>
      <c r="AD952" s="756"/>
      <c r="AE952" s="756"/>
      <c r="AF952" s="756"/>
      <c r="AG952" s="756"/>
      <c r="AH952" s="756"/>
      <c r="AI952" s="756"/>
      <c r="AJ952" s="756"/>
      <c r="AK952" s="594"/>
      <c r="AL952" s="705">
        <f t="shared" si="125"/>
        <v>940</v>
      </c>
      <c r="AM952" s="756"/>
      <c r="AN952" s="756"/>
      <c r="AO952" s="756"/>
      <c r="AP952" s="756"/>
      <c r="AQ952" s="756"/>
      <c r="AR952" s="756"/>
      <c r="AS952" s="756"/>
      <c r="AT952" s="756"/>
      <c r="AU952" s="756"/>
      <c r="AV952" s="756"/>
      <c r="AW952" s="756"/>
      <c r="AX952" s="756"/>
      <c r="AY952" s="594"/>
      <c r="AZ952" s="705">
        <f t="shared" si="118"/>
        <v>940</v>
      </c>
      <c r="BA952" s="756"/>
      <c r="BB952" s="756"/>
      <c r="BC952" s="756"/>
      <c r="BD952" s="756"/>
      <c r="BE952" s="756"/>
      <c r="BF952" s="756"/>
      <c r="BG952" s="756"/>
      <c r="BH952" s="756"/>
      <c r="BI952" s="756"/>
      <c r="BJ952" s="756"/>
      <c r="BK952" s="756"/>
      <c r="BL952" s="756"/>
      <c r="BM952" s="685"/>
      <c r="BN952" s="705">
        <f t="shared" si="119"/>
        <v>940</v>
      </c>
      <c r="BO952" s="756"/>
      <c r="BP952" s="756"/>
      <c r="BQ952" s="756"/>
      <c r="BR952" s="756"/>
      <c r="BS952" s="756"/>
      <c r="BT952" s="756"/>
      <c r="BU952" s="756"/>
      <c r="BV952" s="756"/>
      <c r="BW952" s="756"/>
      <c r="BX952" s="756"/>
      <c r="BY952" s="756"/>
      <c r="BZ952" s="756"/>
    </row>
    <row r="953" spans="2:78" x14ac:dyDescent="0.25">
      <c r="B953" s="705">
        <v>941</v>
      </c>
      <c r="C953" s="765">
        <f>(1+_xlfn.XLOOKUP(INT((B953-1)/12)+1,'ZC Curve'!$B$8:$B$107,'ZC Curve'!R$8:R$107,,0))^(1/12)-1</f>
        <v>0</v>
      </c>
      <c r="D953" s="766">
        <f t="shared" si="120"/>
        <v>1</v>
      </c>
      <c r="E953" s="765">
        <f>(1+_xlfn.XLOOKUP(INT((B953-1)/12)+1,'ZC Curve'!$B$8:$B$107,'ZC Curve'!S$8:S$107,,0))^(1/12)-1</f>
        <v>0</v>
      </c>
      <c r="F953" s="766">
        <f t="shared" si="121"/>
        <v>1</v>
      </c>
      <c r="G953" s="765">
        <f>(1+_xlfn.XLOOKUP(INT((B953-1)/12)+1,'ZC Curve'!$B$8:$B$107,'ZC Curve'!T$8:T$107,,0))^(1/12)-1</f>
        <v>0</v>
      </c>
      <c r="H953" s="766">
        <f t="shared" si="122"/>
        <v>1</v>
      </c>
      <c r="I953" s="594"/>
      <c r="J953" s="705">
        <f t="shared" si="123"/>
        <v>941</v>
      </c>
      <c r="K953" s="756"/>
      <c r="L953" s="756"/>
      <c r="M953" s="756"/>
      <c r="N953" s="756"/>
      <c r="O953" s="756"/>
      <c r="P953" s="756"/>
      <c r="Q953" s="756"/>
      <c r="R953" s="756"/>
      <c r="S953" s="756"/>
      <c r="T953" s="756"/>
      <c r="U953" s="756"/>
      <c r="V953" s="756"/>
      <c r="W953" s="594"/>
      <c r="X953" s="705">
        <f t="shared" si="124"/>
        <v>941</v>
      </c>
      <c r="Y953" s="756"/>
      <c r="Z953" s="756"/>
      <c r="AA953" s="756"/>
      <c r="AB953" s="756"/>
      <c r="AC953" s="756"/>
      <c r="AD953" s="756"/>
      <c r="AE953" s="756"/>
      <c r="AF953" s="756"/>
      <c r="AG953" s="756"/>
      <c r="AH953" s="756"/>
      <c r="AI953" s="756"/>
      <c r="AJ953" s="756"/>
      <c r="AK953" s="594"/>
      <c r="AL953" s="705">
        <f t="shared" si="125"/>
        <v>941</v>
      </c>
      <c r="AM953" s="756"/>
      <c r="AN953" s="756"/>
      <c r="AO953" s="756"/>
      <c r="AP953" s="756"/>
      <c r="AQ953" s="756"/>
      <c r="AR953" s="756"/>
      <c r="AS953" s="756"/>
      <c r="AT953" s="756"/>
      <c r="AU953" s="756"/>
      <c r="AV953" s="756"/>
      <c r="AW953" s="756"/>
      <c r="AX953" s="756"/>
      <c r="AY953" s="594"/>
      <c r="AZ953" s="705">
        <f t="shared" si="118"/>
        <v>941</v>
      </c>
      <c r="BA953" s="756"/>
      <c r="BB953" s="756"/>
      <c r="BC953" s="756"/>
      <c r="BD953" s="756"/>
      <c r="BE953" s="756"/>
      <c r="BF953" s="756"/>
      <c r="BG953" s="756"/>
      <c r="BH953" s="756"/>
      <c r="BI953" s="756"/>
      <c r="BJ953" s="756"/>
      <c r="BK953" s="756"/>
      <c r="BL953" s="756"/>
      <c r="BM953" s="685"/>
      <c r="BN953" s="705">
        <f t="shared" si="119"/>
        <v>941</v>
      </c>
      <c r="BO953" s="756"/>
      <c r="BP953" s="756"/>
      <c r="BQ953" s="756"/>
      <c r="BR953" s="756"/>
      <c r="BS953" s="756"/>
      <c r="BT953" s="756"/>
      <c r="BU953" s="756"/>
      <c r="BV953" s="756"/>
      <c r="BW953" s="756"/>
      <c r="BX953" s="756"/>
      <c r="BY953" s="756"/>
      <c r="BZ953" s="756"/>
    </row>
    <row r="954" spans="2:78" x14ac:dyDescent="0.25">
      <c r="B954" s="705">
        <v>942</v>
      </c>
      <c r="C954" s="765">
        <f>(1+_xlfn.XLOOKUP(INT((B954-1)/12)+1,'ZC Curve'!$B$8:$B$107,'ZC Curve'!R$8:R$107,,0))^(1/12)-1</f>
        <v>0</v>
      </c>
      <c r="D954" s="766">
        <f t="shared" si="120"/>
        <v>1</v>
      </c>
      <c r="E954" s="765">
        <f>(1+_xlfn.XLOOKUP(INT((B954-1)/12)+1,'ZC Curve'!$B$8:$B$107,'ZC Curve'!S$8:S$107,,0))^(1/12)-1</f>
        <v>0</v>
      </c>
      <c r="F954" s="766">
        <f t="shared" si="121"/>
        <v>1</v>
      </c>
      <c r="G954" s="765">
        <f>(1+_xlfn.XLOOKUP(INT((B954-1)/12)+1,'ZC Curve'!$B$8:$B$107,'ZC Curve'!T$8:T$107,,0))^(1/12)-1</f>
        <v>0</v>
      </c>
      <c r="H954" s="766">
        <f t="shared" si="122"/>
        <v>1</v>
      </c>
      <c r="I954" s="594"/>
      <c r="J954" s="705">
        <f t="shared" si="123"/>
        <v>942</v>
      </c>
      <c r="K954" s="756"/>
      <c r="L954" s="756"/>
      <c r="M954" s="756"/>
      <c r="N954" s="756"/>
      <c r="O954" s="756"/>
      <c r="P954" s="756"/>
      <c r="Q954" s="756"/>
      <c r="R954" s="756"/>
      <c r="S954" s="756"/>
      <c r="T954" s="756"/>
      <c r="U954" s="756"/>
      <c r="V954" s="756"/>
      <c r="W954" s="594"/>
      <c r="X954" s="705">
        <f t="shared" si="124"/>
        <v>942</v>
      </c>
      <c r="Y954" s="756"/>
      <c r="Z954" s="756"/>
      <c r="AA954" s="756"/>
      <c r="AB954" s="756"/>
      <c r="AC954" s="756"/>
      <c r="AD954" s="756"/>
      <c r="AE954" s="756"/>
      <c r="AF954" s="756"/>
      <c r="AG954" s="756"/>
      <c r="AH954" s="756"/>
      <c r="AI954" s="756"/>
      <c r="AJ954" s="756"/>
      <c r="AK954" s="594"/>
      <c r="AL954" s="705">
        <f t="shared" si="125"/>
        <v>942</v>
      </c>
      <c r="AM954" s="756"/>
      <c r="AN954" s="756"/>
      <c r="AO954" s="756"/>
      <c r="AP954" s="756"/>
      <c r="AQ954" s="756"/>
      <c r="AR954" s="756"/>
      <c r="AS954" s="756"/>
      <c r="AT954" s="756"/>
      <c r="AU954" s="756"/>
      <c r="AV954" s="756"/>
      <c r="AW954" s="756"/>
      <c r="AX954" s="756"/>
      <c r="AY954" s="594"/>
      <c r="AZ954" s="705">
        <f t="shared" si="118"/>
        <v>942</v>
      </c>
      <c r="BA954" s="756"/>
      <c r="BB954" s="756"/>
      <c r="BC954" s="756"/>
      <c r="BD954" s="756"/>
      <c r="BE954" s="756"/>
      <c r="BF954" s="756"/>
      <c r="BG954" s="756"/>
      <c r="BH954" s="756"/>
      <c r="BI954" s="756"/>
      <c r="BJ954" s="756"/>
      <c r="BK954" s="756"/>
      <c r="BL954" s="756"/>
      <c r="BM954" s="685"/>
      <c r="BN954" s="705">
        <f t="shared" si="119"/>
        <v>942</v>
      </c>
      <c r="BO954" s="756"/>
      <c r="BP954" s="756"/>
      <c r="BQ954" s="756"/>
      <c r="BR954" s="756"/>
      <c r="BS954" s="756"/>
      <c r="BT954" s="756"/>
      <c r="BU954" s="756"/>
      <c r="BV954" s="756"/>
      <c r="BW954" s="756"/>
      <c r="BX954" s="756"/>
      <c r="BY954" s="756"/>
      <c r="BZ954" s="756"/>
    </row>
    <row r="955" spans="2:78" x14ac:dyDescent="0.25">
      <c r="B955" s="705">
        <v>943</v>
      </c>
      <c r="C955" s="765">
        <f>(1+_xlfn.XLOOKUP(INT((B955-1)/12)+1,'ZC Curve'!$B$8:$B$107,'ZC Curve'!R$8:R$107,,0))^(1/12)-1</f>
        <v>0</v>
      </c>
      <c r="D955" s="766">
        <f t="shared" si="120"/>
        <v>1</v>
      </c>
      <c r="E955" s="765">
        <f>(1+_xlfn.XLOOKUP(INT((B955-1)/12)+1,'ZC Curve'!$B$8:$B$107,'ZC Curve'!S$8:S$107,,0))^(1/12)-1</f>
        <v>0</v>
      </c>
      <c r="F955" s="766">
        <f t="shared" si="121"/>
        <v>1</v>
      </c>
      <c r="G955" s="765">
        <f>(1+_xlfn.XLOOKUP(INT((B955-1)/12)+1,'ZC Curve'!$B$8:$B$107,'ZC Curve'!T$8:T$107,,0))^(1/12)-1</f>
        <v>0</v>
      </c>
      <c r="H955" s="766">
        <f t="shared" si="122"/>
        <v>1</v>
      </c>
      <c r="I955" s="594"/>
      <c r="J955" s="705">
        <f t="shared" si="123"/>
        <v>943</v>
      </c>
      <c r="K955" s="756"/>
      <c r="L955" s="756"/>
      <c r="M955" s="756"/>
      <c r="N955" s="756"/>
      <c r="O955" s="756"/>
      <c r="P955" s="756"/>
      <c r="Q955" s="756"/>
      <c r="R955" s="756"/>
      <c r="S955" s="756"/>
      <c r="T955" s="756"/>
      <c r="U955" s="756"/>
      <c r="V955" s="756"/>
      <c r="W955" s="594"/>
      <c r="X955" s="705">
        <f t="shared" si="124"/>
        <v>943</v>
      </c>
      <c r="Y955" s="756"/>
      <c r="Z955" s="756"/>
      <c r="AA955" s="756"/>
      <c r="AB955" s="756"/>
      <c r="AC955" s="756"/>
      <c r="AD955" s="756"/>
      <c r="AE955" s="756"/>
      <c r="AF955" s="756"/>
      <c r="AG955" s="756"/>
      <c r="AH955" s="756"/>
      <c r="AI955" s="756"/>
      <c r="AJ955" s="756"/>
      <c r="AK955" s="594"/>
      <c r="AL955" s="705">
        <f t="shared" si="125"/>
        <v>943</v>
      </c>
      <c r="AM955" s="756"/>
      <c r="AN955" s="756"/>
      <c r="AO955" s="756"/>
      <c r="AP955" s="756"/>
      <c r="AQ955" s="756"/>
      <c r="AR955" s="756"/>
      <c r="AS955" s="756"/>
      <c r="AT955" s="756"/>
      <c r="AU955" s="756"/>
      <c r="AV955" s="756"/>
      <c r="AW955" s="756"/>
      <c r="AX955" s="756"/>
      <c r="AY955" s="594"/>
      <c r="AZ955" s="705">
        <f t="shared" si="118"/>
        <v>943</v>
      </c>
      <c r="BA955" s="756"/>
      <c r="BB955" s="756"/>
      <c r="BC955" s="756"/>
      <c r="BD955" s="756"/>
      <c r="BE955" s="756"/>
      <c r="BF955" s="756"/>
      <c r="BG955" s="756"/>
      <c r="BH955" s="756"/>
      <c r="BI955" s="756"/>
      <c r="BJ955" s="756"/>
      <c r="BK955" s="756"/>
      <c r="BL955" s="756"/>
      <c r="BM955" s="685"/>
      <c r="BN955" s="705">
        <f t="shared" si="119"/>
        <v>943</v>
      </c>
      <c r="BO955" s="756"/>
      <c r="BP955" s="756"/>
      <c r="BQ955" s="756"/>
      <c r="BR955" s="756"/>
      <c r="BS955" s="756"/>
      <c r="BT955" s="756"/>
      <c r="BU955" s="756"/>
      <c r="BV955" s="756"/>
      <c r="BW955" s="756"/>
      <c r="BX955" s="756"/>
      <c r="BY955" s="756"/>
      <c r="BZ955" s="756"/>
    </row>
    <row r="956" spans="2:78" x14ac:dyDescent="0.25">
      <c r="B956" s="705">
        <v>944</v>
      </c>
      <c r="C956" s="765">
        <f>(1+_xlfn.XLOOKUP(INT((B956-1)/12)+1,'ZC Curve'!$B$8:$B$107,'ZC Curve'!R$8:R$107,,0))^(1/12)-1</f>
        <v>0</v>
      </c>
      <c r="D956" s="766">
        <f t="shared" si="120"/>
        <v>1</v>
      </c>
      <c r="E956" s="765">
        <f>(1+_xlfn.XLOOKUP(INT((B956-1)/12)+1,'ZC Curve'!$B$8:$B$107,'ZC Curve'!S$8:S$107,,0))^(1/12)-1</f>
        <v>0</v>
      </c>
      <c r="F956" s="766">
        <f t="shared" si="121"/>
        <v>1</v>
      </c>
      <c r="G956" s="765">
        <f>(1+_xlfn.XLOOKUP(INT((B956-1)/12)+1,'ZC Curve'!$B$8:$B$107,'ZC Curve'!T$8:T$107,,0))^(1/12)-1</f>
        <v>0</v>
      </c>
      <c r="H956" s="766">
        <f t="shared" si="122"/>
        <v>1</v>
      </c>
      <c r="I956" s="594"/>
      <c r="J956" s="705">
        <f t="shared" si="123"/>
        <v>944</v>
      </c>
      <c r="K956" s="756"/>
      <c r="L956" s="756"/>
      <c r="M956" s="756"/>
      <c r="N956" s="756"/>
      <c r="O956" s="756"/>
      <c r="P956" s="756"/>
      <c r="Q956" s="756"/>
      <c r="R956" s="756"/>
      <c r="S956" s="756"/>
      <c r="T956" s="756"/>
      <c r="U956" s="756"/>
      <c r="V956" s="756"/>
      <c r="W956" s="594"/>
      <c r="X956" s="705">
        <f t="shared" si="124"/>
        <v>944</v>
      </c>
      <c r="Y956" s="756"/>
      <c r="Z956" s="756"/>
      <c r="AA956" s="756"/>
      <c r="AB956" s="756"/>
      <c r="AC956" s="756"/>
      <c r="AD956" s="756"/>
      <c r="AE956" s="756"/>
      <c r="AF956" s="756"/>
      <c r="AG956" s="756"/>
      <c r="AH956" s="756"/>
      <c r="AI956" s="756"/>
      <c r="AJ956" s="756"/>
      <c r="AK956" s="594"/>
      <c r="AL956" s="705">
        <f t="shared" si="125"/>
        <v>944</v>
      </c>
      <c r="AM956" s="756"/>
      <c r="AN956" s="756"/>
      <c r="AO956" s="756"/>
      <c r="AP956" s="756"/>
      <c r="AQ956" s="756"/>
      <c r="AR956" s="756"/>
      <c r="AS956" s="756"/>
      <c r="AT956" s="756"/>
      <c r="AU956" s="756"/>
      <c r="AV956" s="756"/>
      <c r="AW956" s="756"/>
      <c r="AX956" s="756"/>
      <c r="AY956" s="594"/>
      <c r="AZ956" s="705">
        <f t="shared" si="118"/>
        <v>944</v>
      </c>
      <c r="BA956" s="756"/>
      <c r="BB956" s="756"/>
      <c r="BC956" s="756"/>
      <c r="BD956" s="756"/>
      <c r="BE956" s="756"/>
      <c r="BF956" s="756"/>
      <c r="BG956" s="756"/>
      <c r="BH956" s="756"/>
      <c r="BI956" s="756"/>
      <c r="BJ956" s="756"/>
      <c r="BK956" s="756"/>
      <c r="BL956" s="756"/>
      <c r="BM956" s="685"/>
      <c r="BN956" s="705">
        <f t="shared" si="119"/>
        <v>944</v>
      </c>
      <c r="BO956" s="756"/>
      <c r="BP956" s="756"/>
      <c r="BQ956" s="756"/>
      <c r="BR956" s="756"/>
      <c r="BS956" s="756"/>
      <c r="BT956" s="756"/>
      <c r="BU956" s="756"/>
      <c r="BV956" s="756"/>
      <c r="BW956" s="756"/>
      <c r="BX956" s="756"/>
      <c r="BY956" s="756"/>
      <c r="BZ956" s="756"/>
    </row>
    <row r="957" spans="2:78" x14ac:dyDescent="0.25">
      <c r="B957" s="705">
        <v>945</v>
      </c>
      <c r="C957" s="765">
        <f>(1+_xlfn.XLOOKUP(INT((B957-1)/12)+1,'ZC Curve'!$B$8:$B$107,'ZC Curve'!R$8:R$107,,0))^(1/12)-1</f>
        <v>0</v>
      </c>
      <c r="D957" s="766">
        <f t="shared" si="120"/>
        <v>1</v>
      </c>
      <c r="E957" s="765">
        <f>(1+_xlfn.XLOOKUP(INT((B957-1)/12)+1,'ZC Curve'!$B$8:$B$107,'ZC Curve'!S$8:S$107,,0))^(1/12)-1</f>
        <v>0</v>
      </c>
      <c r="F957" s="766">
        <f t="shared" si="121"/>
        <v>1</v>
      </c>
      <c r="G957" s="765">
        <f>(1+_xlfn.XLOOKUP(INT((B957-1)/12)+1,'ZC Curve'!$B$8:$B$107,'ZC Curve'!T$8:T$107,,0))^(1/12)-1</f>
        <v>0</v>
      </c>
      <c r="H957" s="766">
        <f t="shared" si="122"/>
        <v>1</v>
      </c>
      <c r="I957" s="594"/>
      <c r="J957" s="705">
        <f t="shared" si="123"/>
        <v>945</v>
      </c>
      <c r="K957" s="756"/>
      <c r="L957" s="756"/>
      <c r="M957" s="756"/>
      <c r="N957" s="756"/>
      <c r="O957" s="756"/>
      <c r="P957" s="756"/>
      <c r="Q957" s="756"/>
      <c r="R957" s="756"/>
      <c r="S957" s="756"/>
      <c r="T957" s="756"/>
      <c r="U957" s="756"/>
      <c r="V957" s="756"/>
      <c r="W957" s="594"/>
      <c r="X957" s="705">
        <f t="shared" si="124"/>
        <v>945</v>
      </c>
      <c r="Y957" s="756"/>
      <c r="Z957" s="756"/>
      <c r="AA957" s="756"/>
      <c r="AB957" s="756"/>
      <c r="AC957" s="756"/>
      <c r="AD957" s="756"/>
      <c r="AE957" s="756"/>
      <c r="AF957" s="756"/>
      <c r="AG957" s="756"/>
      <c r="AH957" s="756"/>
      <c r="AI957" s="756"/>
      <c r="AJ957" s="756"/>
      <c r="AK957" s="594"/>
      <c r="AL957" s="705">
        <f t="shared" si="125"/>
        <v>945</v>
      </c>
      <c r="AM957" s="756"/>
      <c r="AN957" s="756"/>
      <c r="AO957" s="756"/>
      <c r="AP957" s="756"/>
      <c r="AQ957" s="756"/>
      <c r="AR957" s="756"/>
      <c r="AS957" s="756"/>
      <c r="AT957" s="756"/>
      <c r="AU957" s="756"/>
      <c r="AV957" s="756"/>
      <c r="AW957" s="756"/>
      <c r="AX957" s="756"/>
      <c r="AY957" s="594"/>
      <c r="AZ957" s="705">
        <f t="shared" si="118"/>
        <v>945</v>
      </c>
      <c r="BA957" s="756"/>
      <c r="BB957" s="756"/>
      <c r="BC957" s="756"/>
      <c r="BD957" s="756"/>
      <c r="BE957" s="756"/>
      <c r="BF957" s="756"/>
      <c r="BG957" s="756"/>
      <c r="BH957" s="756"/>
      <c r="BI957" s="756"/>
      <c r="BJ957" s="756"/>
      <c r="BK957" s="756"/>
      <c r="BL957" s="756"/>
      <c r="BM957" s="685"/>
      <c r="BN957" s="705">
        <f t="shared" si="119"/>
        <v>945</v>
      </c>
      <c r="BO957" s="756"/>
      <c r="BP957" s="756"/>
      <c r="BQ957" s="756"/>
      <c r="BR957" s="756"/>
      <c r="BS957" s="756"/>
      <c r="BT957" s="756"/>
      <c r="BU957" s="756"/>
      <c r="BV957" s="756"/>
      <c r="BW957" s="756"/>
      <c r="BX957" s="756"/>
      <c r="BY957" s="756"/>
      <c r="BZ957" s="756"/>
    </row>
    <row r="958" spans="2:78" x14ac:dyDescent="0.25">
      <c r="B958" s="705">
        <v>946</v>
      </c>
      <c r="C958" s="765">
        <f>(1+_xlfn.XLOOKUP(INT((B958-1)/12)+1,'ZC Curve'!$B$8:$B$107,'ZC Curve'!R$8:R$107,,0))^(1/12)-1</f>
        <v>0</v>
      </c>
      <c r="D958" s="766">
        <f t="shared" si="120"/>
        <v>1</v>
      </c>
      <c r="E958" s="765">
        <f>(1+_xlfn.XLOOKUP(INT((B958-1)/12)+1,'ZC Curve'!$B$8:$B$107,'ZC Curve'!S$8:S$107,,0))^(1/12)-1</f>
        <v>0</v>
      </c>
      <c r="F958" s="766">
        <f t="shared" si="121"/>
        <v>1</v>
      </c>
      <c r="G958" s="765">
        <f>(1+_xlfn.XLOOKUP(INT((B958-1)/12)+1,'ZC Curve'!$B$8:$B$107,'ZC Curve'!T$8:T$107,,0))^(1/12)-1</f>
        <v>0</v>
      </c>
      <c r="H958" s="766">
        <f t="shared" si="122"/>
        <v>1</v>
      </c>
      <c r="I958" s="594"/>
      <c r="J958" s="705">
        <f t="shared" si="123"/>
        <v>946</v>
      </c>
      <c r="K958" s="756"/>
      <c r="L958" s="756"/>
      <c r="M958" s="756"/>
      <c r="N958" s="756"/>
      <c r="O958" s="756"/>
      <c r="P958" s="756"/>
      <c r="Q958" s="756"/>
      <c r="R958" s="756"/>
      <c r="S958" s="756"/>
      <c r="T958" s="756"/>
      <c r="U958" s="756"/>
      <c r="V958" s="756"/>
      <c r="W958" s="594"/>
      <c r="X958" s="705">
        <f t="shared" si="124"/>
        <v>946</v>
      </c>
      <c r="Y958" s="756"/>
      <c r="Z958" s="756"/>
      <c r="AA958" s="756"/>
      <c r="AB958" s="756"/>
      <c r="AC958" s="756"/>
      <c r="AD958" s="756"/>
      <c r="AE958" s="756"/>
      <c r="AF958" s="756"/>
      <c r="AG958" s="756"/>
      <c r="AH958" s="756"/>
      <c r="AI958" s="756"/>
      <c r="AJ958" s="756"/>
      <c r="AK958" s="594"/>
      <c r="AL958" s="705">
        <f t="shared" si="125"/>
        <v>946</v>
      </c>
      <c r="AM958" s="756"/>
      <c r="AN958" s="756"/>
      <c r="AO958" s="756"/>
      <c r="AP958" s="756"/>
      <c r="AQ958" s="756"/>
      <c r="AR958" s="756"/>
      <c r="AS958" s="756"/>
      <c r="AT958" s="756"/>
      <c r="AU958" s="756"/>
      <c r="AV958" s="756"/>
      <c r="AW958" s="756"/>
      <c r="AX958" s="756"/>
      <c r="AY958" s="594"/>
      <c r="AZ958" s="705">
        <f t="shared" si="118"/>
        <v>946</v>
      </c>
      <c r="BA958" s="756"/>
      <c r="BB958" s="756"/>
      <c r="BC958" s="756"/>
      <c r="BD958" s="756"/>
      <c r="BE958" s="756"/>
      <c r="BF958" s="756"/>
      <c r="BG958" s="756"/>
      <c r="BH958" s="756"/>
      <c r="BI958" s="756"/>
      <c r="BJ958" s="756"/>
      <c r="BK958" s="756"/>
      <c r="BL958" s="756"/>
      <c r="BM958" s="685"/>
      <c r="BN958" s="705">
        <f t="shared" si="119"/>
        <v>946</v>
      </c>
      <c r="BO958" s="756"/>
      <c r="BP958" s="756"/>
      <c r="BQ958" s="756"/>
      <c r="BR958" s="756"/>
      <c r="BS958" s="756"/>
      <c r="BT958" s="756"/>
      <c r="BU958" s="756"/>
      <c r="BV958" s="756"/>
      <c r="BW958" s="756"/>
      <c r="BX958" s="756"/>
      <c r="BY958" s="756"/>
      <c r="BZ958" s="756"/>
    </row>
    <row r="959" spans="2:78" x14ac:dyDescent="0.25">
      <c r="B959" s="705">
        <v>947</v>
      </c>
      <c r="C959" s="765">
        <f>(1+_xlfn.XLOOKUP(INT((B959-1)/12)+1,'ZC Curve'!$B$8:$B$107,'ZC Curve'!R$8:R$107,,0))^(1/12)-1</f>
        <v>0</v>
      </c>
      <c r="D959" s="766">
        <f t="shared" si="120"/>
        <v>1</v>
      </c>
      <c r="E959" s="765">
        <f>(1+_xlfn.XLOOKUP(INT((B959-1)/12)+1,'ZC Curve'!$B$8:$B$107,'ZC Curve'!S$8:S$107,,0))^(1/12)-1</f>
        <v>0</v>
      </c>
      <c r="F959" s="766">
        <f t="shared" si="121"/>
        <v>1</v>
      </c>
      <c r="G959" s="765">
        <f>(1+_xlfn.XLOOKUP(INT((B959-1)/12)+1,'ZC Curve'!$B$8:$B$107,'ZC Curve'!T$8:T$107,,0))^(1/12)-1</f>
        <v>0</v>
      </c>
      <c r="H959" s="766">
        <f t="shared" si="122"/>
        <v>1</v>
      </c>
      <c r="I959" s="594"/>
      <c r="J959" s="705">
        <f t="shared" si="123"/>
        <v>947</v>
      </c>
      <c r="K959" s="756"/>
      <c r="L959" s="756"/>
      <c r="M959" s="756"/>
      <c r="N959" s="756"/>
      <c r="O959" s="756"/>
      <c r="P959" s="756"/>
      <c r="Q959" s="756"/>
      <c r="R959" s="756"/>
      <c r="S959" s="756"/>
      <c r="T959" s="756"/>
      <c r="U959" s="756"/>
      <c r="V959" s="756"/>
      <c r="W959" s="594"/>
      <c r="X959" s="705">
        <f t="shared" si="124"/>
        <v>947</v>
      </c>
      <c r="Y959" s="756"/>
      <c r="Z959" s="756"/>
      <c r="AA959" s="756"/>
      <c r="AB959" s="756"/>
      <c r="AC959" s="756"/>
      <c r="AD959" s="756"/>
      <c r="AE959" s="756"/>
      <c r="AF959" s="756"/>
      <c r="AG959" s="756"/>
      <c r="AH959" s="756"/>
      <c r="AI959" s="756"/>
      <c r="AJ959" s="756"/>
      <c r="AK959" s="594"/>
      <c r="AL959" s="705">
        <f t="shared" si="125"/>
        <v>947</v>
      </c>
      <c r="AM959" s="756"/>
      <c r="AN959" s="756"/>
      <c r="AO959" s="756"/>
      <c r="AP959" s="756"/>
      <c r="AQ959" s="756"/>
      <c r="AR959" s="756"/>
      <c r="AS959" s="756"/>
      <c r="AT959" s="756"/>
      <c r="AU959" s="756"/>
      <c r="AV959" s="756"/>
      <c r="AW959" s="756"/>
      <c r="AX959" s="756"/>
      <c r="AY959" s="594"/>
      <c r="AZ959" s="705">
        <f t="shared" si="118"/>
        <v>947</v>
      </c>
      <c r="BA959" s="756"/>
      <c r="BB959" s="756"/>
      <c r="BC959" s="756"/>
      <c r="BD959" s="756"/>
      <c r="BE959" s="756"/>
      <c r="BF959" s="756"/>
      <c r="BG959" s="756"/>
      <c r="BH959" s="756"/>
      <c r="BI959" s="756"/>
      <c r="BJ959" s="756"/>
      <c r="BK959" s="756"/>
      <c r="BL959" s="756"/>
      <c r="BM959" s="685"/>
      <c r="BN959" s="705">
        <f t="shared" si="119"/>
        <v>947</v>
      </c>
      <c r="BO959" s="756"/>
      <c r="BP959" s="756"/>
      <c r="BQ959" s="756"/>
      <c r="BR959" s="756"/>
      <c r="BS959" s="756"/>
      <c r="BT959" s="756"/>
      <c r="BU959" s="756"/>
      <c r="BV959" s="756"/>
      <c r="BW959" s="756"/>
      <c r="BX959" s="756"/>
      <c r="BY959" s="756"/>
      <c r="BZ959" s="756"/>
    </row>
    <row r="960" spans="2:78" x14ac:dyDescent="0.25">
      <c r="B960" s="705">
        <v>948</v>
      </c>
      <c r="C960" s="765">
        <f>(1+_xlfn.XLOOKUP(INT((B960-1)/12)+1,'ZC Curve'!$B$8:$B$107,'ZC Curve'!R$8:R$107,,0))^(1/12)-1</f>
        <v>0</v>
      </c>
      <c r="D960" s="766">
        <f t="shared" si="120"/>
        <v>1</v>
      </c>
      <c r="E960" s="765">
        <f>(1+_xlfn.XLOOKUP(INT((B960-1)/12)+1,'ZC Curve'!$B$8:$B$107,'ZC Curve'!S$8:S$107,,0))^(1/12)-1</f>
        <v>0</v>
      </c>
      <c r="F960" s="766">
        <f t="shared" si="121"/>
        <v>1</v>
      </c>
      <c r="G960" s="765">
        <f>(1+_xlfn.XLOOKUP(INT((B960-1)/12)+1,'ZC Curve'!$B$8:$B$107,'ZC Curve'!T$8:T$107,,0))^(1/12)-1</f>
        <v>0</v>
      </c>
      <c r="H960" s="766">
        <f t="shared" si="122"/>
        <v>1</v>
      </c>
      <c r="I960" s="594"/>
      <c r="J960" s="705">
        <f t="shared" si="123"/>
        <v>948</v>
      </c>
      <c r="K960" s="756"/>
      <c r="L960" s="756"/>
      <c r="M960" s="756"/>
      <c r="N960" s="756"/>
      <c r="O960" s="756"/>
      <c r="P960" s="756"/>
      <c r="Q960" s="756"/>
      <c r="R960" s="756"/>
      <c r="S960" s="756"/>
      <c r="T960" s="756"/>
      <c r="U960" s="756"/>
      <c r="V960" s="756"/>
      <c r="W960" s="594"/>
      <c r="X960" s="705">
        <f t="shared" si="124"/>
        <v>948</v>
      </c>
      <c r="Y960" s="756"/>
      <c r="Z960" s="756"/>
      <c r="AA960" s="756"/>
      <c r="AB960" s="756"/>
      <c r="AC960" s="756"/>
      <c r="AD960" s="756"/>
      <c r="AE960" s="756"/>
      <c r="AF960" s="756"/>
      <c r="AG960" s="756"/>
      <c r="AH960" s="756"/>
      <c r="AI960" s="756"/>
      <c r="AJ960" s="756"/>
      <c r="AK960" s="594"/>
      <c r="AL960" s="705">
        <f t="shared" si="125"/>
        <v>948</v>
      </c>
      <c r="AM960" s="756"/>
      <c r="AN960" s="756"/>
      <c r="AO960" s="756"/>
      <c r="AP960" s="756"/>
      <c r="AQ960" s="756"/>
      <c r="AR960" s="756"/>
      <c r="AS960" s="756"/>
      <c r="AT960" s="756"/>
      <c r="AU960" s="756"/>
      <c r="AV960" s="756"/>
      <c r="AW960" s="756"/>
      <c r="AX960" s="756"/>
      <c r="AY960" s="594"/>
      <c r="AZ960" s="705">
        <f t="shared" si="118"/>
        <v>948</v>
      </c>
      <c r="BA960" s="756"/>
      <c r="BB960" s="756"/>
      <c r="BC960" s="756"/>
      <c r="BD960" s="756"/>
      <c r="BE960" s="756"/>
      <c r="BF960" s="756"/>
      <c r="BG960" s="756"/>
      <c r="BH960" s="756"/>
      <c r="BI960" s="756"/>
      <c r="BJ960" s="756"/>
      <c r="BK960" s="756"/>
      <c r="BL960" s="756"/>
      <c r="BM960" s="685"/>
      <c r="BN960" s="705">
        <f t="shared" si="119"/>
        <v>948</v>
      </c>
      <c r="BO960" s="756"/>
      <c r="BP960" s="756"/>
      <c r="BQ960" s="756"/>
      <c r="BR960" s="756"/>
      <c r="BS960" s="756"/>
      <c r="BT960" s="756"/>
      <c r="BU960" s="756"/>
      <c r="BV960" s="756"/>
      <c r="BW960" s="756"/>
      <c r="BX960" s="756"/>
      <c r="BY960" s="756"/>
      <c r="BZ960" s="756"/>
    </row>
    <row r="961" spans="2:78" x14ac:dyDescent="0.25">
      <c r="B961" s="705">
        <v>949</v>
      </c>
      <c r="C961" s="765">
        <f>(1+_xlfn.XLOOKUP(INT((B961-1)/12)+1,'ZC Curve'!$B$8:$B$107,'ZC Curve'!R$8:R$107,,0))^(1/12)-1</f>
        <v>0</v>
      </c>
      <c r="D961" s="766">
        <f t="shared" si="120"/>
        <v>1</v>
      </c>
      <c r="E961" s="765">
        <f>(1+_xlfn.XLOOKUP(INT((B961-1)/12)+1,'ZC Curve'!$B$8:$B$107,'ZC Curve'!S$8:S$107,,0))^(1/12)-1</f>
        <v>0</v>
      </c>
      <c r="F961" s="766">
        <f t="shared" si="121"/>
        <v>1</v>
      </c>
      <c r="G961" s="765">
        <f>(1+_xlfn.XLOOKUP(INT((B961-1)/12)+1,'ZC Curve'!$B$8:$B$107,'ZC Curve'!T$8:T$107,,0))^(1/12)-1</f>
        <v>0</v>
      </c>
      <c r="H961" s="766">
        <f t="shared" si="122"/>
        <v>1</v>
      </c>
      <c r="I961" s="594"/>
      <c r="J961" s="705">
        <f t="shared" si="123"/>
        <v>949</v>
      </c>
      <c r="K961" s="756"/>
      <c r="L961" s="756"/>
      <c r="M961" s="756"/>
      <c r="N961" s="756"/>
      <c r="O961" s="756"/>
      <c r="P961" s="756"/>
      <c r="Q961" s="756"/>
      <c r="R961" s="756"/>
      <c r="S961" s="756"/>
      <c r="T961" s="756"/>
      <c r="U961" s="756"/>
      <c r="V961" s="756"/>
      <c r="W961" s="594"/>
      <c r="X961" s="705">
        <f t="shared" si="124"/>
        <v>949</v>
      </c>
      <c r="Y961" s="756"/>
      <c r="Z961" s="756"/>
      <c r="AA961" s="756"/>
      <c r="AB961" s="756"/>
      <c r="AC961" s="756"/>
      <c r="AD961" s="756"/>
      <c r="AE961" s="756"/>
      <c r="AF961" s="756"/>
      <c r="AG961" s="756"/>
      <c r="AH961" s="756"/>
      <c r="AI961" s="756"/>
      <c r="AJ961" s="756"/>
      <c r="AK961" s="594"/>
      <c r="AL961" s="705">
        <f t="shared" si="125"/>
        <v>949</v>
      </c>
      <c r="AM961" s="756"/>
      <c r="AN961" s="756"/>
      <c r="AO961" s="756"/>
      <c r="AP961" s="756"/>
      <c r="AQ961" s="756"/>
      <c r="AR961" s="756"/>
      <c r="AS961" s="756"/>
      <c r="AT961" s="756"/>
      <c r="AU961" s="756"/>
      <c r="AV961" s="756"/>
      <c r="AW961" s="756"/>
      <c r="AX961" s="756"/>
      <c r="AY961" s="594"/>
      <c r="AZ961" s="705">
        <f t="shared" si="118"/>
        <v>949</v>
      </c>
      <c r="BA961" s="756"/>
      <c r="BB961" s="756"/>
      <c r="BC961" s="756"/>
      <c r="BD961" s="756"/>
      <c r="BE961" s="756"/>
      <c r="BF961" s="756"/>
      <c r="BG961" s="756"/>
      <c r="BH961" s="756"/>
      <c r="BI961" s="756"/>
      <c r="BJ961" s="756"/>
      <c r="BK961" s="756"/>
      <c r="BL961" s="756"/>
      <c r="BM961" s="685"/>
      <c r="BN961" s="705">
        <f t="shared" si="119"/>
        <v>949</v>
      </c>
      <c r="BO961" s="756"/>
      <c r="BP961" s="756"/>
      <c r="BQ961" s="756"/>
      <c r="BR961" s="756"/>
      <c r="BS961" s="756"/>
      <c r="BT961" s="756"/>
      <c r="BU961" s="756"/>
      <c r="BV961" s="756"/>
      <c r="BW961" s="756"/>
      <c r="BX961" s="756"/>
      <c r="BY961" s="756"/>
      <c r="BZ961" s="756"/>
    </row>
    <row r="962" spans="2:78" x14ac:dyDescent="0.25">
      <c r="B962" s="705">
        <v>950</v>
      </c>
      <c r="C962" s="765">
        <f>(1+_xlfn.XLOOKUP(INT((B962-1)/12)+1,'ZC Curve'!$B$8:$B$107,'ZC Curve'!R$8:R$107,,0))^(1/12)-1</f>
        <v>0</v>
      </c>
      <c r="D962" s="766">
        <f t="shared" si="120"/>
        <v>1</v>
      </c>
      <c r="E962" s="765">
        <f>(1+_xlfn.XLOOKUP(INT((B962-1)/12)+1,'ZC Curve'!$B$8:$B$107,'ZC Curve'!S$8:S$107,,0))^(1/12)-1</f>
        <v>0</v>
      </c>
      <c r="F962" s="766">
        <f t="shared" si="121"/>
        <v>1</v>
      </c>
      <c r="G962" s="765">
        <f>(1+_xlfn.XLOOKUP(INT((B962-1)/12)+1,'ZC Curve'!$B$8:$B$107,'ZC Curve'!T$8:T$107,,0))^(1/12)-1</f>
        <v>0</v>
      </c>
      <c r="H962" s="766">
        <f t="shared" si="122"/>
        <v>1</v>
      </c>
      <c r="I962" s="594"/>
      <c r="J962" s="705">
        <f t="shared" si="123"/>
        <v>950</v>
      </c>
      <c r="K962" s="756"/>
      <c r="L962" s="756"/>
      <c r="M962" s="756"/>
      <c r="N962" s="756"/>
      <c r="O962" s="756"/>
      <c r="P962" s="756"/>
      <c r="Q962" s="756"/>
      <c r="R962" s="756"/>
      <c r="S962" s="756"/>
      <c r="T962" s="756"/>
      <c r="U962" s="756"/>
      <c r="V962" s="756"/>
      <c r="W962" s="594"/>
      <c r="X962" s="705">
        <f t="shared" si="124"/>
        <v>950</v>
      </c>
      <c r="Y962" s="756"/>
      <c r="Z962" s="756"/>
      <c r="AA962" s="756"/>
      <c r="AB962" s="756"/>
      <c r="AC962" s="756"/>
      <c r="AD962" s="756"/>
      <c r="AE962" s="756"/>
      <c r="AF962" s="756"/>
      <c r="AG962" s="756"/>
      <c r="AH962" s="756"/>
      <c r="AI962" s="756"/>
      <c r="AJ962" s="756"/>
      <c r="AK962" s="594"/>
      <c r="AL962" s="705">
        <f t="shared" si="125"/>
        <v>950</v>
      </c>
      <c r="AM962" s="756"/>
      <c r="AN962" s="756"/>
      <c r="AO962" s="756"/>
      <c r="AP962" s="756"/>
      <c r="AQ962" s="756"/>
      <c r="AR962" s="756"/>
      <c r="AS962" s="756"/>
      <c r="AT962" s="756"/>
      <c r="AU962" s="756"/>
      <c r="AV962" s="756"/>
      <c r="AW962" s="756"/>
      <c r="AX962" s="756"/>
      <c r="AY962" s="594"/>
      <c r="AZ962" s="705">
        <f t="shared" si="118"/>
        <v>950</v>
      </c>
      <c r="BA962" s="756"/>
      <c r="BB962" s="756"/>
      <c r="BC962" s="756"/>
      <c r="BD962" s="756"/>
      <c r="BE962" s="756"/>
      <c r="BF962" s="756"/>
      <c r="BG962" s="756"/>
      <c r="BH962" s="756"/>
      <c r="BI962" s="756"/>
      <c r="BJ962" s="756"/>
      <c r="BK962" s="756"/>
      <c r="BL962" s="756"/>
      <c r="BM962" s="685"/>
      <c r="BN962" s="705">
        <f t="shared" si="119"/>
        <v>950</v>
      </c>
      <c r="BO962" s="756"/>
      <c r="BP962" s="756"/>
      <c r="BQ962" s="756"/>
      <c r="BR962" s="756"/>
      <c r="BS962" s="756"/>
      <c r="BT962" s="756"/>
      <c r="BU962" s="756"/>
      <c r="BV962" s="756"/>
      <c r="BW962" s="756"/>
      <c r="BX962" s="756"/>
      <c r="BY962" s="756"/>
      <c r="BZ962" s="756"/>
    </row>
    <row r="963" spans="2:78" x14ac:dyDescent="0.25">
      <c r="B963" s="705">
        <v>951</v>
      </c>
      <c r="C963" s="765">
        <f>(1+_xlfn.XLOOKUP(INT((B963-1)/12)+1,'ZC Curve'!$B$8:$B$107,'ZC Curve'!R$8:R$107,,0))^(1/12)-1</f>
        <v>0</v>
      </c>
      <c r="D963" s="766">
        <f t="shared" si="120"/>
        <v>1</v>
      </c>
      <c r="E963" s="765">
        <f>(1+_xlfn.XLOOKUP(INT((B963-1)/12)+1,'ZC Curve'!$B$8:$B$107,'ZC Curve'!S$8:S$107,,0))^(1/12)-1</f>
        <v>0</v>
      </c>
      <c r="F963" s="766">
        <f t="shared" si="121"/>
        <v>1</v>
      </c>
      <c r="G963" s="765">
        <f>(1+_xlfn.XLOOKUP(INT((B963-1)/12)+1,'ZC Curve'!$B$8:$B$107,'ZC Curve'!T$8:T$107,,0))^(1/12)-1</f>
        <v>0</v>
      </c>
      <c r="H963" s="766">
        <f t="shared" si="122"/>
        <v>1</v>
      </c>
      <c r="I963" s="594"/>
      <c r="J963" s="705">
        <f t="shared" si="123"/>
        <v>951</v>
      </c>
      <c r="K963" s="756"/>
      <c r="L963" s="756"/>
      <c r="M963" s="756"/>
      <c r="N963" s="756"/>
      <c r="O963" s="756"/>
      <c r="P963" s="756"/>
      <c r="Q963" s="756"/>
      <c r="R963" s="756"/>
      <c r="S963" s="756"/>
      <c r="T963" s="756"/>
      <c r="U963" s="756"/>
      <c r="V963" s="756"/>
      <c r="W963" s="594"/>
      <c r="X963" s="705">
        <f t="shared" si="124"/>
        <v>951</v>
      </c>
      <c r="Y963" s="756"/>
      <c r="Z963" s="756"/>
      <c r="AA963" s="756"/>
      <c r="AB963" s="756"/>
      <c r="AC963" s="756"/>
      <c r="AD963" s="756"/>
      <c r="AE963" s="756"/>
      <c r="AF963" s="756"/>
      <c r="AG963" s="756"/>
      <c r="AH963" s="756"/>
      <c r="AI963" s="756"/>
      <c r="AJ963" s="756"/>
      <c r="AK963" s="594"/>
      <c r="AL963" s="705">
        <f t="shared" si="125"/>
        <v>951</v>
      </c>
      <c r="AM963" s="756"/>
      <c r="AN963" s="756"/>
      <c r="AO963" s="756"/>
      <c r="AP963" s="756"/>
      <c r="AQ963" s="756"/>
      <c r="AR963" s="756"/>
      <c r="AS963" s="756"/>
      <c r="AT963" s="756"/>
      <c r="AU963" s="756"/>
      <c r="AV963" s="756"/>
      <c r="AW963" s="756"/>
      <c r="AX963" s="756"/>
      <c r="AY963" s="594"/>
      <c r="AZ963" s="705">
        <f t="shared" si="118"/>
        <v>951</v>
      </c>
      <c r="BA963" s="756"/>
      <c r="BB963" s="756"/>
      <c r="BC963" s="756"/>
      <c r="BD963" s="756"/>
      <c r="BE963" s="756"/>
      <c r="BF963" s="756"/>
      <c r="BG963" s="756"/>
      <c r="BH963" s="756"/>
      <c r="BI963" s="756"/>
      <c r="BJ963" s="756"/>
      <c r="BK963" s="756"/>
      <c r="BL963" s="756"/>
      <c r="BM963" s="685"/>
      <c r="BN963" s="705">
        <f t="shared" si="119"/>
        <v>951</v>
      </c>
      <c r="BO963" s="756"/>
      <c r="BP963" s="756"/>
      <c r="BQ963" s="756"/>
      <c r="BR963" s="756"/>
      <c r="BS963" s="756"/>
      <c r="BT963" s="756"/>
      <c r="BU963" s="756"/>
      <c r="BV963" s="756"/>
      <c r="BW963" s="756"/>
      <c r="BX963" s="756"/>
      <c r="BY963" s="756"/>
      <c r="BZ963" s="756"/>
    </row>
    <row r="964" spans="2:78" x14ac:dyDescent="0.25">
      <c r="B964" s="705">
        <v>952</v>
      </c>
      <c r="C964" s="765">
        <f>(1+_xlfn.XLOOKUP(INT((B964-1)/12)+1,'ZC Curve'!$B$8:$B$107,'ZC Curve'!R$8:R$107,,0))^(1/12)-1</f>
        <v>0</v>
      </c>
      <c r="D964" s="766">
        <f t="shared" si="120"/>
        <v>1</v>
      </c>
      <c r="E964" s="765">
        <f>(1+_xlfn.XLOOKUP(INT((B964-1)/12)+1,'ZC Curve'!$B$8:$B$107,'ZC Curve'!S$8:S$107,,0))^(1/12)-1</f>
        <v>0</v>
      </c>
      <c r="F964" s="766">
        <f t="shared" si="121"/>
        <v>1</v>
      </c>
      <c r="G964" s="765">
        <f>(1+_xlfn.XLOOKUP(INT((B964-1)/12)+1,'ZC Curve'!$B$8:$B$107,'ZC Curve'!T$8:T$107,,0))^(1/12)-1</f>
        <v>0</v>
      </c>
      <c r="H964" s="766">
        <f t="shared" si="122"/>
        <v>1</v>
      </c>
      <c r="I964" s="594"/>
      <c r="J964" s="705">
        <f t="shared" si="123"/>
        <v>952</v>
      </c>
      <c r="K964" s="756"/>
      <c r="L964" s="756"/>
      <c r="M964" s="756"/>
      <c r="N964" s="756"/>
      <c r="O964" s="756"/>
      <c r="P964" s="756"/>
      <c r="Q964" s="756"/>
      <c r="R964" s="756"/>
      <c r="S964" s="756"/>
      <c r="T964" s="756"/>
      <c r="U964" s="756"/>
      <c r="V964" s="756"/>
      <c r="W964" s="594"/>
      <c r="X964" s="705">
        <f t="shared" si="124"/>
        <v>952</v>
      </c>
      <c r="Y964" s="756"/>
      <c r="Z964" s="756"/>
      <c r="AA964" s="756"/>
      <c r="AB964" s="756"/>
      <c r="AC964" s="756"/>
      <c r="AD964" s="756"/>
      <c r="AE964" s="756"/>
      <c r="AF964" s="756"/>
      <c r="AG964" s="756"/>
      <c r="AH964" s="756"/>
      <c r="AI964" s="756"/>
      <c r="AJ964" s="756"/>
      <c r="AK964" s="594"/>
      <c r="AL964" s="705">
        <f t="shared" si="125"/>
        <v>952</v>
      </c>
      <c r="AM964" s="756"/>
      <c r="AN964" s="756"/>
      <c r="AO964" s="756"/>
      <c r="AP964" s="756"/>
      <c r="AQ964" s="756"/>
      <c r="AR964" s="756"/>
      <c r="AS964" s="756"/>
      <c r="AT964" s="756"/>
      <c r="AU964" s="756"/>
      <c r="AV964" s="756"/>
      <c r="AW964" s="756"/>
      <c r="AX964" s="756"/>
      <c r="AY964" s="594"/>
      <c r="AZ964" s="705">
        <f t="shared" si="118"/>
        <v>952</v>
      </c>
      <c r="BA964" s="756"/>
      <c r="BB964" s="756"/>
      <c r="BC964" s="756"/>
      <c r="BD964" s="756"/>
      <c r="BE964" s="756"/>
      <c r="BF964" s="756"/>
      <c r="BG964" s="756"/>
      <c r="BH964" s="756"/>
      <c r="BI964" s="756"/>
      <c r="BJ964" s="756"/>
      <c r="BK964" s="756"/>
      <c r="BL964" s="756"/>
      <c r="BM964" s="685"/>
      <c r="BN964" s="705">
        <f t="shared" si="119"/>
        <v>952</v>
      </c>
      <c r="BO964" s="756"/>
      <c r="BP964" s="756"/>
      <c r="BQ964" s="756"/>
      <c r="BR964" s="756"/>
      <c r="BS964" s="756"/>
      <c r="BT964" s="756"/>
      <c r="BU964" s="756"/>
      <c r="BV964" s="756"/>
      <c r="BW964" s="756"/>
      <c r="BX964" s="756"/>
      <c r="BY964" s="756"/>
      <c r="BZ964" s="756"/>
    </row>
    <row r="965" spans="2:78" x14ac:dyDescent="0.25">
      <c r="B965" s="705">
        <v>953</v>
      </c>
      <c r="C965" s="765">
        <f>(1+_xlfn.XLOOKUP(INT((B965-1)/12)+1,'ZC Curve'!$B$8:$B$107,'ZC Curve'!R$8:R$107,,0))^(1/12)-1</f>
        <v>0</v>
      </c>
      <c r="D965" s="766">
        <f t="shared" si="120"/>
        <v>1</v>
      </c>
      <c r="E965" s="765">
        <f>(1+_xlfn.XLOOKUP(INT((B965-1)/12)+1,'ZC Curve'!$B$8:$B$107,'ZC Curve'!S$8:S$107,,0))^(1/12)-1</f>
        <v>0</v>
      </c>
      <c r="F965" s="766">
        <f t="shared" si="121"/>
        <v>1</v>
      </c>
      <c r="G965" s="765">
        <f>(1+_xlfn.XLOOKUP(INT((B965-1)/12)+1,'ZC Curve'!$B$8:$B$107,'ZC Curve'!T$8:T$107,,0))^(1/12)-1</f>
        <v>0</v>
      </c>
      <c r="H965" s="766">
        <f t="shared" si="122"/>
        <v>1</v>
      </c>
      <c r="I965" s="594"/>
      <c r="J965" s="705">
        <f t="shared" si="123"/>
        <v>953</v>
      </c>
      <c r="K965" s="756"/>
      <c r="L965" s="756"/>
      <c r="M965" s="756"/>
      <c r="N965" s="756"/>
      <c r="O965" s="756"/>
      <c r="P965" s="756"/>
      <c r="Q965" s="756"/>
      <c r="R965" s="756"/>
      <c r="S965" s="756"/>
      <c r="T965" s="756"/>
      <c r="U965" s="756"/>
      <c r="V965" s="756"/>
      <c r="W965" s="594"/>
      <c r="X965" s="705">
        <f t="shared" si="124"/>
        <v>953</v>
      </c>
      <c r="Y965" s="756"/>
      <c r="Z965" s="756"/>
      <c r="AA965" s="756"/>
      <c r="AB965" s="756"/>
      <c r="AC965" s="756"/>
      <c r="AD965" s="756"/>
      <c r="AE965" s="756"/>
      <c r="AF965" s="756"/>
      <c r="AG965" s="756"/>
      <c r="AH965" s="756"/>
      <c r="AI965" s="756"/>
      <c r="AJ965" s="756"/>
      <c r="AK965" s="594"/>
      <c r="AL965" s="705">
        <f t="shared" si="125"/>
        <v>953</v>
      </c>
      <c r="AM965" s="756"/>
      <c r="AN965" s="756"/>
      <c r="AO965" s="756"/>
      <c r="AP965" s="756"/>
      <c r="AQ965" s="756"/>
      <c r="AR965" s="756"/>
      <c r="AS965" s="756"/>
      <c r="AT965" s="756"/>
      <c r="AU965" s="756"/>
      <c r="AV965" s="756"/>
      <c r="AW965" s="756"/>
      <c r="AX965" s="756"/>
      <c r="AY965" s="594"/>
      <c r="AZ965" s="705">
        <f t="shared" si="118"/>
        <v>953</v>
      </c>
      <c r="BA965" s="756"/>
      <c r="BB965" s="756"/>
      <c r="BC965" s="756"/>
      <c r="BD965" s="756"/>
      <c r="BE965" s="756"/>
      <c r="BF965" s="756"/>
      <c r="BG965" s="756"/>
      <c r="BH965" s="756"/>
      <c r="BI965" s="756"/>
      <c r="BJ965" s="756"/>
      <c r="BK965" s="756"/>
      <c r="BL965" s="756"/>
      <c r="BM965" s="685"/>
      <c r="BN965" s="705">
        <f t="shared" si="119"/>
        <v>953</v>
      </c>
      <c r="BO965" s="756"/>
      <c r="BP965" s="756"/>
      <c r="BQ965" s="756"/>
      <c r="BR965" s="756"/>
      <c r="BS965" s="756"/>
      <c r="BT965" s="756"/>
      <c r="BU965" s="756"/>
      <c r="BV965" s="756"/>
      <c r="BW965" s="756"/>
      <c r="BX965" s="756"/>
      <c r="BY965" s="756"/>
      <c r="BZ965" s="756"/>
    </row>
    <row r="966" spans="2:78" x14ac:dyDescent="0.25">
      <c r="B966" s="705">
        <v>954</v>
      </c>
      <c r="C966" s="765">
        <f>(1+_xlfn.XLOOKUP(INT((B966-1)/12)+1,'ZC Curve'!$B$8:$B$107,'ZC Curve'!R$8:R$107,,0))^(1/12)-1</f>
        <v>0</v>
      </c>
      <c r="D966" s="766">
        <f t="shared" si="120"/>
        <v>1</v>
      </c>
      <c r="E966" s="765">
        <f>(1+_xlfn.XLOOKUP(INT((B966-1)/12)+1,'ZC Curve'!$B$8:$B$107,'ZC Curve'!S$8:S$107,,0))^(1/12)-1</f>
        <v>0</v>
      </c>
      <c r="F966" s="766">
        <f t="shared" si="121"/>
        <v>1</v>
      </c>
      <c r="G966" s="765">
        <f>(1+_xlfn.XLOOKUP(INT((B966-1)/12)+1,'ZC Curve'!$B$8:$B$107,'ZC Curve'!T$8:T$107,,0))^(1/12)-1</f>
        <v>0</v>
      </c>
      <c r="H966" s="766">
        <f t="shared" si="122"/>
        <v>1</v>
      </c>
      <c r="I966" s="594"/>
      <c r="J966" s="705">
        <f t="shared" si="123"/>
        <v>954</v>
      </c>
      <c r="K966" s="756"/>
      <c r="L966" s="756"/>
      <c r="M966" s="756"/>
      <c r="N966" s="756"/>
      <c r="O966" s="756"/>
      <c r="P966" s="756"/>
      <c r="Q966" s="756"/>
      <c r="R966" s="756"/>
      <c r="S966" s="756"/>
      <c r="T966" s="756"/>
      <c r="U966" s="756"/>
      <c r="V966" s="756"/>
      <c r="W966" s="594"/>
      <c r="X966" s="705">
        <f t="shared" si="124"/>
        <v>954</v>
      </c>
      <c r="Y966" s="756"/>
      <c r="Z966" s="756"/>
      <c r="AA966" s="756"/>
      <c r="AB966" s="756"/>
      <c r="AC966" s="756"/>
      <c r="AD966" s="756"/>
      <c r="AE966" s="756"/>
      <c r="AF966" s="756"/>
      <c r="AG966" s="756"/>
      <c r="AH966" s="756"/>
      <c r="AI966" s="756"/>
      <c r="AJ966" s="756"/>
      <c r="AK966" s="594"/>
      <c r="AL966" s="705">
        <f t="shared" si="125"/>
        <v>954</v>
      </c>
      <c r="AM966" s="756"/>
      <c r="AN966" s="756"/>
      <c r="AO966" s="756"/>
      <c r="AP966" s="756"/>
      <c r="AQ966" s="756"/>
      <c r="AR966" s="756"/>
      <c r="AS966" s="756"/>
      <c r="AT966" s="756"/>
      <c r="AU966" s="756"/>
      <c r="AV966" s="756"/>
      <c r="AW966" s="756"/>
      <c r="AX966" s="756"/>
      <c r="AY966" s="594"/>
      <c r="AZ966" s="705">
        <f t="shared" si="118"/>
        <v>954</v>
      </c>
      <c r="BA966" s="756"/>
      <c r="BB966" s="756"/>
      <c r="BC966" s="756"/>
      <c r="BD966" s="756"/>
      <c r="BE966" s="756"/>
      <c r="BF966" s="756"/>
      <c r="BG966" s="756"/>
      <c r="BH966" s="756"/>
      <c r="BI966" s="756"/>
      <c r="BJ966" s="756"/>
      <c r="BK966" s="756"/>
      <c r="BL966" s="756"/>
      <c r="BM966" s="685"/>
      <c r="BN966" s="705">
        <f t="shared" si="119"/>
        <v>954</v>
      </c>
      <c r="BO966" s="756"/>
      <c r="BP966" s="756"/>
      <c r="BQ966" s="756"/>
      <c r="BR966" s="756"/>
      <c r="BS966" s="756"/>
      <c r="BT966" s="756"/>
      <c r="BU966" s="756"/>
      <c r="BV966" s="756"/>
      <c r="BW966" s="756"/>
      <c r="BX966" s="756"/>
      <c r="BY966" s="756"/>
      <c r="BZ966" s="756"/>
    </row>
    <row r="967" spans="2:78" x14ac:dyDescent="0.25">
      <c r="B967" s="705">
        <v>955</v>
      </c>
      <c r="C967" s="765">
        <f>(1+_xlfn.XLOOKUP(INT((B967-1)/12)+1,'ZC Curve'!$B$8:$B$107,'ZC Curve'!R$8:R$107,,0))^(1/12)-1</f>
        <v>0</v>
      </c>
      <c r="D967" s="766">
        <f t="shared" si="120"/>
        <v>1</v>
      </c>
      <c r="E967" s="765">
        <f>(1+_xlfn.XLOOKUP(INT((B967-1)/12)+1,'ZC Curve'!$B$8:$B$107,'ZC Curve'!S$8:S$107,,0))^(1/12)-1</f>
        <v>0</v>
      </c>
      <c r="F967" s="766">
        <f t="shared" si="121"/>
        <v>1</v>
      </c>
      <c r="G967" s="765">
        <f>(1+_xlfn.XLOOKUP(INT((B967-1)/12)+1,'ZC Curve'!$B$8:$B$107,'ZC Curve'!T$8:T$107,,0))^(1/12)-1</f>
        <v>0</v>
      </c>
      <c r="H967" s="766">
        <f t="shared" si="122"/>
        <v>1</v>
      </c>
      <c r="I967" s="594"/>
      <c r="J967" s="705">
        <f t="shared" si="123"/>
        <v>955</v>
      </c>
      <c r="K967" s="756"/>
      <c r="L967" s="756"/>
      <c r="M967" s="756"/>
      <c r="N967" s="756"/>
      <c r="O967" s="756"/>
      <c r="P967" s="756"/>
      <c r="Q967" s="756"/>
      <c r="R967" s="756"/>
      <c r="S967" s="756"/>
      <c r="T967" s="756"/>
      <c r="U967" s="756"/>
      <c r="V967" s="756"/>
      <c r="W967" s="594"/>
      <c r="X967" s="705">
        <f t="shared" si="124"/>
        <v>955</v>
      </c>
      <c r="Y967" s="756"/>
      <c r="Z967" s="756"/>
      <c r="AA967" s="756"/>
      <c r="AB967" s="756"/>
      <c r="AC967" s="756"/>
      <c r="AD967" s="756"/>
      <c r="AE967" s="756"/>
      <c r="AF967" s="756"/>
      <c r="AG967" s="756"/>
      <c r="AH967" s="756"/>
      <c r="AI967" s="756"/>
      <c r="AJ967" s="756"/>
      <c r="AK967" s="594"/>
      <c r="AL967" s="705">
        <f t="shared" si="125"/>
        <v>955</v>
      </c>
      <c r="AM967" s="756"/>
      <c r="AN967" s="756"/>
      <c r="AO967" s="756"/>
      <c r="AP967" s="756"/>
      <c r="AQ967" s="756"/>
      <c r="AR967" s="756"/>
      <c r="AS967" s="756"/>
      <c r="AT967" s="756"/>
      <c r="AU967" s="756"/>
      <c r="AV967" s="756"/>
      <c r="AW967" s="756"/>
      <c r="AX967" s="756"/>
      <c r="AY967" s="594"/>
      <c r="AZ967" s="705">
        <f t="shared" si="118"/>
        <v>955</v>
      </c>
      <c r="BA967" s="756"/>
      <c r="BB967" s="756"/>
      <c r="BC967" s="756"/>
      <c r="BD967" s="756"/>
      <c r="BE967" s="756"/>
      <c r="BF967" s="756"/>
      <c r="BG967" s="756"/>
      <c r="BH967" s="756"/>
      <c r="BI967" s="756"/>
      <c r="BJ967" s="756"/>
      <c r="BK967" s="756"/>
      <c r="BL967" s="756"/>
      <c r="BM967" s="685"/>
      <c r="BN967" s="705">
        <f t="shared" si="119"/>
        <v>955</v>
      </c>
      <c r="BO967" s="756"/>
      <c r="BP967" s="756"/>
      <c r="BQ967" s="756"/>
      <c r="BR967" s="756"/>
      <c r="BS967" s="756"/>
      <c r="BT967" s="756"/>
      <c r="BU967" s="756"/>
      <c r="BV967" s="756"/>
      <c r="BW967" s="756"/>
      <c r="BX967" s="756"/>
      <c r="BY967" s="756"/>
      <c r="BZ967" s="756"/>
    </row>
    <row r="968" spans="2:78" x14ac:dyDescent="0.25">
      <c r="B968" s="705">
        <v>956</v>
      </c>
      <c r="C968" s="765">
        <f>(1+_xlfn.XLOOKUP(INT((B968-1)/12)+1,'ZC Curve'!$B$8:$B$107,'ZC Curve'!R$8:R$107,,0))^(1/12)-1</f>
        <v>0</v>
      </c>
      <c r="D968" s="766">
        <f t="shared" si="120"/>
        <v>1</v>
      </c>
      <c r="E968" s="765">
        <f>(1+_xlfn.XLOOKUP(INT((B968-1)/12)+1,'ZC Curve'!$B$8:$B$107,'ZC Curve'!S$8:S$107,,0))^(1/12)-1</f>
        <v>0</v>
      </c>
      <c r="F968" s="766">
        <f t="shared" si="121"/>
        <v>1</v>
      </c>
      <c r="G968" s="765">
        <f>(1+_xlfn.XLOOKUP(INT((B968-1)/12)+1,'ZC Curve'!$B$8:$B$107,'ZC Curve'!T$8:T$107,,0))^(1/12)-1</f>
        <v>0</v>
      </c>
      <c r="H968" s="766">
        <f t="shared" si="122"/>
        <v>1</v>
      </c>
      <c r="I968" s="594"/>
      <c r="J968" s="705">
        <f t="shared" si="123"/>
        <v>956</v>
      </c>
      <c r="K968" s="756"/>
      <c r="L968" s="756"/>
      <c r="M968" s="756"/>
      <c r="N968" s="756"/>
      <c r="O968" s="756"/>
      <c r="P968" s="756"/>
      <c r="Q968" s="756"/>
      <c r="R968" s="756"/>
      <c r="S968" s="756"/>
      <c r="T968" s="756"/>
      <c r="U968" s="756"/>
      <c r="V968" s="756"/>
      <c r="W968" s="594"/>
      <c r="X968" s="705">
        <f t="shared" si="124"/>
        <v>956</v>
      </c>
      <c r="Y968" s="756"/>
      <c r="Z968" s="756"/>
      <c r="AA968" s="756"/>
      <c r="AB968" s="756"/>
      <c r="AC968" s="756"/>
      <c r="AD968" s="756"/>
      <c r="AE968" s="756"/>
      <c r="AF968" s="756"/>
      <c r="AG968" s="756"/>
      <c r="AH968" s="756"/>
      <c r="AI968" s="756"/>
      <c r="AJ968" s="756"/>
      <c r="AK968" s="594"/>
      <c r="AL968" s="705">
        <f t="shared" si="125"/>
        <v>956</v>
      </c>
      <c r="AM968" s="756"/>
      <c r="AN968" s="756"/>
      <c r="AO968" s="756"/>
      <c r="AP968" s="756"/>
      <c r="AQ968" s="756"/>
      <c r="AR968" s="756"/>
      <c r="AS968" s="756"/>
      <c r="AT968" s="756"/>
      <c r="AU968" s="756"/>
      <c r="AV968" s="756"/>
      <c r="AW968" s="756"/>
      <c r="AX968" s="756"/>
      <c r="AY968" s="594"/>
      <c r="AZ968" s="705">
        <f t="shared" si="118"/>
        <v>956</v>
      </c>
      <c r="BA968" s="756"/>
      <c r="BB968" s="756"/>
      <c r="BC968" s="756"/>
      <c r="BD968" s="756"/>
      <c r="BE968" s="756"/>
      <c r="BF968" s="756"/>
      <c r="BG968" s="756"/>
      <c r="BH968" s="756"/>
      <c r="BI968" s="756"/>
      <c r="BJ968" s="756"/>
      <c r="BK968" s="756"/>
      <c r="BL968" s="756"/>
      <c r="BM968" s="685"/>
      <c r="BN968" s="705">
        <f t="shared" si="119"/>
        <v>956</v>
      </c>
      <c r="BO968" s="756"/>
      <c r="BP968" s="756"/>
      <c r="BQ968" s="756"/>
      <c r="BR968" s="756"/>
      <c r="BS968" s="756"/>
      <c r="BT968" s="756"/>
      <c r="BU968" s="756"/>
      <c r="BV968" s="756"/>
      <c r="BW968" s="756"/>
      <c r="BX968" s="756"/>
      <c r="BY968" s="756"/>
      <c r="BZ968" s="756"/>
    </row>
    <row r="969" spans="2:78" x14ac:dyDescent="0.25">
      <c r="B969" s="705">
        <v>957</v>
      </c>
      <c r="C969" s="765">
        <f>(1+_xlfn.XLOOKUP(INT((B969-1)/12)+1,'ZC Curve'!$B$8:$B$107,'ZC Curve'!R$8:R$107,,0))^(1/12)-1</f>
        <v>0</v>
      </c>
      <c r="D969" s="766">
        <f t="shared" si="120"/>
        <v>1</v>
      </c>
      <c r="E969" s="765">
        <f>(1+_xlfn.XLOOKUP(INT((B969-1)/12)+1,'ZC Curve'!$B$8:$B$107,'ZC Curve'!S$8:S$107,,0))^(1/12)-1</f>
        <v>0</v>
      </c>
      <c r="F969" s="766">
        <f t="shared" si="121"/>
        <v>1</v>
      </c>
      <c r="G969" s="765">
        <f>(1+_xlfn.XLOOKUP(INT((B969-1)/12)+1,'ZC Curve'!$B$8:$B$107,'ZC Curve'!T$8:T$107,,0))^(1/12)-1</f>
        <v>0</v>
      </c>
      <c r="H969" s="766">
        <f t="shared" si="122"/>
        <v>1</v>
      </c>
      <c r="I969" s="594"/>
      <c r="J969" s="705">
        <f t="shared" si="123"/>
        <v>957</v>
      </c>
      <c r="K969" s="756"/>
      <c r="L969" s="756"/>
      <c r="M969" s="756"/>
      <c r="N969" s="756"/>
      <c r="O969" s="756"/>
      <c r="P969" s="756"/>
      <c r="Q969" s="756"/>
      <c r="R969" s="756"/>
      <c r="S969" s="756"/>
      <c r="T969" s="756"/>
      <c r="U969" s="756"/>
      <c r="V969" s="756"/>
      <c r="W969" s="594"/>
      <c r="X969" s="705">
        <f t="shared" si="124"/>
        <v>957</v>
      </c>
      <c r="Y969" s="756"/>
      <c r="Z969" s="756"/>
      <c r="AA969" s="756"/>
      <c r="AB969" s="756"/>
      <c r="AC969" s="756"/>
      <c r="AD969" s="756"/>
      <c r="AE969" s="756"/>
      <c r="AF969" s="756"/>
      <c r="AG969" s="756"/>
      <c r="AH969" s="756"/>
      <c r="AI969" s="756"/>
      <c r="AJ969" s="756"/>
      <c r="AK969" s="594"/>
      <c r="AL969" s="705">
        <f t="shared" si="125"/>
        <v>957</v>
      </c>
      <c r="AM969" s="756"/>
      <c r="AN969" s="756"/>
      <c r="AO969" s="756"/>
      <c r="AP969" s="756"/>
      <c r="AQ969" s="756"/>
      <c r="AR969" s="756"/>
      <c r="AS969" s="756"/>
      <c r="AT969" s="756"/>
      <c r="AU969" s="756"/>
      <c r="AV969" s="756"/>
      <c r="AW969" s="756"/>
      <c r="AX969" s="756"/>
      <c r="AY969" s="594"/>
      <c r="AZ969" s="705">
        <f t="shared" si="118"/>
        <v>957</v>
      </c>
      <c r="BA969" s="756"/>
      <c r="BB969" s="756"/>
      <c r="BC969" s="756"/>
      <c r="BD969" s="756"/>
      <c r="BE969" s="756"/>
      <c r="BF969" s="756"/>
      <c r="BG969" s="756"/>
      <c r="BH969" s="756"/>
      <c r="BI969" s="756"/>
      <c r="BJ969" s="756"/>
      <c r="BK969" s="756"/>
      <c r="BL969" s="756"/>
      <c r="BM969" s="685"/>
      <c r="BN969" s="705">
        <f t="shared" si="119"/>
        <v>957</v>
      </c>
      <c r="BO969" s="756"/>
      <c r="BP969" s="756"/>
      <c r="BQ969" s="756"/>
      <c r="BR969" s="756"/>
      <c r="BS969" s="756"/>
      <c r="BT969" s="756"/>
      <c r="BU969" s="756"/>
      <c r="BV969" s="756"/>
      <c r="BW969" s="756"/>
      <c r="BX969" s="756"/>
      <c r="BY969" s="756"/>
      <c r="BZ969" s="756"/>
    </row>
    <row r="970" spans="2:78" x14ac:dyDescent="0.25">
      <c r="B970" s="705">
        <v>958</v>
      </c>
      <c r="C970" s="765">
        <f>(1+_xlfn.XLOOKUP(INT((B970-1)/12)+1,'ZC Curve'!$B$8:$B$107,'ZC Curve'!R$8:R$107,,0))^(1/12)-1</f>
        <v>0</v>
      </c>
      <c r="D970" s="766">
        <f t="shared" si="120"/>
        <v>1</v>
      </c>
      <c r="E970" s="765">
        <f>(1+_xlfn.XLOOKUP(INT((B970-1)/12)+1,'ZC Curve'!$B$8:$B$107,'ZC Curve'!S$8:S$107,,0))^(1/12)-1</f>
        <v>0</v>
      </c>
      <c r="F970" s="766">
        <f t="shared" si="121"/>
        <v>1</v>
      </c>
      <c r="G970" s="765">
        <f>(1+_xlfn.XLOOKUP(INT((B970-1)/12)+1,'ZC Curve'!$B$8:$B$107,'ZC Curve'!T$8:T$107,,0))^(1/12)-1</f>
        <v>0</v>
      </c>
      <c r="H970" s="766">
        <f t="shared" si="122"/>
        <v>1</v>
      </c>
      <c r="I970" s="594"/>
      <c r="J970" s="705">
        <f t="shared" si="123"/>
        <v>958</v>
      </c>
      <c r="K970" s="756"/>
      <c r="L970" s="756"/>
      <c r="M970" s="756"/>
      <c r="N970" s="756"/>
      <c r="O970" s="756"/>
      <c r="P970" s="756"/>
      <c r="Q970" s="756"/>
      <c r="R970" s="756"/>
      <c r="S970" s="756"/>
      <c r="T970" s="756"/>
      <c r="U970" s="756"/>
      <c r="V970" s="756"/>
      <c r="W970" s="594"/>
      <c r="X970" s="705">
        <f t="shared" si="124"/>
        <v>958</v>
      </c>
      <c r="Y970" s="756"/>
      <c r="Z970" s="756"/>
      <c r="AA970" s="756"/>
      <c r="AB970" s="756"/>
      <c r="AC970" s="756"/>
      <c r="AD970" s="756"/>
      <c r="AE970" s="756"/>
      <c r="AF970" s="756"/>
      <c r="AG970" s="756"/>
      <c r="AH970" s="756"/>
      <c r="AI970" s="756"/>
      <c r="AJ970" s="756"/>
      <c r="AK970" s="594"/>
      <c r="AL970" s="705">
        <f t="shared" si="125"/>
        <v>958</v>
      </c>
      <c r="AM970" s="756"/>
      <c r="AN970" s="756"/>
      <c r="AO970" s="756"/>
      <c r="AP970" s="756"/>
      <c r="AQ970" s="756"/>
      <c r="AR970" s="756"/>
      <c r="AS970" s="756"/>
      <c r="AT970" s="756"/>
      <c r="AU970" s="756"/>
      <c r="AV970" s="756"/>
      <c r="AW970" s="756"/>
      <c r="AX970" s="756"/>
      <c r="AY970" s="594"/>
      <c r="AZ970" s="705">
        <f t="shared" si="118"/>
        <v>958</v>
      </c>
      <c r="BA970" s="756"/>
      <c r="BB970" s="756"/>
      <c r="BC970" s="756"/>
      <c r="BD970" s="756"/>
      <c r="BE970" s="756"/>
      <c r="BF970" s="756"/>
      <c r="BG970" s="756"/>
      <c r="BH970" s="756"/>
      <c r="BI970" s="756"/>
      <c r="BJ970" s="756"/>
      <c r="BK970" s="756"/>
      <c r="BL970" s="756"/>
      <c r="BM970" s="685"/>
      <c r="BN970" s="705">
        <f t="shared" si="119"/>
        <v>958</v>
      </c>
      <c r="BO970" s="756"/>
      <c r="BP970" s="756"/>
      <c r="BQ970" s="756"/>
      <c r="BR970" s="756"/>
      <c r="BS970" s="756"/>
      <c r="BT970" s="756"/>
      <c r="BU970" s="756"/>
      <c r="BV970" s="756"/>
      <c r="BW970" s="756"/>
      <c r="BX970" s="756"/>
      <c r="BY970" s="756"/>
      <c r="BZ970" s="756"/>
    </row>
    <row r="971" spans="2:78" x14ac:dyDescent="0.25">
      <c r="B971" s="705">
        <v>959</v>
      </c>
      <c r="C971" s="765">
        <f>(1+_xlfn.XLOOKUP(INT((B971-1)/12)+1,'ZC Curve'!$B$8:$B$107,'ZC Curve'!R$8:R$107,,0))^(1/12)-1</f>
        <v>0</v>
      </c>
      <c r="D971" s="766">
        <f t="shared" si="120"/>
        <v>1</v>
      </c>
      <c r="E971" s="765">
        <f>(1+_xlfn.XLOOKUP(INT((B971-1)/12)+1,'ZC Curve'!$B$8:$B$107,'ZC Curve'!S$8:S$107,,0))^(1/12)-1</f>
        <v>0</v>
      </c>
      <c r="F971" s="766">
        <f t="shared" si="121"/>
        <v>1</v>
      </c>
      <c r="G971" s="765">
        <f>(1+_xlfn.XLOOKUP(INT((B971-1)/12)+1,'ZC Curve'!$B$8:$B$107,'ZC Curve'!T$8:T$107,,0))^(1/12)-1</f>
        <v>0</v>
      </c>
      <c r="H971" s="766">
        <f t="shared" si="122"/>
        <v>1</v>
      </c>
      <c r="I971" s="594"/>
      <c r="J971" s="705">
        <f t="shared" si="123"/>
        <v>959</v>
      </c>
      <c r="K971" s="756"/>
      <c r="L971" s="756"/>
      <c r="M971" s="756"/>
      <c r="N971" s="756"/>
      <c r="O971" s="756"/>
      <c r="P971" s="756"/>
      <c r="Q971" s="756"/>
      <c r="R971" s="756"/>
      <c r="S971" s="756"/>
      <c r="T971" s="756"/>
      <c r="U971" s="756"/>
      <c r="V971" s="756"/>
      <c r="W971" s="594"/>
      <c r="X971" s="705">
        <f t="shared" si="124"/>
        <v>959</v>
      </c>
      <c r="Y971" s="756"/>
      <c r="Z971" s="756"/>
      <c r="AA971" s="756"/>
      <c r="AB971" s="756"/>
      <c r="AC971" s="756"/>
      <c r="AD971" s="756"/>
      <c r="AE971" s="756"/>
      <c r="AF971" s="756"/>
      <c r="AG971" s="756"/>
      <c r="AH971" s="756"/>
      <c r="AI971" s="756"/>
      <c r="AJ971" s="756"/>
      <c r="AK971" s="594"/>
      <c r="AL971" s="705">
        <f t="shared" si="125"/>
        <v>959</v>
      </c>
      <c r="AM971" s="756"/>
      <c r="AN971" s="756"/>
      <c r="AO971" s="756"/>
      <c r="AP971" s="756"/>
      <c r="AQ971" s="756"/>
      <c r="AR971" s="756"/>
      <c r="AS971" s="756"/>
      <c r="AT971" s="756"/>
      <c r="AU971" s="756"/>
      <c r="AV971" s="756"/>
      <c r="AW971" s="756"/>
      <c r="AX971" s="756"/>
      <c r="AY971" s="594"/>
      <c r="AZ971" s="705">
        <f t="shared" si="118"/>
        <v>959</v>
      </c>
      <c r="BA971" s="756"/>
      <c r="BB971" s="756"/>
      <c r="BC971" s="756"/>
      <c r="BD971" s="756"/>
      <c r="BE971" s="756"/>
      <c r="BF971" s="756"/>
      <c r="BG971" s="756"/>
      <c r="BH971" s="756"/>
      <c r="BI971" s="756"/>
      <c r="BJ971" s="756"/>
      <c r="BK971" s="756"/>
      <c r="BL971" s="756"/>
      <c r="BM971" s="685"/>
      <c r="BN971" s="705">
        <f t="shared" si="119"/>
        <v>959</v>
      </c>
      <c r="BO971" s="756"/>
      <c r="BP971" s="756"/>
      <c r="BQ971" s="756"/>
      <c r="BR971" s="756"/>
      <c r="BS971" s="756"/>
      <c r="BT971" s="756"/>
      <c r="BU971" s="756"/>
      <c r="BV971" s="756"/>
      <c r="BW971" s="756"/>
      <c r="BX971" s="756"/>
      <c r="BY971" s="756"/>
      <c r="BZ971" s="756"/>
    </row>
    <row r="972" spans="2:78" x14ac:dyDescent="0.25">
      <c r="B972" s="705">
        <v>960</v>
      </c>
      <c r="C972" s="765">
        <f>(1+_xlfn.XLOOKUP(INT((B972-1)/12)+1,'ZC Curve'!$B$8:$B$107,'ZC Curve'!R$8:R$107,,0))^(1/12)-1</f>
        <v>0</v>
      </c>
      <c r="D972" s="766">
        <f t="shared" si="120"/>
        <v>1</v>
      </c>
      <c r="E972" s="765">
        <f>(1+_xlfn.XLOOKUP(INT((B972-1)/12)+1,'ZC Curve'!$B$8:$B$107,'ZC Curve'!S$8:S$107,,0))^(1/12)-1</f>
        <v>0</v>
      </c>
      <c r="F972" s="766">
        <f t="shared" si="121"/>
        <v>1</v>
      </c>
      <c r="G972" s="765">
        <f>(1+_xlfn.XLOOKUP(INT((B972-1)/12)+1,'ZC Curve'!$B$8:$B$107,'ZC Curve'!T$8:T$107,,0))^(1/12)-1</f>
        <v>0</v>
      </c>
      <c r="H972" s="766">
        <f t="shared" si="122"/>
        <v>1</v>
      </c>
      <c r="I972" s="594"/>
      <c r="J972" s="705">
        <f t="shared" si="123"/>
        <v>960</v>
      </c>
      <c r="K972" s="756"/>
      <c r="L972" s="756"/>
      <c r="M972" s="756"/>
      <c r="N972" s="756"/>
      <c r="O972" s="756"/>
      <c r="P972" s="756"/>
      <c r="Q972" s="756"/>
      <c r="R972" s="756"/>
      <c r="S972" s="756"/>
      <c r="T972" s="756"/>
      <c r="U972" s="756"/>
      <c r="V972" s="756"/>
      <c r="W972" s="594"/>
      <c r="X972" s="705">
        <f t="shared" si="124"/>
        <v>960</v>
      </c>
      <c r="Y972" s="756"/>
      <c r="Z972" s="756"/>
      <c r="AA972" s="756"/>
      <c r="AB972" s="756"/>
      <c r="AC972" s="756"/>
      <c r="AD972" s="756"/>
      <c r="AE972" s="756"/>
      <c r="AF972" s="756"/>
      <c r="AG972" s="756"/>
      <c r="AH972" s="756"/>
      <c r="AI972" s="756"/>
      <c r="AJ972" s="756"/>
      <c r="AK972" s="594"/>
      <c r="AL972" s="705">
        <f t="shared" si="125"/>
        <v>960</v>
      </c>
      <c r="AM972" s="756"/>
      <c r="AN972" s="756"/>
      <c r="AO972" s="756"/>
      <c r="AP972" s="756"/>
      <c r="AQ972" s="756"/>
      <c r="AR972" s="756"/>
      <c r="AS972" s="756"/>
      <c r="AT972" s="756"/>
      <c r="AU972" s="756"/>
      <c r="AV972" s="756"/>
      <c r="AW972" s="756"/>
      <c r="AX972" s="756"/>
      <c r="AY972" s="594"/>
      <c r="AZ972" s="705">
        <f t="shared" si="118"/>
        <v>960</v>
      </c>
      <c r="BA972" s="756"/>
      <c r="BB972" s="756"/>
      <c r="BC972" s="756"/>
      <c r="BD972" s="756"/>
      <c r="BE972" s="756"/>
      <c r="BF972" s="756"/>
      <c r="BG972" s="756"/>
      <c r="BH972" s="756"/>
      <c r="BI972" s="756"/>
      <c r="BJ972" s="756"/>
      <c r="BK972" s="756"/>
      <c r="BL972" s="756"/>
      <c r="BM972" s="685"/>
      <c r="BN972" s="705">
        <f t="shared" si="119"/>
        <v>960</v>
      </c>
      <c r="BO972" s="756"/>
      <c r="BP972" s="756"/>
      <c r="BQ972" s="756"/>
      <c r="BR972" s="756"/>
      <c r="BS972" s="756"/>
      <c r="BT972" s="756"/>
      <c r="BU972" s="756"/>
      <c r="BV972" s="756"/>
      <c r="BW972" s="756"/>
      <c r="BX972" s="756"/>
      <c r="BY972" s="756"/>
      <c r="BZ972" s="756"/>
    </row>
    <row r="973" spans="2:78" x14ac:dyDescent="0.25">
      <c r="B973" s="705">
        <v>961</v>
      </c>
      <c r="C973" s="765">
        <f>(1+_xlfn.XLOOKUP(INT((B973-1)/12)+1,'ZC Curve'!$B$8:$B$107,'ZC Curve'!R$8:R$107,,0))^(1/12)-1</f>
        <v>0</v>
      </c>
      <c r="D973" s="766">
        <f t="shared" si="120"/>
        <v>1</v>
      </c>
      <c r="E973" s="765">
        <f>(1+_xlfn.XLOOKUP(INT((B973-1)/12)+1,'ZC Curve'!$B$8:$B$107,'ZC Curve'!S$8:S$107,,0))^(1/12)-1</f>
        <v>0</v>
      </c>
      <c r="F973" s="766">
        <f t="shared" si="121"/>
        <v>1</v>
      </c>
      <c r="G973" s="765">
        <f>(1+_xlfn.XLOOKUP(INT((B973-1)/12)+1,'ZC Curve'!$B$8:$B$107,'ZC Curve'!T$8:T$107,,0))^(1/12)-1</f>
        <v>0</v>
      </c>
      <c r="H973" s="766">
        <f t="shared" si="122"/>
        <v>1</v>
      </c>
      <c r="I973" s="594"/>
      <c r="J973" s="705">
        <f t="shared" si="123"/>
        <v>961</v>
      </c>
      <c r="K973" s="756"/>
      <c r="L973" s="756"/>
      <c r="M973" s="756"/>
      <c r="N973" s="756"/>
      <c r="O973" s="756"/>
      <c r="P973" s="756"/>
      <c r="Q973" s="756"/>
      <c r="R973" s="756"/>
      <c r="S973" s="756"/>
      <c r="T973" s="756"/>
      <c r="U973" s="756"/>
      <c r="V973" s="756"/>
      <c r="W973" s="594"/>
      <c r="X973" s="705">
        <f t="shared" si="124"/>
        <v>961</v>
      </c>
      <c r="Y973" s="756"/>
      <c r="Z973" s="756"/>
      <c r="AA973" s="756"/>
      <c r="AB973" s="756"/>
      <c r="AC973" s="756"/>
      <c r="AD973" s="756"/>
      <c r="AE973" s="756"/>
      <c r="AF973" s="756"/>
      <c r="AG973" s="756"/>
      <c r="AH973" s="756"/>
      <c r="AI973" s="756"/>
      <c r="AJ973" s="756"/>
      <c r="AK973" s="594"/>
      <c r="AL973" s="705">
        <f t="shared" si="125"/>
        <v>961</v>
      </c>
      <c r="AM973" s="756"/>
      <c r="AN973" s="756"/>
      <c r="AO973" s="756"/>
      <c r="AP973" s="756"/>
      <c r="AQ973" s="756"/>
      <c r="AR973" s="756"/>
      <c r="AS973" s="756"/>
      <c r="AT973" s="756"/>
      <c r="AU973" s="756"/>
      <c r="AV973" s="756"/>
      <c r="AW973" s="756"/>
      <c r="AX973" s="756"/>
      <c r="AY973" s="594"/>
      <c r="AZ973" s="705">
        <f t="shared" si="118"/>
        <v>961</v>
      </c>
      <c r="BA973" s="756"/>
      <c r="BB973" s="756"/>
      <c r="BC973" s="756"/>
      <c r="BD973" s="756"/>
      <c r="BE973" s="756"/>
      <c r="BF973" s="756"/>
      <c r="BG973" s="756"/>
      <c r="BH973" s="756"/>
      <c r="BI973" s="756"/>
      <c r="BJ973" s="756"/>
      <c r="BK973" s="756"/>
      <c r="BL973" s="756"/>
      <c r="BM973" s="685"/>
      <c r="BN973" s="705">
        <f t="shared" si="119"/>
        <v>961</v>
      </c>
      <c r="BO973" s="756"/>
      <c r="BP973" s="756"/>
      <c r="BQ973" s="756"/>
      <c r="BR973" s="756"/>
      <c r="BS973" s="756"/>
      <c r="BT973" s="756"/>
      <c r="BU973" s="756"/>
      <c r="BV973" s="756"/>
      <c r="BW973" s="756"/>
      <c r="BX973" s="756"/>
      <c r="BY973" s="756"/>
      <c r="BZ973" s="756"/>
    </row>
    <row r="974" spans="2:78" x14ac:dyDescent="0.25">
      <c r="B974" s="705">
        <v>962</v>
      </c>
      <c r="C974" s="765">
        <f>(1+_xlfn.XLOOKUP(INT((B974-1)/12)+1,'ZC Curve'!$B$8:$B$107,'ZC Curve'!R$8:R$107,,0))^(1/12)-1</f>
        <v>0</v>
      </c>
      <c r="D974" s="766">
        <f t="shared" si="120"/>
        <v>1</v>
      </c>
      <c r="E974" s="765">
        <f>(1+_xlfn.XLOOKUP(INT((B974-1)/12)+1,'ZC Curve'!$B$8:$B$107,'ZC Curve'!S$8:S$107,,0))^(1/12)-1</f>
        <v>0</v>
      </c>
      <c r="F974" s="766">
        <f t="shared" si="121"/>
        <v>1</v>
      </c>
      <c r="G974" s="765">
        <f>(1+_xlfn.XLOOKUP(INT((B974-1)/12)+1,'ZC Curve'!$B$8:$B$107,'ZC Curve'!T$8:T$107,,0))^(1/12)-1</f>
        <v>0</v>
      </c>
      <c r="H974" s="766">
        <f t="shared" si="122"/>
        <v>1</v>
      </c>
      <c r="I974" s="594"/>
      <c r="J974" s="705">
        <f t="shared" si="123"/>
        <v>962</v>
      </c>
      <c r="K974" s="756"/>
      <c r="L974" s="756"/>
      <c r="M974" s="756"/>
      <c r="N974" s="756"/>
      <c r="O974" s="756"/>
      <c r="P974" s="756"/>
      <c r="Q974" s="756"/>
      <c r="R974" s="756"/>
      <c r="S974" s="756"/>
      <c r="T974" s="756"/>
      <c r="U974" s="756"/>
      <c r="V974" s="756"/>
      <c r="W974" s="594"/>
      <c r="X974" s="705">
        <f t="shared" si="124"/>
        <v>962</v>
      </c>
      <c r="Y974" s="756"/>
      <c r="Z974" s="756"/>
      <c r="AA974" s="756"/>
      <c r="AB974" s="756"/>
      <c r="AC974" s="756"/>
      <c r="AD974" s="756"/>
      <c r="AE974" s="756"/>
      <c r="AF974" s="756"/>
      <c r="AG974" s="756"/>
      <c r="AH974" s="756"/>
      <c r="AI974" s="756"/>
      <c r="AJ974" s="756"/>
      <c r="AK974" s="594"/>
      <c r="AL974" s="705">
        <f t="shared" si="125"/>
        <v>962</v>
      </c>
      <c r="AM974" s="756"/>
      <c r="AN974" s="756"/>
      <c r="AO974" s="756"/>
      <c r="AP974" s="756"/>
      <c r="AQ974" s="756"/>
      <c r="AR974" s="756"/>
      <c r="AS974" s="756"/>
      <c r="AT974" s="756"/>
      <c r="AU974" s="756"/>
      <c r="AV974" s="756"/>
      <c r="AW974" s="756"/>
      <c r="AX974" s="756"/>
      <c r="AY974" s="594"/>
      <c r="AZ974" s="705">
        <f t="shared" ref="AZ974:AZ1037" si="126">AZ973+1</f>
        <v>962</v>
      </c>
      <c r="BA974" s="756"/>
      <c r="BB974" s="756"/>
      <c r="BC974" s="756"/>
      <c r="BD974" s="756"/>
      <c r="BE974" s="756"/>
      <c r="BF974" s="756"/>
      <c r="BG974" s="756"/>
      <c r="BH974" s="756"/>
      <c r="BI974" s="756"/>
      <c r="BJ974" s="756"/>
      <c r="BK974" s="756"/>
      <c r="BL974" s="756"/>
      <c r="BM974" s="685"/>
      <c r="BN974" s="705">
        <f t="shared" ref="BN974:BN1037" si="127">BN973+1</f>
        <v>962</v>
      </c>
      <c r="BO974" s="756"/>
      <c r="BP974" s="756"/>
      <c r="BQ974" s="756"/>
      <c r="BR974" s="756"/>
      <c r="BS974" s="756"/>
      <c r="BT974" s="756"/>
      <c r="BU974" s="756"/>
      <c r="BV974" s="756"/>
      <c r="BW974" s="756"/>
      <c r="BX974" s="756"/>
      <c r="BY974" s="756"/>
      <c r="BZ974" s="756"/>
    </row>
    <row r="975" spans="2:78" x14ac:dyDescent="0.25">
      <c r="B975" s="705">
        <v>963</v>
      </c>
      <c r="C975" s="765">
        <f>(1+_xlfn.XLOOKUP(INT((B975-1)/12)+1,'ZC Curve'!$B$8:$B$107,'ZC Curve'!R$8:R$107,,0))^(1/12)-1</f>
        <v>0</v>
      </c>
      <c r="D975" s="766">
        <f t="shared" ref="D975:D1038" si="128">D974/(1+C975)</f>
        <v>1</v>
      </c>
      <c r="E975" s="765">
        <f>(1+_xlfn.XLOOKUP(INT((B975-1)/12)+1,'ZC Curve'!$B$8:$B$107,'ZC Curve'!S$8:S$107,,0))^(1/12)-1</f>
        <v>0</v>
      </c>
      <c r="F975" s="766">
        <f t="shared" ref="F975:F1038" si="129">F974/(1+E975)</f>
        <v>1</v>
      </c>
      <c r="G975" s="765">
        <f>(1+_xlfn.XLOOKUP(INT((B975-1)/12)+1,'ZC Curve'!$B$8:$B$107,'ZC Curve'!T$8:T$107,,0))^(1/12)-1</f>
        <v>0</v>
      </c>
      <c r="H975" s="766">
        <f t="shared" ref="H975:H1038" si="130">H974/(1+G975)</f>
        <v>1</v>
      </c>
      <c r="I975" s="594"/>
      <c r="J975" s="705">
        <f t="shared" ref="J975:J1038" si="131">J974+1</f>
        <v>963</v>
      </c>
      <c r="K975" s="756"/>
      <c r="L975" s="756"/>
      <c r="M975" s="756"/>
      <c r="N975" s="756"/>
      <c r="O975" s="756"/>
      <c r="P975" s="756"/>
      <c r="Q975" s="756"/>
      <c r="R975" s="756"/>
      <c r="S975" s="756"/>
      <c r="T975" s="756"/>
      <c r="U975" s="756"/>
      <c r="V975" s="756"/>
      <c r="W975" s="594"/>
      <c r="X975" s="705">
        <f t="shared" ref="X975:X1038" si="132">X974+1</f>
        <v>963</v>
      </c>
      <c r="Y975" s="756"/>
      <c r="Z975" s="756"/>
      <c r="AA975" s="756"/>
      <c r="AB975" s="756"/>
      <c r="AC975" s="756"/>
      <c r="AD975" s="756"/>
      <c r="AE975" s="756"/>
      <c r="AF975" s="756"/>
      <c r="AG975" s="756"/>
      <c r="AH975" s="756"/>
      <c r="AI975" s="756"/>
      <c r="AJ975" s="756"/>
      <c r="AK975" s="594"/>
      <c r="AL975" s="705">
        <f t="shared" si="125"/>
        <v>963</v>
      </c>
      <c r="AM975" s="756"/>
      <c r="AN975" s="756"/>
      <c r="AO975" s="756"/>
      <c r="AP975" s="756"/>
      <c r="AQ975" s="756"/>
      <c r="AR975" s="756"/>
      <c r="AS975" s="756"/>
      <c r="AT975" s="756"/>
      <c r="AU975" s="756"/>
      <c r="AV975" s="756"/>
      <c r="AW975" s="756"/>
      <c r="AX975" s="756"/>
      <c r="AY975" s="594"/>
      <c r="AZ975" s="705">
        <f t="shared" si="126"/>
        <v>963</v>
      </c>
      <c r="BA975" s="756"/>
      <c r="BB975" s="756"/>
      <c r="BC975" s="756"/>
      <c r="BD975" s="756"/>
      <c r="BE975" s="756"/>
      <c r="BF975" s="756"/>
      <c r="BG975" s="756"/>
      <c r="BH975" s="756"/>
      <c r="BI975" s="756"/>
      <c r="BJ975" s="756"/>
      <c r="BK975" s="756"/>
      <c r="BL975" s="756"/>
      <c r="BM975" s="685"/>
      <c r="BN975" s="705">
        <f t="shared" si="127"/>
        <v>963</v>
      </c>
      <c r="BO975" s="756"/>
      <c r="BP975" s="756"/>
      <c r="BQ975" s="756"/>
      <c r="BR975" s="756"/>
      <c r="BS975" s="756"/>
      <c r="BT975" s="756"/>
      <c r="BU975" s="756"/>
      <c r="BV975" s="756"/>
      <c r="BW975" s="756"/>
      <c r="BX975" s="756"/>
      <c r="BY975" s="756"/>
      <c r="BZ975" s="756"/>
    </row>
    <row r="976" spans="2:78" x14ac:dyDescent="0.25">
      <c r="B976" s="705">
        <v>964</v>
      </c>
      <c r="C976" s="765">
        <f>(1+_xlfn.XLOOKUP(INT((B976-1)/12)+1,'ZC Curve'!$B$8:$B$107,'ZC Curve'!R$8:R$107,,0))^(1/12)-1</f>
        <v>0</v>
      </c>
      <c r="D976" s="766">
        <f t="shared" si="128"/>
        <v>1</v>
      </c>
      <c r="E976" s="765">
        <f>(1+_xlfn.XLOOKUP(INT((B976-1)/12)+1,'ZC Curve'!$B$8:$B$107,'ZC Curve'!S$8:S$107,,0))^(1/12)-1</f>
        <v>0</v>
      </c>
      <c r="F976" s="766">
        <f t="shared" si="129"/>
        <v>1</v>
      </c>
      <c r="G976" s="765">
        <f>(1+_xlfn.XLOOKUP(INT((B976-1)/12)+1,'ZC Curve'!$B$8:$B$107,'ZC Curve'!T$8:T$107,,0))^(1/12)-1</f>
        <v>0</v>
      </c>
      <c r="H976" s="766">
        <f t="shared" si="130"/>
        <v>1</v>
      </c>
      <c r="I976" s="594"/>
      <c r="J976" s="705">
        <f t="shared" si="131"/>
        <v>964</v>
      </c>
      <c r="K976" s="756"/>
      <c r="L976" s="756"/>
      <c r="M976" s="756"/>
      <c r="N976" s="756"/>
      <c r="O976" s="756"/>
      <c r="P976" s="756"/>
      <c r="Q976" s="756"/>
      <c r="R976" s="756"/>
      <c r="S976" s="756"/>
      <c r="T976" s="756"/>
      <c r="U976" s="756"/>
      <c r="V976" s="756"/>
      <c r="W976" s="594"/>
      <c r="X976" s="705">
        <f t="shared" si="132"/>
        <v>964</v>
      </c>
      <c r="Y976" s="756"/>
      <c r="Z976" s="756"/>
      <c r="AA976" s="756"/>
      <c r="AB976" s="756"/>
      <c r="AC976" s="756"/>
      <c r="AD976" s="756"/>
      <c r="AE976" s="756"/>
      <c r="AF976" s="756"/>
      <c r="AG976" s="756"/>
      <c r="AH976" s="756"/>
      <c r="AI976" s="756"/>
      <c r="AJ976" s="756"/>
      <c r="AK976" s="594"/>
      <c r="AL976" s="705">
        <f t="shared" si="125"/>
        <v>964</v>
      </c>
      <c r="AM976" s="756"/>
      <c r="AN976" s="756"/>
      <c r="AO976" s="756"/>
      <c r="AP976" s="756"/>
      <c r="AQ976" s="756"/>
      <c r="AR976" s="756"/>
      <c r="AS976" s="756"/>
      <c r="AT976" s="756"/>
      <c r="AU976" s="756"/>
      <c r="AV976" s="756"/>
      <c r="AW976" s="756"/>
      <c r="AX976" s="756"/>
      <c r="AY976" s="594"/>
      <c r="AZ976" s="705">
        <f t="shared" si="126"/>
        <v>964</v>
      </c>
      <c r="BA976" s="756"/>
      <c r="BB976" s="756"/>
      <c r="BC976" s="756"/>
      <c r="BD976" s="756"/>
      <c r="BE976" s="756"/>
      <c r="BF976" s="756"/>
      <c r="BG976" s="756"/>
      <c r="BH976" s="756"/>
      <c r="BI976" s="756"/>
      <c r="BJ976" s="756"/>
      <c r="BK976" s="756"/>
      <c r="BL976" s="756"/>
      <c r="BM976" s="685"/>
      <c r="BN976" s="705">
        <f t="shared" si="127"/>
        <v>964</v>
      </c>
      <c r="BO976" s="756"/>
      <c r="BP976" s="756"/>
      <c r="BQ976" s="756"/>
      <c r="BR976" s="756"/>
      <c r="BS976" s="756"/>
      <c r="BT976" s="756"/>
      <c r="BU976" s="756"/>
      <c r="BV976" s="756"/>
      <c r="BW976" s="756"/>
      <c r="BX976" s="756"/>
      <c r="BY976" s="756"/>
      <c r="BZ976" s="756"/>
    </row>
    <row r="977" spans="2:78" x14ac:dyDescent="0.25">
      <c r="B977" s="705">
        <v>965</v>
      </c>
      <c r="C977" s="765">
        <f>(1+_xlfn.XLOOKUP(INT((B977-1)/12)+1,'ZC Curve'!$B$8:$B$107,'ZC Curve'!R$8:R$107,,0))^(1/12)-1</f>
        <v>0</v>
      </c>
      <c r="D977" s="766">
        <f t="shared" si="128"/>
        <v>1</v>
      </c>
      <c r="E977" s="765">
        <f>(1+_xlfn.XLOOKUP(INT((B977-1)/12)+1,'ZC Curve'!$B$8:$B$107,'ZC Curve'!S$8:S$107,,0))^(1/12)-1</f>
        <v>0</v>
      </c>
      <c r="F977" s="766">
        <f t="shared" si="129"/>
        <v>1</v>
      </c>
      <c r="G977" s="765">
        <f>(1+_xlfn.XLOOKUP(INT((B977-1)/12)+1,'ZC Curve'!$B$8:$B$107,'ZC Curve'!T$8:T$107,,0))^(1/12)-1</f>
        <v>0</v>
      </c>
      <c r="H977" s="766">
        <f t="shared" si="130"/>
        <v>1</v>
      </c>
      <c r="I977" s="594"/>
      <c r="J977" s="705">
        <f t="shared" si="131"/>
        <v>965</v>
      </c>
      <c r="K977" s="756"/>
      <c r="L977" s="756"/>
      <c r="M977" s="756"/>
      <c r="N977" s="756"/>
      <c r="O977" s="756"/>
      <c r="P977" s="756"/>
      <c r="Q977" s="756"/>
      <c r="R977" s="756"/>
      <c r="S977" s="756"/>
      <c r="T977" s="756"/>
      <c r="U977" s="756"/>
      <c r="V977" s="756"/>
      <c r="W977" s="594"/>
      <c r="X977" s="705">
        <f t="shared" si="132"/>
        <v>965</v>
      </c>
      <c r="Y977" s="756"/>
      <c r="Z977" s="756"/>
      <c r="AA977" s="756"/>
      <c r="AB977" s="756"/>
      <c r="AC977" s="756"/>
      <c r="AD977" s="756"/>
      <c r="AE977" s="756"/>
      <c r="AF977" s="756"/>
      <c r="AG977" s="756"/>
      <c r="AH977" s="756"/>
      <c r="AI977" s="756"/>
      <c r="AJ977" s="756"/>
      <c r="AK977" s="594"/>
      <c r="AL977" s="705">
        <f t="shared" si="125"/>
        <v>965</v>
      </c>
      <c r="AM977" s="756"/>
      <c r="AN977" s="756"/>
      <c r="AO977" s="756"/>
      <c r="AP977" s="756"/>
      <c r="AQ977" s="756"/>
      <c r="AR977" s="756"/>
      <c r="AS977" s="756"/>
      <c r="AT977" s="756"/>
      <c r="AU977" s="756"/>
      <c r="AV977" s="756"/>
      <c r="AW977" s="756"/>
      <c r="AX977" s="756"/>
      <c r="AY977" s="594"/>
      <c r="AZ977" s="705">
        <f t="shared" si="126"/>
        <v>965</v>
      </c>
      <c r="BA977" s="756"/>
      <c r="BB977" s="756"/>
      <c r="BC977" s="756"/>
      <c r="BD977" s="756"/>
      <c r="BE977" s="756"/>
      <c r="BF977" s="756"/>
      <c r="BG977" s="756"/>
      <c r="BH977" s="756"/>
      <c r="BI977" s="756"/>
      <c r="BJ977" s="756"/>
      <c r="BK977" s="756"/>
      <c r="BL977" s="756"/>
      <c r="BM977" s="685"/>
      <c r="BN977" s="705">
        <f t="shared" si="127"/>
        <v>965</v>
      </c>
      <c r="BO977" s="756"/>
      <c r="BP977" s="756"/>
      <c r="BQ977" s="756"/>
      <c r="BR977" s="756"/>
      <c r="BS977" s="756"/>
      <c r="BT977" s="756"/>
      <c r="BU977" s="756"/>
      <c r="BV977" s="756"/>
      <c r="BW977" s="756"/>
      <c r="BX977" s="756"/>
      <c r="BY977" s="756"/>
      <c r="BZ977" s="756"/>
    </row>
    <row r="978" spans="2:78" x14ac:dyDescent="0.25">
      <c r="B978" s="705">
        <v>966</v>
      </c>
      <c r="C978" s="765">
        <f>(1+_xlfn.XLOOKUP(INT((B978-1)/12)+1,'ZC Curve'!$B$8:$B$107,'ZC Curve'!R$8:R$107,,0))^(1/12)-1</f>
        <v>0</v>
      </c>
      <c r="D978" s="766">
        <f t="shared" si="128"/>
        <v>1</v>
      </c>
      <c r="E978" s="765">
        <f>(1+_xlfn.XLOOKUP(INT((B978-1)/12)+1,'ZC Curve'!$B$8:$B$107,'ZC Curve'!S$8:S$107,,0))^(1/12)-1</f>
        <v>0</v>
      </c>
      <c r="F978" s="766">
        <f t="shared" si="129"/>
        <v>1</v>
      </c>
      <c r="G978" s="765">
        <f>(1+_xlfn.XLOOKUP(INT((B978-1)/12)+1,'ZC Curve'!$B$8:$B$107,'ZC Curve'!T$8:T$107,,0))^(1/12)-1</f>
        <v>0</v>
      </c>
      <c r="H978" s="766">
        <f t="shared" si="130"/>
        <v>1</v>
      </c>
      <c r="I978" s="594"/>
      <c r="J978" s="705">
        <f t="shared" si="131"/>
        <v>966</v>
      </c>
      <c r="K978" s="756"/>
      <c r="L978" s="756"/>
      <c r="M978" s="756"/>
      <c r="N978" s="756"/>
      <c r="O978" s="756"/>
      <c r="P978" s="756"/>
      <c r="Q978" s="756"/>
      <c r="R978" s="756"/>
      <c r="S978" s="756"/>
      <c r="T978" s="756"/>
      <c r="U978" s="756"/>
      <c r="V978" s="756"/>
      <c r="W978" s="594"/>
      <c r="X978" s="705">
        <f t="shared" si="132"/>
        <v>966</v>
      </c>
      <c r="Y978" s="756"/>
      <c r="Z978" s="756"/>
      <c r="AA978" s="756"/>
      <c r="AB978" s="756"/>
      <c r="AC978" s="756"/>
      <c r="AD978" s="756"/>
      <c r="AE978" s="756"/>
      <c r="AF978" s="756"/>
      <c r="AG978" s="756"/>
      <c r="AH978" s="756"/>
      <c r="AI978" s="756"/>
      <c r="AJ978" s="756"/>
      <c r="AK978" s="594"/>
      <c r="AL978" s="705">
        <f t="shared" si="125"/>
        <v>966</v>
      </c>
      <c r="AM978" s="756"/>
      <c r="AN978" s="756"/>
      <c r="AO978" s="756"/>
      <c r="AP978" s="756"/>
      <c r="AQ978" s="756"/>
      <c r="AR978" s="756"/>
      <c r="AS978" s="756"/>
      <c r="AT978" s="756"/>
      <c r="AU978" s="756"/>
      <c r="AV978" s="756"/>
      <c r="AW978" s="756"/>
      <c r="AX978" s="756"/>
      <c r="AY978" s="594"/>
      <c r="AZ978" s="705">
        <f t="shared" si="126"/>
        <v>966</v>
      </c>
      <c r="BA978" s="756"/>
      <c r="BB978" s="756"/>
      <c r="BC978" s="756"/>
      <c r="BD978" s="756"/>
      <c r="BE978" s="756"/>
      <c r="BF978" s="756"/>
      <c r="BG978" s="756"/>
      <c r="BH978" s="756"/>
      <c r="BI978" s="756"/>
      <c r="BJ978" s="756"/>
      <c r="BK978" s="756"/>
      <c r="BL978" s="756"/>
      <c r="BM978" s="685"/>
      <c r="BN978" s="705">
        <f t="shared" si="127"/>
        <v>966</v>
      </c>
      <c r="BO978" s="756"/>
      <c r="BP978" s="756"/>
      <c r="BQ978" s="756"/>
      <c r="BR978" s="756"/>
      <c r="BS978" s="756"/>
      <c r="BT978" s="756"/>
      <c r="BU978" s="756"/>
      <c r="BV978" s="756"/>
      <c r="BW978" s="756"/>
      <c r="BX978" s="756"/>
      <c r="BY978" s="756"/>
      <c r="BZ978" s="756"/>
    </row>
    <row r="979" spans="2:78" x14ac:dyDescent="0.25">
      <c r="B979" s="705">
        <v>967</v>
      </c>
      <c r="C979" s="765">
        <f>(1+_xlfn.XLOOKUP(INT((B979-1)/12)+1,'ZC Curve'!$B$8:$B$107,'ZC Curve'!R$8:R$107,,0))^(1/12)-1</f>
        <v>0</v>
      </c>
      <c r="D979" s="766">
        <f t="shared" si="128"/>
        <v>1</v>
      </c>
      <c r="E979" s="765">
        <f>(1+_xlfn.XLOOKUP(INT((B979-1)/12)+1,'ZC Curve'!$B$8:$B$107,'ZC Curve'!S$8:S$107,,0))^(1/12)-1</f>
        <v>0</v>
      </c>
      <c r="F979" s="766">
        <f t="shared" si="129"/>
        <v>1</v>
      </c>
      <c r="G979" s="765">
        <f>(1+_xlfn.XLOOKUP(INT((B979-1)/12)+1,'ZC Curve'!$B$8:$B$107,'ZC Curve'!T$8:T$107,,0))^(1/12)-1</f>
        <v>0</v>
      </c>
      <c r="H979" s="766">
        <f t="shared" si="130"/>
        <v>1</v>
      </c>
      <c r="I979" s="594"/>
      <c r="J979" s="705">
        <f t="shared" si="131"/>
        <v>967</v>
      </c>
      <c r="K979" s="756"/>
      <c r="L979" s="756"/>
      <c r="M979" s="756"/>
      <c r="N979" s="756"/>
      <c r="O979" s="756"/>
      <c r="P979" s="756"/>
      <c r="Q979" s="756"/>
      <c r="R979" s="756"/>
      <c r="S979" s="756"/>
      <c r="T979" s="756"/>
      <c r="U979" s="756"/>
      <c r="V979" s="756"/>
      <c r="W979" s="594"/>
      <c r="X979" s="705">
        <f t="shared" si="132"/>
        <v>967</v>
      </c>
      <c r="Y979" s="756"/>
      <c r="Z979" s="756"/>
      <c r="AA979" s="756"/>
      <c r="AB979" s="756"/>
      <c r="AC979" s="756"/>
      <c r="AD979" s="756"/>
      <c r="AE979" s="756"/>
      <c r="AF979" s="756"/>
      <c r="AG979" s="756"/>
      <c r="AH979" s="756"/>
      <c r="AI979" s="756"/>
      <c r="AJ979" s="756"/>
      <c r="AK979" s="594"/>
      <c r="AL979" s="705">
        <f t="shared" si="125"/>
        <v>967</v>
      </c>
      <c r="AM979" s="756"/>
      <c r="AN979" s="756"/>
      <c r="AO979" s="756"/>
      <c r="AP979" s="756"/>
      <c r="AQ979" s="756"/>
      <c r="AR979" s="756"/>
      <c r="AS979" s="756"/>
      <c r="AT979" s="756"/>
      <c r="AU979" s="756"/>
      <c r="AV979" s="756"/>
      <c r="AW979" s="756"/>
      <c r="AX979" s="756"/>
      <c r="AY979" s="594"/>
      <c r="AZ979" s="705">
        <f t="shared" si="126"/>
        <v>967</v>
      </c>
      <c r="BA979" s="756"/>
      <c r="BB979" s="756"/>
      <c r="BC979" s="756"/>
      <c r="BD979" s="756"/>
      <c r="BE979" s="756"/>
      <c r="BF979" s="756"/>
      <c r="BG979" s="756"/>
      <c r="BH979" s="756"/>
      <c r="BI979" s="756"/>
      <c r="BJ979" s="756"/>
      <c r="BK979" s="756"/>
      <c r="BL979" s="756"/>
      <c r="BM979" s="685"/>
      <c r="BN979" s="705">
        <f t="shared" si="127"/>
        <v>967</v>
      </c>
      <c r="BO979" s="756"/>
      <c r="BP979" s="756"/>
      <c r="BQ979" s="756"/>
      <c r="BR979" s="756"/>
      <c r="BS979" s="756"/>
      <c r="BT979" s="756"/>
      <c r="BU979" s="756"/>
      <c r="BV979" s="756"/>
      <c r="BW979" s="756"/>
      <c r="BX979" s="756"/>
      <c r="BY979" s="756"/>
      <c r="BZ979" s="756"/>
    </row>
    <row r="980" spans="2:78" x14ac:dyDescent="0.25">
      <c r="B980" s="705">
        <v>968</v>
      </c>
      <c r="C980" s="765">
        <f>(1+_xlfn.XLOOKUP(INT((B980-1)/12)+1,'ZC Curve'!$B$8:$B$107,'ZC Curve'!R$8:R$107,,0))^(1/12)-1</f>
        <v>0</v>
      </c>
      <c r="D980" s="766">
        <f t="shared" si="128"/>
        <v>1</v>
      </c>
      <c r="E980" s="765">
        <f>(1+_xlfn.XLOOKUP(INT((B980-1)/12)+1,'ZC Curve'!$B$8:$B$107,'ZC Curve'!S$8:S$107,,0))^(1/12)-1</f>
        <v>0</v>
      </c>
      <c r="F980" s="766">
        <f t="shared" si="129"/>
        <v>1</v>
      </c>
      <c r="G980" s="765">
        <f>(1+_xlfn.XLOOKUP(INT((B980-1)/12)+1,'ZC Curve'!$B$8:$B$107,'ZC Curve'!T$8:T$107,,0))^(1/12)-1</f>
        <v>0</v>
      </c>
      <c r="H980" s="766">
        <f t="shared" si="130"/>
        <v>1</v>
      </c>
      <c r="I980" s="594"/>
      <c r="J980" s="705">
        <f t="shared" si="131"/>
        <v>968</v>
      </c>
      <c r="K980" s="756"/>
      <c r="L980" s="756"/>
      <c r="M980" s="756"/>
      <c r="N980" s="756"/>
      <c r="O980" s="756"/>
      <c r="P980" s="756"/>
      <c r="Q980" s="756"/>
      <c r="R980" s="756"/>
      <c r="S980" s="756"/>
      <c r="T980" s="756"/>
      <c r="U980" s="756"/>
      <c r="V980" s="756"/>
      <c r="W980" s="594"/>
      <c r="X980" s="705">
        <f t="shared" si="132"/>
        <v>968</v>
      </c>
      <c r="Y980" s="756"/>
      <c r="Z980" s="756"/>
      <c r="AA980" s="756"/>
      <c r="AB980" s="756"/>
      <c r="AC980" s="756"/>
      <c r="AD980" s="756"/>
      <c r="AE980" s="756"/>
      <c r="AF980" s="756"/>
      <c r="AG980" s="756"/>
      <c r="AH980" s="756"/>
      <c r="AI980" s="756"/>
      <c r="AJ980" s="756"/>
      <c r="AK980" s="594"/>
      <c r="AL980" s="705">
        <f t="shared" si="125"/>
        <v>968</v>
      </c>
      <c r="AM980" s="756"/>
      <c r="AN980" s="756"/>
      <c r="AO980" s="756"/>
      <c r="AP980" s="756"/>
      <c r="AQ980" s="756"/>
      <c r="AR980" s="756"/>
      <c r="AS980" s="756"/>
      <c r="AT980" s="756"/>
      <c r="AU980" s="756"/>
      <c r="AV980" s="756"/>
      <c r="AW980" s="756"/>
      <c r="AX980" s="756"/>
      <c r="AY980" s="594"/>
      <c r="AZ980" s="705">
        <f t="shared" si="126"/>
        <v>968</v>
      </c>
      <c r="BA980" s="756"/>
      <c r="BB980" s="756"/>
      <c r="BC980" s="756"/>
      <c r="BD980" s="756"/>
      <c r="BE980" s="756"/>
      <c r="BF980" s="756"/>
      <c r="BG980" s="756"/>
      <c r="BH980" s="756"/>
      <c r="BI980" s="756"/>
      <c r="BJ980" s="756"/>
      <c r="BK980" s="756"/>
      <c r="BL980" s="756"/>
      <c r="BM980" s="685"/>
      <c r="BN980" s="705">
        <f t="shared" si="127"/>
        <v>968</v>
      </c>
      <c r="BO980" s="756"/>
      <c r="BP980" s="756"/>
      <c r="BQ980" s="756"/>
      <c r="BR980" s="756"/>
      <c r="BS980" s="756"/>
      <c r="BT980" s="756"/>
      <c r="BU980" s="756"/>
      <c r="BV980" s="756"/>
      <c r="BW980" s="756"/>
      <c r="BX980" s="756"/>
      <c r="BY980" s="756"/>
      <c r="BZ980" s="756"/>
    </row>
    <row r="981" spans="2:78" x14ac:dyDescent="0.25">
      <c r="B981" s="705">
        <v>969</v>
      </c>
      <c r="C981" s="765">
        <f>(1+_xlfn.XLOOKUP(INT((B981-1)/12)+1,'ZC Curve'!$B$8:$B$107,'ZC Curve'!R$8:R$107,,0))^(1/12)-1</f>
        <v>0</v>
      </c>
      <c r="D981" s="766">
        <f t="shared" si="128"/>
        <v>1</v>
      </c>
      <c r="E981" s="765">
        <f>(1+_xlfn.XLOOKUP(INT((B981-1)/12)+1,'ZC Curve'!$B$8:$B$107,'ZC Curve'!S$8:S$107,,0))^(1/12)-1</f>
        <v>0</v>
      </c>
      <c r="F981" s="766">
        <f t="shared" si="129"/>
        <v>1</v>
      </c>
      <c r="G981" s="765">
        <f>(1+_xlfn.XLOOKUP(INT((B981-1)/12)+1,'ZC Curve'!$B$8:$B$107,'ZC Curve'!T$8:T$107,,0))^(1/12)-1</f>
        <v>0</v>
      </c>
      <c r="H981" s="766">
        <f t="shared" si="130"/>
        <v>1</v>
      </c>
      <c r="I981" s="594"/>
      <c r="J981" s="705">
        <f t="shared" si="131"/>
        <v>969</v>
      </c>
      <c r="K981" s="756"/>
      <c r="L981" s="756"/>
      <c r="M981" s="756"/>
      <c r="N981" s="756"/>
      <c r="O981" s="756"/>
      <c r="P981" s="756"/>
      <c r="Q981" s="756"/>
      <c r="R981" s="756"/>
      <c r="S981" s="756"/>
      <c r="T981" s="756"/>
      <c r="U981" s="756"/>
      <c r="V981" s="756"/>
      <c r="W981" s="594"/>
      <c r="X981" s="705">
        <f t="shared" si="132"/>
        <v>969</v>
      </c>
      <c r="Y981" s="756"/>
      <c r="Z981" s="756"/>
      <c r="AA981" s="756"/>
      <c r="AB981" s="756"/>
      <c r="AC981" s="756"/>
      <c r="AD981" s="756"/>
      <c r="AE981" s="756"/>
      <c r="AF981" s="756"/>
      <c r="AG981" s="756"/>
      <c r="AH981" s="756"/>
      <c r="AI981" s="756"/>
      <c r="AJ981" s="756"/>
      <c r="AK981" s="594"/>
      <c r="AL981" s="705">
        <f t="shared" si="125"/>
        <v>969</v>
      </c>
      <c r="AM981" s="756"/>
      <c r="AN981" s="756"/>
      <c r="AO981" s="756"/>
      <c r="AP981" s="756"/>
      <c r="AQ981" s="756"/>
      <c r="AR981" s="756"/>
      <c r="AS981" s="756"/>
      <c r="AT981" s="756"/>
      <c r="AU981" s="756"/>
      <c r="AV981" s="756"/>
      <c r="AW981" s="756"/>
      <c r="AX981" s="756"/>
      <c r="AY981" s="594"/>
      <c r="AZ981" s="705">
        <f t="shared" si="126"/>
        <v>969</v>
      </c>
      <c r="BA981" s="756"/>
      <c r="BB981" s="756"/>
      <c r="BC981" s="756"/>
      <c r="BD981" s="756"/>
      <c r="BE981" s="756"/>
      <c r="BF981" s="756"/>
      <c r="BG981" s="756"/>
      <c r="BH981" s="756"/>
      <c r="BI981" s="756"/>
      <c r="BJ981" s="756"/>
      <c r="BK981" s="756"/>
      <c r="BL981" s="756"/>
      <c r="BM981" s="685"/>
      <c r="BN981" s="705">
        <f t="shared" si="127"/>
        <v>969</v>
      </c>
      <c r="BO981" s="756"/>
      <c r="BP981" s="756"/>
      <c r="BQ981" s="756"/>
      <c r="BR981" s="756"/>
      <c r="BS981" s="756"/>
      <c r="BT981" s="756"/>
      <c r="BU981" s="756"/>
      <c r="BV981" s="756"/>
      <c r="BW981" s="756"/>
      <c r="BX981" s="756"/>
      <c r="BY981" s="756"/>
      <c r="BZ981" s="756"/>
    </row>
    <row r="982" spans="2:78" x14ac:dyDescent="0.25">
      <c r="B982" s="705">
        <v>970</v>
      </c>
      <c r="C982" s="765">
        <f>(1+_xlfn.XLOOKUP(INT((B982-1)/12)+1,'ZC Curve'!$B$8:$B$107,'ZC Curve'!R$8:R$107,,0))^(1/12)-1</f>
        <v>0</v>
      </c>
      <c r="D982" s="766">
        <f t="shared" si="128"/>
        <v>1</v>
      </c>
      <c r="E982" s="765">
        <f>(1+_xlfn.XLOOKUP(INT((B982-1)/12)+1,'ZC Curve'!$B$8:$B$107,'ZC Curve'!S$8:S$107,,0))^(1/12)-1</f>
        <v>0</v>
      </c>
      <c r="F982" s="766">
        <f t="shared" si="129"/>
        <v>1</v>
      </c>
      <c r="G982" s="765">
        <f>(1+_xlfn.XLOOKUP(INT((B982-1)/12)+1,'ZC Curve'!$B$8:$B$107,'ZC Curve'!T$8:T$107,,0))^(1/12)-1</f>
        <v>0</v>
      </c>
      <c r="H982" s="766">
        <f t="shared" si="130"/>
        <v>1</v>
      </c>
      <c r="I982" s="594"/>
      <c r="J982" s="705">
        <f t="shared" si="131"/>
        <v>970</v>
      </c>
      <c r="K982" s="756"/>
      <c r="L982" s="756"/>
      <c r="M982" s="756"/>
      <c r="N982" s="756"/>
      <c r="O982" s="756"/>
      <c r="P982" s="756"/>
      <c r="Q982" s="756"/>
      <c r="R982" s="756"/>
      <c r="S982" s="756"/>
      <c r="T982" s="756"/>
      <c r="U982" s="756"/>
      <c r="V982" s="756"/>
      <c r="W982" s="594"/>
      <c r="X982" s="705">
        <f t="shared" si="132"/>
        <v>970</v>
      </c>
      <c r="Y982" s="756"/>
      <c r="Z982" s="756"/>
      <c r="AA982" s="756"/>
      <c r="AB982" s="756"/>
      <c r="AC982" s="756"/>
      <c r="AD982" s="756"/>
      <c r="AE982" s="756"/>
      <c r="AF982" s="756"/>
      <c r="AG982" s="756"/>
      <c r="AH982" s="756"/>
      <c r="AI982" s="756"/>
      <c r="AJ982" s="756"/>
      <c r="AK982" s="594"/>
      <c r="AL982" s="705">
        <f t="shared" si="125"/>
        <v>970</v>
      </c>
      <c r="AM982" s="756"/>
      <c r="AN982" s="756"/>
      <c r="AO982" s="756"/>
      <c r="AP982" s="756"/>
      <c r="AQ982" s="756"/>
      <c r="AR982" s="756"/>
      <c r="AS982" s="756"/>
      <c r="AT982" s="756"/>
      <c r="AU982" s="756"/>
      <c r="AV982" s="756"/>
      <c r="AW982" s="756"/>
      <c r="AX982" s="756"/>
      <c r="AY982" s="594"/>
      <c r="AZ982" s="705">
        <f t="shared" si="126"/>
        <v>970</v>
      </c>
      <c r="BA982" s="756"/>
      <c r="BB982" s="756"/>
      <c r="BC982" s="756"/>
      <c r="BD982" s="756"/>
      <c r="BE982" s="756"/>
      <c r="BF982" s="756"/>
      <c r="BG982" s="756"/>
      <c r="BH982" s="756"/>
      <c r="BI982" s="756"/>
      <c r="BJ982" s="756"/>
      <c r="BK982" s="756"/>
      <c r="BL982" s="756"/>
      <c r="BM982" s="685"/>
      <c r="BN982" s="705">
        <f t="shared" si="127"/>
        <v>970</v>
      </c>
      <c r="BO982" s="756"/>
      <c r="BP982" s="756"/>
      <c r="BQ982" s="756"/>
      <c r="BR982" s="756"/>
      <c r="BS982" s="756"/>
      <c r="BT982" s="756"/>
      <c r="BU982" s="756"/>
      <c r="BV982" s="756"/>
      <c r="BW982" s="756"/>
      <c r="BX982" s="756"/>
      <c r="BY982" s="756"/>
      <c r="BZ982" s="756"/>
    </row>
    <row r="983" spans="2:78" x14ac:dyDescent="0.25">
      <c r="B983" s="705">
        <v>971</v>
      </c>
      <c r="C983" s="765">
        <f>(1+_xlfn.XLOOKUP(INT((B983-1)/12)+1,'ZC Curve'!$B$8:$B$107,'ZC Curve'!R$8:R$107,,0))^(1/12)-1</f>
        <v>0</v>
      </c>
      <c r="D983" s="766">
        <f t="shared" si="128"/>
        <v>1</v>
      </c>
      <c r="E983" s="765">
        <f>(1+_xlfn.XLOOKUP(INT((B983-1)/12)+1,'ZC Curve'!$B$8:$B$107,'ZC Curve'!S$8:S$107,,0))^(1/12)-1</f>
        <v>0</v>
      </c>
      <c r="F983" s="766">
        <f t="shared" si="129"/>
        <v>1</v>
      </c>
      <c r="G983" s="765">
        <f>(1+_xlfn.XLOOKUP(INT((B983-1)/12)+1,'ZC Curve'!$B$8:$B$107,'ZC Curve'!T$8:T$107,,0))^(1/12)-1</f>
        <v>0</v>
      </c>
      <c r="H983" s="766">
        <f t="shared" si="130"/>
        <v>1</v>
      </c>
      <c r="I983" s="594"/>
      <c r="J983" s="705">
        <f t="shared" si="131"/>
        <v>971</v>
      </c>
      <c r="K983" s="756"/>
      <c r="L983" s="756"/>
      <c r="M983" s="756"/>
      <c r="N983" s="756"/>
      <c r="O983" s="756"/>
      <c r="P983" s="756"/>
      <c r="Q983" s="756"/>
      <c r="R983" s="756"/>
      <c r="S983" s="756"/>
      <c r="T983" s="756"/>
      <c r="U983" s="756"/>
      <c r="V983" s="756"/>
      <c r="W983" s="594"/>
      <c r="X983" s="705">
        <f t="shared" si="132"/>
        <v>971</v>
      </c>
      <c r="Y983" s="756"/>
      <c r="Z983" s="756"/>
      <c r="AA983" s="756"/>
      <c r="AB983" s="756"/>
      <c r="AC983" s="756"/>
      <c r="AD983" s="756"/>
      <c r="AE983" s="756"/>
      <c r="AF983" s="756"/>
      <c r="AG983" s="756"/>
      <c r="AH983" s="756"/>
      <c r="AI983" s="756"/>
      <c r="AJ983" s="756"/>
      <c r="AK983" s="594"/>
      <c r="AL983" s="705">
        <f t="shared" si="125"/>
        <v>971</v>
      </c>
      <c r="AM983" s="756"/>
      <c r="AN983" s="756"/>
      <c r="AO983" s="756"/>
      <c r="AP983" s="756"/>
      <c r="AQ983" s="756"/>
      <c r="AR983" s="756"/>
      <c r="AS983" s="756"/>
      <c r="AT983" s="756"/>
      <c r="AU983" s="756"/>
      <c r="AV983" s="756"/>
      <c r="AW983" s="756"/>
      <c r="AX983" s="756"/>
      <c r="AY983" s="594"/>
      <c r="AZ983" s="705">
        <f t="shared" si="126"/>
        <v>971</v>
      </c>
      <c r="BA983" s="756"/>
      <c r="BB983" s="756"/>
      <c r="BC983" s="756"/>
      <c r="BD983" s="756"/>
      <c r="BE983" s="756"/>
      <c r="BF983" s="756"/>
      <c r="BG983" s="756"/>
      <c r="BH983" s="756"/>
      <c r="BI983" s="756"/>
      <c r="BJ983" s="756"/>
      <c r="BK983" s="756"/>
      <c r="BL983" s="756"/>
      <c r="BM983" s="685"/>
      <c r="BN983" s="705">
        <f t="shared" si="127"/>
        <v>971</v>
      </c>
      <c r="BO983" s="756"/>
      <c r="BP983" s="756"/>
      <c r="BQ983" s="756"/>
      <c r="BR983" s="756"/>
      <c r="BS983" s="756"/>
      <c r="BT983" s="756"/>
      <c r="BU983" s="756"/>
      <c r="BV983" s="756"/>
      <c r="BW983" s="756"/>
      <c r="BX983" s="756"/>
      <c r="BY983" s="756"/>
      <c r="BZ983" s="756"/>
    </row>
    <row r="984" spans="2:78" x14ac:dyDescent="0.25">
      <c r="B984" s="705">
        <v>972</v>
      </c>
      <c r="C984" s="765">
        <f>(1+_xlfn.XLOOKUP(INT((B984-1)/12)+1,'ZC Curve'!$B$8:$B$107,'ZC Curve'!R$8:R$107,,0))^(1/12)-1</f>
        <v>0</v>
      </c>
      <c r="D984" s="766">
        <f t="shared" si="128"/>
        <v>1</v>
      </c>
      <c r="E984" s="765">
        <f>(1+_xlfn.XLOOKUP(INT((B984-1)/12)+1,'ZC Curve'!$B$8:$B$107,'ZC Curve'!S$8:S$107,,0))^(1/12)-1</f>
        <v>0</v>
      </c>
      <c r="F984" s="766">
        <f t="shared" si="129"/>
        <v>1</v>
      </c>
      <c r="G984" s="765">
        <f>(1+_xlfn.XLOOKUP(INT((B984-1)/12)+1,'ZC Curve'!$B$8:$B$107,'ZC Curve'!T$8:T$107,,0))^(1/12)-1</f>
        <v>0</v>
      </c>
      <c r="H984" s="766">
        <f t="shared" si="130"/>
        <v>1</v>
      </c>
      <c r="I984" s="594"/>
      <c r="J984" s="705">
        <f t="shared" si="131"/>
        <v>972</v>
      </c>
      <c r="K984" s="756"/>
      <c r="L984" s="756"/>
      <c r="M984" s="756"/>
      <c r="N984" s="756"/>
      <c r="O984" s="756"/>
      <c r="P984" s="756"/>
      <c r="Q984" s="756"/>
      <c r="R984" s="756"/>
      <c r="S984" s="756"/>
      <c r="T984" s="756"/>
      <c r="U984" s="756"/>
      <c r="V984" s="756"/>
      <c r="W984" s="594"/>
      <c r="X984" s="705">
        <f t="shared" si="132"/>
        <v>972</v>
      </c>
      <c r="Y984" s="756"/>
      <c r="Z984" s="756"/>
      <c r="AA984" s="756"/>
      <c r="AB984" s="756"/>
      <c r="AC984" s="756"/>
      <c r="AD984" s="756"/>
      <c r="AE984" s="756"/>
      <c r="AF984" s="756"/>
      <c r="AG984" s="756"/>
      <c r="AH984" s="756"/>
      <c r="AI984" s="756"/>
      <c r="AJ984" s="756"/>
      <c r="AK984" s="594"/>
      <c r="AL984" s="705">
        <f t="shared" si="125"/>
        <v>972</v>
      </c>
      <c r="AM984" s="756"/>
      <c r="AN984" s="756"/>
      <c r="AO984" s="756"/>
      <c r="AP984" s="756"/>
      <c r="AQ984" s="756"/>
      <c r="AR984" s="756"/>
      <c r="AS984" s="756"/>
      <c r="AT984" s="756"/>
      <c r="AU984" s="756"/>
      <c r="AV984" s="756"/>
      <c r="AW984" s="756"/>
      <c r="AX984" s="756"/>
      <c r="AY984" s="594"/>
      <c r="AZ984" s="705">
        <f t="shared" si="126"/>
        <v>972</v>
      </c>
      <c r="BA984" s="756"/>
      <c r="BB984" s="756"/>
      <c r="BC984" s="756"/>
      <c r="BD984" s="756"/>
      <c r="BE984" s="756"/>
      <c r="BF984" s="756"/>
      <c r="BG984" s="756"/>
      <c r="BH984" s="756"/>
      <c r="BI984" s="756"/>
      <c r="BJ984" s="756"/>
      <c r="BK984" s="756"/>
      <c r="BL984" s="756"/>
      <c r="BM984" s="685"/>
      <c r="BN984" s="705">
        <f t="shared" si="127"/>
        <v>972</v>
      </c>
      <c r="BO984" s="756"/>
      <c r="BP984" s="756"/>
      <c r="BQ984" s="756"/>
      <c r="BR984" s="756"/>
      <c r="BS984" s="756"/>
      <c r="BT984" s="756"/>
      <c r="BU984" s="756"/>
      <c r="BV984" s="756"/>
      <c r="BW984" s="756"/>
      <c r="BX984" s="756"/>
      <c r="BY984" s="756"/>
      <c r="BZ984" s="756"/>
    </row>
    <row r="985" spans="2:78" x14ac:dyDescent="0.25">
      <c r="B985" s="705">
        <v>973</v>
      </c>
      <c r="C985" s="765">
        <f>(1+_xlfn.XLOOKUP(INT((B985-1)/12)+1,'ZC Curve'!$B$8:$B$107,'ZC Curve'!R$8:R$107,,0))^(1/12)-1</f>
        <v>0</v>
      </c>
      <c r="D985" s="766">
        <f t="shared" si="128"/>
        <v>1</v>
      </c>
      <c r="E985" s="765">
        <f>(1+_xlfn.XLOOKUP(INT((B985-1)/12)+1,'ZC Curve'!$B$8:$B$107,'ZC Curve'!S$8:S$107,,0))^(1/12)-1</f>
        <v>0</v>
      </c>
      <c r="F985" s="766">
        <f t="shared" si="129"/>
        <v>1</v>
      </c>
      <c r="G985" s="765">
        <f>(1+_xlfn.XLOOKUP(INT((B985-1)/12)+1,'ZC Curve'!$B$8:$B$107,'ZC Curve'!T$8:T$107,,0))^(1/12)-1</f>
        <v>0</v>
      </c>
      <c r="H985" s="766">
        <f t="shared" si="130"/>
        <v>1</v>
      </c>
      <c r="I985" s="594"/>
      <c r="J985" s="705">
        <f t="shared" si="131"/>
        <v>973</v>
      </c>
      <c r="K985" s="756"/>
      <c r="L985" s="756"/>
      <c r="M985" s="756"/>
      <c r="N985" s="756"/>
      <c r="O985" s="756"/>
      <c r="P985" s="756"/>
      <c r="Q985" s="756"/>
      <c r="R985" s="756"/>
      <c r="S985" s="756"/>
      <c r="T985" s="756"/>
      <c r="U985" s="756"/>
      <c r="V985" s="756"/>
      <c r="W985" s="594"/>
      <c r="X985" s="705">
        <f t="shared" si="132"/>
        <v>973</v>
      </c>
      <c r="Y985" s="756"/>
      <c r="Z985" s="756"/>
      <c r="AA985" s="756"/>
      <c r="AB985" s="756"/>
      <c r="AC985" s="756"/>
      <c r="AD985" s="756"/>
      <c r="AE985" s="756"/>
      <c r="AF985" s="756"/>
      <c r="AG985" s="756"/>
      <c r="AH985" s="756"/>
      <c r="AI985" s="756"/>
      <c r="AJ985" s="756"/>
      <c r="AK985" s="594"/>
      <c r="AL985" s="705">
        <f t="shared" si="125"/>
        <v>973</v>
      </c>
      <c r="AM985" s="756"/>
      <c r="AN985" s="756"/>
      <c r="AO985" s="756"/>
      <c r="AP985" s="756"/>
      <c r="AQ985" s="756"/>
      <c r="AR985" s="756"/>
      <c r="AS985" s="756"/>
      <c r="AT985" s="756"/>
      <c r="AU985" s="756"/>
      <c r="AV985" s="756"/>
      <c r="AW985" s="756"/>
      <c r="AX985" s="756"/>
      <c r="AY985" s="594"/>
      <c r="AZ985" s="705">
        <f t="shared" si="126"/>
        <v>973</v>
      </c>
      <c r="BA985" s="756"/>
      <c r="BB985" s="756"/>
      <c r="BC985" s="756"/>
      <c r="BD985" s="756"/>
      <c r="BE985" s="756"/>
      <c r="BF985" s="756"/>
      <c r="BG985" s="756"/>
      <c r="BH985" s="756"/>
      <c r="BI985" s="756"/>
      <c r="BJ985" s="756"/>
      <c r="BK985" s="756"/>
      <c r="BL985" s="756"/>
      <c r="BM985" s="685"/>
      <c r="BN985" s="705">
        <f t="shared" si="127"/>
        <v>973</v>
      </c>
      <c r="BO985" s="756"/>
      <c r="BP985" s="756"/>
      <c r="BQ985" s="756"/>
      <c r="BR985" s="756"/>
      <c r="BS985" s="756"/>
      <c r="BT985" s="756"/>
      <c r="BU985" s="756"/>
      <c r="BV985" s="756"/>
      <c r="BW985" s="756"/>
      <c r="BX985" s="756"/>
      <c r="BY985" s="756"/>
      <c r="BZ985" s="756"/>
    </row>
    <row r="986" spans="2:78" x14ac:dyDescent="0.25">
      <c r="B986" s="705">
        <v>974</v>
      </c>
      <c r="C986" s="765">
        <f>(1+_xlfn.XLOOKUP(INT((B986-1)/12)+1,'ZC Curve'!$B$8:$B$107,'ZC Curve'!R$8:R$107,,0))^(1/12)-1</f>
        <v>0</v>
      </c>
      <c r="D986" s="766">
        <f t="shared" si="128"/>
        <v>1</v>
      </c>
      <c r="E986" s="765">
        <f>(1+_xlfn.XLOOKUP(INT((B986-1)/12)+1,'ZC Curve'!$B$8:$B$107,'ZC Curve'!S$8:S$107,,0))^(1/12)-1</f>
        <v>0</v>
      </c>
      <c r="F986" s="766">
        <f t="shared" si="129"/>
        <v>1</v>
      </c>
      <c r="G986" s="765">
        <f>(1+_xlfn.XLOOKUP(INT((B986-1)/12)+1,'ZC Curve'!$B$8:$B$107,'ZC Curve'!T$8:T$107,,0))^(1/12)-1</f>
        <v>0</v>
      </c>
      <c r="H986" s="766">
        <f t="shared" si="130"/>
        <v>1</v>
      </c>
      <c r="I986" s="594"/>
      <c r="J986" s="705">
        <f t="shared" si="131"/>
        <v>974</v>
      </c>
      <c r="K986" s="756"/>
      <c r="L986" s="756"/>
      <c r="M986" s="756"/>
      <c r="N986" s="756"/>
      <c r="O986" s="756"/>
      <c r="P986" s="756"/>
      <c r="Q986" s="756"/>
      <c r="R986" s="756"/>
      <c r="S986" s="756"/>
      <c r="T986" s="756"/>
      <c r="U986" s="756"/>
      <c r="V986" s="756"/>
      <c r="W986" s="594"/>
      <c r="X986" s="705">
        <f t="shared" si="132"/>
        <v>974</v>
      </c>
      <c r="Y986" s="756"/>
      <c r="Z986" s="756"/>
      <c r="AA986" s="756"/>
      <c r="AB986" s="756"/>
      <c r="AC986" s="756"/>
      <c r="AD986" s="756"/>
      <c r="AE986" s="756"/>
      <c r="AF986" s="756"/>
      <c r="AG986" s="756"/>
      <c r="AH986" s="756"/>
      <c r="AI986" s="756"/>
      <c r="AJ986" s="756"/>
      <c r="AK986" s="594"/>
      <c r="AL986" s="705">
        <f t="shared" si="125"/>
        <v>974</v>
      </c>
      <c r="AM986" s="756"/>
      <c r="AN986" s="756"/>
      <c r="AO986" s="756"/>
      <c r="AP986" s="756"/>
      <c r="AQ986" s="756"/>
      <c r="AR986" s="756"/>
      <c r="AS986" s="756"/>
      <c r="AT986" s="756"/>
      <c r="AU986" s="756"/>
      <c r="AV986" s="756"/>
      <c r="AW986" s="756"/>
      <c r="AX986" s="756"/>
      <c r="AY986" s="594"/>
      <c r="AZ986" s="705">
        <f t="shared" si="126"/>
        <v>974</v>
      </c>
      <c r="BA986" s="756"/>
      <c r="BB986" s="756"/>
      <c r="BC986" s="756"/>
      <c r="BD986" s="756"/>
      <c r="BE986" s="756"/>
      <c r="BF986" s="756"/>
      <c r="BG986" s="756"/>
      <c r="BH986" s="756"/>
      <c r="BI986" s="756"/>
      <c r="BJ986" s="756"/>
      <c r="BK986" s="756"/>
      <c r="BL986" s="756"/>
      <c r="BM986" s="685"/>
      <c r="BN986" s="705">
        <f t="shared" si="127"/>
        <v>974</v>
      </c>
      <c r="BO986" s="756"/>
      <c r="BP986" s="756"/>
      <c r="BQ986" s="756"/>
      <c r="BR986" s="756"/>
      <c r="BS986" s="756"/>
      <c r="BT986" s="756"/>
      <c r="BU986" s="756"/>
      <c r="BV986" s="756"/>
      <c r="BW986" s="756"/>
      <c r="BX986" s="756"/>
      <c r="BY986" s="756"/>
      <c r="BZ986" s="756"/>
    </row>
    <row r="987" spans="2:78" x14ac:dyDescent="0.25">
      <c r="B987" s="705">
        <v>975</v>
      </c>
      <c r="C987" s="765">
        <f>(1+_xlfn.XLOOKUP(INT((B987-1)/12)+1,'ZC Curve'!$B$8:$B$107,'ZC Curve'!R$8:R$107,,0))^(1/12)-1</f>
        <v>0</v>
      </c>
      <c r="D987" s="766">
        <f t="shared" si="128"/>
        <v>1</v>
      </c>
      <c r="E987" s="765">
        <f>(1+_xlfn.XLOOKUP(INT((B987-1)/12)+1,'ZC Curve'!$B$8:$B$107,'ZC Curve'!S$8:S$107,,0))^(1/12)-1</f>
        <v>0</v>
      </c>
      <c r="F987" s="766">
        <f t="shared" si="129"/>
        <v>1</v>
      </c>
      <c r="G987" s="765">
        <f>(1+_xlfn.XLOOKUP(INT((B987-1)/12)+1,'ZC Curve'!$B$8:$B$107,'ZC Curve'!T$8:T$107,,0))^(1/12)-1</f>
        <v>0</v>
      </c>
      <c r="H987" s="766">
        <f t="shared" si="130"/>
        <v>1</v>
      </c>
      <c r="I987" s="594"/>
      <c r="J987" s="705">
        <f t="shared" si="131"/>
        <v>975</v>
      </c>
      <c r="K987" s="756"/>
      <c r="L987" s="756"/>
      <c r="M987" s="756"/>
      <c r="N987" s="756"/>
      <c r="O987" s="756"/>
      <c r="P987" s="756"/>
      <c r="Q987" s="756"/>
      <c r="R987" s="756"/>
      <c r="S987" s="756"/>
      <c r="T987" s="756"/>
      <c r="U987" s="756"/>
      <c r="V987" s="756"/>
      <c r="W987" s="594"/>
      <c r="X987" s="705">
        <f t="shared" si="132"/>
        <v>975</v>
      </c>
      <c r="Y987" s="756"/>
      <c r="Z987" s="756"/>
      <c r="AA987" s="756"/>
      <c r="AB987" s="756"/>
      <c r="AC987" s="756"/>
      <c r="AD987" s="756"/>
      <c r="AE987" s="756"/>
      <c r="AF987" s="756"/>
      <c r="AG987" s="756"/>
      <c r="AH987" s="756"/>
      <c r="AI987" s="756"/>
      <c r="AJ987" s="756"/>
      <c r="AK987" s="594"/>
      <c r="AL987" s="705">
        <f t="shared" si="125"/>
        <v>975</v>
      </c>
      <c r="AM987" s="756"/>
      <c r="AN987" s="756"/>
      <c r="AO987" s="756"/>
      <c r="AP987" s="756"/>
      <c r="AQ987" s="756"/>
      <c r="AR987" s="756"/>
      <c r="AS987" s="756"/>
      <c r="AT987" s="756"/>
      <c r="AU987" s="756"/>
      <c r="AV987" s="756"/>
      <c r="AW987" s="756"/>
      <c r="AX987" s="756"/>
      <c r="AY987" s="594"/>
      <c r="AZ987" s="705">
        <f t="shared" si="126"/>
        <v>975</v>
      </c>
      <c r="BA987" s="756"/>
      <c r="BB987" s="756"/>
      <c r="BC987" s="756"/>
      <c r="BD987" s="756"/>
      <c r="BE987" s="756"/>
      <c r="BF987" s="756"/>
      <c r="BG987" s="756"/>
      <c r="BH987" s="756"/>
      <c r="BI987" s="756"/>
      <c r="BJ987" s="756"/>
      <c r="BK987" s="756"/>
      <c r="BL987" s="756"/>
      <c r="BM987" s="685"/>
      <c r="BN987" s="705">
        <f t="shared" si="127"/>
        <v>975</v>
      </c>
      <c r="BO987" s="756"/>
      <c r="BP987" s="756"/>
      <c r="BQ987" s="756"/>
      <c r="BR987" s="756"/>
      <c r="BS987" s="756"/>
      <c r="BT987" s="756"/>
      <c r="BU987" s="756"/>
      <c r="BV987" s="756"/>
      <c r="BW987" s="756"/>
      <c r="BX987" s="756"/>
      <c r="BY987" s="756"/>
      <c r="BZ987" s="756"/>
    </row>
    <row r="988" spans="2:78" x14ac:dyDescent="0.25">
      <c r="B988" s="705">
        <v>976</v>
      </c>
      <c r="C988" s="765">
        <f>(1+_xlfn.XLOOKUP(INT((B988-1)/12)+1,'ZC Curve'!$B$8:$B$107,'ZC Curve'!R$8:R$107,,0))^(1/12)-1</f>
        <v>0</v>
      </c>
      <c r="D988" s="766">
        <f t="shared" si="128"/>
        <v>1</v>
      </c>
      <c r="E988" s="765">
        <f>(1+_xlfn.XLOOKUP(INT((B988-1)/12)+1,'ZC Curve'!$B$8:$B$107,'ZC Curve'!S$8:S$107,,0))^(1/12)-1</f>
        <v>0</v>
      </c>
      <c r="F988" s="766">
        <f t="shared" si="129"/>
        <v>1</v>
      </c>
      <c r="G988" s="765">
        <f>(1+_xlfn.XLOOKUP(INT((B988-1)/12)+1,'ZC Curve'!$B$8:$B$107,'ZC Curve'!T$8:T$107,,0))^(1/12)-1</f>
        <v>0</v>
      </c>
      <c r="H988" s="766">
        <f t="shared" si="130"/>
        <v>1</v>
      </c>
      <c r="I988" s="594"/>
      <c r="J988" s="705">
        <f t="shared" si="131"/>
        <v>976</v>
      </c>
      <c r="K988" s="756"/>
      <c r="L988" s="756"/>
      <c r="M988" s="756"/>
      <c r="N988" s="756"/>
      <c r="O988" s="756"/>
      <c r="P988" s="756"/>
      <c r="Q988" s="756"/>
      <c r="R988" s="756"/>
      <c r="S988" s="756"/>
      <c r="T988" s="756"/>
      <c r="U988" s="756"/>
      <c r="V988" s="756"/>
      <c r="W988" s="594"/>
      <c r="X988" s="705">
        <f t="shared" si="132"/>
        <v>976</v>
      </c>
      <c r="Y988" s="756"/>
      <c r="Z988" s="756"/>
      <c r="AA988" s="756"/>
      <c r="AB988" s="756"/>
      <c r="AC988" s="756"/>
      <c r="AD988" s="756"/>
      <c r="AE988" s="756"/>
      <c r="AF988" s="756"/>
      <c r="AG988" s="756"/>
      <c r="AH988" s="756"/>
      <c r="AI988" s="756"/>
      <c r="AJ988" s="756"/>
      <c r="AK988" s="594"/>
      <c r="AL988" s="705">
        <f t="shared" si="125"/>
        <v>976</v>
      </c>
      <c r="AM988" s="756"/>
      <c r="AN988" s="756"/>
      <c r="AO988" s="756"/>
      <c r="AP988" s="756"/>
      <c r="AQ988" s="756"/>
      <c r="AR988" s="756"/>
      <c r="AS988" s="756"/>
      <c r="AT988" s="756"/>
      <c r="AU988" s="756"/>
      <c r="AV988" s="756"/>
      <c r="AW988" s="756"/>
      <c r="AX988" s="756"/>
      <c r="AY988" s="594"/>
      <c r="AZ988" s="705">
        <f t="shared" si="126"/>
        <v>976</v>
      </c>
      <c r="BA988" s="756"/>
      <c r="BB988" s="756"/>
      <c r="BC988" s="756"/>
      <c r="BD988" s="756"/>
      <c r="BE988" s="756"/>
      <c r="BF988" s="756"/>
      <c r="BG988" s="756"/>
      <c r="BH988" s="756"/>
      <c r="BI988" s="756"/>
      <c r="BJ988" s="756"/>
      <c r="BK988" s="756"/>
      <c r="BL988" s="756"/>
      <c r="BM988" s="685"/>
      <c r="BN988" s="705">
        <f t="shared" si="127"/>
        <v>976</v>
      </c>
      <c r="BO988" s="756"/>
      <c r="BP988" s="756"/>
      <c r="BQ988" s="756"/>
      <c r="BR988" s="756"/>
      <c r="BS988" s="756"/>
      <c r="BT988" s="756"/>
      <c r="BU988" s="756"/>
      <c r="BV988" s="756"/>
      <c r="BW988" s="756"/>
      <c r="BX988" s="756"/>
      <c r="BY988" s="756"/>
      <c r="BZ988" s="756"/>
    </row>
    <row r="989" spans="2:78" x14ac:dyDescent="0.25">
      <c r="B989" s="705">
        <v>977</v>
      </c>
      <c r="C989" s="765">
        <f>(1+_xlfn.XLOOKUP(INT((B989-1)/12)+1,'ZC Curve'!$B$8:$B$107,'ZC Curve'!R$8:R$107,,0))^(1/12)-1</f>
        <v>0</v>
      </c>
      <c r="D989" s="766">
        <f t="shared" si="128"/>
        <v>1</v>
      </c>
      <c r="E989" s="765">
        <f>(1+_xlfn.XLOOKUP(INT((B989-1)/12)+1,'ZC Curve'!$B$8:$B$107,'ZC Curve'!S$8:S$107,,0))^(1/12)-1</f>
        <v>0</v>
      </c>
      <c r="F989" s="766">
        <f t="shared" si="129"/>
        <v>1</v>
      </c>
      <c r="G989" s="765">
        <f>(1+_xlfn.XLOOKUP(INT((B989-1)/12)+1,'ZC Curve'!$B$8:$B$107,'ZC Curve'!T$8:T$107,,0))^(1/12)-1</f>
        <v>0</v>
      </c>
      <c r="H989" s="766">
        <f t="shared" si="130"/>
        <v>1</v>
      </c>
      <c r="I989" s="594"/>
      <c r="J989" s="705">
        <f t="shared" si="131"/>
        <v>977</v>
      </c>
      <c r="K989" s="756"/>
      <c r="L989" s="756"/>
      <c r="M989" s="756"/>
      <c r="N989" s="756"/>
      <c r="O989" s="756"/>
      <c r="P989" s="756"/>
      <c r="Q989" s="756"/>
      <c r="R989" s="756"/>
      <c r="S989" s="756"/>
      <c r="T989" s="756"/>
      <c r="U989" s="756"/>
      <c r="V989" s="756"/>
      <c r="W989" s="594"/>
      <c r="X989" s="705">
        <f t="shared" si="132"/>
        <v>977</v>
      </c>
      <c r="Y989" s="756"/>
      <c r="Z989" s="756"/>
      <c r="AA989" s="756"/>
      <c r="AB989" s="756"/>
      <c r="AC989" s="756"/>
      <c r="AD989" s="756"/>
      <c r="AE989" s="756"/>
      <c r="AF989" s="756"/>
      <c r="AG989" s="756"/>
      <c r="AH989" s="756"/>
      <c r="AI989" s="756"/>
      <c r="AJ989" s="756"/>
      <c r="AK989" s="594"/>
      <c r="AL989" s="705">
        <f t="shared" si="125"/>
        <v>977</v>
      </c>
      <c r="AM989" s="756"/>
      <c r="AN989" s="756"/>
      <c r="AO989" s="756"/>
      <c r="AP989" s="756"/>
      <c r="AQ989" s="756"/>
      <c r="AR989" s="756"/>
      <c r="AS989" s="756"/>
      <c r="AT989" s="756"/>
      <c r="AU989" s="756"/>
      <c r="AV989" s="756"/>
      <c r="AW989" s="756"/>
      <c r="AX989" s="756"/>
      <c r="AY989" s="594"/>
      <c r="AZ989" s="705">
        <f t="shared" si="126"/>
        <v>977</v>
      </c>
      <c r="BA989" s="756"/>
      <c r="BB989" s="756"/>
      <c r="BC989" s="756"/>
      <c r="BD989" s="756"/>
      <c r="BE989" s="756"/>
      <c r="BF989" s="756"/>
      <c r="BG989" s="756"/>
      <c r="BH989" s="756"/>
      <c r="BI989" s="756"/>
      <c r="BJ989" s="756"/>
      <c r="BK989" s="756"/>
      <c r="BL989" s="756"/>
      <c r="BM989" s="685"/>
      <c r="BN989" s="705">
        <f t="shared" si="127"/>
        <v>977</v>
      </c>
      <c r="BO989" s="756"/>
      <c r="BP989" s="756"/>
      <c r="BQ989" s="756"/>
      <c r="BR989" s="756"/>
      <c r="BS989" s="756"/>
      <c r="BT989" s="756"/>
      <c r="BU989" s="756"/>
      <c r="BV989" s="756"/>
      <c r="BW989" s="756"/>
      <c r="BX989" s="756"/>
      <c r="BY989" s="756"/>
      <c r="BZ989" s="756"/>
    </row>
    <row r="990" spans="2:78" x14ac:dyDescent="0.25">
      <c r="B990" s="705">
        <v>978</v>
      </c>
      <c r="C990" s="765">
        <f>(1+_xlfn.XLOOKUP(INT((B990-1)/12)+1,'ZC Curve'!$B$8:$B$107,'ZC Curve'!R$8:R$107,,0))^(1/12)-1</f>
        <v>0</v>
      </c>
      <c r="D990" s="766">
        <f t="shared" si="128"/>
        <v>1</v>
      </c>
      <c r="E990" s="765">
        <f>(1+_xlfn.XLOOKUP(INT((B990-1)/12)+1,'ZC Curve'!$B$8:$B$107,'ZC Curve'!S$8:S$107,,0))^(1/12)-1</f>
        <v>0</v>
      </c>
      <c r="F990" s="766">
        <f t="shared" si="129"/>
        <v>1</v>
      </c>
      <c r="G990" s="765">
        <f>(1+_xlfn.XLOOKUP(INT((B990-1)/12)+1,'ZC Curve'!$B$8:$B$107,'ZC Curve'!T$8:T$107,,0))^(1/12)-1</f>
        <v>0</v>
      </c>
      <c r="H990" s="766">
        <f t="shared" si="130"/>
        <v>1</v>
      </c>
      <c r="I990" s="594"/>
      <c r="J990" s="705">
        <f t="shared" si="131"/>
        <v>978</v>
      </c>
      <c r="K990" s="756"/>
      <c r="L990" s="756"/>
      <c r="M990" s="756"/>
      <c r="N990" s="756"/>
      <c r="O990" s="756"/>
      <c r="P990" s="756"/>
      <c r="Q990" s="756"/>
      <c r="R990" s="756"/>
      <c r="S990" s="756"/>
      <c r="T990" s="756"/>
      <c r="U990" s="756"/>
      <c r="V990" s="756"/>
      <c r="W990" s="594"/>
      <c r="X990" s="705">
        <f t="shared" si="132"/>
        <v>978</v>
      </c>
      <c r="Y990" s="756"/>
      <c r="Z990" s="756"/>
      <c r="AA990" s="756"/>
      <c r="AB990" s="756"/>
      <c r="AC990" s="756"/>
      <c r="AD990" s="756"/>
      <c r="AE990" s="756"/>
      <c r="AF990" s="756"/>
      <c r="AG990" s="756"/>
      <c r="AH990" s="756"/>
      <c r="AI990" s="756"/>
      <c r="AJ990" s="756"/>
      <c r="AK990" s="594"/>
      <c r="AL990" s="705">
        <f t="shared" si="125"/>
        <v>978</v>
      </c>
      <c r="AM990" s="756"/>
      <c r="AN990" s="756"/>
      <c r="AO990" s="756"/>
      <c r="AP990" s="756"/>
      <c r="AQ990" s="756"/>
      <c r="AR990" s="756"/>
      <c r="AS990" s="756"/>
      <c r="AT990" s="756"/>
      <c r="AU990" s="756"/>
      <c r="AV990" s="756"/>
      <c r="AW990" s="756"/>
      <c r="AX990" s="756"/>
      <c r="AY990" s="594"/>
      <c r="AZ990" s="705">
        <f t="shared" si="126"/>
        <v>978</v>
      </c>
      <c r="BA990" s="756"/>
      <c r="BB990" s="756"/>
      <c r="BC990" s="756"/>
      <c r="BD990" s="756"/>
      <c r="BE990" s="756"/>
      <c r="BF990" s="756"/>
      <c r="BG990" s="756"/>
      <c r="BH990" s="756"/>
      <c r="BI990" s="756"/>
      <c r="BJ990" s="756"/>
      <c r="BK990" s="756"/>
      <c r="BL990" s="756"/>
      <c r="BM990" s="685"/>
      <c r="BN990" s="705">
        <f t="shared" si="127"/>
        <v>978</v>
      </c>
      <c r="BO990" s="756"/>
      <c r="BP990" s="756"/>
      <c r="BQ990" s="756"/>
      <c r="BR990" s="756"/>
      <c r="BS990" s="756"/>
      <c r="BT990" s="756"/>
      <c r="BU990" s="756"/>
      <c r="BV990" s="756"/>
      <c r="BW990" s="756"/>
      <c r="BX990" s="756"/>
      <c r="BY990" s="756"/>
      <c r="BZ990" s="756"/>
    </row>
    <row r="991" spans="2:78" x14ac:dyDescent="0.25">
      <c r="B991" s="705">
        <v>979</v>
      </c>
      <c r="C991" s="765">
        <f>(1+_xlfn.XLOOKUP(INT((B991-1)/12)+1,'ZC Curve'!$B$8:$B$107,'ZC Curve'!R$8:R$107,,0))^(1/12)-1</f>
        <v>0</v>
      </c>
      <c r="D991" s="766">
        <f t="shared" si="128"/>
        <v>1</v>
      </c>
      <c r="E991" s="765">
        <f>(1+_xlfn.XLOOKUP(INT((B991-1)/12)+1,'ZC Curve'!$B$8:$B$107,'ZC Curve'!S$8:S$107,,0))^(1/12)-1</f>
        <v>0</v>
      </c>
      <c r="F991" s="766">
        <f t="shared" si="129"/>
        <v>1</v>
      </c>
      <c r="G991" s="765">
        <f>(1+_xlfn.XLOOKUP(INT((B991-1)/12)+1,'ZC Curve'!$B$8:$B$107,'ZC Curve'!T$8:T$107,,0))^(1/12)-1</f>
        <v>0</v>
      </c>
      <c r="H991" s="766">
        <f t="shared" si="130"/>
        <v>1</v>
      </c>
      <c r="I991" s="594"/>
      <c r="J991" s="705">
        <f t="shared" si="131"/>
        <v>979</v>
      </c>
      <c r="K991" s="756"/>
      <c r="L991" s="756"/>
      <c r="M991" s="756"/>
      <c r="N991" s="756"/>
      <c r="O991" s="756"/>
      <c r="P991" s="756"/>
      <c r="Q991" s="756"/>
      <c r="R991" s="756"/>
      <c r="S991" s="756"/>
      <c r="T991" s="756"/>
      <c r="U991" s="756"/>
      <c r="V991" s="756"/>
      <c r="W991" s="594"/>
      <c r="X991" s="705">
        <f t="shared" si="132"/>
        <v>979</v>
      </c>
      <c r="Y991" s="756"/>
      <c r="Z991" s="756"/>
      <c r="AA991" s="756"/>
      <c r="AB991" s="756"/>
      <c r="AC991" s="756"/>
      <c r="AD991" s="756"/>
      <c r="AE991" s="756"/>
      <c r="AF991" s="756"/>
      <c r="AG991" s="756"/>
      <c r="AH991" s="756"/>
      <c r="AI991" s="756"/>
      <c r="AJ991" s="756"/>
      <c r="AK991" s="594"/>
      <c r="AL991" s="705">
        <f t="shared" si="125"/>
        <v>979</v>
      </c>
      <c r="AM991" s="756"/>
      <c r="AN991" s="756"/>
      <c r="AO991" s="756"/>
      <c r="AP991" s="756"/>
      <c r="AQ991" s="756"/>
      <c r="AR991" s="756"/>
      <c r="AS991" s="756"/>
      <c r="AT991" s="756"/>
      <c r="AU991" s="756"/>
      <c r="AV991" s="756"/>
      <c r="AW991" s="756"/>
      <c r="AX991" s="756"/>
      <c r="AY991" s="594"/>
      <c r="AZ991" s="705">
        <f t="shared" si="126"/>
        <v>979</v>
      </c>
      <c r="BA991" s="756"/>
      <c r="BB991" s="756"/>
      <c r="BC991" s="756"/>
      <c r="BD991" s="756"/>
      <c r="BE991" s="756"/>
      <c r="BF991" s="756"/>
      <c r="BG991" s="756"/>
      <c r="BH991" s="756"/>
      <c r="BI991" s="756"/>
      <c r="BJ991" s="756"/>
      <c r="BK991" s="756"/>
      <c r="BL991" s="756"/>
      <c r="BM991" s="685"/>
      <c r="BN991" s="705">
        <f t="shared" si="127"/>
        <v>979</v>
      </c>
      <c r="BO991" s="756"/>
      <c r="BP991" s="756"/>
      <c r="BQ991" s="756"/>
      <c r="BR991" s="756"/>
      <c r="BS991" s="756"/>
      <c r="BT991" s="756"/>
      <c r="BU991" s="756"/>
      <c r="BV991" s="756"/>
      <c r="BW991" s="756"/>
      <c r="BX991" s="756"/>
      <c r="BY991" s="756"/>
      <c r="BZ991" s="756"/>
    </row>
    <row r="992" spans="2:78" x14ac:dyDescent="0.25">
      <c r="B992" s="705">
        <v>980</v>
      </c>
      <c r="C992" s="765">
        <f>(1+_xlfn.XLOOKUP(INT((B992-1)/12)+1,'ZC Curve'!$B$8:$B$107,'ZC Curve'!R$8:R$107,,0))^(1/12)-1</f>
        <v>0</v>
      </c>
      <c r="D992" s="766">
        <f t="shared" si="128"/>
        <v>1</v>
      </c>
      <c r="E992" s="765">
        <f>(1+_xlfn.XLOOKUP(INT((B992-1)/12)+1,'ZC Curve'!$B$8:$B$107,'ZC Curve'!S$8:S$107,,0))^(1/12)-1</f>
        <v>0</v>
      </c>
      <c r="F992" s="766">
        <f t="shared" si="129"/>
        <v>1</v>
      </c>
      <c r="G992" s="765">
        <f>(1+_xlfn.XLOOKUP(INT((B992-1)/12)+1,'ZC Curve'!$B$8:$B$107,'ZC Curve'!T$8:T$107,,0))^(1/12)-1</f>
        <v>0</v>
      </c>
      <c r="H992" s="766">
        <f t="shared" si="130"/>
        <v>1</v>
      </c>
      <c r="I992" s="594"/>
      <c r="J992" s="705">
        <f t="shared" si="131"/>
        <v>980</v>
      </c>
      <c r="K992" s="756"/>
      <c r="L992" s="756"/>
      <c r="M992" s="756"/>
      <c r="N992" s="756"/>
      <c r="O992" s="756"/>
      <c r="P992" s="756"/>
      <c r="Q992" s="756"/>
      <c r="R992" s="756"/>
      <c r="S992" s="756"/>
      <c r="T992" s="756"/>
      <c r="U992" s="756"/>
      <c r="V992" s="756"/>
      <c r="W992" s="594"/>
      <c r="X992" s="705">
        <f t="shared" si="132"/>
        <v>980</v>
      </c>
      <c r="Y992" s="756"/>
      <c r="Z992" s="756"/>
      <c r="AA992" s="756"/>
      <c r="AB992" s="756"/>
      <c r="AC992" s="756"/>
      <c r="AD992" s="756"/>
      <c r="AE992" s="756"/>
      <c r="AF992" s="756"/>
      <c r="AG992" s="756"/>
      <c r="AH992" s="756"/>
      <c r="AI992" s="756"/>
      <c r="AJ992" s="756"/>
      <c r="AK992" s="594"/>
      <c r="AL992" s="705">
        <f t="shared" si="125"/>
        <v>980</v>
      </c>
      <c r="AM992" s="756"/>
      <c r="AN992" s="756"/>
      <c r="AO992" s="756"/>
      <c r="AP992" s="756"/>
      <c r="AQ992" s="756"/>
      <c r="AR992" s="756"/>
      <c r="AS992" s="756"/>
      <c r="AT992" s="756"/>
      <c r="AU992" s="756"/>
      <c r="AV992" s="756"/>
      <c r="AW992" s="756"/>
      <c r="AX992" s="756"/>
      <c r="AY992" s="594"/>
      <c r="AZ992" s="705">
        <f t="shared" si="126"/>
        <v>980</v>
      </c>
      <c r="BA992" s="756"/>
      <c r="BB992" s="756"/>
      <c r="BC992" s="756"/>
      <c r="BD992" s="756"/>
      <c r="BE992" s="756"/>
      <c r="BF992" s="756"/>
      <c r="BG992" s="756"/>
      <c r="BH992" s="756"/>
      <c r="BI992" s="756"/>
      <c r="BJ992" s="756"/>
      <c r="BK992" s="756"/>
      <c r="BL992" s="756"/>
      <c r="BM992" s="685"/>
      <c r="BN992" s="705">
        <f t="shared" si="127"/>
        <v>980</v>
      </c>
      <c r="BO992" s="756"/>
      <c r="BP992" s="756"/>
      <c r="BQ992" s="756"/>
      <c r="BR992" s="756"/>
      <c r="BS992" s="756"/>
      <c r="BT992" s="756"/>
      <c r="BU992" s="756"/>
      <c r="BV992" s="756"/>
      <c r="BW992" s="756"/>
      <c r="BX992" s="756"/>
      <c r="BY992" s="756"/>
      <c r="BZ992" s="756"/>
    </row>
    <row r="993" spans="2:78" x14ac:dyDescent="0.25">
      <c r="B993" s="705">
        <v>981</v>
      </c>
      <c r="C993" s="765">
        <f>(1+_xlfn.XLOOKUP(INT((B993-1)/12)+1,'ZC Curve'!$B$8:$B$107,'ZC Curve'!R$8:R$107,,0))^(1/12)-1</f>
        <v>0</v>
      </c>
      <c r="D993" s="766">
        <f t="shared" si="128"/>
        <v>1</v>
      </c>
      <c r="E993" s="765">
        <f>(1+_xlfn.XLOOKUP(INT((B993-1)/12)+1,'ZC Curve'!$B$8:$B$107,'ZC Curve'!S$8:S$107,,0))^(1/12)-1</f>
        <v>0</v>
      </c>
      <c r="F993" s="766">
        <f t="shared" si="129"/>
        <v>1</v>
      </c>
      <c r="G993" s="765">
        <f>(1+_xlfn.XLOOKUP(INT((B993-1)/12)+1,'ZC Curve'!$B$8:$B$107,'ZC Curve'!T$8:T$107,,0))^(1/12)-1</f>
        <v>0</v>
      </c>
      <c r="H993" s="766">
        <f t="shared" si="130"/>
        <v>1</v>
      </c>
      <c r="I993" s="594"/>
      <c r="J993" s="705">
        <f t="shared" si="131"/>
        <v>981</v>
      </c>
      <c r="K993" s="756"/>
      <c r="L993" s="756"/>
      <c r="M993" s="756"/>
      <c r="N993" s="756"/>
      <c r="O993" s="756"/>
      <c r="P993" s="756"/>
      <c r="Q993" s="756"/>
      <c r="R993" s="756"/>
      <c r="S993" s="756"/>
      <c r="T993" s="756"/>
      <c r="U993" s="756"/>
      <c r="V993" s="756"/>
      <c r="W993" s="594"/>
      <c r="X993" s="705">
        <f t="shared" si="132"/>
        <v>981</v>
      </c>
      <c r="Y993" s="756"/>
      <c r="Z993" s="756"/>
      <c r="AA993" s="756"/>
      <c r="AB993" s="756"/>
      <c r="AC993" s="756"/>
      <c r="AD993" s="756"/>
      <c r="AE993" s="756"/>
      <c r="AF993" s="756"/>
      <c r="AG993" s="756"/>
      <c r="AH993" s="756"/>
      <c r="AI993" s="756"/>
      <c r="AJ993" s="756"/>
      <c r="AK993" s="594"/>
      <c r="AL993" s="705">
        <f t="shared" si="125"/>
        <v>981</v>
      </c>
      <c r="AM993" s="756"/>
      <c r="AN993" s="756"/>
      <c r="AO993" s="756"/>
      <c r="AP993" s="756"/>
      <c r="AQ993" s="756"/>
      <c r="AR993" s="756"/>
      <c r="AS993" s="756"/>
      <c r="AT993" s="756"/>
      <c r="AU993" s="756"/>
      <c r="AV993" s="756"/>
      <c r="AW993" s="756"/>
      <c r="AX993" s="756"/>
      <c r="AY993" s="594"/>
      <c r="AZ993" s="705">
        <f t="shared" si="126"/>
        <v>981</v>
      </c>
      <c r="BA993" s="756"/>
      <c r="BB993" s="756"/>
      <c r="BC993" s="756"/>
      <c r="BD993" s="756"/>
      <c r="BE993" s="756"/>
      <c r="BF993" s="756"/>
      <c r="BG993" s="756"/>
      <c r="BH993" s="756"/>
      <c r="BI993" s="756"/>
      <c r="BJ993" s="756"/>
      <c r="BK993" s="756"/>
      <c r="BL993" s="756"/>
      <c r="BM993" s="685"/>
      <c r="BN993" s="705">
        <f t="shared" si="127"/>
        <v>981</v>
      </c>
      <c r="BO993" s="756"/>
      <c r="BP993" s="756"/>
      <c r="BQ993" s="756"/>
      <c r="BR993" s="756"/>
      <c r="BS993" s="756"/>
      <c r="BT993" s="756"/>
      <c r="BU993" s="756"/>
      <c r="BV993" s="756"/>
      <c r="BW993" s="756"/>
      <c r="BX993" s="756"/>
      <c r="BY993" s="756"/>
      <c r="BZ993" s="756"/>
    </row>
    <row r="994" spans="2:78" x14ac:dyDescent="0.25">
      <c r="B994" s="705">
        <v>982</v>
      </c>
      <c r="C994" s="765">
        <f>(1+_xlfn.XLOOKUP(INT((B994-1)/12)+1,'ZC Curve'!$B$8:$B$107,'ZC Curve'!R$8:R$107,,0))^(1/12)-1</f>
        <v>0</v>
      </c>
      <c r="D994" s="766">
        <f t="shared" si="128"/>
        <v>1</v>
      </c>
      <c r="E994" s="765">
        <f>(1+_xlfn.XLOOKUP(INT((B994-1)/12)+1,'ZC Curve'!$B$8:$B$107,'ZC Curve'!S$8:S$107,,0))^(1/12)-1</f>
        <v>0</v>
      </c>
      <c r="F994" s="766">
        <f t="shared" si="129"/>
        <v>1</v>
      </c>
      <c r="G994" s="765">
        <f>(1+_xlfn.XLOOKUP(INT((B994-1)/12)+1,'ZC Curve'!$B$8:$B$107,'ZC Curve'!T$8:T$107,,0))^(1/12)-1</f>
        <v>0</v>
      </c>
      <c r="H994" s="766">
        <f t="shared" si="130"/>
        <v>1</v>
      </c>
      <c r="I994" s="594"/>
      <c r="J994" s="705">
        <f t="shared" si="131"/>
        <v>982</v>
      </c>
      <c r="K994" s="756"/>
      <c r="L994" s="756"/>
      <c r="M994" s="756"/>
      <c r="N994" s="756"/>
      <c r="O994" s="756"/>
      <c r="P994" s="756"/>
      <c r="Q994" s="756"/>
      <c r="R994" s="756"/>
      <c r="S994" s="756"/>
      <c r="T994" s="756"/>
      <c r="U994" s="756"/>
      <c r="V994" s="756"/>
      <c r="W994" s="594"/>
      <c r="X994" s="705">
        <f t="shared" si="132"/>
        <v>982</v>
      </c>
      <c r="Y994" s="756"/>
      <c r="Z994" s="756"/>
      <c r="AA994" s="756"/>
      <c r="AB994" s="756"/>
      <c r="AC994" s="756"/>
      <c r="AD994" s="756"/>
      <c r="AE994" s="756"/>
      <c r="AF994" s="756"/>
      <c r="AG994" s="756"/>
      <c r="AH994" s="756"/>
      <c r="AI994" s="756"/>
      <c r="AJ994" s="756"/>
      <c r="AK994" s="594"/>
      <c r="AL994" s="705">
        <f t="shared" si="125"/>
        <v>982</v>
      </c>
      <c r="AM994" s="756"/>
      <c r="AN994" s="756"/>
      <c r="AO994" s="756"/>
      <c r="AP994" s="756"/>
      <c r="AQ994" s="756"/>
      <c r="AR994" s="756"/>
      <c r="AS994" s="756"/>
      <c r="AT994" s="756"/>
      <c r="AU994" s="756"/>
      <c r="AV994" s="756"/>
      <c r="AW994" s="756"/>
      <c r="AX994" s="756"/>
      <c r="AY994" s="594"/>
      <c r="AZ994" s="705">
        <f t="shared" si="126"/>
        <v>982</v>
      </c>
      <c r="BA994" s="756"/>
      <c r="BB994" s="756"/>
      <c r="BC994" s="756"/>
      <c r="BD994" s="756"/>
      <c r="BE994" s="756"/>
      <c r="BF994" s="756"/>
      <c r="BG994" s="756"/>
      <c r="BH994" s="756"/>
      <c r="BI994" s="756"/>
      <c r="BJ994" s="756"/>
      <c r="BK994" s="756"/>
      <c r="BL994" s="756"/>
      <c r="BM994" s="685"/>
      <c r="BN994" s="705">
        <f t="shared" si="127"/>
        <v>982</v>
      </c>
      <c r="BO994" s="756"/>
      <c r="BP994" s="756"/>
      <c r="BQ994" s="756"/>
      <c r="BR994" s="756"/>
      <c r="BS994" s="756"/>
      <c r="BT994" s="756"/>
      <c r="BU994" s="756"/>
      <c r="BV994" s="756"/>
      <c r="BW994" s="756"/>
      <c r="BX994" s="756"/>
      <c r="BY994" s="756"/>
      <c r="BZ994" s="756"/>
    </row>
    <row r="995" spans="2:78" x14ac:dyDescent="0.25">
      <c r="B995" s="705">
        <v>983</v>
      </c>
      <c r="C995" s="765">
        <f>(1+_xlfn.XLOOKUP(INT((B995-1)/12)+1,'ZC Curve'!$B$8:$B$107,'ZC Curve'!R$8:R$107,,0))^(1/12)-1</f>
        <v>0</v>
      </c>
      <c r="D995" s="766">
        <f t="shared" si="128"/>
        <v>1</v>
      </c>
      <c r="E995" s="765">
        <f>(1+_xlfn.XLOOKUP(INT((B995-1)/12)+1,'ZC Curve'!$B$8:$B$107,'ZC Curve'!S$8:S$107,,0))^(1/12)-1</f>
        <v>0</v>
      </c>
      <c r="F995" s="766">
        <f t="shared" si="129"/>
        <v>1</v>
      </c>
      <c r="G995" s="765">
        <f>(1+_xlfn.XLOOKUP(INT((B995-1)/12)+1,'ZC Curve'!$B$8:$B$107,'ZC Curve'!T$8:T$107,,0))^(1/12)-1</f>
        <v>0</v>
      </c>
      <c r="H995" s="766">
        <f t="shared" si="130"/>
        <v>1</v>
      </c>
      <c r="I995" s="594"/>
      <c r="J995" s="705">
        <f t="shared" si="131"/>
        <v>983</v>
      </c>
      <c r="K995" s="756"/>
      <c r="L995" s="756"/>
      <c r="M995" s="756"/>
      <c r="N995" s="756"/>
      <c r="O995" s="756"/>
      <c r="P995" s="756"/>
      <c r="Q995" s="756"/>
      <c r="R995" s="756"/>
      <c r="S995" s="756"/>
      <c r="T995" s="756"/>
      <c r="U995" s="756"/>
      <c r="V995" s="756"/>
      <c r="W995" s="594"/>
      <c r="X995" s="705">
        <f t="shared" si="132"/>
        <v>983</v>
      </c>
      <c r="Y995" s="756"/>
      <c r="Z995" s="756"/>
      <c r="AA995" s="756"/>
      <c r="AB995" s="756"/>
      <c r="AC995" s="756"/>
      <c r="AD995" s="756"/>
      <c r="AE995" s="756"/>
      <c r="AF995" s="756"/>
      <c r="AG995" s="756"/>
      <c r="AH995" s="756"/>
      <c r="AI995" s="756"/>
      <c r="AJ995" s="756"/>
      <c r="AK995" s="594"/>
      <c r="AL995" s="705">
        <f t="shared" si="125"/>
        <v>983</v>
      </c>
      <c r="AM995" s="756"/>
      <c r="AN995" s="756"/>
      <c r="AO995" s="756"/>
      <c r="AP995" s="756"/>
      <c r="AQ995" s="756"/>
      <c r="AR995" s="756"/>
      <c r="AS995" s="756"/>
      <c r="AT995" s="756"/>
      <c r="AU995" s="756"/>
      <c r="AV995" s="756"/>
      <c r="AW995" s="756"/>
      <c r="AX995" s="756"/>
      <c r="AY995" s="594"/>
      <c r="AZ995" s="705">
        <f t="shared" si="126"/>
        <v>983</v>
      </c>
      <c r="BA995" s="756"/>
      <c r="BB995" s="756"/>
      <c r="BC995" s="756"/>
      <c r="BD995" s="756"/>
      <c r="BE995" s="756"/>
      <c r="BF995" s="756"/>
      <c r="BG995" s="756"/>
      <c r="BH995" s="756"/>
      <c r="BI995" s="756"/>
      <c r="BJ995" s="756"/>
      <c r="BK995" s="756"/>
      <c r="BL995" s="756"/>
      <c r="BM995" s="685"/>
      <c r="BN995" s="705">
        <f t="shared" si="127"/>
        <v>983</v>
      </c>
      <c r="BO995" s="756"/>
      <c r="BP995" s="756"/>
      <c r="BQ995" s="756"/>
      <c r="BR995" s="756"/>
      <c r="BS995" s="756"/>
      <c r="BT995" s="756"/>
      <c r="BU995" s="756"/>
      <c r="BV995" s="756"/>
      <c r="BW995" s="756"/>
      <c r="BX995" s="756"/>
      <c r="BY995" s="756"/>
      <c r="BZ995" s="756"/>
    </row>
    <row r="996" spans="2:78" x14ac:dyDescent="0.25">
      <c r="B996" s="705">
        <v>984</v>
      </c>
      <c r="C996" s="765">
        <f>(1+_xlfn.XLOOKUP(INT((B996-1)/12)+1,'ZC Curve'!$B$8:$B$107,'ZC Curve'!R$8:R$107,,0))^(1/12)-1</f>
        <v>0</v>
      </c>
      <c r="D996" s="766">
        <f t="shared" si="128"/>
        <v>1</v>
      </c>
      <c r="E996" s="765">
        <f>(1+_xlfn.XLOOKUP(INT((B996-1)/12)+1,'ZC Curve'!$B$8:$B$107,'ZC Curve'!S$8:S$107,,0))^(1/12)-1</f>
        <v>0</v>
      </c>
      <c r="F996" s="766">
        <f t="shared" si="129"/>
        <v>1</v>
      </c>
      <c r="G996" s="765">
        <f>(1+_xlfn.XLOOKUP(INT((B996-1)/12)+1,'ZC Curve'!$B$8:$B$107,'ZC Curve'!T$8:T$107,,0))^(1/12)-1</f>
        <v>0</v>
      </c>
      <c r="H996" s="766">
        <f t="shared" si="130"/>
        <v>1</v>
      </c>
      <c r="I996" s="594"/>
      <c r="J996" s="705">
        <f t="shared" si="131"/>
        <v>984</v>
      </c>
      <c r="K996" s="756"/>
      <c r="L996" s="756"/>
      <c r="M996" s="756"/>
      <c r="N996" s="756"/>
      <c r="O996" s="756"/>
      <c r="P996" s="756"/>
      <c r="Q996" s="756"/>
      <c r="R996" s="756"/>
      <c r="S996" s="756"/>
      <c r="T996" s="756"/>
      <c r="U996" s="756"/>
      <c r="V996" s="756"/>
      <c r="W996" s="594"/>
      <c r="X996" s="705">
        <f t="shared" si="132"/>
        <v>984</v>
      </c>
      <c r="Y996" s="756"/>
      <c r="Z996" s="756"/>
      <c r="AA996" s="756"/>
      <c r="AB996" s="756"/>
      <c r="AC996" s="756"/>
      <c r="AD996" s="756"/>
      <c r="AE996" s="756"/>
      <c r="AF996" s="756"/>
      <c r="AG996" s="756"/>
      <c r="AH996" s="756"/>
      <c r="AI996" s="756"/>
      <c r="AJ996" s="756"/>
      <c r="AK996" s="594"/>
      <c r="AL996" s="705">
        <f t="shared" si="125"/>
        <v>984</v>
      </c>
      <c r="AM996" s="756"/>
      <c r="AN996" s="756"/>
      <c r="AO996" s="756"/>
      <c r="AP996" s="756"/>
      <c r="AQ996" s="756"/>
      <c r="AR996" s="756"/>
      <c r="AS996" s="756"/>
      <c r="AT996" s="756"/>
      <c r="AU996" s="756"/>
      <c r="AV996" s="756"/>
      <c r="AW996" s="756"/>
      <c r="AX996" s="756"/>
      <c r="AY996" s="594"/>
      <c r="AZ996" s="705">
        <f t="shared" si="126"/>
        <v>984</v>
      </c>
      <c r="BA996" s="756"/>
      <c r="BB996" s="756"/>
      <c r="BC996" s="756"/>
      <c r="BD996" s="756"/>
      <c r="BE996" s="756"/>
      <c r="BF996" s="756"/>
      <c r="BG996" s="756"/>
      <c r="BH996" s="756"/>
      <c r="BI996" s="756"/>
      <c r="BJ996" s="756"/>
      <c r="BK996" s="756"/>
      <c r="BL996" s="756"/>
      <c r="BM996" s="685"/>
      <c r="BN996" s="705">
        <f t="shared" si="127"/>
        <v>984</v>
      </c>
      <c r="BO996" s="756"/>
      <c r="BP996" s="756"/>
      <c r="BQ996" s="756"/>
      <c r="BR996" s="756"/>
      <c r="BS996" s="756"/>
      <c r="BT996" s="756"/>
      <c r="BU996" s="756"/>
      <c r="BV996" s="756"/>
      <c r="BW996" s="756"/>
      <c r="BX996" s="756"/>
      <c r="BY996" s="756"/>
      <c r="BZ996" s="756"/>
    </row>
    <row r="997" spans="2:78" x14ac:dyDescent="0.25">
      <c r="B997" s="705">
        <v>985</v>
      </c>
      <c r="C997" s="765">
        <f>(1+_xlfn.XLOOKUP(INT((B997-1)/12)+1,'ZC Curve'!$B$8:$B$107,'ZC Curve'!R$8:R$107,,0))^(1/12)-1</f>
        <v>0</v>
      </c>
      <c r="D997" s="766">
        <f t="shared" si="128"/>
        <v>1</v>
      </c>
      <c r="E997" s="765">
        <f>(1+_xlfn.XLOOKUP(INT((B997-1)/12)+1,'ZC Curve'!$B$8:$B$107,'ZC Curve'!S$8:S$107,,0))^(1/12)-1</f>
        <v>0</v>
      </c>
      <c r="F997" s="766">
        <f t="shared" si="129"/>
        <v>1</v>
      </c>
      <c r="G997" s="765">
        <f>(1+_xlfn.XLOOKUP(INT((B997-1)/12)+1,'ZC Curve'!$B$8:$B$107,'ZC Curve'!T$8:T$107,,0))^(1/12)-1</f>
        <v>0</v>
      </c>
      <c r="H997" s="766">
        <f t="shared" si="130"/>
        <v>1</v>
      </c>
      <c r="I997" s="594"/>
      <c r="J997" s="705">
        <f t="shared" si="131"/>
        <v>985</v>
      </c>
      <c r="K997" s="756"/>
      <c r="L997" s="756"/>
      <c r="M997" s="756"/>
      <c r="N997" s="756"/>
      <c r="O997" s="756"/>
      <c r="P997" s="756"/>
      <c r="Q997" s="756"/>
      <c r="R997" s="756"/>
      <c r="S997" s="756"/>
      <c r="T997" s="756"/>
      <c r="U997" s="756"/>
      <c r="V997" s="756"/>
      <c r="W997" s="594"/>
      <c r="X997" s="705">
        <f t="shared" si="132"/>
        <v>985</v>
      </c>
      <c r="Y997" s="756"/>
      <c r="Z997" s="756"/>
      <c r="AA997" s="756"/>
      <c r="AB997" s="756"/>
      <c r="AC997" s="756"/>
      <c r="AD997" s="756"/>
      <c r="AE997" s="756"/>
      <c r="AF997" s="756"/>
      <c r="AG997" s="756"/>
      <c r="AH997" s="756"/>
      <c r="AI997" s="756"/>
      <c r="AJ997" s="756"/>
      <c r="AK997" s="594"/>
      <c r="AL997" s="705">
        <f t="shared" si="125"/>
        <v>985</v>
      </c>
      <c r="AM997" s="756"/>
      <c r="AN997" s="756"/>
      <c r="AO997" s="756"/>
      <c r="AP997" s="756"/>
      <c r="AQ997" s="756"/>
      <c r="AR997" s="756"/>
      <c r="AS997" s="756"/>
      <c r="AT997" s="756"/>
      <c r="AU997" s="756"/>
      <c r="AV997" s="756"/>
      <c r="AW997" s="756"/>
      <c r="AX997" s="756"/>
      <c r="AY997" s="594"/>
      <c r="AZ997" s="705">
        <f t="shared" si="126"/>
        <v>985</v>
      </c>
      <c r="BA997" s="756"/>
      <c r="BB997" s="756"/>
      <c r="BC997" s="756"/>
      <c r="BD997" s="756"/>
      <c r="BE997" s="756"/>
      <c r="BF997" s="756"/>
      <c r="BG997" s="756"/>
      <c r="BH997" s="756"/>
      <c r="BI997" s="756"/>
      <c r="BJ997" s="756"/>
      <c r="BK997" s="756"/>
      <c r="BL997" s="756"/>
      <c r="BM997" s="685"/>
      <c r="BN997" s="705">
        <f t="shared" si="127"/>
        <v>985</v>
      </c>
      <c r="BO997" s="756"/>
      <c r="BP997" s="756"/>
      <c r="BQ997" s="756"/>
      <c r="BR997" s="756"/>
      <c r="BS997" s="756"/>
      <c r="BT997" s="756"/>
      <c r="BU997" s="756"/>
      <c r="BV997" s="756"/>
      <c r="BW997" s="756"/>
      <c r="BX997" s="756"/>
      <c r="BY997" s="756"/>
      <c r="BZ997" s="756"/>
    </row>
    <row r="998" spans="2:78" x14ac:dyDescent="0.25">
      <c r="B998" s="705">
        <v>986</v>
      </c>
      <c r="C998" s="765">
        <f>(1+_xlfn.XLOOKUP(INT((B998-1)/12)+1,'ZC Curve'!$B$8:$B$107,'ZC Curve'!R$8:R$107,,0))^(1/12)-1</f>
        <v>0</v>
      </c>
      <c r="D998" s="766">
        <f t="shared" si="128"/>
        <v>1</v>
      </c>
      <c r="E998" s="765">
        <f>(1+_xlfn.XLOOKUP(INT((B998-1)/12)+1,'ZC Curve'!$B$8:$B$107,'ZC Curve'!S$8:S$107,,0))^(1/12)-1</f>
        <v>0</v>
      </c>
      <c r="F998" s="766">
        <f t="shared" si="129"/>
        <v>1</v>
      </c>
      <c r="G998" s="765">
        <f>(1+_xlfn.XLOOKUP(INT((B998-1)/12)+1,'ZC Curve'!$B$8:$B$107,'ZC Curve'!T$8:T$107,,0))^(1/12)-1</f>
        <v>0</v>
      </c>
      <c r="H998" s="766">
        <f t="shared" si="130"/>
        <v>1</v>
      </c>
      <c r="I998" s="594"/>
      <c r="J998" s="705">
        <f t="shared" si="131"/>
        <v>986</v>
      </c>
      <c r="K998" s="756"/>
      <c r="L998" s="756"/>
      <c r="M998" s="756"/>
      <c r="N998" s="756"/>
      <c r="O998" s="756"/>
      <c r="P998" s="756"/>
      <c r="Q998" s="756"/>
      <c r="R998" s="756"/>
      <c r="S998" s="756"/>
      <c r="T998" s="756"/>
      <c r="U998" s="756"/>
      <c r="V998" s="756"/>
      <c r="W998" s="594"/>
      <c r="X998" s="705">
        <f t="shared" si="132"/>
        <v>986</v>
      </c>
      <c r="Y998" s="756"/>
      <c r="Z998" s="756"/>
      <c r="AA998" s="756"/>
      <c r="AB998" s="756"/>
      <c r="AC998" s="756"/>
      <c r="AD998" s="756"/>
      <c r="AE998" s="756"/>
      <c r="AF998" s="756"/>
      <c r="AG998" s="756"/>
      <c r="AH998" s="756"/>
      <c r="AI998" s="756"/>
      <c r="AJ998" s="756"/>
      <c r="AK998" s="594"/>
      <c r="AL998" s="705">
        <f t="shared" si="125"/>
        <v>986</v>
      </c>
      <c r="AM998" s="756"/>
      <c r="AN998" s="756"/>
      <c r="AO998" s="756"/>
      <c r="AP998" s="756"/>
      <c r="AQ998" s="756"/>
      <c r="AR998" s="756"/>
      <c r="AS998" s="756"/>
      <c r="AT998" s="756"/>
      <c r="AU998" s="756"/>
      <c r="AV998" s="756"/>
      <c r="AW998" s="756"/>
      <c r="AX998" s="756"/>
      <c r="AY998" s="594"/>
      <c r="AZ998" s="705">
        <f t="shared" si="126"/>
        <v>986</v>
      </c>
      <c r="BA998" s="756"/>
      <c r="BB998" s="756"/>
      <c r="BC998" s="756"/>
      <c r="BD998" s="756"/>
      <c r="BE998" s="756"/>
      <c r="BF998" s="756"/>
      <c r="BG998" s="756"/>
      <c r="BH998" s="756"/>
      <c r="BI998" s="756"/>
      <c r="BJ998" s="756"/>
      <c r="BK998" s="756"/>
      <c r="BL998" s="756"/>
      <c r="BM998" s="685"/>
      <c r="BN998" s="705">
        <f t="shared" si="127"/>
        <v>986</v>
      </c>
      <c r="BO998" s="756"/>
      <c r="BP998" s="756"/>
      <c r="BQ998" s="756"/>
      <c r="BR998" s="756"/>
      <c r="BS998" s="756"/>
      <c r="BT998" s="756"/>
      <c r="BU998" s="756"/>
      <c r="BV998" s="756"/>
      <c r="BW998" s="756"/>
      <c r="BX998" s="756"/>
      <c r="BY998" s="756"/>
      <c r="BZ998" s="756"/>
    </row>
    <row r="999" spans="2:78" x14ac:dyDescent="0.25">
      <c r="B999" s="705">
        <v>987</v>
      </c>
      <c r="C999" s="765">
        <f>(1+_xlfn.XLOOKUP(INT((B999-1)/12)+1,'ZC Curve'!$B$8:$B$107,'ZC Curve'!R$8:R$107,,0))^(1/12)-1</f>
        <v>0</v>
      </c>
      <c r="D999" s="766">
        <f t="shared" si="128"/>
        <v>1</v>
      </c>
      <c r="E999" s="765">
        <f>(1+_xlfn.XLOOKUP(INT((B999-1)/12)+1,'ZC Curve'!$B$8:$B$107,'ZC Curve'!S$8:S$107,,0))^(1/12)-1</f>
        <v>0</v>
      </c>
      <c r="F999" s="766">
        <f t="shared" si="129"/>
        <v>1</v>
      </c>
      <c r="G999" s="765">
        <f>(1+_xlfn.XLOOKUP(INT((B999-1)/12)+1,'ZC Curve'!$B$8:$B$107,'ZC Curve'!T$8:T$107,,0))^(1/12)-1</f>
        <v>0</v>
      </c>
      <c r="H999" s="766">
        <f t="shared" si="130"/>
        <v>1</v>
      </c>
      <c r="I999" s="594"/>
      <c r="J999" s="705">
        <f t="shared" si="131"/>
        <v>987</v>
      </c>
      <c r="K999" s="756"/>
      <c r="L999" s="756"/>
      <c r="M999" s="756"/>
      <c r="N999" s="756"/>
      <c r="O999" s="756"/>
      <c r="P999" s="756"/>
      <c r="Q999" s="756"/>
      <c r="R999" s="756"/>
      <c r="S999" s="756"/>
      <c r="T999" s="756"/>
      <c r="U999" s="756"/>
      <c r="V999" s="756"/>
      <c r="W999" s="594"/>
      <c r="X999" s="705">
        <f t="shared" si="132"/>
        <v>987</v>
      </c>
      <c r="Y999" s="756"/>
      <c r="Z999" s="756"/>
      <c r="AA999" s="756"/>
      <c r="AB999" s="756"/>
      <c r="AC999" s="756"/>
      <c r="AD999" s="756"/>
      <c r="AE999" s="756"/>
      <c r="AF999" s="756"/>
      <c r="AG999" s="756"/>
      <c r="AH999" s="756"/>
      <c r="AI999" s="756"/>
      <c r="AJ999" s="756"/>
      <c r="AK999" s="594"/>
      <c r="AL999" s="705">
        <f t="shared" si="125"/>
        <v>987</v>
      </c>
      <c r="AM999" s="756"/>
      <c r="AN999" s="756"/>
      <c r="AO999" s="756"/>
      <c r="AP999" s="756"/>
      <c r="AQ999" s="756"/>
      <c r="AR999" s="756"/>
      <c r="AS999" s="756"/>
      <c r="AT999" s="756"/>
      <c r="AU999" s="756"/>
      <c r="AV999" s="756"/>
      <c r="AW999" s="756"/>
      <c r="AX999" s="756"/>
      <c r="AY999" s="594"/>
      <c r="AZ999" s="705">
        <f t="shared" si="126"/>
        <v>987</v>
      </c>
      <c r="BA999" s="756"/>
      <c r="BB999" s="756"/>
      <c r="BC999" s="756"/>
      <c r="BD999" s="756"/>
      <c r="BE999" s="756"/>
      <c r="BF999" s="756"/>
      <c r="BG999" s="756"/>
      <c r="BH999" s="756"/>
      <c r="BI999" s="756"/>
      <c r="BJ999" s="756"/>
      <c r="BK999" s="756"/>
      <c r="BL999" s="756"/>
      <c r="BM999" s="685"/>
      <c r="BN999" s="705">
        <f t="shared" si="127"/>
        <v>987</v>
      </c>
      <c r="BO999" s="756"/>
      <c r="BP999" s="756"/>
      <c r="BQ999" s="756"/>
      <c r="BR999" s="756"/>
      <c r="BS999" s="756"/>
      <c r="BT999" s="756"/>
      <c r="BU999" s="756"/>
      <c r="BV999" s="756"/>
      <c r="BW999" s="756"/>
      <c r="BX999" s="756"/>
      <c r="BY999" s="756"/>
      <c r="BZ999" s="756"/>
    </row>
    <row r="1000" spans="2:78" x14ac:dyDescent="0.25">
      <c r="B1000" s="705">
        <v>988</v>
      </c>
      <c r="C1000" s="765">
        <f>(1+_xlfn.XLOOKUP(INT((B1000-1)/12)+1,'ZC Curve'!$B$8:$B$107,'ZC Curve'!R$8:R$107,,0))^(1/12)-1</f>
        <v>0</v>
      </c>
      <c r="D1000" s="766">
        <f t="shared" si="128"/>
        <v>1</v>
      </c>
      <c r="E1000" s="765">
        <f>(1+_xlfn.XLOOKUP(INT((B1000-1)/12)+1,'ZC Curve'!$B$8:$B$107,'ZC Curve'!S$8:S$107,,0))^(1/12)-1</f>
        <v>0</v>
      </c>
      <c r="F1000" s="766">
        <f t="shared" si="129"/>
        <v>1</v>
      </c>
      <c r="G1000" s="765">
        <f>(1+_xlfn.XLOOKUP(INT((B1000-1)/12)+1,'ZC Curve'!$B$8:$B$107,'ZC Curve'!T$8:T$107,,0))^(1/12)-1</f>
        <v>0</v>
      </c>
      <c r="H1000" s="766">
        <f t="shared" si="130"/>
        <v>1</v>
      </c>
      <c r="I1000" s="594"/>
      <c r="J1000" s="705">
        <f t="shared" si="131"/>
        <v>988</v>
      </c>
      <c r="K1000" s="756"/>
      <c r="L1000" s="756"/>
      <c r="M1000" s="756"/>
      <c r="N1000" s="756"/>
      <c r="O1000" s="756"/>
      <c r="P1000" s="756"/>
      <c r="Q1000" s="756"/>
      <c r="R1000" s="756"/>
      <c r="S1000" s="756"/>
      <c r="T1000" s="756"/>
      <c r="U1000" s="756"/>
      <c r="V1000" s="756"/>
      <c r="W1000" s="594"/>
      <c r="X1000" s="705">
        <f t="shared" si="132"/>
        <v>988</v>
      </c>
      <c r="Y1000" s="756"/>
      <c r="Z1000" s="756"/>
      <c r="AA1000" s="756"/>
      <c r="AB1000" s="756"/>
      <c r="AC1000" s="756"/>
      <c r="AD1000" s="756"/>
      <c r="AE1000" s="756"/>
      <c r="AF1000" s="756"/>
      <c r="AG1000" s="756"/>
      <c r="AH1000" s="756"/>
      <c r="AI1000" s="756"/>
      <c r="AJ1000" s="756"/>
      <c r="AK1000" s="594"/>
      <c r="AL1000" s="705">
        <f t="shared" si="125"/>
        <v>988</v>
      </c>
      <c r="AM1000" s="756"/>
      <c r="AN1000" s="756"/>
      <c r="AO1000" s="756"/>
      <c r="AP1000" s="756"/>
      <c r="AQ1000" s="756"/>
      <c r="AR1000" s="756"/>
      <c r="AS1000" s="756"/>
      <c r="AT1000" s="756"/>
      <c r="AU1000" s="756"/>
      <c r="AV1000" s="756"/>
      <c r="AW1000" s="756"/>
      <c r="AX1000" s="756"/>
      <c r="AY1000" s="594"/>
      <c r="AZ1000" s="705">
        <f t="shared" si="126"/>
        <v>988</v>
      </c>
      <c r="BA1000" s="756"/>
      <c r="BB1000" s="756"/>
      <c r="BC1000" s="756"/>
      <c r="BD1000" s="756"/>
      <c r="BE1000" s="756"/>
      <c r="BF1000" s="756"/>
      <c r="BG1000" s="756"/>
      <c r="BH1000" s="756"/>
      <c r="BI1000" s="756"/>
      <c r="BJ1000" s="756"/>
      <c r="BK1000" s="756"/>
      <c r="BL1000" s="756"/>
      <c r="BM1000" s="685"/>
      <c r="BN1000" s="705">
        <f t="shared" si="127"/>
        <v>988</v>
      </c>
      <c r="BO1000" s="756"/>
      <c r="BP1000" s="756"/>
      <c r="BQ1000" s="756"/>
      <c r="BR1000" s="756"/>
      <c r="BS1000" s="756"/>
      <c r="BT1000" s="756"/>
      <c r="BU1000" s="756"/>
      <c r="BV1000" s="756"/>
      <c r="BW1000" s="756"/>
      <c r="BX1000" s="756"/>
      <c r="BY1000" s="756"/>
      <c r="BZ1000" s="756"/>
    </row>
    <row r="1001" spans="2:78" x14ac:dyDescent="0.25">
      <c r="B1001" s="705">
        <v>989</v>
      </c>
      <c r="C1001" s="765">
        <f>(1+_xlfn.XLOOKUP(INT((B1001-1)/12)+1,'ZC Curve'!$B$8:$B$107,'ZC Curve'!R$8:R$107,,0))^(1/12)-1</f>
        <v>0</v>
      </c>
      <c r="D1001" s="766">
        <f t="shared" si="128"/>
        <v>1</v>
      </c>
      <c r="E1001" s="765">
        <f>(1+_xlfn.XLOOKUP(INT((B1001-1)/12)+1,'ZC Curve'!$B$8:$B$107,'ZC Curve'!S$8:S$107,,0))^(1/12)-1</f>
        <v>0</v>
      </c>
      <c r="F1001" s="766">
        <f t="shared" si="129"/>
        <v>1</v>
      </c>
      <c r="G1001" s="765">
        <f>(1+_xlfn.XLOOKUP(INT((B1001-1)/12)+1,'ZC Curve'!$B$8:$B$107,'ZC Curve'!T$8:T$107,,0))^(1/12)-1</f>
        <v>0</v>
      </c>
      <c r="H1001" s="766">
        <f t="shared" si="130"/>
        <v>1</v>
      </c>
      <c r="I1001" s="594"/>
      <c r="J1001" s="705">
        <f t="shared" si="131"/>
        <v>989</v>
      </c>
      <c r="K1001" s="756"/>
      <c r="L1001" s="756"/>
      <c r="M1001" s="756"/>
      <c r="N1001" s="756"/>
      <c r="O1001" s="756"/>
      <c r="P1001" s="756"/>
      <c r="Q1001" s="756"/>
      <c r="R1001" s="756"/>
      <c r="S1001" s="756"/>
      <c r="T1001" s="756"/>
      <c r="U1001" s="756"/>
      <c r="V1001" s="756"/>
      <c r="W1001" s="594"/>
      <c r="X1001" s="705">
        <f t="shared" si="132"/>
        <v>989</v>
      </c>
      <c r="Y1001" s="756"/>
      <c r="Z1001" s="756"/>
      <c r="AA1001" s="756"/>
      <c r="AB1001" s="756"/>
      <c r="AC1001" s="756"/>
      <c r="AD1001" s="756"/>
      <c r="AE1001" s="756"/>
      <c r="AF1001" s="756"/>
      <c r="AG1001" s="756"/>
      <c r="AH1001" s="756"/>
      <c r="AI1001" s="756"/>
      <c r="AJ1001" s="756"/>
      <c r="AK1001" s="594"/>
      <c r="AL1001" s="705">
        <f t="shared" si="125"/>
        <v>989</v>
      </c>
      <c r="AM1001" s="756"/>
      <c r="AN1001" s="756"/>
      <c r="AO1001" s="756"/>
      <c r="AP1001" s="756"/>
      <c r="AQ1001" s="756"/>
      <c r="AR1001" s="756"/>
      <c r="AS1001" s="756"/>
      <c r="AT1001" s="756"/>
      <c r="AU1001" s="756"/>
      <c r="AV1001" s="756"/>
      <c r="AW1001" s="756"/>
      <c r="AX1001" s="756"/>
      <c r="AY1001" s="594"/>
      <c r="AZ1001" s="705">
        <f t="shared" si="126"/>
        <v>989</v>
      </c>
      <c r="BA1001" s="756"/>
      <c r="BB1001" s="756"/>
      <c r="BC1001" s="756"/>
      <c r="BD1001" s="756"/>
      <c r="BE1001" s="756"/>
      <c r="BF1001" s="756"/>
      <c r="BG1001" s="756"/>
      <c r="BH1001" s="756"/>
      <c r="BI1001" s="756"/>
      <c r="BJ1001" s="756"/>
      <c r="BK1001" s="756"/>
      <c r="BL1001" s="756"/>
      <c r="BM1001" s="685"/>
      <c r="BN1001" s="705">
        <f t="shared" si="127"/>
        <v>989</v>
      </c>
      <c r="BO1001" s="756"/>
      <c r="BP1001" s="756"/>
      <c r="BQ1001" s="756"/>
      <c r="BR1001" s="756"/>
      <c r="BS1001" s="756"/>
      <c r="BT1001" s="756"/>
      <c r="BU1001" s="756"/>
      <c r="BV1001" s="756"/>
      <c r="BW1001" s="756"/>
      <c r="BX1001" s="756"/>
      <c r="BY1001" s="756"/>
      <c r="BZ1001" s="756"/>
    </row>
    <row r="1002" spans="2:78" x14ac:dyDescent="0.25">
      <c r="B1002" s="705">
        <v>990</v>
      </c>
      <c r="C1002" s="765">
        <f>(1+_xlfn.XLOOKUP(INT((B1002-1)/12)+1,'ZC Curve'!$B$8:$B$107,'ZC Curve'!R$8:R$107,,0))^(1/12)-1</f>
        <v>0</v>
      </c>
      <c r="D1002" s="766">
        <f t="shared" si="128"/>
        <v>1</v>
      </c>
      <c r="E1002" s="765">
        <f>(1+_xlfn.XLOOKUP(INT((B1002-1)/12)+1,'ZC Curve'!$B$8:$B$107,'ZC Curve'!S$8:S$107,,0))^(1/12)-1</f>
        <v>0</v>
      </c>
      <c r="F1002" s="766">
        <f t="shared" si="129"/>
        <v>1</v>
      </c>
      <c r="G1002" s="765">
        <f>(1+_xlfn.XLOOKUP(INT((B1002-1)/12)+1,'ZC Curve'!$B$8:$B$107,'ZC Curve'!T$8:T$107,,0))^(1/12)-1</f>
        <v>0</v>
      </c>
      <c r="H1002" s="766">
        <f t="shared" si="130"/>
        <v>1</v>
      </c>
      <c r="I1002" s="594"/>
      <c r="J1002" s="705">
        <f t="shared" si="131"/>
        <v>990</v>
      </c>
      <c r="K1002" s="756"/>
      <c r="L1002" s="756"/>
      <c r="M1002" s="756"/>
      <c r="N1002" s="756"/>
      <c r="O1002" s="756"/>
      <c r="P1002" s="756"/>
      <c r="Q1002" s="756"/>
      <c r="R1002" s="756"/>
      <c r="S1002" s="756"/>
      <c r="T1002" s="756"/>
      <c r="U1002" s="756"/>
      <c r="V1002" s="756"/>
      <c r="W1002" s="594"/>
      <c r="X1002" s="705">
        <f t="shared" si="132"/>
        <v>990</v>
      </c>
      <c r="Y1002" s="756"/>
      <c r="Z1002" s="756"/>
      <c r="AA1002" s="756"/>
      <c r="AB1002" s="756"/>
      <c r="AC1002" s="756"/>
      <c r="AD1002" s="756"/>
      <c r="AE1002" s="756"/>
      <c r="AF1002" s="756"/>
      <c r="AG1002" s="756"/>
      <c r="AH1002" s="756"/>
      <c r="AI1002" s="756"/>
      <c r="AJ1002" s="756"/>
      <c r="AK1002" s="594"/>
      <c r="AL1002" s="705">
        <f t="shared" si="125"/>
        <v>990</v>
      </c>
      <c r="AM1002" s="756"/>
      <c r="AN1002" s="756"/>
      <c r="AO1002" s="756"/>
      <c r="AP1002" s="756"/>
      <c r="AQ1002" s="756"/>
      <c r="AR1002" s="756"/>
      <c r="AS1002" s="756"/>
      <c r="AT1002" s="756"/>
      <c r="AU1002" s="756"/>
      <c r="AV1002" s="756"/>
      <c r="AW1002" s="756"/>
      <c r="AX1002" s="756"/>
      <c r="AY1002" s="594"/>
      <c r="AZ1002" s="705">
        <f t="shared" si="126"/>
        <v>990</v>
      </c>
      <c r="BA1002" s="756"/>
      <c r="BB1002" s="756"/>
      <c r="BC1002" s="756"/>
      <c r="BD1002" s="756"/>
      <c r="BE1002" s="756"/>
      <c r="BF1002" s="756"/>
      <c r="BG1002" s="756"/>
      <c r="BH1002" s="756"/>
      <c r="BI1002" s="756"/>
      <c r="BJ1002" s="756"/>
      <c r="BK1002" s="756"/>
      <c r="BL1002" s="756"/>
      <c r="BM1002" s="685"/>
      <c r="BN1002" s="705">
        <f t="shared" si="127"/>
        <v>990</v>
      </c>
      <c r="BO1002" s="756"/>
      <c r="BP1002" s="756"/>
      <c r="BQ1002" s="756"/>
      <c r="BR1002" s="756"/>
      <c r="BS1002" s="756"/>
      <c r="BT1002" s="756"/>
      <c r="BU1002" s="756"/>
      <c r="BV1002" s="756"/>
      <c r="BW1002" s="756"/>
      <c r="BX1002" s="756"/>
      <c r="BY1002" s="756"/>
      <c r="BZ1002" s="756"/>
    </row>
    <row r="1003" spans="2:78" x14ac:dyDescent="0.25">
      <c r="B1003" s="705">
        <v>991</v>
      </c>
      <c r="C1003" s="765">
        <f>(1+_xlfn.XLOOKUP(INT((B1003-1)/12)+1,'ZC Curve'!$B$8:$B$107,'ZC Curve'!R$8:R$107,,0))^(1/12)-1</f>
        <v>0</v>
      </c>
      <c r="D1003" s="766">
        <f t="shared" si="128"/>
        <v>1</v>
      </c>
      <c r="E1003" s="765">
        <f>(1+_xlfn.XLOOKUP(INT((B1003-1)/12)+1,'ZC Curve'!$B$8:$B$107,'ZC Curve'!S$8:S$107,,0))^(1/12)-1</f>
        <v>0</v>
      </c>
      <c r="F1003" s="766">
        <f t="shared" si="129"/>
        <v>1</v>
      </c>
      <c r="G1003" s="765">
        <f>(1+_xlfn.XLOOKUP(INT((B1003-1)/12)+1,'ZC Curve'!$B$8:$B$107,'ZC Curve'!T$8:T$107,,0))^(1/12)-1</f>
        <v>0</v>
      </c>
      <c r="H1003" s="766">
        <f t="shared" si="130"/>
        <v>1</v>
      </c>
      <c r="I1003" s="594"/>
      <c r="J1003" s="705">
        <f t="shared" si="131"/>
        <v>991</v>
      </c>
      <c r="K1003" s="756"/>
      <c r="L1003" s="756"/>
      <c r="M1003" s="756"/>
      <c r="N1003" s="756"/>
      <c r="O1003" s="756"/>
      <c r="P1003" s="756"/>
      <c r="Q1003" s="756"/>
      <c r="R1003" s="756"/>
      <c r="S1003" s="756"/>
      <c r="T1003" s="756"/>
      <c r="U1003" s="756"/>
      <c r="V1003" s="756"/>
      <c r="W1003" s="594"/>
      <c r="X1003" s="705">
        <f t="shared" si="132"/>
        <v>991</v>
      </c>
      <c r="Y1003" s="756"/>
      <c r="Z1003" s="756"/>
      <c r="AA1003" s="756"/>
      <c r="AB1003" s="756"/>
      <c r="AC1003" s="756"/>
      <c r="AD1003" s="756"/>
      <c r="AE1003" s="756"/>
      <c r="AF1003" s="756"/>
      <c r="AG1003" s="756"/>
      <c r="AH1003" s="756"/>
      <c r="AI1003" s="756"/>
      <c r="AJ1003" s="756"/>
      <c r="AK1003" s="594"/>
      <c r="AL1003" s="705">
        <f t="shared" si="125"/>
        <v>991</v>
      </c>
      <c r="AM1003" s="756"/>
      <c r="AN1003" s="756"/>
      <c r="AO1003" s="756"/>
      <c r="AP1003" s="756"/>
      <c r="AQ1003" s="756"/>
      <c r="AR1003" s="756"/>
      <c r="AS1003" s="756"/>
      <c r="AT1003" s="756"/>
      <c r="AU1003" s="756"/>
      <c r="AV1003" s="756"/>
      <c r="AW1003" s="756"/>
      <c r="AX1003" s="756"/>
      <c r="AY1003" s="594"/>
      <c r="AZ1003" s="705">
        <f t="shared" si="126"/>
        <v>991</v>
      </c>
      <c r="BA1003" s="756"/>
      <c r="BB1003" s="756"/>
      <c r="BC1003" s="756"/>
      <c r="BD1003" s="756"/>
      <c r="BE1003" s="756"/>
      <c r="BF1003" s="756"/>
      <c r="BG1003" s="756"/>
      <c r="BH1003" s="756"/>
      <c r="BI1003" s="756"/>
      <c r="BJ1003" s="756"/>
      <c r="BK1003" s="756"/>
      <c r="BL1003" s="756"/>
      <c r="BM1003" s="685"/>
      <c r="BN1003" s="705">
        <f t="shared" si="127"/>
        <v>991</v>
      </c>
      <c r="BO1003" s="756"/>
      <c r="BP1003" s="756"/>
      <c r="BQ1003" s="756"/>
      <c r="BR1003" s="756"/>
      <c r="BS1003" s="756"/>
      <c r="BT1003" s="756"/>
      <c r="BU1003" s="756"/>
      <c r="BV1003" s="756"/>
      <c r="BW1003" s="756"/>
      <c r="BX1003" s="756"/>
      <c r="BY1003" s="756"/>
      <c r="BZ1003" s="756"/>
    </row>
    <row r="1004" spans="2:78" x14ac:dyDescent="0.25">
      <c r="B1004" s="705">
        <v>992</v>
      </c>
      <c r="C1004" s="765">
        <f>(1+_xlfn.XLOOKUP(INT((B1004-1)/12)+1,'ZC Curve'!$B$8:$B$107,'ZC Curve'!R$8:R$107,,0))^(1/12)-1</f>
        <v>0</v>
      </c>
      <c r="D1004" s="766">
        <f t="shared" si="128"/>
        <v>1</v>
      </c>
      <c r="E1004" s="765">
        <f>(1+_xlfn.XLOOKUP(INT((B1004-1)/12)+1,'ZC Curve'!$B$8:$B$107,'ZC Curve'!S$8:S$107,,0))^(1/12)-1</f>
        <v>0</v>
      </c>
      <c r="F1004" s="766">
        <f t="shared" si="129"/>
        <v>1</v>
      </c>
      <c r="G1004" s="765">
        <f>(1+_xlfn.XLOOKUP(INT((B1004-1)/12)+1,'ZC Curve'!$B$8:$B$107,'ZC Curve'!T$8:T$107,,0))^(1/12)-1</f>
        <v>0</v>
      </c>
      <c r="H1004" s="766">
        <f t="shared" si="130"/>
        <v>1</v>
      </c>
      <c r="I1004" s="594"/>
      <c r="J1004" s="705">
        <f t="shared" si="131"/>
        <v>992</v>
      </c>
      <c r="K1004" s="756"/>
      <c r="L1004" s="756"/>
      <c r="M1004" s="756"/>
      <c r="N1004" s="756"/>
      <c r="O1004" s="756"/>
      <c r="P1004" s="756"/>
      <c r="Q1004" s="756"/>
      <c r="R1004" s="756"/>
      <c r="S1004" s="756"/>
      <c r="T1004" s="756"/>
      <c r="U1004" s="756"/>
      <c r="V1004" s="756"/>
      <c r="W1004" s="594"/>
      <c r="X1004" s="705">
        <f t="shared" si="132"/>
        <v>992</v>
      </c>
      <c r="Y1004" s="756"/>
      <c r="Z1004" s="756"/>
      <c r="AA1004" s="756"/>
      <c r="AB1004" s="756"/>
      <c r="AC1004" s="756"/>
      <c r="AD1004" s="756"/>
      <c r="AE1004" s="756"/>
      <c r="AF1004" s="756"/>
      <c r="AG1004" s="756"/>
      <c r="AH1004" s="756"/>
      <c r="AI1004" s="756"/>
      <c r="AJ1004" s="756"/>
      <c r="AK1004" s="594"/>
      <c r="AL1004" s="705">
        <f t="shared" si="125"/>
        <v>992</v>
      </c>
      <c r="AM1004" s="756"/>
      <c r="AN1004" s="756"/>
      <c r="AO1004" s="756"/>
      <c r="AP1004" s="756"/>
      <c r="AQ1004" s="756"/>
      <c r="AR1004" s="756"/>
      <c r="AS1004" s="756"/>
      <c r="AT1004" s="756"/>
      <c r="AU1004" s="756"/>
      <c r="AV1004" s="756"/>
      <c r="AW1004" s="756"/>
      <c r="AX1004" s="756"/>
      <c r="AY1004" s="594"/>
      <c r="AZ1004" s="705">
        <f t="shared" si="126"/>
        <v>992</v>
      </c>
      <c r="BA1004" s="756"/>
      <c r="BB1004" s="756"/>
      <c r="BC1004" s="756"/>
      <c r="BD1004" s="756"/>
      <c r="BE1004" s="756"/>
      <c r="BF1004" s="756"/>
      <c r="BG1004" s="756"/>
      <c r="BH1004" s="756"/>
      <c r="BI1004" s="756"/>
      <c r="BJ1004" s="756"/>
      <c r="BK1004" s="756"/>
      <c r="BL1004" s="756"/>
      <c r="BM1004" s="685"/>
      <c r="BN1004" s="705">
        <f t="shared" si="127"/>
        <v>992</v>
      </c>
      <c r="BO1004" s="756"/>
      <c r="BP1004" s="756"/>
      <c r="BQ1004" s="756"/>
      <c r="BR1004" s="756"/>
      <c r="BS1004" s="756"/>
      <c r="BT1004" s="756"/>
      <c r="BU1004" s="756"/>
      <c r="BV1004" s="756"/>
      <c r="BW1004" s="756"/>
      <c r="BX1004" s="756"/>
      <c r="BY1004" s="756"/>
      <c r="BZ1004" s="756"/>
    </row>
    <row r="1005" spans="2:78" x14ac:dyDescent="0.25">
      <c r="B1005" s="705">
        <v>993</v>
      </c>
      <c r="C1005" s="765">
        <f>(1+_xlfn.XLOOKUP(INT((B1005-1)/12)+1,'ZC Curve'!$B$8:$B$107,'ZC Curve'!R$8:R$107,,0))^(1/12)-1</f>
        <v>0</v>
      </c>
      <c r="D1005" s="766">
        <f t="shared" si="128"/>
        <v>1</v>
      </c>
      <c r="E1005" s="765">
        <f>(1+_xlfn.XLOOKUP(INT((B1005-1)/12)+1,'ZC Curve'!$B$8:$B$107,'ZC Curve'!S$8:S$107,,0))^(1/12)-1</f>
        <v>0</v>
      </c>
      <c r="F1005" s="766">
        <f t="shared" si="129"/>
        <v>1</v>
      </c>
      <c r="G1005" s="765">
        <f>(1+_xlfn.XLOOKUP(INT((B1005-1)/12)+1,'ZC Curve'!$B$8:$B$107,'ZC Curve'!T$8:T$107,,0))^(1/12)-1</f>
        <v>0</v>
      </c>
      <c r="H1005" s="766">
        <f t="shared" si="130"/>
        <v>1</v>
      </c>
      <c r="I1005" s="594"/>
      <c r="J1005" s="705">
        <f t="shared" si="131"/>
        <v>993</v>
      </c>
      <c r="K1005" s="756"/>
      <c r="L1005" s="756"/>
      <c r="M1005" s="756"/>
      <c r="N1005" s="756"/>
      <c r="O1005" s="756"/>
      <c r="P1005" s="756"/>
      <c r="Q1005" s="756"/>
      <c r="R1005" s="756"/>
      <c r="S1005" s="756"/>
      <c r="T1005" s="756"/>
      <c r="U1005" s="756"/>
      <c r="V1005" s="756"/>
      <c r="W1005" s="594"/>
      <c r="X1005" s="705">
        <f t="shared" si="132"/>
        <v>993</v>
      </c>
      <c r="Y1005" s="756"/>
      <c r="Z1005" s="756"/>
      <c r="AA1005" s="756"/>
      <c r="AB1005" s="756"/>
      <c r="AC1005" s="756"/>
      <c r="AD1005" s="756"/>
      <c r="AE1005" s="756"/>
      <c r="AF1005" s="756"/>
      <c r="AG1005" s="756"/>
      <c r="AH1005" s="756"/>
      <c r="AI1005" s="756"/>
      <c r="AJ1005" s="756"/>
      <c r="AK1005" s="594"/>
      <c r="AL1005" s="705">
        <f t="shared" si="125"/>
        <v>993</v>
      </c>
      <c r="AM1005" s="756"/>
      <c r="AN1005" s="756"/>
      <c r="AO1005" s="756"/>
      <c r="AP1005" s="756"/>
      <c r="AQ1005" s="756"/>
      <c r="AR1005" s="756"/>
      <c r="AS1005" s="756"/>
      <c r="AT1005" s="756"/>
      <c r="AU1005" s="756"/>
      <c r="AV1005" s="756"/>
      <c r="AW1005" s="756"/>
      <c r="AX1005" s="756"/>
      <c r="AY1005" s="594"/>
      <c r="AZ1005" s="705">
        <f t="shared" si="126"/>
        <v>993</v>
      </c>
      <c r="BA1005" s="756"/>
      <c r="BB1005" s="756"/>
      <c r="BC1005" s="756"/>
      <c r="BD1005" s="756"/>
      <c r="BE1005" s="756"/>
      <c r="BF1005" s="756"/>
      <c r="BG1005" s="756"/>
      <c r="BH1005" s="756"/>
      <c r="BI1005" s="756"/>
      <c r="BJ1005" s="756"/>
      <c r="BK1005" s="756"/>
      <c r="BL1005" s="756"/>
      <c r="BM1005" s="685"/>
      <c r="BN1005" s="705">
        <f t="shared" si="127"/>
        <v>993</v>
      </c>
      <c r="BO1005" s="756"/>
      <c r="BP1005" s="756"/>
      <c r="BQ1005" s="756"/>
      <c r="BR1005" s="756"/>
      <c r="BS1005" s="756"/>
      <c r="BT1005" s="756"/>
      <c r="BU1005" s="756"/>
      <c r="BV1005" s="756"/>
      <c r="BW1005" s="756"/>
      <c r="BX1005" s="756"/>
      <c r="BY1005" s="756"/>
      <c r="BZ1005" s="756"/>
    </row>
    <row r="1006" spans="2:78" x14ac:dyDescent="0.25">
      <c r="B1006" s="705">
        <v>994</v>
      </c>
      <c r="C1006" s="765">
        <f>(1+_xlfn.XLOOKUP(INT((B1006-1)/12)+1,'ZC Curve'!$B$8:$B$107,'ZC Curve'!R$8:R$107,,0))^(1/12)-1</f>
        <v>0</v>
      </c>
      <c r="D1006" s="766">
        <f t="shared" si="128"/>
        <v>1</v>
      </c>
      <c r="E1006" s="765">
        <f>(1+_xlfn.XLOOKUP(INT((B1006-1)/12)+1,'ZC Curve'!$B$8:$B$107,'ZC Curve'!S$8:S$107,,0))^(1/12)-1</f>
        <v>0</v>
      </c>
      <c r="F1006" s="766">
        <f t="shared" si="129"/>
        <v>1</v>
      </c>
      <c r="G1006" s="765">
        <f>(1+_xlfn.XLOOKUP(INT((B1006-1)/12)+1,'ZC Curve'!$B$8:$B$107,'ZC Curve'!T$8:T$107,,0))^(1/12)-1</f>
        <v>0</v>
      </c>
      <c r="H1006" s="766">
        <f t="shared" si="130"/>
        <v>1</v>
      </c>
      <c r="I1006" s="594"/>
      <c r="J1006" s="705">
        <f t="shared" si="131"/>
        <v>994</v>
      </c>
      <c r="K1006" s="756"/>
      <c r="L1006" s="756"/>
      <c r="M1006" s="756"/>
      <c r="N1006" s="756"/>
      <c r="O1006" s="756"/>
      <c r="P1006" s="756"/>
      <c r="Q1006" s="756"/>
      <c r="R1006" s="756"/>
      <c r="S1006" s="756"/>
      <c r="T1006" s="756"/>
      <c r="U1006" s="756"/>
      <c r="V1006" s="756"/>
      <c r="W1006" s="594"/>
      <c r="X1006" s="705">
        <f t="shared" si="132"/>
        <v>994</v>
      </c>
      <c r="Y1006" s="756"/>
      <c r="Z1006" s="756"/>
      <c r="AA1006" s="756"/>
      <c r="AB1006" s="756"/>
      <c r="AC1006" s="756"/>
      <c r="AD1006" s="756"/>
      <c r="AE1006" s="756"/>
      <c r="AF1006" s="756"/>
      <c r="AG1006" s="756"/>
      <c r="AH1006" s="756"/>
      <c r="AI1006" s="756"/>
      <c r="AJ1006" s="756"/>
      <c r="AK1006" s="594"/>
      <c r="AL1006" s="705">
        <f t="shared" si="125"/>
        <v>994</v>
      </c>
      <c r="AM1006" s="756"/>
      <c r="AN1006" s="756"/>
      <c r="AO1006" s="756"/>
      <c r="AP1006" s="756"/>
      <c r="AQ1006" s="756"/>
      <c r="AR1006" s="756"/>
      <c r="AS1006" s="756"/>
      <c r="AT1006" s="756"/>
      <c r="AU1006" s="756"/>
      <c r="AV1006" s="756"/>
      <c r="AW1006" s="756"/>
      <c r="AX1006" s="756"/>
      <c r="AY1006" s="594"/>
      <c r="AZ1006" s="705">
        <f t="shared" si="126"/>
        <v>994</v>
      </c>
      <c r="BA1006" s="756"/>
      <c r="BB1006" s="756"/>
      <c r="BC1006" s="756"/>
      <c r="BD1006" s="756"/>
      <c r="BE1006" s="756"/>
      <c r="BF1006" s="756"/>
      <c r="BG1006" s="756"/>
      <c r="BH1006" s="756"/>
      <c r="BI1006" s="756"/>
      <c r="BJ1006" s="756"/>
      <c r="BK1006" s="756"/>
      <c r="BL1006" s="756"/>
      <c r="BM1006" s="685"/>
      <c r="BN1006" s="705">
        <f t="shared" si="127"/>
        <v>994</v>
      </c>
      <c r="BO1006" s="756"/>
      <c r="BP1006" s="756"/>
      <c r="BQ1006" s="756"/>
      <c r="BR1006" s="756"/>
      <c r="BS1006" s="756"/>
      <c r="BT1006" s="756"/>
      <c r="BU1006" s="756"/>
      <c r="BV1006" s="756"/>
      <c r="BW1006" s="756"/>
      <c r="BX1006" s="756"/>
      <c r="BY1006" s="756"/>
      <c r="BZ1006" s="756"/>
    </row>
    <row r="1007" spans="2:78" x14ac:dyDescent="0.25">
      <c r="B1007" s="705">
        <v>995</v>
      </c>
      <c r="C1007" s="765">
        <f>(1+_xlfn.XLOOKUP(INT((B1007-1)/12)+1,'ZC Curve'!$B$8:$B$107,'ZC Curve'!R$8:R$107,,0))^(1/12)-1</f>
        <v>0</v>
      </c>
      <c r="D1007" s="766">
        <f t="shared" si="128"/>
        <v>1</v>
      </c>
      <c r="E1007" s="765">
        <f>(1+_xlfn.XLOOKUP(INT((B1007-1)/12)+1,'ZC Curve'!$B$8:$B$107,'ZC Curve'!S$8:S$107,,0))^(1/12)-1</f>
        <v>0</v>
      </c>
      <c r="F1007" s="766">
        <f t="shared" si="129"/>
        <v>1</v>
      </c>
      <c r="G1007" s="765">
        <f>(1+_xlfn.XLOOKUP(INT((B1007-1)/12)+1,'ZC Curve'!$B$8:$B$107,'ZC Curve'!T$8:T$107,,0))^(1/12)-1</f>
        <v>0</v>
      </c>
      <c r="H1007" s="766">
        <f t="shared" si="130"/>
        <v>1</v>
      </c>
      <c r="I1007" s="594"/>
      <c r="J1007" s="705">
        <f t="shared" si="131"/>
        <v>995</v>
      </c>
      <c r="K1007" s="756"/>
      <c r="L1007" s="756"/>
      <c r="M1007" s="756"/>
      <c r="N1007" s="756"/>
      <c r="O1007" s="756"/>
      <c r="P1007" s="756"/>
      <c r="Q1007" s="756"/>
      <c r="R1007" s="756"/>
      <c r="S1007" s="756"/>
      <c r="T1007" s="756"/>
      <c r="U1007" s="756"/>
      <c r="V1007" s="756"/>
      <c r="W1007" s="594"/>
      <c r="X1007" s="705">
        <f t="shared" si="132"/>
        <v>995</v>
      </c>
      <c r="Y1007" s="756"/>
      <c r="Z1007" s="756"/>
      <c r="AA1007" s="756"/>
      <c r="AB1007" s="756"/>
      <c r="AC1007" s="756"/>
      <c r="AD1007" s="756"/>
      <c r="AE1007" s="756"/>
      <c r="AF1007" s="756"/>
      <c r="AG1007" s="756"/>
      <c r="AH1007" s="756"/>
      <c r="AI1007" s="756"/>
      <c r="AJ1007" s="756"/>
      <c r="AK1007" s="594"/>
      <c r="AL1007" s="705">
        <f t="shared" si="125"/>
        <v>995</v>
      </c>
      <c r="AM1007" s="756"/>
      <c r="AN1007" s="756"/>
      <c r="AO1007" s="756"/>
      <c r="AP1007" s="756"/>
      <c r="AQ1007" s="756"/>
      <c r="AR1007" s="756"/>
      <c r="AS1007" s="756"/>
      <c r="AT1007" s="756"/>
      <c r="AU1007" s="756"/>
      <c r="AV1007" s="756"/>
      <c r="AW1007" s="756"/>
      <c r="AX1007" s="756"/>
      <c r="AY1007" s="594"/>
      <c r="AZ1007" s="705">
        <f t="shared" si="126"/>
        <v>995</v>
      </c>
      <c r="BA1007" s="756"/>
      <c r="BB1007" s="756"/>
      <c r="BC1007" s="756"/>
      <c r="BD1007" s="756"/>
      <c r="BE1007" s="756"/>
      <c r="BF1007" s="756"/>
      <c r="BG1007" s="756"/>
      <c r="BH1007" s="756"/>
      <c r="BI1007" s="756"/>
      <c r="BJ1007" s="756"/>
      <c r="BK1007" s="756"/>
      <c r="BL1007" s="756"/>
      <c r="BM1007" s="685"/>
      <c r="BN1007" s="705">
        <f t="shared" si="127"/>
        <v>995</v>
      </c>
      <c r="BO1007" s="756"/>
      <c r="BP1007" s="756"/>
      <c r="BQ1007" s="756"/>
      <c r="BR1007" s="756"/>
      <c r="BS1007" s="756"/>
      <c r="BT1007" s="756"/>
      <c r="BU1007" s="756"/>
      <c r="BV1007" s="756"/>
      <c r="BW1007" s="756"/>
      <c r="BX1007" s="756"/>
      <c r="BY1007" s="756"/>
      <c r="BZ1007" s="756"/>
    </row>
    <row r="1008" spans="2:78" x14ac:dyDescent="0.25">
      <c r="B1008" s="705">
        <v>996</v>
      </c>
      <c r="C1008" s="765">
        <f>(1+_xlfn.XLOOKUP(INT((B1008-1)/12)+1,'ZC Curve'!$B$8:$B$107,'ZC Curve'!R$8:R$107,,0))^(1/12)-1</f>
        <v>0</v>
      </c>
      <c r="D1008" s="766">
        <f t="shared" si="128"/>
        <v>1</v>
      </c>
      <c r="E1008" s="765">
        <f>(1+_xlfn.XLOOKUP(INT((B1008-1)/12)+1,'ZC Curve'!$B$8:$B$107,'ZC Curve'!S$8:S$107,,0))^(1/12)-1</f>
        <v>0</v>
      </c>
      <c r="F1008" s="766">
        <f t="shared" si="129"/>
        <v>1</v>
      </c>
      <c r="G1008" s="765">
        <f>(1+_xlfn.XLOOKUP(INT((B1008-1)/12)+1,'ZC Curve'!$B$8:$B$107,'ZC Curve'!T$8:T$107,,0))^(1/12)-1</f>
        <v>0</v>
      </c>
      <c r="H1008" s="766">
        <f t="shared" si="130"/>
        <v>1</v>
      </c>
      <c r="I1008" s="594"/>
      <c r="J1008" s="705">
        <f t="shared" si="131"/>
        <v>996</v>
      </c>
      <c r="K1008" s="756"/>
      <c r="L1008" s="756"/>
      <c r="M1008" s="756"/>
      <c r="N1008" s="756"/>
      <c r="O1008" s="756"/>
      <c r="P1008" s="756"/>
      <c r="Q1008" s="756"/>
      <c r="R1008" s="756"/>
      <c r="S1008" s="756"/>
      <c r="T1008" s="756"/>
      <c r="U1008" s="756"/>
      <c r="V1008" s="756"/>
      <c r="W1008" s="594"/>
      <c r="X1008" s="705">
        <f t="shared" si="132"/>
        <v>996</v>
      </c>
      <c r="Y1008" s="756"/>
      <c r="Z1008" s="756"/>
      <c r="AA1008" s="756"/>
      <c r="AB1008" s="756"/>
      <c r="AC1008" s="756"/>
      <c r="AD1008" s="756"/>
      <c r="AE1008" s="756"/>
      <c r="AF1008" s="756"/>
      <c r="AG1008" s="756"/>
      <c r="AH1008" s="756"/>
      <c r="AI1008" s="756"/>
      <c r="AJ1008" s="756"/>
      <c r="AK1008" s="594"/>
      <c r="AL1008" s="705">
        <f t="shared" si="125"/>
        <v>996</v>
      </c>
      <c r="AM1008" s="756"/>
      <c r="AN1008" s="756"/>
      <c r="AO1008" s="756"/>
      <c r="AP1008" s="756"/>
      <c r="AQ1008" s="756"/>
      <c r="AR1008" s="756"/>
      <c r="AS1008" s="756"/>
      <c r="AT1008" s="756"/>
      <c r="AU1008" s="756"/>
      <c r="AV1008" s="756"/>
      <c r="AW1008" s="756"/>
      <c r="AX1008" s="756"/>
      <c r="AY1008" s="594"/>
      <c r="AZ1008" s="705">
        <f t="shared" si="126"/>
        <v>996</v>
      </c>
      <c r="BA1008" s="756"/>
      <c r="BB1008" s="756"/>
      <c r="BC1008" s="756"/>
      <c r="BD1008" s="756"/>
      <c r="BE1008" s="756"/>
      <c r="BF1008" s="756"/>
      <c r="BG1008" s="756"/>
      <c r="BH1008" s="756"/>
      <c r="BI1008" s="756"/>
      <c r="BJ1008" s="756"/>
      <c r="BK1008" s="756"/>
      <c r="BL1008" s="756"/>
      <c r="BM1008" s="685"/>
      <c r="BN1008" s="705">
        <f t="shared" si="127"/>
        <v>996</v>
      </c>
      <c r="BO1008" s="756"/>
      <c r="BP1008" s="756"/>
      <c r="BQ1008" s="756"/>
      <c r="BR1008" s="756"/>
      <c r="BS1008" s="756"/>
      <c r="BT1008" s="756"/>
      <c r="BU1008" s="756"/>
      <c r="BV1008" s="756"/>
      <c r="BW1008" s="756"/>
      <c r="BX1008" s="756"/>
      <c r="BY1008" s="756"/>
      <c r="BZ1008" s="756"/>
    </row>
    <row r="1009" spans="2:78" x14ac:dyDescent="0.25">
      <c r="B1009" s="705">
        <v>997</v>
      </c>
      <c r="C1009" s="765">
        <f>(1+_xlfn.XLOOKUP(INT((B1009-1)/12)+1,'ZC Curve'!$B$8:$B$107,'ZC Curve'!R$8:R$107,,0))^(1/12)-1</f>
        <v>0</v>
      </c>
      <c r="D1009" s="766">
        <f t="shared" si="128"/>
        <v>1</v>
      </c>
      <c r="E1009" s="765">
        <f>(1+_xlfn.XLOOKUP(INT((B1009-1)/12)+1,'ZC Curve'!$B$8:$B$107,'ZC Curve'!S$8:S$107,,0))^(1/12)-1</f>
        <v>0</v>
      </c>
      <c r="F1009" s="766">
        <f t="shared" si="129"/>
        <v>1</v>
      </c>
      <c r="G1009" s="765">
        <f>(1+_xlfn.XLOOKUP(INT((B1009-1)/12)+1,'ZC Curve'!$B$8:$B$107,'ZC Curve'!T$8:T$107,,0))^(1/12)-1</f>
        <v>0</v>
      </c>
      <c r="H1009" s="766">
        <f t="shared" si="130"/>
        <v>1</v>
      </c>
      <c r="I1009" s="594"/>
      <c r="J1009" s="705">
        <f t="shared" si="131"/>
        <v>997</v>
      </c>
      <c r="K1009" s="756"/>
      <c r="L1009" s="756"/>
      <c r="M1009" s="756"/>
      <c r="N1009" s="756"/>
      <c r="O1009" s="756"/>
      <c r="P1009" s="756"/>
      <c r="Q1009" s="756"/>
      <c r="R1009" s="756"/>
      <c r="S1009" s="756"/>
      <c r="T1009" s="756"/>
      <c r="U1009" s="756"/>
      <c r="V1009" s="756"/>
      <c r="W1009" s="594"/>
      <c r="X1009" s="705">
        <f t="shared" si="132"/>
        <v>997</v>
      </c>
      <c r="Y1009" s="756"/>
      <c r="Z1009" s="756"/>
      <c r="AA1009" s="756"/>
      <c r="AB1009" s="756"/>
      <c r="AC1009" s="756"/>
      <c r="AD1009" s="756"/>
      <c r="AE1009" s="756"/>
      <c r="AF1009" s="756"/>
      <c r="AG1009" s="756"/>
      <c r="AH1009" s="756"/>
      <c r="AI1009" s="756"/>
      <c r="AJ1009" s="756"/>
      <c r="AK1009" s="594"/>
      <c r="AL1009" s="705">
        <f t="shared" ref="AL1009:AL1072" si="133">AL1008+1</f>
        <v>997</v>
      </c>
      <c r="AM1009" s="756"/>
      <c r="AN1009" s="756"/>
      <c r="AO1009" s="756"/>
      <c r="AP1009" s="756"/>
      <c r="AQ1009" s="756"/>
      <c r="AR1009" s="756"/>
      <c r="AS1009" s="756"/>
      <c r="AT1009" s="756"/>
      <c r="AU1009" s="756"/>
      <c r="AV1009" s="756"/>
      <c r="AW1009" s="756"/>
      <c r="AX1009" s="756"/>
      <c r="AY1009" s="594"/>
      <c r="AZ1009" s="705">
        <f t="shared" si="126"/>
        <v>997</v>
      </c>
      <c r="BA1009" s="756"/>
      <c r="BB1009" s="756"/>
      <c r="BC1009" s="756"/>
      <c r="BD1009" s="756"/>
      <c r="BE1009" s="756"/>
      <c r="BF1009" s="756"/>
      <c r="BG1009" s="756"/>
      <c r="BH1009" s="756"/>
      <c r="BI1009" s="756"/>
      <c r="BJ1009" s="756"/>
      <c r="BK1009" s="756"/>
      <c r="BL1009" s="756"/>
      <c r="BM1009" s="685"/>
      <c r="BN1009" s="705">
        <f t="shared" si="127"/>
        <v>997</v>
      </c>
      <c r="BO1009" s="756"/>
      <c r="BP1009" s="756"/>
      <c r="BQ1009" s="756"/>
      <c r="BR1009" s="756"/>
      <c r="BS1009" s="756"/>
      <c r="BT1009" s="756"/>
      <c r="BU1009" s="756"/>
      <c r="BV1009" s="756"/>
      <c r="BW1009" s="756"/>
      <c r="BX1009" s="756"/>
      <c r="BY1009" s="756"/>
      <c r="BZ1009" s="756"/>
    </row>
    <row r="1010" spans="2:78" x14ac:dyDescent="0.25">
      <c r="B1010" s="705">
        <v>998</v>
      </c>
      <c r="C1010" s="765">
        <f>(1+_xlfn.XLOOKUP(INT((B1010-1)/12)+1,'ZC Curve'!$B$8:$B$107,'ZC Curve'!R$8:R$107,,0))^(1/12)-1</f>
        <v>0</v>
      </c>
      <c r="D1010" s="766">
        <f t="shared" si="128"/>
        <v>1</v>
      </c>
      <c r="E1010" s="765">
        <f>(1+_xlfn.XLOOKUP(INT((B1010-1)/12)+1,'ZC Curve'!$B$8:$B$107,'ZC Curve'!S$8:S$107,,0))^(1/12)-1</f>
        <v>0</v>
      </c>
      <c r="F1010" s="766">
        <f t="shared" si="129"/>
        <v>1</v>
      </c>
      <c r="G1010" s="765">
        <f>(1+_xlfn.XLOOKUP(INT((B1010-1)/12)+1,'ZC Curve'!$B$8:$B$107,'ZC Curve'!T$8:T$107,,0))^(1/12)-1</f>
        <v>0</v>
      </c>
      <c r="H1010" s="766">
        <f t="shared" si="130"/>
        <v>1</v>
      </c>
      <c r="I1010" s="594"/>
      <c r="J1010" s="705">
        <f t="shared" si="131"/>
        <v>998</v>
      </c>
      <c r="K1010" s="756"/>
      <c r="L1010" s="756"/>
      <c r="M1010" s="756"/>
      <c r="N1010" s="756"/>
      <c r="O1010" s="756"/>
      <c r="P1010" s="756"/>
      <c r="Q1010" s="756"/>
      <c r="R1010" s="756"/>
      <c r="S1010" s="756"/>
      <c r="T1010" s="756"/>
      <c r="U1010" s="756"/>
      <c r="V1010" s="756"/>
      <c r="W1010" s="594"/>
      <c r="X1010" s="705">
        <f t="shared" si="132"/>
        <v>998</v>
      </c>
      <c r="Y1010" s="756"/>
      <c r="Z1010" s="756"/>
      <c r="AA1010" s="756"/>
      <c r="AB1010" s="756"/>
      <c r="AC1010" s="756"/>
      <c r="AD1010" s="756"/>
      <c r="AE1010" s="756"/>
      <c r="AF1010" s="756"/>
      <c r="AG1010" s="756"/>
      <c r="AH1010" s="756"/>
      <c r="AI1010" s="756"/>
      <c r="AJ1010" s="756"/>
      <c r="AK1010" s="594"/>
      <c r="AL1010" s="705">
        <f t="shared" si="133"/>
        <v>998</v>
      </c>
      <c r="AM1010" s="756"/>
      <c r="AN1010" s="756"/>
      <c r="AO1010" s="756"/>
      <c r="AP1010" s="756"/>
      <c r="AQ1010" s="756"/>
      <c r="AR1010" s="756"/>
      <c r="AS1010" s="756"/>
      <c r="AT1010" s="756"/>
      <c r="AU1010" s="756"/>
      <c r="AV1010" s="756"/>
      <c r="AW1010" s="756"/>
      <c r="AX1010" s="756"/>
      <c r="AY1010" s="594"/>
      <c r="AZ1010" s="705">
        <f t="shared" si="126"/>
        <v>998</v>
      </c>
      <c r="BA1010" s="756"/>
      <c r="BB1010" s="756"/>
      <c r="BC1010" s="756"/>
      <c r="BD1010" s="756"/>
      <c r="BE1010" s="756"/>
      <c r="BF1010" s="756"/>
      <c r="BG1010" s="756"/>
      <c r="BH1010" s="756"/>
      <c r="BI1010" s="756"/>
      <c r="BJ1010" s="756"/>
      <c r="BK1010" s="756"/>
      <c r="BL1010" s="756"/>
      <c r="BM1010" s="685"/>
      <c r="BN1010" s="705">
        <f t="shared" si="127"/>
        <v>998</v>
      </c>
      <c r="BO1010" s="756"/>
      <c r="BP1010" s="756"/>
      <c r="BQ1010" s="756"/>
      <c r="BR1010" s="756"/>
      <c r="BS1010" s="756"/>
      <c r="BT1010" s="756"/>
      <c r="BU1010" s="756"/>
      <c r="BV1010" s="756"/>
      <c r="BW1010" s="756"/>
      <c r="BX1010" s="756"/>
      <c r="BY1010" s="756"/>
      <c r="BZ1010" s="756"/>
    </row>
    <row r="1011" spans="2:78" x14ac:dyDescent="0.25">
      <c r="B1011" s="705">
        <v>999</v>
      </c>
      <c r="C1011" s="765">
        <f>(1+_xlfn.XLOOKUP(INT((B1011-1)/12)+1,'ZC Curve'!$B$8:$B$107,'ZC Curve'!R$8:R$107,,0))^(1/12)-1</f>
        <v>0</v>
      </c>
      <c r="D1011" s="766">
        <f t="shared" si="128"/>
        <v>1</v>
      </c>
      <c r="E1011" s="765">
        <f>(1+_xlfn.XLOOKUP(INT((B1011-1)/12)+1,'ZC Curve'!$B$8:$B$107,'ZC Curve'!S$8:S$107,,0))^(1/12)-1</f>
        <v>0</v>
      </c>
      <c r="F1011" s="766">
        <f t="shared" si="129"/>
        <v>1</v>
      </c>
      <c r="G1011" s="765">
        <f>(1+_xlfn.XLOOKUP(INT((B1011-1)/12)+1,'ZC Curve'!$B$8:$B$107,'ZC Curve'!T$8:T$107,,0))^(1/12)-1</f>
        <v>0</v>
      </c>
      <c r="H1011" s="766">
        <f t="shared" si="130"/>
        <v>1</v>
      </c>
      <c r="I1011" s="594"/>
      <c r="J1011" s="705">
        <f t="shared" si="131"/>
        <v>999</v>
      </c>
      <c r="K1011" s="756"/>
      <c r="L1011" s="756"/>
      <c r="M1011" s="756"/>
      <c r="N1011" s="756"/>
      <c r="O1011" s="756"/>
      <c r="P1011" s="756"/>
      <c r="Q1011" s="756"/>
      <c r="R1011" s="756"/>
      <c r="S1011" s="756"/>
      <c r="T1011" s="756"/>
      <c r="U1011" s="756"/>
      <c r="V1011" s="756"/>
      <c r="W1011" s="594"/>
      <c r="X1011" s="705">
        <f t="shared" si="132"/>
        <v>999</v>
      </c>
      <c r="Y1011" s="756"/>
      <c r="Z1011" s="756"/>
      <c r="AA1011" s="756"/>
      <c r="AB1011" s="756"/>
      <c r="AC1011" s="756"/>
      <c r="AD1011" s="756"/>
      <c r="AE1011" s="756"/>
      <c r="AF1011" s="756"/>
      <c r="AG1011" s="756"/>
      <c r="AH1011" s="756"/>
      <c r="AI1011" s="756"/>
      <c r="AJ1011" s="756"/>
      <c r="AK1011" s="594"/>
      <c r="AL1011" s="705">
        <f t="shared" si="133"/>
        <v>999</v>
      </c>
      <c r="AM1011" s="756"/>
      <c r="AN1011" s="756"/>
      <c r="AO1011" s="756"/>
      <c r="AP1011" s="756"/>
      <c r="AQ1011" s="756"/>
      <c r="AR1011" s="756"/>
      <c r="AS1011" s="756"/>
      <c r="AT1011" s="756"/>
      <c r="AU1011" s="756"/>
      <c r="AV1011" s="756"/>
      <c r="AW1011" s="756"/>
      <c r="AX1011" s="756"/>
      <c r="AY1011" s="594"/>
      <c r="AZ1011" s="705">
        <f t="shared" si="126"/>
        <v>999</v>
      </c>
      <c r="BA1011" s="756"/>
      <c r="BB1011" s="756"/>
      <c r="BC1011" s="756"/>
      <c r="BD1011" s="756"/>
      <c r="BE1011" s="756"/>
      <c r="BF1011" s="756"/>
      <c r="BG1011" s="756"/>
      <c r="BH1011" s="756"/>
      <c r="BI1011" s="756"/>
      <c r="BJ1011" s="756"/>
      <c r="BK1011" s="756"/>
      <c r="BL1011" s="756"/>
      <c r="BM1011" s="685"/>
      <c r="BN1011" s="705">
        <f t="shared" si="127"/>
        <v>999</v>
      </c>
      <c r="BO1011" s="756"/>
      <c r="BP1011" s="756"/>
      <c r="BQ1011" s="756"/>
      <c r="BR1011" s="756"/>
      <c r="BS1011" s="756"/>
      <c r="BT1011" s="756"/>
      <c r="BU1011" s="756"/>
      <c r="BV1011" s="756"/>
      <c r="BW1011" s="756"/>
      <c r="BX1011" s="756"/>
      <c r="BY1011" s="756"/>
      <c r="BZ1011" s="756"/>
    </row>
    <row r="1012" spans="2:78" x14ac:dyDescent="0.25">
      <c r="B1012" s="705">
        <v>1000</v>
      </c>
      <c r="C1012" s="765">
        <f>(1+_xlfn.XLOOKUP(INT((B1012-1)/12)+1,'ZC Curve'!$B$8:$B$107,'ZC Curve'!R$8:R$107,,0))^(1/12)-1</f>
        <v>0</v>
      </c>
      <c r="D1012" s="766">
        <f t="shared" si="128"/>
        <v>1</v>
      </c>
      <c r="E1012" s="765">
        <f>(1+_xlfn.XLOOKUP(INT((B1012-1)/12)+1,'ZC Curve'!$B$8:$B$107,'ZC Curve'!S$8:S$107,,0))^(1/12)-1</f>
        <v>0</v>
      </c>
      <c r="F1012" s="766">
        <f t="shared" si="129"/>
        <v>1</v>
      </c>
      <c r="G1012" s="765">
        <f>(1+_xlfn.XLOOKUP(INT((B1012-1)/12)+1,'ZC Curve'!$B$8:$B$107,'ZC Curve'!T$8:T$107,,0))^(1/12)-1</f>
        <v>0</v>
      </c>
      <c r="H1012" s="766">
        <f t="shared" si="130"/>
        <v>1</v>
      </c>
      <c r="I1012" s="594"/>
      <c r="J1012" s="705">
        <f t="shared" si="131"/>
        <v>1000</v>
      </c>
      <c r="K1012" s="756"/>
      <c r="L1012" s="756"/>
      <c r="M1012" s="756"/>
      <c r="N1012" s="756"/>
      <c r="O1012" s="756"/>
      <c r="P1012" s="756"/>
      <c r="Q1012" s="756"/>
      <c r="R1012" s="756"/>
      <c r="S1012" s="756"/>
      <c r="T1012" s="756"/>
      <c r="U1012" s="756"/>
      <c r="V1012" s="756"/>
      <c r="W1012" s="594"/>
      <c r="X1012" s="705">
        <f t="shared" si="132"/>
        <v>1000</v>
      </c>
      <c r="Y1012" s="756"/>
      <c r="Z1012" s="756"/>
      <c r="AA1012" s="756"/>
      <c r="AB1012" s="756"/>
      <c r="AC1012" s="756"/>
      <c r="AD1012" s="756"/>
      <c r="AE1012" s="756"/>
      <c r="AF1012" s="756"/>
      <c r="AG1012" s="756"/>
      <c r="AH1012" s="756"/>
      <c r="AI1012" s="756"/>
      <c r="AJ1012" s="756"/>
      <c r="AK1012" s="594"/>
      <c r="AL1012" s="705">
        <f t="shared" si="133"/>
        <v>1000</v>
      </c>
      <c r="AM1012" s="756"/>
      <c r="AN1012" s="756"/>
      <c r="AO1012" s="756"/>
      <c r="AP1012" s="756"/>
      <c r="AQ1012" s="756"/>
      <c r="AR1012" s="756"/>
      <c r="AS1012" s="756"/>
      <c r="AT1012" s="756"/>
      <c r="AU1012" s="756"/>
      <c r="AV1012" s="756"/>
      <c r="AW1012" s="756"/>
      <c r="AX1012" s="756"/>
      <c r="AY1012" s="594"/>
      <c r="AZ1012" s="705">
        <f t="shared" si="126"/>
        <v>1000</v>
      </c>
      <c r="BA1012" s="756"/>
      <c r="BB1012" s="756"/>
      <c r="BC1012" s="756"/>
      <c r="BD1012" s="756"/>
      <c r="BE1012" s="756"/>
      <c r="BF1012" s="756"/>
      <c r="BG1012" s="756"/>
      <c r="BH1012" s="756"/>
      <c r="BI1012" s="756"/>
      <c r="BJ1012" s="756"/>
      <c r="BK1012" s="756"/>
      <c r="BL1012" s="756"/>
      <c r="BM1012" s="685"/>
      <c r="BN1012" s="705">
        <f t="shared" si="127"/>
        <v>1000</v>
      </c>
      <c r="BO1012" s="756"/>
      <c r="BP1012" s="756"/>
      <c r="BQ1012" s="756"/>
      <c r="BR1012" s="756"/>
      <c r="BS1012" s="756"/>
      <c r="BT1012" s="756"/>
      <c r="BU1012" s="756"/>
      <c r="BV1012" s="756"/>
      <c r="BW1012" s="756"/>
      <c r="BX1012" s="756"/>
      <c r="BY1012" s="756"/>
      <c r="BZ1012" s="756"/>
    </row>
    <row r="1013" spans="2:78" x14ac:dyDescent="0.25">
      <c r="B1013" s="705">
        <v>1001</v>
      </c>
      <c r="C1013" s="765">
        <f>(1+_xlfn.XLOOKUP(INT((B1013-1)/12)+1,'ZC Curve'!$B$8:$B$107,'ZC Curve'!R$8:R$107,,0))^(1/12)-1</f>
        <v>0</v>
      </c>
      <c r="D1013" s="766">
        <f t="shared" si="128"/>
        <v>1</v>
      </c>
      <c r="E1013" s="765">
        <f>(1+_xlfn.XLOOKUP(INT((B1013-1)/12)+1,'ZC Curve'!$B$8:$B$107,'ZC Curve'!S$8:S$107,,0))^(1/12)-1</f>
        <v>0</v>
      </c>
      <c r="F1013" s="766">
        <f t="shared" si="129"/>
        <v>1</v>
      </c>
      <c r="G1013" s="765">
        <f>(1+_xlfn.XLOOKUP(INT((B1013-1)/12)+1,'ZC Curve'!$B$8:$B$107,'ZC Curve'!T$8:T$107,,0))^(1/12)-1</f>
        <v>0</v>
      </c>
      <c r="H1013" s="766">
        <f t="shared" si="130"/>
        <v>1</v>
      </c>
      <c r="I1013" s="594"/>
      <c r="J1013" s="705">
        <f t="shared" si="131"/>
        <v>1001</v>
      </c>
      <c r="K1013" s="756"/>
      <c r="L1013" s="756"/>
      <c r="M1013" s="756"/>
      <c r="N1013" s="756"/>
      <c r="O1013" s="756"/>
      <c r="P1013" s="756"/>
      <c r="Q1013" s="756"/>
      <c r="R1013" s="756"/>
      <c r="S1013" s="756"/>
      <c r="T1013" s="756"/>
      <c r="U1013" s="756"/>
      <c r="V1013" s="756"/>
      <c r="W1013" s="594"/>
      <c r="X1013" s="705">
        <f t="shared" si="132"/>
        <v>1001</v>
      </c>
      <c r="Y1013" s="756"/>
      <c r="Z1013" s="756"/>
      <c r="AA1013" s="756"/>
      <c r="AB1013" s="756"/>
      <c r="AC1013" s="756"/>
      <c r="AD1013" s="756"/>
      <c r="AE1013" s="756"/>
      <c r="AF1013" s="756"/>
      <c r="AG1013" s="756"/>
      <c r="AH1013" s="756"/>
      <c r="AI1013" s="756"/>
      <c r="AJ1013" s="756"/>
      <c r="AK1013" s="594"/>
      <c r="AL1013" s="705">
        <f t="shared" si="133"/>
        <v>1001</v>
      </c>
      <c r="AM1013" s="756"/>
      <c r="AN1013" s="756"/>
      <c r="AO1013" s="756"/>
      <c r="AP1013" s="756"/>
      <c r="AQ1013" s="756"/>
      <c r="AR1013" s="756"/>
      <c r="AS1013" s="756"/>
      <c r="AT1013" s="756"/>
      <c r="AU1013" s="756"/>
      <c r="AV1013" s="756"/>
      <c r="AW1013" s="756"/>
      <c r="AX1013" s="756"/>
      <c r="AY1013" s="594"/>
      <c r="AZ1013" s="705">
        <f t="shared" si="126"/>
        <v>1001</v>
      </c>
      <c r="BA1013" s="756"/>
      <c r="BB1013" s="756"/>
      <c r="BC1013" s="756"/>
      <c r="BD1013" s="756"/>
      <c r="BE1013" s="756"/>
      <c r="BF1013" s="756"/>
      <c r="BG1013" s="756"/>
      <c r="BH1013" s="756"/>
      <c r="BI1013" s="756"/>
      <c r="BJ1013" s="756"/>
      <c r="BK1013" s="756"/>
      <c r="BL1013" s="756"/>
      <c r="BM1013" s="685"/>
      <c r="BN1013" s="705">
        <f t="shared" si="127"/>
        <v>1001</v>
      </c>
      <c r="BO1013" s="756"/>
      <c r="BP1013" s="756"/>
      <c r="BQ1013" s="756"/>
      <c r="BR1013" s="756"/>
      <c r="BS1013" s="756"/>
      <c r="BT1013" s="756"/>
      <c r="BU1013" s="756"/>
      <c r="BV1013" s="756"/>
      <c r="BW1013" s="756"/>
      <c r="BX1013" s="756"/>
      <c r="BY1013" s="756"/>
      <c r="BZ1013" s="756"/>
    </row>
    <row r="1014" spans="2:78" x14ac:dyDescent="0.25">
      <c r="B1014" s="705">
        <v>1002</v>
      </c>
      <c r="C1014" s="765">
        <f>(1+_xlfn.XLOOKUP(INT((B1014-1)/12)+1,'ZC Curve'!$B$8:$B$107,'ZC Curve'!R$8:R$107,,0))^(1/12)-1</f>
        <v>0</v>
      </c>
      <c r="D1014" s="766">
        <f t="shared" si="128"/>
        <v>1</v>
      </c>
      <c r="E1014" s="765">
        <f>(1+_xlfn.XLOOKUP(INT((B1014-1)/12)+1,'ZC Curve'!$B$8:$B$107,'ZC Curve'!S$8:S$107,,0))^(1/12)-1</f>
        <v>0</v>
      </c>
      <c r="F1014" s="766">
        <f t="shared" si="129"/>
        <v>1</v>
      </c>
      <c r="G1014" s="765">
        <f>(1+_xlfn.XLOOKUP(INT((B1014-1)/12)+1,'ZC Curve'!$B$8:$B$107,'ZC Curve'!T$8:T$107,,0))^(1/12)-1</f>
        <v>0</v>
      </c>
      <c r="H1014" s="766">
        <f t="shared" si="130"/>
        <v>1</v>
      </c>
      <c r="I1014" s="594"/>
      <c r="J1014" s="705">
        <f t="shared" si="131"/>
        <v>1002</v>
      </c>
      <c r="K1014" s="756"/>
      <c r="L1014" s="756"/>
      <c r="M1014" s="756"/>
      <c r="N1014" s="756"/>
      <c r="O1014" s="756"/>
      <c r="P1014" s="756"/>
      <c r="Q1014" s="756"/>
      <c r="R1014" s="756"/>
      <c r="S1014" s="756"/>
      <c r="T1014" s="756"/>
      <c r="U1014" s="756"/>
      <c r="V1014" s="756"/>
      <c r="W1014" s="594"/>
      <c r="X1014" s="705">
        <f t="shared" si="132"/>
        <v>1002</v>
      </c>
      <c r="Y1014" s="756"/>
      <c r="Z1014" s="756"/>
      <c r="AA1014" s="756"/>
      <c r="AB1014" s="756"/>
      <c r="AC1014" s="756"/>
      <c r="AD1014" s="756"/>
      <c r="AE1014" s="756"/>
      <c r="AF1014" s="756"/>
      <c r="AG1014" s="756"/>
      <c r="AH1014" s="756"/>
      <c r="AI1014" s="756"/>
      <c r="AJ1014" s="756"/>
      <c r="AK1014" s="594"/>
      <c r="AL1014" s="705">
        <f t="shared" si="133"/>
        <v>1002</v>
      </c>
      <c r="AM1014" s="756"/>
      <c r="AN1014" s="756"/>
      <c r="AO1014" s="756"/>
      <c r="AP1014" s="756"/>
      <c r="AQ1014" s="756"/>
      <c r="AR1014" s="756"/>
      <c r="AS1014" s="756"/>
      <c r="AT1014" s="756"/>
      <c r="AU1014" s="756"/>
      <c r="AV1014" s="756"/>
      <c r="AW1014" s="756"/>
      <c r="AX1014" s="756"/>
      <c r="AY1014" s="594"/>
      <c r="AZ1014" s="705">
        <f t="shared" si="126"/>
        <v>1002</v>
      </c>
      <c r="BA1014" s="756"/>
      <c r="BB1014" s="756"/>
      <c r="BC1014" s="756"/>
      <c r="BD1014" s="756"/>
      <c r="BE1014" s="756"/>
      <c r="BF1014" s="756"/>
      <c r="BG1014" s="756"/>
      <c r="BH1014" s="756"/>
      <c r="BI1014" s="756"/>
      <c r="BJ1014" s="756"/>
      <c r="BK1014" s="756"/>
      <c r="BL1014" s="756"/>
      <c r="BM1014" s="685"/>
      <c r="BN1014" s="705">
        <f t="shared" si="127"/>
        <v>1002</v>
      </c>
      <c r="BO1014" s="756"/>
      <c r="BP1014" s="756"/>
      <c r="BQ1014" s="756"/>
      <c r="BR1014" s="756"/>
      <c r="BS1014" s="756"/>
      <c r="BT1014" s="756"/>
      <c r="BU1014" s="756"/>
      <c r="BV1014" s="756"/>
      <c r="BW1014" s="756"/>
      <c r="BX1014" s="756"/>
      <c r="BY1014" s="756"/>
      <c r="BZ1014" s="756"/>
    </row>
    <row r="1015" spans="2:78" x14ac:dyDescent="0.25">
      <c r="B1015" s="705">
        <v>1003</v>
      </c>
      <c r="C1015" s="765">
        <f>(1+_xlfn.XLOOKUP(INT((B1015-1)/12)+1,'ZC Curve'!$B$8:$B$107,'ZC Curve'!R$8:R$107,,0))^(1/12)-1</f>
        <v>0</v>
      </c>
      <c r="D1015" s="766">
        <f t="shared" si="128"/>
        <v>1</v>
      </c>
      <c r="E1015" s="765">
        <f>(1+_xlfn.XLOOKUP(INT((B1015-1)/12)+1,'ZC Curve'!$B$8:$B$107,'ZC Curve'!S$8:S$107,,0))^(1/12)-1</f>
        <v>0</v>
      </c>
      <c r="F1015" s="766">
        <f t="shared" si="129"/>
        <v>1</v>
      </c>
      <c r="G1015" s="765">
        <f>(1+_xlfn.XLOOKUP(INT((B1015-1)/12)+1,'ZC Curve'!$B$8:$B$107,'ZC Curve'!T$8:T$107,,0))^(1/12)-1</f>
        <v>0</v>
      </c>
      <c r="H1015" s="766">
        <f t="shared" si="130"/>
        <v>1</v>
      </c>
      <c r="I1015" s="594"/>
      <c r="J1015" s="705">
        <f t="shared" si="131"/>
        <v>1003</v>
      </c>
      <c r="K1015" s="756"/>
      <c r="L1015" s="756"/>
      <c r="M1015" s="756"/>
      <c r="N1015" s="756"/>
      <c r="O1015" s="756"/>
      <c r="P1015" s="756"/>
      <c r="Q1015" s="756"/>
      <c r="R1015" s="756"/>
      <c r="S1015" s="756"/>
      <c r="T1015" s="756"/>
      <c r="U1015" s="756"/>
      <c r="V1015" s="756"/>
      <c r="W1015" s="594"/>
      <c r="X1015" s="705">
        <f t="shared" si="132"/>
        <v>1003</v>
      </c>
      <c r="Y1015" s="756"/>
      <c r="Z1015" s="756"/>
      <c r="AA1015" s="756"/>
      <c r="AB1015" s="756"/>
      <c r="AC1015" s="756"/>
      <c r="AD1015" s="756"/>
      <c r="AE1015" s="756"/>
      <c r="AF1015" s="756"/>
      <c r="AG1015" s="756"/>
      <c r="AH1015" s="756"/>
      <c r="AI1015" s="756"/>
      <c r="AJ1015" s="756"/>
      <c r="AK1015" s="594"/>
      <c r="AL1015" s="705">
        <f t="shared" si="133"/>
        <v>1003</v>
      </c>
      <c r="AM1015" s="756"/>
      <c r="AN1015" s="756"/>
      <c r="AO1015" s="756"/>
      <c r="AP1015" s="756"/>
      <c r="AQ1015" s="756"/>
      <c r="AR1015" s="756"/>
      <c r="AS1015" s="756"/>
      <c r="AT1015" s="756"/>
      <c r="AU1015" s="756"/>
      <c r="AV1015" s="756"/>
      <c r="AW1015" s="756"/>
      <c r="AX1015" s="756"/>
      <c r="AY1015" s="594"/>
      <c r="AZ1015" s="705">
        <f t="shared" si="126"/>
        <v>1003</v>
      </c>
      <c r="BA1015" s="756"/>
      <c r="BB1015" s="756"/>
      <c r="BC1015" s="756"/>
      <c r="BD1015" s="756"/>
      <c r="BE1015" s="756"/>
      <c r="BF1015" s="756"/>
      <c r="BG1015" s="756"/>
      <c r="BH1015" s="756"/>
      <c r="BI1015" s="756"/>
      <c r="BJ1015" s="756"/>
      <c r="BK1015" s="756"/>
      <c r="BL1015" s="756"/>
      <c r="BM1015" s="685"/>
      <c r="BN1015" s="705">
        <f t="shared" si="127"/>
        <v>1003</v>
      </c>
      <c r="BO1015" s="756"/>
      <c r="BP1015" s="756"/>
      <c r="BQ1015" s="756"/>
      <c r="BR1015" s="756"/>
      <c r="BS1015" s="756"/>
      <c r="BT1015" s="756"/>
      <c r="BU1015" s="756"/>
      <c r="BV1015" s="756"/>
      <c r="BW1015" s="756"/>
      <c r="BX1015" s="756"/>
      <c r="BY1015" s="756"/>
      <c r="BZ1015" s="756"/>
    </row>
    <row r="1016" spans="2:78" x14ac:dyDescent="0.25">
      <c r="B1016" s="705">
        <v>1004</v>
      </c>
      <c r="C1016" s="765">
        <f>(1+_xlfn.XLOOKUP(INT((B1016-1)/12)+1,'ZC Curve'!$B$8:$B$107,'ZC Curve'!R$8:R$107,,0))^(1/12)-1</f>
        <v>0</v>
      </c>
      <c r="D1016" s="766">
        <f t="shared" si="128"/>
        <v>1</v>
      </c>
      <c r="E1016" s="765">
        <f>(1+_xlfn.XLOOKUP(INT((B1016-1)/12)+1,'ZC Curve'!$B$8:$B$107,'ZC Curve'!S$8:S$107,,0))^(1/12)-1</f>
        <v>0</v>
      </c>
      <c r="F1016" s="766">
        <f t="shared" si="129"/>
        <v>1</v>
      </c>
      <c r="G1016" s="765">
        <f>(1+_xlfn.XLOOKUP(INT((B1016-1)/12)+1,'ZC Curve'!$B$8:$B$107,'ZC Curve'!T$8:T$107,,0))^(1/12)-1</f>
        <v>0</v>
      </c>
      <c r="H1016" s="766">
        <f t="shared" si="130"/>
        <v>1</v>
      </c>
      <c r="I1016" s="594"/>
      <c r="J1016" s="705">
        <f t="shared" si="131"/>
        <v>1004</v>
      </c>
      <c r="K1016" s="756"/>
      <c r="L1016" s="756"/>
      <c r="M1016" s="756"/>
      <c r="N1016" s="756"/>
      <c r="O1016" s="756"/>
      <c r="P1016" s="756"/>
      <c r="Q1016" s="756"/>
      <c r="R1016" s="756"/>
      <c r="S1016" s="756"/>
      <c r="T1016" s="756"/>
      <c r="U1016" s="756"/>
      <c r="V1016" s="756"/>
      <c r="W1016" s="594"/>
      <c r="X1016" s="705">
        <f t="shared" si="132"/>
        <v>1004</v>
      </c>
      <c r="Y1016" s="756"/>
      <c r="Z1016" s="756"/>
      <c r="AA1016" s="756"/>
      <c r="AB1016" s="756"/>
      <c r="AC1016" s="756"/>
      <c r="AD1016" s="756"/>
      <c r="AE1016" s="756"/>
      <c r="AF1016" s="756"/>
      <c r="AG1016" s="756"/>
      <c r="AH1016" s="756"/>
      <c r="AI1016" s="756"/>
      <c r="AJ1016" s="756"/>
      <c r="AK1016" s="594"/>
      <c r="AL1016" s="705">
        <f t="shared" si="133"/>
        <v>1004</v>
      </c>
      <c r="AM1016" s="756"/>
      <c r="AN1016" s="756"/>
      <c r="AO1016" s="756"/>
      <c r="AP1016" s="756"/>
      <c r="AQ1016" s="756"/>
      <c r="AR1016" s="756"/>
      <c r="AS1016" s="756"/>
      <c r="AT1016" s="756"/>
      <c r="AU1016" s="756"/>
      <c r="AV1016" s="756"/>
      <c r="AW1016" s="756"/>
      <c r="AX1016" s="756"/>
      <c r="AY1016" s="594"/>
      <c r="AZ1016" s="705">
        <f t="shared" si="126"/>
        <v>1004</v>
      </c>
      <c r="BA1016" s="756"/>
      <c r="BB1016" s="756"/>
      <c r="BC1016" s="756"/>
      <c r="BD1016" s="756"/>
      <c r="BE1016" s="756"/>
      <c r="BF1016" s="756"/>
      <c r="BG1016" s="756"/>
      <c r="BH1016" s="756"/>
      <c r="BI1016" s="756"/>
      <c r="BJ1016" s="756"/>
      <c r="BK1016" s="756"/>
      <c r="BL1016" s="756"/>
      <c r="BM1016" s="685"/>
      <c r="BN1016" s="705">
        <f t="shared" si="127"/>
        <v>1004</v>
      </c>
      <c r="BO1016" s="756"/>
      <c r="BP1016" s="756"/>
      <c r="BQ1016" s="756"/>
      <c r="BR1016" s="756"/>
      <c r="BS1016" s="756"/>
      <c r="BT1016" s="756"/>
      <c r="BU1016" s="756"/>
      <c r="BV1016" s="756"/>
      <c r="BW1016" s="756"/>
      <c r="BX1016" s="756"/>
      <c r="BY1016" s="756"/>
      <c r="BZ1016" s="756"/>
    </row>
    <row r="1017" spans="2:78" x14ac:dyDescent="0.25">
      <c r="B1017" s="705">
        <v>1005</v>
      </c>
      <c r="C1017" s="765">
        <f>(1+_xlfn.XLOOKUP(INT((B1017-1)/12)+1,'ZC Curve'!$B$8:$B$107,'ZC Curve'!R$8:R$107,,0))^(1/12)-1</f>
        <v>0</v>
      </c>
      <c r="D1017" s="766">
        <f t="shared" si="128"/>
        <v>1</v>
      </c>
      <c r="E1017" s="765">
        <f>(1+_xlfn.XLOOKUP(INT((B1017-1)/12)+1,'ZC Curve'!$B$8:$B$107,'ZC Curve'!S$8:S$107,,0))^(1/12)-1</f>
        <v>0</v>
      </c>
      <c r="F1017" s="766">
        <f t="shared" si="129"/>
        <v>1</v>
      </c>
      <c r="G1017" s="765">
        <f>(1+_xlfn.XLOOKUP(INT((B1017-1)/12)+1,'ZC Curve'!$B$8:$B$107,'ZC Curve'!T$8:T$107,,0))^(1/12)-1</f>
        <v>0</v>
      </c>
      <c r="H1017" s="766">
        <f t="shared" si="130"/>
        <v>1</v>
      </c>
      <c r="I1017" s="594"/>
      <c r="J1017" s="705">
        <f t="shared" si="131"/>
        <v>1005</v>
      </c>
      <c r="K1017" s="756"/>
      <c r="L1017" s="756"/>
      <c r="M1017" s="756"/>
      <c r="N1017" s="756"/>
      <c r="O1017" s="756"/>
      <c r="P1017" s="756"/>
      <c r="Q1017" s="756"/>
      <c r="R1017" s="756"/>
      <c r="S1017" s="756"/>
      <c r="T1017" s="756"/>
      <c r="U1017" s="756"/>
      <c r="V1017" s="756"/>
      <c r="W1017" s="594"/>
      <c r="X1017" s="705">
        <f t="shared" si="132"/>
        <v>1005</v>
      </c>
      <c r="Y1017" s="756"/>
      <c r="Z1017" s="756"/>
      <c r="AA1017" s="756"/>
      <c r="AB1017" s="756"/>
      <c r="AC1017" s="756"/>
      <c r="AD1017" s="756"/>
      <c r="AE1017" s="756"/>
      <c r="AF1017" s="756"/>
      <c r="AG1017" s="756"/>
      <c r="AH1017" s="756"/>
      <c r="AI1017" s="756"/>
      <c r="AJ1017" s="756"/>
      <c r="AK1017" s="594"/>
      <c r="AL1017" s="705">
        <f t="shared" si="133"/>
        <v>1005</v>
      </c>
      <c r="AM1017" s="756"/>
      <c r="AN1017" s="756"/>
      <c r="AO1017" s="756"/>
      <c r="AP1017" s="756"/>
      <c r="AQ1017" s="756"/>
      <c r="AR1017" s="756"/>
      <c r="AS1017" s="756"/>
      <c r="AT1017" s="756"/>
      <c r="AU1017" s="756"/>
      <c r="AV1017" s="756"/>
      <c r="AW1017" s="756"/>
      <c r="AX1017" s="756"/>
      <c r="AY1017" s="594"/>
      <c r="AZ1017" s="705">
        <f t="shared" si="126"/>
        <v>1005</v>
      </c>
      <c r="BA1017" s="756"/>
      <c r="BB1017" s="756"/>
      <c r="BC1017" s="756"/>
      <c r="BD1017" s="756"/>
      <c r="BE1017" s="756"/>
      <c r="BF1017" s="756"/>
      <c r="BG1017" s="756"/>
      <c r="BH1017" s="756"/>
      <c r="BI1017" s="756"/>
      <c r="BJ1017" s="756"/>
      <c r="BK1017" s="756"/>
      <c r="BL1017" s="756"/>
      <c r="BM1017" s="685"/>
      <c r="BN1017" s="705">
        <f t="shared" si="127"/>
        <v>1005</v>
      </c>
      <c r="BO1017" s="756"/>
      <c r="BP1017" s="756"/>
      <c r="BQ1017" s="756"/>
      <c r="BR1017" s="756"/>
      <c r="BS1017" s="756"/>
      <c r="BT1017" s="756"/>
      <c r="BU1017" s="756"/>
      <c r="BV1017" s="756"/>
      <c r="BW1017" s="756"/>
      <c r="BX1017" s="756"/>
      <c r="BY1017" s="756"/>
      <c r="BZ1017" s="756"/>
    </row>
    <row r="1018" spans="2:78" x14ac:dyDescent="0.25">
      <c r="B1018" s="705">
        <v>1006</v>
      </c>
      <c r="C1018" s="765">
        <f>(1+_xlfn.XLOOKUP(INT((B1018-1)/12)+1,'ZC Curve'!$B$8:$B$107,'ZC Curve'!R$8:R$107,,0))^(1/12)-1</f>
        <v>0</v>
      </c>
      <c r="D1018" s="766">
        <f t="shared" si="128"/>
        <v>1</v>
      </c>
      <c r="E1018" s="765">
        <f>(1+_xlfn.XLOOKUP(INT((B1018-1)/12)+1,'ZC Curve'!$B$8:$B$107,'ZC Curve'!S$8:S$107,,0))^(1/12)-1</f>
        <v>0</v>
      </c>
      <c r="F1018" s="766">
        <f t="shared" si="129"/>
        <v>1</v>
      </c>
      <c r="G1018" s="765">
        <f>(1+_xlfn.XLOOKUP(INT((B1018-1)/12)+1,'ZC Curve'!$B$8:$B$107,'ZC Curve'!T$8:T$107,,0))^(1/12)-1</f>
        <v>0</v>
      </c>
      <c r="H1018" s="766">
        <f t="shared" si="130"/>
        <v>1</v>
      </c>
      <c r="I1018" s="594"/>
      <c r="J1018" s="705">
        <f t="shared" si="131"/>
        <v>1006</v>
      </c>
      <c r="K1018" s="756"/>
      <c r="L1018" s="756"/>
      <c r="M1018" s="756"/>
      <c r="N1018" s="756"/>
      <c r="O1018" s="756"/>
      <c r="P1018" s="756"/>
      <c r="Q1018" s="756"/>
      <c r="R1018" s="756"/>
      <c r="S1018" s="756"/>
      <c r="T1018" s="756"/>
      <c r="U1018" s="756"/>
      <c r="V1018" s="756"/>
      <c r="W1018" s="594"/>
      <c r="X1018" s="705">
        <f t="shared" si="132"/>
        <v>1006</v>
      </c>
      <c r="Y1018" s="756"/>
      <c r="Z1018" s="756"/>
      <c r="AA1018" s="756"/>
      <c r="AB1018" s="756"/>
      <c r="AC1018" s="756"/>
      <c r="AD1018" s="756"/>
      <c r="AE1018" s="756"/>
      <c r="AF1018" s="756"/>
      <c r="AG1018" s="756"/>
      <c r="AH1018" s="756"/>
      <c r="AI1018" s="756"/>
      <c r="AJ1018" s="756"/>
      <c r="AK1018" s="594"/>
      <c r="AL1018" s="705">
        <f t="shared" si="133"/>
        <v>1006</v>
      </c>
      <c r="AM1018" s="756"/>
      <c r="AN1018" s="756"/>
      <c r="AO1018" s="756"/>
      <c r="AP1018" s="756"/>
      <c r="AQ1018" s="756"/>
      <c r="AR1018" s="756"/>
      <c r="AS1018" s="756"/>
      <c r="AT1018" s="756"/>
      <c r="AU1018" s="756"/>
      <c r="AV1018" s="756"/>
      <c r="AW1018" s="756"/>
      <c r="AX1018" s="756"/>
      <c r="AY1018" s="594"/>
      <c r="AZ1018" s="705">
        <f t="shared" si="126"/>
        <v>1006</v>
      </c>
      <c r="BA1018" s="756"/>
      <c r="BB1018" s="756"/>
      <c r="BC1018" s="756"/>
      <c r="BD1018" s="756"/>
      <c r="BE1018" s="756"/>
      <c r="BF1018" s="756"/>
      <c r="BG1018" s="756"/>
      <c r="BH1018" s="756"/>
      <c r="BI1018" s="756"/>
      <c r="BJ1018" s="756"/>
      <c r="BK1018" s="756"/>
      <c r="BL1018" s="756"/>
      <c r="BM1018" s="685"/>
      <c r="BN1018" s="705">
        <f t="shared" si="127"/>
        <v>1006</v>
      </c>
      <c r="BO1018" s="756"/>
      <c r="BP1018" s="756"/>
      <c r="BQ1018" s="756"/>
      <c r="BR1018" s="756"/>
      <c r="BS1018" s="756"/>
      <c r="BT1018" s="756"/>
      <c r="BU1018" s="756"/>
      <c r="BV1018" s="756"/>
      <c r="BW1018" s="756"/>
      <c r="BX1018" s="756"/>
      <c r="BY1018" s="756"/>
      <c r="BZ1018" s="756"/>
    </row>
    <row r="1019" spans="2:78" x14ac:dyDescent="0.25">
      <c r="B1019" s="705">
        <v>1007</v>
      </c>
      <c r="C1019" s="765">
        <f>(1+_xlfn.XLOOKUP(INT((B1019-1)/12)+1,'ZC Curve'!$B$8:$B$107,'ZC Curve'!R$8:R$107,,0))^(1/12)-1</f>
        <v>0</v>
      </c>
      <c r="D1019" s="766">
        <f t="shared" si="128"/>
        <v>1</v>
      </c>
      <c r="E1019" s="765">
        <f>(1+_xlfn.XLOOKUP(INT((B1019-1)/12)+1,'ZC Curve'!$B$8:$B$107,'ZC Curve'!S$8:S$107,,0))^(1/12)-1</f>
        <v>0</v>
      </c>
      <c r="F1019" s="766">
        <f t="shared" si="129"/>
        <v>1</v>
      </c>
      <c r="G1019" s="765">
        <f>(1+_xlfn.XLOOKUP(INT((B1019-1)/12)+1,'ZC Curve'!$B$8:$B$107,'ZC Curve'!T$8:T$107,,0))^(1/12)-1</f>
        <v>0</v>
      </c>
      <c r="H1019" s="766">
        <f t="shared" si="130"/>
        <v>1</v>
      </c>
      <c r="I1019" s="594"/>
      <c r="J1019" s="705">
        <f t="shared" si="131"/>
        <v>1007</v>
      </c>
      <c r="K1019" s="756"/>
      <c r="L1019" s="756"/>
      <c r="M1019" s="756"/>
      <c r="N1019" s="756"/>
      <c r="O1019" s="756"/>
      <c r="P1019" s="756"/>
      <c r="Q1019" s="756"/>
      <c r="R1019" s="756"/>
      <c r="S1019" s="756"/>
      <c r="T1019" s="756"/>
      <c r="U1019" s="756"/>
      <c r="V1019" s="756"/>
      <c r="W1019" s="594"/>
      <c r="X1019" s="705">
        <f t="shared" si="132"/>
        <v>1007</v>
      </c>
      <c r="Y1019" s="756"/>
      <c r="Z1019" s="756"/>
      <c r="AA1019" s="756"/>
      <c r="AB1019" s="756"/>
      <c r="AC1019" s="756"/>
      <c r="AD1019" s="756"/>
      <c r="AE1019" s="756"/>
      <c r="AF1019" s="756"/>
      <c r="AG1019" s="756"/>
      <c r="AH1019" s="756"/>
      <c r="AI1019" s="756"/>
      <c r="AJ1019" s="756"/>
      <c r="AK1019" s="594"/>
      <c r="AL1019" s="705">
        <f t="shared" si="133"/>
        <v>1007</v>
      </c>
      <c r="AM1019" s="756"/>
      <c r="AN1019" s="756"/>
      <c r="AO1019" s="756"/>
      <c r="AP1019" s="756"/>
      <c r="AQ1019" s="756"/>
      <c r="AR1019" s="756"/>
      <c r="AS1019" s="756"/>
      <c r="AT1019" s="756"/>
      <c r="AU1019" s="756"/>
      <c r="AV1019" s="756"/>
      <c r="AW1019" s="756"/>
      <c r="AX1019" s="756"/>
      <c r="AY1019" s="594"/>
      <c r="AZ1019" s="705">
        <f t="shared" si="126"/>
        <v>1007</v>
      </c>
      <c r="BA1019" s="756"/>
      <c r="BB1019" s="756"/>
      <c r="BC1019" s="756"/>
      <c r="BD1019" s="756"/>
      <c r="BE1019" s="756"/>
      <c r="BF1019" s="756"/>
      <c r="BG1019" s="756"/>
      <c r="BH1019" s="756"/>
      <c r="BI1019" s="756"/>
      <c r="BJ1019" s="756"/>
      <c r="BK1019" s="756"/>
      <c r="BL1019" s="756"/>
      <c r="BM1019" s="685"/>
      <c r="BN1019" s="705">
        <f t="shared" si="127"/>
        <v>1007</v>
      </c>
      <c r="BO1019" s="756"/>
      <c r="BP1019" s="756"/>
      <c r="BQ1019" s="756"/>
      <c r="BR1019" s="756"/>
      <c r="BS1019" s="756"/>
      <c r="BT1019" s="756"/>
      <c r="BU1019" s="756"/>
      <c r="BV1019" s="756"/>
      <c r="BW1019" s="756"/>
      <c r="BX1019" s="756"/>
      <c r="BY1019" s="756"/>
      <c r="BZ1019" s="756"/>
    </row>
    <row r="1020" spans="2:78" x14ac:dyDescent="0.25">
      <c r="B1020" s="705">
        <v>1008</v>
      </c>
      <c r="C1020" s="765">
        <f>(1+_xlfn.XLOOKUP(INT((B1020-1)/12)+1,'ZC Curve'!$B$8:$B$107,'ZC Curve'!R$8:R$107,,0))^(1/12)-1</f>
        <v>0</v>
      </c>
      <c r="D1020" s="766">
        <f t="shared" si="128"/>
        <v>1</v>
      </c>
      <c r="E1020" s="765">
        <f>(1+_xlfn.XLOOKUP(INT((B1020-1)/12)+1,'ZC Curve'!$B$8:$B$107,'ZC Curve'!S$8:S$107,,0))^(1/12)-1</f>
        <v>0</v>
      </c>
      <c r="F1020" s="766">
        <f t="shared" si="129"/>
        <v>1</v>
      </c>
      <c r="G1020" s="765">
        <f>(1+_xlfn.XLOOKUP(INT((B1020-1)/12)+1,'ZC Curve'!$B$8:$B$107,'ZC Curve'!T$8:T$107,,0))^(1/12)-1</f>
        <v>0</v>
      </c>
      <c r="H1020" s="766">
        <f t="shared" si="130"/>
        <v>1</v>
      </c>
      <c r="I1020" s="594"/>
      <c r="J1020" s="705">
        <f t="shared" si="131"/>
        <v>1008</v>
      </c>
      <c r="K1020" s="756"/>
      <c r="L1020" s="756"/>
      <c r="M1020" s="756"/>
      <c r="N1020" s="756"/>
      <c r="O1020" s="756"/>
      <c r="P1020" s="756"/>
      <c r="Q1020" s="756"/>
      <c r="R1020" s="756"/>
      <c r="S1020" s="756"/>
      <c r="T1020" s="756"/>
      <c r="U1020" s="756"/>
      <c r="V1020" s="756"/>
      <c r="W1020" s="594"/>
      <c r="X1020" s="705">
        <f t="shared" si="132"/>
        <v>1008</v>
      </c>
      <c r="Y1020" s="756"/>
      <c r="Z1020" s="756"/>
      <c r="AA1020" s="756"/>
      <c r="AB1020" s="756"/>
      <c r="AC1020" s="756"/>
      <c r="AD1020" s="756"/>
      <c r="AE1020" s="756"/>
      <c r="AF1020" s="756"/>
      <c r="AG1020" s="756"/>
      <c r="AH1020" s="756"/>
      <c r="AI1020" s="756"/>
      <c r="AJ1020" s="756"/>
      <c r="AK1020" s="594"/>
      <c r="AL1020" s="705">
        <f t="shared" si="133"/>
        <v>1008</v>
      </c>
      <c r="AM1020" s="756"/>
      <c r="AN1020" s="756"/>
      <c r="AO1020" s="756"/>
      <c r="AP1020" s="756"/>
      <c r="AQ1020" s="756"/>
      <c r="AR1020" s="756"/>
      <c r="AS1020" s="756"/>
      <c r="AT1020" s="756"/>
      <c r="AU1020" s="756"/>
      <c r="AV1020" s="756"/>
      <c r="AW1020" s="756"/>
      <c r="AX1020" s="756"/>
      <c r="AY1020" s="594"/>
      <c r="AZ1020" s="705">
        <f t="shared" si="126"/>
        <v>1008</v>
      </c>
      <c r="BA1020" s="756"/>
      <c r="BB1020" s="756"/>
      <c r="BC1020" s="756"/>
      <c r="BD1020" s="756"/>
      <c r="BE1020" s="756"/>
      <c r="BF1020" s="756"/>
      <c r="BG1020" s="756"/>
      <c r="BH1020" s="756"/>
      <c r="BI1020" s="756"/>
      <c r="BJ1020" s="756"/>
      <c r="BK1020" s="756"/>
      <c r="BL1020" s="756"/>
      <c r="BM1020" s="685"/>
      <c r="BN1020" s="705">
        <f t="shared" si="127"/>
        <v>1008</v>
      </c>
      <c r="BO1020" s="756"/>
      <c r="BP1020" s="756"/>
      <c r="BQ1020" s="756"/>
      <c r="BR1020" s="756"/>
      <c r="BS1020" s="756"/>
      <c r="BT1020" s="756"/>
      <c r="BU1020" s="756"/>
      <c r="BV1020" s="756"/>
      <c r="BW1020" s="756"/>
      <c r="BX1020" s="756"/>
      <c r="BY1020" s="756"/>
      <c r="BZ1020" s="756"/>
    </row>
    <row r="1021" spans="2:78" x14ac:dyDescent="0.25">
      <c r="B1021" s="705">
        <v>1009</v>
      </c>
      <c r="C1021" s="765">
        <f>(1+_xlfn.XLOOKUP(INT((B1021-1)/12)+1,'ZC Curve'!$B$8:$B$107,'ZC Curve'!R$8:R$107,,0))^(1/12)-1</f>
        <v>0</v>
      </c>
      <c r="D1021" s="766">
        <f t="shared" si="128"/>
        <v>1</v>
      </c>
      <c r="E1021" s="765">
        <f>(1+_xlfn.XLOOKUP(INT((B1021-1)/12)+1,'ZC Curve'!$B$8:$B$107,'ZC Curve'!S$8:S$107,,0))^(1/12)-1</f>
        <v>0</v>
      </c>
      <c r="F1021" s="766">
        <f t="shared" si="129"/>
        <v>1</v>
      </c>
      <c r="G1021" s="765">
        <f>(1+_xlfn.XLOOKUP(INT((B1021-1)/12)+1,'ZC Curve'!$B$8:$B$107,'ZC Curve'!T$8:T$107,,0))^(1/12)-1</f>
        <v>0</v>
      </c>
      <c r="H1021" s="766">
        <f t="shared" si="130"/>
        <v>1</v>
      </c>
      <c r="I1021" s="594"/>
      <c r="J1021" s="705">
        <f t="shared" si="131"/>
        <v>1009</v>
      </c>
      <c r="K1021" s="756"/>
      <c r="L1021" s="756"/>
      <c r="M1021" s="756"/>
      <c r="N1021" s="756"/>
      <c r="O1021" s="756"/>
      <c r="P1021" s="756"/>
      <c r="Q1021" s="756"/>
      <c r="R1021" s="756"/>
      <c r="S1021" s="756"/>
      <c r="T1021" s="756"/>
      <c r="U1021" s="756"/>
      <c r="V1021" s="756"/>
      <c r="W1021" s="594"/>
      <c r="X1021" s="705">
        <f t="shared" si="132"/>
        <v>1009</v>
      </c>
      <c r="Y1021" s="756"/>
      <c r="Z1021" s="756"/>
      <c r="AA1021" s="756"/>
      <c r="AB1021" s="756"/>
      <c r="AC1021" s="756"/>
      <c r="AD1021" s="756"/>
      <c r="AE1021" s="756"/>
      <c r="AF1021" s="756"/>
      <c r="AG1021" s="756"/>
      <c r="AH1021" s="756"/>
      <c r="AI1021" s="756"/>
      <c r="AJ1021" s="756"/>
      <c r="AK1021" s="594"/>
      <c r="AL1021" s="705">
        <f t="shared" si="133"/>
        <v>1009</v>
      </c>
      <c r="AM1021" s="756"/>
      <c r="AN1021" s="756"/>
      <c r="AO1021" s="756"/>
      <c r="AP1021" s="756"/>
      <c r="AQ1021" s="756"/>
      <c r="AR1021" s="756"/>
      <c r="AS1021" s="756"/>
      <c r="AT1021" s="756"/>
      <c r="AU1021" s="756"/>
      <c r="AV1021" s="756"/>
      <c r="AW1021" s="756"/>
      <c r="AX1021" s="756"/>
      <c r="AY1021" s="594"/>
      <c r="AZ1021" s="705">
        <f t="shared" si="126"/>
        <v>1009</v>
      </c>
      <c r="BA1021" s="756"/>
      <c r="BB1021" s="756"/>
      <c r="BC1021" s="756"/>
      <c r="BD1021" s="756"/>
      <c r="BE1021" s="756"/>
      <c r="BF1021" s="756"/>
      <c r="BG1021" s="756"/>
      <c r="BH1021" s="756"/>
      <c r="BI1021" s="756"/>
      <c r="BJ1021" s="756"/>
      <c r="BK1021" s="756"/>
      <c r="BL1021" s="756"/>
      <c r="BM1021" s="685"/>
      <c r="BN1021" s="705">
        <f t="shared" si="127"/>
        <v>1009</v>
      </c>
      <c r="BO1021" s="756"/>
      <c r="BP1021" s="756"/>
      <c r="BQ1021" s="756"/>
      <c r="BR1021" s="756"/>
      <c r="BS1021" s="756"/>
      <c r="BT1021" s="756"/>
      <c r="BU1021" s="756"/>
      <c r="BV1021" s="756"/>
      <c r="BW1021" s="756"/>
      <c r="BX1021" s="756"/>
      <c r="BY1021" s="756"/>
      <c r="BZ1021" s="756"/>
    </row>
    <row r="1022" spans="2:78" x14ac:dyDescent="0.25">
      <c r="B1022" s="705">
        <v>1010</v>
      </c>
      <c r="C1022" s="765">
        <f>(1+_xlfn.XLOOKUP(INT((B1022-1)/12)+1,'ZC Curve'!$B$8:$B$107,'ZC Curve'!R$8:R$107,,0))^(1/12)-1</f>
        <v>0</v>
      </c>
      <c r="D1022" s="766">
        <f t="shared" si="128"/>
        <v>1</v>
      </c>
      <c r="E1022" s="765">
        <f>(1+_xlfn.XLOOKUP(INT((B1022-1)/12)+1,'ZC Curve'!$B$8:$B$107,'ZC Curve'!S$8:S$107,,0))^(1/12)-1</f>
        <v>0</v>
      </c>
      <c r="F1022" s="766">
        <f t="shared" si="129"/>
        <v>1</v>
      </c>
      <c r="G1022" s="765">
        <f>(1+_xlfn.XLOOKUP(INT((B1022-1)/12)+1,'ZC Curve'!$B$8:$B$107,'ZC Curve'!T$8:T$107,,0))^(1/12)-1</f>
        <v>0</v>
      </c>
      <c r="H1022" s="766">
        <f t="shared" si="130"/>
        <v>1</v>
      </c>
      <c r="I1022" s="594"/>
      <c r="J1022" s="705">
        <f t="shared" si="131"/>
        <v>1010</v>
      </c>
      <c r="K1022" s="756"/>
      <c r="L1022" s="756"/>
      <c r="M1022" s="756"/>
      <c r="N1022" s="756"/>
      <c r="O1022" s="756"/>
      <c r="P1022" s="756"/>
      <c r="Q1022" s="756"/>
      <c r="R1022" s="756"/>
      <c r="S1022" s="756"/>
      <c r="T1022" s="756"/>
      <c r="U1022" s="756"/>
      <c r="V1022" s="756"/>
      <c r="W1022" s="594"/>
      <c r="X1022" s="705">
        <f t="shared" si="132"/>
        <v>1010</v>
      </c>
      <c r="Y1022" s="756"/>
      <c r="Z1022" s="756"/>
      <c r="AA1022" s="756"/>
      <c r="AB1022" s="756"/>
      <c r="AC1022" s="756"/>
      <c r="AD1022" s="756"/>
      <c r="AE1022" s="756"/>
      <c r="AF1022" s="756"/>
      <c r="AG1022" s="756"/>
      <c r="AH1022" s="756"/>
      <c r="AI1022" s="756"/>
      <c r="AJ1022" s="756"/>
      <c r="AK1022" s="594"/>
      <c r="AL1022" s="705">
        <f t="shared" si="133"/>
        <v>1010</v>
      </c>
      <c r="AM1022" s="756"/>
      <c r="AN1022" s="756"/>
      <c r="AO1022" s="756"/>
      <c r="AP1022" s="756"/>
      <c r="AQ1022" s="756"/>
      <c r="AR1022" s="756"/>
      <c r="AS1022" s="756"/>
      <c r="AT1022" s="756"/>
      <c r="AU1022" s="756"/>
      <c r="AV1022" s="756"/>
      <c r="AW1022" s="756"/>
      <c r="AX1022" s="756"/>
      <c r="AY1022" s="594"/>
      <c r="AZ1022" s="705">
        <f t="shared" si="126"/>
        <v>1010</v>
      </c>
      <c r="BA1022" s="756"/>
      <c r="BB1022" s="756"/>
      <c r="BC1022" s="756"/>
      <c r="BD1022" s="756"/>
      <c r="BE1022" s="756"/>
      <c r="BF1022" s="756"/>
      <c r="BG1022" s="756"/>
      <c r="BH1022" s="756"/>
      <c r="BI1022" s="756"/>
      <c r="BJ1022" s="756"/>
      <c r="BK1022" s="756"/>
      <c r="BL1022" s="756"/>
      <c r="BM1022" s="685"/>
      <c r="BN1022" s="705">
        <f t="shared" si="127"/>
        <v>1010</v>
      </c>
      <c r="BO1022" s="756"/>
      <c r="BP1022" s="756"/>
      <c r="BQ1022" s="756"/>
      <c r="BR1022" s="756"/>
      <c r="BS1022" s="756"/>
      <c r="BT1022" s="756"/>
      <c r="BU1022" s="756"/>
      <c r="BV1022" s="756"/>
      <c r="BW1022" s="756"/>
      <c r="BX1022" s="756"/>
      <c r="BY1022" s="756"/>
      <c r="BZ1022" s="756"/>
    </row>
    <row r="1023" spans="2:78" x14ac:dyDescent="0.25">
      <c r="B1023" s="705">
        <v>1011</v>
      </c>
      <c r="C1023" s="765">
        <f>(1+_xlfn.XLOOKUP(INT((B1023-1)/12)+1,'ZC Curve'!$B$8:$B$107,'ZC Curve'!R$8:R$107,,0))^(1/12)-1</f>
        <v>0</v>
      </c>
      <c r="D1023" s="766">
        <f t="shared" si="128"/>
        <v>1</v>
      </c>
      <c r="E1023" s="765">
        <f>(1+_xlfn.XLOOKUP(INT((B1023-1)/12)+1,'ZC Curve'!$B$8:$B$107,'ZC Curve'!S$8:S$107,,0))^(1/12)-1</f>
        <v>0</v>
      </c>
      <c r="F1023" s="766">
        <f t="shared" si="129"/>
        <v>1</v>
      </c>
      <c r="G1023" s="765">
        <f>(1+_xlfn.XLOOKUP(INT((B1023-1)/12)+1,'ZC Curve'!$B$8:$B$107,'ZC Curve'!T$8:T$107,,0))^(1/12)-1</f>
        <v>0</v>
      </c>
      <c r="H1023" s="766">
        <f t="shared" si="130"/>
        <v>1</v>
      </c>
      <c r="I1023" s="594"/>
      <c r="J1023" s="705">
        <f t="shared" si="131"/>
        <v>1011</v>
      </c>
      <c r="K1023" s="756"/>
      <c r="L1023" s="756"/>
      <c r="M1023" s="756"/>
      <c r="N1023" s="756"/>
      <c r="O1023" s="756"/>
      <c r="P1023" s="756"/>
      <c r="Q1023" s="756"/>
      <c r="R1023" s="756"/>
      <c r="S1023" s="756"/>
      <c r="T1023" s="756"/>
      <c r="U1023" s="756"/>
      <c r="V1023" s="756"/>
      <c r="W1023" s="594"/>
      <c r="X1023" s="705">
        <f t="shared" si="132"/>
        <v>1011</v>
      </c>
      <c r="Y1023" s="756"/>
      <c r="Z1023" s="756"/>
      <c r="AA1023" s="756"/>
      <c r="AB1023" s="756"/>
      <c r="AC1023" s="756"/>
      <c r="AD1023" s="756"/>
      <c r="AE1023" s="756"/>
      <c r="AF1023" s="756"/>
      <c r="AG1023" s="756"/>
      <c r="AH1023" s="756"/>
      <c r="AI1023" s="756"/>
      <c r="AJ1023" s="756"/>
      <c r="AK1023" s="594"/>
      <c r="AL1023" s="705">
        <f t="shared" si="133"/>
        <v>1011</v>
      </c>
      <c r="AM1023" s="756"/>
      <c r="AN1023" s="756"/>
      <c r="AO1023" s="756"/>
      <c r="AP1023" s="756"/>
      <c r="AQ1023" s="756"/>
      <c r="AR1023" s="756"/>
      <c r="AS1023" s="756"/>
      <c r="AT1023" s="756"/>
      <c r="AU1023" s="756"/>
      <c r="AV1023" s="756"/>
      <c r="AW1023" s="756"/>
      <c r="AX1023" s="756"/>
      <c r="AY1023" s="594"/>
      <c r="AZ1023" s="705">
        <f t="shared" si="126"/>
        <v>1011</v>
      </c>
      <c r="BA1023" s="756"/>
      <c r="BB1023" s="756"/>
      <c r="BC1023" s="756"/>
      <c r="BD1023" s="756"/>
      <c r="BE1023" s="756"/>
      <c r="BF1023" s="756"/>
      <c r="BG1023" s="756"/>
      <c r="BH1023" s="756"/>
      <c r="BI1023" s="756"/>
      <c r="BJ1023" s="756"/>
      <c r="BK1023" s="756"/>
      <c r="BL1023" s="756"/>
      <c r="BM1023" s="685"/>
      <c r="BN1023" s="705">
        <f t="shared" si="127"/>
        <v>1011</v>
      </c>
      <c r="BO1023" s="756"/>
      <c r="BP1023" s="756"/>
      <c r="BQ1023" s="756"/>
      <c r="BR1023" s="756"/>
      <c r="BS1023" s="756"/>
      <c r="BT1023" s="756"/>
      <c r="BU1023" s="756"/>
      <c r="BV1023" s="756"/>
      <c r="BW1023" s="756"/>
      <c r="BX1023" s="756"/>
      <c r="BY1023" s="756"/>
      <c r="BZ1023" s="756"/>
    </row>
    <row r="1024" spans="2:78" x14ac:dyDescent="0.25">
      <c r="B1024" s="705">
        <v>1012</v>
      </c>
      <c r="C1024" s="765">
        <f>(1+_xlfn.XLOOKUP(INT((B1024-1)/12)+1,'ZC Curve'!$B$8:$B$107,'ZC Curve'!R$8:R$107,,0))^(1/12)-1</f>
        <v>0</v>
      </c>
      <c r="D1024" s="766">
        <f t="shared" si="128"/>
        <v>1</v>
      </c>
      <c r="E1024" s="765">
        <f>(1+_xlfn.XLOOKUP(INT((B1024-1)/12)+1,'ZC Curve'!$B$8:$B$107,'ZC Curve'!S$8:S$107,,0))^(1/12)-1</f>
        <v>0</v>
      </c>
      <c r="F1024" s="766">
        <f t="shared" si="129"/>
        <v>1</v>
      </c>
      <c r="G1024" s="765">
        <f>(1+_xlfn.XLOOKUP(INT((B1024-1)/12)+1,'ZC Curve'!$B$8:$B$107,'ZC Curve'!T$8:T$107,,0))^(1/12)-1</f>
        <v>0</v>
      </c>
      <c r="H1024" s="766">
        <f t="shared" si="130"/>
        <v>1</v>
      </c>
      <c r="I1024" s="594"/>
      <c r="J1024" s="705">
        <f t="shared" si="131"/>
        <v>1012</v>
      </c>
      <c r="K1024" s="756"/>
      <c r="L1024" s="756"/>
      <c r="M1024" s="756"/>
      <c r="N1024" s="756"/>
      <c r="O1024" s="756"/>
      <c r="P1024" s="756"/>
      <c r="Q1024" s="756"/>
      <c r="R1024" s="756"/>
      <c r="S1024" s="756"/>
      <c r="T1024" s="756"/>
      <c r="U1024" s="756"/>
      <c r="V1024" s="756"/>
      <c r="W1024" s="594"/>
      <c r="X1024" s="705">
        <f t="shared" si="132"/>
        <v>1012</v>
      </c>
      <c r="Y1024" s="756"/>
      <c r="Z1024" s="756"/>
      <c r="AA1024" s="756"/>
      <c r="AB1024" s="756"/>
      <c r="AC1024" s="756"/>
      <c r="AD1024" s="756"/>
      <c r="AE1024" s="756"/>
      <c r="AF1024" s="756"/>
      <c r="AG1024" s="756"/>
      <c r="AH1024" s="756"/>
      <c r="AI1024" s="756"/>
      <c r="AJ1024" s="756"/>
      <c r="AK1024" s="594"/>
      <c r="AL1024" s="705">
        <f t="shared" si="133"/>
        <v>1012</v>
      </c>
      <c r="AM1024" s="756"/>
      <c r="AN1024" s="756"/>
      <c r="AO1024" s="756"/>
      <c r="AP1024" s="756"/>
      <c r="AQ1024" s="756"/>
      <c r="AR1024" s="756"/>
      <c r="AS1024" s="756"/>
      <c r="AT1024" s="756"/>
      <c r="AU1024" s="756"/>
      <c r="AV1024" s="756"/>
      <c r="AW1024" s="756"/>
      <c r="AX1024" s="756"/>
      <c r="AY1024" s="594"/>
      <c r="AZ1024" s="705">
        <f t="shared" si="126"/>
        <v>1012</v>
      </c>
      <c r="BA1024" s="756"/>
      <c r="BB1024" s="756"/>
      <c r="BC1024" s="756"/>
      <c r="BD1024" s="756"/>
      <c r="BE1024" s="756"/>
      <c r="BF1024" s="756"/>
      <c r="BG1024" s="756"/>
      <c r="BH1024" s="756"/>
      <c r="BI1024" s="756"/>
      <c r="BJ1024" s="756"/>
      <c r="BK1024" s="756"/>
      <c r="BL1024" s="756"/>
      <c r="BM1024" s="685"/>
      <c r="BN1024" s="705">
        <f t="shared" si="127"/>
        <v>1012</v>
      </c>
      <c r="BO1024" s="756"/>
      <c r="BP1024" s="756"/>
      <c r="BQ1024" s="756"/>
      <c r="BR1024" s="756"/>
      <c r="BS1024" s="756"/>
      <c r="BT1024" s="756"/>
      <c r="BU1024" s="756"/>
      <c r="BV1024" s="756"/>
      <c r="BW1024" s="756"/>
      <c r="BX1024" s="756"/>
      <c r="BY1024" s="756"/>
      <c r="BZ1024" s="756"/>
    </row>
    <row r="1025" spans="2:78" x14ac:dyDescent="0.25">
      <c r="B1025" s="705">
        <v>1013</v>
      </c>
      <c r="C1025" s="765">
        <f>(1+_xlfn.XLOOKUP(INT((B1025-1)/12)+1,'ZC Curve'!$B$8:$B$107,'ZC Curve'!R$8:R$107,,0))^(1/12)-1</f>
        <v>0</v>
      </c>
      <c r="D1025" s="766">
        <f t="shared" si="128"/>
        <v>1</v>
      </c>
      <c r="E1025" s="765">
        <f>(1+_xlfn.XLOOKUP(INT((B1025-1)/12)+1,'ZC Curve'!$B$8:$B$107,'ZC Curve'!S$8:S$107,,0))^(1/12)-1</f>
        <v>0</v>
      </c>
      <c r="F1025" s="766">
        <f t="shared" si="129"/>
        <v>1</v>
      </c>
      <c r="G1025" s="765">
        <f>(1+_xlfn.XLOOKUP(INT((B1025-1)/12)+1,'ZC Curve'!$B$8:$B$107,'ZC Curve'!T$8:T$107,,0))^(1/12)-1</f>
        <v>0</v>
      </c>
      <c r="H1025" s="766">
        <f t="shared" si="130"/>
        <v>1</v>
      </c>
      <c r="I1025" s="594"/>
      <c r="J1025" s="705">
        <f t="shared" si="131"/>
        <v>1013</v>
      </c>
      <c r="K1025" s="756"/>
      <c r="L1025" s="756"/>
      <c r="M1025" s="756"/>
      <c r="N1025" s="756"/>
      <c r="O1025" s="756"/>
      <c r="P1025" s="756"/>
      <c r="Q1025" s="756"/>
      <c r="R1025" s="756"/>
      <c r="S1025" s="756"/>
      <c r="T1025" s="756"/>
      <c r="U1025" s="756"/>
      <c r="V1025" s="756"/>
      <c r="W1025" s="594"/>
      <c r="X1025" s="705">
        <f t="shared" si="132"/>
        <v>1013</v>
      </c>
      <c r="Y1025" s="756"/>
      <c r="Z1025" s="756"/>
      <c r="AA1025" s="756"/>
      <c r="AB1025" s="756"/>
      <c r="AC1025" s="756"/>
      <c r="AD1025" s="756"/>
      <c r="AE1025" s="756"/>
      <c r="AF1025" s="756"/>
      <c r="AG1025" s="756"/>
      <c r="AH1025" s="756"/>
      <c r="AI1025" s="756"/>
      <c r="AJ1025" s="756"/>
      <c r="AK1025" s="594"/>
      <c r="AL1025" s="705">
        <f t="shared" si="133"/>
        <v>1013</v>
      </c>
      <c r="AM1025" s="756"/>
      <c r="AN1025" s="756"/>
      <c r="AO1025" s="756"/>
      <c r="AP1025" s="756"/>
      <c r="AQ1025" s="756"/>
      <c r="AR1025" s="756"/>
      <c r="AS1025" s="756"/>
      <c r="AT1025" s="756"/>
      <c r="AU1025" s="756"/>
      <c r="AV1025" s="756"/>
      <c r="AW1025" s="756"/>
      <c r="AX1025" s="756"/>
      <c r="AY1025" s="594"/>
      <c r="AZ1025" s="705">
        <f t="shared" si="126"/>
        <v>1013</v>
      </c>
      <c r="BA1025" s="756"/>
      <c r="BB1025" s="756"/>
      <c r="BC1025" s="756"/>
      <c r="BD1025" s="756"/>
      <c r="BE1025" s="756"/>
      <c r="BF1025" s="756"/>
      <c r="BG1025" s="756"/>
      <c r="BH1025" s="756"/>
      <c r="BI1025" s="756"/>
      <c r="BJ1025" s="756"/>
      <c r="BK1025" s="756"/>
      <c r="BL1025" s="756"/>
      <c r="BM1025" s="685"/>
      <c r="BN1025" s="705">
        <f t="shared" si="127"/>
        <v>1013</v>
      </c>
      <c r="BO1025" s="756"/>
      <c r="BP1025" s="756"/>
      <c r="BQ1025" s="756"/>
      <c r="BR1025" s="756"/>
      <c r="BS1025" s="756"/>
      <c r="BT1025" s="756"/>
      <c r="BU1025" s="756"/>
      <c r="BV1025" s="756"/>
      <c r="BW1025" s="756"/>
      <c r="BX1025" s="756"/>
      <c r="BY1025" s="756"/>
      <c r="BZ1025" s="756"/>
    </row>
    <row r="1026" spans="2:78" x14ac:dyDescent="0.25">
      <c r="B1026" s="705">
        <v>1014</v>
      </c>
      <c r="C1026" s="765">
        <f>(1+_xlfn.XLOOKUP(INT((B1026-1)/12)+1,'ZC Curve'!$B$8:$B$107,'ZC Curve'!R$8:R$107,,0))^(1/12)-1</f>
        <v>0</v>
      </c>
      <c r="D1026" s="766">
        <f t="shared" si="128"/>
        <v>1</v>
      </c>
      <c r="E1026" s="765">
        <f>(1+_xlfn.XLOOKUP(INT((B1026-1)/12)+1,'ZC Curve'!$B$8:$B$107,'ZC Curve'!S$8:S$107,,0))^(1/12)-1</f>
        <v>0</v>
      </c>
      <c r="F1026" s="766">
        <f t="shared" si="129"/>
        <v>1</v>
      </c>
      <c r="G1026" s="765">
        <f>(1+_xlfn.XLOOKUP(INT((B1026-1)/12)+1,'ZC Curve'!$B$8:$B$107,'ZC Curve'!T$8:T$107,,0))^(1/12)-1</f>
        <v>0</v>
      </c>
      <c r="H1026" s="766">
        <f t="shared" si="130"/>
        <v>1</v>
      </c>
      <c r="I1026" s="594"/>
      <c r="J1026" s="705">
        <f t="shared" si="131"/>
        <v>1014</v>
      </c>
      <c r="K1026" s="756"/>
      <c r="L1026" s="756"/>
      <c r="M1026" s="756"/>
      <c r="N1026" s="756"/>
      <c r="O1026" s="756"/>
      <c r="P1026" s="756"/>
      <c r="Q1026" s="756"/>
      <c r="R1026" s="756"/>
      <c r="S1026" s="756"/>
      <c r="T1026" s="756"/>
      <c r="U1026" s="756"/>
      <c r="V1026" s="756"/>
      <c r="W1026" s="594"/>
      <c r="X1026" s="705">
        <f t="shared" si="132"/>
        <v>1014</v>
      </c>
      <c r="Y1026" s="756"/>
      <c r="Z1026" s="756"/>
      <c r="AA1026" s="756"/>
      <c r="AB1026" s="756"/>
      <c r="AC1026" s="756"/>
      <c r="AD1026" s="756"/>
      <c r="AE1026" s="756"/>
      <c r="AF1026" s="756"/>
      <c r="AG1026" s="756"/>
      <c r="AH1026" s="756"/>
      <c r="AI1026" s="756"/>
      <c r="AJ1026" s="756"/>
      <c r="AK1026" s="594"/>
      <c r="AL1026" s="705">
        <f t="shared" si="133"/>
        <v>1014</v>
      </c>
      <c r="AM1026" s="756"/>
      <c r="AN1026" s="756"/>
      <c r="AO1026" s="756"/>
      <c r="AP1026" s="756"/>
      <c r="AQ1026" s="756"/>
      <c r="AR1026" s="756"/>
      <c r="AS1026" s="756"/>
      <c r="AT1026" s="756"/>
      <c r="AU1026" s="756"/>
      <c r="AV1026" s="756"/>
      <c r="AW1026" s="756"/>
      <c r="AX1026" s="756"/>
      <c r="AY1026" s="594"/>
      <c r="AZ1026" s="705">
        <f t="shared" si="126"/>
        <v>1014</v>
      </c>
      <c r="BA1026" s="756"/>
      <c r="BB1026" s="756"/>
      <c r="BC1026" s="756"/>
      <c r="BD1026" s="756"/>
      <c r="BE1026" s="756"/>
      <c r="BF1026" s="756"/>
      <c r="BG1026" s="756"/>
      <c r="BH1026" s="756"/>
      <c r="BI1026" s="756"/>
      <c r="BJ1026" s="756"/>
      <c r="BK1026" s="756"/>
      <c r="BL1026" s="756"/>
      <c r="BM1026" s="685"/>
      <c r="BN1026" s="705">
        <f t="shared" si="127"/>
        <v>1014</v>
      </c>
      <c r="BO1026" s="756"/>
      <c r="BP1026" s="756"/>
      <c r="BQ1026" s="756"/>
      <c r="BR1026" s="756"/>
      <c r="BS1026" s="756"/>
      <c r="BT1026" s="756"/>
      <c r="BU1026" s="756"/>
      <c r="BV1026" s="756"/>
      <c r="BW1026" s="756"/>
      <c r="BX1026" s="756"/>
      <c r="BY1026" s="756"/>
      <c r="BZ1026" s="756"/>
    </row>
    <row r="1027" spans="2:78" x14ac:dyDescent="0.25">
      <c r="B1027" s="705">
        <v>1015</v>
      </c>
      <c r="C1027" s="765">
        <f>(1+_xlfn.XLOOKUP(INT((B1027-1)/12)+1,'ZC Curve'!$B$8:$B$107,'ZC Curve'!R$8:R$107,,0))^(1/12)-1</f>
        <v>0</v>
      </c>
      <c r="D1027" s="766">
        <f t="shared" si="128"/>
        <v>1</v>
      </c>
      <c r="E1027" s="765">
        <f>(1+_xlfn.XLOOKUP(INT((B1027-1)/12)+1,'ZC Curve'!$B$8:$B$107,'ZC Curve'!S$8:S$107,,0))^(1/12)-1</f>
        <v>0</v>
      </c>
      <c r="F1027" s="766">
        <f t="shared" si="129"/>
        <v>1</v>
      </c>
      <c r="G1027" s="765">
        <f>(1+_xlfn.XLOOKUP(INT((B1027-1)/12)+1,'ZC Curve'!$B$8:$B$107,'ZC Curve'!T$8:T$107,,0))^(1/12)-1</f>
        <v>0</v>
      </c>
      <c r="H1027" s="766">
        <f t="shared" si="130"/>
        <v>1</v>
      </c>
      <c r="I1027" s="594"/>
      <c r="J1027" s="705">
        <f t="shared" si="131"/>
        <v>1015</v>
      </c>
      <c r="K1027" s="756"/>
      <c r="L1027" s="756"/>
      <c r="M1027" s="756"/>
      <c r="N1027" s="756"/>
      <c r="O1027" s="756"/>
      <c r="P1027" s="756"/>
      <c r="Q1027" s="756"/>
      <c r="R1027" s="756"/>
      <c r="S1027" s="756"/>
      <c r="T1027" s="756"/>
      <c r="U1027" s="756"/>
      <c r="V1027" s="756"/>
      <c r="W1027" s="594"/>
      <c r="X1027" s="705">
        <f t="shared" si="132"/>
        <v>1015</v>
      </c>
      <c r="Y1027" s="756"/>
      <c r="Z1027" s="756"/>
      <c r="AA1027" s="756"/>
      <c r="AB1027" s="756"/>
      <c r="AC1027" s="756"/>
      <c r="AD1027" s="756"/>
      <c r="AE1027" s="756"/>
      <c r="AF1027" s="756"/>
      <c r="AG1027" s="756"/>
      <c r="AH1027" s="756"/>
      <c r="AI1027" s="756"/>
      <c r="AJ1027" s="756"/>
      <c r="AK1027" s="594"/>
      <c r="AL1027" s="705">
        <f t="shared" si="133"/>
        <v>1015</v>
      </c>
      <c r="AM1027" s="756"/>
      <c r="AN1027" s="756"/>
      <c r="AO1027" s="756"/>
      <c r="AP1027" s="756"/>
      <c r="AQ1027" s="756"/>
      <c r="AR1027" s="756"/>
      <c r="AS1027" s="756"/>
      <c r="AT1027" s="756"/>
      <c r="AU1027" s="756"/>
      <c r="AV1027" s="756"/>
      <c r="AW1027" s="756"/>
      <c r="AX1027" s="756"/>
      <c r="AY1027" s="594"/>
      <c r="AZ1027" s="705">
        <f t="shared" si="126"/>
        <v>1015</v>
      </c>
      <c r="BA1027" s="756"/>
      <c r="BB1027" s="756"/>
      <c r="BC1027" s="756"/>
      <c r="BD1027" s="756"/>
      <c r="BE1027" s="756"/>
      <c r="BF1027" s="756"/>
      <c r="BG1027" s="756"/>
      <c r="BH1027" s="756"/>
      <c r="BI1027" s="756"/>
      <c r="BJ1027" s="756"/>
      <c r="BK1027" s="756"/>
      <c r="BL1027" s="756"/>
      <c r="BM1027" s="685"/>
      <c r="BN1027" s="705">
        <f t="shared" si="127"/>
        <v>1015</v>
      </c>
      <c r="BO1027" s="756"/>
      <c r="BP1027" s="756"/>
      <c r="BQ1027" s="756"/>
      <c r="BR1027" s="756"/>
      <c r="BS1027" s="756"/>
      <c r="BT1027" s="756"/>
      <c r="BU1027" s="756"/>
      <c r="BV1027" s="756"/>
      <c r="BW1027" s="756"/>
      <c r="BX1027" s="756"/>
      <c r="BY1027" s="756"/>
      <c r="BZ1027" s="756"/>
    </row>
    <row r="1028" spans="2:78" x14ac:dyDescent="0.25">
      <c r="B1028" s="705">
        <v>1016</v>
      </c>
      <c r="C1028" s="765">
        <f>(1+_xlfn.XLOOKUP(INT((B1028-1)/12)+1,'ZC Curve'!$B$8:$B$107,'ZC Curve'!R$8:R$107,,0))^(1/12)-1</f>
        <v>0</v>
      </c>
      <c r="D1028" s="766">
        <f t="shared" si="128"/>
        <v>1</v>
      </c>
      <c r="E1028" s="765">
        <f>(1+_xlfn.XLOOKUP(INT((B1028-1)/12)+1,'ZC Curve'!$B$8:$B$107,'ZC Curve'!S$8:S$107,,0))^(1/12)-1</f>
        <v>0</v>
      </c>
      <c r="F1028" s="766">
        <f t="shared" si="129"/>
        <v>1</v>
      </c>
      <c r="G1028" s="765">
        <f>(1+_xlfn.XLOOKUP(INT((B1028-1)/12)+1,'ZC Curve'!$B$8:$B$107,'ZC Curve'!T$8:T$107,,0))^(1/12)-1</f>
        <v>0</v>
      </c>
      <c r="H1028" s="766">
        <f t="shared" si="130"/>
        <v>1</v>
      </c>
      <c r="I1028" s="594"/>
      <c r="J1028" s="705">
        <f t="shared" si="131"/>
        <v>1016</v>
      </c>
      <c r="K1028" s="756"/>
      <c r="L1028" s="756"/>
      <c r="M1028" s="756"/>
      <c r="N1028" s="756"/>
      <c r="O1028" s="756"/>
      <c r="P1028" s="756"/>
      <c r="Q1028" s="756"/>
      <c r="R1028" s="756"/>
      <c r="S1028" s="756"/>
      <c r="T1028" s="756"/>
      <c r="U1028" s="756"/>
      <c r="V1028" s="756"/>
      <c r="W1028" s="594"/>
      <c r="X1028" s="705">
        <f t="shared" si="132"/>
        <v>1016</v>
      </c>
      <c r="Y1028" s="756"/>
      <c r="Z1028" s="756"/>
      <c r="AA1028" s="756"/>
      <c r="AB1028" s="756"/>
      <c r="AC1028" s="756"/>
      <c r="AD1028" s="756"/>
      <c r="AE1028" s="756"/>
      <c r="AF1028" s="756"/>
      <c r="AG1028" s="756"/>
      <c r="AH1028" s="756"/>
      <c r="AI1028" s="756"/>
      <c r="AJ1028" s="756"/>
      <c r="AK1028" s="594"/>
      <c r="AL1028" s="705">
        <f t="shared" si="133"/>
        <v>1016</v>
      </c>
      <c r="AM1028" s="756"/>
      <c r="AN1028" s="756"/>
      <c r="AO1028" s="756"/>
      <c r="AP1028" s="756"/>
      <c r="AQ1028" s="756"/>
      <c r="AR1028" s="756"/>
      <c r="AS1028" s="756"/>
      <c r="AT1028" s="756"/>
      <c r="AU1028" s="756"/>
      <c r="AV1028" s="756"/>
      <c r="AW1028" s="756"/>
      <c r="AX1028" s="756"/>
      <c r="AY1028" s="594"/>
      <c r="AZ1028" s="705">
        <f t="shared" si="126"/>
        <v>1016</v>
      </c>
      <c r="BA1028" s="756"/>
      <c r="BB1028" s="756"/>
      <c r="BC1028" s="756"/>
      <c r="BD1028" s="756"/>
      <c r="BE1028" s="756"/>
      <c r="BF1028" s="756"/>
      <c r="BG1028" s="756"/>
      <c r="BH1028" s="756"/>
      <c r="BI1028" s="756"/>
      <c r="BJ1028" s="756"/>
      <c r="BK1028" s="756"/>
      <c r="BL1028" s="756"/>
      <c r="BM1028" s="685"/>
      <c r="BN1028" s="705">
        <f t="shared" si="127"/>
        <v>1016</v>
      </c>
      <c r="BO1028" s="756"/>
      <c r="BP1028" s="756"/>
      <c r="BQ1028" s="756"/>
      <c r="BR1028" s="756"/>
      <c r="BS1028" s="756"/>
      <c r="BT1028" s="756"/>
      <c r="BU1028" s="756"/>
      <c r="BV1028" s="756"/>
      <c r="BW1028" s="756"/>
      <c r="BX1028" s="756"/>
      <c r="BY1028" s="756"/>
      <c r="BZ1028" s="756"/>
    </row>
    <row r="1029" spans="2:78" x14ac:dyDescent="0.25">
      <c r="B1029" s="705">
        <v>1017</v>
      </c>
      <c r="C1029" s="765">
        <f>(1+_xlfn.XLOOKUP(INT((B1029-1)/12)+1,'ZC Curve'!$B$8:$B$107,'ZC Curve'!R$8:R$107,,0))^(1/12)-1</f>
        <v>0</v>
      </c>
      <c r="D1029" s="766">
        <f t="shared" si="128"/>
        <v>1</v>
      </c>
      <c r="E1029" s="765">
        <f>(1+_xlfn.XLOOKUP(INT((B1029-1)/12)+1,'ZC Curve'!$B$8:$B$107,'ZC Curve'!S$8:S$107,,0))^(1/12)-1</f>
        <v>0</v>
      </c>
      <c r="F1029" s="766">
        <f t="shared" si="129"/>
        <v>1</v>
      </c>
      <c r="G1029" s="765">
        <f>(1+_xlfn.XLOOKUP(INT((B1029-1)/12)+1,'ZC Curve'!$B$8:$B$107,'ZC Curve'!T$8:T$107,,0))^(1/12)-1</f>
        <v>0</v>
      </c>
      <c r="H1029" s="766">
        <f t="shared" si="130"/>
        <v>1</v>
      </c>
      <c r="I1029" s="594"/>
      <c r="J1029" s="705">
        <f t="shared" si="131"/>
        <v>1017</v>
      </c>
      <c r="K1029" s="756"/>
      <c r="L1029" s="756"/>
      <c r="M1029" s="756"/>
      <c r="N1029" s="756"/>
      <c r="O1029" s="756"/>
      <c r="P1029" s="756"/>
      <c r="Q1029" s="756"/>
      <c r="R1029" s="756"/>
      <c r="S1029" s="756"/>
      <c r="T1029" s="756"/>
      <c r="U1029" s="756"/>
      <c r="V1029" s="756"/>
      <c r="W1029" s="594"/>
      <c r="X1029" s="705">
        <f t="shared" si="132"/>
        <v>1017</v>
      </c>
      <c r="Y1029" s="756"/>
      <c r="Z1029" s="756"/>
      <c r="AA1029" s="756"/>
      <c r="AB1029" s="756"/>
      <c r="AC1029" s="756"/>
      <c r="AD1029" s="756"/>
      <c r="AE1029" s="756"/>
      <c r="AF1029" s="756"/>
      <c r="AG1029" s="756"/>
      <c r="AH1029" s="756"/>
      <c r="AI1029" s="756"/>
      <c r="AJ1029" s="756"/>
      <c r="AK1029" s="594"/>
      <c r="AL1029" s="705">
        <f t="shared" si="133"/>
        <v>1017</v>
      </c>
      <c r="AM1029" s="756"/>
      <c r="AN1029" s="756"/>
      <c r="AO1029" s="756"/>
      <c r="AP1029" s="756"/>
      <c r="AQ1029" s="756"/>
      <c r="AR1029" s="756"/>
      <c r="AS1029" s="756"/>
      <c r="AT1029" s="756"/>
      <c r="AU1029" s="756"/>
      <c r="AV1029" s="756"/>
      <c r="AW1029" s="756"/>
      <c r="AX1029" s="756"/>
      <c r="AY1029" s="594"/>
      <c r="AZ1029" s="705">
        <f t="shared" si="126"/>
        <v>1017</v>
      </c>
      <c r="BA1029" s="756"/>
      <c r="BB1029" s="756"/>
      <c r="BC1029" s="756"/>
      <c r="BD1029" s="756"/>
      <c r="BE1029" s="756"/>
      <c r="BF1029" s="756"/>
      <c r="BG1029" s="756"/>
      <c r="BH1029" s="756"/>
      <c r="BI1029" s="756"/>
      <c r="BJ1029" s="756"/>
      <c r="BK1029" s="756"/>
      <c r="BL1029" s="756"/>
      <c r="BM1029" s="685"/>
      <c r="BN1029" s="705">
        <f t="shared" si="127"/>
        <v>1017</v>
      </c>
      <c r="BO1029" s="756"/>
      <c r="BP1029" s="756"/>
      <c r="BQ1029" s="756"/>
      <c r="BR1029" s="756"/>
      <c r="BS1029" s="756"/>
      <c r="BT1029" s="756"/>
      <c r="BU1029" s="756"/>
      <c r="BV1029" s="756"/>
      <c r="BW1029" s="756"/>
      <c r="BX1029" s="756"/>
      <c r="BY1029" s="756"/>
      <c r="BZ1029" s="756"/>
    </row>
    <row r="1030" spans="2:78" x14ac:dyDescent="0.25">
      <c r="B1030" s="705">
        <v>1018</v>
      </c>
      <c r="C1030" s="765">
        <f>(1+_xlfn.XLOOKUP(INT((B1030-1)/12)+1,'ZC Curve'!$B$8:$B$107,'ZC Curve'!R$8:R$107,,0))^(1/12)-1</f>
        <v>0</v>
      </c>
      <c r="D1030" s="766">
        <f t="shared" si="128"/>
        <v>1</v>
      </c>
      <c r="E1030" s="765">
        <f>(1+_xlfn.XLOOKUP(INT((B1030-1)/12)+1,'ZC Curve'!$B$8:$B$107,'ZC Curve'!S$8:S$107,,0))^(1/12)-1</f>
        <v>0</v>
      </c>
      <c r="F1030" s="766">
        <f t="shared" si="129"/>
        <v>1</v>
      </c>
      <c r="G1030" s="765">
        <f>(1+_xlfn.XLOOKUP(INT((B1030-1)/12)+1,'ZC Curve'!$B$8:$B$107,'ZC Curve'!T$8:T$107,,0))^(1/12)-1</f>
        <v>0</v>
      </c>
      <c r="H1030" s="766">
        <f t="shared" si="130"/>
        <v>1</v>
      </c>
      <c r="I1030" s="594"/>
      <c r="J1030" s="705">
        <f t="shared" si="131"/>
        <v>1018</v>
      </c>
      <c r="K1030" s="756"/>
      <c r="L1030" s="756"/>
      <c r="M1030" s="756"/>
      <c r="N1030" s="756"/>
      <c r="O1030" s="756"/>
      <c r="P1030" s="756"/>
      <c r="Q1030" s="756"/>
      <c r="R1030" s="756"/>
      <c r="S1030" s="756"/>
      <c r="T1030" s="756"/>
      <c r="U1030" s="756"/>
      <c r="V1030" s="756"/>
      <c r="W1030" s="594"/>
      <c r="X1030" s="705">
        <f t="shared" si="132"/>
        <v>1018</v>
      </c>
      <c r="Y1030" s="756"/>
      <c r="Z1030" s="756"/>
      <c r="AA1030" s="756"/>
      <c r="AB1030" s="756"/>
      <c r="AC1030" s="756"/>
      <c r="AD1030" s="756"/>
      <c r="AE1030" s="756"/>
      <c r="AF1030" s="756"/>
      <c r="AG1030" s="756"/>
      <c r="AH1030" s="756"/>
      <c r="AI1030" s="756"/>
      <c r="AJ1030" s="756"/>
      <c r="AK1030" s="594"/>
      <c r="AL1030" s="705">
        <f t="shared" si="133"/>
        <v>1018</v>
      </c>
      <c r="AM1030" s="756"/>
      <c r="AN1030" s="756"/>
      <c r="AO1030" s="756"/>
      <c r="AP1030" s="756"/>
      <c r="AQ1030" s="756"/>
      <c r="AR1030" s="756"/>
      <c r="AS1030" s="756"/>
      <c r="AT1030" s="756"/>
      <c r="AU1030" s="756"/>
      <c r="AV1030" s="756"/>
      <c r="AW1030" s="756"/>
      <c r="AX1030" s="756"/>
      <c r="AY1030" s="594"/>
      <c r="AZ1030" s="705">
        <f t="shared" si="126"/>
        <v>1018</v>
      </c>
      <c r="BA1030" s="756"/>
      <c r="BB1030" s="756"/>
      <c r="BC1030" s="756"/>
      <c r="BD1030" s="756"/>
      <c r="BE1030" s="756"/>
      <c r="BF1030" s="756"/>
      <c r="BG1030" s="756"/>
      <c r="BH1030" s="756"/>
      <c r="BI1030" s="756"/>
      <c r="BJ1030" s="756"/>
      <c r="BK1030" s="756"/>
      <c r="BL1030" s="756"/>
      <c r="BM1030" s="685"/>
      <c r="BN1030" s="705">
        <f t="shared" si="127"/>
        <v>1018</v>
      </c>
      <c r="BO1030" s="756"/>
      <c r="BP1030" s="756"/>
      <c r="BQ1030" s="756"/>
      <c r="BR1030" s="756"/>
      <c r="BS1030" s="756"/>
      <c r="BT1030" s="756"/>
      <c r="BU1030" s="756"/>
      <c r="BV1030" s="756"/>
      <c r="BW1030" s="756"/>
      <c r="BX1030" s="756"/>
      <c r="BY1030" s="756"/>
      <c r="BZ1030" s="756"/>
    </row>
    <row r="1031" spans="2:78" x14ac:dyDescent="0.25">
      <c r="B1031" s="705">
        <v>1019</v>
      </c>
      <c r="C1031" s="765">
        <f>(1+_xlfn.XLOOKUP(INT((B1031-1)/12)+1,'ZC Curve'!$B$8:$B$107,'ZC Curve'!R$8:R$107,,0))^(1/12)-1</f>
        <v>0</v>
      </c>
      <c r="D1031" s="766">
        <f t="shared" si="128"/>
        <v>1</v>
      </c>
      <c r="E1031" s="765">
        <f>(1+_xlfn.XLOOKUP(INT((B1031-1)/12)+1,'ZC Curve'!$B$8:$B$107,'ZC Curve'!S$8:S$107,,0))^(1/12)-1</f>
        <v>0</v>
      </c>
      <c r="F1031" s="766">
        <f t="shared" si="129"/>
        <v>1</v>
      </c>
      <c r="G1031" s="765">
        <f>(1+_xlfn.XLOOKUP(INT((B1031-1)/12)+1,'ZC Curve'!$B$8:$B$107,'ZC Curve'!T$8:T$107,,0))^(1/12)-1</f>
        <v>0</v>
      </c>
      <c r="H1031" s="766">
        <f t="shared" si="130"/>
        <v>1</v>
      </c>
      <c r="I1031" s="594"/>
      <c r="J1031" s="705">
        <f t="shared" si="131"/>
        <v>1019</v>
      </c>
      <c r="K1031" s="756"/>
      <c r="L1031" s="756"/>
      <c r="M1031" s="756"/>
      <c r="N1031" s="756"/>
      <c r="O1031" s="756"/>
      <c r="P1031" s="756"/>
      <c r="Q1031" s="756"/>
      <c r="R1031" s="756"/>
      <c r="S1031" s="756"/>
      <c r="T1031" s="756"/>
      <c r="U1031" s="756"/>
      <c r="V1031" s="756"/>
      <c r="W1031" s="594"/>
      <c r="X1031" s="705">
        <f t="shared" si="132"/>
        <v>1019</v>
      </c>
      <c r="Y1031" s="756"/>
      <c r="Z1031" s="756"/>
      <c r="AA1031" s="756"/>
      <c r="AB1031" s="756"/>
      <c r="AC1031" s="756"/>
      <c r="AD1031" s="756"/>
      <c r="AE1031" s="756"/>
      <c r="AF1031" s="756"/>
      <c r="AG1031" s="756"/>
      <c r="AH1031" s="756"/>
      <c r="AI1031" s="756"/>
      <c r="AJ1031" s="756"/>
      <c r="AK1031" s="594"/>
      <c r="AL1031" s="705">
        <f t="shared" si="133"/>
        <v>1019</v>
      </c>
      <c r="AM1031" s="756"/>
      <c r="AN1031" s="756"/>
      <c r="AO1031" s="756"/>
      <c r="AP1031" s="756"/>
      <c r="AQ1031" s="756"/>
      <c r="AR1031" s="756"/>
      <c r="AS1031" s="756"/>
      <c r="AT1031" s="756"/>
      <c r="AU1031" s="756"/>
      <c r="AV1031" s="756"/>
      <c r="AW1031" s="756"/>
      <c r="AX1031" s="756"/>
      <c r="AY1031" s="594"/>
      <c r="AZ1031" s="705">
        <f t="shared" si="126"/>
        <v>1019</v>
      </c>
      <c r="BA1031" s="756"/>
      <c r="BB1031" s="756"/>
      <c r="BC1031" s="756"/>
      <c r="BD1031" s="756"/>
      <c r="BE1031" s="756"/>
      <c r="BF1031" s="756"/>
      <c r="BG1031" s="756"/>
      <c r="BH1031" s="756"/>
      <c r="BI1031" s="756"/>
      <c r="BJ1031" s="756"/>
      <c r="BK1031" s="756"/>
      <c r="BL1031" s="756"/>
      <c r="BM1031" s="685"/>
      <c r="BN1031" s="705">
        <f t="shared" si="127"/>
        <v>1019</v>
      </c>
      <c r="BO1031" s="756"/>
      <c r="BP1031" s="756"/>
      <c r="BQ1031" s="756"/>
      <c r="BR1031" s="756"/>
      <c r="BS1031" s="756"/>
      <c r="BT1031" s="756"/>
      <c r="BU1031" s="756"/>
      <c r="BV1031" s="756"/>
      <c r="BW1031" s="756"/>
      <c r="BX1031" s="756"/>
      <c r="BY1031" s="756"/>
      <c r="BZ1031" s="756"/>
    </row>
    <row r="1032" spans="2:78" x14ac:dyDescent="0.25">
      <c r="B1032" s="705">
        <v>1020</v>
      </c>
      <c r="C1032" s="765">
        <f>(1+_xlfn.XLOOKUP(INT((B1032-1)/12)+1,'ZC Curve'!$B$8:$B$107,'ZC Curve'!R$8:R$107,,0))^(1/12)-1</f>
        <v>0</v>
      </c>
      <c r="D1032" s="766">
        <f t="shared" si="128"/>
        <v>1</v>
      </c>
      <c r="E1032" s="765">
        <f>(1+_xlfn.XLOOKUP(INT((B1032-1)/12)+1,'ZC Curve'!$B$8:$B$107,'ZC Curve'!S$8:S$107,,0))^(1/12)-1</f>
        <v>0</v>
      </c>
      <c r="F1032" s="766">
        <f t="shared" si="129"/>
        <v>1</v>
      </c>
      <c r="G1032" s="765">
        <f>(1+_xlfn.XLOOKUP(INT((B1032-1)/12)+1,'ZC Curve'!$B$8:$B$107,'ZC Curve'!T$8:T$107,,0))^(1/12)-1</f>
        <v>0</v>
      </c>
      <c r="H1032" s="766">
        <f t="shared" si="130"/>
        <v>1</v>
      </c>
      <c r="I1032" s="594"/>
      <c r="J1032" s="705">
        <f t="shared" si="131"/>
        <v>1020</v>
      </c>
      <c r="K1032" s="756"/>
      <c r="L1032" s="756"/>
      <c r="M1032" s="756"/>
      <c r="N1032" s="756"/>
      <c r="O1032" s="756"/>
      <c r="P1032" s="756"/>
      <c r="Q1032" s="756"/>
      <c r="R1032" s="756"/>
      <c r="S1032" s="756"/>
      <c r="T1032" s="756"/>
      <c r="U1032" s="756"/>
      <c r="V1032" s="756"/>
      <c r="W1032" s="594"/>
      <c r="X1032" s="705">
        <f t="shared" si="132"/>
        <v>1020</v>
      </c>
      <c r="Y1032" s="756"/>
      <c r="Z1032" s="756"/>
      <c r="AA1032" s="756"/>
      <c r="AB1032" s="756"/>
      <c r="AC1032" s="756"/>
      <c r="AD1032" s="756"/>
      <c r="AE1032" s="756"/>
      <c r="AF1032" s="756"/>
      <c r="AG1032" s="756"/>
      <c r="AH1032" s="756"/>
      <c r="AI1032" s="756"/>
      <c r="AJ1032" s="756"/>
      <c r="AK1032" s="594"/>
      <c r="AL1032" s="705">
        <f t="shared" si="133"/>
        <v>1020</v>
      </c>
      <c r="AM1032" s="756"/>
      <c r="AN1032" s="756"/>
      <c r="AO1032" s="756"/>
      <c r="AP1032" s="756"/>
      <c r="AQ1032" s="756"/>
      <c r="AR1032" s="756"/>
      <c r="AS1032" s="756"/>
      <c r="AT1032" s="756"/>
      <c r="AU1032" s="756"/>
      <c r="AV1032" s="756"/>
      <c r="AW1032" s="756"/>
      <c r="AX1032" s="756"/>
      <c r="AY1032" s="594"/>
      <c r="AZ1032" s="705">
        <f t="shared" si="126"/>
        <v>1020</v>
      </c>
      <c r="BA1032" s="756"/>
      <c r="BB1032" s="756"/>
      <c r="BC1032" s="756"/>
      <c r="BD1032" s="756"/>
      <c r="BE1032" s="756"/>
      <c r="BF1032" s="756"/>
      <c r="BG1032" s="756"/>
      <c r="BH1032" s="756"/>
      <c r="BI1032" s="756"/>
      <c r="BJ1032" s="756"/>
      <c r="BK1032" s="756"/>
      <c r="BL1032" s="756"/>
      <c r="BM1032" s="685"/>
      <c r="BN1032" s="705">
        <f t="shared" si="127"/>
        <v>1020</v>
      </c>
      <c r="BO1032" s="756"/>
      <c r="BP1032" s="756"/>
      <c r="BQ1032" s="756"/>
      <c r="BR1032" s="756"/>
      <c r="BS1032" s="756"/>
      <c r="BT1032" s="756"/>
      <c r="BU1032" s="756"/>
      <c r="BV1032" s="756"/>
      <c r="BW1032" s="756"/>
      <c r="BX1032" s="756"/>
      <c r="BY1032" s="756"/>
      <c r="BZ1032" s="756"/>
    </row>
    <row r="1033" spans="2:78" x14ac:dyDescent="0.25">
      <c r="B1033" s="705">
        <v>1021</v>
      </c>
      <c r="C1033" s="765">
        <f>(1+_xlfn.XLOOKUP(INT((B1033-1)/12)+1,'ZC Curve'!$B$8:$B$107,'ZC Curve'!R$8:R$107,,0))^(1/12)-1</f>
        <v>0</v>
      </c>
      <c r="D1033" s="766">
        <f t="shared" si="128"/>
        <v>1</v>
      </c>
      <c r="E1033" s="765">
        <f>(1+_xlfn.XLOOKUP(INT((B1033-1)/12)+1,'ZC Curve'!$B$8:$B$107,'ZC Curve'!S$8:S$107,,0))^(1/12)-1</f>
        <v>0</v>
      </c>
      <c r="F1033" s="766">
        <f t="shared" si="129"/>
        <v>1</v>
      </c>
      <c r="G1033" s="765">
        <f>(1+_xlfn.XLOOKUP(INT((B1033-1)/12)+1,'ZC Curve'!$B$8:$B$107,'ZC Curve'!T$8:T$107,,0))^(1/12)-1</f>
        <v>0</v>
      </c>
      <c r="H1033" s="766">
        <f t="shared" si="130"/>
        <v>1</v>
      </c>
      <c r="I1033" s="594"/>
      <c r="J1033" s="705">
        <f t="shared" si="131"/>
        <v>1021</v>
      </c>
      <c r="K1033" s="756"/>
      <c r="L1033" s="756"/>
      <c r="M1033" s="756"/>
      <c r="N1033" s="756"/>
      <c r="O1033" s="756"/>
      <c r="P1033" s="756"/>
      <c r="Q1033" s="756"/>
      <c r="R1033" s="756"/>
      <c r="S1033" s="756"/>
      <c r="T1033" s="756"/>
      <c r="U1033" s="756"/>
      <c r="V1033" s="756"/>
      <c r="W1033" s="594"/>
      <c r="X1033" s="705">
        <f t="shared" si="132"/>
        <v>1021</v>
      </c>
      <c r="Y1033" s="756"/>
      <c r="Z1033" s="756"/>
      <c r="AA1033" s="756"/>
      <c r="AB1033" s="756"/>
      <c r="AC1033" s="756"/>
      <c r="AD1033" s="756"/>
      <c r="AE1033" s="756"/>
      <c r="AF1033" s="756"/>
      <c r="AG1033" s="756"/>
      <c r="AH1033" s="756"/>
      <c r="AI1033" s="756"/>
      <c r="AJ1033" s="756"/>
      <c r="AK1033" s="594"/>
      <c r="AL1033" s="705">
        <f t="shared" si="133"/>
        <v>1021</v>
      </c>
      <c r="AM1033" s="756"/>
      <c r="AN1033" s="756"/>
      <c r="AO1033" s="756"/>
      <c r="AP1033" s="756"/>
      <c r="AQ1033" s="756"/>
      <c r="AR1033" s="756"/>
      <c r="AS1033" s="756"/>
      <c r="AT1033" s="756"/>
      <c r="AU1033" s="756"/>
      <c r="AV1033" s="756"/>
      <c r="AW1033" s="756"/>
      <c r="AX1033" s="756"/>
      <c r="AY1033" s="594"/>
      <c r="AZ1033" s="705">
        <f t="shared" si="126"/>
        <v>1021</v>
      </c>
      <c r="BA1033" s="756"/>
      <c r="BB1033" s="756"/>
      <c r="BC1033" s="756"/>
      <c r="BD1033" s="756"/>
      <c r="BE1033" s="756"/>
      <c r="BF1033" s="756"/>
      <c r="BG1033" s="756"/>
      <c r="BH1033" s="756"/>
      <c r="BI1033" s="756"/>
      <c r="BJ1033" s="756"/>
      <c r="BK1033" s="756"/>
      <c r="BL1033" s="756"/>
      <c r="BM1033" s="685"/>
      <c r="BN1033" s="705">
        <f t="shared" si="127"/>
        <v>1021</v>
      </c>
      <c r="BO1033" s="756"/>
      <c r="BP1033" s="756"/>
      <c r="BQ1033" s="756"/>
      <c r="BR1033" s="756"/>
      <c r="BS1033" s="756"/>
      <c r="BT1033" s="756"/>
      <c r="BU1033" s="756"/>
      <c r="BV1033" s="756"/>
      <c r="BW1033" s="756"/>
      <c r="BX1033" s="756"/>
      <c r="BY1033" s="756"/>
      <c r="BZ1033" s="756"/>
    </row>
    <row r="1034" spans="2:78" x14ac:dyDescent="0.25">
      <c r="B1034" s="705">
        <v>1022</v>
      </c>
      <c r="C1034" s="765">
        <f>(1+_xlfn.XLOOKUP(INT((B1034-1)/12)+1,'ZC Curve'!$B$8:$B$107,'ZC Curve'!R$8:R$107,,0))^(1/12)-1</f>
        <v>0</v>
      </c>
      <c r="D1034" s="766">
        <f t="shared" si="128"/>
        <v>1</v>
      </c>
      <c r="E1034" s="765">
        <f>(1+_xlfn.XLOOKUP(INT((B1034-1)/12)+1,'ZC Curve'!$B$8:$B$107,'ZC Curve'!S$8:S$107,,0))^(1/12)-1</f>
        <v>0</v>
      </c>
      <c r="F1034" s="766">
        <f t="shared" si="129"/>
        <v>1</v>
      </c>
      <c r="G1034" s="765">
        <f>(1+_xlfn.XLOOKUP(INT((B1034-1)/12)+1,'ZC Curve'!$B$8:$B$107,'ZC Curve'!T$8:T$107,,0))^(1/12)-1</f>
        <v>0</v>
      </c>
      <c r="H1034" s="766">
        <f t="shared" si="130"/>
        <v>1</v>
      </c>
      <c r="I1034" s="594"/>
      <c r="J1034" s="705">
        <f t="shared" si="131"/>
        <v>1022</v>
      </c>
      <c r="K1034" s="756"/>
      <c r="L1034" s="756"/>
      <c r="M1034" s="756"/>
      <c r="N1034" s="756"/>
      <c r="O1034" s="756"/>
      <c r="P1034" s="756"/>
      <c r="Q1034" s="756"/>
      <c r="R1034" s="756"/>
      <c r="S1034" s="756"/>
      <c r="T1034" s="756"/>
      <c r="U1034" s="756"/>
      <c r="V1034" s="756"/>
      <c r="W1034" s="594"/>
      <c r="X1034" s="705">
        <f t="shared" si="132"/>
        <v>1022</v>
      </c>
      <c r="Y1034" s="756"/>
      <c r="Z1034" s="756"/>
      <c r="AA1034" s="756"/>
      <c r="AB1034" s="756"/>
      <c r="AC1034" s="756"/>
      <c r="AD1034" s="756"/>
      <c r="AE1034" s="756"/>
      <c r="AF1034" s="756"/>
      <c r="AG1034" s="756"/>
      <c r="AH1034" s="756"/>
      <c r="AI1034" s="756"/>
      <c r="AJ1034" s="756"/>
      <c r="AK1034" s="594"/>
      <c r="AL1034" s="705">
        <f t="shared" si="133"/>
        <v>1022</v>
      </c>
      <c r="AM1034" s="756"/>
      <c r="AN1034" s="756"/>
      <c r="AO1034" s="756"/>
      <c r="AP1034" s="756"/>
      <c r="AQ1034" s="756"/>
      <c r="AR1034" s="756"/>
      <c r="AS1034" s="756"/>
      <c r="AT1034" s="756"/>
      <c r="AU1034" s="756"/>
      <c r="AV1034" s="756"/>
      <c r="AW1034" s="756"/>
      <c r="AX1034" s="756"/>
      <c r="AY1034" s="594"/>
      <c r="AZ1034" s="705">
        <f t="shared" si="126"/>
        <v>1022</v>
      </c>
      <c r="BA1034" s="756"/>
      <c r="BB1034" s="756"/>
      <c r="BC1034" s="756"/>
      <c r="BD1034" s="756"/>
      <c r="BE1034" s="756"/>
      <c r="BF1034" s="756"/>
      <c r="BG1034" s="756"/>
      <c r="BH1034" s="756"/>
      <c r="BI1034" s="756"/>
      <c r="BJ1034" s="756"/>
      <c r="BK1034" s="756"/>
      <c r="BL1034" s="756"/>
      <c r="BM1034" s="685"/>
      <c r="BN1034" s="705">
        <f t="shared" si="127"/>
        <v>1022</v>
      </c>
      <c r="BO1034" s="756"/>
      <c r="BP1034" s="756"/>
      <c r="BQ1034" s="756"/>
      <c r="BR1034" s="756"/>
      <c r="BS1034" s="756"/>
      <c r="BT1034" s="756"/>
      <c r="BU1034" s="756"/>
      <c r="BV1034" s="756"/>
      <c r="BW1034" s="756"/>
      <c r="BX1034" s="756"/>
      <c r="BY1034" s="756"/>
      <c r="BZ1034" s="756"/>
    </row>
    <row r="1035" spans="2:78" x14ac:dyDescent="0.25">
      <c r="B1035" s="705">
        <v>1023</v>
      </c>
      <c r="C1035" s="765">
        <f>(1+_xlfn.XLOOKUP(INT((B1035-1)/12)+1,'ZC Curve'!$B$8:$B$107,'ZC Curve'!R$8:R$107,,0))^(1/12)-1</f>
        <v>0</v>
      </c>
      <c r="D1035" s="766">
        <f t="shared" si="128"/>
        <v>1</v>
      </c>
      <c r="E1035" s="765">
        <f>(1+_xlfn.XLOOKUP(INT((B1035-1)/12)+1,'ZC Curve'!$B$8:$B$107,'ZC Curve'!S$8:S$107,,0))^(1/12)-1</f>
        <v>0</v>
      </c>
      <c r="F1035" s="766">
        <f t="shared" si="129"/>
        <v>1</v>
      </c>
      <c r="G1035" s="765">
        <f>(1+_xlfn.XLOOKUP(INT((B1035-1)/12)+1,'ZC Curve'!$B$8:$B$107,'ZC Curve'!T$8:T$107,,0))^(1/12)-1</f>
        <v>0</v>
      </c>
      <c r="H1035" s="766">
        <f t="shared" si="130"/>
        <v>1</v>
      </c>
      <c r="I1035" s="594"/>
      <c r="J1035" s="705">
        <f t="shared" si="131"/>
        <v>1023</v>
      </c>
      <c r="K1035" s="756"/>
      <c r="L1035" s="756"/>
      <c r="M1035" s="756"/>
      <c r="N1035" s="756"/>
      <c r="O1035" s="756"/>
      <c r="P1035" s="756"/>
      <c r="Q1035" s="756"/>
      <c r="R1035" s="756"/>
      <c r="S1035" s="756"/>
      <c r="T1035" s="756"/>
      <c r="U1035" s="756"/>
      <c r="V1035" s="756"/>
      <c r="W1035" s="594"/>
      <c r="X1035" s="705">
        <f t="shared" si="132"/>
        <v>1023</v>
      </c>
      <c r="Y1035" s="756"/>
      <c r="Z1035" s="756"/>
      <c r="AA1035" s="756"/>
      <c r="AB1035" s="756"/>
      <c r="AC1035" s="756"/>
      <c r="AD1035" s="756"/>
      <c r="AE1035" s="756"/>
      <c r="AF1035" s="756"/>
      <c r="AG1035" s="756"/>
      <c r="AH1035" s="756"/>
      <c r="AI1035" s="756"/>
      <c r="AJ1035" s="756"/>
      <c r="AK1035" s="594"/>
      <c r="AL1035" s="705">
        <f t="shared" si="133"/>
        <v>1023</v>
      </c>
      <c r="AM1035" s="756"/>
      <c r="AN1035" s="756"/>
      <c r="AO1035" s="756"/>
      <c r="AP1035" s="756"/>
      <c r="AQ1035" s="756"/>
      <c r="AR1035" s="756"/>
      <c r="AS1035" s="756"/>
      <c r="AT1035" s="756"/>
      <c r="AU1035" s="756"/>
      <c r="AV1035" s="756"/>
      <c r="AW1035" s="756"/>
      <c r="AX1035" s="756"/>
      <c r="AY1035" s="594"/>
      <c r="AZ1035" s="705">
        <f t="shared" si="126"/>
        <v>1023</v>
      </c>
      <c r="BA1035" s="756"/>
      <c r="BB1035" s="756"/>
      <c r="BC1035" s="756"/>
      <c r="BD1035" s="756"/>
      <c r="BE1035" s="756"/>
      <c r="BF1035" s="756"/>
      <c r="BG1035" s="756"/>
      <c r="BH1035" s="756"/>
      <c r="BI1035" s="756"/>
      <c r="BJ1035" s="756"/>
      <c r="BK1035" s="756"/>
      <c r="BL1035" s="756"/>
      <c r="BM1035" s="685"/>
      <c r="BN1035" s="705">
        <f t="shared" si="127"/>
        <v>1023</v>
      </c>
      <c r="BO1035" s="756"/>
      <c r="BP1035" s="756"/>
      <c r="BQ1035" s="756"/>
      <c r="BR1035" s="756"/>
      <c r="BS1035" s="756"/>
      <c r="BT1035" s="756"/>
      <c r="BU1035" s="756"/>
      <c r="BV1035" s="756"/>
      <c r="BW1035" s="756"/>
      <c r="BX1035" s="756"/>
      <c r="BY1035" s="756"/>
      <c r="BZ1035" s="756"/>
    </row>
    <row r="1036" spans="2:78" x14ac:dyDescent="0.25">
      <c r="B1036" s="705">
        <v>1024</v>
      </c>
      <c r="C1036" s="765">
        <f>(1+_xlfn.XLOOKUP(INT((B1036-1)/12)+1,'ZC Curve'!$B$8:$B$107,'ZC Curve'!R$8:R$107,,0))^(1/12)-1</f>
        <v>0</v>
      </c>
      <c r="D1036" s="766">
        <f t="shared" si="128"/>
        <v>1</v>
      </c>
      <c r="E1036" s="765">
        <f>(1+_xlfn.XLOOKUP(INT((B1036-1)/12)+1,'ZC Curve'!$B$8:$B$107,'ZC Curve'!S$8:S$107,,0))^(1/12)-1</f>
        <v>0</v>
      </c>
      <c r="F1036" s="766">
        <f t="shared" si="129"/>
        <v>1</v>
      </c>
      <c r="G1036" s="765">
        <f>(1+_xlfn.XLOOKUP(INT((B1036-1)/12)+1,'ZC Curve'!$B$8:$B$107,'ZC Curve'!T$8:T$107,,0))^(1/12)-1</f>
        <v>0</v>
      </c>
      <c r="H1036" s="766">
        <f t="shared" si="130"/>
        <v>1</v>
      </c>
      <c r="I1036" s="594"/>
      <c r="J1036" s="705">
        <f t="shared" si="131"/>
        <v>1024</v>
      </c>
      <c r="K1036" s="756"/>
      <c r="L1036" s="756"/>
      <c r="M1036" s="756"/>
      <c r="N1036" s="756"/>
      <c r="O1036" s="756"/>
      <c r="P1036" s="756"/>
      <c r="Q1036" s="756"/>
      <c r="R1036" s="756"/>
      <c r="S1036" s="756"/>
      <c r="T1036" s="756"/>
      <c r="U1036" s="756"/>
      <c r="V1036" s="756"/>
      <c r="W1036" s="594"/>
      <c r="X1036" s="705">
        <f t="shared" si="132"/>
        <v>1024</v>
      </c>
      <c r="Y1036" s="756"/>
      <c r="Z1036" s="756"/>
      <c r="AA1036" s="756"/>
      <c r="AB1036" s="756"/>
      <c r="AC1036" s="756"/>
      <c r="AD1036" s="756"/>
      <c r="AE1036" s="756"/>
      <c r="AF1036" s="756"/>
      <c r="AG1036" s="756"/>
      <c r="AH1036" s="756"/>
      <c r="AI1036" s="756"/>
      <c r="AJ1036" s="756"/>
      <c r="AK1036" s="594"/>
      <c r="AL1036" s="705">
        <f t="shared" si="133"/>
        <v>1024</v>
      </c>
      <c r="AM1036" s="756"/>
      <c r="AN1036" s="756"/>
      <c r="AO1036" s="756"/>
      <c r="AP1036" s="756"/>
      <c r="AQ1036" s="756"/>
      <c r="AR1036" s="756"/>
      <c r="AS1036" s="756"/>
      <c r="AT1036" s="756"/>
      <c r="AU1036" s="756"/>
      <c r="AV1036" s="756"/>
      <c r="AW1036" s="756"/>
      <c r="AX1036" s="756"/>
      <c r="AY1036" s="594"/>
      <c r="AZ1036" s="705">
        <f t="shared" si="126"/>
        <v>1024</v>
      </c>
      <c r="BA1036" s="756"/>
      <c r="BB1036" s="756"/>
      <c r="BC1036" s="756"/>
      <c r="BD1036" s="756"/>
      <c r="BE1036" s="756"/>
      <c r="BF1036" s="756"/>
      <c r="BG1036" s="756"/>
      <c r="BH1036" s="756"/>
      <c r="BI1036" s="756"/>
      <c r="BJ1036" s="756"/>
      <c r="BK1036" s="756"/>
      <c r="BL1036" s="756"/>
      <c r="BM1036" s="685"/>
      <c r="BN1036" s="705">
        <f t="shared" si="127"/>
        <v>1024</v>
      </c>
      <c r="BO1036" s="756"/>
      <c r="BP1036" s="756"/>
      <c r="BQ1036" s="756"/>
      <c r="BR1036" s="756"/>
      <c r="BS1036" s="756"/>
      <c r="BT1036" s="756"/>
      <c r="BU1036" s="756"/>
      <c r="BV1036" s="756"/>
      <c r="BW1036" s="756"/>
      <c r="BX1036" s="756"/>
      <c r="BY1036" s="756"/>
      <c r="BZ1036" s="756"/>
    </row>
    <row r="1037" spans="2:78" x14ac:dyDescent="0.25">
      <c r="B1037" s="705">
        <v>1025</v>
      </c>
      <c r="C1037" s="765">
        <f>(1+_xlfn.XLOOKUP(INT((B1037-1)/12)+1,'ZC Curve'!$B$8:$B$107,'ZC Curve'!R$8:R$107,,0))^(1/12)-1</f>
        <v>0</v>
      </c>
      <c r="D1037" s="766">
        <f t="shared" si="128"/>
        <v>1</v>
      </c>
      <c r="E1037" s="765">
        <f>(1+_xlfn.XLOOKUP(INT((B1037-1)/12)+1,'ZC Curve'!$B$8:$B$107,'ZC Curve'!S$8:S$107,,0))^(1/12)-1</f>
        <v>0</v>
      </c>
      <c r="F1037" s="766">
        <f t="shared" si="129"/>
        <v>1</v>
      </c>
      <c r="G1037" s="765">
        <f>(1+_xlfn.XLOOKUP(INT((B1037-1)/12)+1,'ZC Curve'!$B$8:$B$107,'ZC Curve'!T$8:T$107,,0))^(1/12)-1</f>
        <v>0</v>
      </c>
      <c r="H1037" s="766">
        <f t="shared" si="130"/>
        <v>1</v>
      </c>
      <c r="I1037" s="594"/>
      <c r="J1037" s="705">
        <f t="shared" si="131"/>
        <v>1025</v>
      </c>
      <c r="K1037" s="756"/>
      <c r="L1037" s="756"/>
      <c r="M1037" s="756"/>
      <c r="N1037" s="756"/>
      <c r="O1037" s="756"/>
      <c r="P1037" s="756"/>
      <c r="Q1037" s="756"/>
      <c r="R1037" s="756"/>
      <c r="S1037" s="756"/>
      <c r="T1037" s="756"/>
      <c r="U1037" s="756"/>
      <c r="V1037" s="756"/>
      <c r="W1037" s="594"/>
      <c r="X1037" s="705">
        <f t="shared" si="132"/>
        <v>1025</v>
      </c>
      <c r="Y1037" s="756"/>
      <c r="Z1037" s="756"/>
      <c r="AA1037" s="756"/>
      <c r="AB1037" s="756"/>
      <c r="AC1037" s="756"/>
      <c r="AD1037" s="756"/>
      <c r="AE1037" s="756"/>
      <c r="AF1037" s="756"/>
      <c r="AG1037" s="756"/>
      <c r="AH1037" s="756"/>
      <c r="AI1037" s="756"/>
      <c r="AJ1037" s="756"/>
      <c r="AK1037" s="594"/>
      <c r="AL1037" s="705">
        <f t="shared" si="133"/>
        <v>1025</v>
      </c>
      <c r="AM1037" s="756"/>
      <c r="AN1037" s="756"/>
      <c r="AO1037" s="756"/>
      <c r="AP1037" s="756"/>
      <c r="AQ1037" s="756"/>
      <c r="AR1037" s="756"/>
      <c r="AS1037" s="756"/>
      <c r="AT1037" s="756"/>
      <c r="AU1037" s="756"/>
      <c r="AV1037" s="756"/>
      <c r="AW1037" s="756"/>
      <c r="AX1037" s="756"/>
      <c r="AY1037" s="594"/>
      <c r="AZ1037" s="705">
        <f t="shared" si="126"/>
        <v>1025</v>
      </c>
      <c r="BA1037" s="756"/>
      <c r="BB1037" s="756"/>
      <c r="BC1037" s="756"/>
      <c r="BD1037" s="756"/>
      <c r="BE1037" s="756"/>
      <c r="BF1037" s="756"/>
      <c r="BG1037" s="756"/>
      <c r="BH1037" s="756"/>
      <c r="BI1037" s="756"/>
      <c r="BJ1037" s="756"/>
      <c r="BK1037" s="756"/>
      <c r="BL1037" s="756"/>
      <c r="BM1037" s="685"/>
      <c r="BN1037" s="705">
        <f t="shared" si="127"/>
        <v>1025</v>
      </c>
      <c r="BO1037" s="756"/>
      <c r="BP1037" s="756"/>
      <c r="BQ1037" s="756"/>
      <c r="BR1037" s="756"/>
      <c r="BS1037" s="756"/>
      <c r="BT1037" s="756"/>
      <c r="BU1037" s="756"/>
      <c r="BV1037" s="756"/>
      <c r="BW1037" s="756"/>
      <c r="BX1037" s="756"/>
      <c r="BY1037" s="756"/>
      <c r="BZ1037" s="756"/>
    </row>
    <row r="1038" spans="2:78" x14ac:dyDescent="0.25">
      <c r="B1038" s="705">
        <v>1026</v>
      </c>
      <c r="C1038" s="765">
        <f>(1+_xlfn.XLOOKUP(INT((B1038-1)/12)+1,'ZC Curve'!$B$8:$B$107,'ZC Curve'!R$8:R$107,,0))^(1/12)-1</f>
        <v>0</v>
      </c>
      <c r="D1038" s="766">
        <f t="shared" si="128"/>
        <v>1</v>
      </c>
      <c r="E1038" s="765">
        <f>(1+_xlfn.XLOOKUP(INT((B1038-1)/12)+1,'ZC Curve'!$B$8:$B$107,'ZC Curve'!S$8:S$107,,0))^(1/12)-1</f>
        <v>0</v>
      </c>
      <c r="F1038" s="766">
        <f t="shared" si="129"/>
        <v>1</v>
      </c>
      <c r="G1038" s="765">
        <f>(1+_xlfn.XLOOKUP(INT((B1038-1)/12)+1,'ZC Curve'!$B$8:$B$107,'ZC Curve'!T$8:T$107,,0))^(1/12)-1</f>
        <v>0</v>
      </c>
      <c r="H1038" s="766">
        <f t="shared" si="130"/>
        <v>1</v>
      </c>
      <c r="I1038" s="594"/>
      <c r="J1038" s="705">
        <f t="shared" si="131"/>
        <v>1026</v>
      </c>
      <c r="K1038" s="756"/>
      <c r="L1038" s="756"/>
      <c r="M1038" s="756"/>
      <c r="N1038" s="756"/>
      <c r="O1038" s="756"/>
      <c r="P1038" s="756"/>
      <c r="Q1038" s="756"/>
      <c r="R1038" s="756"/>
      <c r="S1038" s="756"/>
      <c r="T1038" s="756"/>
      <c r="U1038" s="756"/>
      <c r="V1038" s="756"/>
      <c r="W1038" s="594"/>
      <c r="X1038" s="705">
        <f t="shared" si="132"/>
        <v>1026</v>
      </c>
      <c r="Y1038" s="756"/>
      <c r="Z1038" s="756"/>
      <c r="AA1038" s="756"/>
      <c r="AB1038" s="756"/>
      <c r="AC1038" s="756"/>
      <c r="AD1038" s="756"/>
      <c r="AE1038" s="756"/>
      <c r="AF1038" s="756"/>
      <c r="AG1038" s="756"/>
      <c r="AH1038" s="756"/>
      <c r="AI1038" s="756"/>
      <c r="AJ1038" s="756"/>
      <c r="AK1038" s="594"/>
      <c r="AL1038" s="705">
        <f t="shared" si="133"/>
        <v>1026</v>
      </c>
      <c r="AM1038" s="756"/>
      <c r="AN1038" s="756"/>
      <c r="AO1038" s="756"/>
      <c r="AP1038" s="756"/>
      <c r="AQ1038" s="756"/>
      <c r="AR1038" s="756"/>
      <c r="AS1038" s="756"/>
      <c r="AT1038" s="756"/>
      <c r="AU1038" s="756"/>
      <c r="AV1038" s="756"/>
      <c r="AW1038" s="756"/>
      <c r="AX1038" s="756"/>
      <c r="AY1038" s="594"/>
      <c r="AZ1038" s="705">
        <f t="shared" ref="AZ1038:AZ1101" si="134">AZ1037+1</f>
        <v>1026</v>
      </c>
      <c r="BA1038" s="756"/>
      <c r="BB1038" s="756"/>
      <c r="BC1038" s="756"/>
      <c r="BD1038" s="756"/>
      <c r="BE1038" s="756"/>
      <c r="BF1038" s="756"/>
      <c r="BG1038" s="756"/>
      <c r="BH1038" s="756"/>
      <c r="BI1038" s="756"/>
      <c r="BJ1038" s="756"/>
      <c r="BK1038" s="756"/>
      <c r="BL1038" s="756"/>
      <c r="BM1038" s="685"/>
      <c r="BN1038" s="705">
        <f t="shared" ref="BN1038:BN1101" si="135">BN1037+1</f>
        <v>1026</v>
      </c>
      <c r="BO1038" s="756"/>
      <c r="BP1038" s="756"/>
      <c r="BQ1038" s="756"/>
      <c r="BR1038" s="756"/>
      <c r="BS1038" s="756"/>
      <c r="BT1038" s="756"/>
      <c r="BU1038" s="756"/>
      <c r="BV1038" s="756"/>
      <c r="BW1038" s="756"/>
      <c r="BX1038" s="756"/>
      <c r="BY1038" s="756"/>
      <c r="BZ1038" s="756"/>
    </row>
    <row r="1039" spans="2:78" x14ac:dyDescent="0.25">
      <c r="B1039" s="705">
        <v>1027</v>
      </c>
      <c r="C1039" s="765">
        <f>(1+_xlfn.XLOOKUP(INT((B1039-1)/12)+1,'ZC Curve'!$B$8:$B$107,'ZC Curve'!R$8:R$107,,0))^(1/12)-1</f>
        <v>0</v>
      </c>
      <c r="D1039" s="766">
        <f t="shared" ref="D1039:D1102" si="136">D1038/(1+C1039)</f>
        <v>1</v>
      </c>
      <c r="E1039" s="765">
        <f>(1+_xlfn.XLOOKUP(INT((B1039-1)/12)+1,'ZC Curve'!$B$8:$B$107,'ZC Curve'!S$8:S$107,,0))^(1/12)-1</f>
        <v>0</v>
      </c>
      <c r="F1039" s="766">
        <f t="shared" ref="F1039:F1102" si="137">F1038/(1+E1039)</f>
        <v>1</v>
      </c>
      <c r="G1039" s="765">
        <f>(1+_xlfn.XLOOKUP(INT((B1039-1)/12)+1,'ZC Curve'!$B$8:$B$107,'ZC Curve'!T$8:T$107,,0))^(1/12)-1</f>
        <v>0</v>
      </c>
      <c r="H1039" s="766">
        <f t="shared" ref="H1039:H1102" si="138">H1038/(1+G1039)</f>
        <v>1</v>
      </c>
      <c r="I1039" s="594"/>
      <c r="J1039" s="705">
        <f t="shared" ref="J1039:J1102" si="139">J1038+1</f>
        <v>1027</v>
      </c>
      <c r="K1039" s="756"/>
      <c r="L1039" s="756"/>
      <c r="M1039" s="756"/>
      <c r="N1039" s="756"/>
      <c r="O1039" s="756"/>
      <c r="P1039" s="756"/>
      <c r="Q1039" s="756"/>
      <c r="R1039" s="756"/>
      <c r="S1039" s="756"/>
      <c r="T1039" s="756"/>
      <c r="U1039" s="756"/>
      <c r="V1039" s="756"/>
      <c r="W1039" s="594"/>
      <c r="X1039" s="705">
        <f t="shared" ref="X1039:X1102" si="140">X1038+1</f>
        <v>1027</v>
      </c>
      <c r="Y1039" s="756"/>
      <c r="Z1039" s="756"/>
      <c r="AA1039" s="756"/>
      <c r="AB1039" s="756"/>
      <c r="AC1039" s="756"/>
      <c r="AD1039" s="756"/>
      <c r="AE1039" s="756"/>
      <c r="AF1039" s="756"/>
      <c r="AG1039" s="756"/>
      <c r="AH1039" s="756"/>
      <c r="AI1039" s="756"/>
      <c r="AJ1039" s="756"/>
      <c r="AK1039" s="594"/>
      <c r="AL1039" s="705">
        <f t="shared" si="133"/>
        <v>1027</v>
      </c>
      <c r="AM1039" s="756"/>
      <c r="AN1039" s="756"/>
      <c r="AO1039" s="756"/>
      <c r="AP1039" s="756"/>
      <c r="AQ1039" s="756"/>
      <c r="AR1039" s="756"/>
      <c r="AS1039" s="756"/>
      <c r="AT1039" s="756"/>
      <c r="AU1039" s="756"/>
      <c r="AV1039" s="756"/>
      <c r="AW1039" s="756"/>
      <c r="AX1039" s="756"/>
      <c r="AY1039" s="594"/>
      <c r="AZ1039" s="705">
        <f t="shared" si="134"/>
        <v>1027</v>
      </c>
      <c r="BA1039" s="756"/>
      <c r="BB1039" s="756"/>
      <c r="BC1039" s="756"/>
      <c r="BD1039" s="756"/>
      <c r="BE1039" s="756"/>
      <c r="BF1039" s="756"/>
      <c r="BG1039" s="756"/>
      <c r="BH1039" s="756"/>
      <c r="BI1039" s="756"/>
      <c r="BJ1039" s="756"/>
      <c r="BK1039" s="756"/>
      <c r="BL1039" s="756"/>
      <c r="BM1039" s="685"/>
      <c r="BN1039" s="705">
        <f t="shared" si="135"/>
        <v>1027</v>
      </c>
      <c r="BO1039" s="756"/>
      <c r="BP1039" s="756"/>
      <c r="BQ1039" s="756"/>
      <c r="BR1039" s="756"/>
      <c r="BS1039" s="756"/>
      <c r="BT1039" s="756"/>
      <c r="BU1039" s="756"/>
      <c r="BV1039" s="756"/>
      <c r="BW1039" s="756"/>
      <c r="BX1039" s="756"/>
      <c r="BY1039" s="756"/>
      <c r="BZ1039" s="756"/>
    </row>
    <row r="1040" spans="2:78" x14ac:dyDescent="0.25">
      <c r="B1040" s="705">
        <v>1028</v>
      </c>
      <c r="C1040" s="765">
        <f>(1+_xlfn.XLOOKUP(INT((B1040-1)/12)+1,'ZC Curve'!$B$8:$B$107,'ZC Curve'!R$8:R$107,,0))^(1/12)-1</f>
        <v>0</v>
      </c>
      <c r="D1040" s="766">
        <f t="shared" si="136"/>
        <v>1</v>
      </c>
      <c r="E1040" s="765">
        <f>(1+_xlfn.XLOOKUP(INT((B1040-1)/12)+1,'ZC Curve'!$B$8:$B$107,'ZC Curve'!S$8:S$107,,0))^(1/12)-1</f>
        <v>0</v>
      </c>
      <c r="F1040" s="766">
        <f t="shared" si="137"/>
        <v>1</v>
      </c>
      <c r="G1040" s="765">
        <f>(1+_xlfn.XLOOKUP(INT((B1040-1)/12)+1,'ZC Curve'!$B$8:$B$107,'ZC Curve'!T$8:T$107,,0))^(1/12)-1</f>
        <v>0</v>
      </c>
      <c r="H1040" s="766">
        <f t="shared" si="138"/>
        <v>1</v>
      </c>
      <c r="I1040" s="594"/>
      <c r="J1040" s="705">
        <f t="shared" si="139"/>
        <v>1028</v>
      </c>
      <c r="K1040" s="756"/>
      <c r="L1040" s="756"/>
      <c r="M1040" s="756"/>
      <c r="N1040" s="756"/>
      <c r="O1040" s="756"/>
      <c r="P1040" s="756"/>
      <c r="Q1040" s="756"/>
      <c r="R1040" s="756"/>
      <c r="S1040" s="756"/>
      <c r="T1040" s="756"/>
      <c r="U1040" s="756"/>
      <c r="V1040" s="756"/>
      <c r="W1040" s="594"/>
      <c r="X1040" s="705">
        <f t="shared" si="140"/>
        <v>1028</v>
      </c>
      <c r="Y1040" s="756"/>
      <c r="Z1040" s="756"/>
      <c r="AA1040" s="756"/>
      <c r="AB1040" s="756"/>
      <c r="AC1040" s="756"/>
      <c r="AD1040" s="756"/>
      <c r="AE1040" s="756"/>
      <c r="AF1040" s="756"/>
      <c r="AG1040" s="756"/>
      <c r="AH1040" s="756"/>
      <c r="AI1040" s="756"/>
      <c r="AJ1040" s="756"/>
      <c r="AK1040" s="594"/>
      <c r="AL1040" s="705">
        <f t="shared" si="133"/>
        <v>1028</v>
      </c>
      <c r="AM1040" s="756"/>
      <c r="AN1040" s="756"/>
      <c r="AO1040" s="756"/>
      <c r="AP1040" s="756"/>
      <c r="AQ1040" s="756"/>
      <c r="AR1040" s="756"/>
      <c r="AS1040" s="756"/>
      <c r="AT1040" s="756"/>
      <c r="AU1040" s="756"/>
      <c r="AV1040" s="756"/>
      <c r="AW1040" s="756"/>
      <c r="AX1040" s="756"/>
      <c r="AY1040" s="594"/>
      <c r="AZ1040" s="705">
        <f t="shared" si="134"/>
        <v>1028</v>
      </c>
      <c r="BA1040" s="756"/>
      <c r="BB1040" s="756"/>
      <c r="BC1040" s="756"/>
      <c r="BD1040" s="756"/>
      <c r="BE1040" s="756"/>
      <c r="BF1040" s="756"/>
      <c r="BG1040" s="756"/>
      <c r="BH1040" s="756"/>
      <c r="BI1040" s="756"/>
      <c r="BJ1040" s="756"/>
      <c r="BK1040" s="756"/>
      <c r="BL1040" s="756"/>
      <c r="BM1040" s="685"/>
      <c r="BN1040" s="705">
        <f t="shared" si="135"/>
        <v>1028</v>
      </c>
      <c r="BO1040" s="756"/>
      <c r="BP1040" s="756"/>
      <c r="BQ1040" s="756"/>
      <c r="BR1040" s="756"/>
      <c r="BS1040" s="756"/>
      <c r="BT1040" s="756"/>
      <c r="BU1040" s="756"/>
      <c r="BV1040" s="756"/>
      <c r="BW1040" s="756"/>
      <c r="BX1040" s="756"/>
      <c r="BY1040" s="756"/>
      <c r="BZ1040" s="756"/>
    </row>
    <row r="1041" spans="2:78" x14ac:dyDescent="0.25">
      <c r="B1041" s="705">
        <v>1029</v>
      </c>
      <c r="C1041" s="765">
        <f>(1+_xlfn.XLOOKUP(INT((B1041-1)/12)+1,'ZC Curve'!$B$8:$B$107,'ZC Curve'!R$8:R$107,,0))^(1/12)-1</f>
        <v>0</v>
      </c>
      <c r="D1041" s="766">
        <f t="shared" si="136"/>
        <v>1</v>
      </c>
      <c r="E1041" s="765">
        <f>(1+_xlfn.XLOOKUP(INT((B1041-1)/12)+1,'ZC Curve'!$B$8:$B$107,'ZC Curve'!S$8:S$107,,0))^(1/12)-1</f>
        <v>0</v>
      </c>
      <c r="F1041" s="766">
        <f t="shared" si="137"/>
        <v>1</v>
      </c>
      <c r="G1041" s="765">
        <f>(1+_xlfn.XLOOKUP(INT((B1041-1)/12)+1,'ZC Curve'!$B$8:$B$107,'ZC Curve'!T$8:T$107,,0))^(1/12)-1</f>
        <v>0</v>
      </c>
      <c r="H1041" s="766">
        <f t="shared" si="138"/>
        <v>1</v>
      </c>
      <c r="I1041" s="594"/>
      <c r="J1041" s="705">
        <f t="shared" si="139"/>
        <v>1029</v>
      </c>
      <c r="K1041" s="756"/>
      <c r="L1041" s="756"/>
      <c r="M1041" s="756"/>
      <c r="N1041" s="756"/>
      <c r="O1041" s="756"/>
      <c r="P1041" s="756"/>
      <c r="Q1041" s="756"/>
      <c r="R1041" s="756"/>
      <c r="S1041" s="756"/>
      <c r="T1041" s="756"/>
      <c r="U1041" s="756"/>
      <c r="V1041" s="756"/>
      <c r="W1041" s="594"/>
      <c r="X1041" s="705">
        <f t="shared" si="140"/>
        <v>1029</v>
      </c>
      <c r="Y1041" s="756"/>
      <c r="Z1041" s="756"/>
      <c r="AA1041" s="756"/>
      <c r="AB1041" s="756"/>
      <c r="AC1041" s="756"/>
      <c r="AD1041" s="756"/>
      <c r="AE1041" s="756"/>
      <c r="AF1041" s="756"/>
      <c r="AG1041" s="756"/>
      <c r="AH1041" s="756"/>
      <c r="AI1041" s="756"/>
      <c r="AJ1041" s="756"/>
      <c r="AK1041" s="594"/>
      <c r="AL1041" s="705">
        <f t="shared" si="133"/>
        <v>1029</v>
      </c>
      <c r="AM1041" s="756"/>
      <c r="AN1041" s="756"/>
      <c r="AO1041" s="756"/>
      <c r="AP1041" s="756"/>
      <c r="AQ1041" s="756"/>
      <c r="AR1041" s="756"/>
      <c r="AS1041" s="756"/>
      <c r="AT1041" s="756"/>
      <c r="AU1041" s="756"/>
      <c r="AV1041" s="756"/>
      <c r="AW1041" s="756"/>
      <c r="AX1041" s="756"/>
      <c r="AY1041" s="594"/>
      <c r="AZ1041" s="705">
        <f t="shared" si="134"/>
        <v>1029</v>
      </c>
      <c r="BA1041" s="756"/>
      <c r="BB1041" s="756"/>
      <c r="BC1041" s="756"/>
      <c r="BD1041" s="756"/>
      <c r="BE1041" s="756"/>
      <c r="BF1041" s="756"/>
      <c r="BG1041" s="756"/>
      <c r="BH1041" s="756"/>
      <c r="BI1041" s="756"/>
      <c r="BJ1041" s="756"/>
      <c r="BK1041" s="756"/>
      <c r="BL1041" s="756"/>
      <c r="BM1041" s="685"/>
      <c r="BN1041" s="705">
        <f t="shared" si="135"/>
        <v>1029</v>
      </c>
      <c r="BO1041" s="756"/>
      <c r="BP1041" s="756"/>
      <c r="BQ1041" s="756"/>
      <c r="BR1041" s="756"/>
      <c r="BS1041" s="756"/>
      <c r="BT1041" s="756"/>
      <c r="BU1041" s="756"/>
      <c r="BV1041" s="756"/>
      <c r="BW1041" s="756"/>
      <c r="BX1041" s="756"/>
      <c r="BY1041" s="756"/>
      <c r="BZ1041" s="756"/>
    </row>
    <row r="1042" spans="2:78" x14ac:dyDescent="0.25">
      <c r="B1042" s="705">
        <v>1030</v>
      </c>
      <c r="C1042" s="765">
        <f>(1+_xlfn.XLOOKUP(INT((B1042-1)/12)+1,'ZC Curve'!$B$8:$B$107,'ZC Curve'!R$8:R$107,,0))^(1/12)-1</f>
        <v>0</v>
      </c>
      <c r="D1042" s="766">
        <f t="shared" si="136"/>
        <v>1</v>
      </c>
      <c r="E1042" s="765">
        <f>(1+_xlfn.XLOOKUP(INT((B1042-1)/12)+1,'ZC Curve'!$B$8:$B$107,'ZC Curve'!S$8:S$107,,0))^(1/12)-1</f>
        <v>0</v>
      </c>
      <c r="F1042" s="766">
        <f t="shared" si="137"/>
        <v>1</v>
      </c>
      <c r="G1042" s="765">
        <f>(1+_xlfn.XLOOKUP(INT((B1042-1)/12)+1,'ZC Curve'!$B$8:$B$107,'ZC Curve'!T$8:T$107,,0))^(1/12)-1</f>
        <v>0</v>
      </c>
      <c r="H1042" s="766">
        <f t="shared" si="138"/>
        <v>1</v>
      </c>
      <c r="I1042" s="594"/>
      <c r="J1042" s="705">
        <f t="shared" si="139"/>
        <v>1030</v>
      </c>
      <c r="K1042" s="756"/>
      <c r="L1042" s="756"/>
      <c r="M1042" s="756"/>
      <c r="N1042" s="756"/>
      <c r="O1042" s="756"/>
      <c r="P1042" s="756"/>
      <c r="Q1042" s="756"/>
      <c r="R1042" s="756"/>
      <c r="S1042" s="756"/>
      <c r="T1042" s="756"/>
      <c r="U1042" s="756"/>
      <c r="V1042" s="756"/>
      <c r="W1042" s="594"/>
      <c r="X1042" s="705">
        <f t="shared" si="140"/>
        <v>1030</v>
      </c>
      <c r="Y1042" s="756"/>
      <c r="Z1042" s="756"/>
      <c r="AA1042" s="756"/>
      <c r="AB1042" s="756"/>
      <c r="AC1042" s="756"/>
      <c r="AD1042" s="756"/>
      <c r="AE1042" s="756"/>
      <c r="AF1042" s="756"/>
      <c r="AG1042" s="756"/>
      <c r="AH1042" s="756"/>
      <c r="AI1042" s="756"/>
      <c r="AJ1042" s="756"/>
      <c r="AK1042" s="594"/>
      <c r="AL1042" s="705">
        <f t="shared" si="133"/>
        <v>1030</v>
      </c>
      <c r="AM1042" s="756"/>
      <c r="AN1042" s="756"/>
      <c r="AO1042" s="756"/>
      <c r="AP1042" s="756"/>
      <c r="AQ1042" s="756"/>
      <c r="AR1042" s="756"/>
      <c r="AS1042" s="756"/>
      <c r="AT1042" s="756"/>
      <c r="AU1042" s="756"/>
      <c r="AV1042" s="756"/>
      <c r="AW1042" s="756"/>
      <c r="AX1042" s="756"/>
      <c r="AY1042" s="594"/>
      <c r="AZ1042" s="705">
        <f t="shared" si="134"/>
        <v>1030</v>
      </c>
      <c r="BA1042" s="756"/>
      <c r="BB1042" s="756"/>
      <c r="BC1042" s="756"/>
      <c r="BD1042" s="756"/>
      <c r="BE1042" s="756"/>
      <c r="BF1042" s="756"/>
      <c r="BG1042" s="756"/>
      <c r="BH1042" s="756"/>
      <c r="BI1042" s="756"/>
      <c r="BJ1042" s="756"/>
      <c r="BK1042" s="756"/>
      <c r="BL1042" s="756"/>
      <c r="BM1042" s="685"/>
      <c r="BN1042" s="705">
        <f t="shared" si="135"/>
        <v>1030</v>
      </c>
      <c r="BO1042" s="756"/>
      <c r="BP1042" s="756"/>
      <c r="BQ1042" s="756"/>
      <c r="BR1042" s="756"/>
      <c r="BS1042" s="756"/>
      <c r="BT1042" s="756"/>
      <c r="BU1042" s="756"/>
      <c r="BV1042" s="756"/>
      <c r="BW1042" s="756"/>
      <c r="BX1042" s="756"/>
      <c r="BY1042" s="756"/>
      <c r="BZ1042" s="756"/>
    </row>
    <row r="1043" spans="2:78" x14ac:dyDescent="0.25">
      <c r="B1043" s="705">
        <v>1031</v>
      </c>
      <c r="C1043" s="765">
        <f>(1+_xlfn.XLOOKUP(INT((B1043-1)/12)+1,'ZC Curve'!$B$8:$B$107,'ZC Curve'!R$8:R$107,,0))^(1/12)-1</f>
        <v>0</v>
      </c>
      <c r="D1043" s="766">
        <f t="shared" si="136"/>
        <v>1</v>
      </c>
      <c r="E1043" s="765">
        <f>(1+_xlfn.XLOOKUP(INT((B1043-1)/12)+1,'ZC Curve'!$B$8:$B$107,'ZC Curve'!S$8:S$107,,0))^(1/12)-1</f>
        <v>0</v>
      </c>
      <c r="F1043" s="766">
        <f t="shared" si="137"/>
        <v>1</v>
      </c>
      <c r="G1043" s="765">
        <f>(1+_xlfn.XLOOKUP(INT((B1043-1)/12)+1,'ZC Curve'!$B$8:$B$107,'ZC Curve'!T$8:T$107,,0))^(1/12)-1</f>
        <v>0</v>
      </c>
      <c r="H1043" s="766">
        <f t="shared" si="138"/>
        <v>1</v>
      </c>
      <c r="I1043" s="594"/>
      <c r="J1043" s="705">
        <f t="shared" si="139"/>
        <v>1031</v>
      </c>
      <c r="K1043" s="756"/>
      <c r="L1043" s="756"/>
      <c r="M1043" s="756"/>
      <c r="N1043" s="756"/>
      <c r="O1043" s="756"/>
      <c r="P1043" s="756"/>
      <c r="Q1043" s="756"/>
      <c r="R1043" s="756"/>
      <c r="S1043" s="756"/>
      <c r="T1043" s="756"/>
      <c r="U1043" s="756"/>
      <c r="V1043" s="756"/>
      <c r="W1043" s="594"/>
      <c r="X1043" s="705">
        <f t="shared" si="140"/>
        <v>1031</v>
      </c>
      <c r="Y1043" s="756"/>
      <c r="Z1043" s="756"/>
      <c r="AA1043" s="756"/>
      <c r="AB1043" s="756"/>
      <c r="AC1043" s="756"/>
      <c r="AD1043" s="756"/>
      <c r="AE1043" s="756"/>
      <c r="AF1043" s="756"/>
      <c r="AG1043" s="756"/>
      <c r="AH1043" s="756"/>
      <c r="AI1043" s="756"/>
      <c r="AJ1043" s="756"/>
      <c r="AK1043" s="594"/>
      <c r="AL1043" s="705">
        <f t="shared" si="133"/>
        <v>1031</v>
      </c>
      <c r="AM1043" s="756"/>
      <c r="AN1043" s="756"/>
      <c r="AO1043" s="756"/>
      <c r="AP1043" s="756"/>
      <c r="AQ1043" s="756"/>
      <c r="AR1043" s="756"/>
      <c r="AS1043" s="756"/>
      <c r="AT1043" s="756"/>
      <c r="AU1043" s="756"/>
      <c r="AV1043" s="756"/>
      <c r="AW1043" s="756"/>
      <c r="AX1043" s="756"/>
      <c r="AY1043" s="594"/>
      <c r="AZ1043" s="705">
        <f t="shared" si="134"/>
        <v>1031</v>
      </c>
      <c r="BA1043" s="756"/>
      <c r="BB1043" s="756"/>
      <c r="BC1043" s="756"/>
      <c r="BD1043" s="756"/>
      <c r="BE1043" s="756"/>
      <c r="BF1043" s="756"/>
      <c r="BG1043" s="756"/>
      <c r="BH1043" s="756"/>
      <c r="BI1043" s="756"/>
      <c r="BJ1043" s="756"/>
      <c r="BK1043" s="756"/>
      <c r="BL1043" s="756"/>
      <c r="BM1043" s="685"/>
      <c r="BN1043" s="705">
        <f t="shared" si="135"/>
        <v>1031</v>
      </c>
      <c r="BO1043" s="756"/>
      <c r="BP1043" s="756"/>
      <c r="BQ1043" s="756"/>
      <c r="BR1043" s="756"/>
      <c r="BS1043" s="756"/>
      <c r="BT1043" s="756"/>
      <c r="BU1043" s="756"/>
      <c r="BV1043" s="756"/>
      <c r="BW1043" s="756"/>
      <c r="BX1043" s="756"/>
      <c r="BY1043" s="756"/>
      <c r="BZ1043" s="756"/>
    </row>
    <row r="1044" spans="2:78" x14ac:dyDescent="0.25">
      <c r="B1044" s="705">
        <v>1032</v>
      </c>
      <c r="C1044" s="765">
        <f>(1+_xlfn.XLOOKUP(INT((B1044-1)/12)+1,'ZC Curve'!$B$8:$B$107,'ZC Curve'!R$8:R$107,,0))^(1/12)-1</f>
        <v>0</v>
      </c>
      <c r="D1044" s="766">
        <f t="shared" si="136"/>
        <v>1</v>
      </c>
      <c r="E1044" s="765">
        <f>(1+_xlfn.XLOOKUP(INT((B1044-1)/12)+1,'ZC Curve'!$B$8:$B$107,'ZC Curve'!S$8:S$107,,0))^(1/12)-1</f>
        <v>0</v>
      </c>
      <c r="F1044" s="766">
        <f t="shared" si="137"/>
        <v>1</v>
      </c>
      <c r="G1044" s="765">
        <f>(1+_xlfn.XLOOKUP(INT((B1044-1)/12)+1,'ZC Curve'!$B$8:$B$107,'ZC Curve'!T$8:T$107,,0))^(1/12)-1</f>
        <v>0</v>
      </c>
      <c r="H1044" s="766">
        <f t="shared" si="138"/>
        <v>1</v>
      </c>
      <c r="I1044" s="594"/>
      <c r="J1044" s="705">
        <f t="shared" si="139"/>
        <v>1032</v>
      </c>
      <c r="K1044" s="756"/>
      <c r="L1044" s="756"/>
      <c r="M1044" s="756"/>
      <c r="N1044" s="756"/>
      <c r="O1044" s="756"/>
      <c r="P1044" s="756"/>
      <c r="Q1044" s="756"/>
      <c r="R1044" s="756"/>
      <c r="S1044" s="756"/>
      <c r="T1044" s="756"/>
      <c r="U1044" s="756"/>
      <c r="V1044" s="756"/>
      <c r="W1044" s="594"/>
      <c r="X1044" s="705">
        <f t="shared" si="140"/>
        <v>1032</v>
      </c>
      <c r="Y1044" s="756"/>
      <c r="Z1044" s="756"/>
      <c r="AA1044" s="756"/>
      <c r="AB1044" s="756"/>
      <c r="AC1044" s="756"/>
      <c r="AD1044" s="756"/>
      <c r="AE1044" s="756"/>
      <c r="AF1044" s="756"/>
      <c r="AG1044" s="756"/>
      <c r="AH1044" s="756"/>
      <c r="AI1044" s="756"/>
      <c r="AJ1044" s="756"/>
      <c r="AK1044" s="594"/>
      <c r="AL1044" s="705">
        <f t="shared" si="133"/>
        <v>1032</v>
      </c>
      <c r="AM1044" s="756"/>
      <c r="AN1044" s="756"/>
      <c r="AO1044" s="756"/>
      <c r="AP1044" s="756"/>
      <c r="AQ1044" s="756"/>
      <c r="AR1044" s="756"/>
      <c r="AS1044" s="756"/>
      <c r="AT1044" s="756"/>
      <c r="AU1044" s="756"/>
      <c r="AV1044" s="756"/>
      <c r="AW1044" s="756"/>
      <c r="AX1044" s="756"/>
      <c r="AY1044" s="594"/>
      <c r="AZ1044" s="705">
        <f t="shared" si="134"/>
        <v>1032</v>
      </c>
      <c r="BA1044" s="756"/>
      <c r="BB1044" s="756"/>
      <c r="BC1044" s="756"/>
      <c r="BD1044" s="756"/>
      <c r="BE1044" s="756"/>
      <c r="BF1044" s="756"/>
      <c r="BG1044" s="756"/>
      <c r="BH1044" s="756"/>
      <c r="BI1044" s="756"/>
      <c r="BJ1044" s="756"/>
      <c r="BK1044" s="756"/>
      <c r="BL1044" s="756"/>
      <c r="BM1044" s="685"/>
      <c r="BN1044" s="705">
        <f t="shared" si="135"/>
        <v>1032</v>
      </c>
      <c r="BO1044" s="756"/>
      <c r="BP1044" s="756"/>
      <c r="BQ1044" s="756"/>
      <c r="BR1044" s="756"/>
      <c r="BS1044" s="756"/>
      <c r="BT1044" s="756"/>
      <c r="BU1044" s="756"/>
      <c r="BV1044" s="756"/>
      <c r="BW1044" s="756"/>
      <c r="BX1044" s="756"/>
      <c r="BY1044" s="756"/>
      <c r="BZ1044" s="756"/>
    </row>
    <row r="1045" spans="2:78" x14ac:dyDescent="0.25">
      <c r="B1045" s="705">
        <v>1033</v>
      </c>
      <c r="C1045" s="765">
        <f>(1+_xlfn.XLOOKUP(INT((B1045-1)/12)+1,'ZC Curve'!$B$8:$B$107,'ZC Curve'!R$8:R$107,,0))^(1/12)-1</f>
        <v>0</v>
      </c>
      <c r="D1045" s="766">
        <f t="shared" si="136"/>
        <v>1</v>
      </c>
      <c r="E1045" s="765">
        <f>(1+_xlfn.XLOOKUP(INT((B1045-1)/12)+1,'ZC Curve'!$B$8:$B$107,'ZC Curve'!S$8:S$107,,0))^(1/12)-1</f>
        <v>0</v>
      </c>
      <c r="F1045" s="766">
        <f t="shared" si="137"/>
        <v>1</v>
      </c>
      <c r="G1045" s="765">
        <f>(1+_xlfn.XLOOKUP(INT((B1045-1)/12)+1,'ZC Curve'!$B$8:$B$107,'ZC Curve'!T$8:T$107,,0))^(1/12)-1</f>
        <v>0</v>
      </c>
      <c r="H1045" s="766">
        <f t="shared" si="138"/>
        <v>1</v>
      </c>
      <c r="I1045" s="594"/>
      <c r="J1045" s="705">
        <f t="shared" si="139"/>
        <v>1033</v>
      </c>
      <c r="K1045" s="756"/>
      <c r="L1045" s="756"/>
      <c r="M1045" s="756"/>
      <c r="N1045" s="756"/>
      <c r="O1045" s="756"/>
      <c r="P1045" s="756"/>
      <c r="Q1045" s="756"/>
      <c r="R1045" s="756"/>
      <c r="S1045" s="756"/>
      <c r="T1045" s="756"/>
      <c r="U1045" s="756"/>
      <c r="V1045" s="756"/>
      <c r="W1045" s="594"/>
      <c r="X1045" s="705">
        <f t="shared" si="140"/>
        <v>1033</v>
      </c>
      <c r="Y1045" s="756"/>
      <c r="Z1045" s="756"/>
      <c r="AA1045" s="756"/>
      <c r="AB1045" s="756"/>
      <c r="AC1045" s="756"/>
      <c r="AD1045" s="756"/>
      <c r="AE1045" s="756"/>
      <c r="AF1045" s="756"/>
      <c r="AG1045" s="756"/>
      <c r="AH1045" s="756"/>
      <c r="AI1045" s="756"/>
      <c r="AJ1045" s="756"/>
      <c r="AK1045" s="594"/>
      <c r="AL1045" s="705">
        <f t="shared" si="133"/>
        <v>1033</v>
      </c>
      <c r="AM1045" s="756"/>
      <c r="AN1045" s="756"/>
      <c r="AO1045" s="756"/>
      <c r="AP1045" s="756"/>
      <c r="AQ1045" s="756"/>
      <c r="AR1045" s="756"/>
      <c r="AS1045" s="756"/>
      <c r="AT1045" s="756"/>
      <c r="AU1045" s="756"/>
      <c r="AV1045" s="756"/>
      <c r="AW1045" s="756"/>
      <c r="AX1045" s="756"/>
      <c r="AY1045" s="594"/>
      <c r="AZ1045" s="705">
        <f t="shared" si="134"/>
        <v>1033</v>
      </c>
      <c r="BA1045" s="756"/>
      <c r="BB1045" s="756"/>
      <c r="BC1045" s="756"/>
      <c r="BD1045" s="756"/>
      <c r="BE1045" s="756"/>
      <c r="BF1045" s="756"/>
      <c r="BG1045" s="756"/>
      <c r="BH1045" s="756"/>
      <c r="BI1045" s="756"/>
      <c r="BJ1045" s="756"/>
      <c r="BK1045" s="756"/>
      <c r="BL1045" s="756"/>
      <c r="BM1045" s="685"/>
      <c r="BN1045" s="705">
        <f t="shared" si="135"/>
        <v>1033</v>
      </c>
      <c r="BO1045" s="756"/>
      <c r="BP1045" s="756"/>
      <c r="BQ1045" s="756"/>
      <c r="BR1045" s="756"/>
      <c r="BS1045" s="756"/>
      <c r="BT1045" s="756"/>
      <c r="BU1045" s="756"/>
      <c r="BV1045" s="756"/>
      <c r="BW1045" s="756"/>
      <c r="BX1045" s="756"/>
      <c r="BY1045" s="756"/>
      <c r="BZ1045" s="756"/>
    </row>
    <row r="1046" spans="2:78" x14ac:dyDescent="0.25">
      <c r="B1046" s="705">
        <v>1034</v>
      </c>
      <c r="C1046" s="765">
        <f>(1+_xlfn.XLOOKUP(INT((B1046-1)/12)+1,'ZC Curve'!$B$8:$B$107,'ZC Curve'!R$8:R$107,,0))^(1/12)-1</f>
        <v>0</v>
      </c>
      <c r="D1046" s="766">
        <f t="shared" si="136"/>
        <v>1</v>
      </c>
      <c r="E1046" s="765">
        <f>(1+_xlfn.XLOOKUP(INT((B1046-1)/12)+1,'ZC Curve'!$B$8:$B$107,'ZC Curve'!S$8:S$107,,0))^(1/12)-1</f>
        <v>0</v>
      </c>
      <c r="F1046" s="766">
        <f t="shared" si="137"/>
        <v>1</v>
      </c>
      <c r="G1046" s="765">
        <f>(1+_xlfn.XLOOKUP(INT((B1046-1)/12)+1,'ZC Curve'!$B$8:$B$107,'ZC Curve'!T$8:T$107,,0))^(1/12)-1</f>
        <v>0</v>
      </c>
      <c r="H1046" s="766">
        <f t="shared" si="138"/>
        <v>1</v>
      </c>
      <c r="I1046" s="594"/>
      <c r="J1046" s="705">
        <f t="shared" si="139"/>
        <v>1034</v>
      </c>
      <c r="K1046" s="756"/>
      <c r="L1046" s="756"/>
      <c r="M1046" s="756"/>
      <c r="N1046" s="756"/>
      <c r="O1046" s="756"/>
      <c r="P1046" s="756"/>
      <c r="Q1046" s="756"/>
      <c r="R1046" s="756"/>
      <c r="S1046" s="756"/>
      <c r="T1046" s="756"/>
      <c r="U1046" s="756"/>
      <c r="V1046" s="756"/>
      <c r="W1046" s="594"/>
      <c r="X1046" s="705">
        <f t="shared" si="140"/>
        <v>1034</v>
      </c>
      <c r="Y1046" s="756"/>
      <c r="Z1046" s="756"/>
      <c r="AA1046" s="756"/>
      <c r="AB1046" s="756"/>
      <c r="AC1046" s="756"/>
      <c r="AD1046" s="756"/>
      <c r="AE1046" s="756"/>
      <c r="AF1046" s="756"/>
      <c r="AG1046" s="756"/>
      <c r="AH1046" s="756"/>
      <c r="AI1046" s="756"/>
      <c r="AJ1046" s="756"/>
      <c r="AK1046" s="594"/>
      <c r="AL1046" s="705">
        <f t="shared" si="133"/>
        <v>1034</v>
      </c>
      <c r="AM1046" s="756"/>
      <c r="AN1046" s="756"/>
      <c r="AO1046" s="756"/>
      <c r="AP1046" s="756"/>
      <c r="AQ1046" s="756"/>
      <c r="AR1046" s="756"/>
      <c r="AS1046" s="756"/>
      <c r="AT1046" s="756"/>
      <c r="AU1046" s="756"/>
      <c r="AV1046" s="756"/>
      <c r="AW1046" s="756"/>
      <c r="AX1046" s="756"/>
      <c r="AY1046" s="594"/>
      <c r="AZ1046" s="705">
        <f t="shared" si="134"/>
        <v>1034</v>
      </c>
      <c r="BA1046" s="756"/>
      <c r="BB1046" s="756"/>
      <c r="BC1046" s="756"/>
      <c r="BD1046" s="756"/>
      <c r="BE1046" s="756"/>
      <c r="BF1046" s="756"/>
      <c r="BG1046" s="756"/>
      <c r="BH1046" s="756"/>
      <c r="BI1046" s="756"/>
      <c r="BJ1046" s="756"/>
      <c r="BK1046" s="756"/>
      <c r="BL1046" s="756"/>
      <c r="BM1046" s="685"/>
      <c r="BN1046" s="705">
        <f t="shared" si="135"/>
        <v>1034</v>
      </c>
      <c r="BO1046" s="756"/>
      <c r="BP1046" s="756"/>
      <c r="BQ1046" s="756"/>
      <c r="BR1046" s="756"/>
      <c r="BS1046" s="756"/>
      <c r="BT1046" s="756"/>
      <c r="BU1046" s="756"/>
      <c r="BV1046" s="756"/>
      <c r="BW1046" s="756"/>
      <c r="BX1046" s="756"/>
      <c r="BY1046" s="756"/>
      <c r="BZ1046" s="756"/>
    </row>
    <row r="1047" spans="2:78" x14ac:dyDescent="0.25">
      <c r="B1047" s="705">
        <v>1035</v>
      </c>
      <c r="C1047" s="765">
        <f>(1+_xlfn.XLOOKUP(INT((B1047-1)/12)+1,'ZC Curve'!$B$8:$B$107,'ZC Curve'!R$8:R$107,,0))^(1/12)-1</f>
        <v>0</v>
      </c>
      <c r="D1047" s="766">
        <f t="shared" si="136"/>
        <v>1</v>
      </c>
      <c r="E1047" s="765">
        <f>(1+_xlfn.XLOOKUP(INT((B1047-1)/12)+1,'ZC Curve'!$B$8:$B$107,'ZC Curve'!S$8:S$107,,0))^(1/12)-1</f>
        <v>0</v>
      </c>
      <c r="F1047" s="766">
        <f t="shared" si="137"/>
        <v>1</v>
      </c>
      <c r="G1047" s="765">
        <f>(1+_xlfn.XLOOKUP(INT((B1047-1)/12)+1,'ZC Curve'!$B$8:$B$107,'ZC Curve'!T$8:T$107,,0))^(1/12)-1</f>
        <v>0</v>
      </c>
      <c r="H1047" s="766">
        <f t="shared" si="138"/>
        <v>1</v>
      </c>
      <c r="I1047" s="594"/>
      <c r="J1047" s="705">
        <f t="shared" si="139"/>
        <v>1035</v>
      </c>
      <c r="K1047" s="756"/>
      <c r="L1047" s="756"/>
      <c r="M1047" s="756"/>
      <c r="N1047" s="756"/>
      <c r="O1047" s="756"/>
      <c r="P1047" s="756"/>
      <c r="Q1047" s="756"/>
      <c r="R1047" s="756"/>
      <c r="S1047" s="756"/>
      <c r="T1047" s="756"/>
      <c r="U1047" s="756"/>
      <c r="V1047" s="756"/>
      <c r="W1047" s="594"/>
      <c r="X1047" s="705">
        <f t="shared" si="140"/>
        <v>1035</v>
      </c>
      <c r="Y1047" s="756"/>
      <c r="Z1047" s="756"/>
      <c r="AA1047" s="756"/>
      <c r="AB1047" s="756"/>
      <c r="AC1047" s="756"/>
      <c r="AD1047" s="756"/>
      <c r="AE1047" s="756"/>
      <c r="AF1047" s="756"/>
      <c r="AG1047" s="756"/>
      <c r="AH1047" s="756"/>
      <c r="AI1047" s="756"/>
      <c r="AJ1047" s="756"/>
      <c r="AK1047" s="594"/>
      <c r="AL1047" s="705">
        <f t="shared" si="133"/>
        <v>1035</v>
      </c>
      <c r="AM1047" s="756"/>
      <c r="AN1047" s="756"/>
      <c r="AO1047" s="756"/>
      <c r="AP1047" s="756"/>
      <c r="AQ1047" s="756"/>
      <c r="AR1047" s="756"/>
      <c r="AS1047" s="756"/>
      <c r="AT1047" s="756"/>
      <c r="AU1047" s="756"/>
      <c r="AV1047" s="756"/>
      <c r="AW1047" s="756"/>
      <c r="AX1047" s="756"/>
      <c r="AY1047" s="594"/>
      <c r="AZ1047" s="705">
        <f t="shared" si="134"/>
        <v>1035</v>
      </c>
      <c r="BA1047" s="756"/>
      <c r="BB1047" s="756"/>
      <c r="BC1047" s="756"/>
      <c r="BD1047" s="756"/>
      <c r="BE1047" s="756"/>
      <c r="BF1047" s="756"/>
      <c r="BG1047" s="756"/>
      <c r="BH1047" s="756"/>
      <c r="BI1047" s="756"/>
      <c r="BJ1047" s="756"/>
      <c r="BK1047" s="756"/>
      <c r="BL1047" s="756"/>
      <c r="BM1047" s="685"/>
      <c r="BN1047" s="705">
        <f t="shared" si="135"/>
        <v>1035</v>
      </c>
      <c r="BO1047" s="756"/>
      <c r="BP1047" s="756"/>
      <c r="BQ1047" s="756"/>
      <c r="BR1047" s="756"/>
      <c r="BS1047" s="756"/>
      <c r="BT1047" s="756"/>
      <c r="BU1047" s="756"/>
      <c r="BV1047" s="756"/>
      <c r="BW1047" s="756"/>
      <c r="BX1047" s="756"/>
      <c r="BY1047" s="756"/>
      <c r="BZ1047" s="756"/>
    </row>
    <row r="1048" spans="2:78" x14ac:dyDescent="0.25">
      <c r="B1048" s="705">
        <v>1036</v>
      </c>
      <c r="C1048" s="765">
        <f>(1+_xlfn.XLOOKUP(INT((B1048-1)/12)+1,'ZC Curve'!$B$8:$B$107,'ZC Curve'!R$8:R$107,,0))^(1/12)-1</f>
        <v>0</v>
      </c>
      <c r="D1048" s="766">
        <f t="shared" si="136"/>
        <v>1</v>
      </c>
      <c r="E1048" s="765">
        <f>(1+_xlfn.XLOOKUP(INT((B1048-1)/12)+1,'ZC Curve'!$B$8:$B$107,'ZC Curve'!S$8:S$107,,0))^(1/12)-1</f>
        <v>0</v>
      </c>
      <c r="F1048" s="766">
        <f t="shared" si="137"/>
        <v>1</v>
      </c>
      <c r="G1048" s="765">
        <f>(1+_xlfn.XLOOKUP(INT((B1048-1)/12)+1,'ZC Curve'!$B$8:$B$107,'ZC Curve'!T$8:T$107,,0))^(1/12)-1</f>
        <v>0</v>
      </c>
      <c r="H1048" s="766">
        <f t="shared" si="138"/>
        <v>1</v>
      </c>
      <c r="I1048" s="594"/>
      <c r="J1048" s="705">
        <f t="shared" si="139"/>
        <v>1036</v>
      </c>
      <c r="K1048" s="756"/>
      <c r="L1048" s="756"/>
      <c r="M1048" s="756"/>
      <c r="N1048" s="756"/>
      <c r="O1048" s="756"/>
      <c r="P1048" s="756"/>
      <c r="Q1048" s="756"/>
      <c r="R1048" s="756"/>
      <c r="S1048" s="756"/>
      <c r="T1048" s="756"/>
      <c r="U1048" s="756"/>
      <c r="V1048" s="756"/>
      <c r="W1048" s="594"/>
      <c r="X1048" s="705">
        <f t="shared" si="140"/>
        <v>1036</v>
      </c>
      <c r="Y1048" s="756"/>
      <c r="Z1048" s="756"/>
      <c r="AA1048" s="756"/>
      <c r="AB1048" s="756"/>
      <c r="AC1048" s="756"/>
      <c r="AD1048" s="756"/>
      <c r="AE1048" s="756"/>
      <c r="AF1048" s="756"/>
      <c r="AG1048" s="756"/>
      <c r="AH1048" s="756"/>
      <c r="AI1048" s="756"/>
      <c r="AJ1048" s="756"/>
      <c r="AK1048" s="594"/>
      <c r="AL1048" s="705">
        <f t="shared" si="133"/>
        <v>1036</v>
      </c>
      <c r="AM1048" s="756"/>
      <c r="AN1048" s="756"/>
      <c r="AO1048" s="756"/>
      <c r="AP1048" s="756"/>
      <c r="AQ1048" s="756"/>
      <c r="AR1048" s="756"/>
      <c r="AS1048" s="756"/>
      <c r="AT1048" s="756"/>
      <c r="AU1048" s="756"/>
      <c r="AV1048" s="756"/>
      <c r="AW1048" s="756"/>
      <c r="AX1048" s="756"/>
      <c r="AY1048" s="594"/>
      <c r="AZ1048" s="705">
        <f t="shared" si="134"/>
        <v>1036</v>
      </c>
      <c r="BA1048" s="756"/>
      <c r="BB1048" s="756"/>
      <c r="BC1048" s="756"/>
      <c r="BD1048" s="756"/>
      <c r="BE1048" s="756"/>
      <c r="BF1048" s="756"/>
      <c r="BG1048" s="756"/>
      <c r="BH1048" s="756"/>
      <c r="BI1048" s="756"/>
      <c r="BJ1048" s="756"/>
      <c r="BK1048" s="756"/>
      <c r="BL1048" s="756"/>
      <c r="BM1048" s="685"/>
      <c r="BN1048" s="705">
        <f t="shared" si="135"/>
        <v>1036</v>
      </c>
      <c r="BO1048" s="756"/>
      <c r="BP1048" s="756"/>
      <c r="BQ1048" s="756"/>
      <c r="BR1048" s="756"/>
      <c r="BS1048" s="756"/>
      <c r="BT1048" s="756"/>
      <c r="BU1048" s="756"/>
      <c r="BV1048" s="756"/>
      <c r="BW1048" s="756"/>
      <c r="BX1048" s="756"/>
      <c r="BY1048" s="756"/>
      <c r="BZ1048" s="756"/>
    </row>
    <row r="1049" spans="2:78" x14ac:dyDescent="0.25">
      <c r="B1049" s="705">
        <v>1037</v>
      </c>
      <c r="C1049" s="765">
        <f>(1+_xlfn.XLOOKUP(INT((B1049-1)/12)+1,'ZC Curve'!$B$8:$B$107,'ZC Curve'!R$8:R$107,,0))^(1/12)-1</f>
        <v>0</v>
      </c>
      <c r="D1049" s="766">
        <f t="shared" si="136"/>
        <v>1</v>
      </c>
      <c r="E1049" s="765">
        <f>(1+_xlfn.XLOOKUP(INT((B1049-1)/12)+1,'ZC Curve'!$B$8:$B$107,'ZC Curve'!S$8:S$107,,0))^(1/12)-1</f>
        <v>0</v>
      </c>
      <c r="F1049" s="766">
        <f t="shared" si="137"/>
        <v>1</v>
      </c>
      <c r="G1049" s="765">
        <f>(1+_xlfn.XLOOKUP(INT((B1049-1)/12)+1,'ZC Curve'!$B$8:$B$107,'ZC Curve'!T$8:T$107,,0))^(1/12)-1</f>
        <v>0</v>
      </c>
      <c r="H1049" s="766">
        <f t="shared" si="138"/>
        <v>1</v>
      </c>
      <c r="I1049" s="594"/>
      <c r="J1049" s="705">
        <f t="shared" si="139"/>
        <v>1037</v>
      </c>
      <c r="K1049" s="756"/>
      <c r="L1049" s="756"/>
      <c r="M1049" s="756"/>
      <c r="N1049" s="756"/>
      <c r="O1049" s="756"/>
      <c r="P1049" s="756"/>
      <c r="Q1049" s="756"/>
      <c r="R1049" s="756"/>
      <c r="S1049" s="756"/>
      <c r="T1049" s="756"/>
      <c r="U1049" s="756"/>
      <c r="V1049" s="756"/>
      <c r="W1049" s="594"/>
      <c r="X1049" s="705">
        <f t="shared" si="140"/>
        <v>1037</v>
      </c>
      <c r="Y1049" s="756"/>
      <c r="Z1049" s="756"/>
      <c r="AA1049" s="756"/>
      <c r="AB1049" s="756"/>
      <c r="AC1049" s="756"/>
      <c r="AD1049" s="756"/>
      <c r="AE1049" s="756"/>
      <c r="AF1049" s="756"/>
      <c r="AG1049" s="756"/>
      <c r="AH1049" s="756"/>
      <c r="AI1049" s="756"/>
      <c r="AJ1049" s="756"/>
      <c r="AK1049" s="594"/>
      <c r="AL1049" s="705">
        <f t="shared" si="133"/>
        <v>1037</v>
      </c>
      <c r="AM1049" s="756"/>
      <c r="AN1049" s="756"/>
      <c r="AO1049" s="756"/>
      <c r="AP1049" s="756"/>
      <c r="AQ1049" s="756"/>
      <c r="AR1049" s="756"/>
      <c r="AS1049" s="756"/>
      <c r="AT1049" s="756"/>
      <c r="AU1049" s="756"/>
      <c r="AV1049" s="756"/>
      <c r="AW1049" s="756"/>
      <c r="AX1049" s="756"/>
      <c r="AY1049" s="594"/>
      <c r="AZ1049" s="705">
        <f t="shared" si="134"/>
        <v>1037</v>
      </c>
      <c r="BA1049" s="756"/>
      <c r="BB1049" s="756"/>
      <c r="BC1049" s="756"/>
      <c r="BD1049" s="756"/>
      <c r="BE1049" s="756"/>
      <c r="BF1049" s="756"/>
      <c r="BG1049" s="756"/>
      <c r="BH1049" s="756"/>
      <c r="BI1049" s="756"/>
      <c r="BJ1049" s="756"/>
      <c r="BK1049" s="756"/>
      <c r="BL1049" s="756"/>
      <c r="BM1049" s="685"/>
      <c r="BN1049" s="705">
        <f t="shared" si="135"/>
        <v>1037</v>
      </c>
      <c r="BO1049" s="756"/>
      <c r="BP1049" s="756"/>
      <c r="BQ1049" s="756"/>
      <c r="BR1049" s="756"/>
      <c r="BS1049" s="756"/>
      <c r="BT1049" s="756"/>
      <c r="BU1049" s="756"/>
      <c r="BV1049" s="756"/>
      <c r="BW1049" s="756"/>
      <c r="BX1049" s="756"/>
      <c r="BY1049" s="756"/>
      <c r="BZ1049" s="756"/>
    </row>
    <row r="1050" spans="2:78" x14ac:dyDescent="0.25">
      <c r="B1050" s="705">
        <v>1038</v>
      </c>
      <c r="C1050" s="765">
        <f>(1+_xlfn.XLOOKUP(INT((B1050-1)/12)+1,'ZC Curve'!$B$8:$B$107,'ZC Curve'!R$8:R$107,,0))^(1/12)-1</f>
        <v>0</v>
      </c>
      <c r="D1050" s="766">
        <f t="shared" si="136"/>
        <v>1</v>
      </c>
      <c r="E1050" s="765">
        <f>(1+_xlfn.XLOOKUP(INT((B1050-1)/12)+1,'ZC Curve'!$B$8:$B$107,'ZC Curve'!S$8:S$107,,0))^(1/12)-1</f>
        <v>0</v>
      </c>
      <c r="F1050" s="766">
        <f t="shared" si="137"/>
        <v>1</v>
      </c>
      <c r="G1050" s="765">
        <f>(1+_xlfn.XLOOKUP(INT((B1050-1)/12)+1,'ZC Curve'!$B$8:$B$107,'ZC Curve'!T$8:T$107,,0))^(1/12)-1</f>
        <v>0</v>
      </c>
      <c r="H1050" s="766">
        <f t="shared" si="138"/>
        <v>1</v>
      </c>
      <c r="I1050" s="594"/>
      <c r="J1050" s="705">
        <f t="shared" si="139"/>
        <v>1038</v>
      </c>
      <c r="K1050" s="756"/>
      <c r="L1050" s="756"/>
      <c r="M1050" s="756"/>
      <c r="N1050" s="756"/>
      <c r="O1050" s="756"/>
      <c r="P1050" s="756"/>
      <c r="Q1050" s="756"/>
      <c r="R1050" s="756"/>
      <c r="S1050" s="756"/>
      <c r="T1050" s="756"/>
      <c r="U1050" s="756"/>
      <c r="V1050" s="756"/>
      <c r="W1050" s="594"/>
      <c r="X1050" s="705">
        <f t="shared" si="140"/>
        <v>1038</v>
      </c>
      <c r="Y1050" s="756"/>
      <c r="Z1050" s="756"/>
      <c r="AA1050" s="756"/>
      <c r="AB1050" s="756"/>
      <c r="AC1050" s="756"/>
      <c r="AD1050" s="756"/>
      <c r="AE1050" s="756"/>
      <c r="AF1050" s="756"/>
      <c r="AG1050" s="756"/>
      <c r="AH1050" s="756"/>
      <c r="AI1050" s="756"/>
      <c r="AJ1050" s="756"/>
      <c r="AK1050" s="594"/>
      <c r="AL1050" s="705">
        <f t="shared" si="133"/>
        <v>1038</v>
      </c>
      <c r="AM1050" s="756"/>
      <c r="AN1050" s="756"/>
      <c r="AO1050" s="756"/>
      <c r="AP1050" s="756"/>
      <c r="AQ1050" s="756"/>
      <c r="AR1050" s="756"/>
      <c r="AS1050" s="756"/>
      <c r="AT1050" s="756"/>
      <c r="AU1050" s="756"/>
      <c r="AV1050" s="756"/>
      <c r="AW1050" s="756"/>
      <c r="AX1050" s="756"/>
      <c r="AY1050" s="594"/>
      <c r="AZ1050" s="705">
        <f t="shared" si="134"/>
        <v>1038</v>
      </c>
      <c r="BA1050" s="756"/>
      <c r="BB1050" s="756"/>
      <c r="BC1050" s="756"/>
      <c r="BD1050" s="756"/>
      <c r="BE1050" s="756"/>
      <c r="BF1050" s="756"/>
      <c r="BG1050" s="756"/>
      <c r="BH1050" s="756"/>
      <c r="BI1050" s="756"/>
      <c r="BJ1050" s="756"/>
      <c r="BK1050" s="756"/>
      <c r="BL1050" s="756"/>
      <c r="BM1050" s="685"/>
      <c r="BN1050" s="705">
        <f t="shared" si="135"/>
        <v>1038</v>
      </c>
      <c r="BO1050" s="756"/>
      <c r="BP1050" s="756"/>
      <c r="BQ1050" s="756"/>
      <c r="BR1050" s="756"/>
      <c r="BS1050" s="756"/>
      <c r="BT1050" s="756"/>
      <c r="BU1050" s="756"/>
      <c r="BV1050" s="756"/>
      <c r="BW1050" s="756"/>
      <c r="BX1050" s="756"/>
      <c r="BY1050" s="756"/>
      <c r="BZ1050" s="756"/>
    </row>
    <row r="1051" spans="2:78" x14ac:dyDescent="0.25">
      <c r="B1051" s="705">
        <v>1039</v>
      </c>
      <c r="C1051" s="765">
        <f>(1+_xlfn.XLOOKUP(INT((B1051-1)/12)+1,'ZC Curve'!$B$8:$B$107,'ZC Curve'!R$8:R$107,,0))^(1/12)-1</f>
        <v>0</v>
      </c>
      <c r="D1051" s="766">
        <f t="shared" si="136"/>
        <v>1</v>
      </c>
      <c r="E1051" s="765">
        <f>(1+_xlfn.XLOOKUP(INT((B1051-1)/12)+1,'ZC Curve'!$B$8:$B$107,'ZC Curve'!S$8:S$107,,0))^(1/12)-1</f>
        <v>0</v>
      </c>
      <c r="F1051" s="766">
        <f t="shared" si="137"/>
        <v>1</v>
      </c>
      <c r="G1051" s="765">
        <f>(1+_xlfn.XLOOKUP(INT((B1051-1)/12)+1,'ZC Curve'!$B$8:$B$107,'ZC Curve'!T$8:T$107,,0))^(1/12)-1</f>
        <v>0</v>
      </c>
      <c r="H1051" s="766">
        <f t="shared" si="138"/>
        <v>1</v>
      </c>
      <c r="I1051" s="594"/>
      <c r="J1051" s="705">
        <f t="shared" si="139"/>
        <v>1039</v>
      </c>
      <c r="K1051" s="756"/>
      <c r="L1051" s="756"/>
      <c r="M1051" s="756"/>
      <c r="N1051" s="756"/>
      <c r="O1051" s="756"/>
      <c r="P1051" s="756"/>
      <c r="Q1051" s="756"/>
      <c r="R1051" s="756"/>
      <c r="S1051" s="756"/>
      <c r="T1051" s="756"/>
      <c r="U1051" s="756"/>
      <c r="V1051" s="756"/>
      <c r="W1051" s="594"/>
      <c r="X1051" s="705">
        <f t="shared" si="140"/>
        <v>1039</v>
      </c>
      <c r="Y1051" s="756"/>
      <c r="Z1051" s="756"/>
      <c r="AA1051" s="756"/>
      <c r="AB1051" s="756"/>
      <c r="AC1051" s="756"/>
      <c r="AD1051" s="756"/>
      <c r="AE1051" s="756"/>
      <c r="AF1051" s="756"/>
      <c r="AG1051" s="756"/>
      <c r="AH1051" s="756"/>
      <c r="AI1051" s="756"/>
      <c r="AJ1051" s="756"/>
      <c r="AK1051" s="594"/>
      <c r="AL1051" s="705">
        <f t="shared" si="133"/>
        <v>1039</v>
      </c>
      <c r="AM1051" s="756"/>
      <c r="AN1051" s="756"/>
      <c r="AO1051" s="756"/>
      <c r="AP1051" s="756"/>
      <c r="AQ1051" s="756"/>
      <c r="AR1051" s="756"/>
      <c r="AS1051" s="756"/>
      <c r="AT1051" s="756"/>
      <c r="AU1051" s="756"/>
      <c r="AV1051" s="756"/>
      <c r="AW1051" s="756"/>
      <c r="AX1051" s="756"/>
      <c r="AY1051" s="594"/>
      <c r="AZ1051" s="705">
        <f t="shared" si="134"/>
        <v>1039</v>
      </c>
      <c r="BA1051" s="756"/>
      <c r="BB1051" s="756"/>
      <c r="BC1051" s="756"/>
      <c r="BD1051" s="756"/>
      <c r="BE1051" s="756"/>
      <c r="BF1051" s="756"/>
      <c r="BG1051" s="756"/>
      <c r="BH1051" s="756"/>
      <c r="BI1051" s="756"/>
      <c r="BJ1051" s="756"/>
      <c r="BK1051" s="756"/>
      <c r="BL1051" s="756"/>
      <c r="BM1051" s="685"/>
      <c r="BN1051" s="705">
        <f t="shared" si="135"/>
        <v>1039</v>
      </c>
      <c r="BO1051" s="756"/>
      <c r="BP1051" s="756"/>
      <c r="BQ1051" s="756"/>
      <c r="BR1051" s="756"/>
      <c r="BS1051" s="756"/>
      <c r="BT1051" s="756"/>
      <c r="BU1051" s="756"/>
      <c r="BV1051" s="756"/>
      <c r="BW1051" s="756"/>
      <c r="BX1051" s="756"/>
      <c r="BY1051" s="756"/>
      <c r="BZ1051" s="756"/>
    </row>
    <row r="1052" spans="2:78" x14ac:dyDescent="0.25">
      <c r="B1052" s="705">
        <v>1040</v>
      </c>
      <c r="C1052" s="765">
        <f>(1+_xlfn.XLOOKUP(INT((B1052-1)/12)+1,'ZC Curve'!$B$8:$B$107,'ZC Curve'!R$8:R$107,,0))^(1/12)-1</f>
        <v>0</v>
      </c>
      <c r="D1052" s="766">
        <f t="shared" si="136"/>
        <v>1</v>
      </c>
      <c r="E1052" s="765">
        <f>(1+_xlfn.XLOOKUP(INT((B1052-1)/12)+1,'ZC Curve'!$B$8:$B$107,'ZC Curve'!S$8:S$107,,0))^(1/12)-1</f>
        <v>0</v>
      </c>
      <c r="F1052" s="766">
        <f t="shared" si="137"/>
        <v>1</v>
      </c>
      <c r="G1052" s="765">
        <f>(1+_xlfn.XLOOKUP(INT((B1052-1)/12)+1,'ZC Curve'!$B$8:$B$107,'ZC Curve'!T$8:T$107,,0))^(1/12)-1</f>
        <v>0</v>
      </c>
      <c r="H1052" s="766">
        <f t="shared" si="138"/>
        <v>1</v>
      </c>
      <c r="I1052" s="594"/>
      <c r="J1052" s="705">
        <f t="shared" si="139"/>
        <v>1040</v>
      </c>
      <c r="K1052" s="756"/>
      <c r="L1052" s="756"/>
      <c r="M1052" s="756"/>
      <c r="N1052" s="756"/>
      <c r="O1052" s="756"/>
      <c r="P1052" s="756"/>
      <c r="Q1052" s="756"/>
      <c r="R1052" s="756"/>
      <c r="S1052" s="756"/>
      <c r="T1052" s="756"/>
      <c r="U1052" s="756"/>
      <c r="V1052" s="756"/>
      <c r="W1052" s="594"/>
      <c r="X1052" s="705">
        <f t="shared" si="140"/>
        <v>1040</v>
      </c>
      <c r="Y1052" s="756"/>
      <c r="Z1052" s="756"/>
      <c r="AA1052" s="756"/>
      <c r="AB1052" s="756"/>
      <c r="AC1052" s="756"/>
      <c r="AD1052" s="756"/>
      <c r="AE1052" s="756"/>
      <c r="AF1052" s="756"/>
      <c r="AG1052" s="756"/>
      <c r="AH1052" s="756"/>
      <c r="AI1052" s="756"/>
      <c r="AJ1052" s="756"/>
      <c r="AK1052" s="594"/>
      <c r="AL1052" s="705">
        <f t="shared" si="133"/>
        <v>1040</v>
      </c>
      <c r="AM1052" s="756"/>
      <c r="AN1052" s="756"/>
      <c r="AO1052" s="756"/>
      <c r="AP1052" s="756"/>
      <c r="AQ1052" s="756"/>
      <c r="AR1052" s="756"/>
      <c r="AS1052" s="756"/>
      <c r="AT1052" s="756"/>
      <c r="AU1052" s="756"/>
      <c r="AV1052" s="756"/>
      <c r="AW1052" s="756"/>
      <c r="AX1052" s="756"/>
      <c r="AY1052" s="594"/>
      <c r="AZ1052" s="705">
        <f t="shared" si="134"/>
        <v>1040</v>
      </c>
      <c r="BA1052" s="756"/>
      <c r="BB1052" s="756"/>
      <c r="BC1052" s="756"/>
      <c r="BD1052" s="756"/>
      <c r="BE1052" s="756"/>
      <c r="BF1052" s="756"/>
      <c r="BG1052" s="756"/>
      <c r="BH1052" s="756"/>
      <c r="BI1052" s="756"/>
      <c r="BJ1052" s="756"/>
      <c r="BK1052" s="756"/>
      <c r="BL1052" s="756"/>
      <c r="BM1052" s="685"/>
      <c r="BN1052" s="705">
        <f t="shared" si="135"/>
        <v>1040</v>
      </c>
      <c r="BO1052" s="756"/>
      <c r="BP1052" s="756"/>
      <c r="BQ1052" s="756"/>
      <c r="BR1052" s="756"/>
      <c r="BS1052" s="756"/>
      <c r="BT1052" s="756"/>
      <c r="BU1052" s="756"/>
      <c r="BV1052" s="756"/>
      <c r="BW1052" s="756"/>
      <c r="BX1052" s="756"/>
      <c r="BY1052" s="756"/>
      <c r="BZ1052" s="756"/>
    </row>
    <row r="1053" spans="2:78" x14ac:dyDescent="0.25">
      <c r="B1053" s="705">
        <v>1041</v>
      </c>
      <c r="C1053" s="765">
        <f>(1+_xlfn.XLOOKUP(INT((B1053-1)/12)+1,'ZC Curve'!$B$8:$B$107,'ZC Curve'!R$8:R$107,,0))^(1/12)-1</f>
        <v>0</v>
      </c>
      <c r="D1053" s="766">
        <f t="shared" si="136"/>
        <v>1</v>
      </c>
      <c r="E1053" s="765">
        <f>(1+_xlfn.XLOOKUP(INT((B1053-1)/12)+1,'ZC Curve'!$B$8:$B$107,'ZC Curve'!S$8:S$107,,0))^(1/12)-1</f>
        <v>0</v>
      </c>
      <c r="F1053" s="766">
        <f t="shared" si="137"/>
        <v>1</v>
      </c>
      <c r="G1053" s="765">
        <f>(1+_xlfn.XLOOKUP(INT((B1053-1)/12)+1,'ZC Curve'!$B$8:$B$107,'ZC Curve'!T$8:T$107,,0))^(1/12)-1</f>
        <v>0</v>
      </c>
      <c r="H1053" s="766">
        <f t="shared" si="138"/>
        <v>1</v>
      </c>
      <c r="I1053" s="594"/>
      <c r="J1053" s="705">
        <f t="shared" si="139"/>
        <v>1041</v>
      </c>
      <c r="K1053" s="756"/>
      <c r="L1053" s="756"/>
      <c r="M1053" s="756"/>
      <c r="N1053" s="756"/>
      <c r="O1053" s="756"/>
      <c r="P1053" s="756"/>
      <c r="Q1053" s="756"/>
      <c r="R1053" s="756"/>
      <c r="S1053" s="756"/>
      <c r="T1053" s="756"/>
      <c r="U1053" s="756"/>
      <c r="V1053" s="756"/>
      <c r="W1053" s="594"/>
      <c r="X1053" s="705">
        <f t="shared" si="140"/>
        <v>1041</v>
      </c>
      <c r="Y1053" s="756"/>
      <c r="Z1053" s="756"/>
      <c r="AA1053" s="756"/>
      <c r="AB1053" s="756"/>
      <c r="AC1053" s="756"/>
      <c r="AD1053" s="756"/>
      <c r="AE1053" s="756"/>
      <c r="AF1053" s="756"/>
      <c r="AG1053" s="756"/>
      <c r="AH1053" s="756"/>
      <c r="AI1053" s="756"/>
      <c r="AJ1053" s="756"/>
      <c r="AK1053" s="594"/>
      <c r="AL1053" s="705">
        <f t="shared" si="133"/>
        <v>1041</v>
      </c>
      <c r="AM1053" s="756"/>
      <c r="AN1053" s="756"/>
      <c r="AO1053" s="756"/>
      <c r="AP1053" s="756"/>
      <c r="AQ1053" s="756"/>
      <c r="AR1053" s="756"/>
      <c r="AS1053" s="756"/>
      <c r="AT1053" s="756"/>
      <c r="AU1053" s="756"/>
      <c r="AV1053" s="756"/>
      <c r="AW1053" s="756"/>
      <c r="AX1053" s="756"/>
      <c r="AY1053" s="594"/>
      <c r="AZ1053" s="705">
        <f t="shared" si="134"/>
        <v>1041</v>
      </c>
      <c r="BA1053" s="756"/>
      <c r="BB1053" s="756"/>
      <c r="BC1053" s="756"/>
      <c r="BD1053" s="756"/>
      <c r="BE1053" s="756"/>
      <c r="BF1053" s="756"/>
      <c r="BG1053" s="756"/>
      <c r="BH1053" s="756"/>
      <c r="BI1053" s="756"/>
      <c r="BJ1053" s="756"/>
      <c r="BK1053" s="756"/>
      <c r="BL1053" s="756"/>
      <c r="BM1053" s="685"/>
      <c r="BN1053" s="705">
        <f t="shared" si="135"/>
        <v>1041</v>
      </c>
      <c r="BO1053" s="756"/>
      <c r="BP1053" s="756"/>
      <c r="BQ1053" s="756"/>
      <c r="BR1053" s="756"/>
      <c r="BS1053" s="756"/>
      <c r="BT1053" s="756"/>
      <c r="BU1053" s="756"/>
      <c r="BV1053" s="756"/>
      <c r="BW1053" s="756"/>
      <c r="BX1053" s="756"/>
      <c r="BY1053" s="756"/>
      <c r="BZ1053" s="756"/>
    </row>
    <row r="1054" spans="2:78" x14ac:dyDescent="0.25">
      <c r="B1054" s="705">
        <v>1042</v>
      </c>
      <c r="C1054" s="765">
        <f>(1+_xlfn.XLOOKUP(INT((B1054-1)/12)+1,'ZC Curve'!$B$8:$B$107,'ZC Curve'!R$8:R$107,,0))^(1/12)-1</f>
        <v>0</v>
      </c>
      <c r="D1054" s="766">
        <f t="shared" si="136"/>
        <v>1</v>
      </c>
      <c r="E1054" s="765">
        <f>(1+_xlfn.XLOOKUP(INT((B1054-1)/12)+1,'ZC Curve'!$B$8:$B$107,'ZC Curve'!S$8:S$107,,0))^(1/12)-1</f>
        <v>0</v>
      </c>
      <c r="F1054" s="766">
        <f t="shared" si="137"/>
        <v>1</v>
      </c>
      <c r="G1054" s="765">
        <f>(1+_xlfn.XLOOKUP(INT((B1054-1)/12)+1,'ZC Curve'!$B$8:$B$107,'ZC Curve'!T$8:T$107,,0))^(1/12)-1</f>
        <v>0</v>
      </c>
      <c r="H1054" s="766">
        <f t="shared" si="138"/>
        <v>1</v>
      </c>
      <c r="I1054" s="594"/>
      <c r="J1054" s="705">
        <f t="shared" si="139"/>
        <v>1042</v>
      </c>
      <c r="K1054" s="756"/>
      <c r="L1054" s="756"/>
      <c r="M1054" s="756"/>
      <c r="N1054" s="756"/>
      <c r="O1054" s="756"/>
      <c r="P1054" s="756"/>
      <c r="Q1054" s="756"/>
      <c r="R1054" s="756"/>
      <c r="S1054" s="756"/>
      <c r="T1054" s="756"/>
      <c r="U1054" s="756"/>
      <c r="V1054" s="756"/>
      <c r="W1054" s="594"/>
      <c r="X1054" s="705">
        <f t="shared" si="140"/>
        <v>1042</v>
      </c>
      <c r="Y1054" s="756"/>
      <c r="Z1054" s="756"/>
      <c r="AA1054" s="756"/>
      <c r="AB1054" s="756"/>
      <c r="AC1054" s="756"/>
      <c r="AD1054" s="756"/>
      <c r="AE1054" s="756"/>
      <c r="AF1054" s="756"/>
      <c r="AG1054" s="756"/>
      <c r="AH1054" s="756"/>
      <c r="AI1054" s="756"/>
      <c r="AJ1054" s="756"/>
      <c r="AK1054" s="594"/>
      <c r="AL1054" s="705">
        <f t="shared" si="133"/>
        <v>1042</v>
      </c>
      <c r="AM1054" s="756"/>
      <c r="AN1054" s="756"/>
      <c r="AO1054" s="756"/>
      <c r="AP1054" s="756"/>
      <c r="AQ1054" s="756"/>
      <c r="AR1054" s="756"/>
      <c r="AS1054" s="756"/>
      <c r="AT1054" s="756"/>
      <c r="AU1054" s="756"/>
      <c r="AV1054" s="756"/>
      <c r="AW1054" s="756"/>
      <c r="AX1054" s="756"/>
      <c r="AY1054" s="594"/>
      <c r="AZ1054" s="705">
        <f t="shared" si="134"/>
        <v>1042</v>
      </c>
      <c r="BA1054" s="756"/>
      <c r="BB1054" s="756"/>
      <c r="BC1054" s="756"/>
      <c r="BD1054" s="756"/>
      <c r="BE1054" s="756"/>
      <c r="BF1054" s="756"/>
      <c r="BG1054" s="756"/>
      <c r="BH1054" s="756"/>
      <c r="BI1054" s="756"/>
      <c r="BJ1054" s="756"/>
      <c r="BK1054" s="756"/>
      <c r="BL1054" s="756"/>
      <c r="BM1054" s="685"/>
      <c r="BN1054" s="705">
        <f t="shared" si="135"/>
        <v>1042</v>
      </c>
      <c r="BO1054" s="756"/>
      <c r="BP1054" s="756"/>
      <c r="BQ1054" s="756"/>
      <c r="BR1054" s="756"/>
      <c r="BS1054" s="756"/>
      <c r="BT1054" s="756"/>
      <c r="BU1054" s="756"/>
      <c r="BV1054" s="756"/>
      <c r="BW1054" s="756"/>
      <c r="BX1054" s="756"/>
      <c r="BY1054" s="756"/>
      <c r="BZ1054" s="756"/>
    </row>
    <row r="1055" spans="2:78" x14ac:dyDescent="0.25">
      <c r="B1055" s="705">
        <v>1043</v>
      </c>
      <c r="C1055" s="765">
        <f>(1+_xlfn.XLOOKUP(INT((B1055-1)/12)+1,'ZC Curve'!$B$8:$B$107,'ZC Curve'!R$8:R$107,,0))^(1/12)-1</f>
        <v>0</v>
      </c>
      <c r="D1055" s="766">
        <f t="shared" si="136"/>
        <v>1</v>
      </c>
      <c r="E1055" s="765">
        <f>(1+_xlfn.XLOOKUP(INT((B1055-1)/12)+1,'ZC Curve'!$B$8:$B$107,'ZC Curve'!S$8:S$107,,0))^(1/12)-1</f>
        <v>0</v>
      </c>
      <c r="F1055" s="766">
        <f t="shared" si="137"/>
        <v>1</v>
      </c>
      <c r="G1055" s="765">
        <f>(1+_xlfn.XLOOKUP(INT((B1055-1)/12)+1,'ZC Curve'!$B$8:$B$107,'ZC Curve'!T$8:T$107,,0))^(1/12)-1</f>
        <v>0</v>
      </c>
      <c r="H1055" s="766">
        <f t="shared" si="138"/>
        <v>1</v>
      </c>
      <c r="I1055" s="594"/>
      <c r="J1055" s="705">
        <f t="shared" si="139"/>
        <v>1043</v>
      </c>
      <c r="K1055" s="756"/>
      <c r="L1055" s="756"/>
      <c r="M1055" s="756"/>
      <c r="N1055" s="756"/>
      <c r="O1055" s="756"/>
      <c r="P1055" s="756"/>
      <c r="Q1055" s="756"/>
      <c r="R1055" s="756"/>
      <c r="S1055" s="756"/>
      <c r="T1055" s="756"/>
      <c r="U1055" s="756"/>
      <c r="V1055" s="756"/>
      <c r="W1055" s="594"/>
      <c r="X1055" s="705">
        <f t="shared" si="140"/>
        <v>1043</v>
      </c>
      <c r="Y1055" s="756"/>
      <c r="Z1055" s="756"/>
      <c r="AA1055" s="756"/>
      <c r="AB1055" s="756"/>
      <c r="AC1055" s="756"/>
      <c r="AD1055" s="756"/>
      <c r="AE1055" s="756"/>
      <c r="AF1055" s="756"/>
      <c r="AG1055" s="756"/>
      <c r="AH1055" s="756"/>
      <c r="AI1055" s="756"/>
      <c r="AJ1055" s="756"/>
      <c r="AK1055" s="594"/>
      <c r="AL1055" s="705">
        <f t="shared" si="133"/>
        <v>1043</v>
      </c>
      <c r="AM1055" s="756"/>
      <c r="AN1055" s="756"/>
      <c r="AO1055" s="756"/>
      <c r="AP1055" s="756"/>
      <c r="AQ1055" s="756"/>
      <c r="AR1055" s="756"/>
      <c r="AS1055" s="756"/>
      <c r="AT1055" s="756"/>
      <c r="AU1055" s="756"/>
      <c r="AV1055" s="756"/>
      <c r="AW1055" s="756"/>
      <c r="AX1055" s="756"/>
      <c r="AY1055" s="594"/>
      <c r="AZ1055" s="705">
        <f t="shared" si="134"/>
        <v>1043</v>
      </c>
      <c r="BA1055" s="756"/>
      <c r="BB1055" s="756"/>
      <c r="BC1055" s="756"/>
      <c r="BD1055" s="756"/>
      <c r="BE1055" s="756"/>
      <c r="BF1055" s="756"/>
      <c r="BG1055" s="756"/>
      <c r="BH1055" s="756"/>
      <c r="BI1055" s="756"/>
      <c r="BJ1055" s="756"/>
      <c r="BK1055" s="756"/>
      <c r="BL1055" s="756"/>
      <c r="BM1055" s="685"/>
      <c r="BN1055" s="705">
        <f t="shared" si="135"/>
        <v>1043</v>
      </c>
      <c r="BO1055" s="756"/>
      <c r="BP1055" s="756"/>
      <c r="BQ1055" s="756"/>
      <c r="BR1055" s="756"/>
      <c r="BS1055" s="756"/>
      <c r="BT1055" s="756"/>
      <c r="BU1055" s="756"/>
      <c r="BV1055" s="756"/>
      <c r="BW1055" s="756"/>
      <c r="BX1055" s="756"/>
      <c r="BY1055" s="756"/>
      <c r="BZ1055" s="756"/>
    </row>
    <row r="1056" spans="2:78" x14ac:dyDescent="0.25">
      <c r="B1056" s="705">
        <v>1044</v>
      </c>
      <c r="C1056" s="765">
        <f>(1+_xlfn.XLOOKUP(INT((B1056-1)/12)+1,'ZC Curve'!$B$8:$B$107,'ZC Curve'!R$8:R$107,,0))^(1/12)-1</f>
        <v>0</v>
      </c>
      <c r="D1056" s="766">
        <f t="shared" si="136"/>
        <v>1</v>
      </c>
      <c r="E1056" s="765">
        <f>(1+_xlfn.XLOOKUP(INT((B1056-1)/12)+1,'ZC Curve'!$B$8:$B$107,'ZC Curve'!S$8:S$107,,0))^(1/12)-1</f>
        <v>0</v>
      </c>
      <c r="F1056" s="766">
        <f t="shared" si="137"/>
        <v>1</v>
      </c>
      <c r="G1056" s="765">
        <f>(1+_xlfn.XLOOKUP(INT((B1056-1)/12)+1,'ZC Curve'!$B$8:$B$107,'ZC Curve'!T$8:T$107,,0))^(1/12)-1</f>
        <v>0</v>
      </c>
      <c r="H1056" s="766">
        <f t="shared" si="138"/>
        <v>1</v>
      </c>
      <c r="I1056" s="594"/>
      <c r="J1056" s="705">
        <f t="shared" si="139"/>
        <v>1044</v>
      </c>
      <c r="K1056" s="756"/>
      <c r="L1056" s="756"/>
      <c r="M1056" s="756"/>
      <c r="N1056" s="756"/>
      <c r="O1056" s="756"/>
      <c r="P1056" s="756"/>
      <c r="Q1056" s="756"/>
      <c r="R1056" s="756"/>
      <c r="S1056" s="756"/>
      <c r="T1056" s="756"/>
      <c r="U1056" s="756"/>
      <c r="V1056" s="756"/>
      <c r="W1056" s="594"/>
      <c r="X1056" s="705">
        <f t="shared" si="140"/>
        <v>1044</v>
      </c>
      <c r="Y1056" s="756"/>
      <c r="Z1056" s="756"/>
      <c r="AA1056" s="756"/>
      <c r="AB1056" s="756"/>
      <c r="AC1056" s="756"/>
      <c r="AD1056" s="756"/>
      <c r="AE1056" s="756"/>
      <c r="AF1056" s="756"/>
      <c r="AG1056" s="756"/>
      <c r="AH1056" s="756"/>
      <c r="AI1056" s="756"/>
      <c r="AJ1056" s="756"/>
      <c r="AK1056" s="594"/>
      <c r="AL1056" s="705">
        <f t="shared" si="133"/>
        <v>1044</v>
      </c>
      <c r="AM1056" s="756"/>
      <c r="AN1056" s="756"/>
      <c r="AO1056" s="756"/>
      <c r="AP1056" s="756"/>
      <c r="AQ1056" s="756"/>
      <c r="AR1056" s="756"/>
      <c r="AS1056" s="756"/>
      <c r="AT1056" s="756"/>
      <c r="AU1056" s="756"/>
      <c r="AV1056" s="756"/>
      <c r="AW1056" s="756"/>
      <c r="AX1056" s="756"/>
      <c r="AY1056" s="594"/>
      <c r="AZ1056" s="705">
        <f t="shared" si="134"/>
        <v>1044</v>
      </c>
      <c r="BA1056" s="756"/>
      <c r="BB1056" s="756"/>
      <c r="BC1056" s="756"/>
      <c r="BD1056" s="756"/>
      <c r="BE1056" s="756"/>
      <c r="BF1056" s="756"/>
      <c r="BG1056" s="756"/>
      <c r="BH1056" s="756"/>
      <c r="BI1056" s="756"/>
      <c r="BJ1056" s="756"/>
      <c r="BK1056" s="756"/>
      <c r="BL1056" s="756"/>
      <c r="BM1056" s="685"/>
      <c r="BN1056" s="705">
        <f t="shared" si="135"/>
        <v>1044</v>
      </c>
      <c r="BO1056" s="756"/>
      <c r="BP1056" s="756"/>
      <c r="BQ1056" s="756"/>
      <c r="BR1056" s="756"/>
      <c r="BS1056" s="756"/>
      <c r="BT1056" s="756"/>
      <c r="BU1056" s="756"/>
      <c r="BV1056" s="756"/>
      <c r="BW1056" s="756"/>
      <c r="BX1056" s="756"/>
      <c r="BY1056" s="756"/>
      <c r="BZ1056" s="756"/>
    </row>
    <row r="1057" spans="2:78" x14ac:dyDescent="0.25">
      <c r="B1057" s="705">
        <v>1045</v>
      </c>
      <c r="C1057" s="765">
        <f>(1+_xlfn.XLOOKUP(INT((B1057-1)/12)+1,'ZC Curve'!$B$8:$B$107,'ZC Curve'!R$8:R$107,,0))^(1/12)-1</f>
        <v>0</v>
      </c>
      <c r="D1057" s="766">
        <f t="shared" si="136"/>
        <v>1</v>
      </c>
      <c r="E1057" s="765">
        <f>(1+_xlfn.XLOOKUP(INT((B1057-1)/12)+1,'ZC Curve'!$B$8:$B$107,'ZC Curve'!S$8:S$107,,0))^(1/12)-1</f>
        <v>0</v>
      </c>
      <c r="F1057" s="766">
        <f t="shared" si="137"/>
        <v>1</v>
      </c>
      <c r="G1057" s="765">
        <f>(1+_xlfn.XLOOKUP(INT((B1057-1)/12)+1,'ZC Curve'!$B$8:$B$107,'ZC Curve'!T$8:T$107,,0))^(1/12)-1</f>
        <v>0</v>
      </c>
      <c r="H1057" s="766">
        <f t="shared" si="138"/>
        <v>1</v>
      </c>
      <c r="I1057" s="594"/>
      <c r="J1057" s="705">
        <f t="shared" si="139"/>
        <v>1045</v>
      </c>
      <c r="K1057" s="756"/>
      <c r="L1057" s="756"/>
      <c r="M1057" s="756"/>
      <c r="N1057" s="756"/>
      <c r="O1057" s="756"/>
      <c r="P1057" s="756"/>
      <c r="Q1057" s="756"/>
      <c r="R1057" s="756"/>
      <c r="S1057" s="756"/>
      <c r="T1057" s="756"/>
      <c r="U1057" s="756"/>
      <c r="V1057" s="756"/>
      <c r="W1057" s="594"/>
      <c r="X1057" s="705">
        <f t="shared" si="140"/>
        <v>1045</v>
      </c>
      <c r="Y1057" s="756"/>
      <c r="Z1057" s="756"/>
      <c r="AA1057" s="756"/>
      <c r="AB1057" s="756"/>
      <c r="AC1057" s="756"/>
      <c r="AD1057" s="756"/>
      <c r="AE1057" s="756"/>
      <c r="AF1057" s="756"/>
      <c r="AG1057" s="756"/>
      <c r="AH1057" s="756"/>
      <c r="AI1057" s="756"/>
      <c r="AJ1057" s="756"/>
      <c r="AK1057" s="594"/>
      <c r="AL1057" s="705">
        <f t="shared" si="133"/>
        <v>1045</v>
      </c>
      <c r="AM1057" s="756"/>
      <c r="AN1057" s="756"/>
      <c r="AO1057" s="756"/>
      <c r="AP1057" s="756"/>
      <c r="AQ1057" s="756"/>
      <c r="AR1057" s="756"/>
      <c r="AS1057" s="756"/>
      <c r="AT1057" s="756"/>
      <c r="AU1057" s="756"/>
      <c r="AV1057" s="756"/>
      <c r="AW1057" s="756"/>
      <c r="AX1057" s="756"/>
      <c r="AY1057" s="594"/>
      <c r="AZ1057" s="705">
        <f t="shared" si="134"/>
        <v>1045</v>
      </c>
      <c r="BA1057" s="756"/>
      <c r="BB1057" s="756"/>
      <c r="BC1057" s="756"/>
      <c r="BD1057" s="756"/>
      <c r="BE1057" s="756"/>
      <c r="BF1057" s="756"/>
      <c r="BG1057" s="756"/>
      <c r="BH1057" s="756"/>
      <c r="BI1057" s="756"/>
      <c r="BJ1057" s="756"/>
      <c r="BK1057" s="756"/>
      <c r="BL1057" s="756"/>
      <c r="BM1057" s="685"/>
      <c r="BN1057" s="705">
        <f t="shared" si="135"/>
        <v>1045</v>
      </c>
      <c r="BO1057" s="756"/>
      <c r="BP1057" s="756"/>
      <c r="BQ1057" s="756"/>
      <c r="BR1057" s="756"/>
      <c r="BS1057" s="756"/>
      <c r="BT1057" s="756"/>
      <c r="BU1057" s="756"/>
      <c r="BV1057" s="756"/>
      <c r="BW1057" s="756"/>
      <c r="BX1057" s="756"/>
      <c r="BY1057" s="756"/>
      <c r="BZ1057" s="756"/>
    </row>
    <row r="1058" spans="2:78" x14ac:dyDescent="0.25">
      <c r="B1058" s="705">
        <v>1046</v>
      </c>
      <c r="C1058" s="765">
        <f>(1+_xlfn.XLOOKUP(INT((B1058-1)/12)+1,'ZC Curve'!$B$8:$B$107,'ZC Curve'!R$8:R$107,,0))^(1/12)-1</f>
        <v>0</v>
      </c>
      <c r="D1058" s="766">
        <f t="shared" si="136"/>
        <v>1</v>
      </c>
      <c r="E1058" s="765">
        <f>(1+_xlfn.XLOOKUP(INT((B1058-1)/12)+1,'ZC Curve'!$B$8:$B$107,'ZC Curve'!S$8:S$107,,0))^(1/12)-1</f>
        <v>0</v>
      </c>
      <c r="F1058" s="766">
        <f t="shared" si="137"/>
        <v>1</v>
      </c>
      <c r="G1058" s="765">
        <f>(1+_xlfn.XLOOKUP(INT((B1058-1)/12)+1,'ZC Curve'!$B$8:$B$107,'ZC Curve'!T$8:T$107,,0))^(1/12)-1</f>
        <v>0</v>
      </c>
      <c r="H1058" s="766">
        <f t="shared" si="138"/>
        <v>1</v>
      </c>
      <c r="I1058" s="594"/>
      <c r="J1058" s="705">
        <f t="shared" si="139"/>
        <v>1046</v>
      </c>
      <c r="K1058" s="756"/>
      <c r="L1058" s="756"/>
      <c r="M1058" s="756"/>
      <c r="N1058" s="756"/>
      <c r="O1058" s="756"/>
      <c r="P1058" s="756"/>
      <c r="Q1058" s="756"/>
      <c r="R1058" s="756"/>
      <c r="S1058" s="756"/>
      <c r="T1058" s="756"/>
      <c r="U1058" s="756"/>
      <c r="V1058" s="756"/>
      <c r="W1058" s="594"/>
      <c r="X1058" s="705">
        <f t="shared" si="140"/>
        <v>1046</v>
      </c>
      <c r="Y1058" s="756"/>
      <c r="Z1058" s="756"/>
      <c r="AA1058" s="756"/>
      <c r="AB1058" s="756"/>
      <c r="AC1058" s="756"/>
      <c r="AD1058" s="756"/>
      <c r="AE1058" s="756"/>
      <c r="AF1058" s="756"/>
      <c r="AG1058" s="756"/>
      <c r="AH1058" s="756"/>
      <c r="AI1058" s="756"/>
      <c r="AJ1058" s="756"/>
      <c r="AK1058" s="594"/>
      <c r="AL1058" s="705">
        <f t="shared" si="133"/>
        <v>1046</v>
      </c>
      <c r="AM1058" s="756"/>
      <c r="AN1058" s="756"/>
      <c r="AO1058" s="756"/>
      <c r="AP1058" s="756"/>
      <c r="AQ1058" s="756"/>
      <c r="AR1058" s="756"/>
      <c r="AS1058" s="756"/>
      <c r="AT1058" s="756"/>
      <c r="AU1058" s="756"/>
      <c r="AV1058" s="756"/>
      <c r="AW1058" s="756"/>
      <c r="AX1058" s="756"/>
      <c r="AY1058" s="594"/>
      <c r="AZ1058" s="705">
        <f t="shared" si="134"/>
        <v>1046</v>
      </c>
      <c r="BA1058" s="756"/>
      <c r="BB1058" s="756"/>
      <c r="BC1058" s="756"/>
      <c r="BD1058" s="756"/>
      <c r="BE1058" s="756"/>
      <c r="BF1058" s="756"/>
      <c r="BG1058" s="756"/>
      <c r="BH1058" s="756"/>
      <c r="BI1058" s="756"/>
      <c r="BJ1058" s="756"/>
      <c r="BK1058" s="756"/>
      <c r="BL1058" s="756"/>
      <c r="BM1058" s="685"/>
      <c r="BN1058" s="705">
        <f t="shared" si="135"/>
        <v>1046</v>
      </c>
      <c r="BO1058" s="756"/>
      <c r="BP1058" s="756"/>
      <c r="BQ1058" s="756"/>
      <c r="BR1058" s="756"/>
      <c r="BS1058" s="756"/>
      <c r="BT1058" s="756"/>
      <c r="BU1058" s="756"/>
      <c r="BV1058" s="756"/>
      <c r="BW1058" s="756"/>
      <c r="BX1058" s="756"/>
      <c r="BY1058" s="756"/>
      <c r="BZ1058" s="756"/>
    </row>
    <row r="1059" spans="2:78" x14ac:dyDescent="0.25">
      <c r="B1059" s="705">
        <v>1047</v>
      </c>
      <c r="C1059" s="765">
        <f>(1+_xlfn.XLOOKUP(INT((B1059-1)/12)+1,'ZC Curve'!$B$8:$B$107,'ZC Curve'!R$8:R$107,,0))^(1/12)-1</f>
        <v>0</v>
      </c>
      <c r="D1059" s="766">
        <f t="shared" si="136"/>
        <v>1</v>
      </c>
      <c r="E1059" s="765">
        <f>(1+_xlfn.XLOOKUP(INT((B1059-1)/12)+1,'ZC Curve'!$B$8:$B$107,'ZC Curve'!S$8:S$107,,0))^(1/12)-1</f>
        <v>0</v>
      </c>
      <c r="F1059" s="766">
        <f t="shared" si="137"/>
        <v>1</v>
      </c>
      <c r="G1059" s="765">
        <f>(1+_xlfn.XLOOKUP(INT((B1059-1)/12)+1,'ZC Curve'!$B$8:$B$107,'ZC Curve'!T$8:T$107,,0))^(1/12)-1</f>
        <v>0</v>
      </c>
      <c r="H1059" s="766">
        <f t="shared" si="138"/>
        <v>1</v>
      </c>
      <c r="I1059" s="594"/>
      <c r="J1059" s="705">
        <f t="shared" si="139"/>
        <v>1047</v>
      </c>
      <c r="K1059" s="756"/>
      <c r="L1059" s="756"/>
      <c r="M1059" s="756"/>
      <c r="N1059" s="756"/>
      <c r="O1059" s="756"/>
      <c r="P1059" s="756"/>
      <c r="Q1059" s="756"/>
      <c r="R1059" s="756"/>
      <c r="S1059" s="756"/>
      <c r="T1059" s="756"/>
      <c r="U1059" s="756"/>
      <c r="V1059" s="756"/>
      <c r="W1059" s="594"/>
      <c r="X1059" s="705">
        <f t="shared" si="140"/>
        <v>1047</v>
      </c>
      <c r="Y1059" s="756"/>
      <c r="Z1059" s="756"/>
      <c r="AA1059" s="756"/>
      <c r="AB1059" s="756"/>
      <c r="AC1059" s="756"/>
      <c r="AD1059" s="756"/>
      <c r="AE1059" s="756"/>
      <c r="AF1059" s="756"/>
      <c r="AG1059" s="756"/>
      <c r="AH1059" s="756"/>
      <c r="AI1059" s="756"/>
      <c r="AJ1059" s="756"/>
      <c r="AK1059" s="594"/>
      <c r="AL1059" s="705">
        <f t="shared" si="133"/>
        <v>1047</v>
      </c>
      <c r="AM1059" s="756"/>
      <c r="AN1059" s="756"/>
      <c r="AO1059" s="756"/>
      <c r="AP1059" s="756"/>
      <c r="AQ1059" s="756"/>
      <c r="AR1059" s="756"/>
      <c r="AS1059" s="756"/>
      <c r="AT1059" s="756"/>
      <c r="AU1059" s="756"/>
      <c r="AV1059" s="756"/>
      <c r="AW1059" s="756"/>
      <c r="AX1059" s="756"/>
      <c r="AY1059" s="594"/>
      <c r="AZ1059" s="705">
        <f t="shared" si="134"/>
        <v>1047</v>
      </c>
      <c r="BA1059" s="756"/>
      <c r="BB1059" s="756"/>
      <c r="BC1059" s="756"/>
      <c r="BD1059" s="756"/>
      <c r="BE1059" s="756"/>
      <c r="BF1059" s="756"/>
      <c r="BG1059" s="756"/>
      <c r="BH1059" s="756"/>
      <c r="BI1059" s="756"/>
      <c r="BJ1059" s="756"/>
      <c r="BK1059" s="756"/>
      <c r="BL1059" s="756"/>
      <c r="BM1059" s="685"/>
      <c r="BN1059" s="705">
        <f t="shared" si="135"/>
        <v>1047</v>
      </c>
      <c r="BO1059" s="756"/>
      <c r="BP1059" s="756"/>
      <c r="BQ1059" s="756"/>
      <c r="BR1059" s="756"/>
      <c r="BS1059" s="756"/>
      <c r="BT1059" s="756"/>
      <c r="BU1059" s="756"/>
      <c r="BV1059" s="756"/>
      <c r="BW1059" s="756"/>
      <c r="BX1059" s="756"/>
      <c r="BY1059" s="756"/>
      <c r="BZ1059" s="756"/>
    </row>
    <row r="1060" spans="2:78" x14ac:dyDescent="0.25">
      <c r="B1060" s="705">
        <v>1048</v>
      </c>
      <c r="C1060" s="765">
        <f>(1+_xlfn.XLOOKUP(INT((B1060-1)/12)+1,'ZC Curve'!$B$8:$B$107,'ZC Curve'!R$8:R$107,,0))^(1/12)-1</f>
        <v>0</v>
      </c>
      <c r="D1060" s="766">
        <f t="shared" si="136"/>
        <v>1</v>
      </c>
      <c r="E1060" s="765">
        <f>(1+_xlfn.XLOOKUP(INT((B1060-1)/12)+1,'ZC Curve'!$B$8:$B$107,'ZC Curve'!S$8:S$107,,0))^(1/12)-1</f>
        <v>0</v>
      </c>
      <c r="F1060" s="766">
        <f t="shared" si="137"/>
        <v>1</v>
      </c>
      <c r="G1060" s="765">
        <f>(1+_xlfn.XLOOKUP(INT((B1060-1)/12)+1,'ZC Curve'!$B$8:$B$107,'ZC Curve'!T$8:T$107,,0))^(1/12)-1</f>
        <v>0</v>
      </c>
      <c r="H1060" s="766">
        <f t="shared" si="138"/>
        <v>1</v>
      </c>
      <c r="I1060" s="594"/>
      <c r="J1060" s="705">
        <f t="shared" si="139"/>
        <v>1048</v>
      </c>
      <c r="K1060" s="756"/>
      <c r="L1060" s="756"/>
      <c r="M1060" s="756"/>
      <c r="N1060" s="756"/>
      <c r="O1060" s="756"/>
      <c r="P1060" s="756"/>
      <c r="Q1060" s="756"/>
      <c r="R1060" s="756"/>
      <c r="S1060" s="756"/>
      <c r="T1060" s="756"/>
      <c r="U1060" s="756"/>
      <c r="V1060" s="756"/>
      <c r="W1060" s="594"/>
      <c r="X1060" s="705">
        <f t="shared" si="140"/>
        <v>1048</v>
      </c>
      <c r="Y1060" s="756"/>
      <c r="Z1060" s="756"/>
      <c r="AA1060" s="756"/>
      <c r="AB1060" s="756"/>
      <c r="AC1060" s="756"/>
      <c r="AD1060" s="756"/>
      <c r="AE1060" s="756"/>
      <c r="AF1060" s="756"/>
      <c r="AG1060" s="756"/>
      <c r="AH1060" s="756"/>
      <c r="AI1060" s="756"/>
      <c r="AJ1060" s="756"/>
      <c r="AK1060" s="594"/>
      <c r="AL1060" s="705">
        <f t="shared" si="133"/>
        <v>1048</v>
      </c>
      <c r="AM1060" s="756"/>
      <c r="AN1060" s="756"/>
      <c r="AO1060" s="756"/>
      <c r="AP1060" s="756"/>
      <c r="AQ1060" s="756"/>
      <c r="AR1060" s="756"/>
      <c r="AS1060" s="756"/>
      <c r="AT1060" s="756"/>
      <c r="AU1060" s="756"/>
      <c r="AV1060" s="756"/>
      <c r="AW1060" s="756"/>
      <c r="AX1060" s="756"/>
      <c r="AY1060" s="594"/>
      <c r="AZ1060" s="705">
        <f t="shared" si="134"/>
        <v>1048</v>
      </c>
      <c r="BA1060" s="756"/>
      <c r="BB1060" s="756"/>
      <c r="BC1060" s="756"/>
      <c r="BD1060" s="756"/>
      <c r="BE1060" s="756"/>
      <c r="BF1060" s="756"/>
      <c r="BG1060" s="756"/>
      <c r="BH1060" s="756"/>
      <c r="BI1060" s="756"/>
      <c r="BJ1060" s="756"/>
      <c r="BK1060" s="756"/>
      <c r="BL1060" s="756"/>
      <c r="BM1060" s="685"/>
      <c r="BN1060" s="705">
        <f t="shared" si="135"/>
        <v>1048</v>
      </c>
      <c r="BO1060" s="756"/>
      <c r="BP1060" s="756"/>
      <c r="BQ1060" s="756"/>
      <c r="BR1060" s="756"/>
      <c r="BS1060" s="756"/>
      <c r="BT1060" s="756"/>
      <c r="BU1060" s="756"/>
      <c r="BV1060" s="756"/>
      <c r="BW1060" s="756"/>
      <c r="BX1060" s="756"/>
      <c r="BY1060" s="756"/>
      <c r="BZ1060" s="756"/>
    </row>
    <row r="1061" spans="2:78" x14ac:dyDescent="0.25">
      <c r="B1061" s="705">
        <v>1049</v>
      </c>
      <c r="C1061" s="765">
        <f>(1+_xlfn.XLOOKUP(INT((B1061-1)/12)+1,'ZC Curve'!$B$8:$B$107,'ZC Curve'!R$8:R$107,,0))^(1/12)-1</f>
        <v>0</v>
      </c>
      <c r="D1061" s="766">
        <f t="shared" si="136"/>
        <v>1</v>
      </c>
      <c r="E1061" s="765">
        <f>(1+_xlfn.XLOOKUP(INT((B1061-1)/12)+1,'ZC Curve'!$B$8:$B$107,'ZC Curve'!S$8:S$107,,0))^(1/12)-1</f>
        <v>0</v>
      </c>
      <c r="F1061" s="766">
        <f t="shared" si="137"/>
        <v>1</v>
      </c>
      <c r="G1061" s="765">
        <f>(1+_xlfn.XLOOKUP(INT((B1061-1)/12)+1,'ZC Curve'!$B$8:$B$107,'ZC Curve'!T$8:T$107,,0))^(1/12)-1</f>
        <v>0</v>
      </c>
      <c r="H1061" s="766">
        <f t="shared" si="138"/>
        <v>1</v>
      </c>
      <c r="I1061" s="594"/>
      <c r="J1061" s="705">
        <f t="shared" si="139"/>
        <v>1049</v>
      </c>
      <c r="K1061" s="756"/>
      <c r="L1061" s="756"/>
      <c r="M1061" s="756"/>
      <c r="N1061" s="756"/>
      <c r="O1061" s="756"/>
      <c r="P1061" s="756"/>
      <c r="Q1061" s="756"/>
      <c r="R1061" s="756"/>
      <c r="S1061" s="756"/>
      <c r="T1061" s="756"/>
      <c r="U1061" s="756"/>
      <c r="V1061" s="756"/>
      <c r="W1061" s="594"/>
      <c r="X1061" s="705">
        <f t="shared" si="140"/>
        <v>1049</v>
      </c>
      <c r="Y1061" s="756"/>
      <c r="Z1061" s="756"/>
      <c r="AA1061" s="756"/>
      <c r="AB1061" s="756"/>
      <c r="AC1061" s="756"/>
      <c r="AD1061" s="756"/>
      <c r="AE1061" s="756"/>
      <c r="AF1061" s="756"/>
      <c r="AG1061" s="756"/>
      <c r="AH1061" s="756"/>
      <c r="AI1061" s="756"/>
      <c r="AJ1061" s="756"/>
      <c r="AK1061" s="594"/>
      <c r="AL1061" s="705">
        <f t="shared" si="133"/>
        <v>1049</v>
      </c>
      <c r="AM1061" s="756"/>
      <c r="AN1061" s="756"/>
      <c r="AO1061" s="756"/>
      <c r="AP1061" s="756"/>
      <c r="AQ1061" s="756"/>
      <c r="AR1061" s="756"/>
      <c r="AS1061" s="756"/>
      <c r="AT1061" s="756"/>
      <c r="AU1061" s="756"/>
      <c r="AV1061" s="756"/>
      <c r="AW1061" s="756"/>
      <c r="AX1061" s="756"/>
      <c r="AY1061" s="594"/>
      <c r="AZ1061" s="705">
        <f t="shared" si="134"/>
        <v>1049</v>
      </c>
      <c r="BA1061" s="756"/>
      <c r="BB1061" s="756"/>
      <c r="BC1061" s="756"/>
      <c r="BD1061" s="756"/>
      <c r="BE1061" s="756"/>
      <c r="BF1061" s="756"/>
      <c r="BG1061" s="756"/>
      <c r="BH1061" s="756"/>
      <c r="BI1061" s="756"/>
      <c r="BJ1061" s="756"/>
      <c r="BK1061" s="756"/>
      <c r="BL1061" s="756"/>
      <c r="BM1061" s="685"/>
      <c r="BN1061" s="705">
        <f t="shared" si="135"/>
        <v>1049</v>
      </c>
      <c r="BO1061" s="756"/>
      <c r="BP1061" s="756"/>
      <c r="BQ1061" s="756"/>
      <c r="BR1061" s="756"/>
      <c r="BS1061" s="756"/>
      <c r="BT1061" s="756"/>
      <c r="BU1061" s="756"/>
      <c r="BV1061" s="756"/>
      <c r="BW1061" s="756"/>
      <c r="BX1061" s="756"/>
      <c r="BY1061" s="756"/>
      <c r="BZ1061" s="756"/>
    </row>
    <row r="1062" spans="2:78" x14ac:dyDescent="0.25">
      <c r="B1062" s="705">
        <v>1050</v>
      </c>
      <c r="C1062" s="765">
        <f>(1+_xlfn.XLOOKUP(INT((B1062-1)/12)+1,'ZC Curve'!$B$8:$B$107,'ZC Curve'!R$8:R$107,,0))^(1/12)-1</f>
        <v>0</v>
      </c>
      <c r="D1062" s="766">
        <f t="shared" si="136"/>
        <v>1</v>
      </c>
      <c r="E1062" s="765">
        <f>(1+_xlfn.XLOOKUP(INT((B1062-1)/12)+1,'ZC Curve'!$B$8:$B$107,'ZC Curve'!S$8:S$107,,0))^(1/12)-1</f>
        <v>0</v>
      </c>
      <c r="F1062" s="766">
        <f t="shared" si="137"/>
        <v>1</v>
      </c>
      <c r="G1062" s="765">
        <f>(1+_xlfn.XLOOKUP(INT((B1062-1)/12)+1,'ZC Curve'!$B$8:$B$107,'ZC Curve'!T$8:T$107,,0))^(1/12)-1</f>
        <v>0</v>
      </c>
      <c r="H1062" s="766">
        <f t="shared" si="138"/>
        <v>1</v>
      </c>
      <c r="I1062" s="594"/>
      <c r="J1062" s="705">
        <f t="shared" si="139"/>
        <v>1050</v>
      </c>
      <c r="K1062" s="756"/>
      <c r="L1062" s="756"/>
      <c r="M1062" s="756"/>
      <c r="N1062" s="756"/>
      <c r="O1062" s="756"/>
      <c r="P1062" s="756"/>
      <c r="Q1062" s="756"/>
      <c r="R1062" s="756"/>
      <c r="S1062" s="756"/>
      <c r="T1062" s="756"/>
      <c r="U1062" s="756"/>
      <c r="V1062" s="756"/>
      <c r="W1062" s="594"/>
      <c r="X1062" s="705">
        <f t="shared" si="140"/>
        <v>1050</v>
      </c>
      <c r="Y1062" s="756"/>
      <c r="Z1062" s="756"/>
      <c r="AA1062" s="756"/>
      <c r="AB1062" s="756"/>
      <c r="AC1062" s="756"/>
      <c r="AD1062" s="756"/>
      <c r="AE1062" s="756"/>
      <c r="AF1062" s="756"/>
      <c r="AG1062" s="756"/>
      <c r="AH1062" s="756"/>
      <c r="AI1062" s="756"/>
      <c r="AJ1062" s="756"/>
      <c r="AK1062" s="594"/>
      <c r="AL1062" s="705">
        <f t="shared" si="133"/>
        <v>1050</v>
      </c>
      <c r="AM1062" s="756"/>
      <c r="AN1062" s="756"/>
      <c r="AO1062" s="756"/>
      <c r="AP1062" s="756"/>
      <c r="AQ1062" s="756"/>
      <c r="AR1062" s="756"/>
      <c r="AS1062" s="756"/>
      <c r="AT1062" s="756"/>
      <c r="AU1062" s="756"/>
      <c r="AV1062" s="756"/>
      <c r="AW1062" s="756"/>
      <c r="AX1062" s="756"/>
      <c r="AY1062" s="594"/>
      <c r="AZ1062" s="705">
        <f t="shared" si="134"/>
        <v>1050</v>
      </c>
      <c r="BA1062" s="756"/>
      <c r="BB1062" s="756"/>
      <c r="BC1062" s="756"/>
      <c r="BD1062" s="756"/>
      <c r="BE1062" s="756"/>
      <c r="BF1062" s="756"/>
      <c r="BG1062" s="756"/>
      <c r="BH1062" s="756"/>
      <c r="BI1062" s="756"/>
      <c r="BJ1062" s="756"/>
      <c r="BK1062" s="756"/>
      <c r="BL1062" s="756"/>
      <c r="BM1062" s="685"/>
      <c r="BN1062" s="705">
        <f t="shared" si="135"/>
        <v>1050</v>
      </c>
      <c r="BO1062" s="756"/>
      <c r="BP1062" s="756"/>
      <c r="BQ1062" s="756"/>
      <c r="BR1062" s="756"/>
      <c r="BS1062" s="756"/>
      <c r="BT1062" s="756"/>
      <c r="BU1062" s="756"/>
      <c r="BV1062" s="756"/>
      <c r="BW1062" s="756"/>
      <c r="BX1062" s="756"/>
      <c r="BY1062" s="756"/>
      <c r="BZ1062" s="756"/>
    </row>
    <row r="1063" spans="2:78" x14ac:dyDescent="0.25">
      <c r="B1063" s="705">
        <v>1051</v>
      </c>
      <c r="C1063" s="765">
        <f>(1+_xlfn.XLOOKUP(INT((B1063-1)/12)+1,'ZC Curve'!$B$8:$B$107,'ZC Curve'!R$8:R$107,,0))^(1/12)-1</f>
        <v>0</v>
      </c>
      <c r="D1063" s="766">
        <f t="shared" si="136"/>
        <v>1</v>
      </c>
      <c r="E1063" s="765">
        <f>(1+_xlfn.XLOOKUP(INT((B1063-1)/12)+1,'ZC Curve'!$B$8:$B$107,'ZC Curve'!S$8:S$107,,0))^(1/12)-1</f>
        <v>0</v>
      </c>
      <c r="F1063" s="766">
        <f t="shared" si="137"/>
        <v>1</v>
      </c>
      <c r="G1063" s="765">
        <f>(1+_xlfn.XLOOKUP(INT((B1063-1)/12)+1,'ZC Curve'!$B$8:$B$107,'ZC Curve'!T$8:T$107,,0))^(1/12)-1</f>
        <v>0</v>
      </c>
      <c r="H1063" s="766">
        <f t="shared" si="138"/>
        <v>1</v>
      </c>
      <c r="I1063" s="594"/>
      <c r="J1063" s="705">
        <f t="shared" si="139"/>
        <v>1051</v>
      </c>
      <c r="K1063" s="756"/>
      <c r="L1063" s="756"/>
      <c r="M1063" s="756"/>
      <c r="N1063" s="756"/>
      <c r="O1063" s="756"/>
      <c r="P1063" s="756"/>
      <c r="Q1063" s="756"/>
      <c r="R1063" s="756"/>
      <c r="S1063" s="756"/>
      <c r="T1063" s="756"/>
      <c r="U1063" s="756"/>
      <c r="V1063" s="756"/>
      <c r="W1063" s="594"/>
      <c r="X1063" s="705">
        <f t="shared" si="140"/>
        <v>1051</v>
      </c>
      <c r="Y1063" s="756"/>
      <c r="Z1063" s="756"/>
      <c r="AA1063" s="756"/>
      <c r="AB1063" s="756"/>
      <c r="AC1063" s="756"/>
      <c r="AD1063" s="756"/>
      <c r="AE1063" s="756"/>
      <c r="AF1063" s="756"/>
      <c r="AG1063" s="756"/>
      <c r="AH1063" s="756"/>
      <c r="AI1063" s="756"/>
      <c r="AJ1063" s="756"/>
      <c r="AK1063" s="594"/>
      <c r="AL1063" s="705">
        <f t="shared" si="133"/>
        <v>1051</v>
      </c>
      <c r="AM1063" s="756"/>
      <c r="AN1063" s="756"/>
      <c r="AO1063" s="756"/>
      <c r="AP1063" s="756"/>
      <c r="AQ1063" s="756"/>
      <c r="AR1063" s="756"/>
      <c r="AS1063" s="756"/>
      <c r="AT1063" s="756"/>
      <c r="AU1063" s="756"/>
      <c r="AV1063" s="756"/>
      <c r="AW1063" s="756"/>
      <c r="AX1063" s="756"/>
      <c r="AY1063" s="594"/>
      <c r="AZ1063" s="705">
        <f t="shared" si="134"/>
        <v>1051</v>
      </c>
      <c r="BA1063" s="756"/>
      <c r="BB1063" s="756"/>
      <c r="BC1063" s="756"/>
      <c r="BD1063" s="756"/>
      <c r="BE1063" s="756"/>
      <c r="BF1063" s="756"/>
      <c r="BG1063" s="756"/>
      <c r="BH1063" s="756"/>
      <c r="BI1063" s="756"/>
      <c r="BJ1063" s="756"/>
      <c r="BK1063" s="756"/>
      <c r="BL1063" s="756"/>
      <c r="BM1063" s="685"/>
      <c r="BN1063" s="705">
        <f t="shared" si="135"/>
        <v>1051</v>
      </c>
      <c r="BO1063" s="756"/>
      <c r="BP1063" s="756"/>
      <c r="BQ1063" s="756"/>
      <c r="BR1063" s="756"/>
      <c r="BS1063" s="756"/>
      <c r="BT1063" s="756"/>
      <c r="BU1063" s="756"/>
      <c r="BV1063" s="756"/>
      <c r="BW1063" s="756"/>
      <c r="BX1063" s="756"/>
      <c r="BY1063" s="756"/>
      <c r="BZ1063" s="756"/>
    </row>
    <row r="1064" spans="2:78" x14ac:dyDescent="0.25">
      <c r="B1064" s="705">
        <v>1052</v>
      </c>
      <c r="C1064" s="765">
        <f>(1+_xlfn.XLOOKUP(INT((B1064-1)/12)+1,'ZC Curve'!$B$8:$B$107,'ZC Curve'!R$8:R$107,,0))^(1/12)-1</f>
        <v>0</v>
      </c>
      <c r="D1064" s="766">
        <f t="shared" si="136"/>
        <v>1</v>
      </c>
      <c r="E1064" s="765">
        <f>(1+_xlfn.XLOOKUP(INT((B1064-1)/12)+1,'ZC Curve'!$B$8:$B$107,'ZC Curve'!S$8:S$107,,0))^(1/12)-1</f>
        <v>0</v>
      </c>
      <c r="F1064" s="766">
        <f t="shared" si="137"/>
        <v>1</v>
      </c>
      <c r="G1064" s="765">
        <f>(1+_xlfn.XLOOKUP(INT((B1064-1)/12)+1,'ZC Curve'!$B$8:$B$107,'ZC Curve'!T$8:T$107,,0))^(1/12)-1</f>
        <v>0</v>
      </c>
      <c r="H1064" s="766">
        <f t="shared" si="138"/>
        <v>1</v>
      </c>
      <c r="I1064" s="594"/>
      <c r="J1064" s="705">
        <f t="shared" si="139"/>
        <v>1052</v>
      </c>
      <c r="K1064" s="756"/>
      <c r="L1064" s="756"/>
      <c r="M1064" s="756"/>
      <c r="N1064" s="756"/>
      <c r="O1064" s="756"/>
      <c r="P1064" s="756"/>
      <c r="Q1064" s="756"/>
      <c r="R1064" s="756"/>
      <c r="S1064" s="756"/>
      <c r="T1064" s="756"/>
      <c r="U1064" s="756"/>
      <c r="V1064" s="756"/>
      <c r="W1064" s="594"/>
      <c r="X1064" s="705">
        <f t="shared" si="140"/>
        <v>1052</v>
      </c>
      <c r="Y1064" s="756"/>
      <c r="Z1064" s="756"/>
      <c r="AA1064" s="756"/>
      <c r="AB1064" s="756"/>
      <c r="AC1064" s="756"/>
      <c r="AD1064" s="756"/>
      <c r="AE1064" s="756"/>
      <c r="AF1064" s="756"/>
      <c r="AG1064" s="756"/>
      <c r="AH1064" s="756"/>
      <c r="AI1064" s="756"/>
      <c r="AJ1064" s="756"/>
      <c r="AK1064" s="594"/>
      <c r="AL1064" s="705">
        <f t="shared" si="133"/>
        <v>1052</v>
      </c>
      <c r="AM1064" s="756"/>
      <c r="AN1064" s="756"/>
      <c r="AO1064" s="756"/>
      <c r="AP1064" s="756"/>
      <c r="AQ1064" s="756"/>
      <c r="AR1064" s="756"/>
      <c r="AS1064" s="756"/>
      <c r="AT1064" s="756"/>
      <c r="AU1064" s="756"/>
      <c r="AV1064" s="756"/>
      <c r="AW1064" s="756"/>
      <c r="AX1064" s="756"/>
      <c r="AY1064" s="594"/>
      <c r="AZ1064" s="705">
        <f t="shared" si="134"/>
        <v>1052</v>
      </c>
      <c r="BA1064" s="756"/>
      <c r="BB1064" s="756"/>
      <c r="BC1064" s="756"/>
      <c r="BD1064" s="756"/>
      <c r="BE1064" s="756"/>
      <c r="BF1064" s="756"/>
      <c r="BG1064" s="756"/>
      <c r="BH1064" s="756"/>
      <c r="BI1064" s="756"/>
      <c r="BJ1064" s="756"/>
      <c r="BK1064" s="756"/>
      <c r="BL1064" s="756"/>
      <c r="BM1064" s="685"/>
      <c r="BN1064" s="705">
        <f t="shared" si="135"/>
        <v>1052</v>
      </c>
      <c r="BO1064" s="756"/>
      <c r="BP1064" s="756"/>
      <c r="BQ1064" s="756"/>
      <c r="BR1064" s="756"/>
      <c r="BS1064" s="756"/>
      <c r="BT1064" s="756"/>
      <c r="BU1064" s="756"/>
      <c r="BV1064" s="756"/>
      <c r="BW1064" s="756"/>
      <c r="BX1064" s="756"/>
      <c r="BY1064" s="756"/>
      <c r="BZ1064" s="756"/>
    </row>
    <row r="1065" spans="2:78" x14ac:dyDescent="0.25">
      <c r="B1065" s="705">
        <v>1053</v>
      </c>
      <c r="C1065" s="765">
        <f>(1+_xlfn.XLOOKUP(INT((B1065-1)/12)+1,'ZC Curve'!$B$8:$B$107,'ZC Curve'!R$8:R$107,,0))^(1/12)-1</f>
        <v>0</v>
      </c>
      <c r="D1065" s="766">
        <f t="shared" si="136"/>
        <v>1</v>
      </c>
      <c r="E1065" s="765">
        <f>(1+_xlfn.XLOOKUP(INT((B1065-1)/12)+1,'ZC Curve'!$B$8:$B$107,'ZC Curve'!S$8:S$107,,0))^(1/12)-1</f>
        <v>0</v>
      </c>
      <c r="F1065" s="766">
        <f t="shared" si="137"/>
        <v>1</v>
      </c>
      <c r="G1065" s="765">
        <f>(1+_xlfn.XLOOKUP(INT((B1065-1)/12)+1,'ZC Curve'!$B$8:$B$107,'ZC Curve'!T$8:T$107,,0))^(1/12)-1</f>
        <v>0</v>
      </c>
      <c r="H1065" s="766">
        <f t="shared" si="138"/>
        <v>1</v>
      </c>
      <c r="I1065" s="594"/>
      <c r="J1065" s="705">
        <f t="shared" si="139"/>
        <v>1053</v>
      </c>
      <c r="K1065" s="756"/>
      <c r="L1065" s="756"/>
      <c r="M1065" s="756"/>
      <c r="N1065" s="756"/>
      <c r="O1065" s="756"/>
      <c r="P1065" s="756"/>
      <c r="Q1065" s="756"/>
      <c r="R1065" s="756"/>
      <c r="S1065" s="756"/>
      <c r="T1065" s="756"/>
      <c r="U1065" s="756"/>
      <c r="V1065" s="756"/>
      <c r="W1065" s="594"/>
      <c r="X1065" s="705">
        <f t="shared" si="140"/>
        <v>1053</v>
      </c>
      <c r="Y1065" s="756"/>
      <c r="Z1065" s="756"/>
      <c r="AA1065" s="756"/>
      <c r="AB1065" s="756"/>
      <c r="AC1065" s="756"/>
      <c r="AD1065" s="756"/>
      <c r="AE1065" s="756"/>
      <c r="AF1065" s="756"/>
      <c r="AG1065" s="756"/>
      <c r="AH1065" s="756"/>
      <c r="AI1065" s="756"/>
      <c r="AJ1065" s="756"/>
      <c r="AK1065" s="594"/>
      <c r="AL1065" s="705">
        <f t="shared" si="133"/>
        <v>1053</v>
      </c>
      <c r="AM1065" s="756"/>
      <c r="AN1065" s="756"/>
      <c r="AO1065" s="756"/>
      <c r="AP1065" s="756"/>
      <c r="AQ1065" s="756"/>
      <c r="AR1065" s="756"/>
      <c r="AS1065" s="756"/>
      <c r="AT1065" s="756"/>
      <c r="AU1065" s="756"/>
      <c r="AV1065" s="756"/>
      <c r="AW1065" s="756"/>
      <c r="AX1065" s="756"/>
      <c r="AY1065" s="594"/>
      <c r="AZ1065" s="705">
        <f t="shared" si="134"/>
        <v>1053</v>
      </c>
      <c r="BA1065" s="756"/>
      <c r="BB1065" s="756"/>
      <c r="BC1065" s="756"/>
      <c r="BD1065" s="756"/>
      <c r="BE1065" s="756"/>
      <c r="BF1065" s="756"/>
      <c r="BG1065" s="756"/>
      <c r="BH1065" s="756"/>
      <c r="BI1065" s="756"/>
      <c r="BJ1065" s="756"/>
      <c r="BK1065" s="756"/>
      <c r="BL1065" s="756"/>
      <c r="BM1065" s="685"/>
      <c r="BN1065" s="705">
        <f t="shared" si="135"/>
        <v>1053</v>
      </c>
      <c r="BO1065" s="756"/>
      <c r="BP1065" s="756"/>
      <c r="BQ1065" s="756"/>
      <c r="BR1065" s="756"/>
      <c r="BS1065" s="756"/>
      <c r="BT1065" s="756"/>
      <c r="BU1065" s="756"/>
      <c r="BV1065" s="756"/>
      <c r="BW1065" s="756"/>
      <c r="BX1065" s="756"/>
      <c r="BY1065" s="756"/>
      <c r="BZ1065" s="756"/>
    </row>
    <row r="1066" spans="2:78" x14ac:dyDescent="0.25">
      <c r="B1066" s="705">
        <v>1054</v>
      </c>
      <c r="C1066" s="765">
        <f>(1+_xlfn.XLOOKUP(INT((B1066-1)/12)+1,'ZC Curve'!$B$8:$B$107,'ZC Curve'!R$8:R$107,,0))^(1/12)-1</f>
        <v>0</v>
      </c>
      <c r="D1066" s="766">
        <f t="shared" si="136"/>
        <v>1</v>
      </c>
      <c r="E1066" s="765">
        <f>(1+_xlfn.XLOOKUP(INT((B1066-1)/12)+1,'ZC Curve'!$B$8:$B$107,'ZC Curve'!S$8:S$107,,0))^(1/12)-1</f>
        <v>0</v>
      </c>
      <c r="F1066" s="766">
        <f t="shared" si="137"/>
        <v>1</v>
      </c>
      <c r="G1066" s="765">
        <f>(1+_xlfn.XLOOKUP(INT((B1066-1)/12)+1,'ZC Curve'!$B$8:$B$107,'ZC Curve'!T$8:T$107,,0))^(1/12)-1</f>
        <v>0</v>
      </c>
      <c r="H1066" s="766">
        <f t="shared" si="138"/>
        <v>1</v>
      </c>
      <c r="I1066" s="594"/>
      <c r="J1066" s="705">
        <f t="shared" si="139"/>
        <v>1054</v>
      </c>
      <c r="K1066" s="756"/>
      <c r="L1066" s="756"/>
      <c r="M1066" s="756"/>
      <c r="N1066" s="756"/>
      <c r="O1066" s="756"/>
      <c r="P1066" s="756"/>
      <c r="Q1066" s="756"/>
      <c r="R1066" s="756"/>
      <c r="S1066" s="756"/>
      <c r="T1066" s="756"/>
      <c r="U1066" s="756"/>
      <c r="V1066" s="756"/>
      <c r="W1066" s="594"/>
      <c r="X1066" s="705">
        <f t="shared" si="140"/>
        <v>1054</v>
      </c>
      <c r="Y1066" s="756"/>
      <c r="Z1066" s="756"/>
      <c r="AA1066" s="756"/>
      <c r="AB1066" s="756"/>
      <c r="AC1066" s="756"/>
      <c r="AD1066" s="756"/>
      <c r="AE1066" s="756"/>
      <c r="AF1066" s="756"/>
      <c r="AG1066" s="756"/>
      <c r="AH1066" s="756"/>
      <c r="AI1066" s="756"/>
      <c r="AJ1066" s="756"/>
      <c r="AK1066" s="594"/>
      <c r="AL1066" s="705">
        <f t="shared" si="133"/>
        <v>1054</v>
      </c>
      <c r="AM1066" s="756"/>
      <c r="AN1066" s="756"/>
      <c r="AO1066" s="756"/>
      <c r="AP1066" s="756"/>
      <c r="AQ1066" s="756"/>
      <c r="AR1066" s="756"/>
      <c r="AS1066" s="756"/>
      <c r="AT1066" s="756"/>
      <c r="AU1066" s="756"/>
      <c r="AV1066" s="756"/>
      <c r="AW1066" s="756"/>
      <c r="AX1066" s="756"/>
      <c r="AY1066" s="594"/>
      <c r="AZ1066" s="705">
        <f t="shared" si="134"/>
        <v>1054</v>
      </c>
      <c r="BA1066" s="756"/>
      <c r="BB1066" s="756"/>
      <c r="BC1066" s="756"/>
      <c r="BD1066" s="756"/>
      <c r="BE1066" s="756"/>
      <c r="BF1066" s="756"/>
      <c r="BG1066" s="756"/>
      <c r="BH1066" s="756"/>
      <c r="BI1066" s="756"/>
      <c r="BJ1066" s="756"/>
      <c r="BK1066" s="756"/>
      <c r="BL1066" s="756"/>
      <c r="BM1066" s="685"/>
      <c r="BN1066" s="705">
        <f t="shared" si="135"/>
        <v>1054</v>
      </c>
      <c r="BO1066" s="756"/>
      <c r="BP1066" s="756"/>
      <c r="BQ1066" s="756"/>
      <c r="BR1066" s="756"/>
      <c r="BS1066" s="756"/>
      <c r="BT1066" s="756"/>
      <c r="BU1066" s="756"/>
      <c r="BV1066" s="756"/>
      <c r="BW1066" s="756"/>
      <c r="BX1066" s="756"/>
      <c r="BY1066" s="756"/>
      <c r="BZ1066" s="756"/>
    </row>
    <row r="1067" spans="2:78" x14ac:dyDescent="0.25">
      <c r="B1067" s="705">
        <v>1055</v>
      </c>
      <c r="C1067" s="765">
        <f>(1+_xlfn.XLOOKUP(INT((B1067-1)/12)+1,'ZC Curve'!$B$8:$B$107,'ZC Curve'!R$8:R$107,,0))^(1/12)-1</f>
        <v>0</v>
      </c>
      <c r="D1067" s="766">
        <f t="shared" si="136"/>
        <v>1</v>
      </c>
      <c r="E1067" s="765">
        <f>(1+_xlfn.XLOOKUP(INT((B1067-1)/12)+1,'ZC Curve'!$B$8:$B$107,'ZC Curve'!S$8:S$107,,0))^(1/12)-1</f>
        <v>0</v>
      </c>
      <c r="F1067" s="766">
        <f t="shared" si="137"/>
        <v>1</v>
      </c>
      <c r="G1067" s="765">
        <f>(1+_xlfn.XLOOKUP(INT((B1067-1)/12)+1,'ZC Curve'!$B$8:$B$107,'ZC Curve'!T$8:T$107,,0))^(1/12)-1</f>
        <v>0</v>
      </c>
      <c r="H1067" s="766">
        <f t="shared" si="138"/>
        <v>1</v>
      </c>
      <c r="I1067" s="594"/>
      <c r="J1067" s="705">
        <f t="shared" si="139"/>
        <v>1055</v>
      </c>
      <c r="K1067" s="756"/>
      <c r="L1067" s="756"/>
      <c r="M1067" s="756"/>
      <c r="N1067" s="756"/>
      <c r="O1067" s="756"/>
      <c r="P1067" s="756"/>
      <c r="Q1067" s="756"/>
      <c r="R1067" s="756"/>
      <c r="S1067" s="756"/>
      <c r="T1067" s="756"/>
      <c r="U1067" s="756"/>
      <c r="V1067" s="756"/>
      <c r="W1067" s="594"/>
      <c r="X1067" s="705">
        <f t="shared" si="140"/>
        <v>1055</v>
      </c>
      <c r="Y1067" s="756"/>
      <c r="Z1067" s="756"/>
      <c r="AA1067" s="756"/>
      <c r="AB1067" s="756"/>
      <c r="AC1067" s="756"/>
      <c r="AD1067" s="756"/>
      <c r="AE1067" s="756"/>
      <c r="AF1067" s="756"/>
      <c r="AG1067" s="756"/>
      <c r="AH1067" s="756"/>
      <c r="AI1067" s="756"/>
      <c r="AJ1067" s="756"/>
      <c r="AK1067" s="594"/>
      <c r="AL1067" s="705">
        <f t="shared" si="133"/>
        <v>1055</v>
      </c>
      <c r="AM1067" s="756"/>
      <c r="AN1067" s="756"/>
      <c r="AO1067" s="756"/>
      <c r="AP1067" s="756"/>
      <c r="AQ1067" s="756"/>
      <c r="AR1067" s="756"/>
      <c r="AS1067" s="756"/>
      <c r="AT1067" s="756"/>
      <c r="AU1067" s="756"/>
      <c r="AV1067" s="756"/>
      <c r="AW1067" s="756"/>
      <c r="AX1067" s="756"/>
      <c r="AY1067" s="594"/>
      <c r="AZ1067" s="705">
        <f t="shared" si="134"/>
        <v>1055</v>
      </c>
      <c r="BA1067" s="756"/>
      <c r="BB1067" s="756"/>
      <c r="BC1067" s="756"/>
      <c r="BD1067" s="756"/>
      <c r="BE1067" s="756"/>
      <c r="BF1067" s="756"/>
      <c r="BG1067" s="756"/>
      <c r="BH1067" s="756"/>
      <c r="BI1067" s="756"/>
      <c r="BJ1067" s="756"/>
      <c r="BK1067" s="756"/>
      <c r="BL1067" s="756"/>
      <c r="BM1067" s="685"/>
      <c r="BN1067" s="705">
        <f t="shared" si="135"/>
        <v>1055</v>
      </c>
      <c r="BO1067" s="756"/>
      <c r="BP1067" s="756"/>
      <c r="BQ1067" s="756"/>
      <c r="BR1067" s="756"/>
      <c r="BS1067" s="756"/>
      <c r="BT1067" s="756"/>
      <c r="BU1067" s="756"/>
      <c r="BV1067" s="756"/>
      <c r="BW1067" s="756"/>
      <c r="BX1067" s="756"/>
      <c r="BY1067" s="756"/>
      <c r="BZ1067" s="756"/>
    </row>
    <row r="1068" spans="2:78" x14ac:dyDescent="0.25">
      <c r="B1068" s="705">
        <v>1056</v>
      </c>
      <c r="C1068" s="765">
        <f>(1+_xlfn.XLOOKUP(INT((B1068-1)/12)+1,'ZC Curve'!$B$8:$B$107,'ZC Curve'!R$8:R$107,,0))^(1/12)-1</f>
        <v>0</v>
      </c>
      <c r="D1068" s="766">
        <f t="shared" si="136"/>
        <v>1</v>
      </c>
      <c r="E1068" s="765">
        <f>(1+_xlfn.XLOOKUP(INT((B1068-1)/12)+1,'ZC Curve'!$B$8:$B$107,'ZC Curve'!S$8:S$107,,0))^(1/12)-1</f>
        <v>0</v>
      </c>
      <c r="F1068" s="766">
        <f t="shared" si="137"/>
        <v>1</v>
      </c>
      <c r="G1068" s="765">
        <f>(1+_xlfn.XLOOKUP(INT((B1068-1)/12)+1,'ZC Curve'!$B$8:$B$107,'ZC Curve'!T$8:T$107,,0))^(1/12)-1</f>
        <v>0</v>
      </c>
      <c r="H1068" s="766">
        <f t="shared" si="138"/>
        <v>1</v>
      </c>
      <c r="I1068" s="594"/>
      <c r="J1068" s="705">
        <f t="shared" si="139"/>
        <v>1056</v>
      </c>
      <c r="K1068" s="756"/>
      <c r="L1068" s="756"/>
      <c r="M1068" s="756"/>
      <c r="N1068" s="756"/>
      <c r="O1068" s="756"/>
      <c r="P1068" s="756"/>
      <c r="Q1068" s="756"/>
      <c r="R1068" s="756"/>
      <c r="S1068" s="756"/>
      <c r="T1068" s="756"/>
      <c r="U1068" s="756"/>
      <c r="V1068" s="756"/>
      <c r="W1068" s="594"/>
      <c r="X1068" s="705">
        <f t="shared" si="140"/>
        <v>1056</v>
      </c>
      <c r="Y1068" s="756"/>
      <c r="Z1068" s="756"/>
      <c r="AA1068" s="756"/>
      <c r="AB1068" s="756"/>
      <c r="AC1068" s="756"/>
      <c r="AD1068" s="756"/>
      <c r="AE1068" s="756"/>
      <c r="AF1068" s="756"/>
      <c r="AG1068" s="756"/>
      <c r="AH1068" s="756"/>
      <c r="AI1068" s="756"/>
      <c r="AJ1068" s="756"/>
      <c r="AK1068" s="594"/>
      <c r="AL1068" s="705">
        <f t="shared" si="133"/>
        <v>1056</v>
      </c>
      <c r="AM1068" s="756"/>
      <c r="AN1068" s="756"/>
      <c r="AO1068" s="756"/>
      <c r="AP1068" s="756"/>
      <c r="AQ1068" s="756"/>
      <c r="AR1068" s="756"/>
      <c r="AS1068" s="756"/>
      <c r="AT1068" s="756"/>
      <c r="AU1068" s="756"/>
      <c r="AV1068" s="756"/>
      <c r="AW1068" s="756"/>
      <c r="AX1068" s="756"/>
      <c r="AY1068" s="594"/>
      <c r="AZ1068" s="705">
        <f t="shared" si="134"/>
        <v>1056</v>
      </c>
      <c r="BA1068" s="756"/>
      <c r="BB1068" s="756"/>
      <c r="BC1068" s="756"/>
      <c r="BD1068" s="756"/>
      <c r="BE1068" s="756"/>
      <c r="BF1068" s="756"/>
      <c r="BG1068" s="756"/>
      <c r="BH1068" s="756"/>
      <c r="BI1068" s="756"/>
      <c r="BJ1068" s="756"/>
      <c r="BK1068" s="756"/>
      <c r="BL1068" s="756"/>
      <c r="BM1068" s="685"/>
      <c r="BN1068" s="705">
        <f t="shared" si="135"/>
        <v>1056</v>
      </c>
      <c r="BO1068" s="756"/>
      <c r="BP1068" s="756"/>
      <c r="BQ1068" s="756"/>
      <c r="BR1068" s="756"/>
      <c r="BS1068" s="756"/>
      <c r="BT1068" s="756"/>
      <c r="BU1068" s="756"/>
      <c r="BV1068" s="756"/>
      <c r="BW1068" s="756"/>
      <c r="BX1068" s="756"/>
      <c r="BY1068" s="756"/>
      <c r="BZ1068" s="756"/>
    </row>
    <row r="1069" spans="2:78" x14ac:dyDescent="0.25">
      <c r="B1069" s="705">
        <v>1057</v>
      </c>
      <c r="C1069" s="765">
        <f>(1+_xlfn.XLOOKUP(INT((B1069-1)/12)+1,'ZC Curve'!$B$8:$B$107,'ZC Curve'!R$8:R$107,,0))^(1/12)-1</f>
        <v>0</v>
      </c>
      <c r="D1069" s="766">
        <f t="shared" si="136"/>
        <v>1</v>
      </c>
      <c r="E1069" s="765">
        <f>(1+_xlfn.XLOOKUP(INT((B1069-1)/12)+1,'ZC Curve'!$B$8:$B$107,'ZC Curve'!S$8:S$107,,0))^(1/12)-1</f>
        <v>0</v>
      </c>
      <c r="F1069" s="766">
        <f t="shared" si="137"/>
        <v>1</v>
      </c>
      <c r="G1069" s="765">
        <f>(1+_xlfn.XLOOKUP(INT((B1069-1)/12)+1,'ZC Curve'!$B$8:$B$107,'ZC Curve'!T$8:T$107,,0))^(1/12)-1</f>
        <v>0</v>
      </c>
      <c r="H1069" s="766">
        <f t="shared" si="138"/>
        <v>1</v>
      </c>
      <c r="I1069" s="594"/>
      <c r="J1069" s="705">
        <f t="shared" si="139"/>
        <v>1057</v>
      </c>
      <c r="K1069" s="756"/>
      <c r="L1069" s="756"/>
      <c r="M1069" s="756"/>
      <c r="N1069" s="756"/>
      <c r="O1069" s="756"/>
      <c r="P1069" s="756"/>
      <c r="Q1069" s="756"/>
      <c r="R1069" s="756"/>
      <c r="S1069" s="756"/>
      <c r="T1069" s="756"/>
      <c r="U1069" s="756"/>
      <c r="V1069" s="756"/>
      <c r="W1069" s="594"/>
      <c r="X1069" s="705">
        <f t="shared" si="140"/>
        <v>1057</v>
      </c>
      <c r="Y1069" s="756"/>
      <c r="Z1069" s="756"/>
      <c r="AA1069" s="756"/>
      <c r="AB1069" s="756"/>
      <c r="AC1069" s="756"/>
      <c r="AD1069" s="756"/>
      <c r="AE1069" s="756"/>
      <c r="AF1069" s="756"/>
      <c r="AG1069" s="756"/>
      <c r="AH1069" s="756"/>
      <c r="AI1069" s="756"/>
      <c r="AJ1069" s="756"/>
      <c r="AK1069" s="594"/>
      <c r="AL1069" s="705">
        <f t="shared" si="133"/>
        <v>1057</v>
      </c>
      <c r="AM1069" s="756"/>
      <c r="AN1069" s="756"/>
      <c r="AO1069" s="756"/>
      <c r="AP1069" s="756"/>
      <c r="AQ1069" s="756"/>
      <c r="AR1069" s="756"/>
      <c r="AS1069" s="756"/>
      <c r="AT1069" s="756"/>
      <c r="AU1069" s="756"/>
      <c r="AV1069" s="756"/>
      <c r="AW1069" s="756"/>
      <c r="AX1069" s="756"/>
      <c r="AY1069" s="594"/>
      <c r="AZ1069" s="705">
        <f t="shared" si="134"/>
        <v>1057</v>
      </c>
      <c r="BA1069" s="756"/>
      <c r="BB1069" s="756"/>
      <c r="BC1069" s="756"/>
      <c r="BD1069" s="756"/>
      <c r="BE1069" s="756"/>
      <c r="BF1069" s="756"/>
      <c r="BG1069" s="756"/>
      <c r="BH1069" s="756"/>
      <c r="BI1069" s="756"/>
      <c r="BJ1069" s="756"/>
      <c r="BK1069" s="756"/>
      <c r="BL1069" s="756"/>
      <c r="BM1069" s="685"/>
      <c r="BN1069" s="705">
        <f t="shared" si="135"/>
        <v>1057</v>
      </c>
      <c r="BO1069" s="756"/>
      <c r="BP1069" s="756"/>
      <c r="BQ1069" s="756"/>
      <c r="BR1069" s="756"/>
      <c r="BS1069" s="756"/>
      <c r="BT1069" s="756"/>
      <c r="BU1069" s="756"/>
      <c r="BV1069" s="756"/>
      <c r="BW1069" s="756"/>
      <c r="BX1069" s="756"/>
      <c r="BY1069" s="756"/>
      <c r="BZ1069" s="756"/>
    </row>
    <row r="1070" spans="2:78" x14ac:dyDescent="0.25">
      <c r="B1070" s="705">
        <v>1058</v>
      </c>
      <c r="C1070" s="765">
        <f>(1+_xlfn.XLOOKUP(INT((B1070-1)/12)+1,'ZC Curve'!$B$8:$B$107,'ZC Curve'!R$8:R$107,,0))^(1/12)-1</f>
        <v>0</v>
      </c>
      <c r="D1070" s="766">
        <f t="shared" si="136"/>
        <v>1</v>
      </c>
      <c r="E1070" s="765">
        <f>(1+_xlfn.XLOOKUP(INT((B1070-1)/12)+1,'ZC Curve'!$B$8:$B$107,'ZC Curve'!S$8:S$107,,0))^(1/12)-1</f>
        <v>0</v>
      </c>
      <c r="F1070" s="766">
        <f t="shared" si="137"/>
        <v>1</v>
      </c>
      <c r="G1070" s="765">
        <f>(1+_xlfn.XLOOKUP(INT((B1070-1)/12)+1,'ZC Curve'!$B$8:$B$107,'ZC Curve'!T$8:T$107,,0))^(1/12)-1</f>
        <v>0</v>
      </c>
      <c r="H1070" s="766">
        <f t="shared" si="138"/>
        <v>1</v>
      </c>
      <c r="I1070" s="594"/>
      <c r="J1070" s="705">
        <f t="shared" si="139"/>
        <v>1058</v>
      </c>
      <c r="K1070" s="756"/>
      <c r="L1070" s="756"/>
      <c r="M1070" s="756"/>
      <c r="N1070" s="756"/>
      <c r="O1070" s="756"/>
      <c r="P1070" s="756"/>
      <c r="Q1070" s="756"/>
      <c r="R1070" s="756"/>
      <c r="S1070" s="756"/>
      <c r="T1070" s="756"/>
      <c r="U1070" s="756"/>
      <c r="V1070" s="756"/>
      <c r="W1070" s="594"/>
      <c r="X1070" s="705">
        <f t="shared" si="140"/>
        <v>1058</v>
      </c>
      <c r="Y1070" s="756"/>
      <c r="Z1070" s="756"/>
      <c r="AA1070" s="756"/>
      <c r="AB1070" s="756"/>
      <c r="AC1070" s="756"/>
      <c r="AD1070" s="756"/>
      <c r="AE1070" s="756"/>
      <c r="AF1070" s="756"/>
      <c r="AG1070" s="756"/>
      <c r="AH1070" s="756"/>
      <c r="AI1070" s="756"/>
      <c r="AJ1070" s="756"/>
      <c r="AK1070" s="594"/>
      <c r="AL1070" s="705">
        <f t="shared" si="133"/>
        <v>1058</v>
      </c>
      <c r="AM1070" s="756"/>
      <c r="AN1070" s="756"/>
      <c r="AO1070" s="756"/>
      <c r="AP1070" s="756"/>
      <c r="AQ1070" s="756"/>
      <c r="AR1070" s="756"/>
      <c r="AS1070" s="756"/>
      <c r="AT1070" s="756"/>
      <c r="AU1070" s="756"/>
      <c r="AV1070" s="756"/>
      <c r="AW1070" s="756"/>
      <c r="AX1070" s="756"/>
      <c r="AY1070" s="594"/>
      <c r="AZ1070" s="705">
        <f t="shared" si="134"/>
        <v>1058</v>
      </c>
      <c r="BA1070" s="756"/>
      <c r="BB1070" s="756"/>
      <c r="BC1070" s="756"/>
      <c r="BD1070" s="756"/>
      <c r="BE1070" s="756"/>
      <c r="BF1070" s="756"/>
      <c r="BG1070" s="756"/>
      <c r="BH1070" s="756"/>
      <c r="BI1070" s="756"/>
      <c r="BJ1070" s="756"/>
      <c r="BK1070" s="756"/>
      <c r="BL1070" s="756"/>
      <c r="BM1070" s="685"/>
      <c r="BN1070" s="705">
        <f t="shared" si="135"/>
        <v>1058</v>
      </c>
      <c r="BO1070" s="756"/>
      <c r="BP1070" s="756"/>
      <c r="BQ1070" s="756"/>
      <c r="BR1070" s="756"/>
      <c r="BS1070" s="756"/>
      <c r="BT1070" s="756"/>
      <c r="BU1070" s="756"/>
      <c r="BV1070" s="756"/>
      <c r="BW1070" s="756"/>
      <c r="BX1070" s="756"/>
      <c r="BY1070" s="756"/>
      <c r="BZ1070" s="756"/>
    </row>
    <row r="1071" spans="2:78" x14ac:dyDescent="0.25">
      <c r="B1071" s="705">
        <v>1059</v>
      </c>
      <c r="C1071" s="765">
        <f>(1+_xlfn.XLOOKUP(INT((B1071-1)/12)+1,'ZC Curve'!$B$8:$B$107,'ZC Curve'!R$8:R$107,,0))^(1/12)-1</f>
        <v>0</v>
      </c>
      <c r="D1071" s="766">
        <f t="shared" si="136"/>
        <v>1</v>
      </c>
      <c r="E1071" s="765">
        <f>(1+_xlfn.XLOOKUP(INT((B1071-1)/12)+1,'ZC Curve'!$B$8:$B$107,'ZC Curve'!S$8:S$107,,0))^(1/12)-1</f>
        <v>0</v>
      </c>
      <c r="F1071" s="766">
        <f t="shared" si="137"/>
        <v>1</v>
      </c>
      <c r="G1071" s="765">
        <f>(1+_xlfn.XLOOKUP(INT((B1071-1)/12)+1,'ZC Curve'!$B$8:$B$107,'ZC Curve'!T$8:T$107,,0))^(1/12)-1</f>
        <v>0</v>
      </c>
      <c r="H1071" s="766">
        <f t="shared" si="138"/>
        <v>1</v>
      </c>
      <c r="I1071" s="594"/>
      <c r="J1071" s="705">
        <f t="shared" si="139"/>
        <v>1059</v>
      </c>
      <c r="K1071" s="756"/>
      <c r="L1071" s="756"/>
      <c r="M1071" s="756"/>
      <c r="N1071" s="756"/>
      <c r="O1071" s="756"/>
      <c r="P1071" s="756"/>
      <c r="Q1071" s="756"/>
      <c r="R1071" s="756"/>
      <c r="S1071" s="756"/>
      <c r="T1071" s="756"/>
      <c r="U1071" s="756"/>
      <c r="V1071" s="756"/>
      <c r="W1071" s="594"/>
      <c r="X1071" s="705">
        <f t="shared" si="140"/>
        <v>1059</v>
      </c>
      <c r="Y1071" s="756"/>
      <c r="Z1071" s="756"/>
      <c r="AA1071" s="756"/>
      <c r="AB1071" s="756"/>
      <c r="AC1071" s="756"/>
      <c r="AD1071" s="756"/>
      <c r="AE1071" s="756"/>
      <c r="AF1071" s="756"/>
      <c r="AG1071" s="756"/>
      <c r="AH1071" s="756"/>
      <c r="AI1071" s="756"/>
      <c r="AJ1071" s="756"/>
      <c r="AK1071" s="594"/>
      <c r="AL1071" s="705">
        <f t="shared" si="133"/>
        <v>1059</v>
      </c>
      <c r="AM1071" s="756"/>
      <c r="AN1071" s="756"/>
      <c r="AO1071" s="756"/>
      <c r="AP1071" s="756"/>
      <c r="AQ1071" s="756"/>
      <c r="AR1071" s="756"/>
      <c r="AS1071" s="756"/>
      <c r="AT1071" s="756"/>
      <c r="AU1071" s="756"/>
      <c r="AV1071" s="756"/>
      <c r="AW1071" s="756"/>
      <c r="AX1071" s="756"/>
      <c r="AY1071" s="594"/>
      <c r="AZ1071" s="705">
        <f t="shared" si="134"/>
        <v>1059</v>
      </c>
      <c r="BA1071" s="756"/>
      <c r="BB1071" s="756"/>
      <c r="BC1071" s="756"/>
      <c r="BD1071" s="756"/>
      <c r="BE1071" s="756"/>
      <c r="BF1071" s="756"/>
      <c r="BG1071" s="756"/>
      <c r="BH1071" s="756"/>
      <c r="BI1071" s="756"/>
      <c r="BJ1071" s="756"/>
      <c r="BK1071" s="756"/>
      <c r="BL1071" s="756"/>
      <c r="BM1071" s="685"/>
      <c r="BN1071" s="705">
        <f t="shared" si="135"/>
        <v>1059</v>
      </c>
      <c r="BO1071" s="756"/>
      <c r="BP1071" s="756"/>
      <c r="BQ1071" s="756"/>
      <c r="BR1071" s="756"/>
      <c r="BS1071" s="756"/>
      <c r="BT1071" s="756"/>
      <c r="BU1071" s="756"/>
      <c r="BV1071" s="756"/>
      <c r="BW1071" s="756"/>
      <c r="BX1071" s="756"/>
      <c r="BY1071" s="756"/>
      <c r="BZ1071" s="756"/>
    </row>
    <row r="1072" spans="2:78" x14ac:dyDescent="0.25">
      <c r="B1072" s="705">
        <v>1060</v>
      </c>
      <c r="C1072" s="765">
        <f>(1+_xlfn.XLOOKUP(INT((B1072-1)/12)+1,'ZC Curve'!$B$8:$B$107,'ZC Curve'!R$8:R$107,,0))^(1/12)-1</f>
        <v>0</v>
      </c>
      <c r="D1072" s="766">
        <f t="shared" si="136"/>
        <v>1</v>
      </c>
      <c r="E1072" s="765">
        <f>(1+_xlfn.XLOOKUP(INT((B1072-1)/12)+1,'ZC Curve'!$B$8:$B$107,'ZC Curve'!S$8:S$107,,0))^(1/12)-1</f>
        <v>0</v>
      </c>
      <c r="F1072" s="766">
        <f t="shared" si="137"/>
        <v>1</v>
      </c>
      <c r="G1072" s="765">
        <f>(1+_xlfn.XLOOKUP(INT((B1072-1)/12)+1,'ZC Curve'!$B$8:$B$107,'ZC Curve'!T$8:T$107,,0))^(1/12)-1</f>
        <v>0</v>
      </c>
      <c r="H1072" s="766">
        <f t="shared" si="138"/>
        <v>1</v>
      </c>
      <c r="I1072" s="594"/>
      <c r="J1072" s="705">
        <f t="shared" si="139"/>
        <v>1060</v>
      </c>
      <c r="K1072" s="756"/>
      <c r="L1072" s="756"/>
      <c r="M1072" s="756"/>
      <c r="N1072" s="756"/>
      <c r="O1072" s="756"/>
      <c r="P1072" s="756"/>
      <c r="Q1072" s="756"/>
      <c r="R1072" s="756"/>
      <c r="S1072" s="756"/>
      <c r="T1072" s="756"/>
      <c r="U1072" s="756"/>
      <c r="V1072" s="756"/>
      <c r="W1072" s="594"/>
      <c r="X1072" s="705">
        <f t="shared" si="140"/>
        <v>1060</v>
      </c>
      <c r="Y1072" s="756"/>
      <c r="Z1072" s="756"/>
      <c r="AA1072" s="756"/>
      <c r="AB1072" s="756"/>
      <c r="AC1072" s="756"/>
      <c r="AD1072" s="756"/>
      <c r="AE1072" s="756"/>
      <c r="AF1072" s="756"/>
      <c r="AG1072" s="756"/>
      <c r="AH1072" s="756"/>
      <c r="AI1072" s="756"/>
      <c r="AJ1072" s="756"/>
      <c r="AK1072" s="594"/>
      <c r="AL1072" s="705">
        <f t="shared" si="133"/>
        <v>1060</v>
      </c>
      <c r="AM1072" s="756"/>
      <c r="AN1072" s="756"/>
      <c r="AO1072" s="756"/>
      <c r="AP1072" s="756"/>
      <c r="AQ1072" s="756"/>
      <c r="AR1072" s="756"/>
      <c r="AS1072" s="756"/>
      <c r="AT1072" s="756"/>
      <c r="AU1072" s="756"/>
      <c r="AV1072" s="756"/>
      <c r="AW1072" s="756"/>
      <c r="AX1072" s="756"/>
      <c r="AY1072" s="594"/>
      <c r="AZ1072" s="705">
        <f t="shared" si="134"/>
        <v>1060</v>
      </c>
      <c r="BA1072" s="756"/>
      <c r="BB1072" s="756"/>
      <c r="BC1072" s="756"/>
      <c r="BD1072" s="756"/>
      <c r="BE1072" s="756"/>
      <c r="BF1072" s="756"/>
      <c r="BG1072" s="756"/>
      <c r="BH1072" s="756"/>
      <c r="BI1072" s="756"/>
      <c r="BJ1072" s="756"/>
      <c r="BK1072" s="756"/>
      <c r="BL1072" s="756"/>
      <c r="BM1072" s="685"/>
      <c r="BN1072" s="705">
        <f t="shared" si="135"/>
        <v>1060</v>
      </c>
      <c r="BO1072" s="756"/>
      <c r="BP1072" s="756"/>
      <c r="BQ1072" s="756"/>
      <c r="BR1072" s="756"/>
      <c r="BS1072" s="756"/>
      <c r="BT1072" s="756"/>
      <c r="BU1072" s="756"/>
      <c r="BV1072" s="756"/>
      <c r="BW1072" s="756"/>
      <c r="BX1072" s="756"/>
      <c r="BY1072" s="756"/>
      <c r="BZ1072" s="756"/>
    </row>
    <row r="1073" spans="2:78" x14ac:dyDescent="0.25">
      <c r="B1073" s="705">
        <v>1061</v>
      </c>
      <c r="C1073" s="765">
        <f>(1+_xlfn.XLOOKUP(INT((B1073-1)/12)+1,'ZC Curve'!$B$8:$B$107,'ZC Curve'!R$8:R$107,,0))^(1/12)-1</f>
        <v>0</v>
      </c>
      <c r="D1073" s="766">
        <f t="shared" si="136"/>
        <v>1</v>
      </c>
      <c r="E1073" s="765">
        <f>(1+_xlfn.XLOOKUP(INT((B1073-1)/12)+1,'ZC Curve'!$B$8:$B$107,'ZC Curve'!S$8:S$107,,0))^(1/12)-1</f>
        <v>0</v>
      </c>
      <c r="F1073" s="766">
        <f t="shared" si="137"/>
        <v>1</v>
      </c>
      <c r="G1073" s="765">
        <f>(1+_xlfn.XLOOKUP(INT((B1073-1)/12)+1,'ZC Curve'!$B$8:$B$107,'ZC Curve'!T$8:T$107,,0))^(1/12)-1</f>
        <v>0</v>
      </c>
      <c r="H1073" s="766">
        <f t="shared" si="138"/>
        <v>1</v>
      </c>
      <c r="I1073" s="594"/>
      <c r="J1073" s="705">
        <f t="shared" si="139"/>
        <v>1061</v>
      </c>
      <c r="K1073" s="756"/>
      <c r="L1073" s="756"/>
      <c r="M1073" s="756"/>
      <c r="N1073" s="756"/>
      <c r="O1073" s="756"/>
      <c r="P1073" s="756"/>
      <c r="Q1073" s="756"/>
      <c r="R1073" s="756"/>
      <c r="S1073" s="756"/>
      <c r="T1073" s="756"/>
      <c r="U1073" s="756"/>
      <c r="V1073" s="756"/>
      <c r="W1073" s="594"/>
      <c r="X1073" s="705">
        <f t="shared" si="140"/>
        <v>1061</v>
      </c>
      <c r="Y1073" s="756"/>
      <c r="Z1073" s="756"/>
      <c r="AA1073" s="756"/>
      <c r="AB1073" s="756"/>
      <c r="AC1073" s="756"/>
      <c r="AD1073" s="756"/>
      <c r="AE1073" s="756"/>
      <c r="AF1073" s="756"/>
      <c r="AG1073" s="756"/>
      <c r="AH1073" s="756"/>
      <c r="AI1073" s="756"/>
      <c r="AJ1073" s="756"/>
      <c r="AK1073" s="594"/>
      <c r="AL1073" s="705">
        <f t="shared" ref="AL1073:AL1136" si="141">AL1072+1</f>
        <v>1061</v>
      </c>
      <c r="AM1073" s="756"/>
      <c r="AN1073" s="756"/>
      <c r="AO1073" s="756"/>
      <c r="AP1073" s="756"/>
      <c r="AQ1073" s="756"/>
      <c r="AR1073" s="756"/>
      <c r="AS1073" s="756"/>
      <c r="AT1073" s="756"/>
      <c r="AU1073" s="756"/>
      <c r="AV1073" s="756"/>
      <c r="AW1073" s="756"/>
      <c r="AX1073" s="756"/>
      <c r="AY1073" s="594"/>
      <c r="AZ1073" s="705">
        <f t="shared" si="134"/>
        <v>1061</v>
      </c>
      <c r="BA1073" s="756"/>
      <c r="BB1073" s="756"/>
      <c r="BC1073" s="756"/>
      <c r="BD1073" s="756"/>
      <c r="BE1073" s="756"/>
      <c r="BF1073" s="756"/>
      <c r="BG1073" s="756"/>
      <c r="BH1073" s="756"/>
      <c r="BI1073" s="756"/>
      <c r="BJ1073" s="756"/>
      <c r="BK1073" s="756"/>
      <c r="BL1073" s="756"/>
      <c r="BM1073" s="685"/>
      <c r="BN1073" s="705">
        <f t="shared" si="135"/>
        <v>1061</v>
      </c>
      <c r="BO1073" s="756"/>
      <c r="BP1073" s="756"/>
      <c r="BQ1073" s="756"/>
      <c r="BR1073" s="756"/>
      <c r="BS1073" s="756"/>
      <c r="BT1073" s="756"/>
      <c r="BU1073" s="756"/>
      <c r="BV1073" s="756"/>
      <c r="BW1073" s="756"/>
      <c r="BX1073" s="756"/>
      <c r="BY1073" s="756"/>
      <c r="BZ1073" s="756"/>
    </row>
    <row r="1074" spans="2:78" x14ac:dyDescent="0.25">
      <c r="B1074" s="705">
        <v>1062</v>
      </c>
      <c r="C1074" s="765">
        <f>(1+_xlfn.XLOOKUP(INT((B1074-1)/12)+1,'ZC Curve'!$B$8:$B$107,'ZC Curve'!R$8:R$107,,0))^(1/12)-1</f>
        <v>0</v>
      </c>
      <c r="D1074" s="766">
        <f t="shared" si="136"/>
        <v>1</v>
      </c>
      <c r="E1074" s="765">
        <f>(1+_xlfn.XLOOKUP(INT((B1074-1)/12)+1,'ZC Curve'!$B$8:$B$107,'ZC Curve'!S$8:S$107,,0))^(1/12)-1</f>
        <v>0</v>
      </c>
      <c r="F1074" s="766">
        <f t="shared" si="137"/>
        <v>1</v>
      </c>
      <c r="G1074" s="765">
        <f>(1+_xlfn.XLOOKUP(INT((B1074-1)/12)+1,'ZC Curve'!$B$8:$B$107,'ZC Curve'!T$8:T$107,,0))^(1/12)-1</f>
        <v>0</v>
      </c>
      <c r="H1074" s="766">
        <f t="shared" si="138"/>
        <v>1</v>
      </c>
      <c r="I1074" s="594"/>
      <c r="J1074" s="705">
        <f t="shared" si="139"/>
        <v>1062</v>
      </c>
      <c r="K1074" s="756"/>
      <c r="L1074" s="756"/>
      <c r="M1074" s="756"/>
      <c r="N1074" s="756"/>
      <c r="O1074" s="756"/>
      <c r="P1074" s="756"/>
      <c r="Q1074" s="756"/>
      <c r="R1074" s="756"/>
      <c r="S1074" s="756"/>
      <c r="T1074" s="756"/>
      <c r="U1074" s="756"/>
      <c r="V1074" s="756"/>
      <c r="W1074" s="594"/>
      <c r="X1074" s="705">
        <f t="shared" si="140"/>
        <v>1062</v>
      </c>
      <c r="Y1074" s="756"/>
      <c r="Z1074" s="756"/>
      <c r="AA1074" s="756"/>
      <c r="AB1074" s="756"/>
      <c r="AC1074" s="756"/>
      <c r="AD1074" s="756"/>
      <c r="AE1074" s="756"/>
      <c r="AF1074" s="756"/>
      <c r="AG1074" s="756"/>
      <c r="AH1074" s="756"/>
      <c r="AI1074" s="756"/>
      <c r="AJ1074" s="756"/>
      <c r="AK1074" s="594"/>
      <c r="AL1074" s="705">
        <f t="shared" si="141"/>
        <v>1062</v>
      </c>
      <c r="AM1074" s="756"/>
      <c r="AN1074" s="756"/>
      <c r="AO1074" s="756"/>
      <c r="AP1074" s="756"/>
      <c r="AQ1074" s="756"/>
      <c r="AR1074" s="756"/>
      <c r="AS1074" s="756"/>
      <c r="AT1074" s="756"/>
      <c r="AU1074" s="756"/>
      <c r="AV1074" s="756"/>
      <c r="AW1074" s="756"/>
      <c r="AX1074" s="756"/>
      <c r="AY1074" s="594"/>
      <c r="AZ1074" s="705">
        <f t="shared" si="134"/>
        <v>1062</v>
      </c>
      <c r="BA1074" s="756"/>
      <c r="BB1074" s="756"/>
      <c r="BC1074" s="756"/>
      <c r="BD1074" s="756"/>
      <c r="BE1074" s="756"/>
      <c r="BF1074" s="756"/>
      <c r="BG1074" s="756"/>
      <c r="BH1074" s="756"/>
      <c r="BI1074" s="756"/>
      <c r="BJ1074" s="756"/>
      <c r="BK1074" s="756"/>
      <c r="BL1074" s="756"/>
      <c r="BM1074" s="685"/>
      <c r="BN1074" s="705">
        <f t="shared" si="135"/>
        <v>1062</v>
      </c>
      <c r="BO1074" s="756"/>
      <c r="BP1074" s="756"/>
      <c r="BQ1074" s="756"/>
      <c r="BR1074" s="756"/>
      <c r="BS1074" s="756"/>
      <c r="BT1074" s="756"/>
      <c r="BU1074" s="756"/>
      <c r="BV1074" s="756"/>
      <c r="BW1074" s="756"/>
      <c r="BX1074" s="756"/>
      <c r="BY1074" s="756"/>
      <c r="BZ1074" s="756"/>
    </row>
    <row r="1075" spans="2:78" x14ac:dyDescent="0.25">
      <c r="B1075" s="705">
        <v>1063</v>
      </c>
      <c r="C1075" s="765">
        <f>(1+_xlfn.XLOOKUP(INT((B1075-1)/12)+1,'ZC Curve'!$B$8:$B$107,'ZC Curve'!R$8:R$107,,0))^(1/12)-1</f>
        <v>0</v>
      </c>
      <c r="D1075" s="766">
        <f t="shared" si="136"/>
        <v>1</v>
      </c>
      <c r="E1075" s="765">
        <f>(1+_xlfn.XLOOKUP(INT((B1075-1)/12)+1,'ZC Curve'!$B$8:$B$107,'ZC Curve'!S$8:S$107,,0))^(1/12)-1</f>
        <v>0</v>
      </c>
      <c r="F1075" s="766">
        <f t="shared" si="137"/>
        <v>1</v>
      </c>
      <c r="G1075" s="765">
        <f>(1+_xlfn.XLOOKUP(INT((B1075-1)/12)+1,'ZC Curve'!$B$8:$B$107,'ZC Curve'!T$8:T$107,,0))^(1/12)-1</f>
        <v>0</v>
      </c>
      <c r="H1075" s="766">
        <f t="shared" si="138"/>
        <v>1</v>
      </c>
      <c r="I1075" s="594"/>
      <c r="J1075" s="705">
        <f t="shared" si="139"/>
        <v>1063</v>
      </c>
      <c r="K1075" s="756"/>
      <c r="L1075" s="756"/>
      <c r="M1075" s="756"/>
      <c r="N1075" s="756"/>
      <c r="O1075" s="756"/>
      <c r="P1075" s="756"/>
      <c r="Q1075" s="756"/>
      <c r="R1075" s="756"/>
      <c r="S1075" s="756"/>
      <c r="T1075" s="756"/>
      <c r="U1075" s="756"/>
      <c r="V1075" s="756"/>
      <c r="W1075" s="594"/>
      <c r="X1075" s="705">
        <f t="shared" si="140"/>
        <v>1063</v>
      </c>
      <c r="Y1075" s="756"/>
      <c r="Z1075" s="756"/>
      <c r="AA1075" s="756"/>
      <c r="AB1075" s="756"/>
      <c r="AC1075" s="756"/>
      <c r="AD1075" s="756"/>
      <c r="AE1075" s="756"/>
      <c r="AF1075" s="756"/>
      <c r="AG1075" s="756"/>
      <c r="AH1075" s="756"/>
      <c r="AI1075" s="756"/>
      <c r="AJ1075" s="756"/>
      <c r="AK1075" s="594"/>
      <c r="AL1075" s="705">
        <f t="shared" si="141"/>
        <v>1063</v>
      </c>
      <c r="AM1075" s="756"/>
      <c r="AN1075" s="756"/>
      <c r="AO1075" s="756"/>
      <c r="AP1075" s="756"/>
      <c r="AQ1075" s="756"/>
      <c r="AR1075" s="756"/>
      <c r="AS1075" s="756"/>
      <c r="AT1075" s="756"/>
      <c r="AU1075" s="756"/>
      <c r="AV1075" s="756"/>
      <c r="AW1075" s="756"/>
      <c r="AX1075" s="756"/>
      <c r="AY1075" s="594"/>
      <c r="AZ1075" s="705">
        <f t="shared" si="134"/>
        <v>1063</v>
      </c>
      <c r="BA1075" s="756"/>
      <c r="BB1075" s="756"/>
      <c r="BC1075" s="756"/>
      <c r="BD1075" s="756"/>
      <c r="BE1075" s="756"/>
      <c r="BF1075" s="756"/>
      <c r="BG1075" s="756"/>
      <c r="BH1075" s="756"/>
      <c r="BI1075" s="756"/>
      <c r="BJ1075" s="756"/>
      <c r="BK1075" s="756"/>
      <c r="BL1075" s="756"/>
      <c r="BM1075" s="685"/>
      <c r="BN1075" s="705">
        <f t="shared" si="135"/>
        <v>1063</v>
      </c>
      <c r="BO1075" s="756"/>
      <c r="BP1075" s="756"/>
      <c r="BQ1075" s="756"/>
      <c r="BR1075" s="756"/>
      <c r="BS1075" s="756"/>
      <c r="BT1075" s="756"/>
      <c r="BU1075" s="756"/>
      <c r="BV1075" s="756"/>
      <c r="BW1075" s="756"/>
      <c r="BX1075" s="756"/>
      <c r="BY1075" s="756"/>
      <c r="BZ1075" s="756"/>
    </row>
    <row r="1076" spans="2:78" x14ac:dyDescent="0.25">
      <c r="B1076" s="705">
        <v>1064</v>
      </c>
      <c r="C1076" s="765">
        <f>(1+_xlfn.XLOOKUP(INT((B1076-1)/12)+1,'ZC Curve'!$B$8:$B$107,'ZC Curve'!R$8:R$107,,0))^(1/12)-1</f>
        <v>0</v>
      </c>
      <c r="D1076" s="766">
        <f t="shared" si="136"/>
        <v>1</v>
      </c>
      <c r="E1076" s="765">
        <f>(1+_xlfn.XLOOKUP(INT((B1076-1)/12)+1,'ZC Curve'!$B$8:$B$107,'ZC Curve'!S$8:S$107,,0))^(1/12)-1</f>
        <v>0</v>
      </c>
      <c r="F1076" s="766">
        <f t="shared" si="137"/>
        <v>1</v>
      </c>
      <c r="G1076" s="765">
        <f>(1+_xlfn.XLOOKUP(INT((B1076-1)/12)+1,'ZC Curve'!$B$8:$B$107,'ZC Curve'!T$8:T$107,,0))^(1/12)-1</f>
        <v>0</v>
      </c>
      <c r="H1076" s="766">
        <f t="shared" si="138"/>
        <v>1</v>
      </c>
      <c r="I1076" s="594"/>
      <c r="J1076" s="705">
        <f t="shared" si="139"/>
        <v>1064</v>
      </c>
      <c r="K1076" s="756"/>
      <c r="L1076" s="756"/>
      <c r="M1076" s="756"/>
      <c r="N1076" s="756"/>
      <c r="O1076" s="756"/>
      <c r="P1076" s="756"/>
      <c r="Q1076" s="756"/>
      <c r="R1076" s="756"/>
      <c r="S1076" s="756"/>
      <c r="T1076" s="756"/>
      <c r="U1076" s="756"/>
      <c r="V1076" s="756"/>
      <c r="W1076" s="594"/>
      <c r="X1076" s="705">
        <f t="shared" si="140"/>
        <v>1064</v>
      </c>
      <c r="Y1076" s="756"/>
      <c r="Z1076" s="756"/>
      <c r="AA1076" s="756"/>
      <c r="AB1076" s="756"/>
      <c r="AC1076" s="756"/>
      <c r="AD1076" s="756"/>
      <c r="AE1076" s="756"/>
      <c r="AF1076" s="756"/>
      <c r="AG1076" s="756"/>
      <c r="AH1076" s="756"/>
      <c r="AI1076" s="756"/>
      <c r="AJ1076" s="756"/>
      <c r="AK1076" s="594"/>
      <c r="AL1076" s="705">
        <f t="shared" si="141"/>
        <v>1064</v>
      </c>
      <c r="AM1076" s="756"/>
      <c r="AN1076" s="756"/>
      <c r="AO1076" s="756"/>
      <c r="AP1076" s="756"/>
      <c r="AQ1076" s="756"/>
      <c r="AR1076" s="756"/>
      <c r="AS1076" s="756"/>
      <c r="AT1076" s="756"/>
      <c r="AU1076" s="756"/>
      <c r="AV1076" s="756"/>
      <c r="AW1076" s="756"/>
      <c r="AX1076" s="756"/>
      <c r="AY1076" s="594"/>
      <c r="AZ1076" s="705">
        <f t="shared" si="134"/>
        <v>1064</v>
      </c>
      <c r="BA1076" s="756"/>
      <c r="BB1076" s="756"/>
      <c r="BC1076" s="756"/>
      <c r="BD1076" s="756"/>
      <c r="BE1076" s="756"/>
      <c r="BF1076" s="756"/>
      <c r="BG1076" s="756"/>
      <c r="BH1076" s="756"/>
      <c r="BI1076" s="756"/>
      <c r="BJ1076" s="756"/>
      <c r="BK1076" s="756"/>
      <c r="BL1076" s="756"/>
      <c r="BM1076" s="685"/>
      <c r="BN1076" s="705">
        <f t="shared" si="135"/>
        <v>1064</v>
      </c>
      <c r="BO1076" s="756"/>
      <c r="BP1076" s="756"/>
      <c r="BQ1076" s="756"/>
      <c r="BR1076" s="756"/>
      <c r="BS1076" s="756"/>
      <c r="BT1076" s="756"/>
      <c r="BU1076" s="756"/>
      <c r="BV1076" s="756"/>
      <c r="BW1076" s="756"/>
      <c r="BX1076" s="756"/>
      <c r="BY1076" s="756"/>
      <c r="BZ1076" s="756"/>
    </row>
    <row r="1077" spans="2:78" x14ac:dyDescent="0.25">
      <c r="B1077" s="705">
        <v>1065</v>
      </c>
      <c r="C1077" s="765">
        <f>(1+_xlfn.XLOOKUP(INT((B1077-1)/12)+1,'ZC Curve'!$B$8:$B$107,'ZC Curve'!R$8:R$107,,0))^(1/12)-1</f>
        <v>0</v>
      </c>
      <c r="D1077" s="766">
        <f t="shared" si="136"/>
        <v>1</v>
      </c>
      <c r="E1077" s="765">
        <f>(1+_xlfn.XLOOKUP(INT((B1077-1)/12)+1,'ZC Curve'!$B$8:$B$107,'ZC Curve'!S$8:S$107,,0))^(1/12)-1</f>
        <v>0</v>
      </c>
      <c r="F1077" s="766">
        <f t="shared" si="137"/>
        <v>1</v>
      </c>
      <c r="G1077" s="765">
        <f>(1+_xlfn.XLOOKUP(INT((B1077-1)/12)+1,'ZC Curve'!$B$8:$B$107,'ZC Curve'!T$8:T$107,,0))^(1/12)-1</f>
        <v>0</v>
      </c>
      <c r="H1077" s="766">
        <f t="shared" si="138"/>
        <v>1</v>
      </c>
      <c r="I1077" s="594"/>
      <c r="J1077" s="705">
        <f t="shared" si="139"/>
        <v>1065</v>
      </c>
      <c r="K1077" s="756"/>
      <c r="L1077" s="756"/>
      <c r="M1077" s="756"/>
      <c r="N1077" s="756"/>
      <c r="O1077" s="756"/>
      <c r="P1077" s="756"/>
      <c r="Q1077" s="756"/>
      <c r="R1077" s="756"/>
      <c r="S1077" s="756"/>
      <c r="T1077" s="756"/>
      <c r="U1077" s="756"/>
      <c r="V1077" s="756"/>
      <c r="W1077" s="594"/>
      <c r="X1077" s="705">
        <f t="shared" si="140"/>
        <v>1065</v>
      </c>
      <c r="Y1077" s="756"/>
      <c r="Z1077" s="756"/>
      <c r="AA1077" s="756"/>
      <c r="AB1077" s="756"/>
      <c r="AC1077" s="756"/>
      <c r="AD1077" s="756"/>
      <c r="AE1077" s="756"/>
      <c r="AF1077" s="756"/>
      <c r="AG1077" s="756"/>
      <c r="AH1077" s="756"/>
      <c r="AI1077" s="756"/>
      <c r="AJ1077" s="756"/>
      <c r="AK1077" s="594"/>
      <c r="AL1077" s="705">
        <f t="shared" si="141"/>
        <v>1065</v>
      </c>
      <c r="AM1077" s="756"/>
      <c r="AN1077" s="756"/>
      <c r="AO1077" s="756"/>
      <c r="AP1077" s="756"/>
      <c r="AQ1077" s="756"/>
      <c r="AR1077" s="756"/>
      <c r="AS1077" s="756"/>
      <c r="AT1077" s="756"/>
      <c r="AU1077" s="756"/>
      <c r="AV1077" s="756"/>
      <c r="AW1077" s="756"/>
      <c r="AX1077" s="756"/>
      <c r="AY1077" s="594"/>
      <c r="AZ1077" s="705">
        <f t="shared" si="134"/>
        <v>1065</v>
      </c>
      <c r="BA1077" s="756"/>
      <c r="BB1077" s="756"/>
      <c r="BC1077" s="756"/>
      <c r="BD1077" s="756"/>
      <c r="BE1077" s="756"/>
      <c r="BF1077" s="756"/>
      <c r="BG1077" s="756"/>
      <c r="BH1077" s="756"/>
      <c r="BI1077" s="756"/>
      <c r="BJ1077" s="756"/>
      <c r="BK1077" s="756"/>
      <c r="BL1077" s="756"/>
      <c r="BM1077" s="685"/>
      <c r="BN1077" s="705">
        <f t="shared" si="135"/>
        <v>1065</v>
      </c>
      <c r="BO1077" s="756"/>
      <c r="BP1077" s="756"/>
      <c r="BQ1077" s="756"/>
      <c r="BR1077" s="756"/>
      <c r="BS1077" s="756"/>
      <c r="BT1077" s="756"/>
      <c r="BU1077" s="756"/>
      <c r="BV1077" s="756"/>
      <c r="BW1077" s="756"/>
      <c r="BX1077" s="756"/>
      <c r="BY1077" s="756"/>
      <c r="BZ1077" s="756"/>
    </row>
    <row r="1078" spans="2:78" x14ac:dyDescent="0.25">
      <c r="B1078" s="705">
        <v>1066</v>
      </c>
      <c r="C1078" s="765">
        <f>(1+_xlfn.XLOOKUP(INT((B1078-1)/12)+1,'ZC Curve'!$B$8:$B$107,'ZC Curve'!R$8:R$107,,0))^(1/12)-1</f>
        <v>0</v>
      </c>
      <c r="D1078" s="766">
        <f t="shared" si="136"/>
        <v>1</v>
      </c>
      <c r="E1078" s="765">
        <f>(1+_xlfn.XLOOKUP(INT((B1078-1)/12)+1,'ZC Curve'!$B$8:$B$107,'ZC Curve'!S$8:S$107,,0))^(1/12)-1</f>
        <v>0</v>
      </c>
      <c r="F1078" s="766">
        <f t="shared" si="137"/>
        <v>1</v>
      </c>
      <c r="G1078" s="765">
        <f>(1+_xlfn.XLOOKUP(INT((B1078-1)/12)+1,'ZC Curve'!$B$8:$B$107,'ZC Curve'!T$8:T$107,,0))^(1/12)-1</f>
        <v>0</v>
      </c>
      <c r="H1078" s="766">
        <f t="shared" si="138"/>
        <v>1</v>
      </c>
      <c r="I1078" s="594"/>
      <c r="J1078" s="705">
        <f t="shared" si="139"/>
        <v>1066</v>
      </c>
      <c r="K1078" s="756"/>
      <c r="L1078" s="756"/>
      <c r="M1078" s="756"/>
      <c r="N1078" s="756"/>
      <c r="O1078" s="756"/>
      <c r="P1078" s="756"/>
      <c r="Q1078" s="756"/>
      <c r="R1078" s="756"/>
      <c r="S1078" s="756"/>
      <c r="T1078" s="756"/>
      <c r="U1078" s="756"/>
      <c r="V1078" s="756"/>
      <c r="W1078" s="594"/>
      <c r="X1078" s="705">
        <f t="shared" si="140"/>
        <v>1066</v>
      </c>
      <c r="Y1078" s="756"/>
      <c r="Z1078" s="756"/>
      <c r="AA1078" s="756"/>
      <c r="AB1078" s="756"/>
      <c r="AC1078" s="756"/>
      <c r="AD1078" s="756"/>
      <c r="AE1078" s="756"/>
      <c r="AF1078" s="756"/>
      <c r="AG1078" s="756"/>
      <c r="AH1078" s="756"/>
      <c r="AI1078" s="756"/>
      <c r="AJ1078" s="756"/>
      <c r="AK1078" s="594"/>
      <c r="AL1078" s="705">
        <f t="shared" si="141"/>
        <v>1066</v>
      </c>
      <c r="AM1078" s="756"/>
      <c r="AN1078" s="756"/>
      <c r="AO1078" s="756"/>
      <c r="AP1078" s="756"/>
      <c r="AQ1078" s="756"/>
      <c r="AR1078" s="756"/>
      <c r="AS1078" s="756"/>
      <c r="AT1078" s="756"/>
      <c r="AU1078" s="756"/>
      <c r="AV1078" s="756"/>
      <c r="AW1078" s="756"/>
      <c r="AX1078" s="756"/>
      <c r="AY1078" s="594"/>
      <c r="AZ1078" s="705">
        <f t="shared" si="134"/>
        <v>1066</v>
      </c>
      <c r="BA1078" s="756"/>
      <c r="BB1078" s="756"/>
      <c r="BC1078" s="756"/>
      <c r="BD1078" s="756"/>
      <c r="BE1078" s="756"/>
      <c r="BF1078" s="756"/>
      <c r="BG1078" s="756"/>
      <c r="BH1078" s="756"/>
      <c r="BI1078" s="756"/>
      <c r="BJ1078" s="756"/>
      <c r="BK1078" s="756"/>
      <c r="BL1078" s="756"/>
      <c r="BM1078" s="685"/>
      <c r="BN1078" s="705">
        <f t="shared" si="135"/>
        <v>1066</v>
      </c>
      <c r="BO1078" s="756"/>
      <c r="BP1078" s="756"/>
      <c r="BQ1078" s="756"/>
      <c r="BR1078" s="756"/>
      <c r="BS1078" s="756"/>
      <c r="BT1078" s="756"/>
      <c r="BU1078" s="756"/>
      <c r="BV1078" s="756"/>
      <c r="BW1078" s="756"/>
      <c r="BX1078" s="756"/>
      <c r="BY1078" s="756"/>
      <c r="BZ1078" s="756"/>
    </row>
    <row r="1079" spans="2:78" x14ac:dyDescent="0.25">
      <c r="B1079" s="705">
        <v>1067</v>
      </c>
      <c r="C1079" s="765">
        <f>(1+_xlfn.XLOOKUP(INT((B1079-1)/12)+1,'ZC Curve'!$B$8:$B$107,'ZC Curve'!R$8:R$107,,0))^(1/12)-1</f>
        <v>0</v>
      </c>
      <c r="D1079" s="766">
        <f t="shared" si="136"/>
        <v>1</v>
      </c>
      <c r="E1079" s="765">
        <f>(1+_xlfn.XLOOKUP(INT((B1079-1)/12)+1,'ZC Curve'!$B$8:$B$107,'ZC Curve'!S$8:S$107,,0))^(1/12)-1</f>
        <v>0</v>
      </c>
      <c r="F1079" s="766">
        <f t="shared" si="137"/>
        <v>1</v>
      </c>
      <c r="G1079" s="765">
        <f>(1+_xlfn.XLOOKUP(INT((B1079-1)/12)+1,'ZC Curve'!$B$8:$B$107,'ZC Curve'!T$8:T$107,,0))^(1/12)-1</f>
        <v>0</v>
      </c>
      <c r="H1079" s="766">
        <f t="shared" si="138"/>
        <v>1</v>
      </c>
      <c r="I1079" s="594"/>
      <c r="J1079" s="705">
        <f t="shared" si="139"/>
        <v>1067</v>
      </c>
      <c r="K1079" s="756"/>
      <c r="L1079" s="756"/>
      <c r="M1079" s="756"/>
      <c r="N1079" s="756"/>
      <c r="O1079" s="756"/>
      <c r="P1079" s="756"/>
      <c r="Q1079" s="756"/>
      <c r="R1079" s="756"/>
      <c r="S1079" s="756"/>
      <c r="T1079" s="756"/>
      <c r="U1079" s="756"/>
      <c r="V1079" s="756"/>
      <c r="W1079" s="594"/>
      <c r="X1079" s="705">
        <f t="shared" si="140"/>
        <v>1067</v>
      </c>
      <c r="Y1079" s="756"/>
      <c r="Z1079" s="756"/>
      <c r="AA1079" s="756"/>
      <c r="AB1079" s="756"/>
      <c r="AC1079" s="756"/>
      <c r="AD1079" s="756"/>
      <c r="AE1079" s="756"/>
      <c r="AF1079" s="756"/>
      <c r="AG1079" s="756"/>
      <c r="AH1079" s="756"/>
      <c r="AI1079" s="756"/>
      <c r="AJ1079" s="756"/>
      <c r="AK1079" s="594"/>
      <c r="AL1079" s="705">
        <f t="shared" si="141"/>
        <v>1067</v>
      </c>
      <c r="AM1079" s="756"/>
      <c r="AN1079" s="756"/>
      <c r="AO1079" s="756"/>
      <c r="AP1079" s="756"/>
      <c r="AQ1079" s="756"/>
      <c r="AR1079" s="756"/>
      <c r="AS1079" s="756"/>
      <c r="AT1079" s="756"/>
      <c r="AU1079" s="756"/>
      <c r="AV1079" s="756"/>
      <c r="AW1079" s="756"/>
      <c r="AX1079" s="756"/>
      <c r="AY1079" s="594"/>
      <c r="AZ1079" s="705">
        <f t="shared" si="134"/>
        <v>1067</v>
      </c>
      <c r="BA1079" s="756"/>
      <c r="BB1079" s="756"/>
      <c r="BC1079" s="756"/>
      <c r="BD1079" s="756"/>
      <c r="BE1079" s="756"/>
      <c r="BF1079" s="756"/>
      <c r="BG1079" s="756"/>
      <c r="BH1079" s="756"/>
      <c r="BI1079" s="756"/>
      <c r="BJ1079" s="756"/>
      <c r="BK1079" s="756"/>
      <c r="BL1079" s="756"/>
      <c r="BM1079" s="685"/>
      <c r="BN1079" s="705">
        <f t="shared" si="135"/>
        <v>1067</v>
      </c>
      <c r="BO1079" s="756"/>
      <c r="BP1079" s="756"/>
      <c r="BQ1079" s="756"/>
      <c r="BR1079" s="756"/>
      <c r="BS1079" s="756"/>
      <c r="BT1079" s="756"/>
      <c r="BU1079" s="756"/>
      <c r="BV1079" s="756"/>
      <c r="BW1079" s="756"/>
      <c r="BX1079" s="756"/>
      <c r="BY1079" s="756"/>
      <c r="BZ1079" s="756"/>
    </row>
    <row r="1080" spans="2:78" x14ac:dyDescent="0.25">
      <c r="B1080" s="705">
        <v>1068</v>
      </c>
      <c r="C1080" s="765">
        <f>(1+_xlfn.XLOOKUP(INT((B1080-1)/12)+1,'ZC Curve'!$B$8:$B$107,'ZC Curve'!R$8:R$107,,0))^(1/12)-1</f>
        <v>0</v>
      </c>
      <c r="D1080" s="766">
        <f t="shared" si="136"/>
        <v>1</v>
      </c>
      <c r="E1080" s="765">
        <f>(1+_xlfn.XLOOKUP(INT((B1080-1)/12)+1,'ZC Curve'!$B$8:$B$107,'ZC Curve'!S$8:S$107,,0))^(1/12)-1</f>
        <v>0</v>
      </c>
      <c r="F1080" s="766">
        <f t="shared" si="137"/>
        <v>1</v>
      </c>
      <c r="G1080" s="765">
        <f>(1+_xlfn.XLOOKUP(INT((B1080-1)/12)+1,'ZC Curve'!$B$8:$B$107,'ZC Curve'!T$8:T$107,,0))^(1/12)-1</f>
        <v>0</v>
      </c>
      <c r="H1080" s="766">
        <f t="shared" si="138"/>
        <v>1</v>
      </c>
      <c r="I1080" s="594"/>
      <c r="J1080" s="705">
        <f t="shared" si="139"/>
        <v>1068</v>
      </c>
      <c r="K1080" s="756"/>
      <c r="L1080" s="756"/>
      <c r="M1080" s="756"/>
      <c r="N1080" s="756"/>
      <c r="O1080" s="756"/>
      <c r="P1080" s="756"/>
      <c r="Q1080" s="756"/>
      <c r="R1080" s="756"/>
      <c r="S1080" s="756"/>
      <c r="T1080" s="756"/>
      <c r="U1080" s="756"/>
      <c r="V1080" s="756"/>
      <c r="W1080" s="594"/>
      <c r="X1080" s="705">
        <f t="shared" si="140"/>
        <v>1068</v>
      </c>
      <c r="Y1080" s="756"/>
      <c r="Z1080" s="756"/>
      <c r="AA1080" s="756"/>
      <c r="AB1080" s="756"/>
      <c r="AC1080" s="756"/>
      <c r="AD1080" s="756"/>
      <c r="AE1080" s="756"/>
      <c r="AF1080" s="756"/>
      <c r="AG1080" s="756"/>
      <c r="AH1080" s="756"/>
      <c r="AI1080" s="756"/>
      <c r="AJ1080" s="756"/>
      <c r="AK1080" s="594"/>
      <c r="AL1080" s="705">
        <f t="shared" si="141"/>
        <v>1068</v>
      </c>
      <c r="AM1080" s="756"/>
      <c r="AN1080" s="756"/>
      <c r="AO1080" s="756"/>
      <c r="AP1080" s="756"/>
      <c r="AQ1080" s="756"/>
      <c r="AR1080" s="756"/>
      <c r="AS1080" s="756"/>
      <c r="AT1080" s="756"/>
      <c r="AU1080" s="756"/>
      <c r="AV1080" s="756"/>
      <c r="AW1080" s="756"/>
      <c r="AX1080" s="756"/>
      <c r="AY1080" s="594"/>
      <c r="AZ1080" s="705">
        <f t="shared" si="134"/>
        <v>1068</v>
      </c>
      <c r="BA1080" s="756"/>
      <c r="BB1080" s="756"/>
      <c r="BC1080" s="756"/>
      <c r="BD1080" s="756"/>
      <c r="BE1080" s="756"/>
      <c r="BF1080" s="756"/>
      <c r="BG1080" s="756"/>
      <c r="BH1080" s="756"/>
      <c r="BI1080" s="756"/>
      <c r="BJ1080" s="756"/>
      <c r="BK1080" s="756"/>
      <c r="BL1080" s="756"/>
      <c r="BM1080" s="685"/>
      <c r="BN1080" s="705">
        <f t="shared" si="135"/>
        <v>1068</v>
      </c>
      <c r="BO1080" s="756"/>
      <c r="BP1080" s="756"/>
      <c r="BQ1080" s="756"/>
      <c r="BR1080" s="756"/>
      <c r="BS1080" s="756"/>
      <c r="BT1080" s="756"/>
      <c r="BU1080" s="756"/>
      <c r="BV1080" s="756"/>
      <c r="BW1080" s="756"/>
      <c r="BX1080" s="756"/>
      <c r="BY1080" s="756"/>
      <c r="BZ1080" s="756"/>
    </row>
    <row r="1081" spans="2:78" x14ac:dyDescent="0.25">
      <c r="B1081" s="705">
        <v>1069</v>
      </c>
      <c r="C1081" s="765">
        <f>(1+_xlfn.XLOOKUP(INT((B1081-1)/12)+1,'ZC Curve'!$B$8:$B$107,'ZC Curve'!R$8:R$107,,0))^(1/12)-1</f>
        <v>0</v>
      </c>
      <c r="D1081" s="766">
        <f t="shared" si="136"/>
        <v>1</v>
      </c>
      <c r="E1081" s="765">
        <f>(1+_xlfn.XLOOKUP(INT((B1081-1)/12)+1,'ZC Curve'!$B$8:$B$107,'ZC Curve'!S$8:S$107,,0))^(1/12)-1</f>
        <v>0</v>
      </c>
      <c r="F1081" s="766">
        <f t="shared" si="137"/>
        <v>1</v>
      </c>
      <c r="G1081" s="765">
        <f>(1+_xlfn.XLOOKUP(INT((B1081-1)/12)+1,'ZC Curve'!$B$8:$B$107,'ZC Curve'!T$8:T$107,,0))^(1/12)-1</f>
        <v>0</v>
      </c>
      <c r="H1081" s="766">
        <f t="shared" si="138"/>
        <v>1</v>
      </c>
      <c r="I1081" s="594"/>
      <c r="J1081" s="705">
        <f t="shared" si="139"/>
        <v>1069</v>
      </c>
      <c r="K1081" s="756"/>
      <c r="L1081" s="756"/>
      <c r="M1081" s="756"/>
      <c r="N1081" s="756"/>
      <c r="O1081" s="756"/>
      <c r="P1081" s="756"/>
      <c r="Q1081" s="756"/>
      <c r="R1081" s="756"/>
      <c r="S1081" s="756"/>
      <c r="T1081" s="756"/>
      <c r="U1081" s="756"/>
      <c r="V1081" s="756"/>
      <c r="W1081" s="594"/>
      <c r="X1081" s="705">
        <f t="shared" si="140"/>
        <v>1069</v>
      </c>
      <c r="Y1081" s="756"/>
      <c r="Z1081" s="756"/>
      <c r="AA1081" s="756"/>
      <c r="AB1081" s="756"/>
      <c r="AC1081" s="756"/>
      <c r="AD1081" s="756"/>
      <c r="AE1081" s="756"/>
      <c r="AF1081" s="756"/>
      <c r="AG1081" s="756"/>
      <c r="AH1081" s="756"/>
      <c r="AI1081" s="756"/>
      <c r="AJ1081" s="756"/>
      <c r="AK1081" s="594"/>
      <c r="AL1081" s="705">
        <f t="shared" si="141"/>
        <v>1069</v>
      </c>
      <c r="AM1081" s="756"/>
      <c r="AN1081" s="756"/>
      <c r="AO1081" s="756"/>
      <c r="AP1081" s="756"/>
      <c r="AQ1081" s="756"/>
      <c r="AR1081" s="756"/>
      <c r="AS1081" s="756"/>
      <c r="AT1081" s="756"/>
      <c r="AU1081" s="756"/>
      <c r="AV1081" s="756"/>
      <c r="AW1081" s="756"/>
      <c r="AX1081" s="756"/>
      <c r="AY1081" s="594"/>
      <c r="AZ1081" s="705">
        <f t="shared" si="134"/>
        <v>1069</v>
      </c>
      <c r="BA1081" s="756"/>
      <c r="BB1081" s="756"/>
      <c r="BC1081" s="756"/>
      <c r="BD1081" s="756"/>
      <c r="BE1081" s="756"/>
      <c r="BF1081" s="756"/>
      <c r="BG1081" s="756"/>
      <c r="BH1081" s="756"/>
      <c r="BI1081" s="756"/>
      <c r="BJ1081" s="756"/>
      <c r="BK1081" s="756"/>
      <c r="BL1081" s="756"/>
      <c r="BM1081" s="685"/>
      <c r="BN1081" s="705">
        <f t="shared" si="135"/>
        <v>1069</v>
      </c>
      <c r="BO1081" s="756"/>
      <c r="BP1081" s="756"/>
      <c r="BQ1081" s="756"/>
      <c r="BR1081" s="756"/>
      <c r="BS1081" s="756"/>
      <c r="BT1081" s="756"/>
      <c r="BU1081" s="756"/>
      <c r="BV1081" s="756"/>
      <c r="BW1081" s="756"/>
      <c r="BX1081" s="756"/>
      <c r="BY1081" s="756"/>
      <c r="BZ1081" s="756"/>
    </row>
    <row r="1082" spans="2:78" x14ac:dyDescent="0.25">
      <c r="B1082" s="705">
        <v>1070</v>
      </c>
      <c r="C1082" s="765">
        <f>(1+_xlfn.XLOOKUP(INT((B1082-1)/12)+1,'ZC Curve'!$B$8:$B$107,'ZC Curve'!R$8:R$107,,0))^(1/12)-1</f>
        <v>0</v>
      </c>
      <c r="D1082" s="766">
        <f t="shared" si="136"/>
        <v>1</v>
      </c>
      <c r="E1082" s="765">
        <f>(1+_xlfn.XLOOKUP(INT((B1082-1)/12)+1,'ZC Curve'!$B$8:$B$107,'ZC Curve'!S$8:S$107,,0))^(1/12)-1</f>
        <v>0</v>
      </c>
      <c r="F1082" s="766">
        <f t="shared" si="137"/>
        <v>1</v>
      </c>
      <c r="G1082" s="765">
        <f>(1+_xlfn.XLOOKUP(INT((B1082-1)/12)+1,'ZC Curve'!$B$8:$B$107,'ZC Curve'!T$8:T$107,,0))^(1/12)-1</f>
        <v>0</v>
      </c>
      <c r="H1082" s="766">
        <f t="shared" si="138"/>
        <v>1</v>
      </c>
      <c r="I1082" s="594"/>
      <c r="J1082" s="705">
        <f t="shared" si="139"/>
        <v>1070</v>
      </c>
      <c r="K1082" s="756"/>
      <c r="L1082" s="756"/>
      <c r="M1082" s="756"/>
      <c r="N1082" s="756"/>
      <c r="O1082" s="756"/>
      <c r="P1082" s="756"/>
      <c r="Q1082" s="756"/>
      <c r="R1082" s="756"/>
      <c r="S1082" s="756"/>
      <c r="T1082" s="756"/>
      <c r="U1082" s="756"/>
      <c r="V1082" s="756"/>
      <c r="W1082" s="594"/>
      <c r="X1082" s="705">
        <f t="shared" si="140"/>
        <v>1070</v>
      </c>
      <c r="Y1082" s="756"/>
      <c r="Z1082" s="756"/>
      <c r="AA1082" s="756"/>
      <c r="AB1082" s="756"/>
      <c r="AC1082" s="756"/>
      <c r="AD1082" s="756"/>
      <c r="AE1082" s="756"/>
      <c r="AF1082" s="756"/>
      <c r="AG1082" s="756"/>
      <c r="AH1082" s="756"/>
      <c r="AI1082" s="756"/>
      <c r="AJ1082" s="756"/>
      <c r="AK1082" s="594"/>
      <c r="AL1082" s="705">
        <f t="shared" si="141"/>
        <v>1070</v>
      </c>
      <c r="AM1082" s="756"/>
      <c r="AN1082" s="756"/>
      <c r="AO1082" s="756"/>
      <c r="AP1082" s="756"/>
      <c r="AQ1082" s="756"/>
      <c r="AR1082" s="756"/>
      <c r="AS1082" s="756"/>
      <c r="AT1082" s="756"/>
      <c r="AU1082" s="756"/>
      <c r="AV1082" s="756"/>
      <c r="AW1082" s="756"/>
      <c r="AX1082" s="756"/>
      <c r="AY1082" s="594"/>
      <c r="AZ1082" s="705">
        <f t="shared" si="134"/>
        <v>1070</v>
      </c>
      <c r="BA1082" s="756"/>
      <c r="BB1082" s="756"/>
      <c r="BC1082" s="756"/>
      <c r="BD1082" s="756"/>
      <c r="BE1082" s="756"/>
      <c r="BF1082" s="756"/>
      <c r="BG1082" s="756"/>
      <c r="BH1082" s="756"/>
      <c r="BI1082" s="756"/>
      <c r="BJ1082" s="756"/>
      <c r="BK1082" s="756"/>
      <c r="BL1082" s="756"/>
      <c r="BM1082" s="685"/>
      <c r="BN1082" s="705">
        <f t="shared" si="135"/>
        <v>1070</v>
      </c>
      <c r="BO1082" s="756"/>
      <c r="BP1082" s="756"/>
      <c r="BQ1082" s="756"/>
      <c r="BR1082" s="756"/>
      <c r="BS1082" s="756"/>
      <c r="BT1082" s="756"/>
      <c r="BU1082" s="756"/>
      <c r="BV1082" s="756"/>
      <c r="BW1082" s="756"/>
      <c r="BX1082" s="756"/>
      <c r="BY1082" s="756"/>
      <c r="BZ1082" s="756"/>
    </row>
    <row r="1083" spans="2:78" x14ac:dyDescent="0.25">
      <c r="B1083" s="705">
        <v>1071</v>
      </c>
      <c r="C1083" s="765">
        <f>(1+_xlfn.XLOOKUP(INT((B1083-1)/12)+1,'ZC Curve'!$B$8:$B$107,'ZC Curve'!R$8:R$107,,0))^(1/12)-1</f>
        <v>0</v>
      </c>
      <c r="D1083" s="766">
        <f t="shared" si="136"/>
        <v>1</v>
      </c>
      <c r="E1083" s="765">
        <f>(1+_xlfn.XLOOKUP(INT((B1083-1)/12)+1,'ZC Curve'!$B$8:$B$107,'ZC Curve'!S$8:S$107,,0))^(1/12)-1</f>
        <v>0</v>
      </c>
      <c r="F1083" s="766">
        <f t="shared" si="137"/>
        <v>1</v>
      </c>
      <c r="G1083" s="765">
        <f>(1+_xlfn.XLOOKUP(INT((B1083-1)/12)+1,'ZC Curve'!$B$8:$B$107,'ZC Curve'!T$8:T$107,,0))^(1/12)-1</f>
        <v>0</v>
      </c>
      <c r="H1083" s="766">
        <f t="shared" si="138"/>
        <v>1</v>
      </c>
      <c r="I1083" s="594"/>
      <c r="J1083" s="705">
        <f t="shared" si="139"/>
        <v>1071</v>
      </c>
      <c r="K1083" s="756"/>
      <c r="L1083" s="756"/>
      <c r="M1083" s="756"/>
      <c r="N1083" s="756"/>
      <c r="O1083" s="756"/>
      <c r="P1083" s="756"/>
      <c r="Q1083" s="756"/>
      <c r="R1083" s="756"/>
      <c r="S1083" s="756"/>
      <c r="T1083" s="756"/>
      <c r="U1083" s="756"/>
      <c r="V1083" s="756"/>
      <c r="W1083" s="594"/>
      <c r="X1083" s="705">
        <f t="shared" si="140"/>
        <v>1071</v>
      </c>
      <c r="Y1083" s="756"/>
      <c r="Z1083" s="756"/>
      <c r="AA1083" s="756"/>
      <c r="AB1083" s="756"/>
      <c r="AC1083" s="756"/>
      <c r="AD1083" s="756"/>
      <c r="AE1083" s="756"/>
      <c r="AF1083" s="756"/>
      <c r="AG1083" s="756"/>
      <c r="AH1083" s="756"/>
      <c r="AI1083" s="756"/>
      <c r="AJ1083" s="756"/>
      <c r="AK1083" s="594"/>
      <c r="AL1083" s="705">
        <f t="shared" si="141"/>
        <v>1071</v>
      </c>
      <c r="AM1083" s="756"/>
      <c r="AN1083" s="756"/>
      <c r="AO1083" s="756"/>
      <c r="AP1083" s="756"/>
      <c r="AQ1083" s="756"/>
      <c r="AR1083" s="756"/>
      <c r="AS1083" s="756"/>
      <c r="AT1083" s="756"/>
      <c r="AU1083" s="756"/>
      <c r="AV1083" s="756"/>
      <c r="AW1083" s="756"/>
      <c r="AX1083" s="756"/>
      <c r="AY1083" s="594"/>
      <c r="AZ1083" s="705">
        <f t="shared" si="134"/>
        <v>1071</v>
      </c>
      <c r="BA1083" s="756"/>
      <c r="BB1083" s="756"/>
      <c r="BC1083" s="756"/>
      <c r="BD1083" s="756"/>
      <c r="BE1083" s="756"/>
      <c r="BF1083" s="756"/>
      <c r="BG1083" s="756"/>
      <c r="BH1083" s="756"/>
      <c r="BI1083" s="756"/>
      <c r="BJ1083" s="756"/>
      <c r="BK1083" s="756"/>
      <c r="BL1083" s="756"/>
      <c r="BM1083" s="685"/>
      <c r="BN1083" s="705">
        <f t="shared" si="135"/>
        <v>1071</v>
      </c>
      <c r="BO1083" s="756"/>
      <c r="BP1083" s="756"/>
      <c r="BQ1083" s="756"/>
      <c r="BR1083" s="756"/>
      <c r="BS1083" s="756"/>
      <c r="BT1083" s="756"/>
      <c r="BU1083" s="756"/>
      <c r="BV1083" s="756"/>
      <c r="BW1083" s="756"/>
      <c r="BX1083" s="756"/>
      <c r="BY1083" s="756"/>
      <c r="BZ1083" s="756"/>
    </row>
    <row r="1084" spans="2:78" x14ac:dyDescent="0.25">
      <c r="B1084" s="705">
        <v>1072</v>
      </c>
      <c r="C1084" s="765">
        <f>(1+_xlfn.XLOOKUP(INT((B1084-1)/12)+1,'ZC Curve'!$B$8:$B$107,'ZC Curve'!R$8:R$107,,0))^(1/12)-1</f>
        <v>0</v>
      </c>
      <c r="D1084" s="766">
        <f t="shared" si="136"/>
        <v>1</v>
      </c>
      <c r="E1084" s="765">
        <f>(1+_xlfn.XLOOKUP(INT((B1084-1)/12)+1,'ZC Curve'!$B$8:$B$107,'ZC Curve'!S$8:S$107,,0))^(1/12)-1</f>
        <v>0</v>
      </c>
      <c r="F1084" s="766">
        <f t="shared" si="137"/>
        <v>1</v>
      </c>
      <c r="G1084" s="765">
        <f>(1+_xlfn.XLOOKUP(INT((B1084-1)/12)+1,'ZC Curve'!$B$8:$B$107,'ZC Curve'!T$8:T$107,,0))^(1/12)-1</f>
        <v>0</v>
      </c>
      <c r="H1084" s="766">
        <f t="shared" si="138"/>
        <v>1</v>
      </c>
      <c r="I1084" s="594"/>
      <c r="J1084" s="705">
        <f t="shared" si="139"/>
        <v>1072</v>
      </c>
      <c r="K1084" s="756"/>
      <c r="L1084" s="756"/>
      <c r="M1084" s="756"/>
      <c r="N1084" s="756"/>
      <c r="O1084" s="756"/>
      <c r="P1084" s="756"/>
      <c r="Q1084" s="756"/>
      <c r="R1084" s="756"/>
      <c r="S1084" s="756"/>
      <c r="T1084" s="756"/>
      <c r="U1084" s="756"/>
      <c r="V1084" s="756"/>
      <c r="W1084" s="594"/>
      <c r="X1084" s="705">
        <f t="shared" si="140"/>
        <v>1072</v>
      </c>
      <c r="Y1084" s="756"/>
      <c r="Z1084" s="756"/>
      <c r="AA1084" s="756"/>
      <c r="AB1084" s="756"/>
      <c r="AC1084" s="756"/>
      <c r="AD1084" s="756"/>
      <c r="AE1084" s="756"/>
      <c r="AF1084" s="756"/>
      <c r="AG1084" s="756"/>
      <c r="AH1084" s="756"/>
      <c r="AI1084" s="756"/>
      <c r="AJ1084" s="756"/>
      <c r="AK1084" s="594"/>
      <c r="AL1084" s="705">
        <f t="shared" si="141"/>
        <v>1072</v>
      </c>
      <c r="AM1084" s="756"/>
      <c r="AN1084" s="756"/>
      <c r="AO1084" s="756"/>
      <c r="AP1084" s="756"/>
      <c r="AQ1084" s="756"/>
      <c r="AR1084" s="756"/>
      <c r="AS1084" s="756"/>
      <c r="AT1084" s="756"/>
      <c r="AU1084" s="756"/>
      <c r="AV1084" s="756"/>
      <c r="AW1084" s="756"/>
      <c r="AX1084" s="756"/>
      <c r="AY1084" s="594"/>
      <c r="AZ1084" s="705">
        <f t="shared" si="134"/>
        <v>1072</v>
      </c>
      <c r="BA1084" s="756"/>
      <c r="BB1084" s="756"/>
      <c r="BC1084" s="756"/>
      <c r="BD1084" s="756"/>
      <c r="BE1084" s="756"/>
      <c r="BF1084" s="756"/>
      <c r="BG1084" s="756"/>
      <c r="BH1084" s="756"/>
      <c r="BI1084" s="756"/>
      <c r="BJ1084" s="756"/>
      <c r="BK1084" s="756"/>
      <c r="BL1084" s="756"/>
      <c r="BM1084" s="685"/>
      <c r="BN1084" s="705">
        <f t="shared" si="135"/>
        <v>1072</v>
      </c>
      <c r="BO1084" s="756"/>
      <c r="BP1084" s="756"/>
      <c r="BQ1084" s="756"/>
      <c r="BR1084" s="756"/>
      <c r="BS1084" s="756"/>
      <c r="BT1084" s="756"/>
      <c r="BU1084" s="756"/>
      <c r="BV1084" s="756"/>
      <c r="BW1084" s="756"/>
      <c r="BX1084" s="756"/>
      <c r="BY1084" s="756"/>
      <c r="BZ1084" s="756"/>
    </row>
    <row r="1085" spans="2:78" x14ac:dyDescent="0.25">
      <c r="B1085" s="705">
        <v>1073</v>
      </c>
      <c r="C1085" s="765">
        <f>(1+_xlfn.XLOOKUP(INT((B1085-1)/12)+1,'ZC Curve'!$B$8:$B$107,'ZC Curve'!R$8:R$107,,0))^(1/12)-1</f>
        <v>0</v>
      </c>
      <c r="D1085" s="766">
        <f t="shared" si="136"/>
        <v>1</v>
      </c>
      <c r="E1085" s="765">
        <f>(1+_xlfn.XLOOKUP(INT((B1085-1)/12)+1,'ZC Curve'!$B$8:$B$107,'ZC Curve'!S$8:S$107,,0))^(1/12)-1</f>
        <v>0</v>
      </c>
      <c r="F1085" s="766">
        <f t="shared" si="137"/>
        <v>1</v>
      </c>
      <c r="G1085" s="765">
        <f>(1+_xlfn.XLOOKUP(INT((B1085-1)/12)+1,'ZC Curve'!$B$8:$B$107,'ZC Curve'!T$8:T$107,,0))^(1/12)-1</f>
        <v>0</v>
      </c>
      <c r="H1085" s="766">
        <f t="shared" si="138"/>
        <v>1</v>
      </c>
      <c r="I1085" s="594"/>
      <c r="J1085" s="705">
        <f t="shared" si="139"/>
        <v>1073</v>
      </c>
      <c r="K1085" s="756"/>
      <c r="L1085" s="756"/>
      <c r="M1085" s="756"/>
      <c r="N1085" s="756"/>
      <c r="O1085" s="756"/>
      <c r="P1085" s="756"/>
      <c r="Q1085" s="756"/>
      <c r="R1085" s="756"/>
      <c r="S1085" s="756"/>
      <c r="T1085" s="756"/>
      <c r="U1085" s="756"/>
      <c r="V1085" s="756"/>
      <c r="W1085" s="594"/>
      <c r="X1085" s="705">
        <f t="shared" si="140"/>
        <v>1073</v>
      </c>
      <c r="Y1085" s="756"/>
      <c r="Z1085" s="756"/>
      <c r="AA1085" s="756"/>
      <c r="AB1085" s="756"/>
      <c r="AC1085" s="756"/>
      <c r="AD1085" s="756"/>
      <c r="AE1085" s="756"/>
      <c r="AF1085" s="756"/>
      <c r="AG1085" s="756"/>
      <c r="AH1085" s="756"/>
      <c r="AI1085" s="756"/>
      <c r="AJ1085" s="756"/>
      <c r="AK1085" s="594"/>
      <c r="AL1085" s="705">
        <f t="shared" si="141"/>
        <v>1073</v>
      </c>
      <c r="AM1085" s="756"/>
      <c r="AN1085" s="756"/>
      <c r="AO1085" s="756"/>
      <c r="AP1085" s="756"/>
      <c r="AQ1085" s="756"/>
      <c r="AR1085" s="756"/>
      <c r="AS1085" s="756"/>
      <c r="AT1085" s="756"/>
      <c r="AU1085" s="756"/>
      <c r="AV1085" s="756"/>
      <c r="AW1085" s="756"/>
      <c r="AX1085" s="756"/>
      <c r="AY1085" s="594"/>
      <c r="AZ1085" s="705">
        <f t="shared" si="134"/>
        <v>1073</v>
      </c>
      <c r="BA1085" s="756"/>
      <c r="BB1085" s="756"/>
      <c r="BC1085" s="756"/>
      <c r="BD1085" s="756"/>
      <c r="BE1085" s="756"/>
      <c r="BF1085" s="756"/>
      <c r="BG1085" s="756"/>
      <c r="BH1085" s="756"/>
      <c r="BI1085" s="756"/>
      <c r="BJ1085" s="756"/>
      <c r="BK1085" s="756"/>
      <c r="BL1085" s="756"/>
      <c r="BM1085" s="685"/>
      <c r="BN1085" s="705">
        <f t="shared" si="135"/>
        <v>1073</v>
      </c>
      <c r="BO1085" s="756"/>
      <c r="BP1085" s="756"/>
      <c r="BQ1085" s="756"/>
      <c r="BR1085" s="756"/>
      <c r="BS1085" s="756"/>
      <c r="BT1085" s="756"/>
      <c r="BU1085" s="756"/>
      <c r="BV1085" s="756"/>
      <c r="BW1085" s="756"/>
      <c r="BX1085" s="756"/>
      <c r="BY1085" s="756"/>
      <c r="BZ1085" s="756"/>
    </row>
    <row r="1086" spans="2:78" x14ac:dyDescent="0.25">
      <c r="B1086" s="705">
        <v>1074</v>
      </c>
      <c r="C1086" s="765">
        <f>(1+_xlfn.XLOOKUP(INT((B1086-1)/12)+1,'ZC Curve'!$B$8:$B$107,'ZC Curve'!R$8:R$107,,0))^(1/12)-1</f>
        <v>0</v>
      </c>
      <c r="D1086" s="766">
        <f t="shared" si="136"/>
        <v>1</v>
      </c>
      <c r="E1086" s="765">
        <f>(1+_xlfn.XLOOKUP(INT((B1086-1)/12)+1,'ZC Curve'!$B$8:$B$107,'ZC Curve'!S$8:S$107,,0))^(1/12)-1</f>
        <v>0</v>
      </c>
      <c r="F1086" s="766">
        <f t="shared" si="137"/>
        <v>1</v>
      </c>
      <c r="G1086" s="765">
        <f>(1+_xlfn.XLOOKUP(INT((B1086-1)/12)+1,'ZC Curve'!$B$8:$B$107,'ZC Curve'!T$8:T$107,,0))^(1/12)-1</f>
        <v>0</v>
      </c>
      <c r="H1086" s="766">
        <f t="shared" si="138"/>
        <v>1</v>
      </c>
      <c r="I1086" s="594"/>
      <c r="J1086" s="705">
        <f t="shared" si="139"/>
        <v>1074</v>
      </c>
      <c r="K1086" s="756"/>
      <c r="L1086" s="756"/>
      <c r="M1086" s="756"/>
      <c r="N1086" s="756"/>
      <c r="O1086" s="756"/>
      <c r="P1086" s="756"/>
      <c r="Q1086" s="756"/>
      <c r="R1086" s="756"/>
      <c r="S1086" s="756"/>
      <c r="T1086" s="756"/>
      <c r="U1086" s="756"/>
      <c r="V1086" s="756"/>
      <c r="W1086" s="594"/>
      <c r="X1086" s="705">
        <f t="shared" si="140"/>
        <v>1074</v>
      </c>
      <c r="Y1086" s="756"/>
      <c r="Z1086" s="756"/>
      <c r="AA1086" s="756"/>
      <c r="AB1086" s="756"/>
      <c r="AC1086" s="756"/>
      <c r="AD1086" s="756"/>
      <c r="AE1086" s="756"/>
      <c r="AF1086" s="756"/>
      <c r="AG1086" s="756"/>
      <c r="AH1086" s="756"/>
      <c r="AI1086" s="756"/>
      <c r="AJ1086" s="756"/>
      <c r="AK1086" s="594"/>
      <c r="AL1086" s="705">
        <f t="shared" si="141"/>
        <v>1074</v>
      </c>
      <c r="AM1086" s="756"/>
      <c r="AN1086" s="756"/>
      <c r="AO1086" s="756"/>
      <c r="AP1086" s="756"/>
      <c r="AQ1086" s="756"/>
      <c r="AR1086" s="756"/>
      <c r="AS1086" s="756"/>
      <c r="AT1086" s="756"/>
      <c r="AU1086" s="756"/>
      <c r="AV1086" s="756"/>
      <c r="AW1086" s="756"/>
      <c r="AX1086" s="756"/>
      <c r="AY1086" s="594"/>
      <c r="AZ1086" s="705">
        <f t="shared" si="134"/>
        <v>1074</v>
      </c>
      <c r="BA1086" s="756"/>
      <c r="BB1086" s="756"/>
      <c r="BC1086" s="756"/>
      <c r="BD1086" s="756"/>
      <c r="BE1086" s="756"/>
      <c r="BF1086" s="756"/>
      <c r="BG1086" s="756"/>
      <c r="BH1086" s="756"/>
      <c r="BI1086" s="756"/>
      <c r="BJ1086" s="756"/>
      <c r="BK1086" s="756"/>
      <c r="BL1086" s="756"/>
      <c r="BM1086" s="685"/>
      <c r="BN1086" s="705">
        <f t="shared" si="135"/>
        <v>1074</v>
      </c>
      <c r="BO1086" s="756"/>
      <c r="BP1086" s="756"/>
      <c r="BQ1086" s="756"/>
      <c r="BR1086" s="756"/>
      <c r="BS1086" s="756"/>
      <c r="BT1086" s="756"/>
      <c r="BU1086" s="756"/>
      <c r="BV1086" s="756"/>
      <c r="BW1086" s="756"/>
      <c r="BX1086" s="756"/>
      <c r="BY1086" s="756"/>
      <c r="BZ1086" s="756"/>
    </row>
    <row r="1087" spans="2:78" x14ac:dyDescent="0.25">
      <c r="B1087" s="705">
        <v>1075</v>
      </c>
      <c r="C1087" s="765">
        <f>(1+_xlfn.XLOOKUP(INT((B1087-1)/12)+1,'ZC Curve'!$B$8:$B$107,'ZC Curve'!R$8:R$107,,0))^(1/12)-1</f>
        <v>0</v>
      </c>
      <c r="D1087" s="766">
        <f t="shared" si="136"/>
        <v>1</v>
      </c>
      <c r="E1087" s="765">
        <f>(1+_xlfn.XLOOKUP(INT((B1087-1)/12)+1,'ZC Curve'!$B$8:$B$107,'ZC Curve'!S$8:S$107,,0))^(1/12)-1</f>
        <v>0</v>
      </c>
      <c r="F1087" s="766">
        <f t="shared" si="137"/>
        <v>1</v>
      </c>
      <c r="G1087" s="765">
        <f>(1+_xlfn.XLOOKUP(INT((B1087-1)/12)+1,'ZC Curve'!$B$8:$B$107,'ZC Curve'!T$8:T$107,,0))^(1/12)-1</f>
        <v>0</v>
      </c>
      <c r="H1087" s="766">
        <f t="shared" si="138"/>
        <v>1</v>
      </c>
      <c r="I1087" s="594"/>
      <c r="J1087" s="705">
        <f t="shared" si="139"/>
        <v>1075</v>
      </c>
      <c r="K1087" s="756"/>
      <c r="L1087" s="756"/>
      <c r="M1087" s="756"/>
      <c r="N1087" s="756"/>
      <c r="O1087" s="756"/>
      <c r="P1087" s="756"/>
      <c r="Q1087" s="756"/>
      <c r="R1087" s="756"/>
      <c r="S1087" s="756"/>
      <c r="T1087" s="756"/>
      <c r="U1087" s="756"/>
      <c r="V1087" s="756"/>
      <c r="W1087" s="594"/>
      <c r="X1087" s="705">
        <f t="shared" si="140"/>
        <v>1075</v>
      </c>
      <c r="Y1087" s="756"/>
      <c r="Z1087" s="756"/>
      <c r="AA1087" s="756"/>
      <c r="AB1087" s="756"/>
      <c r="AC1087" s="756"/>
      <c r="AD1087" s="756"/>
      <c r="AE1087" s="756"/>
      <c r="AF1087" s="756"/>
      <c r="AG1087" s="756"/>
      <c r="AH1087" s="756"/>
      <c r="AI1087" s="756"/>
      <c r="AJ1087" s="756"/>
      <c r="AK1087" s="594"/>
      <c r="AL1087" s="705">
        <f t="shared" si="141"/>
        <v>1075</v>
      </c>
      <c r="AM1087" s="756"/>
      <c r="AN1087" s="756"/>
      <c r="AO1087" s="756"/>
      <c r="AP1087" s="756"/>
      <c r="AQ1087" s="756"/>
      <c r="AR1087" s="756"/>
      <c r="AS1087" s="756"/>
      <c r="AT1087" s="756"/>
      <c r="AU1087" s="756"/>
      <c r="AV1087" s="756"/>
      <c r="AW1087" s="756"/>
      <c r="AX1087" s="756"/>
      <c r="AY1087" s="594"/>
      <c r="AZ1087" s="705">
        <f t="shared" si="134"/>
        <v>1075</v>
      </c>
      <c r="BA1087" s="756"/>
      <c r="BB1087" s="756"/>
      <c r="BC1087" s="756"/>
      <c r="BD1087" s="756"/>
      <c r="BE1087" s="756"/>
      <c r="BF1087" s="756"/>
      <c r="BG1087" s="756"/>
      <c r="BH1087" s="756"/>
      <c r="BI1087" s="756"/>
      <c r="BJ1087" s="756"/>
      <c r="BK1087" s="756"/>
      <c r="BL1087" s="756"/>
      <c r="BM1087" s="685"/>
      <c r="BN1087" s="705">
        <f t="shared" si="135"/>
        <v>1075</v>
      </c>
      <c r="BO1087" s="756"/>
      <c r="BP1087" s="756"/>
      <c r="BQ1087" s="756"/>
      <c r="BR1087" s="756"/>
      <c r="BS1087" s="756"/>
      <c r="BT1087" s="756"/>
      <c r="BU1087" s="756"/>
      <c r="BV1087" s="756"/>
      <c r="BW1087" s="756"/>
      <c r="BX1087" s="756"/>
      <c r="BY1087" s="756"/>
      <c r="BZ1087" s="756"/>
    </row>
    <row r="1088" spans="2:78" x14ac:dyDescent="0.25">
      <c r="B1088" s="705">
        <v>1076</v>
      </c>
      <c r="C1088" s="765">
        <f>(1+_xlfn.XLOOKUP(INT((B1088-1)/12)+1,'ZC Curve'!$B$8:$B$107,'ZC Curve'!R$8:R$107,,0))^(1/12)-1</f>
        <v>0</v>
      </c>
      <c r="D1088" s="766">
        <f t="shared" si="136"/>
        <v>1</v>
      </c>
      <c r="E1088" s="765">
        <f>(1+_xlfn.XLOOKUP(INT((B1088-1)/12)+1,'ZC Curve'!$B$8:$B$107,'ZC Curve'!S$8:S$107,,0))^(1/12)-1</f>
        <v>0</v>
      </c>
      <c r="F1088" s="766">
        <f t="shared" si="137"/>
        <v>1</v>
      </c>
      <c r="G1088" s="765">
        <f>(1+_xlfn.XLOOKUP(INT((B1088-1)/12)+1,'ZC Curve'!$B$8:$B$107,'ZC Curve'!T$8:T$107,,0))^(1/12)-1</f>
        <v>0</v>
      </c>
      <c r="H1088" s="766">
        <f t="shared" si="138"/>
        <v>1</v>
      </c>
      <c r="I1088" s="594"/>
      <c r="J1088" s="705">
        <f t="shared" si="139"/>
        <v>1076</v>
      </c>
      <c r="K1088" s="756"/>
      <c r="L1088" s="756"/>
      <c r="M1088" s="756"/>
      <c r="N1088" s="756"/>
      <c r="O1088" s="756"/>
      <c r="P1088" s="756"/>
      <c r="Q1088" s="756"/>
      <c r="R1088" s="756"/>
      <c r="S1088" s="756"/>
      <c r="T1088" s="756"/>
      <c r="U1088" s="756"/>
      <c r="V1088" s="756"/>
      <c r="W1088" s="594"/>
      <c r="X1088" s="705">
        <f t="shared" si="140"/>
        <v>1076</v>
      </c>
      <c r="Y1088" s="756"/>
      <c r="Z1088" s="756"/>
      <c r="AA1088" s="756"/>
      <c r="AB1088" s="756"/>
      <c r="AC1088" s="756"/>
      <c r="AD1088" s="756"/>
      <c r="AE1088" s="756"/>
      <c r="AF1088" s="756"/>
      <c r="AG1088" s="756"/>
      <c r="AH1088" s="756"/>
      <c r="AI1088" s="756"/>
      <c r="AJ1088" s="756"/>
      <c r="AK1088" s="594"/>
      <c r="AL1088" s="705">
        <f t="shared" si="141"/>
        <v>1076</v>
      </c>
      <c r="AM1088" s="756"/>
      <c r="AN1088" s="756"/>
      <c r="AO1088" s="756"/>
      <c r="AP1088" s="756"/>
      <c r="AQ1088" s="756"/>
      <c r="AR1088" s="756"/>
      <c r="AS1088" s="756"/>
      <c r="AT1088" s="756"/>
      <c r="AU1088" s="756"/>
      <c r="AV1088" s="756"/>
      <c r="AW1088" s="756"/>
      <c r="AX1088" s="756"/>
      <c r="AY1088" s="594"/>
      <c r="AZ1088" s="705">
        <f t="shared" si="134"/>
        <v>1076</v>
      </c>
      <c r="BA1088" s="756"/>
      <c r="BB1088" s="756"/>
      <c r="BC1088" s="756"/>
      <c r="BD1088" s="756"/>
      <c r="BE1088" s="756"/>
      <c r="BF1088" s="756"/>
      <c r="BG1088" s="756"/>
      <c r="BH1088" s="756"/>
      <c r="BI1088" s="756"/>
      <c r="BJ1088" s="756"/>
      <c r="BK1088" s="756"/>
      <c r="BL1088" s="756"/>
      <c r="BM1088" s="685"/>
      <c r="BN1088" s="705">
        <f t="shared" si="135"/>
        <v>1076</v>
      </c>
      <c r="BO1088" s="756"/>
      <c r="BP1088" s="756"/>
      <c r="BQ1088" s="756"/>
      <c r="BR1088" s="756"/>
      <c r="BS1088" s="756"/>
      <c r="BT1088" s="756"/>
      <c r="BU1088" s="756"/>
      <c r="BV1088" s="756"/>
      <c r="BW1088" s="756"/>
      <c r="BX1088" s="756"/>
      <c r="BY1088" s="756"/>
      <c r="BZ1088" s="756"/>
    </row>
    <row r="1089" spans="2:78" x14ac:dyDescent="0.25">
      <c r="B1089" s="705">
        <v>1077</v>
      </c>
      <c r="C1089" s="765">
        <f>(1+_xlfn.XLOOKUP(INT((B1089-1)/12)+1,'ZC Curve'!$B$8:$B$107,'ZC Curve'!R$8:R$107,,0))^(1/12)-1</f>
        <v>0</v>
      </c>
      <c r="D1089" s="766">
        <f t="shared" si="136"/>
        <v>1</v>
      </c>
      <c r="E1089" s="765">
        <f>(1+_xlfn.XLOOKUP(INT((B1089-1)/12)+1,'ZC Curve'!$B$8:$B$107,'ZC Curve'!S$8:S$107,,0))^(1/12)-1</f>
        <v>0</v>
      </c>
      <c r="F1089" s="766">
        <f t="shared" si="137"/>
        <v>1</v>
      </c>
      <c r="G1089" s="765">
        <f>(1+_xlfn.XLOOKUP(INT((B1089-1)/12)+1,'ZC Curve'!$B$8:$B$107,'ZC Curve'!T$8:T$107,,0))^(1/12)-1</f>
        <v>0</v>
      </c>
      <c r="H1089" s="766">
        <f t="shared" si="138"/>
        <v>1</v>
      </c>
      <c r="I1089" s="594"/>
      <c r="J1089" s="705">
        <f t="shared" si="139"/>
        <v>1077</v>
      </c>
      <c r="K1089" s="756"/>
      <c r="L1089" s="756"/>
      <c r="M1089" s="756"/>
      <c r="N1089" s="756"/>
      <c r="O1089" s="756"/>
      <c r="P1089" s="756"/>
      <c r="Q1089" s="756"/>
      <c r="R1089" s="756"/>
      <c r="S1089" s="756"/>
      <c r="T1089" s="756"/>
      <c r="U1089" s="756"/>
      <c r="V1089" s="756"/>
      <c r="W1089" s="594"/>
      <c r="X1089" s="705">
        <f t="shared" si="140"/>
        <v>1077</v>
      </c>
      <c r="Y1089" s="756"/>
      <c r="Z1089" s="756"/>
      <c r="AA1089" s="756"/>
      <c r="AB1089" s="756"/>
      <c r="AC1089" s="756"/>
      <c r="AD1089" s="756"/>
      <c r="AE1089" s="756"/>
      <c r="AF1089" s="756"/>
      <c r="AG1089" s="756"/>
      <c r="AH1089" s="756"/>
      <c r="AI1089" s="756"/>
      <c r="AJ1089" s="756"/>
      <c r="AK1089" s="594"/>
      <c r="AL1089" s="705">
        <f t="shared" si="141"/>
        <v>1077</v>
      </c>
      <c r="AM1089" s="756"/>
      <c r="AN1089" s="756"/>
      <c r="AO1089" s="756"/>
      <c r="AP1089" s="756"/>
      <c r="AQ1089" s="756"/>
      <c r="AR1089" s="756"/>
      <c r="AS1089" s="756"/>
      <c r="AT1089" s="756"/>
      <c r="AU1089" s="756"/>
      <c r="AV1089" s="756"/>
      <c r="AW1089" s="756"/>
      <c r="AX1089" s="756"/>
      <c r="AY1089" s="594"/>
      <c r="AZ1089" s="705">
        <f t="shared" si="134"/>
        <v>1077</v>
      </c>
      <c r="BA1089" s="756"/>
      <c r="BB1089" s="756"/>
      <c r="BC1089" s="756"/>
      <c r="BD1089" s="756"/>
      <c r="BE1089" s="756"/>
      <c r="BF1089" s="756"/>
      <c r="BG1089" s="756"/>
      <c r="BH1089" s="756"/>
      <c r="BI1089" s="756"/>
      <c r="BJ1089" s="756"/>
      <c r="BK1089" s="756"/>
      <c r="BL1089" s="756"/>
      <c r="BM1089" s="685"/>
      <c r="BN1089" s="705">
        <f t="shared" si="135"/>
        <v>1077</v>
      </c>
      <c r="BO1089" s="756"/>
      <c r="BP1089" s="756"/>
      <c r="BQ1089" s="756"/>
      <c r="BR1089" s="756"/>
      <c r="BS1089" s="756"/>
      <c r="BT1089" s="756"/>
      <c r="BU1089" s="756"/>
      <c r="BV1089" s="756"/>
      <c r="BW1089" s="756"/>
      <c r="BX1089" s="756"/>
      <c r="BY1089" s="756"/>
      <c r="BZ1089" s="756"/>
    </row>
    <row r="1090" spans="2:78" x14ac:dyDescent="0.25">
      <c r="B1090" s="705">
        <v>1078</v>
      </c>
      <c r="C1090" s="765">
        <f>(1+_xlfn.XLOOKUP(INT((B1090-1)/12)+1,'ZC Curve'!$B$8:$B$107,'ZC Curve'!R$8:R$107,,0))^(1/12)-1</f>
        <v>0</v>
      </c>
      <c r="D1090" s="766">
        <f t="shared" si="136"/>
        <v>1</v>
      </c>
      <c r="E1090" s="765">
        <f>(1+_xlfn.XLOOKUP(INT((B1090-1)/12)+1,'ZC Curve'!$B$8:$B$107,'ZC Curve'!S$8:S$107,,0))^(1/12)-1</f>
        <v>0</v>
      </c>
      <c r="F1090" s="766">
        <f t="shared" si="137"/>
        <v>1</v>
      </c>
      <c r="G1090" s="765">
        <f>(1+_xlfn.XLOOKUP(INT((B1090-1)/12)+1,'ZC Curve'!$B$8:$B$107,'ZC Curve'!T$8:T$107,,0))^(1/12)-1</f>
        <v>0</v>
      </c>
      <c r="H1090" s="766">
        <f t="shared" si="138"/>
        <v>1</v>
      </c>
      <c r="I1090" s="594"/>
      <c r="J1090" s="705">
        <f t="shared" si="139"/>
        <v>1078</v>
      </c>
      <c r="K1090" s="756"/>
      <c r="L1090" s="756"/>
      <c r="M1090" s="756"/>
      <c r="N1090" s="756"/>
      <c r="O1090" s="756"/>
      <c r="P1090" s="756"/>
      <c r="Q1090" s="756"/>
      <c r="R1090" s="756"/>
      <c r="S1090" s="756"/>
      <c r="T1090" s="756"/>
      <c r="U1090" s="756"/>
      <c r="V1090" s="756"/>
      <c r="W1090" s="594"/>
      <c r="X1090" s="705">
        <f t="shared" si="140"/>
        <v>1078</v>
      </c>
      <c r="Y1090" s="756"/>
      <c r="Z1090" s="756"/>
      <c r="AA1090" s="756"/>
      <c r="AB1090" s="756"/>
      <c r="AC1090" s="756"/>
      <c r="AD1090" s="756"/>
      <c r="AE1090" s="756"/>
      <c r="AF1090" s="756"/>
      <c r="AG1090" s="756"/>
      <c r="AH1090" s="756"/>
      <c r="AI1090" s="756"/>
      <c r="AJ1090" s="756"/>
      <c r="AK1090" s="594"/>
      <c r="AL1090" s="705">
        <f t="shared" si="141"/>
        <v>1078</v>
      </c>
      <c r="AM1090" s="756"/>
      <c r="AN1090" s="756"/>
      <c r="AO1090" s="756"/>
      <c r="AP1090" s="756"/>
      <c r="AQ1090" s="756"/>
      <c r="AR1090" s="756"/>
      <c r="AS1090" s="756"/>
      <c r="AT1090" s="756"/>
      <c r="AU1090" s="756"/>
      <c r="AV1090" s="756"/>
      <c r="AW1090" s="756"/>
      <c r="AX1090" s="756"/>
      <c r="AY1090" s="594"/>
      <c r="AZ1090" s="705">
        <f t="shared" si="134"/>
        <v>1078</v>
      </c>
      <c r="BA1090" s="756"/>
      <c r="BB1090" s="756"/>
      <c r="BC1090" s="756"/>
      <c r="BD1090" s="756"/>
      <c r="BE1090" s="756"/>
      <c r="BF1090" s="756"/>
      <c r="BG1090" s="756"/>
      <c r="BH1090" s="756"/>
      <c r="BI1090" s="756"/>
      <c r="BJ1090" s="756"/>
      <c r="BK1090" s="756"/>
      <c r="BL1090" s="756"/>
      <c r="BM1090" s="685"/>
      <c r="BN1090" s="705">
        <f t="shared" si="135"/>
        <v>1078</v>
      </c>
      <c r="BO1090" s="756"/>
      <c r="BP1090" s="756"/>
      <c r="BQ1090" s="756"/>
      <c r="BR1090" s="756"/>
      <c r="BS1090" s="756"/>
      <c r="BT1090" s="756"/>
      <c r="BU1090" s="756"/>
      <c r="BV1090" s="756"/>
      <c r="BW1090" s="756"/>
      <c r="BX1090" s="756"/>
      <c r="BY1090" s="756"/>
      <c r="BZ1090" s="756"/>
    </row>
    <row r="1091" spans="2:78" x14ac:dyDescent="0.25">
      <c r="B1091" s="705">
        <v>1079</v>
      </c>
      <c r="C1091" s="765">
        <f>(1+_xlfn.XLOOKUP(INT((B1091-1)/12)+1,'ZC Curve'!$B$8:$B$107,'ZC Curve'!R$8:R$107,,0))^(1/12)-1</f>
        <v>0</v>
      </c>
      <c r="D1091" s="766">
        <f t="shared" si="136"/>
        <v>1</v>
      </c>
      <c r="E1091" s="765">
        <f>(1+_xlfn.XLOOKUP(INT((B1091-1)/12)+1,'ZC Curve'!$B$8:$B$107,'ZC Curve'!S$8:S$107,,0))^(1/12)-1</f>
        <v>0</v>
      </c>
      <c r="F1091" s="766">
        <f t="shared" si="137"/>
        <v>1</v>
      </c>
      <c r="G1091" s="765">
        <f>(1+_xlfn.XLOOKUP(INT((B1091-1)/12)+1,'ZC Curve'!$B$8:$B$107,'ZC Curve'!T$8:T$107,,0))^(1/12)-1</f>
        <v>0</v>
      </c>
      <c r="H1091" s="766">
        <f t="shared" si="138"/>
        <v>1</v>
      </c>
      <c r="I1091" s="594"/>
      <c r="J1091" s="705">
        <f t="shared" si="139"/>
        <v>1079</v>
      </c>
      <c r="K1091" s="756"/>
      <c r="L1091" s="756"/>
      <c r="M1091" s="756"/>
      <c r="N1091" s="756"/>
      <c r="O1091" s="756"/>
      <c r="P1091" s="756"/>
      <c r="Q1091" s="756"/>
      <c r="R1091" s="756"/>
      <c r="S1091" s="756"/>
      <c r="T1091" s="756"/>
      <c r="U1091" s="756"/>
      <c r="V1091" s="756"/>
      <c r="W1091" s="594"/>
      <c r="X1091" s="705">
        <f t="shared" si="140"/>
        <v>1079</v>
      </c>
      <c r="Y1091" s="756"/>
      <c r="Z1091" s="756"/>
      <c r="AA1091" s="756"/>
      <c r="AB1091" s="756"/>
      <c r="AC1091" s="756"/>
      <c r="AD1091" s="756"/>
      <c r="AE1091" s="756"/>
      <c r="AF1091" s="756"/>
      <c r="AG1091" s="756"/>
      <c r="AH1091" s="756"/>
      <c r="AI1091" s="756"/>
      <c r="AJ1091" s="756"/>
      <c r="AK1091" s="594"/>
      <c r="AL1091" s="705">
        <f t="shared" si="141"/>
        <v>1079</v>
      </c>
      <c r="AM1091" s="756"/>
      <c r="AN1091" s="756"/>
      <c r="AO1091" s="756"/>
      <c r="AP1091" s="756"/>
      <c r="AQ1091" s="756"/>
      <c r="AR1091" s="756"/>
      <c r="AS1091" s="756"/>
      <c r="AT1091" s="756"/>
      <c r="AU1091" s="756"/>
      <c r="AV1091" s="756"/>
      <c r="AW1091" s="756"/>
      <c r="AX1091" s="756"/>
      <c r="AY1091" s="594"/>
      <c r="AZ1091" s="705">
        <f t="shared" si="134"/>
        <v>1079</v>
      </c>
      <c r="BA1091" s="756"/>
      <c r="BB1091" s="756"/>
      <c r="BC1091" s="756"/>
      <c r="BD1091" s="756"/>
      <c r="BE1091" s="756"/>
      <c r="BF1091" s="756"/>
      <c r="BG1091" s="756"/>
      <c r="BH1091" s="756"/>
      <c r="BI1091" s="756"/>
      <c r="BJ1091" s="756"/>
      <c r="BK1091" s="756"/>
      <c r="BL1091" s="756"/>
      <c r="BM1091" s="685"/>
      <c r="BN1091" s="705">
        <f t="shared" si="135"/>
        <v>1079</v>
      </c>
      <c r="BO1091" s="756"/>
      <c r="BP1091" s="756"/>
      <c r="BQ1091" s="756"/>
      <c r="BR1091" s="756"/>
      <c r="BS1091" s="756"/>
      <c r="BT1091" s="756"/>
      <c r="BU1091" s="756"/>
      <c r="BV1091" s="756"/>
      <c r="BW1091" s="756"/>
      <c r="BX1091" s="756"/>
      <c r="BY1091" s="756"/>
      <c r="BZ1091" s="756"/>
    </row>
    <row r="1092" spans="2:78" x14ac:dyDescent="0.25">
      <c r="B1092" s="705">
        <v>1080</v>
      </c>
      <c r="C1092" s="765">
        <f>(1+_xlfn.XLOOKUP(INT((B1092-1)/12)+1,'ZC Curve'!$B$8:$B$107,'ZC Curve'!R$8:R$107,,0))^(1/12)-1</f>
        <v>0</v>
      </c>
      <c r="D1092" s="766">
        <f t="shared" si="136"/>
        <v>1</v>
      </c>
      <c r="E1092" s="765">
        <f>(1+_xlfn.XLOOKUP(INT((B1092-1)/12)+1,'ZC Curve'!$B$8:$B$107,'ZC Curve'!S$8:S$107,,0))^(1/12)-1</f>
        <v>0</v>
      </c>
      <c r="F1092" s="766">
        <f t="shared" si="137"/>
        <v>1</v>
      </c>
      <c r="G1092" s="765">
        <f>(1+_xlfn.XLOOKUP(INT((B1092-1)/12)+1,'ZC Curve'!$B$8:$B$107,'ZC Curve'!T$8:T$107,,0))^(1/12)-1</f>
        <v>0</v>
      </c>
      <c r="H1092" s="766">
        <f t="shared" si="138"/>
        <v>1</v>
      </c>
      <c r="I1092" s="594"/>
      <c r="J1092" s="705">
        <f t="shared" si="139"/>
        <v>1080</v>
      </c>
      <c r="K1092" s="756"/>
      <c r="L1092" s="756"/>
      <c r="M1092" s="756"/>
      <c r="N1092" s="756"/>
      <c r="O1092" s="756"/>
      <c r="P1092" s="756"/>
      <c r="Q1092" s="756"/>
      <c r="R1092" s="756"/>
      <c r="S1092" s="756"/>
      <c r="T1092" s="756"/>
      <c r="U1092" s="756"/>
      <c r="V1092" s="756"/>
      <c r="W1092" s="594"/>
      <c r="X1092" s="705">
        <f t="shared" si="140"/>
        <v>1080</v>
      </c>
      <c r="Y1092" s="756"/>
      <c r="Z1092" s="756"/>
      <c r="AA1092" s="756"/>
      <c r="AB1092" s="756"/>
      <c r="AC1092" s="756"/>
      <c r="AD1092" s="756"/>
      <c r="AE1092" s="756"/>
      <c r="AF1092" s="756"/>
      <c r="AG1092" s="756"/>
      <c r="AH1092" s="756"/>
      <c r="AI1092" s="756"/>
      <c r="AJ1092" s="756"/>
      <c r="AK1092" s="594"/>
      <c r="AL1092" s="705">
        <f t="shared" si="141"/>
        <v>1080</v>
      </c>
      <c r="AM1092" s="756"/>
      <c r="AN1092" s="756"/>
      <c r="AO1092" s="756"/>
      <c r="AP1092" s="756"/>
      <c r="AQ1092" s="756"/>
      <c r="AR1092" s="756"/>
      <c r="AS1092" s="756"/>
      <c r="AT1092" s="756"/>
      <c r="AU1092" s="756"/>
      <c r="AV1092" s="756"/>
      <c r="AW1092" s="756"/>
      <c r="AX1092" s="756"/>
      <c r="AY1092" s="594"/>
      <c r="AZ1092" s="705">
        <f t="shared" si="134"/>
        <v>1080</v>
      </c>
      <c r="BA1092" s="756"/>
      <c r="BB1092" s="756"/>
      <c r="BC1092" s="756"/>
      <c r="BD1092" s="756"/>
      <c r="BE1092" s="756"/>
      <c r="BF1092" s="756"/>
      <c r="BG1092" s="756"/>
      <c r="BH1092" s="756"/>
      <c r="BI1092" s="756"/>
      <c r="BJ1092" s="756"/>
      <c r="BK1092" s="756"/>
      <c r="BL1092" s="756"/>
      <c r="BM1092" s="685"/>
      <c r="BN1092" s="705">
        <f t="shared" si="135"/>
        <v>1080</v>
      </c>
      <c r="BO1092" s="756"/>
      <c r="BP1092" s="756"/>
      <c r="BQ1092" s="756"/>
      <c r="BR1092" s="756"/>
      <c r="BS1092" s="756"/>
      <c r="BT1092" s="756"/>
      <c r="BU1092" s="756"/>
      <c r="BV1092" s="756"/>
      <c r="BW1092" s="756"/>
      <c r="BX1092" s="756"/>
      <c r="BY1092" s="756"/>
      <c r="BZ1092" s="756"/>
    </row>
    <row r="1093" spans="2:78" x14ac:dyDescent="0.25">
      <c r="B1093" s="705">
        <v>1081</v>
      </c>
      <c r="C1093" s="765">
        <f>(1+_xlfn.XLOOKUP(INT((B1093-1)/12)+1,'ZC Curve'!$B$8:$B$107,'ZC Curve'!R$8:R$107,,0))^(1/12)-1</f>
        <v>0</v>
      </c>
      <c r="D1093" s="766">
        <f t="shared" si="136"/>
        <v>1</v>
      </c>
      <c r="E1093" s="765">
        <f>(1+_xlfn.XLOOKUP(INT((B1093-1)/12)+1,'ZC Curve'!$B$8:$B$107,'ZC Curve'!S$8:S$107,,0))^(1/12)-1</f>
        <v>0</v>
      </c>
      <c r="F1093" s="766">
        <f t="shared" si="137"/>
        <v>1</v>
      </c>
      <c r="G1093" s="765">
        <f>(1+_xlfn.XLOOKUP(INT((B1093-1)/12)+1,'ZC Curve'!$B$8:$B$107,'ZC Curve'!T$8:T$107,,0))^(1/12)-1</f>
        <v>0</v>
      </c>
      <c r="H1093" s="766">
        <f t="shared" si="138"/>
        <v>1</v>
      </c>
      <c r="I1093" s="594"/>
      <c r="J1093" s="705">
        <f t="shared" si="139"/>
        <v>1081</v>
      </c>
      <c r="K1093" s="756"/>
      <c r="L1093" s="756"/>
      <c r="M1093" s="756"/>
      <c r="N1093" s="756"/>
      <c r="O1093" s="756"/>
      <c r="P1093" s="756"/>
      <c r="Q1093" s="756"/>
      <c r="R1093" s="756"/>
      <c r="S1093" s="756"/>
      <c r="T1093" s="756"/>
      <c r="U1093" s="756"/>
      <c r="V1093" s="756"/>
      <c r="W1093" s="594"/>
      <c r="X1093" s="705">
        <f t="shared" si="140"/>
        <v>1081</v>
      </c>
      <c r="Y1093" s="756"/>
      <c r="Z1093" s="756"/>
      <c r="AA1093" s="756"/>
      <c r="AB1093" s="756"/>
      <c r="AC1093" s="756"/>
      <c r="AD1093" s="756"/>
      <c r="AE1093" s="756"/>
      <c r="AF1093" s="756"/>
      <c r="AG1093" s="756"/>
      <c r="AH1093" s="756"/>
      <c r="AI1093" s="756"/>
      <c r="AJ1093" s="756"/>
      <c r="AK1093" s="594"/>
      <c r="AL1093" s="705">
        <f t="shared" si="141"/>
        <v>1081</v>
      </c>
      <c r="AM1093" s="756"/>
      <c r="AN1093" s="756"/>
      <c r="AO1093" s="756"/>
      <c r="AP1093" s="756"/>
      <c r="AQ1093" s="756"/>
      <c r="AR1093" s="756"/>
      <c r="AS1093" s="756"/>
      <c r="AT1093" s="756"/>
      <c r="AU1093" s="756"/>
      <c r="AV1093" s="756"/>
      <c r="AW1093" s="756"/>
      <c r="AX1093" s="756"/>
      <c r="AY1093" s="594"/>
      <c r="AZ1093" s="705">
        <f t="shared" si="134"/>
        <v>1081</v>
      </c>
      <c r="BA1093" s="756"/>
      <c r="BB1093" s="756"/>
      <c r="BC1093" s="756"/>
      <c r="BD1093" s="756"/>
      <c r="BE1093" s="756"/>
      <c r="BF1093" s="756"/>
      <c r="BG1093" s="756"/>
      <c r="BH1093" s="756"/>
      <c r="BI1093" s="756"/>
      <c r="BJ1093" s="756"/>
      <c r="BK1093" s="756"/>
      <c r="BL1093" s="756"/>
      <c r="BM1093" s="685"/>
      <c r="BN1093" s="705">
        <f t="shared" si="135"/>
        <v>1081</v>
      </c>
      <c r="BO1093" s="756"/>
      <c r="BP1093" s="756"/>
      <c r="BQ1093" s="756"/>
      <c r="BR1093" s="756"/>
      <c r="BS1093" s="756"/>
      <c r="BT1093" s="756"/>
      <c r="BU1093" s="756"/>
      <c r="BV1093" s="756"/>
      <c r="BW1093" s="756"/>
      <c r="BX1093" s="756"/>
      <c r="BY1093" s="756"/>
      <c r="BZ1093" s="756"/>
    </row>
    <row r="1094" spans="2:78" x14ac:dyDescent="0.25">
      <c r="B1094" s="705">
        <v>1082</v>
      </c>
      <c r="C1094" s="765">
        <f>(1+_xlfn.XLOOKUP(INT((B1094-1)/12)+1,'ZC Curve'!$B$8:$B$107,'ZC Curve'!R$8:R$107,,0))^(1/12)-1</f>
        <v>0</v>
      </c>
      <c r="D1094" s="766">
        <f t="shared" si="136"/>
        <v>1</v>
      </c>
      <c r="E1094" s="765">
        <f>(1+_xlfn.XLOOKUP(INT((B1094-1)/12)+1,'ZC Curve'!$B$8:$B$107,'ZC Curve'!S$8:S$107,,0))^(1/12)-1</f>
        <v>0</v>
      </c>
      <c r="F1094" s="766">
        <f t="shared" si="137"/>
        <v>1</v>
      </c>
      <c r="G1094" s="765">
        <f>(1+_xlfn.XLOOKUP(INT((B1094-1)/12)+1,'ZC Curve'!$B$8:$B$107,'ZC Curve'!T$8:T$107,,0))^(1/12)-1</f>
        <v>0</v>
      </c>
      <c r="H1094" s="766">
        <f t="shared" si="138"/>
        <v>1</v>
      </c>
      <c r="I1094" s="594"/>
      <c r="J1094" s="705">
        <f t="shared" si="139"/>
        <v>1082</v>
      </c>
      <c r="K1094" s="756"/>
      <c r="L1094" s="756"/>
      <c r="M1094" s="756"/>
      <c r="N1094" s="756"/>
      <c r="O1094" s="756"/>
      <c r="P1094" s="756"/>
      <c r="Q1094" s="756"/>
      <c r="R1094" s="756"/>
      <c r="S1094" s="756"/>
      <c r="T1094" s="756"/>
      <c r="U1094" s="756"/>
      <c r="V1094" s="756"/>
      <c r="W1094" s="594"/>
      <c r="X1094" s="705">
        <f t="shared" si="140"/>
        <v>1082</v>
      </c>
      <c r="Y1094" s="756"/>
      <c r="Z1094" s="756"/>
      <c r="AA1094" s="756"/>
      <c r="AB1094" s="756"/>
      <c r="AC1094" s="756"/>
      <c r="AD1094" s="756"/>
      <c r="AE1094" s="756"/>
      <c r="AF1094" s="756"/>
      <c r="AG1094" s="756"/>
      <c r="AH1094" s="756"/>
      <c r="AI1094" s="756"/>
      <c r="AJ1094" s="756"/>
      <c r="AK1094" s="594"/>
      <c r="AL1094" s="705">
        <f t="shared" si="141"/>
        <v>1082</v>
      </c>
      <c r="AM1094" s="756"/>
      <c r="AN1094" s="756"/>
      <c r="AO1094" s="756"/>
      <c r="AP1094" s="756"/>
      <c r="AQ1094" s="756"/>
      <c r="AR1094" s="756"/>
      <c r="AS1094" s="756"/>
      <c r="AT1094" s="756"/>
      <c r="AU1094" s="756"/>
      <c r="AV1094" s="756"/>
      <c r="AW1094" s="756"/>
      <c r="AX1094" s="756"/>
      <c r="AY1094" s="594"/>
      <c r="AZ1094" s="705">
        <f t="shared" si="134"/>
        <v>1082</v>
      </c>
      <c r="BA1094" s="756"/>
      <c r="BB1094" s="756"/>
      <c r="BC1094" s="756"/>
      <c r="BD1094" s="756"/>
      <c r="BE1094" s="756"/>
      <c r="BF1094" s="756"/>
      <c r="BG1094" s="756"/>
      <c r="BH1094" s="756"/>
      <c r="BI1094" s="756"/>
      <c r="BJ1094" s="756"/>
      <c r="BK1094" s="756"/>
      <c r="BL1094" s="756"/>
      <c r="BM1094" s="685"/>
      <c r="BN1094" s="705">
        <f t="shared" si="135"/>
        <v>1082</v>
      </c>
      <c r="BO1094" s="756"/>
      <c r="BP1094" s="756"/>
      <c r="BQ1094" s="756"/>
      <c r="BR1094" s="756"/>
      <c r="BS1094" s="756"/>
      <c r="BT1094" s="756"/>
      <c r="BU1094" s="756"/>
      <c r="BV1094" s="756"/>
      <c r="BW1094" s="756"/>
      <c r="BX1094" s="756"/>
      <c r="BY1094" s="756"/>
      <c r="BZ1094" s="756"/>
    </row>
    <row r="1095" spans="2:78" x14ac:dyDescent="0.25">
      <c r="B1095" s="705">
        <v>1083</v>
      </c>
      <c r="C1095" s="765">
        <f>(1+_xlfn.XLOOKUP(INT((B1095-1)/12)+1,'ZC Curve'!$B$8:$B$107,'ZC Curve'!R$8:R$107,,0))^(1/12)-1</f>
        <v>0</v>
      </c>
      <c r="D1095" s="766">
        <f t="shared" si="136"/>
        <v>1</v>
      </c>
      <c r="E1095" s="765">
        <f>(1+_xlfn.XLOOKUP(INT((B1095-1)/12)+1,'ZC Curve'!$B$8:$B$107,'ZC Curve'!S$8:S$107,,0))^(1/12)-1</f>
        <v>0</v>
      </c>
      <c r="F1095" s="766">
        <f t="shared" si="137"/>
        <v>1</v>
      </c>
      <c r="G1095" s="765">
        <f>(1+_xlfn.XLOOKUP(INT((B1095-1)/12)+1,'ZC Curve'!$B$8:$B$107,'ZC Curve'!T$8:T$107,,0))^(1/12)-1</f>
        <v>0</v>
      </c>
      <c r="H1095" s="766">
        <f t="shared" si="138"/>
        <v>1</v>
      </c>
      <c r="I1095" s="594"/>
      <c r="J1095" s="705">
        <f t="shared" si="139"/>
        <v>1083</v>
      </c>
      <c r="K1095" s="756"/>
      <c r="L1095" s="756"/>
      <c r="M1095" s="756"/>
      <c r="N1095" s="756"/>
      <c r="O1095" s="756"/>
      <c r="P1095" s="756"/>
      <c r="Q1095" s="756"/>
      <c r="R1095" s="756"/>
      <c r="S1095" s="756"/>
      <c r="T1095" s="756"/>
      <c r="U1095" s="756"/>
      <c r="V1095" s="756"/>
      <c r="W1095" s="594"/>
      <c r="X1095" s="705">
        <f t="shared" si="140"/>
        <v>1083</v>
      </c>
      <c r="Y1095" s="756"/>
      <c r="Z1095" s="756"/>
      <c r="AA1095" s="756"/>
      <c r="AB1095" s="756"/>
      <c r="AC1095" s="756"/>
      <c r="AD1095" s="756"/>
      <c r="AE1095" s="756"/>
      <c r="AF1095" s="756"/>
      <c r="AG1095" s="756"/>
      <c r="AH1095" s="756"/>
      <c r="AI1095" s="756"/>
      <c r="AJ1095" s="756"/>
      <c r="AK1095" s="594"/>
      <c r="AL1095" s="705">
        <f t="shared" si="141"/>
        <v>1083</v>
      </c>
      <c r="AM1095" s="756"/>
      <c r="AN1095" s="756"/>
      <c r="AO1095" s="756"/>
      <c r="AP1095" s="756"/>
      <c r="AQ1095" s="756"/>
      <c r="AR1095" s="756"/>
      <c r="AS1095" s="756"/>
      <c r="AT1095" s="756"/>
      <c r="AU1095" s="756"/>
      <c r="AV1095" s="756"/>
      <c r="AW1095" s="756"/>
      <c r="AX1095" s="756"/>
      <c r="AY1095" s="594"/>
      <c r="AZ1095" s="705">
        <f t="shared" si="134"/>
        <v>1083</v>
      </c>
      <c r="BA1095" s="756"/>
      <c r="BB1095" s="756"/>
      <c r="BC1095" s="756"/>
      <c r="BD1095" s="756"/>
      <c r="BE1095" s="756"/>
      <c r="BF1095" s="756"/>
      <c r="BG1095" s="756"/>
      <c r="BH1095" s="756"/>
      <c r="BI1095" s="756"/>
      <c r="BJ1095" s="756"/>
      <c r="BK1095" s="756"/>
      <c r="BL1095" s="756"/>
      <c r="BM1095" s="685"/>
      <c r="BN1095" s="705">
        <f t="shared" si="135"/>
        <v>1083</v>
      </c>
      <c r="BO1095" s="756"/>
      <c r="BP1095" s="756"/>
      <c r="BQ1095" s="756"/>
      <c r="BR1095" s="756"/>
      <c r="BS1095" s="756"/>
      <c r="BT1095" s="756"/>
      <c r="BU1095" s="756"/>
      <c r="BV1095" s="756"/>
      <c r="BW1095" s="756"/>
      <c r="BX1095" s="756"/>
      <c r="BY1095" s="756"/>
      <c r="BZ1095" s="756"/>
    </row>
    <row r="1096" spans="2:78" x14ac:dyDescent="0.25">
      <c r="B1096" s="705">
        <v>1084</v>
      </c>
      <c r="C1096" s="765">
        <f>(1+_xlfn.XLOOKUP(INT((B1096-1)/12)+1,'ZC Curve'!$B$8:$B$107,'ZC Curve'!R$8:R$107,,0))^(1/12)-1</f>
        <v>0</v>
      </c>
      <c r="D1096" s="766">
        <f t="shared" si="136"/>
        <v>1</v>
      </c>
      <c r="E1096" s="765">
        <f>(1+_xlfn.XLOOKUP(INT((B1096-1)/12)+1,'ZC Curve'!$B$8:$B$107,'ZC Curve'!S$8:S$107,,0))^(1/12)-1</f>
        <v>0</v>
      </c>
      <c r="F1096" s="766">
        <f t="shared" si="137"/>
        <v>1</v>
      </c>
      <c r="G1096" s="765">
        <f>(1+_xlfn.XLOOKUP(INT((B1096-1)/12)+1,'ZC Curve'!$B$8:$B$107,'ZC Curve'!T$8:T$107,,0))^(1/12)-1</f>
        <v>0</v>
      </c>
      <c r="H1096" s="766">
        <f t="shared" si="138"/>
        <v>1</v>
      </c>
      <c r="I1096" s="594"/>
      <c r="J1096" s="705">
        <f t="shared" si="139"/>
        <v>1084</v>
      </c>
      <c r="K1096" s="756"/>
      <c r="L1096" s="756"/>
      <c r="M1096" s="756"/>
      <c r="N1096" s="756"/>
      <c r="O1096" s="756"/>
      <c r="P1096" s="756"/>
      <c r="Q1096" s="756"/>
      <c r="R1096" s="756"/>
      <c r="S1096" s="756"/>
      <c r="T1096" s="756"/>
      <c r="U1096" s="756"/>
      <c r="V1096" s="756"/>
      <c r="W1096" s="594"/>
      <c r="X1096" s="705">
        <f t="shared" si="140"/>
        <v>1084</v>
      </c>
      <c r="Y1096" s="756"/>
      <c r="Z1096" s="756"/>
      <c r="AA1096" s="756"/>
      <c r="AB1096" s="756"/>
      <c r="AC1096" s="756"/>
      <c r="AD1096" s="756"/>
      <c r="AE1096" s="756"/>
      <c r="AF1096" s="756"/>
      <c r="AG1096" s="756"/>
      <c r="AH1096" s="756"/>
      <c r="AI1096" s="756"/>
      <c r="AJ1096" s="756"/>
      <c r="AK1096" s="594"/>
      <c r="AL1096" s="705">
        <f t="shared" si="141"/>
        <v>1084</v>
      </c>
      <c r="AM1096" s="756"/>
      <c r="AN1096" s="756"/>
      <c r="AO1096" s="756"/>
      <c r="AP1096" s="756"/>
      <c r="AQ1096" s="756"/>
      <c r="AR1096" s="756"/>
      <c r="AS1096" s="756"/>
      <c r="AT1096" s="756"/>
      <c r="AU1096" s="756"/>
      <c r="AV1096" s="756"/>
      <c r="AW1096" s="756"/>
      <c r="AX1096" s="756"/>
      <c r="AY1096" s="594"/>
      <c r="AZ1096" s="705">
        <f t="shared" si="134"/>
        <v>1084</v>
      </c>
      <c r="BA1096" s="756"/>
      <c r="BB1096" s="756"/>
      <c r="BC1096" s="756"/>
      <c r="BD1096" s="756"/>
      <c r="BE1096" s="756"/>
      <c r="BF1096" s="756"/>
      <c r="BG1096" s="756"/>
      <c r="BH1096" s="756"/>
      <c r="BI1096" s="756"/>
      <c r="BJ1096" s="756"/>
      <c r="BK1096" s="756"/>
      <c r="BL1096" s="756"/>
      <c r="BM1096" s="685"/>
      <c r="BN1096" s="705">
        <f t="shared" si="135"/>
        <v>1084</v>
      </c>
      <c r="BO1096" s="756"/>
      <c r="BP1096" s="756"/>
      <c r="BQ1096" s="756"/>
      <c r="BR1096" s="756"/>
      <c r="BS1096" s="756"/>
      <c r="BT1096" s="756"/>
      <c r="BU1096" s="756"/>
      <c r="BV1096" s="756"/>
      <c r="BW1096" s="756"/>
      <c r="BX1096" s="756"/>
      <c r="BY1096" s="756"/>
      <c r="BZ1096" s="756"/>
    </row>
    <row r="1097" spans="2:78" x14ac:dyDescent="0.25">
      <c r="B1097" s="705">
        <v>1085</v>
      </c>
      <c r="C1097" s="765">
        <f>(1+_xlfn.XLOOKUP(INT((B1097-1)/12)+1,'ZC Curve'!$B$8:$B$107,'ZC Curve'!R$8:R$107,,0))^(1/12)-1</f>
        <v>0</v>
      </c>
      <c r="D1097" s="766">
        <f t="shared" si="136"/>
        <v>1</v>
      </c>
      <c r="E1097" s="765">
        <f>(1+_xlfn.XLOOKUP(INT((B1097-1)/12)+1,'ZC Curve'!$B$8:$B$107,'ZC Curve'!S$8:S$107,,0))^(1/12)-1</f>
        <v>0</v>
      </c>
      <c r="F1097" s="766">
        <f t="shared" si="137"/>
        <v>1</v>
      </c>
      <c r="G1097" s="765">
        <f>(1+_xlfn.XLOOKUP(INT((B1097-1)/12)+1,'ZC Curve'!$B$8:$B$107,'ZC Curve'!T$8:T$107,,0))^(1/12)-1</f>
        <v>0</v>
      </c>
      <c r="H1097" s="766">
        <f t="shared" si="138"/>
        <v>1</v>
      </c>
      <c r="I1097" s="594"/>
      <c r="J1097" s="705">
        <f t="shared" si="139"/>
        <v>1085</v>
      </c>
      <c r="K1097" s="756"/>
      <c r="L1097" s="756"/>
      <c r="M1097" s="756"/>
      <c r="N1097" s="756"/>
      <c r="O1097" s="756"/>
      <c r="P1097" s="756"/>
      <c r="Q1097" s="756"/>
      <c r="R1097" s="756"/>
      <c r="S1097" s="756"/>
      <c r="T1097" s="756"/>
      <c r="U1097" s="756"/>
      <c r="V1097" s="756"/>
      <c r="W1097" s="594"/>
      <c r="X1097" s="705">
        <f t="shared" si="140"/>
        <v>1085</v>
      </c>
      <c r="Y1097" s="756"/>
      <c r="Z1097" s="756"/>
      <c r="AA1097" s="756"/>
      <c r="AB1097" s="756"/>
      <c r="AC1097" s="756"/>
      <c r="AD1097" s="756"/>
      <c r="AE1097" s="756"/>
      <c r="AF1097" s="756"/>
      <c r="AG1097" s="756"/>
      <c r="AH1097" s="756"/>
      <c r="AI1097" s="756"/>
      <c r="AJ1097" s="756"/>
      <c r="AK1097" s="594"/>
      <c r="AL1097" s="705">
        <f t="shared" si="141"/>
        <v>1085</v>
      </c>
      <c r="AM1097" s="756"/>
      <c r="AN1097" s="756"/>
      <c r="AO1097" s="756"/>
      <c r="AP1097" s="756"/>
      <c r="AQ1097" s="756"/>
      <c r="AR1097" s="756"/>
      <c r="AS1097" s="756"/>
      <c r="AT1097" s="756"/>
      <c r="AU1097" s="756"/>
      <c r="AV1097" s="756"/>
      <c r="AW1097" s="756"/>
      <c r="AX1097" s="756"/>
      <c r="AY1097" s="594"/>
      <c r="AZ1097" s="705">
        <f t="shared" si="134"/>
        <v>1085</v>
      </c>
      <c r="BA1097" s="756"/>
      <c r="BB1097" s="756"/>
      <c r="BC1097" s="756"/>
      <c r="BD1097" s="756"/>
      <c r="BE1097" s="756"/>
      <c r="BF1097" s="756"/>
      <c r="BG1097" s="756"/>
      <c r="BH1097" s="756"/>
      <c r="BI1097" s="756"/>
      <c r="BJ1097" s="756"/>
      <c r="BK1097" s="756"/>
      <c r="BL1097" s="756"/>
      <c r="BM1097" s="685"/>
      <c r="BN1097" s="705">
        <f t="shared" si="135"/>
        <v>1085</v>
      </c>
      <c r="BO1097" s="756"/>
      <c r="BP1097" s="756"/>
      <c r="BQ1097" s="756"/>
      <c r="BR1097" s="756"/>
      <c r="BS1097" s="756"/>
      <c r="BT1097" s="756"/>
      <c r="BU1097" s="756"/>
      <c r="BV1097" s="756"/>
      <c r="BW1097" s="756"/>
      <c r="BX1097" s="756"/>
      <c r="BY1097" s="756"/>
      <c r="BZ1097" s="756"/>
    </row>
    <row r="1098" spans="2:78" x14ac:dyDescent="0.25">
      <c r="B1098" s="705">
        <v>1086</v>
      </c>
      <c r="C1098" s="765">
        <f>(1+_xlfn.XLOOKUP(INT((B1098-1)/12)+1,'ZC Curve'!$B$8:$B$107,'ZC Curve'!R$8:R$107,,0))^(1/12)-1</f>
        <v>0</v>
      </c>
      <c r="D1098" s="766">
        <f t="shared" si="136"/>
        <v>1</v>
      </c>
      <c r="E1098" s="765">
        <f>(1+_xlfn.XLOOKUP(INT((B1098-1)/12)+1,'ZC Curve'!$B$8:$B$107,'ZC Curve'!S$8:S$107,,0))^(1/12)-1</f>
        <v>0</v>
      </c>
      <c r="F1098" s="766">
        <f t="shared" si="137"/>
        <v>1</v>
      </c>
      <c r="G1098" s="765">
        <f>(1+_xlfn.XLOOKUP(INT((B1098-1)/12)+1,'ZC Curve'!$B$8:$B$107,'ZC Curve'!T$8:T$107,,0))^(1/12)-1</f>
        <v>0</v>
      </c>
      <c r="H1098" s="766">
        <f t="shared" si="138"/>
        <v>1</v>
      </c>
      <c r="I1098" s="594"/>
      <c r="J1098" s="705">
        <f t="shared" si="139"/>
        <v>1086</v>
      </c>
      <c r="K1098" s="756"/>
      <c r="L1098" s="756"/>
      <c r="M1098" s="756"/>
      <c r="N1098" s="756"/>
      <c r="O1098" s="756"/>
      <c r="P1098" s="756"/>
      <c r="Q1098" s="756"/>
      <c r="R1098" s="756"/>
      <c r="S1098" s="756"/>
      <c r="T1098" s="756"/>
      <c r="U1098" s="756"/>
      <c r="V1098" s="756"/>
      <c r="W1098" s="594"/>
      <c r="X1098" s="705">
        <f t="shared" si="140"/>
        <v>1086</v>
      </c>
      <c r="Y1098" s="756"/>
      <c r="Z1098" s="756"/>
      <c r="AA1098" s="756"/>
      <c r="AB1098" s="756"/>
      <c r="AC1098" s="756"/>
      <c r="AD1098" s="756"/>
      <c r="AE1098" s="756"/>
      <c r="AF1098" s="756"/>
      <c r="AG1098" s="756"/>
      <c r="AH1098" s="756"/>
      <c r="AI1098" s="756"/>
      <c r="AJ1098" s="756"/>
      <c r="AK1098" s="594"/>
      <c r="AL1098" s="705">
        <f t="shared" si="141"/>
        <v>1086</v>
      </c>
      <c r="AM1098" s="756"/>
      <c r="AN1098" s="756"/>
      <c r="AO1098" s="756"/>
      <c r="AP1098" s="756"/>
      <c r="AQ1098" s="756"/>
      <c r="AR1098" s="756"/>
      <c r="AS1098" s="756"/>
      <c r="AT1098" s="756"/>
      <c r="AU1098" s="756"/>
      <c r="AV1098" s="756"/>
      <c r="AW1098" s="756"/>
      <c r="AX1098" s="756"/>
      <c r="AY1098" s="594"/>
      <c r="AZ1098" s="705">
        <f t="shared" si="134"/>
        <v>1086</v>
      </c>
      <c r="BA1098" s="756"/>
      <c r="BB1098" s="756"/>
      <c r="BC1098" s="756"/>
      <c r="BD1098" s="756"/>
      <c r="BE1098" s="756"/>
      <c r="BF1098" s="756"/>
      <c r="BG1098" s="756"/>
      <c r="BH1098" s="756"/>
      <c r="BI1098" s="756"/>
      <c r="BJ1098" s="756"/>
      <c r="BK1098" s="756"/>
      <c r="BL1098" s="756"/>
      <c r="BM1098" s="685"/>
      <c r="BN1098" s="705">
        <f t="shared" si="135"/>
        <v>1086</v>
      </c>
      <c r="BO1098" s="756"/>
      <c r="BP1098" s="756"/>
      <c r="BQ1098" s="756"/>
      <c r="BR1098" s="756"/>
      <c r="BS1098" s="756"/>
      <c r="BT1098" s="756"/>
      <c r="BU1098" s="756"/>
      <c r="BV1098" s="756"/>
      <c r="BW1098" s="756"/>
      <c r="BX1098" s="756"/>
      <c r="BY1098" s="756"/>
      <c r="BZ1098" s="756"/>
    </row>
    <row r="1099" spans="2:78" x14ac:dyDescent="0.25">
      <c r="B1099" s="705">
        <v>1087</v>
      </c>
      <c r="C1099" s="765">
        <f>(1+_xlfn.XLOOKUP(INT((B1099-1)/12)+1,'ZC Curve'!$B$8:$B$107,'ZC Curve'!R$8:R$107,,0))^(1/12)-1</f>
        <v>0</v>
      </c>
      <c r="D1099" s="766">
        <f t="shared" si="136"/>
        <v>1</v>
      </c>
      <c r="E1099" s="765">
        <f>(1+_xlfn.XLOOKUP(INT((B1099-1)/12)+1,'ZC Curve'!$B$8:$B$107,'ZC Curve'!S$8:S$107,,0))^(1/12)-1</f>
        <v>0</v>
      </c>
      <c r="F1099" s="766">
        <f t="shared" si="137"/>
        <v>1</v>
      </c>
      <c r="G1099" s="765">
        <f>(1+_xlfn.XLOOKUP(INT((B1099-1)/12)+1,'ZC Curve'!$B$8:$B$107,'ZC Curve'!T$8:T$107,,0))^(1/12)-1</f>
        <v>0</v>
      </c>
      <c r="H1099" s="766">
        <f t="shared" si="138"/>
        <v>1</v>
      </c>
      <c r="I1099" s="594"/>
      <c r="J1099" s="705">
        <f t="shared" si="139"/>
        <v>1087</v>
      </c>
      <c r="K1099" s="756"/>
      <c r="L1099" s="756"/>
      <c r="M1099" s="756"/>
      <c r="N1099" s="756"/>
      <c r="O1099" s="756"/>
      <c r="P1099" s="756"/>
      <c r="Q1099" s="756"/>
      <c r="R1099" s="756"/>
      <c r="S1099" s="756"/>
      <c r="T1099" s="756"/>
      <c r="U1099" s="756"/>
      <c r="V1099" s="756"/>
      <c r="W1099" s="594"/>
      <c r="X1099" s="705">
        <f t="shared" si="140"/>
        <v>1087</v>
      </c>
      <c r="Y1099" s="756"/>
      <c r="Z1099" s="756"/>
      <c r="AA1099" s="756"/>
      <c r="AB1099" s="756"/>
      <c r="AC1099" s="756"/>
      <c r="AD1099" s="756"/>
      <c r="AE1099" s="756"/>
      <c r="AF1099" s="756"/>
      <c r="AG1099" s="756"/>
      <c r="AH1099" s="756"/>
      <c r="AI1099" s="756"/>
      <c r="AJ1099" s="756"/>
      <c r="AK1099" s="594"/>
      <c r="AL1099" s="705">
        <f t="shared" si="141"/>
        <v>1087</v>
      </c>
      <c r="AM1099" s="756"/>
      <c r="AN1099" s="756"/>
      <c r="AO1099" s="756"/>
      <c r="AP1099" s="756"/>
      <c r="AQ1099" s="756"/>
      <c r="AR1099" s="756"/>
      <c r="AS1099" s="756"/>
      <c r="AT1099" s="756"/>
      <c r="AU1099" s="756"/>
      <c r="AV1099" s="756"/>
      <c r="AW1099" s="756"/>
      <c r="AX1099" s="756"/>
      <c r="AY1099" s="594"/>
      <c r="AZ1099" s="705">
        <f t="shared" si="134"/>
        <v>1087</v>
      </c>
      <c r="BA1099" s="756"/>
      <c r="BB1099" s="756"/>
      <c r="BC1099" s="756"/>
      <c r="BD1099" s="756"/>
      <c r="BE1099" s="756"/>
      <c r="BF1099" s="756"/>
      <c r="BG1099" s="756"/>
      <c r="BH1099" s="756"/>
      <c r="BI1099" s="756"/>
      <c r="BJ1099" s="756"/>
      <c r="BK1099" s="756"/>
      <c r="BL1099" s="756"/>
      <c r="BM1099" s="685"/>
      <c r="BN1099" s="705">
        <f t="shared" si="135"/>
        <v>1087</v>
      </c>
      <c r="BO1099" s="756"/>
      <c r="BP1099" s="756"/>
      <c r="BQ1099" s="756"/>
      <c r="BR1099" s="756"/>
      <c r="BS1099" s="756"/>
      <c r="BT1099" s="756"/>
      <c r="BU1099" s="756"/>
      <c r="BV1099" s="756"/>
      <c r="BW1099" s="756"/>
      <c r="BX1099" s="756"/>
      <c r="BY1099" s="756"/>
      <c r="BZ1099" s="756"/>
    </row>
    <row r="1100" spans="2:78" x14ac:dyDescent="0.25">
      <c r="B1100" s="705">
        <v>1088</v>
      </c>
      <c r="C1100" s="765">
        <f>(1+_xlfn.XLOOKUP(INT((B1100-1)/12)+1,'ZC Curve'!$B$8:$B$107,'ZC Curve'!R$8:R$107,,0))^(1/12)-1</f>
        <v>0</v>
      </c>
      <c r="D1100" s="766">
        <f t="shared" si="136"/>
        <v>1</v>
      </c>
      <c r="E1100" s="765">
        <f>(1+_xlfn.XLOOKUP(INT((B1100-1)/12)+1,'ZC Curve'!$B$8:$B$107,'ZC Curve'!S$8:S$107,,0))^(1/12)-1</f>
        <v>0</v>
      </c>
      <c r="F1100" s="766">
        <f t="shared" si="137"/>
        <v>1</v>
      </c>
      <c r="G1100" s="765">
        <f>(1+_xlfn.XLOOKUP(INT((B1100-1)/12)+1,'ZC Curve'!$B$8:$B$107,'ZC Curve'!T$8:T$107,,0))^(1/12)-1</f>
        <v>0</v>
      </c>
      <c r="H1100" s="766">
        <f t="shared" si="138"/>
        <v>1</v>
      </c>
      <c r="I1100" s="594"/>
      <c r="J1100" s="705">
        <f t="shared" si="139"/>
        <v>1088</v>
      </c>
      <c r="K1100" s="756"/>
      <c r="L1100" s="756"/>
      <c r="M1100" s="756"/>
      <c r="N1100" s="756"/>
      <c r="O1100" s="756"/>
      <c r="P1100" s="756"/>
      <c r="Q1100" s="756"/>
      <c r="R1100" s="756"/>
      <c r="S1100" s="756"/>
      <c r="T1100" s="756"/>
      <c r="U1100" s="756"/>
      <c r="V1100" s="756"/>
      <c r="W1100" s="594"/>
      <c r="X1100" s="705">
        <f t="shared" si="140"/>
        <v>1088</v>
      </c>
      <c r="Y1100" s="756"/>
      <c r="Z1100" s="756"/>
      <c r="AA1100" s="756"/>
      <c r="AB1100" s="756"/>
      <c r="AC1100" s="756"/>
      <c r="AD1100" s="756"/>
      <c r="AE1100" s="756"/>
      <c r="AF1100" s="756"/>
      <c r="AG1100" s="756"/>
      <c r="AH1100" s="756"/>
      <c r="AI1100" s="756"/>
      <c r="AJ1100" s="756"/>
      <c r="AK1100" s="594"/>
      <c r="AL1100" s="705">
        <f t="shared" si="141"/>
        <v>1088</v>
      </c>
      <c r="AM1100" s="756"/>
      <c r="AN1100" s="756"/>
      <c r="AO1100" s="756"/>
      <c r="AP1100" s="756"/>
      <c r="AQ1100" s="756"/>
      <c r="AR1100" s="756"/>
      <c r="AS1100" s="756"/>
      <c r="AT1100" s="756"/>
      <c r="AU1100" s="756"/>
      <c r="AV1100" s="756"/>
      <c r="AW1100" s="756"/>
      <c r="AX1100" s="756"/>
      <c r="AY1100" s="594"/>
      <c r="AZ1100" s="705">
        <f t="shared" si="134"/>
        <v>1088</v>
      </c>
      <c r="BA1100" s="756"/>
      <c r="BB1100" s="756"/>
      <c r="BC1100" s="756"/>
      <c r="BD1100" s="756"/>
      <c r="BE1100" s="756"/>
      <c r="BF1100" s="756"/>
      <c r="BG1100" s="756"/>
      <c r="BH1100" s="756"/>
      <c r="BI1100" s="756"/>
      <c r="BJ1100" s="756"/>
      <c r="BK1100" s="756"/>
      <c r="BL1100" s="756"/>
      <c r="BM1100" s="685"/>
      <c r="BN1100" s="705">
        <f t="shared" si="135"/>
        <v>1088</v>
      </c>
      <c r="BO1100" s="756"/>
      <c r="BP1100" s="756"/>
      <c r="BQ1100" s="756"/>
      <c r="BR1100" s="756"/>
      <c r="BS1100" s="756"/>
      <c r="BT1100" s="756"/>
      <c r="BU1100" s="756"/>
      <c r="BV1100" s="756"/>
      <c r="BW1100" s="756"/>
      <c r="BX1100" s="756"/>
      <c r="BY1100" s="756"/>
      <c r="BZ1100" s="756"/>
    </row>
    <row r="1101" spans="2:78" x14ac:dyDescent="0.25">
      <c r="B1101" s="705">
        <v>1089</v>
      </c>
      <c r="C1101" s="765">
        <f>(1+_xlfn.XLOOKUP(INT((B1101-1)/12)+1,'ZC Curve'!$B$8:$B$107,'ZC Curve'!R$8:R$107,,0))^(1/12)-1</f>
        <v>0</v>
      </c>
      <c r="D1101" s="766">
        <f t="shared" si="136"/>
        <v>1</v>
      </c>
      <c r="E1101" s="765">
        <f>(1+_xlfn.XLOOKUP(INT((B1101-1)/12)+1,'ZC Curve'!$B$8:$B$107,'ZC Curve'!S$8:S$107,,0))^(1/12)-1</f>
        <v>0</v>
      </c>
      <c r="F1101" s="766">
        <f t="shared" si="137"/>
        <v>1</v>
      </c>
      <c r="G1101" s="765">
        <f>(1+_xlfn.XLOOKUP(INT((B1101-1)/12)+1,'ZC Curve'!$B$8:$B$107,'ZC Curve'!T$8:T$107,,0))^(1/12)-1</f>
        <v>0</v>
      </c>
      <c r="H1101" s="766">
        <f t="shared" si="138"/>
        <v>1</v>
      </c>
      <c r="I1101" s="594"/>
      <c r="J1101" s="705">
        <f t="shared" si="139"/>
        <v>1089</v>
      </c>
      <c r="K1101" s="756"/>
      <c r="L1101" s="756"/>
      <c r="M1101" s="756"/>
      <c r="N1101" s="756"/>
      <c r="O1101" s="756"/>
      <c r="P1101" s="756"/>
      <c r="Q1101" s="756"/>
      <c r="R1101" s="756"/>
      <c r="S1101" s="756"/>
      <c r="T1101" s="756"/>
      <c r="U1101" s="756"/>
      <c r="V1101" s="756"/>
      <c r="W1101" s="594"/>
      <c r="X1101" s="705">
        <f t="shared" si="140"/>
        <v>1089</v>
      </c>
      <c r="Y1101" s="756"/>
      <c r="Z1101" s="756"/>
      <c r="AA1101" s="756"/>
      <c r="AB1101" s="756"/>
      <c r="AC1101" s="756"/>
      <c r="AD1101" s="756"/>
      <c r="AE1101" s="756"/>
      <c r="AF1101" s="756"/>
      <c r="AG1101" s="756"/>
      <c r="AH1101" s="756"/>
      <c r="AI1101" s="756"/>
      <c r="AJ1101" s="756"/>
      <c r="AK1101" s="594"/>
      <c r="AL1101" s="705">
        <f t="shared" si="141"/>
        <v>1089</v>
      </c>
      <c r="AM1101" s="756"/>
      <c r="AN1101" s="756"/>
      <c r="AO1101" s="756"/>
      <c r="AP1101" s="756"/>
      <c r="AQ1101" s="756"/>
      <c r="AR1101" s="756"/>
      <c r="AS1101" s="756"/>
      <c r="AT1101" s="756"/>
      <c r="AU1101" s="756"/>
      <c r="AV1101" s="756"/>
      <c r="AW1101" s="756"/>
      <c r="AX1101" s="756"/>
      <c r="AY1101" s="594"/>
      <c r="AZ1101" s="705">
        <f t="shared" si="134"/>
        <v>1089</v>
      </c>
      <c r="BA1101" s="756"/>
      <c r="BB1101" s="756"/>
      <c r="BC1101" s="756"/>
      <c r="BD1101" s="756"/>
      <c r="BE1101" s="756"/>
      <c r="BF1101" s="756"/>
      <c r="BG1101" s="756"/>
      <c r="BH1101" s="756"/>
      <c r="BI1101" s="756"/>
      <c r="BJ1101" s="756"/>
      <c r="BK1101" s="756"/>
      <c r="BL1101" s="756"/>
      <c r="BM1101" s="685"/>
      <c r="BN1101" s="705">
        <f t="shared" si="135"/>
        <v>1089</v>
      </c>
      <c r="BO1101" s="756"/>
      <c r="BP1101" s="756"/>
      <c r="BQ1101" s="756"/>
      <c r="BR1101" s="756"/>
      <c r="BS1101" s="756"/>
      <c r="BT1101" s="756"/>
      <c r="BU1101" s="756"/>
      <c r="BV1101" s="756"/>
      <c r="BW1101" s="756"/>
      <c r="BX1101" s="756"/>
      <c r="BY1101" s="756"/>
      <c r="BZ1101" s="756"/>
    </row>
    <row r="1102" spans="2:78" x14ac:dyDescent="0.25">
      <c r="B1102" s="705">
        <v>1090</v>
      </c>
      <c r="C1102" s="765">
        <f>(1+_xlfn.XLOOKUP(INT((B1102-1)/12)+1,'ZC Curve'!$B$8:$B$107,'ZC Curve'!R$8:R$107,,0))^(1/12)-1</f>
        <v>0</v>
      </c>
      <c r="D1102" s="766">
        <f t="shared" si="136"/>
        <v>1</v>
      </c>
      <c r="E1102" s="765">
        <f>(1+_xlfn.XLOOKUP(INT((B1102-1)/12)+1,'ZC Curve'!$B$8:$B$107,'ZC Curve'!S$8:S$107,,0))^(1/12)-1</f>
        <v>0</v>
      </c>
      <c r="F1102" s="766">
        <f t="shared" si="137"/>
        <v>1</v>
      </c>
      <c r="G1102" s="765">
        <f>(1+_xlfn.XLOOKUP(INT((B1102-1)/12)+1,'ZC Curve'!$B$8:$B$107,'ZC Curve'!T$8:T$107,,0))^(1/12)-1</f>
        <v>0</v>
      </c>
      <c r="H1102" s="766">
        <f t="shared" si="138"/>
        <v>1</v>
      </c>
      <c r="I1102" s="594"/>
      <c r="J1102" s="705">
        <f t="shared" si="139"/>
        <v>1090</v>
      </c>
      <c r="K1102" s="756"/>
      <c r="L1102" s="756"/>
      <c r="M1102" s="756"/>
      <c r="N1102" s="756"/>
      <c r="O1102" s="756"/>
      <c r="P1102" s="756"/>
      <c r="Q1102" s="756"/>
      <c r="R1102" s="756"/>
      <c r="S1102" s="756"/>
      <c r="T1102" s="756"/>
      <c r="U1102" s="756"/>
      <c r="V1102" s="756"/>
      <c r="W1102" s="594"/>
      <c r="X1102" s="705">
        <f t="shared" si="140"/>
        <v>1090</v>
      </c>
      <c r="Y1102" s="756"/>
      <c r="Z1102" s="756"/>
      <c r="AA1102" s="756"/>
      <c r="AB1102" s="756"/>
      <c r="AC1102" s="756"/>
      <c r="AD1102" s="756"/>
      <c r="AE1102" s="756"/>
      <c r="AF1102" s="756"/>
      <c r="AG1102" s="756"/>
      <c r="AH1102" s="756"/>
      <c r="AI1102" s="756"/>
      <c r="AJ1102" s="756"/>
      <c r="AK1102" s="594"/>
      <c r="AL1102" s="705">
        <f t="shared" si="141"/>
        <v>1090</v>
      </c>
      <c r="AM1102" s="756"/>
      <c r="AN1102" s="756"/>
      <c r="AO1102" s="756"/>
      <c r="AP1102" s="756"/>
      <c r="AQ1102" s="756"/>
      <c r="AR1102" s="756"/>
      <c r="AS1102" s="756"/>
      <c r="AT1102" s="756"/>
      <c r="AU1102" s="756"/>
      <c r="AV1102" s="756"/>
      <c r="AW1102" s="756"/>
      <c r="AX1102" s="756"/>
      <c r="AY1102" s="594"/>
      <c r="AZ1102" s="705">
        <f t="shared" ref="AZ1102:AZ1165" si="142">AZ1101+1</f>
        <v>1090</v>
      </c>
      <c r="BA1102" s="756"/>
      <c r="BB1102" s="756"/>
      <c r="BC1102" s="756"/>
      <c r="BD1102" s="756"/>
      <c r="BE1102" s="756"/>
      <c r="BF1102" s="756"/>
      <c r="BG1102" s="756"/>
      <c r="BH1102" s="756"/>
      <c r="BI1102" s="756"/>
      <c r="BJ1102" s="756"/>
      <c r="BK1102" s="756"/>
      <c r="BL1102" s="756"/>
      <c r="BM1102" s="685"/>
      <c r="BN1102" s="705">
        <f t="shared" ref="BN1102:BN1165" si="143">BN1101+1</f>
        <v>1090</v>
      </c>
      <c r="BO1102" s="756"/>
      <c r="BP1102" s="756"/>
      <c r="BQ1102" s="756"/>
      <c r="BR1102" s="756"/>
      <c r="BS1102" s="756"/>
      <c r="BT1102" s="756"/>
      <c r="BU1102" s="756"/>
      <c r="BV1102" s="756"/>
      <c r="BW1102" s="756"/>
      <c r="BX1102" s="756"/>
      <c r="BY1102" s="756"/>
      <c r="BZ1102" s="756"/>
    </row>
    <row r="1103" spans="2:78" x14ac:dyDescent="0.25">
      <c r="B1103" s="705">
        <v>1091</v>
      </c>
      <c r="C1103" s="765">
        <f>(1+_xlfn.XLOOKUP(INT((B1103-1)/12)+1,'ZC Curve'!$B$8:$B$107,'ZC Curve'!R$8:R$107,,0))^(1/12)-1</f>
        <v>0</v>
      </c>
      <c r="D1103" s="766">
        <f t="shared" ref="D1103:D1166" si="144">D1102/(1+C1103)</f>
        <v>1</v>
      </c>
      <c r="E1103" s="765">
        <f>(1+_xlfn.XLOOKUP(INT((B1103-1)/12)+1,'ZC Curve'!$B$8:$B$107,'ZC Curve'!S$8:S$107,,0))^(1/12)-1</f>
        <v>0</v>
      </c>
      <c r="F1103" s="766">
        <f t="shared" ref="F1103:F1166" si="145">F1102/(1+E1103)</f>
        <v>1</v>
      </c>
      <c r="G1103" s="765">
        <f>(1+_xlfn.XLOOKUP(INT((B1103-1)/12)+1,'ZC Curve'!$B$8:$B$107,'ZC Curve'!T$8:T$107,,0))^(1/12)-1</f>
        <v>0</v>
      </c>
      <c r="H1103" s="766">
        <f t="shared" ref="H1103:H1166" si="146">H1102/(1+G1103)</f>
        <v>1</v>
      </c>
      <c r="I1103" s="594"/>
      <c r="J1103" s="705">
        <f t="shared" ref="J1103:J1166" si="147">J1102+1</f>
        <v>1091</v>
      </c>
      <c r="K1103" s="756"/>
      <c r="L1103" s="756"/>
      <c r="M1103" s="756"/>
      <c r="N1103" s="756"/>
      <c r="O1103" s="756"/>
      <c r="P1103" s="756"/>
      <c r="Q1103" s="756"/>
      <c r="R1103" s="756"/>
      <c r="S1103" s="756"/>
      <c r="T1103" s="756"/>
      <c r="U1103" s="756"/>
      <c r="V1103" s="756"/>
      <c r="W1103" s="594"/>
      <c r="X1103" s="705">
        <f t="shared" ref="X1103:X1166" si="148">X1102+1</f>
        <v>1091</v>
      </c>
      <c r="Y1103" s="756"/>
      <c r="Z1103" s="756"/>
      <c r="AA1103" s="756"/>
      <c r="AB1103" s="756"/>
      <c r="AC1103" s="756"/>
      <c r="AD1103" s="756"/>
      <c r="AE1103" s="756"/>
      <c r="AF1103" s="756"/>
      <c r="AG1103" s="756"/>
      <c r="AH1103" s="756"/>
      <c r="AI1103" s="756"/>
      <c r="AJ1103" s="756"/>
      <c r="AK1103" s="594"/>
      <c r="AL1103" s="705">
        <f t="shared" si="141"/>
        <v>1091</v>
      </c>
      <c r="AM1103" s="756"/>
      <c r="AN1103" s="756"/>
      <c r="AO1103" s="756"/>
      <c r="AP1103" s="756"/>
      <c r="AQ1103" s="756"/>
      <c r="AR1103" s="756"/>
      <c r="AS1103" s="756"/>
      <c r="AT1103" s="756"/>
      <c r="AU1103" s="756"/>
      <c r="AV1103" s="756"/>
      <c r="AW1103" s="756"/>
      <c r="AX1103" s="756"/>
      <c r="AY1103" s="594"/>
      <c r="AZ1103" s="705">
        <f t="shared" si="142"/>
        <v>1091</v>
      </c>
      <c r="BA1103" s="756"/>
      <c r="BB1103" s="756"/>
      <c r="BC1103" s="756"/>
      <c r="BD1103" s="756"/>
      <c r="BE1103" s="756"/>
      <c r="BF1103" s="756"/>
      <c r="BG1103" s="756"/>
      <c r="BH1103" s="756"/>
      <c r="BI1103" s="756"/>
      <c r="BJ1103" s="756"/>
      <c r="BK1103" s="756"/>
      <c r="BL1103" s="756"/>
      <c r="BM1103" s="685"/>
      <c r="BN1103" s="705">
        <f t="shared" si="143"/>
        <v>1091</v>
      </c>
      <c r="BO1103" s="756"/>
      <c r="BP1103" s="756"/>
      <c r="BQ1103" s="756"/>
      <c r="BR1103" s="756"/>
      <c r="BS1103" s="756"/>
      <c r="BT1103" s="756"/>
      <c r="BU1103" s="756"/>
      <c r="BV1103" s="756"/>
      <c r="BW1103" s="756"/>
      <c r="BX1103" s="756"/>
      <c r="BY1103" s="756"/>
      <c r="BZ1103" s="756"/>
    </row>
    <row r="1104" spans="2:78" x14ac:dyDescent="0.25">
      <c r="B1104" s="705">
        <v>1092</v>
      </c>
      <c r="C1104" s="765">
        <f>(1+_xlfn.XLOOKUP(INT((B1104-1)/12)+1,'ZC Curve'!$B$8:$B$107,'ZC Curve'!R$8:R$107,,0))^(1/12)-1</f>
        <v>0</v>
      </c>
      <c r="D1104" s="766">
        <f t="shared" si="144"/>
        <v>1</v>
      </c>
      <c r="E1104" s="765">
        <f>(1+_xlfn.XLOOKUP(INT((B1104-1)/12)+1,'ZC Curve'!$B$8:$B$107,'ZC Curve'!S$8:S$107,,0))^(1/12)-1</f>
        <v>0</v>
      </c>
      <c r="F1104" s="766">
        <f t="shared" si="145"/>
        <v>1</v>
      </c>
      <c r="G1104" s="765">
        <f>(1+_xlfn.XLOOKUP(INT((B1104-1)/12)+1,'ZC Curve'!$B$8:$B$107,'ZC Curve'!T$8:T$107,,0))^(1/12)-1</f>
        <v>0</v>
      </c>
      <c r="H1104" s="766">
        <f t="shared" si="146"/>
        <v>1</v>
      </c>
      <c r="I1104" s="594"/>
      <c r="J1104" s="705">
        <f t="shared" si="147"/>
        <v>1092</v>
      </c>
      <c r="K1104" s="756"/>
      <c r="L1104" s="756"/>
      <c r="M1104" s="756"/>
      <c r="N1104" s="756"/>
      <c r="O1104" s="756"/>
      <c r="P1104" s="756"/>
      <c r="Q1104" s="756"/>
      <c r="R1104" s="756"/>
      <c r="S1104" s="756"/>
      <c r="T1104" s="756"/>
      <c r="U1104" s="756"/>
      <c r="V1104" s="756"/>
      <c r="W1104" s="594"/>
      <c r="X1104" s="705">
        <f t="shared" si="148"/>
        <v>1092</v>
      </c>
      <c r="Y1104" s="756"/>
      <c r="Z1104" s="756"/>
      <c r="AA1104" s="756"/>
      <c r="AB1104" s="756"/>
      <c r="AC1104" s="756"/>
      <c r="AD1104" s="756"/>
      <c r="AE1104" s="756"/>
      <c r="AF1104" s="756"/>
      <c r="AG1104" s="756"/>
      <c r="AH1104" s="756"/>
      <c r="AI1104" s="756"/>
      <c r="AJ1104" s="756"/>
      <c r="AK1104" s="594"/>
      <c r="AL1104" s="705">
        <f t="shared" si="141"/>
        <v>1092</v>
      </c>
      <c r="AM1104" s="756"/>
      <c r="AN1104" s="756"/>
      <c r="AO1104" s="756"/>
      <c r="AP1104" s="756"/>
      <c r="AQ1104" s="756"/>
      <c r="AR1104" s="756"/>
      <c r="AS1104" s="756"/>
      <c r="AT1104" s="756"/>
      <c r="AU1104" s="756"/>
      <c r="AV1104" s="756"/>
      <c r="AW1104" s="756"/>
      <c r="AX1104" s="756"/>
      <c r="AY1104" s="594"/>
      <c r="AZ1104" s="705">
        <f t="shared" si="142"/>
        <v>1092</v>
      </c>
      <c r="BA1104" s="756"/>
      <c r="BB1104" s="756"/>
      <c r="BC1104" s="756"/>
      <c r="BD1104" s="756"/>
      <c r="BE1104" s="756"/>
      <c r="BF1104" s="756"/>
      <c r="BG1104" s="756"/>
      <c r="BH1104" s="756"/>
      <c r="BI1104" s="756"/>
      <c r="BJ1104" s="756"/>
      <c r="BK1104" s="756"/>
      <c r="BL1104" s="756"/>
      <c r="BM1104" s="685"/>
      <c r="BN1104" s="705">
        <f t="shared" si="143"/>
        <v>1092</v>
      </c>
      <c r="BO1104" s="756"/>
      <c r="BP1104" s="756"/>
      <c r="BQ1104" s="756"/>
      <c r="BR1104" s="756"/>
      <c r="BS1104" s="756"/>
      <c r="BT1104" s="756"/>
      <c r="BU1104" s="756"/>
      <c r="BV1104" s="756"/>
      <c r="BW1104" s="756"/>
      <c r="BX1104" s="756"/>
      <c r="BY1104" s="756"/>
      <c r="BZ1104" s="756"/>
    </row>
    <row r="1105" spans="2:78" x14ac:dyDescent="0.25">
      <c r="B1105" s="705">
        <v>1093</v>
      </c>
      <c r="C1105" s="765">
        <f>(1+_xlfn.XLOOKUP(INT((B1105-1)/12)+1,'ZC Curve'!$B$8:$B$107,'ZC Curve'!R$8:R$107,,0))^(1/12)-1</f>
        <v>0</v>
      </c>
      <c r="D1105" s="766">
        <f t="shared" si="144"/>
        <v>1</v>
      </c>
      <c r="E1105" s="765">
        <f>(1+_xlfn.XLOOKUP(INT((B1105-1)/12)+1,'ZC Curve'!$B$8:$B$107,'ZC Curve'!S$8:S$107,,0))^(1/12)-1</f>
        <v>0</v>
      </c>
      <c r="F1105" s="766">
        <f t="shared" si="145"/>
        <v>1</v>
      </c>
      <c r="G1105" s="765">
        <f>(1+_xlfn.XLOOKUP(INT((B1105-1)/12)+1,'ZC Curve'!$B$8:$B$107,'ZC Curve'!T$8:T$107,,0))^(1/12)-1</f>
        <v>0</v>
      </c>
      <c r="H1105" s="766">
        <f t="shared" si="146"/>
        <v>1</v>
      </c>
      <c r="I1105" s="594"/>
      <c r="J1105" s="705">
        <f t="shared" si="147"/>
        <v>1093</v>
      </c>
      <c r="K1105" s="756"/>
      <c r="L1105" s="756"/>
      <c r="M1105" s="756"/>
      <c r="N1105" s="756"/>
      <c r="O1105" s="756"/>
      <c r="P1105" s="756"/>
      <c r="Q1105" s="756"/>
      <c r="R1105" s="756"/>
      <c r="S1105" s="756"/>
      <c r="T1105" s="756"/>
      <c r="U1105" s="756"/>
      <c r="V1105" s="756"/>
      <c r="W1105" s="594"/>
      <c r="X1105" s="705">
        <f t="shared" si="148"/>
        <v>1093</v>
      </c>
      <c r="Y1105" s="756"/>
      <c r="Z1105" s="756"/>
      <c r="AA1105" s="756"/>
      <c r="AB1105" s="756"/>
      <c r="AC1105" s="756"/>
      <c r="AD1105" s="756"/>
      <c r="AE1105" s="756"/>
      <c r="AF1105" s="756"/>
      <c r="AG1105" s="756"/>
      <c r="AH1105" s="756"/>
      <c r="AI1105" s="756"/>
      <c r="AJ1105" s="756"/>
      <c r="AK1105" s="594"/>
      <c r="AL1105" s="705">
        <f t="shared" si="141"/>
        <v>1093</v>
      </c>
      <c r="AM1105" s="756"/>
      <c r="AN1105" s="756"/>
      <c r="AO1105" s="756"/>
      <c r="AP1105" s="756"/>
      <c r="AQ1105" s="756"/>
      <c r="AR1105" s="756"/>
      <c r="AS1105" s="756"/>
      <c r="AT1105" s="756"/>
      <c r="AU1105" s="756"/>
      <c r="AV1105" s="756"/>
      <c r="AW1105" s="756"/>
      <c r="AX1105" s="756"/>
      <c r="AY1105" s="594"/>
      <c r="AZ1105" s="705">
        <f t="shared" si="142"/>
        <v>1093</v>
      </c>
      <c r="BA1105" s="756"/>
      <c r="BB1105" s="756"/>
      <c r="BC1105" s="756"/>
      <c r="BD1105" s="756"/>
      <c r="BE1105" s="756"/>
      <c r="BF1105" s="756"/>
      <c r="BG1105" s="756"/>
      <c r="BH1105" s="756"/>
      <c r="BI1105" s="756"/>
      <c r="BJ1105" s="756"/>
      <c r="BK1105" s="756"/>
      <c r="BL1105" s="756"/>
      <c r="BM1105" s="685"/>
      <c r="BN1105" s="705">
        <f t="shared" si="143"/>
        <v>1093</v>
      </c>
      <c r="BO1105" s="756"/>
      <c r="BP1105" s="756"/>
      <c r="BQ1105" s="756"/>
      <c r="BR1105" s="756"/>
      <c r="BS1105" s="756"/>
      <c r="BT1105" s="756"/>
      <c r="BU1105" s="756"/>
      <c r="BV1105" s="756"/>
      <c r="BW1105" s="756"/>
      <c r="BX1105" s="756"/>
      <c r="BY1105" s="756"/>
      <c r="BZ1105" s="756"/>
    </row>
    <row r="1106" spans="2:78" x14ac:dyDescent="0.25">
      <c r="B1106" s="705">
        <v>1094</v>
      </c>
      <c r="C1106" s="765">
        <f>(1+_xlfn.XLOOKUP(INT((B1106-1)/12)+1,'ZC Curve'!$B$8:$B$107,'ZC Curve'!R$8:R$107,,0))^(1/12)-1</f>
        <v>0</v>
      </c>
      <c r="D1106" s="766">
        <f t="shared" si="144"/>
        <v>1</v>
      </c>
      <c r="E1106" s="765">
        <f>(1+_xlfn.XLOOKUP(INT((B1106-1)/12)+1,'ZC Curve'!$B$8:$B$107,'ZC Curve'!S$8:S$107,,0))^(1/12)-1</f>
        <v>0</v>
      </c>
      <c r="F1106" s="766">
        <f t="shared" si="145"/>
        <v>1</v>
      </c>
      <c r="G1106" s="765">
        <f>(1+_xlfn.XLOOKUP(INT((B1106-1)/12)+1,'ZC Curve'!$B$8:$B$107,'ZC Curve'!T$8:T$107,,0))^(1/12)-1</f>
        <v>0</v>
      </c>
      <c r="H1106" s="766">
        <f t="shared" si="146"/>
        <v>1</v>
      </c>
      <c r="I1106" s="594"/>
      <c r="J1106" s="705">
        <f t="shared" si="147"/>
        <v>1094</v>
      </c>
      <c r="K1106" s="756"/>
      <c r="L1106" s="756"/>
      <c r="M1106" s="756"/>
      <c r="N1106" s="756"/>
      <c r="O1106" s="756"/>
      <c r="P1106" s="756"/>
      <c r="Q1106" s="756"/>
      <c r="R1106" s="756"/>
      <c r="S1106" s="756"/>
      <c r="T1106" s="756"/>
      <c r="U1106" s="756"/>
      <c r="V1106" s="756"/>
      <c r="W1106" s="594"/>
      <c r="X1106" s="705">
        <f t="shared" si="148"/>
        <v>1094</v>
      </c>
      <c r="Y1106" s="756"/>
      <c r="Z1106" s="756"/>
      <c r="AA1106" s="756"/>
      <c r="AB1106" s="756"/>
      <c r="AC1106" s="756"/>
      <c r="AD1106" s="756"/>
      <c r="AE1106" s="756"/>
      <c r="AF1106" s="756"/>
      <c r="AG1106" s="756"/>
      <c r="AH1106" s="756"/>
      <c r="AI1106" s="756"/>
      <c r="AJ1106" s="756"/>
      <c r="AK1106" s="594"/>
      <c r="AL1106" s="705">
        <f t="shared" si="141"/>
        <v>1094</v>
      </c>
      <c r="AM1106" s="756"/>
      <c r="AN1106" s="756"/>
      <c r="AO1106" s="756"/>
      <c r="AP1106" s="756"/>
      <c r="AQ1106" s="756"/>
      <c r="AR1106" s="756"/>
      <c r="AS1106" s="756"/>
      <c r="AT1106" s="756"/>
      <c r="AU1106" s="756"/>
      <c r="AV1106" s="756"/>
      <c r="AW1106" s="756"/>
      <c r="AX1106" s="756"/>
      <c r="AY1106" s="594"/>
      <c r="AZ1106" s="705">
        <f t="shared" si="142"/>
        <v>1094</v>
      </c>
      <c r="BA1106" s="756"/>
      <c r="BB1106" s="756"/>
      <c r="BC1106" s="756"/>
      <c r="BD1106" s="756"/>
      <c r="BE1106" s="756"/>
      <c r="BF1106" s="756"/>
      <c r="BG1106" s="756"/>
      <c r="BH1106" s="756"/>
      <c r="BI1106" s="756"/>
      <c r="BJ1106" s="756"/>
      <c r="BK1106" s="756"/>
      <c r="BL1106" s="756"/>
      <c r="BM1106" s="685"/>
      <c r="BN1106" s="705">
        <f t="shared" si="143"/>
        <v>1094</v>
      </c>
      <c r="BO1106" s="756"/>
      <c r="BP1106" s="756"/>
      <c r="BQ1106" s="756"/>
      <c r="BR1106" s="756"/>
      <c r="BS1106" s="756"/>
      <c r="BT1106" s="756"/>
      <c r="BU1106" s="756"/>
      <c r="BV1106" s="756"/>
      <c r="BW1106" s="756"/>
      <c r="BX1106" s="756"/>
      <c r="BY1106" s="756"/>
      <c r="BZ1106" s="756"/>
    </row>
    <row r="1107" spans="2:78" x14ac:dyDescent="0.25">
      <c r="B1107" s="705">
        <v>1095</v>
      </c>
      <c r="C1107" s="765">
        <f>(1+_xlfn.XLOOKUP(INT((B1107-1)/12)+1,'ZC Curve'!$B$8:$B$107,'ZC Curve'!R$8:R$107,,0))^(1/12)-1</f>
        <v>0</v>
      </c>
      <c r="D1107" s="766">
        <f t="shared" si="144"/>
        <v>1</v>
      </c>
      <c r="E1107" s="765">
        <f>(1+_xlfn.XLOOKUP(INT((B1107-1)/12)+1,'ZC Curve'!$B$8:$B$107,'ZC Curve'!S$8:S$107,,0))^(1/12)-1</f>
        <v>0</v>
      </c>
      <c r="F1107" s="766">
        <f t="shared" si="145"/>
        <v>1</v>
      </c>
      <c r="G1107" s="765">
        <f>(1+_xlfn.XLOOKUP(INT((B1107-1)/12)+1,'ZC Curve'!$B$8:$B$107,'ZC Curve'!T$8:T$107,,0))^(1/12)-1</f>
        <v>0</v>
      </c>
      <c r="H1107" s="766">
        <f t="shared" si="146"/>
        <v>1</v>
      </c>
      <c r="I1107" s="594"/>
      <c r="J1107" s="705">
        <f t="shared" si="147"/>
        <v>1095</v>
      </c>
      <c r="K1107" s="756"/>
      <c r="L1107" s="756"/>
      <c r="M1107" s="756"/>
      <c r="N1107" s="756"/>
      <c r="O1107" s="756"/>
      <c r="P1107" s="756"/>
      <c r="Q1107" s="756"/>
      <c r="R1107" s="756"/>
      <c r="S1107" s="756"/>
      <c r="T1107" s="756"/>
      <c r="U1107" s="756"/>
      <c r="V1107" s="756"/>
      <c r="W1107" s="594"/>
      <c r="X1107" s="705">
        <f t="shared" si="148"/>
        <v>1095</v>
      </c>
      <c r="Y1107" s="756"/>
      <c r="Z1107" s="756"/>
      <c r="AA1107" s="756"/>
      <c r="AB1107" s="756"/>
      <c r="AC1107" s="756"/>
      <c r="AD1107" s="756"/>
      <c r="AE1107" s="756"/>
      <c r="AF1107" s="756"/>
      <c r="AG1107" s="756"/>
      <c r="AH1107" s="756"/>
      <c r="AI1107" s="756"/>
      <c r="AJ1107" s="756"/>
      <c r="AK1107" s="594"/>
      <c r="AL1107" s="705">
        <f t="shared" si="141"/>
        <v>1095</v>
      </c>
      <c r="AM1107" s="756"/>
      <c r="AN1107" s="756"/>
      <c r="AO1107" s="756"/>
      <c r="AP1107" s="756"/>
      <c r="AQ1107" s="756"/>
      <c r="AR1107" s="756"/>
      <c r="AS1107" s="756"/>
      <c r="AT1107" s="756"/>
      <c r="AU1107" s="756"/>
      <c r="AV1107" s="756"/>
      <c r="AW1107" s="756"/>
      <c r="AX1107" s="756"/>
      <c r="AY1107" s="594"/>
      <c r="AZ1107" s="705">
        <f t="shared" si="142"/>
        <v>1095</v>
      </c>
      <c r="BA1107" s="756"/>
      <c r="BB1107" s="756"/>
      <c r="BC1107" s="756"/>
      <c r="BD1107" s="756"/>
      <c r="BE1107" s="756"/>
      <c r="BF1107" s="756"/>
      <c r="BG1107" s="756"/>
      <c r="BH1107" s="756"/>
      <c r="BI1107" s="756"/>
      <c r="BJ1107" s="756"/>
      <c r="BK1107" s="756"/>
      <c r="BL1107" s="756"/>
      <c r="BM1107" s="685"/>
      <c r="BN1107" s="705">
        <f t="shared" si="143"/>
        <v>1095</v>
      </c>
      <c r="BO1107" s="756"/>
      <c r="BP1107" s="756"/>
      <c r="BQ1107" s="756"/>
      <c r="BR1107" s="756"/>
      <c r="BS1107" s="756"/>
      <c r="BT1107" s="756"/>
      <c r="BU1107" s="756"/>
      <c r="BV1107" s="756"/>
      <c r="BW1107" s="756"/>
      <c r="BX1107" s="756"/>
      <c r="BY1107" s="756"/>
      <c r="BZ1107" s="756"/>
    </row>
    <row r="1108" spans="2:78" x14ac:dyDescent="0.25">
      <c r="B1108" s="705">
        <v>1096</v>
      </c>
      <c r="C1108" s="765">
        <f>(1+_xlfn.XLOOKUP(INT((B1108-1)/12)+1,'ZC Curve'!$B$8:$B$107,'ZC Curve'!R$8:R$107,,0))^(1/12)-1</f>
        <v>0</v>
      </c>
      <c r="D1108" s="766">
        <f t="shared" si="144"/>
        <v>1</v>
      </c>
      <c r="E1108" s="765">
        <f>(1+_xlfn.XLOOKUP(INT((B1108-1)/12)+1,'ZC Curve'!$B$8:$B$107,'ZC Curve'!S$8:S$107,,0))^(1/12)-1</f>
        <v>0</v>
      </c>
      <c r="F1108" s="766">
        <f t="shared" si="145"/>
        <v>1</v>
      </c>
      <c r="G1108" s="765">
        <f>(1+_xlfn.XLOOKUP(INT((B1108-1)/12)+1,'ZC Curve'!$B$8:$B$107,'ZC Curve'!T$8:T$107,,0))^(1/12)-1</f>
        <v>0</v>
      </c>
      <c r="H1108" s="766">
        <f t="shared" si="146"/>
        <v>1</v>
      </c>
      <c r="I1108" s="594"/>
      <c r="J1108" s="705">
        <f t="shared" si="147"/>
        <v>1096</v>
      </c>
      <c r="K1108" s="756"/>
      <c r="L1108" s="756"/>
      <c r="M1108" s="756"/>
      <c r="N1108" s="756"/>
      <c r="O1108" s="756"/>
      <c r="P1108" s="756"/>
      <c r="Q1108" s="756"/>
      <c r="R1108" s="756"/>
      <c r="S1108" s="756"/>
      <c r="T1108" s="756"/>
      <c r="U1108" s="756"/>
      <c r="V1108" s="756"/>
      <c r="W1108" s="594"/>
      <c r="X1108" s="705">
        <f t="shared" si="148"/>
        <v>1096</v>
      </c>
      <c r="Y1108" s="756"/>
      <c r="Z1108" s="756"/>
      <c r="AA1108" s="756"/>
      <c r="AB1108" s="756"/>
      <c r="AC1108" s="756"/>
      <c r="AD1108" s="756"/>
      <c r="AE1108" s="756"/>
      <c r="AF1108" s="756"/>
      <c r="AG1108" s="756"/>
      <c r="AH1108" s="756"/>
      <c r="AI1108" s="756"/>
      <c r="AJ1108" s="756"/>
      <c r="AK1108" s="594"/>
      <c r="AL1108" s="705">
        <f t="shared" si="141"/>
        <v>1096</v>
      </c>
      <c r="AM1108" s="756"/>
      <c r="AN1108" s="756"/>
      <c r="AO1108" s="756"/>
      <c r="AP1108" s="756"/>
      <c r="AQ1108" s="756"/>
      <c r="AR1108" s="756"/>
      <c r="AS1108" s="756"/>
      <c r="AT1108" s="756"/>
      <c r="AU1108" s="756"/>
      <c r="AV1108" s="756"/>
      <c r="AW1108" s="756"/>
      <c r="AX1108" s="756"/>
      <c r="AY1108" s="594"/>
      <c r="AZ1108" s="705">
        <f t="shared" si="142"/>
        <v>1096</v>
      </c>
      <c r="BA1108" s="756"/>
      <c r="BB1108" s="756"/>
      <c r="BC1108" s="756"/>
      <c r="BD1108" s="756"/>
      <c r="BE1108" s="756"/>
      <c r="BF1108" s="756"/>
      <c r="BG1108" s="756"/>
      <c r="BH1108" s="756"/>
      <c r="BI1108" s="756"/>
      <c r="BJ1108" s="756"/>
      <c r="BK1108" s="756"/>
      <c r="BL1108" s="756"/>
      <c r="BM1108" s="685"/>
      <c r="BN1108" s="705">
        <f t="shared" si="143"/>
        <v>1096</v>
      </c>
      <c r="BO1108" s="756"/>
      <c r="BP1108" s="756"/>
      <c r="BQ1108" s="756"/>
      <c r="BR1108" s="756"/>
      <c r="BS1108" s="756"/>
      <c r="BT1108" s="756"/>
      <c r="BU1108" s="756"/>
      <c r="BV1108" s="756"/>
      <c r="BW1108" s="756"/>
      <c r="BX1108" s="756"/>
      <c r="BY1108" s="756"/>
      <c r="BZ1108" s="756"/>
    </row>
    <row r="1109" spans="2:78" x14ac:dyDescent="0.25">
      <c r="B1109" s="705">
        <v>1097</v>
      </c>
      <c r="C1109" s="765">
        <f>(1+_xlfn.XLOOKUP(INT((B1109-1)/12)+1,'ZC Curve'!$B$8:$B$107,'ZC Curve'!R$8:R$107,,0))^(1/12)-1</f>
        <v>0</v>
      </c>
      <c r="D1109" s="766">
        <f t="shared" si="144"/>
        <v>1</v>
      </c>
      <c r="E1109" s="765">
        <f>(1+_xlfn.XLOOKUP(INT((B1109-1)/12)+1,'ZC Curve'!$B$8:$B$107,'ZC Curve'!S$8:S$107,,0))^(1/12)-1</f>
        <v>0</v>
      </c>
      <c r="F1109" s="766">
        <f t="shared" si="145"/>
        <v>1</v>
      </c>
      <c r="G1109" s="765">
        <f>(1+_xlfn.XLOOKUP(INT((B1109-1)/12)+1,'ZC Curve'!$B$8:$B$107,'ZC Curve'!T$8:T$107,,0))^(1/12)-1</f>
        <v>0</v>
      </c>
      <c r="H1109" s="766">
        <f t="shared" si="146"/>
        <v>1</v>
      </c>
      <c r="I1109" s="594"/>
      <c r="J1109" s="705">
        <f t="shared" si="147"/>
        <v>1097</v>
      </c>
      <c r="K1109" s="756"/>
      <c r="L1109" s="756"/>
      <c r="M1109" s="756"/>
      <c r="N1109" s="756"/>
      <c r="O1109" s="756"/>
      <c r="P1109" s="756"/>
      <c r="Q1109" s="756"/>
      <c r="R1109" s="756"/>
      <c r="S1109" s="756"/>
      <c r="T1109" s="756"/>
      <c r="U1109" s="756"/>
      <c r="V1109" s="756"/>
      <c r="W1109" s="594"/>
      <c r="X1109" s="705">
        <f t="shared" si="148"/>
        <v>1097</v>
      </c>
      <c r="Y1109" s="756"/>
      <c r="Z1109" s="756"/>
      <c r="AA1109" s="756"/>
      <c r="AB1109" s="756"/>
      <c r="AC1109" s="756"/>
      <c r="AD1109" s="756"/>
      <c r="AE1109" s="756"/>
      <c r="AF1109" s="756"/>
      <c r="AG1109" s="756"/>
      <c r="AH1109" s="756"/>
      <c r="AI1109" s="756"/>
      <c r="AJ1109" s="756"/>
      <c r="AK1109" s="594"/>
      <c r="AL1109" s="705">
        <f t="shared" si="141"/>
        <v>1097</v>
      </c>
      <c r="AM1109" s="756"/>
      <c r="AN1109" s="756"/>
      <c r="AO1109" s="756"/>
      <c r="AP1109" s="756"/>
      <c r="AQ1109" s="756"/>
      <c r="AR1109" s="756"/>
      <c r="AS1109" s="756"/>
      <c r="AT1109" s="756"/>
      <c r="AU1109" s="756"/>
      <c r="AV1109" s="756"/>
      <c r="AW1109" s="756"/>
      <c r="AX1109" s="756"/>
      <c r="AY1109" s="594"/>
      <c r="AZ1109" s="705">
        <f t="shared" si="142"/>
        <v>1097</v>
      </c>
      <c r="BA1109" s="756"/>
      <c r="BB1109" s="756"/>
      <c r="BC1109" s="756"/>
      <c r="BD1109" s="756"/>
      <c r="BE1109" s="756"/>
      <c r="BF1109" s="756"/>
      <c r="BG1109" s="756"/>
      <c r="BH1109" s="756"/>
      <c r="BI1109" s="756"/>
      <c r="BJ1109" s="756"/>
      <c r="BK1109" s="756"/>
      <c r="BL1109" s="756"/>
      <c r="BM1109" s="685"/>
      <c r="BN1109" s="705">
        <f t="shared" si="143"/>
        <v>1097</v>
      </c>
      <c r="BO1109" s="756"/>
      <c r="BP1109" s="756"/>
      <c r="BQ1109" s="756"/>
      <c r="BR1109" s="756"/>
      <c r="BS1109" s="756"/>
      <c r="BT1109" s="756"/>
      <c r="BU1109" s="756"/>
      <c r="BV1109" s="756"/>
      <c r="BW1109" s="756"/>
      <c r="BX1109" s="756"/>
      <c r="BY1109" s="756"/>
      <c r="BZ1109" s="756"/>
    </row>
    <row r="1110" spans="2:78" x14ac:dyDescent="0.25">
      <c r="B1110" s="705">
        <v>1098</v>
      </c>
      <c r="C1110" s="765">
        <f>(1+_xlfn.XLOOKUP(INT((B1110-1)/12)+1,'ZC Curve'!$B$8:$B$107,'ZC Curve'!R$8:R$107,,0))^(1/12)-1</f>
        <v>0</v>
      </c>
      <c r="D1110" s="766">
        <f t="shared" si="144"/>
        <v>1</v>
      </c>
      <c r="E1110" s="765">
        <f>(1+_xlfn.XLOOKUP(INT((B1110-1)/12)+1,'ZC Curve'!$B$8:$B$107,'ZC Curve'!S$8:S$107,,0))^(1/12)-1</f>
        <v>0</v>
      </c>
      <c r="F1110" s="766">
        <f t="shared" si="145"/>
        <v>1</v>
      </c>
      <c r="G1110" s="765">
        <f>(1+_xlfn.XLOOKUP(INT((B1110-1)/12)+1,'ZC Curve'!$B$8:$B$107,'ZC Curve'!T$8:T$107,,0))^(1/12)-1</f>
        <v>0</v>
      </c>
      <c r="H1110" s="766">
        <f t="shared" si="146"/>
        <v>1</v>
      </c>
      <c r="I1110" s="594"/>
      <c r="J1110" s="705">
        <f t="shared" si="147"/>
        <v>1098</v>
      </c>
      <c r="K1110" s="756"/>
      <c r="L1110" s="756"/>
      <c r="M1110" s="756"/>
      <c r="N1110" s="756"/>
      <c r="O1110" s="756"/>
      <c r="P1110" s="756"/>
      <c r="Q1110" s="756"/>
      <c r="R1110" s="756"/>
      <c r="S1110" s="756"/>
      <c r="T1110" s="756"/>
      <c r="U1110" s="756"/>
      <c r="V1110" s="756"/>
      <c r="W1110" s="594"/>
      <c r="X1110" s="705">
        <f t="shared" si="148"/>
        <v>1098</v>
      </c>
      <c r="Y1110" s="756"/>
      <c r="Z1110" s="756"/>
      <c r="AA1110" s="756"/>
      <c r="AB1110" s="756"/>
      <c r="AC1110" s="756"/>
      <c r="AD1110" s="756"/>
      <c r="AE1110" s="756"/>
      <c r="AF1110" s="756"/>
      <c r="AG1110" s="756"/>
      <c r="AH1110" s="756"/>
      <c r="AI1110" s="756"/>
      <c r="AJ1110" s="756"/>
      <c r="AK1110" s="594"/>
      <c r="AL1110" s="705">
        <f t="shared" si="141"/>
        <v>1098</v>
      </c>
      <c r="AM1110" s="756"/>
      <c r="AN1110" s="756"/>
      <c r="AO1110" s="756"/>
      <c r="AP1110" s="756"/>
      <c r="AQ1110" s="756"/>
      <c r="AR1110" s="756"/>
      <c r="AS1110" s="756"/>
      <c r="AT1110" s="756"/>
      <c r="AU1110" s="756"/>
      <c r="AV1110" s="756"/>
      <c r="AW1110" s="756"/>
      <c r="AX1110" s="756"/>
      <c r="AY1110" s="594"/>
      <c r="AZ1110" s="705">
        <f t="shared" si="142"/>
        <v>1098</v>
      </c>
      <c r="BA1110" s="756"/>
      <c r="BB1110" s="756"/>
      <c r="BC1110" s="756"/>
      <c r="BD1110" s="756"/>
      <c r="BE1110" s="756"/>
      <c r="BF1110" s="756"/>
      <c r="BG1110" s="756"/>
      <c r="BH1110" s="756"/>
      <c r="BI1110" s="756"/>
      <c r="BJ1110" s="756"/>
      <c r="BK1110" s="756"/>
      <c r="BL1110" s="756"/>
      <c r="BM1110" s="685"/>
      <c r="BN1110" s="705">
        <f t="shared" si="143"/>
        <v>1098</v>
      </c>
      <c r="BO1110" s="756"/>
      <c r="BP1110" s="756"/>
      <c r="BQ1110" s="756"/>
      <c r="BR1110" s="756"/>
      <c r="BS1110" s="756"/>
      <c r="BT1110" s="756"/>
      <c r="BU1110" s="756"/>
      <c r="BV1110" s="756"/>
      <c r="BW1110" s="756"/>
      <c r="BX1110" s="756"/>
      <c r="BY1110" s="756"/>
      <c r="BZ1110" s="756"/>
    </row>
    <row r="1111" spans="2:78" x14ac:dyDescent="0.25">
      <c r="B1111" s="705">
        <v>1099</v>
      </c>
      <c r="C1111" s="765">
        <f>(1+_xlfn.XLOOKUP(INT((B1111-1)/12)+1,'ZC Curve'!$B$8:$B$107,'ZC Curve'!R$8:R$107,,0))^(1/12)-1</f>
        <v>0</v>
      </c>
      <c r="D1111" s="766">
        <f t="shared" si="144"/>
        <v>1</v>
      </c>
      <c r="E1111" s="765">
        <f>(1+_xlfn.XLOOKUP(INT((B1111-1)/12)+1,'ZC Curve'!$B$8:$B$107,'ZC Curve'!S$8:S$107,,0))^(1/12)-1</f>
        <v>0</v>
      </c>
      <c r="F1111" s="766">
        <f t="shared" si="145"/>
        <v>1</v>
      </c>
      <c r="G1111" s="765">
        <f>(1+_xlfn.XLOOKUP(INT((B1111-1)/12)+1,'ZC Curve'!$B$8:$B$107,'ZC Curve'!T$8:T$107,,0))^(1/12)-1</f>
        <v>0</v>
      </c>
      <c r="H1111" s="766">
        <f t="shared" si="146"/>
        <v>1</v>
      </c>
      <c r="I1111" s="594"/>
      <c r="J1111" s="705">
        <f t="shared" si="147"/>
        <v>1099</v>
      </c>
      <c r="K1111" s="756"/>
      <c r="L1111" s="756"/>
      <c r="M1111" s="756"/>
      <c r="N1111" s="756"/>
      <c r="O1111" s="756"/>
      <c r="P1111" s="756"/>
      <c r="Q1111" s="756"/>
      <c r="R1111" s="756"/>
      <c r="S1111" s="756"/>
      <c r="T1111" s="756"/>
      <c r="U1111" s="756"/>
      <c r="V1111" s="756"/>
      <c r="W1111" s="594"/>
      <c r="X1111" s="705">
        <f t="shared" si="148"/>
        <v>1099</v>
      </c>
      <c r="Y1111" s="756"/>
      <c r="Z1111" s="756"/>
      <c r="AA1111" s="756"/>
      <c r="AB1111" s="756"/>
      <c r="AC1111" s="756"/>
      <c r="AD1111" s="756"/>
      <c r="AE1111" s="756"/>
      <c r="AF1111" s="756"/>
      <c r="AG1111" s="756"/>
      <c r="AH1111" s="756"/>
      <c r="AI1111" s="756"/>
      <c r="AJ1111" s="756"/>
      <c r="AK1111" s="594"/>
      <c r="AL1111" s="705">
        <f t="shared" si="141"/>
        <v>1099</v>
      </c>
      <c r="AM1111" s="756"/>
      <c r="AN1111" s="756"/>
      <c r="AO1111" s="756"/>
      <c r="AP1111" s="756"/>
      <c r="AQ1111" s="756"/>
      <c r="AR1111" s="756"/>
      <c r="AS1111" s="756"/>
      <c r="AT1111" s="756"/>
      <c r="AU1111" s="756"/>
      <c r="AV1111" s="756"/>
      <c r="AW1111" s="756"/>
      <c r="AX1111" s="756"/>
      <c r="AY1111" s="594"/>
      <c r="AZ1111" s="705">
        <f t="shared" si="142"/>
        <v>1099</v>
      </c>
      <c r="BA1111" s="756"/>
      <c r="BB1111" s="756"/>
      <c r="BC1111" s="756"/>
      <c r="BD1111" s="756"/>
      <c r="BE1111" s="756"/>
      <c r="BF1111" s="756"/>
      <c r="BG1111" s="756"/>
      <c r="BH1111" s="756"/>
      <c r="BI1111" s="756"/>
      <c r="BJ1111" s="756"/>
      <c r="BK1111" s="756"/>
      <c r="BL1111" s="756"/>
      <c r="BM1111" s="685"/>
      <c r="BN1111" s="705">
        <f t="shared" si="143"/>
        <v>1099</v>
      </c>
      <c r="BO1111" s="756"/>
      <c r="BP1111" s="756"/>
      <c r="BQ1111" s="756"/>
      <c r="BR1111" s="756"/>
      <c r="BS1111" s="756"/>
      <c r="BT1111" s="756"/>
      <c r="BU1111" s="756"/>
      <c r="BV1111" s="756"/>
      <c r="BW1111" s="756"/>
      <c r="BX1111" s="756"/>
      <c r="BY1111" s="756"/>
      <c r="BZ1111" s="756"/>
    </row>
    <row r="1112" spans="2:78" x14ac:dyDescent="0.25">
      <c r="B1112" s="705">
        <v>1100</v>
      </c>
      <c r="C1112" s="765">
        <f>(1+_xlfn.XLOOKUP(INT((B1112-1)/12)+1,'ZC Curve'!$B$8:$B$107,'ZC Curve'!R$8:R$107,,0))^(1/12)-1</f>
        <v>0</v>
      </c>
      <c r="D1112" s="766">
        <f t="shared" si="144"/>
        <v>1</v>
      </c>
      <c r="E1112" s="765">
        <f>(1+_xlfn.XLOOKUP(INT((B1112-1)/12)+1,'ZC Curve'!$B$8:$B$107,'ZC Curve'!S$8:S$107,,0))^(1/12)-1</f>
        <v>0</v>
      </c>
      <c r="F1112" s="766">
        <f t="shared" si="145"/>
        <v>1</v>
      </c>
      <c r="G1112" s="765">
        <f>(1+_xlfn.XLOOKUP(INT((B1112-1)/12)+1,'ZC Curve'!$B$8:$B$107,'ZC Curve'!T$8:T$107,,0))^(1/12)-1</f>
        <v>0</v>
      </c>
      <c r="H1112" s="766">
        <f t="shared" si="146"/>
        <v>1</v>
      </c>
      <c r="I1112" s="594"/>
      <c r="J1112" s="705">
        <f t="shared" si="147"/>
        <v>1100</v>
      </c>
      <c r="K1112" s="756"/>
      <c r="L1112" s="756"/>
      <c r="M1112" s="756"/>
      <c r="N1112" s="756"/>
      <c r="O1112" s="756"/>
      <c r="P1112" s="756"/>
      <c r="Q1112" s="756"/>
      <c r="R1112" s="756"/>
      <c r="S1112" s="756"/>
      <c r="T1112" s="756"/>
      <c r="U1112" s="756"/>
      <c r="V1112" s="756"/>
      <c r="W1112" s="594"/>
      <c r="X1112" s="705">
        <f t="shared" si="148"/>
        <v>1100</v>
      </c>
      <c r="Y1112" s="756"/>
      <c r="Z1112" s="756"/>
      <c r="AA1112" s="756"/>
      <c r="AB1112" s="756"/>
      <c r="AC1112" s="756"/>
      <c r="AD1112" s="756"/>
      <c r="AE1112" s="756"/>
      <c r="AF1112" s="756"/>
      <c r="AG1112" s="756"/>
      <c r="AH1112" s="756"/>
      <c r="AI1112" s="756"/>
      <c r="AJ1112" s="756"/>
      <c r="AK1112" s="594"/>
      <c r="AL1112" s="705">
        <f t="shared" si="141"/>
        <v>1100</v>
      </c>
      <c r="AM1112" s="756"/>
      <c r="AN1112" s="756"/>
      <c r="AO1112" s="756"/>
      <c r="AP1112" s="756"/>
      <c r="AQ1112" s="756"/>
      <c r="AR1112" s="756"/>
      <c r="AS1112" s="756"/>
      <c r="AT1112" s="756"/>
      <c r="AU1112" s="756"/>
      <c r="AV1112" s="756"/>
      <c r="AW1112" s="756"/>
      <c r="AX1112" s="756"/>
      <c r="AY1112" s="594"/>
      <c r="AZ1112" s="705">
        <f t="shared" si="142"/>
        <v>1100</v>
      </c>
      <c r="BA1112" s="756"/>
      <c r="BB1112" s="756"/>
      <c r="BC1112" s="756"/>
      <c r="BD1112" s="756"/>
      <c r="BE1112" s="756"/>
      <c r="BF1112" s="756"/>
      <c r="BG1112" s="756"/>
      <c r="BH1112" s="756"/>
      <c r="BI1112" s="756"/>
      <c r="BJ1112" s="756"/>
      <c r="BK1112" s="756"/>
      <c r="BL1112" s="756"/>
      <c r="BM1112" s="685"/>
      <c r="BN1112" s="705">
        <f t="shared" si="143"/>
        <v>1100</v>
      </c>
      <c r="BO1112" s="756"/>
      <c r="BP1112" s="756"/>
      <c r="BQ1112" s="756"/>
      <c r="BR1112" s="756"/>
      <c r="BS1112" s="756"/>
      <c r="BT1112" s="756"/>
      <c r="BU1112" s="756"/>
      <c r="BV1112" s="756"/>
      <c r="BW1112" s="756"/>
      <c r="BX1112" s="756"/>
      <c r="BY1112" s="756"/>
      <c r="BZ1112" s="756"/>
    </row>
    <row r="1113" spans="2:78" x14ac:dyDescent="0.25">
      <c r="B1113" s="705">
        <v>1101</v>
      </c>
      <c r="C1113" s="765">
        <f>(1+_xlfn.XLOOKUP(INT((B1113-1)/12)+1,'ZC Curve'!$B$8:$B$107,'ZC Curve'!R$8:R$107,,0))^(1/12)-1</f>
        <v>0</v>
      </c>
      <c r="D1113" s="766">
        <f t="shared" si="144"/>
        <v>1</v>
      </c>
      <c r="E1113" s="765">
        <f>(1+_xlfn.XLOOKUP(INT((B1113-1)/12)+1,'ZC Curve'!$B$8:$B$107,'ZC Curve'!S$8:S$107,,0))^(1/12)-1</f>
        <v>0</v>
      </c>
      <c r="F1113" s="766">
        <f t="shared" si="145"/>
        <v>1</v>
      </c>
      <c r="G1113" s="765">
        <f>(1+_xlfn.XLOOKUP(INT((B1113-1)/12)+1,'ZC Curve'!$B$8:$B$107,'ZC Curve'!T$8:T$107,,0))^(1/12)-1</f>
        <v>0</v>
      </c>
      <c r="H1113" s="766">
        <f t="shared" si="146"/>
        <v>1</v>
      </c>
      <c r="I1113" s="594"/>
      <c r="J1113" s="705">
        <f t="shared" si="147"/>
        <v>1101</v>
      </c>
      <c r="K1113" s="756"/>
      <c r="L1113" s="756"/>
      <c r="M1113" s="756"/>
      <c r="N1113" s="756"/>
      <c r="O1113" s="756"/>
      <c r="P1113" s="756"/>
      <c r="Q1113" s="756"/>
      <c r="R1113" s="756"/>
      <c r="S1113" s="756"/>
      <c r="T1113" s="756"/>
      <c r="U1113" s="756"/>
      <c r="V1113" s="756"/>
      <c r="W1113" s="594"/>
      <c r="X1113" s="705">
        <f t="shared" si="148"/>
        <v>1101</v>
      </c>
      <c r="Y1113" s="756"/>
      <c r="Z1113" s="756"/>
      <c r="AA1113" s="756"/>
      <c r="AB1113" s="756"/>
      <c r="AC1113" s="756"/>
      <c r="AD1113" s="756"/>
      <c r="AE1113" s="756"/>
      <c r="AF1113" s="756"/>
      <c r="AG1113" s="756"/>
      <c r="AH1113" s="756"/>
      <c r="AI1113" s="756"/>
      <c r="AJ1113" s="756"/>
      <c r="AK1113" s="594"/>
      <c r="AL1113" s="705">
        <f t="shared" si="141"/>
        <v>1101</v>
      </c>
      <c r="AM1113" s="756"/>
      <c r="AN1113" s="756"/>
      <c r="AO1113" s="756"/>
      <c r="AP1113" s="756"/>
      <c r="AQ1113" s="756"/>
      <c r="AR1113" s="756"/>
      <c r="AS1113" s="756"/>
      <c r="AT1113" s="756"/>
      <c r="AU1113" s="756"/>
      <c r="AV1113" s="756"/>
      <c r="AW1113" s="756"/>
      <c r="AX1113" s="756"/>
      <c r="AY1113" s="594"/>
      <c r="AZ1113" s="705">
        <f t="shared" si="142"/>
        <v>1101</v>
      </c>
      <c r="BA1113" s="756"/>
      <c r="BB1113" s="756"/>
      <c r="BC1113" s="756"/>
      <c r="BD1113" s="756"/>
      <c r="BE1113" s="756"/>
      <c r="BF1113" s="756"/>
      <c r="BG1113" s="756"/>
      <c r="BH1113" s="756"/>
      <c r="BI1113" s="756"/>
      <c r="BJ1113" s="756"/>
      <c r="BK1113" s="756"/>
      <c r="BL1113" s="756"/>
      <c r="BM1113" s="685"/>
      <c r="BN1113" s="705">
        <f t="shared" si="143"/>
        <v>1101</v>
      </c>
      <c r="BO1113" s="756"/>
      <c r="BP1113" s="756"/>
      <c r="BQ1113" s="756"/>
      <c r="BR1113" s="756"/>
      <c r="BS1113" s="756"/>
      <c r="BT1113" s="756"/>
      <c r="BU1113" s="756"/>
      <c r="BV1113" s="756"/>
      <c r="BW1113" s="756"/>
      <c r="BX1113" s="756"/>
      <c r="BY1113" s="756"/>
      <c r="BZ1113" s="756"/>
    </row>
    <row r="1114" spans="2:78" x14ac:dyDescent="0.25">
      <c r="B1114" s="705">
        <v>1102</v>
      </c>
      <c r="C1114" s="765">
        <f>(1+_xlfn.XLOOKUP(INT((B1114-1)/12)+1,'ZC Curve'!$B$8:$B$107,'ZC Curve'!R$8:R$107,,0))^(1/12)-1</f>
        <v>0</v>
      </c>
      <c r="D1114" s="766">
        <f t="shared" si="144"/>
        <v>1</v>
      </c>
      <c r="E1114" s="765">
        <f>(1+_xlfn.XLOOKUP(INT((B1114-1)/12)+1,'ZC Curve'!$B$8:$B$107,'ZC Curve'!S$8:S$107,,0))^(1/12)-1</f>
        <v>0</v>
      </c>
      <c r="F1114" s="766">
        <f t="shared" si="145"/>
        <v>1</v>
      </c>
      <c r="G1114" s="765">
        <f>(1+_xlfn.XLOOKUP(INT((B1114-1)/12)+1,'ZC Curve'!$B$8:$B$107,'ZC Curve'!T$8:T$107,,0))^(1/12)-1</f>
        <v>0</v>
      </c>
      <c r="H1114" s="766">
        <f t="shared" si="146"/>
        <v>1</v>
      </c>
      <c r="I1114" s="594"/>
      <c r="J1114" s="705">
        <f t="shared" si="147"/>
        <v>1102</v>
      </c>
      <c r="K1114" s="756"/>
      <c r="L1114" s="756"/>
      <c r="M1114" s="756"/>
      <c r="N1114" s="756"/>
      <c r="O1114" s="756"/>
      <c r="P1114" s="756"/>
      <c r="Q1114" s="756"/>
      <c r="R1114" s="756"/>
      <c r="S1114" s="756"/>
      <c r="T1114" s="756"/>
      <c r="U1114" s="756"/>
      <c r="V1114" s="756"/>
      <c r="W1114" s="594"/>
      <c r="X1114" s="705">
        <f t="shared" si="148"/>
        <v>1102</v>
      </c>
      <c r="Y1114" s="756"/>
      <c r="Z1114" s="756"/>
      <c r="AA1114" s="756"/>
      <c r="AB1114" s="756"/>
      <c r="AC1114" s="756"/>
      <c r="AD1114" s="756"/>
      <c r="AE1114" s="756"/>
      <c r="AF1114" s="756"/>
      <c r="AG1114" s="756"/>
      <c r="AH1114" s="756"/>
      <c r="AI1114" s="756"/>
      <c r="AJ1114" s="756"/>
      <c r="AK1114" s="594"/>
      <c r="AL1114" s="705">
        <f t="shared" si="141"/>
        <v>1102</v>
      </c>
      <c r="AM1114" s="756"/>
      <c r="AN1114" s="756"/>
      <c r="AO1114" s="756"/>
      <c r="AP1114" s="756"/>
      <c r="AQ1114" s="756"/>
      <c r="AR1114" s="756"/>
      <c r="AS1114" s="756"/>
      <c r="AT1114" s="756"/>
      <c r="AU1114" s="756"/>
      <c r="AV1114" s="756"/>
      <c r="AW1114" s="756"/>
      <c r="AX1114" s="756"/>
      <c r="AY1114" s="594"/>
      <c r="AZ1114" s="705">
        <f t="shared" si="142"/>
        <v>1102</v>
      </c>
      <c r="BA1114" s="756"/>
      <c r="BB1114" s="756"/>
      <c r="BC1114" s="756"/>
      <c r="BD1114" s="756"/>
      <c r="BE1114" s="756"/>
      <c r="BF1114" s="756"/>
      <c r="BG1114" s="756"/>
      <c r="BH1114" s="756"/>
      <c r="BI1114" s="756"/>
      <c r="BJ1114" s="756"/>
      <c r="BK1114" s="756"/>
      <c r="BL1114" s="756"/>
      <c r="BM1114" s="685"/>
      <c r="BN1114" s="705">
        <f t="shared" si="143"/>
        <v>1102</v>
      </c>
      <c r="BO1114" s="756"/>
      <c r="BP1114" s="756"/>
      <c r="BQ1114" s="756"/>
      <c r="BR1114" s="756"/>
      <c r="BS1114" s="756"/>
      <c r="BT1114" s="756"/>
      <c r="BU1114" s="756"/>
      <c r="BV1114" s="756"/>
      <c r="BW1114" s="756"/>
      <c r="BX1114" s="756"/>
      <c r="BY1114" s="756"/>
      <c r="BZ1114" s="756"/>
    </row>
    <row r="1115" spans="2:78" x14ac:dyDescent="0.25">
      <c r="B1115" s="705">
        <v>1103</v>
      </c>
      <c r="C1115" s="765">
        <f>(1+_xlfn.XLOOKUP(INT((B1115-1)/12)+1,'ZC Curve'!$B$8:$B$107,'ZC Curve'!R$8:R$107,,0))^(1/12)-1</f>
        <v>0</v>
      </c>
      <c r="D1115" s="766">
        <f t="shared" si="144"/>
        <v>1</v>
      </c>
      <c r="E1115" s="765">
        <f>(1+_xlfn.XLOOKUP(INT((B1115-1)/12)+1,'ZC Curve'!$B$8:$B$107,'ZC Curve'!S$8:S$107,,0))^(1/12)-1</f>
        <v>0</v>
      </c>
      <c r="F1115" s="766">
        <f t="shared" si="145"/>
        <v>1</v>
      </c>
      <c r="G1115" s="765">
        <f>(1+_xlfn.XLOOKUP(INT((B1115-1)/12)+1,'ZC Curve'!$B$8:$B$107,'ZC Curve'!T$8:T$107,,0))^(1/12)-1</f>
        <v>0</v>
      </c>
      <c r="H1115" s="766">
        <f t="shared" si="146"/>
        <v>1</v>
      </c>
      <c r="I1115" s="594"/>
      <c r="J1115" s="705">
        <f t="shared" si="147"/>
        <v>1103</v>
      </c>
      <c r="K1115" s="756"/>
      <c r="L1115" s="756"/>
      <c r="M1115" s="756"/>
      <c r="N1115" s="756"/>
      <c r="O1115" s="756"/>
      <c r="P1115" s="756"/>
      <c r="Q1115" s="756"/>
      <c r="R1115" s="756"/>
      <c r="S1115" s="756"/>
      <c r="T1115" s="756"/>
      <c r="U1115" s="756"/>
      <c r="V1115" s="756"/>
      <c r="W1115" s="594"/>
      <c r="X1115" s="705">
        <f t="shared" si="148"/>
        <v>1103</v>
      </c>
      <c r="Y1115" s="756"/>
      <c r="Z1115" s="756"/>
      <c r="AA1115" s="756"/>
      <c r="AB1115" s="756"/>
      <c r="AC1115" s="756"/>
      <c r="AD1115" s="756"/>
      <c r="AE1115" s="756"/>
      <c r="AF1115" s="756"/>
      <c r="AG1115" s="756"/>
      <c r="AH1115" s="756"/>
      <c r="AI1115" s="756"/>
      <c r="AJ1115" s="756"/>
      <c r="AK1115" s="594"/>
      <c r="AL1115" s="705">
        <f t="shared" si="141"/>
        <v>1103</v>
      </c>
      <c r="AM1115" s="756"/>
      <c r="AN1115" s="756"/>
      <c r="AO1115" s="756"/>
      <c r="AP1115" s="756"/>
      <c r="AQ1115" s="756"/>
      <c r="AR1115" s="756"/>
      <c r="AS1115" s="756"/>
      <c r="AT1115" s="756"/>
      <c r="AU1115" s="756"/>
      <c r="AV1115" s="756"/>
      <c r="AW1115" s="756"/>
      <c r="AX1115" s="756"/>
      <c r="AY1115" s="594"/>
      <c r="AZ1115" s="705">
        <f t="shared" si="142"/>
        <v>1103</v>
      </c>
      <c r="BA1115" s="756"/>
      <c r="BB1115" s="756"/>
      <c r="BC1115" s="756"/>
      <c r="BD1115" s="756"/>
      <c r="BE1115" s="756"/>
      <c r="BF1115" s="756"/>
      <c r="BG1115" s="756"/>
      <c r="BH1115" s="756"/>
      <c r="BI1115" s="756"/>
      <c r="BJ1115" s="756"/>
      <c r="BK1115" s="756"/>
      <c r="BL1115" s="756"/>
      <c r="BM1115" s="685"/>
      <c r="BN1115" s="705">
        <f t="shared" si="143"/>
        <v>1103</v>
      </c>
      <c r="BO1115" s="756"/>
      <c r="BP1115" s="756"/>
      <c r="BQ1115" s="756"/>
      <c r="BR1115" s="756"/>
      <c r="BS1115" s="756"/>
      <c r="BT1115" s="756"/>
      <c r="BU1115" s="756"/>
      <c r="BV1115" s="756"/>
      <c r="BW1115" s="756"/>
      <c r="BX1115" s="756"/>
      <c r="BY1115" s="756"/>
      <c r="BZ1115" s="756"/>
    </row>
    <row r="1116" spans="2:78" x14ac:dyDescent="0.25">
      <c r="B1116" s="705">
        <v>1104</v>
      </c>
      <c r="C1116" s="765">
        <f>(1+_xlfn.XLOOKUP(INT((B1116-1)/12)+1,'ZC Curve'!$B$8:$B$107,'ZC Curve'!R$8:R$107,,0))^(1/12)-1</f>
        <v>0</v>
      </c>
      <c r="D1116" s="766">
        <f t="shared" si="144"/>
        <v>1</v>
      </c>
      <c r="E1116" s="765">
        <f>(1+_xlfn.XLOOKUP(INT((B1116-1)/12)+1,'ZC Curve'!$B$8:$B$107,'ZC Curve'!S$8:S$107,,0))^(1/12)-1</f>
        <v>0</v>
      </c>
      <c r="F1116" s="766">
        <f t="shared" si="145"/>
        <v>1</v>
      </c>
      <c r="G1116" s="765">
        <f>(1+_xlfn.XLOOKUP(INT((B1116-1)/12)+1,'ZC Curve'!$B$8:$B$107,'ZC Curve'!T$8:T$107,,0))^(1/12)-1</f>
        <v>0</v>
      </c>
      <c r="H1116" s="766">
        <f t="shared" si="146"/>
        <v>1</v>
      </c>
      <c r="I1116" s="594"/>
      <c r="J1116" s="705">
        <f t="shared" si="147"/>
        <v>1104</v>
      </c>
      <c r="K1116" s="756"/>
      <c r="L1116" s="756"/>
      <c r="M1116" s="756"/>
      <c r="N1116" s="756"/>
      <c r="O1116" s="756"/>
      <c r="P1116" s="756"/>
      <c r="Q1116" s="756"/>
      <c r="R1116" s="756"/>
      <c r="S1116" s="756"/>
      <c r="T1116" s="756"/>
      <c r="U1116" s="756"/>
      <c r="V1116" s="756"/>
      <c r="W1116" s="594"/>
      <c r="X1116" s="705">
        <f t="shared" si="148"/>
        <v>1104</v>
      </c>
      <c r="Y1116" s="756"/>
      <c r="Z1116" s="756"/>
      <c r="AA1116" s="756"/>
      <c r="AB1116" s="756"/>
      <c r="AC1116" s="756"/>
      <c r="AD1116" s="756"/>
      <c r="AE1116" s="756"/>
      <c r="AF1116" s="756"/>
      <c r="AG1116" s="756"/>
      <c r="AH1116" s="756"/>
      <c r="AI1116" s="756"/>
      <c r="AJ1116" s="756"/>
      <c r="AK1116" s="594"/>
      <c r="AL1116" s="705">
        <f t="shared" si="141"/>
        <v>1104</v>
      </c>
      <c r="AM1116" s="756"/>
      <c r="AN1116" s="756"/>
      <c r="AO1116" s="756"/>
      <c r="AP1116" s="756"/>
      <c r="AQ1116" s="756"/>
      <c r="AR1116" s="756"/>
      <c r="AS1116" s="756"/>
      <c r="AT1116" s="756"/>
      <c r="AU1116" s="756"/>
      <c r="AV1116" s="756"/>
      <c r="AW1116" s="756"/>
      <c r="AX1116" s="756"/>
      <c r="AY1116" s="594"/>
      <c r="AZ1116" s="705">
        <f t="shared" si="142"/>
        <v>1104</v>
      </c>
      <c r="BA1116" s="756"/>
      <c r="BB1116" s="756"/>
      <c r="BC1116" s="756"/>
      <c r="BD1116" s="756"/>
      <c r="BE1116" s="756"/>
      <c r="BF1116" s="756"/>
      <c r="BG1116" s="756"/>
      <c r="BH1116" s="756"/>
      <c r="BI1116" s="756"/>
      <c r="BJ1116" s="756"/>
      <c r="BK1116" s="756"/>
      <c r="BL1116" s="756"/>
      <c r="BM1116" s="685"/>
      <c r="BN1116" s="705">
        <f t="shared" si="143"/>
        <v>1104</v>
      </c>
      <c r="BO1116" s="756"/>
      <c r="BP1116" s="756"/>
      <c r="BQ1116" s="756"/>
      <c r="BR1116" s="756"/>
      <c r="BS1116" s="756"/>
      <c r="BT1116" s="756"/>
      <c r="BU1116" s="756"/>
      <c r="BV1116" s="756"/>
      <c r="BW1116" s="756"/>
      <c r="BX1116" s="756"/>
      <c r="BY1116" s="756"/>
      <c r="BZ1116" s="756"/>
    </row>
    <row r="1117" spans="2:78" x14ac:dyDescent="0.25">
      <c r="B1117" s="705">
        <v>1105</v>
      </c>
      <c r="C1117" s="765">
        <f>(1+_xlfn.XLOOKUP(INT((B1117-1)/12)+1,'ZC Curve'!$B$8:$B$107,'ZC Curve'!R$8:R$107,,0))^(1/12)-1</f>
        <v>0</v>
      </c>
      <c r="D1117" s="766">
        <f t="shared" si="144"/>
        <v>1</v>
      </c>
      <c r="E1117" s="765">
        <f>(1+_xlfn.XLOOKUP(INT((B1117-1)/12)+1,'ZC Curve'!$B$8:$B$107,'ZC Curve'!S$8:S$107,,0))^(1/12)-1</f>
        <v>0</v>
      </c>
      <c r="F1117" s="766">
        <f t="shared" si="145"/>
        <v>1</v>
      </c>
      <c r="G1117" s="765">
        <f>(1+_xlfn.XLOOKUP(INT((B1117-1)/12)+1,'ZC Curve'!$B$8:$B$107,'ZC Curve'!T$8:T$107,,0))^(1/12)-1</f>
        <v>0</v>
      </c>
      <c r="H1117" s="766">
        <f t="shared" si="146"/>
        <v>1</v>
      </c>
      <c r="I1117" s="594"/>
      <c r="J1117" s="705">
        <f t="shared" si="147"/>
        <v>1105</v>
      </c>
      <c r="K1117" s="756"/>
      <c r="L1117" s="756"/>
      <c r="M1117" s="756"/>
      <c r="N1117" s="756"/>
      <c r="O1117" s="756"/>
      <c r="P1117" s="756"/>
      <c r="Q1117" s="756"/>
      <c r="R1117" s="756"/>
      <c r="S1117" s="756"/>
      <c r="T1117" s="756"/>
      <c r="U1117" s="756"/>
      <c r="V1117" s="756"/>
      <c r="W1117" s="594"/>
      <c r="X1117" s="705">
        <f t="shared" si="148"/>
        <v>1105</v>
      </c>
      <c r="Y1117" s="756"/>
      <c r="Z1117" s="756"/>
      <c r="AA1117" s="756"/>
      <c r="AB1117" s="756"/>
      <c r="AC1117" s="756"/>
      <c r="AD1117" s="756"/>
      <c r="AE1117" s="756"/>
      <c r="AF1117" s="756"/>
      <c r="AG1117" s="756"/>
      <c r="AH1117" s="756"/>
      <c r="AI1117" s="756"/>
      <c r="AJ1117" s="756"/>
      <c r="AK1117" s="594"/>
      <c r="AL1117" s="705">
        <f t="shared" si="141"/>
        <v>1105</v>
      </c>
      <c r="AM1117" s="756"/>
      <c r="AN1117" s="756"/>
      <c r="AO1117" s="756"/>
      <c r="AP1117" s="756"/>
      <c r="AQ1117" s="756"/>
      <c r="AR1117" s="756"/>
      <c r="AS1117" s="756"/>
      <c r="AT1117" s="756"/>
      <c r="AU1117" s="756"/>
      <c r="AV1117" s="756"/>
      <c r="AW1117" s="756"/>
      <c r="AX1117" s="756"/>
      <c r="AY1117" s="594"/>
      <c r="AZ1117" s="705">
        <f t="shared" si="142"/>
        <v>1105</v>
      </c>
      <c r="BA1117" s="756"/>
      <c r="BB1117" s="756"/>
      <c r="BC1117" s="756"/>
      <c r="BD1117" s="756"/>
      <c r="BE1117" s="756"/>
      <c r="BF1117" s="756"/>
      <c r="BG1117" s="756"/>
      <c r="BH1117" s="756"/>
      <c r="BI1117" s="756"/>
      <c r="BJ1117" s="756"/>
      <c r="BK1117" s="756"/>
      <c r="BL1117" s="756"/>
      <c r="BM1117" s="685"/>
      <c r="BN1117" s="705">
        <f t="shared" si="143"/>
        <v>1105</v>
      </c>
      <c r="BO1117" s="756"/>
      <c r="BP1117" s="756"/>
      <c r="BQ1117" s="756"/>
      <c r="BR1117" s="756"/>
      <c r="BS1117" s="756"/>
      <c r="BT1117" s="756"/>
      <c r="BU1117" s="756"/>
      <c r="BV1117" s="756"/>
      <c r="BW1117" s="756"/>
      <c r="BX1117" s="756"/>
      <c r="BY1117" s="756"/>
      <c r="BZ1117" s="756"/>
    </row>
    <row r="1118" spans="2:78" x14ac:dyDescent="0.25">
      <c r="B1118" s="705">
        <v>1106</v>
      </c>
      <c r="C1118" s="765">
        <f>(1+_xlfn.XLOOKUP(INT((B1118-1)/12)+1,'ZC Curve'!$B$8:$B$107,'ZC Curve'!R$8:R$107,,0))^(1/12)-1</f>
        <v>0</v>
      </c>
      <c r="D1118" s="766">
        <f t="shared" si="144"/>
        <v>1</v>
      </c>
      <c r="E1118" s="765">
        <f>(1+_xlfn.XLOOKUP(INT((B1118-1)/12)+1,'ZC Curve'!$B$8:$B$107,'ZC Curve'!S$8:S$107,,0))^(1/12)-1</f>
        <v>0</v>
      </c>
      <c r="F1118" s="766">
        <f t="shared" si="145"/>
        <v>1</v>
      </c>
      <c r="G1118" s="765">
        <f>(1+_xlfn.XLOOKUP(INT((B1118-1)/12)+1,'ZC Curve'!$B$8:$B$107,'ZC Curve'!T$8:T$107,,0))^(1/12)-1</f>
        <v>0</v>
      </c>
      <c r="H1118" s="766">
        <f t="shared" si="146"/>
        <v>1</v>
      </c>
      <c r="I1118" s="594"/>
      <c r="J1118" s="705">
        <f t="shared" si="147"/>
        <v>1106</v>
      </c>
      <c r="K1118" s="756"/>
      <c r="L1118" s="756"/>
      <c r="M1118" s="756"/>
      <c r="N1118" s="756"/>
      <c r="O1118" s="756"/>
      <c r="P1118" s="756"/>
      <c r="Q1118" s="756"/>
      <c r="R1118" s="756"/>
      <c r="S1118" s="756"/>
      <c r="T1118" s="756"/>
      <c r="U1118" s="756"/>
      <c r="V1118" s="756"/>
      <c r="W1118" s="594"/>
      <c r="X1118" s="705">
        <f t="shared" si="148"/>
        <v>1106</v>
      </c>
      <c r="Y1118" s="756"/>
      <c r="Z1118" s="756"/>
      <c r="AA1118" s="756"/>
      <c r="AB1118" s="756"/>
      <c r="AC1118" s="756"/>
      <c r="AD1118" s="756"/>
      <c r="AE1118" s="756"/>
      <c r="AF1118" s="756"/>
      <c r="AG1118" s="756"/>
      <c r="AH1118" s="756"/>
      <c r="AI1118" s="756"/>
      <c r="AJ1118" s="756"/>
      <c r="AK1118" s="594"/>
      <c r="AL1118" s="705">
        <f t="shared" si="141"/>
        <v>1106</v>
      </c>
      <c r="AM1118" s="756"/>
      <c r="AN1118" s="756"/>
      <c r="AO1118" s="756"/>
      <c r="AP1118" s="756"/>
      <c r="AQ1118" s="756"/>
      <c r="AR1118" s="756"/>
      <c r="AS1118" s="756"/>
      <c r="AT1118" s="756"/>
      <c r="AU1118" s="756"/>
      <c r="AV1118" s="756"/>
      <c r="AW1118" s="756"/>
      <c r="AX1118" s="756"/>
      <c r="AY1118" s="594"/>
      <c r="AZ1118" s="705">
        <f t="shared" si="142"/>
        <v>1106</v>
      </c>
      <c r="BA1118" s="756"/>
      <c r="BB1118" s="756"/>
      <c r="BC1118" s="756"/>
      <c r="BD1118" s="756"/>
      <c r="BE1118" s="756"/>
      <c r="BF1118" s="756"/>
      <c r="BG1118" s="756"/>
      <c r="BH1118" s="756"/>
      <c r="BI1118" s="756"/>
      <c r="BJ1118" s="756"/>
      <c r="BK1118" s="756"/>
      <c r="BL1118" s="756"/>
      <c r="BM1118" s="685"/>
      <c r="BN1118" s="705">
        <f t="shared" si="143"/>
        <v>1106</v>
      </c>
      <c r="BO1118" s="756"/>
      <c r="BP1118" s="756"/>
      <c r="BQ1118" s="756"/>
      <c r="BR1118" s="756"/>
      <c r="BS1118" s="756"/>
      <c r="BT1118" s="756"/>
      <c r="BU1118" s="756"/>
      <c r="BV1118" s="756"/>
      <c r="BW1118" s="756"/>
      <c r="BX1118" s="756"/>
      <c r="BY1118" s="756"/>
      <c r="BZ1118" s="756"/>
    </row>
    <row r="1119" spans="2:78" x14ac:dyDescent="0.25">
      <c r="B1119" s="705">
        <v>1107</v>
      </c>
      <c r="C1119" s="765">
        <f>(1+_xlfn.XLOOKUP(INT((B1119-1)/12)+1,'ZC Curve'!$B$8:$B$107,'ZC Curve'!R$8:R$107,,0))^(1/12)-1</f>
        <v>0</v>
      </c>
      <c r="D1119" s="766">
        <f t="shared" si="144"/>
        <v>1</v>
      </c>
      <c r="E1119" s="765">
        <f>(1+_xlfn.XLOOKUP(INT((B1119-1)/12)+1,'ZC Curve'!$B$8:$B$107,'ZC Curve'!S$8:S$107,,0))^(1/12)-1</f>
        <v>0</v>
      </c>
      <c r="F1119" s="766">
        <f t="shared" si="145"/>
        <v>1</v>
      </c>
      <c r="G1119" s="765">
        <f>(1+_xlfn.XLOOKUP(INT((B1119-1)/12)+1,'ZC Curve'!$B$8:$B$107,'ZC Curve'!T$8:T$107,,0))^(1/12)-1</f>
        <v>0</v>
      </c>
      <c r="H1119" s="766">
        <f t="shared" si="146"/>
        <v>1</v>
      </c>
      <c r="I1119" s="594"/>
      <c r="J1119" s="705">
        <f t="shared" si="147"/>
        <v>1107</v>
      </c>
      <c r="K1119" s="756"/>
      <c r="L1119" s="756"/>
      <c r="M1119" s="756"/>
      <c r="N1119" s="756"/>
      <c r="O1119" s="756"/>
      <c r="P1119" s="756"/>
      <c r="Q1119" s="756"/>
      <c r="R1119" s="756"/>
      <c r="S1119" s="756"/>
      <c r="T1119" s="756"/>
      <c r="U1119" s="756"/>
      <c r="V1119" s="756"/>
      <c r="W1119" s="594"/>
      <c r="X1119" s="705">
        <f t="shared" si="148"/>
        <v>1107</v>
      </c>
      <c r="Y1119" s="756"/>
      <c r="Z1119" s="756"/>
      <c r="AA1119" s="756"/>
      <c r="AB1119" s="756"/>
      <c r="AC1119" s="756"/>
      <c r="AD1119" s="756"/>
      <c r="AE1119" s="756"/>
      <c r="AF1119" s="756"/>
      <c r="AG1119" s="756"/>
      <c r="AH1119" s="756"/>
      <c r="AI1119" s="756"/>
      <c r="AJ1119" s="756"/>
      <c r="AK1119" s="594"/>
      <c r="AL1119" s="705">
        <f t="shared" si="141"/>
        <v>1107</v>
      </c>
      <c r="AM1119" s="756"/>
      <c r="AN1119" s="756"/>
      <c r="AO1119" s="756"/>
      <c r="AP1119" s="756"/>
      <c r="AQ1119" s="756"/>
      <c r="AR1119" s="756"/>
      <c r="AS1119" s="756"/>
      <c r="AT1119" s="756"/>
      <c r="AU1119" s="756"/>
      <c r="AV1119" s="756"/>
      <c r="AW1119" s="756"/>
      <c r="AX1119" s="756"/>
      <c r="AY1119" s="594"/>
      <c r="AZ1119" s="705">
        <f t="shared" si="142"/>
        <v>1107</v>
      </c>
      <c r="BA1119" s="756"/>
      <c r="BB1119" s="756"/>
      <c r="BC1119" s="756"/>
      <c r="BD1119" s="756"/>
      <c r="BE1119" s="756"/>
      <c r="BF1119" s="756"/>
      <c r="BG1119" s="756"/>
      <c r="BH1119" s="756"/>
      <c r="BI1119" s="756"/>
      <c r="BJ1119" s="756"/>
      <c r="BK1119" s="756"/>
      <c r="BL1119" s="756"/>
      <c r="BM1119" s="685"/>
      <c r="BN1119" s="705">
        <f t="shared" si="143"/>
        <v>1107</v>
      </c>
      <c r="BO1119" s="756"/>
      <c r="BP1119" s="756"/>
      <c r="BQ1119" s="756"/>
      <c r="BR1119" s="756"/>
      <c r="BS1119" s="756"/>
      <c r="BT1119" s="756"/>
      <c r="BU1119" s="756"/>
      <c r="BV1119" s="756"/>
      <c r="BW1119" s="756"/>
      <c r="BX1119" s="756"/>
      <c r="BY1119" s="756"/>
      <c r="BZ1119" s="756"/>
    </row>
    <row r="1120" spans="2:78" x14ac:dyDescent="0.25">
      <c r="B1120" s="705">
        <v>1108</v>
      </c>
      <c r="C1120" s="765">
        <f>(1+_xlfn.XLOOKUP(INT((B1120-1)/12)+1,'ZC Curve'!$B$8:$B$107,'ZC Curve'!R$8:R$107,,0))^(1/12)-1</f>
        <v>0</v>
      </c>
      <c r="D1120" s="766">
        <f t="shared" si="144"/>
        <v>1</v>
      </c>
      <c r="E1120" s="765">
        <f>(1+_xlfn.XLOOKUP(INT((B1120-1)/12)+1,'ZC Curve'!$B$8:$B$107,'ZC Curve'!S$8:S$107,,0))^(1/12)-1</f>
        <v>0</v>
      </c>
      <c r="F1120" s="766">
        <f t="shared" si="145"/>
        <v>1</v>
      </c>
      <c r="G1120" s="765">
        <f>(1+_xlfn.XLOOKUP(INT((B1120-1)/12)+1,'ZC Curve'!$B$8:$B$107,'ZC Curve'!T$8:T$107,,0))^(1/12)-1</f>
        <v>0</v>
      </c>
      <c r="H1120" s="766">
        <f t="shared" si="146"/>
        <v>1</v>
      </c>
      <c r="I1120" s="594"/>
      <c r="J1120" s="705">
        <f t="shared" si="147"/>
        <v>1108</v>
      </c>
      <c r="K1120" s="756"/>
      <c r="L1120" s="756"/>
      <c r="M1120" s="756"/>
      <c r="N1120" s="756"/>
      <c r="O1120" s="756"/>
      <c r="P1120" s="756"/>
      <c r="Q1120" s="756"/>
      <c r="R1120" s="756"/>
      <c r="S1120" s="756"/>
      <c r="T1120" s="756"/>
      <c r="U1120" s="756"/>
      <c r="V1120" s="756"/>
      <c r="W1120" s="594"/>
      <c r="X1120" s="705">
        <f t="shared" si="148"/>
        <v>1108</v>
      </c>
      <c r="Y1120" s="756"/>
      <c r="Z1120" s="756"/>
      <c r="AA1120" s="756"/>
      <c r="AB1120" s="756"/>
      <c r="AC1120" s="756"/>
      <c r="AD1120" s="756"/>
      <c r="AE1120" s="756"/>
      <c r="AF1120" s="756"/>
      <c r="AG1120" s="756"/>
      <c r="AH1120" s="756"/>
      <c r="AI1120" s="756"/>
      <c r="AJ1120" s="756"/>
      <c r="AK1120" s="594"/>
      <c r="AL1120" s="705">
        <f t="shared" si="141"/>
        <v>1108</v>
      </c>
      <c r="AM1120" s="756"/>
      <c r="AN1120" s="756"/>
      <c r="AO1120" s="756"/>
      <c r="AP1120" s="756"/>
      <c r="AQ1120" s="756"/>
      <c r="AR1120" s="756"/>
      <c r="AS1120" s="756"/>
      <c r="AT1120" s="756"/>
      <c r="AU1120" s="756"/>
      <c r="AV1120" s="756"/>
      <c r="AW1120" s="756"/>
      <c r="AX1120" s="756"/>
      <c r="AY1120" s="594"/>
      <c r="AZ1120" s="705">
        <f t="shared" si="142"/>
        <v>1108</v>
      </c>
      <c r="BA1120" s="756"/>
      <c r="BB1120" s="756"/>
      <c r="BC1120" s="756"/>
      <c r="BD1120" s="756"/>
      <c r="BE1120" s="756"/>
      <c r="BF1120" s="756"/>
      <c r="BG1120" s="756"/>
      <c r="BH1120" s="756"/>
      <c r="BI1120" s="756"/>
      <c r="BJ1120" s="756"/>
      <c r="BK1120" s="756"/>
      <c r="BL1120" s="756"/>
      <c r="BM1120" s="685"/>
      <c r="BN1120" s="705">
        <f t="shared" si="143"/>
        <v>1108</v>
      </c>
      <c r="BO1120" s="756"/>
      <c r="BP1120" s="756"/>
      <c r="BQ1120" s="756"/>
      <c r="BR1120" s="756"/>
      <c r="BS1120" s="756"/>
      <c r="BT1120" s="756"/>
      <c r="BU1120" s="756"/>
      <c r="BV1120" s="756"/>
      <c r="BW1120" s="756"/>
      <c r="BX1120" s="756"/>
      <c r="BY1120" s="756"/>
      <c r="BZ1120" s="756"/>
    </row>
    <row r="1121" spans="2:78" x14ac:dyDescent="0.25">
      <c r="B1121" s="705">
        <v>1109</v>
      </c>
      <c r="C1121" s="765">
        <f>(1+_xlfn.XLOOKUP(INT((B1121-1)/12)+1,'ZC Curve'!$B$8:$B$107,'ZC Curve'!R$8:R$107,,0))^(1/12)-1</f>
        <v>0</v>
      </c>
      <c r="D1121" s="766">
        <f t="shared" si="144"/>
        <v>1</v>
      </c>
      <c r="E1121" s="765">
        <f>(1+_xlfn.XLOOKUP(INT((B1121-1)/12)+1,'ZC Curve'!$B$8:$B$107,'ZC Curve'!S$8:S$107,,0))^(1/12)-1</f>
        <v>0</v>
      </c>
      <c r="F1121" s="766">
        <f t="shared" si="145"/>
        <v>1</v>
      </c>
      <c r="G1121" s="765">
        <f>(1+_xlfn.XLOOKUP(INT((B1121-1)/12)+1,'ZC Curve'!$B$8:$B$107,'ZC Curve'!T$8:T$107,,0))^(1/12)-1</f>
        <v>0</v>
      </c>
      <c r="H1121" s="766">
        <f t="shared" si="146"/>
        <v>1</v>
      </c>
      <c r="I1121" s="594"/>
      <c r="J1121" s="705">
        <f t="shared" si="147"/>
        <v>1109</v>
      </c>
      <c r="K1121" s="756"/>
      <c r="L1121" s="756"/>
      <c r="M1121" s="756"/>
      <c r="N1121" s="756"/>
      <c r="O1121" s="756"/>
      <c r="P1121" s="756"/>
      <c r="Q1121" s="756"/>
      <c r="R1121" s="756"/>
      <c r="S1121" s="756"/>
      <c r="T1121" s="756"/>
      <c r="U1121" s="756"/>
      <c r="V1121" s="756"/>
      <c r="W1121" s="594"/>
      <c r="X1121" s="705">
        <f t="shared" si="148"/>
        <v>1109</v>
      </c>
      <c r="Y1121" s="756"/>
      <c r="Z1121" s="756"/>
      <c r="AA1121" s="756"/>
      <c r="AB1121" s="756"/>
      <c r="AC1121" s="756"/>
      <c r="AD1121" s="756"/>
      <c r="AE1121" s="756"/>
      <c r="AF1121" s="756"/>
      <c r="AG1121" s="756"/>
      <c r="AH1121" s="756"/>
      <c r="AI1121" s="756"/>
      <c r="AJ1121" s="756"/>
      <c r="AK1121" s="594"/>
      <c r="AL1121" s="705">
        <f t="shared" si="141"/>
        <v>1109</v>
      </c>
      <c r="AM1121" s="756"/>
      <c r="AN1121" s="756"/>
      <c r="AO1121" s="756"/>
      <c r="AP1121" s="756"/>
      <c r="AQ1121" s="756"/>
      <c r="AR1121" s="756"/>
      <c r="AS1121" s="756"/>
      <c r="AT1121" s="756"/>
      <c r="AU1121" s="756"/>
      <c r="AV1121" s="756"/>
      <c r="AW1121" s="756"/>
      <c r="AX1121" s="756"/>
      <c r="AY1121" s="594"/>
      <c r="AZ1121" s="705">
        <f t="shared" si="142"/>
        <v>1109</v>
      </c>
      <c r="BA1121" s="756"/>
      <c r="BB1121" s="756"/>
      <c r="BC1121" s="756"/>
      <c r="BD1121" s="756"/>
      <c r="BE1121" s="756"/>
      <c r="BF1121" s="756"/>
      <c r="BG1121" s="756"/>
      <c r="BH1121" s="756"/>
      <c r="BI1121" s="756"/>
      <c r="BJ1121" s="756"/>
      <c r="BK1121" s="756"/>
      <c r="BL1121" s="756"/>
      <c r="BM1121" s="685"/>
      <c r="BN1121" s="705">
        <f t="shared" si="143"/>
        <v>1109</v>
      </c>
      <c r="BO1121" s="756"/>
      <c r="BP1121" s="756"/>
      <c r="BQ1121" s="756"/>
      <c r="BR1121" s="756"/>
      <c r="BS1121" s="756"/>
      <c r="BT1121" s="756"/>
      <c r="BU1121" s="756"/>
      <c r="BV1121" s="756"/>
      <c r="BW1121" s="756"/>
      <c r="BX1121" s="756"/>
      <c r="BY1121" s="756"/>
      <c r="BZ1121" s="756"/>
    </row>
    <row r="1122" spans="2:78" x14ac:dyDescent="0.25">
      <c r="B1122" s="705">
        <v>1110</v>
      </c>
      <c r="C1122" s="765">
        <f>(1+_xlfn.XLOOKUP(INT((B1122-1)/12)+1,'ZC Curve'!$B$8:$B$107,'ZC Curve'!R$8:R$107,,0))^(1/12)-1</f>
        <v>0</v>
      </c>
      <c r="D1122" s="766">
        <f t="shared" si="144"/>
        <v>1</v>
      </c>
      <c r="E1122" s="765">
        <f>(1+_xlfn.XLOOKUP(INT((B1122-1)/12)+1,'ZC Curve'!$B$8:$B$107,'ZC Curve'!S$8:S$107,,0))^(1/12)-1</f>
        <v>0</v>
      </c>
      <c r="F1122" s="766">
        <f t="shared" si="145"/>
        <v>1</v>
      </c>
      <c r="G1122" s="765">
        <f>(1+_xlfn.XLOOKUP(INT((B1122-1)/12)+1,'ZC Curve'!$B$8:$B$107,'ZC Curve'!T$8:T$107,,0))^(1/12)-1</f>
        <v>0</v>
      </c>
      <c r="H1122" s="766">
        <f t="shared" si="146"/>
        <v>1</v>
      </c>
      <c r="I1122" s="594"/>
      <c r="J1122" s="705">
        <f t="shared" si="147"/>
        <v>1110</v>
      </c>
      <c r="K1122" s="756"/>
      <c r="L1122" s="756"/>
      <c r="M1122" s="756"/>
      <c r="N1122" s="756"/>
      <c r="O1122" s="756"/>
      <c r="P1122" s="756"/>
      <c r="Q1122" s="756"/>
      <c r="R1122" s="756"/>
      <c r="S1122" s="756"/>
      <c r="T1122" s="756"/>
      <c r="U1122" s="756"/>
      <c r="V1122" s="756"/>
      <c r="W1122" s="594"/>
      <c r="X1122" s="705">
        <f t="shared" si="148"/>
        <v>1110</v>
      </c>
      <c r="Y1122" s="756"/>
      <c r="Z1122" s="756"/>
      <c r="AA1122" s="756"/>
      <c r="AB1122" s="756"/>
      <c r="AC1122" s="756"/>
      <c r="AD1122" s="756"/>
      <c r="AE1122" s="756"/>
      <c r="AF1122" s="756"/>
      <c r="AG1122" s="756"/>
      <c r="AH1122" s="756"/>
      <c r="AI1122" s="756"/>
      <c r="AJ1122" s="756"/>
      <c r="AK1122" s="594"/>
      <c r="AL1122" s="705">
        <f t="shared" si="141"/>
        <v>1110</v>
      </c>
      <c r="AM1122" s="756"/>
      <c r="AN1122" s="756"/>
      <c r="AO1122" s="756"/>
      <c r="AP1122" s="756"/>
      <c r="AQ1122" s="756"/>
      <c r="AR1122" s="756"/>
      <c r="AS1122" s="756"/>
      <c r="AT1122" s="756"/>
      <c r="AU1122" s="756"/>
      <c r="AV1122" s="756"/>
      <c r="AW1122" s="756"/>
      <c r="AX1122" s="756"/>
      <c r="AY1122" s="594"/>
      <c r="AZ1122" s="705">
        <f t="shared" si="142"/>
        <v>1110</v>
      </c>
      <c r="BA1122" s="756"/>
      <c r="BB1122" s="756"/>
      <c r="BC1122" s="756"/>
      <c r="BD1122" s="756"/>
      <c r="BE1122" s="756"/>
      <c r="BF1122" s="756"/>
      <c r="BG1122" s="756"/>
      <c r="BH1122" s="756"/>
      <c r="BI1122" s="756"/>
      <c r="BJ1122" s="756"/>
      <c r="BK1122" s="756"/>
      <c r="BL1122" s="756"/>
      <c r="BM1122" s="685"/>
      <c r="BN1122" s="705">
        <f t="shared" si="143"/>
        <v>1110</v>
      </c>
      <c r="BO1122" s="756"/>
      <c r="BP1122" s="756"/>
      <c r="BQ1122" s="756"/>
      <c r="BR1122" s="756"/>
      <c r="BS1122" s="756"/>
      <c r="BT1122" s="756"/>
      <c r="BU1122" s="756"/>
      <c r="BV1122" s="756"/>
      <c r="BW1122" s="756"/>
      <c r="BX1122" s="756"/>
      <c r="BY1122" s="756"/>
      <c r="BZ1122" s="756"/>
    </row>
    <row r="1123" spans="2:78" x14ac:dyDescent="0.25">
      <c r="B1123" s="705">
        <v>1111</v>
      </c>
      <c r="C1123" s="765">
        <f>(1+_xlfn.XLOOKUP(INT((B1123-1)/12)+1,'ZC Curve'!$B$8:$B$107,'ZC Curve'!R$8:R$107,,0))^(1/12)-1</f>
        <v>0</v>
      </c>
      <c r="D1123" s="766">
        <f t="shared" si="144"/>
        <v>1</v>
      </c>
      <c r="E1123" s="765">
        <f>(1+_xlfn.XLOOKUP(INT((B1123-1)/12)+1,'ZC Curve'!$B$8:$B$107,'ZC Curve'!S$8:S$107,,0))^(1/12)-1</f>
        <v>0</v>
      </c>
      <c r="F1123" s="766">
        <f t="shared" si="145"/>
        <v>1</v>
      </c>
      <c r="G1123" s="765">
        <f>(1+_xlfn.XLOOKUP(INT((B1123-1)/12)+1,'ZC Curve'!$B$8:$B$107,'ZC Curve'!T$8:T$107,,0))^(1/12)-1</f>
        <v>0</v>
      </c>
      <c r="H1123" s="766">
        <f t="shared" si="146"/>
        <v>1</v>
      </c>
      <c r="I1123" s="594"/>
      <c r="J1123" s="705">
        <f t="shared" si="147"/>
        <v>1111</v>
      </c>
      <c r="K1123" s="756"/>
      <c r="L1123" s="756"/>
      <c r="M1123" s="756"/>
      <c r="N1123" s="756"/>
      <c r="O1123" s="756"/>
      <c r="P1123" s="756"/>
      <c r="Q1123" s="756"/>
      <c r="R1123" s="756"/>
      <c r="S1123" s="756"/>
      <c r="T1123" s="756"/>
      <c r="U1123" s="756"/>
      <c r="V1123" s="756"/>
      <c r="W1123" s="594"/>
      <c r="X1123" s="705">
        <f t="shared" si="148"/>
        <v>1111</v>
      </c>
      <c r="Y1123" s="756"/>
      <c r="Z1123" s="756"/>
      <c r="AA1123" s="756"/>
      <c r="AB1123" s="756"/>
      <c r="AC1123" s="756"/>
      <c r="AD1123" s="756"/>
      <c r="AE1123" s="756"/>
      <c r="AF1123" s="756"/>
      <c r="AG1123" s="756"/>
      <c r="AH1123" s="756"/>
      <c r="AI1123" s="756"/>
      <c r="AJ1123" s="756"/>
      <c r="AK1123" s="594"/>
      <c r="AL1123" s="705">
        <f t="shared" si="141"/>
        <v>1111</v>
      </c>
      <c r="AM1123" s="756"/>
      <c r="AN1123" s="756"/>
      <c r="AO1123" s="756"/>
      <c r="AP1123" s="756"/>
      <c r="AQ1123" s="756"/>
      <c r="AR1123" s="756"/>
      <c r="AS1123" s="756"/>
      <c r="AT1123" s="756"/>
      <c r="AU1123" s="756"/>
      <c r="AV1123" s="756"/>
      <c r="AW1123" s="756"/>
      <c r="AX1123" s="756"/>
      <c r="AY1123" s="594"/>
      <c r="AZ1123" s="705">
        <f t="shared" si="142"/>
        <v>1111</v>
      </c>
      <c r="BA1123" s="756"/>
      <c r="BB1123" s="756"/>
      <c r="BC1123" s="756"/>
      <c r="BD1123" s="756"/>
      <c r="BE1123" s="756"/>
      <c r="BF1123" s="756"/>
      <c r="BG1123" s="756"/>
      <c r="BH1123" s="756"/>
      <c r="BI1123" s="756"/>
      <c r="BJ1123" s="756"/>
      <c r="BK1123" s="756"/>
      <c r="BL1123" s="756"/>
      <c r="BM1123" s="685"/>
      <c r="BN1123" s="705">
        <f t="shared" si="143"/>
        <v>1111</v>
      </c>
      <c r="BO1123" s="756"/>
      <c r="BP1123" s="756"/>
      <c r="BQ1123" s="756"/>
      <c r="BR1123" s="756"/>
      <c r="BS1123" s="756"/>
      <c r="BT1123" s="756"/>
      <c r="BU1123" s="756"/>
      <c r="BV1123" s="756"/>
      <c r="BW1123" s="756"/>
      <c r="BX1123" s="756"/>
      <c r="BY1123" s="756"/>
      <c r="BZ1123" s="756"/>
    </row>
    <row r="1124" spans="2:78" x14ac:dyDescent="0.25">
      <c r="B1124" s="705">
        <v>1112</v>
      </c>
      <c r="C1124" s="765">
        <f>(1+_xlfn.XLOOKUP(INT((B1124-1)/12)+1,'ZC Curve'!$B$8:$B$107,'ZC Curve'!R$8:R$107,,0))^(1/12)-1</f>
        <v>0</v>
      </c>
      <c r="D1124" s="766">
        <f t="shared" si="144"/>
        <v>1</v>
      </c>
      <c r="E1124" s="765">
        <f>(1+_xlfn.XLOOKUP(INT((B1124-1)/12)+1,'ZC Curve'!$B$8:$B$107,'ZC Curve'!S$8:S$107,,0))^(1/12)-1</f>
        <v>0</v>
      </c>
      <c r="F1124" s="766">
        <f t="shared" si="145"/>
        <v>1</v>
      </c>
      <c r="G1124" s="765">
        <f>(1+_xlfn.XLOOKUP(INT((B1124-1)/12)+1,'ZC Curve'!$B$8:$B$107,'ZC Curve'!T$8:T$107,,0))^(1/12)-1</f>
        <v>0</v>
      </c>
      <c r="H1124" s="766">
        <f t="shared" si="146"/>
        <v>1</v>
      </c>
      <c r="I1124" s="594"/>
      <c r="J1124" s="705">
        <f t="shared" si="147"/>
        <v>1112</v>
      </c>
      <c r="K1124" s="756"/>
      <c r="L1124" s="756"/>
      <c r="M1124" s="756"/>
      <c r="N1124" s="756"/>
      <c r="O1124" s="756"/>
      <c r="P1124" s="756"/>
      <c r="Q1124" s="756"/>
      <c r="R1124" s="756"/>
      <c r="S1124" s="756"/>
      <c r="T1124" s="756"/>
      <c r="U1124" s="756"/>
      <c r="V1124" s="756"/>
      <c r="W1124" s="594"/>
      <c r="X1124" s="705">
        <f t="shared" si="148"/>
        <v>1112</v>
      </c>
      <c r="Y1124" s="756"/>
      <c r="Z1124" s="756"/>
      <c r="AA1124" s="756"/>
      <c r="AB1124" s="756"/>
      <c r="AC1124" s="756"/>
      <c r="AD1124" s="756"/>
      <c r="AE1124" s="756"/>
      <c r="AF1124" s="756"/>
      <c r="AG1124" s="756"/>
      <c r="AH1124" s="756"/>
      <c r="AI1124" s="756"/>
      <c r="AJ1124" s="756"/>
      <c r="AK1124" s="594"/>
      <c r="AL1124" s="705">
        <f t="shared" si="141"/>
        <v>1112</v>
      </c>
      <c r="AM1124" s="756"/>
      <c r="AN1124" s="756"/>
      <c r="AO1124" s="756"/>
      <c r="AP1124" s="756"/>
      <c r="AQ1124" s="756"/>
      <c r="AR1124" s="756"/>
      <c r="AS1124" s="756"/>
      <c r="AT1124" s="756"/>
      <c r="AU1124" s="756"/>
      <c r="AV1124" s="756"/>
      <c r="AW1124" s="756"/>
      <c r="AX1124" s="756"/>
      <c r="AY1124" s="594"/>
      <c r="AZ1124" s="705">
        <f t="shared" si="142"/>
        <v>1112</v>
      </c>
      <c r="BA1124" s="756"/>
      <c r="BB1124" s="756"/>
      <c r="BC1124" s="756"/>
      <c r="BD1124" s="756"/>
      <c r="BE1124" s="756"/>
      <c r="BF1124" s="756"/>
      <c r="BG1124" s="756"/>
      <c r="BH1124" s="756"/>
      <c r="BI1124" s="756"/>
      <c r="BJ1124" s="756"/>
      <c r="BK1124" s="756"/>
      <c r="BL1124" s="756"/>
      <c r="BM1124" s="685"/>
      <c r="BN1124" s="705">
        <f t="shared" si="143"/>
        <v>1112</v>
      </c>
      <c r="BO1124" s="756"/>
      <c r="BP1124" s="756"/>
      <c r="BQ1124" s="756"/>
      <c r="BR1124" s="756"/>
      <c r="BS1124" s="756"/>
      <c r="BT1124" s="756"/>
      <c r="BU1124" s="756"/>
      <c r="BV1124" s="756"/>
      <c r="BW1124" s="756"/>
      <c r="BX1124" s="756"/>
      <c r="BY1124" s="756"/>
      <c r="BZ1124" s="756"/>
    </row>
    <row r="1125" spans="2:78" x14ac:dyDescent="0.25">
      <c r="B1125" s="705">
        <v>1113</v>
      </c>
      <c r="C1125" s="765">
        <f>(1+_xlfn.XLOOKUP(INT((B1125-1)/12)+1,'ZC Curve'!$B$8:$B$107,'ZC Curve'!R$8:R$107,,0))^(1/12)-1</f>
        <v>0</v>
      </c>
      <c r="D1125" s="766">
        <f t="shared" si="144"/>
        <v>1</v>
      </c>
      <c r="E1125" s="765">
        <f>(1+_xlfn.XLOOKUP(INT((B1125-1)/12)+1,'ZC Curve'!$B$8:$B$107,'ZC Curve'!S$8:S$107,,0))^(1/12)-1</f>
        <v>0</v>
      </c>
      <c r="F1125" s="766">
        <f t="shared" si="145"/>
        <v>1</v>
      </c>
      <c r="G1125" s="765">
        <f>(1+_xlfn.XLOOKUP(INT((B1125-1)/12)+1,'ZC Curve'!$B$8:$B$107,'ZC Curve'!T$8:T$107,,0))^(1/12)-1</f>
        <v>0</v>
      </c>
      <c r="H1125" s="766">
        <f t="shared" si="146"/>
        <v>1</v>
      </c>
      <c r="I1125" s="594"/>
      <c r="J1125" s="705">
        <f t="shared" si="147"/>
        <v>1113</v>
      </c>
      <c r="K1125" s="756"/>
      <c r="L1125" s="756"/>
      <c r="M1125" s="756"/>
      <c r="N1125" s="756"/>
      <c r="O1125" s="756"/>
      <c r="P1125" s="756"/>
      <c r="Q1125" s="756"/>
      <c r="R1125" s="756"/>
      <c r="S1125" s="756"/>
      <c r="T1125" s="756"/>
      <c r="U1125" s="756"/>
      <c r="V1125" s="756"/>
      <c r="W1125" s="594"/>
      <c r="X1125" s="705">
        <f t="shared" si="148"/>
        <v>1113</v>
      </c>
      <c r="Y1125" s="756"/>
      <c r="Z1125" s="756"/>
      <c r="AA1125" s="756"/>
      <c r="AB1125" s="756"/>
      <c r="AC1125" s="756"/>
      <c r="AD1125" s="756"/>
      <c r="AE1125" s="756"/>
      <c r="AF1125" s="756"/>
      <c r="AG1125" s="756"/>
      <c r="AH1125" s="756"/>
      <c r="AI1125" s="756"/>
      <c r="AJ1125" s="756"/>
      <c r="AK1125" s="594"/>
      <c r="AL1125" s="705">
        <f t="shared" si="141"/>
        <v>1113</v>
      </c>
      <c r="AM1125" s="756"/>
      <c r="AN1125" s="756"/>
      <c r="AO1125" s="756"/>
      <c r="AP1125" s="756"/>
      <c r="AQ1125" s="756"/>
      <c r="AR1125" s="756"/>
      <c r="AS1125" s="756"/>
      <c r="AT1125" s="756"/>
      <c r="AU1125" s="756"/>
      <c r="AV1125" s="756"/>
      <c r="AW1125" s="756"/>
      <c r="AX1125" s="756"/>
      <c r="AY1125" s="594"/>
      <c r="AZ1125" s="705">
        <f t="shared" si="142"/>
        <v>1113</v>
      </c>
      <c r="BA1125" s="756"/>
      <c r="BB1125" s="756"/>
      <c r="BC1125" s="756"/>
      <c r="BD1125" s="756"/>
      <c r="BE1125" s="756"/>
      <c r="BF1125" s="756"/>
      <c r="BG1125" s="756"/>
      <c r="BH1125" s="756"/>
      <c r="BI1125" s="756"/>
      <c r="BJ1125" s="756"/>
      <c r="BK1125" s="756"/>
      <c r="BL1125" s="756"/>
      <c r="BM1125" s="685"/>
      <c r="BN1125" s="705">
        <f t="shared" si="143"/>
        <v>1113</v>
      </c>
      <c r="BO1125" s="756"/>
      <c r="BP1125" s="756"/>
      <c r="BQ1125" s="756"/>
      <c r="BR1125" s="756"/>
      <c r="BS1125" s="756"/>
      <c r="BT1125" s="756"/>
      <c r="BU1125" s="756"/>
      <c r="BV1125" s="756"/>
      <c r="BW1125" s="756"/>
      <c r="BX1125" s="756"/>
      <c r="BY1125" s="756"/>
      <c r="BZ1125" s="756"/>
    </row>
    <row r="1126" spans="2:78" x14ac:dyDescent="0.25">
      <c r="B1126" s="705">
        <v>1114</v>
      </c>
      <c r="C1126" s="765">
        <f>(1+_xlfn.XLOOKUP(INT((B1126-1)/12)+1,'ZC Curve'!$B$8:$B$107,'ZC Curve'!R$8:R$107,,0))^(1/12)-1</f>
        <v>0</v>
      </c>
      <c r="D1126" s="766">
        <f t="shared" si="144"/>
        <v>1</v>
      </c>
      <c r="E1126" s="765">
        <f>(1+_xlfn.XLOOKUP(INT((B1126-1)/12)+1,'ZC Curve'!$B$8:$B$107,'ZC Curve'!S$8:S$107,,0))^(1/12)-1</f>
        <v>0</v>
      </c>
      <c r="F1126" s="766">
        <f t="shared" si="145"/>
        <v>1</v>
      </c>
      <c r="G1126" s="765">
        <f>(1+_xlfn.XLOOKUP(INT((B1126-1)/12)+1,'ZC Curve'!$B$8:$B$107,'ZC Curve'!T$8:T$107,,0))^(1/12)-1</f>
        <v>0</v>
      </c>
      <c r="H1126" s="766">
        <f t="shared" si="146"/>
        <v>1</v>
      </c>
      <c r="I1126" s="594"/>
      <c r="J1126" s="705">
        <f t="shared" si="147"/>
        <v>1114</v>
      </c>
      <c r="K1126" s="756"/>
      <c r="L1126" s="756"/>
      <c r="M1126" s="756"/>
      <c r="N1126" s="756"/>
      <c r="O1126" s="756"/>
      <c r="P1126" s="756"/>
      <c r="Q1126" s="756"/>
      <c r="R1126" s="756"/>
      <c r="S1126" s="756"/>
      <c r="T1126" s="756"/>
      <c r="U1126" s="756"/>
      <c r="V1126" s="756"/>
      <c r="W1126" s="594"/>
      <c r="X1126" s="705">
        <f t="shared" si="148"/>
        <v>1114</v>
      </c>
      <c r="Y1126" s="756"/>
      <c r="Z1126" s="756"/>
      <c r="AA1126" s="756"/>
      <c r="AB1126" s="756"/>
      <c r="AC1126" s="756"/>
      <c r="AD1126" s="756"/>
      <c r="AE1126" s="756"/>
      <c r="AF1126" s="756"/>
      <c r="AG1126" s="756"/>
      <c r="AH1126" s="756"/>
      <c r="AI1126" s="756"/>
      <c r="AJ1126" s="756"/>
      <c r="AK1126" s="594"/>
      <c r="AL1126" s="705">
        <f t="shared" si="141"/>
        <v>1114</v>
      </c>
      <c r="AM1126" s="756"/>
      <c r="AN1126" s="756"/>
      <c r="AO1126" s="756"/>
      <c r="AP1126" s="756"/>
      <c r="AQ1126" s="756"/>
      <c r="AR1126" s="756"/>
      <c r="AS1126" s="756"/>
      <c r="AT1126" s="756"/>
      <c r="AU1126" s="756"/>
      <c r="AV1126" s="756"/>
      <c r="AW1126" s="756"/>
      <c r="AX1126" s="756"/>
      <c r="AY1126" s="594"/>
      <c r="AZ1126" s="705">
        <f t="shared" si="142"/>
        <v>1114</v>
      </c>
      <c r="BA1126" s="756"/>
      <c r="BB1126" s="756"/>
      <c r="BC1126" s="756"/>
      <c r="BD1126" s="756"/>
      <c r="BE1126" s="756"/>
      <c r="BF1126" s="756"/>
      <c r="BG1126" s="756"/>
      <c r="BH1126" s="756"/>
      <c r="BI1126" s="756"/>
      <c r="BJ1126" s="756"/>
      <c r="BK1126" s="756"/>
      <c r="BL1126" s="756"/>
      <c r="BM1126" s="685"/>
      <c r="BN1126" s="705">
        <f t="shared" si="143"/>
        <v>1114</v>
      </c>
      <c r="BO1126" s="756"/>
      <c r="BP1126" s="756"/>
      <c r="BQ1126" s="756"/>
      <c r="BR1126" s="756"/>
      <c r="BS1126" s="756"/>
      <c r="BT1126" s="756"/>
      <c r="BU1126" s="756"/>
      <c r="BV1126" s="756"/>
      <c r="BW1126" s="756"/>
      <c r="BX1126" s="756"/>
      <c r="BY1126" s="756"/>
      <c r="BZ1126" s="756"/>
    </row>
    <row r="1127" spans="2:78" x14ac:dyDescent="0.25">
      <c r="B1127" s="705">
        <v>1115</v>
      </c>
      <c r="C1127" s="765">
        <f>(1+_xlfn.XLOOKUP(INT((B1127-1)/12)+1,'ZC Curve'!$B$8:$B$107,'ZC Curve'!R$8:R$107,,0))^(1/12)-1</f>
        <v>0</v>
      </c>
      <c r="D1127" s="766">
        <f t="shared" si="144"/>
        <v>1</v>
      </c>
      <c r="E1127" s="765">
        <f>(1+_xlfn.XLOOKUP(INT((B1127-1)/12)+1,'ZC Curve'!$B$8:$B$107,'ZC Curve'!S$8:S$107,,0))^(1/12)-1</f>
        <v>0</v>
      </c>
      <c r="F1127" s="766">
        <f t="shared" si="145"/>
        <v>1</v>
      </c>
      <c r="G1127" s="765">
        <f>(1+_xlfn.XLOOKUP(INT((B1127-1)/12)+1,'ZC Curve'!$B$8:$B$107,'ZC Curve'!T$8:T$107,,0))^(1/12)-1</f>
        <v>0</v>
      </c>
      <c r="H1127" s="766">
        <f t="shared" si="146"/>
        <v>1</v>
      </c>
      <c r="I1127" s="594"/>
      <c r="J1127" s="705">
        <f t="shared" si="147"/>
        <v>1115</v>
      </c>
      <c r="K1127" s="756"/>
      <c r="L1127" s="756"/>
      <c r="M1127" s="756"/>
      <c r="N1127" s="756"/>
      <c r="O1127" s="756"/>
      <c r="P1127" s="756"/>
      <c r="Q1127" s="756"/>
      <c r="R1127" s="756"/>
      <c r="S1127" s="756"/>
      <c r="T1127" s="756"/>
      <c r="U1127" s="756"/>
      <c r="V1127" s="756"/>
      <c r="W1127" s="594"/>
      <c r="X1127" s="705">
        <f t="shared" si="148"/>
        <v>1115</v>
      </c>
      <c r="Y1127" s="756"/>
      <c r="Z1127" s="756"/>
      <c r="AA1127" s="756"/>
      <c r="AB1127" s="756"/>
      <c r="AC1127" s="756"/>
      <c r="AD1127" s="756"/>
      <c r="AE1127" s="756"/>
      <c r="AF1127" s="756"/>
      <c r="AG1127" s="756"/>
      <c r="AH1127" s="756"/>
      <c r="AI1127" s="756"/>
      <c r="AJ1127" s="756"/>
      <c r="AK1127" s="594"/>
      <c r="AL1127" s="705">
        <f t="shared" si="141"/>
        <v>1115</v>
      </c>
      <c r="AM1127" s="756"/>
      <c r="AN1127" s="756"/>
      <c r="AO1127" s="756"/>
      <c r="AP1127" s="756"/>
      <c r="AQ1127" s="756"/>
      <c r="AR1127" s="756"/>
      <c r="AS1127" s="756"/>
      <c r="AT1127" s="756"/>
      <c r="AU1127" s="756"/>
      <c r="AV1127" s="756"/>
      <c r="AW1127" s="756"/>
      <c r="AX1127" s="756"/>
      <c r="AY1127" s="594"/>
      <c r="AZ1127" s="705">
        <f t="shared" si="142"/>
        <v>1115</v>
      </c>
      <c r="BA1127" s="756"/>
      <c r="BB1127" s="756"/>
      <c r="BC1127" s="756"/>
      <c r="BD1127" s="756"/>
      <c r="BE1127" s="756"/>
      <c r="BF1127" s="756"/>
      <c r="BG1127" s="756"/>
      <c r="BH1127" s="756"/>
      <c r="BI1127" s="756"/>
      <c r="BJ1127" s="756"/>
      <c r="BK1127" s="756"/>
      <c r="BL1127" s="756"/>
      <c r="BM1127" s="685"/>
      <c r="BN1127" s="705">
        <f t="shared" si="143"/>
        <v>1115</v>
      </c>
      <c r="BO1127" s="756"/>
      <c r="BP1127" s="756"/>
      <c r="BQ1127" s="756"/>
      <c r="BR1127" s="756"/>
      <c r="BS1127" s="756"/>
      <c r="BT1127" s="756"/>
      <c r="BU1127" s="756"/>
      <c r="BV1127" s="756"/>
      <c r="BW1127" s="756"/>
      <c r="BX1127" s="756"/>
      <c r="BY1127" s="756"/>
      <c r="BZ1127" s="756"/>
    </row>
    <row r="1128" spans="2:78" x14ac:dyDescent="0.25">
      <c r="B1128" s="705">
        <v>1116</v>
      </c>
      <c r="C1128" s="765">
        <f>(1+_xlfn.XLOOKUP(INT((B1128-1)/12)+1,'ZC Curve'!$B$8:$B$107,'ZC Curve'!R$8:R$107,,0))^(1/12)-1</f>
        <v>0</v>
      </c>
      <c r="D1128" s="766">
        <f t="shared" si="144"/>
        <v>1</v>
      </c>
      <c r="E1128" s="765">
        <f>(1+_xlfn.XLOOKUP(INT((B1128-1)/12)+1,'ZC Curve'!$B$8:$B$107,'ZC Curve'!S$8:S$107,,0))^(1/12)-1</f>
        <v>0</v>
      </c>
      <c r="F1128" s="766">
        <f t="shared" si="145"/>
        <v>1</v>
      </c>
      <c r="G1128" s="765">
        <f>(1+_xlfn.XLOOKUP(INT((B1128-1)/12)+1,'ZC Curve'!$B$8:$B$107,'ZC Curve'!T$8:T$107,,0))^(1/12)-1</f>
        <v>0</v>
      </c>
      <c r="H1128" s="766">
        <f t="shared" si="146"/>
        <v>1</v>
      </c>
      <c r="I1128" s="594"/>
      <c r="J1128" s="705">
        <f t="shared" si="147"/>
        <v>1116</v>
      </c>
      <c r="K1128" s="756"/>
      <c r="L1128" s="756"/>
      <c r="M1128" s="756"/>
      <c r="N1128" s="756"/>
      <c r="O1128" s="756"/>
      <c r="P1128" s="756"/>
      <c r="Q1128" s="756"/>
      <c r="R1128" s="756"/>
      <c r="S1128" s="756"/>
      <c r="T1128" s="756"/>
      <c r="U1128" s="756"/>
      <c r="V1128" s="756"/>
      <c r="W1128" s="594"/>
      <c r="X1128" s="705">
        <f t="shared" si="148"/>
        <v>1116</v>
      </c>
      <c r="Y1128" s="756"/>
      <c r="Z1128" s="756"/>
      <c r="AA1128" s="756"/>
      <c r="AB1128" s="756"/>
      <c r="AC1128" s="756"/>
      <c r="AD1128" s="756"/>
      <c r="AE1128" s="756"/>
      <c r="AF1128" s="756"/>
      <c r="AG1128" s="756"/>
      <c r="AH1128" s="756"/>
      <c r="AI1128" s="756"/>
      <c r="AJ1128" s="756"/>
      <c r="AK1128" s="594"/>
      <c r="AL1128" s="705">
        <f t="shared" si="141"/>
        <v>1116</v>
      </c>
      <c r="AM1128" s="756"/>
      <c r="AN1128" s="756"/>
      <c r="AO1128" s="756"/>
      <c r="AP1128" s="756"/>
      <c r="AQ1128" s="756"/>
      <c r="AR1128" s="756"/>
      <c r="AS1128" s="756"/>
      <c r="AT1128" s="756"/>
      <c r="AU1128" s="756"/>
      <c r="AV1128" s="756"/>
      <c r="AW1128" s="756"/>
      <c r="AX1128" s="756"/>
      <c r="AY1128" s="594"/>
      <c r="AZ1128" s="705">
        <f t="shared" si="142"/>
        <v>1116</v>
      </c>
      <c r="BA1128" s="756"/>
      <c r="BB1128" s="756"/>
      <c r="BC1128" s="756"/>
      <c r="BD1128" s="756"/>
      <c r="BE1128" s="756"/>
      <c r="BF1128" s="756"/>
      <c r="BG1128" s="756"/>
      <c r="BH1128" s="756"/>
      <c r="BI1128" s="756"/>
      <c r="BJ1128" s="756"/>
      <c r="BK1128" s="756"/>
      <c r="BL1128" s="756"/>
      <c r="BM1128" s="685"/>
      <c r="BN1128" s="705">
        <f t="shared" si="143"/>
        <v>1116</v>
      </c>
      <c r="BO1128" s="756"/>
      <c r="BP1128" s="756"/>
      <c r="BQ1128" s="756"/>
      <c r="BR1128" s="756"/>
      <c r="BS1128" s="756"/>
      <c r="BT1128" s="756"/>
      <c r="BU1128" s="756"/>
      <c r="BV1128" s="756"/>
      <c r="BW1128" s="756"/>
      <c r="BX1128" s="756"/>
      <c r="BY1128" s="756"/>
      <c r="BZ1128" s="756"/>
    </row>
    <row r="1129" spans="2:78" x14ac:dyDescent="0.25">
      <c r="B1129" s="705">
        <v>1117</v>
      </c>
      <c r="C1129" s="765">
        <f>(1+_xlfn.XLOOKUP(INT((B1129-1)/12)+1,'ZC Curve'!$B$8:$B$107,'ZC Curve'!R$8:R$107,,0))^(1/12)-1</f>
        <v>0</v>
      </c>
      <c r="D1129" s="766">
        <f t="shared" si="144"/>
        <v>1</v>
      </c>
      <c r="E1129" s="765">
        <f>(1+_xlfn.XLOOKUP(INT((B1129-1)/12)+1,'ZC Curve'!$B$8:$B$107,'ZC Curve'!S$8:S$107,,0))^(1/12)-1</f>
        <v>0</v>
      </c>
      <c r="F1129" s="766">
        <f t="shared" si="145"/>
        <v>1</v>
      </c>
      <c r="G1129" s="765">
        <f>(1+_xlfn.XLOOKUP(INT((B1129-1)/12)+1,'ZC Curve'!$B$8:$B$107,'ZC Curve'!T$8:T$107,,0))^(1/12)-1</f>
        <v>0</v>
      </c>
      <c r="H1129" s="766">
        <f t="shared" si="146"/>
        <v>1</v>
      </c>
      <c r="I1129" s="594"/>
      <c r="J1129" s="705">
        <f t="shared" si="147"/>
        <v>1117</v>
      </c>
      <c r="K1129" s="756"/>
      <c r="L1129" s="756"/>
      <c r="M1129" s="756"/>
      <c r="N1129" s="756"/>
      <c r="O1129" s="756"/>
      <c r="P1129" s="756"/>
      <c r="Q1129" s="756"/>
      <c r="R1129" s="756"/>
      <c r="S1129" s="756"/>
      <c r="T1129" s="756"/>
      <c r="U1129" s="756"/>
      <c r="V1129" s="756"/>
      <c r="W1129" s="594"/>
      <c r="X1129" s="705">
        <f t="shared" si="148"/>
        <v>1117</v>
      </c>
      <c r="Y1129" s="756"/>
      <c r="Z1129" s="756"/>
      <c r="AA1129" s="756"/>
      <c r="AB1129" s="756"/>
      <c r="AC1129" s="756"/>
      <c r="AD1129" s="756"/>
      <c r="AE1129" s="756"/>
      <c r="AF1129" s="756"/>
      <c r="AG1129" s="756"/>
      <c r="AH1129" s="756"/>
      <c r="AI1129" s="756"/>
      <c r="AJ1129" s="756"/>
      <c r="AK1129" s="594"/>
      <c r="AL1129" s="705">
        <f t="shared" si="141"/>
        <v>1117</v>
      </c>
      <c r="AM1129" s="756"/>
      <c r="AN1129" s="756"/>
      <c r="AO1129" s="756"/>
      <c r="AP1129" s="756"/>
      <c r="AQ1129" s="756"/>
      <c r="AR1129" s="756"/>
      <c r="AS1129" s="756"/>
      <c r="AT1129" s="756"/>
      <c r="AU1129" s="756"/>
      <c r="AV1129" s="756"/>
      <c r="AW1129" s="756"/>
      <c r="AX1129" s="756"/>
      <c r="AY1129" s="594"/>
      <c r="AZ1129" s="705">
        <f t="shared" si="142"/>
        <v>1117</v>
      </c>
      <c r="BA1129" s="756"/>
      <c r="BB1129" s="756"/>
      <c r="BC1129" s="756"/>
      <c r="BD1129" s="756"/>
      <c r="BE1129" s="756"/>
      <c r="BF1129" s="756"/>
      <c r="BG1129" s="756"/>
      <c r="BH1129" s="756"/>
      <c r="BI1129" s="756"/>
      <c r="BJ1129" s="756"/>
      <c r="BK1129" s="756"/>
      <c r="BL1129" s="756"/>
      <c r="BM1129" s="685"/>
      <c r="BN1129" s="705">
        <f t="shared" si="143"/>
        <v>1117</v>
      </c>
      <c r="BO1129" s="756"/>
      <c r="BP1129" s="756"/>
      <c r="BQ1129" s="756"/>
      <c r="BR1129" s="756"/>
      <c r="BS1129" s="756"/>
      <c r="BT1129" s="756"/>
      <c r="BU1129" s="756"/>
      <c r="BV1129" s="756"/>
      <c r="BW1129" s="756"/>
      <c r="BX1129" s="756"/>
      <c r="BY1129" s="756"/>
      <c r="BZ1129" s="756"/>
    </row>
    <row r="1130" spans="2:78" x14ac:dyDescent="0.25">
      <c r="B1130" s="705">
        <v>1118</v>
      </c>
      <c r="C1130" s="765">
        <f>(1+_xlfn.XLOOKUP(INT((B1130-1)/12)+1,'ZC Curve'!$B$8:$B$107,'ZC Curve'!R$8:R$107,,0))^(1/12)-1</f>
        <v>0</v>
      </c>
      <c r="D1130" s="766">
        <f t="shared" si="144"/>
        <v>1</v>
      </c>
      <c r="E1130" s="765">
        <f>(1+_xlfn.XLOOKUP(INT((B1130-1)/12)+1,'ZC Curve'!$B$8:$B$107,'ZC Curve'!S$8:S$107,,0))^(1/12)-1</f>
        <v>0</v>
      </c>
      <c r="F1130" s="766">
        <f t="shared" si="145"/>
        <v>1</v>
      </c>
      <c r="G1130" s="765">
        <f>(1+_xlfn.XLOOKUP(INT((B1130-1)/12)+1,'ZC Curve'!$B$8:$B$107,'ZC Curve'!T$8:T$107,,0))^(1/12)-1</f>
        <v>0</v>
      </c>
      <c r="H1130" s="766">
        <f t="shared" si="146"/>
        <v>1</v>
      </c>
      <c r="I1130" s="594"/>
      <c r="J1130" s="705">
        <f t="shared" si="147"/>
        <v>1118</v>
      </c>
      <c r="K1130" s="756"/>
      <c r="L1130" s="756"/>
      <c r="M1130" s="756"/>
      <c r="N1130" s="756"/>
      <c r="O1130" s="756"/>
      <c r="P1130" s="756"/>
      <c r="Q1130" s="756"/>
      <c r="R1130" s="756"/>
      <c r="S1130" s="756"/>
      <c r="T1130" s="756"/>
      <c r="U1130" s="756"/>
      <c r="V1130" s="756"/>
      <c r="W1130" s="594"/>
      <c r="X1130" s="705">
        <f t="shared" si="148"/>
        <v>1118</v>
      </c>
      <c r="Y1130" s="756"/>
      <c r="Z1130" s="756"/>
      <c r="AA1130" s="756"/>
      <c r="AB1130" s="756"/>
      <c r="AC1130" s="756"/>
      <c r="AD1130" s="756"/>
      <c r="AE1130" s="756"/>
      <c r="AF1130" s="756"/>
      <c r="AG1130" s="756"/>
      <c r="AH1130" s="756"/>
      <c r="AI1130" s="756"/>
      <c r="AJ1130" s="756"/>
      <c r="AK1130" s="594"/>
      <c r="AL1130" s="705">
        <f t="shared" si="141"/>
        <v>1118</v>
      </c>
      <c r="AM1130" s="756"/>
      <c r="AN1130" s="756"/>
      <c r="AO1130" s="756"/>
      <c r="AP1130" s="756"/>
      <c r="AQ1130" s="756"/>
      <c r="AR1130" s="756"/>
      <c r="AS1130" s="756"/>
      <c r="AT1130" s="756"/>
      <c r="AU1130" s="756"/>
      <c r="AV1130" s="756"/>
      <c r="AW1130" s="756"/>
      <c r="AX1130" s="756"/>
      <c r="AY1130" s="594"/>
      <c r="AZ1130" s="705">
        <f t="shared" si="142"/>
        <v>1118</v>
      </c>
      <c r="BA1130" s="756"/>
      <c r="BB1130" s="756"/>
      <c r="BC1130" s="756"/>
      <c r="BD1130" s="756"/>
      <c r="BE1130" s="756"/>
      <c r="BF1130" s="756"/>
      <c r="BG1130" s="756"/>
      <c r="BH1130" s="756"/>
      <c r="BI1130" s="756"/>
      <c r="BJ1130" s="756"/>
      <c r="BK1130" s="756"/>
      <c r="BL1130" s="756"/>
      <c r="BM1130" s="685"/>
      <c r="BN1130" s="705">
        <f t="shared" si="143"/>
        <v>1118</v>
      </c>
      <c r="BO1130" s="756"/>
      <c r="BP1130" s="756"/>
      <c r="BQ1130" s="756"/>
      <c r="BR1130" s="756"/>
      <c r="BS1130" s="756"/>
      <c r="BT1130" s="756"/>
      <c r="BU1130" s="756"/>
      <c r="BV1130" s="756"/>
      <c r="BW1130" s="756"/>
      <c r="BX1130" s="756"/>
      <c r="BY1130" s="756"/>
      <c r="BZ1130" s="756"/>
    </row>
    <row r="1131" spans="2:78" x14ac:dyDescent="0.25">
      <c r="B1131" s="705">
        <v>1119</v>
      </c>
      <c r="C1131" s="765">
        <f>(1+_xlfn.XLOOKUP(INT((B1131-1)/12)+1,'ZC Curve'!$B$8:$B$107,'ZC Curve'!R$8:R$107,,0))^(1/12)-1</f>
        <v>0</v>
      </c>
      <c r="D1131" s="766">
        <f t="shared" si="144"/>
        <v>1</v>
      </c>
      <c r="E1131" s="765">
        <f>(1+_xlfn.XLOOKUP(INT((B1131-1)/12)+1,'ZC Curve'!$B$8:$B$107,'ZC Curve'!S$8:S$107,,0))^(1/12)-1</f>
        <v>0</v>
      </c>
      <c r="F1131" s="766">
        <f t="shared" si="145"/>
        <v>1</v>
      </c>
      <c r="G1131" s="765">
        <f>(1+_xlfn.XLOOKUP(INT((B1131-1)/12)+1,'ZC Curve'!$B$8:$B$107,'ZC Curve'!T$8:T$107,,0))^(1/12)-1</f>
        <v>0</v>
      </c>
      <c r="H1131" s="766">
        <f t="shared" si="146"/>
        <v>1</v>
      </c>
      <c r="I1131" s="594"/>
      <c r="J1131" s="705">
        <f t="shared" si="147"/>
        <v>1119</v>
      </c>
      <c r="K1131" s="756"/>
      <c r="L1131" s="756"/>
      <c r="M1131" s="756"/>
      <c r="N1131" s="756"/>
      <c r="O1131" s="756"/>
      <c r="P1131" s="756"/>
      <c r="Q1131" s="756"/>
      <c r="R1131" s="756"/>
      <c r="S1131" s="756"/>
      <c r="T1131" s="756"/>
      <c r="U1131" s="756"/>
      <c r="V1131" s="756"/>
      <c r="W1131" s="594"/>
      <c r="X1131" s="705">
        <f t="shared" si="148"/>
        <v>1119</v>
      </c>
      <c r="Y1131" s="756"/>
      <c r="Z1131" s="756"/>
      <c r="AA1131" s="756"/>
      <c r="AB1131" s="756"/>
      <c r="AC1131" s="756"/>
      <c r="AD1131" s="756"/>
      <c r="AE1131" s="756"/>
      <c r="AF1131" s="756"/>
      <c r="AG1131" s="756"/>
      <c r="AH1131" s="756"/>
      <c r="AI1131" s="756"/>
      <c r="AJ1131" s="756"/>
      <c r="AK1131" s="594"/>
      <c r="AL1131" s="705">
        <f t="shared" si="141"/>
        <v>1119</v>
      </c>
      <c r="AM1131" s="756"/>
      <c r="AN1131" s="756"/>
      <c r="AO1131" s="756"/>
      <c r="AP1131" s="756"/>
      <c r="AQ1131" s="756"/>
      <c r="AR1131" s="756"/>
      <c r="AS1131" s="756"/>
      <c r="AT1131" s="756"/>
      <c r="AU1131" s="756"/>
      <c r="AV1131" s="756"/>
      <c r="AW1131" s="756"/>
      <c r="AX1131" s="756"/>
      <c r="AY1131" s="594"/>
      <c r="AZ1131" s="705">
        <f t="shared" si="142"/>
        <v>1119</v>
      </c>
      <c r="BA1131" s="756"/>
      <c r="BB1131" s="756"/>
      <c r="BC1131" s="756"/>
      <c r="BD1131" s="756"/>
      <c r="BE1131" s="756"/>
      <c r="BF1131" s="756"/>
      <c r="BG1131" s="756"/>
      <c r="BH1131" s="756"/>
      <c r="BI1131" s="756"/>
      <c r="BJ1131" s="756"/>
      <c r="BK1131" s="756"/>
      <c r="BL1131" s="756"/>
      <c r="BM1131" s="685"/>
      <c r="BN1131" s="705">
        <f t="shared" si="143"/>
        <v>1119</v>
      </c>
      <c r="BO1131" s="756"/>
      <c r="BP1131" s="756"/>
      <c r="BQ1131" s="756"/>
      <c r="BR1131" s="756"/>
      <c r="BS1131" s="756"/>
      <c r="BT1131" s="756"/>
      <c r="BU1131" s="756"/>
      <c r="BV1131" s="756"/>
      <c r="BW1131" s="756"/>
      <c r="BX1131" s="756"/>
      <c r="BY1131" s="756"/>
      <c r="BZ1131" s="756"/>
    </row>
    <row r="1132" spans="2:78" x14ac:dyDescent="0.25">
      <c r="B1132" s="705">
        <v>1120</v>
      </c>
      <c r="C1132" s="765">
        <f>(1+_xlfn.XLOOKUP(INT((B1132-1)/12)+1,'ZC Curve'!$B$8:$B$107,'ZC Curve'!R$8:R$107,,0))^(1/12)-1</f>
        <v>0</v>
      </c>
      <c r="D1132" s="766">
        <f t="shared" si="144"/>
        <v>1</v>
      </c>
      <c r="E1132" s="765">
        <f>(1+_xlfn.XLOOKUP(INT((B1132-1)/12)+1,'ZC Curve'!$B$8:$B$107,'ZC Curve'!S$8:S$107,,0))^(1/12)-1</f>
        <v>0</v>
      </c>
      <c r="F1132" s="766">
        <f t="shared" si="145"/>
        <v>1</v>
      </c>
      <c r="G1132" s="765">
        <f>(1+_xlfn.XLOOKUP(INT((B1132-1)/12)+1,'ZC Curve'!$B$8:$B$107,'ZC Curve'!T$8:T$107,,0))^(1/12)-1</f>
        <v>0</v>
      </c>
      <c r="H1132" s="766">
        <f t="shared" si="146"/>
        <v>1</v>
      </c>
      <c r="I1132" s="594"/>
      <c r="J1132" s="705">
        <f t="shared" si="147"/>
        <v>1120</v>
      </c>
      <c r="K1132" s="756"/>
      <c r="L1132" s="756"/>
      <c r="M1132" s="756"/>
      <c r="N1132" s="756"/>
      <c r="O1132" s="756"/>
      <c r="P1132" s="756"/>
      <c r="Q1132" s="756"/>
      <c r="R1132" s="756"/>
      <c r="S1132" s="756"/>
      <c r="T1132" s="756"/>
      <c r="U1132" s="756"/>
      <c r="V1132" s="756"/>
      <c r="W1132" s="594"/>
      <c r="X1132" s="705">
        <f t="shared" si="148"/>
        <v>1120</v>
      </c>
      <c r="Y1132" s="756"/>
      <c r="Z1132" s="756"/>
      <c r="AA1132" s="756"/>
      <c r="AB1132" s="756"/>
      <c r="AC1132" s="756"/>
      <c r="AD1132" s="756"/>
      <c r="AE1132" s="756"/>
      <c r="AF1132" s="756"/>
      <c r="AG1132" s="756"/>
      <c r="AH1132" s="756"/>
      <c r="AI1132" s="756"/>
      <c r="AJ1132" s="756"/>
      <c r="AK1132" s="594"/>
      <c r="AL1132" s="705">
        <f t="shared" si="141"/>
        <v>1120</v>
      </c>
      <c r="AM1132" s="756"/>
      <c r="AN1132" s="756"/>
      <c r="AO1132" s="756"/>
      <c r="AP1132" s="756"/>
      <c r="AQ1132" s="756"/>
      <c r="AR1132" s="756"/>
      <c r="AS1132" s="756"/>
      <c r="AT1132" s="756"/>
      <c r="AU1132" s="756"/>
      <c r="AV1132" s="756"/>
      <c r="AW1132" s="756"/>
      <c r="AX1132" s="756"/>
      <c r="AY1132" s="594"/>
      <c r="AZ1132" s="705">
        <f t="shared" si="142"/>
        <v>1120</v>
      </c>
      <c r="BA1132" s="756"/>
      <c r="BB1132" s="756"/>
      <c r="BC1132" s="756"/>
      <c r="BD1132" s="756"/>
      <c r="BE1132" s="756"/>
      <c r="BF1132" s="756"/>
      <c r="BG1132" s="756"/>
      <c r="BH1132" s="756"/>
      <c r="BI1132" s="756"/>
      <c r="BJ1132" s="756"/>
      <c r="BK1132" s="756"/>
      <c r="BL1132" s="756"/>
      <c r="BM1132" s="685"/>
      <c r="BN1132" s="705">
        <f t="shared" si="143"/>
        <v>1120</v>
      </c>
      <c r="BO1132" s="756"/>
      <c r="BP1132" s="756"/>
      <c r="BQ1132" s="756"/>
      <c r="BR1132" s="756"/>
      <c r="BS1132" s="756"/>
      <c r="BT1132" s="756"/>
      <c r="BU1132" s="756"/>
      <c r="BV1132" s="756"/>
      <c r="BW1132" s="756"/>
      <c r="BX1132" s="756"/>
      <c r="BY1132" s="756"/>
      <c r="BZ1132" s="756"/>
    </row>
    <row r="1133" spans="2:78" x14ac:dyDescent="0.25">
      <c r="B1133" s="705">
        <v>1121</v>
      </c>
      <c r="C1133" s="765">
        <f>(1+_xlfn.XLOOKUP(INT((B1133-1)/12)+1,'ZC Curve'!$B$8:$B$107,'ZC Curve'!R$8:R$107,,0))^(1/12)-1</f>
        <v>0</v>
      </c>
      <c r="D1133" s="766">
        <f t="shared" si="144"/>
        <v>1</v>
      </c>
      <c r="E1133" s="765">
        <f>(1+_xlfn.XLOOKUP(INT((B1133-1)/12)+1,'ZC Curve'!$B$8:$B$107,'ZC Curve'!S$8:S$107,,0))^(1/12)-1</f>
        <v>0</v>
      </c>
      <c r="F1133" s="766">
        <f t="shared" si="145"/>
        <v>1</v>
      </c>
      <c r="G1133" s="765">
        <f>(1+_xlfn.XLOOKUP(INT((B1133-1)/12)+1,'ZC Curve'!$B$8:$B$107,'ZC Curve'!T$8:T$107,,0))^(1/12)-1</f>
        <v>0</v>
      </c>
      <c r="H1133" s="766">
        <f t="shared" si="146"/>
        <v>1</v>
      </c>
      <c r="I1133" s="594"/>
      <c r="J1133" s="705">
        <f t="shared" si="147"/>
        <v>1121</v>
      </c>
      <c r="K1133" s="756"/>
      <c r="L1133" s="756"/>
      <c r="M1133" s="756"/>
      <c r="N1133" s="756"/>
      <c r="O1133" s="756"/>
      <c r="P1133" s="756"/>
      <c r="Q1133" s="756"/>
      <c r="R1133" s="756"/>
      <c r="S1133" s="756"/>
      <c r="T1133" s="756"/>
      <c r="U1133" s="756"/>
      <c r="V1133" s="756"/>
      <c r="W1133" s="594"/>
      <c r="X1133" s="705">
        <f t="shared" si="148"/>
        <v>1121</v>
      </c>
      <c r="Y1133" s="756"/>
      <c r="Z1133" s="756"/>
      <c r="AA1133" s="756"/>
      <c r="AB1133" s="756"/>
      <c r="AC1133" s="756"/>
      <c r="AD1133" s="756"/>
      <c r="AE1133" s="756"/>
      <c r="AF1133" s="756"/>
      <c r="AG1133" s="756"/>
      <c r="AH1133" s="756"/>
      <c r="AI1133" s="756"/>
      <c r="AJ1133" s="756"/>
      <c r="AK1133" s="594"/>
      <c r="AL1133" s="705">
        <f t="shared" si="141"/>
        <v>1121</v>
      </c>
      <c r="AM1133" s="756"/>
      <c r="AN1133" s="756"/>
      <c r="AO1133" s="756"/>
      <c r="AP1133" s="756"/>
      <c r="AQ1133" s="756"/>
      <c r="AR1133" s="756"/>
      <c r="AS1133" s="756"/>
      <c r="AT1133" s="756"/>
      <c r="AU1133" s="756"/>
      <c r="AV1133" s="756"/>
      <c r="AW1133" s="756"/>
      <c r="AX1133" s="756"/>
      <c r="AY1133" s="594"/>
      <c r="AZ1133" s="705">
        <f t="shared" si="142"/>
        <v>1121</v>
      </c>
      <c r="BA1133" s="756"/>
      <c r="BB1133" s="756"/>
      <c r="BC1133" s="756"/>
      <c r="BD1133" s="756"/>
      <c r="BE1133" s="756"/>
      <c r="BF1133" s="756"/>
      <c r="BG1133" s="756"/>
      <c r="BH1133" s="756"/>
      <c r="BI1133" s="756"/>
      <c r="BJ1133" s="756"/>
      <c r="BK1133" s="756"/>
      <c r="BL1133" s="756"/>
      <c r="BM1133" s="685"/>
      <c r="BN1133" s="705">
        <f t="shared" si="143"/>
        <v>1121</v>
      </c>
      <c r="BO1133" s="756"/>
      <c r="BP1133" s="756"/>
      <c r="BQ1133" s="756"/>
      <c r="BR1133" s="756"/>
      <c r="BS1133" s="756"/>
      <c r="BT1133" s="756"/>
      <c r="BU1133" s="756"/>
      <c r="BV1133" s="756"/>
      <c r="BW1133" s="756"/>
      <c r="BX1133" s="756"/>
      <c r="BY1133" s="756"/>
      <c r="BZ1133" s="756"/>
    </row>
    <row r="1134" spans="2:78" x14ac:dyDescent="0.25">
      <c r="B1134" s="705">
        <v>1122</v>
      </c>
      <c r="C1134" s="765">
        <f>(1+_xlfn.XLOOKUP(INT((B1134-1)/12)+1,'ZC Curve'!$B$8:$B$107,'ZC Curve'!R$8:R$107,,0))^(1/12)-1</f>
        <v>0</v>
      </c>
      <c r="D1134" s="766">
        <f t="shared" si="144"/>
        <v>1</v>
      </c>
      <c r="E1134" s="765">
        <f>(1+_xlfn.XLOOKUP(INT((B1134-1)/12)+1,'ZC Curve'!$B$8:$B$107,'ZC Curve'!S$8:S$107,,0))^(1/12)-1</f>
        <v>0</v>
      </c>
      <c r="F1134" s="766">
        <f t="shared" si="145"/>
        <v>1</v>
      </c>
      <c r="G1134" s="765">
        <f>(1+_xlfn.XLOOKUP(INT((B1134-1)/12)+1,'ZC Curve'!$B$8:$B$107,'ZC Curve'!T$8:T$107,,0))^(1/12)-1</f>
        <v>0</v>
      </c>
      <c r="H1134" s="766">
        <f t="shared" si="146"/>
        <v>1</v>
      </c>
      <c r="I1134" s="594"/>
      <c r="J1134" s="705">
        <f t="shared" si="147"/>
        <v>1122</v>
      </c>
      <c r="K1134" s="756"/>
      <c r="L1134" s="756"/>
      <c r="M1134" s="756"/>
      <c r="N1134" s="756"/>
      <c r="O1134" s="756"/>
      <c r="P1134" s="756"/>
      <c r="Q1134" s="756"/>
      <c r="R1134" s="756"/>
      <c r="S1134" s="756"/>
      <c r="T1134" s="756"/>
      <c r="U1134" s="756"/>
      <c r="V1134" s="756"/>
      <c r="W1134" s="594"/>
      <c r="X1134" s="705">
        <f t="shared" si="148"/>
        <v>1122</v>
      </c>
      <c r="Y1134" s="756"/>
      <c r="Z1134" s="756"/>
      <c r="AA1134" s="756"/>
      <c r="AB1134" s="756"/>
      <c r="AC1134" s="756"/>
      <c r="AD1134" s="756"/>
      <c r="AE1134" s="756"/>
      <c r="AF1134" s="756"/>
      <c r="AG1134" s="756"/>
      <c r="AH1134" s="756"/>
      <c r="AI1134" s="756"/>
      <c r="AJ1134" s="756"/>
      <c r="AK1134" s="594"/>
      <c r="AL1134" s="705">
        <f t="shared" si="141"/>
        <v>1122</v>
      </c>
      <c r="AM1134" s="756"/>
      <c r="AN1134" s="756"/>
      <c r="AO1134" s="756"/>
      <c r="AP1134" s="756"/>
      <c r="AQ1134" s="756"/>
      <c r="AR1134" s="756"/>
      <c r="AS1134" s="756"/>
      <c r="AT1134" s="756"/>
      <c r="AU1134" s="756"/>
      <c r="AV1134" s="756"/>
      <c r="AW1134" s="756"/>
      <c r="AX1134" s="756"/>
      <c r="AY1134" s="594"/>
      <c r="AZ1134" s="705">
        <f t="shared" si="142"/>
        <v>1122</v>
      </c>
      <c r="BA1134" s="756"/>
      <c r="BB1134" s="756"/>
      <c r="BC1134" s="756"/>
      <c r="BD1134" s="756"/>
      <c r="BE1134" s="756"/>
      <c r="BF1134" s="756"/>
      <c r="BG1134" s="756"/>
      <c r="BH1134" s="756"/>
      <c r="BI1134" s="756"/>
      <c r="BJ1134" s="756"/>
      <c r="BK1134" s="756"/>
      <c r="BL1134" s="756"/>
      <c r="BM1134" s="685"/>
      <c r="BN1134" s="705">
        <f t="shared" si="143"/>
        <v>1122</v>
      </c>
      <c r="BO1134" s="756"/>
      <c r="BP1134" s="756"/>
      <c r="BQ1134" s="756"/>
      <c r="BR1134" s="756"/>
      <c r="BS1134" s="756"/>
      <c r="BT1134" s="756"/>
      <c r="BU1134" s="756"/>
      <c r="BV1134" s="756"/>
      <c r="BW1134" s="756"/>
      <c r="BX1134" s="756"/>
      <c r="BY1134" s="756"/>
      <c r="BZ1134" s="756"/>
    </row>
    <row r="1135" spans="2:78" x14ac:dyDescent="0.25">
      <c r="B1135" s="705">
        <v>1123</v>
      </c>
      <c r="C1135" s="765">
        <f>(1+_xlfn.XLOOKUP(INT((B1135-1)/12)+1,'ZC Curve'!$B$8:$B$107,'ZC Curve'!R$8:R$107,,0))^(1/12)-1</f>
        <v>0</v>
      </c>
      <c r="D1135" s="766">
        <f t="shared" si="144"/>
        <v>1</v>
      </c>
      <c r="E1135" s="765">
        <f>(1+_xlfn.XLOOKUP(INT((B1135-1)/12)+1,'ZC Curve'!$B$8:$B$107,'ZC Curve'!S$8:S$107,,0))^(1/12)-1</f>
        <v>0</v>
      </c>
      <c r="F1135" s="766">
        <f t="shared" si="145"/>
        <v>1</v>
      </c>
      <c r="G1135" s="765">
        <f>(1+_xlfn.XLOOKUP(INT((B1135-1)/12)+1,'ZC Curve'!$B$8:$B$107,'ZC Curve'!T$8:T$107,,0))^(1/12)-1</f>
        <v>0</v>
      </c>
      <c r="H1135" s="766">
        <f t="shared" si="146"/>
        <v>1</v>
      </c>
      <c r="I1135" s="594"/>
      <c r="J1135" s="705">
        <f t="shared" si="147"/>
        <v>1123</v>
      </c>
      <c r="K1135" s="756"/>
      <c r="L1135" s="756"/>
      <c r="M1135" s="756"/>
      <c r="N1135" s="756"/>
      <c r="O1135" s="756"/>
      <c r="P1135" s="756"/>
      <c r="Q1135" s="756"/>
      <c r="R1135" s="756"/>
      <c r="S1135" s="756"/>
      <c r="T1135" s="756"/>
      <c r="U1135" s="756"/>
      <c r="V1135" s="756"/>
      <c r="W1135" s="594"/>
      <c r="X1135" s="705">
        <f t="shared" si="148"/>
        <v>1123</v>
      </c>
      <c r="Y1135" s="756"/>
      <c r="Z1135" s="756"/>
      <c r="AA1135" s="756"/>
      <c r="AB1135" s="756"/>
      <c r="AC1135" s="756"/>
      <c r="AD1135" s="756"/>
      <c r="AE1135" s="756"/>
      <c r="AF1135" s="756"/>
      <c r="AG1135" s="756"/>
      <c r="AH1135" s="756"/>
      <c r="AI1135" s="756"/>
      <c r="AJ1135" s="756"/>
      <c r="AK1135" s="594"/>
      <c r="AL1135" s="705">
        <f t="shared" si="141"/>
        <v>1123</v>
      </c>
      <c r="AM1135" s="756"/>
      <c r="AN1135" s="756"/>
      <c r="AO1135" s="756"/>
      <c r="AP1135" s="756"/>
      <c r="AQ1135" s="756"/>
      <c r="AR1135" s="756"/>
      <c r="AS1135" s="756"/>
      <c r="AT1135" s="756"/>
      <c r="AU1135" s="756"/>
      <c r="AV1135" s="756"/>
      <c r="AW1135" s="756"/>
      <c r="AX1135" s="756"/>
      <c r="AY1135" s="594"/>
      <c r="AZ1135" s="705">
        <f t="shared" si="142"/>
        <v>1123</v>
      </c>
      <c r="BA1135" s="756"/>
      <c r="BB1135" s="756"/>
      <c r="BC1135" s="756"/>
      <c r="BD1135" s="756"/>
      <c r="BE1135" s="756"/>
      <c r="BF1135" s="756"/>
      <c r="BG1135" s="756"/>
      <c r="BH1135" s="756"/>
      <c r="BI1135" s="756"/>
      <c r="BJ1135" s="756"/>
      <c r="BK1135" s="756"/>
      <c r="BL1135" s="756"/>
      <c r="BM1135" s="685"/>
      <c r="BN1135" s="705">
        <f t="shared" si="143"/>
        <v>1123</v>
      </c>
      <c r="BO1135" s="756"/>
      <c r="BP1135" s="756"/>
      <c r="BQ1135" s="756"/>
      <c r="BR1135" s="756"/>
      <c r="BS1135" s="756"/>
      <c r="BT1135" s="756"/>
      <c r="BU1135" s="756"/>
      <c r="BV1135" s="756"/>
      <c r="BW1135" s="756"/>
      <c r="BX1135" s="756"/>
      <c r="BY1135" s="756"/>
      <c r="BZ1135" s="756"/>
    </row>
    <row r="1136" spans="2:78" x14ac:dyDescent="0.25">
      <c r="B1136" s="705">
        <v>1124</v>
      </c>
      <c r="C1136" s="765">
        <f>(1+_xlfn.XLOOKUP(INT((B1136-1)/12)+1,'ZC Curve'!$B$8:$B$107,'ZC Curve'!R$8:R$107,,0))^(1/12)-1</f>
        <v>0</v>
      </c>
      <c r="D1136" s="766">
        <f t="shared" si="144"/>
        <v>1</v>
      </c>
      <c r="E1136" s="765">
        <f>(1+_xlfn.XLOOKUP(INT((B1136-1)/12)+1,'ZC Curve'!$B$8:$B$107,'ZC Curve'!S$8:S$107,,0))^(1/12)-1</f>
        <v>0</v>
      </c>
      <c r="F1136" s="766">
        <f t="shared" si="145"/>
        <v>1</v>
      </c>
      <c r="G1136" s="765">
        <f>(1+_xlfn.XLOOKUP(INT((B1136-1)/12)+1,'ZC Curve'!$B$8:$B$107,'ZC Curve'!T$8:T$107,,0))^(1/12)-1</f>
        <v>0</v>
      </c>
      <c r="H1136" s="766">
        <f t="shared" si="146"/>
        <v>1</v>
      </c>
      <c r="I1136" s="594"/>
      <c r="J1136" s="705">
        <f t="shared" si="147"/>
        <v>1124</v>
      </c>
      <c r="K1136" s="756"/>
      <c r="L1136" s="756"/>
      <c r="M1136" s="756"/>
      <c r="N1136" s="756"/>
      <c r="O1136" s="756"/>
      <c r="P1136" s="756"/>
      <c r="Q1136" s="756"/>
      <c r="R1136" s="756"/>
      <c r="S1136" s="756"/>
      <c r="T1136" s="756"/>
      <c r="U1136" s="756"/>
      <c r="V1136" s="756"/>
      <c r="W1136" s="594"/>
      <c r="X1136" s="705">
        <f t="shared" si="148"/>
        <v>1124</v>
      </c>
      <c r="Y1136" s="756"/>
      <c r="Z1136" s="756"/>
      <c r="AA1136" s="756"/>
      <c r="AB1136" s="756"/>
      <c r="AC1136" s="756"/>
      <c r="AD1136" s="756"/>
      <c r="AE1136" s="756"/>
      <c r="AF1136" s="756"/>
      <c r="AG1136" s="756"/>
      <c r="AH1136" s="756"/>
      <c r="AI1136" s="756"/>
      <c r="AJ1136" s="756"/>
      <c r="AK1136" s="594"/>
      <c r="AL1136" s="705">
        <f t="shared" si="141"/>
        <v>1124</v>
      </c>
      <c r="AM1136" s="756"/>
      <c r="AN1136" s="756"/>
      <c r="AO1136" s="756"/>
      <c r="AP1136" s="756"/>
      <c r="AQ1136" s="756"/>
      <c r="AR1136" s="756"/>
      <c r="AS1136" s="756"/>
      <c r="AT1136" s="756"/>
      <c r="AU1136" s="756"/>
      <c r="AV1136" s="756"/>
      <c r="AW1136" s="756"/>
      <c r="AX1136" s="756"/>
      <c r="AY1136" s="594"/>
      <c r="AZ1136" s="705">
        <f t="shared" si="142"/>
        <v>1124</v>
      </c>
      <c r="BA1136" s="756"/>
      <c r="BB1136" s="756"/>
      <c r="BC1136" s="756"/>
      <c r="BD1136" s="756"/>
      <c r="BE1136" s="756"/>
      <c r="BF1136" s="756"/>
      <c r="BG1136" s="756"/>
      <c r="BH1136" s="756"/>
      <c r="BI1136" s="756"/>
      <c r="BJ1136" s="756"/>
      <c r="BK1136" s="756"/>
      <c r="BL1136" s="756"/>
      <c r="BM1136" s="685"/>
      <c r="BN1136" s="705">
        <f t="shared" si="143"/>
        <v>1124</v>
      </c>
      <c r="BO1136" s="756"/>
      <c r="BP1136" s="756"/>
      <c r="BQ1136" s="756"/>
      <c r="BR1136" s="756"/>
      <c r="BS1136" s="756"/>
      <c r="BT1136" s="756"/>
      <c r="BU1136" s="756"/>
      <c r="BV1136" s="756"/>
      <c r="BW1136" s="756"/>
      <c r="BX1136" s="756"/>
      <c r="BY1136" s="756"/>
      <c r="BZ1136" s="756"/>
    </row>
    <row r="1137" spans="2:78" x14ac:dyDescent="0.25">
      <c r="B1137" s="705">
        <v>1125</v>
      </c>
      <c r="C1137" s="765">
        <f>(1+_xlfn.XLOOKUP(INT((B1137-1)/12)+1,'ZC Curve'!$B$8:$B$107,'ZC Curve'!R$8:R$107,,0))^(1/12)-1</f>
        <v>0</v>
      </c>
      <c r="D1137" s="766">
        <f t="shared" si="144"/>
        <v>1</v>
      </c>
      <c r="E1137" s="765">
        <f>(1+_xlfn.XLOOKUP(INT((B1137-1)/12)+1,'ZC Curve'!$B$8:$B$107,'ZC Curve'!S$8:S$107,,0))^(1/12)-1</f>
        <v>0</v>
      </c>
      <c r="F1137" s="766">
        <f t="shared" si="145"/>
        <v>1</v>
      </c>
      <c r="G1137" s="765">
        <f>(1+_xlfn.XLOOKUP(INT((B1137-1)/12)+1,'ZC Curve'!$B$8:$B$107,'ZC Curve'!T$8:T$107,,0))^(1/12)-1</f>
        <v>0</v>
      </c>
      <c r="H1137" s="766">
        <f t="shared" si="146"/>
        <v>1</v>
      </c>
      <c r="I1137" s="594"/>
      <c r="J1137" s="705">
        <f t="shared" si="147"/>
        <v>1125</v>
      </c>
      <c r="K1137" s="756"/>
      <c r="L1137" s="756"/>
      <c r="M1137" s="756"/>
      <c r="N1137" s="756"/>
      <c r="O1137" s="756"/>
      <c r="P1137" s="756"/>
      <c r="Q1137" s="756"/>
      <c r="R1137" s="756"/>
      <c r="S1137" s="756"/>
      <c r="T1137" s="756"/>
      <c r="U1137" s="756"/>
      <c r="V1137" s="756"/>
      <c r="W1137" s="594"/>
      <c r="X1137" s="705">
        <f t="shared" si="148"/>
        <v>1125</v>
      </c>
      <c r="Y1137" s="756"/>
      <c r="Z1137" s="756"/>
      <c r="AA1137" s="756"/>
      <c r="AB1137" s="756"/>
      <c r="AC1137" s="756"/>
      <c r="AD1137" s="756"/>
      <c r="AE1137" s="756"/>
      <c r="AF1137" s="756"/>
      <c r="AG1137" s="756"/>
      <c r="AH1137" s="756"/>
      <c r="AI1137" s="756"/>
      <c r="AJ1137" s="756"/>
      <c r="AK1137" s="594"/>
      <c r="AL1137" s="705">
        <f t="shared" ref="AL1137:AL1200" si="149">AL1136+1</f>
        <v>1125</v>
      </c>
      <c r="AM1137" s="756"/>
      <c r="AN1137" s="756"/>
      <c r="AO1137" s="756"/>
      <c r="AP1137" s="756"/>
      <c r="AQ1137" s="756"/>
      <c r="AR1137" s="756"/>
      <c r="AS1137" s="756"/>
      <c r="AT1137" s="756"/>
      <c r="AU1137" s="756"/>
      <c r="AV1137" s="756"/>
      <c r="AW1137" s="756"/>
      <c r="AX1137" s="756"/>
      <c r="AY1137" s="594"/>
      <c r="AZ1137" s="705">
        <f t="shared" si="142"/>
        <v>1125</v>
      </c>
      <c r="BA1137" s="756"/>
      <c r="BB1137" s="756"/>
      <c r="BC1137" s="756"/>
      <c r="BD1137" s="756"/>
      <c r="BE1137" s="756"/>
      <c r="BF1137" s="756"/>
      <c r="BG1137" s="756"/>
      <c r="BH1137" s="756"/>
      <c r="BI1137" s="756"/>
      <c r="BJ1137" s="756"/>
      <c r="BK1137" s="756"/>
      <c r="BL1137" s="756"/>
      <c r="BM1137" s="685"/>
      <c r="BN1137" s="705">
        <f t="shared" si="143"/>
        <v>1125</v>
      </c>
      <c r="BO1137" s="756"/>
      <c r="BP1137" s="756"/>
      <c r="BQ1137" s="756"/>
      <c r="BR1137" s="756"/>
      <c r="BS1137" s="756"/>
      <c r="BT1137" s="756"/>
      <c r="BU1137" s="756"/>
      <c r="BV1137" s="756"/>
      <c r="BW1137" s="756"/>
      <c r="BX1137" s="756"/>
      <c r="BY1137" s="756"/>
      <c r="BZ1137" s="756"/>
    </row>
    <row r="1138" spans="2:78" x14ac:dyDescent="0.25">
      <c r="B1138" s="705">
        <v>1126</v>
      </c>
      <c r="C1138" s="765">
        <f>(1+_xlfn.XLOOKUP(INT((B1138-1)/12)+1,'ZC Curve'!$B$8:$B$107,'ZC Curve'!R$8:R$107,,0))^(1/12)-1</f>
        <v>0</v>
      </c>
      <c r="D1138" s="766">
        <f t="shared" si="144"/>
        <v>1</v>
      </c>
      <c r="E1138" s="765">
        <f>(1+_xlfn.XLOOKUP(INT((B1138-1)/12)+1,'ZC Curve'!$B$8:$B$107,'ZC Curve'!S$8:S$107,,0))^(1/12)-1</f>
        <v>0</v>
      </c>
      <c r="F1138" s="766">
        <f t="shared" si="145"/>
        <v>1</v>
      </c>
      <c r="G1138" s="765">
        <f>(1+_xlfn.XLOOKUP(INT((B1138-1)/12)+1,'ZC Curve'!$B$8:$B$107,'ZC Curve'!T$8:T$107,,0))^(1/12)-1</f>
        <v>0</v>
      </c>
      <c r="H1138" s="766">
        <f t="shared" si="146"/>
        <v>1</v>
      </c>
      <c r="I1138" s="594"/>
      <c r="J1138" s="705">
        <f t="shared" si="147"/>
        <v>1126</v>
      </c>
      <c r="K1138" s="756"/>
      <c r="L1138" s="756"/>
      <c r="M1138" s="756"/>
      <c r="N1138" s="756"/>
      <c r="O1138" s="756"/>
      <c r="P1138" s="756"/>
      <c r="Q1138" s="756"/>
      <c r="R1138" s="756"/>
      <c r="S1138" s="756"/>
      <c r="T1138" s="756"/>
      <c r="U1138" s="756"/>
      <c r="V1138" s="756"/>
      <c r="W1138" s="594"/>
      <c r="X1138" s="705">
        <f t="shared" si="148"/>
        <v>1126</v>
      </c>
      <c r="Y1138" s="756"/>
      <c r="Z1138" s="756"/>
      <c r="AA1138" s="756"/>
      <c r="AB1138" s="756"/>
      <c r="AC1138" s="756"/>
      <c r="AD1138" s="756"/>
      <c r="AE1138" s="756"/>
      <c r="AF1138" s="756"/>
      <c r="AG1138" s="756"/>
      <c r="AH1138" s="756"/>
      <c r="AI1138" s="756"/>
      <c r="AJ1138" s="756"/>
      <c r="AK1138" s="594"/>
      <c r="AL1138" s="705">
        <f t="shared" si="149"/>
        <v>1126</v>
      </c>
      <c r="AM1138" s="756"/>
      <c r="AN1138" s="756"/>
      <c r="AO1138" s="756"/>
      <c r="AP1138" s="756"/>
      <c r="AQ1138" s="756"/>
      <c r="AR1138" s="756"/>
      <c r="AS1138" s="756"/>
      <c r="AT1138" s="756"/>
      <c r="AU1138" s="756"/>
      <c r="AV1138" s="756"/>
      <c r="AW1138" s="756"/>
      <c r="AX1138" s="756"/>
      <c r="AY1138" s="594"/>
      <c r="AZ1138" s="705">
        <f t="shared" si="142"/>
        <v>1126</v>
      </c>
      <c r="BA1138" s="756"/>
      <c r="BB1138" s="756"/>
      <c r="BC1138" s="756"/>
      <c r="BD1138" s="756"/>
      <c r="BE1138" s="756"/>
      <c r="BF1138" s="756"/>
      <c r="BG1138" s="756"/>
      <c r="BH1138" s="756"/>
      <c r="BI1138" s="756"/>
      <c r="BJ1138" s="756"/>
      <c r="BK1138" s="756"/>
      <c r="BL1138" s="756"/>
      <c r="BM1138" s="685"/>
      <c r="BN1138" s="705">
        <f t="shared" si="143"/>
        <v>1126</v>
      </c>
      <c r="BO1138" s="756"/>
      <c r="BP1138" s="756"/>
      <c r="BQ1138" s="756"/>
      <c r="BR1138" s="756"/>
      <c r="BS1138" s="756"/>
      <c r="BT1138" s="756"/>
      <c r="BU1138" s="756"/>
      <c r="BV1138" s="756"/>
      <c r="BW1138" s="756"/>
      <c r="BX1138" s="756"/>
      <c r="BY1138" s="756"/>
      <c r="BZ1138" s="756"/>
    </row>
    <row r="1139" spans="2:78" x14ac:dyDescent="0.25">
      <c r="B1139" s="705">
        <v>1127</v>
      </c>
      <c r="C1139" s="765">
        <f>(1+_xlfn.XLOOKUP(INT((B1139-1)/12)+1,'ZC Curve'!$B$8:$B$107,'ZC Curve'!R$8:R$107,,0))^(1/12)-1</f>
        <v>0</v>
      </c>
      <c r="D1139" s="766">
        <f t="shared" si="144"/>
        <v>1</v>
      </c>
      <c r="E1139" s="765">
        <f>(1+_xlfn.XLOOKUP(INT((B1139-1)/12)+1,'ZC Curve'!$B$8:$B$107,'ZC Curve'!S$8:S$107,,0))^(1/12)-1</f>
        <v>0</v>
      </c>
      <c r="F1139" s="766">
        <f t="shared" si="145"/>
        <v>1</v>
      </c>
      <c r="G1139" s="765">
        <f>(1+_xlfn.XLOOKUP(INT((B1139-1)/12)+1,'ZC Curve'!$B$8:$B$107,'ZC Curve'!T$8:T$107,,0))^(1/12)-1</f>
        <v>0</v>
      </c>
      <c r="H1139" s="766">
        <f t="shared" si="146"/>
        <v>1</v>
      </c>
      <c r="I1139" s="594"/>
      <c r="J1139" s="705">
        <f t="shared" si="147"/>
        <v>1127</v>
      </c>
      <c r="K1139" s="756"/>
      <c r="L1139" s="756"/>
      <c r="M1139" s="756"/>
      <c r="N1139" s="756"/>
      <c r="O1139" s="756"/>
      <c r="P1139" s="756"/>
      <c r="Q1139" s="756"/>
      <c r="R1139" s="756"/>
      <c r="S1139" s="756"/>
      <c r="T1139" s="756"/>
      <c r="U1139" s="756"/>
      <c r="V1139" s="756"/>
      <c r="W1139" s="594"/>
      <c r="X1139" s="705">
        <f t="shared" si="148"/>
        <v>1127</v>
      </c>
      <c r="Y1139" s="756"/>
      <c r="Z1139" s="756"/>
      <c r="AA1139" s="756"/>
      <c r="AB1139" s="756"/>
      <c r="AC1139" s="756"/>
      <c r="AD1139" s="756"/>
      <c r="AE1139" s="756"/>
      <c r="AF1139" s="756"/>
      <c r="AG1139" s="756"/>
      <c r="AH1139" s="756"/>
      <c r="AI1139" s="756"/>
      <c r="AJ1139" s="756"/>
      <c r="AK1139" s="594"/>
      <c r="AL1139" s="705">
        <f t="shared" si="149"/>
        <v>1127</v>
      </c>
      <c r="AM1139" s="756"/>
      <c r="AN1139" s="756"/>
      <c r="AO1139" s="756"/>
      <c r="AP1139" s="756"/>
      <c r="AQ1139" s="756"/>
      <c r="AR1139" s="756"/>
      <c r="AS1139" s="756"/>
      <c r="AT1139" s="756"/>
      <c r="AU1139" s="756"/>
      <c r="AV1139" s="756"/>
      <c r="AW1139" s="756"/>
      <c r="AX1139" s="756"/>
      <c r="AY1139" s="594"/>
      <c r="AZ1139" s="705">
        <f t="shared" si="142"/>
        <v>1127</v>
      </c>
      <c r="BA1139" s="756"/>
      <c r="BB1139" s="756"/>
      <c r="BC1139" s="756"/>
      <c r="BD1139" s="756"/>
      <c r="BE1139" s="756"/>
      <c r="BF1139" s="756"/>
      <c r="BG1139" s="756"/>
      <c r="BH1139" s="756"/>
      <c r="BI1139" s="756"/>
      <c r="BJ1139" s="756"/>
      <c r="BK1139" s="756"/>
      <c r="BL1139" s="756"/>
      <c r="BM1139" s="685"/>
      <c r="BN1139" s="705">
        <f t="shared" si="143"/>
        <v>1127</v>
      </c>
      <c r="BO1139" s="756"/>
      <c r="BP1139" s="756"/>
      <c r="BQ1139" s="756"/>
      <c r="BR1139" s="756"/>
      <c r="BS1139" s="756"/>
      <c r="BT1139" s="756"/>
      <c r="BU1139" s="756"/>
      <c r="BV1139" s="756"/>
      <c r="BW1139" s="756"/>
      <c r="BX1139" s="756"/>
      <c r="BY1139" s="756"/>
      <c r="BZ1139" s="756"/>
    </row>
    <row r="1140" spans="2:78" x14ac:dyDescent="0.25">
      <c r="B1140" s="705">
        <v>1128</v>
      </c>
      <c r="C1140" s="765">
        <f>(1+_xlfn.XLOOKUP(INT((B1140-1)/12)+1,'ZC Curve'!$B$8:$B$107,'ZC Curve'!R$8:R$107,,0))^(1/12)-1</f>
        <v>0</v>
      </c>
      <c r="D1140" s="766">
        <f t="shared" si="144"/>
        <v>1</v>
      </c>
      <c r="E1140" s="765">
        <f>(1+_xlfn.XLOOKUP(INT((B1140-1)/12)+1,'ZC Curve'!$B$8:$B$107,'ZC Curve'!S$8:S$107,,0))^(1/12)-1</f>
        <v>0</v>
      </c>
      <c r="F1140" s="766">
        <f t="shared" si="145"/>
        <v>1</v>
      </c>
      <c r="G1140" s="765">
        <f>(1+_xlfn.XLOOKUP(INT((B1140-1)/12)+1,'ZC Curve'!$B$8:$B$107,'ZC Curve'!T$8:T$107,,0))^(1/12)-1</f>
        <v>0</v>
      </c>
      <c r="H1140" s="766">
        <f t="shared" si="146"/>
        <v>1</v>
      </c>
      <c r="I1140" s="594"/>
      <c r="J1140" s="705">
        <f t="shared" si="147"/>
        <v>1128</v>
      </c>
      <c r="K1140" s="756"/>
      <c r="L1140" s="756"/>
      <c r="M1140" s="756"/>
      <c r="N1140" s="756"/>
      <c r="O1140" s="756"/>
      <c r="P1140" s="756"/>
      <c r="Q1140" s="756"/>
      <c r="R1140" s="756"/>
      <c r="S1140" s="756"/>
      <c r="T1140" s="756"/>
      <c r="U1140" s="756"/>
      <c r="V1140" s="756"/>
      <c r="W1140" s="594"/>
      <c r="X1140" s="705">
        <f t="shared" si="148"/>
        <v>1128</v>
      </c>
      <c r="Y1140" s="756"/>
      <c r="Z1140" s="756"/>
      <c r="AA1140" s="756"/>
      <c r="AB1140" s="756"/>
      <c r="AC1140" s="756"/>
      <c r="AD1140" s="756"/>
      <c r="AE1140" s="756"/>
      <c r="AF1140" s="756"/>
      <c r="AG1140" s="756"/>
      <c r="AH1140" s="756"/>
      <c r="AI1140" s="756"/>
      <c r="AJ1140" s="756"/>
      <c r="AK1140" s="594"/>
      <c r="AL1140" s="705">
        <f t="shared" si="149"/>
        <v>1128</v>
      </c>
      <c r="AM1140" s="756"/>
      <c r="AN1140" s="756"/>
      <c r="AO1140" s="756"/>
      <c r="AP1140" s="756"/>
      <c r="AQ1140" s="756"/>
      <c r="AR1140" s="756"/>
      <c r="AS1140" s="756"/>
      <c r="AT1140" s="756"/>
      <c r="AU1140" s="756"/>
      <c r="AV1140" s="756"/>
      <c r="AW1140" s="756"/>
      <c r="AX1140" s="756"/>
      <c r="AY1140" s="594"/>
      <c r="AZ1140" s="705">
        <f t="shared" si="142"/>
        <v>1128</v>
      </c>
      <c r="BA1140" s="756"/>
      <c r="BB1140" s="756"/>
      <c r="BC1140" s="756"/>
      <c r="BD1140" s="756"/>
      <c r="BE1140" s="756"/>
      <c r="BF1140" s="756"/>
      <c r="BG1140" s="756"/>
      <c r="BH1140" s="756"/>
      <c r="BI1140" s="756"/>
      <c r="BJ1140" s="756"/>
      <c r="BK1140" s="756"/>
      <c r="BL1140" s="756"/>
      <c r="BM1140" s="685"/>
      <c r="BN1140" s="705">
        <f t="shared" si="143"/>
        <v>1128</v>
      </c>
      <c r="BO1140" s="756"/>
      <c r="BP1140" s="756"/>
      <c r="BQ1140" s="756"/>
      <c r="BR1140" s="756"/>
      <c r="BS1140" s="756"/>
      <c r="BT1140" s="756"/>
      <c r="BU1140" s="756"/>
      <c r="BV1140" s="756"/>
      <c r="BW1140" s="756"/>
      <c r="BX1140" s="756"/>
      <c r="BY1140" s="756"/>
      <c r="BZ1140" s="756"/>
    </row>
    <row r="1141" spans="2:78" x14ac:dyDescent="0.25">
      <c r="B1141" s="705">
        <v>1129</v>
      </c>
      <c r="C1141" s="765">
        <f>(1+_xlfn.XLOOKUP(INT((B1141-1)/12)+1,'ZC Curve'!$B$8:$B$107,'ZC Curve'!R$8:R$107,,0))^(1/12)-1</f>
        <v>0</v>
      </c>
      <c r="D1141" s="766">
        <f t="shared" si="144"/>
        <v>1</v>
      </c>
      <c r="E1141" s="765">
        <f>(1+_xlfn.XLOOKUP(INT((B1141-1)/12)+1,'ZC Curve'!$B$8:$B$107,'ZC Curve'!S$8:S$107,,0))^(1/12)-1</f>
        <v>0</v>
      </c>
      <c r="F1141" s="766">
        <f t="shared" si="145"/>
        <v>1</v>
      </c>
      <c r="G1141" s="765">
        <f>(1+_xlfn.XLOOKUP(INT((B1141-1)/12)+1,'ZC Curve'!$B$8:$B$107,'ZC Curve'!T$8:T$107,,0))^(1/12)-1</f>
        <v>0</v>
      </c>
      <c r="H1141" s="766">
        <f t="shared" si="146"/>
        <v>1</v>
      </c>
      <c r="I1141" s="594"/>
      <c r="J1141" s="705">
        <f t="shared" si="147"/>
        <v>1129</v>
      </c>
      <c r="K1141" s="756"/>
      <c r="L1141" s="756"/>
      <c r="M1141" s="756"/>
      <c r="N1141" s="756"/>
      <c r="O1141" s="756"/>
      <c r="P1141" s="756"/>
      <c r="Q1141" s="756"/>
      <c r="R1141" s="756"/>
      <c r="S1141" s="756"/>
      <c r="T1141" s="756"/>
      <c r="U1141" s="756"/>
      <c r="V1141" s="756"/>
      <c r="W1141" s="594"/>
      <c r="X1141" s="705">
        <f t="shared" si="148"/>
        <v>1129</v>
      </c>
      <c r="Y1141" s="756"/>
      <c r="Z1141" s="756"/>
      <c r="AA1141" s="756"/>
      <c r="AB1141" s="756"/>
      <c r="AC1141" s="756"/>
      <c r="AD1141" s="756"/>
      <c r="AE1141" s="756"/>
      <c r="AF1141" s="756"/>
      <c r="AG1141" s="756"/>
      <c r="AH1141" s="756"/>
      <c r="AI1141" s="756"/>
      <c r="AJ1141" s="756"/>
      <c r="AK1141" s="594"/>
      <c r="AL1141" s="705">
        <f t="shared" si="149"/>
        <v>1129</v>
      </c>
      <c r="AM1141" s="756"/>
      <c r="AN1141" s="756"/>
      <c r="AO1141" s="756"/>
      <c r="AP1141" s="756"/>
      <c r="AQ1141" s="756"/>
      <c r="AR1141" s="756"/>
      <c r="AS1141" s="756"/>
      <c r="AT1141" s="756"/>
      <c r="AU1141" s="756"/>
      <c r="AV1141" s="756"/>
      <c r="AW1141" s="756"/>
      <c r="AX1141" s="756"/>
      <c r="AY1141" s="594"/>
      <c r="AZ1141" s="705">
        <f t="shared" si="142"/>
        <v>1129</v>
      </c>
      <c r="BA1141" s="756"/>
      <c r="BB1141" s="756"/>
      <c r="BC1141" s="756"/>
      <c r="BD1141" s="756"/>
      <c r="BE1141" s="756"/>
      <c r="BF1141" s="756"/>
      <c r="BG1141" s="756"/>
      <c r="BH1141" s="756"/>
      <c r="BI1141" s="756"/>
      <c r="BJ1141" s="756"/>
      <c r="BK1141" s="756"/>
      <c r="BL1141" s="756"/>
      <c r="BM1141" s="685"/>
      <c r="BN1141" s="705">
        <f t="shared" si="143"/>
        <v>1129</v>
      </c>
      <c r="BO1141" s="756"/>
      <c r="BP1141" s="756"/>
      <c r="BQ1141" s="756"/>
      <c r="BR1141" s="756"/>
      <c r="BS1141" s="756"/>
      <c r="BT1141" s="756"/>
      <c r="BU1141" s="756"/>
      <c r="BV1141" s="756"/>
      <c r="BW1141" s="756"/>
      <c r="BX1141" s="756"/>
      <c r="BY1141" s="756"/>
      <c r="BZ1141" s="756"/>
    </row>
    <row r="1142" spans="2:78" x14ac:dyDescent="0.25">
      <c r="B1142" s="705">
        <v>1130</v>
      </c>
      <c r="C1142" s="765">
        <f>(1+_xlfn.XLOOKUP(INT((B1142-1)/12)+1,'ZC Curve'!$B$8:$B$107,'ZC Curve'!R$8:R$107,,0))^(1/12)-1</f>
        <v>0</v>
      </c>
      <c r="D1142" s="766">
        <f t="shared" si="144"/>
        <v>1</v>
      </c>
      <c r="E1142" s="765">
        <f>(1+_xlfn.XLOOKUP(INT((B1142-1)/12)+1,'ZC Curve'!$B$8:$B$107,'ZC Curve'!S$8:S$107,,0))^(1/12)-1</f>
        <v>0</v>
      </c>
      <c r="F1142" s="766">
        <f t="shared" si="145"/>
        <v>1</v>
      </c>
      <c r="G1142" s="765">
        <f>(1+_xlfn.XLOOKUP(INT((B1142-1)/12)+1,'ZC Curve'!$B$8:$B$107,'ZC Curve'!T$8:T$107,,0))^(1/12)-1</f>
        <v>0</v>
      </c>
      <c r="H1142" s="766">
        <f t="shared" si="146"/>
        <v>1</v>
      </c>
      <c r="I1142" s="594"/>
      <c r="J1142" s="705">
        <f t="shared" si="147"/>
        <v>1130</v>
      </c>
      <c r="K1142" s="756"/>
      <c r="L1142" s="756"/>
      <c r="M1142" s="756"/>
      <c r="N1142" s="756"/>
      <c r="O1142" s="756"/>
      <c r="P1142" s="756"/>
      <c r="Q1142" s="756"/>
      <c r="R1142" s="756"/>
      <c r="S1142" s="756"/>
      <c r="T1142" s="756"/>
      <c r="U1142" s="756"/>
      <c r="V1142" s="756"/>
      <c r="W1142" s="594"/>
      <c r="X1142" s="705">
        <f t="shared" si="148"/>
        <v>1130</v>
      </c>
      <c r="Y1142" s="756"/>
      <c r="Z1142" s="756"/>
      <c r="AA1142" s="756"/>
      <c r="AB1142" s="756"/>
      <c r="AC1142" s="756"/>
      <c r="AD1142" s="756"/>
      <c r="AE1142" s="756"/>
      <c r="AF1142" s="756"/>
      <c r="AG1142" s="756"/>
      <c r="AH1142" s="756"/>
      <c r="AI1142" s="756"/>
      <c r="AJ1142" s="756"/>
      <c r="AK1142" s="594"/>
      <c r="AL1142" s="705">
        <f t="shared" si="149"/>
        <v>1130</v>
      </c>
      <c r="AM1142" s="756"/>
      <c r="AN1142" s="756"/>
      <c r="AO1142" s="756"/>
      <c r="AP1142" s="756"/>
      <c r="AQ1142" s="756"/>
      <c r="AR1142" s="756"/>
      <c r="AS1142" s="756"/>
      <c r="AT1142" s="756"/>
      <c r="AU1142" s="756"/>
      <c r="AV1142" s="756"/>
      <c r="AW1142" s="756"/>
      <c r="AX1142" s="756"/>
      <c r="AY1142" s="594"/>
      <c r="AZ1142" s="705">
        <f t="shared" si="142"/>
        <v>1130</v>
      </c>
      <c r="BA1142" s="756"/>
      <c r="BB1142" s="756"/>
      <c r="BC1142" s="756"/>
      <c r="BD1142" s="756"/>
      <c r="BE1142" s="756"/>
      <c r="BF1142" s="756"/>
      <c r="BG1142" s="756"/>
      <c r="BH1142" s="756"/>
      <c r="BI1142" s="756"/>
      <c r="BJ1142" s="756"/>
      <c r="BK1142" s="756"/>
      <c r="BL1142" s="756"/>
      <c r="BM1142" s="685"/>
      <c r="BN1142" s="705">
        <f t="shared" si="143"/>
        <v>1130</v>
      </c>
      <c r="BO1142" s="756"/>
      <c r="BP1142" s="756"/>
      <c r="BQ1142" s="756"/>
      <c r="BR1142" s="756"/>
      <c r="BS1142" s="756"/>
      <c r="BT1142" s="756"/>
      <c r="BU1142" s="756"/>
      <c r="BV1142" s="756"/>
      <c r="BW1142" s="756"/>
      <c r="BX1142" s="756"/>
      <c r="BY1142" s="756"/>
      <c r="BZ1142" s="756"/>
    </row>
    <row r="1143" spans="2:78" x14ac:dyDescent="0.25">
      <c r="B1143" s="705">
        <v>1131</v>
      </c>
      <c r="C1143" s="765">
        <f>(1+_xlfn.XLOOKUP(INT((B1143-1)/12)+1,'ZC Curve'!$B$8:$B$107,'ZC Curve'!R$8:R$107,,0))^(1/12)-1</f>
        <v>0</v>
      </c>
      <c r="D1143" s="766">
        <f t="shared" si="144"/>
        <v>1</v>
      </c>
      <c r="E1143" s="765">
        <f>(1+_xlfn.XLOOKUP(INT((B1143-1)/12)+1,'ZC Curve'!$B$8:$B$107,'ZC Curve'!S$8:S$107,,0))^(1/12)-1</f>
        <v>0</v>
      </c>
      <c r="F1143" s="766">
        <f t="shared" si="145"/>
        <v>1</v>
      </c>
      <c r="G1143" s="765">
        <f>(1+_xlfn.XLOOKUP(INT((B1143-1)/12)+1,'ZC Curve'!$B$8:$B$107,'ZC Curve'!T$8:T$107,,0))^(1/12)-1</f>
        <v>0</v>
      </c>
      <c r="H1143" s="766">
        <f t="shared" si="146"/>
        <v>1</v>
      </c>
      <c r="I1143" s="594"/>
      <c r="J1143" s="705">
        <f t="shared" si="147"/>
        <v>1131</v>
      </c>
      <c r="K1143" s="756"/>
      <c r="L1143" s="756"/>
      <c r="M1143" s="756"/>
      <c r="N1143" s="756"/>
      <c r="O1143" s="756"/>
      <c r="P1143" s="756"/>
      <c r="Q1143" s="756"/>
      <c r="R1143" s="756"/>
      <c r="S1143" s="756"/>
      <c r="T1143" s="756"/>
      <c r="U1143" s="756"/>
      <c r="V1143" s="756"/>
      <c r="W1143" s="594"/>
      <c r="X1143" s="705">
        <f t="shared" si="148"/>
        <v>1131</v>
      </c>
      <c r="Y1143" s="756"/>
      <c r="Z1143" s="756"/>
      <c r="AA1143" s="756"/>
      <c r="AB1143" s="756"/>
      <c r="AC1143" s="756"/>
      <c r="AD1143" s="756"/>
      <c r="AE1143" s="756"/>
      <c r="AF1143" s="756"/>
      <c r="AG1143" s="756"/>
      <c r="AH1143" s="756"/>
      <c r="AI1143" s="756"/>
      <c r="AJ1143" s="756"/>
      <c r="AK1143" s="594"/>
      <c r="AL1143" s="705">
        <f t="shared" si="149"/>
        <v>1131</v>
      </c>
      <c r="AM1143" s="756"/>
      <c r="AN1143" s="756"/>
      <c r="AO1143" s="756"/>
      <c r="AP1143" s="756"/>
      <c r="AQ1143" s="756"/>
      <c r="AR1143" s="756"/>
      <c r="AS1143" s="756"/>
      <c r="AT1143" s="756"/>
      <c r="AU1143" s="756"/>
      <c r="AV1143" s="756"/>
      <c r="AW1143" s="756"/>
      <c r="AX1143" s="756"/>
      <c r="AY1143" s="594"/>
      <c r="AZ1143" s="705">
        <f t="shared" si="142"/>
        <v>1131</v>
      </c>
      <c r="BA1143" s="756"/>
      <c r="BB1143" s="756"/>
      <c r="BC1143" s="756"/>
      <c r="BD1143" s="756"/>
      <c r="BE1143" s="756"/>
      <c r="BF1143" s="756"/>
      <c r="BG1143" s="756"/>
      <c r="BH1143" s="756"/>
      <c r="BI1143" s="756"/>
      <c r="BJ1143" s="756"/>
      <c r="BK1143" s="756"/>
      <c r="BL1143" s="756"/>
      <c r="BM1143" s="685"/>
      <c r="BN1143" s="705">
        <f t="shared" si="143"/>
        <v>1131</v>
      </c>
      <c r="BO1143" s="756"/>
      <c r="BP1143" s="756"/>
      <c r="BQ1143" s="756"/>
      <c r="BR1143" s="756"/>
      <c r="BS1143" s="756"/>
      <c r="BT1143" s="756"/>
      <c r="BU1143" s="756"/>
      <c r="BV1143" s="756"/>
      <c r="BW1143" s="756"/>
      <c r="BX1143" s="756"/>
      <c r="BY1143" s="756"/>
      <c r="BZ1143" s="756"/>
    </row>
    <row r="1144" spans="2:78" x14ac:dyDescent="0.25">
      <c r="B1144" s="705">
        <v>1132</v>
      </c>
      <c r="C1144" s="765">
        <f>(1+_xlfn.XLOOKUP(INT((B1144-1)/12)+1,'ZC Curve'!$B$8:$B$107,'ZC Curve'!R$8:R$107,,0))^(1/12)-1</f>
        <v>0</v>
      </c>
      <c r="D1144" s="766">
        <f t="shared" si="144"/>
        <v>1</v>
      </c>
      <c r="E1144" s="765">
        <f>(1+_xlfn.XLOOKUP(INT((B1144-1)/12)+1,'ZC Curve'!$B$8:$B$107,'ZC Curve'!S$8:S$107,,0))^(1/12)-1</f>
        <v>0</v>
      </c>
      <c r="F1144" s="766">
        <f t="shared" si="145"/>
        <v>1</v>
      </c>
      <c r="G1144" s="765">
        <f>(1+_xlfn.XLOOKUP(INT((B1144-1)/12)+1,'ZC Curve'!$B$8:$B$107,'ZC Curve'!T$8:T$107,,0))^(1/12)-1</f>
        <v>0</v>
      </c>
      <c r="H1144" s="766">
        <f t="shared" si="146"/>
        <v>1</v>
      </c>
      <c r="I1144" s="594"/>
      <c r="J1144" s="705">
        <f t="shared" si="147"/>
        <v>1132</v>
      </c>
      <c r="K1144" s="756"/>
      <c r="L1144" s="756"/>
      <c r="M1144" s="756"/>
      <c r="N1144" s="756"/>
      <c r="O1144" s="756"/>
      <c r="P1144" s="756"/>
      <c r="Q1144" s="756"/>
      <c r="R1144" s="756"/>
      <c r="S1144" s="756"/>
      <c r="T1144" s="756"/>
      <c r="U1144" s="756"/>
      <c r="V1144" s="756"/>
      <c r="W1144" s="594"/>
      <c r="X1144" s="705">
        <f t="shared" si="148"/>
        <v>1132</v>
      </c>
      <c r="Y1144" s="756"/>
      <c r="Z1144" s="756"/>
      <c r="AA1144" s="756"/>
      <c r="AB1144" s="756"/>
      <c r="AC1144" s="756"/>
      <c r="AD1144" s="756"/>
      <c r="AE1144" s="756"/>
      <c r="AF1144" s="756"/>
      <c r="AG1144" s="756"/>
      <c r="AH1144" s="756"/>
      <c r="AI1144" s="756"/>
      <c r="AJ1144" s="756"/>
      <c r="AK1144" s="594"/>
      <c r="AL1144" s="705">
        <f t="shared" si="149"/>
        <v>1132</v>
      </c>
      <c r="AM1144" s="756"/>
      <c r="AN1144" s="756"/>
      <c r="AO1144" s="756"/>
      <c r="AP1144" s="756"/>
      <c r="AQ1144" s="756"/>
      <c r="AR1144" s="756"/>
      <c r="AS1144" s="756"/>
      <c r="AT1144" s="756"/>
      <c r="AU1144" s="756"/>
      <c r="AV1144" s="756"/>
      <c r="AW1144" s="756"/>
      <c r="AX1144" s="756"/>
      <c r="AY1144" s="594"/>
      <c r="AZ1144" s="705">
        <f t="shared" si="142"/>
        <v>1132</v>
      </c>
      <c r="BA1144" s="756"/>
      <c r="BB1144" s="756"/>
      <c r="BC1144" s="756"/>
      <c r="BD1144" s="756"/>
      <c r="BE1144" s="756"/>
      <c r="BF1144" s="756"/>
      <c r="BG1144" s="756"/>
      <c r="BH1144" s="756"/>
      <c r="BI1144" s="756"/>
      <c r="BJ1144" s="756"/>
      <c r="BK1144" s="756"/>
      <c r="BL1144" s="756"/>
      <c r="BM1144" s="685"/>
      <c r="BN1144" s="705">
        <f t="shared" si="143"/>
        <v>1132</v>
      </c>
      <c r="BO1144" s="756"/>
      <c r="BP1144" s="756"/>
      <c r="BQ1144" s="756"/>
      <c r="BR1144" s="756"/>
      <c r="BS1144" s="756"/>
      <c r="BT1144" s="756"/>
      <c r="BU1144" s="756"/>
      <c r="BV1144" s="756"/>
      <c r="BW1144" s="756"/>
      <c r="BX1144" s="756"/>
      <c r="BY1144" s="756"/>
      <c r="BZ1144" s="756"/>
    </row>
    <row r="1145" spans="2:78" x14ac:dyDescent="0.25">
      <c r="B1145" s="705">
        <v>1133</v>
      </c>
      <c r="C1145" s="765">
        <f>(1+_xlfn.XLOOKUP(INT((B1145-1)/12)+1,'ZC Curve'!$B$8:$B$107,'ZC Curve'!R$8:R$107,,0))^(1/12)-1</f>
        <v>0</v>
      </c>
      <c r="D1145" s="766">
        <f t="shared" si="144"/>
        <v>1</v>
      </c>
      <c r="E1145" s="765">
        <f>(1+_xlfn.XLOOKUP(INT((B1145-1)/12)+1,'ZC Curve'!$B$8:$B$107,'ZC Curve'!S$8:S$107,,0))^(1/12)-1</f>
        <v>0</v>
      </c>
      <c r="F1145" s="766">
        <f t="shared" si="145"/>
        <v>1</v>
      </c>
      <c r="G1145" s="765">
        <f>(1+_xlfn.XLOOKUP(INT((B1145-1)/12)+1,'ZC Curve'!$B$8:$B$107,'ZC Curve'!T$8:T$107,,0))^(1/12)-1</f>
        <v>0</v>
      </c>
      <c r="H1145" s="766">
        <f t="shared" si="146"/>
        <v>1</v>
      </c>
      <c r="I1145" s="594"/>
      <c r="J1145" s="705">
        <f t="shared" si="147"/>
        <v>1133</v>
      </c>
      <c r="K1145" s="756"/>
      <c r="L1145" s="756"/>
      <c r="M1145" s="756"/>
      <c r="N1145" s="756"/>
      <c r="O1145" s="756"/>
      <c r="P1145" s="756"/>
      <c r="Q1145" s="756"/>
      <c r="R1145" s="756"/>
      <c r="S1145" s="756"/>
      <c r="T1145" s="756"/>
      <c r="U1145" s="756"/>
      <c r="V1145" s="756"/>
      <c r="W1145" s="594"/>
      <c r="X1145" s="705">
        <f t="shared" si="148"/>
        <v>1133</v>
      </c>
      <c r="Y1145" s="756"/>
      <c r="Z1145" s="756"/>
      <c r="AA1145" s="756"/>
      <c r="AB1145" s="756"/>
      <c r="AC1145" s="756"/>
      <c r="AD1145" s="756"/>
      <c r="AE1145" s="756"/>
      <c r="AF1145" s="756"/>
      <c r="AG1145" s="756"/>
      <c r="AH1145" s="756"/>
      <c r="AI1145" s="756"/>
      <c r="AJ1145" s="756"/>
      <c r="AK1145" s="594"/>
      <c r="AL1145" s="705">
        <f t="shared" si="149"/>
        <v>1133</v>
      </c>
      <c r="AM1145" s="756"/>
      <c r="AN1145" s="756"/>
      <c r="AO1145" s="756"/>
      <c r="AP1145" s="756"/>
      <c r="AQ1145" s="756"/>
      <c r="AR1145" s="756"/>
      <c r="AS1145" s="756"/>
      <c r="AT1145" s="756"/>
      <c r="AU1145" s="756"/>
      <c r="AV1145" s="756"/>
      <c r="AW1145" s="756"/>
      <c r="AX1145" s="756"/>
      <c r="AY1145" s="594"/>
      <c r="AZ1145" s="705">
        <f t="shared" si="142"/>
        <v>1133</v>
      </c>
      <c r="BA1145" s="756"/>
      <c r="BB1145" s="756"/>
      <c r="BC1145" s="756"/>
      <c r="BD1145" s="756"/>
      <c r="BE1145" s="756"/>
      <c r="BF1145" s="756"/>
      <c r="BG1145" s="756"/>
      <c r="BH1145" s="756"/>
      <c r="BI1145" s="756"/>
      <c r="BJ1145" s="756"/>
      <c r="BK1145" s="756"/>
      <c r="BL1145" s="756"/>
      <c r="BM1145" s="685"/>
      <c r="BN1145" s="705">
        <f t="shared" si="143"/>
        <v>1133</v>
      </c>
      <c r="BO1145" s="756"/>
      <c r="BP1145" s="756"/>
      <c r="BQ1145" s="756"/>
      <c r="BR1145" s="756"/>
      <c r="BS1145" s="756"/>
      <c r="BT1145" s="756"/>
      <c r="BU1145" s="756"/>
      <c r="BV1145" s="756"/>
      <c r="BW1145" s="756"/>
      <c r="BX1145" s="756"/>
      <c r="BY1145" s="756"/>
      <c r="BZ1145" s="756"/>
    </row>
    <row r="1146" spans="2:78" x14ac:dyDescent="0.25">
      <c r="B1146" s="705">
        <v>1134</v>
      </c>
      <c r="C1146" s="765">
        <f>(1+_xlfn.XLOOKUP(INT((B1146-1)/12)+1,'ZC Curve'!$B$8:$B$107,'ZC Curve'!R$8:R$107,,0))^(1/12)-1</f>
        <v>0</v>
      </c>
      <c r="D1146" s="766">
        <f t="shared" si="144"/>
        <v>1</v>
      </c>
      <c r="E1146" s="765">
        <f>(1+_xlfn.XLOOKUP(INT((B1146-1)/12)+1,'ZC Curve'!$B$8:$B$107,'ZC Curve'!S$8:S$107,,0))^(1/12)-1</f>
        <v>0</v>
      </c>
      <c r="F1146" s="766">
        <f t="shared" si="145"/>
        <v>1</v>
      </c>
      <c r="G1146" s="765">
        <f>(1+_xlfn.XLOOKUP(INT((B1146-1)/12)+1,'ZC Curve'!$B$8:$B$107,'ZC Curve'!T$8:T$107,,0))^(1/12)-1</f>
        <v>0</v>
      </c>
      <c r="H1146" s="766">
        <f t="shared" si="146"/>
        <v>1</v>
      </c>
      <c r="I1146" s="594"/>
      <c r="J1146" s="705">
        <f t="shared" si="147"/>
        <v>1134</v>
      </c>
      <c r="K1146" s="756"/>
      <c r="L1146" s="756"/>
      <c r="M1146" s="756"/>
      <c r="N1146" s="756"/>
      <c r="O1146" s="756"/>
      <c r="P1146" s="756"/>
      <c r="Q1146" s="756"/>
      <c r="R1146" s="756"/>
      <c r="S1146" s="756"/>
      <c r="T1146" s="756"/>
      <c r="U1146" s="756"/>
      <c r="V1146" s="756"/>
      <c r="W1146" s="594"/>
      <c r="X1146" s="705">
        <f t="shared" si="148"/>
        <v>1134</v>
      </c>
      <c r="Y1146" s="756"/>
      <c r="Z1146" s="756"/>
      <c r="AA1146" s="756"/>
      <c r="AB1146" s="756"/>
      <c r="AC1146" s="756"/>
      <c r="AD1146" s="756"/>
      <c r="AE1146" s="756"/>
      <c r="AF1146" s="756"/>
      <c r="AG1146" s="756"/>
      <c r="AH1146" s="756"/>
      <c r="AI1146" s="756"/>
      <c r="AJ1146" s="756"/>
      <c r="AK1146" s="594"/>
      <c r="AL1146" s="705">
        <f t="shared" si="149"/>
        <v>1134</v>
      </c>
      <c r="AM1146" s="756"/>
      <c r="AN1146" s="756"/>
      <c r="AO1146" s="756"/>
      <c r="AP1146" s="756"/>
      <c r="AQ1146" s="756"/>
      <c r="AR1146" s="756"/>
      <c r="AS1146" s="756"/>
      <c r="AT1146" s="756"/>
      <c r="AU1146" s="756"/>
      <c r="AV1146" s="756"/>
      <c r="AW1146" s="756"/>
      <c r="AX1146" s="756"/>
      <c r="AY1146" s="594"/>
      <c r="AZ1146" s="705">
        <f t="shared" si="142"/>
        <v>1134</v>
      </c>
      <c r="BA1146" s="756"/>
      <c r="BB1146" s="756"/>
      <c r="BC1146" s="756"/>
      <c r="BD1146" s="756"/>
      <c r="BE1146" s="756"/>
      <c r="BF1146" s="756"/>
      <c r="BG1146" s="756"/>
      <c r="BH1146" s="756"/>
      <c r="BI1146" s="756"/>
      <c r="BJ1146" s="756"/>
      <c r="BK1146" s="756"/>
      <c r="BL1146" s="756"/>
      <c r="BM1146" s="685"/>
      <c r="BN1146" s="705">
        <f t="shared" si="143"/>
        <v>1134</v>
      </c>
      <c r="BO1146" s="756"/>
      <c r="BP1146" s="756"/>
      <c r="BQ1146" s="756"/>
      <c r="BR1146" s="756"/>
      <c r="BS1146" s="756"/>
      <c r="BT1146" s="756"/>
      <c r="BU1146" s="756"/>
      <c r="BV1146" s="756"/>
      <c r="BW1146" s="756"/>
      <c r="BX1146" s="756"/>
      <c r="BY1146" s="756"/>
      <c r="BZ1146" s="756"/>
    </row>
    <row r="1147" spans="2:78" x14ac:dyDescent="0.25">
      <c r="B1147" s="705">
        <v>1135</v>
      </c>
      <c r="C1147" s="765">
        <f>(1+_xlfn.XLOOKUP(INT((B1147-1)/12)+1,'ZC Curve'!$B$8:$B$107,'ZC Curve'!R$8:R$107,,0))^(1/12)-1</f>
        <v>0</v>
      </c>
      <c r="D1147" s="766">
        <f t="shared" si="144"/>
        <v>1</v>
      </c>
      <c r="E1147" s="765">
        <f>(1+_xlfn.XLOOKUP(INT((B1147-1)/12)+1,'ZC Curve'!$B$8:$B$107,'ZC Curve'!S$8:S$107,,0))^(1/12)-1</f>
        <v>0</v>
      </c>
      <c r="F1147" s="766">
        <f t="shared" si="145"/>
        <v>1</v>
      </c>
      <c r="G1147" s="765">
        <f>(1+_xlfn.XLOOKUP(INT((B1147-1)/12)+1,'ZC Curve'!$B$8:$B$107,'ZC Curve'!T$8:T$107,,0))^(1/12)-1</f>
        <v>0</v>
      </c>
      <c r="H1147" s="766">
        <f t="shared" si="146"/>
        <v>1</v>
      </c>
      <c r="I1147" s="594"/>
      <c r="J1147" s="705">
        <f t="shared" si="147"/>
        <v>1135</v>
      </c>
      <c r="K1147" s="756"/>
      <c r="L1147" s="756"/>
      <c r="M1147" s="756"/>
      <c r="N1147" s="756"/>
      <c r="O1147" s="756"/>
      <c r="P1147" s="756"/>
      <c r="Q1147" s="756"/>
      <c r="R1147" s="756"/>
      <c r="S1147" s="756"/>
      <c r="T1147" s="756"/>
      <c r="U1147" s="756"/>
      <c r="V1147" s="756"/>
      <c r="W1147" s="594"/>
      <c r="X1147" s="705">
        <f t="shared" si="148"/>
        <v>1135</v>
      </c>
      <c r="Y1147" s="756"/>
      <c r="Z1147" s="756"/>
      <c r="AA1147" s="756"/>
      <c r="AB1147" s="756"/>
      <c r="AC1147" s="756"/>
      <c r="AD1147" s="756"/>
      <c r="AE1147" s="756"/>
      <c r="AF1147" s="756"/>
      <c r="AG1147" s="756"/>
      <c r="AH1147" s="756"/>
      <c r="AI1147" s="756"/>
      <c r="AJ1147" s="756"/>
      <c r="AK1147" s="594"/>
      <c r="AL1147" s="705">
        <f t="shared" si="149"/>
        <v>1135</v>
      </c>
      <c r="AM1147" s="756"/>
      <c r="AN1147" s="756"/>
      <c r="AO1147" s="756"/>
      <c r="AP1147" s="756"/>
      <c r="AQ1147" s="756"/>
      <c r="AR1147" s="756"/>
      <c r="AS1147" s="756"/>
      <c r="AT1147" s="756"/>
      <c r="AU1147" s="756"/>
      <c r="AV1147" s="756"/>
      <c r="AW1147" s="756"/>
      <c r="AX1147" s="756"/>
      <c r="AY1147" s="594"/>
      <c r="AZ1147" s="705">
        <f t="shared" si="142"/>
        <v>1135</v>
      </c>
      <c r="BA1147" s="756"/>
      <c r="BB1147" s="756"/>
      <c r="BC1147" s="756"/>
      <c r="BD1147" s="756"/>
      <c r="BE1147" s="756"/>
      <c r="BF1147" s="756"/>
      <c r="BG1147" s="756"/>
      <c r="BH1147" s="756"/>
      <c r="BI1147" s="756"/>
      <c r="BJ1147" s="756"/>
      <c r="BK1147" s="756"/>
      <c r="BL1147" s="756"/>
      <c r="BM1147" s="685"/>
      <c r="BN1147" s="705">
        <f t="shared" si="143"/>
        <v>1135</v>
      </c>
      <c r="BO1147" s="756"/>
      <c r="BP1147" s="756"/>
      <c r="BQ1147" s="756"/>
      <c r="BR1147" s="756"/>
      <c r="BS1147" s="756"/>
      <c r="BT1147" s="756"/>
      <c r="BU1147" s="756"/>
      <c r="BV1147" s="756"/>
      <c r="BW1147" s="756"/>
      <c r="BX1147" s="756"/>
      <c r="BY1147" s="756"/>
      <c r="BZ1147" s="756"/>
    </row>
    <row r="1148" spans="2:78" x14ac:dyDescent="0.25">
      <c r="B1148" s="705">
        <v>1136</v>
      </c>
      <c r="C1148" s="765">
        <f>(1+_xlfn.XLOOKUP(INT((B1148-1)/12)+1,'ZC Curve'!$B$8:$B$107,'ZC Curve'!R$8:R$107,,0))^(1/12)-1</f>
        <v>0</v>
      </c>
      <c r="D1148" s="766">
        <f t="shared" si="144"/>
        <v>1</v>
      </c>
      <c r="E1148" s="765">
        <f>(1+_xlfn.XLOOKUP(INT((B1148-1)/12)+1,'ZC Curve'!$B$8:$B$107,'ZC Curve'!S$8:S$107,,0))^(1/12)-1</f>
        <v>0</v>
      </c>
      <c r="F1148" s="766">
        <f t="shared" si="145"/>
        <v>1</v>
      </c>
      <c r="G1148" s="765">
        <f>(1+_xlfn.XLOOKUP(INT((B1148-1)/12)+1,'ZC Curve'!$B$8:$B$107,'ZC Curve'!T$8:T$107,,0))^(1/12)-1</f>
        <v>0</v>
      </c>
      <c r="H1148" s="766">
        <f t="shared" si="146"/>
        <v>1</v>
      </c>
      <c r="I1148" s="594"/>
      <c r="J1148" s="705">
        <f t="shared" si="147"/>
        <v>1136</v>
      </c>
      <c r="K1148" s="756"/>
      <c r="L1148" s="756"/>
      <c r="M1148" s="756"/>
      <c r="N1148" s="756"/>
      <c r="O1148" s="756"/>
      <c r="P1148" s="756"/>
      <c r="Q1148" s="756"/>
      <c r="R1148" s="756"/>
      <c r="S1148" s="756"/>
      <c r="T1148" s="756"/>
      <c r="U1148" s="756"/>
      <c r="V1148" s="756"/>
      <c r="W1148" s="594"/>
      <c r="X1148" s="705">
        <f t="shared" si="148"/>
        <v>1136</v>
      </c>
      <c r="Y1148" s="756"/>
      <c r="Z1148" s="756"/>
      <c r="AA1148" s="756"/>
      <c r="AB1148" s="756"/>
      <c r="AC1148" s="756"/>
      <c r="AD1148" s="756"/>
      <c r="AE1148" s="756"/>
      <c r="AF1148" s="756"/>
      <c r="AG1148" s="756"/>
      <c r="AH1148" s="756"/>
      <c r="AI1148" s="756"/>
      <c r="AJ1148" s="756"/>
      <c r="AK1148" s="594"/>
      <c r="AL1148" s="705">
        <f t="shared" si="149"/>
        <v>1136</v>
      </c>
      <c r="AM1148" s="756"/>
      <c r="AN1148" s="756"/>
      <c r="AO1148" s="756"/>
      <c r="AP1148" s="756"/>
      <c r="AQ1148" s="756"/>
      <c r="AR1148" s="756"/>
      <c r="AS1148" s="756"/>
      <c r="AT1148" s="756"/>
      <c r="AU1148" s="756"/>
      <c r="AV1148" s="756"/>
      <c r="AW1148" s="756"/>
      <c r="AX1148" s="756"/>
      <c r="AY1148" s="594"/>
      <c r="AZ1148" s="705">
        <f t="shared" si="142"/>
        <v>1136</v>
      </c>
      <c r="BA1148" s="756"/>
      <c r="BB1148" s="756"/>
      <c r="BC1148" s="756"/>
      <c r="BD1148" s="756"/>
      <c r="BE1148" s="756"/>
      <c r="BF1148" s="756"/>
      <c r="BG1148" s="756"/>
      <c r="BH1148" s="756"/>
      <c r="BI1148" s="756"/>
      <c r="BJ1148" s="756"/>
      <c r="BK1148" s="756"/>
      <c r="BL1148" s="756"/>
      <c r="BM1148" s="685"/>
      <c r="BN1148" s="705">
        <f t="shared" si="143"/>
        <v>1136</v>
      </c>
      <c r="BO1148" s="756"/>
      <c r="BP1148" s="756"/>
      <c r="BQ1148" s="756"/>
      <c r="BR1148" s="756"/>
      <c r="BS1148" s="756"/>
      <c r="BT1148" s="756"/>
      <c r="BU1148" s="756"/>
      <c r="BV1148" s="756"/>
      <c r="BW1148" s="756"/>
      <c r="BX1148" s="756"/>
      <c r="BY1148" s="756"/>
      <c r="BZ1148" s="756"/>
    </row>
    <row r="1149" spans="2:78" x14ac:dyDescent="0.25">
      <c r="B1149" s="705">
        <v>1137</v>
      </c>
      <c r="C1149" s="765">
        <f>(1+_xlfn.XLOOKUP(INT((B1149-1)/12)+1,'ZC Curve'!$B$8:$B$107,'ZC Curve'!R$8:R$107,,0))^(1/12)-1</f>
        <v>0</v>
      </c>
      <c r="D1149" s="766">
        <f t="shared" si="144"/>
        <v>1</v>
      </c>
      <c r="E1149" s="765">
        <f>(1+_xlfn.XLOOKUP(INT((B1149-1)/12)+1,'ZC Curve'!$B$8:$B$107,'ZC Curve'!S$8:S$107,,0))^(1/12)-1</f>
        <v>0</v>
      </c>
      <c r="F1149" s="766">
        <f t="shared" si="145"/>
        <v>1</v>
      </c>
      <c r="G1149" s="765">
        <f>(1+_xlfn.XLOOKUP(INT((B1149-1)/12)+1,'ZC Curve'!$B$8:$B$107,'ZC Curve'!T$8:T$107,,0))^(1/12)-1</f>
        <v>0</v>
      </c>
      <c r="H1149" s="766">
        <f t="shared" si="146"/>
        <v>1</v>
      </c>
      <c r="I1149" s="594"/>
      <c r="J1149" s="705">
        <f t="shared" si="147"/>
        <v>1137</v>
      </c>
      <c r="K1149" s="756"/>
      <c r="L1149" s="756"/>
      <c r="M1149" s="756"/>
      <c r="N1149" s="756"/>
      <c r="O1149" s="756"/>
      <c r="P1149" s="756"/>
      <c r="Q1149" s="756"/>
      <c r="R1149" s="756"/>
      <c r="S1149" s="756"/>
      <c r="T1149" s="756"/>
      <c r="U1149" s="756"/>
      <c r="V1149" s="756"/>
      <c r="W1149" s="594"/>
      <c r="X1149" s="705">
        <f t="shared" si="148"/>
        <v>1137</v>
      </c>
      <c r="Y1149" s="756"/>
      <c r="Z1149" s="756"/>
      <c r="AA1149" s="756"/>
      <c r="AB1149" s="756"/>
      <c r="AC1149" s="756"/>
      <c r="AD1149" s="756"/>
      <c r="AE1149" s="756"/>
      <c r="AF1149" s="756"/>
      <c r="AG1149" s="756"/>
      <c r="AH1149" s="756"/>
      <c r="AI1149" s="756"/>
      <c r="AJ1149" s="756"/>
      <c r="AK1149" s="594"/>
      <c r="AL1149" s="705">
        <f t="shared" si="149"/>
        <v>1137</v>
      </c>
      <c r="AM1149" s="756"/>
      <c r="AN1149" s="756"/>
      <c r="AO1149" s="756"/>
      <c r="AP1149" s="756"/>
      <c r="AQ1149" s="756"/>
      <c r="AR1149" s="756"/>
      <c r="AS1149" s="756"/>
      <c r="AT1149" s="756"/>
      <c r="AU1149" s="756"/>
      <c r="AV1149" s="756"/>
      <c r="AW1149" s="756"/>
      <c r="AX1149" s="756"/>
      <c r="AY1149" s="594"/>
      <c r="AZ1149" s="705">
        <f t="shared" si="142"/>
        <v>1137</v>
      </c>
      <c r="BA1149" s="756"/>
      <c r="BB1149" s="756"/>
      <c r="BC1149" s="756"/>
      <c r="BD1149" s="756"/>
      <c r="BE1149" s="756"/>
      <c r="BF1149" s="756"/>
      <c r="BG1149" s="756"/>
      <c r="BH1149" s="756"/>
      <c r="BI1149" s="756"/>
      <c r="BJ1149" s="756"/>
      <c r="BK1149" s="756"/>
      <c r="BL1149" s="756"/>
      <c r="BM1149" s="685"/>
      <c r="BN1149" s="705">
        <f t="shared" si="143"/>
        <v>1137</v>
      </c>
      <c r="BO1149" s="756"/>
      <c r="BP1149" s="756"/>
      <c r="BQ1149" s="756"/>
      <c r="BR1149" s="756"/>
      <c r="BS1149" s="756"/>
      <c r="BT1149" s="756"/>
      <c r="BU1149" s="756"/>
      <c r="BV1149" s="756"/>
      <c r="BW1149" s="756"/>
      <c r="BX1149" s="756"/>
      <c r="BY1149" s="756"/>
      <c r="BZ1149" s="756"/>
    </row>
    <row r="1150" spans="2:78" x14ac:dyDescent="0.25">
      <c r="B1150" s="705">
        <v>1138</v>
      </c>
      <c r="C1150" s="765">
        <f>(1+_xlfn.XLOOKUP(INT((B1150-1)/12)+1,'ZC Curve'!$B$8:$B$107,'ZC Curve'!R$8:R$107,,0))^(1/12)-1</f>
        <v>0</v>
      </c>
      <c r="D1150" s="766">
        <f t="shared" si="144"/>
        <v>1</v>
      </c>
      <c r="E1150" s="765">
        <f>(1+_xlfn.XLOOKUP(INT((B1150-1)/12)+1,'ZC Curve'!$B$8:$B$107,'ZC Curve'!S$8:S$107,,0))^(1/12)-1</f>
        <v>0</v>
      </c>
      <c r="F1150" s="766">
        <f t="shared" si="145"/>
        <v>1</v>
      </c>
      <c r="G1150" s="765">
        <f>(1+_xlfn.XLOOKUP(INT((B1150-1)/12)+1,'ZC Curve'!$B$8:$B$107,'ZC Curve'!T$8:T$107,,0))^(1/12)-1</f>
        <v>0</v>
      </c>
      <c r="H1150" s="766">
        <f t="shared" si="146"/>
        <v>1</v>
      </c>
      <c r="I1150" s="594"/>
      <c r="J1150" s="705">
        <f t="shared" si="147"/>
        <v>1138</v>
      </c>
      <c r="K1150" s="756"/>
      <c r="L1150" s="756"/>
      <c r="M1150" s="756"/>
      <c r="N1150" s="756"/>
      <c r="O1150" s="756"/>
      <c r="P1150" s="756"/>
      <c r="Q1150" s="756"/>
      <c r="R1150" s="756"/>
      <c r="S1150" s="756"/>
      <c r="T1150" s="756"/>
      <c r="U1150" s="756"/>
      <c r="V1150" s="756"/>
      <c r="W1150" s="594"/>
      <c r="X1150" s="705">
        <f t="shared" si="148"/>
        <v>1138</v>
      </c>
      <c r="Y1150" s="756"/>
      <c r="Z1150" s="756"/>
      <c r="AA1150" s="756"/>
      <c r="AB1150" s="756"/>
      <c r="AC1150" s="756"/>
      <c r="AD1150" s="756"/>
      <c r="AE1150" s="756"/>
      <c r="AF1150" s="756"/>
      <c r="AG1150" s="756"/>
      <c r="AH1150" s="756"/>
      <c r="AI1150" s="756"/>
      <c r="AJ1150" s="756"/>
      <c r="AK1150" s="594"/>
      <c r="AL1150" s="705">
        <f t="shared" si="149"/>
        <v>1138</v>
      </c>
      <c r="AM1150" s="756"/>
      <c r="AN1150" s="756"/>
      <c r="AO1150" s="756"/>
      <c r="AP1150" s="756"/>
      <c r="AQ1150" s="756"/>
      <c r="AR1150" s="756"/>
      <c r="AS1150" s="756"/>
      <c r="AT1150" s="756"/>
      <c r="AU1150" s="756"/>
      <c r="AV1150" s="756"/>
      <c r="AW1150" s="756"/>
      <c r="AX1150" s="756"/>
      <c r="AY1150" s="594"/>
      <c r="AZ1150" s="705">
        <f t="shared" si="142"/>
        <v>1138</v>
      </c>
      <c r="BA1150" s="756"/>
      <c r="BB1150" s="756"/>
      <c r="BC1150" s="756"/>
      <c r="BD1150" s="756"/>
      <c r="BE1150" s="756"/>
      <c r="BF1150" s="756"/>
      <c r="BG1150" s="756"/>
      <c r="BH1150" s="756"/>
      <c r="BI1150" s="756"/>
      <c r="BJ1150" s="756"/>
      <c r="BK1150" s="756"/>
      <c r="BL1150" s="756"/>
      <c r="BM1150" s="685"/>
      <c r="BN1150" s="705">
        <f t="shared" si="143"/>
        <v>1138</v>
      </c>
      <c r="BO1150" s="756"/>
      <c r="BP1150" s="756"/>
      <c r="BQ1150" s="756"/>
      <c r="BR1150" s="756"/>
      <c r="BS1150" s="756"/>
      <c r="BT1150" s="756"/>
      <c r="BU1150" s="756"/>
      <c r="BV1150" s="756"/>
      <c r="BW1150" s="756"/>
      <c r="BX1150" s="756"/>
      <c r="BY1150" s="756"/>
      <c r="BZ1150" s="756"/>
    </row>
    <row r="1151" spans="2:78" x14ac:dyDescent="0.25">
      <c r="B1151" s="705">
        <v>1139</v>
      </c>
      <c r="C1151" s="765">
        <f>(1+_xlfn.XLOOKUP(INT((B1151-1)/12)+1,'ZC Curve'!$B$8:$B$107,'ZC Curve'!R$8:R$107,,0))^(1/12)-1</f>
        <v>0</v>
      </c>
      <c r="D1151" s="766">
        <f t="shared" si="144"/>
        <v>1</v>
      </c>
      <c r="E1151" s="765">
        <f>(1+_xlfn.XLOOKUP(INT((B1151-1)/12)+1,'ZC Curve'!$B$8:$B$107,'ZC Curve'!S$8:S$107,,0))^(1/12)-1</f>
        <v>0</v>
      </c>
      <c r="F1151" s="766">
        <f t="shared" si="145"/>
        <v>1</v>
      </c>
      <c r="G1151" s="765">
        <f>(1+_xlfn.XLOOKUP(INT((B1151-1)/12)+1,'ZC Curve'!$B$8:$B$107,'ZC Curve'!T$8:T$107,,0))^(1/12)-1</f>
        <v>0</v>
      </c>
      <c r="H1151" s="766">
        <f t="shared" si="146"/>
        <v>1</v>
      </c>
      <c r="I1151" s="594"/>
      <c r="J1151" s="705">
        <f t="shared" si="147"/>
        <v>1139</v>
      </c>
      <c r="K1151" s="756"/>
      <c r="L1151" s="756"/>
      <c r="M1151" s="756"/>
      <c r="N1151" s="756"/>
      <c r="O1151" s="756"/>
      <c r="P1151" s="756"/>
      <c r="Q1151" s="756"/>
      <c r="R1151" s="756"/>
      <c r="S1151" s="756"/>
      <c r="T1151" s="756"/>
      <c r="U1151" s="756"/>
      <c r="V1151" s="756"/>
      <c r="W1151" s="594"/>
      <c r="X1151" s="705">
        <f t="shared" si="148"/>
        <v>1139</v>
      </c>
      <c r="Y1151" s="756"/>
      <c r="Z1151" s="756"/>
      <c r="AA1151" s="756"/>
      <c r="AB1151" s="756"/>
      <c r="AC1151" s="756"/>
      <c r="AD1151" s="756"/>
      <c r="AE1151" s="756"/>
      <c r="AF1151" s="756"/>
      <c r="AG1151" s="756"/>
      <c r="AH1151" s="756"/>
      <c r="AI1151" s="756"/>
      <c r="AJ1151" s="756"/>
      <c r="AK1151" s="594"/>
      <c r="AL1151" s="705">
        <f t="shared" si="149"/>
        <v>1139</v>
      </c>
      <c r="AM1151" s="756"/>
      <c r="AN1151" s="756"/>
      <c r="AO1151" s="756"/>
      <c r="AP1151" s="756"/>
      <c r="AQ1151" s="756"/>
      <c r="AR1151" s="756"/>
      <c r="AS1151" s="756"/>
      <c r="AT1151" s="756"/>
      <c r="AU1151" s="756"/>
      <c r="AV1151" s="756"/>
      <c r="AW1151" s="756"/>
      <c r="AX1151" s="756"/>
      <c r="AY1151" s="594"/>
      <c r="AZ1151" s="705">
        <f t="shared" si="142"/>
        <v>1139</v>
      </c>
      <c r="BA1151" s="756"/>
      <c r="BB1151" s="756"/>
      <c r="BC1151" s="756"/>
      <c r="BD1151" s="756"/>
      <c r="BE1151" s="756"/>
      <c r="BF1151" s="756"/>
      <c r="BG1151" s="756"/>
      <c r="BH1151" s="756"/>
      <c r="BI1151" s="756"/>
      <c r="BJ1151" s="756"/>
      <c r="BK1151" s="756"/>
      <c r="BL1151" s="756"/>
      <c r="BM1151" s="685"/>
      <c r="BN1151" s="705">
        <f t="shared" si="143"/>
        <v>1139</v>
      </c>
      <c r="BO1151" s="756"/>
      <c r="BP1151" s="756"/>
      <c r="BQ1151" s="756"/>
      <c r="BR1151" s="756"/>
      <c r="BS1151" s="756"/>
      <c r="BT1151" s="756"/>
      <c r="BU1151" s="756"/>
      <c r="BV1151" s="756"/>
      <c r="BW1151" s="756"/>
      <c r="BX1151" s="756"/>
      <c r="BY1151" s="756"/>
      <c r="BZ1151" s="756"/>
    </row>
    <row r="1152" spans="2:78" x14ac:dyDescent="0.25">
      <c r="B1152" s="705">
        <v>1140</v>
      </c>
      <c r="C1152" s="765">
        <f>(1+_xlfn.XLOOKUP(INT((B1152-1)/12)+1,'ZC Curve'!$B$8:$B$107,'ZC Curve'!R$8:R$107,,0))^(1/12)-1</f>
        <v>0</v>
      </c>
      <c r="D1152" s="766">
        <f t="shared" si="144"/>
        <v>1</v>
      </c>
      <c r="E1152" s="765">
        <f>(1+_xlfn.XLOOKUP(INT((B1152-1)/12)+1,'ZC Curve'!$B$8:$B$107,'ZC Curve'!S$8:S$107,,0))^(1/12)-1</f>
        <v>0</v>
      </c>
      <c r="F1152" s="766">
        <f t="shared" si="145"/>
        <v>1</v>
      </c>
      <c r="G1152" s="765">
        <f>(1+_xlfn.XLOOKUP(INT((B1152-1)/12)+1,'ZC Curve'!$B$8:$B$107,'ZC Curve'!T$8:T$107,,0))^(1/12)-1</f>
        <v>0</v>
      </c>
      <c r="H1152" s="766">
        <f t="shared" si="146"/>
        <v>1</v>
      </c>
      <c r="I1152" s="594"/>
      <c r="J1152" s="705">
        <f t="shared" si="147"/>
        <v>1140</v>
      </c>
      <c r="K1152" s="756"/>
      <c r="L1152" s="756"/>
      <c r="M1152" s="756"/>
      <c r="N1152" s="756"/>
      <c r="O1152" s="756"/>
      <c r="P1152" s="756"/>
      <c r="Q1152" s="756"/>
      <c r="R1152" s="756"/>
      <c r="S1152" s="756"/>
      <c r="T1152" s="756"/>
      <c r="U1152" s="756"/>
      <c r="V1152" s="756"/>
      <c r="W1152" s="594"/>
      <c r="X1152" s="705">
        <f t="shared" si="148"/>
        <v>1140</v>
      </c>
      <c r="Y1152" s="756"/>
      <c r="Z1152" s="756"/>
      <c r="AA1152" s="756"/>
      <c r="AB1152" s="756"/>
      <c r="AC1152" s="756"/>
      <c r="AD1152" s="756"/>
      <c r="AE1152" s="756"/>
      <c r="AF1152" s="756"/>
      <c r="AG1152" s="756"/>
      <c r="AH1152" s="756"/>
      <c r="AI1152" s="756"/>
      <c r="AJ1152" s="756"/>
      <c r="AK1152" s="594"/>
      <c r="AL1152" s="705">
        <f t="shared" si="149"/>
        <v>1140</v>
      </c>
      <c r="AM1152" s="756"/>
      <c r="AN1152" s="756"/>
      <c r="AO1152" s="756"/>
      <c r="AP1152" s="756"/>
      <c r="AQ1152" s="756"/>
      <c r="AR1152" s="756"/>
      <c r="AS1152" s="756"/>
      <c r="AT1152" s="756"/>
      <c r="AU1152" s="756"/>
      <c r="AV1152" s="756"/>
      <c r="AW1152" s="756"/>
      <c r="AX1152" s="756"/>
      <c r="AY1152" s="594"/>
      <c r="AZ1152" s="705">
        <f t="shared" si="142"/>
        <v>1140</v>
      </c>
      <c r="BA1152" s="756"/>
      <c r="BB1152" s="756"/>
      <c r="BC1152" s="756"/>
      <c r="BD1152" s="756"/>
      <c r="BE1152" s="756"/>
      <c r="BF1152" s="756"/>
      <c r="BG1152" s="756"/>
      <c r="BH1152" s="756"/>
      <c r="BI1152" s="756"/>
      <c r="BJ1152" s="756"/>
      <c r="BK1152" s="756"/>
      <c r="BL1152" s="756"/>
      <c r="BM1152" s="685"/>
      <c r="BN1152" s="705">
        <f t="shared" si="143"/>
        <v>1140</v>
      </c>
      <c r="BO1152" s="756"/>
      <c r="BP1152" s="756"/>
      <c r="BQ1152" s="756"/>
      <c r="BR1152" s="756"/>
      <c r="BS1152" s="756"/>
      <c r="BT1152" s="756"/>
      <c r="BU1152" s="756"/>
      <c r="BV1152" s="756"/>
      <c r="BW1152" s="756"/>
      <c r="BX1152" s="756"/>
      <c r="BY1152" s="756"/>
      <c r="BZ1152" s="756"/>
    </row>
    <row r="1153" spans="2:78" x14ac:dyDescent="0.25">
      <c r="B1153" s="705">
        <v>1141</v>
      </c>
      <c r="C1153" s="765">
        <f>(1+_xlfn.XLOOKUP(INT((B1153-1)/12)+1,'ZC Curve'!$B$8:$B$107,'ZC Curve'!R$8:R$107,,0))^(1/12)-1</f>
        <v>0</v>
      </c>
      <c r="D1153" s="766">
        <f t="shared" si="144"/>
        <v>1</v>
      </c>
      <c r="E1153" s="765">
        <f>(1+_xlfn.XLOOKUP(INT((B1153-1)/12)+1,'ZC Curve'!$B$8:$B$107,'ZC Curve'!S$8:S$107,,0))^(1/12)-1</f>
        <v>0</v>
      </c>
      <c r="F1153" s="766">
        <f t="shared" si="145"/>
        <v>1</v>
      </c>
      <c r="G1153" s="765">
        <f>(1+_xlfn.XLOOKUP(INT((B1153-1)/12)+1,'ZC Curve'!$B$8:$B$107,'ZC Curve'!T$8:T$107,,0))^(1/12)-1</f>
        <v>0</v>
      </c>
      <c r="H1153" s="766">
        <f t="shared" si="146"/>
        <v>1</v>
      </c>
      <c r="I1153" s="594"/>
      <c r="J1153" s="705">
        <f t="shared" si="147"/>
        <v>1141</v>
      </c>
      <c r="K1153" s="756"/>
      <c r="L1153" s="756"/>
      <c r="M1153" s="756"/>
      <c r="N1153" s="756"/>
      <c r="O1153" s="756"/>
      <c r="P1153" s="756"/>
      <c r="Q1153" s="756"/>
      <c r="R1153" s="756"/>
      <c r="S1153" s="756"/>
      <c r="T1153" s="756"/>
      <c r="U1153" s="756"/>
      <c r="V1153" s="756"/>
      <c r="W1153" s="594"/>
      <c r="X1153" s="705">
        <f t="shared" si="148"/>
        <v>1141</v>
      </c>
      <c r="Y1153" s="756"/>
      <c r="Z1153" s="756"/>
      <c r="AA1153" s="756"/>
      <c r="AB1153" s="756"/>
      <c r="AC1153" s="756"/>
      <c r="AD1153" s="756"/>
      <c r="AE1153" s="756"/>
      <c r="AF1153" s="756"/>
      <c r="AG1153" s="756"/>
      <c r="AH1153" s="756"/>
      <c r="AI1153" s="756"/>
      <c r="AJ1153" s="756"/>
      <c r="AK1153" s="594"/>
      <c r="AL1153" s="705">
        <f t="shared" si="149"/>
        <v>1141</v>
      </c>
      <c r="AM1153" s="756"/>
      <c r="AN1153" s="756"/>
      <c r="AO1153" s="756"/>
      <c r="AP1153" s="756"/>
      <c r="AQ1153" s="756"/>
      <c r="AR1153" s="756"/>
      <c r="AS1153" s="756"/>
      <c r="AT1153" s="756"/>
      <c r="AU1153" s="756"/>
      <c r="AV1153" s="756"/>
      <c r="AW1153" s="756"/>
      <c r="AX1153" s="756"/>
      <c r="AY1153" s="594"/>
      <c r="AZ1153" s="705">
        <f t="shared" si="142"/>
        <v>1141</v>
      </c>
      <c r="BA1153" s="756"/>
      <c r="BB1153" s="756"/>
      <c r="BC1153" s="756"/>
      <c r="BD1153" s="756"/>
      <c r="BE1153" s="756"/>
      <c r="BF1153" s="756"/>
      <c r="BG1153" s="756"/>
      <c r="BH1153" s="756"/>
      <c r="BI1153" s="756"/>
      <c r="BJ1153" s="756"/>
      <c r="BK1153" s="756"/>
      <c r="BL1153" s="756"/>
      <c r="BM1153" s="685"/>
      <c r="BN1153" s="705">
        <f t="shared" si="143"/>
        <v>1141</v>
      </c>
      <c r="BO1153" s="756"/>
      <c r="BP1153" s="756"/>
      <c r="BQ1153" s="756"/>
      <c r="BR1153" s="756"/>
      <c r="BS1153" s="756"/>
      <c r="BT1153" s="756"/>
      <c r="BU1153" s="756"/>
      <c r="BV1153" s="756"/>
      <c r="BW1153" s="756"/>
      <c r="BX1153" s="756"/>
      <c r="BY1153" s="756"/>
      <c r="BZ1153" s="756"/>
    </row>
    <row r="1154" spans="2:78" x14ac:dyDescent="0.25">
      <c r="B1154" s="705">
        <v>1142</v>
      </c>
      <c r="C1154" s="765">
        <f>(1+_xlfn.XLOOKUP(INT((B1154-1)/12)+1,'ZC Curve'!$B$8:$B$107,'ZC Curve'!R$8:R$107,,0))^(1/12)-1</f>
        <v>0</v>
      </c>
      <c r="D1154" s="766">
        <f t="shared" si="144"/>
        <v>1</v>
      </c>
      <c r="E1154" s="765">
        <f>(1+_xlfn.XLOOKUP(INT((B1154-1)/12)+1,'ZC Curve'!$B$8:$B$107,'ZC Curve'!S$8:S$107,,0))^(1/12)-1</f>
        <v>0</v>
      </c>
      <c r="F1154" s="766">
        <f t="shared" si="145"/>
        <v>1</v>
      </c>
      <c r="G1154" s="765">
        <f>(1+_xlfn.XLOOKUP(INT((B1154-1)/12)+1,'ZC Curve'!$B$8:$B$107,'ZC Curve'!T$8:T$107,,0))^(1/12)-1</f>
        <v>0</v>
      </c>
      <c r="H1154" s="766">
        <f t="shared" si="146"/>
        <v>1</v>
      </c>
      <c r="I1154" s="594"/>
      <c r="J1154" s="705">
        <f t="shared" si="147"/>
        <v>1142</v>
      </c>
      <c r="K1154" s="756"/>
      <c r="L1154" s="756"/>
      <c r="M1154" s="756"/>
      <c r="N1154" s="756"/>
      <c r="O1154" s="756"/>
      <c r="P1154" s="756"/>
      <c r="Q1154" s="756"/>
      <c r="R1154" s="756"/>
      <c r="S1154" s="756"/>
      <c r="T1154" s="756"/>
      <c r="U1154" s="756"/>
      <c r="V1154" s="756"/>
      <c r="W1154" s="594"/>
      <c r="X1154" s="705">
        <f t="shared" si="148"/>
        <v>1142</v>
      </c>
      <c r="Y1154" s="756"/>
      <c r="Z1154" s="756"/>
      <c r="AA1154" s="756"/>
      <c r="AB1154" s="756"/>
      <c r="AC1154" s="756"/>
      <c r="AD1154" s="756"/>
      <c r="AE1154" s="756"/>
      <c r="AF1154" s="756"/>
      <c r="AG1154" s="756"/>
      <c r="AH1154" s="756"/>
      <c r="AI1154" s="756"/>
      <c r="AJ1154" s="756"/>
      <c r="AK1154" s="594"/>
      <c r="AL1154" s="705">
        <f t="shared" si="149"/>
        <v>1142</v>
      </c>
      <c r="AM1154" s="756"/>
      <c r="AN1154" s="756"/>
      <c r="AO1154" s="756"/>
      <c r="AP1154" s="756"/>
      <c r="AQ1154" s="756"/>
      <c r="AR1154" s="756"/>
      <c r="AS1154" s="756"/>
      <c r="AT1154" s="756"/>
      <c r="AU1154" s="756"/>
      <c r="AV1154" s="756"/>
      <c r="AW1154" s="756"/>
      <c r="AX1154" s="756"/>
      <c r="AY1154" s="594"/>
      <c r="AZ1154" s="705">
        <f t="shared" si="142"/>
        <v>1142</v>
      </c>
      <c r="BA1154" s="756"/>
      <c r="BB1154" s="756"/>
      <c r="BC1154" s="756"/>
      <c r="BD1154" s="756"/>
      <c r="BE1154" s="756"/>
      <c r="BF1154" s="756"/>
      <c r="BG1154" s="756"/>
      <c r="BH1154" s="756"/>
      <c r="BI1154" s="756"/>
      <c r="BJ1154" s="756"/>
      <c r="BK1154" s="756"/>
      <c r="BL1154" s="756"/>
      <c r="BM1154" s="685"/>
      <c r="BN1154" s="705">
        <f t="shared" si="143"/>
        <v>1142</v>
      </c>
      <c r="BO1154" s="756"/>
      <c r="BP1154" s="756"/>
      <c r="BQ1154" s="756"/>
      <c r="BR1154" s="756"/>
      <c r="BS1154" s="756"/>
      <c r="BT1154" s="756"/>
      <c r="BU1154" s="756"/>
      <c r="BV1154" s="756"/>
      <c r="BW1154" s="756"/>
      <c r="BX1154" s="756"/>
      <c r="BY1154" s="756"/>
      <c r="BZ1154" s="756"/>
    </row>
    <row r="1155" spans="2:78" x14ac:dyDescent="0.25">
      <c r="B1155" s="705">
        <v>1143</v>
      </c>
      <c r="C1155" s="765">
        <f>(1+_xlfn.XLOOKUP(INT((B1155-1)/12)+1,'ZC Curve'!$B$8:$B$107,'ZC Curve'!R$8:R$107,,0))^(1/12)-1</f>
        <v>0</v>
      </c>
      <c r="D1155" s="766">
        <f t="shared" si="144"/>
        <v>1</v>
      </c>
      <c r="E1155" s="765">
        <f>(1+_xlfn.XLOOKUP(INT((B1155-1)/12)+1,'ZC Curve'!$B$8:$B$107,'ZC Curve'!S$8:S$107,,0))^(1/12)-1</f>
        <v>0</v>
      </c>
      <c r="F1155" s="766">
        <f t="shared" si="145"/>
        <v>1</v>
      </c>
      <c r="G1155" s="765">
        <f>(1+_xlfn.XLOOKUP(INT((B1155-1)/12)+1,'ZC Curve'!$B$8:$B$107,'ZC Curve'!T$8:T$107,,0))^(1/12)-1</f>
        <v>0</v>
      </c>
      <c r="H1155" s="766">
        <f t="shared" si="146"/>
        <v>1</v>
      </c>
      <c r="I1155" s="594"/>
      <c r="J1155" s="705">
        <f t="shared" si="147"/>
        <v>1143</v>
      </c>
      <c r="K1155" s="756"/>
      <c r="L1155" s="756"/>
      <c r="M1155" s="756"/>
      <c r="N1155" s="756"/>
      <c r="O1155" s="756"/>
      <c r="P1155" s="756"/>
      <c r="Q1155" s="756"/>
      <c r="R1155" s="756"/>
      <c r="S1155" s="756"/>
      <c r="T1155" s="756"/>
      <c r="U1155" s="756"/>
      <c r="V1155" s="756"/>
      <c r="W1155" s="594"/>
      <c r="X1155" s="705">
        <f t="shared" si="148"/>
        <v>1143</v>
      </c>
      <c r="Y1155" s="756"/>
      <c r="Z1155" s="756"/>
      <c r="AA1155" s="756"/>
      <c r="AB1155" s="756"/>
      <c r="AC1155" s="756"/>
      <c r="AD1155" s="756"/>
      <c r="AE1155" s="756"/>
      <c r="AF1155" s="756"/>
      <c r="AG1155" s="756"/>
      <c r="AH1155" s="756"/>
      <c r="AI1155" s="756"/>
      <c r="AJ1155" s="756"/>
      <c r="AK1155" s="594"/>
      <c r="AL1155" s="705">
        <f t="shared" si="149"/>
        <v>1143</v>
      </c>
      <c r="AM1155" s="756"/>
      <c r="AN1155" s="756"/>
      <c r="AO1155" s="756"/>
      <c r="AP1155" s="756"/>
      <c r="AQ1155" s="756"/>
      <c r="AR1155" s="756"/>
      <c r="AS1155" s="756"/>
      <c r="AT1155" s="756"/>
      <c r="AU1155" s="756"/>
      <c r="AV1155" s="756"/>
      <c r="AW1155" s="756"/>
      <c r="AX1155" s="756"/>
      <c r="AY1155" s="594"/>
      <c r="AZ1155" s="705">
        <f t="shared" si="142"/>
        <v>1143</v>
      </c>
      <c r="BA1155" s="756"/>
      <c r="BB1155" s="756"/>
      <c r="BC1155" s="756"/>
      <c r="BD1155" s="756"/>
      <c r="BE1155" s="756"/>
      <c r="BF1155" s="756"/>
      <c r="BG1155" s="756"/>
      <c r="BH1155" s="756"/>
      <c r="BI1155" s="756"/>
      <c r="BJ1155" s="756"/>
      <c r="BK1155" s="756"/>
      <c r="BL1155" s="756"/>
      <c r="BM1155" s="685"/>
      <c r="BN1155" s="705">
        <f t="shared" si="143"/>
        <v>1143</v>
      </c>
      <c r="BO1155" s="756"/>
      <c r="BP1155" s="756"/>
      <c r="BQ1155" s="756"/>
      <c r="BR1155" s="756"/>
      <c r="BS1155" s="756"/>
      <c r="BT1155" s="756"/>
      <c r="BU1155" s="756"/>
      <c r="BV1155" s="756"/>
      <c r="BW1155" s="756"/>
      <c r="BX1155" s="756"/>
      <c r="BY1155" s="756"/>
      <c r="BZ1155" s="756"/>
    </row>
    <row r="1156" spans="2:78" x14ac:dyDescent="0.25">
      <c r="B1156" s="705">
        <v>1144</v>
      </c>
      <c r="C1156" s="765">
        <f>(1+_xlfn.XLOOKUP(INT((B1156-1)/12)+1,'ZC Curve'!$B$8:$B$107,'ZC Curve'!R$8:R$107,,0))^(1/12)-1</f>
        <v>0</v>
      </c>
      <c r="D1156" s="766">
        <f t="shared" si="144"/>
        <v>1</v>
      </c>
      <c r="E1156" s="765">
        <f>(1+_xlfn.XLOOKUP(INT((B1156-1)/12)+1,'ZC Curve'!$B$8:$B$107,'ZC Curve'!S$8:S$107,,0))^(1/12)-1</f>
        <v>0</v>
      </c>
      <c r="F1156" s="766">
        <f t="shared" si="145"/>
        <v>1</v>
      </c>
      <c r="G1156" s="765">
        <f>(1+_xlfn.XLOOKUP(INT((B1156-1)/12)+1,'ZC Curve'!$B$8:$B$107,'ZC Curve'!T$8:T$107,,0))^(1/12)-1</f>
        <v>0</v>
      </c>
      <c r="H1156" s="766">
        <f t="shared" si="146"/>
        <v>1</v>
      </c>
      <c r="I1156" s="594"/>
      <c r="J1156" s="705">
        <f t="shared" si="147"/>
        <v>1144</v>
      </c>
      <c r="K1156" s="756"/>
      <c r="L1156" s="756"/>
      <c r="M1156" s="756"/>
      <c r="N1156" s="756"/>
      <c r="O1156" s="756"/>
      <c r="P1156" s="756"/>
      <c r="Q1156" s="756"/>
      <c r="R1156" s="756"/>
      <c r="S1156" s="756"/>
      <c r="T1156" s="756"/>
      <c r="U1156" s="756"/>
      <c r="V1156" s="756"/>
      <c r="W1156" s="594"/>
      <c r="X1156" s="705">
        <f t="shared" si="148"/>
        <v>1144</v>
      </c>
      <c r="Y1156" s="756"/>
      <c r="Z1156" s="756"/>
      <c r="AA1156" s="756"/>
      <c r="AB1156" s="756"/>
      <c r="AC1156" s="756"/>
      <c r="AD1156" s="756"/>
      <c r="AE1156" s="756"/>
      <c r="AF1156" s="756"/>
      <c r="AG1156" s="756"/>
      <c r="AH1156" s="756"/>
      <c r="AI1156" s="756"/>
      <c r="AJ1156" s="756"/>
      <c r="AK1156" s="594"/>
      <c r="AL1156" s="705">
        <f t="shared" si="149"/>
        <v>1144</v>
      </c>
      <c r="AM1156" s="756"/>
      <c r="AN1156" s="756"/>
      <c r="AO1156" s="756"/>
      <c r="AP1156" s="756"/>
      <c r="AQ1156" s="756"/>
      <c r="AR1156" s="756"/>
      <c r="AS1156" s="756"/>
      <c r="AT1156" s="756"/>
      <c r="AU1156" s="756"/>
      <c r="AV1156" s="756"/>
      <c r="AW1156" s="756"/>
      <c r="AX1156" s="756"/>
      <c r="AY1156" s="594"/>
      <c r="AZ1156" s="705">
        <f t="shared" si="142"/>
        <v>1144</v>
      </c>
      <c r="BA1156" s="756"/>
      <c r="BB1156" s="756"/>
      <c r="BC1156" s="756"/>
      <c r="BD1156" s="756"/>
      <c r="BE1156" s="756"/>
      <c r="BF1156" s="756"/>
      <c r="BG1156" s="756"/>
      <c r="BH1156" s="756"/>
      <c r="BI1156" s="756"/>
      <c r="BJ1156" s="756"/>
      <c r="BK1156" s="756"/>
      <c r="BL1156" s="756"/>
      <c r="BM1156" s="685"/>
      <c r="BN1156" s="705">
        <f t="shared" si="143"/>
        <v>1144</v>
      </c>
      <c r="BO1156" s="756"/>
      <c r="BP1156" s="756"/>
      <c r="BQ1156" s="756"/>
      <c r="BR1156" s="756"/>
      <c r="BS1156" s="756"/>
      <c r="BT1156" s="756"/>
      <c r="BU1156" s="756"/>
      <c r="BV1156" s="756"/>
      <c r="BW1156" s="756"/>
      <c r="BX1156" s="756"/>
      <c r="BY1156" s="756"/>
      <c r="BZ1156" s="756"/>
    </row>
    <row r="1157" spans="2:78" x14ac:dyDescent="0.25">
      <c r="B1157" s="705">
        <v>1145</v>
      </c>
      <c r="C1157" s="765">
        <f>(1+_xlfn.XLOOKUP(INT((B1157-1)/12)+1,'ZC Curve'!$B$8:$B$107,'ZC Curve'!R$8:R$107,,0))^(1/12)-1</f>
        <v>0</v>
      </c>
      <c r="D1157" s="766">
        <f t="shared" si="144"/>
        <v>1</v>
      </c>
      <c r="E1157" s="765">
        <f>(1+_xlfn.XLOOKUP(INT((B1157-1)/12)+1,'ZC Curve'!$B$8:$B$107,'ZC Curve'!S$8:S$107,,0))^(1/12)-1</f>
        <v>0</v>
      </c>
      <c r="F1157" s="766">
        <f t="shared" si="145"/>
        <v>1</v>
      </c>
      <c r="G1157" s="765">
        <f>(1+_xlfn.XLOOKUP(INT((B1157-1)/12)+1,'ZC Curve'!$B$8:$B$107,'ZC Curve'!T$8:T$107,,0))^(1/12)-1</f>
        <v>0</v>
      </c>
      <c r="H1157" s="766">
        <f t="shared" si="146"/>
        <v>1</v>
      </c>
      <c r="I1157" s="594"/>
      <c r="J1157" s="705">
        <f t="shared" si="147"/>
        <v>1145</v>
      </c>
      <c r="K1157" s="756"/>
      <c r="L1157" s="756"/>
      <c r="M1157" s="756"/>
      <c r="N1157" s="756"/>
      <c r="O1157" s="756"/>
      <c r="P1157" s="756"/>
      <c r="Q1157" s="756"/>
      <c r="R1157" s="756"/>
      <c r="S1157" s="756"/>
      <c r="T1157" s="756"/>
      <c r="U1157" s="756"/>
      <c r="V1157" s="756"/>
      <c r="W1157" s="594"/>
      <c r="X1157" s="705">
        <f t="shared" si="148"/>
        <v>1145</v>
      </c>
      <c r="Y1157" s="756"/>
      <c r="Z1157" s="756"/>
      <c r="AA1157" s="756"/>
      <c r="AB1157" s="756"/>
      <c r="AC1157" s="756"/>
      <c r="AD1157" s="756"/>
      <c r="AE1157" s="756"/>
      <c r="AF1157" s="756"/>
      <c r="AG1157" s="756"/>
      <c r="AH1157" s="756"/>
      <c r="AI1157" s="756"/>
      <c r="AJ1157" s="756"/>
      <c r="AK1157" s="594"/>
      <c r="AL1157" s="705">
        <f t="shared" si="149"/>
        <v>1145</v>
      </c>
      <c r="AM1157" s="756"/>
      <c r="AN1157" s="756"/>
      <c r="AO1157" s="756"/>
      <c r="AP1157" s="756"/>
      <c r="AQ1157" s="756"/>
      <c r="AR1157" s="756"/>
      <c r="AS1157" s="756"/>
      <c r="AT1157" s="756"/>
      <c r="AU1157" s="756"/>
      <c r="AV1157" s="756"/>
      <c r="AW1157" s="756"/>
      <c r="AX1157" s="756"/>
      <c r="AY1157" s="594"/>
      <c r="AZ1157" s="705">
        <f t="shared" si="142"/>
        <v>1145</v>
      </c>
      <c r="BA1157" s="756"/>
      <c r="BB1157" s="756"/>
      <c r="BC1157" s="756"/>
      <c r="BD1157" s="756"/>
      <c r="BE1157" s="756"/>
      <c r="BF1157" s="756"/>
      <c r="BG1157" s="756"/>
      <c r="BH1157" s="756"/>
      <c r="BI1157" s="756"/>
      <c r="BJ1157" s="756"/>
      <c r="BK1157" s="756"/>
      <c r="BL1157" s="756"/>
      <c r="BM1157" s="685"/>
      <c r="BN1157" s="705">
        <f t="shared" si="143"/>
        <v>1145</v>
      </c>
      <c r="BO1157" s="756"/>
      <c r="BP1157" s="756"/>
      <c r="BQ1157" s="756"/>
      <c r="BR1157" s="756"/>
      <c r="BS1157" s="756"/>
      <c r="BT1157" s="756"/>
      <c r="BU1157" s="756"/>
      <c r="BV1157" s="756"/>
      <c r="BW1157" s="756"/>
      <c r="BX1157" s="756"/>
      <c r="BY1157" s="756"/>
      <c r="BZ1157" s="756"/>
    </row>
    <row r="1158" spans="2:78" x14ac:dyDescent="0.25">
      <c r="B1158" s="705">
        <v>1146</v>
      </c>
      <c r="C1158" s="765">
        <f>(1+_xlfn.XLOOKUP(INT((B1158-1)/12)+1,'ZC Curve'!$B$8:$B$107,'ZC Curve'!R$8:R$107,,0))^(1/12)-1</f>
        <v>0</v>
      </c>
      <c r="D1158" s="766">
        <f t="shared" si="144"/>
        <v>1</v>
      </c>
      <c r="E1158" s="765">
        <f>(1+_xlfn.XLOOKUP(INT((B1158-1)/12)+1,'ZC Curve'!$B$8:$B$107,'ZC Curve'!S$8:S$107,,0))^(1/12)-1</f>
        <v>0</v>
      </c>
      <c r="F1158" s="766">
        <f t="shared" si="145"/>
        <v>1</v>
      </c>
      <c r="G1158" s="765">
        <f>(1+_xlfn.XLOOKUP(INT((B1158-1)/12)+1,'ZC Curve'!$B$8:$B$107,'ZC Curve'!T$8:T$107,,0))^(1/12)-1</f>
        <v>0</v>
      </c>
      <c r="H1158" s="766">
        <f t="shared" si="146"/>
        <v>1</v>
      </c>
      <c r="I1158" s="594"/>
      <c r="J1158" s="705">
        <f t="shared" si="147"/>
        <v>1146</v>
      </c>
      <c r="K1158" s="756"/>
      <c r="L1158" s="756"/>
      <c r="M1158" s="756"/>
      <c r="N1158" s="756"/>
      <c r="O1158" s="756"/>
      <c r="P1158" s="756"/>
      <c r="Q1158" s="756"/>
      <c r="R1158" s="756"/>
      <c r="S1158" s="756"/>
      <c r="T1158" s="756"/>
      <c r="U1158" s="756"/>
      <c r="V1158" s="756"/>
      <c r="W1158" s="594"/>
      <c r="X1158" s="705">
        <f t="shared" si="148"/>
        <v>1146</v>
      </c>
      <c r="Y1158" s="756"/>
      <c r="Z1158" s="756"/>
      <c r="AA1158" s="756"/>
      <c r="AB1158" s="756"/>
      <c r="AC1158" s="756"/>
      <c r="AD1158" s="756"/>
      <c r="AE1158" s="756"/>
      <c r="AF1158" s="756"/>
      <c r="AG1158" s="756"/>
      <c r="AH1158" s="756"/>
      <c r="AI1158" s="756"/>
      <c r="AJ1158" s="756"/>
      <c r="AK1158" s="594"/>
      <c r="AL1158" s="705">
        <f t="shared" si="149"/>
        <v>1146</v>
      </c>
      <c r="AM1158" s="756"/>
      <c r="AN1158" s="756"/>
      <c r="AO1158" s="756"/>
      <c r="AP1158" s="756"/>
      <c r="AQ1158" s="756"/>
      <c r="AR1158" s="756"/>
      <c r="AS1158" s="756"/>
      <c r="AT1158" s="756"/>
      <c r="AU1158" s="756"/>
      <c r="AV1158" s="756"/>
      <c r="AW1158" s="756"/>
      <c r="AX1158" s="756"/>
      <c r="AY1158" s="594"/>
      <c r="AZ1158" s="705">
        <f t="shared" si="142"/>
        <v>1146</v>
      </c>
      <c r="BA1158" s="756"/>
      <c r="BB1158" s="756"/>
      <c r="BC1158" s="756"/>
      <c r="BD1158" s="756"/>
      <c r="BE1158" s="756"/>
      <c r="BF1158" s="756"/>
      <c r="BG1158" s="756"/>
      <c r="BH1158" s="756"/>
      <c r="BI1158" s="756"/>
      <c r="BJ1158" s="756"/>
      <c r="BK1158" s="756"/>
      <c r="BL1158" s="756"/>
      <c r="BM1158" s="685"/>
      <c r="BN1158" s="705">
        <f t="shared" si="143"/>
        <v>1146</v>
      </c>
      <c r="BO1158" s="756"/>
      <c r="BP1158" s="756"/>
      <c r="BQ1158" s="756"/>
      <c r="BR1158" s="756"/>
      <c r="BS1158" s="756"/>
      <c r="BT1158" s="756"/>
      <c r="BU1158" s="756"/>
      <c r="BV1158" s="756"/>
      <c r="BW1158" s="756"/>
      <c r="BX1158" s="756"/>
      <c r="BY1158" s="756"/>
      <c r="BZ1158" s="756"/>
    </row>
    <row r="1159" spans="2:78" x14ac:dyDescent="0.25">
      <c r="B1159" s="705">
        <v>1147</v>
      </c>
      <c r="C1159" s="765">
        <f>(1+_xlfn.XLOOKUP(INT((B1159-1)/12)+1,'ZC Curve'!$B$8:$B$107,'ZC Curve'!R$8:R$107,,0))^(1/12)-1</f>
        <v>0</v>
      </c>
      <c r="D1159" s="766">
        <f t="shared" si="144"/>
        <v>1</v>
      </c>
      <c r="E1159" s="765">
        <f>(1+_xlfn.XLOOKUP(INT((B1159-1)/12)+1,'ZC Curve'!$B$8:$B$107,'ZC Curve'!S$8:S$107,,0))^(1/12)-1</f>
        <v>0</v>
      </c>
      <c r="F1159" s="766">
        <f t="shared" si="145"/>
        <v>1</v>
      </c>
      <c r="G1159" s="765">
        <f>(1+_xlfn.XLOOKUP(INT((B1159-1)/12)+1,'ZC Curve'!$B$8:$B$107,'ZC Curve'!T$8:T$107,,0))^(1/12)-1</f>
        <v>0</v>
      </c>
      <c r="H1159" s="766">
        <f t="shared" si="146"/>
        <v>1</v>
      </c>
      <c r="I1159" s="594"/>
      <c r="J1159" s="705">
        <f t="shared" si="147"/>
        <v>1147</v>
      </c>
      <c r="K1159" s="756"/>
      <c r="L1159" s="756"/>
      <c r="M1159" s="756"/>
      <c r="N1159" s="756"/>
      <c r="O1159" s="756"/>
      <c r="P1159" s="756"/>
      <c r="Q1159" s="756"/>
      <c r="R1159" s="756"/>
      <c r="S1159" s="756"/>
      <c r="T1159" s="756"/>
      <c r="U1159" s="756"/>
      <c r="V1159" s="756"/>
      <c r="W1159" s="594"/>
      <c r="X1159" s="705">
        <f t="shared" si="148"/>
        <v>1147</v>
      </c>
      <c r="Y1159" s="756"/>
      <c r="Z1159" s="756"/>
      <c r="AA1159" s="756"/>
      <c r="AB1159" s="756"/>
      <c r="AC1159" s="756"/>
      <c r="AD1159" s="756"/>
      <c r="AE1159" s="756"/>
      <c r="AF1159" s="756"/>
      <c r="AG1159" s="756"/>
      <c r="AH1159" s="756"/>
      <c r="AI1159" s="756"/>
      <c r="AJ1159" s="756"/>
      <c r="AK1159" s="594"/>
      <c r="AL1159" s="705">
        <f t="shared" si="149"/>
        <v>1147</v>
      </c>
      <c r="AM1159" s="756"/>
      <c r="AN1159" s="756"/>
      <c r="AO1159" s="756"/>
      <c r="AP1159" s="756"/>
      <c r="AQ1159" s="756"/>
      <c r="AR1159" s="756"/>
      <c r="AS1159" s="756"/>
      <c r="AT1159" s="756"/>
      <c r="AU1159" s="756"/>
      <c r="AV1159" s="756"/>
      <c r="AW1159" s="756"/>
      <c r="AX1159" s="756"/>
      <c r="AY1159" s="594"/>
      <c r="AZ1159" s="705">
        <f t="shared" si="142"/>
        <v>1147</v>
      </c>
      <c r="BA1159" s="756"/>
      <c r="BB1159" s="756"/>
      <c r="BC1159" s="756"/>
      <c r="BD1159" s="756"/>
      <c r="BE1159" s="756"/>
      <c r="BF1159" s="756"/>
      <c r="BG1159" s="756"/>
      <c r="BH1159" s="756"/>
      <c r="BI1159" s="756"/>
      <c r="BJ1159" s="756"/>
      <c r="BK1159" s="756"/>
      <c r="BL1159" s="756"/>
      <c r="BM1159" s="685"/>
      <c r="BN1159" s="705">
        <f t="shared" si="143"/>
        <v>1147</v>
      </c>
      <c r="BO1159" s="756"/>
      <c r="BP1159" s="756"/>
      <c r="BQ1159" s="756"/>
      <c r="BR1159" s="756"/>
      <c r="BS1159" s="756"/>
      <c r="BT1159" s="756"/>
      <c r="BU1159" s="756"/>
      <c r="BV1159" s="756"/>
      <c r="BW1159" s="756"/>
      <c r="BX1159" s="756"/>
      <c r="BY1159" s="756"/>
      <c r="BZ1159" s="756"/>
    </row>
    <row r="1160" spans="2:78" x14ac:dyDescent="0.25">
      <c r="B1160" s="705">
        <v>1148</v>
      </c>
      <c r="C1160" s="765">
        <f>(1+_xlfn.XLOOKUP(INT((B1160-1)/12)+1,'ZC Curve'!$B$8:$B$107,'ZC Curve'!R$8:R$107,,0))^(1/12)-1</f>
        <v>0</v>
      </c>
      <c r="D1160" s="766">
        <f t="shared" si="144"/>
        <v>1</v>
      </c>
      <c r="E1160" s="765">
        <f>(1+_xlfn.XLOOKUP(INT((B1160-1)/12)+1,'ZC Curve'!$B$8:$B$107,'ZC Curve'!S$8:S$107,,0))^(1/12)-1</f>
        <v>0</v>
      </c>
      <c r="F1160" s="766">
        <f t="shared" si="145"/>
        <v>1</v>
      </c>
      <c r="G1160" s="765">
        <f>(1+_xlfn.XLOOKUP(INT((B1160-1)/12)+1,'ZC Curve'!$B$8:$B$107,'ZC Curve'!T$8:T$107,,0))^(1/12)-1</f>
        <v>0</v>
      </c>
      <c r="H1160" s="766">
        <f t="shared" si="146"/>
        <v>1</v>
      </c>
      <c r="I1160" s="594"/>
      <c r="J1160" s="705">
        <f t="shared" si="147"/>
        <v>1148</v>
      </c>
      <c r="K1160" s="756"/>
      <c r="L1160" s="756"/>
      <c r="M1160" s="756"/>
      <c r="N1160" s="756"/>
      <c r="O1160" s="756"/>
      <c r="P1160" s="756"/>
      <c r="Q1160" s="756"/>
      <c r="R1160" s="756"/>
      <c r="S1160" s="756"/>
      <c r="T1160" s="756"/>
      <c r="U1160" s="756"/>
      <c r="V1160" s="756"/>
      <c r="W1160" s="594"/>
      <c r="X1160" s="705">
        <f t="shared" si="148"/>
        <v>1148</v>
      </c>
      <c r="Y1160" s="756"/>
      <c r="Z1160" s="756"/>
      <c r="AA1160" s="756"/>
      <c r="AB1160" s="756"/>
      <c r="AC1160" s="756"/>
      <c r="AD1160" s="756"/>
      <c r="AE1160" s="756"/>
      <c r="AF1160" s="756"/>
      <c r="AG1160" s="756"/>
      <c r="AH1160" s="756"/>
      <c r="AI1160" s="756"/>
      <c r="AJ1160" s="756"/>
      <c r="AK1160" s="594"/>
      <c r="AL1160" s="705">
        <f t="shared" si="149"/>
        <v>1148</v>
      </c>
      <c r="AM1160" s="756"/>
      <c r="AN1160" s="756"/>
      <c r="AO1160" s="756"/>
      <c r="AP1160" s="756"/>
      <c r="AQ1160" s="756"/>
      <c r="AR1160" s="756"/>
      <c r="AS1160" s="756"/>
      <c r="AT1160" s="756"/>
      <c r="AU1160" s="756"/>
      <c r="AV1160" s="756"/>
      <c r="AW1160" s="756"/>
      <c r="AX1160" s="756"/>
      <c r="AY1160" s="594"/>
      <c r="AZ1160" s="705">
        <f t="shared" si="142"/>
        <v>1148</v>
      </c>
      <c r="BA1160" s="756"/>
      <c r="BB1160" s="756"/>
      <c r="BC1160" s="756"/>
      <c r="BD1160" s="756"/>
      <c r="BE1160" s="756"/>
      <c r="BF1160" s="756"/>
      <c r="BG1160" s="756"/>
      <c r="BH1160" s="756"/>
      <c r="BI1160" s="756"/>
      <c r="BJ1160" s="756"/>
      <c r="BK1160" s="756"/>
      <c r="BL1160" s="756"/>
      <c r="BM1160" s="685"/>
      <c r="BN1160" s="705">
        <f t="shared" si="143"/>
        <v>1148</v>
      </c>
      <c r="BO1160" s="756"/>
      <c r="BP1160" s="756"/>
      <c r="BQ1160" s="756"/>
      <c r="BR1160" s="756"/>
      <c r="BS1160" s="756"/>
      <c r="BT1160" s="756"/>
      <c r="BU1160" s="756"/>
      <c r="BV1160" s="756"/>
      <c r="BW1160" s="756"/>
      <c r="BX1160" s="756"/>
      <c r="BY1160" s="756"/>
      <c r="BZ1160" s="756"/>
    </row>
    <row r="1161" spans="2:78" x14ac:dyDescent="0.25">
      <c r="B1161" s="705">
        <v>1149</v>
      </c>
      <c r="C1161" s="765">
        <f>(1+_xlfn.XLOOKUP(INT((B1161-1)/12)+1,'ZC Curve'!$B$8:$B$107,'ZC Curve'!R$8:R$107,,0))^(1/12)-1</f>
        <v>0</v>
      </c>
      <c r="D1161" s="766">
        <f t="shared" si="144"/>
        <v>1</v>
      </c>
      <c r="E1161" s="765">
        <f>(1+_xlfn.XLOOKUP(INT((B1161-1)/12)+1,'ZC Curve'!$B$8:$B$107,'ZC Curve'!S$8:S$107,,0))^(1/12)-1</f>
        <v>0</v>
      </c>
      <c r="F1161" s="766">
        <f t="shared" si="145"/>
        <v>1</v>
      </c>
      <c r="G1161" s="765">
        <f>(1+_xlfn.XLOOKUP(INT((B1161-1)/12)+1,'ZC Curve'!$B$8:$B$107,'ZC Curve'!T$8:T$107,,0))^(1/12)-1</f>
        <v>0</v>
      </c>
      <c r="H1161" s="766">
        <f t="shared" si="146"/>
        <v>1</v>
      </c>
      <c r="I1161" s="594"/>
      <c r="J1161" s="705">
        <f t="shared" si="147"/>
        <v>1149</v>
      </c>
      <c r="K1161" s="756"/>
      <c r="L1161" s="756"/>
      <c r="M1161" s="756"/>
      <c r="N1161" s="756"/>
      <c r="O1161" s="756"/>
      <c r="P1161" s="756"/>
      <c r="Q1161" s="756"/>
      <c r="R1161" s="756"/>
      <c r="S1161" s="756"/>
      <c r="T1161" s="756"/>
      <c r="U1161" s="756"/>
      <c r="V1161" s="756"/>
      <c r="W1161" s="594"/>
      <c r="X1161" s="705">
        <f t="shared" si="148"/>
        <v>1149</v>
      </c>
      <c r="Y1161" s="756"/>
      <c r="Z1161" s="756"/>
      <c r="AA1161" s="756"/>
      <c r="AB1161" s="756"/>
      <c r="AC1161" s="756"/>
      <c r="AD1161" s="756"/>
      <c r="AE1161" s="756"/>
      <c r="AF1161" s="756"/>
      <c r="AG1161" s="756"/>
      <c r="AH1161" s="756"/>
      <c r="AI1161" s="756"/>
      <c r="AJ1161" s="756"/>
      <c r="AK1161" s="594"/>
      <c r="AL1161" s="705">
        <f t="shared" si="149"/>
        <v>1149</v>
      </c>
      <c r="AM1161" s="756"/>
      <c r="AN1161" s="756"/>
      <c r="AO1161" s="756"/>
      <c r="AP1161" s="756"/>
      <c r="AQ1161" s="756"/>
      <c r="AR1161" s="756"/>
      <c r="AS1161" s="756"/>
      <c r="AT1161" s="756"/>
      <c r="AU1161" s="756"/>
      <c r="AV1161" s="756"/>
      <c r="AW1161" s="756"/>
      <c r="AX1161" s="756"/>
      <c r="AY1161" s="594"/>
      <c r="AZ1161" s="705">
        <f t="shared" si="142"/>
        <v>1149</v>
      </c>
      <c r="BA1161" s="756"/>
      <c r="BB1161" s="756"/>
      <c r="BC1161" s="756"/>
      <c r="BD1161" s="756"/>
      <c r="BE1161" s="756"/>
      <c r="BF1161" s="756"/>
      <c r="BG1161" s="756"/>
      <c r="BH1161" s="756"/>
      <c r="BI1161" s="756"/>
      <c r="BJ1161" s="756"/>
      <c r="BK1161" s="756"/>
      <c r="BL1161" s="756"/>
      <c r="BM1161" s="685"/>
      <c r="BN1161" s="705">
        <f t="shared" si="143"/>
        <v>1149</v>
      </c>
      <c r="BO1161" s="756"/>
      <c r="BP1161" s="756"/>
      <c r="BQ1161" s="756"/>
      <c r="BR1161" s="756"/>
      <c r="BS1161" s="756"/>
      <c r="BT1161" s="756"/>
      <c r="BU1161" s="756"/>
      <c r="BV1161" s="756"/>
      <c r="BW1161" s="756"/>
      <c r="BX1161" s="756"/>
      <c r="BY1161" s="756"/>
      <c r="BZ1161" s="756"/>
    </row>
    <row r="1162" spans="2:78" x14ac:dyDescent="0.25">
      <c r="B1162" s="705">
        <v>1150</v>
      </c>
      <c r="C1162" s="765">
        <f>(1+_xlfn.XLOOKUP(INT((B1162-1)/12)+1,'ZC Curve'!$B$8:$B$107,'ZC Curve'!R$8:R$107,,0))^(1/12)-1</f>
        <v>0</v>
      </c>
      <c r="D1162" s="766">
        <f t="shared" si="144"/>
        <v>1</v>
      </c>
      <c r="E1162" s="765">
        <f>(1+_xlfn.XLOOKUP(INT((B1162-1)/12)+1,'ZC Curve'!$B$8:$B$107,'ZC Curve'!S$8:S$107,,0))^(1/12)-1</f>
        <v>0</v>
      </c>
      <c r="F1162" s="766">
        <f t="shared" si="145"/>
        <v>1</v>
      </c>
      <c r="G1162" s="765">
        <f>(1+_xlfn.XLOOKUP(INT((B1162-1)/12)+1,'ZC Curve'!$B$8:$B$107,'ZC Curve'!T$8:T$107,,0))^(1/12)-1</f>
        <v>0</v>
      </c>
      <c r="H1162" s="766">
        <f t="shared" si="146"/>
        <v>1</v>
      </c>
      <c r="I1162" s="594"/>
      <c r="J1162" s="705">
        <f t="shared" si="147"/>
        <v>1150</v>
      </c>
      <c r="K1162" s="756"/>
      <c r="L1162" s="756"/>
      <c r="M1162" s="756"/>
      <c r="N1162" s="756"/>
      <c r="O1162" s="756"/>
      <c r="P1162" s="756"/>
      <c r="Q1162" s="756"/>
      <c r="R1162" s="756"/>
      <c r="S1162" s="756"/>
      <c r="T1162" s="756"/>
      <c r="U1162" s="756"/>
      <c r="V1162" s="756"/>
      <c r="W1162" s="594"/>
      <c r="X1162" s="705">
        <f t="shared" si="148"/>
        <v>1150</v>
      </c>
      <c r="Y1162" s="756"/>
      <c r="Z1162" s="756"/>
      <c r="AA1162" s="756"/>
      <c r="AB1162" s="756"/>
      <c r="AC1162" s="756"/>
      <c r="AD1162" s="756"/>
      <c r="AE1162" s="756"/>
      <c r="AF1162" s="756"/>
      <c r="AG1162" s="756"/>
      <c r="AH1162" s="756"/>
      <c r="AI1162" s="756"/>
      <c r="AJ1162" s="756"/>
      <c r="AK1162" s="594"/>
      <c r="AL1162" s="705">
        <f t="shared" si="149"/>
        <v>1150</v>
      </c>
      <c r="AM1162" s="756"/>
      <c r="AN1162" s="756"/>
      <c r="AO1162" s="756"/>
      <c r="AP1162" s="756"/>
      <c r="AQ1162" s="756"/>
      <c r="AR1162" s="756"/>
      <c r="AS1162" s="756"/>
      <c r="AT1162" s="756"/>
      <c r="AU1162" s="756"/>
      <c r="AV1162" s="756"/>
      <c r="AW1162" s="756"/>
      <c r="AX1162" s="756"/>
      <c r="AY1162" s="594"/>
      <c r="AZ1162" s="705">
        <f t="shared" si="142"/>
        <v>1150</v>
      </c>
      <c r="BA1162" s="756"/>
      <c r="BB1162" s="756"/>
      <c r="BC1162" s="756"/>
      <c r="BD1162" s="756"/>
      <c r="BE1162" s="756"/>
      <c r="BF1162" s="756"/>
      <c r="BG1162" s="756"/>
      <c r="BH1162" s="756"/>
      <c r="BI1162" s="756"/>
      <c r="BJ1162" s="756"/>
      <c r="BK1162" s="756"/>
      <c r="BL1162" s="756"/>
      <c r="BM1162" s="685"/>
      <c r="BN1162" s="705">
        <f t="shared" si="143"/>
        <v>1150</v>
      </c>
      <c r="BO1162" s="756"/>
      <c r="BP1162" s="756"/>
      <c r="BQ1162" s="756"/>
      <c r="BR1162" s="756"/>
      <c r="BS1162" s="756"/>
      <c r="BT1162" s="756"/>
      <c r="BU1162" s="756"/>
      <c r="BV1162" s="756"/>
      <c r="BW1162" s="756"/>
      <c r="BX1162" s="756"/>
      <c r="BY1162" s="756"/>
      <c r="BZ1162" s="756"/>
    </row>
    <row r="1163" spans="2:78" x14ac:dyDescent="0.25">
      <c r="B1163" s="705">
        <v>1151</v>
      </c>
      <c r="C1163" s="765">
        <f>(1+_xlfn.XLOOKUP(INT((B1163-1)/12)+1,'ZC Curve'!$B$8:$B$107,'ZC Curve'!R$8:R$107,,0))^(1/12)-1</f>
        <v>0</v>
      </c>
      <c r="D1163" s="766">
        <f t="shared" si="144"/>
        <v>1</v>
      </c>
      <c r="E1163" s="765">
        <f>(1+_xlfn.XLOOKUP(INT((B1163-1)/12)+1,'ZC Curve'!$B$8:$B$107,'ZC Curve'!S$8:S$107,,0))^(1/12)-1</f>
        <v>0</v>
      </c>
      <c r="F1163" s="766">
        <f t="shared" si="145"/>
        <v>1</v>
      </c>
      <c r="G1163" s="765">
        <f>(1+_xlfn.XLOOKUP(INT((B1163-1)/12)+1,'ZC Curve'!$B$8:$B$107,'ZC Curve'!T$8:T$107,,0))^(1/12)-1</f>
        <v>0</v>
      </c>
      <c r="H1163" s="766">
        <f t="shared" si="146"/>
        <v>1</v>
      </c>
      <c r="I1163" s="594"/>
      <c r="J1163" s="705">
        <f t="shared" si="147"/>
        <v>1151</v>
      </c>
      <c r="K1163" s="756"/>
      <c r="L1163" s="756"/>
      <c r="M1163" s="756"/>
      <c r="N1163" s="756"/>
      <c r="O1163" s="756"/>
      <c r="P1163" s="756"/>
      <c r="Q1163" s="756"/>
      <c r="R1163" s="756"/>
      <c r="S1163" s="756"/>
      <c r="T1163" s="756"/>
      <c r="U1163" s="756"/>
      <c r="V1163" s="756"/>
      <c r="W1163" s="594"/>
      <c r="X1163" s="705">
        <f t="shared" si="148"/>
        <v>1151</v>
      </c>
      <c r="Y1163" s="756"/>
      <c r="Z1163" s="756"/>
      <c r="AA1163" s="756"/>
      <c r="AB1163" s="756"/>
      <c r="AC1163" s="756"/>
      <c r="AD1163" s="756"/>
      <c r="AE1163" s="756"/>
      <c r="AF1163" s="756"/>
      <c r="AG1163" s="756"/>
      <c r="AH1163" s="756"/>
      <c r="AI1163" s="756"/>
      <c r="AJ1163" s="756"/>
      <c r="AK1163" s="594"/>
      <c r="AL1163" s="705">
        <f t="shared" si="149"/>
        <v>1151</v>
      </c>
      <c r="AM1163" s="756"/>
      <c r="AN1163" s="756"/>
      <c r="AO1163" s="756"/>
      <c r="AP1163" s="756"/>
      <c r="AQ1163" s="756"/>
      <c r="AR1163" s="756"/>
      <c r="AS1163" s="756"/>
      <c r="AT1163" s="756"/>
      <c r="AU1163" s="756"/>
      <c r="AV1163" s="756"/>
      <c r="AW1163" s="756"/>
      <c r="AX1163" s="756"/>
      <c r="AY1163" s="594"/>
      <c r="AZ1163" s="705">
        <f t="shared" si="142"/>
        <v>1151</v>
      </c>
      <c r="BA1163" s="756"/>
      <c r="BB1163" s="756"/>
      <c r="BC1163" s="756"/>
      <c r="BD1163" s="756"/>
      <c r="BE1163" s="756"/>
      <c r="BF1163" s="756"/>
      <c r="BG1163" s="756"/>
      <c r="BH1163" s="756"/>
      <c r="BI1163" s="756"/>
      <c r="BJ1163" s="756"/>
      <c r="BK1163" s="756"/>
      <c r="BL1163" s="756"/>
      <c r="BM1163" s="685"/>
      <c r="BN1163" s="705">
        <f t="shared" si="143"/>
        <v>1151</v>
      </c>
      <c r="BO1163" s="756"/>
      <c r="BP1163" s="756"/>
      <c r="BQ1163" s="756"/>
      <c r="BR1163" s="756"/>
      <c r="BS1163" s="756"/>
      <c r="BT1163" s="756"/>
      <c r="BU1163" s="756"/>
      <c r="BV1163" s="756"/>
      <c r="BW1163" s="756"/>
      <c r="BX1163" s="756"/>
      <c r="BY1163" s="756"/>
      <c r="BZ1163" s="756"/>
    </row>
    <row r="1164" spans="2:78" x14ac:dyDescent="0.25">
      <c r="B1164" s="705">
        <v>1152</v>
      </c>
      <c r="C1164" s="765">
        <f>(1+_xlfn.XLOOKUP(INT((B1164-1)/12)+1,'ZC Curve'!$B$8:$B$107,'ZC Curve'!R$8:R$107,,0))^(1/12)-1</f>
        <v>0</v>
      </c>
      <c r="D1164" s="766">
        <f t="shared" si="144"/>
        <v>1</v>
      </c>
      <c r="E1164" s="765">
        <f>(1+_xlfn.XLOOKUP(INT((B1164-1)/12)+1,'ZC Curve'!$B$8:$B$107,'ZC Curve'!S$8:S$107,,0))^(1/12)-1</f>
        <v>0</v>
      </c>
      <c r="F1164" s="766">
        <f t="shared" si="145"/>
        <v>1</v>
      </c>
      <c r="G1164" s="765">
        <f>(1+_xlfn.XLOOKUP(INT((B1164-1)/12)+1,'ZC Curve'!$B$8:$B$107,'ZC Curve'!T$8:T$107,,0))^(1/12)-1</f>
        <v>0</v>
      </c>
      <c r="H1164" s="766">
        <f t="shared" si="146"/>
        <v>1</v>
      </c>
      <c r="I1164" s="594"/>
      <c r="J1164" s="705">
        <f t="shared" si="147"/>
        <v>1152</v>
      </c>
      <c r="K1164" s="756"/>
      <c r="L1164" s="756"/>
      <c r="M1164" s="756"/>
      <c r="N1164" s="756"/>
      <c r="O1164" s="756"/>
      <c r="P1164" s="756"/>
      <c r="Q1164" s="756"/>
      <c r="R1164" s="756"/>
      <c r="S1164" s="756"/>
      <c r="T1164" s="756"/>
      <c r="U1164" s="756"/>
      <c r="V1164" s="756"/>
      <c r="W1164" s="594"/>
      <c r="X1164" s="705">
        <f t="shared" si="148"/>
        <v>1152</v>
      </c>
      <c r="Y1164" s="756"/>
      <c r="Z1164" s="756"/>
      <c r="AA1164" s="756"/>
      <c r="AB1164" s="756"/>
      <c r="AC1164" s="756"/>
      <c r="AD1164" s="756"/>
      <c r="AE1164" s="756"/>
      <c r="AF1164" s="756"/>
      <c r="AG1164" s="756"/>
      <c r="AH1164" s="756"/>
      <c r="AI1164" s="756"/>
      <c r="AJ1164" s="756"/>
      <c r="AK1164" s="594"/>
      <c r="AL1164" s="705">
        <f t="shared" si="149"/>
        <v>1152</v>
      </c>
      <c r="AM1164" s="756"/>
      <c r="AN1164" s="756"/>
      <c r="AO1164" s="756"/>
      <c r="AP1164" s="756"/>
      <c r="AQ1164" s="756"/>
      <c r="AR1164" s="756"/>
      <c r="AS1164" s="756"/>
      <c r="AT1164" s="756"/>
      <c r="AU1164" s="756"/>
      <c r="AV1164" s="756"/>
      <c r="AW1164" s="756"/>
      <c r="AX1164" s="756"/>
      <c r="AY1164" s="594"/>
      <c r="AZ1164" s="705">
        <f t="shared" si="142"/>
        <v>1152</v>
      </c>
      <c r="BA1164" s="756"/>
      <c r="BB1164" s="756"/>
      <c r="BC1164" s="756"/>
      <c r="BD1164" s="756"/>
      <c r="BE1164" s="756"/>
      <c r="BF1164" s="756"/>
      <c r="BG1164" s="756"/>
      <c r="BH1164" s="756"/>
      <c r="BI1164" s="756"/>
      <c r="BJ1164" s="756"/>
      <c r="BK1164" s="756"/>
      <c r="BL1164" s="756"/>
      <c r="BM1164" s="685"/>
      <c r="BN1164" s="705">
        <f t="shared" si="143"/>
        <v>1152</v>
      </c>
      <c r="BO1164" s="756"/>
      <c r="BP1164" s="756"/>
      <c r="BQ1164" s="756"/>
      <c r="BR1164" s="756"/>
      <c r="BS1164" s="756"/>
      <c r="BT1164" s="756"/>
      <c r="BU1164" s="756"/>
      <c r="BV1164" s="756"/>
      <c r="BW1164" s="756"/>
      <c r="BX1164" s="756"/>
      <c r="BY1164" s="756"/>
      <c r="BZ1164" s="756"/>
    </row>
    <row r="1165" spans="2:78" x14ac:dyDescent="0.25">
      <c r="B1165" s="705">
        <v>1153</v>
      </c>
      <c r="C1165" s="765">
        <f>(1+_xlfn.XLOOKUP(INT((B1165-1)/12)+1,'ZC Curve'!$B$8:$B$107,'ZC Curve'!R$8:R$107,,0))^(1/12)-1</f>
        <v>0</v>
      </c>
      <c r="D1165" s="766">
        <f t="shared" si="144"/>
        <v>1</v>
      </c>
      <c r="E1165" s="765">
        <f>(1+_xlfn.XLOOKUP(INT((B1165-1)/12)+1,'ZC Curve'!$B$8:$B$107,'ZC Curve'!S$8:S$107,,0))^(1/12)-1</f>
        <v>0</v>
      </c>
      <c r="F1165" s="766">
        <f t="shared" si="145"/>
        <v>1</v>
      </c>
      <c r="G1165" s="765">
        <f>(1+_xlfn.XLOOKUP(INT((B1165-1)/12)+1,'ZC Curve'!$B$8:$B$107,'ZC Curve'!T$8:T$107,,0))^(1/12)-1</f>
        <v>0</v>
      </c>
      <c r="H1165" s="766">
        <f t="shared" si="146"/>
        <v>1</v>
      </c>
      <c r="I1165" s="594"/>
      <c r="J1165" s="705">
        <f t="shared" si="147"/>
        <v>1153</v>
      </c>
      <c r="K1165" s="756"/>
      <c r="L1165" s="756"/>
      <c r="M1165" s="756"/>
      <c r="N1165" s="756"/>
      <c r="O1165" s="756"/>
      <c r="P1165" s="756"/>
      <c r="Q1165" s="756"/>
      <c r="R1165" s="756"/>
      <c r="S1165" s="756"/>
      <c r="T1165" s="756"/>
      <c r="U1165" s="756"/>
      <c r="V1165" s="756"/>
      <c r="W1165" s="594"/>
      <c r="X1165" s="705">
        <f t="shared" si="148"/>
        <v>1153</v>
      </c>
      <c r="Y1165" s="756"/>
      <c r="Z1165" s="756"/>
      <c r="AA1165" s="756"/>
      <c r="AB1165" s="756"/>
      <c r="AC1165" s="756"/>
      <c r="AD1165" s="756"/>
      <c r="AE1165" s="756"/>
      <c r="AF1165" s="756"/>
      <c r="AG1165" s="756"/>
      <c r="AH1165" s="756"/>
      <c r="AI1165" s="756"/>
      <c r="AJ1165" s="756"/>
      <c r="AK1165" s="594"/>
      <c r="AL1165" s="705">
        <f t="shared" si="149"/>
        <v>1153</v>
      </c>
      <c r="AM1165" s="756"/>
      <c r="AN1165" s="756"/>
      <c r="AO1165" s="756"/>
      <c r="AP1165" s="756"/>
      <c r="AQ1165" s="756"/>
      <c r="AR1165" s="756"/>
      <c r="AS1165" s="756"/>
      <c r="AT1165" s="756"/>
      <c r="AU1165" s="756"/>
      <c r="AV1165" s="756"/>
      <c r="AW1165" s="756"/>
      <c r="AX1165" s="756"/>
      <c r="AY1165" s="594"/>
      <c r="AZ1165" s="705">
        <f t="shared" si="142"/>
        <v>1153</v>
      </c>
      <c r="BA1165" s="756"/>
      <c r="BB1165" s="756"/>
      <c r="BC1165" s="756"/>
      <c r="BD1165" s="756"/>
      <c r="BE1165" s="756"/>
      <c r="BF1165" s="756"/>
      <c r="BG1165" s="756"/>
      <c r="BH1165" s="756"/>
      <c r="BI1165" s="756"/>
      <c r="BJ1165" s="756"/>
      <c r="BK1165" s="756"/>
      <c r="BL1165" s="756"/>
      <c r="BM1165" s="685"/>
      <c r="BN1165" s="705">
        <f t="shared" si="143"/>
        <v>1153</v>
      </c>
      <c r="BO1165" s="756"/>
      <c r="BP1165" s="756"/>
      <c r="BQ1165" s="756"/>
      <c r="BR1165" s="756"/>
      <c r="BS1165" s="756"/>
      <c r="BT1165" s="756"/>
      <c r="BU1165" s="756"/>
      <c r="BV1165" s="756"/>
      <c r="BW1165" s="756"/>
      <c r="BX1165" s="756"/>
      <c r="BY1165" s="756"/>
      <c r="BZ1165" s="756"/>
    </row>
    <row r="1166" spans="2:78" x14ac:dyDescent="0.25">
      <c r="B1166" s="705">
        <v>1154</v>
      </c>
      <c r="C1166" s="765">
        <f>(1+_xlfn.XLOOKUP(INT((B1166-1)/12)+1,'ZC Curve'!$B$8:$B$107,'ZC Curve'!R$8:R$107,,0))^(1/12)-1</f>
        <v>0</v>
      </c>
      <c r="D1166" s="766">
        <f t="shared" si="144"/>
        <v>1</v>
      </c>
      <c r="E1166" s="765">
        <f>(1+_xlfn.XLOOKUP(INT((B1166-1)/12)+1,'ZC Curve'!$B$8:$B$107,'ZC Curve'!S$8:S$107,,0))^(1/12)-1</f>
        <v>0</v>
      </c>
      <c r="F1166" s="766">
        <f t="shared" si="145"/>
        <v>1</v>
      </c>
      <c r="G1166" s="765">
        <f>(1+_xlfn.XLOOKUP(INT((B1166-1)/12)+1,'ZC Curve'!$B$8:$B$107,'ZC Curve'!T$8:T$107,,0))^(1/12)-1</f>
        <v>0</v>
      </c>
      <c r="H1166" s="766">
        <f t="shared" si="146"/>
        <v>1</v>
      </c>
      <c r="I1166" s="594"/>
      <c r="J1166" s="705">
        <f t="shared" si="147"/>
        <v>1154</v>
      </c>
      <c r="K1166" s="756"/>
      <c r="L1166" s="756"/>
      <c r="M1166" s="756"/>
      <c r="N1166" s="756"/>
      <c r="O1166" s="756"/>
      <c r="P1166" s="756"/>
      <c r="Q1166" s="756"/>
      <c r="R1166" s="756"/>
      <c r="S1166" s="756"/>
      <c r="T1166" s="756"/>
      <c r="U1166" s="756"/>
      <c r="V1166" s="756"/>
      <c r="W1166" s="594"/>
      <c r="X1166" s="705">
        <f t="shared" si="148"/>
        <v>1154</v>
      </c>
      <c r="Y1166" s="756"/>
      <c r="Z1166" s="756"/>
      <c r="AA1166" s="756"/>
      <c r="AB1166" s="756"/>
      <c r="AC1166" s="756"/>
      <c r="AD1166" s="756"/>
      <c r="AE1166" s="756"/>
      <c r="AF1166" s="756"/>
      <c r="AG1166" s="756"/>
      <c r="AH1166" s="756"/>
      <c r="AI1166" s="756"/>
      <c r="AJ1166" s="756"/>
      <c r="AK1166" s="594"/>
      <c r="AL1166" s="705">
        <f t="shared" si="149"/>
        <v>1154</v>
      </c>
      <c r="AM1166" s="756"/>
      <c r="AN1166" s="756"/>
      <c r="AO1166" s="756"/>
      <c r="AP1166" s="756"/>
      <c r="AQ1166" s="756"/>
      <c r="AR1166" s="756"/>
      <c r="AS1166" s="756"/>
      <c r="AT1166" s="756"/>
      <c r="AU1166" s="756"/>
      <c r="AV1166" s="756"/>
      <c r="AW1166" s="756"/>
      <c r="AX1166" s="756"/>
      <c r="AY1166" s="594"/>
      <c r="AZ1166" s="705">
        <f t="shared" ref="AZ1166:AZ1212" si="150">AZ1165+1</f>
        <v>1154</v>
      </c>
      <c r="BA1166" s="756"/>
      <c r="BB1166" s="756"/>
      <c r="BC1166" s="756"/>
      <c r="BD1166" s="756"/>
      <c r="BE1166" s="756"/>
      <c r="BF1166" s="756"/>
      <c r="BG1166" s="756"/>
      <c r="BH1166" s="756"/>
      <c r="BI1166" s="756"/>
      <c r="BJ1166" s="756"/>
      <c r="BK1166" s="756"/>
      <c r="BL1166" s="756"/>
      <c r="BM1166" s="685"/>
      <c r="BN1166" s="705">
        <f t="shared" ref="BN1166:BN1212" si="151">BN1165+1</f>
        <v>1154</v>
      </c>
      <c r="BO1166" s="756"/>
      <c r="BP1166" s="756"/>
      <c r="BQ1166" s="756"/>
      <c r="BR1166" s="756"/>
      <c r="BS1166" s="756"/>
      <c r="BT1166" s="756"/>
      <c r="BU1166" s="756"/>
      <c r="BV1166" s="756"/>
      <c r="BW1166" s="756"/>
      <c r="BX1166" s="756"/>
      <c r="BY1166" s="756"/>
      <c r="BZ1166" s="756"/>
    </row>
    <row r="1167" spans="2:78" x14ac:dyDescent="0.25">
      <c r="B1167" s="705">
        <v>1155</v>
      </c>
      <c r="C1167" s="765">
        <f>(1+_xlfn.XLOOKUP(INT((B1167-1)/12)+1,'ZC Curve'!$B$8:$B$107,'ZC Curve'!R$8:R$107,,0))^(1/12)-1</f>
        <v>0</v>
      </c>
      <c r="D1167" s="766">
        <f t="shared" ref="D1167:D1212" si="152">D1166/(1+C1167)</f>
        <v>1</v>
      </c>
      <c r="E1167" s="765">
        <f>(1+_xlfn.XLOOKUP(INT((B1167-1)/12)+1,'ZC Curve'!$B$8:$B$107,'ZC Curve'!S$8:S$107,,0))^(1/12)-1</f>
        <v>0</v>
      </c>
      <c r="F1167" s="766">
        <f t="shared" ref="F1167:F1212" si="153">F1166/(1+E1167)</f>
        <v>1</v>
      </c>
      <c r="G1167" s="765">
        <f>(1+_xlfn.XLOOKUP(INT((B1167-1)/12)+1,'ZC Curve'!$B$8:$B$107,'ZC Curve'!T$8:T$107,,0))^(1/12)-1</f>
        <v>0</v>
      </c>
      <c r="H1167" s="766">
        <f t="shared" ref="H1167:H1212" si="154">H1166/(1+G1167)</f>
        <v>1</v>
      </c>
      <c r="I1167" s="594"/>
      <c r="J1167" s="705">
        <f t="shared" ref="J1167:J1212" si="155">J1166+1</f>
        <v>1155</v>
      </c>
      <c r="K1167" s="756"/>
      <c r="L1167" s="756"/>
      <c r="M1167" s="756"/>
      <c r="N1167" s="756"/>
      <c r="O1167" s="756"/>
      <c r="P1167" s="756"/>
      <c r="Q1167" s="756"/>
      <c r="R1167" s="756"/>
      <c r="S1167" s="756"/>
      <c r="T1167" s="756"/>
      <c r="U1167" s="756"/>
      <c r="V1167" s="756"/>
      <c r="W1167" s="594"/>
      <c r="X1167" s="705">
        <f t="shared" ref="X1167:X1212" si="156">X1166+1</f>
        <v>1155</v>
      </c>
      <c r="Y1167" s="756"/>
      <c r="Z1167" s="756"/>
      <c r="AA1167" s="756"/>
      <c r="AB1167" s="756"/>
      <c r="AC1167" s="756"/>
      <c r="AD1167" s="756"/>
      <c r="AE1167" s="756"/>
      <c r="AF1167" s="756"/>
      <c r="AG1167" s="756"/>
      <c r="AH1167" s="756"/>
      <c r="AI1167" s="756"/>
      <c r="AJ1167" s="756"/>
      <c r="AK1167" s="594"/>
      <c r="AL1167" s="705">
        <f t="shared" si="149"/>
        <v>1155</v>
      </c>
      <c r="AM1167" s="756"/>
      <c r="AN1167" s="756"/>
      <c r="AO1167" s="756"/>
      <c r="AP1167" s="756"/>
      <c r="AQ1167" s="756"/>
      <c r="AR1167" s="756"/>
      <c r="AS1167" s="756"/>
      <c r="AT1167" s="756"/>
      <c r="AU1167" s="756"/>
      <c r="AV1167" s="756"/>
      <c r="AW1167" s="756"/>
      <c r="AX1167" s="756"/>
      <c r="AY1167" s="594"/>
      <c r="AZ1167" s="705">
        <f t="shared" si="150"/>
        <v>1155</v>
      </c>
      <c r="BA1167" s="756"/>
      <c r="BB1167" s="756"/>
      <c r="BC1167" s="756"/>
      <c r="BD1167" s="756"/>
      <c r="BE1167" s="756"/>
      <c r="BF1167" s="756"/>
      <c r="BG1167" s="756"/>
      <c r="BH1167" s="756"/>
      <c r="BI1167" s="756"/>
      <c r="BJ1167" s="756"/>
      <c r="BK1167" s="756"/>
      <c r="BL1167" s="756"/>
      <c r="BM1167" s="685"/>
      <c r="BN1167" s="705">
        <f t="shared" si="151"/>
        <v>1155</v>
      </c>
      <c r="BO1167" s="756"/>
      <c r="BP1167" s="756"/>
      <c r="BQ1167" s="756"/>
      <c r="BR1167" s="756"/>
      <c r="BS1167" s="756"/>
      <c r="BT1167" s="756"/>
      <c r="BU1167" s="756"/>
      <c r="BV1167" s="756"/>
      <c r="BW1167" s="756"/>
      <c r="BX1167" s="756"/>
      <c r="BY1167" s="756"/>
      <c r="BZ1167" s="756"/>
    </row>
    <row r="1168" spans="2:78" x14ac:dyDescent="0.25">
      <c r="B1168" s="705">
        <v>1156</v>
      </c>
      <c r="C1168" s="765">
        <f>(1+_xlfn.XLOOKUP(INT((B1168-1)/12)+1,'ZC Curve'!$B$8:$B$107,'ZC Curve'!R$8:R$107,,0))^(1/12)-1</f>
        <v>0</v>
      </c>
      <c r="D1168" s="766">
        <f t="shared" si="152"/>
        <v>1</v>
      </c>
      <c r="E1168" s="765">
        <f>(1+_xlfn.XLOOKUP(INT((B1168-1)/12)+1,'ZC Curve'!$B$8:$B$107,'ZC Curve'!S$8:S$107,,0))^(1/12)-1</f>
        <v>0</v>
      </c>
      <c r="F1168" s="766">
        <f t="shared" si="153"/>
        <v>1</v>
      </c>
      <c r="G1168" s="765">
        <f>(1+_xlfn.XLOOKUP(INT((B1168-1)/12)+1,'ZC Curve'!$B$8:$B$107,'ZC Curve'!T$8:T$107,,0))^(1/12)-1</f>
        <v>0</v>
      </c>
      <c r="H1168" s="766">
        <f t="shared" si="154"/>
        <v>1</v>
      </c>
      <c r="I1168" s="594"/>
      <c r="J1168" s="705">
        <f t="shared" si="155"/>
        <v>1156</v>
      </c>
      <c r="K1168" s="756"/>
      <c r="L1168" s="756"/>
      <c r="M1168" s="756"/>
      <c r="N1168" s="756"/>
      <c r="O1168" s="756"/>
      <c r="P1168" s="756"/>
      <c r="Q1168" s="756"/>
      <c r="R1168" s="756"/>
      <c r="S1168" s="756"/>
      <c r="T1168" s="756"/>
      <c r="U1168" s="756"/>
      <c r="V1168" s="756"/>
      <c r="W1168" s="594"/>
      <c r="X1168" s="705">
        <f t="shared" si="156"/>
        <v>1156</v>
      </c>
      <c r="Y1168" s="756"/>
      <c r="Z1168" s="756"/>
      <c r="AA1168" s="756"/>
      <c r="AB1168" s="756"/>
      <c r="AC1168" s="756"/>
      <c r="AD1168" s="756"/>
      <c r="AE1168" s="756"/>
      <c r="AF1168" s="756"/>
      <c r="AG1168" s="756"/>
      <c r="AH1168" s="756"/>
      <c r="AI1168" s="756"/>
      <c r="AJ1168" s="756"/>
      <c r="AK1168" s="594"/>
      <c r="AL1168" s="705">
        <f t="shared" si="149"/>
        <v>1156</v>
      </c>
      <c r="AM1168" s="756"/>
      <c r="AN1168" s="756"/>
      <c r="AO1168" s="756"/>
      <c r="AP1168" s="756"/>
      <c r="AQ1168" s="756"/>
      <c r="AR1168" s="756"/>
      <c r="AS1168" s="756"/>
      <c r="AT1168" s="756"/>
      <c r="AU1168" s="756"/>
      <c r="AV1168" s="756"/>
      <c r="AW1168" s="756"/>
      <c r="AX1168" s="756"/>
      <c r="AY1168" s="594"/>
      <c r="AZ1168" s="705">
        <f t="shared" si="150"/>
        <v>1156</v>
      </c>
      <c r="BA1168" s="756"/>
      <c r="BB1168" s="756"/>
      <c r="BC1168" s="756"/>
      <c r="BD1168" s="756"/>
      <c r="BE1168" s="756"/>
      <c r="BF1168" s="756"/>
      <c r="BG1168" s="756"/>
      <c r="BH1168" s="756"/>
      <c r="BI1168" s="756"/>
      <c r="BJ1168" s="756"/>
      <c r="BK1168" s="756"/>
      <c r="BL1168" s="756"/>
      <c r="BM1168" s="685"/>
      <c r="BN1168" s="705">
        <f t="shared" si="151"/>
        <v>1156</v>
      </c>
      <c r="BO1168" s="756"/>
      <c r="BP1168" s="756"/>
      <c r="BQ1168" s="756"/>
      <c r="BR1168" s="756"/>
      <c r="BS1168" s="756"/>
      <c r="BT1168" s="756"/>
      <c r="BU1168" s="756"/>
      <c r="BV1168" s="756"/>
      <c r="BW1168" s="756"/>
      <c r="BX1168" s="756"/>
      <c r="BY1168" s="756"/>
      <c r="BZ1168" s="756"/>
    </row>
    <row r="1169" spans="2:78" x14ac:dyDescent="0.25">
      <c r="B1169" s="705">
        <v>1157</v>
      </c>
      <c r="C1169" s="765">
        <f>(1+_xlfn.XLOOKUP(INT((B1169-1)/12)+1,'ZC Curve'!$B$8:$B$107,'ZC Curve'!R$8:R$107,,0))^(1/12)-1</f>
        <v>0</v>
      </c>
      <c r="D1169" s="766">
        <f t="shared" si="152"/>
        <v>1</v>
      </c>
      <c r="E1169" s="765">
        <f>(1+_xlfn.XLOOKUP(INT((B1169-1)/12)+1,'ZC Curve'!$B$8:$B$107,'ZC Curve'!S$8:S$107,,0))^(1/12)-1</f>
        <v>0</v>
      </c>
      <c r="F1169" s="766">
        <f t="shared" si="153"/>
        <v>1</v>
      </c>
      <c r="G1169" s="765">
        <f>(1+_xlfn.XLOOKUP(INT((B1169-1)/12)+1,'ZC Curve'!$B$8:$B$107,'ZC Curve'!T$8:T$107,,0))^(1/12)-1</f>
        <v>0</v>
      </c>
      <c r="H1169" s="766">
        <f t="shared" si="154"/>
        <v>1</v>
      </c>
      <c r="I1169" s="594"/>
      <c r="J1169" s="705">
        <f t="shared" si="155"/>
        <v>1157</v>
      </c>
      <c r="K1169" s="756"/>
      <c r="L1169" s="756"/>
      <c r="M1169" s="756"/>
      <c r="N1169" s="756"/>
      <c r="O1169" s="756"/>
      <c r="P1169" s="756"/>
      <c r="Q1169" s="756"/>
      <c r="R1169" s="756"/>
      <c r="S1169" s="756"/>
      <c r="T1169" s="756"/>
      <c r="U1169" s="756"/>
      <c r="V1169" s="756"/>
      <c r="W1169" s="594"/>
      <c r="X1169" s="705">
        <f t="shared" si="156"/>
        <v>1157</v>
      </c>
      <c r="Y1169" s="756"/>
      <c r="Z1169" s="756"/>
      <c r="AA1169" s="756"/>
      <c r="AB1169" s="756"/>
      <c r="AC1169" s="756"/>
      <c r="AD1169" s="756"/>
      <c r="AE1169" s="756"/>
      <c r="AF1169" s="756"/>
      <c r="AG1169" s="756"/>
      <c r="AH1169" s="756"/>
      <c r="AI1169" s="756"/>
      <c r="AJ1169" s="756"/>
      <c r="AK1169" s="594"/>
      <c r="AL1169" s="705">
        <f t="shared" si="149"/>
        <v>1157</v>
      </c>
      <c r="AM1169" s="756"/>
      <c r="AN1169" s="756"/>
      <c r="AO1169" s="756"/>
      <c r="AP1169" s="756"/>
      <c r="AQ1169" s="756"/>
      <c r="AR1169" s="756"/>
      <c r="AS1169" s="756"/>
      <c r="AT1169" s="756"/>
      <c r="AU1169" s="756"/>
      <c r="AV1169" s="756"/>
      <c r="AW1169" s="756"/>
      <c r="AX1169" s="756"/>
      <c r="AY1169" s="594"/>
      <c r="AZ1169" s="705">
        <f t="shared" si="150"/>
        <v>1157</v>
      </c>
      <c r="BA1169" s="756"/>
      <c r="BB1169" s="756"/>
      <c r="BC1169" s="756"/>
      <c r="BD1169" s="756"/>
      <c r="BE1169" s="756"/>
      <c r="BF1169" s="756"/>
      <c r="BG1169" s="756"/>
      <c r="BH1169" s="756"/>
      <c r="BI1169" s="756"/>
      <c r="BJ1169" s="756"/>
      <c r="BK1169" s="756"/>
      <c r="BL1169" s="756"/>
      <c r="BM1169" s="685"/>
      <c r="BN1169" s="705">
        <f t="shared" si="151"/>
        <v>1157</v>
      </c>
      <c r="BO1169" s="756"/>
      <c r="BP1169" s="756"/>
      <c r="BQ1169" s="756"/>
      <c r="BR1169" s="756"/>
      <c r="BS1169" s="756"/>
      <c r="BT1169" s="756"/>
      <c r="BU1169" s="756"/>
      <c r="BV1169" s="756"/>
      <c r="BW1169" s="756"/>
      <c r="BX1169" s="756"/>
      <c r="BY1169" s="756"/>
      <c r="BZ1169" s="756"/>
    </row>
    <row r="1170" spans="2:78" x14ac:dyDescent="0.25">
      <c r="B1170" s="705">
        <v>1158</v>
      </c>
      <c r="C1170" s="765">
        <f>(1+_xlfn.XLOOKUP(INT((B1170-1)/12)+1,'ZC Curve'!$B$8:$B$107,'ZC Curve'!R$8:R$107,,0))^(1/12)-1</f>
        <v>0</v>
      </c>
      <c r="D1170" s="766">
        <f t="shared" si="152"/>
        <v>1</v>
      </c>
      <c r="E1170" s="765">
        <f>(1+_xlfn.XLOOKUP(INT((B1170-1)/12)+1,'ZC Curve'!$B$8:$B$107,'ZC Curve'!S$8:S$107,,0))^(1/12)-1</f>
        <v>0</v>
      </c>
      <c r="F1170" s="766">
        <f t="shared" si="153"/>
        <v>1</v>
      </c>
      <c r="G1170" s="765">
        <f>(1+_xlfn.XLOOKUP(INT((B1170-1)/12)+1,'ZC Curve'!$B$8:$B$107,'ZC Curve'!T$8:T$107,,0))^(1/12)-1</f>
        <v>0</v>
      </c>
      <c r="H1170" s="766">
        <f t="shared" si="154"/>
        <v>1</v>
      </c>
      <c r="I1170" s="594"/>
      <c r="J1170" s="705">
        <f t="shared" si="155"/>
        <v>1158</v>
      </c>
      <c r="K1170" s="756"/>
      <c r="L1170" s="756"/>
      <c r="M1170" s="756"/>
      <c r="N1170" s="756"/>
      <c r="O1170" s="756"/>
      <c r="P1170" s="756"/>
      <c r="Q1170" s="756"/>
      <c r="R1170" s="756"/>
      <c r="S1170" s="756"/>
      <c r="T1170" s="756"/>
      <c r="U1170" s="756"/>
      <c r="V1170" s="756"/>
      <c r="W1170" s="594"/>
      <c r="X1170" s="705">
        <f t="shared" si="156"/>
        <v>1158</v>
      </c>
      <c r="Y1170" s="756"/>
      <c r="Z1170" s="756"/>
      <c r="AA1170" s="756"/>
      <c r="AB1170" s="756"/>
      <c r="AC1170" s="756"/>
      <c r="AD1170" s="756"/>
      <c r="AE1170" s="756"/>
      <c r="AF1170" s="756"/>
      <c r="AG1170" s="756"/>
      <c r="AH1170" s="756"/>
      <c r="AI1170" s="756"/>
      <c r="AJ1170" s="756"/>
      <c r="AK1170" s="594"/>
      <c r="AL1170" s="705">
        <f t="shared" si="149"/>
        <v>1158</v>
      </c>
      <c r="AM1170" s="756"/>
      <c r="AN1170" s="756"/>
      <c r="AO1170" s="756"/>
      <c r="AP1170" s="756"/>
      <c r="AQ1170" s="756"/>
      <c r="AR1170" s="756"/>
      <c r="AS1170" s="756"/>
      <c r="AT1170" s="756"/>
      <c r="AU1170" s="756"/>
      <c r="AV1170" s="756"/>
      <c r="AW1170" s="756"/>
      <c r="AX1170" s="756"/>
      <c r="AY1170" s="594"/>
      <c r="AZ1170" s="705">
        <f t="shared" si="150"/>
        <v>1158</v>
      </c>
      <c r="BA1170" s="756"/>
      <c r="BB1170" s="756"/>
      <c r="BC1170" s="756"/>
      <c r="BD1170" s="756"/>
      <c r="BE1170" s="756"/>
      <c r="BF1170" s="756"/>
      <c r="BG1170" s="756"/>
      <c r="BH1170" s="756"/>
      <c r="BI1170" s="756"/>
      <c r="BJ1170" s="756"/>
      <c r="BK1170" s="756"/>
      <c r="BL1170" s="756"/>
      <c r="BM1170" s="685"/>
      <c r="BN1170" s="705">
        <f t="shared" si="151"/>
        <v>1158</v>
      </c>
      <c r="BO1170" s="756"/>
      <c r="BP1170" s="756"/>
      <c r="BQ1170" s="756"/>
      <c r="BR1170" s="756"/>
      <c r="BS1170" s="756"/>
      <c r="BT1170" s="756"/>
      <c r="BU1170" s="756"/>
      <c r="BV1170" s="756"/>
      <c r="BW1170" s="756"/>
      <c r="BX1170" s="756"/>
      <c r="BY1170" s="756"/>
      <c r="BZ1170" s="756"/>
    </row>
    <row r="1171" spans="2:78" x14ac:dyDescent="0.25">
      <c r="B1171" s="705">
        <v>1159</v>
      </c>
      <c r="C1171" s="765">
        <f>(1+_xlfn.XLOOKUP(INT((B1171-1)/12)+1,'ZC Curve'!$B$8:$B$107,'ZC Curve'!R$8:R$107,,0))^(1/12)-1</f>
        <v>0</v>
      </c>
      <c r="D1171" s="766">
        <f t="shared" si="152"/>
        <v>1</v>
      </c>
      <c r="E1171" s="765">
        <f>(1+_xlfn.XLOOKUP(INT((B1171-1)/12)+1,'ZC Curve'!$B$8:$B$107,'ZC Curve'!S$8:S$107,,0))^(1/12)-1</f>
        <v>0</v>
      </c>
      <c r="F1171" s="766">
        <f t="shared" si="153"/>
        <v>1</v>
      </c>
      <c r="G1171" s="765">
        <f>(1+_xlfn.XLOOKUP(INT((B1171-1)/12)+1,'ZC Curve'!$B$8:$B$107,'ZC Curve'!T$8:T$107,,0))^(1/12)-1</f>
        <v>0</v>
      </c>
      <c r="H1171" s="766">
        <f t="shared" si="154"/>
        <v>1</v>
      </c>
      <c r="I1171" s="594"/>
      <c r="J1171" s="705">
        <f t="shared" si="155"/>
        <v>1159</v>
      </c>
      <c r="K1171" s="756"/>
      <c r="L1171" s="756"/>
      <c r="M1171" s="756"/>
      <c r="N1171" s="756"/>
      <c r="O1171" s="756"/>
      <c r="P1171" s="756"/>
      <c r="Q1171" s="756"/>
      <c r="R1171" s="756"/>
      <c r="S1171" s="756"/>
      <c r="T1171" s="756"/>
      <c r="U1171" s="756"/>
      <c r="V1171" s="756"/>
      <c r="W1171" s="594"/>
      <c r="X1171" s="705">
        <f t="shared" si="156"/>
        <v>1159</v>
      </c>
      <c r="Y1171" s="756"/>
      <c r="Z1171" s="756"/>
      <c r="AA1171" s="756"/>
      <c r="AB1171" s="756"/>
      <c r="AC1171" s="756"/>
      <c r="AD1171" s="756"/>
      <c r="AE1171" s="756"/>
      <c r="AF1171" s="756"/>
      <c r="AG1171" s="756"/>
      <c r="AH1171" s="756"/>
      <c r="AI1171" s="756"/>
      <c r="AJ1171" s="756"/>
      <c r="AK1171" s="594"/>
      <c r="AL1171" s="705">
        <f t="shared" si="149"/>
        <v>1159</v>
      </c>
      <c r="AM1171" s="756"/>
      <c r="AN1171" s="756"/>
      <c r="AO1171" s="756"/>
      <c r="AP1171" s="756"/>
      <c r="AQ1171" s="756"/>
      <c r="AR1171" s="756"/>
      <c r="AS1171" s="756"/>
      <c r="AT1171" s="756"/>
      <c r="AU1171" s="756"/>
      <c r="AV1171" s="756"/>
      <c r="AW1171" s="756"/>
      <c r="AX1171" s="756"/>
      <c r="AY1171" s="594"/>
      <c r="AZ1171" s="705">
        <f t="shared" si="150"/>
        <v>1159</v>
      </c>
      <c r="BA1171" s="756"/>
      <c r="BB1171" s="756"/>
      <c r="BC1171" s="756"/>
      <c r="BD1171" s="756"/>
      <c r="BE1171" s="756"/>
      <c r="BF1171" s="756"/>
      <c r="BG1171" s="756"/>
      <c r="BH1171" s="756"/>
      <c r="BI1171" s="756"/>
      <c r="BJ1171" s="756"/>
      <c r="BK1171" s="756"/>
      <c r="BL1171" s="756"/>
      <c r="BM1171" s="685"/>
      <c r="BN1171" s="705">
        <f t="shared" si="151"/>
        <v>1159</v>
      </c>
      <c r="BO1171" s="756"/>
      <c r="BP1171" s="756"/>
      <c r="BQ1171" s="756"/>
      <c r="BR1171" s="756"/>
      <c r="BS1171" s="756"/>
      <c r="BT1171" s="756"/>
      <c r="BU1171" s="756"/>
      <c r="BV1171" s="756"/>
      <c r="BW1171" s="756"/>
      <c r="BX1171" s="756"/>
      <c r="BY1171" s="756"/>
      <c r="BZ1171" s="756"/>
    </row>
    <row r="1172" spans="2:78" x14ac:dyDescent="0.25">
      <c r="B1172" s="705">
        <v>1160</v>
      </c>
      <c r="C1172" s="765">
        <f>(1+_xlfn.XLOOKUP(INT((B1172-1)/12)+1,'ZC Curve'!$B$8:$B$107,'ZC Curve'!R$8:R$107,,0))^(1/12)-1</f>
        <v>0</v>
      </c>
      <c r="D1172" s="766">
        <f t="shared" si="152"/>
        <v>1</v>
      </c>
      <c r="E1172" s="765">
        <f>(1+_xlfn.XLOOKUP(INT((B1172-1)/12)+1,'ZC Curve'!$B$8:$B$107,'ZC Curve'!S$8:S$107,,0))^(1/12)-1</f>
        <v>0</v>
      </c>
      <c r="F1172" s="766">
        <f t="shared" si="153"/>
        <v>1</v>
      </c>
      <c r="G1172" s="765">
        <f>(1+_xlfn.XLOOKUP(INT((B1172-1)/12)+1,'ZC Curve'!$B$8:$B$107,'ZC Curve'!T$8:T$107,,0))^(1/12)-1</f>
        <v>0</v>
      </c>
      <c r="H1172" s="766">
        <f t="shared" si="154"/>
        <v>1</v>
      </c>
      <c r="I1172" s="594"/>
      <c r="J1172" s="705">
        <f t="shared" si="155"/>
        <v>1160</v>
      </c>
      <c r="K1172" s="756"/>
      <c r="L1172" s="756"/>
      <c r="M1172" s="756"/>
      <c r="N1172" s="756"/>
      <c r="O1172" s="756"/>
      <c r="P1172" s="756"/>
      <c r="Q1172" s="756"/>
      <c r="R1172" s="756"/>
      <c r="S1172" s="756"/>
      <c r="T1172" s="756"/>
      <c r="U1172" s="756"/>
      <c r="V1172" s="756"/>
      <c r="W1172" s="594"/>
      <c r="X1172" s="705">
        <f t="shared" si="156"/>
        <v>1160</v>
      </c>
      <c r="Y1172" s="756"/>
      <c r="Z1172" s="756"/>
      <c r="AA1172" s="756"/>
      <c r="AB1172" s="756"/>
      <c r="AC1172" s="756"/>
      <c r="AD1172" s="756"/>
      <c r="AE1172" s="756"/>
      <c r="AF1172" s="756"/>
      <c r="AG1172" s="756"/>
      <c r="AH1172" s="756"/>
      <c r="AI1172" s="756"/>
      <c r="AJ1172" s="756"/>
      <c r="AK1172" s="594"/>
      <c r="AL1172" s="705">
        <f t="shared" si="149"/>
        <v>1160</v>
      </c>
      <c r="AM1172" s="756"/>
      <c r="AN1172" s="756"/>
      <c r="AO1172" s="756"/>
      <c r="AP1172" s="756"/>
      <c r="AQ1172" s="756"/>
      <c r="AR1172" s="756"/>
      <c r="AS1172" s="756"/>
      <c r="AT1172" s="756"/>
      <c r="AU1172" s="756"/>
      <c r="AV1172" s="756"/>
      <c r="AW1172" s="756"/>
      <c r="AX1172" s="756"/>
      <c r="AY1172" s="594"/>
      <c r="AZ1172" s="705">
        <f t="shared" si="150"/>
        <v>1160</v>
      </c>
      <c r="BA1172" s="756"/>
      <c r="BB1172" s="756"/>
      <c r="BC1172" s="756"/>
      <c r="BD1172" s="756"/>
      <c r="BE1172" s="756"/>
      <c r="BF1172" s="756"/>
      <c r="BG1172" s="756"/>
      <c r="BH1172" s="756"/>
      <c r="BI1172" s="756"/>
      <c r="BJ1172" s="756"/>
      <c r="BK1172" s="756"/>
      <c r="BL1172" s="756"/>
      <c r="BM1172" s="685"/>
      <c r="BN1172" s="705">
        <f t="shared" si="151"/>
        <v>1160</v>
      </c>
      <c r="BO1172" s="756"/>
      <c r="BP1172" s="756"/>
      <c r="BQ1172" s="756"/>
      <c r="BR1172" s="756"/>
      <c r="BS1172" s="756"/>
      <c r="BT1172" s="756"/>
      <c r="BU1172" s="756"/>
      <c r="BV1172" s="756"/>
      <c r="BW1172" s="756"/>
      <c r="BX1172" s="756"/>
      <c r="BY1172" s="756"/>
      <c r="BZ1172" s="756"/>
    </row>
    <row r="1173" spans="2:78" x14ac:dyDescent="0.25">
      <c r="B1173" s="705">
        <v>1161</v>
      </c>
      <c r="C1173" s="765">
        <f>(1+_xlfn.XLOOKUP(INT((B1173-1)/12)+1,'ZC Curve'!$B$8:$B$107,'ZC Curve'!R$8:R$107,,0))^(1/12)-1</f>
        <v>0</v>
      </c>
      <c r="D1173" s="766">
        <f t="shared" si="152"/>
        <v>1</v>
      </c>
      <c r="E1173" s="765">
        <f>(1+_xlfn.XLOOKUP(INT((B1173-1)/12)+1,'ZC Curve'!$B$8:$B$107,'ZC Curve'!S$8:S$107,,0))^(1/12)-1</f>
        <v>0</v>
      </c>
      <c r="F1173" s="766">
        <f t="shared" si="153"/>
        <v>1</v>
      </c>
      <c r="G1173" s="765">
        <f>(1+_xlfn.XLOOKUP(INT((B1173-1)/12)+1,'ZC Curve'!$B$8:$B$107,'ZC Curve'!T$8:T$107,,0))^(1/12)-1</f>
        <v>0</v>
      </c>
      <c r="H1173" s="766">
        <f t="shared" si="154"/>
        <v>1</v>
      </c>
      <c r="I1173" s="594"/>
      <c r="J1173" s="705">
        <f t="shared" si="155"/>
        <v>1161</v>
      </c>
      <c r="K1173" s="756"/>
      <c r="L1173" s="756"/>
      <c r="M1173" s="756"/>
      <c r="N1173" s="756"/>
      <c r="O1173" s="756"/>
      <c r="P1173" s="756"/>
      <c r="Q1173" s="756"/>
      <c r="R1173" s="756"/>
      <c r="S1173" s="756"/>
      <c r="T1173" s="756"/>
      <c r="U1173" s="756"/>
      <c r="V1173" s="756"/>
      <c r="W1173" s="594"/>
      <c r="X1173" s="705">
        <f t="shared" si="156"/>
        <v>1161</v>
      </c>
      <c r="Y1173" s="756"/>
      <c r="Z1173" s="756"/>
      <c r="AA1173" s="756"/>
      <c r="AB1173" s="756"/>
      <c r="AC1173" s="756"/>
      <c r="AD1173" s="756"/>
      <c r="AE1173" s="756"/>
      <c r="AF1173" s="756"/>
      <c r="AG1173" s="756"/>
      <c r="AH1173" s="756"/>
      <c r="AI1173" s="756"/>
      <c r="AJ1173" s="756"/>
      <c r="AK1173" s="594"/>
      <c r="AL1173" s="705">
        <f t="shared" si="149"/>
        <v>1161</v>
      </c>
      <c r="AM1173" s="756"/>
      <c r="AN1173" s="756"/>
      <c r="AO1173" s="756"/>
      <c r="AP1173" s="756"/>
      <c r="AQ1173" s="756"/>
      <c r="AR1173" s="756"/>
      <c r="AS1173" s="756"/>
      <c r="AT1173" s="756"/>
      <c r="AU1173" s="756"/>
      <c r="AV1173" s="756"/>
      <c r="AW1173" s="756"/>
      <c r="AX1173" s="756"/>
      <c r="AY1173" s="594"/>
      <c r="AZ1173" s="705">
        <f t="shared" si="150"/>
        <v>1161</v>
      </c>
      <c r="BA1173" s="756"/>
      <c r="BB1173" s="756"/>
      <c r="BC1173" s="756"/>
      <c r="BD1173" s="756"/>
      <c r="BE1173" s="756"/>
      <c r="BF1173" s="756"/>
      <c r="BG1173" s="756"/>
      <c r="BH1173" s="756"/>
      <c r="BI1173" s="756"/>
      <c r="BJ1173" s="756"/>
      <c r="BK1173" s="756"/>
      <c r="BL1173" s="756"/>
      <c r="BM1173" s="685"/>
      <c r="BN1173" s="705">
        <f t="shared" si="151"/>
        <v>1161</v>
      </c>
      <c r="BO1173" s="756"/>
      <c r="BP1173" s="756"/>
      <c r="BQ1173" s="756"/>
      <c r="BR1173" s="756"/>
      <c r="BS1173" s="756"/>
      <c r="BT1173" s="756"/>
      <c r="BU1173" s="756"/>
      <c r="BV1173" s="756"/>
      <c r="BW1173" s="756"/>
      <c r="BX1173" s="756"/>
      <c r="BY1173" s="756"/>
      <c r="BZ1173" s="756"/>
    </row>
    <row r="1174" spans="2:78" x14ac:dyDescent="0.25">
      <c r="B1174" s="705">
        <v>1162</v>
      </c>
      <c r="C1174" s="765">
        <f>(1+_xlfn.XLOOKUP(INT((B1174-1)/12)+1,'ZC Curve'!$B$8:$B$107,'ZC Curve'!R$8:R$107,,0))^(1/12)-1</f>
        <v>0</v>
      </c>
      <c r="D1174" s="766">
        <f t="shared" si="152"/>
        <v>1</v>
      </c>
      <c r="E1174" s="765">
        <f>(1+_xlfn.XLOOKUP(INT((B1174-1)/12)+1,'ZC Curve'!$B$8:$B$107,'ZC Curve'!S$8:S$107,,0))^(1/12)-1</f>
        <v>0</v>
      </c>
      <c r="F1174" s="766">
        <f t="shared" si="153"/>
        <v>1</v>
      </c>
      <c r="G1174" s="765">
        <f>(1+_xlfn.XLOOKUP(INT((B1174-1)/12)+1,'ZC Curve'!$B$8:$B$107,'ZC Curve'!T$8:T$107,,0))^(1/12)-1</f>
        <v>0</v>
      </c>
      <c r="H1174" s="766">
        <f t="shared" si="154"/>
        <v>1</v>
      </c>
      <c r="I1174" s="594"/>
      <c r="J1174" s="705">
        <f t="shared" si="155"/>
        <v>1162</v>
      </c>
      <c r="K1174" s="756"/>
      <c r="L1174" s="756"/>
      <c r="M1174" s="756"/>
      <c r="N1174" s="756"/>
      <c r="O1174" s="756"/>
      <c r="P1174" s="756"/>
      <c r="Q1174" s="756"/>
      <c r="R1174" s="756"/>
      <c r="S1174" s="756"/>
      <c r="T1174" s="756"/>
      <c r="U1174" s="756"/>
      <c r="V1174" s="756"/>
      <c r="W1174" s="594"/>
      <c r="X1174" s="705">
        <f t="shared" si="156"/>
        <v>1162</v>
      </c>
      <c r="Y1174" s="756"/>
      <c r="Z1174" s="756"/>
      <c r="AA1174" s="756"/>
      <c r="AB1174" s="756"/>
      <c r="AC1174" s="756"/>
      <c r="AD1174" s="756"/>
      <c r="AE1174" s="756"/>
      <c r="AF1174" s="756"/>
      <c r="AG1174" s="756"/>
      <c r="AH1174" s="756"/>
      <c r="AI1174" s="756"/>
      <c r="AJ1174" s="756"/>
      <c r="AK1174" s="594"/>
      <c r="AL1174" s="705">
        <f t="shared" si="149"/>
        <v>1162</v>
      </c>
      <c r="AM1174" s="756"/>
      <c r="AN1174" s="756"/>
      <c r="AO1174" s="756"/>
      <c r="AP1174" s="756"/>
      <c r="AQ1174" s="756"/>
      <c r="AR1174" s="756"/>
      <c r="AS1174" s="756"/>
      <c r="AT1174" s="756"/>
      <c r="AU1174" s="756"/>
      <c r="AV1174" s="756"/>
      <c r="AW1174" s="756"/>
      <c r="AX1174" s="756"/>
      <c r="AY1174" s="594"/>
      <c r="AZ1174" s="705">
        <f t="shared" si="150"/>
        <v>1162</v>
      </c>
      <c r="BA1174" s="756"/>
      <c r="BB1174" s="756"/>
      <c r="BC1174" s="756"/>
      <c r="BD1174" s="756"/>
      <c r="BE1174" s="756"/>
      <c r="BF1174" s="756"/>
      <c r="BG1174" s="756"/>
      <c r="BH1174" s="756"/>
      <c r="BI1174" s="756"/>
      <c r="BJ1174" s="756"/>
      <c r="BK1174" s="756"/>
      <c r="BL1174" s="756"/>
      <c r="BM1174" s="685"/>
      <c r="BN1174" s="705">
        <f t="shared" si="151"/>
        <v>1162</v>
      </c>
      <c r="BO1174" s="756"/>
      <c r="BP1174" s="756"/>
      <c r="BQ1174" s="756"/>
      <c r="BR1174" s="756"/>
      <c r="BS1174" s="756"/>
      <c r="BT1174" s="756"/>
      <c r="BU1174" s="756"/>
      <c r="BV1174" s="756"/>
      <c r="BW1174" s="756"/>
      <c r="BX1174" s="756"/>
      <c r="BY1174" s="756"/>
      <c r="BZ1174" s="756"/>
    </row>
    <row r="1175" spans="2:78" x14ac:dyDescent="0.25">
      <c r="B1175" s="705">
        <v>1163</v>
      </c>
      <c r="C1175" s="765">
        <f>(1+_xlfn.XLOOKUP(INT((B1175-1)/12)+1,'ZC Curve'!$B$8:$B$107,'ZC Curve'!R$8:R$107,,0))^(1/12)-1</f>
        <v>0</v>
      </c>
      <c r="D1175" s="766">
        <f t="shared" si="152"/>
        <v>1</v>
      </c>
      <c r="E1175" s="765">
        <f>(1+_xlfn.XLOOKUP(INT((B1175-1)/12)+1,'ZC Curve'!$B$8:$B$107,'ZC Curve'!S$8:S$107,,0))^(1/12)-1</f>
        <v>0</v>
      </c>
      <c r="F1175" s="766">
        <f t="shared" si="153"/>
        <v>1</v>
      </c>
      <c r="G1175" s="765">
        <f>(1+_xlfn.XLOOKUP(INT((B1175-1)/12)+1,'ZC Curve'!$B$8:$B$107,'ZC Curve'!T$8:T$107,,0))^(1/12)-1</f>
        <v>0</v>
      </c>
      <c r="H1175" s="766">
        <f t="shared" si="154"/>
        <v>1</v>
      </c>
      <c r="I1175" s="594"/>
      <c r="J1175" s="705">
        <f t="shared" si="155"/>
        <v>1163</v>
      </c>
      <c r="K1175" s="756"/>
      <c r="L1175" s="756"/>
      <c r="M1175" s="756"/>
      <c r="N1175" s="756"/>
      <c r="O1175" s="756"/>
      <c r="P1175" s="756"/>
      <c r="Q1175" s="756"/>
      <c r="R1175" s="756"/>
      <c r="S1175" s="756"/>
      <c r="T1175" s="756"/>
      <c r="U1175" s="756"/>
      <c r="V1175" s="756"/>
      <c r="W1175" s="594"/>
      <c r="X1175" s="705">
        <f t="shared" si="156"/>
        <v>1163</v>
      </c>
      <c r="Y1175" s="756"/>
      <c r="Z1175" s="756"/>
      <c r="AA1175" s="756"/>
      <c r="AB1175" s="756"/>
      <c r="AC1175" s="756"/>
      <c r="AD1175" s="756"/>
      <c r="AE1175" s="756"/>
      <c r="AF1175" s="756"/>
      <c r="AG1175" s="756"/>
      <c r="AH1175" s="756"/>
      <c r="AI1175" s="756"/>
      <c r="AJ1175" s="756"/>
      <c r="AK1175" s="594"/>
      <c r="AL1175" s="705">
        <f t="shared" si="149"/>
        <v>1163</v>
      </c>
      <c r="AM1175" s="756"/>
      <c r="AN1175" s="756"/>
      <c r="AO1175" s="756"/>
      <c r="AP1175" s="756"/>
      <c r="AQ1175" s="756"/>
      <c r="AR1175" s="756"/>
      <c r="AS1175" s="756"/>
      <c r="AT1175" s="756"/>
      <c r="AU1175" s="756"/>
      <c r="AV1175" s="756"/>
      <c r="AW1175" s="756"/>
      <c r="AX1175" s="756"/>
      <c r="AY1175" s="594"/>
      <c r="AZ1175" s="705">
        <f t="shared" si="150"/>
        <v>1163</v>
      </c>
      <c r="BA1175" s="756"/>
      <c r="BB1175" s="756"/>
      <c r="BC1175" s="756"/>
      <c r="BD1175" s="756"/>
      <c r="BE1175" s="756"/>
      <c r="BF1175" s="756"/>
      <c r="BG1175" s="756"/>
      <c r="BH1175" s="756"/>
      <c r="BI1175" s="756"/>
      <c r="BJ1175" s="756"/>
      <c r="BK1175" s="756"/>
      <c r="BL1175" s="756"/>
      <c r="BM1175" s="685"/>
      <c r="BN1175" s="705">
        <f t="shared" si="151"/>
        <v>1163</v>
      </c>
      <c r="BO1175" s="756"/>
      <c r="BP1175" s="756"/>
      <c r="BQ1175" s="756"/>
      <c r="BR1175" s="756"/>
      <c r="BS1175" s="756"/>
      <c r="BT1175" s="756"/>
      <c r="BU1175" s="756"/>
      <c r="BV1175" s="756"/>
      <c r="BW1175" s="756"/>
      <c r="BX1175" s="756"/>
      <c r="BY1175" s="756"/>
      <c r="BZ1175" s="756"/>
    </row>
    <row r="1176" spans="2:78" x14ac:dyDescent="0.25">
      <c r="B1176" s="705">
        <v>1164</v>
      </c>
      <c r="C1176" s="765">
        <f>(1+_xlfn.XLOOKUP(INT((B1176-1)/12)+1,'ZC Curve'!$B$8:$B$107,'ZC Curve'!R$8:R$107,,0))^(1/12)-1</f>
        <v>0</v>
      </c>
      <c r="D1176" s="766">
        <f t="shared" si="152"/>
        <v>1</v>
      </c>
      <c r="E1176" s="765">
        <f>(1+_xlfn.XLOOKUP(INT((B1176-1)/12)+1,'ZC Curve'!$B$8:$B$107,'ZC Curve'!S$8:S$107,,0))^(1/12)-1</f>
        <v>0</v>
      </c>
      <c r="F1176" s="766">
        <f t="shared" si="153"/>
        <v>1</v>
      </c>
      <c r="G1176" s="765">
        <f>(1+_xlfn.XLOOKUP(INT((B1176-1)/12)+1,'ZC Curve'!$B$8:$B$107,'ZC Curve'!T$8:T$107,,0))^(1/12)-1</f>
        <v>0</v>
      </c>
      <c r="H1176" s="766">
        <f t="shared" si="154"/>
        <v>1</v>
      </c>
      <c r="I1176" s="594"/>
      <c r="J1176" s="705">
        <f t="shared" si="155"/>
        <v>1164</v>
      </c>
      <c r="K1176" s="756"/>
      <c r="L1176" s="756"/>
      <c r="M1176" s="756"/>
      <c r="N1176" s="756"/>
      <c r="O1176" s="756"/>
      <c r="P1176" s="756"/>
      <c r="Q1176" s="756"/>
      <c r="R1176" s="756"/>
      <c r="S1176" s="756"/>
      <c r="T1176" s="756"/>
      <c r="U1176" s="756"/>
      <c r="V1176" s="756"/>
      <c r="W1176" s="594"/>
      <c r="X1176" s="705">
        <f t="shared" si="156"/>
        <v>1164</v>
      </c>
      <c r="Y1176" s="756"/>
      <c r="Z1176" s="756"/>
      <c r="AA1176" s="756"/>
      <c r="AB1176" s="756"/>
      <c r="AC1176" s="756"/>
      <c r="AD1176" s="756"/>
      <c r="AE1176" s="756"/>
      <c r="AF1176" s="756"/>
      <c r="AG1176" s="756"/>
      <c r="AH1176" s="756"/>
      <c r="AI1176" s="756"/>
      <c r="AJ1176" s="756"/>
      <c r="AK1176" s="594"/>
      <c r="AL1176" s="705">
        <f t="shared" si="149"/>
        <v>1164</v>
      </c>
      <c r="AM1176" s="756"/>
      <c r="AN1176" s="756"/>
      <c r="AO1176" s="756"/>
      <c r="AP1176" s="756"/>
      <c r="AQ1176" s="756"/>
      <c r="AR1176" s="756"/>
      <c r="AS1176" s="756"/>
      <c r="AT1176" s="756"/>
      <c r="AU1176" s="756"/>
      <c r="AV1176" s="756"/>
      <c r="AW1176" s="756"/>
      <c r="AX1176" s="756"/>
      <c r="AY1176" s="594"/>
      <c r="AZ1176" s="705">
        <f t="shared" si="150"/>
        <v>1164</v>
      </c>
      <c r="BA1176" s="756"/>
      <c r="BB1176" s="756"/>
      <c r="BC1176" s="756"/>
      <c r="BD1176" s="756"/>
      <c r="BE1176" s="756"/>
      <c r="BF1176" s="756"/>
      <c r="BG1176" s="756"/>
      <c r="BH1176" s="756"/>
      <c r="BI1176" s="756"/>
      <c r="BJ1176" s="756"/>
      <c r="BK1176" s="756"/>
      <c r="BL1176" s="756"/>
      <c r="BM1176" s="685"/>
      <c r="BN1176" s="705">
        <f t="shared" si="151"/>
        <v>1164</v>
      </c>
      <c r="BO1176" s="756"/>
      <c r="BP1176" s="756"/>
      <c r="BQ1176" s="756"/>
      <c r="BR1176" s="756"/>
      <c r="BS1176" s="756"/>
      <c r="BT1176" s="756"/>
      <c r="BU1176" s="756"/>
      <c r="BV1176" s="756"/>
      <c r="BW1176" s="756"/>
      <c r="BX1176" s="756"/>
      <c r="BY1176" s="756"/>
      <c r="BZ1176" s="756"/>
    </row>
    <row r="1177" spans="2:78" x14ac:dyDescent="0.25">
      <c r="B1177" s="705">
        <v>1165</v>
      </c>
      <c r="C1177" s="765">
        <f>(1+_xlfn.XLOOKUP(INT((B1177-1)/12)+1,'ZC Curve'!$B$8:$B$107,'ZC Curve'!R$8:R$107,,0))^(1/12)-1</f>
        <v>0</v>
      </c>
      <c r="D1177" s="766">
        <f t="shared" si="152"/>
        <v>1</v>
      </c>
      <c r="E1177" s="765">
        <f>(1+_xlfn.XLOOKUP(INT((B1177-1)/12)+1,'ZC Curve'!$B$8:$B$107,'ZC Curve'!S$8:S$107,,0))^(1/12)-1</f>
        <v>0</v>
      </c>
      <c r="F1177" s="766">
        <f t="shared" si="153"/>
        <v>1</v>
      </c>
      <c r="G1177" s="765">
        <f>(1+_xlfn.XLOOKUP(INT((B1177-1)/12)+1,'ZC Curve'!$B$8:$B$107,'ZC Curve'!T$8:T$107,,0))^(1/12)-1</f>
        <v>0</v>
      </c>
      <c r="H1177" s="766">
        <f t="shared" si="154"/>
        <v>1</v>
      </c>
      <c r="I1177" s="594"/>
      <c r="J1177" s="705">
        <f t="shared" si="155"/>
        <v>1165</v>
      </c>
      <c r="K1177" s="756"/>
      <c r="L1177" s="756"/>
      <c r="M1177" s="756"/>
      <c r="N1177" s="756"/>
      <c r="O1177" s="756"/>
      <c r="P1177" s="756"/>
      <c r="Q1177" s="756"/>
      <c r="R1177" s="756"/>
      <c r="S1177" s="756"/>
      <c r="T1177" s="756"/>
      <c r="U1177" s="756"/>
      <c r="V1177" s="756"/>
      <c r="W1177" s="594"/>
      <c r="X1177" s="705">
        <f t="shared" si="156"/>
        <v>1165</v>
      </c>
      <c r="Y1177" s="756"/>
      <c r="Z1177" s="756"/>
      <c r="AA1177" s="756"/>
      <c r="AB1177" s="756"/>
      <c r="AC1177" s="756"/>
      <c r="AD1177" s="756"/>
      <c r="AE1177" s="756"/>
      <c r="AF1177" s="756"/>
      <c r="AG1177" s="756"/>
      <c r="AH1177" s="756"/>
      <c r="AI1177" s="756"/>
      <c r="AJ1177" s="756"/>
      <c r="AK1177" s="594"/>
      <c r="AL1177" s="705">
        <f t="shared" si="149"/>
        <v>1165</v>
      </c>
      <c r="AM1177" s="756"/>
      <c r="AN1177" s="756"/>
      <c r="AO1177" s="756"/>
      <c r="AP1177" s="756"/>
      <c r="AQ1177" s="756"/>
      <c r="AR1177" s="756"/>
      <c r="AS1177" s="756"/>
      <c r="AT1177" s="756"/>
      <c r="AU1177" s="756"/>
      <c r="AV1177" s="756"/>
      <c r="AW1177" s="756"/>
      <c r="AX1177" s="756"/>
      <c r="AY1177" s="594"/>
      <c r="AZ1177" s="705">
        <f t="shared" si="150"/>
        <v>1165</v>
      </c>
      <c r="BA1177" s="756"/>
      <c r="BB1177" s="756"/>
      <c r="BC1177" s="756"/>
      <c r="BD1177" s="756"/>
      <c r="BE1177" s="756"/>
      <c r="BF1177" s="756"/>
      <c r="BG1177" s="756"/>
      <c r="BH1177" s="756"/>
      <c r="BI1177" s="756"/>
      <c r="BJ1177" s="756"/>
      <c r="BK1177" s="756"/>
      <c r="BL1177" s="756"/>
      <c r="BM1177" s="685"/>
      <c r="BN1177" s="705">
        <f t="shared" si="151"/>
        <v>1165</v>
      </c>
      <c r="BO1177" s="756"/>
      <c r="BP1177" s="756"/>
      <c r="BQ1177" s="756"/>
      <c r="BR1177" s="756"/>
      <c r="BS1177" s="756"/>
      <c r="BT1177" s="756"/>
      <c r="BU1177" s="756"/>
      <c r="BV1177" s="756"/>
      <c r="BW1177" s="756"/>
      <c r="BX1177" s="756"/>
      <c r="BY1177" s="756"/>
      <c r="BZ1177" s="756"/>
    </row>
    <row r="1178" spans="2:78" x14ac:dyDescent="0.25">
      <c r="B1178" s="705">
        <v>1166</v>
      </c>
      <c r="C1178" s="765">
        <f>(1+_xlfn.XLOOKUP(INT((B1178-1)/12)+1,'ZC Curve'!$B$8:$B$107,'ZC Curve'!R$8:R$107,,0))^(1/12)-1</f>
        <v>0</v>
      </c>
      <c r="D1178" s="766">
        <f t="shared" si="152"/>
        <v>1</v>
      </c>
      <c r="E1178" s="765">
        <f>(1+_xlfn.XLOOKUP(INT((B1178-1)/12)+1,'ZC Curve'!$B$8:$B$107,'ZC Curve'!S$8:S$107,,0))^(1/12)-1</f>
        <v>0</v>
      </c>
      <c r="F1178" s="766">
        <f t="shared" si="153"/>
        <v>1</v>
      </c>
      <c r="G1178" s="765">
        <f>(1+_xlfn.XLOOKUP(INT((B1178-1)/12)+1,'ZC Curve'!$B$8:$B$107,'ZC Curve'!T$8:T$107,,0))^(1/12)-1</f>
        <v>0</v>
      </c>
      <c r="H1178" s="766">
        <f t="shared" si="154"/>
        <v>1</v>
      </c>
      <c r="I1178" s="594"/>
      <c r="J1178" s="705">
        <f t="shared" si="155"/>
        <v>1166</v>
      </c>
      <c r="K1178" s="756"/>
      <c r="L1178" s="756"/>
      <c r="M1178" s="756"/>
      <c r="N1178" s="756"/>
      <c r="O1178" s="756"/>
      <c r="P1178" s="756"/>
      <c r="Q1178" s="756"/>
      <c r="R1178" s="756"/>
      <c r="S1178" s="756"/>
      <c r="T1178" s="756"/>
      <c r="U1178" s="756"/>
      <c r="V1178" s="756"/>
      <c r="W1178" s="594"/>
      <c r="X1178" s="705">
        <f t="shared" si="156"/>
        <v>1166</v>
      </c>
      <c r="Y1178" s="756"/>
      <c r="Z1178" s="756"/>
      <c r="AA1178" s="756"/>
      <c r="AB1178" s="756"/>
      <c r="AC1178" s="756"/>
      <c r="AD1178" s="756"/>
      <c r="AE1178" s="756"/>
      <c r="AF1178" s="756"/>
      <c r="AG1178" s="756"/>
      <c r="AH1178" s="756"/>
      <c r="AI1178" s="756"/>
      <c r="AJ1178" s="756"/>
      <c r="AK1178" s="594"/>
      <c r="AL1178" s="705">
        <f t="shared" si="149"/>
        <v>1166</v>
      </c>
      <c r="AM1178" s="756"/>
      <c r="AN1178" s="756"/>
      <c r="AO1178" s="756"/>
      <c r="AP1178" s="756"/>
      <c r="AQ1178" s="756"/>
      <c r="AR1178" s="756"/>
      <c r="AS1178" s="756"/>
      <c r="AT1178" s="756"/>
      <c r="AU1178" s="756"/>
      <c r="AV1178" s="756"/>
      <c r="AW1178" s="756"/>
      <c r="AX1178" s="756"/>
      <c r="AY1178" s="594"/>
      <c r="AZ1178" s="705">
        <f t="shared" si="150"/>
        <v>1166</v>
      </c>
      <c r="BA1178" s="756"/>
      <c r="BB1178" s="756"/>
      <c r="BC1178" s="756"/>
      <c r="BD1178" s="756"/>
      <c r="BE1178" s="756"/>
      <c r="BF1178" s="756"/>
      <c r="BG1178" s="756"/>
      <c r="BH1178" s="756"/>
      <c r="BI1178" s="756"/>
      <c r="BJ1178" s="756"/>
      <c r="BK1178" s="756"/>
      <c r="BL1178" s="756"/>
      <c r="BM1178" s="685"/>
      <c r="BN1178" s="705">
        <f t="shared" si="151"/>
        <v>1166</v>
      </c>
      <c r="BO1178" s="756"/>
      <c r="BP1178" s="756"/>
      <c r="BQ1178" s="756"/>
      <c r="BR1178" s="756"/>
      <c r="BS1178" s="756"/>
      <c r="BT1178" s="756"/>
      <c r="BU1178" s="756"/>
      <c r="BV1178" s="756"/>
      <c r="BW1178" s="756"/>
      <c r="BX1178" s="756"/>
      <c r="BY1178" s="756"/>
      <c r="BZ1178" s="756"/>
    </row>
    <row r="1179" spans="2:78" x14ac:dyDescent="0.25">
      <c r="B1179" s="705">
        <v>1167</v>
      </c>
      <c r="C1179" s="765">
        <f>(1+_xlfn.XLOOKUP(INT((B1179-1)/12)+1,'ZC Curve'!$B$8:$B$107,'ZC Curve'!R$8:R$107,,0))^(1/12)-1</f>
        <v>0</v>
      </c>
      <c r="D1179" s="766">
        <f t="shared" si="152"/>
        <v>1</v>
      </c>
      <c r="E1179" s="765">
        <f>(1+_xlfn.XLOOKUP(INT((B1179-1)/12)+1,'ZC Curve'!$B$8:$B$107,'ZC Curve'!S$8:S$107,,0))^(1/12)-1</f>
        <v>0</v>
      </c>
      <c r="F1179" s="766">
        <f t="shared" si="153"/>
        <v>1</v>
      </c>
      <c r="G1179" s="765">
        <f>(1+_xlfn.XLOOKUP(INT((B1179-1)/12)+1,'ZC Curve'!$B$8:$B$107,'ZC Curve'!T$8:T$107,,0))^(1/12)-1</f>
        <v>0</v>
      </c>
      <c r="H1179" s="766">
        <f t="shared" si="154"/>
        <v>1</v>
      </c>
      <c r="I1179" s="594"/>
      <c r="J1179" s="705">
        <f t="shared" si="155"/>
        <v>1167</v>
      </c>
      <c r="K1179" s="756"/>
      <c r="L1179" s="756"/>
      <c r="M1179" s="756"/>
      <c r="N1179" s="756"/>
      <c r="O1179" s="756"/>
      <c r="P1179" s="756"/>
      <c r="Q1179" s="756"/>
      <c r="R1179" s="756"/>
      <c r="S1179" s="756"/>
      <c r="T1179" s="756"/>
      <c r="U1179" s="756"/>
      <c r="V1179" s="756"/>
      <c r="W1179" s="594"/>
      <c r="X1179" s="705">
        <f t="shared" si="156"/>
        <v>1167</v>
      </c>
      <c r="Y1179" s="756"/>
      <c r="Z1179" s="756"/>
      <c r="AA1179" s="756"/>
      <c r="AB1179" s="756"/>
      <c r="AC1179" s="756"/>
      <c r="AD1179" s="756"/>
      <c r="AE1179" s="756"/>
      <c r="AF1179" s="756"/>
      <c r="AG1179" s="756"/>
      <c r="AH1179" s="756"/>
      <c r="AI1179" s="756"/>
      <c r="AJ1179" s="756"/>
      <c r="AK1179" s="594"/>
      <c r="AL1179" s="705">
        <f t="shared" si="149"/>
        <v>1167</v>
      </c>
      <c r="AM1179" s="756"/>
      <c r="AN1179" s="756"/>
      <c r="AO1179" s="756"/>
      <c r="AP1179" s="756"/>
      <c r="AQ1179" s="756"/>
      <c r="AR1179" s="756"/>
      <c r="AS1179" s="756"/>
      <c r="AT1179" s="756"/>
      <c r="AU1179" s="756"/>
      <c r="AV1179" s="756"/>
      <c r="AW1179" s="756"/>
      <c r="AX1179" s="756"/>
      <c r="AY1179" s="594"/>
      <c r="AZ1179" s="705">
        <f t="shared" si="150"/>
        <v>1167</v>
      </c>
      <c r="BA1179" s="756"/>
      <c r="BB1179" s="756"/>
      <c r="BC1179" s="756"/>
      <c r="BD1179" s="756"/>
      <c r="BE1179" s="756"/>
      <c r="BF1179" s="756"/>
      <c r="BG1179" s="756"/>
      <c r="BH1179" s="756"/>
      <c r="BI1179" s="756"/>
      <c r="BJ1179" s="756"/>
      <c r="BK1179" s="756"/>
      <c r="BL1179" s="756"/>
      <c r="BM1179" s="685"/>
      <c r="BN1179" s="705">
        <f t="shared" si="151"/>
        <v>1167</v>
      </c>
      <c r="BO1179" s="756"/>
      <c r="BP1179" s="756"/>
      <c r="BQ1179" s="756"/>
      <c r="BR1179" s="756"/>
      <c r="BS1179" s="756"/>
      <c r="BT1179" s="756"/>
      <c r="BU1179" s="756"/>
      <c r="BV1179" s="756"/>
      <c r="BW1179" s="756"/>
      <c r="BX1179" s="756"/>
      <c r="BY1179" s="756"/>
      <c r="BZ1179" s="756"/>
    </row>
    <row r="1180" spans="2:78" x14ac:dyDescent="0.25">
      <c r="B1180" s="705">
        <v>1168</v>
      </c>
      <c r="C1180" s="765">
        <f>(1+_xlfn.XLOOKUP(INT((B1180-1)/12)+1,'ZC Curve'!$B$8:$B$107,'ZC Curve'!R$8:R$107,,0))^(1/12)-1</f>
        <v>0</v>
      </c>
      <c r="D1180" s="766">
        <f t="shared" si="152"/>
        <v>1</v>
      </c>
      <c r="E1180" s="765">
        <f>(1+_xlfn.XLOOKUP(INT((B1180-1)/12)+1,'ZC Curve'!$B$8:$B$107,'ZC Curve'!S$8:S$107,,0))^(1/12)-1</f>
        <v>0</v>
      </c>
      <c r="F1180" s="766">
        <f t="shared" si="153"/>
        <v>1</v>
      </c>
      <c r="G1180" s="765">
        <f>(1+_xlfn.XLOOKUP(INT((B1180-1)/12)+1,'ZC Curve'!$B$8:$B$107,'ZC Curve'!T$8:T$107,,0))^(1/12)-1</f>
        <v>0</v>
      </c>
      <c r="H1180" s="766">
        <f t="shared" si="154"/>
        <v>1</v>
      </c>
      <c r="I1180" s="594"/>
      <c r="J1180" s="705">
        <f t="shared" si="155"/>
        <v>1168</v>
      </c>
      <c r="K1180" s="756"/>
      <c r="L1180" s="756"/>
      <c r="M1180" s="756"/>
      <c r="N1180" s="756"/>
      <c r="O1180" s="756"/>
      <c r="P1180" s="756"/>
      <c r="Q1180" s="756"/>
      <c r="R1180" s="756"/>
      <c r="S1180" s="756"/>
      <c r="T1180" s="756"/>
      <c r="U1180" s="756"/>
      <c r="V1180" s="756"/>
      <c r="W1180" s="594"/>
      <c r="X1180" s="705">
        <f t="shared" si="156"/>
        <v>1168</v>
      </c>
      <c r="Y1180" s="756"/>
      <c r="Z1180" s="756"/>
      <c r="AA1180" s="756"/>
      <c r="AB1180" s="756"/>
      <c r="AC1180" s="756"/>
      <c r="AD1180" s="756"/>
      <c r="AE1180" s="756"/>
      <c r="AF1180" s="756"/>
      <c r="AG1180" s="756"/>
      <c r="AH1180" s="756"/>
      <c r="AI1180" s="756"/>
      <c r="AJ1180" s="756"/>
      <c r="AK1180" s="594"/>
      <c r="AL1180" s="705">
        <f t="shared" si="149"/>
        <v>1168</v>
      </c>
      <c r="AM1180" s="756"/>
      <c r="AN1180" s="756"/>
      <c r="AO1180" s="756"/>
      <c r="AP1180" s="756"/>
      <c r="AQ1180" s="756"/>
      <c r="AR1180" s="756"/>
      <c r="AS1180" s="756"/>
      <c r="AT1180" s="756"/>
      <c r="AU1180" s="756"/>
      <c r="AV1180" s="756"/>
      <c r="AW1180" s="756"/>
      <c r="AX1180" s="756"/>
      <c r="AY1180" s="594"/>
      <c r="AZ1180" s="705">
        <f t="shared" si="150"/>
        <v>1168</v>
      </c>
      <c r="BA1180" s="756"/>
      <c r="BB1180" s="756"/>
      <c r="BC1180" s="756"/>
      <c r="BD1180" s="756"/>
      <c r="BE1180" s="756"/>
      <c r="BF1180" s="756"/>
      <c r="BG1180" s="756"/>
      <c r="BH1180" s="756"/>
      <c r="BI1180" s="756"/>
      <c r="BJ1180" s="756"/>
      <c r="BK1180" s="756"/>
      <c r="BL1180" s="756"/>
      <c r="BM1180" s="685"/>
      <c r="BN1180" s="705">
        <f t="shared" si="151"/>
        <v>1168</v>
      </c>
      <c r="BO1180" s="756"/>
      <c r="BP1180" s="756"/>
      <c r="BQ1180" s="756"/>
      <c r="BR1180" s="756"/>
      <c r="BS1180" s="756"/>
      <c r="BT1180" s="756"/>
      <c r="BU1180" s="756"/>
      <c r="BV1180" s="756"/>
      <c r="BW1180" s="756"/>
      <c r="BX1180" s="756"/>
      <c r="BY1180" s="756"/>
      <c r="BZ1180" s="756"/>
    </row>
    <row r="1181" spans="2:78" x14ac:dyDescent="0.25">
      <c r="B1181" s="705">
        <v>1169</v>
      </c>
      <c r="C1181" s="765">
        <f>(1+_xlfn.XLOOKUP(INT((B1181-1)/12)+1,'ZC Curve'!$B$8:$B$107,'ZC Curve'!R$8:R$107,,0))^(1/12)-1</f>
        <v>0</v>
      </c>
      <c r="D1181" s="766">
        <f t="shared" si="152"/>
        <v>1</v>
      </c>
      <c r="E1181" s="765">
        <f>(1+_xlfn.XLOOKUP(INT((B1181-1)/12)+1,'ZC Curve'!$B$8:$B$107,'ZC Curve'!S$8:S$107,,0))^(1/12)-1</f>
        <v>0</v>
      </c>
      <c r="F1181" s="766">
        <f t="shared" si="153"/>
        <v>1</v>
      </c>
      <c r="G1181" s="765">
        <f>(1+_xlfn.XLOOKUP(INT((B1181-1)/12)+1,'ZC Curve'!$B$8:$B$107,'ZC Curve'!T$8:T$107,,0))^(1/12)-1</f>
        <v>0</v>
      </c>
      <c r="H1181" s="766">
        <f t="shared" si="154"/>
        <v>1</v>
      </c>
      <c r="I1181" s="594"/>
      <c r="J1181" s="705">
        <f t="shared" si="155"/>
        <v>1169</v>
      </c>
      <c r="K1181" s="756"/>
      <c r="L1181" s="756"/>
      <c r="M1181" s="756"/>
      <c r="N1181" s="756"/>
      <c r="O1181" s="756"/>
      <c r="P1181" s="756"/>
      <c r="Q1181" s="756"/>
      <c r="R1181" s="756"/>
      <c r="S1181" s="756"/>
      <c r="T1181" s="756"/>
      <c r="U1181" s="756"/>
      <c r="V1181" s="756"/>
      <c r="W1181" s="594"/>
      <c r="X1181" s="705">
        <f t="shared" si="156"/>
        <v>1169</v>
      </c>
      <c r="Y1181" s="756"/>
      <c r="Z1181" s="756"/>
      <c r="AA1181" s="756"/>
      <c r="AB1181" s="756"/>
      <c r="AC1181" s="756"/>
      <c r="AD1181" s="756"/>
      <c r="AE1181" s="756"/>
      <c r="AF1181" s="756"/>
      <c r="AG1181" s="756"/>
      <c r="AH1181" s="756"/>
      <c r="AI1181" s="756"/>
      <c r="AJ1181" s="756"/>
      <c r="AK1181" s="594"/>
      <c r="AL1181" s="705">
        <f t="shared" si="149"/>
        <v>1169</v>
      </c>
      <c r="AM1181" s="756"/>
      <c r="AN1181" s="756"/>
      <c r="AO1181" s="756"/>
      <c r="AP1181" s="756"/>
      <c r="AQ1181" s="756"/>
      <c r="AR1181" s="756"/>
      <c r="AS1181" s="756"/>
      <c r="AT1181" s="756"/>
      <c r="AU1181" s="756"/>
      <c r="AV1181" s="756"/>
      <c r="AW1181" s="756"/>
      <c r="AX1181" s="756"/>
      <c r="AY1181" s="594"/>
      <c r="AZ1181" s="705">
        <f t="shared" si="150"/>
        <v>1169</v>
      </c>
      <c r="BA1181" s="756"/>
      <c r="BB1181" s="756"/>
      <c r="BC1181" s="756"/>
      <c r="BD1181" s="756"/>
      <c r="BE1181" s="756"/>
      <c r="BF1181" s="756"/>
      <c r="BG1181" s="756"/>
      <c r="BH1181" s="756"/>
      <c r="BI1181" s="756"/>
      <c r="BJ1181" s="756"/>
      <c r="BK1181" s="756"/>
      <c r="BL1181" s="756"/>
      <c r="BM1181" s="685"/>
      <c r="BN1181" s="705">
        <f t="shared" si="151"/>
        <v>1169</v>
      </c>
      <c r="BO1181" s="756"/>
      <c r="BP1181" s="756"/>
      <c r="BQ1181" s="756"/>
      <c r="BR1181" s="756"/>
      <c r="BS1181" s="756"/>
      <c r="BT1181" s="756"/>
      <c r="BU1181" s="756"/>
      <c r="BV1181" s="756"/>
      <c r="BW1181" s="756"/>
      <c r="BX1181" s="756"/>
      <c r="BY1181" s="756"/>
      <c r="BZ1181" s="756"/>
    </row>
    <row r="1182" spans="2:78" x14ac:dyDescent="0.25">
      <c r="B1182" s="705">
        <v>1170</v>
      </c>
      <c r="C1182" s="765">
        <f>(1+_xlfn.XLOOKUP(INT((B1182-1)/12)+1,'ZC Curve'!$B$8:$B$107,'ZC Curve'!R$8:R$107,,0))^(1/12)-1</f>
        <v>0</v>
      </c>
      <c r="D1182" s="766">
        <f t="shared" si="152"/>
        <v>1</v>
      </c>
      <c r="E1182" s="765">
        <f>(1+_xlfn.XLOOKUP(INT((B1182-1)/12)+1,'ZC Curve'!$B$8:$B$107,'ZC Curve'!S$8:S$107,,0))^(1/12)-1</f>
        <v>0</v>
      </c>
      <c r="F1182" s="766">
        <f t="shared" si="153"/>
        <v>1</v>
      </c>
      <c r="G1182" s="765">
        <f>(1+_xlfn.XLOOKUP(INT((B1182-1)/12)+1,'ZC Curve'!$B$8:$B$107,'ZC Curve'!T$8:T$107,,0))^(1/12)-1</f>
        <v>0</v>
      </c>
      <c r="H1182" s="766">
        <f t="shared" si="154"/>
        <v>1</v>
      </c>
      <c r="I1182" s="594"/>
      <c r="J1182" s="705">
        <f t="shared" si="155"/>
        <v>1170</v>
      </c>
      <c r="K1182" s="756"/>
      <c r="L1182" s="756"/>
      <c r="M1182" s="756"/>
      <c r="N1182" s="756"/>
      <c r="O1182" s="756"/>
      <c r="P1182" s="756"/>
      <c r="Q1182" s="756"/>
      <c r="R1182" s="756"/>
      <c r="S1182" s="756"/>
      <c r="T1182" s="756"/>
      <c r="U1182" s="756"/>
      <c r="V1182" s="756"/>
      <c r="W1182" s="594"/>
      <c r="X1182" s="705">
        <f t="shared" si="156"/>
        <v>1170</v>
      </c>
      <c r="Y1182" s="756"/>
      <c r="Z1182" s="756"/>
      <c r="AA1182" s="756"/>
      <c r="AB1182" s="756"/>
      <c r="AC1182" s="756"/>
      <c r="AD1182" s="756"/>
      <c r="AE1182" s="756"/>
      <c r="AF1182" s="756"/>
      <c r="AG1182" s="756"/>
      <c r="AH1182" s="756"/>
      <c r="AI1182" s="756"/>
      <c r="AJ1182" s="756"/>
      <c r="AK1182" s="594"/>
      <c r="AL1182" s="705">
        <f t="shared" si="149"/>
        <v>1170</v>
      </c>
      <c r="AM1182" s="756"/>
      <c r="AN1182" s="756"/>
      <c r="AO1182" s="756"/>
      <c r="AP1182" s="756"/>
      <c r="AQ1182" s="756"/>
      <c r="AR1182" s="756"/>
      <c r="AS1182" s="756"/>
      <c r="AT1182" s="756"/>
      <c r="AU1182" s="756"/>
      <c r="AV1182" s="756"/>
      <c r="AW1182" s="756"/>
      <c r="AX1182" s="756"/>
      <c r="AY1182" s="594"/>
      <c r="AZ1182" s="705">
        <f t="shared" si="150"/>
        <v>1170</v>
      </c>
      <c r="BA1182" s="756"/>
      <c r="BB1182" s="756"/>
      <c r="BC1182" s="756"/>
      <c r="BD1182" s="756"/>
      <c r="BE1182" s="756"/>
      <c r="BF1182" s="756"/>
      <c r="BG1182" s="756"/>
      <c r="BH1182" s="756"/>
      <c r="BI1182" s="756"/>
      <c r="BJ1182" s="756"/>
      <c r="BK1182" s="756"/>
      <c r="BL1182" s="756"/>
      <c r="BM1182" s="685"/>
      <c r="BN1182" s="705">
        <f t="shared" si="151"/>
        <v>1170</v>
      </c>
      <c r="BO1182" s="756"/>
      <c r="BP1182" s="756"/>
      <c r="BQ1182" s="756"/>
      <c r="BR1182" s="756"/>
      <c r="BS1182" s="756"/>
      <c r="BT1182" s="756"/>
      <c r="BU1182" s="756"/>
      <c r="BV1182" s="756"/>
      <c r="BW1182" s="756"/>
      <c r="BX1182" s="756"/>
      <c r="BY1182" s="756"/>
      <c r="BZ1182" s="756"/>
    </row>
    <row r="1183" spans="2:78" x14ac:dyDescent="0.25">
      <c r="B1183" s="705">
        <v>1171</v>
      </c>
      <c r="C1183" s="765">
        <f>(1+_xlfn.XLOOKUP(INT((B1183-1)/12)+1,'ZC Curve'!$B$8:$B$107,'ZC Curve'!R$8:R$107,,0))^(1/12)-1</f>
        <v>0</v>
      </c>
      <c r="D1183" s="766">
        <f t="shared" si="152"/>
        <v>1</v>
      </c>
      <c r="E1183" s="765">
        <f>(1+_xlfn.XLOOKUP(INT((B1183-1)/12)+1,'ZC Curve'!$B$8:$B$107,'ZC Curve'!S$8:S$107,,0))^(1/12)-1</f>
        <v>0</v>
      </c>
      <c r="F1183" s="766">
        <f t="shared" si="153"/>
        <v>1</v>
      </c>
      <c r="G1183" s="765">
        <f>(1+_xlfn.XLOOKUP(INT((B1183-1)/12)+1,'ZC Curve'!$B$8:$B$107,'ZC Curve'!T$8:T$107,,0))^(1/12)-1</f>
        <v>0</v>
      </c>
      <c r="H1183" s="766">
        <f t="shared" si="154"/>
        <v>1</v>
      </c>
      <c r="I1183" s="594"/>
      <c r="J1183" s="705">
        <f t="shared" si="155"/>
        <v>1171</v>
      </c>
      <c r="K1183" s="756"/>
      <c r="L1183" s="756"/>
      <c r="M1183" s="756"/>
      <c r="N1183" s="756"/>
      <c r="O1183" s="756"/>
      <c r="P1183" s="756"/>
      <c r="Q1183" s="756"/>
      <c r="R1183" s="756"/>
      <c r="S1183" s="756"/>
      <c r="T1183" s="756"/>
      <c r="U1183" s="756"/>
      <c r="V1183" s="756"/>
      <c r="W1183" s="594"/>
      <c r="X1183" s="705">
        <f t="shared" si="156"/>
        <v>1171</v>
      </c>
      <c r="Y1183" s="756"/>
      <c r="Z1183" s="756"/>
      <c r="AA1183" s="756"/>
      <c r="AB1183" s="756"/>
      <c r="AC1183" s="756"/>
      <c r="AD1183" s="756"/>
      <c r="AE1183" s="756"/>
      <c r="AF1183" s="756"/>
      <c r="AG1183" s="756"/>
      <c r="AH1183" s="756"/>
      <c r="AI1183" s="756"/>
      <c r="AJ1183" s="756"/>
      <c r="AK1183" s="594"/>
      <c r="AL1183" s="705">
        <f t="shared" si="149"/>
        <v>1171</v>
      </c>
      <c r="AM1183" s="756"/>
      <c r="AN1183" s="756"/>
      <c r="AO1183" s="756"/>
      <c r="AP1183" s="756"/>
      <c r="AQ1183" s="756"/>
      <c r="AR1183" s="756"/>
      <c r="AS1183" s="756"/>
      <c r="AT1183" s="756"/>
      <c r="AU1183" s="756"/>
      <c r="AV1183" s="756"/>
      <c r="AW1183" s="756"/>
      <c r="AX1183" s="756"/>
      <c r="AY1183" s="594"/>
      <c r="AZ1183" s="705">
        <f t="shared" si="150"/>
        <v>1171</v>
      </c>
      <c r="BA1183" s="756"/>
      <c r="BB1183" s="756"/>
      <c r="BC1183" s="756"/>
      <c r="BD1183" s="756"/>
      <c r="BE1183" s="756"/>
      <c r="BF1183" s="756"/>
      <c r="BG1183" s="756"/>
      <c r="BH1183" s="756"/>
      <c r="BI1183" s="756"/>
      <c r="BJ1183" s="756"/>
      <c r="BK1183" s="756"/>
      <c r="BL1183" s="756"/>
      <c r="BM1183" s="685"/>
      <c r="BN1183" s="705">
        <f t="shared" si="151"/>
        <v>1171</v>
      </c>
      <c r="BO1183" s="756"/>
      <c r="BP1183" s="756"/>
      <c r="BQ1183" s="756"/>
      <c r="BR1183" s="756"/>
      <c r="BS1183" s="756"/>
      <c r="BT1183" s="756"/>
      <c r="BU1183" s="756"/>
      <c r="BV1183" s="756"/>
      <c r="BW1183" s="756"/>
      <c r="BX1183" s="756"/>
      <c r="BY1183" s="756"/>
      <c r="BZ1183" s="756"/>
    </row>
    <row r="1184" spans="2:78" x14ac:dyDescent="0.25">
      <c r="B1184" s="705">
        <v>1172</v>
      </c>
      <c r="C1184" s="765">
        <f>(1+_xlfn.XLOOKUP(INT((B1184-1)/12)+1,'ZC Curve'!$B$8:$B$107,'ZC Curve'!R$8:R$107,,0))^(1/12)-1</f>
        <v>0</v>
      </c>
      <c r="D1184" s="766">
        <f t="shared" si="152"/>
        <v>1</v>
      </c>
      <c r="E1184" s="765">
        <f>(1+_xlfn.XLOOKUP(INT((B1184-1)/12)+1,'ZC Curve'!$B$8:$B$107,'ZC Curve'!S$8:S$107,,0))^(1/12)-1</f>
        <v>0</v>
      </c>
      <c r="F1184" s="766">
        <f t="shared" si="153"/>
        <v>1</v>
      </c>
      <c r="G1184" s="765">
        <f>(1+_xlfn.XLOOKUP(INT((B1184-1)/12)+1,'ZC Curve'!$B$8:$B$107,'ZC Curve'!T$8:T$107,,0))^(1/12)-1</f>
        <v>0</v>
      </c>
      <c r="H1184" s="766">
        <f t="shared" si="154"/>
        <v>1</v>
      </c>
      <c r="I1184" s="594"/>
      <c r="J1184" s="705">
        <f t="shared" si="155"/>
        <v>1172</v>
      </c>
      <c r="K1184" s="756"/>
      <c r="L1184" s="756"/>
      <c r="M1184" s="756"/>
      <c r="N1184" s="756"/>
      <c r="O1184" s="756"/>
      <c r="P1184" s="756"/>
      <c r="Q1184" s="756"/>
      <c r="R1184" s="756"/>
      <c r="S1184" s="756"/>
      <c r="T1184" s="756"/>
      <c r="U1184" s="756"/>
      <c r="V1184" s="756"/>
      <c r="W1184" s="594"/>
      <c r="X1184" s="705">
        <f t="shared" si="156"/>
        <v>1172</v>
      </c>
      <c r="Y1184" s="756"/>
      <c r="Z1184" s="756"/>
      <c r="AA1184" s="756"/>
      <c r="AB1184" s="756"/>
      <c r="AC1184" s="756"/>
      <c r="AD1184" s="756"/>
      <c r="AE1184" s="756"/>
      <c r="AF1184" s="756"/>
      <c r="AG1184" s="756"/>
      <c r="AH1184" s="756"/>
      <c r="AI1184" s="756"/>
      <c r="AJ1184" s="756"/>
      <c r="AK1184" s="594"/>
      <c r="AL1184" s="705">
        <f t="shared" si="149"/>
        <v>1172</v>
      </c>
      <c r="AM1184" s="756"/>
      <c r="AN1184" s="756"/>
      <c r="AO1184" s="756"/>
      <c r="AP1184" s="756"/>
      <c r="AQ1184" s="756"/>
      <c r="AR1184" s="756"/>
      <c r="AS1184" s="756"/>
      <c r="AT1184" s="756"/>
      <c r="AU1184" s="756"/>
      <c r="AV1184" s="756"/>
      <c r="AW1184" s="756"/>
      <c r="AX1184" s="756"/>
      <c r="AY1184" s="594"/>
      <c r="AZ1184" s="705">
        <f t="shared" si="150"/>
        <v>1172</v>
      </c>
      <c r="BA1184" s="756"/>
      <c r="BB1184" s="756"/>
      <c r="BC1184" s="756"/>
      <c r="BD1184" s="756"/>
      <c r="BE1184" s="756"/>
      <c r="BF1184" s="756"/>
      <c r="BG1184" s="756"/>
      <c r="BH1184" s="756"/>
      <c r="BI1184" s="756"/>
      <c r="BJ1184" s="756"/>
      <c r="BK1184" s="756"/>
      <c r="BL1184" s="756"/>
      <c r="BM1184" s="685"/>
      <c r="BN1184" s="705">
        <f t="shared" si="151"/>
        <v>1172</v>
      </c>
      <c r="BO1184" s="756"/>
      <c r="BP1184" s="756"/>
      <c r="BQ1184" s="756"/>
      <c r="BR1184" s="756"/>
      <c r="BS1184" s="756"/>
      <c r="BT1184" s="756"/>
      <c r="BU1184" s="756"/>
      <c r="BV1184" s="756"/>
      <c r="BW1184" s="756"/>
      <c r="BX1184" s="756"/>
      <c r="BY1184" s="756"/>
      <c r="BZ1184" s="756"/>
    </row>
    <row r="1185" spans="2:78" x14ac:dyDescent="0.25">
      <c r="B1185" s="705">
        <v>1173</v>
      </c>
      <c r="C1185" s="765">
        <f>(1+_xlfn.XLOOKUP(INT((B1185-1)/12)+1,'ZC Curve'!$B$8:$B$107,'ZC Curve'!R$8:R$107,,0))^(1/12)-1</f>
        <v>0</v>
      </c>
      <c r="D1185" s="766">
        <f t="shared" si="152"/>
        <v>1</v>
      </c>
      <c r="E1185" s="765">
        <f>(1+_xlfn.XLOOKUP(INT((B1185-1)/12)+1,'ZC Curve'!$B$8:$B$107,'ZC Curve'!S$8:S$107,,0))^(1/12)-1</f>
        <v>0</v>
      </c>
      <c r="F1185" s="766">
        <f t="shared" si="153"/>
        <v>1</v>
      </c>
      <c r="G1185" s="765">
        <f>(1+_xlfn.XLOOKUP(INT((B1185-1)/12)+1,'ZC Curve'!$B$8:$B$107,'ZC Curve'!T$8:T$107,,0))^(1/12)-1</f>
        <v>0</v>
      </c>
      <c r="H1185" s="766">
        <f t="shared" si="154"/>
        <v>1</v>
      </c>
      <c r="I1185" s="594"/>
      <c r="J1185" s="705">
        <f t="shared" si="155"/>
        <v>1173</v>
      </c>
      <c r="K1185" s="756"/>
      <c r="L1185" s="756"/>
      <c r="M1185" s="756"/>
      <c r="N1185" s="756"/>
      <c r="O1185" s="756"/>
      <c r="P1185" s="756"/>
      <c r="Q1185" s="756"/>
      <c r="R1185" s="756"/>
      <c r="S1185" s="756"/>
      <c r="T1185" s="756"/>
      <c r="U1185" s="756"/>
      <c r="V1185" s="756"/>
      <c r="W1185" s="594"/>
      <c r="X1185" s="705">
        <f t="shared" si="156"/>
        <v>1173</v>
      </c>
      <c r="Y1185" s="756"/>
      <c r="Z1185" s="756"/>
      <c r="AA1185" s="756"/>
      <c r="AB1185" s="756"/>
      <c r="AC1185" s="756"/>
      <c r="AD1185" s="756"/>
      <c r="AE1185" s="756"/>
      <c r="AF1185" s="756"/>
      <c r="AG1185" s="756"/>
      <c r="AH1185" s="756"/>
      <c r="AI1185" s="756"/>
      <c r="AJ1185" s="756"/>
      <c r="AK1185" s="594"/>
      <c r="AL1185" s="705">
        <f t="shared" si="149"/>
        <v>1173</v>
      </c>
      <c r="AM1185" s="756"/>
      <c r="AN1185" s="756"/>
      <c r="AO1185" s="756"/>
      <c r="AP1185" s="756"/>
      <c r="AQ1185" s="756"/>
      <c r="AR1185" s="756"/>
      <c r="AS1185" s="756"/>
      <c r="AT1185" s="756"/>
      <c r="AU1185" s="756"/>
      <c r="AV1185" s="756"/>
      <c r="AW1185" s="756"/>
      <c r="AX1185" s="756"/>
      <c r="AY1185" s="594"/>
      <c r="AZ1185" s="705">
        <f t="shared" si="150"/>
        <v>1173</v>
      </c>
      <c r="BA1185" s="756"/>
      <c r="BB1185" s="756"/>
      <c r="BC1185" s="756"/>
      <c r="BD1185" s="756"/>
      <c r="BE1185" s="756"/>
      <c r="BF1185" s="756"/>
      <c r="BG1185" s="756"/>
      <c r="BH1185" s="756"/>
      <c r="BI1185" s="756"/>
      <c r="BJ1185" s="756"/>
      <c r="BK1185" s="756"/>
      <c r="BL1185" s="756"/>
      <c r="BM1185" s="685"/>
      <c r="BN1185" s="705">
        <f t="shared" si="151"/>
        <v>1173</v>
      </c>
      <c r="BO1185" s="756"/>
      <c r="BP1185" s="756"/>
      <c r="BQ1185" s="756"/>
      <c r="BR1185" s="756"/>
      <c r="BS1185" s="756"/>
      <c r="BT1185" s="756"/>
      <c r="BU1185" s="756"/>
      <c r="BV1185" s="756"/>
      <c r="BW1185" s="756"/>
      <c r="BX1185" s="756"/>
      <c r="BY1185" s="756"/>
      <c r="BZ1185" s="756"/>
    </row>
    <row r="1186" spans="2:78" x14ac:dyDescent="0.25">
      <c r="B1186" s="705">
        <v>1174</v>
      </c>
      <c r="C1186" s="765">
        <f>(1+_xlfn.XLOOKUP(INT((B1186-1)/12)+1,'ZC Curve'!$B$8:$B$107,'ZC Curve'!R$8:R$107,,0))^(1/12)-1</f>
        <v>0</v>
      </c>
      <c r="D1186" s="766">
        <f t="shared" si="152"/>
        <v>1</v>
      </c>
      <c r="E1186" s="765">
        <f>(1+_xlfn.XLOOKUP(INT((B1186-1)/12)+1,'ZC Curve'!$B$8:$B$107,'ZC Curve'!S$8:S$107,,0))^(1/12)-1</f>
        <v>0</v>
      </c>
      <c r="F1186" s="766">
        <f t="shared" si="153"/>
        <v>1</v>
      </c>
      <c r="G1186" s="765">
        <f>(1+_xlfn.XLOOKUP(INT((B1186-1)/12)+1,'ZC Curve'!$B$8:$B$107,'ZC Curve'!T$8:T$107,,0))^(1/12)-1</f>
        <v>0</v>
      </c>
      <c r="H1186" s="766">
        <f t="shared" si="154"/>
        <v>1</v>
      </c>
      <c r="I1186" s="594"/>
      <c r="J1186" s="705">
        <f t="shared" si="155"/>
        <v>1174</v>
      </c>
      <c r="K1186" s="756"/>
      <c r="L1186" s="756"/>
      <c r="M1186" s="756"/>
      <c r="N1186" s="756"/>
      <c r="O1186" s="756"/>
      <c r="P1186" s="756"/>
      <c r="Q1186" s="756"/>
      <c r="R1186" s="756"/>
      <c r="S1186" s="756"/>
      <c r="T1186" s="756"/>
      <c r="U1186" s="756"/>
      <c r="V1186" s="756"/>
      <c r="W1186" s="594"/>
      <c r="X1186" s="705">
        <f t="shared" si="156"/>
        <v>1174</v>
      </c>
      <c r="Y1186" s="756"/>
      <c r="Z1186" s="756"/>
      <c r="AA1186" s="756"/>
      <c r="AB1186" s="756"/>
      <c r="AC1186" s="756"/>
      <c r="AD1186" s="756"/>
      <c r="AE1186" s="756"/>
      <c r="AF1186" s="756"/>
      <c r="AG1186" s="756"/>
      <c r="AH1186" s="756"/>
      <c r="AI1186" s="756"/>
      <c r="AJ1186" s="756"/>
      <c r="AK1186" s="594"/>
      <c r="AL1186" s="705">
        <f t="shared" si="149"/>
        <v>1174</v>
      </c>
      <c r="AM1186" s="756"/>
      <c r="AN1186" s="756"/>
      <c r="AO1186" s="756"/>
      <c r="AP1186" s="756"/>
      <c r="AQ1186" s="756"/>
      <c r="AR1186" s="756"/>
      <c r="AS1186" s="756"/>
      <c r="AT1186" s="756"/>
      <c r="AU1186" s="756"/>
      <c r="AV1186" s="756"/>
      <c r="AW1186" s="756"/>
      <c r="AX1186" s="756"/>
      <c r="AY1186" s="594"/>
      <c r="AZ1186" s="705">
        <f t="shared" si="150"/>
        <v>1174</v>
      </c>
      <c r="BA1186" s="756"/>
      <c r="BB1186" s="756"/>
      <c r="BC1186" s="756"/>
      <c r="BD1186" s="756"/>
      <c r="BE1186" s="756"/>
      <c r="BF1186" s="756"/>
      <c r="BG1186" s="756"/>
      <c r="BH1186" s="756"/>
      <c r="BI1186" s="756"/>
      <c r="BJ1186" s="756"/>
      <c r="BK1186" s="756"/>
      <c r="BL1186" s="756"/>
      <c r="BM1186" s="685"/>
      <c r="BN1186" s="705">
        <f t="shared" si="151"/>
        <v>1174</v>
      </c>
      <c r="BO1186" s="756"/>
      <c r="BP1186" s="756"/>
      <c r="BQ1186" s="756"/>
      <c r="BR1186" s="756"/>
      <c r="BS1186" s="756"/>
      <c r="BT1186" s="756"/>
      <c r="BU1186" s="756"/>
      <c r="BV1186" s="756"/>
      <c r="BW1186" s="756"/>
      <c r="BX1186" s="756"/>
      <c r="BY1186" s="756"/>
      <c r="BZ1186" s="756"/>
    </row>
    <row r="1187" spans="2:78" x14ac:dyDescent="0.25">
      <c r="B1187" s="705">
        <v>1175</v>
      </c>
      <c r="C1187" s="765">
        <f>(1+_xlfn.XLOOKUP(INT((B1187-1)/12)+1,'ZC Curve'!$B$8:$B$107,'ZC Curve'!R$8:R$107,,0))^(1/12)-1</f>
        <v>0</v>
      </c>
      <c r="D1187" s="766">
        <f t="shared" si="152"/>
        <v>1</v>
      </c>
      <c r="E1187" s="765">
        <f>(1+_xlfn.XLOOKUP(INT((B1187-1)/12)+1,'ZC Curve'!$B$8:$B$107,'ZC Curve'!S$8:S$107,,0))^(1/12)-1</f>
        <v>0</v>
      </c>
      <c r="F1187" s="766">
        <f t="shared" si="153"/>
        <v>1</v>
      </c>
      <c r="G1187" s="765">
        <f>(1+_xlfn.XLOOKUP(INT((B1187-1)/12)+1,'ZC Curve'!$B$8:$B$107,'ZC Curve'!T$8:T$107,,0))^(1/12)-1</f>
        <v>0</v>
      </c>
      <c r="H1187" s="766">
        <f t="shared" si="154"/>
        <v>1</v>
      </c>
      <c r="I1187" s="594"/>
      <c r="J1187" s="705">
        <f t="shared" si="155"/>
        <v>1175</v>
      </c>
      <c r="K1187" s="756"/>
      <c r="L1187" s="756"/>
      <c r="M1187" s="756"/>
      <c r="N1187" s="756"/>
      <c r="O1187" s="756"/>
      <c r="P1187" s="756"/>
      <c r="Q1187" s="756"/>
      <c r="R1187" s="756"/>
      <c r="S1187" s="756"/>
      <c r="T1187" s="756"/>
      <c r="U1187" s="756"/>
      <c r="V1187" s="756"/>
      <c r="W1187" s="594"/>
      <c r="X1187" s="705">
        <f t="shared" si="156"/>
        <v>1175</v>
      </c>
      <c r="Y1187" s="756"/>
      <c r="Z1187" s="756"/>
      <c r="AA1187" s="756"/>
      <c r="AB1187" s="756"/>
      <c r="AC1187" s="756"/>
      <c r="AD1187" s="756"/>
      <c r="AE1187" s="756"/>
      <c r="AF1187" s="756"/>
      <c r="AG1187" s="756"/>
      <c r="AH1187" s="756"/>
      <c r="AI1187" s="756"/>
      <c r="AJ1187" s="756"/>
      <c r="AK1187" s="594"/>
      <c r="AL1187" s="705">
        <f t="shared" si="149"/>
        <v>1175</v>
      </c>
      <c r="AM1187" s="756"/>
      <c r="AN1187" s="756"/>
      <c r="AO1187" s="756"/>
      <c r="AP1187" s="756"/>
      <c r="AQ1187" s="756"/>
      <c r="AR1187" s="756"/>
      <c r="AS1187" s="756"/>
      <c r="AT1187" s="756"/>
      <c r="AU1187" s="756"/>
      <c r="AV1187" s="756"/>
      <c r="AW1187" s="756"/>
      <c r="AX1187" s="756"/>
      <c r="AY1187" s="594"/>
      <c r="AZ1187" s="705">
        <f t="shared" si="150"/>
        <v>1175</v>
      </c>
      <c r="BA1187" s="756"/>
      <c r="BB1187" s="756"/>
      <c r="BC1187" s="756"/>
      <c r="BD1187" s="756"/>
      <c r="BE1187" s="756"/>
      <c r="BF1187" s="756"/>
      <c r="BG1187" s="756"/>
      <c r="BH1187" s="756"/>
      <c r="BI1187" s="756"/>
      <c r="BJ1187" s="756"/>
      <c r="BK1187" s="756"/>
      <c r="BL1187" s="756"/>
      <c r="BM1187" s="685"/>
      <c r="BN1187" s="705">
        <f t="shared" si="151"/>
        <v>1175</v>
      </c>
      <c r="BO1187" s="756"/>
      <c r="BP1187" s="756"/>
      <c r="BQ1187" s="756"/>
      <c r="BR1187" s="756"/>
      <c r="BS1187" s="756"/>
      <c r="BT1187" s="756"/>
      <c r="BU1187" s="756"/>
      <c r="BV1187" s="756"/>
      <c r="BW1187" s="756"/>
      <c r="BX1187" s="756"/>
      <c r="BY1187" s="756"/>
      <c r="BZ1187" s="756"/>
    </row>
    <row r="1188" spans="2:78" x14ac:dyDescent="0.25">
      <c r="B1188" s="705">
        <v>1176</v>
      </c>
      <c r="C1188" s="765">
        <f>(1+_xlfn.XLOOKUP(INT((B1188-1)/12)+1,'ZC Curve'!$B$8:$B$107,'ZC Curve'!R$8:R$107,,0))^(1/12)-1</f>
        <v>0</v>
      </c>
      <c r="D1188" s="766">
        <f t="shared" si="152"/>
        <v>1</v>
      </c>
      <c r="E1188" s="765">
        <f>(1+_xlfn.XLOOKUP(INT((B1188-1)/12)+1,'ZC Curve'!$B$8:$B$107,'ZC Curve'!S$8:S$107,,0))^(1/12)-1</f>
        <v>0</v>
      </c>
      <c r="F1188" s="766">
        <f t="shared" si="153"/>
        <v>1</v>
      </c>
      <c r="G1188" s="765">
        <f>(1+_xlfn.XLOOKUP(INT((B1188-1)/12)+1,'ZC Curve'!$B$8:$B$107,'ZC Curve'!T$8:T$107,,0))^(1/12)-1</f>
        <v>0</v>
      </c>
      <c r="H1188" s="766">
        <f t="shared" si="154"/>
        <v>1</v>
      </c>
      <c r="I1188" s="594"/>
      <c r="J1188" s="705">
        <f t="shared" si="155"/>
        <v>1176</v>
      </c>
      <c r="K1188" s="756"/>
      <c r="L1188" s="756"/>
      <c r="M1188" s="756"/>
      <c r="N1188" s="756"/>
      <c r="O1188" s="756"/>
      <c r="P1188" s="756"/>
      <c r="Q1188" s="756"/>
      <c r="R1188" s="756"/>
      <c r="S1188" s="756"/>
      <c r="T1188" s="756"/>
      <c r="U1188" s="756"/>
      <c r="V1188" s="756"/>
      <c r="W1188" s="594"/>
      <c r="X1188" s="705">
        <f t="shared" si="156"/>
        <v>1176</v>
      </c>
      <c r="Y1188" s="756"/>
      <c r="Z1188" s="756"/>
      <c r="AA1188" s="756"/>
      <c r="AB1188" s="756"/>
      <c r="AC1188" s="756"/>
      <c r="AD1188" s="756"/>
      <c r="AE1188" s="756"/>
      <c r="AF1188" s="756"/>
      <c r="AG1188" s="756"/>
      <c r="AH1188" s="756"/>
      <c r="AI1188" s="756"/>
      <c r="AJ1188" s="756"/>
      <c r="AK1188" s="594"/>
      <c r="AL1188" s="705">
        <f t="shared" si="149"/>
        <v>1176</v>
      </c>
      <c r="AM1188" s="756"/>
      <c r="AN1188" s="756"/>
      <c r="AO1188" s="756"/>
      <c r="AP1188" s="756"/>
      <c r="AQ1188" s="756"/>
      <c r="AR1188" s="756"/>
      <c r="AS1188" s="756"/>
      <c r="AT1188" s="756"/>
      <c r="AU1188" s="756"/>
      <c r="AV1188" s="756"/>
      <c r="AW1188" s="756"/>
      <c r="AX1188" s="756"/>
      <c r="AY1188" s="594"/>
      <c r="AZ1188" s="705">
        <f t="shared" si="150"/>
        <v>1176</v>
      </c>
      <c r="BA1188" s="756"/>
      <c r="BB1188" s="756"/>
      <c r="BC1188" s="756"/>
      <c r="BD1188" s="756"/>
      <c r="BE1188" s="756"/>
      <c r="BF1188" s="756"/>
      <c r="BG1188" s="756"/>
      <c r="BH1188" s="756"/>
      <c r="BI1188" s="756"/>
      <c r="BJ1188" s="756"/>
      <c r="BK1188" s="756"/>
      <c r="BL1188" s="756"/>
      <c r="BM1188" s="685"/>
      <c r="BN1188" s="705">
        <f t="shared" si="151"/>
        <v>1176</v>
      </c>
      <c r="BO1188" s="756"/>
      <c r="BP1188" s="756"/>
      <c r="BQ1188" s="756"/>
      <c r="BR1188" s="756"/>
      <c r="BS1188" s="756"/>
      <c r="BT1188" s="756"/>
      <c r="BU1188" s="756"/>
      <c r="BV1188" s="756"/>
      <c r="BW1188" s="756"/>
      <c r="BX1188" s="756"/>
      <c r="BY1188" s="756"/>
      <c r="BZ1188" s="756"/>
    </row>
    <row r="1189" spans="2:78" x14ac:dyDescent="0.25">
      <c r="B1189" s="705">
        <v>1177</v>
      </c>
      <c r="C1189" s="765">
        <f>(1+_xlfn.XLOOKUP(INT((B1189-1)/12)+1,'ZC Curve'!$B$8:$B$107,'ZC Curve'!R$8:R$107,,0))^(1/12)-1</f>
        <v>0</v>
      </c>
      <c r="D1189" s="766">
        <f t="shared" si="152"/>
        <v>1</v>
      </c>
      <c r="E1189" s="765">
        <f>(1+_xlfn.XLOOKUP(INT((B1189-1)/12)+1,'ZC Curve'!$B$8:$B$107,'ZC Curve'!S$8:S$107,,0))^(1/12)-1</f>
        <v>0</v>
      </c>
      <c r="F1189" s="766">
        <f t="shared" si="153"/>
        <v>1</v>
      </c>
      <c r="G1189" s="765">
        <f>(1+_xlfn.XLOOKUP(INT((B1189-1)/12)+1,'ZC Curve'!$B$8:$B$107,'ZC Curve'!T$8:T$107,,0))^(1/12)-1</f>
        <v>0</v>
      </c>
      <c r="H1189" s="766">
        <f t="shared" si="154"/>
        <v>1</v>
      </c>
      <c r="I1189" s="594"/>
      <c r="J1189" s="705">
        <f t="shared" si="155"/>
        <v>1177</v>
      </c>
      <c r="K1189" s="756"/>
      <c r="L1189" s="756"/>
      <c r="M1189" s="756"/>
      <c r="N1189" s="756"/>
      <c r="O1189" s="756"/>
      <c r="P1189" s="756"/>
      <c r="Q1189" s="756"/>
      <c r="R1189" s="756"/>
      <c r="S1189" s="756"/>
      <c r="T1189" s="756"/>
      <c r="U1189" s="756"/>
      <c r="V1189" s="756"/>
      <c r="W1189" s="594"/>
      <c r="X1189" s="705">
        <f t="shared" si="156"/>
        <v>1177</v>
      </c>
      <c r="Y1189" s="756"/>
      <c r="Z1189" s="756"/>
      <c r="AA1189" s="756"/>
      <c r="AB1189" s="756"/>
      <c r="AC1189" s="756"/>
      <c r="AD1189" s="756"/>
      <c r="AE1189" s="756"/>
      <c r="AF1189" s="756"/>
      <c r="AG1189" s="756"/>
      <c r="AH1189" s="756"/>
      <c r="AI1189" s="756"/>
      <c r="AJ1189" s="756"/>
      <c r="AK1189" s="594"/>
      <c r="AL1189" s="705">
        <f t="shared" si="149"/>
        <v>1177</v>
      </c>
      <c r="AM1189" s="756"/>
      <c r="AN1189" s="756"/>
      <c r="AO1189" s="756"/>
      <c r="AP1189" s="756"/>
      <c r="AQ1189" s="756"/>
      <c r="AR1189" s="756"/>
      <c r="AS1189" s="756"/>
      <c r="AT1189" s="756"/>
      <c r="AU1189" s="756"/>
      <c r="AV1189" s="756"/>
      <c r="AW1189" s="756"/>
      <c r="AX1189" s="756"/>
      <c r="AY1189" s="594"/>
      <c r="AZ1189" s="705">
        <f t="shared" si="150"/>
        <v>1177</v>
      </c>
      <c r="BA1189" s="756"/>
      <c r="BB1189" s="756"/>
      <c r="BC1189" s="756"/>
      <c r="BD1189" s="756"/>
      <c r="BE1189" s="756"/>
      <c r="BF1189" s="756"/>
      <c r="BG1189" s="756"/>
      <c r="BH1189" s="756"/>
      <c r="BI1189" s="756"/>
      <c r="BJ1189" s="756"/>
      <c r="BK1189" s="756"/>
      <c r="BL1189" s="756"/>
      <c r="BM1189" s="685"/>
      <c r="BN1189" s="705">
        <f t="shared" si="151"/>
        <v>1177</v>
      </c>
      <c r="BO1189" s="756"/>
      <c r="BP1189" s="756"/>
      <c r="BQ1189" s="756"/>
      <c r="BR1189" s="756"/>
      <c r="BS1189" s="756"/>
      <c r="BT1189" s="756"/>
      <c r="BU1189" s="756"/>
      <c r="BV1189" s="756"/>
      <c r="BW1189" s="756"/>
      <c r="BX1189" s="756"/>
      <c r="BY1189" s="756"/>
      <c r="BZ1189" s="756"/>
    </row>
    <row r="1190" spans="2:78" x14ac:dyDescent="0.25">
      <c r="B1190" s="705">
        <v>1178</v>
      </c>
      <c r="C1190" s="765">
        <f>(1+_xlfn.XLOOKUP(INT((B1190-1)/12)+1,'ZC Curve'!$B$8:$B$107,'ZC Curve'!R$8:R$107,,0))^(1/12)-1</f>
        <v>0</v>
      </c>
      <c r="D1190" s="766">
        <f t="shared" si="152"/>
        <v>1</v>
      </c>
      <c r="E1190" s="765">
        <f>(1+_xlfn.XLOOKUP(INT((B1190-1)/12)+1,'ZC Curve'!$B$8:$B$107,'ZC Curve'!S$8:S$107,,0))^(1/12)-1</f>
        <v>0</v>
      </c>
      <c r="F1190" s="766">
        <f t="shared" si="153"/>
        <v>1</v>
      </c>
      <c r="G1190" s="765">
        <f>(1+_xlfn.XLOOKUP(INT((B1190-1)/12)+1,'ZC Curve'!$B$8:$B$107,'ZC Curve'!T$8:T$107,,0))^(1/12)-1</f>
        <v>0</v>
      </c>
      <c r="H1190" s="766">
        <f t="shared" si="154"/>
        <v>1</v>
      </c>
      <c r="I1190" s="594"/>
      <c r="J1190" s="705">
        <f t="shared" si="155"/>
        <v>1178</v>
      </c>
      <c r="K1190" s="756"/>
      <c r="L1190" s="756"/>
      <c r="M1190" s="756"/>
      <c r="N1190" s="756"/>
      <c r="O1190" s="756"/>
      <c r="P1190" s="756"/>
      <c r="Q1190" s="756"/>
      <c r="R1190" s="756"/>
      <c r="S1190" s="756"/>
      <c r="T1190" s="756"/>
      <c r="U1190" s="756"/>
      <c r="V1190" s="756"/>
      <c r="W1190" s="594"/>
      <c r="X1190" s="705">
        <f t="shared" si="156"/>
        <v>1178</v>
      </c>
      <c r="Y1190" s="756"/>
      <c r="Z1190" s="756"/>
      <c r="AA1190" s="756"/>
      <c r="AB1190" s="756"/>
      <c r="AC1190" s="756"/>
      <c r="AD1190" s="756"/>
      <c r="AE1190" s="756"/>
      <c r="AF1190" s="756"/>
      <c r="AG1190" s="756"/>
      <c r="AH1190" s="756"/>
      <c r="AI1190" s="756"/>
      <c r="AJ1190" s="756"/>
      <c r="AK1190" s="594"/>
      <c r="AL1190" s="705">
        <f t="shared" si="149"/>
        <v>1178</v>
      </c>
      <c r="AM1190" s="756"/>
      <c r="AN1190" s="756"/>
      <c r="AO1190" s="756"/>
      <c r="AP1190" s="756"/>
      <c r="AQ1190" s="756"/>
      <c r="AR1190" s="756"/>
      <c r="AS1190" s="756"/>
      <c r="AT1190" s="756"/>
      <c r="AU1190" s="756"/>
      <c r="AV1190" s="756"/>
      <c r="AW1190" s="756"/>
      <c r="AX1190" s="756"/>
      <c r="AY1190" s="594"/>
      <c r="AZ1190" s="705">
        <f t="shared" si="150"/>
        <v>1178</v>
      </c>
      <c r="BA1190" s="756"/>
      <c r="BB1190" s="756"/>
      <c r="BC1190" s="756"/>
      <c r="BD1190" s="756"/>
      <c r="BE1190" s="756"/>
      <c r="BF1190" s="756"/>
      <c r="BG1190" s="756"/>
      <c r="BH1190" s="756"/>
      <c r="BI1190" s="756"/>
      <c r="BJ1190" s="756"/>
      <c r="BK1190" s="756"/>
      <c r="BL1190" s="756"/>
      <c r="BM1190" s="685"/>
      <c r="BN1190" s="705">
        <f t="shared" si="151"/>
        <v>1178</v>
      </c>
      <c r="BO1190" s="756"/>
      <c r="BP1190" s="756"/>
      <c r="BQ1190" s="756"/>
      <c r="BR1190" s="756"/>
      <c r="BS1190" s="756"/>
      <c r="BT1190" s="756"/>
      <c r="BU1190" s="756"/>
      <c r="BV1190" s="756"/>
      <c r="BW1190" s="756"/>
      <c r="BX1190" s="756"/>
      <c r="BY1190" s="756"/>
      <c r="BZ1190" s="756"/>
    </row>
    <row r="1191" spans="2:78" x14ac:dyDescent="0.25">
      <c r="B1191" s="705">
        <v>1179</v>
      </c>
      <c r="C1191" s="765">
        <f>(1+_xlfn.XLOOKUP(INT((B1191-1)/12)+1,'ZC Curve'!$B$8:$B$107,'ZC Curve'!R$8:R$107,,0))^(1/12)-1</f>
        <v>0</v>
      </c>
      <c r="D1191" s="766">
        <f t="shared" si="152"/>
        <v>1</v>
      </c>
      <c r="E1191" s="765">
        <f>(1+_xlfn.XLOOKUP(INT((B1191-1)/12)+1,'ZC Curve'!$B$8:$B$107,'ZC Curve'!S$8:S$107,,0))^(1/12)-1</f>
        <v>0</v>
      </c>
      <c r="F1191" s="766">
        <f t="shared" si="153"/>
        <v>1</v>
      </c>
      <c r="G1191" s="765">
        <f>(1+_xlfn.XLOOKUP(INT((B1191-1)/12)+1,'ZC Curve'!$B$8:$B$107,'ZC Curve'!T$8:T$107,,0))^(1/12)-1</f>
        <v>0</v>
      </c>
      <c r="H1191" s="766">
        <f t="shared" si="154"/>
        <v>1</v>
      </c>
      <c r="I1191" s="594"/>
      <c r="J1191" s="705">
        <f t="shared" si="155"/>
        <v>1179</v>
      </c>
      <c r="K1191" s="756"/>
      <c r="L1191" s="756"/>
      <c r="M1191" s="756"/>
      <c r="N1191" s="756"/>
      <c r="O1191" s="756"/>
      <c r="P1191" s="756"/>
      <c r="Q1191" s="756"/>
      <c r="R1191" s="756"/>
      <c r="S1191" s="756"/>
      <c r="T1191" s="756"/>
      <c r="U1191" s="756"/>
      <c r="V1191" s="756"/>
      <c r="W1191" s="594"/>
      <c r="X1191" s="705">
        <f t="shared" si="156"/>
        <v>1179</v>
      </c>
      <c r="Y1191" s="756"/>
      <c r="Z1191" s="756"/>
      <c r="AA1191" s="756"/>
      <c r="AB1191" s="756"/>
      <c r="AC1191" s="756"/>
      <c r="AD1191" s="756"/>
      <c r="AE1191" s="756"/>
      <c r="AF1191" s="756"/>
      <c r="AG1191" s="756"/>
      <c r="AH1191" s="756"/>
      <c r="AI1191" s="756"/>
      <c r="AJ1191" s="756"/>
      <c r="AK1191" s="594"/>
      <c r="AL1191" s="705">
        <f t="shared" si="149"/>
        <v>1179</v>
      </c>
      <c r="AM1191" s="756"/>
      <c r="AN1191" s="756"/>
      <c r="AO1191" s="756"/>
      <c r="AP1191" s="756"/>
      <c r="AQ1191" s="756"/>
      <c r="AR1191" s="756"/>
      <c r="AS1191" s="756"/>
      <c r="AT1191" s="756"/>
      <c r="AU1191" s="756"/>
      <c r="AV1191" s="756"/>
      <c r="AW1191" s="756"/>
      <c r="AX1191" s="756"/>
      <c r="AY1191" s="594"/>
      <c r="AZ1191" s="705">
        <f t="shared" si="150"/>
        <v>1179</v>
      </c>
      <c r="BA1191" s="756"/>
      <c r="BB1191" s="756"/>
      <c r="BC1191" s="756"/>
      <c r="BD1191" s="756"/>
      <c r="BE1191" s="756"/>
      <c r="BF1191" s="756"/>
      <c r="BG1191" s="756"/>
      <c r="BH1191" s="756"/>
      <c r="BI1191" s="756"/>
      <c r="BJ1191" s="756"/>
      <c r="BK1191" s="756"/>
      <c r="BL1191" s="756"/>
      <c r="BM1191" s="685"/>
      <c r="BN1191" s="705">
        <f t="shared" si="151"/>
        <v>1179</v>
      </c>
      <c r="BO1191" s="756"/>
      <c r="BP1191" s="756"/>
      <c r="BQ1191" s="756"/>
      <c r="BR1191" s="756"/>
      <c r="BS1191" s="756"/>
      <c r="BT1191" s="756"/>
      <c r="BU1191" s="756"/>
      <c r="BV1191" s="756"/>
      <c r="BW1191" s="756"/>
      <c r="BX1191" s="756"/>
      <c r="BY1191" s="756"/>
      <c r="BZ1191" s="756"/>
    </row>
    <row r="1192" spans="2:78" x14ac:dyDescent="0.25">
      <c r="B1192" s="705">
        <v>1180</v>
      </c>
      <c r="C1192" s="765">
        <f>(1+_xlfn.XLOOKUP(INT((B1192-1)/12)+1,'ZC Curve'!$B$8:$B$107,'ZC Curve'!R$8:R$107,,0))^(1/12)-1</f>
        <v>0</v>
      </c>
      <c r="D1192" s="766">
        <f t="shared" si="152"/>
        <v>1</v>
      </c>
      <c r="E1192" s="765">
        <f>(1+_xlfn.XLOOKUP(INT((B1192-1)/12)+1,'ZC Curve'!$B$8:$B$107,'ZC Curve'!S$8:S$107,,0))^(1/12)-1</f>
        <v>0</v>
      </c>
      <c r="F1192" s="766">
        <f t="shared" si="153"/>
        <v>1</v>
      </c>
      <c r="G1192" s="765">
        <f>(1+_xlfn.XLOOKUP(INT((B1192-1)/12)+1,'ZC Curve'!$B$8:$B$107,'ZC Curve'!T$8:T$107,,0))^(1/12)-1</f>
        <v>0</v>
      </c>
      <c r="H1192" s="766">
        <f t="shared" si="154"/>
        <v>1</v>
      </c>
      <c r="I1192" s="594"/>
      <c r="J1192" s="705">
        <f t="shared" si="155"/>
        <v>1180</v>
      </c>
      <c r="K1192" s="756"/>
      <c r="L1192" s="756"/>
      <c r="M1192" s="756"/>
      <c r="N1192" s="756"/>
      <c r="O1192" s="756"/>
      <c r="P1192" s="756"/>
      <c r="Q1192" s="756"/>
      <c r="R1192" s="756"/>
      <c r="S1192" s="756"/>
      <c r="T1192" s="756"/>
      <c r="U1192" s="756"/>
      <c r="V1192" s="756"/>
      <c r="W1192" s="594"/>
      <c r="X1192" s="705">
        <f t="shared" si="156"/>
        <v>1180</v>
      </c>
      <c r="Y1192" s="756"/>
      <c r="Z1192" s="756"/>
      <c r="AA1192" s="756"/>
      <c r="AB1192" s="756"/>
      <c r="AC1192" s="756"/>
      <c r="AD1192" s="756"/>
      <c r="AE1192" s="756"/>
      <c r="AF1192" s="756"/>
      <c r="AG1192" s="756"/>
      <c r="AH1192" s="756"/>
      <c r="AI1192" s="756"/>
      <c r="AJ1192" s="756"/>
      <c r="AK1192" s="594"/>
      <c r="AL1192" s="705">
        <f t="shared" si="149"/>
        <v>1180</v>
      </c>
      <c r="AM1192" s="756"/>
      <c r="AN1192" s="756"/>
      <c r="AO1192" s="756"/>
      <c r="AP1192" s="756"/>
      <c r="AQ1192" s="756"/>
      <c r="AR1192" s="756"/>
      <c r="AS1192" s="756"/>
      <c r="AT1192" s="756"/>
      <c r="AU1192" s="756"/>
      <c r="AV1192" s="756"/>
      <c r="AW1192" s="756"/>
      <c r="AX1192" s="756"/>
      <c r="AY1192" s="594"/>
      <c r="AZ1192" s="705">
        <f t="shared" si="150"/>
        <v>1180</v>
      </c>
      <c r="BA1192" s="756"/>
      <c r="BB1192" s="756"/>
      <c r="BC1192" s="756"/>
      <c r="BD1192" s="756"/>
      <c r="BE1192" s="756"/>
      <c r="BF1192" s="756"/>
      <c r="BG1192" s="756"/>
      <c r="BH1192" s="756"/>
      <c r="BI1192" s="756"/>
      <c r="BJ1192" s="756"/>
      <c r="BK1192" s="756"/>
      <c r="BL1192" s="756"/>
      <c r="BM1192" s="685"/>
      <c r="BN1192" s="705">
        <f t="shared" si="151"/>
        <v>1180</v>
      </c>
      <c r="BO1192" s="756"/>
      <c r="BP1192" s="756"/>
      <c r="BQ1192" s="756"/>
      <c r="BR1192" s="756"/>
      <c r="BS1192" s="756"/>
      <c r="BT1192" s="756"/>
      <c r="BU1192" s="756"/>
      <c r="BV1192" s="756"/>
      <c r="BW1192" s="756"/>
      <c r="BX1192" s="756"/>
      <c r="BY1192" s="756"/>
      <c r="BZ1192" s="756"/>
    </row>
    <row r="1193" spans="2:78" x14ac:dyDescent="0.25">
      <c r="B1193" s="705">
        <v>1181</v>
      </c>
      <c r="C1193" s="765">
        <f>(1+_xlfn.XLOOKUP(INT((B1193-1)/12)+1,'ZC Curve'!$B$8:$B$107,'ZC Curve'!R$8:R$107,,0))^(1/12)-1</f>
        <v>0</v>
      </c>
      <c r="D1193" s="766">
        <f t="shared" si="152"/>
        <v>1</v>
      </c>
      <c r="E1193" s="765">
        <f>(1+_xlfn.XLOOKUP(INT((B1193-1)/12)+1,'ZC Curve'!$B$8:$B$107,'ZC Curve'!S$8:S$107,,0))^(1/12)-1</f>
        <v>0</v>
      </c>
      <c r="F1193" s="766">
        <f t="shared" si="153"/>
        <v>1</v>
      </c>
      <c r="G1193" s="765">
        <f>(1+_xlfn.XLOOKUP(INT((B1193-1)/12)+1,'ZC Curve'!$B$8:$B$107,'ZC Curve'!T$8:T$107,,0))^(1/12)-1</f>
        <v>0</v>
      </c>
      <c r="H1193" s="766">
        <f t="shared" si="154"/>
        <v>1</v>
      </c>
      <c r="I1193" s="594"/>
      <c r="J1193" s="705">
        <f t="shared" si="155"/>
        <v>1181</v>
      </c>
      <c r="K1193" s="756"/>
      <c r="L1193" s="756"/>
      <c r="M1193" s="756"/>
      <c r="N1193" s="756"/>
      <c r="O1193" s="756"/>
      <c r="P1193" s="756"/>
      <c r="Q1193" s="756"/>
      <c r="R1193" s="756"/>
      <c r="S1193" s="756"/>
      <c r="T1193" s="756"/>
      <c r="U1193" s="756"/>
      <c r="V1193" s="756"/>
      <c r="W1193" s="594"/>
      <c r="X1193" s="705">
        <f t="shared" si="156"/>
        <v>1181</v>
      </c>
      <c r="Y1193" s="756"/>
      <c r="Z1193" s="756"/>
      <c r="AA1193" s="756"/>
      <c r="AB1193" s="756"/>
      <c r="AC1193" s="756"/>
      <c r="AD1193" s="756"/>
      <c r="AE1193" s="756"/>
      <c r="AF1193" s="756"/>
      <c r="AG1193" s="756"/>
      <c r="AH1193" s="756"/>
      <c r="AI1193" s="756"/>
      <c r="AJ1193" s="756"/>
      <c r="AK1193" s="594"/>
      <c r="AL1193" s="705">
        <f t="shared" si="149"/>
        <v>1181</v>
      </c>
      <c r="AM1193" s="756"/>
      <c r="AN1193" s="756"/>
      <c r="AO1193" s="756"/>
      <c r="AP1193" s="756"/>
      <c r="AQ1193" s="756"/>
      <c r="AR1193" s="756"/>
      <c r="AS1193" s="756"/>
      <c r="AT1193" s="756"/>
      <c r="AU1193" s="756"/>
      <c r="AV1193" s="756"/>
      <c r="AW1193" s="756"/>
      <c r="AX1193" s="756"/>
      <c r="AY1193" s="594"/>
      <c r="AZ1193" s="705">
        <f t="shared" si="150"/>
        <v>1181</v>
      </c>
      <c r="BA1193" s="756"/>
      <c r="BB1193" s="756"/>
      <c r="BC1193" s="756"/>
      <c r="BD1193" s="756"/>
      <c r="BE1193" s="756"/>
      <c r="BF1193" s="756"/>
      <c r="BG1193" s="756"/>
      <c r="BH1193" s="756"/>
      <c r="BI1193" s="756"/>
      <c r="BJ1193" s="756"/>
      <c r="BK1193" s="756"/>
      <c r="BL1193" s="756"/>
      <c r="BM1193" s="685"/>
      <c r="BN1193" s="705">
        <f t="shared" si="151"/>
        <v>1181</v>
      </c>
      <c r="BO1193" s="756"/>
      <c r="BP1193" s="756"/>
      <c r="BQ1193" s="756"/>
      <c r="BR1193" s="756"/>
      <c r="BS1193" s="756"/>
      <c r="BT1193" s="756"/>
      <c r="BU1193" s="756"/>
      <c r="BV1193" s="756"/>
      <c r="BW1193" s="756"/>
      <c r="BX1193" s="756"/>
      <c r="BY1193" s="756"/>
      <c r="BZ1193" s="756"/>
    </row>
    <row r="1194" spans="2:78" x14ac:dyDescent="0.25">
      <c r="B1194" s="705">
        <v>1182</v>
      </c>
      <c r="C1194" s="765">
        <f>(1+_xlfn.XLOOKUP(INT((B1194-1)/12)+1,'ZC Curve'!$B$8:$B$107,'ZC Curve'!R$8:R$107,,0))^(1/12)-1</f>
        <v>0</v>
      </c>
      <c r="D1194" s="766">
        <f t="shared" si="152"/>
        <v>1</v>
      </c>
      <c r="E1194" s="765">
        <f>(1+_xlfn.XLOOKUP(INT((B1194-1)/12)+1,'ZC Curve'!$B$8:$B$107,'ZC Curve'!S$8:S$107,,0))^(1/12)-1</f>
        <v>0</v>
      </c>
      <c r="F1194" s="766">
        <f t="shared" si="153"/>
        <v>1</v>
      </c>
      <c r="G1194" s="765">
        <f>(1+_xlfn.XLOOKUP(INT((B1194-1)/12)+1,'ZC Curve'!$B$8:$B$107,'ZC Curve'!T$8:T$107,,0))^(1/12)-1</f>
        <v>0</v>
      </c>
      <c r="H1194" s="766">
        <f t="shared" si="154"/>
        <v>1</v>
      </c>
      <c r="I1194" s="594"/>
      <c r="J1194" s="705">
        <f t="shared" si="155"/>
        <v>1182</v>
      </c>
      <c r="K1194" s="756"/>
      <c r="L1194" s="756"/>
      <c r="M1194" s="756"/>
      <c r="N1194" s="756"/>
      <c r="O1194" s="756"/>
      <c r="P1194" s="756"/>
      <c r="Q1194" s="756"/>
      <c r="R1194" s="756"/>
      <c r="S1194" s="756"/>
      <c r="T1194" s="756"/>
      <c r="U1194" s="756"/>
      <c r="V1194" s="756"/>
      <c r="W1194" s="594"/>
      <c r="X1194" s="705">
        <f t="shared" si="156"/>
        <v>1182</v>
      </c>
      <c r="Y1194" s="756"/>
      <c r="Z1194" s="756"/>
      <c r="AA1194" s="756"/>
      <c r="AB1194" s="756"/>
      <c r="AC1194" s="756"/>
      <c r="AD1194" s="756"/>
      <c r="AE1194" s="756"/>
      <c r="AF1194" s="756"/>
      <c r="AG1194" s="756"/>
      <c r="AH1194" s="756"/>
      <c r="AI1194" s="756"/>
      <c r="AJ1194" s="756"/>
      <c r="AK1194" s="594"/>
      <c r="AL1194" s="705">
        <f t="shared" si="149"/>
        <v>1182</v>
      </c>
      <c r="AM1194" s="756"/>
      <c r="AN1194" s="756"/>
      <c r="AO1194" s="756"/>
      <c r="AP1194" s="756"/>
      <c r="AQ1194" s="756"/>
      <c r="AR1194" s="756"/>
      <c r="AS1194" s="756"/>
      <c r="AT1194" s="756"/>
      <c r="AU1194" s="756"/>
      <c r="AV1194" s="756"/>
      <c r="AW1194" s="756"/>
      <c r="AX1194" s="756"/>
      <c r="AY1194" s="594"/>
      <c r="AZ1194" s="705">
        <f t="shared" si="150"/>
        <v>1182</v>
      </c>
      <c r="BA1194" s="756"/>
      <c r="BB1194" s="756"/>
      <c r="BC1194" s="756"/>
      <c r="BD1194" s="756"/>
      <c r="BE1194" s="756"/>
      <c r="BF1194" s="756"/>
      <c r="BG1194" s="756"/>
      <c r="BH1194" s="756"/>
      <c r="BI1194" s="756"/>
      <c r="BJ1194" s="756"/>
      <c r="BK1194" s="756"/>
      <c r="BL1194" s="756"/>
      <c r="BM1194" s="685"/>
      <c r="BN1194" s="705">
        <f t="shared" si="151"/>
        <v>1182</v>
      </c>
      <c r="BO1194" s="756"/>
      <c r="BP1194" s="756"/>
      <c r="BQ1194" s="756"/>
      <c r="BR1194" s="756"/>
      <c r="BS1194" s="756"/>
      <c r="BT1194" s="756"/>
      <c r="BU1194" s="756"/>
      <c r="BV1194" s="756"/>
      <c r="BW1194" s="756"/>
      <c r="BX1194" s="756"/>
      <c r="BY1194" s="756"/>
      <c r="BZ1194" s="756"/>
    </row>
    <row r="1195" spans="2:78" x14ac:dyDescent="0.25">
      <c r="B1195" s="705">
        <v>1183</v>
      </c>
      <c r="C1195" s="765">
        <f>(1+_xlfn.XLOOKUP(INT((B1195-1)/12)+1,'ZC Curve'!$B$8:$B$107,'ZC Curve'!R$8:R$107,,0))^(1/12)-1</f>
        <v>0</v>
      </c>
      <c r="D1195" s="766">
        <f t="shared" si="152"/>
        <v>1</v>
      </c>
      <c r="E1195" s="765">
        <f>(1+_xlfn.XLOOKUP(INT((B1195-1)/12)+1,'ZC Curve'!$B$8:$B$107,'ZC Curve'!S$8:S$107,,0))^(1/12)-1</f>
        <v>0</v>
      </c>
      <c r="F1195" s="766">
        <f t="shared" si="153"/>
        <v>1</v>
      </c>
      <c r="G1195" s="765">
        <f>(1+_xlfn.XLOOKUP(INT((B1195-1)/12)+1,'ZC Curve'!$B$8:$B$107,'ZC Curve'!T$8:T$107,,0))^(1/12)-1</f>
        <v>0</v>
      </c>
      <c r="H1195" s="766">
        <f t="shared" si="154"/>
        <v>1</v>
      </c>
      <c r="I1195" s="594"/>
      <c r="J1195" s="705">
        <f t="shared" si="155"/>
        <v>1183</v>
      </c>
      <c r="K1195" s="756"/>
      <c r="L1195" s="756"/>
      <c r="M1195" s="756"/>
      <c r="N1195" s="756"/>
      <c r="O1195" s="756"/>
      <c r="P1195" s="756"/>
      <c r="Q1195" s="756"/>
      <c r="R1195" s="756"/>
      <c r="S1195" s="756"/>
      <c r="T1195" s="756"/>
      <c r="U1195" s="756"/>
      <c r="V1195" s="756"/>
      <c r="W1195" s="594"/>
      <c r="X1195" s="705">
        <f t="shared" si="156"/>
        <v>1183</v>
      </c>
      <c r="Y1195" s="756"/>
      <c r="Z1195" s="756"/>
      <c r="AA1195" s="756"/>
      <c r="AB1195" s="756"/>
      <c r="AC1195" s="756"/>
      <c r="AD1195" s="756"/>
      <c r="AE1195" s="756"/>
      <c r="AF1195" s="756"/>
      <c r="AG1195" s="756"/>
      <c r="AH1195" s="756"/>
      <c r="AI1195" s="756"/>
      <c r="AJ1195" s="756"/>
      <c r="AK1195" s="594"/>
      <c r="AL1195" s="705">
        <f t="shared" si="149"/>
        <v>1183</v>
      </c>
      <c r="AM1195" s="756"/>
      <c r="AN1195" s="756"/>
      <c r="AO1195" s="756"/>
      <c r="AP1195" s="756"/>
      <c r="AQ1195" s="756"/>
      <c r="AR1195" s="756"/>
      <c r="AS1195" s="756"/>
      <c r="AT1195" s="756"/>
      <c r="AU1195" s="756"/>
      <c r="AV1195" s="756"/>
      <c r="AW1195" s="756"/>
      <c r="AX1195" s="756"/>
      <c r="AY1195" s="594"/>
      <c r="AZ1195" s="705">
        <f t="shared" si="150"/>
        <v>1183</v>
      </c>
      <c r="BA1195" s="756"/>
      <c r="BB1195" s="756"/>
      <c r="BC1195" s="756"/>
      <c r="BD1195" s="756"/>
      <c r="BE1195" s="756"/>
      <c r="BF1195" s="756"/>
      <c r="BG1195" s="756"/>
      <c r="BH1195" s="756"/>
      <c r="BI1195" s="756"/>
      <c r="BJ1195" s="756"/>
      <c r="BK1195" s="756"/>
      <c r="BL1195" s="756"/>
      <c r="BM1195" s="685"/>
      <c r="BN1195" s="705">
        <f t="shared" si="151"/>
        <v>1183</v>
      </c>
      <c r="BO1195" s="756"/>
      <c r="BP1195" s="756"/>
      <c r="BQ1195" s="756"/>
      <c r="BR1195" s="756"/>
      <c r="BS1195" s="756"/>
      <c r="BT1195" s="756"/>
      <c r="BU1195" s="756"/>
      <c r="BV1195" s="756"/>
      <c r="BW1195" s="756"/>
      <c r="BX1195" s="756"/>
      <c r="BY1195" s="756"/>
      <c r="BZ1195" s="756"/>
    </row>
    <row r="1196" spans="2:78" x14ac:dyDescent="0.25">
      <c r="B1196" s="705">
        <v>1184</v>
      </c>
      <c r="C1196" s="765">
        <f>(1+_xlfn.XLOOKUP(INT((B1196-1)/12)+1,'ZC Curve'!$B$8:$B$107,'ZC Curve'!R$8:R$107,,0))^(1/12)-1</f>
        <v>0</v>
      </c>
      <c r="D1196" s="766">
        <f t="shared" si="152"/>
        <v>1</v>
      </c>
      <c r="E1196" s="765">
        <f>(1+_xlfn.XLOOKUP(INT((B1196-1)/12)+1,'ZC Curve'!$B$8:$B$107,'ZC Curve'!S$8:S$107,,0))^(1/12)-1</f>
        <v>0</v>
      </c>
      <c r="F1196" s="766">
        <f t="shared" si="153"/>
        <v>1</v>
      </c>
      <c r="G1196" s="765">
        <f>(1+_xlfn.XLOOKUP(INT((B1196-1)/12)+1,'ZC Curve'!$B$8:$B$107,'ZC Curve'!T$8:T$107,,0))^(1/12)-1</f>
        <v>0</v>
      </c>
      <c r="H1196" s="766">
        <f t="shared" si="154"/>
        <v>1</v>
      </c>
      <c r="I1196" s="594"/>
      <c r="J1196" s="705">
        <f t="shared" si="155"/>
        <v>1184</v>
      </c>
      <c r="K1196" s="756"/>
      <c r="L1196" s="756"/>
      <c r="M1196" s="756"/>
      <c r="N1196" s="756"/>
      <c r="O1196" s="756"/>
      <c r="P1196" s="756"/>
      <c r="Q1196" s="756"/>
      <c r="R1196" s="756"/>
      <c r="S1196" s="756"/>
      <c r="T1196" s="756"/>
      <c r="U1196" s="756"/>
      <c r="V1196" s="756"/>
      <c r="W1196" s="594"/>
      <c r="X1196" s="705">
        <f t="shared" si="156"/>
        <v>1184</v>
      </c>
      <c r="Y1196" s="756"/>
      <c r="Z1196" s="756"/>
      <c r="AA1196" s="756"/>
      <c r="AB1196" s="756"/>
      <c r="AC1196" s="756"/>
      <c r="AD1196" s="756"/>
      <c r="AE1196" s="756"/>
      <c r="AF1196" s="756"/>
      <c r="AG1196" s="756"/>
      <c r="AH1196" s="756"/>
      <c r="AI1196" s="756"/>
      <c r="AJ1196" s="756"/>
      <c r="AK1196" s="594"/>
      <c r="AL1196" s="705">
        <f t="shared" si="149"/>
        <v>1184</v>
      </c>
      <c r="AM1196" s="756"/>
      <c r="AN1196" s="756"/>
      <c r="AO1196" s="756"/>
      <c r="AP1196" s="756"/>
      <c r="AQ1196" s="756"/>
      <c r="AR1196" s="756"/>
      <c r="AS1196" s="756"/>
      <c r="AT1196" s="756"/>
      <c r="AU1196" s="756"/>
      <c r="AV1196" s="756"/>
      <c r="AW1196" s="756"/>
      <c r="AX1196" s="756"/>
      <c r="AY1196" s="594"/>
      <c r="AZ1196" s="705">
        <f t="shared" si="150"/>
        <v>1184</v>
      </c>
      <c r="BA1196" s="756"/>
      <c r="BB1196" s="756"/>
      <c r="BC1196" s="756"/>
      <c r="BD1196" s="756"/>
      <c r="BE1196" s="756"/>
      <c r="BF1196" s="756"/>
      <c r="BG1196" s="756"/>
      <c r="BH1196" s="756"/>
      <c r="BI1196" s="756"/>
      <c r="BJ1196" s="756"/>
      <c r="BK1196" s="756"/>
      <c r="BL1196" s="756"/>
      <c r="BM1196" s="685"/>
      <c r="BN1196" s="705">
        <f t="shared" si="151"/>
        <v>1184</v>
      </c>
      <c r="BO1196" s="756"/>
      <c r="BP1196" s="756"/>
      <c r="BQ1196" s="756"/>
      <c r="BR1196" s="756"/>
      <c r="BS1196" s="756"/>
      <c r="BT1196" s="756"/>
      <c r="BU1196" s="756"/>
      <c r="BV1196" s="756"/>
      <c r="BW1196" s="756"/>
      <c r="BX1196" s="756"/>
      <c r="BY1196" s="756"/>
      <c r="BZ1196" s="756"/>
    </row>
    <row r="1197" spans="2:78" x14ac:dyDescent="0.25">
      <c r="B1197" s="705">
        <v>1185</v>
      </c>
      <c r="C1197" s="765">
        <f>(1+_xlfn.XLOOKUP(INT((B1197-1)/12)+1,'ZC Curve'!$B$8:$B$107,'ZC Curve'!R$8:R$107,,0))^(1/12)-1</f>
        <v>0</v>
      </c>
      <c r="D1197" s="766">
        <f t="shared" si="152"/>
        <v>1</v>
      </c>
      <c r="E1197" s="765">
        <f>(1+_xlfn.XLOOKUP(INT((B1197-1)/12)+1,'ZC Curve'!$B$8:$B$107,'ZC Curve'!S$8:S$107,,0))^(1/12)-1</f>
        <v>0</v>
      </c>
      <c r="F1197" s="766">
        <f t="shared" si="153"/>
        <v>1</v>
      </c>
      <c r="G1197" s="765">
        <f>(1+_xlfn.XLOOKUP(INT((B1197-1)/12)+1,'ZC Curve'!$B$8:$B$107,'ZC Curve'!T$8:T$107,,0))^(1/12)-1</f>
        <v>0</v>
      </c>
      <c r="H1197" s="766">
        <f t="shared" si="154"/>
        <v>1</v>
      </c>
      <c r="I1197" s="594"/>
      <c r="J1197" s="705">
        <f t="shared" si="155"/>
        <v>1185</v>
      </c>
      <c r="K1197" s="756"/>
      <c r="L1197" s="756"/>
      <c r="M1197" s="756"/>
      <c r="N1197" s="756"/>
      <c r="O1197" s="756"/>
      <c r="P1197" s="756"/>
      <c r="Q1197" s="756"/>
      <c r="R1197" s="756"/>
      <c r="S1197" s="756"/>
      <c r="T1197" s="756"/>
      <c r="U1197" s="756"/>
      <c r="V1197" s="756"/>
      <c r="W1197" s="594"/>
      <c r="X1197" s="705">
        <f t="shared" si="156"/>
        <v>1185</v>
      </c>
      <c r="Y1197" s="756"/>
      <c r="Z1197" s="756"/>
      <c r="AA1197" s="756"/>
      <c r="AB1197" s="756"/>
      <c r="AC1197" s="756"/>
      <c r="AD1197" s="756"/>
      <c r="AE1197" s="756"/>
      <c r="AF1197" s="756"/>
      <c r="AG1197" s="756"/>
      <c r="AH1197" s="756"/>
      <c r="AI1197" s="756"/>
      <c r="AJ1197" s="756"/>
      <c r="AK1197" s="594"/>
      <c r="AL1197" s="705">
        <f t="shared" si="149"/>
        <v>1185</v>
      </c>
      <c r="AM1197" s="756"/>
      <c r="AN1197" s="756"/>
      <c r="AO1197" s="756"/>
      <c r="AP1197" s="756"/>
      <c r="AQ1197" s="756"/>
      <c r="AR1197" s="756"/>
      <c r="AS1197" s="756"/>
      <c r="AT1197" s="756"/>
      <c r="AU1197" s="756"/>
      <c r="AV1197" s="756"/>
      <c r="AW1197" s="756"/>
      <c r="AX1197" s="756"/>
      <c r="AY1197" s="594"/>
      <c r="AZ1197" s="705">
        <f t="shared" si="150"/>
        <v>1185</v>
      </c>
      <c r="BA1197" s="756"/>
      <c r="BB1197" s="756"/>
      <c r="BC1197" s="756"/>
      <c r="BD1197" s="756"/>
      <c r="BE1197" s="756"/>
      <c r="BF1197" s="756"/>
      <c r="BG1197" s="756"/>
      <c r="BH1197" s="756"/>
      <c r="BI1197" s="756"/>
      <c r="BJ1197" s="756"/>
      <c r="BK1197" s="756"/>
      <c r="BL1197" s="756"/>
      <c r="BM1197" s="685"/>
      <c r="BN1197" s="705">
        <f t="shared" si="151"/>
        <v>1185</v>
      </c>
      <c r="BO1197" s="756"/>
      <c r="BP1197" s="756"/>
      <c r="BQ1197" s="756"/>
      <c r="BR1197" s="756"/>
      <c r="BS1197" s="756"/>
      <c r="BT1197" s="756"/>
      <c r="BU1197" s="756"/>
      <c r="BV1197" s="756"/>
      <c r="BW1197" s="756"/>
      <c r="BX1197" s="756"/>
      <c r="BY1197" s="756"/>
      <c r="BZ1197" s="756"/>
    </row>
    <row r="1198" spans="2:78" x14ac:dyDescent="0.25">
      <c r="B1198" s="705">
        <v>1186</v>
      </c>
      <c r="C1198" s="765">
        <f>(1+_xlfn.XLOOKUP(INT((B1198-1)/12)+1,'ZC Curve'!$B$8:$B$107,'ZC Curve'!R$8:R$107,,0))^(1/12)-1</f>
        <v>0</v>
      </c>
      <c r="D1198" s="766">
        <f t="shared" si="152"/>
        <v>1</v>
      </c>
      <c r="E1198" s="765">
        <f>(1+_xlfn.XLOOKUP(INT((B1198-1)/12)+1,'ZC Curve'!$B$8:$B$107,'ZC Curve'!S$8:S$107,,0))^(1/12)-1</f>
        <v>0</v>
      </c>
      <c r="F1198" s="766">
        <f t="shared" si="153"/>
        <v>1</v>
      </c>
      <c r="G1198" s="765">
        <f>(1+_xlfn.XLOOKUP(INT((B1198-1)/12)+1,'ZC Curve'!$B$8:$B$107,'ZC Curve'!T$8:T$107,,0))^(1/12)-1</f>
        <v>0</v>
      </c>
      <c r="H1198" s="766">
        <f t="shared" si="154"/>
        <v>1</v>
      </c>
      <c r="I1198" s="594"/>
      <c r="J1198" s="705">
        <f t="shared" si="155"/>
        <v>1186</v>
      </c>
      <c r="K1198" s="756"/>
      <c r="L1198" s="756"/>
      <c r="M1198" s="756"/>
      <c r="N1198" s="756"/>
      <c r="O1198" s="756"/>
      <c r="P1198" s="756"/>
      <c r="Q1198" s="756"/>
      <c r="R1198" s="756"/>
      <c r="S1198" s="756"/>
      <c r="T1198" s="756"/>
      <c r="U1198" s="756"/>
      <c r="V1198" s="756"/>
      <c r="W1198" s="594"/>
      <c r="X1198" s="705">
        <f t="shared" si="156"/>
        <v>1186</v>
      </c>
      <c r="Y1198" s="756"/>
      <c r="Z1198" s="756"/>
      <c r="AA1198" s="756"/>
      <c r="AB1198" s="756"/>
      <c r="AC1198" s="756"/>
      <c r="AD1198" s="756"/>
      <c r="AE1198" s="756"/>
      <c r="AF1198" s="756"/>
      <c r="AG1198" s="756"/>
      <c r="AH1198" s="756"/>
      <c r="AI1198" s="756"/>
      <c r="AJ1198" s="756"/>
      <c r="AK1198" s="594"/>
      <c r="AL1198" s="705">
        <f t="shared" si="149"/>
        <v>1186</v>
      </c>
      <c r="AM1198" s="756"/>
      <c r="AN1198" s="756"/>
      <c r="AO1198" s="756"/>
      <c r="AP1198" s="756"/>
      <c r="AQ1198" s="756"/>
      <c r="AR1198" s="756"/>
      <c r="AS1198" s="756"/>
      <c r="AT1198" s="756"/>
      <c r="AU1198" s="756"/>
      <c r="AV1198" s="756"/>
      <c r="AW1198" s="756"/>
      <c r="AX1198" s="756"/>
      <c r="AY1198" s="594"/>
      <c r="AZ1198" s="705">
        <f t="shared" si="150"/>
        <v>1186</v>
      </c>
      <c r="BA1198" s="756"/>
      <c r="BB1198" s="756"/>
      <c r="BC1198" s="756"/>
      <c r="BD1198" s="756"/>
      <c r="BE1198" s="756"/>
      <c r="BF1198" s="756"/>
      <c r="BG1198" s="756"/>
      <c r="BH1198" s="756"/>
      <c r="BI1198" s="756"/>
      <c r="BJ1198" s="756"/>
      <c r="BK1198" s="756"/>
      <c r="BL1198" s="756"/>
      <c r="BM1198" s="685"/>
      <c r="BN1198" s="705">
        <f t="shared" si="151"/>
        <v>1186</v>
      </c>
      <c r="BO1198" s="756"/>
      <c r="BP1198" s="756"/>
      <c r="BQ1198" s="756"/>
      <c r="BR1198" s="756"/>
      <c r="BS1198" s="756"/>
      <c r="BT1198" s="756"/>
      <c r="BU1198" s="756"/>
      <c r="BV1198" s="756"/>
      <c r="BW1198" s="756"/>
      <c r="BX1198" s="756"/>
      <c r="BY1198" s="756"/>
      <c r="BZ1198" s="756"/>
    </row>
    <row r="1199" spans="2:78" x14ac:dyDescent="0.25">
      <c r="B1199" s="705">
        <v>1187</v>
      </c>
      <c r="C1199" s="765">
        <f>(1+_xlfn.XLOOKUP(INT((B1199-1)/12)+1,'ZC Curve'!$B$8:$B$107,'ZC Curve'!R$8:R$107,,0))^(1/12)-1</f>
        <v>0</v>
      </c>
      <c r="D1199" s="766">
        <f t="shared" si="152"/>
        <v>1</v>
      </c>
      <c r="E1199" s="765">
        <f>(1+_xlfn.XLOOKUP(INT((B1199-1)/12)+1,'ZC Curve'!$B$8:$B$107,'ZC Curve'!S$8:S$107,,0))^(1/12)-1</f>
        <v>0</v>
      </c>
      <c r="F1199" s="766">
        <f t="shared" si="153"/>
        <v>1</v>
      </c>
      <c r="G1199" s="765">
        <f>(1+_xlfn.XLOOKUP(INT((B1199-1)/12)+1,'ZC Curve'!$B$8:$B$107,'ZC Curve'!T$8:T$107,,0))^(1/12)-1</f>
        <v>0</v>
      </c>
      <c r="H1199" s="766">
        <f t="shared" si="154"/>
        <v>1</v>
      </c>
      <c r="I1199" s="594"/>
      <c r="J1199" s="705">
        <f t="shared" si="155"/>
        <v>1187</v>
      </c>
      <c r="K1199" s="756"/>
      <c r="L1199" s="756"/>
      <c r="M1199" s="756"/>
      <c r="N1199" s="756"/>
      <c r="O1199" s="756"/>
      <c r="P1199" s="756"/>
      <c r="Q1199" s="756"/>
      <c r="R1199" s="756"/>
      <c r="S1199" s="756"/>
      <c r="T1199" s="756"/>
      <c r="U1199" s="756"/>
      <c r="V1199" s="756"/>
      <c r="W1199" s="594"/>
      <c r="X1199" s="705">
        <f t="shared" si="156"/>
        <v>1187</v>
      </c>
      <c r="Y1199" s="756"/>
      <c r="Z1199" s="756"/>
      <c r="AA1199" s="756"/>
      <c r="AB1199" s="756"/>
      <c r="AC1199" s="756"/>
      <c r="AD1199" s="756"/>
      <c r="AE1199" s="756"/>
      <c r="AF1199" s="756"/>
      <c r="AG1199" s="756"/>
      <c r="AH1199" s="756"/>
      <c r="AI1199" s="756"/>
      <c r="AJ1199" s="756"/>
      <c r="AK1199" s="594"/>
      <c r="AL1199" s="705">
        <f t="shared" si="149"/>
        <v>1187</v>
      </c>
      <c r="AM1199" s="756"/>
      <c r="AN1199" s="756"/>
      <c r="AO1199" s="756"/>
      <c r="AP1199" s="756"/>
      <c r="AQ1199" s="756"/>
      <c r="AR1199" s="756"/>
      <c r="AS1199" s="756"/>
      <c r="AT1199" s="756"/>
      <c r="AU1199" s="756"/>
      <c r="AV1199" s="756"/>
      <c r="AW1199" s="756"/>
      <c r="AX1199" s="756"/>
      <c r="AY1199" s="594"/>
      <c r="AZ1199" s="705">
        <f t="shared" si="150"/>
        <v>1187</v>
      </c>
      <c r="BA1199" s="756"/>
      <c r="BB1199" s="756"/>
      <c r="BC1199" s="756"/>
      <c r="BD1199" s="756"/>
      <c r="BE1199" s="756"/>
      <c r="BF1199" s="756"/>
      <c r="BG1199" s="756"/>
      <c r="BH1199" s="756"/>
      <c r="BI1199" s="756"/>
      <c r="BJ1199" s="756"/>
      <c r="BK1199" s="756"/>
      <c r="BL1199" s="756"/>
      <c r="BM1199" s="685"/>
      <c r="BN1199" s="705">
        <f t="shared" si="151"/>
        <v>1187</v>
      </c>
      <c r="BO1199" s="756"/>
      <c r="BP1199" s="756"/>
      <c r="BQ1199" s="756"/>
      <c r="BR1199" s="756"/>
      <c r="BS1199" s="756"/>
      <c r="BT1199" s="756"/>
      <c r="BU1199" s="756"/>
      <c r="BV1199" s="756"/>
      <c r="BW1199" s="756"/>
      <c r="BX1199" s="756"/>
      <c r="BY1199" s="756"/>
      <c r="BZ1199" s="756"/>
    </row>
    <row r="1200" spans="2:78" x14ac:dyDescent="0.25">
      <c r="B1200" s="705">
        <v>1188</v>
      </c>
      <c r="C1200" s="765">
        <f>(1+_xlfn.XLOOKUP(INT((B1200-1)/12)+1,'ZC Curve'!$B$8:$B$107,'ZC Curve'!R$8:R$107,,0))^(1/12)-1</f>
        <v>0</v>
      </c>
      <c r="D1200" s="766">
        <f t="shared" si="152"/>
        <v>1</v>
      </c>
      <c r="E1200" s="765">
        <f>(1+_xlfn.XLOOKUP(INT((B1200-1)/12)+1,'ZC Curve'!$B$8:$B$107,'ZC Curve'!S$8:S$107,,0))^(1/12)-1</f>
        <v>0</v>
      </c>
      <c r="F1200" s="766">
        <f t="shared" si="153"/>
        <v>1</v>
      </c>
      <c r="G1200" s="765">
        <f>(1+_xlfn.XLOOKUP(INT((B1200-1)/12)+1,'ZC Curve'!$B$8:$B$107,'ZC Curve'!T$8:T$107,,0))^(1/12)-1</f>
        <v>0</v>
      </c>
      <c r="H1200" s="766">
        <f t="shared" si="154"/>
        <v>1</v>
      </c>
      <c r="I1200" s="594"/>
      <c r="J1200" s="705">
        <f t="shared" si="155"/>
        <v>1188</v>
      </c>
      <c r="K1200" s="756"/>
      <c r="L1200" s="756"/>
      <c r="M1200" s="756"/>
      <c r="N1200" s="756"/>
      <c r="O1200" s="756"/>
      <c r="P1200" s="756"/>
      <c r="Q1200" s="756"/>
      <c r="R1200" s="756"/>
      <c r="S1200" s="756"/>
      <c r="T1200" s="756"/>
      <c r="U1200" s="756"/>
      <c r="V1200" s="756"/>
      <c r="W1200" s="594"/>
      <c r="X1200" s="705">
        <f t="shared" si="156"/>
        <v>1188</v>
      </c>
      <c r="Y1200" s="756"/>
      <c r="Z1200" s="756"/>
      <c r="AA1200" s="756"/>
      <c r="AB1200" s="756"/>
      <c r="AC1200" s="756"/>
      <c r="AD1200" s="756"/>
      <c r="AE1200" s="756"/>
      <c r="AF1200" s="756"/>
      <c r="AG1200" s="756"/>
      <c r="AH1200" s="756"/>
      <c r="AI1200" s="756"/>
      <c r="AJ1200" s="756"/>
      <c r="AK1200" s="594"/>
      <c r="AL1200" s="705">
        <f t="shared" si="149"/>
        <v>1188</v>
      </c>
      <c r="AM1200" s="756"/>
      <c r="AN1200" s="756"/>
      <c r="AO1200" s="756"/>
      <c r="AP1200" s="756"/>
      <c r="AQ1200" s="756"/>
      <c r="AR1200" s="756"/>
      <c r="AS1200" s="756"/>
      <c r="AT1200" s="756"/>
      <c r="AU1200" s="756"/>
      <c r="AV1200" s="756"/>
      <c r="AW1200" s="756"/>
      <c r="AX1200" s="756"/>
      <c r="AY1200" s="594"/>
      <c r="AZ1200" s="705">
        <f t="shared" si="150"/>
        <v>1188</v>
      </c>
      <c r="BA1200" s="756"/>
      <c r="BB1200" s="756"/>
      <c r="BC1200" s="756"/>
      <c r="BD1200" s="756"/>
      <c r="BE1200" s="756"/>
      <c r="BF1200" s="756"/>
      <c r="BG1200" s="756"/>
      <c r="BH1200" s="756"/>
      <c r="BI1200" s="756"/>
      <c r="BJ1200" s="756"/>
      <c r="BK1200" s="756"/>
      <c r="BL1200" s="756"/>
      <c r="BM1200" s="685"/>
      <c r="BN1200" s="705">
        <f t="shared" si="151"/>
        <v>1188</v>
      </c>
      <c r="BO1200" s="756"/>
      <c r="BP1200" s="756"/>
      <c r="BQ1200" s="756"/>
      <c r="BR1200" s="756"/>
      <c r="BS1200" s="756"/>
      <c r="BT1200" s="756"/>
      <c r="BU1200" s="756"/>
      <c r="BV1200" s="756"/>
      <c r="BW1200" s="756"/>
      <c r="BX1200" s="756"/>
      <c r="BY1200" s="756"/>
      <c r="BZ1200" s="756"/>
    </row>
    <row r="1201" spans="2:78" x14ac:dyDescent="0.25">
      <c r="B1201" s="705">
        <v>1189</v>
      </c>
      <c r="C1201" s="765">
        <f>(1+_xlfn.XLOOKUP(INT((B1201-1)/12)+1,'ZC Curve'!$B$8:$B$107,'ZC Curve'!R$8:R$107,,0))^(1/12)-1</f>
        <v>0</v>
      </c>
      <c r="D1201" s="766">
        <f t="shared" si="152"/>
        <v>1</v>
      </c>
      <c r="E1201" s="765">
        <f>(1+_xlfn.XLOOKUP(INT((B1201-1)/12)+1,'ZC Curve'!$B$8:$B$107,'ZC Curve'!S$8:S$107,,0))^(1/12)-1</f>
        <v>0</v>
      </c>
      <c r="F1201" s="766">
        <f t="shared" si="153"/>
        <v>1</v>
      </c>
      <c r="G1201" s="765">
        <f>(1+_xlfn.XLOOKUP(INT((B1201-1)/12)+1,'ZC Curve'!$B$8:$B$107,'ZC Curve'!T$8:T$107,,0))^(1/12)-1</f>
        <v>0</v>
      </c>
      <c r="H1201" s="766">
        <f t="shared" si="154"/>
        <v>1</v>
      </c>
      <c r="I1201" s="594"/>
      <c r="J1201" s="705">
        <f t="shared" si="155"/>
        <v>1189</v>
      </c>
      <c r="K1201" s="756"/>
      <c r="L1201" s="756"/>
      <c r="M1201" s="756"/>
      <c r="N1201" s="756"/>
      <c r="O1201" s="756"/>
      <c r="P1201" s="756"/>
      <c r="Q1201" s="756"/>
      <c r="R1201" s="756"/>
      <c r="S1201" s="756"/>
      <c r="T1201" s="756"/>
      <c r="U1201" s="756"/>
      <c r="V1201" s="756"/>
      <c r="W1201" s="594"/>
      <c r="X1201" s="705">
        <f t="shared" si="156"/>
        <v>1189</v>
      </c>
      <c r="Y1201" s="756"/>
      <c r="Z1201" s="756"/>
      <c r="AA1201" s="756"/>
      <c r="AB1201" s="756"/>
      <c r="AC1201" s="756"/>
      <c r="AD1201" s="756"/>
      <c r="AE1201" s="756"/>
      <c r="AF1201" s="756"/>
      <c r="AG1201" s="756"/>
      <c r="AH1201" s="756"/>
      <c r="AI1201" s="756"/>
      <c r="AJ1201" s="756"/>
      <c r="AK1201" s="594"/>
      <c r="AL1201" s="705">
        <f t="shared" ref="AL1201:AL1212" si="157">AL1200+1</f>
        <v>1189</v>
      </c>
      <c r="AM1201" s="756"/>
      <c r="AN1201" s="756"/>
      <c r="AO1201" s="756"/>
      <c r="AP1201" s="756"/>
      <c r="AQ1201" s="756"/>
      <c r="AR1201" s="756"/>
      <c r="AS1201" s="756"/>
      <c r="AT1201" s="756"/>
      <c r="AU1201" s="756"/>
      <c r="AV1201" s="756"/>
      <c r="AW1201" s="756"/>
      <c r="AX1201" s="756"/>
      <c r="AY1201" s="594"/>
      <c r="AZ1201" s="705">
        <f t="shared" si="150"/>
        <v>1189</v>
      </c>
      <c r="BA1201" s="756"/>
      <c r="BB1201" s="756"/>
      <c r="BC1201" s="756"/>
      <c r="BD1201" s="756"/>
      <c r="BE1201" s="756"/>
      <c r="BF1201" s="756"/>
      <c r="BG1201" s="756"/>
      <c r="BH1201" s="756"/>
      <c r="BI1201" s="756"/>
      <c r="BJ1201" s="756"/>
      <c r="BK1201" s="756"/>
      <c r="BL1201" s="756"/>
      <c r="BM1201" s="685"/>
      <c r="BN1201" s="705">
        <f t="shared" si="151"/>
        <v>1189</v>
      </c>
      <c r="BO1201" s="756"/>
      <c r="BP1201" s="756"/>
      <c r="BQ1201" s="756"/>
      <c r="BR1201" s="756"/>
      <c r="BS1201" s="756"/>
      <c r="BT1201" s="756"/>
      <c r="BU1201" s="756"/>
      <c r="BV1201" s="756"/>
      <c r="BW1201" s="756"/>
      <c r="BX1201" s="756"/>
      <c r="BY1201" s="756"/>
      <c r="BZ1201" s="756"/>
    </row>
    <row r="1202" spans="2:78" x14ac:dyDescent="0.25">
      <c r="B1202" s="705">
        <v>1190</v>
      </c>
      <c r="C1202" s="765">
        <f>(1+_xlfn.XLOOKUP(INT((B1202-1)/12)+1,'ZC Curve'!$B$8:$B$107,'ZC Curve'!R$8:R$107,,0))^(1/12)-1</f>
        <v>0</v>
      </c>
      <c r="D1202" s="766">
        <f t="shared" si="152"/>
        <v>1</v>
      </c>
      <c r="E1202" s="765">
        <f>(1+_xlfn.XLOOKUP(INT((B1202-1)/12)+1,'ZC Curve'!$B$8:$B$107,'ZC Curve'!S$8:S$107,,0))^(1/12)-1</f>
        <v>0</v>
      </c>
      <c r="F1202" s="766">
        <f t="shared" si="153"/>
        <v>1</v>
      </c>
      <c r="G1202" s="765">
        <f>(1+_xlfn.XLOOKUP(INT((B1202-1)/12)+1,'ZC Curve'!$B$8:$B$107,'ZC Curve'!T$8:T$107,,0))^(1/12)-1</f>
        <v>0</v>
      </c>
      <c r="H1202" s="766">
        <f t="shared" si="154"/>
        <v>1</v>
      </c>
      <c r="I1202" s="594"/>
      <c r="J1202" s="705">
        <f t="shared" si="155"/>
        <v>1190</v>
      </c>
      <c r="K1202" s="756"/>
      <c r="L1202" s="756"/>
      <c r="M1202" s="756"/>
      <c r="N1202" s="756"/>
      <c r="O1202" s="756"/>
      <c r="P1202" s="756"/>
      <c r="Q1202" s="756"/>
      <c r="R1202" s="756"/>
      <c r="S1202" s="756"/>
      <c r="T1202" s="756"/>
      <c r="U1202" s="756"/>
      <c r="V1202" s="756"/>
      <c r="W1202" s="594"/>
      <c r="X1202" s="705">
        <f t="shared" si="156"/>
        <v>1190</v>
      </c>
      <c r="Y1202" s="756"/>
      <c r="Z1202" s="756"/>
      <c r="AA1202" s="756"/>
      <c r="AB1202" s="756"/>
      <c r="AC1202" s="756"/>
      <c r="AD1202" s="756"/>
      <c r="AE1202" s="756"/>
      <c r="AF1202" s="756"/>
      <c r="AG1202" s="756"/>
      <c r="AH1202" s="756"/>
      <c r="AI1202" s="756"/>
      <c r="AJ1202" s="756"/>
      <c r="AK1202" s="594"/>
      <c r="AL1202" s="705">
        <f t="shared" si="157"/>
        <v>1190</v>
      </c>
      <c r="AM1202" s="756"/>
      <c r="AN1202" s="756"/>
      <c r="AO1202" s="756"/>
      <c r="AP1202" s="756"/>
      <c r="AQ1202" s="756"/>
      <c r="AR1202" s="756"/>
      <c r="AS1202" s="756"/>
      <c r="AT1202" s="756"/>
      <c r="AU1202" s="756"/>
      <c r="AV1202" s="756"/>
      <c r="AW1202" s="756"/>
      <c r="AX1202" s="756"/>
      <c r="AY1202" s="594"/>
      <c r="AZ1202" s="705">
        <f t="shared" si="150"/>
        <v>1190</v>
      </c>
      <c r="BA1202" s="756"/>
      <c r="BB1202" s="756"/>
      <c r="BC1202" s="756"/>
      <c r="BD1202" s="756"/>
      <c r="BE1202" s="756"/>
      <c r="BF1202" s="756"/>
      <c r="BG1202" s="756"/>
      <c r="BH1202" s="756"/>
      <c r="BI1202" s="756"/>
      <c r="BJ1202" s="756"/>
      <c r="BK1202" s="756"/>
      <c r="BL1202" s="756"/>
      <c r="BM1202" s="685"/>
      <c r="BN1202" s="705">
        <f t="shared" si="151"/>
        <v>1190</v>
      </c>
      <c r="BO1202" s="756"/>
      <c r="BP1202" s="756"/>
      <c r="BQ1202" s="756"/>
      <c r="BR1202" s="756"/>
      <c r="BS1202" s="756"/>
      <c r="BT1202" s="756"/>
      <c r="BU1202" s="756"/>
      <c r="BV1202" s="756"/>
      <c r="BW1202" s="756"/>
      <c r="BX1202" s="756"/>
      <c r="BY1202" s="756"/>
      <c r="BZ1202" s="756"/>
    </row>
    <row r="1203" spans="2:78" x14ac:dyDescent="0.25">
      <c r="B1203" s="705">
        <v>1191</v>
      </c>
      <c r="C1203" s="765">
        <f>(1+_xlfn.XLOOKUP(INT((B1203-1)/12)+1,'ZC Curve'!$B$8:$B$107,'ZC Curve'!R$8:R$107,,0))^(1/12)-1</f>
        <v>0</v>
      </c>
      <c r="D1203" s="766">
        <f t="shared" si="152"/>
        <v>1</v>
      </c>
      <c r="E1203" s="765">
        <f>(1+_xlfn.XLOOKUP(INT((B1203-1)/12)+1,'ZC Curve'!$B$8:$B$107,'ZC Curve'!S$8:S$107,,0))^(1/12)-1</f>
        <v>0</v>
      </c>
      <c r="F1203" s="766">
        <f t="shared" si="153"/>
        <v>1</v>
      </c>
      <c r="G1203" s="765">
        <f>(1+_xlfn.XLOOKUP(INT((B1203-1)/12)+1,'ZC Curve'!$B$8:$B$107,'ZC Curve'!T$8:T$107,,0))^(1/12)-1</f>
        <v>0</v>
      </c>
      <c r="H1203" s="766">
        <f t="shared" si="154"/>
        <v>1</v>
      </c>
      <c r="I1203" s="594"/>
      <c r="J1203" s="705">
        <f t="shared" si="155"/>
        <v>1191</v>
      </c>
      <c r="K1203" s="756"/>
      <c r="L1203" s="756"/>
      <c r="M1203" s="756"/>
      <c r="N1203" s="756"/>
      <c r="O1203" s="756"/>
      <c r="P1203" s="756"/>
      <c r="Q1203" s="756"/>
      <c r="R1203" s="756"/>
      <c r="S1203" s="756"/>
      <c r="T1203" s="756"/>
      <c r="U1203" s="756"/>
      <c r="V1203" s="756"/>
      <c r="W1203" s="594"/>
      <c r="X1203" s="705">
        <f t="shared" si="156"/>
        <v>1191</v>
      </c>
      <c r="Y1203" s="756"/>
      <c r="Z1203" s="756"/>
      <c r="AA1203" s="756"/>
      <c r="AB1203" s="756"/>
      <c r="AC1203" s="756"/>
      <c r="AD1203" s="756"/>
      <c r="AE1203" s="756"/>
      <c r="AF1203" s="756"/>
      <c r="AG1203" s="756"/>
      <c r="AH1203" s="756"/>
      <c r="AI1203" s="756"/>
      <c r="AJ1203" s="756"/>
      <c r="AK1203" s="594"/>
      <c r="AL1203" s="705">
        <f t="shared" si="157"/>
        <v>1191</v>
      </c>
      <c r="AM1203" s="756"/>
      <c r="AN1203" s="756"/>
      <c r="AO1203" s="756"/>
      <c r="AP1203" s="756"/>
      <c r="AQ1203" s="756"/>
      <c r="AR1203" s="756"/>
      <c r="AS1203" s="756"/>
      <c r="AT1203" s="756"/>
      <c r="AU1203" s="756"/>
      <c r="AV1203" s="756"/>
      <c r="AW1203" s="756"/>
      <c r="AX1203" s="756"/>
      <c r="AY1203" s="594"/>
      <c r="AZ1203" s="705">
        <f t="shared" si="150"/>
        <v>1191</v>
      </c>
      <c r="BA1203" s="756"/>
      <c r="BB1203" s="756"/>
      <c r="BC1203" s="756"/>
      <c r="BD1203" s="756"/>
      <c r="BE1203" s="756"/>
      <c r="BF1203" s="756"/>
      <c r="BG1203" s="756"/>
      <c r="BH1203" s="756"/>
      <c r="BI1203" s="756"/>
      <c r="BJ1203" s="756"/>
      <c r="BK1203" s="756"/>
      <c r="BL1203" s="756"/>
      <c r="BM1203" s="685"/>
      <c r="BN1203" s="705">
        <f t="shared" si="151"/>
        <v>1191</v>
      </c>
      <c r="BO1203" s="756"/>
      <c r="BP1203" s="756"/>
      <c r="BQ1203" s="756"/>
      <c r="BR1203" s="756"/>
      <c r="BS1203" s="756"/>
      <c r="BT1203" s="756"/>
      <c r="BU1203" s="756"/>
      <c r="BV1203" s="756"/>
      <c r="BW1203" s="756"/>
      <c r="BX1203" s="756"/>
      <c r="BY1203" s="756"/>
      <c r="BZ1203" s="756"/>
    </row>
    <row r="1204" spans="2:78" x14ac:dyDescent="0.25">
      <c r="B1204" s="705">
        <v>1192</v>
      </c>
      <c r="C1204" s="765">
        <f>(1+_xlfn.XLOOKUP(INT((B1204-1)/12)+1,'ZC Curve'!$B$8:$B$107,'ZC Curve'!R$8:R$107,,0))^(1/12)-1</f>
        <v>0</v>
      </c>
      <c r="D1204" s="766">
        <f t="shared" si="152"/>
        <v>1</v>
      </c>
      <c r="E1204" s="765">
        <f>(1+_xlfn.XLOOKUP(INT((B1204-1)/12)+1,'ZC Curve'!$B$8:$B$107,'ZC Curve'!S$8:S$107,,0))^(1/12)-1</f>
        <v>0</v>
      </c>
      <c r="F1204" s="766">
        <f t="shared" si="153"/>
        <v>1</v>
      </c>
      <c r="G1204" s="765">
        <f>(1+_xlfn.XLOOKUP(INT((B1204-1)/12)+1,'ZC Curve'!$B$8:$B$107,'ZC Curve'!T$8:T$107,,0))^(1/12)-1</f>
        <v>0</v>
      </c>
      <c r="H1204" s="766">
        <f t="shared" si="154"/>
        <v>1</v>
      </c>
      <c r="I1204" s="594"/>
      <c r="J1204" s="705">
        <f t="shared" si="155"/>
        <v>1192</v>
      </c>
      <c r="K1204" s="756"/>
      <c r="L1204" s="756"/>
      <c r="M1204" s="756"/>
      <c r="N1204" s="756"/>
      <c r="O1204" s="756"/>
      <c r="P1204" s="756"/>
      <c r="Q1204" s="756"/>
      <c r="R1204" s="756"/>
      <c r="S1204" s="756"/>
      <c r="T1204" s="756"/>
      <c r="U1204" s="756"/>
      <c r="V1204" s="756"/>
      <c r="W1204" s="594"/>
      <c r="X1204" s="705">
        <f t="shared" si="156"/>
        <v>1192</v>
      </c>
      <c r="Y1204" s="756"/>
      <c r="Z1204" s="756"/>
      <c r="AA1204" s="756"/>
      <c r="AB1204" s="756"/>
      <c r="AC1204" s="756"/>
      <c r="AD1204" s="756"/>
      <c r="AE1204" s="756"/>
      <c r="AF1204" s="756"/>
      <c r="AG1204" s="756"/>
      <c r="AH1204" s="756"/>
      <c r="AI1204" s="756"/>
      <c r="AJ1204" s="756"/>
      <c r="AK1204" s="594"/>
      <c r="AL1204" s="705">
        <f t="shared" si="157"/>
        <v>1192</v>
      </c>
      <c r="AM1204" s="756"/>
      <c r="AN1204" s="756"/>
      <c r="AO1204" s="756"/>
      <c r="AP1204" s="756"/>
      <c r="AQ1204" s="756"/>
      <c r="AR1204" s="756"/>
      <c r="AS1204" s="756"/>
      <c r="AT1204" s="756"/>
      <c r="AU1204" s="756"/>
      <c r="AV1204" s="756"/>
      <c r="AW1204" s="756"/>
      <c r="AX1204" s="756"/>
      <c r="AY1204" s="594"/>
      <c r="AZ1204" s="705">
        <f t="shared" si="150"/>
        <v>1192</v>
      </c>
      <c r="BA1204" s="756"/>
      <c r="BB1204" s="756"/>
      <c r="BC1204" s="756"/>
      <c r="BD1204" s="756"/>
      <c r="BE1204" s="756"/>
      <c r="BF1204" s="756"/>
      <c r="BG1204" s="756"/>
      <c r="BH1204" s="756"/>
      <c r="BI1204" s="756"/>
      <c r="BJ1204" s="756"/>
      <c r="BK1204" s="756"/>
      <c r="BL1204" s="756"/>
      <c r="BM1204" s="685"/>
      <c r="BN1204" s="705">
        <f t="shared" si="151"/>
        <v>1192</v>
      </c>
      <c r="BO1204" s="756"/>
      <c r="BP1204" s="756"/>
      <c r="BQ1204" s="756"/>
      <c r="BR1204" s="756"/>
      <c r="BS1204" s="756"/>
      <c r="BT1204" s="756"/>
      <c r="BU1204" s="756"/>
      <c r="BV1204" s="756"/>
      <c r="BW1204" s="756"/>
      <c r="BX1204" s="756"/>
      <c r="BY1204" s="756"/>
      <c r="BZ1204" s="756"/>
    </row>
    <row r="1205" spans="2:78" x14ac:dyDescent="0.25">
      <c r="B1205" s="705">
        <v>1193</v>
      </c>
      <c r="C1205" s="765">
        <f>(1+_xlfn.XLOOKUP(INT((B1205-1)/12)+1,'ZC Curve'!$B$8:$B$107,'ZC Curve'!R$8:R$107,,0))^(1/12)-1</f>
        <v>0</v>
      </c>
      <c r="D1205" s="766">
        <f t="shared" si="152"/>
        <v>1</v>
      </c>
      <c r="E1205" s="765">
        <f>(1+_xlfn.XLOOKUP(INT((B1205-1)/12)+1,'ZC Curve'!$B$8:$B$107,'ZC Curve'!S$8:S$107,,0))^(1/12)-1</f>
        <v>0</v>
      </c>
      <c r="F1205" s="766">
        <f t="shared" si="153"/>
        <v>1</v>
      </c>
      <c r="G1205" s="765">
        <f>(1+_xlfn.XLOOKUP(INT((B1205-1)/12)+1,'ZC Curve'!$B$8:$B$107,'ZC Curve'!T$8:T$107,,0))^(1/12)-1</f>
        <v>0</v>
      </c>
      <c r="H1205" s="766">
        <f t="shared" si="154"/>
        <v>1</v>
      </c>
      <c r="I1205" s="594"/>
      <c r="J1205" s="705">
        <f t="shared" si="155"/>
        <v>1193</v>
      </c>
      <c r="K1205" s="756"/>
      <c r="L1205" s="756"/>
      <c r="M1205" s="756"/>
      <c r="N1205" s="756"/>
      <c r="O1205" s="756"/>
      <c r="P1205" s="756"/>
      <c r="Q1205" s="756"/>
      <c r="R1205" s="756"/>
      <c r="S1205" s="756"/>
      <c r="T1205" s="756"/>
      <c r="U1205" s="756"/>
      <c r="V1205" s="756"/>
      <c r="W1205" s="594"/>
      <c r="X1205" s="705">
        <f t="shared" si="156"/>
        <v>1193</v>
      </c>
      <c r="Y1205" s="756"/>
      <c r="Z1205" s="756"/>
      <c r="AA1205" s="756"/>
      <c r="AB1205" s="756"/>
      <c r="AC1205" s="756"/>
      <c r="AD1205" s="756"/>
      <c r="AE1205" s="756"/>
      <c r="AF1205" s="756"/>
      <c r="AG1205" s="756"/>
      <c r="AH1205" s="756"/>
      <c r="AI1205" s="756"/>
      <c r="AJ1205" s="756"/>
      <c r="AK1205" s="594"/>
      <c r="AL1205" s="705">
        <f t="shared" si="157"/>
        <v>1193</v>
      </c>
      <c r="AM1205" s="756"/>
      <c r="AN1205" s="756"/>
      <c r="AO1205" s="756"/>
      <c r="AP1205" s="756"/>
      <c r="AQ1205" s="756"/>
      <c r="AR1205" s="756"/>
      <c r="AS1205" s="756"/>
      <c r="AT1205" s="756"/>
      <c r="AU1205" s="756"/>
      <c r="AV1205" s="756"/>
      <c r="AW1205" s="756"/>
      <c r="AX1205" s="756"/>
      <c r="AY1205" s="594"/>
      <c r="AZ1205" s="705">
        <f t="shared" si="150"/>
        <v>1193</v>
      </c>
      <c r="BA1205" s="756"/>
      <c r="BB1205" s="756"/>
      <c r="BC1205" s="756"/>
      <c r="BD1205" s="756"/>
      <c r="BE1205" s="756"/>
      <c r="BF1205" s="756"/>
      <c r="BG1205" s="756"/>
      <c r="BH1205" s="756"/>
      <c r="BI1205" s="756"/>
      <c r="BJ1205" s="756"/>
      <c r="BK1205" s="756"/>
      <c r="BL1205" s="756"/>
      <c r="BM1205" s="685"/>
      <c r="BN1205" s="705">
        <f t="shared" si="151"/>
        <v>1193</v>
      </c>
      <c r="BO1205" s="756"/>
      <c r="BP1205" s="756"/>
      <c r="BQ1205" s="756"/>
      <c r="BR1205" s="756"/>
      <c r="BS1205" s="756"/>
      <c r="BT1205" s="756"/>
      <c r="BU1205" s="756"/>
      <c r="BV1205" s="756"/>
      <c r="BW1205" s="756"/>
      <c r="BX1205" s="756"/>
      <c r="BY1205" s="756"/>
      <c r="BZ1205" s="756"/>
    </row>
    <row r="1206" spans="2:78" x14ac:dyDescent="0.25">
      <c r="B1206" s="705">
        <v>1194</v>
      </c>
      <c r="C1206" s="765">
        <f>(1+_xlfn.XLOOKUP(INT((B1206-1)/12)+1,'ZC Curve'!$B$8:$B$107,'ZC Curve'!R$8:R$107,,0))^(1/12)-1</f>
        <v>0</v>
      </c>
      <c r="D1206" s="766">
        <f t="shared" si="152"/>
        <v>1</v>
      </c>
      <c r="E1206" s="765">
        <f>(1+_xlfn.XLOOKUP(INT((B1206-1)/12)+1,'ZC Curve'!$B$8:$B$107,'ZC Curve'!S$8:S$107,,0))^(1/12)-1</f>
        <v>0</v>
      </c>
      <c r="F1206" s="766">
        <f t="shared" si="153"/>
        <v>1</v>
      </c>
      <c r="G1206" s="765">
        <f>(1+_xlfn.XLOOKUP(INT((B1206-1)/12)+1,'ZC Curve'!$B$8:$B$107,'ZC Curve'!T$8:T$107,,0))^(1/12)-1</f>
        <v>0</v>
      </c>
      <c r="H1206" s="766">
        <f t="shared" si="154"/>
        <v>1</v>
      </c>
      <c r="I1206" s="594"/>
      <c r="J1206" s="705">
        <f t="shared" si="155"/>
        <v>1194</v>
      </c>
      <c r="K1206" s="756"/>
      <c r="L1206" s="756"/>
      <c r="M1206" s="756"/>
      <c r="N1206" s="756"/>
      <c r="O1206" s="756"/>
      <c r="P1206" s="756"/>
      <c r="Q1206" s="756"/>
      <c r="R1206" s="756"/>
      <c r="S1206" s="756"/>
      <c r="T1206" s="756"/>
      <c r="U1206" s="756"/>
      <c r="V1206" s="756"/>
      <c r="W1206" s="594"/>
      <c r="X1206" s="705">
        <f t="shared" si="156"/>
        <v>1194</v>
      </c>
      <c r="Y1206" s="756"/>
      <c r="Z1206" s="756"/>
      <c r="AA1206" s="756"/>
      <c r="AB1206" s="756"/>
      <c r="AC1206" s="756"/>
      <c r="AD1206" s="756"/>
      <c r="AE1206" s="756"/>
      <c r="AF1206" s="756"/>
      <c r="AG1206" s="756"/>
      <c r="AH1206" s="756"/>
      <c r="AI1206" s="756"/>
      <c r="AJ1206" s="756"/>
      <c r="AK1206" s="594"/>
      <c r="AL1206" s="705">
        <f t="shared" si="157"/>
        <v>1194</v>
      </c>
      <c r="AM1206" s="756"/>
      <c r="AN1206" s="756"/>
      <c r="AO1206" s="756"/>
      <c r="AP1206" s="756"/>
      <c r="AQ1206" s="756"/>
      <c r="AR1206" s="756"/>
      <c r="AS1206" s="756"/>
      <c r="AT1206" s="756"/>
      <c r="AU1206" s="756"/>
      <c r="AV1206" s="756"/>
      <c r="AW1206" s="756"/>
      <c r="AX1206" s="756"/>
      <c r="AY1206" s="594"/>
      <c r="AZ1206" s="705">
        <f t="shared" si="150"/>
        <v>1194</v>
      </c>
      <c r="BA1206" s="756"/>
      <c r="BB1206" s="756"/>
      <c r="BC1206" s="756"/>
      <c r="BD1206" s="756"/>
      <c r="BE1206" s="756"/>
      <c r="BF1206" s="756"/>
      <c r="BG1206" s="756"/>
      <c r="BH1206" s="756"/>
      <c r="BI1206" s="756"/>
      <c r="BJ1206" s="756"/>
      <c r="BK1206" s="756"/>
      <c r="BL1206" s="756"/>
      <c r="BM1206" s="685"/>
      <c r="BN1206" s="705">
        <f t="shared" si="151"/>
        <v>1194</v>
      </c>
      <c r="BO1206" s="756"/>
      <c r="BP1206" s="756"/>
      <c r="BQ1206" s="756"/>
      <c r="BR1206" s="756"/>
      <c r="BS1206" s="756"/>
      <c r="BT1206" s="756"/>
      <c r="BU1206" s="756"/>
      <c r="BV1206" s="756"/>
      <c r="BW1206" s="756"/>
      <c r="BX1206" s="756"/>
      <c r="BY1206" s="756"/>
      <c r="BZ1206" s="756"/>
    </row>
    <row r="1207" spans="2:78" x14ac:dyDescent="0.25">
      <c r="B1207" s="705">
        <v>1195</v>
      </c>
      <c r="C1207" s="765">
        <f>(1+_xlfn.XLOOKUP(INT((B1207-1)/12)+1,'ZC Curve'!$B$8:$B$107,'ZC Curve'!R$8:R$107,,0))^(1/12)-1</f>
        <v>0</v>
      </c>
      <c r="D1207" s="766">
        <f t="shared" si="152"/>
        <v>1</v>
      </c>
      <c r="E1207" s="765">
        <f>(1+_xlfn.XLOOKUP(INT((B1207-1)/12)+1,'ZC Curve'!$B$8:$B$107,'ZC Curve'!S$8:S$107,,0))^(1/12)-1</f>
        <v>0</v>
      </c>
      <c r="F1207" s="766">
        <f t="shared" si="153"/>
        <v>1</v>
      </c>
      <c r="G1207" s="765">
        <f>(1+_xlfn.XLOOKUP(INT((B1207-1)/12)+1,'ZC Curve'!$B$8:$B$107,'ZC Curve'!T$8:T$107,,0))^(1/12)-1</f>
        <v>0</v>
      </c>
      <c r="H1207" s="766">
        <f t="shared" si="154"/>
        <v>1</v>
      </c>
      <c r="I1207" s="594"/>
      <c r="J1207" s="705">
        <f t="shared" si="155"/>
        <v>1195</v>
      </c>
      <c r="K1207" s="756"/>
      <c r="L1207" s="756"/>
      <c r="M1207" s="756"/>
      <c r="N1207" s="756"/>
      <c r="O1207" s="756"/>
      <c r="P1207" s="756"/>
      <c r="Q1207" s="756"/>
      <c r="R1207" s="756"/>
      <c r="S1207" s="756"/>
      <c r="T1207" s="756"/>
      <c r="U1207" s="756"/>
      <c r="V1207" s="756"/>
      <c r="W1207" s="594"/>
      <c r="X1207" s="705">
        <f t="shared" si="156"/>
        <v>1195</v>
      </c>
      <c r="Y1207" s="756"/>
      <c r="Z1207" s="756"/>
      <c r="AA1207" s="756"/>
      <c r="AB1207" s="756"/>
      <c r="AC1207" s="756"/>
      <c r="AD1207" s="756"/>
      <c r="AE1207" s="756"/>
      <c r="AF1207" s="756"/>
      <c r="AG1207" s="756"/>
      <c r="AH1207" s="756"/>
      <c r="AI1207" s="756"/>
      <c r="AJ1207" s="756"/>
      <c r="AK1207" s="594"/>
      <c r="AL1207" s="705">
        <f t="shared" si="157"/>
        <v>1195</v>
      </c>
      <c r="AM1207" s="756"/>
      <c r="AN1207" s="756"/>
      <c r="AO1207" s="756"/>
      <c r="AP1207" s="756"/>
      <c r="AQ1207" s="756"/>
      <c r="AR1207" s="756"/>
      <c r="AS1207" s="756"/>
      <c r="AT1207" s="756"/>
      <c r="AU1207" s="756"/>
      <c r="AV1207" s="756"/>
      <c r="AW1207" s="756"/>
      <c r="AX1207" s="756"/>
      <c r="AY1207" s="594"/>
      <c r="AZ1207" s="705">
        <f t="shared" si="150"/>
        <v>1195</v>
      </c>
      <c r="BA1207" s="756"/>
      <c r="BB1207" s="756"/>
      <c r="BC1207" s="756"/>
      <c r="BD1207" s="756"/>
      <c r="BE1207" s="756"/>
      <c r="BF1207" s="756"/>
      <c r="BG1207" s="756"/>
      <c r="BH1207" s="756"/>
      <c r="BI1207" s="756"/>
      <c r="BJ1207" s="756"/>
      <c r="BK1207" s="756"/>
      <c r="BL1207" s="756"/>
      <c r="BM1207" s="685"/>
      <c r="BN1207" s="705">
        <f t="shared" si="151"/>
        <v>1195</v>
      </c>
      <c r="BO1207" s="756"/>
      <c r="BP1207" s="756"/>
      <c r="BQ1207" s="756"/>
      <c r="BR1207" s="756"/>
      <c r="BS1207" s="756"/>
      <c r="BT1207" s="756"/>
      <c r="BU1207" s="756"/>
      <c r="BV1207" s="756"/>
      <c r="BW1207" s="756"/>
      <c r="BX1207" s="756"/>
      <c r="BY1207" s="756"/>
      <c r="BZ1207" s="756"/>
    </row>
    <row r="1208" spans="2:78" x14ac:dyDescent="0.25">
      <c r="B1208" s="705">
        <v>1196</v>
      </c>
      <c r="C1208" s="765">
        <f>(1+_xlfn.XLOOKUP(INT((B1208-1)/12)+1,'ZC Curve'!$B$8:$B$107,'ZC Curve'!R$8:R$107,,0))^(1/12)-1</f>
        <v>0</v>
      </c>
      <c r="D1208" s="766">
        <f t="shared" si="152"/>
        <v>1</v>
      </c>
      <c r="E1208" s="765">
        <f>(1+_xlfn.XLOOKUP(INT((B1208-1)/12)+1,'ZC Curve'!$B$8:$B$107,'ZC Curve'!S$8:S$107,,0))^(1/12)-1</f>
        <v>0</v>
      </c>
      <c r="F1208" s="766">
        <f t="shared" si="153"/>
        <v>1</v>
      </c>
      <c r="G1208" s="765">
        <f>(1+_xlfn.XLOOKUP(INT((B1208-1)/12)+1,'ZC Curve'!$B$8:$B$107,'ZC Curve'!T$8:T$107,,0))^(1/12)-1</f>
        <v>0</v>
      </c>
      <c r="H1208" s="766">
        <f t="shared" si="154"/>
        <v>1</v>
      </c>
      <c r="I1208" s="594"/>
      <c r="J1208" s="705">
        <f t="shared" si="155"/>
        <v>1196</v>
      </c>
      <c r="K1208" s="756"/>
      <c r="L1208" s="756"/>
      <c r="M1208" s="756"/>
      <c r="N1208" s="756"/>
      <c r="O1208" s="756"/>
      <c r="P1208" s="756"/>
      <c r="Q1208" s="756"/>
      <c r="R1208" s="756"/>
      <c r="S1208" s="756"/>
      <c r="T1208" s="756"/>
      <c r="U1208" s="756"/>
      <c r="V1208" s="756"/>
      <c r="W1208" s="594"/>
      <c r="X1208" s="705">
        <f t="shared" si="156"/>
        <v>1196</v>
      </c>
      <c r="Y1208" s="756"/>
      <c r="Z1208" s="756"/>
      <c r="AA1208" s="756"/>
      <c r="AB1208" s="756"/>
      <c r="AC1208" s="756"/>
      <c r="AD1208" s="756"/>
      <c r="AE1208" s="756"/>
      <c r="AF1208" s="756"/>
      <c r="AG1208" s="756"/>
      <c r="AH1208" s="756"/>
      <c r="AI1208" s="756"/>
      <c r="AJ1208" s="756"/>
      <c r="AK1208" s="594"/>
      <c r="AL1208" s="705">
        <f t="shared" si="157"/>
        <v>1196</v>
      </c>
      <c r="AM1208" s="756"/>
      <c r="AN1208" s="756"/>
      <c r="AO1208" s="756"/>
      <c r="AP1208" s="756"/>
      <c r="AQ1208" s="756"/>
      <c r="AR1208" s="756"/>
      <c r="AS1208" s="756"/>
      <c r="AT1208" s="756"/>
      <c r="AU1208" s="756"/>
      <c r="AV1208" s="756"/>
      <c r="AW1208" s="756"/>
      <c r="AX1208" s="756"/>
      <c r="AY1208" s="594"/>
      <c r="AZ1208" s="705">
        <f t="shared" si="150"/>
        <v>1196</v>
      </c>
      <c r="BA1208" s="756"/>
      <c r="BB1208" s="756"/>
      <c r="BC1208" s="756"/>
      <c r="BD1208" s="756"/>
      <c r="BE1208" s="756"/>
      <c r="BF1208" s="756"/>
      <c r="BG1208" s="756"/>
      <c r="BH1208" s="756"/>
      <c r="BI1208" s="756"/>
      <c r="BJ1208" s="756"/>
      <c r="BK1208" s="756"/>
      <c r="BL1208" s="756"/>
      <c r="BM1208" s="685"/>
      <c r="BN1208" s="705">
        <f t="shared" si="151"/>
        <v>1196</v>
      </c>
      <c r="BO1208" s="756"/>
      <c r="BP1208" s="756"/>
      <c r="BQ1208" s="756"/>
      <c r="BR1208" s="756"/>
      <c r="BS1208" s="756"/>
      <c r="BT1208" s="756"/>
      <c r="BU1208" s="756"/>
      <c r="BV1208" s="756"/>
      <c r="BW1208" s="756"/>
      <c r="BX1208" s="756"/>
      <c r="BY1208" s="756"/>
      <c r="BZ1208" s="756"/>
    </row>
    <row r="1209" spans="2:78" x14ac:dyDescent="0.25">
      <c r="B1209" s="705">
        <v>1197</v>
      </c>
      <c r="C1209" s="765">
        <f>(1+_xlfn.XLOOKUP(INT((B1209-1)/12)+1,'ZC Curve'!$B$8:$B$107,'ZC Curve'!R$8:R$107,,0))^(1/12)-1</f>
        <v>0</v>
      </c>
      <c r="D1209" s="766">
        <f t="shared" si="152"/>
        <v>1</v>
      </c>
      <c r="E1209" s="765">
        <f>(1+_xlfn.XLOOKUP(INT((B1209-1)/12)+1,'ZC Curve'!$B$8:$B$107,'ZC Curve'!S$8:S$107,,0))^(1/12)-1</f>
        <v>0</v>
      </c>
      <c r="F1209" s="766">
        <f t="shared" si="153"/>
        <v>1</v>
      </c>
      <c r="G1209" s="765">
        <f>(1+_xlfn.XLOOKUP(INT((B1209-1)/12)+1,'ZC Curve'!$B$8:$B$107,'ZC Curve'!T$8:T$107,,0))^(1/12)-1</f>
        <v>0</v>
      </c>
      <c r="H1209" s="766">
        <f t="shared" si="154"/>
        <v>1</v>
      </c>
      <c r="I1209" s="594"/>
      <c r="J1209" s="705">
        <f t="shared" si="155"/>
        <v>1197</v>
      </c>
      <c r="K1209" s="756"/>
      <c r="L1209" s="756"/>
      <c r="M1209" s="756"/>
      <c r="N1209" s="756"/>
      <c r="O1209" s="756"/>
      <c r="P1209" s="756"/>
      <c r="Q1209" s="756"/>
      <c r="R1209" s="756"/>
      <c r="S1209" s="756"/>
      <c r="T1209" s="756"/>
      <c r="U1209" s="756"/>
      <c r="V1209" s="756"/>
      <c r="W1209" s="594"/>
      <c r="X1209" s="705">
        <f t="shared" si="156"/>
        <v>1197</v>
      </c>
      <c r="Y1209" s="756"/>
      <c r="Z1209" s="756"/>
      <c r="AA1209" s="756"/>
      <c r="AB1209" s="756"/>
      <c r="AC1209" s="756"/>
      <c r="AD1209" s="756"/>
      <c r="AE1209" s="756"/>
      <c r="AF1209" s="756"/>
      <c r="AG1209" s="756"/>
      <c r="AH1209" s="756"/>
      <c r="AI1209" s="756"/>
      <c r="AJ1209" s="756"/>
      <c r="AK1209" s="594"/>
      <c r="AL1209" s="705">
        <f t="shared" si="157"/>
        <v>1197</v>
      </c>
      <c r="AM1209" s="756"/>
      <c r="AN1209" s="756"/>
      <c r="AO1209" s="756"/>
      <c r="AP1209" s="756"/>
      <c r="AQ1209" s="756"/>
      <c r="AR1209" s="756"/>
      <c r="AS1209" s="756"/>
      <c r="AT1209" s="756"/>
      <c r="AU1209" s="756"/>
      <c r="AV1209" s="756"/>
      <c r="AW1209" s="756"/>
      <c r="AX1209" s="756"/>
      <c r="AY1209" s="594"/>
      <c r="AZ1209" s="705">
        <f t="shared" si="150"/>
        <v>1197</v>
      </c>
      <c r="BA1209" s="756"/>
      <c r="BB1209" s="756"/>
      <c r="BC1209" s="756"/>
      <c r="BD1209" s="756"/>
      <c r="BE1209" s="756"/>
      <c r="BF1209" s="756"/>
      <c r="BG1209" s="756"/>
      <c r="BH1209" s="756"/>
      <c r="BI1209" s="756"/>
      <c r="BJ1209" s="756"/>
      <c r="BK1209" s="756"/>
      <c r="BL1209" s="756"/>
      <c r="BM1209" s="685"/>
      <c r="BN1209" s="705">
        <f t="shared" si="151"/>
        <v>1197</v>
      </c>
      <c r="BO1209" s="756"/>
      <c r="BP1209" s="756"/>
      <c r="BQ1209" s="756"/>
      <c r="BR1209" s="756"/>
      <c r="BS1209" s="756"/>
      <c r="BT1209" s="756"/>
      <c r="BU1209" s="756"/>
      <c r="BV1209" s="756"/>
      <c r="BW1209" s="756"/>
      <c r="BX1209" s="756"/>
      <c r="BY1209" s="756"/>
      <c r="BZ1209" s="756"/>
    </row>
    <row r="1210" spans="2:78" x14ac:dyDescent="0.25">
      <c r="B1210" s="705">
        <v>1198</v>
      </c>
      <c r="C1210" s="765">
        <f>(1+_xlfn.XLOOKUP(INT((B1210-1)/12)+1,'ZC Curve'!$B$8:$B$107,'ZC Curve'!R$8:R$107,,0))^(1/12)-1</f>
        <v>0</v>
      </c>
      <c r="D1210" s="766">
        <f t="shared" si="152"/>
        <v>1</v>
      </c>
      <c r="E1210" s="765">
        <f>(1+_xlfn.XLOOKUP(INT((B1210-1)/12)+1,'ZC Curve'!$B$8:$B$107,'ZC Curve'!S$8:S$107,,0))^(1/12)-1</f>
        <v>0</v>
      </c>
      <c r="F1210" s="766">
        <f t="shared" si="153"/>
        <v>1</v>
      </c>
      <c r="G1210" s="765">
        <f>(1+_xlfn.XLOOKUP(INT((B1210-1)/12)+1,'ZC Curve'!$B$8:$B$107,'ZC Curve'!T$8:T$107,,0))^(1/12)-1</f>
        <v>0</v>
      </c>
      <c r="H1210" s="766">
        <f t="shared" si="154"/>
        <v>1</v>
      </c>
      <c r="I1210" s="594"/>
      <c r="J1210" s="705">
        <f t="shared" si="155"/>
        <v>1198</v>
      </c>
      <c r="K1210" s="756"/>
      <c r="L1210" s="756"/>
      <c r="M1210" s="756"/>
      <c r="N1210" s="756"/>
      <c r="O1210" s="756"/>
      <c r="P1210" s="756"/>
      <c r="Q1210" s="756"/>
      <c r="R1210" s="756"/>
      <c r="S1210" s="756"/>
      <c r="T1210" s="756"/>
      <c r="U1210" s="756"/>
      <c r="V1210" s="756"/>
      <c r="W1210" s="594"/>
      <c r="X1210" s="705">
        <f t="shared" si="156"/>
        <v>1198</v>
      </c>
      <c r="Y1210" s="756"/>
      <c r="Z1210" s="756"/>
      <c r="AA1210" s="756"/>
      <c r="AB1210" s="756"/>
      <c r="AC1210" s="756"/>
      <c r="AD1210" s="756"/>
      <c r="AE1210" s="756"/>
      <c r="AF1210" s="756"/>
      <c r="AG1210" s="756"/>
      <c r="AH1210" s="756"/>
      <c r="AI1210" s="756"/>
      <c r="AJ1210" s="756"/>
      <c r="AK1210" s="594"/>
      <c r="AL1210" s="705">
        <f t="shared" si="157"/>
        <v>1198</v>
      </c>
      <c r="AM1210" s="756"/>
      <c r="AN1210" s="756"/>
      <c r="AO1210" s="756"/>
      <c r="AP1210" s="756"/>
      <c r="AQ1210" s="756"/>
      <c r="AR1210" s="756"/>
      <c r="AS1210" s="756"/>
      <c r="AT1210" s="756"/>
      <c r="AU1210" s="756"/>
      <c r="AV1210" s="756"/>
      <c r="AW1210" s="756"/>
      <c r="AX1210" s="756"/>
      <c r="AY1210" s="594"/>
      <c r="AZ1210" s="705">
        <f t="shared" si="150"/>
        <v>1198</v>
      </c>
      <c r="BA1210" s="756"/>
      <c r="BB1210" s="756"/>
      <c r="BC1210" s="756"/>
      <c r="BD1210" s="756"/>
      <c r="BE1210" s="756"/>
      <c r="BF1210" s="756"/>
      <c r="BG1210" s="756"/>
      <c r="BH1210" s="756"/>
      <c r="BI1210" s="756"/>
      <c r="BJ1210" s="756"/>
      <c r="BK1210" s="756"/>
      <c r="BL1210" s="756"/>
      <c r="BM1210" s="685"/>
      <c r="BN1210" s="705">
        <f t="shared" si="151"/>
        <v>1198</v>
      </c>
      <c r="BO1210" s="756"/>
      <c r="BP1210" s="756"/>
      <c r="BQ1210" s="756"/>
      <c r="BR1210" s="756"/>
      <c r="BS1210" s="756"/>
      <c r="BT1210" s="756"/>
      <c r="BU1210" s="756"/>
      <c r="BV1210" s="756"/>
      <c r="BW1210" s="756"/>
      <c r="BX1210" s="756"/>
      <c r="BY1210" s="756"/>
      <c r="BZ1210" s="756"/>
    </row>
    <row r="1211" spans="2:78" x14ac:dyDescent="0.25">
      <c r="B1211" s="705">
        <v>1199</v>
      </c>
      <c r="C1211" s="765">
        <f>(1+_xlfn.XLOOKUP(INT((B1211-1)/12)+1,'ZC Curve'!$B$8:$B$107,'ZC Curve'!R$8:R$107,,0))^(1/12)-1</f>
        <v>0</v>
      </c>
      <c r="D1211" s="766">
        <f t="shared" si="152"/>
        <v>1</v>
      </c>
      <c r="E1211" s="765">
        <f>(1+_xlfn.XLOOKUP(INT((B1211-1)/12)+1,'ZC Curve'!$B$8:$B$107,'ZC Curve'!S$8:S$107,,0))^(1/12)-1</f>
        <v>0</v>
      </c>
      <c r="F1211" s="766">
        <f t="shared" si="153"/>
        <v>1</v>
      </c>
      <c r="G1211" s="765">
        <f>(1+_xlfn.XLOOKUP(INT((B1211-1)/12)+1,'ZC Curve'!$B$8:$B$107,'ZC Curve'!T$8:T$107,,0))^(1/12)-1</f>
        <v>0</v>
      </c>
      <c r="H1211" s="766">
        <f t="shared" si="154"/>
        <v>1</v>
      </c>
      <c r="I1211" s="594"/>
      <c r="J1211" s="705">
        <f t="shared" si="155"/>
        <v>1199</v>
      </c>
      <c r="K1211" s="756"/>
      <c r="L1211" s="756"/>
      <c r="M1211" s="756"/>
      <c r="N1211" s="756"/>
      <c r="O1211" s="756"/>
      <c r="P1211" s="756"/>
      <c r="Q1211" s="756"/>
      <c r="R1211" s="756"/>
      <c r="S1211" s="756"/>
      <c r="T1211" s="756"/>
      <c r="U1211" s="756"/>
      <c r="V1211" s="756"/>
      <c r="W1211" s="594"/>
      <c r="X1211" s="705">
        <f t="shared" si="156"/>
        <v>1199</v>
      </c>
      <c r="Y1211" s="756"/>
      <c r="Z1211" s="756"/>
      <c r="AA1211" s="756"/>
      <c r="AB1211" s="756"/>
      <c r="AC1211" s="756"/>
      <c r="AD1211" s="756"/>
      <c r="AE1211" s="756"/>
      <c r="AF1211" s="756"/>
      <c r="AG1211" s="756"/>
      <c r="AH1211" s="756"/>
      <c r="AI1211" s="756"/>
      <c r="AJ1211" s="756"/>
      <c r="AK1211" s="594"/>
      <c r="AL1211" s="705">
        <f t="shared" si="157"/>
        <v>1199</v>
      </c>
      <c r="AM1211" s="756"/>
      <c r="AN1211" s="756"/>
      <c r="AO1211" s="756"/>
      <c r="AP1211" s="756"/>
      <c r="AQ1211" s="756"/>
      <c r="AR1211" s="756"/>
      <c r="AS1211" s="756"/>
      <c r="AT1211" s="756"/>
      <c r="AU1211" s="756"/>
      <c r="AV1211" s="756"/>
      <c r="AW1211" s="756"/>
      <c r="AX1211" s="756"/>
      <c r="AY1211" s="594"/>
      <c r="AZ1211" s="705">
        <f t="shared" si="150"/>
        <v>1199</v>
      </c>
      <c r="BA1211" s="756"/>
      <c r="BB1211" s="756"/>
      <c r="BC1211" s="756"/>
      <c r="BD1211" s="756"/>
      <c r="BE1211" s="756"/>
      <c r="BF1211" s="756"/>
      <c r="BG1211" s="756"/>
      <c r="BH1211" s="756"/>
      <c r="BI1211" s="756"/>
      <c r="BJ1211" s="756"/>
      <c r="BK1211" s="756"/>
      <c r="BL1211" s="756"/>
      <c r="BM1211" s="685"/>
      <c r="BN1211" s="705">
        <f t="shared" si="151"/>
        <v>1199</v>
      </c>
      <c r="BO1211" s="756"/>
      <c r="BP1211" s="756"/>
      <c r="BQ1211" s="756"/>
      <c r="BR1211" s="756"/>
      <c r="BS1211" s="756"/>
      <c r="BT1211" s="756"/>
      <c r="BU1211" s="756"/>
      <c r="BV1211" s="756"/>
      <c r="BW1211" s="756"/>
      <c r="BX1211" s="756"/>
      <c r="BY1211" s="756"/>
      <c r="BZ1211" s="756"/>
    </row>
    <row r="1212" spans="2:78" x14ac:dyDescent="0.25">
      <c r="B1212" s="705">
        <v>1200</v>
      </c>
      <c r="C1212" s="765">
        <f>(1+_xlfn.XLOOKUP(INT((B1212-1)/12)+1,'ZC Curve'!$B$8:$B$107,'ZC Curve'!R$8:R$107,,0))^(1/12)-1</f>
        <v>0</v>
      </c>
      <c r="D1212" s="766">
        <f t="shared" si="152"/>
        <v>1</v>
      </c>
      <c r="E1212" s="765">
        <f>(1+_xlfn.XLOOKUP(INT((B1212-1)/12)+1,'ZC Curve'!$B$8:$B$107,'ZC Curve'!S$8:S$107,,0))^(1/12)-1</f>
        <v>0</v>
      </c>
      <c r="F1212" s="766">
        <f t="shared" si="153"/>
        <v>1</v>
      </c>
      <c r="G1212" s="765">
        <f>(1+_xlfn.XLOOKUP(INT((B1212-1)/12)+1,'ZC Curve'!$B$8:$B$107,'ZC Curve'!T$8:T$107,,0))^(1/12)-1</f>
        <v>0</v>
      </c>
      <c r="H1212" s="766">
        <f t="shared" si="154"/>
        <v>1</v>
      </c>
      <c r="I1212" s="594"/>
      <c r="J1212" s="705">
        <f t="shared" si="155"/>
        <v>1200</v>
      </c>
      <c r="K1212" s="756"/>
      <c r="L1212" s="756"/>
      <c r="M1212" s="756"/>
      <c r="N1212" s="756"/>
      <c r="O1212" s="756"/>
      <c r="P1212" s="756"/>
      <c r="Q1212" s="756"/>
      <c r="R1212" s="756"/>
      <c r="S1212" s="756"/>
      <c r="T1212" s="756"/>
      <c r="U1212" s="756"/>
      <c r="V1212" s="756"/>
      <c r="W1212" s="594"/>
      <c r="X1212" s="705">
        <f t="shared" si="156"/>
        <v>1200</v>
      </c>
      <c r="Y1212" s="756"/>
      <c r="Z1212" s="756"/>
      <c r="AA1212" s="756"/>
      <c r="AB1212" s="756"/>
      <c r="AC1212" s="756"/>
      <c r="AD1212" s="756"/>
      <c r="AE1212" s="756"/>
      <c r="AF1212" s="756"/>
      <c r="AG1212" s="756"/>
      <c r="AH1212" s="756"/>
      <c r="AI1212" s="756"/>
      <c r="AJ1212" s="756"/>
      <c r="AK1212" s="594"/>
      <c r="AL1212" s="705">
        <f t="shared" si="157"/>
        <v>1200</v>
      </c>
      <c r="AM1212" s="756"/>
      <c r="AN1212" s="756"/>
      <c r="AO1212" s="756"/>
      <c r="AP1212" s="756"/>
      <c r="AQ1212" s="756"/>
      <c r="AR1212" s="756"/>
      <c r="AS1212" s="756"/>
      <c r="AT1212" s="756"/>
      <c r="AU1212" s="756"/>
      <c r="AV1212" s="756"/>
      <c r="AW1212" s="756"/>
      <c r="AX1212" s="756"/>
      <c r="AY1212" s="594"/>
      <c r="AZ1212" s="705">
        <f t="shared" si="150"/>
        <v>1200</v>
      </c>
      <c r="BA1212" s="756"/>
      <c r="BB1212" s="756"/>
      <c r="BC1212" s="756"/>
      <c r="BD1212" s="756"/>
      <c r="BE1212" s="756"/>
      <c r="BF1212" s="756"/>
      <c r="BG1212" s="756"/>
      <c r="BH1212" s="756"/>
      <c r="BI1212" s="756"/>
      <c r="BJ1212" s="756"/>
      <c r="BK1212" s="756"/>
      <c r="BL1212" s="756"/>
      <c r="BM1212" s="685"/>
      <c r="BN1212" s="705">
        <f t="shared" si="151"/>
        <v>1200</v>
      </c>
      <c r="BO1212" s="756"/>
      <c r="BP1212" s="756"/>
      <c r="BQ1212" s="756"/>
      <c r="BR1212" s="756"/>
      <c r="BS1212" s="756"/>
      <c r="BT1212" s="756"/>
      <c r="BU1212" s="756"/>
      <c r="BV1212" s="756"/>
      <c r="BW1212" s="756"/>
      <c r="BX1212" s="756"/>
      <c r="BY1212" s="756"/>
      <c r="BZ1212" s="756"/>
    </row>
  </sheetData>
  <mergeCells count="27">
    <mergeCell ref="B11:B12"/>
    <mergeCell ref="C11:C12"/>
    <mergeCell ref="D11:D12"/>
    <mergeCell ref="AL11:AL12"/>
    <mergeCell ref="K11:V11"/>
    <mergeCell ref="Y11:AJ11"/>
    <mergeCell ref="E11:E12"/>
    <mergeCell ref="F11:F12"/>
    <mergeCell ref="G11:G12"/>
    <mergeCell ref="H11:H12"/>
    <mergeCell ref="X11:X12"/>
    <mergeCell ref="J11:J12"/>
    <mergeCell ref="K7:R7"/>
    <mergeCell ref="Y7:AF7"/>
    <mergeCell ref="AM7:AT7"/>
    <mergeCell ref="BA7:BH7"/>
    <mergeCell ref="BO7:BV7"/>
    <mergeCell ref="AU7:AX7"/>
    <mergeCell ref="AG7:AJ7"/>
    <mergeCell ref="S7:V7"/>
    <mergeCell ref="BW7:BZ7"/>
    <mergeCell ref="BO11:BZ11"/>
    <mergeCell ref="BI7:BL7"/>
    <mergeCell ref="AM11:AX11"/>
    <mergeCell ref="BA11:BL11"/>
    <mergeCell ref="BN11:BN12"/>
    <mergeCell ref="AZ11:AZ12"/>
  </mergeCells>
  <pageMargins left="0.7" right="0.7" top="0.75" bottom="0.75" header="0.3" footer="0.3"/>
  <pageSetup orientation="portrait" r:id="rId1"/>
  <headerFooter>
    <oddFooter>&amp;L&amp;1#&amp;"Calibri"&amp;10&amp;K000000John Keells Group - 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D2DF6-7177-4385-805C-65584FBB321B}">
  <sheetPr codeName="Sheet24">
    <tabColor rgb="FFFFFF99"/>
  </sheetPr>
  <dimension ref="A1:S36"/>
  <sheetViews>
    <sheetView showGridLines="0" zoomScaleNormal="100" workbookViewId="0"/>
  </sheetViews>
  <sheetFormatPr defaultColWidth="8.5546875" defaultRowHeight="13.2" x14ac:dyDescent="0.25"/>
  <cols>
    <col min="1" max="1" width="8.5546875" style="13"/>
    <col min="2" max="2" width="37.5546875" style="13" bestFit="1" customWidth="1"/>
    <col min="3" max="4" width="17.109375" style="13" customWidth="1"/>
    <col min="5" max="7" width="8.5546875" style="13" bestFit="1" customWidth="1"/>
    <col min="8" max="16384" width="8.5546875" style="13"/>
  </cols>
  <sheetData>
    <row r="1" spans="1:18" x14ac:dyDescent="0.25">
      <c r="A1" s="386" t="s">
        <v>161</v>
      </c>
      <c r="B1" s="594"/>
      <c r="C1" s="594"/>
      <c r="D1" s="594"/>
      <c r="E1" s="594"/>
      <c r="F1" s="594"/>
      <c r="G1" s="594"/>
      <c r="H1" s="594"/>
      <c r="I1" s="594"/>
      <c r="J1" s="594"/>
      <c r="K1" s="594"/>
      <c r="L1" s="594"/>
      <c r="M1" s="594"/>
      <c r="N1" s="594"/>
      <c r="O1" s="594"/>
      <c r="P1" s="594"/>
      <c r="Q1" s="594"/>
      <c r="R1" s="594"/>
    </row>
    <row r="2" spans="1:18" x14ac:dyDescent="0.25">
      <c r="A2" s="386" t="s">
        <v>708</v>
      </c>
      <c r="B2" s="594"/>
      <c r="C2" s="594"/>
      <c r="D2" s="594"/>
      <c r="E2" s="594"/>
      <c r="F2" s="594"/>
      <c r="G2" s="594"/>
      <c r="H2" s="594"/>
      <c r="I2" s="594"/>
      <c r="J2" s="594"/>
      <c r="K2" s="594"/>
      <c r="L2" s="594"/>
      <c r="M2" s="594"/>
      <c r="N2" s="594"/>
      <c r="O2" s="594"/>
      <c r="P2" s="594"/>
      <c r="Q2" s="594"/>
      <c r="R2" s="594"/>
    </row>
    <row r="3" spans="1:18" x14ac:dyDescent="0.25">
      <c r="A3" s="386" t="s">
        <v>252</v>
      </c>
      <c r="B3" s="594"/>
      <c r="C3" s="594"/>
      <c r="D3" s="594"/>
      <c r="E3" s="594"/>
      <c r="F3" s="594"/>
      <c r="G3" s="594"/>
      <c r="H3" s="594"/>
      <c r="I3" s="594"/>
      <c r="J3" s="594"/>
      <c r="K3" s="594"/>
      <c r="L3" s="594"/>
      <c r="M3" s="594"/>
      <c r="N3" s="594"/>
      <c r="O3" s="594"/>
      <c r="P3" s="594"/>
      <c r="Q3" s="594"/>
      <c r="R3" s="594"/>
    </row>
    <row r="4" spans="1:18" x14ac:dyDescent="0.25">
      <c r="A4" s="1" t="s">
        <v>253</v>
      </c>
      <c r="B4" s="594"/>
      <c r="C4" s="594"/>
      <c r="D4" s="594"/>
      <c r="E4" s="594"/>
      <c r="F4" s="594"/>
      <c r="G4" s="594"/>
      <c r="H4" s="594"/>
      <c r="I4" s="594"/>
      <c r="J4" s="594"/>
      <c r="K4" s="594"/>
      <c r="L4" s="594"/>
      <c r="M4" s="594"/>
      <c r="N4" s="594"/>
      <c r="O4" s="594"/>
      <c r="P4" s="594"/>
      <c r="Q4" s="594"/>
      <c r="R4" s="594"/>
    </row>
    <row r="6" spans="1:18" ht="13.8" thickBot="1" x14ac:dyDescent="0.3">
      <c r="A6" s="103"/>
      <c r="B6" s="594"/>
      <c r="C6" s="594"/>
      <c r="D6" s="594"/>
      <c r="E6" s="594"/>
      <c r="F6" s="594"/>
      <c r="G6" s="594"/>
      <c r="H6" s="594"/>
      <c r="I6" s="594"/>
      <c r="J6" s="594"/>
      <c r="K6" s="594"/>
      <c r="L6" s="594"/>
      <c r="M6" s="594"/>
      <c r="N6" s="594"/>
      <c r="O6" s="594"/>
      <c r="P6" s="594"/>
      <c r="Q6" s="594"/>
      <c r="R6" s="594"/>
    </row>
    <row r="7" spans="1:18" x14ac:dyDescent="0.25">
      <c r="A7" s="1071" t="s">
        <v>436</v>
      </c>
      <c r="B7" s="1073" t="s">
        <v>98</v>
      </c>
      <c r="C7" s="427" t="s">
        <v>709</v>
      </c>
      <c r="D7" s="115" t="s">
        <v>710</v>
      </c>
      <c r="E7" s="116"/>
      <c r="F7" s="116"/>
      <c r="G7" s="594"/>
      <c r="H7" s="594"/>
      <c r="I7" s="40"/>
      <c r="J7" s="40"/>
      <c r="K7" s="117"/>
      <c r="L7" s="117"/>
      <c r="M7" s="117"/>
      <c r="N7" s="118"/>
      <c r="O7" s="40"/>
      <c r="P7" s="117"/>
      <c r="Q7" s="117"/>
      <c r="R7" s="118"/>
    </row>
    <row r="8" spans="1:18" x14ac:dyDescent="0.25">
      <c r="A8" s="1072"/>
      <c r="B8" s="1074"/>
      <c r="C8" s="119" t="s">
        <v>711</v>
      </c>
      <c r="D8" s="120" t="s">
        <v>712</v>
      </c>
      <c r="E8" s="116"/>
      <c r="F8" s="116"/>
      <c r="G8" s="594"/>
      <c r="H8" s="594"/>
      <c r="I8" s="40"/>
      <c r="J8" s="121"/>
      <c r="K8" s="122"/>
      <c r="L8" s="122"/>
      <c r="M8" s="122"/>
      <c r="N8" s="123"/>
      <c r="O8" s="121"/>
      <c r="P8" s="122"/>
      <c r="Q8" s="122"/>
      <c r="R8" s="123"/>
    </row>
    <row r="9" spans="1:18" x14ac:dyDescent="0.25">
      <c r="A9" s="124"/>
      <c r="B9" s="125"/>
      <c r="C9" s="126"/>
      <c r="D9" s="127"/>
      <c r="E9" s="116"/>
      <c r="F9" s="116"/>
      <c r="G9" s="594"/>
      <c r="H9" s="594"/>
      <c r="I9" s="40"/>
      <c r="J9" s="121"/>
      <c r="K9" s="122"/>
      <c r="L9" s="122"/>
      <c r="M9" s="122"/>
      <c r="N9" s="123"/>
      <c r="O9" s="121"/>
      <c r="P9" s="122"/>
      <c r="Q9" s="122"/>
      <c r="R9" s="123"/>
    </row>
    <row r="10" spans="1:18" x14ac:dyDescent="0.25">
      <c r="A10" s="128">
        <v>1</v>
      </c>
      <c r="B10" s="39" t="s">
        <v>713</v>
      </c>
      <c r="C10" s="468"/>
      <c r="D10" s="469"/>
      <c r="E10" s="129"/>
      <c r="F10" s="130"/>
      <c r="G10" s="129"/>
      <c r="H10" s="123"/>
      <c r="I10" s="40"/>
      <c r="J10" s="121"/>
      <c r="K10" s="122"/>
      <c r="L10" s="122"/>
      <c r="M10" s="122"/>
      <c r="N10" s="123"/>
      <c r="O10" s="121"/>
      <c r="P10" s="122"/>
      <c r="Q10" s="122"/>
      <c r="R10" s="123"/>
    </row>
    <row r="11" spans="1:18" x14ac:dyDescent="0.25">
      <c r="A11" s="128">
        <v>2</v>
      </c>
      <c r="B11" s="39" t="s">
        <v>714</v>
      </c>
      <c r="C11" s="468"/>
      <c r="D11" s="469"/>
      <c r="E11" s="129"/>
      <c r="F11" s="130"/>
      <c r="G11" s="129"/>
      <c r="H11" s="123"/>
      <c r="I11" s="40"/>
      <c r="J11" s="121"/>
      <c r="K11" s="122"/>
      <c r="L11" s="122"/>
      <c r="M11" s="122"/>
      <c r="N11" s="123"/>
      <c r="O11" s="121"/>
      <c r="P11" s="122"/>
      <c r="Q11" s="122"/>
      <c r="R11" s="123"/>
    </row>
    <row r="12" spans="1:18" x14ac:dyDescent="0.25">
      <c r="A12" s="128">
        <v>3</v>
      </c>
      <c r="B12" s="39" t="s">
        <v>715</v>
      </c>
      <c r="C12" s="470"/>
      <c r="D12" s="469"/>
      <c r="E12" s="129"/>
      <c r="F12" s="130"/>
      <c r="G12" s="129"/>
      <c r="H12" s="123"/>
      <c r="I12" s="40"/>
      <c r="J12" s="121"/>
      <c r="K12" s="122"/>
      <c r="L12" s="122"/>
      <c r="M12" s="122"/>
      <c r="N12" s="123"/>
      <c r="O12" s="121"/>
      <c r="P12" s="122"/>
      <c r="Q12" s="122"/>
      <c r="R12" s="123"/>
    </row>
    <row r="13" spans="1:18" x14ac:dyDescent="0.25">
      <c r="A13" s="128">
        <v>4</v>
      </c>
      <c r="B13" s="39" t="s">
        <v>716</v>
      </c>
      <c r="C13" s="471"/>
      <c r="D13" s="472"/>
      <c r="E13" s="129"/>
      <c r="F13" s="130"/>
      <c r="G13" s="129"/>
      <c r="H13" s="123"/>
      <c r="I13" s="40"/>
      <c r="J13" s="40"/>
      <c r="K13" s="131"/>
      <c r="L13" s="131"/>
      <c r="M13" s="131"/>
      <c r="N13" s="131"/>
      <c r="O13" s="40"/>
      <c r="P13" s="131"/>
      <c r="Q13" s="131"/>
      <c r="R13" s="131"/>
    </row>
    <row r="14" spans="1:18" x14ac:dyDescent="0.25">
      <c r="A14" s="128">
        <v>4.0999999999999996</v>
      </c>
      <c r="B14" s="39" t="s">
        <v>717</v>
      </c>
      <c r="C14" s="473"/>
      <c r="D14" s="472"/>
      <c r="E14" s="130"/>
      <c r="F14" s="130"/>
      <c r="G14" s="129"/>
      <c r="H14" s="123"/>
      <c r="I14" s="40"/>
      <c r="J14" s="122"/>
      <c r="K14" s="40"/>
      <c r="L14" s="40"/>
      <c r="M14" s="40"/>
      <c r="N14" s="40"/>
      <c r="O14" s="122"/>
      <c r="P14" s="40"/>
      <c r="Q14" s="40"/>
      <c r="R14" s="40"/>
    </row>
    <row r="15" spans="1:18" x14ac:dyDescent="0.25">
      <c r="A15" s="128">
        <v>4.2</v>
      </c>
      <c r="B15" s="39" t="s">
        <v>362</v>
      </c>
      <c r="C15" s="473"/>
      <c r="D15" s="472"/>
      <c r="E15" s="133"/>
      <c r="F15" s="133"/>
      <c r="G15" s="129"/>
      <c r="H15" s="123"/>
      <c r="I15" s="40"/>
      <c r="J15" s="134"/>
      <c r="K15" s="135"/>
      <c r="L15" s="135"/>
      <c r="M15" s="135"/>
      <c r="N15" s="121"/>
      <c r="O15" s="134"/>
      <c r="P15" s="135"/>
      <c r="Q15" s="135"/>
      <c r="R15" s="121"/>
    </row>
    <row r="16" spans="1:18" x14ac:dyDescent="0.25">
      <c r="A16" s="136">
        <v>4.3</v>
      </c>
      <c r="B16" s="137" t="s">
        <v>718</v>
      </c>
      <c r="C16" s="473"/>
      <c r="D16" s="472"/>
      <c r="E16" s="130"/>
      <c r="F16" s="130"/>
      <c r="G16" s="130"/>
      <c r="H16" s="123"/>
      <c r="I16" s="40"/>
      <c r="J16" s="134"/>
      <c r="K16" s="135"/>
      <c r="L16" s="135"/>
      <c r="M16" s="135"/>
      <c r="N16" s="121"/>
      <c r="O16" s="134"/>
      <c r="P16" s="135"/>
      <c r="Q16" s="135"/>
      <c r="R16" s="121"/>
    </row>
    <row r="17" spans="1:19" x14ac:dyDescent="0.25">
      <c r="A17" s="128">
        <v>5</v>
      </c>
      <c r="B17" s="39" t="s">
        <v>719</v>
      </c>
      <c r="C17" s="468"/>
      <c r="D17" s="469"/>
      <c r="E17" s="129"/>
      <c r="F17" s="130"/>
      <c r="G17" s="129"/>
      <c r="H17" s="123"/>
      <c r="I17" s="40"/>
      <c r="J17" s="134"/>
      <c r="K17" s="135"/>
      <c r="L17" s="135"/>
      <c r="M17" s="135"/>
      <c r="N17" s="121"/>
      <c r="O17" s="134"/>
      <c r="P17" s="135"/>
      <c r="Q17" s="135"/>
      <c r="R17" s="121"/>
      <c r="S17" s="594"/>
    </row>
    <row r="18" spans="1:19" x14ac:dyDescent="0.25">
      <c r="A18" s="128">
        <v>6</v>
      </c>
      <c r="B18" s="39" t="s">
        <v>720</v>
      </c>
      <c r="C18" s="468"/>
      <c r="D18" s="469"/>
      <c r="E18" s="129"/>
      <c r="F18" s="130"/>
      <c r="G18" s="129"/>
      <c r="H18" s="123"/>
      <c r="I18" s="40"/>
      <c r="J18" s="134"/>
      <c r="K18" s="135"/>
      <c r="L18" s="135"/>
      <c r="M18" s="135"/>
      <c r="N18" s="121"/>
      <c r="O18" s="134"/>
      <c r="P18" s="135"/>
      <c r="Q18" s="135"/>
      <c r="R18" s="121"/>
      <c r="S18" s="594"/>
    </row>
    <row r="19" spans="1:19" x14ac:dyDescent="0.25">
      <c r="A19" s="128">
        <v>7</v>
      </c>
      <c r="B19" s="39" t="s">
        <v>721</v>
      </c>
      <c r="C19" s="470"/>
      <c r="D19" s="469"/>
      <c r="E19" s="129"/>
      <c r="F19" s="130"/>
      <c r="G19" s="129"/>
      <c r="H19" s="123"/>
      <c r="I19" s="40"/>
      <c r="J19" s="134"/>
      <c r="K19" s="135"/>
      <c r="L19" s="135"/>
      <c r="M19" s="135"/>
      <c r="N19" s="121"/>
      <c r="O19" s="134"/>
      <c r="P19" s="135"/>
      <c r="Q19" s="135"/>
      <c r="R19" s="121"/>
      <c r="S19" s="594"/>
    </row>
    <row r="20" spans="1:19" x14ac:dyDescent="0.25">
      <c r="A20" s="128">
        <v>8</v>
      </c>
      <c r="B20" s="39" t="s">
        <v>722</v>
      </c>
      <c r="C20" s="473"/>
      <c r="D20" s="472"/>
      <c r="E20" s="129"/>
      <c r="F20" s="133"/>
      <c r="G20" s="129"/>
      <c r="H20" s="123"/>
      <c r="I20" s="40"/>
      <c r="J20" s="134"/>
      <c r="K20" s="138"/>
      <c r="L20" s="135"/>
      <c r="M20" s="135"/>
      <c r="N20" s="121"/>
      <c r="O20" s="134"/>
      <c r="P20" s="135"/>
      <c r="Q20" s="135"/>
      <c r="R20" s="121"/>
      <c r="S20" s="594"/>
    </row>
    <row r="21" spans="1:19" x14ac:dyDescent="0.25">
      <c r="A21" s="128">
        <v>8.1</v>
      </c>
      <c r="B21" s="39" t="s">
        <v>717</v>
      </c>
      <c r="C21" s="474"/>
      <c r="D21" s="475"/>
      <c r="E21" s="133"/>
      <c r="F21" s="133"/>
      <c r="G21" s="129"/>
      <c r="H21" s="123"/>
      <c r="I21" s="40"/>
      <c r="J21" s="134"/>
      <c r="K21" s="138"/>
      <c r="L21" s="135"/>
      <c r="M21" s="135"/>
      <c r="N21" s="121"/>
      <c r="O21" s="134"/>
      <c r="P21" s="135"/>
      <c r="Q21" s="135"/>
      <c r="R21" s="121"/>
      <c r="S21" s="594"/>
    </row>
    <row r="22" spans="1:19" x14ac:dyDescent="0.25">
      <c r="A22" s="128">
        <v>8.1999999999999993</v>
      </c>
      <c r="B22" s="39" t="s">
        <v>362</v>
      </c>
      <c r="C22" s="476"/>
      <c r="D22" s="475"/>
      <c r="E22" s="133"/>
      <c r="F22" s="133"/>
      <c r="G22" s="129"/>
      <c r="H22" s="123"/>
      <c r="I22" s="40"/>
      <c r="J22" s="134"/>
      <c r="K22" s="135"/>
      <c r="L22" s="135"/>
      <c r="M22" s="135"/>
      <c r="N22" s="121"/>
      <c r="O22" s="134"/>
      <c r="P22" s="135"/>
      <c r="Q22" s="135"/>
      <c r="R22" s="121"/>
      <c r="S22" s="594"/>
    </row>
    <row r="23" spans="1:19" x14ac:dyDescent="0.25">
      <c r="A23" s="136">
        <v>8.3000000000000007</v>
      </c>
      <c r="B23" s="137" t="s">
        <v>723</v>
      </c>
      <c r="C23" s="474"/>
      <c r="D23" s="477"/>
      <c r="E23" s="139"/>
      <c r="F23" s="139"/>
      <c r="G23" s="129"/>
      <c r="H23" s="123"/>
      <c r="I23" s="40"/>
      <c r="J23" s="134"/>
      <c r="K23" s="594"/>
      <c r="L23" s="135"/>
      <c r="M23" s="135"/>
      <c r="N23" s="121"/>
      <c r="O23" s="134"/>
      <c r="P23" s="135"/>
      <c r="Q23" s="135"/>
      <c r="R23" s="121"/>
      <c r="S23" s="594"/>
    </row>
    <row r="24" spans="1:19" x14ac:dyDescent="0.25">
      <c r="A24" s="128">
        <v>9</v>
      </c>
      <c r="B24" s="39" t="s">
        <v>724</v>
      </c>
      <c r="C24" s="468"/>
      <c r="D24" s="469"/>
      <c r="E24" s="129"/>
      <c r="F24" s="130"/>
      <c r="G24" s="129"/>
      <c r="H24" s="123"/>
      <c r="I24" s="40"/>
      <c r="J24" s="134"/>
      <c r="K24" s="140"/>
      <c r="L24" s="135"/>
      <c r="M24" s="135"/>
      <c r="N24" s="121"/>
      <c r="O24" s="134"/>
      <c r="P24" s="135"/>
      <c r="Q24" s="135"/>
      <c r="R24" s="121"/>
      <c r="S24" s="594"/>
    </row>
    <row r="25" spans="1:19" x14ac:dyDescent="0.25">
      <c r="A25" s="128">
        <v>10</v>
      </c>
      <c r="B25" s="39" t="s">
        <v>725</v>
      </c>
      <c r="C25" s="468"/>
      <c r="D25" s="469"/>
      <c r="E25" s="129"/>
      <c r="F25" s="130"/>
      <c r="G25" s="129"/>
      <c r="H25" s="123"/>
      <c r="I25" s="40"/>
      <c r="J25" s="134"/>
      <c r="K25" s="138"/>
      <c r="L25" s="135"/>
      <c r="M25" s="135"/>
      <c r="N25" s="121"/>
      <c r="O25" s="134"/>
      <c r="P25" s="135"/>
      <c r="Q25" s="135"/>
      <c r="R25" s="121"/>
      <c r="S25" s="40"/>
    </row>
    <row r="26" spans="1:19" x14ac:dyDescent="0.25">
      <c r="A26" s="128">
        <v>11</v>
      </c>
      <c r="B26" s="39" t="s">
        <v>726</v>
      </c>
      <c r="C26" s="470"/>
      <c r="D26" s="469"/>
      <c r="E26" s="130"/>
      <c r="F26" s="130"/>
      <c r="G26" s="129"/>
      <c r="H26" s="123"/>
      <c r="I26" s="40"/>
      <c r="J26" s="40"/>
      <c r="K26" s="131"/>
      <c r="L26" s="131"/>
      <c r="M26" s="131"/>
      <c r="N26" s="40"/>
      <c r="O26" s="40"/>
      <c r="P26" s="131"/>
      <c r="Q26" s="131"/>
      <c r="R26" s="40"/>
      <c r="S26" s="40"/>
    </row>
    <row r="27" spans="1:19" x14ac:dyDescent="0.25">
      <c r="A27" s="128">
        <v>12</v>
      </c>
      <c r="B27" s="39" t="s">
        <v>727</v>
      </c>
      <c r="C27" s="473"/>
      <c r="D27" s="477"/>
      <c r="E27" s="129"/>
      <c r="F27" s="130"/>
      <c r="G27" s="129"/>
      <c r="H27" s="123"/>
      <c r="I27" s="130"/>
      <c r="J27" s="130"/>
      <c r="K27" s="594"/>
      <c r="L27" s="594"/>
      <c r="M27" s="594"/>
      <c r="N27" s="594"/>
      <c r="O27" s="594"/>
      <c r="P27" s="594"/>
      <c r="Q27" s="594"/>
      <c r="R27" s="594"/>
      <c r="S27" s="594"/>
    </row>
    <row r="28" spans="1:19" x14ac:dyDescent="0.25">
      <c r="A28" s="128">
        <v>12.1</v>
      </c>
      <c r="B28" s="39" t="s">
        <v>717</v>
      </c>
      <c r="C28" s="473"/>
      <c r="D28" s="477"/>
      <c r="E28" s="130"/>
      <c r="F28" s="130"/>
      <c r="G28" s="129"/>
      <c r="H28" s="123"/>
      <c r="I28" s="130"/>
      <c r="J28" s="130"/>
      <c r="K28" s="594"/>
      <c r="L28" s="594"/>
      <c r="M28" s="594"/>
      <c r="N28" s="594"/>
      <c r="O28" s="594"/>
      <c r="P28" s="594"/>
      <c r="Q28" s="594"/>
      <c r="R28" s="594"/>
      <c r="S28" s="594"/>
    </row>
    <row r="29" spans="1:19" x14ac:dyDescent="0.25">
      <c r="A29" s="128">
        <v>12.2</v>
      </c>
      <c r="B29" s="39" t="s">
        <v>362</v>
      </c>
      <c r="C29" s="473"/>
      <c r="D29" s="477"/>
      <c r="E29" s="130"/>
      <c r="F29" s="130"/>
      <c r="G29" s="129"/>
      <c r="H29" s="123"/>
      <c r="I29" s="130"/>
      <c r="J29" s="130"/>
      <c r="K29" s="594"/>
      <c r="L29" s="594"/>
      <c r="M29" s="594"/>
      <c r="N29" s="594"/>
      <c r="O29" s="594"/>
      <c r="P29" s="594"/>
      <c r="Q29" s="594"/>
      <c r="R29" s="594"/>
      <c r="S29" s="594"/>
    </row>
    <row r="30" spans="1:19" x14ac:dyDescent="0.25">
      <c r="A30" s="136">
        <v>12.3</v>
      </c>
      <c r="B30" s="137" t="s">
        <v>728</v>
      </c>
      <c r="C30" s="474"/>
      <c r="D30" s="477"/>
      <c r="E30" s="139"/>
      <c r="F30" s="139"/>
      <c r="G30" s="129"/>
      <c r="H30" s="123"/>
      <c r="I30" s="139"/>
      <c r="J30" s="139"/>
      <c r="K30" s="594"/>
      <c r="L30" s="594"/>
      <c r="M30" s="40"/>
      <c r="N30" s="594"/>
      <c r="O30" s="594"/>
      <c r="P30" s="594"/>
      <c r="Q30" s="594"/>
      <c r="R30" s="594"/>
      <c r="S30" s="594"/>
    </row>
    <row r="31" spans="1:19" x14ac:dyDescent="0.25">
      <c r="A31" s="136">
        <v>13</v>
      </c>
      <c r="B31" s="137" t="s">
        <v>729</v>
      </c>
      <c r="C31" s="132">
        <f>C11+C18+C25</f>
        <v>0</v>
      </c>
      <c r="D31" s="141">
        <f>D11+D18+D25</f>
        <v>0</v>
      </c>
      <c r="E31" s="130"/>
      <c r="F31" s="139"/>
      <c r="G31" s="129"/>
      <c r="H31" s="123"/>
      <c r="I31" s="139"/>
      <c r="J31" s="139"/>
      <c r="K31" s="594"/>
      <c r="L31" s="594"/>
      <c r="M31" s="594"/>
      <c r="N31" s="594"/>
      <c r="O31" s="594"/>
      <c r="P31" s="594"/>
      <c r="Q31" s="594"/>
      <c r="R31" s="594"/>
      <c r="S31" s="594"/>
    </row>
    <row r="32" spans="1:19" x14ac:dyDescent="0.25">
      <c r="A32" s="136">
        <v>14</v>
      </c>
      <c r="B32" s="137" t="s">
        <v>730</v>
      </c>
      <c r="C32" s="132">
        <f>C12+C19+C26</f>
        <v>0</v>
      </c>
      <c r="D32" s="141">
        <f>D12+D19+D26</f>
        <v>0</v>
      </c>
      <c r="E32" s="594"/>
      <c r="F32" s="142"/>
      <c r="G32" s="143"/>
      <c r="H32" s="123"/>
      <c r="I32" s="139"/>
      <c r="J32" s="139"/>
      <c r="K32" s="594"/>
      <c r="L32" s="594"/>
      <c r="M32" s="594"/>
      <c r="N32" s="594"/>
      <c r="O32" s="594"/>
      <c r="P32" s="594"/>
      <c r="Q32" s="594"/>
      <c r="R32" s="594"/>
      <c r="S32" s="594"/>
    </row>
    <row r="33" spans="1:13" x14ac:dyDescent="0.25">
      <c r="A33" s="136">
        <v>15</v>
      </c>
      <c r="B33" s="137" t="s">
        <v>731</v>
      </c>
      <c r="C33" s="132">
        <f>C16+C23+C30</f>
        <v>0</v>
      </c>
      <c r="D33" s="141">
        <f>D16+D23+D30</f>
        <v>0</v>
      </c>
      <c r="E33" s="139"/>
      <c r="F33" s="142"/>
      <c r="G33" s="143"/>
      <c r="H33" s="123"/>
      <c r="I33" s="139"/>
      <c r="J33" s="139"/>
      <c r="K33" s="594"/>
      <c r="L33" s="594"/>
      <c r="M33" s="40"/>
    </row>
    <row r="34" spans="1:13" ht="13.8" thickBot="1" x14ac:dyDescent="0.3">
      <c r="A34" s="144">
        <v>16</v>
      </c>
      <c r="B34" s="145" t="s">
        <v>732</v>
      </c>
      <c r="C34" s="466"/>
      <c r="D34" s="467"/>
      <c r="E34" s="146"/>
      <c r="F34" s="147"/>
      <c r="G34" s="148"/>
      <c r="H34" s="123"/>
      <c r="I34" s="40"/>
      <c r="J34" s="40"/>
      <c r="K34" s="594"/>
      <c r="L34" s="594"/>
      <c r="M34" s="40"/>
    </row>
    <row r="35" spans="1:13" ht="27" customHeight="1" x14ac:dyDescent="0.25">
      <c r="A35" s="1075" t="s">
        <v>733</v>
      </c>
      <c r="B35" s="1075"/>
      <c r="C35" s="1075"/>
      <c r="D35" s="1075"/>
      <c r="E35" s="149"/>
      <c r="F35" s="150"/>
      <c r="G35" s="148"/>
      <c r="H35" s="130"/>
      <c r="I35" s="149"/>
      <c r="J35" s="149"/>
      <c r="K35" s="594"/>
      <c r="L35" s="594"/>
      <c r="M35" s="594"/>
    </row>
    <row r="36" spans="1:13" x14ac:dyDescent="0.25">
      <c r="A36" s="594"/>
      <c r="B36" s="594"/>
      <c r="C36" s="594"/>
      <c r="D36" s="594"/>
      <c r="E36" s="594"/>
      <c r="F36" s="594"/>
      <c r="G36" s="594"/>
      <c r="H36" s="594"/>
      <c r="I36" s="135"/>
      <c r="J36" s="594"/>
      <c r="K36" s="594"/>
      <c r="L36" s="594"/>
      <c r="M36" s="594"/>
    </row>
  </sheetData>
  <mergeCells count="3">
    <mergeCell ref="A7:A8"/>
    <mergeCell ref="B7:B8"/>
    <mergeCell ref="A35:D35"/>
  </mergeCells>
  <pageMargins left="0.7" right="0.7" top="0.75" bottom="0.75" header="0.3" footer="0.3"/>
  <pageSetup scale="75" orientation="landscape" r:id="rId1"/>
  <headerFooter>
    <oddFooter>&amp;L&amp;1#&amp;"Calibri"&amp;10&amp;K000000John Keells Group - 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49F25-1584-4F75-8C46-656634253CE0}">
  <sheetPr codeName="Sheet25">
    <tabColor rgb="FFFFFF99"/>
  </sheetPr>
  <dimension ref="B1:AK110"/>
  <sheetViews>
    <sheetView showGridLines="0" workbookViewId="0"/>
  </sheetViews>
  <sheetFormatPr defaultColWidth="9.44140625" defaultRowHeight="13.2" x14ac:dyDescent="0.25"/>
  <cols>
    <col min="1" max="1" width="3.5546875" style="13" customWidth="1"/>
    <col min="2" max="2" width="9.44140625" style="13"/>
    <col min="3" max="3" width="14" style="13" customWidth="1"/>
    <col min="4" max="4" width="5" style="13" customWidth="1"/>
    <col min="5" max="5" width="14" style="13" customWidth="1"/>
    <col min="6" max="6" width="15.5546875" style="13" customWidth="1"/>
    <col min="7" max="7" width="5.44140625" style="13" customWidth="1"/>
    <col min="8" max="8" width="12.44140625" style="13" customWidth="1"/>
    <col min="9" max="9" width="15.5546875" style="13" customWidth="1"/>
    <col min="10" max="10" width="18" style="13" customWidth="1"/>
    <col min="11" max="11" width="16.5546875" style="13" customWidth="1"/>
    <col min="12" max="12" width="4.5546875" style="13" customWidth="1"/>
    <col min="13" max="13" width="12.5546875" style="13" customWidth="1"/>
    <col min="14" max="14" width="16.44140625" style="13" customWidth="1"/>
    <col min="15" max="15" width="17.44140625" style="13" customWidth="1"/>
    <col min="16" max="16" width="17.5546875" style="13" customWidth="1"/>
    <col min="17" max="17" width="9.44140625" style="13"/>
    <col min="18" max="23" width="13.109375" style="13" customWidth="1"/>
    <col min="24" max="24" width="9.44140625" style="13"/>
    <col min="25" max="25" width="13.44140625" style="13" customWidth="1"/>
    <col min="26" max="16384" width="9.44140625" style="13"/>
  </cols>
  <sheetData>
    <row r="1" spans="2:37" ht="20.100000000000001" customHeight="1" x14ac:dyDescent="0.25">
      <c r="B1" s="1082" t="s">
        <v>734</v>
      </c>
      <c r="C1" s="1083"/>
      <c r="D1" s="1083"/>
      <c r="E1" s="1083"/>
      <c r="F1" s="1083"/>
      <c r="G1" s="1083"/>
      <c r="H1" s="1083"/>
      <c r="I1" s="1083"/>
      <c r="J1" s="1083"/>
      <c r="K1" s="1083"/>
      <c r="L1" s="1083"/>
      <c r="M1" s="1083"/>
      <c r="N1" s="1083"/>
      <c r="O1" s="1083"/>
      <c r="P1" s="1083"/>
      <c r="Q1" s="1083"/>
      <c r="R1" s="1083"/>
      <c r="S1" s="1083"/>
      <c r="T1" s="1083"/>
      <c r="U1" s="1083"/>
      <c r="V1" s="1083"/>
      <c r="W1" s="1083"/>
      <c r="X1" s="1083"/>
      <c r="Y1" s="594"/>
      <c r="Z1" s="594"/>
      <c r="AA1" s="594"/>
      <c r="AB1" s="594"/>
      <c r="AC1" s="594"/>
      <c r="AD1" s="594"/>
      <c r="AE1" s="594"/>
      <c r="AF1" s="594"/>
      <c r="AG1" s="594"/>
      <c r="AH1" s="594"/>
      <c r="AI1" s="594"/>
      <c r="AJ1" s="594"/>
      <c r="AK1" s="594"/>
    </row>
    <row r="2" spans="2:37" x14ac:dyDescent="0.25">
      <c r="B2" s="385" t="s">
        <v>518</v>
      </c>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row>
    <row r="3" spans="2:37" x14ac:dyDescent="0.25">
      <c r="B3" s="784" t="s">
        <v>253</v>
      </c>
      <c r="C3" s="594"/>
      <c r="D3" s="594"/>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4"/>
      <c r="AG3" s="594"/>
      <c r="AH3" s="594"/>
      <c r="AI3" s="594"/>
      <c r="AJ3" s="594"/>
      <c r="AK3" s="594"/>
    </row>
    <row r="4" spans="2:37" ht="13.8" thickBot="1" x14ac:dyDescent="0.3">
      <c r="B4" s="784" t="s">
        <v>530</v>
      </c>
      <c r="C4" s="594"/>
      <c r="D4" s="594"/>
      <c r="E4" s="594"/>
      <c r="F4" s="594"/>
      <c r="G4" s="594"/>
      <c r="H4" s="594"/>
      <c r="I4" s="594"/>
      <c r="J4" s="594"/>
      <c r="K4" s="594"/>
      <c r="L4" s="594"/>
      <c r="M4" s="594"/>
      <c r="N4" s="594"/>
      <c r="O4" s="594"/>
      <c r="P4" s="594"/>
      <c r="Q4" s="594"/>
      <c r="R4" s="594"/>
      <c r="S4" s="594"/>
      <c r="T4" s="594"/>
      <c r="U4" s="594"/>
      <c r="V4" s="594"/>
      <c r="W4" s="594"/>
      <c r="X4" s="594"/>
      <c r="Y4" s="594"/>
      <c r="Z4" s="594"/>
      <c r="AA4" s="594"/>
      <c r="AB4" s="594"/>
      <c r="AC4" s="594"/>
      <c r="AD4" s="594"/>
      <c r="AE4" s="594"/>
      <c r="AF4" s="594"/>
      <c r="AG4" s="594"/>
      <c r="AH4" s="594"/>
      <c r="AI4" s="594"/>
      <c r="AJ4" s="594"/>
      <c r="AK4" s="594"/>
    </row>
    <row r="5" spans="2:37" ht="20.85" customHeight="1" thickBot="1" x14ac:dyDescent="0.3">
      <c r="B5" s="1084" t="s">
        <v>735</v>
      </c>
      <c r="C5" s="1085"/>
      <c r="D5" s="594"/>
      <c r="E5" s="1084" t="s">
        <v>736</v>
      </c>
      <c r="F5" s="1085"/>
      <c r="G5" s="594"/>
      <c r="H5" s="1086" t="s">
        <v>737</v>
      </c>
      <c r="I5" s="1087"/>
      <c r="J5" s="1087"/>
      <c r="K5" s="1088"/>
      <c r="L5" s="594"/>
      <c r="M5" s="1086" t="s">
        <v>738</v>
      </c>
      <c r="N5" s="1087"/>
      <c r="O5" s="1087"/>
      <c r="P5" s="1088"/>
      <c r="Q5" s="594"/>
      <c r="R5" s="1089" t="s">
        <v>739</v>
      </c>
      <c r="S5" s="1090"/>
      <c r="T5" s="1090"/>
      <c r="U5" s="1090"/>
      <c r="V5" s="1090"/>
      <c r="W5" s="1091"/>
      <c r="X5" s="594"/>
      <c r="Y5" s="594"/>
      <c r="Z5" s="111" t="s">
        <v>740</v>
      </c>
      <c r="AA5" s="785"/>
      <c r="AB5" s="785"/>
      <c r="AC5" s="785"/>
      <c r="AD5" s="785"/>
      <c r="AE5" s="785"/>
      <c r="AF5" s="785"/>
      <c r="AG5" s="785"/>
      <c r="AH5" s="785"/>
      <c r="AI5" s="785"/>
      <c r="AJ5" s="785"/>
      <c r="AK5" s="786"/>
    </row>
    <row r="6" spans="2:37" ht="13.8" thickBot="1" x14ac:dyDescent="0.3">
      <c r="B6" s="594"/>
      <c r="C6" s="594"/>
      <c r="D6" s="594"/>
      <c r="E6" s="594"/>
      <c r="F6" s="594"/>
      <c r="G6" s="594"/>
      <c r="H6" s="594"/>
      <c r="I6" s="594"/>
      <c r="J6" s="594"/>
      <c r="K6" s="594"/>
      <c r="L6" s="594"/>
      <c r="M6" s="112" t="s">
        <v>741</v>
      </c>
      <c r="N6" s="612"/>
      <c r="O6" s="612"/>
      <c r="P6" s="787"/>
      <c r="Q6" s="594"/>
      <c r="R6" s="1079" t="s">
        <v>742</v>
      </c>
      <c r="S6" s="1080"/>
      <c r="T6" s="1081"/>
      <c r="U6" s="1076" t="s">
        <v>743</v>
      </c>
      <c r="V6" s="1077"/>
      <c r="W6" s="1078"/>
      <c r="X6" s="594"/>
      <c r="Y6" s="594"/>
      <c r="Z6" s="788">
        <v>1</v>
      </c>
      <c r="AA6" s="789" t="s">
        <v>744</v>
      </c>
      <c r="AB6" s="789"/>
      <c r="AC6" s="789"/>
      <c r="AD6" s="789"/>
      <c r="AE6" s="789"/>
      <c r="AF6" s="789"/>
      <c r="AG6" s="789"/>
      <c r="AH6" s="789"/>
      <c r="AI6" s="789"/>
      <c r="AJ6" s="789"/>
      <c r="AK6" s="790"/>
    </row>
    <row r="7" spans="2:37" ht="26.4" x14ac:dyDescent="0.3">
      <c r="B7" s="113" t="s">
        <v>745</v>
      </c>
      <c r="C7" s="114" t="s">
        <v>746</v>
      </c>
      <c r="D7" s="594"/>
      <c r="E7" s="113" t="s">
        <v>747</v>
      </c>
      <c r="F7" s="113" t="s">
        <v>748</v>
      </c>
      <c r="G7" s="594"/>
      <c r="H7" s="113" t="s">
        <v>745</v>
      </c>
      <c r="I7" s="113" t="s">
        <v>749</v>
      </c>
      <c r="J7" s="113" t="s">
        <v>747</v>
      </c>
      <c r="K7" s="113" t="s">
        <v>748</v>
      </c>
      <c r="L7" s="594"/>
      <c r="M7" s="113" t="s">
        <v>745</v>
      </c>
      <c r="N7" s="113" t="s">
        <v>749</v>
      </c>
      <c r="O7" s="113" t="s">
        <v>747</v>
      </c>
      <c r="P7" s="113" t="s">
        <v>748</v>
      </c>
      <c r="Q7" s="594"/>
      <c r="R7" s="460" t="s">
        <v>750</v>
      </c>
      <c r="S7" s="461" t="s">
        <v>747</v>
      </c>
      <c r="T7" s="462" t="s">
        <v>748</v>
      </c>
      <c r="U7" s="463" t="s">
        <v>749</v>
      </c>
      <c r="V7" s="464" t="s">
        <v>747</v>
      </c>
      <c r="W7" s="465" t="s">
        <v>748</v>
      </c>
      <c r="X7" s="594"/>
      <c r="Y7"/>
      <c r="Z7" s="788"/>
      <c r="AA7" s="789"/>
      <c r="AB7" s="789"/>
      <c r="AC7" s="789"/>
      <c r="AD7" s="789"/>
      <c r="AE7" s="789"/>
      <c r="AF7" s="789"/>
      <c r="AG7" s="789"/>
      <c r="AH7" s="789"/>
      <c r="AI7" s="789"/>
      <c r="AJ7" s="789"/>
      <c r="AK7" s="790"/>
    </row>
    <row r="8" spans="2:37" ht="14.4" x14ac:dyDescent="0.3">
      <c r="B8" s="791">
        <v>1</v>
      </c>
      <c r="C8" s="792"/>
      <c r="D8" s="594"/>
      <c r="E8" s="571" t="e">
        <f>J8/C8-1</f>
        <v>#DIV/0!</v>
      </c>
      <c r="F8" s="572" t="e">
        <f>K8/C8-1</f>
        <v>#DIV/0!</v>
      </c>
      <c r="G8" s="594"/>
      <c r="H8" s="791">
        <f>B8</f>
        <v>1</v>
      </c>
      <c r="I8" s="793">
        <f>C8</f>
        <v>0</v>
      </c>
      <c r="J8" s="794"/>
      <c r="K8" s="794"/>
      <c r="L8" s="594"/>
      <c r="M8" s="791">
        <f>H8</f>
        <v>1</v>
      </c>
      <c r="N8" s="793">
        <f>I8+$P$6/10000</f>
        <v>0</v>
      </c>
      <c r="O8" s="795" t="e">
        <f>N8*(1+E8)</f>
        <v>#DIV/0!</v>
      </c>
      <c r="P8" s="795" t="e">
        <f>N8*(1-F8)</f>
        <v>#DIV/0!</v>
      </c>
      <c r="Q8" s="594"/>
      <c r="R8" s="796">
        <f>I8</f>
        <v>0</v>
      </c>
      <c r="S8" s="795">
        <f>J8</f>
        <v>0</v>
      </c>
      <c r="T8" s="797">
        <f>K8</f>
        <v>0</v>
      </c>
      <c r="U8" s="796">
        <f>N8</f>
        <v>0</v>
      </c>
      <c r="V8" s="793" t="e">
        <f>O8</f>
        <v>#DIV/0!</v>
      </c>
      <c r="W8" s="798" t="e">
        <f>P8</f>
        <v>#DIV/0!</v>
      </c>
      <c r="X8" s="594"/>
      <c r="Y8"/>
      <c r="Z8" s="788"/>
      <c r="AA8" s="789"/>
      <c r="AB8" s="789"/>
      <c r="AC8" s="789"/>
      <c r="AD8" s="789"/>
      <c r="AE8" s="789"/>
      <c r="AF8" s="789"/>
      <c r="AG8" s="789"/>
      <c r="AH8" s="789"/>
      <c r="AI8" s="789"/>
      <c r="AJ8" s="789"/>
      <c r="AK8" s="790"/>
    </row>
    <row r="9" spans="2:37" ht="14.4" x14ac:dyDescent="0.3">
      <c r="B9" s="791">
        <v>2</v>
      </c>
      <c r="C9" s="792"/>
      <c r="D9" s="594"/>
      <c r="E9" s="573" t="e">
        <f t="shared" ref="E9:E72" si="0">J9/C9-1</f>
        <v>#DIV/0!</v>
      </c>
      <c r="F9" s="574" t="e">
        <f t="shared" ref="F9:F72" si="1">K9/C9-1</f>
        <v>#DIV/0!</v>
      </c>
      <c r="G9" s="594"/>
      <c r="H9" s="791">
        <f t="shared" ref="H9:I27" si="2">B9</f>
        <v>2</v>
      </c>
      <c r="I9" s="793">
        <f t="shared" si="2"/>
        <v>0</v>
      </c>
      <c r="J9" s="794"/>
      <c r="K9" s="794"/>
      <c r="L9" s="594"/>
      <c r="M9" s="791">
        <f t="shared" ref="M9:M72" si="3">H9</f>
        <v>2</v>
      </c>
      <c r="N9" s="793">
        <f>I9+$P$6/10000</f>
        <v>0</v>
      </c>
      <c r="O9" s="795" t="e">
        <f t="shared" ref="O9:O71" si="4">N9*(1+E9)</f>
        <v>#DIV/0!</v>
      </c>
      <c r="P9" s="795" t="e">
        <f t="shared" ref="P9:P72" si="5">N9*(1-F9)</f>
        <v>#DIV/0!</v>
      </c>
      <c r="Q9" s="594"/>
      <c r="R9" s="796">
        <f>((1+I9)^$H9)/((1+I8)^$H8)-1</f>
        <v>0</v>
      </c>
      <c r="S9" s="795">
        <f>((1+J9)^$H9)/((1+J8)^$H8)-1</f>
        <v>0</v>
      </c>
      <c r="T9" s="797">
        <f>((1+K9)^$H9)/((1+K8)^$H8)-1</f>
        <v>0</v>
      </c>
      <c r="U9" s="796">
        <f t="shared" ref="U9:U40" si="6">((1+N9)^$H9)/((1+N8)^$H8)-1</f>
        <v>0</v>
      </c>
      <c r="V9" s="793" t="e">
        <f t="shared" ref="V9:V40" si="7">((1+O9)^$H9)/((1+O8)^$H8)-1</f>
        <v>#DIV/0!</v>
      </c>
      <c r="W9" s="798" t="e">
        <f t="shared" ref="W9:W40" si="8">((1+P9)^$H9)/((1+P8)^$H8)-1</f>
        <v>#DIV/0!</v>
      </c>
      <c r="X9" s="594"/>
      <c r="Y9"/>
      <c r="Z9" s="788">
        <v>2</v>
      </c>
      <c r="AA9" s="789" t="s">
        <v>751</v>
      </c>
      <c r="AB9" s="789"/>
      <c r="AC9" s="789"/>
      <c r="AD9" s="789"/>
      <c r="AE9" s="789"/>
      <c r="AF9" s="789"/>
      <c r="AG9" s="789"/>
      <c r="AH9" s="789"/>
      <c r="AI9" s="789"/>
      <c r="AJ9" s="789"/>
      <c r="AK9" s="790"/>
    </row>
    <row r="10" spans="2:37" ht="14.4" x14ac:dyDescent="0.3">
      <c r="B10" s="791">
        <v>3</v>
      </c>
      <c r="C10" s="792"/>
      <c r="D10" s="594"/>
      <c r="E10" s="573" t="e">
        <f t="shared" si="0"/>
        <v>#DIV/0!</v>
      </c>
      <c r="F10" s="574" t="e">
        <f t="shared" si="1"/>
        <v>#DIV/0!</v>
      </c>
      <c r="G10" s="594"/>
      <c r="H10" s="791">
        <f t="shared" si="2"/>
        <v>3</v>
      </c>
      <c r="I10" s="793">
        <f t="shared" si="2"/>
        <v>0</v>
      </c>
      <c r="J10" s="794"/>
      <c r="K10" s="794"/>
      <c r="L10" s="594"/>
      <c r="M10" s="791">
        <f t="shared" si="3"/>
        <v>3</v>
      </c>
      <c r="N10" s="793">
        <f>I10+$P$6/10000</f>
        <v>0</v>
      </c>
      <c r="O10" s="795" t="e">
        <f t="shared" si="4"/>
        <v>#DIV/0!</v>
      </c>
      <c r="P10" s="795" t="e">
        <f t="shared" si="5"/>
        <v>#DIV/0!</v>
      </c>
      <c r="Q10" s="594"/>
      <c r="R10" s="796">
        <f t="shared" ref="R10:R73" si="9">((1+I10)^$H10)/((1+I9)^$H9)-1</f>
        <v>0</v>
      </c>
      <c r="S10" s="795">
        <f t="shared" ref="S10:S73" si="10">((1+J10)^$H10)/((1+J9)^$H9)-1</f>
        <v>0</v>
      </c>
      <c r="T10" s="797">
        <f t="shared" ref="T10:T73" si="11">((1+K10)^$H10)/((1+K9)^$H9)-1</f>
        <v>0</v>
      </c>
      <c r="U10" s="796">
        <f t="shared" si="6"/>
        <v>0</v>
      </c>
      <c r="V10" s="793" t="e">
        <f t="shared" si="7"/>
        <v>#DIV/0!</v>
      </c>
      <c r="W10" s="798" t="e">
        <f t="shared" si="8"/>
        <v>#DIV/0!</v>
      </c>
      <c r="X10" s="594"/>
      <c r="Y10"/>
      <c r="Z10" s="788"/>
      <c r="AA10" s="789"/>
      <c r="AB10" s="789"/>
      <c r="AC10" s="789"/>
      <c r="AD10" s="789"/>
      <c r="AE10" s="789"/>
      <c r="AF10" s="789"/>
      <c r="AG10" s="789"/>
      <c r="AH10" s="789"/>
      <c r="AI10" s="789"/>
      <c r="AJ10" s="789"/>
      <c r="AK10" s="790"/>
    </row>
    <row r="11" spans="2:37" ht="14.4" x14ac:dyDescent="0.3">
      <c r="B11" s="791">
        <v>4</v>
      </c>
      <c r="C11" s="792"/>
      <c r="D11" s="594"/>
      <c r="E11" s="573" t="e">
        <f t="shared" si="0"/>
        <v>#DIV/0!</v>
      </c>
      <c r="F11" s="574" t="e">
        <f t="shared" si="1"/>
        <v>#DIV/0!</v>
      </c>
      <c r="G11" s="594"/>
      <c r="H11" s="791">
        <f t="shared" si="2"/>
        <v>4</v>
      </c>
      <c r="I11" s="793">
        <f t="shared" si="2"/>
        <v>0</v>
      </c>
      <c r="J11" s="794"/>
      <c r="K11" s="794"/>
      <c r="L11" s="594"/>
      <c r="M11" s="791">
        <f t="shared" si="3"/>
        <v>4</v>
      </c>
      <c r="N11" s="793">
        <f>I11+$P$6/10000</f>
        <v>0</v>
      </c>
      <c r="O11" s="795" t="e">
        <f t="shared" si="4"/>
        <v>#DIV/0!</v>
      </c>
      <c r="P11" s="795" t="e">
        <f t="shared" si="5"/>
        <v>#DIV/0!</v>
      </c>
      <c r="Q11" s="594"/>
      <c r="R11" s="796">
        <f t="shared" si="9"/>
        <v>0</v>
      </c>
      <c r="S11" s="795">
        <f t="shared" si="10"/>
        <v>0</v>
      </c>
      <c r="T11" s="797">
        <f t="shared" si="11"/>
        <v>0</v>
      </c>
      <c r="U11" s="796">
        <f t="shared" si="6"/>
        <v>0</v>
      </c>
      <c r="V11" s="793" t="e">
        <f t="shared" si="7"/>
        <v>#DIV/0!</v>
      </c>
      <c r="W11" s="798" t="e">
        <f t="shared" si="8"/>
        <v>#DIV/0!</v>
      </c>
      <c r="X11" s="594"/>
      <c r="Y11"/>
      <c r="Z11" s="788"/>
      <c r="AA11" s="789"/>
      <c r="AB11" s="789"/>
      <c r="AC11" s="789"/>
      <c r="AD11" s="789"/>
      <c r="AE11" s="789"/>
      <c r="AF11" s="789"/>
      <c r="AG11" s="789"/>
      <c r="AH11" s="789"/>
      <c r="AI11" s="789"/>
      <c r="AJ11" s="789"/>
      <c r="AK11" s="790"/>
    </row>
    <row r="12" spans="2:37" ht="14.4" x14ac:dyDescent="0.3">
      <c r="B12" s="791">
        <v>5</v>
      </c>
      <c r="C12" s="792"/>
      <c r="D12" s="594"/>
      <c r="E12" s="573" t="e">
        <f t="shared" si="0"/>
        <v>#DIV/0!</v>
      </c>
      <c r="F12" s="574" t="e">
        <f t="shared" si="1"/>
        <v>#DIV/0!</v>
      </c>
      <c r="G12" s="594"/>
      <c r="H12" s="791">
        <f t="shared" si="2"/>
        <v>5</v>
      </c>
      <c r="I12" s="793">
        <f t="shared" si="2"/>
        <v>0</v>
      </c>
      <c r="J12" s="794"/>
      <c r="K12" s="794"/>
      <c r="L12" s="594"/>
      <c r="M12" s="791">
        <f t="shared" si="3"/>
        <v>5</v>
      </c>
      <c r="N12" s="793">
        <f>I12+$P$6/10000</f>
        <v>0</v>
      </c>
      <c r="O12" s="795" t="e">
        <f t="shared" si="4"/>
        <v>#DIV/0!</v>
      </c>
      <c r="P12" s="795" t="e">
        <f t="shared" si="5"/>
        <v>#DIV/0!</v>
      </c>
      <c r="Q12" s="594"/>
      <c r="R12" s="796">
        <f t="shared" si="9"/>
        <v>0</v>
      </c>
      <c r="S12" s="795">
        <f t="shared" si="10"/>
        <v>0</v>
      </c>
      <c r="T12" s="797">
        <f t="shared" si="11"/>
        <v>0</v>
      </c>
      <c r="U12" s="796">
        <f t="shared" si="6"/>
        <v>0</v>
      </c>
      <c r="V12" s="793" t="e">
        <f t="shared" si="7"/>
        <v>#DIV/0!</v>
      </c>
      <c r="W12" s="798" t="e">
        <f t="shared" si="8"/>
        <v>#DIV/0!</v>
      </c>
      <c r="X12" s="594"/>
      <c r="Y12"/>
      <c r="Z12" s="788">
        <v>3</v>
      </c>
      <c r="AA12" s="789" t="s">
        <v>752</v>
      </c>
      <c r="AB12" s="789"/>
      <c r="AC12" s="789"/>
      <c r="AD12" s="789"/>
      <c r="AE12" s="789"/>
      <c r="AF12" s="789"/>
      <c r="AG12" s="789"/>
      <c r="AH12" s="789"/>
      <c r="AI12" s="789"/>
      <c r="AJ12" s="789"/>
      <c r="AK12" s="790"/>
    </row>
    <row r="13" spans="2:37" ht="14.4" x14ac:dyDescent="0.3">
      <c r="B13" s="791">
        <v>6</v>
      </c>
      <c r="C13" s="792"/>
      <c r="D13" s="594"/>
      <c r="E13" s="573" t="e">
        <f t="shared" si="0"/>
        <v>#DIV/0!</v>
      </c>
      <c r="F13" s="574" t="e">
        <f t="shared" si="1"/>
        <v>#DIV/0!</v>
      </c>
      <c r="G13" s="594"/>
      <c r="H13" s="791">
        <f t="shared" si="2"/>
        <v>6</v>
      </c>
      <c r="I13" s="793">
        <f t="shared" si="2"/>
        <v>0</v>
      </c>
      <c r="J13" s="794"/>
      <c r="K13" s="794"/>
      <c r="L13" s="594"/>
      <c r="M13" s="791">
        <f t="shared" si="3"/>
        <v>6</v>
      </c>
      <c r="N13" s="793">
        <f t="shared" ref="N13:N72" si="12">I13+$P$6/10000</f>
        <v>0</v>
      </c>
      <c r="O13" s="795" t="e">
        <f t="shared" si="4"/>
        <v>#DIV/0!</v>
      </c>
      <c r="P13" s="795" t="e">
        <f t="shared" si="5"/>
        <v>#DIV/0!</v>
      </c>
      <c r="Q13" s="594"/>
      <c r="R13" s="796">
        <f t="shared" si="9"/>
        <v>0</v>
      </c>
      <c r="S13" s="795">
        <f t="shared" si="10"/>
        <v>0</v>
      </c>
      <c r="T13" s="797">
        <f t="shared" si="11"/>
        <v>0</v>
      </c>
      <c r="U13" s="796">
        <f t="shared" si="6"/>
        <v>0</v>
      </c>
      <c r="V13" s="793" t="e">
        <f t="shared" si="7"/>
        <v>#DIV/0!</v>
      </c>
      <c r="W13" s="798" t="e">
        <f t="shared" si="8"/>
        <v>#DIV/0!</v>
      </c>
      <c r="X13" s="594"/>
      <c r="Y13"/>
      <c r="Z13" s="788"/>
      <c r="AA13" s="789"/>
      <c r="AB13" s="789"/>
      <c r="AC13" s="789"/>
      <c r="AD13" s="789"/>
      <c r="AE13" s="789"/>
      <c r="AF13" s="789"/>
      <c r="AG13" s="789"/>
      <c r="AH13" s="789"/>
      <c r="AI13" s="789"/>
      <c r="AJ13" s="789"/>
      <c r="AK13" s="790"/>
    </row>
    <row r="14" spans="2:37" ht="14.4" x14ac:dyDescent="0.3">
      <c r="B14" s="791">
        <v>7</v>
      </c>
      <c r="C14" s="792"/>
      <c r="D14" s="594"/>
      <c r="E14" s="573" t="e">
        <f t="shared" si="0"/>
        <v>#DIV/0!</v>
      </c>
      <c r="F14" s="574" t="e">
        <f t="shared" si="1"/>
        <v>#DIV/0!</v>
      </c>
      <c r="G14" s="594"/>
      <c r="H14" s="791">
        <f t="shared" si="2"/>
        <v>7</v>
      </c>
      <c r="I14" s="793">
        <f t="shared" si="2"/>
        <v>0</v>
      </c>
      <c r="J14" s="794"/>
      <c r="K14" s="794"/>
      <c r="L14" s="594"/>
      <c r="M14" s="791">
        <f t="shared" si="3"/>
        <v>7</v>
      </c>
      <c r="N14" s="793">
        <f t="shared" si="12"/>
        <v>0</v>
      </c>
      <c r="O14" s="795" t="e">
        <f t="shared" si="4"/>
        <v>#DIV/0!</v>
      </c>
      <c r="P14" s="795" t="e">
        <f t="shared" si="5"/>
        <v>#DIV/0!</v>
      </c>
      <c r="Q14" s="594"/>
      <c r="R14" s="796">
        <f t="shared" si="9"/>
        <v>0</v>
      </c>
      <c r="S14" s="795">
        <f t="shared" si="10"/>
        <v>0</v>
      </c>
      <c r="T14" s="797">
        <f t="shared" si="11"/>
        <v>0</v>
      </c>
      <c r="U14" s="796">
        <f t="shared" si="6"/>
        <v>0</v>
      </c>
      <c r="V14" s="793" t="e">
        <f t="shared" si="7"/>
        <v>#DIV/0!</v>
      </c>
      <c r="W14" s="798" t="e">
        <f t="shared" si="8"/>
        <v>#DIV/0!</v>
      </c>
      <c r="X14" s="594"/>
      <c r="Y14"/>
      <c r="Z14" s="788"/>
      <c r="AA14" s="789"/>
      <c r="AB14" s="789"/>
      <c r="AC14" s="789"/>
      <c r="AD14" s="789"/>
      <c r="AE14" s="789"/>
      <c r="AF14" s="789"/>
      <c r="AG14" s="789"/>
      <c r="AH14" s="789"/>
      <c r="AI14" s="789"/>
      <c r="AJ14" s="789"/>
      <c r="AK14" s="790"/>
    </row>
    <row r="15" spans="2:37" ht="14.4" x14ac:dyDescent="0.3">
      <c r="B15" s="791">
        <v>8</v>
      </c>
      <c r="C15" s="792"/>
      <c r="D15" s="594"/>
      <c r="E15" s="573" t="e">
        <f t="shared" si="0"/>
        <v>#DIV/0!</v>
      </c>
      <c r="F15" s="574" t="e">
        <f t="shared" si="1"/>
        <v>#DIV/0!</v>
      </c>
      <c r="G15" s="594"/>
      <c r="H15" s="791">
        <f t="shared" si="2"/>
        <v>8</v>
      </c>
      <c r="I15" s="793">
        <f t="shared" si="2"/>
        <v>0</v>
      </c>
      <c r="J15" s="794"/>
      <c r="K15" s="794"/>
      <c r="L15" s="594"/>
      <c r="M15" s="791">
        <f t="shared" si="3"/>
        <v>8</v>
      </c>
      <c r="N15" s="793">
        <f t="shared" si="12"/>
        <v>0</v>
      </c>
      <c r="O15" s="795" t="e">
        <f t="shared" si="4"/>
        <v>#DIV/0!</v>
      </c>
      <c r="P15" s="795" t="e">
        <f t="shared" si="5"/>
        <v>#DIV/0!</v>
      </c>
      <c r="Q15" s="594"/>
      <c r="R15" s="796">
        <f t="shared" si="9"/>
        <v>0</v>
      </c>
      <c r="S15" s="795">
        <f t="shared" si="10"/>
        <v>0</v>
      </c>
      <c r="T15" s="797">
        <f t="shared" si="11"/>
        <v>0</v>
      </c>
      <c r="U15" s="796">
        <f t="shared" si="6"/>
        <v>0</v>
      </c>
      <c r="V15" s="793" t="e">
        <f t="shared" si="7"/>
        <v>#DIV/0!</v>
      </c>
      <c r="W15" s="798" t="e">
        <f t="shared" si="8"/>
        <v>#DIV/0!</v>
      </c>
      <c r="X15" s="594"/>
      <c r="Y15"/>
      <c r="Z15" s="788"/>
      <c r="AA15" s="789"/>
      <c r="AB15" s="789"/>
      <c r="AC15" s="789"/>
      <c r="AD15" s="789"/>
      <c r="AE15" s="789"/>
      <c r="AF15" s="789"/>
      <c r="AG15" s="789"/>
      <c r="AH15" s="789"/>
      <c r="AI15" s="789"/>
      <c r="AJ15" s="789"/>
      <c r="AK15" s="790"/>
    </row>
    <row r="16" spans="2:37" ht="14.4" x14ac:dyDescent="0.3">
      <c r="B16" s="791">
        <v>9</v>
      </c>
      <c r="C16" s="792"/>
      <c r="D16" s="594"/>
      <c r="E16" s="573" t="e">
        <f t="shared" si="0"/>
        <v>#DIV/0!</v>
      </c>
      <c r="F16" s="574" t="e">
        <f t="shared" si="1"/>
        <v>#DIV/0!</v>
      </c>
      <c r="G16" s="594"/>
      <c r="H16" s="791">
        <f t="shared" si="2"/>
        <v>9</v>
      </c>
      <c r="I16" s="793">
        <f t="shared" si="2"/>
        <v>0</v>
      </c>
      <c r="J16" s="794"/>
      <c r="K16" s="794"/>
      <c r="L16" s="594"/>
      <c r="M16" s="791">
        <f t="shared" si="3"/>
        <v>9</v>
      </c>
      <c r="N16" s="793">
        <f t="shared" si="12"/>
        <v>0</v>
      </c>
      <c r="O16" s="795" t="e">
        <f t="shared" si="4"/>
        <v>#DIV/0!</v>
      </c>
      <c r="P16" s="795" t="e">
        <f t="shared" si="5"/>
        <v>#DIV/0!</v>
      </c>
      <c r="Q16" s="594"/>
      <c r="R16" s="796">
        <f t="shared" si="9"/>
        <v>0</v>
      </c>
      <c r="S16" s="795">
        <f t="shared" si="10"/>
        <v>0</v>
      </c>
      <c r="T16" s="797">
        <f t="shared" si="11"/>
        <v>0</v>
      </c>
      <c r="U16" s="796">
        <f t="shared" si="6"/>
        <v>0</v>
      </c>
      <c r="V16" s="793" t="e">
        <f t="shared" si="7"/>
        <v>#DIV/0!</v>
      </c>
      <c r="W16" s="798" t="e">
        <f t="shared" si="8"/>
        <v>#DIV/0!</v>
      </c>
      <c r="X16" s="594"/>
      <c r="Y16"/>
      <c r="Z16" s="799"/>
      <c r="AA16" s="800"/>
      <c r="AB16" s="800"/>
      <c r="AC16" s="800"/>
      <c r="AD16" s="800"/>
      <c r="AE16" s="800"/>
      <c r="AF16" s="800"/>
      <c r="AG16" s="800"/>
      <c r="AH16" s="800"/>
      <c r="AI16" s="800"/>
      <c r="AJ16" s="800"/>
      <c r="AK16" s="801"/>
    </row>
    <row r="17" spans="2:25" ht="14.4" x14ac:dyDescent="0.3">
      <c r="B17" s="791">
        <v>10</v>
      </c>
      <c r="C17" s="792"/>
      <c r="D17" s="594"/>
      <c r="E17" s="573" t="e">
        <f t="shared" si="0"/>
        <v>#DIV/0!</v>
      </c>
      <c r="F17" s="574" t="e">
        <f t="shared" si="1"/>
        <v>#DIV/0!</v>
      </c>
      <c r="G17" s="594"/>
      <c r="H17" s="791">
        <f t="shared" si="2"/>
        <v>10</v>
      </c>
      <c r="I17" s="793">
        <f t="shared" si="2"/>
        <v>0</v>
      </c>
      <c r="J17" s="794"/>
      <c r="K17" s="794"/>
      <c r="L17" s="594"/>
      <c r="M17" s="791">
        <f t="shared" si="3"/>
        <v>10</v>
      </c>
      <c r="N17" s="793">
        <f t="shared" si="12"/>
        <v>0</v>
      </c>
      <c r="O17" s="795" t="e">
        <f t="shared" si="4"/>
        <v>#DIV/0!</v>
      </c>
      <c r="P17" s="795" t="e">
        <f t="shared" si="5"/>
        <v>#DIV/0!</v>
      </c>
      <c r="Q17" s="594"/>
      <c r="R17" s="796">
        <f t="shared" si="9"/>
        <v>0</v>
      </c>
      <c r="S17" s="795">
        <f t="shared" si="10"/>
        <v>0</v>
      </c>
      <c r="T17" s="797">
        <f t="shared" si="11"/>
        <v>0</v>
      </c>
      <c r="U17" s="796">
        <f t="shared" si="6"/>
        <v>0</v>
      </c>
      <c r="V17" s="793" t="e">
        <f t="shared" si="7"/>
        <v>#DIV/0!</v>
      </c>
      <c r="W17" s="798" t="e">
        <f t="shared" si="8"/>
        <v>#DIV/0!</v>
      </c>
      <c r="X17" s="594"/>
      <c r="Y17"/>
    </row>
    <row r="18" spans="2:25" ht="14.4" x14ac:dyDescent="0.3">
      <c r="B18" s="791">
        <v>11</v>
      </c>
      <c r="C18" s="792"/>
      <c r="D18" s="594"/>
      <c r="E18" s="573" t="e">
        <f t="shared" si="0"/>
        <v>#DIV/0!</v>
      </c>
      <c r="F18" s="574" t="e">
        <f t="shared" si="1"/>
        <v>#DIV/0!</v>
      </c>
      <c r="G18" s="594"/>
      <c r="H18" s="791">
        <f t="shared" si="2"/>
        <v>11</v>
      </c>
      <c r="I18" s="793">
        <f t="shared" si="2"/>
        <v>0</v>
      </c>
      <c r="J18" s="794"/>
      <c r="K18" s="794"/>
      <c r="L18" s="594"/>
      <c r="M18" s="791">
        <f t="shared" si="3"/>
        <v>11</v>
      </c>
      <c r="N18" s="793">
        <f t="shared" si="12"/>
        <v>0</v>
      </c>
      <c r="O18" s="795" t="e">
        <f t="shared" si="4"/>
        <v>#DIV/0!</v>
      </c>
      <c r="P18" s="795" t="e">
        <f t="shared" si="5"/>
        <v>#DIV/0!</v>
      </c>
      <c r="Q18" s="594"/>
      <c r="R18" s="796">
        <f t="shared" si="9"/>
        <v>0</v>
      </c>
      <c r="S18" s="795">
        <f t="shared" si="10"/>
        <v>0</v>
      </c>
      <c r="T18" s="797">
        <f t="shared" si="11"/>
        <v>0</v>
      </c>
      <c r="U18" s="796">
        <f t="shared" si="6"/>
        <v>0</v>
      </c>
      <c r="V18" s="793" t="e">
        <f t="shared" si="7"/>
        <v>#DIV/0!</v>
      </c>
      <c r="W18" s="798" t="e">
        <f t="shared" si="8"/>
        <v>#DIV/0!</v>
      </c>
      <c r="X18" s="594"/>
      <c r="Y18"/>
    </row>
    <row r="19" spans="2:25" ht="14.4" x14ac:dyDescent="0.3">
      <c r="B19" s="791">
        <v>12</v>
      </c>
      <c r="C19" s="792"/>
      <c r="D19" s="594"/>
      <c r="E19" s="573" t="e">
        <f t="shared" si="0"/>
        <v>#DIV/0!</v>
      </c>
      <c r="F19" s="574" t="e">
        <f t="shared" si="1"/>
        <v>#DIV/0!</v>
      </c>
      <c r="G19" s="594"/>
      <c r="H19" s="791">
        <f t="shared" si="2"/>
        <v>12</v>
      </c>
      <c r="I19" s="793">
        <f t="shared" si="2"/>
        <v>0</v>
      </c>
      <c r="J19" s="794"/>
      <c r="K19" s="794"/>
      <c r="L19" s="594"/>
      <c r="M19" s="791">
        <f t="shared" si="3"/>
        <v>12</v>
      </c>
      <c r="N19" s="793">
        <f t="shared" si="12"/>
        <v>0</v>
      </c>
      <c r="O19" s="795" t="e">
        <f t="shared" si="4"/>
        <v>#DIV/0!</v>
      </c>
      <c r="P19" s="795" t="e">
        <f t="shared" si="5"/>
        <v>#DIV/0!</v>
      </c>
      <c r="Q19" s="594"/>
      <c r="R19" s="796">
        <f t="shared" si="9"/>
        <v>0</v>
      </c>
      <c r="S19" s="795">
        <f t="shared" si="10"/>
        <v>0</v>
      </c>
      <c r="T19" s="797">
        <f t="shared" si="11"/>
        <v>0</v>
      </c>
      <c r="U19" s="796">
        <f t="shared" si="6"/>
        <v>0</v>
      </c>
      <c r="V19" s="793" t="e">
        <f t="shared" si="7"/>
        <v>#DIV/0!</v>
      </c>
      <c r="W19" s="798" t="e">
        <f t="shared" si="8"/>
        <v>#DIV/0!</v>
      </c>
      <c r="X19" s="594"/>
      <c r="Y19"/>
    </row>
    <row r="20" spans="2:25" ht="14.4" x14ac:dyDescent="0.3">
      <c r="B20" s="791">
        <v>13</v>
      </c>
      <c r="C20" s="792"/>
      <c r="D20" s="594"/>
      <c r="E20" s="573" t="e">
        <f t="shared" si="0"/>
        <v>#DIV/0!</v>
      </c>
      <c r="F20" s="574" t="e">
        <f t="shared" si="1"/>
        <v>#DIV/0!</v>
      </c>
      <c r="G20" s="594"/>
      <c r="H20" s="791">
        <f t="shared" si="2"/>
        <v>13</v>
      </c>
      <c r="I20" s="793">
        <f t="shared" si="2"/>
        <v>0</v>
      </c>
      <c r="J20" s="794"/>
      <c r="K20" s="794"/>
      <c r="L20" s="594"/>
      <c r="M20" s="791">
        <f t="shared" si="3"/>
        <v>13</v>
      </c>
      <c r="N20" s="793">
        <f t="shared" si="12"/>
        <v>0</v>
      </c>
      <c r="O20" s="795" t="e">
        <f t="shared" si="4"/>
        <v>#DIV/0!</v>
      </c>
      <c r="P20" s="795" t="e">
        <f t="shared" si="5"/>
        <v>#DIV/0!</v>
      </c>
      <c r="Q20" s="594"/>
      <c r="R20" s="796">
        <f t="shared" si="9"/>
        <v>0</v>
      </c>
      <c r="S20" s="795">
        <f t="shared" si="10"/>
        <v>0</v>
      </c>
      <c r="T20" s="797">
        <f t="shared" si="11"/>
        <v>0</v>
      </c>
      <c r="U20" s="796">
        <f t="shared" si="6"/>
        <v>0</v>
      </c>
      <c r="V20" s="793" t="e">
        <f t="shared" si="7"/>
        <v>#DIV/0!</v>
      </c>
      <c r="W20" s="798" t="e">
        <f t="shared" si="8"/>
        <v>#DIV/0!</v>
      </c>
      <c r="X20" s="594"/>
      <c r="Y20"/>
    </row>
    <row r="21" spans="2:25" ht="14.4" x14ac:dyDescent="0.3">
      <c r="B21" s="791">
        <v>14</v>
      </c>
      <c r="C21" s="792"/>
      <c r="D21" s="594"/>
      <c r="E21" s="573" t="e">
        <f t="shared" si="0"/>
        <v>#DIV/0!</v>
      </c>
      <c r="F21" s="574" t="e">
        <f t="shared" si="1"/>
        <v>#DIV/0!</v>
      </c>
      <c r="G21" s="594"/>
      <c r="H21" s="791">
        <f t="shared" si="2"/>
        <v>14</v>
      </c>
      <c r="I21" s="793">
        <f t="shared" si="2"/>
        <v>0</v>
      </c>
      <c r="J21" s="794"/>
      <c r="K21" s="794"/>
      <c r="L21" s="594"/>
      <c r="M21" s="791">
        <f t="shared" si="3"/>
        <v>14</v>
      </c>
      <c r="N21" s="793">
        <f t="shared" si="12"/>
        <v>0</v>
      </c>
      <c r="O21" s="795" t="e">
        <f t="shared" si="4"/>
        <v>#DIV/0!</v>
      </c>
      <c r="P21" s="795" t="e">
        <f t="shared" si="5"/>
        <v>#DIV/0!</v>
      </c>
      <c r="Q21" s="594"/>
      <c r="R21" s="796">
        <f t="shared" si="9"/>
        <v>0</v>
      </c>
      <c r="S21" s="795">
        <f t="shared" si="10"/>
        <v>0</v>
      </c>
      <c r="T21" s="797">
        <f t="shared" si="11"/>
        <v>0</v>
      </c>
      <c r="U21" s="796">
        <f t="shared" si="6"/>
        <v>0</v>
      </c>
      <c r="V21" s="793" t="e">
        <f t="shared" si="7"/>
        <v>#DIV/0!</v>
      </c>
      <c r="W21" s="798" t="e">
        <f t="shared" si="8"/>
        <v>#DIV/0!</v>
      </c>
      <c r="X21" s="594"/>
      <c r="Y21"/>
    </row>
    <row r="22" spans="2:25" ht="14.4" x14ac:dyDescent="0.3">
      <c r="B22" s="791">
        <v>15</v>
      </c>
      <c r="C22" s="792"/>
      <c r="D22" s="594"/>
      <c r="E22" s="573" t="e">
        <f t="shared" si="0"/>
        <v>#DIV/0!</v>
      </c>
      <c r="F22" s="574" t="e">
        <f t="shared" si="1"/>
        <v>#DIV/0!</v>
      </c>
      <c r="G22" s="594"/>
      <c r="H22" s="791">
        <f t="shared" si="2"/>
        <v>15</v>
      </c>
      <c r="I22" s="793">
        <f t="shared" si="2"/>
        <v>0</v>
      </c>
      <c r="J22" s="794"/>
      <c r="K22" s="794"/>
      <c r="L22" s="594"/>
      <c r="M22" s="791">
        <f t="shared" si="3"/>
        <v>15</v>
      </c>
      <c r="N22" s="793">
        <f t="shared" si="12"/>
        <v>0</v>
      </c>
      <c r="O22" s="795" t="e">
        <f t="shared" si="4"/>
        <v>#DIV/0!</v>
      </c>
      <c r="P22" s="795" t="e">
        <f t="shared" si="5"/>
        <v>#DIV/0!</v>
      </c>
      <c r="Q22" s="594"/>
      <c r="R22" s="796">
        <f t="shared" si="9"/>
        <v>0</v>
      </c>
      <c r="S22" s="795">
        <f t="shared" si="10"/>
        <v>0</v>
      </c>
      <c r="T22" s="797">
        <f t="shared" si="11"/>
        <v>0</v>
      </c>
      <c r="U22" s="796">
        <f t="shared" si="6"/>
        <v>0</v>
      </c>
      <c r="V22" s="793" t="e">
        <f t="shared" si="7"/>
        <v>#DIV/0!</v>
      </c>
      <c r="W22" s="798" t="e">
        <f t="shared" si="8"/>
        <v>#DIV/0!</v>
      </c>
      <c r="X22" s="594"/>
      <c r="Y22"/>
    </row>
    <row r="23" spans="2:25" ht="14.4" x14ac:dyDescent="0.3">
      <c r="B23" s="791">
        <v>16</v>
      </c>
      <c r="C23" s="792"/>
      <c r="D23" s="594"/>
      <c r="E23" s="573" t="e">
        <f t="shared" si="0"/>
        <v>#DIV/0!</v>
      </c>
      <c r="F23" s="574" t="e">
        <f t="shared" si="1"/>
        <v>#DIV/0!</v>
      </c>
      <c r="G23" s="594"/>
      <c r="H23" s="791">
        <f t="shared" si="2"/>
        <v>16</v>
      </c>
      <c r="I23" s="793">
        <f t="shared" si="2"/>
        <v>0</v>
      </c>
      <c r="J23" s="794"/>
      <c r="K23" s="794"/>
      <c r="L23" s="594"/>
      <c r="M23" s="791">
        <f t="shared" si="3"/>
        <v>16</v>
      </c>
      <c r="N23" s="793">
        <f t="shared" si="12"/>
        <v>0</v>
      </c>
      <c r="O23" s="795" t="e">
        <f t="shared" si="4"/>
        <v>#DIV/0!</v>
      </c>
      <c r="P23" s="795" t="e">
        <f t="shared" si="5"/>
        <v>#DIV/0!</v>
      </c>
      <c r="Q23" s="594"/>
      <c r="R23" s="796">
        <f t="shared" si="9"/>
        <v>0</v>
      </c>
      <c r="S23" s="795">
        <f t="shared" si="10"/>
        <v>0</v>
      </c>
      <c r="T23" s="797">
        <f t="shared" si="11"/>
        <v>0</v>
      </c>
      <c r="U23" s="796">
        <f t="shared" si="6"/>
        <v>0</v>
      </c>
      <c r="V23" s="793" t="e">
        <f t="shared" si="7"/>
        <v>#DIV/0!</v>
      </c>
      <c r="W23" s="798" t="e">
        <f t="shared" si="8"/>
        <v>#DIV/0!</v>
      </c>
      <c r="X23" s="594"/>
      <c r="Y23"/>
    </row>
    <row r="24" spans="2:25" ht="14.4" x14ac:dyDescent="0.3">
      <c r="B24" s="791">
        <v>17</v>
      </c>
      <c r="C24" s="792"/>
      <c r="D24" s="594"/>
      <c r="E24" s="573" t="e">
        <f t="shared" si="0"/>
        <v>#DIV/0!</v>
      </c>
      <c r="F24" s="574" t="e">
        <f t="shared" si="1"/>
        <v>#DIV/0!</v>
      </c>
      <c r="G24" s="594"/>
      <c r="H24" s="791">
        <f t="shared" si="2"/>
        <v>17</v>
      </c>
      <c r="I24" s="793">
        <f t="shared" si="2"/>
        <v>0</v>
      </c>
      <c r="J24" s="794"/>
      <c r="K24" s="794"/>
      <c r="L24" s="594"/>
      <c r="M24" s="791">
        <f t="shared" si="3"/>
        <v>17</v>
      </c>
      <c r="N24" s="793">
        <f t="shared" si="12"/>
        <v>0</v>
      </c>
      <c r="O24" s="795" t="e">
        <f t="shared" si="4"/>
        <v>#DIV/0!</v>
      </c>
      <c r="P24" s="795" t="e">
        <f t="shared" si="5"/>
        <v>#DIV/0!</v>
      </c>
      <c r="Q24" s="594"/>
      <c r="R24" s="796">
        <f t="shared" si="9"/>
        <v>0</v>
      </c>
      <c r="S24" s="795">
        <f t="shared" si="10"/>
        <v>0</v>
      </c>
      <c r="T24" s="797">
        <f t="shared" si="11"/>
        <v>0</v>
      </c>
      <c r="U24" s="796">
        <f t="shared" si="6"/>
        <v>0</v>
      </c>
      <c r="V24" s="793" t="e">
        <f t="shared" si="7"/>
        <v>#DIV/0!</v>
      </c>
      <c r="W24" s="798" t="e">
        <f t="shared" si="8"/>
        <v>#DIV/0!</v>
      </c>
      <c r="X24" s="594"/>
      <c r="Y24"/>
    </row>
    <row r="25" spans="2:25" ht="14.4" x14ac:dyDescent="0.3">
      <c r="B25" s="791">
        <v>18</v>
      </c>
      <c r="C25" s="792"/>
      <c r="D25" s="594"/>
      <c r="E25" s="573" t="e">
        <f t="shared" si="0"/>
        <v>#DIV/0!</v>
      </c>
      <c r="F25" s="574" t="e">
        <f t="shared" si="1"/>
        <v>#DIV/0!</v>
      </c>
      <c r="G25" s="594"/>
      <c r="H25" s="791">
        <f t="shared" si="2"/>
        <v>18</v>
      </c>
      <c r="I25" s="793">
        <f t="shared" si="2"/>
        <v>0</v>
      </c>
      <c r="J25" s="794"/>
      <c r="K25" s="794"/>
      <c r="L25" s="594"/>
      <c r="M25" s="791">
        <f t="shared" si="3"/>
        <v>18</v>
      </c>
      <c r="N25" s="793">
        <f t="shared" si="12"/>
        <v>0</v>
      </c>
      <c r="O25" s="795" t="e">
        <f t="shared" si="4"/>
        <v>#DIV/0!</v>
      </c>
      <c r="P25" s="795" t="e">
        <f t="shared" si="5"/>
        <v>#DIV/0!</v>
      </c>
      <c r="Q25" s="594"/>
      <c r="R25" s="796">
        <f t="shared" si="9"/>
        <v>0</v>
      </c>
      <c r="S25" s="795">
        <f t="shared" si="10"/>
        <v>0</v>
      </c>
      <c r="T25" s="797">
        <f t="shared" si="11"/>
        <v>0</v>
      </c>
      <c r="U25" s="796">
        <f t="shared" si="6"/>
        <v>0</v>
      </c>
      <c r="V25" s="793" t="e">
        <f t="shared" si="7"/>
        <v>#DIV/0!</v>
      </c>
      <c r="W25" s="798" t="e">
        <f t="shared" si="8"/>
        <v>#DIV/0!</v>
      </c>
      <c r="X25" s="594"/>
      <c r="Y25"/>
    </row>
    <row r="26" spans="2:25" ht="14.4" x14ac:dyDescent="0.3">
      <c r="B26" s="791">
        <v>19</v>
      </c>
      <c r="C26" s="792"/>
      <c r="D26" s="594"/>
      <c r="E26" s="573" t="e">
        <f t="shared" si="0"/>
        <v>#DIV/0!</v>
      </c>
      <c r="F26" s="574" t="e">
        <f t="shared" si="1"/>
        <v>#DIV/0!</v>
      </c>
      <c r="G26" s="594"/>
      <c r="H26" s="791">
        <f t="shared" si="2"/>
        <v>19</v>
      </c>
      <c r="I26" s="793">
        <f t="shared" si="2"/>
        <v>0</v>
      </c>
      <c r="J26" s="794"/>
      <c r="K26" s="794"/>
      <c r="L26" s="594"/>
      <c r="M26" s="791">
        <f t="shared" si="3"/>
        <v>19</v>
      </c>
      <c r="N26" s="793">
        <f t="shared" si="12"/>
        <v>0</v>
      </c>
      <c r="O26" s="795" t="e">
        <f t="shared" si="4"/>
        <v>#DIV/0!</v>
      </c>
      <c r="P26" s="795" t="e">
        <f t="shared" si="5"/>
        <v>#DIV/0!</v>
      </c>
      <c r="Q26" s="594"/>
      <c r="R26" s="796">
        <f t="shared" si="9"/>
        <v>0</v>
      </c>
      <c r="S26" s="795">
        <f t="shared" si="10"/>
        <v>0</v>
      </c>
      <c r="T26" s="797">
        <f t="shared" si="11"/>
        <v>0</v>
      </c>
      <c r="U26" s="796">
        <f t="shared" si="6"/>
        <v>0</v>
      </c>
      <c r="V26" s="793" t="e">
        <f t="shared" si="7"/>
        <v>#DIV/0!</v>
      </c>
      <c r="W26" s="798" t="e">
        <f t="shared" si="8"/>
        <v>#DIV/0!</v>
      </c>
      <c r="X26" s="594"/>
      <c r="Y26"/>
    </row>
    <row r="27" spans="2:25" ht="14.4" x14ac:dyDescent="0.3">
      <c r="B27" s="791">
        <v>20</v>
      </c>
      <c r="C27" s="792"/>
      <c r="D27" s="594"/>
      <c r="E27" s="573" t="e">
        <f t="shared" si="0"/>
        <v>#DIV/0!</v>
      </c>
      <c r="F27" s="574" t="e">
        <f t="shared" si="1"/>
        <v>#DIV/0!</v>
      </c>
      <c r="G27" s="594"/>
      <c r="H27" s="791">
        <f t="shared" si="2"/>
        <v>20</v>
      </c>
      <c r="I27" s="793">
        <f t="shared" si="2"/>
        <v>0</v>
      </c>
      <c r="J27" s="794"/>
      <c r="K27" s="794"/>
      <c r="L27" s="594"/>
      <c r="M27" s="791">
        <f t="shared" si="3"/>
        <v>20</v>
      </c>
      <c r="N27" s="793">
        <f t="shared" si="12"/>
        <v>0</v>
      </c>
      <c r="O27" s="795" t="e">
        <f t="shared" si="4"/>
        <v>#DIV/0!</v>
      </c>
      <c r="P27" s="795" t="e">
        <f t="shared" si="5"/>
        <v>#DIV/0!</v>
      </c>
      <c r="Q27" s="594"/>
      <c r="R27" s="796">
        <f t="shared" si="9"/>
        <v>0</v>
      </c>
      <c r="S27" s="795">
        <f t="shared" si="10"/>
        <v>0</v>
      </c>
      <c r="T27" s="797">
        <f t="shared" si="11"/>
        <v>0</v>
      </c>
      <c r="U27" s="796">
        <f t="shared" si="6"/>
        <v>0</v>
      </c>
      <c r="V27" s="793" t="e">
        <f t="shared" si="7"/>
        <v>#DIV/0!</v>
      </c>
      <c r="W27" s="798" t="e">
        <f t="shared" si="8"/>
        <v>#DIV/0!</v>
      </c>
      <c r="X27" s="594"/>
      <c r="Y27"/>
    </row>
    <row r="28" spans="2:25" ht="14.4" x14ac:dyDescent="0.3">
      <c r="B28" s="791">
        <v>21</v>
      </c>
      <c r="C28" s="792"/>
      <c r="D28" s="594"/>
      <c r="E28" s="573" t="e">
        <f t="shared" si="0"/>
        <v>#DIV/0!</v>
      </c>
      <c r="F28" s="574" t="e">
        <f t="shared" si="1"/>
        <v>#DIV/0!</v>
      </c>
      <c r="G28" s="594"/>
      <c r="H28" s="791">
        <f t="shared" ref="H28:I66" si="13">B28</f>
        <v>21</v>
      </c>
      <c r="I28" s="793">
        <f t="shared" si="13"/>
        <v>0</v>
      </c>
      <c r="J28" s="794"/>
      <c r="K28" s="794"/>
      <c r="L28" s="594"/>
      <c r="M28" s="791">
        <f t="shared" si="3"/>
        <v>21</v>
      </c>
      <c r="N28" s="793">
        <f t="shared" si="12"/>
        <v>0</v>
      </c>
      <c r="O28" s="795" t="e">
        <f t="shared" si="4"/>
        <v>#DIV/0!</v>
      </c>
      <c r="P28" s="795" t="e">
        <f t="shared" si="5"/>
        <v>#DIV/0!</v>
      </c>
      <c r="Q28" s="594"/>
      <c r="R28" s="796">
        <f t="shared" si="9"/>
        <v>0</v>
      </c>
      <c r="S28" s="795">
        <f t="shared" si="10"/>
        <v>0</v>
      </c>
      <c r="T28" s="797">
        <f t="shared" si="11"/>
        <v>0</v>
      </c>
      <c r="U28" s="796">
        <f t="shared" si="6"/>
        <v>0</v>
      </c>
      <c r="V28" s="793" t="e">
        <f t="shared" si="7"/>
        <v>#DIV/0!</v>
      </c>
      <c r="W28" s="798" t="e">
        <f t="shared" si="8"/>
        <v>#DIV/0!</v>
      </c>
      <c r="X28" s="594"/>
      <c r="Y28"/>
    </row>
    <row r="29" spans="2:25" ht="14.4" x14ac:dyDescent="0.3">
      <c r="B29" s="791">
        <v>22</v>
      </c>
      <c r="C29" s="792"/>
      <c r="D29" s="594"/>
      <c r="E29" s="573" t="e">
        <f t="shared" si="0"/>
        <v>#DIV/0!</v>
      </c>
      <c r="F29" s="574" t="e">
        <f t="shared" si="1"/>
        <v>#DIV/0!</v>
      </c>
      <c r="G29" s="594"/>
      <c r="H29" s="791">
        <f t="shared" si="13"/>
        <v>22</v>
      </c>
      <c r="I29" s="793">
        <f t="shared" si="13"/>
        <v>0</v>
      </c>
      <c r="J29" s="794"/>
      <c r="K29" s="794"/>
      <c r="L29" s="594"/>
      <c r="M29" s="791">
        <f t="shared" si="3"/>
        <v>22</v>
      </c>
      <c r="N29" s="793">
        <f t="shared" si="12"/>
        <v>0</v>
      </c>
      <c r="O29" s="795" t="e">
        <f t="shared" si="4"/>
        <v>#DIV/0!</v>
      </c>
      <c r="P29" s="795" t="e">
        <f t="shared" si="5"/>
        <v>#DIV/0!</v>
      </c>
      <c r="Q29" s="594"/>
      <c r="R29" s="796">
        <f t="shared" si="9"/>
        <v>0</v>
      </c>
      <c r="S29" s="795">
        <f t="shared" si="10"/>
        <v>0</v>
      </c>
      <c r="T29" s="797">
        <f t="shared" si="11"/>
        <v>0</v>
      </c>
      <c r="U29" s="796">
        <f t="shared" si="6"/>
        <v>0</v>
      </c>
      <c r="V29" s="793" t="e">
        <f t="shared" si="7"/>
        <v>#DIV/0!</v>
      </c>
      <c r="W29" s="798" t="e">
        <f t="shared" si="8"/>
        <v>#DIV/0!</v>
      </c>
      <c r="X29" s="594"/>
      <c r="Y29"/>
    </row>
    <row r="30" spans="2:25" ht="14.4" x14ac:dyDescent="0.3">
      <c r="B30" s="791">
        <v>23</v>
      </c>
      <c r="C30" s="792"/>
      <c r="D30" s="594"/>
      <c r="E30" s="573" t="e">
        <f t="shared" si="0"/>
        <v>#DIV/0!</v>
      </c>
      <c r="F30" s="574" t="e">
        <f t="shared" si="1"/>
        <v>#DIV/0!</v>
      </c>
      <c r="G30" s="594"/>
      <c r="H30" s="791">
        <f t="shared" si="13"/>
        <v>23</v>
      </c>
      <c r="I30" s="793">
        <f t="shared" si="13"/>
        <v>0</v>
      </c>
      <c r="J30" s="794"/>
      <c r="K30" s="794"/>
      <c r="L30" s="594"/>
      <c r="M30" s="791">
        <f t="shared" si="3"/>
        <v>23</v>
      </c>
      <c r="N30" s="793">
        <f t="shared" si="12"/>
        <v>0</v>
      </c>
      <c r="O30" s="795" t="e">
        <f t="shared" si="4"/>
        <v>#DIV/0!</v>
      </c>
      <c r="P30" s="795" t="e">
        <f t="shared" si="5"/>
        <v>#DIV/0!</v>
      </c>
      <c r="Q30" s="594"/>
      <c r="R30" s="796">
        <f t="shared" si="9"/>
        <v>0</v>
      </c>
      <c r="S30" s="795">
        <f t="shared" si="10"/>
        <v>0</v>
      </c>
      <c r="T30" s="797">
        <f t="shared" si="11"/>
        <v>0</v>
      </c>
      <c r="U30" s="796">
        <f t="shared" si="6"/>
        <v>0</v>
      </c>
      <c r="V30" s="793" t="e">
        <f t="shared" si="7"/>
        <v>#DIV/0!</v>
      </c>
      <c r="W30" s="798" t="e">
        <f t="shared" si="8"/>
        <v>#DIV/0!</v>
      </c>
      <c r="X30" s="594"/>
      <c r="Y30"/>
    </row>
    <row r="31" spans="2:25" ht="14.4" x14ac:dyDescent="0.3">
      <c r="B31" s="791">
        <v>24</v>
      </c>
      <c r="C31" s="792"/>
      <c r="D31" s="594"/>
      <c r="E31" s="573" t="e">
        <f t="shared" si="0"/>
        <v>#DIV/0!</v>
      </c>
      <c r="F31" s="574" t="e">
        <f t="shared" si="1"/>
        <v>#DIV/0!</v>
      </c>
      <c r="G31" s="594"/>
      <c r="H31" s="791">
        <f t="shared" si="13"/>
        <v>24</v>
      </c>
      <c r="I31" s="793">
        <f t="shared" si="13"/>
        <v>0</v>
      </c>
      <c r="J31" s="794"/>
      <c r="K31" s="794"/>
      <c r="L31" s="594"/>
      <c r="M31" s="791">
        <f t="shared" si="3"/>
        <v>24</v>
      </c>
      <c r="N31" s="793">
        <f t="shared" si="12"/>
        <v>0</v>
      </c>
      <c r="O31" s="795" t="e">
        <f t="shared" si="4"/>
        <v>#DIV/0!</v>
      </c>
      <c r="P31" s="795" t="e">
        <f t="shared" si="5"/>
        <v>#DIV/0!</v>
      </c>
      <c r="Q31" s="594"/>
      <c r="R31" s="796">
        <f t="shared" si="9"/>
        <v>0</v>
      </c>
      <c r="S31" s="795">
        <f t="shared" si="10"/>
        <v>0</v>
      </c>
      <c r="T31" s="797">
        <f t="shared" si="11"/>
        <v>0</v>
      </c>
      <c r="U31" s="796">
        <f t="shared" si="6"/>
        <v>0</v>
      </c>
      <c r="V31" s="793" t="e">
        <f t="shared" si="7"/>
        <v>#DIV/0!</v>
      </c>
      <c r="W31" s="798" t="e">
        <f t="shared" si="8"/>
        <v>#DIV/0!</v>
      </c>
      <c r="X31" s="594"/>
      <c r="Y31"/>
    </row>
    <row r="32" spans="2:25" ht="14.4" x14ac:dyDescent="0.3">
      <c r="B32" s="791">
        <v>25</v>
      </c>
      <c r="C32" s="792"/>
      <c r="D32" s="594"/>
      <c r="E32" s="573" t="e">
        <f t="shared" si="0"/>
        <v>#DIV/0!</v>
      </c>
      <c r="F32" s="574" t="e">
        <f t="shared" si="1"/>
        <v>#DIV/0!</v>
      </c>
      <c r="G32" s="594"/>
      <c r="H32" s="791">
        <f t="shared" si="13"/>
        <v>25</v>
      </c>
      <c r="I32" s="793">
        <f t="shared" si="13"/>
        <v>0</v>
      </c>
      <c r="J32" s="794"/>
      <c r="K32" s="794"/>
      <c r="L32" s="594"/>
      <c r="M32" s="791">
        <f t="shared" si="3"/>
        <v>25</v>
      </c>
      <c r="N32" s="793">
        <f t="shared" si="12"/>
        <v>0</v>
      </c>
      <c r="O32" s="795" t="e">
        <f t="shared" si="4"/>
        <v>#DIV/0!</v>
      </c>
      <c r="P32" s="795" t="e">
        <f t="shared" si="5"/>
        <v>#DIV/0!</v>
      </c>
      <c r="Q32" s="594"/>
      <c r="R32" s="796">
        <f t="shared" si="9"/>
        <v>0</v>
      </c>
      <c r="S32" s="795">
        <f t="shared" si="10"/>
        <v>0</v>
      </c>
      <c r="T32" s="797">
        <f t="shared" si="11"/>
        <v>0</v>
      </c>
      <c r="U32" s="796">
        <f t="shared" si="6"/>
        <v>0</v>
      </c>
      <c r="V32" s="793" t="e">
        <f t="shared" si="7"/>
        <v>#DIV/0!</v>
      </c>
      <c r="W32" s="798" t="e">
        <f t="shared" si="8"/>
        <v>#DIV/0!</v>
      </c>
      <c r="X32" s="594"/>
      <c r="Y32"/>
    </row>
    <row r="33" spans="2:25" ht="14.4" x14ac:dyDescent="0.3">
      <c r="B33" s="791">
        <v>26</v>
      </c>
      <c r="C33" s="792"/>
      <c r="D33" s="594"/>
      <c r="E33" s="573" t="e">
        <f t="shared" si="0"/>
        <v>#DIV/0!</v>
      </c>
      <c r="F33" s="574" t="e">
        <f t="shared" si="1"/>
        <v>#DIV/0!</v>
      </c>
      <c r="G33" s="594"/>
      <c r="H33" s="791">
        <f t="shared" si="13"/>
        <v>26</v>
      </c>
      <c r="I33" s="793">
        <f t="shared" si="13"/>
        <v>0</v>
      </c>
      <c r="J33" s="794"/>
      <c r="K33" s="794"/>
      <c r="L33" s="594"/>
      <c r="M33" s="791">
        <f t="shared" si="3"/>
        <v>26</v>
      </c>
      <c r="N33" s="793">
        <f t="shared" si="12"/>
        <v>0</v>
      </c>
      <c r="O33" s="795" t="e">
        <f t="shared" si="4"/>
        <v>#DIV/0!</v>
      </c>
      <c r="P33" s="795" t="e">
        <f t="shared" si="5"/>
        <v>#DIV/0!</v>
      </c>
      <c r="Q33" s="594"/>
      <c r="R33" s="796">
        <f t="shared" si="9"/>
        <v>0</v>
      </c>
      <c r="S33" s="795">
        <f t="shared" si="10"/>
        <v>0</v>
      </c>
      <c r="T33" s="797">
        <f t="shared" si="11"/>
        <v>0</v>
      </c>
      <c r="U33" s="796">
        <f t="shared" si="6"/>
        <v>0</v>
      </c>
      <c r="V33" s="793" t="e">
        <f t="shared" si="7"/>
        <v>#DIV/0!</v>
      </c>
      <c r="W33" s="798" t="e">
        <f t="shared" si="8"/>
        <v>#DIV/0!</v>
      </c>
      <c r="X33" s="594"/>
      <c r="Y33"/>
    </row>
    <row r="34" spans="2:25" ht="14.4" x14ac:dyDescent="0.3">
      <c r="B34" s="791">
        <v>27</v>
      </c>
      <c r="C34" s="792"/>
      <c r="D34" s="594"/>
      <c r="E34" s="573" t="e">
        <f t="shared" si="0"/>
        <v>#DIV/0!</v>
      </c>
      <c r="F34" s="574" t="e">
        <f t="shared" si="1"/>
        <v>#DIV/0!</v>
      </c>
      <c r="G34" s="594"/>
      <c r="H34" s="791">
        <f t="shared" si="13"/>
        <v>27</v>
      </c>
      <c r="I34" s="793">
        <f t="shared" si="13"/>
        <v>0</v>
      </c>
      <c r="J34" s="794"/>
      <c r="K34" s="794"/>
      <c r="L34" s="594"/>
      <c r="M34" s="791">
        <f t="shared" si="3"/>
        <v>27</v>
      </c>
      <c r="N34" s="793">
        <f t="shared" si="12"/>
        <v>0</v>
      </c>
      <c r="O34" s="795" t="e">
        <f t="shared" si="4"/>
        <v>#DIV/0!</v>
      </c>
      <c r="P34" s="795" t="e">
        <f t="shared" si="5"/>
        <v>#DIV/0!</v>
      </c>
      <c r="Q34" s="594"/>
      <c r="R34" s="796">
        <f t="shared" si="9"/>
        <v>0</v>
      </c>
      <c r="S34" s="795">
        <f t="shared" si="10"/>
        <v>0</v>
      </c>
      <c r="T34" s="797">
        <f t="shared" si="11"/>
        <v>0</v>
      </c>
      <c r="U34" s="796">
        <f t="shared" si="6"/>
        <v>0</v>
      </c>
      <c r="V34" s="793" t="e">
        <f t="shared" si="7"/>
        <v>#DIV/0!</v>
      </c>
      <c r="W34" s="798" t="e">
        <f t="shared" si="8"/>
        <v>#DIV/0!</v>
      </c>
      <c r="X34" s="594"/>
      <c r="Y34"/>
    </row>
    <row r="35" spans="2:25" ht="14.4" x14ac:dyDescent="0.3">
      <c r="B35" s="791">
        <v>28</v>
      </c>
      <c r="C35" s="792"/>
      <c r="D35" s="594"/>
      <c r="E35" s="573" t="e">
        <f t="shared" si="0"/>
        <v>#DIV/0!</v>
      </c>
      <c r="F35" s="574" t="e">
        <f t="shared" si="1"/>
        <v>#DIV/0!</v>
      </c>
      <c r="G35" s="594"/>
      <c r="H35" s="791">
        <f t="shared" si="13"/>
        <v>28</v>
      </c>
      <c r="I35" s="793">
        <f t="shared" si="13"/>
        <v>0</v>
      </c>
      <c r="J35" s="794"/>
      <c r="K35" s="794"/>
      <c r="L35" s="594"/>
      <c r="M35" s="791">
        <f t="shared" si="3"/>
        <v>28</v>
      </c>
      <c r="N35" s="793">
        <f t="shared" si="12"/>
        <v>0</v>
      </c>
      <c r="O35" s="795" t="e">
        <f t="shared" si="4"/>
        <v>#DIV/0!</v>
      </c>
      <c r="P35" s="795" t="e">
        <f t="shared" si="5"/>
        <v>#DIV/0!</v>
      </c>
      <c r="Q35" s="594"/>
      <c r="R35" s="796">
        <f t="shared" si="9"/>
        <v>0</v>
      </c>
      <c r="S35" s="795">
        <f t="shared" si="10"/>
        <v>0</v>
      </c>
      <c r="T35" s="797">
        <f t="shared" si="11"/>
        <v>0</v>
      </c>
      <c r="U35" s="796">
        <f t="shared" si="6"/>
        <v>0</v>
      </c>
      <c r="V35" s="793" t="e">
        <f t="shared" si="7"/>
        <v>#DIV/0!</v>
      </c>
      <c r="W35" s="798" t="e">
        <f t="shared" si="8"/>
        <v>#DIV/0!</v>
      </c>
      <c r="X35" s="594"/>
      <c r="Y35"/>
    </row>
    <row r="36" spans="2:25" ht="14.4" x14ac:dyDescent="0.3">
      <c r="B36" s="791">
        <v>29</v>
      </c>
      <c r="C36" s="792"/>
      <c r="D36" s="594"/>
      <c r="E36" s="573" t="e">
        <f t="shared" si="0"/>
        <v>#DIV/0!</v>
      </c>
      <c r="F36" s="574" t="e">
        <f t="shared" si="1"/>
        <v>#DIV/0!</v>
      </c>
      <c r="G36" s="594"/>
      <c r="H36" s="791">
        <f t="shared" si="13"/>
        <v>29</v>
      </c>
      <c r="I36" s="793">
        <f t="shared" si="13"/>
        <v>0</v>
      </c>
      <c r="J36" s="794"/>
      <c r="K36" s="794"/>
      <c r="L36" s="594"/>
      <c r="M36" s="791">
        <f t="shared" si="3"/>
        <v>29</v>
      </c>
      <c r="N36" s="793">
        <f t="shared" si="12"/>
        <v>0</v>
      </c>
      <c r="O36" s="795" t="e">
        <f t="shared" si="4"/>
        <v>#DIV/0!</v>
      </c>
      <c r="P36" s="795" t="e">
        <f t="shared" si="5"/>
        <v>#DIV/0!</v>
      </c>
      <c r="Q36" s="594"/>
      <c r="R36" s="796">
        <f t="shared" si="9"/>
        <v>0</v>
      </c>
      <c r="S36" s="795">
        <f t="shared" si="10"/>
        <v>0</v>
      </c>
      <c r="T36" s="797">
        <f t="shared" si="11"/>
        <v>0</v>
      </c>
      <c r="U36" s="796">
        <f t="shared" si="6"/>
        <v>0</v>
      </c>
      <c r="V36" s="793" t="e">
        <f t="shared" si="7"/>
        <v>#DIV/0!</v>
      </c>
      <c r="W36" s="798" t="e">
        <f t="shared" si="8"/>
        <v>#DIV/0!</v>
      </c>
      <c r="X36" s="594"/>
      <c r="Y36"/>
    </row>
    <row r="37" spans="2:25" ht="14.4" x14ac:dyDescent="0.3">
      <c r="B37" s="791">
        <v>30</v>
      </c>
      <c r="C37" s="792"/>
      <c r="D37" s="594"/>
      <c r="E37" s="573" t="e">
        <f t="shared" si="0"/>
        <v>#DIV/0!</v>
      </c>
      <c r="F37" s="574" t="e">
        <f t="shared" si="1"/>
        <v>#DIV/0!</v>
      </c>
      <c r="G37" s="594"/>
      <c r="H37" s="791">
        <f t="shared" si="13"/>
        <v>30</v>
      </c>
      <c r="I37" s="793">
        <f t="shared" si="13"/>
        <v>0</v>
      </c>
      <c r="J37" s="794"/>
      <c r="K37" s="794"/>
      <c r="L37" s="594"/>
      <c r="M37" s="791">
        <f t="shared" si="3"/>
        <v>30</v>
      </c>
      <c r="N37" s="793">
        <f t="shared" si="12"/>
        <v>0</v>
      </c>
      <c r="O37" s="795" t="e">
        <f t="shared" si="4"/>
        <v>#DIV/0!</v>
      </c>
      <c r="P37" s="795" t="e">
        <f t="shared" si="5"/>
        <v>#DIV/0!</v>
      </c>
      <c r="Q37" s="594"/>
      <c r="R37" s="796">
        <f t="shared" si="9"/>
        <v>0</v>
      </c>
      <c r="S37" s="795">
        <f t="shared" si="10"/>
        <v>0</v>
      </c>
      <c r="T37" s="797">
        <f t="shared" si="11"/>
        <v>0</v>
      </c>
      <c r="U37" s="796">
        <f t="shared" si="6"/>
        <v>0</v>
      </c>
      <c r="V37" s="793" t="e">
        <f t="shared" si="7"/>
        <v>#DIV/0!</v>
      </c>
      <c r="W37" s="798" t="e">
        <f t="shared" si="8"/>
        <v>#DIV/0!</v>
      </c>
      <c r="X37" s="594"/>
      <c r="Y37"/>
    </row>
    <row r="38" spans="2:25" ht="14.4" x14ac:dyDescent="0.3">
      <c r="B38" s="791">
        <v>31</v>
      </c>
      <c r="C38" s="792"/>
      <c r="D38" s="594"/>
      <c r="E38" s="573" t="e">
        <f t="shared" si="0"/>
        <v>#DIV/0!</v>
      </c>
      <c r="F38" s="574" t="e">
        <f t="shared" si="1"/>
        <v>#DIV/0!</v>
      </c>
      <c r="G38" s="594"/>
      <c r="H38" s="791">
        <f t="shared" si="13"/>
        <v>31</v>
      </c>
      <c r="I38" s="793">
        <f t="shared" si="13"/>
        <v>0</v>
      </c>
      <c r="J38" s="794"/>
      <c r="K38" s="794"/>
      <c r="L38" s="594"/>
      <c r="M38" s="791">
        <f t="shared" si="3"/>
        <v>31</v>
      </c>
      <c r="N38" s="793">
        <f t="shared" si="12"/>
        <v>0</v>
      </c>
      <c r="O38" s="795" t="e">
        <f t="shared" si="4"/>
        <v>#DIV/0!</v>
      </c>
      <c r="P38" s="795" t="e">
        <f t="shared" si="5"/>
        <v>#DIV/0!</v>
      </c>
      <c r="Q38" s="594"/>
      <c r="R38" s="796">
        <f t="shared" si="9"/>
        <v>0</v>
      </c>
      <c r="S38" s="795">
        <f t="shared" si="10"/>
        <v>0</v>
      </c>
      <c r="T38" s="797">
        <f t="shared" si="11"/>
        <v>0</v>
      </c>
      <c r="U38" s="796">
        <f t="shared" si="6"/>
        <v>0</v>
      </c>
      <c r="V38" s="793" t="e">
        <f t="shared" si="7"/>
        <v>#DIV/0!</v>
      </c>
      <c r="W38" s="798" t="e">
        <f t="shared" si="8"/>
        <v>#DIV/0!</v>
      </c>
      <c r="X38" s="594"/>
      <c r="Y38"/>
    </row>
    <row r="39" spans="2:25" ht="14.4" x14ac:dyDescent="0.3">
      <c r="B39" s="791">
        <v>32</v>
      </c>
      <c r="C39" s="792"/>
      <c r="D39" s="594"/>
      <c r="E39" s="573" t="e">
        <f t="shared" si="0"/>
        <v>#DIV/0!</v>
      </c>
      <c r="F39" s="574" t="e">
        <f t="shared" si="1"/>
        <v>#DIV/0!</v>
      </c>
      <c r="G39" s="594"/>
      <c r="H39" s="791">
        <f t="shared" si="13"/>
        <v>32</v>
      </c>
      <c r="I39" s="793">
        <f t="shared" si="13"/>
        <v>0</v>
      </c>
      <c r="J39" s="794"/>
      <c r="K39" s="794"/>
      <c r="L39" s="594"/>
      <c r="M39" s="791">
        <f t="shared" si="3"/>
        <v>32</v>
      </c>
      <c r="N39" s="793">
        <f t="shared" si="12"/>
        <v>0</v>
      </c>
      <c r="O39" s="795" t="e">
        <f t="shared" si="4"/>
        <v>#DIV/0!</v>
      </c>
      <c r="P39" s="795" t="e">
        <f t="shared" si="5"/>
        <v>#DIV/0!</v>
      </c>
      <c r="Q39" s="594"/>
      <c r="R39" s="796">
        <f t="shared" si="9"/>
        <v>0</v>
      </c>
      <c r="S39" s="795">
        <f t="shared" si="10"/>
        <v>0</v>
      </c>
      <c r="T39" s="797">
        <f t="shared" si="11"/>
        <v>0</v>
      </c>
      <c r="U39" s="796">
        <f t="shared" si="6"/>
        <v>0</v>
      </c>
      <c r="V39" s="793" t="e">
        <f t="shared" si="7"/>
        <v>#DIV/0!</v>
      </c>
      <c r="W39" s="798" t="e">
        <f t="shared" si="8"/>
        <v>#DIV/0!</v>
      </c>
      <c r="X39" s="594"/>
      <c r="Y39"/>
    </row>
    <row r="40" spans="2:25" ht="14.4" x14ac:dyDescent="0.3">
      <c r="B40" s="791">
        <v>33</v>
      </c>
      <c r="C40" s="792"/>
      <c r="D40" s="594"/>
      <c r="E40" s="573" t="e">
        <f t="shared" si="0"/>
        <v>#DIV/0!</v>
      </c>
      <c r="F40" s="574" t="e">
        <f t="shared" si="1"/>
        <v>#DIV/0!</v>
      </c>
      <c r="G40" s="594"/>
      <c r="H40" s="791">
        <f t="shared" si="13"/>
        <v>33</v>
      </c>
      <c r="I40" s="793">
        <f t="shared" si="13"/>
        <v>0</v>
      </c>
      <c r="J40" s="794"/>
      <c r="K40" s="794"/>
      <c r="L40" s="594"/>
      <c r="M40" s="791">
        <f t="shared" si="3"/>
        <v>33</v>
      </c>
      <c r="N40" s="793">
        <f t="shared" si="12"/>
        <v>0</v>
      </c>
      <c r="O40" s="795" t="e">
        <f t="shared" si="4"/>
        <v>#DIV/0!</v>
      </c>
      <c r="P40" s="795" t="e">
        <f t="shared" si="5"/>
        <v>#DIV/0!</v>
      </c>
      <c r="Q40" s="594"/>
      <c r="R40" s="796">
        <f t="shared" si="9"/>
        <v>0</v>
      </c>
      <c r="S40" s="795">
        <f t="shared" si="10"/>
        <v>0</v>
      </c>
      <c r="T40" s="797">
        <f t="shared" si="11"/>
        <v>0</v>
      </c>
      <c r="U40" s="796">
        <f t="shared" si="6"/>
        <v>0</v>
      </c>
      <c r="V40" s="793" t="e">
        <f t="shared" si="7"/>
        <v>#DIV/0!</v>
      </c>
      <c r="W40" s="798" t="e">
        <f t="shared" si="8"/>
        <v>#DIV/0!</v>
      </c>
      <c r="X40" s="594"/>
      <c r="Y40"/>
    </row>
    <row r="41" spans="2:25" ht="14.4" x14ac:dyDescent="0.3">
      <c r="B41" s="791">
        <v>34</v>
      </c>
      <c r="C41" s="792"/>
      <c r="D41" s="594"/>
      <c r="E41" s="573" t="e">
        <f t="shared" si="0"/>
        <v>#DIV/0!</v>
      </c>
      <c r="F41" s="574" t="e">
        <f t="shared" si="1"/>
        <v>#DIV/0!</v>
      </c>
      <c r="G41" s="594"/>
      <c r="H41" s="791">
        <f t="shared" si="13"/>
        <v>34</v>
      </c>
      <c r="I41" s="793">
        <f t="shared" si="13"/>
        <v>0</v>
      </c>
      <c r="J41" s="794"/>
      <c r="K41" s="794"/>
      <c r="L41" s="594"/>
      <c r="M41" s="791">
        <f t="shared" si="3"/>
        <v>34</v>
      </c>
      <c r="N41" s="793">
        <f t="shared" si="12"/>
        <v>0</v>
      </c>
      <c r="O41" s="795" t="e">
        <f t="shared" si="4"/>
        <v>#DIV/0!</v>
      </c>
      <c r="P41" s="795" t="e">
        <f t="shared" si="5"/>
        <v>#DIV/0!</v>
      </c>
      <c r="Q41" s="594"/>
      <c r="R41" s="796">
        <f t="shared" si="9"/>
        <v>0</v>
      </c>
      <c r="S41" s="795">
        <f t="shared" si="10"/>
        <v>0</v>
      </c>
      <c r="T41" s="797">
        <f t="shared" si="11"/>
        <v>0</v>
      </c>
      <c r="U41" s="796">
        <f t="shared" ref="U41:U73" si="14">((1+N41)^$H41)/((1+N40)^$H40)-1</f>
        <v>0</v>
      </c>
      <c r="V41" s="793" t="e">
        <f t="shared" ref="V41:V73" si="15">((1+O41)^$H41)/((1+O40)^$H40)-1</f>
        <v>#DIV/0!</v>
      </c>
      <c r="W41" s="798" t="e">
        <f t="shared" ref="W41:W73" si="16">((1+P41)^$H41)/((1+P40)^$H40)-1</f>
        <v>#DIV/0!</v>
      </c>
      <c r="X41" s="594"/>
      <c r="Y41"/>
    </row>
    <row r="42" spans="2:25" ht="14.4" x14ac:dyDescent="0.3">
      <c r="B42" s="791">
        <v>35</v>
      </c>
      <c r="C42" s="792"/>
      <c r="D42" s="594"/>
      <c r="E42" s="573" t="e">
        <f t="shared" si="0"/>
        <v>#DIV/0!</v>
      </c>
      <c r="F42" s="574" t="e">
        <f t="shared" si="1"/>
        <v>#DIV/0!</v>
      </c>
      <c r="G42" s="594"/>
      <c r="H42" s="791">
        <f t="shared" si="13"/>
        <v>35</v>
      </c>
      <c r="I42" s="793">
        <f t="shared" si="13"/>
        <v>0</v>
      </c>
      <c r="J42" s="794"/>
      <c r="K42" s="794"/>
      <c r="L42" s="594"/>
      <c r="M42" s="791">
        <f t="shared" si="3"/>
        <v>35</v>
      </c>
      <c r="N42" s="793">
        <f t="shared" si="12"/>
        <v>0</v>
      </c>
      <c r="O42" s="795" t="e">
        <f t="shared" si="4"/>
        <v>#DIV/0!</v>
      </c>
      <c r="P42" s="795" t="e">
        <f t="shared" si="5"/>
        <v>#DIV/0!</v>
      </c>
      <c r="Q42" s="594"/>
      <c r="R42" s="796">
        <f t="shared" si="9"/>
        <v>0</v>
      </c>
      <c r="S42" s="795">
        <f t="shared" si="10"/>
        <v>0</v>
      </c>
      <c r="T42" s="797">
        <f t="shared" si="11"/>
        <v>0</v>
      </c>
      <c r="U42" s="796">
        <f t="shared" si="14"/>
        <v>0</v>
      </c>
      <c r="V42" s="793" t="e">
        <f t="shared" si="15"/>
        <v>#DIV/0!</v>
      </c>
      <c r="W42" s="798" t="e">
        <f t="shared" si="16"/>
        <v>#DIV/0!</v>
      </c>
      <c r="X42" s="594"/>
      <c r="Y42"/>
    </row>
    <row r="43" spans="2:25" ht="14.4" x14ac:dyDescent="0.3">
      <c r="B43" s="791">
        <v>36</v>
      </c>
      <c r="C43" s="792"/>
      <c r="D43" s="594"/>
      <c r="E43" s="573" t="e">
        <f t="shared" si="0"/>
        <v>#DIV/0!</v>
      </c>
      <c r="F43" s="574" t="e">
        <f t="shared" si="1"/>
        <v>#DIV/0!</v>
      </c>
      <c r="G43" s="594"/>
      <c r="H43" s="791">
        <f t="shared" si="13"/>
        <v>36</v>
      </c>
      <c r="I43" s="793">
        <f t="shared" si="13"/>
        <v>0</v>
      </c>
      <c r="J43" s="794"/>
      <c r="K43" s="794"/>
      <c r="L43" s="594"/>
      <c r="M43" s="791">
        <f t="shared" si="3"/>
        <v>36</v>
      </c>
      <c r="N43" s="793">
        <f t="shared" si="12"/>
        <v>0</v>
      </c>
      <c r="O43" s="795" t="e">
        <f t="shared" si="4"/>
        <v>#DIV/0!</v>
      </c>
      <c r="P43" s="795" t="e">
        <f t="shared" si="5"/>
        <v>#DIV/0!</v>
      </c>
      <c r="Q43" s="594"/>
      <c r="R43" s="796">
        <f t="shared" si="9"/>
        <v>0</v>
      </c>
      <c r="S43" s="795">
        <f t="shared" si="10"/>
        <v>0</v>
      </c>
      <c r="T43" s="797">
        <f t="shared" si="11"/>
        <v>0</v>
      </c>
      <c r="U43" s="796">
        <f t="shared" si="14"/>
        <v>0</v>
      </c>
      <c r="V43" s="793" t="e">
        <f t="shared" si="15"/>
        <v>#DIV/0!</v>
      </c>
      <c r="W43" s="798" t="e">
        <f t="shared" si="16"/>
        <v>#DIV/0!</v>
      </c>
      <c r="X43" s="594"/>
      <c r="Y43"/>
    </row>
    <row r="44" spans="2:25" ht="14.4" x14ac:dyDescent="0.3">
      <c r="B44" s="791">
        <v>37</v>
      </c>
      <c r="C44" s="792"/>
      <c r="D44" s="594"/>
      <c r="E44" s="573" t="e">
        <f t="shared" si="0"/>
        <v>#DIV/0!</v>
      </c>
      <c r="F44" s="574" t="e">
        <f t="shared" si="1"/>
        <v>#DIV/0!</v>
      </c>
      <c r="G44" s="594"/>
      <c r="H44" s="791">
        <f t="shared" si="13"/>
        <v>37</v>
      </c>
      <c r="I44" s="793">
        <f t="shared" si="13"/>
        <v>0</v>
      </c>
      <c r="J44" s="794"/>
      <c r="K44" s="794"/>
      <c r="L44" s="594"/>
      <c r="M44" s="791">
        <f t="shared" si="3"/>
        <v>37</v>
      </c>
      <c r="N44" s="793">
        <f t="shared" si="12"/>
        <v>0</v>
      </c>
      <c r="O44" s="795" t="e">
        <f t="shared" si="4"/>
        <v>#DIV/0!</v>
      </c>
      <c r="P44" s="795" t="e">
        <f t="shared" si="5"/>
        <v>#DIV/0!</v>
      </c>
      <c r="Q44" s="594"/>
      <c r="R44" s="796">
        <f t="shared" si="9"/>
        <v>0</v>
      </c>
      <c r="S44" s="795">
        <f t="shared" si="10"/>
        <v>0</v>
      </c>
      <c r="T44" s="797">
        <f t="shared" si="11"/>
        <v>0</v>
      </c>
      <c r="U44" s="796">
        <f t="shared" si="14"/>
        <v>0</v>
      </c>
      <c r="V44" s="793" t="e">
        <f t="shared" si="15"/>
        <v>#DIV/0!</v>
      </c>
      <c r="W44" s="798" t="e">
        <f t="shared" si="16"/>
        <v>#DIV/0!</v>
      </c>
      <c r="X44" s="594"/>
      <c r="Y44"/>
    </row>
    <row r="45" spans="2:25" ht="14.4" x14ac:dyDescent="0.3">
      <c r="B45" s="791">
        <v>38</v>
      </c>
      <c r="C45" s="792"/>
      <c r="D45" s="594"/>
      <c r="E45" s="573" t="e">
        <f t="shared" si="0"/>
        <v>#DIV/0!</v>
      </c>
      <c r="F45" s="574" t="e">
        <f t="shared" si="1"/>
        <v>#DIV/0!</v>
      </c>
      <c r="G45" s="594"/>
      <c r="H45" s="791">
        <f t="shared" si="13"/>
        <v>38</v>
      </c>
      <c r="I45" s="793">
        <f t="shared" si="13"/>
        <v>0</v>
      </c>
      <c r="J45" s="794"/>
      <c r="K45" s="794"/>
      <c r="L45" s="594"/>
      <c r="M45" s="791">
        <f t="shared" si="3"/>
        <v>38</v>
      </c>
      <c r="N45" s="793">
        <f t="shared" si="12"/>
        <v>0</v>
      </c>
      <c r="O45" s="795" t="e">
        <f t="shared" si="4"/>
        <v>#DIV/0!</v>
      </c>
      <c r="P45" s="795" t="e">
        <f t="shared" si="5"/>
        <v>#DIV/0!</v>
      </c>
      <c r="Q45" s="594"/>
      <c r="R45" s="796">
        <f t="shared" si="9"/>
        <v>0</v>
      </c>
      <c r="S45" s="795">
        <f t="shared" si="10"/>
        <v>0</v>
      </c>
      <c r="T45" s="797">
        <f t="shared" si="11"/>
        <v>0</v>
      </c>
      <c r="U45" s="796">
        <f t="shared" si="14"/>
        <v>0</v>
      </c>
      <c r="V45" s="793" t="e">
        <f t="shared" si="15"/>
        <v>#DIV/0!</v>
      </c>
      <c r="W45" s="798" t="e">
        <f t="shared" si="16"/>
        <v>#DIV/0!</v>
      </c>
      <c r="X45" s="594"/>
      <c r="Y45"/>
    </row>
    <row r="46" spans="2:25" ht="14.4" x14ac:dyDescent="0.3">
      <c r="B46" s="791">
        <v>39</v>
      </c>
      <c r="C46" s="792"/>
      <c r="D46" s="594"/>
      <c r="E46" s="573" t="e">
        <f t="shared" si="0"/>
        <v>#DIV/0!</v>
      </c>
      <c r="F46" s="574" t="e">
        <f t="shared" si="1"/>
        <v>#DIV/0!</v>
      </c>
      <c r="G46" s="594"/>
      <c r="H46" s="791">
        <f t="shared" si="13"/>
        <v>39</v>
      </c>
      <c r="I46" s="793">
        <f t="shared" si="13"/>
        <v>0</v>
      </c>
      <c r="J46" s="794"/>
      <c r="K46" s="794"/>
      <c r="L46" s="594"/>
      <c r="M46" s="791">
        <f t="shared" si="3"/>
        <v>39</v>
      </c>
      <c r="N46" s="793">
        <f t="shared" si="12"/>
        <v>0</v>
      </c>
      <c r="O46" s="795" t="e">
        <f t="shared" si="4"/>
        <v>#DIV/0!</v>
      </c>
      <c r="P46" s="795" t="e">
        <f t="shared" si="5"/>
        <v>#DIV/0!</v>
      </c>
      <c r="Q46" s="594"/>
      <c r="R46" s="796">
        <f t="shared" si="9"/>
        <v>0</v>
      </c>
      <c r="S46" s="795">
        <f t="shared" si="10"/>
        <v>0</v>
      </c>
      <c r="T46" s="797">
        <f t="shared" si="11"/>
        <v>0</v>
      </c>
      <c r="U46" s="796">
        <f t="shared" si="14"/>
        <v>0</v>
      </c>
      <c r="V46" s="793" t="e">
        <f t="shared" si="15"/>
        <v>#DIV/0!</v>
      </c>
      <c r="W46" s="798" t="e">
        <f t="shared" si="16"/>
        <v>#DIV/0!</v>
      </c>
      <c r="X46" s="594"/>
      <c r="Y46"/>
    </row>
    <row r="47" spans="2:25" ht="14.4" x14ac:dyDescent="0.3">
      <c r="B47" s="791">
        <v>40</v>
      </c>
      <c r="C47" s="792"/>
      <c r="D47" s="594"/>
      <c r="E47" s="573" t="e">
        <f t="shared" si="0"/>
        <v>#DIV/0!</v>
      </c>
      <c r="F47" s="574" t="e">
        <f t="shared" si="1"/>
        <v>#DIV/0!</v>
      </c>
      <c r="G47" s="594"/>
      <c r="H47" s="791">
        <f t="shared" si="13"/>
        <v>40</v>
      </c>
      <c r="I47" s="793">
        <f t="shared" si="13"/>
        <v>0</v>
      </c>
      <c r="J47" s="794"/>
      <c r="K47" s="794"/>
      <c r="L47" s="594"/>
      <c r="M47" s="791">
        <f t="shared" si="3"/>
        <v>40</v>
      </c>
      <c r="N47" s="793">
        <f t="shared" si="12"/>
        <v>0</v>
      </c>
      <c r="O47" s="795" t="e">
        <f t="shared" si="4"/>
        <v>#DIV/0!</v>
      </c>
      <c r="P47" s="795" t="e">
        <f t="shared" si="5"/>
        <v>#DIV/0!</v>
      </c>
      <c r="Q47" s="594"/>
      <c r="R47" s="796">
        <f t="shared" si="9"/>
        <v>0</v>
      </c>
      <c r="S47" s="795">
        <f t="shared" si="10"/>
        <v>0</v>
      </c>
      <c r="T47" s="797">
        <f t="shared" si="11"/>
        <v>0</v>
      </c>
      <c r="U47" s="796">
        <f t="shared" si="14"/>
        <v>0</v>
      </c>
      <c r="V47" s="793" t="e">
        <f t="shared" si="15"/>
        <v>#DIV/0!</v>
      </c>
      <c r="W47" s="798" t="e">
        <f t="shared" si="16"/>
        <v>#DIV/0!</v>
      </c>
      <c r="X47" s="594"/>
      <c r="Y47"/>
    </row>
    <row r="48" spans="2:25" ht="14.4" x14ac:dyDescent="0.3">
      <c r="B48" s="791">
        <v>41</v>
      </c>
      <c r="C48" s="792"/>
      <c r="D48" s="594"/>
      <c r="E48" s="573" t="e">
        <f t="shared" si="0"/>
        <v>#DIV/0!</v>
      </c>
      <c r="F48" s="574" t="e">
        <f t="shared" si="1"/>
        <v>#DIV/0!</v>
      </c>
      <c r="G48" s="594"/>
      <c r="H48" s="791">
        <f t="shared" si="13"/>
        <v>41</v>
      </c>
      <c r="I48" s="793">
        <f t="shared" si="13"/>
        <v>0</v>
      </c>
      <c r="J48" s="794"/>
      <c r="K48" s="794"/>
      <c r="L48" s="594"/>
      <c r="M48" s="791">
        <f t="shared" si="3"/>
        <v>41</v>
      </c>
      <c r="N48" s="793">
        <f t="shared" si="12"/>
        <v>0</v>
      </c>
      <c r="O48" s="795" t="e">
        <f t="shared" si="4"/>
        <v>#DIV/0!</v>
      </c>
      <c r="P48" s="795" t="e">
        <f t="shared" si="5"/>
        <v>#DIV/0!</v>
      </c>
      <c r="Q48" s="594"/>
      <c r="R48" s="796">
        <f t="shared" si="9"/>
        <v>0</v>
      </c>
      <c r="S48" s="795">
        <f t="shared" si="10"/>
        <v>0</v>
      </c>
      <c r="T48" s="797">
        <f t="shared" si="11"/>
        <v>0</v>
      </c>
      <c r="U48" s="796">
        <f t="shared" si="14"/>
        <v>0</v>
      </c>
      <c r="V48" s="793" t="e">
        <f t="shared" si="15"/>
        <v>#DIV/0!</v>
      </c>
      <c r="W48" s="798" t="e">
        <f t="shared" si="16"/>
        <v>#DIV/0!</v>
      </c>
      <c r="X48" s="594"/>
      <c r="Y48"/>
    </row>
    <row r="49" spans="2:25" ht="14.4" x14ac:dyDescent="0.3">
      <c r="B49" s="791">
        <v>42</v>
      </c>
      <c r="C49" s="792"/>
      <c r="D49" s="594"/>
      <c r="E49" s="573" t="e">
        <f t="shared" si="0"/>
        <v>#DIV/0!</v>
      </c>
      <c r="F49" s="574" t="e">
        <f t="shared" si="1"/>
        <v>#DIV/0!</v>
      </c>
      <c r="G49" s="594"/>
      <c r="H49" s="791">
        <f t="shared" si="13"/>
        <v>42</v>
      </c>
      <c r="I49" s="793">
        <f t="shared" si="13"/>
        <v>0</v>
      </c>
      <c r="J49" s="794"/>
      <c r="K49" s="794"/>
      <c r="L49" s="594"/>
      <c r="M49" s="791">
        <f t="shared" si="3"/>
        <v>42</v>
      </c>
      <c r="N49" s="793">
        <f t="shared" si="12"/>
        <v>0</v>
      </c>
      <c r="O49" s="795" t="e">
        <f t="shared" si="4"/>
        <v>#DIV/0!</v>
      </c>
      <c r="P49" s="795" t="e">
        <f t="shared" si="5"/>
        <v>#DIV/0!</v>
      </c>
      <c r="Q49" s="594"/>
      <c r="R49" s="796">
        <f t="shared" si="9"/>
        <v>0</v>
      </c>
      <c r="S49" s="795">
        <f t="shared" si="10"/>
        <v>0</v>
      </c>
      <c r="T49" s="797">
        <f t="shared" si="11"/>
        <v>0</v>
      </c>
      <c r="U49" s="796">
        <f t="shared" si="14"/>
        <v>0</v>
      </c>
      <c r="V49" s="793" t="e">
        <f t="shared" si="15"/>
        <v>#DIV/0!</v>
      </c>
      <c r="W49" s="798" t="e">
        <f t="shared" si="16"/>
        <v>#DIV/0!</v>
      </c>
      <c r="X49" s="594"/>
      <c r="Y49"/>
    </row>
    <row r="50" spans="2:25" ht="14.4" x14ac:dyDescent="0.3">
      <c r="B50" s="791">
        <v>43</v>
      </c>
      <c r="C50" s="792"/>
      <c r="D50" s="594"/>
      <c r="E50" s="573" t="e">
        <f t="shared" si="0"/>
        <v>#DIV/0!</v>
      </c>
      <c r="F50" s="574" t="e">
        <f t="shared" si="1"/>
        <v>#DIV/0!</v>
      </c>
      <c r="G50" s="594"/>
      <c r="H50" s="791">
        <f t="shared" si="13"/>
        <v>43</v>
      </c>
      <c r="I50" s="793">
        <f t="shared" si="13"/>
        <v>0</v>
      </c>
      <c r="J50" s="794"/>
      <c r="K50" s="794"/>
      <c r="L50" s="594"/>
      <c r="M50" s="791">
        <f t="shared" si="3"/>
        <v>43</v>
      </c>
      <c r="N50" s="793">
        <f t="shared" si="12"/>
        <v>0</v>
      </c>
      <c r="O50" s="795" t="e">
        <f t="shared" si="4"/>
        <v>#DIV/0!</v>
      </c>
      <c r="P50" s="795" t="e">
        <f t="shared" si="5"/>
        <v>#DIV/0!</v>
      </c>
      <c r="Q50" s="594"/>
      <c r="R50" s="796">
        <f t="shared" si="9"/>
        <v>0</v>
      </c>
      <c r="S50" s="795">
        <f t="shared" si="10"/>
        <v>0</v>
      </c>
      <c r="T50" s="797">
        <f t="shared" si="11"/>
        <v>0</v>
      </c>
      <c r="U50" s="796">
        <f t="shared" si="14"/>
        <v>0</v>
      </c>
      <c r="V50" s="793" t="e">
        <f t="shared" si="15"/>
        <v>#DIV/0!</v>
      </c>
      <c r="W50" s="798" t="e">
        <f t="shared" si="16"/>
        <v>#DIV/0!</v>
      </c>
      <c r="X50" s="594"/>
      <c r="Y50"/>
    </row>
    <row r="51" spans="2:25" ht="14.4" x14ac:dyDescent="0.3">
      <c r="B51" s="791">
        <v>44</v>
      </c>
      <c r="C51" s="792"/>
      <c r="D51" s="594"/>
      <c r="E51" s="573" t="e">
        <f t="shared" si="0"/>
        <v>#DIV/0!</v>
      </c>
      <c r="F51" s="574" t="e">
        <f t="shared" si="1"/>
        <v>#DIV/0!</v>
      </c>
      <c r="G51" s="594"/>
      <c r="H51" s="791">
        <f t="shared" si="13"/>
        <v>44</v>
      </c>
      <c r="I51" s="793">
        <f t="shared" si="13"/>
        <v>0</v>
      </c>
      <c r="J51" s="794"/>
      <c r="K51" s="794"/>
      <c r="L51" s="594"/>
      <c r="M51" s="791">
        <f t="shared" si="3"/>
        <v>44</v>
      </c>
      <c r="N51" s="793">
        <f t="shared" si="12"/>
        <v>0</v>
      </c>
      <c r="O51" s="795" t="e">
        <f t="shared" si="4"/>
        <v>#DIV/0!</v>
      </c>
      <c r="P51" s="795" t="e">
        <f t="shared" si="5"/>
        <v>#DIV/0!</v>
      </c>
      <c r="Q51" s="594"/>
      <c r="R51" s="796">
        <f t="shared" si="9"/>
        <v>0</v>
      </c>
      <c r="S51" s="795">
        <f t="shared" si="10"/>
        <v>0</v>
      </c>
      <c r="T51" s="797">
        <f t="shared" si="11"/>
        <v>0</v>
      </c>
      <c r="U51" s="796">
        <f t="shared" si="14"/>
        <v>0</v>
      </c>
      <c r="V51" s="793" t="e">
        <f t="shared" si="15"/>
        <v>#DIV/0!</v>
      </c>
      <c r="W51" s="798" t="e">
        <f t="shared" si="16"/>
        <v>#DIV/0!</v>
      </c>
      <c r="X51" s="594"/>
      <c r="Y51"/>
    </row>
    <row r="52" spans="2:25" ht="14.4" x14ac:dyDescent="0.3">
      <c r="B52" s="791">
        <v>45</v>
      </c>
      <c r="C52" s="792"/>
      <c r="D52" s="594"/>
      <c r="E52" s="573" t="e">
        <f t="shared" si="0"/>
        <v>#DIV/0!</v>
      </c>
      <c r="F52" s="574" t="e">
        <f t="shared" si="1"/>
        <v>#DIV/0!</v>
      </c>
      <c r="G52" s="594"/>
      <c r="H52" s="791">
        <f t="shared" si="13"/>
        <v>45</v>
      </c>
      <c r="I52" s="793">
        <f t="shared" si="13"/>
        <v>0</v>
      </c>
      <c r="J52" s="794"/>
      <c r="K52" s="794"/>
      <c r="L52" s="594"/>
      <c r="M52" s="791">
        <f t="shared" si="3"/>
        <v>45</v>
      </c>
      <c r="N52" s="793">
        <f t="shared" si="12"/>
        <v>0</v>
      </c>
      <c r="O52" s="795" t="e">
        <f t="shared" si="4"/>
        <v>#DIV/0!</v>
      </c>
      <c r="P52" s="795" t="e">
        <f t="shared" si="5"/>
        <v>#DIV/0!</v>
      </c>
      <c r="Q52" s="594"/>
      <c r="R52" s="796">
        <f t="shared" si="9"/>
        <v>0</v>
      </c>
      <c r="S52" s="795">
        <f t="shared" si="10"/>
        <v>0</v>
      </c>
      <c r="T52" s="797">
        <f t="shared" si="11"/>
        <v>0</v>
      </c>
      <c r="U52" s="796">
        <f t="shared" si="14"/>
        <v>0</v>
      </c>
      <c r="V52" s="793" t="e">
        <f t="shared" si="15"/>
        <v>#DIV/0!</v>
      </c>
      <c r="W52" s="798" t="e">
        <f t="shared" si="16"/>
        <v>#DIV/0!</v>
      </c>
      <c r="X52" s="594"/>
      <c r="Y52"/>
    </row>
    <row r="53" spans="2:25" ht="14.4" x14ac:dyDescent="0.3">
      <c r="B53" s="791">
        <v>46</v>
      </c>
      <c r="C53" s="792"/>
      <c r="D53" s="594"/>
      <c r="E53" s="573" t="e">
        <f t="shared" si="0"/>
        <v>#DIV/0!</v>
      </c>
      <c r="F53" s="574" t="e">
        <f t="shared" si="1"/>
        <v>#DIV/0!</v>
      </c>
      <c r="G53" s="594"/>
      <c r="H53" s="791">
        <f t="shared" si="13"/>
        <v>46</v>
      </c>
      <c r="I53" s="793">
        <f t="shared" si="13"/>
        <v>0</v>
      </c>
      <c r="J53" s="794"/>
      <c r="K53" s="794"/>
      <c r="L53" s="594"/>
      <c r="M53" s="791">
        <f t="shared" si="3"/>
        <v>46</v>
      </c>
      <c r="N53" s="793">
        <f t="shared" si="12"/>
        <v>0</v>
      </c>
      <c r="O53" s="795" t="e">
        <f t="shared" si="4"/>
        <v>#DIV/0!</v>
      </c>
      <c r="P53" s="795" t="e">
        <f t="shared" si="5"/>
        <v>#DIV/0!</v>
      </c>
      <c r="Q53" s="594"/>
      <c r="R53" s="796">
        <f t="shared" si="9"/>
        <v>0</v>
      </c>
      <c r="S53" s="795">
        <f t="shared" si="10"/>
        <v>0</v>
      </c>
      <c r="T53" s="797">
        <f t="shared" si="11"/>
        <v>0</v>
      </c>
      <c r="U53" s="796">
        <f t="shared" si="14"/>
        <v>0</v>
      </c>
      <c r="V53" s="793" t="e">
        <f t="shared" si="15"/>
        <v>#DIV/0!</v>
      </c>
      <c r="W53" s="798" t="e">
        <f t="shared" si="16"/>
        <v>#DIV/0!</v>
      </c>
      <c r="X53" s="594"/>
      <c r="Y53"/>
    </row>
    <row r="54" spans="2:25" ht="14.4" x14ac:dyDescent="0.3">
      <c r="B54" s="791">
        <v>47</v>
      </c>
      <c r="C54" s="792"/>
      <c r="D54" s="594"/>
      <c r="E54" s="573" t="e">
        <f t="shared" si="0"/>
        <v>#DIV/0!</v>
      </c>
      <c r="F54" s="574" t="e">
        <f t="shared" si="1"/>
        <v>#DIV/0!</v>
      </c>
      <c r="G54" s="594"/>
      <c r="H54" s="791">
        <f t="shared" si="13"/>
        <v>47</v>
      </c>
      <c r="I54" s="793">
        <f t="shared" si="13"/>
        <v>0</v>
      </c>
      <c r="J54" s="794"/>
      <c r="K54" s="794"/>
      <c r="L54" s="594"/>
      <c r="M54" s="791">
        <f t="shared" si="3"/>
        <v>47</v>
      </c>
      <c r="N54" s="793">
        <f t="shared" si="12"/>
        <v>0</v>
      </c>
      <c r="O54" s="795" t="e">
        <f t="shared" si="4"/>
        <v>#DIV/0!</v>
      </c>
      <c r="P54" s="795" t="e">
        <f t="shared" si="5"/>
        <v>#DIV/0!</v>
      </c>
      <c r="Q54" s="594"/>
      <c r="R54" s="796">
        <f t="shared" si="9"/>
        <v>0</v>
      </c>
      <c r="S54" s="795">
        <f t="shared" si="10"/>
        <v>0</v>
      </c>
      <c r="T54" s="797">
        <f t="shared" si="11"/>
        <v>0</v>
      </c>
      <c r="U54" s="796">
        <f t="shared" si="14"/>
        <v>0</v>
      </c>
      <c r="V54" s="793" t="e">
        <f t="shared" si="15"/>
        <v>#DIV/0!</v>
      </c>
      <c r="W54" s="798" t="e">
        <f t="shared" si="16"/>
        <v>#DIV/0!</v>
      </c>
      <c r="X54" s="594"/>
      <c r="Y54"/>
    </row>
    <row r="55" spans="2:25" ht="14.4" x14ac:dyDescent="0.3">
      <c r="B55" s="791">
        <v>48</v>
      </c>
      <c r="C55" s="792"/>
      <c r="D55" s="594"/>
      <c r="E55" s="573" t="e">
        <f t="shared" si="0"/>
        <v>#DIV/0!</v>
      </c>
      <c r="F55" s="574" t="e">
        <f t="shared" si="1"/>
        <v>#DIV/0!</v>
      </c>
      <c r="G55" s="594"/>
      <c r="H55" s="791">
        <f t="shared" si="13"/>
        <v>48</v>
      </c>
      <c r="I55" s="793">
        <f t="shared" si="13"/>
        <v>0</v>
      </c>
      <c r="J55" s="794"/>
      <c r="K55" s="794"/>
      <c r="L55" s="594"/>
      <c r="M55" s="791">
        <f t="shared" si="3"/>
        <v>48</v>
      </c>
      <c r="N55" s="793">
        <f t="shared" si="12"/>
        <v>0</v>
      </c>
      <c r="O55" s="795" t="e">
        <f t="shared" si="4"/>
        <v>#DIV/0!</v>
      </c>
      <c r="P55" s="795" t="e">
        <f t="shared" si="5"/>
        <v>#DIV/0!</v>
      </c>
      <c r="Q55" s="594"/>
      <c r="R55" s="796">
        <f t="shared" si="9"/>
        <v>0</v>
      </c>
      <c r="S55" s="795">
        <f t="shared" si="10"/>
        <v>0</v>
      </c>
      <c r="T55" s="797">
        <f t="shared" si="11"/>
        <v>0</v>
      </c>
      <c r="U55" s="796">
        <f t="shared" si="14"/>
        <v>0</v>
      </c>
      <c r="V55" s="793" t="e">
        <f t="shared" si="15"/>
        <v>#DIV/0!</v>
      </c>
      <c r="W55" s="798" t="e">
        <f t="shared" si="16"/>
        <v>#DIV/0!</v>
      </c>
      <c r="X55" s="594"/>
      <c r="Y55"/>
    </row>
    <row r="56" spans="2:25" ht="14.4" x14ac:dyDescent="0.3">
      <c r="B56" s="791">
        <v>49</v>
      </c>
      <c r="C56" s="792"/>
      <c r="D56" s="594"/>
      <c r="E56" s="573" t="e">
        <f t="shared" si="0"/>
        <v>#DIV/0!</v>
      </c>
      <c r="F56" s="574" t="e">
        <f t="shared" si="1"/>
        <v>#DIV/0!</v>
      </c>
      <c r="G56" s="594"/>
      <c r="H56" s="791">
        <f t="shared" si="13"/>
        <v>49</v>
      </c>
      <c r="I56" s="793">
        <f t="shared" si="13"/>
        <v>0</v>
      </c>
      <c r="J56" s="794"/>
      <c r="K56" s="794"/>
      <c r="L56" s="594"/>
      <c r="M56" s="791">
        <f t="shared" si="3"/>
        <v>49</v>
      </c>
      <c r="N56" s="793">
        <f t="shared" si="12"/>
        <v>0</v>
      </c>
      <c r="O56" s="795" t="e">
        <f t="shared" si="4"/>
        <v>#DIV/0!</v>
      </c>
      <c r="P56" s="795" t="e">
        <f t="shared" si="5"/>
        <v>#DIV/0!</v>
      </c>
      <c r="Q56" s="594"/>
      <c r="R56" s="796">
        <f t="shared" si="9"/>
        <v>0</v>
      </c>
      <c r="S56" s="795">
        <f t="shared" si="10"/>
        <v>0</v>
      </c>
      <c r="T56" s="797">
        <f t="shared" si="11"/>
        <v>0</v>
      </c>
      <c r="U56" s="796">
        <f t="shared" si="14"/>
        <v>0</v>
      </c>
      <c r="V56" s="793" t="e">
        <f t="shared" si="15"/>
        <v>#DIV/0!</v>
      </c>
      <c r="W56" s="798" t="e">
        <f t="shared" si="16"/>
        <v>#DIV/0!</v>
      </c>
      <c r="X56" s="594"/>
      <c r="Y56"/>
    </row>
    <row r="57" spans="2:25" ht="14.4" x14ac:dyDescent="0.3">
      <c r="B57" s="791">
        <v>50</v>
      </c>
      <c r="C57" s="792"/>
      <c r="D57" s="594"/>
      <c r="E57" s="573" t="e">
        <f t="shared" si="0"/>
        <v>#DIV/0!</v>
      </c>
      <c r="F57" s="574" t="e">
        <f t="shared" si="1"/>
        <v>#DIV/0!</v>
      </c>
      <c r="G57" s="594"/>
      <c r="H57" s="791">
        <f t="shared" si="13"/>
        <v>50</v>
      </c>
      <c r="I57" s="793">
        <f t="shared" si="13"/>
        <v>0</v>
      </c>
      <c r="J57" s="794"/>
      <c r="K57" s="794"/>
      <c r="L57" s="594"/>
      <c r="M57" s="791">
        <f t="shared" si="3"/>
        <v>50</v>
      </c>
      <c r="N57" s="793">
        <f t="shared" si="12"/>
        <v>0</v>
      </c>
      <c r="O57" s="795" t="e">
        <f t="shared" si="4"/>
        <v>#DIV/0!</v>
      </c>
      <c r="P57" s="795" t="e">
        <f t="shared" si="5"/>
        <v>#DIV/0!</v>
      </c>
      <c r="Q57" s="594"/>
      <c r="R57" s="796">
        <f t="shared" si="9"/>
        <v>0</v>
      </c>
      <c r="S57" s="795">
        <f t="shared" si="10"/>
        <v>0</v>
      </c>
      <c r="T57" s="797">
        <f t="shared" si="11"/>
        <v>0</v>
      </c>
      <c r="U57" s="796">
        <f t="shared" si="14"/>
        <v>0</v>
      </c>
      <c r="V57" s="793" t="e">
        <f t="shared" si="15"/>
        <v>#DIV/0!</v>
      </c>
      <c r="W57" s="798" t="e">
        <f t="shared" si="16"/>
        <v>#DIV/0!</v>
      </c>
      <c r="X57" s="594"/>
      <c r="Y57"/>
    </row>
    <row r="58" spans="2:25" ht="14.4" x14ac:dyDescent="0.3">
      <c r="B58" s="791">
        <v>51</v>
      </c>
      <c r="C58" s="792"/>
      <c r="D58" s="594"/>
      <c r="E58" s="573" t="e">
        <f t="shared" si="0"/>
        <v>#DIV/0!</v>
      </c>
      <c r="F58" s="574" t="e">
        <f t="shared" si="1"/>
        <v>#DIV/0!</v>
      </c>
      <c r="G58" s="594"/>
      <c r="H58" s="791">
        <f t="shared" si="13"/>
        <v>51</v>
      </c>
      <c r="I58" s="793">
        <f t="shared" si="13"/>
        <v>0</v>
      </c>
      <c r="J58" s="794"/>
      <c r="K58" s="794"/>
      <c r="L58" s="594"/>
      <c r="M58" s="791">
        <f t="shared" si="3"/>
        <v>51</v>
      </c>
      <c r="N58" s="793">
        <f t="shared" si="12"/>
        <v>0</v>
      </c>
      <c r="O58" s="795" t="e">
        <f t="shared" si="4"/>
        <v>#DIV/0!</v>
      </c>
      <c r="P58" s="795" t="e">
        <f t="shared" si="5"/>
        <v>#DIV/0!</v>
      </c>
      <c r="Q58" s="594"/>
      <c r="R58" s="796">
        <f t="shared" si="9"/>
        <v>0</v>
      </c>
      <c r="S58" s="795">
        <f t="shared" si="10"/>
        <v>0</v>
      </c>
      <c r="T58" s="797">
        <f t="shared" si="11"/>
        <v>0</v>
      </c>
      <c r="U58" s="796">
        <f t="shared" si="14"/>
        <v>0</v>
      </c>
      <c r="V58" s="793" t="e">
        <f t="shared" si="15"/>
        <v>#DIV/0!</v>
      </c>
      <c r="W58" s="798" t="e">
        <f t="shared" si="16"/>
        <v>#DIV/0!</v>
      </c>
      <c r="X58" s="594"/>
      <c r="Y58"/>
    </row>
    <row r="59" spans="2:25" ht="14.4" x14ac:dyDescent="0.3">
      <c r="B59" s="791">
        <v>52</v>
      </c>
      <c r="C59" s="792"/>
      <c r="D59" s="594"/>
      <c r="E59" s="573" t="e">
        <f t="shared" si="0"/>
        <v>#DIV/0!</v>
      </c>
      <c r="F59" s="574" t="e">
        <f t="shared" si="1"/>
        <v>#DIV/0!</v>
      </c>
      <c r="G59" s="594"/>
      <c r="H59" s="791">
        <f t="shared" si="13"/>
        <v>52</v>
      </c>
      <c r="I59" s="793">
        <f t="shared" si="13"/>
        <v>0</v>
      </c>
      <c r="J59" s="794"/>
      <c r="K59" s="794"/>
      <c r="L59" s="594"/>
      <c r="M59" s="791">
        <f t="shared" si="3"/>
        <v>52</v>
      </c>
      <c r="N59" s="793">
        <f t="shared" si="12"/>
        <v>0</v>
      </c>
      <c r="O59" s="795" t="e">
        <f t="shared" si="4"/>
        <v>#DIV/0!</v>
      </c>
      <c r="P59" s="795" t="e">
        <f t="shared" si="5"/>
        <v>#DIV/0!</v>
      </c>
      <c r="Q59" s="594"/>
      <c r="R59" s="796">
        <f t="shared" si="9"/>
        <v>0</v>
      </c>
      <c r="S59" s="795">
        <f t="shared" si="10"/>
        <v>0</v>
      </c>
      <c r="T59" s="797">
        <f t="shared" si="11"/>
        <v>0</v>
      </c>
      <c r="U59" s="796">
        <f t="shared" si="14"/>
        <v>0</v>
      </c>
      <c r="V59" s="793" t="e">
        <f t="shared" si="15"/>
        <v>#DIV/0!</v>
      </c>
      <c r="W59" s="798" t="e">
        <f t="shared" si="16"/>
        <v>#DIV/0!</v>
      </c>
      <c r="X59" s="594"/>
      <c r="Y59"/>
    </row>
    <row r="60" spans="2:25" ht="14.4" x14ac:dyDescent="0.3">
      <c r="B60" s="791">
        <v>53</v>
      </c>
      <c r="C60" s="792"/>
      <c r="D60" s="594"/>
      <c r="E60" s="573" t="e">
        <f t="shared" si="0"/>
        <v>#DIV/0!</v>
      </c>
      <c r="F60" s="574" t="e">
        <f t="shared" si="1"/>
        <v>#DIV/0!</v>
      </c>
      <c r="G60" s="594"/>
      <c r="H60" s="791">
        <f t="shared" si="13"/>
        <v>53</v>
      </c>
      <c r="I60" s="793">
        <f t="shared" si="13"/>
        <v>0</v>
      </c>
      <c r="J60" s="794"/>
      <c r="K60" s="794"/>
      <c r="L60" s="594"/>
      <c r="M60" s="791">
        <f t="shared" si="3"/>
        <v>53</v>
      </c>
      <c r="N60" s="793">
        <f t="shared" si="12"/>
        <v>0</v>
      </c>
      <c r="O60" s="795" t="e">
        <f t="shared" si="4"/>
        <v>#DIV/0!</v>
      </c>
      <c r="P60" s="795" t="e">
        <f t="shared" si="5"/>
        <v>#DIV/0!</v>
      </c>
      <c r="Q60" s="594"/>
      <c r="R60" s="796">
        <f t="shared" si="9"/>
        <v>0</v>
      </c>
      <c r="S60" s="795">
        <f t="shared" si="10"/>
        <v>0</v>
      </c>
      <c r="T60" s="797">
        <f t="shared" si="11"/>
        <v>0</v>
      </c>
      <c r="U60" s="796">
        <f t="shared" si="14"/>
        <v>0</v>
      </c>
      <c r="V60" s="793" t="e">
        <f t="shared" si="15"/>
        <v>#DIV/0!</v>
      </c>
      <c r="W60" s="798" t="e">
        <f t="shared" si="16"/>
        <v>#DIV/0!</v>
      </c>
      <c r="X60" s="594"/>
      <c r="Y60"/>
    </row>
    <row r="61" spans="2:25" ht="14.4" x14ac:dyDescent="0.3">
      <c r="B61" s="791">
        <v>54</v>
      </c>
      <c r="C61" s="792"/>
      <c r="D61" s="594"/>
      <c r="E61" s="573" t="e">
        <f t="shared" si="0"/>
        <v>#DIV/0!</v>
      </c>
      <c r="F61" s="574" t="e">
        <f t="shared" si="1"/>
        <v>#DIV/0!</v>
      </c>
      <c r="G61" s="594"/>
      <c r="H61" s="791">
        <f t="shared" si="13"/>
        <v>54</v>
      </c>
      <c r="I61" s="793">
        <f t="shared" si="13"/>
        <v>0</v>
      </c>
      <c r="J61" s="794"/>
      <c r="K61" s="794"/>
      <c r="L61" s="594"/>
      <c r="M61" s="791">
        <f t="shared" si="3"/>
        <v>54</v>
      </c>
      <c r="N61" s="793">
        <f t="shared" si="12"/>
        <v>0</v>
      </c>
      <c r="O61" s="795" t="e">
        <f t="shared" si="4"/>
        <v>#DIV/0!</v>
      </c>
      <c r="P61" s="795" t="e">
        <f t="shared" si="5"/>
        <v>#DIV/0!</v>
      </c>
      <c r="Q61" s="594"/>
      <c r="R61" s="796">
        <f t="shared" si="9"/>
        <v>0</v>
      </c>
      <c r="S61" s="795">
        <f t="shared" si="10"/>
        <v>0</v>
      </c>
      <c r="T61" s="797">
        <f t="shared" si="11"/>
        <v>0</v>
      </c>
      <c r="U61" s="796">
        <f t="shared" si="14"/>
        <v>0</v>
      </c>
      <c r="V61" s="793" t="e">
        <f t="shared" si="15"/>
        <v>#DIV/0!</v>
      </c>
      <c r="W61" s="798" t="e">
        <f t="shared" si="16"/>
        <v>#DIV/0!</v>
      </c>
      <c r="X61" s="594"/>
      <c r="Y61"/>
    </row>
    <row r="62" spans="2:25" ht="14.4" x14ac:dyDescent="0.3">
      <c r="B62" s="791">
        <v>55</v>
      </c>
      <c r="C62" s="792"/>
      <c r="D62" s="594"/>
      <c r="E62" s="573" t="e">
        <f t="shared" si="0"/>
        <v>#DIV/0!</v>
      </c>
      <c r="F62" s="574" t="e">
        <f t="shared" si="1"/>
        <v>#DIV/0!</v>
      </c>
      <c r="G62" s="594"/>
      <c r="H62" s="791">
        <f t="shared" si="13"/>
        <v>55</v>
      </c>
      <c r="I62" s="793">
        <f t="shared" si="13"/>
        <v>0</v>
      </c>
      <c r="J62" s="794"/>
      <c r="K62" s="794"/>
      <c r="L62" s="594"/>
      <c r="M62" s="791">
        <f t="shared" si="3"/>
        <v>55</v>
      </c>
      <c r="N62" s="793">
        <f t="shared" si="12"/>
        <v>0</v>
      </c>
      <c r="O62" s="795" t="e">
        <f t="shared" si="4"/>
        <v>#DIV/0!</v>
      </c>
      <c r="P62" s="795" t="e">
        <f t="shared" si="5"/>
        <v>#DIV/0!</v>
      </c>
      <c r="Q62" s="594"/>
      <c r="R62" s="796">
        <f t="shared" si="9"/>
        <v>0</v>
      </c>
      <c r="S62" s="795">
        <f t="shared" si="10"/>
        <v>0</v>
      </c>
      <c r="T62" s="797">
        <f t="shared" si="11"/>
        <v>0</v>
      </c>
      <c r="U62" s="796">
        <f t="shared" si="14"/>
        <v>0</v>
      </c>
      <c r="V62" s="793" t="e">
        <f t="shared" si="15"/>
        <v>#DIV/0!</v>
      </c>
      <c r="W62" s="798" t="e">
        <f t="shared" si="16"/>
        <v>#DIV/0!</v>
      </c>
      <c r="X62" s="594"/>
      <c r="Y62"/>
    </row>
    <row r="63" spans="2:25" ht="14.4" x14ac:dyDescent="0.3">
      <c r="B63" s="791">
        <v>56</v>
      </c>
      <c r="C63" s="792"/>
      <c r="D63" s="594"/>
      <c r="E63" s="573" t="e">
        <f t="shared" si="0"/>
        <v>#DIV/0!</v>
      </c>
      <c r="F63" s="574" t="e">
        <f t="shared" si="1"/>
        <v>#DIV/0!</v>
      </c>
      <c r="G63" s="594"/>
      <c r="H63" s="791">
        <f t="shared" si="13"/>
        <v>56</v>
      </c>
      <c r="I63" s="793">
        <f t="shared" si="13"/>
        <v>0</v>
      </c>
      <c r="J63" s="794"/>
      <c r="K63" s="794"/>
      <c r="L63" s="594"/>
      <c r="M63" s="791">
        <f t="shared" si="3"/>
        <v>56</v>
      </c>
      <c r="N63" s="793">
        <f t="shared" si="12"/>
        <v>0</v>
      </c>
      <c r="O63" s="795" t="e">
        <f t="shared" si="4"/>
        <v>#DIV/0!</v>
      </c>
      <c r="P63" s="795" t="e">
        <f t="shared" si="5"/>
        <v>#DIV/0!</v>
      </c>
      <c r="Q63" s="594"/>
      <c r="R63" s="796">
        <f t="shared" si="9"/>
        <v>0</v>
      </c>
      <c r="S63" s="795">
        <f t="shared" si="10"/>
        <v>0</v>
      </c>
      <c r="T63" s="797">
        <f t="shared" si="11"/>
        <v>0</v>
      </c>
      <c r="U63" s="796">
        <f t="shared" si="14"/>
        <v>0</v>
      </c>
      <c r="V63" s="793" t="e">
        <f t="shared" si="15"/>
        <v>#DIV/0!</v>
      </c>
      <c r="W63" s="798" t="e">
        <f t="shared" si="16"/>
        <v>#DIV/0!</v>
      </c>
      <c r="X63" s="594"/>
      <c r="Y63"/>
    </row>
    <row r="64" spans="2:25" ht="14.4" x14ac:dyDescent="0.3">
      <c r="B64" s="791">
        <v>57</v>
      </c>
      <c r="C64" s="792"/>
      <c r="D64" s="594"/>
      <c r="E64" s="573" t="e">
        <f t="shared" si="0"/>
        <v>#DIV/0!</v>
      </c>
      <c r="F64" s="574" t="e">
        <f t="shared" si="1"/>
        <v>#DIV/0!</v>
      </c>
      <c r="G64" s="594"/>
      <c r="H64" s="791">
        <f t="shared" si="13"/>
        <v>57</v>
      </c>
      <c r="I64" s="793">
        <f t="shared" si="13"/>
        <v>0</v>
      </c>
      <c r="J64" s="794"/>
      <c r="K64" s="794"/>
      <c r="L64" s="594"/>
      <c r="M64" s="791">
        <f t="shared" si="3"/>
        <v>57</v>
      </c>
      <c r="N64" s="793">
        <f t="shared" si="12"/>
        <v>0</v>
      </c>
      <c r="O64" s="795" t="e">
        <f t="shared" si="4"/>
        <v>#DIV/0!</v>
      </c>
      <c r="P64" s="795" t="e">
        <f t="shared" si="5"/>
        <v>#DIV/0!</v>
      </c>
      <c r="Q64" s="594"/>
      <c r="R64" s="796">
        <f t="shared" si="9"/>
        <v>0</v>
      </c>
      <c r="S64" s="795">
        <f t="shared" si="10"/>
        <v>0</v>
      </c>
      <c r="T64" s="797">
        <f t="shared" si="11"/>
        <v>0</v>
      </c>
      <c r="U64" s="796">
        <f t="shared" si="14"/>
        <v>0</v>
      </c>
      <c r="V64" s="793" t="e">
        <f t="shared" si="15"/>
        <v>#DIV/0!</v>
      </c>
      <c r="W64" s="798" t="e">
        <f t="shared" si="16"/>
        <v>#DIV/0!</v>
      </c>
      <c r="X64" s="594"/>
      <c r="Y64"/>
    </row>
    <row r="65" spans="2:25" ht="14.4" x14ac:dyDescent="0.3">
      <c r="B65" s="791">
        <v>58</v>
      </c>
      <c r="C65" s="792"/>
      <c r="D65" s="594"/>
      <c r="E65" s="573" t="e">
        <f t="shared" si="0"/>
        <v>#DIV/0!</v>
      </c>
      <c r="F65" s="574" t="e">
        <f t="shared" si="1"/>
        <v>#DIV/0!</v>
      </c>
      <c r="G65" s="594"/>
      <c r="H65" s="791">
        <f t="shared" si="13"/>
        <v>58</v>
      </c>
      <c r="I65" s="793">
        <f t="shared" si="13"/>
        <v>0</v>
      </c>
      <c r="J65" s="794"/>
      <c r="K65" s="794"/>
      <c r="L65" s="594"/>
      <c r="M65" s="791">
        <f t="shared" si="3"/>
        <v>58</v>
      </c>
      <c r="N65" s="793">
        <f t="shared" si="12"/>
        <v>0</v>
      </c>
      <c r="O65" s="795" t="e">
        <f t="shared" si="4"/>
        <v>#DIV/0!</v>
      </c>
      <c r="P65" s="795" t="e">
        <f t="shared" si="5"/>
        <v>#DIV/0!</v>
      </c>
      <c r="Q65" s="594"/>
      <c r="R65" s="796">
        <f t="shared" si="9"/>
        <v>0</v>
      </c>
      <c r="S65" s="795">
        <f t="shared" si="10"/>
        <v>0</v>
      </c>
      <c r="T65" s="797">
        <f t="shared" si="11"/>
        <v>0</v>
      </c>
      <c r="U65" s="796">
        <f t="shared" si="14"/>
        <v>0</v>
      </c>
      <c r="V65" s="793" t="e">
        <f t="shared" si="15"/>
        <v>#DIV/0!</v>
      </c>
      <c r="W65" s="798" t="e">
        <f t="shared" si="16"/>
        <v>#DIV/0!</v>
      </c>
      <c r="X65" s="594"/>
      <c r="Y65"/>
    </row>
    <row r="66" spans="2:25" ht="14.4" x14ac:dyDescent="0.3">
      <c r="B66" s="791">
        <v>59</v>
      </c>
      <c r="C66" s="792"/>
      <c r="D66" s="594"/>
      <c r="E66" s="573" t="e">
        <f t="shared" si="0"/>
        <v>#DIV/0!</v>
      </c>
      <c r="F66" s="574" t="e">
        <f t="shared" si="1"/>
        <v>#DIV/0!</v>
      </c>
      <c r="G66" s="594"/>
      <c r="H66" s="791">
        <f t="shared" si="13"/>
        <v>59</v>
      </c>
      <c r="I66" s="793">
        <f t="shared" si="13"/>
        <v>0</v>
      </c>
      <c r="J66" s="794"/>
      <c r="K66" s="794"/>
      <c r="L66" s="594"/>
      <c r="M66" s="791">
        <f t="shared" si="3"/>
        <v>59</v>
      </c>
      <c r="N66" s="793">
        <f t="shared" si="12"/>
        <v>0</v>
      </c>
      <c r="O66" s="795" t="e">
        <f t="shared" si="4"/>
        <v>#DIV/0!</v>
      </c>
      <c r="P66" s="795" t="e">
        <f t="shared" si="5"/>
        <v>#DIV/0!</v>
      </c>
      <c r="Q66" s="594"/>
      <c r="R66" s="796">
        <f t="shared" si="9"/>
        <v>0</v>
      </c>
      <c r="S66" s="795">
        <f t="shared" si="10"/>
        <v>0</v>
      </c>
      <c r="T66" s="797">
        <f t="shared" si="11"/>
        <v>0</v>
      </c>
      <c r="U66" s="796">
        <f t="shared" si="14"/>
        <v>0</v>
      </c>
      <c r="V66" s="793" t="e">
        <f t="shared" si="15"/>
        <v>#DIV/0!</v>
      </c>
      <c r="W66" s="798" t="e">
        <f t="shared" si="16"/>
        <v>#DIV/0!</v>
      </c>
      <c r="X66" s="594"/>
      <c r="Y66"/>
    </row>
    <row r="67" spans="2:25" ht="14.4" x14ac:dyDescent="0.3">
      <c r="B67" s="791">
        <v>60</v>
      </c>
      <c r="C67" s="792"/>
      <c r="D67" s="594"/>
      <c r="E67" s="573" t="e">
        <f t="shared" si="0"/>
        <v>#DIV/0!</v>
      </c>
      <c r="F67" s="574" t="e">
        <f t="shared" si="1"/>
        <v>#DIV/0!</v>
      </c>
      <c r="G67" s="594"/>
      <c r="H67" s="791">
        <f t="shared" ref="H67:I82" si="17">B67</f>
        <v>60</v>
      </c>
      <c r="I67" s="793">
        <f t="shared" si="17"/>
        <v>0</v>
      </c>
      <c r="J67" s="794"/>
      <c r="K67" s="794"/>
      <c r="L67" s="594"/>
      <c r="M67" s="791">
        <f t="shared" si="3"/>
        <v>60</v>
      </c>
      <c r="N67" s="793">
        <f t="shared" si="12"/>
        <v>0</v>
      </c>
      <c r="O67" s="795" t="e">
        <f t="shared" si="4"/>
        <v>#DIV/0!</v>
      </c>
      <c r="P67" s="795" t="e">
        <f t="shared" si="5"/>
        <v>#DIV/0!</v>
      </c>
      <c r="Q67" s="594"/>
      <c r="R67" s="796">
        <f t="shared" si="9"/>
        <v>0</v>
      </c>
      <c r="S67" s="795">
        <f t="shared" si="10"/>
        <v>0</v>
      </c>
      <c r="T67" s="797">
        <f t="shared" si="11"/>
        <v>0</v>
      </c>
      <c r="U67" s="796">
        <f t="shared" si="14"/>
        <v>0</v>
      </c>
      <c r="V67" s="793" t="e">
        <f t="shared" si="15"/>
        <v>#DIV/0!</v>
      </c>
      <c r="W67" s="798" t="e">
        <f t="shared" si="16"/>
        <v>#DIV/0!</v>
      </c>
      <c r="X67" s="594"/>
      <c r="Y67"/>
    </row>
    <row r="68" spans="2:25" ht="14.4" x14ac:dyDescent="0.3">
      <c r="B68" s="791">
        <v>61</v>
      </c>
      <c r="C68" s="792"/>
      <c r="D68" s="594"/>
      <c r="E68" s="573" t="e">
        <f t="shared" si="0"/>
        <v>#DIV/0!</v>
      </c>
      <c r="F68" s="574" t="e">
        <f t="shared" si="1"/>
        <v>#DIV/0!</v>
      </c>
      <c r="G68" s="594"/>
      <c r="H68" s="791">
        <f t="shared" si="17"/>
        <v>61</v>
      </c>
      <c r="I68" s="793">
        <f t="shared" si="17"/>
        <v>0</v>
      </c>
      <c r="J68" s="794"/>
      <c r="K68" s="794"/>
      <c r="L68" s="594"/>
      <c r="M68" s="791">
        <f t="shared" si="3"/>
        <v>61</v>
      </c>
      <c r="N68" s="793">
        <f t="shared" si="12"/>
        <v>0</v>
      </c>
      <c r="O68" s="795" t="e">
        <f t="shared" si="4"/>
        <v>#DIV/0!</v>
      </c>
      <c r="P68" s="795" t="e">
        <f t="shared" si="5"/>
        <v>#DIV/0!</v>
      </c>
      <c r="Q68" s="594"/>
      <c r="R68" s="796">
        <f t="shared" si="9"/>
        <v>0</v>
      </c>
      <c r="S68" s="795">
        <f t="shared" si="10"/>
        <v>0</v>
      </c>
      <c r="T68" s="797">
        <f t="shared" si="11"/>
        <v>0</v>
      </c>
      <c r="U68" s="796">
        <f t="shared" si="14"/>
        <v>0</v>
      </c>
      <c r="V68" s="793" t="e">
        <f t="shared" si="15"/>
        <v>#DIV/0!</v>
      </c>
      <c r="W68" s="798" t="e">
        <f t="shared" si="16"/>
        <v>#DIV/0!</v>
      </c>
      <c r="X68" s="594"/>
      <c r="Y68"/>
    </row>
    <row r="69" spans="2:25" ht="14.4" x14ac:dyDescent="0.3">
      <c r="B69" s="791">
        <v>62</v>
      </c>
      <c r="C69" s="792"/>
      <c r="D69" s="594"/>
      <c r="E69" s="573" t="e">
        <f t="shared" si="0"/>
        <v>#DIV/0!</v>
      </c>
      <c r="F69" s="574" t="e">
        <f t="shared" si="1"/>
        <v>#DIV/0!</v>
      </c>
      <c r="G69" s="594"/>
      <c r="H69" s="791">
        <f t="shared" si="17"/>
        <v>62</v>
      </c>
      <c r="I69" s="793">
        <f t="shared" si="17"/>
        <v>0</v>
      </c>
      <c r="J69" s="794"/>
      <c r="K69" s="794"/>
      <c r="L69" s="594"/>
      <c r="M69" s="791">
        <f t="shared" si="3"/>
        <v>62</v>
      </c>
      <c r="N69" s="793">
        <f t="shared" si="12"/>
        <v>0</v>
      </c>
      <c r="O69" s="795" t="e">
        <f t="shared" si="4"/>
        <v>#DIV/0!</v>
      </c>
      <c r="P69" s="795" t="e">
        <f t="shared" si="5"/>
        <v>#DIV/0!</v>
      </c>
      <c r="Q69" s="594"/>
      <c r="R69" s="796">
        <f t="shared" si="9"/>
        <v>0</v>
      </c>
      <c r="S69" s="795">
        <f t="shared" si="10"/>
        <v>0</v>
      </c>
      <c r="T69" s="797">
        <f t="shared" si="11"/>
        <v>0</v>
      </c>
      <c r="U69" s="796">
        <f t="shared" si="14"/>
        <v>0</v>
      </c>
      <c r="V69" s="793" t="e">
        <f t="shared" si="15"/>
        <v>#DIV/0!</v>
      </c>
      <c r="W69" s="798" t="e">
        <f t="shared" si="16"/>
        <v>#DIV/0!</v>
      </c>
      <c r="X69" s="594"/>
      <c r="Y69"/>
    </row>
    <row r="70" spans="2:25" ht="14.4" x14ac:dyDescent="0.3">
      <c r="B70" s="791">
        <v>63</v>
      </c>
      <c r="C70" s="792"/>
      <c r="D70" s="594"/>
      <c r="E70" s="573" t="e">
        <f t="shared" si="0"/>
        <v>#DIV/0!</v>
      </c>
      <c r="F70" s="574" t="e">
        <f t="shared" si="1"/>
        <v>#DIV/0!</v>
      </c>
      <c r="G70" s="594"/>
      <c r="H70" s="791">
        <f t="shared" si="17"/>
        <v>63</v>
      </c>
      <c r="I70" s="793">
        <f t="shared" si="17"/>
        <v>0</v>
      </c>
      <c r="J70" s="794"/>
      <c r="K70" s="794"/>
      <c r="L70" s="594"/>
      <c r="M70" s="791">
        <f t="shared" si="3"/>
        <v>63</v>
      </c>
      <c r="N70" s="793">
        <f t="shared" si="12"/>
        <v>0</v>
      </c>
      <c r="O70" s="795" t="e">
        <f t="shared" si="4"/>
        <v>#DIV/0!</v>
      </c>
      <c r="P70" s="795" t="e">
        <f t="shared" si="5"/>
        <v>#DIV/0!</v>
      </c>
      <c r="Q70" s="594"/>
      <c r="R70" s="796">
        <f t="shared" si="9"/>
        <v>0</v>
      </c>
      <c r="S70" s="795">
        <f t="shared" si="10"/>
        <v>0</v>
      </c>
      <c r="T70" s="797">
        <f t="shared" si="11"/>
        <v>0</v>
      </c>
      <c r="U70" s="796">
        <f t="shared" si="14"/>
        <v>0</v>
      </c>
      <c r="V70" s="793" t="e">
        <f t="shared" si="15"/>
        <v>#DIV/0!</v>
      </c>
      <c r="W70" s="798" t="e">
        <f t="shared" si="16"/>
        <v>#DIV/0!</v>
      </c>
      <c r="X70" s="594"/>
      <c r="Y70"/>
    </row>
    <row r="71" spans="2:25" ht="14.4" x14ac:dyDescent="0.3">
      <c r="B71" s="791">
        <v>64</v>
      </c>
      <c r="C71" s="792"/>
      <c r="D71" s="594"/>
      <c r="E71" s="573" t="e">
        <f t="shared" si="0"/>
        <v>#DIV/0!</v>
      </c>
      <c r="F71" s="574" t="e">
        <f t="shared" si="1"/>
        <v>#DIV/0!</v>
      </c>
      <c r="G71" s="594"/>
      <c r="H71" s="791">
        <f t="shared" si="17"/>
        <v>64</v>
      </c>
      <c r="I71" s="793">
        <f t="shared" si="17"/>
        <v>0</v>
      </c>
      <c r="J71" s="794"/>
      <c r="K71" s="794"/>
      <c r="L71" s="594"/>
      <c r="M71" s="791">
        <f t="shared" si="3"/>
        <v>64</v>
      </c>
      <c r="N71" s="793">
        <f t="shared" si="12"/>
        <v>0</v>
      </c>
      <c r="O71" s="795" t="e">
        <f t="shared" si="4"/>
        <v>#DIV/0!</v>
      </c>
      <c r="P71" s="795" t="e">
        <f t="shared" si="5"/>
        <v>#DIV/0!</v>
      </c>
      <c r="Q71" s="594"/>
      <c r="R71" s="796">
        <f t="shared" si="9"/>
        <v>0</v>
      </c>
      <c r="S71" s="795">
        <f t="shared" si="10"/>
        <v>0</v>
      </c>
      <c r="T71" s="797">
        <f t="shared" si="11"/>
        <v>0</v>
      </c>
      <c r="U71" s="796">
        <f t="shared" si="14"/>
        <v>0</v>
      </c>
      <c r="V71" s="793" t="e">
        <f t="shared" si="15"/>
        <v>#DIV/0!</v>
      </c>
      <c r="W71" s="798" t="e">
        <f t="shared" si="16"/>
        <v>#DIV/0!</v>
      </c>
      <c r="X71" s="594"/>
      <c r="Y71"/>
    </row>
    <row r="72" spans="2:25" ht="14.4" x14ac:dyDescent="0.3">
      <c r="B72" s="791">
        <v>65</v>
      </c>
      <c r="C72" s="792"/>
      <c r="D72" s="594"/>
      <c r="E72" s="573" t="e">
        <f t="shared" si="0"/>
        <v>#DIV/0!</v>
      </c>
      <c r="F72" s="574" t="e">
        <f t="shared" si="1"/>
        <v>#DIV/0!</v>
      </c>
      <c r="G72" s="594"/>
      <c r="H72" s="791">
        <f t="shared" si="17"/>
        <v>65</v>
      </c>
      <c r="I72" s="793">
        <f t="shared" si="17"/>
        <v>0</v>
      </c>
      <c r="J72" s="794"/>
      <c r="K72" s="794"/>
      <c r="L72" s="594"/>
      <c r="M72" s="791">
        <f t="shared" si="3"/>
        <v>65</v>
      </c>
      <c r="N72" s="793">
        <f t="shared" si="12"/>
        <v>0</v>
      </c>
      <c r="O72" s="795" t="e">
        <f t="shared" ref="O72:O105" si="18">N72*(1+E72)</f>
        <v>#DIV/0!</v>
      </c>
      <c r="P72" s="795" t="e">
        <f t="shared" si="5"/>
        <v>#DIV/0!</v>
      </c>
      <c r="Q72" s="594"/>
      <c r="R72" s="796">
        <f t="shared" si="9"/>
        <v>0</v>
      </c>
      <c r="S72" s="795">
        <f t="shared" si="10"/>
        <v>0</v>
      </c>
      <c r="T72" s="797">
        <f t="shared" si="11"/>
        <v>0</v>
      </c>
      <c r="U72" s="796">
        <f t="shared" si="14"/>
        <v>0</v>
      </c>
      <c r="V72" s="793" t="e">
        <f t="shared" si="15"/>
        <v>#DIV/0!</v>
      </c>
      <c r="W72" s="798" t="e">
        <f t="shared" si="16"/>
        <v>#DIV/0!</v>
      </c>
      <c r="X72" s="594"/>
      <c r="Y72"/>
    </row>
    <row r="73" spans="2:25" ht="14.4" x14ac:dyDescent="0.3">
      <c r="B73" s="791">
        <v>66</v>
      </c>
      <c r="C73" s="792"/>
      <c r="D73" s="594"/>
      <c r="E73" s="573" t="e">
        <f t="shared" ref="E73:E107" si="19">J73/C73-1</f>
        <v>#DIV/0!</v>
      </c>
      <c r="F73" s="574" t="e">
        <f t="shared" ref="F73:F107" si="20">K73/C73-1</f>
        <v>#DIV/0!</v>
      </c>
      <c r="G73" s="594"/>
      <c r="H73" s="791">
        <f t="shared" si="17"/>
        <v>66</v>
      </c>
      <c r="I73" s="793">
        <f t="shared" si="17"/>
        <v>0</v>
      </c>
      <c r="J73" s="794"/>
      <c r="K73" s="794"/>
      <c r="L73" s="594"/>
      <c r="M73" s="791">
        <f t="shared" ref="M73:M105" si="21">H73</f>
        <v>66</v>
      </c>
      <c r="N73" s="793">
        <f t="shared" ref="N73:N107" si="22">I73+$P$6/10000</f>
        <v>0</v>
      </c>
      <c r="O73" s="795" t="e">
        <f t="shared" si="18"/>
        <v>#DIV/0!</v>
      </c>
      <c r="P73" s="795" t="e">
        <f t="shared" ref="P73:P107" si="23">N73*(1-F73)</f>
        <v>#DIV/0!</v>
      </c>
      <c r="Q73" s="594"/>
      <c r="R73" s="796">
        <f t="shared" si="9"/>
        <v>0</v>
      </c>
      <c r="S73" s="795">
        <f t="shared" si="10"/>
        <v>0</v>
      </c>
      <c r="T73" s="797">
        <f t="shared" si="11"/>
        <v>0</v>
      </c>
      <c r="U73" s="796">
        <f t="shared" si="14"/>
        <v>0</v>
      </c>
      <c r="V73" s="793" t="e">
        <f t="shared" si="15"/>
        <v>#DIV/0!</v>
      </c>
      <c r="W73" s="798" t="e">
        <f t="shared" si="16"/>
        <v>#DIV/0!</v>
      </c>
      <c r="X73" s="594"/>
      <c r="Y73"/>
    </row>
    <row r="74" spans="2:25" ht="14.4" x14ac:dyDescent="0.3">
      <c r="B74" s="791">
        <v>67</v>
      </c>
      <c r="C74" s="792"/>
      <c r="D74" s="594"/>
      <c r="E74" s="573" t="e">
        <f t="shared" si="19"/>
        <v>#DIV/0!</v>
      </c>
      <c r="F74" s="574" t="e">
        <f t="shared" si="20"/>
        <v>#DIV/0!</v>
      </c>
      <c r="G74" s="594"/>
      <c r="H74" s="791">
        <f t="shared" si="17"/>
        <v>67</v>
      </c>
      <c r="I74" s="793">
        <f t="shared" si="17"/>
        <v>0</v>
      </c>
      <c r="J74" s="794"/>
      <c r="K74" s="794"/>
      <c r="L74" s="594"/>
      <c r="M74" s="791">
        <f t="shared" si="21"/>
        <v>67</v>
      </c>
      <c r="N74" s="793">
        <f t="shared" si="22"/>
        <v>0</v>
      </c>
      <c r="O74" s="795" t="e">
        <f t="shared" si="18"/>
        <v>#DIV/0!</v>
      </c>
      <c r="P74" s="795" t="e">
        <f t="shared" si="23"/>
        <v>#DIV/0!</v>
      </c>
      <c r="Q74" s="594"/>
      <c r="R74" s="796">
        <f t="shared" ref="R74:R107" si="24">((1+I74)^$H74)/((1+I73)^$H73)-1</f>
        <v>0</v>
      </c>
      <c r="S74" s="795">
        <f t="shared" ref="S74:S107" si="25">((1+J74)^$H74)/((1+J73)^$H73)-1</f>
        <v>0</v>
      </c>
      <c r="T74" s="797">
        <f t="shared" ref="T74:T107" si="26">((1+K74)^$H74)/((1+K73)^$H73)-1</f>
        <v>0</v>
      </c>
      <c r="U74" s="796">
        <f t="shared" ref="U74:U107" si="27">((1+N74)^$H74)/((1+N73)^$H73)-1</f>
        <v>0</v>
      </c>
      <c r="V74" s="793" t="e">
        <f t="shared" ref="V74:V107" si="28">((1+O74)^$H74)/((1+O73)^$H73)-1</f>
        <v>#DIV/0!</v>
      </c>
      <c r="W74" s="798" t="e">
        <f t="shared" ref="W74:W107" si="29">((1+P74)^$H74)/((1+P73)^$H73)-1</f>
        <v>#DIV/0!</v>
      </c>
      <c r="X74" s="594"/>
      <c r="Y74"/>
    </row>
    <row r="75" spans="2:25" ht="14.4" x14ac:dyDescent="0.3">
      <c r="B75" s="791">
        <v>68</v>
      </c>
      <c r="C75" s="792"/>
      <c r="D75" s="594"/>
      <c r="E75" s="573" t="e">
        <f t="shared" si="19"/>
        <v>#DIV/0!</v>
      </c>
      <c r="F75" s="574" t="e">
        <f t="shared" si="20"/>
        <v>#DIV/0!</v>
      </c>
      <c r="G75" s="594"/>
      <c r="H75" s="791">
        <f t="shared" si="17"/>
        <v>68</v>
      </c>
      <c r="I75" s="793">
        <f t="shared" si="17"/>
        <v>0</v>
      </c>
      <c r="J75" s="794"/>
      <c r="K75" s="794"/>
      <c r="L75" s="594"/>
      <c r="M75" s="791">
        <f t="shared" si="21"/>
        <v>68</v>
      </c>
      <c r="N75" s="793">
        <f t="shared" si="22"/>
        <v>0</v>
      </c>
      <c r="O75" s="795" t="e">
        <f t="shared" si="18"/>
        <v>#DIV/0!</v>
      </c>
      <c r="P75" s="795" t="e">
        <f t="shared" si="23"/>
        <v>#DIV/0!</v>
      </c>
      <c r="Q75" s="594"/>
      <c r="R75" s="796">
        <f t="shared" si="24"/>
        <v>0</v>
      </c>
      <c r="S75" s="795">
        <f t="shared" si="25"/>
        <v>0</v>
      </c>
      <c r="T75" s="797">
        <f t="shared" si="26"/>
        <v>0</v>
      </c>
      <c r="U75" s="796">
        <f t="shared" si="27"/>
        <v>0</v>
      </c>
      <c r="V75" s="793" t="e">
        <f t="shared" si="28"/>
        <v>#DIV/0!</v>
      </c>
      <c r="W75" s="798" t="e">
        <f t="shared" si="29"/>
        <v>#DIV/0!</v>
      </c>
      <c r="X75" s="594"/>
      <c r="Y75"/>
    </row>
    <row r="76" spans="2:25" ht="14.4" x14ac:dyDescent="0.3">
      <c r="B76" s="791">
        <v>69</v>
      </c>
      <c r="C76" s="792"/>
      <c r="D76" s="594"/>
      <c r="E76" s="573" t="e">
        <f t="shared" si="19"/>
        <v>#DIV/0!</v>
      </c>
      <c r="F76" s="574" t="e">
        <f t="shared" si="20"/>
        <v>#DIV/0!</v>
      </c>
      <c r="G76" s="594"/>
      <c r="H76" s="791">
        <f t="shared" si="17"/>
        <v>69</v>
      </c>
      <c r="I76" s="793">
        <f t="shared" si="17"/>
        <v>0</v>
      </c>
      <c r="J76" s="794"/>
      <c r="K76" s="794"/>
      <c r="L76" s="594"/>
      <c r="M76" s="791">
        <f t="shared" si="21"/>
        <v>69</v>
      </c>
      <c r="N76" s="793">
        <f t="shared" si="22"/>
        <v>0</v>
      </c>
      <c r="O76" s="795" t="e">
        <f t="shared" si="18"/>
        <v>#DIV/0!</v>
      </c>
      <c r="P76" s="795" t="e">
        <f t="shared" si="23"/>
        <v>#DIV/0!</v>
      </c>
      <c r="Q76" s="594"/>
      <c r="R76" s="796">
        <f t="shared" si="24"/>
        <v>0</v>
      </c>
      <c r="S76" s="795">
        <f t="shared" si="25"/>
        <v>0</v>
      </c>
      <c r="T76" s="797">
        <f t="shared" si="26"/>
        <v>0</v>
      </c>
      <c r="U76" s="796">
        <f t="shared" si="27"/>
        <v>0</v>
      </c>
      <c r="V76" s="793" t="e">
        <f t="shared" si="28"/>
        <v>#DIV/0!</v>
      </c>
      <c r="W76" s="798" t="e">
        <f t="shared" si="29"/>
        <v>#DIV/0!</v>
      </c>
      <c r="X76" s="594"/>
      <c r="Y76"/>
    </row>
    <row r="77" spans="2:25" ht="14.4" x14ac:dyDescent="0.3">
      <c r="B77" s="791">
        <v>70</v>
      </c>
      <c r="C77" s="792"/>
      <c r="D77" s="594"/>
      <c r="E77" s="573" t="e">
        <f t="shared" si="19"/>
        <v>#DIV/0!</v>
      </c>
      <c r="F77" s="574" t="e">
        <f t="shared" si="20"/>
        <v>#DIV/0!</v>
      </c>
      <c r="G77" s="594"/>
      <c r="H77" s="791">
        <f t="shared" si="17"/>
        <v>70</v>
      </c>
      <c r="I77" s="793">
        <f t="shared" si="17"/>
        <v>0</v>
      </c>
      <c r="J77" s="794"/>
      <c r="K77" s="794"/>
      <c r="L77" s="594"/>
      <c r="M77" s="791">
        <f t="shared" si="21"/>
        <v>70</v>
      </c>
      <c r="N77" s="793">
        <f t="shared" si="22"/>
        <v>0</v>
      </c>
      <c r="O77" s="795" t="e">
        <f t="shared" si="18"/>
        <v>#DIV/0!</v>
      </c>
      <c r="P77" s="795" t="e">
        <f t="shared" si="23"/>
        <v>#DIV/0!</v>
      </c>
      <c r="Q77" s="594"/>
      <c r="R77" s="796">
        <f t="shared" si="24"/>
        <v>0</v>
      </c>
      <c r="S77" s="795">
        <f t="shared" si="25"/>
        <v>0</v>
      </c>
      <c r="T77" s="797">
        <f t="shared" si="26"/>
        <v>0</v>
      </c>
      <c r="U77" s="796">
        <f t="shared" si="27"/>
        <v>0</v>
      </c>
      <c r="V77" s="793" t="e">
        <f t="shared" si="28"/>
        <v>#DIV/0!</v>
      </c>
      <c r="W77" s="798" t="e">
        <f t="shared" si="29"/>
        <v>#DIV/0!</v>
      </c>
      <c r="X77" s="594"/>
      <c r="Y77"/>
    </row>
    <row r="78" spans="2:25" ht="14.4" x14ac:dyDescent="0.3">
      <c r="B78" s="791">
        <v>71</v>
      </c>
      <c r="C78" s="792"/>
      <c r="D78" s="594"/>
      <c r="E78" s="573" t="e">
        <f t="shared" si="19"/>
        <v>#DIV/0!</v>
      </c>
      <c r="F78" s="574" t="e">
        <f t="shared" si="20"/>
        <v>#DIV/0!</v>
      </c>
      <c r="G78" s="594"/>
      <c r="H78" s="791">
        <f t="shared" si="17"/>
        <v>71</v>
      </c>
      <c r="I78" s="793">
        <f t="shared" si="17"/>
        <v>0</v>
      </c>
      <c r="J78" s="794"/>
      <c r="K78" s="794"/>
      <c r="L78" s="594"/>
      <c r="M78" s="791">
        <f t="shared" si="21"/>
        <v>71</v>
      </c>
      <c r="N78" s="793">
        <f t="shared" si="22"/>
        <v>0</v>
      </c>
      <c r="O78" s="795" t="e">
        <f t="shared" si="18"/>
        <v>#DIV/0!</v>
      </c>
      <c r="P78" s="795" t="e">
        <f t="shared" si="23"/>
        <v>#DIV/0!</v>
      </c>
      <c r="Q78" s="594"/>
      <c r="R78" s="796">
        <f t="shared" si="24"/>
        <v>0</v>
      </c>
      <c r="S78" s="795">
        <f t="shared" si="25"/>
        <v>0</v>
      </c>
      <c r="T78" s="797">
        <f t="shared" si="26"/>
        <v>0</v>
      </c>
      <c r="U78" s="796">
        <f t="shared" si="27"/>
        <v>0</v>
      </c>
      <c r="V78" s="793" t="e">
        <f t="shared" si="28"/>
        <v>#DIV/0!</v>
      </c>
      <c r="W78" s="798" t="e">
        <f t="shared" si="29"/>
        <v>#DIV/0!</v>
      </c>
      <c r="X78" s="594"/>
      <c r="Y78"/>
    </row>
    <row r="79" spans="2:25" ht="14.4" x14ac:dyDescent="0.3">
      <c r="B79" s="791">
        <v>72</v>
      </c>
      <c r="C79" s="792"/>
      <c r="D79" s="594"/>
      <c r="E79" s="573" t="e">
        <f t="shared" si="19"/>
        <v>#DIV/0!</v>
      </c>
      <c r="F79" s="574" t="e">
        <f t="shared" si="20"/>
        <v>#DIV/0!</v>
      </c>
      <c r="G79" s="594"/>
      <c r="H79" s="791">
        <f t="shared" si="17"/>
        <v>72</v>
      </c>
      <c r="I79" s="793">
        <f t="shared" si="17"/>
        <v>0</v>
      </c>
      <c r="J79" s="794"/>
      <c r="K79" s="794"/>
      <c r="L79" s="594"/>
      <c r="M79" s="791">
        <f t="shared" si="21"/>
        <v>72</v>
      </c>
      <c r="N79" s="793">
        <f t="shared" si="22"/>
        <v>0</v>
      </c>
      <c r="O79" s="795" t="e">
        <f t="shared" si="18"/>
        <v>#DIV/0!</v>
      </c>
      <c r="P79" s="795" t="e">
        <f t="shared" si="23"/>
        <v>#DIV/0!</v>
      </c>
      <c r="Q79" s="594"/>
      <c r="R79" s="796">
        <f t="shared" si="24"/>
        <v>0</v>
      </c>
      <c r="S79" s="795">
        <f t="shared" si="25"/>
        <v>0</v>
      </c>
      <c r="T79" s="797">
        <f t="shared" si="26"/>
        <v>0</v>
      </c>
      <c r="U79" s="796">
        <f t="shared" si="27"/>
        <v>0</v>
      </c>
      <c r="V79" s="793" t="e">
        <f t="shared" si="28"/>
        <v>#DIV/0!</v>
      </c>
      <c r="W79" s="798" t="e">
        <f t="shared" si="29"/>
        <v>#DIV/0!</v>
      </c>
      <c r="X79" s="594"/>
      <c r="Y79"/>
    </row>
    <row r="80" spans="2:25" ht="14.4" x14ac:dyDescent="0.3">
      <c r="B80" s="791">
        <v>73</v>
      </c>
      <c r="C80" s="792"/>
      <c r="D80" s="594"/>
      <c r="E80" s="573" t="e">
        <f t="shared" si="19"/>
        <v>#DIV/0!</v>
      </c>
      <c r="F80" s="574" t="e">
        <f t="shared" si="20"/>
        <v>#DIV/0!</v>
      </c>
      <c r="G80" s="594"/>
      <c r="H80" s="791">
        <f t="shared" si="17"/>
        <v>73</v>
      </c>
      <c r="I80" s="793">
        <f t="shared" si="17"/>
        <v>0</v>
      </c>
      <c r="J80" s="794"/>
      <c r="K80" s="794"/>
      <c r="L80" s="594"/>
      <c r="M80" s="791">
        <f t="shared" si="21"/>
        <v>73</v>
      </c>
      <c r="N80" s="793">
        <f t="shared" si="22"/>
        <v>0</v>
      </c>
      <c r="O80" s="795" t="e">
        <f t="shared" si="18"/>
        <v>#DIV/0!</v>
      </c>
      <c r="P80" s="795" t="e">
        <f t="shared" si="23"/>
        <v>#DIV/0!</v>
      </c>
      <c r="Q80" s="594"/>
      <c r="R80" s="796">
        <f t="shared" si="24"/>
        <v>0</v>
      </c>
      <c r="S80" s="795">
        <f t="shared" si="25"/>
        <v>0</v>
      </c>
      <c r="T80" s="797">
        <f t="shared" si="26"/>
        <v>0</v>
      </c>
      <c r="U80" s="796">
        <f t="shared" si="27"/>
        <v>0</v>
      </c>
      <c r="V80" s="793" t="e">
        <f t="shared" si="28"/>
        <v>#DIV/0!</v>
      </c>
      <c r="W80" s="798" t="e">
        <f t="shared" si="29"/>
        <v>#DIV/0!</v>
      </c>
      <c r="X80" s="594"/>
      <c r="Y80"/>
    </row>
    <row r="81" spans="2:25" ht="14.4" x14ac:dyDescent="0.3">
      <c r="B81" s="791">
        <v>74</v>
      </c>
      <c r="C81" s="792"/>
      <c r="D81" s="594"/>
      <c r="E81" s="573" t="e">
        <f t="shared" si="19"/>
        <v>#DIV/0!</v>
      </c>
      <c r="F81" s="574" t="e">
        <f t="shared" si="20"/>
        <v>#DIV/0!</v>
      </c>
      <c r="G81" s="594"/>
      <c r="H81" s="791">
        <f t="shared" si="17"/>
        <v>74</v>
      </c>
      <c r="I81" s="793">
        <f t="shared" si="17"/>
        <v>0</v>
      </c>
      <c r="J81" s="794"/>
      <c r="K81" s="794"/>
      <c r="L81" s="594"/>
      <c r="M81" s="791">
        <f t="shared" si="21"/>
        <v>74</v>
      </c>
      <c r="N81" s="793">
        <f t="shared" si="22"/>
        <v>0</v>
      </c>
      <c r="O81" s="795" t="e">
        <f t="shared" si="18"/>
        <v>#DIV/0!</v>
      </c>
      <c r="P81" s="795" t="e">
        <f t="shared" si="23"/>
        <v>#DIV/0!</v>
      </c>
      <c r="Q81" s="594"/>
      <c r="R81" s="796">
        <f t="shared" si="24"/>
        <v>0</v>
      </c>
      <c r="S81" s="795">
        <f t="shared" si="25"/>
        <v>0</v>
      </c>
      <c r="T81" s="797">
        <f t="shared" si="26"/>
        <v>0</v>
      </c>
      <c r="U81" s="796">
        <f t="shared" si="27"/>
        <v>0</v>
      </c>
      <c r="V81" s="793" t="e">
        <f t="shared" si="28"/>
        <v>#DIV/0!</v>
      </c>
      <c r="W81" s="798" t="e">
        <f t="shared" si="29"/>
        <v>#DIV/0!</v>
      </c>
      <c r="X81" s="594"/>
      <c r="Y81"/>
    </row>
    <row r="82" spans="2:25" ht="14.4" x14ac:dyDescent="0.3">
      <c r="B82" s="791">
        <v>75</v>
      </c>
      <c r="C82" s="792"/>
      <c r="D82" s="594"/>
      <c r="E82" s="573" t="e">
        <f t="shared" si="19"/>
        <v>#DIV/0!</v>
      </c>
      <c r="F82" s="574" t="e">
        <f t="shared" si="20"/>
        <v>#DIV/0!</v>
      </c>
      <c r="G82" s="594"/>
      <c r="H82" s="791">
        <f t="shared" si="17"/>
        <v>75</v>
      </c>
      <c r="I82" s="793">
        <f t="shared" si="17"/>
        <v>0</v>
      </c>
      <c r="J82" s="794"/>
      <c r="K82" s="794"/>
      <c r="L82" s="594"/>
      <c r="M82" s="791">
        <f t="shared" si="21"/>
        <v>75</v>
      </c>
      <c r="N82" s="793">
        <f t="shared" si="22"/>
        <v>0</v>
      </c>
      <c r="O82" s="795" t="e">
        <f t="shared" si="18"/>
        <v>#DIV/0!</v>
      </c>
      <c r="P82" s="795" t="e">
        <f t="shared" si="23"/>
        <v>#DIV/0!</v>
      </c>
      <c r="Q82" s="594"/>
      <c r="R82" s="796">
        <f t="shared" si="24"/>
        <v>0</v>
      </c>
      <c r="S82" s="795">
        <f t="shared" si="25"/>
        <v>0</v>
      </c>
      <c r="T82" s="797">
        <f t="shared" si="26"/>
        <v>0</v>
      </c>
      <c r="U82" s="796">
        <f t="shared" si="27"/>
        <v>0</v>
      </c>
      <c r="V82" s="793" t="e">
        <f t="shared" si="28"/>
        <v>#DIV/0!</v>
      </c>
      <c r="W82" s="798" t="e">
        <f t="shared" si="29"/>
        <v>#DIV/0!</v>
      </c>
      <c r="X82" s="594"/>
      <c r="Y82"/>
    </row>
    <row r="83" spans="2:25" ht="14.4" x14ac:dyDescent="0.3">
      <c r="B83" s="791">
        <v>76</v>
      </c>
      <c r="C83" s="792"/>
      <c r="D83" s="594"/>
      <c r="E83" s="573" t="e">
        <f t="shared" si="19"/>
        <v>#DIV/0!</v>
      </c>
      <c r="F83" s="574" t="e">
        <f t="shared" si="20"/>
        <v>#DIV/0!</v>
      </c>
      <c r="G83" s="594"/>
      <c r="H83" s="791">
        <f t="shared" ref="H83:I105" si="30">B83</f>
        <v>76</v>
      </c>
      <c r="I83" s="793">
        <f t="shared" si="30"/>
        <v>0</v>
      </c>
      <c r="J83" s="794"/>
      <c r="K83" s="794"/>
      <c r="L83" s="594"/>
      <c r="M83" s="791">
        <f t="shared" si="21"/>
        <v>76</v>
      </c>
      <c r="N83" s="793">
        <f t="shared" si="22"/>
        <v>0</v>
      </c>
      <c r="O83" s="795" t="e">
        <f t="shared" si="18"/>
        <v>#DIV/0!</v>
      </c>
      <c r="P83" s="795" t="e">
        <f t="shared" si="23"/>
        <v>#DIV/0!</v>
      </c>
      <c r="Q83" s="594"/>
      <c r="R83" s="796">
        <f t="shared" si="24"/>
        <v>0</v>
      </c>
      <c r="S83" s="795">
        <f t="shared" si="25"/>
        <v>0</v>
      </c>
      <c r="T83" s="797">
        <f t="shared" si="26"/>
        <v>0</v>
      </c>
      <c r="U83" s="796">
        <f t="shared" si="27"/>
        <v>0</v>
      </c>
      <c r="V83" s="793" t="e">
        <f t="shared" si="28"/>
        <v>#DIV/0!</v>
      </c>
      <c r="W83" s="798" t="e">
        <f t="shared" si="29"/>
        <v>#DIV/0!</v>
      </c>
      <c r="X83" s="594"/>
      <c r="Y83"/>
    </row>
    <row r="84" spans="2:25" ht="14.4" x14ac:dyDescent="0.3">
      <c r="B84" s="791">
        <v>77</v>
      </c>
      <c r="C84" s="792"/>
      <c r="D84" s="594"/>
      <c r="E84" s="573" t="e">
        <f t="shared" si="19"/>
        <v>#DIV/0!</v>
      </c>
      <c r="F84" s="574" t="e">
        <f t="shared" si="20"/>
        <v>#DIV/0!</v>
      </c>
      <c r="G84" s="594"/>
      <c r="H84" s="791">
        <f t="shared" si="30"/>
        <v>77</v>
      </c>
      <c r="I84" s="793">
        <f t="shared" si="30"/>
        <v>0</v>
      </c>
      <c r="J84" s="794"/>
      <c r="K84" s="794"/>
      <c r="L84" s="594"/>
      <c r="M84" s="791">
        <f t="shared" si="21"/>
        <v>77</v>
      </c>
      <c r="N84" s="793">
        <f t="shared" si="22"/>
        <v>0</v>
      </c>
      <c r="O84" s="795" t="e">
        <f t="shared" si="18"/>
        <v>#DIV/0!</v>
      </c>
      <c r="P84" s="795" t="e">
        <f t="shared" si="23"/>
        <v>#DIV/0!</v>
      </c>
      <c r="Q84" s="594"/>
      <c r="R84" s="796">
        <f t="shared" si="24"/>
        <v>0</v>
      </c>
      <c r="S84" s="795">
        <f t="shared" si="25"/>
        <v>0</v>
      </c>
      <c r="T84" s="797">
        <f t="shared" si="26"/>
        <v>0</v>
      </c>
      <c r="U84" s="796">
        <f t="shared" si="27"/>
        <v>0</v>
      </c>
      <c r="V84" s="793" t="e">
        <f t="shared" si="28"/>
        <v>#DIV/0!</v>
      </c>
      <c r="W84" s="798" t="e">
        <f t="shared" si="29"/>
        <v>#DIV/0!</v>
      </c>
      <c r="X84" s="594"/>
      <c r="Y84"/>
    </row>
    <row r="85" spans="2:25" ht="14.4" x14ac:dyDescent="0.3">
      <c r="B85" s="791">
        <v>78</v>
      </c>
      <c r="C85" s="792"/>
      <c r="D85" s="594"/>
      <c r="E85" s="573" t="e">
        <f t="shared" si="19"/>
        <v>#DIV/0!</v>
      </c>
      <c r="F85" s="574" t="e">
        <f t="shared" si="20"/>
        <v>#DIV/0!</v>
      </c>
      <c r="G85" s="594"/>
      <c r="H85" s="791">
        <f t="shared" si="30"/>
        <v>78</v>
      </c>
      <c r="I85" s="793">
        <f t="shared" si="30"/>
        <v>0</v>
      </c>
      <c r="J85" s="794"/>
      <c r="K85" s="794"/>
      <c r="L85" s="594"/>
      <c r="M85" s="791">
        <f t="shared" si="21"/>
        <v>78</v>
      </c>
      <c r="N85" s="793">
        <f t="shared" si="22"/>
        <v>0</v>
      </c>
      <c r="O85" s="795" t="e">
        <f t="shared" si="18"/>
        <v>#DIV/0!</v>
      </c>
      <c r="P85" s="795" t="e">
        <f t="shared" si="23"/>
        <v>#DIV/0!</v>
      </c>
      <c r="Q85" s="594"/>
      <c r="R85" s="796">
        <f t="shared" si="24"/>
        <v>0</v>
      </c>
      <c r="S85" s="795">
        <f t="shared" si="25"/>
        <v>0</v>
      </c>
      <c r="T85" s="797">
        <f t="shared" si="26"/>
        <v>0</v>
      </c>
      <c r="U85" s="796">
        <f t="shared" si="27"/>
        <v>0</v>
      </c>
      <c r="V85" s="793" t="e">
        <f t="shared" si="28"/>
        <v>#DIV/0!</v>
      </c>
      <c r="W85" s="798" t="e">
        <f t="shared" si="29"/>
        <v>#DIV/0!</v>
      </c>
      <c r="X85" s="594"/>
      <c r="Y85"/>
    </row>
    <row r="86" spans="2:25" ht="14.4" x14ac:dyDescent="0.3">
      <c r="B86" s="791">
        <v>79</v>
      </c>
      <c r="C86" s="792"/>
      <c r="D86" s="594"/>
      <c r="E86" s="573" t="e">
        <f t="shared" si="19"/>
        <v>#DIV/0!</v>
      </c>
      <c r="F86" s="574" t="e">
        <f t="shared" si="20"/>
        <v>#DIV/0!</v>
      </c>
      <c r="G86" s="594"/>
      <c r="H86" s="791">
        <f t="shared" si="30"/>
        <v>79</v>
      </c>
      <c r="I86" s="793">
        <f t="shared" si="30"/>
        <v>0</v>
      </c>
      <c r="J86" s="794"/>
      <c r="K86" s="794"/>
      <c r="L86" s="594"/>
      <c r="M86" s="791">
        <f t="shared" si="21"/>
        <v>79</v>
      </c>
      <c r="N86" s="793">
        <f t="shared" si="22"/>
        <v>0</v>
      </c>
      <c r="O86" s="795" t="e">
        <f t="shared" si="18"/>
        <v>#DIV/0!</v>
      </c>
      <c r="P86" s="795" t="e">
        <f t="shared" si="23"/>
        <v>#DIV/0!</v>
      </c>
      <c r="Q86" s="594"/>
      <c r="R86" s="796">
        <f t="shared" si="24"/>
        <v>0</v>
      </c>
      <c r="S86" s="795">
        <f t="shared" si="25"/>
        <v>0</v>
      </c>
      <c r="T86" s="797">
        <f t="shared" si="26"/>
        <v>0</v>
      </c>
      <c r="U86" s="796">
        <f t="shared" si="27"/>
        <v>0</v>
      </c>
      <c r="V86" s="793" t="e">
        <f t="shared" si="28"/>
        <v>#DIV/0!</v>
      </c>
      <c r="W86" s="798" t="e">
        <f t="shared" si="29"/>
        <v>#DIV/0!</v>
      </c>
      <c r="X86" s="594"/>
      <c r="Y86"/>
    </row>
    <row r="87" spans="2:25" ht="14.4" x14ac:dyDescent="0.3">
      <c r="B87" s="791">
        <v>80</v>
      </c>
      <c r="C87" s="792"/>
      <c r="D87" s="594"/>
      <c r="E87" s="573" t="e">
        <f t="shared" si="19"/>
        <v>#DIV/0!</v>
      </c>
      <c r="F87" s="574" t="e">
        <f t="shared" si="20"/>
        <v>#DIV/0!</v>
      </c>
      <c r="G87" s="594"/>
      <c r="H87" s="791">
        <f t="shared" si="30"/>
        <v>80</v>
      </c>
      <c r="I87" s="793">
        <f t="shared" si="30"/>
        <v>0</v>
      </c>
      <c r="J87" s="794"/>
      <c r="K87" s="794"/>
      <c r="L87" s="594"/>
      <c r="M87" s="791">
        <f t="shared" si="21"/>
        <v>80</v>
      </c>
      <c r="N87" s="793">
        <f t="shared" si="22"/>
        <v>0</v>
      </c>
      <c r="O87" s="795" t="e">
        <f t="shared" si="18"/>
        <v>#DIV/0!</v>
      </c>
      <c r="P87" s="795" t="e">
        <f t="shared" si="23"/>
        <v>#DIV/0!</v>
      </c>
      <c r="Q87" s="594"/>
      <c r="R87" s="796">
        <f t="shared" si="24"/>
        <v>0</v>
      </c>
      <c r="S87" s="795">
        <f t="shared" si="25"/>
        <v>0</v>
      </c>
      <c r="T87" s="797">
        <f t="shared" si="26"/>
        <v>0</v>
      </c>
      <c r="U87" s="796">
        <f t="shared" si="27"/>
        <v>0</v>
      </c>
      <c r="V87" s="793" t="e">
        <f t="shared" si="28"/>
        <v>#DIV/0!</v>
      </c>
      <c r="W87" s="798" t="e">
        <f t="shared" si="29"/>
        <v>#DIV/0!</v>
      </c>
      <c r="X87" s="594"/>
      <c r="Y87"/>
    </row>
    <row r="88" spans="2:25" ht="14.4" x14ac:dyDescent="0.3">
      <c r="B88" s="791">
        <v>81</v>
      </c>
      <c r="C88" s="792"/>
      <c r="D88" s="594"/>
      <c r="E88" s="573" t="e">
        <f t="shared" si="19"/>
        <v>#DIV/0!</v>
      </c>
      <c r="F88" s="574" t="e">
        <f t="shared" si="20"/>
        <v>#DIV/0!</v>
      </c>
      <c r="G88" s="594"/>
      <c r="H88" s="791">
        <f t="shared" si="30"/>
        <v>81</v>
      </c>
      <c r="I88" s="793">
        <f t="shared" si="30"/>
        <v>0</v>
      </c>
      <c r="J88" s="794"/>
      <c r="K88" s="794"/>
      <c r="L88" s="594"/>
      <c r="M88" s="791">
        <f t="shared" si="21"/>
        <v>81</v>
      </c>
      <c r="N88" s="793">
        <f t="shared" si="22"/>
        <v>0</v>
      </c>
      <c r="O88" s="795" t="e">
        <f t="shared" si="18"/>
        <v>#DIV/0!</v>
      </c>
      <c r="P88" s="795" t="e">
        <f t="shared" si="23"/>
        <v>#DIV/0!</v>
      </c>
      <c r="Q88" s="594"/>
      <c r="R88" s="796">
        <f t="shared" si="24"/>
        <v>0</v>
      </c>
      <c r="S88" s="795">
        <f t="shared" si="25"/>
        <v>0</v>
      </c>
      <c r="T88" s="797">
        <f t="shared" si="26"/>
        <v>0</v>
      </c>
      <c r="U88" s="796">
        <f t="shared" si="27"/>
        <v>0</v>
      </c>
      <c r="V88" s="793" t="e">
        <f t="shared" si="28"/>
        <v>#DIV/0!</v>
      </c>
      <c r="W88" s="798" t="e">
        <f t="shared" si="29"/>
        <v>#DIV/0!</v>
      </c>
      <c r="X88" s="594"/>
      <c r="Y88"/>
    </row>
    <row r="89" spans="2:25" ht="14.4" x14ac:dyDescent="0.3">
      <c r="B89" s="791">
        <v>82</v>
      </c>
      <c r="C89" s="792"/>
      <c r="D89" s="594"/>
      <c r="E89" s="573" t="e">
        <f t="shared" si="19"/>
        <v>#DIV/0!</v>
      </c>
      <c r="F89" s="574" t="e">
        <f t="shared" si="20"/>
        <v>#DIV/0!</v>
      </c>
      <c r="G89" s="594"/>
      <c r="H89" s="791">
        <f t="shared" si="30"/>
        <v>82</v>
      </c>
      <c r="I89" s="793">
        <f t="shared" si="30"/>
        <v>0</v>
      </c>
      <c r="J89" s="794"/>
      <c r="K89" s="794"/>
      <c r="L89" s="594"/>
      <c r="M89" s="791">
        <f t="shared" si="21"/>
        <v>82</v>
      </c>
      <c r="N89" s="793">
        <f t="shared" si="22"/>
        <v>0</v>
      </c>
      <c r="O89" s="795" t="e">
        <f t="shared" si="18"/>
        <v>#DIV/0!</v>
      </c>
      <c r="P89" s="795" t="e">
        <f t="shared" si="23"/>
        <v>#DIV/0!</v>
      </c>
      <c r="Q89" s="594"/>
      <c r="R89" s="796">
        <f t="shared" si="24"/>
        <v>0</v>
      </c>
      <c r="S89" s="795">
        <f t="shared" si="25"/>
        <v>0</v>
      </c>
      <c r="T89" s="797">
        <f t="shared" si="26"/>
        <v>0</v>
      </c>
      <c r="U89" s="796">
        <f t="shared" si="27"/>
        <v>0</v>
      </c>
      <c r="V89" s="793" t="e">
        <f t="shared" si="28"/>
        <v>#DIV/0!</v>
      </c>
      <c r="W89" s="798" t="e">
        <f t="shared" si="29"/>
        <v>#DIV/0!</v>
      </c>
      <c r="X89" s="594"/>
      <c r="Y89"/>
    </row>
    <row r="90" spans="2:25" ht="14.4" x14ac:dyDescent="0.3">
      <c r="B90" s="791">
        <v>83</v>
      </c>
      <c r="C90" s="792"/>
      <c r="D90" s="594"/>
      <c r="E90" s="573" t="e">
        <f t="shared" si="19"/>
        <v>#DIV/0!</v>
      </c>
      <c r="F90" s="574" t="e">
        <f t="shared" si="20"/>
        <v>#DIV/0!</v>
      </c>
      <c r="G90" s="594"/>
      <c r="H90" s="791">
        <f t="shared" si="30"/>
        <v>83</v>
      </c>
      <c r="I90" s="793">
        <f t="shared" si="30"/>
        <v>0</v>
      </c>
      <c r="J90" s="794"/>
      <c r="K90" s="794"/>
      <c r="L90" s="594"/>
      <c r="M90" s="791">
        <f t="shared" si="21"/>
        <v>83</v>
      </c>
      <c r="N90" s="793">
        <f t="shared" si="22"/>
        <v>0</v>
      </c>
      <c r="O90" s="795" t="e">
        <f t="shared" si="18"/>
        <v>#DIV/0!</v>
      </c>
      <c r="P90" s="795" t="e">
        <f t="shared" si="23"/>
        <v>#DIV/0!</v>
      </c>
      <c r="Q90" s="594"/>
      <c r="R90" s="796">
        <f t="shared" si="24"/>
        <v>0</v>
      </c>
      <c r="S90" s="795">
        <f t="shared" si="25"/>
        <v>0</v>
      </c>
      <c r="T90" s="797">
        <f t="shared" si="26"/>
        <v>0</v>
      </c>
      <c r="U90" s="796">
        <f t="shared" si="27"/>
        <v>0</v>
      </c>
      <c r="V90" s="793" t="e">
        <f t="shared" si="28"/>
        <v>#DIV/0!</v>
      </c>
      <c r="W90" s="798" t="e">
        <f t="shared" si="29"/>
        <v>#DIV/0!</v>
      </c>
      <c r="X90" s="594"/>
      <c r="Y90"/>
    </row>
    <row r="91" spans="2:25" ht="14.4" x14ac:dyDescent="0.3">
      <c r="B91" s="791">
        <v>84</v>
      </c>
      <c r="C91" s="792"/>
      <c r="D91" s="594"/>
      <c r="E91" s="573" t="e">
        <f t="shared" si="19"/>
        <v>#DIV/0!</v>
      </c>
      <c r="F91" s="574" t="e">
        <f t="shared" si="20"/>
        <v>#DIV/0!</v>
      </c>
      <c r="G91" s="594"/>
      <c r="H91" s="791">
        <f t="shared" si="30"/>
        <v>84</v>
      </c>
      <c r="I91" s="793">
        <f t="shared" si="30"/>
        <v>0</v>
      </c>
      <c r="J91" s="794"/>
      <c r="K91" s="794"/>
      <c r="L91" s="594"/>
      <c r="M91" s="791">
        <f t="shared" si="21"/>
        <v>84</v>
      </c>
      <c r="N91" s="793">
        <f t="shared" si="22"/>
        <v>0</v>
      </c>
      <c r="O91" s="795" t="e">
        <f t="shared" si="18"/>
        <v>#DIV/0!</v>
      </c>
      <c r="P91" s="795" t="e">
        <f t="shared" si="23"/>
        <v>#DIV/0!</v>
      </c>
      <c r="Q91" s="594"/>
      <c r="R91" s="796">
        <f t="shared" si="24"/>
        <v>0</v>
      </c>
      <c r="S91" s="795">
        <f t="shared" si="25"/>
        <v>0</v>
      </c>
      <c r="T91" s="797">
        <f t="shared" si="26"/>
        <v>0</v>
      </c>
      <c r="U91" s="796">
        <f t="shared" si="27"/>
        <v>0</v>
      </c>
      <c r="V91" s="793" t="e">
        <f t="shared" si="28"/>
        <v>#DIV/0!</v>
      </c>
      <c r="W91" s="798" t="e">
        <f t="shared" si="29"/>
        <v>#DIV/0!</v>
      </c>
      <c r="X91" s="594"/>
      <c r="Y91"/>
    </row>
    <row r="92" spans="2:25" ht="14.4" x14ac:dyDescent="0.3">
      <c r="B92" s="791">
        <v>85</v>
      </c>
      <c r="C92" s="792"/>
      <c r="D92" s="594"/>
      <c r="E92" s="573" t="e">
        <f t="shared" si="19"/>
        <v>#DIV/0!</v>
      </c>
      <c r="F92" s="574" t="e">
        <f t="shared" si="20"/>
        <v>#DIV/0!</v>
      </c>
      <c r="G92" s="594"/>
      <c r="H92" s="791">
        <f t="shared" si="30"/>
        <v>85</v>
      </c>
      <c r="I92" s="793">
        <f t="shared" si="30"/>
        <v>0</v>
      </c>
      <c r="J92" s="794"/>
      <c r="K92" s="794"/>
      <c r="L92" s="594"/>
      <c r="M92" s="791">
        <f t="shared" si="21"/>
        <v>85</v>
      </c>
      <c r="N92" s="793">
        <f t="shared" si="22"/>
        <v>0</v>
      </c>
      <c r="O92" s="795" t="e">
        <f t="shared" si="18"/>
        <v>#DIV/0!</v>
      </c>
      <c r="P92" s="795" t="e">
        <f t="shared" si="23"/>
        <v>#DIV/0!</v>
      </c>
      <c r="Q92" s="594"/>
      <c r="R92" s="796">
        <f t="shared" si="24"/>
        <v>0</v>
      </c>
      <c r="S92" s="795">
        <f t="shared" si="25"/>
        <v>0</v>
      </c>
      <c r="T92" s="797">
        <f t="shared" si="26"/>
        <v>0</v>
      </c>
      <c r="U92" s="796">
        <f t="shared" si="27"/>
        <v>0</v>
      </c>
      <c r="V92" s="793" t="e">
        <f t="shared" si="28"/>
        <v>#DIV/0!</v>
      </c>
      <c r="W92" s="798" t="e">
        <f t="shared" si="29"/>
        <v>#DIV/0!</v>
      </c>
      <c r="X92" s="594"/>
      <c r="Y92"/>
    </row>
    <row r="93" spans="2:25" ht="14.4" x14ac:dyDescent="0.3">
      <c r="B93" s="791">
        <v>86</v>
      </c>
      <c r="C93" s="792"/>
      <c r="D93" s="594"/>
      <c r="E93" s="573" t="e">
        <f t="shared" si="19"/>
        <v>#DIV/0!</v>
      </c>
      <c r="F93" s="574" t="e">
        <f t="shared" si="20"/>
        <v>#DIV/0!</v>
      </c>
      <c r="G93" s="594"/>
      <c r="H93" s="791">
        <f t="shared" si="30"/>
        <v>86</v>
      </c>
      <c r="I93" s="793">
        <f t="shared" si="30"/>
        <v>0</v>
      </c>
      <c r="J93" s="794"/>
      <c r="K93" s="794"/>
      <c r="L93" s="594"/>
      <c r="M93" s="791">
        <f t="shared" si="21"/>
        <v>86</v>
      </c>
      <c r="N93" s="793">
        <f t="shared" si="22"/>
        <v>0</v>
      </c>
      <c r="O93" s="795" t="e">
        <f t="shared" si="18"/>
        <v>#DIV/0!</v>
      </c>
      <c r="P93" s="795" t="e">
        <f t="shared" si="23"/>
        <v>#DIV/0!</v>
      </c>
      <c r="Q93" s="594"/>
      <c r="R93" s="796">
        <f t="shared" si="24"/>
        <v>0</v>
      </c>
      <c r="S93" s="795">
        <f t="shared" si="25"/>
        <v>0</v>
      </c>
      <c r="T93" s="797">
        <f t="shared" si="26"/>
        <v>0</v>
      </c>
      <c r="U93" s="796">
        <f t="shared" si="27"/>
        <v>0</v>
      </c>
      <c r="V93" s="793" t="e">
        <f t="shared" si="28"/>
        <v>#DIV/0!</v>
      </c>
      <c r="W93" s="798" t="e">
        <f t="shared" si="29"/>
        <v>#DIV/0!</v>
      </c>
      <c r="X93" s="594"/>
      <c r="Y93"/>
    </row>
    <row r="94" spans="2:25" ht="14.4" x14ac:dyDescent="0.3">
      <c r="B94" s="791">
        <v>87</v>
      </c>
      <c r="C94" s="792"/>
      <c r="D94" s="594"/>
      <c r="E94" s="573" t="e">
        <f t="shared" si="19"/>
        <v>#DIV/0!</v>
      </c>
      <c r="F94" s="574" t="e">
        <f t="shared" si="20"/>
        <v>#DIV/0!</v>
      </c>
      <c r="G94" s="594"/>
      <c r="H94" s="791">
        <f t="shared" si="30"/>
        <v>87</v>
      </c>
      <c r="I94" s="793">
        <f t="shared" si="30"/>
        <v>0</v>
      </c>
      <c r="J94" s="794"/>
      <c r="K94" s="794"/>
      <c r="L94" s="594"/>
      <c r="M94" s="791">
        <f t="shared" si="21"/>
        <v>87</v>
      </c>
      <c r="N94" s="793">
        <f t="shared" si="22"/>
        <v>0</v>
      </c>
      <c r="O94" s="795" t="e">
        <f t="shared" si="18"/>
        <v>#DIV/0!</v>
      </c>
      <c r="P94" s="795" t="e">
        <f t="shared" si="23"/>
        <v>#DIV/0!</v>
      </c>
      <c r="Q94" s="594"/>
      <c r="R94" s="796">
        <f t="shared" si="24"/>
        <v>0</v>
      </c>
      <c r="S94" s="795">
        <f t="shared" si="25"/>
        <v>0</v>
      </c>
      <c r="T94" s="797">
        <f t="shared" si="26"/>
        <v>0</v>
      </c>
      <c r="U94" s="796">
        <f t="shared" si="27"/>
        <v>0</v>
      </c>
      <c r="V94" s="793" t="e">
        <f t="shared" si="28"/>
        <v>#DIV/0!</v>
      </c>
      <c r="W94" s="798" t="e">
        <f t="shared" si="29"/>
        <v>#DIV/0!</v>
      </c>
      <c r="X94" s="594"/>
      <c r="Y94"/>
    </row>
    <row r="95" spans="2:25" ht="14.4" x14ac:dyDescent="0.3">
      <c r="B95" s="791">
        <v>88</v>
      </c>
      <c r="C95" s="792"/>
      <c r="D95" s="594"/>
      <c r="E95" s="573" t="e">
        <f t="shared" si="19"/>
        <v>#DIV/0!</v>
      </c>
      <c r="F95" s="574" t="e">
        <f t="shared" si="20"/>
        <v>#DIV/0!</v>
      </c>
      <c r="G95" s="594"/>
      <c r="H95" s="791">
        <f t="shared" si="30"/>
        <v>88</v>
      </c>
      <c r="I95" s="793">
        <f t="shared" si="30"/>
        <v>0</v>
      </c>
      <c r="J95" s="794"/>
      <c r="K95" s="794"/>
      <c r="L95" s="594"/>
      <c r="M95" s="791">
        <f t="shared" si="21"/>
        <v>88</v>
      </c>
      <c r="N95" s="793">
        <f t="shared" si="22"/>
        <v>0</v>
      </c>
      <c r="O95" s="795" t="e">
        <f t="shared" si="18"/>
        <v>#DIV/0!</v>
      </c>
      <c r="P95" s="795" t="e">
        <f t="shared" si="23"/>
        <v>#DIV/0!</v>
      </c>
      <c r="Q95" s="594"/>
      <c r="R95" s="796">
        <f t="shared" si="24"/>
        <v>0</v>
      </c>
      <c r="S95" s="795">
        <f t="shared" si="25"/>
        <v>0</v>
      </c>
      <c r="T95" s="797">
        <f t="shared" si="26"/>
        <v>0</v>
      </c>
      <c r="U95" s="796">
        <f t="shared" si="27"/>
        <v>0</v>
      </c>
      <c r="V95" s="793" t="e">
        <f t="shared" si="28"/>
        <v>#DIV/0!</v>
      </c>
      <c r="W95" s="798" t="e">
        <f t="shared" si="29"/>
        <v>#DIV/0!</v>
      </c>
      <c r="X95" s="594"/>
      <c r="Y95"/>
    </row>
    <row r="96" spans="2:25" ht="14.4" x14ac:dyDescent="0.3">
      <c r="B96" s="791">
        <v>89</v>
      </c>
      <c r="C96" s="792"/>
      <c r="D96" s="594"/>
      <c r="E96" s="573" t="e">
        <f t="shared" si="19"/>
        <v>#DIV/0!</v>
      </c>
      <c r="F96" s="574" t="e">
        <f t="shared" si="20"/>
        <v>#DIV/0!</v>
      </c>
      <c r="G96" s="594"/>
      <c r="H96" s="791">
        <f t="shared" si="30"/>
        <v>89</v>
      </c>
      <c r="I96" s="793">
        <f t="shared" si="30"/>
        <v>0</v>
      </c>
      <c r="J96" s="794"/>
      <c r="K96" s="794"/>
      <c r="L96" s="594"/>
      <c r="M96" s="791">
        <f t="shared" si="21"/>
        <v>89</v>
      </c>
      <c r="N96" s="793">
        <f t="shared" si="22"/>
        <v>0</v>
      </c>
      <c r="O96" s="795" t="e">
        <f t="shared" si="18"/>
        <v>#DIV/0!</v>
      </c>
      <c r="P96" s="795" t="e">
        <f t="shared" si="23"/>
        <v>#DIV/0!</v>
      </c>
      <c r="Q96" s="594"/>
      <c r="R96" s="796">
        <f t="shared" si="24"/>
        <v>0</v>
      </c>
      <c r="S96" s="795">
        <f t="shared" si="25"/>
        <v>0</v>
      </c>
      <c r="T96" s="797">
        <f t="shared" si="26"/>
        <v>0</v>
      </c>
      <c r="U96" s="796">
        <f t="shared" si="27"/>
        <v>0</v>
      </c>
      <c r="V96" s="793" t="e">
        <f t="shared" si="28"/>
        <v>#DIV/0!</v>
      </c>
      <c r="W96" s="798" t="e">
        <f t="shared" si="29"/>
        <v>#DIV/0!</v>
      </c>
      <c r="X96" s="594"/>
      <c r="Y96"/>
    </row>
    <row r="97" spans="2:25" ht="14.4" x14ac:dyDescent="0.3">
      <c r="B97" s="791">
        <v>90</v>
      </c>
      <c r="C97" s="792"/>
      <c r="D97" s="594"/>
      <c r="E97" s="573" t="e">
        <f t="shared" si="19"/>
        <v>#DIV/0!</v>
      </c>
      <c r="F97" s="574" t="e">
        <f t="shared" si="20"/>
        <v>#DIV/0!</v>
      </c>
      <c r="G97" s="594"/>
      <c r="H97" s="791">
        <f t="shared" si="30"/>
        <v>90</v>
      </c>
      <c r="I97" s="793">
        <f t="shared" si="30"/>
        <v>0</v>
      </c>
      <c r="J97" s="794"/>
      <c r="K97" s="794"/>
      <c r="L97" s="594"/>
      <c r="M97" s="791">
        <f t="shared" si="21"/>
        <v>90</v>
      </c>
      <c r="N97" s="793">
        <f t="shared" si="22"/>
        <v>0</v>
      </c>
      <c r="O97" s="795" t="e">
        <f t="shared" si="18"/>
        <v>#DIV/0!</v>
      </c>
      <c r="P97" s="795" t="e">
        <f t="shared" si="23"/>
        <v>#DIV/0!</v>
      </c>
      <c r="Q97" s="594"/>
      <c r="R97" s="796">
        <f t="shared" si="24"/>
        <v>0</v>
      </c>
      <c r="S97" s="795">
        <f t="shared" si="25"/>
        <v>0</v>
      </c>
      <c r="T97" s="797">
        <f t="shared" si="26"/>
        <v>0</v>
      </c>
      <c r="U97" s="796">
        <f t="shared" si="27"/>
        <v>0</v>
      </c>
      <c r="V97" s="793" t="e">
        <f t="shared" si="28"/>
        <v>#DIV/0!</v>
      </c>
      <c r="W97" s="798" t="e">
        <f t="shared" si="29"/>
        <v>#DIV/0!</v>
      </c>
      <c r="X97" s="594"/>
      <c r="Y97"/>
    </row>
    <row r="98" spans="2:25" ht="14.4" x14ac:dyDescent="0.3">
      <c r="B98" s="791">
        <v>91</v>
      </c>
      <c r="C98" s="792"/>
      <c r="D98" s="594"/>
      <c r="E98" s="573" t="e">
        <f t="shared" si="19"/>
        <v>#DIV/0!</v>
      </c>
      <c r="F98" s="574" t="e">
        <f t="shared" si="20"/>
        <v>#DIV/0!</v>
      </c>
      <c r="G98" s="594"/>
      <c r="H98" s="791">
        <f t="shared" si="30"/>
        <v>91</v>
      </c>
      <c r="I98" s="793">
        <f t="shared" si="30"/>
        <v>0</v>
      </c>
      <c r="J98" s="794"/>
      <c r="K98" s="794"/>
      <c r="L98" s="594"/>
      <c r="M98" s="791">
        <f t="shared" si="21"/>
        <v>91</v>
      </c>
      <c r="N98" s="793">
        <f t="shared" si="22"/>
        <v>0</v>
      </c>
      <c r="O98" s="795" t="e">
        <f t="shared" si="18"/>
        <v>#DIV/0!</v>
      </c>
      <c r="P98" s="795" t="e">
        <f t="shared" si="23"/>
        <v>#DIV/0!</v>
      </c>
      <c r="Q98" s="594"/>
      <c r="R98" s="796">
        <f t="shared" si="24"/>
        <v>0</v>
      </c>
      <c r="S98" s="795">
        <f t="shared" si="25"/>
        <v>0</v>
      </c>
      <c r="T98" s="797">
        <f t="shared" si="26"/>
        <v>0</v>
      </c>
      <c r="U98" s="796">
        <f t="shared" si="27"/>
        <v>0</v>
      </c>
      <c r="V98" s="793" t="e">
        <f t="shared" si="28"/>
        <v>#DIV/0!</v>
      </c>
      <c r="W98" s="798" t="e">
        <f t="shared" si="29"/>
        <v>#DIV/0!</v>
      </c>
      <c r="X98" s="594"/>
      <c r="Y98"/>
    </row>
    <row r="99" spans="2:25" ht="14.4" x14ac:dyDescent="0.3">
      <c r="B99" s="791">
        <v>92</v>
      </c>
      <c r="C99" s="792"/>
      <c r="D99" s="594"/>
      <c r="E99" s="573" t="e">
        <f t="shared" si="19"/>
        <v>#DIV/0!</v>
      </c>
      <c r="F99" s="574" t="e">
        <f t="shared" si="20"/>
        <v>#DIV/0!</v>
      </c>
      <c r="G99" s="594"/>
      <c r="H99" s="791">
        <f t="shared" si="30"/>
        <v>92</v>
      </c>
      <c r="I99" s="793">
        <f t="shared" si="30"/>
        <v>0</v>
      </c>
      <c r="J99" s="794"/>
      <c r="K99" s="794"/>
      <c r="L99" s="594"/>
      <c r="M99" s="791">
        <f t="shared" si="21"/>
        <v>92</v>
      </c>
      <c r="N99" s="793">
        <f t="shared" si="22"/>
        <v>0</v>
      </c>
      <c r="O99" s="795" t="e">
        <f t="shared" si="18"/>
        <v>#DIV/0!</v>
      </c>
      <c r="P99" s="795" t="e">
        <f t="shared" si="23"/>
        <v>#DIV/0!</v>
      </c>
      <c r="Q99" s="594"/>
      <c r="R99" s="796">
        <f t="shared" si="24"/>
        <v>0</v>
      </c>
      <c r="S99" s="795">
        <f t="shared" si="25"/>
        <v>0</v>
      </c>
      <c r="T99" s="797">
        <f t="shared" si="26"/>
        <v>0</v>
      </c>
      <c r="U99" s="796">
        <f t="shared" si="27"/>
        <v>0</v>
      </c>
      <c r="V99" s="793" t="e">
        <f t="shared" si="28"/>
        <v>#DIV/0!</v>
      </c>
      <c r="W99" s="798" t="e">
        <f t="shared" si="29"/>
        <v>#DIV/0!</v>
      </c>
      <c r="X99" s="594"/>
      <c r="Y99"/>
    </row>
    <row r="100" spans="2:25" ht="14.4" x14ac:dyDescent="0.3">
      <c r="B100" s="791">
        <v>93</v>
      </c>
      <c r="C100" s="792"/>
      <c r="D100" s="594"/>
      <c r="E100" s="573" t="e">
        <f t="shared" si="19"/>
        <v>#DIV/0!</v>
      </c>
      <c r="F100" s="574" t="e">
        <f t="shared" si="20"/>
        <v>#DIV/0!</v>
      </c>
      <c r="G100" s="594"/>
      <c r="H100" s="791">
        <f t="shared" si="30"/>
        <v>93</v>
      </c>
      <c r="I100" s="793">
        <f t="shared" si="30"/>
        <v>0</v>
      </c>
      <c r="J100" s="794"/>
      <c r="K100" s="794"/>
      <c r="L100" s="594"/>
      <c r="M100" s="791">
        <f t="shared" si="21"/>
        <v>93</v>
      </c>
      <c r="N100" s="793">
        <f t="shared" si="22"/>
        <v>0</v>
      </c>
      <c r="O100" s="795" t="e">
        <f t="shared" si="18"/>
        <v>#DIV/0!</v>
      </c>
      <c r="P100" s="795" t="e">
        <f t="shared" si="23"/>
        <v>#DIV/0!</v>
      </c>
      <c r="Q100" s="594"/>
      <c r="R100" s="796">
        <f t="shared" si="24"/>
        <v>0</v>
      </c>
      <c r="S100" s="795">
        <f t="shared" si="25"/>
        <v>0</v>
      </c>
      <c r="T100" s="797">
        <f t="shared" si="26"/>
        <v>0</v>
      </c>
      <c r="U100" s="796">
        <f t="shared" si="27"/>
        <v>0</v>
      </c>
      <c r="V100" s="793" t="e">
        <f t="shared" si="28"/>
        <v>#DIV/0!</v>
      </c>
      <c r="W100" s="798" t="e">
        <f t="shared" si="29"/>
        <v>#DIV/0!</v>
      </c>
      <c r="X100" s="594"/>
      <c r="Y100"/>
    </row>
    <row r="101" spans="2:25" ht="14.4" x14ac:dyDescent="0.3">
      <c r="B101" s="791">
        <v>94</v>
      </c>
      <c r="C101" s="792"/>
      <c r="D101" s="594"/>
      <c r="E101" s="573" t="e">
        <f t="shared" si="19"/>
        <v>#DIV/0!</v>
      </c>
      <c r="F101" s="574" t="e">
        <f t="shared" si="20"/>
        <v>#DIV/0!</v>
      </c>
      <c r="G101" s="594"/>
      <c r="H101" s="791">
        <f t="shared" si="30"/>
        <v>94</v>
      </c>
      <c r="I101" s="793">
        <f t="shared" si="30"/>
        <v>0</v>
      </c>
      <c r="J101" s="794"/>
      <c r="K101" s="794"/>
      <c r="L101" s="594"/>
      <c r="M101" s="791">
        <f t="shared" si="21"/>
        <v>94</v>
      </c>
      <c r="N101" s="793">
        <f t="shared" si="22"/>
        <v>0</v>
      </c>
      <c r="O101" s="795" t="e">
        <f t="shared" si="18"/>
        <v>#DIV/0!</v>
      </c>
      <c r="P101" s="795" t="e">
        <f t="shared" si="23"/>
        <v>#DIV/0!</v>
      </c>
      <c r="Q101" s="594"/>
      <c r="R101" s="796">
        <f t="shared" si="24"/>
        <v>0</v>
      </c>
      <c r="S101" s="795">
        <f t="shared" si="25"/>
        <v>0</v>
      </c>
      <c r="T101" s="797">
        <f t="shared" si="26"/>
        <v>0</v>
      </c>
      <c r="U101" s="796">
        <f t="shared" si="27"/>
        <v>0</v>
      </c>
      <c r="V101" s="793" t="e">
        <f t="shared" si="28"/>
        <v>#DIV/0!</v>
      </c>
      <c r="W101" s="798" t="e">
        <f t="shared" si="29"/>
        <v>#DIV/0!</v>
      </c>
      <c r="X101" s="594"/>
      <c r="Y101"/>
    </row>
    <row r="102" spans="2:25" ht="14.4" x14ac:dyDescent="0.3">
      <c r="B102" s="791">
        <v>95</v>
      </c>
      <c r="C102" s="792"/>
      <c r="D102" s="594"/>
      <c r="E102" s="573" t="e">
        <f t="shared" si="19"/>
        <v>#DIV/0!</v>
      </c>
      <c r="F102" s="574" t="e">
        <f t="shared" si="20"/>
        <v>#DIV/0!</v>
      </c>
      <c r="G102" s="594"/>
      <c r="H102" s="791">
        <f t="shared" si="30"/>
        <v>95</v>
      </c>
      <c r="I102" s="793">
        <f t="shared" si="30"/>
        <v>0</v>
      </c>
      <c r="J102" s="794"/>
      <c r="K102" s="794"/>
      <c r="L102" s="594"/>
      <c r="M102" s="791">
        <f t="shared" si="21"/>
        <v>95</v>
      </c>
      <c r="N102" s="793">
        <f t="shared" si="22"/>
        <v>0</v>
      </c>
      <c r="O102" s="795" t="e">
        <f t="shared" si="18"/>
        <v>#DIV/0!</v>
      </c>
      <c r="P102" s="795" t="e">
        <f t="shared" si="23"/>
        <v>#DIV/0!</v>
      </c>
      <c r="Q102" s="594"/>
      <c r="R102" s="796">
        <f t="shared" si="24"/>
        <v>0</v>
      </c>
      <c r="S102" s="795">
        <f t="shared" si="25"/>
        <v>0</v>
      </c>
      <c r="T102" s="797">
        <f t="shared" si="26"/>
        <v>0</v>
      </c>
      <c r="U102" s="796">
        <f t="shared" si="27"/>
        <v>0</v>
      </c>
      <c r="V102" s="793" t="e">
        <f t="shared" si="28"/>
        <v>#DIV/0!</v>
      </c>
      <c r="W102" s="798" t="e">
        <f t="shared" si="29"/>
        <v>#DIV/0!</v>
      </c>
      <c r="X102" s="594"/>
      <c r="Y102"/>
    </row>
    <row r="103" spans="2:25" ht="14.4" x14ac:dyDescent="0.3">
      <c r="B103" s="791">
        <v>96</v>
      </c>
      <c r="C103" s="792"/>
      <c r="D103" s="594"/>
      <c r="E103" s="573" t="e">
        <f t="shared" si="19"/>
        <v>#DIV/0!</v>
      </c>
      <c r="F103" s="574" t="e">
        <f t="shared" si="20"/>
        <v>#DIV/0!</v>
      </c>
      <c r="G103" s="594"/>
      <c r="H103" s="791">
        <f t="shared" si="30"/>
        <v>96</v>
      </c>
      <c r="I103" s="793">
        <f t="shared" si="30"/>
        <v>0</v>
      </c>
      <c r="J103" s="794"/>
      <c r="K103" s="794"/>
      <c r="L103" s="594"/>
      <c r="M103" s="791">
        <f t="shared" si="21"/>
        <v>96</v>
      </c>
      <c r="N103" s="793">
        <f t="shared" si="22"/>
        <v>0</v>
      </c>
      <c r="O103" s="795" t="e">
        <f t="shared" si="18"/>
        <v>#DIV/0!</v>
      </c>
      <c r="P103" s="795" t="e">
        <f t="shared" si="23"/>
        <v>#DIV/0!</v>
      </c>
      <c r="Q103" s="594"/>
      <c r="R103" s="796">
        <f t="shared" si="24"/>
        <v>0</v>
      </c>
      <c r="S103" s="795">
        <f t="shared" si="25"/>
        <v>0</v>
      </c>
      <c r="T103" s="797">
        <f t="shared" si="26"/>
        <v>0</v>
      </c>
      <c r="U103" s="796">
        <f t="shared" si="27"/>
        <v>0</v>
      </c>
      <c r="V103" s="793" t="e">
        <f t="shared" si="28"/>
        <v>#DIV/0!</v>
      </c>
      <c r="W103" s="798" t="e">
        <f t="shared" si="29"/>
        <v>#DIV/0!</v>
      </c>
      <c r="X103" s="594"/>
      <c r="Y103"/>
    </row>
    <row r="104" spans="2:25" ht="14.4" x14ac:dyDescent="0.3">
      <c r="B104" s="791">
        <v>97</v>
      </c>
      <c r="C104" s="792"/>
      <c r="D104" s="594"/>
      <c r="E104" s="573" t="e">
        <f t="shared" si="19"/>
        <v>#DIV/0!</v>
      </c>
      <c r="F104" s="574" t="e">
        <f t="shared" si="20"/>
        <v>#DIV/0!</v>
      </c>
      <c r="G104" s="594"/>
      <c r="H104" s="791">
        <f t="shared" si="30"/>
        <v>97</v>
      </c>
      <c r="I104" s="793">
        <f t="shared" si="30"/>
        <v>0</v>
      </c>
      <c r="J104" s="794"/>
      <c r="K104" s="794"/>
      <c r="L104" s="594"/>
      <c r="M104" s="791">
        <f t="shared" si="21"/>
        <v>97</v>
      </c>
      <c r="N104" s="793">
        <f t="shared" si="22"/>
        <v>0</v>
      </c>
      <c r="O104" s="795" t="e">
        <f t="shared" si="18"/>
        <v>#DIV/0!</v>
      </c>
      <c r="P104" s="795" t="e">
        <f t="shared" si="23"/>
        <v>#DIV/0!</v>
      </c>
      <c r="Q104" s="594"/>
      <c r="R104" s="796">
        <f t="shared" si="24"/>
        <v>0</v>
      </c>
      <c r="S104" s="795">
        <f t="shared" si="25"/>
        <v>0</v>
      </c>
      <c r="T104" s="797">
        <f t="shared" si="26"/>
        <v>0</v>
      </c>
      <c r="U104" s="796">
        <f t="shared" si="27"/>
        <v>0</v>
      </c>
      <c r="V104" s="793" t="e">
        <f t="shared" si="28"/>
        <v>#DIV/0!</v>
      </c>
      <c r="W104" s="798" t="e">
        <f t="shared" si="29"/>
        <v>#DIV/0!</v>
      </c>
      <c r="X104" s="594"/>
      <c r="Y104"/>
    </row>
    <row r="105" spans="2:25" ht="14.4" x14ac:dyDescent="0.3">
      <c r="B105" s="791">
        <v>98</v>
      </c>
      <c r="C105" s="792"/>
      <c r="D105" s="594"/>
      <c r="E105" s="573" t="e">
        <f t="shared" si="19"/>
        <v>#DIV/0!</v>
      </c>
      <c r="F105" s="574" t="e">
        <f t="shared" si="20"/>
        <v>#DIV/0!</v>
      </c>
      <c r="G105" s="594"/>
      <c r="H105" s="791">
        <f t="shared" si="30"/>
        <v>98</v>
      </c>
      <c r="I105" s="793">
        <f t="shared" si="30"/>
        <v>0</v>
      </c>
      <c r="J105" s="794"/>
      <c r="K105" s="794"/>
      <c r="L105" s="594"/>
      <c r="M105" s="791">
        <f t="shared" si="21"/>
        <v>98</v>
      </c>
      <c r="N105" s="793">
        <f t="shared" si="22"/>
        <v>0</v>
      </c>
      <c r="O105" s="795" t="e">
        <f t="shared" si="18"/>
        <v>#DIV/0!</v>
      </c>
      <c r="P105" s="795" t="e">
        <f t="shared" si="23"/>
        <v>#DIV/0!</v>
      </c>
      <c r="Q105" s="594"/>
      <c r="R105" s="796">
        <f t="shared" si="24"/>
        <v>0</v>
      </c>
      <c r="S105" s="795">
        <f t="shared" si="25"/>
        <v>0</v>
      </c>
      <c r="T105" s="797">
        <f t="shared" si="26"/>
        <v>0</v>
      </c>
      <c r="U105" s="796">
        <f t="shared" si="27"/>
        <v>0</v>
      </c>
      <c r="V105" s="793" t="e">
        <f t="shared" si="28"/>
        <v>#DIV/0!</v>
      </c>
      <c r="W105" s="798" t="e">
        <f t="shared" si="29"/>
        <v>#DIV/0!</v>
      </c>
      <c r="X105" s="594"/>
      <c r="Y105"/>
    </row>
    <row r="106" spans="2:25" ht="14.4" x14ac:dyDescent="0.3">
      <c r="B106" s="791">
        <v>99</v>
      </c>
      <c r="C106" s="792"/>
      <c r="D106" s="594"/>
      <c r="E106" s="573" t="e">
        <f t="shared" si="19"/>
        <v>#DIV/0!</v>
      </c>
      <c r="F106" s="574" t="e">
        <f t="shared" si="20"/>
        <v>#DIV/0!</v>
      </c>
      <c r="G106" s="594"/>
      <c r="H106" s="791">
        <f>B106</f>
        <v>99</v>
      </c>
      <c r="I106" s="793">
        <f>C106</f>
        <v>0</v>
      </c>
      <c r="J106" s="794"/>
      <c r="K106" s="794"/>
      <c r="L106" s="594"/>
      <c r="M106" s="791">
        <f>H106</f>
        <v>99</v>
      </c>
      <c r="N106" s="793">
        <f t="shared" si="22"/>
        <v>0</v>
      </c>
      <c r="O106" s="795" t="e">
        <f>N106*(1+E106)</f>
        <v>#DIV/0!</v>
      </c>
      <c r="P106" s="795" t="e">
        <f t="shared" si="23"/>
        <v>#DIV/0!</v>
      </c>
      <c r="Q106" s="594"/>
      <c r="R106" s="796">
        <f t="shared" si="24"/>
        <v>0</v>
      </c>
      <c r="S106" s="795">
        <f t="shared" si="25"/>
        <v>0</v>
      </c>
      <c r="T106" s="797">
        <f t="shared" si="26"/>
        <v>0</v>
      </c>
      <c r="U106" s="796">
        <f t="shared" si="27"/>
        <v>0</v>
      </c>
      <c r="V106" s="793" t="e">
        <f t="shared" si="28"/>
        <v>#DIV/0!</v>
      </c>
      <c r="W106" s="798" t="e">
        <f t="shared" si="29"/>
        <v>#DIV/0!</v>
      </c>
      <c r="X106" s="594"/>
      <c r="Y106"/>
    </row>
    <row r="107" spans="2:25" ht="15" thickBot="1" x14ac:dyDescent="0.35">
      <c r="B107" s="791">
        <v>100</v>
      </c>
      <c r="C107" s="792"/>
      <c r="D107" s="594"/>
      <c r="E107" s="573" t="e">
        <f t="shared" si="19"/>
        <v>#DIV/0!</v>
      </c>
      <c r="F107" s="574" t="e">
        <f t="shared" si="20"/>
        <v>#DIV/0!</v>
      </c>
      <c r="G107" s="594"/>
      <c r="H107" s="791">
        <f>B107</f>
        <v>100</v>
      </c>
      <c r="I107" s="793">
        <f>C107</f>
        <v>0</v>
      </c>
      <c r="J107" s="794"/>
      <c r="K107" s="794"/>
      <c r="L107" s="594"/>
      <c r="M107" s="791">
        <f>H107</f>
        <v>100</v>
      </c>
      <c r="N107" s="793">
        <f t="shared" si="22"/>
        <v>0</v>
      </c>
      <c r="O107" s="795" t="e">
        <f>N107*(1+E107)</f>
        <v>#DIV/0!</v>
      </c>
      <c r="P107" s="795" t="e">
        <f t="shared" si="23"/>
        <v>#DIV/0!</v>
      </c>
      <c r="Q107" s="594"/>
      <c r="R107" s="802">
        <f t="shared" si="24"/>
        <v>0</v>
      </c>
      <c r="S107" s="803">
        <f t="shared" si="25"/>
        <v>0</v>
      </c>
      <c r="T107" s="804">
        <f t="shared" si="26"/>
        <v>0</v>
      </c>
      <c r="U107" s="802">
        <f t="shared" si="27"/>
        <v>0</v>
      </c>
      <c r="V107" s="805" t="e">
        <f t="shared" si="28"/>
        <v>#DIV/0!</v>
      </c>
      <c r="W107" s="806" t="e">
        <f t="shared" si="29"/>
        <v>#DIV/0!</v>
      </c>
      <c r="X107" s="594"/>
      <c r="Y107"/>
    </row>
    <row r="110" spans="2:25" ht="20.85" customHeight="1" x14ac:dyDescent="0.25">
      <c r="B110" s="594"/>
      <c r="C110" s="594"/>
      <c r="D110" s="594"/>
      <c r="E110" s="594"/>
      <c r="F110" s="594"/>
      <c r="G110" s="594"/>
      <c r="H110" s="594"/>
      <c r="I110" s="594"/>
      <c r="J110" s="594"/>
      <c r="K110" s="594"/>
      <c r="L110" s="594"/>
      <c r="M110" s="594"/>
      <c r="N110" s="594"/>
      <c r="O110" s="594"/>
      <c r="P110" s="594"/>
      <c r="Q110" s="594"/>
      <c r="R110" s="594"/>
      <c r="S110" s="594"/>
      <c r="T110" s="594"/>
      <c r="U110" s="594"/>
      <c r="V110" s="594"/>
      <c r="W110" s="594"/>
      <c r="X110" s="594"/>
      <c r="Y110" s="594"/>
    </row>
  </sheetData>
  <mergeCells count="8">
    <mergeCell ref="U6:W6"/>
    <mergeCell ref="R6:T6"/>
    <mergeCell ref="B1:X1"/>
    <mergeCell ref="B5:C5"/>
    <mergeCell ref="E5:F5"/>
    <mergeCell ref="H5:K5"/>
    <mergeCell ref="M5:P5"/>
    <mergeCell ref="R5:W5"/>
  </mergeCells>
  <pageMargins left="0.7" right="0.7" top="0.75" bottom="0.75" header="0.3" footer="0.3"/>
  <pageSetup orientation="portrait" horizontalDpi="4294967293" verticalDpi="4294967294" r:id="rId1"/>
  <headerFooter>
    <oddFooter>&amp;L&amp;1#&amp;"Calibri"&amp;10&amp;K000000John Keells Group - Confidential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A41DE-3CAC-47EE-A74B-8A646AB49B90}">
  <sheetPr codeName="Sheet26">
    <tabColor rgb="FFFF0000"/>
  </sheetPr>
  <dimension ref="A1:F16"/>
  <sheetViews>
    <sheetView showGridLines="0" zoomScaleNormal="100" workbookViewId="0">
      <selection sqref="A1:C1"/>
    </sheetView>
  </sheetViews>
  <sheetFormatPr defaultColWidth="9.44140625" defaultRowHeight="13.2" x14ac:dyDescent="0.25"/>
  <cols>
    <col min="1" max="1" width="2.44140625" style="102" customWidth="1"/>
    <col min="2" max="2" width="46" style="102" customWidth="1"/>
    <col min="3" max="3" width="20.5546875" style="102" customWidth="1"/>
    <col min="4" max="4" width="14.5546875" style="102" customWidth="1"/>
    <col min="5" max="5" width="15.44140625" style="102" customWidth="1"/>
    <col min="6" max="16384" width="9.44140625" style="102"/>
  </cols>
  <sheetData>
    <row r="1" spans="1:6" x14ac:dyDescent="0.25">
      <c r="A1" s="1093" t="s">
        <v>753</v>
      </c>
      <c r="B1" s="1093"/>
      <c r="C1" s="1093"/>
      <c r="D1" s="807"/>
      <c r="E1" s="807"/>
      <c r="F1" s="807"/>
    </row>
    <row r="2" spans="1:6" x14ac:dyDescent="0.25">
      <c r="A2" s="103" t="s">
        <v>518</v>
      </c>
      <c r="B2" s="103"/>
      <c r="C2" s="594"/>
      <c r="D2" s="807"/>
      <c r="E2" s="807"/>
      <c r="F2" s="807"/>
    </row>
    <row r="3" spans="1:6" x14ac:dyDescent="0.25">
      <c r="A3" s="594" t="s">
        <v>253</v>
      </c>
      <c r="B3" s="594"/>
      <c r="C3" s="594"/>
      <c r="D3" s="807"/>
      <c r="E3" s="807"/>
      <c r="F3" s="807"/>
    </row>
    <row r="4" spans="1:6" x14ac:dyDescent="0.25">
      <c r="A4" s="594" t="s">
        <v>530</v>
      </c>
      <c r="B4" s="594"/>
      <c r="C4" s="594"/>
      <c r="D4" s="807"/>
      <c r="E4" s="807"/>
      <c r="F4" s="807"/>
    </row>
    <row r="5" spans="1:6" s="104" customFormat="1" x14ac:dyDescent="0.25">
      <c r="A5" s="15"/>
      <c r="B5" s="103" t="s">
        <v>754</v>
      </c>
      <c r="C5" s="15"/>
    </row>
    <row r="6" spans="1:6" x14ac:dyDescent="0.25">
      <c r="A6" s="594"/>
      <c r="B6" s="1092" t="s">
        <v>755</v>
      </c>
      <c r="C6" s="1092"/>
      <c r="D6" s="807"/>
      <c r="E6" s="807"/>
      <c r="F6" s="807"/>
    </row>
    <row r="7" spans="1:6" x14ac:dyDescent="0.25">
      <c r="A7" s="594"/>
      <c r="B7" s="105"/>
      <c r="C7" s="106"/>
      <c r="D7" s="807"/>
      <c r="E7" s="807"/>
      <c r="F7" s="807"/>
    </row>
    <row r="8" spans="1:6" x14ac:dyDescent="0.25">
      <c r="A8" s="594"/>
      <c r="B8" s="107" t="s">
        <v>756</v>
      </c>
      <c r="C8" s="808" t="s">
        <v>757</v>
      </c>
      <c r="D8" s="807"/>
      <c r="E8" s="807"/>
      <c r="F8" s="807"/>
    </row>
    <row r="9" spans="1:6" ht="16.350000000000001" customHeight="1" x14ac:dyDescent="0.25">
      <c r="A9" s="594"/>
      <c r="B9" s="108" t="s">
        <v>758</v>
      </c>
      <c r="C9" s="809">
        <f>'II TAC'!D39</f>
        <v>0</v>
      </c>
      <c r="D9" s="810"/>
      <c r="E9" s="810"/>
      <c r="F9" s="811"/>
    </row>
    <row r="10" spans="1:6" x14ac:dyDescent="0.25">
      <c r="A10" s="594"/>
      <c r="B10" s="812" t="s">
        <v>759</v>
      </c>
      <c r="C10" s="809" t="e">
        <f>'III RCR'!E22</f>
        <v>#DIV/0!</v>
      </c>
      <c r="D10" s="810"/>
      <c r="E10" s="810"/>
      <c r="F10" s="811"/>
    </row>
    <row r="11" spans="1:6" ht="15.6" customHeight="1" x14ac:dyDescent="0.25">
      <c r="A11" s="594"/>
      <c r="B11" s="812"/>
      <c r="C11" s="812"/>
      <c r="D11" s="810"/>
      <c r="E11" s="810"/>
      <c r="F11" s="811"/>
    </row>
    <row r="12" spans="1:6" ht="22.35" customHeight="1" x14ac:dyDescent="0.25">
      <c r="A12" s="594"/>
      <c r="B12" s="561" t="s">
        <v>760</v>
      </c>
      <c r="C12" s="813" t="e">
        <f>C9/C10</f>
        <v>#DIV/0!</v>
      </c>
      <c r="D12" s="810"/>
      <c r="E12" s="814"/>
      <c r="F12" s="811"/>
    </row>
    <row r="13" spans="1:6" ht="15" customHeight="1" x14ac:dyDescent="0.25">
      <c r="A13" s="594"/>
      <c r="B13" s="812"/>
      <c r="C13" s="812"/>
      <c r="D13" s="810"/>
      <c r="E13" s="814"/>
      <c r="F13" s="811"/>
    </row>
    <row r="14" spans="1:6" ht="22.35" customHeight="1" x14ac:dyDescent="0.25">
      <c r="A14" s="594"/>
      <c r="B14" s="109" t="s">
        <v>761</v>
      </c>
      <c r="C14" s="815">
        <v>500000</v>
      </c>
      <c r="D14" s="810"/>
      <c r="E14" s="810"/>
      <c r="F14" s="811"/>
    </row>
    <row r="15" spans="1:6" ht="22.35" customHeight="1" x14ac:dyDescent="0.25">
      <c r="A15" s="594"/>
      <c r="B15" s="816" t="s">
        <v>762</v>
      </c>
      <c r="C15" s="817" t="e">
        <f>IF(AND((C12&gt;120%),(C9&gt;C14)),"Yes","No")</f>
        <v>#DIV/0!</v>
      </c>
      <c r="D15" s="807"/>
      <c r="E15" s="807"/>
      <c r="F15" s="807"/>
    </row>
    <row r="16" spans="1:6" x14ac:dyDescent="0.25">
      <c r="A16" s="818"/>
      <c r="B16" s="818"/>
      <c r="C16" s="818"/>
      <c r="D16" s="807"/>
      <c r="E16" s="807"/>
      <c r="F16" s="807"/>
    </row>
  </sheetData>
  <mergeCells count="2">
    <mergeCell ref="B6:C6"/>
    <mergeCell ref="A1:C1"/>
  </mergeCells>
  <conditionalFormatting sqref="C15">
    <cfRule type="cellIs" dxfId="0" priority="1" operator="equal">
      <formula>"NO"</formula>
    </cfRule>
  </conditionalFormatting>
  <pageMargins left="0.75" right="0.75" top="1" bottom="1" header="0.5" footer="0.5"/>
  <pageSetup scale="90" orientation="landscape" r:id="rId1"/>
  <headerFooter alignWithMargins="0">
    <oddFooter>&amp;L&amp;1#&amp;"Calibri"&amp;10&amp;K000000John Keells Group - Confidential</oddFooter>
  </headerFooter>
  <cellWatches>
    <cellWatch r="C12"/>
  </cellWatch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BBC29-EC68-4C1B-8359-880E76B8FC31}">
  <sheetPr codeName="Sheet28">
    <tabColor rgb="FFFF0000"/>
  </sheetPr>
  <dimension ref="A1:G39"/>
  <sheetViews>
    <sheetView showGridLines="0" zoomScaleNormal="100" workbookViewId="0">
      <selection activeCell="D21" sqref="D21"/>
    </sheetView>
  </sheetViews>
  <sheetFormatPr defaultColWidth="9.44140625" defaultRowHeight="13.2" x14ac:dyDescent="0.25"/>
  <cols>
    <col min="1" max="1" width="5.44140625" style="13" customWidth="1"/>
    <col min="2" max="2" width="80.5546875" style="41" bestFit="1" customWidth="1"/>
    <col min="3" max="3" width="1.44140625" style="13" customWidth="1"/>
    <col min="4" max="4" width="14.44140625" style="25" bestFit="1" customWidth="1"/>
    <col min="5" max="5" width="5.44140625" style="13" customWidth="1"/>
    <col min="6" max="6" width="14.5546875" style="13" bestFit="1" customWidth="1"/>
    <col min="7" max="7" width="11.44140625" style="13" bestFit="1" customWidth="1"/>
    <col min="8" max="16384" width="9.44140625" style="13"/>
  </cols>
  <sheetData>
    <row r="1" spans="1:7" x14ac:dyDescent="0.25">
      <c r="A1" s="1100" t="s">
        <v>763</v>
      </c>
      <c r="B1" s="1093"/>
      <c r="C1" s="1093"/>
      <c r="D1" s="1093"/>
      <c r="E1" s="1101"/>
      <c r="F1" s="594"/>
      <c r="G1" s="594"/>
    </row>
    <row r="2" spans="1:7" x14ac:dyDescent="0.25">
      <c r="A2" s="103" t="s">
        <v>518</v>
      </c>
      <c r="B2" s="615"/>
      <c r="C2" s="594"/>
      <c r="D2" s="685"/>
      <c r="E2" s="819"/>
      <c r="F2" s="594"/>
      <c r="G2" s="594"/>
    </row>
    <row r="3" spans="1:7" x14ac:dyDescent="0.25">
      <c r="A3" s="594" t="s">
        <v>253</v>
      </c>
      <c r="B3" s="615"/>
      <c r="C3" s="594"/>
      <c r="D3" s="685"/>
      <c r="E3" s="819"/>
      <c r="F3" s="594"/>
      <c r="G3" s="594"/>
    </row>
    <row r="4" spans="1:7" x14ac:dyDescent="0.25">
      <c r="A4" s="594" t="s">
        <v>530</v>
      </c>
      <c r="B4" s="615"/>
      <c r="C4" s="594"/>
      <c r="D4" s="685"/>
      <c r="E4" s="819"/>
      <c r="F4" s="594"/>
      <c r="G4" s="594"/>
    </row>
    <row r="5" spans="1:7" x14ac:dyDescent="0.25">
      <c r="A5" s="820"/>
      <c r="B5" s="1094" t="s">
        <v>764</v>
      </c>
      <c r="C5" s="1095"/>
      <c r="D5" s="1096"/>
      <c r="E5" s="96"/>
      <c r="F5" s="594"/>
      <c r="G5" s="594"/>
    </row>
    <row r="6" spans="1:7" ht="16.5" customHeight="1" x14ac:dyDescent="0.25">
      <c r="A6" s="820"/>
      <c r="B6" s="1097" t="s">
        <v>765</v>
      </c>
      <c r="C6" s="1098"/>
      <c r="D6" s="1099"/>
      <c r="E6" s="819"/>
      <c r="F6" s="594"/>
      <c r="G6" s="594"/>
    </row>
    <row r="7" spans="1:7" ht="30" customHeight="1" x14ac:dyDescent="0.25">
      <c r="A7" s="820"/>
      <c r="B7" s="391"/>
      <c r="C7" s="392"/>
      <c r="D7" s="393" t="s">
        <v>417</v>
      </c>
      <c r="E7" s="819"/>
      <c r="F7" s="594"/>
      <c r="G7" s="594"/>
    </row>
    <row r="8" spans="1:7" x14ac:dyDescent="0.25">
      <c r="A8" s="820"/>
      <c r="B8" s="821"/>
      <c r="C8" s="812"/>
      <c r="D8" s="822" t="s">
        <v>766</v>
      </c>
      <c r="E8" s="819"/>
      <c r="F8" s="594"/>
      <c r="G8" s="594"/>
    </row>
    <row r="9" spans="1:7" ht="17.25" customHeight="1" x14ac:dyDescent="0.25">
      <c r="A9" s="820"/>
      <c r="B9" s="559" t="s">
        <v>767</v>
      </c>
      <c r="C9" s="812"/>
      <c r="D9" s="558">
        <f>SUM(D10:D15)</f>
        <v>0</v>
      </c>
      <c r="E9" s="819"/>
      <c r="F9" s="594"/>
      <c r="G9" s="610"/>
    </row>
    <row r="10" spans="1:7" x14ac:dyDescent="0.25">
      <c r="A10" s="820"/>
      <c r="B10" s="823" t="s">
        <v>370</v>
      </c>
      <c r="C10" s="824"/>
      <c r="D10" s="825">
        <f>'Market Consistent Balance Sheet'!D139</f>
        <v>0</v>
      </c>
      <c r="E10" s="826"/>
      <c r="F10" s="97"/>
      <c r="G10" s="594"/>
    </row>
    <row r="11" spans="1:7" x14ac:dyDescent="0.25">
      <c r="A11" s="820"/>
      <c r="B11" s="823" t="s">
        <v>371</v>
      </c>
      <c r="C11" s="824"/>
      <c r="D11" s="825">
        <f>'Market Consistent Balance Sheet'!D140</f>
        <v>0</v>
      </c>
      <c r="E11" s="826"/>
      <c r="F11" s="97"/>
      <c r="G11" s="594"/>
    </row>
    <row r="12" spans="1:7" x14ac:dyDescent="0.25">
      <c r="A12" s="820"/>
      <c r="B12" s="823" t="s">
        <v>372</v>
      </c>
      <c r="C12" s="824"/>
      <c r="D12" s="825">
        <f>'Market Consistent Balance Sheet'!D141</f>
        <v>0</v>
      </c>
      <c r="E12" s="826"/>
      <c r="F12" s="97"/>
      <c r="G12" s="594"/>
    </row>
    <row r="13" spans="1:7" x14ac:dyDescent="0.25">
      <c r="A13" s="820"/>
      <c r="B13" s="823" t="s">
        <v>768</v>
      </c>
      <c r="C13" s="824"/>
      <c r="D13" s="825">
        <f>'Market Consistent Balance Sheet'!D142</f>
        <v>0</v>
      </c>
      <c r="E13" s="826"/>
      <c r="F13" s="97"/>
      <c r="G13" s="594"/>
    </row>
    <row r="14" spans="1:7" x14ac:dyDescent="0.25">
      <c r="A14" s="820"/>
      <c r="B14" s="823" t="s">
        <v>769</v>
      </c>
      <c r="C14" s="824"/>
      <c r="D14" s="825">
        <f>'Market Consistent Balance Sheet'!D116</f>
        <v>0</v>
      </c>
      <c r="E14" s="826"/>
      <c r="F14" s="656"/>
      <c r="G14" s="594"/>
    </row>
    <row r="15" spans="1:7" x14ac:dyDescent="0.25">
      <c r="A15" s="820"/>
      <c r="B15" s="823" t="s">
        <v>770</v>
      </c>
      <c r="C15" s="824"/>
      <c r="D15" s="825">
        <f>'Market Consistent Balance Sheet'!D115</f>
        <v>0</v>
      </c>
      <c r="E15" s="826"/>
      <c r="F15" s="656"/>
      <c r="G15" s="594"/>
    </row>
    <row r="16" spans="1:7" x14ac:dyDescent="0.25">
      <c r="A16" s="820"/>
      <c r="B16" s="514" t="s">
        <v>771</v>
      </c>
      <c r="C16" s="824"/>
      <c r="D16" s="560">
        <f>MIN(0.5*D9,SUM(D17:D24))</f>
        <v>0</v>
      </c>
      <c r="E16" s="826"/>
      <c r="F16" s="594"/>
      <c r="G16" s="594"/>
    </row>
    <row r="17" spans="1:5" x14ac:dyDescent="0.25">
      <c r="A17" s="820"/>
      <c r="B17" s="823" t="s">
        <v>380</v>
      </c>
      <c r="C17" s="824"/>
      <c r="D17" s="825">
        <f>'Market Consistent Balance Sheet'!D149</f>
        <v>0</v>
      </c>
      <c r="E17" s="826"/>
    </row>
    <row r="18" spans="1:5" x14ac:dyDescent="0.25">
      <c r="A18" s="820"/>
      <c r="B18" s="99" t="s">
        <v>379</v>
      </c>
      <c r="C18" s="824"/>
      <c r="D18" s="825">
        <f>'Market Consistent Balance Sheet'!D148</f>
        <v>0</v>
      </c>
      <c r="E18" s="826"/>
    </row>
    <row r="19" spans="1:5" x14ac:dyDescent="0.25">
      <c r="A19" s="820"/>
      <c r="B19" s="823" t="s">
        <v>381</v>
      </c>
      <c r="C19" s="824"/>
      <c r="D19" s="825">
        <f>'Market Consistent Balance Sheet'!D150</f>
        <v>0</v>
      </c>
      <c r="E19" s="826"/>
    </row>
    <row r="20" spans="1:5" x14ac:dyDescent="0.25">
      <c r="A20" s="820"/>
      <c r="B20" s="823" t="s">
        <v>382</v>
      </c>
      <c r="C20" s="824"/>
      <c r="D20" s="825">
        <f>'Market Consistent Balance Sheet'!D151</f>
        <v>0</v>
      </c>
      <c r="E20" s="826"/>
    </row>
    <row r="21" spans="1:5" x14ac:dyDescent="0.25">
      <c r="A21" s="820"/>
      <c r="B21" s="823" t="s">
        <v>383</v>
      </c>
      <c r="C21" s="824"/>
      <c r="D21" s="825">
        <f>'Market Consistent Balance Sheet'!D152</f>
        <v>0</v>
      </c>
      <c r="E21" s="826"/>
    </row>
    <row r="22" spans="1:5" x14ac:dyDescent="0.25">
      <c r="A22" s="820"/>
      <c r="B22" s="823" t="s">
        <v>384</v>
      </c>
      <c r="C22" s="824"/>
      <c r="D22" s="825">
        <f>'Market Consistent Balance Sheet'!D153</f>
        <v>0</v>
      </c>
      <c r="E22" s="826"/>
    </row>
    <row r="23" spans="1:5" x14ac:dyDescent="0.25">
      <c r="A23" s="820"/>
      <c r="B23" s="823" t="s">
        <v>385</v>
      </c>
      <c r="C23" s="824"/>
      <c r="D23" s="825">
        <f>'Market Consistent Balance Sheet'!D154</f>
        <v>0</v>
      </c>
      <c r="E23" s="826"/>
    </row>
    <row r="24" spans="1:5" ht="26.4" x14ac:dyDescent="0.25">
      <c r="A24" s="820"/>
      <c r="B24" s="823" t="s">
        <v>386</v>
      </c>
      <c r="C24" s="824"/>
      <c r="D24" s="825">
        <f>'Market Consistent Balance Sheet'!D155</f>
        <v>0</v>
      </c>
      <c r="E24" s="826"/>
    </row>
    <row r="25" spans="1:5" x14ac:dyDescent="0.25">
      <c r="A25" s="820"/>
      <c r="B25" s="514" t="s">
        <v>772</v>
      </c>
      <c r="C25" s="824"/>
      <c r="D25" s="558">
        <f>SUM(D26:D38)</f>
        <v>0</v>
      </c>
      <c r="E25" s="826"/>
    </row>
    <row r="26" spans="1:5" x14ac:dyDescent="0.25">
      <c r="A26" s="820"/>
      <c r="B26" s="100" t="s">
        <v>335</v>
      </c>
      <c r="C26" s="824"/>
      <c r="D26" s="825">
        <f>'Market Consistent Balance Sheet'!L78</f>
        <v>0</v>
      </c>
      <c r="E26" s="826"/>
    </row>
    <row r="27" spans="1:5" x14ac:dyDescent="0.25">
      <c r="A27" s="820"/>
      <c r="B27" s="100" t="s">
        <v>136</v>
      </c>
      <c r="C27" s="827"/>
      <c r="D27" s="825">
        <f>'Market Consistent Balance Sheet'!L79</f>
        <v>0</v>
      </c>
      <c r="E27" s="826"/>
    </row>
    <row r="28" spans="1:5" x14ac:dyDescent="0.25">
      <c r="A28" s="820"/>
      <c r="B28" s="100" t="s">
        <v>138</v>
      </c>
      <c r="C28" s="824"/>
      <c r="D28" s="825">
        <f>'Market Consistent Balance Sheet'!L80</f>
        <v>0</v>
      </c>
      <c r="E28" s="826"/>
    </row>
    <row r="29" spans="1:5" x14ac:dyDescent="0.25">
      <c r="A29" s="820"/>
      <c r="B29" s="100" t="s">
        <v>336</v>
      </c>
      <c r="C29" s="824"/>
      <c r="D29" s="825">
        <f>'Market Consistent Balance Sheet'!L81</f>
        <v>0</v>
      </c>
      <c r="E29" s="826"/>
    </row>
    <row r="30" spans="1:5" x14ac:dyDescent="0.25">
      <c r="A30" s="820"/>
      <c r="B30" s="100" t="s">
        <v>337</v>
      </c>
      <c r="C30" s="824"/>
      <c r="D30" s="825">
        <f>'Market Consistent Balance Sheet'!L82</f>
        <v>0</v>
      </c>
      <c r="E30" s="826"/>
    </row>
    <row r="31" spans="1:5" x14ac:dyDescent="0.25">
      <c r="A31" s="820"/>
      <c r="B31" s="100" t="s">
        <v>338</v>
      </c>
      <c r="C31" s="824"/>
      <c r="D31" s="825">
        <f>'Market Consistent Balance Sheet'!L83</f>
        <v>0</v>
      </c>
      <c r="E31" s="826"/>
    </row>
    <row r="32" spans="1:5" x14ac:dyDescent="0.25">
      <c r="A32" s="820"/>
      <c r="B32" s="100" t="s">
        <v>339</v>
      </c>
      <c r="C32" s="824"/>
      <c r="D32" s="825">
        <f>'Market Consistent Balance Sheet'!L84</f>
        <v>0</v>
      </c>
      <c r="E32" s="826"/>
    </row>
    <row r="33" spans="1:5" x14ac:dyDescent="0.25">
      <c r="A33" s="820"/>
      <c r="B33" s="100" t="s">
        <v>340</v>
      </c>
      <c r="C33" s="824"/>
      <c r="D33" s="825">
        <f>'Market Consistent Balance Sheet'!L85</f>
        <v>0</v>
      </c>
      <c r="E33" s="826"/>
    </row>
    <row r="34" spans="1:5" x14ac:dyDescent="0.25">
      <c r="A34" s="820"/>
      <c r="B34" s="100" t="s">
        <v>341</v>
      </c>
      <c r="C34" s="824"/>
      <c r="D34" s="825">
        <f>'Market Consistent Balance Sheet'!L86</f>
        <v>0</v>
      </c>
      <c r="E34" s="826"/>
    </row>
    <row r="35" spans="1:5" ht="26.4" x14ac:dyDescent="0.25">
      <c r="A35" s="820"/>
      <c r="B35" s="100" t="s">
        <v>342</v>
      </c>
      <c r="C35" s="824"/>
      <c r="D35" s="825">
        <f>'Market Consistent Balance Sheet'!L87</f>
        <v>0</v>
      </c>
      <c r="E35" s="826"/>
    </row>
    <row r="36" spans="1:5" x14ac:dyDescent="0.25">
      <c r="A36" s="820"/>
      <c r="B36" s="100" t="s">
        <v>343</v>
      </c>
      <c r="C36" s="824"/>
      <c r="D36" s="825">
        <f>'Market Consistent Balance Sheet'!L88</f>
        <v>0</v>
      </c>
      <c r="E36" s="826"/>
    </row>
    <row r="37" spans="1:5" x14ac:dyDescent="0.25">
      <c r="A37" s="820"/>
      <c r="B37" s="100" t="s">
        <v>344</v>
      </c>
      <c r="C37" s="594"/>
      <c r="D37" s="825">
        <f>'Market Consistent Balance Sheet'!L89</f>
        <v>0</v>
      </c>
      <c r="E37" s="826"/>
    </row>
    <row r="38" spans="1:5" x14ac:dyDescent="0.25">
      <c r="A38" s="820"/>
      <c r="B38" s="100" t="s">
        <v>345</v>
      </c>
      <c r="C38" s="594"/>
      <c r="D38" s="825">
        <f>'Market Consistent Balance Sheet'!L90</f>
        <v>0</v>
      </c>
      <c r="E38" s="826"/>
    </row>
    <row r="39" spans="1:5" x14ac:dyDescent="0.25">
      <c r="A39" s="820"/>
      <c r="B39" s="514" t="s">
        <v>773</v>
      </c>
      <c r="C39" s="594"/>
      <c r="D39" s="828">
        <f>D9+D16-D25</f>
        <v>0</v>
      </c>
      <c r="E39" s="829"/>
    </row>
  </sheetData>
  <mergeCells count="3">
    <mergeCell ref="B5:D5"/>
    <mergeCell ref="B6:D6"/>
    <mergeCell ref="A1:E1"/>
  </mergeCells>
  <pageMargins left="0.75" right="0.75" top="1" bottom="1" header="0.5" footer="0.5"/>
  <pageSetup orientation="portrait" r:id="rId1"/>
  <headerFooter alignWithMargins="0">
    <oddFooter>&amp;L&amp;1#&amp;"Calibri"&amp;10&amp;K000000John Keells Group - Confidential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E25B4-BB7F-4B34-A845-7B2C6B85E2ED}">
  <sheetPr codeName="Sheet29">
    <tabColor rgb="FFFFFF99"/>
  </sheetPr>
  <dimension ref="B1:L50"/>
  <sheetViews>
    <sheetView showGridLines="0" zoomScale="90" zoomScaleNormal="90" workbookViewId="0"/>
  </sheetViews>
  <sheetFormatPr defaultColWidth="9.44140625" defaultRowHeight="13.2" x14ac:dyDescent="0.25"/>
  <cols>
    <col min="1" max="1" width="1.44140625" style="13" customWidth="1"/>
    <col min="2" max="2" width="2.44140625" style="13" customWidth="1"/>
    <col min="3" max="3" width="44.5546875" style="13" customWidth="1"/>
    <col min="4" max="4" width="3.5546875" style="13" customWidth="1"/>
    <col min="5" max="5" width="21" style="25" customWidth="1"/>
    <col min="6" max="11" width="21" style="13" customWidth="1"/>
    <col min="12" max="12" width="2.44140625" style="13" customWidth="1"/>
    <col min="13" max="16384" width="9.44140625" style="13"/>
  </cols>
  <sheetData>
    <row r="1" spans="2:12" x14ac:dyDescent="0.25">
      <c r="B1" s="1102" t="s">
        <v>774</v>
      </c>
      <c r="C1" s="1102"/>
      <c r="D1" s="1102"/>
      <c r="E1" s="1102"/>
      <c r="F1" s="1102"/>
      <c r="G1" s="1102"/>
      <c r="H1" s="1102"/>
      <c r="I1" s="1102"/>
      <c r="J1" s="1102"/>
      <c r="K1" s="1102"/>
      <c r="L1" s="594"/>
    </row>
    <row r="2" spans="2:12" customFormat="1" ht="14.4" x14ac:dyDescent="0.3">
      <c r="B2" s="103" t="s">
        <v>518</v>
      </c>
    </row>
    <row r="3" spans="2:12" customFormat="1" ht="14.4" x14ac:dyDescent="0.3">
      <c r="B3" s="594" t="s">
        <v>253</v>
      </c>
    </row>
    <row r="4" spans="2:12" customFormat="1" ht="16.350000000000001" customHeight="1" x14ac:dyDescent="0.3">
      <c r="B4" s="612" t="s">
        <v>530</v>
      </c>
      <c r="C4" s="505"/>
      <c r="D4" s="505"/>
      <c r="E4" s="505"/>
      <c r="F4" s="505"/>
      <c r="G4" s="505"/>
      <c r="H4" s="505"/>
      <c r="I4" s="505"/>
      <c r="J4" s="505"/>
      <c r="K4" s="505"/>
    </row>
    <row r="5" spans="2:12" x14ac:dyDescent="0.25">
      <c r="B5" s="830"/>
      <c r="C5" s="1104" t="s">
        <v>775</v>
      </c>
      <c r="D5" s="1104"/>
      <c r="E5" s="1104"/>
      <c r="F5" s="1104"/>
      <c r="G5" s="1104"/>
      <c r="H5" s="1104"/>
      <c r="I5" s="1104"/>
      <c r="J5" s="1104"/>
      <c r="K5" s="1104"/>
      <c r="L5" s="831"/>
    </row>
    <row r="6" spans="2:12" x14ac:dyDescent="0.25">
      <c r="B6" s="784"/>
      <c r="C6" s="594"/>
      <c r="D6" s="594"/>
      <c r="E6" s="685"/>
      <c r="F6" s="594"/>
      <c r="G6" s="594"/>
      <c r="H6" s="594"/>
      <c r="I6" s="594"/>
      <c r="J6" s="594"/>
      <c r="K6" s="594"/>
      <c r="L6" s="832"/>
    </row>
    <row r="7" spans="2:12" ht="26.4" customHeight="1" x14ac:dyDescent="0.25">
      <c r="B7" s="784"/>
      <c r="C7" s="1105" t="s">
        <v>776</v>
      </c>
      <c r="D7" s="1105"/>
      <c r="E7" s="1105"/>
      <c r="F7" s="1105"/>
      <c r="G7" s="1105"/>
      <c r="H7" s="1105"/>
      <c r="I7" s="1105"/>
      <c r="J7" s="1105"/>
      <c r="K7" s="1105"/>
      <c r="L7" s="832"/>
    </row>
    <row r="8" spans="2:12" ht="14.4" x14ac:dyDescent="0.3">
      <c r="B8" s="784"/>
      <c r="C8"/>
      <c r="D8"/>
      <c r="E8" s="29" t="s">
        <v>757</v>
      </c>
      <c r="F8"/>
      <c r="G8"/>
      <c r="H8"/>
      <c r="I8" s="594"/>
      <c r="J8" s="594"/>
      <c r="K8" s="594"/>
      <c r="L8" s="832"/>
    </row>
    <row r="9" spans="2:12" s="175" customFormat="1" ht="39.6" x14ac:dyDescent="0.25">
      <c r="B9" s="502"/>
      <c r="C9" s="458" t="s">
        <v>777</v>
      </c>
      <c r="D9" s="503"/>
      <c r="E9" s="459" t="s">
        <v>564</v>
      </c>
      <c r="F9" s="459" t="s">
        <v>268</v>
      </c>
      <c r="G9" s="459" t="s">
        <v>213</v>
      </c>
      <c r="H9" s="459" t="s">
        <v>214</v>
      </c>
      <c r="I9" s="459" t="s">
        <v>215</v>
      </c>
      <c r="J9" s="459" t="s">
        <v>216</v>
      </c>
      <c r="K9" s="459" t="s">
        <v>217</v>
      </c>
      <c r="L9" s="504"/>
    </row>
    <row r="10" spans="2:12" x14ac:dyDescent="0.25">
      <c r="B10" s="784"/>
      <c r="C10" s="93" t="s">
        <v>778</v>
      </c>
      <c r="D10" s="30"/>
      <c r="E10" s="833" t="e">
        <f t="shared" ref="E10:E16" si="0">SUM(F10:K10)</f>
        <v>#DIV/0!</v>
      </c>
      <c r="F10" s="833" t="e">
        <f>VLOOKUP(F9,'1 Credit Risk'!$C$76:$E$82,3,FALSE)</f>
        <v>#DIV/0!</v>
      </c>
      <c r="G10" s="833" t="e">
        <f>VLOOKUP(G9,'1 Credit Risk'!$C$76:$E$82,3,FALSE)</f>
        <v>#DIV/0!</v>
      </c>
      <c r="H10" s="833" t="e">
        <f>VLOOKUP(H9,'1 Credit Risk'!$C$76:$E$82,3,FALSE)</f>
        <v>#DIV/0!</v>
      </c>
      <c r="I10" s="833" t="e">
        <f>VLOOKUP(I9,'1 Credit Risk'!$C$76:$E$82,3,FALSE)</f>
        <v>#DIV/0!</v>
      </c>
      <c r="J10" s="833" t="e">
        <f>VLOOKUP(J9,'1 Credit Risk'!$C$76:$E$82,3,FALSE)</f>
        <v>#DIV/0!</v>
      </c>
      <c r="K10" s="833" t="e">
        <f>VLOOKUP(K9,'1 Credit Risk'!$C$76:$E$82,3,FALSE)</f>
        <v>#DIV/0!</v>
      </c>
      <c r="L10" s="832"/>
    </row>
    <row r="11" spans="2:12" x14ac:dyDescent="0.25">
      <c r="B11" s="784"/>
      <c r="C11" s="93" t="s">
        <v>779</v>
      </c>
      <c r="D11" s="30"/>
      <c r="E11" s="833" t="e">
        <f t="shared" si="0"/>
        <v>#DIV/0!</v>
      </c>
      <c r="F11" s="833" t="e">
        <f>VLOOKUP(F9,'2 Concentration Risk'!$B$28:$D$34,3,FALSE)</f>
        <v>#DIV/0!</v>
      </c>
      <c r="G11" s="833" t="e">
        <f>VLOOKUP(G9,'2 Concentration Risk'!$B$28:$D$34,3,FALSE)</f>
        <v>#DIV/0!</v>
      </c>
      <c r="H11" s="833" t="e">
        <f>VLOOKUP(H9,'2 Concentration Risk'!$B$28:$D$34,3,FALSE)</f>
        <v>#DIV/0!</v>
      </c>
      <c r="I11" s="833" t="e">
        <f>VLOOKUP(I9,'2 Concentration Risk'!$B$28:$D$34,3,FALSE)</f>
        <v>#DIV/0!</v>
      </c>
      <c r="J11" s="833" t="e">
        <f>VLOOKUP(J9,'2 Concentration Risk'!$B$28:$D$34,3,FALSE)</f>
        <v>#DIV/0!</v>
      </c>
      <c r="K11" s="833" t="e">
        <f>VLOOKUP(K9,'2 Concentration Risk'!$B$28:$D$34,3,FALSE)</f>
        <v>#DIV/0!</v>
      </c>
      <c r="L11" s="832"/>
    </row>
    <row r="12" spans="2:12" x14ac:dyDescent="0.25">
      <c r="B12" s="784"/>
      <c r="C12" s="93" t="s">
        <v>780</v>
      </c>
      <c r="D12" s="30"/>
      <c r="E12" s="833" t="e">
        <f t="shared" si="0"/>
        <v>#DIV/0!</v>
      </c>
      <c r="F12" s="833" t="e">
        <f>'3 Market Risk'!F19</f>
        <v>#DIV/0!</v>
      </c>
      <c r="G12" s="833" t="e">
        <f>'3 Market Risk'!H19</f>
        <v>#DIV/0!</v>
      </c>
      <c r="H12" s="833" t="e">
        <f>'3 Market Risk'!J19</f>
        <v>#DIV/0!</v>
      </c>
      <c r="I12" s="833" t="e">
        <f>'3 Market Risk'!L19</f>
        <v>#DIV/0!</v>
      </c>
      <c r="J12" s="833" t="e">
        <f>'3 Market Risk'!N19</f>
        <v>#DIV/0!</v>
      </c>
      <c r="K12" s="833" t="e">
        <f>'3 Market Risk'!P19</f>
        <v>#DIV/0!</v>
      </c>
      <c r="L12" s="832"/>
    </row>
    <row r="13" spans="2:12" x14ac:dyDescent="0.25">
      <c r="B13" s="784"/>
      <c r="C13" s="93" t="s">
        <v>781</v>
      </c>
      <c r="D13" s="30"/>
      <c r="E13" s="833">
        <f t="shared" si="0"/>
        <v>0</v>
      </c>
      <c r="F13" s="834"/>
      <c r="G13" s="833">
        <f>'4 Reinsurance&amp;Coinsurance Risk'!E49</f>
        <v>0</v>
      </c>
      <c r="H13" s="833">
        <f>'4 Reinsurance&amp;Coinsurance Risk'!F49</f>
        <v>0</v>
      </c>
      <c r="I13" s="833">
        <f>'4 Reinsurance&amp;Coinsurance Risk'!G49</f>
        <v>0</v>
      </c>
      <c r="J13" s="833">
        <f>'4 Reinsurance&amp;Coinsurance Risk'!H49</f>
        <v>0</v>
      </c>
      <c r="K13" s="833">
        <f>'4 Reinsurance&amp;Coinsurance Risk'!I49</f>
        <v>0</v>
      </c>
      <c r="L13" s="832"/>
    </row>
    <row r="14" spans="2:12" x14ac:dyDescent="0.25">
      <c r="B14" s="784"/>
      <c r="C14" s="93" t="s">
        <v>171</v>
      </c>
      <c r="D14" s="30"/>
      <c r="E14" s="833">
        <f t="shared" si="0"/>
        <v>0</v>
      </c>
      <c r="F14" s="834"/>
      <c r="G14" s="833">
        <f>'5 Liability Risk Charge'!C15</f>
        <v>0</v>
      </c>
      <c r="H14" s="833">
        <f>'5 Liability Risk Charge'!D15</f>
        <v>0</v>
      </c>
      <c r="I14" s="833">
        <f>'5 Liability Risk Charge'!E15</f>
        <v>0</v>
      </c>
      <c r="J14" s="833">
        <f>'5 Liability Risk Charge'!F15</f>
        <v>0</v>
      </c>
      <c r="K14" s="833">
        <f>'5 Liability Risk Charge'!G15</f>
        <v>0</v>
      </c>
      <c r="L14" s="832"/>
    </row>
    <row r="15" spans="2:12" x14ac:dyDescent="0.25">
      <c r="B15" s="784"/>
      <c r="C15" s="93" t="s">
        <v>782</v>
      </c>
      <c r="D15" s="30"/>
      <c r="E15" s="833">
        <f t="shared" si="0"/>
        <v>0</v>
      </c>
      <c r="F15" s="833">
        <f>'6 Operational Risk'!G10</f>
        <v>0</v>
      </c>
      <c r="G15" s="833">
        <f>'6 Operational Risk'!H10</f>
        <v>0</v>
      </c>
      <c r="H15" s="833">
        <f>'6 Operational Risk'!I10</f>
        <v>0</v>
      </c>
      <c r="I15" s="833">
        <f>'6 Operational Risk'!J10</f>
        <v>0</v>
      </c>
      <c r="J15" s="833">
        <f>'6 Operational Risk'!K10</f>
        <v>0</v>
      </c>
      <c r="K15" s="833">
        <f>'6 Operational Risk'!L10</f>
        <v>0</v>
      </c>
      <c r="L15" s="832"/>
    </row>
    <row r="16" spans="2:12" x14ac:dyDescent="0.25">
      <c r="B16" s="784"/>
      <c r="C16" s="93" t="s">
        <v>173</v>
      </c>
      <c r="D16" s="30"/>
      <c r="E16" s="833">
        <f t="shared" si="0"/>
        <v>0</v>
      </c>
      <c r="F16" s="834"/>
      <c r="G16" s="833">
        <f>'7 Catastrophe Risk'!F8</f>
        <v>0</v>
      </c>
      <c r="H16" s="833">
        <f>'7 Catastrophe Risk'!G8</f>
        <v>0</v>
      </c>
      <c r="I16" s="833">
        <f>'7 Catastrophe Risk'!H8</f>
        <v>0</v>
      </c>
      <c r="J16" s="833">
        <f>'7 Catastrophe Risk'!I8</f>
        <v>0</v>
      </c>
      <c r="K16" s="833">
        <f>'7 Catastrophe Risk'!J8</f>
        <v>0</v>
      </c>
      <c r="L16" s="832"/>
    </row>
    <row r="17" spans="2:12" x14ac:dyDescent="0.25">
      <c r="B17" s="784"/>
      <c r="C17" s="516" t="s">
        <v>783</v>
      </c>
      <c r="D17" s="594"/>
      <c r="E17" s="94" t="e">
        <f t="shared" ref="E17:F17" si="1">SUM(E10:E16)</f>
        <v>#DIV/0!</v>
      </c>
      <c r="F17" s="94" t="e">
        <f t="shared" si="1"/>
        <v>#DIV/0!</v>
      </c>
      <c r="G17" s="94" t="e">
        <f>SUM(G10:G16)</f>
        <v>#DIV/0!</v>
      </c>
      <c r="H17" s="94" t="e">
        <f>SUM(H10:H16)</f>
        <v>#DIV/0!</v>
      </c>
      <c r="I17" s="94" t="e">
        <f>SUM(I10:I16)</f>
        <v>#DIV/0!</v>
      </c>
      <c r="J17" s="94" t="e">
        <f>SUM(J10:J16)</f>
        <v>#DIV/0!</v>
      </c>
      <c r="K17" s="94" t="e">
        <f>SUM(K10:K16)</f>
        <v>#DIV/0!</v>
      </c>
      <c r="L17" s="832"/>
    </row>
    <row r="18" spans="2:12" x14ac:dyDescent="0.25">
      <c r="B18" s="784"/>
      <c r="C18" s="594"/>
      <c r="D18" s="594"/>
      <c r="E18" s="685"/>
      <c r="F18" s="685"/>
      <c r="G18" s="594"/>
      <c r="H18" s="594"/>
      <c r="I18" s="594"/>
      <c r="J18" s="594"/>
      <c r="K18" s="594"/>
      <c r="L18" s="832"/>
    </row>
    <row r="19" spans="2:12" ht="28.8" x14ac:dyDescent="0.25">
      <c r="B19" s="784"/>
      <c r="C19" s="515" t="s">
        <v>784</v>
      </c>
      <c r="D19" s="30"/>
      <c r="E19" s="94" t="e">
        <f>SUM(F19:K19)</f>
        <v>#DIV/0!</v>
      </c>
      <c r="F19" s="94" t="e">
        <f>((((F10+F11+F12+F13)^2)+(F14^2)+(F15^2)+(F16^2))^0.5)</f>
        <v>#DIV/0!</v>
      </c>
      <c r="G19" s="94" t="e">
        <f t="shared" ref="G19:K19" si="2">((((G10+G11+G12+G13)^2)+(G14^2)+(G15^2)+(G16^2))^0.5)</f>
        <v>#DIV/0!</v>
      </c>
      <c r="H19" s="94" t="e">
        <f t="shared" si="2"/>
        <v>#DIV/0!</v>
      </c>
      <c r="I19" s="94" t="e">
        <f t="shared" si="2"/>
        <v>#DIV/0!</v>
      </c>
      <c r="J19" s="94" t="e">
        <f t="shared" si="2"/>
        <v>#DIV/0!</v>
      </c>
      <c r="K19" s="94" t="e">
        <f t="shared" si="2"/>
        <v>#DIV/0!</v>
      </c>
      <c r="L19" s="832"/>
    </row>
    <row r="20" spans="2:12" x14ac:dyDescent="0.25">
      <c r="B20" s="784"/>
      <c r="C20" s="95" t="s">
        <v>785</v>
      </c>
      <c r="D20" s="30"/>
      <c r="E20" s="835" t="e">
        <f>1-E19/E17</f>
        <v>#DIV/0!</v>
      </c>
      <c r="F20" s="835" t="e">
        <f t="shared" ref="F20" si="3">1-F19/F17</f>
        <v>#DIV/0!</v>
      </c>
      <c r="G20" s="835" t="e">
        <f>1-G19/G17</f>
        <v>#DIV/0!</v>
      </c>
      <c r="H20" s="835" t="e">
        <f>1-H19/H17</f>
        <v>#DIV/0!</v>
      </c>
      <c r="I20" s="835" t="e">
        <f>1-I19/I17</f>
        <v>#DIV/0!</v>
      </c>
      <c r="J20" s="835" t="e">
        <f>1-J19/J17</f>
        <v>#DIV/0!</v>
      </c>
      <c r="K20" s="835" t="e">
        <f>1-K19/K17</f>
        <v>#DIV/0!</v>
      </c>
      <c r="L20" s="832"/>
    </row>
    <row r="21" spans="2:12" customFormat="1" ht="14.4" x14ac:dyDescent="0.3">
      <c r="B21" s="499"/>
      <c r="L21" s="500"/>
    </row>
    <row r="22" spans="2:12" ht="28.8" x14ac:dyDescent="0.25">
      <c r="B22" s="784"/>
      <c r="C22" s="515" t="s">
        <v>786</v>
      </c>
      <c r="D22" s="30"/>
      <c r="E22" s="836" t="e">
        <f>SUM(F22:K22)</f>
        <v>#DIV/0!</v>
      </c>
      <c r="F22" s="837" t="e">
        <f>F19+F48</f>
        <v>#DIV/0!</v>
      </c>
      <c r="G22" s="837" t="e">
        <f t="shared" ref="G22:K22" si="4">G19+G48</f>
        <v>#DIV/0!</v>
      </c>
      <c r="H22" s="837" t="e">
        <f t="shared" si="4"/>
        <v>#DIV/0!</v>
      </c>
      <c r="I22" s="837" t="e">
        <f t="shared" si="4"/>
        <v>#DIV/0!</v>
      </c>
      <c r="J22" s="837" t="e">
        <f t="shared" si="4"/>
        <v>#DIV/0!</v>
      </c>
      <c r="K22" s="837" t="e">
        <f t="shared" si="4"/>
        <v>#DIV/0!</v>
      </c>
      <c r="L22" s="832"/>
    </row>
    <row r="23" spans="2:12" x14ac:dyDescent="0.25">
      <c r="B23" s="838"/>
      <c r="C23" s="612"/>
      <c r="D23" s="612"/>
      <c r="E23" s="839"/>
      <c r="F23" s="612"/>
      <c r="G23" s="612"/>
      <c r="H23" s="612"/>
      <c r="I23" s="612"/>
      <c r="J23" s="612"/>
      <c r="K23" s="612"/>
      <c r="L23" s="840"/>
    </row>
    <row r="25" spans="2:12" x14ac:dyDescent="0.25">
      <c r="B25" s="378"/>
      <c r="C25" s="841"/>
      <c r="D25" s="841"/>
      <c r="E25" s="842"/>
      <c r="F25" s="841"/>
      <c r="G25" s="841"/>
      <c r="H25" s="841"/>
      <c r="I25" s="841"/>
      <c r="J25" s="841"/>
      <c r="K25" s="841"/>
      <c r="L25" s="831"/>
    </row>
    <row r="26" spans="2:12" x14ac:dyDescent="0.25">
      <c r="B26" s="784"/>
      <c r="C26" s="1103" t="s">
        <v>787</v>
      </c>
      <c r="D26" s="1103"/>
      <c r="E26" s="1103"/>
      <c r="F26" s="1103"/>
      <c r="G26" s="1103"/>
      <c r="H26" s="1103"/>
      <c r="I26" s="1103"/>
      <c r="J26" s="1103"/>
      <c r="K26" s="1103"/>
      <c r="L26" s="832"/>
    </row>
    <row r="27" spans="2:12" x14ac:dyDescent="0.25">
      <c r="B27" s="784"/>
      <c r="C27" s="594"/>
      <c r="D27" s="594"/>
      <c r="E27" s="685"/>
      <c r="F27" s="594"/>
      <c r="G27" s="594"/>
      <c r="H27" s="594"/>
      <c r="I27" s="594"/>
      <c r="J27" s="594"/>
      <c r="K27" s="594"/>
      <c r="L27" s="832"/>
    </row>
    <row r="28" spans="2:12" ht="30.6" customHeight="1" x14ac:dyDescent="0.25">
      <c r="B28" s="784"/>
      <c r="C28" s="1105" t="s">
        <v>776</v>
      </c>
      <c r="D28" s="1105"/>
      <c r="E28" s="1105"/>
      <c r="F28" s="1105"/>
      <c r="G28" s="1105"/>
      <c r="H28" s="1105"/>
      <c r="I28" s="1105"/>
      <c r="J28" s="1105"/>
      <c r="K28" s="1105"/>
      <c r="L28" s="832"/>
    </row>
    <row r="29" spans="2:12" x14ac:dyDescent="0.25">
      <c r="B29" s="784"/>
      <c r="C29" s="31"/>
      <c r="D29" s="31"/>
      <c r="E29" s="54" t="s">
        <v>757</v>
      </c>
      <c r="F29" s="31"/>
      <c r="G29" s="31"/>
      <c r="H29" s="594"/>
      <c r="I29" s="594"/>
      <c r="J29" s="594"/>
      <c r="K29" s="594"/>
      <c r="L29" s="832"/>
    </row>
    <row r="30" spans="2:12" ht="39.6" x14ac:dyDescent="0.25">
      <c r="B30" s="784"/>
      <c r="C30" s="458" t="s">
        <v>777</v>
      </c>
      <c r="D30" s="503"/>
      <c r="E30" s="459" t="s">
        <v>564</v>
      </c>
      <c r="F30" s="459" t="s">
        <v>268</v>
      </c>
      <c r="G30" s="459" t="s">
        <v>213</v>
      </c>
      <c r="H30" s="459" t="s">
        <v>214</v>
      </c>
      <c r="I30" s="459" t="s">
        <v>215</v>
      </c>
      <c r="J30" s="459" t="s">
        <v>216</v>
      </c>
      <c r="K30" s="459" t="s">
        <v>217</v>
      </c>
      <c r="L30" s="832"/>
    </row>
    <row r="31" spans="2:12" x14ac:dyDescent="0.25">
      <c r="B31" s="784"/>
      <c r="C31" s="93" t="s">
        <v>778</v>
      </c>
      <c r="D31" s="30"/>
      <c r="E31" s="833" t="e">
        <f>SUM(F31:K31)</f>
        <v>#DIV/0!</v>
      </c>
      <c r="F31" s="833" t="e">
        <f t="shared" ref="F31:K32" si="5">F10</f>
        <v>#DIV/0!</v>
      </c>
      <c r="G31" s="833" t="e">
        <f t="shared" si="5"/>
        <v>#DIV/0!</v>
      </c>
      <c r="H31" s="833" t="e">
        <f t="shared" si="5"/>
        <v>#DIV/0!</v>
      </c>
      <c r="I31" s="833" t="e">
        <f t="shared" si="5"/>
        <v>#DIV/0!</v>
      </c>
      <c r="J31" s="833" t="e">
        <f t="shared" si="5"/>
        <v>#DIV/0!</v>
      </c>
      <c r="K31" s="833" t="e">
        <f t="shared" si="5"/>
        <v>#DIV/0!</v>
      </c>
      <c r="L31" s="832"/>
    </row>
    <row r="32" spans="2:12" x14ac:dyDescent="0.25">
      <c r="B32" s="784"/>
      <c r="C32" s="93" t="s">
        <v>779</v>
      </c>
      <c r="D32" s="30"/>
      <c r="E32" s="833" t="e">
        <f t="shared" ref="E32:E37" si="6">SUM(F32:K32)</f>
        <v>#DIV/0!</v>
      </c>
      <c r="F32" s="833" t="e">
        <f t="shared" si="5"/>
        <v>#DIV/0!</v>
      </c>
      <c r="G32" s="833" t="e">
        <f t="shared" si="5"/>
        <v>#DIV/0!</v>
      </c>
      <c r="H32" s="833" t="e">
        <f t="shared" si="5"/>
        <v>#DIV/0!</v>
      </c>
      <c r="I32" s="833" t="e">
        <f t="shared" si="5"/>
        <v>#DIV/0!</v>
      </c>
      <c r="J32" s="833" t="e">
        <f t="shared" si="5"/>
        <v>#DIV/0!</v>
      </c>
      <c r="K32" s="833" t="e">
        <f t="shared" si="5"/>
        <v>#DIV/0!</v>
      </c>
      <c r="L32" s="832"/>
    </row>
    <row r="33" spans="2:12" x14ac:dyDescent="0.25">
      <c r="B33" s="784"/>
      <c r="C33" s="93" t="s">
        <v>780</v>
      </c>
      <c r="D33" s="30"/>
      <c r="E33" s="833" t="e">
        <f t="shared" si="6"/>
        <v>#DIV/0!</v>
      </c>
      <c r="F33" s="833" t="e">
        <f>'3 Market Risk'!G19</f>
        <v>#DIV/0!</v>
      </c>
      <c r="G33" s="833" t="e">
        <f>'3 Market Risk'!I19</f>
        <v>#DIV/0!</v>
      </c>
      <c r="H33" s="833" t="e">
        <f>'3 Market Risk'!K19</f>
        <v>#DIV/0!</v>
      </c>
      <c r="I33" s="833" t="e">
        <f>'3 Market Risk'!M19</f>
        <v>#DIV/0!</v>
      </c>
      <c r="J33" s="833" t="e">
        <f>'3 Market Risk'!O19</f>
        <v>#DIV/0!</v>
      </c>
      <c r="K33" s="833" t="e">
        <f>'3 Market Risk'!Q19</f>
        <v>#DIV/0!</v>
      </c>
      <c r="L33" s="832"/>
    </row>
    <row r="34" spans="2:12" x14ac:dyDescent="0.25">
      <c r="B34" s="784"/>
      <c r="C34" s="93" t="s">
        <v>781</v>
      </c>
      <c r="D34" s="30"/>
      <c r="E34" s="833">
        <f t="shared" si="6"/>
        <v>0</v>
      </c>
      <c r="F34" s="834"/>
      <c r="G34" s="833">
        <f t="shared" ref="G34:K37" si="7">G13</f>
        <v>0</v>
      </c>
      <c r="H34" s="833">
        <f t="shared" si="7"/>
        <v>0</v>
      </c>
      <c r="I34" s="833">
        <f t="shared" si="7"/>
        <v>0</v>
      </c>
      <c r="J34" s="833">
        <f t="shared" si="7"/>
        <v>0</v>
      </c>
      <c r="K34" s="833">
        <f t="shared" si="7"/>
        <v>0</v>
      </c>
      <c r="L34" s="832"/>
    </row>
    <row r="35" spans="2:12" x14ac:dyDescent="0.25">
      <c r="B35" s="784"/>
      <c r="C35" s="93" t="s">
        <v>171</v>
      </c>
      <c r="D35" s="30"/>
      <c r="E35" s="833">
        <f t="shared" si="6"/>
        <v>0</v>
      </c>
      <c r="F35" s="834"/>
      <c r="G35" s="833">
        <f t="shared" si="7"/>
        <v>0</v>
      </c>
      <c r="H35" s="833">
        <f t="shared" si="7"/>
        <v>0</v>
      </c>
      <c r="I35" s="833">
        <f t="shared" si="7"/>
        <v>0</v>
      </c>
      <c r="J35" s="833">
        <f t="shared" si="7"/>
        <v>0</v>
      </c>
      <c r="K35" s="833">
        <f t="shared" si="7"/>
        <v>0</v>
      </c>
      <c r="L35" s="832"/>
    </row>
    <row r="36" spans="2:12" x14ac:dyDescent="0.25">
      <c r="B36" s="784"/>
      <c r="C36" s="93" t="s">
        <v>782</v>
      </c>
      <c r="D36" s="30"/>
      <c r="E36" s="833">
        <f t="shared" si="6"/>
        <v>0</v>
      </c>
      <c r="F36" s="833">
        <f>F15</f>
        <v>0</v>
      </c>
      <c r="G36" s="833">
        <f t="shared" si="7"/>
        <v>0</v>
      </c>
      <c r="H36" s="833">
        <f t="shared" si="7"/>
        <v>0</v>
      </c>
      <c r="I36" s="833">
        <f t="shared" si="7"/>
        <v>0</v>
      </c>
      <c r="J36" s="833">
        <f t="shared" si="7"/>
        <v>0</v>
      </c>
      <c r="K36" s="833">
        <f t="shared" si="7"/>
        <v>0</v>
      </c>
      <c r="L36" s="832"/>
    </row>
    <row r="37" spans="2:12" x14ac:dyDescent="0.25">
      <c r="B37" s="784"/>
      <c r="C37" s="93" t="s">
        <v>173</v>
      </c>
      <c r="D37" s="30"/>
      <c r="E37" s="833">
        <f t="shared" si="6"/>
        <v>0</v>
      </c>
      <c r="F37" s="834"/>
      <c r="G37" s="833">
        <f t="shared" si="7"/>
        <v>0</v>
      </c>
      <c r="H37" s="833">
        <f t="shared" si="7"/>
        <v>0</v>
      </c>
      <c r="I37" s="833">
        <f t="shared" si="7"/>
        <v>0</v>
      </c>
      <c r="J37" s="833">
        <f t="shared" si="7"/>
        <v>0</v>
      </c>
      <c r="K37" s="833">
        <f t="shared" si="7"/>
        <v>0</v>
      </c>
      <c r="L37" s="832"/>
    </row>
    <row r="38" spans="2:12" x14ac:dyDescent="0.25">
      <c r="B38" s="784"/>
      <c r="C38" s="516" t="s">
        <v>783</v>
      </c>
      <c r="D38" s="594"/>
      <c r="E38" s="94" t="e">
        <f t="shared" ref="E38:F38" si="8">SUM(E31:E37)</f>
        <v>#DIV/0!</v>
      </c>
      <c r="F38" s="94" t="e">
        <f t="shared" si="8"/>
        <v>#DIV/0!</v>
      </c>
      <c r="G38" s="94" t="e">
        <f>SUM(G31:G37)</f>
        <v>#DIV/0!</v>
      </c>
      <c r="H38" s="94" t="e">
        <f>SUM(H31:H37)</f>
        <v>#DIV/0!</v>
      </c>
      <c r="I38" s="94" t="e">
        <f>SUM(I31:I37)</f>
        <v>#DIV/0!</v>
      </c>
      <c r="J38" s="94" t="e">
        <f>SUM(J31:J37)</f>
        <v>#DIV/0!</v>
      </c>
      <c r="K38" s="94" t="e">
        <f>SUM(K31:K37)</f>
        <v>#DIV/0!</v>
      </c>
      <c r="L38" s="832"/>
    </row>
    <row r="39" spans="2:12" x14ac:dyDescent="0.25">
      <c r="B39" s="784"/>
      <c r="C39" s="594"/>
      <c r="D39" s="594"/>
      <c r="E39" s="685"/>
      <c r="F39" s="685"/>
      <c r="G39" s="594"/>
      <c r="H39" s="594"/>
      <c r="I39" s="594"/>
      <c r="J39" s="594"/>
      <c r="K39" s="594"/>
      <c r="L39" s="832"/>
    </row>
    <row r="40" spans="2:12" ht="15.6" x14ac:dyDescent="0.35">
      <c r="B40" s="784"/>
      <c r="C40" s="517" t="s">
        <v>788</v>
      </c>
      <c r="D40" s="30"/>
      <c r="E40" s="94" t="e">
        <f>SUM(F40:K40)</f>
        <v>#DIV/0!</v>
      </c>
      <c r="F40" s="94" t="e">
        <f t="shared" ref="F40" si="9">((((F31+F32+F33+F34)^2)+(F35^2)+(F36^2)+(F37^2))^0.5)</f>
        <v>#DIV/0!</v>
      </c>
      <c r="G40" s="94" t="e">
        <f>((((G31+G32+G33+G34)^2)+(G35^2)+(G36^2)+(G37^2))^0.5)</f>
        <v>#DIV/0!</v>
      </c>
      <c r="H40" s="94" t="e">
        <f>((((H31+H32+H33+H34)^2)+(H35^2)+(H36^2)+(H37^2))^0.5)</f>
        <v>#DIV/0!</v>
      </c>
      <c r="I40" s="94" t="e">
        <f>((((I31+I32+I33+I34)^2)+(I35^2)+(I36^2)+(I37^2))^0.5)</f>
        <v>#DIV/0!</v>
      </c>
      <c r="J40" s="94" t="e">
        <f>((((J31+J32+J33+J34)^2)+(J35^2)+(J36^2)+(J37^2))^0.5)</f>
        <v>#DIV/0!</v>
      </c>
      <c r="K40" s="94" t="e">
        <f>((((K31+K32+K33+K34)^2)+(K35^2)+(K36^2)+(K37^2))^0.5)</f>
        <v>#DIV/0!</v>
      </c>
      <c r="L40" s="832"/>
    </row>
    <row r="41" spans="2:12" x14ac:dyDescent="0.25">
      <c r="B41" s="784"/>
      <c r="C41" s="95" t="s">
        <v>785</v>
      </c>
      <c r="D41" s="30"/>
      <c r="E41" s="835" t="e">
        <f>1-E40/E38</f>
        <v>#DIV/0!</v>
      </c>
      <c r="F41" s="835" t="e">
        <f t="shared" ref="F41" si="10">1-F40/F38</f>
        <v>#DIV/0!</v>
      </c>
      <c r="G41" s="835" t="e">
        <f>1-G40/G38</f>
        <v>#DIV/0!</v>
      </c>
      <c r="H41" s="835" t="e">
        <f>1-H40/H38</f>
        <v>#DIV/0!</v>
      </c>
      <c r="I41" s="835" t="e">
        <f>1-I40/I38</f>
        <v>#DIV/0!</v>
      </c>
      <c r="J41" s="835" t="e">
        <f>1-J40/J38</f>
        <v>#DIV/0!</v>
      </c>
      <c r="K41" s="835" t="e">
        <f>1-K40/K38</f>
        <v>#DIV/0!</v>
      </c>
      <c r="L41" s="832"/>
    </row>
    <row r="42" spans="2:12" x14ac:dyDescent="0.25">
      <c r="B42" s="784"/>
      <c r="C42" s="594"/>
      <c r="D42" s="594"/>
      <c r="E42" s="685"/>
      <c r="F42" s="594"/>
      <c r="G42" s="594"/>
      <c r="H42" s="594"/>
      <c r="I42" s="594"/>
      <c r="J42" s="594"/>
      <c r="K42" s="594"/>
      <c r="L42" s="832"/>
    </row>
    <row r="43" spans="2:12" x14ac:dyDescent="0.25">
      <c r="B43" s="784"/>
      <c r="C43" s="594"/>
      <c r="D43" s="594"/>
      <c r="E43" s="685"/>
      <c r="F43" s="594"/>
      <c r="G43" s="594"/>
      <c r="H43" s="594"/>
      <c r="I43" s="594"/>
      <c r="J43" s="594"/>
      <c r="K43" s="594"/>
      <c r="L43" s="832"/>
    </row>
    <row r="44" spans="2:12" x14ac:dyDescent="0.25">
      <c r="B44" s="784"/>
      <c r="C44" s="506" t="s">
        <v>789</v>
      </c>
      <c r="D44" s="594"/>
      <c r="E44" s="715" t="e">
        <f>SUM(F44:K44)</f>
        <v>#DIV/0!</v>
      </c>
      <c r="F44" s="715" t="e">
        <f t="shared" ref="F44:K44" si="11">F40-F19</f>
        <v>#DIV/0!</v>
      </c>
      <c r="G44" s="715" t="e">
        <f t="shared" si="11"/>
        <v>#DIV/0!</v>
      </c>
      <c r="H44" s="715" t="e">
        <f t="shared" si="11"/>
        <v>#DIV/0!</v>
      </c>
      <c r="I44" s="715" t="e">
        <f t="shared" si="11"/>
        <v>#DIV/0!</v>
      </c>
      <c r="J44" s="715" t="e">
        <f t="shared" si="11"/>
        <v>#DIV/0!</v>
      </c>
      <c r="K44" s="715" t="e">
        <f t="shared" si="11"/>
        <v>#DIV/0!</v>
      </c>
      <c r="L44" s="832"/>
    </row>
    <row r="45" spans="2:12" x14ac:dyDescent="0.25">
      <c r="B45" s="784"/>
      <c r="C45" s="506" t="s">
        <v>790</v>
      </c>
      <c r="D45" s="594"/>
      <c r="E45" s="715">
        <f>SUM(F45:K45)</f>
        <v>0</v>
      </c>
      <c r="F45" s="716"/>
      <c r="G45" s="715">
        <f>MAX(0,G46-G47)</f>
        <v>0</v>
      </c>
      <c r="H45" s="715">
        <f>MAX(0,H46-H47)</f>
        <v>0</v>
      </c>
      <c r="I45" s="716"/>
      <c r="J45" s="715">
        <f>MAX(0,J46-J47)</f>
        <v>0</v>
      </c>
      <c r="K45" s="716"/>
      <c r="L45" s="832"/>
    </row>
    <row r="46" spans="2:12" ht="27" customHeight="1" x14ac:dyDescent="0.25">
      <c r="B46" s="784"/>
      <c r="C46" s="507" t="s">
        <v>791</v>
      </c>
      <c r="D46" s="594"/>
      <c r="E46" s="716"/>
      <c r="F46" s="716"/>
      <c r="G46" s="617"/>
      <c r="H46" s="617"/>
      <c r="I46" s="716"/>
      <c r="J46" s="617"/>
      <c r="K46" s="716"/>
      <c r="L46" s="832"/>
    </row>
    <row r="47" spans="2:12" ht="16.649999999999999" customHeight="1" x14ac:dyDescent="0.25">
      <c r="B47" s="784"/>
      <c r="C47" s="507" t="s">
        <v>792</v>
      </c>
      <c r="D47" s="594"/>
      <c r="E47" s="716"/>
      <c r="F47" s="716"/>
      <c r="G47" s="617"/>
      <c r="H47" s="617"/>
      <c r="I47" s="716"/>
      <c r="J47" s="617"/>
      <c r="K47" s="716"/>
      <c r="L47" s="832"/>
    </row>
    <row r="48" spans="2:12" x14ac:dyDescent="0.25">
      <c r="B48" s="784"/>
      <c r="C48" s="518" t="s">
        <v>789</v>
      </c>
      <c r="D48" s="594"/>
      <c r="E48" s="722" t="e">
        <f>SUM(F48:K48)</f>
        <v>#DIV/0!</v>
      </c>
      <c r="F48" s="716">
        <v>0</v>
      </c>
      <c r="G48" s="722" t="e">
        <f>MAX(G44-G45,0)</f>
        <v>#DIV/0!</v>
      </c>
      <c r="H48" s="722" t="e">
        <f>MAX(H44-H45,0)</f>
        <v>#DIV/0!</v>
      </c>
      <c r="I48" s="716">
        <v>0</v>
      </c>
      <c r="J48" s="722" t="e">
        <f>MAX(J44-J45,0)</f>
        <v>#DIV/0!</v>
      </c>
      <c r="K48" s="716">
        <v>0</v>
      </c>
      <c r="L48" s="832"/>
    </row>
    <row r="49" spans="2:12" ht="14.4" x14ac:dyDescent="0.3">
      <c r="B49" s="784"/>
      <c r="C49"/>
      <c r="D49"/>
      <c r="E49"/>
      <c r="F49" s="340" t="b">
        <f>F48=0</f>
        <v>1</v>
      </c>
      <c r="G49"/>
      <c r="H49"/>
      <c r="I49" s="340" t="b">
        <f>I48=0</f>
        <v>1</v>
      </c>
      <c r="J49"/>
      <c r="K49" s="340" t="b">
        <f>K48=0</f>
        <v>1</v>
      </c>
      <c r="L49" s="832"/>
    </row>
    <row r="50" spans="2:12" x14ac:dyDescent="0.25">
      <c r="B50" s="838"/>
      <c r="C50" s="612"/>
      <c r="D50" s="612"/>
      <c r="E50" s="839"/>
      <c r="F50" s="612"/>
      <c r="G50" s="612"/>
      <c r="H50" s="612"/>
      <c r="I50" s="612"/>
      <c r="J50" s="612"/>
      <c r="K50" s="612"/>
      <c r="L50" s="840"/>
    </row>
  </sheetData>
  <mergeCells count="5">
    <mergeCell ref="B1:K1"/>
    <mergeCell ref="C26:K26"/>
    <mergeCell ref="C5:K5"/>
    <mergeCell ref="C7:K7"/>
    <mergeCell ref="C28:K28"/>
  </mergeCells>
  <pageMargins left="0.75" right="0.75" top="1" bottom="1" header="0.5" footer="0.5"/>
  <pageSetup orientation="portrait" horizontalDpi="4294967294" verticalDpi="4294967294" r:id="rId1"/>
  <headerFooter alignWithMargins="0">
    <oddFooter>&amp;L&amp;1#&amp;"Calibri"&amp;10&amp;K000000John Keells Group - Confidential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F3D72-2932-4E06-8C91-0287704766D4}">
  <sheetPr codeName="Sheet30">
    <tabColor rgb="FFFF0000"/>
  </sheetPr>
  <dimension ref="A1:H82"/>
  <sheetViews>
    <sheetView showGridLines="0" topLeftCell="A27" zoomScaleNormal="100" workbookViewId="0">
      <selection activeCell="C33" sqref="C33"/>
    </sheetView>
  </sheetViews>
  <sheetFormatPr defaultColWidth="9.44140625" defaultRowHeight="13.2" x14ac:dyDescent="0.25"/>
  <cols>
    <col min="1" max="1" width="7.44140625" style="13" customWidth="1"/>
    <col min="2" max="2" width="5.5546875" style="13" customWidth="1"/>
    <col min="3" max="3" width="59.44140625" style="13" customWidth="1"/>
    <col min="4" max="4" width="23.44140625" style="13" customWidth="1"/>
    <col min="5" max="5" width="16.5546875" style="67" customWidth="1"/>
    <col min="6" max="6" width="18.5546875" style="13" customWidth="1"/>
    <col min="7" max="16384" width="9.44140625" style="13"/>
  </cols>
  <sheetData>
    <row r="1" spans="1:8" x14ac:dyDescent="0.25">
      <c r="A1" s="1106" t="s">
        <v>793</v>
      </c>
      <c r="B1" s="1102"/>
      <c r="C1" s="1102"/>
      <c r="D1" s="1102"/>
      <c r="E1" s="1102"/>
      <c r="F1" s="1102"/>
      <c r="G1" s="1102"/>
      <c r="H1" s="1102"/>
    </row>
    <row r="2" spans="1:8" customFormat="1" ht="14.4" x14ac:dyDescent="0.3">
      <c r="A2" s="385" t="s">
        <v>518</v>
      </c>
    </row>
    <row r="3" spans="1:8" ht="14.4" x14ac:dyDescent="0.3">
      <c r="A3" s="784" t="s">
        <v>253</v>
      </c>
      <c r="B3"/>
      <c r="C3"/>
      <c r="D3"/>
      <c r="E3"/>
      <c r="F3"/>
      <c r="G3" s="594"/>
      <c r="H3" s="594"/>
    </row>
    <row r="4" spans="1:8" ht="26.4" customHeight="1" x14ac:dyDescent="0.25">
      <c r="A4" s="784" t="s">
        <v>530</v>
      </c>
      <c r="B4" s="594"/>
      <c r="C4" s="594"/>
      <c r="D4" s="594"/>
      <c r="E4" s="631"/>
      <c r="F4" s="594"/>
      <c r="G4" s="594"/>
      <c r="H4" s="594"/>
    </row>
    <row r="5" spans="1:8" ht="26.4" x14ac:dyDescent="0.25">
      <c r="A5" s="704" t="s">
        <v>257</v>
      </c>
      <c r="B5" s="843" t="s">
        <v>258</v>
      </c>
      <c r="C5" s="72"/>
      <c r="D5" s="844" t="s">
        <v>794</v>
      </c>
      <c r="E5" s="844" t="s">
        <v>795</v>
      </c>
      <c r="F5" s="844" t="s">
        <v>796</v>
      </c>
      <c r="G5" s="594"/>
      <c r="H5" s="594"/>
    </row>
    <row r="6" spans="1:8" ht="20.100000000000001" customHeight="1" x14ac:dyDescent="0.25">
      <c r="A6" s="845" t="s">
        <v>269</v>
      </c>
      <c r="B6" s="846"/>
      <c r="C6" s="847" t="s">
        <v>797</v>
      </c>
      <c r="D6" s="843">
        <f>SUM(D7:D8)</f>
        <v>0</v>
      </c>
      <c r="E6" s="843"/>
      <c r="F6" s="843"/>
      <c r="G6" s="594"/>
      <c r="H6" s="594"/>
    </row>
    <row r="7" spans="1:8" x14ac:dyDescent="0.25">
      <c r="A7" s="848"/>
      <c r="B7" s="849">
        <v>1</v>
      </c>
      <c r="C7" s="73" t="s">
        <v>798</v>
      </c>
      <c r="D7" s="843">
        <f>'Market Consistent Balance Sheet'!K9</f>
        <v>0</v>
      </c>
      <c r="E7" s="850">
        <v>0</v>
      </c>
      <c r="F7" s="618">
        <f>D7*E7</f>
        <v>0</v>
      </c>
      <c r="G7" s="594"/>
      <c r="H7" s="594"/>
    </row>
    <row r="8" spans="1:8" x14ac:dyDescent="0.25">
      <c r="A8" s="848"/>
      <c r="B8" s="849">
        <v>2</v>
      </c>
      <c r="C8" s="73" t="s">
        <v>272</v>
      </c>
      <c r="D8" s="843">
        <f>'Market Consistent Balance Sheet'!K10</f>
        <v>0</v>
      </c>
      <c r="E8" s="850">
        <v>0</v>
      </c>
      <c r="F8" s="618">
        <f>D8*E8</f>
        <v>0</v>
      </c>
      <c r="G8" s="594"/>
      <c r="H8" s="594"/>
    </row>
    <row r="9" spans="1:8" ht="39.6" x14ac:dyDescent="0.25">
      <c r="A9" s="848" t="s">
        <v>273</v>
      </c>
      <c r="B9" s="849"/>
      <c r="C9" s="847" t="s">
        <v>274</v>
      </c>
      <c r="D9" s="843">
        <f>SUM(D10:D13)</f>
        <v>0</v>
      </c>
      <c r="E9" s="74"/>
      <c r="F9" s="843"/>
      <c r="G9" s="594"/>
      <c r="H9" s="594"/>
    </row>
    <row r="10" spans="1:8" x14ac:dyDescent="0.25">
      <c r="A10" s="848"/>
      <c r="B10" s="849"/>
      <c r="C10" s="851" t="s">
        <v>799</v>
      </c>
      <c r="D10" s="843">
        <f>'Market Consistent Balance Sheet'!K12</f>
        <v>0</v>
      </c>
      <c r="E10" s="75">
        <v>0</v>
      </c>
      <c r="F10" s="618">
        <f>D10*E10</f>
        <v>0</v>
      </c>
      <c r="G10" s="594"/>
      <c r="H10" s="594"/>
    </row>
    <row r="11" spans="1:8" x14ac:dyDescent="0.25">
      <c r="A11" s="848"/>
      <c r="B11" s="849"/>
      <c r="C11" s="852" t="s">
        <v>276</v>
      </c>
      <c r="D11" s="843">
        <f>'Market Consistent Balance Sheet'!K13</f>
        <v>0</v>
      </c>
      <c r="E11" s="853">
        <v>1.6E-2</v>
      </c>
      <c r="F11" s="618">
        <f>D11*E11</f>
        <v>0</v>
      </c>
      <c r="G11" s="594"/>
      <c r="H11" s="594"/>
    </row>
    <row r="12" spans="1:8" x14ac:dyDescent="0.25">
      <c r="A12" s="848"/>
      <c r="B12" s="849"/>
      <c r="C12" s="852" t="s">
        <v>277</v>
      </c>
      <c r="D12" s="843">
        <f>'Market Consistent Balance Sheet'!K14</f>
        <v>0</v>
      </c>
      <c r="E12" s="853">
        <v>0.04</v>
      </c>
      <c r="F12" s="618">
        <f>D12*E12</f>
        <v>0</v>
      </c>
      <c r="G12" s="594"/>
      <c r="H12" s="594"/>
    </row>
    <row r="13" spans="1:8" x14ac:dyDescent="0.25">
      <c r="A13" s="848"/>
      <c r="B13" s="849"/>
      <c r="C13" s="852" t="s">
        <v>278</v>
      </c>
      <c r="D13" s="843">
        <f>'Market Consistent Balance Sheet'!K15</f>
        <v>0</v>
      </c>
      <c r="E13" s="853">
        <v>0.08</v>
      </c>
      <c r="F13" s="618">
        <f>D13*E13</f>
        <v>0</v>
      </c>
      <c r="G13" s="594"/>
      <c r="H13" s="594"/>
    </row>
    <row r="14" spans="1:8" ht="26.4" x14ac:dyDescent="0.25">
      <c r="A14" s="848" t="s">
        <v>279</v>
      </c>
      <c r="B14" s="849"/>
      <c r="C14" s="847" t="s">
        <v>800</v>
      </c>
      <c r="D14" s="843">
        <f>'Market Consistent Balance Sheet'!K17</f>
        <v>0</v>
      </c>
      <c r="E14" s="843"/>
      <c r="F14" s="843"/>
      <c r="G14" s="594"/>
      <c r="H14" s="594"/>
    </row>
    <row r="15" spans="1:8" ht="92.4" x14ac:dyDescent="0.25">
      <c r="A15" s="848"/>
      <c r="B15" s="76">
        <v>1</v>
      </c>
      <c r="C15" s="73" t="s">
        <v>283</v>
      </c>
      <c r="D15" s="843">
        <f>'Market Consistent Balance Sheet'!K18</f>
        <v>0</v>
      </c>
      <c r="E15" s="843"/>
      <c r="F15" s="843"/>
      <c r="G15" s="594"/>
      <c r="H15" s="594"/>
    </row>
    <row r="16" spans="1:8" x14ac:dyDescent="0.25">
      <c r="A16" s="848"/>
      <c r="B16" s="849"/>
      <c r="C16" s="77" t="s">
        <v>284</v>
      </c>
      <c r="D16" s="843">
        <f>'Market Consistent Balance Sheet'!K19</f>
        <v>0</v>
      </c>
      <c r="E16" s="853">
        <v>1.6E-2</v>
      </c>
      <c r="F16" s="618">
        <f t="shared" ref="F16:F32" si="0">D16*E16</f>
        <v>0</v>
      </c>
      <c r="G16" s="594"/>
      <c r="H16" s="594"/>
    </row>
    <row r="17" spans="1:6" x14ac:dyDescent="0.25">
      <c r="A17" s="848"/>
      <c r="B17" s="849"/>
      <c r="C17" s="77" t="s">
        <v>285</v>
      </c>
      <c r="D17" s="843">
        <f>'Market Consistent Balance Sheet'!K20</f>
        <v>0</v>
      </c>
      <c r="E17" s="853">
        <v>0.04</v>
      </c>
      <c r="F17" s="618">
        <f t="shared" si="0"/>
        <v>0</v>
      </c>
    </row>
    <row r="18" spans="1:6" x14ac:dyDescent="0.25">
      <c r="A18" s="848"/>
      <c r="B18" s="849"/>
      <c r="C18" s="77" t="s">
        <v>286</v>
      </c>
      <c r="D18" s="843">
        <f>'Market Consistent Balance Sheet'!K21</f>
        <v>0</v>
      </c>
      <c r="E18" s="853">
        <v>0.08</v>
      </c>
      <c r="F18" s="618">
        <f t="shared" si="0"/>
        <v>0</v>
      </c>
    </row>
    <row r="19" spans="1:6" ht="39.6" x14ac:dyDescent="0.25">
      <c r="A19" s="848"/>
      <c r="B19" s="854">
        <v>2</v>
      </c>
      <c r="C19" s="73" t="s">
        <v>287</v>
      </c>
      <c r="D19" s="843">
        <f>'Market Consistent Balance Sheet'!K22</f>
        <v>0</v>
      </c>
      <c r="E19" s="74"/>
      <c r="F19" s="843"/>
    </row>
    <row r="20" spans="1:6" x14ac:dyDescent="0.25">
      <c r="A20" s="848"/>
      <c r="B20" s="849"/>
      <c r="C20" s="78" t="s">
        <v>284</v>
      </c>
      <c r="D20" s="843">
        <f>'Market Consistent Balance Sheet'!K23</f>
        <v>0</v>
      </c>
      <c r="E20" s="853">
        <v>1.6E-2</v>
      </c>
      <c r="F20" s="618">
        <f t="shared" si="0"/>
        <v>0</v>
      </c>
    </row>
    <row r="21" spans="1:6" x14ac:dyDescent="0.25">
      <c r="A21" s="848"/>
      <c r="B21" s="849"/>
      <c r="C21" s="78" t="s">
        <v>285</v>
      </c>
      <c r="D21" s="843">
        <f>'Market Consistent Balance Sheet'!K24</f>
        <v>0</v>
      </c>
      <c r="E21" s="853">
        <v>0.04</v>
      </c>
      <c r="F21" s="618">
        <f t="shared" si="0"/>
        <v>0</v>
      </c>
    </row>
    <row r="22" spans="1:6" x14ac:dyDescent="0.25">
      <c r="A22" s="848"/>
      <c r="B22" s="849"/>
      <c r="C22" s="78" t="s">
        <v>286</v>
      </c>
      <c r="D22" s="843">
        <f>'Market Consistent Balance Sheet'!K25</f>
        <v>0</v>
      </c>
      <c r="E22" s="853">
        <v>0.08</v>
      </c>
      <c r="F22" s="618">
        <f t="shared" si="0"/>
        <v>0</v>
      </c>
    </row>
    <row r="23" spans="1:6" ht="52.8" x14ac:dyDescent="0.25">
      <c r="A23" s="848"/>
      <c r="B23" s="854">
        <v>3</v>
      </c>
      <c r="C23" s="73" t="s">
        <v>288</v>
      </c>
      <c r="D23" s="843">
        <f>'Market Consistent Balance Sheet'!K26</f>
        <v>0</v>
      </c>
      <c r="E23" s="843"/>
      <c r="F23" s="843"/>
    </row>
    <row r="24" spans="1:6" x14ac:dyDescent="0.25">
      <c r="A24" s="848"/>
      <c r="B24" s="849"/>
      <c r="C24" s="77" t="s">
        <v>284</v>
      </c>
      <c r="D24" s="843">
        <f>'Market Consistent Balance Sheet'!K27</f>
        <v>0</v>
      </c>
      <c r="E24" s="74">
        <v>1.6E-2</v>
      </c>
      <c r="F24" s="618">
        <f t="shared" si="0"/>
        <v>0</v>
      </c>
    </row>
    <row r="25" spans="1:6" x14ac:dyDescent="0.25">
      <c r="A25" s="848"/>
      <c r="B25" s="849"/>
      <c r="C25" s="77" t="s">
        <v>285</v>
      </c>
      <c r="D25" s="843">
        <f>'Market Consistent Balance Sheet'!K28</f>
        <v>0</v>
      </c>
      <c r="E25" s="74">
        <v>0.04</v>
      </c>
      <c r="F25" s="618">
        <f t="shared" si="0"/>
        <v>0</v>
      </c>
    </row>
    <row r="26" spans="1:6" x14ac:dyDescent="0.25">
      <c r="A26" s="848"/>
      <c r="B26" s="849"/>
      <c r="C26" s="77" t="s">
        <v>286</v>
      </c>
      <c r="D26" s="843">
        <f>'Market Consistent Balance Sheet'!K29</f>
        <v>0</v>
      </c>
      <c r="E26" s="74">
        <v>0.08</v>
      </c>
      <c r="F26" s="618">
        <f t="shared" si="0"/>
        <v>0</v>
      </c>
    </row>
    <row r="27" spans="1:6" ht="79.2" x14ac:dyDescent="0.25">
      <c r="A27" s="848"/>
      <c r="B27" s="855">
        <v>4</v>
      </c>
      <c r="C27" s="73" t="s">
        <v>289</v>
      </c>
      <c r="D27" s="843">
        <f>'Market Consistent Balance Sheet'!K30</f>
        <v>0</v>
      </c>
      <c r="E27" s="74"/>
      <c r="F27" s="843"/>
    </row>
    <row r="28" spans="1:6" x14ac:dyDescent="0.25">
      <c r="A28" s="848"/>
      <c r="B28" s="849"/>
      <c r="C28" s="77" t="s">
        <v>284</v>
      </c>
      <c r="D28" s="843">
        <f>'Market Consistent Balance Sheet'!K31</f>
        <v>0</v>
      </c>
      <c r="E28" s="74">
        <v>1.6E-2</v>
      </c>
      <c r="F28" s="618">
        <f t="shared" si="0"/>
        <v>0</v>
      </c>
    </row>
    <row r="29" spans="1:6" x14ac:dyDescent="0.25">
      <c r="A29" s="848"/>
      <c r="B29" s="849"/>
      <c r="C29" s="77" t="s">
        <v>285</v>
      </c>
      <c r="D29" s="843">
        <f>'Market Consistent Balance Sheet'!K32</f>
        <v>0</v>
      </c>
      <c r="E29" s="74">
        <v>0.04</v>
      </c>
      <c r="F29" s="618">
        <f t="shared" si="0"/>
        <v>0</v>
      </c>
    </row>
    <row r="30" spans="1:6" x14ac:dyDescent="0.25">
      <c r="A30" s="848"/>
      <c r="B30" s="849"/>
      <c r="C30" s="77" t="s">
        <v>286</v>
      </c>
      <c r="D30" s="843">
        <f>'Market Consistent Balance Sheet'!K33</f>
        <v>0</v>
      </c>
      <c r="E30" s="74">
        <v>0.08</v>
      </c>
      <c r="F30" s="618">
        <f t="shared" si="0"/>
        <v>0</v>
      </c>
    </row>
    <row r="31" spans="1:6" x14ac:dyDescent="0.25">
      <c r="A31" s="848"/>
      <c r="B31" s="849"/>
      <c r="C31" s="79" t="s">
        <v>290</v>
      </c>
      <c r="D31" s="843">
        <f>'Market Consistent Balance Sheet'!K34</f>
        <v>0</v>
      </c>
      <c r="E31" s="74">
        <v>0.12</v>
      </c>
      <c r="F31" s="618">
        <f t="shared" si="0"/>
        <v>0</v>
      </c>
    </row>
    <row r="32" spans="1:6" x14ac:dyDescent="0.25">
      <c r="A32" s="848"/>
      <c r="B32" s="849"/>
      <c r="C32" s="79" t="s">
        <v>291</v>
      </c>
      <c r="D32" s="843">
        <f>'Market Consistent Balance Sheet'!K35</f>
        <v>0</v>
      </c>
      <c r="E32" s="74">
        <v>0.16</v>
      </c>
      <c r="F32" s="618">
        <f t="shared" si="0"/>
        <v>0</v>
      </c>
    </row>
    <row r="33" spans="1:6" ht="26.4" x14ac:dyDescent="0.25">
      <c r="A33" s="848"/>
      <c r="B33" s="855">
        <v>5</v>
      </c>
      <c r="C33" s="73" t="s">
        <v>984</v>
      </c>
      <c r="D33" s="843">
        <f>'Market Consistent Balance Sheet'!K36</f>
        <v>0</v>
      </c>
      <c r="E33" s="74"/>
      <c r="F33" s="843"/>
    </row>
    <row r="34" spans="1:6" x14ac:dyDescent="0.25">
      <c r="A34" s="848"/>
      <c r="B34" s="849"/>
      <c r="C34" s="77" t="s">
        <v>284</v>
      </c>
      <c r="D34" s="843">
        <f>'Market Consistent Balance Sheet'!K37</f>
        <v>0</v>
      </c>
      <c r="E34" s="74">
        <f>IF(Input!$C$12=0,100%,90%)*E28</f>
        <v>1.6E-2</v>
      </c>
      <c r="F34" s="618">
        <f>D34*E34</f>
        <v>0</v>
      </c>
    </row>
    <row r="35" spans="1:6" x14ac:dyDescent="0.25">
      <c r="A35" s="848"/>
      <c r="B35" s="849"/>
      <c r="C35" s="77" t="s">
        <v>285</v>
      </c>
      <c r="D35" s="843">
        <f>'Market Consistent Balance Sheet'!K38</f>
        <v>0</v>
      </c>
      <c r="E35" s="74">
        <f>IF(Input!$C$12=0,100%,90%)*E29</f>
        <v>0.04</v>
      </c>
      <c r="F35" s="618">
        <f>D35*E35</f>
        <v>0</v>
      </c>
    </row>
    <row r="36" spans="1:6" x14ac:dyDescent="0.25">
      <c r="A36" s="848"/>
      <c r="B36" s="849"/>
      <c r="C36" s="77" t="s">
        <v>286</v>
      </c>
      <c r="D36" s="843">
        <f>'Market Consistent Balance Sheet'!K39</f>
        <v>0</v>
      </c>
      <c r="E36" s="74">
        <f>IF(Input!$C$12=0,100%,90%)*E30</f>
        <v>0.08</v>
      </c>
      <c r="F36" s="618">
        <f>D36*E36</f>
        <v>0</v>
      </c>
    </row>
    <row r="37" spans="1:6" x14ac:dyDescent="0.25">
      <c r="A37" s="848"/>
      <c r="B37" s="849"/>
      <c r="C37" s="79" t="s">
        <v>290</v>
      </c>
      <c r="D37" s="843">
        <f>'Market Consistent Balance Sheet'!K40</f>
        <v>0</v>
      </c>
      <c r="E37" s="74">
        <f>IF(Input!$C$12=0,100%,90%)*E31</f>
        <v>0.12</v>
      </c>
      <c r="F37" s="618">
        <f>D37*E37</f>
        <v>0</v>
      </c>
    </row>
    <row r="38" spans="1:6" x14ac:dyDescent="0.25">
      <c r="A38" s="848"/>
      <c r="B38" s="849"/>
      <c r="C38" s="79" t="s">
        <v>291</v>
      </c>
      <c r="D38" s="843">
        <f>'Market Consistent Balance Sheet'!K41</f>
        <v>0</v>
      </c>
      <c r="E38" s="74">
        <f>IF(Input!$C$12=0,100%,90%)*E32</f>
        <v>0.16</v>
      </c>
      <c r="F38" s="618">
        <f>D38*E38</f>
        <v>0</v>
      </c>
    </row>
    <row r="39" spans="1:6" ht="66" x14ac:dyDescent="0.25">
      <c r="A39" s="848"/>
      <c r="B39" s="849">
        <v>6</v>
      </c>
      <c r="C39" s="73" t="s">
        <v>292</v>
      </c>
      <c r="D39" s="843">
        <f>'Market Consistent Balance Sheet'!K42</f>
        <v>0</v>
      </c>
      <c r="E39" s="74"/>
      <c r="F39" s="618"/>
    </row>
    <row r="40" spans="1:6" x14ac:dyDescent="0.25">
      <c r="A40" s="848"/>
      <c r="B40" s="849"/>
      <c r="C40" s="77" t="s">
        <v>284</v>
      </c>
      <c r="D40" s="843">
        <f>'Market Consistent Balance Sheet'!K43</f>
        <v>0</v>
      </c>
      <c r="E40" s="74">
        <v>1.6E-2</v>
      </c>
      <c r="F40" s="618">
        <f>D40*E40</f>
        <v>0</v>
      </c>
    </row>
    <row r="41" spans="1:6" x14ac:dyDescent="0.25">
      <c r="A41" s="848"/>
      <c r="B41" s="849"/>
      <c r="C41" s="77" t="s">
        <v>285</v>
      </c>
      <c r="D41" s="843">
        <f>'Market Consistent Balance Sheet'!K44</f>
        <v>0</v>
      </c>
      <c r="E41" s="74">
        <v>0.04</v>
      </c>
      <c r="F41" s="618">
        <f>D41*E41</f>
        <v>0</v>
      </c>
    </row>
    <row r="42" spans="1:6" x14ac:dyDescent="0.25">
      <c r="A42" s="848"/>
      <c r="B42" s="849"/>
      <c r="C42" s="77" t="s">
        <v>286</v>
      </c>
      <c r="D42" s="843">
        <f>'Market Consistent Balance Sheet'!K45</f>
        <v>0</v>
      </c>
      <c r="E42" s="74">
        <v>0.08</v>
      </c>
      <c r="F42" s="618">
        <f>D42*E42</f>
        <v>0</v>
      </c>
    </row>
    <row r="43" spans="1:6" x14ac:dyDescent="0.25">
      <c r="A43" s="848"/>
      <c r="B43" s="849"/>
      <c r="C43" s="79" t="s">
        <v>290</v>
      </c>
      <c r="D43" s="843">
        <f>'Market Consistent Balance Sheet'!K46</f>
        <v>0</v>
      </c>
      <c r="E43" s="74">
        <v>0.12</v>
      </c>
      <c r="F43" s="618">
        <f>D43*E43</f>
        <v>0</v>
      </c>
    </row>
    <row r="44" spans="1:6" x14ac:dyDescent="0.25">
      <c r="A44" s="848" t="s">
        <v>281</v>
      </c>
      <c r="B44" s="849"/>
      <c r="C44" s="847" t="s">
        <v>114</v>
      </c>
      <c r="D44" s="843">
        <f>'Market Consistent Balance Sheet'!K47</f>
        <v>0</v>
      </c>
      <c r="E44" s="74"/>
      <c r="F44" s="843"/>
    </row>
    <row r="45" spans="1:6" ht="26.4" x14ac:dyDescent="0.25">
      <c r="A45" s="848"/>
      <c r="B45" s="849">
        <v>1</v>
      </c>
      <c r="C45" s="73" t="s">
        <v>801</v>
      </c>
      <c r="D45" s="843">
        <f>'Market Consistent Balance Sheet'!K48</f>
        <v>0</v>
      </c>
      <c r="E45" s="74"/>
      <c r="F45" s="843"/>
    </row>
    <row r="46" spans="1:6" x14ac:dyDescent="0.25">
      <c r="A46" s="848"/>
      <c r="B46" s="849"/>
      <c r="C46" s="79" t="str">
        <f>'Market Consistent Balance Sheet'!C49</f>
        <v>Deposits fully guaranteed by Government of Sri Lanka</v>
      </c>
      <c r="D46" s="843">
        <f>'Market Consistent Balance Sheet'!K49</f>
        <v>0</v>
      </c>
      <c r="E46" s="74">
        <v>0</v>
      </c>
      <c r="F46" s="618">
        <f>D46*E46</f>
        <v>0</v>
      </c>
    </row>
    <row r="47" spans="1:6" x14ac:dyDescent="0.25">
      <c r="A47" s="848"/>
      <c r="B47" s="849"/>
      <c r="C47" s="77" t="s">
        <v>296</v>
      </c>
      <c r="D47" s="843">
        <f>'Market Consistent Balance Sheet'!K50</f>
        <v>0</v>
      </c>
      <c r="E47" s="74">
        <v>1.6E-2</v>
      </c>
      <c r="F47" s="618">
        <f>D47*E47</f>
        <v>0</v>
      </c>
    </row>
    <row r="48" spans="1:6" x14ac:dyDescent="0.25">
      <c r="A48" s="848"/>
      <c r="B48" s="849"/>
      <c r="C48" s="77" t="s">
        <v>277</v>
      </c>
      <c r="D48" s="843">
        <f>'Market Consistent Balance Sheet'!K51</f>
        <v>0</v>
      </c>
      <c r="E48" s="74">
        <v>0.04</v>
      </c>
      <c r="F48" s="618">
        <f>D48*E48</f>
        <v>0</v>
      </c>
    </row>
    <row r="49" spans="1:6" x14ac:dyDescent="0.25">
      <c r="A49" s="848"/>
      <c r="B49" s="849"/>
      <c r="C49" s="77" t="s">
        <v>278</v>
      </c>
      <c r="D49" s="843">
        <f>'Market Consistent Balance Sheet'!K52</f>
        <v>0</v>
      </c>
      <c r="E49" s="74">
        <v>0.08</v>
      </c>
      <c r="F49" s="618">
        <f>D49*E49</f>
        <v>0</v>
      </c>
    </row>
    <row r="50" spans="1:6" ht="26.4" x14ac:dyDescent="0.25">
      <c r="A50" s="848"/>
      <c r="B50" s="849">
        <v>2</v>
      </c>
      <c r="C50" s="73" t="s">
        <v>483</v>
      </c>
      <c r="D50" s="843">
        <f>'Market Consistent Balance Sheet'!K53</f>
        <v>0</v>
      </c>
      <c r="E50" s="74"/>
      <c r="F50" s="843"/>
    </row>
    <row r="51" spans="1:6" x14ac:dyDescent="0.25">
      <c r="A51" s="848"/>
      <c r="B51" s="849"/>
      <c r="C51" s="77" t="s">
        <v>296</v>
      </c>
      <c r="D51" s="843">
        <f>'Market Consistent Balance Sheet'!K54</f>
        <v>0</v>
      </c>
      <c r="E51" s="74">
        <v>1.6E-2</v>
      </c>
      <c r="F51" s="618">
        <f t="shared" ref="F51:F57" si="1">D51*E51</f>
        <v>0</v>
      </c>
    </row>
    <row r="52" spans="1:6" x14ac:dyDescent="0.25">
      <c r="A52" s="848"/>
      <c r="B52" s="849"/>
      <c r="C52" s="77" t="s">
        <v>277</v>
      </c>
      <c r="D52" s="843">
        <f>'Market Consistent Balance Sheet'!K55</f>
        <v>0</v>
      </c>
      <c r="E52" s="74">
        <v>0.04</v>
      </c>
      <c r="F52" s="618">
        <f t="shared" si="1"/>
        <v>0</v>
      </c>
    </row>
    <row r="53" spans="1:6" x14ac:dyDescent="0.25">
      <c r="A53" s="848"/>
      <c r="B53" s="849"/>
      <c r="C53" s="77" t="s">
        <v>278</v>
      </c>
      <c r="D53" s="843">
        <f>'Market Consistent Balance Sheet'!K56</f>
        <v>0</v>
      </c>
      <c r="E53" s="74">
        <v>0.08</v>
      </c>
      <c r="F53" s="618">
        <f t="shared" si="1"/>
        <v>0</v>
      </c>
    </row>
    <row r="54" spans="1:6" x14ac:dyDescent="0.25">
      <c r="A54" s="848" t="s">
        <v>293</v>
      </c>
      <c r="B54" s="849"/>
      <c r="C54" s="847" t="s">
        <v>802</v>
      </c>
      <c r="D54" s="843">
        <f>'Market Consistent Balance Sheet'!K57</f>
        <v>0</v>
      </c>
      <c r="E54" s="74">
        <v>0</v>
      </c>
      <c r="F54" s="618">
        <f t="shared" si="1"/>
        <v>0</v>
      </c>
    </row>
    <row r="55" spans="1:6" ht="32.85" customHeight="1" x14ac:dyDescent="0.25">
      <c r="A55" s="848" t="s">
        <v>298</v>
      </c>
      <c r="B55" s="848"/>
      <c r="C55" s="847" t="s">
        <v>803</v>
      </c>
      <c r="D55" s="843">
        <f>'Market Consistent Balance Sheet'!K65</f>
        <v>0</v>
      </c>
      <c r="E55" s="74">
        <v>0.16</v>
      </c>
      <c r="F55" s="618">
        <f t="shared" si="1"/>
        <v>0</v>
      </c>
    </row>
    <row r="56" spans="1:6" ht="26.4" x14ac:dyDescent="0.25">
      <c r="A56" s="848" t="s">
        <v>804</v>
      </c>
      <c r="B56" s="849"/>
      <c r="C56" s="847" t="s">
        <v>805</v>
      </c>
      <c r="D56" s="843">
        <f>'Market Consistent Balance Sheet'!K70</f>
        <v>0</v>
      </c>
      <c r="E56" s="74">
        <v>0</v>
      </c>
      <c r="F56" s="618">
        <f t="shared" si="1"/>
        <v>0</v>
      </c>
    </row>
    <row r="57" spans="1:6" ht="26.4" x14ac:dyDescent="0.25">
      <c r="A57" s="848" t="s">
        <v>306</v>
      </c>
      <c r="B57" s="849"/>
      <c r="C57" s="847" t="s">
        <v>806</v>
      </c>
      <c r="D57" s="843">
        <f>'Market Consistent Balance Sheet'!K71</f>
        <v>0</v>
      </c>
      <c r="E57" s="74">
        <v>0</v>
      </c>
      <c r="F57" s="618">
        <f t="shared" si="1"/>
        <v>0</v>
      </c>
    </row>
    <row r="58" spans="1:6" ht="26.4" x14ac:dyDescent="0.25">
      <c r="A58" s="848" t="s">
        <v>310</v>
      </c>
      <c r="B58" s="849"/>
      <c r="C58" s="847" t="s">
        <v>327</v>
      </c>
      <c r="D58" s="843">
        <f>'Market Consistent Balance Sheet'!K72</f>
        <v>0</v>
      </c>
      <c r="E58" s="74">
        <v>0</v>
      </c>
      <c r="F58" s="618">
        <f>D58*E58</f>
        <v>0</v>
      </c>
    </row>
    <row r="59" spans="1:6" ht="19.350000000000001" customHeight="1" x14ac:dyDescent="0.25">
      <c r="A59" s="80"/>
      <c r="B59" s="80"/>
      <c r="C59" s="81" t="s">
        <v>807</v>
      </c>
      <c r="D59" s="82"/>
      <c r="E59" s="83"/>
      <c r="F59" s="562"/>
    </row>
    <row r="60" spans="1:6" ht="33" customHeight="1" x14ac:dyDescent="0.25">
      <c r="A60" s="848"/>
      <c r="B60" s="849"/>
      <c r="C60" s="856" t="s">
        <v>448</v>
      </c>
      <c r="D60" s="843">
        <f>D6+D14+D44+D54+D56+D57+D9+D55+D58</f>
        <v>0</v>
      </c>
      <c r="E60" s="84"/>
      <c r="F60" s="843">
        <f>SUM(F6:F58)-F59</f>
        <v>0</v>
      </c>
    </row>
    <row r="61" spans="1:6" ht="21.6" customHeight="1" x14ac:dyDescent="0.25">
      <c r="A61" s="594"/>
      <c r="B61" s="594"/>
      <c r="C61" s="594"/>
      <c r="D61" s="594"/>
      <c r="E61" s="594"/>
      <c r="F61" s="594"/>
    </row>
    <row r="62" spans="1:6" x14ac:dyDescent="0.25">
      <c r="A62" s="594"/>
      <c r="B62" s="594"/>
      <c r="C62" s="85"/>
      <c r="D62" s="594"/>
      <c r="E62" s="631"/>
      <c r="F62" s="857"/>
    </row>
    <row r="63" spans="1:6" ht="24.6" customHeight="1" x14ac:dyDescent="0.25">
      <c r="A63" s="594"/>
      <c r="B63" s="594"/>
      <c r="C63" s="77" t="s">
        <v>808</v>
      </c>
      <c r="D63" s="843" t="s">
        <v>809</v>
      </c>
      <c r="E63" s="858" t="s">
        <v>810</v>
      </c>
      <c r="F63" s="857"/>
    </row>
    <row r="64" spans="1:6" x14ac:dyDescent="0.25">
      <c r="A64" s="594"/>
      <c r="B64" s="49"/>
      <c r="C64" s="86" t="s">
        <v>811</v>
      </c>
      <c r="D64" s="859">
        <f>'Market Consistent Balance Sheet'!K8</f>
        <v>0</v>
      </c>
      <c r="E64" s="859">
        <f>'Market Consistent Balance Sheet'!M8</f>
        <v>0</v>
      </c>
      <c r="F64" s="857"/>
    </row>
    <row r="65" spans="1:6" x14ac:dyDescent="0.25">
      <c r="A65" s="594"/>
      <c r="B65" s="49"/>
      <c r="C65" s="86" t="s">
        <v>812</v>
      </c>
      <c r="D65" s="859">
        <f>'Market Consistent Balance Sheet'!K11</f>
        <v>0</v>
      </c>
      <c r="E65" s="859">
        <f>'Market Consistent Balance Sheet'!M11</f>
        <v>0</v>
      </c>
      <c r="F65" s="857"/>
    </row>
    <row r="66" spans="1:6" x14ac:dyDescent="0.25">
      <c r="A66" s="594"/>
      <c r="B66" s="49"/>
      <c r="C66" s="86" t="s">
        <v>813</v>
      </c>
      <c r="D66" s="859">
        <f>'Market Consistent Balance Sheet'!K17</f>
        <v>0</v>
      </c>
      <c r="E66" s="859">
        <f>'Market Consistent Balance Sheet'!M17</f>
        <v>0</v>
      </c>
      <c r="F66" s="857"/>
    </row>
    <row r="67" spans="1:6" x14ac:dyDescent="0.25">
      <c r="A67" s="594"/>
      <c r="B67" s="49"/>
      <c r="C67" s="87" t="s">
        <v>814</v>
      </c>
      <c r="D67" s="859">
        <f>'Market Consistent Balance Sheet'!K47</f>
        <v>0</v>
      </c>
      <c r="E67" s="859">
        <f>'Market Consistent Balance Sheet'!M47</f>
        <v>0</v>
      </c>
      <c r="F67" s="857"/>
    </row>
    <row r="68" spans="1:6" x14ac:dyDescent="0.25">
      <c r="A68" s="594"/>
      <c r="B68" s="49"/>
      <c r="C68" s="87" t="s">
        <v>815</v>
      </c>
      <c r="D68" s="859">
        <f>'Market Consistent Balance Sheet'!K70</f>
        <v>0</v>
      </c>
      <c r="E68" s="859">
        <f>'Market Consistent Balance Sheet'!M70</f>
        <v>0</v>
      </c>
      <c r="F68" s="857"/>
    </row>
    <row r="69" spans="1:6" x14ac:dyDescent="0.25">
      <c r="A69" s="594"/>
      <c r="B69" s="49"/>
      <c r="C69" s="87" t="s">
        <v>816</v>
      </c>
      <c r="D69" s="859">
        <f>'Market Consistent Balance Sheet'!K71</f>
        <v>0</v>
      </c>
      <c r="E69" s="859">
        <f>'Market Consistent Balance Sheet'!M71</f>
        <v>0</v>
      </c>
      <c r="F69" s="857"/>
    </row>
    <row r="70" spans="1:6" x14ac:dyDescent="0.25">
      <c r="A70" s="594"/>
      <c r="B70" s="49"/>
      <c r="C70" s="87" t="s">
        <v>817</v>
      </c>
      <c r="D70" s="859">
        <f>'Market Consistent Balance Sheet'!K57</f>
        <v>0</v>
      </c>
      <c r="E70" s="859">
        <f>'Market Consistent Balance Sheet'!M57</f>
        <v>0</v>
      </c>
      <c r="F70" s="857"/>
    </row>
    <row r="71" spans="1:6" x14ac:dyDescent="0.25">
      <c r="A71" s="594"/>
      <c r="B71" s="49"/>
      <c r="C71" s="87" t="s">
        <v>818</v>
      </c>
      <c r="D71" s="859">
        <f>'Market Consistent Balance Sheet'!K65</f>
        <v>0</v>
      </c>
      <c r="E71" s="859">
        <f>'Market Consistent Balance Sheet'!M65</f>
        <v>0</v>
      </c>
      <c r="F71" s="857"/>
    </row>
    <row r="72" spans="1:6" x14ac:dyDescent="0.25">
      <c r="A72" s="594"/>
      <c r="B72" s="49"/>
      <c r="C72" s="87" t="s">
        <v>819</v>
      </c>
      <c r="D72" s="859">
        <f>'Market Consistent Balance Sheet'!K72</f>
        <v>0</v>
      </c>
      <c r="E72" s="859">
        <f>'Market Consistent Balance Sheet'!M72</f>
        <v>0</v>
      </c>
      <c r="F72" s="857"/>
    </row>
    <row r="73" spans="1:6" x14ac:dyDescent="0.25">
      <c r="A73" s="594"/>
      <c r="B73" s="49"/>
      <c r="C73" s="88" t="s">
        <v>448</v>
      </c>
      <c r="D73" s="860">
        <f>SUM(D64:D72)</f>
        <v>0</v>
      </c>
      <c r="E73" s="860">
        <f>SUM(E64:E72)</f>
        <v>0</v>
      </c>
      <c r="F73" s="857"/>
    </row>
    <row r="74" spans="1:6" x14ac:dyDescent="0.25">
      <c r="A74" s="594"/>
      <c r="B74" s="49"/>
      <c r="C74" s="89" t="s">
        <v>457</v>
      </c>
      <c r="D74" s="90" t="b">
        <f>D73=D60</f>
        <v>1</v>
      </c>
      <c r="E74" s="858"/>
      <c r="F74" s="857"/>
    </row>
    <row r="75" spans="1:6" x14ac:dyDescent="0.25">
      <c r="A75" s="594"/>
      <c r="B75" s="49"/>
      <c r="C75" s="91"/>
      <c r="D75" s="594"/>
      <c r="E75" s="631"/>
      <c r="F75" s="857"/>
    </row>
    <row r="76" spans="1:6" ht="39.6" x14ac:dyDescent="0.25">
      <c r="A76" s="594"/>
      <c r="B76" s="49"/>
      <c r="C76" s="861" t="s">
        <v>820</v>
      </c>
      <c r="D76" s="861" t="s">
        <v>821</v>
      </c>
      <c r="E76" s="861" t="s">
        <v>778</v>
      </c>
      <c r="F76" s="857"/>
    </row>
    <row r="77" spans="1:6" x14ac:dyDescent="0.25">
      <c r="A77" s="594"/>
      <c r="B77" s="49"/>
      <c r="C77" s="667" t="s">
        <v>268</v>
      </c>
      <c r="D77" s="862">
        <f>SUM('Market Consistent Balance Sheet'!O8,'Market Consistent Balance Sheet'!O11,'Market Consistent Balance Sheet'!O17,'Market Consistent Balance Sheet'!O47,'Market Consistent Balance Sheet'!O57,'Market Consistent Balance Sheet'!O65,'Market Consistent Balance Sheet'!O70,'Market Consistent Balance Sheet'!O71)</f>
        <v>0</v>
      </c>
      <c r="E77" s="863" t="e">
        <f>$F$60/SUM($D$77:$D$82)*D77</f>
        <v>#DIV/0!</v>
      </c>
      <c r="F77" s="857"/>
    </row>
    <row r="78" spans="1:6" x14ac:dyDescent="0.25">
      <c r="A78" s="594"/>
      <c r="B78" s="49"/>
      <c r="C78" s="667" t="s">
        <v>213</v>
      </c>
      <c r="D78" s="862">
        <f>SUM('Market Consistent Balance Sheet'!P8,'Market Consistent Balance Sheet'!P11,'Market Consistent Balance Sheet'!P17,'Market Consistent Balance Sheet'!P47,'Market Consistent Balance Sheet'!P57,'Market Consistent Balance Sheet'!P65,'Market Consistent Balance Sheet'!P70,'Market Consistent Balance Sheet'!P71)</f>
        <v>0</v>
      </c>
      <c r="E78" s="863" t="e">
        <f t="shared" ref="E78:E82" si="2">$F$60/SUM($D$77:$D$82)*D78</f>
        <v>#DIV/0!</v>
      </c>
      <c r="F78" s="857"/>
    </row>
    <row r="79" spans="1:6" x14ac:dyDescent="0.25">
      <c r="A79" s="594"/>
      <c r="B79" s="49"/>
      <c r="C79" s="667" t="s">
        <v>214</v>
      </c>
      <c r="D79" s="862">
        <f>SUM('Market Consistent Balance Sheet'!Q8,'Market Consistent Balance Sheet'!Q11,'Market Consistent Balance Sheet'!Q17,'Market Consistent Balance Sheet'!Q47,'Market Consistent Balance Sheet'!Q57,'Market Consistent Balance Sheet'!Q65,'Market Consistent Balance Sheet'!Q70,'Market Consistent Balance Sheet'!Q71)</f>
        <v>0</v>
      </c>
      <c r="E79" s="863" t="e">
        <f t="shared" si="2"/>
        <v>#DIV/0!</v>
      </c>
      <c r="F79" s="857"/>
    </row>
    <row r="80" spans="1:6" x14ac:dyDescent="0.25">
      <c r="A80" s="594"/>
      <c r="B80" s="49"/>
      <c r="C80" s="667" t="s">
        <v>215</v>
      </c>
      <c r="D80" s="862">
        <f>SUM('Market Consistent Balance Sheet'!R8,'Market Consistent Balance Sheet'!R11,'Market Consistent Balance Sheet'!R17,'Market Consistent Balance Sheet'!R47,'Market Consistent Balance Sheet'!R57,'Market Consistent Balance Sheet'!R65,'Market Consistent Balance Sheet'!R70,'Market Consistent Balance Sheet'!R71)</f>
        <v>0</v>
      </c>
      <c r="E80" s="863" t="e">
        <f t="shared" si="2"/>
        <v>#DIV/0!</v>
      </c>
      <c r="F80" s="594"/>
    </row>
    <row r="81" spans="2:6" x14ac:dyDescent="0.25">
      <c r="B81" s="49"/>
      <c r="C81" s="667" t="s">
        <v>216</v>
      </c>
      <c r="D81" s="862">
        <f>SUM('Market Consistent Balance Sheet'!S8,'Market Consistent Balance Sheet'!S11,'Market Consistent Balance Sheet'!S17,'Market Consistent Balance Sheet'!S47,'Market Consistent Balance Sheet'!S57,'Market Consistent Balance Sheet'!S65,'Market Consistent Balance Sheet'!S70,'Market Consistent Balance Sheet'!S71)</f>
        <v>0</v>
      </c>
      <c r="E81" s="863" t="e">
        <f t="shared" si="2"/>
        <v>#DIV/0!</v>
      </c>
      <c r="F81" s="92"/>
    </row>
    <row r="82" spans="2:6" x14ac:dyDescent="0.25">
      <c r="B82" s="594"/>
      <c r="C82" s="667" t="s">
        <v>217</v>
      </c>
      <c r="D82" s="862">
        <f>SUM('Market Consistent Balance Sheet'!T8,'Market Consistent Balance Sheet'!T11,'Market Consistent Balance Sheet'!T17,'Market Consistent Balance Sheet'!T47,'Market Consistent Balance Sheet'!T57,'Market Consistent Balance Sheet'!T65,'Market Consistent Balance Sheet'!T70,'Market Consistent Balance Sheet'!T71)</f>
        <v>0</v>
      </c>
      <c r="E82" s="863" t="e">
        <f t="shared" si="2"/>
        <v>#DIV/0!</v>
      </c>
      <c r="F82" s="594"/>
    </row>
  </sheetData>
  <mergeCells count="1">
    <mergeCell ref="A1:H1"/>
  </mergeCells>
  <pageMargins left="0.7" right="0.7" top="0.75" bottom="0.75" header="0.3" footer="0.3"/>
  <pageSetup orientation="portrait" horizontalDpi="4294967293" verticalDpi="4294967294" r:id="rId1"/>
  <headerFooter>
    <oddFooter>&amp;L&amp;1#&amp;"Calibri"&amp;10&amp;K000000John Keells Group - 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2B6CE-EB12-40F0-BA04-4D1890CBE672}">
  <sheetPr codeName="Sheet31">
    <tabColor rgb="FFFF0000"/>
  </sheetPr>
  <dimension ref="A1:F34"/>
  <sheetViews>
    <sheetView showGridLines="0" workbookViewId="0">
      <selection sqref="A1:F1"/>
    </sheetView>
  </sheetViews>
  <sheetFormatPr defaultColWidth="9.44140625" defaultRowHeight="13.2" x14ac:dyDescent="0.25"/>
  <cols>
    <col min="1" max="1" width="9.44140625" style="13"/>
    <col min="2" max="2" width="66.5546875" style="13" customWidth="1"/>
    <col min="3" max="3" width="25.5546875" style="13" customWidth="1"/>
    <col min="4" max="4" width="12.88671875" style="13" customWidth="1"/>
    <col min="5" max="5" width="20.88671875" style="13" customWidth="1"/>
    <col min="6" max="16384" width="9.44140625" style="13"/>
  </cols>
  <sheetData>
    <row r="1" spans="1:6" x14ac:dyDescent="0.25">
      <c r="A1" s="1106" t="s">
        <v>822</v>
      </c>
      <c r="B1" s="1102"/>
      <c r="C1" s="1102"/>
      <c r="D1" s="1102"/>
      <c r="E1" s="1102"/>
      <c r="F1" s="1102"/>
    </row>
    <row r="2" spans="1:6" x14ac:dyDescent="0.25">
      <c r="A2" s="385" t="s">
        <v>518</v>
      </c>
      <c r="B2" s="594"/>
      <c r="C2" s="594"/>
      <c r="D2" s="594"/>
      <c r="E2" s="594"/>
      <c r="F2" s="594"/>
    </row>
    <row r="3" spans="1:6" x14ac:dyDescent="0.25">
      <c r="A3" s="784" t="s">
        <v>253</v>
      </c>
      <c r="B3" s="594"/>
      <c r="C3" s="594"/>
      <c r="D3" s="594"/>
      <c r="E3" s="594"/>
      <c r="F3" s="594"/>
    </row>
    <row r="4" spans="1:6" ht="24" customHeight="1" x14ac:dyDescent="0.25">
      <c r="A4" s="784" t="s">
        <v>530</v>
      </c>
      <c r="B4" s="594"/>
      <c r="C4" s="594"/>
      <c r="D4" s="594"/>
      <c r="E4" s="594"/>
      <c r="F4" s="594"/>
    </row>
    <row r="5" spans="1:6" ht="39.6" x14ac:dyDescent="0.25">
      <c r="A5" s="848" t="s">
        <v>257</v>
      </c>
      <c r="B5" s="71"/>
      <c r="C5" s="844" t="s">
        <v>823</v>
      </c>
      <c r="D5" s="844" t="s">
        <v>824</v>
      </c>
      <c r="E5" s="844" t="s">
        <v>825</v>
      </c>
      <c r="F5" s="594"/>
    </row>
    <row r="6" spans="1:6" x14ac:dyDescent="0.25">
      <c r="A6" s="661" t="s">
        <v>269</v>
      </c>
      <c r="B6" s="729" t="s">
        <v>106</v>
      </c>
      <c r="C6" s="661">
        <f>'Market Consistent Balance Sheet'!M8</f>
        <v>0</v>
      </c>
      <c r="D6" s="864">
        <v>1</v>
      </c>
      <c r="E6" s="661">
        <f>D6*C6</f>
        <v>0</v>
      </c>
      <c r="F6" s="594"/>
    </row>
    <row r="7" spans="1:6" ht="39.6" x14ac:dyDescent="0.25">
      <c r="A7" s="661" t="s">
        <v>273</v>
      </c>
      <c r="B7" s="729" t="s">
        <v>274</v>
      </c>
      <c r="C7" s="661">
        <f>'Market Consistent Balance Sheet'!M11</f>
        <v>0</v>
      </c>
      <c r="D7" s="864">
        <v>1</v>
      </c>
      <c r="E7" s="661">
        <f>D7*C7</f>
        <v>0</v>
      </c>
      <c r="F7" s="594"/>
    </row>
    <row r="8" spans="1:6" ht="26.4" x14ac:dyDescent="0.25">
      <c r="A8" s="661" t="s">
        <v>279</v>
      </c>
      <c r="B8" s="729" t="s">
        <v>826</v>
      </c>
      <c r="C8" s="661">
        <f>'Market Consistent Balance Sheet'!M16</f>
        <v>0</v>
      </c>
      <c r="D8" s="864">
        <v>1</v>
      </c>
      <c r="E8" s="661">
        <f t="shared" ref="E8:E25" si="0">D8*C8</f>
        <v>0</v>
      </c>
      <c r="F8" s="594"/>
    </row>
    <row r="9" spans="1:6" x14ac:dyDescent="0.25">
      <c r="A9" s="661" t="s">
        <v>281</v>
      </c>
      <c r="B9" s="729" t="s">
        <v>282</v>
      </c>
      <c r="C9" s="661">
        <f>'Market Consistent Balance Sheet'!M17</f>
        <v>0</v>
      </c>
      <c r="D9" s="864">
        <v>1</v>
      </c>
      <c r="E9" s="661">
        <f t="shared" si="0"/>
        <v>0</v>
      </c>
      <c r="F9" s="594"/>
    </row>
    <row r="10" spans="1:6" x14ac:dyDescent="0.25">
      <c r="A10" s="661" t="s">
        <v>293</v>
      </c>
      <c r="B10" s="729" t="s">
        <v>114</v>
      </c>
      <c r="C10" s="661">
        <f>'Market Consistent Balance Sheet'!M47</f>
        <v>0</v>
      </c>
      <c r="D10" s="864">
        <v>1</v>
      </c>
      <c r="E10" s="661">
        <f t="shared" si="0"/>
        <v>0</v>
      </c>
      <c r="F10" s="594"/>
    </row>
    <row r="11" spans="1:6" x14ac:dyDescent="0.25">
      <c r="A11" s="661" t="s">
        <v>298</v>
      </c>
      <c r="B11" s="729" t="s">
        <v>802</v>
      </c>
      <c r="C11" s="661">
        <f>'Market Consistent Balance Sheet'!M57</f>
        <v>0</v>
      </c>
      <c r="D11" s="864">
        <v>1</v>
      </c>
      <c r="E11" s="661">
        <f t="shared" si="0"/>
        <v>0</v>
      </c>
      <c r="F11" s="594"/>
    </row>
    <row r="12" spans="1:6" x14ac:dyDescent="0.25">
      <c r="A12" s="661" t="s">
        <v>300</v>
      </c>
      <c r="B12" s="729" t="s">
        <v>301</v>
      </c>
      <c r="C12" s="661">
        <f>'Market Consistent Balance Sheet'!M58</f>
        <v>0</v>
      </c>
      <c r="D12" s="864">
        <v>1</v>
      </c>
      <c r="E12" s="661">
        <f t="shared" si="0"/>
        <v>0</v>
      </c>
      <c r="F12" s="594"/>
    </row>
    <row r="13" spans="1:6" x14ac:dyDescent="0.25">
      <c r="A13" s="661" t="s">
        <v>302</v>
      </c>
      <c r="B13" s="729" t="s">
        <v>303</v>
      </c>
      <c r="C13" s="661">
        <f>'Market Consistent Balance Sheet'!M59</f>
        <v>0</v>
      </c>
      <c r="D13" s="864">
        <v>1</v>
      </c>
      <c r="E13" s="661">
        <f t="shared" si="0"/>
        <v>0</v>
      </c>
      <c r="F13" s="594"/>
    </row>
    <row r="14" spans="1:6" x14ac:dyDescent="0.25">
      <c r="A14" s="661" t="s">
        <v>304</v>
      </c>
      <c r="B14" s="729" t="s">
        <v>305</v>
      </c>
      <c r="C14" s="661">
        <f>'Market Consistent Balance Sheet'!M60</f>
        <v>0</v>
      </c>
      <c r="D14" s="864">
        <v>1</v>
      </c>
      <c r="E14" s="661">
        <f t="shared" si="0"/>
        <v>0</v>
      </c>
      <c r="F14" s="594"/>
    </row>
    <row r="15" spans="1:6" ht="26.4" x14ac:dyDescent="0.25">
      <c r="A15" s="661" t="s">
        <v>306</v>
      </c>
      <c r="B15" s="729" t="s">
        <v>827</v>
      </c>
      <c r="C15" s="661">
        <f>'Market Consistent Balance Sheet'!M61</f>
        <v>0</v>
      </c>
      <c r="D15" s="864">
        <v>1</v>
      </c>
      <c r="E15" s="661">
        <f t="shared" si="0"/>
        <v>0</v>
      </c>
      <c r="F15" s="594"/>
    </row>
    <row r="16" spans="1:6" ht="26.4" x14ac:dyDescent="0.25">
      <c r="A16" s="661" t="s">
        <v>310</v>
      </c>
      <c r="B16" s="729" t="s">
        <v>828</v>
      </c>
      <c r="C16" s="661">
        <f>'Market Consistent Balance Sheet'!M64</f>
        <v>0</v>
      </c>
      <c r="D16" s="864">
        <v>1</v>
      </c>
      <c r="E16" s="661">
        <f t="shared" si="0"/>
        <v>0</v>
      </c>
      <c r="F16" s="594"/>
    </row>
    <row r="17" spans="1:5" x14ac:dyDescent="0.25">
      <c r="A17" s="661" t="s">
        <v>312</v>
      </c>
      <c r="B17" s="847" t="s">
        <v>803</v>
      </c>
      <c r="C17" s="661">
        <f>'Market Consistent Balance Sheet'!M65</f>
        <v>0</v>
      </c>
      <c r="D17" s="864">
        <v>1</v>
      </c>
      <c r="E17" s="661">
        <f t="shared" si="0"/>
        <v>0</v>
      </c>
    </row>
    <row r="18" spans="1:5" x14ac:dyDescent="0.25">
      <c r="A18" s="661" t="s">
        <v>314</v>
      </c>
      <c r="B18" s="729" t="s">
        <v>315</v>
      </c>
      <c r="C18" s="661">
        <f>'Market Consistent Balance Sheet'!M66</f>
        <v>0</v>
      </c>
      <c r="D18" s="864">
        <v>1</v>
      </c>
      <c r="E18" s="661">
        <f t="shared" si="0"/>
        <v>0</v>
      </c>
    </row>
    <row r="19" spans="1:5" ht="26.4" x14ac:dyDescent="0.25">
      <c r="A19" s="661" t="s">
        <v>316</v>
      </c>
      <c r="B19" s="729" t="s">
        <v>829</v>
      </c>
      <c r="C19" s="661">
        <f>'Market Consistent Balance Sheet'!M67</f>
        <v>0</v>
      </c>
      <c r="D19" s="864">
        <v>1</v>
      </c>
      <c r="E19" s="661">
        <f t="shared" si="0"/>
        <v>0</v>
      </c>
    </row>
    <row r="20" spans="1:5" ht="39.6" x14ac:dyDescent="0.25">
      <c r="A20" s="865" t="str">
        <f>'Market Consistent Balance Sheet'!A68</f>
        <v>XIII</v>
      </c>
      <c r="B20" s="729" t="s">
        <v>830</v>
      </c>
      <c r="C20" s="661">
        <f>'Market Consistent Balance Sheet'!M68</f>
        <v>0</v>
      </c>
      <c r="D20" s="864">
        <v>1</v>
      </c>
      <c r="E20" s="661">
        <f>D20*C20</f>
        <v>0</v>
      </c>
    </row>
    <row r="21" spans="1:5" ht="39.6" x14ac:dyDescent="0.25">
      <c r="A21" s="865" t="str">
        <f>'Market Consistent Balance Sheet'!A69</f>
        <v>XIV</v>
      </c>
      <c r="B21" s="729" t="s">
        <v>321</v>
      </c>
      <c r="C21" s="661">
        <f>'Market Consistent Balance Sheet'!M69</f>
        <v>0</v>
      </c>
      <c r="D21" s="864">
        <v>1</v>
      </c>
      <c r="E21" s="661">
        <f>D21*C21</f>
        <v>0</v>
      </c>
    </row>
    <row r="22" spans="1:5" x14ac:dyDescent="0.25">
      <c r="A22" s="865" t="str">
        <f>'Market Consistent Balance Sheet'!A70</f>
        <v>XV</v>
      </c>
      <c r="B22" s="729" t="s">
        <v>323</v>
      </c>
      <c r="C22" s="661">
        <f>'Market Consistent Balance Sheet'!M70</f>
        <v>0</v>
      </c>
      <c r="D22" s="864">
        <v>1</v>
      </c>
      <c r="E22" s="661">
        <f>D22*C22</f>
        <v>0</v>
      </c>
    </row>
    <row r="23" spans="1:5" ht="39.6" x14ac:dyDescent="0.25">
      <c r="A23" s="661" t="s">
        <v>326</v>
      </c>
      <c r="B23" s="729" t="s">
        <v>831</v>
      </c>
      <c r="C23" s="661">
        <f>'Market Consistent Balance Sheet'!M71</f>
        <v>0</v>
      </c>
      <c r="D23" s="864">
        <v>1</v>
      </c>
      <c r="E23" s="661">
        <f>D23*C23</f>
        <v>0</v>
      </c>
    </row>
    <row r="24" spans="1:5" x14ac:dyDescent="0.25">
      <c r="A24" s="661" t="s">
        <v>326</v>
      </c>
      <c r="B24" s="729" t="s">
        <v>327</v>
      </c>
      <c r="C24" s="661">
        <f>'Market Consistent Balance Sheet'!M72</f>
        <v>0</v>
      </c>
      <c r="D24" s="864">
        <v>1</v>
      </c>
      <c r="E24" s="661">
        <f>D24*C24</f>
        <v>0</v>
      </c>
    </row>
    <row r="25" spans="1:5" x14ac:dyDescent="0.25">
      <c r="A25" s="292" t="s">
        <v>328</v>
      </c>
      <c r="B25" s="729" t="s">
        <v>329</v>
      </c>
      <c r="C25" s="661">
        <f>'Market Consistent Balance Sheet'!M73</f>
        <v>0</v>
      </c>
      <c r="D25" s="864">
        <v>1</v>
      </c>
      <c r="E25" s="661">
        <f t="shared" si="0"/>
        <v>0</v>
      </c>
    </row>
    <row r="26" spans="1:5" x14ac:dyDescent="0.25">
      <c r="A26" s="593"/>
      <c r="B26" s="866" t="s">
        <v>448</v>
      </c>
      <c r="C26" s="867">
        <f>SUM(C6:C25)</f>
        <v>0</v>
      </c>
      <c r="D26" s="868"/>
      <c r="E26" s="869">
        <f>SUM(E6:E25)</f>
        <v>0</v>
      </c>
    </row>
    <row r="28" spans="1:5" ht="39.6" x14ac:dyDescent="0.25">
      <c r="A28" s="594"/>
      <c r="B28" s="861" t="s">
        <v>820</v>
      </c>
      <c r="C28" s="861" t="s">
        <v>823</v>
      </c>
      <c r="D28" s="861" t="s">
        <v>779</v>
      </c>
      <c r="E28" s="594"/>
    </row>
    <row r="29" spans="1:5" x14ac:dyDescent="0.25">
      <c r="A29" s="594"/>
      <c r="B29" s="667" t="s">
        <v>268</v>
      </c>
      <c r="C29" s="862">
        <f>'Market Consistent Balance Sheet'!$O$91</f>
        <v>0</v>
      </c>
      <c r="D29" s="863" t="e">
        <f>$E$26/SUM($C$29:$C$34)*C29</f>
        <v>#DIV/0!</v>
      </c>
      <c r="E29" s="594"/>
    </row>
    <row r="30" spans="1:5" x14ac:dyDescent="0.25">
      <c r="A30" s="594"/>
      <c r="B30" s="667" t="s">
        <v>213</v>
      </c>
      <c r="C30" s="862">
        <f>'Market Consistent Balance Sheet'!$P$91</f>
        <v>0</v>
      </c>
      <c r="D30" s="863" t="e">
        <f t="shared" ref="D30:D34" si="1">$E$26/SUM($C$29:$C$34)*C30</f>
        <v>#DIV/0!</v>
      </c>
      <c r="E30" s="594"/>
    </row>
    <row r="31" spans="1:5" x14ac:dyDescent="0.25">
      <c r="A31" s="594"/>
      <c r="B31" s="667" t="s">
        <v>214</v>
      </c>
      <c r="C31" s="862">
        <f>'Market Consistent Balance Sheet'!$Q$91</f>
        <v>0</v>
      </c>
      <c r="D31" s="863" t="e">
        <f t="shared" si="1"/>
        <v>#DIV/0!</v>
      </c>
      <c r="E31" s="594"/>
    </row>
    <row r="32" spans="1:5" x14ac:dyDescent="0.25">
      <c r="A32" s="594"/>
      <c r="B32" s="667" t="s">
        <v>215</v>
      </c>
      <c r="C32" s="862">
        <f>'Market Consistent Balance Sheet'!$R$91</f>
        <v>0</v>
      </c>
      <c r="D32" s="863" t="e">
        <f t="shared" si="1"/>
        <v>#DIV/0!</v>
      </c>
      <c r="E32" s="594"/>
    </row>
    <row r="33" spans="1:5" x14ac:dyDescent="0.25">
      <c r="A33" s="594"/>
      <c r="B33" s="667" t="s">
        <v>216</v>
      </c>
      <c r="C33" s="862">
        <f>'Market Consistent Balance Sheet'!$S$91</f>
        <v>0</v>
      </c>
      <c r="D33" s="863" t="e">
        <f t="shared" si="1"/>
        <v>#DIV/0!</v>
      </c>
      <c r="E33" s="594"/>
    </row>
    <row r="34" spans="1:5" x14ac:dyDescent="0.25">
      <c r="A34" s="594"/>
      <c r="B34" s="667" t="s">
        <v>217</v>
      </c>
      <c r="C34" s="862">
        <f>'Market Consistent Balance Sheet'!$T$91</f>
        <v>0</v>
      </c>
      <c r="D34" s="863" t="e">
        <f t="shared" si="1"/>
        <v>#DIV/0!</v>
      </c>
      <c r="E34" s="594"/>
    </row>
  </sheetData>
  <mergeCells count="1">
    <mergeCell ref="A1:F1"/>
  </mergeCells>
  <pageMargins left="0.7" right="0.7" top="0.75" bottom="0.75" header="0.3" footer="0.3"/>
  <pageSetup orientation="portrait" horizontalDpi="4294967294" verticalDpi="4294967294" r:id="rId1"/>
  <headerFooter>
    <oddFooter>&amp;L&amp;1#&amp;"Calibri"&amp;10&amp;K000000John Keells Group - Confidential</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29F45-B9CA-4FCC-B833-F2F06FBD75DF}">
  <sheetPr>
    <tabColor theme="1"/>
  </sheetPr>
  <dimension ref="A2:X130"/>
  <sheetViews>
    <sheetView showGridLines="0" zoomScaleNormal="100" workbookViewId="0">
      <selection activeCell="B12" sqref="B12"/>
    </sheetView>
  </sheetViews>
  <sheetFormatPr defaultColWidth="8.88671875" defaultRowHeight="13.2" x14ac:dyDescent="0.25"/>
  <cols>
    <col min="1" max="1" width="8.88671875" style="13"/>
    <col min="2" max="2" width="64.109375" style="41" customWidth="1"/>
    <col min="3" max="4" width="26.5546875" style="13" customWidth="1"/>
    <col min="5" max="5" width="28.88671875" style="13" customWidth="1"/>
    <col min="6" max="6" width="30.44140625" style="13" customWidth="1"/>
    <col min="7" max="8" width="30" style="13" customWidth="1"/>
    <col min="9" max="9" width="25" style="13" customWidth="1"/>
    <col min="10" max="10" width="28" style="13" customWidth="1"/>
    <col min="11" max="19" width="25" style="13" customWidth="1"/>
    <col min="20" max="23" width="26.109375" style="13" customWidth="1"/>
    <col min="24" max="16384" width="8.88671875" style="13"/>
  </cols>
  <sheetData>
    <row r="2" spans="1:22" x14ac:dyDescent="0.25">
      <c r="A2" s="594"/>
      <c r="B2" s="484" t="s">
        <v>212</v>
      </c>
      <c r="C2" s="594"/>
      <c r="D2" s="594"/>
      <c r="E2" s="594"/>
      <c r="F2" s="594"/>
      <c r="G2" s="594"/>
      <c r="H2" s="594"/>
      <c r="I2" s="594"/>
      <c r="J2" s="594"/>
      <c r="K2" s="594"/>
      <c r="L2" s="594"/>
      <c r="M2" s="594"/>
      <c r="N2" s="594"/>
      <c r="O2" s="594"/>
      <c r="P2" s="594"/>
      <c r="Q2" s="594"/>
      <c r="R2" s="594"/>
      <c r="S2" s="594"/>
      <c r="T2" s="594"/>
      <c r="U2" s="594"/>
      <c r="V2" s="594"/>
    </row>
    <row r="3" spans="1:22" x14ac:dyDescent="0.25">
      <c r="A3" s="594"/>
      <c r="B3" s="608" t="s">
        <v>213</v>
      </c>
      <c r="C3" s="594"/>
      <c r="D3" s="594"/>
      <c r="E3" s="594"/>
      <c r="F3" s="594"/>
      <c r="G3" s="594"/>
      <c r="H3" s="594"/>
      <c r="I3" s="594"/>
      <c r="J3" s="594"/>
      <c r="K3" s="594"/>
      <c r="L3" s="594"/>
      <c r="M3" s="594"/>
      <c r="N3" s="594"/>
      <c r="O3" s="594"/>
      <c r="P3" s="594"/>
      <c r="Q3" s="594"/>
      <c r="R3" s="594"/>
      <c r="S3" s="594"/>
      <c r="T3" s="594"/>
      <c r="U3" s="594"/>
      <c r="V3" s="594"/>
    </row>
    <row r="4" spans="1:22" x14ac:dyDescent="0.25">
      <c r="A4" s="594"/>
      <c r="B4" s="608" t="s">
        <v>214</v>
      </c>
      <c r="C4" s="594"/>
      <c r="D4" s="594"/>
      <c r="E4" s="594"/>
      <c r="F4" s="594"/>
      <c r="G4" s="594"/>
      <c r="H4" s="594"/>
      <c r="I4" s="594"/>
      <c r="J4" s="594"/>
      <c r="K4" s="594"/>
      <c r="L4" s="594"/>
      <c r="M4" s="594"/>
      <c r="N4" s="594"/>
      <c r="O4" s="594"/>
      <c r="P4" s="594"/>
      <c r="Q4" s="594"/>
      <c r="R4" s="594"/>
      <c r="S4" s="594"/>
      <c r="T4" s="594"/>
      <c r="U4" s="594"/>
      <c r="V4" s="594"/>
    </row>
    <row r="5" spans="1:22" x14ac:dyDescent="0.25">
      <c r="A5" s="594"/>
      <c r="B5" s="608" t="s">
        <v>215</v>
      </c>
      <c r="C5" s="594"/>
      <c r="D5" s="594"/>
      <c r="E5" s="594"/>
      <c r="F5" s="594"/>
      <c r="G5" s="594"/>
      <c r="H5" s="594"/>
      <c r="I5" s="594"/>
      <c r="J5" s="594"/>
      <c r="K5" s="594"/>
      <c r="L5" s="594"/>
      <c r="M5" s="594"/>
      <c r="N5" s="594"/>
      <c r="O5" s="594"/>
      <c r="P5" s="594"/>
      <c r="Q5" s="594"/>
      <c r="R5" s="594"/>
      <c r="S5" s="594"/>
      <c r="T5" s="594"/>
      <c r="U5" s="594"/>
      <c r="V5" s="594"/>
    </row>
    <row r="6" spans="1:22" x14ac:dyDescent="0.25">
      <c r="A6" s="594"/>
      <c r="B6" s="608" t="s">
        <v>216</v>
      </c>
      <c r="C6" s="594"/>
      <c r="D6" s="594"/>
      <c r="E6" s="594"/>
      <c r="F6" s="594"/>
      <c r="G6" s="594"/>
      <c r="H6" s="594"/>
      <c r="I6" s="594"/>
      <c r="J6" s="594"/>
      <c r="K6" s="594"/>
      <c r="L6" s="594"/>
      <c r="M6" s="594"/>
      <c r="N6" s="594"/>
      <c r="O6" s="594"/>
      <c r="P6" s="594"/>
      <c r="Q6" s="594"/>
      <c r="R6" s="594"/>
      <c r="S6" s="594"/>
      <c r="T6" s="594"/>
      <c r="U6" s="594"/>
      <c r="V6" s="594"/>
    </row>
    <row r="7" spans="1:22" x14ac:dyDescent="0.25">
      <c r="A7" s="594"/>
      <c r="B7" s="608" t="s">
        <v>217</v>
      </c>
      <c r="C7" s="594"/>
      <c r="D7" s="594"/>
      <c r="E7" s="594"/>
      <c r="F7" s="594"/>
      <c r="G7" s="594"/>
      <c r="H7" s="594"/>
      <c r="I7" s="594"/>
      <c r="J7" s="594"/>
      <c r="K7" s="594"/>
      <c r="L7" s="594"/>
      <c r="M7" s="594"/>
      <c r="N7" s="594"/>
      <c r="O7" s="594"/>
      <c r="P7" s="594"/>
      <c r="Q7" s="594"/>
      <c r="R7" s="594"/>
      <c r="S7" s="594"/>
      <c r="T7" s="594"/>
      <c r="U7" s="594"/>
      <c r="V7" s="594"/>
    </row>
    <row r="9" spans="1:22" x14ac:dyDescent="0.25">
      <c r="A9" s="22" t="s">
        <v>218</v>
      </c>
      <c r="B9" s="611"/>
      <c r="C9" s="612"/>
      <c r="D9" s="612"/>
      <c r="E9" s="612"/>
      <c r="F9" s="612"/>
      <c r="G9" s="612"/>
      <c r="H9" s="612"/>
      <c r="I9" s="612"/>
      <c r="J9" s="612"/>
      <c r="K9" s="612"/>
      <c r="L9" s="612"/>
      <c r="M9" s="612"/>
      <c r="N9" s="612"/>
      <c r="O9" s="612"/>
      <c r="P9" s="612"/>
      <c r="Q9" s="612"/>
      <c r="R9" s="612"/>
      <c r="S9" s="612"/>
      <c r="T9" s="612"/>
      <c r="U9" s="612"/>
      <c r="V9" s="612"/>
    </row>
    <row r="11" spans="1:22" x14ac:dyDescent="0.25">
      <c r="A11" s="594"/>
      <c r="B11" s="19" t="s">
        <v>219</v>
      </c>
      <c r="C11" s="379" t="s">
        <v>220</v>
      </c>
      <c r="D11" s="594"/>
      <c r="E11" s="594"/>
      <c r="F11" s="594"/>
      <c r="G11" s="594"/>
      <c r="H11" s="594"/>
      <c r="I11" s="594"/>
      <c r="J11" s="594"/>
      <c r="K11" s="594"/>
      <c r="L11" s="594"/>
      <c r="M11" s="594"/>
      <c r="N11" s="594"/>
      <c r="O11" s="594"/>
      <c r="P11" s="594"/>
      <c r="Q11" s="594"/>
      <c r="R11" s="594"/>
      <c r="S11" s="594"/>
      <c r="T11" s="594"/>
      <c r="U11" s="594"/>
      <c r="V11" s="594"/>
    </row>
    <row r="12" spans="1:22" x14ac:dyDescent="0.25">
      <c r="A12" s="594"/>
      <c r="B12" s="593" t="s">
        <v>985</v>
      </c>
      <c r="C12" s="613">
        <v>0</v>
      </c>
      <c r="D12" s="14" t="s">
        <v>221</v>
      </c>
      <c r="E12" s="594"/>
      <c r="F12" s="594"/>
      <c r="G12" s="594"/>
      <c r="H12" s="594"/>
      <c r="I12" s="594"/>
      <c r="J12" s="594"/>
      <c r="K12" s="594"/>
      <c r="L12" s="594"/>
      <c r="M12" s="594"/>
      <c r="N12" s="594"/>
      <c r="O12" s="594"/>
      <c r="P12" s="594"/>
      <c r="Q12" s="594"/>
      <c r="R12" s="594"/>
      <c r="S12" s="594"/>
      <c r="T12" s="594"/>
      <c r="U12" s="594"/>
      <c r="V12" s="594"/>
    </row>
    <row r="13" spans="1:22" x14ac:dyDescent="0.25">
      <c r="A13" s="594"/>
      <c r="B13" s="593" t="s">
        <v>222</v>
      </c>
      <c r="C13" s="614">
        <v>0.85</v>
      </c>
      <c r="D13" s="14" t="s">
        <v>223</v>
      </c>
      <c r="E13" s="594"/>
      <c r="F13" s="594"/>
      <c r="G13" s="594"/>
      <c r="H13" s="594"/>
      <c r="I13" s="594"/>
      <c r="J13" s="594"/>
      <c r="K13" s="594"/>
      <c r="L13" s="594"/>
      <c r="M13" s="594"/>
      <c r="N13" s="594"/>
      <c r="O13" s="594"/>
      <c r="P13" s="594"/>
      <c r="Q13" s="594"/>
      <c r="R13" s="594"/>
      <c r="S13" s="594"/>
      <c r="T13" s="594"/>
      <c r="U13" s="594"/>
      <c r="V13" s="594"/>
    </row>
    <row r="15" spans="1:22" x14ac:dyDescent="0.25">
      <c r="A15" s="22" t="s">
        <v>224</v>
      </c>
      <c r="B15" s="611"/>
      <c r="C15" s="612"/>
      <c r="D15" s="612"/>
      <c r="E15" s="612"/>
      <c r="F15" s="612"/>
      <c r="G15" s="612"/>
      <c r="H15" s="612"/>
      <c r="I15" s="612"/>
      <c r="J15" s="612"/>
      <c r="K15" s="612"/>
      <c r="L15" s="612"/>
      <c r="M15" s="612"/>
      <c r="N15" s="612"/>
      <c r="O15" s="612"/>
      <c r="P15" s="612"/>
      <c r="Q15" s="612"/>
      <c r="R15" s="612"/>
      <c r="S15" s="612"/>
      <c r="T15" s="612"/>
      <c r="U15" s="612"/>
      <c r="V15" s="612"/>
    </row>
    <row r="16" spans="1:22" x14ac:dyDescent="0.25">
      <c r="A16" s="15"/>
      <c r="B16" s="615"/>
      <c r="C16" s="612"/>
      <c r="D16" s="594"/>
      <c r="E16" s="594"/>
      <c r="F16" s="594"/>
      <c r="G16" s="594"/>
      <c r="H16" s="594"/>
      <c r="I16" s="594"/>
      <c r="J16" s="594"/>
      <c r="K16" s="594"/>
      <c r="L16" s="594"/>
      <c r="M16" s="594"/>
      <c r="N16" s="594"/>
      <c r="O16" s="594"/>
      <c r="P16" s="594"/>
      <c r="Q16" s="594"/>
      <c r="R16" s="594"/>
      <c r="S16" s="594"/>
      <c r="T16" s="594"/>
      <c r="U16" s="594"/>
      <c r="V16" s="594"/>
    </row>
    <row r="17" spans="1:22" x14ac:dyDescent="0.25">
      <c r="A17" s="594"/>
      <c r="B17" s="379"/>
      <c r="C17" s="379" t="s">
        <v>225</v>
      </c>
      <c r="D17" s="594"/>
      <c r="E17" s="594"/>
      <c r="F17" s="594"/>
      <c r="G17" s="594"/>
      <c r="H17" s="594"/>
      <c r="I17" s="594"/>
      <c r="J17" s="594"/>
      <c r="K17" s="594"/>
      <c r="L17" s="594"/>
      <c r="M17" s="594"/>
      <c r="N17" s="594"/>
      <c r="O17" s="594"/>
      <c r="P17" s="594"/>
      <c r="Q17" s="594"/>
      <c r="R17" s="594"/>
      <c r="S17" s="594"/>
      <c r="T17" s="594"/>
      <c r="U17" s="594"/>
      <c r="V17" s="594"/>
    </row>
    <row r="18" spans="1:22" x14ac:dyDescent="0.25">
      <c r="A18" s="594"/>
      <c r="B18" s="593" t="s">
        <v>226</v>
      </c>
      <c r="C18" s="613">
        <v>1</v>
      </c>
      <c r="D18" s="14" t="s">
        <v>227</v>
      </c>
      <c r="E18" s="594"/>
      <c r="F18" s="594"/>
      <c r="G18" s="594"/>
      <c r="H18" s="594"/>
      <c r="I18" s="594"/>
      <c r="J18" s="594"/>
      <c r="K18" s="594"/>
      <c r="L18" s="594"/>
      <c r="M18" s="594"/>
      <c r="N18" s="594"/>
      <c r="O18" s="594"/>
      <c r="P18" s="594"/>
      <c r="Q18" s="594"/>
      <c r="R18" s="594"/>
      <c r="S18" s="594"/>
      <c r="T18" s="594"/>
      <c r="U18" s="594"/>
      <c r="V18" s="594"/>
    </row>
    <row r="19" spans="1:22" x14ac:dyDescent="0.25">
      <c r="A19" s="594"/>
      <c r="B19" s="615"/>
      <c r="C19" s="594"/>
      <c r="D19" s="14"/>
      <c r="E19" s="594"/>
      <c r="F19" s="594"/>
      <c r="G19" s="594"/>
      <c r="H19" s="594"/>
      <c r="I19" s="594"/>
      <c r="J19" s="594"/>
      <c r="K19" s="594"/>
      <c r="L19" s="594"/>
      <c r="M19" s="594"/>
      <c r="N19" s="594"/>
      <c r="O19" s="594"/>
      <c r="P19" s="594"/>
      <c r="Q19" s="594"/>
      <c r="R19" s="594"/>
      <c r="S19" s="594"/>
      <c r="T19" s="594"/>
      <c r="U19" s="594"/>
      <c r="V19" s="594"/>
    </row>
    <row r="20" spans="1:22" x14ac:dyDescent="0.25">
      <c r="A20" s="594"/>
      <c r="B20" s="485" t="s">
        <v>228</v>
      </c>
      <c r="C20" s="594"/>
      <c r="D20" s="594"/>
      <c r="E20" s="594"/>
      <c r="F20" s="594"/>
      <c r="G20" s="594"/>
      <c r="H20" s="594"/>
      <c r="I20" s="594"/>
      <c r="J20" s="594"/>
      <c r="K20" s="594"/>
      <c r="L20" s="594"/>
      <c r="M20" s="594"/>
      <c r="N20" s="594"/>
      <c r="O20" s="594"/>
      <c r="P20" s="594"/>
      <c r="Q20" s="594"/>
      <c r="R20" s="594"/>
      <c r="S20" s="594"/>
      <c r="T20" s="594"/>
      <c r="U20" s="594"/>
      <c r="V20" s="594"/>
    </row>
    <row r="21" spans="1:22" ht="52.8" x14ac:dyDescent="0.25">
      <c r="A21" s="594"/>
      <c r="B21" s="23" t="s">
        <v>229</v>
      </c>
      <c r="C21" s="23" t="s">
        <v>230</v>
      </c>
      <c r="D21" s="23" t="s">
        <v>231</v>
      </c>
      <c r="E21" s="23" t="s">
        <v>232</v>
      </c>
      <c r="F21" s="23" t="s">
        <v>233</v>
      </c>
      <c r="G21" s="23" t="s">
        <v>234</v>
      </c>
      <c r="H21" s="23" t="s">
        <v>235</v>
      </c>
      <c r="I21" s="23" t="s">
        <v>236</v>
      </c>
      <c r="J21" s="23" t="s">
        <v>237</v>
      </c>
      <c r="K21" s="23" t="s">
        <v>238</v>
      </c>
      <c r="L21" s="594"/>
      <c r="M21" s="23" t="s">
        <v>239</v>
      </c>
      <c r="N21" s="23" t="s">
        <v>240</v>
      </c>
      <c r="O21" s="594"/>
      <c r="P21" s="594"/>
      <c r="Q21" s="594"/>
      <c r="R21" s="594"/>
      <c r="S21" s="594"/>
      <c r="T21" s="594"/>
      <c r="U21" s="594"/>
      <c r="V21" s="594"/>
    </row>
    <row r="22" spans="1:22" x14ac:dyDescent="0.25">
      <c r="A22" s="594"/>
      <c r="B22" s="616"/>
      <c r="C22" s="617"/>
      <c r="D22" s="617"/>
      <c r="E22" s="617"/>
      <c r="F22" s="617"/>
      <c r="G22" s="617"/>
      <c r="H22" s="617"/>
      <c r="I22" s="617"/>
      <c r="J22" s="617"/>
      <c r="K22" s="617"/>
      <c r="L22" s="594"/>
      <c r="M22" s="390" t="b">
        <f t="shared" ref="M22:M53" si="0">$F22=H22+I22</f>
        <v>1</v>
      </c>
      <c r="N22" s="390" t="b">
        <f>$F22=J22+K22</f>
        <v>1</v>
      </c>
      <c r="O22" s="594"/>
      <c r="P22" s="594"/>
      <c r="Q22" s="594"/>
      <c r="R22" s="594"/>
      <c r="S22" s="594"/>
      <c r="T22" s="594"/>
      <c r="U22" s="594"/>
      <c r="V22" s="594"/>
    </row>
    <row r="23" spans="1:22" x14ac:dyDescent="0.25">
      <c r="A23" s="594"/>
      <c r="B23" s="616"/>
      <c r="C23" s="617"/>
      <c r="D23" s="617"/>
      <c r="E23" s="617"/>
      <c r="F23" s="617"/>
      <c r="G23" s="617"/>
      <c r="H23" s="617"/>
      <c r="I23" s="617"/>
      <c r="J23" s="617"/>
      <c r="K23" s="617"/>
      <c r="L23" s="594"/>
      <c r="M23" s="390" t="b">
        <f t="shared" si="0"/>
        <v>1</v>
      </c>
      <c r="N23" s="390" t="b">
        <f t="shared" ref="N23:N71" si="1">$F23=J23+K23</f>
        <v>1</v>
      </c>
      <c r="O23" s="594"/>
      <c r="P23" s="594"/>
      <c r="Q23" s="594"/>
      <c r="R23" s="594"/>
      <c r="S23" s="594"/>
      <c r="T23" s="594"/>
      <c r="U23" s="594"/>
      <c r="V23" s="594"/>
    </row>
    <row r="24" spans="1:22" x14ac:dyDescent="0.25">
      <c r="A24" s="594"/>
      <c r="B24" s="616"/>
      <c r="C24" s="617"/>
      <c r="D24" s="617"/>
      <c r="E24" s="617"/>
      <c r="F24" s="617"/>
      <c r="G24" s="617"/>
      <c r="H24" s="617"/>
      <c r="I24" s="617"/>
      <c r="J24" s="617"/>
      <c r="K24" s="617"/>
      <c r="L24" s="594"/>
      <c r="M24" s="390" t="b">
        <f t="shared" si="0"/>
        <v>1</v>
      </c>
      <c r="N24" s="390" t="b">
        <f t="shared" si="1"/>
        <v>1</v>
      </c>
      <c r="O24" s="594"/>
      <c r="P24" s="594"/>
      <c r="Q24" s="594"/>
      <c r="R24" s="594"/>
      <c r="S24" s="594"/>
      <c r="T24" s="594"/>
      <c r="U24" s="594"/>
      <c r="V24" s="594"/>
    </row>
    <row r="25" spans="1:22" x14ac:dyDescent="0.25">
      <c r="A25" s="594"/>
      <c r="B25" s="616"/>
      <c r="C25" s="617"/>
      <c r="D25" s="617"/>
      <c r="E25" s="617"/>
      <c r="F25" s="617"/>
      <c r="G25" s="617"/>
      <c r="H25" s="617"/>
      <c r="I25" s="617"/>
      <c r="J25" s="617"/>
      <c r="K25" s="617"/>
      <c r="L25" s="594"/>
      <c r="M25" s="390" t="b">
        <f t="shared" si="0"/>
        <v>1</v>
      </c>
      <c r="N25" s="390" t="b">
        <f t="shared" si="1"/>
        <v>1</v>
      </c>
      <c r="O25" s="594"/>
      <c r="P25" s="594"/>
      <c r="Q25" s="594"/>
      <c r="R25" s="594"/>
      <c r="S25" s="594"/>
      <c r="T25" s="594"/>
      <c r="U25" s="594"/>
      <c r="V25" s="594"/>
    </row>
    <row r="26" spans="1:22" x14ac:dyDescent="0.25">
      <c r="A26" s="594"/>
      <c r="B26" s="616"/>
      <c r="C26" s="617"/>
      <c r="D26" s="617"/>
      <c r="E26" s="617"/>
      <c r="F26" s="617"/>
      <c r="G26" s="617"/>
      <c r="H26" s="617"/>
      <c r="I26" s="617"/>
      <c r="J26" s="617"/>
      <c r="K26" s="617"/>
      <c r="L26" s="594"/>
      <c r="M26" s="390" t="b">
        <f t="shared" si="0"/>
        <v>1</v>
      </c>
      <c r="N26" s="390" t="b">
        <f t="shared" si="1"/>
        <v>1</v>
      </c>
      <c r="O26" s="594"/>
      <c r="P26" s="594"/>
      <c r="Q26" s="594"/>
      <c r="R26" s="594"/>
      <c r="S26" s="594"/>
      <c r="T26" s="594"/>
      <c r="U26" s="594"/>
      <c r="V26" s="594"/>
    </row>
    <row r="27" spans="1:22" x14ac:dyDescent="0.25">
      <c r="A27" s="594"/>
      <c r="B27" s="616"/>
      <c r="C27" s="617"/>
      <c r="D27" s="617"/>
      <c r="E27" s="617"/>
      <c r="F27" s="617"/>
      <c r="G27" s="617"/>
      <c r="H27" s="617"/>
      <c r="I27" s="617"/>
      <c r="J27" s="617"/>
      <c r="K27" s="617"/>
      <c r="L27" s="594"/>
      <c r="M27" s="390" t="b">
        <f t="shared" si="0"/>
        <v>1</v>
      </c>
      <c r="N27" s="390" t="b">
        <f t="shared" si="1"/>
        <v>1</v>
      </c>
      <c r="O27" s="594"/>
      <c r="P27" s="594"/>
      <c r="Q27" s="594"/>
      <c r="R27" s="594"/>
      <c r="S27" s="594"/>
      <c r="T27" s="594"/>
      <c r="U27" s="594"/>
      <c r="V27" s="594"/>
    </row>
    <row r="28" spans="1:22" x14ac:dyDescent="0.25">
      <c r="A28" s="594"/>
      <c r="B28" s="616"/>
      <c r="C28" s="617"/>
      <c r="D28" s="617"/>
      <c r="E28" s="617"/>
      <c r="F28" s="617"/>
      <c r="G28" s="617"/>
      <c r="H28" s="617"/>
      <c r="I28" s="617"/>
      <c r="J28" s="617"/>
      <c r="K28" s="617"/>
      <c r="L28" s="594"/>
      <c r="M28" s="390" t="b">
        <f t="shared" si="0"/>
        <v>1</v>
      </c>
      <c r="N28" s="390" t="b">
        <f t="shared" si="1"/>
        <v>1</v>
      </c>
      <c r="O28" s="594"/>
      <c r="P28" s="594"/>
      <c r="Q28" s="594"/>
      <c r="R28" s="594"/>
      <c r="S28" s="594"/>
      <c r="T28" s="594"/>
      <c r="U28" s="594"/>
      <c r="V28" s="594"/>
    </row>
    <row r="29" spans="1:22" x14ac:dyDescent="0.25">
      <c r="A29" s="594"/>
      <c r="B29" s="616"/>
      <c r="C29" s="617"/>
      <c r="D29" s="617"/>
      <c r="E29" s="617"/>
      <c r="F29" s="617"/>
      <c r="G29" s="617"/>
      <c r="H29" s="617"/>
      <c r="I29" s="617"/>
      <c r="J29" s="617"/>
      <c r="K29" s="617"/>
      <c r="L29" s="594"/>
      <c r="M29" s="390" t="b">
        <f t="shared" si="0"/>
        <v>1</v>
      </c>
      <c r="N29" s="390" t="b">
        <f t="shared" si="1"/>
        <v>1</v>
      </c>
      <c r="O29" s="594"/>
      <c r="P29" s="594"/>
      <c r="Q29" s="594"/>
      <c r="R29" s="594"/>
      <c r="S29" s="594"/>
      <c r="T29" s="594"/>
      <c r="U29" s="594"/>
      <c r="V29" s="594"/>
    </row>
    <row r="30" spans="1:22" x14ac:dyDescent="0.25">
      <c r="A30" s="594"/>
      <c r="B30" s="616"/>
      <c r="C30" s="617"/>
      <c r="D30" s="617"/>
      <c r="E30" s="617"/>
      <c r="F30" s="617"/>
      <c r="G30" s="617"/>
      <c r="H30" s="617"/>
      <c r="I30" s="617"/>
      <c r="J30" s="617"/>
      <c r="K30" s="617"/>
      <c r="L30" s="594"/>
      <c r="M30" s="390" t="b">
        <f t="shared" si="0"/>
        <v>1</v>
      </c>
      <c r="N30" s="390" t="b">
        <f t="shared" si="1"/>
        <v>1</v>
      </c>
      <c r="O30" s="594"/>
      <c r="P30" s="594"/>
      <c r="Q30" s="594"/>
      <c r="R30" s="594"/>
      <c r="S30" s="594"/>
      <c r="T30" s="594"/>
      <c r="U30" s="594"/>
      <c r="V30" s="594"/>
    </row>
    <row r="31" spans="1:22" x14ac:dyDescent="0.25">
      <c r="A31" s="594"/>
      <c r="B31" s="616"/>
      <c r="C31" s="617"/>
      <c r="D31" s="617"/>
      <c r="E31" s="617"/>
      <c r="F31" s="617"/>
      <c r="G31" s="617"/>
      <c r="H31" s="617"/>
      <c r="I31" s="617"/>
      <c r="J31" s="617"/>
      <c r="K31" s="617"/>
      <c r="L31" s="594"/>
      <c r="M31" s="390" t="b">
        <f t="shared" si="0"/>
        <v>1</v>
      </c>
      <c r="N31" s="390" t="b">
        <f t="shared" si="1"/>
        <v>1</v>
      </c>
      <c r="O31" s="594"/>
      <c r="P31" s="594"/>
      <c r="Q31" s="594"/>
      <c r="R31" s="594"/>
      <c r="S31" s="594"/>
      <c r="T31" s="594"/>
      <c r="U31" s="594"/>
      <c r="V31" s="594"/>
    </row>
    <row r="32" spans="1:22" x14ac:dyDescent="0.25">
      <c r="A32" s="594"/>
      <c r="B32" s="616"/>
      <c r="C32" s="617"/>
      <c r="D32" s="617"/>
      <c r="E32" s="617"/>
      <c r="F32" s="617"/>
      <c r="G32" s="617"/>
      <c r="H32" s="617"/>
      <c r="I32" s="617"/>
      <c r="J32" s="617"/>
      <c r="K32" s="617"/>
      <c r="L32" s="594"/>
      <c r="M32" s="390" t="b">
        <f t="shared" si="0"/>
        <v>1</v>
      </c>
      <c r="N32" s="390" t="b">
        <f t="shared" si="1"/>
        <v>1</v>
      </c>
      <c r="O32" s="594"/>
      <c r="P32" s="594"/>
      <c r="Q32" s="594"/>
      <c r="R32" s="594"/>
      <c r="S32" s="594"/>
      <c r="T32" s="594"/>
      <c r="U32" s="594"/>
      <c r="V32" s="594"/>
    </row>
    <row r="33" spans="2:14" x14ac:dyDescent="0.25">
      <c r="B33" s="616"/>
      <c r="C33" s="617"/>
      <c r="D33" s="617"/>
      <c r="E33" s="617"/>
      <c r="F33" s="617"/>
      <c r="G33" s="617"/>
      <c r="H33" s="617"/>
      <c r="I33" s="617"/>
      <c r="J33" s="617"/>
      <c r="K33" s="617"/>
      <c r="L33" s="594"/>
      <c r="M33" s="390" t="b">
        <f t="shared" si="0"/>
        <v>1</v>
      </c>
      <c r="N33" s="390" t="b">
        <f t="shared" si="1"/>
        <v>1</v>
      </c>
    </row>
    <row r="34" spans="2:14" x14ac:dyDescent="0.25">
      <c r="B34" s="616"/>
      <c r="C34" s="617"/>
      <c r="D34" s="617"/>
      <c r="E34" s="617"/>
      <c r="F34" s="617"/>
      <c r="G34" s="617"/>
      <c r="H34" s="617"/>
      <c r="I34" s="617"/>
      <c r="J34" s="617"/>
      <c r="K34" s="617"/>
      <c r="L34" s="594"/>
      <c r="M34" s="390" t="b">
        <f t="shared" si="0"/>
        <v>1</v>
      </c>
      <c r="N34" s="390" t="b">
        <f t="shared" si="1"/>
        <v>1</v>
      </c>
    </row>
    <row r="35" spans="2:14" x14ac:dyDescent="0.25">
      <c r="B35" s="616"/>
      <c r="C35" s="617"/>
      <c r="D35" s="617"/>
      <c r="E35" s="617"/>
      <c r="F35" s="617"/>
      <c r="G35" s="617"/>
      <c r="H35" s="617"/>
      <c r="I35" s="617"/>
      <c r="J35" s="617"/>
      <c r="K35" s="617"/>
      <c r="L35" s="594"/>
      <c r="M35" s="390" t="b">
        <f t="shared" si="0"/>
        <v>1</v>
      </c>
      <c r="N35" s="390" t="b">
        <f t="shared" si="1"/>
        <v>1</v>
      </c>
    </row>
    <row r="36" spans="2:14" x14ac:dyDescent="0.25">
      <c r="B36" s="616"/>
      <c r="C36" s="617"/>
      <c r="D36" s="617"/>
      <c r="E36" s="617"/>
      <c r="F36" s="617"/>
      <c r="G36" s="617"/>
      <c r="H36" s="617"/>
      <c r="I36" s="617"/>
      <c r="J36" s="617"/>
      <c r="K36" s="617"/>
      <c r="L36" s="594"/>
      <c r="M36" s="390" t="b">
        <f t="shared" si="0"/>
        <v>1</v>
      </c>
      <c r="N36" s="390" t="b">
        <f t="shared" si="1"/>
        <v>1</v>
      </c>
    </row>
    <row r="37" spans="2:14" x14ac:dyDescent="0.25">
      <c r="B37" s="616"/>
      <c r="C37" s="617"/>
      <c r="D37" s="617"/>
      <c r="E37" s="617"/>
      <c r="F37" s="617"/>
      <c r="G37" s="617"/>
      <c r="H37" s="617"/>
      <c r="I37" s="617"/>
      <c r="J37" s="617"/>
      <c r="K37" s="617"/>
      <c r="L37" s="594"/>
      <c r="M37" s="390" t="b">
        <f t="shared" si="0"/>
        <v>1</v>
      </c>
      <c r="N37" s="390" t="b">
        <f t="shared" si="1"/>
        <v>1</v>
      </c>
    </row>
    <row r="38" spans="2:14" x14ac:dyDescent="0.25">
      <c r="B38" s="616"/>
      <c r="C38" s="617"/>
      <c r="D38" s="617"/>
      <c r="E38" s="617"/>
      <c r="F38" s="617"/>
      <c r="G38" s="617"/>
      <c r="H38" s="617"/>
      <c r="I38" s="617"/>
      <c r="J38" s="617"/>
      <c r="K38" s="617"/>
      <c r="L38" s="594"/>
      <c r="M38" s="390" t="b">
        <f t="shared" si="0"/>
        <v>1</v>
      </c>
      <c r="N38" s="390" t="b">
        <f t="shared" si="1"/>
        <v>1</v>
      </c>
    </row>
    <row r="39" spans="2:14" x14ac:dyDescent="0.25">
      <c r="B39" s="616"/>
      <c r="C39" s="617"/>
      <c r="D39" s="617"/>
      <c r="E39" s="617"/>
      <c r="F39" s="617"/>
      <c r="G39" s="617"/>
      <c r="H39" s="617"/>
      <c r="I39" s="617"/>
      <c r="J39" s="617"/>
      <c r="K39" s="617"/>
      <c r="L39" s="594"/>
      <c r="M39" s="390" t="b">
        <f t="shared" si="0"/>
        <v>1</v>
      </c>
      <c r="N39" s="390" t="b">
        <f t="shared" si="1"/>
        <v>1</v>
      </c>
    </row>
    <row r="40" spans="2:14" x14ac:dyDescent="0.25">
      <c r="B40" s="616"/>
      <c r="C40" s="617"/>
      <c r="D40" s="617"/>
      <c r="E40" s="617"/>
      <c r="F40" s="617"/>
      <c r="G40" s="617"/>
      <c r="H40" s="617"/>
      <c r="I40" s="617"/>
      <c r="J40" s="617"/>
      <c r="K40" s="617"/>
      <c r="L40" s="594"/>
      <c r="M40" s="390" t="b">
        <f t="shared" si="0"/>
        <v>1</v>
      </c>
      <c r="N40" s="390" t="b">
        <f t="shared" si="1"/>
        <v>1</v>
      </c>
    </row>
    <row r="41" spans="2:14" x14ac:dyDescent="0.25">
      <c r="B41" s="616"/>
      <c r="C41" s="617"/>
      <c r="D41" s="617"/>
      <c r="E41" s="617"/>
      <c r="F41" s="617"/>
      <c r="G41" s="617"/>
      <c r="H41" s="617"/>
      <c r="I41" s="617"/>
      <c r="J41" s="617"/>
      <c r="K41" s="617"/>
      <c r="L41" s="594"/>
      <c r="M41" s="390" t="b">
        <f t="shared" si="0"/>
        <v>1</v>
      </c>
      <c r="N41" s="390" t="b">
        <f t="shared" si="1"/>
        <v>1</v>
      </c>
    </row>
    <row r="42" spans="2:14" x14ac:dyDescent="0.25">
      <c r="B42" s="616"/>
      <c r="C42" s="617"/>
      <c r="D42" s="617"/>
      <c r="E42" s="617"/>
      <c r="F42" s="617"/>
      <c r="G42" s="617"/>
      <c r="H42" s="617"/>
      <c r="I42" s="617"/>
      <c r="J42" s="617"/>
      <c r="K42" s="617"/>
      <c r="L42" s="594"/>
      <c r="M42" s="390" t="b">
        <f t="shared" si="0"/>
        <v>1</v>
      </c>
      <c r="N42" s="390" t="b">
        <f t="shared" si="1"/>
        <v>1</v>
      </c>
    </row>
    <row r="43" spans="2:14" x14ac:dyDescent="0.25">
      <c r="B43" s="616"/>
      <c r="C43" s="617"/>
      <c r="D43" s="617"/>
      <c r="E43" s="617"/>
      <c r="F43" s="617"/>
      <c r="G43" s="617"/>
      <c r="H43" s="617"/>
      <c r="I43" s="617"/>
      <c r="J43" s="617"/>
      <c r="K43" s="617"/>
      <c r="L43" s="594"/>
      <c r="M43" s="390" t="b">
        <f t="shared" si="0"/>
        <v>1</v>
      </c>
      <c r="N43" s="390" t="b">
        <f t="shared" si="1"/>
        <v>1</v>
      </c>
    </row>
    <row r="44" spans="2:14" x14ac:dyDescent="0.25">
      <c r="B44" s="616"/>
      <c r="C44" s="617"/>
      <c r="D44" s="617"/>
      <c r="E44" s="617"/>
      <c r="F44" s="617"/>
      <c r="G44" s="617"/>
      <c r="H44" s="617"/>
      <c r="I44" s="617"/>
      <c r="J44" s="617"/>
      <c r="K44" s="617"/>
      <c r="L44" s="594"/>
      <c r="M44" s="390" t="b">
        <f t="shared" si="0"/>
        <v>1</v>
      </c>
      <c r="N44" s="390" t="b">
        <f t="shared" si="1"/>
        <v>1</v>
      </c>
    </row>
    <row r="45" spans="2:14" x14ac:dyDescent="0.25">
      <c r="B45" s="616"/>
      <c r="C45" s="617"/>
      <c r="D45" s="617"/>
      <c r="E45" s="617"/>
      <c r="F45" s="617"/>
      <c r="G45" s="617"/>
      <c r="H45" s="617"/>
      <c r="I45" s="617"/>
      <c r="J45" s="617"/>
      <c r="K45" s="617"/>
      <c r="L45" s="594"/>
      <c r="M45" s="390" t="b">
        <f t="shared" si="0"/>
        <v>1</v>
      </c>
      <c r="N45" s="390" t="b">
        <f t="shared" si="1"/>
        <v>1</v>
      </c>
    </row>
    <row r="46" spans="2:14" x14ac:dyDescent="0.25">
      <c r="B46" s="616"/>
      <c r="C46" s="617"/>
      <c r="D46" s="617"/>
      <c r="E46" s="617"/>
      <c r="F46" s="617"/>
      <c r="G46" s="617"/>
      <c r="H46" s="617"/>
      <c r="I46" s="617"/>
      <c r="J46" s="617"/>
      <c r="K46" s="617"/>
      <c r="L46" s="594"/>
      <c r="M46" s="390" t="b">
        <f t="shared" si="0"/>
        <v>1</v>
      </c>
      <c r="N46" s="390" t="b">
        <f t="shared" si="1"/>
        <v>1</v>
      </c>
    </row>
    <row r="47" spans="2:14" x14ac:dyDescent="0.25">
      <c r="B47" s="616"/>
      <c r="C47" s="617"/>
      <c r="D47" s="617"/>
      <c r="E47" s="617"/>
      <c r="F47" s="617"/>
      <c r="G47" s="617"/>
      <c r="H47" s="617"/>
      <c r="I47" s="617"/>
      <c r="J47" s="617"/>
      <c r="K47" s="617"/>
      <c r="L47" s="594"/>
      <c r="M47" s="390" t="b">
        <f t="shared" si="0"/>
        <v>1</v>
      </c>
      <c r="N47" s="390" t="b">
        <f t="shared" si="1"/>
        <v>1</v>
      </c>
    </row>
    <row r="48" spans="2:14" x14ac:dyDescent="0.25">
      <c r="B48" s="616"/>
      <c r="C48" s="617"/>
      <c r="D48" s="617"/>
      <c r="E48" s="617"/>
      <c r="F48" s="617"/>
      <c r="G48" s="617"/>
      <c r="H48" s="617"/>
      <c r="I48" s="617"/>
      <c r="J48" s="617"/>
      <c r="K48" s="617"/>
      <c r="L48" s="594"/>
      <c r="M48" s="390" t="b">
        <f t="shared" si="0"/>
        <v>1</v>
      </c>
      <c r="N48" s="390" t="b">
        <f t="shared" si="1"/>
        <v>1</v>
      </c>
    </row>
    <row r="49" spans="2:14" x14ac:dyDescent="0.25">
      <c r="B49" s="616"/>
      <c r="C49" s="617"/>
      <c r="D49" s="617"/>
      <c r="E49" s="617"/>
      <c r="F49" s="617"/>
      <c r="G49" s="617"/>
      <c r="H49" s="617"/>
      <c r="I49" s="617"/>
      <c r="J49" s="617"/>
      <c r="K49" s="617"/>
      <c r="L49" s="594"/>
      <c r="M49" s="390" t="b">
        <f t="shared" si="0"/>
        <v>1</v>
      </c>
      <c r="N49" s="390" t="b">
        <f t="shared" si="1"/>
        <v>1</v>
      </c>
    </row>
    <row r="50" spans="2:14" x14ac:dyDescent="0.25">
      <c r="B50" s="616"/>
      <c r="C50" s="617"/>
      <c r="D50" s="617"/>
      <c r="E50" s="617"/>
      <c r="F50" s="617"/>
      <c r="G50" s="617"/>
      <c r="H50" s="617"/>
      <c r="I50" s="617"/>
      <c r="J50" s="617"/>
      <c r="K50" s="617"/>
      <c r="L50" s="594"/>
      <c r="M50" s="390" t="b">
        <f t="shared" si="0"/>
        <v>1</v>
      </c>
      <c r="N50" s="390" t="b">
        <f t="shared" si="1"/>
        <v>1</v>
      </c>
    </row>
    <row r="51" spans="2:14" x14ac:dyDescent="0.25">
      <c r="B51" s="616"/>
      <c r="C51" s="617"/>
      <c r="D51" s="617"/>
      <c r="E51" s="617"/>
      <c r="F51" s="617"/>
      <c r="G51" s="617"/>
      <c r="H51" s="617"/>
      <c r="I51" s="617"/>
      <c r="J51" s="617"/>
      <c r="K51" s="617"/>
      <c r="L51" s="594"/>
      <c r="M51" s="390" t="b">
        <f t="shared" si="0"/>
        <v>1</v>
      </c>
      <c r="N51" s="390" t="b">
        <f t="shared" si="1"/>
        <v>1</v>
      </c>
    </row>
    <row r="52" spans="2:14" x14ac:dyDescent="0.25">
      <c r="B52" s="616"/>
      <c r="C52" s="617"/>
      <c r="D52" s="617"/>
      <c r="E52" s="617"/>
      <c r="F52" s="617"/>
      <c r="G52" s="617"/>
      <c r="H52" s="617"/>
      <c r="I52" s="617"/>
      <c r="J52" s="617"/>
      <c r="K52" s="617"/>
      <c r="L52" s="594"/>
      <c r="M52" s="390" t="b">
        <f t="shared" si="0"/>
        <v>1</v>
      </c>
      <c r="N52" s="390" t="b">
        <f t="shared" si="1"/>
        <v>1</v>
      </c>
    </row>
    <row r="53" spans="2:14" x14ac:dyDescent="0.25">
      <c r="B53" s="616"/>
      <c r="C53" s="617"/>
      <c r="D53" s="617"/>
      <c r="E53" s="617"/>
      <c r="F53" s="617"/>
      <c r="G53" s="617"/>
      <c r="H53" s="617"/>
      <c r="I53" s="617"/>
      <c r="J53" s="617"/>
      <c r="K53" s="617"/>
      <c r="L53" s="594"/>
      <c r="M53" s="390" t="b">
        <f t="shared" si="0"/>
        <v>1</v>
      </c>
      <c r="N53" s="390" t="b">
        <f t="shared" si="1"/>
        <v>1</v>
      </c>
    </row>
    <row r="54" spans="2:14" x14ac:dyDescent="0.25">
      <c r="B54" s="616"/>
      <c r="C54" s="617"/>
      <c r="D54" s="617"/>
      <c r="E54" s="617"/>
      <c r="F54" s="617"/>
      <c r="G54" s="617"/>
      <c r="H54" s="617"/>
      <c r="I54" s="617"/>
      <c r="J54" s="617"/>
      <c r="K54" s="617"/>
      <c r="L54" s="594"/>
      <c r="M54" s="390" t="b">
        <f t="shared" ref="M54:M71" si="2">$F54=H54+I54</f>
        <v>1</v>
      </c>
      <c r="N54" s="390" t="b">
        <f t="shared" si="1"/>
        <v>1</v>
      </c>
    </row>
    <row r="55" spans="2:14" x14ac:dyDescent="0.25">
      <c r="B55" s="616"/>
      <c r="C55" s="617"/>
      <c r="D55" s="617"/>
      <c r="E55" s="617"/>
      <c r="F55" s="617"/>
      <c r="G55" s="617"/>
      <c r="H55" s="617"/>
      <c r="I55" s="617"/>
      <c r="J55" s="617"/>
      <c r="K55" s="617"/>
      <c r="L55" s="594"/>
      <c r="M55" s="390" t="b">
        <f t="shared" si="2"/>
        <v>1</v>
      </c>
      <c r="N55" s="390" t="b">
        <f t="shared" si="1"/>
        <v>1</v>
      </c>
    </row>
    <row r="56" spans="2:14" x14ac:dyDescent="0.25">
      <c r="B56" s="616"/>
      <c r="C56" s="617"/>
      <c r="D56" s="617"/>
      <c r="E56" s="617"/>
      <c r="F56" s="617"/>
      <c r="G56" s="617"/>
      <c r="H56" s="617"/>
      <c r="I56" s="617"/>
      <c r="J56" s="617"/>
      <c r="K56" s="617"/>
      <c r="L56" s="594"/>
      <c r="M56" s="390" t="b">
        <f t="shared" si="2"/>
        <v>1</v>
      </c>
      <c r="N56" s="390" t="b">
        <f t="shared" si="1"/>
        <v>1</v>
      </c>
    </row>
    <row r="57" spans="2:14" x14ac:dyDescent="0.25">
      <c r="B57" s="616"/>
      <c r="C57" s="617"/>
      <c r="D57" s="617"/>
      <c r="E57" s="617"/>
      <c r="F57" s="617"/>
      <c r="G57" s="617"/>
      <c r="H57" s="617"/>
      <c r="I57" s="617"/>
      <c r="J57" s="617"/>
      <c r="K57" s="617"/>
      <c r="L57" s="594"/>
      <c r="M57" s="390" t="b">
        <f t="shared" si="2"/>
        <v>1</v>
      </c>
      <c r="N57" s="390" t="b">
        <f t="shared" si="1"/>
        <v>1</v>
      </c>
    </row>
    <row r="58" spans="2:14" x14ac:dyDescent="0.25">
      <c r="B58" s="616"/>
      <c r="C58" s="617"/>
      <c r="D58" s="617"/>
      <c r="E58" s="617"/>
      <c r="F58" s="617"/>
      <c r="G58" s="617"/>
      <c r="H58" s="617"/>
      <c r="I58" s="617"/>
      <c r="J58" s="617"/>
      <c r="K58" s="617"/>
      <c r="L58" s="594"/>
      <c r="M58" s="390" t="b">
        <f t="shared" si="2"/>
        <v>1</v>
      </c>
      <c r="N58" s="390" t="b">
        <f t="shared" si="1"/>
        <v>1</v>
      </c>
    </row>
    <row r="59" spans="2:14" x14ac:dyDescent="0.25">
      <c r="B59" s="616"/>
      <c r="C59" s="617"/>
      <c r="D59" s="617"/>
      <c r="E59" s="617"/>
      <c r="F59" s="617"/>
      <c r="G59" s="617"/>
      <c r="H59" s="617"/>
      <c r="I59" s="617"/>
      <c r="J59" s="617"/>
      <c r="K59" s="617"/>
      <c r="L59" s="594"/>
      <c r="M59" s="390" t="b">
        <f t="shared" si="2"/>
        <v>1</v>
      </c>
      <c r="N59" s="390" t="b">
        <f t="shared" si="1"/>
        <v>1</v>
      </c>
    </row>
    <row r="60" spans="2:14" x14ac:dyDescent="0.25">
      <c r="B60" s="616"/>
      <c r="C60" s="617"/>
      <c r="D60" s="617"/>
      <c r="E60" s="617"/>
      <c r="F60" s="617"/>
      <c r="G60" s="617"/>
      <c r="H60" s="617"/>
      <c r="I60" s="617"/>
      <c r="J60" s="617"/>
      <c r="K60" s="617"/>
      <c r="L60" s="594"/>
      <c r="M60" s="390" t="b">
        <f t="shared" si="2"/>
        <v>1</v>
      </c>
      <c r="N60" s="390" t="b">
        <f t="shared" si="1"/>
        <v>1</v>
      </c>
    </row>
    <row r="61" spans="2:14" x14ac:dyDescent="0.25">
      <c r="B61" s="616"/>
      <c r="C61" s="617"/>
      <c r="D61" s="617"/>
      <c r="E61" s="617"/>
      <c r="F61" s="617"/>
      <c r="G61" s="617"/>
      <c r="H61" s="617"/>
      <c r="I61" s="617"/>
      <c r="J61" s="617"/>
      <c r="K61" s="617"/>
      <c r="L61" s="594"/>
      <c r="M61" s="390" t="b">
        <f t="shared" si="2"/>
        <v>1</v>
      </c>
      <c r="N61" s="390" t="b">
        <f t="shared" si="1"/>
        <v>1</v>
      </c>
    </row>
    <row r="62" spans="2:14" x14ac:dyDescent="0.25">
      <c r="B62" s="616"/>
      <c r="C62" s="617"/>
      <c r="D62" s="617"/>
      <c r="E62" s="617"/>
      <c r="F62" s="617"/>
      <c r="G62" s="617"/>
      <c r="H62" s="617"/>
      <c r="I62" s="617"/>
      <c r="J62" s="617"/>
      <c r="K62" s="617"/>
      <c r="L62" s="594"/>
      <c r="M62" s="390" t="b">
        <f t="shared" si="2"/>
        <v>1</v>
      </c>
      <c r="N62" s="390" t="b">
        <f t="shared" si="1"/>
        <v>1</v>
      </c>
    </row>
    <row r="63" spans="2:14" x14ac:dyDescent="0.25">
      <c r="B63" s="616"/>
      <c r="C63" s="617"/>
      <c r="D63" s="617"/>
      <c r="E63" s="617"/>
      <c r="F63" s="617"/>
      <c r="G63" s="617"/>
      <c r="H63" s="617"/>
      <c r="I63" s="617"/>
      <c r="J63" s="617"/>
      <c r="K63" s="617"/>
      <c r="L63" s="594"/>
      <c r="M63" s="390" t="b">
        <f t="shared" si="2"/>
        <v>1</v>
      </c>
      <c r="N63" s="390" t="b">
        <f t="shared" si="1"/>
        <v>1</v>
      </c>
    </row>
    <row r="64" spans="2:14" x14ac:dyDescent="0.25">
      <c r="B64" s="616"/>
      <c r="C64" s="617"/>
      <c r="D64" s="617"/>
      <c r="E64" s="617"/>
      <c r="F64" s="617"/>
      <c r="G64" s="617"/>
      <c r="H64" s="617"/>
      <c r="I64" s="617"/>
      <c r="J64" s="617"/>
      <c r="K64" s="617"/>
      <c r="L64" s="594"/>
      <c r="M64" s="390" t="b">
        <f t="shared" si="2"/>
        <v>1</v>
      </c>
      <c r="N64" s="390" t="b">
        <f t="shared" si="1"/>
        <v>1</v>
      </c>
    </row>
    <row r="65" spans="1:24" x14ac:dyDescent="0.25">
      <c r="A65" s="594"/>
      <c r="B65" s="616"/>
      <c r="C65" s="617"/>
      <c r="D65" s="617"/>
      <c r="E65" s="617"/>
      <c r="F65" s="617"/>
      <c r="G65" s="617"/>
      <c r="H65" s="617"/>
      <c r="I65" s="617"/>
      <c r="J65" s="617"/>
      <c r="K65" s="617"/>
      <c r="L65" s="594"/>
      <c r="M65" s="390" t="b">
        <f t="shared" si="2"/>
        <v>1</v>
      </c>
      <c r="N65" s="390" t="b">
        <f t="shared" si="1"/>
        <v>1</v>
      </c>
      <c r="O65" s="594"/>
      <c r="P65" s="594"/>
      <c r="Q65" s="594"/>
      <c r="R65" s="594"/>
      <c r="S65" s="594"/>
      <c r="T65" s="594"/>
      <c r="U65" s="594"/>
      <c r="V65" s="594"/>
      <c r="W65" s="594"/>
      <c r="X65" s="594"/>
    </row>
    <row r="66" spans="1:24" x14ac:dyDescent="0.25">
      <c r="A66" s="594"/>
      <c r="B66" s="616"/>
      <c r="C66" s="617"/>
      <c r="D66" s="617"/>
      <c r="E66" s="617"/>
      <c r="F66" s="617"/>
      <c r="G66" s="617"/>
      <c r="H66" s="617"/>
      <c r="I66" s="617"/>
      <c r="J66" s="617"/>
      <c r="K66" s="617"/>
      <c r="L66" s="594"/>
      <c r="M66" s="390" t="b">
        <f t="shared" si="2"/>
        <v>1</v>
      </c>
      <c r="N66" s="390" t="b">
        <f t="shared" si="1"/>
        <v>1</v>
      </c>
      <c r="O66" s="594"/>
      <c r="P66" s="594"/>
      <c r="Q66" s="594"/>
      <c r="R66" s="594"/>
      <c r="S66" s="594"/>
      <c r="T66" s="594"/>
      <c r="U66" s="594"/>
      <c r="V66" s="594"/>
      <c r="W66" s="594"/>
      <c r="X66" s="594"/>
    </row>
    <row r="67" spans="1:24" x14ac:dyDescent="0.25">
      <c r="A67" s="594"/>
      <c r="B67" s="616"/>
      <c r="C67" s="617"/>
      <c r="D67" s="617"/>
      <c r="E67" s="617"/>
      <c r="F67" s="617"/>
      <c r="G67" s="617"/>
      <c r="H67" s="617"/>
      <c r="I67" s="617"/>
      <c r="J67" s="617"/>
      <c r="K67" s="617"/>
      <c r="L67" s="594"/>
      <c r="M67" s="390" t="b">
        <f t="shared" si="2"/>
        <v>1</v>
      </c>
      <c r="N67" s="390" t="b">
        <f t="shared" si="1"/>
        <v>1</v>
      </c>
      <c r="O67" s="594"/>
      <c r="P67" s="594"/>
      <c r="Q67" s="594"/>
      <c r="R67" s="594"/>
      <c r="S67" s="594"/>
      <c r="T67" s="594"/>
      <c r="U67" s="594"/>
      <c r="V67" s="594"/>
      <c r="W67" s="594"/>
      <c r="X67" s="594"/>
    </row>
    <row r="68" spans="1:24" x14ac:dyDescent="0.25">
      <c r="A68" s="594"/>
      <c r="B68" s="616"/>
      <c r="C68" s="617"/>
      <c r="D68" s="617"/>
      <c r="E68" s="617"/>
      <c r="F68" s="617"/>
      <c r="G68" s="617"/>
      <c r="H68" s="617"/>
      <c r="I68" s="617"/>
      <c r="J68" s="617"/>
      <c r="K68" s="617"/>
      <c r="L68" s="594"/>
      <c r="M68" s="390" t="b">
        <f t="shared" si="2"/>
        <v>1</v>
      </c>
      <c r="N68" s="390" t="b">
        <f t="shared" si="1"/>
        <v>1</v>
      </c>
      <c r="O68" s="594"/>
      <c r="P68" s="594"/>
      <c r="Q68" s="594"/>
      <c r="R68" s="594"/>
      <c r="S68" s="594"/>
      <c r="T68" s="594"/>
      <c r="U68" s="594"/>
      <c r="V68" s="594"/>
      <c r="W68" s="594"/>
      <c r="X68" s="594"/>
    </row>
    <row r="69" spans="1:24" x14ac:dyDescent="0.25">
      <c r="A69" s="594"/>
      <c r="B69" s="616"/>
      <c r="C69" s="617"/>
      <c r="D69" s="617"/>
      <c r="E69" s="617"/>
      <c r="F69" s="617"/>
      <c r="G69" s="617"/>
      <c r="H69" s="617"/>
      <c r="I69" s="617"/>
      <c r="J69" s="617"/>
      <c r="K69" s="617"/>
      <c r="L69" s="594"/>
      <c r="M69" s="390" t="b">
        <f t="shared" si="2"/>
        <v>1</v>
      </c>
      <c r="N69" s="390" t="b">
        <f t="shared" si="1"/>
        <v>1</v>
      </c>
      <c r="O69" s="594"/>
      <c r="P69" s="594"/>
      <c r="Q69" s="594"/>
      <c r="R69" s="594"/>
      <c r="S69" s="594"/>
      <c r="T69" s="594"/>
      <c r="U69" s="594"/>
      <c r="V69" s="594"/>
      <c r="W69" s="594"/>
      <c r="X69" s="594"/>
    </row>
    <row r="70" spans="1:24" x14ac:dyDescent="0.25">
      <c r="A70" s="594"/>
      <c r="B70" s="616"/>
      <c r="C70" s="617"/>
      <c r="D70" s="617"/>
      <c r="E70" s="617"/>
      <c r="F70" s="617"/>
      <c r="G70" s="617"/>
      <c r="H70" s="617"/>
      <c r="I70" s="617"/>
      <c r="J70" s="617"/>
      <c r="K70" s="617"/>
      <c r="L70" s="594"/>
      <c r="M70" s="390" t="b">
        <f t="shared" si="2"/>
        <v>1</v>
      </c>
      <c r="N70" s="390" t="b">
        <f t="shared" si="1"/>
        <v>1</v>
      </c>
      <c r="O70" s="594"/>
      <c r="P70" s="594"/>
      <c r="Q70" s="594"/>
      <c r="R70" s="594"/>
      <c r="S70" s="594"/>
      <c r="T70" s="594"/>
      <c r="U70" s="594"/>
      <c r="V70" s="594"/>
      <c r="W70" s="594"/>
      <c r="X70" s="594"/>
    </row>
    <row r="71" spans="1:24" x14ac:dyDescent="0.25">
      <c r="A71" s="594"/>
      <c r="B71" s="616"/>
      <c r="C71" s="617"/>
      <c r="D71" s="617"/>
      <c r="E71" s="617"/>
      <c r="F71" s="617"/>
      <c r="G71" s="617"/>
      <c r="H71" s="617"/>
      <c r="I71" s="617"/>
      <c r="J71" s="617"/>
      <c r="K71" s="617"/>
      <c r="L71" s="594"/>
      <c r="M71" s="390" t="b">
        <f t="shared" si="2"/>
        <v>1</v>
      </c>
      <c r="N71" s="390" t="b">
        <f t="shared" si="1"/>
        <v>1</v>
      </c>
      <c r="O71" s="594"/>
      <c r="P71" s="594"/>
      <c r="Q71" s="594"/>
      <c r="R71" s="594"/>
      <c r="S71" s="594"/>
      <c r="T71" s="594"/>
      <c r="U71" s="594"/>
      <c r="V71" s="594"/>
      <c r="W71" s="594"/>
      <c r="X71" s="594"/>
    </row>
    <row r="74" spans="1:24" x14ac:dyDescent="0.25">
      <c r="A74" s="22" t="s">
        <v>241</v>
      </c>
      <c r="B74" s="611"/>
      <c r="C74" s="612"/>
      <c r="D74" s="612"/>
      <c r="E74" s="612"/>
      <c r="F74" s="612"/>
      <c r="G74" s="612"/>
      <c r="H74" s="612"/>
      <c r="I74" s="612"/>
      <c r="J74" s="612"/>
      <c r="K74" s="612"/>
      <c r="L74" s="612"/>
      <c r="M74" s="612"/>
      <c r="N74" s="612"/>
      <c r="O74" s="612"/>
      <c r="P74" s="612"/>
      <c r="Q74" s="612"/>
      <c r="R74" s="612"/>
      <c r="S74" s="612"/>
      <c r="T74" s="612"/>
      <c r="U74" s="612"/>
      <c r="V74" s="612"/>
      <c r="W74" s="594"/>
      <c r="X74" s="594"/>
    </row>
    <row r="76" spans="1:24" x14ac:dyDescent="0.25">
      <c r="A76" s="594"/>
      <c r="B76" s="379"/>
      <c r="C76" s="379" t="s">
        <v>225</v>
      </c>
      <c r="D76" s="594"/>
      <c r="E76" s="594"/>
      <c r="F76" s="594"/>
      <c r="G76" s="594"/>
      <c r="H76" s="594"/>
      <c r="I76" s="594"/>
      <c r="J76" s="594"/>
      <c r="K76" s="594"/>
      <c r="L76" s="594"/>
      <c r="M76" s="594"/>
      <c r="N76" s="594"/>
      <c r="O76" s="594"/>
      <c r="P76" s="594"/>
      <c r="Q76" s="594"/>
      <c r="R76" s="594"/>
      <c r="S76" s="594"/>
      <c r="T76" s="594"/>
      <c r="U76" s="594"/>
      <c r="V76" s="594"/>
      <c r="W76" s="594"/>
      <c r="X76" s="594"/>
    </row>
    <row r="77" spans="1:24" x14ac:dyDescent="0.25">
      <c r="A77" s="594"/>
      <c r="B77" s="608" t="s">
        <v>242</v>
      </c>
      <c r="C77" s="613">
        <v>1</v>
      </c>
      <c r="D77" s="14" t="s">
        <v>243</v>
      </c>
      <c r="E77" s="594"/>
      <c r="F77" s="594"/>
      <c r="G77" s="594"/>
      <c r="H77" s="594"/>
      <c r="I77" s="594"/>
      <c r="J77" s="594"/>
      <c r="K77" s="594"/>
      <c r="L77" s="594"/>
      <c r="M77" s="594"/>
      <c r="N77" s="594"/>
      <c r="O77" s="594"/>
      <c r="P77" s="594"/>
      <c r="Q77" s="594"/>
      <c r="R77" s="594"/>
      <c r="S77" s="594"/>
      <c r="T77" s="594"/>
      <c r="U77" s="594"/>
      <c r="V77" s="594"/>
      <c r="W77" s="594"/>
      <c r="X77" s="594"/>
    </row>
    <row r="78" spans="1:24" x14ac:dyDescent="0.25">
      <c r="A78" s="594"/>
      <c r="B78" s="594"/>
      <c r="C78" s="594"/>
      <c r="D78" s="14"/>
      <c r="E78" s="594"/>
      <c r="F78" s="594"/>
      <c r="G78" s="594"/>
      <c r="H78" s="594"/>
      <c r="I78" s="594"/>
      <c r="J78" s="594"/>
      <c r="K78" s="594"/>
      <c r="L78" s="594"/>
      <c r="M78" s="594"/>
      <c r="N78" s="594"/>
      <c r="O78" s="594"/>
      <c r="P78" s="594"/>
      <c r="Q78" s="594"/>
      <c r="R78" s="594"/>
      <c r="S78" s="594"/>
      <c r="T78" s="594"/>
      <c r="U78" s="594"/>
      <c r="V78" s="594"/>
      <c r="W78" s="594"/>
      <c r="X78" s="594"/>
    </row>
    <row r="79" spans="1:24" x14ac:dyDescent="0.25">
      <c r="A79" s="594"/>
      <c r="B79" s="485" t="s">
        <v>244</v>
      </c>
      <c r="C79" s="594"/>
      <c r="D79" s="594"/>
      <c r="E79" s="594"/>
      <c r="F79" s="594"/>
      <c r="G79" s="594"/>
      <c r="H79" s="594"/>
      <c r="I79" s="594"/>
      <c r="J79" s="594"/>
      <c r="K79" s="594"/>
      <c r="L79" s="594"/>
      <c r="M79" s="594"/>
      <c r="N79" s="594"/>
      <c r="O79" s="594"/>
      <c r="P79" s="594"/>
      <c r="Q79" s="594"/>
      <c r="R79" s="594"/>
      <c r="S79" s="594"/>
      <c r="T79" s="594"/>
      <c r="U79" s="594"/>
      <c r="V79" s="594"/>
      <c r="W79" s="594"/>
      <c r="X79" s="594"/>
    </row>
    <row r="80" spans="1:24" ht="52.8" x14ac:dyDescent="0.3">
      <c r="A80" s="594"/>
      <c r="B80" s="23" t="s">
        <v>245</v>
      </c>
      <c r="C80" s="23" t="s">
        <v>246</v>
      </c>
      <c r="D80" s="23" t="s">
        <v>231</v>
      </c>
      <c r="E80" s="23" t="s">
        <v>232</v>
      </c>
      <c r="F80" s="23" t="s">
        <v>233</v>
      </c>
      <c r="G80" s="23" t="s">
        <v>234</v>
      </c>
      <c r="H80" s="23" t="s">
        <v>247</v>
      </c>
      <c r="I80" s="23" t="s">
        <v>248</v>
      </c>
      <c r="J80" s="23" t="s">
        <v>235</v>
      </c>
      <c r="K80" s="23" t="s">
        <v>236</v>
      </c>
      <c r="L80" s="23" t="s">
        <v>237</v>
      </c>
      <c r="M80" s="23" t="s">
        <v>238</v>
      </c>
      <c r="N80"/>
      <c r="O80" s="23" t="s">
        <v>249</v>
      </c>
      <c r="P80" s="23" t="s">
        <v>239</v>
      </c>
      <c r="Q80" s="23" t="s">
        <v>240</v>
      </c>
      <c r="R80" s="594"/>
      <c r="S80" s="594"/>
      <c r="T80" s="594"/>
      <c r="U80" s="594"/>
      <c r="V80" s="594"/>
      <c r="W80" s="594"/>
      <c r="X80" s="594"/>
    </row>
    <row r="81" spans="2:17" ht="14.4" x14ac:dyDescent="0.3">
      <c r="B81" s="616"/>
      <c r="C81" s="617"/>
      <c r="D81" s="617"/>
      <c r="E81" s="617"/>
      <c r="F81" s="617"/>
      <c r="G81" s="617"/>
      <c r="H81" s="617"/>
      <c r="I81" s="617"/>
      <c r="J81" s="617"/>
      <c r="K81" s="617"/>
      <c r="L81" s="617"/>
      <c r="M81" s="617"/>
      <c r="N81"/>
      <c r="O81" s="390" t="b">
        <f>$F81=H81+I81</f>
        <v>1</v>
      </c>
      <c r="P81" s="390" t="b">
        <f t="shared" ref="P81:P112" si="3">$F81=J81+K81</f>
        <v>1</v>
      </c>
      <c r="Q81" s="390" t="b">
        <f>$F81=L81+M81</f>
        <v>1</v>
      </c>
    </row>
    <row r="82" spans="2:17" ht="14.4" x14ac:dyDescent="0.3">
      <c r="B82" s="616"/>
      <c r="C82" s="617"/>
      <c r="D82" s="617"/>
      <c r="E82" s="617"/>
      <c r="F82" s="617"/>
      <c r="G82" s="617"/>
      <c r="H82" s="617"/>
      <c r="I82" s="617"/>
      <c r="J82" s="617"/>
      <c r="K82" s="617"/>
      <c r="L82" s="617"/>
      <c r="M82" s="617"/>
      <c r="N82"/>
      <c r="O82" s="390" t="b">
        <f t="shared" ref="O82:O130" si="4">$F82=H82+I82</f>
        <v>1</v>
      </c>
      <c r="P82" s="390" t="b">
        <f t="shared" si="3"/>
        <v>1</v>
      </c>
      <c r="Q82" s="390" t="b">
        <f t="shared" ref="Q82:Q130" si="5">$F82=L82+M82</f>
        <v>1</v>
      </c>
    </row>
    <row r="83" spans="2:17" ht="14.4" x14ac:dyDescent="0.3">
      <c r="B83" s="616"/>
      <c r="C83" s="617"/>
      <c r="D83" s="617"/>
      <c r="E83" s="617"/>
      <c r="F83" s="617"/>
      <c r="G83" s="617"/>
      <c r="H83" s="617"/>
      <c r="I83" s="617"/>
      <c r="J83" s="617"/>
      <c r="K83" s="617"/>
      <c r="L83" s="617"/>
      <c r="M83" s="617"/>
      <c r="N83"/>
      <c r="O83" s="390" t="b">
        <f t="shared" si="4"/>
        <v>1</v>
      </c>
      <c r="P83" s="390" t="b">
        <f t="shared" si="3"/>
        <v>1</v>
      </c>
      <c r="Q83" s="390" t="b">
        <f t="shared" si="5"/>
        <v>1</v>
      </c>
    </row>
    <row r="84" spans="2:17" ht="14.4" x14ac:dyDescent="0.3">
      <c r="B84" s="616"/>
      <c r="C84" s="617"/>
      <c r="D84" s="617"/>
      <c r="E84" s="617"/>
      <c r="F84" s="617"/>
      <c r="G84" s="617"/>
      <c r="H84" s="617"/>
      <c r="I84" s="617"/>
      <c r="J84" s="617"/>
      <c r="K84" s="617"/>
      <c r="L84" s="617"/>
      <c r="M84" s="617"/>
      <c r="N84"/>
      <c r="O84" s="390" t="b">
        <f t="shared" si="4"/>
        <v>1</v>
      </c>
      <c r="P84" s="390" t="b">
        <f t="shared" si="3"/>
        <v>1</v>
      </c>
      <c r="Q84" s="390" t="b">
        <f t="shared" si="5"/>
        <v>1</v>
      </c>
    </row>
    <row r="85" spans="2:17" ht="14.4" x14ac:dyDescent="0.3">
      <c r="B85" s="616"/>
      <c r="C85" s="617"/>
      <c r="D85" s="617"/>
      <c r="E85" s="617"/>
      <c r="F85" s="617"/>
      <c r="G85" s="617"/>
      <c r="H85" s="617"/>
      <c r="I85" s="617"/>
      <c r="J85" s="617"/>
      <c r="K85" s="617"/>
      <c r="L85" s="617"/>
      <c r="M85" s="617"/>
      <c r="N85"/>
      <c r="O85" s="390" t="b">
        <f t="shared" si="4"/>
        <v>1</v>
      </c>
      <c r="P85" s="390" t="b">
        <f t="shared" si="3"/>
        <v>1</v>
      </c>
      <c r="Q85" s="390" t="b">
        <f t="shared" si="5"/>
        <v>1</v>
      </c>
    </row>
    <row r="86" spans="2:17" ht="14.4" x14ac:dyDescent="0.3">
      <c r="B86" s="616"/>
      <c r="C86" s="617"/>
      <c r="D86" s="617"/>
      <c r="E86" s="617"/>
      <c r="F86" s="617"/>
      <c r="G86" s="617"/>
      <c r="H86" s="617"/>
      <c r="I86" s="617"/>
      <c r="J86" s="617"/>
      <c r="K86" s="617"/>
      <c r="L86" s="617"/>
      <c r="M86" s="617"/>
      <c r="N86"/>
      <c r="O86" s="390" t="b">
        <f t="shared" si="4"/>
        <v>1</v>
      </c>
      <c r="P86" s="390" t="b">
        <f t="shared" si="3"/>
        <v>1</v>
      </c>
      <c r="Q86" s="390" t="b">
        <f t="shared" si="5"/>
        <v>1</v>
      </c>
    </row>
    <row r="87" spans="2:17" ht="14.4" x14ac:dyDescent="0.3">
      <c r="B87" s="616"/>
      <c r="C87" s="617"/>
      <c r="D87" s="617"/>
      <c r="E87" s="617"/>
      <c r="F87" s="617"/>
      <c r="G87" s="617"/>
      <c r="H87" s="617"/>
      <c r="I87" s="617"/>
      <c r="J87" s="617"/>
      <c r="K87" s="617"/>
      <c r="L87" s="617"/>
      <c r="M87" s="617"/>
      <c r="N87"/>
      <c r="O87" s="390" t="b">
        <f t="shared" si="4"/>
        <v>1</v>
      </c>
      <c r="P87" s="390" t="b">
        <f t="shared" si="3"/>
        <v>1</v>
      </c>
      <c r="Q87" s="390" t="b">
        <f t="shared" si="5"/>
        <v>1</v>
      </c>
    </row>
    <row r="88" spans="2:17" ht="14.4" x14ac:dyDescent="0.3">
      <c r="B88" s="616"/>
      <c r="C88" s="617"/>
      <c r="D88" s="617"/>
      <c r="E88" s="617"/>
      <c r="F88" s="617"/>
      <c r="G88" s="617"/>
      <c r="H88" s="617"/>
      <c r="I88" s="617"/>
      <c r="J88" s="617"/>
      <c r="K88" s="617"/>
      <c r="L88" s="617"/>
      <c r="M88" s="617"/>
      <c r="N88"/>
      <c r="O88" s="390" t="b">
        <f t="shared" si="4"/>
        <v>1</v>
      </c>
      <c r="P88" s="390" t="b">
        <f t="shared" si="3"/>
        <v>1</v>
      </c>
      <c r="Q88" s="390" t="b">
        <f t="shared" si="5"/>
        <v>1</v>
      </c>
    </row>
    <row r="89" spans="2:17" ht="14.4" x14ac:dyDescent="0.3">
      <c r="B89" s="616"/>
      <c r="C89" s="617"/>
      <c r="D89" s="617"/>
      <c r="E89" s="617"/>
      <c r="F89" s="617"/>
      <c r="G89" s="617"/>
      <c r="H89" s="617"/>
      <c r="I89" s="617"/>
      <c r="J89" s="617"/>
      <c r="K89" s="617"/>
      <c r="L89" s="617"/>
      <c r="M89" s="617"/>
      <c r="N89"/>
      <c r="O89" s="390" t="b">
        <f t="shared" si="4"/>
        <v>1</v>
      </c>
      <c r="P89" s="390" t="b">
        <f t="shared" si="3"/>
        <v>1</v>
      </c>
      <c r="Q89" s="390" t="b">
        <f t="shared" si="5"/>
        <v>1</v>
      </c>
    </row>
    <row r="90" spans="2:17" ht="14.4" x14ac:dyDescent="0.3">
      <c r="B90" s="616"/>
      <c r="C90" s="617"/>
      <c r="D90" s="617"/>
      <c r="E90" s="617"/>
      <c r="F90" s="617"/>
      <c r="G90" s="617"/>
      <c r="H90" s="617"/>
      <c r="I90" s="617"/>
      <c r="J90" s="617"/>
      <c r="K90" s="617"/>
      <c r="L90" s="617"/>
      <c r="M90" s="617"/>
      <c r="N90"/>
      <c r="O90" s="390" t="b">
        <f t="shared" si="4"/>
        <v>1</v>
      </c>
      <c r="P90" s="390" t="b">
        <f t="shared" si="3"/>
        <v>1</v>
      </c>
      <c r="Q90" s="390" t="b">
        <f t="shared" si="5"/>
        <v>1</v>
      </c>
    </row>
    <row r="91" spans="2:17" ht="14.4" x14ac:dyDescent="0.3">
      <c r="B91" s="616"/>
      <c r="C91" s="617"/>
      <c r="D91" s="617"/>
      <c r="E91" s="617"/>
      <c r="F91" s="617"/>
      <c r="G91" s="617"/>
      <c r="H91" s="617"/>
      <c r="I91" s="617"/>
      <c r="J91" s="617"/>
      <c r="K91" s="617"/>
      <c r="L91" s="617"/>
      <c r="M91" s="617"/>
      <c r="N91"/>
      <c r="O91" s="390" t="b">
        <f t="shared" si="4"/>
        <v>1</v>
      </c>
      <c r="P91" s="390" t="b">
        <f t="shared" si="3"/>
        <v>1</v>
      </c>
      <c r="Q91" s="390" t="b">
        <f t="shared" si="5"/>
        <v>1</v>
      </c>
    </row>
    <row r="92" spans="2:17" ht="14.4" x14ac:dyDescent="0.3">
      <c r="B92" s="616"/>
      <c r="C92" s="617"/>
      <c r="D92" s="617"/>
      <c r="E92" s="617"/>
      <c r="F92" s="617"/>
      <c r="G92" s="617"/>
      <c r="H92" s="617"/>
      <c r="I92" s="617"/>
      <c r="J92" s="617"/>
      <c r="K92" s="617"/>
      <c r="L92" s="617"/>
      <c r="M92" s="617"/>
      <c r="N92"/>
      <c r="O92" s="390" t="b">
        <f t="shared" si="4"/>
        <v>1</v>
      </c>
      <c r="P92" s="390" t="b">
        <f t="shared" si="3"/>
        <v>1</v>
      </c>
      <c r="Q92" s="390" t="b">
        <f t="shared" si="5"/>
        <v>1</v>
      </c>
    </row>
    <row r="93" spans="2:17" ht="14.4" x14ac:dyDescent="0.3">
      <c r="B93" s="616"/>
      <c r="C93" s="617"/>
      <c r="D93" s="617"/>
      <c r="E93" s="617"/>
      <c r="F93" s="617"/>
      <c r="G93" s="617"/>
      <c r="H93" s="617"/>
      <c r="I93" s="617"/>
      <c r="J93" s="617"/>
      <c r="K93" s="617"/>
      <c r="L93" s="617"/>
      <c r="M93" s="617"/>
      <c r="N93"/>
      <c r="O93" s="390" t="b">
        <f t="shared" si="4"/>
        <v>1</v>
      </c>
      <c r="P93" s="390" t="b">
        <f t="shared" si="3"/>
        <v>1</v>
      </c>
      <c r="Q93" s="390" t="b">
        <f t="shared" si="5"/>
        <v>1</v>
      </c>
    </row>
    <row r="94" spans="2:17" ht="14.4" x14ac:dyDescent="0.3">
      <c r="B94" s="616"/>
      <c r="C94" s="617"/>
      <c r="D94" s="617"/>
      <c r="E94" s="617"/>
      <c r="F94" s="617"/>
      <c r="G94" s="617"/>
      <c r="H94" s="617"/>
      <c r="I94" s="617"/>
      <c r="J94" s="617"/>
      <c r="K94" s="617"/>
      <c r="L94" s="617"/>
      <c r="M94" s="617"/>
      <c r="N94"/>
      <c r="O94" s="390" t="b">
        <f t="shared" si="4"/>
        <v>1</v>
      </c>
      <c r="P94" s="390" t="b">
        <f t="shared" si="3"/>
        <v>1</v>
      </c>
      <c r="Q94" s="390" t="b">
        <f t="shared" si="5"/>
        <v>1</v>
      </c>
    </row>
    <row r="95" spans="2:17" ht="14.4" x14ac:dyDescent="0.3">
      <c r="B95" s="616"/>
      <c r="C95" s="617"/>
      <c r="D95" s="617"/>
      <c r="E95" s="617"/>
      <c r="F95" s="617"/>
      <c r="G95" s="617"/>
      <c r="H95" s="617"/>
      <c r="I95" s="617"/>
      <c r="J95" s="617"/>
      <c r="K95" s="617"/>
      <c r="L95" s="617"/>
      <c r="M95" s="617"/>
      <c r="N95"/>
      <c r="O95" s="390" t="b">
        <f t="shared" si="4"/>
        <v>1</v>
      </c>
      <c r="P95" s="390" t="b">
        <f t="shared" si="3"/>
        <v>1</v>
      </c>
      <c r="Q95" s="390" t="b">
        <f t="shared" si="5"/>
        <v>1</v>
      </c>
    </row>
    <row r="96" spans="2:17" ht="14.4" x14ac:dyDescent="0.3">
      <c r="B96" s="616"/>
      <c r="C96" s="617"/>
      <c r="D96" s="617"/>
      <c r="E96" s="617"/>
      <c r="F96" s="617"/>
      <c r="G96" s="617"/>
      <c r="H96" s="617"/>
      <c r="I96" s="617"/>
      <c r="J96" s="617"/>
      <c r="K96" s="617"/>
      <c r="L96" s="617"/>
      <c r="M96" s="617"/>
      <c r="N96"/>
      <c r="O96" s="390" t="b">
        <f t="shared" si="4"/>
        <v>1</v>
      </c>
      <c r="P96" s="390" t="b">
        <f t="shared" si="3"/>
        <v>1</v>
      </c>
      <c r="Q96" s="390" t="b">
        <f t="shared" si="5"/>
        <v>1</v>
      </c>
    </row>
    <row r="97" spans="2:17" ht="14.4" x14ac:dyDescent="0.3">
      <c r="B97" s="616"/>
      <c r="C97" s="617"/>
      <c r="D97" s="617"/>
      <c r="E97" s="617"/>
      <c r="F97" s="617"/>
      <c r="G97" s="617"/>
      <c r="H97" s="617"/>
      <c r="I97" s="617"/>
      <c r="J97" s="617"/>
      <c r="K97" s="617"/>
      <c r="L97" s="617"/>
      <c r="M97" s="617"/>
      <c r="N97"/>
      <c r="O97" s="390" t="b">
        <f t="shared" si="4"/>
        <v>1</v>
      </c>
      <c r="P97" s="390" t="b">
        <f t="shared" si="3"/>
        <v>1</v>
      </c>
      <c r="Q97" s="390" t="b">
        <f t="shared" si="5"/>
        <v>1</v>
      </c>
    </row>
    <row r="98" spans="2:17" ht="14.4" x14ac:dyDescent="0.3">
      <c r="B98" s="616"/>
      <c r="C98" s="617"/>
      <c r="D98" s="617"/>
      <c r="E98" s="617"/>
      <c r="F98" s="617"/>
      <c r="G98" s="617"/>
      <c r="H98" s="617"/>
      <c r="I98" s="617"/>
      <c r="J98" s="617"/>
      <c r="K98" s="617"/>
      <c r="L98" s="617"/>
      <c r="M98" s="617"/>
      <c r="N98"/>
      <c r="O98" s="390" t="b">
        <f t="shared" si="4"/>
        <v>1</v>
      </c>
      <c r="P98" s="390" t="b">
        <f t="shared" si="3"/>
        <v>1</v>
      </c>
      <c r="Q98" s="390" t="b">
        <f t="shared" si="5"/>
        <v>1</v>
      </c>
    </row>
    <row r="99" spans="2:17" ht="14.4" x14ac:dyDescent="0.3">
      <c r="B99" s="616"/>
      <c r="C99" s="617"/>
      <c r="D99" s="617"/>
      <c r="E99" s="617"/>
      <c r="F99" s="617"/>
      <c r="G99" s="617"/>
      <c r="H99" s="617"/>
      <c r="I99" s="617"/>
      <c r="J99" s="617"/>
      <c r="K99" s="617"/>
      <c r="L99" s="617"/>
      <c r="M99" s="617"/>
      <c r="N99"/>
      <c r="O99" s="390" t="b">
        <f t="shared" si="4"/>
        <v>1</v>
      </c>
      <c r="P99" s="390" t="b">
        <f t="shared" si="3"/>
        <v>1</v>
      </c>
      <c r="Q99" s="390" t="b">
        <f t="shared" si="5"/>
        <v>1</v>
      </c>
    </row>
    <row r="100" spans="2:17" ht="14.4" x14ac:dyDescent="0.3">
      <c r="B100" s="616"/>
      <c r="C100" s="617"/>
      <c r="D100" s="617"/>
      <c r="E100" s="617"/>
      <c r="F100" s="617"/>
      <c r="G100" s="617"/>
      <c r="H100" s="617"/>
      <c r="I100" s="617"/>
      <c r="J100" s="617"/>
      <c r="K100" s="617"/>
      <c r="L100" s="617"/>
      <c r="M100" s="617"/>
      <c r="N100"/>
      <c r="O100" s="390" t="b">
        <f t="shared" si="4"/>
        <v>1</v>
      </c>
      <c r="P100" s="390" t="b">
        <f t="shared" si="3"/>
        <v>1</v>
      </c>
      <c r="Q100" s="390" t="b">
        <f t="shared" si="5"/>
        <v>1</v>
      </c>
    </row>
    <row r="101" spans="2:17" ht="14.4" x14ac:dyDescent="0.3">
      <c r="B101" s="616"/>
      <c r="C101" s="617"/>
      <c r="D101" s="617"/>
      <c r="E101" s="617"/>
      <c r="F101" s="617"/>
      <c r="G101" s="617"/>
      <c r="H101" s="617"/>
      <c r="I101" s="617"/>
      <c r="J101" s="617"/>
      <c r="K101" s="617"/>
      <c r="L101" s="617"/>
      <c r="M101" s="617"/>
      <c r="N101"/>
      <c r="O101" s="390" t="b">
        <f t="shared" si="4"/>
        <v>1</v>
      </c>
      <c r="P101" s="390" t="b">
        <f t="shared" si="3"/>
        <v>1</v>
      </c>
      <c r="Q101" s="390" t="b">
        <f t="shared" si="5"/>
        <v>1</v>
      </c>
    </row>
    <row r="102" spans="2:17" ht="14.4" x14ac:dyDescent="0.3">
      <c r="B102" s="616"/>
      <c r="C102" s="617"/>
      <c r="D102" s="617"/>
      <c r="E102" s="617"/>
      <c r="F102" s="617"/>
      <c r="G102" s="617"/>
      <c r="H102" s="617"/>
      <c r="I102" s="617"/>
      <c r="J102" s="617"/>
      <c r="K102" s="617"/>
      <c r="L102" s="617"/>
      <c r="M102" s="617"/>
      <c r="N102"/>
      <c r="O102" s="390" t="b">
        <f t="shared" si="4"/>
        <v>1</v>
      </c>
      <c r="P102" s="390" t="b">
        <f t="shared" si="3"/>
        <v>1</v>
      </c>
      <c r="Q102" s="390" t="b">
        <f t="shared" si="5"/>
        <v>1</v>
      </c>
    </row>
    <row r="103" spans="2:17" ht="14.4" x14ac:dyDescent="0.3">
      <c r="B103" s="616"/>
      <c r="C103" s="617"/>
      <c r="D103" s="617"/>
      <c r="E103" s="617"/>
      <c r="F103" s="617"/>
      <c r="G103" s="617"/>
      <c r="H103" s="617"/>
      <c r="I103" s="617"/>
      <c r="J103" s="617"/>
      <c r="K103" s="617"/>
      <c r="L103" s="617"/>
      <c r="M103" s="617"/>
      <c r="N103"/>
      <c r="O103" s="390" t="b">
        <f t="shared" si="4"/>
        <v>1</v>
      </c>
      <c r="P103" s="390" t="b">
        <f t="shared" si="3"/>
        <v>1</v>
      </c>
      <c r="Q103" s="390" t="b">
        <f t="shared" si="5"/>
        <v>1</v>
      </c>
    </row>
    <row r="104" spans="2:17" ht="14.4" x14ac:dyDescent="0.3">
      <c r="B104" s="616"/>
      <c r="C104" s="617"/>
      <c r="D104" s="617"/>
      <c r="E104" s="617"/>
      <c r="F104" s="617"/>
      <c r="G104" s="617"/>
      <c r="H104" s="617"/>
      <c r="I104" s="617"/>
      <c r="J104" s="617"/>
      <c r="K104" s="617"/>
      <c r="L104" s="617"/>
      <c r="M104" s="617"/>
      <c r="N104"/>
      <c r="O104" s="390" t="b">
        <f t="shared" si="4"/>
        <v>1</v>
      </c>
      <c r="P104" s="390" t="b">
        <f t="shared" si="3"/>
        <v>1</v>
      </c>
      <c r="Q104" s="390" t="b">
        <f t="shared" si="5"/>
        <v>1</v>
      </c>
    </row>
    <row r="105" spans="2:17" ht="14.4" x14ac:dyDescent="0.3">
      <c r="B105" s="616"/>
      <c r="C105" s="617"/>
      <c r="D105" s="617"/>
      <c r="E105" s="617"/>
      <c r="F105" s="617"/>
      <c r="G105" s="617"/>
      <c r="H105" s="617"/>
      <c r="I105" s="617"/>
      <c r="J105" s="617"/>
      <c r="K105" s="617"/>
      <c r="L105" s="617"/>
      <c r="M105" s="617"/>
      <c r="N105"/>
      <c r="O105" s="390" t="b">
        <f t="shared" si="4"/>
        <v>1</v>
      </c>
      <c r="P105" s="390" t="b">
        <f t="shared" si="3"/>
        <v>1</v>
      </c>
      <c r="Q105" s="390" t="b">
        <f t="shared" si="5"/>
        <v>1</v>
      </c>
    </row>
    <row r="106" spans="2:17" ht="14.4" x14ac:dyDescent="0.3">
      <c r="B106" s="616"/>
      <c r="C106" s="617"/>
      <c r="D106" s="617"/>
      <c r="E106" s="617"/>
      <c r="F106" s="617"/>
      <c r="G106" s="617"/>
      <c r="H106" s="617"/>
      <c r="I106" s="617"/>
      <c r="J106" s="617"/>
      <c r="K106" s="617"/>
      <c r="L106" s="617"/>
      <c r="M106" s="617"/>
      <c r="N106"/>
      <c r="O106" s="390" t="b">
        <f t="shared" si="4"/>
        <v>1</v>
      </c>
      <c r="P106" s="390" t="b">
        <f t="shared" si="3"/>
        <v>1</v>
      </c>
      <c r="Q106" s="390" t="b">
        <f t="shared" si="5"/>
        <v>1</v>
      </c>
    </row>
    <row r="107" spans="2:17" ht="14.4" x14ac:dyDescent="0.3">
      <c r="B107" s="616"/>
      <c r="C107" s="617"/>
      <c r="D107" s="617"/>
      <c r="E107" s="617"/>
      <c r="F107" s="617"/>
      <c r="G107" s="617"/>
      <c r="H107" s="617"/>
      <c r="I107" s="617"/>
      <c r="J107" s="617"/>
      <c r="K107" s="617"/>
      <c r="L107" s="617"/>
      <c r="M107" s="617"/>
      <c r="N107"/>
      <c r="O107" s="390" t="b">
        <f t="shared" si="4"/>
        <v>1</v>
      </c>
      <c r="P107" s="390" t="b">
        <f t="shared" si="3"/>
        <v>1</v>
      </c>
      <c r="Q107" s="390" t="b">
        <f t="shared" si="5"/>
        <v>1</v>
      </c>
    </row>
    <row r="108" spans="2:17" ht="14.4" x14ac:dyDescent="0.3">
      <c r="B108" s="616"/>
      <c r="C108" s="617"/>
      <c r="D108" s="617"/>
      <c r="E108" s="617"/>
      <c r="F108" s="617"/>
      <c r="G108" s="617"/>
      <c r="H108" s="617"/>
      <c r="I108" s="617"/>
      <c r="J108" s="617"/>
      <c r="K108" s="617"/>
      <c r="L108" s="617"/>
      <c r="M108" s="617"/>
      <c r="N108"/>
      <c r="O108" s="390" t="b">
        <f t="shared" si="4"/>
        <v>1</v>
      </c>
      <c r="P108" s="390" t="b">
        <f t="shared" si="3"/>
        <v>1</v>
      </c>
      <c r="Q108" s="390" t="b">
        <f t="shared" si="5"/>
        <v>1</v>
      </c>
    </row>
    <row r="109" spans="2:17" ht="14.4" x14ac:dyDescent="0.3">
      <c r="B109" s="616"/>
      <c r="C109" s="617"/>
      <c r="D109" s="617"/>
      <c r="E109" s="617"/>
      <c r="F109" s="617"/>
      <c r="G109" s="617"/>
      <c r="H109" s="617"/>
      <c r="I109" s="617"/>
      <c r="J109" s="617"/>
      <c r="K109" s="617"/>
      <c r="L109" s="617"/>
      <c r="M109" s="617"/>
      <c r="N109"/>
      <c r="O109" s="390" t="b">
        <f t="shared" si="4"/>
        <v>1</v>
      </c>
      <c r="P109" s="390" t="b">
        <f t="shared" si="3"/>
        <v>1</v>
      </c>
      <c r="Q109" s="390" t="b">
        <f t="shared" si="5"/>
        <v>1</v>
      </c>
    </row>
    <row r="110" spans="2:17" ht="14.4" x14ac:dyDescent="0.3">
      <c r="B110" s="616"/>
      <c r="C110" s="617"/>
      <c r="D110" s="617"/>
      <c r="E110" s="617"/>
      <c r="F110" s="617"/>
      <c r="G110" s="617"/>
      <c r="H110" s="617"/>
      <c r="I110" s="617"/>
      <c r="J110" s="617"/>
      <c r="K110" s="617"/>
      <c r="L110" s="617"/>
      <c r="M110" s="617"/>
      <c r="N110"/>
      <c r="O110" s="390" t="b">
        <f t="shared" si="4"/>
        <v>1</v>
      </c>
      <c r="P110" s="390" t="b">
        <f t="shared" si="3"/>
        <v>1</v>
      </c>
      <c r="Q110" s="390" t="b">
        <f t="shared" si="5"/>
        <v>1</v>
      </c>
    </row>
    <row r="111" spans="2:17" ht="14.4" x14ac:dyDescent="0.3">
      <c r="B111" s="616"/>
      <c r="C111" s="617"/>
      <c r="D111" s="617"/>
      <c r="E111" s="617"/>
      <c r="F111" s="617"/>
      <c r="G111" s="617"/>
      <c r="H111" s="617"/>
      <c r="I111" s="617"/>
      <c r="J111" s="617"/>
      <c r="K111" s="617"/>
      <c r="L111" s="617"/>
      <c r="M111" s="617"/>
      <c r="N111"/>
      <c r="O111" s="390" t="b">
        <f t="shared" si="4"/>
        <v>1</v>
      </c>
      <c r="P111" s="390" t="b">
        <f t="shared" si="3"/>
        <v>1</v>
      </c>
      <c r="Q111" s="390" t="b">
        <f t="shared" si="5"/>
        <v>1</v>
      </c>
    </row>
    <row r="112" spans="2:17" ht="14.4" x14ac:dyDescent="0.3">
      <c r="B112" s="616"/>
      <c r="C112" s="617"/>
      <c r="D112" s="617"/>
      <c r="E112" s="617"/>
      <c r="F112" s="617"/>
      <c r="G112" s="617"/>
      <c r="H112" s="617"/>
      <c r="I112" s="617"/>
      <c r="J112" s="617"/>
      <c r="K112" s="617"/>
      <c r="L112" s="617"/>
      <c r="M112" s="617"/>
      <c r="N112"/>
      <c r="O112" s="390" t="b">
        <f t="shared" si="4"/>
        <v>1</v>
      </c>
      <c r="P112" s="390" t="b">
        <f t="shared" si="3"/>
        <v>1</v>
      </c>
      <c r="Q112" s="390" t="b">
        <f t="shared" si="5"/>
        <v>1</v>
      </c>
    </row>
    <row r="113" spans="2:17" ht="14.4" x14ac:dyDescent="0.3">
      <c r="B113" s="616"/>
      <c r="C113" s="617"/>
      <c r="D113" s="617"/>
      <c r="E113" s="617"/>
      <c r="F113" s="617"/>
      <c r="G113" s="617"/>
      <c r="H113" s="617"/>
      <c r="I113" s="617"/>
      <c r="J113" s="617"/>
      <c r="K113" s="617"/>
      <c r="L113" s="617"/>
      <c r="M113" s="617"/>
      <c r="N113"/>
      <c r="O113" s="390" t="b">
        <f t="shared" si="4"/>
        <v>1</v>
      </c>
      <c r="P113" s="390" t="b">
        <f t="shared" ref="P113:P130" si="6">$F113=J113+K113</f>
        <v>1</v>
      </c>
      <c r="Q113" s="390" t="b">
        <f t="shared" si="5"/>
        <v>1</v>
      </c>
    </row>
    <row r="114" spans="2:17" ht="14.4" x14ac:dyDescent="0.3">
      <c r="B114" s="616"/>
      <c r="C114" s="617"/>
      <c r="D114" s="617"/>
      <c r="E114" s="617"/>
      <c r="F114" s="617"/>
      <c r="G114" s="617"/>
      <c r="H114" s="617"/>
      <c r="I114" s="617"/>
      <c r="J114" s="617"/>
      <c r="K114" s="617"/>
      <c r="L114" s="617"/>
      <c r="M114" s="617"/>
      <c r="N114"/>
      <c r="O114" s="390" t="b">
        <f t="shared" si="4"/>
        <v>1</v>
      </c>
      <c r="P114" s="390" t="b">
        <f t="shared" si="6"/>
        <v>1</v>
      </c>
      <c r="Q114" s="390" t="b">
        <f t="shared" si="5"/>
        <v>1</v>
      </c>
    </row>
    <row r="115" spans="2:17" ht="14.4" x14ac:dyDescent="0.3">
      <c r="B115" s="616"/>
      <c r="C115" s="617"/>
      <c r="D115" s="617"/>
      <c r="E115" s="617"/>
      <c r="F115" s="617"/>
      <c r="G115" s="617"/>
      <c r="H115" s="617"/>
      <c r="I115" s="617"/>
      <c r="J115" s="617"/>
      <c r="K115" s="617"/>
      <c r="L115" s="617"/>
      <c r="M115" s="617"/>
      <c r="N115"/>
      <c r="O115" s="390" t="b">
        <f t="shared" si="4"/>
        <v>1</v>
      </c>
      <c r="P115" s="390" t="b">
        <f t="shared" si="6"/>
        <v>1</v>
      </c>
      <c r="Q115" s="390" t="b">
        <f t="shared" si="5"/>
        <v>1</v>
      </c>
    </row>
    <row r="116" spans="2:17" x14ac:dyDescent="0.25">
      <c r="B116" s="616"/>
      <c r="C116" s="617"/>
      <c r="D116" s="617"/>
      <c r="E116" s="617"/>
      <c r="F116" s="617"/>
      <c r="G116" s="617"/>
      <c r="H116" s="617"/>
      <c r="I116" s="617"/>
      <c r="J116" s="617"/>
      <c r="K116" s="617"/>
      <c r="L116" s="617"/>
      <c r="M116" s="617"/>
      <c r="N116" s="594"/>
      <c r="O116" s="390" t="b">
        <f t="shared" si="4"/>
        <v>1</v>
      </c>
      <c r="P116" s="390" t="b">
        <f t="shared" si="6"/>
        <v>1</v>
      </c>
      <c r="Q116" s="390" t="b">
        <f t="shared" si="5"/>
        <v>1</v>
      </c>
    </row>
    <row r="117" spans="2:17" x14ac:dyDescent="0.25">
      <c r="B117" s="616"/>
      <c r="C117" s="617"/>
      <c r="D117" s="617"/>
      <c r="E117" s="617"/>
      <c r="F117" s="617"/>
      <c r="G117" s="617"/>
      <c r="H117" s="617"/>
      <c r="I117" s="617"/>
      <c r="J117" s="617"/>
      <c r="K117" s="617"/>
      <c r="L117" s="617"/>
      <c r="M117" s="617"/>
      <c r="N117" s="594"/>
      <c r="O117" s="390" t="b">
        <f t="shared" si="4"/>
        <v>1</v>
      </c>
      <c r="P117" s="390" t="b">
        <f t="shared" si="6"/>
        <v>1</v>
      </c>
      <c r="Q117" s="390" t="b">
        <f t="shared" si="5"/>
        <v>1</v>
      </c>
    </row>
    <row r="118" spans="2:17" x14ac:dyDescent="0.25">
      <c r="B118" s="616"/>
      <c r="C118" s="617"/>
      <c r="D118" s="617"/>
      <c r="E118" s="617"/>
      <c r="F118" s="617"/>
      <c r="G118" s="617"/>
      <c r="H118" s="617"/>
      <c r="I118" s="617"/>
      <c r="J118" s="617"/>
      <c r="K118" s="617"/>
      <c r="L118" s="617"/>
      <c r="M118" s="617"/>
      <c r="N118" s="594"/>
      <c r="O118" s="390" t="b">
        <f t="shared" si="4"/>
        <v>1</v>
      </c>
      <c r="P118" s="390" t="b">
        <f t="shared" si="6"/>
        <v>1</v>
      </c>
      <c r="Q118" s="390" t="b">
        <f t="shared" si="5"/>
        <v>1</v>
      </c>
    </row>
    <row r="119" spans="2:17" x14ac:dyDescent="0.25">
      <c r="B119" s="616"/>
      <c r="C119" s="617"/>
      <c r="D119" s="617"/>
      <c r="E119" s="617"/>
      <c r="F119" s="617"/>
      <c r="G119" s="617"/>
      <c r="H119" s="617"/>
      <c r="I119" s="617"/>
      <c r="J119" s="617"/>
      <c r="K119" s="617"/>
      <c r="L119" s="617"/>
      <c r="M119" s="617"/>
      <c r="N119" s="594"/>
      <c r="O119" s="390" t="b">
        <f t="shared" si="4"/>
        <v>1</v>
      </c>
      <c r="P119" s="390" t="b">
        <f t="shared" si="6"/>
        <v>1</v>
      </c>
      <c r="Q119" s="390" t="b">
        <f t="shared" si="5"/>
        <v>1</v>
      </c>
    </row>
    <row r="120" spans="2:17" x14ac:dyDescent="0.25">
      <c r="B120" s="616"/>
      <c r="C120" s="617"/>
      <c r="D120" s="617"/>
      <c r="E120" s="617"/>
      <c r="F120" s="617"/>
      <c r="G120" s="617"/>
      <c r="H120" s="617"/>
      <c r="I120" s="617"/>
      <c r="J120" s="617"/>
      <c r="K120" s="617"/>
      <c r="L120" s="617"/>
      <c r="M120" s="617"/>
      <c r="N120" s="594"/>
      <c r="O120" s="390" t="b">
        <f t="shared" si="4"/>
        <v>1</v>
      </c>
      <c r="P120" s="390" t="b">
        <f t="shared" si="6"/>
        <v>1</v>
      </c>
      <c r="Q120" s="390" t="b">
        <f t="shared" si="5"/>
        <v>1</v>
      </c>
    </row>
    <row r="121" spans="2:17" x14ac:dyDescent="0.25">
      <c r="B121" s="616"/>
      <c r="C121" s="617"/>
      <c r="D121" s="617"/>
      <c r="E121" s="617"/>
      <c r="F121" s="617"/>
      <c r="G121" s="617"/>
      <c r="H121" s="617"/>
      <c r="I121" s="617"/>
      <c r="J121" s="617"/>
      <c r="K121" s="617"/>
      <c r="L121" s="617"/>
      <c r="M121" s="617"/>
      <c r="N121" s="594"/>
      <c r="O121" s="390" t="b">
        <f t="shared" si="4"/>
        <v>1</v>
      </c>
      <c r="P121" s="390" t="b">
        <f t="shared" si="6"/>
        <v>1</v>
      </c>
      <c r="Q121" s="390" t="b">
        <f t="shared" si="5"/>
        <v>1</v>
      </c>
    </row>
    <row r="122" spans="2:17" x14ac:dyDescent="0.25">
      <c r="B122" s="616"/>
      <c r="C122" s="617"/>
      <c r="D122" s="617"/>
      <c r="E122" s="617"/>
      <c r="F122" s="617"/>
      <c r="G122" s="617"/>
      <c r="H122" s="617"/>
      <c r="I122" s="617"/>
      <c r="J122" s="617"/>
      <c r="K122" s="617"/>
      <c r="L122" s="617"/>
      <c r="M122" s="617"/>
      <c r="N122" s="594"/>
      <c r="O122" s="390" t="b">
        <f t="shared" si="4"/>
        <v>1</v>
      </c>
      <c r="P122" s="390" t="b">
        <f t="shared" si="6"/>
        <v>1</v>
      </c>
      <c r="Q122" s="390" t="b">
        <f t="shared" si="5"/>
        <v>1</v>
      </c>
    </row>
    <row r="123" spans="2:17" x14ac:dyDescent="0.25">
      <c r="B123" s="616"/>
      <c r="C123" s="617"/>
      <c r="D123" s="617"/>
      <c r="E123" s="617"/>
      <c r="F123" s="617"/>
      <c r="G123" s="617"/>
      <c r="H123" s="617"/>
      <c r="I123" s="617"/>
      <c r="J123" s="617"/>
      <c r="K123" s="617"/>
      <c r="L123" s="617"/>
      <c r="M123" s="617"/>
      <c r="N123" s="594"/>
      <c r="O123" s="390" t="b">
        <f t="shared" si="4"/>
        <v>1</v>
      </c>
      <c r="P123" s="390" t="b">
        <f t="shared" si="6"/>
        <v>1</v>
      </c>
      <c r="Q123" s="390" t="b">
        <f t="shared" si="5"/>
        <v>1</v>
      </c>
    </row>
    <row r="124" spans="2:17" x14ac:dyDescent="0.25">
      <c r="B124" s="616"/>
      <c r="C124" s="617"/>
      <c r="D124" s="617"/>
      <c r="E124" s="617"/>
      <c r="F124" s="617"/>
      <c r="G124" s="617"/>
      <c r="H124" s="617"/>
      <c r="I124" s="617"/>
      <c r="J124" s="617"/>
      <c r="K124" s="617"/>
      <c r="L124" s="617"/>
      <c r="M124" s="617"/>
      <c r="N124" s="594"/>
      <c r="O124" s="390" t="b">
        <f t="shared" si="4"/>
        <v>1</v>
      </c>
      <c r="P124" s="390" t="b">
        <f t="shared" si="6"/>
        <v>1</v>
      </c>
      <c r="Q124" s="390" t="b">
        <f t="shared" si="5"/>
        <v>1</v>
      </c>
    </row>
    <row r="125" spans="2:17" x14ac:dyDescent="0.25">
      <c r="B125" s="616"/>
      <c r="C125" s="617"/>
      <c r="D125" s="617"/>
      <c r="E125" s="617"/>
      <c r="F125" s="617"/>
      <c r="G125" s="617"/>
      <c r="H125" s="617"/>
      <c r="I125" s="617"/>
      <c r="J125" s="617"/>
      <c r="K125" s="617"/>
      <c r="L125" s="617"/>
      <c r="M125" s="617"/>
      <c r="N125" s="594"/>
      <c r="O125" s="390" t="b">
        <f t="shared" si="4"/>
        <v>1</v>
      </c>
      <c r="P125" s="390" t="b">
        <f t="shared" si="6"/>
        <v>1</v>
      </c>
      <c r="Q125" s="390" t="b">
        <f t="shared" si="5"/>
        <v>1</v>
      </c>
    </row>
    <row r="126" spans="2:17" x14ac:dyDescent="0.25">
      <c r="B126" s="616"/>
      <c r="C126" s="617"/>
      <c r="D126" s="617"/>
      <c r="E126" s="617"/>
      <c r="F126" s="617"/>
      <c r="G126" s="617"/>
      <c r="H126" s="617"/>
      <c r="I126" s="617"/>
      <c r="J126" s="617"/>
      <c r="K126" s="617"/>
      <c r="L126" s="617"/>
      <c r="M126" s="617"/>
      <c r="N126" s="594"/>
      <c r="O126" s="390" t="b">
        <f t="shared" si="4"/>
        <v>1</v>
      </c>
      <c r="P126" s="390" t="b">
        <f t="shared" si="6"/>
        <v>1</v>
      </c>
      <c r="Q126" s="390" t="b">
        <f t="shared" si="5"/>
        <v>1</v>
      </c>
    </row>
    <row r="127" spans="2:17" x14ac:dyDescent="0.25">
      <c r="B127" s="616"/>
      <c r="C127" s="617"/>
      <c r="D127" s="617"/>
      <c r="E127" s="617"/>
      <c r="F127" s="617"/>
      <c r="G127" s="617"/>
      <c r="H127" s="617"/>
      <c r="I127" s="617"/>
      <c r="J127" s="617"/>
      <c r="K127" s="617"/>
      <c r="L127" s="617"/>
      <c r="M127" s="617"/>
      <c r="N127" s="594"/>
      <c r="O127" s="390" t="b">
        <f t="shared" si="4"/>
        <v>1</v>
      </c>
      <c r="P127" s="390" t="b">
        <f t="shared" si="6"/>
        <v>1</v>
      </c>
      <c r="Q127" s="390" t="b">
        <f t="shared" si="5"/>
        <v>1</v>
      </c>
    </row>
    <row r="128" spans="2:17" x14ac:dyDescent="0.25">
      <c r="B128" s="616"/>
      <c r="C128" s="617"/>
      <c r="D128" s="617"/>
      <c r="E128" s="617"/>
      <c r="F128" s="617"/>
      <c r="G128" s="617"/>
      <c r="H128" s="617"/>
      <c r="I128" s="617"/>
      <c r="J128" s="617"/>
      <c r="K128" s="617"/>
      <c r="L128" s="617"/>
      <c r="M128" s="617"/>
      <c r="N128" s="594"/>
      <c r="O128" s="390" t="b">
        <f t="shared" si="4"/>
        <v>1</v>
      </c>
      <c r="P128" s="390" t="b">
        <f t="shared" si="6"/>
        <v>1</v>
      </c>
      <c r="Q128" s="390" t="b">
        <f t="shared" si="5"/>
        <v>1</v>
      </c>
    </row>
    <row r="129" spans="1:24" x14ac:dyDescent="0.25">
      <c r="A129" s="594"/>
      <c r="B129" s="616"/>
      <c r="C129" s="617"/>
      <c r="D129" s="617"/>
      <c r="E129" s="617"/>
      <c r="F129" s="617"/>
      <c r="G129" s="617"/>
      <c r="H129" s="617"/>
      <c r="I129" s="617"/>
      <c r="J129" s="617"/>
      <c r="K129" s="617"/>
      <c r="L129" s="617"/>
      <c r="M129" s="617"/>
      <c r="N129" s="594"/>
      <c r="O129" s="390" t="b">
        <f t="shared" si="4"/>
        <v>1</v>
      </c>
      <c r="P129" s="390" t="b">
        <f t="shared" si="6"/>
        <v>1</v>
      </c>
      <c r="Q129" s="390" t="b">
        <f t="shared" si="5"/>
        <v>1</v>
      </c>
      <c r="R129" s="594"/>
      <c r="S129" s="594"/>
      <c r="T129" s="594"/>
      <c r="U129" s="594"/>
      <c r="V129" s="594"/>
      <c r="W129" s="594"/>
      <c r="X129" s="594"/>
    </row>
    <row r="130" spans="1:24" x14ac:dyDescent="0.25">
      <c r="A130" s="594"/>
      <c r="B130" s="616"/>
      <c r="C130" s="617"/>
      <c r="D130" s="617"/>
      <c r="E130" s="617"/>
      <c r="F130" s="617"/>
      <c r="G130" s="617"/>
      <c r="H130" s="617"/>
      <c r="I130" s="617"/>
      <c r="J130" s="617"/>
      <c r="K130" s="617"/>
      <c r="L130" s="617"/>
      <c r="M130" s="617"/>
      <c r="N130" s="594"/>
      <c r="O130" s="390" t="b">
        <f t="shared" si="4"/>
        <v>1</v>
      </c>
      <c r="P130" s="390" t="b">
        <f t="shared" si="6"/>
        <v>1</v>
      </c>
      <c r="Q130" s="390" t="b">
        <f t="shared" si="5"/>
        <v>1</v>
      </c>
      <c r="R130" s="594"/>
      <c r="S130" s="594"/>
      <c r="T130" s="594"/>
      <c r="U130" s="594"/>
      <c r="V130" s="594"/>
      <c r="W130" s="594"/>
      <c r="X130" s="594"/>
    </row>
  </sheetData>
  <dataValidations disablePrompts="1" count="5">
    <dataValidation type="list" allowBlank="1" showInputMessage="1" showErrorMessage="1" sqref="E22:E71" xr:uid="{CE830CCB-22DE-4F59-BFDE-D3E880605C6A}">
      <formula1>$B$3:$B$7</formula1>
    </dataValidation>
    <dataValidation type="list" allowBlank="1" showInputMessage="1" showErrorMessage="1" sqref="C19 C78" xr:uid="{F0E7F7D4-C128-4510-8768-0826A8573742}">
      <formula1>"0,1,2"</formula1>
    </dataValidation>
    <dataValidation type="list" allowBlank="1" showInputMessage="1" showErrorMessage="1" sqref="C12" xr:uid="{FA074316-BF6D-4886-B1C3-BBCF3EC03CFE}">
      <formula1>"0,1"</formula1>
    </dataValidation>
    <dataValidation type="list" allowBlank="1" showInputMessage="1" showErrorMessage="1" sqref="C18" xr:uid="{68774586-AE16-45FF-B431-DD906C95B8C8}">
      <formula1>"1,2"</formula1>
    </dataValidation>
    <dataValidation type="list" allowBlank="1" showInputMessage="1" showErrorMessage="1" sqref="C77" xr:uid="{25437189-203F-4D4C-A3A3-B956A4D670B1}">
      <formula1>"1,2,3"</formula1>
    </dataValidation>
  </dataValidations>
  <pageMargins left="0.7" right="0.7" top="0.75" bottom="0.75" header="0.3" footer="0.3"/>
  <pageSetup orientation="portrait"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357BF-4675-4C9F-9973-45A8C98AA6AD}">
  <sheetPr codeName="Sheet32">
    <tabColor rgb="FFFF0000"/>
  </sheetPr>
  <dimension ref="A1:U147"/>
  <sheetViews>
    <sheetView showGridLines="0" zoomScaleNormal="100" workbookViewId="0">
      <selection sqref="A1:S1"/>
    </sheetView>
  </sheetViews>
  <sheetFormatPr defaultColWidth="9.44140625" defaultRowHeight="13.2" x14ac:dyDescent="0.25"/>
  <cols>
    <col min="1" max="1" width="3.5546875" style="13" customWidth="1"/>
    <col min="2" max="2" width="7.44140625" style="13" customWidth="1"/>
    <col min="3" max="3" width="53.44140625" style="13" customWidth="1"/>
    <col min="4" max="4" width="18.5546875" style="13" customWidth="1"/>
    <col min="5" max="17" width="18.5546875" style="25" customWidth="1"/>
    <col min="18" max="18" width="19.5546875" style="25" customWidth="1"/>
    <col min="19" max="19" width="12.5546875" style="25" customWidth="1"/>
    <col min="20" max="20" width="9.44140625" style="13"/>
    <col min="21" max="21" width="9.44140625" style="13" customWidth="1"/>
    <col min="22" max="16384" width="9.44140625" style="13"/>
  </cols>
  <sheetData>
    <row r="1" spans="1:21" ht="15" customHeight="1" x14ac:dyDescent="0.25">
      <c r="A1" s="1116" t="s">
        <v>832</v>
      </c>
      <c r="B1" s="1117"/>
      <c r="C1" s="1117"/>
      <c r="D1" s="1117"/>
      <c r="E1" s="1117"/>
      <c r="F1" s="1117"/>
      <c r="G1" s="1117"/>
      <c r="H1" s="1117"/>
      <c r="I1" s="1117"/>
      <c r="J1" s="1117"/>
      <c r="K1" s="1117"/>
      <c r="L1" s="1117"/>
      <c r="M1" s="1117"/>
      <c r="N1" s="1117"/>
      <c r="O1" s="1117"/>
      <c r="P1" s="1117"/>
      <c r="Q1" s="1117"/>
      <c r="R1" s="1117"/>
      <c r="S1" s="1118"/>
      <c r="T1" s="594"/>
      <c r="U1" s="594"/>
    </row>
    <row r="2" spans="1:21" x14ac:dyDescent="0.25">
      <c r="A2" s="385" t="s">
        <v>518</v>
      </c>
      <c r="B2" s="594"/>
      <c r="C2" s="594"/>
      <c r="D2" s="594"/>
      <c r="E2" s="685"/>
      <c r="F2" s="685"/>
      <c r="G2" s="685"/>
      <c r="H2" s="685"/>
      <c r="I2" s="685"/>
      <c r="J2" s="685"/>
      <c r="K2" s="685"/>
      <c r="L2" s="685"/>
      <c r="M2" s="685"/>
      <c r="N2" s="685"/>
      <c r="O2" s="685"/>
      <c r="P2" s="685"/>
      <c r="Q2" s="685"/>
      <c r="R2" s="685"/>
      <c r="S2" s="870"/>
      <c r="T2" s="594"/>
      <c r="U2" s="594"/>
    </row>
    <row r="3" spans="1:21" x14ac:dyDescent="0.25">
      <c r="A3" s="784" t="s">
        <v>253</v>
      </c>
      <c r="B3" s="594"/>
      <c r="C3" s="594"/>
      <c r="D3" s="594"/>
      <c r="E3" s="685"/>
      <c r="F3" s="685"/>
      <c r="G3" s="685"/>
      <c r="H3" s="685"/>
      <c r="I3" s="685"/>
      <c r="J3" s="685"/>
      <c r="K3" s="685"/>
      <c r="L3" s="685"/>
      <c r="M3" s="685"/>
      <c r="N3" s="685"/>
      <c r="O3" s="685"/>
      <c r="P3" s="685"/>
      <c r="Q3" s="685"/>
      <c r="R3" s="685"/>
      <c r="S3" s="870"/>
      <c r="T3" s="594"/>
      <c r="U3" s="594"/>
    </row>
    <row r="4" spans="1:21" x14ac:dyDescent="0.25">
      <c r="A4" s="784" t="s">
        <v>530</v>
      </c>
      <c r="B4" s="594"/>
      <c r="C4" s="594"/>
      <c r="D4" s="594"/>
      <c r="E4" s="685"/>
      <c r="F4" s="685"/>
      <c r="G4" s="685"/>
      <c r="H4" s="685"/>
      <c r="I4" s="685"/>
      <c r="J4" s="685"/>
      <c r="K4" s="685"/>
      <c r="L4" s="685"/>
      <c r="M4" s="685"/>
      <c r="N4" s="685"/>
      <c r="O4" s="685"/>
      <c r="P4" s="685"/>
      <c r="Q4" s="685"/>
      <c r="R4" s="685"/>
      <c r="S4" s="870"/>
      <c r="T4" s="594"/>
      <c r="U4" s="594"/>
    </row>
    <row r="5" spans="1:21" x14ac:dyDescent="0.25">
      <c r="A5" s="599"/>
      <c r="B5" s="1113" t="s">
        <v>833</v>
      </c>
      <c r="C5" s="1113"/>
      <c r="D5" s="1113"/>
      <c r="E5" s="1113"/>
      <c r="F5" s="1113"/>
      <c r="G5" s="1114"/>
      <c r="H5" s="1114"/>
      <c r="I5" s="1114"/>
      <c r="J5" s="1114"/>
      <c r="K5" s="1114"/>
      <c r="L5" s="1114"/>
      <c r="M5" s="1114"/>
      <c r="N5" s="1114"/>
      <c r="O5" s="1114"/>
      <c r="P5" s="1114"/>
      <c r="Q5" s="1114"/>
      <c r="R5" s="1114"/>
      <c r="S5" s="1115"/>
      <c r="T5" s="594"/>
      <c r="U5" s="594"/>
    </row>
    <row r="6" spans="1:21" x14ac:dyDescent="0.25">
      <c r="A6" s="599"/>
      <c r="B6" s="1113"/>
      <c r="C6" s="1113"/>
      <c r="D6" s="1113"/>
      <c r="E6" s="1113"/>
      <c r="F6" s="1113"/>
      <c r="G6" s="1114"/>
      <c r="H6" s="1114"/>
      <c r="I6" s="1114"/>
      <c r="J6" s="1114"/>
      <c r="K6" s="1114"/>
      <c r="L6" s="1114"/>
      <c r="M6" s="1114"/>
      <c r="N6" s="1114"/>
      <c r="O6" s="1114"/>
      <c r="P6" s="1114"/>
      <c r="Q6" s="1114"/>
      <c r="R6" s="1114"/>
      <c r="S6" s="1115"/>
      <c r="T6" s="594"/>
      <c r="U6" s="594"/>
    </row>
    <row r="7" spans="1:21" x14ac:dyDescent="0.25">
      <c r="A7" s="599"/>
      <c r="B7" s="51"/>
      <c r="C7" s="52"/>
      <c r="D7" s="52"/>
      <c r="E7" s="52"/>
      <c r="F7" s="52"/>
      <c r="G7" s="52"/>
      <c r="H7" s="52"/>
      <c r="I7" s="52"/>
      <c r="J7" s="52"/>
      <c r="K7" s="52"/>
      <c r="L7" s="52"/>
      <c r="M7" s="52"/>
      <c r="N7" s="52"/>
      <c r="O7" s="52"/>
      <c r="P7" s="52"/>
      <c r="Q7" s="52"/>
      <c r="R7" s="52"/>
      <c r="S7" s="377"/>
      <c r="T7" s="594"/>
      <c r="U7" s="594"/>
    </row>
    <row r="8" spans="1:21" ht="12.75" customHeight="1" x14ac:dyDescent="0.25">
      <c r="A8" s="599"/>
      <c r="B8" s="53"/>
      <c r="C8" s="29"/>
      <c r="D8" s="1110" t="s">
        <v>417</v>
      </c>
      <c r="E8" s="1108"/>
      <c r="F8" s="1111" t="s">
        <v>268</v>
      </c>
      <c r="G8" s="1111"/>
      <c r="H8" s="1112" t="s">
        <v>213</v>
      </c>
      <c r="I8" s="1112"/>
      <c r="J8" s="1112" t="s">
        <v>214</v>
      </c>
      <c r="K8" s="1112"/>
      <c r="L8" s="1112" t="s">
        <v>215</v>
      </c>
      <c r="M8" s="1112"/>
      <c r="N8" s="1112" t="s">
        <v>216</v>
      </c>
      <c r="O8" s="1112"/>
      <c r="P8" s="1111" t="s">
        <v>217</v>
      </c>
      <c r="Q8" s="1111"/>
      <c r="R8" s="594"/>
      <c r="S8" s="870"/>
      <c r="T8" s="594"/>
      <c r="U8" s="594"/>
    </row>
    <row r="9" spans="1:21" ht="39.6" x14ac:dyDescent="0.25">
      <c r="A9" s="599"/>
      <c r="B9" s="53"/>
      <c r="C9" s="29"/>
      <c r="D9" s="861" t="s">
        <v>834</v>
      </c>
      <c r="E9" s="861" t="s">
        <v>835</v>
      </c>
      <c r="F9" s="861" t="s">
        <v>834</v>
      </c>
      <c r="G9" s="861" t="s">
        <v>835</v>
      </c>
      <c r="H9" s="861" t="s">
        <v>834</v>
      </c>
      <c r="I9" s="861" t="s">
        <v>835</v>
      </c>
      <c r="J9" s="861" t="s">
        <v>834</v>
      </c>
      <c r="K9" s="861" t="s">
        <v>835</v>
      </c>
      <c r="L9" s="861" t="s">
        <v>834</v>
      </c>
      <c r="M9" s="861" t="s">
        <v>835</v>
      </c>
      <c r="N9" s="861" t="s">
        <v>834</v>
      </c>
      <c r="O9" s="861" t="s">
        <v>835</v>
      </c>
      <c r="P9" s="861" t="s">
        <v>834</v>
      </c>
      <c r="Q9" s="861" t="s">
        <v>835</v>
      </c>
      <c r="R9" s="594"/>
      <c r="S9" s="870"/>
      <c r="T9" s="594"/>
      <c r="U9" s="594"/>
    </row>
    <row r="10" spans="1:21" ht="21" customHeight="1" x14ac:dyDescent="0.25">
      <c r="A10" s="599"/>
      <c r="B10" s="871"/>
      <c r="C10" s="871" t="s">
        <v>836</v>
      </c>
      <c r="D10" s="872" t="s">
        <v>837</v>
      </c>
      <c r="E10" s="872" t="s">
        <v>837</v>
      </c>
      <c r="F10" s="872" t="s">
        <v>837</v>
      </c>
      <c r="G10" s="872" t="s">
        <v>837</v>
      </c>
      <c r="H10" s="872" t="s">
        <v>837</v>
      </c>
      <c r="I10" s="872" t="s">
        <v>837</v>
      </c>
      <c r="J10" s="872" t="s">
        <v>837</v>
      </c>
      <c r="K10" s="872" t="s">
        <v>837</v>
      </c>
      <c r="L10" s="872" t="s">
        <v>837</v>
      </c>
      <c r="M10" s="872" t="s">
        <v>837</v>
      </c>
      <c r="N10" s="872" t="s">
        <v>837</v>
      </c>
      <c r="O10" s="872" t="s">
        <v>837</v>
      </c>
      <c r="P10" s="872" t="s">
        <v>837</v>
      </c>
      <c r="Q10" s="872" t="s">
        <v>837</v>
      </c>
      <c r="R10" s="594"/>
      <c r="S10" s="870"/>
      <c r="T10" s="594"/>
      <c r="U10" s="594"/>
    </row>
    <row r="11" spans="1:21" x14ac:dyDescent="0.25">
      <c r="A11" s="599"/>
      <c r="B11" s="53"/>
      <c r="C11" s="29"/>
      <c r="D11" s="54" t="s">
        <v>757</v>
      </c>
      <c r="E11" s="54" t="s">
        <v>757</v>
      </c>
      <c r="F11" s="54" t="s">
        <v>757</v>
      </c>
      <c r="G11" s="54" t="s">
        <v>757</v>
      </c>
      <c r="H11" s="54" t="s">
        <v>757</v>
      </c>
      <c r="I11" s="54" t="s">
        <v>757</v>
      </c>
      <c r="J11" s="54" t="s">
        <v>757</v>
      </c>
      <c r="K11" s="54" t="s">
        <v>757</v>
      </c>
      <c r="L11" s="54" t="s">
        <v>757</v>
      </c>
      <c r="M11" s="54" t="s">
        <v>757</v>
      </c>
      <c r="N11" s="54" t="s">
        <v>757</v>
      </c>
      <c r="O11" s="54" t="s">
        <v>757</v>
      </c>
      <c r="P11" s="54" t="s">
        <v>757</v>
      </c>
      <c r="Q11" s="54" t="s">
        <v>757</v>
      </c>
      <c r="R11" s="594"/>
      <c r="S11" s="870"/>
      <c r="T11" s="594"/>
      <c r="U11" s="594"/>
    </row>
    <row r="12" spans="1:21" ht="23.1" customHeight="1" x14ac:dyDescent="0.25">
      <c r="A12" s="599"/>
      <c r="B12" s="873">
        <v>1</v>
      </c>
      <c r="C12" s="874" t="s">
        <v>838</v>
      </c>
      <c r="D12" s="833">
        <f>SUM(F12,H12,J12,L12,N12,P12)</f>
        <v>0</v>
      </c>
      <c r="E12" s="833">
        <f>SUM(G12,I12,K12,M12,O12,Q12)</f>
        <v>0</v>
      </c>
      <c r="F12" s="833">
        <f>G32</f>
        <v>0</v>
      </c>
      <c r="G12" s="833">
        <f>G40</f>
        <v>0</v>
      </c>
      <c r="H12" s="833">
        <f>I32</f>
        <v>0</v>
      </c>
      <c r="I12" s="833">
        <f>I40</f>
        <v>0</v>
      </c>
      <c r="J12" s="833">
        <f>K32</f>
        <v>0</v>
      </c>
      <c r="K12" s="833">
        <f>K40</f>
        <v>0</v>
      </c>
      <c r="L12" s="833">
        <f>M32</f>
        <v>0</v>
      </c>
      <c r="M12" s="833">
        <f>M40</f>
        <v>0</v>
      </c>
      <c r="N12" s="833">
        <f>O32</f>
        <v>0</v>
      </c>
      <c r="O12" s="833">
        <f>O40</f>
        <v>0</v>
      </c>
      <c r="P12" s="833">
        <f>Q32</f>
        <v>0</v>
      </c>
      <c r="Q12" s="833">
        <f>Q40</f>
        <v>0</v>
      </c>
      <c r="R12" s="594"/>
      <c r="S12" s="870"/>
      <c r="T12" s="594"/>
      <c r="U12" s="594"/>
    </row>
    <row r="13" spans="1:21" ht="17.850000000000001" customHeight="1" x14ac:dyDescent="0.25">
      <c r="A13" s="599"/>
      <c r="B13" s="873">
        <f>B12+1</f>
        <v>2</v>
      </c>
      <c r="C13" s="875" t="s">
        <v>839</v>
      </c>
      <c r="D13" s="833" t="e">
        <f>SUM(F13,H13,J13,L13,N13,P13)</f>
        <v>#DIV/0!</v>
      </c>
      <c r="E13" s="833" t="e">
        <f>SUM(G13,I13,K13,M13,O13,Q13)</f>
        <v>#DIV/0!</v>
      </c>
      <c r="F13" s="833" t="e">
        <f>MAX(0,G52-G32)</f>
        <v>#DIV/0!</v>
      </c>
      <c r="G13" s="833" t="e">
        <f>MAX(0,G60-G40)</f>
        <v>#DIV/0!</v>
      </c>
      <c r="H13" s="833" t="e">
        <f>MAX(0,I52-I32)</f>
        <v>#DIV/0!</v>
      </c>
      <c r="I13" s="833" t="e">
        <f>MAX(0,I60-I40)</f>
        <v>#DIV/0!</v>
      </c>
      <c r="J13" s="833" t="e">
        <f>MAX(0,K52-K32)</f>
        <v>#DIV/0!</v>
      </c>
      <c r="K13" s="833" t="e">
        <f>MAX(0,K60-K40)</f>
        <v>#DIV/0!</v>
      </c>
      <c r="L13" s="833" t="e">
        <f>MAX(0,M52-M32)</f>
        <v>#DIV/0!</v>
      </c>
      <c r="M13" s="833" t="e">
        <f>MAX(0,M60-M40)</f>
        <v>#DIV/0!</v>
      </c>
      <c r="N13" s="833" t="e">
        <f>MAX(0,O52-O32)</f>
        <v>#DIV/0!</v>
      </c>
      <c r="O13" s="833" t="e">
        <f>MAX(0,O60-O40)</f>
        <v>#DIV/0!</v>
      </c>
      <c r="P13" s="833" t="e">
        <f>MAX(0,Q52-Q32)</f>
        <v>#DIV/0!</v>
      </c>
      <c r="Q13" s="833" t="e">
        <f>MAX(0,Q60-Q40)</f>
        <v>#DIV/0!</v>
      </c>
      <c r="R13" s="594"/>
      <c r="S13" s="870"/>
      <c r="T13" s="594"/>
      <c r="U13" s="594"/>
    </row>
    <row r="14" spans="1:21" ht="17.850000000000001" customHeight="1" x14ac:dyDescent="0.25">
      <c r="A14" s="599"/>
      <c r="B14" s="873">
        <f>B13+1</f>
        <v>3</v>
      </c>
      <c r="C14" s="874" t="s">
        <v>840</v>
      </c>
      <c r="D14" s="833" t="e">
        <f t="shared" ref="D14:D17" si="0">SUM(F14,H14,J14,L14,N14,P14)</f>
        <v>#DIV/0!</v>
      </c>
      <c r="E14" s="833" t="e">
        <f t="shared" ref="E14:E17" si="1">SUM(G14,I14,K14,M14,O14,Q14)</f>
        <v>#DIV/0!</v>
      </c>
      <c r="F14" s="833" t="e">
        <f>VLOOKUP(F$8,$C$75:$E$81,3,FALSE)</f>
        <v>#DIV/0!</v>
      </c>
      <c r="G14" s="833" t="e">
        <f>F14</f>
        <v>#DIV/0!</v>
      </c>
      <c r="H14" s="833" t="e">
        <f>VLOOKUP(H$8,$C$75:$E$81,3,FALSE)</f>
        <v>#DIV/0!</v>
      </c>
      <c r="I14" s="833" t="e">
        <f>H14</f>
        <v>#DIV/0!</v>
      </c>
      <c r="J14" s="833" t="e">
        <f>VLOOKUP(J$8,$C$75:$E$81,3,FALSE)</f>
        <v>#DIV/0!</v>
      </c>
      <c r="K14" s="833" t="e">
        <f>J14</f>
        <v>#DIV/0!</v>
      </c>
      <c r="L14" s="833" t="e">
        <f>VLOOKUP(L$8,$C$75:$E$81,3,FALSE)</f>
        <v>#DIV/0!</v>
      </c>
      <c r="M14" s="833" t="e">
        <f>L14</f>
        <v>#DIV/0!</v>
      </c>
      <c r="N14" s="833" t="e">
        <f>VLOOKUP(N$8,$C$75:$E$81,3,FALSE)</f>
        <v>#DIV/0!</v>
      </c>
      <c r="O14" s="833" t="e">
        <f>N14</f>
        <v>#DIV/0!</v>
      </c>
      <c r="P14" s="833" t="e">
        <f>VLOOKUP(P$8,$C$75:$E$81,3,FALSE)</f>
        <v>#DIV/0!</v>
      </c>
      <c r="Q14" s="833" t="e">
        <f>P14</f>
        <v>#DIV/0!</v>
      </c>
      <c r="R14" s="594"/>
      <c r="S14" s="870"/>
      <c r="T14" s="594"/>
      <c r="U14" s="594"/>
    </row>
    <row r="15" spans="1:21" ht="20.100000000000001" customHeight="1" x14ac:dyDescent="0.25">
      <c r="A15" s="599"/>
      <c r="B15" s="873">
        <f>B14+1</f>
        <v>4</v>
      </c>
      <c r="C15" s="874" t="s">
        <v>841</v>
      </c>
      <c r="D15" s="833" t="e">
        <f t="shared" si="0"/>
        <v>#DIV/0!</v>
      </c>
      <c r="E15" s="833" t="e">
        <f t="shared" si="1"/>
        <v>#DIV/0!</v>
      </c>
      <c r="F15" s="833" t="e">
        <f>VLOOKUP(F$8,$C$96:$E$102,3,FALSE)</f>
        <v>#DIV/0!</v>
      </c>
      <c r="G15" s="833" t="e">
        <f t="shared" ref="G15:G17" si="2">F15</f>
        <v>#DIV/0!</v>
      </c>
      <c r="H15" s="833" t="e">
        <f>VLOOKUP(H$8,$C$96:$E$102,3,FALSE)</f>
        <v>#DIV/0!</v>
      </c>
      <c r="I15" s="833" t="e">
        <f>H15</f>
        <v>#DIV/0!</v>
      </c>
      <c r="J15" s="833" t="e">
        <f>VLOOKUP(J$8,$C$96:$E$102,3,FALSE)</f>
        <v>#DIV/0!</v>
      </c>
      <c r="K15" s="833" t="e">
        <f>J15</f>
        <v>#DIV/0!</v>
      </c>
      <c r="L15" s="833" t="e">
        <f>VLOOKUP(L$8,$C$96:$E$102,3,FALSE)</f>
        <v>#DIV/0!</v>
      </c>
      <c r="M15" s="833" t="e">
        <f>L15</f>
        <v>#DIV/0!</v>
      </c>
      <c r="N15" s="833" t="e">
        <f>VLOOKUP(N$8,$C$96:$E$102,3,FALSE)</f>
        <v>#DIV/0!</v>
      </c>
      <c r="O15" s="833" t="e">
        <f>N15</f>
        <v>#DIV/0!</v>
      </c>
      <c r="P15" s="833" t="e">
        <f>VLOOKUP(P$8,$C$96:$E$102,3,FALSE)</f>
        <v>#DIV/0!</v>
      </c>
      <c r="Q15" s="833" t="e">
        <f>P15</f>
        <v>#DIV/0!</v>
      </c>
      <c r="R15" s="594"/>
      <c r="S15" s="870"/>
      <c r="T15" s="594"/>
      <c r="U15" s="594"/>
    </row>
    <row r="16" spans="1:21" ht="19.350000000000001" customHeight="1" x14ac:dyDescent="0.25">
      <c r="A16" s="599"/>
      <c r="B16" s="873">
        <f>B15+1</f>
        <v>5</v>
      </c>
      <c r="C16" s="874" t="s">
        <v>842</v>
      </c>
      <c r="D16" s="833" t="e">
        <f t="shared" si="0"/>
        <v>#DIV/0!</v>
      </c>
      <c r="E16" s="833" t="e">
        <f t="shared" si="1"/>
        <v>#DIV/0!</v>
      </c>
      <c r="F16" s="833" t="e">
        <f>VLOOKUP(F$8,$C$115:$E$121,3,FALSE)</f>
        <v>#DIV/0!</v>
      </c>
      <c r="G16" s="833" t="e">
        <f t="shared" si="2"/>
        <v>#DIV/0!</v>
      </c>
      <c r="H16" s="833" t="e">
        <f>VLOOKUP(H$8,$C$115:$E$121,3,FALSE)</f>
        <v>#DIV/0!</v>
      </c>
      <c r="I16" s="833" t="e">
        <f>H16</f>
        <v>#DIV/0!</v>
      </c>
      <c r="J16" s="833" t="e">
        <f>VLOOKUP(J$8,$C$115:$E$121,3,FALSE)</f>
        <v>#DIV/0!</v>
      </c>
      <c r="K16" s="833" t="e">
        <f>J16</f>
        <v>#DIV/0!</v>
      </c>
      <c r="L16" s="833" t="e">
        <f>VLOOKUP(L$8,$C$115:$E$121,3,FALSE)</f>
        <v>#DIV/0!</v>
      </c>
      <c r="M16" s="833" t="e">
        <f>L16</f>
        <v>#DIV/0!</v>
      </c>
      <c r="N16" s="833" t="e">
        <f>VLOOKUP(N$8,$C$115:$E$121,3,FALSE)</f>
        <v>#DIV/0!</v>
      </c>
      <c r="O16" s="833" t="e">
        <f>N16</f>
        <v>#DIV/0!</v>
      </c>
      <c r="P16" s="833" t="e">
        <f>VLOOKUP(P$8,$C$115:$E$121,3,FALSE)</f>
        <v>#DIV/0!</v>
      </c>
      <c r="Q16" s="833" t="e">
        <f>P16</f>
        <v>#DIV/0!</v>
      </c>
      <c r="R16" s="594"/>
      <c r="S16" s="870"/>
      <c r="T16" s="594"/>
      <c r="U16" s="594"/>
    </row>
    <row r="17" spans="1:21" ht="19.350000000000001" customHeight="1" x14ac:dyDescent="0.25">
      <c r="A17" s="599"/>
      <c r="B17" s="873">
        <f>B16+1</f>
        <v>6</v>
      </c>
      <c r="C17" s="874" t="s">
        <v>843</v>
      </c>
      <c r="D17" s="833" t="e">
        <f t="shared" si="0"/>
        <v>#DIV/0!</v>
      </c>
      <c r="E17" s="833" t="e">
        <f t="shared" si="1"/>
        <v>#DIV/0!</v>
      </c>
      <c r="F17" s="833" t="e">
        <f>VLOOKUP(F$8,$C$139:$E$145,3,FALSE)</f>
        <v>#DIV/0!</v>
      </c>
      <c r="G17" s="833" t="e">
        <f t="shared" si="2"/>
        <v>#DIV/0!</v>
      </c>
      <c r="H17" s="833" t="e">
        <f>VLOOKUP(H$8,$C$139:$E$145,3,FALSE)</f>
        <v>#DIV/0!</v>
      </c>
      <c r="I17" s="833" t="e">
        <f>H17</f>
        <v>#DIV/0!</v>
      </c>
      <c r="J17" s="833" t="e">
        <f>VLOOKUP(J$8,$C$139:$E$145,3,FALSE)</f>
        <v>#DIV/0!</v>
      </c>
      <c r="K17" s="833" t="e">
        <f>J17</f>
        <v>#DIV/0!</v>
      </c>
      <c r="L17" s="833" t="e">
        <f>VLOOKUP(L$8,$C$139:$E$145,3,FALSE)</f>
        <v>#DIV/0!</v>
      </c>
      <c r="M17" s="833" t="e">
        <f>L17</f>
        <v>#DIV/0!</v>
      </c>
      <c r="N17" s="833" t="e">
        <f>VLOOKUP(N$8,$C$139:$E$145,3,FALSE)</f>
        <v>#DIV/0!</v>
      </c>
      <c r="O17" s="833" t="e">
        <f>N17</f>
        <v>#DIV/0!</v>
      </c>
      <c r="P17" s="833" t="e">
        <f>VLOOKUP(P$8,$C$139:$E$145,3,FALSE)</f>
        <v>#DIV/0!</v>
      </c>
      <c r="Q17" s="833" t="e">
        <f>P17</f>
        <v>#DIV/0!</v>
      </c>
      <c r="R17" s="594"/>
      <c r="S17" s="870"/>
      <c r="T17" s="594"/>
      <c r="U17" s="594"/>
    </row>
    <row r="18" spans="1:21" x14ac:dyDescent="0.25">
      <c r="A18" s="599"/>
      <c r="B18" s="53"/>
      <c r="C18" s="29"/>
      <c r="D18" s="29"/>
      <c r="E18" s="29"/>
      <c r="F18" s="29"/>
      <c r="G18" s="29"/>
      <c r="H18" s="29"/>
      <c r="I18" s="29"/>
      <c r="J18" s="29"/>
      <c r="K18" s="29"/>
      <c r="L18" s="29"/>
      <c r="M18" s="29"/>
      <c r="N18" s="29"/>
      <c r="O18" s="29"/>
      <c r="P18" s="29"/>
      <c r="Q18" s="29"/>
      <c r="R18" s="594"/>
      <c r="S18" s="870"/>
      <c r="T18" s="594"/>
      <c r="U18" s="594"/>
    </row>
    <row r="19" spans="1:21" x14ac:dyDescent="0.25">
      <c r="A19" s="599"/>
      <c r="B19" s="53"/>
      <c r="C19" s="32" t="s">
        <v>844</v>
      </c>
      <c r="D19" s="836" t="e">
        <f t="shared" ref="D19:G19" si="3">SUM(D12:D17)</f>
        <v>#DIV/0!</v>
      </c>
      <c r="E19" s="836" t="e">
        <f t="shared" si="3"/>
        <v>#DIV/0!</v>
      </c>
      <c r="F19" s="836" t="e">
        <f t="shared" si="3"/>
        <v>#DIV/0!</v>
      </c>
      <c r="G19" s="836" t="e">
        <f t="shared" si="3"/>
        <v>#DIV/0!</v>
      </c>
      <c r="H19" s="836" t="e">
        <f t="shared" ref="H19:Q19" si="4">SUM(H12:H17)</f>
        <v>#DIV/0!</v>
      </c>
      <c r="I19" s="836" t="e">
        <f t="shared" si="4"/>
        <v>#DIV/0!</v>
      </c>
      <c r="J19" s="836" t="e">
        <f t="shared" si="4"/>
        <v>#DIV/0!</v>
      </c>
      <c r="K19" s="836" t="e">
        <f t="shared" si="4"/>
        <v>#DIV/0!</v>
      </c>
      <c r="L19" s="836" t="e">
        <f t="shared" si="4"/>
        <v>#DIV/0!</v>
      </c>
      <c r="M19" s="836" t="e">
        <f t="shared" si="4"/>
        <v>#DIV/0!</v>
      </c>
      <c r="N19" s="836" t="e">
        <f t="shared" si="4"/>
        <v>#DIV/0!</v>
      </c>
      <c r="O19" s="836" t="e">
        <f t="shared" si="4"/>
        <v>#DIV/0!</v>
      </c>
      <c r="P19" s="836" t="e">
        <f t="shared" si="4"/>
        <v>#DIV/0!</v>
      </c>
      <c r="Q19" s="836" t="e">
        <f t="shared" si="4"/>
        <v>#DIV/0!</v>
      </c>
      <c r="R19" s="594"/>
      <c r="S19" s="870"/>
      <c r="T19" s="594"/>
      <c r="U19" s="594"/>
    </row>
    <row r="20" spans="1:21" ht="14.4" x14ac:dyDescent="0.3">
      <c r="A20" s="599"/>
      <c r="B20" s="53"/>
      <c r="C20" s="32"/>
      <c r="D20"/>
      <c r="E20"/>
      <c r="F20" s="29"/>
      <c r="G20" s="29"/>
      <c r="H20" s="29"/>
      <c r="I20" s="29"/>
      <c r="J20" s="29"/>
      <c r="K20" s="29"/>
      <c r="L20" s="29"/>
      <c r="M20" s="29"/>
      <c r="N20" s="29"/>
      <c r="O20" s="29"/>
      <c r="P20" s="29"/>
      <c r="Q20" s="29"/>
      <c r="R20" s="29"/>
      <c r="S20" s="870"/>
      <c r="T20" s="594"/>
      <c r="U20" s="594"/>
    </row>
    <row r="21" spans="1:21" x14ac:dyDescent="0.25">
      <c r="A21" s="599"/>
      <c r="B21" s="55"/>
      <c r="C21" s="56"/>
      <c r="D21" s="818"/>
      <c r="E21" s="56"/>
      <c r="F21" s="818"/>
      <c r="G21" s="818"/>
      <c r="H21" s="818"/>
      <c r="I21" s="818"/>
      <c r="J21" s="818"/>
      <c r="K21" s="818"/>
      <c r="L21" s="818"/>
      <c r="M21" s="818"/>
      <c r="N21" s="818"/>
      <c r="O21" s="818"/>
      <c r="P21" s="818"/>
      <c r="Q21" s="818"/>
      <c r="R21" s="818"/>
      <c r="S21" s="876"/>
      <c r="T21" s="594"/>
      <c r="U21" s="594"/>
    </row>
    <row r="22" spans="1:21" x14ac:dyDescent="0.25">
      <c r="A22" s="599"/>
      <c r="B22" s="29"/>
      <c r="C22" s="29"/>
      <c r="D22" s="29"/>
      <c r="E22" s="29"/>
      <c r="F22" s="29"/>
      <c r="G22" s="29"/>
      <c r="H22" s="29"/>
      <c r="I22" s="29"/>
      <c r="J22" s="29"/>
      <c r="K22" s="29"/>
      <c r="L22" s="29"/>
      <c r="M22" s="29"/>
      <c r="N22" s="29"/>
      <c r="O22" s="29"/>
      <c r="P22" s="29"/>
      <c r="Q22" s="29"/>
      <c r="R22" s="29"/>
      <c r="S22" s="870"/>
      <c r="T22" s="594"/>
      <c r="U22" s="594"/>
    </row>
    <row r="23" spans="1:21" x14ac:dyDescent="0.25">
      <c r="A23" s="599"/>
      <c r="B23" s="1125" t="s">
        <v>845</v>
      </c>
      <c r="C23" s="1126"/>
      <c r="D23" s="1126"/>
      <c r="E23" s="1126"/>
      <c r="F23" s="1126"/>
      <c r="G23" s="1126"/>
      <c r="H23" s="1126"/>
      <c r="I23" s="1126"/>
      <c r="J23" s="1126"/>
      <c r="K23" s="1126"/>
      <c r="L23" s="1126"/>
      <c r="M23" s="1126"/>
      <c r="N23" s="1126"/>
      <c r="O23" s="1126"/>
      <c r="P23" s="1126"/>
      <c r="Q23" s="1126"/>
      <c r="R23" s="1126"/>
      <c r="S23" s="1127"/>
      <c r="T23" s="594"/>
      <c r="U23" s="594"/>
    </row>
    <row r="24" spans="1:21" x14ac:dyDescent="0.25">
      <c r="A24" s="599"/>
      <c r="B24" s="877"/>
      <c r="C24" s="878"/>
      <c r="D24" s="878"/>
      <c r="E24" s="878"/>
      <c r="F24" s="879"/>
      <c r="G24" s="879"/>
      <c r="H24" s="879"/>
      <c r="I24" s="879"/>
      <c r="J24" s="879"/>
      <c r="K24" s="879"/>
      <c r="L24" s="879"/>
      <c r="M24" s="879"/>
      <c r="N24" s="879"/>
      <c r="O24" s="879"/>
      <c r="P24" s="879"/>
      <c r="Q24" s="879"/>
      <c r="R24" s="879"/>
      <c r="S24" s="880"/>
      <c r="T24" s="594"/>
      <c r="U24" s="594"/>
    </row>
    <row r="25" spans="1:21" x14ac:dyDescent="0.25">
      <c r="A25" s="599"/>
      <c r="B25" s="457" t="s">
        <v>846</v>
      </c>
      <c r="C25" s="879"/>
      <c r="D25" s="879"/>
      <c r="E25" s="879"/>
      <c r="F25" s="879"/>
      <c r="G25" s="879"/>
      <c r="H25" s="879"/>
      <c r="I25" s="879"/>
      <c r="J25" s="879"/>
      <c r="K25" s="879"/>
      <c r="L25" s="879"/>
      <c r="M25" s="879"/>
      <c r="N25" s="879"/>
      <c r="O25" s="879"/>
      <c r="P25" s="879"/>
      <c r="Q25" s="879"/>
      <c r="R25" s="879"/>
      <c r="S25" s="880"/>
      <c r="T25" s="594"/>
      <c r="U25" s="594"/>
    </row>
    <row r="26" spans="1:21" ht="25.5" customHeight="1" x14ac:dyDescent="0.25">
      <c r="A26" s="599"/>
      <c r="B26" s="881"/>
      <c r="C26" s="879"/>
      <c r="D26" s="1110" t="str">
        <f>D8</f>
        <v>Entity</v>
      </c>
      <c r="E26" s="1108"/>
      <c r="F26" s="1107" t="s">
        <v>268</v>
      </c>
      <c r="G26" s="1107"/>
      <c r="H26" s="1110" t="s">
        <v>213</v>
      </c>
      <c r="I26" s="1110"/>
      <c r="J26" s="1110" t="s">
        <v>214</v>
      </c>
      <c r="K26" s="1110"/>
      <c r="L26" s="1110" t="s">
        <v>215</v>
      </c>
      <c r="M26" s="1110"/>
      <c r="N26" s="1110" t="s">
        <v>216</v>
      </c>
      <c r="O26" s="1110"/>
      <c r="P26" s="1107" t="s">
        <v>217</v>
      </c>
      <c r="Q26" s="1107"/>
      <c r="R26" s="594"/>
      <c r="S26" s="880"/>
      <c r="T26" s="594"/>
      <c r="U26" s="594"/>
    </row>
    <row r="27" spans="1:21" x14ac:dyDescent="0.25">
      <c r="A27" s="599"/>
      <c r="B27" s="53"/>
      <c r="C27" s="594"/>
      <c r="D27" s="872" t="s">
        <v>847</v>
      </c>
      <c r="E27" s="872" t="s">
        <v>848</v>
      </c>
      <c r="F27" s="872" t="s">
        <v>847</v>
      </c>
      <c r="G27" s="872" t="s">
        <v>848</v>
      </c>
      <c r="H27" s="872" t="s">
        <v>847</v>
      </c>
      <c r="I27" s="872" t="s">
        <v>848</v>
      </c>
      <c r="J27" s="872" t="s">
        <v>847</v>
      </c>
      <c r="K27" s="872" t="s">
        <v>848</v>
      </c>
      <c r="L27" s="872" t="s">
        <v>847</v>
      </c>
      <c r="M27" s="872" t="s">
        <v>848</v>
      </c>
      <c r="N27" s="872" t="s">
        <v>847</v>
      </c>
      <c r="O27" s="872" t="s">
        <v>848</v>
      </c>
      <c r="P27" s="872" t="s">
        <v>847</v>
      </c>
      <c r="Q27" s="872" t="s">
        <v>848</v>
      </c>
      <c r="R27" s="594"/>
      <c r="S27" s="880"/>
      <c r="T27" s="594"/>
      <c r="U27" s="594"/>
    </row>
    <row r="28" spans="1:21" x14ac:dyDescent="0.25">
      <c r="A28" s="599"/>
      <c r="B28" s="53"/>
      <c r="C28" s="882" t="s">
        <v>849</v>
      </c>
      <c r="D28" s="883">
        <f>'3.1 Asset_Liability Shocks'!D33</f>
        <v>0</v>
      </c>
      <c r="E28" s="57">
        <f>'3.1 Asset_Liability Shocks'!D34</f>
        <v>0</v>
      </c>
      <c r="F28" s="883">
        <f>'3.1 Asset_Liability Shocks'!E33</f>
        <v>0</v>
      </c>
      <c r="G28" s="57">
        <f>'3.1 Asset_Liability Shocks'!E34</f>
        <v>0</v>
      </c>
      <c r="H28" s="883">
        <f>'3.1 Asset_Liability Shocks'!F33</f>
        <v>0</v>
      </c>
      <c r="I28" s="57">
        <f>'3.1 Asset_Liability Shocks'!F34</f>
        <v>0</v>
      </c>
      <c r="J28" s="883">
        <f>'3.1 Asset_Liability Shocks'!G33</f>
        <v>0</v>
      </c>
      <c r="K28" s="57">
        <f>'3.1 Asset_Liability Shocks'!G34</f>
        <v>0</v>
      </c>
      <c r="L28" s="883">
        <f>'3.1 Asset_Liability Shocks'!H33</f>
        <v>0</v>
      </c>
      <c r="M28" s="57">
        <f>'3.1 Asset_Liability Shocks'!H34</f>
        <v>0</v>
      </c>
      <c r="N28" s="883">
        <f>'3.1 Asset_Liability Shocks'!I33</f>
        <v>0</v>
      </c>
      <c r="O28" s="57">
        <f>'3.1 Asset_Liability Shocks'!I34</f>
        <v>0</v>
      </c>
      <c r="P28" s="883">
        <f>'3.1 Asset_Liability Shocks'!J33</f>
        <v>0</v>
      </c>
      <c r="Q28" s="57">
        <f>'3.1 Asset_Liability Shocks'!J34</f>
        <v>0</v>
      </c>
      <c r="R28" s="594"/>
      <c r="S28" s="880"/>
      <c r="T28" s="594"/>
      <c r="U28" s="594"/>
    </row>
    <row r="29" spans="1:21" x14ac:dyDescent="0.25">
      <c r="A29" s="599"/>
      <c r="B29" s="53"/>
      <c r="C29" s="882" t="s">
        <v>850</v>
      </c>
      <c r="D29" s="883">
        <f>'3.1 Asset_Liability Shocks'!D16</f>
        <v>0</v>
      </c>
      <c r="E29" s="57">
        <f>'3.1 Asset_Liability Shocks'!D17</f>
        <v>0</v>
      </c>
      <c r="F29" s="883">
        <f>'3.1 Asset_Liability Shocks'!F16</f>
        <v>0</v>
      </c>
      <c r="G29" s="57">
        <f>'3.1 Asset_Liability Shocks'!F17</f>
        <v>0</v>
      </c>
      <c r="H29" s="883">
        <f>'3.1 Asset_Liability Shocks'!H16</f>
        <v>0</v>
      </c>
      <c r="I29" s="57">
        <f>'3.1 Asset_Liability Shocks'!H17</f>
        <v>0</v>
      </c>
      <c r="J29" s="883">
        <f>'3.1 Asset_Liability Shocks'!J16</f>
        <v>0</v>
      </c>
      <c r="K29" s="57">
        <f>'3.1 Asset_Liability Shocks'!J17</f>
        <v>0</v>
      </c>
      <c r="L29" s="883">
        <f>'3.1 Asset_Liability Shocks'!L16</f>
        <v>0</v>
      </c>
      <c r="M29" s="57">
        <f>'3.1 Asset_Liability Shocks'!L17</f>
        <v>0</v>
      </c>
      <c r="N29" s="883">
        <f>'3.1 Asset_Liability Shocks'!N16</f>
        <v>0</v>
      </c>
      <c r="O29" s="57">
        <f>'3.1 Asset_Liability Shocks'!N17</f>
        <v>0</v>
      </c>
      <c r="P29" s="883">
        <f>'3.1 Asset_Liability Shocks'!P16</f>
        <v>0</v>
      </c>
      <c r="Q29" s="57">
        <f>'3.1 Asset_Liability Shocks'!P17</f>
        <v>0</v>
      </c>
      <c r="R29" s="594"/>
      <c r="S29" s="880"/>
      <c r="T29" s="594"/>
      <c r="U29" s="594"/>
    </row>
    <row r="30" spans="1:21" x14ac:dyDescent="0.25">
      <c r="A30" s="599"/>
      <c r="B30" s="53"/>
      <c r="C30" s="884" t="s">
        <v>851</v>
      </c>
      <c r="D30" s="885">
        <f t="shared" ref="D30:G30" si="5">D28-D29</f>
        <v>0</v>
      </c>
      <c r="E30" s="885">
        <f t="shared" si="5"/>
        <v>0</v>
      </c>
      <c r="F30" s="885">
        <f t="shared" si="5"/>
        <v>0</v>
      </c>
      <c r="G30" s="885">
        <f t="shared" si="5"/>
        <v>0</v>
      </c>
      <c r="H30" s="885">
        <f t="shared" ref="H30:Q30" si="6">H28-H29</f>
        <v>0</v>
      </c>
      <c r="I30" s="885">
        <f t="shared" si="6"/>
        <v>0</v>
      </c>
      <c r="J30" s="885">
        <f t="shared" si="6"/>
        <v>0</v>
      </c>
      <c r="K30" s="885">
        <f t="shared" si="6"/>
        <v>0</v>
      </c>
      <c r="L30" s="885">
        <f t="shared" si="6"/>
        <v>0</v>
      </c>
      <c r="M30" s="885">
        <f t="shared" si="6"/>
        <v>0</v>
      </c>
      <c r="N30" s="885">
        <f t="shared" si="6"/>
        <v>0</v>
      </c>
      <c r="O30" s="885">
        <f t="shared" si="6"/>
        <v>0</v>
      </c>
      <c r="P30" s="885">
        <f t="shared" si="6"/>
        <v>0</v>
      </c>
      <c r="Q30" s="885">
        <f t="shared" si="6"/>
        <v>0</v>
      </c>
      <c r="R30" s="594"/>
      <c r="S30" s="880"/>
      <c r="T30" s="594"/>
      <c r="U30" s="594"/>
    </row>
    <row r="31" spans="1:21" x14ac:dyDescent="0.25">
      <c r="A31" s="599"/>
      <c r="B31" s="53"/>
      <c r="C31" s="695"/>
      <c r="D31" s="695"/>
      <c r="E31" s="695"/>
      <c r="F31" s="695"/>
      <c r="G31" s="695"/>
      <c r="H31" s="695"/>
      <c r="I31" s="695"/>
      <c r="J31" s="695"/>
      <c r="K31" s="695"/>
      <c r="L31" s="695"/>
      <c r="M31" s="695"/>
      <c r="N31" s="695"/>
      <c r="O31" s="695"/>
      <c r="P31" s="695"/>
      <c r="Q31" s="695"/>
      <c r="R31" s="594"/>
      <c r="S31" s="880"/>
      <c r="T31" s="594"/>
      <c r="U31" s="594"/>
    </row>
    <row r="32" spans="1:21" x14ac:dyDescent="0.25">
      <c r="A32" s="599"/>
      <c r="B32" s="53"/>
      <c r="C32" s="32" t="s">
        <v>852</v>
      </c>
      <c r="D32" s="886" t="str">
        <f>IF(E32=ABS(D30),"Up shock","Down shock")</f>
        <v>Up shock</v>
      </c>
      <c r="E32" s="886">
        <f>IF(D30&lt;E30,ABS(D30),ABS(E30))</f>
        <v>0</v>
      </c>
      <c r="F32" s="695"/>
      <c r="G32" s="886">
        <f>MAX(0,IF($D$32="Up shock",ABS(F30),ABS(G30)))</f>
        <v>0</v>
      </c>
      <c r="H32" s="695"/>
      <c r="I32" s="886">
        <f>MAX(0,IF($D$32="Up shock",ABS(H30),ABS(I30)))</f>
        <v>0</v>
      </c>
      <c r="J32" s="695"/>
      <c r="K32" s="886">
        <f>MAX(0,IF($D$32="Up shock",ABS(J30),ABS(K30)))</f>
        <v>0</v>
      </c>
      <c r="L32" s="695"/>
      <c r="M32" s="886">
        <f>MAX(0,IF($D$32="Up shock",ABS(L30),ABS(M30)))</f>
        <v>0</v>
      </c>
      <c r="N32" s="695"/>
      <c r="O32" s="886">
        <f>MAX(0,IF($D$32="Up shock",ABS(N30),ABS(O30)))</f>
        <v>0</v>
      </c>
      <c r="P32" s="695"/>
      <c r="Q32" s="886">
        <f>MAX(0,IF($D$32="Up shock",ABS(P30),ABS(Q30)))</f>
        <v>0</v>
      </c>
      <c r="R32" s="594"/>
      <c r="S32" s="880"/>
      <c r="T32" s="594"/>
      <c r="U32" s="594"/>
    </row>
    <row r="33" spans="1:21" ht="14.4" x14ac:dyDescent="0.3">
      <c r="A33" s="599"/>
      <c r="B33" s="53"/>
      <c r="C33" s="594"/>
      <c r="D33" s="32"/>
      <c r="E33"/>
      <c r="F33" s="32"/>
      <c r="G33"/>
      <c r="H33" s="32"/>
      <c r="I33"/>
      <c r="J33" s="32"/>
      <c r="K33"/>
      <c r="L33" s="32"/>
      <c r="M33"/>
      <c r="N33" s="32"/>
      <c r="O33"/>
      <c r="P33" s="32"/>
      <c r="Q33"/>
      <c r="R33" s="594"/>
      <c r="S33" s="880"/>
      <c r="T33" s="594"/>
      <c r="U33" s="594"/>
    </row>
    <row r="34" spans="1:21" x14ac:dyDescent="0.25">
      <c r="A34" s="599"/>
      <c r="B34" s="457" t="s">
        <v>853</v>
      </c>
      <c r="C34" s="879"/>
      <c r="D34" s="879"/>
      <c r="E34" s="879"/>
      <c r="F34" s="879"/>
      <c r="G34" s="879"/>
      <c r="H34" s="879"/>
      <c r="I34" s="879"/>
      <c r="J34" s="879"/>
      <c r="K34" s="879"/>
      <c r="L34" s="879"/>
      <c r="M34" s="879"/>
      <c r="N34" s="879"/>
      <c r="O34" s="879"/>
      <c r="P34" s="879"/>
      <c r="Q34" s="879"/>
      <c r="R34" s="594"/>
      <c r="S34" s="880"/>
      <c r="T34" s="594"/>
      <c r="U34" s="594"/>
    </row>
    <row r="35" spans="1:21" x14ac:dyDescent="0.25">
      <c r="A35" s="599"/>
      <c r="B35" s="53"/>
      <c r="C35" s="594"/>
      <c r="D35" s="871" t="s">
        <v>847</v>
      </c>
      <c r="E35" s="871" t="s">
        <v>848</v>
      </c>
      <c r="F35" s="871" t="s">
        <v>847</v>
      </c>
      <c r="G35" s="871" t="s">
        <v>848</v>
      </c>
      <c r="H35" s="871" t="s">
        <v>847</v>
      </c>
      <c r="I35" s="871" t="s">
        <v>848</v>
      </c>
      <c r="J35" s="871" t="s">
        <v>847</v>
      </c>
      <c r="K35" s="871" t="s">
        <v>848</v>
      </c>
      <c r="L35" s="871" t="s">
        <v>847</v>
      </c>
      <c r="M35" s="871" t="s">
        <v>848</v>
      </c>
      <c r="N35" s="871" t="s">
        <v>847</v>
      </c>
      <c r="O35" s="871" t="s">
        <v>848</v>
      </c>
      <c r="P35" s="871" t="s">
        <v>847</v>
      </c>
      <c r="Q35" s="871" t="s">
        <v>848</v>
      </c>
      <c r="R35" s="594"/>
      <c r="S35" s="880"/>
      <c r="T35" s="594"/>
      <c r="U35" s="594"/>
    </row>
    <row r="36" spans="1:21" x14ac:dyDescent="0.25">
      <c r="A36" s="599"/>
      <c r="B36" s="53"/>
      <c r="C36" s="882" t="s">
        <v>849</v>
      </c>
      <c r="D36" s="883">
        <f>D28</f>
        <v>0</v>
      </c>
      <c r="E36" s="883">
        <f t="shared" ref="E36:G36" si="7">E28</f>
        <v>0</v>
      </c>
      <c r="F36" s="883">
        <f t="shared" si="7"/>
        <v>0</v>
      </c>
      <c r="G36" s="883">
        <f t="shared" si="7"/>
        <v>0</v>
      </c>
      <c r="H36" s="883">
        <f t="shared" ref="H36:Q36" si="8">H28</f>
        <v>0</v>
      </c>
      <c r="I36" s="883">
        <f t="shared" si="8"/>
        <v>0</v>
      </c>
      <c r="J36" s="883">
        <f t="shared" si="8"/>
        <v>0</v>
      </c>
      <c r="K36" s="883">
        <f t="shared" si="8"/>
        <v>0</v>
      </c>
      <c r="L36" s="883">
        <f t="shared" si="8"/>
        <v>0</v>
      </c>
      <c r="M36" s="883">
        <f t="shared" si="8"/>
        <v>0</v>
      </c>
      <c r="N36" s="883">
        <f t="shared" si="8"/>
        <v>0</v>
      </c>
      <c r="O36" s="883">
        <f t="shared" si="8"/>
        <v>0</v>
      </c>
      <c r="P36" s="883">
        <f t="shared" si="8"/>
        <v>0</v>
      </c>
      <c r="Q36" s="883">
        <f t="shared" si="8"/>
        <v>0</v>
      </c>
      <c r="R36" s="594"/>
      <c r="S36" s="880"/>
      <c r="T36" s="594"/>
      <c r="U36" s="594"/>
    </row>
    <row r="37" spans="1:21" x14ac:dyDescent="0.25">
      <c r="A37" s="599"/>
      <c r="B37" s="53"/>
      <c r="C37" s="882" t="s">
        <v>850</v>
      </c>
      <c r="D37" s="883">
        <f>'3.1 Asset_Liability Shocks'!E16</f>
        <v>0</v>
      </c>
      <c r="E37" s="57">
        <f>'3.1 Asset_Liability Shocks'!E17</f>
        <v>0</v>
      </c>
      <c r="F37" s="883">
        <f>'3.1 Asset_Liability Shocks'!G16</f>
        <v>0</v>
      </c>
      <c r="G37" s="57">
        <f>'3.1 Asset_Liability Shocks'!G17</f>
        <v>0</v>
      </c>
      <c r="H37" s="883">
        <f>'3.1 Asset_Liability Shocks'!I16</f>
        <v>0</v>
      </c>
      <c r="I37" s="57">
        <f>'3.1 Asset_Liability Shocks'!I17</f>
        <v>0</v>
      </c>
      <c r="J37" s="883">
        <f>'3.1 Asset_Liability Shocks'!K16</f>
        <v>0</v>
      </c>
      <c r="K37" s="57">
        <f>'3.1 Asset_Liability Shocks'!K17</f>
        <v>0</v>
      </c>
      <c r="L37" s="883">
        <f>'3.1 Asset_Liability Shocks'!M16</f>
        <v>0</v>
      </c>
      <c r="M37" s="57">
        <f>'3.1 Asset_Liability Shocks'!M17</f>
        <v>0</v>
      </c>
      <c r="N37" s="883">
        <f>'3.1 Asset_Liability Shocks'!O16</f>
        <v>0</v>
      </c>
      <c r="O37" s="57">
        <f>'3.1 Asset_Liability Shocks'!O17</f>
        <v>0</v>
      </c>
      <c r="P37" s="883">
        <f>'3.1 Asset_Liability Shocks'!Q16</f>
        <v>0</v>
      </c>
      <c r="Q37" s="57">
        <f>'3.1 Asset_Liability Shocks'!Q17</f>
        <v>0</v>
      </c>
      <c r="R37" s="594"/>
      <c r="S37" s="880"/>
      <c r="T37" s="594"/>
      <c r="U37" s="594"/>
    </row>
    <row r="38" spans="1:21" x14ac:dyDescent="0.25">
      <c r="A38" s="599"/>
      <c r="B38" s="53"/>
      <c r="C38" s="884" t="s">
        <v>851</v>
      </c>
      <c r="D38" s="885">
        <f t="shared" ref="D38:G38" si="9">D36-D37</f>
        <v>0</v>
      </c>
      <c r="E38" s="885">
        <f t="shared" si="9"/>
        <v>0</v>
      </c>
      <c r="F38" s="885">
        <f t="shared" si="9"/>
        <v>0</v>
      </c>
      <c r="G38" s="885">
        <f t="shared" si="9"/>
        <v>0</v>
      </c>
      <c r="H38" s="885">
        <f t="shared" ref="H38:Q38" si="10">H36-H37</f>
        <v>0</v>
      </c>
      <c r="I38" s="885">
        <f t="shared" si="10"/>
        <v>0</v>
      </c>
      <c r="J38" s="885">
        <f t="shared" si="10"/>
        <v>0</v>
      </c>
      <c r="K38" s="885">
        <f t="shared" si="10"/>
        <v>0</v>
      </c>
      <c r="L38" s="885">
        <f t="shared" si="10"/>
        <v>0</v>
      </c>
      <c r="M38" s="885">
        <f t="shared" si="10"/>
        <v>0</v>
      </c>
      <c r="N38" s="885">
        <f t="shared" si="10"/>
        <v>0</v>
      </c>
      <c r="O38" s="885">
        <f t="shared" si="10"/>
        <v>0</v>
      </c>
      <c r="P38" s="885">
        <f t="shared" si="10"/>
        <v>0</v>
      </c>
      <c r="Q38" s="885">
        <f t="shared" si="10"/>
        <v>0</v>
      </c>
      <c r="R38" s="594"/>
      <c r="S38" s="880"/>
      <c r="T38" s="594"/>
      <c r="U38" s="594"/>
    </row>
    <row r="39" spans="1:21" x14ac:dyDescent="0.25">
      <c r="A39" s="599"/>
      <c r="B39" s="53"/>
      <c r="C39" s="695"/>
      <c r="D39" s="695"/>
      <c r="E39" s="695"/>
      <c r="F39" s="695"/>
      <c r="G39" s="695"/>
      <c r="H39" s="695"/>
      <c r="I39" s="695"/>
      <c r="J39" s="695"/>
      <c r="K39" s="695"/>
      <c r="L39" s="695"/>
      <c r="M39" s="695"/>
      <c r="N39" s="695"/>
      <c r="O39" s="695"/>
      <c r="P39" s="695"/>
      <c r="Q39" s="695"/>
      <c r="R39" s="594"/>
      <c r="S39" s="880"/>
      <c r="T39" s="594"/>
      <c r="U39" s="594"/>
    </row>
    <row r="40" spans="1:21" x14ac:dyDescent="0.25">
      <c r="A40" s="599"/>
      <c r="B40" s="53"/>
      <c r="C40" s="32" t="s">
        <v>852</v>
      </c>
      <c r="D40" s="886" t="str">
        <f>IF(E40=ABS(D38),"Up shock","Down shock")</f>
        <v>Up shock</v>
      </c>
      <c r="E40" s="886">
        <f>IF(D38&lt;E38,ABS(D38),ABS(E38))</f>
        <v>0</v>
      </c>
      <c r="F40" s="695"/>
      <c r="G40" s="886">
        <f>MAX(0,IF($D$40="Up shock",ABS(F38),ABS(G38)))</f>
        <v>0</v>
      </c>
      <c r="H40" s="695"/>
      <c r="I40" s="886">
        <f>MAX(0,IF($D$40="Up shock",ABS(H38),ABS(I38)))</f>
        <v>0</v>
      </c>
      <c r="J40" s="695"/>
      <c r="K40" s="886">
        <f>MAX(0,IF($D$40="Up shock",ABS(J38),ABS(K38)))</f>
        <v>0</v>
      </c>
      <c r="L40" s="695"/>
      <c r="M40" s="886">
        <f>MAX(0,IF($D$40="Up shock",ABS(L38),ABS(M38)))</f>
        <v>0</v>
      </c>
      <c r="N40" s="695"/>
      <c r="O40" s="886">
        <f>MAX(0,IF($D$40="Up shock",ABS(N38),ABS(O38)))</f>
        <v>0</v>
      </c>
      <c r="P40" s="695"/>
      <c r="Q40" s="886">
        <f>MAX(0,IF($D$40="Up shock",ABS(P38),ABS(Q38)))</f>
        <v>0</v>
      </c>
      <c r="R40" s="594"/>
      <c r="S40" s="880"/>
      <c r="T40" s="594"/>
      <c r="U40" s="594"/>
    </row>
    <row r="41" spans="1:21" x14ac:dyDescent="0.25">
      <c r="A41" s="599"/>
      <c r="B41" s="55"/>
      <c r="C41" s="58"/>
      <c r="D41" s="58"/>
      <c r="E41" s="59"/>
      <c r="F41" s="58"/>
      <c r="G41" s="58"/>
      <c r="H41" s="58"/>
      <c r="I41" s="58"/>
      <c r="J41" s="58"/>
      <c r="K41" s="58"/>
      <c r="L41" s="58"/>
      <c r="M41" s="58"/>
      <c r="N41" s="58"/>
      <c r="O41" s="58"/>
      <c r="P41" s="58"/>
      <c r="Q41" s="58"/>
      <c r="R41" s="58"/>
      <c r="S41" s="887"/>
      <c r="T41" s="594"/>
      <c r="U41" s="594"/>
    </row>
    <row r="42" spans="1:21" x14ac:dyDescent="0.25">
      <c r="A42" s="599"/>
      <c r="B42" s="29"/>
      <c r="C42" s="29"/>
      <c r="D42" s="29"/>
      <c r="E42" s="60"/>
      <c r="F42" s="29"/>
      <c r="G42" s="29"/>
      <c r="H42" s="29"/>
      <c r="I42" s="29"/>
      <c r="J42" s="29"/>
      <c r="K42" s="29"/>
      <c r="L42" s="29"/>
      <c r="M42" s="29"/>
      <c r="N42" s="29"/>
      <c r="O42" s="29"/>
      <c r="P42" s="29"/>
      <c r="Q42" s="29"/>
      <c r="R42" s="29"/>
      <c r="S42" s="888"/>
      <c r="T42" s="594"/>
      <c r="U42" s="594"/>
    </row>
    <row r="43" spans="1:21" ht="13.35" customHeight="1" x14ac:dyDescent="0.25">
      <c r="A43" s="599"/>
      <c r="B43" s="1125" t="s">
        <v>854</v>
      </c>
      <c r="C43" s="1126"/>
      <c r="D43" s="1126"/>
      <c r="E43" s="1126"/>
      <c r="F43" s="1126"/>
      <c r="G43" s="1126"/>
      <c r="H43" s="1126"/>
      <c r="I43" s="1126"/>
      <c r="J43" s="1126"/>
      <c r="K43" s="1126"/>
      <c r="L43" s="1126"/>
      <c r="M43" s="1126"/>
      <c r="N43" s="1126"/>
      <c r="O43" s="1126"/>
      <c r="P43" s="1126"/>
      <c r="Q43" s="1126"/>
      <c r="R43" s="1126"/>
      <c r="S43" s="1127"/>
      <c r="T43" s="594"/>
      <c r="U43" s="594"/>
    </row>
    <row r="44" spans="1:21" x14ac:dyDescent="0.25">
      <c r="A44" s="599"/>
      <c r="B44" s="877"/>
      <c r="C44" s="878"/>
      <c r="D44" s="878"/>
      <c r="E44" s="878"/>
      <c r="F44" s="879"/>
      <c r="G44" s="879"/>
      <c r="H44" s="879"/>
      <c r="I44" s="879"/>
      <c r="J44" s="879"/>
      <c r="K44" s="879"/>
      <c r="L44" s="879"/>
      <c r="M44" s="879"/>
      <c r="N44" s="879"/>
      <c r="O44" s="879"/>
      <c r="P44" s="879"/>
      <c r="Q44" s="879"/>
      <c r="R44" s="879"/>
      <c r="S44" s="880"/>
      <c r="T44" s="594"/>
      <c r="U44" s="594"/>
    </row>
    <row r="45" spans="1:21" x14ac:dyDescent="0.25">
      <c r="A45" s="599"/>
      <c r="B45" s="457" t="s">
        <v>846</v>
      </c>
      <c r="C45" s="879"/>
      <c r="D45" s="879"/>
      <c r="E45" s="879"/>
      <c r="F45" s="879"/>
      <c r="G45" s="879"/>
      <c r="H45" s="879"/>
      <c r="I45" s="879"/>
      <c r="J45" s="879"/>
      <c r="K45" s="879"/>
      <c r="L45" s="879"/>
      <c r="M45" s="879"/>
      <c r="N45" s="879"/>
      <c r="O45" s="879"/>
      <c r="P45" s="879"/>
      <c r="Q45" s="879"/>
      <c r="R45" s="879"/>
      <c r="S45" s="880"/>
      <c r="T45" s="594"/>
      <c r="U45" s="594"/>
    </row>
    <row r="46" spans="1:21" ht="20.25" customHeight="1" x14ac:dyDescent="0.25">
      <c r="A46" s="599"/>
      <c r="B46" s="881"/>
      <c r="C46" s="889"/>
      <c r="D46" s="1110" t="str">
        <f>D8</f>
        <v>Entity</v>
      </c>
      <c r="E46" s="1110"/>
      <c r="F46" s="1110" t="str">
        <f>F8</f>
        <v>Shareholder fund</v>
      </c>
      <c r="G46" s="1110"/>
      <c r="H46" s="1108" t="str">
        <f>H8</f>
        <v>Participating Policies - traditional</v>
      </c>
      <c r="I46" s="1109"/>
      <c r="J46" s="1108" t="str">
        <f>J8</f>
        <v>Participating Policies - universal life products</v>
      </c>
      <c r="K46" s="1109"/>
      <c r="L46" s="1108" t="str">
        <f>L8</f>
        <v>Non-Participating Policies - traditional</v>
      </c>
      <c r="M46" s="1109"/>
      <c r="N46" s="1108" t="str">
        <f>N8</f>
        <v>Non-Participating Policies - universal life products</v>
      </c>
      <c r="O46" s="1109"/>
      <c r="P46" s="1108" t="str">
        <f>P8</f>
        <v>Unit Linked policies</v>
      </c>
      <c r="Q46" s="1109"/>
      <c r="R46" s="594"/>
      <c r="S46" s="880"/>
      <c r="T46" s="594"/>
      <c r="U46" s="594"/>
    </row>
    <row r="47" spans="1:21" ht="21" customHeight="1" x14ac:dyDescent="0.25">
      <c r="A47" s="599"/>
      <c r="B47" s="53"/>
      <c r="C47" s="594"/>
      <c r="D47" s="871" t="s">
        <v>847</v>
      </c>
      <c r="E47" s="871" t="s">
        <v>848</v>
      </c>
      <c r="F47" s="871" t="s">
        <v>847</v>
      </c>
      <c r="G47" s="871" t="s">
        <v>848</v>
      </c>
      <c r="H47" s="871" t="s">
        <v>847</v>
      </c>
      <c r="I47" s="871" t="s">
        <v>848</v>
      </c>
      <c r="J47" s="871" t="s">
        <v>847</v>
      </c>
      <c r="K47" s="871" t="s">
        <v>848</v>
      </c>
      <c r="L47" s="871" t="s">
        <v>847</v>
      </c>
      <c r="M47" s="871" t="s">
        <v>848</v>
      </c>
      <c r="N47" s="871" t="s">
        <v>847</v>
      </c>
      <c r="O47" s="871" t="s">
        <v>848</v>
      </c>
      <c r="P47" s="871" t="s">
        <v>847</v>
      </c>
      <c r="Q47" s="871" t="s">
        <v>848</v>
      </c>
      <c r="R47" s="594"/>
      <c r="S47" s="880"/>
      <c r="T47" s="594"/>
      <c r="U47" s="594"/>
    </row>
    <row r="48" spans="1:21" x14ac:dyDescent="0.25">
      <c r="A48" s="599"/>
      <c r="B48" s="53"/>
      <c r="C48" s="882" t="s">
        <v>855</v>
      </c>
      <c r="D48" s="883" t="e">
        <f>'3.1 Asset_Liability Shocks'!D532</f>
        <v>#DIV/0!</v>
      </c>
      <c r="E48" s="57" t="e">
        <f>'3.1 Asset_Liability Shocks'!D533</f>
        <v>#DIV/0!</v>
      </c>
      <c r="F48" s="883" t="e">
        <f>'3.1 Asset_Liability Shocks'!E532</f>
        <v>#DIV/0!</v>
      </c>
      <c r="G48" s="57" t="e">
        <f>'3.1 Asset_Liability Shocks'!E533</f>
        <v>#DIV/0!</v>
      </c>
      <c r="H48" s="883" t="e">
        <f>'3.1 Asset_Liability Shocks'!F532</f>
        <v>#DIV/0!</v>
      </c>
      <c r="I48" s="57" t="e">
        <f>'3.1 Asset_Liability Shocks'!F533</f>
        <v>#DIV/0!</v>
      </c>
      <c r="J48" s="883" t="e">
        <f>'3.1 Asset_Liability Shocks'!G532</f>
        <v>#DIV/0!</v>
      </c>
      <c r="K48" s="57" t="e">
        <f>'3.1 Asset_Liability Shocks'!G533</f>
        <v>#DIV/0!</v>
      </c>
      <c r="L48" s="883" t="e">
        <f>'3.1 Asset_Liability Shocks'!H532</f>
        <v>#DIV/0!</v>
      </c>
      <c r="M48" s="57" t="e">
        <f>'3.1 Asset_Liability Shocks'!H533</f>
        <v>#DIV/0!</v>
      </c>
      <c r="N48" s="883" t="e">
        <f>'3.1 Asset_Liability Shocks'!I532</f>
        <v>#DIV/0!</v>
      </c>
      <c r="O48" s="57" t="e">
        <f>'3.1 Asset_Liability Shocks'!I533</f>
        <v>#DIV/0!</v>
      </c>
      <c r="P48" s="883" t="e">
        <f>'3.1 Asset_Liability Shocks'!J532</f>
        <v>#DIV/0!</v>
      </c>
      <c r="Q48" s="57" t="e">
        <f>'3.1 Asset_Liability Shocks'!J533</f>
        <v>#DIV/0!</v>
      </c>
      <c r="R48" s="594"/>
      <c r="S48" s="880"/>
      <c r="T48" s="594"/>
      <c r="U48" s="34"/>
    </row>
    <row r="49" spans="1:21" x14ac:dyDescent="0.25">
      <c r="A49" s="599"/>
      <c r="B49" s="53"/>
      <c r="C49" s="882" t="s">
        <v>850</v>
      </c>
      <c r="D49" s="883">
        <f>'3.1 Asset_Liability Shocks'!D16</f>
        <v>0</v>
      </c>
      <c r="E49" s="57">
        <f>'3.1 Asset_Liability Shocks'!D17</f>
        <v>0</v>
      </c>
      <c r="F49" s="883">
        <f>'3.1 Asset_Liability Shocks'!F16</f>
        <v>0</v>
      </c>
      <c r="G49" s="57">
        <f>'3.1 Asset_Liability Shocks'!F17</f>
        <v>0</v>
      </c>
      <c r="H49" s="883">
        <f>'3.1 Asset_Liability Shocks'!H16</f>
        <v>0</v>
      </c>
      <c r="I49" s="57">
        <f>'3.1 Asset_Liability Shocks'!H17</f>
        <v>0</v>
      </c>
      <c r="J49" s="883">
        <f>'3.1 Asset_Liability Shocks'!J16</f>
        <v>0</v>
      </c>
      <c r="K49" s="57">
        <f>'3.1 Asset_Liability Shocks'!J17</f>
        <v>0</v>
      </c>
      <c r="L49" s="883">
        <f>'3.1 Asset_Liability Shocks'!L16</f>
        <v>0</v>
      </c>
      <c r="M49" s="57">
        <f>'3.1 Asset_Liability Shocks'!L17</f>
        <v>0</v>
      </c>
      <c r="N49" s="883">
        <f>'3.1 Asset_Liability Shocks'!N16</f>
        <v>0</v>
      </c>
      <c r="O49" s="57">
        <f>'3.1 Asset_Liability Shocks'!N17</f>
        <v>0</v>
      </c>
      <c r="P49" s="883">
        <f>'3.1 Asset_Liability Shocks'!P16</f>
        <v>0</v>
      </c>
      <c r="Q49" s="57">
        <f>'3.1 Asset_Liability Shocks'!P17</f>
        <v>0</v>
      </c>
      <c r="R49" s="594"/>
      <c r="S49" s="880"/>
      <c r="T49" s="594"/>
      <c r="U49" s="594"/>
    </row>
    <row r="50" spans="1:21" x14ac:dyDescent="0.25">
      <c r="A50" s="599"/>
      <c r="B50" s="53"/>
      <c r="C50" s="884" t="s">
        <v>851</v>
      </c>
      <c r="D50" s="885" t="e">
        <f t="shared" ref="D50:G50" si="11">D48-D49</f>
        <v>#DIV/0!</v>
      </c>
      <c r="E50" s="885" t="e">
        <f t="shared" si="11"/>
        <v>#DIV/0!</v>
      </c>
      <c r="F50" s="885" t="e">
        <f t="shared" si="11"/>
        <v>#DIV/0!</v>
      </c>
      <c r="G50" s="885" t="e">
        <f t="shared" si="11"/>
        <v>#DIV/0!</v>
      </c>
      <c r="H50" s="885" t="e">
        <f t="shared" ref="H50:Q50" si="12">H48-H49</f>
        <v>#DIV/0!</v>
      </c>
      <c r="I50" s="885" t="e">
        <f t="shared" si="12"/>
        <v>#DIV/0!</v>
      </c>
      <c r="J50" s="885" t="e">
        <f t="shared" si="12"/>
        <v>#DIV/0!</v>
      </c>
      <c r="K50" s="885" t="e">
        <f t="shared" si="12"/>
        <v>#DIV/0!</v>
      </c>
      <c r="L50" s="885" t="e">
        <f t="shared" si="12"/>
        <v>#DIV/0!</v>
      </c>
      <c r="M50" s="885" t="e">
        <f t="shared" si="12"/>
        <v>#DIV/0!</v>
      </c>
      <c r="N50" s="885" t="e">
        <f t="shared" si="12"/>
        <v>#DIV/0!</v>
      </c>
      <c r="O50" s="885" t="e">
        <f t="shared" si="12"/>
        <v>#DIV/0!</v>
      </c>
      <c r="P50" s="885" t="e">
        <f t="shared" si="12"/>
        <v>#DIV/0!</v>
      </c>
      <c r="Q50" s="885" t="e">
        <f t="shared" si="12"/>
        <v>#DIV/0!</v>
      </c>
      <c r="R50" s="594"/>
      <c r="S50" s="880"/>
      <c r="T50" s="594"/>
      <c r="U50" s="594"/>
    </row>
    <row r="51" spans="1:21" x14ac:dyDescent="0.25">
      <c r="A51" s="599"/>
      <c r="B51" s="53"/>
      <c r="C51" s="695"/>
      <c r="D51" s="695"/>
      <c r="E51" s="695"/>
      <c r="F51" s="695"/>
      <c r="G51" s="695"/>
      <c r="H51" s="695"/>
      <c r="I51" s="695"/>
      <c r="J51" s="695"/>
      <c r="K51" s="695"/>
      <c r="L51" s="695"/>
      <c r="M51" s="695"/>
      <c r="N51" s="695"/>
      <c r="O51" s="695"/>
      <c r="P51" s="695"/>
      <c r="Q51" s="695"/>
      <c r="R51" s="594"/>
      <c r="S51" s="880"/>
      <c r="T51" s="594"/>
      <c r="U51" s="594"/>
    </row>
    <row r="52" spans="1:21" x14ac:dyDescent="0.25">
      <c r="A52" s="599"/>
      <c r="B52" s="53"/>
      <c r="C52" s="594" t="s">
        <v>856</v>
      </c>
      <c r="D52" s="886" t="e">
        <f>IF(E52=ABS(D50),"Up shock","Down shock")</f>
        <v>#DIV/0!</v>
      </c>
      <c r="E52" s="886" t="e">
        <f>IF(D50&lt;E50,ABS(D50),ABS(E50))</f>
        <v>#DIV/0!</v>
      </c>
      <c r="F52" s="695"/>
      <c r="G52" s="886" t="e">
        <f>MAX(0,IF($D$52="Up shock",ABS(F50),ABS(G50)))</f>
        <v>#DIV/0!</v>
      </c>
      <c r="H52" s="695"/>
      <c r="I52" s="886" t="e">
        <f>MAX(0,IF($D$52="Up shock",ABS(H50),ABS(I50)))</f>
        <v>#DIV/0!</v>
      </c>
      <c r="J52" s="695"/>
      <c r="K52" s="886" t="e">
        <f>MAX(0,IF($D$52="Up shock",ABS(J50),ABS(K50)))</f>
        <v>#DIV/0!</v>
      </c>
      <c r="L52" s="695"/>
      <c r="M52" s="886" t="e">
        <f>MAX(0,IF($D$52="Up shock",ABS(L50),ABS(M50)))</f>
        <v>#DIV/0!</v>
      </c>
      <c r="N52" s="695"/>
      <c r="O52" s="886" t="e">
        <f>MAX(0,IF($D$52="Up shock",ABS(N50),ABS(O50)))</f>
        <v>#DIV/0!</v>
      </c>
      <c r="P52" s="695"/>
      <c r="Q52" s="886" t="e">
        <f>MAX(0,IF($D$52="Up shock",ABS(P50),ABS(Q50)))</f>
        <v>#DIV/0!</v>
      </c>
      <c r="R52" s="594"/>
      <c r="S52" s="880"/>
      <c r="T52" s="594"/>
      <c r="U52" s="594"/>
    </row>
    <row r="53" spans="1:21" customFormat="1" ht="14.4" x14ac:dyDescent="0.3">
      <c r="B53" s="53"/>
      <c r="R53" s="685"/>
      <c r="S53" s="880"/>
    </row>
    <row r="54" spans="1:21" x14ac:dyDescent="0.25">
      <c r="A54" s="599"/>
      <c r="B54" s="457" t="s">
        <v>853</v>
      </c>
      <c r="C54" s="879"/>
      <c r="D54" s="879"/>
      <c r="E54" s="879"/>
      <c r="F54" s="879"/>
      <c r="G54" s="879"/>
      <c r="H54" s="879"/>
      <c r="I54" s="879"/>
      <c r="J54" s="879"/>
      <c r="K54" s="879"/>
      <c r="L54" s="879"/>
      <c r="M54" s="879"/>
      <c r="N54" s="879"/>
      <c r="O54" s="879"/>
      <c r="P54" s="879"/>
      <c r="Q54" s="879"/>
      <c r="R54" s="594"/>
      <c r="S54" s="880"/>
      <c r="T54" s="594"/>
      <c r="U54" s="594"/>
    </row>
    <row r="55" spans="1:21" x14ac:dyDescent="0.25">
      <c r="A55" s="599"/>
      <c r="B55" s="53"/>
      <c r="C55" s="594"/>
      <c r="D55" s="871" t="s">
        <v>847</v>
      </c>
      <c r="E55" s="871" t="s">
        <v>848</v>
      </c>
      <c r="F55" s="871" t="s">
        <v>847</v>
      </c>
      <c r="G55" s="871" t="s">
        <v>848</v>
      </c>
      <c r="H55" s="871" t="s">
        <v>847</v>
      </c>
      <c r="I55" s="871" t="s">
        <v>848</v>
      </c>
      <c r="J55" s="871" t="s">
        <v>847</v>
      </c>
      <c r="K55" s="871" t="s">
        <v>848</v>
      </c>
      <c r="L55" s="871" t="s">
        <v>847</v>
      </c>
      <c r="M55" s="871" t="s">
        <v>848</v>
      </c>
      <c r="N55" s="871" t="s">
        <v>847</v>
      </c>
      <c r="O55" s="871" t="s">
        <v>848</v>
      </c>
      <c r="P55" s="871" t="s">
        <v>847</v>
      </c>
      <c r="Q55" s="871" t="s">
        <v>848</v>
      </c>
      <c r="R55" s="594"/>
      <c r="S55" s="880"/>
      <c r="T55" s="594"/>
      <c r="U55" s="594"/>
    </row>
    <row r="56" spans="1:21" x14ac:dyDescent="0.25">
      <c r="A56" s="599"/>
      <c r="B56" s="53"/>
      <c r="C56" s="882" t="s">
        <v>849</v>
      </c>
      <c r="D56" s="883" t="e">
        <f>D48</f>
        <v>#DIV/0!</v>
      </c>
      <c r="E56" s="883" t="e">
        <f t="shared" ref="E56:G56" si="13">E48</f>
        <v>#DIV/0!</v>
      </c>
      <c r="F56" s="883" t="e">
        <f t="shared" si="13"/>
        <v>#DIV/0!</v>
      </c>
      <c r="G56" s="883" t="e">
        <f t="shared" si="13"/>
        <v>#DIV/0!</v>
      </c>
      <c r="H56" s="883" t="e">
        <f t="shared" ref="H56:Q56" si="14">H48</f>
        <v>#DIV/0!</v>
      </c>
      <c r="I56" s="883" t="e">
        <f t="shared" si="14"/>
        <v>#DIV/0!</v>
      </c>
      <c r="J56" s="883" t="e">
        <f t="shared" si="14"/>
        <v>#DIV/0!</v>
      </c>
      <c r="K56" s="883" t="e">
        <f t="shared" si="14"/>
        <v>#DIV/0!</v>
      </c>
      <c r="L56" s="883" t="e">
        <f t="shared" si="14"/>
        <v>#DIV/0!</v>
      </c>
      <c r="M56" s="883" t="e">
        <f t="shared" si="14"/>
        <v>#DIV/0!</v>
      </c>
      <c r="N56" s="883" t="e">
        <f t="shared" si="14"/>
        <v>#DIV/0!</v>
      </c>
      <c r="O56" s="883" t="e">
        <f t="shared" si="14"/>
        <v>#DIV/0!</v>
      </c>
      <c r="P56" s="883" t="e">
        <f t="shared" si="14"/>
        <v>#DIV/0!</v>
      </c>
      <c r="Q56" s="883" t="e">
        <f t="shared" si="14"/>
        <v>#DIV/0!</v>
      </c>
      <c r="R56" s="594"/>
      <c r="S56" s="880"/>
      <c r="T56" s="594"/>
      <c r="U56" s="594"/>
    </row>
    <row r="57" spans="1:21" x14ac:dyDescent="0.25">
      <c r="A57" s="599"/>
      <c r="B57" s="53"/>
      <c r="C57" s="882" t="s">
        <v>850</v>
      </c>
      <c r="D57" s="883">
        <f>'3.1 Asset_Liability Shocks'!E16</f>
        <v>0</v>
      </c>
      <c r="E57" s="57">
        <f>'3.1 Asset_Liability Shocks'!E17</f>
        <v>0</v>
      </c>
      <c r="F57" s="883">
        <f>'3.1 Asset_Liability Shocks'!G16</f>
        <v>0</v>
      </c>
      <c r="G57" s="57">
        <f>'3.1 Asset_Liability Shocks'!G17</f>
        <v>0</v>
      </c>
      <c r="H57" s="883">
        <f>'3.1 Asset_Liability Shocks'!I16</f>
        <v>0</v>
      </c>
      <c r="I57" s="57">
        <f>'3.1 Asset_Liability Shocks'!I17</f>
        <v>0</v>
      </c>
      <c r="J57" s="883">
        <f>'3.1 Asset_Liability Shocks'!K16</f>
        <v>0</v>
      </c>
      <c r="K57" s="57">
        <f>'3.1 Asset_Liability Shocks'!K17</f>
        <v>0</v>
      </c>
      <c r="L57" s="883">
        <f>'3.1 Asset_Liability Shocks'!M16</f>
        <v>0</v>
      </c>
      <c r="M57" s="57">
        <f>'3.1 Asset_Liability Shocks'!M17</f>
        <v>0</v>
      </c>
      <c r="N57" s="883">
        <f>'3.1 Asset_Liability Shocks'!O16</f>
        <v>0</v>
      </c>
      <c r="O57" s="57">
        <f>'3.1 Asset_Liability Shocks'!O17</f>
        <v>0</v>
      </c>
      <c r="P57" s="883">
        <f>'3.1 Asset_Liability Shocks'!Q16</f>
        <v>0</v>
      </c>
      <c r="Q57" s="57">
        <f>'3.1 Asset_Liability Shocks'!Q17</f>
        <v>0</v>
      </c>
      <c r="R57" s="594"/>
      <c r="S57" s="880"/>
      <c r="T57" s="594"/>
      <c r="U57" s="594"/>
    </row>
    <row r="58" spans="1:21" x14ac:dyDescent="0.25">
      <c r="A58" s="599"/>
      <c r="B58" s="53"/>
      <c r="C58" s="884" t="s">
        <v>851</v>
      </c>
      <c r="D58" s="885" t="e">
        <f t="shared" ref="D58:G58" si="15">D56-D57</f>
        <v>#DIV/0!</v>
      </c>
      <c r="E58" s="885" t="e">
        <f t="shared" si="15"/>
        <v>#DIV/0!</v>
      </c>
      <c r="F58" s="885" t="e">
        <f t="shared" si="15"/>
        <v>#DIV/0!</v>
      </c>
      <c r="G58" s="885" t="e">
        <f t="shared" si="15"/>
        <v>#DIV/0!</v>
      </c>
      <c r="H58" s="885" t="e">
        <f t="shared" ref="H58:Q58" si="16">H56-H57</f>
        <v>#DIV/0!</v>
      </c>
      <c r="I58" s="885" t="e">
        <f t="shared" si="16"/>
        <v>#DIV/0!</v>
      </c>
      <c r="J58" s="885" t="e">
        <f t="shared" si="16"/>
        <v>#DIV/0!</v>
      </c>
      <c r="K58" s="885" t="e">
        <f t="shared" si="16"/>
        <v>#DIV/0!</v>
      </c>
      <c r="L58" s="885" t="e">
        <f t="shared" si="16"/>
        <v>#DIV/0!</v>
      </c>
      <c r="M58" s="885" t="e">
        <f t="shared" si="16"/>
        <v>#DIV/0!</v>
      </c>
      <c r="N58" s="885" t="e">
        <f t="shared" si="16"/>
        <v>#DIV/0!</v>
      </c>
      <c r="O58" s="885" t="e">
        <f t="shared" si="16"/>
        <v>#DIV/0!</v>
      </c>
      <c r="P58" s="885" t="e">
        <f t="shared" si="16"/>
        <v>#DIV/0!</v>
      </c>
      <c r="Q58" s="885" t="e">
        <f t="shared" si="16"/>
        <v>#DIV/0!</v>
      </c>
      <c r="R58" s="594"/>
      <c r="S58" s="880"/>
      <c r="T58" s="594"/>
      <c r="U58" s="594"/>
    </row>
    <row r="59" spans="1:21" x14ac:dyDescent="0.25">
      <c r="A59" s="599"/>
      <c r="B59" s="53"/>
      <c r="C59" s="695"/>
      <c r="D59" s="695"/>
      <c r="E59" s="695"/>
      <c r="F59" s="695"/>
      <c r="G59" s="695"/>
      <c r="H59" s="695"/>
      <c r="I59" s="695"/>
      <c r="J59" s="695"/>
      <c r="K59" s="695"/>
      <c r="L59" s="695"/>
      <c r="M59" s="695"/>
      <c r="N59" s="695"/>
      <c r="O59" s="695"/>
      <c r="P59" s="695"/>
      <c r="Q59" s="695"/>
      <c r="R59" s="594"/>
      <c r="S59" s="880"/>
      <c r="T59" s="594"/>
      <c r="U59" s="594"/>
    </row>
    <row r="60" spans="1:21" ht="14.4" x14ac:dyDescent="0.3">
      <c r="A60" s="599"/>
      <c r="B60" s="53"/>
      <c r="C60" s="594" t="s">
        <v>856</v>
      </c>
      <c r="D60" s="886" t="e">
        <f>IF(E60=ABS(D58),"Up shock","Down shock")</f>
        <v>#DIV/0!</v>
      </c>
      <c r="E60" s="886" t="e">
        <f>IF(D58&lt;E58,ABS(D58),ABS(E58))</f>
        <v>#DIV/0!</v>
      </c>
      <c r="F60"/>
      <c r="G60" s="886" t="e">
        <f>MAX(0,IF($D$60="Up shock",ABS(F58),ABS(G58)))</f>
        <v>#DIV/0!</v>
      </c>
      <c r="H60"/>
      <c r="I60" s="886" t="e">
        <f>MAX(0,IF($D$60="Up shock",ABS(H58),ABS(I58)))</f>
        <v>#DIV/0!</v>
      </c>
      <c r="J60"/>
      <c r="K60" s="886" t="e">
        <f>MAX(0,IF($D$60="Up shock",ABS(J58),ABS(K58)))</f>
        <v>#DIV/0!</v>
      </c>
      <c r="L60"/>
      <c r="M60" s="886" t="e">
        <f>MAX(0,IF($D$60="Up shock",ABS(L58),ABS(M58)))</f>
        <v>#DIV/0!</v>
      </c>
      <c r="N60"/>
      <c r="O60" s="886" t="e">
        <f>MAX(0,IF($D$60="Up shock",ABS(N58),ABS(O58)))</f>
        <v>#DIV/0!</v>
      </c>
      <c r="P60"/>
      <c r="Q60" s="886" t="e">
        <f>MAX(0,IF($D$60="Up shock",ABS(P58),ABS(Q58)))</f>
        <v>#DIV/0!</v>
      </c>
      <c r="R60" s="594"/>
      <c r="S60" s="880"/>
      <c r="T60" s="594"/>
      <c r="U60" s="594"/>
    </row>
    <row r="61" spans="1:21" x14ac:dyDescent="0.25">
      <c r="A61" s="599"/>
      <c r="B61" s="55"/>
      <c r="C61" s="890"/>
      <c r="D61" s="890"/>
      <c r="E61" s="890"/>
      <c r="F61" s="818"/>
      <c r="G61" s="818"/>
      <c r="H61" s="818"/>
      <c r="I61" s="818"/>
      <c r="J61" s="818"/>
      <c r="K61" s="818"/>
      <c r="L61" s="818"/>
      <c r="M61" s="818"/>
      <c r="N61" s="818"/>
      <c r="O61" s="818"/>
      <c r="P61" s="818"/>
      <c r="Q61" s="818"/>
      <c r="R61" s="818"/>
      <c r="S61" s="876"/>
      <c r="T61" s="594"/>
      <c r="U61" s="594"/>
    </row>
    <row r="62" spans="1:21" x14ac:dyDescent="0.25">
      <c r="A62" s="599"/>
      <c r="B62" s="29"/>
      <c r="C62" s="29"/>
      <c r="D62" s="29"/>
      <c r="E62" s="60"/>
      <c r="F62" s="29"/>
      <c r="G62" s="29"/>
      <c r="H62" s="29"/>
      <c r="I62" s="29"/>
      <c r="J62" s="29"/>
      <c r="K62" s="29"/>
      <c r="L62" s="29"/>
      <c r="M62" s="29"/>
      <c r="N62" s="29"/>
      <c r="O62" s="29"/>
      <c r="P62" s="29"/>
      <c r="Q62" s="29"/>
      <c r="R62" s="29"/>
      <c r="S62" s="870"/>
      <c r="T62" s="594"/>
      <c r="U62" s="594"/>
    </row>
    <row r="63" spans="1:21" x14ac:dyDescent="0.25">
      <c r="A63" s="599"/>
      <c r="B63" s="1122" t="s">
        <v>857</v>
      </c>
      <c r="C63" s="1123"/>
      <c r="D63" s="1123"/>
      <c r="E63" s="1123"/>
      <c r="F63" s="1123"/>
      <c r="G63" s="1123"/>
      <c r="H63" s="1123"/>
      <c r="I63" s="1123"/>
      <c r="J63" s="1123"/>
      <c r="K63" s="1123"/>
      <c r="L63" s="1123"/>
      <c r="M63" s="1123"/>
      <c r="N63" s="1123"/>
      <c r="O63" s="1123"/>
      <c r="P63" s="1123"/>
      <c r="Q63" s="1123"/>
      <c r="R63" s="1123"/>
      <c r="S63" s="1124"/>
      <c r="T63" s="594"/>
      <c r="U63" s="594"/>
    </row>
    <row r="64" spans="1:21" x14ac:dyDescent="0.25">
      <c r="A64" s="599"/>
      <c r="B64" s="784"/>
      <c r="C64" s="594"/>
      <c r="D64" s="685"/>
      <c r="E64" s="685"/>
      <c r="F64" s="594"/>
      <c r="G64" s="594"/>
      <c r="H64" s="594"/>
      <c r="I64" s="594"/>
      <c r="J64" s="594"/>
      <c r="K64" s="594"/>
      <c r="L64" s="594"/>
      <c r="M64" s="594"/>
      <c r="N64" s="594"/>
      <c r="O64" s="594"/>
      <c r="P64" s="594"/>
      <c r="Q64" s="594"/>
      <c r="R64" s="594"/>
      <c r="S64" s="870"/>
      <c r="T64" s="594"/>
      <c r="U64" s="594"/>
    </row>
    <row r="65" spans="1:21" ht="16.5" customHeight="1" x14ac:dyDescent="0.25">
      <c r="A65" s="599"/>
      <c r="B65" s="1119" t="s">
        <v>858</v>
      </c>
      <c r="C65" s="1120"/>
      <c r="D65" s="1120"/>
      <c r="E65" s="1120"/>
      <c r="F65" s="1121"/>
      <c r="G65" s="594"/>
      <c r="H65" s="594"/>
      <c r="I65" s="594"/>
      <c r="J65" s="594"/>
      <c r="K65" s="594"/>
      <c r="L65" s="594"/>
      <c r="M65" s="594"/>
      <c r="N65" s="594"/>
      <c r="O65" s="594"/>
      <c r="P65" s="594"/>
      <c r="Q65" s="594"/>
      <c r="R65" s="594"/>
      <c r="S65" s="870"/>
      <c r="T65" s="594"/>
      <c r="U65" s="594"/>
    </row>
    <row r="66" spans="1:21" x14ac:dyDescent="0.25">
      <c r="A66" s="599"/>
      <c r="B66" s="61"/>
      <c r="C66" s="29"/>
      <c r="D66" s="29"/>
      <c r="E66" s="29"/>
      <c r="F66" s="594"/>
      <c r="G66" s="594"/>
      <c r="H66" s="594"/>
      <c r="I66" s="594"/>
      <c r="J66" s="594"/>
      <c r="K66" s="594"/>
      <c r="L66" s="594"/>
      <c r="M66" s="594"/>
      <c r="N66" s="594"/>
      <c r="O66" s="594"/>
      <c r="P66" s="594"/>
      <c r="Q66" s="594"/>
      <c r="R66" s="594"/>
      <c r="S66" s="870"/>
      <c r="T66" s="594"/>
      <c r="U66" s="594"/>
    </row>
    <row r="67" spans="1:21" ht="34.35" customHeight="1" x14ac:dyDescent="0.3">
      <c r="A67" s="599"/>
      <c r="B67" s="784"/>
      <c r="C67" s="861" t="s">
        <v>820</v>
      </c>
      <c r="D67" s="861" t="s">
        <v>859</v>
      </c>
      <c r="E67" s="861" t="s">
        <v>860</v>
      </c>
      <c r="F67" s="861" t="s">
        <v>861</v>
      </c>
      <c r="G67"/>
      <c r="H67"/>
      <c r="I67"/>
      <c r="J67"/>
      <c r="K67"/>
      <c r="L67"/>
      <c r="M67"/>
      <c r="N67"/>
      <c r="O67"/>
      <c r="P67" s="594"/>
      <c r="Q67" s="594"/>
      <c r="R67" s="594"/>
      <c r="S67" s="601"/>
      <c r="T67" s="594"/>
      <c r="U67" s="594"/>
    </row>
    <row r="68" spans="1:21" x14ac:dyDescent="0.25">
      <c r="A68" s="599"/>
      <c r="B68" s="784"/>
      <c r="C68" s="728"/>
      <c r="D68" s="728" t="s">
        <v>757</v>
      </c>
      <c r="E68" s="728" t="s">
        <v>862</v>
      </c>
      <c r="F68" s="728" t="s">
        <v>757</v>
      </c>
      <c r="G68" s="891"/>
      <c r="H68" s="891"/>
      <c r="I68" s="891"/>
      <c r="J68" s="891"/>
      <c r="K68" s="891"/>
      <c r="L68" s="891"/>
      <c r="M68" s="891"/>
      <c r="N68" s="891"/>
      <c r="O68" s="891"/>
      <c r="P68" s="891"/>
      <c r="Q68" s="891"/>
      <c r="R68" s="891"/>
      <c r="S68" s="601"/>
      <c r="T68" s="594"/>
      <c r="U68" s="594"/>
    </row>
    <row r="69" spans="1:21" ht="26.4" x14ac:dyDescent="0.25">
      <c r="A69" s="599"/>
      <c r="B69" s="784"/>
      <c r="C69" s="667" t="str">
        <f>'Market Consistent Balance Sheet'!C16</f>
        <v>Ordinary shares of a company (that is not a related party) listed on a licensed stock exchange</v>
      </c>
      <c r="D69" s="843">
        <f>'Market Consistent Balance Sheet'!K16</f>
        <v>0</v>
      </c>
      <c r="E69" s="892">
        <v>0.35</v>
      </c>
      <c r="F69" s="62">
        <f>E69*D69</f>
        <v>0</v>
      </c>
      <c r="G69" s="396"/>
      <c r="H69" s="396"/>
      <c r="I69" s="396"/>
      <c r="J69" s="396"/>
      <c r="K69" s="396"/>
      <c r="L69" s="396"/>
      <c r="M69" s="396"/>
      <c r="N69" s="396"/>
      <c r="O69" s="396"/>
      <c r="P69" s="396"/>
      <c r="Q69" s="396"/>
      <c r="R69" s="396"/>
      <c r="S69" s="601"/>
      <c r="T69" s="594"/>
      <c r="U69" s="594"/>
    </row>
    <row r="70" spans="1:21" ht="26.4" x14ac:dyDescent="0.25">
      <c r="A70" s="599"/>
      <c r="B70" s="784"/>
      <c r="C70" s="667" t="str">
        <f>'Market Consistent Balance Sheet'!C61</f>
        <v>Investments in related parties, listed on a licensed stock exchange, excluding prudentially regulated financial institutions</v>
      </c>
      <c r="D70" s="843">
        <f>'Market Consistent Balance Sheet'!K61</f>
        <v>0</v>
      </c>
      <c r="E70" s="892">
        <v>0.35</v>
      </c>
      <c r="F70" s="62">
        <f>E70*D70</f>
        <v>0</v>
      </c>
      <c r="G70" s="396"/>
      <c r="H70" s="396"/>
      <c r="I70" s="396"/>
      <c r="J70" s="396"/>
      <c r="K70" s="396"/>
      <c r="L70" s="396"/>
      <c r="M70" s="396"/>
      <c r="N70" s="396"/>
      <c r="O70" s="396"/>
      <c r="P70" s="396"/>
      <c r="Q70" s="396"/>
      <c r="R70" s="396"/>
      <c r="S70" s="601"/>
      <c r="T70" s="594"/>
      <c r="U70" s="594"/>
    </row>
    <row r="71" spans="1:21" ht="26.4" x14ac:dyDescent="0.25">
      <c r="A71" s="893"/>
      <c r="B71" s="784"/>
      <c r="C71" s="667" t="str">
        <f>'Market Consistent Balance Sheet'!C64</f>
        <v>Unlisted shares and corporate debt investments (except investments in related parties) - held in shareholders' fund</v>
      </c>
      <c r="D71" s="843">
        <f>'Market Consistent Balance Sheet'!K64</f>
        <v>0</v>
      </c>
      <c r="E71" s="892">
        <v>0.45</v>
      </c>
      <c r="F71" s="62">
        <f>E71*D71</f>
        <v>0</v>
      </c>
      <c r="G71" s="396"/>
      <c r="H71" s="396"/>
      <c r="I71" s="396"/>
      <c r="J71" s="396"/>
      <c r="K71" s="396"/>
      <c r="L71" s="396"/>
      <c r="M71" s="396"/>
      <c r="N71" s="396"/>
      <c r="O71" s="396"/>
      <c r="P71" s="396"/>
      <c r="Q71" s="396"/>
      <c r="R71" s="396"/>
      <c r="S71" s="601"/>
      <c r="T71" s="594"/>
      <c r="U71" s="594"/>
    </row>
    <row r="72" spans="1:21" x14ac:dyDescent="0.25">
      <c r="A72" s="599"/>
      <c r="B72" s="894"/>
      <c r="C72" s="30"/>
      <c r="D72" s="594"/>
      <c r="E72" s="31"/>
      <c r="F72" s="594"/>
      <c r="G72" s="396"/>
      <c r="H72" s="396"/>
      <c r="I72" s="396"/>
      <c r="J72" s="396"/>
      <c r="K72" s="396"/>
      <c r="L72" s="396"/>
      <c r="M72" s="396"/>
      <c r="N72" s="396"/>
      <c r="O72" s="396"/>
      <c r="P72" s="594"/>
      <c r="Q72" s="594"/>
      <c r="R72" s="594"/>
      <c r="S72" s="870"/>
      <c r="T72" s="594"/>
      <c r="U72" s="594"/>
    </row>
    <row r="73" spans="1:21" x14ac:dyDescent="0.25">
      <c r="A73" s="599"/>
      <c r="B73" s="784"/>
      <c r="C73" s="32"/>
      <c r="D73" s="63" t="s">
        <v>863</v>
      </c>
      <c r="E73" s="594"/>
      <c r="F73" s="895">
        <f>SUM(F69:F71)</f>
        <v>0</v>
      </c>
      <c r="G73" s="396"/>
      <c r="H73" s="396"/>
      <c r="I73" s="396"/>
      <c r="J73" s="396"/>
      <c r="K73" s="396"/>
      <c r="L73" s="396"/>
      <c r="M73" s="396"/>
      <c r="N73" s="396"/>
      <c r="O73" s="396"/>
      <c r="P73" s="594"/>
      <c r="Q73" s="594"/>
      <c r="R73" s="594"/>
      <c r="S73" s="601"/>
      <c r="T73" s="594"/>
      <c r="U73" s="594"/>
    </row>
    <row r="74" spans="1:21" ht="14.4" x14ac:dyDescent="0.3">
      <c r="A74" s="599"/>
      <c r="B74" s="784"/>
      <c r="C74" s="32"/>
      <c r="D74" s="63"/>
      <c r="E74" s="594"/>
      <c r="F74"/>
      <c r="G74" s="396"/>
      <c r="H74" s="396"/>
      <c r="I74" s="396"/>
      <c r="J74" s="396"/>
      <c r="K74" s="396"/>
      <c r="L74" s="396"/>
      <c r="M74" s="396"/>
      <c r="N74" s="396"/>
      <c r="O74" s="396"/>
      <c r="P74"/>
      <c r="Q74"/>
      <c r="R74"/>
      <c r="S74" s="601"/>
      <c r="T74" s="594"/>
      <c r="U74" s="594"/>
    </row>
    <row r="75" spans="1:21" ht="26.4" x14ac:dyDescent="0.3">
      <c r="A75" s="599"/>
      <c r="B75" s="784"/>
      <c r="C75" s="896" t="s">
        <v>864</v>
      </c>
      <c r="D75" s="861" t="s">
        <v>865</v>
      </c>
      <c r="E75" s="861" t="s">
        <v>866</v>
      </c>
      <c r="F75"/>
      <c r="G75"/>
      <c r="H75"/>
      <c r="I75"/>
      <c r="J75"/>
      <c r="K75"/>
      <c r="L75"/>
      <c r="M75"/>
      <c r="N75"/>
      <c r="O75"/>
      <c r="P75"/>
      <c r="Q75"/>
      <c r="R75"/>
      <c r="S75" s="601"/>
      <c r="T75" s="594"/>
      <c r="U75" s="594"/>
    </row>
    <row r="76" spans="1:21" ht="14.4" x14ac:dyDescent="0.3">
      <c r="A76" s="599"/>
      <c r="B76" s="784"/>
      <c r="C76" s="667" t="s">
        <v>268</v>
      </c>
      <c r="D76" s="897">
        <f>SUM('Market Consistent Balance Sheet'!O$16,'Market Consistent Balance Sheet'!O$61,'Market Consistent Balance Sheet'!O$64)</f>
        <v>0</v>
      </c>
      <c r="E76" s="863" t="e">
        <f t="shared" ref="E76:E81" si="17">$F$73/SUM($D$76:$D$81)*D76</f>
        <v>#DIV/0!</v>
      </c>
      <c r="F76"/>
      <c r="G76"/>
      <c r="H76"/>
      <c r="I76"/>
      <c r="J76"/>
      <c r="K76"/>
      <c r="L76"/>
      <c r="M76"/>
      <c r="N76"/>
      <c r="O76"/>
      <c r="P76"/>
      <c r="Q76"/>
      <c r="R76"/>
      <c r="S76" s="601"/>
      <c r="T76" s="594"/>
      <c r="U76" s="594"/>
    </row>
    <row r="77" spans="1:21" ht="14.4" x14ac:dyDescent="0.3">
      <c r="A77" s="599"/>
      <c r="B77" s="784"/>
      <c r="C77" s="667" t="s">
        <v>213</v>
      </c>
      <c r="D77" s="897">
        <f>SUM('Market Consistent Balance Sheet'!P$16,'Market Consistent Balance Sheet'!P$61,'Market Consistent Balance Sheet'!P$64)</f>
        <v>0</v>
      </c>
      <c r="E77" s="863" t="e">
        <f t="shared" si="17"/>
        <v>#DIV/0!</v>
      </c>
      <c r="F77"/>
      <c r="G77"/>
      <c r="H77"/>
      <c r="I77"/>
      <c r="J77"/>
      <c r="K77"/>
      <c r="L77"/>
      <c r="M77"/>
      <c r="N77"/>
      <c r="O77"/>
      <c r="P77"/>
      <c r="Q77"/>
      <c r="R77"/>
      <c r="S77" s="601"/>
      <c r="T77" s="594"/>
      <c r="U77" s="594"/>
    </row>
    <row r="78" spans="1:21" ht="14.4" x14ac:dyDescent="0.3">
      <c r="A78" s="599"/>
      <c r="B78" s="784"/>
      <c r="C78" s="667" t="s">
        <v>214</v>
      </c>
      <c r="D78" s="897">
        <f>SUM('Market Consistent Balance Sheet'!Q$16,'Market Consistent Balance Sheet'!Q$61,'Market Consistent Balance Sheet'!Q$64)</f>
        <v>0</v>
      </c>
      <c r="E78" s="863" t="e">
        <f t="shared" si="17"/>
        <v>#DIV/0!</v>
      </c>
      <c r="F78"/>
      <c r="G78"/>
      <c r="H78"/>
      <c r="I78"/>
      <c r="J78"/>
      <c r="K78"/>
      <c r="L78"/>
      <c r="M78"/>
      <c r="N78"/>
      <c r="O78"/>
      <c r="P78"/>
      <c r="Q78"/>
      <c r="R78"/>
      <c r="S78" s="601"/>
      <c r="T78" s="594"/>
      <c r="U78" s="594"/>
    </row>
    <row r="79" spans="1:21" ht="14.4" x14ac:dyDescent="0.3">
      <c r="A79" s="599"/>
      <c r="B79" s="784"/>
      <c r="C79" s="667" t="s">
        <v>215</v>
      </c>
      <c r="D79" s="897">
        <f>SUM('Market Consistent Balance Sheet'!R$16,'Market Consistent Balance Sheet'!R$61,'Market Consistent Balance Sheet'!R$64)</f>
        <v>0</v>
      </c>
      <c r="E79" s="863" t="e">
        <f t="shared" si="17"/>
        <v>#DIV/0!</v>
      </c>
      <c r="F79"/>
      <c r="G79"/>
      <c r="H79"/>
      <c r="I79"/>
      <c r="J79"/>
      <c r="K79"/>
      <c r="L79"/>
      <c r="M79"/>
      <c r="N79"/>
      <c r="O79"/>
      <c r="P79"/>
      <c r="Q79"/>
      <c r="R79"/>
      <c r="S79" s="601"/>
      <c r="T79" s="594"/>
      <c r="U79" s="594"/>
    </row>
    <row r="80" spans="1:21" ht="14.4" x14ac:dyDescent="0.3">
      <c r="A80" s="599"/>
      <c r="B80" s="784"/>
      <c r="C80" s="667" t="s">
        <v>216</v>
      </c>
      <c r="D80" s="897">
        <f>SUM('Market Consistent Balance Sheet'!S$16,'Market Consistent Balance Sheet'!S$61,'Market Consistent Balance Sheet'!S$64)</f>
        <v>0</v>
      </c>
      <c r="E80" s="863" t="e">
        <f t="shared" si="17"/>
        <v>#DIV/0!</v>
      </c>
      <c r="F80"/>
      <c r="G80"/>
      <c r="H80"/>
      <c r="I80"/>
      <c r="J80"/>
      <c r="K80"/>
      <c r="L80"/>
      <c r="M80"/>
      <c r="N80"/>
      <c r="O80"/>
      <c r="P80"/>
      <c r="Q80"/>
      <c r="R80"/>
      <c r="S80" s="601"/>
      <c r="T80" s="594"/>
      <c r="U80" s="594"/>
    </row>
    <row r="81" spans="1:19" ht="14.4" x14ac:dyDescent="0.3">
      <c r="A81" s="599"/>
      <c r="B81" s="784"/>
      <c r="C81" s="667" t="s">
        <v>217</v>
      </c>
      <c r="D81" s="897">
        <f>SUM('Market Consistent Balance Sheet'!T$16,'Market Consistent Balance Sheet'!T$61,'Market Consistent Balance Sheet'!T$64)</f>
        <v>0</v>
      </c>
      <c r="E81" s="863" t="e">
        <f t="shared" si="17"/>
        <v>#DIV/0!</v>
      </c>
      <c r="F81"/>
      <c r="G81"/>
      <c r="H81"/>
      <c r="I81"/>
      <c r="J81"/>
      <c r="K81"/>
      <c r="L81"/>
      <c r="M81"/>
      <c r="N81"/>
      <c r="O81"/>
      <c r="P81"/>
      <c r="Q81"/>
      <c r="R81"/>
      <c r="S81" s="601"/>
    </row>
    <row r="82" spans="1:19" x14ac:dyDescent="0.25">
      <c r="A82" s="599"/>
      <c r="B82" s="64"/>
      <c r="C82" s="612"/>
      <c r="D82" s="898" t="b">
        <f>SUM(D76:D81)=SUM(D69:D71)</f>
        <v>1</v>
      </c>
      <c r="E82" s="839"/>
      <c r="F82" s="612"/>
      <c r="G82" s="612"/>
      <c r="H82" s="612"/>
      <c r="I82" s="612"/>
      <c r="J82" s="612"/>
      <c r="K82" s="612"/>
      <c r="L82" s="612"/>
      <c r="M82" s="612"/>
      <c r="N82" s="612"/>
      <c r="O82" s="612"/>
      <c r="P82" s="612"/>
      <c r="Q82" s="612"/>
      <c r="R82" s="612"/>
      <c r="S82" s="899"/>
    </row>
    <row r="83" spans="1:19" x14ac:dyDescent="0.25">
      <c r="A83" s="599"/>
      <c r="B83" s="29"/>
      <c r="C83" s="29"/>
      <c r="D83" s="29"/>
      <c r="E83" s="29"/>
      <c r="F83" s="29"/>
      <c r="G83" s="29"/>
      <c r="H83" s="29"/>
      <c r="I83" s="29"/>
      <c r="J83" s="29"/>
      <c r="K83" s="29"/>
      <c r="L83" s="29"/>
      <c r="M83" s="29"/>
      <c r="N83" s="29"/>
      <c r="O83" s="29"/>
      <c r="P83" s="29"/>
      <c r="Q83" s="29"/>
      <c r="R83" s="29"/>
      <c r="S83" s="870"/>
    </row>
    <row r="84" spans="1:19" x14ac:dyDescent="0.25">
      <c r="A84" s="599"/>
      <c r="B84" s="1122" t="s">
        <v>867</v>
      </c>
      <c r="C84" s="1123"/>
      <c r="D84" s="1123"/>
      <c r="E84" s="1123"/>
      <c r="F84" s="1123"/>
      <c r="G84" s="1123"/>
      <c r="H84" s="1123"/>
      <c r="I84" s="1123"/>
      <c r="J84" s="1123"/>
      <c r="K84" s="1123"/>
      <c r="L84" s="1123"/>
      <c r="M84" s="1123"/>
      <c r="N84" s="1123"/>
      <c r="O84" s="1123"/>
      <c r="P84" s="1123"/>
      <c r="Q84" s="1123"/>
      <c r="R84" s="1123"/>
      <c r="S84" s="1124"/>
    </row>
    <row r="85" spans="1:19" x14ac:dyDescent="0.25">
      <c r="A85" s="599"/>
      <c r="B85" s="784"/>
      <c r="C85" s="594"/>
      <c r="D85" s="685"/>
      <c r="E85" s="685"/>
      <c r="F85" s="594"/>
      <c r="G85" s="594"/>
      <c r="H85" s="594"/>
      <c r="I85" s="594"/>
      <c r="J85" s="594"/>
      <c r="K85" s="594"/>
      <c r="L85" s="594"/>
      <c r="M85" s="594"/>
      <c r="N85" s="594"/>
      <c r="O85" s="594"/>
      <c r="P85" s="594"/>
      <c r="Q85" s="594"/>
      <c r="R85" s="594"/>
      <c r="S85" s="870"/>
    </row>
    <row r="86" spans="1:19" ht="13.35" customHeight="1" x14ac:dyDescent="0.25">
      <c r="A86" s="599"/>
      <c r="B86" s="1119" t="s">
        <v>868</v>
      </c>
      <c r="C86" s="1120"/>
      <c r="D86" s="1120"/>
      <c r="E86" s="1120"/>
      <c r="F86" s="1121"/>
      <c r="G86" s="594"/>
      <c r="H86" s="594"/>
      <c r="I86" s="594"/>
      <c r="J86" s="594"/>
      <c r="K86" s="594"/>
      <c r="L86" s="594"/>
      <c r="M86" s="594"/>
      <c r="N86" s="594"/>
      <c r="O86" s="594"/>
      <c r="P86" s="594"/>
      <c r="Q86" s="594"/>
      <c r="R86" s="594"/>
      <c r="S86" s="870"/>
    </row>
    <row r="87" spans="1:19" x14ac:dyDescent="0.25">
      <c r="A87" s="599"/>
      <c r="B87" s="61"/>
      <c r="C87" s="29"/>
      <c r="D87" s="29"/>
      <c r="E87" s="29"/>
      <c r="F87" s="594"/>
      <c r="G87" s="594"/>
      <c r="H87" s="594"/>
      <c r="I87" s="594"/>
      <c r="J87" s="594"/>
      <c r="K87" s="594"/>
      <c r="L87" s="594"/>
      <c r="M87" s="594"/>
      <c r="N87" s="594"/>
      <c r="O87" s="594"/>
      <c r="P87" s="594"/>
      <c r="Q87" s="594"/>
      <c r="R87" s="594"/>
      <c r="S87" s="870"/>
    </row>
    <row r="88" spans="1:19" ht="26.4" x14ac:dyDescent="0.3">
      <c r="A88" s="599"/>
      <c r="B88" s="784"/>
      <c r="C88" s="900" t="s">
        <v>820</v>
      </c>
      <c r="D88" s="901" t="s">
        <v>869</v>
      </c>
      <c r="E88" s="901" t="s">
        <v>870</v>
      </c>
      <c r="F88" s="902" t="s">
        <v>837</v>
      </c>
      <c r="G88"/>
      <c r="H88"/>
      <c r="I88"/>
      <c r="J88"/>
      <c r="K88"/>
      <c r="L88"/>
      <c r="M88"/>
      <c r="N88"/>
      <c r="O88"/>
      <c r="P88"/>
      <c r="Q88" s="594"/>
      <c r="R88" s="594"/>
      <c r="S88" s="601"/>
    </row>
    <row r="89" spans="1:19" ht="14.4" x14ac:dyDescent="0.3">
      <c r="A89" s="599"/>
      <c r="B89" s="784"/>
      <c r="C89" s="903"/>
      <c r="D89" s="891" t="s">
        <v>757</v>
      </c>
      <c r="E89" s="891" t="s">
        <v>862</v>
      </c>
      <c r="F89" s="904" t="s">
        <v>757</v>
      </c>
      <c r="G89"/>
      <c r="H89"/>
      <c r="I89"/>
      <c r="J89"/>
      <c r="K89"/>
      <c r="L89"/>
      <c r="M89"/>
      <c r="N89"/>
      <c r="O89"/>
      <c r="P89"/>
      <c r="Q89" s="891"/>
      <c r="R89" s="891"/>
      <c r="S89" s="601"/>
    </row>
    <row r="90" spans="1:19" s="67" customFormat="1" ht="29.85" customHeight="1" x14ac:dyDescent="0.3">
      <c r="A90" s="905"/>
      <c r="B90" s="906"/>
      <c r="C90" s="907" t="s">
        <v>301</v>
      </c>
      <c r="D90" s="65">
        <f>'Market Consistent Balance Sheet'!K58</f>
        <v>0</v>
      </c>
      <c r="E90" s="908">
        <v>0.25</v>
      </c>
      <c r="F90" s="66">
        <f>E90*D90</f>
        <v>0</v>
      </c>
      <c r="G90"/>
      <c r="H90"/>
      <c r="I90"/>
      <c r="J90"/>
      <c r="K90"/>
      <c r="L90"/>
      <c r="M90"/>
      <c r="N90"/>
      <c r="O90"/>
      <c r="P90"/>
      <c r="Q90" s="396"/>
      <c r="R90" s="396"/>
      <c r="S90" s="909"/>
    </row>
    <row r="91" spans="1:19" s="67" customFormat="1" ht="27.6" customHeight="1" x14ac:dyDescent="0.3">
      <c r="A91" s="905"/>
      <c r="B91" s="906"/>
      <c r="C91" s="907" t="s">
        <v>303</v>
      </c>
      <c r="D91" s="68">
        <f>'Market Consistent Balance Sheet'!K59</f>
        <v>0</v>
      </c>
      <c r="E91" s="910">
        <v>0.25</v>
      </c>
      <c r="F91" s="69">
        <f>E91*D91</f>
        <v>0</v>
      </c>
      <c r="G91"/>
      <c r="H91"/>
      <c r="I91"/>
      <c r="J91"/>
      <c r="K91"/>
      <c r="L91"/>
      <c r="M91"/>
      <c r="N91"/>
      <c r="O91"/>
      <c r="P91"/>
      <c r="Q91" s="396"/>
      <c r="R91" s="396"/>
      <c r="S91" s="909"/>
    </row>
    <row r="92" spans="1:19" s="67" customFormat="1" ht="27.6" customHeight="1" x14ac:dyDescent="0.3">
      <c r="A92" s="905"/>
      <c r="B92" s="906"/>
      <c r="C92" s="907" t="s">
        <v>305</v>
      </c>
      <c r="D92" s="68">
        <f>'Market Consistent Balance Sheet'!K60</f>
        <v>0</v>
      </c>
      <c r="E92" s="910">
        <v>0.3</v>
      </c>
      <c r="F92" s="69">
        <f>E92*D92</f>
        <v>0</v>
      </c>
      <c r="G92"/>
      <c r="H92"/>
      <c r="I92"/>
      <c r="J92"/>
      <c r="K92"/>
      <c r="L92"/>
      <c r="M92"/>
      <c r="N92"/>
      <c r="O92"/>
      <c r="P92"/>
      <c r="Q92" s="396"/>
      <c r="R92" s="396"/>
      <c r="S92" s="909"/>
    </row>
    <row r="93" spans="1:19" ht="14.4" x14ac:dyDescent="0.3">
      <c r="A93" s="905"/>
      <c r="B93" s="894"/>
      <c r="C93" s="30"/>
      <c r="D93" s="594"/>
      <c r="E93" s="31"/>
      <c r="F93" s="594"/>
      <c r="G93"/>
      <c r="H93"/>
      <c r="I93"/>
      <c r="J93"/>
      <c r="K93"/>
      <c r="L93"/>
      <c r="M93"/>
      <c r="N93"/>
      <c r="O93"/>
      <c r="P93"/>
      <c r="Q93" s="396"/>
      <c r="R93" s="396"/>
      <c r="S93" s="870"/>
    </row>
    <row r="94" spans="1:19" ht="14.4" x14ac:dyDescent="0.3">
      <c r="A94" s="905"/>
      <c r="B94" s="894"/>
      <c r="C94" s="32"/>
      <c r="D94" s="63" t="s">
        <v>871</v>
      </c>
      <c r="E94" s="594"/>
      <c r="F94" s="895">
        <f>F90+F91+F92</f>
        <v>0</v>
      </c>
      <c r="G94"/>
      <c r="H94"/>
      <c r="I94"/>
      <c r="J94"/>
      <c r="K94"/>
      <c r="L94"/>
      <c r="M94"/>
      <c r="N94"/>
      <c r="O94"/>
      <c r="P94"/>
      <c r="Q94" s="396"/>
      <c r="R94" s="396"/>
      <c r="S94" s="870"/>
    </row>
    <row r="95" spans="1:19" customFormat="1" ht="14.4" x14ac:dyDescent="0.3">
      <c r="A95" s="905"/>
      <c r="B95" s="894"/>
      <c r="S95" s="870"/>
    </row>
    <row r="96" spans="1:19" customFormat="1" ht="26.4" x14ac:dyDescent="0.3">
      <c r="A96" s="905"/>
      <c r="B96" s="894"/>
      <c r="C96" s="861" t="s">
        <v>820</v>
      </c>
      <c r="D96" s="861" t="s">
        <v>872</v>
      </c>
      <c r="E96" s="861" t="s">
        <v>873</v>
      </c>
      <c r="S96" s="870"/>
    </row>
    <row r="97" spans="1:19" customFormat="1" ht="14.4" x14ac:dyDescent="0.3">
      <c r="A97" s="905"/>
      <c r="B97" s="894"/>
      <c r="C97" s="667" t="s">
        <v>268</v>
      </c>
      <c r="D97" s="897">
        <f>SUM('Market Consistent Balance Sheet'!O$58:O$60)</f>
        <v>0</v>
      </c>
      <c r="E97" s="863" t="e">
        <f>$F$94/SUM($D$97:$D$102)*D97</f>
        <v>#DIV/0!</v>
      </c>
      <c r="S97" s="870"/>
    </row>
    <row r="98" spans="1:19" customFormat="1" ht="14.4" x14ac:dyDescent="0.3">
      <c r="A98" s="905"/>
      <c r="B98" s="894"/>
      <c r="C98" s="667" t="s">
        <v>213</v>
      </c>
      <c r="D98" s="897">
        <f>SUM('Market Consistent Balance Sheet'!P$58:P$60)</f>
        <v>0</v>
      </c>
      <c r="E98" s="863" t="e">
        <f t="shared" ref="E98:E102" si="18">$F$94/SUM($D$97:$D$102)*D98</f>
        <v>#DIV/0!</v>
      </c>
      <c r="S98" s="870"/>
    </row>
    <row r="99" spans="1:19" customFormat="1" ht="14.4" x14ac:dyDescent="0.3">
      <c r="A99" s="905"/>
      <c r="B99" s="894"/>
      <c r="C99" s="667" t="s">
        <v>214</v>
      </c>
      <c r="D99" s="897">
        <f>SUM('Market Consistent Balance Sheet'!Q$58:Q$60)</f>
        <v>0</v>
      </c>
      <c r="E99" s="863" t="e">
        <f t="shared" si="18"/>
        <v>#DIV/0!</v>
      </c>
      <c r="S99" s="870"/>
    </row>
    <row r="100" spans="1:19" customFormat="1" ht="14.4" x14ac:dyDescent="0.3">
      <c r="A100" s="905"/>
      <c r="B100" s="894"/>
      <c r="C100" s="667" t="s">
        <v>215</v>
      </c>
      <c r="D100" s="897">
        <f>SUM('Market Consistent Balance Sheet'!R$58:R$60)</f>
        <v>0</v>
      </c>
      <c r="E100" s="863" t="e">
        <f t="shared" si="18"/>
        <v>#DIV/0!</v>
      </c>
      <c r="S100" s="870"/>
    </row>
    <row r="101" spans="1:19" customFormat="1" ht="14.4" x14ac:dyDescent="0.3">
      <c r="A101" s="905"/>
      <c r="B101" s="894"/>
      <c r="C101" s="667" t="s">
        <v>216</v>
      </c>
      <c r="D101" s="897">
        <f>SUM('Market Consistent Balance Sheet'!S$58:S$60)</f>
        <v>0</v>
      </c>
      <c r="E101" s="863" t="e">
        <f t="shared" si="18"/>
        <v>#DIV/0!</v>
      </c>
      <c r="S101" s="870"/>
    </row>
    <row r="102" spans="1:19" customFormat="1" ht="14.4" x14ac:dyDescent="0.3">
      <c r="A102" s="905"/>
      <c r="B102" s="894"/>
      <c r="C102" s="667" t="s">
        <v>217</v>
      </c>
      <c r="D102" s="897">
        <f>SUM('Market Consistent Balance Sheet'!T$58:T$60)</f>
        <v>0</v>
      </c>
      <c r="E102" s="863" t="e">
        <f t="shared" si="18"/>
        <v>#DIV/0!</v>
      </c>
      <c r="S102" s="870"/>
    </row>
    <row r="103" spans="1:19" x14ac:dyDescent="0.25">
      <c r="A103" s="905"/>
      <c r="B103" s="838"/>
      <c r="C103" s="612"/>
      <c r="D103" s="898" t="b">
        <f>SUM(D97:D102)=SUM(D90:D92)</f>
        <v>1</v>
      </c>
      <c r="E103" s="839"/>
      <c r="F103" s="612"/>
      <c r="G103" s="612"/>
      <c r="H103" s="612"/>
      <c r="I103" s="612"/>
      <c r="J103" s="612"/>
      <c r="K103" s="612"/>
      <c r="L103" s="612"/>
      <c r="M103" s="612"/>
      <c r="N103" s="612"/>
      <c r="O103" s="612"/>
      <c r="P103" s="612"/>
      <c r="Q103" s="612"/>
      <c r="R103" s="612"/>
      <c r="S103" s="899"/>
    </row>
    <row r="104" spans="1:19" x14ac:dyDescent="0.25">
      <c r="A104" s="905"/>
      <c r="B104" s="820"/>
      <c r="C104" s="594"/>
      <c r="D104" s="685"/>
      <c r="E104" s="685"/>
      <c r="F104" s="594"/>
      <c r="G104" s="594"/>
      <c r="H104" s="594"/>
      <c r="I104" s="594"/>
      <c r="J104" s="594"/>
      <c r="K104" s="594"/>
      <c r="L104" s="594"/>
      <c r="M104" s="594"/>
      <c r="N104" s="594"/>
      <c r="O104" s="594"/>
      <c r="P104" s="594"/>
      <c r="Q104" s="594"/>
      <c r="R104" s="594"/>
      <c r="S104" s="870"/>
    </row>
    <row r="105" spans="1:19" x14ac:dyDescent="0.25">
      <c r="A105" s="599"/>
      <c r="B105" s="1122" t="s">
        <v>874</v>
      </c>
      <c r="C105" s="1123"/>
      <c r="D105" s="1123"/>
      <c r="E105" s="1123"/>
      <c r="F105" s="1123"/>
      <c r="G105" s="1123"/>
      <c r="H105" s="1123"/>
      <c r="I105" s="1123"/>
      <c r="J105" s="1123"/>
      <c r="K105" s="1123"/>
      <c r="L105" s="1123"/>
      <c r="M105" s="1123"/>
      <c r="N105" s="1123"/>
      <c r="O105" s="1123"/>
      <c r="P105" s="1123"/>
      <c r="Q105" s="1123"/>
      <c r="R105" s="1123"/>
      <c r="S105" s="1124"/>
    </row>
    <row r="106" spans="1:19" x14ac:dyDescent="0.25">
      <c r="A106" s="599"/>
      <c r="B106" s="784"/>
      <c r="C106" s="594"/>
      <c r="D106" s="685"/>
      <c r="E106" s="685"/>
      <c r="F106" s="594"/>
      <c r="G106" s="594"/>
      <c r="H106" s="594"/>
      <c r="I106" s="594"/>
      <c r="J106" s="594"/>
      <c r="K106" s="594"/>
      <c r="L106" s="594"/>
      <c r="M106" s="594"/>
      <c r="N106" s="594"/>
      <c r="O106" s="594"/>
      <c r="P106" s="594"/>
      <c r="Q106" s="594"/>
      <c r="R106" s="594"/>
      <c r="S106" s="870"/>
    </row>
    <row r="107" spans="1:19" ht="13.35" customHeight="1" x14ac:dyDescent="0.25">
      <c r="A107" s="599"/>
      <c r="B107" s="1119" t="s">
        <v>875</v>
      </c>
      <c r="C107" s="1120"/>
      <c r="D107" s="1120"/>
      <c r="E107" s="1120"/>
      <c r="F107" s="1121"/>
      <c r="G107" s="594"/>
      <c r="H107" s="594"/>
      <c r="I107" s="594"/>
      <c r="J107" s="594"/>
      <c r="K107" s="594"/>
      <c r="L107" s="594"/>
      <c r="M107" s="594"/>
      <c r="N107" s="594"/>
      <c r="O107" s="594"/>
      <c r="P107" s="594"/>
      <c r="Q107" s="594"/>
      <c r="R107" s="594"/>
      <c r="S107" s="870"/>
    </row>
    <row r="108" spans="1:19" x14ac:dyDescent="0.25">
      <c r="A108" s="599"/>
      <c r="B108" s="61"/>
      <c r="C108" s="29"/>
      <c r="D108" s="29"/>
      <c r="E108" s="29"/>
      <c r="F108" s="594"/>
      <c r="G108" s="594"/>
      <c r="H108" s="594"/>
      <c r="I108" s="594"/>
      <c r="J108" s="594"/>
      <c r="K108" s="594"/>
      <c r="L108" s="594"/>
      <c r="M108" s="594"/>
      <c r="N108" s="594"/>
      <c r="O108" s="594"/>
      <c r="P108" s="594"/>
      <c r="Q108" s="594"/>
      <c r="R108" s="594"/>
      <c r="S108" s="870"/>
    </row>
    <row r="109" spans="1:19" ht="26.4" x14ac:dyDescent="0.25">
      <c r="A109" s="599"/>
      <c r="B109" s="784"/>
      <c r="C109" s="911" t="s">
        <v>820</v>
      </c>
      <c r="D109" s="912" t="s">
        <v>876</v>
      </c>
      <c r="E109" s="912" t="s">
        <v>877</v>
      </c>
      <c r="F109" s="913" t="s">
        <v>837</v>
      </c>
      <c r="G109" s="891"/>
      <c r="H109" s="891"/>
      <c r="I109" s="891"/>
      <c r="J109" s="891"/>
      <c r="K109" s="891"/>
      <c r="L109" s="891"/>
      <c r="M109" s="891"/>
      <c r="N109" s="891"/>
      <c r="O109" s="891"/>
      <c r="P109" s="891"/>
      <c r="Q109" s="891"/>
      <c r="R109" s="891"/>
      <c r="S109" s="601"/>
    </row>
    <row r="110" spans="1:19" x14ac:dyDescent="0.25">
      <c r="A110" s="599"/>
      <c r="B110" s="784"/>
      <c r="C110" s="903"/>
      <c r="D110" s="891" t="s">
        <v>757</v>
      </c>
      <c r="E110" s="891" t="s">
        <v>862</v>
      </c>
      <c r="F110" s="904" t="s">
        <v>757</v>
      </c>
      <c r="G110" s="891"/>
      <c r="H110" s="891"/>
      <c r="I110" s="891"/>
      <c r="J110" s="891"/>
      <c r="K110" s="891"/>
      <c r="L110" s="891"/>
      <c r="M110" s="891"/>
      <c r="N110" s="891"/>
      <c r="O110" s="891"/>
      <c r="P110" s="891"/>
      <c r="Q110" s="891"/>
      <c r="R110" s="891"/>
      <c r="S110" s="601"/>
    </row>
    <row r="111" spans="1:19" s="67" customFormat="1" ht="26.4" x14ac:dyDescent="0.3">
      <c r="A111" s="905"/>
      <c r="B111" s="906"/>
      <c r="C111" s="914" t="s">
        <v>829</v>
      </c>
      <c r="D111" s="68">
        <f>'Market Consistent Balance Sheet'!K67</f>
        <v>0</v>
      </c>
      <c r="E111" s="910">
        <v>0.15</v>
      </c>
      <c r="F111" s="69">
        <f>E111*D111</f>
        <v>0</v>
      </c>
      <c r="G111" s="396"/>
      <c r="H111" s="396"/>
      <c r="I111" s="396"/>
      <c r="J111" s="396"/>
      <c r="K111" s="396"/>
      <c r="L111" s="396"/>
      <c r="M111" s="396"/>
      <c r="N111" s="396"/>
      <c r="O111" s="396"/>
      <c r="P111" s="396"/>
      <c r="Q111" s="396"/>
      <c r="R111" s="396"/>
      <c r="S111" s="909"/>
    </row>
    <row r="112" spans="1:19" x14ac:dyDescent="0.25">
      <c r="A112" s="599"/>
      <c r="B112" s="894"/>
      <c r="C112" s="30"/>
      <c r="D112" s="594"/>
      <c r="E112" s="31"/>
      <c r="F112" s="594"/>
      <c r="G112" s="594"/>
      <c r="H112" s="594"/>
      <c r="I112" s="594"/>
      <c r="J112" s="594"/>
      <c r="K112" s="594"/>
      <c r="L112" s="594"/>
      <c r="M112" s="594"/>
      <c r="N112" s="594"/>
      <c r="O112" s="594"/>
      <c r="P112" s="594"/>
      <c r="Q112" s="594"/>
      <c r="R112" s="594"/>
      <c r="S112" s="870"/>
    </row>
    <row r="113" spans="1:19" x14ac:dyDescent="0.25">
      <c r="A113" s="599"/>
      <c r="B113" s="784"/>
      <c r="C113" s="32"/>
      <c r="D113" s="63" t="s">
        <v>878</v>
      </c>
      <c r="E113" s="594"/>
      <c r="F113" s="895">
        <f>F111</f>
        <v>0</v>
      </c>
      <c r="G113" s="594"/>
      <c r="H113" s="594"/>
      <c r="I113" s="594"/>
      <c r="J113" s="594"/>
      <c r="K113" s="594"/>
      <c r="L113" s="594"/>
      <c r="M113" s="594"/>
      <c r="N113" s="594"/>
      <c r="O113" s="594"/>
      <c r="P113" s="594"/>
      <c r="Q113" s="594"/>
      <c r="R113" s="594"/>
      <c r="S113" s="601"/>
    </row>
    <row r="114" spans="1:19" ht="14.4" x14ac:dyDescent="0.3">
      <c r="A114" s="599"/>
      <c r="B114" s="784"/>
      <c r="C114" s="32"/>
      <c r="D114" s="63"/>
      <c r="E114" s="594"/>
      <c r="F114"/>
      <c r="G114"/>
      <c r="H114"/>
      <c r="I114"/>
      <c r="J114"/>
      <c r="K114"/>
      <c r="L114"/>
      <c r="M114"/>
      <c r="N114"/>
      <c r="O114" s="594"/>
      <c r="P114" s="594"/>
      <c r="Q114" s="594"/>
      <c r="R114" s="594"/>
      <c r="S114" s="601"/>
    </row>
    <row r="115" spans="1:19" ht="26.4" x14ac:dyDescent="0.3">
      <c r="A115" s="599"/>
      <c r="B115" s="784"/>
      <c r="C115" s="861" t="s">
        <v>820</v>
      </c>
      <c r="D115" s="861" t="s">
        <v>879</v>
      </c>
      <c r="E115" s="861" t="s">
        <v>880</v>
      </c>
      <c r="F115"/>
      <c r="G115"/>
      <c r="H115"/>
      <c r="I115"/>
      <c r="J115"/>
      <c r="K115"/>
      <c r="L115"/>
      <c r="M115"/>
      <c r="N115"/>
      <c r="O115" s="594"/>
      <c r="P115" s="594"/>
      <c r="Q115" s="594"/>
      <c r="R115" s="594"/>
      <c r="S115" s="601"/>
    </row>
    <row r="116" spans="1:19" ht="14.4" x14ac:dyDescent="0.3">
      <c r="A116" s="599"/>
      <c r="B116" s="784"/>
      <c r="C116" s="667" t="s">
        <v>268</v>
      </c>
      <c r="D116" s="897">
        <f>'Market Consistent Balance Sheet'!O67</f>
        <v>0</v>
      </c>
      <c r="E116" s="863" t="e">
        <f>$F$113/SUM($D$116:$D$121)*D116</f>
        <v>#DIV/0!</v>
      </c>
      <c r="F116"/>
      <c r="G116"/>
      <c r="H116"/>
      <c r="I116"/>
      <c r="J116"/>
      <c r="K116"/>
      <c r="L116"/>
      <c r="M116"/>
      <c r="N116"/>
      <c r="O116" s="594"/>
      <c r="P116" s="594"/>
      <c r="Q116" s="594"/>
      <c r="R116" s="594"/>
      <c r="S116" s="601"/>
    </row>
    <row r="117" spans="1:19" ht="14.4" x14ac:dyDescent="0.3">
      <c r="A117" s="599"/>
      <c r="B117" s="784"/>
      <c r="C117" s="667" t="s">
        <v>213</v>
      </c>
      <c r="D117" s="897">
        <f>'Market Consistent Balance Sheet'!P67</f>
        <v>0</v>
      </c>
      <c r="E117" s="863" t="e">
        <f t="shared" ref="E117:E121" si="19">$F$113/SUM($D$116:$D$121)*D117</f>
        <v>#DIV/0!</v>
      </c>
      <c r="F117"/>
      <c r="G117"/>
      <c r="H117"/>
      <c r="I117"/>
      <c r="J117"/>
      <c r="K117"/>
      <c r="L117"/>
      <c r="M117"/>
      <c r="N117"/>
      <c r="O117" s="594"/>
      <c r="P117" s="594"/>
      <c r="Q117" s="594"/>
      <c r="R117" s="594"/>
      <c r="S117" s="601"/>
    </row>
    <row r="118" spans="1:19" ht="14.4" x14ac:dyDescent="0.3">
      <c r="A118" s="599"/>
      <c r="B118" s="784"/>
      <c r="C118" s="667" t="s">
        <v>214</v>
      </c>
      <c r="D118" s="897">
        <f>'Market Consistent Balance Sheet'!Q67</f>
        <v>0</v>
      </c>
      <c r="E118" s="863" t="e">
        <f t="shared" si="19"/>
        <v>#DIV/0!</v>
      </c>
      <c r="F118"/>
      <c r="G118"/>
      <c r="H118"/>
      <c r="I118"/>
      <c r="J118"/>
      <c r="K118"/>
      <c r="L118"/>
      <c r="M118"/>
      <c r="N118"/>
      <c r="O118" s="594"/>
      <c r="P118" s="594"/>
      <c r="Q118" s="594"/>
      <c r="R118" s="594"/>
      <c r="S118" s="601"/>
    </row>
    <row r="119" spans="1:19" ht="14.4" x14ac:dyDescent="0.3">
      <c r="A119" s="599"/>
      <c r="B119" s="784"/>
      <c r="C119" s="667" t="s">
        <v>215</v>
      </c>
      <c r="D119" s="897">
        <f>'Market Consistent Balance Sheet'!R67</f>
        <v>0</v>
      </c>
      <c r="E119" s="863" t="e">
        <f t="shared" si="19"/>
        <v>#DIV/0!</v>
      </c>
      <c r="F119"/>
      <c r="G119"/>
      <c r="H119"/>
      <c r="I119"/>
      <c r="J119"/>
      <c r="K119"/>
      <c r="L119"/>
      <c r="M119"/>
      <c r="N119"/>
      <c r="O119" s="594"/>
      <c r="P119" s="594"/>
      <c r="Q119" s="594"/>
      <c r="R119" s="594"/>
      <c r="S119" s="601"/>
    </row>
    <row r="120" spans="1:19" ht="14.4" x14ac:dyDescent="0.3">
      <c r="A120" s="599"/>
      <c r="B120" s="784"/>
      <c r="C120" s="667" t="s">
        <v>216</v>
      </c>
      <c r="D120" s="897">
        <f>'Market Consistent Balance Sheet'!S67</f>
        <v>0</v>
      </c>
      <c r="E120" s="863" t="e">
        <f t="shared" si="19"/>
        <v>#DIV/0!</v>
      </c>
      <c r="F120"/>
      <c r="G120"/>
      <c r="H120"/>
      <c r="I120"/>
      <c r="J120"/>
      <c r="K120"/>
      <c r="L120"/>
      <c r="M120"/>
      <c r="N120"/>
      <c r="O120" s="594"/>
      <c r="P120" s="594"/>
      <c r="Q120" s="594"/>
      <c r="R120" s="594"/>
      <c r="S120" s="601"/>
    </row>
    <row r="121" spans="1:19" ht="14.4" x14ac:dyDescent="0.3">
      <c r="A121" s="599"/>
      <c r="B121" s="784"/>
      <c r="C121" s="667" t="s">
        <v>217</v>
      </c>
      <c r="D121" s="897">
        <f>'Market Consistent Balance Sheet'!T67</f>
        <v>0</v>
      </c>
      <c r="E121" s="863" t="e">
        <f t="shared" si="19"/>
        <v>#DIV/0!</v>
      </c>
      <c r="F121"/>
      <c r="G121"/>
      <c r="H121"/>
      <c r="I121"/>
      <c r="J121"/>
      <c r="K121"/>
      <c r="L121"/>
      <c r="M121"/>
      <c r="N121"/>
      <c r="O121" s="594"/>
      <c r="P121" s="594"/>
      <c r="Q121" s="594"/>
      <c r="R121" s="594"/>
      <c r="S121" s="601"/>
    </row>
    <row r="122" spans="1:19" x14ac:dyDescent="0.25">
      <c r="A122" s="915"/>
      <c r="B122" s="838"/>
      <c r="C122" s="612"/>
      <c r="D122" s="898" t="b">
        <f>SUM(D116:D121)=D111</f>
        <v>1</v>
      </c>
      <c r="E122" s="839"/>
      <c r="F122" s="612"/>
      <c r="G122" s="612"/>
      <c r="H122" s="612"/>
      <c r="I122" s="612"/>
      <c r="J122" s="612"/>
      <c r="K122" s="612"/>
      <c r="L122" s="612"/>
      <c r="M122" s="612"/>
      <c r="N122" s="612"/>
      <c r="O122" s="612"/>
      <c r="P122" s="612"/>
      <c r="Q122" s="612"/>
      <c r="R122" s="612"/>
      <c r="S122" s="899"/>
    </row>
    <row r="123" spans="1:19" x14ac:dyDescent="0.25">
      <c r="A123" s="599"/>
      <c r="B123" s="594"/>
      <c r="C123" s="594"/>
      <c r="D123" s="594"/>
      <c r="E123" s="685"/>
      <c r="F123" s="685"/>
      <c r="G123" s="685"/>
      <c r="H123" s="685"/>
      <c r="I123" s="685"/>
      <c r="J123" s="685"/>
      <c r="K123" s="685"/>
      <c r="L123" s="685"/>
      <c r="M123" s="685"/>
      <c r="N123" s="685"/>
      <c r="O123" s="685"/>
      <c r="P123" s="685"/>
      <c r="Q123" s="685"/>
      <c r="R123" s="685"/>
      <c r="S123" s="870"/>
    </row>
    <row r="124" spans="1:19" x14ac:dyDescent="0.25">
      <c r="A124" s="599"/>
      <c r="B124" s="1122" t="s">
        <v>881</v>
      </c>
      <c r="C124" s="1123"/>
      <c r="D124" s="1123"/>
      <c r="E124" s="1123"/>
      <c r="F124" s="1123"/>
      <c r="G124" s="1123"/>
      <c r="H124" s="1123"/>
      <c r="I124" s="1123"/>
      <c r="J124" s="1123"/>
      <c r="K124" s="1123"/>
      <c r="L124" s="1123"/>
      <c r="M124" s="1123"/>
      <c r="N124" s="1123"/>
      <c r="O124" s="1123"/>
      <c r="P124" s="1123"/>
      <c r="Q124" s="1123"/>
      <c r="R124" s="1123"/>
      <c r="S124" s="1124"/>
    </row>
    <row r="125" spans="1:19" x14ac:dyDescent="0.25">
      <c r="A125" s="916"/>
      <c r="B125" s="784"/>
      <c r="C125" s="594"/>
      <c r="D125" s="685"/>
      <c r="E125" s="685"/>
      <c r="F125" s="594"/>
      <c r="G125" s="594"/>
      <c r="H125" s="594"/>
      <c r="I125" s="594"/>
      <c r="J125" s="594"/>
      <c r="K125" s="594"/>
      <c r="L125" s="594"/>
      <c r="M125" s="594"/>
      <c r="N125" s="594"/>
      <c r="O125" s="594"/>
      <c r="P125" s="594"/>
      <c r="Q125" s="594"/>
      <c r="R125" s="594"/>
      <c r="S125" s="870"/>
    </row>
    <row r="126" spans="1:19" ht="14.85" customHeight="1" x14ac:dyDescent="0.25">
      <c r="A126" s="916"/>
      <c r="B126" s="1119" t="s">
        <v>882</v>
      </c>
      <c r="C126" s="1120"/>
      <c r="D126" s="1120"/>
      <c r="E126" s="1120"/>
      <c r="F126" s="1121"/>
      <c r="G126" s="29"/>
      <c r="H126" s="29"/>
      <c r="I126" s="29"/>
      <c r="J126" s="29"/>
      <c r="K126" s="29"/>
      <c r="L126" s="29"/>
      <c r="M126" s="29"/>
      <c r="N126" s="29"/>
      <c r="O126" s="594"/>
      <c r="P126" s="594"/>
      <c r="Q126" s="594"/>
      <c r="R126" s="594"/>
      <c r="S126" s="601"/>
    </row>
    <row r="127" spans="1:19" x14ac:dyDescent="0.25">
      <c r="A127" s="916"/>
      <c r="B127" s="61"/>
      <c r="C127" s="29"/>
      <c r="D127" s="29"/>
      <c r="E127" s="29"/>
      <c r="F127" s="594"/>
      <c r="G127" s="594"/>
      <c r="H127" s="594"/>
      <c r="I127" s="594"/>
      <c r="J127" s="594"/>
      <c r="K127" s="594"/>
      <c r="L127" s="594"/>
      <c r="M127" s="594"/>
      <c r="N127" s="594"/>
      <c r="O127" s="594"/>
      <c r="P127" s="594"/>
      <c r="Q127" s="594"/>
      <c r="R127" s="594"/>
      <c r="S127" s="870"/>
    </row>
    <row r="128" spans="1:19" ht="14.85" customHeight="1" x14ac:dyDescent="0.25">
      <c r="A128" s="916"/>
      <c r="B128" s="894"/>
      <c r="C128" s="917" t="s">
        <v>820</v>
      </c>
      <c r="D128" s="861" t="s">
        <v>883</v>
      </c>
      <c r="E128" s="861" t="s">
        <v>884</v>
      </c>
      <c r="F128" s="861" t="s">
        <v>861</v>
      </c>
      <c r="G128" s="891"/>
      <c r="H128" s="891"/>
      <c r="I128" s="891"/>
      <c r="J128" s="891"/>
      <c r="K128" s="891"/>
      <c r="L128" s="891"/>
      <c r="M128" s="891"/>
      <c r="N128" s="891"/>
      <c r="O128" s="594"/>
      <c r="P128" s="594"/>
      <c r="Q128" s="594"/>
      <c r="R128" s="594"/>
      <c r="S128" s="601"/>
    </row>
    <row r="129" spans="1:19" x14ac:dyDescent="0.25">
      <c r="A129" s="916"/>
      <c r="B129" s="894"/>
      <c r="C129" s="667"/>
      <c r="D129" s="728" t="s">
        <v>757</v>
      </c>
      <c r="E129" s="728" t="s">
        <v>862</v>
      </c>
      <c r="F129" s="728" t="s">
        <v>757</v>
      </c>
      <c r="G129" s="891"/>
      <c r="H129" s="891"/>
      <c r="I129" s="891"/>
      <c r="J129" s="891"/>
      <c r="K129" s="891"/>
      <c r="L129" s="891"/>
      <c r="M129" s="891"/>
      <c r="N129" s="891"/>
      <c r="O129" s="594"/>
      <c r="P129" s="594"/>
      <c r="Q129" s="594"/>
      <c r="R129" s="594"/>
      <c r="S129" s="601"/>
    </row>
    <row r="130" spans="1:19" ht="26.4" x14ac:dyDescent="0.25">
      <c r="A130" s="916"/>
      <c r="B130" s="894"/>
      <c r="C130" s="907" t="str">
        <f>'Table 1A - Unit Trusts'!B8</f>
        <v>Government Securities and Debt Securities/Deposits guaranteed by Government</v>
      </c>
      <c r="D130" s="918">
        <f>'Table 1A - Unit Trusts'!C8</f>
        <v>0</v>
      </c>
      <c r="E130" s="919">
        <v>0</v>
      </c>
      <c r="F130" s="70">
        <f t="shared" ref="F130:F135" si="20">D130*E130</f>
        <v>0</v>
      </c>
      <c r="G130" s="397"/>
      <c r="H130" s="397"/>
      <c r="I130" s="397"/>
      <c r="J130" s="397"/>
      <c r="K130" s="397"/>
      <c r="L130" s="397"/>
      <c r="M130" s="397"/>
      <c r="N130" s="397"/>
      <c r="O130" s="594"/>
      <c r="P130" s="594"/>
      <c r="Q130" s="594"/>
      <c r="R130" s="594"/>
      <c r="S130" s="601"/>
    </row>
    <row r="131" spans="1:19" ht="14.85" customHeight="1" x14ac:dyDescent="0.25">
      <c r="A131" s="916"/>
      <c r="B131" s="894"/>
      <c r="C131" s="907" t="str">
        <f>'Table 1A - Unit Trusts'!B9</f>
        <v>Money market instruments, including cash</v>
      </c>
      <c r="D131" s="918">
        <f>'Table 1A - Unit Trusts'!C9</f>
        <v>0</v>
      </c>
      <c r="E131" s="919">
        <v>1.6E-2</v>
      </c>
      <c r="F131" s="70">
        <f t="shared" si="20"/>
        <v>0</v>
      </c>
      <c r="G131" s="397"/>
      <c r="H131" s="397"/>
      <c r="I131" s="397"/>
      <c r="J131" s="397"/>
      <c r="K131" s="397"/>
      <c r="L131" s="397"/>
      <c r="M131" s="397"/>
      <c r="N131" s="397"/>
      <c r="O131" s="594"/>
      <c r="P131" s="594"/>
      <c r="Q131" s="594"/>
      <c r="R131" s="594"/>
      <c r="S131" s="601"/>
    </row>
    <row r="132" spans="1:19" ht="14.85" customHeight="1" x14ac:dyDescent="0.25">
      <c r="A132" s="916"/>
      <c r="B132" s="894"/>
      <c r="C132" s="907" t="str">
        <f>'Table 1A - Unit Trusts'!B10</f>
        <v>Ordinary shares</v>
      </c>
      <c r="D132" s="918">
        <f>'Table 1A - Unit Trusts'!C10</f>
        <v>0</v>
      </c>
      <c r="E132" s="919">
        <v>0.35</v>
      </c>
      <c r="F132" s="70">
        <f t="shared" si="20"/>
        <v>0</v>
      </c>
      <c r="G132" s="397"/>
      <c r="H132" s="397"/>
      <c r="I132" s="397"/>
      <c r="J132" s="397"/>
      <c r="K132" s="397"/>
      <c r="L132" s="397"/>
      <c r="M132" s="397"/>
      <c r="N132" s="397"/>
      <c r="O132" s="594"/>
      <c r="P132" s="594"/>
      <c r="Q132" s="594"/>
      <c r="R132" s="594"/>
      <c r="S132" s="601"/>
    </row>
    <row r="133" spans="1:19" ht="14.85" customHeight="1" x14ac:dyDescent="0.25">
      <c r="A133" s="916"/>
      <c r="B133" s="894"/>
      <c r="C133" s="907" t="str">
        <f>'Table 1A - Unit Trusts'!B11</f>
        <v>Debt securities and corporate debt</v>
      </c>
      <c r="D133" s="918">
        <f>'Table 1A - Unit Trusts'!C11</f>
        <v>0</v>
      </c>
      <c r="E133" s="919">
        <v>0.04</v>
      </c>
      <c r="F133" s="70">
        <f t="shared" si="20"/>
        <v>0</v>
      </c>
      <c r="G133" s="397"/>
      <c r="H133" s="397"/>
      <c r="I133" s="397"/>
      <c r="J133" s="397"/>
      <c r="K133" s="397"/>
      <c r="L133" s="397"/>
      <c r="M133" s="397"/>
      <c r="N133" s="397"/>
      <c r="O133" s="594"/>
      <c r="P133" s="594"/>
      <c r="Q133" s="594"/>
      <c r="R133" s="594"/>
      <c r="S133" s="601"/>
    </row>
    <row r="134" spans="1:19" ht="14.85" customHeight="1" x14ac:dyDescent="0.25">
      <c r="A134" s="916"/>
      <c r="B134" s="894"/>
      <c r="C134" s="907" t="str">
        <f>'Table 1A - Unit Trusts'!B12</f>
        <v>Property</v>
      </c>
      <c r="D134" s="918">
        <f>'Table 1A - Unit Trusts'!C12</f>
        <v>0</v>
      </c>
      <c r="E134" s="919">
        <v>0.25</v>
      </c>
      <c r="F134" s="70">
        <f t="shared" si="20"/>
        <v>0</v>
      </c>
      <c r="G134" s="397"/>
      <c r="H134" s="397"/>
      <c r="I134" s="397"/>
      <c r="J134" s="397"/>
      <c r="K134" s="397"/>
      <c r="L134" s="397"/>
      <c r="M134" s="397"/>
      <c r="N134" s="397"/>
      <c r="O134" s="594"/>
      <c r="P134" s="594"/>
      <c r="Q134" s="594"/>
      <c r="R134" s="594"/>
      <c r="S134" s="601"/>
    </row>
    <row r="135" spans="1:19" ht="14.85" customHeight="1" x14ac:dyDescent="0.25">
      <c r="A135" s="916"/>
      <c r="B135" s="894"/>
      <c r="C135" s="907" t="str">
        <f>'Table 1A - Unit Trusts'!B13</f>
        <v>Other</v>
      </c>
      <c r="D135" s="918">
        <f>'Table 1A - Unit Trusts'!C13</f>
        <v>0</v>
      </c>
      <c r="E135" s="919">
        <v>0.15</v>
      </c>
      <c r="F135" s="70">
        <f t="shared" si="20"/>
        <v>0</v>
      </c>
      <c r="G135" s="397"/>
      <c r="H135" s="397"/>
      <c r="I135" s="397"/>
      <c r="J135" s="397"/>
      <c r="K135" s="397"/>
      <c r="L135" s="397"/>
      <c r="M135" s="397"/>
      <c r="N135" s="397"/>
      <c r="O135" s="594"/>
      <c r="P135" s="594"/>
      <c r="Q135" s="594"/>
      <c r="R135" s="594"/>
      <c r="S135" s="601"/>
    </row>
    <row r="136" spans="1:19" x14ac:dyDescent="0.25">
      <c r="A136" s="916"/>
      <c r="B136" s="894"/>
      <c r="C136" s="594"/>
      <c r="D136" s="30"/>
      <c r="E136" s="594"/>
      <c r="F136" s="31"/>
      <c r="G136" s="31"/>
      <c r="H136" s="31"/>
      <c r="I136" s="31"/>
      <c r="J136" s="31"/>
      <c r="K136" s="31"/>
      <c r="L136" s="31"/>
      <c r="M136" s="31"/>
      <c r="N136" s="31"/>
      <c r="O136" s="594"/>
      <c r="P136" s="594"/>
      <c r="Q136" s="594"/>
      <c r="R136" s="594"/>
      <c r="S136" s="870"/>
    </row>
    <row r="137" spans="1:19" x14ac:dyDescent="0.25">
      <c r="A137" s="599"/>
      <c r="B137" s="784"/>
      <c r="C137" s="594"/>
      <c r="D137" s="32" t="s">
        <v>885</v>
      </c>
      <c r="E137" s="594"/>
      <c r="F137" s="563">
        <f>SUM(F130:F135)</f>
        <v>0</v>
      </c>
      <c r="G137" s="406"/>
      <c r="H137" s="406"/>
      <c r="I137" s="406"/>
      <c r="J137" s="406"/>
      <c r="K137" s="406"/>
      <c r="L137" s="406"/>
      <c r="M137" s="406"/>
      <c r="N137" s="406"/>
      <c r="O137" s="594"/>
      <c r="P137" s="594"/>
      <c r="Q137" s="594"/>
      <c r="R137" s="594"/>
      <c r="S137" s="601"/>
    </row>
    <row r="138" spans="1:19" ht="14.4" x14ac:dyDescent="0.3">
      <c r="A138" s="599"/>
      <c r="B138" s="784"/>
      <c r="C138" s="594"/>
      <c r="D138" s="32"/>
      <c r="E138" s="594"/>
      <c r="F138"/>
      <c r="G138"/>
      <c r="H138"/>
      <c r="I138"/>
      <c r="J138"/>
      <c r="K138"/>
      <c r="L138"/>
      <c r="M138"/>
      <c r="N138"/>
      <c r="O138" s="594"/>
      <c r="P138" s="594"/>
      <c r="Q138" s="594"/>
      <c r="R138" s="594"/>
      <c r="S138" s="601"/>
    </row>
    <row r="139" spans="1:19" ht="39.6" x14ac:dyDescent="0.3">
      <c r="A139" s="599"/>
      <c r="B139" s="784"/>
      <c r="C139" s="861" t="s">
        <v>820</v>
      </c>
      <c r="D139" s="861" t="s">
        <v>886</v>
      </c>
      <c r="E139" s="861" t="s">
        <v>887</v>
      </c>
      <c r="F139"/>
      <c r="G139"/>
      <c r="H139"/>
      <c r="I139"/>
      <c r="J139"/>
      <c r="K139"/>
      <c r="L139"/>
      <c r="M139"/>
      <c r="N139"/>
      <c r="O139" s="594"/>
      <c r="P139" s="594"/>
      <c r="Q139" s="594"/>
      <c r="R139" s="594"/>
      <c r="S139" s="601"/>
    </row>
    <row r="140" spans="1:19" ht="14.4" x14ac:dyDescent="0.3">
      <c r="A140" s="599"/>
      <c r="B140" s="784"/>
      <c r="C140" s="667" t="s">
        <v>268</v>
      </c>
      <c r="D140" s="897">
        <f>'Market Consistent Balance Sheet'!O66</f>
        <v>0</v>
      </c>
      <c r="E140" s="863" t="e">
        <f>$F$137/SUM($D$140:$D$145)*D140</f>
        <v>#DIV/0!</v>
      </c>
      <c r="F140"/>
      <c r="G140"/>
      <c r="H140"/>
      <c r="I140"/>
      <c r="J140"/>
      <c r="K140"/>
      <c r="L140"/>
      <c r="M140"/>
      <c r="N140"/>
      <c r="O140" s="594"/>
      <c r="P140" s="594"/>
      <c r="Q140" s="594"/>
      <c r="R140" s="594"/>
      <c r="S140" s="601"/>
    </row>
    <row r="141" spans="1:19" ht="14.4" x14ac:dyDescent="0.3">
      <c r="A141" s="599"/>
      <c r="B141" s="784"/>
      <c r="C141" s="667" t="s">
        <v>213</v>
      </c>
      <c r="D141" s="897">
        <f>'Market Consistent Balance Sheet'!P66</f>
        <v>0</v>
      </c>
      <c r="E141" s="863" t="e">
        <f t="shared" ref="E141:E145" si="21">$F$137/SUM($D$140:$D$145)*D141</f>
        <v>#DIV/0!</v>
      </c>
      <c r="F141"/>
      <c r="G141"/>
      <c r="H141"/>
      <c r="I141"/>
      <c r="J141"/>
      <c r="K141"/>
      <c r="L141"/>
      <c r="M141"/>
      <c r="N141"/>
      <c r="O141" s="594"/>
      <c r="P141" s="594"/>
      <c r="Q141" s="594"/>
      <c r="R141" s="594"/>
      <c r="S141" s="601"/>
    </row>
    <row r="142" spans="1:19" ht="14.4" x14ac:dyDescent="0.3">
      <c r="A142" s="599"/>
      <c r="B142" s="784"/>
      <c r="C142" s="667" t="s">
        <v>214</v>
      </c>
      <c r="D142" s="897">
        <f>'Market Consistent Balance Sheet'!Q66</f>
        <v>0</v>
      </c>
      <c r="E142" s="863" t="e">
        <f t="shared" si="21"/>
        <v>#DIV/0!</v>
      </c>
      <c r="F142"/>
      <c r="G142"/>
      <c r="H142"/>
      <c r="I142"/>
      <c r="J142"/>
      <c r="K142"/>
      <c r="L142"/>
      <c r="M142"/>
      <c r="N142"/>
      <c r="O142" s="594"/>
      <c r="P142" s="594"/>
      <c r="Q142" s="594"/>
      <c r="R142" s="594"/>
      <c r="S142" s="601"/>
    </row>
    <row r="143" spans="1:19" ht="14.4" x14ac:dyDescent="0.3">
      <c r="A143" s="599"/>
      <c r="B143" s="784"/>
      <c r="C143" s="667" t="s">
        <v>215</v>
      </c>
      <c r="D143" s="897">
        <f>'Market Consistent Balance Sheet'!R66</f>
        <v>0</v>
      </c>
      <c r="E143" s="863" t="e">
        <f t="shared" si="21"/>
        <v>#DIV/0!</v>
      </c>
      <c r="F143"/>
      <c r="G143"/>
      <c r="H143"/>
      <c r="I143"/>
      <c r="J143"/>
      <c r="K143"/>
      <c r="L143"/>
      <c r="M143"/>
      <c r="N143"/>
      <c r="O143" s="594"/>
      <c r="P143" s="594"/>
      <c r="Q143" s="594"/>
      <c r="R143" s="594"/>
      <c r="S143" s="601"/>
    </row>
    <row r="144" spans="1:19" ht="14.4" x14ac:dyDescent="0.3">
      <c r="A144" s="599"/>
      <c r="B144" s="784"/>
      <c r="C144" s="667" t="s">
        <v>216</v>
      </c>
      <c r="D144" s="897">
        <f>'Market Consistent Balance Sheet'!S66</f>
        <v>0</v>
      </c>
      <c r="E144" s="863" t="e">
        <f t="shared" si="21"/>
        <v>#DIV/0!</v>
      </c>
      <c r="F144"/>
      <c r="G144"/>
      <c r="H144"/>
      <c r="I144"/>
      <c r="J144"/>
      <c r="K144"/>
      <c r="L144"/>
      <c r="M144"/>
      <c r="N144"/>
      <c r="O144" s="594"/>
      <c r="P144" s="594"/>
      <c r="Q144" s="594"/>
      <c r="R144" s="594"/>
      <c r="S144" s="601"/>
    </row>
    <row r="145" spans="1:19" ht="14.4" x14ac:dyDescent="0.3">
      <c r="A145" s="599"/>
      <c r="B145" s="784"/>
      <c r="C145" s="667" t="s">
        <v>217</v>
      </c>
      <c r="D145" s="897">
        <f>'Market Consistent Balance Sheet'!T66</f>
        <v>0</v>
      </c>
      <c r="E145" s="863" t="e">
        <f t="shared" si="21"/>
        <v>#DIV/0!</v>
      </c>
      <c r="F145"/>
      <c r="G145"/>
      <c r="H145"/>
      <c r="I145"/>
      <c r="J145"/>
      <c r="K145"/>
      <c r="L145"/>
      <c r="M145"/>
      <c r="N145"/>
      <c r="O145" s="594"/>
      <c r="P145" s="594"/>
      <c r="Q145" s="594"/>
      <c r="R145" s="594"/>
      <c r="S145" s="601"/>
    </row>
    <row r="146" spans="1:19" ht="14.4" x14ac:dyDescent="0.3">
      <c r="A146" s="599"/>
      <c r="B146" s="64"/>
      <c r="C146" s="612"/>
      <c r="D146" s="898" t="b">
        <f>SUM(D140:D145)=SUM(D130:D135)</f>
        <v>1</v>
      </c>
      <c r="E146"/>
      <c r="F146"/>
      <c r="G146"/>
      <c r="H146"/>
      <c r="I146"/>
      <c r="J146"/>
      <c r="K146"/>
      <c r="L146"/>
      <c r="M146"/>
      <c r="N146"/>
      <c r="O146" s="594"/>
      <c r="P146" s="594"/>
      <c r="Q146" s="594"/>
      <c r="R146" s="594"/>
      <c r="S146" s="601"/>
    </row>
    <row r="147" spans="1:19" ht="13.8" thickBot="1" x14ac:dyDescent="0.3">
      <c r="A147" s="602"/>
      <c r="B147" s="920"/>
      <c r="C147" s="920"/>
      <c r="D147" s="920"/>
      <c r="E147" s="921"/>
      <c r="F147" s="921"/>
      <c r="G147" s="921"/>
      <c r="H147" s="921"/>
      <c r="I147" s="921"/>
      <c r="J147" s="921"/>
      <c r="K147" s="921"/>
      <c r="L147" s="921"/>
      <c r="M147" s="921"/>
      <c r="N147" s="921"/>
      <c r="O147" s="921"/>
      <c r="P147" s="921"/>
      <c r="Q147" s="921"/>
      <c r="R147" s="921"/>
      <c r="S147" s="922"/>
    </row>
  </sheetData>
  <mergeCells count="33">
    <mergeCell ref="B5:S6"/>
    <mergeCell ref="A1:S1"/>
    <mergeCell ref="B126:F126"/>
    <mergeCell ref="B105:S105"/>
    <mergeCell ref="B107:F107"/>
    <mergeCell ref="B86:F86"/>
    <mergeCell ref="B65:F65"/>
    <mergeCell ref="B124:S124"/>
    <mergeCell ref="B43:S43"/>
    <mergeCell ref="B84:S84"/>
    <mergeCell ref="B63:S63"/>
    <mergeCell ref="B23:S23"/>
    <mergeCell ref="D26:E26"/>
    <mergeCell ref="D46:E46"/>
    <mergeCell ref="F26:G26"/>
    <mergeCell ref="F46:G46"/>
    <mergeCell ref="D8:E8"/>
    <mergeCell ref="F8:G8"/>
    <mergeCell ref="H8:I8"/>
    <mergeCell ref="J8:K8"/>
    <mergeCell ref="L8:M8"/>
    <mergeCell ref="P26:Q26"/>
    <mergeCell ref="P46:Q46"/>
    <mergeCell ref="H26:I26"/>
    <mergeCell ref="J26:K26"/>
    <mergeCell ref="P8:Q8"/>
    <mergeCell ref="N8:O8"/>
    <mergeCell ref="H46:I46"/>
    <mergeCell ref="J46:K46"/>
    <mergeCell ref="L46:M46"/>
    <mergeCell ref="N46:O46"/>
    <mergeCell ref="L26:M26"/>
    <mergeCell ref="N26:O26"/>
  </mergeCells>
  <pageMargins left="0.75" right="0.75" top="1" bottom="1" header="0.5" footer="0.5"/>
  <pageSetup orientation="portrait" r:id="rId1"/>
  <headerFooter alignWithMargins="0">
    <oddFooter>&amp;L&amp;1#&amp;"Calibri"&amp;10&amp;K000000John Keells Group - Confidential</oddFooter>
  </headerFooter>
  <ignoredErrors>
    <ignoredError sqref="E35:G35 E37:G39 E41:Q41 E32 E33:G33 G12:Z12 R13:Z13 H20:Q22" formula="1"/>
    <ignoredError sqref="G14:G17 G13:Q13 H14:Q17 H18:Q19" evalError="1" formula="1"/>
    <ignoredError sqref="D13:F13 D18:G19 D14:F17" evalError="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0C8F6-F07F-421F-8E0C-D027A713D5CF}">
  <sheetPr codeName="Sheet33">
    <tabColor rgb="FFFFFF99"/>
  </sheetPr>
  <dimension ref="A1:U1018"/>
  <sheetViews>
    <sheetView showGridLines="0" workbookViewId="0">
      <selection sqref="A1:Q1"/>
    </sheetView>
  </sheetViews>
  <sheetFormatPr defaultColWidth="9.44140625" defaultRowHeight="13.2" x14ac:dyDescent="0.25"/>
  <cols>
    <col min="1" max="1" width="10" style="13" customWidth="1"/>
    <col min="2" max="4" width="19.44140625" style="13" customWidth="1"/>
    <col min="5" max="13" width="19.5546875" style="13" customWidth="1"/>
    <col min="14" max="21" width="18.88671875" style="13" customWidth="1"/>
    <col min="22" max="16384" width="9.44140625" style="13"/>
  </cols>
  <sheetData>
    <row r="1" spans="1:17" x14ac:dyDescent="0.25">
      <c r="A1" s="1139" t="s">
        <v>888</v>
      </c>
      <c r="B1" s="1140"/>
      <c r="C1" s="1140"/>
      <c r="D1" s="1140"/>
      <c r="E1" s="1140"/>
      <c r="F1" s="1140"/>
      <c r="G1" s="1140"/>
      <c r="H1" s="1140"/>
      <c r="I1" s="1140"/>
      <c r="J1" s="1140"/>
      <c r="K1" s="1140"/>
      <c r="L1" s="1140"/>
      <c r="M1" s="1140"/>
      <c r="N1" s="1140"/>
      <c r="O1" s="1140"/>
      <c r="P1" s="1140"/>
      <c r="Q1" s="1140"/>
    </row>
    <row r="2" spans="1:17" x14ac:dyDescent="0.25">
      <c r="A2" s="385" t="s">
        <v>518</v>
      </c>
      <c r="B2" s="44"/>
      <c r="C2" s="44"/>
      <c r="D2" s="44"/>
      <c r="E2" s="44"/>
      <c r="F2" s="44"/>
      <c r="G2" s="44"/>
      <c r="H2" s="44"/>
      <c r="I2" s="44"/>
      <c r="J2" s="44"/>
      <c r="K2" s="44"/>
      <c r="L2" s="44"/>
      <c r="M2" s="44"/>
      <c r="N2" s="594"/>
      <c r="O2" s="594"/>
      <c r="P2" s="594"/>
      <c r="Q2" s="594"/>
    </row>
    <row r="3" spans="1:17" x14ac:dyDescent="0.25">
      <c r="A3" s="784" t="s">
        <v>253</v>
      </c>
      <c r="B3" s="44"/>
      <c r="C3" s="44"/>
      <c r="D3" s="44"/>
      <c r="E3" s="44"/>
      <c r="F3" s="44"/>
      <c r="G3" s="44"/>
      <c r="H3" s="44"/>
      <c r="I3" s="44"/>
      <c r="J3" s="44"/>
      <c r="K3" s="44"/>
      <c r="L3" s="44"/>
      <c r="M3" s="44"/>
      <c r="N3" s="594"/>
      <c r="O3" s="594"/>
      <c r="P3" s="594"/>
      <c r="Q3" s="594"/>
    </row>
    <row r="4" spans="1:17" x14ac:dyDescent="0.25">
      <c r="A4" s="784" t="s">
        <v>530</v>
      </c>
      <c r="B4" s="44"/>
      <c r="C4" s="44"/>
      <c r="D4" s="44"/>
      <c r="E4" s="44"/>
      <c r="F4" s="44"/>
      <c r="G4" s="44"/>
      <c r="H4" s="44"/>
      <c r="I4" s="44"/>
      <c r="J4" s="44"/>
      <c r="K4" s="44"/>
      <c r="L4" s="44"/>
      <c r="M4" s="44"/>
      <c r="N4" s="594"/>
      <c r="O4" s="594"/>
      <c r="P4" s="594"/>
      <c r="Q4" s="594"/>
    </row>
    <row r="5" spans="1:17" x14ac:dyDescent="0.25">
      <c r="A5" s="594"/>
      <c r="B5" s="44"/>
      <c r="C5" s="44"/>
      <c r="D5" s="44"/>
      <c r="E5" s="44"/>
      <c r="F5" s="44"/>
      <c r="G5" s="44"/>
      <c r="H5" s="44"/>
      <c r="I5" s="44"/>
      <c r="J5" s="44"/>
      <c r="K5" s="44"/>
      <c r="L5" s="44"/>
      <c r="M5" s="44"/>
      <c r="N5" s="594"/>
      <c r="O5" s="594"/>
      <c r="P5" s="594"/>
      <c r="Q5" s="594"/>
    </row>
    <row r="6" spans="1:17" x14ac:dyDescent="0.25">
      <c r="A6" s="45" t="s">
        <v>889</v>
      </c>
      <c r="B6" s="44"/>
      <c r="C6" s="44"/>
      <c r="D6" s="44"/>
      <c r="E6" s="44"/>
      <c r="F6" s="44"/>
      <c r="G6" s="44"/>
      <c r="H6" s="44"/>
      <c r="I6" s="44"/>
      <c r="J6" s="44"/>
      <c r="K6" s="44"/>
      <c r="L6" s="44"/>
      <c r="M6" s="44"/>
      <c r="N6" s="594"/>
      <c r="O6" s="594"/>
      <c r="P6" s="594"/>
      <c r="Q6" s="594"/>
    </row>
    <row r="7" spans="1:17" x14ac:dyDescent="0.25">
      <c r="A7" s="45"/>
      <c r="B7" s="44"/>
      <c r="C7" s="44"/>
      <c r="D7" s="44"/>
      <c r="E7" s="44"/>
      <c r="F7" s="44"/>
      <c r="G7" s="44"/>
      <c r="H7" s="44"/>
      <c r="I7" s="44"/>
      <c r="J7" s="44"/>
      <c r="K7" s="44"/>
      <c r="L7" s="44"/>
      <c r="M7" s="44"/>
      <c r="N7" s="594"/>
      <c r="O7" s="594"/>
      <c r="P7" s="594"/>
      <c r="Q7" s="594"/>
    </row>
    <row r="8" spans="1:17" x14ac:dyDescent="0.25">
      <c r="A8" s="841"/>
      <c r="B8" s="456"/>
      <c r="C8" s="456"/>
      <c r="D8" s="456"/>
      <c r="E8" s="456"/>
      <c r="F8" s="456"/>
      <c r="G8" s="456"/>
      <c r="H8" s="456"/>
      <c r="I8" s="456"/>
      <c r="J8" s="456"/>
      <c r="K8" s="456"/>
      <c r="L8" s="456"/>
      <c r="M8" s="456"/>
      <c r="N8" s="841"/>
      <c r="O8" s="841"/>
      <c r="P8" s="841"/>
      <c r="Q8" s="841"/>
    </row>
    <row r="9" spans="1:17" ht="13.8" thickBot="1" x14ac:dyDescent="0.3">
      <c r="A9" s="594"/>
      <c r="B9" s="44"/>
      <c r="C9" s="44"/>
      <c r="D9" s="44"/>
      <c r="E9" s="44"/>
      <c r="F9" s="44"/>
      <c r="G9" s="44"/>
      <c r="H9" s="44"/>
      <c r="I9" s="44"/>
      <c r="J9" s="44"/>
      <c r="K9" s="44"/>
      <c r="L9" s="44"/>
      <c r="M9" s="44"/>
      <c r="N9" s="594"/>
      <c r="O9" s="594"/>
      <c r="P9" s="594"/>
      <c r="Q9" s="594"/>
    </row>
    <row r="10" spans="1:17" ht="27" customHeight="1" x14ac:dyDescent="0.25">
      <c r="A10" s="594"/>
      <c r="B10" s="615"/>
      <c r="C10" s="594"/>
      <c r="D10" s="1128" t="s">
        <v>417</v>
      </c>
      <c r="E10" s="1129"/>
      <c r="F10" s="1128" t="s">
        <v>268</v>
      </c>
      <c r="G10" s="1129"/>
      <c r="H10" s="1136" t="s">
        <v>213</v>
      </c>
      <c r="I10" s="1137"/>
      <c r="J10" s="1136" t="s">
        <v>214</v>
      </c>
      <c r="K10" s="1137"/>
      <c r="L10" s="1136" t="s">
        <v>215</v>
      </c>
      <c r="M10" s="1137"/>
      <c r="N10" s="1136" t="s">
        <v>216</v>
      </c>
      <c r="O10" s="1137"/>
      <c r="P10" s="1128" t="s">
        <v>217</v>
      </c>
      <c r="Q10" s="1129"/>
    </row>
    <row r="11" spans="1:17" ht="40.200000000000003" thickBot="1" x14ac:dyDescent="0.3">
      <c r="A11" s="594"/>
      <c r="B11" s="615"/>
      <c r="C11" s="594"/>
      <c r="D11" s="444" t="s">
        <v>890</v>
      </c>
      <c r="E11" s="445" t="s">
        <v>891</v>
      </c>
      <c r="F11" s="444" t="s">
        <v>890</v>
      </c>
      <c r="G11" s="445" t="s">
        <v>891</v>
      </c>
      <c r="H11" s="444" t="s">
        <v>890</v>
      </c>
      <c r="I11" s="445" t="s">
        <v>891</v>
      </c>
      <c r="J11" s="444" t="s">
        <v>890</v>
      </c>
      <c r="K11" s="445" t="s">
        <v>891</v>
      </c>
      <c r="L11" s="444" t="s">
        <v>890</v>
      </c>
      <c r="M11" s="445" t="s">
        <v>891</v>
      </c>
      <c r="N11" s="444" t="s">
        <v>890</v>
      </c>
      <c r="O11" s="445" t="s">
        <v>891</v>
      </c>
      <c r="P11" s="444" t="s">
        <v>890</v>
      </c>
      <c r="Q11" s="445" t="s">
        <v>891</v>
      </c>
    </row>
    <row r="12" spans="1:17" x14ac:dyDescent="0.25">
      <c r="A12" s="594"/>
      <c r="B12" s="1138" t="s">
        <v>892</v>
      </c>
      <c r="C12" s="1134"/>
      <c r="D12" s="508">
        <f>SUM(F12,H12,J12,L12,N12,P12)</f>
        <v>0</v>
      </c>
      <c r="E12" s="446">
        <f>SUM(G12,I12,K12,M12,O12,Q12)</f>
        <v>0</v>
      </c>
      <c r="F12" s="510"/>
      <c r="G12" s="511"/>
      <c r="H12" s="442"/>
      <c r="I12" s="443"/>
      <c r="J12" s="442"/>
      <c r="K12" s="443"/>
      <c r="L12" s="442"/>
      <c r="M12" s="446">
        <f>L12</f>
        <v>0</v>
      </c>
      <c r="N12" s="442"/>
      <c r="O12" s="443"/>
      <c r="P12" s="442"/>
      <c r="Q12" s="446">
        <f>P12</f>
        <v>0</v>
      </c>
    </row>
    <row r="13" spans="1:17" x14ac:dyDescent="0.25">
      <c r="A13" s="594"/>
      <c r="B13" s="1138" t="s">
        <v>893</v>
      </c>
      <c r="C13" s="1134"/>
      <c r="D13" s="509">
        <f t="shared" ref="D13:D14" si="0">SUM(F13,H13,J13,L13,N13,P13)</f>
        <v>0</v>
      </c>
      <c r="E13" s="447">
        <f t="shared" ref="E13:E14" si="1">SUM(G13,I13,K13,M13,O13,Q13)</f>
        <v>0</v>
      </c>
      <c r="F13" s="512"/>
      <c r="G13" s="513"/>
      <c r="H13" s="440"/>
      <c r="I13" s="441"/>
      <c r="J13" s="440"/>
      <c r="K13" s="441"/>
      <c r="L13" s="440"/>
      <c r="M13" s="447">
        <f>L13</f>
        <v>0</v>
      </c>
      <c r="N13" s="440"/>
      <c r="O13" s="441"/>
      <c r="P13" s="440"/>
      <c r="Q13" s="447">
        <f>P13</f>
        <v>0</v>
      </c>
    </row>
    <row r="14" spans="1:17" x14ac:dyDescent="0.25">
      <c r="A14" s="594"/>
      <c r="B14" s="1138" t="s">
        <v>894</v>
      </c>
      <c r="C14" s="1134"/>
      <c r="D14" s="509">
        <f t="shared" si="0"/>
        <v>0</v>
      </c>
      <c r="E14" s="447">
        <f t="shared" si="1"/>
        <v>0</v>
      </c>
      <c r="F14" s="512"/>
      <c r="G14" s="513"/>
      <c r="H14" s="440"/>
      <c r="I14" s="441"/>
      <c r="J14" s="440"/>
      <c r="K14" s="441"/>
      <c r="L14" s="440"/>
      <c r="M14" s="447">
        <f>L14</f>
        <v>0</v>
      </c>
      <c r="N14" s="440"/>
      <c r="O14" s="441"/>
      <c r="P14" s="440"/>
      <c r="Q14" s="447">
        <f>P14</f>
        <v>0</v>
      </c>
    </row>
    <row r="15" spans="1:17" x14ac:dyDescent="0.25">
      <c r="A15" s="594"/>
      <c r="B15" s="1130" t="s">
        <v>895</v>
      </c>
      <c r="C15" s="1131"/>
      <c r="D15" s="509"/>
      <c r="E15" s="447"/>
      <c r="F15" s="509"/>
      <c r="G15" s="447"/>
      <c r="H15" s="509"/>
      <c r="I15" s="447"/>
      <c r="J15" s="509"/>
      <c r="K15" s="447"/>
      <c r="L15" s="509"/>
      <c r="M15" s="447"/>
      <c r="N15" s="509"/>
      <c r="O15" s="447"/>
      <c r="P15" s="509"/>
      <c r="Q15" s="447"/>
    </row>
    <row r="16" spans="1:17" x14ac:dyDescent="0.25">
      <c r="A16" s="594"/>
      <c r="B16" s="1138" t="s">
        <v>896</v>
      </c>
      <c r="C16" s="1134"/>
      <c r="D16" s="564">
        <f t="shared" ref="D16:Q16" si="2">D13-D12</f>
        <v>0</v>
      </c>
      <c r="E16" s="565">
        <f t="shared" si="2"/>
        <v>0</v>
      </c>
      <c r="F16" s="564">
        <f t="shared" si="2"/>
        <v>0</v>
      </c>
      <c r="G16" s="565">
        <f t="shared" si="2"/>
        <v>0</v>
      </c>
      <c r="H16" s="564">
        <f t="shared" si="2"/>
        <v>0</v>
      </c>
      <c r="I16" s="565">
        <f t="shared" si="2"/>
        <v>0</v>
      </c>
      <c r="J16" s="564">
        <f t="shared" si="2"/>
        <v>0</v>
      </c>
      <c r="K16" s="565">
        <f t="shared" si="2"/>
        <v>0</v>
      </c>
      <c r="L16" s="564">
        <f t="shared" si="2"/>
        <v>0</v>
      </c>
      <c r="M16" s="565">
        <f t="shared" si="2"/>
        <v>0</v>
      </c>
      <c r="N16" s="564">
        <f t="shared" si="2"/>
        <v>0</v>
      </c>
      <c r="O16" s="565">
        <f t="shared" si="2"/>
        <v>0</v>
      </c>
      <c r="P16" s="564">
        <f t="shared" si="2"/>
        <v>0</v>
      </c>
      <c r="Q16" s="565">
        <f t="shared" si="2"/>
        <v>0</v>
      </c>
    </row>
    <row r="17" spans="1:21" ht="13.8" thickBot="1" x14ac:dyDescent="0.3">
      <c r="A17" s="594"/>
      <c r="B17" s="1138" t="s">
        <v>897</v>
      </c>
      <c r="C17" s="1134"/>
      <c r="D17" s="566">
        <f t="shared" ref="D17:Q17" si="3">D14-D12</f>
        <v>0</v>
      </c>
      <c r="E17" s="531">
        <f t="shared" si="3"/>
        <v>0</v>
      </c>
      <c r="F17" s="566">
        <f t="shared" si="3"/>
        <v>0</v>
      </c>
      <c r="G17" s="531">
        <f t="shared" si="3"/>
        <v>0</v>
      </c>
      <c r="H17" s="566">
        <f t="shared" si="3"/>
        <v>0</v>
      </c>
      <c r="I17" s="531">
        <f t="shared" si="3"/>
        <v>0</v>
      </c>
      <c r="J17" s="566">
        <f t="shared" si="3"/>
        <v>0</v>
      </c>
      <c r="K17" s="531">
        <f t="shared" si="3"/>
        <v>0</v>
      </c>
      <c r="L17" s="566">
        <f t="shared" si="3"/>
        <v>0</v>
      </c>
      <c r="M17" s="531">
        <f t="shared" si="3"/>
        <v>0</v>
      </c>
      <c r="N17" s="566">
        <f t="shared" si="3"/>
        <v>0</v>
      </c>
      <c r="O17" s="531">
        <f t="shared" si="3"/>
        <v>0</v>
      </c>
      <c r="P17" s="566">
        <f t="shared" si="3"/>
        <v>0</v>
      </c>
      <c r="Q17" s="531">
        <f t="shared" si="3"/>
        <v>0</v>
      </c>
      <c r="R17" s="594"/>
      <c r="S17" s="594"/>
      <c r="T17" s="594"/>
      <c r="U17" s="594"/>
    </row>
    <row r="18" spans="1:21" ht="15" customHeight="1" x14ac:dyDescent="0.25">
      <c r="A18" s="594"/>
      <c r="B18" s="1141" t="s">
        <v>898</v>
      </c>
      <c r="C18" s="1142"/>
      <c r="D18" s="567" t="b">
        <f>D12=SUM(F12,H12,J12,L12,N12,P12)</f>
        <v>1</v>
      </c>
      <c r="E18" s="594"/>
      <c r="F18" s="594"/>
      <c r="G18" s="594"/>
      <c r="H18" s="594"/>
      <c r="I18" s="594"/>
      <c r="J18" s="594"/>
      <c r="K18" s="594"/>
      <c r="L18" s="594"/>
      <c r="M18" s="594"/>
      <c r="N18" s="594"/>
      <c r="O18" s="594"/>
      <c r="P18" s="594"/>
      <c r="Q18" s="594"/>
      <c r="R18" s="594"/>
      <c r="S18" s="594"/>
      <c r="T18" s="594"/>
      <c r="U18" s="594"/>
    </row>
    <row r="19" spans="1:21" x14ac:dyDescent="0.25">
      <c r="A19" s="594"/>
      <c r="B19" s="1143"/>
      <c r="C19" s="1144"/>
      <c r="D19" s="568" t="b">
        <f>D13=SUM(F13,H13,J13,L13,N13,P13)</f>
        <v>1</v>
      </c>
      <c r="E19" s="594"/>
      <c r="F19" s="594"/>
      <c r="G19" s="594"/>
      <c r="H19" s="594"/>
      <c r="I19" s="594"/>
      <c r="J19" s="594"/>
      <c r="K19" s="594"/>
      <c r="L19" s="594"/>
      <c r="M19" s="594"/>
      <c r="N19" s="594"/>
      <c r="O19" s="594"/>
      <c r="P19" s="594"/>
      <c r="Q19" s="594"/>
      <c r="R19" s="594"/>
      <c r="S19" s="594"/>
      <c r="T19" s="594"/>
      <c r="U19" s="594"/>
    </row>
    <row r="20" spans="1:21" x14ac:dyDescent="0.25">
      <c r="A20" s="594"/>
      <c r="B20" s="1145"/>
      <c r="C20" s="1146"/>
      <c r="D20" s="568" t="b">
        <f>D14=SUM(F14,H14,J14,L14,N14,P14)</f>
        <v>1</v>
      </c>
      <c r="E20" s="594"/>
      <c r="F20" s="594"/>
      <c r="G20" s="594"/>
      <c r="H20" s="594"/>
      <c r="I20" s="594"/>
      <c r="J20" s="594"/>
      <c r="K20" s="594"/>
      <c r="L20" s="594"/>
      <c r="M20" s="594"/>
      <c r="N20" s="594"/>
      <c r="O20" s="594"/>
      <c r="P20" s="594"/>
      <c r="Q20" s="594"/>
      <c r="R20" s="594"/>
      <c r="S20" s="594"/>
      <c r="T20" s="594"/>
      <c r="U20" s="594"/>
    </row>
    <row r="22" spans="1:21" x14ac:dyDescent="0.25">
      <c r="A22" s="594"/>
      <c r="B22" s="44"/>
      <c r="C22" s="44"/>
      <c r="D22" s="44"/>
      <c r="E22" s="44"/>
      <c r="F22" s="44"/>
      <c r="G22" s="44"/>
      <c r="H22" s="44"/>
      <c r="I22" s="44"/>
      <c r="J22" s="44"/>
      <c r="K22" s="44"/>
      <c r="L22" s="44"/>
      <c r="M22" s="44"/>
      <c r="N22" s="594"/>
      <c r="O22" s="594"/>
      <c r="P22" s="594"/>
      <c r="Q22" s="594"/>
      <c r="R22" s="594"/>
      <c r="S22" s="594"/>
      <c r="T22" s="594"/>
      <c r="U22" s="594"/>
    </row>
    <row r="23" spans="1:21" x14ac:dyDescent="0.25">
      <c r="A23" s="594"/>
      <c r="B23" s="44"/>
      <c r="C23" s="44"/>
      <c r="D23" s="44"/>
      <c r="E23" s="44"/>
      <c r="F23" s="44"/>
      <c r="G23" s="44"/>
      <c r="H23" s="44"/>
      <c r="I23" s="44"/>
      <c r="J23" s="44"/>
      <c r="K23" s="44"/>
      <c r="L23" s="44"/>
      <c r="M23" s="44"/>
      <c r="N23" s="594"/>
      <c r="O23" s="594"/>
      <c r="P23" s="594"/>
      <c r="Q23" s="594"/>
      <c r="R23" s="594"/>
      <c r="S23" s="594"/>
      <c r="T23" s="594"/>
      <c r="U23" s="594"/>
    </row>
    <row r="24" spans="1:21" x14ac:dyDescent="0.25">
      <c r="A24" s="45" t="s">
        <v>899</v>
      </c>
      <c r="B24" s="44"/>
      <c r="C24" s="44"/>
      <c r="D24" s="44"/>
      <c r="E24" s="44"/>
      <c r="F24" s="44"/>
      <c r="G24" s="44"/>
      <c r="H24" s="44"/>
      <c r="I24" s="44"/>
      <c r="J24" s="44"/>
      <c r="K24" s="44"/>
      <c r="L24" s="44"/>
      <c r="M24" s="44"/>
      <c r="N24" s="594"/>
      <c r="O24" s="594"/>
      <c r="P24" s="594"/>
      <c r="Q24" s="594"/>
      <c r="R24" s="594"/>
      <c r="S24" s="594"/>
      <c r="T24" s="594"/>
      <c r="U24" s="594"/>
    </row>
    <row r="25" spans="1:21" x14ac:dyDescent="0.25">
      <c r="A25" s="1156"/>
      <c r="B25" s="1156"/>
      <c r="C25" s="1156"/>
      <c r="D25" s="1156"/>
      <c r="E25" s="1156"/>
      <c r="F25" s="1157"/>
      <c r="G25" s="1157"/>
      <c r="H25" s="1157"/>
      <c r="I25" s="685"/>
      <c r="J25" s="594"/>
      <c r="K25" s="594"/>
      <c r="L25" s="594"/>
      <c r="M25" s="594"/>
      <c r="N25" s="594"/>
      <c r="O25" s="594"/>
      <c r="P25" s="594"/>
      <c r="Q25" s="594"/>
      <c r="R25" s="594"/>
      <c r="S25" s="594"/>
      <c r="T25" s="594"/>
      <c r="U25" s="594"/>
    </row>
    <row r="26" spans="1:21" x14ac:dyDescent="0.25">
      <c r="A26" s="594"/>
      <c r="B26" s="594"/>
      <c r="C26" s="594"/>
      <c r="D26" s="594"/>
      <c r="E26" s="594"/>
      <c r="F26" s="841"/>
      <c r="G26" s="841"/>
      <c r="H26" s="841"/>
      <c r="I26" s="841"/>
      <c r="J26" s="841"/>
      <c r="K26" s="841"/>
      <c r="L26" s="841"/>
      <c r="M26" s="841"/>
      <c r="N26" s="841"/>
      <c r="O26" s="841"/>
      <c r="P26" s="841"/>
      <c r="Q26" s="841"/>
      <c r="R26" s="841"/>
      <c r="S26" s="841"/>
      <c r="T26" s="841"/>
      <c r="U26" s="841"/>
    </row>
    <row r="28" spans="1:21" ht="39.6" x14ac:dyDescent="0.25">
      <c r="A28" s="594"/>
      <c r="B28" s="923" t="s">
        <v>900</v>
      </c>
      <c r="C28" s="924"/>
      <c r="D28" s="925" t="s">
        <v>417</v>
      </c>
      <c r="E28" s="925" t="s">
        <v>268</v>
      </c>
      <c r="F28" s="925" t="s">
        <v>213</v>
      </c>
      <c r="G28" s="925" t="s">
        <v>214</v>
      </c>
      <c r="H28" s="925" t="s">
        <v>215</v>
      </c>
      <c r="I28" s="925" t="s">
        <v>216</v>
      </c>
      <c r="J28" s="925" t="s">
        <v>217</v>
      </c>
      <c r="K28" s="594"/>
      <c r="L28" s="594"/>
      <c r="M28" s="594"/>
      <c r="N28" s="594"/>
      <c r="O28" s="594"/>
      <c r="P28" s="594"/>
      <c r="Q28" s="594"/>
      <c r="R28" s="594"/>
      <c r="S28" s="594"/>
      <c r="T28" s="594"/>
      <c r="U28" s="594"/>
    </row>
    <row r="29" spans="1:21" x14ac:dyDescent="0.25">
      <c r="A29" s="594"/>
      <c r="B29" s="1134" t="s">
        <v>901</v>
      </c>
      <c r="C29" s="1135"/>
      <c r="D29" s="556">
        <f>SUMPRODUCT($E$41:$E$520,H$41:H$520)</f>
        <v>0</v>
      </c>
      <c r="E29" s="556">
        <f>SUMPRODUCT($E$41:$E$520,J$41:J$520)</f>
        <v>0</v>
      </c>
      <c r="F29" s="556">
        <f>SUMPRODUCT($E$41:$E$520,L$41:L$520)</f>
        <v>0</v>
      </c>
      <c r="G29" s="556">
        <f>SUMPRODUCT($E$41:$E$520,N$41:N$520)</f>
        <v>0</v>
      </c>
      <c r="H29" s="556">
        <f>SUMPRODUCT($E$41:$E$520,P$41:P$520)</f>
        <v>0</v>
      </c>
      <c r="I29" s="556">
        <f>SUMPRODUCT($E$41:$E$520,R$41:R$520)</f>
        <v>0</v>
      </c>
      <c r="J29" s="556">
        <f>SUMPRODUCT($E$41:$E$520,T$41:T$520)</f>
        <v>0</v>
      </c>
      <c r="K29" s="594"/>
      <c r="L29" s="594"/>
      <c r="M29" s="594"/>
      <c r="N29" s="594"/>
      <c r="O29" s="594"/>
      <c r="P29" s="594"/>
      <c r="Q29" s="594"/>
      <c r="R29" s="594"/>
      <c r="S29" s="594"/>
      <c r="T29" s="594"/>
      <c r="U29" s="594"/>
    </row>
    <row r="30" spans="1:21" x14ac:dyDescent="0.25">
      <c r="A30" s="594"/>
      <c r="B30" s="1134" t="s">
        <v>902</v>
      </c>
      <c r="C30" s="1135"/>
      <c r="D30" s="556">
        <f>SUMPRODUCT($F$41:$F$520,H$41:H$520)</f>
        <v>0</v>
      </c>
      <c r="E30" s="556">
        <f>SUMPRODUCT($F$41:$F$520,J$41:J$520)</f>
        <v>0</v>
      </c>
      <c r="F30" s="556">
        <f>SUMPRODUCT($F$41:$F$520,L$41:L$520)</f>
        <v>0</v>
      </c>
      <c r="G30" s="556">
        <f>SUMPRODUCT($F$41:$F$520,N$41:N$520)</f>
        <v>0</v>
      </c>
      <c r="H30" s="556">
        <f>SUMPRODUCT($F$41:$F$520,P$41:P$520)</f>
        <v>0</v>
      </c>
      <c r="I30" s="556">
        <f>SUMPRODUCT($F$41:$F$520,R$41:R$520)</f>
        <v>0</v>
      </c>
      <c r="J30" s="556">
        <f>SUMPRODUCT($F$41:$F$520,T$41:T$520)</f>
        <v>0</v>
      </c>
      <c r="K30" s="594"/>
      <c r="L30" s="594"/>
      <c r="M30" s="594"/>
      <c r="N30" s="594"/>
      <c r="O30" s="594"/>
      <c r="P30" s="594"/>
      <c r="Q30" s="594"/>
      <c r="R30" s="594"/>
      <c r="S30" s="594"/>
      <c r="T30" s="594"/>
      <c r="U30" s="594"/>
    </row>
    <row r="31" spans="1:21" x14ac:dyDescent="0.25">
      <c r="A31" s="594"/>
      <c r="B31" s="1134" t="s">
        <v>903</v>
      </c>
      <c r="C31" s="1135"/>
      <c r="D31" s="556">
        <f>SUMPRODUCT($G$41:$G$520,H$41:H$520)</f>
        <v>0</v>
      </c>
      <c r="E31" s="556">
        <f>SUMPRODUCT($G$41:$G$520,J$41:J$520)</f>
        <v>0</v>
      </c>
      <c r="F31" s="556">
        <f>SUMPRODUCT($G$41:$G$520,L$41:L$520)</f>
        <v>0</v>
      </c>
      <c r="G31" s="556">
        <f>SUMPRODUCT($G$41:$G$520,N$41:N$520)</f>
        <v>0</v>
      </c>
      <c r="H31" s="556">
        <f>SUMPRODUCT($G$41:$G$520,P$41:P$520)</f>
        <v>0</v>
      </c>
      <c r="I31" s="556">
        <f>SUMPRODUCT($G$41:$G$520,R$41:R$520)</f>
        <v>0</v>
      </c>
      <c r="J31" s="556">
        <f>SUMPRODUCT($G$41:$G$520,T$41:T$520)</f>
        <v>0</v>
      </c>
      <c r="K31" s="594"/>
      <c r="L31" s="594"/>
      <c r="M31" s="594"/>
      <c r="N31" s="594"/>
      <c r="O31" s="594"/>
      <c r="P31" s="594"/>
      <c r="Q31" s="594"/>
      <c r="R31" s="594"/>
      <c r="S31" s="594"/>
      <c r="T31" s="594"/>
      <c r="U31" s="594"/>
    </row>
    <row r="32" spans="1:21" x14ac:dyDescent="0.25">
      <c r="A32" s="594"/>
      <c r="B32" s="455" t="s">
        <v>904</v>
      </c>
      <c r="C32" s="923"/>
      <c r="D32" s="593"/>
      <c r="E32" s="593"/>
      <c r="F32" s="593"/>
      <c r="G32" s="593"/>
      <c r="H32" s="593"/>
      <c r="I32" s="593"/>
      <c r="J32" s="593"/>
      <c r="K32" s="594"/>
      <c r="L32" s="594"/>
      <c r="M32" s="594"/>
      <c r="N32" s="594"/>
      <c r="O32" s="594"/>
      <c r="P32" s="594"/>
      <c r="Q32" s="594"/>
      <c r="R32" s="594"/>
      <c r="S32" s="594"/>
      <c r="T32" s="594"/>
      <c r="U32" s="594"/>
    </row>
    <row r="33" spans="1:21" x14ac:dyDescent="0.25">
      <c r="A33" s="594"/>
      <c r="B33" s="1132" t="s">
        <v>905</v>
      </c>
      <c r="C33" s="1133"/>
      <c r="D33" s="557">
        <f t="shared" ref="D33:E33" si="4">D30-D29</f>
        <v>0</v>
      </c>
      <c r="E33" s="557">
        <f t="shared" si="4"/>
        <v>0</v>
      </c>
      <c r="F33" s="557">
        <f>F30-F29</f>
        <v>0</v>
      </c>
      <c r="G33" s="557">
        <f>G30-G29</f>
        <v>0</v>
      </c>
      <c r="H33" s="557">
        <f>H30-H29</f>
        <v>0</v>
      </c>
      <c r="I33" s="557">
        <f>I30-I29</f>
        <v>0</v>
      </c>
      <c r="J33" s="557">
        <f>J30-J29</f>
        <v>0</v>
      </c>
      <c r="K33" s="594"/>
      <c r="L33" s="594"/>
      <c r="M33" s="594"/>
      <c r="N33" s="594"/>
      <c r="O33" s="594"/>
      <c r="P33" s="594"/>
      <c r="Q33" s="594"/>
      <c r="R33" s="594"/>
      <c r="S33" s="594"/>
      <c r="T33" s="594"/>
      <c r="U33" s="594"/>
    </row>
    <row r="34" spans="1:21" x14ac:dyDescent="0.25">
      <c r="A34" s="594"/>
      <c r="B34" s="1132" t="s">
        <v>906</v>
      </c>
      <c r="C34" s="1133"/>
      <c r="D34" s="557">
        <f t="shared" ref="D34:E34" si="5">D31-D29</f>
        <v>0</v>
      </c>
      <c r="E34" s="557">
        <f t="shared" si="5"/>
        <v>0</v>
      </c>
      <c r="F34" s="557">
        <f>F31-F29</f>
        <v>0</v>
      </c>
      <c r="G34" s="557">
        <f>G31-G29</f>
        <v>0</v>
      </c>
      <c r="H34" s="557">
        <f>H31-H29</f>
        <v>0</v>
      </c>
      <c r="I34" s="557">
        <f>I31-I29</f>
        <v>0</v>
      </c>
      <c r="J34" s="557">
        <f>J31-J29</f>
        <v>0</v>
      </c>
      <c r="K34" s="594"/>
      <c r="L34" s="594"/>
      <c r="M34" s="594"/>
      <c r="N34" s="594"/>
      <c r="O34" s="594"/>
      <c r="P34" s="594"/>
      <c r="Q34" s="594"/>
      <c r="R34" s="594"/>
      <c r="S34" s="594"/>
      <c r="T34" s="594"/>
      <c r="U34" s="594"/>
    </row>
    <row r="36" spans="1:21" ht="13.8" thickBot="1" x14ac:dyDescent="0.3">
      <c r="A36" s="594"/>
      <c r="B36" s="594"/>
      <c r="C36" s="594"/>
      <c r="D36" s="594"/>
      <c r="E36" s="594"/>
      <c r="F36" s="594"/>
      <c r="G36" s="594"/>
      <c r="H36" s="594"/>
      <c r="I36" s="594"/>
      <c r="J36" s="594"/>
      <c r="K36" s="594"/>
      <c r="L36" s="594"/>
      <c r="M36" s="594"/>
      <c r="N36" s="594"/>
      <c r="O36" s="594"/>
      <c r="P36" s="594"/>
      <c r="Q36" s="594"/>
      <c r="R36" s="594"/>
      <c r="S36" s="594"/>
      <c r="T36" s="594"/>
      <c r="U36" s="594"/>
    </row>
    <row r="37" spans="1:21" ht="13.8" thickBot="1" x14ac:dyDescent="0.3">
      <c r="A37" s="594"/>
      <c r="B37" s="594"/>
      <c r="C37" s="594"/>
      <c r="D37" s="594"/>
      <c r="E37" s="594"/>
      <c r="F37" s="594"/>
      <c r="G37" s="594"/>
      <c r="H37" s="955" t="s">
        <v>907</v>
      </c>
      <c r="I37" s="1147"/>
      <c r="J37" s="1147"/>
      <c r="K37" s="1147"/>
      <c r="L37" s="1147"/>
      <c r="M37" s="1147"/>
      <c r="N37" s="1147"/>
      <c r="O37" s="1147"/>
      <c r="P37" s="1147"/>
      <c r="Q37" s="1147"/>
      <c r="R37" s="1147"/>
      <c r="S37" s="1147"/>
      <c r="T37" s="1147"/>
      <c r="U37" s="956"/>
    </row>
    <row r="38" spans="1:21" ht="12.75" customHeight="1" x14ac:dyDescent="0.25">
      <c r="A38" s="839"/>
      <c r="B38" s="1158" t="s">
        <v>908</v>
      </c>
      <c r="C38" s="1159"/>
      <c r="D38" s="1160"/>
      <c r="E38" s="1161" t="s">
        <v>909</v>
      </c>
      <c r="F38" s="1162"/>
      <c r="G38" s="1162"/>
      <c r="H38" s="1128" t="s">
        <v>564</v>
      </c>
      <c r="I38" s="1129"/>
      <c r="J38" s="1128" t="s">
        <v>268</v>
      </c>
      <c r="K38" s="1129"/>
      <c r="L38" s="1136" t="s">
        <v>213</v>
      </c>
      <c r="M38" s="1137"/>
      <c r="N38" s="1136" t="s">
        <v>214</v>
      </c>
      <c r="O38" s="1137"/>
      <c r="P38" s="1136" t="s">
        <v>215</v>
      </c>
      <c r="Q38" s="1137"/>
      <c r="R38" s="1136" t="s">
        <v>216</v>
      </c>
      <c r="S38" s="1137"/>
      <c r="T38" s="1128" t="s">
        <v>217</v>
      </c>
      <c r="U38" s="1129"/>
    </row>
    <row r="39" spans="1:21" x14ac:dyDescent="0.25">
      <c r="A39" s="39"/>
      <c r="B39" s="39"/>
      <c r="C39" s="39"/>
      <c r="D39" s="39"/>
      <c r="E39" s="39"/>
      <c r="F39" s="39"/>
      <c r="G39" s="317"/>
      <c r="H39" s="451"/>
      <c r="I39" s="452"/>
      <c r="J39" s="451"/>
      <c r="K39" s="601"/>
      <c r="L39" s="451"/>
      <c r="M39" s="601"/>
      <c r="N39" s="599"/>
      <c r="O39" s="601"/>
      <c r="P39" s="599"/>
      <c r="Q39" s="601"/>
      <c r="R39" s="599"/>
      <c r="S39" s="601"/>
      <c r="T39" s="599"/>
      <c r="U39" s="601"/>
    </row>
    <row r="40" spans="1:21" ht="26.4" x14ac:dyDescent="0.25">
      <c r="A40" s="33" t="s">
        <v>618</v>
      </c>
      <c r="B40" s="33" t="s">
        <v>910</v>
      </c>
      <c r="C40" s="33" t="s">
        <v>911</v>
      </c>
      <c r="D40" s="33" t="s">
        <v>848</v>
      </c>
      <c r="E40" s="46" t="s">
        <v>750</v>
      </c>
      <c r="F40" s="46" t="s">
        <v>911</v>
      </c>
      <c r="G40" s="449" t="s">
        <v>848</v>
      </c>
      <c r="H40" s="438" t="s">
        <v>912</v>
      </c>
      <c r="I40" s="439" t="s">
        <v>913</v>
      </c>
      <c r="J40" s="438" t="s">
        <v>912</v>
      </c>
      <c r="K40" s="439" t="s">
        <v>913</v>
      </c>
      <c r="L40" s="438" t="s">
        <v>912</v>
      </c>
      <c r="M40" s="439" t="s">
        <v>913</v>
      </c>
      <c r="N40" s="438" t="s">
        <v>912</v>
      </c>
      <c r="O40" s="439" t="s">
        <v>913</v>
      </c>
      <c r="P40" s="438" t="s">
        <v>912</v>
      </c>
      <c r="Q40" s="439" t="s">
        <v>913</v>
      </c>
      <c r="R40" s="438" t="s">
        <v>912</v>
      </c>
      <c r="S40" s="439" t="s">
        <v>913</v>
      </c>
      <c r="T40" s="438" t="s">
        <v>912</v>
      </c>
      <c r="U40" s="439" t="s">
        <v>913</v>
      </c>
    </row>
    <row r="41" spans="1:21" x14ac:dyDescent="0.25">
      <c r="A41" s="39">
        <f t="array" ref="A41:A520">_xlfn.SEQUENCE(12*40)</f>
        <v>1</v>
      </c>
      <c r="B41" s="42">
        <f>(1+_xlfn.XLOOKUP(INT(($A41-1)/12)+1,'ZC Curve'!$B$8:$B$107,'ZC Curve'!R$8:R$107,,0))^(1/12)-1</f>
        <v>0</v>
      </c>
      <c r="C41" s="42">
        <f>(1+_xlfn.XLOOKUP(INT(($A41-1)/12)+1,'ZC Curve'!$B$8:$B$107,'ZC Curve'!S$8:S$107,,0))^(1/12)-1</f>
        <v>0</v>
      </c>
      <c r="D41" s="42">
        <f>(1+_xlfn.XLOOKUP(INT(($A41-1)/12)+1,'ZC Curve'!$B$8:$B$107,'ZC Curve'!T$8:T$107,,0))^(1/12)-1</f>
        <v>0</v>
      </c>
      <c r="E41" s="43">
        <f>1/(1+B41)^($A41)</f>
        <v>1</v>
      </c>
      <c r="F41" s="43">
        <f>1/(1+C41)^($A41)</f>
        <v>1</v>
      </c>
      <c r="G41" s="450">
        <f>1/(1+D41)^($A41)</f>
        <v>1</v>
      </c>
      <c r="H41" s="453">
        <f>'Table 4 Asset Cashflows'!F19</f>
        <v>0</v>
      </c>
      <c r="I41" s="269">
        <f>'Table 4 Asset Cashflows'!C19</f>
        <v>0</v>
      </c>
      <c r="J41" s="453">
        <f>'Table 4 Asset Cashflows'!J19</f>
        <v>0</v>
      </c>
      <c r="K41" s="269">
        <f>'Table 4 Asset Cashflows'!G19</f>
        <v>0</v>
      </c>
      <c r="L41" s="453">
        <f>'Table 4 Asset Cashflows'!N19</f>
        <v>0</v>
      </c>
      <c r="M41" s="269">
        <f>'Table 4 Asset Cashflows'!K19</f>
        <v>0</v>
      </c>
      <c r="N41" s="453">
        <f>'Table 4 Asset Cashflows'!R19</f>
        <v>0</v>
      </c>
      <c r="O41" s="269">
        <f>'Table 4 Asset Cashflows'!O19</f>
        <v>0</v>
      </c>
      <c r="P41" s="453">
        <f>'Table 4 Asset Cashflows'!V19</f>
        <v>0</v>
      </c>
      <c r="Q41" s="269">
        <f>'Table 4 Asset Cashflows'!S19</f>
        <v>0</v>
      </c>
      <c r="R41" s="453">
        <f>'Table 4 Asset Cashflows'!Z19</f>
        <v>0</v>
      </c>
      <c r="S41" s="269">
        <f>'Table 4 Asset Cashflows'!W19</f>
        <v>0</v>
      </c>
      <c r="T41" s="453">
        <f>'Table 4 Asset Cashflows'!AD19</f>
        <v>0</v>
      </c>
      <c r="U41" s="269">
        <f>'Table 4 Asset Cashflows'!AA19</f>
        <v>0</v>
      </c>
    </row>
    <row r="42" spans="1:21" x14ac:dyDescent="0.25">
      <c r="A42" s="39">
        <v>2</v>
      </c>
      <c r="B42" s="42">
        <f>(1+_xlfn.XLOOKUP(INT(($A42-1)/12)+1,'ZC Curve'!$B$8:$B$107,'ZC Curve'!R$8:R$107,,0))^(1/12)-1</f>
        <v>0</v>
      </c>
      <c r="C42" s="42">
        <f>(1+_xlfn.XLOOKUP(INT(($A42-1)/12)+1,'ZC Curve'!$B$8:$B$107,'ZC Curve'!S$8:S$107,,0))^(1/12)-1</f>
        <v>0</v>
      </c>
      <c r="D42" s="42">
        <f>(1+_xlfn.XLOOKUP(INT(($A42-1)/12)+1,'ZC Curve'!$B$8:$B$107,'ZC Curve'!T$8:T$107,,0))^(1/12)-1</f>
        <v>0</v>
      </c>
      <c r="E42" s="43">
        <f t="shared" ref="E42:G43" si="6">E41/(1+B42)</f>
        <v>1</v>
      </c>
      <c r="F42" s="43">
        <f t="shared" si="6"/>
        <v>1</v>
      </c>
      <c r="G42" s="450">
        <f t="shared" si="6"/>
        <v>1</v>
      </c>
      <c r="H42" s="453">
        <f>'Table 4 Asset Cashflows'!F20</f>
        <v>0</v>
      </c>
      <c r="I42" s="269">
        <f>'Table 4 Asset Cashflows'!C20</f>
        <v>0</v>
      </c>
      <c r="J42" s="453">
        <f>'Table 4 Asset Cashflows'!J20</f>
        <v>0</v>
      </c>
      <c r="K42" s="269">
        <f>'Table 4 Asset Cashflows'!G20</f>
        <v>0</v>
      </c>
      <c r="L42" s="453">
        <f>'Table 4 Asset Cashflows'!N20</f>
        <v>0</v>
      </c>
      <c r="M42" s="269">
        <f>'Table 4 Asset Cashflows'!K20</f>
        <v>0</v>
      </c>
      <c r="N42" s="453">
        <f>'Table 4 Asset Cashflows'!R20</f>
        <v>0</v>
      </c>
      <c r="O42" s="269">
        <f>'Table 4 Asset Cashflows'!O20</f>
        <v>0</v>
      </c>
      <c r="P42" s="453">
        <f>'Table 4 Asset Cashflows'!V20</f>
        <v>0</v>
      </c>
      <c r="Q42" s="269">
        <f>'Table 4 Asset Cashflows'!S20</f>
        <v>0</v>
      </c>
      <c r="R42" s="453">
        <f>'Table 4 Asset Cashflows'!Z20</f>
        <v>0</v>
      </c>
      <c r="S42" s="269">
        <f>'Table 4 Asset Cashflows'!W20</f>
        <v>0</v>
      </c>
      <c r="T42" s="453">
        <f>'Table 4 Asset Cashflows'!AD20</f>
        <v>0</v>
      </c>
      <c r="U42" s="269">
        <f>'Table 4 Asset Cashflows'!AA20</f>
        <v>0</v>
      </c>
    </row>
    <row r="43" spans="1:21" x14ac:dyDescent="0.25">
      <c r="A43" s="39">
        <v>3</v>
      </c>
      <c r="B43" s="42">
        <f>(1+_xlfn.XLOOKUP(INT(($A43-1)/12)+1,'ZC Curve'!$B$8:$B$107,'ZC Curve'!R$8:R$107,,0))^(1/12)-1</f>
        <v>0</v>
      </c>
      <c r="C43" s="42">
        <f>(1+_xlfn.XLOOKUP(INT(($A43-1)/12)+1,'ZC Curve'!$B$8:$B$107,'ZC Curve'!S$8:S$107,,0))^(1/12)-1</f>
        <v>0</v>
      </c>
      <c r="D43" s="42">
        <f>(1+_xlfn.XLOOKUP(INT(($A43-1)/12)+1,'ZC Curve'!$B$8:$B$107,'ZC Curve'!T$8:T$107,,0))^(1/12)-1</f>
        <v>0</v>
      </c>
      <c r="E43" s="43">
        <f t="shared" si="6"/>
        <v>1</v>
      </c>
      <c r="F43" s="43">
        <f t="shared" si="6"/>
        <v>1</v>
      </c>
      <c r="G43" s="450">
        <f t="shared" si="6"/>
        <v>1</v>
      </c>
      <c r="H43" s="453">
        <f>'Table 4 Asset Cashflows'!F21</f>
        <v>0</v>
      </c>
      <c r="I43" s="269">
        <f>'Table 4 Asset Cashflows'!C21</f>
        <v>0</v>
      </c>
      <c r="J43" s="453">
        <f>'Table 4 Asset Cashflows'!J21</f>
        <v>0</v>
      </c>
      <c r="K43" s="269">
        <f>'Table 4 Asset Cashflows'!G21</f>
        <v>0</v>
      </c>
      <c r="L43" s="453">
        <f>'Table 4 Asset Cashflows'!N21</f>
        <v>0</v>
      </c>
      <c r="M43" s="269">
        <f>'Table 4 Asset Cashflows'!K21</f>
        <v>0</v>
      </c>
      <c r="N43" s="453">
        <f>'Table 4 Asset Cashflows'!R21</f>
        <v>0</v>
      </c>
      <c r="O43" s="269">
        <f>'Table 4 Asset Cashflows'!O21</f>
        <v>0</v>
      </c>
      <c r="P43" s="453">
        <f>'Table 4 Asset Cashflows'!V21</f>
        <v>0</v>
      </c>
      <c r="Q43" s="269">
        <f>'Table 4 Asset Cashflows'!S21</f>
        <v>0</v>
      </c>
      <c r="R43" s="453">
        <f>'Table 4 Asset Cashflows'!Z21</f>
        <v>0</v>
      </c>
      <c r="S43" s="269">
        <f>'Table 4 Asset Cashflows'!W21</f>
        <v>0</v>
      </c>
      <c r="T43" s="453">
        <f>'Table 4 Asset Cashflows'!AD21</f>
        <v>0</v>
      </c>
      <c r="U43" s="269">
        <f>'Table 4 Asset Cashflows'!AA21</f>
        <v>0</v>
      </c>
    </row>
    <row r="44" spans="1:21" x14ac:dyDescent="0.25">
      <c r="A44" s="39">
        <v>4</v>
      </c>
      <c r="B44" s="42">
        <f>(1+_xlfn.XLOOKUP(INT(($A44-1)/12)+1,'ZC Curve'!$B$8:$B$107,'ZC Curve'!R$8:R$107,,0))^(1/12)-1</f>
        <v>0</v>
      </c>
      <c r="C44" s="42">
        <f>(1+_xlfn.XLOOKUP(INT(($A44-1)/12)+1,'ZC Curve'!$B$8:$B$107,'ZC Curve'!S$8:S$107,,0))^(1/12)-1</f>
        <v>0</v>
      </c>
      <c r="D44" s="42">
        <f>(1+_xlfn.XLOOKUP(INT(($A44-1)/12)+1,'ZC Curve'!$B$8:$B$107,'ZC Curve'!T$8:T$107,,0))^(1/12)-1</f>
        <v>0</v>
      </c>
      <c r="E44" s="43">
        <f t="shared" ref="E44:G107" si="7">E43/(1+B44)</f>
        <v>1</v>
      </c>
      <c r="F44" s="43">
        <f t="shared" si="7"/>
        <v>1</v>
      </c>
      <c r="G44" s="450">
        <f t="shared" si="7"/>
        <v>1</v>
      </c>
      <c r="H44" s="453">
        <f>'Table 4 Asset Cashflows'!F22</f>
        <v>0</v>
      </c>
      <c r="I44" s="269">
        <f>'Table 4 Asset Cashflows'!C22</f>
        <v>0</v>
      </c>
      <c r="J44" s="453">
        <f>'Table 4 Asset Cashflows'!J22</f>
        <v>0</v>
      </c>
      <c r="K44" s="269">
        <f>'Table 4 Asset Cashflows'!G22</f>
        <v>0</v>
      </c>
      <c r="L44" s="453">
        <f>'Table 4 Asset Cashflows'!N22</f>
        <v>0</v>
      </c>
      <c r="M44" s="269">
        <f>'Table 4 Asset Cashflows'!K22</f>
        <v>0</v>
      </c>
      <c r="N44" s="453">
        <f>'Table 4 Asset Cashflows'!R22</f>
        <v>0</v>
      </c>
      <c r="O44" s="269">
        <f>'Table 4 Asset Cashflows'!O22</f>
        <v>0</v>
      </c>
      <c r="P44" s="453">
        <f>'Table 4 Asset Cashflows'!V22</f>
        <v>0</v>
      </c>
      <c r="Q44" s="269">
        <f>'Table 4 Asset Cashflows'!S22</f>
        <v>0</v>
      </c>
      <c r="R44" s="453">
        <f>'Table 4 Asset Cashflows'!Z22</f>
        <v>0</v>
      </c>
      <c r="S44" s="269">
        <f>'Table 4 Asset Cashflows'!W22</f>
        <v>0</v>
      </c>
      <c r="T44" s="453">
        <f>'Table 4 Asset Cashflows'!AD22</f>
        <v>0</v>
      </c>
      <c r="U44" s="269">
        <f>'Table 4 Asset Cashflows'!AA22</f>
        <v>0</v>
      </c>
    </row>
    <row r="45" spans="1:21" x14ac:dyDescent="0.25">
      <c r="A45" s="39">
        <v>5</v>
      </c>
      <c r="B45" s="42">
        <f>(1+_xlfn.XLOOKUP(INT(($A45-1)/12)+1,'ZC Curve'!$B$8:$B$107,'ZC Curve'!R$8:R$107,,0))^(1/12)-1</f>
        <v>0</v>
      </c>
      <c r="C45" s="42">
        <f>(1+_xlfn.XLOOKUP(INT(($A45-1)/12)+1,'ZC Curve'!$B$8:$B$107,'ZC Curve'!S$8:S$107,,0))^(1/12)-1</f>
        <v>0</v>
      </c>
      <c r="D45" s="42">
        <f>(1+_xlfn.XLOOKUP(INT(($A45-1)/12)+1,'ZC Curve'!$B$8:$B$107,'ZC Curve'!T$8:T$107,,0))^(1/12)-1</f>
        <v>0</v>
      </c>
      <c r="E45" s="43">
        <f t="shared" si="7"/>
        <v>1</v>
      </c>
      <c r="F45" s="43">
        <f t="shared" si="7"/>
        <v>1</v>
      </c>
      <c r="G45" s="450">
        <f t="shared" si="7"/>
        <v>1</v>
      </c>
      <c r="H45" s="453">
        <f>'Table 4 Asset Cashflows'!F23</f>
        <v>0</v>
      </c>
      <c r="I45" s="269">
        <f>'Table 4 Asset Cashflows'!C23</f>
        <v>0</v>
      </c>
      <c r="J45" s="453">
        <f>'Table 4 Asset Cashflows'!J23</f>
        <v>0</v>
      </c>
      <c r="K45" s="269">
        <f>'Table 4 Asset Cashflows'!G23</f>
        <v>0</v>
      </c>
      <c r="L45" s="453">
        <f>'Table 4 Asset Cashflows'!N23</f>
        <v>0</v>
      </c>
      <c r="M45" s="269">
        <f>'Table 4 Asset Cashflows'!K23</f>
        <v>0</v>
      </c>
      <c r="N45" s="453">
        <f>'Table 4 Asset Cashflows'!R23</f>
        <v>0</v>
      </c>
      <c r="O45" s="269">
        <f>'Table 4 Asset Cashflows'!O23</f>
        <v>0</v>
      </c>
      <c r="P45" s="453">
        <f>'Table 4 Asset Cashflows'!V23</f>
        <v>0</v>
      </c>
      <c r="Q45" s="269">
        <f>'Table 4 Asset Cashflows'!S23</f>
        <v>0</v>
      </c>
      <c r="R45" s="453">
        <f>'Table 4 Asset Cashflows'!Z23</f>
        <v>0</v>
      </c>
      <c r="S45" s="269">
        <f>'Table 4 Asset Cashflows'!W23</f>
        <v>0</v>
      </c>
      <c r="T45" s="453">
        <f>'Table 4 Asset Cashflows'!AD23</f>
        <v>0</v>
      </c>
      <c r="U45" s="269">
        <f>'Table 4 Asset Cashflows'!AA23</f>
        <v>0</v>
      </c>
    </row>
    <row r="46" spans="1:21" x14ac:dyDescent="0.25">
      <c r="A46" s="39">
        <v>6</v>
      </c>
      <c r="B46" s="42">
        <f>(1+_xlfn.XLOOKUP(INT(($A46-1)/12)+1,'ZC Curve'!$B$8:$B$107,'ZC Curve'!R$8:R$107,,0))^(1/12)-1</f>
        <v>0</v>
      </c>
      <c r="C46" s="42">
        <f>(1+_xlfn.XLOOKUP(INT(($A46-1)/12)+1,'ZC Curve'!$B$8:$B$107,'ZC Curve'!S$8:S$107,,0))^(1/12)-1</f>
        <v>0</v>
      </c>
      <c r="D46" s="42">
        <f>(1+_xlfn.XLOOKUP(INT(($A46-1)/12)+1,'ZC Curve'!$B$8:$B$107,'ZC Curve'!T$8:T$107,,0))^(1/12)-1</f>
        <v>0</v>
      </c>
      <c r="E46" s="43">
        <f t="shared" si="7"/>
        <v>1</v>
      </c>
      <c r="F46" s="43">
        <f t="shared" si="7"/>
        <v>1</v>
      </c>
      <c r="G46" s="450">
        <f t="shared" si="7"/>
        <v>1</v>
      </c>
      <c r="H46" s="453">
        <f>'Table 4 Asset Cashflows'!F24</f>
        <v>0</v>
      </c>
      <c r="I46" s="269">
        <f>'Table 4 Asset Cashflows'!C24</f>
        <v>0</v>
      </c>
      <c r="J46" s="453">
        <f>'Table 4 Asset Cashflows'!J24</f>
        <v>0</v>
      </c>
      <c r="K46" s="269">
        <f>'Table 4 Asset Cashflows'!G24</f>
        <v>0</v>
      </c>
      <c r="L46" s="453">
        <f>'Table 4 Asset Cashflows'!N24</f>
        <v>0</v>
      </c>
      <c r="M46" s="269">
        <f>'Table 4 Asset Cashflows'!K24</f>
        <v>0</v>
      </c>
      <c r="N46" s="453">
        <f>'Table 4 Asset Cashflows'!R24</f>
        <v>0</v>
      </c>
      <c r="O46" s="269">
        <f>'Table 4 Asset Cashflows'!O24</f>
        <v>0</v>
      </c>
      <c r="P46" s="453">
        <f>'Table 4 Asset Cashflows'!V24</f>
        <v>0</v>
      </c>
      <c r="Q46" s="269">
        <f>'Table 4 Asset Cashflows'!S24</f>
        <v>0</v>
      </c>
      <c r="R46" s="453">
        <f>'Table 4 Asset Cashflows'!Z24</f>
        <v>0</v>
      </c>
      <c r="S46" s="269">
        <f>'Table 4 Asset Cashflows'!W24</f>
        <v>0</v>
      </c>
      <c r="T46" s="453">
        <f>'Table 4 Asset Cashflows'!AD24</f>
        <v>0</v>
      </c>
      <c r="U46" s="269">
        <f>'Table 4 Asset Cashflows'!AA24</f>
        <v>0</v>
      </c>
    </row>
    <row r="47" spans="1:21" x14ac:dyDescent="0.25">
      <c r="A47" s="39">
        <v>7</v>
      </c>
      <c r="B47" s="42">
        <f>(1+_xlfn.XLOOKUP(INT(($A47-1)/12)+1,'ZC Curve'!$B$8:$B$107,'ZC Curve'!R$8:R$107,,0))^(1/12)-1</f>
        <v>0</v>
      </c>
      <c r="C47" s="42">
        <f>(1+_xlfn.XLOOKUP(INT(($A47-1)/12)+1,'ZC Curve'!$B$8:$B$107,'ZC Curve'!S$8:S$107,,0))^(1/12)-1</f>
        <v>0</v>
      </c>
      <c r="D47" s="42">
        <f>(1+_xlfn.XLOOKUP(INT(($A47-1)/12)+1,'ZC Curve'!$B$8:$B$107,'ZC Curve'!T$8:T$107,,0))^(1/12)-1</f>
        <v>0</v>
      </c>
      <c r="E47" s="43">
        <f t="shared" si="7"/>
        <v>1</v>
      </c>
      <c r="F47" s="43">
        <f t="shared" si="7"/>
        <v>1</v>
      </c>
      <c r="G47" s="450">
        <f t="shared" si="7"/>
        <v>1</v>
      </c>
      <c r="H47" s="453">
        <f>'Table 4 Asset Cashflows'!F25</f>
        <v>0</v>
      </c>
      <c r="I47" s="269">
        <f>'Table 4 Asset Cashflows'!C25</f>
        <v>0</v>
      </c>
      <c r="J47" s="453">
        <f>'Table 4 Asset Cashflows'!J25</f>
        <v>0</v>
      </c>
      <c r="K47" s="269">
        <f>'Table 4 Asset Cashflows'!G25</f>
        <v>0</v>
      </c>
      <c r="L47" s="453">
        <f>'Table 4 Asset Cashflows'!N25</f>
        <v>0</v>
      </c>
      <c r="M47" s="269">
        <f>'Table 4 Asset Cashflows'!K25</f>
        <v>0</v>
      </c>
      <c r="N47" s="453">
        <f>'Table 4 Asset Cashflows'!R25</f>
        <v>0</v>
      </c>
      <c r="O47" s="269">
        <f>'Table 4 Asset Cashflows'!O25</f>
        <v>0</v>
      </c>
      <c r="P47" s="453">
        <f>'Table 4 Asset Cashflows'!V25</f>
        <v>0</v>
      </c>
      <c r="Q47" s="269">
        <f>'Table 4 Asset Cashflows'!S25</f>
        <v>0</v>
      </c>
      <c r="R47" s="453">
        <f>'Table 4 Asset Cashflows'!Z25</f>
        <v>0</v>
      </c>
      <c r="S47" s="269">
        <f>'Table 4 Asset Cashflows'!W25</f>
        <v>0</v>
      </c>
      <c r="T47" s="453">
        <f>'Table 4 Asset Cashflows'!AD25</f>
        <v>0</v>
      </c>
      <c r="U47" s="269">
        <f>'Table 4 Asset Cashflows'!AA25</f>
        <v>0</v>
      </c>
    </row>
    <row r="48" spans="1:21" x14ac:dyDescent="0.25">
      <c r="A48" s="39">
        <v>8</v>
      </c>
      <c r="B48" s="42">
        <f>(1+_xlfn.XLOOKUP(INT(($A48-1)/12)+1,'ZC Curve'!$B$8:$B$107,'ZC Curve'!R$8:R$107,,0))^(1/12)-1</f>
        <v>0</v>
      </c>
      <c r="C48" s="42">
        <f>(1+_xlfn.XLOOKUP(INT(($A48-1)/12)+1,'ZC Curve'!$B$8:$B$107,'ZC Curve'!S$8:S$107,,0))^(1/12)-1</f>
        <v>0</v>
      </c>
      <c r="D48" s="42">
        <f>(1+_xlfn.XLOOKUP(INT(($A48-1)/12)+1,'ZC Curve'!$B$8:$B$107,'ZC Curve'!T$8:T$107,,0))^(1/12)-1</f>
        <v>0</v>
      </c>
      <c r="E48" s="43">
        <f t="shared" si="7"/>
        <v>1</v>
      </c>
      <c r="F48" s="43">
        <f t="shared" si="7"/>
        <v>1</v>
      </c>
      <c r="G48" s="450">
        <f t="shared" si="7"/>
        <v>1</v>
      </c>
      <c r="H48" s="453">
        <f>'Table 4 Asset Cashflows'!F26</f>
        <v>0</v>
      </c>
      <c r="I48" s="269">
        <f>'Table 4 Asset Cashflows'!C26</f>
        <v>0</v>
      </c>
      <c r="J48" s="453">
        <f>'Table 4 Asset Cashflows'!J26</f>
        <v>0</v>
      </c>
      <c r="K48" s="269">
        <f>'Table 4 Asset Cashflows'!G26</f>
        <v>0</v>
      </c>
      <c r="L48" s="453">
        <f>'Table 4 Asset Cashflows'!N26</f>
        <v>0</v>
      </c>
      <c r="M48" s="269">
        <f>'Table 4 Asset Cashflows'!K26</f>
        <v>0</v>
      </c>
      <c r="N48" s="453">
        <f>'Table 4 Asset Cashflows'!R26</f>
        <v>0</v>
      </c>
      <c r="O48" s="269">
        <f>'Table 4 Asset Cashflows'!O26</f>
        <v>0</v>
      </c>
      <c r="P48" s="453">
        <f>'Table 4 Asset Cashflows'!V26</f>
        <v>0</v>
      </c>
      <c r="Q48" s="269">
        <f>'Table 4 Asset Cashflows'!S26</f>
        <v>0</v>
      </c>
      <c r="R48" s="453">
        <f>'Table 4 Asset Cashflows'!Z26</f>
        <v>0</v>
      </c>
      <c r="S48" s="269">
        <f>'Table 4 Asset Cashflows'!W26</f>
        <v>0</v>
      </c>
      <c r="T48" s="453">
        <f>'Table 4 Asset Cashflows'!AD26</f>
        <v>0</v>
      </c>
      <c r="U48" s="269">
        <f>'Table 4 Asset Cashflows'!AA26</f>
        <v>0</v>
      </c>
    </row>
    <row r="49" spans="1:21" x14ac:dyDescent="0.25">
      <c r="A49" s="39">
        <v>9</v>
      </c>
      <c r="B49" s="42">
        <f>(1+_xlfn.XLOOKUP(INT(($A49-1)/12)+1,'ZC Curve'!$B$8:$B$107,'ZC Curve'!R$8:R$107,,0))^(1/12)-1</f>
        <v>0</v>
      </c>
      <c r="C49" s="42">
        <f>(1+_xlfn.XLOOKUP(INT(($A49-1)/12)+1,'ZC Curve'!$B$8:$B$107,'ZC Curve'!S$8:S$107,,0))^(1/12)-1</f>
        <v>0</v>
      </c>
      <c r="D49" s="42">
        <f>(1+_xlfn.XLOOKUP(INT(($A49-1)/12)+1,'ZC Curve'!$B$8:$B$107,'ZC Curve'!T$8:T$107,,0))^(1/12)-1</f>
        <v>0</v>
      </c>
      <c r="E49" s="43">
        <f t="shared" si="7"/>
        <v>1</v>
      </c>
      <c r="F49" s="43">
        <f t="shared" si="7"/>
        <v>1</v>
      </c>
      <c r="G49" s="450">
        <f t="shared" si="7"/>
        <v>1</v>
      </c>
      <c r="H49" s="453">
        <f>'Table 4 Asset Cashflows'!F27</f>
        <v>0</v>
      </c>
      <c r="I49" s="269">
        <f>'Table 4 Asset Cashflows'!C27</f>
        <v>0</v>
      </c>
      <c r="J49" s="453">
        <f>'Table 4 Asset Cashflows'!J27</f>
        <v>0</v>
      </c>
      <c r="K49" s="269">
        <f>'Table 4 Asset Cashflows'!G27</f>
        <v>0</v>
      </c>
      <c r="L49" s="453">
        <f>'Table 4 Asset Cashflows'!N27</f>
        <v>0</v>
      </c>
      <c r="M49" s="269">
        <f>'Table 4 Asset Cashflows'!K27</f>
        <v>0</v>
      </c>
      <c r="N49" s="453">
        <f>'Table 4 Asset Cashflows'!R27</f>
        <v>0</v>
      </c>
      <c r="O49" s="269">
        <f>'Table 4 Asset Cashflows'!O27</f>
        <v>0</v>
      </c>
      <c r="P49" s="453">
        <f>'Table 4 Asset Cashflows'!V27</f>
        <v>0</v>
      </c>
      <c r="Q49" s="269">
        <f>'Table 4 Asset Cashflows'!S27</f>
        <v>0</v>
      </c>
      <c r="R49" s="453">
        <f>'Table 4 Asset Cashflows'!Z27</f>
        <v>0</v>
      </c>
      <c r="S49" s="269">
        <f>'Table 4 Asset Cashflows'!W27</f>
        <v>0</v>
      </c>
      <c r="T49" s="453">
        <f>'Table 4 Asset Cashflows'!AD27</f>
        <v>0</v>
      </c>
      <c r="U49" s="269">
        <f>'Table 4 Asset Cashflows'!AA27</f>
        <v>0</v>
      </c>
    </row>
    <row r="50" spans="1:21" x14ac:dyDescent="0.25">
      <c r="A50" s="39">
        <v>10</v>
      </c>
      <c r="B50" s="42">
        <f>(1+_xlfn.XLOOKUP(INT(($A50-1)/12)+1,'ZC Curve'!$B$8:$B$107,'ZC Curve'!R$8:R$107,,0))^(1/12)-1</f>
        <v>0</v>
      </c>
      <c r="C50" s="42">
        <f>(1+_xlfn.XLOOKUP(INT(($A50-1)/12)+1,'ZC Curve'!$B$8:$B$107,'ZC Curve'!S$8:S$107,,0))^(1/12)-1</f>
        <v>0</v>
      </c>
      <c r="D50" s="42">
        <f>(1+_xlfn.XLOOKUP(INT(($A50-1)/12)+1,'ZC Curve'!$B$8:$B$107,'ZC Curve'!T$8:T$107,,0))^(1/12)-1</f>
        <v>0</v>
      </c>
      <c r="E50" s="43">
        <f t="shared" si="7"/>
        <v>1</v>
      </c>
      <c r="F50" s="43">
        <f t="shared" si="7"/>
        <v>1</v>
      </c>
      <c r="G50" s="450">
        <f t="shared" si="7"/>
        <v>1</v>
      </c>
      <c r="H50" s="453">
        <f>'Table 4 Asset Cashflows'!F28</f>
        <v>0</v>
      </c>
      <c r="I50" s="269">
        <f>'Table 4 Asset Cashflows'!C28</f>
        <v>0</v>
      </c>
      <c r="J50" s="453">
        <f>'Table 4 Asset Cashflows'!J28</f>
        <v>0</v>
      </c>
      <c r="K50" s="269">
        <f>'Table 4 Asset Cashflows'!G28</f>
        <v>0</v>
      </c>
      <c r="L50" s="453">
        <f>'Table 4 Asset Cashflows'!N28</f>
        <v>0</v>
      </c>
      <c r="M50" s="269">
        <f>'Table 4 Asset Cashflows'!K28</f>
        <v>0</v>
      </c>
      <c r="N50" s="453">
        <f>'Table 4 Asset Cashflows'!R28</f>
        <v>0</v>
      </c>
      <c r="O50" s="269">
        <f>'Table 4 Asset Cashflows'!O28</f>
        <v>0</v>
      </c>
      <c r="P50" s="453">
        <f>'Table 4 Asset Cashflows'!V28</f>
        <v>0</v>
      </c>
      <c r="Q50" s="269">
        <f>'Table 4 Asset Cashflows'!S28</f>
        <v>0</v>
      </c>
      <c r="R50" s="453">
        <f>'Table 4 Asset Cashflows'!Z28</f>
        <v>0</v>
      </c>
      <c r="S50" s="269">
        <f>'Table 4 Asset Cashflows'!W28</f>
        <v>0</v>
      </c>
      <c r="T50" s="453">
        <f>'Table 4 Asset Cashflows'!AD28</f>
        <v>0</v>
      </c>
      <c r="U50" s="269">
        <f>'Table 4 Asset Cashflows'!AA28</f>
        <v>0</v>
      </c>
    </row>
    <row r="51" spans="1:21" x14ac:dyDescent="0.25">
      <c r="A51" s="39">
        <v>11</v>
      </c>
      <c r="B51" s="42">
        <f>(1+_xlfn.XLOOKUP(INT(($A51-1)/12)+1,'ZC Curve'!$B$8:$B$107,'ZC Curve'!R$8:R$107,,0))^(1/12)-1</f>
        <v>0</v>
      </c>
      <c r="C51" s="42">
        <f>(1+_xlfn.XLOOKUP(INT(($A51-1)/12)+1,'ZC Curve'!$B$8:$B$107,'ZC Curve'!S$8:S$107,,0))^(1/12)-1</f>
        <v>0</v>
      </c>
      <c r="D51" s="42">
        <f>(1+_xlfn.XLOOKUP(INT(($A51-1)/12)+1,'ZC Curve'!$B$8:$B$107,'ZC Curve'!T$8:T$107,,0))^(1/12)-1</f>
        <v>0</v>
      </c>
      <c r="E51" s="43">
        <f t="shared" si="7"/>
        <v>1</v>
      </c>
      <c r="F51" s="43">
        <f t="shared" si="7"/>
        <v>1</v>
      </c>
      <c r="G51" s="450">
        <f t="shared" si="7"/>
        <v>1</v>
      </c>
      <c r="H51" s="453">
        <f>'Table 4 Asset Cashflows'!F29</f>
        <v>0</v>
      </c>
      <c r="I51" s="269">
        <f>'Table 4 Asset Cashflows'!C29</f>
        <v>0</v>
      </c>
      <c r="J51" s="453">
        <f>'Table 4 Asset Cashflows'!J29</f>
        <v>0</v>
      </c>
      <c r="K51" s="269">
        <f>'Table 4 Asset Cashflows'!G29</f>
        <v>0</v>
      </c>
      <c r="L51" s="453">
        <f>'Table 4 Asset Cashflows'!N29</f>
        <v>0</v>
      </c>
      <c r="M51" s="269">
        <f>'Table 4 Asset Cashflows'!K29</f>
        <v>0</v>
      </c>
      <c r="N51" s="453">
        <f>'Table 4 Asset Cashflows'!R29</f>
        <v>0</v>
      </c>
      <c r="O51" s="269">
        <f>'Table 4 Asset Cashflows'!O29</f>
        <v>0</v>
      </c>
      <c r="P51" s="453">
        <f>'Table 4 Asset Cashflows'!V29</f>
        <v>0</v>
      </c>
      <c r="Q51" s="269">
        <f>'Table 4 Asset Cashflows'!S29</f>
        <v>0</v>
      </c>
      <c r="R51" s="453">
        <f>'Table 4 Asset Cashflows'!Z29</f>
        <v>0</v>
      </c>
      <c r="S51" s="269">
        <f>'Table 4 Asset Cashflows'!W29</f>
        <v>0</v>
      </c>
      <c r="T51" s="453">
        <f>'Table 4 Asset Cashflows'!AD29</f>
        <v>0</v>
      </c>
      <c r="U51" s="269">
        <f>'Table 4 Asset Cashflows'!AA29</f>
        <v>0</v>
      </c>
    </row>
    <row r="52" spans="1:21" x14ac:dyDescent="0.25">
      <c r="A52" s="39">
        <v>12</v>
      </c>
      <c r="B52" s="42">
        <f>(1+_xlfn.XLOOKUP(INT(($A52-1)/12)+1,'ZC Curve'!$B$8:$B$107,'ZC Curve'!R$8:R$107,,0))^(1/12)-1</f>
        <v>0</v>
      </c>
      <c r="C52" s="42">
        <f>(1+_xlfn.XLOOKUP(INT(($A52-1)/12)+1,'ZC Curve'!$B$8:$B$107,'ZC Curve'!S$8:S$107,,0))^(1/12)-1</f>
        <v>0</v>
      </c>
      <c r="D52" s="42">
        <f>(1+_xlfn.XLOOKUP(INT(($A52-1)/12)+1,'ZC Curve'!$B$8:$B$107,'ZC Curve'!T$8:T$107,,0))^(1/12)-1</f>
        <v>0</v>
      </c>
      <c r="E52" s="43">
        <f t="shared" si="7"/>
        <v>1</v>
      </c>
      <c r="F52" s="43">
        <f t="shared" si="7"/>
        <v>1</v>
      </c>
      <c r="G52" s="450">
        <f t="shared" si="7"/>
        <v>1</v>
      </c>
      <c r="H52" s="453">
        <f>'Table 4 Asset Cashflows'!F30</f>
        <v>0</v>
      </c>
      <c r="I52" s="269">
        <f>'Table 4 Asset Cashflows'!C30</f>
        <v>0</v>
      </c>
      <c r="J52" s="453">
        <f>'Table 4 Asset Cashflows'!J30</f>
        <v>0</v>
      </c>
      <c r="K52" s="269">
        <f>'Table 4 Asset Cashflows'!G30</f>
        <v>0</v>
      </c>
      <c r="L52" s="453">
        <f>'Table 4 Asset Cashflows'!N30</f>
        <v>0</v>
      </c>
      <c r="M52" s="269">
        <f>'Table 4 Asset Cashflows'!K30</f>
        <v>0</v>
      </c>
      <c r="N52" s="453">
        <f>'Table 4 Asset Cashflows'!R30</f>
        <v>0</v>
      </c>
      <c r="O52" s="269">
        <f>'Table 4 Asset Cashflows'!O30</f>
        <v>0</v>
      </c>
      <c r="P52" s="453">
        <f>'Table 4 Asset Cashflows'!V30</f>
        <v>0</v>
      </c>
      <c r="Q52" s="269">
        <f>'Table 4 Asset Cashflows'!S30</f>
        <v>0</v>
      </c>
      <c r="R52" s="453">
        <f>'Table 4 Asset Cashflows'!Z30</f>
        <v>0</v>
      </c>
      <c r="S52" s="269">
        <f>'Table 4 Asset Cashflows'!W30</f>
        <v>0</v>
      </c>
      <c r="T52" s="453">
        <f>'Table 4 Asset Cashflows'!AD30</f>
        <v>0</v>
      </c>
      <c r="U52" s="269">
        <f>'Table 4 Asset Cashflows'!AA30</f>
        <v>0</v>
      </c>
    </row>
    <row r="53" spans="1:21" x14ac:dyDescent="0.25">
      <c r="A53" s="39">
        <v>13</v>
      </c>
      <c r="B53" s="42">
        <f>(1+_xlfn.XLOOKUP(INT(($A53-1)/12)+1,'ZC Curve'!$B$8:$B$107,'ZC Curve'!R$8:R$107,,0))^(1/12)-1</f>
        <v>0</v>
      </c>
      <c r="C53" s="42">
        <f>(1+_xlfn.XLOOKUP(INT(($A53-1)/12)+1,'ZC Curve'!$B$8:$B$107,'ZC Curve'!S$8:S$107,,0))^(1/12)-1</f>
        <v>0</v>
      </c>
      <c r="D53" s="42">
        <f>(1+_xlfn.XLOOKUP(INT(($A53-1)/12)+1,'ZC Curve'!$B$8:$B$107,'ZC Curve'!T$8:T$107,,0))^(1/12)-1</f>
        <v>0</v>
      </c>
      <c r="E53" s="43">
        <f t="shared" si="7"/>
        <v>1</v>
      </c>
      <c r="F53" s="43">
        <f t="shared" si="7"/>
        <v>1</v>
      </c>
      <c r="G53" s="450">
        <f t="shared" si="7"/>
        <v>1</v>
      </c>
      <c r="H53" s="453">
        <f>'Table 4 Asset Cashflows'!F31</f>
        <v>0</v>
      </c>
      <c r="I53" s="269">
        <f>'Table 4 Asset Cashflows'!C31</f>
        <v>0</v>
      </c>
      <c r="J53" s="453">
        <f>'Table 4 Asset Cashflows'!J31</f>
        <v>0</v>
      </c>
      <c r="K53" s="269">
        <f>'Table 4 Asset Cashflows'!G31</f>
        <v>0</v>
      </c>
      <c r="L53" s="453">
        <f>'Table 4 Asset Cashflows'!N31</f>
        <v>0</v>
      </c>
      <c r="M53" s="269">
        <f>'Table 4 Asset Cashflows'!K31</f>
        <v>0</v>
      </c>
      <c r="N53" s="453">
        <f>'Table 4 Asset Cashflows'!R31</f>
        <v>0</v>
      </c>
      <c r="O53" s="269">
        <f>'Table 4 Asset Cashflows'!O31</f>
        <v>0</v>
      </c>
      <c r="P53" s="453">
        <f>'Table 4 Asset Cashflows'!V31</f>
        <v>0</v>
      </c>
      <c r="Q53" s="269">
        <f>'Table 4 Asset Cashflows'!S31</f>
        <v>0</v>
      </c>
      <c r="R53" s="453">
        <f>'Table 4 Asset Cashflows'!Z31</f>
        <v>0</v>
      </c>
      <c r="S53" s="269">
        <f>'Table 4 Asset Cashflows'!W31</f>
        <v>0</v>
      </c>
      <c r="T53" s="453">
        <f>'Table 4 Asset Cashflows'!AD31</f>
        <v>0</v>
      </c>
      <c r="U53" s="269">
        <f>'Table 4 Asset Cashflows'!AA31</f>
        <v>0</v>
      </c>
    </row>
    <row r="54" spans="1:21" x14ac:dyDescent="0.25">
      <c r="A54" s="39">
        <v>14</v>
      </c>
      <c r="B54" s="42">
        <f>(1+_xlfn.XLOOKUP(INT(($A54-1)/12)+1,'ZC Curve'!$B$8:$B$107,'ZC Curve'!R$8:R$107,,0))^(1/12)-1</f>
        <v>0</v>
      </c>
      <c r="C54" s="42">
        <f>(1+_xlfn.XLOOKUP(INT(($A54-1)/12)+1,'ZC Curve'!$B$8:$B$107,'ZC Curve'!S$8:S$107,,0))^(1/12)-1</f>
        <v>0</v>
      </c>
      <c r="D54" s="42">
        <f>(1+_xlfn.XLOOKUP(INT(($A54-1)/12)+1,'ZC Curve'!$B$8:$B$107,'ZC Curve'!T$8:T$107,,0))^(1/12)-1</f>
        <v>0</v>
      </c>
      <c r="E54" s="43">
        <f t="shared" si="7"/>
        <v>1</v>
      </c>
      <c r="F54" s="43">
        <f t="shared" si="7"/>
        <v>1</v>
      </c>
      <c r="G54" s="450">
        <f t="shared" si="7"/>
        <v>1</v>
      </c>
      <c r="H54" s="453">
        <f>'Table 4 Asset Cashflows'!F32</f>
        <v>0</v>
      </c>
      <c r="I54" s="269">
        <f>'Table 4 Asset Cashflows'!C32</f>
        <v>0</v>
      </c>
      <c r="J54" s="453">
        <f>'Table 4 Asset Cashflows'!J32</f>
        <v>0</v>
      </c>
      <c r="K54" s="269">
        <f>'Table 4 Asset Cashflows'!G32</f>
        <v>0</v>
      </c>
      <c r="L54" s="453">
        <f>'Table 4 Asset Cashflows'!N32</f>
        <v>0</v>
      </c>
      <c r="M54" s="269">
        <f>'Table 4 Asset Cashflows'!K32</f>
        <v>0</v>
      </c>
      <c r="N54" s="453">
        <f>'Table 4 Asset Cashflows'!R32</f>
        <v>0</v>
      </c>
      <c r="O54" s="269">
        <f>'Table 4 Asset Cashflows'!O32</f>
        <v>0</v>
      </c>
      <c r="P54" s="453">
        <f>'Table 4 Asset Cashflows'!V32</f>
        <v>0</v>
      </c>
      <c r="Q54" s="269">
        <f>'Table 4 Asset Cashflows'!S32</f>
        <v>0</v>
      </c>
      <c r="R54" s="453">
        <f>'Table 4 Asset Cashflows'!Z32</f>
        <v>0</v>
      </c>
      <c r="S54" s="269">
        <f>'Table 4 Asset Cashflows'!W32</f>
        <v>0</v>
      </c>
      <c r="T54" s="453">
        <f>'Table 4 Asset Cashflows'!AD32</f>
        <v>0</v>
      </c>
      <c r="U54" s="269">
        <f>'Table 4 Asset Cashflows'!AA32</f>
        <v>0</v>
      </c>
    </row>
    <row r="55" spans="1:21" x14ac:dyDescent="0.25">
      <c r="A55" s="39">
        <v>15</v>
      </c>
      <c r="B55" s="42">
        <f>(1+_xlfn.XLOOKUP(INT(($A55-1)/12)+1,'ZC Curve'!$B$8:$B$107,'ZC Curve'!R$8:R$107,,0))^(1/12)-1</f>
        <v>0</v>
      </c>
      <c r="C55" s="42">
        <f>(1+_xlfn.XLOOKUP(INT(($A55-1)/12)+1,'ZC Curve'!$B$8:$B$107,'ZC Curve'!S$8:S$107,,0))^(1/12)-1</f>
        <v>0</v>
      </c>
      <c r="D55" s="42">
        <f>(1+_xlfn.XLOOKUP(INT(($A55-1)/12)+1,'ZC Curve'!$B$8:$B$107,'ZC Curve'!T$8:T$107,,0))^(1/12)-1</f>
        <v>0</v>
      </c>
      <c r="E55" s="43">
        <f t="shared" si="7"/>
        <v>1</v>
      </c>
      <c r="F55" s="43">
        <f t="shared" si="7"/>
        <v>1</v>
      </c>
      <c r="G55" s="450">
        <f t="shared" si="7"/>
        <v>1</v>
      </c>
      <c r="H55" s="453">
        <f>'Table 4 Asset Cashflows'!F33</f>
        <v>0</v>
      </c>
      <c r="I55" s="269">
        <f>'Table 4 Asset Cashflows'!C33</f>
        <v>0</v>
      </c>
      <c r="J55" s="453">
        <f>'Table 4 Asset Cashflows'!J33</f>
        <v>0</v>
      </c>
      <c r="K55" s="269">
        <f>'Table 4 Asset Cashflows'!G33</f>
        <v>0</v>
      </c>
      <c r="L55" s="453">
        <f>'Table 4 Asset Cashflows'!N33</f>
        <v>0</v>
      </c>
      <c r="M55" s="269">
        <f>'Table 4 Asset Cashflows'!K33</f>
        <v>0</v>
      </c>
      <c r="N55" s="453">
        <f>'Table 4 Asset Cashflows'!R33</f>
        <v>0</v>
      </c>
      <c r="O55" s="269">
        <f>'Table 4 Asset Cashflows'!O33</f>
        <v>0</v>
      </c>
      <c r="P55" s="453">
        <f>'Table 4 Asset Cashflows'!V33</f>
        <v>0</v>
      </c>
      <c r="Q55" s="269">
        <f>'Table 4 Asset Cashflows'!S33</f>
        <v>0</v>
      </c>
      <c r="R55" s="453">
        <f>'Table 4 Asset Cashflows'!Z33</f>
        <v>0</v>
      </c>
      <c r="S55" s="269">
        <f>'Table 4 Asset Cashflows'!W33</f>
        <v>0</v>
      </c>
      <c r="T55" s="453">
        <f>'Table 4 Asset Cashflows'!AD33</f>
        <v>0</v>
      </c>
      <c r="U55" s="269">
        <f>'Table 4 Asset Cashflows'!AA33</f>
        <v>0</v>
      </c>
    </row>
    <row r="56" spans="1:21" x14ac:dyDescent="0.25">
      <c r="A56" s="39">
        <v>16</v>
      </c>
      <c r="B56" s="42">
        <f>(1+_xlfn.XLOOKUP(INT(($A56-1)/12)+1,'ZC Curve'!$B$8:$B$107,'ZC Curve'!R$8:R$107,,0))^(1/12)-1</f>
        <v>0</v>
      </c>
      <c r="C56" s="42">
        <f>(1+_xlfn.XLOOKUP(INT(($A56-1)/12)+1,'ZC Curve'!$B$8:$B$107,'ZC Curve'!S$8:S$107,,0))^(1/12)-1</f>
        <v>0</v>
      </c>
      <c r="D56" s="42">
        <f>(1+_xlfn.XLOOKUP(INT(($A56-1)/12)+1,'ZC Curve'!$B$8:$B$107,'ZC Curve'!T$8:T$107,,0))^(1/12)-1</f>
        <v>0</v>
      </c>
      <c r="E56" s="43">
        <f t="shared" si="7"/>
        <v>1</v>
      </c>
      <c r="F56" s="43">
        <f t="shared" si="7"/>
        <v>1</v>
      </c>
      <c r="G56" s="450">
        <f t="shared" si="7"/>
        <v>1</v>
      </c>
      <c r="H56" s="453">
        <f>'Table 4 Asset Cashflows'!F34</f>
        <v>0</v>
      </c>
      <c r="I56" s="269">
        <f>'Table 4 Asset Cashflows'!C34</f>
        <v>0</v>
      </c>
      <c r="J56" s="453">
        <f>'Table 4 Asset Cashflows'!J34</f>
        <v>0</v>
      </c>
      <c r="K56" s="269">
        <f>'Table 4 Asset Cashflows'!G34</f>
        <v>0</v>
      </c>
      <c r="L56" s="453">
        <f>'Table 4 Asset Cashflows'!N34</f>
        <v>0</v>
      </c>
      <c r="M56" s="269">
        <f>'Table 4 Asset Cashflows'!K34</f>
        <v>0</v>
      </c>
      <c r="N56" s="453">
        <f>'Table 4 Asset Cashflows'!R34</f>
        <v>0</v>
      </c>
      <c r="O56" s="269">
        <f>'Table 4 Asset Cashflows'!O34</f>
        <v>0</v>
      </c>
      <c r="P56" s="453">
        <f>'Table 4 Asset Cashflows'!V34</f>
        <v>0</v>
      </c>
      <c r="Q56" s="269">
        <f>'Table 4 Asset Cashflows'!S34</f>
        <v>0</v>
      </c>
      <c r="R56" s="453">
        <f>'Table 4 Asset Cashflows'!Z34</f>
        <v>0</v>
      </c>
      <c r="S56" s="269">
        <f>'Table 4 Asset Cashflows'!W34</f>
        <v>0</v>
      </c>
      <c r="T56" s="453">
        <f>'Table 4 Asset Cashflows'!AD34</f>
        <v>0</v>
      </c>
      <c r="U56" s="269">
        <f>'Table 4 Asset Cashflows'!AA34</f>
        <v>0</v>
      </c>
    </row>
    <row r="57" spans="1:21" x14ac:dyDescent="0.25">
      <c r="A57" s="39">
        <v>17</v>
      </c>
      <c r="B57" s="42">
        <f>(1+_xlfn.XLOOKUP(INT(($A57-1)/12)+1,'ZC Curve'!$B$8:$B$107,'ZC Curve'!R$8:R$107,,0))^(1/12)-1</f>
        <v>0</v>
      </c>
      <c r="C57" s="42">
        <f>(1+_xlfn.XLOOKUP(INT(($A57-1)/12)+1,'ZC Curve'!$B$8:$B$107,'ZC Curve'!S$8:S$107,,0))^(1/12)-1</f>
        <v>0</v>
      </c>
      <c r="D57" s="42">
        <f>(1+_xlfn.XLOOKUP(INT(($A57-1)/12)+1,'ZC Curve'!$B$8:$B$107,'ZC Curve'!T$8:T$107,,0))^(1/12)-1</f>
        <v>0</v>
      </c>
      <c r="E57" s="43">
        <f t="shared" si="7"/>
        <v>1</v>
      </c>
      <c r="F57" s="43">
        <f t="shared" si="7"/>
        <v>1</v>
      </c>
      <c r="G57" s="450">
        <f t="shared" si="7"/>
        <v>1</v>
      </c>
      <c r="H57" s="453">
        <f>'Table 4 Asset Cashflows'!F35</f>
        <v>0</v>
      </c>
      <c r="I57" s="269">
        <f>'Table 4 Asset Cashflows'!C35</f>
        <v>0</v>
      </c>
      <c r="J57" s="453">
        <f>'Table 4 Asset Cashflows'!J35</f>
        <v>0</v>
      </c>
      <c r="K57" s="269">
        <f>'Table 4 Asset Cashflows'!G35</f>
        <v>0</v>
      </c>
      <c r="L57" s="453">
        <f>'Table 4 Asset Cashflows'!N35</f>
        <v>0</v>
      </c>
      <c r="M57" s="269">
        <f>'Table 4 Asset Cashflows'!K35</f>
        <v>0</v>
      </c>
      <c r="N57" s="453">
        <f>'Table 4 Asset Cashflows'!R35</f>
        <v>0</v>
      </c>
      <c r="O57" s="269">
        <f>'Table 4 Asset Cashflows'!O35</f>
        <v>0</v>
      </c>
      <c r="P57" s="453">
        <f>'Table 4 Asset Cashflows'!V35</f>
        <v>0</v>
      </c>
      <c r="Q57" s="269">
        <f>'Table 4 Asset Cashflows'!S35</f>
        <v>0</v>
      </c>
      <c r="R57" s="453">
        <f>'Table 4 Asset Cashflows'!Z35</f>
        <v>0</v>
      </c>
      <c r="S57" s="269">
        <f>'Table 4 Asset Cashflows'!W35</f>
        <v>0</v>
      </c>
      <c r="T57" s="453">
        <f>'Table 4 Asset Cashflows'!AD35</f>
        <v>0</v>
      </c>
      <c r="U57" s="269">
        <f>'Table 4 Asset Cashflows'!AA35</f>
        <v>0</v>
      </c>
    </row>
    <row r="58" spans="1:21" x14ac:dyDescent="0.25">
      <c r="A58" s="39">
        <v>18</v>
      </c>
      <c r="B58" s="42">
        <f>(1+_xlfn.XLOOKUP(INT(($A58-1)/12)+1,'ZC Curve'!$B$8:$B$107,'ZC Curve'!R$8:R$107,,0))^(1/12)-1</f>
        <v>0</v>
      </c>
      <c r="C58" s="42">
        <f>(1+_xlfn.XLOOKUP(INT(($A58-1)/12)+1,'ZC Curve'!$B$8:$B$107,'ZC Curve'!S$8:S$107,,0))^(1/12)-1</f>
        <v>0</v>
      </c>
      <c r="D58" s="42">
        <f>(1+_xlfn.XLOOKUP(INT(($A58-1)/12)+1,'ZC Curve'!$B$8:$B$107,'ZC Curve'!T$8:T$107,,0))^(1/12)-1</f>
        <v>0</v>
      </c>
      <c r="E58" s="43">
        <f t="shared" si="7"/>
        <v>1</v>
      </c>
      <c r="F58" s="43">
        <f t="shared" si="7"/>
        <v>1</v>
      </c>
      <c r="G58" s="450">
        <f t="shared" si="7"/>
        <v>1</v>
      </c>
      <c r="H58" s="453">
        <f>'Table 4 Asset Cashflows'!F36</f>
        <v>0</v>
      </c>
      <c r="I58" s="269">
        <f>'Table 4 Asset Cashflows'!C36</f>
        <v>0</v>
      </c>
      <c r="J58" s="453">
        <f>'Table 4 Asset Cashflows'!J36</f>
        <v>0</v>
      </c>
      <c r="K58" s="269">
        <f>'Table 4 Asset Cashflows'!G36</f>
        <v>0</v>
      </c>
      <c r="L58" s="453">
        <f>'Table 4 Asset Cashflows'!N36</f>
        <v>0</v>
      </c>
      <c r="M58" s="269">
        <f>'Table 4 Asset Cashflows'!K36</f>
        <v>0</v>
      </c>
      <c r="N58" s="453">
        <f>'Table 4 Asset Cashflows'!R36</f>
        <v>0</v>
      </c>
      <c r="O58" s="269">
        <f>'Table 4 Asset Cashflows'!O36</f>
        <v>0</v>
      </c>
      <c r="P58" s="453">
        <f>'Table 4 Asset Cashflows'!V36</f>
        <v>0</v>
      </c>
      <c r="Q58" s="269">
        <f>'Table 4 Asset Cashflows'!S36</f>
        <v>0</v>
      </c>
      <c r="R58" s="453">
        <f>'Table 4 Asset Cashflows'!Z36</f>
        <v>0</v>
      </c>
      <c r="S58" s="269">
        <f>'Table 4 Asset Cashflows'!W36</f>
        <v>0</v>
      </c>
      <c r="T58" s="453">
        <f>'Table 4 Asset Cashflows'!AD36</f>
        <v>0</v>
      </c>
      <c r="U58" s="269">
        <f>'Table 4 Asset Cashflows'!AA36</f>
        <v>0</v>
      </c>
    </row>
    <row r="59" spans="1:21" x14ac:dyDescent="0.25">
      <c r="A59" s="39">
        <v>19</v>
      </c>
      <c r="B59" s="42">
        <f>(1+_xlfn.XLOOKUP(INT(($A59-1)/12)+1,'ZC Curve'!$B$8:$B$107,'ZC Curve'!R$8:R$107,,0))^(1/12)-1</f>
        <v>0</v>
      </c>
      <c r="C59" s="42">
        <f>(1+_xlfn.XLOOKUP(INT(($A59-1)/12)+1,'ZC Curve'!$B$8:$B$107,'ZC Curve'!S$8:S$107,,0))^(1/12)-1</f>
        <v>0</v>
      </c>
      <c r="D59" s="42">
        <f>(1+_xlfn.XLOOKUP(INT(($A59-1)/12)+1,'ZC Curve'!$B$8:$B$107,'ZC Curve'!T$8:T$107,,0))^(1/12)-1</f>
        <v>0</v>
      </c>
      <c r="E59" s="43">
        <f t="shared" si="7"/>
        <v>1</v>
      </c>
      <c r="F59" s="43">
        <f t="shared" si="7"/>
        <v>1</v>
      </c>
      <c r="G59" s="450">
        <f t="shared" si="7"/>
        <v>1</v>
      </c>
      <c r="H59" s="453">
        <f>'Table 4 Asset Cashflows'!F37</f>
        <v>0</v>
      </c>
      <c r="I59" s="269">
        <f>'Table 4 Asset Cashflows'!C37</f>
        <v>0</v>
      </c>
      <c r="J59" s="453">
        <f>'Table 4 Asset Cashflows'!J37</f>
        <v>0</v>
      </c>
      <c r="K59" s="269">
        <f>'Table 4 Asset Cashflows'!G37</f>
        <v>0</v>
      </c>
      <c r="L59" s="453">
        <f>'Table 4 Asset Cashflows'!N37</f>
        <v>0</v>
      </c>
      <c r="M59" s="269">
        <f>'Table 4 Asset Cashflows'!K37</f>
        <v>0</v>
      </c>
      <c r="N59" s="453">
        <f>'Table 4 Asset Cashflows'!R37</f>
        <v>0</v>
      </c>
      <c r="O59" s="269">
        <f>'Table 4 Asset Cashflows'!O37</f>
        <v>0</v>
      </c>
      <c r="P59" s="453">
        <f>'Table 4 Asset Cashflows'!V37</f>
        <v>0</v>
      </c>
      <c r="Q59" s="269">
        <f>'Table 4 Asset Cashflows'!S37</f>
        <v>0</v>
      </c>
      <c r="R59" s="453">
        <f>'Table 4 Asset Cashflows'!Z37</f>
        <v>0</v>
      </c>
      <c r="S59" s="269">
        <f>'Table 4 Asset Cashflows'!W37</f>
        <v>0</v>
      </c>
      <c r="T59" s="453">
        <f>'Table 4 Asset Cashflows'!AD37</f>
        <v>0</v>
      </c>
      <c r="U59" s="269">
        <f>'Table 4 Asset Cashflows'!AA37</f>
        <v>0</v>
      </c>
    </row>
    <row r="60" spans="1:21" x14ac:dyDescent="0.25">
      <c r="A60" s="39">
        <v>20</v>
      </c>
      <c r="B60" s="42">
        <f>(1+_xlfn.XLOOKUP(INT(($A60-1)/12)+1,'ZC Curve'!$B$8:$B$107,'ZC Curve'!R$8:R$107,,0))^(1/12)-1</f>
        <v>0</v>
      </c>
      <c r="C60" s="42">
        <f>(1+_xlfn.XLOOKUP(INT(($A60-1)/12)+1,'ZC Curve'!$B$8:$B$107,'ZC Curve'!S$8:S$107,,0))^(1/12)-1</f>
        <v>0</v>
      </c>
      <c r="D60" s="42">
        <f>(1+_xlfn.XLOOKUP(INT(($A60-1)/12)+1,'ZC Curve'!$B$8:$B$107,'ZC Curve'!T$8:T$107,,0))^(1/12)-1</f>
        <v>0</v>
      </c>
      <c r="E60" s="43">
        <f t="shared" si="7"/>
        <v>1</v>
      </c>
      <c r="F60" s="43">
        <f t="shared" si="7"/>
        <v>1</v>
      </c>
      <c r="G60" s="450">
        <f t="shared" si="7"/>
        <v>1</v>
      </c>
      <c r="H60" s="453">
        <f>'Table 4 Asset Cashflows'!F38</f>
        <v>0</v>
      </c>
      <c r="I60" s="269">
        <f>'Table 4 Asset Cashflows'!C38</f>
        <v>0</v>
      </c>
      <c r="J60" s="453">
        <f>'Table 4 Asset Cashflows'!J38</f>
        <v>0</v>
      </c>
      <c r="K60" s="269">
        <f>'Table 4 Asset Cashflows'!G38</f>
        <v>0</v>
      </c>
      <c r="L60" s="453">
        <f>'Table 4 Asset Cashflows'!N38</f>
        <v>0</v>
      </c>
      <c r="M60" s="269">
        <f>'Table 4 Asset Cashflows'!K38</f>
        <v>0</v>
      </c>
      <c r="N60" s="453">
        <f>'Table 4 Asset Cashflows'!R38</f>
        <v>0</v>
      </c>
      <c r="O60" s="269">
        <f>'Table 4 Asset Cashflows'!O38</f>
        <v>0</v>
      </c>
      <c r="P60" s="453">
        <f>'Table 4 Asset Cashflows'!V38</f>
        <v>0</v>
      </c>
      <c r="Q60" s="269">
        <f>'Table 4 Asset Cashflows'!S38</f>
        <v>0</v>
      </c>
      <c r="R60" s="453">
        <f>'Table 4 Asset Cashflows'!Z38</f>
        <v>0</v>
      </c>
      <c r="S60" s="269">
        <f>'Table 4 Asset Cashflows'!W38</f>
        <v>0</v>
      </c>
      <c r="T60" s="453">
        <f>'Table 4 Asset Cashflows'!AD38</f>
        <v>0</v>
      </c>
      <c r="U60" s="269">
        <f>'Table 4 Asset Cashflows'!AA38</f>
        <v>0</v>
      </c>
    </row>
    <row r="61" spans="1:21" x14ac:dyDescent="0.25">
      <c r="A61" s="39">
        <v>21</v>
      </c>
      <c r="B61" s="42">
        <f>(1+_xlfn.XLOOKUP(INT(($A61-1)/12)+1,'ZC Curve'!$B$8:$B$107,'ZC Curve'!R$8:R$107,,0))^(1/12)-1</f>
        <v>0</v>
      </c>
      <c r="C61" s="42">
        <f>(1+_xlfn.XLOOKUP(INT(($A61-1)/12)+1,'ZC Curve'!$B$8:$B$107,'ZC Curve'!S$8:S$107,,0))^(1/12)-1</f>
        <v>0</v>
      </c>
      <c r="D61" s="42">
        <f>(1+_xlfn.XLOOKUP(INT(($A61-1)/12)+1,'ZC Curve'!$B$8:$B$107,'ZC Curve'!T$8:T$107,,0))^(1/12)-1</f>
        <v>0</v>
      </c>
      <c r="E61" s="43">
        <f t="shared" si="7"/>
        <v>1</v>
      </c>
      <c r="F61" s="43">
        <f t="shared" si="7"/>
        <v>1</v>
      </c>
      <c r="G61" s="450">
        <f t="shared" si="7"/>
        <v>1</v>
      </c>
      <c r="H61" s="453">
        <f>'Table 4 Asset Cashflows'!F39</f>
        <v>0</v>
      </c>
      <c r="I61" s="269">
        <f>'Table 4 Asset Cashflows'!C39</f>
        <v>0</v>
      </c>
      <c r="J61" s="453">
        <f>'Table 4 Asset Cashflows'!J39</f>
        <v>0</v>
      </c>
      <c r="K61" s="269">
        <f>'Table 4 Asset Cashflows'!G39</f>
        <v>0</v>
      </c>
      <c r="L61" s="453">
        <f>'Table 4 Asset Cashflows'!N39</f>
        <v>0</v>
      </c>
      <c r="M61" s="269">
        <f>'Table 4 Asset Cashflows'!K39</f>
        <v>0</v>
      </c>
      <c r="N61" s="453">
        <f>'Table 4 Asset Cashflows'!R39</f>
        <v>0</v>
      </c>
      <c r="O61" s="269">
        <f>'Table 4 Asset Cashflows'!O39</f>
        <v>0</v>
      </c>
      <c r="P61" s="453">
        <f>'Table 4 Asset Cashflows'!V39</f>
        <v>0</v>
      </c>
      <c r="Q61" s="269">
        <f>'Table 4 Asset Cashflows'!S39</f>
        <v>0</v>
      </c>
      <c r="R61" s="453">
        <f>'Table 4 Asset Cashflows'!Z39</f>
        <v>0</v>
      </c>
      <c r="S61" s="269">
        <f>'Table 4 Asset Cashflows'!W39</f>
        <v>0</v>
      </c>
      <c r="T61" s="453">
        <f>'Table 4 Asset Cashflows'!AD39</f>
        <v>0</v>
      </c>
      <c r="U61" s="269">
        <f>'Table 4 Asset Cashflows'!AA39</f>
        <v>0</v>
      </c>
    </row>
    <row r="62" spans="1:21" x14ac:dyDescent="0.25">
      <c r="A62" s="39">
        <v>22</v>
      </c>
      <c r="B62" s="42">
        <f>(1+_xlfn.XLOOKUP(INT(($A62-1)/12)+1,'ZC Curve'!$B$8:$B$107,'ZC Curve'!R$8:R$107,,0))^(1/12)-1</f>
        <v>0</v>
      </c>
      <c r="C62" s="42">
        <f>(1+_xlfn.XLOOKUP(INT(($A62-1)/12)+1,'ZC Curve'!$B$8:$B$107,'ZC Curve'!S$8:S$107,,0))^(1/12)-1</f>
        <v>0</v>
      </c>
      <c r="D62" s="42">
        <f>(1+_xlfn.XLOOKUP(INT(($A62-1)/12)+1,'ZC Curve'!$B$8:$B$107,'ZC Curve'!T$8:T$107,,0))^(1/12)-1</f>
        <v>0</v>
      </c>
      <c r="E62" s="43">
        <f t="shared" si="7"/>
        <v>1</v>
      </c>
      <c r="F62" s="43">
        <f t="shared" si="7"/>
        <v>1</v>
      </c>
      <c r="G62" s="450">
        <f t="shared" si="7"/>
        <v>1</v>
      </c>
      <c r="H62" s="453">
        <f>'Table 4 Asset Cashflows'!F40</f>
        <v>0</v>
      </c>
      <c r="I62" s="269">
        <f>'Table 4 Asset Cashflows'!C40</f>
        <v>0</v>
      </c>
      <c r="J62" s="453">
        <f>'Table 4 Asset Cashflows'!J40</f>
        <v>0</v>
      </c>
      <c r="K62" s="269">
        <f>'Table 4 Asset Cashflows'!G40</f>
        <v>0</v>
      </c>
      <c r="L62" s="453">
        <f>'Table 4 Asset Cashflows'!N40</f>
        <v>0</v>
      </c>
      <c r="M62" s="269">
        <f>'Table 4 Asset Cashflows'!K40</f>
        <v>0</v>
      </c>
      <c r="N62" s="453">
        <f>'Table 4 Asset Cashflows'!R40</f>
        <v>0</v>
      </c>
      <c r="O62" s="269">
        <f>'Table 4 Asset Cashflows'!O40</f>
        <v>0</v>
      </c>
      <c r="P62" s="453">
        <f>'Table 4 Asset Cashflows'!V40</f>
        <v>0</v>
      </c>
      <c r="Q62" s="269">
        <f>'Table 4 Asset Cashflows'!S40</f>
        <v>0</v>
      </c>
      <c r="R62" s="453">
        <f>'Table 4 Asset Cashflows'!Z40</f>
        <v>0</v>
      </c>
      <c r="S62" s="269">
        <f>'Table 4 Asset Cashflows'!W40</f>
        <v>0</v>
      </c>
      <c r="T62" s="453">
        <f>'Table 4 Asset Cashflows'!AD40</f>
        <v>0</v>
      </c>
      <c r="U62" s="269">
        <f>'Table 4 Asset Cashflows'!AA40</f>
        <v>0</v>
      </c>
    </row>
    <row r="63" spans="1:21" x14ac:dyDescent="0.25">
      <c r="A63" s="39">
        <v>23</v>
      </c>
      <c r="B63" s="42">
        <f>(1+_xlfn.XLOOKUP(INT(($A63-1)/12)+1,'ZC Curve'!$B$8:$B$107,'ZC Curve'!R$8:R$107,,0))^(1/12)-1</f>
        <v>0</v>
      </c>
      <c r="C63" s="42">
        <f>(1+_xlfn.XLOOKUP(INT(($A63-1)/12)+1,'ZC Curve'!$B$8:$B$107,'ZC Curve'!S$8:S$107,,0))^(1/12)-1</f>
        <v>0</v>
      </c>
      <c r="D63" s="42">
        <f>(1+_xlfn.XLOOKUP(INT(($A63-1)/12)+1,'ZC Curve'!$B$8:$B$107,'ZC Curve'!T$8:T$107,,0))^(1/12)-1</f>
        <v>0</v>
      </c>
      <c r="E63" s="43">
        <f t="shared" si="7"/>
        <v>1</v>
      </c>
      <c r="F63" s="43">
        <f t="shared" si="7"/>
        <v>1</v>
      </c>
      <c r="G63" s="450">
        <f t="shared" si="7"/>
        <v>1</v>
      </c>
      <c r="H63" s="453">
        <f>'Table 4 Asset Cashflows'!F41</f>
        <v>0</v>
      </c>
      <c r="I63" s="269">
        <f>'Table 4 Asset Cashflows'!C41</f>
        <v>0</v>
      </c>
      <c r="J63" s="453">
        <f>'Table 4 Asset Cashflows'!J41</f>
        <v>0</v>
      </c>
      <c r="K63" s="269">
        <f>'Table 4 Asset Cashflows'!G41</f>
        <v>0</v>
      </c>
      <c r="L63" s="453">
        <f>'Table 4 Asset Cashflows'!N41</f>
        <v>0</v>
      </c>
      <c r="M63" s="269">
        <f>'Table 4 Asset Cashflows'!K41</f>
        <v>0</v>
      </c>
      <c r="N63" s="453">
        <f>'Table 4 Asset Cashflows'!R41</f>
        <v>0</v>
      </c>
      <c r="O63" s="269">
        <f>'Table 4 Asset Cashflows'!O41</f>
        <v>0</v>
      </c>
      <c r="P63" s="453">
        <f>'Table 4 Asset Cashflows'!V41</f>
        <v>0</v>
      </c>
      <c r="Q63" s="269">
        <f>'Table 4 Asset Cashflows'!S41</f>
        <v>0</v>
      </c>
      <c r="R63" s="453">
        <f>'Table 4 Asset Cashflows'!Z41</f>
        <v>0</v>
      </c>
      <c r="S63" s="269">
        <f>'Table 4 Asset Cashflows'!W41</f>
        <v>0</v>
      </c>
      <c r="T63" s="453">
        <f>'Table 4 Asset Cashflows'!AD41</f>
        <v>0</v>
      </c>
      <c r="U63" s="269">
        <f>'Table 4 Asset Cashflows'!AA41</f>
        <v>0</v>
      </c>
    </row>
    <row r="64" spans="1:21" x14ac:dyDescent="0.25">
      <c r="A64" s="39">
        <v>24</v>
      </c>
      <c r="B64" s="42">
        <f>(1+_xlfn.XLOOKUP(INT(($A64-1)/12)+1,'ZC Curve'!$B$8:$B$107,'ZC Curve'!R$8:R$107,,0))^(1/12)-1</f>
        <v>0</v>
      </c>
      <c r="C64" s="42">
        <f>(1+_xlfn.XLOOKUP(INT(($A64-1)/12)+1,'ZC Curve'!$B$8:$B$107,'ZC Curve'!S$8:S$107,,0))^(1/12)-1</f>
        <v>0</v>
      </c>
      <c r="D64" s="42">
        <f>(1+_xlfn.XLOOKUP(INT(($A64-1)/12)+1,'ZC Curve'!$B$8:$B$107,'ZC Curve'!T$8:T$107,,0))^(1/12)-1</f>
        <v>0</v>
      </c>
      <c r="E64" s="43">
        <f t="shared" si="7"/>
        <v>1</v>
      </c>
      <c r="F64" s="43">
        <f t="shared" si="7"/>
        <v>1</v>
      </c>
      <c r="G64" s="450">
        <f t="shared" si="7"/>
        <v>1</v>
      </c>
      <c r="H64" s="453">
        <f>'Table 4 Asset Cashflows'!F42</f>
        <v>0</v>
      </c>
      <c r="I64" s="269">
        <f>'Table 4 Asset Cashflows'!C42</f>
        <v>0</v>
      </c>
      <c r="J64" s="453">
        <f>'Table 4 Asset Cashflows'!J42</f>
        <v>0</v>
      </c>
      <c r="K64" s="269">
        <f>'Table 4 Asset Cashflows'!G42</f>
        <v>0</v>
      </c>
      <c r="L64" s="453">
        <f>'Table 4 Asset Cashflows'!N42</f>
        <v>0</v>
      </c>
      <c r="M64" s="269">
        <f>'Table 4 Asset Cashflows'!K42</f>
        <v>0</v>
      </c>
      <c r="N64" s="453">
        <f>'Table 4 Asset Cashflows'!R42</f>
        <v>0</v>
      </c>
      <c r="O64" s="269">
        <f>'Table 4 Asset Cashflows'!O42</f>
        <v>0</v>
      </c>
      <c r="P64" s="453">
        <f>'Table 4 Asset Cashflows'!V42</f>
        <v>0</v>
      </c>
      <c r="Q64" s="269">
        <f>'Table 4 Asset Cashflows'!S42</f>
        <v>0</v>
      </c>
      <c r="R64" s="453">
        <f>'Table 4 Asset Cashflows'!Z42</f>
        <v>0</v>
      </c>
      <c r="S64" s="269">
        <f>'Table 4 Asset Cashflows'!W42</f>
        <v>0</v>
      </c>
      <c r="T64" s="453">
        <f>'Table 4 Asset Cashflows'!AD42</f>
        <v>0</v>
      </c>
      <c r="U64" s="269">
        <f>'Table 4 Asset Cashflows'!AA42</f>
        <v>0</v>
      </c>
    </row>
    <row r="65" spans="1:21" x14ac:dyDescent="0.25">
      <c r="A65" s="39">
        <v>25</v>
      </c>
      <c r="B65" s="42">
        <f>(1+_xlfn.XLOOKUP(INT(($A65-1)/12)+1,'ZC Curve'!$B$8:$B$107,'ZC Curve'!R$8:R$107,,0))^(1/12)-1</f>
        <v>0</v>
      </c>
      <c r="C65" s="42">
        <f>(1+_xlfn.XLOOKUP(INT(($A65-1)/12)+1,'ZC Curve'!$B$8:$B$107,'ZC Curve'!S$8:S$107,,0))^(1/12)-1</f>
        <v>0</v>
      </c>
      <c r="D65" s="42">
        <f>(1+_xlfn.XLOOKUP(INT(($A65-1)/12)+1,'ZC Curve'!$B$8:$B$107,'ZC Curve'!T$8:T$107,,0))^(1/12)-1</f>
        <v>0</v>
      </c>
      <c r="E65" s="43">
        <f t="shared" si="7"/>
        <v>1</v>
      </c>
      <c r="F65" s="43">
        <f t="shared" si="7"/>
        <v>1</v>
      </c>
      <c r="G65" s="450">
        <f t="shared" si="7"/>
        <v>1</v>
      </c>
      <c r="H65" s="453">
        <f>'Table 4 Asset Cashflows'!F43</f>
        <v>0</v>
      </c>
      <c r="I65" s="269">
        <f>'Table 4 Asset Cashflows'!C43</f>
        <v>0</v>
      </c>
      <c r="J65" s="453">
        <f>'Table 4 Asset Cashflows'!J43</f>
        <v>0</v>
      </c>
      <c r="K65" s="269">
        <f>'Table 4 Asset Cashflows'!G43</f>
        <v>0</v>
      </c>
      <c r="L65" s="453">
        <f>'Table 4 Asset Cashflows'!N43</f>
        <v>0</v>
      </c>
      <c r="M65" s="269">
        <f>'Table 4 Asset Cashflows'!K43</f>
        <v>0</v>
      </c>
      <c r="N65" s="453">
        <f>'Table 4 Asset Cashflows'!R43</f>
        <v>0</v>
      </c>
      <c r="O65" s="269">
        <f>'Table 4 Asset Cashflows'!O43</f>
        <v>0</v>
      </c>
      <c r="P65" s="453">
        <f>'Table 4 Asset Cashflows'!V43</f>
        <v>0</v>
      </c>
      <c r="Q65" s="269">
        <f>'Table 4 Asset Cashflows'!S43</f>
        <v>0</v>
      </c>
      <c r="R65" s="453">
        <f>'Table 4 Asset Cashflows'!Z43</f>
        <v>0</v>
      </c>
      <c r="S65" s="269">
        <f>'Table 4 Asset Cashflows'!W43</f>
        <v>0</v>
      </c>
      <c r="T65" s="453">
        <f>'Table 4 Asset Cashflows'!AD43</f>
        <v>0</v>
      </c>
      <c r="U65" s="269">
        <f>'Table 4 Asset Cashflows'!AA43</f>
        <v>0</v>
      </c>
    </row>
    <row r="66" spans="1:21" x14ac:dyDescent="0.25">
      <c r="A66" s="39">
        <v>26</v>
      </c>
      <c r="B66" s="42">
        <f>(1+_xlfn.XLOOKUP(INT(($A66-1)/12)+1,'ZC Curve'!$B$8:$B$107,'ZC Curve'!R$8:R$107,,0))^(1/12)-1</f>
        <v>0</v>
      </c>
      <c r="C66" s="42">
        <f>(1+_xlfn.XLOOKUP(INT(($A66-1)/12)+1,'ZC Curve'!$B$8:$B$107,'ZC Curve'!S$8:S$107,,0))^(1/12)-1</f>
        <v>0</v>
      </c>
      <c r="D66" s="42">
        <f>(1+_xlfn.XLOOKUP(INT(($A66-1)/12)+1,'ZC Curve'!$B$8:$B$107,'ZC Curve'!T$8:T$107,,0))^(1/12)-1</f>
        <v>0</v>
      </c>
      <c r="E66" s="43">
        <f t="shared" si="7"/>
        <v>1</v>
      </c>
      <c r="F66" s="43">
        <f t="shared" si="7"/>
        <v>1</v>
      </c>
      <c r="G66" s="450">
        <f t="shared" si="7"/>
        <v>1</v>
      </c>
      <c r="H66" s="453">
        <f>'Table 4 Asset Cashflows'!F44</f>
        <v>0</v>
      </c>
      <c r="I66" s="269">
        <f>'Table 4 Asset Cashflows'!C44</f>
        <v>0</v>
      </c>
      <c r="J66" s="453">
        <f>'Table 4 Asset Cashflows'!J44</f>
        <v>0</v>
      </c>
      <c r="K66" s="269">
        <f>'Table 4 Asset Cashflows'!G44</f>
        <v>0</v>
      </c>
      <c r="L66" s="453">
        <f>'Table 4 Asset Cashflows'!N44</f>
        <v>0</v>
      </c>
      <c r="M66" s="269">
        <f>'Table 4 Asset Cashflows'!K44</f>
        <v>0</v>
      </c>
      <c r="N66" s="453">
        <f>'Table 4 Asset Cashflows'!R44</f>
        <v>0</v>
      </c>
      <c r="O66" s="269">
        <f>'Table 4 Asset Cashflows'!O44</f>
        <v>0</v>
      </c>
      <c r="P66" s="453">
        <f>'Table 4 Asset Cashflows'!V44</f>
        <v>0</v>
      </c>
      <c r="Q66" s="269">
        <f>'Table 4 Asset Cashflows'!S44</f>
        <v>0</v>
      </c>
      <c r="R66" s="453">
        <f>'Table 4 Asset Cashflows'!Z44</f>
        <v>0</v>
      </c>
      <c r="S66" s="269">
        <f>'Table 4 Asset Cashflows'!W44</f>
        <v>0</v>
      </c>
      <c r="T66" s="453">
        <f>'Table 4 Asset Cashflows'!AD44</f>
        <v>0</v>
      </c>
      <c r="U66" s="269">
        <f>'Table 4 Asset Cashflows'!AA44</f>
        <v>0</v>
      </c>
    </row>
    <row r="67" spans="1:21" x14ac:dyDescent="0.25">
      <c r="A67" s="39">
        <v>27</v>
      </c>
      <c r="B67" s="42">
        <f>(1+_xlfn.XLOOKUP(INT(($A67-1)/12)+1,'ZC Curve'!$B$8:$B$107,'ZC Curve'!R$8:R$107,,0))^(1/12)-1</f>
        <v>0</v>
      </c>
      <c r="C67" s="42">
        <f>(1+_xlfn.XLOOKUP(INT(($A67-1)/12)+1,'ZC Curve'!$B$8:$B$107,'ZC Curve'!S$8:S$107,,0))^(1/12)-1</f>
        <v>0</v>
      </c>
      <c r="D67" s="42">
        <f>(1+_xlfn.XLOOKUP(INT(($A67-1)/12)+1,'ZC Curve'!$B$8:$B$107,'ZC Curve'!T$8:T$107,,0))^(1/12)-1</f>
        <v>0</v>
      </c>
      <c r="E67" s="43">
        <f t="shared" si="7"/>
        <v>1</v>
      </c>
      <c r="F67" s="43">
        <f t="shared" si="7"/>
        <v>1</v>
      </c>
      <c r="G67" s="450">
        <f t="shared" si="7"/>
        <v>1</v>
      </c>
      <c r="H67" s="453">
        <f>'Table 4 Asset Cashflows'!F45</f>
        <v>0</v>
      </c>
      <c r="I67" s="269">
        <f>'Table 4 Asset Cashflows'!C45</f>
        <v>0</v>
      </c>
      <c r="J67" s="453">
        <f>'Table 4 Asset Cashflows'!J45</f>
        <v>0</v>
      </c>
      <c r="K67" s="269">
        <f>'Table 4 Asset Cashflows'!G45</f>
        <v>0</v>
      </c>
      <c r="L67" s="453">
        <f>'Table 4 Asset Cashflows'!N45</f>
        <v>0</v>
      </c>
      <c r="M67" s="269">
        <f>'Table 4 Asset Cashflows'!K45</f>
        <v>0</v>
      </c>
      <c r="N67" s="453">
        <f>'Table 4 Asset Cashflows'!R45</f>
        <v>0</v>
      </c>
      <c r="O67" s="269">
        <f>'Table 4 Asset Cashflows'!O45</f>
        <v>0</v>
      </c>
      <c r="P67" s="453">
        <f>'Table 4 Asset Cashflows'!V45</f>
        <v>0</v>
      </c>
      <c r="Q67" s="269">
        <f>'Table 4 Asset Cashflows'!S45</f>
        <v>0</v>
      </c>
      <c r="R67" s="453">
        <f>'Table 4 Asset Cashflows'!Z45</f>
        <v>0</v>
      </c>
      <c r="S67" s="269">
        <f>'Table 4 Asset Cashflows'!W45</f>
        <v>0</v>
      </c>
      <c r="T67" s="453">
        <f>'Table 4 Asset Cashflows'!AD45</f>
        <v>0</v>
      </c>
      <c r="U67" s="269">
        <f>'Table 4 Asset Cashflows'!AA45</f>
        <v>0</v>
      </c>
    </row>
    <row r="68" spans="1:21" x14ac:dyDescent="0.25">
      <c r="A68" s="39">
        <v>28</v>
      </c>
      <c r="B68" s="42">
        <f>(1+_xlfn.XLOOKUP(INT(($A68-1)/12)+1,'ZC Curve'!$B$8:$B$107,'ZC Curve'!R$8:R$107,,0))^(1/12)-1</f>
        <v>0</v>
      </c>
      <c r="C68" s="42">
        <f>(1+_xlfn.XLOOKUP(INT(($A68-1)/12)+1,'ZC Curve'!$B$8:$B$107,'ZC Curve'!S$8:S$107,,0))^(1/12)-1</f>
        <v>0</v>
      </c>
      <c r="D68" s="42">
        <f>(1+_xlfn.XLOOKUP(INT(($A68-1)/12)+1,'ZC Curve'!$B$8:$B$107,'ZC Curve'!T$8:T$107,,0))^(1/12)-1</f>
        <v>0</v>
      </c>
      <c r="E68" s="43">
        <f t="shared" si="7"/>
        <v>1</v>
      </c>
      <c r="F68" s="43">
        <f t="shared" si="7"/>
        <v>1</v>
      </c>
      <c r="G68" s="450">
        <f t="shared" si="7"/>
        <v>1</v>
      </c>
      <c r="H68" s="453">
        <f>'Table 4 Asset Cashflows'!F46</f>
        <v>0</v>
      </c>
      <c r="I68" s="269">
        <f>'Table 4 Asset Cashflows'!C46</f>
        <v>0</v>
      </c>
      <c r="J68" s="453">
        <f>'Table 4 Asset Cashflows'!J46</f>
        <v>0</v>
      </c>
      <c r="K68" s="269">
        <f>'Table 4 Asset Cashflows'!G46</f>
        <v>0</v>
      </c>
      <c r="L68" s="453">
        <f>'Table 4 Asset Cashflows'!N46</f>
        <v>0</v>
      </c>
      <c r="M68" s="269">
        <f>'Table 4 Asset Cashflows'!K46</f>
        <v>0</v>
      </c>
      <c r="N68" s="453">
        <f>'Table 4 Asset Cashflows'!R46</f>
        <v>0</v>
      </c>
      <c r="O68" s="269">
        <f>'Table 4 Asset Cashflows'!O46</f>
        <v>0</v>
      </c>
      <c r="P68" s="453">
        <f>'Table 4 Asset Cashflows'!V46</f>
        <v>0</v>
      </c>
      <c r="Q68" s="269">
        <f>'Table 4 Asset Cashflows'!S46</f>
        <v>0</v>
      </c>
      <c r="R68" s="453">
        <f>'Table 4 Asset Cashflows'!Z46</f>
        <v>0</v>
      </c>
      <c r="S68" s="269">
        <f>'Table 4 Asset Cashflows'!W46</f>
        <v>0</v>
      </c>
      <c r="T68" s="453">
        <f>'Table 4 Asset Cashflows'!AD46</f>
        <v>0</v>
      </c>
      <c r="U68" s="269">
        <f>'Table 4 Asset Cashflows'!AA46</f>
        <v>0</v>
      </c>
    </row>
    <row r="69" spans="1:21" x14ac:dyDescent="0.25">
      <c r="A69" s="39">
        <v>29</v>
      </c>
      <c r="B69" s="42">
        <f>(1+_xlfn.XLOOKUP(INT(($A69-1)/12)+1,'ZC Curve'!$B$8:$B$107,'ZC Curve'!R$8:R$107,,0))^(1/12)-1</f>
        <v>0</v>
      </c>
      <c r="C69" s="42">
        <f>(1+_xlfn.XLOOKUP(INT(($A69-1)/12)+1,'ZC Curve'!$B$8:$B$107,'ZC Curve'!S$8:S$107,,0))^(1/12)-1</f>
        <v>0</v>
      </c>
      <c r="D69" s="42">
        <f>(1+_xlfn.XLOOKUP(INT(($A69-1)/12)+1,'ZC Curve'!$B$8:$B$107,'ZC Curve'!T$8:T$107,,0))^(1/12)-1</f>
        <v>0</v>
      </c>
      <c r="E69" s="43">
        <f t="shared" si="7"/>
        <v>1</v>
      </c>
      <c r="F69" s="43">
        <f t="shared" si="7"/>
        <v>1</v>
      </c>
      <c r="G69" s="450">
        <f t="shared" si="7"/>
        <v>1</v>
      </c>
      <c r="H69" s="453">
        <f>'Table 4 Asset Cashflows'!F47</f>
        <v>0</v>
      </c>
      <c r="I69" s="269">
        <f>'Table 4 Asset Cashflows'!C47</f>
        <v>0</v>
      </c>
      <c r="J69" s="453">
        <f>'Table 4 Asset Cashflows'!J47</f>
        <v>0</v>
      </c>
      <c r="K69" s="269">
        <f>'Table 4 Asset Cashflows'!G47</f>
        <v>0</v>
      </c>
      <c r="L69" s="453">
        <f>'Table 4 Asset Cashflows'!N47</f>
        <v>0</v>
      </c>
      <c r="M69" s="269">
        <f>'Table 4 Asset Cashflows'!K47</f>
        <v>0</v>
      </c>
      <c r="N69" s="453">
        <f>'Table 4 Asset Cashflows'!R47</f>
        <v>0</v>
      </c>
      <c r="O69" s="269">
        <f>'Table 4 Asset Cashflows'!O47</f>
        <v>0</v>
      </c>
      <c r="P69" s="453">
        <f>'Table 4 Asset Cashflows'!V47</f>
        <v>0</v>
      </c>
      <c r="Q69" s="269">
        <f>'Table 4 Asset Cashflows'!S47</f>
        <v>0</v>
      </c>
      <c r="R69" s="453">
        <f>'Table 4 Asset Cashflows'!Z47</f>
        <v>0</v>
      </c>
      <c r="S69" s="269">
        <f>'Table 4 Asset Cashflows'!W47</f>
        <v>0</v>
      </c>
      <c r="T69" s="453">
        <f>'Table 4 Asset Cashflows'!AD47</f>
        <v>0</v>
      </c>
      <c r="U69" s="269">
        <f>'Table 4 Asset Cashflows'!AA47</f>
        <v>0</v>
      </c>
    </row>
    <row r="70" spans="1:21" x14ac:dyDescent="0.25">
      <c r="A70" s="39">
        <v>30</v>
      </c>
      <c r="B70" s="42">
        <f>(1+_xlfn.XLOOKUP(INT(($A70-1)/12)+1,'ZC Curve'!$B$8:$B$107,'ZC Curve'!R$8:R$107,,0))^(1/12)-1</f>
        <v>0</v>
      </c>
      <c r="C70" s="42">
        <f>(1+_xlfn.XLOOKUP(INT(($A70-1)/12)+1,'ZC Curve'!$B$8:$B$107,'ZC Curve'!S$8:S$107,,0))^(1/12)-1</f>
        <v>0</v>
      </c>
      <c r="D70" s="42">
        <f>(1+_xlfn.XLOOKUP(INT(($A70-1)/12)+1,'ZC Curve'!$B$8:$B$107,'ZC Curve'!T$8:T$107,,0))^(1/12)-1</f>
        <v>0</v>
      </c>
      <c r="E70" s="43">
        <f t="shared" si="7"/>
        <v>1</v>
      </c>
      <c r="F70" s="43">
        <f t="shared" si="7"/>
        <v>1</v>
      </c>
      <c r="G70" s="450">
        <f t="shared" si="7"/>
        <v>1</v>
      </c>
      <c r="H70" s="453">
        <f>'Table 4 Asset Cashflows'!F48</f>
        <v>0</v>
      </c>
      <c r="I70" s="269">
        <f>'Table 4 Asset Cashflows'!C48</f>
        <v>0</v>
      </c>
      <c r="J70" s="453">
        <f>'Table 4 Asset Cashflows'!J48</f>
        <v>0</v>
      </c>
      <c r="K70" s="269">
        <f>'Table 4 Asset Cashflows'!G48</f>
        <v>0</v>
      </c>
      <c r="L70" s="453">
        <f>'Table 4 Asset Cashflows'!N48</f>
        <v>0</v>
      </c>
      <c r="M70" s="269">
        <f>'Table 4 Asset Cashflows'!K48</f>
        <v>0</v>
      </c>
      <c r="N70" s="453">
        <f>'Table 4 Asset Cashflows'!R48</f>
        <v>0</v>
      </c>
      <c r="O70" s="269">
        <f>'Table 4 Asset Cashflows'!O48</f>
        <v>0</v>
      </c>
      <c r="P70" s="453">
        <f>'Table 4 Asset Cashflows'!V48</f>
        <v>0</v>
      </c>
      <c r="Q70" s="269">
        <f>'Table 4 Asset Cashflows'!S48</f>
        <v>0</v>
      </c>
      <c r="R70" s="453">
        <f>'Table 4 Asset Cashflows'!Z48</f>
        <v>0</v>
      </c>
      <c r="S70" s="269">
        <f>'Table 4 Asset Cashflows'!W48</f>
        <v>0</v>
      </c>
      <c r="T70" s="453">
        <f>'Table 4 Asset Cashflows'!AD48</f>
        <v>0</v>
      </c>
      <c r="U70" s="269">
        <f>'Table 4 Asset Cashflows'!AA48</f>
        <v>0</v>
      </c>
    </row>
    <row r="71" spans="1:21" x14ac:dyDescent="0.25">
      <c r="A71" s="39">
        <v>31</v>
      </c>
      <c r="B71" s="42">
        <f>(1+_xlfn.XLOOKUP(INT(($A71-1)/12)+1,'ZC Curve'!$B$8:$B$107,'ZC Curve'!R$8:R$107,,0))^(1/12)-1</f>
        <v>0</v>
      </c>
      <c r="C71" s="42">
        <f>(1+_xlfn.XLOOKUP(INT(($A71-1)/12)+1,'ZC Curve'!$B$8:$B$107,'ZC Curve'!S$8:S$107,,0))^(1/12)-1</f>
        <v>0</v>
      </c>
      <c r="D71" s="42">
        <f>(1+_xlfn.XLOOKUP(INT(($A71-1)/12)+1,'ZC Curve'!$B$8:$B$107,'ZC Curve'!T$8:T$107,,0))^(1/12)-1</f>
        <v>0</v>
      </c>
      <c r="E71" s="43">
        <f t="shared" si="7"/>
        <v>1</v>
      </c>
      <c r="F71" s="43">
        <f t="shared" si="7"/>
        <v>1</v>
      </c>
      <c r="G71" s="450">
        <f t="shared" si="7"/>
        <v>1</v>
      </c>
      <c r="H71" s="453">
        <f>'Table 4 Asset Cashflows'!F49</f>
        <v>0</v>
      </c>
      <c r="I71" s="269">
        <f>'Table 4 Asset Cashflows'!C49</f>
        <v>0</v>
      </c>
      <c r="J71" s="453">
        <f>'Table 4 Asset Cashflows'!J49</f>
        <v>0</v>
      </c>
      <c r="K71" s="269">
        <f>'Table 4 Asset Cashflows'!G49</f>
        <v>0</v>
      </c>
      <c r="L71" s="453">
        <f>'Table 4 Asset Cashflows'!N49</f>
        <v>0</v>
      </c>
      <c r="M71" s="269">
        <f>'Table 4 Asset Cashflows'!K49</f>
        <v>0</v>
      </c>
      <c r="N71" s="453">
        <f>'Table 4 Asset Cashflows'!R49</f>
        <v>0</v>
      </c>
      <c r="O71" s="269">
        <f>'Table 4 Asset Cashflows'!O49</f>
        <v>0</v>
      </c>
      <c r="P71" s="453">
        <f>'Table 4 Asset Cashflows'!V49</f>
        <v>0</v>
      </c>
      <c r="Q71" s="269">
        <f>'Table 4 Asset Cashflows'!S49</f>
        <v>0</v>
      </c>
      <c r="R71" s="453">
        <f>'Table 4 Asset Cashflows'!Z49</f>
        <v>0</v>
      </c>
      <c r="S71" s="269">
        <f>'Table 4 Asset Cashflows'!W49</f>
        <v>0</v>
      </c>
      <c r="T71" s="453">
        <f>'Table 4 Asset Cashflows'!AD49</f>
        <v>0</v>
      </c>
      <c r="U71" s="269">
        <f>'Table 4 Asset Cashflows'!AA49</f>
        <v>0</v>
      </c>
    </row>
    <row r="72" spans="1:21" x14ac:dyDescent="0.25">
      <c r="A72" s="39">
        <v>32</v>
      </c>
      <c r="B72" s="42">
        <f>(1+_xlfn.XLOOKUP(INT(($A72-1)/12)+1,'ZC Curve'!$B$8:$B$107,'ZC Curve'!R$8:R$107,,0))^(1/12)-1</f>
        <v>0</v>
      </c>
      <c r="C72" s="42">
        <f>(1+_xlfn.XLOOKUP(INT(($A72-1)/12)+1,'ZC Curve'!$B$8:$B$107,'ZC Curve'!S$8:S$107,,0))^(1/12)-1</f>
        <v>0</v>
      </c>
      <c r="D72" s="42">
        <f>(1+_xlfn.XLOOKUP(INT(($A72-1)/12)+1,'ZC Curve'!$B$8:$B$107,'ZC Curve'!T$8:T$107,,0))^(1/12)-1</f>
        <v>0</v>
      </c>
      <c r="E72" s="43">
        <f t="shared" si="7"/>
        <v>1</v>
      </c>
      <c r="F72" s="43">
        <f t="shared" si="7"/>
        <v>1</v>
      </c>
      <c r="G72" s="450">
        <f t="shared" si="7"/>
        <v>1</v>
      </c>
      <c r="H72" s="453">
        <f>'Table 4 Asset Cashflows'!F50</f>
        <v>0</v>
      </c>
      <c r="I72" s="269">
        <f>'Table 4 Asset Cashflows'!C50</f>
        <v>0</v>
      </c>
      <c r="J72" s="453">
        <f>'Table 4 Asset Cashflows'!J50</f>
        <v>0</v>
      </c>
      <c r="K72" s="269">
        <f>'Table 4 Asset Cashflows'!G50</f>
        <v>0</v>
      </c>
      <c r="L72" s="453">
        <f>'Table 4 Asset Cashflows'!N50</f>
        <v>0</v>
      </c>
      <c r="M72" s="269">
        <f>'Table 4 Asset Cashflows'!K50</f>
        <v>0</v>
      </c>
      <c r="N72" s="453">
        <f>'Table 4 Asset Cashflows'!R50</f>
        <v>0</v>
      </c>
      <c r="O72" s="269">
        <f>'Table 4 Asset Cashflows'!O50</f>
        <v>0</v>
      </c>
      <c r="P72" s="453">
        <f>'Table 4 Asset Cashflows'!V50</f>
        <v>0</v>
      </c>
      <c r="Q72" s="269">
        <f>'Table 4 Asset Cashflows'!S50</f>
        <v>0</v>
      </c>
      <c r="R72" s="453">
        <f>'Table 4 Asset Cashflows'!Z50</f>
        <v>0</v>
      </c>
      <c r="S72" s="269">
        <f>'Table 4 Asset Cashflows'!W50</f>
        <v>0</v>
      </c>
      <c r="T72" s="453">
        <f>'Table 4 Asset Cashflows'!AD50</f>
        <v>0</v>
      </c>
      <c r="U72" s="269">
        <f>'Table 4 Asset Cashflows'!AA50</f>
        <v>0</v>
      </c>
    </row>
    <row r="73" spans="1:21" x14ac:dyDescent="0.25">
      <c r="A73" s="39">
        <v>33</v>
      </c>
      <c r="B73" s="42">
        <f>(1+_xlfn.XLOOKUP(INT(($A73-1)/12)+1,'ZC Curve'!$B$8:$B$107,'ZC Curve'!R$8:R$107,,0))^(1/12)-1</f>
        <v>0</v>
      </c>
      <c r="C73" s="42">
        <f>(1+_xlfn.XLOOKUP(INT(($A73-1)/12)+1,'ZC Curve'!$B$8:$B$107,'ZC Curve'!S$8:S$107,,0))^(1/12)-1</f>
        <v>0</v>
      </c>
      <c r="D73" s="42">
        <f>(1+_xlfn.XLOOKUP(INT(($A73-1)/12)+1,'ZC Curve'!$B$8:$B$107,'ZC Curve'!T$8:T$107,,0))^(1/12)-1</f>
        <v>0</v>
      </c>
      <c r="E73" s="43">
        <f t="shared" si="7"/>
        <v>1</v>
      </c>
      <c r="F73" s="43">
        <f t="shared" si="7"/>
        <v>1</v>
      </c>
      <c r="G73" s="450">
        <f t="shared" si="7"/>
        <v>1</v>
      </c>
      <c r="H73" s="453">
        <f>'Table 4 Asset Cashflows'!F51</f>
        <v>0</v>
      </c>
      <c r="I73" s="269">
        <f>'Table 4 Asset Cashflows'!C51</f>
        <v>0</v>
      </c>
      <c r="J73" s="453">
        <f>'Table 4 Asset Cashflows'!J51</f>
        <v>0</v>
      </c>
      <c r="K73" s="269">
        <f>'Table 4 Asset Cashflows'!G51</f>
        <v>0</v>
      </c>
      <c r="L73" s="453">
        <f>'Table 4 Asset Cashflows'!N51</f>
        <v>0</v>
      </c>
      <c r="M73" s="269">
        <f>'Table 4 Asset Cashflows'!K51</f>
        <v>0</v>
      </c>
      <c r="N73" s="453">
        <f>'Table 4 Asset Cashflows'!R51</f>
        <v>0</v>
      </c>
      <c r="O73" s="269">
        <f>'Table 4 Asset Cashflows'!O51</f>
        <v>0</v>
      </c>
      <c r="P73" s="453">
        <f>'Table 4 Asset Cashflows'!V51</f>
        <v>0</v>
      </c>
      <c r="Q73" s="269">
        <f>'Table 4 Asset Cashflows'!S51</f>
        <v>0</v>
      </c>
      <c r="R73" s="453">
        <f>'Table 4 Asset Cashflows'!Z51</f>
        <v>0</v>
      </c>
      <c r="S73" s="269">
        <f>'Table 4 Asset Cashflows'!W51</f>
        <v>0</v>
      </c>
      <c r="T73" s="453">
        <f>'Table 4 Asset Cashflows'!AD51</f>
        <v>0</v>
      </c>
      <c r="U73" s="269">
        <f>'Table 4 Asset Cashflows'!AA51</f>
        <v>0</v>
      </c>
    </row>
    <row r="74" spans="1:21" x14ac:dyDescent="0.25">
      <c r="A74" s="39">
        <v>34</v>
      </c>
      <c r="B74" s="42">
        <f>(1+_xlfn.XLOOKUP(INT(($A74-1)/12)+1,'ZC Curve'!$B$8:$B$107,'ZC Curve'!R$8:R$107,,0))^(1/12)-1</f>
        <v>0</v>
      </c>
      <c r="C74" s="42">
        <f>(1+_xlfn.XLOOKUP(INT(($A74-1)/12)+1,'ZC Curve'!$B$8:$B$107,'ZC Curve'!S$8:S$107,,0))^(1/12)-1</f>
        <v>0</v>
      </c>
      <c r="D74" s="42">
        <f>(1+_xlfn.XLOOKUP(INT(($A74-1)/12)+1,'ZC Curve'!$B$8:$B$107,'ZC Curve'!T$8:T$107,,0))^(1/12)-1</f>
        <v>0</v>
      </c>
      <c r="E74" s="43">
        <f t="shared" si="7"/>
        <v>1</v>
      </c>
      <c r="F74" s="43">
        <f t="shared" si="7"/>
        <v>1</v>
      </c>
      <c r="G74" s="450">
        <f t="shared" si="7"/>
        <v>1</v>
      </c>
      <c r="H74" s="453">
        <f>'Table 4 Asset Cashflows'!F52</f>
        <v>0</v>
      </c>
      <c r="I74" s="269">
        <f>'Table 4 Asset Cashflows'!C52</f>
        <v>0</v>
      </c>
      <c r="J74" s="453">
        <f>'Table 4 Asset Cashflows'!J52</f>
        <v>0</v>
      </c>
      <c r="K74" s="269">
        <f>'Table 4 Asset Cashflows'!G52</f>
        <v>0</v>
      </c>
      <c r="L74" s="453">
        <f>'Table 4 Asset Cashflows'!N52</f>
        <v>0</v>
      </c>
      <c r="M74" s="269">
        <f>'Table 4 Asset Cashflows'!K52</f>
        <v>0</v>
      </c>
      <c r="N74" s="453">
        <f>'Table 4 Asset Cashflows'!R52</f>
        <v>0</v>
      </c>
      <c r="O74" s="269">
        <f>'Table 4 Asset Cashflows'!O52</f>
        <v>0</v>
      </c>
      <c r="P74" s="453">
        <f>'Table 4 Asset Cashflows'!V52</f>
        <v>0</v>
      </c>
      <c r="Q74" s="269">
        <f>'Table 4 Asset Cashflows'!S52</f>
        <v>0</v>
      </c>
      <c r="R74" s="453">
        <f>'Table 4 Asset Cashflows'!Z52</f>
        <v>0</v>
      </c>
      <c r="S74" s="269">
        <f>'Table 4 Asset Cashflows'!W52</f>
        <v>0</v>
      </c>
      <c r="T74" s="453">
        <f>'Table 4 Asset Cashflows'!AD52</f>
        <v>0</v>
      </c>
      <c r="U74" s="269">
        <f>'Table 4 Asset Cashflows'!AA52</f>
        <v>0</v>
      </c>
    </row>
    <row r="75" spans="1:21" x14ac:dyDescent="0.25">
      <c r="A75" s="39">
        <v>35</v>
      </c>
      <c r="B75" s="42">
        <f>(1+_xlfn.XLOOKUP(INT(($A75-1)/12)+1,'ZC Curve'!$B$8:$B$107,'ZC Curve'!R$8:R$107,,0))^(1/12)-1</f>
        <v>0</v>
      </c>
      <c r="C75" s="42">
        <f>(1+_xlfn.XLOOKUP(INT(($A75-1)/12)+1,'ZC Curve'!$B$8:$B$107,'ZC Curve'!S$8:S$107,,0))^(1/12)-1</f>
        <v>0</v>
      </c>
      <c r="D75" s="42">
        <f>(1+_xlfn.XLOOKUP(INT(($A75-1)/12)+1,'ZC Curve'!$B$8:$B$107,'ZC Curve'!T$8:T$107,,0))^(1/12)-1</f>
        <v>0</v>
      </c>
      <c r="E75" s="43">
        <f t="shared" si="7"/>
        <v>1</v>
      </c>
      <c r="F75" s="43">
        <f t="shared" si="7"/>
        <v>1</v>
      </c>
      <c r="G75" s="450">
        <f t="shared" si="7"/>
        <v>1</v>
      </c>
      <c r="H75" s="453">
        <f>'Table 4 Asset Cashflows'!F53</f>
        <v>0</v>
      </c>
      <c r="I75" s="269">
        <f>'Table 4 Asset Cashflows'!C53</f>
        <v>0</v>
      </c>
      <c r="J75" s="453">
        <f>'Table 4 Asset Cashflows'!J53</f>
        <v>0</v>
      </c>
      <c r="K75" s="269">
        <f>'Table 4 Asset Cashflows'!G53</f>
        <v>0</v>
      </c>
      <c r="L75" s="453">
        <f>'Table 4 Asset Cashflows'!N53</f>
        <v>0</v>
      </c>
      <c r="M75" s="269">
        <f>'Table 4 Asset Cashflows'!K53</f>
        <v>0</v>
      </c>
      <c r="N75" s="453">
        <f>'Table 4 Asset Cashflows'!R53</f>
        <v>0</v>
      </c>
      <c r="O75" s="269">
        <f>'Table 4 Asset Cashflows'!O53</f>
        <v>0</v>
      </c>
      <c r="P75" s="453">
        <f>'Table 4 Asset Cashflows'!V53</f>
        <v>0</v>
      </c>
      <c r="Q75" s="269">
        <f>'Table 4 Asset Cashflows'!S53</f>
        <v>0</v>
      </c>
      <c r="R75" s="453">
        <f>'Table 4 Asset Cashflows'!Z53</f>
        <v>0</v>
      </c>
      <c r="S75" s="269">
        <f>'Table 4 Asset Cashflows'!W53</f>
        <v>0</v>
      </c>
      <c r="T75" s="453">
        <f>'Table 4 Asset Cashflows'!AD53</f>
        <v>0</v>
      </c>
      <c r="U75" s="269">
        <f>'Table 4 Asset Cashflows'!AA53</f>
        <v>0</v>
      </c>
    </row>
    <row r="76" spans="1:21" x14ac:dyDescent="0.25">
      <c r="A76" s="39">
        <v>36</v>
      </c>
      <c r="B76" s="42">
        <f>(1+_xlfn.XLOOKUP(INT(($A76-1)/12)+1,'ZC Curve'!$B$8:$B$107,'ZC Curve'!R$8:R$107,,0))^(1/12)-1</f>
        <v>0</v>
      </c>
      <c r="C76" s="42">
        <f>(1+_xlfn.XLOOKUP(INT(($A76-1)/12)+1,'ZC Curve'!$B$8:$B$107,'ZC Curve'!S$8:S$107,,0))^(1/12)-1</f>
        <v>0</v>
      </c>
      <c r="D76" s="42">
        <f>(1+_xlfn.XLOOKUP(INT(($A76-1)/12)+1,'ZC Curve'!$B$8:$B$107,'ZC Curve'!T$8:T$107,,0))^(1/12)-1</f>
        <v>0</v>
      </c>
      <c r="E76" s="43">
        <f t="shared" si="7"/>
        <v>1</v>
      </c>
      <c r="F76" s="43">
        <f t="shared" si="7"/>
        <v>1</v>
      </c>
      <c r="G76" s="450">
        <f t="shared" si="7"/>
        <v>1</v>
      </c>
      <c r="H76" s="453">
        <f>'Table 4 Asset Cashflows'!F54</f>
        <v>0</v>
      </c>
      <c r="I76" s="269">
        <f>'Table 4 Asset Cashflows'!C54</f>
        <v>0</v>
      </c>
      <c r="J76" s="453">
        <f>'Table 4 Asset Cashflows'!J54</f>
        <v>0</v>
      </c>
      <c r="K76" s="269">
        <f>'Table 4 Asset Cashflows'!G54</f>
        <v>0</v>
      </c>
      <c r="L76" s="453">
        <f>'Table 4 Asset Cashflows'!N54</f>
        <v>0</v>
      </c>
      <c r="M76" s="269">
        <f>'Table 4 Asset Cashflows'!K54</f>
        <v>0</v>
      </c>
      <c r="N76" s="453">
        <f>'Table 4 Asset Cashflows'!R54</f>
        <v>0</v>
      </c>
      <c r="O76" s="269">
        <f>'Table 4 Asset Cashflows'!O54</f>
        <v>0</v>
      </c>
      <c r="P76" s="453">
        <f>'Table 4 Asset Cashflows'!V54</f>
        <v>0</v>
      </c>
      <c r="Q76" s="269">
        <f>'Table 4 Asset Cashflows'!S54</f>
        <v>0</v>
      </c>
      <c r="R76" s="453">
        <f>'Table 4 Asset Cashflows'!Z54</f>
        <v>0</v>
      </c>
      <c r="S76" s="269">
        <f>'Table 4 Asset Cashflows'!W54</f>
        <v>0</v>
      </c>
      <c r="T76" s="453">
        <f>'Table 4 Asset Cashflows'!AD54</f>
        <v>0</v>
      </c>
      <c r="U76" s="269">
        <f>'Table 4 Asset Cashflows'!AA54</f>
        <v>0</v>
      </c>
    </row>
    <row r="77" spans="1:21" x14ac:dyDescent="0.25">
      <c r="A77" s="39">
        <v>37</v>
      </c>
      <c r="B77" s="42">
        <f>(1+_xlfn.XLOOKUP(INT(($A77-1)/12)+1,'ZC Curve'!$B$8:$B$107,'ZC Curve'!R$8:R$107,,0))^(1/12)-1</f>
        <v>0</v>
      </c>
      <c r="C77" s="42">
        <f>(1+_xlfn.XLOOKUP(INT(($A77-1)/12)+1,'ZC Curve'!$B$8:$B$107,'ZC Curve'!S$8:S$107,,0))^(1/12)-1</f>
        <v>0</v>
      </c>
      <c r="D77" s="42">
        <f>(1+_xlfn.XLOOKUP(INT(($A77-1)/12)+1,'ZC Curve'!$B$8:$B$107,'ZC Curve'!T$8:T$107,,0))^(1/12)-1</f>
        <v>0</v>
      </c>
      <c r="E77" s="43">
        <f t="shared" si="7"/>
        <v>1</v>
      </c>
      <c r="F77" s="43">
        <f t="shared" si="7"/>
        <v>1</v>
      </c>
      <c r="G77" s="450">
        <f t="shared" si="7"/>
        <v>1</v>
      </c>
      <c r="H77" s="453">
        <f>'Table 4 Asset Cashflows'!F55</f>
        <v>0</v>
      </c>
      <c r="I77" s="269">
        <f>'Table 4 Asset Cashflows'!C55</f>
        <v>0</v>
      </c>
      <c r="J77" s="453">
        <f>'Table 4 Asset Cashflows'!J55</f>
        <v>0</v>
      </c>
      <c r="K77" s="269">
        <f>'Table 4 Asset Cashflows'!G55</f>
        <v>0</v>
      </c>
      <c r="L77" s="453">
        <f>'Table 4 Asset Cashflows'!N55</f>
        <v>0</v>
      </c>
      <c r="M77" s="269">
        <f>'Table 4 Asset Cashflows'!K55</f>
        <v>0</v>
      </c>
      <c r="N77" s="453">
        <f>'Table 4 Asset Cashflows'!R55</f>
        <v>0</v>
      </c>
      <c r="O77" s="269">
        <f>'Table 4 Asset Cashflows'!O55</f>
        <v>0</v>
      </c>
      <c r="P77" s="453">
        <f>'Table 4 Asset Cashflows'!V55</f>
        <v>0</v>
      </c>
      <c r="Q77" s="269">
        <f>'Table 4 Asset Cashflows'!S55</f>
        <v>0</v>
      </c>
      <c r="R77" s="453">
        <f>'Table 4 Asset Cashflows'!Z55</f>
        <v>0</v>
      </c>
      <c r="S77" s="269">
        <f>'Table 4 Asset Cashflows'!W55</f>
        <v>0</v>
      </c>
      <c r="T77" s="453">
        <f>'Table 4 Asset Cashflows'!AD55</f>
        <v>0</v>
      </c>
      <c r="U77" s="269">
        <f>'Table 4 Asset Cashflows'!AA55</f>
        <v>0</v>
      </c>
    </row>
    <row r="78" spans="1:21" x14ac:dyDescent="0.25">
      <c r="A78" s="39">
        <v>38</v>
      </c>
      <c r="B78" s="42">
        <f>(1+_xlfn.XLOOKUP(INT(($A78-1)/12)+1,'ZC Curve'!$B$8:$B$107,'ZC Curve'!R$8:R$107,,0))^(1/12)-1</f>
        <v>0</v>
      </c>
      <c r="C78" s="42">
        <f>(1+_xlfn.XLOOKUP(INT(($A78-1)/12)+1,'ZC Curve'!$B$8:$B$107,'ZC Curve'!S$8:S$107,,0))^(1/12)-1</f>
        <v>0</v>
      </c>
      <c r="D78" s="42">
        <f>(1+_xlfn.XLOOKUP(INT(($A78-1)/12)+1,'ZC Curve'!$B$8:$B$107,'ZC Curve'!T$8:T$107,,0))^(1/12)-1</f>
        <v>0</v>
      </c>
      <c r="E78" s="43">
        <f t="shared" si="7"/>
        <v>1</v>
      </c>
      <c r="F78" s="43">
        <f t="shared" si="7"/>
        <v>1</v>
      </c>
      <c r="G78" s="450">
        <f t="shared" si="7"/>
        <v>1</v>
      </c>
      <c r="H78" s="453">
        <f>'Table 4 Asset Cashflows'!F56</f>
        <v>0</v>
      </c>
      <c r="I78" s="269">
        <f>'Table 4 Asset Cashflows'!C56</f>
        <v>0</v>
      </c>
      <c r="J78" s="453">
        <f>'Table 4 Asset Cashflows'!J56</f>
        <v>0</v>
      </c>
      <c r="K78" s="269">
        <f>'Table 4 Asset Cashflows'!G56</f>
        <v>0</v>
      </c>
      <c r="L78" s="453">
        <f>'Table 4 Asset Cashflows'!N56</f>
        <v>0</v>
      </c>
      <c r="M78" s="269">
        <f>'Table 4 Asset Cashflows'!K56</f>
        <v>0</v>
      </c>
      <c r="N78" s="453">
        <f>'Table 4 Asset Cashflows'!R56</f>
        <v>0</v>
      </c>
      <c r="O78" s="269">
        <f>'Table 4 Asset Cashflows'!O56</f>
        <v>0</v>
      </c>
      <c r="P78" s="453">
        <f>'Table 4 Asset Cashflows'!V56</f>
        <v>0</v>
      </c>
      <c r="Q78" s="269">
        <f>'Table 4 Asset Cashflows'!S56</f>
        <v>0</v>
      </c>
      <c r="R78" s="453">
        <f>'Table 4 Asset Cashflows'!Z56</f>
        <v>0</v>
      </c>
      <c r="S78" s="269">
        <f>'Table 4 Asset Cashflows'!W56</f>
        <v>0</v>
      </c>
      <c r="T78" s="453">
        <f>'Table 4 Asset Cashflows'!AD56</f>
        <v>0</v>
      </c>
      <c r="U78" s="269">
        <f>'Table 4 Asset Cashflows'!AA56</f>
        <v>0</v>
      </c>
    </row>
    <row r="79" spans="1:21" x14ac:dyDescent="0.25">
      <c r="A79" s="39">
        <v>39</v>
      </c>
      <c r="B79" s="42">
        <f>(1+_xlfn.XLOOKUP(INT(($A79-1)/12)+1,'ZC Curve'!$B$8:$B$107,'ZC Curve'!R$8:R$107,,0))^(1/12)-1</f>
        <v>0</v>
      </c>
      <c r="C79" s="42">
        <f>(1+_xlfn.XLOOKUP(INT(($A79-1)/12)+1,'ZC Curve'!$B$8:$B$107,'ZC Curve'!S$8:S$107,,0))^(1/12)-1</f>
        <v>0</v>
      </c>
      <c r="D79" s="42">
        <f>(1+_xlfn.XLOOKUP(INT(($A79-1)/12)+1,'ZC Curve'!$B$8:$B$107,'ZC Curve'!T$8:T$107,,0))^(1/12)-1</f>
        <v>0</v>
      </c>
      <c r="E79" s="43">
        <f t="shared" si="7"/>
        <v>1</v>
      </c>
      <c r="F79" s="43">
        <f t="shared" si="7"/>
        <v>1</v>
      </c>
      <c r="G79" s="450">
        <f t="shared" si="7"/>
        <v>1</v>
      </c>
      <c r="H79" s="453">
        <f>'Table 4 Asset Cashflows'!F57</f>
        <v>0</v>
      </c>
      <c r="I79" s="269">
        <f>'Table 4 Asset Cashflows'!C57</f>
        <v>0</v>
      </c>
      <c r="J79" s="453">
        <f>'Table 4 Asset Cashflows'!J57</f>
        <v>0</v>
      </c>
      <c r="K79" s="269">
        <f>'Table 4 Asset Cashflows'!G57</f>
        <v>0</v>
      </c>
      <c r="L79" s="453">
        <f>'Table 4 Asset Cashflows'!N57</f>
        <v>0</v>
      </c>
      <c r="M79" s="269">
        <f>'Table 4 Asset Cashflows'!K57</f>
        <v>0</v>
      </c>
      <c r="N79" s="453">
        <f>'Table 4 Asset Cashflows'!R57</f>
        <v>0</v>
      </c>
      <c r="O79" s="269">
        <f>'Table 4 Asset Cashflows'!O57</f>
        <v>0</v>
      </c>
      <c r="P79" s="453">
        <f>'Table 4 Asset Cashflows'!V57</f>
        <v>0</v>
      </c>
      <c r="Q79" s="269">
        <f>'Table 4 Asset Cashflows'!S57</f>
        <v>0</v>
      </c>
      <c r="R79" s="453">
        <f>'Table 4 Asset Cashflows'!Z57</f>
        <v>0</v>
      </c>
      <c r="S79" s="269">
        <f>'Table 4 Asset Cashflows'!W57</f>
        <v>0</v>
      </c>
      <c r="T79" s="453">
        <f>'Table 4 Asset Cashflows'!AD57</f>
        <v>0</v>
      </c>
      <c r="U79" s="269">
        <f>'Table 4 Asset Cashflows'!AA57</f>
        <v>0</v>
      </c>
    </row>
    <row r="80" spans="1:21" x14ac:dyDescent="0.25">
      <c r="A80" s="39">
        <v>40</v>
      </c>
      <c r="B80" s="42">
        <f>(1+_xlfn.XLOOKUP(INT(($A80-1)/12)+1,'ZC Curve'!$B$8:$B$107,'ZC Curve'!R$8:R$107,,0))^(1/12)-1</f>
        <v>0</v>
      </c>
      <c r="C80" s="42">
        <f>(1+_xlfn.XLOOKUP(INT(($A80-1)/12)+1,'ZC Curve'!$B$8:$B$107,'ZC Curve'!S$8:S$107,,0))^(1/12)-1</f>
        <v>0</v>
      </c>
      <c r="D80" s="42">
        <f>(1+_xlfn.XLOOKUP(INT(($A80-1)/12)+1,'ZC Curve'!$B$8:$B$107,'ZC Curve'!T$8:T$107,,0))^(1/12)-1</f>
        <v>0</v>
      </c>
      <c r="E80" s="43">
        <f t="shared" si="7"/>
        <v>1</v>
      </c>
      <c r="F80" s="43">
        <f t="shared" si="7"/>
        <v>1</v>
      </c>
      <c r="G80" s="450">
        <f t="shared" si="7"/>
        <v>1</v>
      </c>
      <c r="H80" s="453">
        <f>'Table 4 Asset Cashflows'!F58</f>
        <v>0</v>
      </c>
      <c r="I80" s="269">
        <f>'Table 4 Asset Cashflows'!C58</f>
        <v>0</v>
      </c>
      <c r="J80" s="453">
        <f>'Table 4 Asset Cashflows'!J58</f>
        <v>0</v>
      </c>
      <c r="K80" s="269">
        <f>'Table 4 Asset Cashflows'!G58</f>
        <v>0</v>
      </c>
      <c r="L80" s="453">
        <f>'Table 4 Asset Cashflows'!N58</f>
        <v>0</v>
      </c>
      <c r="M80" s="269">
        <f>'Table 4 Asset Cashflows'!K58</f>
        <v>0</v>
      </c>
      <c r="N80" s="453">
        <f>'Table 4 Asset Cashflows'!R58</f>
        <v>0</v>
      </c>
      <c r="O80" s="269">
        <f>'Table 4 Asset Cashflows'!O58</f>
        <v>0</v>
      </c>
      <c r="P80" s="453">
        <f>'Table 4 Asset Cashflows'!V58</f>
        <v>0</v>
      </c>
      <c r="Q80" s="269">
        <f>'Table 4 Asset Cashflows'!S58</f>
        <v>0</v>
      </c>
      <c r="R80" s="453">
        <f>'Table 4 Asset Cashflows'!Z58</f>
        <v>0</v>
      </c>
      <c r="S80" s="269">
        <f>'Table 4 Asset Cashflows'!W58</f>
        <v>0</v>
      </c>
      <c r="T80" s="453">
        <f>'Table 4 Asset Cashflows'!AD58</f>
        <v>0</v>
      </c>
      <c r="U80" s="269">
        <f>'Table 4 Asset Cashflows'!AA58</f>
        <v>0</v>
      </c>
    </row>
    <row r="81" spans="1:21" x14ac:dyDescent="0.25">
      <c r="A81" s="39">
        <v>41</v>
      </c>
      <c r="B81" s="42">
        <f>(1+_xlfn.XLOOKUP(INT(($A81-1)/12)+1,'ZC Curve'!$B$8:$B$107,'ZC Curve'!R$8:R$107,,0))^(1/12)-1</f>
        <v>0</v>
      </c>
      <c r="C81" s="42">
        <f>(1+_xlfn.XLOOKUP(INT(($A81-1)/12)+1,'ZC Curve'!$B$8:$B$107,'ZC Curve'!S$8:S$107,,0))^(1/12)-1</f>
        <v>0</v>
      </c>
      <c r="D81" s="42">
        <f>(1+_xlfn.XLOOKUP(INT(($A81-1)/12)+1,'ZC Curve'!$B$8:$B$107,'ZC Curve'!T$8:T$107,,0))^(1/12)-1</f>
        <v>0</v>
      </c>
      <c r="E81" s="43">
        <f t="shared" si="7"/>
        <v>1</v>
      </c>
      <c r="F81" s="43">
        <f t="shared" si="7"/>
        <v>1</v>
      </c>
      <c r="G81" s="450">
        <f t="shared" si="7"/>
        <v>1</v>
      </c>
      <c r="H81" s="453">
        <f>'Table 4 Asset Cashflows'!F59</f>
        <v>0</v>
      </c>
      <c r="I81" s="269">
        <f>'Table 4 Asset Cashflows'!C59</f>
        <v>0</v>
      </c>
      <c r="J81" s="453">
        <f>'Table 4 Asset Cashflows'!J59</f>
        <v>0</v>
      </c>
      <c r="K81" s="269">
        <f>'Table 4 Asset Cashflows'!G59</f>
        <v>0</v>
      </c>
      <c r="L81" s="453">
        <f>'Table 4 Asset Cashflows'!N59</f>
        <v>0</v>
      </c>
      <c r="M81" s="269">
        <f>'Table 4 Asset Cashflows'!K59</f>
        <v>0</v>
      </c>
      <c r="N81" s="453">
        <f>'Table 4 Asset Cashflows'!R59</f>
        <v>0</v>
      </c>
      <c r="O81" s="269">
        <f>'Table 4 Asset Cashflows'!O59</f>
        <v>0</v>
      </c>
      <c r="P81" s="453">
        <f>'Table 4 Asset Cashflows'!V59</f>
        <v>0</v>
      </c>
      <c r="Q81" s="269">
        <f>'Table 4 Asset Cashflows'!S59</f>
        <v>0</v>
      </c>
      <c r="R81" s="453">
        <f>'Table 4 Asset Cashflows'!Z59</f>
        <v>0</v>
      </c>
      <c r="S81" s="269">
        <f>'Table 4 Asset Cashflows'!W59</f>
        <v>0</v>
      </c>
      <c r="T81" s="453">
        <f>'Table 4 Asset Cashflows'!AD59</f>
        <v>0</v>
      </c>
      <c r="U81" s="269">
        <f>'Table 4 Asset Cashflows'!AA59</f>
        <v>0</v>
      </c>
    </row>
    <row r="82" spans="1:21" x14ac:dyDescent="0.25">
      <c r="A82" s="39">
        <v>42</v>
      </c>
      <c r="B82" s="42">
        <f>(1+_xlfn.XLOOKUP(INT(($A82-1)/12)+1,'ZC Curve'!$B$8:$B$107,'ZC Curve'!R$8:R$107,,0))^(1/12)-1</f>
        <v>0</v>
      </c>
      <c r="C82" s="42">
        <f>(1+_xlfn.XLOOKUP(INT(($A82-1)/12)+1,'ZC Curve'!$B$8:$B$107,'ZC Curve'!S$8:S$107,,0))^(1/12)-1</f>
        <v>0</v>
      </c>
      <c r="D82" s="42">
        <f>(1+_xlfn.XLOOKUP(INT(($A82-1)/12)+1,'ZC Curve'!$B$8:$B$107,'ZC Curve'!T$8:T$107,,0))^(1/12)-1</f>
        <v>0</v>
      </c>
      <c r="E82" s="43">
        <f t="shared" si="7"/>
        <v>1</v>
      </c>
      <c r="F82" s="43">
        <f t="shared" si="7"/>
        <v>1</v>
      </c>
      <c r="G82" s="450">
        <f t="shared" si="7"/>
        <v>1</v>
      </c>
      <c r="H82" s="453">
        <f>'Table 4 Asset Cashflows'!F60</f>
        <v>0</v>
      </c>
      <c r="I82" s="269">
        <f>'Table 4 Asset Cashflows'!C60</f>
        <v>0</v>
      </c>
      <c r="J82" s="453">
        <f>'Table 4 Asset Cashflows'!J60</f>
        <v>0</v>
      </c>
      <c r="K82" s="269">
        <f>'Table 4 Asset Cashflows'!G60</f>
        <v>0</v>
      </c>
      <c r="L82" s="453">
        <f>'Table 4 Asset Cashflows'!N60</f>
        <v>0</v>
      </c>
      <c r="M82" s="269">
        <f>'Table 4 Asset Cashflows'!K60</f>
        <v>0</v>
      </c>
      <c r="N82" s="453">
        <f>'Table 4 Asset Cashflows'!R60</f>
        <v>0</v>
      </c>
      <c r="O82" s="269">
        <f>'Table 4 Asset Cashflows'!O60</f>
        <v>0</v>
      </c>
      <c r="P82" s="453">
        <f>'Table 4 Asset Cashflows'!V60</f>
        <v>0</v>
      </c>
      <c r="Q82" s="269">
        <f>'Table 4 Asset Cashflows'!S60</f>
        <v>0</v>
      </c>
      <c r="R82" s="453">
        <f>'Table 4 Asset Cashflows'!Z60</f>
        <v>0</v>
      </c>
      <c r="S82" s="269">
        <f>'Table 4 Asset Cashflows'!W60</f>
        <v>0</v>
      </c>
      <c r="T82" s="453">
        <f>'Table 4 Asset Cashflows'!AD60</f>
        <v>0</v>
      </c>
      <c r="U82" s="269">
        <f>'Table 4 Asset Cashflows'!AA60</f>
        <v>0</v>
      </c>
    </row>
    <row r="83" spans="1:21" x14ac:dyDescent="0.25">
      <c r="A83" s="39">
        <v>43</v>
      </c>
      <c r="B83" s="42">
        <f>(1+_xlfn.XLOOKUP(INT(($A83-1)/12)+1,'ZC Curve'!$B$8:$B$107,'ZC Curve'!R$8:R$107,,0))^(1/12)-1</f>
        <v>0</v>
      </c>
      <c r="C83" s="42">
        <f>(1+_xlfn.XLOOKUP(INT(($A83-1)/12)+1,'ZC Curve'!$B$8:$B$107,'ZC Curve'!S$8:S$107,,0))^(1/12)-1</f>
        <v>0</v>
      </c>
      <c r="D83" s="42">
        <f>(1+_xlfn.XLOOKUP(INT(($A83-1)/12)+1,'ZC Curve'!$B$8:$B$107,'ZC Curve'!T$8:T$107,,0))^(1/12)-1</f>
        <v>0</v>
      </c>
      <c r="E83" s="43">
        <f t="shared" si="7"/>
        <v>1</v>
      </c>
      <c r="F83" s="43">
        <f t="shared" si="7"/>
        <v>1</v>
      </c>
      <c r="G83" s="450">
        <f t="shared" si="7"/>
        <v>1</v>
      </c>
      <c r="H83" s="453">
        <f>'Table 4 Asset Cashflows'!F61</f>
        <v>0</v>
      </c>
      <c r="I83" s="269">
        <f>'Table 4 Asset Cashflows'!C61</f>
        <v>0</v>
      </c>
      <c r="J83" s="453">
        <f>'Table 4 Asset Cashflows'!J61</f>
        <v>0</v>
      </c>
      <c r="K83" s="269">
        <f>'Table 4 Asset Cashflows'!G61</f>
        <v>0</v>
      </c>
      <c r="L83" s="453">
        <f>'Table 4 Asset Cashflows'!N61</f>
        <v>0</v>
      </c>
      <c r="M83" s="269">
        <f>'Table 4 Asset Cashflows'!K61</f>
        <v>0</v>
      </c>
      <c r="N83" s="453">
        <f>'Table 4 Asset Cashflows'!R61</f>
        <v>0</v>
      </c>
      <c r="O83" s="269">
        <f>'Table 4 Asset Cashflows'!O61</f>
        <v>0</v>
      </c>
      <c r="P83" s="453">
        <f>'Table 4 Asset Cashflows'!V61</f>
        <v>0</v>
      </c>
      <c r="Q83" s="269">
        <f>'Table 4 Asset Cashflows'!S61</f>
        <v>0</v>
      </c>
      <c r="R83" s="453">
        <f>'Table 4 Asset Cashflows'!Z61</f>
        <v>0</v>
      </c>
      <c r="S83" s="269">
        <f>'Table 4 Asset Cashflows'!W61</f>
        <v>0</v>
      </c>
      <c r="T83" s="453">
        <f>'Table 4 Asset Cashflows'!AD61</f>
        <v>0</v>
      </c>
      <c r="U83" s="269">
        <f>'Table 4 Asset Cashflows'!AA61</f>
        <v>0</v>
      </c>
    </row>
    <row r="84" spans="1:21" x14ac:dyDescent="0.25">
      <c r="A84" s="39">
        <v>44</v>
      </c>
      <c r="B84" s="42">
        <f>(1+_xlfn.XLOOKUP(INT(($A84-1)/12)+1,'ZC Curve'!$B$8:$B$107,'ZC Curve'!R$8:R$107,,0))^(1/12)-1</f>
        <v>0</v>
      </c>
      <c r="C84" s="42">
        <f>(1+_xlfn.XLOOKUP(INT(($A84-1)/12)+1,'ZC Curve'!$B$8:$B$107,'ZC Curve'!S$8:S$107,,0))^(1/12)-1</f>
        <v>0</v>
      </c>
      <c r="D84" s="42">
        <f>(1+_xlfn.XLOOKUP(INT(($A84-1)/12)+1,'ZC Curve'!$B$8:$B$107,'ZC Curve'!T$8:T$107,,0))^(1/12)-1</f>
        <v>0</v>
      </c>
      <c r="E84" s="43">
        <f t="shared" si="7"/>
        <v>1</v>
      </c>
      <c r="F84" s="43">
        <f t="shared" si="7"/>
        <v>1</v>
      </c>
      <c r="G84" s="450">
        <f t="shared" si="7"/>
        <v>1</v>
      </c>
      <c r="H84" s="453">
        <f>'Table 4 Asset Cashflows'!F62</f>
        <v>0</v>
      </c>
      <c r="I84" s="269">
        <f>'Table 4 Asset Cashflows'!C62</f>
        <v>0</v>
      </c>
      <c r="J84" s="453">
        <f>'Table 4 Asset Cashflows'!J62</f>
        <v>0</v>
      </c>
      <c r="K84" s="269">
        <f>'Table 4 Asset Cashflows'!G62</f>
        <v>0</v>
      </c>
      <c r="L84" s="453">
        <f>'Table 4 Asset Cashflows'!N62</f>
        <v>0</v>
      </c>
      <c r="M84" s="269">
        <f>'Table 4 Asset Cashflows'!K62</f>
        <v>0</v>
      </c>
      <c r="N84" s="453">
        <f>'Table 4 Asset Cashflows'!R62</f>
        <v>0</v>
      </c>
      <c r="O84" s="269">
        <f>'Table 4 Asset Cashflows'!O62</f>
        <v>0</v>
      </c>
      <c r="P84" s="453">
        <f>'Table 4 Asset Cashflows'!V62</f>
        <v>0</v>
      </c>
      <c r="Q84" s="269">
        <f>'Table 4 Asset Cashflows'!S62</f>
        <v>0</v>
      </c>
      <c r="R84" s="453">
        <f>'Table 4 Asset Cashflows'!Z62</f>
        <v>0</v>
      </c>
      <c r="S84" s="269">
        <f>'Table 4 Asset Cashflows'!W62</f>
        <v>0</v>
      </c>
      <c r="T84" s="453">
        <f>'Table 4 Asset Cashflows'!AD62</f>
        <v>0</v>
      </c>
      <c r="U84" s="269">
        <f>'Table 4 Asset Cashflows'!AA62</f>
        <v>0</v>
      </c>
    </row>
    <row r="85" spans="1:21" x14ac:dyDescent="0.25">
      <c r="A85" s="39">
        <v>45</v>
      </c>
      <c r="B85" s="42">
        <f>(1+_xlfn.XLOOKUP(INT(($A85-1)/12)+1,'ZC Curve'!$B$8:$B$107,'ZC Curve'!R$8:R$107,,0))^(1/12)-1</f>
        <v>0</v>
      </c>
      <c r="C85" s="42">
        <f>(1+_xlfn.XLOOKUP(INT(($A85-1)/12)+1,'ZC Curve'!$B$8:$B$107,'ZC Curve'!S$8:S$107,,0))^(1/12)-1</f>
        <v>0</v>
      </c>
      <c r="D85" s="42">
        <f>(1+_xlfn.XLOOKUP(INT(($A85-1)/12)+1,'ZC Curve'!$B$8:$B$107,'ZC Curve'!T$8:T$107,,0))^(1/12)-1</f>
        <v>0</v>
      </c>
      <c r="E85" s="43">
        <f t="shared" si="7"/>
        <v>1</v>
      </c>
      <c r="F85" s="43">
        <f t="shared" si="7"/>
        <v>1</v>
      </c>
      <c r="G85" s="450">
        <f t="shared" si="7"/>
        <v>1</v>
      </c>
      <c r="H85" s="453">
        <f>'Table 4 Asset Cashflows'!F63</f>
        <v>0</v>
      </c>
      <c r="I85" s="269">
        <f>'Table 4 Asset Cashflows'!C63</f>
        <v>0</v>
      </c>
      <c r="J85" s="453">
        <f>'Table 4 Asset Cashflows'!J63</f>
        <v>0</v>
      </c>
      <c r="K85" s="269">
        <f>'Table 4 Asset Cashflows'!G63</f>
        <v>0</v>
      </c>
      <c r="L85" s="453">
        <f>'Table 4 Asset Cashflows'!N63</f>
        <v>0</v>
      </c>
      <c r="M85" s="269">
        <f>'Table 4 Asset Cashflows'!K63</f>
        <v>0</v>
      </c>
      <c r="N85" s="453">
        <f>'Table 4 Asset Cashflows'!R63</f>
        <v>0</v>
      </c>
      <c r="O85" s="269">
        <f>'Table 4 Asset Cashflows'!O63</f>
        <v>0</v>
      </c>
      <c r="P85" s="453">
        <f>'Table 4 Asset Cashflows'!V63</f>
        <v>0</v>
      </c>
      <c r="Q85" s="269">
        <f>'Table 4 Asset Cashflows'!S63</f>
        <v>0</v>
      </c>
      <c r="R85" s="453">
        <f>'Table 4 Asset Cashflows'!Z63</f>
        <v>0</v>
      </c>
      <c r="S85" s="269">
        <f>'Table 4 Asset Cashflows'!W63</f>
        <v>0</v>
      </c>
      <c r="T85" s="453">
        <f>'Table 4 Asset Cashflows'!AD63</f>
        <v>0</v>
      </c>
      <c r="U85" s="269">
        <f>'Table 4 Asset Cashflows'!AA63</f>
        <v>0</v>
      </c>
    </row>
    <row r="86" spans="1:21" x14ac:dyDescent="0.25">
      <c r="A86" s="39">
        <v>46</v>
      </c>
      <c r="B86" s="42">
        <f>(1+_xlfn.XLOOKUP(INT(($A86-1)/12)+1,'ZC Curve'!$B$8:$B$107,'ZC Curve'!R$8:R$107,,0))^(1/12)-1</f>
        <v>0</v>
      </c>
      <c r="C86" s="42">
        <f>(1+_xlfn.XLOOKUP(INT(($A86-1)/12)+1,'ZC Curve'!$B$8:$B$107,'ZC Curve'!S$8:S$107,,0))^(1/12)-1</f>
        <v>0</v>
      </c>
      <c r="D86" s="42">
        <f>(1+_xlfn.XLOOKUP(INT(($A86-1)/12)+1,'ZC Curve'!$B$8:$B$107,'ZC Curve'!T$8:T$107,,0))^(1/12)-1</f>
        <v>0</v>
      </c>
      <c r="E86" s="43">
        <f t="shared" si="7"/>
        <v>1</v>
      </c>
      <c r="F86" s="43">
        <f t="shared" si="7"/>
        <v>1</v>
      </c>
      <c r="G86" s="450">
        <f t="shared" si="7"/>
        <v>1</v>
      </c>
      <c r="H86" s="453">
        <f>'Table 4 Asset Cashflows'!F64</f>
        <v>0</v>
      </c>
      <c r="I86" s="269">
        <f>'Table 4 Asset Cashflows'!C64</f>
        <v>0</v>
      </c>
      <c r="J86" s="453">
        <f>'Table 4 Asset Cashflows'!J64</f>
        <v>0</v>
      </c>
      <c r="K86" s="269">
        <f>'Table 4 Asset Cashflows'!G64</f>
        <v>0</v>
      </c>
      <c r="L86" s="453">
        <f>'Table 4 Asset Cashflows'!N64</f>
        <v>0</v>
      </c>
      <c r="M86" s="269">
        <f>'Table 4 Asset Cashflows'!K64</f>
        <v>0</v>
      </c>
      <c r="N86" s="453">
        <f>'Table 4 Asset Cashflows'!R64</f>
        <v>0</v>
      </c>
      <c r="O86" s="269">
        <f>'Table 4 Asset Cashflows'!O64</f>
        <v>0</v>
      </c>
      <c r="P86" s="453">
        <f>'Table 4 Asset Cashflows'!V64</f>
        <v>0</v>
      </c>
      <c r="Q86" s="269">
        <f>'Table 4 Asset Cashflows'!S64</f>
        <v>0</v>
      </c>
      <c r="R86" s="453">
        <f>'Table 4 Asset Cashflows'!Z64</f>
        <v>0</v>
      </c>
      <c r="S86" s="269">
        <f>'Table 4 Asset Cashflows'!W64</f>
        <v>0</v>
      </c>
      <c r="T86" s="453">
        <f>'Table 4 Asset Cashflows'!AD64</f>
        <v>0</v>
      </c>
      <c r="U86" s="269">
        <f>'Table 4 Asset Cashflows'!AA64</f>
        <v>0</v>
      </c>
    </row>
    <row r="87" spans="1:21" x14ac:dyDescent="0.25">
      <c r="A87" s="39">
        <v>47</v>
      </c>
      <c r="B87" s="42">
        <f>(1+_xlfn.XLOOKUP(INT(($A87-1)/12)+1,'ZC Curve'!$B$8:$B$107,'ZC Curve'!R$8:R$107,,0))^(1/12)-1</f>
        <v>0</v>
      </c>
      <c r="C87" s="42">
        <f>(1+_xlfn.XLOOKUP(INT(($A87-1)/12)+1,'ZC Curve'!$B$8:$B$107,'ZC Curve'!S$8:S$107,,0))^(1/12)-1</f>
        <v>0</v>
      </c>
      <c r="D87" s="42">
        <f>(1+_xlfn.XLOOKUP(INT(($A87-1)/12)+1,'ZC Curve'!$B$8:$B$107,'ZC Curve'!T$8:T$107,,0))^(1/12)-1</f>
        <v>0</v>
      </c>
      <c r="E87" s="43">
        <f t="shared" si="7"/>
        <v>1</v>
      </c>
      <c r="F87" s="43">
        <f t="shared" si="7"/>
        <v>1</v>
      </c>
      <c r="G87" s="450">
        <f t="shared" si="7"/>
        <v>1</v>
      </c>
      <c r="H87" s="453">
        <f>'Table 4 Asset Cashflows'!F65</f>
        <v>0</v>
      </c>
      <c r="I87" s="269">
        <f>'Table 4 Asset Cashflows'!C65</f>
        <v>0</v>
      </c>
      <c r="J87" s="453">
        <f>'Table 4 Asset Cashflows'!J65</f>
        <v>0</v>
      </c>
      <c r="K87" s="269">
        <f>'Table 4 Asset Cashflows'!G65</f>
        <v>0</v>
      </c>
      <c r="L87" s="453">
        <f>'Table 4 Asset Cashflows'!N65</f>
        <v>0</v>
      </c>
      <c r="M87" s="269">
        <f>'Table 4 Asset Cashflows'!K65</f>
        <v>0</v>
      </c>
      <c r="N87" s="453">
        <f>'Table 4 Asset Cashflows'!R65</f>
        <v>0</v>
      </c>
      <c r="O87" s="269">
        <f>'Table 4 Asset Cashflows'!O65</f>
        <v>0</v>
      </c>
      <c r="P87" s="453">
        <f>'Table 4 Asset Cashflows'!V65</f>
        <v>0</v>
      </c>
      <c r="Q87" s="269">
        <f>'Table 4 Asset Cashflows'!S65</f>
        <v>0</v>
      </c>
      <c r="R87" s="453">
        <f>'Table 4 Asset Cashflows'!Z65</f>
        <v>0</v>
      </c>
      <c r="S87" s="269">
        <f>'Table 4 Asset Cashflows'!W65</f>
        <v>0</v>
      </c>
      <c r="T87" s="453">
        <f>'Table 4 Asset Cashflows'!AD65</f>
        <v>0</v>
      </c>
      <c r="U87" s="269">
        <f>'Table 4 Asset Cashflows'!AA65</f>
        <v>0</v>
      </c>
    </row>
    <row r="88" spans="1:21" x14ac:dyDescent="0.25">
      <c r="A88" s="39">
        <v>48</v>
      </c>
      <c r="B88" s="42">
        <f>(1+_xlfn.XLOOKUP(INT(($A88-1)/12)+1,'ZC Curve'!$B$8:$B$107,'ZC Curve'!R$8:R$107,,0))^(1/12)-1</f>
        <v>0</v>
      </c>
      <c r="C88" s="42">
        <f>(1+_xlfn.XLOOKUP(INT(($A88-1)/12)+1,'ZC Curve'!$B$8:$B$107,'ZC Curve'!S$8:S$107,,0))^(1/12)-1</f>
        <v>0</v>
      </c>
      <c r="D88" s="42">
        <f>(1+_xlfn.XLOOKUP(INT(($A88-1)/12)+1,'ZC Curve'!$B$8:$B$107,'ZC Curve'!T$8:T$107,,0))^(1/12)-1</f>
        <v>0</v>
      </c>
      <c r="E88" s="43">
        <f t="shared" si="7"/>
        <v>1</v>
      </c>
      <c r="F88" s="43">
        <f t="shared" si="7"/>
        <v>1</v>
      </c>
      <c r="G88" s="450">
        <f t="shared" si="7"/>
        <v>1</v>
      </c>
      <c r="H88" s="453">
        <f>'Table 4 Asset Cashflows'!F66</f>
        <v>0</v>
      </c>
      <c r="I88" s="269">
        <f>'Table 4 Asset Cashflows'!C66</f>
        <v>0</v>
      </c>
      <c r="J88" s="453">
        <f>'Table 4 Asset Cashflows'!J66</f>
        <v>0</v>
      </c>
      <c r="K88" s="269">
        <f>'Table 4 Asset Cashflows'!G66</f>
        <v>0</v>
      </c>
      <c r="L88" s="453">
        <f>'Table 4 Asset Cashflows'!N66</f>
        <v>0</v>
      </c>
      <c r="M88" s="269">
        <f>'Table 4 Asset Cashflows'!K66</f>
        <v>0</v>
      </c>
      <c r="N88" s="453">
        <f>'Table 4 Asset Cashflows'!R66</f>
        <v>0</v>
      </c>
      <c r="O88" s="269">
        <f>'Table 4 Asset Cashflows'!O66</f>
        <v>0</v>
      </c>
      <c r="P88" s="453">
        <f>'Table 4 Asset Cashflows'!V66</f>
        <v>0</v>
      </c>
      <c r="Q88" s="269">
        <f>'Table 4 Asset Cashflows'!S66</f>
        <v>0</v>
      </c>
      <c r="R88" s="453">
        <f>'Table 4 Asset Cashflows'!Z66</f>
        <v>0</v>
      </c>
      <c r="S88" s="269">
        <f>'Table 4 Asset Cashflows'!W66</f>
        <v>0</v>
      </c>
      <c r="T88" s="453">
        <f>'Table 4 Asset Cashflows'!AD66</f>
        <v>0</v>
      </c>
      <c r="U88" s="269">
        <f>'Table 4 Asset Cashflows'!AA66</f>
        <v>0</v>
      </c>
    </row>
    <row r="89" spans="1:21" x14ac:dyDescent="0.25">
      <c r="A89" s="39">
        <v>49</v>
      </c>
      <c r="B89" s="42">
        <f>(1+_xlfn.XLOOKUP(INT(($A89-1)/12)+1,'ZC Curve'!$B$8:$B$107,'ZC Curve'!R$8:R$107,,0))^(1/12)-1</f>
        <v>0</v>
      </c>
      <c r="C89" s="42">
        <f>(1+_xlfn.XLOOKUP(INT(($A89-1)/12)+1,'ZC Curve'!$B$8:$B$107,'ZC Curve'!S$8:S$107,,0))^(1/12)-1</f>
        <v>0</v>
      </c>
      <c r="D89" s="42">
        <f>(1+_xlfn.XLOOKUP(INT(($A89-1)/12)+1,'ZC Curve'!$B$8:$B$107,'ZC Curve'!T$8:T$107,,0))^(1/12)-1</f>
        <v>0</v>
      </c>
      <c r="E89" s="43">
        <f t="shared" si="7"/>
        <v>1</v>
      </c>
      <c r="F89" s="43">
        <f t="shared" si="7"/>
        <v>1</v>
      </c>
      <c r="G89" s="450">
        <f t="shared" si="7"/>
        <v>1</v>
      </c>
      <c r="H89" s="453">
        <f>'Table 4 Asset Cashflows'!F67</f>
        <v>0</v>
      </c>
      <c r="I89" s="269">
        <f>'Table 4 Asset Cashflows'!C67</f>
        <v>0</v>
      </c>
      <c r="J89" s="453">
        <f>'Table 4 Asset Cashflows'!J67</f>
        <v>0</v>
      </c>
      <c r="K89" s="269">
        <f>'Table 4 Asset Cashflows'!G67</f>
        <v>0</v>
      </c>
      <c r="L89" s="453">
        <f>'Table 4 Asset Cashflows'!N67</f>
        <v>0</v>
      </c>
      <c r="M89" s="269">
        <f>'Table 4 Asset Cashflows'!K67</f>
        <v>0</v>
      </c>
      <c r="N89" s="453">
        <f>'Table 4 Asset Cashflows'!R67</f>
        <v>0</v>
      </c>
      <c r="O89" s="269">
        <f>'Table 4 Asset Cashflows'!O67</f>
        <v>0</v>
      </c>
      <c r="P89" s="453">
        <f>'Table 4 Asset Cashflows'!V67</f>
        <v>0</v>
      </c>
      <c r="Q89" s="269">
        <f>'Table 4 Asset Cashflows'!S67</f>
        <v>0</v>
      </c>
      <c r="R89" s="453">
        <f>'Table 4 Asset Cashflows'!Z67</f>
        <v>0</v>
      </c>
      <c r="S89" s="269">
        <f>'Table 4 Asset Cashflows'!W67</f>
        <v>0</v>
      </c>
      <c r="T89" s="453">
        <f>'Table 4 Asset Cashflows'!AD67</f>
        <v>0</v>
      </c>
      <c r="U89" s="269">
        <f>'Table 4 Asset Cashflows'!AA67</f>
        <v>0</v>
      </c>
    </row>
    <row r="90" spans="1:21" x14ac:dyDescent="0.25">
      <c r="A90" s="39">
        <v>50</v>
      </c>
      <c r="B90" s="42">
        <f>(1+_xlfn.XLOOKUP(INT(($A90-1)/12)+1,'ZC Curve'!$B$8:$B$107,'ZC Curve'!R$8:R$107,,0))^(1/12)-1</f>
        <v>0</v>
      </c>
      <c r="C90" s="42">
        <f>(1+_xlfn.XLOOKUP(INT(($A90-1)/12)+1,'ZC Curve'!$B$8:$B$107,'ZC Curve'!S$8:S$107,,0))^(1/12)-1</f>
        <v>0</v>
      </c>
      <c r="D90" s="42">
        <f>(1+_xlfn.XLOOKUP(INT(($A90-1)/12)+1,'ZC Curve'!$B$8:$B$107,'ZC Curve'!T$8:T$107,,0))^(1/12)-1</f>
        <v>0</v>
      </c>
      <c r="E90" s="43">
        <f t="shared" si="7"/>
        <v>1</v>
      </c>
      <c r="F90" s="43">
        <f t="shared" si="7"/>
        <v>1</v>
      </c>
      <c r="G90" s="450">
        <f t="shared" si="7"/>
        <v>1</v>
      </c>
      <c r="H90" s="453">
        <f>'Table 4 Asset Cashflows'!F68</f>
        <v>0</v>
      </c>
      <c r="I90" s="269">
        <f>'Table 4 Asset Cashflows'!C68</f>
        <v>0</v>
      </c>
      <c r="J90" s="453">
        <f>'Table 4 Asset Cashflows'!J68</f>
        <v>0</v>
      </c>
      <c r="K90" s="269">
        <f>'Table 4 Asset Cashflows'!G68</f>
        <v>0</v>
      </c>
      <c r="L90" s="453">
        <f>'Table 4 Asset Cashflows'!N68</f>
        <v>0</v>
      </c>
      <c r="M90" s="269">
        <f>'Table 4 Asset Cashflows'!K68</f>
        <v>0</v>
      </c>
      <c r="N90" s="453">
        <f>'Table 4 Asset Cashflows'!R68</f>
        <v>0</v>
      </c>
      <c r="O90" s="269">
        <f>'Table 4 Asset Cashflows'!O68</f>
        <v>0</v>
      </c>
      <c r="P90" s="453">
        <f>'Table 4 Asset Cashflows'!V68</f>
        <v>0</v>
      </c>
      <c r="Q90" s="269">
        <f>'Table 4 Asset Cashflows'!S68</f>
        <v>0</v>
      </c>
      <c r="R90" s="453">
        <f>'Table 4 Asset Cashflows'!Z68</f>
        <v>0</v>
      </c>
      <c r="S90" s="269">
        <f>'Table 4 Asset Cashflows'!W68</f>
        <v>0</v>
      </c>
      <c r="T90" s="453">
        <f>'Table 4 Asset Cashflows'!AD68</f>
        <v>0</v>
      </c>
      <c r="U90" s="269">
        <f>'Table 4 Asset Cashflows'!AA68</f>
        <v>0</v>
      </c>
    </row>
    <row r="91" spans="1:21" x14ac:dyDescent="0.25">
      <c r="A91" s="39">
        <v>51</v>
      </c>
      <c r="B91" s="42">
        <f>(1+_xlfn.XLOOKUP(INT(($A91-1)/12)+1,'ZC Curve'!$B$8:$B$107,'ZC Curve'!R$8:R$107,,0))^(1/12)-1</f>
        <v>0</v>
      </c>
      <c r="C91" s="42">
        <f>(1+_xlfn.XLOOKUP(INT(($A91-1)/12)+1,'ZC Curve'!$B$8:$B$107,'ZC Curve'!S$8:S$107,,0))^(1/12)-1</f>
        <v>0</v>
      </c>
      <c r="D91" s="42">
        <f>(1+_xlfn.XLOOKUP(INT(($A91-1)/12)+1,'ZC Curve'!$B$8:$B$107,'ZC Curve'!T$8:T$107,,0))^(1/12)-1</f>
        <v>0</v>
      </c>
      <c r="E91" s="43">
        <f t="shared" si="7"/>
        <v>1</v>
      </c>
      <c r="F91" s="43">
        <f t="shared" si="7"/>
        <v>1</v>
      </c>
      <c r="G91" s="450">
        <f t="shared" si="7"/>
        <v>1</v>
      </c>
      <c r="H91" s="453">
        <f>'Table 4 Asset Cashflows'!F69</f>
        <v>0</v>
      </c>
      <c r="I91" s="269">
        <f>'Table 4 Asset Cashflows'!C69</f>
        <v>0</v>
      </c>
      <c r="J91" s="453">
        <f>'Table 4 Asset Cashflows'!J69</f>
        <v>0</v>
      </c>
      <c r="K91" s="269">
        <f>'Table 4 Asset Cashflows'!G69</f>
        <v>0</v>
      </c>
      <c r="L91" s="453">
        <f>'Table 4 Asset Cashflows'!N69</f>
        <v>0</v>
      </c>
      <c r="M91" s="269">
        <f>'Table 4 Asset Cashflows'!K69</f>
        <v>0</v>
      </c>
      <c r="N91" s="453">
        <f>'Table 4 Asset Cashflows'!R69</f>
        <v>0</v>
      </c>
      <c r="O91" s="269">
        <f>'Table 4 Asset Cashflows'!O69</f>
        <v>0</v>
      </c>
      <c r="P91" s="453">
        <f>'Table 4 Asset Cashflows'!V69</f>
        <v>0</v>
      </c>
      <c r="Q91" s="269">
        <f>'Table 4 Asset Cashflows'!S69</f>
        <v>0</v>
      </c>
      <c r="R91" s="453">
        <f>'Table 4 Asset Cashflows'!Z69</f>
        <v>0</v>
      </c>
      <c r="S91" s="269">
        <f>'Table 4 Asset Cashflows'!W69</f>
        <v>0</v>
      </c>
      <c r="T91" s="453">
        <f>'Table 4 Asset Cashflows'!AD69</f>
        <v>0</v>
      </c>
      <c r="U91" s="269">
        <f>'Table 4 Asset Cashflows'!AA69</f>
        <v>0</v>
      </c>
    </row>
    <row r="92" spans="1:21" x14ac:dyDescent="0.25">
      <c r="A92" s="39">
        <v>52</v>
      </c>
      <c r="B92" s="42">
        <f>(1+_xlfn.XLOOKUP(INT(($A92-1)/12)+1,'ZC Curve'!$B$8:$B$107,'ZC Curve'!R$8:R$107,,0))^(1/12)-1</f>
        <v>0</v>
      </c>
      <c r="C92" s="42">
        <f>(1+_xlfn.XLOOKUP(INT(($A92-1)/12)+1,'ZC Curve'!$B$8:$B$107,'ZC Curve'!S$8:S$107,,0))^(1/12)-1</f>
        <v>0</v>
      </c>
      <c r="D92" s="42">
        <f>(1+_xlfn.XLOOKUP(INT(($A92-1)/12)+1,'ZC Curve'!$B$8:$B$107,'ZC Curve'!T$8:T$107,,0))^(1/12)-1</f>
        <v>0</v>
      </c>
      <c r="E92" s="43">
        <f t="shared" si="7"/>
        <v>1</v>
      </c>
      <c r="F92" s="43">
        <f t="shared" si="7"/>
        <v>1</v>
      </c>
      <c r="G92" s="450">
        <f t="shared" si="7"/>
        <v>1</v>
      </c>
      <c r="H92" s="453">
        <f>'Table 4 Asset Cashflows'!F70</f>
        <v>0</v>
      </c>
      <c r="I92" s="269">
        <f>'Table 4 Asset Cashflows'!C70</f>
        <v>0</v>
      </c>
      <c r="J92" s="453">
        <f>'Table 4 Asset Cashflows'!J70</f>
        <v>0</v>
      </c>
      <c r="K92" s="269">
        <f>'Table 4 Asset Cashflows'!G70</f>
        <v>0</v>
      </c>
      <c r="L92" s="453">
        <f>'Table 4 Asset Cashflows'!N70</f>
        <v>0</v>
      </c>
      <c r="M92" s="269">
        <f>'Table 4 Asset Cashflows'!K70</f>
        <v>0</v>
      </c>
      <c r="N92" s="453">
        <f>'Table 4 Asset Cashflows'!R70</f>
        <v>0</v>
      </c>
      <c r="O92" s="269">
        <f>'Table 4 Asset Cashflows'!O70</f>
        <v>0</v>
      </c>
      <c r="P92" s="453">
        <f>'Table 4 Asset Cashflows'!V70</f>
        <v>0</v>
      </c>
      <c r="Q92" s="269">
        <f>'Table 4 Asset Cashflows'!S70</f>
        <v>0</v>
      </c>
      <c r="R92" s="453">
        <f>'Table 4 Asset Cashflows'!Z70</f>
        <v>0</v>
      </c>
      <c r="S92" s="269">
        <f>'Table 4 Asset Cashflows'!W70</f>
        <v>0</v>
      </c>
      <c r="T92" s="453">
        <f>'Table 4 Asset Cashflows'!AD70</f>
        <v>0</v>
      </c>
      <c r="U92" s="269">
        <f>'Table 4 Asset Cashflows'!AA70</f>
        <v>0</v>
      </c>
    </row>
    <row r="93" spans="1:21" x14ac:dyDescent="0.25">
      <c r="A93" s="39">
        <v>53</v>
      </c>
      <c r="B93" s="42">
        <f>(1+_xlfn.XLOOKUP(INT(($A93-1)/12)+1,'ZC Curve'!$B$8:$B$107,'ZC Curve'!R$8:R$107,,0))^(1/12)-1</f>
        <v>0</v>
      </c>
      <c r="C93" s="42">
        <f>(1+_xlfn.XLOOKUP(INT(($A93-1)/12)+1,'ZC Curve'!$B$8:$B$107,'ZC Curve'!S$8:S$107,,0))^(1/12)-1</f>
        <v>0</v>
      </c>
      <c r="D93" s="42">
        <f>(1+_xlfn.XLOOKUP(INT(($A93-1)/12)+1,'ZC Curve'!$B$8:$B$107,'ZC Curve'!T$8:T$107,,0))^(1/12)-1</f>
        <v>0</v>
      </c>
      <c r="E93" s="43">
        <f t="shared" si="7"/>
        <v>1</v>
      </c>
      <c r="F93" s="43">
        <f t="shared" si="7"/>
        <v>1</v>
      </c>
      <c r="G93" s="450">
        <f t="shared" si="7"/>
        <v>1</v>
      </c>
      <c r="H93" s="453">
        <f>'Table 4 Asset Cashflows'!F71</f>
        <v>0</v>
      </c>
      <c r="I93" s="269">
        <f>'Table 4 Asset Cashflows'!C71</f>
        <v>0</v>
      </c>
      <c r="J93" s="453">
        <f>'Table 4 Asset Cashflows'!J71</f>
        <v>0</v>
      </c>
      <c r="K93" s="269">
        <f>'Table 4 Asset Cashflows'!G71</f>
        <v>0</v>
      </c>
      <c r="L93" s="453">
        <f>'Table 4 Asset Cashflows'!N71</f>
        <v>0</v>
      </c>
      <c r="M93" s="269">
        <f>'Table 4 Asset Cashflows'!K71</f>
        <v>0</v>
      </c>
      <c r="N93" s="453">
        <f>'Table 4 Asset Cashflows'!R71</f>
        <v>0</v>
      </c>
      <c r="O93" s="269">
        <f>'Table 4 Asset Cashflows'!O71</f>
        <v>0</v>
      </c>
      <c r="P93" s="453">
        <f>'Table 4 Asset Cashflows'!V71</f>
        <v>0</v>
      </c>
      <c r="Q93" s="269">
        <f>'Table 4 Asset Cashflows'!S71</f>
        <v>0</v>
      </c>
      <c r="R93" s="453">
        <f>'Table 4 Asset Cashflows'!Z71</f>
        <v>0</v>
      </c>
      <c r="S93" s="269">
        <f>'Table 4 Asset Cashflows'!W71</f>
        <v>0</v>
      </c>
      <c r="T93" s="453">
        <f>'Table 4 Asset Cashflows'!AD71</f>
        <v>0</v>
      </c>
      <c r="U93" s="269">
        <f>'Table 4 Asset Cashflows'!AA71</f>
        <v>0</v>
      </c>
    </row>
    <row r="94" spans="1:21" x14ac:dyDescent="0.25">
      <c r="A94" s="39">
        <v>54</v>
      </c>
      <c r="B94" s="42">
        <f>(1+_xlfn.XLOOKUP(INT(($A94-1)/12)+1,'ZC Curve'!$B$8:$B$107,'ZC Curve'!R$8:R$107,,0))^(1/12)-1</f>
        <v>0</v>
      </c>
      <c r="C94" s="42">
        <f>(1+_xlfn.XLOOKUP(INT(($A94-1)/12)+1,'ZC Curve'!$B$8:$B$107,'ZC Curve'!S$8:S$107,,0))^(1/12)-1</f>
        <v>0</v>
      </c>
      <c r="D94" s="42">
        <f>(1+_xlfn.XLOOKUP(INT(($A94-1)/12)+1,'ZC Curve'!$B$8:$B$107,'ZC Curve'!T$8:T$107,,0))^(1/12)-1</f>
        <v>0</v>
      </c>
      <c r="E94" s="43">
        <f t="shared" si="7"/>
        <v>1</v>
      </c>
      <c r="F94" s="43">
        <f t="shared" si="7"/>
        <v>1</v>
      </c>
      <c r="G94" s="450">
        <f t="shared" si="7"/>
        <v>1</v>
      </c>
      <c r="H94" s="453">
        <f>'Table 4 Asset Cashflows'!F72</f>
        <v>0</v>
      </c>
      <c r="I94" s="269">
        <f>'Table 4 Asset Cashflows'!C72</f>
        <v>0</v>
      </c>
      <c r="J94" s="453">
        <f>'Table 4 Asset Cashflows'!J72</f>
        <v>0</v>
      </c>
      <c r="K94" s="269">
        <f>'Table 4 Asset Cashflows'!G72</f>
        <v>0</v>
      </c>
      <c r="L94" s="453">
        <f>'Table 4 Asset Cashflows'!N72</f>
        <v>0</v>
      </c>
      <c r="M94" s="269">
        <f>'Table 4 Asset Cashflows'!K72</f>
        <v>0</v>
      </c>
      <c r="N94" s="453">
        <f>'Table 4 Asset Cashflows'!R72</f>
        <v>0</v>
      </c>
      <c r="O94" s="269">
        <f>'Table 4 Asset Cashflows'!O72</f>
        <v>0</v>
      </c>
      <c r="P94" s="453">
        <f>'Table 4 Asset Cashflows'!V72</f>
        <v>0</v>
      </c>
      <c r="Q94" s="269">
        <f>'Table 4 Asset Cashflows'!S72</f>
        <v>0</v>
      </c>
      <c r="R94" s="453">
        <f>'Table 4 Asset Cashflows'!Z72</f>
        <v>0</v>
      </c>
      <c r="S94" s="269">
        <f>'Table 4 Asset Cashflows'!W72</f>
        <v>0</v>
      </c>
      <c r="T94" s="453">
        <f>'Table 4 Asset Cashflows'!AD72</f>
        <v>0</v>
      </c>
      <c r="U94" s="269">
        <f>'Table 4 Asset Cashflows'!AA72</f>
        <v>0</v>
      </c>
    </row>
    <row r="95" spans="1:21" x14ac:dyDescent="0.25">
      <c r="A95" s="39">
        <v>55</v>
      </c>
      <c r="B95" s="42">
        <f>(1+_xlfn.XLOOKUP(INT(($A95-1)/12)+1,'ZC Curve'!$B$8:$B$107,'ZC Curve'!R$8:R$107,,0))^(1/12)-1</f>
        <v>0</v>
      </c>
      <c r="C95" s="42">
        <f>(1+_xlfn.XLOOKUP(INT(($A95-1)/12)+1,'ZC Curve'!$B$8:$B$107,'ZC Curve'!S$8:S$107,,0))^(1/12)-1</f>
        <v>0</v>
      </c>
      <c r="D95" s="42">
        <f>(1+_xlfn.XLOOKUP(INT(($A95-1)/12)+1,'ZC Curve'!$B$8:$B$107,'ZC Curve'!T$8:T$107,,0))^(1/12)-1</f>
        <v>0</v>
      </c>
      <c r="E95" s="43">
        <f t="shared" si="7"/>
        <v>1</v>
      </c>
      <c r="F95" s="43">
        <f t="shared" si="7"/>
        <v>1</v>
      </c>
      <c r="G95" s="450">
        <f t="shared" si="7"/>
        <v>1</v>
      </c>
      <c r="H95" s="453">
        <f>'Table 4 Asset Cashflows'!F73</f>
        <v>0</v>
      </c>
      <c r="I95" s="269">
        <f>'Table 4 Asset Cashflows'!C73</f>
        <v>0</v>
      </c>
      <c r="J95" s="453">
        <f>'Table 4 Asset Cashflows'!J73</f>
        <v>0</v>
      </c>
      <c r="K95" s="269">
        <f>'Table 4 Asset Cashflows'!G73</f>
        <v>0</v>
      </c>
      <c r="L95" s="453">
        <f>'Table 4 Asset Cashflows'!N73</f>
        <v>0</v>
      </c>
      <c r="M95" s="269">
        <f>'Table 4 Asset Cashflows'!K73</f>
        <v>0</v>
      </c>
      <c r="N95" s="453">
        <f>'Table 4 Asset Cashflows'!R73</f>
        <v>0</v>
      </c>
      <c r="O95" s="269">
        <f>'Table 4 Asset Cashflows'!O73</f>
        <v>0</v>
      </c>
      <c r="P95" s="453">
        <f>'Table 4 Asset Cashflows'!V73</f>
        <v>0</v>
      </c>
      <c r="Q95" s="269">
        <f>'Table 4 Asset Cashflows'!S73</f>
        <v>0</v>
      </c>
      <c r="R95" s="453">
        <f>'Table 4 Asset Cashflows'!Z73</f>
        <v>0</v>
      </c>
      <c r="S95" s="269">
        <f>'Table 4 Asset Cashflows'!W73</f>
        <v>0</v>
      </c>
      <c r="T95" s="453">
        <f>'Table 4 Asset Cashflows'!AD73</f>
        <v>0</v>
      </c>
      <c r="U95" s="269">
        <f>'Table 4 Asset Cashflows'!AA73</f>
        <v>0</v>
      </c>
    </row>
    <row r="96" spans="1:21" x14ac:dyDescent="0.25">
      <c r="A96" s="39">
        <v>56</v>
      </c>
      <c r="B96" s="42">
        <f>(1+_xlfn.XLOOKUP(INT(($A96-1)/12)+1,'ZC Curve'!$B$8:$B$107,'ZC Curve'!R$8:R$107,,0))^(1/12)-1</f>
        <v>0</v>
      </c>
      <c r="C96" s="42">
        <f>(1+_xlfn.XLOOKUP(INT(($A96-1)/12)+1,'ZC Curve'!$B$8:$B$107,'ZC Curve'!S$8:S$107,,0))^(1/12)-1</f>
        <v>0</v>
      </c>
      <c r="D96" s="42">
        <f>(1+_xlfn.XLOOKUP(INT(($A96-1)/12)+1,'ZC Curve'!$B$8:$B$107,'ZC Curve'!T$8:T$107,,0))^(1/12)-1</f>
        <v>0</v>
      </c>
      <c r="E96" s="43">
        <f t="shared" si="7"/>
        <v>1</v>
      </c>
      <c r="F96" s="43">
        <f t="shared" si="7"/>
        <v>1</v>
      </c>
      <c r="G96" s="450">
        <f t="shared" si="7"/>
        <v>1</v>
      </c>
      <c r="H96" s="453">
        <f>'Table 4 Asset Cashflows'!F74</f>
        <v>0</v>
      </c>
      <c r="I96" s="269">
        <f>'Table 4 Asset Cashflows'!C74</f>
        <v>0</v>
      </c>
      <c r="J96" s="453">
        <f>'Table 4 Asset Cashflows'!J74</f>
        <v>0</v>
      </c>
      <c r="K96" s="269">
        <f>'Table 4 Asset Cashflows'!G74</f>
        <v>0</v>
      </c>
      <c r="L96" s="453">
        <f>'Table 4 Asset Cashflows'!N74</f>
        <v>0</v>
      </c>
      <c r="M96" s="269">
        <f>'Table 4 Asset Cashflows'!K74</f>
        <v>0</v>
      </c>
      <c r="N96" s="453">
        <f>'Table 4 Asset Cashflows'!R74</f>
        <v>0</v>
      </c>
      <c r="O96" s="269">
        <f>'Table 4 Asset Cashflows'!O74</f>
        <v>0</v>
      </c>
      <c r="P96" s="453">
        <f>'Table 4 Asset Cashflows'!V74</f>
        <v>0</v>
      </c>
      <c r="Q96" s="269">
        <f>'Table 4 Asset Cashflows'!S74</f>
        <v>0</v>
      </c>
      <c r="R96" s="453">
        <f>'Table 4 Asset Cashflows'!Z74</f>
        <v>0</v>
      </c>
      <c r="S96" s="269">
        <f>'Table 4 Asset Cashflows'!W74</f>
        <v>0</v>
      </c>
      <c r="T96" s="453">
        <f>'Table 4 Asset Cashflows'!AD74</f>
        <v>0</v>
      </c>
      <c r="U96" s="269">
        <f>'Table 4 Asset Cashflows'!AA74</f>
        <v>0</v>
      </c>
    </row>
    <row r="97" spans="1:21" x14ac:dyDescent="0.25">
      <c r="A97" s="39">
        <v>57</v>
      </c>
      <c r="B97" s="42">
        <f>(1+_xlfn.XLOOKUP(INT(($A97-1)/12)+1,'ZC Curve'!$B$8:$B$107,'ZC Curve'!R$8:R$107,,0))^(1/12)-1</f>
        <v>0</v>
      </c>
      <c r="C97" s="42">
        <f>(1+_xlfn.XLOOKUP(INT(($A97-1)/12)+1,'ZC Curve'!$B$8:$B$107,'ZC Curve'!S$8:S$107,,0))^(1/12)-1</f>
        <v>0</v>
      </c>
      <c r="D97" s="42">
        <f>(1+_xlfn.XLOOKUP(INT(($A97-1)/12)+1,'ZC Curve'!$B$8:$B$107,'ZC Curve'!T$8:T$107,,0))^(1/12)-1</f>
        <v>0</v>
      </c>
      <c r="E97" s="43">
        <f t="shared" si="7"/>
        <v>1</v>
      </c>
      <c r="F97" s="43">
        <f t="shared" si="7"/>
        <v>1</v>
      </c>
      <c r="G97" s="450">
        <f t="shared" si="7"/>
        <v>1</v>
      </c>
      <c r="H97" s="453">
        <f>'Table 4 Asset Cashflows'!F75</f>
        <v>0</v>
      </c>
      <c r="I97" s="269">
        <f>'Table 4 Asset Cashflows'!C75</f>
        <v>0</v>
      </c>
      <c r="J97" s="453">
        <f>'Table 4 Asset Cashflows'!J75</f>
        <v>0</v>
      </c>
      <c r="K97" s="269">
        <f>'Table 4 Asset Cashflows'!G75</f>
        <v>0</v>
      </c>
      <c r="L97" s="453">
        <f>'Table 4 Asset Cashflows'!N75</f>
        <v>0</v>
      </c>
      <c r="M97" s="269">
        <f>'Table 4 Asset Cashflows'!K75</f>
        <v>0</v>
      </c>
      <c r="N97" s="453">
        <f>'Table 4 Asset Cashflows'!R75</f>
        <v>0</v>
      </c>
      <c r="O97" s="269">
        <f>'Table 4 Asset Cashflows'!O75</f>
        <v>0</v>
      </c>
      <c r="P97" s="453">
        <f>'Table 4 Asset Cashflows'!V75</f>
        <v>0</v>
      </c>
      <c r="Q97" s="269">
        <f>'Table 4 Asset Cashflows'!S75</f>
        <v>0</v>
      </c>
      <c r="R97" s="453">
        <f>'Table 4 Asset Cashflows'!Z75</f>
        <v>0</v>
      </c>
      <c r="S97" s="269">
        <f>'Table 4 Asset Cashflows'!W75</f>
        <v>0</v>
      </c>
      <c r="T97" s="453">
        <f>'Table 4 Asset Cashflows'!AD75</f>
        <v>0</v>
      </c>
      <c r="U97" s="269">
        <f>'Table 4 Asset Cashflows'!AA75</f>
        <v>0</v>
      </c>
    </row>
    <row r="98" spans="1:21" x14ac:dyDescent="0.25">
      <c r="A98" s="39">
        <v>58</v>
      </c>
      <c r="B98" s="42">
        <f>(1+_xlfn.XLOOKUP(INT(($A98-1)/12)+1,'ZC Curve'!$B$8:$B$107,'ZC Curve'!R$8:R$107,,0))^(1/12)-1</f>
        <v>0</v>
      </c>
      <c r="C98" s="42">
        <f>(1+_xlfn.XLOOKUP(INT(($A98-1)/12)+1,'ZC Curve'!$B$8:$B$107,'ZC Curve'!S$8:S$107,,0))^(1/12)-1</f>
        <v>0</v>
      </c>
      <c r="D98" s="42">
        <f>(1+_xlfn.XLOOKUP(INT(($A98-1)/12)+1,'ZC Curve'!$B$8:$B$107,'ZC Curve'!T$8:T$107,,0))^(1/12)-1</f>
        <v>0</v>
      </c>
      <c r="E98" s="43">
        <f t="shared" si="7"/>
        <v>1</v>
      </c>
      <c r="F98" s="43">
        <f t="shared" si="7"/>
        <v>1</v>
      </c>
      <c r="G98" s="450">
        <f t="shared" si="7"/>
        <v>1</v>
      </c>
      <c r="H98" s="453">
        <f>'Table 4 Asset Cashflows'!F76</f>
        <v>0</v>
      </c>
      <c r="I98" s="269">
        <f>'Table 4 Asset Cashflows'!C76</f>
        <v>0</v>
      </c>
      <c r="J98" s="453">
        <f>'Table 4 Asset Cashflows'!J76</f>
        <v>0</v>
      </c>
      <c r="K98" s="269">
        <f>'Table 4 Asset Cashflows'!G76</f>
        <v>0</v>
      </c>
      <c r="L98" s="453">
        <f>'Table 4 Asset Cashflows'!N76</f>
        <v>0</v>
      </c>
      <c r="M98" s="269">
        <f>'Table 4 Asset Cashflows'!K76</f>
        <v>0</v>
      </c>
      <c r="N98" s="453">
        <f>'Table 4 Asset Cashflows'!R76</f>
        <v>0</v>
      </c>
      <c r="O98" s="269">
        <f>'Table 4 Asset Cashflows'!O76</f>
        <v>0</v>
      </c>
      <c r="P98" s="453">
        <f>'Table 4 Asset Cashflows'!V76</f>
        <v>0</v>
      </c>
      <c r="Q98" s="269">
        <f>'Table 4 Asset Cashflows'!S76</f>
        <v>0</v>
      </c>
      <c r="R98" s="453">
        <f>'Table 4 Asset Cashflows'!Z76</f>
        <v>0</v>
      </c>
      <c r="S98" s="269">
        <f>'Table 4 Asset Cashflows'!W76</f>
        <v>0</v>
      </c>
      <c r="T98" s="453">
        <f>'Table 4 Asset Cashflows'!AD76</f>
        <v>0</v>
      </c>
      <c r="U98" s="269">
        <f>'Table 4 Asset Cashflows'!AA76</f>
        <v>0</v>
      </c>
    </row>
    <row r="99" spans="1:21" x14ac:dyDescent="0.25">
      <c r="A99" s="39">
        <v>59</v>
      </c>
      <c r="B99" s="42">
        <f>(1+_xlfn.XLOOKUP(INT(($A99-1)/12)+1,'ZC Curve'!$B$8:$B$107,'ZC Curve'!R$8:R$107,,0))^(1/12)-1</f>
        <v>0</v>
      </c>
      <c r="C99" s="42">
        <f>(1+_xlfn.XLOOKUP(INT(($A99-1)/12)+1,'ZC Curve'!$B$8:$B$107,'ZC Curve'!S$8:S$107,,0))^(1/12)-1</f>
        <v>0</v>
      </c>
      <c r="D99" s="42">
        <f>(1+_xlfn.XLOOKUP(INT(($A99-1)/12)+1,'ZC Curve'!$B$8:$B$107,'ZC Curve'!T$8:T$107,,0))^(1/12)-1</f>
        <v>0</v>
      </c>
      <c r="E99" s="43">
        <f t="shared" si="7"/>
        <v>1</v>
      </c>
      <c r="F99" s="43">
        <f t="shared" si="7"/>
        <v>1</v>
      </c>
      <c r="G99" s="450">
        <f t="shared" si="7"/>
        <v>1</v>
      </c>
      <c r="H99" s="453">
        <f>'Table 4 Asset Cashflows'!F77</f>
        <v>0</v>
      </c>
      <c r="I99" s="269">
        <f>'Table 4 Asset Cashflows'!C77</f>
        <v>0</v>
      </c>
      <c r="J99" s="453">
        <f>'Table 4 Asset Cashflows'!J77</f>
        <v>0</v>
      </c>
      <c r="K99" s="269">
        <f>'Table 4 Asset Cashflows'!G77</f>
        <v>0</v>
      </c>
      <c r="L99" s="453">
        <f>'Table 4 Asset Cashflows'!N77</f>
        <v>0</v>
      </c>
      <c r="M99" s="269">
        <f>'Table 4 Asset Cashflows'!K77</f>
        <v>0</v>
      </c>
      <c r="N99" s="453">
        <f>'Table 4 Asset Cashflows'!R77</f>
        <v>0</v>
      </c>
      <c r="O99" s="269">
        <f>'Table 4 Asset Cashflows'!O77</f>
        <v>0</v>
      </c>
      <c r="P99" s="453">
        <f>'Table 4 Asset Cashflows'!V77</f>
        <v>0</v>
      </c>
      <c r="Q99" s="269">
        <f>'Table 4 Asset Cashflows'!S77</f>
        <v>0</v>
      </c>
      <c r="R99" s="453">
        <f>'Table 4 Asset Cashflows'!Z77</f>
        <v>0</v>
      </c>
      <c r="S99" s="269">
        <f>'Table 4 Asset Cashflows'!W77</f>
        <v>0</v>
      </c>
      <c r="T99" s="453">
        <f>'Table 4 Asset Cashflows'!AD77</f>
        <v>0</v>
      </c>
      <c r="U99" s="269">
        <f>'Table 4 Asset Cashflows'!AA77</f>
        <v>0</v>
      </c>
    </row>
    <row r="100" spans="1:21" x14ac:dyDescent="0.25">
      <c r="A100" s="39">
        <v>60</v>
      </c>
      <c r="B100" s="42">
        <f>(1+_xlfn.XLOOKUP(INT(($A100-1)/12)+1,'ZC Curve'!$B$8:$B$107,'ZC Curve'!R$8:R$107,,0))^(1/12)-1</f>
        <v>0</v>
      </c>
      <c r="C100" s="42">
        <f>(1+_xlfn.XLOOKUP(INT(($A100-1)/12)+1,'ZC Curve'!$B$8:$B$107,'ZC Curve'!S$8:S$107,,0))^(1/12)-1</f>
        <v>0</v>
      </c>
      <c r="D100" s="42">
        <f>(1+_xlfn.XLOOKUP(INT(($A100-1)/12)+1,'ZC Curve'!$B$8:$B$107,'ZC Curve'!T$8:T$107,,0))^(1/12)-1</f>
        <v>0</v>
      </c>
      <c r="E100" s="43">
        <f t="shared" si="7"/>
        <v>1</v>
      </c>
      <c r="F100" s="43">
        <f t="shared" si="7"/>
        <v>1</v>
      </c>
      <c r="G100" s="450">
        <f t="shared" si="7"/>
        <v>1</v>
      </c>
      <c r="H100" s="453">
        <f>'Table 4 Asset Cashflows'!F78</f>
        <v>0</v>
      </c>
      <c r="I100" s="269">
        <f>'Table 4 Asset Cashflows'!C78</f>
        <v>0</v>
      </c>
      <c r="J100" s="453">
        <f>'Table 4 Asset Cashflows'!J78</f>
        <v>0</v>
      </c>
      <c r="K100" s="269">
        <f>'Table 4 Asset Cashflows'!G78</f>
        <v>0</v>
      </c>
      <c r="L100" s="453">
        <f>'Table 4 Asset Cashflows'!N78</f>
        <v>0</v>
      </c>
      <c r="M100" s="269">
        <f>'Table 4 Asset Cashflows'!K78</f>
        <v>0</v>
      </c>
      <c r="N100" s="453">
        <f>'Table 4 Asset Cashflows'!R78</f>
        <v>0</v>
      </c>
      <c r="O100" s="269">
        <f>'Table 4 Asset Cashflows'!O78</f>
        <v>0</v>
      </c>
      <c r="P100" s="453">
        <f>'Table 4 Asset Cashflows'!V78</f>
        <v>0</v>
      </c>
      <c r="Q100" s="269">
        <f>'Table 4 Asset Cashflows'!S78</f>
        <v>0</v>
      </c>
      <c r="R100" s="453">
        <f>'Table 4 Asset Cashflows'!Z78</f>
        <v>0</v>
      </c>
      <c r="S100" s="269">
        <f>'Table 4 Asset Cashflows'!W78</f>
        <v>0</v>
      </c>
      <c r="T100" s="453">
        <f>'Table 4 Asset Cashflows'!AD78</f>
        <v>0</v>
      </c>
      <c r="U100" s="269">
        <f>'Table 4 Asset Cashflows'!AA78</f>
        <v>0</v>
      </c>
    </row>
    <row r="101" spans="1:21" x14ac:dyDescent="0.25">
      <c r="A101" s="39">
        <v>61</v>
      </c>
      <c r="B101" s="42">
        <f>(1+_xlfn.XLOOKUP(INT(($A101-1)/12)+1,'ZC Curve'!$B$8:$B$107,'ZC Curve'!R$8:R$107,,0))^(1/12)-1</f>
        <v>0</v>
      </c>
      <c r="C101" s="42">
        <f>(1+_xlfn.XLOOKUP(INT(($A101-1)/12)+1,'ZC Curve'!$B$8:$B$107,'ZC Curve'!S$8:S$107,,0))^(1/12)-1</f>
        <v>0</v>
      </c>
      <c r="D101" s="42">
        <f>(1+_xlfn.XLOOKUP(INT(($A101-1)/12)+1,'ZC Curve'!$B$8:$B$107,'ZC Curve'!T$8:T$107,,0))^(1/12)-1</f>
        <v>0</v>
      </c>
      <c r="E101" s="43">
        <f t="shared" si="7"/>
        <v>1</v>
      </c>
      <c r="F101" s="43">
        <f t="shared" si="7"/>
        <v>1</v>
      </c>
      <c r="G101" s="450">
        <f t="shared" si="7"/>
        <v>1</v>
      </c>
      <c r="H101" s="453">
        <f>'Table 4 Asset Cashflows'!F79</f>
        <v>0</v>
      </c>
      <c r="I101" s="269">
        <f>'Table 4 Asset Cashflows'!C79</f>
        <v>0</v>
      </c>
      <c r="J101" s="453">
        <f>'Table 4 Asset Cashflows'!J79</f>
        <v>0</v>
      </c>
      <c r="K101" s="269">
        <f>'Table 4 Asset Cashflows'!G79</f>
        <v>0</v>
      </c>
      <c r="L101" s="453">
        <f>'Table 4 Asset Cashflows'!N79</f>
        <v>0</v>
      </c>
      <c r="M101" s="269">
        <f>'Table 4 Asset Cashflows'!K79</f>
        <v>0</v>
      </c>
      <c r="N101" s="453">
        <f>'Table 4 Asset Cashflows'!R79</f>
        <v>0</v>
      </c>
      <c r="O101" s="269">
        <f>'Table 4 Asset Cashflows'!O79</f>
        <v>0</v>
      </c>
      <c r="P101" s="453">
        <f>'Table 4 Asset Cashflows'!V79</f>
        <v>0</v>
      </c>
      <c r="Q101" s="269">
        <f>'Table 4 Asset Cashflows'!S79</f>
        <v>0</v>
      </c>
      <c r="R101" s="453">
        <f>'Table 4 Asset Cashflows'!Z79</f>
        <v>0</v>
      </c>
      <c r="S101" s="269">
        <f>'Table 4 Asset Cashflows'!W79</f>
        <v>0</v>
      </c>
      <c r="T101" s="453">
        <f>'Table 4 Asset Cashflows'!AD79</f>
        <v>0</v>
      </c>
      <c r="U101" s="269">
        <f>'Table 4 Asset Cashflows'!AA79</f>
        <v>0</v>
      </c>
    </row>
    <row r="102" spans="1:21" x14ac:dyDescent="0.25">
      <c r="A102" s="39">
        <v>62</v>
      </c>
      <c r="B102" s="42">
        <f>(1+_xlfn.XLOOKUP(INT(($A102-1)/12)+1,'ZC Curve'!$B$8:$B$107,'ZC Curve'!R$8:R$107,,0))^(1/12)-1</f>
        <v>0</v>
      </c>
      <c r="C102" s="42">
        <f>(1+_xlfn.XLOOKUP(INT(($A102-1)/12)+1,'ZC Curve'!$B$8:$B$107,'ZC Curve'!S$8:S$107,,0))^(1/12)-1</f>
        <v>0</v>
      </c>
      <c r="D102" s="42">
        <f>(1+_xlfn.XLOOKUP(INT(($A102-1)/12)+1,'ZC Curve'!$B$8:$B$107,'ZC Curve'!T$8:T$107,,0))^(1/12)-1</f>
        <v>0</v>
      </c>
      <c r="E102" s="43">
        <f t="shared" si="7"/>
        <v>1</v>
      </c>
      <c r="F102" s="43">
        <f t="shared" si="7"/>
        <v>1</v>
      </c>
      <c r="G102" s="450">
        <f t="shared" si="7"/>
        <v>1</v>
      </c>
      <c r="H102" s="453">
        <f>'Table 4 Asset Cashflows'!F80</f>
        <v>0</v>
      </c>
      <c r="I102" s="269">
        <f>'Table 4 Asset Cashflows'!C80</f>
        <v>0</v>
      </c>
      <c r="J102" s="453">
        <f>'Table 4 Asset Cashflows'!J80</f>
        <v>0</v>
      </c>
      <c r="K102" s="269">
        <f>'Table 4 Asset Cashflows'!G80</f>
        <v>0</v>
      </c>
      <c r="L102" s="453">
        <f>'Table 4 Asset Cashflows'!N80</f>
        <v>0</v>
      </c>
      <c r="M102" s="269">
        <f>'Table 4 Asset Cashflows'!K80</f>
        <v>0</v>
      </c>
      <c r="N102" s="453">
        <f>'Table 4 Asset Cashflows'!R80</f>
        <v>0</v>
      </c>
      <c r="O102" s="269">
        <f>'Table 4 Asset Cashflows'!O80</f>
        <v>0</v>
      </c>
      <c r="P102" s="453">
        <f>'Table 4 Asset Cashflows'!V80</f>
        <v>0</v>
      </c>
      <c r="Q102" s="269">
        <f>'Table 4 Asset Cashflows'!S80</f>
        <v>0</v>
      </c>
      <c r="R102" s="453">
        <f>'Table 4 Asset Cashflows'!Z80</f>
        <v>0</v>
      </c>
      <c r="S102" s="269">
        <f>'Table 4 Asset Cashflows'!W80</f>
        <v>0</v>
      </c>
      <c r="T102" s="453">
        <f>'Table 4 Asset Cashflows'!AD80</f>
        <v>0</v>
      </c>
      <c r="U102" s="269">
        <f>'Table 4 Asset Cashflows'!AA80</f>
        <v>0</v>
      </c>
    </row>
    <row r="103" spans="1:21" x14ac:dyDescent="0.25">
      <c r="A103" s="39">
        <v>63</v>
      </c>
      <c r="B103" s="42">
        <f>(1+_xlfn.XLOOKUP(INT(($A103-1)/12)+1,'ZC Curve'!$B$8:$B$107,'ZC Curve'!R$8:R$107,,0))^(1/12)-1</f>
        <v>0</v>
      </c>
      <c r="C103" s="42">
        <f>(1+_xlfn.XLOOKUP(INT(($A103-1)/12)+1,'ZC Curve'!$B$8:$B$107,'ZC Curve'!S$8:S$107,,0))^(1/12)-1</f>
        <v>0</v>
      </c>
      <c r="D103" s="42">
        <f>(1+_xlfn.XLOOKUP(INT(($A103-1)/12)+1,'ZC Curve'!$B$8:$B$107,'ZC Curve'!T$8:T$107,,0))^(1/12)-1</f>
        <v>0</v>
      </c>
      <c r="E103" s="43">
        <f t="shared" si="7"/>
        <v>1</v>
      </c>
      <c r="F103" s="43">
        <f t="shared" si="7"/>
        <v>1</v>
      </c>
      <c r="G103" s="450">
        <f t="shared" si="7"/>
        <v>1</v>
      </c>
      <c r="H103" s="453">
        <f>'Table 4 Asset Cashflows'!F81</f>
        <v>0</v>
      </c>
      <c r="I103" s="269">
        <f>'Table 4 Asset Cashflows'!C81</f>
        <v>0</v>
      </c>
      <c r="J103" s="453">
        <f>'Table 4 Asset Cashflows'!J81</f>
        <v>0</v>
      </c>
      <c r="K103" s="269">
        <f>'Table 4 Asset Cashflows'!G81</f>
        <v>0</v>
      </c>
      <c r="L103" s="453">
        <f>'Table 4 Asset Cashflows'!N81</f>
        <v>0</v>
      </c>
      <c r="M103" s="269">
        <f>'Table 4 Asset Cashflows'!K81</f>
        <v>0</v>
      </c>
      <c r="N103" s="453">
        <f>'Table 4 Asset Cashflows'!R81</f>
        <v>0</v>
      </c>
      <c r="O103" s="269">
        <f>'Table 4 Asset Cashflows'!O81</f>
        <v>0</v>
      </c>
      <c r="P103" s="453">
        <f>'Table 4 Asset Cashflows'!V81</f>
        <v>0</v>
      </c>
      <c r="Q103" s="269">
        <f>'Table 4 Asset Cashflows'!S81</f>
        <v>0</v>
      </c>
      <c r="R103" s="453">
        <f>'Table 4 Asset Cashflows'!Z81</f>
        <v>0</v>
      </c>
      <c r="S103" s="269">
        <f>'Table 4 Asset Cashflows'!W81</f>
        <v>0</v>
      </c>
      <c r="T103" s="453">
        <f>'Table 4 Asset Cashflows'!AD81</f>
        <v>0</v>
      </c>
      <c r="U103" s="269">
        <f>'Table 4 Asset Cashflows'!AA81</f>
        <v>0</v>
      </c>
    </row>
    <row r="104" spans="1:21" x14ac:dyDescent="0.25">
      <c r="A104" s="39">
        <v>64</v>
      </c>
      <c r="B104" s="42">
        <f>(1+_xlfn.XLOOKUP(INT(($A104-1)/12)+1,'ZC Curve'!$B$8:$B$107,'ZC Curve'!R$8:R$107,,0))^(1/12)-1</f>
        <v>0</v>
      </c>
      <c r="C104" s="42">
        <f>(1+_xlfn.XLOOKUP(INT(($A104-1)/12)+1,'ZC Curve'!$B$8:$B$107,'ZC Curve'!S$8:S$107,,0))^(1/12)-1</f>
        <v>0</v>
      </c>
      <c r="D104" s="42">
        <f>(1+_xlfn.XLOOKUP(INT(($A104-1)/12)+1,'ZC Curve'!$B$8:$B$107,'ZC Curve'!T$8:T$107,,0))^(1/12)-1</f>
        <v>0</v>
      </c>
      <c r="E104" s="43">
        <f t="shared" si="7"/>
        <v>1</v>
      </c>
      <c r="F104" s="43">
        <f t="shared" si="7"/>
        <v>1</v>
      </c>
      <c r="G104" s="450">
        <f t="shared" si="7"/>
        <v>1</v>
      </c>
      <c r="H104" s="453">
        <f>'Table 4 Asset Cashflows'!F82</f>
        <v>0</v>
      </c>
      <c r="I104" s="269">
        <f>'Table 4 Asset Cashflows'!C82</f>
        <v>0</v>
      </c>
      <c r="J104" s="453">
        <f>'Table 4 Asset Cashflows'!J82</f>
        <v>0</v>
      </c>
      <c r="K104" s="269">
        <f>'Table 4 Asset Cashflows'!G82</f>
        <v>0</v>
      </c>
      <c r="L104" s="453">
        <f>'Table 4 Asset Cashflows'!N82</f>
        <v>0</v>
      </c>
      <c r="M104" s="269">
        <f>'Table 4 Asset Cashflows'!K82</f>
        <v>0</v>
      </c>
      <c r="N104" s="453">
        <f>'Table 4 Asset Cashflows'!R82</f>
        <v>0</v>
      </c>
      <c r="O104" s="269">
        <f>'Table 4 Asset Cashflows'!O82</f>
        <v>0</v>
      </c>
      <c r="P104" s="453">
        <f>'Table 4 Asset Cashflows'!V82</f>
        <v>0</v>
      </c>
      <c r="Q104" s="269">
        <f>'Table 4 Asset Cashflows'!S82</f>
        <v>0</v>
      </c>
      <c r="R104" s="453">
        <f>'Table 4 Asset Cashflows'!Z82</f>
        <v>0</v>
      </c>
      <c r="S104" s="269">
        <f>'Table 4 Asset Cashflows'!W82</f>
        <v>0</v>
      </c>
      <c r="T104" s="453">
        <f>'Table 4 Asset Cashflows'!AD82</f>
        <v>0</v>
      </c>
      <c r="U104" s="269">
        <f>'Table 4 Asset Cashflows'!AA82</f>
        <v>0</v>
      </c>
    </row>
    <row r="105" spans="1:21" x14ac:dyDescent="0.25">
      <c r="A105" s="39">
        <v>65</v>
      </c>
      <c r="B105" s="42">
        <f>(1+_xlfn.XLOOKUP(INT(($A105-1)/12)+1,'ZC Curve'!$B$8:$B$107,'ZC Curve'!R$8:R$107,,0))^(1/12)-1</f>
        <v>0</v>
      </c>
      <c r="C105" s="42">
        <f>(1+_xlfn.XLOOKUP(INT(($A105-1)/12)+1,'ZC Curve'!$B$8:$B$107,'ZC Curve'!S$8:S$107,,0))^(1/12)-1</f>
        <v>0</v>
      </c>
      <c r="D105" s="42">
        <f>(1+_xlfn.XLOOKUP(INT(($A105-1)/12)+1,'ZC Curve'!$B$8:$B$107,'ZC Curve'!T$8:T$107,,0))^(1/12)-1</f>
        <v>0</v>
      </c>
      <c r="E105" s="43">
        <f t="shared" si="7"/>
        <v>1</v>
      </c>
      <c r="F105" s="43">
        <f t="shared" si="7"/>
        <v>1</v>
      </c>
      <c r="G105" s="450">
        <f t="shared" si="7"/>
        <v>1</v>
      </c>
      <c r="H105" s="453">
        <f>'Table 4 Asset Cashflows'!F83</f>
        <v>0</v>
      </c>
      <c r="I105" s="269">
        <f>'Table 4 Asset Cashflows'!C83</f>
        <v>0</v>
      </c>
      <c r="J105" s="453">
        <f>'Table 4 Asset Cashflows'!J83</f>
        <v>0</v>
      </c>
      <c r="K105" s="269">
        <f>'Table 4 Asset Cashflows'!G83</f>
        <v>0</v>
      </c>
      <c r="L105" s="453">
        <f>'Table 4 Asset Cashflows'!N83</f>
        <v>0</v>
      </c>
      <c r="M105" s="269">
        <f>'Table 4 Asset Cashflows'!K83</f>
        <v>0</v>
      </c>
      <c r="N105" s="453">
        <f>'Table 4 Asset Cashflows'!R83</f>
        <v>0</v>
      </c>
      <c r="O105" s="269">
        <f>'Table 4 Asset Cashflows'!O83</f>
        <v>0</v>
      </c>
      <c r="P105" s="453">
        <f>'Table 4 Asset Cashflows'!V83</f>
        <v>0</v>
      </c>
      <c r="Q105" s="269">
        <f>'Table 4 Asset Cashflows'!S83</f>
        <v>0</v>
      </c>
      <c r="R105" s="453">
        <f>'Table 4 Asset Cashflows'!Z83</f>
        <v>0</v>
      </c>
      <c r="S105" s="269">
        <f>'Table 4 Asset Cashflows'!W83</f>
        <v>0</v>
      </c>
      <c r="T105" s="453">
        <f>'Table 4 Asset Cashflows'!AD83</f>
        <v>0</v>
      </c>
      <c r="U105" s="269">
        <f>'Table 4 Asset Cashflows'!AA83</f>
        <v>0</v>
      </c>
    </row>
    <row r="106" spans="1:21" x14ac:dyDescent="0.25">
      <c r="A106" s="39">
        <v>66</v>
      </c>
      <c r="B106" s="42">
        <f>(1+_xlfn.XLOOKUP(INT(($A106-1)/12)+1,'ZC Curve'!$B$8:$B$107,'ZC Curve'!R$8:R$107,,0))^(1/12)-1</f>
        <v>0</v>
      </c>
      <c r="C106" s="42">
        <f>(1+_xlfn.XLOOKUP(INT(($A106-1)/12)+1,'ZC Curve'!$B$8:$B$107,'ZC Curve'!S$8:S$107,,0))^(1/12)-1</f>
        <v>0</v>
      </c>
      <c r="D106" s="42">
        <f>(1+_xlfn.XLOOKUP(INT(($A106-1)/12)+1,'ZC Curve'!$B$8:$B$107,'ZC Curve'!T$8:T$107,,0))^(1/12)-1</f>
        <v>0</v>
      </c>
      <c r="E106" s="43">
        <f t="shared" si="7"/>
        <v>1</v>
      </c>
      <c r="F106" s="43">
        <f t="shared" si="7"/>
        <v>1</v>
      </c>
      <c r="G106" s="450">
        <f t="shared" si="7"/>
        <v>1</v>
      </c>
      <c r="H106" s="453">
        <f>'Table 4 Asset Cashflows'!F84</f>
        <v>0</v>
      </c>
      <c r="I106" s="269">
        <f>'Table 4 Asset Cashflows'!C84</f>
        <v>0</v>
      </c>
      <c r="J106" s="453">
        <f>'Table 4 Asset Cashflows'!J84</f>
        <v>0</v>
      </c>
      <c r="K106" s="269">
        <f>'Table 4 Asset Cashflows'!G84</f>
        <v>0</v>
      </c>
      <c r="L106" s="453">
        <f>'Table 4 Asset Cashflows'!N84</f>
        <v>0</v>
      </c>
      <c r="M106" s="269">
        <f>'Table 4 Asset Cashflows'!K84</f>
        <v>0</v>
      </c>
      <c r="N106" s="453">
        <f>'Table 4 Asset Cashflows'!R84</f>
        <v>0</v>
      </c>
      <c r="O106" s="269">
        <f>'Table 4 Asset Cashflows'!O84</f>
        <v>0</v>
      </c>
      <c r="P106" s="453">
        <f>'Table 4 Asset Cashflows'!V84</f>
        <v>0</v>
      </c>
      <c r="Q106" s="269">
        <f>'Table 4 Asset Cashflows'!S84</f>
        <v>0</v>
      </c>
      <c r="R106" s="453">
        <f>'Table 4 Asset Cashflows'!Z84</f>
        <v>0</v>
      </c>
      <c r="S106" s="269">
        <f>'Table 4 Asset Cashflows'!W84</f>
        <v>0</v>
      </c>
      <c r="T106" s="453">
        <f>'Table 4 Asset Cashflows'!AD84</f>
        <v>0</v>
      </c>
      <c r="U106" s="269">
        <f>'Table 4 Asset Cashflows'!AA84</f>
        <v>0</v>
      </c>
    </row>
    <row r="107" spans="1:21" x14ac:dyDescent="0.25">
      <c r="A107" s="39">
        <v>67</v>
      </c>
      <c r="B107" s="42">
        <f>(1+_xlfn.XLOOKUP(INT(($A107-1)/12)+1,'ZC Curve'!$B$8:$B$107,'ZC Curve'!R$8:R$107,,0))^(1/12)-1</f>
        <v>0</v>
      </c>
      <c r="C107" s="42">
        <f>(1+_xlfn.XLOOKUP(INT(($A107-1)/12)+1,'ZC Curve'!$B$8:$B$107,'ZC Curve'!S$8:S$107,,0))^(1/12)-1</f>
        <v>0</v>
      </c>
      <c r="D107" s="42">
        <f>(1+_xlfn.XLOOKUP(INT(($A107-1)/12)+1,'ZC Curve'!$B$8:$B$107,'ZC Curve'!T$8:T$107,,0))^(1/12)-1</f>
        <v>0</v>
      </c>
      <c r="E107" s="43">
        <f t="shared" si="7"/>
        <v>1</v>
      </c>
      <c r="F107" s="43">
        <f t="shared" si="7"/>
        <v>1</v>
      </c>
      <c r="G107" s="450">
        <f t="shared" si="7"/>
        <v>1</v>
      </c>
      <c r="H107" s="453">
        <f>'Table 4 Asset Cashflows'!F85</f>
        <v>0</v>
      </c>
      <c r="I107" s="269">
        <f>'Table 4 Asset Cashflows'!C85</f>
        <v>0</v>
      </c>
      <c r="J107" s="453">
        <f>'Table 4 Asset Cashflows'!J85</f>
        <v>0</v>
      </c>
      <c r="K107" s="269">
        <f>'Table 4 Asset Cashflows'!G85</f>
        <v>0</v>
      </c>
      <c r="L107" s="453">
        <f>'Table 4 Asset Cashflows'!N85</f>
        <v>0</v>
      </c>
      <c r="M107" s="269">
        <f>'Table 4 Asset Cashflows'!K85</f>
        <v>0</v>
      </c>
      <c r="N107" s="453">
        <f>'Table 4 Asset Cashflows'!R85</f>
        <v>0</v>
      </c>
      <c r="O107" s="269">
        <f>'Table 4 Asset Cashflows'!O85</f>
        <v>0</v>
      </c>
      <c r="P107" s="453">
        <f>'Table 4 Asset Cashflows'!V85</f>
        <v>0</v>
      </c>
      <c r="Q107" s="269">
        <f>'Table 4 Asset Cashflows'!S85</f>
        <v>0</v>
      </c>
      <c r="R107" s="453">
        <f>'Table 4 Asset Cashflows'!Z85</f>
        <v>0</v>
      </c>
      <c r="S107" s="269">
        <f>'Table 4 Asset Cashflows'!W85</f>
        <v>0</v>
      </c>
      <c r="T107" s="453">
        <f>'Table 4 Asset Cashflows'!AD85</f>
        <v>0</v>
      </c>
      <c r="U107" s="269">
        <f>'Table 4 Asset Cashflows'!AA85</f>
        <v>0</v>
      </c>
    </row>
    <row r="108" spans="1:21" x14ac:dyDescent="0.25">
      <c r="A108" s="39">
        <v>68</v>
      </c>
      <c r="B108" s="42">
        <f>(1+_xlfn.XLOOKUP(INT(($A108-1)/12)+1,'ZC Curve'!$B$8:$B$107,'ZC Curve'!R$8:R$107,,0))^(1/12)-1</f>
        <v>0</v>
      </c>
      <c r="C108" s="42">
        <f>(1+_xlfn.XLOOKUP(INT(($A108-1)/12)+1,'ZC Curve'!$B$8:$B$107,'ZC Curve'!S$8:S$107,,0))^(1/12)-1</f>
        <v>0</v>
      </c>
      <c r="D108" s="42">
        <f>(1+_xlfn.XLOOKUP(INT(($A108-1)/12)+1,'ZC Curve'!$B$8:$B$107,'ZC Curve'!T$8:T$107,,0))^(1/12)-1</f>
        <v>0</v>
      </c>
      <c r="E108" s="43">
        <f t="shared" ref="E108:G171" si="8">E107/(1+B108)</f>
        <v>1</v>
      </c>
      <c r="F108" s="43">
        <f t="shared" si="8"/>
        <v>1</v>
      </c>
      <c r="G108" s="450">
        <f t="shared" si="8"/>
        <v>1</v>
      </c>
      <c r="H108" s="453">
        <f>'Table 4 Asset Cashflows'!F86</f>
        <v>0</v>
      </c>
      <c r="I108" s="269">
        <f>'Table 4 Asset Cashflows'!C86</f>
        <v>0</v>
      </c>
      <c r="J108" s="453">
        <f>'Table 4 Asset Cashflows'!J86</f>
        <v>0</v>
      </c>
      <c r="K108" s="269">
        <f>'Table 4 Asset Cashflows'!G86</f>
        <v>0</v>
      </c>
      <c r="L108" s="453">
        <f>'Table 4 Asset Cashflows'!N86</f>
        <v>0</v>
      </c>
      <c r="M108" s="269">
        <f>'Table 4 Asset Cashflows'!K86</f>
        <v>0</v>
      </c>
      <c r="N108" s="453">
        <f>'Table 4 Asset Cashflows'!R86</f>
        <v>0</v>
      </c>
      <c r="O108" s="269">
        <f>'Table 4 Asset Cashflows'!O86</f>
        <v>0</v>
      </c>
      <c r="P108" s="453">
        <f>'Table 4 Asset Cashflows'!V86</f>
        <v>0</v>
      </c>
      <c r="Q108" s="269">
        <f>'Table 4 Asset Cashflows'!S86</f>
        <v>0</v>
      </c>
      <c r="R108" s="453">
        <f>'Table 4 Asset Cashflows'!Z86</f>
        <v>0</v>
      </c>
      <c r="S108" s="269">
        <f>'Table 4 Asset Cashflows'!W86</f>
        <v>0</v>
      </c>
      <c r="T108" s="453">
        <f>'Table 4 Asset Cashflows'!AD86</f>
        <v>0</v>
      </c>
      <c r="U108" s="269">
        <f>'Table 4 Asset Cashflows'!AA86</f>
        <v>0</v>
      </c>
    </row>
    <row r="109" spans="1:21" x14ac:dyDescent="0.25">
      <c r="A109" s="39">
        <v>69</v>
      </c>
      <c r="B109" s="42">
        <f>(1+_xlfn.XLOOKUP(INT(($A109-1)/12)+1,'ZC Curve'!$B$8:$B$107,'ZC Curve'!R$8:R$107,,0))^(1/12)-1</f>
        <v>0</v>
      </c>
      <c r="C109" s="42">
        <f>(1+_xlfn.XLOOKUP(INT(($A109-1)/12)+1,'ZC Curve'!$B$8:$B$107,'ZC Curve'!S$8:S$107,,0))^(1/12)-1</f>
        <v>0</v>
      </c>
      <c r="D109" s="42">
        <f>(1+_xlfn.XLOOKUP(INT(($A109-1)/12)+1,'ZC Curve'!$B$8:$B$107,'ZC Curve'!T$8:T$107,,0))^(1/12)-1</f>
        <v>0</v>
      </c>
      <c r="E109" s="43">
        <f t="shared" si="8"/>
        <v>1</v>
      </c>
      <c r="F109" s="43">
        <f t="shared" si="8"/>
        <v>1</v>
      </c>
      <c r="G109" s="450">
        <f t="shared" si="8"/>
        <v>1</v>
      </c>
      <c r="H109" s="453">
        <f>'Table 4 Asset Cashflows'!F87</f>
        <v>0</v>
      </c>
      <c r="I109" s="269">
        <f>'Table 4 Asset Cashflows'!C87</f>
        <v>0</v>
      </c>
      <c r="J109" s="453">
        <f>'Table 4 Asset Cashflows'!J87</f>
        <v>0</v>
      </c>
      <c r="K109" s="269">
        <f>'Table 4 Asset Cashflows'!G87</f>
        <v>0</v>
      </c>
      <c r="L109" s="453">
        <f>'Table 4 Asset Cashflows'!N87</f>
        <v>0</v>
      </c>
      <c r="M109" s="269">
        <f>'Table 4 Asset Cashflows'!K87</f>
        <v>0</v>
      </c>
      <c r="N109" s="453">
        <f>'Table 4 Asset Cashflows'!R87</f>
        <v>0</v>
      </c>
      <c r="O109" s="269">
        <f>'Table 4 Asset Cashflows'!O87</f>
        <v>0</v>
      </c>
      <c r="P109" s="453">
        <f>'Table 4 Asset Cashflows'!V87</f>
        <v>0</v>
      </c>
      <c r="Q109" s="269">
        <f>'Table 4 Asset Cashflows'!S87</f>
        <v>0</v>
      </c>
      <c r="R109" s="453">
        <f>'Table 4 Asset Cashflows'!Z87</f>
        <v>0</v>
      </c>
      <c r="S109" s="269">
        <f>'Table 4 Asset Cashflows'!W87</f>
        <v>0</v>
      </c>
      <c r="T109" s="453">
        <f>'Table 4 Asset Cashflows'!AD87</f>
        <v>0</v>
      </c>
      <c r="U109" s="269">
        <f>'Table 4 Asset Cashflows'!AA87</f>
        <v>0</v>
      </c>
    </row>
    <row r="110" spans="1:21" x14ac:dyDescent="0.25">
      <c r="A110" s="39">
        <v>70</v>
      </c>
      <c r="B110" s="42">
        <f>(1+_xlfn.XLOOKUP(INT(($A110-1)/12)+1,'ZC Curve'!$B$8:$B$107,'ZC Curve'!R$8:R$107,,0))^(1/12)-1</f>
        <v>0</v>
      </c>
      <c r="C110" s="42">
        <f>(1+_xlfn.XLOOKUP(INT(($A110-1)/12)+1,'ZC Curve'!$B$8:$B$107,'ZC Curve'!S$8:S$107,,0))^(1/12)-1</f>
        <v>0</v>
      </c>
      <c r="D110" s="42">
        <f>(1+_xlfn.XLOOKUP(INT(($A110-1)/12)+1,'ZC Curve'!$B$8:$B$107,'ZC Curve'!T$8:T$107,,0))^(1/12)-1</f>
        <v>0</v>
      </c>
      <c r="E110" s="43">
        <f t="shared" si="8"/>
        <v>1</v>
      </c>
      <c r="F110" s="43">
        <f t="shared" si="8"/>
        <v>1</v>
      </c>
      <c r="G110" s="450">
        <f t="shared" si="8"/>
        <v>1</v>
      </c>
      <c r="H110" s="453">
        <f>'Table 4 Asset Cashflows'!F88</f>
        <v>0</v>
      </c>
      <c r="I110" s="269">
        <f>'Table 4 Asset Cashflows'!C88</f>
        <v>0</v>
      </c>
      <c r="J110" s="453">
        <f>'Table 4 Asset Cashflows'!J88</f>
        <v>0</v>
      </c>
      <c r="K110" s="269">
        <f>'Table 4 Asset Cashflows'!G88</f>
        <v>0</v>
      </c>
      <c r="L110" s="453">
        <f>'Table 4 Asset Cashflows'!N88</f>
        <v>0</v>
      </c>
      <c r="M110" s="269">
        <f>'Table 4 Asset Cashflows'!K88</f>
        <v>0</v>
      </c>
      <c r="N110" s="453">
        <f>'Table 4 Asset Cashflows'!R88</f>
        <v>0</v>
      </c>
      <c r="O110" s="269">
        <f>'Table 4 Asset Cashflows'!O88</f>
        <v>0</v>
      </c>
      <c r="P110" s="453">
        <f>'Table 4 Asset Cashflows'!V88</f>
        <v>0</v>
      </c>
      <c r="Q110" s="269">
        <f>'Table 4 Asset Cashflows'!S88</f>
        <v>0</v>
      </c>
      <c r="R110" s="453">
        <f>'Table 4 Asset Cashflows'!Z88</f>
        <v>0</v>
      </c>
      <c r="S110" s="269">
        <f>'Table 4 Asset Cashflows'!W88</f>
        <v>0</v>
      </c>
      <c r="T110" s="453">
        <f>'Table 4 Asset Cashflows'!AD88</f>
        <v>0</v>
      </c>
      <c r="U110" s="269">
        <f>'Table 4 Asset Cashflows'!AA88</f>
        <v>0</v>
      </c>
    </row>
    <row r="111" spans="1:21" x14ac:dyDescent="0.25">
      <c r="A111" s="39">
        <v>71</v>
      </c>
      <c r="B111" s="42">
        <f>(1+_xlfn.XLOOKUP(INT(($A111-1)/12)+1,'ZC Curve'!$B$8:$B$107,'ZC Curve'!R$8:R$107,,0))^(1/12)-1</f>
        <v>0</v>
      </c>
      <c r="C111" s="42">
        <f>(1+_xlfn.XLOOKUP(INT(($A111-1)/12)+1,'ZC Curve'!$B$8:$B$107,'ZC Curve'!S$8:S$107,,0))^(1/12)-1</f>
        <v>0</v>
      </c>
      <c r="D111" s="42">
        <f>(1+_xlfn.XLOOKUP(INT(($A111-1)/12)+1,'ZC Curve'!$B$8:$B$107,'ZC Curve'!T$8:T$107,,0))^(1/12)-1</f>
        <v>0</v>
      </c>
      <c r="E111" s="43">
        <f t="shared" si="8"/>
        <v>1</v>
      </c>
      <c r="F111" s="43">
        <f t="shared" si="8"/>
        <v>1</v>
      </c>
      <c r="G111" s="450">
        <f t="shared" si="8"/>
        <v>1</v>
      </c>
      <c r="H111" s="453">
        <f>'Table 4 Asset Cashflows'!F89</f>
        <v>0</v>
      </c>
      <c r="I111" s="269">
        <f>'Table 4 Asset Cashflows'!C89</f>
        <v>0</v>
      </c>
      <c r="J111" s="453">
        <f>'Table 4 Asset Cashflows'!J89</f>
        <v>0</v>
      </c>
      <c r="K111" s="269">
        <f>'Table 4 Asset Cashflows'!G89</f>
        <v>0</v>
      </c>
      <c r="L111" s="453">
        <f>'Table 4 Asset Cashflows'!N89</f>
        <v>0</v>
      </c>
      <c r="M111" s="269">
        <f>'Table 4 Asset Cashflows'!K89</f>
        <v>0</v>
      </c>
      <c r="N111" s="453">
        <f>'Table 4 Asset Cashflows'!R89</f>
        <v>0</v>
      </c>
      <c r="O111" s="269">
        <f>'Table 4 Asset Cashflows'!O89</f>
        <v>0</v>
      </c>
      <c r="P111" s="453">
        <f>'Table 4 Asset Cashflows'!V89</f>
        <v>0</v>
      </c>
      <c r="Q111" s="269">
        <f>'Table 4 Asset Cashflows'!S89</f>
        <v>0</v>
      </c>
      <c r="R111" s="453">
        <f>'Table 4 Asset Cashflows'!Z89</f>
        <v>0</v>
      </c>
      <c r="S111" s="269">
        <f>'Table 4 Asset Cashflows'!W89</f>
        <v>0</v>
      </c>
      <c r="T111" s="453">
        <f>'Table 4 Asset Cashflows'!AD89</f>
        <v>0</v>
      </c>
      <c r="U111" s="269">
        <f>'Table 4 Asset Cashflows'!AA89</f>
        <v>0</v>
      </c>
    </row>
    <row r="112" spans="1:21" x14ac:dyDescent="0.25">
      <c r="A112" s="39">
        <v>72</v>
      </c>
      <c r="B112" s="42">
        <f>(1+_xlfn.XLOOKUP(INT(($A112-1)/12)+1,'ZC Curve'!$B$8:$B$107,'ZC Curve'!R$8:R$107,,0))^(1/12)-1</f>
        <v>0</v>
      </c>
      <c r="C112" s="42">
        <f>(1+_xlfn.XLOOKUP(INT(($A112-1)/12)+1,'ZC Curve'!$B$8:$B$107,'ZC Curve'!S$8:S$107,,0))^(1/12)-1</f>
        <v>0</v>
      </c>
      <c r="D112" s="42">
        <f>(1+_xlfn.XLOOKUP(INT(($A112-1)/12)+1,'ZC Curve'!$B$8:$B$107,'ZC Curve'!T$8:T$107,,0))^(1/12)-1</f>
        <v>0</v>
      </c>
      <c r="E112" s="43">
        <f t="shared" si="8"/>
        <v>1</v>
      </c>
      <c r="F112" s="43">
        <f t="shared" si="8"/>
        <v>1</v>
      </c>
      <c r="G112" s="450">
        <f t="shared" si="8"/>
        <v>1</v>
      </c>
      <c r="H112" s="453">
        <f>'Table 4 Asset Cashflows'!F90</f>
        <v>0</v>
      </c>
      <c r="I112" s="269">
        <f>'Table 4 Asset Cashflows'!C90</f>
        <v>0</v>
      </c>
      <c r="J112" s="453">
        <f>'Table 4 Asset Cashflows'!J90</f>
        <v>0</v>
      </c>
      <c r="K112" s="269">
        <f>'Table 4 Asset Cashflows'!G90</f>
        <v>0</v>
      </c>
      <c r="L112" s="453">
        <f>'Table 4 Asset Cashflows'!N90</f>
        <v>0</v>
      </c>
      <c r="M112" s="269">
        <f>'Table 4 Asset Cashflows'!K90</f>
        <v>0</v>
      </c>
      <c r="N112" s="453">
        <f>'Table 4 Asset Cashflows'!R90</f>
        <v>0</v>
      </c>
      <c r="O112" s="269">
        <f>'Table 4 Asset Cashflows'!O90</f>
        <v>0</v>
      </c>
      <c r="P112" s="453">
        <f>'Table 4 Asset Cashflows'!V90</f>
        <v>0</v>
      </c>
      <c r="Q112" s="269">
        <f>'Table 4 Asset Cashflows'!S90</f>
        <v>0</v>
      </c>
      <c r="R112" s="453">
        <f>'Table 4 Asset Cashflows'!Z90</f>
        <v>0</v>
      </c>
      <c r="S112" s="269">
        <f>'Table 4 Asset Cashflows'!W90</f>
        <v>0</v>
      </c>
      <c r="T112" s="453">
        <f>'Table 4 Asset Cashflows'!AD90</f>
        <v>0</v>
      </c>
      <c r="U112" s="269">
        <f>'Table 4 Asset Cashflows'!AA90</f>
        <v>0</v>
      </c>
    </row>
    <row r="113" spans="1:21" x14ac:dyDescent="0.25">
      <c r="A113" s="39">
        <v>73</v>
      </c>
      <c r="B113" s="42">
        <f>(1+_xlfn.XLOOKUP(INT(($A113-1)/12)+1,'ZC Curve'!$B$8:$B$107,'ZC Curve'!R$8:R$107,,0))^(1/12)-1</f>
        <v>0</v>
      </c>
      <c r="C113" s="42">
        <f>(1+_xlfn.XLOOKUP(INT(($A113-1)/12)+1,'ZC Curve'!$B$8:$B$107,'ZC Curve'!S$8:S$107,,0))^(1/12)-1</f>
        <v>0</v>
      </c>
      <c r="D113" s="42">
        <f>(1+_xlfn.XLOOKUP(INT(($A113-1)/12)+1,'ZC Curve'!$B$8:$B$107,'ZC Curve'!T$8:T$107,,0))^(1/12)-1</f>
        <v>0</v>
      </c>
      <c r="E113" s="43">
        <f t="shared" si="8"/>
        <v>1</v>
      </c>
      <c r="F113" s="43">
        <f t="shared" si="8"/>
        <v>1</v>
      </c>
      <c r="G113" s="450">
        <f t="shared" si="8"/>
        <v>1</v>
      </c>
      <c r="H113" s="453">
        <f>'Table 4 Asset Cashflows'!F91</f>
        <v>0</v>
      </c>
      <c r="I113" s="269">
        <f>'Table 4 Asset Cashflows'!C91</f>
        <v>0</v>
      </c>
      <c r="J113" s="453">
        <f>'Table 4 Asset Cashflows'!J91</f>
        <v>0</v>
      </c>
      <c r="K113" s="269">
        <f>'Table 4 Asset Cashflows'!G91</f>
        <v>0</v>
      </c>
      <c r="L113" s="453">
        <f>'Table 4 Asset Cashflows'!N91</f>
        <v>0</v>
      </c>
      <c r="M113" s="269">
        <f>'Table 4 Asset Cashflows'!K91</f>
        <v>0</v>
      </c>
      <c r="N113" s="453">
        <f>'Table 4 Asset Cashflows'!R91</f>
        <v>0</v>
      </c>
      <c r="O113" s="269">
        <f>'Table 4 Asset Cashflows'!O91</f>
        <v>0</v>
      </c>
      <c r="P113" s="453">
        <f>'Table 4 Asset Cashflows'!V91</f>
        <v>0</v>
      </c>
      <c r="Q113" s="269">
        <f>'Table 4 Asset Cashflows'!S91</f>
        <v>0</v>
      </c>
      <c r="R113" s="453">
        <f>'Table 4 Asset Cashflows'!Z91</f>
        <v>0</v>
      </c>
      <c r="S113" s="269">
        <f>'Table 4 Asset Cashflows'!W91</f>
        <v>0</v>
      </c>
      <c r="T113" s="453">
        <f>'Table 4 Asset Cashflows'!AD91</f>
        <v>0</v>
      </c>
      <c r="U113" s="269">
        <f>'Table 4 Asset Cashflows'!AA91</f>
        <v>0</v>
      </c>
    </row>
    <row r="114" spans="1:21" x14ac:dyDescent="0.25">
      <c r="A114" s="39">
        <v>74</v>
      </c>
      <c r="B114" s="42">
        <f>(1+_xlfn.XLOOKUP(INT(($A114-1)/12)+1,'ZC Curve'!$B$8:$B$107,'ZC Curve'!R$8:R$107,,0))^(1/12)-1</f>
        <v>0</v>
      </c>
      <c r="C114" s="42">
        <f>(1+_xlfn.XLOOKUP(INT(($A114-1)/12)+1,'ZC Curve'!$B$8:$B$107,'ZC Curve'!S$8:S$107,,0))^(1/12)-1</f>
        <v>0</v>
      </c>
      <c r="D114" s="42">
        <f>(1+_xlfn.XLOOKUP(INT(($A114-1)/12)+1,'ZC Curve'!$B$8:$B$107,'ZC Curve'!T$8:T$107,,0))^(1/12)-1</f>
        <v>0</v>
      </c>
      <c r="E114" s="43">
        <f t="shared" si="8"/>
        <v>1</v>
      </c>
      <c r="F114" s="43">
        <f t="shared" si="8"/>
        <v>1</v>
      </c>
      <c r="G114" s="450">
        <f t="shared" si="8"/>
        <v>1</v>
      </c>
      <c r="H114" s="453">
        <f>'Table 4 Asset Cashflows'!F92</f>
        <v>0</v>
      </c>
      <c r="I114" s="269">
        <f>'Table 4 Asset Cashflows'!C92</f>
        <v>0</v>
      </c>
      <c r="J114" s="453">
        <f>'Table 4 Asset Cashflows'!J92</f>
        <v>0</v>
      </c>
      <c r="K114" s="269">
        <f>'Table 4 Asset Cashflows'!G92</f>
        <v>0</v>
      </c>
      <c r="L114" s="453">
        <f>'Table 4 Asset Cashflows'!N92</f>
        <v>0</v>
      </c>
      <c r="M114" s="269">
        <f>'Table 4 Asset Cashflows'!K92</f>
        <v>0</v>
      </c>
      <c r="N114" s="453">
        <f>'Table 4 Asset Cashflows'!R92</f>
        <v>0</v>
      </c>
      <c r="O114" s="269">
        <f>'Table 4 Asset Cashflows'!O92</f>
        <v>0</v>
      </c>
      <c r="P114" s="453">
        <f>'Table 4 Asset Cashflows'!V92</f>
        <v>0</v>
      </c>
      <c r="Q114" s="269">
        <f>'Table 4 Asset Cashflows'!S92</f>
        <v>0</v>
      </c>
      <c r="R114" s="453">
        <f>'Table 4 Asset Cashflows'!Z92</f>
        <v>0</v>
      </c>
      <c r="S114" s="269">
        <f>'Table 4 Asset Cashflows'!W92</f>
        <v>0</v>
      </c>
      <c r="T114" s="453">
        <f>'Table 4 Asset Cashflows'!AD92</f>
        <v>0</v>
      </c>
      <c r="U114" s="269">
        <f>'Table 4 Asset Cashflows'!AA92</f>
        <v>0</v>
      </c>
    </row>
    <row r="115" spans="1:21" x14ac:dyDescent="0.25">
      <c r="A115" s="39">
        <v>75</v>
      </c>
      <c r="B115" s="42">
        <f>(1+_xlfn.XLOOKUP(INT(($A115-1)/12)+1,'ZC Curve'!$B$8:$B$107,'ZC Curve'!R$8:R$107,,0))^(1/12)-1</f>
        <v>0</v>
      </c>
      <c r="C115" s="42">
        <f>(1+_xlfn.XLOOKUP(INT(($A115-1)/12)+1,'ZC Curve'!$B$8:$B$107,'ZC Curve'!S$8:S$107,,0))^(1/12)-1</f>
        <v>0</v>
      </c>
      <c r="D115" s="42">
        <f>(1+_xlfn.XLOOKUP(INT(($A115-1)/12)+1,'ZC Curve'!$B$8:$B$107,'ZC Curve'!T$8:T$107,,0))^(1/12)-1</f>
        <v>0</v>
      </c>
      <c r="E115" s="43">
        <f t="shared" si="8"/>
        <v>1</v>
      </c>
      <c r="F115" s="43">
        <f t="shared" si="8"/>
        <v>1</v>
      </c>
      <c r="G115" s="450">
        <f t="shared" si="8"/>
        <v>1</v>
      </c>
      <c r="H115" s="453">
        <f>'Table 4 Asset Cashflows'!F93</f>
        <v>0</v>
      </c>
      <c r="I115" s="269">
        <f>'Table 4 Asset Cashflows'!C93</f>
        <v>0</v>
      </c>
      <c r="J115" s="453">
        <f>'Table 4 Asset Cashflows'!J93</f>
        <v>0</v>
      </c>
      <c r="K115" s="269">
        <f>'Table 4 Asset Cashflows'!G93</f>
        <v>0</v>
      </c>
      <c r="L115" s="453">
        <f>'Table 4 Asset Cashflows'!N93</f>
        <v>0</v>
      </c>
      <c r="M115" s="269">
        <f>'Table 4 Asset Cashflows'!K93</f>
        <v>0</v>
      </c>
      <c r="N115" s="453">
        <f>'Table 4 Asset Cashflows'!R93</f>
        <v>0</v>
      </c>
      <c r="O115" s="269">
        <f>'Table 4 Asset Cashflows'!O93</f>
        <v>0</v>
      </c>
      <c r="P115" s="453">
        <f>'Table 4 Asset Cashflows'!V93</f>
        <v>0</v>
      </c>
      <c r="Q115" s="269">
        <f>'Table 4 Asset Cashflows'!S93</f>
        <v>0</v>
      </c>
      <c r="R115" s="453">
        <f>'Table 4 Asset Cashflows'!Z93</f>
        <v>0</v>
      </c>
      <c r="S115" s="269">
        <f>'Table 4 Asset Cashflows'!W93</f>
        <v>0</v>
      </c>
      <c r="T115" s="453">
        <f>'Table 4 Asset Cashflows'!AD93</f>
        <v>0</v>
      </c>
      <c r="U115" s="269">
        <f>'Table 4 Asset Cashflows'!AA93</f>
        <v>0</v>
      </c>
    </row>
    <row r="116" spans="1:21" x14ac:dyDescent="0.25">
      <c r="A116" s="39">
        <v>76</v>
      </c>
      <c r="B116" s="42">
        <f>(1+_xlfn.XLOOKUP(INT(($A116-1)/12)+1,'ZC Curve'!$B$8:$B$107,'ZC Curve'!R$8:R$107,,0))^(1/12)-1</f>
        <v>0</v>
      </c>
      <c r="C116" s="42">
        <f>(1+_xlfn.XLOOKUP(INT(($A116-1)/12)+1,'ZC Curve'!$B$8:$B$107,'ZC Curve'!S$8:S$107,,0))^(1/12)-1</f>
        <v>0</v>
      </c>
      <c r="D116" s="42">
        <f>(1+_xlfn.XLOOKUP(INT(($A116-1)/12)+1,'ZC Curve'!$B$8:$B$107,'ZC Curve'!T$8:T$107,,0))^(1/12)-1</f>
        <v>0</v>
      </c>
      <c r="E116" s="43">
        <f t="shared" si="8"/>
        <v>1</v>
      </c>
      <c r="F116" s="43">
        <f t="shared" si="8"/>
        <v>1</v>
      </c>
      <c r="G116" s="450">
        <f t="shared" si="8"/>
        <v>1</v>
      </c>
      <c r="H116" s="453">
        <f>'Table 4 Asset Cashflows'!F94</f>
        <v>0</v>
      </c>
      <c r="I116" s="269">
        <f>'Table 4 Asset Cashflows'!C94</f>
        <v>0</v>
      </c>
      <c r="J116" s="453">
        <f>'Table 4 Asset Cashflows'!J94</f>
        <v>0</v>
      </c>
      <c r="K116" s="269">
        <f>'Table 4 Asset Cashflows'!G94</f>
        <v>0</v>
      </c>
      <c r="L116" s="453">
        <f>'Table 4 Asset Cashflows'!N94</f>
        <v>0</v>
      </c>
      <c r="M116" s="269">
        <f>'Table 4 Asset Cashflows'!K94</f>
        <v>0</v>
      </c>
      <c r="N116" s="453">
        <f>'Table 4 Asset Cashflows'!R94</f>
        <v>0</v>
      </c>
      <c r="O116" s="269">
        <f>'Table 4 Asset Cashflows'!O94</f>
        <v>0</v>
      </c>
      <c r="P116" s="453">
        <f>'Table 4 Asset Cashflows'!V94</f>
        <v>0</v>
      </c>
      <c r="Q116" s="269">
        <f>'Table 4 Asset Cashflows'!S94</f>
        <v>0</v>
      </c>
      <c r="R116" s="453">
        <f>'Table 4 Asset Cashflows'!Z94</f>
        <v>0</v>
      </c>
      <c r="S116" s="269">
        <f>'Table 4 Asset Cashflows'!W94</f>
        <v>0</v>
      </c>
      <c r="T116" s="453">
        <f>'Table 4 Asset Cashflows'!AD94</f>
        <v>0</v>
      </c>
      <c r="U116" s="269">
        <f>'Table 4 Asset Cashflows'!AA94</f>
        <v>0</v>
      </c>
    </row>
    <row r="117" spans="1:21" x14ac:dyDescent="0.25">
      <c r="A117" s="39">
        <v>77</v>
      </c>
      <c r="B117" s="42">
        <f>(1+_xlfn.XLOOKUP(INT(($A117-1)/12)+1,'ZC Curve'!$B$8:$B$107,'ZC Curve'!R$8:R$107,,0))^(1/12)-1</f>
        <v>0</v>
      </c>
      <c r="C117" s="42">
        <f>(1+_xlfn.XLOOKUP(INT(($A117-1)/12)+1,'ZC Curve'!$B$8:$B$107,'ZC Curve'!S$8:S$107,,0))^(1/12)-1</f>
        <v>0</v>
      </c>
      <c r="D117" s="42">
        <f>(1+_xlfn.XLOOKUP(INT(($A117-1)/12)+1,'ZC Curve'!$B$8:$B$107,'ZC Curve'!T$8:T$107,,0))^(1/12)-1</f>
        <v>0</v>
      </c>
      <c r="E117" s="43">
        <f t="shared" si="8"/>
        <v>1</v>
      </c>
      <c r="F117" s="43">
        <f t="shared" si="8"/>
        <v>1</v>
      </c>
      <c r="G117" s="450">
        <f t="shared" si="8"/>
        <v>1</v>
      </c>
      <c r="H117" s="453">
        <f>'Table 4 Asset Cashflows'!F95</f>
        <v>0</v>
      </c>
      <c r="I117" s="269">
        <f>'Table 4 Asset Cashflows'!C95</f>
        <v>0</v>
      </c>
      <c r="J117" s="453">
        <f>'Table 4 Asset Cashflows'!J95</f>
        <v>0</v>
      </c>
      <c r="K117" s="269">
        <f>'Table 4 Asset Cashflows'!G95</f>
        <v>0</v>
      </c>
      <c r="L117" s="453">
        <f>'Table 4 Asset Cashflows'!N95</f>
        <v>0</v>
      </c>
      <c r="M117" s="269">
        <f>'Table 4 Asset Cashflows'!K95</f>
        <v>0</v>
      </c>
      <c r="N117" s="453">
        <f>'Table 4 Asset Cashflows'!R95</f>
        <v>0</v>
      </c>
      <c r="O117" s="269">
        <f>'Table 4 Asset Cashflows'!O95</f>
        <v>0</v>
      </c>
      <c r="P117" s="453">
        <f>'Table 4 Asset Cashflows'!V95</f>
        <v>0</v>
      </c>
      <c r="Q117" s="269">
        <f>'Table 4 Asset Cashflows'!S95</f>
        <v>0</v>
      </c>
      <c r="R117" s="453">
        <f>'Table 4 Asset Cashflows'!Z95</f>
        <v>0</v>
      </c>
      <c r="S117" s="269">
        <f>'Table 4 Asset Cashflows'!W95</f>
        <v>0</v>
      </c>
      <c r="T117" s="453">
        <f>'Table 4 Asset Cashflows'!AD95</f>
        <v>0</v>
      </c>
      <c r="U117" s="269">
        <f>'Table 4 Asset Cashflows'!AA95</f>
        <v>0</v>
      </c>
    </row>
    <row r="118" spans="1:21" x14ac:dyDescent="0.25">
      <c r="A118" s="39">
        <v>78</v>
      </c>
      <c r="B118" s="42">
        <f>(1+_xlfn.XLOOKUP(INT(($A118-1)/12)+1,'ZC Curve'!$B$8:$B$107,'ZC Curve'!R$8:R$107,,0))^(1/12)-1</f>
        <v>0</v>
      </c>
      <c r="C118" s="42">
        <f>(1+_xlfn.XLOOKUP(INT(($A118-1)/12)+1,'ZC Curve'!$B$8:$B$107,'ZC Curve'!S$8:S$107,,0))^(1/12)-1</f>
        <v>0</v>
      </c>
      <c r="D118" s="42">
        <f>(1+_xlfn.XLOOKUP(INT(($A118-1)/12)+1,'ZC Curve'!$B$8:$B$107,'ZC Curve'!T$8:T$107,,0))^(1/12)-1</f>
        <v>0</v>
      </c>
      <c r="E118" s="43">
        <f t="shared" si="8"/>
        <v>1</v>
      </c>
      <c r="F118" s="43">
        <f t="shared" si="8"/>
        <v>1</v>
      </c>
      <c r="G118" s="450">
        <f t="shared" si="8"/>
        <v>1</v>
      </c>
      <c r="H118" s="453">
        <f>'Table 4 Asset Cashflows'!F96</f>
        <v>0</v>
      </c>
      <c r="I118" s="269">
        <f>'Table 4 Asset Cashflows'!C96</f>
        <v>0</v>
      </c>
      <c r="J118" s="453">
        <f>'Table 4 Asset Cashflows'!J96</f>
        <v>0</v>
      </c>
      <c r="K118" s="269">
        <f>'Table 4 Asset Cashflows'!G96</f>
        <v>0</v>
      </c>
      <c r="L118" s="453">
        <f>'Table 4 Asset Cashflows'!N96</f>
        <v>0</v>
      </c>
      <c r="M118" s="269">
        <f>'Table 4 Asset Cashflows'!K96</f>
        <v>0</v>
      </c>
      <c r="N118" s="453">
        <f>'Table 4 Asset Cashflows'!R96</f>
        <v>0</v>
      </c>
      <c r="O118" s="269">
        <f>'Table 4 Asset Cashflows'!O96</f>
        <v>0</v>
      </c>
      <c r="P118" s="453">
        <f>'Table 4 Asset Cashflows'!V96</f>
        <v>0</v>
      </c>
      <c r="Q118" s="269">
        <f>'Table 4 Asset Cashflows'!S96</f>
        <v>0</v>
      </c>
      <c r="R118" s="453">
        <f>'Table 4 Asset Cashflows'!Z96</f>
        <v>0</v>
      </c>
      <c r="S118" s="269">
        <f>'Table 4 Asset Cashflows'!W96</f>
        <v>0</v>
      </c>
      <c r="T118" s="453">
        <f>'Table 4 Asset Cashflows'!AD96</f>
        <v>0</v>
      </c>
      <c r="U118" s="269">
        <f>'Table 4 Asset Cashflows'!AA96</f>
        <v>0</v>
      </c>
    </row>
    <row r="119" spans="1:21" x14ac:dyDescent="0.25">
      <c r="A119" s="39">
        <v>79</v>
      </c>
      <c r="B119" s="42">
        <f>(1+_xlfn.XLOOKUP(INT(($A119-1)/12)+1,'ZC Curve'!$B$8:$B$107,'ZC Curve'!R$8:R$107,,0))^(1/12)-1</f>
        <v>0</v>
      </c>
      <c r="C119" s="42">
        <f>(1+_xlfn.XLOOKUP(INT(($A119-1)/12)+1,'ZC Curve'!$B$8:$B$107,'ZC Curve'!S$8:S$107,,0))^(1/12)-1</f>
        <v>0</v>
      </c>
      <c r="D119" s="42">
        <f>(1+_xlfn.XLOOKUP(INT(($A119-1)/12)+1,'ZC Curve'!$B$8:$B$107,'ZC Curve'!T$8:T$107,,0))^(1/12)-1</f>
        <v>0</v>
      </c>
      <c r="E119" s="43">
        <f t="shared" si="8"/>
        <v>1</v>
      </c>
      <c r="F119" s="43">
        <f t="shared" si="8"/>
        <v>1</v>
      </c>
      <c r="G119" s="450">
        <f t="shared" si="8"/>
        <v>1</v>
      </c>
      <c r="H119" s="453">
        <f>'Table 4 Asset Cashflows'!F97</f>
        <v>0</v>
      </c>
      <c r="I119" s="269">
        <f>'Table 4 Asset Cashflows'!C97</f>
        <v>0</v>
      </c>
      <c r="J119" s="453">
        <f>'Table 4 Asset Cashflows'!J97</f>
        <v>0</v>
      </c>
      <c r="K119" s="269">
        <f>'Table 4 Asset Cashflows'!G97</f>
        <v>0</v>
      </c>
      <c r="L119" s="453">
        <f>'Table 4 Asset Cashflows'!N97</f>
        <v>0</v>
      </c>
      <c r="M119" s="269">
        <f>'Table 4 Asset Cashflows'!K97</f>
        <v>0</v>
      </c>
      <c r="N119" s="453">
        <f>'Table 4 Asset Cashflows'!R97</f>
        <v>0</v>
      </c>
      <c r="O119" s="269">
        <f>'Table 4 Asset Cashflows'!O97</f>
        <v>0</v>
      </c>
      <c r="P119" s="453">
        <f>'Table 4 Asset Cashflows'!V97</f>
        <v>0</v>
      </c>
      <c r="Q119" s="269">
        <f>'Table 4 Asset Cashflows'!S97</f>
        <v>0</v>
      </c>
      <c r="R119" s="453">
        <f>'Table 4 Asset Cashflows'!Z97</f>
        <v>0</v>
      </c>
      <c r="S119" s="269">
        <f>'Table 4 Asset Cashflows'!W97</f>
        <v>0</v>
      </c>
      <c r="T119" s="453">
        <f>'Table 4 Asset Cashflows'!AD97</f>
        <v>0</v>
      </c>
      <c r="U119" s="269">
        <f>'Table 4 Asset Cashflows'!AA97</f>
        <v>0</v>
      </c>
    </row>
    <row r="120" spans="1:21" x14ac:dyDescent="0.25">
      <c r="A120" s="39">
        <v>80</v>
      </c>
      <c r="B120" s="42">
        <f>(1+_xlfn.XLOOKUP(INT(($A120-1)/12)+1,'ZC Curve'!$B$8:$B$107,'ZC Curve'!R$8:R$107,,0))^(1/12)-1</f>
        <v>0</v>
      </c>
      <c r="C120" s="42">
        <f>(1+_xlfn.XLOOKUP(INT(($A120-1)/12)+1,'ZC Curve'!$B$8:$B$107,'ZC Curve'!S$8:S$107,,0))^(1/12)-1</f>
        <v>0</v>
      </c>
      <c r="D120" s="42">
        <f>(1+_xlfn.XLOOKUP(INT(($A120-1)/12)+1,'ZC Curve'!$B$8:$B$107,'ZC Curve'!T$8:T$107,,0))^(1/12)-1</f>
        <v>0</v>
      </c>
      <c r="E120" s="43">
        <f t="shared" si="8"/>
        <v>1</v>
      </c>
      <c r="F120" s="43">
        <f t="shared" si="8"/>
        <v>1</v>
      </c>
      <c r="G120" s="450">
        <f t="shared" si="8"/>
        <v>1</v>
      </c>
      <c r="H120" s="453">
        <f>'Table 4 Asset Cashflows'!F98</f>
        <v>0</v>
      </c>
      <c r="I120" s="269">
        <f>'Table 4 Asset Cashflows'!C98</f>
        <v>0</v>
      </c>
      <c r="J120" s="453">
        <f>'Table 4 Asset Cashflows'!J98</f>
        <v>0</v>
      </c>
      <c r="K120" s="269">
        <f>'Table 4 Asset Cashflows'!G98</f>
        <v>0</v>
      </c>
      <c r="L120" s="453">
        <f>'Table 4 Asset Cashflows'!N98</f>
        <v>0</v>
      </c>
      <c r="M120" s="269">
        <f>'Table 4 Asset Cashflows'!K98</f>
        <v>0</v>
      </c>
      <c r="N120" s="453">
        <f>'Table 4 Asset Cashflows'!R98</f>
        <v>0</v>
      </c>
      <c r="O120" s="269">
        <f>'Table 4 Asset Cashflows'!O98</f>
        <v>0</v>
      </c>
      <c r="P120" s="453">
        <f>'Table 4 Asset Cashflows'!V98</f>
        <v>0</v>
      </c>
      <c r="Q120" s="269">
        <f>'Table 4 Asset Cashflows'!S98</f>
        <v>0</v>
      </c>
      <c r="R120" s="453">
        <f>'Table 4 Asset Cashflows'!Z98</f>
        <v>0</v>
      </c>
      <c r="S120" s="269">
        <f>'Table 4 Asset Cashflows'!W98</f>
        <v>0</v>
      </c>
      <c r="T120" s="453">
        <f>'Table 4 Asset Cashflows'!AD98</f>
        <v>0</v>
      </c>
      <c r="U120" s="269">
        <f>'Table 4 Asset Cashflows'!AA98</f>
        <v>0</v>
      </c>
    </row>
    <row r="121" spans="1:21" x14ac:dyDescent="0.25">
      <c r="A121" s="39">
        <v>81</v>
      </c>
      <c r="B121" s="42">
        <f>(1+_xlfn.XLOOKUP(INT(($A121-1)/12)+1,'ZC Curve'!$B$8:$B$107,'ZC Curve'!R$8:R$107,,0))^(1/12)-1</f>
        <v>0</v>
      </c>
      <c r="C121" s="42">
        <f>(1+_xlfn.XLOOKUP(INT(($A121-1)/12)+1,'ZC Curve'!$B$8:$B$107,'ZC Curve'!S$8:S$107,,0))^(1/12)-1</f>
        <v>0</v>
      </c>
      <c r="D121" s="42">
        <f>(1+_xlfn.XLOOKUP(INT(($A121-1)/12)+1,'ZC Curve'!$B$8:$B$107,'ZC Curve'!T$8:T$107,,0))^(1/12)-1</f>
        <v>0</v>
      </c>
      <c r="E121" s="43">
        <f t="shared" si="8"/>
        <v>1</v>
      </c>
      <c r="F121" s="43">
        <f t="shared" si="8"/>
        <v>1</v>
      </c>
      <c r="G121" s="450">
        <f t="shared" si="8"/>
        <v>1</v>
      </c>
      <c r="H121" s="453">
        <f>'Table 4 Asset Cashflows'!F99</f>
        <v>0</v>
      </c>
      <c r="I121" s="269">
        <f>'Table 4 Asset Cashflows'!C99</f>
        <v>0</v>
      </c>
      <c r="J121" s="453">
        <f>'Table 4 Asset Cashflows'!J99</f>
        <v>0</v>
      </c>
      <c r="K121" s="269">
        <f>'Table 4 Asset Cashflows'!G99</f>
        <v>0</v>
      </c>
      <c r="L121" s="453">
        <f>'Table 4 Asset Cashflows'!N99</f>
        <v>0</v>
      </c>
      <c r="M121" s="269">
        <f>'Table 4 Asset Cashflows'!K99</f>
        <v>0</v>
      </c>
      <c r="N121" s="453">
        <f>'Table 4 Asset Cashflows'!R99</f>
        <v>0</v>
      </c>
      <c r="O121" s="269">
        <f>'Table 4 Asset Cashflows'!O99</f>
        <v>0</v>
      </c>
      <c r="P121" s="453">
        <f>'Table 4 Asset Cashflows'!V99</f>
        <v>0</v>
      </c>
      <c r="Q121" s="269">
        <f>'Table 4 Asset Cashflows'!S99</f>
        <v>0</v>
      </c>
      <c r="R121" s="453">
        <f>'Table 4 Asset Cashflows'!Z99</f>
        <v>0</v>
      </c>
      <c r="S121" s="269">
        <f>'Table 4 Asset Cashflows'!W99</f>
        <v>0</v>
      </c>
      <c r="T121" s="453">
        <f>'Table 4 Asset Cashflows'!AD99</f>
        <v>0</v>
      </c>
      <c r="U121" s="269">
        <f>'Table 4 Asset Cashflows'!AA99</f>
        <v>0</v>
      </c>
    </row>
    <row r="122" spans="1:21" x14ac:dyDescent="0.25">
      <c r="A122" s="39">
        <v>82</v>
      </c>
      <c r="B122" s="42">
        <f>(1+_xlfn.XLOOKUP(INT(($A122-1)/12)+1,'ZC Curve'!$B$8:$B$107,'ZC Curve'!R$8:R$107,,0))^(1/12)-1</f>
        <v>0</v>
      </c>
      <c r="C122" s="42">
        <f>(1+_xlfn.XLOOKUP(INT(($A122-1)/12)+1,'ZC Curve'!$B$8:$B$107,'ZC Curve'!S$8:S$107,,0))^(1/12)-1</f>
        <v>0</v>
      </c>
      <c r="D122" s="42">
        <f>(1+_xlfn.XLOOKUP(INT(($A122-1)/12)+1,'ZC Curve'!$B$8:$B$107,'ZC Curve'!T$8:T$107,,0))^(1/12)-1</f>
        <v>0</v>
      </c>
      <c r="E122" s="43">
        <f t="shared" si="8"/>
        <v>1</v>
      </c>
      <c r="F122" s="43">
        <f t="shared" si="8"/>
        <v>1</v>
      </c>
      <c r="G122" s="450">
        <f t="shared" si="8"/>
        <v>1</v>
      </c>
      <c r="H122" s="453">
        <f>'Table 4 Asset Cashflows'!F100</f>
        <v>0</v>
      </c>
      <c r="I122" s="269">
        <f>'Table 4 Asset Cashflows'!C100</f>
        <v>0</v>
      </c>
      <c r="J122" s="453">
        <f>'Table 4 Asset Cashflows'!J100</f>
        <v>0</v>
      </c>
      <c r="K122" s="269">
        <f>'Table 4 Asset Cashflows'!G100</f>
        <v>0</v>
      </c>
      <c r="L122" s="453">
        <f>'Table 4 Asset Cashflows'!N100</f>
        <v>0</v>
      </c>
      <c r="M122" s="269">
        <f>'Table 4 Asset Cashflows'!K100</f>
        <v>0</v>
      </c>
      <c r="N122" s="453">
        <f>'Table 4 Asset Cashflows'!R100</f>
        <v>0</v>
      </c>
      <c r="O122" s="269">
        <f>'Table 4 Asset Cashflows'!O100</f>
        <v>0</v>
      </c>
      <c r="P122" s="453">
        <f>'Table 4 Asset Cashflows'!V100</f>
        <v>0</v>
      </c>
      <c r="Q122" s="269">
        <f>'Table 4 Asset Cashflows'!S100</f>
        <v>0</v>
      </c>
      <c r="R122" s="453">
        <f>'Table 4 Asset Cashflows'!Z100</f>
        <v>0</v>
      </c>
      <c r="S122" s="269">
        <f>'Table 4 Asset Cashflows'!W100</f>
        <v>0</v>
      </c>
      <c r="T122" s="453">
        <f>'Table 4 Asset Cashflows'!AD100</f>
        <v>0</v>
      </c>
      <c r="U122" s="269">
        <f>'Table 4 Asset Cashflows'!AA100</f>
        <v>0</v>
      </c>
    </row>
    <row r="123" spans="1:21" x14ac:dyDescent="0.25">
      <c r="A123" s="39">
        <v>83</v>
      </c>
      <c r="B123" s="42">
        <f>(1+_xlfn.XLOOKUP(INT(($A123-1)/12)+1,'ZC Curve'!$B$8:$B$107,'ZC Curve'!R$8:R$107,,0))^(1/12)-1</f>
        <v>0</v>
      </c>
      <c r="C123" s="42">
        <f>(1+_xlfn.XLOOKUP(INT(($A123-1)/12)+1,'ZC Curve'!$B$8:$B$107,'ZC Curve'!S$8:S$107,,0))^(1/12)-1</f>
        <v>0</v>
      </c>
      <c r="D123" s="42">
        <f>(1+_xlfn.XLOOKUP(INT(($A123-1)/12)+1,'ZC Curve'!$B$8:$B$107,'ZC Curve'!T$8:T$107,,0))^(1/12)-1</f>
        <v>0</v>
      </c>
      <c r="E123" s="43">
        <f t="shared" si="8"/>
        <v>1</v>
      </c>
      <c r="F123" s="43">
        <f t="shared" si="8"/>
        <v>1</v>
      </c>
      <c r="G123" s="450">
        <f t="shared" si="8"/>
        <v>1</v>
      </c>
      <c r="H123" s="453">
        <f>'Table 4 Asset Cashflows'!F101</f>
        <v>0</v>
      </c>
      <c r="I123" s="269">
        <f>'Table 4 Asset Cashflows'!C101</f>
        <v>0</v>
      </c>
      <c r="J123" s="453">
        <f>'Table 4 Asset Cashflows'!J101</f>
        <v>0</v>
      </c>
      <c r="K123" s="269">
        <f>'Table 4 Asset Cashflows'!G101</f>
        <v>0</v>
      </c>
      <c r="L123" s="453">
        <f>'Table 4 Asset Cashflows'!N101</f>
        <v>0</v>
      </c>
      <c r="M123" s="269">
        <f>'Table 4 Asset Cashflows'!K101</f>
        <v>0</v>
      </c>
      <c r="N123" s="453">
        <f>'Table 4 Asset Cashflows'!R101</f>
        <v>0</v>
      </c>
      <c r="O123" s="269">
        <f>'Table 4 Asset Cashflows'!O101</f>
        <v>0</v>
      </c>
      <c r="P123" s="453">
        <f>'Table 4 Asset Cashflows'!V101</f>
        <v>0</v>
      </c>
      <c r="Q123" s="269">
        <f>'Table 4 Asset Cashflows'!S101</f>
        <v>0</v>
      </c>
      <c r="R123" s="453">
        <f>'Table 4 Asset Cashflows'!Z101</f>
        <v>0</v>
      </c>
      <c r="S123" s="269">
        <f>'Table 4 Asset Cashflows'!W101</f>
        <v>0</v>
      </c>
      <c r="T123" s="453">
        <f>'Table 4 Asset Cashflows'!AD101</f>
        <v>0</v>
      </c>
      <c r="U123" s="269">
        <f>'Table 4 Asset Cashflows'!AA101</f>
        <v>0</v>
      </c>
    </row>
    <row r="124" spans="1:21" x14ac:dyDescent="0.25">
      <c r="A124" s="39">
        <v>84</v>
      </c>
      <c r="B124" s="42">
        <f>(1+_xlfn.XLOOKUP(INT(($A124-1)/12)+1,'ZC Curve'!$B$8:$B$107,'ZC Curve'!R$8:R$107,,0))^(1/12)-1</f>
        <v>0</v>
      </c>
      <c r="C124" s="42">
        <f>(1+_xlfn.XLOOKUP(INT(($A124-1)/12)+1,'ZC Curve'!$B$8:$B$107,'ZC Curve'!S$8:S$107,,0))^(1/12)-1</f>
        <v>0</v>
      </c>
      <c r="D124" s="42">
        <f>(1+_xlfn.XLOOKUP(INT(($A124-1)/12)+1,'ZC Curve'!$B$8:$B$107,'ZC Curve'!T$8:T$107,,0))^(1/12)-1</f>
        <v>0</v>
      </c>
      <c r="E124" s="43">
        <f t="shared" si="8"/>
        <v>1</v>
      </c>
      <c r="F124" s="43">
        <f t="shared" si="8"/>
        <v>1</v>
      </c>
      <c r="G124" s="450">
        <f t="shared" si="8"/>
        <v>1</v>
      </c>
      <c r="H124" s="453">
        <f>'Table 4 Asset Cashflows'!F102</f>
        <v>0</v>
      </c>
      <c r="I124" s="269">
        <f>'Table 4 Asset Cashflows'!C102</f>
        <v>0</v>
      </c>
      <c r="J124" s="453">
        <f>'Table 4 Asset Cashflows'!J102</f>
        <v>0</v>
      </c>
      <c r="K124" s="269">
        <f>'Table 4 Asset Cashflows'!G102</f>
        <v>0</v>
      </c>
      <c r="L124" s="453">
        <f>'Table 4 Asset Cashflows'!N102</f>
        <v>0</v>
      </c>
      <c r="M124" s="269">
        <f>'Table 4 Asset Cashflows'!K102</f>
        <v>0</v>
      </c>
      <c r="N124" s="453">
        <f>'Table 4 Asset Cashflows'!R102</f>
        <v>0</v>
      </c>
      <c r="O124" s="269">
        <f>'Table 4 Asset Cashflows'!O102</f>
        <v>0</v>
      </c>
      <c r="P124" s="453">
        <f>'Table 4 Asset Cashflows'!V102</f>
        <v>0</v>
      </c>
      <c r="Q124" s="269">
        <f>'Table 4 Asset Cashflows'!S102</f>
        <v>0</v>
      </c>
      <c r="R124" s="453">
        <f>'Table 4 Asset Cashflows'!Z102</f>
        <v>0</v>
      </c>
      <c r="S124" s="269">
        <f>'Table 4 Asset Cashflows'!W102</f>
        <v>0</v>
      </c>
      <c r="T124" s="453">
        <f>'Table 4 Asset Cashflows'!AD102</f>
        <v>0</v>
      </c>
      <c r="U124" s="269">
        <f>'Table 4 Asset Cashflows'!AA102</f>
        <v>0</v>
      </c>
    </row>
    <row r="125" spans="1:21" x14ac:dyDescent="0.25">
      <c r="A125" s="39">
        <v>85</v>
      </c>
      <c r="B125" s="42">
        <f>(1+_xlfn.XLOOKUP(INT(($A125-1)/12)+1,'ZC Curve'!$B$8:$B$107,'ZC Curve'!R$8:R$107,,0))^(1/12)-1</f>
        <v>0</v>
      </c>
      <c r="C125" s="42">
        <f>(1+_xlfn.XLOOKUP(INT(($A125-1)/12)+1,'ZC Curve'!$B$8:$B$107,'ZC Curve'!S$8:S$107,,0))^(1/12)-1</f>
        <v>0</v>
      </c>
      <c r="D125" s="42">
        <f>(1+_xlfn.XLOOKUP(INT(($A125-1)/12)+1,'ZC Curve'!$B$8:$B$107,'ZC Curve'!T$8:T$107,,0))^(1/12)-1</f>
        <v>0</v>
      </c>
      <c r="E125" s="43">
        <f t="shared" si="8"/>
        <v>1</v>
      </c>
      <c r="F125" s="43">
        <f t="shared" si="8"/>
        <v>1</v>
      </c>
      <c r="G125" s="450">
        <f t="shared" si="8"/>
        <v>1</v>
      </c>
      <c r="H125" s="453">
        <f>'Table 4 Asset Cashflows'!F103</f>
        <v>0</v>
      </c>
      <c r="I125" s="269">
        <f>'Table 4 Asset Cashflows'!C103</f>
        <v>0</v>
      </c>
      <c r="J125" s="453">
        <f>'Table 4 Asset Cashflows'!J103</f>
        <v>0</v>
      </c>
      <c r="K125" s="269">
        <f>'Table 4 Asset Cashflows'!G103</f>
        <v>0</v>
      </c>
      <c r="L125" s="453">
        <f>'Table 4 Asset Cashflows'!N103</f>
        <v>0</v>
      </c>
      <c r="M125" s="269">
        <f>'Table 4 Asset Cashflows'!K103</f>
        <v>0</v>
      </c>
      <c r="N125" s="453">
        <f>'Table 4 Asset Cashflows'!R103</f>
        <v>0</v>
      </c>
      <c r="O125" s="269">
        <f>'Table 4 Asset Cashflows'!O103</f>
        <v>0</v>
      </c>
      <c r="P125" s="453">
        <f>'Table 4 Asset Cashflows'!V103</f>
        <v>0</v>
      </c>
      <c r="Q125" s="269">
        <f>'Table 4 Asset Cashflows'!S103</f>
        <v>0</v>
      </c>
      <c r="R125" s="453">
        <f>'Table 4 Asset Cashflows'!Z103</f>
        <v>0</v>
      </c>
      <c r="S125" s="269">
        <f>'Table 4 Asset Cashflows'!W103</f>
        <v>0</v>
      </c>
      <c r="T125" s="453">
        <f>'Table 4 Asset Cashflows'!AD103</f>
        <v>0</v>
      </c>
      <c r="U125" s="269">
        <f>'Table 4 Asset Cashflows'!AA103</f>
        <v>0</v>
      </c>
    </row>
    <row r="126" spans="1:21" x14ac:dyDescent="0.25">
      <c r="A126" s="39">
        <v>86</v>
      </c>
      <c r="B126" s="42">
        <f>(1+_xlfn.XLOOKUP(INT(($A126-1)/12)+1,'ZC Curve'!$B$8:$B$107,'ZC Curve'!R$8:R$107,,0))^(1/12)-1</f>
        <v>0</v>
      </c>
      <c r="C126" s="42">
        <f>(1+_xlfn.XLOOKUP(INT(($A126-1)/12)+1,'ZC Curve'!$B$8:$B$107,'ZC Curve'!S$8:S$107,,0))^(1/12)-1</f>
        <v>0</v>
      </c>
      <c r="D126" s="42">
        <f>(1+_xlfn.XLOOKUP(INT(($A126-1)/12)+1,'ZC Curve'!$B$8:$B$107,'ZC Curve'!T$8:T$107,,0))^(1/12)-1</f>
        <v>0</v>
      </c>
      <c r="E126" s="43">
        <f t="shared" si="8"/>
        <v>1</v>
      </c>
      <c r="F126" s="43">
        <f t="shared" si="8"/>
        <v>1</v>
      </c>
      <c r="G126" s="450">
        <f t="shared" si="8"/>
        <v>1</v>
      </c>
      <c r="H126" s="453">
        <f>'Table 4 Asset Cashflows'!F104</f>
        <v>0</v>
      </c>
      <c r="I126" s="269">
        <f>'Table 4 Asset Cashflows'!C104</f>
        <v>0</v>
      </c>
      <c r="J126" s="453">
        <f>'Table 4 Asset Cashflows'!J104</f>
        <v>0</v>
      </c>
      <c r="K126" s="269">
        <f>'Table 4 Asset Cashflows'!G104</f>
        <v>0</v>
      </c>
      <c r="L126" s="453">
        <f>'Table 4 Asset Cashflows'!N104</f>
        <v>0</v>
      </c>
      <c r="M126" s="269">
        <f>'Table 4 Asset Cashflows'!K104</f>
        <v>0</v>
      </c>
      <c r="N126" s="453">
        <f>'Table 4 Asset Cashflows'!R104</f>
        <v>0</v>
      </c>
      <c r="O126" s="269">
        <f>'Table 4 Asset Cashflows'!O104</f>
        <v>0</v>
      </c>
      <c r="P126" s="453">
        <f>'Table 4 Asset Cashflows'!V104</f>
        <v>0</v>
      </c>
      <c r="Q126" s="269">
        <f>'Table 4 Asset Cashflows'!S104</f>
        <v>0</v>
      </c>
      <c r="R126" s="453">
        <f>'Table 4 Asset Cashflows'!Z104</f>
        <v>0</v>
      </c>
      <c r="S126" s="269">
        <f>'Table 4 Asset Cashflows'!W104</f>
        <v>0</v>
      </c>
      <c r="T126" s="453">
        <f>'Table 4 Asset Cashflows'!AD104</f>
        <v>0</v>
      </c>
      <c r="U126" s="269">
        <f>'Table 4 Asset Cashflows'!AA104</f>
        <v>0</v>
      </c>
    </row>
    <row r="127" spans="1:21" x14ac:dyDescent="0.25">
      <c r="A127" s="39">
        <v>87</v>
      </c>
      <c r="B127" s="42">
        <f>(1+_xlfn.XLOOKUP(INT(($A127-1)/12)+1,'ZC Curve'!$B$8:$B$107,'ZC Curve'!R$8:R$107,,0))^(1/12)-1</f>
        <v>0</v>
      </c>
      <c r="C127" s="42">
        <f>(1+_xlfn.XLOOKUP(INT(($A127-1)/12)+1,'ZC Curve'!$B$8:$B$107,'ZC Curve'!S$8:S$107,,0))^(1/12)-1</f>
        <v>0</v>
      </c>
      <c r="D127" s="42">
        <f>(1+_xlfn.XLOOKUP(INT(($A127-1)/12)+1,'ZC Curve'!$B$8:$B$107,'ZC Curve'!T$8:T$107,,0))^(1/12)-1</f>
        <v>0</v>
      </c>
      <c r="E127" s="43">
        <f t="shared" si="8"/>
        <v>1</v>
      </c>
      <c r="F127" s="43">
        <f t="shared" si="8"/>
        <v>1</v>
      </c>
      <c r="G127" s="450">
        <f t="shared" si="8"/>
        <v>1</v>
      </c>
      <c r="H127" s="453">
        <f>'Table 4 Asset Cashflows'!F105</f>
        <v>0</v>
      </c>
      <c r="I127" s="269">
        <f>'Table 4 Asset Cashflows'!C105</f>
        <v>0</v>
      </c>
      <c r="J127" s="453">
        <f>'Table 4 Asset Cashflows'!J105</f>
        <v>0</v>
      </c>
      <c r="K127" s="269">
        <f>'Table 4 Asset Cashflows'!G105</f>
        <v>0</v>
      </c>
      <c r="L127" s="453">
        <f>'Table 4 Asset Cashflows'!N105</f>
        <v>0</v>
      </c>
      <c r="M127" s="269">
        <f>'Table 4 Asset Cashflows'!K105</f>
        <v>0</v>
      </c>
      <c r="N127" s="453">
        <f>'Table 4 Asset Cashflows'!R105</f>
        <v>0</v>
      </c>
      <c r="O127" s="269">
        <f>'Table 4 Asset Cashflows'!O105</f>
        <v>0</v>
      </c>
      <c r="P127" s="453">
        <f>'Table 4 Asset Cashflows'!V105</f>
        <v>0</v>
      </c>
      <c r="Q127" s="269">
        <f>'Table 4 Asset Cashflows'!S105</f>
        <v>0</v>
      </c>
      <c r="R127" s="453">
        <f>'Table 4 Asset Cashflows'!Z105</f>
        <v>0</v>
      </c>
      <c r="S127" s="269">
        <f>'Table 4 Asset Cashflows'!W105</f>
        <v>0</v>
      </c>
      <c r="T127" s="453">
        <f>'Table 4 Asset Cashflows'!AD105</f>
        <v>0</v>
      </c>
      <c r="U127" s="269">
        <f>'Table 4 Asset Cashflows'!AA105</f>
        <v>0</v>
      </c>
    </row>
    <row r="128" spans="1:21" x14ac:dyDescent="0.25">
      <c r="A128" s="39">
        <v>88</v>
      </c>
      <c r="B128" s="42">
        <f>(1+_xlfn.XLOOKUP(INT(($A128-1)/12)+1,'ZC Curve'!$B$8:$B$107,'ZC Curve'!R$8:R$107,,0))^(1/12)-1</f>
        <v>0</v>
      </c>
      <c r="C128" s="42">
        <f>(1+_xlfn.XLOOKUP(INT(($A128-1)/12)+1,'ZC Curve'!$B$8:$B$107,'ZC Curve'!S$8:S$107,,0))^(1/12)-1</f>
        <v>0</v>
      </c>
      <c r="D128" s="42">
        <f>(1+_xlfn.XLOOKUP(INT(($A128-1)/12)+1,'ZC Curve'!$B$8:$B$107,'ZC Curve'!T$8:T$107,,0))^(1/12)-1</f>
        <v>0</v>
      </c>
      <c r="E128" s="43">
        <f t="shared" si="8"/>
        <v>1</v>
      </c>
      <c r="F128" s="43">
        <f t="shared" si="8"/>
        <v>1</v>
      </c>
      <c r="G128" s="450">
        <f t="shared" si="8"/>
        <v>1</v>
      </c>
      <c r="H128" s="453">
        <f>'Table 4 Asset Cashflows'!F106</f>
        <v>0</v>
      </c>
      <c r="I128" s="269">
        <f>'Table 4 Asset Cashflows'!C106</f>
        <v>0</v>
      </c>
      <c r="J128" s="453">
        <f>'Table 4 Asset Cashflows'!J106</f>
        <v>0</v>
      </c>
      <c r="K128" s="269">
        <f>'Table 4 Asset Cashflows'!G106</f>
        <v>0</v>
      </c>
      <c r="L128" s="453">
        <f>'Table 4 Asset Cashflows'!N106</f>
        <v>0</v>
      </c>
      <c r="M128" s="269">
        <f>'Table 4 Asset Cashflows'!K106</f>
        <v>0</v>
      </c>
      <c r="N128" s="453">
        <f>'Table 4 Asset Cashflows'!R106</f>
        <v>0</v>
      </c>
      <c r="O128" s="269">
        <f>'Table 4 Asset Cashflows'!O106</f>
        <v>0</v>
      </c>
      <c r="P128" s="453">
        <f>'Table 4 Asset Cashflows'!V106</f>
        <v>0</v>
      </c>
      <c r="Q128" s="269">
        <f>'Table 4 Asset Cashflows'!S106</f>
        <v>0</v>
      </c>
      <c r="R128" s="453">
        <f>'Table 4 Asset Cashflows'!Z106</f>
        <v>0</v>
      </c>
      <c r="S128" s="269">
        <f>'Table 4 Asset Cashflows'!W106</f>
        <v>0</v>
      </c>
      <c r="T128" s="453">
        <f>'Table 4 Asset Cashflows'!AD106</f>
        <v>0</v>
      </c>
      <c r="U128" s="269">
        <f>'Table 4 Asset Cashflows'!AA106</f>
        <v>0</v>
      </c>
    </row>
    <row r="129" spans="1:21" x14ac:dyDescent="0.25">
      <c r="A129" s="39">
        <v>89</v>
      </c>
      <c r="B129" s="42">
        <f>(1+_xlfn.XLOOKUP(INT(($A129-1)/12)+1,'ZC Curve'!$B$8:$B$107,'ZC Curve'!R$8:R$107,,0))^(1/12)-1</f>
        <v>0</v>
      </c>
      <c r="C129" s="42">
        <f>(1+_xlfn.XLOOKUP(INT(($A129-1)/12)+1,'ZC Curve'!$B$8:$B$107,'ZC Curve'!S$8:S$107,,0))^(1/12)-1</f>
        <v>0</v>
      </c>
      <c r="D129" s="42">
        <f>(1+_xlfn.XLOOKUP(INT(($A129-1)/12)+1,'ZC Curve'!$B$8:$B$107,'ZC Curve'!T$8:T$107,,0))^(1/12)-1</f>
        <v>0</v>
      </c>
      <c r="E129" s="43">
        <f t="shared" si="8"/>
        <v>1</v>
      </c>
      <c r="F129" s="43">
        <f t="shared" si="8"/>
        <v>1</v>
      </c>
      <c r="G129" s="450">
        <f t="shared" si="8"/>
        <v>1</v>
      </c>
      <c r="H129" s="453">
        <f>'Table 4 Asset Cashflows'!F107</f>
        <v>0</v>
      </c>
      <c r="I129" s="269">
        <f>'Table 4 Asset Cashflows'!C107</f>
        <v>0</v>
      </c>
      <c r="J129" s="453">
        <f>'Table 4 Asset Cashflows'!J107</f>
        <v>0</v>
      </c>
      <c r="K129" s="269">
        <f>'Table 4 Asset Cashflows'!G107</f>
        <v>0</v>
      </c>
      <c r="L129" s="453">
        <f>'Table 4 Asset Cashflows'!N107</f>
        <v>0</v>
      </c>
      <c r="M129" s="269">
        <f>'Table 4 Asset Cashflows'!K107</f>
        <v>0</v>
      </c>
      <c r="N129" s="453">
        <f>'Table 4 Asset Cashflows'!R107</f>
        <v>0</v>
      </c>
      <c r="O129" s="269">
        <f>'Table 4 Asset Cashflows'!O107</f>
        <v>0</v>
      </c>
      <c r="P129" s="453">
        <f>'Table 4 Asset Cashflows'!V107</f>
        <v>0</v>
      </c>
      <c r="Q129" s="269">
        <f>'Table 4 Asset Cashflows'!S107</f>
        <v>0</v>
      </c>
      <c r="R129" s="453">
        <f>'Table 4 Asset Cashflows'!Z107</f>
        <v>0</v>
      </c>
      <c r="S129" s="269">
        <f>'Table 4 Asset Cashflows'!W107</f>
        <v>0</v>
      </c>
      <c r="T129" s="453">
        <f>'Table 4 Asset Cashflows'!AD107</f>
        <v>0</v>
      </c>
      <c r="U129" s="269">
        <f>'Table 4 Asset Cashflows'!AA107</f>
        <v>0</v>
      </c>
    </row>
    <row r="130" spans="1:21" x14ac:dyDescent="0.25">
      <c r="A130" s="39">
        <v>90</v>
      </c>
      <c r="B130" s="42">
        <f>(1+_xlfn.XLOOKUP(INT(($A130-1)/12)+1,'ZC Curve'!$B$8:$B$107,'ZC Curve'!R$8:R$107,,0))^(1/12)-1</f>
        <v>0</v>
      </c>
      <c r="C130" s="42">
        <f>(1+_xlfn.XLOOKUP(INT(($A130-1)/12)+1,'ZC Curve'!$B$8:$B$107,'ZC Curve'!S$8:S$107,,0))^(1/12)-1</f>
        <v>0</v>
      </c>
      <c r="D130" s="42">
        <f>(1+_xlfn.XLOOKUP(INT(($A130-1)/12)+1,'ZC Curve'!$B$8:$B$107,'ZC Curve'!T$8:T$107,,0))^(1/12)-1</f>
        <v>0</v>
      </c>
      <c r="E130" s="43">
        <f t="shared" si="8"/>
        <v>1</v>
      </c>
      <c r="F130" s="43">
        <f t="shared" si="8"/>
        <v>1</v>
      </c>
      <c r="G130" s="450">
        <f t="shared" si="8"/>
        <v>1</v>
      </c>
      <c r="H130" s="453">
        <f>'Table 4 Asset Cashflows'!F108</f>
        <v>0</v>
      </c>
      <c r="I130" s="269">
        <f>'Table 4 Asset Cashflows'!C108</f>
        <v>0</v>
      </c>
      <c r="J130" s="453">
        <f>'Table 4 Asset Cashflows'!J108</f>
        <v>0</v>
      </c>
      <c r="K130" s="269">
        <f>'Table 4 Asset Cashflows'!G108</f>
        <v>0</v>
      </c>
      <c r="L130" s="453">
        <f>'Table 4 Asset Cashflows'!N108</f>
        <v>0</v>
      </c>
      <c r="M130" s="269">
        <f>'Table 4 Asset Cashflows'!K108</f>
        <v>0</v>
      </c>
      <c r="N130" s="453">
        <f>'Table 4 Asset Cashflows'!R108</f>
        <v>0</v>
      </c>
      <c r="O130" s="269">
        <f>'Table 4 Asset Cashflows'!O108</f>
        <v>0</v>
      </c>
      <c r="P130" s="453">
        <f>'Table 4 Asset Cashflows'!V108</f>
        <v>0</v>
      </c>
      <c r="Q130" s="269">
        <f>'Table 4 Asset Cashflows'!S108</f>
        <v>0</v>
      </c>
      <c r="R130" s="453">
        <f>'Table 4 Asset Cashflows'!Z108</f>
        <v>0</v>
      </c>
      <c r="S130" s="269">
        <f>'Table 4 Asset Cashflows'!W108</f>
        <v>0</v>
      </c>
      <c r="T130" s="453">
        <f>'Table 4 Asset Cashflows'!AD108</f>
        <v>0</v>
      </c>
      <c r="U130" s="269">
        <f>'Table 4 Asset Cashflows'!AA108</f>
        <v>0</v>
      </c>
    </row>
    <row r="131" spans="1:21" x14ac:dyDescent="0.25">
      <c r="A131" s="39">
        <v>91</v>
      </c>
      <c r="B131" s="42">
        <f>(1+_xlfn.XLOOKUP(INT(($A131-1)/12)+1,'ZC Curve'!$B$8:$B$107,'ZC Curve'!R$8:R$107,,0))^(1/12)-1</f>
        <v>0</v>
      </c>
      <c r="C131" s="42">
        <f>(1+_xlfn.XLOOKUP(INT(($A131-1)/12)+1,'ZC Curve'!$B$8:$B$107,'ZC Curve'!S$8:S$107,,0))^(1/12)-1</f>
        <v>0</v>
      </c>
      <c r="D131" s="42">
        <f>(1+_xlfn.XLOOKUP(INT(($A131-1)/12)+1,'ZC Curve'!$B$8:$B$107,'ZC Curve'!T$8:T$107,,0))^(1/12)-1</f>
        <v>0</v>
      </c>
      <c r="E131" s="43">
        <f t="shared" si="8"/>
        <v>1</v>
      </c>
      <c r="F131" s="43">
        <f t="shared" si="8"/>
        <v>1</v>
      </c>
      <c r="G131" s="450">
        <f t="shared" si="8"/>
        <v>1</v>
      </c>
      <c r="H131" s="453">
        <f>'Table 4 Asset Cashflows'!F109</f>
        <v>0</v>
      </c>
      <c r="I131" s="269">
        <f>'Table 4 Asset Cashflows'!C109</f>
        <v>0</v>
      </c>
      <c r="J131" s="453">
        <f>'Table 4 Asset Cashflows'!J109</f>
        <v>0</v>
      </c>
      <c r="K131" s="269">
        <f>'Table 4 Asset Cashflows'!G109</f>
        <v>0</v>
      </c>
      <c r="L131" s="453">
        <f>'Table 4 Asset Cashflows'!N109</f>
        <v>0</v>
      </c>
      <c r="M131" s="269">
        <f>'Table 4 Asset Cashflows'!K109</f>
        <v>0</v>
      </c>
      <c r="N131" s="453">
        <f>'Table 4 Asset Cashflows'!R109</f>
        <v>0</v>
      </c>
      <c r="O131" s="269">
        <f>'Table 4 Asset Cashflows'!O109</f>
        <v>0</v>
      </c>
      <c r="P131" s="453">
        <f>'Table 4 Asset Cashflows'!V109</f>
        <v>0</v>
      </c>
      <c r="Q131" s="269">
        <f>'Table 4 Asset Cashflows'!S109</f>
        <v>0</v>
      </c>
      <c r="R131" s="453">
        <f>'Table 4 Asset Cashflows'!Z109</f>
        <v>0</v>
      </c>
      <c r="S131" s="269">
        <f>'Table 4 Asset Cashflows'!W109</f>
        <v>0</v>
      </c>
      <c r="T131" s="453">
        <f>'Table 4 Asset Cashflows'!AD109</f>
        <v>0</v>
      </c>
      <c r="U131" s="269">
        <f>'Table 4 Asset Cashflows'!AA109</f>
        <v>0</v>
      </c>
    </row>
    <row r="132" spans="1:21" x14ac:dyDescent="0.25">
      <c r="A132" s="39">
        <v>92</v>
      </c>
      <c r="B132" s="42">
        <f>(1+_xlfn.XLOOKUP(INT(($A132-1)/12)+1,'ZC Curve'!$B$8:$B$107,'ZC Curve'!R$8:R$107,,0))^(1/12)-1</f>
        <v>0</v>
      </c>
      <c r="C132" s="42">
        <f>(1+_xlfn.XLOOKUP(INT(($A132-1)/12)+1,'ZC Curve'!$B$8:$B$107,'ZC Curve'!S$8:S$107,,0))^(1/12)-1</f>
        <v>0</v>
      </c>
      <c r="D132" s="42">
        <f>(1+_xlfn.XLOOKUP(INT(($A132-1)/12)+1,'ZC Curve'!$B$8:$B$107,'ZC Curve'!T$8:T$107,,0))^(1/12)-1</f>
        <v>0</v>
      </c>
      <c r="E132" s="43">
        <f t="shared" si="8"/>
        <v>1</v>
      </c>
      <c r="F132" s="43">
        <f t="shared" si="8"/>
        <v>1</v>
      </c>
      <c r="G132" s="450">
        <f t="shared" si="8"/>
        <v>1</v>
      </c>
      <c r="H132" s="453">
        <f>'Table 4 Asset Cashflows'!F110</f>
        <v>0</v>
      </c>
      <c r="I132" s="269">
        <f>'Table 4 Asset Cashflows'!C110</f>
        <v>0</v>
      </c>
      <c r="J132" s="453">
        <f>'Table 4 Asset Cashflows'!J110</f>
        <v>0</v>
      </c>
      <c r="K132" s="269">
        <f>'Table 4 Asset Cashflows'!G110</f>
        <v>0</v>
      </c>
      <c r="L132" s="453">
        <f>'Table 4 Asset Cashflows'!N110</f>
        <v>0</v>
      </c>
      <c r="M132" s="269">
        <f>'Table 4 Asset Cashflows'!K110</f>
        <v>0</v>
      </c>
      <c r="N132" s="453">
        <f>'Table 4 Asset Cashflows'!R110</f>
        <v>0</v>
      </c>
      <c r="O132" s="269">
        <f>'Table 4 Asset Cashflows'!O110</f>
        <v>0</v>
      </c>
      <c r="P132" s="453">
        <f>'Table 4 Asset Cashflows'!V110</f>
        <v>0</v>
      </c>
      <c r="Q132" s="269">
        <f>'Table 4 Asset Cashflows'!S110</f>
        <v>0</v>
      </c>
      <c r="R132" s="453">
        <f>'Table 4 Asset Cashflows'!Z110</f>
        <v>0</v>
      </c>
      <c r="S132" s="269">
        <f>'Table 4 Asset Cashflows'!W110</f>
        <v>0</v>
      </c>
      <c r="T132" s="453">
        <f>'Table 4 Asset Cashflows'!AD110</f>
        <v>0</v>
      </c>
      <c r="U132" s="269">
        <f>'Table 4 Asset Cashflows'!AA110</f>
        <v>0</v>
      </c>
    </row>
    <row r="133" spans="1:21" x14ac:dyDescent="0.25">
      <c r="A133" s="39">
        <v>93</v>
      </c>
      <c r="B133" s="42">
        <f>(1+_xlfn.XLOOKUP(INT(($A133-1)/12)+1,'ZC Curve'!$B$8:$B$107,'ZC Curve'!R$8:R$107,,0))^(1/12)-1</f>
        <v>0</v>
      </c>
      <c r="C133" s="42">
        <f>(1+_xlfn.XLOOKUP(INT(($A133-1)/12)+1,'ZC Curve'!$B$8:$B$107,'ZC Curve'!S$8:S$107,,0))^(1/12)-1</f>
        <v>0</v>
      </c>
      <c r="D133" s="42">
        <f>(1+_xlfn.XLOOKUP(INT(($A133-1)/12)+1,'ZC Curve'!$B$8:$B$107,'ZC Curve'!T$8:T$107,,0))^(1/12)-1</f>
        <v>0</v>
      </c>
      <c r="E133" s="43">
        <f t="shared" si="8"/>
        <v>1</v>
      </c>
      <c r="F133" s="43">
        <f t="shared" si="8"/>
        <v>1</v>
      </c>
      <c r="G133" s="450">
        <f t="shared" si="8"/>
        <v>1</v>
      </c>
      <c r="H133" s="453">
        <f>'Table 4 Asset Cashflows'!F111</f>
        <v>0</v>
      </c>
      <c r="I133" s="269">
        <f>'Table 4 Asset Cashflows'!C111</f>
        <v>0</v>
      </c>
      <c r="J133" s="453">
        <f>'Table 4 Asset Cashflows'!J111</f>
        <v>0</v>
      </c>
      <c r="K133" s="269">
        <f>'Table 4 Asset Cashflows'!G111</f>
        <v>0</v>
      </c>
      <c r="L133" s="453">
        <f>'Table 4 Asset Cashflows'!N111</f>
        <v>0</v>
      </c>
      <c r="M133" s="269">
        <f>'Table 4 Asset Cashflows'!K111</f>
        <v>0</v>
      </c>
      <c r="N133" s="453">
        <f>'Table 4 Asset Cashflows'!R111</f>
        <v>0</v>
      </c>
      <c r="O133" s="269">
        <f>'Table 4 Asset Cashflows'!O111</f>
        <v>0</v>
      </c>
      <c r="P133" s="453">
        <f>'Table 4 Asset Cashflows'!V111</f>
        <v>0</v>
      </c>
      <c r="Q133" s="269">
        <f>'Table 4 Asset Cashflows'!S111</f>
        <v>0</v>
      </c>
      <c r="R133" s="453">
        <f>'Table 4 Asset Cashflows'!Z111</f>
        <v>0</v>
      </c>
      <c r="S133" s="269">
        <f>'Table 4 Asset Cashflows'!W111</f>
        <v>0</v>
      </c>
      <c r="T133" s="453">
        <f>'Table 4 Asset Cashflows'!AD111</f>
        <v>0</v>
      </c>
      <c r="U133" s="269">
        <f>'Table 4 Asset Cashflows'!AA111</f>
        <v>0</v>
      </c>
    </row>
    <row r="134" spans="1:21" x14ac:dyDescent="0.25">
      <c r="A134" s="39">
        <v>94</v>
      </c>
      <c r="B134" s="42">
        <f>(1+_xlfn.XLOOKUP(INT(($A134-1)/12)+1,'ZC Curve'!$B$8:$B$107,'ZC Curve'!R$8:R$107,,0))^(1/12)-1</f>
        <v>0</v>
      </c>
      <c r="C134" s="42">
        <f>(1+_xlfn.XLOOKUP(INT(($A134-1)/12)+1,'ZC Curve'!$B$8:$B$107,'ZC Curve'!S$8:S$107,,0))^(1/12)-1</f>
        <v>0</v>
      </c>
      <c r="D134" s="42">
        <f>(1+_xlfn.XLOOKUP(INT(($A134-1)/12)+1,'ZC Curve'!$B$8:$B$107,'ZC Curve'!T$8:T$107,,0))^(1/12)-1</f>
        <v>0</v>
      </c>
      <c r="E134" s="43">
        <f t="shared" si="8"/>
        <v>1</v>
      </c>
      <c r="F134" s="43">
        <f t="shared" si="8"/>
        <v>1</v>
      </c>
      <c r="G134" s="450">
        <f t="shared" si="8"/>
        <v>1</v>
      </c>
      <c r="H134" s="453">
        <f>'Table 4 Asset Cashflows'!F112</f>
        <v>0</v>
      </c>
      <c r="I134" s="269">
        <f>'Table 4 Asset Cashflows'!C112</f>
        <v>0</v>
      </c>
      <c r="J134" s="453">
        <f>'Table 4 Asset Cashflows'!J112</f>
        <v>0</v>
      </c>
      <c r="K134" s="269">
        <f>'Table 4 Asset Cashflows'!G112</f>
        <v>0</v>
      </c>
      <c r="L134" s="453">
        <f>'Table 4 Asset Cashflows'!N112</f>
        <v>0</v>
      </c>
      <c r="M134" s="269">
        <f>'Table 4 Asset Cashflows'!K112</f>
        <v>0</v>
      </c>
      <c r="N134" s="453">
        <f>'Table 4 Asset Cashflows'!R112</f>
        <v>0</v>
      </c>
      <c r="O134" s="269">
        <f>'Table 4 Asset Cashflows'!O112</f>
        <v>0</v>
      </c>
      <c r="P134" s="453">
        <f>'Table 4 Asset Cashflows'!V112</f>
        <v>0</v>
      </c>
      <c r="Q134" s="269">
        <f>'Table 4 Asset Cashflows'!S112</f>
        <v>0</v>
      </c>
      <c r="R134" s="453">
        <f>'Table 4 Asset Cashflows'!Z112</f>
        <v>0</v>
      </c>
      <c r="S134" s="269">
        <f>'Table 4 Asset Cashflows'!W112</f>
        <v>0</v>
      </c>
      <c r="T134" s="453">
        <f>'Table 4 Asset Cashflows'!AD112</f>
        <v>0</v>
      </c>
      <c r="U134" s="269">
        <f>'Table 4 Asset Cashflows'!AA112</f>
        <v>0</v>
      </c>
    </row>
    <row r="135" spans="1:21" x14ac:dyDescent="0.25">
      <c r="A135" s="39">
        <v>95</v>
      </c>
      <c r="B135" s="42">
        <f>(1+_xlfn.XLOOKUP(INT(($A135-1)/12)+1,'ZC Curve'!$B$8:$B$107,'ZC Curve'!R$8:R$107,,0))^(1/12)-1</f>
        <v>0</v>
      </c>
      <c r="C135" s="42">
        <f>(1+_xlfn.XLOOKUP(INT(($A135-1)/12)+1,'ZC Curve'!$B$8:$B$107,'ZC Curve'!S$8:S$107,,0))^(1/12)-1</f>
        <v>0</v>
      </c>
      <c r="D135" s="42">
        <f>(1+_xlfn.XLOOKUP(INT(($A135-1)/12)+1,'ZC Curve'!$B$8:$B$107,'ZC Curve'!T$8:T$107,,0))^(1/12)-1</f>
        <v>0</v>
      </c>
      <c r="E135" s="43">
        <f t="shared" si="8"/>
        <v>1</v>
      </c>
      <c r="F135" s="43">
        <f t="shared" si="8"/>
        <v>1</v>
      </c>
      <c r="G135" s="450">
        <f t="shared" si="8"/>
        <v>1</v>
      </c>
      <c r="H135" s="453">
        <f>'Table 4 Asset Cashflows'!F113</f>
        <v>0</v>
      </c>
      <c r="I135" s="269">
        <f>'Table 4 Asset Cashflows'!C113</f>
        <v>0</v>
      </c>
      <c r="J135" s="453">
        <f>'Table 4 Asset Cashflows'!J113</f>
        <v>0</v>
      </c>
      <c r="K135" s="269">
        <f>'Table 4 Asset Cashflows'!G113</f>
        <v>0</v>
      </c>
      <c r="L135" s="453">
        <f>'Table 4 Asset Cashflows'!N113</f>
        <v>0</v>
      </c>
      <c r="M135" s="269">
        <f>'Table 4 Asset Cashflows'!K113</f>
        <v>0</v>
      </c>
      <c r="N135" s="453">
        <f>'Table 4 Asset Cashflows'!R113</f>
        <v>0</v>
      </c>
      <c r="O135" s="269">
        <f>'Table 4 Asset Cashflows'!O113</f>
        <v>0</v>
      </c>
      <c r="P135" s="453">
        <f>'Table 4 Asset Cashflows'!V113</f>
        <v>0</v>
      </c>
      <c r="Q135" s="269">
        <f>'Table 4 Asset Cashflows'!S113</f>
        <v>0</v>
      </c>
      <c r="R135" s="453">
        <f>'Table 4 Asset Cashflows'!Z113</f>
        <v>0</v>
      </c>
      <c r="S135" s="269">
        <f>'Table 4 Asset Cashflows'!W113</f>
        <v>0</v>
      </c>
      <c r="T135" s="453">
        <f>'Table 4 Asset Cashflows'!AD113</f>
        <v>0</v>
      </c>
      <c r="U135" s="269">
        <f>'Table 4 Asset Cashflows'!AA113</f>
        <v>0</v>
      </c>
    </row>
    <row r="136" spans="1:21" x14ac:dyDescent="0.25">
      <c r="A136" s="39">
        <v>96</v>
      </c>
      <c r="B136" s="42">
        <f>(1+_xlfn.XLOOKUP(INT(($A136-1)/12)+1,'ZC Curve'!$B$8:$B$107,'ZC Curve'!R$8:R$107,,0))^(1/12)-1</f>
        <v>0</v>
      </c>
      <c r="C136" s="42">
        <f>(1+_xlfn.XLOOKUP(INT(($A136-1)/12)+1,'ZC Curve'!$B$8:$B$107,'ZC Curve'!S$8:S$107,,0))^(1/12)-1</f>
        <v>0</v>
      </c>
      <c r="D136" s="42">
        <f>(1+_xlfn.XLOOKUP(INT(($A136-1)/12)+1,'ZC Curve'!$B$8:$B$107,'ZC Curve'!T$8:T$107,,0))^(1/12)-1</f>
        <v>0</v>
      </c>
      <c r="E136" s="43">
        <f t="shared" si="8"/>
        <v>1</v>
      </c>
      <c r="F136" s="43">
        <f t="shared" si="8"/>
        <v>1</v>
      </c>
      <c r="G136" s="450">
        <f t="shared" si="8"/>
        <v>1</v>
      </c>
      <c r="H136" s="453">
        <f>'Table 4 Asset Cashflows'!F114</f>
        <v>0</v>
      </c>
      <c r="I136" s="269">
        <f>'Table 4 Asset Cashflows'!C114</f>
        <v>0</v>
      </c>
      <c r="J136" s="453">
        <f>'Table 4 Asset Cashflows'!J114</f>
        <v>0</v>
      </c>
      <c r="K136" s="269">
        <f>'Table 4 Asset Cashflows'!G114</f>
        <v>0</v>
      </c>
      <c r="L136" s="453">
        <f>'Table 4 Asset Cashflows'!N114</f>
        <v>0</v>
      </c>
      <c r="M136" s="269">
        <f>'Table 4 Asset Cashflows'!K114</f>
        <v>0</v>
      </c>
      <c r="N136" s="453">
        <f>'Table 4 Asset Cashflows'!R114</f>
        <v>0</v>
      </c>
      <c r="O136" s="269">
        <f>'Table 4 Asset Cashflows'!O114</f>
        <v>0</v>
      </c>
      <c r="P136" s="453">
        <f>'Table 4 Asset Cashflows'!V114</f>
        <v>0</v>
      </c>
      <c r="Q136" s="269">
        <f>'Table 4 Asset Cashflows'!S114</f>
        <v>0</v>
      </c>
      <c r="R136" s="453">
        <f>'Table 4 Asset Cashflows'!Z114</f>
        <v>0</v>
      </c>
      <c r="S136" s="269">
        <f>'Table 4 Asset Cashflows'!W114</f>
        <v>0</v>
      </c>
      <c r="T136" s="453">
        <f>'Table 4 Asset Cashflows'!AD114</f>
        <v>0</v>
      </c>
      <c r="U136" s="269">
        <f>'Table 4 Asset Cashflows'!AA114</f>
        <v>0</v>
      </c>
    </row>
    <row r="137" spans="1:21" x14ac:dyDescent="0.25">
      <c r="A137" s="39">
        <v>97</v>
      </c>
      <c r="B137" s="42">
        <f>(1+_xlfn.XLOOKUP(INT(($A137-1)/12)+1,'ZC Curve'!$B$8:$B$107,'ZC Curve'!R$8:R$107,,0))^(1/12)-1</f>
        <v>0</v>
      </c>
      <c r="C137" s="42">
        <f>(1+_xlfn.XLOOKUP(INT(($A137-1)/12)+1,'ZC Curve'!$B$8:$B$107,'ZC Curve'!S$8:S$107,,0))^(1/12)-1</f>
        <v>0</v>
      </c>
      <c r="D137" s="42">
        <f>(1+_xlfn.XLOOKUP(INT(($A137-1)/12)+1,'ZC Curve'!$B$8:$B$107,'ZC Curve'!T$8:T$107,,0))^(1/12)-1</f>
        <v>0</v>
      </c>
      <c r="E137" s="43">
        <f t="shared" si="8"/>
        <v>1</v>
      </c>
      <c r="F137" s="43">
        <f t="shared" si="8"/>
        <v>1</v>
      </c>
      <c r="G137" s="450">
        <f t="shared" si="8"/>
        <v>1</v>
      </c>
      <c r="H137" s="453">
        <f>'Table 4 Asset Cashflows'!F115</f>
        <v>0</v>
      </c>
      <c r="I137" s="269">
        <f>'Table 4 Asset Cashflows'!C115</f>
        <v>0</v>
      </c>
      <c r="J137" s="453">
        <f>'Table 4 Asset Cashflows'!J115</f>
        <v>0</v>
      </c>
      <c r="K137" s="269">
        <f>'Table 4 Asset Cashflows'!G115</f>
        <v>0</v>
      </c>
      <c r="L137" s="453">
        <f>'Table 4 Asset Cashflows'!N115</f>
        <v>0</v>
      </c>
      <c r="M137" s="269">
        <f>'Table 4 Asset Cashflows'!K115</f>
        <v>0</v>
      </c>
      <c r="N137" s="453">
        <f>'Table 4 Asset Cashflows'!R115</f>
        <v>0</v>
      </c>
      <c r="O137" s="269">
        <f>'Table 4 Asset Cashflows'!O115</f>
        <v>0</v>
      </c>
      <c r="P137" s="453">
        <f>'Table 4 Asset Cashflows'!V115</f>
        <v>0</v>
      </c>
      <c r="Q137" s="269">
        <f>'Table 4 Asset Cashflows'!S115</f>
        <v>0</v>
      </c>
      <c r="R137" s="453">
        <f>'Table 4 Asset Cashflows'!Z115</f>
        <v>0</v>
      </c>
      <c r="S137" s="269">
        <f>'Table 4 Asset Cashflows'!W115</f>
        <v>0</v>
      </c>
      <c r="T137" s="453">
        <f>'Table 4 Asset Cashflows'!AD115</f>
        <v>0</v>
      </c>
      <c r="U137" s="269">
        <f>'Table 4 Asset Cashflows'!AA115</f>
        <v>0</v>
      </c>
    </row>
    <row r="138" spans="1:21" x14ac:dyDescent="0.25">
      <c r="A138" s="39">
        <v>98</v>
      </c>
      <c r="B138" s="42">
        <f>(1+_xlfn.XLOOKUP(INT(($A138-1)/12)+1,'ZC Curve'!$B$8:$B$107,'ZC Curve'!R$8:R$107,,0))^(1/12)-1</f>
        <v>0</v>
      </c>
      <c r="C138" s="42">
        <f>(1+_xlfn.XLOOKUP(INT(($A138-1)/12)+1,'ZC Curve'!$B$8:$B$107,'ZC Curve'!S$8:S$107,,0))^(1/12)-1</f>
        <v>0</v>
      </c>
      <c r="D138" s="42">
        <f>(1+_xlfn.XLOOKUP(INT(($A138-1)/12)+1,'ZC Curve'!$B$8:$B$107,'ZC Curve'!T$8:T$107,,0))^(1/12)-1</f>
        <v>0</v>
      </c>
      <c r="E138" s="43">
        <f t="shared" si="8"/>
        <v>1</v>
      </c>
      <c r="F138" s="43">
        <f t="shared" si="8"/>
        <v>1</v>
      </c>
      <c r="G138" s="450">
        <f t="shared" si="8"/>
        <v>1</v>
      </c>
      <c r="H138" s="453">
        <f>'Table 4 Asset Cashflows'!F116</f>
        <v>0</v>
      </c>
      <c r="I138" s="269">
        <f>'Table 4 Asset Cashflows'!C116</f>
        <v>0</v>
      </c>
      <c r="J138" s="453">
        <f>'Table 4 Asset Cashflows'!J116</f>
        <v>0</v>
      </c>
      <c r="K138" s="269">
        <f>'Table 4 Asset Cashflows'!G116</f>
        <v>0</v>
      </c>
      <c r="L138" s="453">
        <f>'Table 4 Asset Cashflows'!N116</f>
        <v>0</v>
      </c>
      <c r="M138" s="269">
        <f>'Table 4 Asset Cashflows'!K116</f>
        <v>0</v>
      </c>
      <c r="N138" s="453">
        <f>'Table 4 Asset Cashflows'!R116</f>
        <v>0</v>
      </c>
      <c r="O138" s="269">
        <f>'Table 4 Asset Cashflows'!O116</f>
        <v>0</v>
      </c>
      <c r="P138" s="453">
        <f>'Table 4 Asset Cashflows'!V116</f>
        <v>0</v>
      </c>
      <c r="Q138" s="269">
        <f>'Table 4 Asset Cashflows'!S116</f>
        <v>0</v>
      </c>
      <c r="R138" s="453">
        <f>'Table 4 Asset Cashflows'!Z116</f>
        <v>0</v>
      </c>
      <c r="S138" s="269">
        <f>'Table 4 Asset Cashflows'!W116</f>
        <v>0</v>
      </c>
      <c r="T138" s="453">
        <f>'Table 4 Asset Cashflows'!AD116</f>
        <v>0</v>
      </c>
      <c r="U138" s="269">
        <f>'Table 4 Asset Cashflows'!AA116</f>
        <v>0</v>
      </c>
    </row>
    <row r="139" spans="1:21" x14ac:dyDescent="0.25">
      <c r="A139" s="39">
        <v>99</v>
      </c>
      <c r="B139" s="42">
        <f>(1+_xlfn.XLOOKUP(INT(($A139-1)/12)+1,'ZC Curve'!$B$8:$B$107,'ZC Curve'!R$8:R$107,,0))^(1/12)-1</f>
        <v>0</v>
      </c>
      <c r="C139" s="42">
        <f>(1+_xlfn.XLOOKUP(INT(($A139-1)/12)+1,'ZC Curve'!$B$8:$B$107,'ZC Curve'!S$8:S$107,,0))^(1/12)-1</f>
        <v>0</v>
      </c>
      <c r="D139" s="42">
        <f>(1+_xlfn.XLOOKUP(INT(($A139-1)/12)+1,'ZC Curve'!$B$8:$B$107,'ZC Curve'!T$8:T$107,,0))^(1/12)-1</f>
        <v>0</v>
      </c>
      <c r="E139" s="43">
        <f t="shared" si="8"/>
        <v>1</v>
      </c>
      <c r="F139" s="43">
        <f t="shared" si="8"/>
        <v>1</v>
      </c>
      <c r="G139" s="450">
        <f t="shared" si="8"/>
        <v>1</v>
      </c>
      <c r="H139" s="453">
        <f>'Table 4 Asset Cashflows'!F117</f>
        <v>0</v>
      </c>
      <c r="I139" s="269">
        <f>'Table 4 Asset Cashflows'!C117</f>
        <v>0</v>
      </c>
      <c r="J139" s="453">
        <f>'Table 4 Asset Cashflows'!J117</f>
        <v>0</v>
      </c>
      <c r="K139" s="269">
        <f>'Table 4 Asset Cashflows'!G117</f>
        <v>0</v>
      </c>
      <c r="L139" s="453">
        <f>'Table 4 Asset Cashflows'!N117</f>
        <v>0</v>
      </c>
      <c r="M139" s="269">
        <f>'Table 4 Asset Cashflows'!K117</f>
        <v>0</v>
      </c>
      <c r="N139" s="453">
        <f>'Table 4 Asset Cashflows'!R117</f>
        <v>0</v>
      </c>
      <c r="O139" s="269">
        <f>'Table 4 Asset Cashflows'!O117</f>
        <v>0</v>
      </c>
      <c r="P139" s="453">
        <f>'Table 4 Asset Cashflows'!V117</f>
        <v>0</v>
      </c>
      <c r="Q139" s="269">
        <f>'Table 4 Asset Cashflows'!S117</f>
        <v>0</v>
      </c>
      <c r="R139" s="453">
        <f>'Table 4 Asset Cashflows'!Z117</f>
        <v>0</v>
      </c>
      <c r="S139" s="269">
        <f>'Table 4 Asset Cashflows'!W117</f>
        <v>0</v>
      </c>
      <c r="T139" s="453">
        <f>'Table 4 Asset Cashflows'!AD117</f>
        <v>0</v>
      </c>
      <c r="U139" s="269">
        <f>'Table 4 Asset Cashflows'!AA117</f>
        <v>0</v>
      </c>
    </row>
    <row r="140" spans="1:21" x14ac:dyDescent="0.25">
      <c r="A140" s="39">
        <v>100</v>
      </c>
      <c r="B140" s="42">
        <f>(1+_xlfn.XLOOKUP(INT(($A140-1)/12)+1,'ZC Curve'!$B$8:$B$107,'ZC Curve'!R$8:R$107,,0))^(1/12)-1</f>
        <v>0</v>
      </c>
      <c r="C140" s="42">
        <f>(1+_xlfn.XLOOKUP(INT(($A140-1)/12)+1,'ZC Curve'!$B$8:$B$107,'ZC Curve'!S$8:S$107,,0))^(1/12)-1</f>
        <v>0</v>
      </c>
      <c r="D140" s="42">
        <f>(1+_xlfn.XLOOKUP(INT(($A140-1)/12)+1,'ZC Curve'!$B$8:$B$107,'ZC Curve'!T$8:T$107,,0))^(1/12)-1</f>
        <v>0</v>
      </c>
      <c r="E140" s="43">
        <f t="shared" si="8"/>
        <v>1</v>
      </c>
      <c r="F140" s="43">
        <f t="shared" si="8"/>
        <v>1</v>
      </c>
      <c r="G140" s="450">
        <f t="shared" si="8"/>
        <v>1</v>
      </c>
      <c r="H140" s="453">
        <f>'Table 4 Asset Cashflows'!F118</f>
        <v>0</v>
      </c>
      <c r="I140" s="269">
        <f>'Table 4 Asset Cashflows'!C118</f>
        <v>0</v>
      </c>
      <c r="J140" s="453">
        <f>'Table 4 Asset Cashflows'!J118</f>
        <v>0</v>
      </c>
      <c r="K140" s="269">
        <f>'Table 4 Asset Cashflows'!G118</f>
        <v>0</v>
      </c>
      <c r="L140" s="453">
        <f>'Table 4 Asset Cashflows'!N118</f>
        <v>0</v>
      </c>
      <c r="M140" s="269">
        <f>'Table 4 Asset Cashflows'!K118</f>
        <v>0</v>
      </c>
      <c r="N140" s="453">
        <f>'Table 4 Asset Cashflows'!R118</f>
        <v>0</v>
      </c>
      <c r="O140" s="269">
        <f>'Table 4 Asset Cashflows'!O118</f>
        <v>0</v>
      </c>
      <c r="P140" s="453">
        <f>'Table 4 Asset Cashflows'!V118</f>
        <v>0</v>
      </c>
      <c r="Q140" s="269">
        <f>'Table 4 Asset Cashflows'!S118</f>
        <v>0</v>
      </c>
      <c r="R140" s="453">
        <f>'Table 4 Asset Cashflows'!Z118</f>
        <v>0</v>
      </c>
      <c r="S140" s="269">
        <f>'Table 4 Asset Cashflows'!W118</f>
        <v>0</v>
      </c>
      <c r="T140" s="453">
        <f>'Table 4 Asset Cashflows'!AD118</f>
        <v>0</v>
      </c>
      <c r="U140" s="269">
        <f>'Table 4 Asset Cashflows'!AA118</f>
        <v>0</v>
      </c>
    </row>
    <row r="141" spans="1:21" x14ac:dyDescent="0.25">
      <c r="A141" s="39">
        <v>101</v>
      </c>
      <c r="B141" s="42">
        <f>(1+_xlfn.XLOOKUP(INT(($A141-1)/12)+1,'ZC Curve'!$B$8:$B$107,'ZC Curve'!R$8:R$107,,0))^(1/12)-1</f>
        <v>0</v>
      </c>
      <c r="C141" s="42">
        <f>(1+_xlfn.XLOOKUP(INT(($A141-1)/12)+1,'ZC Curve'!$B$8:$B$107,'ZC Curve'!S$8:S$107,,0))^(1/12)-1</f>
        <v>0</v>
      </c>
      <c r="D141" s="42">
        <f>(1+_xlfn.XLOOKUP(INT(($A141-1)/12)+1,'ZC Curve'!$B$8:$B$107,'ZC Curve'!T$8:T$107,,0))^(1/12)-1</f>
        <v>0</v>
      </c>
      <c r="E141" s="43">
        <f t="shared" si="8"/>
        <v>1</v>
      </c>
      <c r="F141" s="43">
        <f t="shared" si="8"/>
        <v>1</v>
      </c>
      <c r="G141" s="450">
        <f t="shared" si="8"/>
        <v>1</v>
      </c>
      <c r="H141" s="453">
        <f>'Table 4 Asset Cashflows'!F119</f>
        <v>0</v>
      </c>
      <c r="I141" s="269">
        <f>'Table 4 Asset Cashflows'!C119</f>
        <v>0</v>
      </c>
      <c r="J141" s="453">
        <f>'Table 4 Asset Cashflows'!J119</f>
        <v>0</v>
      </c>
      <c r="K141" s="269">
        <f>'Table 4 Asset Cashflows'!G119</f>
        <v>0</v>
      </c>
      <c r="L141" s="453">
        <f>'Table 4 Asset Cashflows'!N119</f>
        <v>0</v>
      </c>
      <c r="M141" s="269">
        <f>'Table 4 Asset Cashflows'!K119</f>
        <v>0</v>
      </c>
      <c r="N141" s="453">
        <f>'Table 4 Asset Cashflows'!R119</f>
        <v>0</v>
      </c>
      <c r="O141" s="269">
        <f>'Table 4 Asset Cashflows'!O119</f>
        <v>0</v>
      </c>
      <c r="P141" s="453">
        <f>'Table 4 Asset Cashflows'!V119</f>
        <v>0</v>
      </c>
      <c r="Q141" s="269">
        <f>'Table 4 Asset Cashflows'!S119</f>
        <v>0</v>
      </c>
      <c r="R141" s="453">
        <f>'Table 4 Asset Cashflows'!Z119</f>
        <v>0</v>
      </c>
      <c r="S141" s="269">
        <f>'Table 4 Asset Cashflows'!W119</f>
        <v>0</v>
      </c>
      <c r="T141" s="453">
        <f>'Table 4 Asset Cashflows'!AD119</f>
        <v>0</v>
      </c>
      <c r="U141" s="269">
        <f>'Table 4 Asset Cashflows'!AA119</f>
        <v>0</v>
      </c>
    </row>
    <row r="142" spans="1:21" x14ac:dyDescent="0.25">
      <c r="A142" s="39">
        <v>102</v>
      </c>
      <c r="B142" s="42">
        <f>(1+_xlfn.XLOOKUP(INT(($A142-1)/12)+1,'ZC Curve'!$B$8:$B$107,'ZC Curve'!R$8:R$107,,0))^(1/12)-1</f>
        <v>0</v>
      </c>
      <c r="C142" s="42">
        <f>(1+_xlfn.XLOOKUP(INT(($A142-1)/12)+1,'ZC Curve'!$B$8:$B$107,'ZC Curve'!S$8:S$107,,0))^(1/12)-1</f>
        <v>0</v>
      </c>
      <c r="D142" s="42">
        <f>(1+_xlfn.XLOOKUP(INT(($A142-1)/12)+1,'ZC Curve'!$B$8:$B$107,'ZC Curve'!T$8:T$107,,0))^(1/12)-1</f>
        <v>0</v>
      </c>
      <c r="E142" s="43">
        <f t="shared" si="8"/>
        <v>1</v>
      </c>
      <c r="F142" s="43">
        <f t="shared" si="8"/>
        <v>1</v>
      </c>
      <c r="G142" s="450">
        <f t="shared" si="8"/>
        <v>1</v>
      </c>
      <c r="H142" s="453">
        <f>'Table 4 Asset Cashflows'!F120</f>
        <v>0</v>
      </c>
      <c r="I142" s="269">
        <f>'Table 4 Asset Cashflows'!C120</f>
        <v>0</v>
      </c>
      <c r="J142" s="453">
        <f>'Table 4 Asset Cashflows'!J120</f>
        <v>0</v>
      </c>
      <c r="K142" s="269">
        <f>'Table 4 Asset Cashflows'!G120</f>
        <v>0</v>
      </c>
      <c r="L142" s="453">
        <f>'Table 4 Asset Cashflows'!N120</f>
        <v>0</v>
      </c>
      <c r="M142" s="269">
        <f>'Table 4 Asset Cashflows'!K120</f>
        <v>0</v>
      </c>
      <c r="N142" s="453">
        <f>'Table 4 Asset Cashflows'!R120</f>
        <v>0</v>
      </c>
      <c r="O142" s="269">
        <f>'Table 4 Asset Cashflows'!O120</f>
        <v>0</v>
      </c>
      <c r="P142" s="453">
        <f>'Table 4 Asset Cashflows'!V120</f>
        <v>0</v>
      </c>
      <c r="Q142" s="269">
        <f>'Table 4 Asset Cashflows'!S120</f>
        <v>0</v>
      </c>
      <c r="R142" s="453">
        <f>'Table 4 Asset Cashflows'!Z120</f>
        <v>0</v>
      </c>
      <c r="S142" s="269">
        <f>'Table 4 Asset Cashflows'!W120</f>
        <v>0</v>
      </c>
      <c r="T142" s="453">
        <f>'Table 4 Asset Cashflows'!AD120</f>
        <v>0</v>
      </c>
      <c r="U142" s="269">
        <f>'Table 4 Asset Cashflows'!AA120</f>
        <v>0</v>
      </c>
    </row>
    <row r="143" spans="1:21" x14ac:dyDescent="0.25">
      <c r="A143" s="39">
        <v>103</v>
      </c>
      <c r="B143" s="42">
        <f>(1+_xlfn.XLOOKUP(INT(($A143-1)/12)+1,'ZC Curve'!$B$8:$B$107,'ZC Curve'!R$8:R$107,,0))^(1/12)-1</f>
        <v>0</v>
      </c>
      <c r="C143" s="42">
        <f>(1+_xlfn.XLOOKUP(INT(($A143-1)/12)+1,'ZC Curve'!$B$8:$B$107,'ZC Curve'!S$8:S$107,,0))^(1/12)-1</f>
        <v>0</v>
      </c>
      <c r="D143" s="42">
        <f>(1+_xlfn.XLOOKUP(INT(($A143-1)/12)+1,'ZC Curve'!$B$8:$B$107,'ZC Curve'!T$8:T$107,,0))^(1/12)-1</f>
        <v>0</v>
      </c>
      <c r="E143" s="43">
        <f t="shared" si="8"/>
        <v>1</v>
      </c>
      <c r="F143" s="43">
        <f t="shared" si="8"/>
        <v>1</v>
      </c>
      <c r="G143" s="450">
        <f t="shared" si="8"/>
        <v>1</v>
      </c>
      <c r="H143" s="453">
        <f>'Table 4 Asset Cashflows'!F121</f>
        <v>0</v>
      </c>
      <c r="I143" s="269">
        <f>'Table 4 Asset Cashflows'!C121</f>
        <v>0</v>
      </c>
      <c r="J143" s="453">
        <f>'Table 4 Asset Cashflows'!J121</f>
        <v>0</v>
      </c>
      <c r="K143" s="269">
        <f>'Table 4 Asset Cashflows'!G121</f>
        <v>0</v>
      </c>
      <c r="L143" s="453">
        <f>'Table 4 Asset Cashflows'!N121</f>
        <v>0</v>
      </c>
      <c r="M143" s="269">
        <f>'Table 4 Asset Cashflows'!K121</f>
        <v>0</v>
      </c>
      <c r="N143" s="453">
        <f>'Table 4 Asset Cashflows'!R121</f>
        <v>0</v>
      </c>
      <c r="O143" s="269">
        <f>'Table 4 Asset Cashflows'!O121</f>
        <v>0</v>
      </c>
      <c r="P143" s="453">
        <f>'Table 4 Asset Cashflows'!V121</f>
        <v>0</v>
      </c>
      <c r="Q143" s="269">
        <f>'Table 4 Asset Cashflows'!S121</f>
        <v>0</v>
      </c>
      <c r="R143" s="453">
        <f>'Table 4 Asset Cashflows'!Z121</f>
        <v>0</v>
      </c>
      <c r="S143" s="269">
        <f>'Table 4 Asset Cashflows'!W121</f>
        <v>0</v>
      </c>
      <c r="T143" s="453">
        <f>'Table 4 Asset Cashflows'!AD121</f>
        <v>0</v>
      </c>
      <c r="U143" s="269">
        <f>'Table 4 Asset Cashflows'!AA121</f>
        <v>0</v>
      </c>
    </row>
    <row r="144" spans="1:21" x14ac:dyDescent="0.25">
      <c r="A144" s="39">
        <v>104</v>
      </c>
      <c r="B144" s="42">
        <f>(1+_xlfn.XLOOKUP(INT(($A144-1)/12)+1,'ZC Curve'!$B$8:$B$107,'ZC Curve'!R$8:R$107,,0))^(1/12)-1</f>
        <v>0</v>
      </c>
      <c r="C144" s="42">
        <f>(1+_xlfn.XLOOKUP(INT(($A144-1)/12)+1,'ZC Curve'!$B$8:$B$107,'ZC Curve'!S$8:S$107,,0))^(1/12)-1</f>
        <v>0</v>
      </c>
      <c r="D144" s="42">
        <f>(1+_xlfn.XLOOKUP(INT(($A144-1)/12)+1,'ZC Curve'!$B$8:$B$107,'ZC Curve'!T$8:T$107,,0))^(1/12)-1</f>
        <v>0</v>
      </c>
      <c r="E144" s="43">
        <f t="shared" si="8"/>
        <v>1</v>
      </c>
      <c r="F144" s="43">
        <f t="shared" si="8"/>
        <v>1</v>
      </c>
      <c r="G144" s="450">
        <f t="shared" si="8"/>
        <v>1</v>
      </c>
      <c r="H144" s="453">
        <f>'Table 4 Asset Cashflows'!F122</f>
        <v>0</v>
      </c>
      <c r="I144" s="269">
        <f>'Table 4 Asset Cashflows'!C122</f>
        <v>0</v>
      </c>
      <c r="J144" s="453">
        <f>'Table 4 Asset Cashflows'!J122</f>
        <v>0</v>
      </c>
      <c r="K144" s="269">
        <f>'Table 4 Asset Cashflows'!G122</f>
        <v>0</v>
      </c>
      <c r="L144" s="453">
        <f>'Table 4 Asset Cashflows'!N122</f>
        <v>0</v>
      </c>
      <c r="M144" s="269">
        <f>'Table 4 Asset Cashflows'!K122</f>
        <v>0</v>
      </c>
      <c r="N144" s="453">
        <f>'Table 4 Asset Cashflows'!R122</f>
        <v>0</v>
      </c>
      <c r="O144" s="269">
        <f>'Table 4 Asset Cashflows'!O122</f>
        <v>0</v>
      </c>
      <c r="P144" s="453">
        <f>'Table 4 Asset Cashflows'!V122</f>
        <v>0</v>
      </c>
      <c r="Q144" s="269">
        <f>'Table 4 Asset Cashflows'!S122</f>
        <v>0</v>
      </c>
      <c r="R144" s="453">
        <f>'Table 4 Asset Cashflows'!Z122</f>
        <v>0</v>
      </c>
      <c r="S144" s="269">
        <f>'Table 4 Asset Cashflows'!W122</f>
        <v>0</v>
      </c>
      <c r="T144" s="453">
        <f>'Table 4 Asset Cashflows'!AD122</f>
        <v>0</v>
      </c>
      <c r="U144" s="269">
        <f>'Table 4 Asset Cashflows'!AA122</f>
        <v>0</v>
      </c>
    </row>
    <row r="145" spans="1:21" x14ac:dyDescent="0.25">
      <c r="A145" s="39">
        <v>105</v>
      </c>
      <c r="B145" s="42">
        <f>(1+_xlfn.XLOOKUP(INT(($A145-1)/12)+1,'ZC Curve'!$B$8:$B$107,'ZC Curve'!R$8:R$107,,0))^(1/12)-1</f>
        <v>0</v>
      </c>
      <c r="C145" s="42">
        <f>(1+_xlfn.XLOOKUP(INT(($A145-1)/12)+1,'ZC Curve'!$B$8:$B$107,'ZC Curve'!S$8:S$107,,0))^(1/12)-1</f>
        <v>0</v>
      </c>
      <c r="D145" s="42">
        <f>(1+_xlfn.XLOOKUP(INT(($A145-1)/12)+1,'ZC Curve'!$B$8:$B$107,'ZC Curve'!T$8:T$107,,0))^(1/12)-1</f>
        <v>0</v>
      </c>
      <c r="E145" s="43">
        <f t="shared" si="8"/>
        <v>1</v>
      </c>
      <c r="F145" s="43">
        <f t="shared" si="8"/>
        <v>1</v>
      </c>
      <c r="G145" s="450">
        <f t="shared" si="8"/>
        <v>1</v>
      </c>
      <c r="H145" s="453">
        <f>'Table 4 Asset Cashflows'!F123</f>
        <v>0</v>
      </c>
      <c r="I145" s="269">
        <f>'Table 4 Asset Cashflows'!C123</f>
        <v>0</v>
      </c>
      <c r="J145" s="453">
        <f>'Table 4 Asset Cashflows'!J123</f>
        <v>0</v>
      </c>
      <c r="K145" s="269">
        <f>'Table 4 Asset Cashflows'!G123</f>
        <v>0</v>
      </c>
      <c r="L145" s="453">
        <f>'Table 4 Asset Cashflows'!N123</f>
        <v>0</v>
      </c>
      <c r="M145" s="269">
        <f>'Table 4 Asset Cashflows'!K123</f>
        <v>0</v>
      </c>
      <c r="N145" s="453">
        <f>'Table 4 Asset Cashflows'!R123</f>
        <v>0</v>
      </c>
      <c r="O145" s="269">
        <f>'Table 4 Asset Cashflows'!O123</f>
        <v>0</v>
      </c>
      <c r="P145" s="453">
        <f>'Table 4 Asset Cashflows'!V123</f>
        <v>0</v>
      </c>
      <c r="Q145" s="269">
        <f>'Table 4 Asset Cashflows'!S123</f>
        <v>0</v>
      </c>
      <c r="R145" s="453">
        <f>'Table 4 Asset Cashflows'!Z123</f>
        <v>0</v>
      </c>
      <c r="S145" s="269">
        <f>'Table 4 Asset Cashflows'!W123</f>
        <v>0</v>
      </c>
      <c r="T145" s="453">
        <f>'Table 4 Asset Cashflows'!AD123</f>
        <v>0</v>
      </c>
      <c r="U145" s="269">
        <f>'Table 4 Asset Cashflows'!AA123</f>
        <v>0</v>
      </c>
    </row>
    <row r="146" spans="1:21" x14ac:dyDescent="0.25">
      <c r="A146" s="39">
        <v>106</v>
      </c>
      <c r="B146" s="42">
        <f>(1+_xlfn.XLOOKUP(INT(($A146-1)/12)+1,'ZC Curve'!$B$8:$B$107,'ZC Curve'!R$8:R$107,,0))^(1/12)-1</f>
        <v>0</v>
      </c>
      <c r="C146" s="42">
        <f>(1+_xlfn.XLOOKUP(INT(($A146-1)/12)+1,'ZC Curve'!$B$8:$B$107,'ZC Curve'!S$8:S$107,,0))^(1/12)-1</f>
        <v>0</v>
      </c>
      <c r="D146" s="42">
        <f>(1+_xlfn.XLOOKUP(INT(($A146-1)/12)+1,'ZC Curve'!$B$8:$B$107,'ZC Curve'!T$8:T$107,,0))^(1/12)-1</f>
        <v>0</v>
      </c>
      <c r="E146" s="43">
        <f t="shared" si="8"/>
        <v>1</v>
      </c>
      <c r="F146" s="43">
        <f t="shared" si="8"/>
        <v>1</v>
      </c>
      <c r="G146" s="450">
        <f t="shared" si="8"/>
        <v>1</v>
      </c>
      <c r="H146" s="453">
        <f>'Table 4 Asset Cashflows'!F124</f>
        <v>0</v>
      </c>
      <c r="I146" s="269">
        <f>'Table 4 Asset Cashflows'!C124</f>
        <v>0</v>
      </c>
      <c r="J146" s="453">
        <f>'Table 4 Asset Cashflows'!J124</f>
        <v>0</v>
      </c>
      <c r="K146" s="269">
        <f>'Table 4 Asset Cashflows'!G124</f>
        <v>0</v>
      </c>
      <c r="L146" s="453">
        <f>'Table 4 Asset Cashflows'!N124</f>
        <v>0</v>
      </c>
      <c r="M146" s="269">
        <f>'Table 4 Asset Cashflows'!K124</f>
        <v>0</v>
      </c>
      <c r="N146" s="453">
        <f>'Table 4 Asset Cashflows'!R124</f>
        <v>0</v>
      </c>
      <c r="O146" s="269">
        <f>'Table 4 Asset Cashflows'!O124</f>
        <v>0</v>
      </c>
      <c r="P146" s="453">
        <f>'Table 4 Asset Cashflows'!V124</f>
        <v>0</v>
      </c>
      <c r="Q146" s="269">
        <f>'Table 4 Asset Cashflows'!S124</f>
        <v>0</v>
      </c>
      <c r="R146" s="453">
        <f>'Table 4 Asset Cashflows'!Z124</f>
        <v>0</v>
      </c>
      <c r="S146" s="269">
        <f>'Table 4 Asset Cashflows'!W124</f>
        <v>0</v>
      </c>
      <c r="T146" s="453">
        <f>'Table 4 Asset Cashflows'!AD124</f>
        <v>0</v>
      </c>
      <c r="U146" s="269">
        <f>'Table 4 Asset Cashflows'!AA124</f>
        <v>0</v>
      </c>
    </row>
    <row r="147" spans="1:21" x14ac:dyDescent="0.25">
      <c r="A147" s="39">
        <v>107</v>
      </c>
      <c r="B147" s="42">
        <f>(1+_xlfn.XLOOKUP(INT(($A147-1)/12)+1,'ZC Curve'!$B$8:$B$107,'ZC Curve'!R$8:R$107,,0))^(1/12)-1</f>
        <v>0</v>
      </c>
      <c r="C147" s="42">
        <f>(1+_xlfn.XLOOKUP(INT(($A147-1)/12)+1,'ZC Curve'!$B$8:$B$107,'ZC Curve'!S$8:S$107,,0))^(1/12)-1</f>
        <v>0</v>
      </c>
      <c r="D147" s="42">
        <f>(1+_xlfn.XLOOKUP(INT(($A147-1)/12)+1,'ZC Curve'!$B$8:$B$107,'ZC Curve'!T$8:T$107,,0))^(1/12)-1</f>
        <v>0</v>
      </c>
      <c r="E147" s="43">
        <f t="shared" si="8"/>
        <v>1</v>
      </c>
      <c r="F147" s="43">
        <f t="shared" si="8"/>
        <v>1</v>
      </c>
      <c r="G147" s="450">
        <f t="shared" si="8"/>
        <v>1</v>
      </c>
      <c r="H147" s="453">
        <f>'Table 4 Asset Cashflows'!F125</f>
        <v>0</v>
      </c>
      <c r="I147" s="269">
        <f>'Table 4 Asset Cashflows'!C125</f>
        <v>0</v>
      </c>
      <c r="J147" s="453">
        <f>'Table 4 Asset Cashflows'!J125</f>
        <v>0</v>
      </c>
      <c r="K147" s="269">
        <f>'Table 4 Asset Cashflows'!G125</f>
        <v>0</v>
      </c>
      <c r="L147" s="453">
        <f>'Table 4 Asset Cashflows'!N125</f>
        <v>0</v>
      </c>
      <c r="M147" s="269">
        <f>'Table 4 Asset Cashflows'!K125</f>
        <v>0</v>
      </c>
      <c r="N147" s="453">
        <f>'Table 4 Asset Cashflows'!R125</f>
        <v>0</v>
      </c>
      <c r="O147" s="269">
        <f>'Table 4 Asset Cashflows'!O125</f>
        <v>0</v>
      </c>
      <c r="P147" s="453">
        <f>'Table 4 Asset Cashflows'!V125</f>
        <v>0</v>
      </c>
      <c r="Q147" s="269">
        <f>'Table 4 Asset Cashflows'!S125</f>
        <v>0</v>
      </c>
      <c r="R147" s="453">
        <f>'Table 4 Asset Cashflows'!Z125</f>
        <v>0</v>
      </c>
      <c r="S147" s="269">
        <f>'Table 4 Asset Cashflows'!W125</f>
        <v>0</v>
      </c>
      <c r="T147" s="453">
        <f>'Table 4 Asset Cashflows'!AD125</f>
        <v>0</v>
      </c>
      <c r="U147" s="269">
        <f>'Table 4 Asset Cashflows'!AA125</f>
        <v>0</v>
      </c>
    </row>
    <row r="148" spans="1:21" x14ac:dyDescent="0.25">
      <c r="A148" s="39">
        <v>108</v>
      </c>
      <c r="B148" s="42">
        <f>(1+_xlfn.XLOOKUP(INT(($A148-1)/12)+1,'ZC Curve'!$B$8:$B$107,'ZC Curve'!R$8:R$107,,0))^(1/12)-1</f>
        <v>0</v>
      </c>
      <c r="C148" s="42">
        <f>(1+_xlfn.XLOOKUP(INT(($A148-1)/12)+1,'ZC Curve'!$B$8:$B$107,'ZC Curve'!S$8:S$107,,0))^(1/12)-1</f>
        <v>0</v>
      </c>
      <c r="D148" s="42">
        <f>(1+_xlfn.XLOOKUP(INT(($A148-1)/12)+1,'ZC Curve'!$B$8:$B$107,'ZC Curve'!T$8:T$107,,0))^(1/12)-1</f>
        <v>0</v>
      </c>
      <c r="E148" s="43">
        <f t="shared" si="8"/>
        <v>1</v>
      </c>
      <c r="F148" s="43">
        <f t="shared" si="8"/>
        <v>1</v>
      </c>
      <c r="G148" s="450">
        <f t="shared" si="8"/>
        <v>1</v>
      </c>
      <c r="H148" s="453">
        <f>'Table 4 Asset Cashflows'!F126</f>
        <v>0</v>
      </c>
      <c r="I148" s="269">
        <f>'Table 4 Asset Cashflows'!C126</f>
        <v>0</v>
      </c>
      <c r="J148" s="453">
        <f>'Table 4 Asset Cashflows'!J126</f>
        <v>0</v>
      </c>
      <c r="K148" s="269">
        <f>'Table 4 Asset Cashflows'!G126</f>
        <v>0</v>
      </c>
      <c r="L148" s="453">
        <f>'Table 4 Asset Cashflows'!N126</f>
        <v>0</v>
      </c>
      <c r="M148" s="269">
        <f>'Table 4 Asset Cashflows'!K126</f>
        <v>0</v>
      </c>
      <c r="N148" s="453">
        <f>'Table 4 Asset Cashflows'!R126</f>
        <v>0</v>
      </c>
      <c r="O148" s="269">
        <f>'Table 4 Asset Cashflows'!O126</f>
        <v>0</v>
      </c>
      <c r="P148" s="453">
        <f>'Table 4 Asset Cashflows'!V126</f>
        <v>0</v>
      </c>
      <c r="Q148" s="269">
        <f>'Table 4 Asset Cashflows'!S126</f>
        <v>0</v>
      </c>
      <c r="R148" s="453">
        <f>'Table 4 Asset Cashflows'!Z126</f>
        <v>0</v>
      </c>
      <c r="S148" s="269">
        <f>'Table 4 Asset Cashflows'!W126</f>
        <v>0</v>
      </c>
      <c r="T148" s="453">
        <f>'Table 4 Asset Cashflows'!AD126</f>
        <v>0</v>
      </c>
      <c r="U148" s="269">
        <f>'Table 4 Asset Cashflows'!AA126</f>
        <v>0</v>
      </c>
    </row>
    <row r="149" spans="1:21" x14ac:dyDescent="0.25">
      <c r="A149" s="39">
        <v>109</v>
      </c>
      <c r="B149" s="42">
        <f>(1+_xlfn.XLOOKUP(INT(($A149-1)/12)+1,'ZC Curve'!$B$8:$B$107,'ZC Curve'!R$8:R$107,,0))^(1/12)-1</f>
        <v>0</v>
      </c>
      <c r="C149" s="42">
        <f>(1+_xlfn.XLOOKUP(INT(($A149-1)/12)+1,'ZC Curve'!$B$8:$B$107,'ZC Curve'!S$8:S$107,,0))^(1/12)-1</f>
        <v>0</v>
      </c>
      <c r="D149" s="42">
        <f>(1+_xlfn.XLOOKUP(INT(($A149-1)/12)+1,'ZC Curve'!$B$8:$B$107,'ZC Curve'!T$8:T$107,,0))^(1/12)-1</f>
        <v>0</v>
      </c>
      <c r="E149" s="43">
        <f t="shared" si="8"/>
        <v>1</v>
      </c>
      <c r="F149" s="43">
        <f t="shared" si="8"/>
        <v>1</v>
      </c>
      <c r="G149" s="450">
        <f t="shared" si="8"/>
        <v>1</v>
      </c>
      <c r="H149" s="453">
        <f>'Table 4 Asset Cashflows'!F127</f>
        <v>0</v>
      </c>
      <c r="I149" s="269">
        <f>'Table 4 Asset Cashflows'!C127</f>
        <v>0</v>
      </c>
      <c r="J149" s="453">
        <f>'Table 4 Asset Cashflows'!J127</f>
        <v>0</v>
      </c>
      <c r="K149" s="269">
        <f>'Table 4 Asset Cashflows'!G127</f>
        <v>0</v>
      </c>
      <c r="L149" s="453">
        <f>'Table 4 Asset Cashflows'!N127</f>
        <v>0</v>
      </c>
      <c r="M149" s="269">
        <f>'Table 4 Asset Cashflows'!K127</f>
        <v>0</v>
      </c>
      <c r="N149" s="453">
        <f>'Table 4 Asset Cashflows'!R127</f>
        <v>0</v>
      </c>
      <c r="O149" s="269">
        <f>'Table 4 Asset Cashflows'!O127</f>
        <v>0</v>
      </c>
      <c r="P149" s="453">
        <f>'Table 4 Asset Cashflows'!V127</f>
        <v>0</v>
      </c>
      <c r="Q149" s="269">
        <f>'Table 4 Asset Cashflows'!S127</f>
        <v>0</v>
      </c>
      <c r="R149" s="453">
        <f>'Table 4 Asset Cashflows'!Z127</f>
        <v>0</v>
      </c>
      <c r="S149" s="269">
        <f>'Table 4 Asset Cashflows'!W127</f>
        <v>0</v>
      </c>
      <c r="T149" s="453">
        <f>'Table 4 Asset Cashflows'!AD127</f>
        <v>0</v>
      </c>
      <c r="U149" s="269">
        <f>'Table 4 Asset Cashflows'!AA127</f>
        <v>0</v>
      </c>
    </row>
    <row r="150" spans="1:21" x14ac:dyDescent="0.25">
      <c r="A150" s="39">
        <v>110</v>
      </c>
      <c r="B150" s="42">
        <f>(1+_xlfn.XLOOKUP(INT(($A150-1)/12)+1,'ZC Curve'!$B$8:$B$107,'ZC Curve'!R$8:R$107,,0))^(1/12)-1</f>
        <v>0</v>
      </c>
      <c r="C150" s="42">
        <f>(1+_xlfn.XLOOKUP(INT(($A150-1)/12)+1,'ZC Curve'!$B$8:$B$107,'ZC Curve'!S$8:S$107,,0))^(1/12)-1</f>
        <v>0</v>
      </c>
      <c r="D150" s="42">
        <f>(1+_xlfn.XLOOKUP(INT(($A150-1)/12)+1,'ZC Curve'!$B$8:$B$107,'ZC Curve'!T$8:T$107,,0))^(1/12)-1</f>
        <v>0</v>
      </c>
      <c r="E150" s="43">
        <f t="shared" si="8"/>
        <v>1</v>
      </c>
      <c r="F150" s="43">
        <f t="shared" si="8"/>
        <v>1</v>
      </c>
      <c r="G150" s="450">
        <f t="shared" si="8"/>
        <v>1</v>
      </c>
      <c r="H150" s="453">
        <f>'Table 4 Asset Cashflows'!F128</f>
        <v>0</v>
      </c>
      <c r="I150" s="269">
        <f>'Table 4 Asset Cashflows'!C128</f>
        <v>0</v>
      </c>
      <c r="J150" s="453">
        <f>'Table 4 Asset Cashflows'!J128</f>
        <v>0</v>
      </c>
      <c r="K150" s="269">
        <f>'Table 4 Asset Cashflows'!G128</f>
        <v>0</v>
      </c>
      <c r="L150" s="453">
        <f>'Table 4 Asset Cashflows'!N128</f>
        <v>0</v>
      </c>
      <c r="M150" s="269">
        <f>'Table 4 Asset Cashflows'!K128</f>
        <v>0</v>
      </c>
      <c r="N150" s="453">
        <f>'Table 4 Asset Cashflows'!R128</f>
        <v>0</v>
      </c>
      <c r="O150" s="269">
        <f>'Table 4 Asset Cashflows'!O128</f>
        <v>0</v>
      </c>
      <c r="P150" s="453">
        <f>'Table 4 Asset Cashflows'!V128</f>
        <v>0</v>
      </c>
      <c r="Q150" s="269">
        <f>'Table 4 Asset Cashflows'!S128</f>
        <v>0</v>
      </c>
      <c r="R150" s="453">
        <f>'Table 4 Asset Cashflows'!Z128</f>
        <v>0</v>
      </c>
      <c r="S150" s="269">
        <f>'Table 4 Asset Cashflows'!W128</f>
        <v>0</v>
      </c>
      <c r="T150" s="453">
        <f>'Table 4 Asset Cashflows'!AD128</f>
        <v>0</v>
      </c>
      <c r="U150" s="269">
        <f>'Table 4 Asset Cashflows'!AA128</f>
        <v>0</v>
      </c>
    </row>
    <row r="151" spans="1:21" x14ac:dyDescent="0.25">
      <c r="A151" s="39">
        <v>111</v>
      </c>
      <c r="B151" s="42">
        <f>(1+_xlfn.XLOOKUP(INT(($A151-1)/12)+1,'ZC Curve'!$B$8:$B$107,'ZC Curve'!R$8:R$107,,0))^(1/12)-1</f>
        <v>0</v>
      </c>
      <c r="C151" s="42">
        <f>(1+_xlfn.XLOOKUP(INT(($A151-1)/12)+1,'ZC Curve'!$B$8:$B$107,'ZC Curve'!S$8:S$107,,0))^(1/12)-1</f>
        <v>0</v>
      </c>
      <c r="D151" s="42">
        <f>(1+_xlfn.XLOOKUP(INT(($A151-1)/12)+1,'ZC Curve'!$B$8:$B$107,'ZC Curve'!T$8:T$107,,0))^(1/12)-1</f>
        <v>0</v>
      </c>
      <c r="E151" s="43">
        <f t="shared" si="8"/>
        <v>1</v>
      </c>
      <c r="F151" s="43">
        <f t="shared" si="8"/>
        <v>1</v>
      </c>
      <c r="G151" s="450">
        <f t="shared" si="8"/>
        <v>1</v>
      </c>
      <c r="H151" s="453">
        <f>'Table 4 Asset Cashflows'!F129</f>
        <v>0</v>
      </c>
      <c r="I151" s="269">
        <f>'Table 4 Asset Cashflows'!C129</f>
        <v>0</v>
      </c>
      <c r="J151" s="453">
        <f>'Table 4 Asset Cashflows'!J129</f>
        <v>0</v>
      </c>
      <c r="K151" s="269">
        <f>'Table 4 Asset Cashflows'!G129</f>
        <v>0</v>
      </c>
      <c r="L151" s="453">
        <f>'Table 4 Asset Cashflows'!N129</f>
        <v>0</v>
      </c>
      <c r="M151" s="269">
        <f>'Table 4 Asset Cashflows'!K129</f>
        <v>0</v>
      </c>
      <c r="N151" s="453">
        <f>'Table 4 Asset Cashflows'!R129</f>
        <v>0</v>
      </c>
      <c r="O151" s="269">
        <f>'Table 4 Asset Cashflows'!O129</f>
        <v>0</v>
      </c>
      <c r="P151" s="453">
        <f>'Table 4 Asset Cashflows'!V129</f>
        <v>0</v>
      </c>
      <c r="Q151" s="269">
        <f>'Table 4 Asset Cashflows'!S129</f>
        <v>0</v>
      </c>
      <c r="R151" s="453">
        <f>'Table 4 Asset Cashflows'!Z129</f>
        <v>0</v>
      </c>
      <c r="S151" s="269">
        <f>'Table 4 Asset Cashflows'!W129</f>
        <v>0</v>
      </c>
      <c r="T151" s="453">
        <f>'Table 4 Asset Cashflows'!AD129</f>
        <v>0</v>
      </c>
      <c r="U151" s="269">
        <f>'Table 4 Asset Cashflows'!AA129</f>
        <v>0</v>
      </c>
    </row>
    <row r="152" spans="1:21" x14ac:dyDescent="0.25">
      <c r="A152" s="39">
        <v>112</v>
      </c>
      <c r="B152" s="42">
        <f>(1+_xlfn.XLOOKUP(INT(($A152-1)/12)+1,'ZC Curve'!$B$8:$B$107,'ZC Curve'!R$8:R$107,,0))^(1/12)-1</f>
        <v>0</v>
      </c>
      <c r="C152" s="42">
        <f>(1+_xlfn.XLOOKUP(INT(($A152-1)/12)+1,'ZC Curve'!$B$8:$B$107,'ZC Curve'!S$8:S$107,,0))^(1/12)-1</f>
        <v>0</v>
      </c>
      <c r="D152" s="42">
        <f>(1+_xlfn.XLOOKUP(INT(($A152-1)/12)+1,'ZC Curve'!$B$8:$B$107,'ZC Curve'!T$8:T$107,,0))^(1/12)-1</f>
        <v>0</v>
      </c>
      <c r="E152" s="43">
        <f t="shared" si="8"/>
        <v>1</v>
      </c>
      <c r="F152" s="43">
        <f t="shared" si="8"/>
        <v>1</v>
      </c>
      <c r="G152" s="450">
        <f t="shared" si="8"/>
        <v>1</v>
      </c>
      <c r="H152" s="453">
        <f>'Table 4 Asset Cashflows'!F130</f>
        <v>0</v>
      </c>
      <c r="I152" s="269">
        <f>'Table 4 Asset Cashflows'!C130</f>
        <v>0</v>
      </c>
      <c r="J152" s="453">
        <f>'Table 4 Asset Cashflows'!J130</f>
        <v>0</v>
      </c>
      <c r="K152" s="269">
        <f>'Table 4 Asset Cashflows'!G130</f>
        <v>0</v>
      </c>
      <c r="L152" s="453">
        <f>'Table 4 Asset Cashflows'!N130</f>
        <v>0</v>
      </c>
      <c r="M152" s="269">
        <f>'Table 4 Asset Cashflows'!K130</f>
        <v>0</v>
      </c>
      <c r="N152" s="453">
        <f>'Table 4 Asset Cashflows'!R130</f>
        <v>0</v>
      </c>
      <c r="O152" s="269">
        <f>'Table 4 Asset Cashflows'!O130</f>
        <v>0</v>
      </c>
      <c r="P152" s="453">
        <f>'Table 4 Asset Cashflows'!V130</f>
        <v>0</v>
      </c>
      <c r="Q152" s="269">
        <f>'Table 4 Asset Cashflows'!S130</f>
        <v>0</v>
      </c>
      <c r="R152" s="453">
        <f>'Table 4 Asset Cashflows'!Z130</f>
        <v>0</v>
      </c>
      <c r="S152" s="269">
        <f>'Table 4 Asset Cashflows'!W130</f>
        <v>0</v>
      </c>
      <c r="T152" s="453">
        <f>'Table 4 Asset Cashflows'!AD130</f>
        <v>0</v>
      </c>
      <c r="U152" s="269">
        <f>'Table 4 Asset Cashflows'!AA130</f>
        <v>0</v>
      </c>
    </row>
    <row r="153" spans="1:21" x14ac:dyDescent="0.25">
      <c r="A153" s="39">
        <v>113</v>
      </c>
      <c r="B153" s="42">
        <f>(1+_xlfn.XLOOKUP(INT(($A153-1)/12)+1,'ZC Curve'!$B$8:$B$107,'ZC Curve'!R$8:R$107,,0))^(1/12)-1</f>
        <v>0</v>
      </c>
      <c r="C153" s="42">
        <f>(1+_xlfn.XLOOKUP(INT(($A153-1)/12)+1,'ZC Curve'!$B$8:$B$107,'ZC Curve'!S$8:S$107,,0))^(1/12)-1</f>
        <v>0</v>
      </c>
      <c r="D153" s="42">
        <f>(1+_xlfn.XLOOKUP(INT(($A153-1)/12)+1,'ZC Curve'!$B$8:$B$107,'ZC Curve'!T$8:T$107,,0))^(1/12)-1</f>
        <v>0</v>
      </c>
      <c r="E153" s="43">
        <f t="shared" si="8"/>
        <v>1</v>
      </c>
      <c r="F153" s="43">
        <f t="shared" si="8"/>
        <v>1</v>
      </c>
      <c r="G153" s="450">
        <f t="shared" si="8"/>
        <v>1</v>
      </c>
      <c r="H153" s="453">
        <f>'Table 4 Asset Cashflows'!F131</f>
        <v>0</v>
      </c>
      <c r="I153" s="269">
        <f>'Table 4 Asset Cashflows'!C131</f>
        <v>0</v>
      </c>
      <c r="J153" s="453">
        <f>'Table 4 Asset Cashflows'!J131</f>
        <v>0</v>
      </c>
      <c r="K153" s="269">
        <f>'Table 4 Asset Cashflows'!G131</f>
        <v>0</v>
      </c>
      <c r="L153" s="453">
        <f>'Table 4 Asset Cashflows'!N131</f>
        <v>0</v>
      </c>
      <c r="M153" s="269">
        <f>'Table 4 Asset Cashflows'!K131</f>
        <v>0</v>
      </c>
      <c r="N153" s="453">
        <f>'Table 4 Asset Cashflows'!R131</f>
        <v>0</v>
      </c>
      <c r="O153" s="269">
        <f>'Table 4 Asset Cashflows'!O131</f>
        <v>0</v>
      </c>
      <c r="P153" s="453">
        <f>'Table 4 Asset Cashflows'!V131</f>
        <v>0</v>
      </c>
      <c r="Q153" s="269">
        <f>'Table 4 Asset Cashflows'!S131</f>
        <v>0</v>
      </c>
      <c r="R153" s="453">
        <f>'Table 4 Asset Cashflows'!Z131</f>
        <v>0</v>
      </c>
      <c r="S153" s="269">
        <f>'Table 4 Asset Cashflows'!W131</f>
        <v>0</v>
      </c>
      <c r="T153" s="453">
        <f>'Table 4 Asset Cashflows'!AD131</f>
        <v>0</v>
      </c>
      <c r="U153" s="269">
        <f>'Table 4 Asset Cashflows'!AA131</f>
        <v>0</v>
      </c>
    </row>
    <row r="154" spans="1:21" x14ac:dyDescent="0.25">
      <c r="A154" s="39">
        <v>114</v>
      </c>
      <c r="B154" s="42">
        <f>(1+_xlfn.XLOOKUP(INT(($A154-1)/12)+1,'ZC Curve'!$B$8:$B$107,'ZC Curve'!R$8:R$107,,0))^(1/12)-1</f>
        <v>0</v>
      </c>
      <c r="C154" s="42">
        <f>(1+_xlfn.XLOOKUP(INT(($A154-1)/12)+1,'ZC Curve'!$B$8:$B$107,'ZC Curve'!S$8:S$107,,0))^(1/12)-1</f>
        <v>0</v>
      </c>
      <c r="D154" s="42">
        <f>(1+_xlfn.XLOOKUP(INT(($A154-1)/12)+1,'ZC Curve'!$B$8:$B$107,'ZC Curve'!T$8:T$107,,0))^(1/12)-1</f>
        <v>0</v>
      </c>
      <c r="E154" s="43">
        <f t="shared" si="8"/>
        <v>1</v>
      </c>
      <c r="F154" s="43">
        <f t="shared" si="8"/>
        <v>1</v>
      </c>
      <c r="G154" s="450">
        <f t="shared" si="8"/>
        <v>1</v>
      </c>
      <c r="H154" s="453">
        <f>'Table 4 Asset Cashflows'!F132</f>
        <v>0</v>
      </c>
      <c r="I154" s="269">
        <f>'Table 4 Asset Cashflows'!C132</f>
        <v>0</v>
      </c>
      <c r="J154" s="453">
        <f>'Table 4 Asset Cashflows'!J132</f>
        <v>0</v>
      </c>
      <c r="K154" s="269">
        <f>'Table 4 Asset Cashflows'!G132</f>
        <v>0</v>
      </c>
      <c r="L154" s="453">
        <f>'Table 4 Asset Cashflows'!N132</f>
        <v>0</v>
      </c>
      <c r="M154" s="269">
        <f>'Table 4 Asset Cashflows'!K132</f>
        <v>0</v>
      </c>
      <c r="N154" s="453">
        <f>'Table 4 Asset Cashflows'!R132</f>
        <v>0</v>
      </c>
      <c r="O154" s="269">
        <f>'Table 4 Asset Cashflows'!O132</f>
        <v>0</v>
      </c>
      <c r="P154" s="453">
        <f>'Table 4 Asset Cashflows'!V132</f>
        <v>0</v>
      </c>
      <c r="Q154" s="269">
        <f>'Table 4 Asset Cashflows'!S132</f>
        <v>0</v>
      </c>
      <c r="R154" s="453">
        <f>'Table 4 Asset Cashflows'!Z132</f>
        <v>0</v>
      </c>
      <c r="S154" s="269">
        <f>'Table 4 Asset Cashflows'!W132</f>
        <v>0</v>
      </c>
      <c r="T154" s="453">
        <f>'Table 4 Asset Cashflows'!AD132</f>
        <v>0</v>
      </c>
      <c r="U154" s="269">
        <f>'Table 4 Asset Cashflows'!AA132</f>
        <v>0</v>
      </c>
    </row>
    <row r="155" spans="1:21" x14ac:dyDescent="0.25">
      <c r="A155" s="39">
        <v>115</v>
      </c>
      <c r="B155" s="42">
        <f>(1+_xlfn.XLOOKUP(INT(($A155-1)/12)+1,'ZC Curve'!$B$8:$B$107,'ZC Curve'!R$8:R$107,,0))^(1/12)-1</f>
        <v>0</v>
      </c>
      <c r="C155" s="42">
        <f>(1+_xlfn.XLOOKUP(INT(($A155-1)/12)+1,'ZC Curve'!$B$8:$B$107,'ZC Curve'!S$8:S$107,,0))^(1/12)-1</f>
        <v>0</v>
      </c>
      <c r="D155" s="42">
        <f>(1+_xlfn.XLOOKUP(INT(($A155-1)/12)+1,'ZC Curve'!$B$8:$B$107,'ZC Curve'!T$8:T$107,,0))^(1/12)-1</f>
        <v>0</v>
      </c>
      <c r="E155" s="43">
        <f t="shared" si="8"/>
        <v>1</v>
      </c>
      <c r="F155" s="43">
        <f t="shared" si="8"/>
        <v>1</v>
      </c>
      <c r="G155" s="450">
        <f t="shared" si="8"/>
        <v>1</v>
      </c>
      <c r="H155" s="453">
        <f>'Table 4 Asset Cashflows'!F133</f>
        <v>0</v>
      </c>
      <c r="I155" s="269">
        <f>'Table 4 Asset Cashflows'!C133</f>
        <v>0</v>
      </c>
      <c r="J155" s="453">
        <f>'Table 4 Asset Cashflows'!J133</f>
        <v>0</v>
      </c>
      <c r="K155" s="269">
        <f>'Table 4 Asset Cashflows'!G133</f>
        <v>0</v>
      </c>
      <c r="L155" s="453">
        <f>'Table 4 Asset Cashflows'!N133</f>
        <v>0</v>
      </c>
      <c r="M155" s="269">
        <f>'Table 4 Asset Cashflows'!K133</f>
        <v>0</v>
      </c>
      <c r="N155" s="453">
        <f>'Table 4 Asset Cashflows'!R133</f>
        <v>0</v>
      </c>
      <c r="O155" s="269">
        <f>'Table 4 Asset Cashflows'!O133</f>
        <v>0</v>
      </c>
      <c r="P155" s="453">
        <f>'Table 4 Asset Cashflows'!V133</f>
        <v>0</v>
      </c>
      <c r="Q155" s="269">
        <f>'Table 4 Asset Cashflows'!S133</f>
        <v>0</v>
      </c>
      <c r="R155" s="453">
        <f>'Table 4 Asset Cashflows'!Z133</f>
        <v>0</v>
      </c>
      <c r="S155" s="269">
        <f>'Table 4 Asset Cashflows'!W133</f>
        <v>0</v>
      </c>
      <c r="T155" s="453">
        <f>'Table 4 Asset Cashflows'!AD133</f>
        <v>0</v>
      </c>
      <c r="U155" s="269">
        <f>'Table 4 Asset Cashflows'!AA133</f>
        <v>0</v>
      </c>
    </row>
    <row r="156" spans="1:21" x14ac:dyDescent="0.25">
      <c r="A156" s="39">
        <v>116</v>
      </c>
      <c r="B156" s="42">
        <f>(1+_xlfn.XLOOKUP(INT(($A156-1)/12)+1,'ZC Curve'!$B$8:$B$107,'ZC Curve'!R$8:R$107,,0))^(1/12)-1</f>
        <v>0</v>
      </c>
      <c r="C156" s="42">
        <f>(1+_xlfn.XLOOKUP(INT(($A156-1)/12)+1,'ZC Curve'!$B$8:$B$107,'ZC Curve'!S$8:S$107,,0))^(1/12)-1</f>
        <v>0</v>
      </c>
      <c r="D156" s="42">
        <f>(1+_xlfn.XLOOKUP(INT(($A156-1)/12)+1,'ZC Curve'!$B$8:$B$107,'ZC Curve'!T$8:T$107,,0))^(1/12)-1</f>
        <v>0</v>
      </c>
      <c r="E156" s="43">
        <f t="shared" si="8"/>
        <v>1</v>
      </c>
      <c r="F156" s="43">
        <f t="shared" si="8"/>
        <v>1</v>
      </c>
      <c r="G156" s="450">
        <f t="shared" si="8"/>
        <v>1</v>
      </c>
      <c r="H156" s="453">
        <f>'Table 4 Asset Cashflows'!F134</f>
        <v>0</v>
      </c>
      <c r="I156" s="269">
        <f>'Table 4 Asset Cashflows'!C134</f>
        <v>0</v>
      </c>
      <c r="J156" s="453">
        <f>'Table 4 Asset Cashflows'!J134</f>
        <v>0</v>
      </c>
      <c r="K156" s="269">
        <f>'Table 4 Asset Cashflows'!G134</f>
        <v>0</v>
      </c>
      <c r="L156" s="453">
        <f>'Table 4 Asset Cashflows'!N134</f>
        <v>0</v>
      </c>
      <c r="M156" s="269">
        <f>'Table 4 Asset Cashflows'!K134</f>
        <v>0</v>
      </c>
      <c r="N156" s="453">
        <f>'Table 4 Asset Cashflows'!R134</f>
        <v>0</v>
      </c>
      <c r="O156" s="269">
        <f>'Table 4 Asset Cashflows'!O134</f>
        <v>0</v>
      </c>
      <c r="P156" s="453">
        <f>'Table 4 Asset Cashflows'!V134</f>
        <v>0</v>
      </c>
      <c r="Q156" s="269">
        <f>'Table 4 Asset Cashflows'!S134</f>
        <v>0</v>
      </c>
      <c r="R156" s="453">
        <f>'Table 4 Asset Cashflows'!Z134</f>
        <v>0</v>
      </c>
      <c r="S156" s="269">
        <f>'Table 4 Asset Cashflows'!W134</f>
        <v>0</v>
      </c>
      <c r="T156" s="453">
        <f>'Table 4 Asset Cashflows'!AD134</f>
        <v>0</v>
      </c>
      <c r="U156" s="269">
        <f>'Table 4 Asset Cashflows'!AA134</f>
        <v>0</v>
      </c>
    </row>
    <row r="157" spans="1:21" x14ac:dyDescent="0.25">
      <c r="A157" s="39">
        <v>117</v>
      </c>
      <c r="B157" s="42">
        <f>(1+_xlfn.XLOOKUP(INT(($A157-1)/12)+1,'ZC Curve'!$B$8:$B$107,'ZC Curve'!R$8:R$107,,0))^(1/12)-1</f>
        <v>0</v>
      </c>
      <c r="C157" s="42">
        <f>(1+_xlfn.XLOOKUP(INT(($A157-1)/12)+1,'ZC Curve'!$B$8:$B$107,'ZC Curve'!S$8:S$107,,0))^(1/12)-1</f>
        <v>0</v>
      </c>
      <c r="D157" s="42">
        <f>(1+_xlfn.XLOOKUP(INT(($A157-1)/12)+1,'ZC Curve'!$B$8:$B$107,'ZC Curve'!T$8:T$107,,0))^(1/12)-1</f>
        <v>0</v>
      </c>
      <c r="E157" s="43">
        <f t="shared" si="8"/>
        <v>1</v>
      </c>
      <c r="F157" s="43">
        <f t="shared" si="8"/>
        <v>1</v>
      </c>
      <c r="G157" s="450">
        <f t="shared" si="8"/>
        <v>1</v>
      </c>
      <c r="H157" s="453">
        <f>'Table 4 Asset Cashflows'!F135</f>
        <v>0</v>
      </c>
      <c r="I157" s="269">
        <f>'Table 4 Asset Cashflows'!C135</f>
        <v>0</v>
      </c>
      <c r="J157" s="453">
        <f>'Table 4 Asset Cashflows'!J135</f>
        <v>0</v>
      </c>
      <c r="K157" s="269">
        <f>'Table 4 Asset Cashflows'!G135</f>
        <v>0</v>
      </c>
      <c r="L157" s="453">
        <f>'Table 4 Asset Cashflows'!N135</f>
        <v>0</v>
      </c>
      <c r="M157" s="269">
        <f>'Table 4 Asset Cashflows'!K135</f>
        <v>0</v>
      </c>
      <c r="N157" s="453">
        <f>'Table 4 Asset Cashflows'!R135</f>
        <v>0</v>
      </c>
      <c r="O157" s="269">
        <f>'Table 4 Asset Cashflows'!O135</f>
        <v>0</v>
      </c>
      <c r="P157" s="453">
        <f>'Table 4 Asset Cashflows'!V135</f>
        <v>0</v>
      </c>
      <c r="Q157" s="269">
        <f>'Table 4 Asset Cashflows'!S135</f>
        <v>0</v>
      </c>
      <c r="R157" s="453">
        <f>'Table 4 Asset Cashflows'!Z135</f>
        <v>0</v>
      </c>
      <c r="S157" s="269">
        <f>'Table 4 Asset Cashflows'!W135</f>
        <v>0</v>
      </c>
      <c r="T157" s="453">
        <f>'Table 4 Asset Cashflows'!AD135</f>
        <v>0</v>
      </c>
      <c r="U157" s="269">
        <f>'Table 4 Asset Cashflows'!AA135</f>
        <v>0</v>
      </c>
    </row>
    <row r="158" spans="1:21" x14ac:dyDescent="0.25">
      <c r="A158" s="39">
        <v>118</v>
      </c>
      <c r="B158" s="42">
        <f>(1+_xlfn.XLOOKUP(INT(($A158-1)/12)+1,'ZC Curve'!$B$8:$B$107,'ZC Curve'!R$8:R$107,,0))^(1/12)-1</f>
        <v>0</v>
      </c>
      <c r="C158" s="42">
        <f>(1+_xlfn.XLOOKUP(INT(($A158-1)/12)+1,'ZC Curve'!$B$8:$B$107,'ZC Curve'!S$8:S$107,,0))^(1/12)-1</f>
        <v>0</v>
      </c>
      <c r="D158" s="42">
        <f>(1+_xlfn.XLOOKUP(INT(($A158-1)/12)+1,'ZC Curve'!$B$8:$B$107,'ZC Curve'!T$8:T$107,,0))^(1/12)-1</f>
        <v>0</v>
      </c>
      <c r="E158" s="43">
        <f t="shared" si="8"/>
        <v>1</v>
      </c>
      <c r="F158" s="43">
        <f t="shared" si="8"/>
        <v>1</v>
      </c>
      <c r="G158" s="450">
        <f t="shared" si="8"/>
        <v>1</v>
      </c>
      <c r="H158" s="453">
        <f>'Table 4 Asset Cashflows'!F136</f>
        <v>0</v>
      </c>
      <c r="I158" s="269">
        <f>'Table 4 Asset Cashflows'!C136</f>
        <v>0</v>
      </c>
      <c r="J158" s="453">
        <f>'Table 4 Asset Cashflows'!J136</f>
        <v>0</v>
      </c>
      <c r="K158" s="269">
        <f>'Table 4 Asset Cashflows'!G136</f>
        <v>0</v>
      </c>
      <c r="L158" s="453">
        <f>'Table 4 Asset Cashflows'!N136</f>
        <v>0</v>
      </c>
      <c r="M158" s="269">
        <f>'Table 4 Asset Cashflows'!K136</f>
        <v>0</v>
      </c>
      <c r="N158" s="453">
        <f>'Table 4 Asset Cashflows'!R136</f>
        <v>0</v>
      </c>
      <c r="O158" s="269">
        <f>'Table 4 Asset Cashflows'!O136</f>
        <v>0</v>
      </c>
      <c r="P158" s="453">
        <f>'Table 4 Asset Cashflows'!V136</f>
        <v>0</v>
      </c>
      <c r="Q158" s="269">
        <f>'Table 4 Asset Cashflows'!S136</f>
        <v>0</v>
      </c>
      <c r="R158" s="453">
        <f>'Table 4 Asset Cashflows'!Z136</f>
        <v>0</v>
      </c>
      <c r="S158" s="269">
        <f>'Table 4 Asset Cashflows'!W136</f>
        <v>0</v>
      </c>
      <c r="T158" s="453">
        <f>'Table 4 Asset Cashflows'!AD136</f>
        <v>0</v>
      </c>
      <c r="U158" s="269">
        <f>'Table 4 Asset Cashflows'!AA136</f>
        <v>0</v>
      </c>
    </row>
    <row r="159" spans="1:21" x14ac:dyDescent="0.25">
      <c r="A159" s="39">
        <v>119</v>
      </c>
      <c r="B159" s="42">
        <f>(1+_xlfn.XLOOKUP(INT(($A159-1)/12)+1,'ZC Curve'!$B$8:$B$107,'ZC Curve'!R$8:R$107,,0))^(1/12)-1</f>
        <v>0</v>
      </c>
      <c r="C159" s="42">
        <f>(1+_xlfn.XLOOKUP(INT(($A159-1)/12)+1,'ZC Curve'!$B$8:$B$107,'ZC Curve'!S$8:S$107,,0))^(1/12)-1</f>
        <v>0</v>
      </c>
      <c r="D159" s="42">
        <f>(1+_xlfn.XLOOKUP(INT(($A159-1)/12)+1,'ZC Curve'!$B$8:$B$107,'ZC Curve'!T$8:T$107,,0))^(1/12)-1</f>
        <v>0</v>
      </c>
      <c r="E159" s="43">
        <f t="shared" si="8"/>
        <v>1</v>
      </c>
      <c r="F159" s="43">
        <f t="shared" si="8"/>
        <v>1</v>
      </c>
      <c r="G159" s="450">
        <f t="shared" si="8"/>
        <v>1</v>
      </c>
      <c r="H159" s="453">
        <f>'Table 4 Asset Cashflows'!F137</f>
        <v>0</v>
      </c>
      <c r="I159" s="269">
        <f>'Table 4 Asset Cashflows'!C137</f>
        <v>0</v>
      </c>
      <c r="J159" s="453">
        <f>'Table 4 Asset Cashflows'!J137</f>
        <v>0</v>
      </c>
      <c r="K159" s="269">
        <f>'Table 4 Asset Cashflows'!G137</f>
        <v>0</v>
      </c>
      <c r="L159" s="453">
        <f>'Table 4 Asset Cashflows'!N137</f>
        <v>0</v>
      </c>
      <c r="M159" s="269">
        <f>'Table 4 Asset Cashflows'!K137</f>
        <v>0</v>
      </c>
      <c r="N159" s="453">
        <f>'Table 4 Asset Cashflows'!R137</f>
        <v>0</v>
      </c>
      <c r="O159" s="269">
        <f>'Table 4 Asset Cashflows'!O137</f>
        <v>0</v>
      </c>
      <c r="P159" s="453">
        <f>'Table 4 Asset Cashflows'!V137</f>
        <v>0</v>
      </c>
      <c r="Q159" s="269">
        <f>'Table 4 Asset Cashflows'!S137</f>
        <v>0</v>
      </c>
      <c r="R159" s="453">
        <f>'Table 4 Asset Cashflows'!Z137</f>
        <v>0</v>
      </c>
      <c r="S159" s="269">
        <f>'Table 4 Asset Cashflows'!W137</f>
        <v>0</v>
      </c>
      <c r="T159" s="453">
        <f>'Table 4 Asset Cashflows'!AD137</f>
        <v>0</v>
      </c>
      <c r="U159" s="269">
        <f>'Table 4 Asset Cashflows'!AA137</f>
        <v>0</v>
      </c>
    </row>
    <row r="160" spans="1:21" x14ac:dyDescent="0.25">
      <c r="A160" s="39">
        <v>120</v>
      </c>
      <c r="B160" s="42">
        <f>(1+_xlfn.XLOOKUP(INT(($A160-1)/12)+1,'ZC Curve'!$B$8:$B$107,'ZC Curve'!R$8:R$107,,0))^(1/12)-1</f>
        <v>0</v>
      </c>
      <c r="C160" s="42">
        <f>(1+_xlfn.XLOOKUP(INT(($A160-1)/12)+1,'ZC Curve'!$B$8:$B$107,'ZC Curve'!S$8:S$107,,0))^(1/12)-1</f>
        <v>0</v>
      </c>
      <c r="D160" s="42">
        <f>(1+_xlfn.XLOOKUP(INT(($A160-1)/12)+1,'ZC Curve'!$B$8:$B$107,'ZC Curve'!T$8:T$107,,0))^(1/12)-1</f>
        <v>0</v>
      </c>
      <c r="E160" s="43">
        <f t="shared" si="8"/>
        <v>1</v>
      </c>
      <c r="F160" s="43">
        <f t="shared" si="8"/>
        <v>1</v>
      </c>
      <c r="G160" s="450">
        <f t="shared" si="8"/>
        <v>1</v>
      </c>
      <c r="H160" s="453">
        <f>'Table 4 Asset Cashflows'!F138</f>
        <v>0</v>
      </c>
      <c r="I160" s="269">
        <f>'Table 4 Asset Cashflows'!C138</f>
        <v>0</v>
      </c>
      <c r="J160" s="453">
        <f>'Table 4 Asset Cashflows'!J138</f>
        <v>0</v>
      </c>
      <c r="K160" s="269">
        <f>'Table 4 Asset Cashflows'!G138</f>
        <v>0</v>
      </c>
      <c r="L160" s="453">
        <f>'Table 4 Asset Cashflows'!N138</f>
        <v>0</v>
      </c>
      <c r="M160" s="269">
        <f>'Table 4 Asset Cashflows'!K138</f>
        <v>0</v>
      </c>
      <c r="N160" s="453">
        <f>'Table 4 Asset Cashflows'!R138</f>
        <v>0</v>
      </c>
      <c r="O160" s="269">
        <f>'Table 4 Asset Cashflows'!O138</f>
        <v>0</v>
      </c>
      <c r="P160" s="453">
        <f>'Table 4 Asset Cashflows'!V138</f>
        <v>0</v>
      </c>
      <c r="Q160" s="269">
        <f>'Table 4 Asset Cashflows'!S138</f>
        <v>0</v>
      </c>
      <c r="R160" s="453">
        <f>'Table 4 Asset Cashflows'!Z138</f>
        <v>0</v>
      </c>
      <c r="S160" s="269">
        <f>'Table 4 Asset Cashflows'!W138</f>
        <v>0</v>
      </c>
      <c r="T160" s="453">
        <f>'Table 4 Asset Cashflows'!AD138</f>
        <v>0</v>
      </c>
      <c r="U160" s="269">
        <f>'Table 4 Asset Cashflows'!AA138</f>
        <v>0</v>
      </c>
    </row>
    <row r="161" spans="1:21" x14ac:dyDescent="0.25">
      <c r="A161" s="39">
        <v>121</v>
      </c>
      <c r="B161" s="42">
        <f>(1+_xlfn.XLOOKUP(INT(($A161-1)/12)+1,'ZC Curve'!$B$8:$B$107,'ZC Curve'!R$8:R$107,,0))^(1/12)-1</f>
        <v>0</v>
      </c>
      <c r="C161" s="42">
        <f>(1+_xlfn.XLOOKUP(INT(($A161-1)/12)+1,'ZC Curve'!$B$8:$B$107,'ZC Curve'!S$8:S$107,,0))^(1/12)-1</f>
        <v>0</v>
      </c>
      <c r="D161" s="42">
        <f>(1+_xlfn.XLOOKUP(INT(($A161-1)/12)+1,'ZC Curve'!$B$8:$B$107,'ZC Curve'!T$8:T$107,,0))^(1/12)-1</f>
        <v>0</v>
      </c>
      <c r="E161" s="43">
        <f t="shared" si="8"/>
        <v>1</v>
      </c>
      <c r="F161" s="43">
        <f t="shared" si="8"/>
        <v>1</v>
      </c>
      <c r="G161" s="450">
        <f t="shared" si="8"/>
        <v>1</v>
      </c>
      <c r="H161" s="453">
        <f>'Table 4 Asset Cashflows'!F139</f>
        <v>0</v>
      </c>
      <c r="I161" s="269">
        <f>'Table 4 Asset Cashflows'!C139</f>
        <v>0</v>
      </c>
      <c r="J161" s="453">
        <f>'Table 4 Asset Cashflows'!J139</f>
        <v>0</v>
      </c>
      <c r="K161" s="269">
        <f>'Table 4 Asset Cashflows'!G139</f>
        <v>0</v>
      </c>
      <c r="L161" s="453">
        <f>'Table 4 Asset Cashflows'!N139</f>
        <v>0</v>
      </c>
      <c r="M161" s="269">
        <f>'Table 4 Asset Cashflows'!K139</f>
        <v>0</v>
      </c>
      <c r="N161" s="453">
        <f>'Table 4 Asset Cashflows'!R139</f>
        <v>0</v>
      </c>
      <c r="O161" s="269">
        <f>'Table 4 Asset Cashflows'!O139</f>
        <v>0</v>
      </c>
      <c r="P161" s="453">
        <f>'Table 4 Asset Cashflows'!V139</f>
        <v>0</v>
      </c>
      <c r="Q161" s="269">
        <f>'Table 4 Asset Cashflows'!S139</f>
        <v>0</v>
      </c>
      <c r="R161" s="453">
        <f>'Table 4 Asset Cashflows'!Z139</f>
        <v>0</v>
      </c>
      <c r="S161" s="269">
        <f>'Table 4 Asset Cashflows'!W139</f>
        <v>0</v>
      </c>
      <c r="T161" s="453">
        <f>'Table 4 Asset Cashflows'!AD139</f>
        <v>0</v>
      </c>
      <c r="U161" s="269">
        <f>'Table 4 Asset Cashflows'!AA139</f>
        <v>0</v>
      </c>
    </row>
    <row r="162" spans="1:21" x14ac:dyDescent="0.25">
      <c r="A162" s="39">
        <v>122</v>
      </c>
      <c r="B162" s="42">
        <f>(1+_xlfn.XLOOKUP(INT(($A162-1)/12)+1,'ZC Curve'!$B$8:$B$107,'ZC Curve'!R$8:R$107,,0))^(1/12)-1</f>
        <v>0</v>
      </c>
      <c r="C162" s="42">
        <f>(1+_xlfn.XLOOKUP(INT(($A162-1)/12)+1,'ZC Curve'!$B$8:$B$107,'ZC Curve'!S$8:S$107,,0))^(1/12)-1</f>
        <v>0</v>
      </c>
      <c r="D162" s="42">
        <f>(1+_xlfn.XLOOKUP(INT(($A162-1)/12)+1,'ZC Curve'!$B$8:$B$107,'ZC Curve'!T$8:T$107,,0))^(1/12)-1</f>
        <v>0</v>
      </c>
      <c r="E162" s="43">
        <f t="shared" si="8"/>
        <v>1</v>
      </c>
      <c r="F162" s="43">
        <f t="shared" si="8"/>
        <v>1</v>
      </c>
      <c r="G162" s="450">
        <f t="shared" si="8"/>
        <v>1</v>
      </c>
      <c r="H162" s="453">
        <f>'Table 4 Asset Cashflows'!F140</f>
        <v>0</v>
      </c>
      <c r="I162" s="269">
        <f>'Table 4 Asset Cashflows'!C140</f>
        <v>0</v>
      </c>
      <c r="J162" s="453">
        <f>'Table 4 Asset Cashflows'!J140</f>
        <v>0</v>
      </c>
      <c r="K162" s="269">
        <f>'Table 4 Asset Cashflows'!G140</f>
        <v>0</v>
      </c>
      <c r="L162" s="453">
        <f>'Table 4 Asset Cashflows'!N140</f>
        <v>0</v>
      </c>
      <c r="M162" s="269">
        <f>'Table 4 Asset Cashflows'!K140</f>
        <v>0</v>
      </c>
      <c r="N162" s="453">
        <f>'Table 4 Asset Cashflows'!R140</f>
        <v>0</v>
      </c>
      <c r="O162" s="269">
        <f>'Table 4 Asset Cashflows'!O140</f>
        <v>0</v>
      </c>
      <c r="P162" s="453">
        <f>'Table 4 Asset Cashflows'!V140</f>
        <v>0</v>
      </c>
      <c r="Q162" s="269">
        <f>'Table 4 Asset Cashflows'!S140</f>
        <v>0</v>
      </c>
      <c r="R162" s="453">
        <f>'Table 4 Asset Cashflows'!Z140</f>
        <v>0</v>
      </c>
      <c r="S162" s="269">
        <f>'Table 4 Asset Cashflows'!W140</f>
        <v>0</v>
      </c>
      <c r="T162" s="453">
        <f>'Table 4 Asset Cashflows'!AD140</f>
        <v>0</v>
      </c>
      <c r="U162" s="269">
        <f>'Table 4 Asset Cashflows'!AA140</f>
        <v>0</v>
      </c>
    </row>
    <row r="163" spans="1:21" x14ac:dyDescent="0.25">
      <c r="A163" s="39">
        <v>123</v>
      </c>
      <c r="B163" s="42">
        <f>(1+_xlfn.XLOOKUP(INT(($A163-1)/12)+1,'ZC Curve'!$B$8:$B$107,'ZC Curve'!R$8:R$107,,0))^(1/12)-1</f>
        <v>0</v>
      </c>
      <c r="C163" s="42">
        <f>(1+_xlfn.XLOOKUP(INT(($A163-1)/12)+1,'ZC Curve'!$B$8:$B$107,'ZC Curve'!S$8:S$107,,0))^(1/12)-1</f>
        <v>0</v>
      </c>
      <c r="D163" s="42">
        <f>(1+_xlfn.XLOOKUP(INT(($A163-1)/12)+1,'ZC Curve'!$B$8:$B$107,'ZC Curve'!T$8:T$107,,0))^(1/12)-1</f>
        <v>0</v>
      </c>
      <c r="E163" s="43">
        <f t="shared" si="8"/>
        <v>1</v>
      </c>
      <c r="F163" s="43">
        <f t="shared" si="8"/>
        <v>1</v>
      </c>
      <c r="G163" s="450">
        <f t="shared" si="8"/>
        <v>1</v>
      </c>
      <c r="H163" s="453">
        <f>'Table 4 Asset Cashflows'!F141</f>
        <v>0</v>
      </c>
      <c r="I163" s="269">
        <f>'Table 4 Asset Cashflows'!C141</f>
        <v>0</v>
      </c>
      <c r="J163" s="453">
        <f>'Table 4 Asset Cashflows'!J141</f>
        <v>0</v>
      </c>
      <c r="K163" s="269">
        <f>'Table 4 Asset Cashflows'!G141</f>
        <v>0</v>
      </c>
      <c r="L163" s="453">
        <f>'Table 4 Asset Cashflows'!N141</f>
        <v>0</v>
      </c>
      <c r="M163" s="269">
        <f>'Table 4 Asset Cashflows'!K141</f>
        <v>0</v>
      </c>
      <c r="N163" s="453">
        <f>'Table 4 Asset Cashflows'!R141</f>
        <v>0</v>
      </c>
      <c r="O163" s="269">
        <f>'Table 4 Asset Cashflows'!O141</f>
        <v>0</v>
      </c>
      <c r="P163" s="453">
        <f>'Table 4 Asset Cashflows'!V141</f>
        <v>0</v>
      </c>
      <c r="Q163" s="269">
        <f>'Table 4 Asset Cashflows'!S141</f>
        <v>0</v>
      </c>
      <c r="R163" s="453">
        <f>'Table 4 Asset Cashflows'!Z141</f>
        <v>0</v>
      </c>
      <c r="S163" s="269">
        <f>'Table 4 Asset Cashflows'!W141</f>
        <v>0</v>
      </c>
      <c r="T163" s="453">
        <f>'Table 4 Asset Cashflows'!AD141</f>
        <v>0</v>
      </c>
      <c r="U163" s="269">
        <f>'Table 4 Asset Cashflows'!AA141</f>
        <v>0</v>
      </c>
    </row>
    <row r="164" spans="1:21" x14ac:dyDescent="0.25">
      <c r="A164" s="39">
        <v>124</v>
      </c>
      <c r="B164" s="42">
        <f>(1+_xlfn.XLOOKUP(INT(($A164-1)/12)+1,'ZC Curve'!$B$8:$B$107,'ZC Curve'!R$8:R$107,,0))^(1/12)-1</f>
        <v>0</v>
      </c>
      <c r="C164" s="42">
        <f>(1+_xlfn.XLOOKUP(INT(($A164-1)/12)+1,'ZC Curve'!$B$8:$B$107,'ZC Curve'!S$8:S$107,,0))^(1/12)-1</f>
        <v>0</v>
      </c>
      <c r="D164" s="42">
        <f>(1+_xlfn.XLOOKUP(INT(($A164-1)/12)+1,'ZC Curve'!$B$8:$B$107,'ZC Curve'!T$8:T$107,,0))^(1/12)-1</f>
        <v>0</v>
      </c>
      <c r="E164" s="43">
        <f t="shared" si="8"/>
        <v>1</v>
      </c>
      <c r="F164" s="43">
        <f t="shared" si="8"/>
        <v>1</v>
      </c>
      <c r="G164" s="450">
        <f t="shared" si="8"/>
        <v>1</v>
      </c>
      <c r="H164" s="453">
        <f>'Table 4 Asset Cashflows'!F142</f>
        <v>0</v>
      </c>
      <c r="I164" s="269">
        <f>'Table 4 Asset Cashflows'!C142</f>
        <v>0</v>
      </c>
      <c r="J164" s="453">
        <f>'Table 4 Asset Cashflows'!J142</f>
        <v>0</v>
      </c>
      <c r="K164" s="269">
        <f>'Table 4 Asset Cashflows'!G142</f>
        <v>0</v>
      </c>
      <c r="L164" s="453">
        <f>'Table 4 Asset Cashflows'!N142</f>
        <v>0</v>
      </c>
      <c r="M164" s="269">
        <f>'Table 4 Asset Cashflows'!K142</f>
        <v>0</v>
      </c>
      <c r="N164" s="453">
        <f>'Table 4 Asset Cashflows'!R142</f>
        <v>0</v>
      </c>
      <c r="O164" s="269">
        <f>'Table 4 Asset Cashflows'!O142</f>
        <v>0</v>
      </c>
      <c r="P164" s="453">
        <f>'Table 4 Asset Cashflows'!V142</f>
        <v>0</v>
      </c>
      <c r="Q164" s="269">
        <f>'Table 4 Asset Cashflows'!S142</f>
        <v>0</v>
      </c>
      <c r="R164" s="453">
        <f>'Table 4 Asset Cashflows'!Z142</f>
        <v>0</v>
      </c>
      <c r="S164" s="269">
        <f>'Table 4 Asset Cashflows'!W142</f>
        <v>0</v>
      </c>
      <c r="T164" s="453">
        <f>'Table 4 Asset Cashflows'!AD142</f>
        <v>0</v>
      </c>
      <c r="U164" s="269">
        <f>'Table 4 Asset Cashflows'!AA142</f>
        <v>0</v>
      </c>
    </row>
    <row r="165" spans="1:21" x14ac:dyDescent="0.25">
      <c r="A165" s="39">
        <v>125</v>
      </c>
      <c r="B165" s="42">
        <f>(1+_xlfn.XLOOKUP(INT(($A165-1)/12)+1,'ZC Curve'!$B$8:$B$107,'ZC Curve'!R$8:R$107,,0))^(1/12)-1</f>
        <v>0</v>
      </c>
      <c r="C165" s="42">
        <f>(1+_xlfn.XLOOKUP(INT(($A165-1)/12)+1,'ZC Curve'!$B$8:$B$107,'ZC Curve'!S$8:S$107,,0))^(1/12)-1</f>
        <v>0</v>
      </c>
      <c r="D165" s="42">
        <f>(1+_xlfn.XLOOKUP(INT(($A165-1)/12)+1,'ZC Curve'!$B$8:$B$107,'ZC Curve'!T$8:T$107,,0))^(1/12)-1</f>
        <v>0</v>
      </c>
      <c r="E165" s="43">
        <f t="shared" si="8"/>
        <v>1</v>
      </c>
      <c r="F165" s="43">
        <f t="shared" si="8"/>
        <v>1</v>
      </c>
      <c r="G165" s="450">
        <f t="shared" si="8"/>
        <v>1</v>
      </c>
      <c r="H165" s="453">
        <f>'Table 4 Asset Cashflows'!F143</f>
        <v>0</v>
      </c>
      <c r="I165" s="269">
        <f>'Table 4 Asset Cashflows'!C143</f>
        <v>0</v>
      </c>
      <c r="J165" s="453">
        <f>'Table 4 Asset Cashflows'!J143</f>
        <v>0</v>
      </c>
      <c r="K165" s="269">
        <f>'Table 4 Asset Cashflows'!G143</f>
        <v>0</v>
      </c>
      <c r="L165" s="453">
        <f>'Table 4 Asset Cashflows'!N143</f>
        <v>0</v>
      </c>
      <c r="M165" s="269">
        <f>'Table 4 Asset Cashflows'!K143</f>
        <v>0</v>
      </c>
      <c r="N165" s="453">
        <f>'Table 4 Asset Cashflows'!R143</f>
        <v>0</v>
      </c>
      <c r="O165" s="269">
        <f>'Table 4 Asset Cashflows'!O143</f>
        <v>0</v>
      </c>
      <c r="P165" s="453">
        <f>'Table 4 Asset Cashflows'!V143</f>
        <v>0</v>
      </c>
      <c r="Q165" s="269">
        <f>'Table 4 Asset Cashflows'!S143</f>
        <v>0</v>
      </c>
      <c r="R165" s="453">
        <f>'Table 4 Asset Cashflows'!Z143</f>
        <v>0</v>
      </c>
      <c r="S165" s="269">
        <f>'Table 4 Asset Cashflows'!W143</f>
        <v>0</v>
      </c>
      <c r="T165" s="453">
        <f>'Table 4 Asset Cashflows'!AD143</f>
        <v>0</v>
      </c>
      <c r="U165" s="269">
        <f>'Table 4 Asset Cashflows'!AA143</f>
        <v>0</v>
      </c>
    </row>
    <row r="166" spans="1:21" x14ac:dyDescent="0.25">
      <c r="A166" s="39">
        <v>126</v>
      </c>
      <c r="B166" s="42">
        <f>(1+_xlfn.XLOOKUP(INT(($A166-1)/12)+1,'ZC Curve'!$B$8:$B$107,'ZC Curve'!R$8:R$107,,0))^(1/12)-1</f>
        <v>0</v>
      </c>
      <c r="C166" s="42">
        <f>(1+_xlfn.XLOOKUP(INT(($A166-1)/12)+1,'ZC Curve'!$B$8:$B$107,'ZC Curve'!S$8:S$107,,0))^(1/12)-1</f>
        <v>0</v>
      </c>
      <c r="D166" s="42">
        <f>(1+_xlfn.XLOOKUP(INT(($A166-1)/12)+1,'ZC Curve'!$B$8:$B$107,'ZC Curve'!T$8:T$107,,0))^(1/12)-1</f>
        <v>0</v>
      </c>
      <c r="E166" s="43">
        <f t="shared" si="8"/>
        <v>1</v>
      </c>
      <c r="F166" s="43">
        <f t="shared" si="8"/>
        <v>1</v>
      </c>
      <c r="G166" s="450">
        <f t="shared" si="8"/>
        <v>1</v>
      </c>
      <c r="H166" s="453">
        <f>'Table 4 Asset Cashflows'!F144</f>
        <v>0</v>
      </c>
      <c r="I166" s="269">
        <f>'Table 4 Asset Cashflows'!C144</f>
        <v>0</v>
      </c>
      <c r="J166" s="453">
        <f>'Table 4 Asset Cashflows'!J144</f>
        <v>0</v>
      </c>
      <c r="K166" s="269">
        <f>'Table 4 Asset Cashflows'!G144</f>
        <v>0</v>
      </c>
      <c r="L166" s="453">
        <f>'Table 4 Asset Cashflows'!N144</f>
        <v>0</v>
      </c>
      <c r="M166" s="269">
        <f>'Table 4 Asset Cashflows'!K144</f>
        <v>0</v>
      </c>
      <c r="N166" s="453">
        <f>'Table 4 Asset Cashflows'!R144</f>
        <v>0</v>
      </c>
      <c r="O166" s="269">
        <f>'Table 4 Asset Cashflows'!O144</f>
        <v>0</v>
      </c>
      <c r="P166" s="453">
        <f>'Table 4 Asset Cashflows'!V144</f>
        <v>0</v>
      </c>
      <c r="Q166" s="269">
        <f>'Table 4 Asset Cashflows'!S144</f>
        <v>0</v>
      </c>
      <c r="R166" s="453">
        <f>'Table 4 Asset Cashflows'!Z144</f>
        <v>0</v>
      </c>
      <c r="S166" s="269">
        <f>'Table 4 Asset Cashflows'!W144</f>
        <v>0</v>
      </c>
      <c r="T166" s="453">
        <f>'Table 4 Asset Cashflows'!AD144</f>
        <v>0</v>
      </c>
      <c r="U166" s="269">
        <f>'Table 4 Asset Cashflows'!AA144</f>
        <v>0</v>
      </c>
    </row>
    <row r="167" spans="1:21" x14ac:dyDescent="0.25">
      <c r="A167" s="39">
        <v>127</v>
      </c>
      <c r="B167" s="42">
        <f>(1+_xlfn.XLOOKUP(INT(($A167-1)/12)+1,'ZC Curve'!$B$8:$B$107,'ZC Curve'!R$8:R$107,,0))^(1/12)-1</f>
        <v>0</v>
      </c>
      <c r="C167" s="42">
        <f>(1+_xlfn.XLOOKUP(INT(($A167-1)/12)+1,'ZC Curve'!$B$8:$B$107,'ZC Curve'!S$8:S$107,,0))^(1/12)-1</f>
        <v>0</v>
      </c>
      <c r="D167" s="42">
        <f>(1+_xlfn.XLOOKUP(INT(($A167-1)/12)+1,'ZC Curve'!$B$8:$B$107,'ZC Curve'!T$8:T$107,,0))^(1/12)-1</f>
        <v>0</v>
      </c>
      <c r="E167" s="43">
        <f t="shared" si="8"/>
        <v>1</v>
      </c>
      <c r="F167" s="43">
        <f t="shared" si="8"/>
        <v>1</v>
      </c>
      <c r="G167" s="450">
        <f t="shared" si="8"/>
        <v>1</v>
      </c>
      <c r="H167" s="453">
        <f>'Table 4 Asset Cashflows'!F145</f>
        <v>0</v>
      </c>
      <c r="I167" s="269">
        <f>'Table 4 Asset Cashflows'!C145</f>
        <v>0</v>
      </c>
      <c r="J167" s="453">
        <f>'Table 4 Asset Cashflows'!J145</f>
        <v>0</v>
      </c>
      <c r="K167" s="269">
        <f>'Table 4 Asset Cashflows'!G145</f>
        <v>0</v>
      </c>
      <c r="L167" s="453">
        <f>'Table 4 Asset Cashflows'!N145</f>
        <v>0</v>
      </c>
      <c r="M167" s="269">
        <f>'Table 4 Asset Cashflows'!K145</f>
        <v>0</v>
      </c>
      <c r="N167" s="453">
        <f>'Table 4 Asset Cashflows'!R145</f>
        <v>0</v>
      </c>
      <c r="O167" s="269">
        <f>'Table 4 Asset Cashflows'!O145</f>
        <v>0</v>
      </c>
      <c r="P167" s="453">
        <f>'Table 4 Asset Cashflows'!V145</f>
        <v>0</v>
      </c>
      <c r="Q167" s="269">
        <f>'Table 4 Asset Cashflows'!S145</f>
        <v>0</v>
      </c>
      <c r="R167" s="453">
        <f>'Table 4 Asset Cashflows'!Z145</f>
        <v>0</v>
      </c>
      <c r="S167" s="269">
        <f>'Table 4 Asset Cashflows'!W145</f>
        <v>0</v>
      </c>
      <c r="T167" s="453">
        <f>'Table 4 Asset Cashflows'!AD145</f>
        <v>0</v>
      </c>
      <c r="U167" s="269">
        <f>'Table 4 Asset Cashflows'!AA145</f>
        <v>0</v>
      </c>
    </row>
    <row r="168" spans="1:21" x14ac:dyDescent="0.25">
      <c r="A168" s="39">
        <v>128</v>
      </c>
      <c r="B168" s="42">
        <f>(1+_xlfn.XLOOKUP(INT(($A168-1)/12)+1,'ZC Curve'!$B$8:$B$107,'ZC Curve'!R$8:R$107,,0))^(1/12)-1</f>
        <v>0</v>
      </c>
      <c r="C168" s="42">
        <f>(1+_xlfn.XLOOKUP(INT(($A168-1)/12)+1,'ZC Curve'!$B$8:$B$107,'ZC Curve'!S$8:S$107,,0))^(1/12)-1</f>
        <v>0</v>
      </c>
      <c r="D168" s="42">
        <f>(1+_xlfn.XLOOKUP(INT(($A168-1)/12)+1,'ZC Curve'!$B$8:$B$107,'ZC Curve'!T$8:T$107,,0))^(1/12)-1</f>
        <v>0</v>
      </c>
      <c r="E168" s="43">
        <f t="shared" si="8"/>
        <v>1</v>
      </c>
      <c r="F168" s="43">
        <f t="shared" si="8"/>
        <v>1</v>
      </c>
      <c r="G168" s="450">
        <f t="shared" si="8"/>
        <v>1</v>
      </c>
      <c r="H168" s="453">
        <f>'Table 4 Asset Cashflows'!F146</f>
        <v>0</v>
      </c>
      <c r="I168" s="269">
        <f>'Table 4 Asset Cashflows'!C146</f>
        <v>0</v>
      </c>
      <c r="J168" s="453">
        <f>'Table 4 Asset Cashflows'!J146</f>
        <v>0</v>
      </c>
      <c r="K168" s="269">
        <f>'Table 4 Asset Cashflows'!G146</f>
        <v>0</v>
      </c>
      <c r="L168" s="453">
        <f>'Table 4 Asset Cashflows'!N146</f>
        <v>0</v>
      </c>
      <c r="M168" s="269">
        <f>'Table 4 Asset Cashflows'!K146</f>
        <v>0</v>
      </c>
      <c r="N168" s="453">
        <f>'Table 4 Asset Cashflows'!R146</f>
        <v>0</v>
      </c>
      <c r="O168" s="269">
        <f>'Table 4 Asset Cashflows'!O146</f>
        <v>0</v>
      </c>
      <c r="P168" s="453">
        <f>'Table 4 Asset Cashflows'!V146</f>
        <v>0</v>
      </c>
      <c r="Q168" s="269">
        <f>'Table 4 Asset Cashflows'!S146</f>
        <v>0</v>
      </c>
      <c r="R168" s="453">
        <f>'Table 4 Asset Cashflows'!Z146</f>
        <v>0</v>
      </c>
      <c r="S168" s="269">
        <f>'Table 4 Asset Cashflows'!W146</f>
        <v>0</v>
      </c>
      <c r="T168" s="453">
        <f>'Table 4 Asset Cashflows'!AD146</f>
        <v>0</v>
      </c>
      <c r="U168" s="269">
        <f>'Table 4 Asset Cashflows'!AA146</f>
        <v>0</v>
      </c>
    </row>
    <row r="169" spans="1:21" x14ac:dyDescent="0.25">
      <c r="A169" s="39">
        <v>129</v>
      </c>
      <c r="B169" s="42">
        <f>(1+_xlfn.XLOOKUP(INT(($A169-1)/12)+1,'ZC Curve'!$B$8:$B$107,'ZC Curve'!R$8:R$107,,0))^(1/12)-1</f>
        <v>0</v>
      </c>
      <c r="C169" s="42">
        <f>(1+_xlfn.XLOOKUP(INT(($A169-1)/12)+1,'ZC Curve'!$B$8:$B$107,'ZC Curve'!S$8:S$107,,0))^(1/12)-1</f>
        <v>0</v>
      </c>
      <c r="D169" s="42">
        <f>(1+_xlfn.XLOOKUP(INT(($A169-1)/12)+1,'ZC Curve'!$B$8:$B$107,'ZC Curve'!T$8:T$107,,0))^(1/12)-1</f>
        <v>0</v>
      </c>
      <c r="E169" s="43">
        <f t="shared" si="8"/>
        <v>1</v>
      </c>
      <c r="F169" s="43">
        <f t="shared" si="8"/>
        <v>1</v>
      </c>
      <c r="G169" s="450">
        <f t="shared" si="8"/>
        <v>1</v>
      </c>
      <c r="H169" s="453">
        <f>'Table 4 Asset Cashflows'!F147</f>
        <v>0</v>
      </c>
      <c r="I169" s="269">
        <f>'Table 4 Asset Cashflows'!C147</f>
        <v>0</v>
      </c>
      <c r="J169" s="453">
        <f>'Table 4 Asset Cashflows'!J147</f>
        <v>0</v>
      </c>
      <c r="K169" s="269">
        <f>'Table 4 Asset Cashflows'!G147</f>
        <v>0</v>
      </c>
      <c r="L169" s="453">
        <f>'Table 4 Asset Cashflows'!N147</f>
        <v>0</v>
      </c>
      <c r="M169" s="269">
        <f>'Table 4 Asset Cashflows'!K147</f>
        <v>0</v>
      </c>
      <c r="N169" s="453">
        <f>'Table 4 Asset Cashflows'!R147</f>
        <v>0</v>
      </c>
      <c r="O169" s="269">
        <f>'Table 4 Asset Cashflows'!O147</f>
        <v>0</v>
      </c>
      <c r="P169" s="453">
        <f>'Table 4 Asset Cashflows'!V147</f>
        <v>0</v>
      </c>
      <c r="Q169" s="269">
        <f>'Table 4 Asset Cashflows'!S147</f>
        <v>0</v>
      </c>
      <c r="R169" s="453">
        <f>'Table 4 Asset Cashflows'!Z147</f>
        <v>0</v>
      </c>
      <c r="S169" s="269">
        <f>'Table 4 Asset Cashflows'!W147</f>
        <v>0</v>
      </c>
      <c r="T169" s="453">
        <f>'Table 4 Asset Cashflows'!AD147</f>
        <v>0</v>
      </c>
      <c r="U169" s="269">
        <f>'Table 4 Asset Cashflows'!AA147</f>
        <v>0</v>
      </c>
    </row>
    <row r="170" spans="1:21" x14ac:dyDescent="0.25">
      <c r="A170" s="39">
        <v>130</v>
      </c>
      <c r="B170" s="42">
        <f>(1+_xlfn.XLOOKUP(INT(($A170-1)/12)+1,'ZC Curve'!$B$8:$B$107,'ZC Curve'!R$8:R$107,,0))^(1/12)-1</f>
        <v>0</v>
      </c>
      <c r="C170" s="42">
        <f>(1+_xlfn.XLOOKUP(INT(($A170-1)/12)+1,'ZC Curve'!$B$8:$B$107,'ZC Curve'!S$8:S$107,,0))^(1/12)-1</f>
        <v>0</v>
      </c>
      <c r="D170" s="42">
        <f>(1+_xlfn.XLOOKUP(INT(($A170-1)/12)+1,'ZC Curve'!$B$8:$B$107,'ZC Curve'!T$8:T$107,,0))^(1/12)-1</f>
        <v>0</v>
      </c>
      <c r="E170" s="43">
        <f t="shared" si="8"/>
        <v>1</v>
      </c>
      <c r="F170" s="43">
        <f t="shared" si="8"/>
        <v>1</v>
      </c>
      <c r="G170" s="450">
        <f t="shared" si="8"/>
        <v>1</v>
      </c>
      <c r="H170" s="453">
        <f>'Table 4 Asset Cashflows'!F148</f>
        <v>0</v>
      </c>
      <c r="I170" s="269">
        <f>'Table 4 Asset Cashflows'!C148</f>
        <v>0</v>
      </c>
      <c r="J170" s="453">
        <f>'Table 4 Asset Cashflows'!J148</f>
        <v>0</v>
      </c>
      <c r="K170" s="269">
        <f>'Table 4 Asset Cashflows'!G148</f>
        <v>0</v>
      </c>
      <c r="L170" s="453">
        <f>'Table 4 Asset Cashflows'!N148</f>
        <v>0</v>
      </c>
      <c r="M170" s="269">
        <f>'Table 4 Asset Cashflows'!K148</f>
        <v>0</v>
      </c>
      <c r="N170" s="453">
        <f>'Table 4 Asset Cashflows'!R148</f>
        <v>0</v>
      </c>
      <c r="O170" s="269">
        <f>'Table 4 Asset Cashflows'!O148</f>
        <v>0</v>
      </c>
      <c r="P170" s="453">
        <f>'Table 4 Asset Cashflows'!V148</f>
        <v>0</v>
      </c>
      <c r="Q170" s="269">
        <f>'Table 4 Asset Cashflows'!S148</f>
        <v>0</v>
      </c>
      <c r="R170" s="453">
        <f>'Table 4 Asset Cashflows'!Z148</f>
        <v>0</v>
      </c>
      <c r="S170" s="269">
        <f>'Table 4 Asset Cashflows'!W148</f>
        <v>0</v>
      </c>
      <c r="T170" s="453">
        <f>'Table 4 Asset Cashflows'!AD148</f>
        <v>0</v>
      </c>
      <c r="U170" s="269">
        <f>'Table 4 Asset Cashflows'!AA148</f>
        <v>0</v>
      </c>
    </row>
    <row r="171" spans="1:21" x14ac:dyDescent="0.25">
      <c r="A171" s="39">
        <v>131</v>
      </c>
      <c r="B171" s="42">
        <f>(1+_xlfn.XLOOKUP(INT(($A171-1)/12)+1,'ZC Curve'!$B$8:$B$107,'ZC Curve'!R$8:R$107,,0))^(1/12)-1</f>
        <v>0</v>
      </c>
      <c r="C171" s="42">
        <f>(1+_xlfn.XLOOKUP(INT(($A171-1)/12)+1,'ZC Curve'!$B$8:$B$107,'ZC Curve'!S$8:S$107,,0))^(1/12)-1</f>
        <v>0</v>
      </c>
      <c r="D171" s="42">
        <f>(1+_xlfn.XLOOKUP(INT(($A171-1)/12)+1,'ZC Curve'!$B$8:$B$107,'ZC Curve'!T$8:T$107,,0))^(1/12)-1</f>
        <v>0</v>
      </c>
      <c r="E171" s="43">
        <f t="shared" si="8"/>
        <v>1</v>
      </c>
      <c r="F171" s="43">
        <f t="shared" si="8"/>
        <v>1</v>
      </c>
      <c r="G171" s="450">
        <f t="shared" si="8"/>
        <v>1</v>
      </c>
      <c r="H171" s="453">
        <f>'Table 4 Asset Cashflows'!F149</f>
        <v>0</v>
      </c>
      <c r="I171" s="269">
        <f>'Table 4 Asset Cashflows'!C149</f>
        <v>0</v>
      </c>
      <c r="J171" s="453">
        <f>'Table 4 Asset Cashflows'!J149</f>
        <v>0</v>
      </c>
      <c r="K171" s="269">
        <f>'Table 4 Asset Cashflows'!G149</f>
        <v>0</v>
      </c>
      <c r="L171" s="453">
        <f>'Table 4 Asset Cashflows'!N149</f>
        <v>0</v>
      </c>
      <c r="M171" s="269">
        <f>'Table 4 Asset Cashflows'!K149</f>
        <v>0</v>
      </c>
      <c r="N171" s="453">
        <f>'Table 4 Asset Cashflows'!R149</f>
        <v>0</v>
      </c>
      <c r="O171" s="269">
        <f>'Table 4 Asset Cashflows'!O149</f>
        <v>0</v>
      </c>
      <c r="P171" s="453">
        <f>'Table 4 Asset Cashflows'!V149</f>
        <v>0</v>
      </c>
      <c r="Q171" s="269">
        <f>'Table 4 Asset Cashflows'!S149</f>
        <v>0</v>
      </c>
      <c r="R171" s="453">
        <f>'Table 4 Asset Cashflows'!Z149</f>
        <v>0</v>
      </c>
      <c r="S171" s="269">
        <f>'Table 4 Asset Cashflows'!W149</f>
        <v>0</v>
      </c>
      <c r="T171" s="453">
        <f>'Table 4 Asset Cashflows'!AD149</f>
        <v>0</v>
      </c>
      <c r="U171" s="269">
        <f>'Table 4 Asset Cashflows'!AA149</f>
        <v>0</v>
      </c>
    </row>
    <row r="172" spans="1:21" x14ac:dyDescent="0.25">
      <c r="A172" s="39">
        <v>132</v>
      </c>
      <c r="B172" s="42">
        <f>(1+_xlfn.XLOOKUP(INT(($A172-1)/12)+1,'ZC Curve'!$B$8:$B$107,'ZC Curve'!R$8:R$107,,0))^(1/12)-1</f>
        <v>0</v>
      </c>
      <c r="C172" s="42">
        <f>(1+_xlfn.XLOOKUP(INT(($A172-1)/12)+1,'ZC Curve'!$B$8:$B$107,'ZC Curve'!S$8:S$107,,0))^(1/12)-1</f>
        <v>0</v>
      </c>
      <c r="D172" s="42">
        <f>(1+_xlfn.XLOOKUP(INT(($A172-1)/12)+1,'ZC Curve'!$B$8:$B$107,'ZC Curve'!T$8:T$107,,0))^(1/12)-1</f>
        <v>0</v>
      </c>
      <c r="E172" s="43">
        <f t="shared" ref="E172:G235" si="9">E171/(1+B172)</f>
        <v>1</v>
      </c>
      <c r="F172" s="43">
        <f t="shared" si="9"/>
        <v>1</v>
      </c>
      <c r="G172" s="450">
        <f t="shared" si="9"/>
        <v>1</v>
      </c>
      <c r="H172" s="453">
        <f>'Table 4 Asset Cashflows'!F150</f>
        <v>0</v>
      </c>
      <c r="I172" s="269">
        <f>'Table 4 Asset Cashflows'!C150</f>
        <v>0</v>
      </c>
      <c r="J172" s="453">
        <f>'Table 4 Asset Cashflows'!J150</f>
        <v>0</v>
      </c>
      <c r="K172" s="269">
        <f>'Table 4 Asset Cashflows'!G150</f>
        <v>0</v>
      </c>
      <c r="L172" s="453">
        <f>'Table 4 Asset Cashflows'!N150</f>
        <v>0</v>
      </c>
      <c r="M172" s="269">
        <f>'Table 4 Asset Cashflows'!K150</f>
        <v>0</v>
      </c>
      <c r="N172" s="453">
        <f>'Table 4 Asset Cashflows'!R150</f>
        <v>0</v>
      </c>
      <c r="O172" s="269">
        <f>'Table 4 Asset Cashflows'!O150</f>
        <v>0</v>
      </c>
      <c r="P172" s="453">
        <f>'Table 4 Asset Cashflows'!V150</f>
        <v>0</v>
      </c>
      <c r="Q172" s="269">
        <f>'Table 4 Asset Cashflows'!S150</f>
        <v>0</v>
      </c>
      <c r="R172" s="453">
        <f>'Table 4 Asset Cashflows'!Z150</f>
        <v>0</v>
      </c>
      <c r="S172" s="269">
        <f>'Table 4 Asset Cashflows'!W150</f>
        <v>0</v>
      </c>
      <c r="T172" s="453">
        <f>'Table 4 Asset Cashflows'!AD150</f>
        <v>0</v>
      </c>
      <c r="U172" s="269">
        <f>'Table 4 Asset Cashflows'!AA150</f>
        <v>0</v>
      </c>
    </row>
    <row r="173" spans="1:21" x14ac:dyDescent="0.25">
      <c r="A173" s="39">
        <v>133</v>
      </c>
      <c r="B173" s="42">
        <f>(1+_xlfn.XLOOKUP(INT(($A173-1)/12)+1,'ZC Curve'!$B$8:$B$107,'ZC Curve'!R$8:R$107,,0))^(1/12)-1</f>
        <v>0</v>
      </c>
      <c r="C173" s="42">
        <f>(1+_xlfn.XLOOKUP(INT(($A173-1)/12)+1,'ZC Curve'!$B$8:$B$107,'ZC Curve'!S$8:S$107,,0))^(1/12)-1</f>
        <v>0</v>
      </c>
      <c r="D173" s="42">
        <f>(1+_xlfn.XLOOKUP(INT(($A173-1)/12)+1,'ZC Curve'!$B$8:$B$107,'ZC Curve'!T$8:T$107,,0))^(1/12)-1</f>
        <v>0</v>
      </c>
      <c r="E173" s="43">
        <f t="shared" si="9"/>
        <v>1</v>
      </c>
      <c r="F173" s="43">
        <f t="shared" si="9"/>
        <v>1</v>
      </c>
      <c r="G173" s="450">
        <f t="shared" si="9"/>
        <v>1</v>
      </c>
      <c r="H173" s="453">
        <f>'Table 4 Asset Cashflows'!F151</f>
        <v>0</v>
      </c>
      <c r="I173" s="269">
        <f>'Table 4 Asset Cashflows'!C151</f>
        <v>0</v>
      </c>
      <c r="J173" s="453">
        <f>'Table 4 Asset Cashflows'!J151</f>
        <v>0</v>
      </c>
      <c r="K173" s="269">
        <f>'Table 4 Asset Cashflows'!G151</f>
        <v>0</v>
      </c>
      <c r="L173" s="453">
        <f>'Table 4 Asset Cashflows'!N151</f>
        <v>0</v>
      </c>
      <c r="M173" s="269">
        <f>'Table 4 Asset Cashflows'!K151</f>
        <v>0</v>
      </c>
      <c r="N173" s="453">
        <f>'Table 4 Asset Cashflows'!R151</f>
        <v>0</v>
      </c>
      <c r="O173" s="269">
        <f>'Table 4 Asset Cashflows'!O151</f>
        <v>0</v>
      </c>
      <c r="P173" s="453">
        <f>'Table 4 Asset Cashflows'!V151</f>
        <v>0</v>
      </c>
      <c r="Q173" s="269">
        <f>'Table 4 Asset Cashflows'!S151</f>
        <v>0</v>
      </c>
      <c r="R173" s="453">
        <f>'Table 4 Asset Cashflows'!Z151</f>
        <v>0</v>
      </c>
      <c r="S173" s="269">
        <f>'Table 4 Asset Cashflows'!W151</f>
        <v>0</v>
      </c>
      <c r="T173" s="453">
        <f>'Table 4 Asset Cashflows'!AD151</f>
        <v>0</v>
      </c>
      <c r="U173" s="269">
        <f>'Table 4 Asset Cashflows'!AA151</f>
        <v>0</v>
      </c>
    </row>
    <row r="174" spans="1:21" x14ac:dyDescent="0.25">
      <c r="A174" s="39">
        <v>134</v>
      </c>
      <c r="B174" s="42">
        <f>(1+_xlfn.XLOOKUP(INT(($A174-1)/12)+1,'ZC Curve'!$B$8:$B$107,'ZC Curve'!R$8:R$107,,0))^(1/12)-1</f>
        <v>0</v>
      </c>
      <c r="C174" s="42">
        <f>(1+_xlfn.XLOOKUP(INT(($A174-1)/12)+1,'ZC Curve'!$B$8:$B$107,'ZC Curve'!S$8:S$107,,0))^(1/12)-1</f>
        <v>0</v>
      </c>
      <c r="D174" s="42">
        <f>(1+_xlfn.XLOOKUP(INT(($A174-1)/12)+1,'ZC Curve'!$B$8:$B$107,'ZC Curve'!T$8:T$107,,0))^(1/12)-1</f>
        <v>0</v>
      </c>
      <c r="E174" s="43">
        <f t="shared" si="9"/>
        <v>1</v>
      </c>
      <c r="F174" s="43">
        <f t="shared" si="9"/>
        <v>1</v>
      </c>
      <c r="G174" s="450">
        <f t="shared" si="9"/>
        <v>1</v>
      </c>
      <c r="H174" s="453">
        <f>'Table 4 Asset Cashflows'!F152</f>
        <v>0</v>
      </c>
      <c r="I174" s="269">
        <f>'Table 4 Asset Cashflows'!C152</f>
        <v>0</v>
      </c>
      <c r="J174" s="453">
        <f>'Table 4 Asset Cashflows'!J152</f>
        <v>0</v>
      </c>
      <c r="K174" s="269">
        <f>'Table 4 Asset Cashflows'!G152</f>
        <v>0</v>
      </c>
      <c r="L174" s="453">
        <f>'Table 4 Asset Cashflows'!N152</f>
        <v>0</v>
      </c>
      <c r="M174" s="269">
        <f>'Table 4 Asset Cashflows'!K152</f>
        <v>0</v>
      </c>
      <c r="N174" s="453">
        <f>'Table 4 Asset Cashflows'!R152</f>
        <v>0</v>
      </c>
      <c r="O174" s="269">
        <f>'Table 4 Asset Cashflows'!O152</f>
        <v>0</v>
      </c>
      <c r="P174" s="453">
        <f>'Table 4 Asset Cashflows'!V152</f>
        <v>0</v>
      </c>
      <c r="Q174" s="269">
        <f>'Table 4 Asset Cashflows'!S152</f>
        <v>0</v>
      </c>
      <c r="R174" s="453">
        <f>'Table 4 Asset Cashflows'!Z152</f>
        <v>0</v>
      </c>
      <c r="S174" s="269">
        <f>'Table 4 Asset Cashflows'!W152</f>
        <v>0</v>
      </c>
      <c r="T174" s="453">
        <f>'Table 4 Asset Cashflows'!AD152</f>
        <v>0</v>
      </c>
      <c r="U174" s="269">
        <f>'Table 4 Asset Cashflows'!AA152</f>
        <v>0</v>
      </c>
    </row>
    <row r="175" spans="1:21" x14ac:dyDescent="0.25">
      <c r="A175" s="39">
        <v>135</v>
      </c>
      <c r="B175" s="42">
        <f>(1+_xlfn.XLOOKUP(INT(($A175-1)/12)+1,'ZC Curve'!$B$8:$B$107,'ZC Curve'!R$8:R$107,,0))^(1/12)-1</f>
        <v>0</v>
      </c>
      <c r="C175" s="42">
        <f>(1+_xlfn.XLOOKUP(INT(($A175-1)/12)+1,'ZC Curve'!$B$8:$B$107,'ZC Curve'!S$8:S$107,,0))^(1/12)-1</f>
        <v>0</v>
      </c>
      <c r="D175" s="42">
        <f>(1+_xlfn.XLOOKUP(INT(($A175-1)/12)+1,'ZC Curve'!$B$8:$B$107,'ZC Curve'!T$8:T$107,,0))^(1/12)-1</f>
        <v>0</v>
      </c>
      <c r="E175" s="43">
        <f t="shared" si="9"/>
        <v>1</v>
      </c>
      <c r="F175" s="43">
        <f t="shared" si="9"/>
        <v>1</v>
      </c>
      <c r="G175" s="450">
        <f t="shared" si="9"/>
        <v>1</v>
      </c>
      <c r="H175" s="453">
        <f>'Table 4 Asset Cashflows'!F153</f>
        <v>0</v>
      </c>
      <c r="I175" s="269">
        <f>'Table 4 Asset Cashflows'!C153</f>
        <v>0</v>
      </c>
      <c r="J175" s="453">
        <f>'Table 4 Asset Cashflows'!J153</f>
        <v>0</v>
      </c>
      <c r="K175" s="269">
        <f>'Table 4 Asset Cashflows'!G153</f>
        <v>0</v>
      </c>
      <c r="L175" s="453">
        <f>'Table 4 Asset Cashflows'!N153</f>
        <v>0</v>
      </c>
      <c r="M175" s="269">
        <f>'Table 4 Asset Cashflows'!K153</f>
        <v>0</v>
      </c>
      <c r="N175" s="453">
        <f>'Table 4 Asset Cashflows'!R153</f>
        <v>0</v>
      </c>
      <c r="O175" s="269">
        <f>'Table 4 Asset Cashflows'!O153</f>
        <v>0</v>
      </c>
      <c r="P175" s="453">
        <f>'Table 4 Asset Cashflows'!V153</f>
        <v>0</v>
      </c>
      <c r="Q175" s="269">
        <f>'Table 4 Asset Cashflows'!S153</f>
        <v>0</v>
      </c>
      <c r="R175" s="453">
        <f>'Table 4 Asset Cashflows'!Z153</f>
        <v>0</v>
      </c>
      <c r="S175" s="269">
        <f>'Table 4 Asset Cashflows'!W153</f>
        <v>0</v>
      </c>
      <c r="T175" s="453">
        <f>'Table 4 Asset Cashflows'!AD153</f>
        <v>0</v>
      </c>
      <c r="U175" s="269">
        <f>'Table 4 Asset Cashflows'!AA153</f>
        <v>0</v>
      </c>
    </row>
    <row r="176" spans="1:21" x14ac:dyDescent="0.25">
      <c r="A176" s="39">
        <v>136</v>
      </c>
      <c r="B176" s="42">
        <f>(1+_xlfn.XLOOKUP(INT(($A176-1)/12)+1,'ZC Curve'!$B$8:$B$107,'ZC Curve'!R$8:R$107,,0))^(1/12)-1</f>
        <v>0</v>
      </c>
      <c r="C176" s="42">
        <f>(1+_xlfn.XLOOKUP(INT(($A176-1)/12)+1,'ZC Curve'!$B$8:$B$107,'ZC Curve'!S$8:S$107,,0))^(1/12)-1</f>
        <v>0</v>
      </c>
      <c r="D176" s="42">
        <f>(1+_xlfn.XLOOKUP(INT(($A176-1)/12)+1,'ZC Curve'!$B$8:$B$107,'ZC Curve'!T$8:T$107,,0))^(1/12)-1</f>
        <v>0</v>
      </c>
      <c r="E176" s="43">
        <f t="shared" si="9"/>
        <v>1</v>
      </c>
      <c r="F176" s="43">
        <f t="shared" si="9"/>
        <v>1</v>
      </c>
      <c r="G176" s="450">
        <f t="shared" si="9"/>
        <v>1</v>
      </c>
      <c r="H176" s="453">
        <f>'Table 4 Asset Cashflows'!F154</f>
        <v>0</v>
      </c>
      <c r="I176" s="269">
        <f>'Table 4 Asset Cashflows'!C154</f>
        <v>0</v>
      </c>
      <c r="J176" s="453">
        <f>'Table 4 Asset Cashflows'!J154</f>
        <v>0</v>
      </c>
      <c r="K176" s="269">
        <f>'Table 4 Asset Cashflows'!G154</f>
        <v>0</v>
      </c>
      <c r="L176" s="453">
        <f>'Table 4 Asset Cashflows'!N154</f>
        <v>0</v>
      </c>
      <c r="M176" s="269">
        <f>'Table 4 Asset Cashflows'!K154</f>
        <v>0</v>
      </c>
      <c r="N176" s="453">
        <f>'Table 4 Asset Cashflows'!R154</f>
        <v>0</v>
      </c>
      <c r="O176" s="269">
        <f>'Table 4 Asset Cashflows'!O154</f>
        <v>0</v>
      </c>
      <c r="P176" s="453">
        <f>'Table 4 Asset Cashflows'!V154</f>
        <v>0</v>
      </c>
      <c r="Q176" s="269">
        <f>'Table 4 Asset Cashflows'!S154</f>
        <v>0</v>
      </c>
      <c r="R176" s="453">
        <f>'Table 4 Asset Cashflows'!Z154</f>
        <v>0</v>
      </c>
      <c r="S176" s="269">
        <f>'Table 4 Asset Cashflows'!W154</f>
        <v>0</v>
      </c>
      <c r="T176" s="453">
        <f>'Table 4 Asset Cashflows'!AD154</f>
        <v>0</v>
      </c>
      <c r="U176" s="269">
        <f>'Table 4 Asset Cashflows'!AA154</f>
        <v>0</v>
      </c>
    </row>
    <row r="177" spans="1:21" x14ac:dyDescent="0.25">
      <c r="A177" s="39">
        <v>137</v>
      </c>
      <c r="B177" s="42">
        <f>(1+_xlfn.XLOOKUP(INT(($A177-1)/12)+1,'ZC Curve'!$B$8:$B$107,'ZC Curve'!R$8:R$107,,0))^(1/12)-1</f>
        <v>0</v>
      </c>
      <c r="C177" s="42">
        <f>(1+_xlfn.XLOOKUP(INT(($A177-1)/12)+1,'ZC Curve'!$B$8:$B$107,'ZC Curve'!S$8:S$107,,0))^(1/12)-1</f>
        <v>0</v>
      </c>
      <c r="D177" s="42">
        <f>(1+_xlfn.XLOOKUP(INT(($A177-1)/12)+1,'ZC Curve'!$B$8:$B$107,'ZC Curve'!T$8:T$107,,0))^(1/12)-1</f>
        <v>0</v>
      </c>
      <c r="E177" s="43">
        <f t="shared" si="9"/>
        <v>1</v>
      </c>
      <c r="F177" s="43">
        <f t="shared" si="9"/>
        <v>1</v>
      </c>
      <c r="G177" s="450">
        <f t="shared" si="9"/>
        <v>1</v>
      </c>
      <c r="H177" s="453">
        <f>'Table 4 Asset Cashflows'!F155</f>
        <v>0</v>
      </c>
      <c r="I177" s="269">
        <f>'Table 4 Asset Cashflows'!C155</f>
        <v>0</v>
      </c>
      <c r="J177" s="453">
        <f>'Table 4 Asset Cashflows'!J155</f>
        <v>0</v>
      </c>
      <c r="K177" s="269">
        <f>'Table 4 Asset Cashflows'!G155</f>
        <v>0</v>
      </c>
      <c r="L177" s="453">
        <f>'Table 4 Asset Cashflows'!N155</f>
        <v>0</v>
      </c>
      <c r="M177" s="269">
        <f>'Table 4 Asset Cashflows'!K155</f>
        <v>0</v>
      </c>
      <c r="N177" s="453">
        <f>'Table 4 Asset Cashflows'!R155</f>
        <v>0</v>
      </c>
      <c r="O177" s="269">
        <f>'Table 4 Asset Cashflows'!O155</f>
        <v>0</v>
      </c>
      <c r="P177" s="453">
        <f>'Table 4 Asset Cashflows'!V155</f>
        <v>0</v>
      </c>
      <c r="Q177" s="269">
        <f>'Table 4 Asset Cashflows'!S155</f>
        <v>0</v>
      </c>
      <c r="R177" s="453">
        <f>'Table 4 Asset Cashflows'!Z155</f>
        <v>0</v>
      </c>
      <c r="S177" s="269">
        <f>'Table 4 Asset Cashflows'!W155</f>
        <v>0</v>
      </c>
      <c r="T177" s="453">
        <f>'Table 4 Asset Cashflows'!AD155</f>
        <v>0</v>
      </c>
      <c r="U177" s="269">
        <f>'Table 4 Asset Cashflows'!AA155</f>
        <v>0</v>
      </c>
    </row>
    <row r="178" spans="1:21" x14ac:dyDescent="0.25">
      <c r="A178" s="39">
        <v>138</v>
      </c>
      <c r="B178" s="42">
        <f>(1+_xlfn.XLOOKUP(INT(($A178-1)/12)+1,'ZC Curve'!$B$8:$B$107,'ZC Curve'!R$8:R$107,,0))^(1/12)-1</f>
        <v>0</v>
      </c>
      <c r="C178" s="42">
        <f>(1+_xlfn.XLOOKUP(INT(($A178-1)/12)+1,'ZC Curve'!$B$8:$B$107,'ZC Curve'!S$8:S$107,,0))^(1/12)-1</f>
        <v>0</v>
      </c>
      <c r="D178" s="42">
        <f>(1+_xlfn.XLOOKUP(INT(($A178-1)/12)+1,'ZC Curve'!$B$8:$B$107,'ZC Curve'!T$8:T$107,,0))^(1/12)-1</f>
        <v>0</v>
      </c>
      <c r="E178" s="43">
        <f t="shared" si="9"/>
        <v>1</v>
      </c>
      <c r="F178" s="43">
        <f t="shared" si="9"/>
        <v>1</v>
      </c>
      <c r="G178" s="450">
        <f t="shared" si="9"/>
        <v>1</v>
      </c>
      <c r="H178" s="453">
        <f>'Table 4 Asset Cashflows'!F156</f>
        <v>0</v>
      </c>
      <c r="I178" s="269">
        <f>'Table 4 Asset Cashflows'!C156</f>
        <v>0</v>
      </c>
      <c r="J178" s="453">
        <f>'Table 4 Asset Cashflows'!J156</f>
        <v>0</v>
      </c>
      <c r="K178" s="269">
        <f>'Table 4 Asset Cashflows'!G156</f>
        <v>0</v>
      </c>
      <c r="L178" s="453">
        <f>'Table 4 Asset Cashflows'!N156</f>
        <v>0</v>
      </c>
      <c r="M178" s="269">
        <f>'Table 4 Asset Cashflows'!K156</f>
        <v>0</v>
      </c>
      <c r="N178" s="453">
        <f>'Table 4 Asset Cashflows'!R156</f>
        <v>0</v>
      </c>
      <c r="O178" s="269">
        <f>'Table 4 Asset Cashflows'!O156</f>
        <v>0</v>
      </c>
      <c r="P178" s="453">
        <f>'Table 4 Asset Cashflows'!V156</f>
        <v>0</v>
      </c>
      <c r="Q178" s="269">
        <f>'Table 4 Asset Cashflows'!S156</f>
        <v>0</v>
      </c>
      <c r="R178" s="453">
        <f>'Table 4 Asset Cashflows'!Z156</f>
        <v>0</v>
      </c>
      <c r="S178" s="269">
        <f>'Table 4 Asset Cashflows'!W156</f>
        <v>0</v>
      </c>
      <c r="T178" s="453">
        <f>'Table 4 Asset Cashflows'!AD156</f>
        <v>0</v>
      </c>
      <c r="U178" s="269">
        <f>'Table 4 Asset Cashflows'!AA156</f>
        <v>0</v>
      </c>
    </row>
    <row r="179" spans="1:21" x14ac:dyDescent="0.25">
      <c r="A179" s="39">
        <v>139</v>
      </c>
      <c r="B179" s="42">
        <f>(1+_xlfn.XLOOKUP(INT(($A179-1)/12)+1,'ZC Curve'!$B$8:$B$107,'ZC Curve'!R$8:R$107,,0))^(1/12)-1</f>
        <v>0</v>
      </c>
      <c r="C179" s="42">
        <f>(1+_xlfn.XLOOKUP(INT(($A179-1)/12)+1,'ZC Curve'!$B$8:$B$107,'ZC Curve'!S$8:S$107,,0))^(1/12)-1</f>
        <v>0</v>
      </c>
      <c r="D179" s="42">
        <f>(1+_xlfn.XLOOKUP(INT(($A179-1)/12)+1,'ZC Curve'!$B$8:$B$107,'ZC Curve'!T$8:T$107,,0))^(1/12)-1</f>
        <v>0</v>
      </c>
      <c r="E179" s="43">
        <f t="shared" si="9"/>
        <v>1</v>
      </c>
      <c r="F179" s="43">
        <f t="shared" si="9"/>
        <v>1</v>
      </c>
      <c r="G179" s="450">
        <f t="shared" si="9"/>
        <v>1</v>
      </c>
      <c r="H179" s="453">
        <f>'Table 4 Asset Cashflows'!F157</f>
        <v>0</v>
      </c>
      <c r="I179" s="269">
        <f>'Table 4 Asset Cashflows'!C157</f>
        <v>0</v>
      </c>
      <c r="J179" s="453">
        <f>'Table 4 Asset Cashflows'!J157</f>
        <v>0</v>
      </c>
      <c r="K179" s="269">
        <f>'Table 4 Asset Cashflows'!G157</f>
        <v>0</v>
      </c>
      <c r="L179" s="453">
        <f>'Table 4 Asset Cashflows'!N157</f>
        <v>0</v>
      </c>
      <c r="M179" s="269">
        <f>'Table 4 Asset Cashflows'!K157</f>
        <v>0</v>
      </c>
      <c r="N179" s="453">
        <f>'Table 4 Asset Cashflows'!R157</f>
        <v>0</v>
      </c>
      <c r="O179" s="269">
        <f>'Table 4 Asset Cashflows'!O157</f>
        <v>0</v>
      </c>
      <c r="P179" s="453">
        <f>'Table 4 Asset Cashflows'!V157</f>
        <v>0</v>
      </c>
      <c r="Q179" s="269">
        <f>'Table 4 Asset Cashflows'!S157</f>
        <v>0</v>
      </c>
      <c r="R179" s="453">
        <f>'Table 4 Asset Cashflows'!Z157</f>
        <v>0</v>
      </c>
      <c r="S179" s="269">
        <f>'Table 4 Asset Cashflows'!W157</f>
        <v>0</v>
      </c>
      <c r="T179" s="453">
        <f>'Table 4 Asset Cashflows'!AD157</f>
        <v>0</v>
      </c>
      <c r="U179" s="269">
        <f>'Table 4 Asset Cashflows'!AA157</f>
        <v>0</v>
      </c>
    </row>
    <row r="180" spans="1:21" x14ac:dyDescent="0.25">
      <c r="A180" s="39">
        <v>140</v>
      </c>
      <c r="B180" s="42">
        <f>(1+_xlfn.XLOOKUP(INT(($A180-1)/12)+1,'ZC Curve'!$B$8:$B$107,'ZC Curve'!R$8:R$107,,0))^(1/12)-1</f>
        <v>0</v>
      </c>
      <c r="C180" s="42">
        <f>(1+_xlfn.XLOOKUP(INT(($A180-1)/12)+1,'ZC Curve'!$B$8:$B$107,'ZC Curve'!S$8:S$107,,0))^(1/12)-1</f>
        <v>0</v>
      </c>
      <c r="D180" s="42">
        <f>(1+_xlfn.XLOOKUP(INT(($A180-1)/12)+1,'ZC Curve'!$B$8:$B$107,'ZC Curve'!T$8:T$107,,0))^(1/12)-1</f>
        <v>0</v>
      </c>
      <c r="E180" s="43">
        <f t="shared" si="9"/>
        <v>1</v>
      </c>
      <c r="F180" s="43">
        <f t="shared" si="9"/>
        <v>1</v>
      </c>
      <c r="G180" s="450">
        <f t="shared" si="9"/>
        <v>1</v>
      </c>
      <c r="H180" s="453">
        <f>'Table 4 Asset Cashflows'!F158</f>
        <v>0</v>
      </c>
      <c r="I180" s="269">
        <f>'Table 4 Asset Cashflows'!C158</f>
        <v>0</v>
      </c>
      <c r="J180" s="453">
        <f>'Table 4 Asset Cashflows'!J158</f>
        <v>0</v>
      </c>
      <c r="K180" s="269">
        <f>'Table 4 Asset Cashflows'!G158</f>
        <v>0</v>
      </c>
      <c r="L180" s="453">
        <f>'Table 4 Asset Cashflows'!N158</f>
        <v>0</v>
      </c>
      <c r="M180" s="269">
        <f>'Table 4 Asset Cashflows'!K158</f>
        <v>0</v>
      </c>
      <c r="N180" s="453">
        <f>'Table 4 Asset Cashflows'!R158</f>
        <v>0</v>
      </c>
      <c r="O180" s="269">
        <f>'Table 4 Asset Cashflows'!O158</f>
        <v>0</v>
      </c>
      <c r="P180" s="453">
        <f>'Table 4 Asset Cashflows'!V158</f>
        <v>0</v>
      </c>
      <c r="Q180" s="269">
        <f>'Table 4 Asset Cashflows'!S158</f>
        <v>0</v>
      </c>
      <c r="R180" s="453">
        <f>'Table 4 Asset Cashflows'!Z158</f>
        <v>0</v>
      </c>
      <c r="S180" s="269">
        <f>'Table 4 Asset Cashflows'!W158</f>
        <v>0</v>
      </c>
      <c r="T180" s="453">
        <f>'Table 4 Asset Cashflows'!AD158</f>
        <v>0</v>
      </c>
      <c r="U180" s="269">
        <f>'Table 4 Asset Cashflows'!AA158</f>
        <v>0</v>
      </c>
    </row>
    <row r="181" spans="1:21" x14ac:dyDescent="0.25">
      <c r="A181" s="39">
        <v>141</v>
      </c>
      <c r="B181" s="42">
        <f>(1+_xlfn.XLOOKUP(INT(($A181-1)/12)+1,'ZC Curve'!$B$8:$B$107,'ZC Curve'!R$8:R$107,,0))^(1/12)-1</f>
        <v>0</v>
      </c>
      <c r="C181" s="42">
        <f>(1+_xlfn.XLOOKUP(INT(($A181-1)/12)+1,'ZC Curve'!$B$8:$B$107,'ZC Curve'!S$8:S$107,,0))^(1/12)-1</f>
        <v>0</v>
      </c>
      <c r="D181" s="42">
        <f>(1+_xlfn.XLOOKUP(INT(($A181-1)/12)+1,'ZC Curve'!$B$8:$B$107,'ZC Curve'!T$8:T$107,,0))^(1/12)-1</f>
        <v>0</v>
      </c>
      <c r="E181" s="43">
        <f t="shared" si="9"/>
        <v>1</v>
      </c>
      <c r="F181" s="43">
        <f t="shared" si="9"/>
        <v>1</v>
      </c>
      <c r="G181" s="450">
        <f t="shared" si="9"/>
        <v>1</v>
      </c>
      <c r="H181" s="453">
        <f>'Table 4 Asset Cashflows'!F159</f>
        <v>0</v>
      </c>
      <c r="I181" s="269">
        <f>'Table 4 Asset Cashflows'!C159</f>
        <v>0</v>
      </c>
      <c r="J181" s="453">
        <f>'Table 4 Asset Cashflows'!J159</f>
        <v>0</v>
      </c>
      <c r="K181" s="269">
        <f>'Table 4 Asset Cashflows'!G159</f>
        <v>0</v>
      </c>
      <c r="L181" s="453">
        <f>'Table 4 Asset Cashflows'!N159</f>
        <v>0</v>
      </c>
      <c r="M181" s="269">
        <f>'Table 4 Asset Cashflows'!K159</f>
        <v>0</v>
      </c>
      <c r="N181" s="453">
        <f>'Table 4 Asset Cashflows'!R159</f>
        <v>0</v>
      </c>
      <c r="O181" s="269">
        <f>'Table 4 Asset Cashflows'!O159</f>
        <v>0</v>
      </c>
      <c r="P181" s="453">
        <f>'Table 4 Asset Cashflows'!V159</f>
        <v>0</v>
      </c>
      <c r="Q181" s="269">
        <f>'Table 4 Asset Cashflows'!S159</f>
        <v>0</v>
      </c>
      <c r="R181" s="453">
        <f>'Table 4 Asset Cashflows'!Z159</f>
        <v>0</v>
      </c>
      <c r="S181" s="269">
        <f>'Table 4 Asset Cashflows'!W159</f>
        <v>0</v>
      </c>
      <c r="T181" s="453">
        <f>'Table 4 Asset Cashflows'!AD159</f>
        <v>0</v>
      </c>
      <c r="U181" s="269">
        <f>'Table 4 Asset Cashflows'!AA159</f>
        <v>0</v>
      </c>
    </row>
    <row r="182" spans="1:21" x14ac:dyDescent="0.25">
      <c r="A182" s="39">
        <v>142</v>
      </c>
      <c r="B182" s="42">
        <f>(1+_xlfn.XLOOKUP(INT(($A182-1)/12)+1,'ZC Curve'!$B$8:$B$107,'ZC Curve'!R$8:R$107,,0))^(1/12)-1</f>
        <v>0</v>
      </c>
      <c r="C182" s="42">
        <f>(1+_xlfn.XLOOKUP(INT(($A182-1)/12)+1,'ZC Curve'!$B$8:$B$107,'ZC Curve'!S$8:S$107,,0))^(1/12)-1</f>
        <v>0</v>
      </c>
      <c r="D182" s="42">
        <f>(1+_xlfn.XLOOKUP(INT(($A182-1)/12)+1,'ZC Curve'!$B$8:$B$107,'ZC Curve'!T$8:T$107,,0))^(1/12)-1</f>
        <v>0</v>
      </c>
      <c r="E182" s="43">
        <f t="shared" si="9"/>
        <v>1</v>
      </c>
      <c r="F182" s="43">
        <f t="shared" si="9"/>
        <v>1</v>
      </c>
      <c r="G182" s="450">
        <f t="shared" si="9"/>
        <v>1</v>
      </c>
      <c r="H182" s="453">
        <f>'Table 4 Asset Cashflows'!F160</f>
        <v>0</v>
      </c>
      <c r="I182" s="269">
        <f>'Table 4 Asset Cashflows'!C160</f>
        <v>0</v>
      </c>
      <c r="J182" s="453">
        <f>'Table 4 Asset Cashflows'!J160</f>
        <v>0</v>
      </c>
      <c r="K182" s="269">
        <f>'Table 4 Asset Cashflows'!G160</f>
        <v>0</v>
      </c>
      <c r="L182" s="453">
        <f>'Table 4 Asset Cashflows'!N160</f>
        <v>0</v>
      </c>
      <c r="M182" s="269">
        <f>'Table 4 Asset Cashflows'!K160</f>
        <v>0</v>
      </c>
      <c r="N182" s="453">
        <f>'Table 4 Asset Cashflows'!R160</f>
        <v>0</v>
      </c>
      <c r="O182" s="269">
        <f>'Table 4 Asset Cashflows'!O160</f>
        <v>0</v>
      </c>
      <c r="P182" s="453">
        <f>'Table 4 Asset Cashflows'!V160</f>
        <v>0</v>
      </c>
      <c r="Q182" s="269">
        <f>'Table 4 Asset Cashflows'!S160</f>
        <v>0</v>
      </c>
      <c r="R182" s="453">
        <f>'Table 4 Asset Cashflows'!Z160</f>
        <v>0</v>
      </c>
      <c r="S182" s="269">
        <f>'Table 4 Asset Cashflows'!W160</f>
        <v>0</v>
      </c>
      <c r="T182" s="453">
        <f>'Table 4 Asset Cashflows'!AD160</f>
        <v>0</v>
      </c>
      <c r="U182" s="269">
        <f>'Table 4 Asset Cashflows'!AA160</f>
        <v>0</v>
      </c>
    </row>
    <row r="183" spans="1:21" x14ac:dyDescent="0.25">
      <c r="A183" s="39">
        <v>143</v>
      </c>
      <c r="B183" s="42">
        <f>(1+_xlfn.XLOOKUP(INT(($A183-1)/12)+1,'ZC Curve'!$B$8:$B$107,'ZC Curve'!R$8:R$107,,0))^(1/12)-1</f>
        <v>0</v>
      </c>
      <c r="C183" s="42">
        <f>(1+_xlfn.XLOOKUP(INT(($A183-1)/12)+1,'ZC Curve'!$B$8:$B$107,'ZC Curve'!S$8:S$107,,0))^(1/12)-1</f>
        <v>0</v>
      </c>
      <c r="D183" s="42">
        <f>(1+_xlfn.XLOOKUP(INT(($A183-1)/12)+1,'ZC Curve'!$B$8:$B$107,'ZC Curve'!T$8:T$107,,0))^(1/12)-1</f>
        <v>0</v>
      </c>
      <c r="E183" s="43">
        <f t="shared" si="9"/>
        <v>1</v>
      </c>
      <c r="F183" s="43">
        <f t="shared" si="9"/>
        <v>1</v>
      </c>
      <c r="G183" s="450">
        <f t="shared" si="9"/>
        <v>1</v>
      </c>
      <c r="H183" s="453">
        <f>'Table 4 Asset Cashflows'!F161</f>
        <v>0</v>
      </c>
      <c r="I183" s="269">
        <f>'Table 4 Asset Cashflows'!C161</f>
        <v>0</v>
      </c>
      <c r="J183" s="453">
        <f>'Table 4 Asset Cashflows'!J161</f>
        <v>0</v>
      </c>
      <c r="K183" s="269">
        <f>'Table 4 Asset Cashflows'!G161</f>
        <v>0</v>
      </c>
      <c r="L183" s="453">
        <f>'Table 4 Asset Cashflows'!N161</f>
        <v>0</v>
      </c>
      <c r="M183" s="269">
        <f>'Table 4 Asset Cashflows'!K161</f>
        <v>0</v>
      </c>
      <c r="N183" s="453">
        <f>'Table 4 Asset Cashflows'!R161</f>
        <v>0</v>
      </c>
      <c r="O183" s="269">
        <f>'Table 4 Asset Cashflows'!O161</f>
        <v>0</v>
      </c>
      <c r="P183" s="453">
        <f>'Table 4 Asset Cashflows'!V161</f>
        <v>0</v>
      </c>
      <c r="Q183" s="269">
        <f>'Table 4 Asset Cashflows'!S161</f>
        <v>0</v>
      </c>
      <c r="R183" s="453">
        <f>'Table 4 Asset Cashflows'!Z161</f>
        <v>0</v>
      </c>
      <c r="S183" s="269">
        <f>'Table 4 Asset Cashflows'!W161</f>
        <v>0</v>
      </c>
      <c r="T183" s="453">
        <f>'Table 4 Asset Cashflows'!AD161</f>
        <v>0</v>
      </c>
      <c r="U183" s="269">
        <f>'Table 4 Asset Cashflows'!AA161</f>
        <v>0</v>
      </c>
    </row>
    <row r="184" spans="1:21" x14ac:dyDescent="0.25">
      <c r="A184" s="39">
        <v>144</v>
      </c>
      <c r="B184" s="42">
        <f>(1+_xlfn.XLOOKUP(INT(($A184-1)/12)+1,'ZC Curve'!$B$8:$B$107,'ZC Curve'!R$8:R$107,,0))^(1/12)-1</f>
        <v>0</v>
      </c>
      <c r="C184" s="42">
        <f>(1+_xlfn.XLOOKUP(INT(($A184-1)/12)+1,'ZC Curve'!$B$8:$B$107,'ZC Curve'!S$8:S$107,,0))^(1/12)-1</f>
        <v>0</v>
      </c>
      <c r="D184" s="42">
        <f>(1+_xlfn.XLOOKUP(INT(($A184-1)/12)+1,'ZC Curve'!$B$8:$B$107,'ZC Curve'!T$8:T$107,,0))^(1/12)-1</f>
        <v>0</v>
      </c>
      <c r="E184" s="43">
        <f t="shared" si="9"/>
        <v>1</v>
      </c>
      <c r="F184" s="43">
        <f t="shared" si="9"/>
        <v>1</v>
      </c>
      <c r="G184" s="450">
        <f t="shared" si="9"/>
        <v>1</v>
      </c>
      <c r="H184" s="453">
        <f>'Table 4 Asset Cashflows'!F162</f>
        <v>0</v>
      </c>
      <c r="I184" s="269">
        <f>'Table 4 Asset Cashflows'!C162</f>
        <v>0</v>
      </c>
      <c r="J184" s="453">
        <f>'Table 4 Asset Cashflows'!J162</f>
        <v>0</v>
      </c>
      <c r="K184" s="269">
        <f>'Table 4 Asset Cashflows'!G162</f>
        <v>0</v>
      </c>
      <c r="L184" s="453">
        <f>'Table 4 Asset Cashflows'!N162</f>
        <v>0</v>
      </c>
      <c r="M184" s="269">
        <f>'Table 4 Asset Cashflows'!K162</f>
        <v>0</v>
      </c>
      <c r="N184" s="453">
        <f>'Table 4 Asset Cashflows'!R162</f>
        <v>0</v>
      </c>
      <c r="O184" s="269">
        <f>'Table 4 Asset Cashflows'!O162</f>
        <v>0</v>
      </c>
      <c r="P184" s="453">
        <f>'Table 4 Asset Cashflows'!V162</f>
        <v>0</v>
      </c>
      <c r="Q184" s="269">
        <f>'Table 4 Asset Cashflows'!S162</f>
        <v>0</v>
      </c>
      <c r="R184" s="453">
        <f>'Table 4 Asset Cashflows'!Z162</f>
        <v>0</v>
      </c>
      <c r="S184" s="269">
        <f>'Table 4 Asset Cashflows'!W162</f>
        <v>0</v>
      </c>
      <c r="T184" s="453">
        <f>'Table 4 Asset Cashflows'!AD162</f>
        <v>0</v>
      </c>
      <c r="U184" s="269">
        <f>'Table 4 Asset Cashflows'!AA162</f>
        <v>0</v>
      </c>
    </row>
    <row r="185" spans="1:21" x14ac:dyDescent="0.25">
      <c r="A185" s="39">
        <v>145</v>
      </c>
      <c r="B185" s="42">
        <f>(1+_xlfn.XLOOKUP(INT(($A185-1)/12)+1,'ZC Curve'!$B$8:$B$107,'ZC Curve'!R$8:R$107,,0))^(1/12)-1</f>
        <v>0</v>
      </c>
      <c r="C185" s="42">
        <f>(1+_xlfn.XLOOKUP(INT(($A185-1)/12)+1,'ZC Curve'!$B$8:$B$107,'ZC Curve'!S$8:S$107,,0))^(1/12)-1</f>
        <v>0</v>
      </c>
      <c r="D185" s="42">
        <f>(1+_xlfn.XLOOKUP(INT(($A185-1)/12)+1,'ZC Curve'!$B$8:$B$107,'ZC Curve'!T$8:T$107,,0))^(1/12)-1</f>
        <v>0</v>
      </c>
      <c r="E185" s="43">
        <f t="shared" si="9"/>
        <v>1</v>
      </c>
      <c r="F185" s="43">
        <f t="shared" si="9"/>
        <v>1</v>
      </c>
      <c r="G185" s="450">
        <f t="shared" si="9"/>
        <v>1</v>
      </c>
      <c r="H185" s="453">
        <f>'Table 4 Asset Cashflows'!F163</f>
        <v>0</v>
      </c>
      <c r="I185" s="269">
        <f>'Table 4 Asset Cashflows'!C163</f>
        <v>0</v>
      </c>
      <c r="J185" s="453">
        <f>'Table 4 Asset Cashflows'!J163</f>
        <v>0</v>
      </c>
      <c r="K185" s="269">
        <f>'Table 4 Asset Cashflows'!G163</f>
        <v>0</v>
      </c>
      <c r="L185" s="453">
        <f>'Table 4 Asset Cashflows'!N163</f>
        <v>0</v>
      </c>
      <c r="M185" s="269">
        <f>'Table 4 Asset Cashflows'!K163</f>
        <v>0</v>
      </c>
      <c r="N185" s="453">
        <f>'Table 4 Asset Cashflows'!R163</f>
        <v>0</v>
      </c>
      <c r="O185" s="269">
        <f>'Table 4 Asset Cashflows'!O163</f>
        <v>0</v>
      </c>
      <c r="P185" s="453">
        <f>'Table 4 Asset Cashflows'!V163</f>
        <v>0</v>
      </c>
      <c r="Q185" s="269">
        <f>'Table 4 Asset Cashflows'!S163</f>
        <v>0</v>
      </c>
      <c r="R185" s="453">
        <f>'Table 4 Asset Cashflows'!Z163</f>
        <v>0</v>
      </c>
      <c r="S185" s="269">
        <f>'Table 4 Asset Cashflows'!W163</f>
        <v>0</v>
      </c>
      <c r="T185" s="453">
        <f>'Table 4 Asset Cashflows'!AD163</f>
        <v>0</v>
      </c>
      <c r="U185" s="269">
        <f>'Table 4 Asset Cashflows'!AA163</f>
        <v>0</v>
      </c>
    </row>
    <row r="186" spans="1:21" x14ac:dyDescent="0.25">
      <c r="A186" s="39">
        <v>146</v>
      </c>
      <c r="B186" s="42">
        <f>(1+_xlfn.XLOOKUP(INT(($A186-1)/12)+1,'ZC Curve'!$B$8:$B$107,'ZC Curve'!R$8:R$107,,0))^(1/12)-1</f>
        <v>0</v>
      </c>
      <c r="C186" s="42">
        <f>(1+_xlfn.XLOOKUP(INT(($A186-1)/12)+1,'ZC Curve'!$B$8:$B$107,'ZC Curve'!S$8:S$107,,0))^(1/12)-1</f>
        <v>0</v>
      </c>
      <c r="D186" s="42">
        <f>(1+_xlfn.XLOOKUP(INT(($A186-1)/12)+1,'ZC Curve'!$B$8:$B$107,'ZC Curve'!T$8:T$107,,0))^(1/12)-1</f>
        <v>0</v>
      </c>
      <c r="E186" s="43">
        <f t="shared" si="9"/>
        <v>1</v>
      </c>
      <c r="F186" s="43">
        <f t="shared" si="9"/>
        <v>1</v>
      </c>
      <c r="G186" s="450">
        <f t="shared" si="9"/>
        <v>1</v>
      </c>
      <c r="H186" s="453">
        <f>'Table 4 Asset Cashflows'!F164</f>
        <v>0</v>
      </c>
      <c r="I186" s="269">
        <f>'Table 4 Asset Cashflows'!C164</f>
        <v>0</v>
      </c>
      <c r="J186" s="453">
        <f>'Table 4 Asset Cashflows'!J164</f>
        <v>0</v>
      </c>
      <c r="K186" s="269">
        <f>'Table 4 Asset Cashflows'!G164</f>
        <v>0</v>
      </c>
      <c r="L186" s="453">
        <f>'Table 4 Asset Cashflows'!N164</f>
        <v>0</v>
      </c>
      <c r="M186" s="269">
        <f>'Table 4 Asset Cashflows'!K164</f>
        <v>0</v>
      </c>
      <c r="N186" s="453">
        <f>'Table 4 Asset Cashflows'!R164</f>
        <v>0</v>
      </c>
      <c r="O186" s="269">
        <f>'Table 4 Asset Cashflows'!O164</f>
        <v>0</v>
      </c>
      <c r="P186" s="453">
        <f>'Table 4 Asset Cashflows'!V164</f>
        <v>0</v>
      </c>
      <c r="Q186" s="269">
        <f>'Table 4 Asset Cashflows'!S164</f>
        <v>0</v>
      </c>
      <c r="R186" s="453">
        <f>'Table 4 Asset Cashflows'!Z164</f>
        <v>0</v>
      </c>
      <c r="S186" s="269">
        <f>'Table 4 Asset Cashflows'!W164</f>
        <v>0</v>
      </c>
      <c r="T186" s="453">
        <f>'Table 4 Asset Cashflows'!AD164</f>
        <v>0</v>
      </c>
      <c r="U186" s="269">
        <f>'Table 4 Asset Cashflows'!AA164</f>
        <v>0</v>
      </c>
    </row>
    <row r="187" spans="1:21" x14ac:dyDescent="0.25">
      <c r="A187" s="39">
        <v>147</v>
      </c>
      <c r="B187" s="42">
        <f>(1+_xlfn.XLOOKUP(INT(($A187-1)/12)+1,'ZC Curve'!$B$8:$B$107,'ZC Curve'!R$8:R$107,,0))^(1/12)-1</f>
        <v>0</v>
      </c>
      <c r="C187" s="42">
        <f>(1+_xlfn.XLOOKUP(INT(($A187-1)/12)+1,'ZC Curve'!$B$8:$B$107,'ZC Curve'!S$8:S$107,,0))^(1/12)-1</f>
        <v>0</v>
      </c>
      <c r="D187" s="42">
        <f>(1+_xlfn.XLOOKUP(INT(($A187-1)/12)+1,'ZC Curve'!$B$8:$B$107,'ZC Curve'!T$8:T$107,,0))^(1/12)-1</f>
        <v>0</v>
      </c>
      <c r="E187" s="43">
        <f t="shared" si="9"/>
        <v>1</v>
      </c>
      <c r="F187" s="43">
        <f t="shared" si="9"/>
        <v>1</v>
      </c>
      <c r="G187" s="450">
        <f t="shared" si="9"/>
        <v>1</v>
      </c>
      <c r="H187" s="453">
        <f>'Table 4 Asset Cashflows'!F165</f>
        <v>0</v>
      </c>
      <c r="I187" s="269">
        <f>'Table 4 Asset Cashflows'!C165</f>
        <v>0</v>
      </c>
      <c r="J187" s="453">
        <f>'Table 4 Asset Cashflows'!J165</f>
        <v>0</v>
      </c>
      <c r="K187" s="269">
        <f>'Table 4 Asset Cashflows'!G165</f>
        <v>0</v>
      </c>
      <c r="L187" s="453">
        <f>'Table 4 Asset Cashflows'!N165</f>
        <v>0</v>
      </c>
      <c r="M187" s="269">
        <f>'Table 4 Asset Cashflows'!K165</f>
        <v>0</v>
      </c>
      <c r="N187" s="453">
        <f>'Table 4 Asset Cashflows'!R165</f>
        <v>0</v>
      </c>
      <c r="O187" s="269">
        <f>'Table 4 Asset Cashflows'!O165</f>
        <v>0</v>
      </c>
      <c r="P187" s="453">
        <f>'Table 4 Asset Cashflows'!V165</f>
        <v>0</v>
      </c>
      <c r="Q187" s="269">
        <f>'Table 4 Asset Cashflows'!S165</f>
        <v>0</v>
      </c>
      <c r="R187" s="453">
        <f>'Table 4 Asset Cashflows'!Z165</f>
        <v>0</v>
      </c>
      <c r="S187" s="269">
        <f>'Table 4 Asset Cashflows'!W165</f>
        <v>0</v>
      </c>
      <c r="T187" s="453">
        <f>'Table 4 Asset Cashflows'!AD165</f>
        <v>0</v>
      </c>
      <c r="U187" s="269">
        <f>'Table 4 Asset Cashflows'!AA165</f>
        <v>0</v>
      </c>
    </row>
    <row r="188" spans="1:21" x14ac:dyDescent="0.25">
      <c r="A188" s="39">
        <v>148</v>
      </c>
      <c r="B188" s="42">
        <f>(1+_xlfn.XLOOKUP(INT(($A188-1)/12)+1,'ZC Curve'!$B$8:$B$107,'ZC Curve'!R$8:R$107,,0))^(1/12)-1</f>
        <v>0</v>
      </c>
      <c r="C188" s="42">
        <f>(1+_xlfn.XLOOKUP(INT(($A188-1)/12)+1,'ZC Curve'!$B$8:$B$107,'ZC Curve'!S$8:S$107,,0))^(1/12)-1</f>
        <v>0</v>
      </c>
      <c r="D188" s="42">
        <f>(1+_xlfn.XLOOKUP(INT(($A188-1)/12)+1,'ZC Curve'!$B$8:$B$107,'ZC Curve'!T$8:T$107,,0))^(1/12)-1</f>
        <v>0</v>
      </c>
      <c r="E188" s="43">
        <f t="shared" si="9"/>
        <v>1</v>
      </c>
      <c r="F188" s="43">
        <f t="shared" si="9"/>
        <v>1</v>
      </c>
      <c r="G188" s="450">
        <f t="shared" si="9"/>
        <v>1</v>
      </c>
      <c r="H188" s="453">
        <f>'Table 4 Asset Cashflows'!F166</f>
        <v>0</v>
      </c>
      <c r="I188" s="269">
        <f>'Table 4 Asset Cashflows'!C166</f>
        <v>0</v>
      </c>
      <c r="J188" s="453">
        <f>'Table 4 Asset Cashflows'!J166</f>
        <v>0</v>
      </c>
      <c r="K188" s="269">
        <f>'Table 4 Asset Cashflows'!G166</f>
        <v>0</v>
      </c>
      <c r="L188" s="453">
        <f>'Table 4 Asset Cashflows'!N166</f>
        <v>0</v>
      </c>
      <c r="M188" s="269">
        <f>'Table 4 Asset Cashflows'!K166</f>
        <v>0</v>
      </c>
      <c r="N188" s="453">
        <f>'Table 4 Asset Cashflows'!R166</f>
        <v>0</v>
      </c>
      <c r="O188" s="269">
        <f>'Table 4 Asset Cashflows'!O166</f>
        <v>0</v>
      </c>
      <c r="P188" s="453">
        <f>'Table 4 Asset Cashflows'!V166</f>
        <v>0</v>
      </c>
      <c r="Q188" s="269">
        <f>'Table 4 Asset Cashflows'!S166</f>
        <v>0</v>
      </c>
      <c r="R188" s="453">
        <f>'Table 4 Asset Cashflows'!Z166</f>
        <v>0</v>
      </c>
      <c r="S188" s="269">
        <f>'Table 4 Asset Cashflows'!W166</f>
        <v>0</v>
      </c>
      <c r="T188" s="453">
        <f>'Table 4 Asset Cashflows'!AD166</f>
        <v>0</v>
      </c>
      <c r="U188" s="269">
        <f>'Table 4 Asset Cashflows'!AA166</f>
        <v>0</v>
      </c>
    </row>
    <row r="189" spans="1:21" x14ac:dyDescent="0.25">
      <c r="A189" s="39">
        <v>149</v>
      </c>
      <c r="B189" s="42">
        <f>(1+_xlfn.XLOOKUP(INT(($A189-1)/12)+1,'ZC Curve'!$B$8:$B$107,'ZC Curve'!R$8:R$107,,0))^(1/12)-1</f>
        <v>0</v>
      </c>
      <c r="C189" s="42">
        <f>(1+_xlfn.XLOOKUP(INT(($A189-1)/12)+1,'ZC Curve'!$B$8:$B$107,'ZC Curve'!S$8:S$107,,0))^(1/12)-1</f>
        <v>0</v>
      </c>
      <c r="D189" s="42">
        <f>(1+_xlfn.XLOOKUP(INT(($A189-1)/12)+1,'ZC Curve'!$B$8:$B$107,'ZC Curve'!T$8:T$107,,0))^(1/12)-1</f>
        <v>0</v>
      </c>
      <c r="E189" s="43">
        <f t="shared" si="9"/>
        <v>1</v>
      </c>
      <c r="F189" s="43">
        <f t="shared" si="9"/>
        <v>1</v>
      </c>
      <c r="G189" s="450">
        <f t="shared" si="9"/>
        <v>1</v>
      </c>
      <c r="H189" s="453">
        <f>'Table 4 Asset Cashflows'!F167</f>
        <v>0</v>
      </c>
      <c r="I189" s="269">
        <f>'Table 4 Asset Cashflows'!C167</f>
        <v>0</v>
      </c>
      <c r="J189" s="453">
        <f>'Table 4 Asset Cashflows'!J167</f>
        <v>0</v>
      </c>
      <c r="K189" s="269">
        <f>'Table 4 Asset Cashflows'!G167</f>
        <v>0</v>
      </c>
      <c r="L189" s="453">
        <f>'Table 4 Asset Cashflows'!N167</f>
        <v>0</v>
      </c>
      <c r="M189" s="269">
        <f>'Table 4 Asset Cashflows'!K167</f>
        <v>0</v>
      </c>
      <c r="N189" s="453">
        <f>'Table 4 Asset Cashflows'!R167</f>
        <v>0</v>
      </c>
      <c r="O189" s="269">
        <f>'Table 4 Asset Cashflows'!O167</f>
        <v>0</v>
      </c>
      <c r="P189" s="453">
        <f>'Table 4 Asset Cashflows'!V167</f>
        <v>0</v>
      </c>
      <c r="Q189" s="269">
        <f>'Table 4 Asset Cashflows'!S167</f>
        <v>0</v>
      </c>
      <c r="R189" s="453">
        <f>'Table 4 Asset Cashflows'!Z167</f>
        <v>0</v>
      </c>
      <c r="S189" s="269">
        <f>'Table 4 Asset Cashflows'!W167</f>
        <v>0</v>
      </c>
      <c r="T189" s="453">
        <f>'Table 4 Asset Cashflows'!AD167</f>
        <v>0</v>
      </c>
      <c r="U189" s="269">
        <f>'Table 4 Asset Cashflows'!AA167</f>
        <v>0</v>
      </c>
    </row>
    <row r="190" spans="1:21" x14ac:dyDescent="0.25">
      <c r="A190" s="39">
        <v>150</v>
      </c>
      <c r="B190" s="42">
        <f>(1+_xlfn.XLOOKUP(INT(($A190-1)/12)+1,'ZC Curve'!$B$8:$B$107,'ZC Curve'!R$8:R$107,,0))^(1/12)-1</f>
        <v>0</v>
      </c>
      <c r="C190" s="42">
        <f>(1+_xlfn.XLOOKUP(INT(($A190-1)/12)+1,'ZC Curve'!$B$8:$B$107,'ZC Curve'!S$8:S$107,,0))^(1/12)-1</f>
        <v>0</v>
      </c>
      <c r="D190" s="42">
        <f>(1+_xlfn.XLOOKUP(INT(($A190-1)/12)+1,'ZC Curve'!$B$8:$B$107,'ZC Curve'!T$8:T$107,,0))^(1/12)-1</f>
        <v>0</v>
      </c>
      <c r="E190" s="43">
        <f t="shared" si="9"/>
        <v>1</v>
      </c>
      <c r="F190" s="43">
        <f t="shared" si="9"/>
        <v>1</v>
      </c>
      <c r="G190" s="450">
        <f t="shared" si="9"/>
        <v>1</v>
      </c>
      <c r="H190" s="453">
        <f>'Table 4 Asset Cashflows'!F168</f>
        <v>0</v>
      </c>
      <c r="I190" s="269">
        <f>'Table 4 Asset Cashflows'!C168</f>
        <v>0</v>
      </c>
      <c r="J190" s="453">
        <f>'Table 4 Asset Cashflows'!J168</f>
        <v>0</v>
      </c>
      <c r="K190" s="269">
        <f>'Table 4 Asset Cashflows'!G168</f>
        <v>0</v>
      </c>
      <c r="L190" s="453">
        <f>'Table 4 Asset Cashflows'!N168</f>
        <v>0</v>
      </c>
      <c r="M190" s="269">
        <f>'Table 4 Asset Cashflows'!K168</f>
        <v>0</v>
      </c>
      <c r="N190" s="453">
        <f>'Table 4 Asset Cashflows'!R168</f>
        <v>0</v>
      </c>
      <c r="O190" s="269">
        <f>'Table 4 Asset Cashflows'!O168</f>
        <v>0</v>
      </c>
      <c r="P190" s="453">
        <f>'Table 4 Asset Cashflows'!V168</f>
        <v>0</v>
      </c>
      <c r="Q190" s="269">
        <f>'Table 4 Asset Cashflows'!S168</f>
        <v>0</v>
      </c>
      <c r="R190" s="453">
        <f>'Table 4 Asset Cashflows'!Z168</f>
        <v>0</v>
      </c>
      <c r="S190" s="269">
        <f>'Table 4 Asset Cashflows'!W168</f>
        <v>0</v>
      </c>
      <c r="T190" s="453">
        <f>'Table 4 Asset Cashflows'!AD168</f>
        <v>0</v>
      </c>
      <c r="U190" s="269">
        <f>'Table 4 Asset Cashflows'!AA168</f>
        <v>0</v>
      </c>
    </row>
    <row r="191" spans="1:21" x14ac:dyDescent="0.25">
      <c r="A191" s="39">
        <v>151</v>
      </c>
      <c r="B191" s="42">
        <f>(1+_xlfn.XLOOKUP(INT(($A191-1)/12)+1,'ZC Curve'!$B$8:$B$107,'ZC Curve'!R$8:R$107,,0))^(1/12)-1</f>
        <v>0</v>
      </c>
      <c r="C191" s="42">
        <f>(1+_xlfn.XLOOKUP(INT(($A191-1)/12)+1,'ZC Curve'!$B$8:$B$107,'ZC Curve'!S$8:S$107,,0))^(1/12)-1</f>
        <v>0</v>
      </c>
      <c r="D191" s="42">
        <f>(1+_xlfn.XLOOKUP(INT(($A191-1)/12)+1,'ZC Curve'!$B$8:$B$107,'ZC Curve'!T$8:T$107,,0))^(1/12)-1</f>
        <v>0</v>
      </c>
      <c r="E191" s="43">
        <f t="shared" si="9"/>
        <v>1</v>
      </c>
      <c r="F191" s="43">
        <f t="shared" si="9"/>
        <v>1</v>
      </c>
      <c r="G191" s="450">
        <f t="shared" si="9"/>
        <v>1</v>
      </c>
      <c r="H191" s="453">
        <f>'Table 4 Asset Cashflows'!F169</f>
        <v>0</v>
      </c>
      <c r="I191" s="269">
        <f>'Table 4 Asset Cashflows'!C169</f>
        <v>0</v>
      </c>
      <c r="J191" s="453">
        <f>'Table 4 Asset Cashflows'!J169</f>
        <v>0</v>
      </c>
      <c r="K191" s="269">
        <f>'Table 4 Asset Cashflows'!G169</f>
        <v>0</v>
      </c>
      <c r="L191" s="453">
        <f>'Table 4 Asset Cashflows'!N169</f>
        <v>0</v>
      </c>
      <c r="M191" s="269">
        <f>'Table 4 Asset Cashflows'!K169</f>
        <v>0</v>
      </c>
      <c r="N191" s="453">
        <f>'Table 4 Asset Cashflows'!R169</f>
        <v>0</v>
      </c>
      <c r="O191" s="269">
        <f>'Table 4 Asset Cashflows'!O169</f>
        <v>0</v>
      </c>
      <c r="P191" s="453">
        <f>'Table 4 Asset Cashflows'!V169</f>
        <v>0</v>
      </c>
      <c r="Q191" s="269">
        <f>'Table 4 Asset Cashflows'!S169</f>
        <v>0</v>
      </c>
      <c r="R191" s="453">
        <f>'Table 4 Asset Cashflows'!Z169</f>
        <v>0</v>
      </c>
      <c r="S191" s="269">
        <f>'Table 4 Asset Cashflows'!W169</f>
        <v>0</v>
      </c>
      <c r="T191" s="453">
        <f>'Table 4 Asset Cashflows'!AD169</f>
        <v>0</v>
      </c>
      <c r="U191" s="269">
        <f>'Table 4 Asset Cashflows'!AA169</f>
        <v>0</v>
      </c>
    </row>
    <row r="192" spans="1:21" x14ac:dyDescent="0.25">
      <c r="A192" s="39">
        <v>152</v>
      </c>
      <c r="B192" s="42">
        <f>(1+_xlfn.XLOOKUP(INT(($A192-1)/12)+1,'ZC Curve'!$B$8:$B$107,'ZC Curve'!R$8:R$107,,0))^(1/12)-1</f>
        <v>0</v>
      </c>
      <c r="C192" s="42">
        <f>(1+_xlfn.XLOOKUP(INT(($A192-1)/12)+1,'ZC Curve'!$B$8:$B$107,'ZC Curve'!S$8:S$107,,0))^(1/12)-1</f>
        <v>0</v>
      </c>
      <c r="D192" s="42">
        <f>(1+_xlfn.XLOOKUP(INT(($A192-1)/12)+1,'ZC Curve'!$B$8:$B$107,'ZC Curve'!T$8:T$107,,0))^(1/12)-1</f>
        <v>0</v>
      </c>
      <c r="E192" s="43">
        <f t="shared" si="9"/>
        <v>1</v>
      </c>
      <c r="F192" s="43">
        <f t="shared" si="9"/>
        <v>1</v>
      </c>
      <c r="G192" s="450">
        <f t="shared" si="9"/>
        <v>1</v>
      </c>
      <c r="H192" s="453">
        <f>'Table 4 Asset Cashflows'!F170</f>
        <v>0</v>
      </c>
      <c r="I192" s="269">
        <f>'Table 4 Asset Cashflows'!C170</f>
        <v>0</v>
      </c>
      <c r="J192" s="453">
        <f>'Table 4 Asset Cashflows'!J170</f>
        <v>0</v>
      </c>
      <c r="K192" s="269">
        <f>'Table 4 Asset Cashflows'!G170</f>
        <v>0</v>
      </c>
      <c r="L192" s="453">
        <f>'Table 4 Asset Cashflows'!N170</f>
        <v>0</v>
      </c>
      <c r="M192" s="269">
        <f>'Table 4 Asset Cashflows'!K170</f>
        <v>0</v>
      </c>
      <c r="N192" s="453">
        <f>'Table 4 Asset Cashflows'!R170</f>
        <v>0</v>
      </c>
      <c r="O192" s="269">
        <f>'Table 4 Asset Cashflows'!O170</f>
        <v>0</v>
      </c>
      <c r="P192" s="453">
        <f>'Table 4 Asset Cashflows'!V170</f>
        <v>0</v>
      </c>
      <c r="Q192" s="269">
        <f>'Table 4 Asset Cashflows'!S170</f>
        <v>0</v>
      </c>
      <c r="R192" s="453">
        <f>'Table 4 Asset Cashflows'!Z170</f>
        <v>0</v>
      </c>
      <c r="S192" s="269">
        <f>'Table 4 Asset Cashflows'!W170</f>
        <v>0</v>
      </c>
      <c r="T192" s="453">
        <f>'Table 4 Asset Cashflows'!AD170</f>
        <v>0</v>
      </c>
      <c r="U192" s="269">
        <f>'Table 4 Asset Cashflows'!AA170</f>
        <v>0</v>
      </c>
    </row>
    <row r="193" spans="1:21" x14ac:dyDescent="0.25">
      <c r="A193" s="39">
        <v>153</v>
      </c>
      <c r="B193" s="42">
        <f>(1+_xlfn.XLOOKUP(INT(($A193-1)/12)+1,'ZC Curve'!$B$8:$B$107,'ZC Curve'!R$8:R$107,,0))^(1/12)-1</f>
        <v>0</v>
      </c>
      <c r="C193" s="42">
        <f>(1+_xlfn.XLOOKUP(INT(($A193-1)/12)+1,'ZC Curve'!$B$8:$B$107,'ZC Curve'!S$8:S$107,,0))^(1/12)-1</f>
        <v>0</v>
      </c>
      <c r="D193" s="42">
        <f>(1+_xlfn.XLOOKUP(INT(($A193-1)/12)+1,'ZC Curve'!$B$8:$B$107,'ZC Curve'!T$8:T$107,,0))^(1/12)-1</f>
        <v>0</v>
      </c>
      <c r="E193" s="43">
        <f t="shared" si="9"/>
        <v>1</v>
      </c>
      <c r="F193" s="43">
        <f t="shared" si="9"/>
        <v>1</v>
      </c>
      <c r="G193" s="450">
        <f t="shared" si="9"/>
        <v>1</v>
      </c>
      <c r="H193" s="453">
        <f>'Table 4 Asset Cashflows'!F171</f>
        <v>0</v>
      </c>
      <c r="I193" s="269">
        <f>'Table 4 Asset Cashflows'!C171</f>
        <v>0</v>
      </c>
      <c r="J193" s="453">
        <f>'Table 4 Asset Cashflows'!J171</f>
        <v>0</v>
      </c>
      <c r="K193" s="269">
        <f>'Table 4 Asset Cashflows'!G171</f>
        <v>0</v>
      </c>
      <c r="L193" s="453">
        <f>'Table 4 Asset Cashflows'!N171</f>
        <v>0</v>
      </c>
      <c r="M193" s="269">
        <f>'Table 4 Asset Cashflows'!K171</f>
        <v>0</v>
      </c>
      <c r="N193" s="453">
        <f>'Table 4 Asset Cashflows'!R171</f>
        <v>0</v>
      </c>
      <c r="O193" s="269">
        <f>'Table 4 Asset Cashflows'!O171</f>
        <v>0</v>
      </c>
      <c r="P193" s="453">
        <f>'Table 4 Asset Cashflows'!V171</f>
        <v>0</v>
      </c>
      <c r="Q193" s="269">
        <f>'Table 4 Asset Cashflows'!S171</f>
        <v>0</v>
      </c>
      <c r="R193" s="453">
        <f>'Table 4 Asset Cashflows'!Z171</f>
        <v>0</v>
      </c>
      <c r="S193" s="269">
        <f>'Table 4 Asset Cashflows'!W171</f>
        <v>0</v>
      </c>
      <c r="T193" s="453">
        <f>'Table 4 Asset Cashflows'!AD171</f>
        <v>0</v>
      </c>
      <c r="U193" s="269">
        <f>'Table 4 Asset Cashflows'!AA171</f>
        <v>0</v>
      </c>
    </row>
    <row r="194" spans="1:21" x14ac:dyDescent="0.25">
      <c r="A194" s="39">
        <v>154</v>
      </c>
      <c r="B194" s="42">
        <f>(1+_xlfn.XLOOKUP(INT(($A194-1)/12)+1,'ZC Curve'!$B$8:$B$107,'ZC Curve'!R$8:R$107,,0))^(1/12)-1</f>
        <v>0</v>
      </c>
      <c r="C194" s="42">
        <f>(1+_xlfn.XLOOKUP(INT(($A194-1)/12)+1,'ZC Curve'!$B$8:$B$107,'ZC Curve'!S$8:S$107,,0))^(1/12)-1</f>
        <v>0</v>
      </c>
      <c r="D194" s="42">
        <f>(1+_xlfn.XLOOKUP(INT(($A194-1)/12)+1,'ZC Curve'!$B$8:$B$107,'ZC Curve'!T$8:T$107,,0))^(1/12)-1</f>
        <v>0</v>
      </c>
      <c r="E194" s="43">
        <f t="shared" si="9"/>
        <v>1</v>
      </c>
      <c r="F194" s="43">
        <f t="shared" si="9"/>
        <v>1</v>
      </c>
      <c r="G194" s="450">
        <f t="shared" si="9"/>
        <v>1</v>
      </c>
      <c r="H194" s="453">
        <f>'Table 4 Asset Cashflows'!F172</f>
        <v>0</v>
      </c>
      <c r="I194" s="269">
        <f>'Table 4 Asset Cashflows'!C172</f>
        <v>0</v>
      </c>
      <c r="J194" s="453">
        <f>'Table 4 Asset Cashflows'!J172</f>
        <v>0</v>
      </c>
      <c r="K194" s="269">
        <f>'Table 4 Asset Cashflows'!G172</f>
        <v>0</v>
      </c>
      <c r="L194" s="453">
        <f>'Table 4 Asset Cashflows'!N172</f>
        <v>0</v>
      </c>
      <c r="M194" s="269">
        <f>'Table 4 Asset Cashflows'!K172</f>
        <v>0</v>
      </c>
      <c r="N194" s="453">
        <f>'Table 4 Asset Cashflows'!R172</f>
        <v>0</v>
      </c>
      <c r="O194" s="269">
        <f>'Table 4 Asset Cashflows'!O172</f>
        <v>0</v>
      </c>
      <c r="P194" s="453">
        <f>'Table 4 Asset Cashflows'!V172</f>
        <v>0</v>
      </c>
      <c r="Q194" s="269">
        <f>'Table 4 Asset Cashflows'!S172</f>
        <v>0</v>
      </c>
      <c r="R194" s="453">
        <f>'Table 4 Asset Cashflows'!Z172</f>
        <v>0</v>
      </c>
      <c r="S194" s="269">
        <f>'Table 4 Asset Cashflows'!W172</f>
        <v>0</v>
      </c>
      <c r="T194" s="453">
        <f>'Table 4 Asset Cashflows'!AD172</f>
        <v>0</v>
      </c>
      <c r="U194" s="269">
        <f>'Table 4 Asset Cashflows'!AA172</f>
        <v>0</v>
      </c>
    </row>
    <row r="195" spans="1:21" x14ac:dyDescent="0.25">
      <c r="A195" s="39">
        <v>155</v>
      </c>
      <c r="B195" s="42">
        <f>(1+_xlfn.XLOOKUP(INT(($A195-1)/12)+1,'ZC Curve'!$B$8:$B$107,'ZC Curve'!R$8:R$107,,0))^(1/12)-1</f>
        <v>0</v>
      </c>
      <c r="C195" s="42">
        <f>(1+_xlfn.XLOOKUP(INT(($A195-1)/12)+1,'ZC Curve'!$B$8:$B$107,'ZC Curve'!S$8:S$107,,0))^(1/12)-1</f>
        <v>0</v>
      </c>
      <c r="D195" s="42">
        <f>(1+_xlfn.XLOOKUP(INT(($A195-1)/12)+1,'ZC Curve'!$B$8:$B$107,'ZC Curve'!T$8:T$107,,0))^(1/12)-1</f>
        <v>0</v>
      </c>
      <c r="E195" s="43">
        <f t="shared" si="9"/>
        <v>1</v>
      </c>
      <c r="F195" s="43">
        <f t="shared" si="9"/>
        <v>1</v>
      </c>
      <c r="G195" s="450">
        <f t="shared" si="9"/>
        <v>1</v>
      </c>
      <c r="H195" s="453">
        <f>'Table 4 Asset Cashflows'!F173</f>
        <v>0</v>
      </c>
      <c r="I195" s="269">
        <f>'Table 4 Asset Cashflows'!C173</f>
        <v>0</v>
      </c>
      <c r="J195" s="453">
        <f>'Table 4 Asset Cashflows'!J173</f>
        <v>0</v>
      </c>
      <c r="K195" s="269">
        <f>'Table 4 Asset Cashflows'!G173</f>
        <v>0</v>
      </c>
      <c r="L195" s="453">
        <f>'Table 4 Asset Cashflows'!N173</f>
        <v>0</v>
      </c>
      <c r="M195" s="269">
        <f>'Table 4 Asset Cashflows'!K173</f>
        <v>0</v>
      </c>
      <c r="N195" s="453">
        <f>'Table 4 Asset Cashflows'!R173</f>
        <v>0</v>
      </c>
      <c r="O195" s="269">
        <f>'Table 4 Asset Cashflows'!O173</f>
        <v>0</v>
      </c>
      <c r="P195" s="453">
        <f>'Table 4 Asset Cashflows'!V173</f>
        <v>0</v>
      </c>
      <c r="Q195" s="269">
        <f>'Table 4 Asset Cashflows'!S173</f>
        <v>0</v>
      </c>
      <c r="R195" s="453">
        <f>'Table 4 Asset Cashflows'!Z173</f>
        <v>0</v>
      </c>
      <c r="S195" s="269">
        <f>'Table 4 Asset Cashflows'!W173</f>
        <v>0</v>
      </c>
      <c r="T195" s="453">
        <f>'Table 4 Asset Cashflows'!AD173</f>
        <v>0</v>
      </c>
      <c r="U195" s="269">
        <f>'Table 4 Asset Cashflows'!AA173</f>
        <v>0</v>
      </c>
    </row>
    <row r="196" spans="1:21" x14ac:dyDescent="0.25">
      <c r="A196" s="39">
        <v>156</v>
      </c>
      <c r="B196" s="42">
        <f>(1+_xlfn.XLOOKUP(INT(($A196-1)/12)+1,'ZC Curve'!$B$8:$B$107,'ZC Curve'!R$8:R$107,,0))^(1/12)-1</f>
        <v>0</v>
      </c>
      <c r="C196" s="42">
        <f>(1+_xlfn.XLOOKUP(INT(($A196-1)/12)+1,'ZC Curve'!$B$8:$B$107,'ZC Curve'!S$8:S$107,,0))^(1/12)-1</f>
        <v>0</v>
      </c>
      <c r="D196" s="42">
        <f>(1+_xlfn.XLOOKUP(INT(($A196-1)/12)+1,'ZC Curve'!$B$8:$B$107,'ZC Curve'!T$8:T$107,,0))^(1/12)-1</f>
        <v>0</v>
      </c>
      <c r="E196" s="43">
        <f t="shared" si="9"/>
        <v>1</v>
      </c>
      <c r="F196" s="43">
        <f t="shared" si="9"/>
        <v>1</v>
      </c>
      <c r="G196" s="450">
        <f t="shared" si="9"/>
        <v>1</v>
      </c>
      <c r="H196" s="453">
        <f>'Table 4 Asset Cashflows'!F174</f>
        <v>0</v>
      </c>
      <c r="I196" s="269">
        <f>'Table 4 Asset Cashflows'!C174</f>
        <v>0</v>
      </c>
      <c r="J196" s="453">
        <f>'Table 4 Asset Cashflows'!J174</f>
        <v>0</v>
      </c>
      <c r="K196" s="269">
        <f>'Table 4 Asset Cashflows'!G174</f>
        <v>0</v>
      </c>
      <c r="L196" s="453">
        <f>'Table 4 Asset Cashflows'!N174</f>
        <v>0</v>
      </c>
      <c r="M196" s="269">
        <f>'Table 4 Asset Cashflows'!K174</f>
        <v>0</v>
      </c>
      <c r="N196" s="453">
        <f>'Table 4 Asset Cashflows'!R174</f>
        <v>0</v>
      </c>
      <c r="O196" s="269">
        <f>'Table 4 Asset Cashflows'!O174</f>
        <v>0</v>
      </c>
      <c r="P196" s="453">
        <f>'Table 4 Asset Cashflows'!V174</f>
        <v>0</v>
      </c>
      <c r="Q196" s="269">
        <f>'Table 4 Asset Cashflows'!S174</f>
        <v>0</v>
      </c>
      <c r="R196" s="453">
        <f>'Table 4 Asset Cashflows'!Z174</f>
        <v>0</v>
      </c>
      <c r="S196" s="269">
        <f>'Table 4 Asset Cashflows'!W174</f>
        <v>0</v>
      </c>
      <c r="T196" s="453">
        <f>'Table 4 Asset Cashflows'!AD174</f>
        <v>0</v>
      </c>
      <c r="U196" s="269">
        <f>'Table 4 Asset Cashflows'!AA174</f>
        <v>0</v>
      </c>
    </row>
    <row r="197" spans="1:21" x14ac:dyDescent="0.25">
      <c r="A197" s="39">
        <v>157</v>
      </c>
      <c r="B197" s="42">
        <f>(1+_xlfn.XLOOKUP(INT(($A197-1)/12)+1,'ZC Curve'!$B$8:$B$107,'ZC Curve'!R$8:R$107,,0))^(1/12)-1</f>
        <v>0</v>
      </c>
      <c r="C197" s="42">
        <f>(1+_xlfn.XLOOKUP(INT(($A197-1)/12)+1,'ZC Curve'!$B$8:$B$107,'ZC Curve'!S$8:S$107,,0))^(1/12)-1</f>
        <v>0</v>
      </c>
      <c r="D197" s="42">
        <f>(1+_xlfn.XLOOKUP(INT(($A197-1)/12)+1,'ZC Curve'!$B$8:$B$107,'ZC Curve'!T$8:T$107,,0))^(1/12)-1</f>
        <v>0</v>
      </c>
      <c r="E197" s="43">
        <f t="shared" si="9"/>
        <v>1</v>
      </c>
      <c r="F197" s="43">
        <f t="shared" si="9"/>
        <v>1</v>
      </c>
      <c r="G197" s="450">
        <f t="shared" si="9"/>
        <v>1</v>
      </c>
      <c r="H197" s="453">
        <f>'Table 4 Asset Cashflows'!F175</f>
        <v>0</v>
      </c>
      <c r="I197" s="269">
        <f>'Table 4 Asset Cashflows'!C175</f>
        <v>0</v>
      </c>
      <c r="J197" s="453">
        <f>'Table 4 Asset Cashflows'!J175</f>
        <v>0</v>
      </c>
      <c r="K197" s="269">
        <f>'Table 4 Asset Cashflows'!G175</f>
        <v>0</v>
      </c>
      <c r="L197" s="453">
        <f>'Table 4 Asset Cashflows'!N175</f>
        <v>0</v>
      </c>
      <c r="M197" s="269">
        <f>'Table 4 Asset Cashflows'!K175</f>
        <v>0</v>
      </c>
      <c r="N197" s="453">
        <f>'Table 4 Asset Cashflows'!R175</f>
        <v>0</v>
      </c>
      <c r="O197" s="269">
        <f>'Table 4 Asset Cashflows'!O175</f>
        <v>0</v>
      </c>
      <c r="P197" s="453">
        <f>'Table 4 Asset Cashflows'!V175</f>
        <v>0</v>
      </c>
      <c r="Q197" s="269">
        <f>'Table 4 Asset Cashflows'!S175</f>
        <v>0</v>
      </c>
      <c r="R197" s="453">
        <f>'Table 4 Asset Cashflows'!Z175</f>
        <v>0</v>
      </c>
      <c r="S197" s="269">
        <f>'Table 4 Asset Cashflows'!W175</f>
        <v>0</v>
      </c>
      <c r="T197" s="453">
        <f>'Table 4 Asset Cashflows'!AD175</f>
        <v>0</v>
      </c>
      <c r="U197" s="269">
        <f>'Table 4 Asset Cashflows'!AA175</f>
        <v>0</v>
      </c>
    </row>
    <row r="198" spans="1:21" x14ac:dyDescent="0.25">
      <c r="A198" s="39">
        <v>158</v>
      </c>
      <c r="B198" s="42">
        <f>(1+_xlfn.XLOOKUP(INT(($A198-1)/12)+1,'ZC Curve'!$B$8:$B$107,'ZC Curve'!R$8:R$107,,0))^(1/12)-1</f>
        <v>0</v>
      </c>
      <c r="C198" s="42">
        <f>(1+_xlfn.XLOOKUP(INT(($A198-1)/12)+1,'ZC Curve'!$B$8:$B$107,'ZC Curve'!S$8:S$107,,0))^(1/12)-1</f>
        <v>0</v>
      </c>
      <c r="D198" s="42">
        <f>(1+_xlfn.XLOOKUP(INT(($A198-1)/12)+1,'ZC Curve'!$B$8:$B$107,'ZC Curve'!T$8:T$107,,0))^(1/12)-1</f>
        <v>0</v>
      </c>
      <c r="E198" s="43">
        <f t="shared" si="9"/>
        <v>1</v>
      </c>
      <c r="F198" s="43">
        <f t="shared" si="9"/>
        <v>1</v>
      </c>
      <c r="G198" s="450">
        <f t="shared" si="9"/>
        <v>1</v>
      </c>
      <c r="H198" s="453">
        <f>'Table 4 Asset Cashflows'!F176</f>
        <v>0</v>
      </c>
      <c r="I198" s="269">
        <f>'Table 4 Asset Cashflows'!C176</f>
        <v>0</v>
      </c>
      <c r="J198" s="453">
        <f>'Table 4 Asset Cashflows'!J176</f>
        <v>0</v>
      </c>
      <c r="K198" s="269">
        <f>'Table 4 Asset Cashflows'!G176</f>
        <v>0</v>
      </c>
      <c r="L198" s="453">
        <f>'Table 4 Asset Cashflows'!N176</f>
        <v>0</v>
      </c>
      <c r="M198" s="269">
        <f>'Table 4 Asset Cashflows'!K176</f>
        <v>0</v>
      </c>
      <c r="N198" s="453">
        <f>'Table 4 Asset Cashflows'!R176</f>
        <v>0</v>
      </c>
      <c r="O198" s="269">
        <f>'Table 4 Asset Cashflows'!O176</f>
        <v>0</v>
      </c>
      <c r="P198" s="453">
        <f>'Table 4 Asset Cashflows'!V176</f>
        <v>0</v>
      </c>
      <c r="Q198" s="269">
        <f>'Table 4 Asset Cashflows'!S176</f>
        <v>0</v>
      </c>
      <c r="R198" s="453">
        <f>'Table 4 Asset Cashflows'!Z176</f>
        <v>0</v>
      </c>
      <c r="S198" s="269">
        <f>'Table 4 Asset Cashflows'!W176</f>
        <v>0</v>
      </c>
      <c r="T198" s="453">
        <f>'Table 4 Asset Cashflows'!AD176</f>
        <v>0</v>
      </c>
      <c r="U198" s="269">
        <f>'Table 4 Asset Cashflows'!AA176</f>
        <v>0</v>
      </c>
    </row>
    <row r="199" spans="1:21" x14ac:dyDescent="0.25">
      <c r="A199" s="39">
        <v>159</v>
      </c>
      <c r="B199" s="42">
        <f>(1+_xlfn.XLOOKUP(INT(($A199-1)/12)+1,'ZC Curve'!$B$8:$B$107,'ZC Curve'!R$8:R$107,,0))^(1/12)-1</f>
        <v>0</v>
      </c>
      <c r="C199" s="42">
        <f>(1+_xlfn.XLOOKUP(INT(($A199-1)/12)+1,'ZC Curve'!$B$8:$B$107,'ZC Curve'!S$8:S$107,,0))^(1/12)-1</f>
        <v>0</v>
      </c>
      <c r="D199" s="42">
        <f>(1+_xlfn.XLOOKUP(INT(($A199-1)/12)+1,'ZC Curve'!$B$8:$B$107,'ZC Curve'!T$8:T$107,,0))^(1/12)-1</f>
        <v>0</v>
      </c>
      <c r="E199" s="43">
        <f t="shared" si="9"/>
        <v>1</v>
      </c>
      <c r="F199" s="43">
        <f t="shared" si="9"/>
        <v>1</v>
      </c>
      <c r="G199" s="450">
        <f t="shared" si="9"/>
        <v>1</v>
      </c>
      <c r="H199" s="453">
        <f>'Table 4 Asset Cashflows'!F177</f>
        <v>0</v>
      </c>
      <c r="I199" s="269">
        <f>'Table 4 Asset Cashflows'!C177</f>
        <v>0</v>
      </c>
      <c r="J199" s="453">
        <f>'Table 4 Asset Cashflows'!J177</f>
        <v>0</v>
      </c>
      <c r="K199" s="269">
        <f>'Table 4 Asset Cashflows'!G177</f>
        <v>0</v>
      </c>
      <c r="L199" s="453">
        <f>'Table 4 Asset Cashflows'!N177</f>
        <v>0</v>
      </c>
      <c r="M199" s="269">
        <f>'Table 4 Asset Cashflows'!K177</f>
        <v>0</v>
      </c>
      <c r="N199" s="453">
        <f>'Table 4 Asset Cashflows'!R177</f>
        <v>0</v>
      </c>
      <c r="O199" s="269">
        <f>'Table 4 Asset Cashflows'!O177</f>
        <v>0</v>
      </c>
      <c r="P199" s="453">
        <f>'Table 4 Asset Cashflows'!V177</f>
        <v>0</v>
      </c>
      <c r="Q199" s="269">
        <f>'Table 4 Asset Cashflows'!S177</f>
        <v>0</v>
      </c>
      <c r="R199" s="453">
        <f>'Table 4 Asset Cashflows'!Z177</f>
        <v>0</v>
      </c>
      <c r="S199" s="269">
        <f>'Table 4 Asset Cashflows'!W177</f>
        <v>0</v>
      </c>
      <c r="T199" s="453">
        <f>'Table 4 Asset Cashflows'!AD177</f>
        <v>0</v>
      </c>
      <c r="U199" s="269">
        <f>'Table 4 Asset Cashflows'!AA177</f>
        <v>0</v>
      </c>
    </row>
    <row r="200" spans="1:21" x14ac:dyDescent="0.25">
      <c r="A200" s="39">
        <v>160</v>
      </c>
      <c r="B200" s="42">
        <f>(1+_xlfn.XLOOKUP(INT(($A200-1)/12)+1,'ZC Curve'!$B$8:$B$107,'ZC Curve'!R$8:R$107,,0))^(1/12)-1</f>
        <v>0</v>
      </c>
      <c r="C200" s="42">
        <f>(1+_xlfn.XLOOKUP(INT(($A200-1)/12)+1,'ZC Curve'!$B$8:$B$107,'ZC Curve'!S$8:S$107,,0))^(1/12)-1</f>
        <v>0</v>
      </c>
      <c r="D200" s="42">
        <f>(1+_xlfn.XLOOKUP(INT(($A200-1)/12)+1,'ZC Curve'!$B$8:$B$107,'ZC Curve'!T$8:T$107,,0))^(1/12)-1</f>
        <v>0</v>
      </c>
      <c r="E200" s="43">
        <f t="shared" si="9"/>
        <v>1</v>
      </c>
      <c r="F200" s="43">
        <f t="shared" si="9"/>
        <v>1</v>
      </c>
      <c r="G200" s="450">
        <f t="shared" si="9"/>
        <v>1</v>
      </c>
      <c r="H200" s="453">
        <f>'Table 4 Asset Cashflows'!F178</f>
        <v>0</v>
      </c>
      <c r="I200" s="269">
        <f>'Table 4 Asset Cashflows'!C178</f>
        <v>0</v>
      </c>
      <c r="J200" s="453">
        <f>'Table 4 Asset Cashflows'!J178</f>
        <v>0</v>
      </c>
      <c r="K200" s="269">
        <f>'Table 4 Asset Cashflows'!G178</f>
        <v>0</v>
      </c>
      <c r="L200" s="453">
        <f>'Table 4 Asset Cashflows'!N178</f>
        <v>0</v>
      </c>
      <c r="M200" s="269">
        <f>'Table 4 Asset Cashflows'!K178</f>
        <v>0</v>
      </c>
      <c r="N200" s="453">
        <f>'Table 4 Asset Cashflows'!R178</f>
        <v>0</v>
      </c>
      <c r="O200" s="269">
        <f>'Table 4 Asset Cashflows'!O178</f>
        <v>0</v>
      </c>
      <c r="P200" s="453">
        <f>'Table 4 Asset Cashflows'!V178</f>
        <v>0</v>
      </c>
      <c r="Q200" s="269">
        <f>'Table 4 Asset Cashflows'!S178</f>
        <v>0</v>
      </c>
      <c r="R200" s="453">
        <f>'Table 4 Asset Cashflows'!Z178</f>
        <v>0</v>
      </c>
      <c r="S200" s="269">
        <f>'Table 4 Asset Cashflows'!W178</f>
        <v>0</v>
      </c>
      <c r="T200" s="453">
        <f>'Table 4 Asset Cashflows'!AD178</f>
        <v>0</v>
      </c>
      <c r="U200" s="269">
        <f>'Table 4 Asset Cashflows'!AA178</f>
        <v>0</v>
      </c>
    </row>
    <row r="201" spans="1:21" x14ac:dyDescent="0.25">
      <c r="A201" s="39">
        <v>161</v>
      </c>
      <c r="B201" s="42">
        <f>(1+_xlfn.XLOOKUP(INT(($A201-1)/12)+1,'ZC Curve'!$B$8:$B$107,'ZC Curve'!R$8:R$107,,0))^(1/12)-1</f>
        <v>0</v>
      </c>
      <c r="C201" s="42">
        <f>(1+_xlfn.XLOOKUP(INT(($A201-1)/12)+1,'ZC Curve'!$B$8:$B$107,'ZC Curve'!S$8:S$107,,0))^(1/12)-1</f>
        <v>0</v>
      </c>
      <c r="D201" s="42">
        <f>(1+_xlfn.XLOOKUP(INT(($A201-1)/12)+1,'ZC Curve'!$B$8:$B$107,'ZC Curve'!T$8:T$107,,0))^(1/12)-1</f>
        <v>0</v>
      </c>
      <c r="E201" s="43">
        <f t="shared" si="9"/>
        <v>1</v>
      </c>
      <c r="F201" s="43">
        <f t="shared" si="9"/>
        <v>1</v>
      </c>
      <c r="G201" s="450">
        <f t="shared" si="9"/>
        <v>1</v>
      </c>
      <c r="H201" s="453">
        <f>'Table 4 Asset Cashflows'!F179</f>
        <v>0</v>
      </c>
      <c r="I201" s="269">
        <f>'Table 4 Asset Cashflows'!C179</f>
        <v>0</v>
      </c>
      <c r="J201" s="453">
        <f>'Table 4 Asset Cashflows'!J179</f>
        <v>0</v>
      </c>
      <c r="K201" s="269">
        <f>'Table 4 Asset Cashflows'!G179</f>
        <v>0</v>
      </c>
      <c r="L201" s="453">
        <f>'Table 4 Asset Cashflows'!N179</f>
        <v>0</v>
      </c>
      <c r="M201" s="269">
        <f>'Table 4 Asset Cashflows'!K179</f>
        <v>0</v>
      </c>
      <c r="N201" s="453">
        <f>'Table 4 Asset Cashflows'!R179</f>
        <v>0</v>
      </c>
      <c r="O201" s="269">
        <f>'Table 4 Asset Cashflows'!O179</f>
        <v>0</v>
      </c>
      <c r="P201" s="453">
        <f>'Table 4 Asset Cashflows'!V179</f>
        <v>0</v>
      </c>
      <c r="Q201" s="269">
        <f>'Table 4 Asset Cashflows'!S179</f>
        <v>0</v>
      </c>
      <c r="R201" s="453">
        <f>'Table 4 Asset Cashflows'!Z179</f>
        <v>0</v>
      </c>
      <c r="S201" s="269">
        <f>'Table 4 Asset Cashflows'!W179</f>
        <v>0</v>
      </c>
      <c r="T201" s="453">
        <f>'Table 4 Asset Cashflows'!AD179</f>
        <v>0</v>
      </c>
      <c r="U201" s="269">
        <f>'Table 4 Asset Cashflows'!AA179</f>
        <v>0</v>
      </c>
    </row>
    <row r="202" spans="1:21" x14ac:dyDescent="0.25">
      <c r="A202" s="39">
        <v>162</v>
      </c>
      <c r="B202" s="42">
        <f>(1+_xlfn.XLOOKUP(INT(($A202-1)/12)+1,'ZC Curve'!$B$8:$B$107,'ZC Curve'!R$8:R$107,,0))^(1/12)-1</f>
        <v>0</v>
      </c>
      <c r="C202" s="42">
        <f>(1+_xlfn.XLOOKUP(INT(($A202-1)/12)+1,'ZC Curve'!$B$8:$B$107,'ZC Curve'!S$8:S$107,,0))^(1/12)-1</f>
        <v>0</v>
      </c>
      <c r="D202" s="42">
        <f>(1+_xlfn.XLOOKUP(INT(($A202-1)/12)+1,'ZC Curve'!$B$8:$B$107,'ZC Curve'!T$8:T$107,,0))^(1/12)-1</f>
        <v>0</v>
      </c>
      <c r="E202" s="43">
        <f t="shared" si="9"/>
        <v>1</v>
      </c>
      <c r="F202" s="43">
        <f t="shared" si="9"/>
        <v>1</v>
      </c>
      <c r="G202" s="450">
        <f t="shared" si="9"/>
        <v>1</v>
      </c>
      <c r="H202" s="453">
        <f>'Table 4 Asset Cashflows'!F180</f>
        <v>0</v>
      </c>
      <c r="I202" s="269">
        <f>'Table 4 Asset Cashflows'!C180</f>
        <v>0</v>
      </c>
      <c r="J202" s="453">
        <f>'Table 4 Asset Cashflows'!J180</f>
        <v>0</v>
      </c>
      <c r="K202" s="269">
        <f>'Table 4 Asset Cashflows'!G180</f>
        <v>0</v>
      </c>
      <c r="L202" s="453">
        <f>'Table 4 Asset Cashflows'!N180</f>
        <v>0</v>
      </c>
      <c r="M202" s="269">
        <f>'Table 4 Asset Cashflows'!K180</f>
        <v>0</v>
      </c>
      <c r="N202" s="453">
        <f>'Table 4 Asset Cashflows'!R180</f>
        <v>0</v>
      </c>
      <c r="O202" s="269">
        <f>'Table 4 Asset Cashflows'!O180</f>
        <v>0</v>
      </c>
      <c r="P202" s="453">
        <f>'Table 4 Asset Cashflows'!V180</f>
        <v>0</v>
      </c>
      <c r="Q202" s="269">
        <f>'Table 4 Asset Cashflows'!S180</f>
        <v>0</v>
      </c>
      <c r="R202" s="453">
        <f>'Table 4 Asset Cashflows'!Z180</f>
        <v>0</v>
      </c>
      <c r="S202" s="269">
        <f>'Table 4 Asset Cashflows'!W180</f>
        <v>0</v>
      </c>
      <c r="T202" s="453">
        <f>'Table 4 Asset Cashflows'!AD180</f>
        <v>0</v>
      </c>
      <c r="U202" s="269">
        <f>'Table 4 Asset Cashflows'!AA180</f>
        <v>0</v>
      </c>
    </row>
    <row r="203" spans="1:21" x14ac:dyDescent="0.25">
      <c r="A203" s="39">
        <v>163</v>
      </c>
      <c r="B203" s="42">
        <f>(1+_xlfn.XLOOKUP(INT(($A203-1)/12)+1,'ZC Curve'!$B$8:$B$107,'ZC Curve'!R$8:R$107,,0))^(1/12)-1</f>
        <v>0</v>
      </c>
      <c r="C203" s="42">
        <f>(1+_xlfn.XLOOKUP(INT(($A203-1)/12)+1,'ZC Curve'!$B$8:$B$107,'ZC Curve'!S$8:S$107,,0))^(1/12)-1</f>
        <v>0</v>
      </c>
      <c r="D203" s="42">
        <f>(1+_xlfn.XLOOKUP(INT(($A203-1)/12)+1,'ZC Curve'!$B$8:$B$107,'ZC Curve'!T$8:T$107,,0))^(1/12)-1</f>
        <v>0</v>
      </c>
      <c r="E203" s="43">
        <f t="shared" si="9"/>
        <v>1</v>
      </c>
      <c r="F203" s="43">
        <f t="shared" si="9"/>
        <v>1</v>
      </c>
      <c r="G203" s="450">
        <f t="shared" si="9"/>
        <v>1</v>
      </c>
      <c r="H203" s="453">
        <f>'Table 4 Asset Cashflows'!F181</f>
        <v>0</v>
      </c>
      <c r="I203" s="269">
        <f>'Table 4 Asset Cashflows'!C181</f>
        <v>0</v>
      </c>
      <c r="J203" s="453">
        <f>'Table 4 Asset Cashflows'!J181</f>
        <v>0</v>
      </c>
      <c r="K203" s="269">
        <f>'Table 4 Asset Cashflows'!G181</f>
        <v>0</v>
      </c>
      <c r="L203" s="453">
        <f>'Table 4 Asset Cashflows'!N181</f>
        <v>0</v>
      </c>
      <c r="M203" s="269">
        <f>'Table 4 Asset Cashflows'!K181</f>
        <v>0</v>
      </c>
      <c r="N203" s="453">
        <f>'Table 4 Asset Cashflows'!R181</f>
        <v>0</v>
      </c>
      <c r="O203" s="269">
        <f>'Table 4 Asset Cashflows'!O181</f>
        <v>0</v>
      </c>
      <c r="P203" s="453">
        <f>'Table 4 Asset Cashflows'!V181</f>
        <v>0</v>
      </c>
      <c r="Q203" s="269">
        <f>'Table 4 Asset Cashflows'!S181</f>
        <v>0</v>
      </c>
      <c r="R203" s="453">
        <f>'Table 4 Asset Cashflows'!Z181</f>
        <v>0</v>
      </c>
      <c r="S203" s="269">
        <f>'Table 4 Asset Cashflows'!W181</f>
        <v>0</v>
      </c>
      <c r="T203" s="453">
        <f>'Table 4 Asset Cashflows'!AD181</f>
        <v>0</v>
      </c>
      <c r="U203" s="269">
        <f>'Table 4 Asset Cashflows'!AA181</f>
        <v>0</v>
      </c>
    </row>
    <row r="204" spans="1:21" x14ac:dyDescent="0.25">
      <c r="A204" s="39">
        <v>164</v>
      </c>
      <c r="B204" s="42">
        <f>(1+_xlfn.XLOOKUP(INT(($A204-1)/12)+1,'ZC Curve'!$B$8:$B$107,'ZC Curve'!R$8:R$107,,0))^(1/12)-1</f>
        <v>0</v>
      </c>
      <c r="C204" s="42">
        <f>(1+_xlfn.XLOOKUP(INT(($A204-1)/12)+1,'ZC Curve'!$B$8:$B$107,'ZC Curve'!S$8:S$107,,0))^(1/12)-1</f>
        <v>0</v>
      </c>
      <c r="D204" s="42">
        <f>(1+_xlfn.XLOOKUP(INT(($A204-1)/12)+1,'ZC Curve'!$B$8:$B$107,'ZC Curve'!T$8:T$107,,0))^(1/12)-1</f>
        <v>0</v>
      </c>
      <c r="E204" s="43">
        <f t="shared" si="9"/>
        <v>1</v>
      </c>
      <c r="F204" s="43">
        <f t="shared" si="9"/>
        <v>1</v>
      </c>
      <c r="G204" s="450">
        <f t="shared" si="9"/>
        <v>1</v>
      </c>
      <c r="H204" s="453">
        <f>'Table 4 Asset Cashflows'!F182</f>
        <v>0</v>
      </c>
      <c r="I204" s="269">
        <f>'Table 4 Asset Cashflows'!C182</f>
        <v>0</v>
      </c>
      <c r="J204" s="453">
        <f>'Table 4 Asset Cashflows'!J182</f>
        <v>0</v>
      </c>
      <c r="K204" s="269">
        <f>'Table 4 Asset Cashflows'!G182</f>
        <v>0</v>
      </c>
      <c r="L204" s="453">
        <f>'Table 4 Asset Cashflows'!N182</f>
        <v>0</v>
      </c>
      <c r="M204" s="269">
        <f>'Table 4 Asset Cashflows'!K182</f>
        <v>0</v>
      </c>
      <c r="N204" s="453">
        <f>'Table 4 Asset Cashflows'!R182</f>
        <v>0</v>
      </c>
      <c r="O204" s="269">
        <f>'Table 4 Asset Cashflows'!O182</f>
        <v>0</v>
      </c>
      <c r="P204" s="453">
        <f>'Table 4 Asset Cashflows'!V182</f>
        <v>0</v>
      </c>
      <c r="Q204" s="269">
        <f>'Table 4 Asset Cashflows'!S182</f>
        <v>0</v>
      </c>
      <c r="R204" s="453">
        <f>'Table 4 Asset Cashflows'!Z182</f>
        <v>0</v>
      </c>
      <c r="S204" s="269">
        <f>'Table 4 Asset Cashflows'!W182</f>
        <v>0</v>
      </c>
      <c r="T204" s="453">
        <f>'Table 4 Asset Cashflows'!AD182</f>
        <v>0</v>
      </c>
      <c r="U204" s="269">
        <f>'Table 4 Asset Cashflows'!AA182</f>
        <v>0</v>
      </c>
    </row>
    <row r="205" spans="1:21" x14ac:dyDescent="0.25">
      <c r="A205" s="39">
        <v>165</v>
      </c>
      <c r="B205" s="42">
        <f>(1+_xlfn.XLOOKUP(INT(($A205-1)/12)+1,'ZC Curve'!$B$8:$B$107,'ZC Curve'!R$8:R$107,,0))^(1/12)-1</f>
        <v>0</v>
      </c>
      <c r="C205" s="42">
        <f>(1+_xlfn.XLOOKUP(INT(($A205-1)/12)+1,'ZC Curve'!$B$8:$B$107,'ZC Curve'!S$8:S$107,,0))^(1/12)-1</f>
        <v>0</v>
      </c>
      <c r="D205" s="42">
        <f>(1+_xlfn.XLOOKUP(INT(($A205-1)/12)+1,'ZC Curve'!$B$8:$B$107,'ZC Curve'!T$8:T$107,,0))^(1/12)-1</f>
        <v>0</v>
      </c>
      <c r="E205" s="43">
        <f t="shared" si="9"/>
        <v>1</v>
      </c>
      <c r="F205" s="43">
        <f t="shared" si="9"/>
        <v>1</v>
      </c>
      <c r="G205" s="450">
        <f t="shared" si="9"/>
        <v>1</v>
      </c>
      <c r="H205" s="453">
        <f>'Table 4 Asset Cashflows'!F183</f>
        <v>0</v>
      </c>
      <c r="I205" s="269">
        <f>'Table 4 Asset Cashflows'!C183</f>
        <v>0</v>
      </c>
      <c r="J205" s="453">
        <f>'Table 4 Asset Cashflows'!J183</f>
        <v>0</v>
      </c>
      <c r="K205" s="269">
        <f>'Table 4 Asset Cashflows'!G183</f>
        <v>0</v>
      </c>
      <c r="L205" s="453">
        <f>'Table 4 Asset Cashflows'!N183</f>
        <v>0</v>
      </c>
      <c r="M205" s="269">
        <f>'Table 4 Asset Cashflows'!K183</f>
        <v>0</v>
      </c>
      <c r="N205" s="453">
        <f>'Table 4 Asset Cashflows'!R183</f>
        <v>0</v>
      </c>
      <c r="O205" s="269">
        <f>'Table 4 Asset Cashflows'!O183</f>
        <v>0</v>
      </c>
      <c r="P205" s="453">
        <f>'Table 4 Asset Cashflows'!V183</f>
        <v>0</v>
      </c>
      <c r="Q205" s="269">
        <f>'Table 4 Asset Cashflows'!S183</f>
        <v>0</v>
      </c>
      <c r="R205" s="453">
        <f>'Table 4 Asset Cashflows'!Z183</f>
        <v>0</v>
      </c>
      <c r="S205" s="269">
        <f>'Table 4 Asset Cashflows'!W183</f>
        <v>0</v>
      </c>
      <c r="T205" s="453">
        <f>'Table 4 Asset Cashflows'!AD183</f>
        <v>0</v>
      </c>
      <c r="U205" s="269">
        <f>'Table 4 Asset Cashflows'!AA183</f>
        <v>0</v>
      </c>
    </row>
    <row r="206" spans="1:21" x14ac:dyDescent="0.25">
      <c r="A206" s="39">
        <v>166</v>
      </c>
      <c r="B206" s="42">
        <f>(1+_xlfn.XLOOKUP(INT(($A206-1)/12)+1,'ZC Curve'!$B$8:$B$107,'ZC Curve'!R$8:R$107,,0))^(1/12)-1</f>
        <v>0</v>
      </c>
      <c r="C206" s="42">
        <f>(1+_xlfn.XLOOKUP(INT(($A206-1)/12)+1,'ZC Curve'!$B$8:$B$107,'ZC Curve'!S$8:S$107,,0))^(1/12)-1</f>
        <v>0</v>
      </c>
      <c r="D206" s="42">
        <f>(1+_xlfn.XLOOKUP(INT(($A206-1)/12)+1,'ZC Curve'!$B$8:$B$107,'ZC Curve'!T$8:T$107,,0))^(1/12)-1</f>
        <v>0</v>
      </c>
      <c r="E206" s="43">
        <f t="shared" si="9"/>
        <v>1</v>
      </c>
      <c r="F206" s="43">
        <f t="shared" si="9"/>
        <v>1</v>
      </c>
      <c r="G206" s="450">
        <f t="shared" si="9"/>
        <v>1</v>
      </c>
      <c r="H206" s="453">
        <f>'Table 4 Asset Cashflows'!F184</f>
        <v>0</v>
      </c>
      <c r="I206" s="269">
        <f>'Table 4 Asset Cashflows'!C184</f>
        <v>0</v>
      </c>
      <c r="J206" s="453">
        <f>'Table 4 Asset Cashflows'!J184</f>
        <v>0</v>
      </c>
      <c r="K206" s="269">
        <f>'Table 4 Asset Cashflows'!G184</f>
        <v>0</v>
      </c>
      <c r="L206" s="453">
        <f>'Table 4 Asset Cashflows'!N184</f>
        <v>0</v>
      </c>
      <c r="M206" s="269">
        <f>'Table 4 Asset Cashflows'!K184</f>
        <v>0</v>
      </c>
      <c r="N206" s="453">
        <f>'Table 4 Asset Cashflows'!R184</f>
        <v>0</v>
      </c>
      <c r="O206" s="269">
        <f>'Table 4 Asset Cashflows'!O184</f>
        <v>0</v>
      </c>
      <c r="P206" s="453">
        <f>'Table 4 Asset Cashflows'!V184</f>
        <v>0</v>
      </c>
      <c r="Q206" s="269">
        <f>'Table 4 Asset Cashflows'!S184</f>
        <v>0</v>
      </c>
      <c r="R206" s="453">
        <f>'Table 4 Asset Cashflows'!Z184</f>
        <v>0</v>
      </c>
      <c r="S206" s="269">
        <f>'Table 4 Asset Cashflows'!W184</f>
        <v>0</v>
      </c>
      <c r="T206" s="453">
        <f>'Table 4 Asset Cashflows'!AD184</f>
        <v>0</v>
      </c>
      <c r="U206" s="269">
        <f>'Table 4 Asset Cashflows'!AA184</f>
        <v>0</v>
      </c>
    </row>
    <row r="207" spans="1:21" x14ac:dyDescent="0.25">
      <c r="A207" s="39">
        <v>167</v>
      </c>
      <c r="B207" s="42">
        <f>(1+_xlfn.XLOOKUP(INT(($A207-1)/12)+1,'ZC Curve'!$B$8:$B$107,'ZC Curve'!R$8:R$107,,0))^(1/12)-1</f>
        <v>0</v>
      </c>
      <c r="C207" s="42">
        <f>(1+_xlfn.XLOOKUP(INT(($A207-1)/12)+1,'ZC Curve'!$B$8:$B$107,'ZC Curve'!S$8:S$107,,0))^(1/12)-1</f>
        <v>0</v>
      </c>
      <c r="D207" s="42">
        <f>(1+_xlfn.XLOOKUP(INT(($A207-1)/12)+1,'ZC Curve'!$B$8:$B$107,'ZC Curve'!T$8:T$107,,0))^(1/12)-1</f>
        <v>0</v>
      </c>
      <c r="E207" s="43">
        <f t="shared" si="9"/>
        <v>1</v>
      </c>
      <c r="F207" s="43">
        <f t="shared" si="9"/>
        <v>1</v>
      </c>
      <c r="G207" s="450">
        <f t="shared" si="9"/>
        <v>1</v>
      </c>
      <c r="H207" s="453">
        <f>'Table 4 Asset Cashflows'!F185</f>
        <v>0</v>
      </c>
      <c r="I207" s="269">
        <f>'Table 4 Asset Cashflows'!C185</f>
        <v>0</v>
      </c>
      <c r="J207" s="453">
        <f>'Table 4 Asset Cashflows'!J185</f>
        <v>0</v>
      </c>
      <c r="K207" s="269">
        <f>'Table 4 Asset Cashflows'!G185</f>
        <v>0</v>
      </c>
      <c r="L207" s="453">
        <f>'Table 4 Asset Cashflows'!N185</f>
        <v>0</v>
      </c>
      <c r="M207" s="269">
        <f>'Table 4 Asset Cashflows'!K185</f>
        <v>0</v>
      </c>
      <c r="N207" s="453">
        <f>'Table 4 Asset Cashflows'!R185</f>
        <v>0</v>
      </c>
      <c r="O207" s="269">
        <f>'Table 4 Asset Cashflows'!O185</f>
        <v>0</v>
      </c>
      <c r="P207" s="453">
        <f>'Table 4 Asset Cashflows'!V185</f>
        <v>0</v>
      </c>
      <c r="Q207" s="269">
        <f>'Table 4 Asset Cashflows'!S185</f>
        <v>0</v>
      </c>
      <c r="R207" s="453">
        <f>'Table 4 Asset Cashflows'!Z185</f>
        <v>0</v>
      </c>
      <c r="S207" s="269">
        <f>'Table 4 Asset Cashflows'!W185</f>
        <v>0</v>
      </c>
      <c r="T207" s="453">
        <f>'Table 4 Asset Cashflows'!AD185</f>
        <v>0</v>
      </c>
      <c r="U207" s="269">
        <f>'Table 4 Asset Cashflows'!AA185</f>
        <v>0</v>
      </c>
    </row>
    <row r="208" spans="1:21" x14ac:dyDescent="0.25">
      <c r="A208" s="39">
        <v>168</v>
      </c>
      <c r="B208" s="42">
        <f>(1+_xlfn.XLOOKUP(INT(($A208-1)/12)+1,'ZC Curve'!$B$8:$B$107,'ZC Curve'!R$8:R$107,,0))^(1/12)-1</f>
        <v>0</v>
      </c>
      <c r="C208" s="42">
        <f>(1+_xlfn.XLOOKUP(INT(($A208-1)/12)+1,'ZC Curve'!$B$8:$B$107,'ZC Curve'!S$8:S$107,,0))^(1/12)-1</f>
        <v>0</v>
      </c>
      <c r="D208" s="42">
        <f>(1+_xlfn.XLOOKUP(INT(($A208-1)/12)+1,'ZC Curve'!$B$8:$B$107,'ZC Curve'!T$8:T$107,,0))^(1/12)-1</f>
        <v>0</v>
      </c>
      <c r="E208" s="43">
        <f t="shared" si="9"/>
        <v>1</v>
      </c>
      <c r="F208" s="43">
        <f t="shared" si="9"/>
        <v>1</v>
      </c>
      <c r="G208" s="450">
        <f t="shared" si="9"/>
        <v>1</v>
      </c>
      <c r="H208" s="453">
        <f>'Table 4 Asset Cashflows'!F186</f>
        <v>0</v>
      </c>
      <c r="I208" s="269">
        <f>'Table 4 Asset Cashflows'!C186</f>
        <v>0</v>
      </c>
      <c r="J208" s="453">
        <f>'Table 4 Asset Cashflows'!J186</f>
        <v>0</v>
      </c>
      <c r="K208" s="269">
        <f>'Table 4 Asset Cashflows'!G186</f>
        <v>0</v>
      </c>
      <c r="L208" s="453">
        <f>'Table 4 Asset Cashflows'!N186</f>
        <v>0</v>
      </c>
      <c r="M208" s="269">
        <f>'Table 4 Asset Cashflows'!K186</f>
        <v>0</v>
      </c>
      <c r="N208" s="453">
        <f>'Table 4 Asset Cashflows'!R186</f>
        <v>0</v>
      </c>
      <c r="O208" s="269">
        <f>'Table 4 Asset Cashflows'!O186</f>
        <v>0</v>
      </c>
      <c r="P208" s="453">
        <f>'Table 4 Asset Cashflows'!V186</f>
        <v>0</v>
      </c>
      <c r="Q208" s="269">
        <f>'Table 4 Asset Cashflows'!S186</f>
        <v>0</v>
      </c>
      <c r="R208" s="453">
        <f>'Table 4 Asset Cashflows'!Z186</f>
        <v>0</v>
      </c>
      <c r="S208" s="269">
        <f>'Table 4 Asset Cashflows'!W186</f>
        <v>0</v>
      </c>
      <c r="T208" s="453">
        <f>'Table 4 Asset Cashflows'!AD186</f>
        <v>0</v>
      </c>
      <c r="U208" s="269">
        <f>'Table 4 Asset Cashflows'!AA186</f>
        <v>0</v>
      </c>
    </row>
    <row r="209" spans="1:21" x14ac:dyDescent="0.25">
      <c r="A209" s="39">
        <v>169</v>
      </c>
      <c r="B209" s="42">
        <f>(1+_xlfn.XLOOKUP(INT(($A209-1)/12)+1,'ZC Curve'!$B$8:$B$107,'ZC Curve'!R$8:R$107,,0))^(1/12)-1</f>
        <v>0</v>
      </c>
      <c r="C209" s="42">
        <f>(1+_xlfn.XLOOKUP(INT(($A209-1)/12)+1,'ZC Curve'!$B$8:$B$107,'ZC Curve'!S$8:S$107,,0))^(1/12)-1</f>
        <v>0</v>
      </c>
      <c r="D209" s="42">
        <f>(1+_xlfn.XLOOKUP(INT(($A209-1)/12)+1,'ZC Curve'!$B$8:$B$107,'ZC Curve'!T$8:T$107,,0))^(1/12)-1</f>
        <v>0</v>
      </c>
      <c r="E209" s="43">
        <f t="shared" si="9"/>
        <v>1</v>
      </c>
      <c r="F209" s="43">
        <f t="shared" si="9"/>
        <v>1</v>
      </c>
      <c r="G209" s="450">
        <f t="shared" si="9"/>
        <v>1</v>
      </c>
      <c r="H209" s="453">
        <f>'Table 4 Asset Cashflows'!F187</f>
        <v>0</v>
      </c>
      <c r="I209" s="269">
        <f>'Table 4 Asset Cashflows'!C187</f>
        <v>0</v>
      </c>
      <c r="J209" s="453">
        <f>'Table 4 Asset Cashflows'!J187</f>
        <v>0</v>
      </c>
      <c r="K209" s="269">
        <f>'Table 4 Asset Cashflows'!G187</f>
        <v>0</v>
      </c>
      <c r="L209" s="453">
        <f>'Table 4 Asset Cashflows'!N187</f>
        <v>0</v>
      </c>
      <c r="M209" s="269">
        <f>'Table 4 Asset Cashflows'!K187</f>
        <v>0</v>
      </c>
      <c r="N209" s="453">
        <f>'Table 4 Asset Cashflows'!R187</f>
        <v>0</v>
      </c>
      <c r="O209" s="269">
        <f>'Table 4 Asset Cashflows'!O187</f>
        <v>0</v>
      </c>
      <c r="P209" s="453">
        <f>'Table 4 Asset Cashflows'!V187</f>
        <v>0</v>
      </c>
      <c r="Q209" s="269">
        <f>'Table 4 Asset Cashflows'!S187</f>
        <v>0</v>
      </c>
      <c r="R209" s="453">
        <f>'Table 4 Asset Cashflows'!Z187</f>
        <v>0</v>
      </c>
      <c r="S209" s="269">
        <f>'Table 4 Asset Cashflows'!W187</f>
        <v>0</v>
      </c>
      <c r="T209" s="453">
        <f>'Table 4 Asset Cashflows'!AD187</f>
        <v>0</v>
      </c>
      <c r="U209" s="269">
        <f>'Table 4 Asset Cashflows'!AA187</f>
        <v>0</v>
      </c>
    </row>
    <row r="210" spans="1:21" x14ac:dyDescent="0.25">
      <c r="A210" s="39">
        <v>170</v>
      </c>
      <c r="B210" s="42">
        <f>(1+_xlfn.XLOOKUP(INT(($A210-1)/12)+1,'ZC Curve'!$B$8:$B$107,'ZC Curve'!R$8:R$107,,0))^(1/12)-1</f>
        <v>0</v>
      </c>
      <c r="C210" s="42">
        <f>(1+_xlfn.XLOOKUP(INT(($A210-1)/12)+1,'ZC Curve'!$B$8:$B$107,'ZC Curve'!S$8:S$107,,0))^(1/12)-1</f>
        <v>0</v>
      </c>
      <c r="D210" s="42">
        <f>(1+_xlfn.XLOOKUP(INT(($A210-1)/12)+1,'ZC Curve'!$B$8:$B$107,'ZC Curve'!T$8:T$107,,0))^(1/12)-1</f>
        <v>0</v>
      </c>
      <c r="E210" s="43">
        <f t="shared" si="9"/>
        <v>1</v>
      </c>
      <c r="F210" s="43">
        <f t="shared" si="9"/>
        <v>1</v>
      </c>
      <c r="G210" s="450">
        <f t="shared" si="9"/>
        <v>1</v>
      </c>
      <c r="H210" s="453">
        <f>'Table 4 Asset Cashflows'!F188</f>
        <v>0</v>
      </c>
      <c r="I210" s="269">
        <f>'Table 4 Asset Cashflows'!C188</f>
        <v>0</v>
      </c>
      <c r="J210" s="453">
        <f>'Table 4 Asset Cashflows'!J188</f>
        <v>0</v>
      </c>
      <c r="K210" s="269">
        <f>'Table 4 Asset Cashflows'!G188</f>
        <v>0</v>
      </c>
      <c r="L210" s="453">
        <f>'Table 4 Asset Cashflows'!N188</f>
        <v>0</v>
      </c>
      <c r="M210" s="269">
        <f>'Table 4 Asset Cashflows'!K188</f>
        <v>0</v>
      </c>
      <c r="N210" s="453">
        <f>'Table 4 Asset Cashflows'!R188</f>
        <v>0</v>
      </c>
      <c r="O210" s="269">
        <f>'Table 4 Asset Cashflows'!O188</f>
        <v>0</v>
      </c>
      <c r="P210" s="453">
        <f>'Table 4 Asset Cashflows'!V188</f>
        <v>0</v>
      </c>
      <c r="Q210" s="269">
        <f>'Table 4 Asset Cashflows'!S188</f>
        <v>0</v>
      </c>
      <c r="R210" s="453">
        <f>'Table 4 Asset Cashflows'!Z188</f>
        <v>0</v>
      </c>
      <c r="S210" s="269">
        <f>'Table 4 Asset Cashflows'!W188</f>
        <v>0</v>
      </c>
      <c r="T210" s="453">
        <f>'Table 4 Asset Cashflows'!AD188</f>
        <v>0</v>
      </c>
      <c r="U210" s="269">
        <f>'Table 4 Asset Cashflows'!AA188</f>
        <v>0</v>
      </c>
    </row>
    <row r="211" spans="1:21" x14ac:dyDescent="0.25">
      <c r="A211" s="39">
        <v>171</v>
      </c>
      <c r="B211" s="42">
        <f>(1+_xlfn.XLOOKUP(INT(($A211-1)/12)+1,'ZC Curve'!$B$8:$B$107,'ZC Curve'!R$8:R$107,,0))^(1/12)-1</f>
        <v>0</v>
      </c>
      <c r="C211" s="42">
        <f>(1+_xlfn.XLOOKUP(INT(($A211-1)/12)+1,'ZC Curve'!$B$8:$B$107,'ZC Curve'!S$8:S$107,,0))^(1/12)-1</f>
        <v>0</v>
      </c>
      <c r="D211" s="42">
        <f>(1+_xlfn.XLOOKUP(INT(($A211-1)/12)+1,'ZC Curve'!$B$8:$B$107,'ZC Curve'!T$8:T$107,,0))^(1/12)-1</f>
        <v>0</v>
      </c>
      <c r="E211" s="43">
        <f t="shared" si="9"/>
        <v>1</v>
      </c>
      <c r="F211" s="43">
        <f t="shared" si="9"/>
        <v>1</v>
      </c>
      <c r="G211" s="450">
        <f t="shared" si="9"/>
        <v>1</v>
      </c>
      <c r="H211" s="453">
        <f>'Table 4 Asset Cashflows'!F189</f>
        <v>0</v>
      </c>
      <c r="I211" s="269">
        <f>'Table 4 Asset Cashflows'!C189</f>
        <v>0</v>
      </c>
      <c r="J211" s="453">
        <f>'Table 4 Asset Cashflows'!J189</f>
        <v>0</v>
      </c>
      <c r="K211" s="269">
        <f>'Table 4 Asset Cashflows'!G189</f>
        <v>0</v>
      </c>
      <c r="L211" s="453">
        <f>'Table 4 Asset Cashflows'!N189</f>
        <v>0</v>
      </c>
      <c r="M211" s="269">
        <f>'Table 4 Asset Cashflows'!K189</f>
        <v>0</v>
      </c>
      <c r="N211" s="453">
        <f>'Table 4 Asset Cashflows'!R189</f>
        <v>0</v>
      </c>
      <c r="O211" s="269">
        <f>'Table 4 Asset Cashflows'!O189</f>
        <v>0</v>
      </c>
      <c r="P211" s="453">
        <f>'Table 4 Asset Cashflows'!V189</f>
        <v>0</v>
      </c>
      <c r="Q211" s="269">
        <f>'Table 4 Asset Cashflows'!S189</f>
        <v>0</v>
      </c>
      <c r="R211" s="453">
        <f>'Table 4 Asset Cashflows'!Z189</f>
        <v>0</v>
      </c>
      <c r="S211" s="269">
        <f>'Table 4 Asset Cashflows'!W189</f>
        <v>0</v>
      </c>
      <c r="T211" s="453">
        <f>'Table 4 Asset Cashflows'!AD189</f>
        <v>0</v>
      </c>
      <c r="U211" s="269">
        <f>'Table 4 Asset Cashflows'!AA189</f>
        <v>0</v>
      </c>
    </row>
    <row r="212" spans="1:21" x14ac:dyDescent="0.25">
      <c r="A212" s="39">
        <v>172</v>
      </c>
      <c r="B212" s="42">
        <f>(1+_xlfn.XLOOKUP(INT(($A212-1)/12)+1,'ZC Curve'!$B$8:$B$107,'ZC Curve'!R$8:R$107,,0))^(1/12)-1</f>
        <v>0</v>
      </c>
      <c r="C212" s="42">
        <f>(1+_xlfn.XLOOKUP(INT(($A212-1)/12)+1,'ZC Curve'!$B$8:$B$107,'ZC Curve'!S$8:S$107,,0))^(1/12)-1</f>
        <v>0</v>
      </c>
      <c r="D212" s="42">
        <f>(1+_xlfn.XLOOKUP(INT(($A212-1)/12)+1,'ZC Curve'!$B$8:$B$107,'ZC Curve'!T$8:T$107,,0))^(1/12)-1</f>
        <v>0</v>
      </c>
      <c r="E212" s="43">
        <f t="shared" si="9"/>
        <v>1</v>
      </c>
      <c r="F212" s="43">
        <f t="shared" si="9"/>
        <v>1</v>
      </c>
      <c r="G212" s="450">
        <f t="shared" si="9"/>
        <v>1</v>
      </c>
      <c r="H212" s="453">
        <f>'Table 4 Asset Cashflows'!F190</f>
        <v>0</v>
      </c>
      <c r="I212" s="269">
        <f>'Table 4 Asset Cashflows'!C190</f>
        <v>0</v>
      </c>
      <c r="J212" s="453">
        <f>'Table 4 Asset Cashflows'!J190</f>
        <v>0</v>
      </c>
      <c r="K212" s="269">
        <f>'Table 4 Asset Cashflows'!G190</f>
        <v>0</v>
      </c>
      <c r="L212" s="453">
        <f>'Table 4 Asset Cashflows'!N190</f>
        <v>0</v>
      </c>
      <c r="M212" s="269">
        <f>'Table 4 Asset Cashflows'!K190</f>
        <v>0</v>
      </c>
      <c r="N212" s="453">
        <f>'Table 4 Asset Cashflows'!R190</f>
        <v>0</v>
      </c>
      <c r="O212" s="269">
        <f>'Table 4 Asset Cashflows'!O190</f>
        <v>0</v>
      </c>
      <c r="P212" s="453">
        <f>'Table 4 Asset Cashflows'!V190</f>
        <v>0</v>
      </c>
      <c r="Q212" s="269">
        <f>'Table 4 Asset Cashflows'!S190</f>
        <v>0</v>
      </c>
      <c r="R212" s="453">
        <f>'Table 4 Asset Cashflows'!Z190</f>
        <v>0</v>
      </c>
      <c r="S212" s="269">
        <f>'Table 4 Asset Cashflows'!W190</f>
        <v>0</v>
      </c>
      <c r="T212" s="453">
        <f>'Table 4 Asset Cashflows'!AD190</f>
        <v>0</v>
      </c>
      <c r="U212" s="269">
        <f>'Table 4 Asset Cashflows'!AA190</f>
        <v>0</v>
      </c>
    </row>
    <row r="213" spans="1:21" x14ac:dyDescent="0.25">
      <c r="A213" s="39">
        <v>173</v>
      </c>
      <c r="B213" s="42">
        <f>(1+_xlfn.XLOOKUP(INT(($A213-1)/12)+1,'ZC Curve'!$B$8:$B$107,'ZC Curve'!R$8:R$107,,0))^(1/12)-1</f>
        <v>0</v>
      </c>
      <c r="C213" s="42">
        <f>(1+_xlfn.XLOOKUP(INT(($A213-1)/12)+1,'ZC Curve'!$B$8:$B$107,'ZC Curve'!S$8:S$107,,0))^(1/12)-1</f>
        <v>0</v>
      </c>
      <c r="D213" s="42">
        <f>(1+_xlfn.XLOOKUP(INT(($A213-1)/12)+1,'ZC Curve'!$B$8:$B$107,'ZC Curve'!T$8:T$107,,0))^(1/12)-1</f>
        <v>0</v>
      </c>
      <c r="E213" s="43">
        <f t="shared" si="9"/>
        <v>1</v>
      </c>
      <c r="F213" s="43">
        <f t="shared" si="9"/>
        <v>1</v>
      </c>
      <c r="G213" s="450">
        <f t="shared" si="9"/>
        <v>1</v>
      </c>
      <c r="H213" s="453">
        <f>'Table 4 Asset Cashflows'!F191</f>
        <v>0</v>
      </c>
      <c r="I213" s="269">
        <f>'Table 4 Asset Cashflows'!C191</f>
        <v>0</v>
      </c>
      <c r="J213" s="453">
        <f>'Table 4 Asset Cashflows'!J191</f>
        <v>0</v>
      </c>
      <c r="K213" s="269">
        <f>'Table 4 Asset Cashflows'!G191</f>
        <v>0</v>
      </c>
      <c r="L213" s="453">
        <f>'Table 4 Asset Cashflows'!N191</f>
        <v>0</v>
      </c>
      <c r="M213" s="269">
        <f>'Table 4 Asset Cashflows'!K191</f>
        <v>0</v>
      </c>
      <c r="N213" s="453">
        <f>'Table 4 Asset Cashflows'!R191</f>
        <v>0</v>
      </c>
      <c r="O213" s="269">
        <f>'Table 4 Asset Cashflows'!O191</f>
        <v>0</v>
      </c>
      <c r="P213" s="453">
        <f>'Table 4 Asset Cashflows'!V191</f>
        <v>0</v>
      </c>
      <c r="Q213" s="269">
        <f>'Table 4 Asset Cashflows'!S191</f>
        <v>0</v>
      </c>
      <c r="R213" s="453">
        <f>'Table 4 Asset Cashflows'!Z191</f>
        <v>0</v>
      </c>
      <c r="S213" s="269">
        <f>'Table 4 Asset Cashflows'!W191</f>
        <v>0</v>
      </c>
      <c r="T213" s="453">
        <f>'Table 4 Asset Cashflows'!AD191</f>
        <v>0</v>
      </c>
      <c r="U213" s="269">
        <f>'Table 4 Asset Cashflows'!AA191</f>
        <v>0</v>
      </c>
    </row>
    <row r="214" spans="1:21" x14ac:dyDescent="0.25">
      <c r="A214" s="39">
        <v>174</v>
      </c>
      <c r="B214" s="42">
        <f>(1+_xlfn.XLOOKUP(INT(($A214-1)/12)+1,'ZC Curve'!$B$8:$B$107,'ZC Curve'!R$8:R$107,,0))^(1/12)-1</f>
        <v>0</v>
      </c>
      <c r="C214" s="42">
        <f>(1+_xlfn.XLOOKUP(INT(($A214-1)/12)+1,'ZC Curve'!$B$8:$B$107,'ZC Curve'!S$8:S$107,,0))^(1/12)-1</f>
        <v>0</v>
      </c>
      <c r="D214" s="42">
        <f>(1+_xlfn.XLOOKUP(INT(($A214-1)/12)+1,'ZC Curve'!$B$8:$B$107,'ZC Curve'!T$8:T$107,,0))^(1/12)-1</f>
        <v>0</v>
      </c>
      <c r="E214" s="43">
        <f t="shared" si="9"/>
        <v>1</v>
      </c>
      <c r="F214" s="43">
        <f t="shared" si="9"/>
        <v>1</v>
      </c>
      <c r="G214" s="450">
        <f t="shared" si="9"/>
        <v>1</v>
      </c>
      <c r="H214" s="453">
        <f>'Table 4 Asset Cashflows'!F192</f>
        <v>0</v>
      </c>
      <c r="I214" s="269">
        <f>'Table 4 Asset Cashflows'!C192</f>
        <v>0</v>
      </c>
      <c r="J214" s="453">
        <f>'Table 4 Asset Cashflows'!J192</f>
        <v>0</v>
      </c>
      <c r="K214" s="269">
        <f>'Table 4 Asset Cashflows'!G192</f>
        <v>0</v>
      </c>
      <c r="L214" s="453">
        <f>'Table 4 Asset Cashflows'!N192</f>
        <v>0</v>
      </c>
      <c r="M214" s="269">
        <f>'Table 4 Asset Cashflows'!K192</f>
        <v>0</v>
      </c>
      <c r="N214" s="453">
        <f>'Table 4 Asset Cashflows'!R192</f>
        <v>0</v>
      </c>
      <c r="O214" s="269">
        <f>'Table 4 Asset Cashflows'!O192</f>
        <v>0</v>
      </c>
      <c r="P214" s="453">
        <f>'Table 4 Asset Cashflows'!V192</f>
        <v>0</v>
      </c>
      <c r="Q214" s="269">
        <f>'Table 4 Asset Cashflows'!S192</f>
        <v>0</v>
      </c>
      <c r="R214" s="453">
        <f>'Table 4 Asset Cashflows'!Z192</f>
        <v>0</v>
      </c>
      <c r="S214" s="269">
        <f>'Table 4 Asset Cashflows'!W192</f>
        <v>0</v>
      </c>
      <c r="T214" s="453">
        <f>'Table 4 Asset Cashflows'!AD192</f>
        <v>0</v>
      </c>
      <c r="U214" s="269">
        <f>'Table 4 Asset Cashflows'!AA192</f>
        <v>0</v>
      </c>
    </row>
    <row r="215" spans="1:21" x14ac:dyDescent="0.25">
      <c r="A215" s="39">
        <v>175</v>
      </c>
      <c r="B215" s="42">
        <f>(1+_xlfn.XLOOKUP(INT(($A215-1)/12)+1,'ZC Curve'!$B$8:$B$107,'ZC Curve'!R$8:R$107,,0))^(1/12)-1</f>
        <v>0</v>
      </c>
      <c r="C215" s="42">
        <f>(1+_xlfn.XLOOKUP(INT(($A215-1)/12)+1,'ZC Curve'!$B$8:$B$107,'ZC Curve'!S$8:S$107,,0))^(1/12)-1</f>
        <v>0</v>
      </c>
      <c r="D215" s="42">
        <f>(1+_xlfn.XLOOKUP(INT(($A215-1)/12)+1,'ZC Curve'!$B$8:$B$107,'ZC Curve'!T$8:T$107,,0))^(1/12)-1</f>
        <v>0</v>
      </c>
      <c r="E215" s="43">
        <f t="shared" si="9"/>
        <v>1</v>
      </c>
      <c r="F215" s="43">
        <f t="shared" si="9"/>
        <v>1</v>
      </c>
      <c r="G215" s="450">
        <f t="shared" si="9"/>
        <v>1</v>
      </c>
      <c r="H215" s="453">
        <f>'Table 4 Asset Cashflows'!F193</f>
        <v>0</v>
      </c>
      <c r="I215" s="269">
        <f>'Table 4 Asset Cashflows'!C193</f>
        <v>0</v>
      </c>
      <c r="J215" s="453">
        <f>'Table 4 Asset Cashflows'!J193</f>
        <v>0</v>
      </c>
      <c r="K215" s="269">
        <f>'Table 4 Asset Cashflows'!G193</f>
        <v>0</v>
      </c>
      <c r="L215" s="453">
        <f>'Table 4 Asset Cashflows'!N193</f>
        <v>0</v>
      </c>
      <c r="M215" s="269">
        <f>'Table 4 Asset Cashflows'!K193</f>
        <v>0</v>
      </c>
      <c r="N215" s="453">
        <f>'Table 4 Asset Cashflows'!R193</f>
        <v>0</v>
      </c>
      <c r="O215" s="269">
        <f>'Table 4 Asset Cashflows'!O193</f>
        <v>0</v>
      </c>
      <c r="P215" s="453">
        <f>'Table 4 Asset Cashflows'!V193</f>
        <v>0</v>
      </c>
      <c r="Q215" s="269">
        <f>'Table 4 Asset Cashflows'!S193</f>
        <v>0</v>
      </c>
      <c r="R215" s="453">
        <f>'Table 4 Asset Cashflows'!Z193</f>
        <v>0</v>
      </c>
      <c r="S215" s="269">
        <f>'Table 4 Asset Cashflows'!W193</f>
        <v>0</v>
      </c>
      <c r="T215" s="453">
        <f>'Table 4 Asset Cashflows'!AD193</f>
        <v>0</v>
      </c>
      <c r="U215" s="269">
        <f>'Table 4 Asset Cashflows'!AA193</f>
        <v>0</v>
      </c>
    </row>
    <row r="216" spans="1:21" x14ac:dyDescent="0.25">
      <c r="A216" s="39">
        <v>176</v>
      </c>
      <c r="B216" s="42">
        <f>(1+_xlfn.XLOOKUP(INT(($A216-1)/12)+1,'ZC Curve'!$B$8:$B$107,'ZC Curve'!R$8:R$107,,0))^(1/12)-1</f>
        <v>0</v>
      </c>
      <c r="C216" s="42">
        <f>(1+_xlfn.XLOOKUP(INT(($A216-1)/12)+1,'ZC Curve'!$B$8:$B$107,'ZC Curve'!S$8:S$107,,0))^(1/12)-1</f>
        <v>0</v>
      </c>
      <c r="D216" s="42">
        <f>(1+_xlfn.XLOOKUP(INT(($A216-1)/12)+1,'ZC Curve'!$B$8:$B$107,'ZC Curve'!T$8:T$107,,0))^(1/12)-1</f>
        <v>0</v>
      </c>
      <c r="E216" s="43">
        <f t="shared" si="9"/>
        <v>1</v>
      </c>
      <c r="F216" s="43">
        <f t="shared" si="9"/>
        <v>1</v>
      </c>
      <c r="G216" s="450">
        <f t="shared" si="9"/>
        <v>1</v>
      </c>
      <c r="H216" s="453">
        <f>'Table 4 Asset Cashflows'!F194</f>
        <v>0</v>
      </c>
      <c r="I216" s="269">
        <f>'Table 4 Asset Cashflows'!C194</f>
        <v>0</v>
      </c>
      <c r="J216" s="453">
        <f>'Table 4 Asset Cashflows'!J194</f>
        <v>0</v>
      </c>
      <c r="K216" s="269">
        <f>'Table 4 Asset Cashflows'!G194</f>
        <v>0</v>
      </c>
      <c r="L216" s="453">
        <f>'Table 4 Asset Cashflows'!N194</f>
        <v>0</v>
      </c>
      <c r="M216" s="269">
        <f>'Table 4 Asset Cashflows'!K194</f>
        <v>0</v>
      </c>
      <c r="N216" s="453">
        <f>'Table 4 Asset Cashflows'!R194</f>
        <v>0</v>
      </c>
      <c r="O216" s="269">
        <f>'Table 4 Asset Cashflows'!O194</f>
        <v>0</v>
      </c>
      <c r="P216" s="453">
        <f>'Table 4 Asset Cashflows'!V194</f>
        <v>0</v>
      </c>
      <c r="Q216" s="269">
        <f>'Table 4 Asset Cashflows'!S194</f>
        <v>0</v>
      </c>
      <c r="R216" s="453">
        <f>'Table 4 Asset Cashflows'!Z194</f>
        <v>0</v>
      </c>
      <c r="S216" s="269">
        <f>'Table 4 Asset Cashflows'!W194</f>
        <v>0</v>
      </c>
      <c r="T216" s="453">
        <f>'Table 4 Asset Cashflows'!AD194</f>
        <v>0</v>
      </c>
      <c r="U216" s="269">
        <f>'Table 4 Asset Cashflows'!AA194</f>
        <v>0</v>
      </c>
    </row>
    <row r="217" spans="1:21" x14ac:dyDescent="0.25">
      <c r="A217" s="39">
        <v>177</v>
      </c>
      <c r="B217" s="42">
        <f>(1+_xlfn.XLOOKUP(INT(($A217-1)/12)+1,'ZC Curve'!$B$8:$B$107,'ZC Curve'!R$8:R$107,,0))^(1/12)-1</f>
        <v>0</v>
      </c>
      <c r="C217" s="42">
        <f>(1+_xlfn.XLOOKUP(INT(($A217-1)/12)+1,'ZC Curve'!$B$8:$B$107,'ZC Curve'!S$8:S$107,,0))^(1/12)-1</f>
        <v>0</v>
      </c>
      <c r="D217" s="42">
        <f>(1+_xlfn.XLOOKUP(INT(($A217-1)/12)+1,'ZC Curve'!$B$8:$B$107,'ZC Curve'!T$8:T$107,,0))^(1/12)-1</f>
        <v>0</v>
      </c>
      <c r="E217" s="43">
        <f t="shared" si="9"/>
        <v>1</v>
      </c>
      <c r="F217" s="43">
        <f t="shared" si="9"/>
        <v>1</v>
      </c>
      <c r="G217" s="450">
        <f t="shared" si="9"/>
        <v>1</v>
      </c>
      <c r="H217" s="453">
        <f>'Table 4 Asset Cashflows'!F195</f>
        <v>0</v>
      </c>
      <c r="I217" s="269">
        <f>'Table 4 Asset Cashflows'!C195</f>
        <v>0</v>
      </c>
      <c r="J217" s="453">
        <f>'Table 4 Asset Cashflows'!J195</f>
        <v>0</v>
      </c>
      <c r="K217" s="269">
        <f>'Table 4 Asset Cashflows'!G195</f>
        <v>0</v>
      </c>
      <c r="L217" s="453">
        <f>'Table 4 Asset Cashflows'!N195</f>
        <v>0</v>
      </c>
      <c r="M217" s="269">
        <f>'Table 4 Asset Cashflows'!K195</f>
        <v>0</v>
      </c>
      <c r="N217" s="453">
        <f>'Table 4 Asset Cashflows'!R195</f>
        <v>0</v>
      </c>
      <c r="O217" s="269">
        <f>'Table 4 Asset Cashflows'!O195</f>
        <v>0</v>
      </c>
      <c r="P217" s="453">
        <f>'Table 4 Asset Cashflows'!V195</f>
        <v>0</v>
      </c>
      <c r="Q217" s="269">
        <f>'Table 4 Asset Cashflows'!S195</f>
        <v>0</v>
      </c>
      <c r="R217" s="453">
        <f>'Table 4 Asset Cashflows'!Z195</f>
        <v>0</v>
      </c>
      <c r="S217" s="269">
        <f>'Table 4 Asset Cashflows'!W195</f>
        <v>0</v>
      </c>
      <c r="T217" s="453">
        <f>'Table 4 Asset Cashflows'!AD195</f>
        <v>0</v>
      </c>
      <c r="U217" s="269">
        <f>'Table 4 Asset Cashflows'!AA195</f>
        <v>0</v>
      </c>
    </row>
    <row r="218" spans="1:21" x14ac:dyDescent="0.25">
      <c r="A218" s="39">
        <v>178</v>
      </c>
      <c r="B218" s="42">
        <f>(1+_xlfn.XLOOKUP(INT(($A218-1)/12)+1,'ZC Curve'!$B$8:$B$107,'ZC Curve'!R$8:R$107,,0))^(1/12)-1</f>
        <v>0</v>
      </c>
      <c r="C218" s="42">
        <f>(1+_xlfn.XLOOKUP(INT(($A218-1)/12)+1,'ZC Curve'!$B$8:$B$107,'ZC Curve'!S$8:S$107,,0))^(1/12)-1</f>
        <v>0</v>
      </c>
      <c r="D218" s="42">
        <f>(1+_xlfn.XLOOKUP(INT(($A218-1)/12)+1,'ZC Curve'!$B$8:$B$107,'ZC Curve'!T$8:T$107,,0))^(1/12)-1</f>
        <v>0</v>
      </c>
      <c r="E218" s="43">
        <f t="shared" si="9"/>
        <v>1</v>
      </c>
      <c r="F218" s="43">
        <f t="shared" si="9"/>
        <v>1</v>
      </c>
      <c r="G218" s="450">
        <f t="shared" si="9"/>
        <v>1</v>
      </c>
      <c r="H218" s="453">
        <f>'Table 4 Asset Cashflows'!F196</f>
        <v>0</v>
      </c>
      <c r="I218" s="269">
        <f>'Table 4 Asset Cashflows'!C196</f>
        <v>0</v>
      </c>
      <c r="J218" s="453">
        <f>'Table 4 Asset Cashflows'!J196</f>
        <v>0</v>
      </c>
      <c r="K218" s="269">
        <f>'Table 4 Asset Cashflows'!G196</f>
        <v>0</v>
      </c>
      <c r="L218" s="453">
        <f>'Table 4 Asset Cashflows'!N196</f>
        <v>0</v>
      </c>
      <c r="M218" s="269">
        <f>'Table 4 Asset Cashflows'!K196</f>
        <v>0</v>
      </c>
      <c r="N218" s="453">
        <f>'Table 4 Asset Cashflows'!R196</f>
        <v>0</v>
      </c>
      <c r="O218" s="269">
        <f>'Table 4 Asset Cashflows'!O196</f>
        <v>0</v>
      </c>
      <c r="P218" s="453">
        <f>'Table 4 Asset Cashflows'!V196</f>
        <v>0</v>
      </c>
      <c r="Q218" s="269">
        <f>'Table 4 Asset Cashflows'!S196</f>
        <v>0</v>
      </c>
      <c r="R218" s="453">
        <f>'Table 4 Asset Cashflows'!Z196</f>
        <v>0</v>
      </c>
      <c r="S218" s="269">
        <f>'Table 4 Asset Cashflows'!W196</f>
        <v>0</v>
      </c>
      <c r="T218" s="453">
        <f>'Table 4 Asset Cashflows'!AD196</f>
        <v>0</v>
      </c>
      <c r="U218" s="269">
        <f>'Table 4 Asset Cashflows'!AA196</f>
        <v>0</v>
      </c>
    </row>
    <row r="219" spans="1:21" x14ac:dyDescent="0.25">
      <c r="A219" s="39">
        <v>179</v>
      </c>
      <c r="B219" s="42">
        <f>(1+_xlfn.XLOOKUP(INT(($A219-1)/12)+1,'ZC Curve'!$B$8:$B$107,'ZC Curve'!R$8:R$107,,0))^(1/12)-1</f>
        <v>0</v>
      </c>
      <c r="C219" s="42">
        <f>(1+_xlfn.XLOOKUP(INT(($A219-1)/12)+1,'ZC Curve'!$B$8:$B$107,'ZC Curve'!S$8:S$107,,0))^(1/12)-1</f>
        <v>0</v>
      </c>
      <c r="D219" s="42">
        <f>(1+_xlfn.XLOOKUP(INT(($A219-1)/12)+1,'ZC Curve'!$B$8:$B$107,'ZC Curve'!T$8:T$107,,0))^(1/12)-1</f>
        <v>0</v>
      </c>
      <c r="E219" s="43">
        <f t="shared" si="9"/>
        <v>1</v>
      </c>
      <c r="F219" s="43">
        <f t="shared" si="9"/>
        <v>1</v>
      </c>
      <c r="G219" s="450">
        <f t="shared" si="9"/>
        <v>1</v>
      </c>
      <c r="H219" s="453">
        <f>'Table 4 Asset Cashflows'!F197</f>
        <v>0</v>
      </c>
      <c r="I219" s="269">
        <f>'Table 4 Asset Cashflows'!C197</f>
        <v>0</v>
      </c>
      <c r="J219" s="453">
        <f>'Table 4 Asset Cashflows'!J197</f>
        <v>0</v>
      </c>
      <c r="K219" s="269">
        <f>'Table 4 Asset Cashflows'!G197</f>
        <v>0</v>
      </c>
      <c r="L219" s="453">
        <f>'Table 4 Asset Cashflows'!N197</f>
        <v>0</v>
      </c>
      <c r="M219" s="269">
        <f>'Table 4 Asset Cashflows'!K197</f>
        <v>0</v>
      </c>
      <c r="N219" s="453">
        <f>'Table 4 Asset Cashflows'!R197</f>
        <v>0</v>
      </c>
      <c r="O219" s="269">
        <f>'Table 4 Asset Cashflows'!O197</f>
        <v>0</v>
      </c>
      <c r="P219" s="453">
        <f>'Table 4 Asset Cashflows'!V197</f>
        <v>0</v>
      </c>
      <c r="Q219" s="269">
        <f>'Table 4 Asset Cashflows'!S197</f>
        <v>0</v>
      </c>
      <c r="R219" s="453">
        <f>'Table 4 Asset Cashflows'!Z197</f>
        <v>0</v>
      </c>
      <c r="S219" s="269">
        <f>'Table 4 Asset Cashflows'!W197</f>
        <v>0</v>
      </c>
      <c r="T219" s="453">
        <f>'Table 4 Asset Cashflows'!AD197</f>
        <v>0</v>
      </c>
      <c r="U219" s="269">
        <f>'Table 4 Asset Cashflows'!AA197</f>
        <v>0</v>
      </c>
    </row>
    <row r="220" spans="1:21" x14ac:dyDescent="0.25">
      <c r="A220" s="39">
        <v>180</v>
      </c>
      <c r="B220" s="42">
        <f>(1+_xlfn.XLOOKUP(INT(($A220-1)/12)+1,'ZC Curve'!$B$8:$B$107,'ZC Curve'!R$8:R$107,,0))^(1/12)-1</f>
        <v>0</v>
      </c>
      <c r="C220" s="42">
        <f>(1+_xlfn.XLOOKUP(INT(($A220-1)/12)+1,'ZC Curve'!$B$8:$B$107,'ZC Curve'!S$8:S$107,,0))^(1/12)-1</f>
        <v>0</v>
      </c>
      <c r="D220" s="42">
        <f>(1+_xlfn.XLOOKUP(INT(($A220-1)/12)+1,'ZC Curve'!$B$8:$B$107,'ZC Curve'!T$8:T$107,,0))^(1/12)-1</f>
        <v>0</v>
      </c>
      <c r="E220" s="43">
        <f t="shared" si="9"/>
        <v>1</v>
      </c>
      <c r="F220" s="43">
        <f t="shared" si="9"/>
        <v>1</v>
      </c>
      <c r="G220" s="450">
        <f t="shared" si="9"/>
        <v>1</v>
      </c>
      <c r="H220" s="453">
        <f>'Table 4 Asset Cashflows'!F198</f>
        <v>0</v>
      </c>
      <c r="I220" s="269">
        <f>'Table 4 Asset Cashflows'!C198</f>
        <v>0</v>
      </c>
      <c r="J220" s="453">
        <f>'Table 4 Asset Cashflows'!J198</f>
        <v>0</v>
      </c>
      <c r="K220" s="269">
        <f>'Table 4 Asset Cashflows'!G198</f>
        <v>0</v>
      </c>
      <c r="L220" s="453">
        <f>'Table 4 Asset Cashflows'!N198</f>
        <v>0</v>
      </c>
      <c r="M220" s="269">
        <f>'Table 4 Asset Cashflows'!K198</f>
        <v>0</v>
      </c>
      <c r="N220" s="453">
        <f>'Table 4 Asset Cashflows'!R198</f>
        <v>0</v>
      </c>
      <c r="O220" s="269">
        <f>'Table 4 Asset Cashflows'!O198</f>
        <v>0</v>
      </c>
      <c r="P220" s="453">
        <f>'Table 4 Asset Cashflows'!V198</f>
        <v>0</v>
      </c>
      <c r="Q220" s="269">
        <f>'Table 4 Asset Cashflows'!S198</f>
        <v>0</v>
      </c>
      <c r="R220" s="453">
        <f>'Table 4 Asset Cashflows'!Z198</f>
        <v>0</v>
      </c>
      <c r="S220" s="269">
        <f>'Table 4 Asset Cashflows'!W198</f>
        <v>0</v>
      </c>
      <c r="T220" s="453">
        <f>'Table 4 Asset Cashflows'!AD198</f>
        <v>0</v>
      </c>
      <c r="U220" s="269">
        <f>'Table 4 Asset Cashflows'!AA198</f>
        <v>0</v>
      </c>
    </row>
    <row r="221" spans="1:21" x14ac:dyDescent="0.25">
      <c r="A221" s="39">
        <v>181</v>
      </c>
      <c r="B221" s="42">
        <f>(1+_xlfn.XLOOKUP(INT(($A221-1)/12)+1,'ZC Curve'!$B$8:$B$107,'ZC Curve'!R$8:R$107,,0))^(1/12)-1</f>
        <v>0</v>
      </c>
      <c r="C221" s="42">
        <f>(1+_xlfn.XLOOKUP(INT(($A221-1)/12)+1,'ZC Curve'!$B$8:$B$107,'ZC Curve'!S$8:S$107,,0))^(1/12)-1</f>
        <v>0</v>
      </c>
      <c r="D221" s="42">
        <f>(1+_xlfn.XLOOKUP(INT(($A221-1)/12)+1,'ZC Curve'!$B$8:$B$107,'ZC Curve'!T$8:T$107,,0))^(1/12)-1</f>
        <v>0</v>
      </c>
      <c r="E221" s="43">
        <f t="shared" si="9"/>
        <v>1</v>
      </c>
      <c r="F221" s="43">
        <f t="shared" si="9"/>
        <v>1</v>
      </c>
      <c r="G221" s="450">
        <f t="shared" si="9"/>
        <v>1</v>
      </c>
      <c r="H221" s="453">
        <f>'Table 4 Asset Cashflows'!F199</f>
        <v>0</v>
      </c>
      <c r="I221" s="269">
        <f>'Table 4 Asset Cashflows'!C199</f>
        <v>0</v>
      </c>
      <c r="J221" s="453">
        <f>'Table 4 Asset Cashflows'!J199</f>
        <v>0</v>
      </c>
      <c r="K221" s="269">
        <f>'Table 4 Asset Cashflows'!G199</f>
        <v>0</v>
      </c>
      <c r="L221" s="453">
        <f>'Table 4 Asset Cashflows'!N199</f>
        <v>0</v>
      </c>
      <c r="M221" s="269">
        <f>'Table 4 Asset Cashflows'!K199</f>
        <v>0</v>
      </c>
      <c r="N221" s="453">
        <f>'Table 4 Asset Cashflows'!R199</f>
        <v>0</v>
      </c>
      <c r="O221" s="269">
        <f>'Table 4 Asset Cashflows'!O199</f>
        <v>0</v>
      </c>
      <c r="P221" s="453">
        <f>'Table 4 Asset Cashflows'!V199</f>
        <v>0</v>
      </c>
      <c r="Q221" s="269">
        <f>'Table 4 Asset Cashflows'!S199</f>
        <v>0</v>
      </c>
      <c r="R221" s="453">
        <f>'Table 4 Asset Cashflows'!Z199</f>
        <v>0</v>
      </c>
      <c r="S221" s="269">
        <f>'Table 4 Asset Cashflows'!W199</f>
        <v>0</v>
      </c>
      <c r="T221" s="453">
        <f>'Table 4 Asset Cashflows'!AD199</f>
        <v>0</v>
      </c>
      <c r="U221" s="269">
        <f>'Table 4 Asset Cashflows'!AA199</f>
        <v>0</v>
      </c>
    </row>
    <row r="222" spans="1:21" x14ac:dyDescent="0.25">
      <c r="A222" s="39">
        <v>182</v>
      </c>
      <c r="B222" s="42">
        <f>(1+_xlfn.XLOOKUP(INT(($A222-1)/12)+1,'ZC Curve'!$B$8:$B$107,'ZC Curve'!R$8:R$107,,0))^(1/12)-1</f>
        <v>0</v>
      </c>
      <c r="C222" s="42">
        <f>(1+_xlfn.XLOOKUP(INT(($A222-1)/12)+1,'ZC Curve'!$B$8:$B$107,'ZC Curve'!S$8:S$107,,0))^(1/12)-1</f>
        <v>0</v>
      </c>
      <c r="D222" s="42">
        <f>(1+_xlfn.XLOOKUP(INT(($A222-1)/12)+1,'ZC Curve'!$B$8:$B$107,'ZC Curve'!T$8:T$107,,0))^(1/12)-1</f>
        <v>0</v>
      </c>
      <c r="E222" s="43">
        <f t="shared" si="9"/>
        <v>1</v>
      </c>
      <c r="F222" s="43">
        <f t="shared" si="9"/>
        <v>1</v>
      </c>
      <c r="G222" s="450">
        <f t="shared" si="9"/>
        <v>1</v>
      </c>
      <c r="H222" s="453">
        <f>'Table 4 Asset Cashflows'!F200</f>
        <v>0</v>
      </c>
      <c r="I222" s="269">
        <f>'Table 4 Asset Cashflows'!C200</f>
        <v>0</v>
      </c>
      <c r="J222" s="453">
        <f>'Table 4 Asset Cashflows'!J200</f>
        <v>0</v>
      </c>
      <c r="K222" s="269">
        <f>'Table 4 Asset Cashflows'!G200</f>
        <v>0</v>
      </c>
      <c r="L222" s="453">
        <f>'Table 4 Asset Cashflows'!N200</f>
        <v>0</v>
      </c>
      <c r="M222" s="269">
        <f>'Table 4 Asset Cashflows'!K200</f>
        <v>0</v>
      </c>
      <c r="N222" s="453">
        <f>'Table 4 Asset Cashflows'!R200</f>
        <v>0</v>
      </c>
      <c r="O222" s="269">
        <f>'Table 4 Asset Cashflows'!O200</f>
        <v>0</v>
      </c>
      <c r="P222" s="453">
        <f>'Table 4 Asset Cashflows'!V200</f>
        <v>0</v>
      </c>
      <c r="Q222" s="269">
        <f>'Table 4 Asset Cashflows'!S200</f>
        <v>0</v>
      </c>
      <c r="R222" s="453">
        <f>'Table 4 Asset Cashflows'!Z200</f>
        <v>0</v>
      </c>
      <c r="S222" s="269">
        <f>'Table 4 Asset Cashflows'!W200</f>
        <v>0</v>
      </c>
      <c r="T222" s="453">
        <f>'Table 4 Asset Cashflows'!AD200</f>
        <v>0</v>
      </c>
      <c r="U222" s="269">
        <f>'Table 4 Asset Cashflows'!AA200</f>
        <v>0</v>
      </c>
    </row>
    <row r="223" spans="1:21" x14ac:dyDescent="0.25">
      <c r="A223" s="39">
        <v>183</v>
      </c>
      <c r="B223" s="42">
        <f>(1+_xlfn.XLOOKUP(INT(($A223-1)/12)+1,'ZC Curve'!$B$8:$B$107,'ZC Curve'!R$8:R$107,,0))^(1/12)-1</f>
        <v>0</v>
      </c>
      <c r="C223" s="42">
        <f>(1+_xlfn.XLOOKUP(INT(($A223-1)/12)+1,'ZC Curve'!$B$8:$B$107,'ZC Curve'!S$8:S$107,,0))^(1/12)-1</f>
        <v>0</v>
      </c>
      <c r="D223" s="42">
        <f>(1+_xlfn.XLOOKUP(INT(($A223-1)/12)+1,'ZC Curve'!$B$8:$B$107,'ZC Curve'!T$8:T$107,,0))^(1/12)-1</f>
        <v>0</v>
      </c>
      <c r="E223" s="43">
        <f t="shared" si="9"/>
        <v>1</v>
      </c>
      <c r="F223" s="43">
        <f t="shared" si="9"/>
        <v>1</v>
      </c>
      <c r="G223" s="450">
        <f t="shared" si="9"/>
        <v>1</v>
      </c>
      <c r="H223" s="453">
        <f>'Table 4 Asset Cashflows'!F201</f>
        <v>0</v>
      </c>
      <c r="I223" s="269">
        <f>'Table 4 Asset Cashflows'!C201</f>
        <v>0</v>
      </c>
      <c r="J223" s="453">
        <f>'Table 4 Asset Cashflows'!J201</f>
        <v>0</v>
      </c>
      <c r="K223" s="269">
        <f>'Table 4 Asset Cashflows'!G201</f>
        <v>0</v>
      </c>
      <c r="L223" s="453">
        <f>'Table 4 Asset Cashflows'!N201</f>
        <v>0</v>
      </c>
      <c r="M223" s="269">
        <f>'Table 4 Asset Cashflows'!K201</f>
        <v>0</v>
      </c>
      <c r="N223" s="453">
        <f>'Table 4 Asset Cashflows'!R201</f>
        <v>0</v>
      </c>
      <c r="O223" s="269">
        <f>'Table 4 Asset Cashflows'!O201</f>
        <v>0</v>
      </c>
      <c r="P223" s="453">
        <f>'Table 4 Asset Cashflows'!V201</f>
        <v>0</v>
      </c>
      <c r="Q223" s="269">
        <f>'Table 4 Asset Cashflows'!S201</f>
        <v>0</v>
      </c>
      <c r="R223" s="453">
        <f>'Table 4 Asset Cashflows'!Z201</f>
        <v>0</v>
      </c>
      <c r="S223" s="269">
        <f>'Table 4 Asset Cashflows'!W201</f>
        <v>0</v>
      </c>
      <c r="T223" s="453">
        <f>'Table 4 Asset Cashflows'!AD201</f>
        <v>0</v>
      </c>
      <c r="U223" s="269">
        <f>'Table 4 Asset Cashflows'!AA201</f>
        <v>0</v>
      </c>
    </row>
    <row r="224" spans="1:21" x14ac:dyDescent="0.25">
      <c r="A224" s="39">
        <v>184</v>
      </c>
      <c r="B224" s="42">
        <f>(1+_xlfn.XLOOKUP(INT(($A224-1)/12)+1,'ZC Curve'!$B$8:$B$107,'ZC Curve'!R$8:R$107,,0))^(1/12)-1</f>
        <v>0</v>
      </c>
      <c r="C224" s="42">
        <f>(1+_xlfn.XLOOKUP(INT(($A224-1)/12)+1,'ZC Curve'!$B$8:$B$107,'ZC Curve'!S$8:S$107,,0))^(1/12)-1</f>
        <v>0</v>
      </c>
      <c r="D224" s="42">
        <f>(1+_xlfn.XLOOKUP(INT(($A224-1)/12)+1,'ZC Curve'!$B$8:$B$107,'ZC Curve'!T$8:T$107,,0))^(1/12)-1</f>
        <v>0</v>
      </c>
      <c r="E224" s="43">
        <f t="shared" si="9"/>
        <v>1</v>
      </c>
      <c r="F224" s="43">
        <f t="shared" si="9"/>
        <v>1</v>
      </c>
      <c r="G224" s="450">
        <f t="shared" si="9"/>
        <v>1</v>
      </c>
      <c r="H224" s="453">
        <f>'Table 4 Asset Cashflows'!F202</f>
        <v>0</v>
      </c>
      <c r="I224" s="269">
        <f>'Table 4 Asset Cashflows'!C202</f>
        <v>0</v>
      </c>
      <c r="J224" s="453">
        <f>'Table 4 Asset Cashflows'!J202</f>
        <v>0</v>
      </c>
      <c r="K224" s="269">
        <f>'Table 4 Asset Cashflows'!G202</f>
        <v>0</v>
      </c>
      <c r="L224" s="453">
        <f>'Table 4 Asset Cashflows'!N202</f>
        <v>0</v>
      </c>
      <c r="M224" s="269">
        <f>'Table 4 Asset Cashflows'!K202</f>
        <v>0</v>
      </c>
      <c r="N224" s="453">
        <f>'Table 4 Asset Cashflows'!R202</f>
        <v>0</v>
      </c>
      <c r="O224" s="269">
        <f>'Table 4 Asset Cashflows'!O202</f>
        <v>0</v>
      </c>
      <c r="P224" s="453">
        <f>'Table 4 Asset Cashflows'!V202</f>
        <v>0</v>
      </c>
      <c r="Q224" s="269">
        <f>'Table 4 Asset Cashflows'!S202</f>
        <v>0</v>
      </c>
      <c r="R224" s="453">
        <f>'Table 4 Asset Cashflows'!Z202</f>
        <v>0</v>
      </c>
      <c r="S224" s="269">
        <f>'Table 4 Asset Cashflows'!W202</f>
        <v>0</v>
      </c>
      <c r="T224" s="453">
        <f>'Table 4 Asset Cashflows'!AD202</f>
        <v>0</v>
      </c>
      <c r="U224" s="269">
        <f>'Table 4 Asset Cashflows'!AA202</f>
        <v>0</v>
      </c>
    </row>
    <row r="225" spans="1:21" x14ac:dyDescent="0.25">
      <c r="A225" s="39">
        <v>185</v>
      </c>
      <c r="B225" s="42">
        <f>(1+_xlfn.XLOOKUP(INT(($A225-1)/12)+1,'ZC Curve'!$B$8:$B$107,'ZC Curve'!R$8:R$107,,0))^(1/12)-1</f>
        <v>0</v>
      </c>
      <c r="C225" s="42">
        <f>(1+_xlfn.XLOOKUP(INT(($A225-1)/12)+1,'ZC Curve'!$B$8:$B$107,'ZC Curve'!S$8:S$107,,0))^(1/12)-1</f>
        <v>0</v>
      </c>
      <c r="D225" s="42">
        <f>(1+_xlfn.XLOOKUP(INT(($A225-1)/12)+1,'ZC Curve'!$B$8:$B$107,'ZC Curve'!T$8:T$107,,0))^(1/12)-1</f>
        <v>0</v>
      </c>
      <c r="E225" s="43">
        <f t="shared" si="9"/>
        <v>1</v>
      </c>
      <c r="F225" s="43">
        <f t="shared" si="9"/>
        <v>1</v>
      </c>
      <c r="G225" s="450">
        <f t="shared" si="9"/>
        <v>1</v>
      </c>
      <c r="H225" s="453">
        <f>'Table 4 Asset Cashflows'!F203</f>
        <v>0</v>
      </c>
      <c r="I225" s="269">
        <f>'Table 4 Asset Cashflows'!C203</f>
        <v>0</v>
      </c>
      <c r="J225" s="453">
        <f>'Table 4 Asset Cashflows'!J203</f>
        <v>0</v>
      </c>
      <c r="K225" s="269">
        <f>'Table 4 Asset Cashflows'!G203</f>
        <v>0</v>
      </c>
      <c r="L225" s="453">
        <f>'Table 4 Asset Cashflows'!N203</f>
        <v>0</v>
      </c>
      <c r="M225" s="269">
        <f>'Table 4 Asset Cashflows'!K203</f>
        <v>0</v>
      </c>
      <c r="N225" s="453">
        <f>'Table 4 Asset Cashflows'!R203</f>
        <v>0</v>
      </c>
      <c r="O225" s="269">
        <f>'Table 4 Asset Cashflows'!O203</f>
        <v>0</v>
      </c>
      <c r="P225" s="453">
        <f>'Table 4 Asset Cashflows'!V203</f>
        <v>0</v>
      </c>
      <c r="Q225" s="269">
        <f>'Table 4 Asset Cashflows'!S203</f>
        <v>0</v>
      </c>
      <c r="R225" s="453">
        <f>'Table 4 Asset Cashflows'!Z203</f>
        <v>0</v>
      </c>
      <c r="S225" s="269">
        <f>'Table 4 Asset Cashflows'!W203</f>
        <v>0</v>
      </c>
      <c r="T225" s="453">
        <f>'Table 4 Asset Cashflows'!AD203</f>
        <v>0</v>
      </c>
      <c r="U225" s="269">
        <f>'Table 4 Asset Cashflows'!AA203</f>
        <v>0</v>
      </c>
    </row>
    <row r="226" spans="1:21" x14ac:dyDescent="0.25">
      <c r="A226" s="39">
        <v>186</v>
      </c>
      <c r="B226" s="42">
        <f>(1+_xlfn.XLOOKUP(INT(($A226-1)/12)+1,'ZC Curve'!$B$8:$B$107,'ZC Curve'!R$8:R$107,,0))^(1/12)-1</f>
        <v>0</v>
      </c>
      <c r="C226" s="42">
        <f>(1+_xlfn.XLOOKUP(INT(($A226-1)/12)+1,'ZC Curve'!$B$8:$B$107,'ZC Curve'!S$8:S$107,,0))^(1/12)-1</f>
        <v>0</v>
      </c>
      <c r="D226" s="42">
        <f>(1+_xlfn.XLOOKUP(INT(($A226-1)/12)+1,'ZC Curve'!$B$8:$B$107,'ZC Curve'!T$8:T$107,,0))^(1/12)-1</f>
        <v>0</v>
      </c>
      <c r="E226" s="43">
        <f t="shared" si="9"/>
        <v>1</v>
      </c>
      <c r="F226" s="43">
        <f t="shared" si="9"/>
        <v>1</v>
      </c>
      <c r="G226" s="450">
        <f t="shared" si="9"/>
        <v>1</v>
      </c>
      <c r="H226" s="453">
        <f>'Table 4 Asset Cashflows'!F204</f>
        <v>0</v>
      </c>
      <c r="I226" s="269">
        <f>'Table 4 Asset Cashflows'!C204</f>
        <v>0</v>
      </c>
      <c r="J226" s="453">
        <f>'Table 4 Asset Cashflows'!J204</f>
        <v>0</v>
      </c>
      <c r="K226" s="269">
        <f>'Table 4 Asset Cashflows'!G204</f>
        <v>0</v>
      </c>
      <c r="L226" s="453">
        <f>'Table 4 Asset Cashflows'!N204</f>
        <v>0</v>
      </c>
      <c r="M226" s="269">
        <f>'Table 4 Asset Cashflows'!K204</f>
        <v>0</v>
      </c>
      <c r="N226" s="453">
        <f>'Table 4 Asset Cashflows'!R204</f>
        <v>0</v>
      </c>
      <c r="O226" s="269">
        <f>'Table 4 Asset Cashflows'!O204</f>
        <v>0</v>
      </c>
      <c r="P226" s="453">
        <f>'Table 4 Asset Cashflows'!V204</f>
        <v>0</v>
      </c>
      <c r="Q226" s="269">
        <f>'Table 4 Asset Cashflows'!S204</f>
        <v>0</v>
      </c>
      <c r="R226" s="453">
        <f>'Table 4 Asset Cashflows'!Z204</f>
        <v>0</v>
      </c>
      <c r="S226" s="269">
        <f>'Table 4 Asset Cashflows'!W204</f>
        <v>0</v>
      </c>
      <c r="T226" s="453">
        <f>'Table 4 Asset Cashflows'!AD204</f>
        <v>0</v>
      </c>
      <c r="U226" s="269">
        <f>'Table 4 Asset Cashflows'!AA204</f>
        <v>0</v>
      </c>
    </row>
    <row r="227" spans="1:21" x14ac:dyDescent="0.25">
      <c r="A227" s="39">
        <v>187</v>
      </c>
      <c r="B227" s="42">
        <f>(1+_xlfn.XLOOKUP(INT(($A227-1)/12)+1,'ZC Curve'!$B$8:$B$107,'ZC Curve'!R$8:R$107,,0))^(1/12)-1</f>
        <v>0</v>
      </c>
      <c r="C227" s="42">
        <f>(1+_xlfn.XLOOKUP(INT(($A227-1)/12)+1,'ZC Curve'!$B$8:$B$107,'ZC Curve'!S$8:S$107,,0))^(1/12)-1</f>
        <v>0</v>
      </c>
      <c r="D227" s="42">
        <f>(1+_xlfn.XLOOKUP(INT(($A227-1)/12)+1,'ZC Curve'!$B$8:$B$107,'ZC Curve'!T$8:T$107,,0))^(1/12)-1</f>
        <v>0</v>
      </c>
      <c r="E227" s="43">
        <f t="shared" si="9"/>
        <v>1</v>
      </c>
      <c r="F227" s="43">
        <f t="shared" si="9"/>
        <v>1</v>
      </c>
      <c r="G227" s="450">
        <f t="shared" si="9"/>
        <v>1</v>
      </c>
      <c r="H227" s="453">
        <f>'Table 4 Asset Cashflows'!F205</f>
        <v>0</v>
      </c>
      <c r="I227" s="269">
        <f>'Table 4 Asset Cashflows'!C205</f>
        <v>0</v>
      </c>
      <c r="J227" s="453">
        <f>'Table 4 Asset Cashflows'!J205</f>
        <v>0</v>
      </c>
      <c r="K227" s="269">
        <f>'Table 4 Asset Cashflows'!G205</f>
        <v>0</v>
      </c>
      <c r="L227" s="453">
        <f>'Table 4 Asset Cashflows'!N205</f>
        <v>0</v>
      </c>
      <c r="M227" s="269">
        <f>'Table 4 Asset Cashflows'!K205</f>
        <v>0</v>
      </c>
      <c r="N227" s="453">
        <f>'Table 4 Asset Cashflows'!R205</f>
        <v>0</v>
      </c>
      <c r="O227" s="269">
        <f>'Table 4 Asset Cashflows'!O205</f>
        <v>0</v>
      </c>
      <c r="P227" s="453">
        <f>'Table 4 Asset Cashflows'!V205</f>
        <v>0</v>
      </c>
      <c r="Q227" s="269">
        <f>'Table 4 Asset Cashflows'!S205</f>
        <v>0</v>
      </c>
      <c r="R227" s="453">
        <f>'Table 4 Asset Cashflows'!Z205</f>
        <v>0</v>
      </c>
      <c r="S227" s="269">
        <f>'Table 4 Asset Cashflows'!W205</f>
        <v>0</v>
      </c>
      <c r="T227" s="453">
        <f>'Table 4 Asset Cashflows'!AD205</f>
        <v>0</v>
      </c>
      <c r="U227" s="269">
        <f>'Table 4 Asset Cashflows'!AA205</f>
        <v>0</v>
      </c>
    </row>
    <row r="228" spans="1:21" x14ac:dyDescent="0.25">
      <c r="A228" s="39">
        <v>188</v>
      </c>
      <c r="B228" s="42">
        <f>(1+_xlfn.XLOOKUP(INT(($A228-1)/12)+1,'ZC Curve'!$B$8:$B$107,'ZC Curve'!R$8:R$107,,0))^(1/12)-1</f>
        <v>0</v>
      </c>
      <c r="C228" s="42">
        <f>(1+_xlfn.XLOOKUP(INT(($A228-1)/12)+1,'ZC Curve'!$B$8:$B$107,'ZC Curve'!S$8:S$107,,0))^(1/12)-1</f>
        <v>0</v>
      </c>
      <c r="D228" s="42">
        <f>(1+_xlfn.XLOOKUP(INT(($A228-1)/12)+1,'ZC Curve'!$B$8:$B$107,'ZC Curve'!T$8:T$107,,0))^(1/12)-1</f>
        <v>0</v>
      </c>
      <c r="E228" s="43">
        <f t="shared" si="9"/>
        <v>1</v>
      </c>
      <c r="F228" s="43">
        <f t="shared" si="9"/>
        <v>1</v>
      </c>
      <c r="G228" s="450">
        <f t="shared" si="9"/>
        <v>1</v>
      </c>
      <c r="H228" s="453">
        <f>'Table 4 Asset Cashflows'!F206</f>
        <v>0</v>
      </c>
      <c r="I228" s="269">
        <f>'Table 4 Asset Cashflows'!C206</f>
        <v>0</v>
      </c>
      <c r="J228" s="453">
        <f>'Table 4 Asset Cashflows'!J206</f>
        <v>0</v>
      </c>
      <c r="K228" s="269">
        <f>'Table 4 Asset Cashflows'!G206</f>
        <v>0</v>
      </c>
      <c r="L228" s="453">
        <f>'Table 4 Asset Cashflows'!N206</f>
        <v>0</v>
      </c>
      <c r="M228" s="269">
        <f>'Table 4 Asset Cashflows'!K206</f>
        <v>0</v>
      </c>
      <c r="N228" s="453">
        <f>'Table 4 Asset Cashflows'!R206</f>
        <v>0</v>
      </c>
      <c r="O228" s="269">
        <f>'Table 4 Asset Cashflows'!O206</f>
        <v>0</v>
      </c>
      <c r="P228" s="453">
        <f>'Table 4 Asset Cashflows'!V206</f>
        <v>0</v>
      </c>
      <c r="Q228" s="269">
        <f>'Table 4 Asset Cashflows'!S206</f>
        <v>0</v>
      </c>
      <c r="R228" s="453">
        <f>'Table 4 Asset Cashflows'!Z206</f>
        <v>0</v>
      </c>
      <c r="S228" s="269">
        <f>'Table 4 Asset Cashflows'!W206</f>
        <v>0</v>
      </c>
      <c r="T228" s="453">
        <f>'Table 4 Asset Cashflows'!AD206</f>
        <v>0</v>
      </c>
      <c r="U228" s="269">
        <f>'Table 4 Asset Cashflows'!AA206</f>
        <v>0</v>
      </c>
    </row>
    <row r="229" spans="1:21" x14ac:dyDescent="0.25">
      <c r="A229" s="39">
        <v>189</v>
      </c>
      <c r="B229" s="42">
        <f>(1+_xlfn.XLOOKUP(INT(($A229-1)/12)+1,'ZC Curve'!$B$8:$B$107,'ZC Curve'!R$8:R$107,,0))^(1/12)-1</f>
        <v>0</v>
      </c>
      <c r="C229" s="42">
        <f>(1+_xlfn.XLOOKUP(INT(($A229-1)/12)+1,'ZC Curve'!$B$8:$B$107,'ZC Curve'!S$8:S$107,,0))^(1/12)-1</f>
        <v>0</v>
      </c>
      <c r="D229" s="42">
        <f>(1+_xlfn.XLOOKUP(INT(($A229-1)/12)+1,'ZC Curve'!$B$8:$B$107,'ZC Curve'!T$8:T$107,,0))^(1/12)-1</f>
        <v>0</v>
      </c>
      <c r="E229" s="43">
        <f t="shared" si="9"/>
        <v>1</v>
      </c>
      <c r="F229" s="43">
        <f t="shared" si="9"/>
        <v>1</v>
      </c>
      <c r="G229" s="450">
        <f t="shared" si="9"/>
        <v>1</v>
      </c>
      <c r="H229" s="453">
        <f>'Table 4 Asset Cashflows'!F207</f>
        <v>0</v>
      </c>
      <c r="I229" s="269">
        <f>'Table 4 Asset Cashflows'!C207</f>
        <v>0</v>
      </c>
      <c r="J229" s="453">
        <f>'Table 4 Asset Cashflows'!J207</f>
        <v>0</v>
      </c>
      <c r="K229" s="269">
        <f>'Table 4 Asset Cashflows'!G207</f>
        <v>0</v>
      </c>
      <c r="L229" s="453">
        <f>'Table 4 Asset Cashflows'!N207</f>
        <v>0</v>
      </c>
      <c r="M229" s="269">
        <f>'Table 4 Asset Cashflows'!K207</f>
        <v>0</v>
      </c>
      <c r="N229" s="453">
        <f>'Table 4 Asset Cashflows'!R207</f>
        <v>0</v>
      </c>
      <c r="O229" s="269">
        <f>'Table 4 Asset Cashflows'!O207</f>
        <v>0</v>
      </c>
      <c r="P229" s="453">
        <f>'Table 4 Asset Cashflows'!V207</f>
        <v>0</v>
      </c>
      <c r="Q229" s="269">
        <f>'Table 4 Asset Cashflows'!S207</f>
        <v>0</v>
      </c>
      <c r="R229" s="453">
        <f>'Table 4 Asset Cashflows'!Z207</f>
        <v>0</v>
      </c>
      <c r="S229" s="269">
        <f>'Table 4 Asset Cashflows'!W207</f>
        <v>0</v>
      </c>
      <c r="T229" s="453">
        <f>'Table 4 Asset Cashflows'!AD207</f>
        <v>0</v>
      </c>
      <c r="U229" s="269">
        <f>'Table 4 Asset Cashflows'!AA207</f>
        <v>0</v>
      </c>
    </row>
    <row r="230" spans="1:21" x14ac:dyDescent="0.25">
      <c r="A230" s="39">
        <v>190</v>
      </c>
      <c r="B230" s="42">
        <f>(1+_xlfn.XLOOKUP(INT(($A230-1)/12)+1,'ZC Curve'!$B$8:$B$107,'ZC Curve'!R$8:R$107,,0))^(1/12)-1</f>
        <v>0</v>
      </c>
      <c r="C230" s="42">
        <f>(1+_xlfn.XLOOKUP(INT(($A230-1)/12)+1,'ZC Curve'!$B$8:$B$107,'ZC Curve'!S$8:S$107,,0))^(1/12)-1</f>
        <v>0</v>
      </c>
      <c r="D230" s="42">
        <f>(1+_xlfn.XLOOKUP(INT(($A230-1)/12)+1,'ZC Curve'!$B$8:$B$107,'ZC Curve'!T$8:T$107,,0))^(1/12)-1</f>
        <v>0</v>
      </c>
      <c r="E230" s="43">
        <f t="shared" si="9"/>
        <v>1</v>
      </c>
      <c r="F230" s="43">
        <f t="shared" si="9"/>
        <v>1</v>
      </c>
      <c r="G230" s="450">
        <f t="shared" si="9"/>
        <v>1</v>
      </c>
      <c r="H230" s="453">
        <f>'Table 4 Asset Cashflows'!F208</f>
        <v>0</v>
      </c>
      <c r="I230" s="269">
        <f>'Table 4 Asset Cashflows'!C208</f>
        <v>0</v>
      </c>
      <c r="J230" s="453">
        <f>'Table 4 Asset Cashflows'!J208</f>
        <v>0</v>
      </c>
      <c r="K230" s="269">
        <f>'Table 4 Asset Cashflows'!G208</f>
        <v>0</v>
      </c>
      <c r="L230" s="453">
        <f>'Table 4 Asset Cashflows'!N208</f>
        <v>0</v>
      </c>
      <c r="M230" s="269">
        <f>'Table 4 Asset Cashflows'!K208</f>
        <v>0</v>
      </c>
      <c r="N230" s="453">
        <f>'Table 4 Asset Cashflows'!R208</f>
        <v>0</v>
      </c>
      <c r="O230" s="269">
        <f>'Table 4 Asset Cashflows'!O208</f>
        <v>0</v>
      </c>
      <c r="P230" s="453">
        <f>'Table 4 Asset Cashflows'!V208</f>
        <v>0</v>
      </c>
      <c r="Q230" s="269">
        <f>'Table 4 Asset Cashflows'!S208</f>
        <v>0</v>
      </c>
      <c r="R230" s="453">
        <f>'Table 4 Asset Cashflows'!Z208</f>
        <v>0</v>
      </c>
      <c r="S230" s="269">
        <f>'Table 4 Asset Cashflows'!W208</f>
        <v>0</v>
      </c>
      <c r="T230" s="453">
        <f>'Table 4 Asset Cashflows'!AD208</f>
        <v>0</v>
      </c>
      <c r="U230" s="269">
        <f>'Table 4 Asset Cashflows'!AA208</f>
        <v>0</v>
      </c>
    </row>
    <row r="231" spans="1:21" x14ac:dyDescent="0.25">
      <c r="A231" s="39">
        <v>191</v>
      </c>
      <c r="B231" s="42">
        <f>(1+_xlfn.XLOOKUP(INT(($A231-1)/12)+1,'ZC Curve'!$B$8:$B$107,'ZC Curve'!R$8:R$107,,0))^(1/12)-1</f>
        <v>0</v>
      </c>
      <c r="C231" s="42">
        <f>(1+_xlfn.XLOOKUP(INT(($A231-1)/12)+1,'ZC Curve'!$B$8:$B$107,'ZC Curve'!S$8:S$107,,0))^(1/12)-1</f>
        <v>0</v>
      </c>
      <c r="D231" s="42">
        <f>(1+_xlfn.XLOOKUP(INT(($A231-1)/12)+1,'ZC Curve'!$B$8:$B$107,'ZC Curve'!T$8:T$107,,0))^(1/12)-1</f>
        <v>0</v>
      </c>
      <c r="E231" s="43">
        <f t="shared" si="9"/>
        <v>1</v>
      </c>
      <c r="F231" s="43">
        <f t="shared" si="9"/>
        <v>1</v>
      </c>
      <c r="G231" s="450">
        <f t="shared" si="9"/>
        <v>1</v>
      </c>
      <c r="H231" s="453">
        <f>'Table 4 Asset Cashflows'!F209</f>
        <v>0</v>
      </c>
      <c r="I231" s="269">
        <f>'Table 4 Asset Cashflows'!C209</f>
        <v>0</v>
      </c>
      <c r="J231" s="453">
        <f>'Table 4 Asset Cashflows'!J209</f>
        <v>0</v>
      </c>
      <c r="K231" s="269">
        <f>'Table 4 Asset Cashflows'!G209</f>
        <v>0</v>
      </c>
      <c r="L231" s="453">
        <f>'Table 4 Asset Cashflows'!N209</f>
        <v>0</v>
      </c>
      <c r="M231" s="269">
        <f>'Table 4 Asset Cashflows'!K209</f>
        <v>0</v>
      </c>
      <c r="N231" s="453">
        <f>'Table 4 Asset Cashflows'!R209</f>
        <v>0</v>
      </c>
      <c r="O231" s="269">
        <f>'Table 4 Asset Cashflows'!O209</f>
        <v>0</v>
      </c>
      <c r="P231" s="453">
        <f>'Table 4 Asset Cashflows'!V209</f>
        <v>0</v>
      </c>
      <c r="Q231" s="269">
        <f>'Table 4 Asset Cashflows'!S209</f>
        <v>0</v>
      </c>
      <c r="R231" s="453">
        <f>'Table 4 Asset Cashflows'!Z209</f>
        <v>0</v>
      </c>
      <c r="S231" s="269">
        <f>'Table 4 Asset Cashflows'!W209</f>
        <v>0</v>
      </c>
      <c r="T231" s="453">
        <f>'Table 4 Asset Cashflows'!AD209</f>
        <v>0</v>
      </c>
      <c r="U231" s="269">
        <f>'Table 4 Asset Cashflows'!AA209</f>
        <v>0</v>
      </c>
    </row>
    <row r="232" spans="1:21" x14ac:dyDescent="0.25">
      <c r="A232" s="39">
        <v>192</v>
      </c>
      <c r="B232" s="42">
        <f>(1+_xlfn.XLOOKUP(INT(($A232-1)/12)+1,'ZC Curve'!$B$8:$B$107,'ZC Curve'!R$8:R$107,,0))^(1/12)-1</f>
        <v>0</v>
      </c>
      <c r="C232" s="42">
        <f>(1+_xlfn.XLOOKUP(INT(($A232-1)/12)+1,'ZC Curve'!$B$8:$B$107,'ZC Curve'!S$8:S$107,,0))^(1/12)-1</f>
        <v>0</v>
      </c>
      <c r="D232" s="42">
        <f>(1+_xlfn.XLOOKUP(INT(($A232-1)/12)+1,'ZC Curve'!$B$8:$B$107,'ZC Curve'!T$8:T$107,,0))^(1/12)-1</f>
        <v>0</v>
      </c>
      <c r="E232" s="43">
        <f t="shared" si="9"/>
        <v>1</v>
      </c>
      <c r="F232" s="43">
        <f t="shared" si="9"/>
        <v>1</v>
      </c>
      <c r="G232" s="450">
        <f t="shared" si="9"/>
        <v>1</v>
      </c>
      <c r="H232" s="453">
        <f>'Table 4 Asset Cashflows'!F210</f>
        <v>0</v>
      </c>
      <c r="I232" s="269">
        <f>'Table 4 Asset Cashflows'!C210</f>
        <v>0</v>
      </c>
      <c r="J232" s="453">
        <f>'Table 4 Asset Cashflows'!J210</f>
        <v>0</v>
      </c>
      <c r="K232" s="269">
        <f>'Table 4 Asset Cashflows'!G210</f>
        <v>0</v>
      </c>
      <c r="L232" s="453">
        <f>'Table 4 Asset Cashflows'!N210</f>
        <v>0</v>
      </c>
      <c r="M232" s="269">
        <f>'Table 4 Asset Cashflows'!K210</f>
        <v>0</v>
      </c>
      <c r="N232" s="453">
        <f>'Table 4 Asset Cashflows'!R210</f>
        <v>0</v>
      </c>
      <c r="O232" s="269">
        <f>'Table 4 Asset Cashflows'!O210</f>
        <v>0</v>
      </c>
      <c r="P232" s="453">
        <f>'Table 4 Asset Cashflows'!V210</f>
        <v>0</v>
      </c>
      <c r="Q232" s="269">
        <f>'Table 4 Asset Cashflows'!S210</f>
        <v>0</v>
      </c>
      <c r="R232" s="453">
        <f>'Table 4 Asset Cashflows'!Z210</f>
        <v>0</v>
      </c>
      <c r="S232" s="269">
        <f>'Table 4 Asset Cashflows'!W210</f>
        <v>0</v>
      </c>
      <c r="T232" s="453">
        <f>'Table 4 Asset Cashflows'!AD210</f>
        <v>0</v>
      </c>
      <c r="U232" s="269">
        <f>'Table 4 Asset Cashflows'!AA210</f>
        <v>0</v>
      </c>
    </row>
    <row r="233" spans="1:21" x14ac:dyDescent="0.25">
      <c r="A233" s="39">
        <v>193</v>
      </c>
      <c r="B233" s="42">
        <f>(1+_xlfn.XLOOKUP(INT(($A233-1)/12)+1,'ZC Curve'!$B$8:$B$107,'ZC Curve'!R$8:R$107,,0))^(1/12)-1</f>
        <v>0</v>
      </c>
      <c r="C233" s="42">
        <f>(1+_xlfn.XLOOKUP(INT(($A233-1)/12)+1,'ZC Curve'!$B$8:$B$107,'ZC Curve'!S$8:S$107,,0))^(1/12)-1</f>
        <v>0</v>
      </c>
      <c r="D233" s="42">
        <f>(1+_xlfn.XLOOKUP(INT(($A233-1)/12)+1,'ZC Curve'!$B$8:$B$107,'ZC Curve'!T$8:T$107,,0))^(1/12)-1</f>
        <v>0</v>
      </c>
      <c r="E233" s="43">
        <f t="shared" si="9"/>
        <v>1</v>
      </c>
      <c r="F233" s="43">
        <f t="shared" si="9"/>
        <v>1</v>
      </c>
      <c r="G233" s="450">
        <f t="shared" si="9"/>
        <v>1</v>
      </c>
      <c r="H233" s="453">
        <f>'Table 4 Asset Cashflows'!F211</f>
        <v>0</v>
      </c>
      <c r="I233" s="269">
        <f>'Table 4 Asset Cashflows'!C211</f>
        <v>0</v>
      </c>
      <c r="J233" s="453">
        <f>'Table 4 Asset Cashflows'!J211</f>
        <v>0</v>
      </c>
      <c r="K233" s="269">
        <f>'Table 4 Asset Cashflows'!G211</f>
        <v>0</v>
      </c>
      <c r="L233" s="453">
        <f>'Table 4 Asset Cashflows'!N211</f>
        <v>0</v>
      </c>
      <c r="M233" s="269">
        <f>'Table 4 Asset Cashflows'!K211</f>
        <v>0</v>
      </c>
      <c r="N233" s="453">
        <f>'Table 4 Asset Cashflows'!R211</f>
        <v>0</v>
      </c>
      <c r="O233" s="269">
        <f>'Table 4 Asset Cashflows'!O211</f>
        <v>0</v>
      </c>
      <c r="P233" s="453">
        <f>'Table 4 Asset Cashflows'!V211</f>
        <v>0</v>
      </c>
      <c r="Q233" s="269">
        <f>'Table 4 Asset Cashflows'!S211</f>
        <v>0</v>
      </c>
      <c r="R233" s="453">
        <f>'Table 4 Asset Cashflows'!Z211</f>
        <v>0</v>
      </c>
      <c r="S233" s="269">
        <f>'Table 4 Asset Cashflows'!W211</f>
        <v>0</v>
      </c>
      <c r="T233" s="453">
        <f>'Table 4 Asset Cashflows'!AD211</f>
        <v>0</v>
      </c>
      <c r="U233" s="269">
        <f>'Table 4 Asset Cashflows'!AA211</f>
        <v>0</v>
      </c>
    </row>
    <row r="234" spans="1:21" x14ac:dyDescent="0.25">
      <c r="A234" s="39">
        <v>194</v>
      </c>
      <c r="B234" s="42">
        <f>(1+_xlfn.XLOOKUP(INT(($A234-1)/12)+1,'ZC Curve'!$B$8:$B$107,'ZC Curve'!R$8:R$107,,0))^(1/12)-1</f>
        <v>0</v>
      </c>
      <c r="C234" s="42">
        <f>(1+_xlfn.XLOOKUP(INT(($A234-1)/12)+1,'ZC Curve'!$B$8:$B$107,'ZC Curve'!S$8:S$107,,0))^(1/12)-1</f>
        <v>0</v>
      </c>
      <c r="D234" s="42">
        <f>(1+_xlfn.XLOOKUP(INT(($A234-1)/12)+1,'ZC Curve'!$B$8:$B$107,'ZC Curve'!T$8:T$107,,0))^(1/12)-1</f>
        <v>0</v>
      </c>
      <c r="E234" s="43">
        <f t="shared" si="9"/>
        <v>1</v>
      </c>
      <c r="F234" s="43">
        <f t="shared" si="9"/>
        <v>1</v>
      </c>
      <c r="G234" s="450">
        <f t="shared" si="9"/>
        <v>1</v>
      </c>
      <c r="H234" s="453">
        <f>'Table 4 Asset Cashflows'!F212</f>
        <v>0</v>
      </c>
      <c r="I234" s="269">
        <f>'Table 4 Asset Cashflows'!C212</f>
        <v>0</v>
      </c>
      <c r="J234" s="453">
        <f>'Table 4 Asset Cashflows'!J212</f>
        <v>0</v>
      </c>
      <c r="K234" s="269">
        <f>'Table 4 Asset Cashflows'!G212</f>
        <v>0</v>
      </c>
      <c r="L234" s="453">
        <f>'Table 4 Asset Cashflows'!N212</f>
        <v>0</v>
      </c>
      <c r="M234" s="269">
        <f>'Table 4 Asset Cashflows'!K212</f>
        <v>0</v>
      </c>
      <c r="N234" s="453">
        <f>'Table 4 Asset Cashflows'!R212</f>
        <v>0</v>
      </c>
      <c r="O234" s="269">
        <f>'Table 4 Asset Cashflows'!O212</f>
        <v>0</v>
      </c>
      <c r="P234" s="453">
        <f>'Table 4 Asset Cashflows'!V212</f>
        <v>0</v>
      </c>
      <c r="Q234" s="269">
        <f>'Table 4 Asset Cashflows'!S212</f>
        <v>0</v>
      </c>
      <c r="R234" s="453">
        <f>'Table 4 Asset Cashflows'!Z212</f>
        <v>0</v>
      </c>
      <c r="S234" s="269">
        <f>'Table 4 Asset Cashflows'!W212</f>
        <v>0</v>
      </c>
      <c r="T234" s="453">
        <f>'Table 4 Asset Cashflows'!AD212</f>
        <v>0</v>
      </c>
      <c r="U234" s="269">
        <f>'Table 4 Asset Cashflows'!AA212</f>
        <v>0</v>
      </c>
    </row>
    <row r="235" spans="1:21" x14ac:dyDescent="0.25">
      <c r="A235" s="39">
        <v>195</v>
      </c>
      <c r="B235" s="42">
        <f>(1+_xlfn.XLOOKUP(INT(($A235-1)/12)+1,'ZC Curve'!$B$8:$B$107,'ZC Curve'!R$8:R$107,,0))^(1/12)-1</f>
        <v>0</v>
      </c>
      <c r="C235" s="42">
        <f>(1+_xlfn.XLOOKUP(INT(($A235-1)/12)+1,'ZC Curve'!$B$8:$B$107,'ZC Curve'!S$8:S$107,,0))^(1/12)-1</f>
        <v>0</v>
      </c>
      <c r="D235" s="42">
        <f>(1+_xlfn.XLOOKUP(INT(($A235-1)/12)+1,'ZC Curve'!$B$8:$B$107,'ZC Curve'!T$8:T$107,,0))^(1/12)-1</f>
        <v>0</v>
      </c>
      <c r="E235" s="43">
        <f t="shared" si="9"/>
        <v>1</v>
      </c>
      <c r="F235" s="43">
        <f t="shared" si="9"/>
        <v>1</v>
      </c>
      <c r="G235" s="450">
        <f t="shared" si="9"/>
        <v>1</v>
      </c>
      <c r="H235" s="453">
        <f>'Table 4 Asset Cashflows'!F213</f>
        <v>0</v>
      </c>
      <c r="I235" s="269">
        <f>'Table 4 Asset Cashflows'!C213</f>
        <v>0</v>
      </c>
      <c r="J235" s="453">
        <f>'Table 4 Asset Cashflows'!J213</f>
        <v>0</v>
      </c>
      <c r="K235" s="269">
        <f>'Table 4 Asset Cashflows'!G213</f>
        <v>0</v>
      </c>
      <c r="L235" s="453">
        <f>'Table 4 Asset Cashflows'!N213</f>
        <v>0</v>
      </c>
      <c r="M235" s="269">
        <f>'Table 4 Asset Cashflows'!K213</f>
        <v>0</v>
      </c>
      <c r="N235" s="453">
        <f>'Table 4 Asset Cashflows'!R213</f>
        <v>0</v>
      </c>
      <c r="O235" s="269">
        <f>'Table 4 Asset Cashflows'!O213</f>
        <v>0</v>
      </c>
      <c r="P235" s="453">
        <f>'Table 4 Asset Cashflows'!V213</f>
        <v>0</v>
      </c>
      <c r="Q235" s="269">
        <f>'Table 4 Asset Cashflows'!S213</f>
        <v>0</v>
      </c>
      <c r="R235" s="453">
        <f>'Table 4 Asset Cashflows'!Z213</f>
        <v>0</v>
      </c>
      <c r="S235" s="269">
        <f>'Table 4 Asset Cashflows'!W213</f>
        <v>0</v>
      </c>
      <c r="T235" s="453">
        <f>'Table 4 Asset Cashflows'!AD213</f>
        <v>0</v>
      </c>
      <c r="U235" s="269">
        <f>'Table 4 Asset Cashflows'!AA213</f>
        <v>0</v>
      </c>
    </row>
    <row r="236" spans="1:21" x14ac:dyDescent="0.25">
      <c r="A236" s="39">
        <v>196</v>
      </c>
      <c r="B236" s="42">
        <f>(1+_xlfn.XLOOKUP(INT(($A236-1)/12)+1,'ZC Curve'!$B$8:$B$107,'ZC Curve'!R$8:R$107,,0))^(1/12)-1</f>
        <v>0</v>
      </c>
      <c r="C236" s="42">
        <f>(1+_xlfn.XLOOKUP(INT(($A236-1)/12)+1,'ZC Curve'!$B$8:$B$107,'ZC Curve'!S$8:S$107,,0))^(1/12)-1</f>
        <v>0</v>
      </c>
      <c r="D236" s="42">
        <f>(1+_xlfn.XLOOKUP(INT(($A236-1)/12)+1,'ZC Curve'!$B$8:$B$107,'ZC Curve'!T$8:T$107,,0))^(1/12)-1</f>
        <v>0</v>
      </c>
      <c r="E236" s="43">
        <f t="shared" ref="E236:G299" si="10">E235/(1+B236)</f>
        <v>1</v>
      </c>
      <c r="F236" s="43">
        <f t="shared" si="10"/>
        <v>1</v>
      </c>
      <c r="G236" s="450">
        <f t="shared" si="10"/>
        <v>1</v>
      </c>
      <c r="H236" s="453">
        <f>'Table 4 Asset Cashflows'!F214</f>
        <v>0</v>
      </c>
      <c r="I236" s="269">
        <f>'Table 4 Asset Cashflows'!C214</f>
        <v>0</v>
      </c>
      <c r="J236" s="453">
        <f>'Table 4 Asset Cashflows'!J214</f>
        <v>0</v>
      </c>
      <c r="K236" s="269">
        <f>'Table 4 Asset Cashflows'!G214</f>
        <v>0</v>
      </c>
      <c r="L236" s="453">
        <f>'Table 4 Asset Cashflows'!N214</f>
        <v>0</v>
      </c>
      <c r="M236" s="269">
        <f>'Table 4 Asset Cashflows'!K214</f>
        <v>0</v>
      </c>
      <c r="N236" s="453">
        <f>'Table 4 Asset Cashflows'!R214</f>
        <v>0</v>
      </c>
      <c r="O236" s="269">
        <f>'Table 4 Asset Cashflows'!O214</f>
        <v>0</v>
      </c>
      <c r="P236" s="453">
        <f>'Table 4 Asset Cashflows'!V214</f>
        <v>0</v>
      </c>
      <c r="Q236" s="269">
        <f>'Table 4 Asset Cashflows'!S214</f>
        <v>0</v>
      </c>
      <c r="R236" s="453">
        <f>'Table 4 Asset Cashflows'!Z214</f>
        <v>0</v>
      </c>
      <c r="S236" s="269">
        <f>'Table 4 Asset Cashflows'!W214</f>
        <v>0</v>
      </c>
      <c r="T236" s="453">
        <f>'Table 4 Asset Cashflows'!AD214</f>
        <v>0</v>
      </c>
      <c r="U236" s="269">
        <f>'Table 4 Asset Cashflows'!AA214</f>
        <v>0</v>
      </c>
    </row>
    <row r="237" spans="1:21" x14ac:dyDescent="0.25">
      <c r="A237" s="39">
        <v>197</v>
      </c>
      <c r="B237" s="42">
        <f>(1+_xlfn.XLOOKUP(INT(($A237-1)/12)+1,'ZC Curve'!$B$8:$B$107,'ZC Curve'!R$8:R$107,,0))^(1/12)-1</f>
        <v>0</v>
      </c>
      <c r="C237" s="42">
        <f>(1+_xlfn.XLOOKUP(INT(($A237-1)/12)+1,'ZC Curve'!$B$8:$B$107,'ZC Curve'!S$8:S$107,,0))^(1/12)-1</f>
        <v>0</v>
      </c>
      <c r="D237" s="42">
        <f>(1+_xlfn.XLOOKUP(INT(($A237-1)/12)+1,'ZC Curve'!$B$8:$B$107,'ZC Curve'!T$8:T$107,,0))^(1/12)-1</f>
        <v>0</v>
      </c>
      <c r="E237" s="43">
        <f t="shared" si="10"/>
        <v>1</v>
      </c>
      <c r="F237" s="43">
        <f t="shared" si="10"/>
        <v>1</v>
      </c>
      <c r="G237" s="450">
        <f t="shared" si="10"/>
        <v>1</v>
      </c>
      <c r="H237" s="453">
        <f>'Table 4 Asset Cashflows'!F215</f>
        <v>0</v>
      </c>
      <c r="I237" s="269">
        <f>'Table 4 Asset Cashflows'!C215</f>
        <v>0</v>
      </c>
      <c r="J237" s="453">
        <f>'Table 4 Asset Cashflows'!J215</f>
        <v>0</v>
      </c>
      <c r="K237" s="269">
        <f>'Table 4 Asset Cashflows'!G215</f>
        <v>0</v>
      </c>
      <c r="L237" s="453">
        <f>'Table 4 Asset Cashflows'!N215</f>
        <v>0</v>
      </c>
      <c r="M237" s="269">
        <f>'Table 4 Asset Cashflows'!K215</f>
        <v>0</v>
      </c>
      <c r="N237" s="453">
        <f>'Table 4 Asset Cashflows'!R215</f>
        <v>0</v>
      </c>
      <c r="O237" s="269">
        <f>'Table 4 Asset Cashflows'!O215</f>
        <v>0</v>
      </c>
      <c r="P237" s="453">
        <f>'Table 4 Asset Cashflows'!V215</f>
        <v>0</v>
      </c>
      <c r="Q237" s="269">
        <f>'Table 4 Asset Cashflows'!S215</f>
        <v>0</v>
      </c>
      <c r="R237" s="453">
        <f>'Table 4 Asset Cashflows'!Z215</f>
        <v>0</v>
      </c>
      <c r="S237" s="269">
        <f>'Table 4 Asset Cashflows'!W215</f>
        <v>0</v>
      </c>
      <c r="T237" s="453">
        <f>'Table 4 Asset Cashflows'!AD215</f>
        <v>0</v>
      </c>
      <c r="U237" s="269">
        <f>'Table 4 Asset Cashflows'!AA215</f>
        <v>0</v>
      </c>
    </row>
    <row r="238" spans="1:21" x14ac:dyDescent="0.25">
      <c r="A238" s="39">
        <v>198</v>
      </c>
      <c r="B238" s="42">
        <f>(1+_xlfn.XLOOKUP(INT(($A238-1)/12)+1,'ZC Curve'!$B$8:$B$107,'ZC Curve'!R$8:R$107,,0))^(1/12)-1</f>
        <v>0</v>
      </c>
      <c r="C238" s="42">
        <f>(1+_xlfn.XLOOKUP(INT(($A238-1)/12)+1,'ZC Curve'!$B$8:$B$107,'ZC Curve'!S$8:S$107,,0))^(1/12)-1</f>
        <v>0</v>
      </c>
      <c r="D238" s="42">
        <f>(1+_xlfn.XLOOKUP(INT(($A238-1)/12)+1,'ZC Curve'!$B$8:$B$107,'ZC Curve'!T$8:T$107,,0))^(1/12)-1</f>
        <v>0</v>
      </c>
      <c r="E238" s="43">
        <f t="shared" si="10"/>
        <v>1</v>
      </c>
      <c r="F238" s="43">
        <f t="shared" si="10"/>
        <v>1</v>
      </c>
      <c r="G238" s="450">
        <f t="shared" si="10"/>
        <v>1</v>
      </c>
      <c r="H238" s="453">
        <f>'Table 4 Asset Cashflows'!F216</f>
        <v>0</v>
      </c>
      <c r="I238" s="269">
        <f>'Table 4 Asset Cashflows'!C216</f>
        <v>0</v>
      </c>
      <c r="J238" s="453">
        <f>'Table 4 Asset Cashflows'!J216</f>
        <v>0</v>
      </c>
      <c r="K238" s="269">
        <f>'Table 4 Asset Cashflows'!G216</f>
        <v>0</v>
      </c>
      <c r="L238" s="453">
        <f>'Table 4 Asset Cashflows'!N216</f>
        <v>0</v>
      </c>
      <c r="M238" s="269">
        <f>'Table 4 Asset Cashflows'!K216</f>
        <v>0</v>
      </c>
      <c r="N238" s="453">
        <f>'Table 4 Asset Cashflows'!R216</f>
        <v>0</v>
      </c>
      <c r="O238" s="269">
        <f>'Table 4 Asset Cashflows'!O216</f>
        <v>0</v>
      </c>
      <c r="P238" s="453">
        <f>'Table 4 Asset Cashflows'!V216</f>
        <v>0</v>
      </c>
      <c r="Q238" s="269">
        <f>'Table 4 Asset Cashflows'!S216</f>
        <v>0</v>
      </c>
      <c r="R238" s="453">
        <f>'Table 4 Asset Cashflows'!Z216</f>
        <v>0</v>
      </c>
      <c r="S238" s="269">
        <f>'Table 4 Asset Cashflows'!W216</f>
        <v>0</v>
      </c>
      <c r="T238" s="453">
        <f>'Table 4 Asset Cashflows'!AD216</f>
        <v>0</v>
      </c>
      <c r="U238" s="269">
        <f>'Table 4 Asset Cashflows'!AA216</f>
        <v>0</v>
      </c>
    </row>
    <row r="239" spans="1:21" x14ac:dyDescent="0.25">
      <c r="A239" s="39">
        <v>199</v>
      </c>
      <c r="B239" s="42">
        <f>(1+_xlfn.XLOOKUP(INT(($A239-1)/12)+1,'ZC Curve'!$B$8:$B$107,'ZC Curve'!R$8:R$107,,0))^(1/12)-1</f>
        <v>0</v>
      </c>
      <c r="C239" s="42">
        <f>(1+_xlfn.XLOOKUP(INT(($A239-1)/12)+1,'ZC Curve'!$B$8:$B$107,'ZC Curve'!S$8:S$107,,0))^(1/12)-1</f>
        <v>0</v>
      </c>
      <c r="D239" s="42">
        <f>(1+_xlfn.XLOOKUP(INT(($A239-1)/12)+1,'ZC Curve'!$B$8:$B$107,'ZC Curve'!T$8:T$107,,0))^(1/12)-1</f>
        <v>0</v>
      </c>
      <c r="E239" s="43">
        <f t="shared" si="10"/>
        <v>1</v>
      </c>
      <c r="F239" s="43">
        <f t="shared" si="10"/>
        <v>1</v>
      </c>
      <c r="G239" s="450">
        <f t="shared" si="10"/>
        <v>1</v>
      </c>
      <c r="H239" s="453">
        <f>'Table 4 Asset Cashflows'!F217</f>
        <v>0</v>
      </c>
      <c r="I239" s="269">
        <f>'Table 4 Asset Cashflows'!C217</f>
        <v>0</v>
      </c>
      <c r="J239" s="453">
        <f>'Table 4 Asset Cashflows'!J217</f>
        <v>0</v>
      </c>
      <c r="K239" s="269">
        <f>'Table 4 Asset Cashflows'!G217</f>
        <v>0</v>
      </c>
      <c r="L239" s="453">
        <f>'Table 4 Asset Cashflows'!N217</f>
        <v>0</v>
      </c>
      <c r="M239" s="269">
        <f>'Table 4 Asset Cashflows'!K217</f>
        <v>0</v>
      </c>
      <c r="N239" s="453">
        <f>'Table 4 Asset Cashflows'!R217</f>
        <v>0</v>
      </c>
      <c r="O239" s="269">
        <f>'Table 4 Asset Cashflows'!O217</f>
        <v>0</v>
      </c>
      <c r="P239" s="453">
        <f>'Table 4 Asset Cashflows'!V217</f>
        <v>0</v>
      </c>
      <c r="Q239" s="269">
        <f>'Table 4 Asset Cashflows'!S217</f>
        <v>0</v>
      </c>
      <c r="R239" s="453">
        <f>'Table 4 Asset Cashflows'!Z217</f>
        <v>0</v>
      </c>
      <c r="S239" s="269">
        <f>'Table 4 Asset Cashflows'!W217</f>
        <v>0</v>
      </c>
      <c r="T239" s="453">
        <f>'Table 4 Asset Cashflows'!AD217</f>
        <v>0</v>
      </c>
      <c r="U239" s="269">
        <f>'Table 4 Asset Cashflows'!AA217</f>
        <v>0</v>
      </c>
    </row>
    <row r="240" spans="1:21" x14ac:dyDescent="0.25">
      <c r="A240" s="39">
        <v>200</v>
      </c>
      <c r="B240" s="42">
        <f>(1+_xlfn.XLOOKUP(INT(($A240-1)/12)+1,'ZC Curve'!$B$8:$B$107,'ZC Curve'!R$8:R$107,,0))^(1/12)-1</f>
        <v>0</v>
      </c>
      <c r="C240" s="42">
        <f>(1+_xlfn.XLOOKUP(INT(($A240-1)/12)+1,'ZC Curve'!$B$8:$B$107,'ZC Curve'!S$8:S$107,,0))^(1/12)-1</f>
        <v>0</v>
      </c>
      <c r="D240" s="42">
        <f>(1+_xlfn.XLOOKUP(INT(($A240-1)/12)+1,'ZC Curve'!$B$8:$B$107,'ZC Curve'!T$8:T$107,,0))^(1/12)-1</f>
        <v>0</v>
      </c>
      <c r="E240" s="43">
        <f t="shared" si="10"/>
        <v>1</v>
      </c>
      <c r="F240" s="43">
        <f t="shared" si="10"/>
        <v>1</v>
      </c>
      <c r="G240" s="450">
        <f t="shared" si="10"/>
        <v>1</v>
      </c>
      <c r="H240" s="453">
        <f>'Table 4 Asset Cashflows'!F218</f>
        <v>0</v>
      </c>
      <c r="I240" s="269">
        <f>'Table 4 Asset Cashflows'!C218</f>
        <v>0</v>
      </c>
      <c r="J240" s="453">
        <f>'Table 4 Asset Cashflows'!J218</f>
        <v>0</v>
      </c>
      <c r="K240" s="269">
        <f>'Table 4 Asset Cashflows'!G218</f>
        <v>0</v>
      </c>
      <c r="L240" s="453">
        <f>'Table 4 Asset Cashflows'!N218</f>
        <v>0</v>
      </c>
      <c r="M240" s="269">
        <f>'Table 4 Asset Cashflows'!K218</f>
        <v>0</v>
      </c>
      <c r="N240" s="453">
        <f>'Table 4 Asset Cashflows'!R218</f>
        <v>0</v>
      </c>
      <c r="O240" s="269">
        <f>'Table 4 Asset Cashflows'!O218</f>
        <v>0</v>
      </c>
      <c r="P240" s="453">
        <f>'Table 4 Asset Cashflows'!V218</f>
        <v>0</v>
      </c>
      <c r="Q240" s="269">
        <f>'Table 4 Asset Cashflows'!S218</f>
        <v>0</v>
      </c>
      <c r="R240" s="453">
        <f>'Table 4 Asset Cashflows'!Z218</f>
        <v>0</v>
      </c>
      <c r="S240" s="269">
        <f>'Table 4 Asset Cashflows'!W218</f>
        <v>0</v>
      </c>
      <c r="T240" s="453">
        <f>'Table 4 Asset Cashflows'!AD218</f>
        <v>0</v>
      </c>
      <c r="U240" s="269">
        <f>'Table 4 Asset Cashflows'!AA218</f>
        <v>0</v>
      </c>
    </row>
    <row r="241" spans="1:21" x14ac:dyDescent="0.25">
      <c r="A241" s="39">
        <v>201</v>
      </c>
      <c r="B241" s="42">
        <f>(1+_xlfn.XLOOKUP(INT(($A241-1)/12)+1,'ZC Curve'!$B$8:$B$107,'ZC Curve'!R$8:R$107,,0))^(1/12)-1</f>
        <v>0</v>
      </c>
      <c r="C241" s="42">
        <f>(1+_xlfn.XLOOKUP(INT(($A241-1)/12)+1,'ZC Curve'!$B$8:$B$107,'ZC Curve'!S$8:S$107,,0))^(1/12)-1</f>
        <v>0</v>
      </c>
      <c r="D241" s="42">
        <f>(1+_xlfn.XLOOKUP(INT(($A241-1)/12)+1,'ZC Curve'!$B$8:$B$107,'ZC Curve'!T$8:T$107,,0))^(1/12)-1</f>
        <v>0</v>
      </c>
      <c r="E241" s="43">
        <f t="shared" si="10"/>
        <v>1</v>
      </c>
      <c r="F241" s="43">
        <f t="shared" si="10"/>
        <v>1</v>
      </c>
      <c r="G241" s="450">
        <f t="shared" si="10"/>
        <v>1</v>
      </c>
      <c r="H241" s="453">
        <f>'Table 4 Asset Cashflows'!F219</f>
        <v>0</v>
      </c>
      <c r="I241" s="269">
        <f>'Table 4 Asset Cashflows'!C219</f>
        <v>0</v>
      </c>
      <c r="J241" s="453">
        <f>'Table 4 Asset Cashflows'!J219</f>
        <v>0</v>
      </c>
      <c r="K241" s="269">
        <f>'Table 4 Asset Cashflows'!G219</f>
        <v>0</v>
      </c>
      <c r="L241" s="453">
        <f>'Table 4 Asset Cashflows'!N219</f>
        <v>0</v>
      </c>
      <c r="M241" s="269">
        <f>'Table 4 Asset Cashflows'!K219</f>
        <v>0</v>
      </c>
      <c r="N241" s="453">
        <f>'Table 4 Asset Cashflows'!R219</f>
        <v>0</v>
      </c>
      <c r="O241" s="269">
        <f>'Table 4 Asset Cashflows'!O219</f>
        <v>0</v>
      </c>
      <c r="P241" s="453">
        <f>'Table 4 Asset Cashflows'!V219</f>
        <v>0</v>
      </c>
      <c r="Q241" s="269">
        <f>'Table 4 Asset Cashflows'!S219</f>
        <v>0</v>
      </c>
      <c r="R241" s="453">
        <f>'Table 4 Asset Cashflows'!Z219</f>
        <v>0</v>
      </c>
      <c r="S241" s="269">
        <f>'Table 4 Asset Cashflows'!W219</f>
        <v>0</v>
      </c>
      <c r="T241" s="453">
        <f>'Table 4 Asset Cashflows'!AD219</f>
        <v>0</v>
      </c>
      <c r="U241" s="269">
        <f>'Table 4 Asset Cashflows'!AA219</f>
        <v>0</v>
      </c>
    </row>
    <row r="242" spans="1:21" x14ac:dyDescent="0.25">
      <c r="A242" s="39">
        <v>202</v>
      </c>
      <c r="B242" s="42">
        <f>(1+_xlfn.XLOOKUP(INT(($A242-1)/12)+1,'ZC Curve'!$B$8:$B$107,'ZC Curve'!R$8:R$107,,0))^(1/12)-1</f>
        <v>0</v>
      </c>
      <c r="C242" s="42">
        <f>(1+_xlfn.XLOOKUP(INT(($A242-1)/12)+1,'ZC Curve'!$B$8:$B$107,'ZC Curve'!S$8:S$107,,0))^(1/12)-1</f>
        <v>0</v>
      </c>
      <c r="D242" s="42">
        <f>(1+_xlfn.XLOOKUP(INT(($A242-1)/12)+1,'ZC Curve'!$B$8:$B$107,'ZC Curve'!T$8:T$107,,0))^(1/12)-1</f>
        <v>0</v>
      </c>
      <c r="E242" s="43">
        <f t="shared" si="10"/>
        <v>1</v>
      </c>
      <c r="F242" s="43">
        <f t="shared" si="10"/>
        <v>1</v>
      </c>
      <c r="G242" s="450">
        <f t="shared" si="10"/>
        <v>1</v>
      </c>
      <c r="H242" s="453">
        <f>'Table 4 Asset Cashflows'!F220</f>
        <v>0</v>
      </c>
      <c r="I242" s="269">
        <f>'Table 4 Asset Cashflows'!C220</f>
        <v>0</v>
      </c>
      <c r="J242" s="453">
        <f>'Table 4 Asset Cashflows'!J220</f>
        <v>0</v>
      </c>
      <c r="K242" s="269">
        <f>'Table 4 Asset Cashflows'!G220</f>
        <v>0</v>
      </c>
      <c r="L242" s="453">
        <f>'Table 4 Asset Cashflows'!N220</f>
        <v>0</v>
      </c>
      <c r="M242" s="269">
        <f>'Table 4 Asset Cashflows'!K220</f>
        <v>0</v>
      </c>
      <c r="N242" s="453">
        <f>'Table 4 Asset Cashflows'!R220</f>
        <v>0</v>
      </c>
      <c r="O242" s="269">
        <f>'Table 4 Asset Cashflows'!O220</f>
        <v>0</v>
      </c>
      <c r="P242" s="453">
        <f>'Table 4 Asset Cashflows'!V220</f>
        <v>0</v>
      </c>
      <c r="Q242" s="269">
        <f>'Table 4 Asset Cashflows'!S220</f>
        <v>0</v>
      </c>
      <c r="R242" s="453">
        <f>'Table 4 Asset Cashflows'!Z220</f>
        <v>0</v>
      </c>
      <c r="S242" s="269">
        <f>'Table 4 Asset Cashflows'!W220</f>
        <v>0</v>
      </c>
      <c r="T242" s="453">
        <f>'Table 4 Asset Cashflows'!AD220</f>
        <v>0</v>
      </c>
      <c r="U242" s="269">
        <f>'Table 4 Asset Cashflows'!AA220</f>
        <v>0</v>
      </c>
    </row>
    <row r="243" spans="1:21" x14ac:dyDescent="0.25">
      <c r="A243" s="39">
        <v>203</v>
      </c>
      <c r="B243" s="42">
        <f>(1+_xlfn.XLOOKUP(INT(($A243-1)/12)+1,'ZC Curve'!$B$8:$B$107,'ZC Curve'!R$8:R$107,,0))^(1/12)-1</f>
        <v>0</v>
      </c>
      <c r="C243" s="42">
        <f>(1+_xlfn.XLOOKUP(INT(($A243-1)/12)+1,'ZC Curve'!$B$8:$B$107,'ZC Curve'!S$8:S$107,,0))^(1/12)-1</f>
        <v>0</v>
      </c>
      <c r="D243" s="42">
        <f>(1+_xlfn.XLOOKUP(INT(($A243-1)/12)+1,'ZC Curve'!$B$8:$B$107,'ZC Curve'!T$8:T$107,,0))^(1/12)-1</f>
        <v>0</v>
      </c>
      <c r="E243" s="43">
        <f t="shared" si="10"/>
        <v>1</v>
      </c>
      <c r="F243" s="43">
        <f t="shared" si="10"/>
        <v>1</v>
      </c>
      <c r="G243" s="450">
        <f t="shared" si="10"/>
        <v>1</v>
      </c>
      <c r="H243" s="453">
        <f>'Table 4 Asset Cashflows'!F221</f>
        <v>0</v>
      </c>
      <c r="I243" s="269">
        <f>'Table 4 Asset Cashflows'!C221</f>
        <v>0</v>
      </c>
      <c r="J243" s="453">
        <f>'Table 4 Asset Cashflows'!J221</f>
        <v>0</v>
      </c>
      <c r="K243" s="269">
        <f>'Table 4 Asset Cashflows'!G221</f>
        <v>0</v>
      </c>
      <c r="L243" s="453">
        <f>'Table 4 Asset Cashflows'!N221</f>
        <v>0</v>
      </c>
      <c r="M243" s="269">
        <f>'Table 4 Asset Cashflows'!K221</f>
        <v>0</v>
      </c>
      <c r="N243" s="453">
        <f>'Table 4 Asset Cashflows'!R221</f>
        <v>0</v>
      </c>
      <c r="O243" s="269">
        <f>'Table 4 Asset Cashflows'!O221</f>
        <v>0</v>
      </c>
      <c r="P243" s="453">
        <f>'Table 4 Asset Cashflows'!V221</f>
        <v>0</v>
      </c>
      <c r="Q243" s="269">
        <f>'Table 4 Asset Cashflows'!S221</f>
        <v>0</v>
      </c>
      <c r="R243" s="453">
        <f>'Table 4 Asset Cashflows'!Z221</f>
        <v>0</v>
      </c>
      <c r="S243" s="269">
        <f>'Table 4 Asset Cashflows'!W221</f>
        <v>0</v>
      </c>
      <c r="T243" s="453">
        <f>'Table 4 Asset Cashflows'!AD221</f>
        <v>0</v>
      </c>
      <c r="U243" s="269">
        <f>'Table 4 Asset Cashflows'!AA221</f>
        <v>0</v>
      </c>
    </row>
    <row r="244" spans="1:21" x14ac:dyDescent="0.25">
      <c r="A244" s="39">
        <v>204</v>
      </c>
      <c r="B244" s="42">
        <f>(1+_xlfn.XLOOKUP(INT(($A244-1)/12)+1,'ZC Curve'!$B$8:$B$107,'ZC Curve'!R$8:R$107,,0))^(1/12)-1</f>
        <v>0</v>
      </c>
      <c r="C244" s="42">
        <f>(1+_xlfn.XLOOKUP(INT(($A244-1)/12)+1,'ZC Curve'!$B$8:$B$107,'ZC Curve'!S$8:S$107,,0))^(1/12)-1</f>
        <v>0</v>
      </c>
      <c r="D244" s="42">
        <f>(1+_xlfn.XLOOKUP(INT(($A244-1)/12)+1,'ZC Curve'!$B$8:$B$107,'ZC Curve'!T$8:T$107,,0))^(1/12)-1</f>
        <v>0</v>
      </c>
      <c r="E244" s="43">
        <f t="shared" si="10"/>
        <v>1</v>
      </c>
      <c r="F244" s="43">
        <f t="shared" si="10"/>
        <v>1</v>
      </c>
      <c r="G244" s="450">
        <f t="shared" si="10"/>
        <v>1</v>
      </c>
      <c r="H244" s="453">
        <f>'Table 4 Asset Cashflows'!F222</f>
        <v>0</v>
      </c>
      <c r="I244" s="269">
        <f>'Table 4 Asset Cashflows'!C222</f>
        <v>0</v>
      </c>
      <c r="J244" s="453">
        <f>'Table 4 Asset Cashflows'!J222</f>
        <v>0</v>
      </c>
      <c r="K244" s="269">
        <f>'Table 4 Asset Cashflows'!G222</f>
        <v>0</v>
      </c>
      <c r="L244" s="453">
        <f>'Table 4 Asset Cashflows'!N222</f>
        <v>0</v>
      </c>
      <c r="M244" s="269">
        <f>'Table 4 Asset Cashflows'!K222</f>
        <v>0</v>
      </c>
      <c r="N244" s="453">
        <f>'Table 4 Asset Cashflows'!R222</f>
        <v>0</v>
      </c>
      <c r="O244" s="269">
        <f>'Table 4 Asset Cashflows'!O222</f>
        <v>0</v>
      </c>
      <c r="P244" s="453">
        <f>'Table 4 Asset Cashflows'!V222</f>
        <v>0</v>
      </c>
      <c r="Q244" s="269">
        <f>'Table 4 Asset Cashflows'!S222</f>
        <v>0</v>
      </c>
      <c r="R244" s="453">
        <f>'Table 4 Asset Cashflows'!Z222</f>
        <v>0</v>
      </c>
      <c r="S244" s="269">
        <f>'Table 4 Asset Cashflows'!W222</f>
        <v>0</v>
      </c>
      <c r="T244" s="453">
        <f>'Table 4 Asset Cashflows'!AD222</f>
        <v>0</v>
      </c>
      <c r="U244" s="269">
        <f>'Table 4 Asset Cashflows'!AA222</f>
        <v>0</v>
      </c>
    </row>
    <row r="245" spans="1:21" x14ac:dyDescent="0.25">
      <c r="A245" s="39">
        <v>205</v>
      </c>
      <c r="B245" s="42">
        <f>(1+_xlfn.XLOOKUP(INT(($A245-1)/12)+1,'ZC Curve'!$B$8:$B$107,'ZC Curve'!R$8:R$107,,0))^(1/12)-1</f>
        <v>0</v>
      </c>
      <c r="C245" s="42">
        <f>(1+_xlfn.XLOOKUP(INT(($A245-1)/12)+1,'ZC Curve'!$B$8:$B$107,'ZC Curve'!S$8:S$107,,0))^(1/12)-1</f>
        <v>0</v>
      </c>
      <c r="D245" s="42">
        <f>(1+_xlfn.XLOOKUP(INT(($A245-1)/12)+1,'ZC Curve'!$B$8:$B$107,'ZC Curve'!T$8:T$107,,0))^(1/12)-1</f>
        <v>0</v>
      </c>
      <c r="E245" s="43">
        <f t="shared" si="10"/>
        <v>1</v>
      </c>
      <c r="F245" s="43">
        <f t="shared" si="10"/>
        <v>1</v>
      </c>
      <c r="G245" s="450">
        <f t="shared" si="10"/>
        <v>1</v>
      </c>
      <c r="H245" s="453">
        <f>'Table 4 Asset Cashflows'!F223</f>
        <v>0</v>
      </c>
      <c r="I245" s="269">
        <f>'Table 4 Asset Cashflows'!C223</f>
        <v>0</v>
      </c>
      <c r="J245" s="453">
        <f>'Table 4 Asset Cashflows'!J223</f>
        <v>0</v>
      </c>
      <c r="K245" s="269">
        <f>'Table 4 Asset Cashflows'!G223</f>
        <v>0</v>
      </c>
      <c r="L245" s="453">
        <f>'Table 4 Asset Cashflows'!N223</f>
        <v>0</v>
      </c>
      <c r="M245" s="269">
        <f>'Table 4 Asset Cashflows'!K223</f>
        <v>0</v>
      </c>
      <c r="N245" s="453">
        <f>'Table 4 Asset Cashflows'!R223</f>
        <v>0</v>
      </c>
      <c r="O245" s="269">
        <f>'Table 4 Asset Cashflows'!O223</f>
        <v>0</v>
      </c>
      <c r="P245" s="453">
        <f>'Table 4 Asset Cashflows'!V223</f>
        <v>0</v>
      </c>
      <c r="Q245" s="269">
        <f>'Table 4 Asset Cashflows'!S223</f>
        <v>0</v>
      </c>
      <c r="R245" s="453">
        <f>'Table 4 Asset Cashflows'!Z223</f>
        <v>0</v>
      </c>
      <c r="S245" s="269">
        <f>'Table 4 Asset Cashflows'!W223</f>
        <v>0</v>
      </c>
      <c r="T245" s="453">
        <f>'Table 4 Asset Cashflows'!AD223</f>
        <v>0</v>
      </c>
      <c r="U245" s="269">
        <f>'Table 4 Asset Cashflows'!AA223</f>
        <v>0</v>
      </c>
    </row>
    <row r="246" spans="1:21" x14ac:dyDescent="0.25">
      <c r="A246" s="39">
        <v>206</v>
      </c>
      <c r="B246" s="42">
        <f>(1+_xlfn.XLOOKUP(INT(($A246-1)/12)+1,'ZC Curve'!$B$8:$B$107,'ZC Curve'!R$8:R$107,,0))^(1/12)-1</f>
        <v>0</v>
      </c>
      <c r="C246" s="42">
        <f>(1+_xlfn.XLOOKUP(INT(($A246-1)/12)+1,'ZC Curve'!$B$8:$B$107,'ZC Curve'!S$8:S$107,,0))^(1/12)-1</f>
        <v>0</v>
      </c>
      <c r="D246" s="42">
        <f>(1+_xlfn.XLOOKUP(INT(($A246-1)/12)+1,'ZC Curve'!$B$8:$B$107,'ZC Curve'!T$8:T$107,,0))^(1/12)-1</f>
        <v>0</v>
      </c>
      <c r="E246" s="43">
        <f t="shared" si="10"/>
        <v>1</v>
      </c>
      <c r="F246" s="43">
        <f t="shared" si="10"/>
        <v>1</v>
      </c>
      <c r="G246" s="450">
        <f t="shared" si="10"/>
        <v>1</v>
      </c>
      <c r="H246" s="453">
        <f>'Table 4 Asset Cashflows'!F224</f>
        <v>0</v>
      </c>
      <c r="I246" s="269">
        <f>'Table 4 Asset Cashflows'!C224</f>
        <v>0</v>
      </c>
      <c r="J246" s="453">
        <f>'Table 4 Asset Cashflows'!J224</f>
        <v>0</v>
      </c>
      <c r="K246" s="269">
        <f>'Table 4 Asset Cashflows'!G224</f>
        <v>0</v>
      </c>
      <c r="L246" s="453">
        <f>'Table 4 Asset Cashflows'!N224</f>
        <v>0</v>
      </c>
      <c r="M246" s="269">
        <f>'Table 4 Asset Cashflows'!K224</f>
        <v>0</v>
      </c>
      <c r="N246" s="453">
        <f>'Table 4 Asset Cashflows'!R224</f>
        <v>0</v>
      </c>
      <c r="O246" s="269">
        <f>'Table 4 Asset Cashflows'!O224</f>
        <v>0</v>
      </c>
      <c r="P246" s="453">
        <f>'Table 4 Asset Cashflows'!V224</f>
        <v>0</v>
      </c>
      <c r="Q246" s="269">
        <f>'Table 4 Asset Cashflows'!S224</f>
        <v>0</v>
      </c>
      <c r="R246" s="453">
        <f>'Table 4 Asset Cashflows'!Z224</f>
        <v>0</v>
      </c>
      <c r="S246" s="269">
        <f>'Table 4 Asset Cashflows'!W224</f>
        <v>0</v>
      </c>
      <c r="T246" s="453">
        <f>'Table 4 Asset Cashflows'!AD224</f>
        <v>0</v>
      </c>
      <c r="U246" s="269">
        <f>'Table 4 Asset Cashflows'!AA224</f>
        <v>0</v>
      </c>
    </row>
    <row r="247" spans="1:21" x14ac:dyDescent="0.25">
      <c r="A247" s="39">
        <v>207</v>
      </c>
      <c r="B247" s="42">
        <f>(1+_xlfn.XLOOKUP(INT(($A247-1)/12)+1,'ZC Curve'!$B$8:$B$107,'ZC Curve'!R$8:R$107,,0))^(1/12)-1</f>
        <v>0</v>
      </c>
      <c r="C247" s="42">
        <f>(1+_xlfn.XLOOKUP(INT(($A247-1)/12)+1,'ZC Curve'!$B$8:$B$107,'ZC Curve'!S$8:S$107,,0))^(1/12)-1</f>
        <v>0</v>
      </c>
      <c r="D247" s="42">
        <f>(1+_xlfn.XLOOKUP(INT(($A247-1)/12)+1,'ZC Curve'!$B$8:$B$107,'ZC Curve'!T$8:T$107,,0))^(1/12)-1</f>
        <v>0</v>
      </c>
      <c r="E247" s="43">
        <f t="shared" si="10"/>
        <v>1</v>
      </c>
      <c r="F247" s="43">
        <f t="shared" si="10"/>
        <v>1</v>
      </c>
      <c r="G247" s="450">
        <f t="shared" si="10"/>
        <v>1</v>
      </c>
      <c r="H247" s="453">
        <f>'Table 4 Asset Cashflows'!F225</f>
        <v>0</v>
      </c>
      <c r="I247" s="269">
        <f>'Table 4 Asset Cashflows'!C225</f>
        <v>0</v>
      </c>
      <c r="J247" s="453">
        <f>'Table 4 Asset Cashflows'!J225</f>
        <v>0</v>
      </c>
      <c r="K247" s="269">
        <f>'Table 4 Asset Cashflows'!G225</f>
        <v>0</v>
      </c>
      <c r="L247" s="453">
        <f>'Table 4 Asset Cashflows'!N225</f>
        <v>0</v>
      </c>
      <c r="M247" s="269">
        <f>'Table 4 Asset Cashflows'!K225</f>
        <v>0</v>
      </c>
      <c r="N247" s="453">
        <f>'Table 4 Asset Cashflows'!R225</f>
        <v>0</v>
      </c>
      <c r="O247" s="269">
        <f>'Table 4 Asset Cashflows'!O225</f>
        <v>0</v>
      </c>
      <c r="P247" s="453">
        <f>'Table 4 Asset Cashflows'!V225</f>
        <v>0</v>
      </c>
      <c r="Q247" s="269">
        <f>'Table 4 Asset Cashflows'!S225</f>
        <v>0</v>
      </c>
      <c r="R247" s="453">
        <f>'Table 4 Asset Cashflows'!Z225</f>
        <v>0</v>
      </c>
      <c r="S247" s="269">
        <f>'Table 4 Asset Cashflows'!W225</f>
        <v>0</v>
      </c>
      <c r="T247" s="453">
        <f>'Table 4 Asset Cashflows'!AD225</f>
        <v>0</v>
      </c>
      <c r="U247" s="269">
        <f>'Table 4 Asset Cashflows'!AA225</f>
        <v>0</v>
      </c>
    </row>
    <row r="248" spans="1:21" x14ac:dyDescent="0.25">
      <c r="A248" s="39">
        <v>208</v>
      </c>
      <c r="B248" s="42">
        <f>(1+_xlfn.XLOOKUP(INT(($A248-1)/12)+1,'ZC Curve'!$B$8:$B$107,'ZC Curve'!R$8:R$107,,0))^(1/12)-1</f>
        <v>0</v>
      </c>
      <c r="C248" s="42">
        <f>(1+_xlfn.XLOOKUP(INT(($A248-1)/12)+1,'ZC Curve'!$B$8:$B$107,'ZC Curve'!S$8:S$107,,0))^(1/12)-1</f>
        <v>0</v>
      </c>
      <c r="D248" s="42">
        <f>(1+_xlfn.XLOOKUP(INT(($A248-1)/12)+1,'ZC Curve'!$B$8:$B$107,'ZC Curve'!T$8:T$107,,0))^(1/12)-1</f>
        <v>0</v>
      </c>
      <c r="E248" s="43">
        <f t="shared" si="10"/>
        <v>1</v>
      </c>
      <c r="F248" s="43">
        <f t="shared" si="10"/>
        <v>1</v>
      </c>
      <c r="G248" s="450">
        <f t="shared" si="10"/>
        <v>1</v>
      </c>
      <c r="H248" s="453">
        <f>'Table 4 Asset Cashflows'!F226</f>
        <v>0</v>
      </c>
      <c r="I248" s="269">
        <f>'Table 4 Asset Cashflows'!C226</f>
        <v>0</v>
      </c>
      <c r="J248" s="453">
        <f>'Table 4 Asset Cashflows'!J226</f>
        <v>0</v>
      </c>
      <c r="K248" s="269">
        <f>'Table 4 Asset Cashflows'!G226</f>
        <v>0</v>
      </c>
      <c r="L248" s="453">
        <f>'Table 4 Asset Cashflows'!N226</f>
        <v>0</v>
      </c>
      <c r="M248" s="269">
        <f>'Table 4 Asset Cashflows'!K226</f>
        <v>0</v>
      </c>
      <c r="N248" s="453">
        <f>'Table 4 Asset Cashflows'!R226</f>
        <v>0</v>
      </c>
      <c r="O248" s="269">
        <f>'Table 4 Asset Cashflows'!O226</f>
        <v>0</v>
      </c>
      <c r="P248" s="453">
        <f>'Table 4 Asset Cashflows'!V226</f>
        <v>0</v>
      </c>
      <c r="Q248" s="269">
        <f>'Table 4 Asset Cashflows'!S226</f>
        <v>0</v>
      </c>
      <c r="R248" s="453">
        <f>'Table 4 Asset Cashflows'!Z226</f>
        <v>0</v>
      </c>
      <c r="S248" s="269">
        <f>'Table 4 Asset Cashflows'!W226</f>
        <v>0</v>
      </c>
      <c r="T248" s="453">
        <f>'Table 4 Asset Cashflows'!AD226</f>
        <v>0</v>
      </c>
      <c r="U248" s="269">
        <f>'Table 4 Asset Cashflows'!AA226</f>
        <v>0</v>
      </c>
    </row>
    <row r="249" spans="1:21" x14ac:dyDescent="0.25">
      <c r="A249" s="39">
        <v>209</v>
      </c>
      <c r="B249" s="42">
        <f>(1+_xlfn.XLOOKUP(INT(($A249-1)/12)+1,'ZC Curve'!$B$8:$B$107,'ZC Curve'!R$8:R$107,,0))^(1/12)-1</f>
        <v>0</v>
      </c>
      <c r="C249" s="42">
        <f>(1+_xlfn.XLOOKUP(INT(($A249-1)/12)+1,'ZC Curve'!$B$8:$B$107,'ZC Curve'!S$8:S$107,,0))^(1/12)-1</f>
        <v>0</v>
      </c>
      <c r="D249" s="42">
        <f>(1+_xlfn.XLOOKUP(INT(($A249-1)/12)+1,'ZC Curve'!$B$8:$B$107,'ZC Curve'!T$8:T$107,,0))^(1/12)-1</f>
        <v>0</v>
      </c>
      <c r="E249" s="43">
        <f t="shared" si="10"/>
        <v>1</v>
      </c>
      <c r="F249" s="43">
        <f t="shared" si="10"/>
        <v>1</v>
      </c>
      <c r="G249" s="450">
        <f t="shared" si="10"/>
        <v>1</v>
      </c>
      <c r="H249" s="453">
        <f>'Table 4 Asset Cashflows'!F227</f>
        <v>0</v>
      </c>
      <c r="I249" s="269">
        <f>'Table 4 Asset Cashflows'!C227</f>
        <v>0</v>
      </c>
      <c r="J249" s="453">
        <f>'Table 4 Asset Cashflows'!J227</f>
        <v>0</v>
      </c>
      <c r="K249" s="269">
        <f>'Table 4 Asset Cashflows'!G227</f>
        <v>0</v>
      </c>
      <c r="L249" s="453">
        <f>'Table 4 Asset Cashflows'!N227</f>
        <v>0</v>
      </c>
      <c r="M249" s="269">
        <f>'Table 4 Asset Cashflows'!K227</f>
        <v>0</v>
      </c>
      <c r="N249" s="453">
        <f>'Table 4 Asset Cashflows'!R227</f>
        <v>0</v>
      </c>
      <c r="O249" s="269">
        <f>'Table 4 Asset Cashflows'!O227</f>
        <v>0</v>
      </c>
      <c r="P249" s="453">
        <f>'Table 4 Asset Cashflows'!V227</f>
        <v>0</v>
      </c>
      <c r="Q249" s="269">
        <f>'Table 4 Asset Cashflows'!S227</f>
        <v>0</v>
      </c>
      <c r="R249" s="453">
        <f>'Table 4 Asset Cashflows'!Z227</f>
        <v>0</v>
      </c>
      <c r="S249" s="269">
        <f>'Table 4 Asset Cashflows'!W227</f>
        <v>0</v>
      </c>
      <c r="T249" s="453">
        <f>'Table 4 Asset Cashflows'!AD227</f>
        <v>0</v>
      </c>
      <c r="U249" s="269">
        <f>'Table 4 Asset Cashflows'!AA227</f>
        <v>0</v>
      </c>
    </row>
    <row r="250" spans="1:21" x14ac:dyDescent="0.25">
      <c r="A250" s="39">
        <v>210</v>
      </c>
      <c r="B250" s="42">
        <f>(1+_xlfn.XLOOKUP(INT(($A250-1)/12)+1,'ZC Curve'!$B$8:$B$107,'ZC Curve'!R$8:R$107,,0))^(1/12)-1</f>
        <v>0</v>
      </c>
      <c r="C250" s="42">
        <f>(1+_xlfn.XLOOKUP(INT(($A250-1)/12)+1,'ZC Curve'!$B$8:$B$107,'ZC Curve'!S$8:S$107,,0))^(1/12)-1</f>
        <v>0</v>
      </c>
      <c r="D250" s="42">
        <f>(1+_xlfn.XLOOKUP(INT(($A250-1)/12)+1,'ZC Curve'!$B$8:$B$107,'ZC Curve'!T$8:T$107,,0))^(1/12)-1</f>
        <v>0</v>
      </c>
      <c r="E250" s="43">
        <f t="shared" si="10"/>
        <v>1</v>
      </c>
      <c r="F250" s="43">
        <f t="shared" si="10"/>
        <v>1</v>
      </c>
      <c r="G250" s="450">
        <f t="shared" si="10"/>
        <v>1</v>
      </c>
      <c r="H250" s="453">
        <f>'Table 4 Asset Cashflows'!F228</f>
        <v>0</v>
      </c>
      <c r="I250" s="269">
        <f>'Table 4 Asset Cashflows'!C228</f>
        <v>0</v>
      </c>
      <c r="J250" s="453">
        <f>'Table 4 Asset Cashflows'!J228</f>
        <v>0</v>
      </c>
      <c r="K250" s="269">
        <f>'Table 4 Asset Cashflows'!G228</f>
        <v>0</v>
      </c>
      <c r="L250" s="453">
        <f>'Table 4 Asset Cashflows'!N228</f>
        <v>0</v>
      </c>
      <c r="M250" s="269">
        <f>'Table 4 Asset Cashflows'!K228</f>
        <v>0</v>
      </c>
      <c r="N250" s="453">
        <f>'Table 4 Asset Cashflows'!R228</f>
        <v>0</v>
      </c>
      <c r="O250" s="269">
        <f>'Table 4 Asset Cashflows'!O228</f>
        <v>0</v>
      </c>
      <c r="P250" s="453">
        <f>'Table 4 Asset Cashflows'!V228</f>
        <v>0</v>
      </c>
      <c r="Q250" s="269">
        <f>'Table 4 Asset Cashflows'!S228</f>
        <v>0</v>
      </c>
      <c r="R250" s="453">
        <f>'Table 4 Asset Cashflows'!Z228</f>
        <v>0</v>
      </c>
      <c r="S250" s="269">
        <f>'Table 4 Asset Cashflows'!W228</f>
        <v>0</v>
      </c>
      <c r="T250" s="453">
        <f>'Table 4 Asset Cashflows'!AD228</f>
        <v>0</v>
      </c>
      <c r="U250" s="269">
        <f>'Table 4 Asset Cashflows'!AA228</f>
        <v>0</v>
      </c>
    </row>
    <row r="251" spans="1:21" x14ac:dyDescent="0.25">
      <c r="A251" s="39">
        <v>211</v>
      </c>
      <c r="B251" s="42">
        <f>(1+_xlfn.XLOOKUP(INT(($A251-1)/12)+1,'ZC Curve'!$B$8:$B$107,'ZC Curve'!R$8:R$107,,0))^(1/12)-1</f>
        <v>0</v>
      </c>
      <c r="C251" s="42">
        <f>(1+_xlfn.XLOOKUP(INT(($A251-1)/12)+1,'ZC Curve'!$B$8:$B$107,'ZC Curve'!S$8:S$107,,0))^(1/12)-1</f>
        <v>0</v>
      </c>
      <c r="D251" s="42">
        <f>(1+_xlfn.XLOOKUP(INT(($A251-1)/12)+1,'ZC Curve'!$B$8:$B$107,'ZC Curve'!T$8:T$107,,0))^(1/12)-1</f>
        <v>0</v>
      </c>
      <c r="E251" s="43">
        <f t="shared" si="10"/>
        <v>1</v>
      </c>
      <c r="F251" s="43">
        <f t="shared" si="10"/>
        <v>1</v>
      </c>
      <c r="G251" s="450">
        <f t="shared" si="10"/>
        <v>1</v>
      </c>
      <c r="H251" s="453">
        <f>'Table 4 Asset Cashflows'!F229</f>
        <v>0</v>
      </c>
      <c r="I251" s="269">
        <f>'Table 4 Asset Cashflows'!C229</f>
        <v>0</v>
      </c>
      <c r="J251" s="453">
        <f>'Table 4 Asset Cashflows'!J229</f>
        <v>0</v>
      </c>
      <c r="K251" s="269">
        <f>'Table 4 Asset Cashflows'!G229</f>
        <v>0</v>
      </c>
      <c r="L251" s="453">
        <f>'Table 4 Asset Cashflows'!N229</f>
        <v>0</v>
      </c>
      <c r="M251" s="269">
        <f>'Table 4 Asset Cashflows'!K229</f>
        <v>0</v>
      </c>
      <c r="N251" s="453">
        <f>'Table 4 Asset Cashflows'!R229</f>
        <v>0</v>
      </c>
      <c r="O251" s="269">
        <f>'Table 4 Asset Cashflows'!O229</f>
        <v>0</v>
      </c>
      <c r="P251" s="453">
        <f>'Table 4 Asset Cashflows'!V229</f>
        <v>0</v>
      </c>
      <c r="Q251" s="269">
        <f>'Table 4 Asset Cashflows'!S229</f>
        <v>0</v>
      </c>
      <c r="R251" s="453">
        <f>'Table 4 Asset Cashflows'!Z229</f>
        <v>0</v>
      </c>
      <c r="S251" s="269">
        <f>'Table 4 Asset Cashflows'!W229</f>
        <v>0</v>
      </c>
      <c r="T251" s="453">
        <f>'Table 4 Asset Cashflows'!AD229</f>
        <v>0</v>
      </c>
      <c r="U251" s="269">
        <f>'Table 4 Asset Cashflows'!AA229</f>
        <v>0</v>
      </c>
    </row>
    <row r="252" spans="1:21" x14ac:dyDescent="0.25">
      <c r="A252" s="39">
        <v>212</v>
      </c>
      <c r="B252" s="42">
        <f>(1+_xlfn.XLOOKUP(INT(($A252-1)/12)+1,'ZC Curve'!$B$8:$B$107,'ZC Curve'!R$8:R$107,,0))^(1/12)-1</f>
        <v>0</v>
      </c>
      <c r="C252" s="42">
        <f>(1+_xlfn.XLOOKUP(INT(($A252-1)/12)+1,'ZC Curve'!$B$8:$B$107,'ZC Curve'!S$8:S$107,,0))^(1/12)-1</f>
        <v>0</v>
      </c>
      <c r="D252" s="42">
        <f>(1+_xlfn.XLOOKUP(INT(($A252-1)/12)+1,'ZC Curve'!$B$8:$B$107,'ZC Curve'!T$8:T$107,,0))^(1/12)-1</f>
        <v>0</v>
      </c>
      <c r="E252" s="43">
        <f t="shared" si="10"/>
        <v>1</v>
      </c>
      <c r="F252" s="43">
        <f t="shared" si="10"/>
        <v>1</v>
      </c>
      <c r="G252" s="450">
        <f t="shared" si="10"/>
        <v>1</v>
      </c>
      <c r="H252" s="453">
        <f>'Table 4 Asset Cashflows'!F230</f>
        <v>0</v>
      </c>
      <c r="I252" s="269">
        <f>'Table 4 Asset Cashflows'!C230</f>
        <v>0</v>
      </c>
      <c r="J252" s="453">
        <f>'Table 4 Asset Cashflows'!J230</f>
        <v>0</v>
      </c>
      <c r="K252" s="269">
        <f>'Table 4 Asset Cashflows'!G230</f>
        <v>0</v>
      </c>
      <c r="L252" s="453">
        <f>'Table 4 Asset Cashflows'!N230</f>
        <v>0</v>
      </c>
      <c r="M252" s="269">
        <f>'Table 4 Asset Cashflows'!K230</f>
        <v>0</v>
      </c>
      <c r="N252" s="453">
        <f>'Table 4 Asset Cashflows'!R230</f>
        <v>0</v>
      </c>
      <c r="O252" s="269">
        <f>'Table 4 Asset Cashflows'!O230</f>
        <v>0</v>
      </c>
      <c r="P252" s="453">
        <f>'Table 4 Asset Cashflows'!V230</f>
        <v>0</v>
      </c>
      <c r="Q252" s="269">
        <f>'Table 4 Asset Cashflows'!S230</f>
        <v>0</v>
      </c>
      <c r="R252" s="453">
        <f>'Table 4 Asset Cashflows'!Z230</f>
        <v>0</v>
      </c>
      <c r="S252" s="269">
        <f>'Table 4 Asset Cashflows'!W230</f>
        <v>0</v>
      </c>
      <c r="T252" s="453">
        <f>'Table 4 Asset Cashflows'!AD230</f>
        <v>0</v>
      </c>
      <c r="U252" s="269">
        <f>'Table 4 Asset Cashflows'!AA230</f>
        <v>0</v>
      </c>
    </row>
    <row r="253" spans="1:21" x14ac:dyDescent="0.25">
      <c r="A253" s="39">
        <v>213</v>
      </c>
      <c r="B253" s="42">
        <f>(1+_xlfn.XLOOKUP(INT(($A253-1)/12)+1,'ZC Curve'!$B$8:$B$107,'ZC Curve'!R$8:R$107,,0))^(1/12)-1</f>
        <v>0</v>
      </c>
      <c r="C253" s="42">
        <f>(1+_xlfn.XLOOKUP(INT(($A253-1)/12)+1,'ZC Curve'!$B$8:$B$107,'ZC Curve'!S$8:S$107,,0))^(1/12)-1</f>
        <v>0</v>
      </c>
      <c r="D253" s="42">
        <f>(1+_xlfn.XLOOKUP(INT(($A253-1)/12)+1,'ZC Curve'!$B$8:$B$107,'ZC Curve'!T$8:T$107,,0))^(1/12)-1</f>
        <v>0</v>
      </c>
      <c r="E253" s="43">
        <f t="shared" si="10"/>
        <v>1</v>
      </c>
      <c r="F253" s="43">
        <f t="shared" si="10"/>
        <v>1</v>
      </c>
      <c r="G253" s="450">
        <f t="shared" si="10"/>
        <v>1</v>
      </c>
      <c r="H253" s="453">
        <f>'Table 4 Asset Cashflows'!F231</f>
        <v>0</v>
      </c>
      <c r="I253" s="269">
        <f>'Table 4 Asset Cashflows'!C231</f>
        <v>0</v>
      </c>
      <c r="J253" s="453">
        <f>'Table 4 Asset Cashflows'!J231</f>
        <v>0</v>
      </c>
      <c r="K253" s="269">
        <f>'Table 4 Asset Cashflows'!G231</f>
        <v>0</v>
      </c>
      <c r="L253" s="453">
        <f>'Table 4 Asset Cashflows'!N231</f>
        <v>0</v>
      </c>
      <c r="M253" s="269">
        <f>'Table 4 Asset Cashflows'!K231</f>
        <v>0</v>
      </c>
      <c r="N253" s="453">
        <f>'Table 4 Asset Cashflows'!R231</f>
        <v>0</v>
      </c>
      <c r="O253" s="269">
        <f>'Table 4 Asset Cashflows'!O231</f>
        <v>0</v>
      </c>
      <c r="P253" s="453">
        <f>'Table 4 Asset Cashflows'!V231</f>
        <v>0</v>
      </c>
      <c r="Q253" s="269">
        <f>'Table 4 Asset Cashflows'!S231</f>
        <v>0</v>
      </c>
      <c r="R253" s="453">
        <f>'Table 4 Asset Cashflows'!Z231</f>
        <v>0</v>
      </c>
      <c r="S253" s="269">
        <f>'Table 4 Asset Cashflows'!W231</f>
        <v>0</v>
      </c>
      <c r="T253" s="453">
        <f>'Table 4 Asset Cashflows'!AD231</f>
        <v>0</v>
      </c>
      <c r="U253" s="269">
        <f>'Table 4 Asset Cashflows'!AA231</f>
        <v>0</v>
      </c>
    </row>
    <row r="254" spans="1:21" x14ac:dyDescent="0.25">
      <c r="A254" s="39">
        <v>214</v>
      </c>
      <c r="B254" s="42">
        <f>(1+_xlfn.XLOOKUP(INT(($A254-1)/12)+1,'ZC Curve'!$B$8:$B$107,'ZC Curve'!R$8:R$107,,0))^(1/12)-1</f>
        <v>0</v>
      </c>
      <c r="C254" s="42">
        <f>(1+_xlfn.XLOOKUP(INT(($A254-1)/12)+1,'ZC Curve'!$B$8:$B$107,'ZC Curve'!S$8:S$107,,0))^(1/12)-1</f>
        <v>0</v>
      </c>
      <c r="D254" s="42">
        <f>(1+_xlfn.XLOOKUP(INT(($A254-1)/12)+1,'ZC Curve'!$B$8:$B$107,'ZC Curve'!T$8:T$107,,0))^(1/12)-1</f>
        <v>0</v>
      </c>
      <c r="E254" s="43">
        <f t="shared" si="10"/>
        <v>1</v>
      </c>
      <c r="F254" s="43">
        <f t="shared" si="10"/>
        <v>1</v>
      </c>
      <c r="G254" s="450">
        <f t="shared" si="10"/>
        <v>1</v>
      </c>
      <c r="H254" s="453">
        <f>'Table 4 Asset Cashflows'!F232</f>
        <v>0</v>
      </c>
      <c r="I254" s="269">
        <f>'Table 4 Asset Cashflows'!C232</f>
        <v>0</v>
      </c>
      <c r="J254" s="453">
        <f>'Table 4 Asset Cashflows'!J232</f>
        <v>0</v>
      </c>
      <c r="K254" s="269">
        <f>'Table 4 Asset Cashflows'!G232</f>
        <v>0</v>
      </c>
      <c r="L254" s="453">
        <f>'Table 4 Asset Cashflows'!N232</f>
        <v>0</v>
      </c>
      <c r="M254" s="269">
        <f>'Table 4 Asset Cashflows'!K232</f>
        <v>0</v>
      </c>
      <c r="N254" s="453">
        <f>'Table 4 Asset Cashflows'!R232</f>
        <v>0</v>
      </c>
      <c r="O254" s="269">
        <f>'Table 4 Asset Cashflows'!O232</f>
        <v>0</v>
      </c>
      <c r="P254" s="453">
        <f>'Table 4 Asset Cashflows'!V232</f>
        <v>0</v>
      </c>
      <c r="Q254" s="269">
        <f>'Table 4 Asset Cashflows'!S232</f>
        <v>0</v>
      </c>
      <c r="R254" s="453">
        <f>'Table 4 Asset Cashflows'!Z232</f>
        <v>0</v>
      </c>
      <c r="S254" s="269">
        <f>'Table 4 Asset Cashflows'!W232</f>
        <v>0</v>
      </c>
      <c r="T254" s="453">
        <f>'Table 4 Asset Cashflows'!AD232</f>
        <v>0</v>
      </c>
      <c r="U254" s="269">
        <f>'Table 4 Asset Cashflows'!AA232</f>
        <v>0</v>
      </c>
    </row>
    <row r="255" spans="1:21" x14ac:dyDescent="0.25">
      <c r="A255" s="39">
        <v>215</v>
      </c>
      <c r="B255" s="42">
        <f>(1+_xlfn.XLOOKUP(INT(($A255-1)/12)+1,'ZC Curve'!$B$8:$B$107,'ZC Curve'!R$8:R$107,,0))^(1/12)-1</f>
        <v>0</v>
      </c>
      <c r="C255" s="42">
        <f>(1+_xlfn.XLOOKUP(INT(($A255-1)/12)+1,'ZC Curve'!$B$8:$B$107,'ZC Curve'!S$8:S$107,,0))^(1/12)-1</f>
        <v>0</v>
      </c>
      <c r="D255" s="42">
        <f>(1+_xlfn.XLOOKUP(INT(($A255-1)/12)+1,'ZC Curve'!$B$8:$B$107,'ZC Curve'!T$8:T$107,,0))^(1/12)-1</f>
        <v>0</v>
      </c>
      <c r="E255" s="43">
        <f t="shared" si="10"/>
        <v>1</v>
      </c>
      <c r="F255" s="43">
        <f t="shared" si="10"/>
        <v>1</v>
      </c>
      <c r="G255" s="450">
        <f t="shared" si="10"/>
        <v>1</v>
      </c>
      <c r="H255" s="453">
        <f>'Table 4 Asset Cashflows'!F233</f>
        <v>0</v>
      </c>
      <c r="I255" s="269">
        <f>'Table 4 Asset Cashflows'!C233</f>
        <v>0</v>
      </c>
      <c r="J255" s="453">
        <f>'Table 4 Asset Cashflows'!J233</f>
        <v>0</v>
      </c>
      <c r="K255" s="269">
        <f>'Table 4 Asset Cashflows'!G233</f>
        <v>0</v>
      </c>
      <c r="L255" s="453">
        <f>'Table 4 Asset Cashflows'!N233</f>
        <v>0</v>
      </c>
      <c r="M255" s="269">
        <f>'Table 4 Asset Cashflows'!K233</f>
        <v>0</v>
      </c>
      <c r="N255" s="453">
        <f>'Table 4 Asset Cashflows'!R233</f>
        <v>0</v>
      </c>
      <c r="O255" s="269">
        <f>'Table 4 Asset Cashflows'!O233</f>
        <v>0</v>
      </c>
      <c r="P255" s="453">
        <f>'Table 4 Asset Cashflows'!V233</f>
        <v>0</v>
      </c>
      <c r="Q255" s="269">
        <f>'Table 4 Asset Cashflows'!S233</f>
        <v>0</v>
      </c>
      <c r="R255" s="453">
        <f>'Table 4 Asset Cashflows'!Z233</f>
        <v>0</v>
      </c>
      <c r="S255" s="269">
        <f>'Table 4 Asset Cashflows'!W233</f>
        <v>0</v>
      </c>
      <c r="T255" s="453">
        <f>'Table 4 Asset Cashflows'!AD233</f>
        <v>0</v>
      </c>
      <c r="U255" s="269">
        <f>'Table 4 Asset Cashflows'!AA233</f>
        <v>0</v>
      </c>
    </row>
    <row r="256" spans="1:21" x14ac:dyDescent="0.25">
      <c r="A256" s="39">
        <v>216</v>
      </c>
      <c r="B256" s="42">
        <f>(1+_xlfn.XLOOKUP(INT(($A256-1)/12)+1,'ZC Curve'!$B$8:$B$107,'ZC Curve'!R$8:R$107,,0))^(1/12)-1</f>
        <v>0</v>
      </c>
      <c r="C256" s="42">
        <f>(1+_xlfn.XLOOKUP(INT(($A256-1)/12)+1,'ZC Curve'!$B$8:$B$107,'ZC Curve'!S$8:S$107,,0))^(1/12)-1</f>
        <v>0</v>
      </c>
      <c r="D256" s="42">
        <f>(1+_xlfn.XLOOKUP(INT(($A256-1)/12)+1,'ZC Curve'!$B$8:$B$107,'ZC Curve'!T$8:T$107,,0))^(1/12)-1</f>
        <v>0</v>
      </c>
      <c r="E256" s="43">
        <f t="shared" si="10"/>
        <v>1</v>
      </c>
      <c r="F256" s="43">
        <f t="shared" si="10"/>
        <v>1</v>
      </c>
      <c r="G256" s="450">
        <f t="shared" si="10"/>
        <v>1</v>
      </c>
      <c r="H256" s="453">
        <f>'Table 4 Asset Cashflows'!F234</f>
        <v>0</v>
      </c>
      <c r="I256" s="269">
        <f>'Table 4 Asset Cashflows'!C234</f>
        <v>0</v>
      </c>
      <c r="J256" s="453">
        <f>'Table 4 Asset Cashflows'!J234</f>
        <v>0</v>
      </c>
      <c r="K256" s="269">
        <f>'Table 4 Asset Cashflows'!G234</f>
        <v>0</v>
      </c>
      <c r="L256" s="453">
        <f>'Table 4 Asset Cashflows'!N234</f>
        <v>0</v>
      </c>
      <c r="M256" s="269">
        <f>'Table 4 Asset Cashflows'!K234</f>
        <v>0</v>
      </c>
      <c r="N256" s="453">
        <f>'Table 4 Asset Cashflows'!R234</f>
        <v>0</v>
      </c>
      <c r="O256" s="269">
        <f>'Table 4 Asset Cashflows'!O234</f>
        <v>0</v>
      </c>
      <c r="P256" s="453">
        <f>'Table 4 Asset Cashflows'!V234</f>
        <v>0</v>
      </c>
      <c r="Q256" s="269">
        <f>'Table 4 Asset Cashflows'!S234</f>
        <v>0</v>
      </c>
      <c r="R256" s="453">
        <f>'Table 4 Asset Cashflows'!Z234</f>
        <v>0</v>
      </c>
      <c r="S256" s="269">
        <f>'Table 4 Asset Cashflows'!W234</f>
        <v>0</v>
      </c>
      <c r="T256" s="453">
        <f>'Table 4 Asset Cashflows'!AD234</f>
        <v>0</v>
      </c>
      <c r="U256" s="269">
        <f>'Table 4 Asset Cashflows'!AA234</f>
        <v>0</v>
      </c>
    </row>
    <row r="257" spans="1:21" x14ac:dyDescent="0.25">
      <c r="A257" s="39">
        <v>217</v>
      </c>
      <c r="B257" s="42">
        <f>(1+_xlfn.XLOOKUP(INT(($A257-1)/12)+1,'ZC Curve'!$B$8:$B$107,'ZC Curve'!R$8:R$107,,0))^(1/12)-1</f>
        <v>0</v>
      </c>
      <c r="C257" s="42">
        <f>(1+_xlfn.XLOOKUP(INT(($A257-1)/12)+1,'ZC Curve'!$B$8:$B$107,'ZC Curve'!S$8:S$107,,0))^(1/12)-1</f>
        <v>0</v>
      </c>
      <c r="D257" s="42">
        <f>(1+_xlfn.XLOOKUP(INT(($A257-1)/12)+1,'ZC Curve'!$B$8:$B$107,'ZC Curve'!T$8:T$107,,0))^(1/12)-1</f>
        <v>0</v>
      </c>
      <c r="E257" s="43">
        <f t="shared" si="10"/>
        <v>1</v>
      </c>
      <c r="F257" s="43">
        <f t="shared" si="10"/>
        <v>1</v>
      </c>
      <c r="G257" s="450">
        <f t="shared" si="10"/>
        <v>1</v>
      </c>
      <c r="H257" s="453">
        <f>'Table 4 Asset Cashflows'!F235</f>
        <v>0</v>
      </c>
      <c r="I257" s="269">
        <f>'Table 4 Asset Cashflows'!C235</f>
        <v>0</v>
      </c>
      <c r="J257" s="453">
        <f>'Table 4 Asset Cashflows'!J235</f>
        <v>0</v>
      </c>
      <c r="K257" s="269">
        <f>'Table 4 Asset Cashflows'!G235</f>
        <v>0</v>
      </c>
      <c r="L257" s="453">
        <f>'Table 4 Asset Cashflows'!N235</f>
        <v>0</v>
      </c>
      <c r="M257" s="269">
        <f>'Table 4 Asset Cashflows'!K235</f>
        <v>0</v>
      </c>
      <c r="N257" s="453">
        <f>'Table 4 Asset Cashflows'!R235</f>
        <v>0</v>
      </c>
      <c r="O257" s="269">
        <f>'Table 4 Asset Cashflows'!O235</f>
        <v>0</v>
      </c>
      <c r="P257" s="453">
        <f>'Table 4 Asset Cashflows'!V235</f>
        <v>0</v>
      </c>
      <c r="Q257" s="269">
        <f>'Table 4 Asset Cashflows'!S235</f>
        <v>0</v>
      </c>
      <c r="R257" s="453">
        <f>'Table 4 Asset Cashflows'!Z235</f>
        <v>0</v>
      </c>
      <c r="S257" s="269">
        <f>'Table 4 Asset Cashflows'!W235</f>
        <v>0</v>
      </c>
      <c r="T257" s="453">
        <f>'Table 4 Asset Cashflows'!AD235</f>
        <v>0</v>
      </c>
      <c r="U257" s="269">
        <f>'Table 4 Asset Cashflows'!AA235</f>
        <v>0</v>
      </c>
    </row>
    <row r="258" spans="1:21" x14ac:dyDescent="0.25">
      <c r="A258" s="39">
        <v>218</v>
      </c>
      <c r="B258" s="42">
        <f>(1+_xlfn.XLOOKUP(INT(($A258-1)/12)+1,'ZC Curve'!$B$8:$B$107,'ZC Curve'!R$8:R$107,,0))^(1/12)-1</f>
        <v>0</v>
      </c>
      <c r="C258" s="42">
        <f>(1+_xlfn.XLOOKUP(INT(($A258-1)/12)+1,'ZC Curve'!$B$8:$B$107,'ZC Curve'!S$8:S$107,,0))^(1/12)-1</f>
        <v>0</v>
      </c>
      <c r="D258" s="42">
        <f>(1+_xlfn.XLOOKUP(INT(($A258-1)/12)+1,'ZC Curve'!$B$8:$B$107,'ZC Curve'!T$8:T$107,,0))^(1/12)-1</f>
        <v>0</v>
      </c>
      <c r="E258" s="43">
        <f t="shared" si="10"/>
        <v>1</v>
      </c>
      <c r="F258" s="43">
        <f t="shared" si="10"/>
        <v>1</v>
      </c>
      <c r="G258" s="450">
        <f t="shared" si="10"/>
        <v>1</v>
      </c>
      <c r="H258" s="453">
        <f>'Table 4 Asset Cashflows'!F236</f>
        <v>0</v>
      </c>
      <c r="I258" s="269">
        <f>'Table 4 Asset Cashflows'!C236</f>
        <v>0</v>
      </c>
      <c r="J258" s="453">
        <f>'Table 4 Asset Cashflows'!J236</f>
        <v>0</v>
      </c>
      <c r="K258" s="269">
        <f>'Table 4 Asset Cashflows'!G236</f>
        <v>0</v>
      </c>
      <c r="L258" s="453">
        <f>'Table 4 Asset Cashflows'!N236</f>
        <v>0</v>
      </c>
      <c r="M258" s="269">
        <f>'Table 4 Asset Cashflows'!K236</f>
        <v>0</v>
      </c>
      <c r="N258" s="453">
        <f>'Table 4 Asset Cashflows'!R236</f>
        <v>0</v>
      </c>
      <c r="O258" s="269">
        <f>'Table 4 Asset Cashflows'!O236</f>
        <v>0</v>
      </c>
      <c r="P258" s="453">
        <f>'Table 4 Asset Cashflows'!V236</f>
        <v>0</v>
      </c>
      <c r="Q258" s="269">
        <f>'Table 4 Asset Cashflows'!S236</f>
        <v>0</v>
      </c>
      <c r="R258" s="453">
        <f>'Table 4 Asset Cashflows'!Z236</f>
        <v>0</v>
      </c>
      <c r="S258" s="269">
        <f>'Table 4 Asset Cashflows'!W236</f>
        <v>0</v>
      </c>
      <c r="T258" s="453">
        <f>'Table 4 Asset Cashflows'!AD236</f>
        <v>0</v>
      </c>
      <c r="U258" s="269">
        <f>'Table 4 Asset Cashflows'!AA236</f>
        <v>0</v>
      </c>
    </row>
    <row r="259" spans="1:21" x14ac:dyDescent="0.25">
      <c r="A259" s="39">
        <v>219</v>
      </c>
      <c r="B259" s="42">
        <f>(1+_xlfn.XLOOKUP(INT(($A259-1)/12)+1,'ZC Curve'!$B$8:$B$107,'ZC Curve'!R$8:R$107,,0))^(1/12)-1</f>
        <v>0</v>
      </c>
      <c r="C259" s="42">
        <f>(1+_xlfn.XLOOKUP(INT(($A259-1)/12)+1,'ZC Curve'!$B$8:$B$107,'ZC Curve'!S$8:S$107,,0))^(1/12)-1</f>
        <v>0</v>
      </c>
      <c r="D259" s="42">
        <f>(1+_xlfn.XLOOKUP(INT(($A259-1)/12)+1,'ZC Curve'!$B$8:$B$107,'ZC Curve'!T$8:T$107,,0))^(1/12)-1</f>
        <v>0</v>
      </c>
      <c r="E259" s="43">
        <f t="shared" si="10"/>
        <v>1</v>
      </c>
      <c r="F259" s="43">
        <f t="shared" si="10"/>
        <v>1</v>
      </c>
      <c r="G259" s="450">
        <f t="shared" si="10"/>
        <v>1</v>
      </c>
      <c r="H259" s="453">
        <f>'Table 4 Asset Cashflows'!F237</f>
        <v>0</v>
      </c>
      <c r="I259" s="269">
        <f>'Table 4 Asset Cashflows'!C237</f>
        <v>0</v>
      </c>
      <c r="J259" s="453">
        <f>'Table 4 Asset Cashflows'!J237</f>
        <v>0</v>
      </c>
      <c r="K259" s="269">
        <f>'Table 4 Asset Cashflows'!G237</f>
        <v>0</v>
      </c>
      <c r="L259" s="453">
        <f>'Table 4 Asset Cashflows'!N237</f>
        <v>0</v>
      </c>
      <c r="M259" s="269">
        <f>'Table 4 Asset Cashflows'!K237</f>
        <v>0</v>
      </c>
      <c r="N259" s="453">
        <f>'Table 4 Asset Cashflows'!R237</f>
        <v>0</v>
      </c>
      <c r="O259" s="269">
        <f>'Table 4 Asset Cashflows'!O237</f>
        <v>0</v>
      </c>
      <c r="P259" s="453">
        <f>'Table 4 Asset Cashflows'!V237</f>
        <v>0</v>
      </c>
      <c r="Q259" s="269">
        <f>'Table 4 Asset Cashflows'!S237</f>
        <v>0</v>
      </c>
      <c r="R259" s="453">
        <f>'Table 4 Asset Cashflows'!Z237</f>
        <v>0</v>
      </c>
      <c r="S259" s="269">
        <f>'Table 4 Asset Cashflows'!W237</f>
        <v>0</v>
      </c>
      <c r="T259" s="453">
        <f>'Table 4 Asset Cashflows'!AD237</f>
        <v>0</v>
      </c>
      <c r="U259" s="269">
        <f>'Table 4 Asset Cashflows'!AA237</f>
        <v>0</v>
      </c>
    </row>
    <row r="260" spans="1:21" x14ac:dyDescent="0.25">
      <c r="A260" s="39">
        <v>220</v>
      </c>
      <c r="B260" s="42">
        <f>(1+_xlfn.XLOOKUP(INT(($A260-1)/12)+1,'ZC Curve'!$B$8:$B$107,'ZC Curve'!R$8:R$107,,0))^(1/12)-1</f>
        <v>0</v>
      </c>
      <c r="C260" s="42">
        <f>(1+_xlfn.XLOOKUP(INT(($A260-1)/12)+1,'ZC Curve'!$B$8:$B$107,'ZC Curve'!S$8:S$107,,0))^(1/12)-1</f>
        <v>0</v>
      </c>
      <c r="D260" s="42">
        <f>(1+_xlfn.XLOOKUP(INT(($A260-1)/12)+1,'ZC Curve'!$B$8:$B$107,'ZC Curve'!T$8:T$107,,0))^(1/12)-1</f>
        <v>0</v>
      </c>
      <c r="E260" s="43">
        <f t="shared" si="10"/>
        <v>1</v>
      </c>
      <c r="F260" s="43">
        <f t="shared" si="10"/>
        <v>1</v>
      </c>
      <c r="G260" s="450">
        <f t="shared" si="10"/>
        <v>1</v>
      </c>
      <c r="H260" s="453">
        <f>'Table 4 Asset Cashflows'!F238</f>
        <v>0</v>
      </c>
      <c r="I260" s="269">
        <f>'Table 4 Asset Cashflows'!C238</f>
        <v>0</v>
      </c>
      <c r="J260" s="453">
        <f>'Table 4 Asset Cashflows'!J238</f>
        <v>0</v>
      </c>
      <c r="K260" s="269">
        <f>'Table 4 Asset Cashflows'!G238</f>
        <v>0</v>
      </c>
      <c r="L260" s="453">
        <f>'Table 4 Asset Cashflows'!N238</f>
        <v>0</v>
      </c>
      <c r="M260" s="269">
        <f>'Table 4 Asset Cashflows'!K238</f>
        <v>0</v>
      </c>
      <c r="N260" s="453">
        <f>'Table 4 Asset Cashflows'!R238</f>
        <v>0</v>
      </c>
      <c r="O260" s="269">
        <f>'Table 4 Asset Cashflows'!O238</f>
        <v>0</v>
      </c>
      <c r="P260" s="453">
        <f>'Table 4 Asset Cashflows'!V238</f>
        <v>0</v>
      </c>
      <c r="Q260" s="269">
        <f>'Table 4 Asset Cashflows'!S238</f>
        <v>0</v>
      </c>
      <c r="R260" s="453">
        <f>'Table 4 Asset Cashflows'!Z238</f>
        <v>0</v>
      </c>
      <c r="S260" s="269">
        <f>'Table 4 Asset Cashflows'!W238</f>
        <v>0</v>
      </c>
      <c r="T260" s="453">
        <f>'Table 4 Asset Cashflows'!AD238</f>
        <v>0</v>
      </c>
      <c r="U260" s="269">
        <f>'Table 4 Asset Cashflows'!AA238</f>
        <v>0</v>
      </c>
    </row>
    <row r="261" spans="1:21" x14ac:dyDescent="0.25">
      <c r="A261" s="39">
        <v>221</v>
      </c>
      <c r="B261" s="42">
        <f>(1+_xlfn.XLOOKUP(INT(($A261-1)/12)+1,'ZC Curve'!$B$8:$B$107,'ZC Curve'!R$8:R$107,,0))^(1/12)-1</f>
        <v>0</v>
      </c>
      <c r="C261" s="42">
        <f>(1+_xlfn.XLOOKUP(INT(($A261-1)/12)+1,'ZC Curve'!$B$8:$B$107,'ZC Curve'!S$8:S$107,,0))^(1/12)-1</f>
        <v>0</v>
      </c>
      <c r="D261" s="42">
        <f>(1+_xlfn.XLOOKUP(INT(($A261-1)/12)+1,'ZC Curve'!$B$8:$B$107,'ZC Curve'!T$8:T$107,,0))^(1/12)-1</f>
        <v>0</v>
      </c>
      <c r="E261" s="43">
        <f t="shared" si="10"/>
        <v>1</v>
      </c>
      <c r="F261" s="43">
        <f t="shared" si="10"/>
        <v>1</v>
      </c>
      <c r="G261" s="450">
        <f t="shared" si="10"/>
        <v>1</v>
      </c>
      <c r="H261" s="453">
        <f>'Table 4 Asset Cashflows'!F239</f>
        <v>0</v>
      </c>
      <c r="I261" s="269">
        <f>'Table 4 Asset Cashflows'!C239</f>
        <v>0</v>
      </c>
      <c r="J261" s="453">
        <f>'Table 4 Asset Cashflows'!J239</f>
        <v>0</v>
      </c>
      <c r="K261" s="269">
        <f>'Table 4 Asset Cashflows'!G239</f>
        <v>0</v>
      </c>
      <c r="L261" s="453">
        <f>'Table 4 Asset Cashflows'!N239</f>
        <v>0</v>
      </c>
      <c r="M261" s="269">
        <f>'Table 4 Asset Cashflows'!K239</f>
        <v>0</v>
      </c>
      <c r="N261" s="453">
        <f>'Table 4 Asset Cashflows'!R239</f>
        <v>0</v>
      </c>
      <c r="O261" s="269">
        <f>'Table 4 Asset Cashflows'!O239</f>
        <v>0</v>
      </c>
      <c r="P261" s="453">
        <f>'Table 4 Asset Cashflows'!V239</f>
        <v>0</v>
      </c>
      <c r="Q261" s="269">
        <f>'Table 4 Asset Cashflows'!S239</f>
        <v>0</v>
      </c>
      <c r="R261" s="453">
        <f>'Table 4 Asset Cashflows'!Z239</f>
        <v>0</v>
      </c>
      <c r="S261" s="269">
        <f>'Table 4 Asset Cashflows'!W239</f>
        <v>0</v>
      </c>
      <c r="T261" s="453">
        <f>'Table 4 Asset Cashflows'!AD239</f>
        <v>0</v>
      </c>
      <c r="U261" s="269">
        <f>'Table 4 Asset Cashflows'!AA239</f>
        <v>0</v>
      </c>
    </row>
    <row r="262" spans="1:21" x14ac:dyDescent="0.25">
      <c r="A262" s="39">
        <v>222</v>
      </c>
      <c r="B262" s="42">
        <f>(1+_xlfn.XLOOKUP(INT(($A262-1)/12)+1,'ZC Curve'!$B$8:$B$107,'ZC Curve'!R$8:R$107,,0))^(1/12)-1</f>
        <v>0</v>
      </c>
      <c r="C262" s="42">
        <f>(1+_xlfn.XLOOKUP(INT(($A262-1)/12)+1,'ZC Curve'!$B$8:$B$107,'ZC Curve'!S$8:S$107,,0))^(1/12)-1</f>
        <v>0</v>
      </c>
      <c r="D262" s="42">
        <f>(1+_xlfn.XLOOKUP(INT(($A262-1)/12)+1,'ZC Curve'!$B$8:$B$107,'ZC Curve'!T$8:T$107,,0))^(1/12)-1</f>
        <v>0</v>
      </c>
      <c r="E262" s="43">
        <f t="shared" si="10"/>
        <v>1</v>
      </c>
      <c r="F262" s="43">
        <f t="shared" si="10"/>
        <v>1</v>
      </c>
      <c r="G262" s="450">
        <f t="shared" si="10"/>
        <v>1</v>
      </c>
      <c r="H262" s="453">
        <f>'Table 4 Asset Cashflows'!F240</f>
        <v>0</v>
      </c>
      <c r="I262" s="269">
        <f>'Table 4 Asset Cashflows'!C240</f>
        <v>0</v>
      </c>
      <c r="J262" s="453">
        <f>'Table 4 Asset Cashflows'!J240</f>
        <v>0</v>
      </c>
      <c r="K262" s="269">
        <f>'Table 4 Asset Cashflows'!G240</f>
        <v>0</v>
      </c>
      <c r="L262" s="453">
        <f>'Table 4 Asset Cashflows'!N240</f>
        <v>0</v>
      </c>
      <c r="M262" s="269">
        <f>'Table 4 Asset Cashflows'!K240</f>
        <v>0</v>
      </c>
      <c r="N262" s="453">
        <f>'Table 4 Asset Cashflows'!R240</f>
        <v>0</v>
      </c>
      <c r="O262" s="269">
        <f>'Table 4 Asset Cashflows'!O240</f>
        <v>0</v>
      </c>
      <c r="P262" s="453">
        <f>'Table 4 Asset Cashflows'!V240</f>
        <v>0</v>
      </c>
      <c r="Q262" s="269">
        <f>'Table 4 Asset Cashflows'!S240</f>
        <v>0</v>
      </c>
      <c r="R262" s="453">
        <f>'Table 4 Asset Cashflows'!Z240</f>
        <v>0</v>
      </c>
      <c r="S262" s="269">
        <f>'Table 4 Asset Cashflows'!W240</f>
        <v>0</v>
      </c>
      <c r="T262" s="453">
        <f>'Table 4 Asset Cashflows'!AD240</f>
        <v>0</v>
      </c>
      <c r="U262" s="269">
        <f>'Table 4 Asset Cashflows'!AA240</f>
        <v>0</v>
      </c>
    </row>
    <row r="263" spans="1:21" x14ac:dyDescent="0.25">
      <c r="A263" s="39">
        <v>223</v>
      </c>
      <c r="B263" s="42">
        <f>(1+_xlfn.XLOOKUP(INT(($A263-1)/12)+1,'ZC Curve'!$B$8:$B$107,'ZC Curve'!R$8:R$107,,0))^(1/12)-1</f>
        <v>0</v>
      </c>
      <c r="C263" s="42">
        <f>(1+_xlfn.XLOOKUP(INT(($A263-1)/12)+1,'ZC Curve'!$B$8:$B$107,'ZC Curve'!S$8:S$107,,0))^(1/12)-1</f>
        <v>0</v>
      </c>
      <c r="D263" s="42">
        <f>(1+_xlfn.XLOOKUP(INT(($A263-1)/12)+1,'ZC Curve'!$B$8:$B$107,'ZC Curve'!T$8:T$107,,0))^(1/12)-1</f>
        <v>0</v>
      </c>
      <c r="E263" s="43">
        <f t="shared" si="10"/>
        <v>1</v>
      </c>
      <c r="F263" s="43">
        <f t="shared" si="10"/>
        <v>1</v>
      </c>
      <c r="G263" s="450">
        <f t="shared" si="10"/>
        <v>1</v>
      </c>
      <c r="H263" s="453">
        <f>'Table 4 Asset Cashflows'!F241</f>
        <v>0</v>
      </c>
      <c r="I263" s="269">
        <f>'Table 4 Asset Cashflows'!C241</f>
        <v>0</v>
      </c>
      <c r="J263" s="453">
        <f>'Table 4 Asset Cashflows'!J241</f>
        <v>0</v>
      </c>
      <c r="K263" s="269">
        <f>'Table 4 Asset Cashflows'!G241</f>
        <v>0</v>
      </c>
      <c r="L263" s="453">
        <f>'Table 4 Asset Cashflows'!N241</f>
        <v>0</v>
      </c>
      <c r="M263" s="269">
        <f>'Table 4 Asset Cashflows'!K241</f>
        <v>0</v>
      </c>
      <c r="N263" s="453">
        <f>'Table 4 Asset Cashflows'!R241</f>
        <v>0</v>
      </c>
      <c r="O263" s="269">
        <f>'Table 4 Asset Cashflows'!O241</f>
        <v>0</v>
      </c>
      <c r="P263" s="453">
        <f>'Table 4 Asset Cashflows'!V241</f>
        <v>0</v>
      </c>
      <c r="Q263" s="269">
        <f>'Table 4 Asset Cashflows'!S241</f>
        <v>0</v>
      </c>
      <c r="R263" s="453">
        <f>'Table 4 Asset Cashflows'!Z241</f>
        <v>0</v>
      </c>
      <c r="S263" s="269">
        <f>'Table 4 Asset Cashflows'!W241</f>
        <v>0</v>
      </c>
      <c r="T263" s="453">
        <f>'Table 4 Asset Cashflows'!AD241</f>
        <v>0</v>
      </c>
      <c r="U263" s="269">
        <f>'Table 4 Asset Cashflows'!AA241</f>
        <v>0</v>
      </c>
    </row>
    <row r="264" spans="1:21" x14ac:dyDescent="0.25">
      <c r="A264" s="39">
        <v>224</v>
      </c>
      <c r="B264" s="42">
        <f>(1+_xlfn.XLOOKUP(INT(($A264-1)/12)+1,'ZC Curve'!$B$8:$B$107,'ZC Curve'!R$8:R$107,,0))^(1/12)-1</f>
        <v>0</v>
      </c>
      <c r="C264" s="42">
        <f>(1+_xlfn.XLOOKUP(INT(($A264-1)/12)+1,'ZC Curve'!$B$8:$B$107,'ZC Curve'!S$8:S$107,,0))^(1/12)-1</f>
        <v>0</v>
      </c>
      <c r="D264" s="42">
        <f>(1+_xlfn.XLOOKUP(INT(($A264-1)/12)+1,'ZC Curve'!$B$8:$B$107,'ZC Curve'!T$8:T$107,,0))^(1/12)-1</f>
        <v>0</v>
      </c>
      <c r="E264" s="43">
        <f t="shared" si="10"/>
        <v>1</v>
      </c>
      <c r="F264" s="43">
        <f t="shared" si="10"/>
        <v>1</v>
      </c>
      <c r="G264" s="450">
        <f t="shared" si="10"/>
        <v>1</v>
      </c>
      <c r="H264" s="453">
        <f>'Table 4 Asset Cashflows'!F242</f>
        <v>0</v>
      </c>
      <c r="I264" s="269">
        <f>'Table 4 Asset Cashflows'!C242</f>
        <v>0</v>
      </c>
      <c r="J264" s="453">
        <f>'Table 4 Asset Cashflows'!J242</f>
        <v>0</v>
      </c>
      <c r="K264" s="269">
        <f>'Table 4 Asset Cashflows'!G242</f>
        <v>0</v>
      </c>
      <c r="L264" s="453">
        <f>'Table 4 Asset Cashflows'!N242</f>
        <v>0</v>
      </c>
      <c r="M264" s="269">
        <f>'Table 4 Asset Cashflows'!K242</f>
        <v>0</v>
      </c>
      <c r="N264" s="453">
        <f>'Table 4 Asset Cashflows'!R242</f>
        <v>0</v>
      </c>
      <c r="O264" s="269">
        <f>'Table 4 Asset Cashflows'!O242</f>
        <v>0</v>
      </c>
      <c r="P264" s="453">
        <f>'Table 4 Asset Cashflows'!V242</f>
        <v>0</v>
      </c>
      <c r="Q264" s="269">
        <f>'Table 4 Asset Cashflows'!S242</f>
        <v>0</v>
      </c>
      <c r="R264" s="453">
        <f>'Table 4 Asset Cashflows'!Z242</f>
        <v>0</v>
      </c>
      <c r="S264" s="269">
        <f>'Table 4 Asset Cashflows'!W242</f>
        <v>0</v>
      </c>
      <c r="T264" s="453">
        <f>'Table 4 Asset Cashflows'!AD242</f>
        <v>0</v>
      </c>
      <c r="U264" s="269">
        <f>'Table 4 Asset Cashflows'!AA242</f>
        <v>0</v>
      </c>
    </row>
    <row r="265" spans="1:21" x14ac:dyDescent="0.25">
      <c r="A265" s="39">
        <v>225</v>
      </c>
      <c r="B265" s="42">
        <f>(1+_xlfn.XLOOKUP(INT(($A265-1)/12)+1,'ZC Curve'!$B$8:$B$107,'ZC Curve'!R$8:R$107,,0))^(1/12)-1</f>
        <v>0</v>
      </c>
      <c r="C265" s="42">
        <f>(1+_xlfn.XLOOKUP(INT(($A265-1)/12)+1,'ZC Curve'!$B$8:$B$107,'ZC Curve'!S$8:S$107,,0))^(1/12)-1</f>
        <v>0</v>
      </c>
      <c r="D265" s="42">
        <f>(1+_xlfn.XLOOKUP(INT(($A265-1)/12)+1,'ZC Curve'!$B$8:$B$107,'ZC Curve'!T$8:T$107,,0))^(1/12)-1</f>
        <v>0</v>
      </c>
      <c r="E265" s="43">
        <f t="shared" si="10"/>
        <v>1</v>
      </c>
      <c r="F265" s="43">
        <f t="shared" si="10"/>
        <v>1</v>
      </c>
      <c r="G265" s="450">
        <f t="shared" si="10"/>
        <v>1</v>
      </c>
      <c r="H265" s="453">
        <f>'Table 4 Asset Cashflows'!F243</f>
        <v>0</v>
      </c>
      <c r="I265" s="269">
        <f>'Table 4 Asset Cashflows'!C243</f>
        <v>0</v>
      </c>
      <c r="J265" s="453">
        <f>'Table 4 Asset Cashflows'!J243</f>
        <v>0</v>
      </c>
      <c r="K265" s="269">
        <f>'Table 4 Asset Cashflows'!G243</f>
        <v>0</v>
      </c>
      <c r="L265" s="453">
        <f>'Table 4 Asset Cashflows'!N243</f>
        <v>0</v>
      </c>
      <c r="M265" s="269">
        <f>'Table 4 Asset Cashflows'!K243</f>
        <v>0</v>
      </c>
      <c r="N265" s="453">
        <f>'Table 4 Asset Cashflows'!R243</f>
        <v>0</v>
      </c>
      <c r="O265" s="269">
        <f>'Table 4 Asset Cashflows'!O243</f>
        <v>0</v>
      </c>
      <c r="P265" s="453">
        <f>'Table 4 Asset Cashflows'!V243</f>
        <v>0</v>
      </c>
      <c r="Q265" s="269">
        <f>'Table 4 Asset Cashflows'!S243</f>
        <v>0</v>
      </c>
      <c r="R265" s="453">
        <f>'Table 4 Asset Cashflows'!Z243</f>
        <v>0</v>
      </c>
      <c r="S265" s="269">
        <f>'Table 4 Asset Cashflows'!W243</f>
        <v>0</v>
      </c>
      <c r="T265" s="453">
        <f>'Table 4 Asset Cashflows'!AD243</f>
        <v>0</v>
      </c>
      <c r="U265" s="269">
        <f>'Table 4 Asset Cashflows'!AA243</f>
        <v>0</v>
      </c>
    </row>
    <row r="266" spans="1:21" x14ac:dyDescent="0.25">
      <c r="A266" s="39">
        <v>226</v>
      </c>
      <c r="B266" s="42">
        <f>(1+_xlfn.XLOOKUP(INT(($A266-1)/12)+1,'ZC Curve'!$B$8:$B$107,'ZC Curve'!R$8:R$107,,0))^(1/12)-1</f>
        <v>0</v>
      </c>
      <c r="C266" s="42">
        <f>(1+_xlfn.XLOOKUP(INT(($A266-1)/12)+1,'ZC Curve'!$B$8:$B$107,'ZC Curve'!S$8:S$107,,0))^(1/12)-1</f>
        <v>0</v>
      </c>
      <c r="D266" s="42">
        <f>(1+_xlfn.XLOOKUP(INT(($A266-1)/12)+1,'ZC Curve'!$B$8:$B$107,'ZC Curve'!T$8:T$107,,0))^(1/12)-1</f>
        <v>0</v>
      </c>
      <c r="E266" s="43">
        <f t="shared" si="10"/>
        <v>1</v>
      </c>
      <c r="F266" s="43">
        <f t="shared" si="10"/>
        <v>1</v>
      </c>
      <c r="G266" s="450">
        <f t="shared" si="10"/>
        <v>1</v>
      </c>
      <c r="H266" s="453">
        <f>'Table 4 Asset Cashflows'!F244</f>
        <v>0</v>
      </c>
      <c r="I266" s="269">
        <f>'Table 4 Asset Cashflows'!C244</f>
        <v>0</v>
      </c>
      <c r="J266" s="453">
        <f>'Table 4 Asset Cashflows'!J244</f>
        <v>0</v>
      </c>
      <c r="K266" s="269">
        <f>'Table 4 Asset Cashflows'!G244</f>
        <v>0</v>
      </c>
      <c r="L266" s="453">
        <f>'Table 4 Asset Cashflows'!N244</f>
        <v>0</v>
      </c>
      <c r="M266" s="269">
        <f>'Table 4 Asset Cashflows'!K244</f>
        <v>0</v>
      </c>
      <c r="N266" s="453">
        <f>'Table 4 Asset Cashflows'!R244</f>
        <v>0</v>
      </c>
      <c r="O266" s="269">
        <f>'Table 4 Asset Cashflows'!O244</f>
        <v>0</v>
      </c>
      <c r="P266" s="453">
        <f>'Table 4 Asset Cashflows'!V244</f>
        <v>0</v>
      </c>
      <c r="Q266" s="269">
        <f>'Table 4 Asset Cashflows'!S244</f>
        <v>0</v>
      </c>
      <c r="R266" s="453">
        <f>'Table 4 Asset Cashflows'!Z244</f>
        <v>0</v>
      </c>
      <c r="S266" s="269">
        <f>'Table 4 Asset Cashflows'!W244</f>
        <v>0</v>
      </c>
      <c r="T266" s="453">
        <f>'Table 4 Asset Cashflows'!AD244</f>
        <v>0</v>
      </c>
      <c r="U266" s="269">
        <f>'Table 4 Asset Cashflows'!AA244</f>
        <v>0</v>
      </c>
    </row>
    <row r="267" spans="1:21" x14ac:dyDescent="0.25">
      <c r="A267" s="39">
        <v>227</v>
      </c>
      <c r="B267" s="42">
        <f>(1+_xlfn.XLOOKUP(INT(($A267-1)/12)+1,'ZC Curve'!$B$8:$B$107,'ZC Curve'!R$8:R$107,,0))^(1/12)-1</f>
        <v>0</v>
      </c>
      <c r="C267" s="42">
        <f>(1+_xlfn.XLOOKUP(INT(($A267-1)/12)+1,'ZC Curve'!$B$8:$B$107,'ZC Curve'!S$8:S$107,,0))^(1/12)-1</f>
        <v>0</v>
      </c>
      <c r="D267" s="42">
        <f>(1+_xlfn.XLOOKUP(INT(($A267-1)/12)+1,'ZC Curve'!$B$8:$B$107,'ZC Curve'!T$8:T$107,,0))^(1/12)-1</f>
        <v>0</v>
      </c>
      <c r="E267" s="43">
        <f t="shared" si="10"/>
        <v>1</v>
      </c>
      <c r="F267" s="43">
        <f t="shared" si="10"/>
        <v>1</v>
      </c>
      <c r="G267" s="450">
        <f t="shared" si="10"/>
        <v>1</v>
      </c>
      <c r="H267" s="453">
        <f>'Table 4 Asset Cashflows'!F245</f>
        <v>0</v>
      </c>
      <c r="I267" s="269">
        <f>'Table 4 Asset Cashflows'!C245</f>
        <v>0</v>
      </c>
      <c r="J267" s="453">
        <f>'Table 4 Asset Cashflows'!J245</f>
        <v>0</v>
      </c>
      <c r="K267" s="269">
        <f>'Table 4 Asset Cashflows'!G245</f>
        <v>0</v>
      </c>
      <c r="L267" s="453">
        <f>'Table 4 Asset Cashflows'!N245</f>
        <v>0</v>
      </c>
      <c r="M267" s="269">
        <f>'Table 4 Asset Cashflows'!K245</f>
        <v>0</v>
      </c>
      <c r="N267" s="453">
        <f>'Table 4 Asset Cashflows'!R245</f>
        <v>0</v>
      </c>
      <c r="O267" s="269">
        <f>'Table 4 Asset Cashflows'!O245</f>
        <v>0</v>
      </c>
      <c r="P267" s="453">
        <f>'Table 4 Asset Cashflows'!V245</f>
        <v>0</v>
      </c>
      <c r="Q267" s="269">
        <f>'Table 4 Asset Cashflows'!S245</f>
        <v>0</v>
      </c>
      <c r="R267" s="453">
        <f>'Table 4 Asset Cashflows'!Z245</f>
        <v>0</v>
      </c>
      <c r="S267" s="269">
        <f>'Table 4 Asset Cashflows'!W245</f>
        <v>0</v>
      </c>
      <c r="T267" s="453">
        <f>'Table 4 Asset Cashflows'!AD245</f>
        <v>0</v>
      </c>
      <c r="U267" s="269">
        <f>'Table 4 Asset Cashflows'!AA245</f>
        <v>0</v>
      </c>
    </row>
    <row r="268" spans="1:21" x14ac:dyDescent="0.25">
      <c r="A268" s="39">
        <v>228</v>
      </c>
      <c r="B268" s="42">
        <f>(1+_xlfn.XLOOKUP(INT(($A268-1)/12)+1,'ZC Curve'!$B$8:$B$107,'ZC Curve'!R$8:R$107,,0))^(1/12)-1</f>
        <v>0</v>
      </c>
      <c r="C268" s="42">
        <f>(1+_xlfn.XLOOKUP(INT(($A268-1)/12)+1,'ZC Curve'!$B$8:$B$107,'ZC Curve'!S$8:S$107,,0))^(1/12)-1</f>
        <v>0</v>
      </c>
      <c r="D268" s="42">
        <f>(1+_xlfn.XLOOKUP(INT(($A268-1)/12)+1,'ZC Curve'!$B$8:$B$107,'ZC Curve'!T$8:T$107,,0))^(1/12)-1</f>
        <v>0</v>
      </c>
      <c r="E268" s="43">
        <f t="shared" si="10"/>
        <v>1</v>
      </c>
      <c r="F268" s="43">
        <f t="shared" si="10"/>
        <v>1</v>
      </c>
      <c r="G268" s="450">
        <f t="shared" si="10"/>
        <v>1</v>
      </c>
      <c r="H268" s="453">
        <f>'Table 4 Asset Cashflows'!F246</f>
        <v>0</v>
      </c>
      <c r="I268" s="269">
        <f>'Table 4 Asset Cashflows'!C246</f>
        <v>0</v>
      </c>
      <c r="J268" s="453">
        <f>'Table 4 Asset Cashflows'!J246</f>
        <v>0</v>
      </c>
      <c r="K268" s="269">
        <f>'Table 4 Asset Cashflows'!G246</f>
        <v>0</v>
      </c>
      <c r="L268" s="453">
        <f>'Table 4 Asset Cashflows'!N246</f>
        <v>0</v>
      </c>
      <c r="M268" s="269">
        <f>'Table 4 Asset Cashflows'!K246</f>
        <v>0</v>
      </c>
      <c r="N268" s="453">
        <f>'Table 4 Asset Cashflows'!R246</f>
        <v>0</v>
      </c>
      <c r="O268" s="269">
        <f>'Table 4 Asset Cashflows'!O246</f>
        <v>0</v>
      </c>
      <c r="P268" s="453">
        <f>'Table 4 Asset Cashflows'!V246</f>
        <v>0</v>
      </c>
      <c r="Q268" s="269">
        <f>'Table 4 Asset Cashflows'!S246</f>
        <v>0</v>
      </c>
      <c r="R268" s="453">
        <f>'Table 4 Asset Cashflows'!Z246</f>
        <v>0</v>
      </c>
      <c r="S268" s="269">
        <f>'Table 4 Asset Cashflows'!W246</f>
        <v>0</v>
      </c>
      <c r="T268" s="453">
        <f>'Table 4 Asset Cashflows'!AD246</f>
        <v>0</v>
      </c>
      <c r="U268" s="269">
        <f>'Table 4 Asset Cashflows'!AA246</f>
        <v>0</v>
      </c>
    </row>
    <row r="269" spans="1:21" x14ac:dyDescent="0.25">
      <c r="A269" s="39">
        <v>229</v>
      </c>
      <c r="B269" s="42">
        <f>(1+_xlfn.XLOOKUP(INT(($A269-1)/12)+1,'ZC Curve'!$B$8:$B$107,'ZC Curve'!R$8:R$107,,0))^(1/12)-1</f>
        <v>0</v>
      </c>
      <c r="C269" s="42">
        <f>(1+_xlfn.XLOOKUP(INT(($A269-1)/12)+1,'ZC Curve'!$B$8:$B$107,'ZC Curve'!S$8:S$107,,0))^(1/12)-1</f>
        <v>0</v>
      </c>
      <c r="D269" s="42">
        <f>(1+_xlfn.XLOOKUP(INT(($A269-1)/12)+1,'ZC Curve'!$B$8:$B$107,'ZC Curve'!T$8:T$107,,0))^(1/12)-1</f>
        <v>0</v>
      </c>
      <c r="E269" s="43">
        <f t="shared" si="10"/>
        <v>1</v>
      </c>
      <c r="F269" s="43">
        <f t="shared" si="10"/>
        <v>1</v>
      </c>
      <c r="G269" s="450">
        <f t="shared" si="10"/>
        <v>1</v>
      </c>
      <c r="H269" s="453">
        <f>'Table 4 Asset Cashflows'!F247</f>
        <v>0</v>
      </c>
      <c r="I269" s="269">
        <f>'Table 4 Asset Cashflows'!C247</f>
        <v>0</v>
      </c>
      <c r="J269" s="453">
        <f>'Table 4 Asset Cashflows'!J247</f>
        <v>0</v>
      </c>
      <c r="K269" s="269">
        <f>'Table 4 Asset Cashflows'!G247</f>
        <v>0</v>
      </c>
      <c r="L269" s="453">
        <f>'Table 4 Asset Cashflows'!N247</f>
        <v>0</v>
      </c>
      <c r="M269" s="269">
        <f>'Table 4 Asset Cashflows'!K247</f>
        <v>0</v>
      </c>
      <c r="N269" s="453">
        <f>'Table 4 Asset Cashflows'!R247</f>
        <v>0</v>
      </c>
      <c r="O269" s="269">
        <f>'Table 4 Asset Cashflows'!O247</f>
        <v>0</v>
      </c>
      <c r="P269" s="453">
        <f>'Table 4 Asset Cashflows'!V247</f>
        <v>0</v>
      </c>
      <c r="Q269" s="269">
        <f>'Table 4 Asset Cashflows'!S247</f>
        <v>0</v>
      </c>
      <c r="R269" s="453">
        <f>'Table 4 Asset Cashflows'!Z247</f>
        <v>0</v>
      </c>
      <c r="S269" s="269">
        <f>'Table 4 Asset Cashflows'!W247</f>
        <v>0</v>
      </c>
      <c r="T269" s="453">
        <f>'Table 4 Asset Cashflows'!AD247</f>
        <v>0</v>
      </c>
      <c r="U269" s="269">
        <f>'Table 4 Asset Cashflows'!AA247</f>
        <v>0</v>
      </c>
    </row>
    <row r="270" spans="1:21" x14ac:dyDescent="0.25">
      <c r="A270" s="39">
        <v>230</v>
      </c>
      <c r="B270" s="42">
        <f>(1+_xlfn.XLOOKUP(INT(($A270-1)/12)+1,'ZC Curve'!$B$8:$B$107,'ZC Curve'!R$8:R$107,,0))^(1/12)-1</f>
        <v>0</v>
      </c>
      <c r="C270" s="42">
        <f>(1+_xlfn.XLOOKUP(INT(($A270-1)/12)+1,'ZC Curve'!$B$8:$B$107,'ZC Curve'!S$8:S$107,,0))^(1/12)-1</f>
        <v>0</v>
      </c>
      <c r="D270" s="42">
        <f>(1+_xlfn.XLOOKUP(INT(($A270-1)/12)+1,'ZC Curve'!$B$8:$B$107,'ZC Curve'!T$8:T$107,,0))^(1/12)-1</f>
        <v>0</v>
      </c>
      <c r="E270" s="43">
        <f t="shared" si="10"/>
        <v>1</v>
      </c>
      <c r="F270" s="43">
        <f t="shared" si="10"/>
        <v>1</v>
      </c>
      <c r="G270" s="450">
        <f t="shared" si="10"/>
        <v>1</v>
      </c>
      <c r="H270" s="453">
        <f>'Table 4 Asset Cashflows'!F248</f>
        <v>0</v>
      </c>
      <c r="I270" s="269">
        <f>'Table 4 Asset Cashflows'!C248</f>
        <v>0</v>
      </c>
      <c r="J270" s="453">
        <f>'Table 4 Asset Cashflows'!J248</f>
        <v>0</v>
      </c>
      <c r="K270" s="269">
        <f>'Table 4 Asset Cashflows'!G248</f>
        <v>0</v>
      </c>
      <c r="L270" s="453">
        <f>'Table 4 Asset Cashflows'!N248</f>
        <v>0</v>
      </c>
      <c r="M270" s="269">
        <f>'Table 4 Asset Cashflows'!K248</f>
        <v>0</v>
      </c>
      <c r="N270" s="453">
        <f>'Table 4 Asset Cashflows'!R248</f>
        <v>0</v>
      </c>
      <c r="O270" s="269">
        <f>'Table 4 Asset Cashflows'!O248</f>
        <v>0</v>
      </c>
      <c r="P270" s="453">
        <f>'Table 4 Asset Cashflows'!V248</f>
        <v>0</v>
      </c>
      <c r="Q270" s="269">
        <f>'Table 4 Asset Cashflows'!S248</f>
        <v>0</v>
      </c>
      <c r="R270" s="453">
        <f>'Table 4 Asset Cashflows'!Z248</f>
        <v>0</v>
      </c>
      <c r="S270" s="269">
        <f>'Table 4 Asset Cashflows'!W248</f>
        <v>0</v>
      </c>
      <c r="T270" s="453">
        <f>'Table 4 Asset Cashflows'!AD248</f>
        <v>0</v>
      </c>
      <c r="U270" s="269">
        <f>'Table 4 Asset Cashflows'!AA248</f>
        <v>0</v>
      </c>
    </row>
    <row r="271" spans="1:21" x14ac:dyDescent="0.25">
      <c r="A271" s="39">
        <v>231</v>
      </c>
      <c r="B271" s="42">
        <f>(1+_xlfn.XLOOKUP(INT(($A271-1)/12)+1,'ZC Curve'!$B$8:$B$107,'ZC Curve'!R$8:R$107,,0))^(1/12)-1</f>
        <v>0</v>
      </c>
      <c r="C271" s="42">
        <f>(1+_xlfn.XLOOKUP(INT(($A271-1)/12)+1,'ZC Curve'!$B$8:$B$107,'ZC Curve'!S$8:S$107,,0))^(1/12)-1</f>
        <v>0</v>
      </c>
      <c r="D271" s="42">
        <f>(1+_xlfn.XLOOKUP(INT(($A271-1)/12)+1,'ZC Curve'!$B$8:$B$107,'ZC Curve'!T$8:T$107,,0))^(1/12)-1</f>
        <v>0</v>
      </c>
      <c r="E271" s="43">
        <f t="shared" si="10"/>
        <v>1</v>
      </c>
      <c r="F271" s="43">
        <f t="shared" si="10"/>
        <v>1</v>
      </c>
      <c r="G271" s="450">
        <f t="shared" si="10"/>
        <v>1</v>
      </c>
      <c r="H271" s="453">
        <f>'Table 4 Asset Cashflows'!F249</f>
        <v>0</v>
      </c>
      <c r="I271" s="269">
        <f>'Table 4 Asset Cashflows'!C249</f>
        <v>0</v>
      </c>
      <c r="J271" s="453">
        <f>'Table 4 Asset Cashflows'!J249</f>
        <v>0</v>
      </c>
      <c r="K271" s="269">
        <f>'Table 4 Asset Cashflows'!G249</f>
        <v>0</v>
      </c>
      <c r="L271" s="453">
        <f>'Table 4 Asset Cashflows'!N249</f>
        <v>0</v>
      </c>
      <c r="M271" s="269">
        <f>'Table 4 Asset Cashflows'!K249</f>
        <v>0</v>
      </c>
      <c r="N271" s="453">
        <f>'Table 4 Asset Cashflows'!R249</f>
        <v>0</v>
      </c>
      <c r="O271" s="269">
        <f>'Table 4 Asset Cashflows'!O249</f>
        <v>0</v>
      </c>
      <c r="P271" s="453">
        <f>'Table 4 Asset Cashflows'!V249</f>
        <v>0</v>
      </c>
      <c r="Q271" s="269">
        <f>'Table 4 Asset Cashflows'!S249</f>
        <v>0</v>
      </c>
      <c r="R271" s="453">
        <f>'Table 4 Asset Cashflows'!Z249</f>
        <v>0</v>
      </c>
      <c r="S271" s="269">
        <f>'Table 4 Asset Cashflows'!W249</f>
        <v>0</v>
      </c>
      <c r="T271" s="453">
        <f>'Table 4 Asset Cashflows'!AD249</f>
        <v>0</v>
      </c>
      <c r="U271" s="269">
        <f>'Table 4 Asset Cashflows'!AA249</f>
        <v>0</v>
      </c>
    </row>
    <row r="272" spans="1:21" x14ac:dyDescent="0.25">
      <c r="A272" s="39">
        <v>232</v>
      </c>
      <c r="B272" s="42">
        <f>(1+_xlfn.XLOOKUP(INT(($A272-1)/12)+1,'ZC Curve'!$B$8:$B$107,'ZC Curve'!R$8:R$107,,0))^(1/12)-1</f>
        <v>0</v>
      </c>
      <c r="C272" s="42">
        <f>(1+_xlfn.XLOOKUP(INT(($A272-1)/12)+1,'ZC Curve'!$B$8:$B$107,'ZC Curve'!S$8:S$107,,0))^(1/12)-1</f>
        <v>0</v>
      </c>
      <c r="D272" s="42">
        <f>(1+_xlfn.XLOOKUP(INT(($A272-1)/12)+1,'ZC Curve'!$B$8:$B$107,'ZC Curve'!T$8:T$107,,0))^(1/12)-1</f>
        <v>0</v>
      </c>
      <c r="E272" s="43">
        <f t="shared" si="10"/>
        <v>1</v>
      </c>
      <c r="F272" s="43">
        <f t="shared" si="10"/>
        <v>1</v>
      </c>
      <c r="G272" s="450">
        <f t="shared" si="10"/>
        <v>1</v>
      </c>
      <c r="H272" s="453">
        <f>'Table 4 Asset Cashflows'!F250</f>
        <v>0</v>
      </c>
      <c r="I272" s="269">
        <f>'Table 4 Asset Cashflows'!C250</f>
        <v>0</v>
      </c>
      <c r="J272" s="453">
        <f>'Table 4 Asset Cashflows'!J250</f>
        <v>0</v>
      </c>
      <c r="K272" s="269">
        <f>'Table 4 Asset Cashflows'!G250</f>
        <v>0</v>
      </c>
      <c r="L272" s="453">
        <f>'Table 4 Asset Cashflows'!N250</f>
        <v>0</v>
      </c>
      <c r="M272" s="269">
        <f>'Table 4 Asset Cashflows'!K250</f>
        <v>0</v>
      </c>
      <c r="N272" s="453">
        <f>'Table 4 Asset Cashflows'!R250</f>
        <v>0</v>
      </c>
      <c r="O272" s="269">
        <f>'Table 4 Asset Cashflows'!O250</f>
        <v>0</v>
      </c>
      <c r="P272" s="453">
        <f>'Table 4 Asset Cashflows'!V250</f>
        <v>0</v>
      </c>
      <c r="Q272" s="269">
        <f>'Table 4 Asset Cashflows'!S250</f>
        <v>0</v>
      </c>
      <c r="R272" s="453">
        <f>'Table 4 Asset Cashflows'!Z250</f>
        <v>0</v>
      </c>
      <c r="S272" s="269">
        <f>'Table 4 Asset Cashflows'!W250</f>
        <v>0</v>
      </c>
      <c r="T272" s="453">
        <f>'Table 4 Asset Cashflows'!AD250</f>
        <v>0</v>
      </c>
      <c r="U272" s="269">
        <f>'Table 4 Asset Cashflows'!AA250</f>
        <v>0</v>
      </c>
    </row>
    <row r="273" spans="1:21" x14ac:dyDescent="0.25">
      <c r="A273" s="39">
        <v>233</v>
      </c>
      <c r="B273" s="42">
        <f>(1+_xlfn.XLOOKUP(INT(($A273-1)/12)+1,'ZC Curve'!$B$8:$B$107,'ZC Curve'!R$8:R$107,,0))^(1/12)-1</f>
        <v>0</v>
      </c>
      <c r="C273" s="42">
        <f>(1+_xlfn.XLOOKUP(INT(($A273-1)/12)+1,'ZC Curve'!$B$8:$B$107,'ZC Curve'!S$8:S$107,,0))^(1/12)-1</f>
        <v>0</v>
      </c>
      <c r="D273" s="42">
        <f>(1+_xlfn.XLOOKUP(INT(($A273-1)/12)+1,'ZC Curve'!$B$8:$B$107,'ZC Curve'!T$8:T$107,,0))^(1/12)-1</f>
        <v>0</v>
      </c>
      <c r="E273" s="43">
        <f t="shared" si="10"/>
        <v>1</v>
      </c>
      <c r="F273" s="43">
        <f t="shared" si="10"/>
        <v>1</v>
      </c>
      <c r="G273" s="450">
        <f t="shared" si="10"/>
        <v>1</v>
      </c>
      <c r="H273" s="453">
        <f>'Table 4 Asset Cashflows'!F251</f>
        <v>0</v>
      </c>
      <c r="I273" s="269">
        <f>'Table 4 Asset Cashflows'!C251</f>
        <v>0</v>
      </c>
      <c r="J273" s="453">
        <f>'Table 4 Asset Cashflows'!J251</f>
        <v>0</v>
      </c>
      <c r="K273" s="269">
        <f>'Table 4 Asset Cashflows'!G251</f>
        <v>0</v>
      </c>
      <c r="L273" s="453">
        <f>'Table 4 Asset Cashflows'!N251</f>
        <v>0</v>
      </c>
      <c r="M273" s="269">
        <f>'Table 4 Asset Cashflows'!K251</f>
        <v>0</v>
      </c>
      <c r="N273" s="453">
        <f>'Table 4 Asset Cashflows'!R251</f>
        <v>0</v>
      </c>
      <c r="O273" s="269">
        <f>'Table 4 Asset Cashflows'!O251</f>
        <v>0</v>
      </c>
      <c r="P273" s="453">
        <f>'Table 4 Asset Cashflows'!V251</f>
        <v>0</v>
      </c>
      <c r="Q273" s="269">
        <f>'Table 4 Asset Cashflows'!S251</f>
        <v>0</v>
      </c>
      <c r="R273" s="453">
        <f>'Table 4 Asset Cashflows'!Z251</f>
        <v>0</v>
      </c>
      <c r="S273" s="269">
        <f>'Table 4 Asset Cashflows'!W251</f>
        <v>0</v>
      </c>
      <c r="T273" s="453">
        <f>'Table 4 Asset Cashflows'!AD251</f>
        <v>0</v>
      </c>
      <c r="U273" s="269">
        <f>'Table 4 Asset Cashflows'!AA251</f>
        <v>0</v>
      </c>
    </row>
    <row r="274" spans="1:21" x14ac:dyDescent="0.25">
      <c r="A274" s="39">
        <v>234</v>
      </c>
      <c r="B274" s="42">
        <f>(1+_xlfn.XLOOKUP(INT(($A274-1)/12)+1,'ZC Curve'!$B$8:$B$107,'ZC Curve'!R$8:R$107,,0))^(1/12)-1</f>
        <v>0</v>
      </c>
      <c r="C274" s="42">
        <f>(1+_xlfn.XLOOKUP(INT(($A274-1)/12)+1,'ZC Curve'!$B$8:$B$107,'ZC Curve'!S$8:S$107,,0))^(1/12)-1</f>
        <v>0</v>
      </c>
      <c r="D274" s="42">
        <f>(1+_xlfn.XLOOKUP(INT(($A274-1)/12)+1,'ZC Curve'!$B$8:$B$107,'ZC Curve'!T$8:T$107,,0))^(1/12)-1</f>
        <v>0</v>
      </c>
      <c r="E274" s="43">
        <f t="shared" si="10"/>
        <v>1</v>
      </c>
      <c r="F274" s="43">
        <f t="shared" si="10"/>
        <v>1</v>
      </c>
      <c r="G274" s="450">
        <f t="shared" si="10"/>
        <v>1</v>
      </c>
      <c r="H274" s="453">
        <f>'Table 4 Asset Cashflows'!F252</f>
        <v>0</v>
      </c>
      <c r="I274" s="269">
        <f>'Table 4 Asset Cashflows'!C252</f>
        <v>0</v>
      </c>
      <c r="J274" s="453">
        <f>'Table 4 Asset Cashflows'!J252</f>
        <v>0</v>
      </c>
      <c r="K274" s="269">
        <f>'Table 4 Asset Cashflows'!G252</f>
        <v>0</v>
      </c>
      <c r="L274" s="453">
        <f>'Table 4 Asset Cashflows'!N252</f>
        <v>0</v>
      </c>
      <c r="M274" s="269">
        <f>'Table 4 Asset Cashflows'!K252</f>
        <v>0</v>
      </c>
      <c r="N274" s="453">
        <f>'Table 4 Asset Cashflows'!R252</f>
        <v>0</v>
      </c>
      <c r="O274" s="269">
        <f>'Table 4 Asset Cashflows'!O252</f>
        <v>0</v>
      </c>
      <c r="P274" s="453">
        <f>'Table 4 Asset Cashflows'!V252</f>
        <v>0</v>
      </c>
      <c r="Q274" s="269">
        <f>'Table 4 Asset Cashflows'!S252</f>
        <v>0</v>
      </c>
      <c r="R274" s="453">
        <f>'Table 4 Asset Cashflows'!Z252</f>
        <v>0</v>
      </c>
      <c r="S274" s="269">
        <f>'Table 4 Asset Cashflows'!W252</f>
        <v>0</v>
      </c>
      <c r="T274" s="453">
        <f>'Table 4 Asset Cashflows'!AD252</f>
        <v>0</v>
      </c>
      <c r="U274" s="269">
        <f>'Table 4 Asset Cashflows'!AA252</f>
        <v>0</v>
      </c>
    </row>
    <row r="275" spans="1:21" x14ac:dyDescent="0.25">
      <c r="A275" s="39">
        <v>235</v>
      </c>
      <c r="B275" s="42">
        <f>(1+_xlfn.XLOOKUP(INT(($A275-1)/12)+1,'ZC Curve'!$B$8:$B$107,'ZC Curve'!R$8:R$107,,0))^(1/12)-1</f>
        <v>0</v>
      </c>
      <c r="C275" s="42">
        <f>(1+_xlfn.XLOOKUP(INT(($A275-1)/12)+1,'ZC Curve'!$B$8:$B$107,'ZC Curve'!S$8:S$107,,0))^(1/12)-1</f>
        <v>0</v>
      </c>
      <c r="D275" s="42">
        <f>(1+_xlfn.XLOOKUP(INT(($A275-1)/12)+1,'ZC Curve'!$B$8:$B$107,'ZC Curve'!T$8:T$107,,0))^(1/12)-1</f>
        <v>0</v>
      </c>
      <c r="E275" s="43">
        <f t="shared" si="10"/>
        <v>1</v>
      </c>
      <c r="F275" s="43">
        <f t="shared" si="10"/>
        <v>1</v>
      </c>
      <c r="G275" s="450">
        <f t="shared" si="10"/>
        <v>1</v>
      </c>
      <c r="H275" s="453">
        <f>'Table 4 Asset Cashflows'!F253</f>
        <v>0</v>
      </c>
      <c r="I275" s="269">
        <f>'Table 4 Asset Cashflows'!C253</f>
        <v>0</v>
      </c>
      <c r="J275" s="453">
        <f>'Table 4 Asset Cashflows'!J253</f>
        <v>0</v>
      </c>
      <c r="K275" s="269">
        <f>'Table 4 Asset Cashflows'!G253</f>
        <v>0</v>
      </c>
      <c r="L275" s="453">
        <f>'Table 4 Asset Cashflows'!N253</f>
        <v>0</v>
      </c>
      <c r="M275" s="269">
        <f>'Table 4 Asset Cashflows'!K253</f>
        <v>0</v>
      </c>
      <c r="N275" s="453">
        <f>'Table 4 Asset Cashflows'!R253</f>
        <v>0</v>
      </c>
      <c r="O275" s="269">
        <f>'Table 4 Asset Cashflows'!O253</f>
        <v>0</v>
      </c>
      <c r="P275" s="453">
        <f>'Table 4 Asset Cashflows'!V253</f>
        <v>0</v>
      </c>
      <c r="Q275" s="269">
        <f>'Table 4 Asset Cashflows'!S253</f>
        <v>0</v>
      </c>
      <c r="R275" s="453">
        <f>'Table 4 Asset Cashflows'!Z253</f>
        <v>0</v>
      </c>
      <c r="S275" s="269">
        <f>'Table 4 Asset Cashflows'!W253</f>
        <v>0</v>
      </c>
      <c r="T275" s="453">
        <f>'Table 4 Asset Cashflows'!AD253</f>
        <v>0</v>
      </c>
      <c r="U275" s="269">
        <f>'Table 4 Asset Cashflows'!AA253</f>
        <v>0</v>
      </c>
    </row>
    <row r="276" spans="1:21" x14ac:dyDescent="0.25">
      <c r="A276" s="39">
        <v>236</v>
      </c>
      <c r="B276" s="42">
        <f>(1+_xlfn.XLOOKUP(INT(($A276-1)/12)+1,'ZC Curve'!$B$8:$B$107,'ZC Curve'!R$8:R$107,,0))^(1/12)-1</f>
        <v>0</v>
      </c>
      <c r="C276" s="42">
        <f>(1+_xlfn.XLOOKUP(INT(($A276-1)/12)+1,'ZC Curve'!$B$8:$B$107,'ZC Curve'!S$8:S$107,,0))^(1/12)-1</f>
        <v>0</v>
      </c>
      <c r="D276" s="42">
        <f>(1+_xlfn.XLOOKUP(INT(($A276-1)/12)+1,'ZC Curve'!$B$8:$B$107,'ZC Curve'!T$8:T$107,,0))^(1/12)-1</f>
        <v>0</v>
      </c>
      <c r="E276" s="43">
        <f t="shared" si="10"/>
        <v>1</v>
      </c>
      <c r="F276" s="43">
        <f t="shared" si="10"/>
        <v>1</v>
      </c>
      <c r="G276" s="450">
        <f t="shared" si="10"/>
        <v>1</v>
      </c>
      <c r="H276" s="453">
        <f>'Table 4 Asset Cashflows'!F254</f>
        <v>0</v>
      </c>
      <c r="I276" s="269">
        <f>'Table 4 Asset Cashflows'!C254</f>
        <v>0</v>
      </c>
      <c r="J276" s="453">
        <f>'Table 4 Asset Cashflows'!J254</f>
        <v>0</v>
      </c>
      <c r="K276" s="269">
        <f>'Table 4 Asset Cashflows'!G254</f>
        <v>0</v>
      </c>
      <c r="L276" s="453">
        <f>'Table 4 Asset Cashflows'!N254</f>
        <v>0</v>
      </c>
      <c r="M276" s="269">
        <f>'Table 4 Asset Cashflows'!K254</f>
        <v>0</v>
      </c>
      <c r="N276" s="453">
        <f>'Table 4 Asset Cashflows'!R254</f>
        <v>0</v>
      </c>
      <c r="O276" s="269">
        <f>'Table 4 Asset Cashflows'!O254</f>
        <v>0</v>
      </c>
      <c r="P276" s="453">
        <f>'Table 4 Asset Cashflows'!V254</f>
        <v>0</v>
      </c>
      <c r="Q276" s="269">
        <f>'Table 4 Asset Cashflows'!S254</f>
        <v>0</v>
      </c>
      <c r="R276" s="453">
        <f>'Table 4 Asset Cashflows'!Z254</f>
        <v>0</v>
      </c>
      <c r="S276" s="269">
        <f>'Table 4 Asset Cashflows'!W254</f>
        <v>0</v>
      </c>
      <c r="T276" s="453">
        <f>'Table 4 Asset Cashflows'!AD254</f>
        <v>0</v>
      </c>
      <c r="U276" s="269">
        <f>'Table 4 Asset Cashflows'!AA254</f>
        <v>0</v>
      </c>
    </row>
    <row r="277" spans="1:21" x14ac:dyDescent="0.25">
      <c r="A277" s="39">
        <v>237</v>
      </c>
      <c r="B277" s="42">
        <f>(1+_xlfn.XLOOKUP(INT(($A277-1)/12)+1,'ZC Curve'!$B$8:$B$107,'ZC Curve'!R$8:R$107,,0))^(1/12)-1</f>
        <v>0</v>
      </c>
      <c r="C277" s="42">
        <f>(1+_xlfn.XLOOKUP(INT(($A277-1)/12)+1,'ZC Curve'!$B$8:$B$107,'ZC Curve'!S$8:S$107,,0))^(1/12)-1</f>
        <v>0</v>
      </c>
      <c r="D277" s="42">
        <f>(1+_xlfn.XLOOKUP(INT(($A277-1)/12)+1,'ZC Curve'!$B$8:$B$107,'ZC Curve'!T$8:T$107,,0))^(1/12)-1</f>
        <v>0</v>
      </c>
      <c r="E277" s="43">
        <f t="shared" si="10"/>
        <v>1</v>
      </c>
      <c r="F277" s="43">
        <f t="shared" si="10"/>
        <v>1</v>
      </c>
      <c r="G277" s="450">
        <f t="shared" si="10"/>
        <v>1</v>
      </c>
      <c r="H277" s="453">
        <f>'Table 4 Asset Cashflows'!F255</f>
        <v>0</v>
      </c>
      <c r="I277" s="269">
        <f>'Table 4 Asset Cashflows'!C255</f>
        <v>0</v>
      </c>
      <c r="J277" s="453">
        <f>'Table 4 Asset Cashflows'!J255</f>
        <v>0</v>
      </c>
      <c r="K277" s="269">
        <f>'Table 4 Asset Cashflows'!G255</f>
        <v>0</v>
      </c>
      <c r="L277" s="453">
        <f>'Table 4 Asset Cashflows'!N255</f>
        <v>0</v>
      </c>
      <c r="M277" s="269">
        <f>'Table 4 Asset Cashflows'!K255</f>
        <v>0</v>
      </c>
      <c r="N277" s="453">
        <f>'Table 4 Asset Cashflows'!R255</f>
        <v>0</v>
      </c>
      <c r="O277" s="269">
        <f>'Table 4 Asset Cashflows'!O255</f>
        <v>0</v>
      </c>
      <c r="P277" s="453">
        <f>'Table 4 Asset Cashflows'!V255</f>
        <v>0</v>
      </c>
      <c r="Q277" s="269">
        <f>'Table 4 Asset Cashflows'!S255</f>
        <v>0</v>
      </c>
      <c r="R277" s="453">
        <f>'Table 4 Asset Cashflows'!Z255</f>
        <v>0</v>
      </c>
      <c r="S277" s="269">
        <f>'Table 4 Asset Cashflows'!W255</f>
        <v>0</v>
      </c>
      <c r="T277" s="453">
        <f>'Table 4 Asset Cashflows'!AD255</f>
        <v>0</v>
      </c>
      <c r="U277" s="269">
        <f>'Table 4 Asset Cashflows'!AA255</f>
        <v>0</v>
      </c>
    </row>
    <row r="278" spans="1:21" x14ac:dyDescent="0.25">
      <c r="A278" s="39">
        <v>238</v>
      </c>
      <c r="B278" s="42">
        <f>(1+_xlfn.XLOOKUP(INT(($A278-1)/12)+1,'ZC Curve'!$B$8:$B$107,'ZC Curve'!R$8:R$107,,0))^(1/12)-1</f>
        <v>0</v>
      </c>
      <c r="C278" s="42">
        <f>(1+_xlfn.XLOOKUP(INT(($A278-1)/12)+1,'ZC Curve'!$B$8:$B$107,'ZC Curve'!S$8:S$107,,0))^(1/12)-1</f>
        <v>0</v>
      </c>
      <c r="D278" s="42">
        <f>(1+_xlfn.XLOOKUP(INT(($A278-1)/12)+1,'ZC Curve'!$B$8:$B$107,'ZC Curve'!T$8:T$107,,0))^(1/12)-1</f>
        <v>0</v>
      </c>
      <c r="E278" s="43">
        <f t="shared" si="10"/>
        <v>1</v>
      </c>
      <c r="F278" s="43">
        <f t="shared" si="10"/>
        <v>1</v>
      </c>
      <c r="G278" s="450">
        <f t="shared" si="10"/>
        <v>1</v>
      </c>
      <c r="H278" s="453">
        <f>'Table 4 Asset Cashflows'!F256</f>
        <v>0</v>
      </c>
      <c r="I278" s="269">
        <f>'Table 4 Asset Cashflows'!C256</f>
        <v>0</v>
      </c>
      <c r="J278" s="453">
        <f>'Table 4 Asset Cashflows'!J256</f>
        <v>0</v>
      </c>
      <c r="K278" s="269">
        <f>'Table 4 Asset Cashflows'!G256</f>
        <v>0</v>
      </c>
      <c r="L278" s="453">
        <f>'Table 4 Asset Cashflows'!N256</f>
        <v>0</v>
      </c>
      <c r="M278" s="269">
        <f>'Table 4 Asset Cashflows'!K256</f>
        <v>0</v>
      </c>
      <c r="N278" s="453">
        <f>'Table 4 Asset Cashflows'!R256</f>
        <v>0</v>
      </c>
      <c r="O278" s="269">
        <f>'Table 4 Asset Cashflows'!O256</f>
        <v>0</v>
      </c>
      <c r="P278" s="453">
        <f>'Table 4 Asset Cashflows'!V256</f>
        <v>0</v>
      </c>
      <c r="Q278" s="269">
        <f>'Table 4 Asset Cashflows'!S256</f>
        <v>0</v>
      </c>
      <c r="R278" s="453">
        <f>'Table 4 Asset Cashflows'!Z256</f>
        <v>0</v>
      </c>
      <c r="S278" s="269">
        <f>'Table 4 Asset Cashflows'!W256</f>
        <v>0</v>
      </c>
      <c r="T278" s="453">
        <f>'Table 4 Asset Cashflows'!AD256</f>
        <v>0</v>
      </c>
      <c r="U278" s="269">
        <f>'Table 4 Asset Cashflows'!AA256</f>
        <v>0</v>
      </c>
    </row>
    <row r="279" spans="1:21" x14ac:dyDescent="0.25">
      <c r="A279" s="39">
        <v>239</v>
      </c>
      <c r="B279" s="42">
        <f>(1+_xlfn.XLOOKUP(INT(($A279-1)/12)+1,'ZC Curve'!$B$8:$B$107,'ZC Curve'!R$8:R$107,,0))^(1/12)-1</f>
        <v>0</v>
      </c>
      <c r="C279" s="42">
        <f>(1+_xlfn.XLOOKUP(INT(($A279-1)/12)+1,'ZC Curve'!$B$8:$B$107,'ZC Curve'!S$8:S$107,,0))^(1/12)-1</f>
        <v>0</v>
      </c>
      <c r="D279" s="42">
        <f>(1+_xlfn.XLOOKUP(INT(($A279-1)/12)+1,'ZC Curve'!$B$8:$B$107,'ZC Curve'!T$8:T$107,,0))^(1/12)-1</f>
        <v>0</v>
      </c>
      <c r="E279" s="43">
        <f t="shared" si="10"/>
        <v>1</v>
      </c>
      <c r="F279" s="43">
        <f t="shared" si="10"/>
        <v>1</v>
      </c>
      <c r="G279" s="450">
        <f t="shared" si="10"/>
        <v>1</v>
      </c>
      <c r="H279" s="453">
        <f>'Table 4 Asset Cashflows'!F257</f>
        <v>0</v>
      </c>
      <c r="I279" s="269">
        <f>'Table 4 Asset Cashflows'!C257</f>
        <v>0</v>
      </c>
      <c r="J279" s="453">
        <f>'Table 4 Asset Cashflows'!J257</f>
        <v>0</v>
      </c>
      <c r="K279" s="269">
        <f>'Table 4 Asset Cashflows'!G257</f>
        <v>0</v>
      </c>
      <c r="L279" s="453">
        <f>'Table 4 Asset Cashflows'!N257</f>
        <v>0</v>
      </c>
      <c r="M279" s="269">
        <f>'Table 4 Asset Cashflows'!K257</f>
        <v>0</v>
      </c>
      <c r="N279" s="453">
        <f>'Table 4 Asset Cashflows'!R257</f>
        <v>0</v>
      </c>
      <c r="O279" s="269">
        <f>'Table 4 Asset Cashflows'!O257</f>
        <v>0</v>
      </c>
      <c r="P279" s="453">
        <f>'Table 4 Asset Cashflows'!V257</f>
        <v>0</v>
      </c>
      <c r="Q279" s="269">
        <f>'Table 4 Asset Cashflows'!S257</f>
        <v>0</v>
      </c>
      <c r="R279" s="453">
        <f>'Table 4 Asset Cashflows'!Z257</f>
        <v>0</v>
      </c>
      <c r="S279" s="269">
        <f>'Table 4 Asset Cashflows'!W257</f>
        <v>0</v>
      </c>
      <c r="T279" s="453">
        <f>'Table 4 Asset Cashflows'!AD257</f>
        <v>0</v>
      </c>
      <c r="U279" s="269">
        <f>'Table 4 Asset Cashflows'!AA257</f>
        <v>0</v>
      </c>
    </row>
    <row r="280" spans="1:21" x14ac:dyDescent="0.25">
      <c r="A280" s="39">
        <v>240</v>
      </c>
      <c r="B280" s="42">
        <f>(1+_xlfn.XLOOKUP(INT(($A280-1)/12)+1,'ZC Curve'!$B$8:$B$107,'ZC Curve'!R$8:R$107,,0))^(1/12)-1</f>
        <v>0</v>
      </c>
      <c r="C280" s="42">
        <f>(1+_xlfn.XLOOKUP(INT(($A280-1)/12)+1,'ZC Curve'!$B$8:$B$107,'ZC Curve'!S$8:S$107,,0))^(1/12)-1</f>
        <v>0</v>
      </c>
      <c r="D280" s="42">
        <f>(1+_xlfn.XLOOKUP(INT(($A280-1)/12)+1,'ZC Curve'!$B$8:$B$107,'ZC Curve'!T$8:T$107,,0))^(1/12)-1</f>
        <v>0</v>
      </c>
      <c r="E280" s="43">
        <f t="shared" si="10"/>
        <v>1</v>
      </c>
      <c r="F280" s="43">
        <f t="shared" si="10"/>
        <v>1</v>
      </c>
      <c r="G280" s="450">
        <f t="shared" si="10"/>
        <v>1</v>
      </c>
      <c r="H280" s="453">
        <f>'Table 4 Asset Cashflows'!F258</f>
        <v>0</v>
      </c>
      <c r="I280" s="269">
        <f>'Table 4 Asset Cashflows'!C258</f>
        <v>0</v>
      </c>
      <c r="J280" s="453">
        <f>'Table 4 Asset Cashflows'!J258</f>
        <v>0</v>
      </c>
      <c r="K280" s="269">
        <f>'Table 4 Asset Cashflows'!G258</f>
        <v>0</v>
      </c>
      <c r="L280" s="453">
        <f>'Table 4 Asset Cashflows'!N258</f>
        <v>0</v>
      </c>
      <c r="M280" s="269">
        <f>'Table 4 Asset Cashflows'!K258</f>
        <v>0</v>
      </c>
      <c r="N280" s="453">
        <f>'Table 4 Asset Cashflows'!R258</f>
        <v>0</v>
      </c>
      <c r="O280" s="269">
        <f>'Table 4 Asset Cashflows'!O258</f>
        <v>0</v>
      </c>
      <c r="P280" s="453">
        <f>'Table 4 Asset Cashflows'!V258</f>
        <v>0</v>
      </c>
      <c r="Q280" s="269">
        <f>'Table 4 Asset Cashflows'!S258</f>
        <v>0</v>
      </c>
      <c r="R280" s="453">
        <f>'Table 4 Asset Cashflows'!Z258</f>
        <v>0</v>
      </c>
      <c r="S280" s="269">
        <f>'Table 4 Asset Cashflows'!W258</f>
        <v>0</v>
      </c>
      <c r="T280" s="453">
        <f>'Table 4 Asset Cashflows'!AD258</f>
        <v>0</v>
      </c>
      <c r="U280" s="269">
        <f>'Table 4 Asset Cashflows'!AA258</f>
        <v>0</v>
      </c>
    </row>
    <row r="281" spans="1:21" x14ac:dyDescent="0.25">
      <c r="A281" s="39">
        <v>241</v>
      </c>
      <c r="B281" s="42">
        <f>(1+_xlfn.XLOOKUP(INT(($A281-1)/12)+1,'ZC Curve'!$B$8:$B$107,'ZC Curve'!R$8:R$107,,0))^(1/12)-1</f>
        <v>0</v>
      </c>
      <c r="C281" s="42">
        <f>(1+_xlfn.XLOOKUP(INT(($A281-1)/12)+1,'ZC Curve'!$B$8:$B$107,'ZC Curve'!S$8:S$107,,0))^(1/12)-1</f>
        <v>0</v>
      </c>
      <c r="D281" s="42">
        <f>(1+_xlfn.XLOOKUP(INT(($A281-1)/12)+1,'ZC Curve'!$B$8:$B$107,'ZC Curve'!T$8:T$107,,0))^(1/12)-1</f>
        <v>0</v>
      </c>
      <c r="E281" s="43">
        <f t="shared" si="10"/>
        <v>1</v>
      </c>
      <c r="F281" s="43">
        <f t="shared" si="10"/>
        <v>1</v>
      </c>
      <c r="G281" s="450">
        <f t="shared" si="10"/>
        <v>1</v>
      </c>
      <c r="H281" s="453">
        <f>'Table 4 Asset Cashflows'!F259</f>
        <v>0</v>
      </c>
      <c r="I281" s="269">
        <f>'Table 4 Asset Cashflows'!C259</f>
        <v>0</v>
      </c>
      <c r="J281" s="453">
        <f>'Table 4 Asset Cashflows'!J259</f>
        <v>0</v>
      </c>
      <c r="K281" s="269">
        <f>'Table 4 Asset Cashflows'!G259</f>
        <v>0</v>
      </c>
      <c r="L281" s="453">
        <f>'Table 4 Asset Cashflows'!N259</f>
        <v>0</v>
      </c>
      <c r="M281" s="269">
        <f>'Table 4 Asset Cashflows'!K259</f>
        <v>0</v>
      </c>
      <c r="N281" s="453">
        <f>'Table 4 Asset Cashflows'!R259</f>
        <v>0</v>
      </c>
      <c r="O281" s="269">
        <f>'Table 4 Asset Cashflows'!O259</f>
        <v>0</v>
      </c>
      <c r="P281" s="453">
        <f>'Table 4 Asset Cashflows'!V259</f>
        <v>0</v>
      </c>
      <c r="Q281" s="269">
        <f>'Table 4 Asset Cashflows'!S259</f>
        <v>0</v>
      </c>
      <c r="R281" s="453">
        <f>'Table 4 Asset Cashflows'!Z259</f>
        <v>0</v>
      </c>
      <c r="S281" s="269">
        <f>'Table 4 Asset Cashflows'!W259</f>
        <v>0</v>
      </c>
      <c r="T281" s="453">
        <f>'Table 4 Asset Cashflows'!AD259</f>
        <v>0</v>
      </c>
      <c r="U281" s="269">
        <f>'Table 4 Asset Cashflows'!AA259</f>
        <v>0</v>
      </c>
    </row>
    <row r="282" spans="1:21" x14ac:dyDescent="0.25">
      <c r="A282" s="39">
        <v>242</v>
      </c>
      <c r="B282" s="42">
        <f>(1+_xlfn.XLOOKUP(INT(($A282-1)/12)+1,'ZC Curve'!$B$8:$B$107,'ZC Curve'!R$8:R$107,,0))^(1/12)-1</f>
        <v>0</v>
      </c>
      <c r="C282" s="42">
        <f>(1+_xlfn.XLOOKUP(INT(($A282-1)/12)+1,'ZC Curve'!$B$8:$B$107,'ZC Curve'!S$8:S$107,,0))^(1/12)-1</f>
        <v>0</v>
      </c>
      <c r="D282" s="42">
        <f>(1+_xlfn.XLOOKUP(INT(($A282-1)/12)+1,'ZC Curve'!$B$8:$B$107,'ZC Curve'!T$8:T$107,,0))^(1/12)-1</f>
        <v>0</v>
      </c>
      <c r="E282" s="43">
        <f t="shared" si="10"/>
        <v>1</v>
      </c>
      <c r="F282" s="43">
        <f t="shared" si="10"/>
        <v>1</v>
      </c>
      <c r="G282" s="450">
        <f t="shared" si="10"/>
        <v>1</v>
      </c>
      <c r="H282" s="453">
        <f>'Table 4 Asset Cashflows'!F260</f>
        <v>0</v>
      </c>
      <c r="I282" s="269">
        <f>'Table 4 Asset Cashflows'!C260</f>
        <v>0</v>
      </c>
      <c r="J282" s="453">
        <f>'Table 4 Asset Cashflows'!J260</f>
        <v>0</v>
      </c>
      <c r="K282" s="269">
        <f>'Table 4 Asset Cashflows'!G260</f>
        <v>0</v>
      </c>
      <c r="L282" s="453">
        <f>'Table 4 Asset Cashflows'!N260</f>
        <v>0</v>
      </c>
      <c r="M282" s="269">
        <f>'Table 4 Asset Cashflows'!K260</f>
        <v>0</v>
      </c>
      <c r="N282" s="453">
        <f>'Table 4 Asset Cashflows'!R260</f>
        <v>0</v>
      </c>
      <c r="O282" s="269">
        <f>'Table 4 Asset Cashflows'!O260</f>
        <v>0</v>
      </c>
      <c r="P282" s="453">
        <f>'Table 4 Asset Cashflows'!V260</f>
        <v>0</v>
      </c>
      <c r="Q282" s="269">
        <f>'Table 4 Asset Cashflows'!S260</f>
        <v>0</v>
      </c>
      <c r="R282" s="453">
        <f>'Table 4 Asset Cashflows'!Z260</f>
        <v>0</v>
      </c>
      <c r="S282" s="269">
        <f>'Table 4 Asset Cashflows'!W260</f>
        <v>0</v>
      </c>
      <c r="T282" s="453">
        <f>'Table 4 Asset Cashflows'!AD260</f>
        <v>0</v>
      </c>
      <c r="U282" s="269">
        <f>'Table 4 Asset Cashflows'!AA260</f>
        <v>0</v>
      </c>
    </row>
    <row r="283" spans="1:21" x14ac:dyDescent="0.25">
      <c r="A283" s="39">
        <v>243</v>
      </c>
      <c r="B283" s="42">
        <f>(1+_xlfn.XLOOKUP(INT(($A283-1)/12)+1,'ZC Curve'!$B$8:$B$107,'ZC Curve'!R$8:R$107,,0))^(1/12)-1</f>
        <v>0</v>
      </c>
      <c r="C283" s="42">
        <f>(1+_xlfn.XLOOKUP(INT(($A283-1)/12)+1,'ZC Curve'!$B$8:$B$107,'ZC Curve'!S$8:S$107,,0))^(1/12)-1</f>
        <v>0</v>
      </c>
      <c r="D283" s="42">
        <f>(1+_xlfn.XLOOKUP(INT(($A283-1)/12)+1,'ZC Curve'!$B$8:$B$107,'ZC Curve'!T$8:T$107,,0))^(1/12)-1</f>
        <v>0</v>
      </c>
      <c r="E283" s="43">
        <f t="shared" si="10"/>
        <v>1</v>
      </c>
      <c r="F283" s="43">
        <f t="shared" si="10"/>
        <v>1</v>
      </c>
      <c r="G283" s="450">
        <f t="shared" si="10"/>
        <v>1</v>
      </c>
      <c r="H283" s="453">
        <f>'Table 4 Asset Cashflows'!F261</f>
        <v>0</v>
      </c>
      <c r="I283" s="269">
        <f>'Table 4 Asset Cashflows'!C261</f>
        <v>0</v>
      </c>
      <c r="J283" s="453">
        <f>'Table 4 Asset Cashflows'!J261</f>
        <v>0</v>
      </c>
      <c r="K283" s="269">
        <f>'Table 4 Asset Cashflows'!G261</f>
        <v>0</v>
      </c>
      <c r="L283" s="453">
        <f>'Table 4 Asset Cashflows'!N261</f>
        <v>0</v>
      </c>
      <c r="M283" s="269">
        <f>'Table 4 Asset Cashflows'!K261</f>
        <v>0</v>
      </c>
      <c r="N283" s="453">
        <f>'Table 4 Asset Cashflows'!R261</f>
        <v>0</v>
      </c>
      <c r="O283" s="269">
        <f>'Table 4 Asset Cashflows'!O261</f>
        <v>0</v>
      </c>
      <c r="P283" s="453">
        <f>'Table 4 Asset Cashflows'!V261</f>
        <v>0</v>
      </c>
      <c r="Q283" s="269">
        <f>'Table 4 Asset Cashflows'!S261</f>
        <v>0</v>
      </c>
      <c r="R283" s="453">
        <f>'Table 4 Asset Cashflows'!Z261</f>
        <v>0</v>
      </c>
      <c r="S283" s="269">
        <f>'Table 4 Asset Cashflows'!W261</f>
        <v>0</v>
      </c>
      <c r="T283" s="453">
        <f>'Table 4 Asset Cashflows'!AD261</f>
        <v>0</v>
      </c>
      <c r="U283" s="269">
        <f>'Table 4 Asset Cashflows'!AA261</f>
        <v>0</v>
      </c>
    </row>
    <row r="284" spans="1:21" x14ac:dyDescent="0.25">
      <c r="A284" s="39">
        <v>244</v>
      </c>
      <c r="B284" s="42">
        <f>(1+_xlfn.XLOOKUP(INT(($A284-1)/12)+1,'ZC Curve'!$B$8:$B$107,'ZC Curve'!R$8:R$107,,0))^(1/12)-1</f>
        <v>0</v>
      </c>
      <c r="C284" s="42">
        <f>(1+_xlfn.XLOOKUP(INT(($A284-1)/12)+1,'ZC Curve'!$B$8:$B$107,'ZC Curve'!S$8:S$107,,0))^(1/12)-1</f>
        <v>0</v>
      </c>
      <c r="D284" s="42">
        <f>(1+_xlfn.XLOOKUP(INT(($A284-1)/12)+1,'ZC Curve'!$B$8:$B$107,'ZC Curve'!T$8:T$107,,0))^(1/12)-1</f>
        <v>0</v>
      </c>
      <c r="E284" s="43">
        <f t="shared" si="10"/>
        <v>1</v>
      </c>
      <c r="F284" s="43">
        <f t="shared" si="10"/>
        <v>1</v>
      </c>
      <c r="G284" s="450">
        <f t="shared" si="10"/>
        <v>1</v>
      </c>
      <c r="H284" s="453">
        <f>'Table 4 Asset Cashflows'!F262</f>
        <v>0</v>
      </c>
      <c r="I284" s="269">
        <f>'Table 4 Asset Cashflows'!C262</f>
        <v>0</v>
      </c>
      <c r="J284" s="453">
        <f>'Table 4 Asset Cashflows'!J262</f>
        <v>0</v>
      </c>
      <c r="K284" s="269">
        <f>'Table 4 Asset Cashflows'!G262</f>
        <v>0</v>
      </c>
      <c r="L284" s="453">
        <f>'Table 4 Asset Cashflows'!N262</f>
        <v>0</v>
      </c>
      <c r="M284" s="269">
        <f>'Table 4 Asset Cashflows'!K262</f>
        <v>0</v>
      </c>
      <c r="N284" s="453">
        <f>'Table 4 Asset Cashflows'!R262</f>
        <v>0</v>
      </c>
      <c r="O284" s="269">
        <f>'Table 4 Asset Cashflows'!O262</f>
        <v>0</v>
      </c>
      <c r="P284" s="453">
        <f>'Table 4 Asset Cashflows'!V262</f>
        <v>0</v>
      </c>
      <c r="Q284" s="269">
        <f>'Table 4 Asset Cashflows'!S262</f>
        <v>0</v>
      </c>
      <c r="R284" s="453">
        <f>'Table 4 Asset Cashflows'!Z262</f>
        <v>0</v>
      </c>
      <c r="S284" s="269">
        <f>'Table 4 Asset Cashflows'!W262</f>
        <v>0</v>
      </c>
      <c r="T284" s="453">
        <f>'Table 4 Asset Cashflows'!AD262</f>
        <v>0</v>
      </c>
      <c r="U284" s="269">
        <f>'Table 4 Asset Cashflows'!AA262</f>
        <v>0</v>
      </c>
    </row>
    <row r="285" spans="1:21" x14ac:dyDescent="0.25">
      <c r="A285" s="39">
        <v>245</v>
      </c>
      <c r="B285" s="42">
        <f>(1+_xlfn.XLOOKUP(INT(($A285-1)/12)+1,'ZC Curve'!$B$8:$B$107,'ZC Curve'!R$8:R$107,,0))^(1/12)-1</f>
        <v>0</v>
      </c>
      <c r="C285" s="42">
        <f>(1+_xlfn.XLOOKUP(INT(($A285-1)/12)+1,'ZC Curve'!$B$8:$B$107,'ZC Curve'!S$8:S$107,,0))^(1/12)-1</f>
        <v>0</v>
      </c>
      <c r="D285" s="42">
        <f>(1+_xlfn.XLOOKUP(INT(($A285-1)/12)+1,'ZC Curve'!$B$8:$B$107,'ZC Curve'!T$8:T$107,,0))^(1/12)-1</f>
        <v>0</v>
      </c>
      <c r="E285" s="43">
        <f t="shared" si="10"/>
        <v>1</v>
      </c>
      <c r="F285" s="43">
        <f t="shared" si="10"/>
        <v>1</v>
      </c>
      <c r="G285" s="450">
        <f t="shared" si="10"/>
        <v>1</v>
      </c>
      <c r="H285" s="453">
        <f>'Table 4 Asset Cashflows'!F263</f>
        <v>0</v>
      </c>
      <c r="I285" s="269">
        <f>'Table 4 Asset Cashflows'!C263</f>
        <v>0</v>
      </c>
      <c r="J285" s="453">
        <f>'Table 4 Asset Cashflows'!J263</f>
        <v>0</v>
      </c>
      <c r="K285" s="269">
        <f>'Table 4 Asset Cashflows'!G263</f>
        <v>0</v>
      </c>
      <c r="L285" s="453">
        <f>'Table 4 Asset Cashflows'!N263</f>
        <v>0</v>
      </c>
      <c r="M285" s="269">
        <f>'Table 4 Asset Cashflows'!K263</f>
        <v>0</v>
      </c>
      <c r="N285" s="453">
        <f>'Table 4 Asset Cashflows'!R263</f>
        <v>0</v>
      </c>
      <c r="O285" s="269">
        <f>'Table 4 Asset Cashflows'!O263</f>
        <v>0</v>
      </c>
      <c r="P285" s="453">
        <f>'Table 4 Asset Cashflows'!V263</f>
        <v>0</v>
      </c>
      <c r="Q285" s="269">
        <f>'Table 4 Asset Cashflows'!S263</f>
        <v>0</v>
      </c>
      <c r="R285" s="453">
        <f>'Table 4 Asset Cashflows'!Z263</f>
        <v>0</v>
      </c>
      <c r="S285" s="269">
        <f>'Table 4 Asset Cashflows'!W263</f>
        <v>0</v>
      </c>
      <c r="T285" s="453">
        <f>'Table 4 Asset Cashflows'!AD263</f>
        <v>0</v>
      </c>
      <c r="U285" s="269">
        <f>'Table 4 Asset Cashflows'!AA263</f>
        <v>0</v>
      </c>
    </row>
    <row r="286" spans="1:21" x14ac:dyDescent="0.25">
      <c r="A286" s="39">
        <v>246</v>
      </c>
      <c r="B286" s="42">
        <f>(1+_xlfn.XLOOKUP(INT(($A286-1)/12)+1,'ZC Curve'!$B$8:$B$107,'ZC Curve'!R$8:R$107,,0))^(1/12)-1</f>
        <v>0</v>
      </c>
      <c r="C286" s="42">
        <f>(1+_xlfn.XLOOKUP(INT(($A286-1)/12)+1,'ZC Curve'!$B$8:$B$107,'ZC Curve'!S$8:S$107,,0))^(1/12)-1</f>
        <v>0</v>
      </c>
      <c r="D286" s="42">
        <f>(1+_xlfn.XLOOKUP(INT(($A286-1)/12)+1,'ZC Curve'!$B$8:$B$107,'ZC Curve'!T$8:T$107,,0))^(1/12)-1</f>
        <v>0</v>
      </c>
      <c r="E286" s="43">
        <f t="shared" si="10"/>
        <v>1</v>
      </c>
      <c r="F286" s="43">
        <f t="shared" si="10"/>
        <v>1</v>
      </c>
      <c r="G286" s="450">
        <f t="shared" si="10"/>
        <v>1</v>
      </c>
      <c r="H286" s="453">
        <f>'Table 4 Asset Cashflows'!F264</f>
        <v>0</v>
      </c>
      <c r="I286" s="269">
        <f>'Table 4 Asset Cashflows'!C264</f>
        <v>0</v>
      </c>
      <c r="J286" s="453">
        <f>'Table 4 Asset Cashflows'!J264</f>
        <v>0</v>
      </c>
      <c r="K286" s="269">
        <f>'Table 4 Asset Cashflows'!G264</f>
        <v>0</v>
      </c>
      <c r="L286" s="453">
        <f>'Table 4 Asset Cashflows'!N264</f>
        <v>0</v>
      </c>
      <c r="M286" s="269">
        <f>'Table 4 Asset Cashflows'!K264</f>
        <v>0</v>
      </c>
      <c r="N286" s="453">
        <f>'Table 4 Asset Cashflows'!R264</f>
        <v>0</v>
      </c>
      <c r="O286" s="269">
        <f>'Table 4 Asset Cashflows'!O264</f>
        <v>0</v>
      </c>
      <c r="P286" s="453">
        <f>'Table 4 Asset Cashflows'!V264</f>
        <v>0</v>
      </c>
      <c r="Q286" s="269">
        <f>'Table 4 Asset Cashflows'!S264</f>
        <v>0</v>
      </c>
      <c r="R286" s="453">
        <f>'Table 4 Asset Cashflows'!Z264</f>
        <v>0</v>
      </c>
      <c r="S286" s="269">
        <f>'Table 4 Asset Cashflows'!W264</f>
        <v>0</v>
      </c>
      <c r="T286" s="453">
        <f>'Table 4 Asset Cashflows'!AD264</f>
        <v>0</v>
      </c>
      <c r="U286" s="269">
        <f>'Table 4 Asset Cashflows'!AA264</f>
        <v>0</v>
      </c>
    </row>
    <row r="287" spans="1:21" x14ac:dyDescent="0.25">
      <c r="A287" s="39">
        <v>247</v>
      </c>
      <c r="B287" s="42">
        <f>(1+_xlfn.XLOOKUP(INT(($A287-1)/12)+1,'ZC Curve'!$B$8:$B$107,'ZC Curve'!R$8:R$107,,0))^(1/12)-1</f>
        <v>0</v>
      </c>
      <c r="C287" s="42">
        <f>(1+_xlfn.XLOOKUP(INT(($A287-1)/12)+1,'ZC Curve'!$B$8:$B$107,'ZC Curve'!S$8:S$107,,0))^(1/12)-1</f>
        <v>0</v>
      </c>
      <c r="D287" s="42">
        <f>(1+_xlfn.XLOOKUP(INT(($A287-1)/12)+1,'ZC Curve'!$B$8:$B$107,'ZC Curve'!T$8:T$107,,0))^(1/12)-1</f>
        <v>0</v>
      </c>
      <c r="E287" s="43">
        <f t="shared" si="10"/>
        <v>1</v>
      </c>
      <c r="F287" s="43">
        <f t="shared" si="10"/>
        <v>1</v>
      </c>
      <c r="G287" s="450">
        <f t="shared" si="10"/>
        <v>1</v>
      </c>
      <c r="H287" s="453">
        <f>'Table 4 Asset Cashflows'!F265</f>
        <v>0</v>
      </c>
      <c r="I287" s="269">
        <f>'Table 4 Asset Cashflows'!C265</f>
        <v>0</v>
      </c>
      <c r="J287" s="453">
        <f>'Table 4 Asset Cashflows'!J265</f>
        <v>0</v>
      </c>
      <c r="K287" s="269">
        <f>'Table 4 Asset Cashflows'!G265</f>
        <v>0</v>
      </c>
      <c r="L287" s="453">
        <f>'Table 4 Asset Cashflows'!N265</f>
        <v>0</v>
      </c>
      <c r="M287" s="269">
        <f>'Table 4 Asset Cashflows'!K265</f>
        <v>0</v>
      </c>
      <c r="N287" s="453">
        <f>'Table 4 Asset Cashflows'!R265</f>
        <v>0</v>
      </c>
      <c r="O287" s="269">
        <f>'Table 4 Asset Cashflows'!O265</f>
        <v>0</v>
      </c>
      <c r="P287" s="453">
        <f>'Table 4 Asset Cashflows'!V265</f>
        <v>0</v>
      </c>
      <c r="Q287" s="269">
        <f>'Table 4 Asset Cashflows'!S265</f>
        <v>0</v>
      </c>
      <c r="R287" s="453">
        <f>'Table 4 Asset Cashflows'!Z265</f>
        <v>0</v>
      </c>
      <c r="S287" s="269">
        <f>'Table 4 Asset Cashflows'!W265</f>
        <v>0</v>
      </c>
      <c r="T287" s="453">
        <f>'Table 4 Asset Cashflows'!AD265</f>
        <v>0</v>
      </c>
      <c r="U287" s="269">
        <f>'Table 4 Asset Cashflows'!AA265</f>
        <v>0</v>
      </c>
    </row>
    <row r="288" spans="1:21" x14ac:dyDescent="0.25">
      <c r="A288" s="39">
        <v>248</v>
      </c>
      <c r="B288" s="42">
        <f>(1+_xlfn.XLOOKUP(INT(($A288-1)/12)+1,'ZC Curve'!$B$8:$B$107,'ZC Curve'!R$8:R$107,,0))^(1/12)-1</f>
        <v>0</v>
      </c>
      <c r="C288" s="42">
        <f>(1+_xlfn.XLOOKUP(INT(($A288-1)/12)+1,'ZC Curve'!$B$8:$B$107,'ZC Curve'!S$8:S$107,,0))^(1/12)-1</f>
        <v>0</v>
      </c>
      <c r="D288" s="42">
        <f>(1+_xlfn.XLOOKUP(INT(($A288-1)/12)+1,'ZC Curve'!$B$8:$B$107,'ZC Curve'!T$8:T$107,,0))^(1/12)-1</f>
        <v>0</v>
      </c>
      <c r="E288" s="43">
        <f t="shared" si="10"/>
        <v>1</v>
      </c>
      <c r="F288" s="43">
        <f t="shared" si="10"/>
        <v>1</v>
      </c>
      <c r="G288" s="450">
        <f t="shared" si="10"/>
        <v>1</v>
      </c>
      <c r="H288" s="453">
        <f>'Table 4 Asset Cashflows'!F266</f>
        <v>0</v>
      </c>
      <c r="I288" s="269">
        <f>'Table 4 Asset Cashflows'!C266</f>
        <v>0</v>
      </c>
      <c r="J288" s="453">
        <f>'Table 4 Asset Cashflows'!J266</f>
        <v>0</v>
      </c>
      <c r="K288" s="269">
        <f>'Table 4 Asset Cashflows'!G266</f>
        <v>0</v>
      </c>
      <c r="L288" s="453">
        <f>'Table 4 Asset Cashflows'!N266</f>
        <v>0</v>
      </c>
      <c r="M288" s="269">
        <f>'Table 4 Asset Cashflows'!K266</f>
        <v>0</v>
      </c>
      <c r="N288" s="453">
        <f>'Table 4 Asset Cashflows'!R266</f>
        <v>0</v>
      </c>
      <c r="O288" s="269">
        <f>'Table 4 Asset Cashflows'!O266</f>
        <v>0</v>
      </c>
      <c r="P288" s="453">
        <f>'Table 4 Asset Cashflows'!V266</f>
        <v>0</v>
      </c>
      <c r="Q288" s="269">
        <f>'Table 4 Asset Cashflows'!S266</f>
        <v>0</v>
      </c>
      <c r="R288" s="453">
        <f>'Table 4 Asset Cashflows'!Z266</f>
        <v>0</v>
      </c>
      <c r="S288" s="269">
        <f>'Table 4 Asset Cashflows'!W266</f>
        <v>0</v>
      </c>
      <c r="T288" s="453">
        <f>'Table 4 Asset Cashflows'!AD266</f>
        <v>0</v>
      </c>
      <c r="U288" s="269">
        <f>'Table 4 Asset Cashflows'!AA266</f>
        <v>0</v>
      </c>
    </row>
    <row r="289" spans="1:21" x14ac:dyDescent="0.25">
      <c r="A289" s="39">
        <v>249</v>
      </c>
      <c r="B289" s="42">
        <f>(1+_xlfn.XLOOKUP(INT(($A289-1)/12)+1,'ZC Curve'!$B$8:$B$107,'ZC Curve'!R$8:R$107,,0))^(1/12)-1</f>
        <v>0</v>
      </c>
      <c r="C289" s="42">
        <f>(1+_xlfn.XLOOKUP(INT(($A289-1)/12)+1,'ZC Curve'!$B$8:$B$107,'ZC Curve'!S$8:S$107,,0))^(1/12)-1</f>
        <v>0</v>
      </c>
      <c r="D289" s="42">
        <f>(1+_xlfn.XLOOKUP(INT(($A289-1)/12)+1,'ZC Curve'!$B$8:$B$107,'ZC Curve'!T$8:T$107,,0))^(1/12)-1</f>
        <v>0</v>
      </c>
      <c r="E289" s="43">
        <f t="shared" si="10"/>
        <v>1</v>
      </c>
      <c r="F289" s="43">
        <f t="shared" si="10"/>
        <v>1</v>
      </c>
      <c r="G289" s="450">
        <f t="shared" si="10"/>
        <v>1</v>
      </c>
      <c r="H289" s="453">
        <f>'Table 4 Asset Cashflows'!F267</f>
        <v>0</v>
      </c>
      <c r="I289" s="269">
        <f>'Table 4 Asset Cashflows'!C267</f>
        <v>0</v>
      </c>
      <c r="J289" s="453">
        <f>'Table 4 Asset Cashflows'!J267</f>
        <v>0</v>
      </c>
      <c r="K289" s="269">
        <f>'Table 4 Asset Cashflows'!G267</f>
        <v>0</v>
      </c>
      <c r="L289" s="453">
        <f>'Table 4 Asset Cashflows'!N267</f>
        <v>0</v>
      </c>
      <c r="M289" s="269">
        <f>'Table 4 Asset Cashflows'!K267</f>
        <v>0</v>
      </c>
      <c r="N289" s="453">
        <f>'Table 4 Asset Cashflows'!R267</f>
        <v>0</v>
      </c>
      <c r="O289" s="269">
        <f>'Table 4 Asset Cashflows'!O267</f>
        <v>0</v>
      </c>
      <c r="P289" s="453">
        <f>'Table 4 Asset Cashflows'!V267</f>
        <v>0</v>
      </c>
      <c r="Q289" s="269">
        <f>'Table 4 Asset Cashflows'!S267</f>
        <v>0</v>
      </c>
      <c r="R289" s="453">
        <f>'Table 4 Asset Cashflows'!Z267</f>
        <v>0</v>
      </c>
      <c r="S289" s="269">
        <f>'Table 4 Asset Cashflows'!W267</f>
        <v>0</v>
      </c>
      <c r="T289" s="453">
        <f>'Table 4 Asset Cashflows'!AD267</f>
        <v>0</v>
      </c>
      <c r="U289" s="269">
        <f>'Table 4 Asset Cashflows'!AA267</f>
        <v>0</v>
      </c>
    </row>
    <row r="290" spans="1:21" x14ac:dyDescent="0.25">
      <c r="A290" s="39">
        <v>250</v>
      </c>
      <c r="B290" s="42">
        <f>(1+_xlfn.XLOOKUP(INT(($A290-1)/12)+1,'ZC Curve'!$B$8:$B$107,'ZC Curve'!R$8:R$107,,0))^(1/12)-1</f>
        <v>0</v>
      </c>
      <c r="C290" s="42">
        <f>(1+_xlfn.XLOOKUP(INT(($A290-1)/12)+1,'ZC Curve'!$B$8:$B$107,'ZC Curve'!S$8:S$107,,0))^(1/12)-1</f>
        <v>0</v>
      </c>
      <c r="D290" s="42">
        <f>(1+_xlfn.XLOOKUP(INT(($A290-1)/12)+1,'ZC Curve'!$B$8:$B$107,'ZC Curve'!T$8:T$107,,0))^(1/12)-1</f>
        <v>0</v>
      </c>
      <c r="E290" s="43">
        <f t="shared" si="10"/>
        <v>1</v>
      </c>
      <c r="F290" s="43">
        <f t="shared" si="10"/>
        <v>1</v>
      </c>
      <c r="G290" s="450">
        <f t="shared" si="10"/>
        <v>1</v>
      </c>
      <c r="H290" s="453">
        <f>'Table 4 Asset Cashflows'!F268</f>
        <v>0</v>
      </c>
      <c r="I290" s="269">
        <f>'Table 4 Asset Cashflows'!C268</f>
        <v>0</v>
      </c>
      <c r="J290" s="453">
        <f>'Table 4 Asset Cashflows'!J268</f>
        <v>0</v>
      </c>
      <c r="K290" s="269">
        <f>'Table 4 Asset Cashflows'!G268</f>
        <v>0</v>
      </c>
      <c r="L290" s="453">
        <f>'Table 4 Asset Cashflows'!N268</f>
        <v>0</v>
      </c>
      <c r="M290" s="269">
        <f>'Table 4 Asset Cashflows'!K268</f>
        <v>0</v>
      </c>
      <c r="N290" s="453">
        <f>'Table 4 Asset Cashflows'!R268</f>
        <v>0</v>
      </c>
      <c r="O290" s="269">
        <f>'Table 4 Asset Cashflows'!O268</f>
        <v>0</v>
      </c>
      <c r="P290" s="453">
        <f>'Table 4 Asset Cashflows'!V268</f>
        <v>0</v>
      </c>
      <c r="Q290" s="269">
        <f>'Table 4 Asset Cashflows'!S268</f>
        <v>0</v>
      </c>
      <c r="R290" s="453">
        <f>'Table 4 Asset Cashflows'!Z268</f>
        <v>0</v>
      </c>
      <c r="S290" s="269">
        <f>'Table 4 Asset Cashflows'!W268</f>
        <v>0</v>
      </c>
      <c r="T290" s="453">
        <f>'Table 4 Asset Cashflows'!AD268</f>
        <v>0</v>
      </c>
      <c r="U290" s="269">
        <f>'Table 4 Asset Cashflows'!AA268</f>
        <v>0</v>
      </c>
    </row>
    <row r="291" spans="1:21" x14ac:dyDescent="0.25">
      <c r="A291" s="39">
        <v>251</v>
      </c>
      <c r="B291" s="42">
        <f>(1+_xlfn.XLOOKUP(INT(($A291-1)/12)+1,'ZC Curve'!$B$8:$B$107,'ZC Curve'!R$8:R$107,,0))^(1/12)-1</f>
        <v>0</v>
      </c>
      <c r="C291" s="42">
        <f>(1+_xlfn.XLOOKUP(INT(($A291-1)/12)+1,'ZC Curve'!$B$8:$B$107,'ZC Curve'!S$8:S$107,,0))^(1/12)-1</f>
        <v>0</v>
      </c>
      <c r="D291" s="42">
        <f>(1+_xlfn.XLOOKUP(INT(($A291-1)/12)+1,'ZC Curve'!$B$8:$B$107,'ZC Curve'!T$8:T$107,,0))^(1/12)-1</f>
        <v>0</v>
      </c>
      <c r="E291" s="43">
        <f t="shared" si="10"/>
        <v>1</v>
      </c>
      <c r="F291" s="43">
        <f t="shared" si="10"/>
        <v>1</v>
      </c>
      <c r="G291" s="450">
        <f t="shared" si="10"/>
        <v>1</v>
      </c>
      <c r="H291" s="453">
        <f>'Table 4 Asset Cashflows'!F269</f>
        <v>0</v>
      </c>
      <c r="I291" s="269">
        <f>'Table 4 Asset Cashflows'!C269</f>
        <v>0</v>
      </c>
      <c r="J291" s="453">
        <f>'Table 4 Asset Cashflows'!J269</f>
        <v>0</v>
      </c>
      <c r="K291" s="269">
        <f>'Table 4 Asset Cashflows'!G269</f>
        <v>0</v>
      </c>
      <c r="L291" s="453">
        <f>'Table 4 Asset Cashflows'!N269</f>
        <v>0</v>
      </c>
      <c r="M291" s="269">
        <f>'Table 4 Asset Cashflows'!K269</f>
        <v>0</v>
      </c>
      <c r="N291" s="453">
        <f>'Table 4 Asset Cashflows'!R269</f>
        <v>0</v>
      </c>
      <c r="O291" s="269">
        <f>'Table 4 Asset Cashflows'!O269</f>
        <v>0</v>
      </c>
      <c r="P291" s="453">
        <f>'Table 4 Asset Cashflows'!V269</f>
        <v>0</v>
      </c>
      <c r="Q291" s="269">
        <f>'Table 4 Asset Cashflows'!S269</f>
        <v>0</v>
      </c>
      <c r="R291" s="453">
        <f>'Table 4 Asset Cashflows'!Z269</f>
        <v>0</v>
      </c>
      <c r="S291" s="269">
        <f>'Table 4 Asset Cashflows'!W269</f>
        <v>0</v>
      </c>
      <c r="T291" s="453">
        <f>'Table 4 Asset Cashflows'!AD269</f>
        <v>0</v>
      </c>
      <c r="U291" s="269">
        <f>'Table 4 Asset Cashflows'!AA269</f>
        <v>0</v>
      </c>
    </row>
    <row r="292" spans="1:21" x14ac:dyDescent="0.25">
      <c r="A292" s="39">
        <v>252</v>
      </c>
      <c r="B292" s="42">
        <f>(1+_xlfn.XLOOKUP(INT(($A292-1)/12)+1,'ZC Curve'!$B$8:$B$107,'ZC Curve'!R$8:R$107,,0))^(1/12)-1</f>
        <v>0</v>
      </c>
      <c r="C292" s="42">
        <f>(1+_xlfn.XLOOKUP(INT(($A292-1)/12)+1,'ZC Curve'!$B$8:$B$107,'ZC Curve'!S$8:S$107,,0))^(1/12)-1</f>
        <v>0</v>
      </c>
      <c r="D292" s="42">
        <f>(1+_xlfn.XLOOKUP(INT(($A292-1)/12)+1,'ZC Curve'!$B$8:$B$107,'ZC Curve'!T$8:T$107,,0))^(1/12)-1</f>
        <v>0</v>
      </c>
      <c r="E292" s="43">
        <f t="shared" si="10"/>
        <v>1</v>
      </c>
      <c r="F292" s="43">
        <f t="shared" si="10"/>
        <v>1</v>
      </c>
      <c r="G292" s="450">
        <f t="shared" si="10"/>
        <v>1</v>
      </c>
      <c r="H292" s="453">
        <f>'Table 4 Asset Cashflows'!F270</f>
        <v>0</v>
      </c>
      <c r="I292" s="269">
        <f>'Table 4 Asset Cashflows'!C270</f>
        <v>0</v>
      </c>
      <c r="J292" s="453">
        <f>'Table 4 Asset Cashflows'!J270</f>
        <v>0</v>
      </c>
      <c r="K292" s="269">
        <f>'Table 4 Asset Cashflows'!G270</f>
        <v>0</v>
      </c>
      <c r="L292" s="453">
        <f>'Table 4 Asset Cashflows'!N270</f>
        <v>0</v>
      </c>
      <c r="M292" s="269">
        <f>'Table 4 Asset Cashflows'!K270</f>
        <v>0</v>
      </c>
      <c r="N292" s="453">
        <f>'Table 4 Asset Cashflows'!R270</f>
        <v>0</v>
      </c>
      <c r="O292" s="269">
        <f>'Table 4 Asset Cashflows'!O270</f>
        <v>0</v>
      </c>
      <c r="P292" s="453">
        <f>'Table 4 Asset Cashflows'!V270</f>
        <v>0</v>
      </c>
      <c r="Q292" s="269">
        <f>'Table 4 Asset Cashflows'!S270</f>
        <v>0</v>
      </c>
      <c r="R292" s="453">
        <f>'Table 4 Asset Cashflows'!Z270</f>
        <v>0</v>
      </c>
      <c r="S292" s="269">
        <f>'Table 4 Asset Cashflows'!W270</f>
        <v>0</v>
      </c>
      <c r="T292" s="453">
        <f>'Table 4 Asset Cashflows'!AD270</f>
        <v>0</v>
      </c>
      <c r="U292" s="269">
        <f>'Table 4 Asset Cashflows'!AA270</f>
        <v>0</v>
      </c>
    </row>
    <row r="293" spans="1:21" x14ac:dyDescent="0.25">
      <c r="A293" s="39">
        <v>253</v>
      </c>
      <c r="B293" s="42">
        <f>(1+_xlfn.XLOOKUP(INT(($A293-1)/12)+1,'ZC Curve'!$B$8:$B$107,'ZC Curve'!R$8:R$107,,0))^(1/12)-1</f>
        <v>0</v>
      </c>
      <c r="C293" s="42">
        <f>(1+_xlfn.XLOOKUP(INT(($A293-1)/12)+1,'ZC Curve'!$B$8:$B$107,'ZC Curve'!S$8:S$107,,0))^(1/12)-1</f>
        <v>0</v>
      </c>
      <c r="D293" s="42">
        <f>(1+_xlfn.XLOOKUP(INT(($A293-1)/12)+1,'ZC Curve'!$B$8:$B$107,'ZC Curve'!T$8:T$107,,0))^(1/12)-1</f>
        <v>0</v>
      </c>
      <c r="E293" s="43">
        <f t="shared" si="10"/>
        <v>1</v>
      </c>
      <c r="F293" s="43">
        <f t="shared" si="10"/>
        <v>1</v>
      </c>
      <c r="G293" s="450">
        <f t="shared" si="10"/>
        <v>1</v>
      </c>
      <c r="H293" s="453">
        <f>'Table 4 Asset Cashflows'!F271</f>
        <v>0</v>
      </c>
      <c r="I293" s="269">
        <f>'Table 4 Asset Cashflows'!C271</f>
        <v>0</v>
      </c>
      <c r="J293" s="453">
        <f>'Table 4 Asset Cashflows'!J271</f>
        <v>0</v>
      </c>
      <c r="K293" s="269">
        <f>'Table 4 Asset Cashflows'!G271</f>
        <v>0</v>
      </c>
      <c r="L293" s="453">
        <f>'Table 4 Asset Cashflows'!N271</f>
        <v>0</v>
      </c>
      <c r="M293" s="269">
        <f>'Table 4 Asset Cashflows'!K271</f>
        <v>0</v>
      </c>
      <c r="N293" s="453">
        <f>'Table 4 Asset Cashflows'!R271</f>
        <v>0</v>
      </c>
      <c r="O293" s="269">
        <f>'Table 4 Asset Cashflows'!O271</f>
        <v>0</v>
      </c>
      <c r="P293" s="453">
        <f>'Table 4 Asset Cashflows'!V271</f>
        <v>0</v>
      </c>
      <c r="Q293" s="269">
        <f>'Table 4 Asset Cashflows'!S271</f>
        <v>0</v>
      </c>
      <c r="R293" s="453">
        <f>'Table 4 Asset Cashflows'!Z271</f>
        <v>0</v>
      </c>
      <c r="S293" s="269">
        <f>'Table 4 Asset Cashflows'!W271</f>
        <v>0</v>
      </c>
      <c r="T293" s="453">
        <f>'Table 4 Asset Cashflows'!AD271</f>
        <v>0</v>
      </c>
      <c r="U293" s="269">
        <f>'Table 4 Asset Cashflows'!AA271</f>
        <v>0</v>
      </c>
    </row>
    <row r="294" spans="1:21" x14ac:dyDescent="0.25">
      <c r="A294" s="39">
        <v>254</v>
      </c>
      <c r="B294" s="42">
        <f>(1+_xlfn.XLOOKUP(INT(($A294-1)/12)+1,'ZC Curve'!$B$8:$B$107,'ZC Curve'!R$8:R$107,,0))^(1/12)-1</f>
        <v>0</v>
      </c>
      <c r="C294" s="42">
        <f>(1+_xlfn.XLOOKUP(INT(($A294-1)/12)+1,'ZC Curve'!$B$8:$B$107,'ZC Curve'!S$8:S$107,,0))^(1/12)-1</f>
        <v>0</v>
      </c>
      <c r="D294" s="42">
        <f>(1+_xlfn.XLOOKUP(INT(($A294-1)/12)+1,'ZC Curve'!$B$8:$B$107,'ZC Curve'!T$8:T$107,,0))^(1/12)-1</f>
        <v>0</v>
      </c>
      <c r="E294" s="43">
        <f t="shared" si="10"/>
        <v>1</v>
      </c>
      <c r="F294" s="43">
        <f t="shared" si="10"/>
        <v>1</v>
      </c>
      <c r="G294" s="450">
        <f t="shared" si="10"/>
        <v>1</v>
      </c>
      <c r="H294" s="453">
        <f>'Table 4 Asset Cashflows'!F272</f>
        <v>0</v>
      </c>
      <c r="I294" s="269">
        <f>'Table 4 Asset Cashflows'!C272</f>
        <v>0</v>
      </c>
      <c r="J294" s="453">
        <f>'Table 4 Asset Cashflows'!J272</f>
        <v>0</v>
      </c>
      <c r="K294" s="269">
        <f>'Table 4 Asset Cashflows'!G272</f>
        <v>0</v>
      </c>
      <c r="L294" s="453">
        <f>'Table 4 Asset Cashflows'!N272</f>
        <v>0</v>
      </c>
      <c r="M294" s="269">
        <f>'Table 4 Asset Cashflows'!K272</f>
        <v>0</v>
      </c>
      <c r="N294" s="453">
        <f>'Table 4 Asset Cashflows'!R272</f>
        <v>0</v>
      </c>
      <c r="O294" s="269">
        <f>'Table 4 Asset Cashflows'!O272</f>
        <v>0</v>
      </c>
      <c r="P294" s="453">
        <f>'Table 4 Asset Cashflows'!V272</f>
        <v>0</v>
      </c>
      <c r="Q294" s="269">
        <f>'Table 4 Asset Cashflows'!S272</f>
        <v>0</v>
      </c>
      <c r="R294" s="453">
        <f>'Table 4 Asset Cashflows'!Z272</f>
        <v>0</v>
      </c>
      <c r="S294" s="269">
        <f>'Table 4 Asset Cashflows'!W272</f>
        <v>0</v>
      </c>
      <c r="T294" s="453">
        <f>'Table 4 Asset Cashflows'!AD272</f>
        <v>0</v>
      </c>
      <c r="U294" s="269">
        <f>'Table 4 Asset Cashflows'!AA272</f>
        <v>0</v>
      </c>
    </row>
    <row r="295" spans="1:21" x14ac:dyDescent="0.25">
      <c r="A295" s="39">
        <v>255</v>
      </c>
      <c r="B295" s="42">
        <f>(1+_xlfn.XLOOKUP(INT(($A295-1)/12)+1,'ZC Curve'!$B$8:$B$107,'ZC Curve'!R$8:R$107,,0))^(1/12)-1</f>
        <v>0</v>
      </c>
      <c r="C295" s="42">
        <f>(1+_xlfn.XLOOKUP(INT(($A295-1)/12)+1,'ZC Curve'!$B$8:$B$107,'ZC Curve'!S$8:S$107,,0))^(1/12)-1</f>
        <v>0</v>
      </c>
      <c r="D295" s="42">
        <f>(1+_xlfn.XLOOKUP(INT(($A295-1)/12)+1,'ZC Curve'!$B$8:$B$107,'ZC Curve'!T$8:T$107,,0))^(1/12)-1</f>
        <v>0</v>
      </c>
      <c r="E295" s="43">
        <f t="shared" si="10"/>
        <v>1</v>
      </c>
      <c r="F295" s="43">
        <f t="shared" si="10"/>
        <v>1</v>
      </c>
      <c r="G295" s="450">
        <f t="shared" si="10"/>
        <v>1</v>
      </c>
      <c r="H295" s="453">
        <f>'Table 4 Asset Cashflows'!F273</f>
        <v>0</v>
      </c>
      <c r="I295" s="269">
        <f>'Table 4 Asset Cashflows'!C273</f>
        <v>0</v>
      </c>
      <c r="J295" s="453">
        <f>'Table 4 Asset Cashflows'!J273</f>
        <v>0</v>
      </c>
      <c r="K295" s="269">
        <f>'Table 4 Asset Cashflows'!G273</f>
        <v>0</v>
      </c>
      <c r="L295" s="453">
        <f>'Table 4 Asset Cashflows'!N273</f>
        <v>0</v>
      </c>
      <c r="M295" s="269">
        <f>'Table 4 Asset Cashflows'!K273</f>
        <v>0</v>
      </c>
      <c r="N295" s="453">
        <f>'Table 4 Asset Cashflows'!R273</f>
        <v>0</v>
      </c>
      <c r="O295" s="269">
        <f>'Table 4 Asset Cashflows'!O273</f>
        <v>0</v>
      </c>
      <c r="P295" s="453">
        <f>'Table 4 Asset Cashflows'!V273</f>
        <v>0</v>
      </c>
      <c r="Q295" s="269">
        <f>'Table 4 Asset Cashflows'!S273</f>
        <v>0</v>
      </c>
      <c r="R295" s="453">
        <f>'Table 4 Asset Cashflows'!Z273</f>
        <v>0</v>
      </c>
      <c r="S295" s="269">
        <f>'Table 4 Asset Cashflows'!W273</f>
        <v>0</v>
      </c>
      <c r="T295" s="453">
        <f>'Table 4 Asset Cashflows'!AD273</f>
        <v>0</v>
      </c>
      <c r="U295" s="269">
        <f>'Table 4 Asset Cashflows'!AA273</f>
        <v>0</v>
      </c>
    </row>
    <row r="296" spans="1:21" x14ac:dyDescent="0.25">
      <c r="A296" s="39">
        <v>256</v>
      </c>
      <c r="B296" s="42">
        <f>(1+_xlfn.XLOOKUP(INT(($A296-1)/12)+1,'ZC Curve'!$B$8:$B$107,'ZC Curve'!R$8:R$107,,0))^(1/12)-1</f>
        <v>0</v>
      </c>
      <c r="C296" s="42">
        <f>(1+_xlfn.XLOOKUP(INT(($A296-1)/12)+1,'ZC Curve'!$B$8:$B$107,'ZC Curve'!S$8:S$107,,0))^(1/12)-1</f>
        <v>0</v>
      </c>
      <c r="D296" s="42">
        <f>(1+_xlfn.XLOOKUP(INT(($A296-1)/12)+1,'ZC Curve'!$B$8:$B$107,'ZC Curve'!T$8:T$107,,0))^(1/12)-1</f>
        <v>0</v>
      </c>
      <c r="E296" s="43">
        <f t="shared" si="10"/>
        <v>1</v>
      </c>
      <c r="F296" s="43">
        <f t="shared" si="10"/>
        <v>1</v>
      </c>
      <c r="G296" s="450">
        <f t="shared" si="10"/>
        <v>1</v>
      </c>
      <c r="H296" s="453">
        <f>'Table 4 Asset Cashflows'!F274</f>
        <v>0</v>
      </c>
      <c r="I296" s="269">
        <f>'Table 4 Asset Cashflows'!C274</f>
        <v>0</v>
      </c>
      <c r="J296" s="453">
        <f>'Table 4 Asset Cashflows'!J274</f>
        <v>0</v>
      </c>
      <c r="K296" s="269">
        <f>'Table 4 Asset Cashflows'!G274</f>
        <v>0</v>
      </c>
      <c r="L296" s="453">
        <f>'Table 4 Asset Cashflows'!N274</f>
        <v>0</v>
      </c>
      <c r="M296" s="269">
        <f>'Table 4 Asset Cashflows'!K274</f>
        <v>0</v>
      </c>
      <c r="N296" s="453">
        <f>'Table 4 Asset Cashflows'!R274</f>
        <v>0</v>
      </c>
      <c r="O296" s="269">
        <f>'Table 4 Asset Cashflows'!O274</f>
        <v>0</v>
      </c>
      <c r="P296" s="453">
        <f>'Table 4 Asset Cashflows'!V274</f>
        <v>0</v>
      </c>
      <c r="Q296" s="269">
        <f>'Table 4 Asset Cashflows'!S274</f>
        <v>0</v>
      </c>
      <c r="R296" s="453">
        <f>'Table 4 Asset Cashflows'!Z274</f>
        <v>0</v>
      </c>
      <c r="S296" s="269">
        <f>'Table 4 Asset Cashflows'!W274</f>
        <v>0</v>
      </c>
      <c r="T296" s="453">
        <f>'Table 4 Asset Cashflows'!AD274</f>
        <v>0</v>
      </c>
      <c r="U296" s="269">
        <f>'Table 4 Asset Cashflows'!AA274</f>
        <v>0</v>
      </c>
    </row>
    <row r="297" spans="1:21" x14ac:dyDescent="0.25">
      <c r="A297" s="39">
        <v>257</v>
      </c>
      <c r="B297" s="42">
        <f>(1+_xlfn.XLOOKUP(INT(($A297-1)/12)+1,'ZC Curve'!$B$8:$B$107,'ZC Curve'!R$8:R$107,,0))^(1/12)-1</f>
        <v>0</v>
      </c>
      <c r="C297" s="42">
        <f>(1+_xlfn.XLOOKUP(INT(($A297-1)/12)+1,'ZC Curve'!$B$8:$B$107,'ZC Curve'!S$8:S$107,,0))^(1/12)-1</f>
        <v>0</v>
      </c>
      <c r="D297" s="42">
        <f>(1+_xlfn.XLOOKUP(INT(($A297-1)/12)+1,'ZC Curve'!$B$8:$B$107,'ZC Curve'!T$8:T$107,,0))^(1/12)-1</f>
        <v>0</v>
      </c>
      <c r="E297" s="43">
        <f t="shared" si="10"/>
        <v>1</v>
      </c>
      <c r="F297" s="43">
        <f t="shared" si="10"/>
        <v>1</v>
      </c>
      <c r="G297" s="450">
        <f t="shared" si="10"/>
        <v>1</v>
      </c>
      <c r="H297" s="453">
        <f>'Table 4 Asset Cashflows'!F275</f>
        <v>0</v>
      </c>
      <c r="I297" s="269">
        <f>'Table 4 Asset Cashflows'!C275</f>
        <v>0</v>
      </c>
      <c r="J297" s="453">
        <f>'Table 4 Asset Cashflows'!J275</f>
        <v>0</v>
      </c>
      <c r="K297" s="269">
        <f>'Table 4 Asset Cashflows'!G275</f>
        <v>0</v>
      </c>
      <c r="L297" s="453">
        <f>'Table 4 Asset Cashflows'!N275</f>
        <v>0</v>
      </c>
      <c r="M297" s="269">
        <f>'Table 4 Asset Cashflows'!K275</f>
        <v>0</v>
      </c>
      <c r="N297" s="453">
        <f>'Table 4 Asset Cashflows'!R275</f>
        <v>0</v>
      </c>
      <c r="O297" s="269">
        <f>'Table 4 Asset Cashflows'!O275</f>
        <v>0</v>
      </c>
      <c r="P297" s="453">
        <f>'Table 4 Asset Cashflows'!V275</f>
        <v>0</v>
      </c>
      <c r="Q297" s="269">
        <f>'Table 4 Asset Cashflows'!S275</f>
        <v>0</v>
      </c>
      <c r="R297" s="453">
        <f>'Table 4 Asset Cashflows'!Z275</f>
        <v>0</v>
      </c>
      <c r="S297" s="269">
        <f>'Table 4 Asset Cashflows'!W275</f>
        <v>0</v>
      </c>
      <c r="T297" s="453">
        <f>'Table 4 Asset Cashflows'!AD275</f>
        <v>0</v>
      </c>
      <c r="U297" s="269">
        <f>'Table 4 Asset Cashflows'!AA275</f>
        <v>0</v>
      </c>
    </row>
    <row r="298" spans="1:21" x14ac:dyDescent="0.25">
      <c r="A298" s="39">
        <v>258</v>
      </c>
      <c r="B298" s="42">
        <f>(1+_xlfn.XLOOKUP(INT(($A298-1)/12)+1,'ZC Curve'!$B$8:$B$107,'ZC Curve'!R$8:R$107,,0))^(1/12)-1</f>
        <v>0</v>
      </c>
      <c r="C298" s="42">
        <f>(1+_xlfn.XLOOKUP(INT(($A298-1)/12)+1,'ZC Curve'!$B$8:$B$107,'ZC Curve'!S$8:S$107,,0))^(1/12)-1</f>
        <v>0</v>
      </c>
      <c r="D298" s="42">
        <f>(1+_xlfn.XLOOKUP(INT(($A298-1)/12)+1,'ZC Curve'!$B$8:$B$107,'ZC Curve'!T$8:T$107,,0))^(1/12)-1</f>
        <v>0</v>
      </c>
      <c r="E298" s="43">
        <f t="shared" si="10"/>
        <v>1</v>
      </c>
      <c r="F298" s="43">
        <f t="shared" si="10"/>
        <v>1</v>
      </c>
      <c r="G298" s="450">
        <f t="shared" si="10"/>
        <v>1</v>
      </c>
      <c r="H298" s="453">
        <f>'Table 4 Asset Cashflows'!F276</f>
        <v>0</v>
      </c>
      <c r="I298" s="269">
        <f>'Table 4 Asset Cashflows'!C276</f>
        <v>0</v>
      </c>
      <c r="J298" s="453">
        <f>'Table 4 Asset Cashflows'!J276</f>
        <v>0</v>
      </c>
      <c r="K298" s="269">
        <f>'Table 4 Asset Cashflows'!G276</f>
        <v>0</v>
      </c>
      <c r="L298" s="453">
        <f>'Table 4 Asset Cashflows'!N276</f>
        <v>0</v>
      </c>
      <c r="M298" s="269">
        <f>'Table 4 Asset Cashflows'!K276</f>
        <v>0</v>
      </c>
      <c r="N298" s="453">
        <f>'Table 4 Asset Cashflows'!R276</f>
        <v>0</v>
      </c>
      <c r="O298" s="269">
        <f>'Table 4 Asset Cashflows'!O276</f>
        <v>0</v>
      </c>
      <c r="P298" s="453">
        <f>'Table 4 Asset Cashflows'!V276</f>
        <v>0</v>
      </c>
      <c r="Q298" s="269">
        <f>'Table 4 Asset Cashflows'!S276</f>
        <v>0</v>
      </c>
      <c r="R298" s="453">
        <f>'Table 4 Asset Cashflows'!Z276</f>
        <v>0</v>
      </c>
      <c r="S298" s="269">
        <f>'Table 4 Asset Cashflows'!W276</f>
        <v>0</v>
      </c>
      <c r="T298" s="453">
        <f>'Table 4 Asset Cashflows'!AD276</f>
        <v>0</v>
      </c>
      <c r="U298" s="269">
        <f>'Table 4 Asset Cashflows'!AA276</f>
        <v>0</v>
      </c>
    </row>
    <row r="299" spans="1:21" x14ac:dyDescent="0.25">
      <c r="A299" s="39">
        <v>259</v>
      </c>
      <c r="B299" s="42">
        <f>(1+_xlfn.XLOOKUP(INT(($A299-1)/12)+1,'ZC Curve'!$B$8:$B$107,'ZC Curve'!R$8:R$107,,0))^(1/12)-1</f>
        <v>0</v>
      </c>
      <c r="C299" s="42">
        <f>(1+_xlfn.XLOOKUP(INT(($A299-1)/12)+1,'ZC Curve'!$B$8:$B$107,'ZC Curve'!S$8:S$107,,0))^(1/12)-1</f>
        <v>0</v>
      </c>
      <c r="D299" s="42">
        <f>(1+_xlfn.XLOOKUP(INT(($A299-1)/12)+1,'ZC Curve'!$B$8:$B$107,'ZC Curve'!T$8:T$107,,0))^(1/12)-1</f>
        <v>0</v>
      </c>
      <c r="E299" s="43">
        <f t="shared" si="10"/>
        <v>1</v>
      </c>
      <c r="F299" s="43">
        <f t="shared" si="10"/>
        <v>1</v>
      </c>
      <c r="G299" s="450">
        <f t="shared" si="10"/>
        <v>1</v>
      </c>
      <c r="H299" s="453">
        <f>'Table 4 Asset Cashflows'!F277</f>
        <v>0</v>
      </c>
      <c r="I299" s="269">
        <f>'Table 4 Asset Cashflows'!C277</f>
        <v>0</v>
      </c>
      <c r="J299" s="453">
        <f>'Table 4 Asset Cashflows'!J277</f>
        <v>0</v>
      </c>
      <c r="K299" s="269">
        <f>'Table 4 Asset Cashflows'!G277</f>
        <v>0</v>
      </c>
      <c r="L299" s="453">
        <f>'Table 4 Asset Cashflows'!N277</f>
        <v>0</v>
      </c>
      <c r="M299" s="269">
        <f>'Table 4 Asset Cashflows'!K277</f>
        <v>0</v>
      </c>
      <c r="N299" s="453">
        <f>'Table 4 Asset Cashflows'!R277</f>
        <v>0</v>
      </c>
      <c r="O299" s="269">
        <f>'Table 4 Asset Cashflows'!O277</f>
        <v>0</v>
      </c>
      <c r="P299" s="453">
        <f>'Table 4 Asset Cashflows'!V277</f>
        <v>0</v>
      </c>
      <c r="Q299" s="269">
        <f>'Table 4 Asset Cashflows'!S277</f>
        <v>0</v>
      </c>
      <c r="R299" s="453">
        <f>'Table 4 Asset Cashflows'!Z277</f>
        <v>0</v>
      </c>
      <c r="S299" s="269">
        <f>'Table 4 Asset Cashflows'!W277</f>
        <v>0</v>
      </c>
      <c r="T299" s="453">
        <f>'Table 4 Asset Cashflows'!AD277</f>
        <v>0</v>
      </c>
      <c r="U299" s="269">
        <f>'Table 4 Asset Cashflows'!AA277</f>
        <v>0</v>
      </c>
    </row>
    <row r="300" spans="1:21" x14ac:dyDescent="0.25">
      <c r="A300" s="39">
        <v>260</v>
      </c>
      <c r="B300" s="42">
        <f>(1+_xlfn.XLOOKUP(INT(($A300-1)/12)+1,'ZC Curve'!$B$8:$B$107,'ZC Curve'!R$8:R$107,,0))^(1/12)-1</f>
        <v>0</v>
      </c>
      <c r="C300" s="42">
        <f>(1+_xlfn.XLOOKUP(INT(($A300-1)/12)+1,'ZC Curve'!$B$8:$B$107,'ZC Curve'!S$8:S$107,,0))^(1/12)-1</f>
        <v>0</v>
      </c>
      <c r="D300" s="42">
        <f>(1+_xlfn.XLOOKUP(INT(($A300-1)/12)+1,'ZC Curve'!$B$8:$B$107,'ZC Curve'!T$8:T$107,,0))^(1/12)-1</f>
        <v>0</v>
      </c>
      <c r="E300" s="43">
        <f t="shared" ref="E300:G363" si="11">E299/(1+B300)</f>
        <v>1</v>
      </c>
      <c r="F300" s="43">
        <f t="shared" si="11"/>
        <v>1</v>
      </c>
      <c r="G300" s="450">
        <f t="shared" si="11"/>
        <v>1</v>
      </c>
      <c r="H300" s="453">
        <f>'Table 4 Asset Cashflows'!F278</f>
        <v>0</v>
      </c>
      <c r="I300" s="269">
        <f>'Table 4 Asset Cashflows'!C278</f>
        <v>0</v>
      </c>
      <c r="J300" s="453">
        <f>'Table 4 Asset Cashflows'!J278</f>
        <v>0</v>
      </c>
      <c r="K300" s="269">
        <f>'Table 4 Asset Cashflows'!G278</f>
        <v>0</v>
      </c>
      <c r="L300" s="453">
        <f>'Table 4 Asset Cashflows'!N278</f>
        <v>0</v>
      </c>
      <c r="M300" s="269">
        <f>'Table 4 Asset Cashflows'!K278</f>
        <v>0</v>
      </c>
      <c r="N300" s="453">
        <f>'Table 4 Asset Cashflows'!R278</f>
        <v>0</v>
      </c>
      <c r="O300" s="269">
        <f>'Table 4 Asset Cashflows'!O278</f>
        <v>0</v>
      </c>
      <c r="P300" s="453">
        <f>'Table 4 Asset Cashflows'!V278</f>
        <v>0</v>
      </c>
      <c r="Q300" s="269">
        <f>'Table 4 Asset Cashflows'!S278</f>
        <v>0</v>
      </c>
      <c r="R300" s="453">
        <f>'Table 4 Asset Cashflows'!Z278</f>
        <v>0</v>
      </c>
      <c r="S300" s="269">
        <f>'Table 4 Asset Cashflows'!W278</f>
        <v>0</v>
      </c>
      <c r="T300" s="453">
        <f>'Table 4 Asset Cashflows'!AD278</f>
        <v>0</v>
      </c>
      <c r="U300" s="269">
        <f>'Table 4 Asset Cashflows'!AA278</f>
        <v>0</v>
      </c>
    </row>
    <row r="301" spans="1:21" x14ac:dyDescent="0.25">
      <c r="A301" s="39">
        <v>261</v>
      </c>
      <c r="B301" s="42">
        <f>(1+_xlfn.XLOOKUP(INT(($A301-1)/12)+1,'ZC Curve'!$B$8:$B$107,'ZC Curve'!R$8:R$107,,0))^(1/12)-1</f>
        <v>0</v>
      </c>
      <c r="C301" s="42">
        <f>(1+_xlfn.XLOOKUP(INT(($A301-1)/12)+1,'ZC Curve'!$B$8:$B$107,'ZC Curve'!S$8:S$107,,0))^(1/12)-1</f>
        <v>0</v>
      </c>
      <c r="D301" s="42">
        <f>(1+_xlfn.XLOOKUP(INT(($A301-1)/12)+1,'ZC Curve'!$B$8:$B$107,'ZC Curve'!T$8:T$107,,0))^(1/12)-1</f>
        <v>0</v>
      </c>
      <c r="E301" s="43">
        <f t="shared" si="11"/>
        <v>1</v>
      </c>
      <c r="F301" s="43">
        <f t="shared" si="11"/>
        <v>1</v>
      </c>
      <c r="G301" s="450">
        <f t="shared" si="11"/>
        <v>1</v>
      </c>
      <c r="H301" s="453">
        <f>'Table 4 Asset Cashflows'!F279</f>
        <v>0</v>
      </c>
      <c r="I301" s="269">
        <f>'Table 4 Asset Cashflows'!C279</f>
        <v>0</v>
      </c>
      <c r="J301" s="453">
        <f>'Table 4 Asset Cashflows'!J279</f>
        <v>0</v>
      </c>
      <c r="K301" s="269">
        <f>'Table 4 Asset Cashflows'!G279</f>
        <v>0</v>
      </c>
      <c r="L301" s="453">
        <f>'Table 4 Asset Cashflows'!N279</f>
        <v>0</v>
      </c>
      <c r="M301" s="269">
        <f>'Table 4 Asset Cashflows'!K279</f>
        <v>0</v>
      </c>
      <c r="N301" s="453">
        <f>'Table 4 Asset Cashflows'!R279</f>
        <v>0</v>
      </c>
      <c r="O301" s="269">
        <f>'Table 4 Asset Cashflows'!O279</f>
        <v>0</v>
      </c>
      <c r="P301" s="453">
        <f>'Table 4 Asset Cashflows'!V279</f>
        <v>0</v>
      </c>
      <c r="Q301" s="269">
        <f>'Table 4 Asset Cashflows'!S279</f>
        <v>0</v>
      </c>
      <c r="R301" s="453">
        <f>'Table 4 Asset Cashflows'!Z279</f>
        <v>0</v>
      </c>
      <c r="S301" s="269">
        <f>'Table 4 Asset Cashflows'!W279</f>
        <v>0</v>
      </c>
      <c r="T301" s="453">
        <f>'Table 4 Asset Cashflows'!AD279</f>
        <v>0</v>
      </c>
      <c r="U301" s="269">
        <f>'Table 4 Asset Cashflows'!AA279</f>
        <v>0</v>
      </c>
    </row>
    <row r="302" spans="1:21" x14ac:dyDescent="0.25">
      <c r="A302" s="39">
        <v>262</v>
      </c>
      <c r="B302" s="42">
        <f>(1+_xlfn.XLOOKUP(INT(($A302-1)/12)+1,'ZC Curve'!$B$8:$B$107,'ZC Curve'!R$8:R$107,,0))^(1/12)-1</f>
        <v>0</v>
      </c>
      <c r="C302" s="42">
        <f>(1+_xlfn.XLOOKUP(INT(($A302-1)/12)+1,'ZC Curve'!$B$8:$B$107,'ZC Curve'!S$8:S$107,,0))^(1/12)-1</f>
        <v>0</v>
      </c>
      <c r="D302" s="42">
        <f>(1+_xlfn.XLOOKUP(INT(($A302-1)/12)+1,'ZC Curve'!$B$8:$B$107,'ZC Curve'!T$8:T$107,,0))^(1/12)-1</f>
        <v>0</v>
      </c>
      <c r="E302" s="43">
        <f t="shared" si="11"/>
        <v>1</v>
      </c>
      <c r="F302" s="43">
        <f t="shared" si="11"/>
        <v>1</v>
      </c>
      <c r="G302" s="450">
        <f t="shared" si="11"/>
        <v>1</v>
      </c>
      <c r="H302" s="453">
        <f>'Table 4 Asset Cashflows'!F280</f>
        <v>0</v>
      </c>
      <c r="I302" s="269">
        <f>'Table 4 Asset Cashflows'!C280</f>
        <v>0</v>
      </c>
      <c r="J302" s="453">
        <f>'Table 4 Asset Cashflows'!J280</f>
        <v>0</v>
      </c>
      <c r="K302" s="269">
        <f>'Table 4 Asset Cashflows'!G280</f>
        <v>0</v>
      </c>
      <c r="L302" s="453">
        <f>'Table 4 Asset Cashflows'!N280</f>
        <v>0</v>
      </c>
      <c r="M302" s="269">
        <f>'Table 4 Asset Cashflows'!K280</f>
        <v>0</v>
      </c>
      <c r="N302" s="453">
        <f>'Table 4 Asset Cashflows'!R280</f>
        <v>0</v>
      </c>
      <c r="O302" s="269">
        <f>'Table 4 Asset Cashflows'!O280</f>
        <v>0</v>
      </c>
      <c r="P302" s="453">
        <f>'Table 4 Asset Cashflows'!V280</f>
        <v>0</v>
      </c>
      <c r="Q302" s="269">
        <f>'Table 4 Asset Cashflows'!S280</f>
        <v>0</v>
      </c>
      <c r="R302" s="453">
        <f>'Table 4 Asset Cashflows'!Z280</f>
        <v>0</v>
      </c>
      <c r="S302" s="269">
        <f>'Table 4 Asset Cashflows'!W280</f>
        <v>0</v>
      </c>
      <c r="T302" s="453">
        <f>'Table 4 Asset Cashflows'!AD280</f>
        <v>0</v>
      </c>
      <c r="U302" s="269">
        <f>'Table 4 Asset Cashflows'!AA280</f>
        <v>0</v>
      </c>
    </row>
    <row r="303" spans="1:21" x14ac:dyDescent="0.25">
      <c r="A303" s="39">
        <v>263</v>
      </c>
      <c r="B303" s="42">
        <f>(1+_xlfn.XLOOKUP(INT(($A303-1)/12)+1,'ZC Curve'!$B$8:$B$107,'ZC Curve'!R$8:R$107,,0))^(1/12)-1</f>
        <v>0</v>
      </c>
      <c r="C303" s="42">
        <f>(1+_xlfn.XLOOKUP(INT(($A303-1)/12)+1,'ZC Curve'!$B$8:$B$107,'ZC Curve'!S$8:S$107,,0))^(1/12)-1</f>
        <v>0</v>
      </c>
      <c r="D303" s="42">
        <f>(1+_xlfn.XLOOKUP(INT(($A303-1)/12)+1,'ZC Curve'!$B$8:$B$107,'ZC Curve'!T$8:T$107,,0))^(1/12)-1</f>
        <v>0</v>
      </c>
      <c r="E303" s="43">
        <f t="shared" si="11"/>
        <v>1</v>
      </c>
      <c r="F303" s="43">
        <f t="shared" si="11"/>
        <v>1</v>
      </c>
      <c r="G303" s="450">
        <f t="shared" si="11"/>
        <v>1</v>
      </c>
      <c r="H303" s="453">
        <f>'Table 4 Asset Cashflows'!F281</f>
        <v>0</v>
      </c>
      <c r="I303" s="269">
        <f>'Table 4 Asset Cashflows'!C281</f>
        <v>0</v>
      </c>
      <c r="J303" s="453">
        <f>'Table 4 Asset Cashflows'!J281</f>
        <v>0</v>
      </c>
      <c r="K303" s="269">
        <f>'Table 4 Asset Cashflows'!G281</f>
        <v>0</v>
      </c>
      <c r="L303" s="453">
        <f>'Table 4 Asset Cashflows'!N281</f>
        <v>0</v>
      </c>
      <c r="M303" s="269">
        <f>'Table 4 Asset Cashflows'!K281</f>
        <v>0</v>
      </c>
      <c r="N303" s="453">
        <f>'Table 4 Asset Cashflows'!R281</f>
        <v>0</v>
      </c>
      <c r="O303" s="269">
        <f>'Table 4 Asset Cashflows'!O281</f>
        <v>0</v>
      </c>
      <c r="P303" s="453">
        <f>'Table 4 Asset Cashflows'!V281</f>
        <v>0</v>
      </c>
      <c r="Q303" s="269">
        <f>'Table 4 Asset Cashflows'!S281</f>
        <v>0</v>
      </c>
      <c r="R303" s="453">
        <f>'Table 4 Asset Cashflows'!Z281</f>
        <v>0</v>
      </c>
      <c r="S303" s="269">
        <f>'Table 4 Asset Cashflows'!W281</f>
        <v>0</v>
      </c>
      <c r="T303" s="453">
        <f>'Table 4 Asset Cashflows'!AD281</f>
        <v>0</v>
      </c>
      <c r="U303" s="269">
        <f>'Table 4 Asset Cashflows'!AA281</f>
        <v>0</v>
      </c>
    </row>
    <row r="304" spans="1:21" x14ac:dyDescent="0.25">
      <c r="A304" s="39">
        <v>264</v>
      </c>
      <c r="B304" s="42">
        <f>(1+_xlfn.XLOOKUP(INT(($A304-1)/12)+1,'ZC Curve'!$B$8:$B$107,'ZC Curve'!R$8:R$107,,0))^(1/12)-1</f>
        <v>0</v>
      </c>
      <c r="C304" s="42">
        <f>(1+_xlfn.XLOOKUP(INT(($A304-1)/12)+1,'ZC Curve'!$B$8:$B$107,'ZC Curve'!S$8:S$107,,0))^(1/12)-1</f>
        <v>0</v>
      </c>
      <c r="D304" s="42">
        <f>(1+_xlfn.XLOOKUP(INT(($A304-1)/12)+1,'ZC Curve'!$B$8:$B$107,'ZC Curve'!T$8:T$107,,0))^(1/12)-1</f>
        <v>0</v>
      </c>
      <c r="E304" s="43">
        <f t="shared" si="11"/>
        <v>1</v>
      </c>
      <c r="F304" s="43">
        <f t="shared" si="11"/>
        <v>1</v>
      </c>
      <c r="G304" s="450">
        <f t="shared" si="11"/>
        <v>1</v>
      </c>
      <c r="H304" s="453">
        <f>'Table 4 Asset Cashflows'!F282</f>
        <v>0</v>
      </c>
      <c r="I304" s="269">
        <f>'Table 4 Asset Cashflows'!C282</f>
        <v>0</v>
      </c>
      <c r="J304" s="453">
        <f>'Table 4 Asset Cashflows'!J282</f>
        <v>0</v>
      </c>
      <c r="K304" s="269">
        <f>'Table 4 Asset Cashflows'!G282</f>
        <v>0</v>
      </c>
      <c r="L304" s="453">
        <f>'Table 4 Asset Cashflows'!N282</f>
        <v>0</v>
      </c>
      <c r="M304" s="269">
        <f>'Table 4 Asset Cashflows'!K282</f>
        <v>0</v>
      </c>
      <c r="N304" s="453">
        <f>'Table 4 Asset Cashflows'!R282</f>
        <v>0</v>
      </c>
      <c r="O304" s="269">
        <f>'Table 4 Asset Cashflows'!O282</f>
        <v>0</v>
      </c>
      <c r="P304" s="453">
        <f>'Table 4 Asset Cashflows'!V282</f>
        <v>0</v>
      </c>
      <c r="Q304" s="269">
        <f>'Table 4 Asset Cashflows'!S282</f>
        <v>0</v>
      </c>
      <c r="R304" s="453">
        <f>'Table 4 Asset Cashflows'!Z282</f>
        <v>0</v>
      </c>
      <c r="S304" s="269">
        <f>'Table 4 Asset Cashflows'!W282</f>
        <v>0</v>
      </c>
      <c r="T304" s="453">
        <f>'Table 4 Asset Cashflows'!AD282</f>
        <v>0</v>
      </c>
      <c r="U304" s="269">
        <f>'Table 4 Asset Cashflows'!AA282</f>
        <v>0</v>
      </c>
    </row>
    <row r="305" spans="1:21" x14ac:dyDescent="0.25">
      <c r="A305" s="39">
        <v>265</v>
      </c>
      <c r="B305" s="42">
        <f>(1+_xlfn.XLOOKUP(INT(($A305-1)/12)+1,'ZC Curve'!$B$8:$B$107,'ZC Curve'!R$8:R$107,,0))^(1/12)-1</f>
        <v>0</v>
      </c>
      <c r="C305" s="42">
        <f>(1+_xlfn.XLOOKUP(INT(($A305-1)/12)+1,'ZC Curve'!$B$8:$B$107,'ZC Curve'!S$8:S$107,,0))^(1/12)-1</f>
        <v>0</v>
      </c>
      <c r="D305" s="42">
        <f>(1+_xlfn.XLOOKUP(INT(($A305-1)/12)+1,'ZC Curve'!$B$8:$B$107,'ZC Curve'!T$8:T$107,,0))^(1/12)-1</f>
        <v>0</v>
      </c>
      <c r="E305" s="43">
        <f t="shared" si="11"/>
        <v>1</v>
      </c>
      <c r="F305" s="43">
        <f t="shared" si="11"/>
        <v>1</v>
      </c>
      <c r="G305" s="450">
        <f t="shared" si="11"/>
        <v>1</v>
      </c>
      <c r="H305" s="453">
        <f>'Table 4 Asset Cashflows'!F283</f>
        <v>0</v>
      </c>
      <c r="I305" s="269">
        <f>'Table 4 Asset Cashflows'!C283</f>
        <v>0</v>
      </c>
      <c r="J305" s="453">
        <f>'Table 4 Asset Cashflows'!J283</f>
        <v>0</v>
      </c>
      <c r="K305" s="269">
        <f>'Table 4 Asset Cashflows'!G283</f>
        <v>0</v>
      </c>
      <c r="L305" s="453">
        <f>'Table 4 Asset Cashflows'!N283</f>
        <v>0</v>
      </c>
      <c r="M305" s="269">
        <f>'Table 4 Asset Cashflows'!K283</f>
        <v>0</v>
      </c>
      <c r="N305" s="453">
        <f>'Table 4 Asset Cashflows'!R283</f>
        <v>0</v>
      </c>
      <c r="O305" s="269">
        <f>'Table 4 Asset Cashflows'!O283</f>
        <v>0</v>
      </c>
      <c r="P305" s="453">
        <f>'Table 4 Asset Cashflows'!V283</f>
        <v>0</v>
      </c>
      <c r="Q305" s="269">
        <f>'Table 4 Asset Cashflows'!S283</f>
        <v>0</v>
      </c>
      <c r="R305" s="453">
        <f>'Table 4 Asset Cashflows'!Z283</f>
        <v>0</v>
      </c>
      <c r="S305" s="269">
        <f>'Table 4 Asset Cashflows'!W283</f>
        <v>0</v>
      </c>
      <c r="T305" s="453">
        <f>'Table 4 Asset Cashflows'!AD283</f>
        <v>0</v>
      </c>
      <c r="U305" s="269">
        <f>'Table 4 Asset Cashflows'!AA283</f>
        <v>0</v>
      </c>
    </row>
    <row r="306" spans="1:21" x14ac:dyDescent="0.25">
      <c r="A306" s="39">
        <v>266</v>
      </c>
      <c r="B306" s="42">
        <f>(1+_xlfn.XLOOKUP(INT(($A306-1)/12)+1,'ZC Curve'!$B$8:$B$107,'ZC Curve'!R$8:R$107,,0))^(1/12)-1</f>
        <v>0</v>
      </c>
      <c r="C306" s="42">
        <f>(1+_xlfn.XLOOKUP(INT(($A306-1)/12)+1,'ZC Curve'!$B$8:$B$107,'ZC Curve'!S$8:S$107,,0))^(1/12)-1</f>
        <v>0</v>
      </c>
      <c r="D306" s="42">
        <f>(1+_xlfn.XLOOKUP(INT(($A306-1)/12)+1,'ZC Curve'!$B$8:$B$107,'ZC Curve'!T$8:T$107,,0))^(1/12)-1</f>
        <v>0</v>
      </c>
      <c r="E306" s="43">
        <f t="shared" si="11"/>
        <v>1</v>
      </c>
      <c r="F306" s="43">
        <f t="shared" si="11"/>
        <v>1</v>
      </c>
      <c r="G306" s="450">
        <f t="shared" si="11"/>
        <v>1</v>
      </c>
      <c r="H306" s="453">
        <f>'Table 4 Asset Cashflows'!F284</f>
        <v>0</v>
      </c>
      <c r="I306" s="269">
        <f>'Table 4 Asset Cashflows'!C284</f>
        <v>0</v>
      </c>
      <c r="J306" s="453">
        <f>'Table 4 Asset Cashflows'!J284</f>
        <v>0</v>
      </c>
      <c r="K306" s="269">
        <f>'Table 4 Asset Cashflows'!G284</f>
        <v>0</v>
      </c>
      <c r="L306" s="453">
        <f>'Table 4 Asset Cashflows'!N284</f>
        <v>0</v>
      </c>
      <c r="M306" s="269">
        <f>'Table 4 Asset Cashflows'!K284</f>
        <v>0</v>
      </c>
      <c r="N306" s="453">
        <f>'Table 4 Asset Cashflows'!R284</f>
        <v>0</v>
      </c>
      <c r="O306" s="269">
        <f>'Table 4 Asset Cashflows'!O284</f>
        <v>0</v>
      </c>
      <c r="P306" s="453">
        <f>'Table 4 Asset Cashflows'!V284</f>
        <v>0</v>
      </c>
      <c r="Q306" s="269">
        <f>'Table 4 Asset Cashflows'!S284</f>
        <v>0</v>
      </c>
      <c r="R306" s="453">
        <f>'Table 4 Asset Cashflows'!Z284</f>
        <v>0</v>
      </c>
      <c r="S306" s="269">
        <f>'Table 4 Asset Cashflows'!W284</f>
        <v>0</v>
      </c>
      <c r="T306" s="453">
        <f>'Table 4 Asset Cashflows'!AD284</f>
        <v>0</v>
      </c>
      <c r="U306" s="269">
        <f>'Table 4 Asset Cashflows'!AA284</f>
        <v>0</v>
      </c>
    </row>
    <row r="307" spans="1:21" x14ac:dyDescent="0.25">
      <c r="A307" s="39">
        <v>267</v>
      </c>
      <c r="B307" s="42">
        <f>(1+_xlfn.XLOOKUP(INT(($A307-1)/12)+1,'ZC Curve'!$B$8:$B$107,'ZC Curve'!R$8:R$107,,0))^(1/12)-1</f>
        <v>0</v>
      </c>
      <c r="C307" s="42">
        <f>(1+_xlfn.XLOOKUP(INT(($A307-1)/12)+1,'ZC Curve'!$B$8:$B$107,'ZC Curve'!S$8:S$107,,0))^(1/12)-1</f>
        <v>0</v>
      </c>
      <c r="D307" s="42">
        <f>(1+_xlfn.XLOOKUP(INT(($A307-1)/12)+1,'ZC Curve'!$B$8:$B$107,'ZC Curve'!T$8:T$107,,0))^(1/12)-1</f>
        <v>0</v>
      </c>
      <c r="E307" s="43">
        <f t="shared" si="11"/>
        <v>1</v>
      </c>
      <c r="F307" s="43">
        <f t="shared" si="11"/>
        <v>1</v>
      </c>
      <c r="G307" s="450">
        <f t="shared" si="11"/>
        <v>1</v>
      </c>
      <c r="H307" s="453">
        <f>'Table 4 Asset Cashflows'!F285</f>
        <v>0</v>
      </c>
      <c r="I307" s="269">
        <f>'Table 4 Asset Cashflows'!C285</f>
        <v>0</v>
      </c>
      <c r="J307" s="453">
        <f>'Table 4 Asset Cashflows'!J285</f>
        <v>0</v>
      </c>
      <c r="K307" s="269">
        <f>'Table 4 Asset Cashflows'!G285</f>
        <v>0</v>
      </c>
      <c r="L307" s="453">
        <f>'Table 4 Asset Cashflows'!N285</f>
        <v>0</v>
      </c>
      <c r="M307" s="269">
        <f>'Table 4 Asset Cashflows'!K285</f>
        <v>0</v>
      </c>
      <c r="N307" s="453">
        <f>'Table 4 Asset Cashflows'!R285</f>
        <v>0</v>
      </c>
      <c r="O307" s="269">
        <f>'Table 4 Asset Cashflows'!O285</f>
        <v>0</v>
      </c>
      <c r="P307" s="453">
        <f>'Table 4 Asset Cashflows'!V285</f>
        <v>0</v>
      </c>
      <c r="Q307" s="269">
        <f>'Table 4 Asset Cashflows'!S285</f>
        <v>0</v>
      </c>
      <c r="R307" s="453">
        <f>'Table 4 Asset Cashflows'!Z285</f>
        <v>0</v>
      </c>
      <c r="S307" s="269">
        <f>'Table 4 Asset Cashflows'!W285</f>
        <v>0</v>
      </c>
      <c r="T307" s="453">
        <f>'Table 4 Asset Cashflows'!AD285</f>
        <v>0</v>
      </c>
      <c r="U307" s="269">
        <f>'Table 4 Asset Cashflows'!AA285</f>
        <v>0</v>
      </c>
    </row>
    <row r="308" spans="1:21" x14ac:dyDescent="0.25">
      <c r="A308" s="39">
        <v>268</v>
      </c>
      <c r="B308" s="42">
        <f>(1+_xlfn.XLOOKUP(INT(($A308-1)/12)+1,'ZC Curve'!$B$8:$B$107,'ZC Curve'!R$8:R$107,,0))^(1/12)-1</f>
        <v>0</v>
      </c>
      <c r="C308" s="42">
        <f>(1+_xlfn.XLOOKUP(INT(($A308-1)/12)+1,'ZC Curve'!$B$8:$B$107,'ZC Curve'!S$8:S$107,,0))^(1/12)-1</f>
        <v>0</v>
      </c>
      <c r="D308" s="42">
        <f>(1+_xlfn.XLOOKUP(INT(($A308-1)/12)+1,'ZC Curve'!$B$8:$B$107,'ZC Curve'!T$8:T$107,,0))^(1/12)-1</f>
        <v>0</v>
      </c>
      <c r="E308" s="43">
        <f t="shared" si="11"/>
        <v>1</v>
      </c>
      <c r="F308" s="43">
        <f t="shared" si="11"/>
        <v>1</v>
      </c>
      <c r="G308" s="450">
        <f t="shared" si="11"/>
        <v>1</v>
      </c>
      <c r="H308" s="453">
        <f>'Table 4 Asset Cashflows'!F286</f>
        <v>0</v>
      </c>
      <c r="I308" s="269">
        <f>'Table 4 Asset Cashflows'!C286</f>
        <v>0</v>
      </c>
      <c r="J308" s="453">
        <f>'Table 4 Asset Cashflows'!J286</f>
        <v>0</v>
      </c>
      <c r="K308" s="269">
        <f>'Table 4 Asset Cashflows'!G286</f>
        <v>0</v>
      </c>
      <c r="L308" s="453">
        <f>'Table 4 Asset Cashflows'!N286</f>
        <v>0</v>
      </c>
      <c r="M308" s="269">
        <f>'Table 4 Asset Cashflows'!K286</f>
        <v>0</v>
      </c>
      <c r="N308" s="453">
        <f>'Table 4 Asset Cashflows'!R286</f>
        <v>0</v>
      </c>
      <c r="O308" s="269">
        <f>'Table 4 Asset Cashflows'!O286</f>
        <v>0</v>
      </c>
      <c r="P308" s="453">
        <f>'Table 4 Asset Cashflows'!V286</f>
        <v>0</v>
      </c>
      <c r="Q308" s="269">
        <f>'Table 4 Asset Cashflows'!S286</f>
        <v>0</v>
      </c>
      <c r="R308" s="453">
        <f>'Table 4 Asset Cashflows'!Z286</f>
        <v>0</v>
      </c>
      <c r="S308" s="269">
        <f>'Table 4 Asset Cashflows'!W286</f>
        <v>0</v>
      </c>
      <c r="T308" s="453">
        <f>'Table 4 Asset Cashflows'!AD286</f>
        <v>0</v>
      </c>
      <c r="U308" s="269">
        <f>'Table 4 Asset Cashflows'!AA286</f>
        <v>0</v>
      </c>
    </row>
    <row r="309" spans="1:21" x14ac:dyDescent="0.25">
      <c r="A309" s="39">
        <v>269</v>
      </c>
      <c r="B309" s="42">
        <f>(1+_xlfn.XLOOKUP(INT(($A309-1)/12)+1,'ZC Curve'!$B$8:$B$107,'ZC Curve'!R$8:R$107,,0))^(1/12)-1</f>
        <v>0</v>
      </c>
      <c r="C309" s="42">
        <f>(1+_xlfn.XLOOKUP(INT(($A309-1)/12)+1,'ZC Curve'!$B$8:$B$107,'ZC Curve'!S$8:S$107,,0))^(1/12)-1</f>
        <v>0</v>
      </c>
      <c r="D309" s="42">
        <f>(1+_xlfn.XLOOKUP(INT(($A309-1)/12)+1,'ZC Curve'!$B$8:$B$107,'ZC Curve'!T$8:T$107,,0))^(1/12)-1</f>
        <v>0</v>
      </c>
      <c r="E309" s="43">
        <f t="shared" si="11"/>
        <v>1</v>
      </c>
      <c r="F309" s="43">
        <f t="shared" si="11"/>
        <v>1</v>
      </c>
      <c r="G309" s="450">
        <f t="shared" si="11"/>
        <v>1</v>
      </c>
      <c r="H309" s="453">
        <f>'Table 4 Asset Cashflows'!F287</f>
        <v>0</v>
      </c>
      <c r="I309" s="269">
        <f>'Table 4 Asset Cashflows'!C287</f>
        <v>0</v>
      </c>
      <c r="J309" s="453">
        <f>'Table 4 Asset Cashflows'!J287</f>
        <v>0</v>
      </c>
      <c r="K309" s="269">
        <f>'Table 4 Asset Cashflows'!G287</f>
        <v>0</v>
      </c>
      <c r="L309" s="453">
        <f>'Table 4 Asset Cashflows'!N287</f>
        <v>0</v>
      </c>
      <c r="M309" s="269">
        <f>'Table 4 Asset Cashflows'!K287</f>
        <v>0</v>
      </c>
      <c r="N309" s="453">
        <f>'Table 4 Asset Cashflows'!R287</f>
        <v>0</v>
      </c>
      <c r="O309" s="269">
        <f>'Table 4 Asset Cashflows'!O287</f>
        <v>0</v>
      </c>
      <c r="P309" s="453">
        <f>'Table 4 Asset Cashflows'!V287</f>
        <v>0</v>
      </c>
      <c r="Q309" s="269">
        <f>'Table 4 Asset Cashflows'!S287</f>
        <v>0</v>
      </c>
      <c r="R309" s="453">
        <f>'Table 4 Asset Cashflows'!Z287</f>
        <v>0</v>
      </c>
      <c r="S309" s="269">
        <f>'Table 4 Asset Cashflows'!W287</f>
        <v>0</v>
      </c>
      <c r="T309" s="453">
        <f>'Table 4 Asset Cashflows'!AD287</f>
        <v>0</v>
      </c>
      <c r="U309" s="269">
        <f>'Table 4 Asset Cashflows'!AA287</f>
        <v>0</v>
      </c>
    </row>
    <row r="310" spans="1:21" x14ac:dyDescent="0.25">
      <c r="A310" s="39">
        <v>270</v>
      </c>
      <c r="B310" s="42">
        <f>(1+_xlfn.XLOOKUP(INT(($A310-1)/12)+1,'ZC Curve'!$B$8:$B$107,'ZC Curve'!R$8:R$107,,0))^(1/12)-1</f>
        <v>0</v>
      </c>
      <c r="C310" s="42">
        <f>(1+_xlfn.XLOOKUP(INT(($A310-1)/12)+1,'ZC Curve'!$B$8:$B$107,'ZC Curve'!S$8:S$107,,0))^(1/12)-1</f>
        <v>0</v>
      </c>
      <c r="D310" s="42">
        <f>(1+_xlfn.XLOOKUP(INT(($A310-1)/12)+1,'ZC Curve'!$B$8:$B$107,'ZC Curve'!T$8:T$107,,0))^(1/12)-1</f>
        <v>0</v>
      </c>
      <c r="E310" s="43">
        <f t="shared" si="11"/>
        <v>1</v>
      </c>
      <c r="F310" s="43">
        <f t="shared" si="11"/>
        <v>1</v>
      </c>
      <c r="G310" s="450">
        <f t="shared" si="11"/>
        <v>1</v>
      </c>
      <c r="H310" s="453">
        <f>'Table 4 Asset Cashflows'!F288</f>
        <v>0</v>
      </c>
      <c r="I310" s="269">
        <f>'Table 4 Asset Cashflows'!C288</f>
        <v>0</v>
      </c>
      <c r="J310" s="453">
        <f>'Table 4 Asset Cashflows'!J288</f>
        <v>0</v>
      </c>
      <c r="K310" s="269">
        <f>'Table 4 Asset Cashflows'!G288</f>
        <v>0</v>
      </c>
      <c r="L310" s="453">
        <f>'Table 4 Asset Cashflows'!N288</f>
        <v>0</v>
      </c>
      <c r="M310" s="269">
        <f>'Table 4 Asset Cashflows'!K288</f>
        <v>0</v>
      </c>
      <c r="N310" s="453">
        <f>'Table 4 Asset Cashflows'!R288</f>
        <v>0</v>
      </c>
      <c r="O310" s="269">
        <f>'Table 4 Asset Cashflows'!O288</f>
        <v>0</v>
      </c>
      <c r="P310" s="453">
        <f>'Table 4 Asset Cashflows'!V288</f>
        <v>0</v>
      </c>
      <c r="Q310" s="269">
        <f>'Table 4 Asset Cashflows'!S288</f>
        <v>0</v>
      </c>
      <c r="R310" s="453">
        <f>'Table 4 Asset Cashflows'!Z288</f>
        <v>0</v>
      </c>
      <c r="S310" s="269">
        <f>'Table 4 Asset Cashflows'!W288</f>
        <v>0</v>
      </c>
      <c r="T310" s="453">
        <f>'Table 4 Asset Cashflows'!AD288</f>
        <v>0</v>
      </c>
      <c r="U310" s="269">
        <f>'Table 4 Asset Cashflows'!AA288</f>
        <v>0</v>
      </c>
    </row>
    <row r="311" spans="1:21" x14ac:dyDescent="0.25">
      <c r="A311" s="39">
        <v>271</v>
      </c>
      <c r="B311" s="42">
        <f>(1+_xlfn.XLOOKUP(INT(($A311-1)/12)+1,'ZC Curve'!$B$8:$B$107,'ZC Curve'!R$8:R$107,,0))^(1/12)-1</f>
        <v>0</v>
      </c>
      <c r="C311" s="42">
        <f>(1+_xlfn.XLOOKUP(INT(($A311-1)/12)+1,'ZC Curve'!$B$8:$B$107,'ZC Curve'!S$8:S$107,,0))^(1/12)-1</f>
        <v>0</v>
      </c>
      <c r="D311" s="42">
        <f>(1+_xlfn.XLOOKUP(INT(($A311-1)/12)+1,'ZC Curve'!$B$8:$B$107,'ZC Curve'!T$8:T$107,,0))^(1/12)-1</f>
        <v>0</v>
      </c>
      <c r="E311" s="43">
        <f t="shared" si="11"/>
        <v>1</v>
      </c>
      <c r="F311" s="43">
        <f t="shared" si="11"/>
        <v>1</v>
      </c>
      <c r="G311" s="450">
        <f t="shared" si="11"/>
        <v>1</v>
      </c>
      <c r="H311" s="453">
        <f>'Table 4 Asset Cashflows'!F289</f>
        <v>0</v>
      </c>
      <c r="I311" s="269">
        <f>'Table 4 Asset Cashflows'!C289</f>
        <v>0</v>
      </c>
      <c r="J311" s="453">
        <f>'Table 4 Asset Cashflows'!J289</f>
        <v>0</v>
      </c>
      <c r="K311" s="269">
        <f>'Table 4 Asset Cashflows'!G289</f>
        <v>0</v>
      </c>
      <c r="L311" s="453">
        <f>'Table 4 Asset Cashflows'!N289</f>
        <v>0</v>
      </c>
      <c r="M311" s="269">
        <f>'Table 4 Asset Cashflows'!K289</f>
        <v>0</v>
      </c>
      <c r="N311" s="453">
        <f>'Table 4 Asset Cashflows'!R289</f>
        <v>0</v>
      </c>
      <c r="O311" s="269">
        <f>'Table 4 Asset Cashflows'!O289</f>
        <v>0</v>
      </c>
      <c r="P311" s="453">
        <f>'Table 4 Asset Cashflows'!V289</f>
        <v>0</v>
      </c>
      <c r="Q311" s="269">
        <f>'Table 4 Asset Cashflows'!S289</f>
        <v>0</v>
      </c>
      <c r="R311" s="453">
        <f>'Table 4 Asset Cashflows'!Z289</f>
        <v>0</v>
      </c>
      <c r="S311" s="269">
        <f>'Table 4 Asset Cashflows'!W289</f>
        <v>0</v>
      </c>
      <c r="T311" s="453">
        <f>'Table 4 Asset Cashflows'!AD289</f>
        <v>0</v>
      </c>
      <c r="U311" s="269">
        <f>'Table 4 Asset Cashflows'!AA289</f>
        <v>0</v>
      </c>
    </row>
    <row r="312" spans="1:21" x14ac:dyDescent="0.25">
      <c r="A312" s="39">
        <v>272</v>
      </c>
      <c r="B312" s="42">
        <f>(1+_xlfn.XLOOKUP(INT(($A312-1)/12)+1,'ZC Curve'!$B$8:$B$107,'ZC Curve'!R$8:R$107,,0))^(1/12)-1</f>
        <v>0</v>
      </c>
      <c r="C312" s="42">
        <f>(1+_xlfn.XLOOKUP(INT(($A312-1)/12)+1,'ZC Curve'!$B$8:$B$107,'ZC Curve'!S$8:S$107,,0))^(1/12)-1</f>
        <v>0</v>
      </c>
      <c r="D312" s="42">
        <f>(1+_xlfn.XLOOKUP(INT(($A312-1)/12)+1,'ZC Curve'!$B$8:$B$107,'ZC Curve'!T$8:T$107,,0))^(1/12)-1</f>
        <v>0</v>
      </c>
      <c r="E312" s="43">
        <f t="shared" si="11"/>
        <v>1</v>
      </c>
      <c r="F312" s="43">
        <f t="shared" si="11"/>
        <v>1</v>
      </c>
      <c r="G312" s="450">
        <f t="shared" si="11"/>
        <v>1</v>
      </c>
      <c r="H312" s="453">
        <f>'Table 4 Asset Cashflows'!F290</f>
        <v>0</v>
      </c>
      <c r="I312" s="269">
        <f>'Table 4 Asset Cashflows'!C290</f>
        <v>0</v>
      </c>
      <c r="J312" s="453">
        <f>'Table 4 Asset Cashflows'!J290</f>
        <v>0</v>
      </c>
      <c r="K312" s="269">
        <f>'Table 4 Asset Cashflows'!G290</f>
        <v>0</v>
      </c>
      <c r="L312" s="453">
        <f>'Table 4 Asset Cashflows'!N290</f>
        <v>0</v>
      </c>
      <c r="M312" s="269">
        <f>'Table 4 Asset Cashflows'!K290</f>
        <v>0</v>
      </c>
      <c r="N312" s="453">
        <f>'Table 4 Asset Cashflows'!R290</f>
        <v>0</v>
      </c>
      <c r="O312" s="269">
        <f>'Table 4 Asset Cashflows'!O290</f>
        <v>0</v>
      </c>
      <c r="P312" s="453">
        <f>'Table 4 Asset Cashflows'!V290</f>
        <v>0</v>
      </c>
      <c r="Q312" s="269">
        <f>'Table 4 Asset Cashflows'!S290</f>
        <v>0</v>
      </c>
      <c r="R312" s="453">
        <f>'Table 4 Asset Cashflows'!Z290</f>
        <v>0</v>
      </c>
      <c r="S312" s="269">
        <f>'Table 4 Asset Cashflows'!W290</f>
        <v>0</v>
      </c>
      <c r="T312" s="453">
        <f>'Table 4 Asset Cashflows'!AD290</f>
        <v>0</v>
      </c>
      <c r="U312" s="269">
        <f>'Table 4 Asset Cashflows'!AA290</f>
        <v>0</v>
      </c>
    </row>
    <row r="313" spans="1:21" x14ac:dyDescent="0.25">
      <c r="A313" s="39">
        <v>273</v>
      </c>
      <c r="B313" s="42">
        <f>(1+_xlfn.XLOOKUP(INT(($A313-1)/12)+1,'ZC Curve'!$B$8:$B$107,'ZC Curve'!R$8:R$107,,0))^(1/12)-1</f>
        <v>0</v>
      </c>
      <c r="C313" s="42">
        <f>(1+_xlfn.XLOOKUP(INT(($A313-1)/12)+1,'ZC Curve'!$B$8:$B$107,'ZC Curve'!S$8:S$107,,0))^(1/12)-1</f>
        <v>0</v>
      </c>
      <c r="D313" s="42">
        <f>(1+_xlfn.XLOOKUP(INT(($A313-1)/12)+1,'ZC Curve'!$B$8:$B$107,'ZC Curve'!T$8:T$107,,0))^(1/12)-1</f>
        <v>0</v>
      </c>
      <c r="E313" s="43">
        <f t="shared" si="11"/>
        <v>1</v>
      </c>
      <c r="F313" s="43">
        <f t="shared" si="11"/>
        <v>1</v>
      </c>
      <c r="G313" s="450">
        <f t="shared" si="11"/>
        <v>1</v>
      </c>
      <c r="H313" s="453">
        <f>'Table 4 Asset Cashflows'!F291</f>
        <v>0</v>
      </c>
      <c r="I313" s="269">
        <f>'Table 4 Asset Cashflows'!C291</f>
        <v>0</v>
      </c>
      <c r="J313" s="453">
        <f>'Table 4 Asset Cashflows'!J291</f>
        <v>0</v>
      </c>
      <c r="K313" s="269">
        <f>'Table 4 Asset Cashflows'!G291</f>
        <v>0</v>
      </c>
      <c r="L313" s="453">
        <f>'Table 4 Asset Cashflows'!N291</f>
        <v>0</v>
      </c>
      <c r="M313" s="269">
        <f>'Table 4 Asset Cashflows'!K291</f>
        <v>0</v>
      </c>
      <c r="N313" s="453">
        <f>'Table 4 Asset Cashflows'!R291</f>
        <v>0</v>
      </c>
      <c r="O313" s="269">
        <f>'Table 4 Asset Cashflows'!O291</f>
        <v>0</v>
      </c>
      <c r="P313" s="453">
        <f>'Table 4 Asset Cashflows'!V291</f>
        <v>0</v>
      </c>
      <c r="Q313" s="269">
        <f>'Table 4 Asset Cashflows'!S291</f>
        <v>0</v>
      </c>
      <c r="R313" s="453">
        <f>'Table 4 Asset Cashflows'!Z291</f>
        <v>0</v>
      </c>
      <c r="S313" s="269">
        <f>'Table 4 Asset Cashflows'!W291</f>
        <v>0</v>
      </c>
      <c r="T313" s="453">
        <f>'Table 4 Asset Cashflows'!AD291</f>
        <v>0</v>
      </c>
      <c r="U313" s="269">
        <f>'Table 4 Asset Cashflows'!AA291</f>
        <v>0</v>
      </c>
    </row>
    <row r="314" spans="1:21" x14ac:dyDescent="0.25">
      <c r="A314" s="39">
        <v>274</v>
      </c>
      <c r="B314" s="42">
        <f>(1+_xlfn.XLOOKUP(INT(($A314-1)/12)+1,'ZC Curve'!$B$8:$B$107,'ZC Curve'!R$8:R$107,,0))^(1/12)-1</f>
        <v>0</v>
      </c>
      <c r="C314" s="42">
        <f>(1+_xlfn.XLOOKUP(INT(($A314-1)/12)+1,'ZC Curve'!$B$8:$B$107,'ZC Curve'!S$8:S$107,,0))^(1/12)-1</f>
        <v>0</v>
      </c>
      <c r="D314" s="42">
        <f>(1+_xlfn.XLOOKUP(INT(($A314-1)/12)+1,'ZC Curve'!$B$8:$B$107,'ZC Curve'!T$8:T$107,,0))^(1/12)-1</f>
        <v>0</v>
      </c>
      <c r="E314" s="43">
        <f t="shared" si="11"/>
        <v>1</v>
      </c>
      <c r="F314" s="43">
        <f t="shared" si="11"/>
        <v>1</v>
      </c>
      <c r="G314" s="450">
        <f t="shared" si="11"/>
        <v>1</v>
      </c>
      <c r="H314" s="453">
        <f>'Table 4 Asset Cashflows'!F292</f>
        <v>0</v>
      </c>
      <c r="I314" s="269">
        <f>'Table 4 Asset Cashflows'!C292</f>
        <v>0</v>
      </c>
      <c r="J314" s="453">
        <f>'Table 4 Asset Cashflows'!J292</f>
        <v>0</v>
      </c>
      <c r="K314" s="269">
        <f>'Table 4 Asset Cashflows'!G292</f>
        <v>0</v>
      </c>
      <c r="L314" s="453">
        <f>'Table 4 Asset Cashflows'!N292</f>
        <v>0</v>
      </c>
      <c r="M314" s="269">
        <f>'Table 4 Asset Cashflows'!K292</f>
        <v>0</v>
      </c>
      <c r="N314" s="453">
        <f>'Table 4 Asset Cashflows'!R292</f>
        <v>0</v>
      </c>
      <c r="O314" s="269">
        <f>'Table 4 Asset Cashflows'!O292</f>
        <v>0</v>
      </c>
      <c r="P314" s="453">
        <f>'Table 4 Asset Cashflows'!V292</f>
        <v>0</v>
      </c>
      <c r="Q314" s="269">
        <f>'Table 4 Asset Cashflows'!S292</f>
        <v>0</v>
      </c>
      <c r="R314" s="453">
        <f>'Table 4 Asset Cashflows'!Z292</f>
        <v>0</v>
      </c>
      <c r="S314" s="269">
        <f>'Table 4 Asset Cashflows'!W292</f>
        <v>0</v>
      </c>
      <c r="T314" s="453">
        <f>'Table 4 Asset Cashflows'!AD292</f>
        <v>0</v>
      </c>
      <c r="U314" s="269">
        <f>'Table 4 Asset Cashflows'!AA292</f>
        <v>0</v>
      </c>
    </row>
    <row r="315" spans="1:21" x14ac:dyDescent="0.25">
      <c r="A315" s="39">
        <v>275</v>
      </c>
      <c r="B315" s="42">
        <f>(1+_xlfn.XLOOKUP(INT(($A315-1)/12)+1,'ZC Curve'!$B$8:$B$107,'ZC Curve'!R$8:R$107,,0))^(1/12)-1</f>
        <v>0</v>
      </c>
      <c r="C315" s="42">
        <f>(1+_xlfn.XLOOKUP(INT(($A315-1)/12)+1,'ZC Curve'!$B$8:$B$107,'ZC Curve'!S$8:S$107,,0))^(1/12)-1</f>
        <v>0</v>
      </c>
      <c r="D315" s="42">
        <f>(1+_xlfn.XLOOKUP(INT(($A315-1)/12)+1,'ZC Curve'!$B$8:$B$107,'ZC Curve'!T$8:T$107,,0))^(1/12)-1</f>
        <v>0</v>
      </c>
      <c r="E315" s="43">
        <f t="shared" si="11"/>
        <v>1</v>
      </c>
      <c r="F315" s="43">
        <f t="shared" si="11"/>
        <v>1</v>
      </c>
      <c r="G315" s="450">
        <f t="shared" si="11"/>
        <v>1</v>
      </c>
      <c r="H315" s="453">
        <f>'Table 4 Asset Cashflows'!F293</f>
        <v>0</v>
      </c>
      <c r="I315" s="269">
        <f>'Table 4 Asset Cashflows'!C293</f>
        <v>0</v>
      </c>
      <c r="J315" s="453">
        <f>'Table 4 Asset Cashflows'!J293</f>
        <v>0</v>
      </c>
      <c r="K315" s="269">
        <f>'Table 4 Asset Cashflows'!G293</f>
        <v>0</v>
      </c>
      <c r="L315" s="453">
        <f>'Table 4 Asset Cashflows'!N293</f>
        <v>0</v>
      </c>
      <c r="M315" s="269">
        <f>'Table 4 Asset Cashflows'!K293</f>
        <v>0</v>
      </c>
      <c r="N315" s="453">
        <f>'Table 4 Asset Cashflows'!R293</f>
        <v>0</v>
      </c>
      <c r="O315" s="269">
        <f>'Table 4 Asset Cashflows'!O293</f>
        <v>0</v>
      </c>
      <c r="P315" s="453">
        <f>'Table 4 Asset Cashflows'!V293</f>
        <v>0</v>
      </c>
      <c r="Q315" s="269">
        <f>'Table 4 Asset Cashflows'!S293</f>
        <v>0</v>
      </c>
      <c r="R315" s="453">
        <f>'Table 4 Asset Cashflows'!Z293</f>
        <v>0</v>
      </c>
      <c r="S315" s="269">
        <f>'Table 4 Asset Cashflows'!W293</f>
        <v>0</v>
      </c>
      <c r="T315" s="453">
        <f>'Table 4 Asset Cashflows'!AD293</f>
        <v>0</v>
      </c>
      <c r="U315" s="269">
        <f>'Table 4 Asset Cashflows'!AA293</f>
        <v>0</v>
      </c>
    </row>
    <row r="316" spans="1:21" x14ac:dyDescent="0.25">
      <c r="A316" s="39">
        <v>276</v>
      </c>
      <c r="B316" s="42">
        <f>(1+_xlfn.XLOOKUP(INT(($A316-1)/12)+1,'ZC Curve'!$B$8:$B$107,'ZC Curve'!R$8:R$107,,0))^(1/12)-1</f>
        <v>0</v>
      </c>
      <c r="C316" s="42">
        <f>(1+_xlfn.XLOOKUP(INT(($A316-1)/12)+1,'ZC Curve'!$B$8:$B$107,'ZC Curve'!S$8:S$107,,0))^(1/12)-1</f>
        <v>0</v>
      </c>
      <c r="D316" s="42">
        <f>(1+_xlfn.XLOOKUP(INT(($A316-1)/12)+1,'ZC Curve'!$B$8:$B$107,'ZC Curve'!T$8:T$107,,0))^(1/12)-1</f>
        <v>0</v>
      </c>
      <c r="E316" s="43">
        <f t="shared" si="11"/>
        <v>1</v>
      </c>
      <c r="F316" s="43">
        <f t="shared" si="11"/>
        <v>1</v>
      </c>
      <c r="G316" s="450">
        <f t="shared" si="11"/>
        <v>1</v>
      </c>
      <c r="H316" s="453">
        <f>'Table 4 Asset Cashflows'!F294</f>
        <v>0</v>
      </c>
      <c r="I316" s="269">
        <f>'Table 4 Asset Cashflows'!C294</f>
        <v>0</v>
      </c>
      <c r="J316" s="453">
        <f>'Table 4 Asset Cashflows'!J294</f>
        <v>0</v>
      </c>
      <c r="K316" s="269">
        <f>'Table 4 Asset Cashflows'!G294</f>
        <v>0</v>
      </c>
      <c r="L316" s="453">
        <f>'Table 4 Asset Cashflows'!N294</f>
        <v>0</v>
      </c>
      <c r="M316" s="269">
        <f>'Table 4 Asset Cashflows'!K294</f>
        <v>0</v>
      </c>
      <c r="N316" s="453">
        <f>'Table 4 Asset Cashflows'!R294</f>
        <v>0</v>
      </c>
      <c r="O316" s="269">
        <f>'Table 4 Asset Cashflows'!O294</f>
        <v>0</v>
      </c>
      <c r="P316" s="453">
        <f>'Table 4 Asset Cashflows'!V294</f>
        <v>0</v>
      </c>
      <c r="Q316" s="269">
        <f>'Table 4 Asset Cashflows'!S294</f>
        <v>0</v>
      </c>
      <c r="R316" s="453">
        <f>'Table 4 Asset Cashflows'!Z294</f>
        <v>0</v>
      </c>
      <c r="S316" s="269">
        <f>'Table 4 Asset Cashflows'!W294</f>
        <v>0</v>
      </c>
      <c r="T316" s="453">
        <f>'Table 4 Asset Cashflows'!AD294</f>
        <v>0</v>
      </c>
      <c r="U316" s="269">
        <f>'Table 4 Asset Cashflows'!AA294</f>
        <v>0</v>
      </c>
    </row>
    <row r="317" spans="1:21" x14ac:dyDescent="0.25">
      <c r="A317" s="39">
        <v>277</v>
      </c>
      <c r="B317" s="42">
        <f>(1+_xlfn.XLOOKUP(INT(($A317-1)/12)+1,'ZC Curve'!$B$8:$B$107,'ZC Curve'!R$8:R$107,,0))^(1/12)-1</f>
        <v>0</v>
      </c>
      <c r="C317" s="42">
        <f>(1+_xlfn.XLOOKUP(INT(($A317-1)/12)+1,'ZC Curve'!$B$8:$B$107,'ZC Curve'!S$8:S$107,,0))^(1/12)-1</f>
        <v>0</v>
      </c>
      <c r="D317" s="42">
        <f>(1+_xlfn.XLOOKUP(INT(($A317-1)/12)+1,'ZC Curve'!$B$8:$B$107,'ZC Curve'!T$8:T$107,,0))^(1/12)-1</f>
        <v>0</v>
      </c>
      <c r="E317" s="43">
        <f t="shared" si="11"/>
        <v>1</v>
      </c>
      <c r="F317" s="43">
        <f t="shared" si="11"/>
        <v>1</v>
      </c>
      <c r="G317" s="450">
        <f t="shared" si="11"/>
        <v>1</v>
      </c>
      <c r="H317" s="453">
        <f>'Table 4 Asset Cashflows'!F295</f>
        <v>0</v>
      </c>
      <c r="I317" s="269">
        <f>'Table 4 Asset Cashflows'!C295</f>
        <v>0</v>
      </c>
      <c r="J317" s="453">
        <f>'Table 4 Asset Cashflows'!J295</f>
        <v>0</v>
      </c>
      <c r="K317" s="269">
        <f>'Table 4 Asset Cashflows'!G295</f>
        <v>0</v>
      </c>
      <c r="L317" s="453">
        <f>'Table 4 Asset Cashflows'!N295</f>
        <v>0</v>
      </c>
      <c r="M317" s="269">
        <f>'Table 4 Asset Cashflows'!K295</f>
        <v>0</v>
      </c>
      <c r="N317" s="453">
        <f>'Table 4 Asset Cashflows'!R295</f>
        <v>0</v>
      </c>
      <c r="O317" s="269">
        <f>'Table 4 Asset Cashflows'!O295</f>
        <v>0</v>
      </c>
      <c r="P317" s="453">
        <f>'Table 4 Asset Cashflows'!V295</f>
        <v>0</v>
      </c>
      <c r="Q317" s="269">
        <f>'Table 4 Asset Cashflows'!S295</f>
        <v>0</v>
      </c>
      <c r="R317" s="453">
        <f>'Table 4 Asset Cashflows'!Z295</f>
        <v>0</v>
      </c>
      <c r="S317" s="269">
        <f>'Table 4 Asset Cashflows'!W295</f>
        <v>0</v>
      </c>
      <c r="T317" s="453">
        <f>'Table 4 Asset Cashflows'!AD295</f>
        <v>0</v>
      </c>
      <c r="U317" s="269">
        <f>'Table 4 Asset Cashflows'!AA295</f>
        <v>0</v>
      </c>
    </row>
    <row r="318" spans="1:21" x14ac:dyDescent="0.25">
      <c r="A318" s="39">
        <v>278</v>
      </c>
      <c r="B318" s="42">
        <f>(1+_xlfn.XLOOKUP(INT(($A318-1)/12)+1,'ZC Curve'!$B$8:$B$107,'ZC Curve'!R$8:R$107,,0))^(1/12)-1</f>
        <v>0</v>
      </c>
      <c r="C318" s="42">
        <f>(1+_xlfn.XLOOKUP(INT(($A318-1)/12)+1,'ZC Curve'!$B$8:$B$107,'ZC Curve'!S$8:S$107,,0))^(1/12)-1</f>
        <v>0</v>
      </c>
      <c r="D318" s="42">
        <f>(1+_xlfn.XLOOKUP(INT(($A318-1)/12)+1,'ZC Curve'!$B$8:$B$107,'ZC Curve'!T$8:T$107,,0))^(1/12)-1</f>
        <v>0</v>
      </c>
      <c r="E318" s="43">
        <f t="shared" si="11"/>
        <v>1</v>
      </c>
      <c r="F318" s="43">
        <f t="shared" si="11"/>
        <v>1</v>
      </c>
      <c r="G318" s="450">
        <f t="shared" si="11"/>
        <v>1</v>
      </c>
      <c r="H318" s="453">
        <f>'Table 4 Asset Cashflows'!F296</f>
        <v>0</v>
      </c>
      <c r="I318" s="269">
        <f>'Table 4 Asset Cashflows'!C296</f>
        <v>0</v>
      </c>
      <c r="J318" s="453">
        <f>'Table 4 Asset Cashflows'!J296</f>
        <v>0</v>
      </c>
      <c r="K318" s="269">
        <f>'Table 4 Asset Cashflows'!G296</f>
        <v>0</v>
      </c>
      <c r="L318" s="453">
        <f>'Table 4 Asset Cashflows'!N296</f>
        <v>0</v>
      </c>
      <c r="M318" s="269">
        <f>'Table 4 Asset Cashflows'!K296</f>
        <v>0</v>
      </c>
      <c r="N318" s="453">
        <f>'Table 4 Asset Cashflows'!R296</f>
        <v>0</v>
      </c>
      <c r="O318" s="269">
        <f>'Table 4 Asset Cashflows'!O296</f>
        <v>0</v>
      </c>
      <c r="P318" s="453">
        <f>'Table 4 Asset Cashflows'!V296</f>
        <v>0</v>
      </c>
      <c r="Q318" s="269">
        <f>'Table 4 Asset Cashflows'!S296</f>
        <v>0</v>
      </c>
      <c r="R318" s="453">
        <f>'Table 4 Asset Cashflows'!Z296</f>
        <v>0</v>
      </c>
      <c r="S318" s="269">
        <f>'Table 4 Asset Cashflows'!W296</f>
        <v>0</v>
      </c>
      <c r="T318" s="453">
        <f>'Table 4 Asset Cashflows'!AD296</f>
        <v>0</v>
      </c>
      <c r="U318" s="269">
        <f>'Table 4 Asset Cashflows'!AA296</f>
        <v>0</v>
      </c>
    </row>
    <row r="319" spans="1:21" x14ac:dyDescent="0.25">
      <c r="A319" s="39">
        <v>279</v>
      </c>
      <c r="B319" s="42">
        <f>(1+_xlfn.XLOOKUP(INT(($A319-1)/12)+1,'ZC Curve'!$B$8:$B$107,'ZC Curve'!R$8:R$107,,0))^(1/12)-1</f>
        <v>0</v>
      </c>
      <c r="C319" s="42">
        <f>(1+_xlfn.XLOOKUP(INT(($A319-1)/12)+1,'ZC Curve'!$B$8:$B$107,'ZC Curve'!S$8:S$107,,0))^(1/12)-1</f>
        <v>0</v>
      </c>
      <c r="D319" s="42">
        <f>(1+_xlfn.XLOOKUP(INT(($A319-1)/12)+1,'ZC Curve'!$B$8:$B$107,'ZC Curve'!T$8:T$107,,0))^(1/12)-1</f>
        <v>0</v>
      </c>
      <c r="E319" s="43">
        <f t="shared" si="11"/>
        <v>1</v>
      </c>
      <c r="F319" s="43">
        <f t="shared" si="11"/>
        <v>1</v>
      </c>
      <c r="G319" s="450">
        <f t="shared" si="11"/>
        <v>1</v>
      </c>
      <c r="H319" s="453">
        <f>'Table 4 Asset Cashflows'!F297</f>
        <v>0</v>
      </c>
      <c r="I319" s="269">
        <f>'Table 4 Asset Cashflows'!C297</f>
        <v>0</v>
      </c>
      <c r="J319" s="453">
        <f>'Table 4 Asset Cashflows'!J297</f>
        <v>0</v>
      </c>
      <c r="K319" s="269">
        <f>'Table 4 Asset Cashflows'!G297</f>
        <v>0</v>
      </c>
      <c r="L319" s="453">
        <f>'Table 4 Asset Cashflows'!N297</f>
        <v>0</v>
      </c>
      <c r="M319" s="269">
        <f>'Table 4 Asset Cashflows'!K297</f>
        <v>0</v>
      </c>
      <c r="N319" s="453">
        <f>'Table 4 Asset Cashflows'!R297</f>
        <v>0</v>
      </c>
      <c r="O319" s="269">
        <f>'Table 4 Asset Cashflows'!O297</f>
        <v>0</v>
      </c>
      <c r="P319" s="453">
        <f>'Table 4 Asset Cashflows'!V297</f>
        <v>0</v>
      </c>
      <c r="Q319" s="269">
        <f>'Table 4 Asset Cashflows'!S297</f>
        <v>0</v>
      </c>
      <c r="R319" s="453">
        <f>'Table 4 Asset Cashflows'!Z297</f>
        <v>0</v>
      </c>
      <c r="S319" s="269">
        <f>'Table 4 Asset Cashflows'!W297</f>
        <v>0</v>
      </c>
      <c r="T319" s="453">
        <f>'Table 4 Asset Cashflows'!AD297</f>
        <v>0</v>
      </c>
      <c r="U319" s="269">
        <f>'Table 4 Asset Cashflows'!AA297</f>
        <v>0</v>
      </c>
    </row>
    <row r="320" spans="1:21" x14ac:dyDescent="0.25">
      <c r="A320" s="39">
        <v>280</v>
      </c>
      <c r="B320" s="42">
        <f>(1+_xlfn.XLOOKUP(INT(($A320-1)/12)+1,'ZC Curve'!$B$8:$B$107,'ZC Curve'!R$8:R$107,,0))^(1/12)-1</f>
        <v>0</v>
      </c>
      <c r="C320" s="42">
        <f>(1+_xlfn.XLOOKUP(INT(($A320-1)/12)+1,'ZC Curve'!$B$8:$B$107,'ZC Curve'!S$8:S$107,,0))^(1/12)-1</f>
        <v>0</v>
      </c>
      <c r="D320" s="42">
        <f>(1+_xlfn.XLOOKUP(INT(($A320-1)/12)+1,'ZC Curve'!$B$8:$B$107,'ZC Curve'!T$8:T$107,,0))^(1/12)-1</f>
        <v>0</v>
      </c>
      <c r="E320" s="43">
        <f t="shared" si="11"/>
        <v>1</v>
      </c>
      <c r="F320" s="43">
        <f t="shared" si="11"/>
        <v>1</v>
      </c>
      <c r="G320" s="450">
        <f t="shared" si="11"/>
        <v>1</v>
      </c>
      <c r="H320" s="453">
        <f>'Table 4 Asset Cashflows'!F298</f>
        <v>0</v>
      </c>
      <c r="I320" s="269">
        <f>'Table 4 Asset Cashflows'!C298</f>
        <v>0</v>
      </c>
      <c r="J320" s="453">
        <f>'Table 4 Asset Cashflows'!J298</f>
        <v>0</v>
      </c>
      <c r="K320" s="269">
        <f>'Table 4 Asset Cashflows'!G298</f>
        <v>0</v>
      </c>
      <c r="L320" s="453">
        <f>'Table 4 Asset Cashflows'!N298</f>
        <v>0</v>
      </c>
      <c r="M320" s="269">
        <f>'Table 4 Asset Cashflows'!K298</f>
        <v>0</v>
      </c>
      <c r="N320" s="453">
        <f>'Table 4 Asset Cashflows'!R298</f>
        <v>0</v>
      </c>
      <c r="O320" s="269">
        <f>'Table 4 Asset Cashflows'!O298</f>
        <v>0</v>
      </c>
      <c r="P320" s="453">
        <f>'Table 4 Asset Cashflows'!V298</f>
        <v>0</v>
      </c>
      <c r="Q320" s="269">
        <f>'Table 4 Asset Cashflows'!S298</f>
        <v>0</v>
      </c>
      <c r="R320" s="453">
        <f>'Table 4 Asset Cashflows'!Z298</f>
        <v>0</v>
      </c>
      <c r="S320" s="269">
        <f>'Table 4 Asset Cashflows'!W298</f>
        <v>0</v>
      </c>
      <c r="T320" s="453">
        <f>'Table 4 Asset Cashflows'!AD298</f>
        <v>0</v>
      </c>
      <c r="U320" s="269">
        <f>'Table 4 Asset Cashflows'!AA298</f>
        <v>0</v>
      </c>
    </row>
    <row r="321" spans="1:21" x14ac:dyDescent="0.25">
      <c r="A321" s="39">
        <v>281</v>
      </c>
      <c r="B321" s="42">
        <f>(1+_xlfn.XLOOKUP(INT(($A321-1)/12)+1,'ZC Curve'!$B$8:$B$107,'ZC Curve'!R$8:R$107,,0))^(1/12)-1</f>
        <v>0</v>
      </c>
      <c r="C321" s="42">
        <f>(1+_xlfn.XLOOKUP(INT(($A321-1)/12)+1,'ZC Curve'!$B$8:$B$107,'ZC Curve'!S$8:S$107,,0))^(1/12)-1</f>
        <v>0</v>
      </c>
      <c r="D321" s="42">
        <f>(1+_xlfn.XLOOKUP(INT(($A321-1)/12)+1,'ZC Curve'!$B$8:$B$107,'ZC Curve'!T$8:T$107,,0))^(1/12)-1</f>
        <v>0</v>
      </c>
      <c r="E321" s="43">
        <f t="shared" si="11"/>
        <v>1</v>
      </c>
      <c r="F321" s="43">
        <f t="shared" si="11"/>
        <v>1</v>
      </c>
      <c r="G321" s="450">
        <f t="shared" si="11"/>
        <v>1</v>
      </c>
      <c r="H321" s="453">
        <f>'Table 4 Asset Cashflows'!F299</f>
        <v>0</v>
      </c>
      <c r="I321" s="269">
        <f>'Table 4 Asset Cashflows'!C299</f>
        <v>0</v>
      </c>
      <c r="J321" s="453">
        <f>'Table 4 Asset Cashflows'!J299</f>
        <v>0</v>
      </c>
      <c r="K321" s="269">
        <f>'Table 4 Asset Cashflows'!G299</f>
        <v>0</v>
      </c>
      <c r="L321" s="453">
        <f>'Table 4 Asset Cashflows'!N299</f>
        <v>0</v>
      </c>
      <c r="M321" s="269">
        <f>'Table 4 Asset Cashflows'!K299</f>
        <v>0</v>
      </c>
      <c r="N321" s="453">
        <f>'Table 4 Asset Cashflows'!R299</f>
        <v>0</v>
      </c>
      <c r="O321" s="269">
        <f>'Table 4 Asset Cashflows'!O299</f>
        <v>0</v>
      </c>
      <c r="P321" s="453">
        <f>'Table 4 Asset Cashflows'!V299</f>
        <v>0</v>
      </c>
      <c r="Q321" s="269">
        <f>'Table 4 Asset Cashflows'!S299</f>
        <v>0</v>
      </c>
      <c r="R321" s="453">
        <f>'Table 4 Asset Cashflows'!Z299</f>
        <v>0</v>
      </c>
      <c r="S321" s="269">
        <f>'Table 4 Asset Cashflows'!W299</f>
        <v>0</v>
      </c>
      <c r="T321" s="453">
        <f>'Table 4 Asset Cashflows'!AD299</f>
        <v>0</v>
      </c>
      <c r="U321" s="269">
        <f>'Table 4 Asset Cashflows'!AA299</f>
        <v>0</v>
      </c>
    </row>
    <row r="322" spans="1:21" x14ac:dyDescent="0.25">
      <c r="A322" s="39">
        <v>282</v>
      </c>
      <c r="B322" s="42">
        <f>(1+_xlfn.XLOOKUP(INT(($A322-1)/12)+1,'ZC Curve'!$B$8:$B$107,'ZC Curve'!R$8:R$107,,0))^(1/12)-1</f>
        <v>0</v>
      </c>
      <c r="C322" s="42">
        <f>(1+_xlfn.XLOOKUP(INT(($A322-1)/12)+1,'ZC Curve'!$B$8:$B$107,'ZC Curve'!S$8:S$107,,0))^(1/12)-1</f>
        <v>0</v>
      </c>
      <c r="D322" s="42">
        <f>(1+_xlfn.XLOOKUP(INT(($A322-1)/12)+1,'ZC Curve'!$B$8:$B$107,'ZC Curve'!T$8:T$107,,0))^(1/12)-1</f>
        <v>0</v>
      </c>
      <c r="E322" s="43">
        <f t="shared" si="11"/>
        <v>1</v>
      </c>
      <c r="F322" s="43">
        <f t="shared" si="11"/>
        <v>1</v>
      </c>
      <c r="G322" s="450">
        <f t="shared" si="11"/>
        <v>1</v>
      </c>
      <c r="H322" s="453">
        <f>'Table 4 Asset Cashflows'!F300</f>
        <v>0</v>
      </c>
      <c r="I322" s="269">
        <f>'Table 4 Asset Cashflows'!C300</f>
        <v>0</v>
      </c>
      <c r="J322" s="453">
        <f>'Table 4 Asset Cashflows'!J300</f>
        <v>0</v>
      </c>
      <c r="K322" s="269">
        <f>'Table 4 Asset Cashflows'!G300</f>
        <v>0</v>
      </c>
      <c r="L322" s="453">
        <f>'Table 4 Asset Cashflows'!N300</f>
        <v>0</v>
      </c>
      <c r="M322" s="269">
        <f>'Table 4 Asset Cashflows'!K300</f>
        <v>0</v>
      </c>
      <c r="N322" s="453">
        <f>'Table 4 Asset Cashflows'!R300</f>
        <v>0</v>
      </c>
      <c r="O322" s="269">
        <f>'Table 4 Asset Cashflows'!O300</f>
        <v>0</v>
      </c>
      <c r="P322" s="453">
        <f>'Table 4 Asset Cashflows'!V300</f>
        <v>0</v>
      </c>
      <c r="Q322" s="269">
        <f>'Table 4 Asset Cashflows'!S300</f>
        <v>0</v>
      </c>
      <c r="R322" s="453">
        <f>'Table 4 Asset Cashflows'!Z300</f>
        <v>0</v>
      </c>
      <c r="S322" s="269">
        <f>'Table 4 Asset Cashflows'!W300</f>
        <v>0</v>
      </c>
      <c r="T322" s="453">
        <f>'Table 4 Asset Cashflows'!AD300</f>
        <v>0</v>
      </c>
      <c r="U322" s="269">
        <f>'Table 4 Asset Cashflows'!AA300</f>
        <v>0</v>
      </c>
    </row>
    <row r="323" spans="1:21" x14ac:dyDescent="0.25">
      <c r="A323" s="39">
        <v>283</v>
      </c>
      <c r="B323" s="42">
        <f>(1+_xlfn.XLOOKUP(INT(($A323-1)/12)+1,'ZC Curve'!$B$8:$B$107,'ZC Curve'!R$8:R$107,,0))^(1/12)-1</f>
        <v>0</v>
      </c>
      <c r="C323" s="42">
        <f>(1+_xlfn.XLOOKUP(INT(($A323-1)/12)+1,'ZC Curve'!$B$8:$B$107,'ZC Curve'!S$8:S$107,,0))^(1/12)-1</f>
        <v>0</v>
      </c>
      <c r="D323" s="42">
        <f>(1+_xlfn.XLOOKUP(INT(($A323-1)/12)+1,'ZC Curve'!$B$8:$B$107,'ZC Curve'!T$8:T$107,,0))^(1/12)-1</f>
        <v>0</v>
      </c>
      <c r="E323" s="43">
        <f t="shared" si="11"/>
        <v>1</v>
      </c>
      <c r="F323" s="43">
        <f t="shared" si="11"/>
        <v>1</v>
      </c>
      <c r="G323" s="450">
        <f t="shared" si="11"/>
        <v>1</v>
      </c>
      <c r="H323" s="453">
        <f>'Table 4 Asset Cashflows'!F301</f>
        <v>0</v>
      </c>
      <c r="I323" s="269">
        <f>'Table 4 Asset Cashflows'!C301</f>
        <v>0</v>
      </c>
      <c r="J323" s="453">
        <f>'Table 4 Asset Cashflows'!J301</f>
        <v>0</v>
      </c>
      <c r="K323" s="269">
        <f>'Table 4 Asset Cashflows'!G301</f>
        <v>0</v>
      </c>
      <c r="L323" s="453">
        <f>'Table 4 Asset Cashflows'!N301</f>
        <v>0</v>
      </c>
      <c r="M323" s="269">
        <f>'Table 4 Asset Cashflows'!K301</f>
        <v>0</v>
      </c>
      <c r="N323" s="453">
        <f>'Table 4 Asset Cashflows'!R301</f>
        <v>0</v>
      </c>
      <c r="O323" s="269">
        <f>'Table 4 Asset Cashflows'!O301</f>
        <v>0</v>
      </c>
      <c r="P323" s="453">
        <f>'Table 4 Asset Cashflows'!V301</f>
        <v>0</v>
      </c>
      <c r="Q323" s="269">
        <f>'Table 4 Asset Cashflows'!S301</f>
        <v>0</v>
      </c>
      <c r="R323" s="453">
        <f>'Table 4 Asset Cashflows'!Z301</f>
        <v>0</v>
      </c>
      <c r="S323" s="269">
        <f>'Table 4 Asset Cashflows'!W301</f>
        <v>0</v>
      </c>
      <c r="T323" s="453">
        <f>'Table 4 Asset Cashflows'!AD301</f>
        <v>0</v>
      </c>
      <c r="U323" s="269">
        <f>'Table 4 Asset Cashflows'!AA301</f>
        <v>0</v>
      </c>
    </row>
    <row r="324" spans="1:21" x14ac:dyDescent="0.25">
      <c r="A324" s="39">
        <v>284</v>
      </c>
      <c r="B324" s="42">
        <f>(1+_xlfn.XLOOKUP(INT(($A324-1)/12)+1,'ZC Curve'!$B$8:$B$107,'ZC Curve'!R$8:R$107,,0))^(1/12)-1</f>
        <v>0</v>
      </c>
      <c r="C324" s="42">
        <f>(1+_xlfn.XLOOKUP(INT(($A324-1)/12)+1,'ZC Curve'!$B$8:$B$107,'ZC Curve'!S$8:S$107,,0))^(1/12)-1</f>
        <v>0</v>
      </c>
      <c r="D324" s="42">
        <f>(1+_xlfn.XLOOKUP(INT(($A324-1)/12)+1,'ZC Curve'!$B$8:$B$107,'ZC Curve'!T$8:T$107,,0))^(1/12)-1</f>
        <v>0</v>
      </c>
      <c r="E324" s="43">
        <f t="shared" si="11"/>
        <v>1</v>
      </c>
      <c r="F324" s="43">
        <f t="shared" si="11"/>
        <v>1</v>
      </c>
      <c r="G324" s="450">
        <f t="shared" si="11"/>
        <v>1</v>
      </c>
      <c r="H324" s="453">
        <f>'Table 4 Asset Cashflows'!F302</f>
        <v>0</v>
      </c>
      <c r="I324" s="269">
        <f>'Table 4 Asset Cashflows'!C302</f>
        <v>0</v>
      </c>
      <c r="J324" s="453">
        <f>'Table 4 Asset Cashflows'!J302</f>
        <v>0</v>
      </c>
      <c r="K324" s="269">
        <f>'Table 4 Asset Cashflows'!G302</f>
        <v>0</v>
      </c>
      <c r="L324" s="453">
        <f>'Table 4 Asset Cashflows'!N302</f>
        <v>0</v>
      </c>
      <c r="M324" s="269">
        <f>'Table 4 Asset Cashflows'!K302</f>
        <v>0</v>
      </c>
      <c r="N324" s="453">
        <f>'Table 4 Asset Cashflows'!R302</f>
        <v>0</v>
      </c>
      <c r="O324" s="269">
        <f>'Table 4 Asset Cashflows'!O302</f>
        <v>0</v>
      </c>
      <c r="P324" s="453">
        <f>'Table 4 Asset Cashflows'!V302</f>
        <v>0</v>
      </c>
      <c r="Q324" s="269">
        <f>'Table 4 Asset Cashflows'!S302</f>
        <v>0</v>
      </c>
      <c r="R324" s="453">
        <f>'Table 4 Asset Cashflows'!Z302</f>
        <v>0</v>
      </c>
      <c r="S324" s="269">
        <f>'Table 4 Asset Cashflows'!W302</f>
        <v>0</v>
      </c>
      <c r="T324" s="453">
        <f>'Table 4 Asset Cashflows'!AD302</f>
        <v>0</v>
      </c>
      <c r="U324" s="269">
        <f>'Table 4 Asset Cashflows'!AA302</f>
        <v>0</v>
      </c>
    </row>
    <row r="325" spans="1:21" x14ac:dyDescent="0.25">
      <c r="A325" s="39">
        <v>285</v>
      </c>
      <c r="B325" s="42">
        <f>(1+_xlfn.XLOOKUP(INT(($A325-1)/12)+1,'ZC Curve'!$B$8:$B$107,'ZC Curve'!R$8:R$107,,0))^(1/12)-1</f>
        <v>0</v>
      </c>
      <c r="C325" s="42">
        <f>(1+_xlfn.XLOOKUP(INT(($A325-1)/12)+1,'ZC Curve'!$B$8:$B$107,'ZC Curve'!S$8:S$107,,0))^(1/12)-1</f>
        <v>0</v>
      </c>
      <c r="D325" s="42">
        <f>(1+_xlfn.XLOOKUP(INT(($A325-1)/12)+1,'ZC Curve'!$B$8:$B$107,'ZC Curve'!T$8:T$107,,0))^(1/12)-1</f>
        <v>0</v>
      </c>
      <c r="E325" s="43">
        <f t="shared" si="11"/>
        <v>1</v>
      </c>
      <c r="F325" s="43">
        <f t="shared" si="11"/>
        <v>1</v>
      </c>
      <c r="G325" s="450">
        <f t="shared" si="11"/>
        <v>1</v>
      </c>
      <c r="H325" s="453">
        <f>'Table 4 Asset Cashflows'!F303</f>
        <v>0</v>
      </c>
      <c r="I325" s="269">
        <f>'Table 4 Asset Cashflows'!C303</f>
        <v>0</v>
      </c>
      <c r="J325" s="453">
        <f>'Table 4 Asset Cashflows'!J303</f>
        <v>0</v>
      </c>
      <c r="K325" s="269">
        <f>'Table 4 Asset Cashflows'!G303</f>
        <v>0</v>
      </c>
      <c r="L325" s="453">
        <f>'Table 4 Asset Cashflows'!N303</f>
        <v>0</v>
      </c>
      <c r="M325" s="269">
        <f>'Table 4 Asset Cashflows'!K303</f>
        <v>0</v>
      </c>
      <c r="N325" s="453">
        <f>'Table 4 Asset Cashflows'!R303</f>
        <v>0</v>
      </c>
      <c r="O325" s="269">
        <f>'Table 4 Asset Cashflows'!O303</f>
        <v>0</v>
      </c>
      <c r="P325" s="453">
        <f>'Table 4 Asset Cashflows'!V303</f>
        <v>0</v>
      </c>
      <c r="Q325" s="269">
        <f>'Table 4 Asset Cashflows'!S303</f>
        <v>0</v>
      </c>
      <c r="R325" s="453">
        <f>'Table 4 Asset Cashflows'!Z303</f>
        <v>0</v>
      </c>
      <c r="S325" s="269">
        <f>'Table 4 Asset Cashflows'!W303</f>
        <v>0</v>
      </c>
      <c r="T325" s="453">
        <f>'Table 4 Asset Cashflows'!AD303</f>
        <v>0</v>
      </c>
      <c r="U325" s="269">
        <f>'Table 4 Asset Cashflows'!AA303</f>
        <v>0</v>
      </c>
    </row>
    <row r="326" spans="1:21" x14ac:dyDescent="0.25">
      <c r="A326" s="39">
        <v>286</v>
      </c>
      <c r="B326" s="42">
        <f>(1+_xlfn.XLOOKUP(INT(($A326-1)/12)+1,'ZC Curve'!$B$8:$B$107,'ZC Curve'!R$8:R$107,,0))^(1/12)-1</f>
        <v>0</v>
      </c>
      <c r="C326" s="42">
        <f>(1+_xlfn.XLOOKUP(INT(($A326-1)/12)+1,'ZC Curve'!$B$8:$B$107,'ZC Curve'!S$8:S$107,,0))^(1/12)-1</f>
        <v>0</v>
      </c>
      <c r="D326" s="42">
        <f>(1+_xlfn.XLOOKUP(INT(($A326-1)/12)+1,'ZC Curve'!$B$8:$B$107,'ZC Curve'!T$8:T$107,,0))^(1/12)-1</f>
        <v>0</v>
      </c>
      <c r="E326" s="43">
        <f t="shared" si="11"/>
        <v>1</v>
      </c>
      <c r="F326" s="43">
        <f t="shared" si="11"/>
        <v>1</v>
      </c>
      <c r="G326" s="450">
        <f t="shared" si="11"/>
        <v>1</v>
      </c>
      <c r="H326" s="453">
        <f>'Table 4 Asset Cashflows'!F304</f>
        <v>0</v>
      </c>
      <c r="I326" s="269">
        <f>'Table 4 Asset Cashflows'!C304</f>
        <v>0</v>
      </c>
      <c r="J326" s="453">
        <f>'Table 4 Asset Cashflows'!J304</f>
        <v>0</v>
      </c>
      <c r="K326" s="269">
        <f>'Table 4 Asset Cashflows'!G304</f>
        <v>0</v>
      </c>
      <c r="L326" s="453">
        <f>'Table 4 Asset Cashflows'!N304</f>
        <v>0</v>
      </c>
      <c r="M326" s="269">
        <f>'Table 4 Asset Cashflows'!K304</f>
        <v>0</v>
      </c>
      <c r="N326" s="453">
        <f>'Table 4 Asset Cashflows'!R304</f>
        <v>0</v>
      </c>
      <c r="O326" s="269">
        <f>'Table 4 Asset Cashflows'!O304</f>
        <v>0</v>
      </c>
      <c r="P326" s="453">
        <f>'Table 4 Asset Cashflows'!V304</f>
        <v>0</v>
      </c>
      <c r="Q326" s="269">
        <f>'Table 4 Asset Cashflows'!S304</f>
        <v>0</v>
      </c>
      <c r="R326" s="453">
        <f>'Table 4 Asset Cashflows'!Z304</f>
        <v>0</v>
      </c>
      <c r="S326" s="269">
        <f>'Table 4 Asset Cashflows'!W304</f>
        <v>0</v>
      </c>
      <c r="T326" s="453">
        <f>'Table 4 Asset Cashflows'!AD304</f>
        <v>0</v>
      </c>
      <c r="U326" s="269">
        <f>'Table 4 Asset Cashflows'!AA304</f>
        <v>0</v>
      </c>
    </row>
    <row r="327" spans="1:21" x14ac:dyDescent="0.25">
      <c r="A327" s="39">
        <v>287</v>
      </c>
      <c r="B327" s="42">
        <f>(1+_xlfn.XLOOKUP(INT(($A327-1)/12)+1,'ZC Curve'!$B$8:$B$107,'ZC Curve'!R$8:R$107,,0))^(1/12)-1</f>
        <v>0</v>
      </c>
      <c r="C327" s="42">
        <f>(1+_xlfn.XLOOKUP(INT(($A327-1)/12)+1,'ZC Curve'!$B$8:$B$107,'ZC Curve'!S$8:S$107,,0))^(1/12)-1</f>
        <v>0</v>
      </c>
      <c r="D327" s="42">
        <f>(1+_xlfn.XLOOKUP(INT(($A327-1)/12)+1,'ZC Curve'!$B$8:$B$107,'ZC Curve'!T$8:T$107,,0))^(1/12)-1</f>
        <v>0</v>
      </c>
      <c r="E327" s="43">
        <f t="shared" si="11"/>
        <v>1</v>
      </c>
      <c r="F327" s="43">
        <f t="shared" si="11"/>
        <v>1</v>
      </c>
      <c r="G327" s="450">
        <f t="shared" si="11"/>
        <v>1</v>
      </c>
      <c r="H327" s="453">
        <f>'Table 4 Asset Cashflows'!F305</f>
        <v>0</v>
      </c>
      <c r="I327" s="269">
        <f>'Table 4 Asset Cashflows'!C305</f>
        <v>0</v>
      </c>
      <c r="J327" s="453">
        <f>'Table 4 Asset Cashflows'!J305</f>
        <v>0</v>
      </c>
      <c r="K327" s="269">
        <f>'Table 4 Asset Cashflows'!G305</f>
        <v>0</v>
      </c>
      <c r="L327" s="453">
        <f>'Table 4 Asset Cashflows'!N305</f>
        <v>0</v>
      </c>
      <c r="M327" s="269">
        <f>'Table 4 Asset Cashflows'!K305</f>
        <v>0</v>
      </c>
      <c r="N327" s="453">
        <f>'Table 4 Asset Cashflows'!R305</f>
        <v>0</v>
      </c>
      <c r="O327" s="269">
        <f>'Table 4 Asset Cashflows'!O305</f>
        <v>0</v>
      </c>
      <c r="P327" s="453">
        <f>'Table 4 Asset Cashflows'!V305</f>
        <v>0</v>
      </c>
      <c r="Q327" s="269">
        <f>'Table 4 Asset Cashflows'!S305</f>
        <v>0</v>
      </c>
      <c r="R327" s="453">
        <f>'Table 4 Asset Cashflows'!Z305</f>
        <v>0</v>
      </c>
      <c r="S327" s="269">
        <f>'Table 4 Asset Cashflows'!W305</f>
        <v>0</v>
      </c>
      <c r="T327" s="453">
        <f>'Table 4 Asset Cashflows'!AD305</f>
        <v>0</v>
      </c>
      <c r="U327" s="269">
        <f>'Table 4 Asset Cashflows'!AA305</f>
        <v>0</v>
      </c>
    </row>
    <row r="328" spans="1:21" x14ac:dyDescent="0.25">
      <c r="A328" s="39">
        <v>288</v>
      </c>
      <c r="B328" s="42">
        <f>(1+_xlfn.XLOOKUP(INT(($A328-1)/12)+1,'ZC Curve'!$B$8:$B$107,'ZC Curve'!R$8:R$107,,0))^(1/12)-1</f>
        <v>0</v>
      </c>
      <c r="C328" s="42">
        <f>(1+_xlfn.XLOOKUP(INT(($A328-1)/12)+1,'ZC Curve'!$B$8:$B$107,'ZC Curve'!S$8:S$107,,0))^(1/12)-1</f>
        <v>0</v>
      </c>
      <c r="D328" s="42">
        <f>(1+_xlfn.XLOOKUP(INT(($A328-1)/12)+1,'ZC Curve'!$B$8:$B$107,'ZC Curve'!T$8:T$107,,0))^(1/12)-1</f>
        <v>0</v>
      </c>
      <c r="E328" s="43">
        <f t="shared" si="11"/>
        <v>1</v>
      </c>
      <c r="F328" s="43">
        <f t="shared" si="11"/>
        <v>1</v>
      </c>
      <c r="G328" s="450">
        <f t="shared" si="11"/>
        <v>1</v>
      </c>
      <c r="H328" s="453">
        <f>'Table 4 Asset Cashflows'!F306</f>
        <v>0</v>
      </c>
      <c r="I328" s="269">
        <f>'Table 4 Asset Cashflows'!C306</f>
        <v>0</v>
      </c>
      <c r="J328" s="453">
        <f>'Table 4 Asset Cashflows'!J306</f>
        <v>0</v>
      </c>
      <c r="K328" s="269">
        <f>'Table 4 Asset Cashflows'!G306</f>
        <v>0</v>
      </c>
      <c r="L328" s="453">
        <f>'Table 4 Asset Cashflows'!N306</f>
        <v>0</v>
      </c>
      <c r="M328" s="269">
        <f>'Table 4 Asset Cashflows'!K306</f>
        <v>0</v>
      </c>
      <c r="N328" s="453">
        <f>'Table 4 Asset Cashflows'!R306</f>
        <v>0</v>
      </c>
      <c r="O328" s="269">
        <f>'Table 4 Asset Cashflows'!O306</f>
        <v>0</v>
      </c>
      <c r="P328" s="453">
        <f>'Table 4 Asset Cashflows'!V306</f>
        <v>0</v>
      </c>
      <c r="Q328" s="269">
        <f>'Table 4 Asset Cashflows'!S306</f>
        <v>0</v>
      </c>
      <c r="R328" s="453">
        <f>'Table 4 Asset Cashflows'!Z306</f>
        <v>0</v>
      </c>
      <c r="S328" s="269">
        <f>'Table 4 Asset Cashflows'!W306</f>
        <v>0</v>
      </c>
      <c r="T328" s="453">
        <f>'Table 4 Asset Cashflows'!AD306</f>
        <v>0</v>
      </c>
      <c r="U328" s="269">
        <f>'Table 4 Asset Cashflows'!AA306</f>
        <v>0</v>
      </c>
    </row>
    <row r="329" spans="1:21" x14ac:dyDescent="0.25">
      <c r="A329" s="39">
        <v>289</v>
      </c>
      <c r="B329" s="42">
        <f>(1+_xlfn.XLOOKUP(INT(($A329-1)/12)+1,'ZC Curve'!$B$8:$B$107,'ZC Curve'!R$8:R$107,,0))^(1/12)-1</f>
        <v>0</v>
      </c>
      <c r="C329" s="42">
        <f>(1+_xlfn.XLOOKUP(INT(($A329-1)/12)+1,'ZC Curve'!$B$8:$B$107,'ZC Curve'!S$8:S$107,,0))^(1/12)-1</f>
        <v>0</v>
      </c>
      <c r="D329" s="42">
        <f>(1+_xlfn.XLOOKUP(INT(($A329-1)/12)+1,'ZC Curve'!$B$8:$B$107,'ZC Curve'!T$8:T$107,,0))^(1/12)-1</f>
        <v>0</v>
      </c>
      <c r="E329" s="43">
        <f t="shared" si="11"/>
        <v>1</v>
      </c>
      <c r="F329" s="43">
        <f t="shared" si="11"/>
        <v>1</v>
      </c>
      <c r="G329" s="450">
        <f t="shared" si="11"/>
        <v>1</v>
      </c>
      <c r="H329" s="453">
        <f>'Table 4 Asset Cashflows'!F307</f>
        <v>0</v>
      </c>
      <c r="I329" s="269">
        <f>'Table 4 Asset Cashflows'!C307</f>
        <v>0</v>
      </c>
      <c r="J329" s="453">
        <f>'Table 4 Asset Cashflows'!J307</f>
        <v>0</v>
      </c>
      <c r="K329" s="269">
        <f>'Table 4 Asset Cashflows'!G307</f>
        <v>0</v>
      </c>
      <c r="L329" s="453">
        <f>'Table 4 Asset Cashflows'!N307</f>
        <v>0</v>
      </c>
      <c r="M329" s="269">
        <f>'Table 4 Asset Cashflows'!K307</f>
        <v>0</v>
      </c>
      <c r="N329" s="453">
        <f>'Table 4 Asset Cashflows'!R307</f>
        <v>0</v>
      </c>
      <c r="O329" s="269">
        <f>'Table 4 Asset Cashflows'!O307</f>
        <v>0</v>
      </c>
      <c r="P329" s="453">
        <f>'Table 4 Asset Cashflows'!V307</f>
        <v>0</v>
      </c>
      <c r="Q329" s="269">
        <f>'Table 4 Asset Cashflows'!S307</f>
        <v>0</v>
      </c>
      <c r="R329" s="453">
        <f>'Table 4 Asset Cashflows'!Z307</f>
        <v>0</v>
      </c>
      <c r="S329" s="269">
        <f>'Table 4 Asset Cashflows'!W307</f>
        <v>0</v>
      </c>
      <c r="T329" s="453">
        <f>'Table 4 Asset Cashflows'!AD307</f>
        <v>0</v>
      </c>
      <c r="U329" s="269">
        <f>'Table 4 Asset Cashflows'!AA307</f>
        <v>0</v>
      </c>
    </row>
    <row r="330" spans="1:21" x14ac:dyDescent="0.25">
      <c r="A330" s="39">
        <v>290</v>
      </c>
      <c r="B330" s="42">
        <f>(1+_xlfn.XLOOKUP(INT(($A330-1)/12)+1,'ZC Curve'!$B$8:$B$107,'ZC Curve'!R$8:R$107,,0))^(1/12)-1</f>
        <v>0</v>
      </c>
      <c r="C330" s="42">
        <f>(1+_xlfn.XLOOKUP(INT(($A330-1)/12)+1,'ZC Curve'!$B$8:$B$107,'ZC Curve'!S$8:S$107,,0))^(1/12)-1</f>
        <v>0</v>
      </c>
      <c r="D330" s="42">
        <f>(1+_xlfn.XLOOKUP(INT(($A330-1)/12)+1,'ZC Curve'!$B$8:$B$107,'ZC Curve'!T$8:T$107,,0))^(1/12)-1</f>
        <v>0</v>
      </c>
      <c r="E330" s="43">
        <f t="shared" si="11"/>
        <v>1</v>
      </c>
      <c r="F330" s="43">
        <f t="shared" si="11"/>
        <v>1</v>
      </c>
      <c r="G330" s="450">
        <f t="shared" si="11"/>
        <v>1</v>
      </c>
      <c r="H330" s="453">
        <f>'Table 4 Asset Cashflows'!F308</f>
        <v>0</v>
      </c>
      <c r="I330" s="269">
        <f>'Table 4 Asset Cashflows'!C308</f>
        <v>0</v>
      </c>
      <c r="J330" s="453">
        <f>'Table 4 Asset Cashflows'!J308</f>
        <v>0</v>
      </c>
      <c r="K330" s="269">
        <f>'Table 4 Asset Cashflows'!G308</f>
        <v>0</v>
      </c>
      <c r="L330" s="453">
        <f>'Table 4 Asset Cashflows'!N308</f>
        <v>0</v>
      </c>
      <c r="M330" s="269">
        <f>'Table 4 Asset Cashflows'!K308</f>
        <v>0</v>
      </c>
      <c r="N330" s="453">
        <f>'Table 4 Asset Cashflows'!R308</f>
        <v>0</v>
      </c>
      <c r="O330" s="269">
        <f>'Table 4 Asset Cashflows'!O308</f>
        <v>0</v>
      </c>
      <c r="P330" s="453">
        <f>'Table 4 Asset Cashflows'!V308</f>
        <v>0</v>
      </c>
      <c r="Q330" s="269">
        <f>'Table 4 Asset Cashflows'!S308</f>
        <v>0</v>
      </c>
      <c r="R330" s="453">
        <f>'Table 4 Asset Cashflows'!Z308</f>
        <v>0</v>
      </c>
      <c r="S330" s="269">
        <f>'Table 4 Asset Cashflows'!W308</f>
        <v>0</v>
      </c>
      <c r="T330" s="453">
        <f>'Table 4 Asset Cashflows'!AD308</f>
        <v>0</v>
      </c>
      <c r="U330" s="269">
        <f>'Table 4 Asset Cashflows'!AA308</f>
        <v>0</v>
      </c>
    </row>
    <row r="331" spans="1:21" x14ac:dyDescent="0.25">
      <c r="A331" s="39">
        <v>291</v>
      </c>
      <c r="B331" s="42">
        <f>(1+_xlfn.XLOOKUP(INT(($A331-1)/12)+1,'ZC Curve'!$B$8:$B$107,'ZC Curve'!R$8:R$107,,0))^(1/12)-1</f>
        <v>0</v>
      </c>
      <c r="C331" s="42">
        <f>(1+_xlfn.XLOOKUP(INT(($A331-1)/12)+1,'ZC Curve'!$B$8:$B$107,'ZC Curve'!S$8:S$107,,0))^(1/12)-1</f>
        <v>0</v>
      </c>
      <c r="D331" s="42">
        <f>(1+_xlfn.XLOOKUP(INT(($A331-1)/12)+1,'ZC Curve'!$B$8:$B$107,'ZC Curve'!T$8:T$107,,0))^(1/12)-1</f>
        <v>0</v>
      </c>
      <c r="E331" s="43">
        <f t="shared" si="11"/>
        <v>1</v>
      </c>
      <c r="F331" s="43">
        <f t="shared" si="11"/>
        <v>1</v>
      </c>
      <c r="G331" s="450">
        <f t="shared" si="11"/>
        <v>1</v>
      </c>
      <c r="H331" s="453">
        <f>'Table 4 Asset Cashflows'!F309</f>
        <v>0</v>
      </c>
      <c r="I331" s="269">
        <f>'Table 4 Asset Cashflows'!C309</f>
        <v>0</v>
      </c>
      <c r="J331" s="453">
        <f>'Table 4 Asset Cashflows'!J309</f>
        <v>0</v>
      </c>
      <c r="K331" s="269">
        <f>'Table 4 Asset Cashflows'!G309</f>
        <v>0</v>
      </c>
      <c r="L331" s="453">
        <f>'Table 4 Asset Cashflows'!N309</f>
        <v>0</v>
      </c>
      <c r="M331" s="269">
        <f>'Table 4 Asset Cashflows'!K309</f>
        <v>0</v>
      </c>
      <c r="N331" s="453">
        <f>'Table 4 Asset Cashflows'!R309</f>
        <v>0</v>
      </c>
      <c r="O331" s="269">
        <f>'Table 4 Asset Cashflows'!O309</f>
        <v>0</v>
      </c>
      <c r="P331" s="453">
        <f>'Table 4 Asset Cashflows'!V309</f>
        <v>0</v>
      </c>
      <c r="Q331" s="269">
        <f>'Table 4 Asset Cashflows'!S309</f>
        <v>0</v>
      </c>
      <c r="R331" s="453">
        <f>'Table 4 Asset Cashflows'!Z309</f>
        <v>0</v>
      </c>
      <c r="S331" s="269">
        <f>'Table 4 Asset Cashflows'!W309</f>
        <v>0</v>
      </c>
      <c r="T331" s="453">
        <f>'Table 4 Asset Cashflows'!AD309</f>
        <v>0</v>
      </c>
      <c r="U331" s="269">
        <f>'Table 4 Asset Cashflows'!AA309</f>
        <v>0</v>
      </c>
    </row>
    <row r="332" spans="1:21" x14ac:dyDescent="0.25">
      <c r="A332" s="39">
        <v>292</v>
      </c>
      <c r="B332" s="42">
        <f>(1+_xlfn.XLOOKUP(INT(($A332-1)/12)+1,'ZC Curve'!$B$8:$B$107,'ZC Curve'!R$8:R$107,,0))^(1/12)-1</f>
        <v>0</v>
      </c>
      <c r="C332" s="42">
        <f>(1+_xlfn.XLOOKUP(INT(($A332-1)/12)+1,'ZC Curve'!$B$8:$B$107,'ZC Curve'!S$8:S$107,,0))^(1/12)-1</f>
        <v>0</v>
      </c>
      <c r="D332" s="42">
        <f>(1+_xlfn.XLOOKUP(INT(($A332-1)/12)+1,'ZC Curve'!$B$8:$B$107,'ZC Curve'!T$8:T$107,,0))^(1/12)-1</f>
        <v>0</v>
      </c>
      <c r="E332" s="43">
        <f t="shared" si="11"/>
        <v>1</v>
      </c>
      <c r="F332" s="43">
        <f t="shared" si="11"/>
        <v>1</v>
      </c>
      <c r="G332" s="450">
        <f t="shared" si="11"/>
        <v>1</v>
      </c>
      <c r="H332" s="453">
        <f>'Table 4 Asset Cashflows'!F310</f>
        <v>0</v>
      </c>
      <c r="I332" s="269">
        <f>'Table 4 Asset Cashflows'!C310</f>
        <v>0</v>
      </c>
      <c r="J332" s="453">
        <f>'Table 4 Asset Cashflows'!J310</f>
        <v>0</v>
      </c>
      <c r="K332" s="269">
        <f>'Table 4 Asset Cashflows'!G310</f>
        <v>0</v>
      </c>
      <c r="L332" s="453">
        <f>'Table 4 Asset Cashflows'!N310</f>
        <v>0</v>
      </c>
      <c r="M332" s="269">
        <f>'Table 4 Asset Cashflows'!K310</f>
        <v>0</v>
      </c>
      <c r="N332" s="453">
        <f>'Table 4 Asset Cashflows'!R310</f>
        <v>0</v>
      </c>
      <c r="O332" s="269">
        <f>'Table 4 Asset Cashflows'!O310</f>
        <v>0</v>
      </c>
      <c r="P332" s="453">
        <f>'Table 4 Asset Cashflows'!V310</f>
        <v>0</v>
      </c>
      <c r="Q332" s="269">
        <f>'Table 4 Asset Cashflows'!S310</f>
        <v>0</v>
      </c>
      <c r="R332" s="453">
        <f>'Table 4 Asset Cashflows'!Z310</f>
        <v>0</v>
      </c>
      <c r="S332" s="269">
        <f>'Table 4 Asset Cashflows'!W310</f>
        <v>0</v>
      </c>
      <c r="T332" s="453">
        <f>'Table 4 Asset Cashflows'!AD310</f>
        <v>0</v>
      </c>
      <c r="U332" s="269">
        <f>'Table 4 Asset Cashflows'!AA310</f>
        <v>0</v>
      </c>
    </row>
    <row r="333" spans="1:21" x14ac:dyDescent="0.25">
      <c r="A333" s="39">
        <v>293</v>
      </c>
      <c r="B333" s="42">
        <f>(1+_xlfn.XLOOKUP(INT(($A333-1)/12)+1,'ZC Curve'!$B$8:$B$107,'ZC Curve'!R$8:R$107,,0))^(1/12)-1</f>
        <v>0</v>
      </c>
      <c r="C333" s="42">
        <f>(1+_xlfn.XLOOKUP(INT(($A333-1)/12)+1,'ZC Curve'!$B$8:$B$107,'ZC Curve'!S$8:S$107,,0))^(1/12)-1</f>
        <v>0</v>
      </c>
      <c r="D333" s="42">
        <f>(1+_xlfn.XLOOKUP(INT(($A333-1)/12)+1,'ZC Curve'!$B$8:$B$107,'ZC Curve'!T$8:T$107,,0))^(1/12)-1</f>
        <v>0</v>
      </c>
      <c r="E333" s="43">
        <f t="shared" si="11"/>
        <v>1</v>
      </c>
      <c r="F333" s="43">
        <f t="shared" si="11"/>
        <v>1</v>
      </c>
      <c r="G333" s="450">
        <f t="shared" si="11"/>
        <v>1</v>
      </c>
      <c r="H333" s="453">
        <f>'Table 4 Asset Cashflows'!F311</f>
        <v>0</v>
      </c>
      <c r="I333" s="269">
        <f>'Table 4 Asset Cashflows'!C311</f>
        <v>0</v>
      </c>
      <c r="J333" s="453">
        <f>'Table 4 Asset Cashflows'!J311</f>
        <v>0</v>
      </c>
      <c r="K333" s="269">
        <f>'Table 4 Asset Cashflows'!G311</f>
        <v>0</v>
      </c>
      <c r="L333" s="453">
        <f>'Table 4 Asset Cashflows'!N311</f>
        <v>0</v>
      </c>
      <c r="M333" s="269">
        <f>'Table 4 Asset Cashflows'!K311</f>
        <v>0</v>
      </c>
      <c r="N333" s="453">
        <f>'Table 4 Asset Cashflows'!R311</f>
        <v>0</v>
      </c>
      <c r="O333" s="269">
        <f>'Table 4 Asset Cashflows'!O311</f>
        <v>0</v>
      </c>
      <c r="P333" s="453">
        <f>'Table 4 Asset Cashflows'!V311</f>
        <v>0</v>
      </c>
      <c r="Q333" s="269">
        <f>'Table 4 Asset Cashflows'!S311</f>
        <v>0</v>
      </c>
      <c r="R333" s="453">
        <f>'Table 4 Asset Cashflows'!Z311</f>
        <v>0</v>
      </c>
      <c r="S333" s="269">
        <f>'Table 4 Asset Cashflows'!W311</f>
        <v>0</v>
      </c>
      <c r="T333" s="453">
        <f>'Table 4 Asset Cashflows'!AD311</f>
        <v>0</v>
      </c>
      <c r="U333" s="269">
        <f>'Table 4 Asset Cashflows'!AA311</f>
        <v>0</v>
      </c>
    </row>
    <row r="334" spans="1:21" x14ac:dyDescent="0.25">
      <c r="A334" s="39">
        <v>294</v>
      </c>
      <c r="B334" s="42">
        <f>(1+_xlfn.XLOOKUP(INT(($A334-1)/12)+1,'ZC Curve'!$B$8:$B$107,'ZC Curve'!R$8:R$107,,0))^(1/12)-1</f>
        <v>0</v>
      </c>
      <c r="C334" s="42">
        <f>(1+_xlfn.XLOOKUP(INT(($A334-1)/12)+1,'ZC Curve'!$B$8:$B$107,'ZC Curve'!S$8:S$107,,0))^(1/12)-1</f>
        <v>0</v>
      </c>
      <c r="D334" s="42">
        <f>(1+_xlfn.XLOOKUP(INT(($A334-1)/12)+1,'ZC Curve'!$B$8:$B$107,'ZC Curve'!T$8:T$107,,0))^(1/12)-1</f>
        <v>0</v>
      </c>
      <c r="E334" s="43">
        <f t="shared" si="11"/>
        <v>1</v>
      </c>
      <c r="F334" s="43">
        <f t="shared" si="11"/>
        <v>1</v>
      </c>
      <c r="G334" s="450">
        <f t="shared" si="11"/>
        <v>1</v>
      </c>
      <c r="H334" s="453">
        <f>'Table 4 Asset Cashflows'!F312</f>
        <v>0</v>
      </c>
      <c r="I334" s="269">
        <f>'Table 4 Asset Cashflows'!C312</f>
        <v>0</v>
      </c>
      <c r="J334" s="453">
        <f>'Table 4 Asset Cashflows'!J312</f>
        <v>0</v>
      </c>
      <c r="K334" s="269">
        <f>'Table 4 Asset Cashflows'!G312</f>
        <v>0</v>
      </c>
      <c r="L334" s="453">
        <f>'Table 4 Asset Cashflows'!N312</f>
        <v>0</v>
      </c>
      <c r="M334" s="269">
        <f>'Table 4 Asset Cashflows'!K312</f>
        <v>0</v>
      </c>
      <c r="N334" s="453">
        <f>'Table 4 Asset Cashflows'!R312</f>
        <v>0</v>
      </c>
      <c r="O334" s="269">
        <f>'Table 4 Asset Cashflows'!O312</f>
        <v>0</v>
      </c>
      <c r="P334" s="453">
        <f>'Table 4 Asset Cashflows'!V312</f>
        <v>0</v>
      </c>
      <c r="Q334" s="269">
        <f>'Table 4 Asset Cashflows'!S312</f>
        <v>0</v>
      </c>
      <c r="R334" s="453">
        <f>'Table 4 Asset Cashflows'!Z312</f>
        <v>0</v>
      </c>
      <c r="S334" s="269">
        <f>'Table 4 Asset Cashflows'!W312</f>
        <v>0</v>
      </c>
      <c r="T334" s="453">
        <f>'Table 4 Asset Cashflows'!AD312</f>
        <v>0</v>
      </c>
      <c r="U334" s="269">
        <f>'Table 4 Asset Cashflows'!AA312</f>
        <v>0</v>
      </c>
    </row>
    <row r="335" spans="1:21" x14ac:dyDescent="0.25">
      <c r="A335" s="39">
        <v>295</v>
      </c>
      <c r="B335" s="42">
        <f>(1+_xlfn.XLOOKUP(INT(($A335-1)/12)+1,'ZC Curve'!$B$8:$B$107,'ZC Curve'!R$8:R$107,,0))^(1/12)-1</f>
        <v>0</v>
      </c>
      <c r="C335" s="42">
        <f>(1+_xlfn.XLOOKUP(INT(($A335-1)/12)+1,'ZC Curve'!$B$8:$B$107,'ZC Curve'!S$8:S$107,,0))^(1/12)-1</f>
        <v>0</v>
      </c>
      <c r="D335" s="42">
        <f>(1+_xlfn.XLOOKUP(INT(($A335-1)/12)+1,'ZC Curve'!$B$8:$B$107,'ZC Curve'!T$8:T$107,,0))^(1/12)-1</f>
        <v>0</v>
      </c>
      <c r="E335" s="43">
        <f t="shared" si="11"/>
        <v>1</v>
      </c>
      <c r="F335" s="43">
        <f t="shared" si="11"/>
        <v>1</v>
      </c>
      <c r="G335" s="450">
        <f t="shared" si="11"/>
        <v>1</v>
      </c>
      <c r="H335" s="453">
        <f>'Table 4 Asset Cashflows'!F313</f>
        <v>0</v>
      </c>
      <c r="I335" s="269">
        <f>'Table 4 Asset Cashflows'!C313</f>
        <v>0</v>
      </c>
      <c r="J335" s="453">
        <f>'Table 4 Asset Cashflows'!J313</f>
        <v>0</v>
      </c>
      <c r="K335" s="269">
        <f>'Table 4 Asset Cashflows'!G313</f>
        <v>0</v>
      </c>
      <c r="L335" s="453">
        <f>'Table 4 Asset Cashflows'!N313</f>
        <v>0</v>
      </c>
      <c r="M335" s="269">
        <f>'Table 4 Asset Cashflows'!K313</f>
        <v>0</v>
      </c>
      <c r="N335" s="453">
        <f>'Table 4 Asset Cashflows'!R313</f>
        <v>0</v>
      </c>
      <c r="O335" s="269">
        <f>'Table 4 Asset Cashflows'!O313</f>
        <v>0</v>
      </c>
      <c r="P335" s="453">
        <f>'Table 4 Asset Cashflows'!V313</f>
        <v>0</v>
      </c>
      <c r="Q335" s="269">
        <f>'Table 4 Asset Cashflows'!S313</f>
        <v>0</v>
      </c>
      <c r="R335" s="453">
        <f>'Table 4 Asset Cashflows'!Z313</f>
        <v>0</v>
      </c>
      <c r="S335" s="269">
        <f>'Table 4 Asset Cashflows'!W313</f>
        <v>0</v>
      </c>
      <c r="T335" s="453">
        <f>'Table 4 Asset Cashflows'!AD313</f>
        <v>0</v>
      </c>
      <c r="U335" s="269">
        <f>'Table 4 Asset Cashflows'!AA313</f>
        <v>0</v>
      </c>
    </row>
    <row r="336" spans="1:21" x14ac:dyDescent="0.25">
      <c r="A336" s="39">
        <v>296</v>
      </c>
      <c r="B336" s="42">
        <f>(1+_xlfn.XLOOKUP(INT(($A336-1)/12)+1,'ZC Curve'!$B$8:$B$107,'ZC Curve'!R$8:R$107,,0))^(1/12)-1</f>
        <v>0</v>
      </c>
      <c r="C336" s="42">
        <f>(1+_xlfn.XLOOKUP(INT(($A336-1)/12)+1,'ZC Curve'!$B$8:$B$107,'ZC Curve'!S$8:S$107,,0))^(1/12)-1</f>
        <v>0</v>
      </c>
      <c r="D336" s="42">
        <f>(1+_xlfn.XLOOKUP(INT(($A336-1)/12)+1,'ZC Curve'!$B$8:$B$107,'ZC Curve'!T$8:T$107,,0))^(1/12)-1</f>
        <v>0</v>
      </c>
      <c r="E336" s="43">
        <f t="shared" si="11"/>
        <v>1</v>
      </c>
      <c r="F336" s="43">
        <f t="shared" si="11"/>
        <v>1</v>
      </c>
      <c r="G336" s="450">
        <f t="shared" si="11"/>
        <v>1</v>
      </c>
      <c r="H336" s="453">
        <f>'Table 4 Asset Cashflows'!F314</f>
        <v>0</v>
      </c>
      <c r="I336" s="269">
        <f>'Table 4 Asset Cashflows'!C314</f>
        <v>0</v>
      </c>
      <c r="J336" s="453">
        <f>'Table 4 Asset Cashflows'!J314</f>
        <v>0</v>
      </c>
      <c r="K336" s="269">
        <f>'Table 4 Asset Cashflows'!G314</f>
        <v>0</v>
      </c>
      <c r="L336" s="453">
        <f>'Table 4 Asset Cashflows'!N314</f>
        <v>0</v>
      </c>
      <c r="M336" s="269">
        <f>'Table 4 Asset Cashflows'!K314</f>
        <v>0</v>
      </c>
      <c r="N336" s="453">
        <f>'Table 4 Asset Cashflows'!R314</f>
        <v>0</v>
      </c>
      <c r="O336" s="269">
        <f>'Table 4 Asset Cashflows'!O314</f>
        <v>0</v>
      </c>
      <c r="P336" s="453">
        <f>'Table 4 Asset Cashflows'!V314</f>
        <v>0</v>
      </c>
      <c r="Q336" s="269">
        <f>'Table 4 Asset Cashflows'!S314</f>
        <v>0</v>
      </c>
      <c r="R336" s="453">
        <f>'Table 4 Asset Cashflows'!Z314</f>
        <v>0</v>
      </c>
      <c r="S336" s="269">
        <f>'Table 4 Asset Cashflows'!W314</f>
        <v>0</v>
      </c>
      <c r="T336" s="453">
        <f>'Table 4 Asset Cashflows'!AD314</f>
        <v>0</v>
      </c>
      <c r="U336" s="269">
        <f>'Table 4 Asset Cashflows'!AA314</f>
        <v>0</v>
      </c>
    </row>
    <row r="337" spans="1:21" x14ac:dyDescent="0.25">
      <c r="A337" s="39">
        <v>297</v>
      </c>
      <c r="B337" s="42">
        <f>(1+_xlfn.XLOOKUP(INT(($A337-1)/12)+1,'ZC Curve'!$B$8:$B$107,'ZC Curve'!R$8:R$107,,0))^(1/12)-1</f>
        <v>0</v>
      </c>
      <c r="C337" s="42">
        <f>(1+_xlfn.XLOOKUP(INT(($A337-1)/12)+1,'ZC Curve'!$B$8:$B$107,'ZC Curve'!S$8:S$107,,0))^(1/12)-1</f>
        <v>0</v>
      </c>
      <c r="D337" s="42">
        <f>(1+_xlfn.XLOOKUP(INT(($A337-1)/12)+1,'ZC Curve'!$B$8:$B$107,'ZC Curve'!T$8:T$107,,0))^(1/12)-1</f>
        <v>0</v>
      </c>
      <c r="E337" s="43">
        <f t="shared" si="11"/>
        <v>1</v>
      </c>
      <c r="F337" s="43">
        <f t="shared" si="11"/>
        <v>1</v>
      </c>
      <c r="G337" s="450">
        <f t="shared" si="11"/>
        <v>1</v>
      </c>
      <c r="H337" s="453">
        <f>'Table 4 Asset Cashflows'!F315</f>
        <v>0</v>
      </c>
      <c r="I337" s="269">
        <f>'Table 4 Asset Cashflows'!C315</f>
        <v>0</v>
      </c>
      <c r="J337" s="453">
        <f>'Table 4 Asset Cashflows'!J315</f>
        <v>0</v>
      </c>
      <c r="K337" s="269">
        <f>'Table 4 Asset Cashflows'!G315</f>
        <v>0</v>
      </c>
      <c r="L337" s="453">
        <f>'Table 4 Asset Cashflows'!N315</f>
        <v>0</v>
      </c>
      <c r="M337" s="269">
        <f>'Table 4 Asset Cashflows'!K315</f>
        <v>0</v>
      </c>
      <c r="N337" s="453">
        <f>'Table 4 Asset Cashflows'!R315</f>
        <v>0</v>
      </c>
      <c r="O337" s="269">
        <f>'Table 4 Asset Cashflows'!O315</f>
        <v>0</v>
      </c>
      <c r="P337" s="453">
        <f>'Table 4 Asset Cashflows'!V315</f>
        <v>0</v>
      </c>
      <c r="Q337" s="269">
        <f>'Table 4 Asset Cashflows'!S315</f>
        <v>0</v>
      </c>
      <c r="R337" s="453">
        <f>'Table 4 Asset Cashflows'!Z315</f>
        <v>0</v>
      </c>
      <c r="S337" s="269">
        <f>'Table 4 Asset Cashflows'!W315</f>
        <v>0</v>
      </c>
      <c r="T337" s="453">
        <f>'Table 4 Asset Cashflows'!AD315</f>
        <v>0</v>
      </c>
      <c r="U337" s="269">
        <f>'Table 4 Asset Cashflows'!AA315</f>
        <v>0</v>
      </c>
    </row>
    <row r="338" spans="1:21" x14ac:dyDescent="0.25">
      <c r="A338" s="39">
        <v>298</v>
      </c>
      <c r="B338" s="42">
        <f>(1+_xlfn.XLOOKUP(INT(($A338-1)/12)+1,'ZC Curve'!$B$8:$B$107,'ZC Curve'!R$8:R$107,,0))^(1/12)-1</f>
        <v>0</v>
      </c>
      <c r="C338" s="42">
        <f>(1+_xlfn.XLOOKUP(INT(($A338-1)/12)+1,'ZC Curve'!$B$8:$B$107,'ZC Curve'!S$8:S$107,,0))^(1/12)-1</f>
        <v>0</v>
      </c>
      <c r="D338" s="42">
        <f>(1+_xlfn.XLOOKUP(INT(($A338-1)/12)+1,'ZC Curve'!$B$8:$B$107,'ZC Curve'!T$8:T$107,,0))^(1/12)-1</f>
        <v>0</v>
      </c>
      <c r="E338" s="43">
        <f t="shared" si="11"/>
        <v>1</v>
      </c>
      <c r="F338" s="43">
        <f t="shared" si="11"/>
        <v>1</v>
      </c>
      <c r="G338" s="450">
        <f t="shared" si="11"/>
        <v>1</v>
      </c>
      <c r="H338" s="453">
        <f>'Table 4 Asset Cashflows'!F316</f>
        <v>0</v>
      </c>
      <c r="I338" s="269">
        <f>'Table 4 Asset Cashflows'!C316</f>
        <v>0</v>
      </c>
      <c r="J338" s="453">
        <f>'Table 4 Asset Cashflows'!J316</f>
        <v>0</v>
      </c>
      <c r="K338" s="269">
        <f>'Table 4 Asset Cashflows'!G316</f>
        <v>0</v>
      </c>
      <c r="L338" s="453">
        <f>'Table 4 Asset Cashflows'!N316</f>
        <v>0</v>
      </c>
      <c r="M338" s="269">
        <f>'Table 4 Asset Cashflows'!K316</f>
        <v>0</v>
      </c>
      <c r="N338" s="453">
        <f>'Table 4 Asset Cashflows'!R316</f>
        <v>0</v>
      </c>
      <c r="O338" s="269">
        <f>'Table 4 Asset Cashflows'!O316</f>
        <v>0</v>
      </c>
      <c r="P338" s="453">
        <f>'Table 4 Asset Cashflows'!V316</f>
        <v>0</v>
      </c>
      <c r="Q338" s="269">
        <f>'Table 4 Asset Cashflows'!S316</f>
        <v>0</v>
      </c>
      <c r="R338" s="453">
        <f>'Table 4 Asset Cashflows'!Z316</f>
        <v>0</v>
      </c>
      <c r="S338" s="269">
        <f>'Table 4 Asset Cashflows'!W316</f>
        <v>0</v>
      </c>
      <c r="T338" s="453">
        <f>'Table 4 Asset Cashflows'!AD316</f>
        <v>0</v>
      </c>
      <c r="U338" s="269">
        <f>'Table 4 Asset Cashflows'!AA316</f>
        <v>0</v>
      </c>
    </row>
    <row r="339" spans="1:21" x14ac:dyDescent="0.25">
      <c r="A339" s="39">
        <v>299</v>
      </c>
      <c r="B339" s="42">
        <f>(1+_xlfn.XLOOKUP(INT(($A339-1)/12)+1,'ZC Curve'!$B$8:$B$107,'ZC Curve'!R$8:R$107,,0))^(1/12)-1</f>
        <v>0</v>
      </c>
      <c r="C339" s="42">
        <f>(1+_xlfn.XLOOKUP(INT(($A339-1)/12)+1,'ZC Curve'!$B$8:$B$107,'ZC Curve'!S$8:S$107,,0))^(1/12)-1</f>
        <v>0</v>
      </c>
      <c r="D339" s="42">
        <f>(1+_xlfn.XLOOKUP(INT(($A339-1)/12)+1,'ZC Curve'!$B$8:$B$107,'ZC Curve'!T$8:T$107,,0))^(1/12)-1</f>
        <v>0</v>
      </c>
      <c r="E339" s="43">
        <f t="shared" si="11"/>
        <v>1</v>
      </c>
      <c r="F339" s="43">
        <f t="shared" si="11"/>
        <v>1</v>
      </c>
      <c r="G339" s="450">
        <f t="shared" si="11"/>
        <v>1</v>
      </c>
      <c r="H339" s="453">
        <f>'Table 4 Asset Cashflows'!F317</f>
        <v>0</v>
      </c>
      <c r="I339" s="269">
        <f>'Table 4 Asset Cashflows'!C317</f>
        <v>0</v>
      </c>
      <c r="J339" s="453">
        <f>'Table 4 Asset Cashflows'!J317</f>
        <v>0</v>
      </c>
      <c r="K339" s="269">
        <f>'Table 4 Asset Cashflows'!G317</f>
        <v>0</v>
      </c>
      <c r="L339" s="453">
        <f>'Table 4 Asset Cashflows'!N317</f>
        <v>0</v>
      </c>
      <c r="M339" s="269">
        <f>'Table 4 Asset Cashflows'!K317</f>
        <v>0</v>
      </c>
      <c r="N339" s="453">
        <f>'Table 4 Asset Cashflows'!R317</f>
        <v>0</v>
      </c>
      <c r="O339" s="269">
        <f>'Table 4 Asset Cashflows'!O317</f>
        <v>0</v>
      </c>
      <c r="P339" s="453">
        <f>'Table 4 Asset Cashflows'!V317</f>
        <v>0</v>
      </c>
      <c r="Q339" s="269">
        <f>'Table 4 Asset Cashflows'!S317</f>
        <v>0</v>
      </c>
      <c r="R339" s="453">
        <f>'Table 4 Asset Cashflows'!Z317</f>
        <v>0</v>
      </c>
      <c r="S339" s="269">
        <f>'Table 4 Asset Cashflows'!W317</f>
        <v>0</v>
      </c>
      <c r="T339" s="453">
        <f>'Table 4 Asset Cashflows'!AD317</f>
        <v>0</v>
      </c>
      <c r="U339" s="269">
        <f>'Table 4 Asset Cashflows'!AA317</f>
        <v>0</v>
      </c>
    </row>
    <row r="340" spans="1:21" x14ac:dyDescent="0.25">
      <c r="A340" s="39">
        <v>300</v>
      </c>
      <c r="B340" s="42">
        <f>(1+_xlfn.XLOOKUP(INT(($A340-1)/12)+1,'ZC Curve'!$B$8:$B$107,'ZC Curve'!R$8:R$107,,0))^(1/12)-1</f>
        <v>0</v>
      </c>
      <c r="C340" s="42">
        <f>(1+_xlfn.XLOOKUP(INT(($A340-1)/12)+1,'ZC Curve'!$B$8:$B$107,'ZC Curve'!S$8:S$107,,0))^(1/12)-1</f>
        <v>0</v>
      </c>
      <c r="D340" s="42">
        <f>(1+_xlfn.XLOOKUP(INT(($A340-1)/12)+1,'ZC Curve'!$B$8:$B$107,'ZC Curve'!T$8:T$107,,0))^(1/12)-1</f>
        <v>0</v>
      </c>
      <c r="E340" s="43">
        <f t="shared" si="11"/>
        <v>1</v>
      </c>
      <c r="F340" s="43">
        <f t="shared" si="11"/>
        <v>1</v>
      </c>
      <c r="G340" s="450">
        <f t="shared" si="11"/>
        <v>1</v>
      </c>
      <c r="H340" s="453">
        <f>'Table 4 Asset Cashflows'!F318</f>
        <v>0</v>
      </c>
      <c r="I340" s="269">
        <f>'Table 4 Asset Cashflows'!C318</f>
        <v>0</v>
      </c>
      <c r="J340" s="453">
        <f>'Table 4 Asset Cashflows'!J318</f>
        <v>0</v>
      </c>
      <c r="K340" s="269">
        <f>'Table 4 Asset Cashflows'!G318</f>
        <v>0</v>
      </c>
      <c r="L340" s="453">
        <f>'Table 4 Asset Cashflows'!N318</f>
        <v>0</v>
      </c>
      <c r="M340" s="269">
        <f>'Table 4 Asset Cashflows'!K318</f>
        <v>0</v>
      </c>
      <c r="N340" s="453">
        <f>'Table 4 Asset Cashflows'!R318</f>
        <v>0</v>
      </c>
      <c r="O340" s="269">
        <f>'Table 4 Asset Cashflows'!O318</f>
        <v>0</v>
      </c>
      <c r="P340" s="453">
        <f>'Table 4 Asset Cashflows'!V318</f>
        <v>0</v>
      </c>
      <c r="Q340" s="269">
        <f>'Table 4 Asset Cashflows'!S318</f>
        <v>0</v>
      </c>
      <c r="R340" s="453">
        <f>'Table 4 Asset Cashflows'!Z318</f>
        <v>0</v>
      </c>
      <c r="S340" s="269">
        <f>'Table 4 Asset Cashflows'!W318</f>
        <v>0</v>
      </c>
      <c r="T340" s="453">
        <f>'Table 4 Asset Cashflows'!AD318</f>
        <v>0</v>
      </c>
      <c r="U340" s="269">
        <f>'Table 4 Asset Cashflows'!AA318</f>
        <v>0</v>
      </c>
    </row>
    <row r="341" spans="1:21" x14ac:dyDescent="0.25">
      <c r="A341" s="39">
        <v>301</v>
      </c>
      <c r="B341" s="42">
        <f>(1+_xlfn.XLOOKUP(INT(($A341-1)/12)+1,'ZC Curve'!$B$8:$B$107,'ZC Curve'!R$8:R$107,,0))^(1/12)-1</f>
        <v>0</v>
      </c>
      <c r="C341" s="42">
        <f>(1+_xlfn.XLOOKUP(INT(($A341-1)/12)+1,'ZC Curve'!$B$8:$B$107,'ZC Curve'!S$8:S$107,,0))^(1/12)-1</f>
        <v>0</v>
      </c>
      <c r="D341" s="42">
        <f>(1+_xlfn.XLOOKUP(INT(($A341-1)/12)+1,'ZC Curve'!$B$8:$B$107,'ZC Curve'!T$8:T$107,,0))^(1/12)-1</f>
        <v>0</v>
      </c>
      <c r="E341" s="43">
        <f t="shared" si="11"/>
        <v>1</v>
      </c>
      <c r="F341" s="43">
        <f t="shared" si="11"/>
        <v>1</v>
      </c>
      <c r="G341" s="450">
        <f t="shared" si="11"/>
        <v>1</v>
      </c>
      <c r="H341" s="453">
        <f>'Table 4 Asset Cashflows'!F319</f>
        <v>0</v>
      </c>
      <c r="I341" s="269">
        <f>'Table 4 Asset Cashflows'!C319</f>
        <v>0</v>
      </c>
      <c r="J341" s="453">
        <f>'Table 4 Asset Cashflows'!J319</f>
        <v>0</v>
      </c>
      <c r="K341" s="269">
        <f>'Table 4 Asset Cashflows'!G319</f>
        <v>0</v>
      </c>
      <c r="L341" s="453">
        <f>'Table 4 Asset Cashflows'!N319</f>
        <v>0</v>
      </c>
      <c r="M341" s="269">
        <f>'Table 4 Asset Cashflows'!K319</f>
        <v>0</v>
      </c>
      <c r="N341" s="453">
        <f>'Table 4 Asset Cashflows'!R319</f>
        <v>0</v>
      </c>
      <c r="O341" s="269">
        <f>'Table 4 Asset Cashflows'!O319</f>
        <v>0</v>
      </c>
      <c r="P341" s="453">
        <f>'Table 4 Asset Cashflows'!V319</f>
        <v>0</v>
      </c>
      <c r="Q341" s="269">
        <f>'Table 4 Asset Cashflows'!S319</f>
        <v>0</v>
      </c>
      <c r="R341" s="453">
        <f>'Table 4 Asset Cashflows'!Z319</f>
        <v>0</v>
      </c>
      <c r="S341" s="269">
        <f>'Table 4 Asset Cashflows'!W319</f>
        <v>0</v>
      </c>
      <c r="T341" s="453">
        <f>'Table 4 Asset Cashflows'!AD319</f>
        <v>0</v>
      </c>
      <c r="U341" s="269">
        <f>'Table 4 Asset Cashflows'!AA319</f>
        <v>0</v>
      </c>
    </row>
    <row r="342" spans="1:21" x14ac:dyDescent="0.25">
      <c r="A342" s="39">
        <v>302</v>
      </c>
      <c r="B342" s="42">
        <f>(1+_xlfn.XLOOKUP(INT(($A342-1)/12)+1,'ZC Curve'!$B$8:$B$107,'ZC Curve'!R$8:R$107,,0))^(1/12)-1</f>
        <v>0</v>
      </c>
      <c r="C342" s="42">
        <f>(1+_xlfn.XLOOKUP(INT(($A342-1)/12)+1,'ZC Curve'!$B$8:$B$107,'ZC Curve'!S$8:S$107,,0))^(1/12)-1</f>
        <v>0</v>
      </c>
      <c r="D342" s="42">
        <f>(1+_xlfn.XLOOKUP(INT(($A342-1)/12)+1,'ZC Curve'!$B$8:$B$107,'ZC Curve'!T$8:T$107,,0))^(1/12)-1</f>
        <v>0</v>
      </c>
      <c r="E342" s="43">
        <f t="shared" si="11"/>
        <v>1</v>
      </c>
      <c r="F342" s="43">
        <f t="shared" si="11"/>
        <v>1</v>
      </c>
      <c r="G342" s="450">
        <f t="shared" si="11"/>
        <v>1</v>
      </c>
      <c r="H342" s="453">
        <f>'Table 4 Asset Cashflows'!F320</f>
        <v>0</v>
      </c>
      <c r="I342" s="269">
        <f>'Table 4 Asset Cashflows'!C320</f>
        <v>0</v>
      </c>
      <c r="J342" s="453">
        <f>'Table 4 Asset Cashflows'!J320</f>
        <v>0</v>
      </c>
      <c r="K342" s="269">
        <f>'Table 4 Asset Cashflows'!G320</f>
        <v>0</v>
      </c>
      <c r="L342" s="453">
        <f>'Table 4 Asset Cashflows'!N320</f>
        <v>0</v>
      </c>
      <c r="M342" s="269">
        <f>'Table 4 Asset Cashflows'!K320</f>
        <v>0</v>
      </c>
      <c r="N342" s="453">
        <f>'Table 4 Asset Cashflows'!R320</f>
        <v>0</v>
      </c>
      <c r="O342" s="269">
        <f>'Table 4 Asset Cashflows'!O320</f>
        <v>0</v>
      </c>
      <c r="P342" s="453">
        <f>'Table 4 Asset Cashflows'!V320</f>
        <v>0</v>
      </c>
      <c r="Q342" s="269">
        <f>'Table 4 Asset Cashflows'!S320</f>
        <v>0</v>
      </c>
      <c r="R342" s="453">
        <f>'Table 4 Asset Cashflows'!Z320</f>
        <v>0</v>
      </c>
      <c r="S342" s="269">
        <f>'Table 4 Asset Cashflows'!W320</f>
        <v>0</v>
      </c>
      <c r="T342" s="453">
        <f>'Table 4 Asset Cashflows'!AD320</f>
        <v>0</v>
      </c>
      <c r="U342" s="269">
        <f>'Table 4 Asset Cashflows'!AA320</f>
        <v>0</v>
      </c>
    </row>
    <row r="343" spans="1:21" x14ac:dyDescent="0.25">
      <c r="A343" s="39">
        <v>303</v>
      </c>
      <c r="B343" s="42">
        <f>(1+_xlfn.XLOOKUP(INT(($A343-1)/12)+1,'ZC Curve'!$B$8:$B$107,'ZC Curve'!R$8:R$107,,0))^(1/12)-1</f>
        <v>0</v>
      </c>
      <c r="C343" s="42">
        <f>(1+_xlfn.XLOOKUP(INT(($A343-1)/12)+1,'ZC Curve'!$B$8:$B$107,'ZC Curve'!S$8:S$107,,0))^(1/12)-1</f>
        <v>0</v>
      </c>
      <c r="D343" s="42">
        <f>(1+_xlfn.XLOOKUP(INT(($A343-1)/12)+1,'ZC Curve'!$B$8:$B$107,'ZC Curve'!T$8:T$107,,0))^(1/12)-1</f>
        <v>0</v>
      </c>
      <c r="E343" s="43">
        <f t="shared" si="11"/>
        <v>1</v>
      </c>
      <c r="F343" s="43">
        <f t="shared" si="11"/>
        <v>1</v>
      </c>
      <c r="G343" s="450">
        <f t="shared" si="11"/>
        <v>1</v>
      </c>
      <c r="H343" s="453">
        <f>'Table 4 Asset Cashflows'!F321</f>
        <v>0</v>
      </c>
      <c r="I343" s="269">
        <f>'Table 4 Asset Cashflows'!C321</f>
        <v>0</v>
      </c>
      <c r="J343" s="453">
        <f>'Table 4 Asset Cashflows'!J321</f>
        <v>0</v>
      </c>
      <c r="K343" s="269">
        <f>'Table 4 Asset Cashflows'!G321</f>
        <v>0</v>
      </c>
      <c r="L343" s="453">
        <f>'Table 4 Asset Cashflows'!N321</f>
        <v>0</v>
      </c>
      <c r="M343" s="269">
        <f>'Table 4 Asset Cashflows'!K321</f>
        <v>0</v>
      </c>
      <c r="N343" s="453">
        <f>'Table 4 Asset Cashflows'!R321</f>
        <v>0</v>
      </c>
      <c r="O343" s="269">
        <f>'Table 4 Asset Cashflows'!O321</f>
        <v>0</v>
      </c>
      <c r="P343" s="453">
        <f>'Table 4 Asset Cashflows'!V321</f>
        <v>0</v>
      </c>
      <c r="Q343" s="269">
        <f>'Table 4 Asset Cashflows'!S321</f>
        <v>0</v>
      </c>
      <c r="R343" s="453">
        <f>'Table 4 Asset Cashflows'!Z321</f>
        <v>0</v>
      </c>
      <c r="S343" s="269">
        <f>'Table 4 Asset Cashflows'!W321</f>
        <v>0</v>
      </c>
      <c r="T343" s="453">
        <f>'Table 4 Asset Cashflows'!AD321</f>
        <v>0</v>
      </c>
      <c r="U343" s="269">
        <f>'Table 4 Asset Cashflows'!AA321</f>
        <v>0</v>
      </c>
    </row>
    <row r="344" spans="1:21" x14ac:dyDescent="0.25">
      <c r="A344" s="39">
        <v>304</v>
      </c>
      <c r="B344" s="42">
        <f>(1+_xlfn.XLOOKUP(INT(($A344-1)/12)+1,'ZC Curve'!$B$8:$B$107,'ZC Curve'!R$8:R$107,,0))^(1/12)-1</f>
        <v>0</v>
      </c>
      <c r="C344" s="42">
        <f>(1+_xlfn.XLOOKUP(INT(($A344-1)/12)+1,'ZC Curve'!$B$8:$B$107,'ZC Curve'!S$8:S$107,,0))^(1/12)-1</f>
        <v>0</v>
      </c>
      <c r="D344" s="42">
        <f>(1+_xlfn.XLOOKUP(INT(($A344-1)/12)+1,'ZC Curve'!$B$8:$B$107,'ZC Curve'!T$8:T$107,,0))^(1/12)-1</f>
        <v>0</v>
      </c>
      <c r="E344" s="43">
        <f t="shared" si="11"/>
        <v>1</v>
      </c>
      <c r="F344" s="43">
        <f t="shared" si="11"/>
        <v>1</v>
      </c>
      <c r="G344" s="450">
        <f t="shared" si="11"/>
        <v>1</v>
      </c>
      <c r="H344" s="453">
        <f>'Table 4 Asset Cashflows'!F322</f>
        <v>0</v>
      </c>
      <c r="I344" s="269">
        <f>'Table 4 Asset Cashflows'!C322</f>
        <v>0</v>
      </c>
      <c r="J344" s="453">
        <f>'Table 4 Asset Cashflows'!J322</f>
        <v>0</v>
      </c>
      <c r="K344" s="269">
        <f>'Table 4 Asset Cashflows'!G322</f>
        <v>0</v>
      </c>
      <c r="L344" s="453">
        <f>'Table 4 Asset Cashflows'!N322</f>
        <v>0</v>
      </c>
      <c r="M344" s="269">
        <f>'Table 4 Asset Cashflows'!K322</f>
        <v>0</v>
      </c>
      <c r="N344" s="453">
        <f>'Table 4 Asset Cashflows'!R322</f>
        <v>0</v>
      </c>
      <c r="O344" s="269">
        <f>'Table 4 Asset Cashflows'!O322</f>
        <v>0</v>
      </c>
      <c r="P344" s="453">
        <f>'Table 4 Asset Cashflows'!V322</f>
        <v>0</v>
      </c>
      <c r="Q344" s="269">
        <f>'Table 4 Asset Cashflows'!S322</f>
        <v>0</v>
      </c>
      <c r="R344" s="453">
        <f>'Table 4 Asset Cashflows'!Z322</f>
        <v>0</v>
      </c>
      <c r="S344" s="269">
        <f>'Table 4 Asset Cashflows'!W322</f>
        <v>0</v>
      </c>
      <c r="T344" s="453">
        <f>'Table 4 Asset Cashflows'!AD322</f>
        <v>0</v>
      </c>
      <c r="U344" s="269">
        <f>'Table 4 Asset Cashflows'!AA322</f>
        <v>0</v>
      </c>
    </row>
    <row r="345" spans="1:21" x14ac:dyDescent="0.25">
      <c r="A345" s="39">
        <v>305</v>
      </c>
      <c r="B345" s="42">
        <f>(1+_xlfn.XLOOKUP(INT(($A345-1)/12)+1,'ZC Curve'!$B$8:$B$107,'ZC Curve'!R$8:R$107,,0))^(1/12)-1</f>
        <v>0</v>
      </c>
      <c r="C345" s="42">
        <f>(1+_xlfn.XLOOKUP(INT(($A345-1)/12)+1,'ZC Curve'!$B$8:$B$107,'ZC Curve'!S$8:S$107,,0))^(1/12)-1</f>
        <v>0</v>
      </c>
      <c r="D345" s="42">
        <f>(1+_xlfn.XLOOKUP(INT(($A345-1)/12)+1,'ZC Curve'!$B$8:$B$107,'ZC Curve'!T$8:T$107,,0))^(1/12)-1</f>
        <v>0</v>
      </c>
      <c r="E345" s="43">
        <f t="shared" si="11"/>
        <v>1</v>
      </c>
      <c r="F345" s="43">
        <f t="shared" si="11"/>
        <v>1</v>
      </c>
      <c r="G345" s="450">
        <f t="shared" si="11"/>
        <v>1</v>
      </c>
      <c r="H345" s="453">
        <f>'Table 4 Asset Cashflows'!F323</f>
        <v>0</v>
      </c>
      <c r="I345" s="269">
        <f>'Table 4 Asset Cashflows'!C323</f>
        <v>0</v>
      </c>
      <c r="J345" s="453">
        <f>'Table 4 Asset Cashflows'!J323</f>
        <v>0</v>
      </c>
      <c r="K345" s="269">
        <f>'Table 4 Asset Cashflows'!G323</f>
        <v>0</v>
      </c>
      <c r="L345" s="453">
        <f>'Table 4 Asset Cashflows'!N323</f>
        <v>0</v>
      </c>
      <c r="M345" s="269">
        <f>'Table 4 Asset Cashflows'!K323</f>
        <v>0</v>
      </c>
      <c r="N345" s="453">
        <f>'Table 4 Asset Cashflows'!R323</f>
        <v>0</v>
      </c>
      <c r="O345" s="269">
        <f>'Table 4 Asset Cashflows'!O323</f>
        <v>0</v>
      </c>
      <c r="P345" s="453">
        <f>'Table 4 Asset Cashflows'!V323</f>
        <v>0</v>
      </c>
      <c r="Q345" s="269">
        <f>'Table 4 Asset Cashflows'!S323</f>
        <v>0</v>
      </c>
      <c r="R345" s="453">
        <f>'Table 4 Asset Cashflows'!Z323</f>
        <v>0</v>
      </c>
      <c r="S345" s="269">
        <f>'Table 4 Asset Cashflows'!W323</f>
        <v>0</v>
      </c>
      <c r="T345" s="453">
        <f>'Table 4 Asset Cashflows'!AD323</f>
        <v>0</v>
      </c>
      <c r="U345" s="269">
        <f>'Table 4 Asset Cashflows'!AA323</f>
        <v>0</v>
      </c>
    </row>
    <row r="346" spans="1:21" x14ac:dyDescent="0.25">
      <c r="A346" s="39">
        <v>306</v>
      </c>
      <c r="B346" s="42">
        <f>(1+_xlfn.XLOOKUP(INT(($A346-1)/12)+1,'ZC Curve'!$B$8:$B$107,'ZC Curve'!R$8:R$107,,0))^(1/12)-1</f>
        <v>0</v>
      </c>
      <c r="C346" s="42">
        <f>(1+_xlfn.XLOOKUP(INT(($A346-1)/12)+1,'ZC Curve'!$B$8:$B$107,'ZC Curve'!S$8:S$107,,0))^(1/12)-1</f>
        <v>0</v>
      </c>
      <c r="D346" s="42">
        <f>(1+_xlfn.XLOOKUP(INT(($A346-1)/12)+1,'ZC Curve'!$B$8:$B$107,'ZC Curve'!T$8:T$107,,0))^(1/12)-1</f>
        <v>0</v>
      </c>
      <c r="E346" s="43">
        <f t="shared" si="11"/>
        <v>1</v>
      </c>
      <c r="F346" s="43">
        <f t="shared" si="11"/>
        <v>1</v>
      </c>
      <c r="G346" s="450">
        <f t="shared" si="11"/>
        <v>1</v>
      </c>
      <c r="H346" s="453">
        <f>'Table 4 Asset Cashflows'!F324</f>
        <v>0</v>
      </c>
      <c r="I346" s="269">
        <f>'Table 4 Asset Cashflows'!C324</f>
        <v>0</v>
      </c>
      <c r="J346" s="453">
        <f>'Table 4 Asset Cashflows'!J324</f>
        <v>0</v>
      </c>
      <c r="K346" s="269">
        <f>'Table 4 Asset Cashflows'!G324</f>
        <v>0</v>
      </c>
      <c r="L346" s="453">
        <f>'Table 4 Asset Cashflows'!N324</f>
        <v>0</v>
      </c>
      <c r="M346" s="269">
        <f>'Table 4 Asset Cashflows'!K324</f>
        <v>0</v>
      </c>
      <c r="N346" s="453">
        <f>'Table 4 Asset Cashflows'!R324</f>
        <v>0</v>
      </c>
      <c r="O346" s="269">
        <f>'Table 4 Asset Cashflows'!O324</f>
        <v>0</v>
      </c>
      <c r="P346" s="453">
        <f>'Table 4 Asset Cashflows'!V324</f>
        <v>0</v>
      </c>
      <c r="Q346" s="269">
        <f>'Table 4 Asset Cashflows'!S324</f>
        <v>0</v>
      </c>
      <c r="R346" s="453">
        <f>'Table 4 Asset Cashflows'!Z324</f>
        <v>0</v>
      </c>
      <c r="S346" s="269">
        <f>'Table 4 Asset Cashflows'!W324</f>
        <v>0</v>
      </c>
      <c r="T346" s="453">
        <f>'Table 4 Asset Cashflows'!AD324</f>
        <v>0</v>
      </c>
      <c r="U346" s="269">
        <f>'Table 4 Asset Cashflows'!AA324</f>
        <v>0</v>
      </c>
    </row>
    <row r="347" spans="1:21" x14ac:dyDescent="0.25">
      <c r="A347" s="39">
        <v>307</v>
      </c>
      <c r="B347" s="42">
        <f>(1+_xlfn.XLOOKUP(INT(($A347-1)/12)+1,'ZC Curve'!$B$8:$B$107,'ZC Curve'!R$8:R$107,,0))^(1/12)-1</f>
        <v>0</v>
      </c>
      <c r="C347" s="42">
        <f>(1+_xlfn.XLOOKUP(INT(($A347-1)/12)+1,'ZC Curve'!$B$8:$B$107,'ZC Curve'!S$8:S$107,,0))^(1/12)-1</f>
        <v>0</v>
      </c>
      <c r="D347" s="42">
        <f>(1+_xlfn.XLOOKUP(INT(($A347-1)/12)+1,'ZC Curve'!$B$8:$B$107,'ZC Curve'!T$8:T$107,,0))^(1/12)-1</f>
        <v>0</v>
      </c>
      <c r="E347" s="43">
        <f t="shared" si="11"/>
        <v>1</v>
      </c>
      <c r="F347" s="43">
        <f t="shared" si="11"/>
        <v>1</v>
      </c>
      <c r="G347" s="450">
        <f t="shared" si="11"/>
        <v>1</v>
      </c>
      <c r="H347" s="453">
        <f>'Table 4 Asset Cashflows'!F325</f>
        <v>0</v>
      </c>
      <c r="I347" s="269">
        <f>'Table 4 Asset Cashflows'!C325</f>
        <v>0</v>
      </c>
      <c r="J347" s="453">
        <f>'Table 4 Asset Cashflows'!J325</f>
        <v>0</v>
      </c>
      <c r="K347" s="269">
        <f>'Table 4 Asset Cashflows'!G325</f>
        <v>0</v>
      </c>
      <c r="L347" s="453">
        <f>'Table 4 Asset Cashflows'!N325</f>
        <v>0</v>
      </c>
      <c r="M347" s="269">
        <f>'Table 4 Asset Cashflows'!K325</f>
        <v>0</v>
      </c>
      <c r="N347" s="453">
        <f>'Table 4 Asset Cashflows'!R325</f>
        <v>0</v>
      </c>
      <c r="O347" s="269">
        <f>'Table 4 Asset Cashflows'!O325</f>
        <v>0</v>
      </c>
      <c r="P347" s="453">
        <f>'Table 4 Asset Cashflows'!V325</f>
        <v>0</v>
      </c>
      <c r="Q347" s="269">
        <f>'Table 4 Asset Cashflows'!S325</f>
        <v>0</v>
      </c>
      <c r="R347" s="453">
        <f>'Table 4 Asset Cashflows'!Z325</f>
        <v>0</v>
      </c>
      <c r="S347" s="269">
        <f>'Table 4 Asset Cashflows'!W325</f>
        <v>0</v>
      </c>
      <c r="T347" s="453">
        <f>'Table 4 Asset Cashflows'!AD325</f>
        <v>0</v>
      </c>
      <c r="U347" s="269">
        <f>'Table 4 Asset Cashflows'!AA325</f>
        <v>0</v>
      </c>
    </row>
    <row r="348" spans="1:21" x14ac:dyDescent="0.25">
      <c r="A348" s="39">
        <v>308</v>
      </c>
      <c r="B348" s="42">
        <f>(1+_xlfn.XLOOKUP(INT(($A348-1)/12)+1,'ZC Curve'!$B$8:$B$107,'ZC Curve'!R$8:R$107,,0))^(1/12)-1</f>
        <v>0</v>
      </c>
      <c r="C348" s="42">
        <f>(1+_xlfn.XLOOKUP(INT(($A348-1)/12)+1,'ZC Curve'!$B$8:$B$107,'ZC Curve'!S$8:S$107,,0))^(1/12)-1</f>
        <v>0</v>
      </c>
      <c r="D348" s="42">
        <f>(1+_xlfn.XLOOKUP(INT(($A348-1)/12)+1,'ZC Curve'!$B$8:$B$107,'ZC Curve'!T$8:T$107,,0))^(1/12)-1</f>
        <v>0</v>
      </c>
      <c r="E348" s="43">
        <f t="shared" si="11"/>
        <v>1</v>
      </c>
      <c r="F348" s="43">
        <f t="shared" si="11"/>
        <v>1</v>
      </c>
      <c r="G348" s="450">
        <f t="shared" si="11"/>
        <v>1</v>
      </c>
      <c r="H348" s="453">
        <f>'Table 4 Asset Cashflows'!F326</f>
        <v>0</v>
      </c>
      <c r="I348" s="269">
        <f>'Table 4 Asset Cashflows'!C326</f>
        <v>0</v>
      </c>
      <c r="J348" s="453">
        <f>'Table 4 Asset Cashflows'!J326</f>
        <v>0</v>
      </c>
      <c r="K348" s="269">
        <f>'Table 4 Asset Cashflows'!G326</f>
        <v>0</v>
      </c>
      <c r="L348" s="453">
        <f>'Table 4 Asset Cashflows'!N326</f>
        <v>0</v>
      </c>
      <c r="M348" s="269">
        <f>'Table 4 Asset Cashflows'!K326</f>
        <v>0</v>
      </c>
      <c r="N348" s="453">
        <f>'Table 4 Asset Cashflows'!R326</f>
        <v>0</v>
      </c>
      <c r="O348" s="269">
        <f>'Table 4 Asset Cashflows'!O326</f>
        <v>0</v>
      </c>
      <c r="P348" s="453">
        <f>'Table 4 Asset Cashflows'!V326</f>
        <v>0</v>
      </c>
      <c r="Q348" s="269">
        <f>'Table 4 Asset Cashflows'!S326</f>
        <v>0</v>
      </c>
      <c r="R348" s="453">
        <f>'Table 4 Asset Cashflows'!Z326</f>
        <v>0</v>
      </c>
      <c r="S348" s="269">
        <f>'Table 4 Asset Cashflows'!W326</f>
        <v>0</v>
      </c>
      <c r="T348" s="453">
        <f>'Table 4 Asset Cashflows'!AD326</f>
        <v>0</v>
      </c>
      <c r="U348" s="269">
        <f>'Table 4 Asset Cashflows'!AA326</f>
        <v>0</v>
      </c>
    </row>
    <row r="349" spans="1:21" x14ac:dyDescent="0.25">
      <c r="A349" s="39">
        <v>309</v>
      </c>
      <c r="B349" s="42">
        <f>(1+_xlfn.XLOOKUP(INT(($A349-1)/12)+1,'ZC Curve'!$B$8:$B$107,'ZC Curve'!R$8:R$107,,0))^(1/12)-1</f>
        <v>0</v>
      </c>
      <c r="C349" s="42">
        <f>(1+_xlfn.XLOOKUP(INT(($A349-1)/12)+1,'ZC Curve'!$B$8:$B$107,'ZC Curve'!S$8:S$107,,0))^(1/12)-1</f>
        <v>0</v>
      </c>
      <c r="D349" s="42">
        <f>(1+_xlfn.XLOOKUP(INT(($A349-1)/12)+1,'ZC Curve'!$B$8:$B$107,'ZC Curve'!T$8:T$107,,0))^(1/12)-1</f>
        <v>0</v>
      </c>
      <c r="E349" s="43">
        <f t="shared" si="11"/>
        <v>1</v>
      </c>
      <c r="F349" s="43">
        <f t="shared" si="11"/>
        <v>1</v>
      </c>
      <c r="G349" s="450">
        <f t="shared" si="11"/>
        <v>1</v>
      </c>
      <c r="H349" s="453">
        <f>'Table 4 Asset Cashflows'!F327</f>
        <v>0</v>
      </c>
      <c r="I349" s="269">
        <f>'Table 4 Asset Cashflows'!C327</f>
        <v>0</v>
      </c>
      <c r="J349" s="453">
        <f>'Table 4 Asset Cashflows'!J327</f>
        <v>0</v>
      </c>
      <c r="K349" s="269">
        <f>'Table 4 Asset Cashflows'!G327</f>
        <v>0</v>
      </c>
      <c r="L349" s="453">
        <f>'Table 4 Asset Cashflows'!N327</f>
        <v>0</v>
      </c>
      <c r="M349" s="269">
        <f>'Table 4 Asset Cashflows'!K327</f>
        <v>0</v>
      </c>
      <c r="N349" s="453">
        <f>'Table 4 Asset Cashflows'!R327</f>
        <v>0</v>
      </c>
      <c r="O349" s="269">
        <f>'Table 4 Asset Cashflows'!O327</f>
        <v>0</v>
      </c>
      <c r="P349" s="453">
        <f>'Table 4 Asset Cashflows'!V327</f>
        <v>0</v>
      </c>
      <c r="Q349" s="269">
        <f>'Table 4 Asset Cashflows'!S327</f>
        <v>0</v>
      </c>
      <c r="R349" s="453">
        <f>'Table 4 Asset Cashflows'!Z327</f>
        <v>0</v>
      </c>
      <c r="S349" s="269">
        <f>'Table 4 Asset Cashflows'!W327</f>
        <v>0</v>
      </c>
      <c r="T349" s="453">
        <f>'Table 4 Asset Cashflows'!AD327</f>
        <v>0</v>
      </c>
      <c r="U349" s="269">
        <f>'Table 4 Asset Cashflows'!AA327</f>
        <v>0</v>
      </c>
    </row>
    <row r="350" spans="1:21" x14ac:dyDescent="0.25">
      <c r="A350" s="39">
        <v>310</v>
      </c>
      <c r="B350" s="42">
        <f>(1+_xlfn.XLOOKUP(INT(($A350-1)/12)+1,'ZC Curve'!$B$8:$B$107,'ZC Curve'!R$8:R$107,,0))^(1/12)-1</f>
        <v>0</v>
      </c>
      <c r="C350" s="42">
        <f>(1+_xlfn.XLOOKUP(INT(($A350-1)/12)+1,'ZC Curve'!$B$8:$B$107,'ZC Curve'!S$8:S$107,,0))^(1/12)-1</f>
        <v>0</v>
      </c>
      <c r="D350" s="42">
        <f>(1+_xlfn.XLOOKUP(INT(($A350-1)/12)+1,'ZC Curve'!$B$8:$B$107,'ZC Curve'!T$8:T$107,,0))^(1/12)-1</f>
        <v>0</v>
      </c>
      <c r="E350" s="43">
        <f t="shared" si="11"/>
        <v>1</v>
      </c>
      <c r="F350" s="43">
        <f t="shared" si="11"/>
        <v>1</v>
      </c>
      <c r="G350" s="450">
        <f t="shared" si="11"/>
        <v>1</v>
      </c>
      <c r="H350" s="453">
        <f>'Table 4 Asset Cashflows'!F328</f>
        <v>0</v>
      </c>
      <c r="I350" s="269">
        <f>'Table 4 Asset Cashflows'!C328</f>
        <v>0</v>
      </c>
      <c r="J350" s="453">
        <f>'Table 4 Asset Cashflows'!J328</f>
        <v>0</v>
      </c>
      <c r="K350" s="269">
        <f>'Table 4 Asset Cashflows'!G328</f>
        <v>0</v>
      </c>
      <c r="L350" s="453">
        <f>'Table 4 Asset Cashflows'!N328</f>
        <v>0</v>
      </c>
      <c r="M350" s="269">
        <f>'Table 4 Asset Cashflows'!K328</f>
        <v>0</v>
      </c>
      <c r="N350" s="453">
        <f>'Table 4 Asset Cashflows'!R328</f>
        <v>0</v>
      </c>
      <c r="O350" s="269">
        <f>'Table 4 Asset Cashflows'!O328</f>
        <v>0</v>
      </c>
      <c r="P350" s="453">
        <f>'Table 4 Asset Cashflows'!V328</f>
        <v>0</v>
      </c>
      <c r="Q350" s="269">
        <f>'Table 4 Asset Cashflows'!S328</f>
        <v>0</v>
      </c>
      <c r="R350" s="453">
        <f>'Table 4 Asset Cashflows'!Z328</f>
        <v>0</v>
      </c>
      <c r="S350" s="269">
        <f>'Table 4 Asset Cashflows'!W328</f>
        <v>0</v>
      </c>
      <c r="T350" s="453">
        <f>'Table 4 Asset Cashflows'!AD328</f>
        <v>0</v>
      </c>
      <c r="U350" s="269">
        <f>'Table 4 Asset Cashflows'!AA328</f>
        <v>0</v>
      </c>
    </row>
    <row r="351" spans="1:21" x14ac:dyDescent="0.25">
      <c r="A351" s="39">
        <v>311</v>
      </c>
      <c r="B351" s="42">
        <f>(1+_xlfn.XLOOKUP(INT(($A351-1)/12)+1,'ZC Curve'!$B$8:$B$107,'ZC Curve'!R$8:R$107,,0))^(1/12)-1</f>
        <v>0</v>
      </c>
      <c r="C351" s="42">
        <f>(1+_xlfn.XLOOKUP(INT(($A351-1)/12)+1,'ZC Curve'!$B$8:$B$107,'ZC Curve'!S$8:S$107,,0))^(1/12)-1</f>
        <v>0</v>
      </c>
      <c r="D351" s="42">
        <f>(1+_xlfn.XLOOKUP(INT(($A351-1)/12)+1,'ZC Curve'!$B$8:$B$107,'ZC Curve'!T$8:T$107,,0))^(1/12)-1</f>
        <v>0</v>
      </c>
      <c r="E351" s="43">
        <f t="shared" si="11"/>
        <v>1</v>
      </c>
      <c r="F351" s="43">
        <f t="shared" si="11"/>
        <v>1</v>
      </c>
      <c r="G351" s="450">
        <f t="shared" si="11"/>
        <v>1</v>
      </c>
      <c r="H351" s="453">
        <f>'Table 4 Asset Cashflows'!F329</f>
        <v>0</v>
      </c>
      <c r="I351" s="269">
        <f>'Table 4 Asset Cashflows'!C329</f>
        <v>0</v>
      </c>
      <c r="J351" s="453">
        <f>'Table 4 Asset Cashflows'!J329</f>
        <v>0</v>
      </c>
      <c r="K351" s="269">
        <f>'Table 4 Asset Cashflows'!G329</f>
        <v>0</v>
      </c>
      <c r="L351" s="453">
        <f>'Table 4 Asset Cashflows'!N329</f>
        <v>0</v>
      </c>
      <c r="M351" s="269">
        <f>'Table 4 Asset Cashflows'!K329</f>
        <v>0</v>
      </c>
      <c r="N351" s="453">
        <f>'Table 4 Asset Cashflows'!R329</f>
        <v>0</v>
      </c>
      <c r="O351" s="269">
        <f>'Table 4 Asset Cashflows'!O329</f>
        <v>0</v>
      </c>
      <c r="P351" s="453">
        <f>'Table 4 Asset Cashflows'!V329</f>
        <v>0</v>
      </c>
      <c r="Q351" s="269">
        <f>'Table 4 Asset Cashflows'!S329</f>
        <v>0</v>
      </c>
      <c r="R351" s="453">
        <f>'Table 4 Asset Cashflows'!Z329</f>
        <v>0</v>
      </c>
      <c r="S351" s="269">
        <f>'Table 4 Asset Cashflows'!W329</f>
        <v>0</v>
      </c>
      <c r="T351" s="453">
        <f>'Table 4 Asset Cashflows'!AD329</f>
        <v>0</v>
      </c>
      <c r="U351" s="269">
        <f>'Table 4 Asset Cashflows'!AA329</f>
        <v>0</v>
      </c>
    </row>
    <row r="352" spans="1:21" x14ac:dyDescent="0.25">
      <c r="A352" s="39">
        <v>312</v>
      </c>
      <c r="B352" s="42">
        <f>(1+_xlfn.XLOOKUP(INT(($A352-1)/12)+1,'ZC Curve'!$B$8:$B$107,'ZC Curve'!R$8:R$107,,0))^(1/12)-1</f>
        <v>0</v>
      </c>
      <c r="C352" s="42">
        <f>(1+_xlfn.XLOOKUP(INT(($A352-1)/12)+1,'ZC Curve'!$B$8:$B$107,'ZC Curve'!S$8:S$107,,0))^(1/12)-1</f>
        <v>0</v>
      </c>
      <c r="D352" s="42">
        <f>(1+_xlfn.XLOOKUP(INT(($A352-1)/12)+1,'ZC Curve'!$B$8:$B$107,'ZC Curve'!T$8:T$107,,0))^(1/12)-1</f>
        <v>0</v>
      </c>
      <c r="E352" s="43">
        <f t="shared" si="11"/>
        <v>1</v>
      </c>
      <c r="F352" s="43">
        <f t="shared" si="11"/>
        <v>1</v>
      </c>
      <c r="G352" s="450">
        <f t="shared" si="11"/>
        <v>1</v>
      </c>
      <c r="H352" s="453">
        <f>'Table 4 Asset Cashflows'!F330</f>
        <v>0</v>
      </c>
      <c r="I352" s="269">
        <f>'Table 4 Asset Cashflows'!C330</f>
        <v>0</v>
      </c>
      <c r="J352" s="453">
        <f>'Table 4 Asset Cashflows'!J330</f>
        <v>0</v>
      </c>
      <c r="K352" s="269">
        <f>'Table 4 Asset Cashflows'!G330</f>
        <v>0</v>
      </c>
      <c r="L352" s="453">
        <f>'Table 4 Asset Cashflows'!N330</f>
        <v>0</v>
      </c>
      <c r="M352" s="269">
        <f>'Table 4 Asset Cashflows'!K330</f>
        <v>0</v>
      </c>
      <c r="N352" s="453">
        <f>'Table 4 Asset Cashflows'!R330</f>
        <v>0</v>
      </c>
      <c r="O352" s="269">
        <f>'Table 4 Asset Cashflows'!O330</f>
        <v>0</v>
      </c>
      <c r="P352" s="453">
        <f>'Table 4 Asset Cashflows'!V330</f>
        <v>0</v>
      </c>
      <c r="Q352" s="269">
        <f>'Table 4 Asset Cashflows'!S330</f>
        <v>0</v>
      </c>
      <c r="R352" s="453">
        <f>'Table 4 Asset Cashflows'!Z330</f>
        <v>0</v>
      </c>
      <c r="S352" s="269">
        <f>'Table 4 Asset Cashflows'!W330</f>
        <v>0</v>
      </c>
      <c r="T352" s="453">
        <f>'Table 4 Asset Cashflows'!AD330</f>
        <v>0</v>
      </c>
      <c r="U352" s="269">
        <f>'Table 4 Asset Cashflows'!AA330</f>
        <v>0</v>
      </c>
    </row>
    <row r="353" spans="1:21" x14ac:dyDescent="0.25">
      <c r="A353" s="39">
        <v>313</v>
      </c>
      <c r="B353" s="42">
        <f>(1+_xlfn.XLOOKUP(INT(($A353-1)/12)+1,'ZC Curve'!$B$8:$B$107,'ZC Curve'!R$8:R$107,,0))^(1/12)-1</f>
        <v>0</v>
      </c>
      <c r="C353" s="42">
        <f>(1+_xlfn.XLOOKUP(INT(($A353-1)/12)+1,'ZC Curve'!$B$8:$B$107,'ZC Curve'!S$8:S$107,,0))^(1/12)-1</f>
        <v>0</v>
      </c>
      <c r="D353" s="42">
        <f>(1+_xlfn.XLOOKUP(INT(($A353-1)/12)+1,'ZC Curve'!$B$8:$B$107,'ZC Curve'!T$8:T$107,,0))^(1/12)-1</f>
        <v>0</v>
      </c>
      <c r="E353" s="43">
        <f t="shared" si="11"/>
        <v>1</v>
      </c>
      <c r="F353" s="43">
        <f t="shared" si="11"/>
        <v>1</v>
      </c>
      <c r="G353" s="450">
        <f t="shared" si="11"/>
        <v>1</v>
      </c>
      <c r="H353" s="453">
        <f>'Table 4 Asset Cashflows'!F331</f>
        <v>0</v>
      </c>
      <c r="I353" s="269">
        <f>'Table 4 Asset Cashflows'!C331</f>
        <v>0</v>
      </c>
      <c r="J353" s="453">
        <f>'Table 4 Asset Cashflows'!J331</f>
        <v>0</v>
      </c>
      <c r="K353" s="269">
        <f>'Table 4 Asset Cashflows'!G331</f>
        <v>0</v>
      </c>
      <c r="L353" s="453">
        <f>'Table 4 Asset Cashflows'!N331</f>
        <v>0</v>
      </c>
      <c r="M353" s="269">
        <f>'Table 4 Asset Cashflows'!K331</f>
        <v>0</v>
      </c>
      <c r="N353" s="453">
        <f>'Table 4 Asset Cashflows'!R331</f>
        <v>0</v>
      </c>
      <c r="O353" s="269">
        <f>'Table 4 Asset Cashflows'!O331</f>
        <v>0</v>
      </c>
      <c r="P353" s="453">
        <f>'Table 4 Asset Cashflows'!V331</f>
        <v>0</v>
      </c>
      <c r="Q353" s="269">
        <f>'Table 4 Asset Cashflows'!S331</f>
        <v>0</v>
      </c>
      <c r="R353" s="453">
        <f>'Table 4 Asset Cashflows'!Z331</f>
        <v>0</v>
      </c>
      <c r="S353" s="269">
        <f>'Table 4 Asset Cashflows'!W331</f>
        <v>0</v>
      </c>
      <c r="T353" s="453">
        <f>'Table 4 Asset Cashflows'!AD331</f>
        <v>0</v>
      </c>
      <c r="U353" s="269">
        <f>'Table 4 Asset Cashflows'!AA331</f>
        <v>0</v>
      </c>
    </row>
    <row r="354" spans="1:21" x14ac:dyDescent="0.25">
      <c r="A354" s="39">
        <v>314</v>
      </c>
      <c r="B354" s="42">
        <f>(1+_xlfn.XLOOKUP(INT(($A354-1)/12)+1,'ZC Curve'!$B$8:$B$107,'ZC Curve'!R$8:R$107,,0))^(1/12)-1</f>
        <v>0</v>
      </c>
      <c r="C354" s="42">
        <f>(1+_xlfn.XLOOKUP(INT(($A354-1)/12)+1,'ZC Curve'!$B$8:$B$107,'ZC Curve'!S$8:S$107,,0))^(1/12)-1</f>
        <v>0</v>
      </c>
      <c r="D354" s="42">
        <f>(1+_xlfn.XLOOKUP(INT(($A354-1)/12)+1,'ZC Curve'!$B$8:$B$107,'ZC Curve'!T$8:T$107,,0))^(1/12)-1</f>
        <v>0</v>
      </c>
      <c r="E354" s="43">
        <f t="shared" si="11"/>
        <v>1</v>
      </c>
      <c r="F354" s="43">
        <f t="shared" si="11"/>
        <v>1</v>
      </c>
      <c r="G354" s="450">
        <f t="shared" si="11"/>
        <v>1</v>
      </c>
      <c r="H354" s="453">
        <f>'Table 4 Asset Cashflows'!F332</f>
        <v>0</v>
      </c>
      <c r="I354" s="269">
        <f>'Table 4 Asset Cashflows'!C332</f>
        <v>0</v>
      </c>
      <c r="J354" s="453">
        <f>'Table 4 Asset Cashflows'!J332</f>
        <v>0</v>
      </c>
      <c r="K354" s="269">
        <f>'Table 4 Asset Cashflows'!G332</f>
        <v>0</v>
      </c>
      <c r="L354" s="453">
        <f>'Table 4 Asset Cashflows'!N332</f>
        <v>0</v>
      </c>
      <c r="M354" s="269">
        <f>'Table 4 Asset Cashflows'!K332</f>
        <v>0</v>
      </c>
      <c r="N354" s="453">
        <f>'Table 4 Asset Cashflows'!R332</f>
        <v>0</v>
      </c>
      <c r="O354" s="269">
        <f>'Table 4 Asset Cashflows'!O332</f>
        <v>0</v>
      </c>
      <c r="P354" s="453">
        <f>'Table 4 Asset Cashflows'!V332</f>
        <v>0</v>
      </c>
      <c r="Q354" s="269">
        <f>'Table 4 Asset Cashflows'!S332</f>
        <v>0</v>
      </c>
      <c r="R354" s="453">
        <f>'Table 4 Asset Cashflows'!Z332</f>
        <v>0</v>
      </c>
      <c r="S354" s="269">
        <f>'Table 4 Asset Cashflows'!W332</f>
        <v>0</v>
      </c>
      <c r="T354" s="453">
        <f>'Table 4 Asset Cashflows'!AD332</f>
        <v>0</v>
      </c>
      <c r="U354" s="269">
        <f>'Table 4 Asset Cashflows'!AA332</f>
        <v>0</v>
      </c>
    </row>
    <row r="355" spans="1:21" x14ac:dyDescent="0.25">
      <c r="A355" s="39">
        <v>315</v>
      </c>
      <c r="B355" s="42">
        <f>(1+_xlfn.XLOOKUP(INT(($A355-1)/12)+1,'ZC Curve'!$B$8:$B$107,'ZC Curve'!R$8:R$107,,0))^(1/12)-1</f>
        <v>0</v>
      </c>
      <c r="C355" s="42">
        <f>(1+_xlfn.XLOOKUP(INT(($A355-1)/12)+1,'ZC Curve'!$B$8:$B$107,'ZC Curve'!S$8:S$107,,0))^(1/12)-1</f>
        <v>0</v>
      </c>
      <c r="D355" s="42">
        <f>(1+_xlfn.XLOOKUP(INT(($A355-1)/12)+1,'ZC Curve'!$B$8:$B$107,'ZC Curve'!T$8:T$107,,0))^(1/12)-1</f>
        <v>0</v>
      </c>
      <c r="E355" s="43">
        <f t="shared" si="11"/>
        <v>1</v>
      </c>
      <c r="F355" s="43">
        <f t="shared" si="11"/>
        <v>1</v>
      </c>
      <c r="G355" s="450">
        <f t="shared" si="11"/>
        <v>1</v>
      </c>
      <c r="H355" s="453">
        <f>'Table 4 Asset Cashflows'!F333</f>
        <v>0</v>
      </c>
      <c r="I355" s="269">
        <f>'Table 4 Asset Cashflows'!C333</f>
        <v>0</v>
      </c>
      <c r="J355" s="453">
        <f>'Table 4 Asset Cashflows'!J333</f>
        <v>0</v>
      </c>
      <c r="K355" s="269">
        <f>'Table 4 Asset Cashflows'!G333</f>
        <v>0</v>
      </c>
      <c r="L355" s="453">
        <f>'Table 4 Asset Cashflows'!N333</f>
        <v>0</v>
      </c>
      <c r="M355" s="269">
        <f>'Table 4 Asset Cashflows'!K333</f>
        <v>0</v>
      </c>
      <c r="N355" s="453">
        <f>'Table 4 Asset Cashflows'!R333</f>
        <v>0</v>
      </c>
      <c r="O355" s="269">
        <f>'Table 4 Asset Cashflows'!O333</f>
        <v>0</v>
      </c>
      <c r="P355" s="453">
        <f>'Table 4 Asset Cashflows'!V333</f>
        <v>0</v>
      </c>
      <c r="Q355" s="269">
        <f>'Table 4 Asset Cashflows'!S333</f>
        <v>0</v>
      </c>
      <c r="R355" s="453">
        <f>'Table 4 Asset Cashflows'!Z333</f>
        <v>0</v>
      </c>
      <c r="S355" s="269">
        <f>'Table 4 Asset Cashflows'!W333</f>
        <v>0</v>
      </c>
      <c r="T355" s="453">
        <f>'Table 4 Asset Cashflows'!AD333</f>
        <v>0</v>
      </c>
      <c r="U355" s="269">
        <f>'Table 4 Asset Cashflows'!AA333</f>
        <v>0</v>
      </c>
    </row>
    <row r="356" spans="1:21" x14ac:dyDescent="0.25">
      <c r="A356" s="39">
        <v>316</v>
      </c>
      <c r="B356" s="42">
        <f>(1+_xlfn.XLOOKUP(INT(($A356-1)/12)+1,'ZC Curve'!$B$8:$B$107,'ZC Curve'!R$8:R$107,,0))^(1/12)-1</f>
        <v>0</v>
      </c>
      <c r="C356" s="42">
        <f>(1+_xlfn.XLOOKUP(INT(($A356-1)/12)+1,'ZC Curve'!$B$8:$B$107,'ZC Curve'!S$8:S$107,,0))^(1/12)-1</f>
        <v>0</v>
      </c>
      <c r="D356" s="42">
        <f>(1+_xlfn.XLOOKUP(INT(($A356-1)/12)+1,'ZC Curve'!$B$8:$B$107,'ZC Curve'!T$8:T$107,,0))^(1/12)-1</f>
        <v>0</v>
      </c>
      <c r="E356" s="43">
        <f t="shared" si="11"/>
        <v>1</v>
      </c>
      <c r="F356" s="43">
        <f t="shared" si="11"/>
        <v>1</v>
      </c>
      <c r="G356" s="450">
        <f t="shared" si="11"/>
        <v>1</v>
      </c>
      <c r="H356" s="453">
        <f>'Table 4 Asset Cashflows'!F334</f>
        <v>0</v>
      </c>
      <c r="I356" s="269">
        <f>'Table 4 Asset Cashflows'!C334</f>
        <v>0</v>
      </c>
      <c r="J356" s="453">
        <f>'Table 4 Asset Cashflows'!J334</f>
        <v>0</v>
      </c>
      <c r="K356" s="269">
        <f>'Table 4 Asset Cashflows'!G334</f>
        <v>0</v>
      </c>
      <c r="L356" s="453">
        <f>'Table 4 Asset Cashflows'!N334</f>
        <v>0</v>
      </c>
      <c r="M356" s="269">
        <f>'Table 4 Asset Cashflows'!K334</f>
        <v>0</v>
      </c>
      <c r="N356" s="453">
        <f>'Table 4 Asset Cashflows'!R334</f>
        <v>0</v>
      </c>
      <c r="O356" s="269">
        <f>'Table 4 Asset Cashflows'!O334</f>
        <v>0</v>
      </c>
      <c r="P356" s="453">
        <f>'Table 4 Asset Cashflows'!V334</f>
        <v>0</v>
      </c>
      <c r="Q356" s="269">
        <f>'Table 4 Asset Cashflows'!S334</f>
        <v>0</v>
      </c>
      <c r="R356" s="453">
        <f>'Table 4 Asset Cashflows'!Z334</f>
        <v>0</v>
      </c>
      <c r="S356" s="269">
        <f>'Table 4 Asset Cashflows'!W334</f>
        <v>0</v>
      </c>
      <c r="T356" s="453">
        <f>'Table 4 Asset Cashflows'!AD334</f>
        <v>0</v>
      </c>
      <c r="U356" s="269">
        <f>'Table 4 Asset Cashflows'!AA334</f>
        <v>0</v>
      </c>
    </row>
    <row r="357" spans="1:21" x14ac:dyDescent="0.25">
      <c r="A357" s="39">
        <v>317</v>
      </c>
      <c r="B357" s="42">
        <f>(1+_xlfn.XLOOKUP(INT(($A357-1)/12)+1,'ZC Curve'!$B$8:$B$107,'ZC Curve'!R$8:R$107,,0))^(1/12)-1</f>
        <v>0</v>
      </c>
      <c r="C357" s="42">
        <f>(1+_xlfn.XLOOKUP(INT(($A357-1)/12)+1,'ZC Curve'!$B$8:$B$107,'ZC Curve'!S$8:S$107,,0))^(1/12)-1</f>
        <v>0</v>
      </c>
      <c r="D357" s="42">
        <f>(1+_xlfn.XLOOKUP(INT(($A357-1)/12)+1,'ZC Curve'!$B$8:$B$107,'ZC Curve'!T$8:T$107,,0))^(1/12)-1</f>
        <v>0</v>
      </c>
      <c r="E357" s="43">
        <f t="shared" si="11"/>
        <v>1</v>
      </c>
      <c r="F357" s="43">
        <f t="shared" si="11"/>
        <v>1</v>
      </c>
      <c r="G357" s="450">
        <f t="shared" si="11"/>
        <v>1</v>
      </c>
      <c r="H357" s="453">
        <f>'Table 4 Asset Cashflows'!F335</f>
        <v>0</v>
      </c>
      <c r="I357" s="269">
        <f>'Table 4 Asset Cashflows'!C335</f>
        <v>0</v>
      </c>
      <c r="J357" s="453">
        <f>'Table 4 Asset Cashflows'!J335</f>
        <v>0</v>
      </c>
      <c r="K357" s="269">
        <f>'Table 4 Asset Cashflows'!G335</f>
        <v>0</v>
      </c>
      <c r="L357" s="453">
        <f>'Table 4 Asset Cashflows'!N335</f>
        <v>0</v>
      </c>
      <c r="M357" s="269">
        <f>'Table 4 Asset Cashflows'!K335</f>
        <v>0</v>
      </c>
      <c r="N357" s="453">
        <f>'Table 4 Asset Cashflows'!R335</f>
        <v>0</v>
      </c>
      <c r="O357" s="269">
        <f>'Table 4 Asset Cashflows'!O335</f>
        <v>0</v>
      </c>
      <c r="P357" s="453">
        <f>'Table 4 Asset Cashflows'!V335</f>
        <v>0</v>
      </c>
      <c r="Q357" s="269">
        <f>'Table 4 Asset Cashflows'!S335</f>
        <v>0</v>
      </c>
      <c r="R357" s="453">
        <f>'Table 4 Asset Cashflows'!Z335</f>
        <v>0</v>
      </c>
      <c r="S357" s="269">
        <f>'Table 4 Asset Cashflows'!W335</f>
        <v>0</v>
      </c>
      <c r="T357" s="453">
        <f>'Table 4 Asset Cashflows'!AD335</f>
        <v>0</v>
      </c>
      <c r="U357" s="269">
        <f>'Table 4 Asset Cashflows'!AA335</f>
        <v>0</v>
      </c>
    </row>
    <row r="358" spans="1:21" x14ac:dyDescent="0.25">
      <c r="A358" s="39">
        <v>318</v>
      </c>
      <c r="B358" s="42">
        <f>(1+_xlfn.XLOOKUP(INT(($A358-1)/12)+1,'ZC Curve'!$B$8:$B$107,'ZC Curve'!R$8:R$107,,0))^(1/12)-1</f>
        <v>0</v>
      </c>
      <c r="C358" s="42">
        <f>(1+_xlfn.XLOOKUP(INT(($A358-1)/12)+1,'ZC Curve'!$B$8:$B$107,'ZC Curve'!S$8:S$107,,0))^(1/12)-1</f>
        <v>0</v>
      </c>
      <c r="D358" s="42">
        <f>(1+_xlfn.XLOOKUP(INT(($A358-1)/12)+1,'ZC Curve'!$B$8:$B$107,'ZC Curve'!T$8:T$107,,0))^(1/12)-1</f>
        <v>0</v>
      </c>
      <c r="E358" s="43">
        <f t="shared" si="11"/>
        <v>1</v>
      </c>
      <c r="F358" s="43">
        <f t="shared" si="11"/>
        <v>1</v>
      </c>
      <c r="G358" s="450">
        <f t="shared" si="11"/>
        <v>1</v>
      </c>
      <c r="H358" s="453">
        <f>'Table 4 Asset Cashflows'!F336</f>
        <v>0</v>
      </c>
      <c r="I358" s="269">
        <f>'Table 4 Asset Cashflows'!C336</f>
        <v>0</v>
      </c>
      <c r="J358" s="453">
        <f>'Table 4 Asset Cashflows'!J336</f>
        <v>0</v>
      </c>
      <c r="K358" s="269">
        <f>'Table 4 Asset Cashflows'!G336</f>
        <v>0</v>
      </c>
      <c r="L358" s="453">
        <f>'Table 4 Asset Cashflows'!N336</f>
        <v>0</v>
      </c>
      <c r="M358" s="269">
        <f>'Table 4 Asset Cashflows'!K336</f>
        <v>0</v>
      </c>
      <c r="N358" s="453">
        <f>'Table 4 Asset Cashflows'!R336</f>
        <v>0</v>
      </c>
      <c r="O358" s="269">
        <f>'Table 4 Asset Cashflows'!O336</f>
        <v>0</v>
      </c>
      <c r="P358" s="453">
        <f>'Table 4 Asset Cashflows'!V336</f>
        <v>0</v>
      </c>
      <c r="Q358" s="269">
        <f>'Table 4 Asset Cashflows'!S336</f>
        <v>0</v>
      </c>
      <c r="R358" s="453">
        <f>'Table 4 Asset Cashflows'!Z336</f>
        <v>0</v>
      </c>
      <c r="S358" s="269">
        <f>'Table 4 Asset Cashflows'!W336</f>
        <v>0</v>
      </c>
      <c r="T358" s="453">
        <f>'Table 4 Asset Cashflows'!AD336</f>
        <v>0</v>
      </c>
      <c r="U358" s="269">
        <f>'Table 4 Asset Cashflows'!AA336</f>
        <v>0</v>
      </c>
    </row>
    <row r="359" spans="1:21" x14ac:dyDescent="0.25">
      <c r="A359" s="39">
        <v>319</v>
      </c>
      <c r="B359" s="42">
        <f>(1+_xlfn.XLOOKUP(INT(($A359-1)/12)+1,'ZC Curve'!$B$8:$B$107,'ZC Curve'!R$8:R$107,,0))^(1/12)-1</f>
        <v>0</v>
      </c>
      <c r="C359" s="42">
        <f>(1+_xlfn.XLOOKUP(INT(($A359-1)/12)+1,'ZC Curve'!$B$8:$B$107,'ZC Curve'!S$8:S$107,,0))^(1/12)-1</f>
        <v>0</v>
      </c>
      <c r="D359" s="42">
        <f>(1+_xlfn.XLOOKUP(INT(($A359-1)/12)+1,'ZC Curve'!$B$8:$B$107,'ZC Curve'!T$8:T$107,,0))^(1/12)-1</f>
        <v>0</v>
      </c>
      <c r="E359" s="43">
        <f t="shared" si="11"/>
        <v>1</v>
      </c>
      <c r="F359" s="43">
        <f t="shared" si="11"/>
        <v>1</v>
      </c>
      <c r="G359" s="450">
        <f t="shared" si="11"/>
        <v>1</v>
      </c>
      <c r="H359" s="453">
        <f>'Table 4 Asset Cashflows'!F337</f>
        <v>0</v>
      </c>
      <c r="I359" s="269">
        <f>'Table 4 Asset Cashflows'!C337</f>
        <v>0</v>
      </c>
      <c r="J359" s="453">
        <f>'Table 4 Asset Cashflows'!J337</f>
        <v>0</v>
      </c>
      <c r="K359" s="269">
        <f>'Table 4 Asset Cashflows'!G337</f>
        <v>0</v>
      </c>
      <c r="L359" s="453">
        <f>'Table 4 Asset Cashflows'!N337</f>
        <v>0</v>
      </c>
      <c r="M359" s="269">
        <f>'Table 4 Asset Cashflows'!K337</f>
        <v>0</v>
      </c>
      <c r="N359" s="453">
        <f>'Table 4 Asset Cashflows'!R337</f>
        <v>0</v>
      </c>
      <c r="O359" s="269">
        <f>'Table 4 Asset Cashflows'!O337</f>
        <v>0</v>
      </c>
      <c r="P359" s="453">
        <f>'Table 4 Asset Cashflows'!V337</f>
        <v>0</v>
      </c>
      <c r="Q359" s="269">
        <f>'Table 4 Asset Cashflows'!S337</f>
        <v>0</v>
      </c>
      <c r="R359" s="453">
        <f>'Table 4 Asset Cashflows'!Z337</f>
        <v>0</v>
      </c>
      <c r="S359" s="269">
        <f>'Table 4 Asset Cashflows'!W337</f>
        <v>0</v>
      </c>
      <c r="T359" s="453">
        <f>'Table 4 Asset Cashflows'!AD337</f>
        <v>0</v>
      </c>
      <c r="U359" s="269">
        <f>'Table 4 Asset Cashflows'!AA337</f>
        <v>0</v>
      </c>
    </row>
    <row r="360" spans="1:21" x14ac:dyDescent="0.25">
      <c r="A360" s="39">
        <v>320</v>
      </c>
      <c r="B360" s="42">
        <f>(1+_xlfn.XLOOKUP(INT(($A360-1)/12)+1,'ZC Curve'!$B$8:$B$107,'ZC Curve'!R$8:R$107,,0))^(1/12)-1</f>
        <v>0</v>
      </c>
      <c r="C360" s="42">
        <f>(1+_xlfn.XLOOKUP(INT(($A360-1)/12)+1,'ZC Curve'!$B$8:$B$107,'ZC Curve'!S$8:S$107,,0))^(1/12)-1</f>
        <v>0</v>
      </c>
      <c r="D360" s="42">
        <f>(1+_xlfn.XLOOKUP(INT(($A360-1)/12)+1,'ZC Curve'!$B$8:$B$107,'ZC Curve'!T$8:T$107,,0))^(1/12)-1</f>
        <v>0</v>
      </c>
      <c r="E360" s="43">
        <f t="shared" si="11"/>
        <v>1</v>
      </c>
      <c r="F360" s="43">
        <f t="shared" si="11"/>
        <v>1</v>
      </c>
      <c r="G360" s="450">
        <f t="shared" si="11"/>
        <v>1</v>
      </c>
      <c r="H360" s="453">
        <f>'Table 4 Asset Cashflows'!F338</f>
        <v>0</v>
      </c>
      <c r="I360" s="269">
        <f>'Table 4 Asset Cashflows'!C338</f>
        <v>0</v>
      </c>
      <c r="J360" s="453">
        <f>'Table 4 Asset Cashflows'!J338</f>
        <v>0</v>
      </c>
      <c r="K360" s="269">
        <f>'Table 4 Asset Cashflows'!G338</f>
        <v>0</v>
      </c>
      <c r="L360" s="453">
        <f>'Table 4 Asset Cashflows'!N338</f>
        <v>0</v>
      </c>
      <c r="M360" s="269">
        <f>'Table 4 Asset Cashflows'!K338</f>
        <v>0</v>
      </c>
      <c r="N360" s="453">
        <f>'Table 4 Asset Cashflows'!R338</f>
        <v>0</v>
      </c>
      <c r="O360" s="269">
        <f>'Table 4 Asset Cashflows'!O338</f>
        <v>0</v>
      </c>
      <c r="P360" s="453">
        <f>'Table 4 Asset Cashflows'!V338</f>
        <v>0</v>
      </c>
      <c r="Q360" s="269">
        <f>'Table 4 Asset Cashflows'!S338</f>
        <v>0</v>
      </c>
      <c r="R360" s="453">
        <f>'Table 4 Asset Cashflows'!Z338</f>
        <v>0</v>
      </c>
      <c r="S360" s="269">
        <f>'Table 4 Asset Cashflows'!W338</f>
        <v>0</v>
      </c>
      <c r="T360" s="453">
        <f>'Table 4 Asset Cashflows'!AD338</f>
        <v>0</v>
      </c>
      <c r="U360" s="269">
        <f>'Table 4 Asset Cashflows'!AA338</f>
        <v>0</v>
      </c>
    </row>
    <row r="361" spans="1:21" x14ac:dyDescent="0.25">
      <c r="A361" s="39">
        <v>321</v>
      </c>
      <c r="B361" s="42">
        <f>(1+_xlfn.XLOOKUP(INT(($A361-1)/12)+1,'ZC Curve'!$B$8:$B$107,'ZC Curve'!R$8:R$107,,0))^(1/12)-1</f>
        <v>0</v>
      </c>
      <c r="C361" s="42">
        <f>(1+_xlfn.XLOOKUP(INT(($A361-1)/12)+1,'ZC Curve'!$B$8:$B$107,'ZC Curve'!S$8:S$107,,0))^(1/12)-1</f>
        <v>0</v>
      </c>
      <c r="D361" s="42">
        <f>(1+_xlfn.XLOOKUP(INT(($A361-1)/12)+1,'ZC Curve'!$B$8:$B$107,'ZC Curve'!T$8:T$107,,0))^(1/12)-1</f>
        <v>0</v>
      </c>
      <c r="E361" s="43">
        <f t="shared" si="11"/>
        <v>1</v>
      </c>
      <c r="F361" s="43">
        <f t="shared" si="11"/>
        <v>1</v>
      </c>
      <c r="G361" s="450">
        <f t="shared" si="11"/>
        <v>1</v>
      </c>
      <c r="H361" s="453">
        <f>'Table 4 Asset Cashflows'!F339</f>
        <v>0</v>
      </c>
      <c r="I361" s="269">
        <f>'Table 4 Asset Cashflows'!C339</f>
        <v>0</v>
      </c>
      <c r="J361" s="453">
        <f>'Table 4 Asset Cashflows'!J339</f>
        <v>0</v>
      </c>
      <c r="K361" s="269">
        <f>'Table 4 Asset Cashflows'!G339</f>
        <v>0</v>
      </c>
      <c r="L361" s="453">
        <f>'Table 4 Asset Cashflows'!N339</f>
        <v>0</v>
      </c>
      <c r="M361" s="269">
        <f>'Table 4 Asset Cashflows'!K339</f>
        <v>0</v>
      </c>
      <c r="N361" s="453">
        <f>'Table 4 Asset Cashflows'!R339</f>
        <v>0</v>
      </c>
      <c r="O361" s="269">
        <f>'Table 4 Asset Cashflows'!O339</f>
        <v>0</v>
      </c>
      <c r="P361" s="453">
        <f>'Table 4 Asset Cashflows'!V339</f>
        <v>0</v>
      </c>
      <c r="Q361" s="269">
        <f>'Table 4 Asset Cashflows'!S339</f>
        <v>0</v>
      </c>
      <c r="R361" s="453">
        <f>'Table 4 Asset Cashflows'!Z339</f>
        <v>0</v>
      </c>
      <c r="S361" s="269">
        <f>'Table 4 Asset Cashflows'!W339</f>
        <v>0</v>
      </c>
      <c r="T361" s="453">
        <f>'Table 4 Asset Cashflows'!AD339</f>
        <v>0</v>
      </c>
      <c r="U361" s="269">
        <f>'Table 4 Asset Cashflows'!AA339</f>
        <v>0</v>
      </c>
    </row>
    <row r="362" spans="1:21" x14ac:dyDescent="0.25">
      <c r="A362" s="39">
        <v>322</v>
      </c>
      <c r="B362" s="42">
        <f>(1+_xlfn.XLOOKUP(INT(($A362-1)/12)+1,'ZC Curve'!$B$8:$B$107,'ZC Curve'!R$8:R$107,,0))^(1/12)-1</f>
        <v>0</v>
      </c>
      <c r="C362" s="42">
        <f>(1+_xlfn.XLOOKUP(INT(($A362-1)/12)+1,'ZC Curve'!$B$8:$B$107,'ZC Curve'!S$8:S$107,,0))^(1/12)-1</f>
        <v>0</v>
      </c>
      <c r="D362" s="42">
        <f>(1+_xlfn.XLOOKUP(INT(($A362-1)/12)+1,'ZC Curve'!$B$8:$B$107,'ZC Curve'!T$8:T$107,,0))^(1/12)-1</f>
        <v>0</v>
      </c>
      <c r="E362" s="43">
        <f t="shared" si="11"/>
        <v>1</v>
      </c>
      <c r="F362" s="43">
        <f t="shared" si="11"/>
        <v>1</v>
      </c>
      <c r="G362" s="450">
        <f t="shared" si="11"/>
        <v>1</v>
      </c>
      <c r="H362" s="453">
        <f>'Table 4 Asset Cashflows'!F340</f>
        <v>0</v>
      </c>
      <c r="I362" s="269">
        <f>'Table 4 Asset Cashflows'!C340</f>
        <v>0</v>
      </c>
      <c r="J362" s="453">
        <f>'Table 4 Asset Cashflows'!J340</f>
        <v>0</v>
      </c>
      <c r="K362" s="269">
        <f>'Table 4 Asset Cashflows'!G340</f>
        <v>0</v>
      </c>
      <c r="L362" s="453">
        <f>'Table 4 Asset Cashflows'!N340</f>
        <v>0</v>
      </c>
      <c r="M362" s="269">
        <f>'Table 4 Asset Cashflows'!K340</f>
        <v>0</v>
      </c>
      <c r="N362" s="453">
        <f>'Table 4 Asset Cashflows'!R340</f>
        <v>0</v>
      </c>
      <c r="O362" s="269">
        <f>'Table 4 Asset Cashflows'!O340</f>
        <v>0</v>
      </c>
      <c r="P362" s="453">
        <f>'Table 4 Asset Cashflows'!V340</f>
        <v>0</v>
      </c>
      <c r="Q362" s="269">
        <f>'Table 4 Asset Cashflows'!S340</f>
        <v>0</v>
      </c>
      <c r="R362" s="453">
        <f>'Table 4 Asset Cashflows'!Z340</f>
        <v>0</v>
      </c>
      <c r="S362" s="269">
        <f>'Table 4 Asset Cashflows'!W340</f>
        <v>0</v>
      </c>
      <c r="T362" s="453">
        <f>'Table 4 Asset Cashflows'!AD340</f>
        <v>0</v>
      </c>
      <c r="U362" s="269">
        <f>'Table 4 Asset Cashflows'!AA340</f>
        <v>0</v>
      </c>
    </row>
    <row r="363" spans="1:21" x14ac:dyDescent="0.25">
      <c r="A363" s="39">
        <v>323</v>
      </c>
      <c r="B363" s="42">
        <f>(1+_xlfn.XLOOKUP(INT(($A363-1)/12)+1,'ZC Curve'!$B$8:$B$107,'ZC Curve'!R$8:R$107,,0))^(1/12)-1</f>
        <v>0</v>
      </c>
      <c r="C363" s="42">
        <f>(1+_xlfn.XLOOKUP(INT(($A363-1)/12)+1,'ZC Curve'!$B$8:$B$107,'ZC Curve'!S$8:S$107,,0))^(1/12)-1</f>
        <v>0</v>
      </c>
      <c r="D363" s="42">
        <f>(1+_xlfn.XLOOKUP(INT(($A363-1)/12)+1,'ZC Curve'!$B$8:$B$107,'ZC Curve'!T$8:T$107,,0))^(1/12)-1</f>
        <v>0</v>
      </c>
      <c r="E363" s="43">
        <f t="shared" si="11"/>
        <v>1</v>
      </c>
      <c r="F363" s="43">
        <f t="shared" si="11"/>
        <v>1</v>
      </c>
      <c r="G363" s="450">
        <f t="shared" si="11"/>
        <v>1</v>
      </c>
      <c r="H363" s="453">
        <f>'Table 4 Asset Cashflows'!F341</f>
        <v>0</v>
      </c>
      <c r="I363" s="269">
        <f>'Table 4 Asset Cashflows'!C341</f>
        <v>0</v>
      </c>
      <c r="J363" s="453">
        <f>'Table 4 Asset Cashflows'!J341</f>
        <v>0</v>
      </c>
      <c r="K363" s="269">
        <f>'Table 4 Asset Cashflows'!G341</f>
        <v>0</v>
      </c>
      <c r="L363" s="453">
        <f>'Table 4 Asset Cashflows'!N341</f>
        <v>0</v>
      </c>
      <c r="M363" s="269">
        <f>'Table 4 Asset Cashflows'!K341</f>
        <v>0</v>
      </c>
      <c r="N363" s="453">
        <f>'Table 4 Asset Cashflows'!R341</f>
        <v>0</v>
      </c>
      <c r="O363" s="269">
        <f>'Table 4 Asset Cashflows'!O341</f>
        <v>0</v>
      </c>
      <c r="P363" s="453">
        <f>'Table 4 Asset Cashflows'!V341</f>
        <v>0</v>
      </c>
      <c r="Q363" s="269">
        <f>'Table 4 Asset Cashflows'!S341</f>
        <v>0</v>
      </c>
      <c r="R363" s="453">
        <f>'Table 4 Asset Cashflows'!Z341</f>
        <v>0</v>
      </c>
      <c r="S363" s="269">
        <f>'Table 4 Asset Cashflows'!W341</f>
        <v>0</v>
      </c>
      <c r="T363" s="453">
        <f>'Table 4 Asset Cashflows'!AD341</f>
        <v>0</v>
      </c>
      <c r="U363" s="269">
        <f>'Table 4 Asset Cashflows'!AA341</f>
        <v>0</v>
      </c>
    </row>
    <row r="364" spans="1:21" x14ac:dyDescent="0.25">
      <c r="A364" s="39">
        <v>324</v>
      </c>
      <c r="B364" s="42">
        <f>(1+_xlfn.XLOOKUP(INT(($A364-1)/12)+1,'ZC Curve'!$B$8:$B$107,'ZC Curve'!R$8:R$107,,0))^(1/12)-1</f>
        <v>0</v>
      </c>
      <c r="C364" s="42">
        <f>(1+_xlfn.XLOOKUP(INT(($A364-1)/12)+1,'ZC Curve'!$B$8:$B$107,'ZC Curve'!S$8:S$107,,0))^(1/12)-1</f>
        <v>0</v>
      </c>
      <c r="D364" s="42">
        <f>(1+_xlfn.XLOOKUP(INT(($A364-1)/12)+1,'ZC Curve'!$B$8:$B$107,'ZC Curve'!T$8:T$107,,0))^(1/12)-1</f>
        <v>0</v>
      </c>
      <c r="E364" s="43">
        <f t="shared" ref="E364:G427" si="12">E363/(1+B364)</f>
        <v>1</v>
      </c>
      <c r="F364" s="43">
        <f t="shared" si="12"/>
        <v>1</v>
      </c>
      <c r="G364" s="450">
        <f t="shared" si="12"/>
        <v>1</v>
      </c>
      <c r="H364" s="453">
        <f>'Table 4 Asset Cashflows'!F342</f>
        <v>0</v>
      </c>
      <c r="I364" s="269">
        <f>'Table 4 Asset Cashflows'!C342</f>
        <v>0</v>
      </c>
      <c r="J364" s="453">
        <f>'Table 4 Asset Cashflows'!J342</f>
        <v>0</v>
      </c>
      <c r="K364" s="269">
        <f>'Table 4 Asset Cashflows'!G342</f>
        <v>0</v>
      </c>
      <c r="L364" s="453">
        <f>'Table 4 Asset Cashflows'!N342</f>
        <v>0</v>
      </c>
      <c r="M364" s="269">
        <f>'Table 4 Asset Cashflows'!K342</f>
        <v>0</v>
      </c>
      <c r="N364" s="453">
        <f>'Table 4 Asset Cashflows'!R342</f>
        <v>0</v>
      </c>
      <c r="O364" s="269">
        <f>'Table 4 Asset Cashflows'!O342</f>
        <v>0</v>
      </c>
      <c r="P364" s="453">
        <f>'Table 4 Asset Cashflows'!V342</f>
        <v>0</v>
      </c>
      <c r="Q364" s="269">
        <f>'Table 4 Asset Cashflows'!S342</f>
        <v>0</v>
      </c>
      <c r="R364" s="453">
        <f>'Table 4 Asset Cashflows'!Z342</f>
        <v>0</v>
      </c>
      <c r="S364" s="269">
        <f>'Table 4 Asset Cashflows'!W342</f>
        <v>0</v>
      </c>
      <c r="T364" s="453">
        <f>'Table 4 Asset Cashflows'!AD342</f>
        <v>0</v>
      </c>
      <c r="U364" s="269">
        <f>'Table 4 Asset Cashflows'!AA342</f>
        <v>0</v>
      </c>
    </row>
    <row r="365" spans="1:21" x14ac:dyDescent="0.25">
      <c r="A365" s="39">
        <v>325</v>
      </c>
      <c r="B365" s="42">
        <f>(1+_xlfn.XLOOKUP(INT(($A365-1)/12)+1,'ZC Curve'!$B$8:$B$107,'ZC Curve'!R$8:R$107,,0))^(1/12)-1</f>
        <v>0</v>
      </c>
      <c r="C365" s="42">
        <f>(1+_xlfn.XLOOKUP(INT(($A365-1)/12)+1,'ZC Curve'!$B$8:$B$107,'ZC Curve'!S$8:S$107,,0))^(1/12)-1</f>
        <v>0</v>
      </c>
      <c r="D365" s="42">
        <f>(1+_xlfn.XLOOKUP(INT(($A365-1)/12)+1,'ZC Curve'!$B$8:$B$107,'ZC Curve'!T$8:T$107,,0))^(1/12)-1</f>
        <v>0</v>
      </c>
      <c r="E365" s="43">
        <f t="shared" si="12"/>
        <v>1</v>
      </c>
      <c r="F365" s="43">
        <f t="shared" si="12"/>
        <v>1</v>
      </c>
      <c r="G365" s="450">
        <f t="shared" si="12"/>
        <v>1</v>
      </c>
      <c r="H365" s="453">
        <f>'Table 4 Asset Cashflows'!F343</f>
        <v>0</v>
      </c>
      <c r="I365" s="269">
        <f>'Table 4 Asset Cashflows'!C343</f>
        <v>0</v>
      </c>
      <c r="J365" s="453">
        <f>'Table 4 Asset Cashflows'!J343</f>
        <v>0</v>
      </c>
      <c r="K365" s="269">
        <f>'Table 4 Asset Cashflows'!G343</f>
        <v>0</v>
      </c>
      <c r="L365" s="453">
        <f>'Table 4 Asset Cashflows'!N343</f>
        <v>0</v>
      </c>
      <c r="M365" s="269">
        <f>'Table 4 Asset Cashflows'!K343</f>
        <v>0</v>
      </c>
      <c r="N365" s="453">
        <f>'Table 4 Asset Cashflows'!R343</f>
        <v>0</v>
      </c>
      <c r="O365" s="269">
        <f>'Table 4 Asset Cashflows'!O343</f>
        <v>0</v>
      </c>
      <c r="P365" s="453">
        <f>'Table 4 Asset Cashflows'!V343</f>
        <v>0</v>
      </c>
      <c r="Q365" s="269">
        <f>'Table 4 Asset Cashflows'!S343</f>
        <v>0</v>
      </c>
      <c r="R365" s="453">
        <f>'Table 4 Asset Cashflows'!Z343</f>
        <v>0</v>
      </c>
      <c r="S365" s="269">
        <f>'Table 4 Asset Cashflows'!W343</f>
        <v>0</v>
      </c>
      <c r="T365" s="453">
        <f>'Table 4 Asset Cashflows'!AD343</f>
        <v>0</v>
      </c>
      <c r="U365" s="269">
        <f>'Table 4 Asset Cashflows'!AA343</f>
        <v>0</v>
      </c>
    </row>
    <row r="366" spans="1:21" x14ac:dyDescent="0.25">
      <c r="A366" s="39">
        <v>326</v>
      </c>
      <c r="B366" s="42">
        <f>(1+_xlfn.XLOOKUP(INT(($A366-1)/12)+1,'ZC Curve'!$B$8:$B$107,'ZC Curve'!R$8:R$107,,0))^(1/12)-1</f>
        <v>0</v>
      </c>
      <c r="C366" s="42">
        <f>(1+_xlfn.XLOOKUP(INT(($A366-1)/12)+1,'ZC Curve'!$B$8:$B$107,'ZC Curve'!S$8:S$107,,0))^(1/12)-1</f>
        <v>0</v>
      </c>
      <c r="D366" s="42">
        <f>(1+_xlfn.XLOOKUP(INT(($A366-1)/12)+1,'ZC Curve'!$B$8:$B$107,'ZC Curve'!T$8:T$107,,0))^(1/12)-1</f>
        <v>0</v>
      </c>
      <c r="E366" s="43">
        <f t="shared" si="12"/>
        <v>1</v>
      </c>
      <c r="F366" s="43">
        <f t="shared" si="12"/>
        <v>1</v>
      </c>
      <c r="G366" s="450">
        <f t="shared" si="12"/>
        <v>1</v>
      </c>
      <c r="H366" s="453">
        <f>'Table 4 Asset Cashflows'!F344</f>
        <v>0</v>
      </c>
      <c r="I366" s="269">
        <f>'Table 4 Asset Cashflows'!C344</f>
        <v>0</v>
      </c>
      <c r="J366" s="453">
        <f>'Table 4 Asset Cashflows'!J344</f>
        <v>0</v>
      </c>
      <c r="K366" s="269">
        <f>'Table 4 Asset Cashflows'!G344</f>
        <v>0</v>
      </c>
      <c r="L366" s="453">
        <f>'Table 4 Asset Cashflows'!N344</f>
        <v>0</v>
      </c>
      <c r="M366" s="269">
        <f>'Table 4 Asset Cashflows'!K344</f>
        <v>0</v>
      </c>
      <c r="N366" s="453">
        <f>'Table 4 Asset Cashflows'!R344</f>
        <v>0</v>
      </c>
      <c r="O366" s="269">
        <f>'Table 4 Asset Cashflows'!O344</f>
        <v>0</v>
      </c>
      <c r="P366" s="453">
        <f>'Table 4 Asset Cashflows'!V344</f>
        <v>0</v>
      </c>
      <c r="Q366" s="269">
        <f>'Table 4 Asset Cashflows'!S344</f>
        <v>0</v>
      </c>
      <c r="R366" s="453">
        <f>'Table 4 Asset Cashflows'!Z344</f>
        <v>0</v>
      </c>
      <c r="S366" s="269">
        <f>'Table 4 Asset Cashflows'!W344</f>
        <v>0</v>
      </c>
      <c r="T366" s="453">
        <f>'Table 4 Asset Cashflows'!AD344</f>
        <v>0</v>
      </c>
      <c r="U366" s="269">
        <f>'Table 4 Asset Cashflows'!AA344</f>
        <v>0</v>
      </c>
    </row>
    <row r="367" spans="1:21" x14ac:dyDescent="0.25">
      <c r="A367" s="39">
        <v>327</v>
      </c>
      <c r="B367" s="42">
        <f>(1+_xlfn.XLOOKUP(INT(($A367-1)/12)+1,'ZC Curve'!$B$8:$B$107,'ZC Curve'!R$8:R$107,,0))^(1/12)-1</f>
        <v>0</v>
      </c>
      <c r="C367" s="42">
        <f>(1+_xlfn.XLOOKUP(INT(($A367-1)/12)+1,'ZC Curve'!$B$8:$B$107,'ZC Curve'!S$8:S$107,,0))^(1/12)-1</f>
        <v>0</v>
      </c>
      <c r="D367" s="42">
        <f>(1+_xlfn.XLOOKUP(INT(($A367-1)/12)+1,'ZC Curve'!$B$8:$B$107,'ZC Curve'!T$8:T$107,,0))^(1/12)-1</f>
        <v>0</v>
      </c>
      <c r="E367" s="43">
        <f t="shared" si="12"/>
        <v>1</v>
      </c>
      <c r="F367" s="43">
        <f t="shared" si="12"/>
        <v>1</v>
      </c>
      <c r="G367" s="450">
        <f t="shared" si="12"/>
        <v>1</v>
      </c>
      <c r="H367" s="453">
        <f>'Table 4 Asset Cashflows'!F345</f>
        <v>0</v>
      </c>
      <c r="I367" s="269">
        <f>'Table 4 Asset Cashflows'!C345</f>
        <v>0</v>
      </c>
      <c r="J367" s="453">
        <f>'Table 4 Asset Cashflows'!J345</f>
        <v>0</v>
      </c>
      <c r="K367" s="269">
        <f>'Table 4 Asset Cashflows'!G345</f>
        <v>0</v>
      </c>
      <c r="L367" s="453">
        <f>'Table 4 Asset Cashflows'!N345</f>
        <v>0</v>
      </c>
      <c r="M367" s="269">
        <f>'Table 4 Asset Cashflows'!K345</f>
        <v>0</v>
      </c>
      <c r="N367" s="453">
        <f>'Table 4 Asset Cashflows'!R345</f>
        <v>0</v>
      </c>
      <c r="O367" s="269">
        <f>'Table 4 Asset Cashflows'!O345</f>
        <v>0</v>
      </c>
      <c r="P367" s="453">
        <f>'Table 4 Asset Cashflows'!V345</f>
        <v>0</v>
      </c>
      <c r="Q367" s="269">
        <f>'Table 4 Asset Cashflows'!S345</f>
        <v>0</v>
      </c>
      <c r="R367" s="453">
        <f>'Table 4 Asset Cashflows'!Z345</f>
        <v>0</v>
      </c>
      <c r="S367" s="269">
        <f>'Table 4 Asset Cashflows'!W345</f>
        <v>0</v>
      </c>
      <c r="T367" s="453">
        <f>'Table 4 Asset Cashflows'!AD345</f>
        <v>0</v>
      </c>
      <c r="U367" s="269">
        <f>'Table 4 Asset Cashflows'!AA345</f>
        <v>0</v>
      </c>
    </row>
    <row r="368" spans="1:21" x14ac:dyDescent="0.25">
      <c r="A368" s="39">
        <v>328</v>
      </c>
      <c r="B368" s="42">
        <f>(1+_xlfn.XLOOKUP(INT(($A368-1)/12)+1,'ZC Curve'!$B$8:$B$107,'ZC Curve'!R$8:R$107,,0))^(1/12)-1</f>
        <v>0</v>
      </c>
      <c r="C368" s="42">
        <f>(1+_xlfn.XLOOKUP(INT(($A368-1)/12)+1,'ZC Curve'!$B$8:$B$107,'ZC Curve'!S$8:S$107,,0))^(1/12)-1</f>
        <v>0</v>
      </c>
      <c r="D368" s="42">
        <f>(1+_xlfn.XLOOKUP(INT(($A368-1)/12)+1,'ZC Curve'!$B$8:$B$107,'ZC Curve'!T$8:T$107,,0))^(1/12)-1</f>
        <v>0</v>
      </c>
      <c r="E368" s="43">
        <f t="shared" si="12"/>
        <v>1</v>
      </c>
      <c r="F368" s="43">
        <f t="shared" si="12"/>
        <v>1</v>
      </c>
      <c r="G368" s="450">
        <f t="shared" si="12"/>
        <v>1</v>
      </c>
      <c r="H368" s="453">
        <f>'Table 4 Asset Cashflows'!F346</f>
        <v>0</v>
      </c>
      <c r="I368" s="269">
        <f>'Table 4 Asset Cashflows'!C346</f>
        <v>0</v>
      </c>
      <c r="J368" s="453">
        <f>'Table 4 Asset Cashflows'!J346</f>
        <v>0</v>
      </c>
      <c r="K368" s="269">
        <f>'Table 4 Asset Cashflows'!G346</f>
        <v>0</v>
      </c>
      <c r="L368" s="453">
        <f>'Table 4 Asset Cashflows'!N346</f>
        <v>0</v>
      </c>
      <c r="M368" s="269">
        <f>'Table 4 Asset Cashflows'!K346</f>
        <v>0</v>
      </c>
      <c r="N368" s="453">
        <f>'Table 4 Asset Cashflows'!R346</f>
        <v>0</v>
      </c>
      <c r="O368" s="269">
        <f>'Table 4 Asset Cashflows'!O346</f>
        <v>0</v>
      </c>
      <c r="P368" s="453">
        <f>'Table 4 Asset Cashflows'!V346</f>
        <v>0</v>
      </c>
      <c r="Q368" s="269">
        <f>'Table 4 Asset Cashflows'!S346</f>
        <v>0</v>
      </c>
      <c r="R368" s="453">
        <f>'Table 4 Asset Cashflows'!Z346</f>
        <v>0</v>
      </c>
      <c r="S368" s="269">
        <f>'Table 4 Asset Cashflows'!W346</f>
        <v>0</v>
      </c>
      <c r="T368" s="453">
        <f>'Table 4 Asset Cashflows'!AD346</f>
        <v>0</v>
      </c>
      <c r="U368" s="269">
        <f>'Table 4 Asset Cashflows'!AA346</f>
        <v>0</v>
      </c>
    </row>
    <row r="369" spans="1:21" x14ac:dyDescent="0.25">
      <c r="A369" s="39">
        <v>329</v>
      </c>
      <c r="B369" s="42">
        <f>(1+_xlfn.XLOOKUP(INT(($A369-1)/12)+1,'ZC Curve'!$B$8:$B$107,'ZC Curve'!R$8:R$107,,0))^(1/12)-1</f>
        <v>0</v>
      </c>
      <c r="C369" s="42">
        <f>(1+_xlfn.XLOOKUP(INT(($A369-1)/12)+1,'ZC Curve'!$B$8:$B$107,'ZC Curve'!S$8:S$107,,0))^(1/12)-1</f>
        <v>0</v>
      </c>
      <c r="D369" s="42">
        <f>(1+_xlfn.XLOOKUP(INT(($A369-1)/12)+1,'ZC Curve'!$B$8:$B$107,'ZC Curve'!T$8:T$107,,0))^(1/12)-1</f>
        <v>0</v>
      </c>
      <c r="E369" s="43">
        <f t="shared" si="12"/>
        <v>1</v>
      </c>
      <c r="F369" s="43">
        <f t="shared" si="12"/>
        <v>1</v>
      </c>
      <c r="G369" s="450">
        <f t="shared" si="12"/>
        <v>1</v>
      </c>
      <c r="H369" s="453">
        <f>'Table 4 Asset Cashflows'!F347</f>
        <v>0</v>
      </c>
      <c r="I369" s="269">
        <f>'Table 4 Asset Cashflows'!C347</f>
        <v>0</v>
      </c>
      <c r="J369" s="453">
        <f>'Table 4 Asset Cashflows'!J347</f>
        <v>0</v>
      </c>
      <c r="K369" s="269">
        <f>'Table 4 Asset Cashflows'!G347</f>
        <v>0</v>
      </c>
      <c r="L369" s="453">
        <f>'Table 4 Asset Cashflows'!N347</f>
        <v>0</v>
      </c>
      <c r="M369" s="269">
        <f>'Table 4 Asset Cashflows'!K347</f>
        <v>0</v>
      </c>
      <c r="N369" s="453">
        <f>'Table 4 Asset Cashflows'!R347</f>
        <v>0</v>
      </c>
      <c r="O369" s="269">
        <f>'Table 4 Asset Cashflows'!O347</f>
        <v>0</v>
      </c>
      <c r="P369" s="453">
        <f>'Table 4 Asset Cashflows'!V347</f>
        <v>0</v>
      </c>
      <c r="Q369" s="269">
        <f>'Table 4 Asset Cashflows'!S347</f>
        <v>0</v>
      </c>
      <c r="R369" s="453">
        <f>'Table 4 Asset Cashflows'!Z347</f>
        <v>0</v>
      </c>
      <c r="S369" s="269">
        <f>'Table 4 Asset Cashflows'!W347</f>
        <v>0</v>
      </c>
      <c r="T369" s="453">
        <f>'Table 4 Asset Cashflows'!AD347</f>
        <v>0</v>
      </c>
      <c r="U369" s="269">
        <f>'Table 4 Asset Cashflows'!AA347</f>
        <v>0</v>
      </c>
    </row>
    <row r="370" spans="1:21" x14ac:dyDescent="0.25">
      <c r="A370" s="39">
        <v>330</v>
      </c>
      <c r="B370" s="42">
        <f>(1+_xlfn.XLOOKUP(INT(($A370-1)/12)+1,'ZC Curve'!$B$8:$B$107,'ZC Curve'!R$8:R$107,,0))^(1/12)-1</f>
        <v>0</v>
      </c>
      <c r="C370" s="42">
        <f>(1+_xlfn.XLOOKUP(INT(($A370-1)/12)+1,'ZC Curve'!$B$8:$B$107,'ZC Curve'!S$8:S$107,,0))^(1/12)-1</f>
        <v>0</v>
      </c>
      <c r="D370" s="42">
        <f>(1+_xlfn.XLOOKUP(INT(($A370-1)/12)+1,'ZC Curve'!$B$8:$B$107,'ZC Curve'!T$8:T$107,,0))^(1/12)-1</f>
        <v>0</v>
      </c>
      <c r="E370" s="43">
        <f t="shared" si="12"/>
        <v>1</v>
      </c>
      <c r="F370" s="43">
        <f t="shared" si="12"/>
        <v>1</v>
      </c>
      <c r="G370" s="450">
        <f t="shared" si="12"/>
        <v>1</v>
      </c>
      <c r="H370" s="453">
        <f>'Table 4 Asset Cashflows'!F348</f>
        <v>0</v>
      </c>
      <c r="I370" s="269">
        <f>'Table 4 Asset Cashflows'!C348</f>
        <v>0</v>
      </c>
      <c r="J370" s="453">
        <f>'Table 4 Asset Cashflows'!J348</f>
        <v>0</v>
      </c>
      <c r="K370" s="269">
        <f>'Table 4 Asset Cashflows'!G348</f>
        <v>0</v>
      </c>
      <c r="L370" s="453">
        <f>'Table 4 Asset Cashflows'!N348</f>
        <v>0</v>
      </c>
      <c r="M370" s="269">
        <f>'Table 4 Asset Cashflows'!K348</f>
        <v>0</v>
      </c>
      <c r="N370" s="453">
        <f>'Table 4 Asset Cashflows'!R348</f>
        <v>0</v>
      </c>
      <c r="O370" s="269">
        <f>'Table 4 Asset Cashflows'!O348</f>
        <v>0</v>
      </c>
      <c r="P370" s="453">
        <f>'Table 4 Asset Cashflows'!V348</f>
        <v>0</v>
      </c>
      <c r="Q370" s="269">
        <f>'Table 4 Asset Cashflows'!S348</f>
        <v>0</v>
      </c>
      <c r="R370" s="453">
        <f>'Table 4 Asset Cashflows'!Z348</f>
        <v>0</v>
      </c>
      <c r="S370" s="269">
        <f>'Table 4 Asset Cashflows'!W348</f>
        <v>0</v>
      </c>
      <c r="T370" s="453">
        <f>'Table 4 Asset Cashflows'!AD348</f>
        <v>0</v>
      </c>
      <c r="U370" s="269">
        <f>'Table 4 Asset Cashflows'!AA348</f>
        <v>0</v>
      </c>
    </row>
    <row r="371" spans="1:21" x14ac:dyDescent="0.25">
      <c r="A371" s="39">
        <v>331</v>
      </c>
      <c r="B371" s="42">
        <f>(1+_xlfn.XLOOKUP(INT(($A371-1)/12)+1,'ZC Curve'!$B$8:$B$107,'ZC Curve'!R$8:R$107,,0))^(1/12)-1</f>
        <v>0</v>
      </c>
      <c r="C371" s="42">
        <f>(1+_xlfn.XLOOKUP(INT(($A371-1)/12)+1,'ZC Curve'!$B$8:$B$107,'ZC Curve'!S$8:S$107,,0))^(1/12)-1</f>
        <v>0</v>
      </c>
      <c r="D371" s="42">
        <f>(1+_xlfn.XLOOKUP(INT(($A371-1)/12)+1,'ZC Curve'!$B$8:$B$107,'ZC Curve'!T$8:T$107,,0))^(1/12)-1</f>
        <v>0</v>
      </c>
      <c r="E371" s="43">
        <f t="shared" si="12"/>
        <v>1</v>
      </c>
      <c r="F371" s="43">
        <f t="shared" si="12"/>
        <v>1</v>
      </c>
      <c r="G371" s="450">
        <f t="shared" si="12"/>
        <v>1</v>
      </c>
      <c r="H371" s="453">
        <f>'Table 4 Asset Cashflows'!F349</f>
        <v>0</v>
      </c>
      <c r="I371" s="269">
        <f>'Table 4 Asset Cashflows'!C349</f>
        <v>0</v>
      </c>
      <c r="J371" s="453">
        <f>'Table 4 Asset Cashflows'!J349</f>
        <v>0</v>
      </c>
      <c r="K371" s="269">
        <f>'Table 4 Asset Cashflows'!G349</f>
        <v>0</v>
      </c>
      <c r="L371" s="453">
        <f>'Table 4 Asset Cashflows'!N349</f>
        <v>0</v>
      </c>
      <c r="M371" s="269">
        <f>'Table 4 Asset Cashflows'!K349</f>
        <v>0</v>
      </c>
      <c r="N371" s="453">
        <f>'Table 4 Asset Cashflows'!R349</f>
        <v>0</v>
      </c>
      <c r="O371" s="269">
        <f>'Table 4 Asset Cashflows'!O349</f>
        <v>0</v>
      </c>
      <c r="P371" s="453">
        <f>'Table 4 Asset Cashflows'!V349</f>
        <v>0</v>
      </c>
      <c r="Q371" s="269">
        <f>'Table 4 Asset Cashflows'!S349</f>
        <v>0</v>
      </c>
      <c r="R371" s="453">
        <f>'Table 4 Asset Cashflows'!Z349</f>
        <v>0</v>
      </c>
      <c r="S371" s="269">
        <f>'Table 4 Asset Cashflows'!W349</f>
        <v>0</v>
      </c>
      <c r="T371" s="453">
        <f>'Table 4 Asset Cashflows'!AD349</f>
        <v>0</v>
      </c>
      <c r="U371" s="269">
        <f>'Table 4 Asset Cashflows'!AA349</f>
        <v>0</v>
      </c>
    </row>
    <row r="372" spans="1:21" x14ac:dyDescent="0.25">
      <c r="A372" s="39">
        <v>332</v>
      </c>
      <c r="B372" s="42">
        <f>(1+_xlfn.XLOOKUP(INT(($A372-1)/12)+1,'ZC Curve'!$B$8:$B$107,'ZC Curve'!R$8:R$107,,0))^(1/12)-1</f>
        <v>0</v>
      </c>
      <c r="C372" s="42">
        <f>(1+_xlfn.XLOOKUP(INT(($A372-1)/12)+1,'ZC Curve'!$B$8:$B$107,'ZC Curve'!S$8:S$107,,0))^(1/12)-1</f>
        <v>0</v>
      </c>
      <c r="D372" s="42">
        <f>(1+_xlfn.XLOOKUP(INT(($A372-1)/12)+1,'ZC Curve'!$B$8:$B$107,'ZC Curve'!T$8:T$107,,0))^(1/12)-1</f>
        <v>0</v>
      </c>
      <c r="E372" s="43">
        <f t="shared" si="12"/>
        <v>1</v>
      </c>
      <c r="F372" s="43">
        <f t="shared" si="12"/>
        <v>1</v>
      </c>
      <c r="G372" s="450">
        <f t="shared" si="12"/>
        <v>1</v>
      </c>
      <c r="H372" s="453">
        <f>'Table 4 Asset Cashflows'!F350</f>
        <v>0</v>
      </c>
      <c r="I372" s="269">
        <f>'Table 4 Asset Cashflows'!C350</f>
        <v>0</v>
      </c>
      <c r="J372" s="453">
        <f>'Table 4 Asset Cashflows'!J350</f>
        <v>0</v>
      </c>
      <c r="K372" s="269">
        <f>'Table 4 Asset Cashflows'!G350</f>
        <v>0</v>
      </c>
      <c r="L372" s="453">
        <f>'Table 4 Asset Cashflows'!N350</f>
        <v>0</v>
      </c>
      <c r="M372" s="269">
        <f>'Table 4 Asset Cashflows'!K350</f>
        <v>0</v>
      </c>
      <c r="N372" s="453">
        <f>'Table 4 Asset Cashflows'!R350</f>
        <v>0</v>
      </c>
      <c r="O372" s="269">
        <f>'Table 4 Asset Cashflows'!O350</f>
        <v>0</v>
      </c>
      <c r="P372" s="453">
        <f>'Table 4 Asset Cashflows'!V350</f>
        <v>0</v>
      </c>
      <c r="Q372" s="269">
        <f>'Table 4 Asset Cashflows'!S350</f>
        <v>0</v>
      </c>
      <c r="R372" s="453">
        <f>'Table 4 Asset Cashflows'!Z350</f>
        <v>0</v>
      </c>
      <c r="S372" s="269">
        <f>'Table 4 Asset Cashflows'!W350</f>
        <v>0</v>
      </c>
      <c r="T372" s="453">
        <f>'Table 4 Asset Cashflows'!AD350</f>
        <v>0</v>
      </c>
      <c r="U372" s="269">
        <f>'Table 4 Asset Cashflows'!AA350</f>
        <v>0</v>
      </c>
    </row>
    <row r="373" spans="1:21" x14ac:dyDescent="0.25">
      <c r="A373" s="39">
        <v>333</v>
      </c>
      <c r="B373" s="42">
        <f>(1+_xlfn.XLOOKUP(INT(($A373-1)/12)+1,'ZC Curve'!$B$8:$B$107,'ZC Curve'!R$8:R$107,,0))^(1/12)-1</f>
        <v>0</v>
      </c>
      <c r="C373" s="42">
        <f>(1+_xlfn.XLOOKUP(INT(($A373-1)/12)+1,'ZC Curve'!$B$8:$B$107,'ZC Curve'!S$8:S$107,,0))^(1/12)-1</f>
        <v>0</v>
      </c>
      <c r="D373" s="42">
        <f>(1+_xlfn.XLOOKUP(INT(($A373-1)/12)+1,'ZC Curve'!$B$8:$B$107,'ZC Curve'!T$8:T$107,,0))^(1/12)-1</f>
        <v>0</v>
      </c>
      <c r="E373" s="43">
        <f t="shared" si="12"/>
        <v>1</v>
      </c>
      <c r="F373" s="43">
        <f t="shared" si="12"/>
        <v>1</v>
      </c>
      <c r="G373" s="450">
        <f t="shared" si="12"/>
        <v>1</v>
      </c>
      <c r="H373" s="453">
        <f>'Table 4 Asset Cashflows'!F351</f>
        <v>0</v>
      </c>
      <c r="I373" s="269">
        <f>'Table 4 Asset Cashflows'!C351</f>
        <v>0</v>
      </c>
      <c r="J373" s="453">
        <f>'Table 4 Asset Cashflows'!J351</f>
        <v>0</v>
      </c>
      <c r="K373" s="269">
        <f>'Table 4 Asset Cashflows'!G351</f>
        <v>0</v>
      </c>
      <c r="L373" s="453">
        <f>'Table 4 Asset Cashflows'!N351</f>
        <v>0</v>
      </c>
      <c r="M373" s="269">
        <f>'Table 4 Asset Cashflows'!K351</f>
        <v>0</v>
      </c>
      <c r="N373" s="453">
        <f>'Table 4 Asset Cashflows'!R351</f>
        <v>0</v>
      </c>
      <c r="O373" s="269">
        <f>'Table 4 Asset Cashflows'!O351</f>
        <v>0</v>
      </c>
      <c r="P373" s="453">
        <f>'Table 4 Asset Cashflows'!V351</f>
        <v>0</v>
      </c>
      <c r="Q373" s="269">
        <f>'Table 4 Asset Cashflows'!S351</f>
        <v>0</v>
      </c>
      <c r="R373" s="453">
        <f>'Table 4 Asset Cashflows'!Z351</f>
        <v>0</v>
      </c>
      <c r="S373" s="269">
        <f>'Table 4 Asset Cashflows'!W351</f>
        <v>0</v>
      </c>
      <c r="T373" s="453">
        <f>'Table 4 Asset Cashflows'!AD351</f>
        <v>0</v>
      </c>
      <c r="U373" s="269">
        <f>'Table 4 Asset Cashflows'!AA351</f>
        <v>0</v>
      </c>
    </row>
    <row r="374" spans="1:21" x14ac:dyDescent="0.25">
      <c r="A374" s="39">
        <v>334</v>
      </c>
      <c r="B374" s="42">
        <f>(1+_xlfn.XLOOKUP(INT(($A374-1)/12)+1,'ZC Curve'!$B$8:$B$107,'ZC Curve'!R$8:R$107,,0))^(1/12)-1</f>
        <v>0</v>
      </c>
      <c r="C374" s="42">
        <f>(1+_xlfn.XLOOKUP(INT(($A374-1)/12)+1,'ZC Curve'!$B$8:$B$107,'ZC Curve'!S$8:S$107,,0))^(1/12)-1</f>
        <v>0</v>
      </c>
      <c r="D374" s="42">
        <f>(1+_xlfn.XLOOKUP(INT(($A374-1)/12)+1,'ZC Curve'!$B$8:$B$107,'ZC Curve'!T$8:T$107,,0))^(1/12)-1</f>
        <v>0</v>
      </c>
      <c r="E374" s="43">
        <f t="shared" si="12"/>
        <v>1</v>
      </c>
      <c r="F374" s="43">
        <f t="shared" si="12"/>
        <v>1</v>
      </c>
      <c r="G374" s="450">
        <f t="shared" si="12"/>
        <v>1</v>
      </c>
      <c r="H374" s="453">
        <f>'Table 4 Asset Cashflows'!F352</f>
        <v>0</v>
      </c>
      <c r="I374" s="269">
        <f>'Table 4 Asset Cashflows'!C352</f>
        <v>0</v>
      </c>
      <c r="J374" s="453">
        <f>'Table 4 Asset Cashflows'!J352</f>
        <v>0</v>
      </c>
      <c r="K374" s="269">
        <f>'Table 4 Asset Cashflows'!G352</f>
        <v>0</v>
      </c>
      <c r="L374" s="453">
        <f>'Table 4 Asset Cashflows'!N352</f>
        <v>0</v>
      </c>
      <c r="M374" s="269">
        <f>'Table 4 Asset Cashflows'!K352</f>
        <v>0</v>
      </c>
      <c r="N374" s="453">
        <f>'Table 4 Asset Cashflows'!R352</f>
        <v>0</v>
      </c>
      <c r="O374" s="269">
        <f>'Table 4 Asset Cashflows'!O352</f>
        <v>0</v>
      </c>
      <c r="P374" s="453">
        <f>'Table 4 Asset Cashflows'!V352</f>
        <v>0</v>
      </c>
      <c r="Q374" s="269">
        <f>'Table 4 Asset Cashflows'!S352</f>
        <v>0</v>
      </c>
      <c r="R374" s="453">
        <f>'Table 4 Asset Cashflows'!Z352</f>
        <v>0</v>
      </c>
      <c r="S374" s="269">
        <f>'Table 4 Asset Cashflows'!W352</f>
        <v>0</v>
      </c>
      <c r="T374" s="453">
        <f>'Table 4 Asset Cashflows'!AD352</f>
        <v>0</v>
      </c>
      <c r="U374" s="269">
        <f>'Table 4 Asset Cashflows'!AA352</f>
        <v>0</v>
      </c>
    </row>
    <row r="375" spans="1:21" x14ac:dyDescent="0.25">
      <c r="A375" s="39">
        <v>335</v>
      </c>
      <c r="B375" s="42">
        <f>(1+_xlfn.XLOOKUP(INT(($A375-1)/12)+1,'ZC Curve'!$B$8:$B$107,'ZC Curve'!R$8:R$107,,0))^(1/12)-1</f>
        <v>0</v>
      </c>
      <c r="C375" s="42">
        <f>(1+_xlfn.XLOOKUP(INT(($A375-1)/12)+1,'ZC Curve'!$B$8:$B$107,'ZC Curve'!S$8:S$107,,0))^(1/12)-1</f>
        <v>0</v>
      </c>
      <c r="D375" s="42">
        <f>(1+_xlfn.XLOOKUP(INT(($A375-1)/12)+1,'ZC Curve'!$B$8:$B$107,'ZC Curve'!T$8:T$107,,0))^(1/12)-1</f>
        <v>0</v>
      </c>
      <c r="E375" s="43">
        <f t="shared" si="12"/>
        <v>1</v>
      </c>
      <c r="F375" s="43">
        <f t="shared" si="12"/>
        <v>1</v>
      </c>
      <c r="G375" s="450">
        <f t="shared" si="12"/>
        <v>1</v>
      </c>
      <c r="H375" s="453">
        <f>'Table 4 Asset Cashflows'!F353</f>
        <v>0</v>
      </c>
      <c r="I375" s="269">
        <f>'Table 4 Asset Cashflows'!C353</f>
        <v>0</v>
      </c>
      <c r="J375" s="453">
        <f>'Table 4 Asset Cashflows'!J353</f>
        <v>0</v>
      </c>
      <c r="K375" s="269">
        <f>'Table 4 Asset Cashflows'!G353</f>
        <v>0</v>
      </c>
      <c r="L375" s="453">
        <f>'Table 4 Asset Cashflows'!N353</f>
        <v>0</v>
      </c>
      <c r="M375" s="269">
        <f>'Table 4 Asset Cashflows'!K353</f>
        <v>0</v>
      </c>
      <c r="N375" s="453">
        <f>'Table 4 Asset Cashflows'!R353</f>
        <v>0</v>
      </c>
      <c r="O375" s="269">
        <f>'Table 4 Asset Cashflows'!O353</f>
        <v>0</v>
      </c>
      <c r="P375" s="453">
        <f>'Table 4 Asset Cashflows'!V353</f>
        <v>0</v>
      </c>
      <c r="Q375" s="269">
        <f>'Table 4 Asset Cashflows'!S353</f>
        <v>0</v>
      </c>
      <c r="R375" s="453">
        <f>'Table 4 Asset Cashflows'!Z353</f>
        <v>0</v>
      </c>
      <c r="S375" s="269">
        <f>'Table 4 Asset Cashflows'!W353</f>
        <v>0</v>
      </c>
      <c r="T375" s="453">
        <f>'Table 4 Asset Cashflows'!AD353</f>
        <v>0</v>
      </c>
      <c r="U375" s="269">
        <f>'Table 4 Asset Cashflows'!AA353</f>
        <v>0</v>
      </c>
    </row>
    <row r="376" spans="1:21" x14ac:dyDescent="0.25">
      <c r="A376" s="39">
        <v>336</v>
      </c>
      <c r="B376" s="42">
        <f>(1+_xlfn.XLOOKUP(INT(($A376-1)/12)+1,'ZC Curve'!$B$8:$B$107,'ZC Curve'!R$8:R$107,,0))^(1/12)-1</f>
        <v>0</v>
      </c>
      <c r="C376" s="42">
        <f>(1+_xlfn.XLOOKUP(INT(($A376-1)/12)+1,'ZC Curve'!$B$8:$B$107,'ZC Curve'!S$8:S$107,,0))^(1/12)-1</f>
        <v>0</v>
      </c>
      <c r="D376" s="42">
        <f>(1+_xlfn.XLOOKUP(INT(($A376-1)/12)+1,'ZC Curve'!$B$8:$B$107,'ZC Curve'!T$8:T$107,,0))^(1/12)-1</f>
        <v>0</v>
      </c>
      <c r="E376" s="43">
        <f t="shared" si="12"/>
        <v>1</v>
      </c>
      <c r="F376" s="43">
        <f t="shared" si="12"/>
        <v>1</v>
      </c>
      <c r="G376" s="450">
        <f t="shared" si="12"/>
        <v>1</v>
      </c>
      <c r="H376" s="453">
        <f>'Table 4 Asset Cashflows'!F354</f>
        <v>0</v>
      </c>
      <c r="I376" s="269">
        <f>'Table 4 Asset Cashflows'!C354</f>
        <v>0</v>
      </c>
      <c r="J376" s="453">
        <f>'Table 4 Asset Cashflows'!J354</f>
        <v>0</v>
      </c>
      <c r="K376" s="269">
        <f>'Table 4 Asset Cashflows'!G354</f>
        <v>0</v>
      </c>
      <c r="L376" s="453">
        <f>'Table 4 Asset Cashflows'!N354</f>
        <v>0</v>
      </c>
      <c r="M376" s="269">
        <f>'Table 4 Asset Cashflows'!K354</f>
        <v>0</v>
      </c>
      <c r="N376" s="453">
        <f>'Table 4 Asset Cashflows'!R354</f>
        <v>0</v>
      </c>
      <c r="O376" s="269">
        <f>'Table 4 Asset Cashflows'!O354</f>
        <v>0</v>
      </c>
      <c r="P376" s="453">
        <f>'Table 4 Asset Cashflows'!V354</f>
        <v>0</v>
      </c>
      <c r="Q376" s="269">
        <f>'Table 4 Asset Cashflows'!S354</f>
        <v>0</v>
      </c>
      <c r="R376" s="453">
        <f>'Table 4 Asset Cashflows'!Z354</f>
        <v>0</v>
      </c>
      <c r="S376" s="269">
        <f>'Table 4 Asset Cashflows'!W354</f>
        <v>0</v>
      </c>
      <c r="T376" s="453">
        <f>'Table 4 Asset Cashflows'!AD354</f>
        <v>0</v>
      </c>
      <c r="U376" s="269">
        <f>'Table 4 Asset Cashflows'!AA354</f>
        <v>0</v>
      </c>
    </row>
    <row r="377" spans="1:21" x14ac:dyDescent="0.25">
      <c r="A377" s="39">
        <v>337</v>
      </c>
      <c r="B377" s="42">
        <f>(1+_xlfn.XLOOKUP(INT(($A377-1)/12)+1,'ZC Curve'!$B$8:$B$107,'ZC Curve'!R$8:R$107,,0))^(1/12)-1</f>
        <v>0</v>
      </c>
      <c r="C377" s="42">
        <f>(1+_xlfn.XLOOKUP(INT(($A377-1)/12)+1,'ZC Curve'!$B$8:$B$107,'ZC Curve'!S$8:S$107,,0))^(1/12)-1</f>
        <v>0</v>
      </c>
      <c r="D377" s="42">
        <f>(1+_xlfn.XLOOKUP(INT(($A377-1)/12)+1,'ZC Curve'!$B$8:$B$107,'ZC Curve'!T$8:T$107,,0))^(1/12)-1</f>
        <v>0</v>
      </c>
      <c r="E377" s="43">
        <f t="shared" si="12"/>
        <v>1</v>
      </c>
      <c r="F377" s="43">
        <f t="shared" si="12"/>
        <v>1</v>
      </c>
      <c r="G377" s="450">
        <f t="shared" si="12"/>
        <v>1</v>
      </c>
      <c r="H377" s="453">
        <f>'Table 4 Asset Cashflows'!F355</f>
        <v>0</v>
      </c>
      <c r="I377" s="269">
        <f>'Table 4 Asset Cashflows'!C355</f>
        <v>0</v>
      </c>
      <c r="J377" s="453">
        <f>'Table 4 Asset Cashflows'!J355</f>
        <v>0</v>
      </c>
      <c r="K377" s="269">
        <f>'Table 4 Asset Cashflows'!G355</f>
        <v>0</v>
      </c>
      <c r="L377" s="453">
        <f>'Table 4 Asset Cashflows'!N355</f>
        <v>0</v>
      </c>
      <c r="M377" s="269">
        <f>'Table 4 Asset Cashflows'!K355</f>
        <v>0</v>
      </c>
      <c r="N377" s="453">
        <f>'Table 4 Asset Cashflows'!R355</f>
        <v>0</v>
      </c>
      <c r="O377" s="269">
        <f>'Table 4 Asset Cashflows'!O355</f>
        <v>0</v>
      </c>
      <c r="P377" s="453">
        <f>'Table 4 Asset Cashflows'!V355</f>
        <v>0</v>
      </c>
      <c r="Q377" s="269">
        <f>'Table 4 Asset Cashflows'!S355</f>
        <v>0</v>
      </c>
      <c r="R377" s="453">
        <f>'Table 4 Asset Cashflows'!Z355</f>
        <v>0</v>
      </c>
      <c r="S377" s="269">
        <f>'Table 4 Asset Cashflows'!W355</f>
        <v>0</v>
      </c>
      <c r="T377" s="453">
        <f>'Table 4 Asset Cashflows'!AD355</f>
        <v>0</v>
      </c>
      <c r="U377" s="269">
        <f>'Table 4 Asset Cashflows'!AA355</f>
        <v>0</v>
      </c>
    </row>
    <row r="378" spans="1:21" x14ac:dyDescent="0.25">
      <c r="A378" s="39">
        <v>338</v>
      </c>
      <c r="B378" s="42">
        <f>(1+_xlfn.XLOOKUP(INT(($A378-1)/12)+1,'ZC Curve'!$B$8:$B$107,'ZC Curve'!R$8:R$107,,0))^(1/12)-1</f>
        <v>0</v>
      </c>
      <c r="C378" s="42">
        <f>(1+_xlfn.XLOOKUP(INT(($A378-1)/12)+1,'ZC Curve'!$B$8:$B$107,'ZC Curve'!S$8:S$107,,0))^(1/12)-1</f>
        <v>0</v>
      </c>
      <c r="D378" s="42">
        <f>(1+_xlfn.XLOOKUP(INT(($A378-1)/12)+1,'ZC Curve'!$B$8:$B$107,'ZC Curve'!T$8:T$107,,0))^(1/12)-1</f>
        <v>0</v>
      </c>
      <c r="E378" s="43">
        <f t="shared" si="12"/>
        <v>1</v>
      </c>
      <c r="F378" s="43">
        <f t="shared" si="12"/>
        <v>1</v>
      </c>
      <c r="G378" s="450">
        <f t="shared" si="12"/>
        <v>1</v>
      </c>
      <c r="H378" s="453">
        <f>'Table 4 Asset Cashflows'!F356</f>
        <v>0</v>
      </c>
      <c r="I378" s="269">
        <f>'Table 4 Asset Cashflows'!C356</f>
        <v>0</v>
      </c>
      <c r="J378" s="453">
        <f>'Table 4 Asset Cashflows'!J356</f>
        <v>0</v>
      </c>
      <c r="K378" s="269">
        <f>'Table 4 Asset Cashflows'!G356</f>
        <v>0</v>
      </c>
      <c r="L378" s="453">
        <f>'Table 4 Asset Cashflows'!N356</f>
        <v>0</v>
      </c>
      <c r="M378" s="269">
        <f>'Table 4 Asset Cashflows'!K356</f>
        <v>0</v>
      </c>
      <c r="N378" s="453">
        <f>'Table 4 Asset Cashflows'!R356</f>
        <v>0</v>
      </c>
      <c r="O378" s="269">
        <f>'Table 4 Asset Cashflows'!O356</f>
        <v>0</v>
      </c>
      <c r="P378" s="453">
        <f>'Table 4 Asset Cashflows'!V356</f>
        <v>0</v>
      </c>
      <c r="Q378" s="269">
        <f>'Table 4 Asset Cashflows'!S356</f>
        <v>0</v>
      </c>
      <c r="R378" s="453">
        <f>'Table 4 Asset Cashflows'!Z356</f>
        <v>0</v>
      </c>
      <c r="S378" s="269">
        <f>'Table 4 Asset Cashflows'!W356</f>
        <v>0</v>
      </c>
      <c r="T378" s="453">
        <f>'Table 4 Asset Cashflows'!AD356</f>
        <v>0</v>
      </c>
      <c r="U378" s="269">
        <f>'Table 4 Asset Cashflows'!AA356</f>
        <v>0</v>
      </c>
    </row>
    <row r="379" spans="1:21" x14ac:dyDescent="0.25">
      <c r="A379" s="39">
        <v>339</v>
      </c>
      <c r="B379" s="42">
        <f>(1+_xlfn.XLOOKUP(INT(($A379-1)/12)+1,'ZC Curve'!$B$8:$B$107,'ZC Curve'!R$8:R$107,,0))^(1/12)-1</f>
        <v>0</v>
      </c>
      <c r="C379" s="42">
        <f>(1+_xlfn.XLOOKUP(INT(($A379-1)/12)+1,'ZC Curve'!$B$8:$B$107,'ZC Curve'!S$8:S$107,,0))^(1/12)-1</f>
        <v>0</v>
      </c>
      <c r="D379" s="42">
        <f>(1+_xlfn.XLOOKUP(INT(($A379-1)/12)+1,'ZC Curve'!$B$8:$B$107,'ZC Curve'!T$8:T$107,,0))^(1/12)-1</f>
        <v>0</v>
      </c>
      <c r="E379" s="43">
        <f t="shared" si="12"/>
        <v>1</v>
      </c>
      <c r="F379" s="43">
        <f t="shared" si="12"/>
        <v>1</v>
      </c>
      <c r="G379" s="450">
        <f t="shared" si="12"/>
        <v>1</v>
      </c>
      <c r="H379" s="453">
        <f>'Table 4 Asset Cashflows'!F357</f>
        <v>0</v>
      </c>
      <c r="I379" s="269">
        <f>'Table 4 Asset Cashflows'!C357</f>
        <v>0</v>
      </c>
      <c r="J379" s="453">
        <f>'Table 4 Asset Cashflows'!J357</f>
        <v>0</v>
      </c>
      <c r="K379" s="269">
        <f>'Table 4 Asset Cashflows'!G357</f>
        <v>0</v>
      </c>
      <c r="L379" s="453">
        <f>'Table 4 Asset Cashflows'!N357</f>
        <v>0</v>
      </c>
      <c r="M379" s="269">
        <f>'Table 4 Asset Cashflows'!K357</f>
        <v>0</v>
      </c>
      <c r="N379" s="453">
        <f>'Table 4 Asset Cashflows'!R357</f>
        <v>0</v>
      </c>
      <c r="O379" s="269">
        <f>'Table 4 Asset Cashflows'!O357</f>
        <v>0</v>
      </c>
      <c r="P379" s="453">
        <f>'Table 4 Asset Cashflows'!V357</f>
        <v>0</v>
      </c>
      <c r="Q379" s="269">
        <f>'Table 4 Asset Cashflows'!S357</f>
        <v>0</v>
      </c>
      <c r="R379" s="453">
        <f>'Table 4 Asset Cashflows'!Z357</f>
        <v>0</v>
      </c>
      <c r="S379" s="269">
        <f>'Table 4 Asset Cashflows'!W357</f>
        <v>0</v>
      </c>
      <c r="T379" s="453">
        <f>'Table 4 Asset Cashflows'!AD357</f>
        <v>0</v>
      </c>
      <c r="U379" s="269">
        <f>'Table 4 Asset Cashflows'!AA357</f>
        <v>0</v>
      </c>
    </row>
    <row r="380" spans="1:21" x14ac:dyDescent="0.25">
      <c r="A380" s="39">
        <v>340</v>
      </c>
      <c r="B380" s="42">
        <f>(1+_xlfn.XLOOKUP(INT(($A380-1)/12)+1,'ZC Curve'!$B$8:$B$107,'ZC Curve'!R$8:R$107,,0))^(1/12)-1</f>
        <v>0</v>
      </c>
      <c r="C380" s="42">
        <f>(1+_xlfn.XLOOKUP(INT(($A380-1)/12)+1,'ZC Curve'!$B$8:$B$107,'ZC Curve'!S$8:S$107,,0))^(1/12)-1</f>
        <v>0</v>
      </c>
      <c r="D380" s="42">
        <f>(1+_xlfn.XLOOKUP(INT(($A380-1)/12)+1,'ZC Curve'!$B$8:$B$107,'ZC Curve'!T$8:T$107,,0))^(1/12)-1</f>
        <v>0</v>
      </c>
      <c r="E380" s="43">
        <f t="shared" si="12"/>
        <v>1</v>
      </c>
      <c r="F380" s="43">
        <f t="shared" si="12"/>
        <v>1</v>
      </c>
      <c r="G380" s="450">
        <f t="shared" si="12"/>
        <v>1</v>
      </c>
      <c r="H380" s="453">
        <f>'Table 4 Asset Cashflows'!F358</f>
        <v>0</v>
      </c>
      <c r="I380" s="269">
        <f>'Table 4 Asset Cashflows'!C358</f>
        <v>0</v>
      </c>
      <c r="J380" s="453">
        <f>'Table 4 Asset Cashflows'!J358</f>
        <v>0</v>
      </c>
      <c r="K380" s="269">
        <f>'Table 4 Asset Cashflows'!G358</f>
        <v>0</v>
      </c>
      <c r="L380" s="453">
        <f>'Table 4 Asset Cashflows'!N358</f>
        <v>0</v>
      </c>
      <c r="M380" s="269">
        <f>'Table 4 Asset Cashflows'!K358</f>
        <v>0</v>
      </c>
      <c r="N380" s="453">
        <f>'Table 4 Asset Cashflows'!R358</f>
        <v>0</v>
      </c>
      <c r="O380" s="269">
        <f>'Table 4 Asset Cashflows'!O358</f>
        <v>0</v>
      </c>
      <c r="P380" s="453">
        <f>'Table 4 Asset Cashflows'!V358</f>
        <v>0</v>
      </c>
      <c r="Q380" s="269">
        <f>'Table 4 Asset Cashflows'!S358</f>
        <v>0</v>
      </c>
      <c r="R380" s="453">
        <f>'Table 4 Asset Cashflows'!Z358</f>
        <v>0</v>
      </c>
      <c r="S380" s="269">
        <f>'Table 4 Asset Cashflows'!W358</f>
        <v>0</v>
      </c>
      <c r="T380" s="453">
        <f>'Table 4 Asset Cashflows'!AD358</f>
        <v>0</v>
      </c>
      <c r="U380" s="269">
        <f>'Table 4 Asset Cashflows'!AA358</f>
        <v>0</v>
      </c>
    </row>
    <row r="381" spans="1:21" x14ac:dyDescent="0.25">
      <c r="A381" s="39">
        <v>341</v>
      </c>
      <c r="B381" s="42">
        <f>(1+_xlfn.XLOOKUP(INT(($A381-1)/12)+1,'ZC Curve'!$B$8:$B$107,'ZC Curve'!R$8:R$107,,0))^(1/12)-1</f>
        <v>0</v>
      </c>
      <c r="C381" s="42">
        <f>(1+_xlfn.XLOOKUP(INT(($A381-1)/12)+1,'ZC Curve'!$B$8:$B$107,'ZC Curve'!S$8:S$107,,0))^(1/12)-1</f>
        <v>0</v>
      </c>
      <c r="D381" s="42">
        <f>(1+_xlfn.XLOOKUP(INT(($A381-1)/12)+1,'ZC Curve'!$B$8:$B$107,'ZC Curve'!T$8:T$107,,0))^(1/12)-1</f>
        <v>0</v>
      </c>
      <c r="E381" s="43">
        <f t="shared" si="12"/>
        <v>1</v>
      </c>
      <c r="F381" s="43">
        <f t="shared" si="12"/>
        <v>1</v>
      </c>
      <c r="G381" s="450">
        <f t="shared" si="12"/>
        <v>1</v>
      </c>
      <c r="H381" s="453">
        <f>'Table 4 Asset Cashflows'!F359</f>
        <v>0</v>
      </c>
      <c r="I381" s="269">
        <f>'Table 4 Asset Cashflows'!C359</f>
        <v>0</v>
      </c>
      <c r="J381" s="453">
        <f>'Table 4 Asset Cashflows'!J359</f>
        <v>0</v>
      </c>
      <c r="K381" s="269">
        <f>'Table 4 Asset Cashflows'!G359</f>
        <v>0</v>
      </c>
      <c r="L381" s="453">
        <f>'Table 4 Asset Cashflows'!N359</f>
        <v>0</v>
      </c>
      <c r="M381" s="269">
        <f>'Table 4 Asset Cashflows'!K359</f>
        <v>0</v>
      </c>
      <c r="N381" s="453">
        <f>'Table 4 Asset Cashflows'!R359</f>
        <v>0</v>
      </c>
      <c r="O381" s="269">
        <f>'Table 4 Asset Cashflows'!O359</f>
        <v>0</v>
      </c>
      <c r="P381" s="453">
        <f>'Table 4 Asset Cashflows'!V359</f>
        <v>0</v>
      </c>
      <c r="Q381" s="269">
        <f>'Table 4 Asset Cashflows'!S359</f>
        <v>0</v>
      </c>
      <c r="R381" s="453">
        <f>'Table 4 Asset Cashflows'!Z359</f>
        <v>0</v>
      </c>
      <c r="S381" s="269">
        <f>'Table 4 Asset Cashflows'!W359</f>
        <v>0</v>
      </c>
      <c r="T381" s="453">
        <f>'Table 4 Asset Cashflows'!AD359</f>
        <v>0</v>
      </c>
      <c r="U381" s="269">
        <f>'Table 4 Asset Cashflows'!AA359</f>
        <v>0</v>
      </c>
    </row>
    <row r="382" spans="1:21" x14ac:dyDescent="0.25">
      <c r="A382" s="39">
        <v>342</v>
      </c>
      <c r="B382" s="42">
        <f>(1+_xlfn.XLOOKUP(INT(($A382-1)/12)+1,'ZC Curve'!$B$8:$B$107,'ZC Curve'!R$8:R$107,,0))^(1/12)-1</f>
        <v>0</v>
      </c>
      <c r="C382" s="42">
        <f>(1+_xlfn.XLOOKUP(INT(($A382-1)/12)+1,'ZC Curve'!$B$8:$B$107,'ZC Curve'!S$8:S$107,,0))^(1/12)-1</f>
        <v>0</v>
      </c>
      <c r="D382" s="42">
        <f>(1+_xlfn.XLOOKUP(INT(($A382-1)/12)+1,'ZC Curve'!$B$8:$B$107,'ZC Curve'!T$8:T$107,,0))^(1/12)-1</f>
        <v>0</v>
      </c>
      <c r="E382" s="43">
        <f t="shared" si="12"/>
        <v>1</v>
      </c>
      <c r="F382" s="43">
        <f t="shared" si="12"/>
        <v>1</v>
      </c>
      <c r="G382" s="450">
        <f t="shared" si="12"/>
        <v>1</v>
      </c>
      <c r="H382" s="453">
        <f>'Table 4 Asset Cashflows'!F360</f>
        <v>0</v>
      </c>
      <c r="I382" s="269">
        <f>'Table 4 Asset Cashflows'!C360</f>
        <v>0</v>
      </c>
      <c r="J382" s="453">
        <f>'Table 4 Asset Cashflows'!J360</f>
        <v>0</v>
      </c>
      <c r="K382" s="269">
        <f>'Table 4 Asset Cashflows'!G360</f>
        <v>0</v>
      </c>
      <c r="L382" s="453">
        <f>'Table 4 Asset Cashflows'!N360</f>
        <v>0</v>
      </c>
      <c r="M382" s="269">
        <f>'Table 4 Asset Cashflows'!K360</f>
        <v>0</v>
      </c>
      <c r="N382" s="453">
        <f>'Table 4 Asset Cashflows'!R360</f>
        <v>0</v>
      </c>
      <c r="O382" s="269">
        <f>'Table 4 Asset Cashflows'!O360</f>
        <v>0</v>
      </c>
      <c r="P382" s="453">
        <f>'Table 4 Asset Cashflows'!V360</f>
        <v>0</v>
      </c>
      <c r="Q382" s="269">
        <f>'Table 4 Asset Cashflows'!S360</f>
        <v>0</v>
      </c>
      <c r="R382" s="453">
        <f>'Table 4 Asset Cashflows'!Z360</f>
        <v>0</v>
      </c>
      <c r="S382" s="269">
        <f>'Table 4 Asset Cashflows'!W360</f>
        <v>0</v>
      </c>
      <c r="T382" s="453">
        <f>'Table 4 Asset Cashflows'!AD360</f>
        <v>0</v>
      </c>
      <c r="U382" s="269">
        <f>'Table 4 Asset Cashflows'!AA360</f>
        <v>0</v>
      </c>
    </row>
    <row r="383" spans="1:21" x14ac:dyDescent="0.25">
      <c r="A383" s="39">
        <v>343</v>
      </c>
      <c r="B383" s="42">
        <f>(1+_xlfn.XLOOKUP(INT(($A383-1)/12)+1,'ZC Curve'!$B$8:$B$107,'ZC Curve'!R$8:R$107,,0))^(1/12)-1</f>
        <v>0</v>
      </c>
      <c r="C383" s="42">
        <f>(1+_xlfn.XLOOKUP(INT(($A383-1)/12)+1,'ZC Curve'!$B$8:$B$107,'ZC Curve'!S$8:S$107,,0))^(1/12)-1</f>
        <v>0</v>
      </c>
      <c r="D383" s="42">
        <f>(1+_xlfn.XLOOKUP(INT(($A383-1)/12)+1,'ZC Curve'!$B$8:$B$107,'ZC Curve'!T$8:T$107,,0))^(1/12)-1</f>
        <v>0</v>
      </c>
      <c r="E383" s="43">
        <f t="shared" si="12"/>
        <v>1</v>
      </c>
      <c r="F383" s="43">
        <f t="shared" si="12"/>
        <v>1</v>
      </c>
      <c r="G383" s="450">
        <f t="shared" si="12"/>
        <v>1</v>
      </c>
      <c r="H383" s="453">
        <f>'Table 4 Asset Cashflows'!F361</f>
        <v>0</v>
      </c>
      <c r="I383" s="269">
        <f>'Table 4 Asset Cashflows'!C361</f>
        <v>0</v>
      </c>
      <c r="J383" s="453">
        <f>'Table 4 Asset Cashflows'!J361</f>
        <v>0</v>
      </c>
      <c r="K383" s="269">
        <f>'Table 4 Asset Cashflows'!G361</f>
        <v>0</v>
      </c>
      <c r="L383" s="453">
        <f>'Table 4 Asset Cashflows'!N361</f>
        <v>0</v>
      </c>
      <c r="M383" s="269">
        <f>'Table 4 Asset Cashflows'!K361</f>
        <v>0</v>
      </c>
      <c r="N383" s="453">
        <f>'Table 4 Asset Cashflows'!R361</f>
        <v>0</v>
      </c>
      <c r="O383" s="269">
        <f>'Table 4 Asset Cashflows'!O361</f>
        <v>0</v>
      </c>
      <c r="P383" s="453">
        <f>'Table 4 Asset Cashflows'!V361</f>
        <v>0</v>
      </c>
      <c r="Q383" s="269">
        <f>'Table 4 Asset Cashflows'!S361</f>
        <v>0</v>
      </c>
      <c r="R383" s="453">
        <f>'Table 4 Asset Cashflows'!Z361</f>
        <v>0</v>
      </c>
      <c r="S383" s="269">
        <f>'Table 4 Asset Cashflows'!W361</f>
        <v>0</v>
      </c>
      <c r="T383" s="453">
        <f>'Table 4 Asset Cashflows'!AD361</f>
        <v>0</v>
      </c>
      <c r="U383" s="269">
        <f>'Table 4 Asset Cashflows'!AA361</f>
        <v>0</v>
      </c>
    </row>
    <row r="384" spans="1:21" x14ac:dyDescent="0.25">
      <c r="A384" s="39">
        <v>344</v>
      </c>
      <c r="B384" s="42">
        <f>(1+_xlfn.XLOOKUP(INT(($A384-1)/12)+1,'ZC Curve'!$B$8:$B$107,'ZC Curve'!R$8:R$107,,0))^(1/12)-1</f>
        <v>0</v>
      </c>
      <c r="C384" s="42">
        <f>(1+_xlfn.XLOOKUP(INT(($A384-1)/12)+1,'ZC Curve'!$B$8:$B$107,'ZC Curve'!S$8:S$107,,0))^(1/12)-1</f>
        <v>0</v>
      </c>
      <c r="D384" s="42">
        <f>(1+_xlfn.XLOOKUP(INT(($A384-1)/12)+1,'ZC Curve'!$B$8:$B$107,'ZC Curve'!T$8:T$107,,0))^(1/12)-1</f>
        <v>0</v>
      </c>
      <c r="E384" s="43">
        <f t="shared" si="12"/>
        <v>1</v>
      </c>
      <c r="F384" s="43">
        <f t="shared" si="12"/>
        <v>1</v>
      </c>
      <c r="G384" s="450">
        <f t="shared" si="12"/>
        <v>1</v>
      </c>
      <c r="H384" s="453">
        <f>'Table 4 Asset Cashflows'!F362</f>
        <v>0</v>
      </c>
      <c r="I384" s="269">
        <f>'Table 4 Asset Cashflows'!C362</f>
        <v>0</v>
      </c>
      <c r="J384" s="453">
        <f>'Table 4 Asset Cashflows'!J362</f>
        <v>0</v>
      </c>
      <c r="K384" s="269">
        <f>'Table 4 Asset Cashflows'!G362</f>
        <v>0</v>
      </c>
      <c r="L384" s="453">
        <f>'Table 4 Asset Cashflows'!N362</f>
        <v>0</v>
      </c>
      <c r="M384" s="269">
        <f>'Table 4 Asset Cashflows'!K362</f>
        <v>0</v>
      </c>
      <c r="N384" s="453">
        <f>'Table 4 Asset Cashflows'!R362</f>
        <v>0</v>
      </c>
      <c r="O384" s="269">
        <f>'Table 4 Asset Cashflows'!O362</f>
        <v>0</v>
      </c>
      <c r="P384" s="453">
        <f>'Table 4 Asset Cashflows'!V362</f>
        <v>0</v>
      </c>
      <c r="Q384" s="269">
        <f>'Table 4 Asset Cashflows'!S362</f>
        <v>0</v>
      </c>
      <c r="R384" s="453">
        <f>'Table 4 Asset Cashflows'!Z362</f>
        <v>0</v>
      </c>
      <c r="S384" s="269">
        <f>'Table 4 Asset Cashflows'!W362</f>
        <v>0</v>
      </c>
      <c r="T384" s="453">
        <f>'Table 4 Asset Cashflows'!AD362</f>
        <v>0</v>
      </c>
      <c r="U384" s="269">
        <f>'Table 4 Asset Cashflows'!AA362</f>
        <v>0</v>
      </c>
    </row>
    <row r="385" spans="1:21" x14ac:dyDescent="0.25">
      <c r="A385" s="39">
        <v>345</v>
      </c>
      <c r="B385" s="42">
        <f>(1+_xlfn.XLOOKUP(INT(($A385-1)/12)+1,'ZC Curve'!$B$8:$B$107,'ZC Curve'!R$8:R$107,,0))^(1/12)-1</f>
        <v>0</v>
      </c>
      <c r="C385" s="42">
        <f>(1+_xlfn.XLOOKUP(INT(($A385-1)/12)+1,'ZC Curve'!$B$8:$B$107,'ZC Curve'!S$8:S$107,,0))^(1/12)-1</f>
        <v>0</v>
      </c>
      <c r="D385" s="42">
        <f>(1+_xlfn.XLOOKUP(INT(($A385-1)/12)+1,'ZC Curve'!$B$8:$B$107,'ZC Curve'!T$8:T$107,,0))^(1/12)-1</f>
        <v>0</v>
      </c>
      <c r="E385" s="43">
        <f t="shared" si="12"/>
        <v>1</v>
      </c>
      <c r="F385" s="43">
        <f t="shared" si="12"/>
        <v>1</v>
      </c>
      <c r="G385" s="450">
        <f t="shared" si="12"/>
        <v>1</v>
      </c>
      <c r="H385" s="453">
        <f>'Table 4 Asset Cashflows'!F363</f>
        <v>0</v>
      </c>
      <c r="I385" s="269">
        <f>'Table 4 Asset Cashflows'!C363</f>
        <v>0</v>
      </c>
      <c r="J385" s="453">
        <f>'Table 4 Asset Cashflows'!J363</f>
        <v>0</v>
      </c>
      <c r="K385" s="269">
        <f>'Table 4 Asset Cashflows'!G363</f>
        <v>0</v>
      </c>
      <c r="L385" s="453">
        <f>'Table 4 Asset Cashflows'!N363</f>
        <v>0</v>
      </c>
      <c r="M385" s="269">
        <f>'Table 4 Asset Cashflows'!K363</f>
        <v>0</v>
      </c>
      <c r="N385" s="453">
        <f>'Table 4 Asset Cashflows'!R363</f>
        <v>0</v>
      </c>
      <c r="O385" s="269">
        <f>'Table 4 Asset Cashflows'!O363</f>
        <v>0</v>
      </c>
      <c r="P385" s="453">
        <f>'Table 4 Asset Cashflows'!V363</f>
        <v>0</v>
      </c>
      <c r="Q385" s="269">
        <f>'Table 4 Asset Cashflows'!S363</f>
        <v>0</v>
      </c>
      <c r="R385" s="453">
        <f>'Table 4 Asset Cashflows'!Z363</f>
        <v>0</v>
      </c>
      <c r="S385" s="269">
        <f>'Table 4 Asset Cashflows'!W363</f>
        <v>0</v>
      </c>
      <c r="T385" s="453">
        <f>'Table 4 Asset Cashflows'!AD363</f>
        <v>0</v>
      </c>
      <c r="U385" s="269">
        <f>'Table 4 Asset Cashflows'!AA363</f>
        <v>0</v>
      </c>
    </row>
    <row r="386" spans="1:21" x14ac:dyDescent="0.25">
      <c r="A386" s="39">
        <v>346</v>
      </c>
      <c r="B386" s="42">
        <f>(1+_xlfn.XLOOKUP(INT(($A386-1)/12)+1,'ZC Curve'!$B$8:$B$107,'ZC Curve'!R$8:R$107,,0))^(1/12)-1</f>
        <v>0</v>
      </c>
      <c r="C386" s="42">
        <f>(1+_xlfn.XLOOKUP(INT(($A386-1)/12)+1,'ZC Curve'!$B$8:$B$107,'ZC Curve'!S$8:S$107,,0))^(1/12)-1</f>
        <v>0</v>
      </c>
      <c r="D386" s="42">
        <f>(1+_xlfn.XLOOKUP(INT(($A386-1)/12)+1,'ZC Curve'!$B$8:$B$107,'ZC Curve'!T$8:T$107,,0))^(1/12)-1</f>
        <v>0</v>
      </c>
      <c r="E386" s="43">
        <f t="shared" si="12"/>
        <v>1</v>
      </c>
      <c r="F386" s="43">
        <f t="shared" si="12"/>
        <v>1</v>
      </c>
      <c r="G386" s="450">
        <f t="shared" si="12"/>
        <v>1</v>
      </c>
      <c r="H386" s="453">
        <f>'Table 4 Asset Cashflows'!F364</f>
        <v>0</v>
      </c>
      <c r="I386" s="269">
        <f>'Table 4 Asset Cashflows'!C364</f>
        <v>0</v>
      </c>
      <c r="J386" s="453">
        <f>'Table 4 Asset Cashflows'!J364</f>
        <v>0</v>
      </c>
      <c r="K386" s="269">
        <f>'Table 4 Asset Cashflows'!G364</f>
        <v>0</v>
      </c>
      <c r="L386" s="453">
        <f>'Table 4 Asset Cashflows'!N364</f>
        <v>0</v>
      </c>
      <c r="M386" s="269">
        <f>'Table 4 Asset Cashflows'!K364</f>
        <v>0</v>
      </c>
      <c r="N386" s="453">
        <f>'Table 4 Asset Cashflows'!R364</f>
        <v>0</v>
      </c>
      <c r="O386" s="269">
        <f>'Table 4 Asset Cashflows'!O364</f>
        <v>0</v>
      </c>
      <c r="P386" s="453">
        <f>'Table 4 Asset Cashflows'!V364</f>
        <v>0</v>
      </c>
      <c r="Q386" s="269">
        <f>'Table 4 Asset Cashflows'!S364</f>
        <v>0</v>
      </c>
      <c r="R386" s="453">
        <f>'Table 4 Asset Cashflows'!Z364</f>
        <v>0</v>
      </c>
      <c r="S386" s="269">
        <f>'Table 4 Asset Cashflows'!W364</f>
        <v>0</v>
      </c>
      <c r="T386" s="453">
        <f>'Table 4 Asset Cashflows'!AD364</f>
        <v>0</v>
      </c>
      <c r="U386" s="269">
        <f>'Table 4 Asset Cashflows'!AA364</f>
        <v>0</v>
      </c>
    </row>
    <row r="387" spans="1:21" x14ac:dyDescent="0.25">
      <c r="A387" s="39">
        <v>347</v>
      </c>
      <c r="B387" s="42">
        <f>(1+_xlfn.XLOOKUP(INT(($A387-1)/12)+1,'ZC Curve'!$B$8:$B$107,'ZC Curve'!R$8:R$107,,0))^(1/12)-1</f>
        <v>0</v>
      </c>
      <c r="C387" s="42">
        <f>(1+_xlfn.XLOOKUP(INT(($A387-1)/12)+1,'ZC Curve'!$B$8:$B$107,'ZC Curve'!S$8:S$107,,0))^(1/12)-1</f>
        <v>0</v>
      </c>
      <c r="D387" s="42">
        <f>(1+_xlfn.XLOOKUP(INT(($A387-1)/12)+1,'ZC Curve'!$B$8:$B$107,'ZC Curve'!T$8:T$107,,0))^(1/12)-1</f>
        <v>0</v>
      </c>
      <c r="E387" s="43">
        <f t="shared" si="12"/>
        <v>1</v>
      </c>
      <c r="F387" s="43">
        <f t="shared" si="12"/>
        <v>1</v>
      </c>
      <c r="G387" s="450">
        <f t="shared" si="12"/>
        <v>1</v>
      </c>
      <c r="H387" s="453">
        <f>'Table 4 Asset Cashflows'!F365</f>
        <v>0</v>
      </c>
      <c r="I387" s="269">
        <f>'Table 4 Asset Cashflows'!C365</f>
        <v>0</v>
      </c>
      <c r="J387" s="453">
        <f>'Table 4 Asset Cashflows'!J365</f>
        <v>0</v>
      </c>
      <c r="K387" s="269">
        <f>'Table 4 Asset Cashflows'!G365</f>
        <v>0</v>
      </c>
      <c r="L387" s="453">
        <f>'Table 4 Asset Cashflows'!N365</f>
        <v>0</v>
      </c>
      <c r="M387" s="269">
        <f>'Table 4 Asset Cashflows'!K365</f>
        <v>0</v>
      </c>
      <c r="N387" s="453">
        <f>'Table 4 Asset Cashflows'!R365</f>
        <v>0</v>
      </c>
      <c r="O387" s="269">
        <f>'Table 4 Asset Cashflows'!O365</f>
        <v>0</v>
      </c>
      <c r="P387" s="453">
        <f>'Table 4 Asset Cashflows'!V365</f>
        <v>0</v>
      </c>
      <c r="Q387" s="269">
        <f>'Table 4 Asset Cashflows'!S365</f>
        <v>0</v>
      </c>
      <c r="R387" s="453">
        <f>'Table 4 Asset Cashflows'!Z365</f>
        <v>0</v>
      </c>
      <c r="S387" s="269">
        <f>'Table 4 Asset Cashflows'!W365</f>
        <v>0</v>
      </c>
      <c r="T387" s="453">
        <f>'Table 4 Asset Cashflows'!AD365</f>
        <v>0</v>
      </c>
      <c r="U387" s="269">
        <f>'Table 4 Asset Cashflows'!AA365</f>
        <v>0</v>
      </c>
    </row>
    <row r="388" spans="1:21" x14ac:dyDescent="0.25">
      <c r="A388" s="39">
        <v>348</v>
      </c>
      <c r="B388" s="42">
        <f>(1+_xlfn.XLOOKUP(INT(($A388-1)/12)+1,'ZC Curve'!$B$8:$B$107,'ZC Curve'!R$8:R$107,,0))^(1/12)-1</f>
        <v>0</v>
      </c>
      <c r="C388" s="42">
        <f>(1+_xlfn.XLOOKUP(INT(($A388-1)/12)+1,'ZC Curve'!$B$8:$B$107,'ZC Curve'!S$8:S$107,,0))^(1/12)-1</f>
        <v>0</v>
      </c>
      <c r="D388" s="42">
        <f>(1+_xlfn.XLOOKUP(INT(($A388-1)/12)+1,'ZC Curve'!$B$8:$B$107,'ZC Curve'!T$8:T$107,,0))^(1/12)-1</f>
        <v>0</v>
      </c>
      <c r="E388" s="43">
        <f t="shared" si="12"/>
        <v>1</v>
      </c>
      <c r="F388" s="43">
        <f t="shared" si="12"/>
        <v>1</v>
      </c>
      <c r="G388" s="450">
        <f t="shared" si="12"/>
        <v>1</v>
      </c>
      <c r="H388" s="453">
        <f>'Table 4 Asset Cashflows'!F366</f>
        <v>0</v>
      </c>
      <c r="I388" s="269">
        <f>'Table 4 Asset Cashflows'!C366</f>
        <v>0</v>
      </c>
      <c r="J388" s="453">
        <f>'Table 4 Asset Cashflows'!J366</f>
        <v>0</v>
      </c>
      <c r="K388" s="269">
        <f>'Table 4 Asset Cashflows'!G366</f>
        <v>0</v>
      </c>
      <c r="L388" s="453">
        <f>'Table 4 Asset Cashflows'!N366</f>
        <v>0</v>
      </c>
      <c r="M388" s="269">
        <f>'Table 4 Asset Cashflows'!K366</f>
        <v>0</v>
      </c>
      <c r="N388" s="453">
        <f>'Table 4 Asset Cashflows'!R366</f>
        <v>0</v>
      </c>
      <c r="O388" s="269">
        <f>'Table 4 Asset Cashflows'!O366</f>
        <v>0</v>
      </c>
      <c r="P388" s="453">
        <f>'Table 4 Asset Cashflows'!V366</f>
        <v>0</v>
      </c>
      <c r="Q388" s="269">
        <f>'Table 4 Asset Cashflows'!S366</f>
        <v>0</v>
      </c>
      <c r="R388" s="453">
        <f>'Table 4 Asset Cashflows'!Z366</f>
        <v>0</v>
      </c>
      <c r="S388" s="269">
        <f>'Table 4 Asset Cashflows'!W366</f>
        <v>0</v>
      </c>
      <c r="T388" s="453">
        <f>'Table 4 Asset Cashflows'!AD366</f>
        <v>0</v>
      </c>
      <c r="U388" s="269">
        <f>'Table 4 Asset Cashflows'!AA366</f>
        <v>0</v>
      </c>
    </row>
    <row r="389" spans="1:21" x14ac:dyDescent="0.25">
      <c r="A389" s="39">
        <v>349</v>
      </c>
      <c r="B389" s="42">
        <f>(1+_xlfn.XLOOKUP(INT(($A389-1)/12)+1,'ZC Curve'!$B$8:$B$107,'ZC Curve'!R$8:R$107,,0))^(1/12)-1</f>
        <v>0</v>
      </c>
      <c r="C389" s="42">
        <f>(1+_xlfn.XLOOKUP(INT(($A389-1)/12)+1,'ZC Curve'!$B$8:$B$107,'ZC Curve'!S$8:S$107,,0))^(1/12)-1</f>
        <v>0</v>
      </c>
      <c r="D389" s="42">
        <f>(1+_xlfn.XLOOKUP(INT(($A389-1)/12)+1,'ZC Curve'!$B$8:$B$107,'ZC Curve'!T$8:T$107,,0))^(1/12)-1</f>
        <v>0</v>
      </c>
      <c r="E389" s="43">
        <f t="shared" si="12"/>
        <v>1</v>
      </c>
      <c r="F389" s="43">
        <f t="shared" si="12"/>
        <v>1</v>
      </c>
      <c r="G389" s="450">
        <f t="shared" si="12"/>
        <v>1</v>
      </c>
      <c r="H389" s="453">
        <f>'Table 4 Asset Cashflows'!F367</f>
        <v>0</v>
      </c>
      <c r="I389" s="269">
        <f>'Table 4 Asset Cashflows'!C367</f>
        <v>0</v>
      </c>
      <c r="J389" s="453">
        <f>'Table 4 Asset Cashflows'!J367</f>
        <v>0</v>
      </c>
      <c r="K389" s="269">
        <f>'Table 4 Asset Cashflows'!G367</f>
        <v>0</v>
      </c>
      <c r="L389" s="453">
        <f>'Table 4 Asset Cashflows'!N367</f>
        <v>0</v>
      </c>
      <c r="M389" s="269">
        <f>'Table 4 Asset Cashflows'!K367</f>
        <v>0</v>
      </c>
      <c r="N389" s="453">
        <f>'Table 4 Asset Cashflows'!R367</f>
        <v>0</v>
      </c>
      <c r="O389" s="269">
        <f>'Table 4 Asset Cashflows'!O367</f>
        <v>0</v>
      </c>
      <c r="P389" s="453">
        <f>'Table 4 Asset Cashflows'!V367</f>
        <v>0</v>
      </c>
      <c r="Q389" s="269">
        <f>'Table 4 Asset Cashflows'!S367</f>
        <v>0</v>
      </c>
      <c r="R389" s="453">
        <f>'Table 4 Asset Cashflows'!Z367</f>
        <v>0</v>
      </c>
      <c r="S389" s="269">
        <f>'Table 4 Asset Cashflows'!W367</f>
        <v>0</v>
      </c>
      <c r="T389" s="453">
        <f>'Table 4 Asset Cashflows'!AD367</f>
        <v>0</v>
      </c>
      <c r="U389" s="269">
        <f>'Table 4 Asset Cashflows'!AA367</f>
        <v>0</v>
      </c>
    </row>
    <row r="390" spans="1:21" x14ac:dyDescent="0.25">
      <c r="A390" s="39">
        <v>350</v>
      </c>
      <c r="B390" s="42">
        <f>(1+_xlfn.XLOOKUP(INT(($A390-1)/12)+1,'ZC Curve'!$B$8:$B$107,'ZC Curve'!R$8:R$107,,0))^(1/12)-1</f>
        <v>0</v>
      </c>
      <c r="C390" s="42">
        <f>(1+_xlfn.XLOOKUP(INT(($A390-1)/12)+1,'ZC Curve'!$B$8:$B$107,'ZC Curve'!S$8:S$107,,0))^(1/12)-1</f>
        <v>0</v>
      </c>
      <c r="D390" s="42">
        <f>(1+_xlfn.XLOOKUP(INT(($A390-1)/12)+1,'ZC Curve'!$B$8:$B$107,'ZC Curve'!T$8:T$107,,0))^(1/12)-1</f>
        <v>0</v>
      </c>
      <c r="E390" s="43">
        <f t="shared" si="12"/>
        <v>1</v>
      </c>
      <c r="F390" s="43">
        <f t="shared" si="12"/>
        <v>1</v>
      </c>
      <c r="G390" s="450">
        <f t="shared" si="12"/>
        <v>1</v>
      </c>
      <c r="H390" s="453">
        <f>'Table 4 Asset Cashflows'!F368</f>
        <v>0</v>
      </c>
      <c r="I390" s="269">
        <f>'Table 4 Asset Cashflows'!C368</f>
        <v>0</v>
      </c>
      <c r="J390" s="453">
        <f>'Table 4 Asset Cashflows'!J368</f>
        <v>0</v>
      </c>
      <c r="K390" s="269">
        <f>'Table 4 Asset Cashflows'!G368</f>
        <v>0</v>
      </c>
      <c r="L390" s="453">
        <f>'Table 4 Asset Cashflows'!N368</f>
        <v>0</v>
      </c>
      <c r="M390" s="269">
        <f>'Table 4 Asset Cashflows'!K368</f>
        <v>0</v>
      </c>
      <c r="N390" s="453">
        <f>'Table 4 Asset Cashflows'!R368</f>
        <v>0</v>
      </c>
      <c r="O390" s="269">
        <f>'Table 4 Asset Cashflows'!O368</f>
        <v>0</v>
      </c>
      <c r="P390" s="453">
        <f>'Table 4 Asset Cashflows'!V368</f>
        <v>0</v>
      </c>
      <c r="Q390" s="269">
        <f>'Table 4 Asset Cashflows'!S368</f>
        <v>0</v>
      </c>
      <c r="R390" s="453">
        <f>'Table 4 Asset Cashflows'!Z368</f>
        <v>0</v>
      </c>
      <c r="S390" s="269">
        <f>'Table 4 Asset Cashflows'!W368</f>
        <v>0</v>
      </c>
      <c r="T390" s="453">
        <f>'Table 4 Asset Cashflows'!AD368</f>
        <v>0</v>
      </c>
      <c r="U390" s="269">
        <f>'Table 4 Asset Cashflows'!AA368</f>
        <v>0</v>
      </c>
    </row>
    <row r="391" spans="1:21" x14ac:dyDescent="0.25">
      <c r="A391" s="39">
        <v>351</v>
      </c>
      <c r="B391" s="42">
        <f>(1+_xlfn.XLOOKUP(INT(($A391-1)/12)+1,'ZC Curve'!$B$8:$B$107,'ZC Curve'!R$8:R$107,,0))^(1/12)-1</f>
        <v>0</v>
      </c>
      <c r="C391" s="42">
        <f>(1+_xlfn.XLOOKUP(INT(($A391-1)/12)+1,'ZC Curve'!$B$8:$B$107,'ZC Curve'!S$8:S$107,,0))^(1/12)-1</f>
        <v>0</v>
      </c>
      <c r="D391" s="42">
        <f>(1+_xlfn.XLOOKUP(INT(($A391-1)/12)+1,'ZC Curve'!$B$8:$B$107,'ZC Curve'!T$8:T$107,,0))^(1/12)-1</f>
        <v>0</v>
      </c>
      <c r="E391" s="43">
        <f t="shared" si="12"/>
        <v>1</v>
      </c>
      <c r="F391" s="43">
        <f t="shared" si="12"/>
        <v>1</v>
      </c>
      <c r="G391" s="450">
        <f t="shared" si="12"/>
        <v>1</v>
      </c>
      <c r="H391" s="453">
        <f>'Table 4 Asset Cashflows'!F369</f>
        <v>0</v>
      </c>
      <c r="I391" s="269">
        <f>'Table 4 Asset Cashflows'!C369</f>
        <v>0</v>
      </c>
      <c r="J391" s="453">
        <f>'Table 4 Asset Cashflows'!J369</f>
        <v>0</v>
      </c>
      <c r="K391" s="269">
        <f>'Table 4 Asset Cashflows'!G369</f>
        <v>0</v>
      </c>
      <c r="L391" s="453">
        <f>'Table 4 Asset Cashflows'!N369</f>
        <v>0</v>
      </c>
      <c r="M391" s="269">
        <f>'Table 4 Asset Cashflows'!K369</f>
        <v>0</v>
      </c>
      <c r="N391" s="453">
        <f>'Table 4 Asset Cashflows'!R369</f>
        <v>0</v>
      </c>
      <c r="O391" s="269">
        <f>'Table 4 Asset Cashflows'!O369</f>
        <v>0</v>
      </c>
      <c r="P391" s="453">
        <f>'Table 4 Asset Cashflows'!V369</f>
        <v>0</v>
      </c>
      <c r="Q391" s="269">
        <f>'Table 4 Asset Cashflows'!S369</f>
        <v>0</v>
      </c>
      <c r="R391" s="453">
        <f>'Table 4 Asset Cashflows'!Z369</f>
        <v>0</v>
      </c>
      <c r="S391" s="269">
        <f>'Table 4 Asset Cashflows'!W369</f>
        <v>0</v>
      </c>
      <c r="T391" s="453">
        <f>'Table 4 Asset Cashflows'!AD369</f>
        <v>0</v>
      </c>
      <c r="U391" s="269">
        <f>'Table 4 Asset Cashflows'!AA369</f>
        <v>0</v>
      </c>
    </row>
    <row r="392" spans="1:21" x14ac:dyDescent="0.25">
      <c r="A392" s="39">
        <v>352</v>
      </c>
      <c r="B392" s="42">
        <f>(1+_xlfn.XLOOKUP(INT(($A392-1)/12)+1,'ZC Curve'!$B$8:$B$107,'ZC Curve'!R$8:R$107,,0))^(1/12)-1</f>
        <v>0</v>
      </c>
      <c r="C392" s="42">
        <f>(1+_xlfn.XLOOKUP(INT(($A392-1)/12)+1,'ZC Curve'!$B$8:$B$107,'ZC Curve'!S$8:S$107,,0))^(1/12)-1</f>
        <v>0</v>
      </c>
      <c r="D392" s="42">
        <f>(1+_xlfn.XLOOKUP(INT(($A392-1)/12)+1,'ZC Curve'!$B$8:$B$107,'ZC Curve'!T$8:T$107,,0))^(1/12)-1</f>
        <v>0</v>
      </c>
      <c r="E392" s="43">
        <f t="shared" si="12"/>
        <v>1</v>
      </c>
      <c r="F392" s="43">
        <f t="shared" si="12"/>
        <v>1</v>
      </c>
      <c r="G392" s="450">
        <f t="shared" si="12"/>
        <v>1</v>
      </c>
      <c r="H392" s="453">
        <f>'Table 4 Asset Cashflows'!F370</f>
        <v>0</v>
      </c>
      <c r="I392" s="269">
        <f>'Table 4 Asset Cashflows'!C370</f>
        <v>0</v>
      </c>
      <c r="J392" s="453">
        <f>'Table 4 Asset Cashflows'!J370</f>
        <v>0</v>
      </c>
      <c r="K392" s="269">
        <f>'Table 4 Asset Cashflows'!G370</f>
        <v>0</v>
      </c>
      <c r="L392" s="453">
        <f>'Table 4 Asset Cashflows'!N370</f>
        <v>0</v>
      </c>
      <c r="M392" s="269">
        <f>'Table 4 Asset Cashflows'!K370</f>
        <v>0</v>
      </c>
      <c r="N392" s="453">
        <f>'Table 4 Asset Cashflows'!R370</f>
        <v>0</v>
      </c>
      <c r="O392" s="269">
        <f>'Table 4 Asset Cashflows'!O370</f>
        <v>0</v>
      </c>
      <c r="P392" s="453">
        <f>'Table 4 Asset Cashflows'!V370</f>
        <v>0</v>
      </c>
      <c r="Q392" s="269">
        <f>'Table 4 Asset Cashflows'!S370</f>
        <v>0</v>
      </c>
      <c r="R392" s="453">
        <f>'Table 4 Asset Cashflows'!Z370</f>
        <v>0</v>
      </c>
      <c r="S392" s="269">
        <f>'Table 4 Asset Cashflows'!W370</f>
        <v>0</v>
      </c>
      <c r="T392" s="453">
        <f>'Table 4 Asset Cashflows'!AD370</f>
        <v>0</v>
      </c>
      <c r="U392" s="269">
        <f>'Table 4 Asset Cashflows'!AA370</f>
        <v>0</v>
      </c>
    </row>
    <row r="393" spans="1:21" x14ac:dyDescent="0.25">
      <c r="A393" s="39">
        <v>353</v>
      </c>
      <c r="B393" s="42">
        <f>(1+_xlfn.XLOOKUP(INT(($A393-1)/12)+1,'ZC Curve'!$B$8:$B$107,'ZC Curve'!R$8:R$107,,0))^(1/12)-1</f>
        <v>0</v>
      </c>
      <c r="C393" s="42">
        <f>(1+_xlfn.XLOOKUP(INT(($A393-1)/12)+1,'ZC Curve'!$B$8:$B$107,'ZC Curve'!S$8:S$107,,0))^(1/12)-1</f>
        <v>0</v>
      </c>
      <c r="D393" s="42">
        <f>(1+_xlfn.XLOOKUP(INT(($A393-1)/12)+1,'ZC Curve'!$B$8:$B$107,'ZC Curve'!T$8:T$107,,0))^(1/12)-1</f>
        <v>0</v>
      </c>
      <c r="E393" s="43">
        <f t="shared" si="12"/>
        <v>1</v>
      </c>
      <c r="F393" s="43">
        <f t="shared" si="12"/>
        <v>1</v>
      </c>
      <c r="G393" s="450">
        <f t="shared" si="12"/>
        <v>1</v>
      </c>
      <c r="H393" s="453">
        <f>'Table 4 Asset Cashflows'!F371</f>
        <v>0</v>
      </c>
      <c r="I393" s="269">
        <f>'Table 4 Asset Cashflows'!C371</f>
        <v>0</v>
      </c>
      <c r="J393" s="453">
        <f>'Table 4 Asset Cashflows'!J371</f>
        <v>0</v>
      </c>
      <c r="K393" s="269">
        <f>'Table 4 Asset Cashflows'!G371</f>
        <v>0</v>
      </c>
      <c r="L393" s="453">
        <f>'Table 4 Asset Cashflows'!N371</f>
        <v>0</v>
      </c>
      <c r="M393" s="269">
        <f>'Table 4 Asset Cashflows'!K371</f>
        <v>0</v>
      </c>
      <c r="N393" s="453">
        <f>'Table 4 Asset Cashflows'!R371</f>
        <v>0</v>
      </c>
      <c r="O393" s="269">
        <f>'Table 4 Asset Cashflows'!O371</f>
        <v>0</v>
      </c>
      <c r="P393" s="453">
        <f>'Table 4 Asset Cashflows'!V371</f>
        <v>0</v>
      </c>
      <c r="Q393" s="269">
        <f>'Table 4 Asset Cashflows'!S371</f>
        <v>0</v>
      </c>
      <c r="R393" s="453">
        <f>'Table 4 Asset Cashflows'!Z371</f>
        <v>0</v>
      </c>
      <c r="S393" s="269">
        <f>'Table 4 Asset Cashflows'!W371</f>
        <v>0</v>
      </c>
      <c r="T393" s="453">
        <f>'Table 4 Asset Cashflows'!AD371</f>
        <v>0</v>
      </c>
      <c r="U393" s="269">
        <f>'Table 4 Asset Cashflows'!AA371</f>
        <v>0</v>
      </c>
    </row>
    <row r="394" spans="1:21" x14ac:dyDescent="0.25">
      <c r="A394" s="39">
        <v>354</v>
      </c>
      <c r="B394" s="42">
        <f>(1+_xlfn.XLOOKUP(INT(($A394-1)/12)+1,'ZC Curve'!$B$8:$B$107,'ZC Curve'!R$8:R$107,,0))^(1/12)-1</f>
        <v>0</v>
      </c>
      <c r="C394" s="42">
        <f>(1+_xlfn.XLOOKUP(INT(($A394-1)/12)+1,'ZC Curve'!$B$8:$B$107,'ZC Curve'!S$8:S$107,,0))^(1/12)-1</f>
        <v>0</v>
      </c>
      <c r="D394" s="42">
        <f>(1+_xlfn.XLOOKUP(INT(($A394-1)/12)+1,'ZC Curve'!$B$8:$B$107,'ZC Curve'!T$8:T$107,,0))^(1/12)-1</f>
        <v>0</v>
      </c>
      <c r="E394" s="43">
        <f t="shared" si="12"/>
        <v>1</v>
      </c>
      <c r="F394" s="43">
        <f t="shared" si="12"/>
        <v>1</v>
      </c>
      <c r="G394" s="450">
        <f t="shared" si="12"/>
        <v>1</v>
      </c>
      <c r="H394" s="453">
        <f>'Table 4 Asset Cashflows'!F372</f>
        <v>0</v>
      </c>
      <c r="I394" s="269">
        <f>'Table 4 Asset Cashflows'!C372</f>
        <v>0</v>
      </c>
      <c r="J394" s="453">
        <f>'Table 4 Asset Cashflows'!J372</f>
        <v>0</v>
      </c>
      <c r="K394" s="269">
        <f>'Table 4 Asset Cashflows'!G372</f>
        <v>0</v>
      </c>
      <c r="L394" s="453">
        <f>'Table 4 Asset Cashflows'!N372</f>
        <v>0</v>
      </c>
      <c r="M394" s="269">
        <f>'Table 4 Asset Cashflows'!K372</f>
        <v>0</v>
      </c>
      <c r="N394" s="453">
        <f>'Table 4 Asset Cashflows'!R372</f>
        <v>0</v>
      </c>
      <c r="O394" s="269">
        <f>'Table 4 Asset Cashflows'!O372</f>
        <v>0</v>
      </c>
      <c r="P394" s="453">
        <f>'Table 4 Asset Cashflows'!V372</f>
        <v>0</v>
      </c>
      <c r="Q394" s="269">
        <f>'Table 4 Asset Cashflows'!S372</f>
        <v>0</v>
      </c>
      <c r="R394" s="453">
        <f>'Table 4 Asset Cashflows'!Z372</f>
        <v>0</v>
      </c>
      <c r="S394" s="269">
        <f>'Table 4 Asset Cashflows'!W372</f>
        <v>0</v>
      </c>
      <c r="T394" s="453">
        <f>'Table 4 Asset Cashflows'!AD372</f>
        <v>0</v>
      </c>
      <c r="U394" s="269">
        <f>'Table 4 Asset Cashflows'!AA372</f>
        <v>0</v>
      </c>
    </row>
    <row r="395" spans="1:21" x14ac:dyDescent="0.25">
      <c r="A395" s="39">
        <v>355</v>
      </c>
      <c r="B395" s="42">
        <f>(1+_xlfn.XLOOKUP(INT(($A395-1)/12)+1,'ZC Curve'!$B$8:$B$107,'ZC Curve'!R$8:R$107,,0))^(1/12)-1</f>
        <v>0</v>
      </c>
      <c r="C395" s="42">
        <f>(1+_xlfn.XLOOKUP(INT(($A395-1)/12)+1,'ZC Curve'!$B$8:$B$107,'ZC Curve'!S$8:S$107,,0))^(1/12)-1</f>
        <v>0</v>
      </c>
      <c r="D395" s="42">
        <f>(1+_xlfn.XLOOKUP(INT(($A395-1)/12)+1,'ZC Curve'!$B$8:$B$107,'ZC Curve'!T$8:T$107,,0))^(1/12)-1</f>
        <v>0</v>
      </c>
      <c r="E395" s="43">
        <f t="shared" si="12"/>
        <v>1</v>
      </c>
      <c r="F395" s="43">
        <f t="shared" si="12"/>
        <v>1</v>
      </c>
      <c r="G395" s="450">
        <f t="shared" si="12"/>
        <v>1</v>
      </c>
      <c r="H395" s="453">
        <f>'Table 4 Asset Cashflows'!F373</f>
        <v>0</v>
      </c>
      <c r="I395" s="269">
        <f>'Table 4 Asset Cashflows'!C373</f>
        <v>0</v>
      </c>
      <c r="J395" s="453">
        <f>'Table 4 Asset Cashflows'!J373</f>
        <v>0</v>
      </c>
      <c r="K395" s="269">
        <f>'Table 4 Asset Cashflows'!G373</f>
        <v>0</v>
      </c>
      <c r="L395" s="453">
        <f>'Table 4 Asset Cashflows'!N373</f>
        <v>0</v>
      </c>
      <c r="M395" s="269">
        <f>'Table 4 Asset Cashflows'!K373</f>
        <v>0</v>
      </c>
      <c r="N395" s="453">
        <f>'Table 4 Asset Cashflows'!R373</f>
        <v>0</v>
      </c>
      <c r="O395" s="269">
        <f>'Table 4 Asset Cashflows'!O373</f>
        <v>0</v>
      </c>
      <c r="P395" s="453">
        <f>'Table 4 Asset Cashflows'!V373</f>
        <v>0</v>
      </c>
      <c r="Q395" s="269">
        <f>'Table 4 Asset Cashflows'!S373</f>
        <v>0</v>
      </c>
      <c r="R395" s="453">
        <f>'Table 4 Asset Cashflows'!Z373</f>
        <v>0</v>
      </c>
      <c r="S395" s="269">
        <f>'Table 4 Asset Cashflows'!W373</f>
        <v>0</v>
      </c>
      <c r="T395" s="453">
        <f>'Table 4 Asset Cashflows'!AD373</f>
        <v>0</v>
      </c>
      <c r="U395" s="269">
        <f>'Table 4 Asset Cashflows'!AA373</f>
        <v>0</v>
      </c>
    </row>
    <row r="396" spans="1:21" x14ac:dyDescent="0.25">
      <c r="A396" s="39">
        <v>356</v>
      </c>
      <c r="B396" s="42">
        <f>(1+_xlfn.XLOOKUP(INT(($A396-1)/12)+1,'ZC Curve'!$B$8:$B$107,'ZC Curve'!R$8:R$107,,0))^(1/12)-1</f>
        <v>0</v>
      </c>
      <c r="C396" s="42">
        <f>(1+_xlfn.XLOOKUP(INT(($A396-1)/12)+1,'ZC Curve'!$B$8:$B$107,'ZC Curve'!S$8:S$107,,0))^(1/12)-1</f>
        <v>0</v>
      </c>
      <c r="D396" s="42">
        <f>(1+_xlfn.XLOOKUP(INT(($A396-1)/12)+1,'ZC Curve'!$B$8:$B$107,'ZC Curve'!T$8:T$107,,0))^(1/12)-1</f>
        <v>0</v>
      </c>
      <c r="E396" s="43">
        <f t="shared" si="12"/>
        <v>1</v>
      </c>
      <c r="F396" s="43">
        <f t="shared" si="12"/>
        <v>1</v>
      </c>
      <c r="G396" s="450">
        <f t="shared" si="12"/>
        <v>1</v>
      </c>
      <c r="H396" s="453">
        <f>'Table 4 Asset Cashflows'!F374</f>
        <v>0</v>
      </c>
      <c r="I396" s="269">
        <f>'Table 4 Asset Cashflows'!C374</f>
        <v>0</v>
      </c>
      <c r="J396" s="453">
        <f>'Table 4 Asset Cashflows'!J374</f>
        <v>0</v>
      </c>
      <c r="K396" s="269">
        <f>'Table 4 Asset Cashflows'!G374</f>
        <v>0</v>
      </c>
      <c r="L396" s="453">
        <f>'Table 4 Asset Cashflows'!N374</f>
        <v>0</v>
      </c>
      <c r="M396" s="269">
        <f>'Table 4 Asset Cashflows'!K374</f>
        <v>0</v>
      </c>
      <c r="N396" s="453">
        <f>'Table 4 Asset Cashflows'!R374</f>
        <v>0</v>
      </c>
      <c r="O396" s="269">
        <f>'Table 4 Asset Cashflows'!O374</f>
        <v>0</v>
      </c>
      <c r="P396" s="453">
        <f>'Table 4 Asset Cashflows'!V374</f>
        <v>0</v>
      </c>
      <c r="Q396" s="269">
        <f>'Table 4 Asset Cashflows'!S374</f>
        <v>0</v>
      </c>
      <c r="R396" s="453">
        <f>'Table 4 Asset Cashflows'!Z374</f>
        <v>0</v>
      </c>
      <c r="S396" s="269">
        <f>'Table 4 Asset Cashflows'!W374</f>
        <v>0</v>
      </c>
      <c r="T396" s="453">
        <f>'Table 4 Asset Cashflows'!AD374</f>
        <v>0</v>
      </c>
      <c r="U396" s="269">
        <f>'Table 4 Asset Cashflows'!AA374</f>
        <v>0</v>
      </c>
    </row>
    <row r="397" spans="1:21" x14ac:dyDescent="0.25">
      <c r="A397" s="39">
        <v>357</v>
      </c>
      <c r="B397" s="42">
        <f>(1+_xlfn.XLOOKUP(INT(($A397-1)/12)+1,'ZC Curve'!$B$8:$B$107,'ZC Curve'!R$8:R$107,,0))^(1/12)-1</f>
        <v>0</v>
      </c>
      <c r="C397" s="42">
        <f>(1+_xlfn.XLOOKUP(INT(($A397-1)/12)+1,'ZC Curve'!$B$8:$B$107,'ZC Curve'!S$8:S$107,,0))^(1/12)-1</f>
        <v>0</v>
      </c>
      <c r="D397" s="42">
        <f>(1+_xlfn.XLOOKUP(INT(($A397-1)/12)+1,'ZC Curve'!$B$8:$B$107,'ZC Curve'!T$8:T$107,,0))^(1/12)-1</f>
        <v>0</v>
      </c>
      <c r="E397" s="43">
        <f t="shared" si="12"/>
        <v>1</v>
      </c>
      <c r="F397" s="43">
        <f t="shared" si="12"/>
        <v>1</v>
      </c>
      <c r="G397" s="450">
        <f t="shared" si="12"/>
        <v>1</v>
      </c>
      <c r="H397" s="453">
        <f>'Table 4 Asset Cashflows'!F375</f>
        <v>0</v>
      </c>
      <c r="I397" s="269">
        <f>'Table 4 Asset Cashflows'!C375</f>
        <v>0</v>
      </c>
      <c r="J397" s="453">
        <f>'Table 4 Asset Cashflows'!J375</f>
        <v>0</v>
      </c>
      <c r="K397" s="269">
        <f>'Table 4 Asset Cashflows'!G375</f>
        <v>0</v>
      </c>
      <c r="L397" s="453">
        <f>'Table 4 Asset Cashflows'!N375</f>
        <v>0</v>
      </c>
      <c r="M397" s="269">
        <f>'Table 4 Asset Cashflows'!K375</f>
        <v>0</v>
      </c>
      <c r="N397" s="453">
        <f>'Table 4 Asset Cashflows'!R375</f>
        <v>0</v>
      </c>
      <c r="O397" s="269">
        <f>'Table 4 Asset Cashflows'!O375</f>
        <v>0</v>
      </c>
      <c r="P397" s="453">
        <f>'Table 4 Asset Cashflows'!V375</f>
        <v>0</v>
      </c>
      <c r="Q397" s="269">
        <f>'Table 4 Asset Cashflows'!S375</f>
        <v>0</v>
      </c>
      <c r="R397" s="453">
        <f>'Table 4 Asset Cashflows'!Z375</f>
        <v>0</v>
      </c>
      <c r="S397" s="269">
        <f>'Table 4 Asset Cashflows'!W375</f>
        <v>0</v>
      </c>
      <c r="T397" s="453">
        <f>'Table 4 Asset Cashflows'!AD375</f>
        <v>0</v>
      </c>
      <c r="U397" s="269">
        <f>'Table 4 Asset Cashflows'!AA375</f>
        <v>0</v>
      </c>
    </row>
    <row r="398" spans="1:21" x14ac:dyDescent="0.25">
      <c r="A398" s="39">
        <v>358</v>
      </c>
      <c r="B398" s="42">
        <f>(1+_xlfn.XLOOKUP(INT(($A398-1)/12)+1,'ZC Curve'!$B$8:$B$107,'ZC Curve'!R$8:R$107,,0))^(1/12)-1</f>
        <v>0</v>
      </c>
      <c r="C398" s="42">
        <f>(1+_xlfn.XLOOKUP(INT(($A398-1)/12)+1,'ZC Curve'!$B$8:$B$107,'ZC Curve'!S$8:S$107,,0))^(1/12)-1</f>
        <v>0</v>
      </c>
      <c r="D398" s="42">
        <f>(1+_xlfn.XLOOKUP(INT(($A398-1)/12)+1,'ZC Curve'!$B$8:$B$107,'ZC Curve'!T$8:T$107,,0))^(1/12)-1</f>
        <v>0</v>
      </c>
      <c r="E398" s="43">
        <f t="shared" si="12"/>
        <v>1</v>
      </c>
      <c r="F398" s="43">
        <f t="shared" si="12"/>
        <v>1</v>
      </c>
      <c r="G398" s="450">
        <f t="shared" si="12"/>
        <v>1</v>
      </c>
      <c r="H398" s="453">
        <f>'Table 4 Asset Cashflows'!F376</f>
        <v>0</v>
      </c>
      <c r="I398" s="269">
        <f>'Table 4 Asset Cashflows'!C376</f>
        <v>0</v>
      </c>
      <c r="J398" s="453">
        <f>'Table 4 Asset Cashflows'!J376</f>
        <v>0</v>
      </c>
      <c r="K398" s="269">
        <f>'Table 4 Asset Cashflows'!G376</f>
        <v>0</v>
      </c>
      <c r="L398" s="453">
        <f>'Table 4 Asset Cashflows'!N376</f>
        <v>0</v>
      </c>
      <c r="M398" s="269">
        <f>'Table 4 Asset Cashflows'!K376</f>
        <v>0</v>
      </c>
      <c r="N398" s="453">
        <f>'Table 4 Asset Cashflows'!R376</f>
        <v>0</v>
      </c>
      <c r="O398" s="269">
        <f>'Table 4 Asset Cashflows'!O376</f>
        <v>0</v>
      </c>
      <c r="P398" s="453">
        <f>'Table 4 Asset Cashflows'!V376</f>
        <v>0</v>
      </c>
      <c r="Q398" s="269">
        <f>'Table 4 Asset Cashflows'!S376</f>
        <v>0</v>
      </c>
      <c r="R398" s="453">
        <f>'Table 4 Asset Cashflows'!Z376</f>
        <v>0</v>
      </c>
      <c r="S398" s="269">
        <f>'Table 4 Asset Cashflows'!W376</f>
        <v>0</v>
      </c>
      <c r="T398" s="453">
        <f>'Table 4 Asset Cashflows'!AD376</f>
        <v>0</v>
      </c>
      <c r="U398" s="269">
        <f>'Table 4 Asset Cashflows'!AA376</f>
        <v>0</v>
      </c>
    </row>
    <row r="399" spans="1:21" x14ac:dyDescent="0.25">
      <c r="A399" s="39">
        <v>359</v>
      </c>
      <c r="B399" s="42">
        <f>(1+_xlfn.XLOOKUP(INT(($A399-1)/12)+1,'ZC Curve'!$B$8:$B$107,'ZC Curve'!R$8:R$107,,0))^(1/12)-1</f>
        <v>0</v>
      </c>
      <c r="C399" s="42">
        <f>(1+_xlfn.XLOOKUP(INT(($A399-1)/12)+1,'ZC Curve'!$B$8:$B$107,'ZC Curve'!S$8:S$107,,0))^(1/12)-1</f>
        <v>0</v>
      </c>
      <c r="D399" s="42">
        <f>(1+_xlfn.XLOOKUP(INT(($A399-1)/12)+1,'ZC Curve'!$B$8:$B$107,'ZC Curve'!T$8:T$107,,0))^(1/12)-1</f>
        <v>0</v>
      </c>
      <c r="E399" s="43">
        <f t="shared" si="12"/>
        <v>1</v>
      </c>
      <c r="F399" s="43">
        <f t="shared" si="12"/>
        <v>1</v>
      </c>
      <c r="G399" s="450">
        <f t="shared" si="12"/>
        <v>1</v>
      </c>
      <c r="H399" s="453">
        <f>'Table 4 Asset Cashflows'!F377</f>
        <v>0</v>
      </c>
      <c r="I399" s="269">
        <f>'Table 4 Asset Cashflows'!C377</f>
        <v>0</v>
      </c>
      <c r="J399" s="453">
        <f>'Table 4 Asset Cashflows'!J377</f>
        <v>0</v>
      </c>
      <c r="K399" s="269">
        <f>'Table 4 Asset Cashflows'!G377</f>
        <v>0</v>
      </c>
      <c r="L399" s="453">
        <f>'Table 4 Asset Cashflows'!N377</f>
        <v>0</v>
      </c>
      <c r="M399" s="269">
        <f>'Table 4 Asset Cashflows'!K377</f>
        <v>0</v>
      </c>
      <c r="N399" s="453">
        <f>'Table 4 Asset Cashflows'!R377</f>
        <v>0</v>
      </c>
      <c r="O399" s="269">
        <f>'Table 4 Asset Cashflows'!O377</f>
        <v>0</v>
      </c>
      <c r="P399" s="453">
        <f>'Table 4 Asset Cashflows'!V377</f>
        <v>0</v>
      </c>
      <c r="Q399" s="269">
        <f>'Table 4 Asset Cashflows'!S377</f>
        <v>0</v>
      </c>
      <c r="R399" s="453">
        <f>'Table 4 Asset Cashflows'!Z377</f>
        <v>0</v>
      </c>
      <c r="S399" s="269">
        <f>'Table 4 Asset Cashflows'!W377</f>
        <v>0</v>
      </c>
      <c r="T399" s="453">
        <f>'Table 4 Asset Cashflows'!AD377</f>
        <v>0</v>
      </c>
      <c r="U399" s="269">
        <f>'Table 4 Asset Cashflows'!AA377</f>
        <v>0</v>
      </c>
    </row>
    <row r="400" spans="1:21" x14ac:dyDescent="0.25">
      <c r="A400" s="39">
        <v>360</v>
      </c>
      <c r="B400" s="42">
        <f>(1+_xlfn.XLOOKUP(INT(($A400-1)/12)+1,'ZC Curve'!$B$8:$B$107,'ZC Curve'!R$8:R$107,,0))^(1/12)-1</f>
        <v>0</v>
      </c>
      <c r="C400" s="42">
        <f>(1+_xlfn.XLOOKUP(INT(($A400-1)/12)+1,'ZC Curve'!$B$8:$B$107,'ZC Curve'!S$8:S$107,,0))^(1/12)-1</f>
        <v>0</v>
      </c>
      <c r="D400" s="42">
        <f>(1+_xlfn.XLOOKUP(INT(($A400-1)/12)+1,'ZC Curve'!$B$8:$B$107,'ZC Curve'!T$8:T$107,,0))^(1/12)-1</f>
        <v>0</v>
      </c>
      <c r="E400" s="43">
        <f t="shared" si="12"/>
        <v>1</v>
      </c>
      <c r="F400" s="43">
        <f t="shared" si="12"/>
        <v>1</v>
      </c>
      <c r="G400" s="450">
        <f t="shared" si="12"/>
        <v>1</v>
      </c>
      <c r="H400" s="453">
        <f>'Table 4 Asset Cashflows'!F378</f>
        <v>0</v>
      </c>
      <c r="I400" s="269">
        <f>'Table 4 Asset Cashflows'!C378</f>
        <v>0</v>
      </c>
      <c r="J400" s="453">
        <f>'Table 4 Asset Cashflows'!J378</f>
        <v>0</v>
      </c>
      <c r="K400" s="269">
        <f>'Table 4 Asset Cashflows'!G378</f>
        <v>0</v>
      </c>
      <c r="L400" s="453">
        <f>'Table 4 Asset Cashflows'!N378</f>
        <v>0</v>
      </c>
      <c r="M400" s="269">
        <f>'Table 4 Asset Cashflows'!K378</f>
        <v>0</v>
      </c>
      <c r="N400" s="453">
        <f>'Table 4 Asset Cashflows'!R378</f>
        <v>0</v>
      </c>
      <c r="O400" s="269">
        <f>'Table 4 Asset Cashflows'!O378</f>
        <v>0</v>
      </c>
      <c r="P400" s="453">
        <f>'Table 4 Asset Cashflows'!V378</f>
        <v>0</v>
      </c>
      <c r="Q400" s="269">
        <f>'Table 4 Asset Cashflows'!S378</f>
        <v>0</v>
      </c>
      <c r="R400" s="453">
        <f>'Table 4 Asset Cashflows'!Z378</f>
        <v>0</v>
      </c>
      <c r="S400" s="269">
        <f>'Table 4 Asset Cashflows'!W378</f>
        <v>0</v>
      </c>
      <c r="T400" s="453">
        <f>'Table 4 Asset Cashflows'!AD378</f>
        <v>0</v>
      </c>
      <c r="U400" s="269">
        <f>'Table 4 Asset Cashflows'!AA378</f>
        <v>0</v>
      </c>
    </row>
    <row r="401" spans="1:21" x14ac:dyDescent="0.25">
      <c r="A401" s="39">
        <v>361</v>
      </c>
      <c r="B401" s="42">
        <f>(1+_xlfn.XLOOKUP(INT(($A401-1)/12)+1,'ZC Curve'!$B$8:$B$107,'ZC Curve'!R$8:R$107,,0))^(1/12)-1</f>
        <v>0</v>
      </c>
      <c r="C401" s="42">
        <f>(1+_xlfn.XLOOKUP(INT(($A401-1)/12)+1,'ZC Curve'!$B$8:$B$107,'ZC Curve'!S$8:S$107,,0))^(1/12)-1</f>
        <v>0</v>
      </c>
      <c r="D401" s="42">
        <f>(1+_xlfn.XLOOKUP(INT(($A401-1)/12)+1,'ZC Curve'!$B$8:$B$107,'ZC Curve'!T$8:T$107,,0))^(1/12)-1</f>
        <v>0</v>
      </c>
      <c r="E401" s="43">
        <f t="shared" si="12"/>
        <v>1</v>
      </c>
      <c r="F401" s="43">
        <f t="shared" si="12"/>
        <v>1</v>
      </c>
      <c r="G401" s="450">
        <f t="shared" si="12"/>
        <v>1</v>
      </c>
      <c r="H401" s="453">
        <f>'Table 4 Asset Cashflows'!F379</f>
        <v>0</v>
      </c>
      <c r="I401" s="269">
        <f>'Table 4 Asset Cashflows'!C379</f>
        <v>0</v>
      </c>
      <c r="J401" s="453">
        <f>'Table 4 Asset Cashflows'!J379</f>
        <v>0</v>
      </c>
      <c r="K401" s="269">
        <f>'Table 4 Asset Cashflows'!G379</f>
        <v>0</v>
      </c>
      <c r="L401" s="453">
        <f>'Table 4 Asset Cashflows'!N379</f>
        <v>0</v>
      </c>
      <c r="M401" s="269">
        <f>'Table 4 Asset Cashflows'!K379</f>
        <v>0</v>
      </c>
      <c r="N401" s="453">
        <f>'Table 4 Asset Cashflows'!R379</f>
        <v>0</v>
      </c>
      <c r="O401" s="269">
        <f>'Table 4 Asset Cashflows'!O379</f>
        <v>0</v>
      </c>
      <c r="P401" s="453">
        <f>'Table 4 Asset Cashflows'!V379</f>
        <v>0</v>
      </c>
      <c r="Q401" s="269">
        <f>'Table 4 Asset Cashflows'!S379</f>
        <v>0</v>
      </c>
      <c r="R401" s="453">
        <f>'Table 4 Asset Cashflows'!Z379</f>
        <v>0</v>
      </c>
      <c r="S401" s="269">
        <f>'Table 4 Asset Cashflows'!W379</f>
        <v>0</v>
      </c>
      <c r="T401" s="453">
        <f>'Table 4 Asset Cashflows'!AD379</f>
        <v>0</v>
      </c>
      <c r="U401" s="269">
        <f>'Table 4 Asset Cashflows'!AA379</f>
        <v>0</v>
      </c>
    </row>
    <row r="402" spans="1:21" x14ac:dyDescent="0.25">
      <c r="A402" s="39">
        <v>362</v>
      </c>
      <c r="B402" s="42">
        <f>(1+_xlfn.XLOOKUP(INT(($A402-1)/12)+1,'ZC Curve'!$B$8:$B$107,'ZC Curve'!R$8:R$107,,0))^(1/12)-1</f>
        <v>0</v>
      </c>
      <c r="C402" s="42">
        <f>(1+_xlfn.XLOOKUP(INT(($A402-1)/12)+1,'ZC Curve'!$B$8:$B$107,'ZC Curve'!S$8:S$107,,0))^(1/12)-1</f>
        <v>0</v>
      </c>
      <c r="D402" s="42">
        <f>(1+_xlfn.XLOOKUP(INT(($A402-1)/12)+1,'ZC Curve'!$B$8:$B$107,'ZC Curve'!T$8:T$107,,0))^(1/12)-1</f>
        <v>0</v>
      </c>
      <c r="E402" s="43">
        <f t="shared" si="12"/>
        <v>1</v>
      </c>
      <c r="F402" s="43">
        <f t="shared" si="12"/>
        <v>1</v>
      </c>
      <c r="G402" s="450">
        <f t="shared" si="12"/>
        <v>1</v>
      </c>
      <c r="H402" s="453">
        <f>'Table 4 Asset Cashflows'!F380</f>
        <v>0</v>
      </c>
      <c r="I402" s="269">
        <f>'Table 4 Asset Cashflows'!C380</f>
        <v>0</v>
      </c>
      <c r="J402" s="453">
        <f>'Table 4 Asset Cashflows'!J380</f>
        <v>0</v>
      </c>
      <c r="K402" s="269">
        <f>'Table 4 Asset Cashflows'!G380</f>
        <v>0</v>
      </c>
      <c r="L402" s="453">
        <f>'Table 4 Asset Cashflows'!N380</f>
        <v>0</v>
      </c>
      <c r="M402" s="269">
        <f>'Table 4 Asset Cashflows'!K380</f>
        <v>0</v>
      </c>
      <c r="N402" s="453">
        <f>'Table 4 Asset Cashflows'!R380</f>
        <v>0</v>
      </c>
      <c r="O402" s="269">
        <f>'Table 4 Asset Cashflows'!O380</f>
        <v>0</v>
      </c>
      <c r="P402" s="453">
        <f>'Table 4 Asset Cashflows'!V380</f>
        <v>0</v>
      </c>
      <c r="Q402" s="269">
        <f>'Table 4 Asset Cashflows'!S380</f>
        <v>0</v>
      </c>
      <c r="R402" s="453">
        <f>'Table 4 Asset Cashflows'!Z380</f>
        <v>0</v>
      </c>
      <c r="S402" s="269">
        <f>'Table 4 Asset Cashflows'!W380</f>
        <v>0</v>
      </c>
      <c r="T402" s="453">
        <f>'Table 4 Asset Cashflows'!AD380</f>
        <v>0</v>
      </c>
      <c r="U402" s="269">
        <f>'Table 4 Asset Cashflows'!AA380</f>
        <v>0</v>
      </c>
    </row>
    <row r="403" spans="1:21" x14ac:dyDescent="0.25">
      <c r="A403" s="39">
        <v>363</v>
      </c>
      <c r="B403" s="42">
        <f>(1+_xlfn.XLOOKUP(INT(($A403-1)/12)+1,'ZC Curve'!$B$8:$B$107,'ZC Curve'!R$8:R$107,,0))^(1/12)-1</f>
        <v>0</v>
      </c>
      <c r="C403" s="42">
        <f>(1+_xlfn.XLOOKUP(INT(($A403-1)/12)+1,'ZC Curve'!$B$8:$B$107,'ZC Curve'!S$8:S$107,,0))^(1/12)-1</f>
        <v>0</v>
      </c>
      <c r="D403" s="42">
        <f>(1+_xlfn.XLOOKUP(INT(($A403-1)/12)+1,'ZC Curve'!$B$8:$B$107,'ZC Curve'!T$8:T$107,,0))^(1/12)-1</f>
        <v>0</v>
      </c>
      <c r="E403" s="43">
        <f t="shared" si="12"/>
        <v>1</v>
      </c>
      <c r="F403" s="43">
        <f t="shared" si="12"/>
        <v>1</v>
      </c>
      <c r="G403" s="450">
        <f t="shared" si="12"/>
        <v>1</v>
      </c>
      <c r="H403" s="453">
        <f>'Table 4 Asset Cashflows'!F381</f>
        <v>0</v>
      </c>
      <c r="I403" s="269">
        <f>'Table 4 Asset Cashflows'!C381</f>
        <v>0</v>
      </c>
      <c r="J403" s="453">
        <f>'Table 4 Asset Cashflows'!J381</f>
        <v>0</v>
      </c>
      <c r="K403" s="269">
        <f>'Table 4 Asset Cashflows'!G381</f>
        <v>0</v>
      </c>
      <c r="L403" s="453">
        <f>'Table 4 Asset Cashflows'!N381</f>
        <v>0</v>
      </c>
      <c r="M403" s="269">
        <f>'Table 4 Asset Cashflows'!K381</f>
        <v>0</v>
      </c>
      <c r="N403" s="453">
        <f>'Table 4 Asset Cashflows'!R381</f>
        <v>0</v>
      </c>
      <c r="O403" s="269">
        <f>'Table 4 Asset Cashflows'!O381</f>
        <v>0</v>
      </c>
      <c r="P403" s="453">
        <f>'Table 4 Asset Cashflows'!V381</f>
        <v>0</v>
      </c>
      <c r="Q403" s="269">
        <f>'Table 4 Asset Cashflows'!S381</f>
        <v>0</v>
      </c>
      <c r="R403" s="453">
        <f>'Table 4 Asset Cashflows'!Z381</f>
        <v>0</v>
      </c>
      <c r="S403" s="269">
        <f>'Table 4 Asset Cashflows'!W381</f>
        <v>0</v>
      </c>
      <c r="T403" s="453">
        <f>'Table 4 Asset Cashflows'!AD381</f>
        <v>0</v>
      </c>
      <c r="U403" s="269">
        <f>'Table 4 Asset Cashflows'!AA381</f>
        <v>0</v>
      </c>
    </row>
    <row r="404" spans="1:21" x14ac:dyDescent="0.25">
      <c r="A404" s="39">
        <v>364</v>
      </c>
      <c r="B404" s="42">
        <f>(1+_xlfn.XLOOKUP(INT(($A404-1)/12)+1,'ZC Curve'!$B$8:$B$107,'ZC Curve'!R$8:R$107,,0))^(1/12)-1</f>
        <v>0</v>
      </c>
      <c r="C404" s="42">
        <f>(1+_xlfn.XLOOKUP(INT(($A404-1)/12)+1,'ZC Curve'!$B$8:$B$107,'ZC Curve'!S$8:S$107,,0))^(1/12)-1</f>
        <v>0</v>
      </c>
      <c r="D404" s="42">
        <f>(1+_xlfn.XLOOKUP(INT(($A404-1)/12)+1,'ZC Curve'!$B$8:$B$107,'ZC Curve'!T$8:T$107,,0))^(1/12)-1</f>
        <v>0</v>
      </c>
      <c r="E404" s="43">
        <f t="shared" si="12"/>
        <v>1</v>
      </c>
      <c r="F404" s="43">
        <f t="shared" si="12"/>
        <v>1</v>
      </c>
      <c r="G404" s="450">
        <f t="shared" si="12"/>
        <v>1</v>
      </c>
      <c r="H404" s="453">
        <f>'Table 4 Asset Cashflows'!F382</f>
        <v>0</v>
      </c>
      <c r="I404" s="269">
        <f>'Table 4 Asset Cashflows'!C382</f>
        <v>0</v>
      </c>
      <c r="J404" s="453">
        <f>'Table 4 Asset Cashflows'!J382</f>
        <v>0</v>
      </c>
      <c r="K404" s="269">
        <f>'Table 4 Asset Cashflows'!G382</f>
        <v>0</v>
      </c>
      <c r="L404" s="453">
        <f>'Table 4 Asset Cashflows'!N382</f>
        <v>0</v>
      </c>
      <c r="M404" s="269">
        <f>'Table 4 Asset Cashflows'!K382</f>
        <v>0</v>
      </c>
      <c r="N404" s="453">
        <f>'Table 4 Asset Cashflows'!R382</f>
        <v>0</v>
      </c>
      <c r="O404" s="269">
        <f>'Table 4 Asset Cashflows'!O382</f>
        <v>0</v>
      </c>
      <c r="P404" s="453">
        <f>'Table 4 Asset Cashflows'!V382</f>
        <v>0</v>
      </c>
      <c r="Q404" s="269">
        <f>'Table 4 Asset Cashflows'!S382</f>
        <v>0</v>
      </c>
      <c r="R404" s="453">
        <f>'Table 4 Asset Cashflows'!Z382</f>
        <v>0</v>
      </c>
      <c r="S404" s="269">
        <f>'Table 4 Asset Cashflows'!W382</f>
        <v>0</v>
      </c>
      <c r="T404" s="453">
        <f>'Table 4 Asset Cashflows'!AD382</f>
        <v>0</v>
      </c>
      <c r="U404" s="269">
        <f>'Table 4 Asset Cashflows'!AA382</f>
        <v>0</v>
      </c>
    </row>
    <row r="405" spans="1:21" x14ac:dyDescent="0.25">
      <c r="A405" s="39">
        <v>365</v>
      </c>
      <c r="B405" s="42">
        <f>(1+_xlfn.XLOOKUP(INT(($A405-1)/12)+1,'ZC Curve'!$B$8:$B$107,'ZC Curve'!R$8:R$107,,0))^(1/12)-1</f>
        <v>0</v>
      </c>
      <c r="C405" s="42">
        <f>(1+_xlfn.XLOOKUP(INT(($A405-1)/12)+1,'ZC Curve'!$B$8:$B$107,'ZC Curve'!S$8:S$107,,0))^(1/12)-1</f>
        <v>0</v>
      </c>
      <c r="D405" s="42">
        <f>(1+_xlfn.XLOOKUP(INT(($A405-1)/12)+1,'ZC Curve'!$B$8:$B$107,'ZC Curve'!T$8:T$107,,0))^(1/12)-1</f>
        <v>0</v>
      </c>
      <c r="E405" s="43">
        <f t="shared" si="12"/>
        <v>1</v>
      </c>
      <c r="F405" s="43">
        <f t="shared" si="12"/>
        <v>1</v>
      </c>
      <c r="G405" s="450">
        <f t="shared" si="12"/>
        <v>1</v>
      </c>
      <c r="H405" s="453">
        <f>'Table 4 Asset Cashflows'!F383</f>
        <v>0</v>
      </c>
      <c r="I405" s="269">
        <f>'Table 4 Asset Cashflows'!C383</f>
        <v>0</v>
      </c>
      <c r="J405" s="453">
        <f>'Table 4 Asset Cashflows'!J383</f>
        <v>0</v>
      </c>
      <c r="K405" s="269">
        <f>'Table 4 Asset Cashflows'!G383</f>
        <v>0</v>
      </c>
      <c r="L405" s="453">
        <f>'Table 4 Asset Cashflows'!N383</f>
        <v>0</v>
      </c>
      <c r="M405" s="269">
        <f>'Table 4 Asset Cashflows'!K383</f>
        <v>0</v>
      </c>
      <c r="N405" s="453">
        <f>'Table 4 Asset Cashflows'!R383</f>
        <v>0</v>
      </c>
      <c r="O405" s="269">
        <f>'Table 4 Asset Cashflows'!O383</f>
        <v>0</v>
      </c>
      <c r="P405" s="453">
        <f>'Table 4 Asset Cashflows'!V383</f>
        <v>0</v>
      </c>
      <c r="Q405" s="269">
        <f>'Table 4 Asset Cashflows'!S383</f>
        <v>0</v>
      </c>
      <c r="R405" s="453">
        <f>'Table 4 Asset Cashflows'!Z383</f>
        <v>0</v>
      </c>
      <c r="S405" s="269">
        <f>'Table 4 Asset Cashflows'!W383</f>
        <v>0</v>
      </c>
      <c r="T405" s="453">
        <f>'Table 4 Asset Cashflows'!AD383</f>
        <v>0</v>
      </c>
      <c r="U405" s="269">
        <f>'Table 4 Asset Cashflows'!AA383</f>
        <v>0</v>
      </c>
    </row>
    <row r="406" spans="1:21" x14ac:dyDescent="0.25">
      <c r="A406" s="39">
        <v>366</v>
      </c>
      <c r="B406" s="42">
        <f>(1+_xlfn.XLOOKUP(INT(($A406-1)/12)+1,'ZC Curve'!$B$8:$B$107,'ZC Curve'!R$8:R$107,,0))^(1/12)-1</f>
        <v>0</v>
      </c>
      <c r="C406" s="42">
        <f>(1+_xlfn.XLOOKUP(INT(($A406-1)/12)+1,'ZC Curve'!$B$8:$B$107,'ZC Curve'!S$8:S$107,,0))^(1/12)-1</f>
        <v>0</v>
      </c>
      <c r="D406" s="42">
        <f>(1+_xlfn.XLOOKUP(INT(($A406-1)/12)+1,'ZC Curve'!$B$8:$B$107,'ZC Curve'!T$8:T$107,,0))^(1/12)-1</f>
        <v>0</v>
      </c>
      <c r="E406" s="43">
        <f t="shared" si="12"/>
        <v>1</v>
      </c>
      <c r="F406" s="43">
        <f t="shared" si="12"/>
        <v>1</v>
      </c>
      <c r="G406" s="450">
        <f t="shared" si="12"/>
        <v>1</v>
      </c>
      <c r="H406" s="453">
        <f>'Table 4 Asset Cashflows'!F384</f>
        <v>0</v>
      </c>
      <c r="I406" s="269">
        <f>'Table 4 Asset Cashflows'!C384</f>
        <v>0</v>
      </c>
      <c r="J406" s="453">
        <f>'Table 4 Asset Cashflows'!J384</f>
        <v>0</v>
      </c>
      <c r="K406" s="269">
        <f>'Table 4 Asset Cashflows'!G384</f>
        <v>0</v>
      </c>
      <c r="L406" s="453">
        <f>'Table 4 Asset Cashflows'!N384</f>
        <v>0</v>
      </c>
      <c r="M406" s="269">
        <f>'Table 4 Asset Cashflows'!K384</f>
        <v>0</v>
      </c>
      <c r="N406" s="453">
        <f>'Table 4 Asset Cashflows'!R384</f>
        <v>0</v>
      </c>
      <c r="O406" s="269">
        <f>'Table 4 Asset Cashflows'!O384</f>
        <v>0</v>
      </c>
      <c r="P406" s="453">
        <f>'Table 4 Asset Cashflows'!V384</f>
        <v>0</v>
      </c>
      <c r="Q406" s="269">
        <f>'Table 4 Asset Cashflows'!S384</f>
        <v>0</v>
      </c>
      <c r="R406" s="453">
        <f>'Table 4 Asset Cashflows'!Z384</f>
        <v>0</v>
      </c>
      <c r="S406" s="269">
        <f>'Table 4 Asset Cashflows'!W384</f>
        <v>0</v>
      </c>
      <c r="T406" s="453">
        <f>'Table 4 Asset Cashflows'!AD384</f>
        <v>0</v>
      </c>
      <c r="U406" s="269">
        <f>'Table 4 Asset Cashflows'!AA384</f>
        <v>0</v>
      </c>
    </row>
    <row r="407" spans="1:21" x14ac:dyDescent="0.25">
      <c r="A407" s="39">
        <v>367</v>
      </c>
      <c r="B407" s="42">
        <f>(1+_xlfn.XLOOKUP(INT(($A407-1)/12)+1,'ZC Curve'!$B$8:$B$107,'ZC Curve'!R$8:R$107,,0))^(1/12)-1</f>
        <v>0</v>
      </c>
      <c r="C407" s="42">
        <f>(1+_xlfn.XLOOKUP(INT(($A407-1)/12)+1,'ZC Curve'!$B$8:$B$107,'ZC Curve'!S$8:S$107,,0))^(1/12)-1</f>
        <v>0</v>
      </c>
      <c r="D407" s="42">
        <f>(1+_xlfn.XLOOKUP(INT(($A407-1)/12)+1,'ZC Curve'!$B$8:$B$107,'ZC Curve'!T$8:T$107,,0))^(1/12)-1</f>
        <v>0</v>
      </c>
      <c r="E407" s="43">
        <f t="shared" si="12"/>
        <v>1</v>
      </c>
      <c r="F407" s="43">
        <f t="shared" si="12"/>
        <v>1</v>
      </c>
      <c r="G407" s="450">
        <f t="shared" si="12"/>
        <v>1</v>
      </c>
      <c r="H407" s="453">
        <f>'Table 4 Asset Cashflows'!F385</f>
        <v>0</v>
      </c>
      <c r="I407" s="269">
        <f>'Table 4 Asset Cashflows'!C385</f>
        <v>0</v>
      </c>
      <c r="J407" s="453">
        <f>'Table 4 Asset Cashflows'!J385</f>
        <v>0</v>
      </c>
      <c r="K407" s="269">
        <f>'Table 4 Asset Cashflows'!G385</f>
        <v>0</v>
      </c>
      <c r="L407" s="453">
        <f>'Table 4 Asset Cashflows'!N385</f>
        <v>0</v>
      </c>
      <c r="M407" s="269">
        <f>'Table 4 Asset Cashflows'!K385</f>
        <v>0</v>
      </c>
      <c r="N407" s="453">
        <f>'Table 4 Asset Cashflows'!R385</f>
        <v>0</v>
      </c>
      <c r="O407" s="269">
        <f>'Table 4 Asset Cashflows'!O385</f>
        <v>0</v>
      </c>
      <c r="P407" s="453">
        <f>'Table 4 Asset Cashflows'!V385</f>
        <v>0</v>
      </c>
      <c r="Q407" s="269">
        <f>'Table 4 Asset Cashflows'!S385</f>
        <v>0</v>
      </c>
      <c r="R407" s="453">
        <f>'Table 4 Asset Cashflows'!Z385</f>
        <v>0</v>
      </c>
      <c r="S407" s="269">
        <f>'Table 4 Asset Cashflows'!W385</f>
        <v>0</v>
      </c>
      <c r="T407" s="453">
        <f>'Table 4 Asset Cashflows'!AD385</f>
        <v>0</v>
      </c>
      <c r="U407" s="269">
        <f>'Table 4 Asset Cashflows'!AA385</f>
        <v>0</v>
      </c>
    </row>
    <row r="408" spans="1:21" x14ac:dyDescent="0.25">
      <c r="A408" s="39">
        <v>368</v>
      </c>
      <c r="B408" s="42">
        <f>(1+_xlfn.XLOOKUP(INT(($A408-1)/12)+1,'ZC Curve'!$B$8:$B$107,'ZC Curve'!R$8:R$107,,0))^(1/12)-1</f>
        <v>0</v>
      </c>
      <c r="C408" s="42">
        <f>(1+_xlfn.XLOOKUP(INT(($A408-1)/12)+1,'ZC Curve'!$B$8:$B$107,'ZC Curve'!S$8:S$107,,0))^(1/12)-1</f>
        <v>0</v>
      </c>
      <c r="D408" s="42">
        <f>(1+_xlfn.XLOOKUP(INT(($A408-1)/12)+1,'ZC Curve'!$B$8:$B$107,'ZC Curve'!T$8:T$107,,0))^(1/12)-1</f>
        <v>0</v>
      </c>
      <c r="E408" s="43">
        <f t="shared" si="12"/>
        <v>1</v>
      </c>
      <c r="F408" s="43">
        <f t="shared" si="12"/>
        <v>1</v>
      </c>
      <c r="G408" s="450">
        <f t="shared" si="12"/>
        <v>1</v>
      </c>
      <c r="H408" s="453">
        <f>'Table 4 Asset Cashflows'!F386</f>
        <v>0</v>
      </c>
      <c r="I408" s="269">
        <f>'Table 4 Asset Cashflows'!C386</f>
        <v>0</v>
      </c>
      <c r="J408" s="453">
        <f>'Table 4 Asset Cashflows'!J386</f>
        <v>0</v>
      </c>
      <c r="K408" s="269">
        <f>'Table 4 Asset Cashflows'!G386</f>
        <v>0</v>
      </c>
      <c r="L408" s="453">
        <f>'Table 4 Asset Cashflows'!N386</f>
        <v>0</v>
      </c>
      <c r="M408" s="269">
        <f>'Table 4 Asset Cashflows'!K386</f>
        <v>0</v>
      </c>
      <c r="N408" s="453">
        <f>'Table 4 Asset Cashflows'!R386</f>
        <v>0</v>
      </c>
      <c r="O408" s="269">
        <f>'Table 4 Asset Cashflows'!O386</f>
        <v>0</v>
      </c>
      <c r="P408" s="453">
        <f>'Table 4 Asset Cashflows'!V386</f>
        <v>0</v>
      </c>
      <c r="Q408" s="269">
        <f>'Table 4 Asset Cashflows'!S386</f>
        <v>0</v>
      </c>
      <c r="R408" s="453">
        <f>'Table 4 Asset Cashflows'!Z386</f>
        <v>0</v>
      </c>
      <c r="S408" s="269">
        <f>'Table 4 Asset Cashflows'!W386</f>
        <v>0</v>
      </c>
      <c r="T408" s="453">
        <f>'Table 4 Asset Cashflows'!AD386</f>
        <v>0</v>
      </c>
      <c r="U408" s="269">
        <f>'Table 4 Asset Cashflows'!AA386</f>
        <v>0</v>
      </c>
    </row>
    <row r="409" spans="1:21" x14ac:dyDescent="0.25">
      <c r="A409" s="39">
        <v>369</v>
      </c>
      <c r="B409" s="42">
        <f>(1+_xlfn.XLOOKUP(INT(($A409-1)/12)+1,'ZC Curve'!$B$8:$B$107,'ZC Curve'!R$8:R$107,,0))^(1/12)-1</f>
        <v>0</v>
      </c>
      <c r="C409" s="42">
        <f>(1+_xlfn.XLOOKUP(INT(($A409-1)/12)+1,'ZC Curve'!$B$8:$B$107,'ZC Curve'!S$8:S$107,,0))^(1/12)-1</f>
        <v>0</v>
      </c>
      <c r="D409" s="42">
        <f>(1+_xlfn.XLOOKUP(INT(($A409-1)/12)+1,'ZC Curve'!$B$8:$B$107,'ZC Curve'!T$8:T$107,,0))^(1/12)-1</f>
        <v>0</v>
      </c>
      <c r="E409" s="43">
        <f t="shared" si="12"/>
        <v>1</v>
      </c>
      <c r="F409" s="43">
        <f t="shared" si="12"/>
        <v>1</v>
      </c>
      <c r="G409" s="450">
        <f t="shared" si="12"/>
        <v>1</v>
      </c>
      <c r="H409" s="453">
        <f>'Table 4 Asset Cashflows'!F387</f>
        <v>0</v>
      </c>
      <c r="I409" s="269">
        <f>'Table 4 Asset Cashflows'!C387</f>
        <v>0</v>
      </c>
      <c r="J409" s="453">
        <f>'Table 4 Asset Cashflows'!J387</f>
        <v>0</v>
      </c>
      <c r="K409" s="269">
        <f>'Table 4 Asset Cashflows'!G387</f>
        <v>0</v>
      </c>
      <c r="L409" s="453">
        <f>'Table 4 Asset Cashflows'!N387</f>
        <v>0</v>
      </c>
      <c r="M409" s="269">
        <f>'Table 4 Asset Cashflows'!K387</f>
        <v>0</v>
      </c>
      <c r="N409" s="453">
        <f>'Table 4 Asset Cashflows'!R387</f>
        <v>0</v>
      </c>
      <c r="O409" s="269">
        <f>'Table 4 Asset Cashflows'!O387</f>
        <v>0</v>
      </c>
      <c r="P409" s="453">
        <f>'Table 4 Asset Cashflows'!V387</f>
        <v>0</v>
      </c>
      <c r="Q409" s="269">
        <f>'Table 4 Asset Cashflows'!S387</f>
        <v>0</v>
      </c>
      <c r="R409" s="453">
        <f>'Table 4 Asset Cashflows'!Z387</f>
        <v>0</v>
      </c>
      <c r="S409" s="269">
        <f>'Table 4 Asset Cashflows'!W387</f>
        <v>0</v>
      </c>
      <c r="T409" s="453">
        <f>'Table 4 Asset Cashflows'!AD387</f>
        <v>0</v>
      </c>
      <c r="U409" s="269">
        <f>'Table 4 Asset Cashflows'!AA387</f>
        <v>0</v>
      </c>
    </row>
    <row r="410" spans="1:21" x14ac:dyDescent="0.25">
      <c r="A410" s="39">
        <v>370</v>
      </c>
      <c r="B410" s="42">
        <f>(1+_xlfn.XLOOKUP(INT(($A410-1)/12)+1,'ZC Curve'!$B$8:$B$107,'ZC Curve'!R$8:R$107,,0))^(1/12)-1</f>
        <v>0</v>
      </c>
      <c r="C410" s="42">
        <f>(1+_xlfn.XLOOKUP(INT(($A410-1)/12)+1,'ZC Curve'!$B$8:$B$107,'ZC Curve'!S$8:S$107,,0))^(1/12)-1</f>
        <v>0</v>
      </c>
      <c r="D410" s="42">
        <f>(1+_xlfn.XLOOKUP(INT(($A410-1)/12)+1,'ZC Curve'!$B$8:$B$107,'ZC Curve'!T$8:T$107,,0))^(1/12)-1</f>
        <v>0</v>
      </c>
      <c r="E410" s="43">
        <f t="shared" si="12"/>
        <v>1</v>
      </c>
      <c r="F410" s="43">
        <f t="shared" si="12"/>
        <v>1</v>
      </c>
      <c r="G410" s="450">
        <f t="shared" si="12"/>
        <v>1</v>
      </c>
      <c r="H410" s="453">
        <f>'Table 4 Asset Cashflows'!F388</f>
        <v>0</v>
      </c>
      <c r="I410" s="269">
        <f>'Table 4 Asset Cashflows'!C388</f>
        <v>0</v>
      </c>
      <c r="J410" s="453">
        <f>'Table 4 Asset Cashflows'!J388</f>
        <v>0</v>
      </c>
      <c r="K410" s="269">
        <f>'Table 4 Asset Cashflows'!G388</f>
        <v>0</v>
      </c>
      <c r="L410" s="453">
        <f>'Table 4 Asset Cashflows'!N388</f>
        <v>0</v>
      </c>
      <c r="M410" s="269">
        <f>'Table 4 Asset Cashflows'!K388</f>
        <v>0</v>
      </c>
      <c r="N410" s="453">
        <f>'Table 4 Asset Cashflows'!R388</f>
        <v>0</v>
      </c>
      <c r="O410" s="269">
        <f>'Table 4 Asset Cashflows'!O388</f>
        <v>0</v>
      </c>
      <c r="P410" s="453">
        <f>'Table 4 Asset Cashflows'!V388</f>
        <v>0</v>
      </c>
      <c r="Q410" s="269">
        <f>'Table 4 Asset Cashflows'!S388</f>
        <v>0</v>
      </c>
      <c r="R410" s="453">
        <f>'Table 4 Asset Cashflows'!Z388</f>
        <v>0</v>
      </c>
      <c r="S410" s="269">
        <f>'Table 4 Asset Cashflows'!W388</f>
        <v>0</v>
      </c>
      <c r="T410" s="453">
        <f>'Table 4 Asset Cashflows'!AD388</f>
        <v>0</v>
      </c>
      <c r="U410" s="269">
        <f>'Table 4 Asset Cashflows'!AA388</f>
        <v>0</v>
      </c>
    </row>
    <row r="411" spans="1:21" x14ac:dyDescent="0.25">
      <c r="A411" s="39">
        <v>371</v>
      </c>
      <c r="B411" s="42">
        <f>(1+_xlfn.XLOOKUP(INT(($A411-1)/12)+1,'ZC Curve'!$B$8:$B$107,'ZC Curve'!R$8:R$107,,0))^(1/12)-1</f>
        <v>0</v>
      </c>
      <c r="C411" s="42">
        <f>(1+_xlfn.XLOOKUP(INT(($A411-1)/12)+1,'ZC Curve'!$B$8:$B$107,'ZC Curve'!S$8:S$107,,0))^(1/12)-1</f>
        <v>0</v>
      </c>
      <c r="D411" s="42">
        <f>(1+_xlfn.XLOOKUP(INT(($A411-1)/12)+1,'ZC Curve'!$B$8:$B$107,'ZC Curve'!T$8:T$107,,0))^(1/12)-1</f>
        <v>0</v>
      </c>
      <c r="E411" s="43">
        <f t="shared" si="12"/>
        <v>1</v>
      </c>
      <c r="F411" s="43">
        <f t="shared" si="12"/>
        <v>1</v>
      </c>
      <c r="G411" s="450">
        <f t="shared" si="12"/>
        <v>1</v>
      </c>
      <c r="H411" s="453">
        <f>'Table 4 Asset Cashflows'!F389</f>
        <v>0</v>
      </c>
      <c r="I411" s="269">
        <f>'Table 4 Asset Cashflows'!C389</f>
        <v>0</v>
      </c>
      <c r="J411" s="453">
        <f>'Table 4 Asset Cashflows'!J389</f>
        <v>0</v>
      </c>
      <c r="K411" s="269">
        <f>'Table 4 Asset Cashflows'!G389</f>
        <v>0</v>
      </c>
      <c r="L411" s="453">
        <f>'Table 4 Asset Cashflows'!N389</f>
        <v>0</v>
      </c>
      <c r="M411" s="269">
        <f>'Table 4 Asset Cashflows'!K389</f>
        <v>0</v>
      </c>
      <c r="N411" s="453">
        <f>'Table 4 Asset Cashflows'!R389</f>
        <v>0</v>
      </c>
      <c r="O411" s="269">
        <f>'Table 4 Asset Cashflows'!O389</f>
        <v>0</v>
      </c>
      <c r="P411" s="453">
        <f>'Table 4 Asset Cashflows'!V389</f>
        <v>0</v>
      </c>
      <c r="Q411" s="269">
        <f>'Table 4 Asset Cashflows'!S389</f>
        <v>0</v>
      </c>
      <c r="R411" s="453">
        <f>'Table 4 Asset Cashflows'!Z389</f>
        <v>0</v>
      </c>
      <c r="S411" s="269">
        <f>'Table 4 Asset Cashflows'!W389</f>
        <v>0</v>
      </c>
      <c r="T411" s="453">
        <f>'Table 4 Asset Cashflows'!AD389</f>
        <v>0</v>
      </c>
      <c r="U411" s="269">
        <f>'Table 4 Asset Cashflows'!AA389</f>
        <v>0</v>
      </c>
    </row>
    <row r="412" spans="1:21" x14ac:dyDescent="0.25">
      <c r="A412" s="39">
        <v>372</v>
      </c>
      <c r="B412" s="42">
        <f>(1+_xlfn.XLOOKUP(INT(($A412-1)/12)+1,'ZC Curve'!$B$8:$B$107,'ZC Curve'!R$8:R$107,,0))^(1/12)-1</f>
        <v>0</v>
      </c>
      <c r="C412" s="42">
        <f>(1+_xlfn.XLOOKUP(INT(($A412-1)/12)+1,'ZC Curve'!$B$8:$B$107,'ZC Curve'!S$8:S$107,,0))^(1/12)-1</f>
        <v>0</v>
      </c>
      <c r="D412" s="42">
        <f>(1+_xlfn.XLOOKUP(INT(($A412-1)/12)+1,'ZC Curve'!$B$8:$B$107,'ZC Curve'!T$8:T$107,,0))^(1/12)-1</f>
        <v>0</v>
      </c>
      <c r="E412" s="43">
        <f t="shared" si="12"/>
        <v>1</v>
      </c>
      <c r="F412" s="43">
        <f t="shared" si="12"/>
        <v>1</v>
      </c>
      <c r="G412" s="450">
        <f t="shared" si="12"/>
        <v>1</v>
      </c>
      <c r="H412" s="453">
        <f>'Table 4 Asset Cashflows'!F390</f>
        <v>0</v>
      </c>
      <c r="I412" s="269">
        <f>'Table 4 Asset Cashflows'!C390</f>
        <v>0</v>
      </c>
      <c r="J412" s="453">
        <f>'Table 4 Asset Cashflows'!J390</f>
        <v>0</v>
      </c>
      <c r="K412" s="269">
        <f>'Table 4 Asset Cashflows'!G390</f>
        <v>0</v>
      </c>
      <c r="L412" s="453">
        <f>'Table 4 Asset Cashflows'!N390</f>
        <v>0</v>
      </c>
      <c r="M412" s="269">
        <f>'Table 4 Asset Cashflows'!K390</f>
        <v>0</v>
      </c>
      <c r="N412" s="453">
        <f>'Table 4 Asset Cashflows'!R390</f>
        <v>0</v>
      </c>
      <c r="O412" s="269">
        <f>'Table 4 Asset Cashflows'!O390</f>
        <v>0</v>
      </c>
      <c r="P412" s="453">
        <f>'Table 4 Asset Cashflows'!V390</f>
        <v>0</v>
      </c>
      <c r="Q412" s="269">
        <f>'Table 4 Asset Cashflows'!S390</f>
        <v>0</v>
      </c>
      <c r="R412" s="453">
        <f>'Table 4 Asset Cashflows'!Z390</f>
        <v>0</v>
      </c>
      <c r="S412" s="269">
        <f>'Table 4 Asset Cashflows'!W390</f>
        <v>0</v>
      </c>
      <c r="T412" s="453">
        <f>'Table 4 Asset Cashflows'!AD390</f>
        <v>0</v>
      </c>
      <c r="U412" s="269">
        <f>'Table 4 Asset Cashflows'!AA390</f>
        <v>0</v>
      </c>
    </row>
    <row r="413" spans="1:21" x14ac:dyDescent="0.25">
      <c r="A413" s="39">
        <v>373</v>
      </c>
      <c r="B413" s="42">
        <f>(1+_xlfn.XLOOKUP(INT(($A413-1)/12)+1,'ZC Curve'!$B$8:$B$107,'ZC Curve'!R$8:R$107,,0))^(1/12)-1</f>
        <v>0</v>
      </c>
      <c r="C413" s="42">
        <f>(1+_xlfn.XLOOKUP(INT(($A413-1)/12)+1,'ZC Curve'!$B$8:$B$107,'ZC Curve'!S$8:S$107,,0))^(1/12)-1</f>
        <v>0</v>
      </c>
      <c r="D413" s="42">
        <f>(1+_xlfn.XLOOKUP(INT(($A413-1)/12)+1,'ZC Curve'!$B$8:$B$107,'ZC Curve'!T$8:T$107,,0))^(1/12)-1</f>
        <v>0</v>
      </c>
      <c r="E413" s="43">
        <f t="shared" si="12"/>
        <v>1</v>
      </c>
      <c r="F413" s="43">
        <f t="shared" si="12"/>
        <v>1</v>
      </c>
      <c r="G413" s="450">
        <f t="shared" si="12"/>
        <v>1</v>
      </c>
      <c r="H413" s="453">
        <f>'Table 4 Asset Cashflows'!F391</f>
        <v>0</v>
      </c>
      <c r="I413" s="269">
        <f>'Table 4 Asset Cashflows'!C391</f>
        <v>0</v>
      </c>
      <c r="J413" s="453">
        <f>'Table 4 Asset Cashflows'!J391</f>
        <v>0</v>
      </c>
      <c r="K413" s="269">
        <f>'Table 4 Asset Cashflows'!G391</f>
        <v>0</v>
      </c>
      <c r="L413" s="453">
        <f>'Table 4 Asset Cashflows'!N391</f>
        <v>0</v>
      </c>
      <c r="M413" s="269">
        <f>'Table 4 Asset Cashflows'!K391</f>
        <v>0</v>
      </c>
      <c r="N413" s="453">
        <f>'Table 4 Asset Cashflows'!R391</f>
        <v>0</v>
      </c>
      <c r="O413" s="269">
        <f>'Table 4 Asset Cashflows'!O391</f>
        <v>0</v>
      </c>
      <c r="P413" s="453">
        <f>'Table 4 Asset Cashflows'!V391</f>
        <v>0</v>
      </c>
      <c r="Q413" s="269">
        <f>'Table 4 Asset Cashflows'!S391</f>
        <v>0</v>
      </c>
      <c r="R413" s="453">
        <f>'Table 4 Asset Cashflows'!Z391</f>
        <v>0</v>
      </c>
      <c r="S413" s="269">
        <f>'Table 4 Asset Cashflows'!W391</f>
        <v>0</v>
      </c>
      <c r="T413" s="453">
        <f>'Table 4 Asset Cashflows'!AD391</f>
        <v>0</v>
      </c>
      <c r="U413" s="269">
        <f>'Table 4 Asset Cashflows'!AA391</f>
        <v>0</v>
      </c>
    </row>
    <row r="414" spans="1:21" x14ac:dyDescent="0.25">
      <c r="A414" s="39">
        <v>374</v>
      </c>
      <c r="B414" s="42">
        <f>(1+_xlfn.XLOOKUP(INT(($A414-1)/12)+1,'ZC Curve'!$B$8:$B$107,'ZC Curve'!R$8:R$107,,0))^(1/12)-1</f>
        <v>0</v>
      </c>
      <c r="C414" s="42">
        <f>(1+_xlfn.XLOOKUP(INT(($A414-1)/12)+1,'ZC Curve'!$B$8:$B$107,'ZC Curve'!S$8:S$107,,0))^(1/12)-1</f>
        <v>0</v>
      </c>
      <c r="D414" s="42">
        <f>(1+_xlfn.XLOOKUP(INT(($A414-1)/12)+1,'ZC Curve'!$B$8:$B$107,'ZC Curve'!T$8:T$107,,0))^(1/12)-1</f>
        <v>0</v>
      </c>
      <c r="E414" s="43">
        <f t="shared" si="12"/>
        <v>1</v>
      </c>
      <c r="F414" s="43">
        <f t="shared" si="12"/>
        <v>1</v>
      </c>
      <c r="G414" s="450">
        <f t="shared" si="12"/>
        <v>1</v>
      </c>
      <c r="H414" s="453">
        <f>'Table 4 Asset Cashflows'!F392</f>
        <v>0</v>
      </c>
      <c r="I414" s="269">
        <f>'Table 4 Asset Cashflows'!C392</f>
        <v>0</v>
      </c>
      <c r="J414" s="453">
        <f>'Table 4 Asset Cashflows'!J392</f>
        <v>0</v>
      </c>
      <c r="K414" s="269">
        <f>'Table 4 Asset Cashflows'!G392</f>
        <v>0</v>
      </c>
      <c r="L414" s="453">
        <f>'Table 4 Asset Cashflows'!N392</f>
        <v>0</v>
      </c>
      <c r="M414" s="269">
        <f>'Table 4 Asset Cashflows'!K392</f>
        <v>0</v>
      </c>
      <c r="N414" s="453">
        <f>'Table 4 Asset Cashflows'!R392</f>
        <v>0</v>
      </c>
      <c r="O414" s="269">
        <f>'Table 4 Asset Cashflows'!O392</f>
        <v>0</v>
      </c>
      <c r="P414" s="453">
        <f>'Table 4 Asset Cashflows'!V392</f>
        <v>0</v>
      </c>
      <c r="Q414" s="269">
        <f>'Table 4 Asset Cashflows'!S392</f>
        <v>0</v>
      </c>
      <c r="R414" s="453">
        <f>'Table 4 Asset Cashflows'!Z392</f>
        <v>0</v>
      </c>
      <c r="S414" s="269">
        <f>'Table 4 Asset Cashflows'!W392</f>
        <v>0</v>
      </c>
      <c r="T414" s="453">
        <f>'Table 4 Asset Cashflows'!AD392</f>
        <v>0</v>
      </c>
      <c r="U414" s="269">
        <f>'Table 4 Asset Cashflows'!AA392</f>
        <v>0</v>
      </c>
    </row>
    <row r="415" spans="1:21" x14ac:dyDescent="0.25">
      <c r="A415" s="39">
        <v>375</v>
      </c>
      <c r="B415" s="42">
        <f>(1+_xlfn.XLOOKUP(INT(($A415-1)/12)+1,'ZC Curve'!$B$8:$B$107,'ZC Curve'!R$8:R$107,,0))^(1/12)-1</f>
        <v>0</v>
      </c>
      <c r="C415" s="42">
        <f>(1+_xlfn.XLOOKUP(INT(($A415-1)/12)+1,'ZC Curve'!$B$8:$B$107,'ZC Curve'!S$8:S$107,,0))^(1/12)-1</f>
        <v>0</v>
      </c>
      <c r="D415" s="42">
        <f>(1+_xlfn.XLOOKUP(INT(($A415-1)/12)+1,'ZC Curve'!$B$8:$B$107,'ZC Curve'!T$8:T$107,,0))^(1/12)-1</f>
        <v>0</v>
      </c>
      <c r="E415" s="43">
        <f t="shared" si="12"/>
        <v>1</v>
      </c>
      <c r="F415" s="43">
        <f t="shared" si="12"/>
        <v>1</v>
      </c>
      <c r="G415" s="450">
        <f t="shared" si="12"/>
        <v>1</v>
      </c>
      <c r="H415" s="453">
        <f>'Table 4 Asset Cashflows'!F393</f>
        <v>0</v>
      </c>
      <c r="I415" s="269">
        <f>'Table 4 Asset Cashflows'!C393</f>
        <v>0</v>
      </c>
      <c r="J415" s="453">
        <f>'Table 4 Asset Cashflows'!J393</f>
        <v>0</v>
      </c>
      <c r="K415" s="269">
        <f>'Table 4 Asset Cashflows'!G393</f>
        <v>0</v>
      </c>
      <c r="L415" s="453">
        <f>'Table 4 Asset Cashflows'!N393</f>
        <v>0</v>
      </c>
      <c r="M415" s="269">
        <f>'Table 4 Asset Cashflows'!K393</f>
        <v>0</v>
      </c>
      <c r="N415" s="453">
        <f>'Table 4 Asset Cashflows'!R393</f>
        <v>0</v>
      </c>
      <c r="O415" s="269">
        <f>'Table 4 Asset Cashflows'!O393</f>
        <v>0</v>
      </c>
      <c r="P415" s="453">
        <f>'Table 4 Asset Cashflows'!V393</f>
        <v>0</v>
      </c>
      <c r="Q415" s="269">
        <f>'Table 4 Asset Cashflows'!S393</f>
        <v>0</v>
      </c>
      <c r="R415" s="453">
        <f>'Table 4 Asset Cashflows'!Z393</f>
        <v>0</v>
      </c>
      <c r="S415" s="269">
        <f>'Table 4 Asset Cashflows'!W393</f>
        <v>0</v>
      </c>
      <c r="T415" s="453">
        <f>'Table 4 Asset Cashflows'!AD393</f>
        <v>0</v>
      </c>
      <c r="U415" s="269">
        <f>'Table 4 Asset Cashflows'!AA393</f>
        <v>0</v>
      </c>
    </row>
    <row r="416" spans="1:21" x14ac:dyDescent="0.25">
      <c r="A416" s="39">
        <v>376</v>
      </c>
      <c r="B416" s="42">
        <f>(1+_xlfn.XLOOKUP(INT(($A416-1)/12)+1,'ZC Curve'!$B$8:$B$107,'ZC Curve'!R$8:R$107,,0))^(1/12)-1</f>
        <v>0</v>
      </c>
      <c r="C416" s="42">
        <f>(1+_xlfn.XLOOKUP(INT(($A416-1)/12)+1,'ZC Curve'!$B$8:$B$107,'ZC Curve'!S$8:S$107,,0))^(1/12)-1</f>
        <v>0</v>
      </c>
      <c r="D416" s="42">
        <f>(1+_xlfn.XLOOKUP(INT(($A416-1)/12)+1,'ZC Curve'!$B$8:$B$107,'ZC Curve'!T$8:T$107,,0))^(1/12)-1</f>
        <v>0</v>
      </c>
      <c r="E416" s="43">
        <f t="shared" si="12"/>
        <v>1</v>
      </c>
      <c r="F416" s="43">
        <f t="shared" si="12"/>
        <v>1</v>
      </c>
      <c r="G416" s="450">
        <f t="shared" si="12"/>
        <v>1</v>
      </c>
      <c r="H416" s="453">
        <f>'Table 4 Asset Cashflows'!F394</f>
        <v>0</v>
      </c>
      <c r="I416" s="269">
        <f>'Table 4 Asset Cashflows'!C394</f>
        <v>0</v>
      </c>
      <c r="J416" s="453">
        <f>'Table 4 Asset Cashflows'!J394</f>
        <v>0</v>
      </c>
      <c r="K416" s="269">
        <f>'Table 4 Asset Cashflows'!G394</f>
        <v>0</v>
      </c>
      <c r="L416" s="453">
        <f>'Table 4 Asset Cashflows'!N394</f>
        <v>0</v>
      </c>
      <c r="M416" s="269">
        <f>'Table 4 Asset Cashflows'!K394</f>
        <v>0</v>
      </c>
      <c r="N416" s="453">
        <f>'Table 4 Asset Cashflows'!R394</f>
        <v>0</v>
      </c>
      <c r="O416" s="269">
        <f>'Table 4 Asset Cashflows'!O394</f>
        <v>0</v>
      </c>
      <c r="P416" s="453">
        <f>'Table 4 Asset Cashflows'!V394</f>
        <v>0</v>
      </c>
      <c r="Q416" s="269">
        <f>'Table 4 Asset Cashflows'!S394</f>
        <v>0</v>
      </c>
      <c r="R416" s="453">
        <f>'Table 4 Asset Cashflows'!Z394</f>
        <v>0</v>
      </c>
      <c r="S416" s="269">
        <f>'Table 4 Asset Cashflows'!W394</f>
        <v>0</v>
      </c>
      <c r="T416" s="453">
        <f>'Table 4 Asset Cashflows'!AD394</f>
        <v>0</v>
      </c>
      <c r="U416" s="269">
        <f>'Table 4 Asset Cashflows'!AA394</f>
        <v>0</v>
      </c>
    </row>
    <row r="417" spans="1:21" x14ac:dyDescent="0.25">
      <c r="A417" s="39">
        <v>377</v>
      </c>
      <c r="B417" s="42">
        <f>(1+_xlfn.XLOOKUP(INT(($A417-1)/12)+1,'ZC Curve'!$B$8:$B$107,'ZC Curve'!R$8:R$107,,0))^(1/12)-1</f>
        <v>0</v>
      </c>
      <c r="C417" s="42">
        <f>(1+_xlfn.XLOOKUP(INT(($A417-1)/12)+1,'ZC Curve'!$B$8:$B$107,'ZC Curve'!S$8:S$107,,0))^(1/12)-1</f>
        <v>0</v>
      </c>
      <c r="D417" s="42">
        <f>(1+_xlfn.XLOOKUP(INT(($A417-1)/12)+1,'ZC Curve'!$B$8:$B$107,'ZC Curve'!T$8:T$107,,0))^(1/12)-1</f>
        <v>0</v>
      </c>
      <c r="E417" s="43">
        <f t="shared" si="12"/>
        <v>1</v>
      </c>
      <c r="F417" s="43">
        <f t="shared" si="12"/>
        <v>1</v>
      </c>
      <c r="G417" s="450">
        <f t="shared" si="12"/>
        <v>1</v>
      </c>
      <c r="H417" s="453">
        <f>'Table 4 Asset Cashflows'!F395</f>
        <v>0</v>
      </c>
      <c r="I417" s="269">
        <f>'Table 4 Asset Cashflows'!C395</f>
        <v>0</v>
      </c>
      <c r="J417" s="453">
        <f>'Table 4 Asset Cashflows'!J395</f>
        <v>0</v>
      </c>
      <c r="K417" s="269">
        <f>'Table 4 Asset Cashflows'!G395</f>
        <v>0</v>
      </c>
      <c r="L417" s="453">
        <f>'Table 4 Asset Cashflows'!N395</f>
        <v>0</v>
      </c>
      <c r="M417" s="269">
        <f>'Table 4 Asset Cashflows'!K395</f>
        <v>0</v>
      </c>
      <c r="N417" s="453">
        <f>'Table 4 Asset Cashflows'!R395</f>
        <v>0</v>
      </c>
      <c r="O417" s="269">
        <f>'Table 4 Asset Cashflows'!O395</f>
        <v>0</v>
      </c>
      <c r="P417" s="453">
        <f>'Table 4 Asset Cashflows'!V395</f>
        <v>0</v>
      </c>
      <c r="Q417" s="269">
        <f>'Table 4 Asset Cashflows'!S395</f>
        <v>0</v>
      </c>
      <c r="R417" s="453">
        <f>'Table 4 Asset Cashflows'!Z395</f>
        <v>0</v>
      </c>
      <c r="S417" s="269">
        <f>'Table 4 Asset Cashflows'!W395</f>
        <v>0</v>
      </c>
      <c r="T417" s="453">
        <f>'Table 4 Asset Cashflows'!AD395</f>
        <v>0</v>
      </c>
      <c r="U417" s="269">
        <f>'Table 4 Asset Cashflows'!AA395</f>
        <v>0</v>
      </c>
    </row>
    <row r="418" spans="1:21" x14ac:dyDescent="0.25">
      <c r="A418" s="39">
        <v>378</v>
      </c>
      <c r="B418" s="42">
        <f>(1+_xlfn.XLOOKUP(INT(($A418-1)/12)+1,'ZC Curve'!$B$8:$B$107,'ZC Curve'!R$8:R$107,,0))^(1/12)-1</f>
        <v>0</v>
      </c>
      <c r="C418" s="42">
        <f>(1+_xlfn.XLOOKUP(INT(($A418-1)/12)+1,'ZC Curve'!$B$8:$B$107,'ZC Curve'!S$8:S$107,,0))^(1/12)-1</f>
        <v>0</v>
      </c>
      <c r="D418" s="42">
        <f>(1+_xlfn.XLOOKUP(INT(($A418-1)/12)+1,'ZC Curve'!$B$8:$B$107,'ZC Curve'!T$8:T$107,,0))^(1/12)-1</f>
        <v>0</v>
      </c>
      <c r="E418" s="43">
        <f t="shared" si="12"/>
        <v>1</v>
      </c>
      <c r="F418" s="43">
        <f t="shared" si="12"/>
        <v>1</v>
      </c>
      <c r="G418" s="450">
        <f t="shared" si="12"/>
        <v>1</v>
      </c>
      <c r="H418" s="453">
        <f>'Table 4 Asset Cashflows'!F396</f>
        <v>0</v>
      </c>
      <c r="I418" s="269">
        <f>'Table 4 Asset Cashflows'!C396</f>
        <v>0</v>
      </c>
      <c r="J418" s="453">
        <f>'Table 4 Asset Cashflows'!J396</f>
        <v>0</v>
      </c>
      <c r="K418" s="269">
        <f>'Table 4 Asset Cashflows'!G396</f>
        <v>0</v>
      </c>
      <c r="L418" s="453">
        <f>'Table 4 Asset Cashflows'!N396</f>
        <v>0</v>
      </c>
      <c r="M418" s="269">
        <f>'Table 4 Asset Cashflows'!K396</f>
        <v>0</v>
      </c>
      <c r="N418" s="453">
        <f>'Table 4 Asset Cashflows'!R396</f>
        <v>0</v>
      </c>
      <c r="O418" s="269">
        <f>'Table 4 Asset Cashflows'!O396</f>
        <v>0</v>
      </c>
      <c r="P418" s="453">
        <f>'Table 4 Asset Cashflows'!V396</f>
        <v>0</v>
      </c>
      <c r="Q418" s="269">
        <f>'Table 4 Asset Cashflows'!S396</f>
        <v>0</v>
      </c>
      <c r="R418" s="453">
        <f>'Table 4 Asset Cashflows'!Z396</f>
        <v>0</v>
      </c>
      <c r="S418" s="269">
        <f>'Table 4 Asset Cashflows'!W396</f>
        <v>0</v>
      </c>
      <c r="T418" s="453">
        <f>'Table 4 Asset Cashflows'!AD396</f>
        <v>0</v>
      </c>
      <c r="U418" s="269">
        <f>'Table 4 Asset Cashflows'!AA396</f>
        <v>0</v>
      </c>
    </row>
    <row r="419" spans="1:21" x14ac:dyDescent="0.25">
      <c r="A419" s="39">
        <v>379</v>
      </c>
      <c r="B419" s="42">
        <f>(1+_xlfn.XLOOKUP(INT(($A419-1)/12)+1,'ZC Curve'!$B$8:$B$107,'ZC Curve'!R$8:R$107,,0))^(1/12)-1</f>
        <v>0</v>
      </c>
      <c r="C419" s="42">
        <f>(1+_xlfn.XLOOKUP(INT(($A419-1)/12)+1,'ZC Curve'!$B$8:$B$107,'ZC Curve'!S$8:S$107,,0))^(1/12)-1</f>
        <v>0</v>
      </c>
      <c r="D419" s="42">
        <f>(1+_xlfn.XLOOKUP(INT(($A419-1)/12)+1,'ZC Curve'!$B$8:$B$107,'ZC Curve'!T$8:T$107,,0))^(1/12)-1</f>
        <v>0</v>
      </c>
      <c r="E419" s="43">
        <f t="shared" si="12"/>
        <v>1</v>
      </c>
      <c r="F419" s="43">
        <f t="shared" si="12"/>
        <v>1</v>
      </c>
      <c r="G419" s="450">
        <f t="shared" si="12"/>
        <v>1</v>
      </c>
      <c r="H419" s="453">
        <f>'Table 4 Asset Cashflows'!F397</f>
        <v>0</v>
      </c>
      <c r="I419" s="269">
        <f>'Table 4 Asset Cashflows'!C397</f>
        <v>0</v>
      </c>
      <c r="J419" s="453">
        <f>'Table 4 Asset Cashflows'!J397</f>
        <v>0</v>
      </c>
      <c r="K419" s="269">
        <f>'Table 4 Asset Cashflows'!G397</f>
        <v>0</v>
      </c>
      <c r="L419" s="453">
        <f>'Table 4 Asset Cashflows'!N397</f>
        <v>0</v>
      </c>
      <c r="M419" s="269">
        <f>'Table 4 Asset Cashflows'!K397</f>
        <v>0</v>
      </c>
      <c r="N419" s="453">
        <f>'Table 4 Asset Cashflows'!R397</f>
        <v>0</v>
      </c>
      <c r="O419" s="269">
        <f>'Table 4 Asset Cashflows'!O397</f>
        <v>0</v>
      </c>
      <c r="P419" s="453">
        <f>'Table 4 Asset Cashflows'!V397</f>
        <v>0</v>
      </c>
      <c r="Q419" s="269">
        <f>'Table 4 Asset Cashflows'!S397</f>
        <v>0</v>
      </c>
      <c r="R419" s="453">
        <f>'Table 4 Asset Cashflows'!Z397</f>
        <v>0</v>
      </c>
      <c r="S419" s="269">
        <f>'Table 4 Asset Cashflows'!W397</f>
        <v>0</v>
      </c>
      <c r="T419" s="453">
        <f>'Table 4 Asset Cashflows'!AD397</f>
        <v>0</v>
      </c>
      <c r="U419" s="269">
        <f>'Table 4 Asset Cashflows'!AA397</f>
        <v>0</v>
      </c>
    </row>
    <row r="420" spans="1:21" x14ac:dyDescent="0.25">
      <c r="A420" s="39">
        <v>380</v>
      </c>
      <c r="B420" s="42">
        <f>(1+_xlfn.XLOOKUP(INT(($A420-1)/12)+1,'ZC Curve'!$B$8:$B$107,'ZC Curve'!R$8:R$107,,0))^(1/12)-1</f>
        <v>0</v>
      </c>
      <c r="C420" s="42">
        <f>(1+_xlfn.XLOOKUP(INT(($A420-1)/12)+1,'ZC Curve'!$B$8:$B$107,'ZC Curve'!S$8:S$107,,0))^(1/12)-1</f>
        <v>0</v>
      </c>
      <c r="D420" s="42">
        <f>(1+_xlfn.XLOOKUP(INT(($A420-1)/12)+1,'ZC Curve'!$B$8:$B$107,'ZC Curve'!T$8:T$107,,0))^(1/12)-1</f>
        <v>0</v>
      </c>
      <c r="E420" s="43">
        <f t="shared" si="12"/>
        <v>1</v>
      </c>
      <c r="F420" s="43">
        <f t="shared" si="12"/>
        <v>1</v>
      </c>
      <c r="G420" s="450">
        <f t="shared" si="12"/>
        <v>1</v>
      </c>
      <c r="H420" s="453">
        <f>'Table 4 Asset Cashflows'!F398</f>
        <v>0</v>
      </c>
      <c r="I420" s="269">
        <f>'Table 4 Asset Cashflows'!C398</f>
        <v>0</v>
      </c>
      <c r="J420" s="453">
        <f>'Table 4 Asset Cashflows'!J398</f>
        <v>0</v>
      </c>
      <c r="K420" s="269">
        <f>'Table 4 Asset Cashflows'!G398</f>
        <v>0</v>
      </c>
      <c r="L420" s="453">
        <f>'Table 4 Asset Cashflows'!N398</f>
        <v>0</v>
      </c>
      <c r="M420" s="269">
        <f>'Table 4 Asset Cashflows'!K398</f>
        <v>0</v>
      </c>
      <c r="N420" s="453">
        <f>'Table 4 Asset Cashflows'!R398</f>
        <v>0</v>
      </c>
      <c r="O420" s="269">
        <f>'Table 4 Asset Cashflows'!O398</f>
        <v>0</v>
      </c>
      <c r="P420" s="453">
        <f>'Table 4 Asset Cashflows'!V398</f>
        <v>0</v>
      </c>
      <c r="Q420" s="269">
        <f>'Table 4 Asset Cashflows'!S398</f>
        <v>0</v>
      </c>
      <c r="R420" s="453">
        <f>'Table 4 Asset Cashflows'!Z398</f>
        <v>0</v>
      </c>
      <c r="S420" s="269">
        <f>'Table 4 Asset Cashflows'!W398</f>
        <v>0</v>
      </c>
      <c r="T420" s="453">
        <f>'Table 4 Asset Cashflows'!AD398</f>
        <v>0</v>
      </c>
      <c r="U420" s="269">
        <f>'Table 4 Asset Cashflows'!AA398</f>
        <v>0</v>
      </c>
    </row>
    <row r="421" spans="1:21" x14ac:dyDescent="0.25">
      <c r="A421" s="39">
        <v>381</v>
      </c>
      <c r="B421" s="42">
        <f>(1+_xlfn.XLOOKUP(INT(($A421-1)/12)+1,'ZC Curve'!$B$8:$B$107,'ZC Curve'!R$8:R$107,,0))^(1/12)-1</f>
        <v>0</v>
      </c>
      <c r="C421" s="42">
        <f>(1+_xlfn.XLOOKUP(INT(($A421-1)/12)+1,'ZC Curve'!$B$8:$B$107,'ZC Curve'!S$8:S$107,,0))^(1/12)-1</f>
        <v>0</v>
      </c>
      <c r="D421" s="42">
        <f>(1+_xlfn.XLOOKUP(INT(($A421-1)/12)+1,'ZC Curve'!$B$8:$B$107,'ZC Curve'!T$8:T$107,,0))^(1/12)-1</f>
        <v>0</v>
      </c>
      <c r="E421" s="43">
        <f t="shared" si="12"/>
        <v>1</v>
      </c>
      <c r="F421" s="43">
        <f t="shared" si="12"/>
        <v>1</v>
      </c>
      <c r="G421" s="450">
        <f t="shared" si="12"/>
        <v>1</v>
      </c>
      <c r="H421" s="453">
        <f>'Table 4 Asset Cashflows'!F399</f>
        <v>0</v>
      </c>
      <c r="I421" s="269">
        <f>'Table 4 Asset Cashflows'!C399</f>
        <v>0</v>
      </c>
      <c r="J421" s="453">
        <f>'Table 4 Asset Cashflows'!J399</f>
        <v>0</v>
      </c>
      <c r="K421" s="269">
        <f>'Table 4 Asset Cashflows'!G399</f>
        <v>0</v>
      </c>
      <c r="L421" s="453">
        <f>'Table 4 Asset Cashflows'!N399</f>
        <v>0</v>
      </c>
      <c r="M421" s="269">
        <f>'Table 4 Asset Cashflows'!K399</f>
        <v>0</v>
      </c>
      <c r="N421" s="453">
        <f>'Table 4 Asset Cashflows'!R399</f>
        <v>0</v>
      </c>
      <c r="O421" s="269">
        <f>'Table 4 Asset Cashflows'!O399</f>
        <v>0</v>
      </c>
      <c r="P421" s="453">
        <f>'Table 4 Asset Cashflows'!V399</f>
        <v>0</v>
      </c>
      <c r="Q421" s="269">
        <f>'Table 4 Asset Cashflows'!S399</f>
        <v>0</v>
      </c>
      <c r="R421" s="453">
        <f>'Table 4 Asset Cashflows'!Z399</f>
        <v>0</v>
      </c>
      <c r="S421" s="269">
        <f>'Table 4 Asset Cashflows'!W399</f>
        <v>0</v>
      </c>
      <c r="T421" s="453">
        <f>'Table 4 Asset Cashflows'!AD399</f>
        <v>0</v>
      </c>
      <c r="U421" s="269">
        <f>'Table 4 Asset Cashflows'!AA399</f>
        <v>0</v>
      </c>
    </row>
    <row r="422" spans="1:21" x14ac:dyDescent="0.25">
      <c r="A422" s="39">
        <v>382</v>
      </c>
      <c r="B422" s="42">
        <f>(1+_xlfn.XLOOKUP(INT(($A422-1)/12)+1,'ZC Curve'!$B$8:$B$107,'ZC Curve'!R$8:R$107,,0))^(1/12)-1</f>
        <v>0</v>
      </c>
      <c r="C422" s="42">
        <f>(1+_xlfn.XLOOKUP(INT(($A422-1)/12)+1,'ZC Curve'!$B$8:$B$107,'ZC Curve'!S$8:S$107,,0))^(1/12)-1</f>
        <v>0</v>
      </c>
      <c r="D422" s="42">
        <f>(1+_xlfn.XLOOKUP(INT(($A422-1)/12)+1,'ZC Curve'!$B$8:$B$107,'ZC Curve'!T$8:T$107,,0))^(1/12)-1</f>
        <v>0</v>
      </c>
      <c r="E422" s="43">
        <f t="shared" si="12"/>
        <v>1</v>
      </c>
      <c r="F422" s="43">
        <f t="shared" si="12"/>
        <v>1</v>
      </c>
      <c r="G422" s="450">
        <f t="shared" si="12"/>
        <v>1</v>
      </c>
      <c r="H422" s="453">
        <f>'Table 4 Asset Cashflows'!F400</f>
        <v>0</v>
      </c>
      <c r="I422" s="269">
        <f>'Table 4 Asset Cashflows'!C400</f>
        <v>0</v>
      </c>
      <c r="J422" s="453">
        <f>'Table 4 Asset Cashflows'!J400</f>
        <v>0</v>
      </c>
      <c r="K422" s="269">
        <f>'Table 4 Asset Cashflows'!G400</f>
        <v>0</v>
      </c>
      <c r="L422" s="453">
        <f>'Table 4 Asset Cashflows'!N400</f>
        <v>0</v>
      </c>
      <c r="M422" s="269">
        <f>'Table 4 Asset Cashflows'!K400</f>
        <v>0</v>
      </c>
      <c r="N422" s="453">
        <f>'Table 4 Asset Cashflows'!R400</f>
        <v>0</v>
      </c>
      <c r="O422" s="269">
        <f>'Table 4 Asset Cashflows'!O400</f>
        <v>0</v>
      </c>
      <c r="P422" s="453">
        <f>'Table 4 Asset Cashflows'!V400</f>
        <v>0</v>
      </c>
      <c r="Q422" s="269">
        <f>'Table 4 Asset Cashflows'!S400</f>
        <v>0</v>
      </c>
      <c r="R422" s="453">
        <f>'Table 4 Asset Cashflows'!Z400</f>
        <v>0</v>
      </c>
      <c r="S422" s="269">
        <f>'Table 4 Asset Cashflows'!W400</f>
        <v>0</v>
      </c>
      <c r="T422" s="453">
        <f>'Table 4 Asset Cashflows'!AD400</f>
        <v>0</v>
      </c>
      <c r="U422" s="269">
        <f>'Table 4 Asset Cashflows'!AA400</f>
        <v>0</v>
      </c>
    </row>
    <row r="423" spans="1:21" x14ac:dyDescent="0.25">
      <c r="A423" s="39">
        <v>383</v>
      </c>
      <c r="B423" s="42">
        <f>(1+_xlfn.XLOOKUP(INT(($A423-1)/12)+1,'ZC Curve'!$B$8:$B$107,'ZC Curve'!R$8:R$107,,0))^(1/12)-1</f>
        <v>0</v>
      </c>
      <c r="C423" s="42">
        <f>(1+_xlfn.XLOOKUP(INT(($A423-1)/12)+1,'ZC Curve'!$B$8:$B$107,'ZC Curve'!S$8:S$107,,0))^(1/12)-1</f>
        <v>0</v>
      </c>
      <c r="D423" s="42">
        <f>(1+_xlfn.XLOOKUP(INT(($A423-1)/12)+1,'ZC Curve'!$B$8:$B$107,'ZC Curve'!T$8:T$107,,0))^(1/12)-1</f>
        <v>0</v>
      </c>
      <c r="E423" s="43">
        <f t="shared" si="12"/>
        <v>1</v>
      </c>
      <c r="F423" s="43">
        <f t="shared" si="12"/>
        <v>1</v>
      </c>
      <c r="G423" s="450">
        <f t="shared" si="12"/>
        <v>1</v>
      </c>
      <c r="H423" s="453">
        <f>'Table 4 Asset Cashflows'!F401</f>
        <v>0</v>
      </c>
      <c r="I423" s="269">
        <f>'Table 4 Asset Cashflows'!C401</f>
        <v>0</v>
      </c>
      <c r="J423" s="453">
        <f>'Table 4 Asset Cashflows'!J401</f>
        <v>0</v>
      </c>
      <c r="K423" s="269">
        <f>'Table 4 Asset Cashflows'!G401</f>
        <v>0</v>
      </c>
      <c r="L423" s="453">
        <f>'Table 4 Asset Cashflows'!N401</f>
        <v>0</v>
      </c>
      <c r="M423" s="269">
        <f>'Table 4 Asset Cashflows'!K401</f>
        <v>0</v>
      </c>
      <c r="N423" s="453">
        <f>'Table 4 Asset Cashflows'!R401</f>
        <v>0</v>
      </c>
      <c r="O423" s="269">
        <f>'Table 4 Asset Cashflows'!O401</f>
        <v>0</v>
      </c>
      <c r="P423" s="453">
        <f>'Table 4 Asset Cashflows'!V401</f>
        <v>0</v>
      </c>
      <c r="Q423" s="269">
        <f>'Table 4 Asset Cashflows'!S401</f>
        <v>0</v>
      </c>
      <c r="R423" s="453">
        <f>'Table 4 Asset Cashflows'!Z401</f>
        <v>0</v>
      </c>
      <c r="S423" s="269">
        <f>'Table 4 Asset Cashflows'!W401</f>
        <v>0</v>
      </c>
      <c r="T423" s="453">
        <f>'Table 4 Asset Cashflows'!AD401</f>
        <v>0</v>
      </c>
      <c r="U423" s="269">
        <f>'Table 4 Asset Cashflows'!AA401</f>
        <v>0</v>
      </c>
    </row>
    <row r="424" spans="1:21" x14ac:dyDescent="0.25">
      <c r="A424" s="39">
        <v>384</v>
      </c>
      <c r="B424" s="42">
        <f>(1+_xlfn.XLOOKUP(INT(($A424-1)/12)+1,'ZC Curve'!$B$8:$B$107,'ZC Curve'!R$8:R$107,,0))^(1/12)-1</f>
        <v>0</v>
      </c>
      <c r="C424" s="42">
        <f>(1+_xlfn.XLOOKUP(INT(($A424-1)/12)+1,'ZC Curve'!$B$8:$B$107,'ZC Curve'!S$8:S$107,,0))^(1/12)-1</f>
        <v>0</v>
      </c>
      <c r="D424" s="42">
        <f>(1+_xlfn.XLOOKUP(INT(($A424-1)/12)+1,'ZC Curve'!$B$8:$B$107,'ZC Curve'!T$8:T$107,,0))^(1/12)-1</f>
        <v>0</v>
      </c>
      <c r="E424" s="43">
        <f t="shared" si="12"/>
        <v>1</v>
      </c>
      <c r="F424" s="43">
        <f t="shared" si="12"/>
        <v>1</v>
      </c>
      <c r="G424" s="450">
        <f t="shared" si="12"/>
        <v>1</v>
      </c>
      <c r="H424" s="453">
        <f>'Table 4 Asset Cashflows'!F402</f>
        <v>0</v>
      </c>
      <c r="I424" s="269">
        <f>'Table 4 Asset Cashflows'!C402</f>
        <v>0</v>
      </c>
      <c r="J424" s="453">
        <f>'Table 4 Asset Cashflows'!J402</f>
        <v>0</v>
      </c>
      <c r="K424" s="269">
        <f>'Table 4 Asset Cashflows'!G402</f>
        <v>0</v>
      </c>
      <c r="L424" s="453">
        <f>'Table 4 Asset Cashflows'!N402</f>
        <v>0</v>
      </c>
      <c r="M424" s="269">
        <f>'Table 4 Asset Cashflows'!K402</f>
        <v>0</v>
      </c>
      <c r="N424" s="453">
        <f>'Table 4 Asset Cashflows'!R402</f>
        <v>0</v>
      </c>
      <c r="O424" s="269">
        <f>'Table 4 Asset Cashflows'!O402</f>
        <v>0</v>
      </c>
      <c r="P424" s="453">
        <f>'Table 4 Asset Cashflows'!V402</f>
        <v>0</v>
      </c>
      <c r="Q424" s="269">
        <f>'Table 4 Asset Cashflows'!S402</f>
        <v>0</v>
      </c>
      <c r="R424" s="453">
        <f>'Table 4 Asset Cashflows'!Z402</f>
        <v>0</v>
      </c>
      <c r="S424" s="269">
        <f>'Table 4 Asset Cashflows'!W402</f>
        <v>0</v>
      </c>
      <c r="T424" s="453">
        <f>'Table 4 Asset Cashflows'!AD402</f>
        <v>0</v>
      </c>
      <c r="U424" s="269">
        <f>'Table 4 Asset Cashflows'!AA402</f>
        <v>0</v>
      </c>
    </row>
    <row r="425" spans="1:21" x14ac:dyDescent="0.25">
      <c r="A425" s="39">
        <v>385</v>
      </c>
      <c r="B425" s="42">
        <f>(1+_xlfn.XLOOKUP(INT(($A425-1)/12)+1,'ZC Curve'!$B$8:$B$107,'ZC Curve'!R$8:R$107,,0))^(1/12)-1</f>
        <v>0</v>
      </c>
      <c r="C425" s="42">
        <f>(1+_xlfn.XLOOKUP(INT(($A425-1)/12)+1,'ZC Curve'!$B$8:$B$107,'ZC Curve'!S$8:S$107,,0))^(1/12)-1</f>
        <v>0</v>
      </c>
      <c r="D425" s="42">
        <f>(1+_xlfn.XLOOKUP(INT(($A425-1)/12)+1,'ZC Curve'!$B$8:$B$107,'ZC Curve'!T$8:T$107,,0))^(1/12)-1</f>
        <v>0</v>
      </c>
      <c r="E425" s="43">
        <f t="shared" si="12"/>
        <v>1</v>
      </c>
      <c r="F425" s="43">
        <f t="shared" si="12"/>
        <v>1</v>
      </c>
      <c r="G425" s="450">
        <f t="shared" si="12"/>
        <v>1</v>
      </c>
      <c r="H425" s="453">
        <f>'Table 4 Asset Cashflows'!F403</f>
        <v>0</v>
      </c>
      <c r="I425" s="269">
        <f>'Table 4 Asset Cashflows'!C403</f>
        <v>0</v>
      </c>
      <c r="J425" s="453">
        <f>'Table 4 Asset Cashflows'!J403</f>
        <v>0</v>
      </c>
      <c r="K425" s="269">
        <f>'Table 4 Asset Cashflows'!G403</f>
        <v>0</v>
      </c>
      <c r="L425" s="453">
        <f>'Table 4 Asset Cashflows'!N403</f>
        <v>0</v>
      </c>
      <c r="M425" s="269">
        <f>'Table 4 Asset Cashflows'!K403</f>
        <v>0</v>
      </c>
      <c r="N425" s="453">
        <f>'Table 4 Asset Cashflows'!R403</f>
        <v>0</v>
      </c>
      <c r="O425" s="269">
        <f>'Table 4 Asset Cashflows'!O403</f>
        <v>0</v>
      </c>
      <c r="P425" s="453">
        <f>'Table 4 Asset Cashflows'!V403</f>
        <v>0</v>
      </c>
      <c r="Q425" s="269">
        <f>'Table 4 Asset Cashflows'!S403</f>
        <v>0</v>
      </c>
      <c r="R425" s="453">
        <f>'Table 4 Asset Cashflows'!Z403</f>
        <v>0</v>
      </c>
      <c r="S425" s="269">
        <f>'Table 4 Asset Cashflows'!W403</f>
        <v>0</v>
      </c>
      <c r="T425" s="453">
        <f>'Table 4 Asset Cashflows'!AD403</f>
        <v>0</v>
      </c>
      <c r="U425" s="269">
        <f>'Table 4 Asset Cashflows'!AA403</f>
        <v>0</v>
      </c>
    </row>
    <row r="426" spans="1:21" x14ac:dyDescent="0.25">
      <c r="A426" s="39">
        <v>386</v>
      </c>
      <c r="B426" s="42">
        <f>(1+_xlfn.XLOOKUP(INT(($A426-1)/12)+1,'ZC Curve'!$B$8:$B$107,'ZC Curve'!R$8:R$107,,0))^(1/12)-1</f>
        <v>0</v>
      </c>
      <c r="C426" s="42">
        <f>(1+_xlfn.XLOOKUP(INT(($A426-1)/12)+1,'ZC Curve'!$B$8:$B$107,'ZC Curve'!S$8:S$107,,0))^(1/12)-1</f>
        <v>0</v>
      </c>
      <c r="D426" s="42">
        <f>(1+_xlfn.XLOOKUP(INT(($A426-1)/12)+1,'ZC Curve'!$B$8:$B$107,'ZC Curve'!T$8:T$107,,0))^(1/12)-1</f>
        <v>0</v>
      </c>
      <c r="E426" s="43">
        <f t="shared" si="12"/>
        <v>1</v>
      </c>
      <c r="F426" s="43">
        <f t="shared" si="12"/>
        <v>1</v>
      </c>
      <c r="G426" s="450">
        <f t="shared" si="12"/>
        <v>1</v>
      </c>
      <c r="H426" s="453">
        <f>'Table 4 Asset Cashflows'!F404</f>
        <v>0</v>
      </c>
      <c r="I426" s="269">
        <f>'Table 4 Asset Cashflows'!C404</f>
        <v>0</v>
      </c>
      <c r="J426" s="453">
        <f>'Table 4 Asset Cashflows'!J404</f>
        <v>0</v>
      </c>
      <c r="K426" s="269">
        <f>'Table 4 Asset Cashflows'!G404</f>
        <v>0</v>
      </c>
      <c r="L426" s="453">
        <f>'Table 4 Asset Cashflows'!N404</f>
        <v>0</v>
      </c>
      <c r="M426" s="269">
        <f>'Table 4 Asset Cashflows'!K404</f>
        <v>0</v>
      </c>
      <c r="N426" s="453">
        <f>'Table 4 Asset Cashflows'!R404</f>
        <v>0</v>
      </c>
      <c r="O426" s="269">
        <f>'Table 4 Asset Cashflows'!O404</f>
        <v>0</v>
      </c>
      <c r="P426" s="453">
        <f>'Table 4 Asset Cashflows'!V404</f>
        <v>0</v>
      </c>
      <c r="Q426" s="269">
        <f>'Table 4 Asset Cashflows'!S404</f>
        <v>0</v>
      </c>
      <c r="R426" s="453">
        <f>'Table 4 Asset Cashflows'!Z404</f>
        <v>0</v>
      </c>
      <c r="S426" s="269">
        <f>'Table 4 Asset Cashflows'!W404</f>
        <v>0</v>
      </c>
      <c r="T426" s="453">
        <f>'Table 4 Asset Cashflows'!AD404</f>
        <v>0</v>
      </c>
      <c r="U426" s="269">
        <f>'Table 4 Asset Cashflows'!AA404</f>
        <v>0</v>
      </c>
    </row>
    <row r="427" spans="1:21" x14ac:dyDescent="0.25">
      <c r="A427" s="39">
        <v>387</v>
      </c>
      <c r="B427" s="42">
        <f>(1+_xlfn.XLOOKUP(INT(($A427-1)/12)+1,'ZC Curve'!$B$8:$B$107,'ZC Curve'!R$8:R$107,,0))^(1/12)-1</f>
        <v>0</v>
      </c>
      <c r="C427" s="42">
        <f>(1+_xlfn.XLOOKUP(INT(($A427-1)/12)+1,'ZC Curve'!$B$8:$B$107,'ZC Curve'!S$8:S$107,,0))^(1/12)-1</f>
        <v>0</v>
      </c>
      <c r="D427" s="42">
        <f>(1+_xlfn.XLOOKUP(INT(($A427-1)/12)+1,'ZC Curve'!$B$8:$B$107,'ZC Curve'!T$8:T$107,,0))^(1/12)-1</f>
        <v>0</v>
      </c>
      <c r="E427" s="43">
        <f t="shared" si="12"/>
        <v>1</v>
      </c>
      <c r="F427" s="43">
        <f t="shared" si="12"/>
        <v>1</v>
      </c>
      <c r="G427" s="450">
        <f t="shared" si="12"/>
        <v>1</v>
      </c>
      <c r="H427" s="453">
        <f>'Table 4 Asset Cashflows'!F405</f>
        <v>0</v>
      </c>
      <c r="I427" s="269">
        <f>'Table 4 Asset Cashflows'!C405</f>
        <v>0</v>
      </c>
      <c r="J427" s="453">
        <f>'Table 4 Asset Cashflows'!J405</f>
        <v>0</v>
      </c>
      <c r="K427" s="269">
        <f>'Table 4 Asset Cashflows'!G405</f>
        <v>0</v>
      </c>
      <c r="L427" s="453">
        <f>'Table 4 Asset Cashflows'!N405</f>
        <v>0</v>
      </c>
      <c r="M427" s="269">
        <f>'Table 4 Asset Cashflows'!K405</f>
        <v>0</v>
      </c>
      <c r="N427" s="453">
        <f>'Table 4 Asset Cashflows'!R405</f>
        <v>0</v>
      </c>
      <c r="O427" s="269">
        <f>'Table 4 Asset Cashflows'!O405</f>
        <v>0</v>
      </c>
      <c r="P427" s="453">
        <f>'Table 4 Asset Cashflows'!V405</f>
        <v>0</v>
      </c>
      <c r="Q427" s="269">
        <f>'Table 4 Asset Cashflows'!S405</f>
        <v>0</v>
      </c>
      <c r="R427" s="453">
        <f>'Table 4 Asset Cashflows'!Z405</f>
        <v>0</v>
      </c>
      <c r="S427" s="269">
        <f>'Table 4 Asset Cashflows'!W405</f>
        <v>0</v>
      </c>
      <c r="T427" s="453">
        <f>'Table 4 Asset Cashflows'!AD405</f>
        <v>0</v>
      </c>
      <c r="U427" s="269">
        <f>'Table 4 Asset Cashflows'!AA405</f>
        <v>0</v>
      </c>
    </row>
    <row r="428" spans="1:21" x14ac:dyDescent="0.25">
      <c r="A428" s="39">
        <v>388</v>
      </c>
      <c r="B428" s="42">
        <f>(1+_xlfn.XLOOKUP(INT(($A428-1)/12)+1,'ZC Curve'!$B$8:$B$107,'ZC Curve'!R$8:R$107,,0))^(1/12)-1</f>
        <v>0</v>
      </c>
      <c r="C428" s="42">
        <f>(1+_xlfn.XLOOKUP(INT(($A428-1)/12)+1,'ZC Curve'!$B$8:$B$107,'ZC Curve'!S$8:S$107,,0))^(1/12)-1</f>
        <v>0</v>
      </c>
      <c r="D428" s="42">
        <f>(1+_xlfn.XLOOKUP(INT(($A428-1)/12)+1,'ZC Curve'!$B$8:$B$107,'ZC Curve'!T$8:T$107,,0))^(1/12)-1</f>
        <v>0</v>
      </c>
      <c r="E428" s="43">
        <f t="shared" ref="E428:G491" si="13">E427/(1+B428)</f>
        <v>1</v>
      </c>
      <c r="F428" s="43">
        <f t="shared" si="13"/>
        <v>1</v>
      </c>
      <c r="G428" s="450">
        <f t="shared" si="13"/>
        <v>1</v>
      </c>
      <c r="H428" s="453">
        <f>'Table 4 Asset Cashflows'!F406</f>
        <v>0</v>
      </c>
      <c r="I428" s="269">
        <f>'Table 4 Asset Cashflows'!C406</f>
        <v>0</v>
      </c>
      <c r="J428" s="453">
        <f>'Table 4 Asset Cashflows'!J406</f>
        <v>0</v>
      </c>
      <c r="K428" s="269">
        <f>'Table 4 Asset Cashflows'!G406</f>
        <v>0</v>
      </c>
      <c r="L428" s="453">
        <f>'Table 4 Asset Cashflows'!N406</f>
        <v>0</v>
      </c>
      <c r="M428" s="269">
        <f>'Table 4 Asset Cashflows'!K406</f>
        <v>0</v>
      </c>
      <c r="N428" s="453">
        <f>'Table 4 Asset Cashflows'!R406</f>
        <v>0</v>
      </c>
      <c r="O428" s="269">
        <f>'Table 4 Asset Cashflows'!O406</f>
        <v>0</v>
      </c>
      <c r="P428" s="453">
        <f>'Table 4 Asset Cashflows'!V406</f>
        <v>0</v>
      </c>
      <c r="Q428" s="269">
        <f>'Table 4 Asset Cashflows'!S406</f>
        <v>0</v>
      </c>
      <c r="R428" s="453">
        <f>'Table 4 Asset Cashflows'!Z406</f>
        <v>0</v>
      </c>
      <c r="S428" s="269">
        <f>'Table 4 Asset Cashflows'!W406</f>
        <v>0</v>
      </c>
      <c r="T428" s="453">
        <f>'Table 4 Asset Cashflows'!AD406</f>
        <v>0</v>
      </c>
      <c r="U428" s="269">
        <f>'Table 4 Asset Cashflows'!AA406</f>
        <v>0</v>
      </c>
    </row>
    <row r="429" spans="1:21" x14ac:dyDescent="0.25">
      <c r="A429" s="39">
        <v>389</v>
      </c>
      <c r="B429" s="42">
        <f>(1+_xlfn.XLOOKUP(INT(($A429-1)/12)+1,'ZC Curve'!$B$8:$B$107,'ZC Curve'!R$8:R$107,,0))^(1/12)-1</f>
        <v>0</v>
      </c>
      <c r="C429" s="42">
        <f>(1+_xlfn.XLOOKUP(INT(($A429-1)/12)+1,'ZC Curve'!$B$8:$B$107,'ZC Curve'!S$8:S$107,,0))^(1/12)-1</f>
        <v>0</v>
      </c>
      <c r="D429" s="42">
        <f>(1+_xlfn.XLOOKUP(INT(($A429-1)/12)+1,'ZC Curve'!$B$8:$B$107,'ZC Curve'!T$8:T$107,,0))^(1/12)-1</f>
        <v>0</v>
      </c>
      <c r="E429" s="43">
        <f t="shared" si="13"/>
        <v>1</v>
      </c>
      <c r="F429" s="43">
        <f t="shared" si="13"/>
        <v>1</v>
      </c>
      <c r="G429" s="450">
        <f t="shared" si="13"/>
        <v>1</v>
      </c>
      <c r="H429" s="453">
        <f>'Table 4 Asset Cashflows'!F407</f>
        <v>0</v>
      </c>
      <c r="I429" s="269">
        <f>'Table 4 Asset Cashflows'!C407</f>
        <v>0</v>
      </c>
      <c r="J429" s="453">
        <f>'Table 4 Asset Cashflows'!J407</f>
        <v>0</v>
      </c>
      <c r="K429" s="269">
        <f>'Table 4 Asset Cashflows'!G407</f>
        <v>0</v>
      </c>
      <c r="L429" s="453">
        <f>'Table 4 Asset Cashflows'!N407</f>
        <v>0</v>
      </c>
      <c r="M429" s="269">
        <f>'Table 4 Asset Cashflows'!K407</f>
        <v>0</v>
      </c>
      <c r="N429" s="453">
        <f>'Table 4 Asset Cashflows'!R407</f>
        <v>0</v>
      </c>
      <c r="O429" s="269">
        <f>'Table 4 Asset Cashflows'!O407</f>
        <v>0</v>
      </c>
      <c r="P429" s="453">
        <f>'Table 4 Asset Cashflows'!V407</f>
        <v>0</v>
      </c>
      <c r="Q429" s="269">
        <f>'Table 4 Asset Cashflows'!S407</f>
        <v>0</v>
      </c>
      <c r="R429" s="453">
        <f>'Table 4 Asset Cashflows'!Z407</f>
        <v>0</v>
      </c>
      <c r="S429" s="269">
        <f>'Table 4 Asset Cashflows'!W407</f>
        <v>0</v>
      </c>
      <c r="T429" s="453">
        <f>'Table 4 Asset Cashflows'!AD407</f>
        <v>0</v>
      </c>
      <c r="U429" s="269">
        <f>'Table 4 Asset Cashflows'!AA407</f>
        <v>0</v>
      </c>
    </row>
    <row r="430" spans="1:21" x14ac:dyDescent="0.25">
      <c r="A430" s="39">
        <v>390</v>
      </c>
      <c r="B430" s="42">
        <f>(1+_xlfn.XLOOKUP(INT(($A430-1)/12)+1,'ZC Curve'!$B$8:$B$107,'ZC Curve'!R$8:R$107,,0))^(1/12)-1</f>
        <v>0</v>
      </c>
      <c r="C430" s="42">
        <f>(1+_xlfn.XLOOKUP(INT(($A430-1)/12)+1,'ZC Curve'!$B$8:$B$107,'ZC Curve'!S$8:S$107,,0))^(1/12)-1</f>
        <v>0</v>
      </c>
      <c r="D430" s="42">
        <f>(1+_xlfn.XLOOKUP(INT(($A430-1)/12)+1,'ZC Curve'!$B$8:$B$107,'ZC Curve'!T$8:T$107,,0))^(1/12)-1</f>
        <v>0</v>
      </c>
      <c r="E430" s="43">
        <f t="shared" si="13"/>
        <v>1</v>
      </c>
      <c r="F430" s="43">
        <f t="shared" si="13"/>
        <v>1</v>
      </c>
      <c r="G430" s="450">
        <f t="shared" si="13"/>
        <v>1</v>
      </c>
      <c r="H430" s="453">
        <f>'Table 4 Asset Cashflows'!F408</f>
        <v>0</v>
      </c>
      <c r="I430" s="269">
        <f>'Table 4 Asset Cashflows'!C408</f>
        <v>0</v>
      </c>
      <c r="J430" s="453">
        <f>'Table 4 Asset Cashflows'!J408</f>
        <v>0</v>
      </c>
      <c r="K430" s="269">
        <f>'Table 4 Asset Cashflows'!G408</f>
        <v>0</v>
      </c>
      <c r="L430" s="453">
        <f>'Table 4 Asset Cashflows'!N408</f>
        <v>0</v>
      </c>
      <c r="M430" s="269">
        <f>'Table 4 Asset Cashflows'!K408</f>
        <v>0</v>
      </c>
      <c r="N430" s="453">
        <f>'Table 4 Asset Cashflows'!R408</f>
        <v>0</v>
      </c>
      <c r="O430" s="269">
        <f>'Table 4 Asset Cashflows'!O408</f>
        <v>0</v>
      </c>
      <c r="P430" s="453">
        <f>'Table 4 Asset Cashflows'!V408</f>
        <v>0</v>
      </c>
      <c r="Q430" s="269">
        <f>'Table 4 Asset Cashflows'!S408</f>
        <v>0</v>
      </c>
      <c r="R430" s="453">
        <f>'Table 4 Asset Cashflows'!Z408</f>
        <v>0</v>
      </c>
      <c r="S430" s="269">
        <f>'Table 4 Asset Cashflows'!W408</f>
        <v>0</v>
      </c>
      <c r="T430" s="453">
        <f>'Table 4 Asset Cashflows'!AD408</f>
        <v>0</v>
      </c>
      <c r="U430" s="269">
        <f>'Table 4 Asset Cashflows'!AA408</f>
        <v>0</v>
      </c>
    </row>
    <row r="431" spans="1:21" x14ac:dyDescent="0.25">
      <c r="A431" s="39">
        <v>391</v>
      </c>
      <c r="B431" s="42">
        <f>(1+_xlfn.XLOOKUP(INT(($A431-1)/12)+1,'ZC Curve'!$B$8:$B$107,'ZC Curve'!R$8:R$107,,0))^(1/12)-1</f>
        <v>0</v>
      </c>
      <c r="C431" s="42">
        <f>(1+_xlfn.XLOOKUP(INT(($A431-1)/12)+1,'ZC Curve'!$B$8:$B$107,'ZC Curve'!S$8:S$107,,0))^(1/12)-1</f>
        <v>0</v>
      </c>
      <c r="D431" s="42">
        <f>(1+_xlfn.XLOOKUP(INT(($A431-1)/12)+1,'ZC Curve'!$B$8:$B$107,'ZC Curve'!T$8:T$107,,0))^(1/12)-1</f>
        <v>0</v>
      </c>
      <c r="E431" s="43">
        <f t="shared" si="13"/>
        <v>1</v>
      </c>
      <c r="F431" s="43">
        <f t="shared" si="13"/>
        <v>1</v>
      </c>
      <c r="G431" s="450">
        <f t="shared" si="13"/>
        <v>1</v>
      </c>
      <c r="H431" s="453">
        <f>'Table 4 Asset Cashflows'!F409</f>
        <v>0</v>
      </c>
      <c r="I431" s="269">
        <f>'Table 4 Asset Cashflows'!C409</f>
        <v>0</v>
      </c>
      <c r="J431" s="453">
        <f>'Table 4 Asset Cashflows'!J409</f>
        <v>0</v>
      </c>
      <c r="K431" s="269">
        <f>'Table 4 Asset Cashflows'!G409</f>
        <v>0</v>
      </c>
      <c r="L431" s="453">
        <f>'Table 4 Asset Cashflows'!N409</f>
        <v>0</v>
      </c>
      <c r="M431" s="269">
        <f>'Table 4 Asset Cashflows'!K409</f>
        <v>0</v>
      </c>
      <c r="N431" s="453">
        <f>'Table 4 Asset Cashflows'!R409</f>
        <v>0</v>
      </c>
      <c r="O431" s="269">
        <f>'Table 4 Asset Cashflows'!O409</f>
        <v>0</v>
      </c>
      <c r="P431" s="453">
        <f>'Table 4 Asset Cashflows'!V409</f>
        <v>0</v>
      </c>
      <c r="Q431" s="269">
        <f>'Table 4 Asset Cashflows'!S409</f>
        <v>0</v>
      </c>
      <c r="R431" s="453">
        <f>'Table 4 Asset Cashflows'!Z409</f>
        <v>0</v>
      </c>
      <c r="S431" s="269">
        <f>'Table 4 Asset Cashflows'!W409</f>
        <v>0</v>
      </c>
      <c r="T431" s="453">
        <f>'Table 4 Asset Cashflows'!AD409</f>
        <v>0</v>
      </c>
      <c r="U431" s="269">
        <f>'Table 4 Asset Cashflows'!AA409</f>
        <v>0</v>
      </c>
    </row>
    <row r="432" spans="1:21" x14ac:dyDescent="0.25">
      <c r="A432" s="39">
        <v>392</v>
      </c>
      <c r="B432" s="42">
        <f>(1+_xlfn.XLOOKUP(INT(($A432-1)/12)+1,'ZC Curve'!$B$8:$B$107,'ZC Curve'!R$8:R$107,,0))^(1/12)-1</f>
        <v>0</v>
      </c>
      <c r="C432" s="42">
        <f>(1+_xlfn.XLOOKUP(INT(($A432-1)/12)+1,'ZC Curve'!$B$8:$B$107,'ZC Curve'!S$8:S$107,,0))^(1/12)-1</f>
        <v>0</v>
      </c>
      <c r="D432" s="42">
        <f>(1+_xlfn.XLOOKUP(INT(($A432-1)/12)+1,'ZC Curve'!$B$8:$B$107,'ZC Curve'!T$8:T$107,,0))^(1/12)-1</f>
        <v>0</v>
      </c>
      <c r="E432" s="43">
        <f t="shared" si="13"/>
        <v>1</v>
      </c>
      <c r="F432" s="43">
        <f t="shared" si="13"/>
        <v>1</v>
      </c>
      <c r="G432" s="450">
        <f t="shared" si="13"/>
        <v>1</v>
      </c>
      <c r="H432" s="453">
        <f>'Table 4 Asset Cashflows'!F410</f>
        <v>0</v>
      </c>
      <c r="I432" s="269">
        <f>'Table 4 Asset Cashflows'!C410</f>
        <v>0</v>
      </c>
      <c r="J432" s="453">
        <f>'Table 4 Asset Cashflows'!J410</f>
        <v>0</v>
      </c>
      <c r="K432" s="269">
        <f>'Table 4 Asset Cashflows'!G410</f>
        <v>0</v>
      </c>
      <c r="L432" s="453">
        <f>'Table 4 Asset Cashflows'!N410</f>
        <v>0</v>
      </c>
      <c r="M432" s="269">
        <f>'Table 4 Asset Cashflows'!K410</f>
        <v>0</v>
      </c>
      <c r="N432" s="453">
        <f>'Table 4 Asset Cashflows'!R410</f>
        <v>0</v>
      </c>
      <c r="O432" s="269">
        <f>'Table 4 Asset Cashflows'!O410</f>
        <v>0</v>
      </c>
      <c r="P432" s="453">
        <f>'Table 4 Asset Cashflows'!V410</f>
        <v>0</v>
      </c>
      <c r="Q432" s="269">
        <f>'Table 4 Asset Cashflows'!S410</f>
        <v>0</v>
      </c>
      <c r="R432" s="453">
        <f>'Table 4 Asset Cashflows'!Z410</f>
        <v>0</v>
      </c>
      <c r="S432" s="269">
        <f>'Table 4 Asset Cashflows'!W410</f>
        <v>0</v>
      </c>
      <c r="T432" s="453">
        <f>'Table 4 Asset Cashflows'!AD410</f>
        <v>0</v>
      </c>
      <c r="U432" s="269">
        <f>'Table 4 Asset Cashflows'!AA410</f>
        <v>0</v>
      </c>
    </row>
    <row r="433" spans="1:21" x14ac:dyDescent="0.25">
      <c r="A433" s="39">
        <v>393</v>
      </c>
      <c r="B433" s="42">
        <f>(1+_xlfn.XLOOKUP(INT(($A433-1)/12)+1,'ZC Curve'!$B$8:$B$107,'ZC Curve'!R$8:R$107,,0))^(1/12)-1</f>
        <v>0</v>
      </c>
      <c r="C433" s="42">
        <f>(1+_xlfn.XLOOKUP(INT(($A433-1)/12)+1,'ZC Curve'!$B$8:$B$107,'ZC Curve'!S$8:S$107,,0))^(1/12)-1</f>
        <v>0</v>
      </c>
      <c r="D433" s="42">
        <f>(1+_xlfn.XLOOKUP(INT(($A433-1)/12)+1,'ZC Curve'!$B$8:$B$107,'ZC Curve'!T$8:T$107,,0))^(1/12)-1</f>
        <v>0</v>
      </c>
      <c r="E433" s="43">
        <f t="shared" si="13"/>
        <v>1</v>
      </c>
      <c r="F433" s="43">
        <f t="shared" si="13"/>
        <v>1</v>
      </c>
      <c r="G433" s="450">
        <f t="shared" si="13"/>
        <v>1</v>
      </c>
      <c r="H433" s="453">
        <f>'Table 4 Asset Cashflows'!F411</f>
        <v>0</v>
      </c>
      <c r="I433" s="269">
        <f>'Table 4 Asset Cashflows'!C411</f>
        <v>0</v>
      </c>
      <c r="J433" s="453">
        <f>'Table 4 Asset Cashflows'!J411</f>
        <v>0</v>
      </c>
      <c r="K433" s="269">
        <f>'Table 4 Asset Cashflows'!G411</f>
        <v>0</v>
      </c>
      <c r="L433" s="453">
        <f>'Table 4 Asset Cashflows'!N411</f>
        <v>0</v>
      </c>
      <c r="M433" s="269">
        <f>'Table 4 Asset Cashflows'!K411</f>
        <v>0</v>
      </c>
      <c r="N433" s="453">
        <f>'Table 4 Asset Cashflows'!R411</f>
        <v>0</v>
      </c>
      <c r="O433" s="269">
        <f>'Table 4 Asset Cashflows'!O411</f>
        <v>0</v>
      </c>
      <c r="P433" s="453">
        <f>'Table 4 Asset Cashflows'!V411</f>
        <v>0</v>
      </c>
      <c r="Q433" s="269">
        <f>'Table 4 Asset Cashflows'!S411</f>
        <v>0</v>
      </c>
      <c r="R433" s="453">
        <f>'Table 4 Asset Cashflows'!Z411</f>
        <v>0</v>
      </c>
      <c r="S433" s="269">
        <f>'Table 4 Asset Cashflows'!W411</f>
        <v>0</v>
      </c>
      <c r="T433" s="453">
        <f>'Table 4 Asset Cashflows'!AD411</f>
        <v>0</v>
      </c>
      <c r="U433" s="269">
        <f>'Table 4 Asset Cashflows'!AA411</f>
        <v>0</v>
      </c>
    </row>
    <row r="434" spans="1:21" x14ac:dyDescent="0.25">
      <c r="A434" s="39">
        <v>394</v>
      </c>
      <c r="B434" s="42">
        <f>(1+_xlfn.XLOOKUP(INT(($A434-1)/12)+1,'ZC Curve'!$B$8:$B$107,'ZC Curve'!R$8:R$107,,0))^(1/12)-1</f>
        <v>0</v>
      </c>
      <c r="C434" s="42">
        <f>(1+_xlfn.XLOOKUP(INT(($A434-1)/12)+1,'ZC Curve'!$B$8:$B$107,'ZC Curve'!S$8:S$107,,0))^(1/12)-1</f>
        <v>0</v>
      </c>
      <c r="D434" s="42">
        <f>(1+_xlfn.XLOOKUP(INT(($A434-1)/12)+1,'ZC Curve'!$B$8:$B$107,'ZC Curve'!T$8:T$107,,0))^(1/12)-1</f>
        <v>0</v>
      </c>
      <c r="E434" s="43">
        <f t="shared" si="13"/>
        <v>1</v>
      </c>
      <c r="F434" s="43">
        <f t="shared" si="13"/>
        <v>1</v>
      </c>
      <c r="G434" s="450">
        <f t="shared" si="13"/>
        <v>1</v>
      </c>
      <c r="H434" s="453">
        <f>'Table 4 Asset Cashflows'!F412</f>
        <v>0</v>
      </c>
      <c r="I434" s="269">
        <f>'Table 4 Asset Cashflows'!C412</f>
        <v>0</v>
      </c>
      <c r="J434" s="453">
        <f>'Table 4 Asset Cashflows'!J412</f>
        <v>0</v>
      </c>
      <c r="K434" s="269">
        <f>'Table 4 Asset Cashflows'!G412</f>
        <v>0</v>
      </c>
      <c r="L434" s="453">
        <f>'Table 4 Asset Cashflows'!N412</f>
        <v>0</v>
      </c>
      <c r="M434" s="269">
        <f>'Table 4 Asset Cashflows'!K412</f>
        <v>0</v>
      </c>
      <c r="N434" s="453">
        <f>'Table 4 Asset Cashflows'!R412</f>
        <v>0</v>
      </c>
      <c r="O434" s="269">
        <f>'Table 4 Asset Cashflows'!O412</f>
        <v>0</v>
      </c>
      <c r="P434" s="453">
        <f>'Table 4 Asset Cashflows'!V412</f>
        <v>0</v>
      </c>
      <c r="Q434" s="269">
        <f>'Table 4 Asset Cashflows'!S412</f>
        <v>0</v>
      </c>
      <c r="R434" s="453">
        <f>'Table 4 Asset Cashflows'!Z412</f>
        <v>0</v>
      </c>
      <c r="S434" s="269">
        <f>'Table 4 Asset Cashflows'!W412</f>
        <v>0</v>
      </c>
      <c r="T434" s="453">
        <f>'Table 4 Asset Cashflows'!AD412</f>
        <v>0</v>
      </c>
      <c r="U434" s="269">
        <f>'Table 4 Asset Cashflows'!AA412</f>
        <v>0</v>
      </c>
    </row>
    <row r="435" spans="1:21" x14ac:dyDescent="0.25">
      <c r="A435" s="39">
        <v>395</v>
      </c>
      <c r="B435" s="42">
        <f>(1+_xlfn.XLOOKUP(INT(($A435-1)/12)+1,'ZC Curve'!$B$8:$B$107,'ZC Curve'!R$8:R$107,,0))^(1/12)-1</f>
        <v>0</v>
      </c>
      <c r="C435" s="42">
        <f>(1+_xlfn.XLOOKUP(INT(($A435-1)/12)+1,'ZC Curve'!$B$8:$B$107,'ZC Curve'!S$8:S$107,,0))^(1/12)-1</f>
        <v>0</v>
      </c>
      <c r="D435" s="42">
        <f>(1+_xlfn.XLOOKUP(INT(($A435-1)/12)+1,'ZC Curve'!$B$8:$B$107,'ZC Curve'!T$8:T$107,,0))^(1/12)-1</f>
        <v>0</v>
      </c>
      <c r="E435" s="43">
        <f t="shared" si="13"/>
        <v>1</v>
      </c>
      <c r="F435" s="43">
        <f t="shared" si="13"/>
        <v>1</v>
      </c>
      <c r="G435" s="450">
        <f t="shared" si="13"/>
        <v>1</v>
      </c>
      <c r="H435" s="453">
        <f>'Table 4 Asset Cashflows'!F413</f>
        <v>0</v>
      </c>
      <c r="I435" s="269">
        <f>'Table 4 Asset Cashflows'!C413</f>
        <v>0</v>
      </c>
      <c r="J435" s="453">
        <f>'Table 4 Asset Cashflows'!J413</f>
        <v>0</v>
      </c>
      <c r="K435" s="269">
        <f>'Table 4 Asset Cashflows'!G413</f>
        <v>0</v>
      </c>
      <c r="L435" s="453">
        <f>'Table 4 Asset Cashflows'!N413</f>
        <v>0</v>
      </c>
      <c r="M435" s="269">
        <f>'Table 4 Asset Cashflows'!K413</f>
        <v>0</v>
      </c>
      <c r="N435" s="453">
        <f>'Table 4 Asset Cashflows'!R413</f>
        <v>0</v>
      </c>
      <c r="O435" s="269">
        <f>'Table 4 Asset Cashflows'!O413</f>
        <v>0</v>
      </c>
      <c r="P435" s="453">
        <f>'Table 4 Asset Cashflows'!V413</f>
        <v>0</v>
      </c>
      <c r="Q435" s="269">
        <f>'Table 4 Asset Cashflows'!S413</f>
        <v>0</v>
      </c>
      <c r="R435" s="453">
        <f>'Table 4 Asset Cashflows'!Z413</f>
        <v>0</v>
      </c>
      <c r="S435" s="269">
        <f>'Table 4 Asset Cashflows'!W413</f>
        <v>0</v>
      </c>
      <c r="T435" s="453">
        <f>'Table 4 Asset Cashflows'!AD413</f>
        <v>0</v>
      </c>
      <c r="U435" s="269">
        <f>'Table 4 Asset Cashflows'!AA413</f>
        <v>0</v>
      </c>
    </row>
    <row r="436" spans="1:21" x14ac:dyDescent="0.25">
      <c r="A436" s="39">
        <v>396</v>
      </c>
      <c r="B436" s="42">
        <f>(1+_xlfn.XLOOKUP(INT(($A436-1)/12)+1,'ZC Curve'!$B$8:$B$107,'ZC Curve'!R$8:R$107,,0))^(1/12)-1</f>
        <v>0</v>
      </c>
      <c r="C436" s="42">
        <f>(1+_xlfn.XLOOKUP(INT(($A436-1)/12)+1,'ZC Curve'!$B$8:$B$107,'ZC Curve'!S$8:S$107,,0))^(1/12)-1</f>
        <v>0</v>
      </c>
      <c r="D436" s="42">
        <f>(1+_xlfn.XLOOKUP(INT(($A436-1)/12)+1,'ZC Curve'!$B$8:$B$107,'ZC Curve'!T$8:T$107,,0))^(1/12)-1</f>
        <v>0</v>
      </c>
      <c r="E436" s="43">
        <f t="shared" si="13"/>
        <v>1</v>
      </c>
      <c r="F436" s="43">
        <f t="shared" si="13"/>
        <v>1</v>
      </c>
      <c r="G436" s="450">
        <f t="shared" si="13"/>
        <v>1</v>
      </c>
      <c r="H436" s="453">
        <f>'Table 4 Asset Cashflows'!F414</f>
        <v>0</v>
      </c>
      <c r="I436" s="269">
        <f>'Table 4 Asset Cashflows'!C414</f>
        <v>0</v>
      </c>
      <c r="J436" s="453">
        <f>'Table 4 Asset Cashflows'!J414</f>
        <v>0</v>
      </c>
      <c r="K436" s="269">
        <f>'Table 4 Asset Cashflows'!G414</f>
        <v>0</v>
      </c>
      <c r="L436" s="453">
        <f>'Table 4 Asset Cashflows'!N414</f>
        <v>0</v>
      </c>
      <c r="M436" s="269">
        <f>'Table 4 Asset Cashflows'!K414</f>
        <v>0</v>
      </c>
      <c r="N436" s="453">
        <f>'Table 4 Asset Cashflows'!R414</f>
        <v>0</v>
      </c>
      <c r="O436" s="269">
        <f>'Table 4 Asset Cashflows'!O414</f>
        <v>0</v>
      </c>
      <c r="P436" s="453">
        <f>'Table 4 Asset Cashflows'!V414</f>
        <v>0</v>
      </c>
      <c r="Q436" s="269">
        <f>'Table 4 Asset Cashflows'!S414</f>
        <v>0</v>
      </c>
      <c r="R436" s="453">
        <f>'Table 4 Asset Cashflows'!Z414</f>
        <v>0</v>
      </c>
      <c r="S436" s="269">
        <f>'Table 4 Asset Cashflows'!W414</f>
        <v>0</v>
      </c>
      <c r="T436" s="453">
        <f>'Table 4 Asset Cashflows'!AD414</f>
        <v>0</v>
      </c>
      <c r="U436" s="269">
        <f>'Table 4 Asset Cashflows'!AA414</f>
        <v>0</v>
      </c>
    </row>
    <row r="437" spans="1:21" x14ac:dyDescent="0.25">
      <c r="A437" s="39">
        <v>397</v>
      </c>
      <c r="B437" s="42">
        <f>(1+_xlfn.XLOOKUP(INT(($A437-1)/12)+1,'ZC Curve'!$B$8:$B$107,'ZC Curve'!R$8:R$107,,0))^(1/12)-1</f>
        <v>0</v>
      </c>
      <c r="C437" s="42">
        <f>(1+_xlfn.XLOOKUP(INT(($A437-1)/12)+1,'ZC Curve'!$B$8:$B$107,'ZC Curve'!S$8:S$107,,0))^(1/12)-1</f>
        <v>0</v>
      </c>
      <c r="D437" s="42">
        <f>(1+_xlfn.XLOOKUP(INT(($A437-1)/12)+1,'ZC Curve'!$B$8:$B$107,'ZC Curve'!T$8:T$107,,0))^(1/12)-1</f>
        <v>0</v>
      </c>
      <c r="E437" s="43">
        <f t="shared" si="13"/>
        <v>1</v>
      </c>
      <c r="F437" s="43">
        <f t="shared" si="13"/>
        <v>1</v>
      </c>
      <c r="G437" s="450">
        <f t="shared" si="13"/>
        <v>1</v>
      </c>
      <c r="H437" s="453">
        <f>'Table 4 Asset Cashflows'!F415</f>
        <v>0</v>
      </c>
      <c r="I437" s="269">
        <f>'Table 4 Asset Cashflows'!C415</f>
        <v>0</v>
      </c>
      <c r="J437" s="453">
        <f>'Table 4 Asset Cashflows'!J415</f>
        <v>0</v>
      </c>
      <c r="K437" s="269">
        <f>'Table 4 Asset Cashflows'!G415</f>
        <v>0</v>
      </c>
      <c r="L437" s="453">
        <f>'Table 4 Asset Cashflows'!N415</f>
        <v>0</v>
      </c>
      <c r="M437" s="269">
        <f>'Table 4 Asset Cashflows'!K415</f>
        <v>0</v>
      </c>
      <c r="N437" s="453">
        <f>'Table 4 Asset Cashflows'!R415</f>
        <v>0</v>
      </c>
      <c r="O437" s="269">
        <f>'Table 4 Asset Cashflows'!O415</f>
        <v>0</v>
      </c>
      <c r="P437" s="453">
        <f>'Table 4 Asset Cashflows'!V415</f>
        <v>0</v>
      </c>
      <c r="Q437" s="269">
        <f>'Table 4 Asset Cashflows'!S415</f>
        <v>0</v>
      </c>
      <c r="R437" s="453">
        <f>'Table 4 Asset Cashflows'!Z415</f>
        <v>0</v>
      </c>
      <c r="S437" s="269">
        <f>'Table 4 Asset Cashflows'!W415</f>
        <v>0</v>
      </c>
      <c r="T437" s="453">
        <f>'Table 4 Asset Cashflows'!AD415</f>
        <v>0</v>
      </c>
      <c r="U437" s="269">
        <f>'Table 4 Asset Cashflows'!AA415</f>
        <v>0</v>
      </c>
    </row>
    <row r="438" spans="1:21" x14ac:dyDescent="0.25">
      <c r="A438" s="39">
        <v>398</v>
      </c>
      <c r="B438" s="42">
        <f>(1+_xlfn.XLOOKUP(INT(($A438-1)/12)+1,'ZC Curve'!$B$8:$B$107,'ZC Curve'!R$8:R$107,,0))^(1/12)-1</f>
        <v>0</v>
      </c>
      <c r="C438" s="42">
        <f>(1+_xlfn.XLOOKUP(INT(($A438-1)/12)+1,'ZC Curve'!$B$8:$B$107,'ZC Curve'!S$8:S$107,,0))^(1/12)-1</f>
        <v>0</v>
      </c>
      <c r="D438" s="42">
        <f>(1+_xlfn.XLOOKUP(INT(($A438-1)/12)+1,'ZC Curve'!$B$8:$B$107,'ZC Curve'!T$8:T$107,,0))^(1/12)-1</f>
        <v>0</v>
      </c>
      <c r="E438" s="43">
        <f t="shared" si="13"/>
        <v>1</v>
      </c>
      <c r="F438" s="43">
        <f t="shared" si="13"/>
        <v>1</v>
      </c>
      <c r="G438" s="450">
        <f t="shared" si="13"/>
        <v>1</v>
      </c>
      <c r="H438" s="453">
        <f>'Table 4 Asset Cashflows'!F416</f>
        <v>0</v>
      </c>
      <c r="I438" s="269">
        <f>'Table 4 Asset Cashflows'!C416</f>
        <v>0</v>
      </c>
      <c r="J438" s="453">
        <f>'Table 4 Asset Cashflows'!J416</f>
        <v>0</v>
      </c>
      <c r="K438" s="269">
        <f>'Table 4 Asset Cashflows'!G416</f>
        <v>0</v>
      </c>
      <c r="L438" s="453">
        <f>'Table 4 Asset Cashflows'!N416</f>
        <v>0</v>
      </c>
      <c r="M438" s="269">
        <f>'Table 4 Asset Cashflows'!K416</f>
        <v>0</v>
      </c>
      <c r="N438" s="453">
        <f>'Table 4 Asset Cashflows'!R416</f>
        <v>0</v>
      </c>
      <c r="O438" s="269">
        <f>'Table 4 Asset Cashflows'!O416</f>
        <v>0</v>
      </c>
      <c r="P438" s="453">
        <f>'Table 4 Asset Cashflows'!V416</f>
        <v>0</v>
      </c>
      <c r="Q438" s="269">
        <f>'Table 4 Asset Cashflows'!S416</f>
        <v>0</v>
      </c>
      <c r="R438" s="453">
        <f>'Table 4 Asset Cashflows'!Z416</f>
        <v>0</v>
      </c>
      <c r="S438" s="269">
        <f>'Table 4 Asset Cashflows'!W416</f>
        <v>0</v>
      </c>
      <c r="T438" s="453">
        <f>'Table 4 Asset Cashflows'!AD416</f>
        <v>0</v>
      </c>
      <c r="U438" s="269">
        <f>'Table 4 Asset Cashflows'!AA416</f>
        <v>0</v>
      </c>
    </row>
    <row r="439" spans="1:21" x14ac:dyDescent="0.25">
      <c r="A439" s="39">
        <v>399</v>
      </c>
      <c r="B439" s="42">
        <f>(1+_xlfn.XLOOKUP(INT(($A439-1)/12)+1,'ZC Curve'!$B$8:$B$107,'ZC Curve'!R$8:R$107,,0))^(1/12)-1</f>
        <v>0</v>
      </c>
      <c r="C439" s="42">
        <f>(1+_xlfn.XLOOKUP(INT(($A439-1)/12)+1,'ZC Curve'!$B$8:$B$107,'ZC Curve'!S$8:S$107,,0))^(1/12)-1</f>
        <v>0</v>
      </c>
      <c r="D439" s="42">
        <f>(1+_xlfn.XLOOKUP(INT(($A439-1)/12)+1,'ZC Curve'!$B$8:$B$107,'ZC Curve'!T$8:T$107,,0))^(1/12)-1</f>
        <v>0</v>
      </c>
      <c r="E439" s="43">
        <f t="shared" si="13"/>
        <v>1</v>
      </c>
      <c r="F439" s="43">
        <f t="shared" si="13"/>
        <v>1</v>
      </c>
      <c r="G439" s="450">
        <f t="shared" si="13"/>
        <v>1</v>
      </c>
      <c r="H439" s="453">
        <f>'Table 4 Asset Cashflows'!F417</f>
        <v>0</v>
      </c>
      <c r="I439" s="269">
        <f>'Table 4 Asset Cashflows'!C417</f>
        <v>0</v>
      </c>
      <c r="J439" s="453">
        <f>'Table 4 Asset Cashflows'!J417</f>
        <v>0</v>
      </c>
      <c r="K439" s="269">
        <f>'Table 4 Asset Cashflows'!G417</f>
        <v>0</v>
      </c>
      <c r="L439" s="453">
        <f>'Table 4 Asset Cashflows'!N417</f>
        <v>0</v>
      </c>
      <c r="M439" s="269">
        <f>'Table 4 Asset Cashflows'!K417</f>
        <v>0</v>
      </c>
      <c r="N439" s="453">
        <f>'Table 4 Asset Cashflows'!R417</f>
        <v>0</v>
      </c>
      <c r="O439" s="269">
        <f>'Table 4 Asset Cashflows'!O417</f>
        <v>0</v>
      </c>
      <c r="P439" s="453">
        <f>'Table 4 Asset Cashflows'!V417</f>
        <v>0</v>
      </c>
      <c r="Q439" s="269">
        <f>'Table 4 Asset Cashflows'!S417</f>
        <v>0</v>
      </c>
      <c r="R439" s="453">
        <f>'Table 4 Asset Cashflows'!Z417</f>
        <v>0</v>
      </c>
      <c r="S439" s="269">
        <f>'Table 4 Asset Cashflows'!W417</f>
        <v>0</v>
      </c>
      <c r="T439" s="453">
        <f>'Table 4 Asset Cashflows'!AD417</f>
        <v>0</v>
      </c>
      <c r="U439" s="269">
        <f>'Table 4 Asset Cashflows'!AA417</f>
        <v>0</v>
      </c>
    </row>
    <row r="440" spans="1:21" x14ac:dyDescent="0.25">
      <c r="A440" s="39">
        <v>400</v>
      </c>
      <c r="B440" s="42">
        <f>(1+_xlfn.XLOOKUP(INT(($A440-1)/12)+1,'ZC Curve'!$B$8:$B$107,'ZC Curve'!R$8:R$107,,0))^(1/12)-1</f>
        <v>0</v>
      </c>
      <c r="C440" s="42">
        <f>(1+_xlfn.XLOOKUP(INT(($A440-1)/12)+1,'ZC Curve'!$B$8:$B$107,'ZC Curve'!S$8:S$107,,0))^(1/12)-1</f>
        <v>0</v>
      </c>
      <c r="D440" s="42">
        <f>(1+_xlfn.XLOOKUP(INT(($A440-1)/12)+1,'ZC Curve'!$B$8:$B$107,'ZC Curve'!T$8:T$107,,0))^(1/12)-1</f>
        <v>0</v>
      </c>
      <c r="E440" s="43">
        <f t="shared" si="13"/>
        <v>1</v>
      </c>
      <c r="F440" s="43">
        <f t="shared" si="13"/>
        <v>1</v>
      </c>
      <c r="G440" s="450">
        <f t="shared" si="13"/>
        <v>1</v>
      </c>
      <c r="H440" s="453">
        <f>'Table 4 Asset Cashflows'!F418</f>
        <v>0</v>
      </c>
      <c r="I440" s="269">
        <f>'Table 4 Asset Cashflows'!C418</f>
        <v>0</v>
      </c>
      <c r="J440" s="453">
        <f>'Table 4 Asset Cashflows'!J418</f>
        <v>0</v>
      </c>
      <c r="K440" s="269">
        <f>'Table 4 Asset Cashflows'!G418</f>
        <v>0</v>
      </c>
      <c r="L440" s="453">
        <f>'Table 4 Asset Cashflows'!N418</f>
        <v>0</v>
      </c>
      <c r="M440" s="269">
        <f>'Table 4 Asset Cashflows'!K418</f>
        <v>0</v>
      </c>
      <c r="N440" s="453">
        <f>'Table 4 Asset Cashflows'!R418</f>
        <v>0</v>
      </c>
      <c r="O440" s="269">
        <f>'Table 4 Asset Cashflows'!O418</f>
        <v>0</v>
      </c>
      <c r="P440" s="453">
        <f>'Table 4 Asset Cashflows'!V418</f>
        <v>0</v>
      </c>
      <c r="Q440" s="269">
        <f>'Table 4 Asset Cashflows'!S418</f>
        <v>0</v>
      </c>
      <c r="R440" s="453">
        <f>'Table 4 Asset Cashflows'!Z418</f>
        <v>0</v>
      </c>
      <c r="S440" s="269">
        <f>'Table 4 Asset Cashflows'!W418</f>
        <v>0</v>
      </c>
      <c r="T440" s="453">
        <f>'Table 4 Asset Cashflows'!AD418</f>
        <v>0</v>
      </c>
      <c r="U440" s="269">
        <f>'Table 4 Asset Cashflows'!AA418</f>
        <v>0</v>
      </c>
    </row>
    <row r="441" spans="1:21" x14ac:dyDescent="0.25">
      <c r="A441" s="39">
        <v>401</v>
      </c>
      <c r="B441" s="42">
        <f>(1+_xlfn.XLOOKUP(INT(($A441-1)/12)+1,'ZC Curve'!$B$8:$B$107,'ZC Curve'!R$8:R$107,,0))^(1/12)-1</f>
        <v>0</v>
      </c>
      <c r="C441" s="42">
        <f>(1+_xlfn.XLOOKUP(INT(($A441-1)/12)+1,'ZC Curve'!$B$8:$B$107,'ZC Curve'!S$8:S$107,,0))^(1/12)-1</f>
        <v>0</v>
      </c>
      <c r="D441" s="42">
        <f>(1+_xlfn.XLOOKUP(INT(($A441-1)/12)+1,'ZC Curve'!$B$8:$B$107,'ZC Curve'!T$8:T$107,,0))^(1/12)-1</f>
        <v>0</v>
      </c>
      <c r="E441" s="43">
        <f t="shared" si="13"/>
        <v>1</v>
      </c>
      <c r="F441" s="43">
        <f t="shared" si="13"/>
        <v>1</v>
      </c>
      <c r="G441" s="450">
        <f t="shared" si="13"/>
        <v>1</v>
      </c>
      <c r="H441" s="453">
        <f>'Table 4 Asset Cashflows'!F419</f>
        <v>0</v>
      </c>
      <c r="I441" s="269">
        <f>'Table 4 Asset Cashflows'!C419</f>
        <v>0</v>
      </c>
      <c r="J441" s="453">
        <f>'Table 4 Asset Cashflows'!J419</f>
        <v>0</v>
      </c>
      <c r="K441" s="269">
        <f>'Table 4 Asset Cashflows'!G419</f>
        <v>0</v>
      </c>
      <c r="L441" s="453">
        <f>'Table 4 Asset Cashflows'!N419</f>
        <v>0</v>
      </c>
      <c r="M441" s="269">
        <f>'Table 4 Asset Cashflows'!K419</f>
        <v>0</v>
      </c>
      <c r="N441" s="453">
        <f>'Table 4 Asset Cashflows'!R419</f>
        <v>0</v>
      </c>
      <c r="O441" s="269">
        <f>'Table 4 Asset Cashflows'!O419</f>
        <v>0</v>
      </c>
      <c r="P441" s="453">
        <f>'Table 4 Asset Cashflows'!V419</f>
        <v>0</v>
      </c>
      <c r="Q441" s="269">
        <f>'Table 4 Asset Cashflows'!S419</f>
        <v>0</v>
      </c>
      <c r="R441" s="453">
        <f>'Table 4 Asset Cashflows'!Z419</f>
        <v>0</v>
      </c>
      <c r="S441" s="269">
        <f>'Table 4 Asset Cashflows'!W419</f>
        <v>0</v>
      </c>
      <c r="T441" s="453">
        <f>'Table 4 Asset Cashflows'!AD419</f>
        <v>0</v>
      </c>
      <c r="U441" s="269">
        <f>'Table 4 Asset Cashflows'!AA419</f>
        <v>0</v>
      </c>
    </row>
    <row r="442" spans="1:21" x14ac:dyDescent="0.25">
      <c r="A442" s="39">
        <v>402</v>
      </c>
      <c r="B442" s="42">
        <f>(1+_xlfn.XLOOKUP(INT(($A442-1)/12)+1,'ZC Curve'!$B$8:$B$107,'ZC Curve'!R$8:R$107,,0))^(1/12)-1</f>
        <v>0</v>
      </c>
      <c r="C442" s="42">
        <f>(1+_xlfn.XLOOKUP(INT(($A442-1)/12)+1,'ZC Curve'!$B$8:$B$107,'ZC Curve'!S$8:S$107,,0))^(1/12)-1</f>
        <v>0</v>
      </c>
      <c r="D442" s="42">
        <f>(1+_xlfn.XLOOKUP(INT(($A442-1)/12)+1,'ZC Curve'!$B$8:$B$107,'ZC Curve'!T$8:T$107,,0))^(1/12)-1</f>
        <v>0</v>
      </c>
      <c r="E442" s="43">
        <f t="shared" si="13"/>
        <v>1</v>
      </c>
      <c r="F442" s="43">
        <f t="shared" si="13"/>
        <v>1</v>
      </c>
      <c r="G442" s="450">
        <f t="shared" si="13"/>
        <v>1</v>
      </c>
      <c r="H442" s="453">
        <f>'Table 4 Asset Cashflows'!F420</f>
        <v>0</v>
      </c>
      <c r="I442" s="269">
        <f>'Table 4 Asset Cashflows'!C420</f>
        <v>0</v>
      </c>
      <c r="J442" s="453">
        <f>'Table 4 Asset Cashflows'!J420</f>
        <v>0</v>
      </c>
      <c r="K442" s="269">
        <f>'Table 4 Asset Cashflows'!G420</f>
        <v>0</v>
      </c>
      <c r="L442" s="453">
        <f>'Table 4 Asset Cashflows'!N420</f>
        <v>0</v>
      </c>
      <c r="M442" s="269">
        <f>'Table 4 Asset Cashflows'!K420</f>
        <v>0</v>
      </c>
      <c r="N442" s="453">
        <f>'Table 4 Asset Cashflows'!R420</f>
        <v>0</v>
      </c>
      <c r="O442" s="269">
        <f>'Table 4 Asset Cashflows'!O420</f>
        <v>0</v>
      </c>
      <c r="P442" s="453">
        <f>'Table 4 Asset Cashflows'!V420</f>
        <v>0</v>
      </c>
      <c r="Q442" s="269">
        <f>'Table 4 Asset Cashflows'!S420</f>
        <v>0</v>
      </c>
      <c r="R442" s="453">
        <f>'Table 4 Asset Cashflows'!Z420</f>
        <v>0</v>
      </c>
      <c r="S442" s="269">
        <f>'Table 4 Asset Cashflows'!W420</f>
        <v>0</v>
      </c>
      <c r="T442" s="453">
        <f>'Table 4 Asset Cashflows'!AD420</f>
        <v>0</v>
      </c>
      <c r="U442" s="269">
        <f>'Table 4 Asset Cashflows'!AA420</f>
        <v>0</v>
      </c>
    </row>
    <row r="443" spans="1:21" x14ac:dyDescent="0.25">
      <c r="A443" s="39">
        <v>403</v>
      </c>
      <c r="B443" s="42">
        <f>(1+_xlfn.XLOOKUP(INT(($A443-1)/12)+1,'ZC Curve'!$B$8:$B$107,'ZC Curve'!R$8:R$107,,0))^(1/12)-1</f>
        <v>0</v>
      </c>
      <c r="C443" s="42">
        <f>(1+_xlfn.XLOOKUP(INT(($A443-1)/12)+1,'ZC Curve'!$B$8:$B$107,'ZC Curve'!S$8:S$107,,0))^(1/12)-1</f>
        <v>0</v>
      </c>
      <c r="D443" s="42">
        <f>(1+_xlfn.XLOOKUP(INT(($A443-1)/12)+1,'ZC Curve'!$B$8:$B$107,'ZC Curve'!T$8:T$107,,0))^(1/12)-1</f>
        <v>0</v>
      </c>
      <c r="E443" s="43">
        <f t="shared" si="13"/>
        <v>1</v>
      </c>
      <c r="F443" s="43">
        <f t="shared" si="13"/>
        <v>1</v>
      </c>
      <c r="G443" s="450">
        <f t="shared" si="13"/>
        <v>1</v>
      </c>
      <c r="H443" s="453">
        <f>'Table 4 Asset Cashflows'!F421</f>
        <v>0</v>
      </c>
      <c r="I443" s="269">
        <f>'Table 4 Asset Cashflows'!C421</f>
        <v>0</v>
      </c>
      <c r="J443" s="453">
        <f>'Table 4 Asset Cashflows'!J421</f>
        <v>0</v>
      </c>
      <c r="K443" s="269">
        <f>'Table 4 Asset Cashflows'!G421</f>
        <v>0</v>
      </c>
      <c r="L443" s="453">
        <f>'Table 4 Asset Cashflows'!N421</f>
        <v>0</v>
      </c>
      <c r="M443" s="269">
        <f>'Table 4 Asset Cashflows'!K421</f>
        <v>0</v>
      </c>
      <c r="N443" s="453">
        <f>'Table 4 Asset Cashflows'!R421</f>
        <v>0</v>
      </c>
      <c r="O443" s="269">
        <f>'Table 4 Asset Cashflows'!O421</f>
        <v>0</v>
      </c>
      <c r="P443" s="453">
        <f>'Table 4 Asset Cashflows'!V421</f>
        <v>0</v>
      </c>
      <c r="Q443" s="269">
        <f>'Table 4 Asset Cashflows'!S421</f>
        <v>0</v>
      </c>
      <c r="R443" s="453">
        <f>'Table 4 Asset Cashflows'!Z421</f>
        <v>0</v>
      </c>
      <c r="S443" s="269">
        <f>'Table 4 Asset Cashflows'!W421</f>
        <v>0</v>
      </c>
      <c r="T443" s="453">
        <f>'Table 4 Asset Cashflows'!AD421</f>
        <v>0</v>
      </c>
      <c r="U443" s="269">
        <f>'Table 4 Asset Cashflows'!AA421</f>
        <v>0</v>
      </c>
    </row>
    <row r="444" spans="1:21" x14ac:dyDescent="0.25">
      <c r="A444" s="39">
        <v>404</v>
      </c>
      <c r="B444" s="42">
        <f>(1+_xlfn.XLOOKUP(INT(($A444-1)/12)+1,'ZC Curve'!$B$8:$B$107,'ZC Curve'!R$8:R$107,,0))^(1/12)-1</f>
        <v>0</v>
      </c>
      <c r="C444" s="42">
        <f>(1+_xlfn.XLOOKUP(INT(($A444-1)/12)+1,'ZC Curve'!$B$8:$B$107,'ZC Curve'!S$8:S$107,,0))^(1/12)-1</f>
        <v>0</v>
      </c>
      <c r="D444" s="42">
        <f>(1+_xlfn.XLOOKUP(INT(($A444-1)/12)+1,'ZC Curve'!$B$8:$B$107,'ZC Curve'!T$8:T$107,,0))^(1/12)-1</f>
        <v>0</v>
      </c>
      <c r="E444" s="43">
        <f t="shared" si="13"/>
        <v>1</v>
      </c>
      <c r="F444" s="43">
        <f t="shared" si="13"/>
        <v>1</v>
      </c>
      <c r="G444" s="450">
        <f t="shared" si="13"/>
        <v>1</v>
      </c>
      <c r="H444" s="453">
        <f>'Table 4 Asset Cashflows'!F422</f>
        <v>0</v>
      </c>
      <c r="I444" s="269">
        <f>'Table 4 Asset Cashflows'!C422</f>
        <v>0</v>
      </c>
      <c r="J444" s="453">
        <f>'Table 4 Asset Cashflows'!J422</f>
        <v>0</v>
      </c>
      <c r="K444" s="269">
        <f>'Table 4 Asset Cashflows'!G422</f>
        <v>0</v>
      </c>
      <c r="L444" s="453">
        <f>'Table 4 Asset Cashflows'!N422</f>
        <v>0</v>
      </c>
      <c r="M444" s="269">
        <f>'Table 4 Asset Cashflows'!K422</f>
        <v>0</v>
      </c>
      <c r="N444" s="453">
        <f>'Table 4 Asset Cashflows'!R422</f>
        <v>0</v>
      </c>
      <c r="O444" s="269">
        <f>'Table 4 Asset Cashflows'!O422</f>
        <v>0</v>
      </c>
      <c r="P444" s="453">
        <f>'Table 4 Asset Cashflows'!V422</f>
        <v>0</v>
      </c>
      <c r="Q444" s="269">
        <f>'Table 4 Asset Cashflows'!S422</f>
        <v>0</v>
      </c>
      <c r="R444" s="453">
        <f>'Table 4 Asset Cashflows'!Z422</f>
        <v>0</v>
      </c>
      <c r="S444" s="269">
        <f>'Table 4 Asset Cashflows'!W422</f>
        <v>0</v>
      </c>
      <c r="T444" s="453">
        <f>'Table 4 Asset Cashflows'!AD422</f>
        <v>0</v>
      </c>
      <c r="U444" s="269">
        <f>'Table 4 Asset Cashflows'!AA422</f>
        <v>0</v>
      </c>
    </row>
    <row r="445" spans="1:21" x14ac:dyDescent="0.25">
      <c r="A445" s="39">
        <v>405</v>
      </c>
      <c r="B445" s="42">
        <f>(1+_xlfn.XLOOKUP(INT(($A445-1)/12)+1,'ZC Curve'!$B$8:$B$107,'ZC Curve'!R$8:R$107,,0))^(1/12)-1</f>
        <v>0</v>
      </c>
      <c r="C445" s="42">
        <f>(1+_xlfn.XLOOKUP(INT(($A445-1)/12)+1,'ZC Curve'!$B$8:$B$107,'ZC Curve'!S$8:S$107,,0))^(1/12)-1</f>
        <v>0</v>
      </c>
      <c r="D445" s="42">
        <f>(1+_xlfn.XLOOKUP(INT(($A445-1)/12)+1,'ZC Curve'!$B$8:$B$107,'ZC Curve'!T$8:T$107,,0))^(1/12)-1</f>
        <v>0</v>
      </c>
      <c r="E445" s="43">
        <f t="shared" si="13"/>
        <v>1</v>
      </c>
      <c r="F445" s="43">
        <f t="shared" si="13"/>
        <v>1</v>
      </c>
      <c r="G445" s="450">
        <f t="shared" si="13"/>
        <v>1</v>
      </c>
      <c r="H445" s="453">
        <f>'Table 4 Asset Cashflows'!F423</f>
        <v>0</v>
      </c>
      <c r="I445" s="269">
        <f>'Table 4 Asset Cashflows'!C423</f>
        <v>0</v>
      </c>
      <c r="J445" s="453">
        <f>'Table 4 Asset Cashflows'!J423</f>
        <v>0</v>
      </c>
      <c r="K445" s="269">
        <f>'Table 4 Asset Cashflows'!G423</f>
        <v>0</v>
      </c>
      <c r="L445" s="453">
        <f>'Table 4 Asset Cashflows'!N423</f>
        <v>0</v>
      </c>
      <c r="M445" s="269">
        <f>'Table 4 Asset Cashflows'!K423</f>
        <v>0</v>
      </c>
      <c r="N445" s="453">
        <f>'Table 4 Asset Cashflows'!R423</f>
        <v>0</v>
      </c>
      <c r="O445" s="269">
        <f>'Table 4 Asset Cashflows'!O423</f>
        <v>0</v>
      </c>
      <c r="P445" s="453">
        <f>'Table 4 Asset Cashflows'!V423</f>
        <v>0</v>
      </c>
      <c r="Q445" s="269">
        <f>'Table 4 Asset Cashflows'!S423</f>
        <v>0</v>
      </c>
      <c r="R445" s="453">
        <f>'Table 4 Asset Cashflows'!Z423</f>
        <v>0</v>
      </c>
      <c r="S445" s="269">
        <f>'Table 4 Asset Cashflows'!W423</f>
        <v>0</v>
      </c>
      <c r="T445" s="453">
        <f>'Table 4 Asset Cashflows'!AD423</f>
        <v>0</v>
      </c>
      <c r="U445" s="269">
        <f>'Table 4 Asset Cashflows'!AA423</f>
        <v>0</v>
      </c>
    </row>
    <row r="446" spans="1:21" x14ac:dyDescent="0.25">
      <c r="A446" s="39">
        <v>406</v>
      </c>
      <c r="B446" s="42">
        <f>(1+_xlfn.XLOOKUP(INT(($A446-1)/12)+1,'ZC Curve'!$B$8:$B$107,'ZC Curve'!R$8:R$107,,0))^(1/12)-1</f>
        <v>0</v>
      </c>
      <c r="C446" s="42">
        <f>(1+_xlfn.XLOOKUP(INT(($A446-1)/12)+1,'ZC Curve'!$B$8:$B$107,'ZC Curve'!S$8:S$107,,0))^(1/12)-1</f>
        <v>0</v>
      </c>
      <c r="D446" s="42">
        <f>(1+_xlfn.XLOOKUP(INT(($A446-1)/12)+1,'ZC Curve'!$B$8:$B$107,'ZC Curve'!T$8:T$107,,0))^(1/12)-1</f>
        <v>0</v>
      </c>
      <c r="E446" s="43">
        <f t="shared" si="13"/>
        <v>1</v>
      </c>
      <c r="F446" s="43">
        <f t="shared" si="13"/>
        <v>1</v>
      </c>
      <c r="G446" s="450">
        <f t="shared" si="13"/>
        <v>1</v>
      </c>
      <c r="H446" s="453">
        <f>'Table 4 Asset Cashflows'!F424</f>
        <v>0</v>
      </c>
      <c r="I446" s="269">
        <f>'Table 4 Asset Cashflows'!C424</f>
        <v>0</v>
      </c>
      <c r="J446" s="453">
        <f>'Table 4 Asset Cashflows'!J424</f>
        <v>0</v>
      </c>
      <c r="K446" s="269">
        <f>'Table 4 Asset Cashflows'!G424</f>
        <v>0</v>
      </c>
      <c r="L446" s="453">
        <f>'Table 4 Asset Cashflows'!N424</f>
        <v>0</v>
      </c>
      <c r="M446" s="269">
        <f>'Table 4 Asset Cashflows'!K424</f>
        <v>0</v>
      </c>
      <c r="N446" s="453">
        <f>'Table 4 Asset Cashflows'!R424</f>
        <v>0</v>
      </c>
      <c r="O446" s="269">
        <f>'Table 4 Asset Cashflows'!O424</f>
        <v>0</v>
      </c>
      <c r="P446" s="453">
        <f>'Table 4 Asset Cashflows'!V424</f>
        <v>0</v>
      </c>
      <c r="Q446" s="269">
        <f>'Table 4 Asset Cashflows'!S424</f>
        <v>0</v>
      </c>
      <c r="R446" s="453">
        <f>'Table 4 Asset Cashflows'!Z424</f>
        <v>0</v>
      </c>
      <c r="S446" s="269">
        <f>'Table 4 Asset Cashflows'!W424</f>
        <v>0</v>
      </c>
      <c r="T446" s="453">
        <f>'Table 4 Asset Cashflows'!AD424</f>
        <v>0</v>
      </c>
      <c r="U446" s="269">
        <f>'Table 4 Asset Cashflows'!AA424</f>
        <v>0</v>
      </c>
    </row>
    <row r="447" spans="1:21" x14ac:dyDescent="0.25">
      <c r="A447" s="39">
        <v>407</v>
      </c>
      <c r="B447" s="42">
        <f>(1+_xlfn.XLOOKUP(INT(($A447-1)/12)+1,'ZC Curve'!$B$8:$B$107,'ZC Curve'!R$8:R$107,,0))^(1/12)-1</f>
        <v>0</v>
      </c>
      <c r="C447" s="42">
        <f>(1+_xlfn.XLOOKUP(INT(($A447-1)/12)+1,'ZC Curve'!$B$8:$B$107,'ZC Curve'!S$8:S$107,,0))^(1/12)-1</f>
        <v>0</v>
      </c>
      <c r="D447" s="42">
        <f>(1+_xlfn.XLOOKUP(INT(($A447-1)/12)+1,'ZC Curve'!$B$8:$B$107,'ZC Curve'!T$8:T$107,,0))^(1/12)-1</f>
        <v>0</v>
      </c>
      <c r="E447" s="43">
        <f t="shared" si="13"/>
        <v>1</v>
      </c>
      <c r="F447" s="43">
        <f t="shared" si="13"/>
        <v>1</v>
      </c>
      <c r="G447" s="450">
        <f t="shared" si="13"/>
        <v>1</v>
      </c>
      <c r="H447" s="453">
        <f>'Table 4 Asset Cashflows'!F425</f>
        <v>0</v>
      </c>
      <c r="I447" s="269">
        <f>'Table 4 Asset Cashflows'!C425</f>
        <v>0</v>
      </c>
      <c r="J447" s="453">
        <f>'Table 4 Asset Cashflows'!J425</f>
        <v>0</v>
      </c>
      <c r="K447" s="269">
        <f>'Table 4 Asset Cashflows'!G425</f>
        <v>0</v>
      </c>
      <c r="L447" s="453">
        <f>'Table 4 Asset Cashflows'!N425</f>
        <v>0</v>
      </c>
      <c r="M447" s="269">
        <f>'Table 4 Asset Cashflows'!K425</f>
        <v>0</v>
      </c>
      <c r="N447" s="453">
        <f>'Table 4 Asset Cashflows'!R425</f>
        <v>0</v>
      </c>
      <c r="O447" s="269">
        <f>'Table 4 Asset Cashflows'!O425</f>
        <v>0</v>
      </c>
      <c r="P447" s="453">
        <f>'Table 4 Asset Cashflows'!V425</f>
        <v>0</v>
      </c>
      <c r="Q447" s="269">
        <f>'Table 4 Asset Cashflows'!S425</f>
        <v>0</v>
      </c>
      <c r="R447" s="453">
        <f>'Table 4 Asset Cashflows'!Z425</f>
        <v>0</v>
      </c>
      <c r="S447" s="269">
        <f>'Table 4 Asset Cashflows'!W425</f>
        <v>0</v>
      </c>
      <c r="T447" s="453">
        <f>'Table 4 Asset Cashflows'!AD425</f>
        <v>0</v>
      </c>
      <c r="U447" s="269">
        <f>'Table 4 Asset Cashflows'!AA425</f>
        <v>0</v>
      </c>
    </row>
    <row r="448" spans="1:21" x14ac:dyDescent="0.25">
      <c r="A448" s="39">
        <v>408</v>
      </c>
      <c r="B448" s="42">
        <f>(1+_xlfn.XLOOKUP(INT(($A448-1)/12)+1,'ZC Curve'!$B$8:$B$107,'ZC Curve'!R$8:R$107,,0))^(1/12)-1</f>
        <v>0</v>
      </c>
      <c r="C448" s="42">
        <f>(1+_xlfn.XLOOKUP(INT(($A448-1)/12)+1,'ZC Curve'!$B$8:$B$107,'ZC Curve'!S$8:S$107,,0))^(1/12)-1</f>
        <v>0</v>
      </c>
      <c r="D448" s="42">
        <f>(1+_xlfn.XLOOKUP(INT(($A448-1)/12)+1,'ZC Curve'!$B$8:$B$107,'ZC Curve'!T$8:T$107,,0))^(1/12)-1</f>
        <v>0</v>
      </c>
      <c r="E448" s="43">
        <f t="shared" si="13"/>
        <v>1</v>
      </c>
      <c r="F448" s="43">
        <f t="shared" si="13"/>
        <v>1</v>
      </c>
      <c r="G448" s="450">
        <f t="shared" si="13"/>
        <v>1</v>
      </c>
      <c r="H448" s="453">
        <f>'Table 4 Asset Cashflows'!F426</f>
        <v>0</v>
      </c>
      <c r="I448" s="269">
        <f>'Table 4 Asset Cashflows'!C426</f>
        <v>0</v>
      </c>
      <c r="J448" s="453">
        <f>'Table 4 Asset Cashflows'!J426</f>
        <v>0</v>
      </c>
      <c r="K448" s="269">
        <f>'Table 4 Asset Cashflows'!G426</f>
        <v>0</v>
      </c>
      <c r="L448" s="453">
        <f>'Table 4 Asset Cashflows'!N426</f>
        <v>0</v>
      </c>
      <c r="M448" s="269">
        <f>'Table 4 Asset Cashflows'!K426</f>
        <v>0</v>
      </c>
      <c r="N448" s="453">
        <f>'Table 4 Asset Cashflows'!R426</f>
        <v>0</v>
      </c>
      <c r="O448" s="269">
        <f>'Table 4 Asset Cashflows'!O426</f>
        <v>0</v>
      </c>
      <c r="P448" s="453">
        <f>'Table 4 Asset Cashflows'!V426</f>
        <v>0</v>
      </c>
      <c r="Q448" s="269">
        <f>'Table 4 Asset Cashflows'!S426</f>
        <v>0</v>
      </c>
      <c r="R448" s="453">
        <f>'Table 4 Asset Cashflows'!Z426</f>
        <v>0</v>
      </c>
      <c r="S448" s="269">
        <f>'Table 4 Asset Cashflows'!W426</f>
        <v>0</v>
      </c>
      <c r="T448" s="453">
        <f>'Table 4 Asset Cashflows'!AD426</f>
        <v>0</v>
      </c>
      <c r="U448" s="269">
        <f>'Table 4 Asset Cashflows'!AA426</f>
        <v>0</v>
      </c>
    </row>
    <row r="449" spans="1:21" x14ac:dyDescent="0.25">
      <c r="A449" s="39">
        <v>409</v>
      </c>
      <c r="B449" s="42">
        <f>(1+_xlfn.XLOOKUP(INT(($A449-1)/12)+1,'ZC Curve'!$B$8:$B$107,'ZC Curve'!R$8:R$107,,0))^(1/12)-1</f>
        <v>0</v>
      </c>
      <c r="C449" s="42">
        <f>(1+_xlfn.XLOOKUP(INT(($A449-1)/12)+1,'ZC Curve'!$B$8:$B$107,'ZC Curve'!S$8:S$107,,0))^(1/12)-1</f>
        <v>0</v>
      </c>
      <c r="D449" s="42">
        <f>(1+_xlfn.XLOOKUP(INT(($A449-1)/12)+1,'ZC Curve'!$B$8:$B$107,'ZC Curve'!T$8:T$107,,0))^(1/12)-1</f>
        <v>0</v>
      </c>
      <c r="E449" s="43">
        <f t="shared" si="13"/>
        <v>1</v>
      </c>
      <c r="F449" s="43">
        <f t="shared" si="13"/>
        <v>1</v>
      </c>
      <c r="G449" s="450">
        <f t="shared" si="13"/>
        <v>1</v>
      </c>
      <c r="H449" s="453">
        <f>'Table 4 Asset Cashflows'!F427</f>
        <v>0</v>
      </c>
      <c r="I449" s="269">
        <f>'Table 4 Asset Cashflows'!C427</f>
        <v>0</v>
      </c>
      <c r="J449" s="453">
        <f>'Table 4 Asset Cashflows'!J427</f>
        <v>0</v>
      </c>
      <c r="K449" s="269">
        <f>'Table 4 Asset Cashflows'!G427</f>
        <v>0</v>
      </c>
      <c r="L449" s="453">
        <f>'Table 4 Asset Cashflows'!N427</f>
        <v>0</v>
      </c>
      <c r="M449" s="269">
        <f>'Table 4 Asset Cashflows'!K427</f>
        <v>0</v>
      </c>
      <c r="N449" s="453">
        <f>'Table 4 Asset Cashflows'!R427</f>
        <v>0</v>
      </c>
      <c r="O449" s="269">
        <f>'Table 4 Asset Cashflows'!O427</f>
        <v>0</v>
      </c>
      <c r="P449" s="453">
        <f>'Table 4 Asset Cashflows'!V427</f>
        <v>0</v>
      </c>
      <c r="Q449" s="269">
        <f>'Table 4 Asset Cashflows'!S427</f>
        <v>0</v>
      </c>
      <c r="R449" s="453">
        <f>'Table 4 Asset Cashflows'!Z427</f>
        <v>0</v>
      </c>
      <c r="S449" s="269">
        <f>'Table 4 Asset Cashflows'!W427</f>
        <v>0</v>
      </c>
      <c r="T449" s="453">
        <f>'Table 4 Asset Cashflows'!AD427</f>
        <v>0</v>
      </c>
      <c r="U449" s="269">
        <f>'Table 4 Asset Cashflows'!AA427</f>
        <v>0</v>
      </c>
    </row>
    <row r="450" spans="1:21" x14ac:dyDescent="0.25">
      <c r="A450" s="39">
        <v>410</v>
      </c>
      <c r="B450" s="42">
        <f>(1+_xlfn.XLOOKUP(INT(($A450-1)/12)+1,'ZC Curve'!$B$8:$B$107,'ZC Curve'!R$8:R$107,,0))^(1/12)-1</f>
        <v>0</v>
      </c>
      <c r="C450" s="42">
        <f>(1+_xlfn.XLOOKUP(INT(($A450-1)/12)+1,'ZC Curve'!$B$8:$B$107,'ZC Curve'!S$8:S$107,,0))^(1/12)-1</f>
        <v>0</v>
      </c>
      <c r="D450" s="42">
        <f>(1+_xlfn.XLOOKUP(INT(($A450-1)/12)+1,'ZC Curve'!$B$8:$B$107,'ZC Curve'!T$8:T$107,,0))^(1/12)-1</f>
        <v>0</v>
      </c>
      <c r="E450" s="43">
        <f t="shared" si="13"/>
        <v>1</v>
      </c>
      <c r="F450" s="43">
        <f t="shared" si="13"/>
        <v>1</v>
      </c>
      <c r="G450" s="450">
        <f t="shared" si="13"/>
        <v>1</v>
      </c>
      <c r="H450" s="453">
        <f>'Table 4 Asset Cashflows'!F428</f>
        <v>0</v>
      </c>
      <c r="I450" s="269">
        <f>'Table 4 Asset Cashflows'!C428</f>
        <v>0</v>
      </c>
      <c r="J450" s="453">
        <f>'Table 4 Asset Cashflows'!J428</f>
        <v>0</v>
      </c>
      <c r="K450" s="269">
        <f>'Table 4 Asset Cashflows'!G428</f>
        <v>0</v>
      </c>
      <c r="L450" s="453">
        <f>'Table 4 Asset Cashflows'!N428</f>
        <v>0</v>
      </c>
      <c r="M450" s="269">
        <f>'Table 4 Asset Cashflows'!K428</f>
        <v>0</v>
      </c>
      <c r="N450" s="453">
        <f>'Table 4 Asset Cashflows'!R428</f>
        <v>0</v>
      </c>
      <c r="O450" s="269">
        <f>'Table 4 Asset Cashflows'!O428</f>
        <v>0</v>
      </c>
      <c r="P450" s="453">
        <f>'Table 4 Asset Cashflows'!V428</f>
        <v>0</v>
      </c>
      <c r="Q450" s="269">
        <f>'Table 4 Asset Cashflows'!S428</f>
        <v>0</v>
      </c>
      <c r="R450" s="453">
        <f>'Table 4 Asset Cashflows'!Z428</f>
        <v>0</v>
      </c>
      <c r="S450" s="269">
        <f>'Table 4 Asset Cashflows'!W428</f>
        <v>0</v>
      </c>
      <c r="T450" s="453">
        <f>'Table 4 Asset Cashflows'!AD428</f>
        <v>0</v>
      </c>
      <c r="U450" s="269">
        <f>'Table 4 Asset Cashflows'!AA428</f>
        <v>0</v>
      </c>
    </row>
    <row r="451" spans="1:21" x14ac:dyDescent="0.25">
      <c r="A451" s="39">
        <v>411</v>
      </c>
      <c r="B451" s="42">
        <f>(1+_xlfn.XLOOKUP(INT(($A451-1)/12)+1,'ZC Curve'!$B$8:$B$107,'ZC Curve'!R$8:R$107,,0))^(1/12)-1</f>
        <v>0</v>
      </c>
      <c r="C451" s="42">
        <f>(1+_xlfn.XLOOKUP(INT(($A451-1)/12)+1,'ZC Curve'!$B$8:$B$107,'ZC Curve'!S$8:S$107,,0))^(1/12)-1</f>
        <v>0</v>
      </c>
      <c r="D451" s="42">
        <f>(1+_xlfn.XLOOKUP(INT(($A451-1)/12)+1,'ZC Curve'!$B$8:$B$107,'ZC Curve'!T$8:T$107,,0))^(1/12)-1</f>
        <v>0</v>
      </c>
      <c r="E451" s="43">
        <f t="shared" si="13"/>
        <v>1</v>
      </c>
      <c r="F451" s="43">
        <f t="shared" si="13"/>
        <v>1</v>
      </c>
      <c r="G451" s="450">
        <f t="shared" si="13"/>
        <v>1</v>
      </c>
      <c r="H451" s="453">
        <f>'Table 4 Asset Cashflows'!F429</f>
        <v>0</v>
      </c>
      <c r="I451" s="269">
        <f>'Table 4 Asset Cashflows'!C429</f>
        <v>0</v>
      </c>
      <c r="J451" s="453">
        <f>'Table 4 Asset Cashflows'!J429</f>
        <v>0</v>
      </c>
      <c r="K451" s="269">
        <f>'Table 4 Asset Cashflows'!G429</f>
        <v>0</v>
      </c>
      <c r="L451" s="453">
        <f>'Table 4 Asset Cashflows'!N429</f>
        <v>0</v>
      </c>
      <c r="M451" s="269">
        <f>'Table 4 Asset Cashflows'!K429</f>
        <v>0</v>
      </c>
      <c r="N451" s="453">
        <f>'Table 4 Asset Cashflows'!R429</f>
        <v>0</v>
      </c>
      <c r="O451" s="269">
        <f>'Table 4 Asset Cashflows'!O429</f>
        <v>0</v>
      </c>
      <c r="P451" s="453">
        <f>'Table 4 Asset Cashflows'!V429</f>
        <v>0</v>
      </c>
      <c r="Q451" s="269">
        <f>'Table 4 Asset Cashflows'!S429</f>
        <v>0</v>
      </c>
      <c r="R451" s="453">
        <f>'Table 4 Asset Cashflows'!Z429</f>
        <v>0</v>
      </c>
      <c r="S451" s="269">
        <f>'Table 4 Asset Cashflows'!W429</f>
        <v>0</v>
      </c>
      <c r="T451" s="453">
        <f>'Table 4 Asset Cashflows'!AD429</f>
        <v>0</v>
      </c>
      <c r="U451" s="269">
        <f>'Table 4 Asset Cashflows'!AA429</f>
        <v>0</v>
      </c>
    </row>
    <row r="452" spans="1:21" x14ac:dyDescent="0.25">
      <c r="A452" s="39">
        <v>412</v>
      </c>
      <c r="B452" s="42">
        <f>(1+_xlfn.XLOOKUP(INT(($A452-1)/12)+1,'ZC Curve'!$B$8:$B$107,'ZC Curve'!R$8:R$107,,0))^(1/12)-1</f>
        <v>0</v>
      </c>
      <c r="C452" s="42">
        <f>(1+_xlfn.XLOOKUP(INT(($A452-1)/12)+1,'ZC Curve'!$B$8:$B$107,'ZC Curve'!S$8:S$107,,0))^(1/12)-1</f>
        <v>0</v>
      </c>
      <c r="D452" s="42">
        <f>(1+_xlfn.XLOOKUP(INT(($A452-1)/12)+1,'ZC Curve'!$B$8:$B$107,'ZC Curve'!T$8:T$107,,0))^(1/12)-1</f>
        <v>0</v>
      </c>
      <c r="E452" s="43">
        <f t="shared" si="13"/>
        <v>1</v>
      </c>
      <c r="F452" s="43">
        <f t="shared" si="13"/>
        <v>1</v>
      </c>
      <c r="G452" s="450">
        <f t="shared" si="13"/>
        <v>1</v>
      </c>
      <c r="H452" s="453">
        <f>'Table 4 Asset Cashflows'!F430</f>
        <v>0</v>
      </c>
      <c r="I452" s="269">
        <f>'Table 4 Asset Cashflows'!C430</f>
        <v>0</v>
      </c>
      <c r="J452" s="453">
        <f>'Table 4 Asset Cashflows'!J430</f>
        <v>0</v>
      </c>
      <c r="K452" s="269">
        <f>'Table 4 Asset Cashflows'!G430</f>
        <v>0</v>
      </c>
      <c r="L452" s="453">
        <f>'Table 4 Asset Cashflows'!N430</f>
        <v>0</v>
      </c>
      <c r="M452" s="269">
        <f>'Table 4 Asset Cashflows'!K430</f>
        <v>0</v>
      </c>
      <c r="N452" s="453">
        <f>'Table 4 Asset Cashflows'!R430</f>
        <v>0</v>
      </c>
      <c r="O452" s="269">
        <f>'Table 4 Asset Cashflows'!O430</f>
        <v>0</v>
      </c>
      <c r="P452" s="453">
        <f>'Table 4 Asset Cashflows'!V430</f>
        <v>0</v>
      </c>
      <c r="Q452" s="269">
        <f>'Table 4 Asset Cashflows'!S430</f>
        <v>0</v>
      </c>
      <c r="R452" s="453">
        <f>'Table 4 Asset Cashflows'!Z430</f>
        <v>0</v>
      </c>
      <c r="S452" s="269">
        <f>'Table 4 Asset Cashflows'!W430</f>
        <v>0</v>
      </c>
      <c r="T452" s="453">
        <f>'Table 4 Asset Cashflows'!AD430</f>
        <v>0</v>
      </c>
      <c r="U452" s="269">
        <f>'Table 4 Asset Cashflows'!AA430</f>
        <v>0</v>
      </c>
    </row>
    <row r="453" spans="1:21" x14ac:dyDescent="0.25">
      <c r="A453" s="39">
        <v>413</v>
      </c>
      <c r="B453" s="42">
        <f>(1+_xlfn.XLOOKUP(INT(($A453-1)/12)+1,'ZC Curve'!$B$8:$B$107,'ZC Curve'!R$8:R$107,,0))^(1/12)-1</f>
        <v>0</v>
      </c>
      <c r="C453" s="42">
        <f>(1+_xlfn.XLOOKUP(INT(($A453-1)/12)+1,'ZC Curve'!$B$8:$B$107,'ZC Curve'!S$8:S$107,,0))^(1/12)-1</f>
        <v>0</v>
      </c>
      <c r="D453" s="42">
        <f>(1+_xlfn.XLOOKUP(INT(($A453-1)/12)+1,'ZC Curve'!$B$8:$B$107,'ZC Curve'!T$8:T$107,,0))^(1/12)-1</f>
        <v>0</v>
      </c>
      <c r="E453" s="43">
        <f t="shared" si="13"/>
        <v>1</v>
      </c>
      <c r="F453" s="43">
        <f t="shared" si="13"/>
        <v>1</v>
      </c>
      <c r="G453" s="450">
        <f t="shared" si="13"/>
        <v>1</v>
      </c>
      <c r="H453" s="453">
        <f>'Table 4 Asset Cashflows'!F431</f>
        <v>0</v>
      </c>
      <c r="I453" s="269">
        <f>'Table 4 Asset Cashflows'!C431</f>
        <v>0</v>
      </c>
      <c r="J453" s="453">
        <f>'Table 4 Asset Cashflows'!J431</f>
        <v>0</v>
      </c>
      <c r="K453" s="269">
        <f>'Table 4 Asset Cashflows'!G431</f>
        <v>0</v>
      </c>
      <c r="L453" s="453">
        <f>'Table 4 Asset Cashflows'!N431</f>
        <v>0</v>
      </c>
      <c r="M453" s="269">
        <f>'Table 4 Asset Cashflows'!K431</f>
        <v>0</v>
      </c>
      <c r="N453" s="453">
        <f>'Table 4 Asset Cashflows'!R431</f>
        <v>0</v>
      </c>
      <c r="O453" s="269">
        <f>'Table 4 Asset Cashflows'!O431</f>
        <v>0</v>
      </c>
      <c r="P453" s="453">
        <f>'Table 4 Asset Cashflows'!V431</f>
        <v>0</v>
      </c>
      <c r="Q453" s="269">
        <f>'Table 4 Asset Cashflows'!S431</f>
        <v>0</v>
      </c>
      <c r="R453" s="453">
        <f>'Table 4 Asset Cashflows'!Z431</f>
        <v>0</v>
      </c>
      <c r="S453" s="269">
        <f>'Table 4 Asset Cashflows'!W431</f>
        <v>0</v>
      </c>
      <c r="T453" s="453">
        <f>'Table 4 Asset Cashflows'!AD431</f>
        <v>0</v>
      </c>
      <c r="U453" s="269">
        <f>'Table 4 Asset Cashflows'!AA431</f>
        <v>0</v>
      </c>
    </row>
    <row r="454" spans="1:21" x14ac:dyDescent="0.25">
      <c r="A454" s="39">
        <v>414</v>
      </c>
      <c r="B454" s="42">
        <f>(1+_xlfn.XLOOKUP(INT(($A454-1)/12)+1,'ZC Curve'!$B$8:$B$107,'ZC Curve'!R$8:R$107,,0))^(1/12)-1</f>
        <v>0</v>
      </c>
      <c r="C454" s="42">
        <f>(1+_xlfn.XLOOKUP(INT(($A454-1)/12)+1,'ZC Curve'!$B$8:$B$107,'ZC Curve'!S$8:S$107,,0))^(1/12)-1</f>
        <v>0</v>
      </c>
      <c r="D454" s="42">
        <f>(1+_xlfn.XLOOKUP(INT(($A454-1)/12)+1,'ZC Curve'!$B$8:$B$107,'ZC Curve'!T$8:T$107,,0))^(1/12)-1</f>
        <v>0</v>
      </c>
      <c r="E454" s="43">
        <f t="shared" si="13"/>
        <v>1</v>
      </c>
      <c r="F454" s="43">
        <f t="shared" si="13"/>
        <v>1</v>
      </c>
      <c r="G454" s="450">
        <f t="shared" si="13"/>
        <v>1</v>
      </c>
      <c r="H454" s="453">
        <f>'Table 4 Asset Cashflows'!F432</f>
        <v>0</v>
      </c>
      <c r="I454" s="269">
        <f>'Table 4 Asset Cashflows'!C432</f>
        <v>0</v>
      </c>
      <c r="J454" s="453">
        <f>'Table 4 Asset Cashflows'!J432</f>
        <v>0</v>
      </c>
      <c r="K454" s="269">
        <f>'Table 4 Asset Cashflows'!G432</f>
        <v>0</v>
      </c>
      <c r="L454" s="453">
        <f>'Table 4 Asset Cashflows'!N432</f>
        <v>0</v>
      </c>
      <c r="M454" s="269">
        <f>'Table 4 Asset Cashflows'!K432</f>
        <v>0</v>
      </c>
      <c r="N454" s="453">
        <f>'Table 4 Asset Cashflows'!R432</f>
        <v>0</v>
      </c>
      <c r="O454" s="269">
        <f>'Table 4 Asset Cashflows'!O432</f>
        <v>0</v>
      </c>
      <c r="P454" s="453">
        <f>'Table 4 Asset Cashflows'!V432</f>
        <v>0</v>
      </c>
      <c r="Q454" s="269">
        <f>'Table 4 Asset Cashflows'!S432</f>
        <v>0</v>
      </c>
      <c r="R454" s="453">
        <f>'Table 4 Asset Cashflows'!Z432</f>
        <v>0</v>
      </c>
      <c r="S454" s="269">
        <f>'Table 4 Asset Cashflows'!W432</f>
        <v>0</v>
      </c>
      <c r="T454" s="453">
        <f>'Table 4 Asset Cashflows'!AD432</f>
        <v>0</v>
      </c>
      <c r="U454" s="269">
        <f>'Table 4 Asset Cashflows'!AA432</f>
        <v>0</v>
      </c>
    </row>
    <row r="455" spans="1:21" x14ac:dyDescent="0.25">
      <c r="A455" s="39">
        <v>415</v>
      </c>
      <c r="B455" s="42">
        <f>(1+_xlfn.XLOOKUP(INT(($A455-1)/12)+1,'ZC Curve'!$B$8:$B$107,'ZC Curve'!R$8:R$107,,0))^(1/12)-1</f>
        <v>0</v>
      </c>
      <c r="C455" s="42">
        <f>(1+_xlfn.XLOOKUP(INT(($A455-1)/12)+1,'ZC Curve'!$B$8:$B$107,'ZC Curve'!S$8:S$107,,0))^(1/12)-1</f>
        <v>0</v>
      </c>
      <c r="D455" s="42">
        <f>(1+_xlfn.XLOOKUP(INT(($A455-1)/12)+1,'ZC Curve'!$B$8:$B$107,'ZC Curve'!T$8:T$107,,0))^(1/12)-1</f>
        <v>0</v>
      </c>
      <c r="E455" s="43">
        <f t="shared" si="13"/>
        <v>1</v>
      </c>
      <c r="F455" s="43">
        <f t="shared" si="13"/>
        <v>1</v>
      </c>
      <c r="G455" s="450">
        <f t="shared" si="13"/>
        <v>1</v>
      </c>
      <c r="H455" s="453">
        <f>'Table 4 Asset Cashflows'!F433</f>
        <v>0</v>
      </c>
      <c r="I455" s="269">
        <f>'Table 4 Asset Cashflows'!C433</f>
        <v>0</v>
      </c>
      <c r="J455" s="453">
        <f>'Table 4 Asset Cashflows'!J433</f>
        <v>0</v>
      </c>
      <c r="K455" s="269">
        <f>'Table 4 Asset Cashflows'!G433</f>
        <v>0</v>
      </c>
      <c r="L455" s="453">
        <f>'Table 4 Asset Cashflows'!N433</f>
        <v>0</v>
      </c>
      <c r="M455" s="269">
        <f>'Table 4 Asset Cashflows'!K433</f>
        <v>0</v>
      </c>
      <c r="N455" s="453">
        <f>'Table 4 Asset Cashflows'!R433</f>
        <v>0</v>
      </c>
      <c r="O455" s="269">
        <f>'Table 4 Asset Cashflows'!O433</f>
        <v>0</v>
      </c>
      <c r="P455" s="453">
        <f>'Table 4 Asset Cashflows'!V433</f>
        <v>0</v>
      </c>
      <c r="Q455" s="269">
        <f>'Table 4 Asset Cashflows'!S433</f>
        <v>0</v>
      </c>
      <c r="R455" s="453">
        <f>'Table 4 Asset Cashflows'!Z433</f>
        <v>0</v>
      </c>
      <c r="S455" s="269">
        <f>'Table 4 Asset Cashflows'!W433</f>
        <v>0</v>
      </c>
      <c r="T455" s="453">
        <f>'Table 4 Asset Cashflows'!AD433</f>
        <v>0</v>
      </c>
      <c r="U455" s="269">
        <f>'Table 4 Asset Cashflows'!AA433</f>
        <v>0</v>
      </c>
    </row>
    <row r="456" spans="1:21" x14ac:dyDescent="0.25">
      <c r="A456" s="39">
        <v>416</v>
      </c>
      <c r="B456" s="42">
        <f>(1+_xlfn.XLOOKUP(INT(($A456-1)/12)+1,'ZC Curve'!$B$8:$B$107,'ZC Curve'!R$8:R$107,,0))^(1/12)-1</f>
        <v>0</v>
      </c>
      <c r="C456" s="42">
        <f>(1+_xlfn.XLOOKUP(INT(($A456-1)/12)+1,'ZC Curve'!$B$8:$B$107,'ZC Curve'!S$8:S$107,,0))^(1/12)-1</f>
        <v>0</v>
      </c>
      <c r="D456" s="42">
        <f>(1+_xlfn.XLOOKUP(INT(($A456-1)/12)+1,'ZC Curve'!$B$8:$B$107,'ZC Curve'!T$8:T$107,,0))^(1/12)-1</f>
        <v>0</v>
      </c>
      <c r="E456" s="43">
        <f t="shared" si="13"/>
        <v>1</v>
      </c>
      <c r="F456" s="43">
        <f t="shared" si="13"/>
        <v>1</v>
      </c>
      <c r="G456" s="450">
        <f t="shared" si="13"/>
        <v>1</v>
      </c>
      <c r="H456" s="453">
        <f>'Table 4 Asset Cashflows'!F434</f>
        <v>0</v>
      </c>
      <c r="I456" s="269">
        <f>'Table 4 Asset Cashflows'!C434</f>
        <v>0</v>
      </c>
      <c r="J456" s="453">
        <f>'Table 4 Asset Cashflows'!J434</f>
        <v>0</v>
      </c>
      <c r="K456" s="269">
        <f>'Table 4 Asset Cashflows'!G434</f>
        <v>0</v>
      </c>
      <c r="L456" s="453">
        <f>'Table 4 Asset Cashflows'!N434</f>
        <v>0</v>
      </c>
      <c r="M456" s="269">
        <f>'Table 4 Asset Cashflows'!K434</f>
        <v>0</v>
      </c>
      <c r="N456" s="453">
        <f>'Table 4 Asset Cashflows'!R434</f>
        <v>0</v>
      </c>
      <c r="O456" s="269">
        <f>'Table 4 Asset Cashflows'!O434</f>
        <v>0</v>
      </c>
      <c r="P456" s="453">
        <f>'Table 4 Asset Cashflows'!V434</f>
        <v>0</v>
      </c>
      <c r="Q456" s="269">
        <f>'Table 4 Asset Cashflows'!S434</f>
        <v>0</v>
      </c>
      <c r="R456" s="453">
        <f>'Table 4 Asset Cashflows'!Z434</f>
        <v>0</v>
      </c>
      <c r="S456" s="269">
        <f>'Table 4 Asset Cashflows'!W434</f>
        <v>0</v>
      </c>
      <c r="T456" s="453">
        <f>'Table 4 Asset Cashflows'!AD434</f>
        <v>0</v>
      </c>
      <c r="U456" s="269">
        <f>'Table 4 Asset Cashflows'!AA434</f>
        <v>0</v>
      </c>
    </row>
    <row r="457" spans="1:21" x14ac:dyDescent="0.25">
      <c r="A457" s="39">
        <v>417</v>
      </c>
      <c r="B457" s="42">
        <f>(1+_xlfn.XLOOKUP(INT(($A457-1)/12)+1,'ZC Curve'!$B$8:$B$107,'ZC Curve'!R$8:R$107,,0))^(1/12)-1</f>
        <v>0</v>
      </c>
      <c r="C457" s="42">
        <f>(1+_xlfn.XLOOKUP(INT(($A457-1)/12)+1,'ZC Curve'!$B$8:$B$107,'ZC Curve'!S$8:S$107,,0))^(1/12)-1</f>
        <v>0</v>
      </c>
      <c r="D457" s="42">
        <f>(1+_xlfn.XLOOKUP(INT(($A457-1)/12)+1,'ZC Curve'!$B$8:$B$107,'ZC Curve'!T$8:T$107,,0))^(1/12)-1</f>
        <v>0</v>
      </c>
      <c r="E457" s="43">
        <f t="shared" si="13"/>
        <v>1</v>
      </c>
      <c r="F457" s="43">
        <f t="shared" si="13"/>
        <v>1</v>
      </c>
      <c r="G457" s="450">
        <f t="shared" si="13"/>
        <v>1</v>
      </c>
      <c r="H457" s="453">
        <f>'Table 4 Asset Cashflows'!F435</f>
        <v>0</v>
      </c>
      <c r="I457" s="269">
        <f>'Table 4 Asset Cashflows'!C435</f>
        <v>0</v>
      </c>
      <c r="J457" s="453">
        <f>'Table 4 Asset Cashflows'!J435</f>
        <v>0</v>
      </c>
      <c r="K457" s="269">
        <f>'Table 4 Asset Cashflows'!G435</f>
        <v>0</v>
      </c>
      <c r="L457" s="453">
        <f>'Table 4 Asset Cashflows'!N435</f>
        <v>0</v>
      </c>
      <c r="M457" s="269">
        <f>'Table 4 Asset Cashflows'!K435</f>
        <v>0</v>
      </c>
      <c r="N457" s="453">
        <f>'Table 4 Asset Cashflows'!R435</f>
        <v>0</v>
      </c>
      <c r="O457" s="269">
        <f>'Table 4 Asset Cashflows'!O435</f>
        <v>0</v>
      </c>
      <c r="P457" s="453">
        <f>'Table 4 Asset Cashflows'!V435</f>
        <v>0</v>
      </c>
      <c r="Q457" s="269">
        <f>'Table 4 Asset Cashflows'!S435</f>
        <v>0</v>
      </c>
      <c r="R457" s="453">
        <f>'Table 4 Asset Cashflows'!Z435</f>
        <v>0</v>
      </c>
      <c r="S457" s="269">
        <f>'Table 4 Asset Cashflows'!W435</f>
        <v>0</v>
      </c>
      <c r="T457" s="453">
        <f>'Table 4 Asset Cashflows'!AD435</f>
        <v>0</v>
      </c>
      <c r="U457" s="269">
        <f>'Table 4 Asset Cashflows'!AA435</f>
        <v>0</v>
      </c>
    </row>
    <row r="458" spans="1:21" x14ac:dyDescent="0.25">
      <c r="A458" s="39">
        <v>418</v>
      </c>
      <c r="B458" s="42">
        <f>(1+_xlfn.XLOOKUP(INT(($A458-1)/12)+1,'ZC Curve'!$B$8:$B$107,'ZC Curve'!R$8:R$107,,0))^(1/12)-1</f>
        <v>0</v>
      </c>
      <c r="C458" s="42">
        <f>(1+_xlfn.XLOOKUP(INT(($A458-1)/12)+1,'ZC Curve'!$B$8:$B$107,'ZC Curve'!S$8:S$107,,0))^(1/12)-1</f>
        <v>0</v>
      </c>
      <c r="D458" s="42">
        <f>(1+_xlfn.XLOOKUP(INT(($A458-1)/12)+1,'ZC Curve'!$B$8:$B$107,'ZC Curve'!T$8:T$107,,0))^(1/12)-1</f>
        <v>0</v>
      </c>
      <c r="E458" s="43">
        <f t="shared" si="13"/>
        <v>1</v>
      </c>
      <c r="F458" s="43">
        <f t="shared" si="13"/>
        <v>1</v>
      </c>
      <c r="G458" s="450">
        <f t="shared" si="13"/>
        <v>1</v>
      </c>
      <c r="H458" s="453">
        <f>'Table 4 Asset Cashflows'!F436</f>
        <v>0</v>
      </c>
      <c r="I458" s="269">
        <f>'Table 4 Asset Cashflows'!C436</f>
        <v>0</v>
      </c>
      <c r="J458" s="453">
        <f>'Table 4 Asset Cashflows'!J436</f>
        <v>0</v>
      </c>
      <c r="K458" s="269">
        <f>'Table 4 Asset Cashflows'!G436</f>
        <v>0</v>
      </c>
      <c r="L458" s="453">
        <f>'Table 4 Asset Cashflows'!N436</f>
        <v>0</v>
      </c>
      <c r="M458" s="269">
        <f>'Table 4 Asset Cashflows'!K436</f>
        <v>0</v>
      </c>
      <c r="N458" s="453">
        <f>'Table 4 Asset Cashflows'!R436</f>
        <v>0</v>
      </c>
      <c r="O458" s="269">
        <f>'Table 4 Asset Cashflows'!O436</f>
        <v>0</v>
      </c>
      <c r="P458" s="453">
        <f>'Table 4 Asset Cashflows'!V436</f>
        <v>0</v>
      </c>
      <c r="Q458" s="269">
        <f>'Table 4 Asset Cashflows'!S436</f>
        <v>0</v>
      </c>
      <c r="R458" s="453">
        <f>'Table 4 Asset Cashflows'!Z436</f>
        <v>0</v>
      </c>
      <c r="S458" s="269">
        <f>'Table 4 Asset Cashflows'!W436</f>
        <v>0</v>
      </c>
      <c r="T458" s="453">
        <f>'Table 4 Asset Cashflows'!AD436</f>
        <v>0</v>
      </c>
      <c r="U458" s="269">
        <f>'Table 4 Asset Cashflows'!AA436</f>
        <v>0</v>
      </c>
    </row>
    <row r="459" spans="1:21" x14ac:dyDescent="0.25">
      <c r="A459" s="39">
        <v>419</v>
      </c>
      <c r="B459" s="42">
        <f>(1+_xlfn.XLOOKUP(INT(($A459-1)/12)+1,'ZC Curve'!$B$8:$B$107,'ZC Curve'!R$8:R$107,,0))^(1/12)-1</f>
        <v>0</v>
      </c>
      <c r="C459" s="42">
        <f>(1+_xlfn.XLOOKUP(INT(($A459-1)/12)+1,'ZC Curve'!$B$8:$B$107,'ZC Curve'!S$8:S$107,,0))^(1/12)-1</f>
        <v>0</v>
      </c>
      <c r="D459" s="42">
        <f>(1+_xlfn.XLOOKUP(INT(($A459-1)/12)+1,'ZC Curve'!$B$8:$B$107,'ZC Curve'!T$8:T$107,,0))^(1/12)-1</f>
        <v>0</v>
      </c>
      <c r="E459" s="43">
        <f t="shared" si="13"/>
        <v>1</v>
      </c>
      <c r="F459" s="43">
        <f t="shared" si="13"/>
        <v>1</v>
      </c>
      <c r="G459" s="450">
        <f t="shared" si="13"/>
        <v>1</v>
      </c>
      <c r="H459" s="453">
        <f>'Table 4 Asset Cashflows'!F437</f>
        <v>0</v>
      </c>
      <c r="I459" s="269">
        <f>'Table 4 Asset Cashflows'!C437</f>
        <v>0</v>
      </c>
      <c r="J459" s="453">
        <f>'Table 4 Asset Cashflows'!J437</f>
        <v>0</v>
      </c>
      <c r="K459" s="269">
        <f>'Table 4 Asset Cashflows'!G437</f>
        <v>0</v>
      </c>
      <c r="L459" s="453">
        <f>'Table 4 Asset Cashflows'!N437</f>
        <v>0</v>
      </c>
      <c r="M459" s="269">
        <f>'Table 4 Asset Cashflows'!K437</f>
        <v>0</v>
      </c>
      <c r="N459" s="453">
        <f>'Table 4 Asset Cashflows'!R437</f>
        <v>0</v>
      </c>
      <c r="O459" s="269">
        <f>'Table 4 Asset Cashflows'!O437</f>
        <v>0</v>
      </c>
      <c r="P459" s="453">
        <f>'Table 4 Asset Cashflows'!V437</f>
        <v>0</v>
      </c>
      <c r="Q459" s="269">
        <f>'Table 4 Asset Cashflows'!S437</f>
        <v>0</v>
      </c>
      <c r="R459" s="453">
        <f>'Table 4 Asset Cashflows'!Z437</f>
        <v>0</v>
      </c>
      <c r="S459" s="269">
        <f>'Table 4 Asset Cashflows'!W437</f>
        <v>0</v>
      </c>
      <c r="T459" s="453">
        <f>'Table 4 Asset Cashflows'!AD437</f>
        <v>0</v>
      </c>
      <c r="U459" s="269">
        <f>'Table 4 Asset Cashflows'!AA437</f>
        <v>0</v>
      </c>
    </row>
    <row r="460" spans="1:21" x14ac:dyDescent="0.25">
      <c r="A460" s="39">
        <v>420</v>
      </c>
      <c r="B460" s="42">
        <f>(1+_xlfn.XLOOKUP(INT(($A460-1)/12)+1,'ZC Curve'!$B$8:$B$107,'ZC Curve'!R$8:R$107,,0))^(1/12)-1</f>
        <v>0</v>
      </c>
      <c r="C460" s="42">
        <f>(1+_xlfn.XLOOKUP(INT(($A460-1)/12)+1,'ZC Curve'!$B$8:$B$107,'ZC Curve'!S$8:S$107,,0))^(1/12)-1</f>
        <v>0</v>
      </c>
      <c r="D460" s="42">
        <f>(1+_xlfn.XLOOKUP(INT(($A460-1)/12)+1,'ZC Curve'!$B$8:$B$107,'ZC Curve'!T$8:T$107,,0))^(1/12)-1</f>
        <v>0</v>
      </c>
      <c r="E460" s="43">
        <f t="shared" si="13"/>
        <v>1</v>
      </c>
      <c r="F460" s="43">
        <f t="shared" si="13"/>
        <v>1</v>
      </c>
      <c r="G460" s="450">
        <f t="shared" si="13"/>
        <v>1</v>
      </c>
      <c r="H460" s="453">
        <f>'Table 4 Asset Cashflows'!F438</f>
        <v>0</v>
      </c>
      <c r="I460" s="269">
        <f>'Table 4 Asset Cashflows'!C438</f>
        <v>0</v>
      </c>
      <c r="J460" s="453">
        <f>'Table 4 Asset Cashflows'!J438</f>
        <v>0</v>
      </c>
      <c r="K460" s="269">
        <f>'Table 4 Asset Cashflows'!G438</f>
        <v>0</v>
      </c>
      <c r="L460" s="453">
        <f>'Table 4 Asset Cashflows'!N438</f>
        <v>0</v>
      </c>
      <c r="M460" s="269">
        <f>'Table 4 Asset Cashflows'!K438</f>
        <v>0</v>
      </c>
      <c r="N460" s="453">
        <f>'Table 4 Asset Cashflows'!R438</f>
        <v>0</v>
      </c>
      <c r="O460" s="269">
        <f>'Table 4 Asset Cashflows'!O438</f>
        <v>0</v>
      </c>
      <c r="P460" s="453">
        <f>'Table 4 Asset Cashflows'!V438</f>
        <v>0</v>
      </c>
      <c r="Q460" s="269">
        <f>'Table 4 Asset Cashflows'!S438</f>
        <v>0</v>
      </c>
      <c r="R460" s="453">
        <f>'Table 4 Asset Cashflows'!Z438</f>
        <v>0</v>
      </c>
      <c r="S460" s="269">
        <f>'Table 4 Asset Cashflows'!W438</f>
        <v>0</v>
      </c>
      <c r="T460" s="453">
        <f>'Table 4 Asset Cashflows'!AD438</f>
        <v>0</v>
      </c>
      <c r="U460" s="269">
        <f>'Table 4 Asset Cashflows'!AA438</f>
        <v>0</v>
      </c>
    </row>
    <row r="461" spans="1:21" x14ac:dyDescent="0.25">
      <c r="A461" s="39">
        <v>421</v>
      </c>
      <c r="B461" s="42">
        <f>(1+_xlfn.XLOOKUP(INT(($A461-1)/12)+1,'ZC Curve'!$B$8:$B$107,'ZC Curve'!R$8:R$107,,0))^(1/12)-1</f>
        <v>0</v>
      </c>
      <c r="C461" s="42">
        <f>(1+_xlfn.XLOOKUP(INT(($A461-1)/12)+1,'ZC Curve'!$B$8:$B$107,'ZC Curve'!S$8:S$107,,0))^(1/12)-1</f>
        <v>0</v>
      </c>
      <c r="D461" s="42">
        <f>(1+_xlfn.XLOOKUP(INT(($A461-1)/12)+1,'ZC Curve'!$B$8:$B$107,'ZC Curve'!T$8:T$107,,0))^(1/12)-1</f>
        <v>0</v>
      </c>
      <c r="E461" s="43">
        <f t="shared" si="13"/>
        <v>1</v>
      </c>
      <c r="F461" s="43">
        <f t="shared" si="13"/>
        <v>1</v>
      </c>
      <c r="G461" s="450">
        <f t="shared" si="13"/>
        <v>1</v>
      </c>
      <c r="H461" s="453">
        <f>'Table 4 Asset Cashflows'!F439</f>
        <v>0</v>
      </c>
      <c r="I461" s="269">
        <f>'Table 4 Asset Cashflows'!C439</f>
        <v>0</v>
      </c>
      <c r="J461" s="453">
        <f>'Table 4 Asset Cashflows'!J439</f>
        <v>0</v>
      </c>
      <c r="K461" s="269">
        <f>'Table 4 Asset Cashflows'!G439</f>
        <v>0</v>
      </c>
      <c r="L461" s="453">
        <f>'Table 4 Asset Cashflows'!N439</f>
        <v>0</v>
      </c>
      <c r="M461" s="269">
        <f>'Table 4 Asset Cashflows'!K439</f>
        <v>0</v>
      </c>
      <c r="N461" s="453">
        <f>'Table 4 Asset Cashflows'!R439</f>
        <v>0</v>
      </c>
      <c r="O461" s="269">
        <f>'Table 4 Asset Cashflows'!O439</f>
        <v>0</v>
      </c>
      <c r="P461" s="453">
        <f>'Table 4 Asset Cashflows'!V439</f>
        <v>0</v>
      </c>
      <c r="Q461" s="269">
        <f>'Table 4 Asset Cashflows'!S439</f>
        <v>0</v>
      </c>
      <c r="R461" s="453">
        <f>'Table 4 Asset Cashflows'!Z439</f>
        <v>0</v>
      </c>
      <c r="S461" s="269">
        <f>'Table 4 Asset Cashflows'!W439</f>
        <v>0</v>
      </c>
      <c r="T461" s="453">
        <f>'Table 4 Asset Cashflows'!AD439</f>
        <v>0</v>
      </c>
      <c r="U461" s="269">
        <f>'Table 4 Asset Cashflows'!AA439</f>
        <v>0</v>
      </c>
    </row>
    <row r="462" spans="1:21" x14ac:dyDescent="0.25">
      <c r="A462" s="39">
        <v>422</v>
      </c>
      <c r="B462" s="42">
        <f>(1+_xlfn.XLOOKUP(INT(($A462-1)/12)+1,'ZC Curve'!$B$8:$B$107,'ZC Curve'!R$8:R$107,,0))^(1/12)-1</f>
        <v>0</v>
      </c>
      <c r="C462" s="42">
        <f>(1+_xlfn.XLOOKUP(INT(($A462-1)/12)+1,'ZC Curve'!$B$8:$B$107,'ZC Curve'!S$8:S$107,,0))^(1/12)-1</f>
        <v>0</v>
      </c>
      <c r="D462" s="42">
        <f>(1+_xlfn.XLOOKUP(INT(($A462-1)/12)+1,'ZC Curve'!$B$8:$B$107,'ZC Curve'!T$8:T$107,,0))^(1/12)-1</f>
        <v>0</v>
      </c>
      <c r="E462" s="43">
        <f t="shared" si="13"/>
        <v>1</v>
      </c>
      <c r="F462" s="43">
        <f t="shared" si="13"/>
        <v>1</v>
      </c>
      <c r="G462" s="450">
        <f t="shared" si="13"/>
        <v>1</v>
      </c>
      <c r="H462" s="453">
        <f>'Table 4 Asset Cashflows'!F440</f>
        <v>0</v>
      </c>
      <c r="I462" s="269">
        <f>'Table 4 Asset Cashflows'!C440</f>
        <v>0</v>
      </c>
      <c r="J462" s="453">
        <f>'Table 4 Asset Cashflows'!J440</f>
        <v>0</v>
      </c>
      <c r="K462" s="269">
        <f>'Table 4 Asset Cashflows'!G440</f>
        <v>0</v>
      </c>
      <c r="L462" s="453">
        <f>'Table 4 Asset Cashflows'!N440</f>
        <v>0</v>
      </c>
      <c r="M462" s="269">
        <f>'Table 4 Asset Cashflows'!K440</f>
        <v>0</v>
      </c>
      <c r="N462" s="453">
        <f>'Table 4 Asset Cashflows'!R440</f>
        <v>0</v>
      </c>
      <c r="O462" s="269">
        <f>'Table 4 Asset Cashflows'!O440</f>
        <v>0</v>
      </c>
      <c r="P462" s="453">
        <f>'Table 4 Asset Cashflows'!V440</f>
        <v>0</v>
      </c>
      <c r="Q462" s="269">
        <f>'Table 4 Asset Cashflows'!S440</f>
        <v>0</v>
      </c>
      <c r="R462" s="453">
        <f>'Table 4 Asset Cashflows'!Z440</f>
        <v>0</v>
      </c>
      <c r="S462" s="269">
        <f>'Table 4 Asset Cashflows'!W440</f>
        <v>0</v>
      </c>
      <c r="T462" s="453">
        <f>'Table 4 Asset Cashflows'!AD440</f>
        <v>0</v>
      </c>
      <c r="U462" s="269">
        <f>'Table 4 Asset Cashflows'!AA440</f>
        <v>0</v>
      </c>
    </row>
    <row r="463" spans="1:21" x14ac:dyDescent="0.25">
      <c r="A463" s="39">
        <v>423</v>
      </c>
      <c r="B463" s="42">
        <f>(1+_xlfn.XLOOKUP(INT(($A463-1)/12)+1,'ZC Curve'!$B$8:$B$107,'ZC Curve'!R$8:R$107,,0))^(1/12)-1</f>
        <v>0</v>
      </c>
      <c r="C463" s="42">
        <f>(1+_xlfn.XLOOKUP(INT(($A463-1)/12)+1,'ZC Curve'!$B$8:$B$107,'ZC Curve'!S$8:S$107,,0))^(1/12)-1</f>
        <v>0</v>
      </c>
      <c r="D463" s="42">
        <f>(1+_xlfn.XLOOKUP(INT(($A463-1)/12)+1,'ZC Curve'!$B$8:$B$107,'ZC Curve'!T$8:T$107,,0))^(1/12)-1</f>
        <v>0</v>
      </c>
      <c r="E463" s="43">
        <f t="shared" si="13"/>
        <v>1</v>
      </c>
      <c r="F463" s="43">
        <f t="shared" si="13"/>
        <v>1</v>
      </c>
      <c r="G463" s="450">
        <f t="shared" si="13"/>
        <v>1</v>
      </c>
      <c r="H463" s="453">
        <f>'Table 4 Asset Cashflows'!F441</f>
        <v>0</v>
      </c>
      <c r="I463" s="269">
        <f>'Table 4 Asset Cashflows'!C441</f>
        <v>0</v>
      </c>
      <c r="J463" s="453">
        <f>'Table 4 Asset Cashflows'!J441</f>
        <v>0</v>
      </c>
      <c r="K463" s="269">
        <f>'Table 4 Asset Cashflows'!G441</f>
        <v>0</v>
      </c>
      <c r="L463" s="453">
        <f>'Table 4 Asset Cashflows'!N441</f>
        <v>0</v>
      </c>
      <c r="M463" s="269">
        <f>'Table 4 Asset Cashflows'!K441</f>
        <v>0</v>
      </c>
      <c r="N463" s="453">
        <f>'Table 4 Asset Cashflows'!R441</f>
        <v>0</v>
      </c>
      <c r="O463" s="269">
        <f>'Table 4 Asset Cashflows'!O441</f>
        <v>0</v>
      </c>
      <c r="P463" s="453">
        <f>'Table 4 Asset Cashflows'!V441</f>
        <v>0</v>
      </c>
      <c r="Q463" s="269">
        <f>'Table 4 Asset Cashflows'!S441</f>
        <v>0</v>
      </c>
      <c r="R463" s="453">
        <f>'Table 4 Asset Cashflows'!Z441</f>
        <v>0</v>
      </c>
      <c r="S463" s="269">
        <f>'Table 4 Asset Cashflows'!W441</f>
        <v>0</v>
      </c>
      <c r="T463" s="453">
        <f>'Table 4 Asset Cashflows'!AD441</f>
        <v>0</v>
      </c>
      <c r="U463" s="269">
        <f>'Table 4 Asset Cashflows'!AA441</f>
        <v>0</v>
      </c>
    </row>
    <row r="464" spans="1:21" x14ac:dyDescent="0.25">
      <c r="A464" s="39">
        <v>424</v>
      </c>
      <c r="B464" s="42">
        <f>(1+_xlfn.XLOOKUP(INT(($A464-1)/12)+1,'ZC Curve'!$B$8:$B$107,'ZC Curve'!R$8:R$107,,0))^(1/12)-1</f>
        <v>0</v>
      </c>
      <c r="C464" s="42">
        <f>(1+_xlfn.XLOOKUP(INT(($A464-1)/12)+1,'ZC Curve'!$B$8:$B$107,'ZC Curve'!S$8:S$107,,0))^(1/12)-1</f>
        <v>0</v>
      </c>
      <c r="D464" s="42">
        <f>(1+_xlfn.XLOOKUP(INT(($A464-1)/12)+1,'ZC Curve'!$B$8:$B$107,'ZC Curve'!T$8:T$107,,0))^(1/12)-1</f>
        <v>0</v>
      </c>
      <c r="E464" s="43">
        <f t="shared" si="13"/>
        <v>1</v>
      </c>
      <c r="F464" s="43">
        <f t="shared" si="13"/>
        <v>1</v>
      </c>
      <c r="G464" s="450">
        <f t="shared" si="13"/>
        <v>1</v>
      </c>
      <c r="H464" s="453">
        <f>'Table 4 Asset Cashflows'!F442</f>
        <v>0</v>
      </c>
      <c r="I464" s="269">
        <f>'Table 4 Asset Cashflows'!C442</f>
        <v>0</v>
      </c>
      <c r="J464" s="453">
        <f>'Table 4 Asset Cashflows'!J442</f>
        <v>0</v>
      </c>
      <c r="K464" s="269">
        <f>'Table 4 Asset Cashflows'!G442</f>
        <v>0</v>
      </c>
      <c r="L464" s="453">
        <f>'Table 4 Asset Cashflows'!N442</f>
        <v>0</v>
      </c>
      <c r="M464" s="269">
        <f>'Table 4 Asset Cashflows'!K442</f>
        <v>0</v>
      </c>
      <c r="N464" s="453">
        <f>'Table 4 Asset Cashflows'!R442</f>
        <v>0</v>
      </c>
      <c r="O464" s="269">
        <f>'Table 4 Asset Cashflows'!O442</f>
        <v>0</v>
      </c>
      <c r="P464" s="453">
        <f>'Table 4 Asset Cashflows'!V442</f>
        <v>0</v>
      </c>
      <c r="Q464" s="269">
        <f>'Table 4 Asset Cashflows'!S442</f>
        <v>0</v>
      </c>
      <c r="R464" s="453">
        <f>'Table 4 Asset Cashflows'!Z442</f>
        <v>0</v>
      </c>
      <c r="S464" s="269">
        <f>'Table 4 Asset Cashflows'!W442</f>
        <v>0</v>
      </c>
      <c r="T464" s="453">
        <f>'Table 4 Asset Cashflows'!AD442</f>
        <v>0</v>
      </c>
      <c r="U464" s="269">
        <f>'Table 4 Asset Cashflows'!AA442</f>
        <v>0</v>
      </c>
    </row>
    <row r="465" spans="1:21" x14ac:dyDescent="0.25">
      <c r="A465" s="39">
        <v>425</v>
      </c>
      <c r="B465" s="42">
        <f>(1+_xlfn.XLOOKUP(INT(($A465-1)/12)+1,'ZC Curve'!$B$8:$B$107,'ZC Curve'!R$8:R$107,,0))^(1/12)-1</f>
        <v>0</v>
      </c>
      <c r="C465" s="42">
        <f>(1+_xlfn.XLOOKUP(INT(($A465-1)/12)+1,'ZC Curve'!$B$8:$B$107,'ZC Curve'!S$8:S$107,,0))^(1/12)-1</f>
        <v>0</v>
      </c>
      <c r="D465" s="42">
        <f>(1+_xlfn.XLOOKUP(INT(($A465-1)/12)+1,'ZC Curve'!$B$8:$B$107,'ZC Curve'!T$8:T$107,,0))^(1/12)-1</f>
        <v>0</v>
      </c>
      <c r="E465" s="43">
        <f t="shared" si="13"/>
        <v>1</v>
      </c>
      <c r="F465" s="43">
        <f t="shared" si="13"/>
        <v>1</v>
      </c>
      <c r="G465" s="450">
        <f t="shared" si="13"/>
        <v>1</v>
      </c>
      <c r="H465" s="453">
        <f>'Table 4 Asset Cashflows'!F443</f>
        <v>0</v>
      </c>
      <c r="I465" s="269">
        <f>'Table 4 Asset Cashflows'!C443</f>
        <v>0</v>
      </c>
      <c r="J465" s="453">
        <f>'Table 4 Asset Cashflows'!J443</f>
        <v>0</v>
      </c>
      <c r="K465" s="269">
        <f>'Table 4 Asset Cashflows'!G443</f>
        <v>0</v>
      </c>
      <c r="L465" s="453">
        <f>'Table 4 Asset Cashflows'!N443</f>
        <v>0</v>
      </c>
      <c r="M465" s="269">
        <f>'Table 4 Asset Cashflows'!K443</f>
        <v>0</v>
      </c>
      <c r="N465" s="453">
        <f>'Table 4 Asset Cashflows'!R443</f>
        <v>0</v>
      </c>
      <c r="O465" s="269">
        <f>'Table 4 Asset Cashflows'!O443</f>
        <v>0</v>
      </c>
      <c r="P465" s="453">
        <f>'Table 4 Asset Cashflows'!V443</f>
        <v>0</v>
      </c>
      <c r="Q465" s="269">
        <f>'Table 4 Asset Cashflows'!S443</f>
        <v>0</v>
      </c>
      <c r="R465" s="453">
        <f>'Table 4 Asset Cashflows'!Z443</f>
        <v>0</v>
      </c>
      <c r="S465" s="269">
        <f>'Table 4 Asset Cashflows'!W443</f>
        <v>0</v>
      </c>
      <c r="T465" s="453">
        <f>'Table 4 Asset Cashflows'!AD443</f>
        <v>0</v>
      </c>
      <c r="U465" s="269">
        <f>'Table 4 Asset Cashflows'!AA443</f>
        <v>0</v>
      </c>
    </row>
    <row r="466" spans="1:21" x14ac:dyDescent="0.25">
      <c r="A466" s="39">
        <v>426</v>
      </c>
      <c r="B466" s="42">
        <f>(1+_xlfn.XLOOKUP(INT(($A466-1)/12)+1,'ZC Curve'!$B$8:$B$107,'ZC Curve'!R$8:R$107,,0))^(1/12)-1</f>
        <v>0</v>
      </c>
      <c r="C466" s="42">
        <f>(1+_xlfn.XLOOKUP(INT(($A466-1)/12)+1,'ZC Curve'!$B$8:$B$107,'ZC Curve'!S$8:S$107,,0))^(1/12)-1</f>
        <v>0</v>
      </c>
      <c r="D466" s="42">
        <f>(1+_xlfn.XLOOKUP(INT(($A466-1)/12)+1,'ZC Curve'!$B$8:$B$107,'ZC Curve'!T$8:T$107,,0))^(1/12)-1</f>
        <v>0</v>
      </c>
      <c r="E466" s="43">
        <f t="shared" si="13"/>
        <v>1</v>
      </c>
      <c r="F466" s="43">
        <f t="shared" si="13"/>
        <v>1</v>
      </c>
      <c r="G466" s="450">
        <f t="shared" si="13"/>
        <v>1</v>
      </c>
      <c r="H466" s="453">
        <f>'Table 4 Asset Cashflows'!F444</f>
        <v>0</v>
      </c>
      <c r="I466" s="269">
        <f>'Table 4 Asset Cashflows'!C444</f>
        <v>0</v>
      </c>
      <c r="J466" s="453">
        <f>'Table 4 Asset Cashflows'!J444</f>
        <v>0</v>
      </c>
      <c r="K466" s="269">
        <f>'Table 4 Asset Cashflows'!G444</f>
        <v>0</v>
      </c>
      <c r="L466" s="453">
        <f>'Table 4 Asset Cashflows'!N444</f>
        <v>0</v>
      </c>
      <c r="M466" s="269">
        <f>'Table 4 Asset Cashflows'!K444</f>
        <v>0</v>
      </c>
      <c r="N466" s="453">
        <f>'Table 4 Asset Cashflows'!R444</f>
        <v>0</v>
      </c>
      <c r="O466" s="269">
        <f>'Table 4 Asset Cashflows'!O444</f>
        <v>0</v>
      </c>
      <c r="P466" s="453">
        <f>'Table 4 Asset Cashflows'!V444</f>
        <v>0</v>
      </c>
      <c r="Q466" s="269">
        <f>'Table 4 Asset Cashflows'!S444</f>
        <v>0</v>
      </c>
      <c r="R466" s="453">
        <f>'Table 4 Asset Cashflows'!Z444</f>
        <v>0</v>
      </c>
      <c r="S466" s="269">
        <f>'Table 4 Asset Cashflows'!W444</f>
        <v>0</v>
      </c>
      <c r="T466" s="453">
        <f>'Table 4 Asset Cashflows'!AD444</f>
        <v>0</v>
      </c>
      <c r="U466" s="269">
        <f>'Table 4 Asset Cashflows'!AA444</f>
        <v>0</v>
      </c>
    </row>
    <row r="467" spans="1:21" x14ac:dyDescent="0.25">
      <c r="A467" s="39">
        <v>427</v>
      </c>
      <c r="B467" s="42">
        <f>(1+_xlfn.XLOOKUP(INT(($A467-1)/12)+1,'ZC Curve'!$B$8:$B$107,'ZC Curve'!R$8:R$107,,0))^(1/12)-1</f>
        <v>0</v>
      </c>
      <c r="C467" s="42">
        <f>(1+_xlfn.XLOOKUP(INT(($A467-1)/12)+1,'ZC Curve'!$B$8:$B$107,'ZC Curve'!S$8:S$107,,0))^(1/12)-1</f>
        <v>0</v>
      </c>
      <c r="D467" s="42">
        <f>(1+_xlfn.XLOOKUP(INT(($A467-1)/12)+1,'ZC Curve'!$B$8:$B$107,'ZC Curve'!T$8:T$107,,0))^(1/12)-1</f>
        <v>0</v>
      </c>
      <c r="E467" s="43">
        <f t="shared" si="13"/>
        <v>1</v>
      </c>
      <c r="F467" s="43">
        <f t="shared" si="13"/>
        <v>1</v>
      </c>
      <c r="G467" s="450">
        <f t="shared" si="13"/>
        <v>1</v>
      </c>
      <c r="H467" s="453">
        <f>'Table 4 Asset Cashflows'!F445</f>
        <v>0</v>
      </c>
      <c r="I467" s="269">
        <f>'Table 4 Asset Cashflows'!C445</f>
        <v>0</v>
      </c>
      <c r="J467" s="453">
        <f>'Table 4 Asset Cashflows'!J445</f>
        <v>0</v>
      </c>
      <c r="K467" s="269">
        <f>'Table 4 Asset Cashflows'!G445</f>
        <v>0</v>
      </c>
      <c r="L467" s="453">
        <f>'Table 4 Asset Cashflows'!N445</f>
        <v>0</v>
      </c>
      <c r="M467" s="269">
        <f>'Table 4 Asset Cashflows'!K445</f>
        <v>0</v>
      </c>
      <c r="N467" s="453">
        <f>'Table 4 Asset Cashflows'!R445</f>
        <v>0</v>
      </c>
      <c r="O467" s="269">
        <f>'Table 4 Asset Cashflows'!O445</f>
        <v>0</v>
      </c>
      <c r="P467" s="453">
        <f>'Table 4 Asset Cashflows'!V445</f>
        <v>0</v>
      </c>
      <c r="Q467" s="269">
        <f>'Table 4 Asset Cashflows'!S445</f>
        <v>0</v>
      </c>
      <c r="R467" s="453">
        <f>'Table 4 Asset Cashflows'!Z445</f>
        <v>0</v>
      </c>
      <c r="S467" s="269">
        <f>'Table 4 Asset Cashflows'!W445</f>
        <v>0</v>
      </c>
      <c r="T467" s="453">
        <f>'Table 4 Asset Cashflows'!AD445</f>
        <v>0</v>
      </c>
      <c r="U467" s="269">
        <f>'Table 4 Asset Cashflows'!AA445</f>
        <v>0</v>
      </c>
    </row>
    <row r="468" spans="1:21" x14ac:dyDescent="0.25">
      <c r="A468" s="39">
        <v>428</v>
      </c>
      <c r="B468" s="42">
        <f>(1+_xlfn.XLOOKUP(INT(($A468-1)/12)+1,'ZC Curve'!$B$8:$B$107,'ZC Curve'!R$8:R$107,,0))^(1/12)-1</f>
        <v>0</v>
      </c>
      <c r="C468" s="42">
        <f>(1+_xlfn.XLOOKUP(INT(($A468-1)/12)+1,'ZC Curve'!$B$8:$B$107,'ZC Curve'!S$8:S$107,,0))^(1/12)-1</f>
        <v>0</v>
      </c>
      <c r="D468" s="42">
        <f>(1+_xlfn.XLOOKUP(INT(($A468-1)/12)+1,'ZC Curve'!$B$8:$B$107,'ZC Curve'!T$8:T$107,,0))^(1/12)-1</f>
        <v>0</v>
      </c>
      <c r="E468" s="43">
        <f t="shared" si="13"/>
        <v>1</v>
      </c>
      <c r="F468" s="43">
        <f t="shared" si="13"/>
        <v>1</v>
      </c>
      <c r="G468" s="450">
        <f t="shared" si="13"/>
        <v>1</v>
      </c>
      <c r="H468" s="453">
        <f>'Table 4 Asset Cashflows'!F446</f>
        <v>0</v>
      </c>
      <c r="I468" s="269">
        <f>'Table 4 Asset Cashflows'!C446</f>
        <v>0</v>
      </c>
      <c r="J468" s="453">
        <f>'Table 4 Asset Cashflows'!J446</f>
        <v>0</v>
      </c>
      <c r="K468" s="269">
        <f>'Table 4 Asset Cashflows'!G446</f>
        <v>0</v>
      </c>
      <c r="L468" s="453">
        <f>'Table 4 Asset Cashflows'!N446</f>
        <v>0</v>
      </c>
      <c r="M468" s="269">
        <f>'Table 4 Asset Cashflows'!K446</f>
        <v>0</v>
      </c>
      <c r="N468" s="453">
        <f>'Table 4 Asset Cashflows'!R446</f>
        <v>0</v>
      </c>
      <c r="O468" s="269">
        <f>'Table 4 Asset Cashflows'!O446</f>
        <v>0</v>
      </c>
      <c r="P468" s="453">
        <f>'Table 4 Asset Cashflows'!V446</f>
        <v>0</v>
      </c>
      <c r="Q468" s="269">
        <f>'Table 4 Asset Cashflows'!S446</f>
        <v>0</v>
      </c>
      <c r="R468" s="453">
        <f>'Table 4 Asset Cashflows'!Z446</f>
        <v>0</v>
      </c>
      <c r="S468" s="269">
        <f>'Table 4 Asset Cashflows'!W446</f>
        <v>0</v>
      </c>
      <c r="T468" s="453">
        <f>'Table 4 Asset Cashflows'!AD446</f>
        <v>0</v>
      </c>
      <c r="U468" s="269">
        <f>'Table 4 Asset Cashflows'!AA446</f>
        <v>0</v>
      </c>
    </row>
    <row r="469" spans="1:21" x14ac:dyDescent="0.25">
      <c r="A469" s="39">
        <v>429</v>
      </c>
      <c r="B469" s="42">
        <f>(1+_xlfn.XLOOKUP(INT(($A469-1)/12)+1,'ZC Curve'!$B$8:$B$107,'ZC Curve'!R$8:R$107,,0))^(1/12)-1</f>
        <v>0</v>
      </c>
      <c r="C469" s="42">
        <f>(1+_xlfn.XLOOKUP(INT(($A469-1)/12)+1,'ZC Curve'!$B$8:$B$107,'ZC Curve'!S$8:S$107,,0))^(1/12)-1</f>
        <v>0</v>
      </c>
      <c r="D469" s="42">
        <f>(1+_xlfn.XLOOKUP(INT(($A469-1)/12)+1,'ZC Curve'!$B$8:$B$107,'ZC Curve'!T$8:T$107,,0))^(1/12)-1</f>
        <v>0</v>
      </c>
      <c r="E469" s="43">
        <f t="shared" si="13"/>
        <v>1</v>
      </c>
      <c r="F469" s="43">
        <f t="shared" si="13"/>
        <v>1</v>
      </c>
      <c r="G469" s="450">
        <f t="shared" si="13"/>
        <v>1</v>
      </c>
      <c r="H469" s="453">
        <f>'Table 4 Asset Cashflows'!F447</f>
        <v>0</v>
      </c>
      <c r="I469" s="269">
        <f>'Table 4 Asset Cashflows'!C447</f>
        <v>0</v>
      </c>
      <c r="J469" s="453">
        <f>'Table 4 Asset Cashflows'!J447</f>
        <v>0</v>
      </c>
      <c r="K469" s="269">
        <f>'Table 4 Asset Cashflows'!G447</f>
        <v>0</v>
      </c>
      <c r="L469" s="453">
        <f>'Table 4 Asset Cashflows'!N447</f>
        <v>0</v>
      </c>
      <c r="M469" s="269">
        <f>'Table 4 Asset Cashflows'!K447</f>
        <v>0</v>
      </c>
      <c r="N469" s="453">
        <f>'Table 4 Asset Cashflows'!R447</f>
        <v>0</v>
      </c>
      <c r="O469" s="269">
        <f>'Table 4 Asset Cashflows'!O447</f>
        <v>0</v>
      </c>
      <c r="P469" s="453">
        <f>'Table 4 Asset Cashflows'!V447</f>
        <v>0</v>
      </c>
      <c r="Q469" s="269">
        <f>'Table 4 Asset Cashflows'!S447</f>
        <v>0</v>
      </c>
      <c r="R469" s="453">
        <f>'Table 4 Asset Cashflows'!Z447</f>
        <v>0</v>
      </c>
      <c r="S469" s="269">
        <f>'Table 4 Asset Cashflows'!W447</f>
        <v>0</v>
      </c>
      <c r="T469" s="453">
        <f>'Table 4 Asset Cashflows'!AD447</f>
        <v>0</v>
      </c>
      <c r="U469" s="269">
        <f>'Table 4 Asset Cashflows'!AA447</f>
        <v>0</v>
      </c>
    </row>
    <row r="470" spans="1:21" x14ac:dyDescent="0.25">
      <c r="A470" s="39">
        <v>430</v>
      </c>
      <c r="B470" s="42">
        <f>(1+_xlfn.XLOOKUP(INT(($A470-1)/12)+1,'ZC Curve'!$B$8:$B$107,'ZC Curve'!R$8:R$107,,0))^(1/12)-1</f>
        <v>0</v>
      </c>
      <c r="C470" s="42">
        <f>(1+_xlfn.XLOOKUP(INT(($A470-1)/12)+1,'ZC Curve'!$B$8:$B$107,'ZC Curve'!S$8:S$107,,0))^(1/12)-1</f>
        <v>0</v>
      </c>
      <c r="D470" s="42">
        <f>(1+_xlfn.XLOOKUP(INT(($A470-1)/12)+1,'ZC Curve'!$B$8:$B$107,'ZC Curve'!T$8:T$107,,0))^(1/12)-1</f>
        <v>0</v>
      </c>
      <c r="E470" s="43">
        <f t="shared" si="13"/>
        <v>1</v>
      </c>
      <c r="F470" s="43">
        <f t="shared" si="13"/>
        <v>1</v>
      </c>
      <c r="G470" s="450">
        <f t="shared" si="13"/>
        <v>1</v>
      </c>
      <c r="H470" s="453">
        <f>'Table 4 Asset Cashflows'!F448</f>
        <v>0</v>
      </c>
      <c r="I470" s="269">
        <f>'Table 4 Asset Cashflows'!C448</f>
        <v>0</v>
      </c>
      <c r="J470" s="453">
        <f>'Table 4 Asset Cashflows'!J448</f>
        <v>0</v>
      </c>
      <c r="K470" s="269">
        <f>'Table 4 Asset Cashflows'!G448</f>
        <v>0</v>
      </c>
      <c r="L470" s="453">
        <f>'Table 4 Asset Cashflows'!N448</f>
        <v>0</v>
      </c>
      <c r="M470" s="269">
        <f>'Table 4 Asset Cashflows'!K448</f>
        <v>0</v>
      </c>
      <c r="N470" s="453">
        <f>'Table 4 Asset Cashflows'!R448</f>
        <v>0</v>
      </c>
      <c r="O470" s="269">
        <f>'Table 4 Asset Cashflows'!O448</f>
        <v>0</v>
      </c>
      <c r="P470" s="453">
        <f>'Table 4 Asset Cashflows'!V448</f>
        <v>0</v>
      </c>
      <c r="Q470" s="269">
        <f>'Table 4 Asset Cashflows'!S448</f>
        <v>0</v>
      </c>
      <c r="R470" s="453">
        <f>'Table 4 Asset Cashflows'!Z448</f>
        <v>0</v>
      </c>
      <c r="S470" s="269">
        <f>'Table 4 Asset Cashflows'!W448</f>
        <v>0</v>
      </c>
      <c r="T470" s="453">
        <f>'Table 4 Asset Cashflows'!AD448</f>
        <v>0</v>
      </c>
      <c r="U470" s="269">
        <f>'Table 4 Asset Cashflows'!AA448</f>
        <v>0</v>
      </c>
    </row>
    <row r="471" spans="1:21" x14ac:dyDescent="0.25">
      <c r="A471" s="39">
        <v>431</v>
      </c>
      <c r="B471" s="42">
        <f>(1+_xlfn.XLOOKUP(INT(($A471-1)/12)+1,'ZC Curve'!$B$8:$B$107,'ZC Curve'!R$8:R$107,,0))^(1/12)-1</f>
        <v>0</v>
      </c>
      <c r="C471" s="42">
        <f>(1+_xlfn.XLOOKUP(INT(($A471-1)/12)+1,'ZC Curve'!$B$8:$B$107,'ZC Curve'!S$8:S$107,,0))^(1/12)-1</f>
        <v>0</v>
      </c>
      <c r="D471" s="42">
        <f>(1+_xlfn.XLOOKUP(INT(($A471-1)/12)+1,'ZC Curve'!$B$8:$B$107,'ZC Curve'!T$8:T$107,,0))^(1/12)-1</f>
        <v>0</v>
      </c>
      <c r="E471" s="43">
        <f t="shared" si="13"/>
        <v>1</v>
      </c>
      <c r="F471" s="43">
        <f t="shared" si="13"/>
        <v>1</v>
      </c>
      <c r="G471" s="450">
        <f t="shared" si="13"/>
        <v>1</v>
      </c>
      <c r="H471" s="453">
        <f>'Table 4 Asset Cashflows'!F449</f>
        <v>0</v>
      </c>
      <c r="I471" s="269">
        <f>'Table 4 Asset Cashflows'!C449</f>
        <v>0</v>
      </c>
      <c r="J471" s="453">
        <f>'Table 4 Asset Cashflows'!J449</f>
        <v>0</v>
      </c>
      <c r="K471" s="269">
        <f>'Table 4 Asset Cashflows'!G449</f>
        <v>0</v>
      </c>
      <c r="L471" s="453">
        <f>'Table 4 Asset Cashflows'!N449</f>
        <v>0</v>
      </c>
      <c r="M471" s="269">
        <f>'Table 4 Asset Cashflows'!K449</f>
        <v>0</v>
      </c>
      <c r="N471" s="453">
        <f>'Table 4 Asset Cashflows'!R449</f>
        <v>0</v>
      </c>
      <c r="O471" s="269">
        <f>'Table 4 Asset Cashflows'!O449</f>
        <v>0</v>
      </c>
      <c r="P471" s="453">
        <f>'Table 4 Asset Cashflows'!V449</f>
        <v>0</v>
      </c>
      <c r="Q471" s="269">
        <f>'Table 4 Asset Cashflows'!S449</f>
        <v>0</v>
      </c>
      <c r="R471" s="453">
        <f>'Table 4 Asset Cashflows'!Z449</f>
        <v>0</v>
      </c>
      <c r="S471" s="269">
        <f>'Table 4 Asset Cashflows'!W449</f>
        <v>0</v>
      </c>
      <c r="T471" s="453">
        <f>'Table 4 Asset Cashflows'!AD449</f>
        <v>0</v>
      </c>
      <c r="U471" s="269">
        <f>'Table 4 Asset Cashflows'!AA449</f>
        <v>0</v>
      </c>
    </row>
    <row r="472" spans="1:21" x14ac:dyDescent="0.25">
      <c r="A472" s="39">
        <v>432</v>
      </c>
      <c r="B472" s="42">
        <f>(1+_xlfn.XLOOKUP(INT(($A472-1)/12)+1,'ZC Curve'!$B$8:$B$107,'ZC Curve'!R$8:R$107,,0))^(1/12)-1</f>
        <v>0</v>
      </c>
      <c r="C472" s="42">
        <f>(1+_xlfn.XLOOKUP(INT(($A472-1)/12)+1,'ZC Curve'!$B$8:$B$107,'ZC Curve'!S$8:S$107,,0))^(1/12)-1</f>
        <v>0</v>
      </c>
      <c r="D472" s="42">
        <f>(1+_xlfn.XLOOKUP(INT(($A472-1)/12)+1,'ZC Curve'!$B$8:$B$107,'ZC Curve'!T$8:T$107,,0))^(1/12)-1</f>
        <v>0</v>
      </c>
      <c r="E472" s="43">
        <f t="shared" si="13"/>
        <v>1</v>
      </c>
      <c r="F472" s="43">
        <f t="shared" si="13"/>
        <v>1</v>
      </c>
      <c r="G472" s="450">
        <f t="shared" si="13"/>
        <v>1</v>
      </c>
      <c r="H472" s="453">
        <f>'Table 4 Asset Cashflows'!F450</f>
        <v>0</v>
      </c>
      <c r="I472" s="269">
        <f>'Table 4 Asset Cashflows'!C450</f>
        <v>0</v>
      </c>
      <c r="J472" s="453">
        <f>'Table 4 Asset Cashflows'!J450</f>
        <v>0</v>
      </c>
      <c r="K472" s="269">
        <f>'Table 4 Asset Cashflows'!G450</f>
        <v>0</v>
      </c>
      <c r="L472" s="453">
        <f>'Table 4 Asset Cashflows'!N450</f>
        <v>0</v>
      </c>
      <c r="M472" s="269">
        <f>'Table 4 Asset Cashflows'!K450</f>
        <v>0</v>
      </c>
      <c r="N472" s="453">
        <f>'Table 4 Asset Cashflows'!R450</f>
        <v>0</v>
      </c>
      <c r="O472" s="269">
        <f>'Table 4 Asset Cashflows'!O450</f>
        <v>0</v>
      </c>
      <c r="P472" s="453">
        <f>'Table 4 Asset Cashflows'!V450</f>
        <v>0</v>
      </c>
      <c r="Q472" s="269">
        <f>'Table 4 Asset Cashflows'!S450</f>
        <v>0</v>
      </c>
      <c r="R472" s="453">
        <f>'Table 4 Asset Cashflows'!Z450</f>
        <v>0</v>
      </c>
      <c r="S472" s="269">
        <f>'Table 4 Asset Cashflows'!W450</f>
        <v>0</v>
      </c>
      <c r="T472" s="453">
        <f>'Table 4 Asset Cashflows'!AD450</f>
        <v>0</v>
      </c>
      <c r="U472" s="269">
        <f>'Table 4 Asset Cashflows'!AA450</f>
        <v>0</v>
      </c>
    </row>
    <row r="473" spans="1:21" x14ac:dyDescent="0.25">
      <c r="A473" s="39">
        <v>433</v>
      </c>
      <c r="B473" s="42">
        <f>(1+_xlfn.XLOOKUP(INT(($A473-1)/12)+1,'ZC Curve'!$B$8:$B$107,'ZC Curve'!R$8:R$107,,0))^(1/12)-1</f>
        <v>0</v>
      </c>
      <c r="C473" s="42">
        <f>(1+_xlfn.XLOOKUP(INT(($A473-1)/12)+1,'ZC Curve'!$B$8:$B$107,'ZC Curve'!S$8:S$107,,0))^(1/12)-1</f>
        <v>0</v>
      </c>
      <c r="D473" s="42">
        <f>(1+_xlfn.XLOOKUP(INT(($A473-1)/12)+1,'ZC Curve'!$B$8:$B$107,'ZC Curve'!T$8:T$107,,0))^(1/12)-1</f>
        <v>0</v>
      </c>
      <c r="E473" s="43">
        <f t="shared" si="13"/>
        <v>1</v>
      </c>
      <c r="F473" s="43">
        <f t="shared" si="13"/>
        <v>1</v>
      </c>
      <c r="G473" s="450">
        <f t="shared" si="13"/>
        <v>1</v>
      </c>
      <c r="H473" s="453">
        <f>'Table 4 Asset Cashflows'!F451</f>
        <v>0</v>
      </c>
      <c r="I473" s="269">
        <f>'Table 4 Asset Cashflows'!C451</f>
        <v>0</v>
      </c>
      <c r="J473" s="453">
        <f>'Table 4 Asset Cashflows'!J451</f>
        <v>0</v>
      </c>
      <c r="K473" s="269">
        <f>'Table 4 Asset Cashflows'!G451</f>
        <v>0</v>
      </c>
      <c r="L473" s="453">
        <f>'Table 4 Asset Cashflows'!N451</f>
        <v>0</v>
      </c>
      <c r="M473" s="269">
        <f>'Table 4 Asset Cashflows'!K451</f>
        <v>0</v>
      </c>
      <c r="N473" s="453">
        <f>'Table 4 Asset Cashflows'!R451</f>
        <v>0</v>
      </c>
      <c r="O473" s="269">
        <f>'Table 4 Asset Cashflows'!O451</f>
        <v>0</v>
      </c>
      <c r="P473" s="453">
        <f>'Table 4 Asset Cashflows'!V451</f>
        <v>0</v>
      </c>
      <c r="Q473" s="269">
        <f>'Table 4 Asset Cashflows'!S451</f>
        <v>0</v>
      </c>
      <c r="R473" s="453">
        <f>'Table 4 Asset Cashflows'!Z451</f>
        <v>0</v>
      </c>
      <c r="S473" s="269">
        <f>'Table 4 Asset Cashflows'!W451</f>
        <v>0</v>
      </c>
      <c r="T473" s="453">
        <f>'Table 4 Asset Cashflows'!AD451</f>
        <v>0</v>
      </c>
      <c r="U473" s="269">
        <f>'Table 4 Asset Cashflows'!AA451</f>
        <v>0</v>
      </c>
    </row>
    <row r="474" spans="1:21" x14ac:dyDescent="0.25">
      <c r="A474" s="39">
        <v>434</v>
      </c>
      <c r="B474" s="42">
        <f>(1+_xlfn.XLOOKUP(INT(($A474-1)/12)+1,'ZC Curve'!$B$8:$B$107,'ZC Curve'!R$8:R$107,,0))^(1/12)-1</f>
        <v>0</v>
      </c>
      <c r="C474" s="42">
        <f>(1+_xlfn.XLOOKUP(INT(($A474-1)/12)+1,'ZC Curve'!$B$8:$B$107,'ZC Curve'!S$8:S$107,,0))^(1/12)-1</f>
        <v>0</v>
      </c>
      <c r="D474" s="42">
        <f>(1+_xlfn.XLOOKUP(INT(($A474-1)/12)+1,'ZC Curve'!$B$8:$B$107,'ZC Curve'!T$8:T$107,,0))^(1/12)-1</f>
        <v>0</v>
      </c>
      <c r="E474" s="43">
        <f t="shared" si="13"/>
        <v>1</v>
      </c>
      <c r="F474" s="43">
        <f t="shared" si="13"/>
        <v>1</v>
      </c>
      <c r="G474" s="450">
        <f t="shared" si="13"/>
        <v>1</v>
      </c>
      <c r="H474" s="453">
        <f>'Table 4 Asset Cashflows'!F452</f>
        <v>0</v>
      </c>
      <c r="I474" s="269">
        <f>'Table 4 Asset Cashflows'!C452</f>
        <v>0</v>
      </c>
      <c r="J474" s="453">
        <f>'Table 4 Asset Cashflows'!J452</f>
        <v>0</v>
      </c>
      <c r="K474" s="269">
        <f>'Table 4 Asset Cashflows'!G452</f>
        <v>0</v>
      </c>
      <c r="L474" s="453">
        <f>'Table 4 Asset Cashflows'!N452</f>
        <v>0</v>
      </c>
      <c r="M474" s="269">
        <f>'Table 4 Asset Cashflows'!K452</f>
        <v>0</v>
      </c>
      <c r="N474" s="453">
        <f>'Table 4 Asset Cashflows'!R452</f>
        <v>0</v>
      </c>
      <c r="O474" s="269">
        <f>'Table 4 Asset Cashflows'!O452</f>
        <v>0</v>
      </c>
      <c r="P474" s="453">
        <f>'Table 4 Asset Cashflows'!V452</f>
        <v>0</v>
      </c>
      <c r="Q474" s="269">
        <f>'Table 4 Asset Cashflows'!S452</f>
        <v>0</v>
      </c>
      <c r="R474" s="453">
        <f>'Table 4 Asset Cashflows'!Z452</f>
        <v>0</v>
      </c>
      <c r="S474" s="269">
        <f>'Table 4 Asset Cashflows'!W452</f>
        <v>0</v>
      </c>
      <c r="T474" s="453">
        <f>'Table 4 Asset Cashflows'!AD452</f>
        <v>0</v>
      </c>
      <c r="U474" s="269">
        <f>'Table 4 Asset Cashflows'!AA452</f>
        <v>0</v>
      </c>
    </row>
    <row r="475" spans="1:21" x14ac:dyDescent="0.25">
      <c r="A475" s="39">
        <v>435</v>
      </c>
      <c r="B475" s="42">
        <f>(1+_xlfn.XLOOKUP(INT(($A475-1)/12)+1,'ZC Curve'!$B$8:$B$107,'ZC Curve'!R$8:R$107,,0))^(1/12)-1</f>
        <v>0</v>
      </c>
      <c r="C475" s="42">
        <f>(1+_xlfn.XLOOKUP(INT(($A475-1)/12)+1,'ZC Curve'!$B$8:$B$107,'ZC Curve'!S$8:S$107,,0))^(1/12)-1</f>
        <v>0</v>
      </c>
      <c r="D475" s="42">
        <f>(1+_xlfn.XLOOKUP(INT(($A475-1)/12)+1,'ZC Curve'!$B$8:$B$107,'ZC Curve'!T$8:T$107,,0))^(1/12)-1</f>
        <v>0</v>
      </c>
      <c r="E475" s="43">
        <f t="shared" si="13"/>
        <v>1</v>
      </c>
      <c r="F475" s="43">
        <f t="shared" si="13"/>
        <v>1</v>
      </c>
      <c r="G475" s="450">
        <f t="shared" si="13"/>
        <v>1</v>
      </c>
      <c r="H475" s="453">
        <f>'Table 4 Asset Cashflows'!F453</f>
        <v>0</v>
      </c>
      <c r="I475" s="269">
        <f>'Table 4 Asset Cashflows'!C453</f>
        <v>0</v>
      </c>
      <c r="J475" s="453">
        <f>'Table 4 Asset Cashflows'!J453</f>
        <v>0</v>
      </c>
      <c r="K475" s="269">
        <f>'Table 4 Asset Cashflows'!G453</f>
        <v>0</v>
      </c>
      <c r="L475" s="453">
        <f>'Table 4 Asset Cashflows'!N453</f>
        <v>0</v>
      </c>
      <c r="M475" s="269">
        <f>'Table 4 Asset Cashflows'!K453</f>
        <v>0</v>
      </c>
      <c r="N475" s="453">
        <f>'Table 4 Asset Cashflows'!R453</f>
        <v>0</v>
      </c>
      <c r="O475" s="269">
        <f>'Table 4 Asset Cashflows'!O453</f>
        <v>0</v>
      </c>
      <c r="P475" s="453">
        <f>'Table 4 Asset Cashflows'!V453</f>
        <v>0</v>
      </c>
      <c r="Q475" s="269">
        <f>'Table 4 Asset Cashflows'!S453</f>
        <v>0</v>
      </c>
      <c r="R475" s="453">
        <f>'Table 4 Asset Cashflows'!Z453</f>
        <v>0</v>
      </c>
      <c r="S475" s="269">
        <f>'Table 4 Asset Cashflows'!W453</f>
        <v>0</v>
      </c>
      <c r="T475" s="453">
        <f>'Table 4 Asset Cashflows'!AD453</f>
        <v>0</v>
      </c>
      <c r="U475" s="269">
        <f>'Table 4 Asset Cashflows'!AA453</f>
        <v>0</v>
      </c>
    </row>
    <row r="476" spans="1:21" x14ac:dyDescent="0.25">
      <c r="A476" s="39">
        <v>436</v>
      </c>
      <c r="B476" s="42">
        <f>(1+_xlfn.XLOOKUP(INT(($A476-1)/12)+1,'ZC Curve'!$B$8:$B$107,'ZC Curve'!R$8:R$107,,0))^(1/12)-1</f>
        <v>0</v>
      </c>
      <c r="C476" s="42">
        <f>(1+_xlfn.XLOOKUP(INT(($A476-1)/12)+1,'ZC Curve'!$B$8:$B$107,'ZC Curve'!S$8:S$107,,0))^(1/12)-1</f>
        <v>0</v>
      </c>
      <c r="D476" s="42">
        <f>(1+_xlfn.XLOOKUP(INT(($A476-1)/12)+1,'ZC Curve'!$B$8:$B$107,'ZC Curve'!T$8:T$107,,0))^(1/12)-1</f>
        <v>0</v>
      </c>
      <c r="E476" s="43">
        <f t="shared" si="13"/>
        <v>1</v>
      </c>
      <c r="F476" s="43">
        <f t="shared" si="13"/>
        <v>1</v>
      </c>
      <c r="G476" s="450">
        <f t="shared" si="13"/>
        <v>1</v>
      </c>
      <c r="H476" s="453">
        <f>'Table 4 Asset Cashflows'!F454</f>
        <v>0</v>
      </c>
      <c r="I476" s="269">
        <f>'Table 4 Asset Cashflows'!C454</f>
        <v>0</v>
      </c>
      <c r="J476" s="453">
        <f>'Table 4 Asset Cashflows'!J454</f>
        <v>0</v>
      </c>
      <c r="K476" s="269">
        <f>'Table 4 Asset Cashflows'!G454</f>
        <v>0</v>
      </c>
      <c r="L476" s="453">
        <f>'Table 4 Asset Cashflows'!N454</f>
        <v>0</v>
      </c>
      <c r="M476" s="269">
        <f>'Table 4 Asset Cashflows'!K454</f>
        <v>0</v>
      </c>
      <c r="N476" s="453">
        <f>'Table 4 Asset Cashflows'!R454</f>
        <v>0</v>
      </c>
      <c r="O476" s="269">
        <f>'Table 4 Asset Cashflows'!O454</f>
        <v>0</v>
      </c>
      <c r="P476" s="453">
        <f>'Table 4 Asset Cashflows'!V454</f>
        <v>0</v>
      </c>
      <c r="Q476" s="269">
        <f>'Table 4 Asset Cashflows'!S454</f>
        <v>0</v>
      </c>
      <c r="R476" s="453">
        <f>'Table 4 Asset Cashflows'!Z454</f>
        <v>0</v>
      </c>
      <c r="S476" s="269">
        <f>'Table 4 Asset Cashflows'!W454</f>
        <v>0</v>
      </c>
      <c r="T476" s="453">
        <f>'Table 4 Asset Cashflows'!AD454</f>
        <v>0</v>
      </c>
      <c r="U476" s="269">
        <f>'Table 4 Asset Cashflows'!AA454</f>
        <v>0</v>
      </c>
    </row>
    <row r="477" spans="1:21" x14ac:dyDescent="0.25">
      <c r="A477" s="39">
        <v>437</v>
      </c>
      <c r="B477" s="42">
        <f>(1+_xlfn.XLOOKUP(INT(($A477-1)/12)+1,'ZC Curve'!$B$8:$B$107,'ZC Curve'!R$8:R$107,,0))^(1/12)-1</f>
        <v>0</v>
      </c>
      <c r="C477" s="42">
        <f>(1+_xlfn.XLOOKUP(INT(($A477-1)/12)+1,'ZC Curve'!$B$8:$B$107,'ZC Curve'!S$8:S$107,,0))^(1/12)-1</f>
        <v>0</v>
      </c>
      <c r="D477" s="42">
        <f>(1+_xlfn.XLOOKUP(INT(($A477-1)/12)+1,'ZC Curve'!$B$8:$B$107,'ZC Curve'!T$8:T$107,,0))^(1/12)-1</f>
        <v>0</v>
      </c>
      <c r="E477" s="43">
        <f t="shared" si="13"/>
        <v>1</v>
      </c>
      <c r="F477" s="43">
        <f t="shared" si="13"/>
        <v>1</v>
      </c>
      <c r="G477" s="450">
        <f t="shared" si="13"/>
        <v>1</v>
      </c>
      <c r="H477" s="453">
        <f>'Table 4 Asset Cashflows'!F455</f>
        <v>0</v>
      </c>
      <c r="I477" s="269">
        <f>'Table 4 Asset Cashflows'!C455</f>
        <v>0</v>
      </c>
      <c r="J477" s="453">
        <f>'Table 4 Asset Cashflows'!J455</f>
        <v>0</v>
      </c>
      <c r="K477" s="269">
        <f>'Table 4 Asset Cashflows'!G455</f>
        <v>0</v>
      </c>
      <c r="L477" s="453">
        <f>'Table 4 Asset Cashflows'!N455</f>
        <v>0</v>
      </c>
      <c r="M477" s="269">
        <f>'Table 4 Asset Cashflows'!K455</f>
        <v>0</v>
      </c>
      <c r="N477" s="453">
        <f>'Table 4 Asset Cashflows'!R455</f>
        <v>0</v>
      </c>
      <c r="O477" s="269">
        <f>'Table 4 Asset Cashflows'!O455</f>
        <v>0</v>
      </c>
      <c r="P477" s="453">
        <f>'Table 4 Asset Cashflows'!V455</f>
        <v>0</v>
      </c>
      <c r="Q477" s="269">
        <f>'Table 4 Asset Cashflows'!S455</f>
        <v>0</v>
      </c>
      <c r="R477" s="453">
        <f>'Table 4 Asset Cashflows'!Z455</f>
        <v>0</v>
      </c>
      <c r="S477" s="269">
        <f>'Table 4 Asset Cashflows'!W455</f>
        <v>0</v>
      </c>
      <c r="T477" s="453">
        <f>'Table 4 Asset Cashflows'!AD455</f>
        <v>0</v>
      </c>
      <c r="U477" s="269">
        <f>'Table 4 Asset Cashflows'!AA455</f>
        <v>0</v>
      </c>
    </row>
    <row r="478" spans="1:21" x14ac:dyDescent="0.25">
      <c r="A478" s="39">
        <v>438</v>
      </c>
      <c r="B478" s="42">
        <f>(1+_xlfn.XLOOKUP(INT(($A478-1)/12)+1,'ZC Curve'!$B$8:$B$107,'ZC Curve'!R$8:R$107,,0))^(1/12)-1</f>
        <v>0</v>
      </c>
      <c r="C478" s="42">
        <f>(1+_xlfn.XLOOKUP(INT(($A478-1)/12)+1,'ZC Curve'!$B$8:$B$107,'ZC Curve'!S$8:S$107,,0))^(1/12)-1</f>
        <v>0</v>
      </c>
      <c r="D478" s="42">
        <f>(1+_xlfn.XLOOKUP(INT(($A478-1)/12)+1,'ZC Curve'!$B$8:$B$107,'ZC Curve'!T$8:T$107,,0))^(1/12)-1</f>
        <v>0</v>
      </c>
      <c r="E478" s="43">
        <f t="shared" si="13"/>
        <v>1</v>
      </c>
      <c r="F478" s="43">
        <f t="shared" si="13"/>
        <v>1</v>
      </c>
      <c r="G478" s="450">
        <f t="shared" si="13"/>
        <v>1</v>
      </c>
      <c r="H478" s="453">
        <f>'Table 4 Asset Cashflows'!F456</f>
        <v>0</v>
      </c>
      <c r="I478" s="269">
        <f>'Table 4 Asset Cashflows'!C456</f>
        <v>0</v>
      </c>
      <c r="J478" s="453">
        <f>'Table 4 Asset Cashflows'!J456</f>
        <v>0</v>
      </c>
      <c r="K478" s="269">
        <f>'Table 4 Asset Cashflows'!G456</f>
        <v>0</v>
      </c>
      <c r="L478" s="453">
        <f>'Table 4 Asset Cashflows'!N456</f>
        <v>0</v>
      </c>
      <c r="M478" s="269">
        <f>'Table 4 Asset Cashflows'!K456</f>
        <v>0</v>
      </c>
      <c r="N478" s="453">
        <f>'Table 4 Asset Cashflows'!R456</f>
        <v>0</v>
      </c>
      <c r="O478" s="269">
        <f>'Table 4 Asset Cashflows'!O456</f>
        <v>0</v>
      </c>
      <c r="P478" s="453">
        <f>'Table 4 Asset Cashflows'!V456</f>
        <v>0</v>
      </c>
      <c r="Q478" s="269">
        <f>'Table 4 Asset Cashflows'!S456</f>
        <v>0</v>
      </c>
      <c r="R478" s="453">
        <f>'Table 4 Asset Cashflows'!Z456</f>
        <v>0</v>
      </c>
      <c r="S478" s="269">
        <f>'Table 4 Asset Cashflows'!W456</f>
        <v>0</v>
      </c>
      <c r="T478" s="453">
        <f>'Table 4 Asset Cashflows'!AD456</f>
        <v>0</v>
      </c>
      <c r="U478" s="269">
        <f>'Table 4 Asset Cashflows'!AA456</f>
        <v>0</v>
      </c>
    </row>
    <row r="479" spans="1:21" x14ac:dyDescent="0.25">
      <c r="A479" s="39">
        <v>439</v>
      </c>
      <c r="B479" s="42">
        <f>(1+_xlfn.XLOOKUP(INT(($A479-1)/12)+1,'ZC Curve'!$B$8:$B$107,'ZC Curve'!R$8:R$107,,0))^(1/12)-1</f>
        <v>0</v>
      </c>
      <c r="C479" s="42">
        <f>(1+_xlfn.XLOOKUP(INT(($A479-1)/12)+1,'ZC Curve'!$B$8:$B$107,'ZC Curve'!S$8:S$107,,0))^(1/12)-1</f>
        <v>0</v>
      </c>
      <c r="D479" s="42">
        <f>(1+_xlfn.XLOOKUP(INT(($A479-1)/12)+1,'ZC Curve'!$B$8:$B$107,'ZC Curve'!T$8:T$107,,0))^(1/12)-1</f>
        <v>0</v>
      </c>
      <c r="E479" s="43">
        <f t="shared" si="13"/>
        <v>1</v>
      </c>
      <c r="F479" s="43">
        <f t="shared" si="13"/>
        <v>1</v>
      </c>
      <c r="G479" s="450">
        <f t="shared" si="13"/>
        <v>1</v>
      </c>
      <c r="H479" s="453">
        <f>'Table 4 Asset Cashflows'!F457</f>
        <v>0</v>
      </c>
      <c r="I479" s="269">
        <f>'Table 4 Asset Cashflows'!C457</f>
        <v>0</v>
      </c>
      <c r="J479" s="453">
        <f>'Table 4 Asset Cashflows'!J457</f>
        <v>0</v>
      </c>
      <c r="K479" s="269">
        <f>'Table 4 Asset Cashflows'!G457</f>
        <v>0</v>
      </c>
      <c r="L479" s="453">
        <f>'Table 4 Asset Cashflows'!N457</f>
        <v>0</v>
      </c>
      <c r="M479" s="269">
        <f>'Table 4 Asset Cashflows'!K457</f>
        <v>0</v>
      </c>
      <c r="N479" s="453">
        <f>'Table 4 Asset Cashflows'!R457</f>
        <v>0</v>
      </c>
      <c r="O479" s="269">
        <f>'Table 4 Asset Cashflows'!O457</f>
        <v>0</v>
      </c>
      <c r="P479" s="453">
        <f>'Table 4 Asset Cashflows'!V457</f>
        <v>0</v>
      </c>
      <c r="Q479" s="269">
        <f>'Table 4 Asset Cashflows'!S457</f>
        <v>0</v>
      </c>
      <c r="R479" s="453">
        <f>'Table 4 Asset Cashflows'!Z457</f>
        <v>0</v>
      </c>
      <c r="S479" s="269">
        <f>'Table 4 Asset Cashflows'!W457</f>
        <v>0</v>
      </c>
      <c r="T479" s="453">
        <f>'Table 4 Asset Cashflows'!AD457</f>
        <v>0</v>
      </c>
      <c r="U479" s="269">
        <f>'Table 4 Asset Cashflows'!AA457</f>
        <v>0</v>
      </c>
    </row>
    <row r="480" spans="1:21" x14ac:dyDescent="0.25">
      <c r="A480" s="39">
        <v>440</v>
      </c>
      <c r="B480" s="42">
        <f>(1+_xlfn.XLOOKUP(INT(($A480-1)/12)+1,'ZC Curve'!$B$8:$B$107,'ZC Curve'!R$8:R$107,,0))^(1/12)-1</f>
        <v>0</v>
      </c>
      <c r="C480" s="42">
        <f>(1+_xlfn.XLOOKUP(INT(($A480-1)/12)+1,'ZC Curve'!$B$8:$B$107,'ZC Curve'!S$8:S$107,,0))^(1/12)-1</f>
        <v>0</v>
      </c>
      <c r="D480" s="42">
        <f>(1+_xlfn.XLOOKUP(INT(($A480-1)/12)+1,'ZC Curve'!$B$8:$B$107,'ZC Curve'!T$8:T$107,,0))^(1/12)-1</f>
        <v>0</v>
      </c>
      <c r="E480" s="43">
        <f t="shared" si="13"/>
        <v>1</v>
      </c>
      <c r="F480" s="43">
        <f t="shared" si="13"/>
        <v>1</v>
      </c>
      <c r="G480" s="450">
        <f t="shared" si="13"/>
        <v>1</v>
      </c>
      <c r="H480" s="453">
        <f>'Table 4 Asset Cashflows'!F458</f>
        <v>0</v>
      </c>
      <c r="I480" s="269">
        <f>'Table 4 Asset Cashflows'!C458</f>
        <v>0</v>
      </c>
      <c r="J480" s="453">
        <f>'Table 4 Asset Cashflows'!J458</f>
        <v>0</v>
      </c>
      <c r="K480" s="269">
        <f>'Table 4 Asset Cashflows'!G458</f>
        <v>0</v>
      </c>
      <c r="L480" s="453">
        <f>'Table 4 Asset Cashflows'!N458</f>
        <v>0</v>
      </c>
      <c r="M480" s="269">
        <f>'Table 4 Asset Cashflows'!K458</f>
        <v>0</v>
      </c>
      <c r="N480" s="453">
        <f>'Table 4 Asset Cashflows'!R458</f>
        <v>0</v>
      </c>
      <c r="O480" s="269">
        <f>'Table 4 Asset Cashflows'!O458</f>
        <v>0</v>
      </c>
      <c r="P480" s="453">
        <f>'Table 4 Asset Cashflows'!V458</f>
        <v>0</v>
      </c>
      <c r="Q480" s="269">
        <f>'Table 4 Asset Cashflows'!S458</f>
        <v>0</v>
      </c>
      <c r="R480" s="453">
        <f>'Table 4 Asset Cashflows'!Z458</f>
        <v>0</v>
      </c>
      <c r="S480" s="269">
        <f>'Table 4 Asset Cashflows'!W458</f>
        <v>0</v>
      </c>
      <c r="T480" s="453">
        <f>'Table 4 Asset Cashflows'!AD458</f>
        <v>0</v>
      </c>
      <c r="U480" s="269">
        <f>'Table 4 Asset Cashflows'!AA458</f>
        <v>0</v>
      </c>
    </row>
    <row r="481" spans="1:21" x14ac:dyDescent="0.25">
      <c r="A481" s="39">
        <v>441</v>
      </c>
      <c r="B481" s="42">
        <f>(1+_xlfn.XLOOKUP(INT(($A481-1)/12)+1,'ZC Curve'!$B$8:$B$107,'ZC Curve'!R$8:R$107,,0))^(1/12)-1</f>
        <v>0</v>
      </c>
      <c r="C481" s="42">
        <f>(1+_xlfn.XLOOKUP(INT(($A481-1)/12)+1,'ZC Curve'!$B$8:$B$107,'ZC Curve'!S$8:S$107,,0))^(1/12)-1</f>
        <v>0</v>
      </c>
      <c r="D481" s="42">
        <f>(1+_xlfn.XLOOKUP(INT(($A481-1)/12)+1,'ZC Curve'!$B$8:$B$107,'ZC Curve'!T$8:T$107,,0))^(1/12)-1</f>
        <v>0</v>
      </c>
      <c r="E481" s="43">
        <f t="shared" si="13"/>
        <v>1</v>
      </c>
      <c r="F481" s="43">
        <f t="shared" si="13"/>
        <v>1</v>
      </c>
      <c r="G481" s="450">
        <f t="shared" si="13"/>
        <v>1</v>
      </c>
      <c r="H481" s="453">
        <f>'Table 4 Asset Cashflows'!F459</f>
        <v>0</v>
      </c>
      <c r="I481" s="269">
        <f>'Table 4 Asset Cashflows'!C459</f>
        <v>0</v>
      </c>
      <c r="J481" s="453">
        <f>'Table 4 Asset Cashflows'!J459</f>
        <v>0</v>
      </c>
      <c r="K481" s="269">
        <f>'Table 4 Asset Cashflows'!G459</f>
        <v>0</v>
      </c>
      <c r="L481" s="453">
        <f>'Table 4 Asset Cashflows'!N459</f>
        <v>0</v>
      </c>
      <c r="M481" s="269">
        <f>'Table 4 Asset Cashflows'!K459</f>
        <v>0</v>
      </c>
      <c r="N481" s="453">
        <f>'Table 4 Asset Cashflows'!R459</f>
        <v>0</v>
      </c>
      <c r="O481" s="269">
        <f>'Table 4 Asset Cashflows'!O459</f>
        <v>0</v>
      </c>
      <c r="P481" s="453">
        <f>'Table 4 Asset Cashflows'!V459</f>
        <v>0</v>
      </c>
      <c r="Q481" s="269">
        <f>'Table 4 Asset Cashflows'!S459</f>
        <v>0</v>
      </c>
      <c r="R481" s="453">
        <f>'Table 4 Asset Cashflows'!Z459</f>
        <v>0</v>
      </c>
      <c r="S481" s="269">
        <f>'Table 4 Asset Cashflows'!W459</f>
        <v>0</v>
      </c>
      <c r="T481" s="453">
        <f>'Table 4 Asset Cashflows'!AD459</f>
        <v>0</v>
      </c>
      <c r="U481" s="269">
        <f>'Table 4 Asset Cashflows'!AA459</f>
        <v>0</v>
      </c>
    </row>
    <row r="482" spans="1:21" x14ac:dyDescent="0.25">
      <c r="A482" s="39">
        <v>442</v>
      </c>
      <c r="B482" s="42">
        <f>(1+_xlfn.XLOOKUP(INT(($A482-1)/12)+1,'ZC Curve'!$B$8:$B$107,'ZC Curve'!R$8:R$107,,0))^(1/12)-1</f>
        <v>0</v>
      </c>
      <c r="C482" s="42">
        <f>(1+_xlfn.XLOOKUP(INT(($A482-1)/12)+1,'ZC Curve'!$B$8:$B$107,'ZC Curve'!S$8:S$107,,0))^(1/12)-1</f>
        <v>0</v>
      </c>
      <c r="D482" s="42">
        <f>(1+_xlfn.XLOOKUP(INT(($A482-1)/12)+1,'ZC Curve'!$B$8:$B$107,'ZC Curve'!T$8:T$107,,0))^(1/12)-1</f>
        <v>0</v>
      </c>
      <c r="E482" s="43">
        <f t="shared" si="13"/>
        <v>1</v>
      </c>
      <c r="F482" s="43">
        <f t="shared" si="13"/>
        <v>1</v>
      </c>
      <c r="G482" s="450">
        <f t="shared" si="13"/>
        <v>1</v>
      </c>
      <c r="H482" s="453">
        <f>'Table 4 Asset Cashflows'!F460</f>
        <v>0</v>
      </c>
      <c r="I482" s="269">
        <f>'Table 4 Asset Cashflows'!C460</f>
        <v>0</v>
      </c>
      <c r="J482" s="453">
        <f>'Table 4 Asset Cashflows'!J460</f>
        <v>0</v>
      </c>
      <c r="K482" s="269">
        <f>'Table 4 Asset Cashflows'!G460</f>
        <v>0</v>
      </c>
      <c r="L482" s="453">
        <f>'Table 4 Asset Cashflows'!N460</f>
        <v>0</v>
      </c>
      <c r="M482" s="269">
        <f>'Table 4 Asset Cashflows'!K460</f>
        <v>0</v>
      </c>
      <c r="N482" s="453">
        <f>'Table 4 Asset Cashflows'!R460</f>
        <v>0</v>
      </c>
      <c r="O482" s="269">
        <f>'Table 4 Asset Cashflows'!O460</f>
        <v>0</v>
      </c>
      <c r="P482" s="453">
        <f>'Table 4 Asset Cashflows'!V460</f>
        <v>0</v>
      </c>
      <c r="Q482" s="269">
        <f>'Table 4 Asset Cashflows'!S460</f>
        <v>0</v>
      </c>
      <c r="R482" s="453">
        <f>'Table 4 Asset Cashflows'!Z460</f>
        <v>0</v>
      </c>
      <c r="S482" s="269">
        <f>'Table 4 Asset Cashflows'!W460</f>
        <v>0</v>
      </c>
      <c r="T482" s="453">
        <f>'Table 4 Asset Cashflows'!AD460</f>
        <v>0</v>
      </c>
      <c r="U482" s="269">
        <f>'Table 4 Asset Cashflows'!AA460</f>
        <v>0</v>
      </c>
    </row>
    <row r="483" spans="1:21" x14ac:dyDescent="0.25">
      <c r="A483" s="39">
        <v>443</v>
      </c>
      <c r="B483" s="42">
        <f>(1+_xlfn.XLOOKUP(INT(($A483-1)/12)+1,'ZC Curve'!$B$8:$B$107,'ZC Curve'!R$8:R$107,,0))^(1/12)-1</f>
        <v>0</v>
      </c>
      <c r="C483" s="42">
        <f>(1+_xlfn.XLOOKUP(INT(($A483-1)/12)+1,'ZC Curve'!$B$8:$B$107,'ZC Curve'!S$8:S$107,,0))^(1/12)-1</f>
        <v>0</v>
      </c>
      <c r="D483" s="42">
        <f>(1+_xlfn.XLOOKUP(INT(($A483-1)/12)+1,'ZC Curve'!$B$8:$B$107,'ZC Curve'!T$8:T$107,,0))^(1/12)-1</f>
        <v>0</v>
      </c>
      <c r="E483" s="43">
        <f t="shared" si="13"/>
        <v>1</v>
      </c>
      <c r="F483" s="43">
        <f t="shared" si="13"/>
        <v>1</v>
      </c>
      <c r="G483" s="450">
        <f t="shared" si="13"/>
        <v>1</v>
      </c>
      <c r="H483" s="453">
        <f>'Table 4 Asset Cashflows'!F461</f>
        <v>0</v>
      </c>
      <c r="I483" s="269">
        <f>'Table 4 Asset Cashflows'!C461</f>
        <v>0</v>
      </c>
      <c r="J483" s="453">
        <f>'Table 4 Asset Cashflows'!J461</f>
        <v>0</v>
      </c>
      <c r="K483" s="269">
        <f>'Table 4 Asset Cashflows'!G461</f>
        <v>0</v>
      </c>
      <c r="L483" s="453">
        <f>'Table 4 Asset Cashflows'!N461</f>
        <v>0</v>
      </c>
      <c r="M483" s="269">
        <f>'Table 4 Asset Cashflows'!K461</f>
        <v>0</v>
      </c>
      <c r="N483" s="453">
        <f>'Table 4 Asset Cashflows'!R461</f>
        <v>0</v>
      </c>
      <c r="O483" s="269">
        <f>'Table 4 Asset Cashflows'!O461</f>
        <v>0</v>
      </c>
      <c r="P483" s="453">
        <f>'Table 4 Asset Cashflows'!V461</f>
        <v>0</v>
      </c>
      <c r="Q483" s="269">
        <f>'Table 4 Asset Cashflows'!S461</f>
        <v>0</v>
      </c>
      <c r="R483" s="453">
        <f>'Table 4 Asset Cashflows'!Z461</f>
        <v>0</v>
      </c>
      <c r="S483" s="269">
        <f>'Table 4 Asset Cashflows'!W461</f>
        <v>0</v>
      </c>
      <c r="T483" s="453">
        <f>'Table 4 Asset Cashflows'!AD461</f>
        <v>0</v>
      </c>
      <c r="U483" s="269">
        <f>'Table 4 Asset Cashflows'!AA461</f>
        <v>0</v>
      </c>
    </row>
    <row r="484" spans="1:21" x14ac:dyDescent="0.25">
      <c r="A484" s="39">
        <v>444</v>
      </c>
      <c r="B484" s="42">
        <f>(1+_xlfn.XLOOKUP(INT(($A484-1)/12)+1,'ZC Curve'!$B$8:$B$107,'ZC Curve'!R$8:R$107,,0))^(1/12)-1</f>
        <v>0</v>
      </c>
      <c r="C484" s="42">
        <f>(1+_xlfn.XLOOKUP(INT(($A484-1)/12)+1,'ZC Curve'!$B$8:$B$107,'ZC Curve'!S$8:S$107,,0))^(1/12)-1</f>
        <v>0</v>
      </c>
      <c r="D484" s="42">
        <f>(1+_xlfn.XLOOKUP(INT(($A484-1)/12)+1,'ZC Curve'!$B$8:$B$107,'ZC Curve'!T$8:T$107,,0))^(1/12)-1</f>
        <v>0</v>
      </c>
      <c r="E484" s="43">
        <f t="shared" si="13"/>
        <v>1</v>
      </c>
      <c r="F484" s="43">
        <f t="shared" si="13"/>
        <v>1</v>
      </c>
      <c r="G484" s="450">
        <f t="shared" si="13"/>
        <v>1</v>
      </c>
      <c r="H484" s="453">
        <f>'Table 4 Asset Cashflows'!F462</f>
        <v>0</v>
      </c>
      <c r="I484" s="269">
        <f>'Table 4 Asset Cashflows'!C462</f>
        <v>0</v>
      </c>
      <c r="J484" s="453">
        <f>'Table 4 Asset Cashflows'!J462</f>
        <v>0</v>
      </c>
      <c r="K484" s="269">
        <f>'Table 4 Asset Cashflows'!G462</f>
        <v>0</v>
      </c>
      <c r="L484" s="453">
        <f>'Table 4 Asset Cashflows'!N462</f>
        <v>0</v>
      </c>
      <c r="M484" s="269">
        <f>'Table 4 Asset Cashflows'!K462</f>
        <v>0</v>
      </c>
      <c r="N484" s="453">
        <f>'Table 4 Asset Cashflows'!R462</f>
        <v>0</v>
      </c>
      <c r="O484" s="269">
        <f>'Table 4 Asset Cashflows'!O462</f>
        <v>0</v>
      </c>
      <c r="P484" s="453">
        <f>'Table 4 Asset Cashflows'!V462</f>
        <v>0</v>
      </c>
      <c r="Q484" s="269">
        <f>'Table 4 Asset Cashflows'!S462</f>
        <v>0</v>
      </c>
      <c r="R484" s="453">
        <f>'Table 4 Asset Cashflows'!Z462</f>
        <v>0</v>
      </c>
      <c r="S484" s="269">
        <f>'Table 4 Asset Cashflows'!W462</f>
        <v>0</v>
      </c>
      <c r="T484" s="453">
        <f>'Table 4 Asset Cashflows'!AD462</f>
        <v>0</v>
      </c>
      <c r="U484" s="269">
        <f>'Table 4 Asset Cashflows'!AA462</f>
        <v>0</v>
      </c>
    </row>
    <row r="485" spans="1:21" x14ac:dyDescent="0.25">
      <c r="A485" s="39">
        <v>445</v>
      </c>
      <c r="B485" s="42">
        <f>(1+_xlfn.XLOOKUP(INT(($A485-1)/12)+1,'ZC Curve'!$B$8:$B$107,'ZC Curve'!R$8:R$107,,0))^(1/12)-1</f>
        <v>0</v>
      </c>
      <c r="C485" s="42">
        <f>(1+_xlfn.XLOOKUP(INT(($A485-1)/12)+1,'ZC Curve'!$B$8:$B$107,'ZC Curve'!S$8:S$107,,0))^(1/12)-1</f>
        <v>0</v>
      </c>
      <c r="D485" s="42">
        <f>(1+_xlfn.XLOOKUP(INT(($A485-1)/12)+1,'ZC Curve'!$B$8:$B$107,'ZC Curve'!T$8:T$107,,0))^(1/12)-1</f>
        <v>0</v>
      </c>
      <c r="E485" s="43">
        <f t="shared" si="13"/>
        <v>1</v>
      </c>
      <c r="F485" s="43">
        <f t="shared" si="13"/>
        <v>1</v>
      </c>
      <c r="G485" s="450">
        <f t="shared" si="13"/>
        <v>1</v>
      </c>
      <c r="H485" s="453">
        <f>'Table 4 Asset Cashflows'!F463</f>
        <v>0</v>
      </c>
      <c r="I485" s="269">
        <f>'Table 4 Asset Cashflows'!C463</f>
        <v>0</v>
      </c>
      <c r="J485" s="453">
        <f>'Table 4 Asset Cashflows'!J463</f>
        <v>0</v>
      </c>
      <c r="K485" s="269">
        <f>'Table 4 Asset Cashflows'!G463</f>
        <v>0</v>
      </c>
      <c r="L485" s="453">
        <f>'Table 4 Asset Cashflows'!N463</f>
        <v>0</v>
      </c>
      <c r="M485" s="269">
        <f>'Table 4 Asset Cashflows'!K463</f>
        <v>0</v>
      </c>
      <c r="N485" s="453">
        <f>'Table 4 Asset Cashflows'!R463</f>
        <v>0</v>
      </c>
      <c r="O485" s="269">
        <f>'Table 4 Asset Cashflows'!O463</f>
        <v>0</v>
      </c>
      <c r="P485" s="453">
        <f>'Table 4 Asset Cashflows'!V463</f>
        <v>0</v>
      </c>
      <c r="Q485" s="269">
        <f>'Table 4 Asset Cashflows'!S463</f>
        <v>0</v>
      </c>
      <c r="R485" s="453">
        <f>'Table 4 Asset Cashflows'!Z463</f>
        <v>0</v>
      </c>
      <c r="S485" s="269">
        <f>'Table 4 Asset Cashflows'!W463</f>
        <v>0</v>
      </c>
      <c r="T485" s="453">
        <f>'Table 4 Asset Cashflows'!AD463</f>
        <v>0</v>
      </c>
      <c r="U485" s="269">
        <f>'Table 4 Asset Cashflows'!AA463</f>
        <v>0</v>
      </c>
    </row>
    <row r="486" spans="1:21" x14ac:dyDescent="0.25">
      <c r="A486" s="39">
        <v>446</v>
      </c>
      <c r="B486" s="42">
        <f>(1+_xlfn.XLOOKUP(INT(($A486-1)/12)+1,'ZC Curve'!$B$8:$B$107,'ZC Curve'!R$8:R$107,,0))^(1/12)-1</f>
        <v>0</v>
      </c>
      <c r="C486" s="42">
        <f>(1+_xlfn.XLOOKUP(INT(($A486-1)/12)+1,'ZC Curve'!$B$8:$B$107,'ZC Curve'!S$8:S$107,,0))^(1/12)-1</f>
        <v>0</v>
      </c>
      <c r="D486" s="42">
        <f>(1+_xlfn.XLOOKUP(INT(($A486-1)/12)+1,'ZC Curve'!$B$8:$B$107,'ZC Curve'!T$8:T$107,,0))^(1/12)-1</f>
        <v>0</v>
      </c>
      <c r="E486" s="43">
        <f t="shared" si="13"/>
        <v>1</v>
      </c>
      <c r="F486" s="43">
        <f t="shared" si="13"/>
        <v>1</v>
      </c>
      <c r="G486" s="450">
        <f t="shared" si="13"/>
        <v>1</v>
      </c>
      <c r="H486" s="453">
        <f>'Table 4 Asset Cashflows'!F464</f>
        <v>0</v>
      </c>
      <c r="I486" s="269">
        <f>'Table 4 Asset Cashflows'!C464</f>
        <v>0</v>
      </c>
      <c r="J486" s="453">
        <f>'Table 4 Asset Cashflows'!J464</f>
        <v>0</v>
      </c>
      <c r="K486" s="269">
        <f>'Table 4 Asset Cashflows'!G464</f>
        <v>0</v>
      </c>
      <c r="L486" s="453">
        <f>'Table 4 Asset Cashflows'!N464</f>
        <v>0</v>
      </c>
      <c r="M486" s="269">
        <f>'Table 4 Asset Cashflows'!K464</f>
        <v>0</v>
      </c>
      <c r="N486" s="453">
        <f>'Table 4 Asset Cashflows'!R464</f>
        <v>0</v>
      </c>
      <c r="O486" s="269">
        <f>'Table 4 Asset Cashflows'!O464</f>
        <v>0</v>
      </c>
      <c r="P486" s="453">
        <f>'Table 4 Asset Cashflows'!V464</f>
        <v>0</v>
      </c>
      <c r="Q486" s="269">
        <f>'Table 4 Asset Cashflows'!S464</f>
        <v>0</v>
      </c>
      <c r="R486" s="453">
        <f>'Table 4 Asset Cashflows'!Z464</f>
        <v>0</v>
      </c>
      <c r="S486" s="269">
        <f>'Table 4 Asset Cashflows'!W464</f>
        <v>0</v>
      </c>
      <c r="T486" s="453">
        <f>'Table 4 Asset Cashflows'!AD464</f>
        <v>0</v>
      </c>
      <c r="U486" s="269">
        <f>'Table 4 Asset Cashflows'!AA464</f>
        <v>0</v>
      </c>
    </row>
    <row r="487" spans="1:21" x14ac:dyDescent="0.25">
      <c r="A487" s="39">
        <v>447</v>
      </c>
      <c r="B487" s="42">
        <f>(1+_xlfn.XLOOKUP(INT(($A487-1)/12)+1,'ZC Curve'!$B$8:$B$107,'ZC Curve'!R$8:R$107,,0))^(1/12)-1</f>
        <v>0</v>
      </c>
      <c r="C487" s="42">
        <f>(1+_xlfn.XLOOKUP(INT(($A487-1)/12)+1,'ZC Curve'!$B$8:$B$107,'ZC Curve'!S$8:S$107,,0))^(1/12)-1</f>
        <v>0</v>
      </c>
      <c r="D487" s="42">
        <f>(1+_xlfn.XLOOKUP(INT(($A487-1)/12)+1,'ZC Curve'!$B$8:$B$107,'ZC Curve'!T$8:T$107,,0))^(1/12)-1</f>
        <v>0</v>
      </c>
      <c r="E487" s="43">
        <f t="shared" si="13"/>
        <v>1</v>
      </c>
      <c r="F487" s="43">
        <f t="shared" si="13"/>
        <v>1</v>
      </c>
      <c r="G487" s="450">
        <f t="shared" si="13"/>
        <v>1</v>
      </c>
      <c r="H487" s="453">
        <f>'Table 4 Asset Cashflows'!F465</f>
        <v>0</v>
      </c>
      <c r="I487" s="269">
        <f>'Table 4 Asset Cashflows'!C465</f>
        <v>0</v>
      </c>
      <c r="J487" s="453">
        <f>'Table 4 Asset Cashflows'!J465</f>
        <v>0</v>
      </c>
      <c r="K487" s="269">
        <f>'Table 4 Asset Cashflows'!G465</f>
        <v>0</v>
      </c>
      <c r="L487" s="453">
        <f>'Table 4 Asset Cashflows'!N465</f>
        <v>0</v>
      </c>
      <c r="M487" s="269">
        <f>'Table 4 Asset Cashflows'!K465</f>
        <v>0</v>
      </c>
      <c r="N487" s="453">
        <f>'Table 4 Asset Cashflows'!R465</f>
        <v>0</v>
      </c>
      <c r="O487" s="269">
        <f>'Table 4 Asset Cashflows'!O465</f>
        <v>0</v>
      </c>
      <c r="P487" s="453">
        <f>'Table 4 Asset Cashflows'!V465</f>
        <v>0</v>
      </c>
      <c r="Q487" s="269">
        <f>'Table 4 Asset Cashflows'!S465</f>
        <v>0</v>
      </c>
      <c r="R487" s="453">
        <f>'Table 4 Asset Cashflows'!Z465</f>
        <v>0</v>
      </c>
      <c r="S487" s="269">
        <f>'Table 4 Asset Cashflows'!W465</f>
        <v>0</v>
      </c>
      <c r="T487" s="453">
        <f>'Table 4 Asset Cashflows'!AD465</f>
        <v>0</v>
      </c>
      <c r="U487" s="269">
        <f>'Table 4 Asset Cashflows'!AA465</f>
        <v>0</v>
      </c>
    </row>
    <row r="488" spans="1:21" x14ac:dyDescent="0.25">
      <c r="A488" s="39">
        <v>448</v>
      </c>
      <c r="B488" s="42">
        <f>(1+_xlfn.XLOOKUP(INT(($A488-1)/12)+1,'ZC Curve'!$B$8:$B$107,'ZC Curve'!R$8:R$107,,0))^(1/12)-1</f>
        <v>0</v>
      </c>
      <c r="C488" s="42">
        <f>(1+_xlfn.XLOOKUP(INT(($A488-1)/12)+1,'ZC Curve'!$B$8:$B$107,'ZC Curve'!S$8:S$107,,0))^(1/12)-1</f>
        <v>0</v>
      </c>
      <c r="D488" s="42">
        <f>(1+_xlfn.XLOOKUP(INT(($A488-1)/12)+1,'ZC Curve'!$B$8:$B$107,'ZC Curve'!T$8:T$107,,0))^(1/12)-1</f>
        <v>0</v>
      </c>
      <c r="E488" s="43">
        <f t="shared" si="13"/>
        <v>1</v>
      </c>
      <c r="F488" s="43">
        <f t="shared" si="13"/>
        <v>1</v>
      </c>
      <c r="G488" s="450">
        <f t="shared" si="13"/>
        <v>1</v>
      </c>
      <c r="H488" s="453">
        <f>'Table 4 Asset Cashflows'!F466</f>
        <v>0</v>
      </c>
      <c r="I488" s="269">
        <f>'Table 4 Asset Cashflows'!C466</f>
        <v>0</v>
      </c>
      <c r="J488" s="453">
        <f>'Table 4 Asset Cashflows'!J466</f>
        <v>0</v>
      </c>
      <c r="K488" s="269">
        <f>'Table 4 Asset Cashflows'!G466</f>
        <v>0</v>
      </c>
      <c r="L488" s="453">
        <f>'Table 4 Asset Cashflows'!N466</f>
        <v>0</v>
      </c>
      <c r="M488" s="269">
        <f>'Table 4 Asset Cashflows'!K466</f>
        <v>0</v>
      </c>
      <c r="N488" s="453">
        <f>'Table 4 Asset Cashflows'!R466</f>
        <v>0</v>
      </c>
      <c r="O488" s="269">
        <f>'Table 4 Asset Cashflows'!O466</f>
        <v>0</v>
      </c>
      <c r="P488" s="453">
        <f>'Table 4 Asset Cashflows'!V466</f>
        <v>0</v>
      </c>
      <c r="Q488" s="269">
        <f>'Table 4 Asset Cashflows'!S466</f>
        <v>0</v>
      </c>
      <c r="R488" s="453">
        <f>'Table 4 Asset Cashflows'!Z466</f>
        <v>0</v>
      </c>
      <c r="S488" s="269">
        <f>'Table 4 Asset Cashflows'!W466</f>
        <v>0</v>
      </c>
      <c r="T488" s="453">
        <f>'Table 4 Asset Cashflows'!AD466</f>
        <v>0</v>
      </c>
      <c r="U488" s="269">
        <f>'Table 4 Asset Cashflows'!AA466</f>
        <v>0</v>
      </c>
    </row>
    <row r="489" spans="1:21" x14ac:dyDescent="0.25">
      <c r="A489" s="39">
        <v>449</v>
      </c>
      <c r="B489" s="42">
        <f>(1+_xlfn.XLOOKUP(INT(($A489-1)/12)+1,'ZC Curve'!$B$8:$B$107,'ZC Curve'!R$8:R$107,,0))^(1/12)-1</f>
        <v>0</v>
      </c>
      <c r="C489" s="42">
        <f>(1+_xlfn.XLOOKUP(INT(($A489-1)/12)+1,'ZC Curve'!$B$8:$B$107,'ZC Curve'!S$8:S$107,,0))^(1/12)-1</f>
        <v>0</v>
      </c>
      <c r="D489" s="42">
        <f>(1+_xlfn.XLOOKUP(INT(($A489-1)/12)+1,'ZC Curve'!$B$8:$B$107,'ZC Curve'!T$8:T$107,,0))^(1/12)-1</f>
        <v>0</v>
      </c>
      <c r="E489" s="43">
        <f t="shared" si="13"/>
        <v>1</v>
      </c>
      <c r="F489" s="43">
        <f t="shared" si="13"/>
        <v>1</v>
      </c>
      <c r="G489" s="450">
        <f t="shared" si="13"/>
        <v>1</v>
      </c>
      <c r="H489" s="453">
        <f>'Table 4 Asset Cashflows'!F467</f>
        <v>0</v>
      </c>
      <c r="I489" s="269">
        <f>'Table 4 Asset Cashflows'!C467</f>
        <v>0</v>
      </c>
      <c r="J489" s="453">
        <f>'Table 4 Asset Cashflows'!J467</f>
        <v>0</v>
      </c>
      <c r="K489" s="269">
        <f>'Table 4 Asset Cashflows'!G467</f>
        <v>0</v>
      </c>
      <c r="L489" s="453">
        <f>'Table 4 Asset Cashflows'!N467</f>
        <v>0</v>
      </c>
      <c r="M489" s="269">
        <f>'Table 4 Asset Cashflows'!K467</f>
        <v>0</v>
      </c>
      <c r="N489" s="453">
        <f>'Table 4 Asset Cashflows'!R467</f>
        <v>0</v>
      </c>
      <c r="O489" s="269">
        <f>'Table 4 Asset Cashflows'!O467</f>
        <v>0</v>
      </c>
      <c r="P489" s="453">
        <f>'Table 4 Asset Cashflows'!V467</f>
        <v>0</v>
      </c>
      <c r="Q489" s="269">
        <f>'Table 4 Asset Cashflows'!S467</f>
        <v>0</v>
      </c>
      <c r="R489" s="453">
        <f>'Table 4 Asset Cashflows'!Z467</f>
        <v>0</v>
      </c>
      <c r="S489" s="269">
        <f>'Table 4 Asset Cashflows'!W467</f>
        <v>0</v>
      </c>
      <c r="T489" s="453">
        <f>'Table 4 Asset Cashflows'!AD467</f>
        <v>0</v>
      </c>
      <c r="U489" s="269">
        <f>'Table 4 Asset Cashflows'!AA467</f>
        <v>0</v>
      </c>
    </row>
    <row r="490" spans="1:21" x14ac:dyDescent="0.25">
      <c r="A490" s="39">
        <v>450</v>
      </c>
      <c r="B490" s="42">
        <f>(1+_xlfn.XLOOKUP(INT(($A490-1)/12)+1,'ZC Curve'!$B$8:$B$107,'ZC Curve'!R$8:R$107,,0))^(1/12)-1</f>
        <v>0</v>
      </c>
      <c r="C490" s="42">
        <f>(1+_xlfn.XLOOKUP(INT(($A490-1)/12)+1,'ZC Curve'!$B$8:$B$107,'ZC Curve'!S$8:S$107,,0))^(1/12)-1</f>
        <v>0</v>
      </c>
      <c r="D490" s="42">
        <f>(1+_xlfn.XLOOKUP(INT(($A490-1)/12)+1,'ZC Curve'!$B$8:$B$107,'ZC Curve'!T$8:T$107,,0))^(1/12)-1</f>
        <v>0</v>
      </c>
      <c r="E490" s="43">
        <f t="shared" si="13"/>
        <v>1</v>
      </c>
      <c r="F490" s="43">
        <f t="shared" si="13"/>
        <v>1</v>
      </c>
      <c r="G490" s="450">
        <f t="shared" si="13"/>
        <v>1</v>
      </c>
      <c r="H490" s="453">
        <f>'Table 4 Asset Cashflows'!F468</f>
        <v>0</v>
      </c>
      <c r="I490" s="269">
        <f>'Table 4 Asset Cashflows'!C468</f>
        <v>0</v>
      </c>
      <c r="J490" s="453">
        <f>'Table 4 Asset Cashflows'!J468</f>
        <v>0</v>
      </c>
      <c r="K490" s="269">
        <f>'Table 4 Asset Cashflows'!G468</f>
        <v>0</v>
      </c>
      <c r="L490" s="453">
        <f>'Table 4 Asset Cashflows'!N468</f>
        <v>0</v>
      </c>
      <c r="M490" s="269">
        <f>'Table 4 Asset Cashflows'!K468</f>
        <v>0</v>
      </c>
      <c r="N490" s="453">
        <f>'Table 4 Asset Cashflows'!R468</f>
        <v>0</v>
      </c>
      <c r="O490" s="269">
        <f>'Table 4 Asset Cashflows'!O468</f>
        <v>0</v>
      </c>
      <c r="P490" s="453">
        <f>'Table 4 Asset Cashflows'!V468</f>
        <v>0</v>
      </c>
      <c r="Q490" s="269">
        <f>'Table 4 Asset Cashflows'!S468</f>
        <v>0</v>
      </c>
      <c r="R490" s="453">
        <f>'Table 4 Asset Cashflows'!Z468</f>
        <v>0</v>
      </c>
      <c r="S490" s="269">
        <f>'Table 4 Asset Cashflows'!W468</f>
        <v>0</v>
      </c>
      <c r="T490" s="453">
        <f>'Table 4 Asset Cashflows'!AD468</f>
        <v>0</v>
      </c>
      <c r="U490" s="269">
        <f>'Table 4 Asset Cashflows'!AA468</f>
        <v>0</v>
      </c>
    </row>
    <row r="491" spans="1:21" x14ac:dyDescent="0.25">
      <c r="A491" s="39">
        <v>451</v>
      </c>
      <c r="B491" s="42">
        <f>(1+_xlfn.XLOOKUP(INT(($A491-1)/12)+1,'ZC Curve'!$B$8:$B$107,'ZC Curve'!R$8:R$107,,0))^(1/12)-1</f>
        <v>0</v>
      </c>
      <c r="C491" s="42">
        <f>(1+_xlfn.XLOOKUP(INT(($A491-1)/12)+1,'ZC Curve'!$B$8:$B$107,'ZC Curve'!S$8:S$107,,0))^(1/12)-1</f>
        <v>0</v>
      </c>
      <c r="D491" s="42">
        <f>(1+_xlfn.XLOOKUP(INT(($A491-1)/12)+1,'ZC Curve'!$B$8:$B$107,'ZC Curve'!T$8:T$107,,0))^(1/12)-1</f>
        <v>0</v>
      </c>
      <c r="E491" s="43">
        <f t="shared" si="13"/>
        <v>1</v>
      </c>
      <c r="F491" s="43">
        <f t="shared" si="13"/>
        <v>1</v>
      </c>
      <c r="G491" s="450">
        <f t="shared" si="13"/>
        <v>1</v>
      </c>
      <c r="H491" s="453">
        <f>'Table 4 Asset Cashflows'!F469</f>
        <v>0</v>
      </c>
      <c r="I491" s="269">
        <f>'Table 4 Asset Cashflows'!C469</f>
        <v>0</v>
      </c>
      <c r="J491" s="453">
        <f>'Table 4 Asset Cashflows'!J469</f>
        <v>0</v>
      </c>
      <c r="K491" s="269">
        <f>'Table 4 Asset Cashflows'!G469</f>
        <v>0</v>
      </c>
      <c r="L491" s="453">
        <f>'Table 4 Asset Cashflows'!N469</f>
        <v>0</v>
      </c>
      <c r="M491" s="269">
        <f>'Table 4 Asset Cashflows'!K469</f>
        <v>0</v>
      </c>
      <c r="N491" s="453">
        <f>'Table 4 Asset Cashflows'!R469</f>
        <v>0</v>
      </c>
      <c r="O491" s="269">
        <f>'Table 4 Asset Cashflows'!O469</f>
        <v>0</v>
      </c>
      <c r="P491" s="453">
        <f>'Table 4 Asset Cashflows'!V469</f>
        <v>0</v>
      </c>
      <c r="Q491" s="269">
        <f>'Table 4 Asset Cashflows'!S469</f>
        <v>0</v>
      </c>
      <c r="R491" s="453">
        <f>'Table 4 Asset Cashflows'!Z469</f>
        <v>0</v>
      </c>
      <c r="S491" s="269">
        <f>'Table 4 Asset Cashflows'!W469</f>
        <v>0</v>
      </c>
      <c r="T491" s="453">
        <f>'Table 4 Asset Cashflows'!AD469</f>
        <v>0</v>
      </c>
      <c r="U491" s="269">
        <f>'Table 4 Asset Cashflows'!AA469</f>
        <v>0</v>
      </c>
    </row>
    <row r="492" spans="1:21" x14ac:dyDescent="0.25">
      <c r="A492" s="39">
        <v>452</v>
      </c>
      <c r="B492" s="42">
        <f>(1+_xlfn.XLOOKUP(INT(($A492-1)/12)+1,'ZC Curve'!$B$8:$B$107,'ZC Curve'!R$8:R$107,,0))^(1/12)-1</f>
        <v>0</v>
      </c>
      <c r="C492" s="42">
        <f>(1+_xlfn.XLOOKUP(INT(($A492-1)/12)+1,'ZC Curve'!$B$8:$B$107,'ZC Curve'!S$8:S$107,,0))^(1/12)-1</f>
        <v>0</v>
      </c>
      <c r="D492" s="42">
        <f>(1+_xlfn.XLOOKUP(INT(($A492-1)/12)+1,'ZC Curve'!$B$8:$B$107,'ZC Curve'!T$8:T$107,,0))^(1/12)-1</f>
        <v>0</v>
      </c>
      <c r="E492" s="43">
        <f t="shared" ref="E492:G520" si="14">E491/(1+B492)</f>
        <v>1</v>
      </c>
      <c r="F492" s="43">
        <f t="shared" si="14"/>
        <v>1</v>
      </c>
      <c r="G492" s="450">
        <f t="shared" si="14"/>
        <v>1</v>
      </c>
      <c r="H492" s="453">
        <f>'Table 4 Asset Cashflows'!F470</f>
        <v>0</v>
      </c>
      <c r="I492" s="269">
        <f>'Table 4 Asset Cashflows'!C470</f>
        <v>0</v>
      </c>
      <c r="J492" s="453">
        <f>'Table 4 Asset Cashflows'!J470</f>
        <v>0</v>
      </c>
      <c r="K492" s="269">
        <f>'Table 4 Asset Cashflows'!G470</f>
        <v>0</v>
      </c>
      <c r="L492" s="453">
        <f>'Table 4 Asset Cashflows'!N470</f>
        <v>0</v>
      </c>
      <c r="M492" s="269">
        <f>'Table 4 Asset Cashflows'!K470</f>
        <v>0</v>
      </c>
      <c r="N492" s="453">
        <f>'Table 4 Asset Cashflows'!R470</f>
        <v>0</v>
      </c>
      <c r="O492" s="269">
        <f>'Table 4 Asset Cashflows'!O470</f>
        <v>0</v>
      </c>
      <c r="P492" s="453">
        <f>'Table 4 Asset Cashflows'!V470</f>
        <v>0</v>
      </c>
      <c r="Q492" s="269">
        <f>'Table 4 Asset Cashflows'!S470</f>
        <v>0</v>
      </c>
      <c r="R492" s="453">
        <f>'Table 4 Asset Cashflows'!Z470</f>
        <v>0</v>
      </c>
      <c r="S492" s="269">
        <f>'Table 4 Asset Cashflows'!W470</f>
        <v>0</v>
      </c>
      <c r="T492" s="453">
        <f>'Table 4 Asset Cashflows'!AD470</f>
        <v>0</v>
      </c>
      <c r="U492" s="269">
        <f>'Table 4 Asset Cashflows'!AA470</f>
        <v>0</v>
      </c>
    </row>
    <row r="493" spans="1:21" x14ac:dyDescent="0.25">
      <c r="A493" s="39">
        <v>453</v>
      </c>
      <c r="B493" s="42">
        <f>(1+_xlfn.XLOOKUP(INT(($A493-1)/12)+1,'ZC Curve'!$B$8:$B$107,'ZC Curve'!R$8:R$107,,0))^(1/12)-1</f>
        <v>0</v>
      </c>
      <c r="C493" s="42">
        <f>(1+_xlfn.XLOOKUP(INT(($A493-1)/12)+1,'ZC Curve'!$B$8:$B$107,'ZC Curve'!S$8:S$107,,0))^(1/12)-1</f>
        <v>0</v>
      </c>
      <c r="D493" s="42">
        <f>(1+_xlfn.XLOOKUP(INT(($A493-1)/12)+1,'ZC Curve'!$B$8:$B$107,'ZC Curve'!T$8:T$107,,0))^(1/12)-1</f>
        <v>0</v>
      </c>
      <c r="E493" s="43">
        <f t="shared" si="14"/>
        <v>1</v>
      </c>
      <c r="F493" s="43">
        <f t="shared" si="14"/>
        <v>1</v>
      </c>
      <c r="G493" s="450">
        <f t="shared" si="14"/>
        <v>1</v>
      </c>
      <c r="H493" s="453">
        <f>'Table 4 Asset Cashflows'!F471</f>
        <v>0</v>
      </c>
      <c r="I493" s="269">
        <f>'Table 4 Asset Cashflows'!C471</f>
        <v>0</v>
      </c>
      <c r="J493" s="453">
        <f>'Table 4 Asset Cashflows'!J471</f>
        <v>0</v>
      </c>
      <c r="K493" s="269">
        <f>'Table 4 Asset Cashflows'!G471</f>
        <v>0</v>
      </c>
      <c r="L493" s="453">
        <f>'Table 4 Asset Cashflows'!N471</f>
        <v>0</v>
      </c>
      <c r="M493" s="269">
        <f>'Table 4 Asset Cashflows'!K471</f>
        <v>0</v>
      </c>
      <c r="N493" s="453">
        <f>'Table 4 Asset Cashflows'!R471</f>
        <v>0</v>
      </c>
      <c r="O493" s="269">
        <f>'Table 4 Asset Cashflows'!O471</f>
        <v>0</v>
      </c>
      <c r="P493" s="453">
        <f>'Table 4 Asset Cashflows'!V471</f>
        <v>0</v>
      </c>
      <c r="Q493" s="269">
        <f>'Table 4 Asset Cashflows'!S471</f>
        <v>0</v>
      </c>
      <c r="R493" s="453">
        <f>'Table 4 Asset Cashflows'!Z471</f>
        <v>0</v>
      </c>
      <c r="S493" s="269">
        <f>'Table 4 Asset Cashflows'!W471</f>
        <v>0</v>
      </c>
      <c r="T493" s="453">
        <f>'Table 4 Asset Cashflows'!AD471</f>
        <v>0</v>
      </c>
      <c r="U493" s="269">
        <f>'Table 4 Asset Cashflows'!AA471</f>
        <v>0</v>
      </c>
    </row>
    <row r="494" spans="1:21" x14ac:dyDescent="0.25">
      <c r="A494" s="39">
        <v>454</v>
      </c>
      <c r="B494" s="42">
        <f>(1+_xlfn.XLOOKUP(INT(($A494-1)/12)+1,'ZC Curve'!$B$8:$B$107,'ZC Curve'!R$8:R$107,,0))^(1/12)-1</f>
        <v>0</v>
      </c>
      <c r="C494" s="42">
        <f>(1+_xlfn.XLOOKUP(INT(($A494-1)/12)+1,'ZC Curve'!$B$8:$B$107,'ZC Curve'!S$8:S$107,,0))^(1/12)-1</f>
        <v>0</v>
      </c>
      <c r="D494" s="42">
        <f>(1+_xlfn.XLOOKUP(INT(($A494-1)/12)+1,'ZC Curve'!$B$8:$B$107,'ZC Curve'!T$8:T$107,,0))^(1/12)-1</f>
        <v>0</v>
      </c>
      <c r="E494" s="43">
        <f t="shared" si="14"/>
        <v>1</v>
      </c>
      <c r="F494" s="43">
        <f t="shared" si="14"/>
        <v>1</v>
      </c>
      <c r="G494" s="450">
        <f t="shared" si="14"/>
        <v>1</v>
      </c>
      <c r="H494" s="453">
        <f>'Table 4 Asset Cashflows'!F472</f>
        <v>0</v>
      </c>
      <c r="I494" s="269">
        <f>'Table 4 Asset Cashflows'!C472</f>
        <v>0</v>
      </c>
      <c r="J494" s="453">
        <f>'Table 4 Asset Cashflows'!J472</f>
        <v>0</v>
      </c>
      <c r="K494" s="269">
        <f>'Table 4 Asset Cashflows'!G472</f>
        <v>0</v>
      </c>
      <c r="L494" s="453">
        <f>'Table 4 Asset Cashflows'!N472</f>
        <v>0</v>
      </c>
      <c r="M494" s="269">
        <f>'Table 4 Asset Cashflows'!K472</f>
        <v>0</v>
      </c>
      <c r="N494" s="453">
        <f>'Table 4 Asset Cashflows'!R472</f>
        <v>0</v>
      </c>
      <c r="O494" s="269">
        <f>'Table 4 Asset Cashflows'!O472</f>
        <v>0</v>
      </c>
      <c r="P494" s="453">
        <f>'Table 4 Asset Cashflows'!V472</f>
        <v>0</v>
      </c>
      <c r="Q494" s="269">
        <f>'Table 4 Asset Cashflows'!S472</f>
        <v>0</v>
      </c>
      <c r="R494" s="453">
        <f>'Table 4 Asset Cashflows'!Z472</f>
        <v>0</v>
      </c>
      <c r="S494" s="269">
        <f>'Table 4 Asset Cashflows'!W472</f>
        <v>0</v>
      </c>
      <c r="T494" s="453">
        <f>'Table 4 Asset Cashflows'!AD472</f>
        <v>0</v>
      </c>
      <c r="U494" s="269">
        <f>'Table 4 Asset Cashflows'!AA472</f>
        <v>0</v>
      </c>
    </row>
    <row r="495" spans="1:21" x14ac:dyDescent="0.25">
      <c r="A495" s="39">
        <v>455</v>
      </c>
      <c r="B495" s="42">
        <f>(1+_xlfn.XLOOKUP(INT(($A495-1)/12)+1,'ZC Curve'!$B$8:$B$107,'ZC Curve'!R$8:R$107,,0))^(1/12)-1</f>
        <v>0</v>
      </c>
      <c r="C495" s="42">
        <f>(1+_xlfn.XLOOKUP(INT(($A495-1)/12)+1,'ZC Curve'!$B$8:$B$107,'ZC Curve'!S$8:S$107,,0))^(1/12)-1</f>
        <v>0</v>
      </c>
      <c r="D495" s="42">
        <f>(1+_xlfn.XLOOKUP(INT(($A495-1)/12)+1,'ZC Curve'!$B$8:$B$107,'ZC Curve'!T$8:T$107,,0))^(1/12)-1</f>
        <v>0</v>
      </c>
      <c r="E495" s="43">
        <f t="shared" si="14"/>
        <v>1</v>
      </c>
      <c r="F495" s="43">
        <f t="shared" si="14"/>
        <v>1</v>
      </c>
      <c r="G495" s="450">
        <f t="shared" si="14"/>
        <v>1</v>
      </c>
      <c r="H495" s="453">
        <f>'Table 4 Asset Cashflows'!F473</f>
        <v>0</v>
      </c>
      <c r="I495" s="269">
        <f>'Table 4 Asset Cashflows'!C473</f>
        <v>0</v>
      </c>
      <c r="J495" s="453">
        <f>'Table 4 Asset Cashflows'!J473</f>
        <v>0</v>
      </c>
      <c r="K495" s="269">
        <f>'Table 4 Asset Cashflows'!G473</f>
        <v>0</v>
      </c>
      <c r="L495" s="453">
        <f>'Table 4 Asset Cashflows'!N473</f>
        <v>0</v>
      </c>
      <c r="M495" s="269">
        <f>'Table 4 Asset Cashflows'!K473</f>
        <v>0</v>
      </c>
      <c r="N495" s="453">
        <f>'Table 4 Asset Cashflows'!R473</f>
        <v>0</v>
      </c>
      <c r="O495" s="269">
        <f>'Table 4 Asset Cashflows'!O473</f>
        <v>0</v>
      </c>
      <c r="P495" s="453">
        <f>'Table 4 Asset Cashflows'!V473</f>
        <v>0</v>
      </c>
      <c r="Q495" s="269">
        <f>'Table 4 Asset Cashflows'!S473</f>
        <v>0</v>
      </c>
      <c r="R495" s="453">
        <f>'Table 4 Asset Cashflows'!Z473</f>
        <v>0</v>
      </c>
      <c r="S495" s="269">
        <f>'Table 4 Asset Cashflows'!W473</f>
        <v>0</v>
      </c>
      <c r="T495" s="453">
        <f>'Table 4 Asset Cashflows'!AD473</f>
        <v>0</v>
      </c>
      <c r="U495" s="269">
        <f>'Table 4 Asset Cashflows'!AA473</f>
        <v>0</v>
      </c>
    </row>
    <row r="496" spans="1:21" x14ac:dyDescent="0.25">
      <c r="A496" s="39">
        <v>456</v>
      </c>
      <c r="B496" s="42">
        <f>(1+_xlfn.XLOOKUP(INT(($A496-1)/12)+1,'ZC Curve'!$B$8:$B$107,'ZC Curve'!R$8:R$107,,0))^(1/12)-1</f>
        <v>0</v>
      </c>
      <c r="C496" s="42">
        <f>(1+_xlfn.XLOOKUP(INT(($A496-1)/12)+1,'ZC Curve'!$B$8:$B$107,'ZC Curve'!S$8:S$107,,0))^(1/12)-1</f>
        <v>0</v>
      </c>
      <c r="D496" s="42">
        <f>(1+_xlfn.XLOOKUP(INT(($A496-1)/12)+1,'ZC Curve'!$B$8:$B$107,'ZC Curve'!T$8:T$107,,0))^(1/12)-1</f>
        <v>0</v>
      </c>
      <c r="E496" s="43">
        <f t="shared" si="14"/>
        <v>1</v>
      </c>
      <c r="F496" s="43">
        <f t="shared" si="14"/>
        <v>1</v>
      </c>
      <c r="G496" s="450">
        <f t="shared" si="14"/>
        <v>1</v>
      </c>
      <c r="H496" s="453">
        <f>'Table 4 Asset Cashflows'!F474</f>
        <v>0</v>
      </c>
      <c r="I496" s="269">
        <f>'Table 4 Asset Cashflows'!C474</f>
        <v>0</v>
      </c>
      <c r="J496" s="453">
        <f>'Table 4 Asset Cashflows'!J474</f>
        <v>0</v>
      </c>
      <c r="K496" s="269">
        <f>'Table 4 Asset Cashflows'!G474</f>
        <v>0</v>
      </c>
      <c r="L496" s="453">
        <f>'Table 4 Asset Cashflows'!N474</f>
        <v>0</v>
      </c>
      <c r="M496" s="269">
        <f>'Table 4 Asset Cashflows'!K474</f>
        <v>0</v>
      </c>
      <c r="N496" s="453">
        <f>'Table 4 Asset Cashflows'!R474</f>
        <v>0</v>
      </c>
      <c r="O496" s="269">
        <f>'Table 4 Asset Cashflows'!O474</f>
        <v>0</v>
      </c>
      <c r="P496" s="453">
        <f>'Table 4 Asset Cashflows'!V474</f>
        <v>0</v>
      </c>
      <c r="Q496" s="269">
        <f>'Table 4 Asset Cashflows'!S474</f>
        <v>0</v>
      </c>
      <c r="R496" s="453">
        <f>'Table 4 Asset Cashflows'!Z474</f>
        <v>0</v>
      </c>
      <c r="S496" s="269">
        <f>'Table 4 Asset Cashflows'!W474</f>
        <v>0</v>
      </c>
      <c r="T496" s="453">
        <f>'Table 4 Asset Cashflows'!AD474</f>
        <v>0</v>
      </c>
      <c r="U496" s="269">
        <f>'Table 4 Asset Cashflows'!AA474</f>
        <v>0</v>
      </c>
    </row>
    <row r="497" spans="1:21" x14ac:dyDescent="0.25">
      <c r="A497" s="39">
        <v>457</v>
      </c>
      <c r="B497" s="42">
        <f>(1+_xlfn.XLOOKUP(INT(($A497-1)/12)+1,'ZC Curve'!$B$8:$B$107,'ZC Curve'!R$8:R$107,,0))^(1/12)-1</f>
        <v>0</v>
      </c>
      <c r="C497" s="42">
        <f>(1+_xlfn.XLOOKUP(INT(($A497-1)/12)+1,'ZC Curve'!$B$8:$B$107,'ZC Curve'!S$8:S$107,,0))^(1/12)-1</f>
        <v>0</v>
      </c>
      <c r="D497" s="42">
        <f>(1+_xlfn.XLOOKUP(INT(($A497-1)/12)+1,'ZC Curve'!$B$8:$B$107,'ZC Curve'!T$8:T$107,,0))^(1/12)-1</f>
        <v>0</v>
      </c>
      <c r="E497" s="43">
        <f t="shared" si="14"/>
        <v>1</v>
      </c>
      <c r="F497" s="43">
        <f t="shared" si="14"/>
        <v>1</v>
      </c>
      <c r="G497" s="450">
        <f t="shared" si="14"/>
        <v>1</v>
      </c>
      <c r="H497" s="453">
        <f>'Table 4 Asset Cashflows'!F475</f>
        <v>0</v>
      </c>
      <c r="I497" s="269">
        <f>'Table 4 Asset Cashflows'!C475</f>
        <v>0</v>
      </c>
      <c r="J497" s="453">
        <f>'Table 4 Asset Cashflows'!J475</f>
        <v>0</v>
      </c>
      <c r="K497" s="269">
        <f>'Table 4 Asset Cashflows'!G475</f>
        <v>0</v>
      </c>
      <c r="L497" s="453">
        <f>'Table 4 Asset Cashflows'!N475</f>
        <v>0</v>
      </c>
      <c r="M497" s="269">
        <f>'Table 4 Asset Cashflows'!K475</f>
        <v>0</v>
      </c>
      <c r="N497" s="453">
        <f>'Table 4 Asset Cashflows'!R475</f>
        <v>0</v>
      </c>
      <c r="O497" s="269">
        <f>'Table 4 Asset Cashflows'!O475</f>
        <v>0</v>
      </c>
      <c r="P497" s="453">
        <f>'Table 4 Asset Cashflows'!V475</f>
        <v>0</v>
      </c>
      <c r="Q497" s="269">
        <f>'Table 4 Asset Cashflows'!S475</f>
        <v>0</v>
      </c>
      <c r="R497" s="453">
        <f>'Table 4 Asset Cashflows'!Z475</f>
        <v>0</v>
      </c>
      <c r="S497" s="269">
        <f>'Table 4 Asset Cashflows'!W475</f>
        <v>0</v>
      </c>
      <c r="T497" s="453">
        <f>'Table 4 Asset Cashflows'!AD475</f>
        <v>0</v>
      </c>
      <c r="U497" s="269">
        <f>'Table 4 Asset Cashflows'!AA475</f>
        <v>0</v>
      </c>
    </row>
    <row r="498" spans="1:21" x14ac:dyDescent="0.25">
      <c r="A498" s="39">
        <v>458</v>
      </c>
      <c r="B498" s="42">
        <f>(1+_xlfn.XLOOKUP(INT(($A498-1)/12)+1,'ZC Curve'!$B$8:$B$107,'ZC Curve'!R$8:R$107,,0))^(1/12)-1</f>
        <v>0</v>
      </c>
      <c r="C498" s="42">
        <f>(1+_xlfn.XLOOKUP(INT(($A498-1)/12)+1,'ZC Curve'!$B$8:$B$107,'ZC Curve'!S$8:S$107,,0))^(1/12)-1</f>
        <v>0</v>
      </c>
      <c r="D498" s="42">
        <f>(1+_xlfn.XLOOKUP(INT(($A498-1)/12)+1,'ZC Curve'!$B$8:$B$107,'ZC Curve'!T$8:T$107,,0))^(1/12)-1</f>
        <v>0</v>
      </c>
      <c r="E498" s="43">
        <f t="shared" si="14"/>
        <v>1</v>
      </c>
      <c r="F498" s="43">
        <f t="shared" si="14"/>
        <v>1</v>
      </c>
      <c r="G498" s="450">
        <f t="shared" si="14"/>
        <v>1</v>
      </c>
      <c r="H498" s="453">
        <f>'Table 4 Asset Cashflows'!F476</f>
        <v>0</v>
      </c>
      <c r="I498" s="269">
        <f>'Table 4 Asset Cashflows'!C476</f>
        <v>0</v>
      </c>
      <c r="J498" s="453">
        <f>'Table 4 Asset Cashflows'!J476</f>
        <v>0</v>
      </c>
      <c r="K498" s="269">
        <f>'Table 4 Asset Cashflows'!G476</f>
        <v>0</v>
      </c>
      <c r="L498" s="453">
        <f>'Table 4 Asset Cashflows'!N476</f>
        <v>0</v>
      </c>
      <c r="M498" s="269">
        <f>'Table 4 Asset Cashflows'!K476</f>
        <v>0</v>
      </c>
      <c r="N498" s="453">
        <f>'Table 4 Asset Cashflows'!R476</f>
        <v>0</v>
      </c>
      <c r="O498" s="269">
        <f>'Table 4 Asset Cashflows'!O476</f>
        <v>0</v>
      </c>
      <c r="P498" s="453">
        <f>'Table 4 Asset Cashflows'!V476</f>
        <v>0</v>
      </c>
      <c r="Q498" s="269">
        <f>'Table 4 Asset Cashflows'!S476</f>
        <v>0</v>
      </c>
      <c r="R498" s="453">
        <f>'Table 4 Asset Cashflows'!Z476</f>
        <v>0</v>
      </c>
      <c r="S498" s="269">
        <f>'Table 4 Asset Cashflows'!W476</f>
        <v>0</v>
      </c>
      <c r="T498" s="453">
        <f>'Table 4 Asset Cashflows'!AD476</f>
        <v>0</v>
      </c>
      <c r="U498" s="269">
        <f>'Table 4 Asset Cashflows'!AA476</f>
        <v>0</v>
      </c>
    </row>
    <row r="499" spans="1:21" x14ac:dyDescent="0.25">
      <c r="A499" s="39">
        <v>459</v>
      </c>
      <c r="B499" s="42">
        <f>(1+_xlfn.XLOOKUP(INT(($A499-1)/12)+1,'ZC Curve'!$B$8:$B$107,'ZC Curve'!R$8:R$107,,0))^(1/12)-1</f>
        <v>0</v>
      </c>
      <c r="C499" s="42">
        <f>(1+_xlfn.XLOOKUP(INT(($A499-1)/12)+1,'ZC Curve'!$B$8:$B$107,'ZC Curve'!S$8:S$107,,0))^(1/12)-1</f>
        <v>0</v>
      </c>
      <c r="D499" s="42">
        <f>(1+_xlfn.XLOOKUP(INT(($A499-1)/12)+1,'ZC Curve'!$B$8:$B$107,'ZC Curve'!T$8:T$107,,0))^(1/12)-1</f>
        <v>0</v>
      </c>
      <c r="E499" s="43">
        <f t="shared" si="14"/>
        <v>1</v>
      </c>
      <c r="F499" s="43">
        <f t="shared" si="14"/>
        <v>1</v>
      </c>
      <c r="G499" s="450">
        <f t="shared" si="14"/>
        <v>1</v>
      </c>
      <c r="H499" s="453">
        <f>'Table 4 Asset Cashflows'!F477</f>
        <v>0</v>
      </c>
      <c r="I499" s="269">
        <f>'Table 4 Asset Cashflows'!C477</f>
        <v>0</v>
      </c>
      <c r="J499" s="453">
        <f>'Table 4 Asset Cashflows'!J477</f>
        <v>0</v>
      </c>
      <c r="K499" s="269">
        <f>'Table 4 Asset Cashflows'!G477</f>
        <v>0</v>
      </c>
      <c r="L499" s="453">
        <f>'Table 4 Asset Cashflows'!N477</f>
        <v>0</v>
      </c>
      <c r="M499" s="269">
        <f>'Table 4 Asset Cashflows'!K477</f>
        <v>0</v>
      </c>
      <c r="N499" s="453">
        <f>'Table 4 Asset Cashflows'!R477</f>
        <v>0</v>
      </c>
      <c r="O499" s="269">
        <f>'Table 4 Asset Cashflows'!O477</f>
        <v>0</v>
      </c>
      <c r="P499" s="453">
        <f>'Table 4 Asset Cashflows'!V477</f>
        <v>0</v>
      </c>
      <c r="Q499" s="269">
        <f>'Table 4 Asset Cashflows'!S477</f>
        <v>0</v>
      </c>
      <c r="R499" s="453">
        <f>'Table 4 Asset Cashflows'!Z477</f>
        <v>0</v>
      </c>
      <c r="S499" s="269">
        <f>'Table 4 Asset Cashflows'!W477</f>
        <v>0</v>
      </c>
      <c r="T499" s="453">
        <f>'Table 4 Asset Cashflows'!AD477</f>
        <v>0</v>
      </c>
      <c r="U499" s="269">
        <f>'Table 4 Asset Cashflows'!AA477</f>
        <v>0</v>
      </c>
    </row>
    <row r="500" spans="1:21" x14ac:dyDescent="0.25">
      <c r="A500" s="39">
        <v>460</v>
      </c>
      <c r="B500" s="42">
        <f>(1+_xlfn.XLOOKUP(INT(($A500-1)/12)+1,'ZC Curve'!$B$8:$B$107,'ZC Curve'!R$8:R$107,,0))^(1/12)-1</f>
        <v>0</v>
      </c>
      <c r="C500" s="42">
        <f>(1+_xlfn.XLOOKUP(INT(($A500-1)/12)+1,'ZC Curve'!$B$8:$B$107,'ZC Curve'!S$8:S$107,,0))^(1/12)-1</f>
        <v>0</v>
      </c>
      <c r="D500" s="42">
        <f>(1+_xlfn.XLOOKUP(INT(($A500-1)/12)+1,'ZC Curve'!$B$8:$B$107,'ZC Curve'!T$8:T$107,,0))^(1/12)-1</f>
        <v>0</v>
      </c>
      <c r="E500" s="43">
        <f t="shared" si="14"/>
        <v>1</v>
      </c>
      <c r="F500" s="43">
        <f t="shared" si="14"/>
        <v>1</v>
      </c>
      <c r="G500" s="450">
        <f t="shared" si="14"/>
        <v>1</v>
      </c>
      <c r="H500" s="453">
        <f>'Table 4 Asset Cashflows'!F478</f>
        <v>0</v>
      </c>
      <c r="I500" s="269">
        <f>'Table 4 Asset Cashflows'!C478</f>
        <v>0</v>
      </c>
      <c r="J500" s="453">
        <f>'Table 4 Asset Cashflows'!J478</f>
        <v>0</v>
      </c>
      <c r="K500" s="269">
        <f>'Table 4 Asset Cashflows'!G478</f>
        <v>0</v>
      </c>
      <c r="L500" s="453">
        <f>'Table 4 Asset Cashflows'!N478</f>
        <v>0</v>
      </c>
      <c r="M500" s="269">
        <f>'Table 4 Asset Cashflows'!K478</f>
        <v>0</v>
      </c>
      <c r="N500" s="453">
        <f>'Table 4 Asset Cashflows'!R478</f>
        <v>0</v>
      </c>
      <c r="O500" s="269">
        <f>'Table 4 Asset Cashflows'!O478</f>
        <v>0</v>
      </c>
      <c r="P500" s="453">
        <f>'Table 4 Asset Cashflows'!V478</f>
        <v>0</v>
      </c>
      <c r="Q500" s="269">
        <f>'Table 4 Asset Cashflows'!S478</f>
        <v>0</v>
      </c>
      <c r="R500" s="453">
        <f>'Table 4 Asset Cashflows'!Z478</f>
        <v>0</v>
      </c>
      <c r="S500" s="269">
        <f>'Table 4 Asset Cashflows'!W478</f>
        <v>0</v>
      </c>
      <c r="T500" s="453">
        <f>'Table 4 Asset Cashflows'!AD478</f>
        <v>0</v>
      </c>
      <c r="U500" s="269">
        <f>'Table 4 Asset Cashflows'!AA478</f>
        <v>0</v>
      </c>
    </row>
    <row r="501" spans="1:21" x14ac:dyDescent="0.25">
      <c r="A501" s="39">
        <v>461</v>
      </c>
      <c r="B501" s="42">
        <f>(1+_xlfn.XLOOKUP(INT(($A501-1)/12)+1,'ZC Curve'!$B$8:$B$107,'ZC Curve'!R$8:R$107,,0))^(1/12)-1</f>
        <v>0</v>
      </c>
      <c r="C501" s="42">
        <f>(1+_xlfn.XLOOKUP(INT(($A501-1)/12)+1,'ZC Curve'!$B$8:$B$107,'ZC Curve'!S$8:S$107,,0))^(1/12)-1</f>
        <v>0</v>
      </c>
      <c r="D501" s="42">
        <f>(1+_xlfn.XLOOKUP(INT(($A501-1)/12)+1,'ZC Curve'!$B$8:$B$107,'ZC Curve'!T$8:T$107,,0))^(1/12)-1</f>
        <v>0</v>
      </c>
      <c r="E501" s="43">
        <f t="shared" si="14"/>
        <v>1</v>
      </c>
      <c r="F501" s="43">
        <f t="shared" si="14"/>
        <v>1</v>
      </c>
      <c r="G501" s="450">
        <f t="shared" si="14"/>
        <v>1</v>
      </c>
      <c r="H501" s="453">
        <f>'Table 4 Asset Cashflows'!F479</f>
        <v>0</v>
      </c>
      <c r="I501" s="269">
        <f>'Table 4 Asset Cashflows'!C479</f>
        <v>0</v>
      </c>
      <c r="J501" s="453">
        <f>'Table 4 Asset Cashflows'!J479</f>
        <v>0</v>
      </c>
      <c r="K501" s="269">
        <f>'Table 4 Asset Cashflows'!G479</f>
        <v>0</v>
      </c>
      <c r="L501" s="453">
        <f>'Table 4 Asset Cashflows'!N479</f>
        <v>0</v>
      </c>
      <c r="M501" s="269">
        <f>'Table 4 Asset Cashflows'!K479</f>
        <v>0</v>
      </c>
      <c r="N501" s="453">
        <f>'Table 4 Asset Cashflows'!R479</f>
        <v>0</v>
      </c>
      <c r="O501" s="269">
        <f>'Table 4 Asset Cashflows'!O479</f>
        <v>0</v>
      </c>
      <c r="P501" s="453">
        <f>'Table 4 Asset Cashflows'!V479</f>
        <v>0</v>
      </c>
      <c r="Q501" s="269">
        <f>'Table 4 Asset Cashflows'!S479</f>
        <v>0</v>
      </c>
      <c r="R501" s="453">
        <f>'Table 4 Asset Cashflows'!Z479</f>
        <v>0</v>
      </c>
      <c r="S501" s="269">
        <f>'Table 4 Asset Cashflows'!W479</f>
        <v>0</v>
      </c>
      <c r="T501" s="453">
        <f>'Table 4 Asset Cashflows'!AD479</f>
        <v>0</v>
      </c>
      <c r="U501" s="269">
        <f>'Table 4 Asset Cashflows'!AA479</f>
        <v>0</v>
      </c>
    </row>
    <row r="502" spans="1:21" x14ac:dyDescent="0.25">
      <c r="A502" s="39">
        <v>462</v>
      </c>
      <c r="B502" s="42">
        <f>(1+_xlfn.XLOOKUP(INT(($A502-1)/12)+1,'ZC Curve'!$B$8:$B$107,'ZC Curve'!R$8:R$107,,0))^(1/12)-1</f>
        <v>0</v>
      </c>
      <c r="C502" s="42">
        <f>(1+_xlfn.XLOOKUP(INT(($A502-1)/12)+1,'ZC Curve'!$B$8:$B$107,'ZC Curve'!S$8:S$107,,0))^(1/12)-1</f>
        <v>0</v>
      </c>
      <c r="D502" s="42">
        <f>(1+_xlfn.XLOOKUP(INT(($A502-1)/12)+1,'ZC Curve'!$B$8:$B$107,'ZC Curve'!T$8:T$107,,0))^(1/12)-1</f>
        <v>0</v>
      </c>
      <c r="E502" s="43">
        <f t="shared" si="14"/>
        <v>1</v>
      </c>
      <c r="F502" s="43">
        <f t="shared" si="14"/>
        <v>1</v>
      </c>
      <c r="G502" s="450">
        <f t="shared" si="14"/>
        <v>1</v>
      </c>
      <c r="H502" s="453">
        <f>'Table 4 Asset Cashflows'!F480</f>
        <v>0</v>
      </c>
      <c r="I502" s="269">
        <f>'Table 4 Asset Cashflows'!C480</f>
        <v>0</v>
      </c>
      <c r="J502" s="453">
        <f>'Table 4 Asset Cashflows'!J480</f>
        <v>0</v>
      </c>
      <c r="K502" s="269">
        <f>'Table 4 Asset Cashflows'!G480</f>
        <v>0</v>
      </c>
      <c r="L502" s="453">
        <f>'Table 4 Asset Cashflows'!N480</f>
        <v>0</v>
      </c>
      <c r="M502" s="269">
        <f>'Table 4 Asset Cashflows'!K480</f>
        <v>0</v>
      </c>
      <c r="N502" s="453">
        <f>'Table 4 Asset Cashflows'!R480</f>
        <v>0</v>
      </c>
      <c r="O502" s="269">
        <f>'Table 4 Asset Cashflows'!O480</f>
        <v>0</v>
      </c>
      <c r="P502" s="453">
        <f>'Table 4 Asset Cashflows'!V480</f>
        <v>0</v>
      </c>
      <c r="Q502" s="269">
        <f>'Table 4 Asset Cashflows'!S480</f>
        <v>0</v>
      </c>
      <c r="R502" s="453">
        <f>'Table 4 Asset Cashflows'!Z480</f>
        <v>0</v>
      </c>
      <c r="S502" s="269">
        <f>'Table 4 Asset Cashflows'!W480</f>
        <v>0</v>
      </c>
      <c r="T502" s="453">
        <f>'Table 4 Asset Cashflows'!AD480</f>
        <v>0</v>
      </c>
      <c r="U502" s="269">
        <f>'Table 4 Asset Cashflows'!AA480</f>
        <v>0</v>
      </c>
    </row>
    <row r="503" spans="1:21" x14ac:dyDescent="0.25">
      <c r="A503" s="39">
        <v>463</v>
      </c>
      <c r="B503" s="42">
        <f>(1+_xlfn.XLOOKUP(INT(($A503-1)/12)+1,'ZC Curve'!$B$8:$B$107,'ZC Curve'!R$8:R$107,,0))^(1/12)-1</f>
        <v>0</v>
      </c>
      <c r="C503" s="42">
        <f>(1+_xlfn.XLOOKUP(INT(($A503-1)/12)+1,'ZC Curve'!$B$8:$B$107,'ZC Curve'!S$8:S$107,,0))^(1/12)-1</f>
        <v>0</v>
      </c>
      <c r="D503" s="42">
        <f>(1+_xlfn.XLOOKUP(INT(($A503-1)/12)+1,'ZC Curve'!$B$8:$B$107,'ZC Curve'!T$8:T$107,,0))^(1/12)-1</f>
        <v>0</v>
      </c>
      <c r="E503" s="43">
        <f t="shared" si="14"/>
        <v>1</v>
      </c>
      <c r="F503" s="43">
        <f t="shared" si="14"/>
        <v>1</v>
      </c>
      <c r="G503" s="450">
        <f t="shared" si="14"/>
        <v>1</v>
      </c>
      <c r="H503" s="453">
        <f>'Table 4 Asset Cashflows'!F481</f>
        <v>0</v>
      </c>
      <c r="I503" s="269">
        <f>'Table 4 Asset Cashflows'!C481</f>
        <v>0</v>
      </c>
      <c r="J503" s="453">
        <f>'Table 4 Asset Cashflows'!J481</f>
        <v>0</v>
      </c>
      <c r="K503" s="269">
        <f>'Table 4 Asset Cashflows'!G481</f>
        <v>0</v>
      </c>
      <c r="L503" s="453">
        <f>'Table 4 Asset Cashflows'!N481</f>
        <v>0</v>
      </c>
      <c r="M503" s="269">
        <f>'Table 4 Asset Cashflows'!K481</f>
        <v>0</v>
      </c>
      <c r="N503" s="453">
        <f>'Table 4 Asset Cashflows'!R481</f>
        <v>0</v>
      </c>
      <c r="O503" s="269">
        <f>'Table 4 Asset Cashflows'!O481</f>
        <v>0</v>
      </c>
      <c r="P503" s="453">
        <f>'Table 4 Asset Cashflows'!V481</f>
        <v>0</v>
      </c>
      <c r="Q503" s="269">
        <f>'Table 4 Asset Cashflows'!S481</f>
        <v>0</v>
      </c>
      <c r="R503" s="453">
        <f>'Table 4 Asset Cashflows'!Z481</f>
        <v>0</v>
      </c>
      <c r="S503" s="269">
        <f>'Table 4 Asset Cashflows'!W481</f>
        <v>0</v>
      </c>
      <c r="T503" s="453">
        <f>'Table 4 Asset Cashflows'!AD481</f>
        <v>0</v>
      </c>
      <c r="U503" s="269">
        <f>'Table 4 Asset Cashflows'!AA481</f>
        <v>0</v>
      </c>
    </row>
    <row r="504" spans="1:21" x14ac:dyDescent="0.25">
      <c r="A504" s="39">
        <v>464</v>
      </c>
      <c r="B504" s="42">
        <f>(1+_xlfn.XLOOKUP(INT(($A504-1)/12)+1,'ZC Curve'!$B$8:$B$107,'ZC Curve'!R$8:R$107,,0))^(1/12)-1</f>
        <v>0</v>
      </c>
      <c r="C504" s="42">
        <f>(1+_xlfn.XLOOKUP(INT(($A504-1)/12)+1,'ZC Curve'!$B$8:$B$107,'ZC Curve'!S$8:S$107,,0))^(1/12)-1</f>
        <v>0</v>
      </c>
      <c r="D504" s="42">
        <f>(1+_xlfn.XLOOKUP(INT(($A504-1)/12)+1,'ZC Curve'!$B$8:$B$107,'ZC Curve'!T$8:T$107,,0))^(1/12)-1</f>
        <v>0</v>
      </c>
      <c r="E504" s="43">
        <f t="shared" si="14"/>
        <v>1</v>
      </c>
      <c r="F504" s="43">
        <f t="shared" si="14"/>
        <v>1</v>
      </c>
      <c r="G504" s="450">
        <f t="shared" si="14"/>
        <v>1</v>
      </c>
      <c r="H504" s="453">
        <f>'Table 4 Asset Cashflows'!F482</f>
        <v>0</v>
      </c>
      <c r="I504" s="269">
        <f>'Table 4 Asset Cashflows'!C482</f>
        <v>0</v>
      </c>
      <c r="J504" s="453">
        <f>'Table 4 Asset Cashflows'!J482</f>
        <v>0</v>
      </c>
      <c r="K504" s="269">
        <f>'Table 4 Asset Cashflows'!G482</f>
        <v>0</v>
      </c>
      <c r="L504" s="453">
        <f>'Table 4 Asset Cashflows'!N482</f>
        <v>0</v>
      </c>
      <c r="M504" s="269">
        <f>'Table 4 Asset Cashflows'!K482</f>
        <v>0</v>
      </c>
      <c r="N504" s="453">
        <f>'Table 4 Asset Cashflows'!R482</f>
        <v>0</v>
      </c>
      <c r="O504" s="269">
        <f>'Table 4 Asset Cashflows'!O482</f>
        <v>0</v>
      </c>
      <c r="P504" s="453">
        <f>'Table 4 Asset Cashflows'!V482</f>
        <v>0</v>
      </c>
      <c r="Q504" s="269">
        <f>'Table 4 Asset Cashflows'!S482</f>
        <v>0</v>
      </c>
      <c r="R504" s="453">
        <f>'Table 4 Asset Cashflows'!Z482</f>
        <v>0</v>
      </c>
      <c r="S504" s="269">
        <f>'Table 4 Asset Cashflows'!W482</f>
        <v>0</v>
      </c>
      <c r="T504" s="453">
        <f>'Table 4 Asset Cashflows'!AD482</f>
        <v>0</v>
      </c>
      <c r="U504" s="269">
        <f>'Table 4 Asset Cashflows'!AA482</f>
        <v>0</v>
      </c>
    </row>
    <row r="505" spans="1:21" x14ac:dyDescent="0.25">
      <c r="A505" s="39">
        <v>465</v>
      </c>
      <c r="B505" s="42">
        <f>(1+_xlfn.XLOOKUP(INT(($A505-1)/12)+1,'ZC Curve'!$B$8:$B$107,'ZC Curve'!R$8:R$107,,0))^(1/12)-1</f>
        <v>0</v>
      </c>
      <c r="C505" s="42">
        <f>(1+_xlfn.XLOOKUP(INT(($A505-1)/12)+1,'ZC Curve'!$B$8:$B$107,'ZC Curve'!S$8:S$107,,0))^(1/12)-1</f>
        <v>0</v>
      </c>
      <c r="D505" s="42">
        <f>(1+_xlfn.XLOOKUP(INT(($A505-1)/12)+1,'ZC Curve'!$B$8:$B$107,'ZC Curve'!T$8:T$107,,0))^(1/12)-1</f>
        <v>0</v>
      </c>
      <c r="E505" s="43">
        <f t="shared" si="14"/>
        <v>1</v>
      </c>
      <c r="F505" s="43">
        <f t="shared" si="14"/>
        <v>1</v>
      </c>
      <c r="G505" s="450">
        <f t="shared" si="14"/>
        <v>1</v>
      </c>
      <c r="H505" s="453">
        <f>'Table 4 Asset Cashflows'!F483</f>
        <v>0</v>
      </c>
      <c r="I505" s="269">
        <f>'Table 4 Asset Cashflows'!C483</f>
        <v>0</v>
      </c>
      <c r="J505" s="453">
        <f>'Table 4 Asset Cashflows'!J483</f>
        <v>0</v>
      </c>
      <c r="K505" s="269">
        <f>'Table 4 Asset Cashflows'!G483</f>
        <v>0</v>
      </c>
      <c r="L505" s="453">
        <f>'Table 4 Asset Cashflows'!N483</f>
        <v>0</v>
      </c>
      <c r="M505" s="269">
        <f>'Table 4 Asset Cashflows'!K483</f>
        <v>0</v>
      </c>
      <c r="N505" s="453">
        <f>'Table 4 Asset Cashflows'!R483</f>
        <v>0</v>
      </c>
      <c r="O505" s="269">
        <f>'Table 4 Asset Cashflows'!O483</f>
        <v>0</v>
      </c>
      <c r="P505" s="453">
        <f>'Table 4 Asset Cashflows'!V483</f>
        <v>0</v>
      </c>
      <c r="Q505" s="269">
        <f>'Table 4 Asset Cashflows'!S483</f>
        <v>0</v>
      </c>
      <c r="R505" s="453">
        <f>'Table 4 Asset Cashflows'!Z483</f>
        <v>0</v>
      </c>
      <c r="S505" s="269">
        <f>'Table 4 Asset Cashflows'!W483</f>
        <v>0</v>
      </c>
      <c r="T505" s="453">
        <f>'Table 4 Asset Cashflows'!AD483</f>
        <v>0</v>
      </c>
      <c r="U505" s="269">
        <f>'Table 4 Asset Cashflows'!AA483</f>
        <v>0</v>
      </c>
    </row>
    <row r="506" spans="1:21" x14ac:dyDescent="0.25">
      <c r="A506" s="39">
        <v>466</v>
      </c>
      <c r="B506" s="42">
        <f>(1+_xlfn.XLOOKUP(INT(($A506-1)/12)+1,'ZC Curve'!$B$8:$B$107,'ZC Curve'!R$8:R$107,,0))^(1/12)-1</f>
        <v>0</v>
      </c>
      <c r="C506" s="42">
        <f>(1+_xlfn.XLOOKUP(INT(($A506-1)/12)+1,'ZC Curve'!$B$8:$B$107,'ZC Curve'!S$8:S$107,,0))^(1/12)-1</f>
        <v>0</v>
      </c>
      <c r="D506" s="42">
        <f>(1+_xlfn.XLOOKUP(INT(($A506-1)/12)+1,'ZC Curve'!$B$8:$B$107,'ZC Curve'!T$8:T$107,,0))^(1/12)-1</f>
        <v>0</v>
      </c>
      <c r="E506" s="43">
        <f t="shared" si="14"/>
        <v>1</v>
      </c>
      <c r="F506" s="43">
        <f t="shared" si="14"/>
        <v>1</v>
      </c>
      <c r="G506" s="450">
        <f t="shared" si="14"/>
        <v>1</v>
      </c>
      <c r="H506" s="453">
        <f>'Table 4 Asset Cashflows'!F484</f>
        <v>0</v>
      </c>
      <c r="I506" s="269">
        <f>'Table 4 Asset Cashflows'!C484</f>
        <v>0</v>
      </c>
      <c r="J506" s="453">
        <f>'Table 4 Asset Cashflows'!J484</f>
        <v>0</v>
      </c>
      <c r="K506" s="269">
        <f>'Table 4 Asset Cashflows'!G484</f>
        <v>0</v>
      </c>
      <c r="L506" s="453">
        <f>'Table 4 Asset Cashflows'!N484</f>
        <v>0</v>
      </c>
      <c r="M506" s="269">
        <f>'Table 4 Asset Cashflows'!K484</f>
        <v>0</v>
      </c>
      <c r="N506" s="453">
        <f>'Table 4 Asset Cashflows'!R484</f>
        <v>0</v>
      </c>
      <c r="O506" s="269">
        <f>'Table 4 Asset Cashflows'!O484</f>
        <v>0</v>
      </c>
      <c r="P506" s="453">
        <f>'Table 4 Asset Cashflows'!V484</f>
        <v>0</v>
      </c>
      <c r="Q506" s="269">
        <f>'Table 4 Asset Cashflows'!S484</f>
        <v>0</v>
      </c>
      <c r="R506" s="453">
        <f>'Table 4 Asset Cashflows'!Z484</f>
        <v>0</v>
      </c>
      <c r="S506" s="269">
        <f>'Table 4 Asset Cashflows'!W484</f>
        <v>0</v>
      </c>
      <c r="T506" s="453">
        <f>'Table 4 Asset Cashflows'!AD484</f>
        <v>0</v>
      </c>
      <c r="U506" s="269">
        <f>'Table 4 Asset Cashflows'!AA484</f>
        <v>0</v>
      </c>
    </row>
    <row r="507" spans="1:21" x14ac:dyDescent="0.25">
      <c r="A507" s="39">
        <v>467</v>
      </c>
      <c r="B507" s="42">
        <f>(1+_xlfn.XLOOKUP(INT(($A507-1)/12)+1,'ZC Curve'!$B$8:$B$107,'ZC Curve'!R$8:R$107,,0))^(1/12)-1</f>
        <v>0</v>
      </c>
      <c r="C507" s="42">
        <f>(1+_xlfn.XLOOKUP(INT(($A507-1)/12)+1,'ZC Curve'!$B$8:$B$107,'ZC Curve'!S$8:S$107,,0))^(1/12)-1</f>
        <v>0</v>
      </c>
      <c r="D507" s="42">
        <f>(1+_xlfn.XLOOKUP(INT(($A507-1)/12)+1,'ZC Curve'!$B$8:$B$107,'ZC Curve'!T$8:T$107,,0))^(1/12)-1</f>
        <v>0</v>
      </c>
      <c r="E507" s="43">
        <f t="shared" si="14"/>
        <v>1</v>
      </c>
      <c r="F507" s="43">
        <f t="shared" si="14"/>
        <v>1</v>
      </c>
      <c r="G507" s="450">
        <f t="shared" si="14"/>
        <v>1</v>
      </c>
      <c r="H507" s="453">
        <f>'Table 4 Asset Cashflows'!F485</f>
        <v>0</v>
      </c>
      <c r="I507" s="269">
        <f>'Table 4 Asset Cashflows'!C485</f>
        <v>0</v>
      </c>
      <c r="J507" s="453">
        <f>'Table 4 Asset Cashflows'!J485</f>
        <v>0</v>
      </c>
      <c r="K507" s="269">
        <f>'Table 4 Asset Cashflows'!G485</f>
        <v>0</v>
      </c>
      <c r="L507" s="453">
        <f>'Table 4 Asset Cashflows'!N485</f>
        <v>0</v>
      </c>
      <c r="M507" s="269">
        <f>'Table 4 Asset Cashflows'!K485</f>
        <v>0</v>
      </c>
      <c r="N507" s="453">
        <f>'Table 4 Asset Cashflows'!R485</f>
        <v>0</v>
      </c>
      <c r="O507" s="269">
        <f>'Table 4 Asset Cashflows'!O485</f>
        <v>0</v>
      </c>
      <c r="P507" s="453">
        <f>'Table 4 Asset Cashflows'!V485</f>
        <v>0</v>
      </c>
      <c r="Q507" s="269">
        <f>'Table 4 Asset Cashflows'!S485</f>
        <v>0</v>
      </c>
      <c r="R507" s="453">
        <f>'Table 4 Asset Cashflows'!Z485</f>
        <v>0</v>
      </c>
      <c r="S507" s="269">
        <f>'Table 4 Asset Cashflows'!W485</f>
        <v>0</v>
      </c>
      <c r="T507" s="453">
        <f>'Table 4 Asset Cashflows'!AD485</f>
        <v>0</v>
      </c>
      <c r="U507" s="269">
        <f>'Table 4 Asset Cashflows'!AA485</f>
        <v>0</v>
      </c>
    </row>
    <row r="508" spans="1:21" x14ac:dyDescent="0.25">
      <c r="A508" s="39">
        <v>468</v>
      </c>
      <c r="B508" s="42">
        <f>(1+_xlfn.XLOOKUP(INT(($A508-1)/12)+1,'ZC Curve'!$B$8:$B$107,'ZC Curve'!R$8:R$107,,0))^(1/12)-1</f>
        <v>0</v>
      </c>
      <c r="C508" s="42">
        <f>(1+_xlfn.XLOOKUP(INT(($A508-1)/12)+1,'ZC Curve'!$B$8:$B$107,'ZC Curve'!S$8:S$107,,0))^(1/12)-1</f>
        <v>0</v>
      </c>
      <c r="D508" s="42">
        <f>(1+_xlfn.XLOOKUP(INT(($A508-1)/12)+1,'ZC Curve'!$B$8:$B$107,'ZC Curve'!T$8:T$107,,0))^(1/12)-1</f>
        <v>0</v>
      </c>
      <c r="E508" s="43">
        <f t="shared" si="14"/>
        <v>1</v>
      </c>
      <c r="F508" s="43">
        <f t="shared" si="14"/>
        <v>1</v>
      </c>
      <c r="G508" s="450">
        <f t="shared" si="14"/>
        <v>1</v>
      </c>
      <c r="H508" s="453">
        <f>'Table 4 Asset Cashflows'!F486</f>
        <v>0</v>
      </c>
      <c r="I508" s="269">
        <f>'Table 4 Asset Cashflows'!C486</f>
        <v>0</v>
      </c>
      <c r="J508" s="453">
        <f>'Table 4 Asset Cashflows'!J486</f>
        <v>0</v>
      </c>
      <c r="K508" s="269">
        <f>'Table 4 Asset Cashflows'!G486</f>
        <v>0</v>
      </c>
      <c r="L508" s="453">
        <f>'Table 4 Asset Cashflows'!N486</f>
        <v>0</v>
      </c>
      <c r="M508" s="269">
        <f>'Table 4 Asset Cashflows'!K486</f>
        <v>0</v>
      </c>
      <c r="N508" s="453">
        <f>'Table 4 Asset Cashflows'!R486</f>
        <v>0</v>
      </c>
      <c r="O508" s="269">
        <f>'Table 4 Asset Cashflows'!O486</f>
        <v>0</v>
      </c>
      <c r="P508" s="453">
        <f>'Table 4 Asset Cashflows'!V486</f>
        <v>0</v>
      </c>
      <c r="Q508" s="269">
        <f>'Table 4 Asset Cashflows'!S486</f>
        <v>0</v>
      </c>
      <c r="R508" s="453">
        <f>'Table 4 Asset Cashflows'!Z486</f>
        <v>0</v>
      </c>
      <c r="S508" s="269">
        <f>'Table 4 Asset Cashflows'!W486</f>
        <v>0</v>
      </c>
      <c r="T508" s="453">
        <f>'Table 4 Asset Cashflows'!AD486</f>
        <v>0</v>
      </c>
      <c r="U508" s="269">
        <f>'Table 4 Asset Cashflows'!AA486</f>
        <v>0</v>
      </c>
    </row>
    <row r="509" spans="1:21" x14ac:dyDescent="0.25">
      <c r="A509" s="39">
        <v>469</v>
      </c>
      <c r="B509" s="42">
        <f>(1+_xlfn.XLOOKUP(INT(($A509-1)/12)+1,'ZC Curve'!$B$8:$B$107,'ZC Curve'!R$8:R$107,,0))^(1/12)-1</f>
        <v>0</v>
      </c>
      <c r="C509" s="42">
        <f>(1+_xlfn.XLOOKUP(INT(($A509-1)/12)+1,'ZC Curve'!$B$8:$B$107,'ZC Curve'!S$8:S$107,,0))^(1/12)-1</f>
        <v>0</v>
      </c>
      <c r="D509" s="42">
        <f>(1+_xlfn.XLOOKUP(INT(($A509-1)/12)+1,'ZC Curve'!$B$8:$B$107,'ZC Curve'!T$8:T$107,,0))^(1/12)-1</f>
        <v>0</v>
      </c>
      <c r="E509" s="43">
        <f t="shared" si="14"/>
        <v>1</v>
      </c>
      <c r="F509" s="43">
        <f t="shared" si="14"/>
        <v>1</v>
      </c>
      <c r="G509" s="450">
        <f t="shared" si="14"/>
        <v>1</v>
      </c>
      <c r="H509" s="453">
        <f>'Table 4 Asset Cashflows'!F487</f>
        <v>0</v>
      </c>
      <c r="I509" s="269">
        <f>'Table 4 Asset Cashflows'!C487</f>
        <v>0</v>
      </c>
      <c r="J509" s="453">
        <f>'Table 4 Asset Cashflows'!J487</f>
        <v>0</v>
      </c>
      <c r="K509" s="269">
        <f>'Table 4 Asset Cashflows'!G487</f>
        <v>0</v>
      </c>
      <c r="L509" s="453">
        <f>'Table 4 Asset Cashflows'!N487</f>
        <v>0</v>
      </c>
      <c r="M509" s="269">
        <f>'Table 4 Asset Cashflows'!K487</f>
        <v>0</v>
      </c>
      <c r="N509" s="453">
        <f>'Table 4 Asset Cashflows'!R487</f>
        <v>0</v>
      </c>
      <c r="O509" s="269">
        <f>'Table 4 Asset Cashflows'!O487</f>
        <v>0</v>
      </c>
      <c r="P509" s="453">
        <f>'Table 4 Asset Cashflows'!V487</f>
        <v>0</v>
      </c>
      <c r="Q509" s="269">
        <f>'Table 4 Asset Cashflows'!S487</f>
        <v>0</v>
      </c>
      <c r="R509" s="453">
        <f>'Table 4 Asset Cashflows'!Z487</f>
        <v>0</v>
      </c>
      <c r="S509" s="269">
        <f>'Table 4 Asset Cashflows'!W487</f>
        <v>0</v>
      </c>
      <c r="T509" s="453">
        <f>'Table 4 Asset Cashflows'!AD487</f>
        <v>0</v>
      </c>
      <c r="U509" s="269">
        <f>'Table 4 Asset Cashflows'!AA487</f>
        <v>0</v>
      </c>
    </row>
    <row r="510" spans="1:21" x14ac:dyDescent="0.25">
      <c r="A510" s="39">
        <v>470</v>
      </c>
      <c r="B510" s="42">
        <f>(1+_xlfn.XLOOKUP(INT(($A510-1)/12)+1,'ZC Curve'!$B$8:$B$107,'ZC Curve'!R$8:R$107,,0))^(1/12)-1</f>
        <v>0</v>
      </c>
      <c r="C510" s="42">
        <f>(1+_xlfn.XLOOKUP(INT(($A510-1)/12)+1,'ZC Curve'!$B$8:$B$107,'ZC Curve'!S$8:S$107,,0))^(1/12)-1</f>
        <v>0</v>
      </c>
      <c r="D510" s="42">
        <f>(1+_xlfn.XLOOKUP(INT(($A510-1)/12)+1,'ZC Curve'!$B$8:$B$107,'ZC Curve'!T$8:T$107,,0))^(1/12)-1</f>
        <v>0</v>
      </c>
      <c r="E510" s="43">
        <f t="shared" si="14"/>
        <v>1</v>
      </c>
      <c r="F510" s="43">
        <f t="shared" si="14"/>
        <v>1</v>
      </c>
      <c r="G510" s="450">
        <f t="shared" si="14"/>
        <v>1</v>
      </c>
      <c r="H510" s="453">
        <f>'Table 4 Asset Cashflows'!F488</f>
        <v>0</v>
      </c>
      <c r="I510" s="269">
        <f>'Table 4 Asset Cashflows'!C488</f>
        <v>0</v>
      </c>
      <c r="J510" s="453">
        <f>'Table 4 Asset Cashflows'!J488</f>
        <v>0</v>
      </c>
      <c r="K510" s="269">
        <f>'Table 4 Asset Cashflows'!G488</f>
        <v>0</v>
      </c>
      <c r="L510" s="453">
        <f>'Table 4 Asset Cashflows'!N488</f>
        <v>0</v>
      </c>
      <c r="M510" s="269">
        <f>'Table 4 Asset Cashflows'!K488</f>
        <v>0</v>
      </c>
      <c r="N510" s="453">
        <f>'Table 4 Asset Cashflows'!R488</f>
        <v>0</v>
      </c>
      <c r="O510" s="269">
        <f>'Table 4 Asset Cashflows'!O488</f>
        <v>0</v>
      </c>
      <c r="P510" s="453">
        <f>'Table 4 Asset Cashflows'!V488</f>
        <v>0</v>
      </c>
      <c r="Q510" s="269">
        <f>'Table 4 Asset Cashflows'!S488</f>
        <v>0</v>
      </c>
      <c r="R510" s="453">
        <f>'Table 4 Asset Cashflows'!Z488</f>
        <v>0</v>
      </c>
      <c r="S510" s="269">
        <f>'Table 4 Asset Cashflows'!W488</f>
        <v>0</v>
      </c>
      <c r="T510" s="453">
        <f>'Table 4 Asset Cashflows'!AD488</f>
        <v>0</v>
      </c>
      <c r="U510" s="269">
        <f>'Table 4 Asset Cashflows'!AA488</f>
        <v>0</v>
      </c>
    </row>
    <row r="511" spans="1:21" x14ac:dyDescent="0.25">
      <c r="A511" s="39">
        <v>471</v>
      </c>
      <c r="B511" s="42">
        <f>(1+_xlfn.XLOOKUP(INT(($A511-1)/12)+1,'ZC Curve'!$B$8:$B$107,'ZC Curve'!R$8:R$107,,0))^(1/12)-1</f>
        <v>0</v>
      </c>
      <c r="C511" s="42">
        <f>(1+_xlfn.XLOOKUP(INT(($A511-1)/12)+1,'ZC Curve'!$B$8:$B$107,'ZC Curve'!S$8:S$107,,0))^(1/12)-1</f>
        <v>0</v>
      </c>
      <c r="D511" s="42">
        <f>(1+_xlfn.XLOOKUP(INT(($A511-1)/12)+1,'ZC Curve'!$B$8:$B$107,'ZC Curve'!T$8:T$107,,0))^(1/12)-1</f>
        <v>0</v>
      </c>
      <c r="E511" s="43">
        <f t="shared" si="14"/>
        <v>1</v>
      </c>
      <c r="F511" s="43">
        <f t="shared" si="14"/>
        <v>1</v>
      </c>
      <c r="G511" s="450">
        <f t="shared" si="14"/>
        <v>1</v>
      </c>
      <c r="H511" s="453">
        <f>'Table 4 Asset Cashflows'!F489</f>
        <v>0</v>
      </c>
      <c r="I511" s="269">
        <f>'Table 4 Asset Cashflows'!C489</f>
        <v>0</v>
      </c>
      <c r="J511" s="453">
        <f>'Table 4 Asset Cashflows'!J489</f>
        <v>0</v>
      </c>
      <c r="K511" s="269">
        <f>'Table 4 Asset Cashflows'!G489</f>
        <v>0</v>
      </c>
      <c r="L511" s="453">
        <f>'Table 4 Asset Cashflows'!N489</f>
        <v>0</v>
      </c>
      <c r="M511" s="269">
        <f>'Table 4 Asset Cashflows'!K489</f>
        <v>0</v>
      </c>
      <c r="N511" s="453">
        <f>'Table 4 Asset Cashflows'!R489</f>
        <v>0</v>
      </c>
      <c r="O511" s="269">
        <f>'Table 4 Asset Cashflows'!O489</f>
        <v>0</v>
      </c>
      <c r="P511" s="453">
        <f>'Table 4 Asset Cashflows'!V489</f>
        <v>0</v>
      </c>
      <c r="Q511" s="269">
        <f>'Table 4 Asset Cashflows'!S489</f>
        <v>0</v>
      </c>
      <c r="R511" s="453">
        <f>'Table 4 Asset Cashflows'!Z489</f>
        <v>0</v>
      </c>
      <c r="S511" s="269">
        <f>'Table 4 Asset Cashflows'!W489</f>
        <v>0</v>
      </c>
      <c r="T511" s="453">
        <f>'Table 4 Asset Cashflows'!AD489</f>
        <v>0</v>
      </c>
      <c r="U511" s="269">
        <f>'Table 4 Asset Cashflows'!AA489</f>
        <v>0</v>
      </c>
    </row>
    <row r="512" spans="1:21" x14ac:dyDescent="0.25">
      <c r="A512" s="39">
        <v>472</v>
      </c>
      <c r="B512" s="42">
        <f>(1+_xlfn.XLOOKUP(INT(($A512-1)/12)+1,'ZC Curve'!$B$8:$B$107,'ZC Curve'!R$8:R$107,,0))^(1/12)-1</f>
        <v>0</v>
      </c>
      <c r="C512" s="42">
        <f>(1+_xlfn.XLOOKUP(INT(($A512-1)/12)+1,'ZC Curve'!$B$8:$B$107,'ZC Curve'!S$8:S$107,,0))^(1/12)-1</f>
        <v>0</v>
      </c>
      <c r="D512" s="42">
        <f>(1+_xlfn.XLOOKUP(INT(($A512-1)/12)+1,'ZC Curve'!$B$8:$B$107,'ZC Curve'!T$8:T$107,,0))^(1/12)-1</f>
        <v>0</v>
      </c>
      <c r="E512" s="43">
        <f t="shared" si="14"/>
        <v>1</v>
      </c>
      <c r="F512" s="43">
        <f t="shared" si="14"/>
        <v>1</v>
      </c>
      <c r="G512" s="450">
        <f t="shared" si="14"/>
        <v>1</v>
      </c>
      <c r="H512" s="453">
        <f>'Table 4 Asset Cashflows'!F490</f>
        <v>0</v>
      </c>
      <c r="I512" s="269">
        <f>'Table 4 Asset Cashflows'!C490</f>
        <v>0</v>
      </c>
      <c r="J512" s="453">
        <f>'Table 4 Asset Cashflows'!J490</f>
        <v>0</v>
      </c>
      <c r="K512" s="269">
        <f>'Table 4 Asset Cashflows'!G490</f>
        <v>0</v>
      </c>
      <c r="L512" s="453">
        <f>'Table 4 Asset Cashflows'!N490</f>
        <v>0</v>
      </c>
      <c r="M512" s="269">
        <f>'Table 4 Asset Cashflows'!K490</f>
        <v>0</v>
      </c>
      <c r="N512" s="453">
        <f>'Table 4 Asset Cashflows'!R490</f>
        <v>0</v>
      </c>
      <c r="O512" s="269">
        <f>'Table 4 Asset Cashflows'!O490</f>
        <v>0</v>
      </c>
      <c r="P512" s="453">
        <f>'Table 4 Asset Cashflows'!V490</f>
        <v>0</v>
      </c>
      <c r="Q512" s="269">
        <f>'Table 4 Asset Cashflows'!S490</f>
        <v>0</v>
      </c>
      <c r="R512" s="453">
        <f>'Table 4 Asset Cashflows'!Z490</f>
        <v>0</v>
      </c>
      <c r="S512" s="269">
        <f>'Table 4 Asset Cashflows'!W490</f>
        <v>0</v>
      </c>
      <c r="T512" s="453">
        <f>'Table 4 Asset Cashflows'!AD490</f>
        <v>0</v>
      </c>
      <c r="U512" s="269">
        <f>'Table 4 Asset Cashflows'!AA490</f>
        <v>0</v>
      </c>
    </row>
    <row r="513" spans="1:21" x14ac:dyDescent="0.25">
      <c r="A513" s="39">
        <v>473</v>
      </c>
      <c r="B513" s="42">
        <f>(1+_xlfn.XLOOKUP(INT(($A513-1)/12)+1,'ZC Curve'!$B$8:$B$107,'ZC Curve'!R$8:R$107,,0))^(1/12)-1</f>
        <v>0</v>
      </c>
      <c r="C513" s="42">
        <f>(1+_xlfn.XLOOKUP(INT(($A513-1)/12)+1,'ZC Curve'!$B$8:$B$107,'ZC Curve'!S$8:S$107,,0))^(1/12)-1</f>
        <v>0</v>
      </c>
      <c r="D513" s="42">
        <f>(1+_xlfn.XLOOKUP(INT(($A513-1)/12)+1,'ZC Curve'!$B$8:$B$107,'ZC Curve'!T$8:T$107,,0))^(1/12)-1</f>
        <v>0</v>
      </c>
      <c r="E513" s="43">
        <f t="shared" si="14"/>
        <v>1</v>
      </c>
      <c r="F513" s="43">
        <f t="shared" si="14"/>
        <v>1</v>
      </c>
      <c r="G513" s="450">
        <f t="shared" si="14"/>
        <v>1</v>
      </c>
      <c r="H513" s="453">
        <f>'Table 4 Asset Cashflows'!F491</f>
        <v>0</v>
      </c>
      <c r="I513" s="269">
        <f>'Table 4 Asset Cashflows'!C491</f>
        <v>0</v>
      </c>
      <c r="J513" s="453">
        <f>'Table 4 Asset Cashflows'!J491</f>
        <v>0</v>
      </c>
      <c r="K513" s="269">
        <f>'Table 4 Asset Cashflows'!G491</f>
        <v>0</v>
      </c>
      <c r="L513" s="453">
        <f>'Table 4 Asset Cashflows'!N491</f>
        <v>0</v>
      </c>
      <c r="M513" s="269">
        <f>'Table 4 Asset Cashflows'!K491</f>
        <v>0</v>
      </c>
      <c r="N513" s="453">
        <f>'Table 4 Asset Cashflows'!R491</f>
        <v>0</v>
      </c>
      <c r="O513" s="269">
        <f>'Table 4 Asset Cashflows'!O491</f>
        <v>0</v>
      </c>
      <c r="P513" s="453">
        <f>'Table 4 Asset Cashflows'!V491</f>
        <v>0</v>
      </c>
      <c r="Q513" s="269">
        <f>'Table 4 Asset Cashflows'!S491</f>
        <v>0</v>
      </c>
      <c r="R513" s="453">
        <f>'Table 4 Asset Cashflows'!Z491</f>
        <v>0</v>
      </c>
      <c r="S513" s="269">
        <f>'Table 4 Asset Cashflows'!W491</f>
        <v>0</v>
      </c>
      <c r="T513" s="453">
        <f>'Table 4 Asset Cashflows'!AD491</f>
        <v>0</v>
      </c>
      <c r="U513" s="269">
        <f>'Table 4 Asset Cashflows'!AA491</f>
        <v>0</v>
      </c>
    </row>
    <row r="514" spans="1:21" x14ac:dyDescent="0.25">
      <c r="A514" s="39">
        <v>474</v>
      </c>
      <c r="B514" s="42">
        <f>(1+_xlfn.XLOOKUP(INT(($A514-1)/12)+1,'ZC Curve'!$B$8:$B$107,'ZC Curve'!R$8:R$107,,0))^(1/12)-1</f>
        <v>0</v>
      </c>
      <c r="C514" s="42">
        <f>(1+_xlfn.XLOOKUP(INT(($A514-1)/12)+1,'ZC Curve'!$B$8:$B$107,'ZC Curve'!S$8:S$107,,0))^(1/12)-1</f>
        <v>0</v>
      </c>
      <c r="D514" s="42">
        <f>(1+_xlfn.XLOOKUP(INT(($A514-1)/12)+1,'ZC Curve'!$B$8:$B$107,'ZC Curve'!T$8:T$107,,0))^(1/12)-1</f>
        <v>0</v>
      </c>
      <c r="E514" s="43">
        <f t="shared" si="14"/>
        <v>1</v>
      </c>
      <c r="F514" s="43">
        <f t="shared" si="14"/>
        <v>1</v>
      </c>
      <c r="G514" s="450">
        <f t="shared" si="14"/>
        <v>1</v>
      </c>
      <c r="H514" s="453">
        <f>'Table 4 Asset Cashflows'!F492</f>
        <v>0</v>
      </c>
      <c r="I514" s="269">
        <f>'Table 4 Asset Cashflows'!C492</f>
        <v>0</v>
      </c>
      <c r="J514" s="453">
        <f>'Table 4 Asset Cashflows'!J492</f>
        <v>0</v>
      </c>
      <c r="K514" s="269">
        <f>'Table 4 Asset Cashflows'!G492</f>
        <v>0</v>
      </c>
      <c r="L514" s="453">
        <f>'Table 4 Asset Cashflows'!N492</f>
        <v>0</v>
      </c>
      <c r="M514" s="269">
        <f>'Table 4 Asset Cashflows'!K492</f>
        <v>0</v>
      </c>
      <c r="N514" s="453">
        <f>'Table 4 Asset Cashflows'!R492</f>
        <v>0</v>
      </c>
      <c r="O514" s="269">
        <f>'Table 4 Asset Cashflows'!O492</f>
        <v>0</v>
      </c>
      <c r="P514" s="453">
        <f>'Table 4 Asset Cashflows'!V492</f>
        <v>0</v>
      </c>
      <c r="Q514" s="269">
        <f>'Table 4 Asset Cashflows'!S492</f>
        <v>0</v>
      </c>
      <c r="R514" s="453">
        <f>'Table 4 Asset Cashflows'!Z492</f>
        <v>0</v>
      </c>
      <c r="S514" s="269">
        <f>'Table 4 Asset Cashflows'!W492</f>
        <v>0</v>
      </c>
      <c r="T514" s="453">
        <f>'Table 4 Asset Cashflows'!AD492</f>
        <v>0</v>
      </c>
      <c r="U514" s="269">
        <f>'Table 4 Asset Cashflows'!AA492</f>
        <v>0</v>
      </c>
    </row>
    <row r="515" spans="1:21" x14ac:dyDescent="0.25">
      <c r="A515" s="39">
        <v>475</v>
      </c>
      <c r="B515" s="42">
        <f>(1+_xlfn.XLOOKUP(INT(($A515-1)/12)+1,'ZC Curve'!$B$8:$B$107,'ZC Curve'!R$8:R$107,,0))^(1/12)-1</f>
        <v>0</v>
      </c>
      <c r="C515" s="42">
        <f>(1+_xlfn.XLOOKUP(INT(($A515-1)/12)+1,'ZC Curve'!$B$8:$B$107,'ZC Curve'!S$8:S$107,,0))^(1/12)-1</f>
        <v>0</v>
      </c>
      <c r="D515" s="42">
        <f>(1+_xlfn.XLOOKUP(INT(($A515-1)/12)+1,'ZC Curve'!$B$8:$B$107,'ZC Curve'!T$8:T$107,,0))^(1/12)-1</f>
        <v>0</v>
      </c>
      <c r="E515" s="43">
        <f t="shared" si="14"/>
        <v>1</v>
      </c>
      <c r="F515" s="43">
        <f t="shared" si="14"/>
        <v>1</v>
      </c>
      <c r="G515" s="450">
        <f t="shared" si="14"/>
        <v>1</v>
      </c>
      <c r="H515" s="453">
        <f>'Table 4 Asset Cashflows'!F493</f>
        <v>0</v>
      </c>
      <c r="I515" s="269">
        <f>'Table 4 Asset Cashflows'!C493</f>
        <v>0</v>
      </c>
      <c r="J515" s="453">
        <f>'Table 4 Asset Cashflows'!J493</f>
        <v>0</v>
      </c>
      <c r="K515" s="269">
        <f>'Table 4 Asset Cashflows'!G493</f>
        <v>0</v>
      </c>
      <c r="L515" s="453">
        <f>'Table 4 Asset Cashflows'!N493</f>
        <v>0</v>
      </c>
      <c r="M515" s="269">
        <f>'Table 4 Asset Cashflows'!K493</f>
        <v>0</v>
      </c>
      <c r="N515" s="453">
        <f>'Table 4 Asset Cashflows'!R493</f>
        <v>0</v>
      </c>
      <c r="O515" s="269">
        <f>'Table 4 Asset Cashflows'!O493</f>
        <v>0</v>
      </c>
      <c r="P515" s="453">
        <f>'Table 4 Asset Cashflows'!V493</f>
        <v>0</v>
      </c>
      <c r="Q515" s="269">
        <f>'Table 4 Asset Cashflows'!S493</f>
        <v>0</v>
      </c>
      <c r="R515" s="453">
        <f>'Table 4 Asset Cashflows'!Z493</f>
        <v>0</v>
      </c>
      <c r="S515" s="269">
        <f>'Table 4 Asset Cashflows'!W493</f>
        <v>0</v>
      </c>
      <c r="T515" s="453">
        <f>'Table 4 Asset Cashflows'!AD493</f>
        <v>0</v>
      </c>
      <c r="U515" s="269">
        <f>'Table 4 Asset Cashflows'!AA493</f>
        <v>0</v>
      </c>
    </row>
    <row r="516" spans="1:21" x14ac:dyDescent="0.25">
      <c r="A516" s="39">
        <v>476</v>
      </c>
      <c r="B516" s="42">
        <f>(1+_xlfn.XLOOKUP(INT(($A516-1)/12)+1,'ZC Curve'!$B$8:$B$107,'ZC Curve'!R$8:R$107,,0))^(1/12)-1</f>
        <v>0</v>
      </c>
      <c r="C516" s="42">
        <f>(1+_xlfn.XLOOKUP(INT(($A516-1)/12)+1,'ZC Curve'!$B$8:$B$107,'ZC Curve'!S$8:S$107,,0))^(1/12)-1</f>
        <v>0</v>
      </c>
      <c r="D516" s="42">
        <f>(1+_xlfn.XLOOKUP(INT(($A516-1)/12)+1,'ZC Curve'!$B$8:$B$107,'ZC Curve'!T$8:T$107,,0))^(1/12)-1</f>
        <v>0</v>
      </c>
      <c r="E516" s="43">
        <f t="shared" si="14"/>
        <v>1</v>
      </c>
      <c r="F516" s="43">
        <f t="shared" si="14"/>
        <v>1</v>
      </c>
      <c r="G516" s="450">
        <f t="shared" si="14"/>
        <v>1</v>
      </c>
      <c r="H516" s="453">
        <f>'Table 4 Asset Cashflows'!F494</f>
        <v>0</v>
      </c>
      <c r="I516" s="269">
        <f>'Table 4 Asset Cashflows'!C494</f>
        <v>0</v>
      </c>
      <c r="J516" s="453">
        <f>'Table 4 Asset Cashflows'!J494</f>
        <v>0</v>
      </c>
      <c r="K516" s="269">
        <f>'Table 4 Asset Cashflows'!G494</f>
        <v>0</v>
      </c>
      <c r="L516" s="453">
        <f>'Table 4 Asset Cashflows'!N494</f>
        <v>0</v>
      </c>
      <c r="M516" s="269">
        <f>'Table 4 Asset Cashflows'!K494</f>
        <v>0</v>
      </c>
      <c r="N516" s="453">
        <f>'Table 4 Asset Cashflows'!R494</f>
        <v>0</v>
      </c>
      <c r="O516" s="269">
        <f>'Table 4 Asset Cashflows'!O494</f>
        <v>0</v>
      </c>
      <c r="P516" s="453">
        <f>'Table 4 Asset Cashflows'!V494</f>
        <v>0</v>
      </c>
      <c r="Q516" s="269">
        <f>'Table 4 Asset Cashflows'!S494</f>
        <v>0</v>
      </c>
      <c r="R516" s="453">
        <f>'Table 4 Asset Cashflows'!Z494</f>
        <v>0</v>
      </c>
      <c r="S516" s="269">
        <f>'Table 4 Asset Cashflows'!W494</f>
        <v>0</v>
      </c>
      <c r="T516" s="453">
        <f>'Table 4 Asset Cashflows'!AD494</f>
        <v>0</v>
      </c>
      <c r="U516" s="269">
        <f>'Table 4 Asset Cashflows'!AA494</f>
        <v>0</v>
      </c>
    </row>
    <row r="517" spans="1:21" x14ac:dyDescent="0.25">
      <c r="A517" s="39">
        <v>477</v>
      </c>
      <c r="B517" s="42">
        <f>(1+_xlfn.XLOOKUP(INT(($A517-1)/12)+1,'ZC Curve'!$B$8:$B$107,'ZC Curve'!R$8:R$107,,0))^(1/12)-1</f>
        <v>0</v>
      </c>
      <c r="C517" s="42">
        <f>(1+_xlfn.XLOOKUP(INT(($A517-1)/12)+1,'ZC Curve'!$B$8:$B$107,'ZC Curve'!S$8:S$107,,0))^(1/12)-1</f>
        <v>0</v>
      </c>
      <c r="D517" s="42">
        <f>(1+_xlfn.XLOOKUP(INT(($A517-1)/12)+1,'ZC Curve'!$B$8:$B$107,'ZC Curve'!T$8:T$107,,0))^(1/12)-1</f>
        <v>0</v>
      </c>
      <c r="E517" s="43">
        <f t="shared" si="14"/>
        <v>1</v>
      </c>
      <c r="F517" s="43">
        <f t="shared" si="14"/>
        <v>1</v>
      </c>
      <c r="G517" s="450">
        <f t="shared" si="14"/>
        <v>1</v>
      </c>
      <c r="H517" s="453">
        <f>'Table 4 Asset Cashflows'!F495</f>
        <v>0</v>
      </c>
      <c r="I517" s="269">
        <f>'Table 4 Asset Cashflows'!C495</f>
        <v>0</v>
      </c>
      <c r="J517" s="453">
        <f>'Table 4 Asset Cashflows'!J495</f>
        <v>0</v>
      </c>
      <c r="K517" s="269">
        <f>'Table 4 Asset Cashflows'!G495</f>
        <v>0</v>
      </c>
      <c r="L517" s="453">
        <f>'Table 4 Asset Cashflows'!N495</f>
        <v>0</v>
      </c>
      <c r="M517" s="269">
        <f>'Table 4 Asset Cashflows'!K495</f>
        <v>0</v>
      </c>
      <c r="N517" s="453">
        <f>'Table 4 Asset Cashflows'!R495</f>
        <v>0</v>
      </c>
      <c r="O517" s="269">
        <f>'Table 4 Asset Cashflows'!O495</f>
        <v>0</v>
      </c>
      <c r="P517" s="453">
        <f>'Table 4 Asset Cashflows'!V495</f>
        <v>0</v>
      </c>
      <c r="Q517" s="269">
        <f>'Table 4 Asset Cashflows'!S495</f>
        <v>0</v>
      </c>
      <c r="R517" s="453">
        <f>'Table 4 Asset Cashflows'!Z495</f>
        <v>0</v>
      </c>
      <c r="S517" s="269">
        <f>'Table 4 Asset Cashflows'!W495</f>
        <v>0</v>
      </c>
      <c r="T517" s="453">
        <f>'Table 4 Asset Cashflows'!AD495</f>
        <v>0</v>
      </c>
      <c r="U517" s="269">
        <f>'Table 4 Asset Cashflows'!AA495</f>
        <v>0</v>
      </c>
    </row>
    <row r="518" spans="1:21" x14ac:dyDescent="0.25">
      <c r="A518" s="39">
        <v>478</v>
      </c>
      <c r="B518" s="42">
        <f>(1+_xlfn.XLOOKUP(INT(($A518-1)/12)+1,'ZC Curve'!$B$8:$B$107,'ZC Curve'!R$8:R$107,,0))^(1/12)-1</f>
        <v>0</v>
      </c>
      <c r="C518" s="42">
        <f>(1+_xlfn.XLOOKUP(INT(($A518-1)/12)+1,'ZC Curve'!$B$8:$B$107,'ZC Curve'!S$8:S$107,,0))^(1/12)-1</f>
        <v>0</v>
      </c>
      <c r="D518" s="42">
        <f>(1+_xlfn.XLOOKUP(INT(($A518-1)/12)+1,'ZC Curve'!$B$8:$B$107,'ZC Curve'!T$8:T$107,,0))^(1/12)-1</f>
        <v>0</v>
      </c>
      <c r="E518" s="43">
        <f t="shared" si="14"/>
        <v>1</v>
      </c>
      <c r="F518" s="43">
        <f t="shared" si="14"/>
        <v>1</v>
      </c>
      <c r="G518" s="450">
        <f t="shared" si="14"/>
        <v>1</v>
      </c>
      <c r="H518" s="453">
        <f>'Table 4 Asset Cashflows'!F496</f>
        <v>0</v>
      </c>
      <c r="I518" s="269">
        <f>'Table 4 Asset Cashflows'!C496</f>
        <v>0</v>
      </c>
      <c r="J518" s="453">
        <f>'Table 4 Asset Cashflows'!J496</f>
        <v>0</v>
      </c>
      <c r="K518" s="269">
        <f>'Table 4 Asset Cashflows'!G496</f>
        <v>0</v>
      </c>
      <c r="L518" s="453">
        <f>'Table 4 Asset Cashflows'!N496</f>
        <v>0</v>
      </c>
      <c r="M518" s="269">
        <f>'Table 4 Asset Cashflows'!K496</f>
        <v>0</v>
      </c>
      <c r="N518" s="453">
        <f>'Table 4 Asset Cashflows'!R496</f>
        <v>0</v>
      </c>
      <c r="O518" s="269">
        <f>'Table 4 Asset Cashflows'!O496</f>
        <v>0</v>
      </c>
      <c r="P518" s="453">
        <f>'Table 4 Asset Cashflows'!V496</f>
        <v>0</v>
      </c>
      <c r="Q518" s="269">
        <f>'Table 4 Asset Cashflows'!S496</f>
        <v>0</v>
      </c>
      <c r="R518" s="453">
        <f>'Table 4 Asset Cashflows'!Z496</f>
        <v>0</v>
      </c>
      <c r="S518" s="269">
        <f>'Table 4 Asset Cashflows'!W496</f>
        <v>0</v>
      </c>
      <c r="T518" s="453">
        <f>'Table 4 Asset Cashflows'!AD496</f>
        <v>0</v>
      </c>
      <c r="U518" s="269">
        <f>'Table 4 Asset Cashflows'!AA496</f>
        <v>0</v>
      </c>
    </row>
    <row r="519" spans="1:21" x14ac:dyDescent="0.25">
      <c r="A519" s="39">
        <v>479</v>
      </c>
      <c r="B519" s="42">
        <f>(1+_xlfn.XLOOKUP(INT(($A519-1)/12)+1,'ZC Curve'!$B$8:$B$107,'ZC Curve'!R$8:R$107,,0))^(1/12)-1</f>
        <v>0</v>
      </c>
      <c r="C519" s="42">
        <f>(1+_xlfn.XLOOKUP(INT(($A519-1)/12)+1,'ZC Curve'!$B$8:$B$107,'ZC Curve'!S$8:S$107,,0))^(1/12)-1</f>
        <v>0</v>
      </c>
      <c r="D519" s="42">
        <f>(1+_xlfn.XLOOKUP(INT(($A519-1)/12)+1,'ZC Curve'!$B$8:$B$107,'ZC Curve'!T$8:T$107,,0))^(1/12)-1</f>
        <v>0</v>
      </c>
      <c r="E519" s="43">
        <f t="shared" si="14"/>
        <v>1</v>
      </c>
      <c r="F519" s="43">
        <f t="shared" si="14"/>
        <v>1</v>
      </c>
      <c r="G519" s="450">
        <f t="shared" si="14"/>
        <v>1</v>
      </c>
      <c r="H519" s="453">
        <f>'Table 4 Asset Cashflows'!F497</f>
        <v>0</v>
      </c>
      <c r="I519" s="269">
        <f>'Table 4 Asset Cashflows'!C497</f>
        <v>0</v>
      </c>
      <c r="J519" s="453">
        <f>'Table 4 Asset Cashflows'!J497</f>
        <v>0</v>
      </c>
      <c r="K519" s="269">
        <f>'Table 4 Asset Cashflows'!G497</f>
        <v>0</v>
      </c>
      <c r="L519" s="453">
        <f>'Table 4 Asset Cashflows'!N497</f>
        <v>0</v>
      </c>
      <c r="M519" s="269">
        <f>'Table 4 Asset Cashflows'!K497</f>
        <v>0</v>
      </c>
      <c r="N519" s="453">
        <f>'Table 4 Asset Cashflows'!R497</f>
        <v>0</v>
      </c>
      <c r="O519" s="269">
        <f>'Table 4 Asset Cashflows'!O497</f>
        <v>0</v>
      </c>
      <c r="P519" s="453">
        <f>'Table 4 Asset Cashflows'!V497</f>
        <v>0</v>
      </c>
      <c r="Q519" s="269">
        <f>'Table 4 Asset Cashflows'!S497</f>
        <v>0</v>
      </c>
      <c r="R519" s="453">
        <f>'Table 4 Asset Cashflows'!Z497</f>
        <v>0</v>
      </c>
      <c r="S519" s="269">
        <f>'Table 4 Asset Cashflows'!W497</f>
        <v>0</v>
      </c>
      <c r="T519" s="453">
        <f>'Table 4 Asset Cashflows'!AD497</f>
        <v>0</v>
      </c>
      <c r="U519" s="269">
        <f>'Table 4 Asset Cashflows'!AA497</f>
        <v>0</v>
      </c>
    </row>
    <row r="520" spans="1:21" ht="13.8" thickBot="1" x14ac:dyDescent="0.3">
      <c r="A520" s="39">
        <v>480</v>
      </c>
      <c r="B520" s="42">
        <f>(1+_xlfn.XLOOKUP(INT(($A520-1)/12)+1,'ZC Curve'!$B$8:$B$107,'ZC Curve'!R$8:R$107,,0))^(1/12)-1</f>
        <v>0</v>
      </c>
      <c r="C520" s="42">
        <f>(1+_xlfn.XLOOKUP(INT(($A520-1)/12)+1,'ZC Curve'!$B$8:$B$107,'ZC Curve'!S$8:S$107,,0))^(1/12)-1</f>
        <v>0</v>
      </c>
      <c r="D520" s="42">
        <f>(1+_xlfn.XLOOKUP(INT(($A520-1)/12)+1,'ZC Curve'!$B$8:$B$107,'ZC Curve'!T$8:T$107,,0))^(1/12)-1</f>
        <v>0</v>
      </c>
      <c r="E520" s="43">
        <f t="shared" si="14"/>
        <v>1</v>
      </c>
      <c r="F520" s="43">
        <f t="shared" si="14"/>
        <v>1</v>
      </c>
      <c r="G520" s="450">
        <f t="shared" si="14"/>
        <v>1</v>
      </c>
      <c r="H520" s="454">
        <f>'Table 4 Asset Cashflows'!F498</f>
        <v>0</v>
      </c>
      <c r="I520" s="247">
        <f>'Table 4 Asset Cashflows'!C498</f>
        <v>0</v>
      </c>
      <c r="J520" s="454">
        <f>'Table 4 Asset Cashflows'!J498</f>
        <v>0</v>
      </c>
      <c r="K520" s="247">
        <f>'Table 4 Asset Cashflows'!G498</f>
        <v>0</v>
      </c>
      <c r="L520" s="454">
        <f>'Table 4 Asset Cashflows'!N498</f>
        <v>0</v>
      </c>
      <c r="M520" s="247">
        <f>'Table 4 Asset Cashflows'!K498</f>
        <v>0</v>
      </c>
      <c r="N520" s="454">
        <f>'Table 4 Asset Cashflows'!R498</f>
        <v>0</v>
      </c>
      <c r="O520" s="247">
        <f>'Table 4 Asset Cashflows'!O498</f>
        <v>0</v>
      </c>
      <c r="P520" s="454">
        <f>'Table 4 Asset Cashflows'!V498</f>
        <v>0</v>
      </c>
      <c r="Q520" s="247">
        <f>'Table 4 Asset Cashflows'!S498</f>
        <v>0</v>
      </c>
      <c r="R520" s="454">
        <f>'Table 4 Asset Cashflows'!Z498</f>
        <v>0</v>
      </c>
      <c r="S520" s="247">
        <f>'Table 4 Asset Cashflows'!W498</f>
        <v>0</v>
      </c>
      <c r="T520" s="454">
        <f>'Table 4 Asset Cashflows'!AD498</f>
        <v>0</v>
      </c>
      <c r="U520" s="247">
        <f>'Table 4 Asset Cashflows'!AA498</f>
        <v>0</v>
      </c>
    </row>
    <row r="522" spans="1:21" x14ac:dyDescent="0.25">
      <c r="A522" s="45" t="s">
        <v>914</v>
      </c>
      <c r="B522" s="44"/>
      <c r="C522" s="44"/>
      <c r="D522" s="44"/>
      <c r="E522" s="44"/>
      <c r="F522" s="44"/>
      <c r="G522" s="44"/>
      <c r="H522" s="44"/>
      <c r="I522" s="594"/>
      <c r="J522" s="594"/>
      <c r="K522" s="594"/>
      <c r="L522" s="594"/>
      <c r="M522" s="594"/>
      <c r="N522" s="594"/>
      <c r="O522" s="594"/>
      <c r="P522" s="594"/>
      <c r="Q522" s="594"/>
      <c r="R522" s="594"/>
      <c r="S522" s="594"/>
      <c r="T522" s="594"/>
      <c r="U522" s="594"/>
    </row>
    <row r="523" spans="1:21" x14ac:dyDescent="0.25">
      <c r="A523" s="1148" t="s">
        <v>915</v>
      </c>
      <c r="B523" s="1148"/>
      <c r="C523" s="1148"/>
      <c r="D523" s="1148"/>
      <c r="E523" s="1148"/>
      <c r="F523" s="1148"/>
      <c r="G523" s="1148"/>
      <c r="H523" s="1149"/>
      <c r="I523" s="594"/>
      <c r="J523" s="594"/>
      <c r="K523" s="594"/>
      <c r="L523" s="594"/>
      <c r="M523" s="594"/>
      <c r="N523" s="594"/>
      <c r="O523" s="594"/>
      <c r="P523" s="594"/>
      <c r="Q523" s="594"/>
      <c r="R523" s="594"/>
      <c r="S523" s="594"/>
      <c r="T523" s="594"/>
      <c r="U523" s="594"/>
    </row>
    <row r="524" spans="1:21" x14ac:dyDescent="0.25">
      <c r="A524" s="594"/>
      <c r="B524" s="594"/>
      <c r="C524" s="594"/>
      <c r="D524" s="594"/>
      <c r="E524" s="594"/>
      <c r="F524" s="594"/>
      <c r="G524" s="594"/>
      <c r="H524" s="841"/>
      <c r="I524" s="841"/>
      <c r="J524" s="841"/>
      <c r="K524" s="841"/>
      <c r="L524" s="841"/>
      <c r="M524" s="841"/>
      <c r="N524" s="841"/>
      <c r="O524" s="594"/>
      <c r="P524" s="594"/>
      <c r="Q524" s="594"/>
      <c r="R524" s="594"/>
      <c r="S524" s="594"/>
      <c r="T524" s="594"/>
      <c r="U524" s="594"/>
    </row>
    <row r="526" spans="1:21" x14ac:dyDescent="0.25">
      <c r="A526" s="594"/>
      <c r="B526" s="40"/>
      <c r="C526" s="40"/>
      <c r="D526" s="40"/>
      <c r="E526" s="594"/>
      <c r="F526" s="594"/>
      <c r="G526" s="594"/>
      <c r="H526" s="594"/>
      <c r="I526" s="594"/>
      <c r="J526" s="594"/>
      <c r="K526" s="594"/>
      <c r="L526" s="594"/>
      <c r="M526" s="594"/>
      <c r="N526" s="594"/>
      <c r="O526" s="594"/>
      <c r="P526" s="594"/>
      <c r="Q526" s="594"/>
      <c r="R526" s="594"/>
      <c r="S526" s="594"/>
      <c r="T526" s="594"/>
      <c r="U526" s="594"/>
    </row>
    <row r="527" spans="1:21" ht="39.6" x14ac:dyDescent="0.25">
      <c r="A527" s="594"/>
      <c r="B527" s="923" t="s">
        <v>900</v>
      </c>
      <c r="C527" s="924"/>
      <c r="D527" s="925" t="s">
        <v>417</v>
      </c>
      <c r="E527" s="925" t="s">
        <v>268</v>
      </c>
      <c r="F527" s="925" t="s">
        <v>213</v>
      </c>
      <c r="G527" s="925" t="s">
        <v>214</v>
      </c>
      <c r="H527" s="925" t="s">
        <v>215</v>
      </c>
      <c r="I527" s="925" t="s">
        <v>216</v>
      </c>
      <c r="J527" s="925" t="s">
        <v>217</v>
      </c>
      <c r="K527" s="594"/>
      <c r="L527" s="594"/>
      <c r="M527" s="594"/>
      <c r="N527" s="594"/>
      <c r="O527" s="594"/>
      <c r="P527" s="594"/>
      <c r="Q527" s="594"/>
      <c r="R527" s="594"/>
      <c r="S527" s="594"/>
      <c r="T527" s="594"/>
      <c r="U527" s="594"/>
    </row>
    <row r="528" spans="1:21" x14ac:dyDescent="0.25">
      <c r="A528" s="594"/>
      <c r="B528" s="448" t="s">
        <v>901</v>
      </c>
      <c r="C528" s="924"/>
      <c r="D528" s="556">
        <f>SUMPRODUCT($E$41:$E$520,I$41:I$520)+SUMPRODUCT($E$539:$E$1018,H$539:H$1018)</f>
        <v>0</v>
      </c>
      <c r="E528" s="556">
        <f>SUMPRODUCT($E$41:$E$520,K$41:K$520)+SUMPRODUCT($E$539:$E$1018,I$539:I$1018)</f>
        <v>0</v>
      </c>
      <c r="F528" s="556">
        <f>SUMPRODUCT($E$41:$E$520,M$41:M$520)+SUMPRODUCT($E$539:$E$1018,J$539:J$1018)</f>
        <v>0</v>
      </c>
      <c r="G528" s="556">
        <f>SUMPRODUCT($E$41:$E$520,O$41:O$520)+SUMPRODUCT($E$539:$E$1018,K$539:K$1018)</f>
        <v>0</v>
      </c>
      <c r="H528" s="556">
        <f>SUMPRODUCT($E$41:$E$520,Q$41:Q$520)+SUMPRODUCT($E$539:$E$1018,L$539:L$1018)</f>
        <v>0</v>
      </c>
      <c r="I528" s="556">
        <f>SUMPRODUCT($E$41:$E$520,S$41:S$520)+SUMPRODUCT($E$539:$E$1018,M$539:M$1018)</f>
        <v>0</v>
      </c>
      <c r="J528" s="556">
        <f>SUMPRODUCT($E$41:$E$520,U$41:U$520)+SUMPRODUCT($E$539:$E$1018,N$539:N$1018)</f>
        <v>0</v>
      </c>
      <c r="K528" s="594"/>
      <c r="L528" s="594"/>
      <c r="M528" s="594"/>
      <c r="N528" s="594"/>
      <c r="O528" s="594"/>
      <c r="P528" s="594"/>
      <c r="Q528" s="594"/>
      <c r="R528" s="594"/>
      <c r="S528" s="594"/>
      <c r="T528" s="594"/>
      <c r="U528" s="594"/>
    </row>
    <row r="529" spans="1:14" x14ac:dyDescent="0.25">
      <c r="A529" s="594"/>
      <c r="B529" s="448" t="s">
        <v>902</v>
      </c>
      <c r="C529" s="924"/>
      <c r="D529" s="556" t="e">
        <f>SUMPRODUCT($F$41:$F$520,I$41:I$520)+SUMPRODUCT($F$539:$F$1018,H$539:H$1018)</f>
        <v>#DIV/0!</v>
      </c>
      <c r="E529" s="556" t="e">
        <f>SUMPRODUCT($F$41:$F$520,K$41:K$520)+SUMPRODUCT($F$539:$F$1018,I$539:I$1018)</f>
        <v>#DIV/0!</v>
      </c>
      <c r="F529" s="556" t="e">
        <f>SUMPRODUCT($F$41:$F$520,M$41:M$520)+SUMPRODUCT($F$539:$F$1018,J$539:J$1018)</f>
        <v>#DIV/0!</v>
      </c>
      <c r="G529" s="556" t="e">
        <f>SUMPRODUCT($F$41:$F$520,O$41:O$520)+SUMPRODUCT($F$539:$F$1018,K$539:K$1018)</f>
        <v>#DIV/0!</v>
      </c>
      <c r="H529" s="556" t="e">
        <f>SUMPRODUCT($F$41:$F$520,Q$41:Q$520)+SUMPRODUCT($F$539:$F$1018,L$539:L$1018)</f>
        <v>#DIV/0!</v>
      </c>
      <c r="I529" s="556" t="e">
        <f>SUMPRODUCT($F$41:$F$520,S$41:S$520)+SUMPRODUCT($F$539:$F$1018,M$539:M$1018)</f>
        <v>#DIV/0!</v>
      </c>
      <c r="J529" s="556" t="e">
        <f>SUMPRODUCT($F$41:$F$520,U$41:U$520)+SUMPRODUCT($F$539:$F$1018,N$539:N$1018)</f>
        <v>#DIV/0!</v>
      </c>
      <c r="K529" s="594"/>
      <c r="L529" s="594"/>
      <c r="M529" s="594"/>
      <c r="N529" s="594"/>
    </row>
    <row r="530" spans="1:14" x14ac:dyDescent="0.25">
      <c r="A530" s="594"/>
      <c r="B530" s="448" t="s">
        <v>903</v>
      </c>
      <c r="C530" s="405"/>
      <c r="D530" s="556" t="e">
        <f>SUMPRODUCT($G$41:$G$520,I$41:I$520)+SUMPRODUCT($G$539:$G$1018,H$539:H$1018)</f>
        <v>#DIV/0!</v>
      </c>
      <c r="E530" s="556" t="e">
        <f>SUMPRODUCT($G$41:$G$520,K$41:K$520)+SUMPRODUCT($G$539:$G$1018,I$539:I$1018)</f>
        <v>#DIV/0!</v>
      </c>
      <c r="F530" s="556" t="e">
        <f>SUMPRODUCT($G$41:$G$520,M$41:M$520)+SUMPRODUCT($G$539:$G$1018,J$539:J$1018)</f>
        <v>#DIV/0!</v>
      </c>
      <c r="G530" s="556" t="e">
        <f>SUMPRODUCT($G$41:$G$520,O$41:O$520)+SUMPRODUCT($G$539:$G$1018,K$539:K$1018)</f>
        <v>#DIV/0!</v>
      </c>
      <c r="H530" s="556" t="e">
        <f>SUMPRODUCT($G$41:$G$520,Q$41:Q$520)+SUMPRODUCT($G$539:$G$1018,L$539:L$1018)</f>
        <v>#DIV/0!</v>
      </c>
      <c r="I530" s="556" t="e">
        <f>SUMPRODUCT($G$41:$G$520,S$41:S$520)+SUMPRODUCT($G$539:$G$1018,M$539:M$1018)</f>
        <v>#DIV/0!</v>
      </c>
      <c r="J530" s="556" t="e">
        <f>SUMPRODUCT($G$41:$G$520,U$41:U$520)+SUMPRODUCT($G$539:$G$1018,N$539:N$1018)</f>
        <v>#DIV/0!</v>
      </c>
      <c r="K530" s="594"/>
      <c r="L530" s="594"/>
      <c r="M530" s="594"/>
      <c r="N530" s="594"/>
    </row>
    <row r="531" spans="1:14" x14ac:dyDescent="0.25">
      <c r="A531" s="594"/>
      <c r="B531" s="403" t="s">
        <v>904</v>
      </c>
      <c r="C531" s="923"/>
      <c r="D531" s="593"/>
      <c r="E531" s="593"/>
      <c r="F531" s="593"/>
      <c r="G531" s="593"/>
      <c r="H531" s="593"/>
      <c r="I531" s="593"/>
      <c r="J531" s="593"/>
      <c r="K531" s="594"/>
      <c r="L531" s="594"/>
      <c r="M531" s="594"/>
      <c r="N531" s="594"/>
    </row>
    <row r="532" spans="1:14" x14ac:dyDescent="0.25">
      <c r="A532" s="594"/>
      <c r="B532" s="404" t="s">
        <v>905</v>
      </c>
      <c r="C532" s="924"/>
      <c r="D532" s="557" t="e">
        <f t="shared" ref="D532:E532" si="15">D529-D528</f>
        <v>#DIV/0!</v>
      </c>
      <c r="E532" s="557" t="e">
        <f t="shared" si="15"/>
        <v>#DIV/0!</v>
      </c>
      <c r="F532" s="557" t="e">
        <f>F529-F528</f>
        <v>#DIV/0!</v>
      </c>
      <c r="G532" s="557" t="e">
        <f>G529-G528</f>
        <v>#DIV/0!</v>
      </c>
      <c r="H532" s="557" t="e">
        <f>H529-H528</f>
        <v>#DIV/0!</v>
      </c>
      <c r="I532" s="557" t="e">
        <f>I529-I528</f>
        <v>#DIV/0!</v>
      </c>
      <c r="J532" s="557" t="e">
        <f>J529-J528</f>
        <v>#DIV/0!</v>
      </c>
      <c r="K532" s="594"/>
      <c r="L532" s="594"/>
      <c r="M532" s="594"/>
      <c r="N532" s="594"/>
    </row>
    <row r="533" spans="1:14" x14ac:dyDescent="0.25">
      <c r="A533" s="594"/>
      <c r="B533" s="403" t="s">
        <v>906</v>
      </c>
      <c r="C533" s="923"/>
      <c r="D533" s="557" t="e">
        <f t="shared" ref="D533:E533" si="16">D530-D528</f>
        <v>#DIV/0!</v>
      </c>
      <c r="E533" s="557" t="e">
        <f t="shared" si="16"/>
        <v>#DIV/0!</v>
      </c>
      <c r="F533" s="557" t="e">
        <f>F530-F528</f>
        <v>#DIV/0!</v>
      </c>
      <c r="G533" s="557" t="e">
        <f>G530-G528</f>
        <v>#DIV/0!</v>
      </c>
      <c r="H533" s="557" t="e">
        <f>H530-H528</f>
        <v>#DIV/0!</v>
      </c>
      <c r="I533" s="557" t="e">
        <f>I530-I528</f>
        <v>#DIV/0!</v>
      </c>
      <c r="J533" s="557" t="e">
        <f>J530-J528</f>
        <v>#DIV/0!</v>
      </c>
      <c r="K533" s="594"/>
      <c r="L533" s="594"/>
      <c r="M533" s="594"/>
      <c r="N533" s="594"/>
    </row>
    <row r="536" spans="1:14" ht="39.6" x14ac:dyDescent="0.25">
      <c r="A536" s="593"/>
      <c r="B536" s="1150" t="s">
        <v>916</v>
      </c>
      <c r="C536" s="1151"/>
      <c r="D536" s="1152"/>
      <c r="E536" s="1153" t="s">
        <v>909</v>
      </c>
      <c r="F536" s="1154"/>
      <c r="G536" s="1155"/>
      <c r="H536" s="925" t="s">
        <v>564</v>
      </c>
      <c r="I536" s="925" t="s">
        <v>268</v>
      </c>
      <c r="J536" s="925" t="s">
        <v>213</v>
      </c>
      <c r="K536" s="925" t="s">
        <v>214</v>
      </c>
      <c r="L536" s="925" t="s">
        <v>215</v>
      </c>
      <c r="M536" s="925" t="s">
        <v>216</v>
      </c>
      <c r="N536" s="925" t="s">
        <v>217</v>
      </c>
    </row>
    <row r="537" spans="1:14" x14ac:dyDescent="0.25">
      <c r="A537" s="39"/>
      <c r="B537" s="39"/>
      <c r="C537" s="39"/>
      <c r="D537" s="39"/>
      <c r="E537" s="39"/>
      <c r="F537" s="39"/>
      <c r="G537" s="39"/>
      <c r="H537" s="40"/>
      <c r="I537" s="594"/>
      <c r="J537" s="594"/>
      <c r="K537" s="594"/>
      <c r="L537" s="594"/>
      <c r="M537" s="594"/>
      <c r="N537" s="594"/>
    </row>
    <row r="538" spans="1:14" ht="26.4" x14ac:dyDescent="0.25">
      <c r="A538" s="33" t="s">
        <v>618</v>
      </c>
      <c r="B538" s="33" t="s">
        <v>910</v>
      </c>
      <c r="C538" s="33" t="s">
        <v>911</v>
      </c>
      <c r="D538" s="33" t="s">
        <v>848</v>
      </c>
      <c r="E538" s="46" t="s">
        <v>750</v>
      </c>
      <c r="F538" s="46" t="s">
        <v>911</v>
      </c>
      <c r="G538" s="46" t="s">
        <v>848</v>
      </c>
      <c r="H538" s="33" t="s">
        <v>917</v>
      </c>
      <c r="I538" s="33" t="s">
        <v>917</v>
      </c>
      <c r="J538" s="33" t="s">
        <v>917</v>
      </c>
      <c r="K538" s="33" t="s">
        <v>917</v>
      </c>
      <c r="L538" s="33" t="s">
        <v>917</v>
      </c>
      <c r="M538" s="33" t="s">
        <v>917</v>
      </c>
      <c r="N538" s="33" t="s">
        <v>917</v>
      </c>
    </row>
    <row r="539" spans="1:14" x14ac:dyDescent="0.25">
      <c r="A539" s="39">
        <f t="array" ref="A539:A1018">_xlfn.SEQUENCE(12*40)</f>
        <v>1</v>
      </c>
      <c r="B539" s="42">
        <f>(1+_xlfn.XLOOKUP(INT(($A539-1)/12)+1,'ZC Curve'!$B$8:$B$107,'ZC Curve'!U$8:U$107,,0))^(1/12)-1</f>
        <v>0</v>
      </c>
      <c r="C539" s="42" t="e">
        <f>(1+_xlfn.XLOOKUP(INT(($A539-1)/12)+1,'ZC Curve'!$B$8:$B$107,'ZC Curve'!V$8:V$107,,0))^(1/12)-1</f>
        <v>#DIV/0!</v>
      </c>
      <c r="D539" s="42" t="e">
        <f>(1+_xlfn.XLOOKUP(INT(($A539-1)/12)+1,'ZC Curve'!$B$8:$B$107,'ZC Curve'!W$8:W$107,,0))^(1/12)-1</f>
        <v>#DIV/0!</v>
      </c>
      <c r="E539" s="43">
        <f>1/(1+B539)^($A41)</f>
        <v>1</v>
      </c>
      <c r="F539" s="43" t="e">
        <f>1/(1+C539)^($A41)</f>
        <v>#DIV/0!</v>
      </c>
      <c r="G539" s="43" t="e">
        <f>1/(1+D539)^($A41)</f>
        <v>#DIV/0!</v>
      </c>
      <c r="H539" s="47">
        <f>('Table 4 Asset Cashflows'!D19+'Table 4 Asset Cashflows'!E19)</f>
        <v>0</v>
      </c>
      <c r="I539" s="47">
        <f>('Table 4 Asset Cashflows'!H19+'Table 4 Asset Cashflows'!I19)</f>
        <v>0</v>
      </c>
      <c r="J539" s="47">
        <f>('Table 4 Asset Cashflows'!L19+'Table 4 Asset Cashflows'!M19)</f>
        <v>0</v>
      </c>
      <c r="K539" s="47">
        <f>('Table 4 Asset Cashflows'!P19+'Table 4 Asset Cashflows'!Q19)</f>
        <v>0</v>
      </c>
      <c r="L539" s="47">
        <f>('Table 4 Asset Cashflows'!T19+'Table 4 Asset Cashflows'!U19)</f>
        <v>0</v>
      </c>
      <c r="M539" s="47">
        <f>('Table 4 Asset Cashflows'!X19+'Table 4 Asset Cashflows'!Y19)</f>
        <v>0</v>
      </c>
      <c r="N539" s="47">
        <f>('Table 4 Asset Cashflows'!AB19+'Table 4 Asset Cashflows'!AC19)</f>
        <v>0</v>
      </c>
    </row>
    <row r="540" spans="1:14" x14ac:dyDescent="0.25">
      <c r="A540" s="39">
        <v>2</v>
      </c>
      <c r="B540" s="42">
        <f>(1+_xlfn.XLOOKUP(INT(($A540-1)/12)+1,'ZC Curve'!$B$8:$B$107,'ZC Curve'!U$8:U$107,,0))^(1/12)-1</f>
        <v>0</v>
      </c>
      <c r="C540" s="42" t="e">
        <f>(1+_xlfn.XLOOKUP(INT(($A540-1)/12)+1,'ZC Curve'!$B$8:$B$107,'ZC Curve'!V$8:V$107,,0))^(1/12)-1</f>
        <v>#DIV/0!</v>
      </c>
      <c r="D540" s="42" t="e">
        <f>(1+_xlfn.XLOOKUP(INT(($A540-1)/12)+1,'ZC Curve'!$B$8:$B$107,'ZC Curve'!W$8:W$107,,0))^(1/12)-1</f>
        <v>#DIV/0!</v>
      </c>
      <c r="E540" s="43">
        <f t="shared" ref="E540:G541" si="17">E539/(1+B540)</f>
        <v>1</v>
      </c>
      <c r="F540" s="43" t="e">
        <f t="shared" si="17"/>
        <v>#DIV/0!</v>
      </c>
      <c r="G540" s="43" t="e">
        <f t="shared" si="17"/>
        <v>#DIV/0!</v>
      </c>
      <c r="H540" s="47">
        <f>('Table 4 Asset Cashflows'!D20+'Table 4 Asset Cashflows'!E20)</f>
        <v>0</v>
      </c>
      <c r="I540" s="47">
        <f>('Table 4 Asset Cashflows'!H20+'Table 4 Asset Cashflows'!I20)</f>
        <v>0</v>
      </c>
      <c r="J540" s="47">
        <f>('Table 4 Asset Cashflows'!L20+'Table 4 Asset Cashflows'!M20)</f>
        <v>0</v>
      </c>
      <c r="K540" s="47">
        <f>('Table 4 Asset Cashflows'!P20+'Table 4 Asset Cashflows'!Q20)</f>
        <v>0</v>
      </c>
      <c r="L540" s="47">
        <f>('Table 4 Asset Cashflows'!T20+'Table 4 Asset Cashflows'!U20)</f>
        <v>0</v>
      </c>
      <c r="M540" s="47">
        <f>('Table 4 Asset Cashflows'!X20+'Table 4 Asset Cashflows'!Y20)</f>
        <v>0</v>
      </c>
      <c r="N540" s="47">
        <f>('Table 4 Asset Cashflows'!AB20+'Table 4 Asset Cashflows'!AC20)</f>
        <v>0</v>
      </c>
    </row>
    <row r="541" spans="1:14" x14ac:dyDescent="0.25">
      <c r="A541" s="39">
        <v>3</v>
      </c>
      <c r="B541" s="42">
        <f>(1+_xlfn.XLOOKUP(INT(($A541-1)/12)+1,'ZC Curve'!$B$8:$B$107,'ZC Curve'!U$8:U$107,,0))^(1/12)-1</f>
        <v>0</v>
      </c>
      <c r="C541" s="42" t="e">
        <f>(1+_xlfn.XLOOKUP(INT(($A541-1)/12)+1,'ZC Curve'!$B$8:$B$107,'ZC Curve'!V$8:V$107,,0))^(1/12)-1</f>
        <v>#DIV/0!</v>
      </c>
      <c r="D541" s="42" t="e">
        <f>(1+_xlfn.XLOOKUP(INT(($A541-1)/12)+1,'ZC Curve'!$B$8:$B$107,'ZC Curve'!W$8:W$107,,0))^(1/12)-1</f>
        <v>#DIV/0!</v>
      </c>
      <c r="E541" s="43">
        <f t="shared" si="17"/>
        <v>1</v>
      </c>
      <c r="F541" s="43" t="e">
        <f t="shared" si="17"/>
        <v>#DIV/0!</v>
      </c>
      <c r="G541" s="43" t="e">
        <f t="shared" si="17"/>
        <v>#DIV/0!</v>
      </c>
      <c r="H541" s="47">
        <f>('Table 4 Asset Cashflows'!D21+'Table 4 Asset Cashflows'!E21)</f>
        <v>0</v>
      </c>
      <c r="I541" s="47">
        <f>('Table 4 Asset Cashflows'!H21+'Table 4 Asset Cashflows'!I21)</f>
        <v>0</v>
      </c>
      <c r="J541" s="47">
        <f>('Table 4 Asset Cashflows'!L21+'Table 4 Asset Cashflows'!M21)</f>
        <v>0</v>
      </c>
      <c r="K541" s="47">
        <f>('Table 4 Asset Cashflows'!P21+'Table 4 Asset Cashflows'!Q21)</f>
        <v>0</v>
      </c>
      <c r="L541" s="47">
        <f>('Table 4 Asset Cashflows'!T21+'Table 4 Asset Cashflows'!U21)</f>
        <v>0</v>
      </c>
      <c r="M541" s="47">
        <f>('Table 4 Asset Cashflows'!X21+'Table 4 Asset Cashflows'!Y21)</f>
        <v>0</v>
      </c>
      <c r="N541" s="47">
        <f>('Table 4 Asset Cashflows'!AB21+'Table 4 Asset Cashflows'!AC21)</f>
        <v>0</v>
      </c>
    </row>
    <row r="542" spans="1:14" x14ac:dyDescent="0.25">
      <c r="A542" s="39">
        <v>4</v>
      </c>
      <c r="B542" s="42">
        <f>(1+_xlfn.XLOOKUP(INT(($A542-1)/12)+1,'ZC Curve'!$B$8:$B$107,'ZC Curve'!U$8:U$107,,0))^(1/12)-1</f>
        <v>0</v>
      </c>
      <c r="C542" s="42" t="e">
        <f>(1+_xlfn.XLOOKUP(INT(($A542-1)/12)+1,'ZC Curve'!$B$8:$B$107,'ZC Curve'!V$8:V$107,,0))^(1/12)-1</f>
        <v>#DIV/0!</v>
      </c>
      <c r="D542" s="42" t="e">
        <f>(1+_xlfn.XLOOKUP(INT(($A542-1)/12)+1,'ZC Curve'!$B$8:$B$107,'ZC Curve'!W$8:W$107,,0))^(1/12)-1</f>
        <v>#DIV/0!</v>
      </c>
      <c r="E542" s="43">
        <f t="shared" ref="E542:E605" si="18">E541/(1+B542)</f>
        <v>1</v>
      </c>
      <c r="F542" s="43" t="e">
        <f t="shared" ref="F542:F605" si="19">F541/(1+C542)</f>
        <v>#DIV/0!</v>
      </c>
      <c r="G542" s="43" t="e">
        <f t="shared" ref="G542:G605" si="20">G541/(1+D542)</f>
        <v>#DIV/0!</v>
      </c>
      <c r="H542" s="47">
        <f>('Table 4 Asset Cashflows'!D22+'Table 4 Asset Cashflows'!E22)</f>
        <v>0</v>
      </c>
      <c r="I542" s="47">
        <f>('Table 4 Asset Cashflows'!H22+'Table 4 Asset Cashflows'!I22)</f>
        <v>0</v>
      </c>
      <c r="J542" s="47">
        <f>('Table 4 Asset Cashflows'!L22+'Table 4 Asset Cashflows'!M22)</f>
        <v>0</v>
      </c>
      <c r="K542" s="47">
        <f>('Table 4 Asset Cashflows'!P22+'Table 4 Asset Cashflows'!Q22)</f>
        <v>0</v>
      </c>
      <c r="L542" s="47">
        <f>('Table 4 Asset Cashflows'!T22+'Table 4 Asset Cashflows'!U22)</f>
        <v>0</v>
      </c>
      <c r="M542" s="47">
        <f>('Table 4 Asset Cashflows'!X22+'Table 4 Asset Cashflows'!Y22)</f>
        <v>0</v>
      </c>
      <c r="N542" s="47">
        <f>('Table 4 Asset Cashflows'!AB22+'Table 4 Asset Cashflows'!AC22)</f>
        <v>0</v>
      </c>
    </row>
    <row r="543" spans="1:14" x14ac:dyDescent="0.25">
      <c r="A543" s="39">
        <v>5</v>
      </c>
      <c r="B543" s="42">
        <f>(1+_xlfn.XLOOKUP(INT(($A543-1)/12)+1,'ZC Curve'!$B$8:$B$107,'ZC Curve'!U$8:U$107,,0))^(1/12)-1</f>
        <v>0</v>
      </c>
      <c r="C543" s="42" t="e">
        <f>(1+_xlfn.XLOOKUP(INT(($A543-1)/12)+1,'ZC Curve'!$B$8:$B$107,'ZC Curve'!V$8:V$107,,0))^(1/12)-1</f>
        <v>#DIV/0!</v>
      </c>
      <c r="D543" s="42" t="e">
        <f>(1+_xlfn.XLOOKUP(INT(($A543-1)/12)+1,'ZC Curve'!$B$8:$B$107,'ZC Curve'!W$8:W$107,,0))^(1/12)-1</f>
        <v>#DIV/0!</v>
      </c>
      <c r="E543" s="43">
        <f t="shared" si="18"/>
        <v>1</v>
      </c>
      <c r="F543" s="43" t="e">
        <f t="shared" si="19"/>
        <v>#DIV/0!</v>
      </c>
      <c r="G543" s="43" t="e">
        <f t="shared" si="20"/>
        <v>#DIV/0!</v>
      </c>
      <c r="H543" s="47">
        <f>('Table 4 Asset Cashflows'!D23+'Table 4 Asset Cashflows'!E23)</f>
        <v>0</v>
      </c>
      <c r="I543" s="47">
        <f>('Table 4 Asset Cashflows'!H23+'Table 4 Asset Cashflows'!I23)</f>
        <v>0</v>
      </c>
      <c r="J543" s="47">
        <f>('Table 4 Asset Cashflows'!L23+'Table 4 Asset Cashflows'!M23)</f>
        <v>0</v>
      </c>
      <c r="K543" s="47">
        <f>('Table 4 Asset Cashflows'!P23+'Table 4 Asset Cashflows'!Q23)</f>
        <v>0</v>
      </c>
      <c r="L543" s="47">
        <f>('Table 4 Asset Cashflows'!T23+'Table 4 Asset Cashflows'!U23)</f>
        <v>0</v>
      </c>
      <c r="M543" s="47">
        <f>('Table 4 Asset Cashflows'!X23+'Table 4 Asset Cashflows'!Y23)</f>
        <v>0</v>
      </c>
      <c r="N543" s="47">
        <f>('Table 4 Asset Cashflows'!AB23+'Table 4 Asset Cashflows'!AC23)</f>
        <v>0</v>
      </c>
    </row>
    <row r="544" spans="1:14" x14ac:dyDescent="0.25">
      <c r="A544" s="39">
        <v>6</v>
      </c>
      <c r="B544" s="42">
        <f>(1+_xlfn.XLOOKUP(INT(($A544-1)/12)+1,'ZC Curve'!$B$8:$B$107,'ZC Curve'!U$8:U$107,,0))^(1/12)-1</f>
        <v>0</v>
      </c>
      <c r="C544" s="42" t="e">
        <f>(1+_xlfn.XLOOKUP(INT(($A544-1)/12)+1,'ZC Curve'!$B$8:$B$107,'ZC Curve'!V$8:V$107,,0))^(1/12)-1</f>
        <v>#DIV/0!</v>
      </c>
      <c r="D544" s="42" t="e">
        <f>(1+_xlfn.XLOOKUP(INT(($A544-1)/12)+1,'ZC Curve'!$B$8:$B$107,'ZC Curve'!W$8:W$107,,0))^(1/12)-1</f>
        <v>#DIV/0!</v>
      </c>
      <c r="E544" s="43">
        <f t="shared" si="18"/>
        <v>1</v>
      </c>
      <c r="F544" s="43" t="e">
        <f t="shared" si="19"/>
        <v>#DIV/0!</v>
      </c>
      <c r="G544" s="43" t="e">
        <f t="shared" si="20"/>
        <v>#DIV/0!</v>
      </c>
      <c r="H544" s="47">
        <f>('Table 4 Asset Cashflows'!D24+'Table 4 Asset Cashflows'!E24)</f>
        <v>0</v>
      </c>
      <c r="I544" s="47">
        <f>('Table 4 Asset Cashflows'!H24+'Table 4 Asset Cashflows'!I24)</f>
        <v>0</v>
      </c>
      <c r="J544" s="47">
        <f>('Table 4 Asset Cashflows'!L24+'Table 4 Asset Cashflows'!M24)</f>
        <v>0</v>
      </c>
      <c r="K544" s="47">
        <f>('Table 4 Asset Cashflows'!P24+'Table 4 Asset Cashflows'!Q24)</f>
        <v>0</v>
      </c>
      <c r="L544" s="47">
        <f>('Table 4 Asset Cashflows'!T24+'Table 4 Asset Cashflows'!U24)</f>
        <v>0</v>
      </c>
      <c r="M544" s="47">
        <f>('Table 4 Asset Cashflows'!X24+'Table 4 Asset Cashflows'!Y24)</f>
        <v>0</v>
      </c>
      <c r="N544" s="47">
        <f>('Table 4 Asset Cashflows'!AB24+'Table 4 Asset Cashflows'!AC24)</f>
        <v>0</v>
      </c>
    </row>
    <row r="545" spans="1:14" x14ac:dyDescent="0.25">
      <c r="A545" s="39">
        <v>7</v>
      </c>
      <c r="B545" s="42">
        <f>(1+_xlfn.XLOOKUP(INT(($A545-1)/12)+1,'ZC Curve'!$B$8:$B$107,'ZC Curve'!U$8:U$107,,0))^(1/12)-1</f>
        <v>0</v>
      </c>
      <c r="C545" s="42" t="e">
        <f>(1+_xlfn.XLOOKUP(INT(($A545-1)/12)+1,'ZC Curve'!$B$8:$B$107,'ZC Curve'!V$8:V$107,,0))^(1/12)-1</f>
        <v>#DIV/0!</v>
      </c>
      <c r="D545" s="42" t="e">
        <f>(1+_xlfn.XLOOKUP(INT(($A545-1)/12)+1,'ZC Curve'!$B$8:$B$107,'ZC Curve'!W$8:W$107,,0))^(1/12)-1</f>
        <v>#DIV/0!</v>
      </c>
      <c r="E545" s="43">
        <f t="shared" si="18"/>
        <v>1</v>
      </c>
      <c r="F545" s="43" t="e">
        <f t="shared" si="19"/>
        <v>#DIV/0!</v>
      </c>
      <c r="G545" s="43" t="e">
        <f t="shared" si="20"/>
        <v>#DIV/0!</v>
      </c>
      <c r="H545" s="47">
        <f>('Table 4 Asset Cashflows'!D25+'Table 4 Asset Cashflows'!E25)</f>
        <v>0</v>
      </c>
      <c r="I545" s="47">
        <f>('Table 4 Asset Cashflows'!H25+'Table 4 Asset Cashflows'!I25)</f>
        <v>0</v>
      </c>
      <c r="J545" s="47">
        <f>('Table 4 Asset Cashflows'!L25+'Table 4 Asset Cashflows'!M25)</f>
        <v>0</v>
      </c>
      <c r="K545" s="47">
        <f>('Table 4 Asset Cashflows'!P25+'Table 4 Asset Cashflows'!Q25)</f>
        <v>0</v>
      </c>
      <c r="L545" s="47">
        <f>('Table 4 Asset Cashflows'!T25+'Table 4 Asset Cashflows'!U25)</f>
        <v>0</v>
      </c>
      <c r="M545" s="47">
        <f>('Table 4 Asset Cashflows'!X25+'Table 4 Asset Cashflows'!Y25)</f>
        <v>0</v>
      </c>
      <c r="N545" s="47">
        <f>('Table 4 Asset Cashflows'!AB25+'Table 4 Asset Cashflows'!AC25)</f>
        <v>0</v>
      </c>
    </row>
    <row r="546" spans="1:14" x14ac:dyDescent="0.25">
      <c r="A546" s="39">
        <v>8</v>
      </c>
      <c r="B546" s="42">
        <f>(1+_xlfn.XLOOKUP(INT(($A546-1)/12)+1,'ZC Curve'!$B$8:$B$107,'ZC Curve'!U$8:U$107,,0))^(1/12)-1</f>
        <v>0</v>
      </c>
      <c r="C546" s="42" t="e">
        <f>(1+_xlfn.XLOOKUP(INT(($A546-1)/12)+1,'ZC Curve'!$B$8:$B$107,'ZC Curve'!V$8:V$107,,0))^(1/12)-1</f>
        <v>#DIV/0!</v>
      </c>
      <c r="D546" s="42" t="e">
        <f>(1+_xlfn.XLOOKUP(INT(($A546-1)/12)+1,'ZC Curve'!$B$8:$B$107,'ZC Curve'!W$8:W$107,,0))^(1/12)-1</f>
        <v>#DIV/0!</v>
      </c>
      <c r="E546" s="43">
        <f t="shared" si="18"/>
        <v>1</v>
      </c>
      <c r="F546" s="43" t="e">
        <f t="shared" si="19"/>
        <v>#DIV/0!</v>
      </c>
      <c r="G546" s="43" t="e">
        <f t="shared" si="20"/>
        <v>#DIV/0!</v>
      </c>
      <c r="H546" s="47">
        <f>('Table 4 Asset Cashflows'!D26+'Table 4 Asset Cashflows'!E26)</f>
        <v>0</v>
      </c>
      <c r="I546" s="47">
        <f>('Table 4 Asset Cashflows'!H26+'Table 4 Asset Cashflows'!I26)</f>
        <v>0</v>
      </c>
      <c r="J546" s="47">
        <f>('Table 4 Asset Cashflows'!L26+'Table 4 Asset Cashflows'!M26)</f>
        <v>0</v>
      </c>
      <c r="K546" s="47">
        <f>('Table 4 Asset Cashflows'!P26+'Table 4 Asset Cashflows'!Q26)</f>
        <v>0</v>
      </c>
      <c r="L546" s="47">
        <f>('Table 4 Asset Cashflows'!T26+'Table 4 Asset Cashflows'!U26)</f>
        <v>0</v>
      </c>
      <c r="M546" s="47">
        <f>('Table 4 Asset Cashflows'!X26+'Table 4 Asset Cashflows'!Y26)</f>
        <v>0</v>
      </c>
      <c r="N546" s="47">
        <f>('Table 4 Asset Cashflows'!AB26+'Table 4 Asset Cashflows'!AC26)</f>
        <v>0</v>
      </c>
    </row>
    <row r="547" spans="1:14" x14ac:dyDescent="0.25">
      <c r="A547" s="39">
        <v>9</v>
      </c>
      <c r="B547" s="42">
        <f>(1+_xlfn.XLOOKUP(INT(($A547-1)/12)+1,'ZC Curve'!$B$8:$B$107,'ZC Curve'!U$8:U$107,,0))^(1/12)-1</f>
        <v>0</v>
      </c>
      <c r="C547" s="42" t="e">
        <f>(1+_xlfn.XLOOKUP(INT(($A547-1)/12)+1,'ZC Curve'!$B$8:$B$107,'ZC Curve'!V$8:V$107,,0))^(1/12)-1</f>
        <v>#DIV/0!</v>
      </c>
      <c r="D547" s="42" t="e">
        <f>(1+_xlfn.XLOOKUP(INT(($A547-1)/12)+1,'ZC Curve'!$B$8:$B$107,'ZC Curve'!W$8:W$107,,0))^(1/12)-1</f>
        <v>#DIV/0!</v>
      </c>
      <c r="E547" s="43">
        <f t="shared" si="18"/>
        <v>1</v>
      </c>
      <c r="F547" s="43" t="e">
        <f t="shared" si="19"/>
        <v>#DIV/0!</v>
      </c>
      <c r="G547" s="43" t="e">
        <f t="shared" si="20"/>
        <v>#DIV/0!</v>
      </c>
      <c r="H547" s="47">
        <f>('Table 4 Asset Cashflows'!D27+'Table 4 Asset Cashflows'!E27)</f>
        <v>0</v>
      </c>
      <c r="I547" s="47">
        <f>('Table 4 Asset Cashflows'!H27+'Table 4 Asset Cashflows'!I27)</f>
        <v>0</v>
      </c>
      <c r="J547" s="47">
        <f>('Table 4 Asset Cashflows'!L27+'Table 4 Asset Cashflows'!M27)</f>
        <v>0</v>
      </c>
      <c r="K547" s="47">
        <f>('Table 4 Asset Cashflows'!P27+'Table 4 Asset Cashflows'!Q27)</f>
        <v>0</v>
      </c>
      <c r="L547" s="47">
        <f>('Table 4 Asset Cashflows'!T27+'Table 4 Asset Cashflows'!U27)</f>
        <v>0</v>
      </c>
      <c r="M547" s="47">
        <f>('Table 4 Asset Cashflows'!X27+'Table 4 Asset Cashflows'!Y27)</f>
        <v>0</v>
      </c>
      <c r="N547" s="47">
        <f>('Table 4 Asset Cashflows'!AB27+'Table 4 Asset Cashflows'!AC27)</f>
        <v>0</v>
      </c>
    </row>
    <row r="548" spans="1:14" x14ac:dyDescent="0.25">
      <c r="A548" s="39">
        <v>10</v>
      </c>
      <c r="B548" s="42">
        <f>(1+_xlfn.XLOOKUP(INT(($A548-1)/12)+1,'ZC Curve'!$B$8:$B$107,'ZC Curve'!U$8:U$107,,0))^(1/12)-1</f>
        <v>0</v>
      </c>
      <c r="C548" s="42" t="e">
        <f>(1+_xlfn.XLOOKUP(INT(($A548-1)/12)+1,'ZC Curve'!$B$8:$B$107,'ZC Curve'!V$8:V$107,,0))^(1/12)-1</f>
        <v>#DIV/0!</v>
      </c>
      <c r="D548" s="42" t="e">
        <f>(1+_xlfn.XLOOKUP(INT(($A548-1)/12)+1,'ZC Curve'!$B$8:$B$107,'ZC Curve'!W$8:W$107,,0))^(1/12)-1</f>
        <v>#DIV/0!</v>
      </c>
      <c r="E548" s="43">
        <f t="shared" si="18"/>
        <v>1</v>
      </c>
      <c r="F548" s="43" t="e">
        <f t="shared" si="19"/>
        <v>#DIV/0!</v>
      </c>
      <c r="G548" s="43" t="e">
        <f t="shared" si="20"/>
        <v>#DIV/0!</v>
      </c>
      <c r="H548" s="47">
        <f>('Table 4 Asset Cashflows'!D28+'Table 4 Asset Cashflows'!E28)</f>
        <v>0</v>
      </c>
      <c r="I548" s="47">
        <f>('Table 4 Asset Cashflows'!H28+'Table 4 Asset Cashflows'!I28)</f>
        <v>0</v>
      </c>
      <c r="J548" s="47">
        <f>('Table 4 Asset Cashflows'!L28+'Table 4 Asset Cashflows'!M28)</f>
        <v>0</v>
      </c>
      <c r="K548" s="47">
        <f>('Table 4 Asset Cashflows'!P28+'Table 4 Asset Cashflows'!Q28)</f>
        <v>0</v>
      </c>
      <c r="L548" s="47">
        <f>('Table 4 Asset Cashflows'!T28+'Table 4 Asset Cashflows'!U28)</f>
        <v>0</v>
      </c>
      <c r="M548" s="47">
        <f>('Table 4 Asset Cashflows'!X28+'Table 4 Asset Cashflows'!Y28)</f>
        <v>0</v>
      </c>
      <c r="N548" s="47">
        <f>('Table 4 Asset Cashflows'!AB28+'Table 4 Asset Cashflows'!AC28)</f>
        <v>0</v>
      </c>
    </row>
    <row r="549" spans="1:14" x14ac:dyDescent="0.25">
      <c r="A549" s="39">
        <v>11</v>
      </c>
      <c r="B549" s="42">
        <f>(1+_xlfn.XLOOKUP(INT(($A549-1)/12)+1,'ZC Curve'!$B$8:$B$107,'ZC Curve'!U$8:U$107,,0))^(1/12)-1</f>
        <v>0</v>
      </c>
      <c r="C549" s="42" t="e">
        <f>(1+_xlfn.XLOOKUP(INT(($A549-1)/12)+1,'ZC Curve'!$B$8:$B$107,'ZC Curve'!V$8:V$107,,0))^(1/12)-1</f>
        <v>#DIV/0!</v>
      </c>
      <c r="D549" s="42" t="e">
        <f>(1+_xlfn.XLOOKUP(INT(($A549-1)/12)+1,'ZC Curve'!$B$8:$B$107,'ZC Curve'!W$8:W$107,,0))^(1/12)-1</f>
        <v>#DIV/0!</v>
      </c>
      <c r="E549" s="43">
        <f t="shared" si="18"/>
        <v>1</v>
      </c>
      <c r="F549" s="43" t="e">
        <f t="shared" si="19"/>
        <v>#DIV/0!</v>
      </c>
      <c r="G549" s="43" t="e">
        <f t="shared" si="20"/>
        <v>#DIV/0!</v>
      </c>
      <c r="H549" s="47">
        <f>('Table 4 Asset Cashflows'!D29+'Table 4 Asset Cashflows'!E29)</f>
        <v>0</v>
      </c>
      <c r="I549" s="47">
        <f>('Table 4 Asset Cashflows'!H29+'Table 4 Asset Cashflows'!I29)</f>
        <v>0</v>
      </c>
      <c r="J549" s="47">
        <f>('Table 4 Asset Cashflows'!L29+'Table 4 Asset Cashflows'!M29)</f>
        <v>0</v>
      </c>
      <c r="K549" s="47">
        <f>('Table 4 Asset Cashflows'!P29+'Table 4 Asset Cashflows'!Q29)</f>
        <v>0</v>
      </c>
      <c r="L549" s="47">
        <f>('Table 4 Asset Cashflows'!T29+'Table 4 Asset Cashflows'!U29)</f>
        <v>0</v>
      </c>
      <c r="M549" s="47">
        <f>('Table 4 Asset Cashflows'!X29+'Table 4 Asset Cashflows'!Y29)</f>
        <v>0</v>
      </c>
      <c r="N549" s="47">
        <f>('Table 4 Asset Cashflows'!AB29+'Table 4 Asset Cashflows'!AC29)</f>
        <v>0</v>
      </c>
    </row>
    <row r="550" spans="1:14" x14ac:dyDescent="0.25">
      <c r="A550" s="39">
        <v>12</v>
      </c>
      <c r="B550" s="42">
        <f>(1+_xlfn.XLOOKUP(INT(($A550-1)/12)+1,'ZC Curve'!$B$8:$B$107,'ZC Curve'!U$8:U$107,,0))^(1/12)-1</f>
        <v>0</v>
      </c>
      <c r="C550" s="42" t="e">
        <f>(1+_xlfn.XLOOKUP(INT(($A550-1)/12)+1,'ZC Curve'!$B$8:$B$107,'ZC Curve'!V$8:V$107,,0))^(1/12)-1</f>
        <v>#DIV/0!</v>
      </c>
      <c r="D550" s="42" t="e">
        <f>(1+_xlfn.XLOOKUP(INT(($A550-1)/12)+1,'ZC Curve'!$B$8:$B$107,'ZC Curve'!W$8:W$107,,0))^(1/12)-1</f>
        <v>#DIV/0!</v>
      </c>
      <c r="E550" s="43">
        <f t="shared" si="18"/>
        <v>1</v>
      </c>
      <c r="F550" s="43" t="e">
        <f t="shared" si="19"/>
        <v>#DIV/0!</v>
      </c>
      <c r="G550" s="43" t="e">
        <f t="shared" si="20"/>
        <v>#DIV/0!</v>
      </c>
      <c r="H550" s="47">
        <f>('Table 4 Asset Cashflows'!D30+'Table 4 Asset Cashflows'!E30)</f>
        <v>0</v>
      </c>
      <c r="I550" s="47">
        <f>('Table 4 Asset Cashflows'!H30+'Table 4 Asset Cashflows'!I30)</f>
        <v>0</v>
      </c>
      <c r="J550" s="47">
        <f>('Table 4 Asset Cashflows'!L30+'Table 4 Asset Cashflows'!M30)</f>
        <v>0</v>
      </c>
      <c r="K550" s="47">
        <f>('Table 4 Asset Cashflows'!P30+'Table 4 Asset Cashflows'!Q30)</f>
        <v>0</v>
      </c>
      <c r="L550" s="47">
        <f>('Table 4 Asset Cashflows'!T30+'Table 4 Asset Cashflows'!U30)</f>
        <v>0</v>
      </c>
      <c r="M550" s="47">
        <f>('Table 4 Asset Cashflows'!X30+'Table 4 Asset Cashflows'!Y30)</f>
        <v>0</v>
      </c>
      <c r="N550" s="47">
        <f>('Table 4 Asset Cashflows'!AB30+'Table 4 Asset Cashflows'!AC30)</f>
        <v>0</v>
      </c>
    </row>
    <row r="551" spans="1:14" x14ac:dyDescent="0.25">
      <c r="A551" s="39">
        <v>13</v>
      </c>
      <c r="B551" s="42">
        <f>(1+_xlfn.XLOOKUP(INT(($A551-1)/12)+1,'ZC Curve'!$B$8:$B$107,'ZC Curve'!U$8:U$107,,0))^(1/12)-1</f>
        <v>0</v>
      </c>
      <c r="C551" s="42" t="e">
        <f>(1+_xlfn.XLOOKUP(INT(($A551-1)/12)+1,'ZC Curve'!$B$8:$B$107,'ZC Curve'!V$8:V$107,,0))^(1/12)-1</f>
        <v>#DIV/0!</v>
      </c>
      <c r="D551" s="42" t="e">
        <f>(1+_xlfn.XLOOKUP(INT(($A551-1)/12)+1,'ZC Curve'!$B$8:$B$107,'ZC Curve'!W$8:W$107,,0))^(1/12)-1</f>
        <v>#DIV/0!</v>
      </c>
      <c r="E551" s="43">
        <f t="shared" si="18"/>
        <v>1</v>
      </c>
      <c r="F551" s="43" t="e">
        <f t="shared" si="19"/>
        <v>#DIV/0!</v>
      </c>
      <c r="G551" s="43" t="e">
        <f t="shared" si="20"/>
        <v>#DIV/0!</v>
      </c>
      <c r="H551" s="47">
        <f>('Table 4 Asset Cashflows'!D31+'Table 4 Asset Cashflows'!E31)</f>
        <v>0</v>
      </c>
      <c r="I551" s="47">
        <f>('Table 4 Asset Cashflows'!H31+'Table 4 Asset Cashflows'!I31)</f>
        <v>0</v>
      </c>
      <c r="J551" s="47">
        <f>('Table 4 Asset Cashflows'!L31+'Table 4 Asset Cashflows'!M31)</f>
        <v>0</v>
      </c>
      <c r="K551" s="47">
        <f>('Table 4 Asset Cashflows'!P31+'Table 4 Asset Cashflows'!Q31)</f>
        <v>0</v>
      </c>
      <c r="L551" s="47">
        <f>('Table 4 Asset Cashflows'!T31+'Table 4 Asset Cashflows'!U31)</f>
        <v>0</v>
      </c>
      <c r="M551" s="47">
        <f>('Table 4 Asset Cashflows'!X31+'Table 4 Asset Cashflows'!Y31)</f>
        <v>0</v>
      </c>
      <c r="N551" s="47">
        <f>('Table 4 Asset Cashflows'!AB31+'Table 4 Asset Cashflows'!AC31)</f>
        <v>0</v>
      </c>
    </row>
    <row r="552" spans="1:14" x14ac:dyDescent="0.25">
      <c r="A552" s="39">
        <v>14</v>
      </c>
      <c r="B552" s="42">
        <f>(1+_xlfn.XLOOKUP(INT(($A552-1)/12)+1,'ZC Curve'!$B$8:$B$107,'ZC Curve'!U$8:U$107,,0))^(1/12)-1</f>
        <v>0</v>
      </c>
      <c r="C552" s="42" t="e">
        <f>(1+_xlfn.XLOOKUP(INT(($A552-1)/12)+1,'ZC Curve'!$B$8:$B$107,'ZC Curve'!V$8:V$107,,0))^(1/12)-1</f>
        <v>#DIV/0!</v>
      </c>
      <c r="D552" s="42" t="e">
        <f>(1+_xlfn.XLOOKUP(INT(($A552-1)/12)+1,'ZC Curve'!$B$8:$B$107,'ZC Curve'!W$8:W$107,,0))^(1/12)-1</f>
        <v>#DIV/0!</v>
      </c>
      <c r="E552" s="43">
        <f t="shared" si="18"/>
        <v>1</v>
      </c>
      <c r="F552" s="43" t="e">
        <f t="shared" si="19"/>
        <v>#DIV/0!</v>
      </c>
      <c r="G552" s="43" t="e">
        <f t="shared" si="20"/>
        <v>#DIV/0!</v>
      </c>
      <c r="H552" s="47">
        <f>('Table 4 Asset Cashflows'!D32+'Table 4 Asset Cashflows'!E32)</f>
        <v>0</v>
      </c>
      <c r="I552" s="47">
        <f>('Table 4 Asset Cashflows'!H32+'Table 4 Asset Cashflows'!I32)</f>
        <v>0</v>
      </c>
      <c r="J552" s="47">
        <f>('Table 4 Asset Cashflows'!L32+'Table 4 Asset Cashflows'!M32)</f>
        <v>0</v>
      </c>
      <c r="K552" s="47">
        <f>('Table 4 Asset Cashflows'!P32+'Table 4 Asset Cashflows'!Q32)</f>
        <v>0</v>
      </c>
      <c r="L552" s="47">
        <f>('Table 4 Asset Cashflows'!T32+'Table 4 Asset Cashflows'!U32)</f>
        <v>0</v>
      </c>
      <c r="M552" s="47">
        <f>('Table 4 Asset Cashflows'!X32+'Table 4 Asset Cashflows'!Y32)</f>
        <v>0</v>
      </c>
      <c r="N552" s="47">
        <f>('Table 4 Asset Cashflows'!AB32+'Table 4 Asset Cashflows'!AC32)</f>
        <v>0</v>
      </c>
    </row>
    <row r="553" spans="1:14" x14ac:dyDescent="0.25">
      <c r="A553" s="39">
        <v>15</v>
      </c>
      <c r="B553" s="42">
        <f>(1+_xlfn.XLOOKUP(INT(($A553-1)/12)+1,'ZC Curve'!$B$8:$B$107,'ZC Curve'!U$8:U$107,,0))^(1/12)-1</f>
        <v>0</v>
      </c>
      <c r="C553" s="42" t="e">
        <f>(1+_xlfn.XLOOKUP(INT(($A553-1)/12)+1,'ZC Curve'!$B$8:$B$107,'ZC Curve'!V$8:V$107,,0))^(1/12)-1</f>
        <v>#DIV/0!</v>
      </c>
      <c r="D553" s="42" t="e">
        <f>(1+_xlfn.XLOOKUP(INT(($A553-1)/12)+1,'ZC Curve'!$B$8:$B$107,'ZC Curve'!W$8:W$107,,0))^(1/12)-1</f>
        <v>#DIV/0!</v>
      </c>
      <c r="E553" s="43">
        <f t="shared" si="18"/>
        <v>1</v>
      </c>
      <c r="F553" s="43" t="e">
        <f t="shared" si="19"/>
        <v>#DIV/0!</v>
      </c>
      <c r="G553" s="43" t="e">
        <f t="shared" si="20"/>
        <v>#DIV/0!</v>
      </c>
      <c r="H553" s="47">
        <f>('Table 4 Asset Cashflows'!D33+'Table 4 Asset Cashflows'!E33)</f>
        <v>0</v>
      </c>
      <c r="I553" s="47">
        <f>('Table 4 Asset Cashflows'!H33+'Table 4 Asset Cashflows'!I33)</f>
        <v>0</v>
      </c>
      <c r="J553" s="47">
        <f>('Table 4 Asset Cashflows'!L33+'Table 4 Asset Cashflows'!M33)</f>
        <v>0</v>
      </c>
      <c r="K553" s="47">
        <f>('Table 4 Asset Cashflows'!P33+'Table 4 Asset Cashflows'!Q33)</f>
        <v>0</v>
      </c>
      <c r="L553" s="47">
        <f>('Table 4 Asset Cashflows'!T33+'Table 4 Asset Cashflows'!U33)</f>
        <v>0</v>
      </c>
      <c r="M553" s="47">
        <f>('Table 4 Asset Cashflows'!X33+'Table 4 Asset Cashflows'!Y33)</f>
        <v>0</v>
      </c>
      <c r="N553" s="47">
        <f>('Table 4 Asset Cashflows'!AB33+'Table 4 Asset Cashflows'!AC33)</f>
        <v>0</v>
      </c>
    </row>
    <row r="554" spans="1:14" x14ac:dyDescent="0.25">
      <c r="A554" s="39">
        <v>16</v>
      </c>
      <c r="B554" s="42">
        <f>(1+_xlfn.XLOOKUP(INT(($A554-1)/12)+1,'ZC Curve'!$B$8:$B$107,'ZC Curve'!U$8:U$107,,0))^(1/12)-1</f>
        <v>0</v>
      </c>
      <c r="C554" s="42" t="e">
        <f>(1+_xlfn.XLOOKUP(INT(($A554-1)/12)+1,'ZC Curve'!$B$8:$B$107,'ZC Curve'!V$8:V$107,,0))^(1/12)-1</f>
        <v>#DIV/0!</v>
      </c>
      <c r="D554" s="42" t="e">
        <f>(1+_xlfn.XLOOKUP(INT(($A554-1)/12)+1,'ZC Curve'!$B$8:$B$107,'ZC Curve'!W$8:W$107,,0))^(1/12)-1</f>
        <v>#DIV/0!</v>
      </c>
      <c r="E554" s="43">
        <f t="shared" si="18"/>
        <v>1</v>
      </c>
      <c r="F554" s="43" t="e">
        <f t="shared" si="19"/>
        <v>#DIV/0!</v>
      </c>
      <c r="G554" s="43" t="e">
        <f t="shared" si="20"/>
        <v>#DIV/0!</v>
      </c>
      <c r="H554" s="47">
        <f>('Table 4 Asset Cashflows'!D34+'Table 4 Asset Cashflows'!E34)</f>
        <v>0</v>
      </c>
      <c r="I554" s="47">
        <f>('Table 4 Asset Cashflows'!H34+'Table 4 Asset Cashflows'!I34)</f>
        <v>0</v>
      </c>
      <c r="J554" s="47">
        <f>('Table 4 Asset Cashflows'!L34+'Table 4 Asset Cashflows'!M34)</f>
        <v>0</v>
      </c>
      <c r="K554" s="47">
        <f>('Table 4 Asset Cashflows'!P34+'Table 4 Asset Cashflows'!Q34)</f>
        <v>0</v>
      </c>
      <c r="L554" s="47">
        <f>('Table 4 Asset Cashflows'!T34+'Table 4 Asset Cashflows'!U34)</f>
        <v>0</v>
      </c>
      <c r="M554" s="47">
        <f>('Table 4 Asset Cashflows'!X34+'Table 4 Asset Cashflows'!Y34)</f>
        <v>0</v>
      </c>
      <c r="N554" s="47">
        <f>('Table 4 Asset Cashflows'!AB34+'Table 4 Asset Cashflows'!AC34)</f>
        <v>0</v>
      </c>
    </row>
    <row r="555" spans="1:14" x14ac:dyDescent="0.25">
      <c r="A555" s="39">
        <v>17</v>
      </c>
      <c r="B555" s="42">
        <f>(1+_xlfn.XLOOKUP(INT(($A555-1)/12)+1,'ZC Curve'!$B$8:$B$107,'ZC Curve'!U$8:U$107,,0))^(1/12)-1</f>
        <v>0</v>
      </c>
      <c r="C555" s="42" t="e">
        <f>(1+_xlfn.XLOOKUP(INT(($A555-1)/12)+1,'ZC Curve'!$B$8:$B$107,'ZC Curve'!V$8:V$107,,0))^(1/12)-1</f>
        <v>#DIV/0!</v>
      </c>
      <c r="D555" s="42" t="e">
        <f>(1+_xlfn.XLOOKUP(INT(($A555-1)/12)+1,'ZC Curve'!$B$8:$B$107,'ZC Curve'!W$8:W$107,,0))^(1/12)-1</f>
        <v>#DIV/0!</v>
      </c>
      <c r="E555" s="43">
        <f t="shared" si="18"/>
        <v>1</v>
      </c>
      <c r="F555" s="43" t="e">
        <f t="shared" si="19"/>
        <v>#DIV/0!</v>
      </c>
      <c r="G555" s="43" t="e">
        <f t="shared" si="20"/>
        <v>#DIV/0!</v>
      </c>
      <c r="H555" s="47">
        <f>('Table 4 Asset Cashflows'!D35+'Table 4 Asset Cashflows'!E35)</f>
        <v>0</v>
      </c>
      <c r="I555" s="47">
        <f>('Table 4 Asset Cashflows'!H35+'Table 4 Asset Cashflows'!I35)</f>
        <v>0</v>
      </c>
      <c r="J555" s="47">
        <f>('Table 4 Asset Cashflows'!L35+'Table 4 Asset Cashflows'!M35)</f>
        <v>0</v>
      </c>
      <c r="K555" s="47">
        <f>('Table 4 Asset Cashflows'!P35+'Table 4 Asset Cashflows'!Q35)</f>
        <v>0</v>
      </c>
      <c r="L555" s="47">
        <f>('Table 4 Asset Cashflows'!T35+'Table 4 Asset Cashflows'!U35)</f>
        <v>0</v>
      </c>
      <c r="M555" s="47">
        <f>('Table 4 Asset Cashflows'!X35+'Table 4 Asset Cashflows'!Y35)</f>
        <v>0</v>
      </c>
      <c r="N555" s="47">
        <f>('Table 4 Asset Cashflows'!AB35+'Table 4 Asset Cashflows'!AC35)</f>
        <v>0</v>
      </c>
    </row>
    <row r="556" spans="1:14" x14ac:dyDescent="0.25">
      <c r="A556" s="39">
        <v>18</v>
      </c>
      <c r="B556" s="42">
        <f>(1+_xlfn.XLOOKUP(INT(($A556-1)/12)+1,'ZC Curve'!$B$8:$B$107,'ZC Curve'!U$8:U$107,,0))^(1/12)-1</f>
        <v>0</v>
      </c>
      <c r="C556" s="42" t="e">
        <f>(1+_xlfn.XLOOKUP(INT(($A556-1)/12)+1,'ZC Curve'!$B$8:$B$107,'ZC Curve'!V$8:V$107,,0))^(1/12)-1</f>
        <v>#DIV/0!</v>
      </c>
      <c r="D556" s="42" t="e">
        <f>(1+_xlfn.XLOOKUP(INT(($A556-1)/12)+1,'ZC Curve'!$B$8:$B$107,'ZC Curve'!W$8:W$107,,0))^(1/12)-1</f>
        <v>#DIV/0!</v>
      </c>
      <c r="E556" s="43">
        <f t="shared" si="18"/>
        <v>1</v>
      </c>
      <c r="F556" s="43" t="e">
        <f t="shared" si="19"/>
        <v>#DIV/0!</v>
      </c>
      <c r="G556" s="43" t="e">
        <f t="shared" si="20"/>
        <v>#DIV/0!</v>
      </c>
      <c r="H556" s="47">
        <f>('Table 4 Asset Cashflows'!D36+'Table 4 Asset Cashflows'!E36)</f>
        <v>0</v>
      </c>
      <c r="I556" s="47">
        <f>('Table 4 Asset Cashflows'!H36+'Table 4 Asset Cashflows'!I36)</f>
        <v>0</v>
      </c>
      <c r="J556" s="47">
        <f>('Table 4 Asset Cashflows'!L36+'Table 4 Asset Cashflows'!M36)</f>
        <v>0</v>
      </c>
      <c r="K556" s="47">
        <f>('Table 4 Asset Cashflows'!P36+'Table 4 Asset Cashflows'!Q36)</f>
        <v>0</v>
      </c>
      <c r="L556" s="47">
        <f>('Table 4 Asset Cashflows'!T36+'Table 4 Asset Cashflows'!U36)</f>
        <v>0</v>
      </c>
      <c r="M556" s="47">
        <f>('Table 4 Asset Cashflows'!X36+'Table 4 Asset Cashflows'!Y36)</f>
        <v>0</v>
      </c>
      <c r="N556" s="47">
        <f>('Table 4 Asset Cashflows'!AB36+'Table 4 Asset Cashflows'!AC36)</f>
        <v>0</v>
      </c>
    </row>
    <row r="557" spans="1:14" x14ac:dyDescent="0.25">
      <c r="A557" s="39">
        <v>19</v>
      </c>
      <c r="B557" s="42">
        <f>(1+_xlfn.XLOOKUP(INT(($A557-1)/12)+1,'ZC Curve'!$B$8:$B$107,'ZC Curve'!U$8:U$107,,0))^(1/12)-1</f>
        <v>0</v>
      </c>
      <c r="C557" s="42" t="e">
        <f>(1+_xlfn.XLOOKUP(INT(($A557-1)/12)+1,'ZC Curve'!$B$8:$B$107,'ZC Curve'!V$8:V$107,,0))^(1/12)-1</f>
        <v>#DIV/0!</v>
      </c>
      <c r="D557" s="42" t="e">
        <f>(1+_xlfn.XLOOKUP(INT(($A557-1)/12)+1,'ZC Curve'!$B$8:$B$107,'ZC Curve'!W$8:W$107,,0))^(1/12)-1</f>
        <v>#DIV/0!</v>
      </c>
      <c r="E557" s="43">
        <f t="shared" si="18"/>
        <v>1</v>
      </c>
      <c r="F557" s="43" t="e">
        <f t="shared" si="19"/>
        <v>#DIV/0!</v>
      </c>
      <c r="G557" s="43" t="e">
        <f t="shared" si="20"/>
        <v>#DIV/0!</v>
      </c>
      <c r="H557" s="47">
        <f>('Table 4 Asset Cashflows'!D37+'Table 4 Asset Cashflows'!E37)</f>
        <v>0</v>
      </c>
      <c r="I557" s="47">
        <f>('Table 4 Asset Cashflows'!H37+'Table 4 Asset Cashflows'!I37)</f>
        <v>0</v>
      </c>
      <c r="J557" s="47">
        <f>('Table 4 Asset Cashflows'!L37+'Table 4 Asset Cashflows'!M37)</f>
        <v>0</v>
      </c>
      <c r="K557" s="47">
        <f>('Table 4 Asset Cashflows'!P37+'Table 4 Asset Cashflows'!Q37)</f>
        <v>0</v>
      </c>
      <c r="L557" s="47">
        <f>('Table 4 Asset Cashflows'!T37+'Table 4 Asset Cashflows'!U37)</f>
        <v>0</v>
      </c>
      <c r="M557" s="47">
        <f>('Table 4 Asset Cashflows'!X37+'Table 4 Asset Cashflows'!Y37)</f>
        <v>0</v>
      </c>
      <c r="N557" s="47">
        <f>('Table 4 Asset Cashflows'!AB37+'Table 4 Asset Cashflows'!AC37)</f>
        <v>0</v>
      </c>
    </row>
    <row r="558" spans="1:14" x14ac:dyDescent="0.25">
      <c r="A558" s="39">
        <v>20</v>
      </c>
      <c r="B558" s="42">
        <f>(1+_xlfn.XLOOKUP(INT(($A558-1)/12)+1,'ZC Curve'!$B$8:$B$107,'ZC Curve'!U$8:U$107,,0))^(1/12)-1</f>
        <v>0</v>
      </c>
      <c r="C558" s="42" t="e">
        <f>(1+_xlfn.XLOOKUP(INT(($A558-1)/12)+1,'ZC Curve'!$B$8:$B$107,'ZC Curve'!V$8:V$107,,0))^(1/12)-1</f>
        <v>#DIV/0!</v>
      </c>
      <c r="D558" s="42" t="e">
        <f>(1+_xlfn.XLOOKUP(INT(($A558-1)/12)+1,'ZC Curve'!$B$8:$B$107,'ZC Curve'!W$8:W$107,,0))^(1/12)-1</f>
        <v>#DIV/0!</v>
      </c>
      <c r="E558" s="43">
        <f t="shared" si="18"/>
        <v>1</v>
      </c>
      <c r="F558" s="43" t="e">
        <f t="shared" si="19"/>
        <v>#DIV/0!</v>
      </c>
      <c r="G558" s="43" t="e">
        <f t="shared" si="20"/>
        <v>#DIV/0!</v>
      </c>
      <c r="H558" s="47">
        <f>('Table 4 Asset Cashflows'!D38+'Table 4 Asset Cashflows'!E38)</f>
        <v>0</v>
      </c>
      <c r="I558" s="47">
        <f>('Table 4 Asset Cashflows'!H38+'Table 4 Asset Cashflows'!I38)</f>
        <v>0</v>
      </c>
      <c r="J558" s="47">
        <f>('Table 4 Asset Cashflows'!L38+'Table 4 Asset Cashflows'!M38)</f>
        <v>0</v>
      </c>
      <c r="K558" s="47">
        <f>('Table 4 Asset Cashflows'!P38+'Table 4 Asset Cashflows'!Q38)</f>
        <v>0</v>
      </c>
      <c r="L558" s="47">
        <f>('Table 4 Asset Cashflows'!T38+'Table 4 Asset Cashflows'!U38)</f>
        <v>0</v>
      </c>
      <c r="M558" s="47">
        <f>('Table 4 Asset Cashflows'!X38+'Table 4 Asset Cashflows'!Y38)</f>
        <v>0</v>
      </c>
      <c r="N558" s="47">
        <f>('Table 4 Asset Cashflows'!AB38+'Table 4 Asset Cashflows'!AC38)</f>
        <v>0</v>
      </c>
    </row>
    <row r="559" spans="1:14" x14ac:dyDescent="0.25">
      <c r="A559" s="39">
        <v>21</v>
      </c>
      <c r="B559" s="42">
        <f>(1+_xlfn.XLOOKUP(INT(($A559-1)/12)+1,'ZC Curve'!$B$8:$B$107,'ZC Curve'!U$8:U$107,,0))^(1/12)-1</f>
        <v>0</v>
      </c>
      <c r="C559" s="42" t="e">
        <f>(1+_xlfn.XLOOKUP(INT(($A559-1)/12)+1,'ZC Curve'!$B$8:$B$107,'ZC Curve'!V$8:V$107,,0))^(1/12)-1</f>
        <v>#DIV/0!</v>
      </c>
      <c r="D559" s="42" t="e">
        <f>(1+_xlfn.XLOOKUP(INT(($A559-1)/12)+1,'ZC Curve'!$B$8:$B$107,'ZC Curve'!W$8:W$107,,0))^(1/12)-1</f>
        <v>#DIV/0!</v>
      </c>
      <c r="E559" s="43">
        <f t="shared" si="18"/>
        <v>1</v>
      </c>
      <c r="F559" s="43" t="e">
        <f t="shared" si="19"/>
        <v>#DIV/0!</v>
      </c>
      <c r="G559" s="43" t="e">
        <f t="shared" si="20"/>
        <v>#DIV/0!</v>
      </c>
      <c r="H559" s="47">
        <f>('Table 4 Asset Cashflows'!D39+'Table 4 Asset Cashflows'!E39)</f>
        <v>0</v>
      </c>
      <c r="I559" s="47">
        <f>('Table 4 Asset Cashflows'!H39+'Table 4 Asset Cashflows'!I39)</f>
        <v>0</v>
      </c>
      <c r="J559" s="47">
        <f>('Table 4 Asset Cashflows'!L39+'Table 4 Asset Cashflows'!M39)</f>
        <v>0</v>
      </c>
      <c r="K559" s="47">
        <f>('Table 4 Asset Cashflows'!P39+'Table 4 Asset Cashflows'!Q39)</f>
        <v>0</v>
      </c>
      <c r="L559" s="47">
        <f>('Table 4 Asset Cashflows'!T39+'Table 4 Asset Cashflows'!U39)</f>
        <v>0</v>
      </c>
      <c r="M559" s="47">
        <f>('Table 4 Asset Cashflows'!X39+'Table 4 Asset Cashflows'!Y39)</f>
        <v>0</v>
      </c>
      <c r="N559" s="47">
        <f>('Table 4 Asset Cashflows'!AB39+'Table 4 Asset Cashflows'!AC39)</f>
        <v>0</v>
      </c>
    </row>
    <row r="560" spans="1:14" x14ac:dyDescent="0.25">
      <c r="A560" s="39">
        <v>22</v>
      </c>
      <c r="B560" s="42">
        <f>(1+_xlfn.XLOOKUP(INT(($A560-1)/12)+1,'ZC Curve'!$B$8:$B$107,'ZC Curve'!U$8:U$107,,0))^(1/12)-1</f>
        <v>0</v>
      </c>
      <c r="C560" s="42" t="e">
        <f>(1+_xlfn.XLOOKUP(INT(($A560-1)/12)+1,'ZC Curve'!$B$8:$B$107,'ZC Curve'!V$8:V$107,,0))^(1/12)-1</f>
        <v>#DIV/0!</v>
      </c>
      <c r="D560" s="42" t="e">
        <f>(1+_xlfn.XLOOKUP(INT(($A560-1)/12)+1,'ZC Curve'!$B$8:$B$107,'ZC Curve'!W$8:W$107,,0))^(1/12)-1</f>
        <v>#DIV/0!</v>
      </c>
      <c r="E560" s="43">
        <f t="shared" si="18"/>
        <v>1</v>
      </c>
      <c r="F560" s="43" t="e">
        <f t="shared" si="19"/>
        <v>#DIV/0!</v>
      </c>
      <c r="G560" s="43" t="e">
        <f t="shared" si="20"/>
        <v>#DIV/0!</v>
      </c>
      <c r="H560" s="47">
        <f>('Table 4 Asset Cashflows'!D40+'Table 4 Asset Cashflows'!E40)</f>
        <v>0</v>
      </c>
      <c r="I560" s="47">
        <f>('Table 4 Asset Cashflows'!H40+'Table 4 Asset Cashflows'!I40)</f>
        <v>0</v>
      </c>
      <c r="J560" s="47">
        <f>('Table 4 Asset Cashflows'!L40+'Table 4 Asset Cashflows'!M40)</f>
        <v>0</v>
      </c>
      <c r="K560" s="47">
        <f>('Table 4 Asset Cashflows'!P40+'Table 4 Asset Cashflows'!Q40)</f>
        <v>0</v>
      </c>
      <c r="L560" s="47">
        <f>('Table 4 Asset Cashflows'!T40+'Table 4 Asset Cashflows'!U40)</f>
        <v>0</v>
      </c>
      <c r="M560" s="47">
        <f>('Table 4 Asset Cashflows'!X40+'Table 4 Asset Cashflows'!Y40)</f>
        <v>0</v>
      </c>
      <c r="N560" s="47">
        <f>('Table 4 Asset Cashflows'!AB40+'Table 4 Asset Cashflows'!AC40)</f>
        <v>0</v>
      </c>
    </row>
    <row r="561" spans="1:14" x14ac:dyDescent="0.25">
      <c r="A561" s="39">
        <v>23</v>
      </c>
      <c r="B561" s="42">
        <f>(1+_xlfn.XLOOKUP(INT(($A561-1)/12)+1,'ZC Curve'!$B$8:$B$107,'ZC Curve'!U$8:U$107,,0))^(1/12)-1</f>
        <v>0</v>
      </c>
      <c r="C561" s="42" t="e">
        <f>(1+_xlfn.XLOOKUP(INT(($A561-1)/12)+1,'ZC Curve'!$B$8:$B$107,'ZC Curve'!V$8:V$107,,0))^(1/12)-1</f>
        <v>#DIV/0!</v>
      </c>
      <c r="D561" s="42" t="e">
        <f>(1+_xlfn.XLOOKUP(INT(($A561-1)/12)+1,'ZC Curve'!$B$8:$B$107,'ZC Curve'!W$8:W$107,,0))^(1/12)-1</f>
        <v>#DIV/0!</v>
      </c>
      <c r="E561" s="43">
        <f t="shared" si="18"/>
        <v>1</v>
      </c>
      <c r="F561" s="43" t="e">
        <f t="shared" si="19"/>
        <v>#DIV/0!</v>
      </c>
      <c r="G561" s="43" t="e">
        <f t="shared" si="20"/>
        <v>#DIV/0!</v>
      </c>
      <c r="H561" s="47">
        <f>('Table 4 Asset Cashflows'!D41+'Table 4 Asset Cashflows'!E41)</f>
        <v>0</v>
      </c>
      <c r="I561" s="47">
        <f>('Table 4 Asset Cashflows'!H41+'Table 4 Asset Cashflows'!I41)</f>
        <v>0</v>
      </c>
      <c r="J561" s="47">
        <f>('Table 4 Asset Cashflows'!L41+'Table 4 Asset Cashflows'!M41)</f>
        <v>0</v>
      </c>
      <c r="K561" s="47">
        <f>('Table 4 Asset Cashflows'!P41+'Table 4 Asset Cashflows'!Q41)</f>
        <v>0</v>
      </c>
      <c r="L561" s="47">
        <f>('Table 4 Asset Cashflows'!T41+'Table 4 Asset Cashflows'!U41)</f>
        <v>0</v>
      </c>
      <c r="M561" s="47">
        <f>('Table 4 Asset Cashflows'!X41+'Table 4 Asset Cashflows'!Y41)</f>
        <v>0</v>
      </c>
      <c r="N561" s="47">
        <f>('Table 4 Asset Cashflows'!AB41+'Table 4 Asset Cashflows'!AC41)</f>
        <v>0</v>
      </c>
    </row>
    <row r="562" spans="1:14" x14ac:dyDescent="0.25">
      <c r="A562" s="39">
        <v>24</v>
      </c>
      <c r="B562" s="42">
        <f>(1+_xlfn.XLOOKUP(INT(($A562-1)/12)+1,'ZC Curve'!$B$8:$B$107,'ZC Curve'!U$8:U$107,,0))^(1/12)-1</f>
        <v>0</v>
      </c>
      <c r="C562" s="42" t="e">
        <f>(1+_xlfn.XLOOKUP(INT(($A562-1)/12)+1,'ZC Curve'!$B$8:$B$107,'ZC Curve'!V$8:V$107,,0))^(1/12)-1</f>
        <v>#DIV/0!</v>
      </c>
      <c r="D562" s="42" t="e">
        <f>(1+_xlfn.XLOOKUP(INT(($A562-1)/12)+1,'ZC Curve'!$B$8:$B$107,'ZC Curve'!W$8:W$107,,0))^(1/12)-1</f>
        <v>#DIV/0!</v>
      </c>
      <c r="E562" s="43">
        <f t="shared" si="18"/>
        <v>1</v>
      </c>
      <c r="F562" s="43" t="e">
        <f t="shared" si="19"/>
        <v>#DIV/0!</v>
      </c>
      <c r="G562" s="43" t="e">
        <f t="shared" si="20"/>
        <v>#DIV/0!</v>
      </c>
      <c r="H562" s="47">
        <f>('Table 4 Asset Cashflows'!D42+'Table 4 Asset Cashflows'!E42)</f>
        <v>0</v>
      </c>
      <c r="I562" s="47">
        <f>('Table 4 Asset Cashflows'!H42+'Table 4 Asset Cashflows'!I42)</f>
        <v>0</v>
      </c>
      <c r="J562" s="47">
        <f>('Table 4 Asset Cashflows'!L42+'Table 4 Asset Cashflows'!M42)</f>
        <v>0</v>
      </c>
      <c r="K562" s="47">
        <f>('Table 4 Asset Cashflows'!P42+'Table 4 Asset Cashflows'!Q42)</f>
        <v>0</v>
      </c>
      <c r="L562" s="47">
        <f>('Table 4 Asset Cashflows'!T42+'Table 4 Asset Cashflows'!U42)</f>
        <v>0</v>
      </c>
      <c r="M562" s="47">
        <f>('Table 4 Asset Cashflows'!X42+'Table 4 Asset Cashflows'!Y42)</f>
        <v>0</v>
      </c>
      <c r="N562" s="47">
        <f>('Table 4 Asset Cashflows'!AB42+'Table 4 Asset Cashflows'!AC42)</f>
        <v>0</v>
      </c>
    </row>
    <row r="563" spans="1:14" x14ac:dyDescent="0.25">
      <c r="A563" s="39">
        <v>25</v>
      </c>
      <c r="B563" s="42">
        <f>(1+_xlfn.XLOOKUP(INT(($A563-1)/12)+1,'ZC Curve'!$B$8:$B$107,'ZC Curve'!U$8:U$107,,0))^(1/12)-1</f>
        <v>0</v>
      </c>
      <c r="C563" s="42" t="e">
        <f>(1+_xlfn.XLOOKUP(INT(($A563-1)/12)+1,'ZC Curve'!$B$8:$B$107,'ZC Curve'!V$8:V$107,,0))^(1/12)-1</f>
        <v>#DIV/0!</v>
      </c>
      <c r="D563" s="42" t="e">
        <f>(1+_xlfn.XLOOKUP(INT(($A563-1)/12)+1,'ZC Curve'!$B$8:$B$107,'ZC Curve'!W$8:W$107,,0))^(1/12)-1</f>
        <v>#DIV/0!</v>
      </c>
      <c r="E563" s="43">
        <f t="shared" si="18"/>
        <v>1</v>
      </c>
      <c r="F563" s="43" t="e">
        <f t="shared" si="19"/>
        <v>#DIV/0!</v>
      </c>
      <c r="G563" s="43" t="e">
        <f t="shared" si="20"/>
        <v>#DIV/0!</v>
      </c>
      <c r="H563" s="47">
        <f>('Table 4 Asset Cashflows'!D43+'Table 4 Asset Cashflows'!E43)</f>
        <v>0</v>
      </c>
      <c r="I563" s="47">
        <f>('Table 4 Asset Cashflows'!H43+'Table 4 Asset Cashflows'!I43)</f>
        <v>0</v>
      </c>
      <c r="J563" s="47">
        <f>('Table 4 Asset Cashflows'!L43+'Table 4 Asset Cashflows'!M43)</f>
        <v>0</v>
      </c>
      <c r="K563" s="47">
        <f>('Table 4 Asset Cashflows'!P43+'Table 4 Asset Cashflows'!Q43)</f>
        <v>0</v>
      </c>
      <c r="L563" s="47">
        <f>('Table 4 Asset Cashflows'!T43+'Table 4 Asset Cashflows'!U43)</f>
        <v>0</v>
      </c>
      <c r="M563" s="47">
        <f>('Table 4 Asset Cashflows'!X43+'Table 4 Asset Cashflows'!Y43)</f>
        <v>0</v>
      </c>
      <c r="N563" s="47">
        <f>('Table 4 Asset Cashflows'!AB43+'Table 4 Asset Cashflows'!AC43)</f>
        <v>0</v>
      </c>
    </row>
    <row r="564" spans="1:14" x14ac:dyDescent="0.25">
      <c r="A564" s="39">
        <v>26</v>
      </c>
      <c r="B564" s="42">
        <f>(1+_xlfn.XLOOKUP(INT(($A564-1)/12)+1,'ZC Curve'!$B$8:$B$107,'ZC Curve'!U$8:U$107,,0))^(1/12)-1</f>
        <v>0</v>
      </c>
      <c r="C564" s="42" t="e">
        <f>(1+_xlfn.XLOOKUP(INT(($A564-1)/12)+1,'ZC Curve'!$B$8:$B$107,'ZC Curve'!V$8:V$107,,0))^(1/12)-1</f>
        <v>#DIV/0!</v>
      </c>
      <c r="D564" s="42" t="e">
        <f>(1+_xlfn.XLOOKUP(INT(($A564-1)/12)+1,'ZC Curve'!$B$8:$B$107,'ZC Curve'!W$8:W$107,,0))^(1/12)-1</f>
        <v>#DIV/0!</v>
      </c>
      <c r="E564" s="43">
        <f t="shared" si="18"/>
        <v>1</v>
      </c>
      <c r="F564" s="43" t="e">
        <f t="shared" si="19"/>
        <v>#DIV/0!</v>
      </c>
      <c r="G564" s="43" t="e">
        <f t="shared" si="20"/>
        <v>#DIV/0!</v>
      </c>
      <c r="H564" s="47">
        <f>('Table 4 Asset Cashflows'!D44+'Table 4 Asset Cashflows'!E44)</f>
        <v>0</v>
      </c>
      <c r="I564" s="47">
        <f>('Table 4 Asset Cashflows'!H44+'Table 4 Asset Cashflows'!I44)</f>
        <v>0</v>
      </c>
      <c r="J564" s="47">
        <f>('Table 4 Asset Cashflows'!L44+'Table 4 Asset Cashflows'!M44)</f>
        <v>0</v>
      </c>
      <c r="K564" s="47">
        <f>('Table 4 Asset Cashflows'!P44+'Table 4 Asset Cashflows'!Q44)</f>
        <v>0</v>
      </c>
      <c r="L564" s="47">
        <f>('Table 4 Asset Cashflows'!T44+'Table 4 Asset Cashflows'!U44)</f>
        <v>0</v>
      </c>
      <c r="M564" s="47">
        <f>('Table 4 Asset Cashflows'!X44+'Table 4 Asset Cashflows'!Y44)</f>
        <v>0</v>
      </c>
      <c r="N564" s="47">
        <f>('Table 4 Asset Cashflows'!AB44+'Table 4 Asset Cashflows'!AC44)</f>
        <v>0</v>
      </c>
    </row>
    <row r="565" spans="1:14" x14ac:dyDescent="0.25">
      <c r="A565" s="39">
        <v>27</v>
      </c>
      <c r="B565" s="42">
        <f>(1+_xlfn.XLOOKUP(INT(($A565-1)/12)+1,'ZC Curve'!$B$8:$B$107,'ZC Curve'!U$8:U$107,,0))^(1/12)-1</f>
        <v>0</v>
      </c>
      <c r="C565" s="42" t="e">
        <f>(1+_xlfn.XLOOKUP(INT(($A565-1)/12)+1,'ZC Curve'!$B$8:$B$107,'ZC Curve'!V$8:V$107,,0))^(1/12)-1</f>
        <v>#DIV/0!</v>
      </c>
      <c r="D565" s="42" t="e">
        <f>(1+_xlfn.XLOOKUP(INT(($A565-1)/12)+1,'ZC Curve'!$B$8:$B$107,'ZC Curve'!W$8:W$107,,0))^(1/12)-1</f>
        <v>#DIV/0!</v>
      </c>
      <c r="E565" s="43">
        <f t="shared" si="18"/>
        <v>1</v>
      </c>
      <c r="F565" s="43" t="e">
        <f t="shared" si="19"/>
        <v>#DIV/0!</v>
      </c>
      <c r="G565" s="43" t="e">
        <f t="shared" si="20"/>
        <v>#DIV/0!</v>
      </c>
      <c r="H565" s="47">
        <f>('Table 4 Asset Cashflows'!D45+'Table 4 Asset Cashflows'!E45)</f>
        <v>0</v>
      </c>
      <c r="I565" s="47">
        <f>('Table 4 Asset Cashflows'!H45+'Table 4 Asset Cashflows'!I45)</f>
        <v>0</v>
      </c>
      <c r="J565" s="47">
        <f>('Table 4 Asset Cashflows'!L45+'Table 4 Asset Cashflows'!M45)</f>
        <v>0</v>
      </c>
      <c r="K565" s="47">
        <f>('Table 4 Asset Cashflows'!P45+'Table 4 Asset Cashflows'!Q45)</f>
        <v>0</v>
      </c>
      <c r="L565" s="47">
        <f>('Table 4 Asset Cashflows'!T45+'Table 4 Asset Cashflows'!U45)</f>
        <v>0</v>
      </c>
      <c r="M565" s="47">
        <f>('Table 4 Asset Cashflows'!X45+'Table 4 Asset Cashflows'!Y45)</f>
        <v>0</v>
      </c>
      <c r="N565" s="47">
        <f>('Table 4 Asset Cashflows'!AB45+'Table 4 Asset Cashflows'!AC45)</f>
        <v>0</v>
      </c>
    </row>
    <row r="566" spans="1:14" x14ac:dyDescent="0.25">
      <c r="A566" s="39">
        <v>28</v>
      </c>
      <c r="B566" s="42">
        <f>(1+_xlfn.XLOOKUP(INT(($A566-1)/12)+1,'ZC Curve'!$B$8:$B$107,'ZC Curve'!U$8:U$107,,0))^(1/12)-1</f>
        <v>0</v>
      </c>
      <c r="C566" s="42" t="e">
        <f>(1+_xlfn.XLOOKUP(INT(($A566-1)/12)+1,'ZC Curve'!$B$8:$B$107,'ZC Curve'!V$8:V$107,,0))^(1/12)-1</f>
        <v>#DIV/0!</v>
      </c>
      <c r="D566" s="42" t="e">
        <f>(1+_xlfn.XLOOKUP(INT(($A566-1)/12)+1,'ZC Curve'!$B$8:$B$107,'ZC Curve'!W$8:W$107,,0))^(1/12)-1</f>
        <v>#DIV/0!</v>
      </c>
      <c r="E566" s="43">
        <f t="shared" si="18"/>
        <v>1</v>
      </c>
      <c r="F566" s="43" t="e">
        <f t="shared" si="19"/>
        <v>#DIV/0!</v>
      </c>
      <c r="G566" s="43" t="e">
        <f t="shared" si="20"/>
        <v>#DIV/0!</v>
      </c>
      <c r="H566" s="47">
        <f>('Table 4 Asset Cashflows'!D46+'Table 4 Asset Cashflows'!E46)</f>
        <v>0</v>
      </c>
      <c r="I566" s="47">
        <f>('Table 4 Asset Cashflows'!H46+'Table 4 Asset Cashflows'!I46)</f>
        <v>0</v>
      </c>
      <c r="J566" s="47">
        <f>('Table 4 Asset Cashflows'!L46+'Table 4 Asset Cashflows'!M46)</f>
        <v>0</v>
      </c>
      <c r="K566" s="47">
        <f>('Table 4 Asset Cashflows'!P46+'Table 4 Asset Cashflows'!Q46)</f>
        <v>0</v>
      </c>
      <c r="L566" s="47">
        <f>('Table 4 Asset Cashflows'!T46+'Table 4 Asset Cashflows'!U46)</f>
        <v>0</v>
      </c>
      <c r="M566" s="47">
        <f>('Table 4 Asset Cashflows'!X46+'Table 4 Asset Cashflows'!Y46)</f>
        <v>0</v>
      </c>
      <c r="N566" s="47">
        <f>('Table 4 Asset Cashflows'!AB46+'Table 4 Asset Cashflows'!AC46)</f>
        <v>0</v>
      </c>
    </row>
    <row r="567" spans="1:14" x14ac:dyDescent="0.25">
      <c r="A567" s="39">
        <v>29</v>
      </c>
      <c r="B567" s="42">
        <f>(1+_xlfn.XLOOKUP(INT(($A567-1)/12)+1,'ZC Curve'!$B$8:$B$107,'ZC Curve'!U$8:U$107,,0))^(1/12)-1</f>
        <v>0</v>
      </c>
      <c r="C567" s="42" t="e">
        <f>(1+_xlfn.XLOOKUP(INT(($A567-1)/12)+1,'ZC Curve'!$B$8:$B$107,'ZC Curve'!V$8:V$107,,0))^(1/12)-1</f>
        <v>#DIV/0!</v>
      </c>
      <c r="D567" s="42" t="e">
        <f>(1+_xlfn.XLOOKUP(INT(($A567-1)/12)+1,'ZC Curve'!$B$8:$B$107,'ZC Curve'!W$8:W$107,,0))^(1/12)-1</f>
        <v>#DIV/0!</v>
      </c>
      <c r="E567" s="43">
        <f t="shared" si="18"/>
        <v>1</v>
      </c>
      <c r="F567" s="43" t="e">
        <f t="shared" si="19"/>
        <v>#DIV/0!</v>
      </c>
      <c r="G567" s="43" t="e">
        <f t="shared" si="20"/>
        <v>#DIV/0!</v>
      </c>
      <c r="H567" s="47">
        <f>('Table 4 Asset Cashflows'!D47+'Table 4 Asset Cashflows'!E47)</f>
        <v>0</v>
      </c>
      <c r="I567" s="47">
        <f>('Table 4 Asset Cashflows'!H47+'Table 4 Asset Cashflows'!I47)</f>
        <v>0</v>
      </c>
      <c r="J567" s="47">
        <f>('Table 4 Asset Cashflows'!L47+'Table 4 Asset Cashflows'!M47)</f>
        <v>0</v>
      </c>
      <c r="K567" s="47">
        <f>('Table 4 Asset Cashflows'!P47+'Table 4 Asset Cashflows'!Q47)</f>
        <v>0</v>
      </c>
      <c r="L567" s="47">
        <f>('Table 4 Asset Cashflows'!T47+'Table 4 Asset Cashflows'!U47)</f>
        <v>0</v>
      </c>
      <c r="M567" s="47">
        <f>('Table 4 Asset Cashflows'!X47+'Table 4 Asset Cashflows'!Y47)</f>
        <v>0</v>
      </c>
      <c r="N567" s="47">
        <f>('Table 4 Asset Cashflows'!AB47+'Table 4 Asset Cashflows'!AC47)</f>
        <v>0</v>
      </c>
    </row>
    <row r="568" spans="1:14" x14ac:dyDescent="0.25">
      <c r="A568" s="39">
        <v>30</v>
      </c>
      <c r="B568" s="42">
        <f>(1+_xlfn.XLOOKUP(INT(($A568-1)/12)+1,'ZC Curve'!$B$8:$B$107,'ZC Curve'!U$8:U$107,,0))^(1/12)-1</f>
        <v>0</v>
      </c>
      <c r="C568" s="42" t="e">
        <f>(1+_xlfn.XLOOKUP(INT(($A568-1)/12)+1,'ZC Curve'!$B$8:$B$107,'ZC Curve'!V$8:V$107,,0))^(1/12)-1</f>
        <v>#DIV/0!</v>
      </c>
      <c r="D568" s="42" t="e">
        <f>(1+_xlfn.XLOOKUP(INT(($A568-1)/12)+1,'ZC Curve'!$B$8:$B$107,'ZC Curve'!W$8:W$107,,0))^(1/12)-1</f>
        <v>#DIV/0!</v>
      </c>
      <c r="E568" s="43">
        <f t="shared" si="18"/>
        <v>1</v>
      </c>
      <c r="F568" s="43" t="e">
        <f t="shared" si="19"/>
        <v>#DIV/0!</v>
      </c>
      <c r="G568" s="43" t="e">
        <f t="shared" si="20"/>
        <v>#DIV/0!</v>
      </c>
      <c r="H568" s="47">
        <f>('Table 4 Asset Cashflows'!D48+'Table 4 Asset Cashflows'!E48)</f>
        <v>0</v>
      </c>
      <c r="I568" s="47">
        <f>('Table 4 Asset Cashflows'!H48+'Table 4 Asset Cashflows'!I48)</f>
        <v>0</v>
      </c>
      <c r="J568" s="47">
        <f>('Table 4 Asset Cashflows'!L48+'Table 4 Asset Cashflows'!M48)</f>
        <v>0</v>
      </c>
      <c r="K568" s="47">
        <f>('Table 4 Asset Cashflows'!P48+'Table 4 Asset Cashflows'!Q48)</f>
        <v>0</v>
      </c>
      <c r="L568" s="47">
        <f>('Table 4 Asset Cashflows'!T48+'Table 4 Asset Cashflows'!U48)</f>
        <v>0</v>
      </c>
      <c r="M568" s="47">
        <f>('Table 4 Asset Cashflows'!X48+'Table 4 Asset Cashflows'!Y48)</f>
        <v>0</v>
      </c>
      <c r="N568" s="47">
        <f>('Table 4 Asset Cashflows'!AB48+'Table 4 Asset Cashflows'!AC48)</f>
        <v>0</v>
      </c>
    </row>
    <row r="569" spans="1:14" x14ac:dyDescent="0.25">
      <c r="A569" s="39">
        <v>31</v>
      </c>
      <c r="B569" s="42">
        <f>(1+_xlfn.XLOOKUP(INT(($A569-1)/12)+1,'ZC Curve'!$B$8:$B$107,'ZC Curve'!U$8:U$107,,0))^(1/12)-1</f>
        <v>0</v>
      </c>
      <c r="C569" s="42" t="e">
        <f>(1+_xlfn.XLOOKUP(INT(($A569-1)/12)+1,'ZC Curve'!$B$8:$B$107,'ZC Curve'!V$8:V$107,,0))^(1/12)-1</f>
        <v>#DIV/0!</v>
      </c>
      <c r="D569" s="42" t="e">
        <f>(1+_xlfn.XLOOKUP(INT(($A569-1)/12)+1,'ZC Curve'!$B$8:$B$107,'ZC Curve'!W$8:W$107,,0))^(1/12)-1</f>
        <v>#DIV/0!</v>
      </c>
      <c r="E569" s="43">
        <f t="shared" si="18"/>
        <v>1</v>
      </c>
      <c r="F569" s="43" t="e">
        <f t="shared" si="19"/>
        <v>#DIV/0!</v>
      </c>
      <c r="G569" s="43" t="e">
        <f t="shared" si="20"/>
        <v>#DIV/0!</v>
      </c>
      <c r="H569" s="47">
        <f>('Table 4 Asset Cashflows'!D49+'Table 4 Asset Cashflows'!E49)</f>
        <v>0</v>
      </c>
      <c r="I569" s="47">
        <f>('Table 4 Asset Cashflows'!H49+'Table 4 Asset Cashflows'!I49)</f>
        <v>0</v>
      </c>
      <c r="J569" s="47">
        <f>('Table 4 Asset Cashflows'!L49+'Table 4 Asset Cashflows'!M49)</f>
        <v>0</v>
      </c>
      <c r="K569" s="47">
        <f>('Table 4 Asset Cashflows'!P49+'Table 4 Asset Cashflows'!Q49)</f>
        <v>0</v>
      </c>
      <c r="L569" s="47">
        <f>('Table 4 Asset Cashflows'!T49+'Table 4 Asset Cashflows'!U49)</f>
        <v>0</v>
      </c>
      <c r="M569" s="47">
        <f>('Table 4 Asset Cashflows'!X49+'Table 4 Asset Cashflows'!Y49)</f>
        <v>0</v>
      </c>
      <c r="N569" s="47">
        <f>('Table 4 Asset Cashflows'!AB49+'Table 4 Asset Cashflows'!AC49)</f>
        <v>0</v>
      </c>
    </row>
    <row r="570" spans="1:14" x14ac:dyDescent="0.25">
      <c r="A570" s="39">
        <v>32</v>
      </c>
      <c r="B570" s="42">
        <f>(1+_xlfn.XLOOKUP(INT(($A570-1)/12)+1,'ZC Curve'!$B$8:$B$107,'ZC Curve'!U$8:U$107,,0))^(1/12)-1</f>
        <v>0</v>
      </c>
      <c r="C570" s="42" t="e">
        <f>(1+_xlfn.XLOOKUP(INT(($A570-1)/12)+1,'ZC Curve'!$B$8:$B$107,'ZC Curve'!V$8:V$107,,0))^(1/12)-1</f>
        <v>#DIV/0!</v>
      </c>
      <c r="D570" s="42" t="e">
        <f>(1+_xlfn.XLOOKUP(INT(($A570-1)/12)+1,'ZC Curve'!$B$8:$B$107,'ZC Curve'!W$8:W$107,,0))^(1/12)-1</f>
        <v>#DIV/0!</v>
      </c>
      <c r="E570" s="43">
        <f t="shared" si="18"/>
        <v>1</v>
      </c>
      <c r="F570" s="43" t="e">
        <f t="shared" si="19"/>
        <v>#DIV/0!</v>
      </c>
      <c r="G570" s="43" t="e">
        <f t="shared" si="20"/>
        <v>#DIV/0!</v>
      </c>
      <c r="H570" s="47">
        <f>('Table 4 Asset Cashflows'!D50+'Table 4 Asset Cashflows'!E50)</f>
        <v>0</v>
      </c>
      <c r="I570" s="47">
        <f>('Table 4 Asset Cashflows'!H50+'Table 4 Asset Cashflows'!I50)</f>
        <v>0</v>
      </c>
      <c r="J570" s="47">
        <f>('Table 4 Asset Cashflows'!L50+'Table 4 Asset Cashflows'!M50)</f>
        <v>0</v>
      </c>
      <c r="K570" s="47">
        <f>('Table 4 Asset Cashflows'!P50+'Table 4 Asset Cashflows'!Q50)</f>
        <v>0</v>
      </c>
      <c r="L570" s="47">
        <f>('Table 4 Asset Cashflows'!T50+'Table 4 Asset Cashflows'!U50)</f>
        <v>0</v>
      </c>
      <c r="M570" s="47">
        <f>('Table 4 Asset Cashflows'!X50+'Table 4 Asset Cashflows'!Y50)</f>
        <v>0</v>
      </c>
      <c r="N570" s="47">
        <f>('Table 4 Asset Cashflows'!AB50+'Table 4 Asset Cashflows'!AC50)</f>
        <v>0</v>
      </c>
    </row>
    <row r="571" spans="1:14" x14ac:dyDescent="0.25">
      <c r="A571" s="39">
        <v>33</v>
      </c>
      <c r="B571" s="42">
        <f>(1+_xlfn.XLOOKUP(INT(($A571-1)/12)+1,'ZC Curve'!$B$8:$B$107,'ZC Curve'!U$8:U$107,,0))^(1/12)-1</f>
        <v>0</v>
      </c>
      <c r="C571" s="42" t="e">
        <f>(1+_xlfn.XLOOKUP(INT(($A571-1)/12)+1,'ZC Curve'!$B$8:$B$107,'ZC Curve'!V$8:V$107,,0))^(1/12)-1</f>
        <v>#DIV/0!</v>
      </c>
      <c r="D571" s="42" t="e">
        <f>(1+_xlfn.XLOOKUP(INT(($A571-1)/12)+1,'ZC Curve'!$B$8:$B$107,'ZC Curve'!W$8:W$107,,0))^(1/12)-1</f>
        <v>#DIV/0!</v>
      </c>
      <c r="E571" s="43">
        <f t="shared" si="18"/>
        <v>1</v>
      </c>
      <c r="F571" s="43" t="e">
        <f t="shared" si="19"/>
        <v>#DIV/0!</v>
      </c>
      <c r="G571" s="43" t="e">
        <f t="shared" si="20"/>
        <v>#DIV/0!</v>
      </c>
      <c r="H571" s="47">
        <f>('Table 4 Asset Cashflows'!D51+'Table 4 Asset Cashflows'!E51)</f>
        <v>0</v>
      </c>
      <c r="I571" s="47">
        <f>('Table 4 Asset Cashflows'!H51+'Table 4 Asset Cashflows'!I51)</f>
        <v>0</v>
      </c>
      <c r="J571" s="47">
        <f>('Table 4 Asset Cashflows'!L51+'Table 4 Asset Cashflows'!M51)</f>
        <v>0</v>
      </c>
      <c r="K571" s="47">
        <f>('Table 4 Asset Cashflows'!P51+'Table 4 Asset Cashflows'!Q51)</f>
        <v>0</v>
      </c>
      <c r="L571" s="47">
        <f>('Table 4 Asset Cashflows'!T51+'Table 4 Asset Cashflows'!U51)</f>
        <v>0</v>
      </c>
      <c r="M571" s="47">
        <f>('Table 4 Asset Cashflows'!X51+'Table 4 Asset Cashflows'!Y51)</f>
        <v>0</v>
      </c>
      <c r="N571" s="47">
        <f>('Table 4 Asset Cashflows'!AB51+'Table 4 Asset Cashflows'!AC51)</f>
        <v>0</v>
      </c>
    </row>
    <row r="572" spans="1:14" x14ac:dyDescent="0.25">
      <c r="A572" s="39">
        <v>34</v>
      </c>
      <c r="B572" s="42">
        <f>(1+_xlfn.XLOOKUP(INT(($A572-1)/12)+1,'ZC Curve'!$B$8:$B$107,'ZC Curve'!U$8:U$107,,0))^(1/12)-1</f>
        <v>0</v>
      </c>
      <c r="C572" s="42" t="e">
        <f>(1+_xlfn.XLOOKUP(INT(($A572-1)/12)+1,'ZC Curve'!$B$8:$B$107,'ZC Curve'!V$8:V$107,,0))^(1/12)-1</f>
        <v>#DIV/0!</v>
      </c>
      <c r="D572" s="42" t="e">
        <f>(1+_xlfn.XLOOKUP(INT(($A572-1)/12)+1,'ZC Curve'!$B$8:$B$107,'ZC Curve'!W$8:W$107,,0))^(1/12)-1</f>
        <v>#DIV/0!</v>
      </c>
      <c r="E572" s="43">
        <f t="shared" si="18"/>
        <v>1</v>
      </c>
      <c r="F572" s="43" t="e">
        <f t="shared" si="19"/>
        <v>#DIV/0!</v>
      </c>
      <c r="G572" s="43" t="e">
        <f t="shared" si="20"/>
        <v>#DIV/0!</v>
      </c>
      <c r="H572" s="47">
        <f>('Table 4 Asset Cashflows'!D52+'Table 4 Asset Cashflows'!E52)</f>
        <v>0</v>
      </c>
      <c r="I572" s="47">
        <f>('Table 4 Asset Cashflows'!H52+'Table 4 Asset Cashflows'!I52)</f>
        <v>0</v>
      </c>
      <c r="J572" s="47">
        <f>('Table 4 Asset Cashflows'!L52+'Table 4 Asset Cashflows'!M52)</f>
        <v>0</v>
      </c>
      <c r="K572" s="47">
        <f>('Table 4 Asset Cashflows'!P52+'Table 4 Asset Cashflows'!Q52)</f>
        <v>0</v>
      </c>
      <c r="L572" s="47">
        <f>('Table 4 Asset Cashflows'!T52+'Table 4 Asset Cashflows'!U52)</f>
        <v>0</v>
      </c>
      <c r="M572" s="47">
        <f>('Table 4 Asset Cashflows'!X52+'Table 4 Asset Cashflows'!Y52)</f>
        <v>0</v>
      </c>
      <c r="N572" s="47">
        <f>('Table 4 Asset Cashflows'!AB52+'Table 4 Asset Cashflows'!AC52)</f>
        <v>0</v>
      </c>
    </row>
    <row r="573" spans="1:14" x14ac:dyDescent="0.25">
      <c r="A573" s="39">
        <v>35</v>
      </c>
      <c r="B573" s="42">
        <f>(1+_xlfn.XLOOKUP(INT(($A573-1)/12)+1,'ZC Curve'!$B$8:$B$107,'ZC Curve'!U$8:U$107,,0))^(1/12)-1</f>
        <v>0</v>
      </c>
      <c r="C573" s="42" t="e">
        <f>(1+_xlfn.XLOOKUP(INT(($A573-1)/12)+1,'ZC Curve'!$B$8:$B$107,'ZC Curve'!V$8:V$107,,0))^(1/12)-1</f>
        <v>#DIV/0!</v>
      </c>
      <c r="D573" s="42" t="e">
        <f>(1+_xlfn.XLOOKUP(INT(($A573-1)/12)+1,'ZC Curve'!$B$8:$B$107,'ZC Curve'!W$8:W$107,,0))^(1/12)-1</f>
        <v>#DIV/0!</v>
      </c>
      <c r="E573" s="43">
        <f t="shared" si="18"/>
        <v>1</v>
      </c>
      <c r="F573" s="43" t="e">
        <f t="shared" si="19"/>
        <v>#DIV/0!</v>
      </c>
      <c r="G573" s="43" t="e">
        <f t="shared" si="20"/>
        <v>#DIV/0!</v>
      </c>
      <c r="H573" s="47">
        <f>('Table 4 Asset Cashflows'!D53+'Table 4 Asset Cashflows'!E53)</f>
        <v>0</v>
      </c>
      <c r="I573" s="47">
        <f>('Table 4 Asset Cashflows'!H53+'Table 4 Asset Cashflows'!I53)</f>
        <v>0</v>
      </c>
      <c r="J573" s="47">
        <f>('Table 4 Asset Cashflows'!L53+'Table 4 Asset Cashflows'!M53)</f>
        <v>0</v>
      </c>
      <c r="K573" s="47">
        <f>('Table 4 Asset Cashflows'!P53+'Table 4 Asset Cashflows'!Q53)</f>
        <v>0</v>
      </c>
      <c r="L573" s="47">
        <f>('Table 4 Asset Cashflows'!T53+'Table 4 Asset Cashflows'!U53)</f>
        <v>0</v>
      </c>
      <c r="M573" s="47">
        <f>('Table 4 Asset Cashflows'!X53+'Table 4 Asset Cashflows'!Y53)</f>
        <v>0</v>
      </c>
      <c r="N573" s="47">
        <f>('Table 4 Asset Cashflows'!AB53+'Table 4 Asset Cashflows'!AC53)</f>
        <v>0</v>
      </c>
    </row>
    <row r="574" spans="1:14" x14ac:dyDescent="0.25">
      <c r="A574" s="39">
        <v>36</v>
      </c>
      <c r="B574" s="42">
        <f>(1+_xlfn.XLOOKUP(INT(($A574-1)/12)+1,'ZC Curve'!$B$8:$B$107,'ZC Curve'!U$8:U$107,,0))^(1/12)-1</f>
        <v>0</v>
      </c>
      <c r="C574" s="42" t="e">
        <f>(1+_xlfn.XLOOKUP(INT(($A574-1)/12)+1,'ZC Curve'!$B$8:$B$107,'ZC Curve'!V$8:V$107,,0))^(1/12)-1</f>
        <v>#DIV/0!</v>
      </c>
      <c r="D574" s="42" t="e">
        <f>(1+_xlfn.XLOOKUP(INT(($A574-1)/12)+1,'ZC Curve'!$B$8:$B$107,'ZC Curve'!W$8:W$107,,0))^(1/12)-1</f>
        <v>#DIV/0!</v>
      </c>
      <c r="E574" s="43">
        <f t="shared" si="18"/>
        <v>1</v>
      </c>
      <c r="F574" s="43" t="e">
        <f t="shared" si="19"/>
        <v>#DIV/0!</v>
      </c>
      <c r="G574" s="43" t="e">
        <f t="shared" si="20"/>
        <v>#DIV/0!</v>
      </c>
      <c r="H574" s="47">
        <f>('Table 4 Asset Cashflows'!D54+'Table 4 Asset Cashflows'!E54)</f>
        <v>0</v>
      </c>
      <c r="I574" s="47">
        <f>('Table 4 Asset Cashflows'!H54+'Table 4 Asset Cashflows'!I54)</f>
        <v>0</v>
      </c>
      <c r="J574" s="47">
        <f>('Table 4 Asset Cashflows'!L54+'Table 4 Asset Cashflows'!M54)</f>
        <v>0</v>
      </c>
      <c r="K574" s="47">
        <f>('Table 4 Asset Cashflows'!P54+'Table 4 Asset Cashflows'!Q54)</f>
        <v>0</v>
      </c>
      <c r="L574" s="47">
        <f>('Table 4 Asset Cashflows'!T54+'Table 4 Asset Cashflows'!U54)</f>
        <v>0</v>
      </c>
      <c r="M574" s="47">
        <f>('Table 4 Asset Cashflows'!X54+'Table 4 Asset Cashflows'!Y54)</f>
        <v>0</v>
      </c>
      <c r="N574" s="47">
        <f>('Table 4 Asset Cashflows'!AB54+'Table 4 Asset Cashflows'!AC54)</f>
        <v>0</v>
      </c>
    </row>
    <row r="575" spans="1:14" x14ac:dyDescent="0.25">
      <c r="A575" s="39">
        <v>37</v>
      </c>
      <c r="B575" s="42">
        <f>(1+_xlfn.XLOOKUP(INT(($A575-1)/12)+1,'ZC Curve'!$B$8:$B$107,'ZC Curve'!U$8:U$107,,0))^(1/12)-1</f>
        <v>0</v>
      </c>
      <c r="C575" s="42" t="e">
        <f>(1+_xlfn.XLOOKUP(INT(($A575-1)/12)+1,'ZC Curve'!$B$8:$B$107,'ZC Curve'!V$8:V$107,,0))^(1/12)-1</f>
        <v>#DIV/0!</v>
      </c>
      <c r="D575" s="42" t="e">
        <f>(1+_xlfn.XLOOKUP(INT(($A575-1)/12)+1,'ZC Curve'!$B$8:$B$107,'ZC Curve'!W$8:W$107,,0))^(1/12)-1</f>
        <v>#DIV/0!</v>
      </c>
      <c r="E575" s="43">
        <f t="shared" si="18"/>
        <v>1</v>
      </c>
      <c r="F575" s="43" t="e">
        <f t="shared" si="19"/>
        <v>#DIV/0!</v>
      </c>
      <c r="G575" s="43" t="e">
        <f t="shared" si="20"/>
        <v>#DIV/0!</v>
      </c>
      <c r="H575" s="47">
        <f>('Table 4 Asset Cashflows'!D55+'Table 4 Asset Cashflows'!E55)</f>
        <v>0</v>
      </c>
      <c r="I575" s="47">
        <f>('Table 4 Asset Cashflows'!H55+'Table 4 Asset Cashflows'!I55)</f>
        <v>0</v>
      </c>
      <c r="J575" s="47">
        <f>('Table 4 Asset Cashflows'!L55+'Table 4 Asset Cashflows'!M55)</f>
        <v>0</v>
      </c>
      <c r="K575" s="47">
        <f>('Table 4 Asset Cashflows'!P55+'Table 4 Asset Cashflows'!Q55)</f>
        <v>0</v>
      </c>
      <c r="L575" s="47">
        <f>('Table 4 Asset Cashflows'!T55+'Table 4 Asset Cashflows'!U55)</f>
        <v>0</v>
      </c>
      <c r="M575" s="47">
        <f>('Table 4 Asset Cashflows'!X55+'Table 4 Asset Cashflows'!Y55)</f>
        <v>0</v>
      </c>
      <c r="N575" s="47">
        <f>('Table 4 Asset Cashflows'!AB55+'Table 4 Asset Cashflows'!AC55)</f>
        <v>0</v>
      </c>
    </row>
    <row r="576" spans="1:14" x14ac:dyDescent="0.25">
      <c r="A576" s="39">
        <v>38</v>
      </c>
      <c r="B576" s="42">
        <f>(1+_xlfn.XLOOKUP(INT(($A576-1)/12)+1,'ZC Curve'!$B$8:$B$107,'ZC Curve'!U$8:U$107,,0))^(1/12)-1</f>
        <v>0</v>
      </c>
      <c r="C576" s="42" t="e">
        <f>(1+_xlfn.XLOOKUP(INT(($A576-1)/12)+1,'ZC Curve'!$B$8:$B$107,'ZC Curve'!V$8:V$107,,0))^(1/12)-1</f>
        <v>#DIV/0!</v>
      </c>
      <c r="D576" s="42" t="e">
        <f>(1+_xlfn.XLOOKUP(INT(($A576-1)/12)+1,'ZC Curve'!$B$8:$B$107,'ZC Curve'!W$8:W$107,,0))^(1/12)-1</f>
        <v>#DIV/0!</v>
      </c>
      <c r="E576" s="43">
        <f t="shared" si="18"/>
        <v>1</v>
      </c>
      <c r="F576" s="43" t="e">
        <f t="shared" si="19"/>
        <v>#DIV/0!</v>
      </c>
      <c r="G576" s="43" t="e">
        <f t="shared" si="20"/>
        <v>#DIV/0!</v>
      </c>
      <c r="H576" s="47">
        <f>('Table 4 Asset Cashflows'!D56+'Table 4 Asset Cashflows'!E56)</f>
        <v>0</v>
      </c>
      <c r="I576" s="47">
        <f>('Table 4 Asset Cashflows'!H56+'Table 4 Asset Cashflows'!I56)</f>
        <v>0</v>
      </c>
      <c r="J576" s="47">
        <f>('Table 4 Asset Cashflows'!L56+'Table 4 Asset Cashflows'!M56)</f>
        <v>0</v>
      </c>
      <c r="K576" s="47">
        <f>('Table 4 Asset Cashflows'!P56+'Table 4 Asset Cashflows'!Q56)</f>
        <v>0</v>
      </c>
      <c r="L576" s="47">
        <f>('Table 4 Asset Cashflows'!T56+'Table 4 Asset Cashflows'!U56)</f>
        <v>0</v>
      </c>
      <c r="M576" s="47">
        <f>('Table 4 Asset Cashflows'!X56+'Table 4 Asset Cashflows'!Y56)</f>
        <v>0</v>
      </c>
      <c r="N576" s="47">
        <f>('Table 4 Asset Cashflows'!AB56+'Table 4 Asset Cashflows'!AC56)</f>
        <v>0</v>
      </c>
    </row>
    <row r="577" spans="1:14" x14ac:dyDescent="0.25">
      <c r="A577" s="39">
        <v>39</v>
      </c>
      <c r="B577" s="42">
        <f>(1+_xlfn.XLOOKUP(INT(($A577-1)/12)+1,'ZC Curve'!$B$8:$B$107,'ZC Curve'!U$8:U$107,,0))^(1/12)-1</f>
        <v>0</v>
      </c>
      <c r="C577" s="42" t="e">
        <f>(1+_xlfn.XLOOKUP(INT(($A577-1)/12)+1,'ZC Curve'!$B$8:$B$107,'ZC Curve'!V$8:V$107,,0))^(1/12)-1</f>
        <v>#DIV/0!</v>
      </c>
      <c r="D577" s="42" t="e">
        <f>(1+_xlfn.XLOOKUP(INT(($A577-1)/12)+1,'ZC Curve'!$B$8:$B$107,'ZC Curve'!W$8:W$107,,0))^(1/12)-1</f>
        <v>#DIV/0!</v>
      </c>
      <c r="E577" s="43">
        <f t="shared" si="18"/>
        <v>1</v>
      </c>
      <c r="F577" s="43" t="e">
        <f t="shared" si="19"/>
        <v>#DIV/0!</v>
      </c>
      <c r="G577" s="43" t="e">
        <f t="shared" si="20"/>
        <v>#DIV/0!</v>
      </c>
      <c r="H577" s="47">
        <f>('Table 4 Asset Cashflows'!D57+'Table 4 Asset Cashflows'!E57)</f>
        <v>0</v>
      </c>
      <c r="I577" s="47">
        <f>('Table 4 Asset Cashflows'!H57+'Table 4 Asset Cashflows'!I57)</f>
        <v>0</v>
      </c>
      <c r="J577" s="47">
        <f>('Table 4 Asset Cashflows'!L57+'Table 4 Asset Cashflows'!M57)</f>
        <v>0</v>
      </c>
      <c r="K577" s="47">
        <f>('Table 4 Asset Cashflows'!P57+'Table 4 Asset Cashflows'!Q57)</f>
        <v>0</v>
      </c>
      <c r="L577" s="47">
        <f>('Table 4 Asset Cashflows'!T57+'Table 4 Asset Cashflows'!U57)</f>
        <v>0</v>
      </c>
      <c r="M577" s="47">
        <f>('Table 4 Asset Cashflows'!X57+'Table 4 Asset Cashflows'!Y57)</f>
        <v>0</v>
      </c>
      <c r="N577" s="47">
        <f>('Table 4 Asset Cashflows'!AB57+'Table 4 Asset Cashflows'!AC57)</f>
        <v>0</v>
      </c>
    </row>
    <row r="578" spans="1:14" x14ac:dyDescent="0.25">
      <c r="A578" s="39">
        <v>40</v>
      </c>
      <c r="B578" s="42">
        <f>(1+_xlfn.XLOOKUP(INT(($A578-1)/12)+1,'ZC Curve'!$B$8:$B$107,'ZC Curve'!U$8:U$107,,0))^(1/12)-1</f>
        <v>0</v>
      </c>
      <c r="C578" s="42" t="e">
        <f>(1+_xlfn.XLOOKUP(INT(($A578-1)/12)+1,'ZC Curve'!$B$8:$B$107,'ZC Curve'!V$8:V$107,,0))^(1/12)-1</f>
        <v>#DIV/0!</v>
      </c>
      <c r="D578" s="42" t="e">
        <f>(1+_xlfn.XLOOKUP(INT(($A578-1)/12)+1,'ZC Curve'!$B$8:$B$107,'ZC Curve'!W$8:W$107,,0))^(1/12)-1</f>
        <v>#DIV/0!</v>
      </c>
      <c r="E578" s="43">
        <f t="shared" si="18"/>
        <v>1</v>
      </c>
      <c r="F578" s="43" t="e">
        <f t="shared" si="19"/>
        <v>#DIV/0!</v>
      </c>
      <c r="G578" s="43" t="e">
        <f t="shared" si="20"/>
        <v>#DIV/0!</v>
      </c>
      <c r="H578" s="47">
        <f>('Table 4 Asset Cashflows'!D58+'Table 4 Asset Cashflows'!E58)</f>
        <v>0</v>
      </c>
      <c r="I578" s="47">
        <f>('Table 4 Asset Cashflows'!H58+'Table 4 Asset Cashflows'!I58)</f>
        <v>0</v>
      </c>
      <c r="J578" s="47">
        <f>('Table 4 Asset Cashflows'!L58+'Table 4 Asset Cashflows'!M58)</f>
        <v>0</v>
      </c>
      <c r="K578" s="47">
        <f>('Table 4 Asset Cashflows'!P58+'Table 4 Asset Cashflows'!Q58)</f>
        <v>0</v>
      </c>
      <c r="L578" s="47">
        <f>('Table 4 Asset Cashflows'!T58+'Table 4 Asset Cashflows'!U58)</f>
        <v>0</v>
      </c>
      <c r="M578" s="47">
        <f>('Table 4 Asset Cashflows'!X58+'Table 4 Asset Cashflows'!Y58)</f>
        <v>0</v>
      </c>
      <c r="N578" s="47">
        <f>('Table 4 Asset Cashflows'!AB58+'Table 4 Asset Cashflows'!AC58)</f>
        <v>0</v>
      </c>
    </row>
    <row r="579" spans="1:14" x14ac:dyDescent="0.25">
      <c r="A579" s="39">
        <v>41</v>
      </c>
      <c r="B579" s="42">
        <f>(1+_xlfn.XLOOKUP(INT(($A579-1)/12)+1,'ZC Curve'!$B$8:$B$107,'ZC Curve'!U$8:U$107,,0))^(1/12)-1</f>
        <v>0</v>
      </c>
      <c r="C579" s="42" t="e">
        <f>(1+_xlfn.XLOOKUP(INT(($A579-1)/12)+1,'ZC Curve'!$B$8:$B$107,'ZC Curve'!V$8:V$107,,0))^(1/12)-1</f>
        <v>#DIV/0!</v>
      </c>
      <c r="D579" s="42" t="e">
        <f>(1+_xlfn.XLOOKUP(INT(($A579-1)/12)+1,'ZC Curve'!$B$8:$B$107,'ZC Curve'!W$8:W$107,,0))^(1/12)-1</f>
        <v>#DIV/0!</v>
      </c>
      <c r="E579" s="43">
        <f t="shared" si="18"/>
        <v>1</v>
      </c>
      <c r="F579" s="43" t="e">
        <f t="shared" si="19"/>
        <v>#DIV/0!</v>
      </c>
      <c r="G579" s="43" t="e">
        <f t="shared" si="20"/>
        <v>#DIV/0!</v>
      </c>
      <c r="H579" s="47">
        <f>('Table 4 Asset Cashflows'!D59+'Table 4 Asset Cashflows'!E59)</f>
        <v>0</v>
      </c>
      <c r="I579" s="47">
        <f>('Table 4 Asset Cashflows'!H59+'Table 4 Asset Cashflows'!I59)</f>
        <v>0</v>
      </c>
      <c r="J579" s="47">
        <f>('Table 4 Asset Cashflows'!L59+'Table 4 Asset Cashflows'!M59)</f>
        <v>0</v>
      </c>
      <c r="K579" s="47">
        <f>('Table 4 Asset Cashflows'!P59+'Table 4 Asset Cashflows'!Q59)</f>
        <v>0</v>
      </c>
      <c r="L579" s="47">
        <f>('Table 4 Asset Cashflows'!T59+'Table 4 Asset Cashflows'!U59)</f>
        <v>0</v>
      </c>
      <c r="M579" s="47">
        <f>('Table 4 Asset Cashflows'!X59+'Table 4 Asset Cashflows'!Y59)</f>
        <v>0</v>
      </c>
      <c r="N579" s="47">
        <f>('Table 4 Asset Cashflows'!AB59+'Table 4 Asset Cashflows'!AC59)</f>
        <v>0</v>
      </c>
    </row>
    <row r="580" spans="1:14" x14ac:dyDescent="0.25">
      <c r="A580" s="39">
        <v>42</v>
      </c>
      <c r="B580" s="42">
        <f>(1+_xlfn.XLOOKUP(INT(($A580-1)/12)+1,'ZC Curve'!$B$8:$B$107,'ZC Curve'!U$8:U$107,,0))^(1/12)-1</f>
        <v>0</v>
      </c>
      <c r="C580" s="42" t="e">
        <f>(1+_xlfn.XLOOKUP(INT(($A580-1)/12)+1,'ZC Curve'!$B$8:$B$107,'ZC Curve'!V$8:V$107,,0))^(1/12)-1</f>
        <v>#DIV/0!</v>
      </c>
      <c r="D580" s="42" t="e">
        <f>(1+_xlfn.XLOOKUP(INT(($A580-1)/12)+1,'ZC Curve'!$B$8:$B$107,'ZC Curve'!W$8:W$107,,0))^(1/12)-1</f>
        <v>#DIV/0!</v>
      </c>
      <c r="E580" s="43">
        <f t="shared" si="18"/>
        <v>1</v>
      </c>
      <c r="F580" s="43" t="e">
        <f t="shared" si="19"/>
        <v>#DIV/0!</v>
      </c>
      <c r="G580" s="43" t="e">
        <f t="shared" si="20"/>
        <v>#DIV/0!</v>
      </c>
      <c r="H580" s="47">
        <f>('Table 4 Asset Cashflows'!D60+'Table 4 Asset Cashflows'!E60)</f>
        <v>0</v>
      </c>
      <c r="I580" s="47">
        <f>('Table 4 Asset Cashflows'!H60+'Table 4 Asset Cashflows'!I60)</f>
        <v>0</v>
      </c>
      <c r="J580" s="47">
        <f>('Table 4 Asset Cashflows'!L60+'Table 4 Asset Cashflows'!M60)</f>
        <v>0</v>
      </c>
      <c r="K580" s="47">
        <f>('Table 4 Asset Cashflows'!P60+'Table 4 Asset Cashflows'!Q60)</f>
        <v>0</v>
      </c>
      <c r="L580" s="47">
        <f>('Table 4 Asset Cashflows'!T60+'Table 4 Asset Cashflows'!U60)</f>
        <v>0</v>
      </c>
      <c r="M580" s="47">
        <f>('Table 4 Asset Cashflows'!X60+'Table 4 Asset Cashflows'!Y60)</f>
        <v>0</v>
      </c>
      <c r="N580" s="47">
        <f>('Table 4 Asset Cashflows'!AB60+'Table 4 Asset Cashflows'!AC60)</f>
        <v>0</v>
      </c>
    </row>
    <row r="581" spans="1:14" x14ac:dyDescent="0.25">
      <c r="A581" s="39">
        <v>43</v>
      </c>
      <c r="B581" s="42">
        <f>(1+_xlfn.XLOOKUP(INT(($A581-1)/12)+1,'ZC Curve'!$B$8:$B$107,'ZC Curve'!U$8:U$107,,0))^(1/12)-1</f>
        <v>0</v>
      </c>
      <c r="C581" s="42" t="e">
        <f>(1+_xlfn.XLOOKUP(INT(($A581-1)/12)+1,'ZC Curve'!$B$8:$B$107,'ZC Curve'!V$8:V$107,,0))^(1/12)-1</f>
        <v>#DIV/0!</v>
      </c>
      <c r="D581" s="42" t="e">
        <f>(1+_xlfn.XLOOKUP(INT(($A581-1)/12)+1,'ZC Curve'!$B$8:$B$107,'ZC Curve'!W$8:W$107,,0))^(1/12)-1</f>
        <v>#DIV/0!</v>
      </c>
      <c r="E581" s="43">
        <f t="shared" si="18"/>
        <v>1</v>
      </c>
      <c r="F581" s="43" t="e">
        <f t="shared" si="19"/>
        <v>#DIV/0!</v>
      </c>
      <c r="G581" s="43" t="e">
        <f t="shared" si="20"/>
        <v>#DIV/0!</v>
      </c>
      <c r="H581" s="47">
        <f>('Table 4 Asset Cashflows'!D61+'Table 4 Asset Cashflows'!E61)</f>
        <v>0</v>
      </c>
      <c r="I581" s="47">
        <f>('Table 4 Asset Cashflows'!H61+'Table 4 Asset Cashflows'!I61)</f>
        <v>0</v>
      </c>
      <c r="J581" s="47">
        <f>('Table 4 Asset Cashflows'!L61+'Table 4 Asset Cashflows'!M61)</f>
        <v>0</v>
      </c>
      <c r="K581" s="47">
        <f>('Table 4 Asset Cashflows'!P61+'Table 4 Asset Cashflows'!Q61)</f>
        <v>0</v>
      </c>
      <c r="L581" s="47">
        <f>('Table 4 Asset Cashflows'!T61+'Table 4 Asset Cashflows'!U61)</f>
        <v>0</v>
      </c>
      <c r="M581" s="47">
        <f>('Table 4 Asset Cashflows'!X61+'Table 4 Asset Cashflows'!Y61)</f>
        <v>0</v>
      </c>
      <c r="N581" s="47">
        <f>('Table 4 Asset Cashflows'!AB61+'Table 4 Asset Cashflows'!AC61)</f>
        <v>0</v>
      </c>
    </row>
    <row r="582" spans="1:14" x14ac:dyDescent="0.25">
      <c r="A582" s="39">
        <v>44</v>
      </c>
      <c r="B582" s="42">
        <f>(1+_xlfn.XLOOKUP(INT(($A582-1)/12)+1,'ZC Curve'!$B$8:$B$107,'ZC Curve'!U$8:U$107,,0))^(1/12)-1</f>
        <v>0</v>
      </c>
      <c r="C582" s="42" t="e">
        <f>(1+_xlfn.XLOOKUP(INT(($A582-1)/12)+1,'ZC Curve'!$B$8:$B$107,'ZC Curve'!V$8:V$107,,0))^(1/12)-1</f>
        <v>#DIV/0!</v>
      </c>
      <c r="D582" s="42" t="e">
        <f>(1+_xlfn.XLOOKUP(INT(($A582-1)/12)+1,'ZC Curve'!$B$8:$B$107,'ZC Curve'!W$8:W$107,,0))^(1/12)-1</f>
        <v>#DIV/0!</v>
      </c>
      <c r="E582" s="43">
        <f t="shared" si="18"/>
        <v>1</v>
      </c>
      <c r="F582" s="43" t="e">
        <f t="shared" si="19"/>
        <v>#DIV/0!</v>
      </c>
      <c r="G582" s="43" t="e">
        <f t="shared" si="20"/>
        <v>#DIV/0!</v>
      </c>
      <c r="H582" s="47">
        <f>('Table 4 Asset Cashflows'!D62+'Table 4 Asset Cashflows'!E62)</f>
        <v>0</v>
      </c>
      <c r="I582" s="47">
        <f>('Table 4 Asset Cashflows'!H62+'Table 4 Asset Cashflows'!I62)</f>
        <v>0</v>
      </c>
      <c r="J582" s="47">
        <f>('Table 4 Asset Cashflows'!L62+'Table 4 Asset Cashflows'!M62)</f>
        <v>0</v>
      </c>
      <c r="K582" s="47">
        <f>('Table 4 Asset Cashflows'!P62+'Table 4 Asset Cashflows'!Q62)</f>
        <v>0</v>
      </c>
      <c r="L582" s="47">
        <f>('Table 4 Asset Cashflows'!T62+'Table 4 Asset Cashflows'!U62)</f>
        <v>0</v>
      </c>
      <c r="M582" s="47">
        <f>('Table 4 Asset Cashflows'!X62+'Table 4 Asset Cashflows'!Y62)</f>
        <v>0</v>
      </c>
      <c r="N582" s="47">
        <f>('Table 4 Asset Cashflows'!AB62+'Table 4 Asset Cashflows'!AC62)</f>
        <v>0</v>
      </c>
    </row>
    <row r="583" spans="1:14" x14ac:dyDescent="0.25">
      <c r="A583" s="39">
        <v>45</v>
      </c>
      <c r="B583" s="42">
        <f>(1+_xlfn.XLOOKUP(INT(($A583-1)/12)+1,'ZC Curve'!$B$8:$B$107,'ZC Curve'!U$8:U$107,,0))^(1/12)-1</f>
        <v>0</v>
      </c>
      <c r="C583" s="42" t="e">
        <f>(1+_xlfn.XLOOKUP(INT(($A583-1)/12)+1,'ZC Curve'!$B$8:$B$107,'ZC Curve'!V$8:V$107,,0))^(1/12)-1</f>
        <v>#DIV/0!</v>
      </c>
      <c r="D583" s="42" t="e">
        <f>(1+_xlfn.XLOOKUP(INT(($A583-1)/12)+1,'ZC Curve'!$B$8:$B$107,'ZC Curve'!W$8:W$107,,0))^(1/12)-1</f>
        <v>#DIV/0!</v>
      </c>
      <c r="E583" s="43">
        <f t="shared" si="18"/>
        <v>1</v>
      </c>
      <c r="F583" s="43" t="e">
        <f t="shared" si="19"/>
        <v>#DIV/0!</v>
      </c>
      <c r="G583" s="43" t="e">
        <f t="shared" si="20"/>
        <v>#DIV/0!</v>
      </c>
      <c r="H583" s="47">
        <f>('Table 4 Asset Cashflows'!D63+'Table 4 Asset Cashflows'!E63)</f>
        <v>0</v>
      </c>
      <c r="I583" s="47">
        <f>('Table 4 Asset Cashflows'!H63+'Table 4 Asset Cashflows'!I63)</f>
        <v>0</v>
      </c>
      <c r="J583" s="47">
        <f>('Table 4 Asset Cashflows'!L63+'Table 4 Asset Cashflows'!M63)</f>
        <v>0</v>
      </c>
      <c r="K583" s="47">
        <f>('Table 4 Asset Cashflows'!P63+'Table 4 Asset Cashflows'!Q63)</f>
        <v>0</v>
      </c>
      <c r="L583" s="47">
        <f>('Table 4 Asset Cashflows'!T63+'Table 4 Asset Cashflows'!U63)</f>
        <v>0</v>
      </c>
      <c r="M583" s="47">
        <f>('Table 4 Asset Cashflows'!X63+'Table 4 Asset Cashflows'!Y63)</f>
        <v>0</v>
      </c>
      <c r="N583" s="47">
        <f>('Table 4 Asset Cashflows'!AB63+'Table 4 Asset Cashflows'!AC63)</f>
        <v>0</v>
      </c>
    </row>
    <row r="584" spans="1:14" x14ac:dyDescent="0.25">
      <c r="A584" s="39">
        <v>46</v>
      </c>
      <c r="B584" s="42">
        <f>(1+_xlfn.XLOOKUP(INT(($A584-1)/12)+1,'ZC Curve'!$B$8:$B$107,'ZC Curve'!U$8:U$107,,0))^(1/12)-1</f>
        <v>0</v>
      </c>
      <c r="C584" s="42" t="e">
        <f>(1+_xlfn.XLOOKUP(INT(($A584-1)/12)+1,'ZC Curve'!$B$8:$B$107,'ZC Curve'!V$8:V$107,,0))^(1/12)-1</f>
        <v>#DIV/0!</v>
      </c>
      <c r="D584" s="42" t="e">
        <f>(1+_xlfn.XLOOKUP(INT(($A584-1)/12)+1,'ZC Curve'!$B$8:$B$107,'ZC Curve'!W$8:W$107,,0))^(1/12)-1</f>
        <v>#DIV/0!</v>
      </c>
      <c r="E584" s="43">
        <f t="shared" si="18"/>
        <v>1</v>
      </c>
      <c r="F584" s="43" t="e">
        <f t="shared" si="19"/>
        <v>#DIV/0!</v>
      </c>
      <c r="G584" s="43" t="e">
        <f t="shared" si="20"/>
        <v>#DIV/0!</v>
      </c>
      <c r="H584" s="47">
        <f>('Table 4 Asset Cashflows'!D64+'Table 4 Asset Cashflows'!E64)</f>
        <v>0</v>
      </c>
      <c r="I584" s="47">
        <f>('Table 4 Asset Cashflows'!H64+'Table 4 Asset Cashflows'!I64)</f>
        <v>0</v>
      </c>
      <c r="J584" s="47">
        <f>('Table 4 Asset Cashflows'!L64+'Table 4 Asset Cashflows'!M64)</f>
        <v>0</v>
      </c>
      <c r="K584" s="47">
        <f>('Table 4 Asset Cashflows'!P64+'Table 4 Asset Cashflows'!Q64)</f>
        <v>0</v>
      </c>
      <c r="L584" s="47">
        <f>('Table 4 Asset Cashflows'!T64+'Table 4 Asset Cashflows'!U64)</f>
        <v>0</v>
      </c>
      <c r="M584" s="47">
        <f>('Table 4 Asset Cashflows'!X64+'Table 4 Asset Cashflows'!Y64)</f>
        <v>0</v>
      </c>
      <c r="N584" s="47">
        <f>('Table 4 Asset Cashflows'!AB64+'Table 4 Asset Cashflows'!AC64)</f>
        <v>0</v>
      </c>
    </row>
    <row r="585" spans="1:14" x14ac:dyDescent="0.25">
      <c r="A585" s="39">
        <v>47</v>
      </c>
      <c r="B585" s="42">
        <f>(1+_xlfn.XLOOKUP(INT(($A585-1)/12)+1,'ZC Curve'!$B$8:$B$107,'ZC Curve'!U$8:U$107,,0))^(1/12)-1</f>
        <v>0</v>
      </c>
      <c r="C585" s="42" t="e">
        <f>(1+_xlfn.XLOOKUP(INT(($A585-1)/12)+1,'ZC Curve'!$B$8:$B$107,'ZC Curve'!V$8:V$107,,0))^(1/12)-1</f>
        <v>#DIV/0!</v>
      </c>
      <c r="D585" s="42" t="e">
        <f>(1+_xlfn.XLOOKUP(INT(($A585-1)/12)+1,'ZC Curve'!$B$8:$B$107,'ZC Curve'!W$8:W$107,,0))^(1/12)-1</f>
        <v>#DIV/0!</v>
      </c>
      <c r="E585" s="43">
        <f t="shared" si="18"/>
        <v>1</v>
      </c>
      <c r="F585" s="43" t="e">
        <f t="shared" si="19"/>
        <v>#DIV/0!</v>
      </c>
      <c r="G585" s="43" t="e">
        <f t="shared" si="20"/>
        <v>#DIV/0!</v>
      </c>
      <c r="H585" s="47">
        <f>('Table 4 Asset Cashflows'!D65+'Table 4 Asset Cashflows'!E65)</f>
        <v>0</v>
      </c>
      <c r="I585" s="47">
        <f>('Table 4 Asset Cashflows'!H65+'Table 4 Asset Cashflows'!I65)</f>
        <v>0</v>
      </c>
      <c r="J585" s="47">
        <f>('Table 4 Asset Cashflows'!L65+'Table 4 Asset Cashflows'!M65)</f>
        <v>0</v>
      </c>
      <c r="K585" s="47">
        <f>('Table 4 Asset Cashflows'!P65+'Table 4 Asset Cashflows'!Q65)</f>
        <v>0</v>
      </c>
      <c r="L585" s="47">
        <f>('Table 4 Asset Cashflows'!T65+'Table 4 Asset Cashflows'!U65)</f>
        <v>0</v>
      </c>
      <c r="M585" s="47">
        <f>('Table 4 Asset Cashflows'!X65+'Table 4 Asset Cashflows'!Y65)</f>
        <v>0</v>
      </c>
      <c r="N585" s="47">
        <f>('Table 4 Asset Cashflows'!AB65+'Table 4 Asset Cashflows'!AC65)</f>
        <v>0</v>
      </c>
    </row>
    <row r="586" spans="1:14" x14ac:dyDescent="0.25">
      <c r="A586" s="39">
        <v>48</v>
      </c>
      <c r="B586" s="42">
        <f>(1+_xlfn.XLOOKUP(INT(($A586-1)/12)+1,'ZC Curve'!$B$8:$B$107,'ZC Curve'!U$8:U$107,,0))^(1/12)-1</f>
        <v>0</v>
      </c>
      <c r="C586" s="42" t="e">
        <f>(1+_xlfn.XLOOKUP(INT(($A586-1)/12)+1,'ZC Curve'!$B$8:$B$107,'ZC Curve'!V$8:V$107,,0))^(1/12)-1</f>
        <v>#DIV/0!</v>
      </c>
      <c r="D586" s="42" t="e">
        <f>(1+_xlfn.XLOOKUP(INT(($A586-1)/12)+1,'ZC Curve'!$B$8:$B$107,'ZC Curve'!W$8:W$107,,0))^(1/12)-1</f>
        <v>#DIV/0!</v>
      </c>
      <c r="E586" s="43">
        <f t="shared" si="18"/>
        <v>1</v>
      </c>
      <c r="F586" s="43" t="e">
        <f t="shared" si="19"/>
        <v>#DIV/0!</v>
      </c>
      <c r="G586" s="43" t="e">
        <f t="shared" si="20"/>
        <v>#DIV/0!</v>
      </c>
      <c r="H586" s="47">
        <f>('Table 4 Asset Cashflows'!D66+'Table 4 Asset Cashflows'!E66)</f>
        <v>0</v>
      </c>
      <c r="I586" s="47">
        <f>('Table 4 Asset Cashflows'!H66+'Table 4 Asset Cashflows'!I66)</f>
        <v>0</v>
      </c>
      <c r="J586" s="47">
        <f>('Table 4 Asset Cashflows'!L66+'Table 4 Asset Cashflows'!M66)</f>
        <v>0</v>
      </c>
      <c r="K586" s="47">
        <f>('Table 4 Asset Cashflows'!P66+'Table 4 Asset Cashflows'!Q66)</f>
        <v>0</v>
      </c>
      <c r="L586" s="47">
        <f>('Table 4 Asset Cashflows'!T66+'Table 4 Asset Cashflows'!U66)</f>
        <v>0</v>
      </c>
      <c r="M586" s="47">
        <f>('Table 4 Asset Cashflows'!X66+'Table 4 Asset Cashflows'!Y66)</f>
        <v>0</v>
      </c>
      <c r="N586" s="47">
        <f>('Table 4 Asset Cashflows'!AB66+'Table 4 Asset Cashflows'!AC66)</f>
        <v>0</v>
      </c>
    </row>
    <row r="587" spans="1:14" x14ac:dyDescent="0.25">
      <c r="A587" s="39">
        <v>49</v>
      </c>
      <c r="B587" s="42">
        <f>(1+_xlfn.XLOOKUP(INT(($A587-1)/12)+1,'ZC Curve'!$B$8:$B$107,'ZC Curve'!U$8:U$107,,0))^(1/12)-1</f>
        <v>0</v>
      </c>
      <c r="C587" s="42" t="e">
        <f>(1+_xlfn.XLOOKUP(INT(($A587-1)/12)+1,'ZC Curve'!$B$8:$B$107,'ZC Curve'!V$8:V$107,,0))^(1/12)-1</f>
        <v>#DIV/0!</v>
      </c>
      <c r="D587" s="42" t="e">
        <f>(1+_xlfn.XLOOKUP(INT(($A587-1)/12)+1,'ZC Curve'!$B$8:$B$107,'ZC Curve'!W$8:W$107,,0))^(1/12)-1</f>
        <v>#DIV/0!</v>
      </c>
      <c r="E587" s="43">
        <f t="shared" si="18"/>
        <v>1</v>
      </c>
      <c r="F587" s="43" t="e">
        <f t="shared" si="19"/>
        <v>#DIV/0!</v>
      </c>
      <c r="G587" s="43" t="e">
        <f t="shared" si="20"/>
        <v>#DIV/0!</v>
      </c>
      <c r="H587" s="47">
        <f>('Table 4 Asset Cashflows'!D67+'Table 4 Asset Cashflows'!E67)</f>
        <v>0</v>
      </c>
      <c r="I587" s="47">
        <f>('Table 4 Asset Cashflows'!H67+'Table 4 Asset Cashflows'!I67)</f>
        <v>0</v>
      </c>
      <c r="J587" s="47">
        <f>('Table 4 Asset Cashflows'!L67+'Table 4 Asset Cashflows'!M67)</f>
        <v>0</v>
      </c>
      <c r="K587" s="47">
        <f>('Table 4 Asset Cashflows'!P67+'Table 4 Asset Cashflows'!Q67)</f>
        <v>0</v>
      </c>
      <c r="L587" s="47">
        <f>('Table 4 Asset Cashflows'!T67+'Table 4 Asset Cashflows'!U67)</f>
        <v>0</v>
      </c>
      <c r="M587" s="47">
        <f>('Table 4 Asset Cashflows'!X67+'Table 4 Asset Cashflows'!Y67)</f>
        <v>0</v>
      </c>
      <c r="N587" s="47">
        <f>('Table 4 Asset Cashflows'!AB67+'Table 4 Asset Cashflows'!AC67)</f>
        <v>0</v>
      </c>
    </row>
    <row r="588" spans="1:14" x14ac:dyDescent="0.25">
      <c r="A588" s="39">
        <v>50</v>
      </c>
      <c r="B588" s="42">
        <f>(1+_xlfn.XLOOKUP(INT(($A588-1)/12)+1,'ZC Curve'!$B$8:$B$107,'ZC Curve'!U$8:U$107,,0))^(1/12)-1</f>
        <v>0</v>
      </c>
      <c r="C588" s="42" t="e">
        <f>(1+_xlfn.XLOOKUP(INT(($A588-1)/12)+1,'ZC Curve'!$B$8:$B$107,'ZC Curve'!V$8:V$107,,0))^(1/12)-1</f>
        <v>#DIV/0!</v>
      </c>
      <c r="D588" s="42" t="e">
        <f>(1+_xlfn.XLOOKUP(INT(($A588-1)/12)+1,'ZC Curve'!$B$8:$B$107,'ZC Curve'!W$8:W$107,,0))^(1/12)-1</f>
        <v>#DIV/0!</v>
      </c>
      <c r="E588" s="43">
        <f t="shared" si="18"/>
        <v>1</v>
      </c>
      <c r="F588" s="43" t="e">
        <f t="shared" si="19"/>
        <v>#DIV/0!</v>
      </c>
      <c r="G588" s="43" t="e">
        <f t="shared" si="20"/>
        <v>#DIV/0!</v>
      </c>
      <c r="H588" s="47">
        <f>('Table 4 Asset Cashflows'!D68+'Table 4 Asset Cashflows'!E68)</f>
        <v>0</v>
      </c>
      <c r="I588" s="47">
        <f>('Table 4 Asset Cashflows'!H68+'Table 4 Asset Cashflows'!I68)</f>
        <v>0</v>
      </c>
      <c r="J588" s="47">
        <f>('Table 4 Asset Cashflows'!L68+'Table 4 Asset Cashflows'!M68)</f>
        <v>0</v>
      </c>
      <c r="K588" s="47">
        <f>('Table 4 Asset Cashflows'!P68+'Table 4 Asset Cashflows'!Q68)</f>
        <v>0</v>
      </c>
      <c r="L588" s="47">
        <f>('Table 4 Asset Cashflows'!T68+'Table 4 Asset Cashflows'!U68)</f>
        <v>0</v>
      </c>
      <c r="M588" s="47">
        <f>('Table 4 Asset Cashflows'!X68+'Table 4 Asset Cashflows'!Y68)</f>
        <v>0</v>
      </c>
      <c r="N588" s="47">
        <f>('Table 4 Asset Cashflows'!AB68+'Table 4 Asset Cashflows'!AC68)</f>
        <v>0</v>
      </c>
    </row>
    <row r="589" spans="1:14" x14ac:dyDescent="0.25">
      <c r="A589" s="39">
        <v>51</v>
      </c>
      <c r="B589" s="42">
        <f>(1+_xlfn.XLOOKUP(INT(($A589-1)/12)+1,'ZC Curve'!$B$8:$B$107,'ZC Curve'!U$8:U$107,,0))^(1/12)-1</f>
        <v>0</v>
      </c>
      <c r="C589" s="42" t="e">
        <f>(1+_xlfn.XLOOKUP(INT(($A589-1)/12)+1,'ZC Curve'!$B$8:$B$107,'ZC Curve'!V$8:V$107,,0))^(1/12)-1</f>
        <v>#DIV/0!</v>
      </c>
      <c r="D589" s="42" t="e">
        <f>(1+_xlfn.XLOOKUP(INT(($A589-1)/12)+1,'ZC Curve'!$B$8:$B$107,'ZC Curve'!W$8:W$107,,0))^(1/12)-1</f>
        <v>#DIV/0!</v>
      </c>
      <c r="E589" s="43">
        <f t="shared" si="18"/>
        <v>1</v>
      </c>
      <c r="F589" s="43" t="e">
        <f t="shared" si="19"/>
        <v>#DIV/0!</v>
      </c>
      <c r="G589" s="43" t="e">
        <f t="shared" si="20"/>
        <v>#DIV/0!</v>
      </c>
      <c r="H589" s="47">
        <f>('Table 4 Asset Cashflows'!D69+'Table 4 Asset Cashflows'!E69)</f>
        <v>0</v>
      </c>
      <c r="I589" s="47">
        <f>('Table 4 Asset Cashflows'!H69+'Table 4 Asset Cashflows'!I69)</f>
        <v>0</v>
      </c>
      <c r="J589" s="47">
        <f>('Table 4 Asset Cashflows'!L69+'Table 4 Asset Cashflows'!M69)</f>
        <v>0</v>
      </c>
      <c r="K589" s="47">
        <f>('Table 4 Asset Cashflows'!P69+'Table 4 Asset Cashflows'!Q69)</f>
        <v>0</v>
      </c>
      <c r="L589" s="47">
        <f>('Table 4 Asset Cashflows'!T69+'Table 4 Asset Cashflows'!U69)</f>
        <v>0</v>
      </c>
      <c r="M589" s="47">
        <f>('Table 4 Asset Cashflows'!X69+'Table 4 Asset Cashflows'!Y69)</f>
        <v>0</v>
      </c>
      <c r="N589" s="47">
        <f>('Table 4 Asset Cashflows'!AB69+'Table 4 Asset Cashflows'!AC69)</f>
        <v>0</v>
      </c>
    </row>
    <row r="590" spans="1:14" x14ac:dyDescent="0.25">
      <c r="A590" s="39">
        <v>52</v>
      </c>
      <c r="B590" s="42">
        <f>(1+_xlfn.XLOOKUP(INT(($A590-1)/12)+1,'ZC Curve'!$B$8:$B$107,'ZC Curve'!U$8:U$107,,0))^(1/12)-1</f>
        <v>0</v>
      </c>
      <c r="C590" s="42" t="e">
        <f>(1+_xlfn.XLOOKUP(INT(($A590-1)/12)+1,'ZC Curve'!$B$8:$B$107,'ZC Curve'!V$8:V$107,,0))^(1/12)-1</f>
        <v>#DIV/0!</v>
      </c>
      <c r="D590" s="42" t="e">
        <f>(1+_xlfn.XLOOKUP(INT(($A590-1)/12)+1,'ZC Curve'!$B$8:$B$107,'ZC Curve'!W$8:W$107,,0))^(1/12)-1</f>
        <v>#DIV/0!</v>
      </c>
      <c r="E590" s="43">
        <f t="shared" si="18"/>
        <v>1</v>
      </c>
      <c r="F590" s="43" t="e">
        <f t="shared" si="19"/>
        <v>#DIV/0!</v>
      </c>
      <c r="G590" s="43" t="e">
        <f t="shared" si="20"/>
        <v>#DIV/0!</v>
      </c>
      <c r="H590" s="47">
        <f>('Table 4 Asset Cashflows'!D70+'Table 4 Asset Cashflows'!E70)</f>
        <v>0</v>
      </c>
      <c r="I590" s="47">
        <f>('Table 4 Asset Cashflows'!H70+'Table 4 Asset Cashflows'!I70)</f>
        <v>0</v>
      </c>
      <c r="J590" s="47">
        <f>('Table 4 Asset Cashflows'!L70+'Table 4 Asset Cashflows'!M70)</f>
        <v>0</v>
      </c>
      <c r="K590" s="47">
        <f>('Table 4 Asset Cashflows'!P70+'Table 4 Asset Cashflows'!Q70)</f>
        <v>0</v>
      </c>
      <c r="L590" s="47">
        <f>('Table 4 Asset Cashflows'!T70+'Table 4 Asset Cashflows'!U70)</f>
        <v>0</v>
      </c>
      <c r="M590" s="47">
        <f>('Table 4 Asset Cashflows'!X70+'Table 4 Asset Cashflows'!Y70)</f>
        <v>0</v>
      </c>
      <c r="N590" s="47">
        <f>('Table 4 Asset Cashflows'!AB70+'Table 4 Asset Cashflows'!AC70)</f>
        <v>0</v>
      </c>
    </row>
    <row r="591" spans="1:14" x14ac:dyDescent="0.25">
      <c r="A591" s="39">
        <v>53</v>
      </c>
      <c r="B591" s="42">
        <f>(1+_xlfn.XLOOKUP(INT(($A591-1)/12)+1,'ZC Curve'!$B$8:$B$107,'ZC Curve'!U$8:U$107,,0))^(1/12)-1</f>
        <v>0</v>
      </c>
      <c r="C591" s="42" t="e">
        <f>(1+_xlfn.XLOOKUP(INT(($A591-1)/12)+1,'ZC Curve'!$B$8:$B$107,'ZC Curve'!V$8:V$107,,0))^(1/12)-1</f>
        <v>#DIV/0!</v>
      </c>
      <c r="D591" s="42" t="e">
        <f>(1+_xlfn.XLOOKUP(INT(($A591-1)/12)+1,'ZC Curve'!$B$8:$B$107,'ZC Curve'!W$8:W$107,,0))^(1/12)-1</f>
        <v>#DIV/0!</v>
      </c>
      <c r="E591" s="43">
        <f t="shared" si="18"/>
        <v>1</v>
      </c>
      <c r="F591" s="43" t="e">
        <f t="shared" si="19"/>
        <v>#DIV/0!</v>
      </c>
      <c r="G591" s="43" t="e">
        <f t="shared" si="20"/>
        <v>#DIV/0!</v>
      </c>
      <c r="H591" s="47">
        <f>('Table 4 Asset Cashflows'!D71+'Table 4 Asset Cashflows'!E71)</f>
        <v>0</v>
      </c>
      <c r="I591" s="47">
        <f>('Table 4 Asset Cashflows'!H71+'Table 4 Asset Cashflows'!I71)</f>
        <v>0</v>
      </c>
      <c r="J591" s="47">
        <f>('Table 4 Asset Cashflows'!L71+'Table 4 Asset Cashflows'!M71)</f>
        <v>0</v>
      </c>
      <c r="K591" s="47">
        <f>('Table 4 Asset Cashflows'!P71+'Table 4 Asset Cashflows'!Q71)</f>
        <v>0</v>
      </c>
      <c r="L591" s="47">
        <f>('Table 4 Asset Cashflows'!T71+'Table 4 Asset Cashflows'!U71)</f>
        <v>0</v>
      </c>
      <c r="M591" s="47">
        <f>('Table 4 Asset Cashflows'!X71+'Table 4 Asset Cashflows'!Y71)</f>
        <v>0</v>
      </c>
      <c r="N591" s="47">
        <f>('Table 4 Asset Cashflows'!AB71+'Table 4 Asset Cashflows'!AC71)</f>
        <v>0</v>
      </c>
    </row>
    <row r="592" spans="1:14" x14ac:dyDescent="0.25">
      <c r="A592" s="39">
        <v>54</v>
      </c>
      <c r="B592" s="42">
        <f>(1+_xlfn.XLOOKUP(INT(($A592-1)/12)+1,'ZC Curve'!$B$8:$B$107,'ZC Curve'!U$8:U$107,,0))^(1/12)-1</f>
        <v>0</v>
      </c>
      <c r="C592" s="42" t="e">
        <f>(1+_xlfn.XLOOKUP(INT(($A592-1)/12)+1,'ZC Curve'!$B$8:$B$107,'ZC Curve'!V$8:V$107,,0))^(1/12)-1</f>
        <v>#DIV/0!</v>
      </c>
      <c r="D592" s="42" t="e">
        <f>(1+_xlfn.XLOOKUP(INT(($A592-1)/12)+1,'ZC Curve'!$B$8:$B$107,'ZC Curve'!W$8:W$107,,0))^(1/12)-1</f>
        <v>#DIV/0!</v>
      </c>
      <c r="E592" s="43">
        <f t="shared" si="18"/>
        <v>1</v>
      </c>
      <c r="F592" s="43" t="e">
        <f t="shared" si="19"/>
        <v>#DIV/0!</v>
      </c>
      <c r="G592" s="43" t="e">
        <f t="shared" si="20"/>
        <v>#DIV/0!</v>
      </c>
      <c r="H592" s="47">
        <f>('Table 4 Asset Cashflows'!D72+'Table 4 Asset Cashflows'!E72)</f>
        <v>0</v>
      </c>
      <c r="I592" s="47">
        <f>('Table 4 Asset Cashflows'!H72+'Table 4 Asset Cashflows'!I72)</f>
        <v>0</v>
      </c>
      <c r="J592" s="47">
        <f>('Table 4 Asset Cashflows'!L72+'Table 4 Asset Cashflows'!M72)</f>
        <v>0</v>
      </c>
      <c r="K592" s="47">
        <f>('Table 4 Asset Cashflows'!P72+'Table 4 Asset Cashflows'!Q72)</f>
        <v>0</v>
      </c>
      <c r="L592" s="47">
        <f>('Table 4 Asset Cashflows'!T72+'Table 4 Asset Cashflows'!U72)</f>
        <v>0</v>
      </c>
      <c r="M592" s="47">
        <f>('Table 4 Asset Cashflows'!X72+'Table 4 Asset Cashflows'!Y72)</f>
        <v>0</v>
      </c>
      <c r="N592" s="47">
        <f>('Table 4 Asset Cashflows'!AB72+'Table 4 Asset Cashflows'!AC72)</f>
        <v>0</v>
      </c>
    </row>
    <row r="593" spans="1:14" x14ac:dyDescent="0.25">
      <c r="A593" s="39">
        <v>55</v>
      </c>
      <c r="B593" s="42">
        <f>(1+_xlfn.XLOOKUP(INT(($A593-1)/12)+1,'ZC Curve'!$B$8:$B$107,'ZC Curve'!U$8:U$107,,0))^(1/12)-1</f>
        <v>0</v>
      </c>
      <c r="C593" s="42" t="e">
        <f>(1+_xlfn.XLOOKUP(INT(($A593-1)/12)+1,'ZC Curve'!$B$8:$B$107,'ZC Curve'!V$8:V$107,,0))^(1/12)-1</f>
        <v>#DIV/0!</v>
      </c>
      <c r="D593" s="42" t="e">
        <f>(1+_xlfn.XLOOKUP(INT(($A593-1)/12)+1,'ZC Curve'!$B$8:$B$107,'ZC Curve'!W$8:W$107,,0))^(1/12)-1</f>
        <v>#DIV/0!</v>
      </c>
      <c r="E593" s="43">
        <f t="shared" si="18"/>
        <v>1</v>
      </c>
      <c r="F593" s="43" t="e">
        <f t="shared" si="19"/>
        <v>#DIV/0!</v>
      </c>
      <c r="G593" s="43" t="e">
        <f t="shared" si="20"/>
        <v>#DIV/0!</v>
      </c>
      <c r="H593" s="47">
        <f>('Table 4 Asset Cashflows'!D73+'Table 4 Asset Cashflows'!E73)</f>
        <v>0</v>
      </c>
      <c r="I593" s="47">
        <f>('Table 4 Asset Cashflows'!H73+'Table 4 Asset Cashflows'!I73)</f>
        <v>0</v>
      </c>
      <c r="J593" s="47">
        <f>('Table 4 Asset Cashflows'!L73+'Table 4 Asset Cashflows'!M73)</f>
        <v>0</v>
      </c>
      <c r="K593" s="47">
        <f>('Table 4 Asset Cashflows'!P73+'Table 4 Asset Cashflows'!Q73)</f>
        <v>0</v>
      </c>
      <c r="L593" s="47">
        <f>('Table 4 Asset Cashflows'!T73+'Table 4 Asset Cashflows'!U73)</f>
        <v>0</v>
      </c>
      <c r="M593" s="47">
        <f>('Table 4 Asset Cashflows'!X73+'Table 4 Asset Cashflows'!Y73)</f>
        <v>0</v>
      </c>
      <c r="N593" s="47">
        <f>('Table 4 Asset Cashflows'!AB73+'Table 4 Asset Cashflows'!AC73)</f>
        <v>0</v>
      </c>
    </row>
    <row r="594" spans="1:14" x14ac:dyDescent="0.25">
      <c r="A594" s="39">
        <v>56</v>
      </c>
      <c r="B594" s="42">
        <f>(1+_xlfn.XLOOKUP(INT(($A594-1)/12)+1,'ZC Curve'!$B$8:$B$107,'ZC Curve'!U$8:U$107,,0))^(1/12)-1</f>
        <v>0</v>
      </c>
      <c r="C594" s="42" t="e">
        <f>(1+_xlfn.XLOOKUP(INT(($A594-1)/12)+1,'ZC Curve'!$B$8:$B$107,'ZC Curve'!V$8:V$107,,0))^(1/12)-1</f>
        <v>#DIV/0!</v>
      </c>
      <c r="D594" s="42" t="e">
        <f>(1+_xlfn.XLOOKUP(INT(($A594-1)/12)+1,'ZC Curve'!$B$8:$B$107,'ZC Curve'!W$8:W$107,,0))^(1/12)-1</f>
        <v>#DIV/0!</v>
      </c>
      <c r="E594" s="43">
        <f t="shared" si="18"/>
        <v>1</v>
      </c>
      <c r="F594" s="43" t="e">
        <f t="shared" si="19"/>
        <v>#DIV/0!</v>
      </c>
      <c r="G594" s="43" t="e">
        <f t="shared" si="20"/>
        <v>#DIV/0!</v>
      </c>
      <c r="H594" s="47">
        <f>('Table 4 Asset Cashflows'!D74+'Table 4 Asset Cashflows'!E74)</f>
        <v>0</v>
      </c>
      <c r="I594" s="47">
        <f>('Table 4 Asset Cashflows'!H74+'Table 4 Asset Cashflows'!I74)</f>
        <v>0</v>
      </c>
      <c r="J594" s="47">
        <f>('Table 4 Asset Cashflows'!L74+'Table 4 Asset Cashflows'!M74)</f>
        <v>0</v>
      </c>
      <c r="K594" s="47">
        <f>('Table 4 Asset Cashflows'!P74+'Table 4 Asset Cashflows'!Q74)</f>
        <v>0</v>
      </c>
      <c r="L594" s="47">
        <f>('Table 4 Asset Cashflows'!T74+'Table 4 Asset Cashflows'!U74)</f>
        <v>0</v>
      </c>
      <c r="M594" s="47">
        <f>('Table 4 Asset Cashflows'!X74+'Table 4 Asset Cashflows'!Y74)</f>
        <v>0</v>
      </c>
      <c r="N594" s="47">
        <f>('Table 4 Asset Cashflows'!AB74+'Table 4 Asset Cashflows'!AC74)</f>
        <v>0</v>
      </c>
    </row>
    <row r="595" spans="1:14" x14ac:dyDescent="0.25">
      <c r="A595" s="39">
        <v>57</v>
      </c>
      <c r="B595" s="42">
        <f>(1+_xlfn.XLOOKUP(INT(($A595-1)/12)+1,'ZC Curve'!$B$8:$B$107,'ZC Curve'!U$8:U$107,,0))^(1/12)-1</f>
        <v>0</v>
      </c>
      <c r="C595" s="42" t="e">
        <f>(1+_xlfn.XLOOKUP(INT(($A595-1)/12)+1,'ZC Curve'!$B$8:$B$107,'ZC Curve'!V$8:V$107,,0))^(1/12)-1</f>
        <v>#DIV/0!</v>
      </c>
      <c r="D595" s="42" t="e">
        <f>(1+_xlfn.XLOOKUP(INT(($A595-1)/12)+1,'ZC Curve'!$B$8:$B$107,'ZC Curve'!W$8:W$107,,0))^(1/12)-1</f>
        <v>#DIV/0!</v>
      </c>
      <c r="E595" s="43">
        <f t="shared" si="18"/>
        <v>1</v>
      </c>
      <c r="F595" s="43" t="e">
        <f t="shared" si="19"/>
        <v>#DIV/0!</v>
      </c>
      <c r="G595" s="43" t="e">
        <f t="shared" si="20"/>
        <v>#DIV/0!</v>
      </c>
      <c r="H595" s="47">
        <f>('Table 4 Asset Cashflows'!D75+'Table 4 Asset Cashflows'!E75)</f>
        <v>0</v>
      </c>
      <c r="I595" s="47">
        <f>('Table 4 Asset Cashflows'!H75+'Table 4 Asset Cashflows'!I75)</f>
        <v>0</v>
      </c>
      <c r="J595" s="47">
        <f>('Table 4 Asset Cashflows'!L75+'Table 4 Asset Cashflows'!M75)</f>
        <v>0</v>
      </c>
      <c r="K595" s="47">
        <f>('Table 4 Asset Cashflows'!P75+'Table 4 Asset Cashflows'!Q75)</f>
        <v>0</v>
      </c>
      <c r="L595" s="47">
        <f>('Table 4 Asset Cashflows'!T75+'Table 4 Asset Cashflows'!U75)</f>
        <v>0</v>
      </c>
      <c r="M595" s="47">
        <f>('Table 4 Asset Cashflows'!X75+'Table 4 Asset Cashflows'!Y75)</f>
        <v>0</v>
      </c>
      <c r="N595" s="47">
        <f>('Table 4 Asset Cashflows'!AB75+'Table 4 Asset Cashflows'!AC75)</f>
        <v>0</v>
      </c>
    </row>
    <row r="596" spans="1:14" x14ac:dyDescent="0.25">
      <c r="A596" s="39">
        <v>58</v>
      </c>
      <c r="B596" s="42">
        <f>(1+_xlfn.XLOOKUP(INT(($A596-1)/12)+1,'ZC Curve'!$B$8:$B$107,'ZC Curve'!U$8:U$107,,0))^(1/12)-1</f>
        <v>0</v>
      </c>
      <c r="C596" s="42" t="e">
        <f>(1+_xlfn.XLOOKUP(INT(($A596-1)/12)+1,'ZC Curve'!$B$8:$B$107,'ZC Curve'!V$8:V$107,,0))^(1/12)-1</f>
        <v>#DIV/0!</v>
      </c>
      <c r="D596" s="42" t="e">
        <f>(1+_xlfn.XLOOKUP(INT(($A596-1)/12)+1,'ZC Curve'!$B$8:$B$107,'ZC Curve'!W$8:W$107,,0))^(1/12)-1</f>
        <v>#DIV/0!</v>
      </c>
      <c r="E596" s="43">
        <f t="shared" si="18"/>
        <v>1</v>
      </c>
      <c r="F596" s="43" t="e">
        <f t="shared" si="19"/>
        <v>#DIV/0!</v>
      </c>
      <c r="G596" s="43" t="e">
        <f t="shared" si="20"/>
        <v>#DIV/0!</v>
      </c>
      <c r="H596" s="47">
        <f>('Table 4 Asset Cashflows'!D76+'Table 4 Asset Cashflows'!E76)</f>
        <v>0</v>
      </c>
      <c r="I596" s="47">
        <f>('Table 4 Asset Cashflows'!H76+'Table 4 Asset Cashflows'!I76)</f>
        <v>0</v>
      </c>
      <c r="J596" s="47">
        <f>('Table 4 Asset Cashflows'!L76+'Table 4 Asset Cashflows'!M76)</f>
        <v>0</v>
      </c>
      <c r="K596" s="47">
        <f>('Table 4 Asset Cashflows'!P76+'Table 4 Asset Cashflows'!Q76)</f>
        <v>0</v>
      </c>
      <c r="L596" s="47">
        <f>('Table 4 Asset Cashflows'!T76+'Table 4 Asset Cashflows'!U76)</f>
        <v>0</v>
      </c>
      <c r="M596" s="47">
        <f>('Table 4 Asset Cashflows'!X76+'Table 4 Asset Cashflows'!Y76)</f>
        <v>0</v>
      </c>
      <c r="N596" s="47">
        <f>('Table 4 Asset Cashflows'!AB76+'Table 4 Asset Cashflows'!AC76)</f>
        <v>0</v>
      </c>
    </row>
    <row r="597" spans="1:14" x14ac:dyDescent="0.25">
      <c r="A597" s="39">
        <v>59</v>
      </c>
      <c r="B597" s="42">
        <f>(1+_xlfn.XLOOKUP(INT(($A597-1)/12)+1,'ZC Curve'!$B$8:$B$107,'ZC Curve'!U$8:U$107,,0))^(1/12)-1</f>
        <v>0</v>
      </c>
      <c r="C597" s="42" t="e">
        <f>(1+_xlfn.XLOOKUP(INT(($A597-1)/12)+1,'ZC Curve'!$B$8:$B$107,'ZC Curve'!V$8:V$107,,0))^(1/12)-1</f>
        <v>#DIV/0!</v>
      </c>
      <c r="D597" s="42" t="e">
        <f>(1+_xlfn.XLOOKUP(INT(($A597-1)/12)+1,'ZC Curve'!$B$8:$B$107,'ZC Curve'!W$8:W$107,,0))^(1/12)-1</f>
        <v>#DIV/0!</v>
      </c>
      <c r="E597" s="43">
        <f t="shared" si="18"/>
        <v>1</v>
      </c>
      <c r="F597" s="43" t="e">
        <f t="shared" si="19"/>
        <v>#DIV/0!</v>
      </c>
      <c r="G597" s="43" t="e">
        <f t="shared" si="20"/>
        <v>#DIV/0!</v>
      </c>
      <c r="H597" s="47">
        <f>('Table 4 Asset Cashflows'!D77+'Table 4 Asset Cashflows'!E77)</f>
        <v>0</v>
      </c>
      <c r="I597" s="47">
        <f>('Table 4 Asset Cashflows'!H77+'Table 4 Asset Cashflows'!I77)</f>
        <v>0</v>
      </c>
      <c r="J597" s="47">
        <f>('Table 4 Asset Cashflows'!L77+'Table 4 Asset Cashflows'!M77)</f>
        <v>0</v>
      </c>
      <c r="K597" s="47">
        <f>('Table 4 Asset Cashflows'!P77+'Table 4 Asset Cashflows'!Q77)</f>
        <v>0</v>
      </c>
      <c r="L597" s="47">
        <f>('Table 4 Asset Cashflows'!T77+'Table 4 Asset Cashflows'!U77)</f>
        <v>0</v>
      </c>
      <c r="M597" s="47">
        <f>('Table 4 Asset Cashflows'!X77+'Table 4 Asset Cashflows'!Y77)</f>
        <v>0</v>
      </c>
      <c r="N597" s="47">
        <f>('Table 4 Asset Cashflows'!AB77+'Table 4 Asset Cashflows'!AC77)</f>
        <v>0</v>
      </c>
    </row>
    <row r="598" spans="1:14" x14ac:dyDescent="0.25">
      <c r="A598" s="39">
        <v>60</v>
      </c>
      <c r="B598" s="42">
        <f>(1+_xlfn.XLOOKUP(INT(($A598-1)/12)+1,'ZC Curve'!$B$8:$B$107,'ZC Curve'!U$8:U$107,,0))^(1/12)-1</f>
        <v>0</v>
      </c>
      <c r="C598" s="42" t="e">
        <f>(1+_xlfn.XLOOKUP(INT(($A598-1)/12)+1,'ZC Curve'!$B$8:$B$107,'ZC Curve'!V$8:V$107,,0))^(1/12)-1</f>
        <v>#DIV/0!</v>
      </c>
      <c r="D598" s="42" t="e">
        <f>(1+_xlfn.XLOOKUP(INT(($A598-1)/12)+1,'ZC Curve'!$B$8:$B$107,'ZC Curve'!W$8:W$107,,0))^(1/12)-1</f>
        <v>#DIV/0!</v>
      </c>
      <c r="E598" s="43">
        <f t="shared" si="18"/>
        <v>1</v>
      </c>
      <c r="F598" s="43" t="e">
        <f t="shared" si="19"/>
        <v>#DIV/0!</v>
      </c>
      <c r="G598" s="43" t="e">
        <f t="shared" si="20"/>
        <v>#DIV/0!</v>
      </c>
      <c r="H598" s="47">
        <f>('Table 4 Asset Cashflows'!D78+'Table 4 Asset Cashflows'!E78)</f>
        <v>0</v>
      </c>
      <c r="I598" s="47">
        <f>('Table 4 Asset Cashflows'!H78+'Table 4 Asset Cashflows'!I78)</f>
        <v>0</v>
      </c>
      <c r="J598" s="47">
        <f>('Table 4 Asset Cashflows'!L78+'Table 4 Asset Cashflows'!M78)</f>
        <v>0</v>
      </c>
      <c r="K598" s="47">
        <f>('Table 4 Asset Cashflows'!P78+'Table 4 Asset Cashflows'!Q78)</f>
        <v>0</v>
      </c>
      <c r="L598" s="47">
        <f>('Table 4 Asset Cashflows'!T78+'Table 4 Asset Cashflows'!U78)</f>
        <v>0</v>
      </c>
      <c r="M598" s="47">
        <f>('Table 4 Asset Cashflows'!X78+'Table 4 Asset Cashflows'!Y78)</f>
        <v>0</v>
      </c>
      <c r="N598" s="47">
        <f>('Table 4 Asset Cashflows'!AB78+'Table 4 Asset Cashflows'!AC78)</f>
        <v>0</v>
      </c>
    </row>
    <row r="599" spans="1:14" x14ac:dyDescent="0.25">
      <c r="A599" s="39">
        <v>61</v>
      </c>
      <c r="B599" s="42">
        <f>(1+_xlfn.XLOOKUP(INT(($A599-1)/12)+1,'ZC Curve'!$B$8:$B$107,'ZC Curve'!U$8:U$107,,0))^(1/12)-1</f>
        <v>0</v>
      </c>
      <c r="C599" s="42" t="e">
        <f>(1+_xlfn.XLOOKUP(INT(($A599-1)/12)+1,'ZC Curve'!$B$8:$B$107,'ZC Curve'!V$8:V$107,,0))^(1/12)-1</f>
        <v>#DIV/0!</v>
      </c>
      <c r="D599" s="42" t="e">
        <f>(1+_xlfn.XLOOKUP(INT(($A599-1)/12)+1,'ZC Curve'!$B$8:$B$107,'ZC Curve'!W$8:W$107,,0))^(1/12)-1</f>
        <v>#DIV/0!</v>
      </c>
      <c r="E599" s="43">
        <f t="shared" si="18"/>
        <v>1</v>
      </c>
      <c r="F599" s="43" t="e">
        <f t="shared" si="19"/>
        <v>#DIV/0!</v>
      </c>
      <c r="G599" s="43" t="e">
        <f t="shared" si="20"/>
        <v>#DIV/0!</v>
      </c>
      <c r="H599" s="47">
        <f>('Table 4 Asset Cashflows'!D79+'Table 4 Asset Cashflows'!E79)</f>
        <v>0</v>
      </c>
      <c r="I599" s="47">
        <f>('Table 4 Asset Cashflows'!H79+'Table 4 Asset Cashflows'!I79)</f>
        <v>0</v>
      </c>
      <c r="J599" s="47">
        <f>('Table 4 Asset Cashflows'!L79+'Table 4 Asset Cashflows'!M79)</f>
        <v>0</v>
      </c>
      <c r="K599" s="47">
        <f>('Table 4 Asset Cashflows'!P79+'Table 4 Asset Cashflows'!Q79)</f>
        <v>0</v>
      </c>
      <c r="L599" s="47">
        <f>('Table 4 Asset Cashflows'!T79+'Table 4 Asset Cashflows'!U79)</f>
        <v>0</v>
      </c>
      <c r="M599" s="47">
        <f>('Table 4 Asset Cashflows'!X79+'Table 4 Asset Cashflows'!Y79)</f>
        <v>0</v>
      </c>
      <c r="N599" s="47">
        <f>('Table 4 Asset Cashflows'!AB79+'Table 4 Asset Cashflows'!AC79)</f>
        <v>0</v>
      </c>
    </row>
    <row r="600" spans="1:14" x14ac:dyDescent="0.25">
      <c r="A600" s="39">
        <v>62</v>
      </c>
      <c r="B600" s="42">
        <f>(1+_xlfn.XLOOKUP(INT(($A600-1)/12)+1,'ZC Curve'!$B$8:$B$107,'ZC Curve'!U$8:U$107,,0))^(1/12)-1</f>
        <v>0</v>
      </c>
      <c r="C600" s="42" t="e">
        <f>(1+_xlfn.XLOOKUP(INT(($A600-1)/12)+1,'ZC Curve'!$B$8:$B$107,'ZC Curve'!V$8:V$107,,0))^(1/12)-1</f>
        <v>#DIV/0!</v>
      </c>
      <c r="D600" s="42" t="e">
        <f>(1+_xlfn.XLOOKUP(INT(($A600-1)/12)+1,'ZC Curve'!$B$8:$B$107,'ZC Curve'!W$8:W$107,,0))^(1/12)-1</f>
        <v>#DIV/0!</v>
      </c>
      <c r="E600" s="43">
        <f t="shared" si="18"/>
        <v>1</v>
      </c>
      <c r="F600" s="43" t="e">
        <f t="shared" si="19"/>
        <v>#DIV/0!</v>
      </c>
      <c r="G600" s="43" t="e">
        <f t="shared" si="20"/>
        <v>#DIV/0!</v>
      </c>
      <c r="H600" s="47">
        <f>('Table 4 Asset Cashflows'!D80+'Table 4 Asset Cashflows'!E80)</f>
        <v>0</v>
      </c>
      <c r="I600" s="47">
        <f>('Table 4 Asset Cashflows'!H80+'Table 4 Asset Cashflows'!I80)</f>
        <v>0</v>
      </c>
      <c r="J600" s="47">
        <f>('Table 4 Asset Cashflows'!L80+'Table 4 Asset Cashflows'!M80)</f>
        <v>0</v>
      </c>
      <c r="K600" s="47">
        <f>('Table 4 Asset Cashflows'!P80+'Table 4 Asset Cashflows'!Q80)</f>
        <v>0</v>
      </c>
      <c r="L600" s="47">
        <f>('Table 4 Asset Cashflows'!T80+'Table 4 Asset Cashflows'!U80)</f>
        <v>0</v>
      </c>
      <c r="M600" s="47">
        <f>('Table 4 Asset Cashflows'!X80+'Table 4 Asset Cashflows'!Y80)</f>
        <v>0</v>
      </c>
      <c r="N600" s="47">
        <f>('Table 4 Asset Cashflows'!AB80+'Table 4 Asset Cashflows'!AC80)</f>
        <v>0</v>
      </c>
    </row>
    <row r="601" spans="1:14" x14ac:dyDescent="0.25">
      <c r="A601" s="39">
        <v>63</v>
      </c>
      <c r="B601" s="42">
        <f>(1+_xlfn.XLOOKUP(INT(($A601-1)/12)+1,'ZC Curve'!$B$8:$B$107,'ZC Curve'!U$8:U$107,,0))^(1/12)-1</f>
        <v>0</v>
      </c>
      <c r="C601" s="42" t="e">
        <f>(1+_xlfn.XLOOKUP(INT(($A601-1)/12)+1,'ZC Curve'!$B$8:$B$107,'ZC Curve'!V$8:V$107,,0))^(1/12)-1</f>
        <v>#DIV/0!</v>
      </c>
      <c r="D601" s="42" t="e">
        <f>(1+_xlfn.XLOOKUP(INT(($A601-1)/12)+1,'ZC Curve'!$B$8:$B$107,'ZC Curve'!W$8:W$107,,0))^(1/12)-1</f>
        <v>#DIV/0!</v>
      </c>
      <c r="E601" s="43">
        <f t="shared" si="18"/>
        <v>1</v>
      </c>
      <c r="F601" s="43" t="e">
        <f t="shared" si="19"/>
        <v>#DIV/0!</v>
      </c>
      <c r="G601" s="43" t="e">
        <f t="shared" si="20"/>
        <v>#DIV/0!</v>
      </c>
      <c r="H601" s="47">
        <f>('Table 4 Asset Cashflows'!D81+'Table 4 Asset Cashflows'!E81)</f>
        <v>0</v>
      </c>
      <c r="I601" s="47">
        <f>('Table 4 Asset Cashflows'!H81+'Table 4 Asset Cashflows'!I81)</f>
        <v>0</v>
      </c>
      <c r="J601" s="47">
        <f>('Table 4 Asset Cashflows'!L81+'Table 4 Asset Cashflows'!M81)</f>
        <v>0</v>
      </c>
      <c r="K601" s="47">
        <f>('Table 4 Asset Cashflows'!P81+'Table 4 Asset Cashflows'!Q81)</f>
        <v>0</v>
      </c>
      <c r="L601" s="47">
        <f>('Table 4 Asset Cashflows'!T81+'Table 4 Asset Cashflows'!U81)</f>
        <v>0</v>
      </c>
      <c r="M601" s="47">
        <f>('Table 4 Asset Cashflows'!X81+'Table 4 Asset Cashflows'!Y81)</f>
        <v>0</v>
      </c>
      <c r="N601" s="47">
        <f>('Table 4 Asset Cashflows'!AB81+'Table 4 Asset Cashflows'!AC81)</f>
        <v>0</v>
      </c>
    </row>
    <row r="602" spans="1:14" x14ac:dyDescent="0.25">
      <c r="A602" s="39">
        <v>64</v>
      </c>
      <c r="B602" s="42">
        <f>(1+_xlfn.XLOOKUP(INT(($A602-1)/12)+1,'ZC Curve'!$B$8:$B$107,'ZC Curve'!U$8:U$107,,0))^(1/12)-1</f>
        <v>0</v>
      </c>
      <c r="C602" s="42" t="e">
        <f>(1+_xlfn.XLOOKUP(INT(($A602-1)/12)+1,'ZC Curve'!$B$8:$B$107,'ZC Curve'!V$8:V$107,,0))^(1/12)-1</f>
        <v>#DIV/0!</v>
      </c>
      <c r="D602" s="42" t="e">
        <f>(1+_xlfn.XLOOKUP(INT(($A602-1)/12)+1,'ZC Curve'!$B$8:$B$107,'ZC Curve'!W$8:W$107,,0))^(1/12)-1</f>
        <v>#DIV/0!</v>
      </c>
      <c r="E602" s="43">
        <f t="shared" si="18"/>
        <v>1</v>
      </c>
      <c r="F602" s="43" t="e">
        <f t="shared" si="19"/>
        <v>#DIV/0!</v>
      </c>
      <c r="G602" s="43" t="e">
        <f t="shared" si="20"/>
        <v>#DIV/0!</v>
      </c>
      <c r="H602" s="47">
        <f>('Table 4 Asset Cashflows'!D82+'Table 4 Asset Cashflows'!E82)</f>
        <v>0</v>
      </c>
      <c r="I602" s="47">
        <f>('Table 4 Asset Cashflows'!H82+'Table 4 Asset Cashflows'!I82)</f>
        <v>0</v>
      </c>
      <c r="J602" s="47">
        <f>('Table 4 Asset Cashflows'!L82+'Table 4 Asset Cashflows'!M82)</f>
        <v>0</v>
      </c>
      <c r="K602" s="47">
        <f>('Table 4 Asset Cashflows'!P82+'Table 4 Asset Cashflows'!Q82)</f>
        <v>0</v>
      </c>
      <c r="L602" s="47">
        <f>('Table 4 Asset Cashflows'!T82+'Table 4 Asset Cashflows'!U82)</f>
        <v>0</v>
      </c>
      <c r="M602" s="47">
        <f>('Table 4 Asset Cashflows'!X82+'Table 4 Asset Cashflows'!Y82)</f>
        <v>0</v>
      </c>
      <c r="N602" s="47">
        <f>('Table 4 Asset Cashflows'!AB82+'Table 4 Asset Cashflows'!AC82)</f>
        <v>0</v>
      </c>
    </row>
    <row r="603" spans="1:14" x14ac:dyDescent="0.25">
      <c r="A603" s="39">
        <v>65</v>
      </c>
      <c r="B603" s="42">
        <f>(1+_xlfn.XLOOKUP(INT(($A603-1)/12)+1,'ZC Curve'!$B$8:$B$107,'ZC Curve'!U$8:U$107,,0))^(1/12)-1</f>
        <v>0</v>
      </c>
      <c r="C603" s="42" t="e">
        <f>(1+_xlfn.XLOOKUP(INT(($A603-1)/12)+1,'ZC Curve'!$B$8:$B$107,'ZC Curve'!V$8:V$107,,0))^(1/12)-1</f>
        <v>#DIV/0!</v>
      </c>
      <c r="D603" s="42" t="e">
        <f>(1+_xlfn.XLOOKUP(INT(($A603-1)/12)+1,'ZC Curve'!$B$8:$B$107,'ZC Curve'!W$8:W$107,,0))^(1/12)-1</f>
        <v>#DIV/0!</v>
      </c>
      <c r="E603" s="43">
        <f t="shared" si="18"/>
        <v>1</v>
      </c>
      <c r="F603" s="43" t="e">
        <f t="shared" si="19"/>
        <v>#DIV/0!</v>
      </c>
      <c r="G603" s="43" t="e">
        <f t="shared" si="20"/>
        <v>#DIV/0!</v>
      </c>
      <c r="H603" s="47">
        <f>('Table 4 Asset Cashflows'!D83+'Table 4 Asset Cashflows'!E83)</f>
        <v>0</v>
      </c>
      <c r="I603" s="47">
        <f>('Table 4 Asset Cashflows'!H83+'Table 4 Asset Cashflows'!I83)</f>
        <v>0</v>
      </c>
      <c r="J603" s="47">
        <f>('Table 4 Asset Cashflows'!L83+'Table 4 Asset Cashflows'!M83)</f>
        <v>0</v>
      </c>
      <c r="K603" s="47">
        <f>('Table 4 Asset Cashflows'!P83+'Table 4 Asset Cashflows'!Q83)</f>
        <v>0</v>
      </c>
      <c r="L603" s="47">
        <f>('Table 4 Asset Cashflows'!T83+'Table 4 Asset Cashflows'!U83)</f>
        <v>0</v>
      </c>
      <c r="M603" s="47">
        <f>('Table 4 Asset Cashflows'!X83+'Table 4 Asset Cashflows'!Y83)</f>
        <v>0</v>
      </c>
      <c r="N603" s="47">
        <f>('Table 4 Asset Cashflows'!AB83+'Table 4 Asset Cashflows'!AC83)</f>
        <v>0</v>
      </c>
    </row>
    <row r="604" spans="1:14" x14ac:dyDescent="0.25">
      <c r="A604" s="39">
        <v>66</v>
      </c>
      <c r="B604" s="42">
        <f>(1+_xlfn.XLOOKUP(INT(($A604-1)/12)+1,'ZC Curve'!$B$8:$B$107,'ZC Curve'!U$8:U$107,,0))^(1/12)-1</f>
        <v>0</v>
      </c>
      <c r="C604" s="42" t="e">
        <f>(1+_xlfn.XLOOKUP(INT(($A604-1)/12)+1,'ZC Curve'!$B$8:$B$107,'ZC Curve'!V$8:V$107,,0))^(1/12)-1</f>
        <v>#DIV/0!</v>
      </c>
      <c r="D604" s="42" t="e">
        <f>(1+_xlfn.XLOOKUP(INT(($A604-1)/12)+1,'ZC Curve'!$B$8:$B$107,'ZC Curve'!W$8:W$107,,0))^(1/12)-1</f>
        <v>#DIV/0!</v>
      </c>
      <c r="E604" s="43">
        <f t="shared" si="18"/>
        <v>1</v>
      </c>
      <c r="F604" s="43" t="e">
        <f t="shared" si="19"/>
        <v>#DIV/0!</v>
      </c>
      <c r="G604" s="43" t="e">
        <f t="shared" si="20"/>
        <v>#DIV/0!</v>
      </c>
      <c r="H604" s="47">
        <f>('Table 4 Asset Cashflows'!D84+'Table 4 Asset Cashflows'!E84)</f>
        <v>0</v>
      </c>
      <c r="I604" s="47">
        <f>('Table 4 Asset Cashflows'!H84+'Table 4 Asset Cashflows'!I84)</f>
        <v>0</v>
      </c>
      <c r="J604" s="47">
        <f>('Table 4 Asset Cashflows'!L84+'Table 4 Asset Cashflows'!M84)</f>
        <v>0</v>
      </c>
      <c r="K604" s="47">
        <f>('Table 4 Asset Cashflows'!P84+'Table 4 Asset Cashflows'!Q84)</f>
        <v>0</v>
      </c>
      <c r="L604" s="47">
        <f>('Table 4 Asset Cashflows'!T84+'Table 4 Asset Cashflows'!U84)</f>
        <v>0</v>
      </c>
      <c r="M604" s="47">
        <f>('Table 4 Asset Cashflows'!X84+'Table 4 Asset Cashflows'!Y84)</f>
        <v>0</v>
      </c>
      <c r="N604" s="47">
        <f>('Table 4 Asset Cashflows'!AB84+'Table 4 Asset Cashflows'!AC84)</f>
        <v>0</v>
      </c>
    </row>
    <row r="605" spans="1:14" x14ac:dyDescent="0.25">
      <c r="A605" s="39">
        <v>67</v>
      </c>
      <c r="B605" s="42">
        <f>(1+_xlfn.XLOOKUP(INT(($A605-1)/12)+1,'ZC Curve'!$B$8:$B$107,'ZC Curve'!U$8:U$107,,0))^(1/12)-1</f>
        <v>0</v>
      </c>
      <c r="C605" s="42" t="e">
        <f>(1+_xlfn.XLOOKUP(INT(($A605-1)/12)+1,'ZC Curve'!$B$8:$B$107,'ZC Curve'!V$8:V$107,,0))^(1/12)-1</f>
        <v>#DIV/0!</v>
      </c>
      <c r="D605" s="42" t="e">
        <f>(1+_xlfn.XLOOKUP(INT(($A605-1)/12)+1,'ZC Curve'!$B$8:$B$107,'ZC Curve'!W$8:W$107,,0))^(1/12)-1</f>
        <v>#DIV/0!</v>
      </c>
      <c r="E605" s="43">
        <f t="shared" si="18"/>
        <v>1</v>
      </c>
      <c r="F605" s="43" t="e">
        <f t="shared" si="19"/>
        <v>#DIV/0!</v>
      </c>
      <c r="G605" s="43" t="e">
        <f t="shared" si="20"/>
        <v>#DIV/0!</v>
      </c>
      <c r="H605" s="47">
        <f>('Table 4 Asset Cashflows'!D85+'Table 4 Asset Cashflows'!E85)</f>
        <v>0</v>
      </c>
      <c r="I605" s="47">
        <f>('Table 4 Asset Cashflows'!H85+'Table 4 Asset Cashflows'!I85)</f>
        <v>0</v>
      </c>
      <c r="J605" s="47">
        <f>('Table 4 Asset Cashflows'!L85+'Table 4 Asset Cashflows'!M85)</f>
        <v>0</v>
      </c>
      <c r="K605" s="47">
        <f>('Table 4 Asset Cashflows'!P85+'Table 4 Asset Cashflows'!Q85)</f>
        <v>0</v>
      </c>
      <c r="L605" s="47">
        <f>('Table 4 Asset Cashflows'!T85+'Table 4 Asset Cashflows'!U85)</f>
        <v>0</v>
      </c>
      <c r="M605" s="47">
        <f>('Table 4 Asset Cashflows'!X85+'Table 4 Asset Cashflows'!Y85)</f>
        <v>0</v>
      </c>
      <c r="N605" s="47">
        <f>('Table 4 Asset Cashflows'!AB85+'Table 4 Asset Cashflows'!AC85)</f>
        <v>0</v>
      </c>
    </row>
    <row r="606" spans="1:14" x14ac:dyDescent="0.25">
      <c r="A606" s="39">
        <v>68</v>
      </c>
      <c r="B606" s="42">
        <f>(1+_xlfn.XLOOKUP(INT(($A606-1)/12)+1,'ZC Curve'!$B$8:$B$107,'ZC Curve'!U$8:U$107,,0))^(1/12)-1</f>
        <v>0</v>
      </c>
      <c r="C606" s="42" t="e">
        <f>(1+_xlfn.XLOOKUP(INT(($A606-1)/12)+1,'ZC Curve'!$B$8:$B$107,'ZC Curve'!V$8:V$107,,0))^(1/12)-1</f>
        <v>#DIV/0!</v>
      </c>
      <c r="D606" s="42" t="e">
        <f>(1+_xlfn.XLOOKUP(INT(($A606-1)/12)+1,'ZC Curve'!$B$8:$B$107,'ZC Curve'!W$8:W$107,,0))^(1/12)-1</f>
        <v>#DIV/0!</v>
      </c>
      <c r="E606" s="43">
        <f t="shared" ref="E606:E669" si="21">E605/(1+B606)</f>
        <v>1</v>
      </c>
      <c r="F606" s="43" t="e">
        <f t="shared" ref="F606:F669" si="22">F605/(1+C606)</f>
        <v>#DIV/0!</v>
      </c>
      <c r="G606" s="43" t="e">
        <f t="shared" ref="G606:G669" si="23">G605/(1+D606)</f>
        <v>#DIV/0!</v>
      </c>
      <c r="H606" s="47">
        <f>('Table 4 Asset Cashflows'!D86+'Table 4 Asset Cashflows'!E86)</f>
        <v>0</v>
      </c>
      <c r="I606" s="47">
        <f>('Table 4 Asset Cashflows'!H86+'Table 4 Asset Cashflows'!I86)</f>
        <v>0</v>
      </c>
      <c r="J606" s="47">
        <f>('Table 4 Asset Cashflows'!L86+'Table 4 Asset Cashflows'!M86)</f>
        <v>0</v>
      </c>
      <c r="K606" s="47">
        <f>('Table 4 Asset Cashflows'!P86+'Table 4 Asset Cashflows'!Q86)</f>
        <v>0</v>
      </c>
      <c r="L606" s="47">
        <f>('Table 4 Asset Cashflows'!T86+'Table 4 Asset Cashflows'!U86)</f>
        <v>0</v>
      </c>
      <c r="M606" s="47">
        <f>('Table 4 Asset Cashflows'!X86+'Table 4 Asset Cashflows'!Y86)</f>
        <v>0</v>
      </c>
      <c r="N606" s="47">
        <f>('Table 4 Asset Cashflows'!AB86+'Table 4 Asset Cashflows'!AC86)</f>
        <v>0</v>
      </c>
    </row>
    <row r="607" spans="1:14" x14ac:dyDescent="0.25">
      <c r="A607" s="39">
        <v>69</v>
      </c>
      <c r="B607" s="42">
        <f>(1+_xlfn.XLOOKUP(INT(($A607-1)/12)+1,'ZC Curve'!$B$8:$B$107,'ZC Curve'!U$8:U$107,,0))^(1/12)-1</f>
        <v>0</v>
      </c>
      <c r="C607" s="42" t="e">
        <f>(1+_xlfn.XLOOKUP(INT(($A607-1)/12)+1,'ZC Curve'!$B$8:$B$107,'ZC Curve'!V$8:V$107,,0))^(1/12)-1</f>
        <v>#DIV/0!</v>
      </c>
      <c r="D607" s="42" t="e">
        <f>(1+_xlfn.XLOOKUP(INT(($A607-1)/12)+1,'ZC Curve'!$B$8:$B$107,'ZC Curve'!W$8:W$107,,0))^(1/12)-1</f>
        <v>#DIV/0!</v>
      </c>
      <c r="E607" s="43">
        <f t="shared" si="21"/>
        <v>1</v>
      </c>
      <c r="F607" s="43" t="e">
        <f t="shared" si="22"/>
        <v>#DIV/0!</v>
      </c>
      <c r="G607" s="43" t="e">
        <f t="shared" si="23"/>
        <v>#DIV/0!</v>
      </c>
      <c r="H607" s="47">
        <f>('Table 4 Asset Cashflows'!D87+'Table 4 Asset Cashflows'!E87)</f>
        <v>0</v>
      </c>
      <c r="I607" s="47">
        <f>('Table 4 Asset Cashflows'!H87+'Table 4 Asset Cashflows'!I87)</f>
        <v>0</v>
      </c>
      <c r="J607" s="47">
        <f>('Table 4 Asset Cashflows'!L87+'Table 4 Asset Cashflows'!M87)</f>
        <v>0</v>
      </c>
      <c r="K607" s="47">
        <f>('Table 4 Asset Cashflows'!P87+'Table 4 Asset Cashflows'!Q87)</f>
        <v>0</v>
      </c>
      <c r="L607" s="47">
        <f>('Table 4 Asset Cashflows'!T87+'Table 4 Asset Cashflows'!U87)</f>
        <v>0</v>
      </c>
      <c r="M607" s="47">
        <f>('Table 4 Asset Cashflows'!X87+'Table 4 Asset Cashflows'!Y87)</f>
        <v>0</v>
      </c>
      <c r="N607" s="47">
        <f>('Table 4 Asset Cashflows'!AB87+'Table 4 Asset Cashflows'!AC87)</f>
        <v>0</v>
      </c>
    </row>
    <row r="608" spans="1:14" x14ac:dyDescent="0.25">
      <c r="A608" s="39">
        <v>70</v>
      </c>
      <c r="B608" s="42">
        <f>(1+_xlfn.XLOOKUP(INT(($A608-1)/12)+1,'ZC Curve'!$B$8:$B$107,'ZC Curve'!U$8:U$107,,0))^(1/12)-1</f>
        <v>0</v>
      </c>
      <c r="C608" s="42" t="e">
        <f>(1+_xlfn.XLOOKUP(INT(($A608-1)/12)+1,'ZC Curve'!$B$8:$B$107,'ZC Curve'!V$8:V$107,,0))^(1/12)-1</f>
        <v>#DIV/0!</v>
      </c>
      <c r="D608" s="42" t="e">
        <f>(1+_xlfn.XLOOKUP(INT(($A608-1)/12)+1,'ZC Curve'!$B$8:$B$107,'ZC Curve'!W$8:W$107,,0))^(1/12)-1</f>
        <v>#DIV/0!</v>
      </c>
      <c r="E608" s="43">
        <f t="shared" si="21"/>
        <v>1</v>
      </c>
      <c r="F608" s="43" t="e">
        <f t="shared" si="22"/>
        <v>#DIV/0!</v>
      </c>
      <c r="G608" s="43" t="e">
        <f t="shared" si="23"/>
        <v>#DIV/0!</v>
      </c>
      <c r="H608" s="47">
        <f>('Table 4 Asset Cashflows'!D88+'Table 4 Asset Cashflows'!E88)</f>
        <v>0</v>
      </c>
      <c r="I608" s="47">
        <f>('Table 4 Asset Cashflows'!H88+'Table 4 Asset Cashflows'!I88)</f>
        <v>0</v>
      </c>
      <c r="J608" s="47">
        <f>('Table 4 Asset Cashflows'!L88+'Table 4 Asset Cashflows'!M88)</f>
        <v>0</v>
      </c>
      <c r="K608" s="47">
        <f>('Table 4 Asset Cashflows'!P88+'Table 4 Asset Cashflows'!Q88)</f>
        <v>0</v>
      </c>
      <c r="L608" s="47">
        <f>('Table 4 Asset Cashflows'!T88+'Table 4 Asset Cashflows'!U88)</f>
        <v>0</v>
      </c>
      <c r="M608" s="47">
        <f>('Table 4 Asset Cashflows'!X88+'Table 4 Asset Cashflows'!Y88)</f>
        <v>0</v>
      </c>
      <c r="N608" s="47">
        <f>('Table 4 Asset Cashflows'!AB88+'Table 4 Asset Cashflows'!AC88)</f>
        <v>0</v>
      </c>
    </row>
    <row r="609" spans="1:14" x14ac:dyDescent="0.25">
      <c r="A609" s="39">
        <v>71</v>
      </c>
      <c r="B609" s="42">
        <f>(1+_xlfn.XLOOKUP(INT(($A609-1)/12)+1,'ZC Curve'!$B$8:$B$107,'ZC Curve'!U$8:U$107,,0))^(1/12)-1</f>
        <v>0</v>
      </c>
      <c r="C609" s="42" t="e">
        <f>(1+_xlfn.XLOOKUP(INT(($A609-1)/12)+1,'ZC Curve'!$B$8:$B$107,'ZC Curve'!V$8:V$107,,0))^(1/12)-1</f>
        <v>#DIV/0!</v>
      </c>
      <c r="D609" s="42" t="e">
        <f>(1+_xlfn.XLOOKUP(INT(($A609-1)/12)+1,'ZC Curve'!$B$8:$B$107,'ZC Curve'!W$8:W$107,,0))^(1/12)-1</f>
        <v>#DIV/0!</v>
      </c>
      <c r="E609" s="43">
        <f t="shared" si="21"/>
        <v>1</v>
      </c>
      <c r="F609" s="43" t="e">
        <f t="shared" si="22"/>
        <v>#DIV/0!</v>
      </c>
      <c r="G609" s="43" t="e">
        <f t="shared" si="23"/>
        <v>#DIV/0!</v>
      </c>
      <c r="H609" s="47">
        <f>('Table 4 Asset Cashflows'!D89+'Table 4 Asset Cashflows'!E89)</f>
        <v>0</v>
      </c>
      <c r="I609" s="47">
        <f>('Table 4 Asset Cashflows'!H89+'Table 4 Asset Cashflows'!I89)</f>
        <v>0</v>
      </c>
      <c r="J609" s="47">
        <f>('Table 4 Asset Cashflows'!L89+'Table 4 Asset Cashflows'!M89)</f>
        <v>0</v>
      </c>
      <c r="K609" s="47">
        <f>('Table 4 Asset Cashflows'!P89+'Table 4 Asset Cashflows'!Q89)</f>
        <v>0</v>
      </c>
      <c r="L609" s="47">
        <f>('Table 4 Asset Cashflows'!T89+'Table 4 Asset Cashflows'!U89)</f>
        <v>0</v>
      </c>
      <c r="M609" s="47">
        <f>('Table 4 Asset Cashflows'!X89+'Table 4 Asset Cashflows'!Y89)</f>
        <v>0</v>
      </c>
      <c r="N609" s="47">
        <f>('Table 4 Asset Cashflows'!AB89+'Table 4 Asset Cashflows'!AC89)</f>
        <v>0</v>
      </c>
    </row>
    <row r="610" spans="1:14" x14ac:dyDescent="0.25">
      <c r="A610" s="39">
        <v>72</v>
      </c>
      <c r="B610" s="42">
        <f>(1+_xlfn.XLOOKUP(INT(($A610-1)/12)+1,'ZC Curve'!$B$8:$B$107,'ZC Curve'!U$8:U$107,,0))^(1/12)-1</f>
        <v>0</v>
      </c>
      <c r="C610" s="42" t="e">
        <f>(1+_xlfn.XLOOKUP(INT(($A610-1)/12)+1,'ZC Curve'!$B$8:$B$107,'ZC Curve'!V$8:V$107,,0))^(1/12)-1</f>
        <v>#DIV/0!</v>
      </c>
      <c r="D610" s="42" t="e">
        <f>(1+_xlfn.XLOOKUP(INT(($A610-1)/12)+1,'ZC Curve'!$B$8:$B$107,'ZC Curve'!W$8:W$107,,0))^(1/12)-1</f>
        <v>#DIV/0!</v>
      </c>
      <c r="E610" s="43">
        <f t="shared" si="21"/>
        <v>1</v>
      </c>
      <c r="F610" s="43" t="e">
        <f t="shared" si="22"/>
        <v>#DIV/0!</v>
      </c>
      <c r="G610" s="43" t="e">
        <f t="shared" si="23"/>
        <v>#DIV/0!</v>
      </c>
      <c r="H610" s="47">
        <f>('Table 4 Asset Cashflows'!D90+'Table 4 Asset Cashflows'!E90)</f>
        <v>0</v>
      </c>
      <c r="I610" s="47">
        <f>('Table 4 Asset Cashflows'!H90+'Table 4 Asset Cashflows'!I90)</f>
        <v>0</v>
      </c>
      <c r="J610" s="47">
        <f>('Table 4 Asset Cashflows'!L90+'Table 4 Asset Cashflows'!M90)</f>
        <v>0</v>
      </c>
      <c r="K610" s="47">
        <f>('Table 4 Asset Cashflows'!P90+'Table 4 Asset Cashflows'!Q90)</f>
        <v>0</v>
      </c>
      <c r="L610" s="47">
        <f>('Table 4 Asset Cashflows'!T90+'Table 4 Asset Cashflows'!U90)</f>
        <v>0</v>
      </c>
      <c r="M610" s="47">
        <f>('Table 4 Asset Cashflows'!X90+'Table 4 Asset Cashflows'!Y90)</f>
        <v>0</v>
      </c>
      <c r="N610" s="47">
        <f>('Table 4 Asset Cashflows'!AB90+'Table 4 Asset Cashflows'!AC90)</f>
        <v>0</v>
      </c>
    </row>
    <row r="611" spans="1:14" x14ac:dyDescent="0.25">
      <c r="A611" s="39">
        <v>73</v>
      </c>
      <c r="B611" s="42">
        <f>(1+_xlfn.XLOOKUP(INT(($A611-1)/12)+1,'ZC Curve'!$B$8:$B$107,'ZC Curve'!U$8:U$107,,0))^(1/12)-1</f>
        <v>0</v>
      </c>
      <c r="C611" s="42" t="e">
        <f>(1+_xlfn.XLOOKUP(INT(($A611-1)/12)+1,'ZC Curve'!$B$8:$B$107,'ZC Curve'!V$8:V$107,,0))^(1/12)-1</f>
        <v>#DIV/0!</v>
      </c>
      <c r="D611" s="42" t="e">
        <f>(1+_xlfn.XLOOKUP(INT(($A611-1)/12)+1,'ZC Curve'!$B$8:$B$107,'ZC Curve'!W$8:W$107,,0))^(1/12)-1</f>
        <v>#DIV/0!</v>
      </c>
      <c r="E611" s="43">
        <f t="shared" si="21"/>
        <v>1</v>
      </c>
      <c r="F611" s="43" t="e">
        <f t="shared" si="22"/>
        <v>#DIV/0!</v>
      </c>
      <c r="G611" s="43" t="e">
        <f t="shared" si="23"/>
        <v>#DIV/0!</v>
      </c>
      <c r="H611" s="47">
        <f>('Table 4 Asset Cashflows'!D91+'Table 4 Asset Cashflows'!E91)</f>
        <v>0</v>
      </c>
      <c r="I611" s="47">
        <f>('Table 4 Asset Cashflows'!H91+'Table 4 Asset Cashflows'!I91)</f>
        <v>0</v>
      </c>
      <c r="J611" s="47">
        <f>('Table 4 Asset Cashflows'!L91+'Table 4 Asset Cashflows'!M91)</f>
        <v>0</v>
      </c>
      <c r="K611" s="47">
        <f>('Table 4 Asset Cashflows'!P91+'Table 4 Asset Cashflows'!Q91)</f>
        <v>0</v>
      </c>
      <c r="L611" s="47">
        <f>('Table 4 Asset Cashflows'!T91+'Table 4 Asset Cashflows'!U91)</f>
        <v>0</v>
      </c>
      <c r="M611" s="47">
        <f>('Table 4 Asset Cashflows'!X91+'Table 4 Asset Cashflows'!Y91)</f>
        <v>0</v>
      </c>
      <c r="N611" s="47">
        <f>('Table 4 Asset Cashflows'!AB91+'Table 4 Asset Cashflows'!AC91)</f>
        <v>0</v>
      </c>
    </row>
    <row r="612" spans="1:14" x14ac:dyDescent="0.25">
      <c r="A612" s="39">
        <v>74</v>
      </c>
      <c r="B612" s="42">
        <f>(1+_xlfn.XLOOKUP(INT(($A612-1)/12)+1,'ZC Curve'!$B$8:$B$107,'ZC Curve'!U$8:U$107,,0))^(1/12)-1</f>
        <v>0</v>
      </c>
      <c r="C612" s="42" t="e">
        <f>(1+_xlfn.XLOOKUP(INT(($A612-1)/12)+1,'ZC Curve'!$B$8:$B$107,'ZC Curve'!V$8:V$107,,0))^(1/12)-1</f>
        <v>#DIV/0!</v>
      </c>
      <c r="D612" s="42" t="e">
        <f>(1+_xlfn.XLOOKUP(INT(($A612-1)/12)+1,'ZC Curve'!$B$8:$B$107,'ZC Curve'!W$8:W$107,,0))^(1/12)-1</f>
        <v>#DIV/0!</v>
      </c>
      <c r="E612" s="43">
        <f t="shared" si="21"/>
        <v>1</v>
      </c>
      <c r="F612" s="43" t="e">
        <f t="shared" si="22"/>
        <v>#DIV/0!</v>
      </c>
      <c r="G612" s="43" t="e">
        <f t="shared" si="23"/>
        <v>#DIV/0!</v>
      </c>
      <c r="H612" s="47">
        <f>('Table 4 Asset Cashflows'!D92+'Table 4 Asset Cashflows'!E92)</f>
        <v>0</v>
      </c>
      <c r="I612" s="47">
        <f>('Table 4 Asset Cashflows'!H92+'Table 4 Asset Cashflows'!I92)</f>
        <v>0</v>
      </c>
      <c r="J612" s="47">
        <f>('Table 4 Asset Cashflows'!L92+'Table 4 Asset Cashflows'!M92)</f>
        <v>0</v>
      </c>
      <c r="K612" s="47">
        <f>('Table 4 Asset Cashflows'!P92+'Table 4 Asset Cashflows'!Q92)</f>
        <v>0</v>
      </c>
      <c r="L612" s="47">
        <f>('Table 4 Asset Cashflows'!T92+'Table 4 Asset Cashflows'!U92)</f>
        <v>0</v>
      </c>
      <c r="M612" s="47">
        <f>('Table 4 Asset Cashflows'!X92+'Table 4 Asset Cashflows'!Y92)</f>
        <v>0</v>
      </c>
      <c r="N612" s="47">
        <f>('Table 4 Asset Cashflows'!AB92+'Table 4 Asset Cashflows'!AC92)</f>
        <v>0</v>
      </c>
    </row>
    <row r="613" spans="1:14" x14ac:dyDescent="0.25">
      <c r="A613" s="39">
        <v>75</v>
      </c>
      <c r="B613" s="42">
        <f>(1+_xlfn.XLOOKUP(INT(($A613-1)/12)+1,'ZC Curve'!$B$8:$B$107,'ZC Curve'!U$8:U$107,,0))^(1/12)-1</f>
        <v>0</v>
      </c>
      <c r="C613" s="42" t="e">
        <f>(1+_xlfn.XLOOKUP(INT(($A613-1)/12)+1,'ZC Curve'!$B$8:$B$107,'ZC Curve'!V$8:V$107,,0))^(1/12)-1</f>
        <v>#DIV/0!</v>
      </c>
      <c r="D613" s="42" t="e">
        <f>(1+_xlfn.XLOOKUP(INT(($A613-1)/12)+1,'ZC Curve'!$B$8:$B$107,'ZC Curve'!W$8:W$107,,0))^(1/12)-1</f>
        <v>#DIV/0!</v>
      </c>
      <c r="E613" s="43">
        <f t="shared" si="21"/>
        <v>1</v>
      </c>
      <c r="F613" s="43" t="e">
        <f t="shared" si="22"/>
        <v>#DIV/0!</v>
      </c>
      <c r="G613" s="43" t="e">
        <f t="shared" si="23"/>
        <v>#DIV/0!</v>
      </c>
      <c r="H613" s="47">
        <f>('Table 4 Asset Cashflows'!D93+'Table 4 Asset Cashflows'!E93)</f>
        <v>0</v>
      </c>
      <c r="I613" s="47">
        <f>('Table 4 Asset Cashflows'!H93+'Table 4 Asset Cashflows'!I93)</f>
        <v>0</v>
      </c>
      <c r="J613" s="47">
        <f>('Table 4 Asset Cashflows'!L93+'Table 4 Asset Cashflows'!M93)</f>
        <v>0</v>
      </c>
      <c r="K613" s="47">
        <f>('Table 4 Asset Cashflows'!P93+'Table 4 Asset Cashflows'!Q93)</f>
        <v>0</v>
      </c>
      <c r="L613" s="47">
        <f>('Table 4 Asset Cashflows'!T93+'Table 4 Asset Cashflows'!U93)</f>
        <v>0</v>
      </c>
      <c r="M613" s="47">
        <f>('Table 4 Asset Cashflows'!X93+'Table 4 Asset Cashflows'!Y93)</f>
        <v>0</v>
      </c>
      <c r="N613" s="47">
        <f>('Table 4 Asset Cashflows'!AB93+'Table 4 Asset Cashflows'!AC93)</f>
        <v>0</v>
      </c>
    </row>
    <row r="614" spans="1:14" x14ac:dyDescent="0.25">
      <c r="A614" s="39">
        <v>76</v>
      </c>
      <c r="B614" s="42">
        <f>(1+_xlfn.XLOOKUP(INT(($A614-1)/12)+1,'ZC Curve'!$B$8:$B$107,'ZC Curve'!U$8:U$107,,0))^(1/12)-1</f>
        <v>0</v>
      </c>
      <c r="C614" s="42" t="e">
        <f>(1+_xlfn.XLOOKUP(INT(($A614-1)/12)+1,'ZC Curve'!$B$8:$B$107,'ZC Curve'!V$8:V$107,,0))^(1/12)-1</f>
        <v>#DIV/0!</v>
      </c>
      <c r="D614" s="42" t="e">
        <f>(1+_xlfn.XLOOKUP(INT(($A614-1)/12)+1,'ZC Curve'!$B$8:$B$107,'ZC Curve'!W$8:W$107,,0))^(1/12)-1</f>
        <v>#DIV/0!</v>
      </c>
      <c r="E614" s="43">
        <f t="shared" si="21"/>
        <v>1</v>
      </c>
      <c r="F614" s="43" t="e">
        <f t="shared" si="22"/>
        <v>#DIV/0!</v>
      </c>
      <c r="G614" s="43" t="e">
        <f t="shared" si="23"/>
        <v>#DIV/0!</v>
      </c>
      <c r="H614" s="47">
        <f>('Table 4 Asset Cashflows'!D94+'Table 4 Asset Cashflows'!E94)</f>
        <v>0</v>
      </c>
      <c r="I614" s="47">
        <f>('Table 4 Asset Cashflows'!H94+'Table 4 Asset Cashflows'!I94)</f>
        <v>0</v>
      </c>
      <c r="J614" s="47">
        <f>('Table 4 Asset Cashflows'!L94+'Table 4 Asset Cashflows'!M94)</f>
        <v>0</v>
      </c>
      <c r="K614" s="47">
        <f>('Table 4 Asset Cashflows'!P94+'Table 4 Asset Cashflows'!Q94)</f>
        <v>0</v>
      </c>
      <c r="L614" s="47">
        <f>('Table 4 Asset Cashflows'!T94+'Table 4 Asset Cashflows'!U94)</f>
        <v>0</v>
      </c>
      <c r="M614" s="47">
        <f>('Table 4 Asset Cashflows'!X94+'Table 4 Asset Cashflows'!Y94)</f>
        <v>0</v>
      </c>
      <c r="N614" s="47">
        <f>('Table 4 Asset Cashflows'!AB94+'Table 4 Asset Cashflows'!AC94)</f>
        <v>0</v>
      </c>
    </row>
    <row r="615" spans="1:14" x14ac:dyDescent="0.25">
      <c r="A615" s="39">
        <v>77</v>
      </c>
      <c r="B615" s="42">
        <f>(1+_xlfn.XLOOKUP(INT(($A615-1)/12)+1,'ZC Curve'!$B$8:$B$107,'ZC Curve'!U$8:U$107,,0))^(1/12)-1</f>
        <v>0</v>
      </c>
      <c r="C615" s="42" t="e">
        <f>(1+_xlfn.XLOOKUP(INT(($A615-1)/12)+1,'ZC Curve'!$B$8:$B$107,'ZC Curve'!V$8:V$107,,0))^(1/12)-1</f>
        <v>#DIV/0!</v>
      </c>
      <c r="D615" s="42" t="e">
        <f>(1+_xlfn.XLOOKUP(INT(($A615-1)/12)+1,'ZC Curve'!$B$8:$B$107,'ZC Curve'!W$8:W$107,,0))^(1/12)-1</f>
        <v>#DIV/0!</v>
      </c>
      <c r="E615" s="43">
        <f t="shared" si="21"/>
        <v>1</v>
      </c>
      <c r="F615" s="43" t="e">
        <f t="shared" si="22"/>
        <v>#DIV/0!</v>
      </c>
      <c r="G615" s="43" t="e">
        <f t="shared" si="23"/>
        <v>#DIV/0!</v>
      </c>
      <c r="H615" s="47">
        <f>('Table 4 Asset Cashflows'!D95+'Table 4 Asset Cashflows'!E95)</f>
        <v>0</v>
      </c>
      <c r="I615" s="47">
        <f>('Table 4 Asset Cashflows'!H95+'Table 4 Asset Cashflows'!I95)</f>
        <v>0</v>
      </c>
      <c r="J615" s="47">
        <f>('Table 4 Asset Cashflows'!L95+'Table 4 Asset Cashflows'!M95)</f>
        <v>0</v>
      </c>
      <c r="K615" s="47">
        <f>('Table 4 Asset Cashflows'!P95+'Table 4 Asset Cashflows'!Q95)</f>
        <v>0</v>
      </c>
      <c r="L615" s="47">
        <f>('Table 4 Asset Cashflows'!T95+'Table 4 Asset Cashflows'!U95)</f>
        <v>0</v>
      </c>
      <c r="M615" s="47">
        <f>('Table 4 Asset Cashflows'!X95+'Table 4 Asset Cashflows'!Y95)</f>
        <v>0</v>
      </c>
      <c r="N615" s="47">
        <f>('Table 4 Asset Cashflows'!AB95+'Table 4 Asset Cashflows'!AC95)</f>
        <v>0</v>
      </c>
    </row>
    <row r="616" spans="1:14" x14ac:dyDescent="0.25">
      <c r="A616" s="39">
        <v>78</v>
      </c>
      <c r="B616" s="42">
        <f>(1+_xlfn.XLOOKUP(INT(($A616-1)/12)+1,'ZC Curve'!$B$8:$B$107,'ZC Curve'!U$8:U$107,,0))^(1/12)-1</f>
        <v>0</v>
      </c>
      <c r="C616" s="42" t="e">
        <f>(1+_xlfn.XLOOKUP(INT(($A616-1)/12)+1,'ZC Curve'!$B$8:$B$107,'ZC Curve'!V$8:V$107,,0))^(1/12)-1</f>
        <v>#DIV/0!</v>
      </c>
      <c r="D616" s="42" t="e">
        <f>(1+_xlfn.XLOOKUP(INT(($A616-1)/12)+1,'ZC Curve'!$B$8:$B$107,'ZC Curve'!W$8:W$107,,0))^(1/12)-1</f>
        <v>#DIV/0!</v>
      </c>
      <c r="E616" s="43">
        <f t="shared" si="21"/>
        <v>1</v>
      </c>
      <c r="F616" s="43" t="e">
        <f t="shared" si="22"/>
        <v>#DIV/0!</v>
      </c>
      <c r="G616" s="43" t="e">
        <f t="shared" si="23"/>
        <v>#DIV/0!</v>
      </c>
      <c r="H616" s="47">
        <f>('Table 4 Asset Cashflows'!D96+'Table 4 Asset Cashflows'!E96)</f>
        <v>0</v>
      </c>
      <c r="I616" s="47">
        <f>('Table 4 Asset Cashflows'!H96+'Table 4 Asset Cashflows'!I96)</f>
        <v>0</v>
      </c>
      <c r="J616" s="47">
        <f>('Table 4 Asset Cashflows'!L96+'Table 4 Asset Cashflows'!M96)</f>
        <v>0</v>
      </c>
      <c r="K616" s="47">
        <f>('Table 4 Asset Cashflows'!P96+'Table 4 Asset Cashflows'!Q96)</f>
        <v>0</v>
      </c>
      <c r="L616" s="47">
        <f>('Table 4 Asset Cashflows'!T96+'Table 4 Asset Cashflows'!U96)</f>
        <v>0</v>
      </c>
      <c r="M616" s="47">
        <f>('Table 4 Asset Cashflows'!X96+'Table 4 Asset Cashflows'!Y96)</f>
        <v>0</v>
      </c>
      <c r="N616" s="47">
        <f>('Table 4 Asset Cashflows'!AB96+'Table 4 Asset Cashflows'!AC96)</f>
        <v>0</v>
      </c>
    </row>
    <row r="617" spans="1:14" x14ac:dyDescent="0.25">
      <c r="A617" s="39">
        <v>79</v>
      </c>
      <c r="B617" s="42">
        <f>(1+_xlfn.XLOOKUP(INT(($A617-1)/12)+1,'ZC Curve'!$B$8:$B$107,'ZC Curve'!U$8:U$107,,0))^(1/12)-1</f>
        <v>0</v>
      </c>
      <c r="C617" s="42" t="e">
        <f>(1+_xlfn.XLOOKUP(INT(($A617-1)/12)+1,'ZC Curve'!$B$8:$B$107,'ZC Curve'!V$8:V$107,,0))^(1/12)-1</f>
        <v>#DIV/0!</v>
      </c>
      <c r="D617" s="42" t="e">
        <f>(1+_xlfn.XLOOKUP(INT(($A617-1)/12)+1,'ZC Curve'!$B$8:$B$107,'ZC Curve'!W$8:W$107,,0))^(1/12)-1</f>
        <v>#DIV/0!</v>
      </c>
      <c r="E617" s="43">
        <f t="shared" si="21"/>
        <v>1</v>
      </c>
      <c r="F617" s="43" t="e">
        <f t="shared" si="22"/>
        <v>#DIV/0!</v>
      </c>
      <c r="G617" s="43" t="e">
        <f t="shared" si="23"/>
        <v>#DIV/0!</v>
      </c>
      <c r="H617" s="47">
        <f>('Table 4 Asset Cashflows'!D97+'Table 4 Asset Cashflows'!E97)</f>
        <v>0</v>
      </c>
      <c r="I617" s="47">
        <f>('Table 4 Asset Cashflows'!H97+'Table 4 Asset Cashflows'!I97)</f>
        <v>0</v>
      </c>
      <c r="J617" s="47">
        <f>('Table 4 Asset Cashflows'!L97+'Table 4 Asset Cashflows'!M97)</f>
        <v>0</v>
      </c>
      <c r="K617" s="47">
        <f>('Table 4 Asset Cashflows'!P97+'Table 4 Asset Cashflows'!Q97)</f>
        <v>0</v>
      </c>
      <c r="L617" s="47">
        <f>('Table 4 Asset Cashflows'!T97+'Table 4 Asset Cashflows'!U97)</f>
        <v>0</v>
      </c>
      <c r="M617" s="47">
        <f>('Table 4 Asset Cashflows'!X97+'Table 4 Asset Cashflows'!Y97)</f>
        <v>0</v>
      </c>
      <c r="N617" s="47">
        <f>('Table 4 Asset Cashflows'!AB97+'Table 4 Asset Cashflows'!AC97)</f>
        <v>0</v>
      </c>
    </row>
    <row r="618" spans="1:14" x14ac:dyDescent="0.25">
      <c r="A618" s="39">
        <v>80</v>
      </c>
      <c r="B618" s="42">
        <f>(1+_xlfn.XLOOKUP(INT(($A618-1)/12)+1,'ZC Curve'!$B$8:$B$107,'ZC Curve'!U$8:U$107,,0))^(1/12)-1</f>
        <v>0</v>
      </c>
      <c r="C618" s="42" t="e">
        <f>(1+_xlfn.XLOOKUP(INT(($A618-1)/12)+1,'ZC Curve'!$B$8:$B$107,'ZC Curve'!V$8:V$107,,0))^(1/12)-1</f>
        <v>#DIV/0!</v>
      </c>
      <c r="D618" s="42" t="e">
        <f>(1+_xlfn.XLOOKUP(INT(($A618-1)/12)+1,'ZC Curve'!$B$8:$B$107,'ZC Curve'!W$8:W$107,,0))^(1/12)-1</f>
        <v>#DIV/0!</v>
      </c>
      <c r="E618" s="43">
        <f t="shared" si="21"/>
        <v>1</v>
      </c>
      <c r="F618" s="43" t="e">
        <f t="shared" si="22"/>
        <v>#DIV/0!</v>
      </c>
      <c r="G618" s="43" t="e">
        <f t="shared" si="23"/>
        <v>#DIV/0!</v>
      </c>
      <c r="H618" s="47">
        <f>('Table 4 Asset Cashflows'!D98+'Table 4 Asset Cashflows'!E98)</f>
        <v>0</v>
      </c>
      <c r="I618" s="47">
        <f>('Table 4 Asset Cashflows'!H98+'Table 4 Asset Cashflows'!I98)</f>
        <v>0</v>
      </c>
      <c r="J618" s="47">
        <f>('Table 4 Asset Cashflows'!L98+'Table 4 Asset Cashflows'!M98)</f>
        <v>0</v>
      </c>
      <c r="K618" s="47">
        <f>('Table 4 Asset Cashflows'!P98+'Table 4 Asset Cashflows'!Q98)</f>
        <v>0</v>
      </c>
      <c r="L618" s="47">
        <f>('Table 4 Asset Cashflows'!T98+'Table 4 Asset Cashflows'!U98)</f>
        <v>0</v>
      </c>
      <c r="M618" s="47">
        <f>('Table 4 Asset Cashflows'!X98+'Table 4 Asset Cashflows'!Y98)</f>
        <v>0</v>
      </c>
      <c r="N618" s="47">
        <f>('Table 4 Asset Cashflows'!AB98+'Table 4 Asset Cashflows'!AC98)</f>
        <v>0</v>
      </c>
    </row>
    <row r="619" spans="1:14" x14ac:dyDescent="0.25">
      <c r="A619" s="39">
        <v>81</v>
      </c>
      <c r="B619" s="42">
        <f>(1+_xlfn.XLOOKUP(INT(($A619-1)/12)+1,'ZC Curve'!$B$8:$B$107,'ZC Curve'!U$8:U$107,,0))^(1/12)-1</f>
        <v>0</v>
      </c>
      <c r="C619" s="42" t="e">
        <f>(1+_xlfn.XLOOKUP(INT(($A619-1)/12)+1,'ZC Curve'!$B$8:$B$107,'ZC Curve'!V$8:V$107,,0))^(1/12)-1</f>
        <v>#DIV/0!</v>
      </c>
      <c r="D619" s="42" t="e">
        <f>(1+_xlfn.XLOOKUP(INT(($A619-1)/12)+1,'ZC Curve'!$B$8:$B$107,'ZC Curve'!W$8:W$107,,0))^(1/12)-1</f>
        <v>#DIV/0!</v>
      </c>
      <c r="E619" s="43">
        <f t="shared" si="21"/>
        <v>1</v>
      </c>
      <c r="F619" s="43" t="e">
        <f t="shared" si="22"/>
        <v>#DIV/0!</v>
      </c>
      <c r="G619" s="43" t="e">
        <f t="shared" si="23"/>
        <v>#DIV/0!</v>
      </c>
      <c r="H619" s="47">
        <f>('Table 4 Asset Cashflows'!D99+'Table 4 Asset Cashflows'!E99)</f>
        <v>0</v>
      </c>
      <c r="I619" s="47">
        <f>('Table 4 Asset Cashflows'!H99+'Table 4 Asset Cashflows'!I99)</f>
        <v>0</v>
      </c>
      <c r="J619" s="47">
        <f>('Table 4 Asset Cashflows'!L99+'Table 4 Asset Cashflows'!M99)</f>
        <v>0</v>
      </c>
      <c r="K619" s="47">
        <f>('Table 4 Asset Cashflows'!P99+'Table 4 Asset Cashflows'!Q99)</f>
        <v>0</v>
      </c>
      <c r="L619" s="47">
        <f>('Table 4 Asset Cashflows'!T99+'Table 4 Asset Cashflows'!U99)</f>
        <v>0</v>
      </c>
      <c r="M619" s="47">
        <f>('Table 4 Asset Cashflows'!X99+'Table 4 Asset Cashflows'!Y99)</f>
        <v>0</v>
      </c>
      <c r="N619" s="47">
        <f>('Table 4 Asset Cashflows'!AB99+'Table 4 Asset Cashflows'!AC99)</f>
        <v>0</v>
      </c>
    </row>
    <row r="620" spans="1:14" x14ac:dyDescent="0.25">
      <c r="A620" s="39">
        <v>82</v>
      </c>
      <c r="B620" s="42">
        <f>(1+_xlfn.XLOOKUP(INT(($A620-1)/12)+1,'ZC Curve'!$B$8:$B$107,'ZC Curve'!U$8:U$107,,0))^(1/12)-1</f>
        <v>0</v>
      </c>
      <c r="C620" s="42" t="e">
        <f>(1+_xlfn.XLOOKUP(INT(($A620-1)/12)+1,'ZC Curve'!$B$8:$B$107,'ZC Curve'!V$8:V$107,,0))^(1/12)-1</f>
        <v>#DIV/0!</v>
      </c>
      <c r="D620" s="42" t="e">
        <f>(1+_xlfn.XLOOKUP(INT(($A620-1)/12)+1,'ZC Curve'!$B$8:$B$107,'ZC Curve'!W$8:W$107,,0))^(1/12)-1</f>
        <v>#DIV/0!</v>
      </c>
      <c r="E620" s="43">
        <f t="shared" si="21"/>
        <v>1</v>
      </c>
      <c r="F620" s="43" t="e">
        <f t="shared" si="22"/>
        <v>#DIV/0!</v>
      </c>
      <c r="G620" s="43" t="e">
        <f t="shared" si="23"/>
        <v>#DIV/0!</v>
      </c>
      <c r="H620" s="47">
        <f>('Table 4 Asset Cashflows'!D100+'Table 4 Asset Cashflows'!E100)</f>
        <v>0</v>
      </c>
      <c r="I620" s="47">
        <f>('Table 4 Asset Cashflows'!H100+'Table 4 Asset Cashflows'!I100)</f>
        <v>0</v>
      </c>
      <c r="J620" s="47">
        <f>('Table 4 Asset Cashflows'!L100+'Table 4 Asset Cashflows'!M100)</f>
        <v>0</v>
      </c>
      <c r="K620" s="47">
        <f>('Table 4 Asset Cashflows'!P100+'Table 4 Asset Cashflows'!Q100)</f>
        <v>0</v>
      </c>
      <c r="L620" s="47">
        <f>('Table 4 Asset Cashflows'!T100+'Table 4 Asset Cashflows'!U100)</f>
        <v>0</v>
      </c>
      <c r="M620" s="47">
        <f>('Table 4 Asset Cashflows'!X100+'Table 4 Asset Cashflows'!Y100)</f>
        <v>0</v>
      </c>
      <c r="N620" s="47">
        <f>('Table 4 Asset Cashflows'!AB100+'Table 4 Asset Cashflows'!AC100)</f>
        <v>0</v>
      </c>
    </row>
    <row r="621" spans="1:14" x14ac:dyDescent="0.25">
      <c r="A621" s="39">
        <v>83</v>
      </c>
      <c r="B621" s="42">
        <f>(1+_xlfn.XLOOKUP(INT(($A621-1)/12)+1,'ZC Curve'!$B$8:$B$107,'ZC Curve'!U$8:U$107,,0))^(1/12)-1</f>
        <v>0</v>
      </c>
      <c r="C621" s="42" t="e">
        <f>(1+_xlfn.XLOOKUP(INT(($A621-1)/12)+1,'ZC Curve'!$B$8:$B$107,'ZC Curve'!V$8:V$107,,0))^(1/12)-1</f>
        <v>#DIV/0!</v>
      </c>
      <c r="D621" s="42" t="e">
        <f>(1+_xlfn.XLOOKUP(INT(($A621-1)/12)+1,'ZC Curve'!$B$8:$B$107,'ZC Curve'!W$8:W$107,,0))^(1/12)-1</f>
        <v>#DIV/0!</v>
      </c>
      <c r="E621" s="43">
        <f t="shared" si="21"/>
        <v>1</v>
      </c>
      <c r="F621" s="43" t="e">
        <f t="shared" si="22"/>
        <v>#DIV/0!</v>
      </c>
      <c r="G621" s="43" t="e">
        <f t="shared" si="23"/>
        <v>#DIV/0!</v>
      </c>
      <c r="H621" s="47">
        <f>('Table 4 Asset Cashflows'!D101+'Table 4 Asset Cashflows'!E101)</f>
        <v>0</v>
      </c>
      <c r="I621" s="47">
        <f>('Table 4 Asset Cashflows'!H101+'Table 4 Asset Cashflows'!I101)</f>
        <v>0</v>
      </c>
      <c r="J621" s="47">
        <f>('Table 4 Asset Cashflows'!L101+'Table 4 Asset Cashflows'!M101)</f>
        <v>0</v>
      </c>
      <c r="K621" s="47">
        <f>('Table 4 Asset Cashflows'!P101+'Table 4 Asset Cashflows'!Q101)</f>
        <v>0</v>
      </c>
      <c r="L621" s="47">
        <f>('Table 4 Asset Cashflows'!T101+'Table 4 Asset Cashflows'!U101)</f>
        <v>0</v>
      </c>
      <c r="M621" s="47">
        <f>('Table 4 Asset Cashflows'!X101+'Table 4 Asset Cashflows'!Y101)</f>
        <v>0</v>
      </c>
      <c r="N621" s="47">
        <f>('Table 4 Asset Cashflows'!AB101+'Table 4 Asset Cashflows'!AC101)</f>
        <v>0</v>
      </c>
    </row>
    <row r="622" spans="1:14" x14ac:dyDescent="0.25">
      <c r="A622" s="39">
        <v>84</v>
      </c>
      <c r="B622" s="42">
        <f>(1+_xlfn.XLOOKUP(INT(($A622-1)/12)+1,'ZC Curve'!$B$8:$B$107,'ZC Curve'!U$8:U$107,,0))^(1/12)-1</f>
        <v>0</v>
      </c>
      <c r="C622" s="42" t="e">
        <f>(1+_xlfn.XLOOKUP(INT(($A622-1)/12)+1,'ZC Curve'!$B$8:$B$107,'ZC Curve'!V$8:V$107,,0))^(1/12)-1</f>
        <v>#DIV/0!</v>
      </c>
      <c r="D622" s="42" t="e">
        <f>(1+_xlfn.XLOOKUP(INT(($A622-1)/12)+1,'ZC Curve'!$B$8:$B$107,'ZC Curve'!W$8:W$107,,0))^(1/12)-1</f>
        <v>#DIV/0!</v>
      </c>
      <c r="E622" s="43">
        <f t="shared" si="21"/>
        <v>1</v>
      </c>
      <c r="F622" s="43" t="e">
        <f t="shared" si="22"/>
        <v>#DIV/0!</v>
      </c>
      <c r="G622" s="43" t="e">
        <f t="shared" si="23"/>
        <v>#DIV/0!</v>
      </c>
      <c r="H622" s="47">
        <f>('Table 4 Asset Cashflows'!D102+'Table 4 Asset Cashflows'!E102)</f>
        <v>0</v>
      </c>
      <c r="I622" s="47">
        <f>('Table 4 Asset Cashflows'!H102+'Table 4 Asset Cashflows'!I102)</f>
        <v>0</v>
      </c>
      <c r="J622" s="47">
        <f>('Table 4 Asset Cashflows'!L102+'Table 4 Asset Cashflows'!M102)</f>
        <v>0</v>
      </c>
      <c r="K622" s="47">
        <f>('Table 4 Asset Cashflows'!P102+'Table 4 Asset Cashflows'!Q102)</f>
        <v>0</v>
      </c>
      <c r="L622" s="47">
        <f>('Table 4 Asset Cashflows'!T102+'Table 4 Asset Cashflows'!U102)</f>
        <v>0</v>
      </c>
      <c r="M622" s="47">
        <f>('Table 4 Asset Cashflows'!X102+'Table 4 Asset Cashflows'!Y102)</f>
        <v>0</v>
      </c>
      <c r="N622" s="47">
        <f>('Table 4 Asset Cashflows'!AB102+'Table 4 Asset Cashflows'!AC102)</f>
        <v>0</v>
      </c>
    </row>
    <row r="623" spans="1:14" x14ac:dyDescent="0.25">
      <c r="A623" s="39">
        <v>85</v>
      </c>
      <c r="B623" s="42">
        <f>(1+_xlfn.XLOOKUP(INT(($A623-1)/12)+1,'ZC Curve'!$B$8:$B$107,'ZC Curve'!U$8:U$107,,0))^(1/12)-1</f>
        <v>0</v>
      </c>
      <c r="C623" s="42" t="e">
        <f>(1+_xlfn.XLOOKUP(INT(($A623-1)/12)+1,'ZC Curve'!$B$8:$B$107,'ZC Curve'!V$8:V$107,,0))^(1/12)-1</f>
        <v>#DIV/0!</v>
      </c>
      <c r="D623" s="42" t="e">
        <f>(1+_xlfn.XLOOKUP(INT(($A623-1)/12)+1,'ZC Curve'!$B$8:$B$107,'ZC Curve'!W$8:W$107,,0))^(1/12)-1</f>
        <v>#DIV/0!</v>
      </c>
      <c r="E623" s="43">
        <f t="shared" si="21"/>
        <v>1</v>
      </c>
      <c r="F623" s="43" t="e">
        <f t="shared" si="22"/>
        <v>#DIV/0!</v>
      </c>
      <c r="G623" s="43" t="e">
        <f t="shared" si="23"/>
        <v>#DIV/0!</v>
      </c>
      <c r="H623" s="47">
        <f>('Table 4 Asset Cashflows'!D103+'Table 4 Asset Cashflows'!E103)</f>
        <v>0</v>
      </c>
      <c r="I623" s="47">
        <f>('Table 4 Asset Cashflows'!H103+'Table 4 Asset Cashflows'!I103)</f>
        <v>0</v>
      </c>
      <c r="J623" s="47">
        <f>('Table 4 Asset Cashflows'!L103+'Table 4 Asset Cashflows'!M103)</f>
        <v>0</v>
      </c>
      <c r="K623" s="47">
        <f>('Table 4 Asset Cashflows'!P103+'Table 4 Asset Cashflows'!Q103)</f>
        <v>0</v>
      </c>
      <c r="L623" s="47">
        <f>('Table 4 Asset Cashflows'!T103+'Table 4 Asset Cashflows'!U103)</f>
        <v>0</v>
      </c>
      <c r="M623" s="47">
        <f>('Table 4 Asset Cashflows'!X103+'Table 4 Asset Cashflows'!Y103)</f>
        <v>0</v>
      </c>
      <c r="N623" s="47">
        <f>('Table 4 Asset Cashflows'!AB103+'Table 4 Asset Cashflows'!AC103)</f>
        <v>0</v>
      </c>
    </row>
    <row r="624" spans="1:14" x14ac:dyDescent="0.25">
      <c r="A624" s="39">
        <v>86</v>
      </c>
      <c r="B624" s="42">
        <f>(1+_xlfn.XLOOKUP(INT(($A624-1)/12)+1,'ZC Curve'!$B$8:$B$107,'ZC Curve'!U$8:U$107,,0))^(1/12)-1</f>
        <v>0</v>
      </c>
      <c r="C624" s="42" t="e">
        <f>(1+_xlfn.XLOOKUP(INT(($A624-1)/12)+1,'ZC Curve'!$B$8:$B$107,'ZC Curve'!V$8:V$107,,0))^(1/12)-1</f>
        <v>#DIV/0!</v>
      </c>
      <c r="D624" s="42" t="e">
        <f>(1+_xlfn.XLOOKUP(INT(($A624-1)/12)+1,'ZC Curve'!$B$8:$B$107,'ZC Curve'!W$8:W$107,,0))^(1/12)-1</f>
        <v>#DIV/0!</v>
      </c>
      <c r="E624" s="43">
        <f t="shared" si="21"/>
        <v>1</v>
      </c>
      <c r="F624" s="43" t="e">
        <f t="shared" si="22"/>
        <v>#DIV/0!</v>
      </c>
      <c r="G624" s="43" t="e">
        <f t="shared" si="23"/>
        <v>#DIV/0!</v>
      </c>
      <c r="H624" s="47">
        <f>('Table 4 Asset Cashflows'!D104+'Table 4 Asset Cashflows'!E104)</f>
        <v>0</v>
      </c>
      <c r="I624" s="47">
        <f>('Table 4 Asset Cashflows'!H104+'Table 4 Asset Cashflows'!I104)</f>
        <v>0</v>
      </c>
      <c r="J624" s="47">
        <f>('Table 4 Asset Cashflows'!L104+'Table 4 Asset Cashflows'!M104)</f>
        <v>0</v>
      </c>
      <c r="K624" s="47">
        <f>('Table 4 Asset Cashflows'!P104+'Table 4 Asset Cashflows'!Q104)</f>
        <v>0</v>
      </c>
      <c r="L624" s="47">
        <f>('Table 4 Asset Cashflows'!T104+'Table 4 Asset Cashflows'!U104)</f>
        <v>0</v>
      </c>
      <c r="M624" s="47">
        <f>('Table 4 Asset Cashflows'!X104+'Table 4 Asset Cashflows'!Y104)</f>
        <v>0</v>
      </c>
      <c r="N624" s="47">
        <f>('Table 4 Asset Cashflows'!AB104+'Table 4 Asset Cashflows'!AC104)</f>
        <v>0</v>
      </c>
    </row>
    <row r="625" spans="1:14" x14ac:dyDescent="0.25">
      <c r="A625" s="39">
        <v>87</v>
      </c>
      <c r="B625" s="42">
        <f>(1+_xlfn.XLOOKUP(INT(($A625-1)/12)+1,'ZC Curve'!$B$8:$B$107,'ZC Curve'!U$8:U$107,,0))^(1/12)-1</f>
        <v>0</v>
      </c>
      <c r="C625" s="42" t="e">
        <f>(1+_xlfn.XLOOKUP(INT(($A625-1)/12)+1,'ZC Curve'!$B$8:$B$107,'ZC Curve'!V$8:V$107,,0))^(1/12)-1</f>
        <v>#DIV/0!</v>
      </c>
      <c r="D625" s="42" t="e">
        <f>(1+_xlfn.XLOOKUP(INT(($A625-1)/12)+1,'ZC Curve'!$B$8:$B$107,'ZC Curve'!W$8:W$107,,0))^(1/12)-1</f>
        <v>#DIV/0!</v>
      </c>
      <c r="E625" s="43">
        <f t="shared" si="21"/>
        <v>1</v>
      </c>
      <c r="F625" s="43" t="e">
        <f t="shared" si="22"/>
        <v>#DIV/0!</v>
      </c>
      <c r="G625" s="43" t="e">
        <f t="shared" si="23"/>
        <v>#DIV/0!</v>
      </c>
      <c r="H625" s="47">
        <f>('Table 4 Asset Cashflows'!D105+'Table 4 Asset Cashflows'!E105)</f>
        <v>0</v>
      </c>
      <c r="I625" s="47">
        <f>('Table 4 Asset Cashflows'!H105+'Table 4 Asset Cashflows'!I105)</f>
        <v>0</v>
      </c>
      <c r="J625" s="47">
        <f>('Table 4 Asset Cashflows'!L105+'Table 4 Asset Cashflows'!M105)</f>
        <v>0</v>
      </c>
      <c r="K625" s="47">
        <f>('Table 4 Asset Cashflows'!P105+'Table 4 Asset Cashflows'!Q105)</f>
        <v>0</v>
      </c>
      <c r="L625" s="47">
        <f>('Table 4 Asset Cashflows'!T105+'Table 4 Asset Cashflows'!U105)</f>
        <v>0</v>
      </c>
      <c r="M625" s="47">
        <f>('Table 4 Asset Cashflows'!X105+'Table 4 Asset Cashflows'!Y105)</f>
        <v>0</v>
      </c>
      <c r="N625" s="47">
        <f>('Table 4 Asset Cashflows'!AB105+'Table 4 Asset Cashflows'!AC105)</f>
        <v>0</v>
      </c>
    </row>
    <row r="626" spans="1:14" x14ac:dyDescent="0.25">
      <c r="A626" s="39">
        <v>88</v>
      </c>
      <c r="B626" s="42">
        <f>(1+_xlfn.XLOOKUP(INT(($A626-1)/12)+1,'ZC Curve'!$B$8:$B$107,'ZC Curve'!U$8:U$107,,0))^(1/12)-1</f>
        <v>0</v>
      </c>
      <c r="C626" s="42" t="e">
        <f>(1+_xlfn.XLOOKUP(INT(($A626-1)/12)+1,'ZC Curve'!$B$8:$B$107,'ZC Curve'!V$8:V$107,,0))^(1/12)-1</f>
        <v>#DIV/0!</v>
      </c>
      <c r="D626" s="42" t="e">
        <f>(1+_xlfn.XLOOKUP(INT(($A626-1)/12)+1,'ZC Curve'!$B$8:$B$107,'ZC Curve'!W$8:W$107,,0))^(1/12)-1</f>
        <v>#DIV/0!</v>
      </c>
      <c r="E626" s="43">
        <f t="shared" si="21"/>
        <v>1</v>
      </c>
      <c r="F626" s="43" t="e">
        <f t="shared" si="22"/>
        <v>#DIV/0!</v>
      </c>
      <c r="G626" s="43" t="e">
        <f t="shared" si="23"/>
        <v>#DIV/0!</v>
      </c>
      <c r="H626" s="47">
        <f>('Table 4 Asset Cashflows'!D106+'Table 4 Asset Cashflows'!E106)</f>
        <v>0</v>
      </c>
      <c r="I626" s="47">
        <f>('Table 4 Asset Cashflows'!H106+'Table 4 Asset Cashflows'!I106)</f>
        <v>0</v>
      </c>
      <c r="J626" s="47">
        <f>('Table 4 Asset Cashflows'!L106+'Table 4 Asset Cashflows'!M106)</f>
        <v>0</v>
      </c>
      <c r="K626" s="47">
        <f>('Table 4 Asset Cashflows'!P106+'Table 4 Asset Cashflows'!Q106)</f>
        <v>0</v>
      </c>
      <c r="L626" s="47">
        <f>('Table 4 Asset Cashflows'!T106+'Table 4 Asset Cashflows'!U106)</f>
        <v>0</v>
      </c>
      <c r="M626" s="47">
        <f>('Table 4 Asset Cashflows'!X106+'Table 4 Asset Cashflows'!Y106)</f>
        <v>0</v>
      </c>
      <c r="N626" s="47">
        <f>('Table 4 Asset Cashflows'!AB106+'Table 4 Asset Cashflows'!AC106)</f>
        <v>0</v>
      </c>
    </row>
    <row r="627" spans="1:14" x14ac:dyDescent="0.25">
      <c r="A627" s="39">
        <v>89</v>
      </c>
      <c r="B627" s="42">
        <f>(1+_xlfn.XLOOKUP(INT(($A627-1)/12)+1,'ZC Curve'!$B$8:$B$107,'ZC Curve'!U$8:U$107,,0))^(1/12)-1</f>
        <v>0</v>
      </c>
      <c r="C627" s="42" t="e">
        <f>(1+_xlfn.XLOOKUP(INT(($A627-1)/12)+1,'ZC Curve'!$B$8:$B$107,'ZC Curve'!V$8:V$107,,0))^(1/12)-1</f>
        <v>#DIV/0!</v>
      </c>
      <c r="D627" s="42" t="e">
        <f>(1+_xlfn.XLOOKUP(INT(($A627-1)/12)+1,'ZC Curve'!$B$8:$B$107,'ZC Curve'!W$8:W$107,,0))^(1/12)-1</f>
        <v>#DIV/0!</v>
      </c>
      <c r="E627" s="43">
        <f t="shared" si="21"/>
        <v>1</v>
      </c>
      <c r="F627" s="43" t="e">
        <f t="shared" si="22"/>
        <v>#DIV/0!</v>
      </c>
      <c r="G627" s="43" t="e">
        <f t="shared" si="23"/>
        <v>#DIV/0!</v>
      </c>
      <c r="H627" s="47">
        <f>('Table 4 Asset Cashflows'!D107+'Table 4 Asset Cashflows'!E107)</f>
        <v>0</v>
      </c>
      <c r="I627" s="47">
        <f>('Table 4 Asset Cashflows'!H107+'Table 4 Asset Cashflows'!I107)</f>
        <v>0</v>
      </c>
      <c r="J627" s="47">
        <f>('Table 4 Asset Cashflows'!L107+'Table 4 Asset Cashflows'!M107)</f>
        <v>0</v>
      </c>
      <c r="K627" s="47">
        <f>('Table 4 Asset Cashflows'!P107+'Table 4 Asset Cashflows'!Q107)</f>
        <v>0</v>
      </c>
      <c r="L627" s="47">
        <f>('Table 4 Asset Cashflows'!T107+'Table 4 Asset Cashflows'!U107)</f>
        <v>0</v>
      </c>
      <c r="M627" s="47">
        <f>('Table 4 Asset Cashflows'!X107+'Table 4 Asset Cashflows'!Y107)</f>
        <v>0</v>
      </c>
      <c r="N627" s="47">
        <f>('Table 4 Asset Cashflows'!AB107+'Table 4 Asset Cashflows'!AC107)</f>
        <v>0</v>
      </c>
    </row>
    <row r="628" spans="1:14" x14ac:dyDescent="0.25">
      <c r="A628" s="39">
        <v>90</v>
      </c>
      <c r="B628" s="42">
        <f>(1+_xlfn.XLOOKUP(INT(($A628-1)/12)+1,'ZC Curve'!$B$8:$B$107,'ZC Curve'!U$8:U$107,,0))^(1/12)-1</f>
        <v>0</v>
      </c>
      <c r="C628" s="42" t="e">
        <f>(1+_xlfn.XLOOKUP(INT(($A628-1)/12)+1,'ZC Curve'!$B$8:$B$107,'ZC Curve'!V$8:V$107,,0))^(1/12)-1</f>
        <v>#DIV/0!</v>
      </c>
      <c r="D628" s="42" t="e">
        <f>(1+_xlfn.XLOOKUP(INT(($A628-1)/12)+1,'ZC Curve'!$B$8:$B$107,'ZC Curve'!W$8:W$107,,0))^(1/12)-1</f>
        <v>#DIV/0!</v>
      </c>
      <c r="E628" s="43">
        <f t="shared" si="21"/>
        <v>1</v>
      </c>
      <c r="F628" s="43" t="e">
        <f t="shared" si="22"/>
        <v>#DIV/0!</v>
      </c>
      <c r="G628" s="43" t="e">
        <f t="shared" si="23"/>
        <v>#DIV/0!</v>
      </c>
      <c r="H628" s="47">
        <f>('Table 4 Asset Cashflows'!D108+'Table 4 Asset Cashflows'!E108)</f>
        <v>0</v>
      </c>
      <c r="I628" s="47">
        <f>('Table 4 Asset Cashflows'!H108+'Table 4 Asset Cashflows'!I108)</f>
        <v>0</v>
      </c>
      <c r="J628" s="47">
        <f>('Table 4 Asset Cashflows'!L108+'Table 4 Asset Cashflows'!M108)</f>
        <v>0</v>
      </c>
      <c r="K628" s="47">
        <f>('Table 4 Asset Cashflows'!P108+'Table 4 Asset Cashflows'!Q108)</f>
        <v>0</v>
      </c>
      <c r="L628" s="47">
        <f>('Table 4 Asset Cashflows'!T108+'Table 4 Asset Cashflows'!U108)</f>
        <v>0</v>
      </c>
      <c r="M628" s="47">
        <f>('Table 4 Asset Cashflows'!X108+'Table 4 Asset Cashflows'!Y108)</f>
        <v>0</v>
      </c>
      <c r="N628" s="47">
        <f>('Table 4 Asset Cashflows'!AB108+'Table 4 Asset Cashflows'!AC108)</f>
        <v>0</v>
      </c>
    </row>
    <row r="629" spans="1:14" x14ac:dyDescent="0.25">
      <c r="A629" s="39">
        <v>91</v>
      </c>
      <c r="B629" s="42">
        <f>(1+_xlfn.XLOOKUP(INT(($A629-1)/12)+1,'ZC Curve'!$B$8:$B$107,'ZC Curve'!U$8:U$107,,0))^(1/12)-1</f>
        <v>0</v>
      </c>
      <c r="C629" s="42" t="e">
        <f>(1+_xlfn.XLOOKUP(INT(($A629-1)/12)+1,'ZC Curve'!$B$8:$B$107,'ZC Curve'!V$8:V$107,,0))^(1/12)-1</f>
        <v>#DIV/0!</v>
      </c>
      <c r="D629" s="42" t="e">
        <f>(1+_xlfn.XLOOKUP(INT(($A629-1)/12)+1,'ZC Curve'!$B$8:$B$107,'ZC Curve'!W$8:W$107,,0))^(1/12)-1</f>
        <v>#DIV/0!</v>
      </c>
      <c r="E629" s="43">
        <f t="shared" si="21"/>
        <v>1</v>
      </c>
      <c r="F629" s="43" t="e">
        <f t="shared" si="22"/>
        <v>#DIV/0!</v>
      </c>
      <c r="G629" s="43" t="e">
        <f t="shared" si="23"/>
        <v>#DIV/0!</v>
      </c>
      <c r="H629" s="47">
        <f>('Table 4 Asset Cashflows'!D109+'Table 4 Asset Cashflows'!E109)</f>
        <v>0</v>
      </c>
      <c r="I629" s="47">
        <f>('Table 4 Asset Cashflows'!H109+'Table 4 Asset Cashflows'!I109)</f>
        <v>0</v>
      </c>
      <c r="J629" s="47">
        <f>('Table 4 Asset Cashflows'!L109+'Table 4 Asset Cashflows'!M109)</f>
        <v>0</v>
      </c>
      <c r="K629" s="47">
        <f>('Table 4 Asset Cashflows'!P109+'Table 4 Asset Cashflows'!Q109)</f>
        <v>0</v>
      </c>
      <c r="L629" s="47">
        <f>('Table 4 Asset Cashflows'!T109+'Table 4 Asset Cashflows'!U109)</f>
        <v>0</v>
      </c>
      <c r="M629" s="47">
        <f>('Table 4 Asset Cashflows'!X109+'Table 4 Asset Cashflows'!Y109)</f>
        <v>0</v>
      </c>
      <c r="N629" s="47">
        <f>('Table 4 Asset Cashflows'!AB109+'Table 4 Asset Cashflows'!AC109)</f>
        <v>0</v>
      </c>
    </row>
    <row r="630" spans="1:14" x14ac:dyDescent="0.25">
      <c r="A630" s="39">
        <v>92</v>
      </c>
      <c r="B630" s="42">
        <f>(1+_xlfn.XLOOKUP(INT(($A630-1)/12)+1,'ZC Curve'!$B$8:$B$107,'ZC Curve'!U$8:U$107,,0))^(1/12)-1</f>
        <v>0</v>
      </c>
      <c r="C630" s="42" t="e">
        <f>(1+_xlfn.XLOOKUP(INT(($A630-1)/12)+1,'ZC Curve'!$B$8:$B$107,'ZC Curve'!V$8:V$107,,0))^(1/12)-1</f>
        <v>#DIV/0!</v>
      </c>
      <c r="D630" s="42" t="e">
        <f>(1+_xlfn.XLOOKUP(INT(($A630-1)/12)+1,'ZC Curve'!$B$8:$B$107,'ZC Curve'!W$8:W$107,,0))^(1/12)-1</f>
        <v>#DIV/0!</v>
      </c>
      <c r="E630" s="43">
        <f t="shared" si="21"/>
        <v>1</v>
      </c>
      <c r="F630" s="43" t="e">
        <f t="shared" si="22"/>
        <v>#DIV/0!</v>
      </c>
      <c r="G630" s="43" t="e">
        <f t="shared" si="23"/>
        <v>#DIV/0!</v>
      </c>
      <c r="H630" s="47">
        <f>('Table 4 Asset Cashflows'!D110+'Table 4 Asset Cashflows'!E110)</f>
        <v>0</v>
      </c>
      <c r="I630" s="47">
        <f>('Table 4 Asset Cashflows'!H110+'Table 4 Asset Cashflows'!I110)</f>
        <v>0</v>
      </c>
      <c r="J630" s="47">
        <f>('Table 4 Asset Cashflows'!L110+'Table 4 Asset Cashflows'!M110)</f>
        <v>0</v>
      </c>
      <c r="K630" s="47">
        <f>('Table 4 Asset Cashflows'!P110+'Table 4 Asset Cashflows'!Q110)</f>
        <v>0</v>
      </c>
      <c r="L630" s="47">
        <f>('Table 4 Asset Cashflows'!T110+'Table 4 Asset Cashflows'!U110)</f>
        <v>0</v>
      </c>
      <c r="M630" s="47">
        <f>('Table 4 Asset Cashflows'!X110+'Table 4 Asset Cashflows'!Y110)</f>
        <v>0</v>
      </c>
      <c r="N630" s="47">
        <f>('Table 4 Asset Cashflows'!AB110+'Table 4 Asset Cashflows'!AC110)</f>
        <v>0</v>
      </c>
    </row>
    <row r="631" spans="1:14" x14ac:dyDescent="0.25">
      <c r="A631" s="39">
        <v>93</v>
      </c>
      <c r="B631" s="42">
        <f>(1+_xlfn.XLOOKUP(INT(($A631-1)/12)+1,'ZC Curve'!$B$8:$B$107,'ZC Curve'!U$8:U$107,,0))^(1/12)-1</f>
        <v>0</v>
      </c>
      <c r="C631" s="42" t="e">
        <f>(1+_xlfn.XLOOKUP(INT(($A631-1)/12)+1,'ZC Curve'!$B$8:$B$107,'ZC Curve'!V$8:V$107,,0))^(1/12)-1</f>
        <v>#DIV/0!</v>
      </c>
      <c r="D631" s="42" t="e">
        <f>(1+_xlfn.XLOOKUP(INT(($A631-1)/12)+1,'ZC Curve'!$B$8:$B$107,'ZC Curve'!W$8:W$107,,0))^(1/12)-1</f>
        <v>#DIV/0!</v>
      </c>
      <c r="E631" s="43">
        <f t="shared" si="21"/>
        <v>1</v>
      </c>
      <c r="F631" s="43" t="e">
        <f t="shared" si="22"/>
        <v>#DIV/0!</v>
      </c>
      <c r="G631" s="43" t="e">
        <f t="shared" si="23"/>
        <v>#DIV/0!</v>
      </c>
      <c r="H631" s="47">
        <f>('Table 4 Asset Cashflows'!D111+'Table 4 Asset Cashflows'!E111)</f>
        <v>0</v>
      </c>
      <c r="I631" s="47">
        <f>('Table 4 Asset Cashflows'!H111+'Table 4 Asset Cashflows'!I111)</f>
        <v>0</v>
      </c>
      <c r="J631" s="47">
        <f>('Table 4 Asset Cashflows'!L111+'Table 4 Asset Cashflows'!M111)</f>
        <v>0</v>
      </c>
      <c r="K631" s="47">
        <f>('Table 4 Asset Cashflows'!P111+'Table 4 Asset Cashflows'!Q111)</f>
        <v>0</v>
      </c>
      <c r="L631" s="47">
        <f>('Table 4 Asset Cashflows'!T111+'Table 4 Asset Cashflows'!U111)</f>
        <v>0</v>
      </c>
      <c r="M631" s="47">
        <f>('Table 4 Asset Cashflows'!X111+'Table 4 Asset Cashflows'!Y111)</f>
        <v>0</v>
      </c>
      <c r="N631" s="47">
        <f>('Table 4 Asset Cashflows'!AB111+'Table 4 Asset Cashflows'!AC111)</f>
        <v>0</v>
      </c>
    </row>
    <row r="632" spans="1:14" x14ac:dyDescent="0.25">
      <c r="A632" s="39">
        <v>94</v>
      </c>
      <c r="B632" s="42">
        <f>(1+_xlfn.XLOOKUP(INT(($A632-1)/12)+1,'ZC Curve'!$B$8:$B$107,'ZC Curve'!U$8:U$107,,0))^(1/12)-1</f>
        <v>0</v>
      </c>
      <c r="C632" s="42" t="e">
        <f>(1+_xlfn.XLOOKUP(INT(($A632-1)/12)+1,'ZC Curve'!$B$8:$B$107,'ZC Curve'!V$8:V$107,,0))^(1/12)-1</f>
        <v>#DIV/0!</v>
      </c>
      <c r="D632" s="42" t="e">
        <f>(1+_xlfn.XLOOKUP(INT(($A632-1)/12)+1,'ZC Curve'!$B$8:$B$107,'ZC Curve'!W$8:W$107,,0))^(1/12)-1</f>
        <v>#DIV/0!</v>
      </c>
      <c r="E632" s="43">
        <f t="shared" si="21"/>
        <v>1</v>
      </c>
      <c r="F632" s="43" t="e">
        <f t="shared" si="22"/>
        <v>#DIV/0!</v>
      </c>
      <c r="G632" s="43" t="e">
        <f t="shared" si="23"/>
        <v>#DIV/0!</v>
      </c>
      <c r="H632" s="47">
        <f>('Table 4 Asset Cashflows'!D112+'Table 4 Asset Cashflows'!E112)</f>
        <v>0</v>
      </c>
      <c r="I632" s="47">
        <f>('Table 4 Asset Cashflows'!H112+'Table 4 Asset Cashflows'!I112)</f>
        <v>0</v>
      </c>
      <c r="J632" s="47">
        <f>('Table 4 Asset Cashflows'!L112+'Table 4 Asset Cashflows'!M112)</f>
        <v>0</v>
      </c>
      <c r="K632" s="47">
        <f>('Table 4 Asset Cashflows'!P112+'Table 4 Asset Cashflows'!Q112)</f>
        <v>0</v>
      </c>
      <c r="L632" s="47">
        <f>('Table 4 Asset Cashflows'!T112+'Table 4 Asset Cashflows'!U112)</f>
        <v>0</v>
      </c>
      <c r="M632" s="47">
        <f>('Table 4 Asset Cashflows'!X112+'Table 4 Asset Cashflows'!Y112)</f>
        <v>0</v>
      </c>
      <c r="N632" s="47">
        <f>('Table 4 Asset Cashflows'!AB112+'Table 4 Asset Cashflows'!AC112)</f>
        <v>0</v>
      </c>
    </row>
    <row r="633" spans="1:14" x14ac:dyDescent="0.25">
      <c r="A633" s="39">
        <v>95</v>
      </c>
      <c r="B633" s="42">
        <f>(1+_xlfn.XLOOKUP(INT(($A633-1)/12)+1,'ZC Curve'!$B$8:$B$107,'ZC Curve'!U$8:U$107,,0))^(1/12)-1</f>
        <v>0</v>
      </c>
      <c r="C633" s="42" t="e">
        <f>(1+_xlfn.XLOOKUP(INT(($A633-1)/12)+1,'ZC Curve'!$B$8:$B$107,'ZC Curve'!V$8:V$107,,0))^(1/12)-1</f>
        <v>#DIV/0!</v>
      </c>
      <c r="D633" s="42" t="e">
        <f>(1+_xlfn.XLOOKUP(INT(($A633-1)/12)+1,'ZC Curve'!$B$8:$B$107,'ZC Curve'!W$8:W$107,,0))^(1/12)-1</f>
        <v>#DIV/0!</v>
      </c>
      <c r="E633" s="43">
        <f t="shared" si="21"/>
        <v>1</v>
      </c>
      <c r="F633" s="43" t="e">
        <f t="shared" si="22"/>
        <v>#DIV/0!</v>
      </c>
      <c r="G633" s="43" t="e">
        <f t="shared" si="23"/>
        <v>#DIV/0!</v>
      </c>
      <c r="H633" s="47">
        <f>('Table 4 Asset Cashflows'!D113+'Table 4 Asset Cashflows'!E113)</f>
        <v>0</v>
      </c>
      <c r="I633" s="47">
        <f>('Table 4 Asset Cashflows'!H113+'Table 4 Asset Cashflows'!I113)</f>
        <v>0</v>
      </c>
      <c r="J633" s="47">
        <f>('Table 4 Asset Cashflows'!L113+'Table 4 Asset Cashflows'!M113)</f>
        <v>0</v>
      </c>
      <c r="K633" s="47">
        <f>('Table 4 Asset Cashflows'!P113+'Table 4 Asset Cashflows'!Q113)</f>
        <v>0</v>
      </c>
      <c r="L633" s="47">
        <f>('Table 4 Asset Cashflows'!T113+'Table 4 Asset Cashflows'!U113)</f>
        <v>0</v>
      </c>
      <c r="M633" s="47">
        <f>('Table 4 Asset Cashflows'!X113+'Table 4 Asset Cashflows'!Y113)</f>
        <v>0</v>
      </c>
      <c r="N633" s="47">
        <f>('Table 4 Asset Cashflows'!AB113+'Table 4 Asset Cashflows'!AC113)</f>
        <v>0</v>
      </c>
    </row>
    <row r="634" spans="1:14" x14ac:dyDescent="0.25">
      <c r="A634" s="39">
        <v>96</v>
      </c>
      <c r="B634" s="42">
        <f>(1+_xlfn.XLOOKUP(INT(($A634-1)/12)+1,'ZC Curve'!$B$8:$B$107,'ZC Curve'!U$8:U$107,,0))^(1/12)-1</f>
        <v>0</v>
      </c>
      <c r="C634" s="42" t="e">
        <f>(1+_xlfn.XLOOKUP(INT(($A634-1)/12)+1,'ZC Curve'!$B$8:$B$107,'ZC Curve'!V$8:V$107,,0))^(1/12)-1</f>
        <v>#DIV/0!</v>
      </c>
      <c r="D634" s="42" t="e">
        <f>(1+_xlfn.XLOOKUP(INT(($A634-1)/12)+1,'ZC Curve'!$B$8:$B$107,'ZC Curve'!W$8:W$107,,0))^(1/12)-1</f>
        <v>#DIV/0!</v>
      </c>
      <c r="E634" s="43">
        <f t="shared" si="21"/>
        <v>1</v>
      </c>
      <c r="F634" s="43" t="e">
        <f t="shared" si="22"/>
        <v>#DIV/0!</v>
      </c>
      <c r="G634" s="43" t="e">
        <f t="shared" si="23"/>
        <v>#DIV/0!</v>
      </c>
      <c r="H634" s="47">
        <f>('Table 4 Asset Cashflows'!D114+'Table 4 Asset Cashflows'!E114)</f>
        <v>0</v>
      </c>
      <c r="I634" s="47">
        <f>('Table 4 Asset Cashflows'!H114+'Table 4 Asset Cashflows'!I114)</f>
        <v>0</v>
      </c>
      <c r="J634" s="47">
        <f>('Table 4 Asset Cashflows'!L114+'Table 4 Asset Cashflows'!M114)</f>
        <v>0</v>
      </c>
      <c r="K634" s="47">
        <f>('Table 4 Asset Cashflows'!P114+'Table 4 Asset Cashflows'!Q114)</f>
        <v>0</v>
      </c>
      <c r="L634" s="47">
        <f>('Table 4 Asset Cashflows'!T114+'Table 4 Asset Cashflows'!U114)</f>
        <v>0</v>
      </c>
      <c r="M634" s="47">
        <f>('Table 4 Asset Cashflows'!X114+'Table 4 Asset Cashflows'!Y114)</f>
        <v>0</v>
      </c>
      <c r="N634" s="47">
        <f>('Table 4 Asset Cashflows'!AB114+'Table 4 Asset Cashflows'!AC114)</f>
        <v>0</v>
      </c>
    </row>
    <row r="635" spans="1:14" x14ac:dyDescent="0.25">
      <c r="A635" s="39">
        <v>97</v>
      </c>
      <c r="B635" s="42">
        <f>(1+_xlfn.XLOOKUP(INT(($A635-1)/12)+1,'ZC Curve'!$B$8:$B$107,'ZC Curve'!U$8:U$107,,0))^(1/12)-1</f>
        <v>0</v>
      </c>
      <c r="C635" s="42" t="e">
        <f>(1+_xlfn.XLOOKUP(INT(($A635-1)/12)+1,'ZC Curve'!$B$8:$B$107,'ZC Curve'!V$8:V$107,,0))^(1/12)-1</f>
        <v>#DIV/0!</v>
      </c>
      <c r="D635" s="42" t="e">
        <f>(1+_xlfn.XLOOKUP(INT(($A635-1)/12)+1,'ZC Curve'!$B$8:$B$107,'ZC Curve'!W$8:W$107,,0))^(1/12)-1</f>
        <v>#DIV/0!</v>
      </c>
      <c r="E635" s="43">
        <f t="shared" si="21"/>
        <v>1</v>
      </c>
      <c r="F635" s="43" t="e">
        <f t="shared" si="22"/>
        <v>#DIV/0!</v>
      </c>
      <c r="G635" s="43" t="e">
        <f t="shared" si="23"/>
        <v>#DIV/0!</v>
      </c>
      <c r="H635" s="47">
        <f>('Table 4 Asset Cashflows'!D115+'Table 4 Asset Cashflows'!E115)</f>
        <v>0</v>
      </c>
      <c r="I635" s="47">
        <f>('Table 4 Asset Cashflows'!H115+'Table 4 Asset Cashflows'!I115)</f>
        <v>0</v>
      </c>
      <c r="J635" s="47">
        <f>('Table 4 Asset Cashflows'!L115+'Table 4 Asset Cashflows'!M115)</f>
        <v>0</v>
      </c>
      <c r="K635" s="47">
        <f>('Table 4 Asset Cashflows'!P115+'Table 4 Asset Cashflows'!Q115)</f>
        <v>0</v>
      </c>
      <c r="L635" s="47">
        <f>('Table 4 Asset Cashflows'!T115+'Table 4 Asset Cashflows'!U115)</f>
        <v>0</v>
      </c>
      <c r="M635" s="47">
        <f>('Table 4 Asset Cashflows'!X115+'Table 4 Asset Cashflows'!Y115)</f>
        <v>0</v>
      </c>
      <c r="N635" s="47">
        <f>('Table 4 Asset Cashflows'!AB115+'Table 4 Asset Cashflows'!AC115)</f>
        <v>0</v>
      </c>
    </row>
    <row r="636" spans="1:14" x14ac:dyDescent="0.25">
      <c r="A636" s="39">
        <v>98</v>
      </c>
      <c r="B636" s="42">
        <f>(1+_xlfn.XLOOKUP(INT(($A636-1)/12)+1,'ZC Curve'!$B$8:$B$107,'ZC Curve'!U$8:U$107,,0))^(1/12)-1</f>
        <v>0</v>
      </c>
      <c r="C636" s="42" t="e">
        <f>(1+_xlfn.XLOOKUP(INT(($A636-1)/12)+1,'ZC Curve'!$B$8:$B$107,'ZC Curve'!V$8:V$107,,0))^(1/12)-1</f>
        <v>#DIV/0!</v>
      </c>
      <c r="D636" s="42" t="e">
        <f>(1+_xlfn.XLOOKUP(INT(($A636-1)/12)+1,'ZC Curve'!$B$8:$B$107,'ZC Curve'!W$8:W$107,,0))^(1/12)-1</f>
        <v>#DIV/0!</v>
      </c>
      <c r="E636" s="43">
        <f t="shared" si="21"/>
        <v>1</v>
      </c>
      <c r="F636" s="43" t="e">
        <f t="shared" si="22"/>
        <v>#DIV/0!</v>
      </c>
      <c r="G636" s="43" t="e">
        <f t="shared" si="23"/>
        <v>#DIV/0!</v>
      </c>
      <c r="H636" s="47">
        <f>('Table 4 Asset Cashflows'!D116+'Table 4 Asset Cashflows'!E116)</f>
        <v>0</v>
      </c>
      <c r="I636" s="47">
        <f>('Table 4 Asset Cashflows'!H116+'Table 4 Asset Cashflows'!I116)</f>
        <v>0</v>
      </c>
      <c r="J636" s="47">
        <f>('Table 4 Asset Cashflows'!L116+'Table 4 Asset Cashflows'!M116)</f>
        <v>0</v>
      </c>
      <c r="K636" s="47">
        <f>('Table 4 Asset Cashflows'!P116+'Table 4 Asset Cashflows'!Q116)</f>
        <v>0</v>
      </c>
      <c r="L636" s="47">
        <f>('Table 4 Asset Cashflows'!T116+'Table 4 Asset Cashflows'!U116)</f>
        <v>0</v>
      </c>
      <c r="M636" s="47">
        <f>('Table 4 Asset Cashflows'!X116+'Table 4 Asset Cashflows'!Y116)</f>
        <v>0</v>
      </c>
      <c r="N636" s="47">
        <f>('Table 4 Asset Cashflows'!AB116+'Table 4 Asset Cashflows'!AC116)</f>
        <v>0</v>
      </c>
    </row>
    <row r="637" spans="1:14" x14ac:dyDescent="0.25">
      <c r="A637" s="39">
        <v>99</v>
      </c>
      <c r="B637" s="42">
        <f>(1+_xlfn.XLOOKUP(INT(($A637-1)/12)+1,'ZC Curve'!$B$8:$B$107,'ZC Curve'!U$8:U$107,,0))^(1/12)-1</f>
        <v>0</v>
      </c>
      <c r="C637" s="42" t="e">
        <f>(1+_xlfn.XLOOKUP(INT(($A637-1)/12)+1,'ZC Curve'!$B$8:$B$107,'ZC Curve'!V$8:V$107,,0))^(1/12)-1</f>
        <v>#DIV/0!</v>
      </c>
      <c r="D637" s="42" t="e">
        <f>(1+_xlfn.XLOOKUP(INT(($A637-1)/12)+1,'ZC Curve'!$B$8:$B$107,'ZC Curve'!W$8:W$107,,0))^(1/12)-1</f>
        <v>#DIV/0!</v>
      </c>
      <c r="E637" s="43">
        <f t="shared" si="21"/>
        <v>1</v>
      </c>
      <c r="F637" s="43" t="e">
        <f t="shared" si="22"/>
        <v>#DIV/0!</v>
      </c>
      <c r="G637" s="43" t="e">
        <f t="shared" si="23"/>
        <v>#DIV/0!</v>
      </c>
      <c r="H637" s="47">
        <f>('Table 4 Asset Cashflows'!D117+'Table 4 Asset Cashflows'!E117)</f>
        <v>0</v>
      </c>
      <c r="I637" s="47">
        <f>('Table 4 Asset Cashflows'!H117+'Table 4 Asset Cashflows'!I117)</f>
        <v>0</v>
      </c>
      <c r="J637" s="47">
        <f>('Table 4 Asset Cashflows'!L117+'Table 4 Asset Cashflows'!M117)</f>
        <v>0</v>
      </c>
      <c r="K637" s="47">
        <f>('Table 4 Asset Cashflows'!P117+'Table 4 Asset Cashflows'!Q117)</f>
        <v>0</v>
      </c>
      <c r="L637" s="47">
        <f>('Table 4 Asset Cashflows'!T117+'Table 4 Asset Cashflows'!U117)</f>
        <v>0</v>
      </c>
      <c r="M637" s="47">
        <f>('Table 4 Asset Cashflows'!X117+'Table 4 Asset Cashflows'!Y117)</f>
        <v>0</v>
      </c>
      <c r="N637" s="47">
        <f>('Table 4 Asset Cashflows'!AB117+'Table 4 Asset Cashflows'!AC117)</f>
        <v>0</v>
      </c>
    </row>
    <row r="638" spans="1:14" x14ac:dyDescent="0.25">
      <c r="A638" s="39">
        <v>100</v>
      </c>
      <c r="B638" s="42">
        <f>(1+_xlfn.XLOOKUP(INT(($A638-1)/12)+1,'ZC Curve'!$B$8:$B$107,'ZC Curve'!U$8:U$107,,0))^(1/12)-1</f>
        <v>0</v>
      </c>
      <c r="C638" s="42" t="e">
        <f>(1+_xlfn.XLOOKUP(INT(($A638-1)/12)+1,'ZC Curve'!$B$8:$B$107,'ZC Curve'!V$8:V$107,,0))^(1/12)-1</f>
        <v>#DIV/0!</v>
      </c>
      <c r="D638" s="42" t="e">
        <f>(1+_xlfn.XLOOKUP(INT(($A638-1)/12)+1,'ZC Curve'!$B$8:$B$107,'ZC Curve'!W$8:W$107,,0))^(1/12)-1</f>
        <v>#DIV/0!</v>
      </c>
      <c r="E638" s="43">
        <f t="shared" si="21"/>
        <v>1</v>
      </c>
      <c r="F638" s="43" t="e">
        <f t="shared" si="22"/>
        <v>#DIV/0!</v>
      </c>
      <c r="G638" s="43" t="e">
        <f t="shared" si="23"/>
        <v>#DIV/0!</v>
      </c>
      <c r="H638" s="47">
        <f>('Table 4 Asset Cashflows'!D118+'Table 4 Asset Cashflows'!E118)</f>
        <v>0</v>
      </c>
      <c r="I638" s="47">
        <f>('Table 4 Asset Cashflows'!H118+'Table 4 Asset Cashflows'!I118)</f>
        <v>0</v>
      </c>
      <c r="J638" s="47">
        <f>('Table 4 Asset Cashflows'!L118+'Table 4 Asset Cashflows'!M118)</f>
        <v>0</v>
      </c>
      <c r="K638" s="47">
        <f>('Table 4 Asset Cashflows'!P118+'Table 4 Asset Cashflows'!Q118)</f>
        <v>0</v>
      </c>
      <c r="L638" s="47">
        <f>('Table 4 Asset Cashflows'!T118+'Table 4 Asset Cashflows'!U118)</f>
        <v>0</v>
      </c>
      <c r="M638" s="47">
        <f>('Table 4 Asset Cashflows'!X118+'Table 4 Asset Cashflows'!Y118)</f>
        <v>0</v>
      </c>
      <c r="N638" s="47">
        <f>('Table 4 Asset Cashflows'!AB118+'Table 4 Asset Cashflows'!AC118)</f>
        <v>0</v>
      </c>
    </row>
    <row r="639" spans="1:14" x14ac:dyDescent="0.25">
      <c r="A639" s="39">
        <v>101</v>
      </c>
      <c r="B639" s="42">
        <f>(1+_xlfn.XLOOKUP(INT(($A639-1)/12)+1,'ZC Curve'!$B$8:$B$107,'ZC Curve'!U$8:U$107,,0))^(1/12)-1</f>
        <v>0</v>
      </c>
      <c r="C639" s="42" t="e">
        <f>(1+_xlfn.XLOOKUP(INT(($A639-1)/12)+1,'ZC Curve'!$B$8:$B$107,'ZC Curve'!V$8:V$107,,0))^(1/12)-1</f>
        <v>#DIV/0!</v>
      </c>
      <c r="D639" s="42" t="e">
        <f>(1+_xlfn.XLOOKUP(INT(($A639-1)/12)+1,'ZC Curve'!$B$8:$B$107,'ZC Curve'!W$8:W$107,,0))^(1/12)-1</f>
        <v>#DIV/0!</v>
      </c>
      <c r="E639" s="43">
        <f t="shared" si="21"/>
        <v>1</v>
      </c>
      <c r="F639" s="43" t="e">
        <f t="shared" si="22"/>
        <v>#DIV/0!</v>
      </c>
      <c r="G639" s="43" t="e">
        <f t="shared" si="23"/>
        <v>#DIV/0!</v>
      </c>
      <c r="H639" s="47">
        <f>('Table 4 Asset Cashflows'!D119+'Table 4 Asset Cashflows'!E119)</f>
        <v>0</v>
      </c>
      <c r="I639" s="47">
        <f>('Table 4 Asset Cashflows'!H119+'Table 4 Asset Cashflows'!I119)</f>
        <v>0</v>
      </c>
      <c r="J639" s="47">
        <f>('Table 4 Asset Cashflows'!L119+'Table 4 Asset Cashflows'!M119)</f>
        <v>0</v>
      </c>
      <c r="K639" s="47">
        <f>('Table 4 Asset Cashflows'!P119+'Table 4 Asset Cashflows'!Q119)</f>
        <v>0</v>
      </c>
      <c r="L639" s="47">
        <f>('Table 4 Asset Cashflows'!T119+'Table 4 Asset Cashflows'!U119)</f>
        <v>0</v>
      </c>
      <c r="M639" s="47">
        <f>('Table 4 Asset Cashflows'!X119+'Table 4 Asset Cashflows'!Y119)</f>
        <v>0</v>
      </c>
      <c r="N639" s="47">
        <f>('Table 4 Asset Cashflows'!AB119+'Table 4 Asset Cashflows'!AC119)</f>
        <v>0</v>
      </c>
    </row>
    <row r="640" spans="1:14" x14ac:dyDescent="0.25">
      <c r="A640" s="39">
        <v>102</v>
      </c>
      <c r="B640" s="42">
        <f>(1+_xlfn.XLOOKUP(INT(($A640-1)/12)+1,'ZC Curve'!$B$8:$B$107,'ZC Curve'!U$8:U$107,,0))^(1/12)-1</f>
        <v>0</v>
      </c>
      <c r="C640" s="42" t="e">
        <f>(1+_xlfn.XLOOKUP(INT(($A640-1)/12)+1,'ZC Curve'!$B$8:$B$107,'ZC Curve'!V$8:V$107,,0))^(1/12)-1</f>
        <v>#DIV/0!</v>
      </c>
      <c r="D640" s="42" t="e">
        <f>(1+_xlfn.XLOOKUP(INT(($A640-1)/12)+1,'ZC Curve'!$B$8:$B$107,'ZC Curve'!W$8:W$107,,0))^(1/12)-1</f>
        <v>#DIV/0!</v>
      </c>
      <c r="E640" s="43">
        <f t="shared" si="21"/>
        <v>1</v>
      </c>
      <c r="F640" s="43" t="e">
        <f t="shared" si="22"/>
        <v>#DIV/0!</v>
      </c>
      <c r="G640" s="43" t="e">
        <f t="shared" si="23"/>
        <v>#DIV/0!</v>
      </c>
      <c r="H640" s="47">
        <f>('Table 4 Asset Cashflows'!D120+'Table 4 Asset Cashflows'!E120)</f>
        <v>0</v>
      </c>
      <c r="I640" s="47">
        <f>('Table 4 Asset Cashflows'!H120+'Table 4 Asset Cashflows'!I120)</f>
        <v>0</v>
      </c>
      <c r="J640" s="47">
        <f>('Table 4 Asset Cashflows'!L120+'Table 4 Asset Cashflows'!M120)</f>
        <v>0</v>
      </c>
      <c r="K640" s="47">
        <f>('Table 4 Asset Cashflows'!P120+'Table 4 Asset Cashflows'!Q120)</f>
        <v>0</v>
      </c>
      <c r="L640" s="47">
        <f>('Table 4 Asset Cashflows'!T120+'Table 4 Asset Cashflows'!U120)</f>
        <v>0</v>
      </c>
      <c r="M640" s="47">
        <f>('Table 4 Asset Cashflows'!X120+'Table 4 Asset Cashflows'!Y120)</f>
        <v>0</v>
      </c>
      <c r="N640" s="47">
        <f>('Table 4 Asset Cashflows'!AB120+'Table 4 Asset Cashflows'!AC120)</f>
        <v>0</v>
      </c>
    </row>
    <row r="641" spans="1:14" x14ac:dyDescent="0.25">
      <c r="A641" s="39">
        <v>103</v>
      </c>
      <c r="B641" s="42">
        <f>(1+_xlfn.XLOOKUP(INT(($A641-1)/12)+1,'ZC Curve'!$B$8:$B$107,'ZC Curve'!U$8:U$107,,0))^(1/12)-1</f>
        <v>0</v>
      </c>
      <c r="C641" s="42" t="e">
        <f>(1+_xlfn.XLOOKUP(INT(($A641-1)/12)+1,'ZC Curve'!$B$8:$B$107,'ZC Curve'!V$8:V$107,,0))^(1/12)-1</f>
        <v>#DIV/0!</v>
      </c>
      <c r="D641" s="42" t="e">
        <f>(1+_xlfn.XLOOKUP(INT(($A641-1)/12)+1,'ZC Curve'!$B$8:$B$107,'ZC Curve'!W$8:W$107,,0))^(1/12)-1</f>
        <v>#DIV/0!</v>
      </c>
      <c r="E641" s="43">
        <f t="shared" si="21"/>
        <v>1</v>
      </c>
      <c r="F641" s="43" t="e">
        <f t="shared" si="22"/>
        <v>#DIV/0!</v>
      </c>
      <c r="G641" s="43" t="e">
        <f t="shared" si="23"/>
        <v>#DIV/0!</v>
      </c>
      <c r="H641" s="47">
        <f>('Table 4 Asset Cashflows'!D121+'Table 4 Asset Cashflows'!E121)</f>
        <v>0</v>
      </c>
      <c r="I641" s="47">
        <f>('Table 4 Asset Cashflows'!H121+'Table 4 Asset Cashflows'!I121)</f>
        <v>0</v>
      </c>
      <c r="J641" s="47">
        <f>('Table 4 Asset Cashflows'!L121+'Table 4 Asset Cashflows'!M121)</f>
        <v>0</v>
      </c>
      <c r="K641" s="47">
        <f>('Table 4 Asset Cashflows'!P121+'Table 4 Asset Cashflows'!Q121)</f>
        <v>0</v>
      </c>
      <c r="L641" s="47">
        <f>('Table 4 Asset Cashflows'!T121+'Table 4 Asset Cashflows'!U121)</f>
        <v>0</v>
      </c>
      <c r="M641" s="47">
        <f>('Table 4 Asset Cashflows'!X121+'Table 4 Asset Cashflows'!Y121)</f>
        <v>0</v>
      </c>
      <c r="N641" s="47">
        <f>('Table 4 Asset Cashflows'!AB121+'Table 4 Asset Cashflows'!AC121)</f>
        <v>0</v>
      </c>
    </row>
    <row r="642" spans="1:14" x14ac:dyDescent="0.25">
      <c r="A642" s="39">
        <v>104</v>
      </c>
      <c r="B642" s="42">
        <f>(1+_xlfn.XLOOKUP(INT(($A642-1)/12)+1,'ZC Curve'!$B$8:$B$107,'ZC Curve'!U$8:U$107,,0))^(1/12)-1</f>
        <v>0</v>
      </c>
      <c r="C642" s="42" t="e">
        <f>(1+_xlfn.XLOOKUP(INT(($A642-1)/12)+1,'ZC Curve'!$B$8:$B$107,'ZC Curve'!V$8:V$107,,0))^(1/12)-1</f>
        <v>#DIV/0!</v>
      </c>
      <c r="D642" s="42" t="e">
        <f>(1+_xlfn.XLOOKUP(INT(($A642-1)/12)+1,'ZC Curve'!$B$8:$B$107,'ZC Curve'!W$8:W$107,,0))^(1/12)-1</f>
        <v>#DIV/0!</v>
      </c>
      <c r="E642" s="43">
        <f t="shared" si="21"/>
        <v>1</v>
      </c>
      <c r="F642" s="43" t="e">
        <f t="shared" si="22"/>
        <v>#DIV/0!</v>
      </c>
      <c r="G642" s="43" t="e">
        <f t="shared" si="23"/>
        <v>#DIV/0!</v>
      </c>
      <c r="H642" s="47">
        <f>('Table 4 Asset Cashflows'!D122+'Table 4 Asset Cashflows'!E122)</f>
        <v>0</v>
      </c>
      <c r="I642" s="47">
        <f>('Table 4 Asset Cashflows'!H122+'Table 4 Asset Cashflows'!I122)</f>
        <v>0</v>
      </c>
      <c r="J642" s="47">
        <f>('Table 4 Asset Cashflows'!L122+'Table 4 Asset Cashflows'!M122)</f>
        <v>0</v>
      </c>
      <c r="K642" s="47">
        <f>('Table 4 Asset Cashflows'!P122+'Table 4 Asset Cashflows'!Q122)</f>
        <v>0</v>
      </c>
      <c r="L642" s="47">
        <f>('Table 4 Asset Cashflows'!T122+'Table 4 Asset Cashflows'!U122)</f>
        <v>0</v>
      </c>
      <c r="M642" s="47">
        <f>('Table 4 Asset Cashflows'!X122+'Table 4 Asset Cashflows'!Y122)</f>
        <v>0</v>
      </c>
      <c r="N642" s="47">
        <f>('Table 4 Asset Cashflows'!AB122+'Table 4 Asset Cashflows'!AC122)</f>
        <v>0</v>
      </c>
    </row>
    <row r="643" spans="1:14" x14ac:dyDescent="0.25">
      <c r="A643" s="39">
        <v>105</v>
      </c>
      <c r="B643" s="42">
        <f>(1+_xlfn.XLOOKUP(INT(($A643-1)/12)+1,'ZC Curve'!$B$8:$B$107,'ZC Curve'!U$8:U$107,,0))^(1/12)-1</f>
        <v>0</v>
      </c>
      <c r="C643" s="42" t="e">
        <f>(1+_xlfn.XLOOKUP(INT(($A643-1)/12)+1,'ZC Curve'!$B$8:$B$107,'ZC Curve'!V$8:V$107,,0))^(1/12)-1</f>
        <v>#DIV/0!</v>
      </c>
      <c r="D643" s="42" t="e">
        <f>(1+_xlfn.XLOOKUP(INT(($A643-1)/12)+1,'ZC Curve'!$B$8:$B$107,'ZC Curve'!W$8:W$107,,0))^(1/12)-1</f>
        <v>#DIV/0!</v>
      </c>
      <c r="E643" s="43">
        <f t="shared" si="21"/>
        <v>1</v>
      </c>
      <c r="F643" s="43" t="e">
        <f t="shared" si="22"/>
        <v>#DIV/0!</v>
      </c>
      <c r="G643" s="43" t="e">
        <f t="shared" si="23"/>
        <v>#DIV/0!</v>
      </c>
      <c r="H643" s="47">
        <f>('Table 4 Asset Cashflows'!D123+'Table 4 Asset Cashflows'!E123)</f>
        <v>0</v>
      </c>
      <c r="I643" s="47">
        <f>('Table 4 Asset Cashflows'!H123+'Table 4 Asset Cashflows'!I123)</f>
        <v>0</v>
      </c>
      <c r="J643" s="47">
        <f>('Table 4 Asset Cashflows'!L123+'Table 4 Asset Cashflows'!M123)</f>
        <v>0</v>
      </c>
      <c r="K643" s="47">
        <f>('Table 4 Asset Cashflows'!P123+'Table 4 Asset Cashflows'!Q123)</f>
        <v>0</v>
      </c>
      <c r="L643" s="47">
        <f>('Table 4 Asset Cashflows'!T123+'Table 4 Asset Cashflows'!U123)</f>
        <v>0</v>
      </c>
      <c r="M643" s="47">
        <f>('Table 4 Asset Cashflows'!X123+'Table 4 Asset Cashflows'!Y123)</f>
        <v>0</v>
      </c>
      <c r="N643" s="47">
        <f>('Table 4 Asset Cashflows'!AB123+'Table 4 Asset Cashflows'!AC123)</f>
        <v>0</v>
      </c>
    </row>
    <row r="644" spans="1:14" x14ac:dyDescent="0.25">
      <c r="A644" s="39">
        <v>106</v>
      </c>
      <c r="B644" s="42">
        <f>(1+_xlfn.XLOOKUP(INT(($A644-1)/12)+1,'ZC Curve'!$B$8:$B$107,'ZC Curve'!U$8:U$107,,0))^(1/12)-1</f>
        <v>0</v>
      </c>
      <c r="C644" s="42" t="e">
        <f>(1+_xlfn.XLOOKUP(INT(($A644-1)/12)+1,'ZC Curve'!$B$8:$B$107,'ZC Curve'!V$8:V$107,,0))^(1/12)-1</f>
        <v>#DIV/0!</v>
      </c>
      <c r="D644" s="42" t="e">
        <f>(1+_xlfn.XLOOKUP(INT(($A644-1)/12)+1,'ZC Curve'!$B$8:$B$107,'ZC Curve'!W$8:W$107,,0))^(1/12)-1</f>
        <v>#DIV/0!</v>
      </c>
      <c r="E644" s="43">
        <f t="shared" si="21"/>
        <v>1</v>
      </c>
      <c r="F644" s="43" t="e">
        <f t="shared" si="22"/>
        <v>#DIV/0!</v>
      </c>
      <c r="G644" s="43" t="e">
        <f t="shared" si="23"/>
        <v>#DIV/0!</v>
      </c>
      <c r="H644" s="47">
        <f>('Table 4 Asset Cashflows'!D124+'Table 4 Asset Cashflows'!E124)</f>
        <v>0</v>
      </c>
      <c r="I644" s="47">
        <f>('Table 4 Asset Cashflows'!H124+'Table 4 Asset Cashflows'!I124)</f>
        <v>0</v>
      </c>
      <c r="J644" s="47">
        <f>('Table 4 Asset Cashflows'!L124+'Table 4 Asset Cashflows'!M124)</f>
        <v>0</v>
      </c>
      <c r="K644" s="47">
        <f>('Table 4 Asset Cashflows'!P124+'Table 4 Asset Cashflows'!Q124)</f>
        <v>0</v>
      </c>
      <c r="L644" s="47">
        <f>('Table 4 Asset Cashflows'!T124+'Table 4 Asset Cashflows'!U124)</f>
        <v>0</v>
      </c>
      <c r="M644" s="47">
        <f>('Table 4 Asset Cashflows'!X124+'Table 4 Asset Cashflows'!Y124)</f>
        <v>0</v>
      </c>
      <c r="N644" s="47">
        <f>('Table 4 Asset Cashflows'!AB124+'Table 4 Asset Cashflows'!AC124)</f>
        <v>0</v>
      </c>
    </row>
    <row r="645" spans="1:14" x14ac:dyDescent="0.25">
      <c r="A645" s="39">
        <v>107</v>
      </c>
      <c r="B645" s="42">
        <f>(1+_xlfn.XLOOKUP(INT(($A645-1)/12)+1,'ZC Curve'!$B$8:$B$107,'ZC Curve'!U$8:U$107,,0))^(1/12)-1</f>
        <v>0</v>
      </c>
      <c r="C645" s="42" t="e">
        <f>(1+_xlfn.XLOOKUP(INT(($A645-1)/12)+1,'ZC Curve'!$B$8:$B$107,'ZC Curve'!V$8:V$107,,0))^(1/12)-1</f>
        <v>#DIV/0!</v>
      </c>
      <c r="D645" s="42" t="e">
        <f>(1+_xlfn.XLOOKUP(INT(($A645-1)/12)+1,'ZC Curve'!$B$8:$B$107,'ZC Curve'!W$8:W$107,,0))^(1/12)-1</f>
        <v>#DIV/0!</v>
      </c>
      <c r="E645" s="43">
        <f t="shared" si="21"/>
        <v>1</v>
      </c>
      <c r="F645" s="43" t="e">
        <f t="shared" si="22"/>
        <v>#DIV/0!</v>
      </c>
      <c r="G645" s="43" t="e">
        <f t="shared" si="23"/>
        <v>#DIV/0!</v>
      </c>
      <c r="H645" s="47">
        <f>('Table 4 Asset Cashflows'!D125+'Table 4 Asset Cashflows'!E125)</f>
        <v>0</v>
      </c>
      <c r="I645" s="47">
        <f>('Table 4 Asset Cashflows'!H125+'Table 4 Asset Cashflows'!I125)</f>
        <v>0</v>
      </c>
      <c r="J645" s="47">
        <f>('Table 4 Asset Cashflows'!L125+'Table 4 Asset Cashflows'!M125)</f>
        <v>0</v>
      </c>
      <c r="K645" s="47">
        <f>('Table 4 Asset Cashflows'!P125+'Table 4 Asset Cashflows'!Q125)</f>
        <v>0</v>
      </c>
      <c r="L645" s="47">
        <f>('Table 4 Asset Cashflows'!T125+'Table 4 Asset Cashflows'!U125)</f>
        <v>0</v>
      </c>
      <c r="M645" s="47">
        <f>('Table 4 Asset Cashflows'!X125+'Table 4 Asset Cashflows'!Y125)</f>
        <v>0</v>
      </c>
      <c r="N645" s="47">
        <f>('Table 4 Asset Cashflows'!AB125+'Table 4 Asset Cashflows'!AC125)</f>
        <v>0</v>
      </c>
    </row>
    <row r="646" spans="1:14" x14ac:dyDescent="0.25">
      <c r="A646" s="39">
        <v>108</v>
      </c>
      <c r="B646" s="42">
        <f>(1+_xlfn.XLOOKUP(INT(($A646-1)/12)+1,'ZC Curve'!$B$8:$B$107,'ZC Curve'!U$8:U$107,,0))^(1/12)-1</f>
        <v>0</v>
      </c>
      <c r="C646" s="42" t="e">
        <f>(1+_xlfn.XLOOKUP(INT(($A646-1)/12)+1,'ZC Curve'!$B$8:$B$107,'ZC Curve'!V$8:V$107,,0))^(1/12)-1</f>
        <v>#DIV/0!</v>
      </c>
      <c r="D646" s="42" t="e">
        <f>(1+_xlfn.XLOOKUP(INT(($A646-1)/12)+1,'ZC Curve'!$B$8:$B$107,'ZC Curve'!W$8:W$107,,0))^(1/12)-1</f>
        <v>#DIV/0!</v>
      </c>
      <c r="E646" s="43">
        <f t="shared" si="21"/>
        <v>1</v>
      </c>
      <c r="F646" s="43" t="e">
        <f t="shared" si="22"/>
        <v>#DIV/0!</v>
      </c>
      <c r="G646" s="43" t="e">
        <f t="shared" si="23"/>
        <v>#DIV/0!</v>
      </c>
      <c r="H646" s="47">
        <f>('Table 4 Asset Cashflows'!D126+'Table 4 Asset Cashflows'!E126)</f>
        <v>0</v>
      </c>
      <c r="I646" s="47">
        <f>('Table 4 Asset Cashflows'!H126+'Table 4 Asset Cashflows'!I126)</f>
        <v>0</v>
      </c>
      <c r="J646" s="47">
        <f>('Table 4 Asset Cashflows'!L126+'Table 4 Asset Cashflows'!M126)</f>
        <v>0</v>
      </c>
      <c r="K646" s="47">
        <f>('Table 4 Asset Cashflows'!P126+'Table 4 Asset Cashflows'!Q126)</f>
        <v>0</v>
      </c>
      <c r="L646" s="47">
        <f>('Table 4 Asset Cashflows'!T126+'Table 4 Asset Cashflows'!U126)</f>
        <v>0</v>
      </c>
      <c r="M646" s="47">
        <f>('Table 4 Asset Cashflows'!X126+'Table 4 Asset Cashflows'!Y126)</f>
        <v>0</v>
      </c>
      <c r="N646" s="47">
        <f>('Table 4 Asset Cashflows'!AB126+'Table 4 Asset Cashflows'!AC126)</f>
        <v>0</v>
      </c>
    </row>
    <row r="647" spans="1:14" x14ac:dyDescent="0.25">
      <c r="A647" s="39">
        <v>109</v>
      </c>
      <c r="B647" s="42">
        <f>(1+_xlfn.XLOOKUP(INT(($A647-1)/12)+1,'ZC Curve'!$B$8:$B$107,'ZC Curve'!U$8:U$107,,0))^(1/12)-1</f>
        <v>0</v>
      </c>
      <c r="C647" s="42" t="e">
        <f>(1+_xlfn.XLOOKUP(INT(($A647-1)/12)+1,'ZC Curve'!$B$8:$B$107,'ZC Curve'!V$8:V$107,,0))^(1/12)-1</f>
        <v>#DIV/0!</v>
      </c>
      <c r="D647" s="42" t="e">
        <f>(1+_xlfn.XLOOKUP(INT(($A647-1)/12)+1,'ZC Curve'!$B$8:$B$107,'ZC Curve'!W$8:W$107,,0))^(1/12)-1</f>
        <v>#DIV/0!</v>
      </c>
      <c r="E647" s="43">
        <f t="shared" si="21"/>
        <v>1</v>
      </c>
      <c r="F647" s="43" t="e">
        <f t="shared" si="22"/>
        <v>#DIV/0!</v>
      </c>
      <c r="G647" s="43" t="e">
        <f t="shared" si="23"/>
        <v>#DIV/0!</v>
      </c>
      <c r="H647" s="47">
        <f>('Table 4 Asset Cashflows'!D127+'Table 4 Asset Cashflows'!E127)</f>
        <v>0</v>
      </c>
      <c r="I647" s="47">
        <f>('Table 4 Asset Cashflows'!H127+'Table 4 Asset Cashflows'!I127)</f>
        <v>0</v>
      </c>
      <c r="J647" s="47">
        <f>('Table 4 Asset Cashflows'!L127+'Table 4 Asset Cashflows'!M127)</f>
        <v>0</v>
      </c>
      <c r="K647" s="47">
        <f>('Table 4 Asset Cashflows'!P127+'Table 4 Asset Cashflows'!Q127)</f>
        <v>0</v>
      </c>
      <c r="L647" s="47">
        <f>('Table 4 Asset Cashflows'!T127+'Table 4 Asset Cashflows'!U127)</f>
        <v>0</v>
      </c>
      <c r="M647" s="47">
        <f>('Table 4 Asset Cashflows'!X127+'Table 4 Asset Cashflows'!Y127)</f>
        <v>0</v>
      </c>
      <c r="N647" s="47">
        <f>('Table 4 Asset Cashflows'!AB127+'Table 4 Asset Cashflows'!AC127)</f>
        <v>0</v>
      </c>
    </row>
    <row r="648" spans="1:14" x14ac:dyDescent="0.25">
      <c r="A648" s="39">
        <v>110</v>
      </c>
      <c r="B648" s="42">
        <f>(1+_xlfn.XLOOKUP(INT(($A648-1)/12)+1,'ZC Curve'!$B$8:$B$107,'ZC Curve'!U$8:U$107,,0))^(1/12)-1</f>
        <v>0</v>
      </c>
      <c r="C648" s="42" t="e">
        <f>(1+_xlfn.XLOOKUP(INT(($A648-1)/12)+1,'ZC Curve'!$B$8:$B$107,'ZC Curve'!V$8:V$107,,0))^(1/12)-1</f>
        <v>#DIV/0!</v>
      </c>
      <c r="D648" s="42" t="e">
        <f>(1+_xlfn.XLOOKUP(INT(($A648-1)/12)+1,'ZC Curve'!$B$8:$B$107,'ZC Curve'!W$8:W$107,,0))^(1/12)-1</f>
        <v>#DIV/0!</v>
      </c>
      <c r="E648" s="43">
        <f t="shared" si="21"/>
        <v>1</v>
      </c>
      <c r="F648" s="43" t="e">
        <f t="shared" si="22"/>
        <v>#DIV/0!</v>
      </c>
      <c r="G648" s="43" t="e">
        <f t="shared" si="23"/>
        <v>#DIV/0!</v>
      </c>
      <c r="H648" s="47">
        <f>('Table 4 Asset Cashflows'!D128+'Table 4 Asset Cashflows'!E128)</f>
        <v>0</v>
      </c>
      <c r="I648" s="47">
        <f>('Table 4 Asset Cashflows'!H128+'Table 4 Asset Cashflows'!I128)</f>
        <v>0</v>
      </c>
      <c r="J648" s="47">
        <f>('Table 4 Asset Cashflows'!L128+'Table 4 Asset Cashflows'!M128)</f>
        <v>0</v>
      </c>
      <c r="K648" s="47">
        <f>('Table 4 Asset Cashflows'!P128+'Table 4 Asset Cashflows'!Q128)</f>
        <v>0</v>
      </c>
      <c r="L648" s="47">
        <f>('Table 4 Asset Cashflows'!T128+'Table 4 Asset Cashflows'!U128)</f>
        <v>0</v>
      </c>
      <c r="M648" s="47">
        <f>('Table 4 Asset Cashflows'!X128+'Table 4 Asset Cashflows'!Y128)</f>
        <v>0</v>
      </c>
      <c r="N648" s="47">
        <f>('Table 4 Asset Cashflows'!AB128+'Table 4 Asset Cashflows'!AC128)</f>
        <v>0</v>
      </c>
    </row>
    <row r="649" spans="1:14" x14ac:dyDescent="0.25">
      <c r="A649" s="39">
        <v>111</v>
      </c>
      <c r="B649" s="42">
        <f>(1+_xlfn.XLOOKUP(INT(($A649-1)/12)+1,'ZC Curve'!$B$8:$B$107,'ZC Curve'!U$8:U$107,,0))^(1/12)-1</f>
        <v>0</v>
      </c>
      <c r="C649" s="42" t="e">
        <f>(1+_xlfn.XLOOKUP(INT(($A649-1)/12)+1,'ZC Curve'!$B$8:$B$107,'ZC Curve'!V$8:V$107,,0))^(1/12)-1</f>
        <v>#DIV/0!</v>
      </c>
      <c r="D649" s="42" t="e">
        <f>(1+_xlfn.XLOOKUP(INT(($A649-1)/12)+1,'ZC Curve'!$B$8:$B$107,'ZC Curve'!W$8:W$107,,0))^(1/12)-1</f>
        <v>#DIV/0!</v>
      </c>
      <c r="E649" s="43">
        <f t="shared" si="21"/>
        <v>1</v>
      </c>
      <c r="F649" s="43" t="e">
        <f t="shared" si="22"/>
        <v>#DIV/0!</v>
      </c>
      <c r="G649" s="43" t="e">
        <f t="shared" si="23"/>
        <v>#DIV/0!</v>
      </c>
      <c r="H649" s="47">
        <f>('Table 4 Asset Cashflows'!D129+'Table 4 Asset Cashflows'!E129)</f>
        <v>0</v>
      </c>
      <c r="I649" s="47">
        <f>('Table 4 Asset Cashflows'!H129+'Table 4 Asset Cashflows'!I129)</f>
        <v>0</v>
      </c>
      <c r="J649" s="47">
        <f>('Table 4 Asset Cashflows'!L129+'Table 4 Asset Cashflows'!M129)</f>
        <v>0</v>
      </c>
      <c r="K649" s="47">
        <f>('Table 4 Asset Cashflows'!P129+'Table 4 Asset Cashflows'!Q129)</f>
        <v>0</v>
      </c>
      <c r="L649" s="47">
        <f>('Table 4 Asset Cashflows'!T129+'Table 4 Asset Cashflows'!U129)</f>
        <v>0</v>
      </c>
      <c r="M649" s="47">
        <f>('Table 4 Asset Cashflows'!X129+'Table 4 Asset Cashflows'!Y129)</f>
        <v>0</v>
      </c>
      <c r="N649" s="47">
        <f>('Table 4 Asset Cashflows'!AB129+'Table 4 Asset Cashflows'!AC129)</f>
        <v>0</v>
      </c>
    </row>
    <row r="650" spans="1:14" x14ac:dyDescent="0.25">
      <c r="A650" s="39">
        <v>112</v>
      </c>
      <c r="B650" s="42">
        <f>(1+_xlfn.XLOOKUP(INT(($A650-1)/12)+1,'ZC Curve'!$B$8:$B$107,'ZC Curve'!U$8:U$107,,0))^(1/12)-1</f>
        <v>0</v>
      </c>
      <c r="C650" s="42" t="e">
        <f>(1+_xlfn.XLOOKUP(INT(($A650-1)/12)+1,'ZC Curve'!$B$8:$B$107,'ZC Curve'!V$8:V$107,,0))^(1/12)-1</f>
        <v>#DIV/0!</v>
      </c>
      <c r="D650" s="42" t="e">
        <f>(1+_xlfn.XLOOKUP(INT(($A650-1)/12)+1,'ZC Curve'!$B$8:$B$107,'ZC Curve'!W$8:W$107,,0))^(1/12)-1</f>
        <v>#DIV/0!</v>
      </c>
      <c r="E650" s="43">
        <f t="shared" si="21"/>
        <v>1</v>
      </c>
      <c r="F650" s="43" t="e">
        <f t="shared" si="22"/>
        <v>#DIV/0!</v>
      </c>
      <c r="G650" s="43" t="e">
        <f t="shared" si="23"/>
        <v>#DIV/0!</v>
      </c>
      <c r="H650" s="47">
        <f>('Table 4 Asset Cashflows'!D130+'Table 4 Asset Cashflows'!E130)</f>
        <v>0</v>
      </c>
      <c r="I650" s="47">
        <f>('Table 4 Asset Cashflows'!H130+'Table 4 Asset Cashflows'!I130)</f>
        <v>0</v>
      </c>
      <c r="J650" s="47">
        <f>('Table 4 Asset Cashflows'!L130+'Table 4 Asset Cashflows'!M130)</f>
        <v>0</v>
      </c>
      <c r="K650" s="47">
        <f>('Table 4 Asset Cashflows'!P130+'Table 4 Asset Cashflows'!Q130)</f>
        <v>0</v>
      </c>
      <c r="L650" s="47">
        <f>('Table 4 Asset Cashflows'!T130+'Table 4 Asset Cashflows'!U130)</f>
        <v>0</v>
      </c>
      <c r="M650" s="47">
        <f>('Table 4 Asset Cashflows'!X130+'Table 4 Asset Cashflows'!Y130)</f>
        <v>0</v>
      </c>
      <c r="N650" s="47">
        <f>('Table 4 Asset Cashflows'!AB130+'Table 4 Asset Cashflows'!AC130)</f>
        <v>0</v>
      </c>
    </row>
    <row r="651" spans="1:14" x14ac:dyDescent="0.25">
      <c r="A651" s="39">
        <v>113</v>
      </c>
      <c r="B651" s="42">
        <f>(1+_xlfn.XLOOKUP(INT(($A651-1)/12)+1,'ZC Curve'!$B$8:$B$107,'ZC Curve'!U$8:U$107,,0))^(1/12)-1</f>
        <v>0</v>
      </c>
      <c r="C651" s="42" t="e">
        <f>(1+_xlfn.XLOOKUP(INT(($A651-1)/12)+1,'ZC Curve'!$B$8:$B$107,'ZC Curve'!V$8:V$107,,0))^(1/12)-1</f>
        <v>#DIV/0!</v>
      </c>
      <c r="D651" s="42" t="e">
        <f>(1+_xlfn.XLOOKUP(INT(($A651-1)/12)+1,'ZC Curve'!$B$8:$B$107,'ZC Curve'!W$8:W$107,,0))^(1/12)-1</f>
        <v>#DIV/0!</v>
      </c>
      <c r="E651" s="43">
        <f t="shared" si="21"/>
        <v>1</v>
      </c>
      <c r="F651" s="43" t="e">
        <f t="shared" si="22"/>
        <v>#DIV/0!</v>
      </c>
      <c r="G651" s="43" t="e">
        <f t="shared" si="23"/>
        <v>#DIV/0!</v>
      </c>
      <c r="H651" s="47">
        <f>('Table 4 Asset Cashflows'!D131+'Table 4 Asset Cashflows'!E131)</f>
        <v>0</v>
      </c>
      <c r="I651" s="47">
        <f>('Table 4 Asset Cashflows'!H131+'Table 4 Asset Cashflows'!I131)</f>
        <v>0</v>
      </c>
      <c r="J651" s="47">
        <f>('Table 4 Asset Cashflows'!L131+'Table 4 Asset Cashflows'!M131)</f>
        <v>0</v>
      </c>
      <c r="K651" s="47">
        <f>('Table 4 Asset Cashflows'!P131+'Table 4 Asset Cashflows'!Q131)</f>
        <v>0</v>
      </c>
      <c r="L651" s="47">
        <f>('Table 4 Asset Cashflows'!T131+'Table 4 Asset Cashflows'!U131)</f>
        <v>0</v>
      </c>
      <c r="M651" s="47">
        <f>('Table 4 Asset Cashflows'!X131+'Table 4 Asset Cashflows'!Y131)</f>
        <v>0</v>
      </c>
      <c r="N651" s="47">
        <f>('Table 4 Asset Cashflows'!AB131+'Table 4 Asset Cashflows'!AC131)</f>
        <v>0</v>
      </c>
    </row>
    <row r="652" spans="1:14" x14ac:dyDescent="0.25">
      <c r="A652" s="39">
        <v>114</v>
      </c>
      <c r="B652" s="42">
        <f>(1+_xlfn.XLOOKUP(INT(($A652-1)/12)+1,'ZC Curve'!$B$8:$B$107,'ZC Curve'!U$8:U$107,,0))^(1/12)-1</f>
        <v>0</v>
      </c>
      <c r="C652" s="42" t="e">
        <f>(1+_xlfn.XLOOKUP(INT(($A652-1)/12)+1,'ZC Curve'!$B$8:$B$107,'ZC Curve'!V$8:V$107,,0))^(1/12)-1</f>
        <v>#DIV/0!</v>
      </c>
      <c r="D652" s="42" t="e">
        <f>(1+_xlfn.XLOOKUP(INT(($A652-1)/12)+1,'ZC Curve'!$B$8:$B$107,'ZC Curve'!W$8:W$107,,0))^(1/12)-1</f>
        <v>#DIV/0!</v>
      </c>
      <c r="E652" s="43">
        <f t="shared" si="21"/>
        <v>1</v>
      </c>
      <c r="F652" s="43" t="e">
        <f t="shared" si="22"/>
        <v>#DIV/0!</v>
      </c>
      <c r="G652" s="43" t="e">
        <f t="shared" si="23"/>
        <v>#DIV/0!</v>
      </c>
      <c r="H652" s="47">
        <f>('Table 4 Asset Cashflows'!D132+'Table 4 Asset Cashflows'!E132)</f>
        <v>0</v>
      </c>
      <c r="I652" s="47">
        <f>('Table 4 Asset Cashflows'!H132+'Table 4 Asset Cashflows'!I132)</f>
        <v>0</v>
      </c>
      <c r="J652" s="47">
        <f>('Table 4 Asset Cashflows'!L132+'Table 4 Asset Cashflows'!M132)</f>
        <v>0</v>
      </c>
      <c r="K652" s="47">
        <f>('Table 4 Asset Cashflows'!P132+'Table 4 Asset Cashflows'!Q132)</f>
        <v>0</v>
      </c>
      <c r="L652" s="47">
        <f>('Table 4 Asset Cashflows'!T132+'Table 4 Asset Cashflows'!U132)</f>
        <v>0</v>
      </c>
      <c r="M652" s="47">
        <f>('Table 4 Asset Cashflows'!X132+'Table 4 Asset Cashflows'!Y132)</f>
        <v>0</v>
      </c>
      <c r="N652" s="47">
        <f>('Table 4 Asset Cashflows'!AB132+'Table 4 Asset Cashflows'!AC132)</f>
        <v>0</v>
      </c>
    </row>
    <row r="653" spans="1:14" x14ac:dyDescent="0.25">
      <c r="A653" s="39">
        <v>115</v>
      </c>
      <c r="B653" s="42">
        <f>(1+_xlfn.XLOOKUP(INT(($A653-1)/12)+1,'ZC Curve'!$B$8:$B$107,'ZC Curve'!U$8:U$107,,0))^(1/12)-1</f>
        <v>0</v>
      </c>
      <c r="C653" s="42" t="e">
        <f>(1+_xlfn.XLOOKUP(INT(($A653-1)/12)+1,'ZC Curve'!$B$8:$B$107,'ZC Curve'!V$8:V$107,,0))^(1/12)-1</f>
        <v>#DIV/0!</v>
      </c>
      <c r="D653" s="42" t="e">
        <f>(1+_xlfn.XLOOKUP(INT(($A653-1)/12)+1,'ZC Curve'!$B$8:$B$107,'ZC Curve'!W$8:W$107,,0))^(1/12)-1</f>
        <v>#DIV/0!</v>
      </c>
      <c r="E653" s="43">
        <f t="shared" si="21"/>
        <v>1</v>
      </c>
      <c r="F653" s="43" t="e">
        <f t="shared" si="22"/>
        <v>#DIV/0!</v>
      </c>
      <c r="G653" s="43" t="e">
        <f t="shared" si="23"/>
        <v>#DIV/0!</v>
      </c>
      <c r="H653" s="47">
        <f>('Table 4 Asset Cashflows'!D133+'Table 4 Asset Cashflows'!E133)</f>
        <v>0</v>
      </c>
      <c r="I653" s="47">
        <f>('Table 4 Asset Cashflows'!H133+'Table 4 Asset Cashflows'!I133)</f>
        <v>0</v>
      </c>
      <c r="J653" s="47">
        <f>('Table 4 Asset Cashflows'!L133+'Table 4 Asset Cashflows'!M133)</f>
        <v>0</v>
      </c>
      <c r="K653" s="47">
        <f>('Table 4 Asset Cashflows'!P133+'Table 4 Asset Cashflows'!Q133)</f>
        <v>0</v>
      </c>
      <c r="L653" s="47">
        <f>('Table 4 Asset Cashflows'!T133+'Table 4 Asset Cashflows'!U133)</f>
        <v>0</v>
      </c>
      <c r="M653" s="47">
        <f>('Table 4 Asset Cashflows'!X133+'Table 4 Asset Cashflows'!Y133)</f>
        <v>0</v>
      </c>
      <c r="N653" s="47">
        <f>('Table 4 Asset Cashflows'!AB133+'Table 4 Asset Cashflows'!AC133)</f>
        <v>0</v>
      </c>
    </row>
    <row r="654" spans="1:14" x14ac:dyDescent="0.25">
      <c r="A654" s="39">
        <v>116</v>
      </c>
      <c r="B654" s="42">
        <f>(1+_xlfn.XLOOKUP(INT(($A654-1)/12)+1,'ZC Curve'!$B$8:$B$107,'ZC Curve'!U$8:U$107,,0))^(1/12)-1</f>
        <v>0</v>
      </c>
      <c r="C654" s="42" t="e">
        <f>(1+_xlfn.XLOOKUP(INT(($A654-1)/12)+1,'ZC Curve'!$B$8:$B$107,'ZC Curve'!V$8:V$107,,0))^(1/12)-1</f>
        <v>#DIV/0!</v>
      </c>
      <c r="D654" s="42" t="e">
        <f>(1+_xlfn.XLOOKUP(INT(($A654-1)/12)+1,'ZC Curve'!$B$8:$B$107,'ZC Curve'!W$8:W$107,,0))^(1/12)-1</f>
        <v>#DIV/0!</v>
      </c>
      <c r="E654" s="43">
        <f t="shared" si="21"/>
        <v>1</v>
      </c>
      <c r="F654" s="43" t="e">
        <f t="shared" si="22"/>
        <v>#DIV/0!</v>
      </c>
      <c r="G654" s="43" t="e">
        <f t="shared" si="23"/>
        <v>#DIV/0!</v>
      </c>
      <c r="H654" s="47">
        <f>('Table 4 Asset Cashflows'!D134+'Table 4 Asset Cashflows'!E134)</f>
        <v>0</v>
      </c>
      <c r="I654" s="47">
        <f>('Table 4 Asset Cashflows'!H134+'Table 4 Asset Cashflows'!I134)</f>
        <v>0</v>
      </c>
      <c r="J654" s="47">
        <f>('Table 4 Asset Cashflows'!L134+'Table 4 Asset Cashflows'!M134)</f>
        <v>0</v>
      </c>
      <c r="K654" s="47">
        <f>('Table 4 Asset Cashflows'!P134+'Table 4 Asset Cashflows'!Q134)</f>
        <v>0</v>
      </c>
      <c r="L654" s="47">
        <f>('Table 4 Asset Cashflows'!T134+'Table 4 Asset Cashflows'!U134)</f>
        <v>0</v>
      </c>
      <c r="M654" s="47">
        <f>('Table 4 Asset Cashflows'!X134+'Table 4 Asset Cashflows'!Y134)</f>
        <v>0</v>
      </c>
      <c r="N654" s="47">
        <f>('Table 4 Asset Cashflows'!AB134+'Table 4 Asset Cashflows'!AC134)</f>
        <v>0</v>
      </c>
    </row>
    <row r="655" spans="1:14" x14ac:dyDescent="0.25">
      <c r="A655" s="39">
        <v>117</v>
      </c>
      <c r="B655" s="42">
        <f>(1+_xlfn.XLOOKUP(INT(($A655-1)/12)+1,'ZC Curve'!$B$8:$B$107,'ZC Curve'!U$8:U$107,,0))^(1/12)-1</f>
        <v>0</v>
      </c>
      <c r="C655" s="42" t="e">
        <f>(1+_xlfn.XLOOKUP(INT(($A655-1)/12)+1,'ZC Curve'!$B$8:$B$107,'ZC Curve'!V$8:V$107,,0))^(1/12)-1</f>
        <v>#DIV/0!</v>
      </c>
      <c r="D655" s="42" t="e">
        <f>(1+_xlfn.XLOOKUP(INT(($A655-1)/12)+1,'ZC Curve'!$B$8:$B$107,'ZC Curve'!W$8:W$107,,0))^(1/12)-1</f>
        <v>#DIV/0!</v>
      </c>
      <c r="E655" s="43">
        <f t="shared" si="21"/>
        <v>1</v>
      </c>
      <c r="F655" s="43" t="e">
        <f t="shared" si="22"/>
        <v>#DIV/0!</v>
      </c>
      <c r="G655" s="43" t="e">
        <f t="shared" si="23"/>
        <v>#DIV/0!</v>
      </c>
      <c r="H655" s="47">
        <f>('Table 4 Asset Cashflows'!D135+'Table 4 Asset Cashflows'!E135)</f>
        <v>0</v>
      </c>
      <c r="I655" s="47">
        <f>('Table 4 Asset Cashflows'!H135+'Table 4 Asset Cashflows'!I135)</f>
        <v>0</v>
      </c>
      <c r="J655" s="47">
        <f>('Table 4 Asset Cashflows'!L135+'Table 4 Asset Cashflows'!M135)</f>
        <v>0</v>
      </c>
      <c r="K655" s="47">
        <f>('Table 4 Asset Cashflows'!P135+'Table 4 Asset Cashflows'!Q135)</f>
        <v>0</v>
      </c>
      <c r="L655" s="47">
        <f>('Table 4 Asset Cashflows'!T135+'Table 4 Asset Cashflows'!U135)</f>
        <v>0</v>
      </c>
      <c r="M655" s="47">
        <f>('Table 4 Asset Cashflows'!X135+'Table 4 Asset Cashflows'!Y135)</f>
        <v>0</v>
      </c>
      <c r="N655" s="47">
        <f>('Table 4 Asset Cashflows'!AB135+'Table 4 Asset Cashflows'!AC135)</f>
        <v>0</v>
      </c>
    </row>
    <row r="656" spans="1:14" x14ac:dyDescent="0.25">
      <c r="A656" s="39">
        <v>118</v>
      </c>
      <c r="B656" s="42">
        <f>(1+_xlfn.XLOOKUP(INT(($A656-1)/12)+1,'ZC Curve'!$B$8:$B$107,'ZC Curve'!U$8:U$107,,0))^(1/12)-1</f>
        <v>0</v>
      </c>
      <c r="C656" s="42" t="e">
        <f>(1+_xlfn.XLOOKUP(INT(($A656-1)/12)+1,'ZC Curve'!$B$8:$B$107,'ZC Curve'!V$8:V$107,,0))^(1/12)-1</f>
        <v>#DIV/0!</v>
      </c>
      <c r="D656" s="42" t="e">
        <f>(1+_xlfn.XLOOKUP(INT(($A656-1)/12)+1,'ZC Curve'!$B$8:$B$107,'ZC Curve'!W$8:W$107,,0))^(1/12)-1</f>
        <v>#DIV/0!</v>
      </c>
      <c r="E656" s="43">
        <f t="shared" si="21"/>
        <v>1</v>
      </c>
      <c r="F656" s="43" t="e">
        <f t="shared" si="22"/>
        <v>#DIV/0!</v>
      </c>
      <c r="G656" s="43" t="e">
        <f t="shared" si="23"/>
        <v>#DIV/0!</v>
      </c>
      <c r="H656" s="47">
        <f>('Table 4 Asset Cashflows'!D136+'Table 4 Asset Cashflows'!E136)</f>
        <v>0</v>
      </c>
      <c r="I656" s="47">
        <f>('Table 4 Asset Cashflows'!H136+'Table 4 Asset Cashflows'!I136)</f>
        <v>0</v>
      </c>
      <c r="J656" s="47">
        <f>('Table 4 Asset Cashflows'!L136+'Table 4 Asset Cashflows'!M136)</f>
        <v>0</v>
      </c>
      <c r="K656" s="47">
        <f>('Table 4 Asset Cashflows'!P136+'Table 4 Asset Cashflows'!Q136)</f>
        <v>0</v>
      </c>
      <c r="L656" s="47">
        <f>('Table 4 Asset Cashflows'!T136+'Table 4 Asset Cashflows'!U136)</f>
        <v>0</v>
      </c>
      <c r="M656" s="47">
        <f>('Table 4 Asset Cashflows'!X136+'Table 4 Asset Cashflows'!Y136)</f>
        <v>0</v>
      </c>
      <c r="N656" s="47">
        <f>('Table 4 Asset Cashflows'!AB136+'Table 4 Asset Cashflows'!AC136)</f>
        <v>0</v>
      </c>
    </row>
    <row r="657" spans="1:14" x14ac:dyDescent="0.25">
      <c r="A657" s="39">
        <v>119</v>
      </c>
      <c r="B657" s="42">
        <f>(1+_xlfn.XLOOKUP(INT(($A657-1)/12)+1,'ZC Curve'!$B$8:$B$107,'ZC Curve'!U$8:U$107,,0))^(1/12)-1</f>
        <v>0</v>
      </c>
      <c r="C657" s="42" t="e">
        <f>(1+_xlfn.XLOOKUP(INT(($A657-1)/12)+1,'ZC Curve'!$B$8:$B$107,'ZC Curve'!V$8:V$107,,0))^(1/12)-1</f>
        <v>#DIV/0!</v>
      </c>
      <c r="D657" s="42" t="e">
        <f>(1+_xlfn.XLOOKUP(INT(($A657-1)/12)+1,'ZC Curve'!$B$8:$B$107,'ZC Curve'!W$8:W$107,,0))^(1/12)-1</f>
        <v>#DIV/0!</v>
      </c>
      <c r="E657" s="43">
        <f t="shared" si="21"/>
        <v>1</v>
      </c>
      <c r="F657" s="43" t="e">
        <f t="shared" si="22"/>
        <v>#DIV/0!</v>
      </c>
      <c r="G657" s="43" t="e">
        <f t="shared" si="23"/>
        <v>#DIV/0!</v>
      </c>
      <c r="H657" s="47">
        <f>('Table 4 Asset Cashflows'!D137+'Table 4 Asset Cashflows'!E137)</f>
        <v>0</v>
      </c>
      <c r="I657" s="47">
        <f>('Table 4 Asset Cashflows'!H137+'Table 4 Asset Cashflows'!I137)</f>
        <v>0</v>
      </c>
      <c r="J657" s="47">
        <f>('Table 4 Asset Cashflows'!L137+'Table 4 Asset Cashflows'!M137)</f>
        <v>0</v>
      </c>
      <c r="K657" s="47">
        <f>('Table 4 Asset Cashflows'!P137+'Table 4 Asset Cashflows'!Q137)</f>
        <v>0</v>
      </c>
      <c r="L657" s="47">
        <f>('Table 4 Asset Cashflows'!T137+'Table 4 Asset Cashflows'!U137)</f>
        <v>0</v>
      </c>
      <c r="M657" s="47">
        <f>('Table 4 Asset Cashflows'!X137+'Table 4 Asset Cashflows'!Y137)</f>
        <v>0</v>
      </c>
      <c r="N657" s="47">
        <f>('Table 4 Asset Cashflows'!AB137+'Table 4 Asset Cashflows'!AC137)</f>
        <v>0</v>
      </c>
    </row>
    <row r="658" spans="1:14" x14ac:dyDescent="0.25">
      <c r="A658" s="39">
        <v>120</v>
      </c>
      <c r="B658" s="42">
        <f>(1+_xlfn.XLOOKUP(INT(($A658-1)/12)+1,'ZC Curve'!$B$8:$B$107,'ZC Curve'!U$8:U$107,,0))^(1/12)-1</f>
        <v>0</v>
      </c>
      <c r="C658" s="42" t="e">
        <f>(1+_xlfn.XLOOKUP(INT(($A658-1)/12)+1,'ZC Curve'!$B$8:$B$107,'ZC Curve'!V$8:V$107,,0))^(1/12)-1</f>
        <v>#DIV/0!</v>
      </c>
      <c r="D658" s="42" t="e">
        <f>(1+_xlfn.XLOOKUP(INT(($A658-1)/12)+1,'ZC Curve'!$B$8:$B$107,'ZC Curve'!W$8:W$107,,0))^(1/12)-1</f>
        <v>#DIV/0!</v>
      </c>
      <c r="E658" s="43">
        <f t="shared" si="21"/>
        <v>1</v>
      </c>
      <c r="F658" s="43" t="e">
        <f t="shared" si="22"/>
        <v>#DIV/0!</v>
      </c>
      <c r="G658" s="43" t="e">
        <f t="shared" si="23"/>
        <v>#DIV/0!</v>
      </c>
      <c r="H658" s="47">
        <f>('Table 4 Asset Cashflows'!D138+'Table 4 Asset Cashflows'!E138)</f>
        <v>0</v>
      </c>
      <c r="I658" s="47">
        <f>('Table 4 Asset Cashflows'!H138+'Table 4 Asset Cashflows'!I138)</f>
        <v>0</v>
      </c>
      <c r="J658" s="47">
        <f>('Table 4 Asset Cashflows'!L138+'Table 4 Asset Cashflows'!M138)</f>
        <v>0</v>
      </c>
      <c r="K658" s="47">
        <f>('Table 4 Asset Cashflows'!P138+'Table 4 Asset Cashflows'!Q138)</f>
        <v>0</v>
      </c>
      <c r="L658" s="47">
        <f>('Table 4 Asset Cashflows'!T138+'Table 4 Asset Cashflows'!U138)</f>
        <v>0</v>
      </c>
      <c r="M658" s="47">
        <f>('Table 4 Asset Cashflows'!X138+'Table 4 Asset Cashflows'!Y138)</f>
        <v>0</v>
      </c>
      <c r="N658" s="47">
        <f>('Table 4 Asset Cashflows'!AB138+'Table 4 Asset Cashflows'!AC138)</f>
        <v>0</v>
      </c>
    </row>
    <row r="659" spans="1:14" x14ac:dyDescent="0.25">
      <c r="A659" s="39">
        <v>121</v>
      </c>
      <c r="B659" s="42">
        <f>(1+_xlfn.XLOOKUP(INT(($A659-1)/12)+1,'ZC Curve'!$B$8:$B$107,'ZC Curve'!U$8:U$107,,0))^(1/12)-1</f>
        <v>0</v>
      </c>
      <c r="C659" s="42" t="e">
        <f>(1+_xlfn.XLOOKUP(INT(($A659-1)/12)+1,'ZC Curve'!$B$8:$B$107,'ZC Curve'!V$8:V$107,,0))^(1/12)-1</f>
        <v>#DIV/0!</v>
      </c>
      <c r="D659" s="42" t="e">
        <f>(1+_xlfn.XLOOKUP(INT(($A659-1)/12)+1,'ZC Curve'!$B$8:$B$107,'ZC Curve'!W$8:W$107,,0))^(1/12)-1</f>
        <v>#DIV/0!</v>
      </c>
      <c r="E659" s="43">
        <f t="shared" si="21"/>
        <v>1</v>
      </c>
      <c r="F659" s="43" t="e">
        <f t="shared" si="22"/>
        <v>#DIV/0!</v>
      </c>
      <c r="G659" s="43" t="e">
        <f t="shared" si="23"/>
        <v>#DIV/0!</v>
      </c>
      <c r="H659" s="47">
        <f>('Table 4 Asset Cashflows'!D139+'Table 4 Asset Cashflows'!E139)</f>
        <v>0</v>
      </c>
      <c r="I659" s="47">
        <f>('Table 4 Asset Cashflows'!H139+'Table 4 Asset Cashflows'!I139)</f>
        <v>0</v>
      </c>
      <c r="J659" s="47">
        <f>('Table 4 Asset Cashflows'!L139+'Table 4 Asset Cashflows'!M139)</f>
        <v>0</v>
      </c>
      <c r="K659" s="47">
        <f>('Table 4 Asset Cashflows'!P139+'Table 4 Asset Cashflows'!Q139)</f>
        <v>0</v>
      </c>
      <c r="L659" s="47">
        <f>('Table 4 Asset Cashflows'!T139+'Table 4 Asset Cashflows'!U139)</f>
        <v>0</v>
      </c>
      <c r="M659" s="47">
        <f>('Table 4 Asset Cashflows'!X139+'Table 4 Asset Cashflows'!Y139)</f>
        <v>0</v>
      </c>
      <c r="N659" s="47">
        <f>('Table 4 Asset Cashflows'!AB139+'Table 4 Asset Cashflows'!AC139)</f>
        <v>0</v>
      </c>
    </row>
    <row r="660" spans="1:14" x14ac:dyDescent="0.25">
      <c r="A660" s="39">
        <v>122</v>
      </c>
      <c r="B660" s="42">
        <f>(1+_xlfn.XLOOKUP(INT(($A660-1)/12)+1,'ZC Curve'!$B$8:$B$107,'ZC Curve'!U$8:U$107,,0))^(1/12)-1</f>
        <v>0</v>
      </c>
      <c r="C660" s="42" t="e">
        <f>(1+_xlfn.XLOOKUP(INT(($A660-1)/12)+1,'ZC Curve'!$B$8:$B$107,'ZC Curve'!V$8:V$107,,0))^(1/12)-1</f>
        <v>#DIV/0!</v>
      </c>
      <c r="D660" s="42" t="e">
        <f>(1+_xlfn.XLOOKUP(INT(($A660-1)/12)+1,'ZC Curve'!$B$8:$B$107,'ZC Curve'!W$8:W$107,,0))^(1/12)-1</f>
        <v>#DIV/0!</v>
      </c>
      <c r="E660" s="43">
        <f t="shared" si="21"/>
        <v>1</v>
      </c>
      <c r="F660" s="43" t="e">
        <f t="shared" si="22"/>
        <v>#DIV/0!</v>
      </c>
      <c r="G660" s="43" t="e">
        <f t="shared" si="23"/>
        <v>#DIV/0!</v>
      </c>
      <c r="H660" s="47">
        <f>('Table 4 Asset Cashflows'!D140+'Table 4 Asset Cashflows'!E140)</f>
        <v>0</v>
      </c>
      <c r="I660" s="47">
        <f>('Table 4 Asset Cashflows'!H140+'Table 4 Asset Cashflows'!I140)</f>
        <v>0</v>
      </c>
      <c r="J660" s="47">
        <f>('Table 4 Asset Cashflows'!L140+'Table 4 Asset Cashflows'!M140)</f>
        <v>0</v>
      </c>
      <c r="K660" s="47">
        <f>('Table 4 Asset Cashflows'!P140+'Table 4 Asset Cashflows'!Q140)</f>
        <v>0</v>
      </c>
      <c r="L660" s="47">
        <f>('Table 4 Asset Cashflows'!T140+'Table 4 Asset Cashflows'!U140)</f>
        <v>0</v>
      </c>
      <c r="M660" s="47">
        <f>('Table 4 Asset Cashflows'!X140+'Table 4 Asset Cashflows'!Y140)</f>
        <v>0</v>
      </c>
      <c r="N660" s="47">
        <f>('Table 4 Asset Cashflows'!AB140+'Table 4 Asset Cashflows'!AC140)</f>
        <v>0</v>
      </c>
    </row>
    <row r="661" spans="1:14" x14ac:dyDescent="0.25">
      <c r="A661" s="39">
        <v>123</v>
      </c>
      <c r="B661" s="42">
        <f>(1+_xlfn.XLOOKUP(INT(($A661-1)/12)+1,'ZC Curve'!$B$8:$B$107,'ZC Curve'!U$8:U$107,,0))^(1/12)-1</f>
        <v>0</v>
      </c>
      <c r="C661" s="42" t="e">
        <f>(1+_xlfn.XLOOKUP(INT(($A661-1)/12)+1,'ZC Curve'!$B$8:$B$107,'ZC Curve'!V$8:V$107,,0))^(1/12)-1</f>
        <v>#DIV/0!</v>
      </c>
      <c r="D661" s="42" t="e">
        <f>(1+_xlfn.XLOOKUP(INT(($A661-1)/12)+1,'ZC Curve'!$B$8:$B$107,'ZC Curve'!W$8:W$107,,0))^(1/12)-1</f>
        <v>#DIV/0!</v>
      </c>
      <c r="E661" s="43">
        <f t="shared" si="21"/>
        <v>1</v>
      </c>
      <c r="F661" s="43" t="e">
        <f t="shared" si="22"/>
        <v>#DIV/0!</v>
      </c>
      <c r="G661" s="43" t="e">
        <f t="shared" si="23"/>
        <v>#DIV/0!</v>
      </c>
      <c r="H661" s="47">
        <f>('Table 4 Asset Cashflows'!D141+'Table 4 Asset Cashflows'!E141)</f>
        <v>0</v>
      </c>
      <c r="I661" s="47">
        <f>('Table 4 Asset Cashflows'!H141+'Table 4 Asset Cashflows'!I141)</f>
        <v>0</v>
      </c>
      <c r="J661" s="47">
        <f>('Table 4 Asset Cashflows'!L141+'Table 4 Asset Cashflows'!M141)</f>
        <v>0</v>
      </c>
      <c r="K661" s="47">
        <f>('Table 4 Asset Cashflows'!P141+'Table 4 Asset Cashflows'!Q141)</f>
        <v>0</v>
      </c>
      <c r="L661" s="47">
        <f>('Table 4 Asset Cashflows'!T141+'Table 4 Asset Cashflows'!U141)</f>
        <v>0</v>
      </c>
      <c r="M661" s="47">
        <f>('Table 4 Asset Cashflows'!X141+'Table 4 Asset Cashflows'!Y141)</f>
        <v>0</v>
      </c>
      <c r="N661" s="47">
        <f>('Table 4 Asset Cashflows'!AB141+'Table 4 Asset Cashflows'!AC141)</f>
        <v>0</v>
      </c>
    </row>
    <row r="662" spans="1:14" x14ac:dyDescent="0.25">
      <c r="A662" s="39">
        <v>124</v>
      </c>
      <c r="B662" s="42">
        <f>(1+_xlfn.XLOOKUP(INT(($A662-1)/12)+1,'ZC Curve'!$B$8:$B$107,'ZC Curve'!U$8:U$107,,0))^(1/12)-1</f>
        <v>0</v>
      </c>
      <c r="C662" s="42" t="e">
        <f>(1+_xlfn.XLOOKUP(INT(($A662-1)/12)+1,'ZC Curve'!$B$8:$B$107,'ZC Curve'!V$8:V$107,,0))^(1/12)-1</f>
        <v>#DIV/0!</v>
      </c>
      <c r="D662" s="42" t="e">
        <f>(1+_xlfn.XLOOKUP(INT(($A662-1)/12)+1,'ZC Curve'!$B$8:$B$107,'ZC Curve'!W$8:W$107,,0))^(1/12)-1</f>
        <v>#DIV/0!</v>
      </c>
      <c r="E662" s="43">
        <f t="shared" si="21"/>
        <v>1</v>
      </c>
      <c r="F662" s="43" t="e">
        <f t="shared" si="22"/>
        <v>#DIV/0!</v>
      </c>
      <c r="G662" s="43" t="e">
        <f t="shared" si="23"/>
        <v>#DIV/0!</v>
      </c>
      <c r="H662" s="47">
        <f>('Table 4 Asset Cashflows'!D142+'Table 4 Asset Cashflows'!E142)</f>
        <v>0</v>
      </c>
      <c r="I662" s="47">
        <f>('Table 4 Asset Cashflows'!H142+'Table 4 Asset Cashflows'!I142)</f>
        <v>0</v>
      </c>
      <c r="J662" s="47">
        <f>('Table 4 Asset Cashflows'!L142+'Table 4 Asset Cashflows'!M142)</f>
        <v>0</v>
      </c>
      <c r="K662" s="47">
        <f>('Table 4 Asset Cashflows'!P142+'Table 4 Asset Cashflows'!Q142)</f>
        <v>0</v>
      </c>
      <c r="L662" s="47">
        <f>('Table 4 Asset Cashflows'!T142+'Table 4 Asset Cashflows'!U142)</f>
        <v>0</v>
      </c>
      <c r="M662" s="47">
        <f>('Table 4 Asset Cashflows'!X142+'Table 4 Asset Cashflows'!Y142)</f>
        <v>0</v>
      </c>
      <c r="N662" s="47">
        <f>('Table 4 Asset Cashflows'!AB142+'Table 4 Asset Cashflows'!AC142)</f>
        <v>0</v>
      </c>
    </row>
    <row r="663" spans="1:14" x14ac:dyDescent="0.25">
      <c r="A663" s="39">
        <v>125</v>
      </c>
      <c r="B663" s="42">
        <f>(1+_xlfn.XLOOKUP(INT(($A663-1)/12)+1,'ZC Curve'!$B$8:$B$107,'ZC Curve'!U$8:U$107,,0))^(1/12)-1</f>
        <v>0</v>
      </c>
      <c r="C663" s="42" t="e">
        <f>(1+_xlfn.XLOOKUP(INT(($A663-1)/12)+1,'ZC Curve'!$B$8:$B$107,'ZC Curve'!V$8:V$107,,0))^(1/12)-1</f>
        <v>#DIV/0!</v>
      </c>
      <c r="D663" s="42" t="e">
        <f>(1+_xlfn.XLOOKUP(INT(($A663-1)/12)+1,'ZC Curve'!$B$8:$B$107,'ZC Curve'!W$8:W$107,,0))^(1/12)-1</f>
        <v>#DIV/0!</v>
      </c>
      <c r="E663" s="43">
        <f t="shared" si="21"/>
        <v>1</v>
      </c>
      <c r="F663" s="43" t="e">
        <f t="shared" si="22"/>
        <v>#DIV/0!</v>
      </c>
      <c r="G663" s="43" t="e">
        <f t="shared" si="23"/>
        <v>#DIV/0!</v>
      </c>
      <c r="H663" s="47">
        <f>('Table 4 Asset Cashflows'!D143+'Table 4 Asset Cashflows'!E143)</f>
        <v>0</v>
      </c>
      <c r="I663" s="47">
        <f>('Table 4 Asset Cashflows'!H143+'Table 4 Asset Cashflows'!I143)</f>
        <v>0</v>
      </c>
      <c r="J663" s="47">
        <f>('Table 4 Asset Cashflows'!L143+'Table 4 Asset Cashflows'!M143)</f>
        <v>0</v>
      </c>
      <c r="K663" s="47">
        <f>('Table 4 Asset Cashflows'!P143+'Table 4 Asset Cashflows'!Q143)</f>
        <v>0</v>
      </c>
      <c r="L663" s="47">
        <f>('Table 4 Asset Cashflows'!T143+'Table 4 Asset Cashflows'!U143)</f>
        <v>0</v>
      </c>
      <c r="M663" s="47">
        <f>('Table 4 Asset Cashflows'!X143+'Table 4 Asset Cashflows'!Y143)</f>
        <v>0</v>
      </c>
      <c r="N663" s="47">
        <f>('Table 4 Asset Cashflows'!AB143+'Table 4 Asset Cashflows'!AC143)</f>
        <v>0</v>
      </c>
    </row>
    <row r="664" spans="1:14" x14ac:dyDescent="0.25">
      <c r="A664" s="39">
        <v>126</v>
      </c>
      <c r="B664" s="42">
        <f>(1+_xlfn.XLOOKUP(INT(($A664-1)/12)+1,'ZC Curve'!$B$8:$B$107,'ZC Curve'!U$8:U$107,,0))^(1/12)-1</f>
        <v>0</v>
      </c>
      <c r="C664" s="42" t="e">
        <f>(1+_xlfn.XLOOKUP(INT(($A664-1)/12)+1,'ZC Curve'!$B$8:$B$107,'ZC Curve'!V$8:V$107,,0))^(1/12)-1</f>
        <v>#DIV/0!</v>
      </c>
      <c r="D664" s="42" t="e">
        <f>(1+_xlfn.XLOOKUP(INT(($A664-1)/12)+1,'ZC Curve'!$B$8:$B$107,'ZC Curve'!W$8:W$107,,0))^(1/12)-1</f>
        <v>#DIV/0!</v>
      </c>
      <c r="E664" s="43">
        <f t="shared" si="21"/>
        <v>1</v>
      </c>
      <c r="F664" s="43" t="e">
        <f t="shared" si="22"/>
        <v>#DIV/0!</v>
      </c>
      <c r="G664" s="43" t="e">
        <f t="shared" si="23"/>
        <v>#DIV/0!</v>
      </c>
      <c r="H664" s="47">
        <f>('Table 4 Asset Cashflows'!D144+'Table 4 Asset Cashflows'!E144)</f>
        <v>0</v>
      </c>
      <c r="I664" s="47">
        <f>('Table 4 Asset Cashflows'!H144+'Table 4 Asset Cashflows'!I144)</f>
        <v>0</v>
      </c>
      <c r="J664" s="47">
        <f>('Table 4 Asset Cashflows'!L144+'Table 4 Asset Cashflows'!M144)</f>
        <v>0</v>
      </c>
      <c r="K664" s="47">
        <f>('Table 4 Asset Cashflows'!P144+'Table 4 Asset Cashflows'!Q144)</f>
        <v>0</v>
      </c>
      <c r="L664" s="47">
        <f>('Table 4 Asset Cashflows'!T144+'Table 4 Asset Cashflows'!U144)</f>
        <v>0</v>
      </c>
      <c r="M664" s="47">
        <f>('Table 4 Asset Cashflows'!X144+'Table 4 Asset Cashflows'!Y144)</f>
        <v>0</v>
      </c>
      <c r="N664" s="47">
        <f>('Table 4 Asset Cashflows'!AB144+'Table 4 Asset Cashflows'!AC144)</f>
        <v>0</v>
      </c>
    </row>
    <row r="665" spans="1:14" x14ac:dyDescent="0.25">
      <c r="A665" s="39">
        <v>127</v>
      </c>
      <c r="B665" s="42">
        <f>(1+_xlfn.XLOOKUP(INT(($A665-1)/12)+1,'ZC Curve'!$B$8:$B$107,'ZC Curve'!U$8:U$107,,0))^(1/12)-1</f>
        <v>0</v>
      </c>
      <c r="C665" s="42" t="e">
        <f>(1+_xlfn.XLOOKUP(INT(($A665-1)/12)+1,'ZC Curve'!$B$8:$B$107,'ZC Curve'!V$8:V$107,,0))^(1/12)-1</f>
        <v>#DIV/0!</v>
      </c>
      <c r="D665" s="42" t="e">
        <f>(1+_xlfn.XLOOKUP(INT(($A665-1)/12)+1,'ZC Curve'!$B$8:$B$107,'ZC Curve'!W$8:W$107,,0))^(1/12)-1</f>
        <v>#DIV/0!</v>
      </c>
      <c r="E665" s="43">
        <f t="shared" si="21"/>
        <v>1</v>
      </c>
      <c r="F665" s="43" t="e">
        <f t="shared" si="22"/>
        <v>#DIV/0!</v>
      </c>
      <c r="G665" s="43" t="e">
        <f t="shared" si="23"/>
        <v>#DIV/0!</v>
      </c>
      <c r="H665" s="47">
        <f>('Table 4 Asset Cashflows'!D145+'Table 4 Asset Cashflows'!E145)</f>
        <v>0</v>
      </c>
      <c r="I665" s="47">
        <f>('Table 4 Asset Cashflows'!H145+'Table 4 Asset Cashflows'!I145)</f>
        <v>0</v>
      </c>
      <c r="J665" s="47">
        <f>('Table 4 Asset Cashflows'!L145+'Table 4 Asset Cashflows'!M145)</f>
        <v>0</v>
      </c>
      <c r="K665" s="47">
        <f>('Table 4 Asset Cashflows'!P145+'Table 4 Asset Cashflows'!Q145)</f>
        <v>0</v>
      </c>
      <c r="L665" s="47">
        <f>('Table 4 Asset Cashflows'!T145+'Table 4 Asset Cashflows'!U145)</f>
        <v>0</v>
      </c>
      <c r="M665" s="47">
        <f>('Table 4 Asset Cashflows'!X145+'Table 4 Asset Cashflows'!Y145)</f>
        <v>0</v>
      </c>
      <c r="N665" s="47">
        <f>('Table 4 Asset Cashflows'!AB145+'Table 4 Asset Cashflows'!AC145)</f>
        <v>0</v>
      </c>
    </row>
    <row r="666" spans="1:14" x14ac:dyDescent="0.25">
      <c r="A666" s="39">
        <v>128</v>
      </c>
      <c r="B666" s="42">
        <f>(1+_xlfn.XLOOKUP(INT(($A666-1)/12)+1,'ZC Curve'!$B$8:$B$107,'ZC Curve'!U$8:U$107,,0))^(1/12)-1</f>
        <v>0</v>
      </c>
      <c r="C666" s="42" t="e">
        <f>(1+_xlfn.XLOOKUP(INT(($A666-1)/12)+1,'ZC Curve'!$B$8:$B$107,'ZC Curve'!V$8:V$107,,0))^(1/12)-1</f>
        <v>#DIV/0!</v>
      </c>
      <c r="D666" s="42" t="e">
        <f>(1+_xlfn.XLOOKUP(INT(($A666-1)/12)+1,'ZC Curve'!$B$8:$B$107,'ZC Curve'!W$8:W$107,,0))^(1/12)-1</f>
        <v>#DIV/0!</v>
      </c>
      <c r="E666" s="43">
        <f t="shared" si="21"/>
        <v>1</v>
      </c>
      <c r="F666" s="43" t="e">
        <f t="shared" si="22"/>
        <v>#DIV/0!</v>
      </c>
      <c r="G666" s="43" t="e">
        <f t="shared" si="23"/>
        <v>#DIV/0!</v>
      </c>
      <c r="H666" s="47">
        <f>('Table 4 Asset Cashflows'!D146+'Table 4 Asset Cashflows'!E146)</f>
        <v>0</v>
      </c>
      <c r="I666" s="47">
        <f>('Table 4 Asset Cashflows'!H146+'Table 4 Asset Cashflows'!I146)</f>
        <v>0</v>
      </c>
      <c r="J666" s="47">
        <f>('Table 4 Asset Cashflows'!L146+'Table 4 Asset Cashflows'!M146)</f>
        <v>0</v>
      </c>
      <c r="K666" s="47">
        <f>('Table 4 Asset Cashflows'!P146+'Table 4 Asset Cashflows'!Q146)</f>
        <v>0</v>
      </c>
      <c r="L666" s="47">
        <f>('Table 4 Asset Cashflows'!T146+'Table 4 Asset Cashflows'!U146)</f>
        <v>0</v>
      </c>
      <c r="M666" s="47">
        <f>('Table 4 Asset Cashflows'!X146+'Table 4 Asset Cashflows'!Y146)</f>
        <v>0</v>
      </c>
      <c r="N666" s="47">
        <f>('Table 4 Asset Cashflows'!AB146+'Table 4 Asset Cashflows'!AC146)</f>
        <v>0</v>
      </c>
    </row>
    <row r="667" spans="1:14" x14ac:dyDescent="0.25">
      <c r="A667" s="39">
        <v>129</v>
      </c>
      <c r="B667" s="42">
        <f>(1+_xlfn.XLOOKUP(INT(($A667-1)/12)+1,'ZC Curve'!$B$8:$B$107,'ZC Curve'!U$8:U$107,,0))^(1/12)-1</f>
        <v>0</v>
      </c>
      <c r="C667" s="42" t="e">
        <f>(1+_xlfn.XLOOKUP(INT(($A667-1)/12)+1,'ZC Curve'!$B$8:$B$107,'ZC Curve'!V$8:V$107,,0))^(1/12)-1</f>
        <v>#DIV/0!</v>
      </c>
      <c r="D667" s="42" t="e">
        <f>(1+_xlfn.XLOOKUP(INT(($A667-1)/12)+1,'ZC Curve'!$B$8:$B$107,'ZC Curve'!W$8:W$107,,0))^(1/12)-1</f>
        <v>#DIV/0!</v>
      </c>
      <c r="E667" s="43">
        <f t="shared" si="21"/>
        <v>1</v>
      </c>
      <c r="F667" s="43" t="e">
        <f t="shared" si="22"/>
        <v>#DIV/0!</v>
      </c>
      <c r="G667" s="43" t="e">
        <f t="shared" si="23"/>
        <v>#DIV/0!</v>
      </c>
      <c r="H667" s="47">
        <f>('Table 4 Asset Cashflows'!D147+'Table 4 Asset Cashflows'!E147)</f>
        <v>0</v>
      </c>
      <c r="I667" s="47">
        <f>('Table 4 Asset Cashflows'!H147+'Table 4 Asset Cashflows'!I147)</f>
        <v>0</v>
      </c>
      <c r="J667" s="47">
        <f>('Table 4 Asset Cashflows'!L147+'Table 4 Asset Cashflows'!M147)</f>
        <v>0</v>
      </c>
      <c r="K667" s="47">
        <f>('Table 4 Asset Cashflows'!P147+'Table 4 Asset Cashflows'!Q147)</f>
        <v>0</v>
      </c>
      <c r="L667" s="47">
        <f>('Table 4 Asset Cashflows'!T147+'Table 4 Asset Cashflows'!U147)</f>
        <v>0</v>
      </c>
      <c r="M667" s="47">
        <f>('Table 4 Asset Cashflows'!X147+'Table 4 Asset Cashflows'!Y147)</f>
        <v>0</v>
      </c>
      <c r="N667" s="47">
        <f>('Table 4 Asset Cashflows'!AB147+'Table 4 Asset Cashflows'!AC147)</f>
        <v>0</v>
      </c>
    </row>
    <row r="668" spans="1:14" x14ac:dyDescent="0.25">
      <c r="A668" s="39">
        <v>130</v>
      </c>
      <c r="B668" s="42">
        <f>(1+_xlfn.XLOOKUP(INT(($A668-1)/12)+1,'ZC Curve'!$B$8:$B$107,'ZC Curve'!U$8:U$107,,0))^(1/12)-1</f>
        <v>0</v>
      </c>
      <c r="C668" s="42" t="e">
        <f>(1+_xlfn.XLOOKUP(INT(($A668-1)/12)+1,'ZC Curve'!$B$8:$B$107,'ZC Curve'!V$8:V$107,,0))^(1/12)-1</f>
        <v>#DIV/0!</v>
      </c>
      <c r="D668" s="42" t="e">
        <f>(1+_xlfn.XLOOKUP(INT(($A668-1)/12)+1,'ZC Curve'!$B$8:$B$107,'ZC Curve'!W$8:W$107,,0))^(1/12)-1</f>
        <v>#DIV/0!</v>
      </c>
      <c r="E668" s="43">
        <f t="shared" si="21"/>
        <v>1</v>
      </c>
      <c r="F668" s="43" t="e">
        <f t="shared" si="22"/>
        <v>#DIV/0!</v>
      </c>
      <c r="G668" s="43" t="e">
        <f t="shared" si="23"/>
        <v>#DIV/0!</v>
      </c>
      <c r="H668" s="47">
        <f>('Table 4 Asset Cashflows'!D148+'Table 4 Asset Cashflows'!E148)</f>
        <v>0</v>
      </c>
      <c r="I668" s="47">
        <f>('Table 4 Asset Cashflows'!H148+'Table 4 Asset Cashflows'!I148)</f>
        <v>0</v>
      </c>
      <c r="J668" s="47">
        <f>('Table 4 Asset Cashflows'!L148+'Table 4 Asset Cashflows'!M148)</f>
        <v>0</v>
      </c>
      <c r="K668" s="47">
        <f>('Table 4 Asset Cashflows'!P148+'Table 4 Asset Cashflows'!Q148)</f>
        <v>0</v>
      </c>
      <c r="L668" s="47">
        <f>('Table 4 Asset Cashflows'!T148+'Table 4 Asset Cashflows'!U148)</f>
        <v>0</v>
      </c>
      <c r="M668" s="47">
        <f>('Table 4 Asset Cashflows'!X148+'Table 4 Asset Cashflows'!Y148)</f>
        <v>0</v>
      </c>
      <c r="N668" s="47">
        <f>('Table 4 Asset Cashflows'!AB148+'Table 4 Asset Cashflows'!AC148)</f>
        <v>0</v>
      </c>
    </row>
    <row r="669" spans="1:14" x14ac:dyDescent="0.25">
      <c r="A669" s="39">
        <v>131</v>
      </c>
      <c r="B669" s="42">
        <f>(1+_xlfn.XLOOKUP(INT(($A669-1)/12)+1,'ZC Curve'!$B$8:$B$107,'ZC Curve'!U$8:U$107,,0))^(1/12)-1</f>
        <v>0</v>
      </c>
      <c r="C669" s="42" t="e">
        <f>(1+_xlfn.XLOOKUP(INT(($A669-1)/12)+1,'ZC Curve'!$B$8:$B$107,'ZC Curve'!V$8:V$107,,0))^(1/12)-1</f>
        <v>#DIV/0!</v>
      </c>
      <c r="D669" s="42" t="e">
        <f>(1+_xlfn.XLOOKUP(INT(($A669-1)/12)+1,'ZC Curve'!$B$8:$B$107,'ZC Curve'!W$8:W$107,,0))^(1/12)-1</f>
        <v>#DIV/0!</v>
      </c>
      <c r="E669" s="43">
        <f t="shared" si="21"/>
        <v>1</v>
      </c>
      <c r="F669" s="43" t="e">
        <f t="shared" si="22"/>
        <v>#DIV/0!</v>
      </c>
      <c r="G669" s="43" t="e">
        <f t="shared" si="23"/>
        <v>#DIV/0!</v>
      </c>
      <c r="H669" s="47">
        <f>('Table 4 Asset Cashflows'!D149+'Table 4 Asset Cashflows'!E149)</f>
        <v>0</v>
      </c>
      <c r="I669" s="47">
        <f>('Table 4 Asset Cashflows'!H149+'Table 4 Asset Cashflows'!I149)</f>
        <v>0</v>
      </c>
      <c r="J669" s="47">
        <f>('Table 4 Asset Cashflows'!L149+'Table 4 Asset Cashflows'!M149)</f>
        <v>0</v>
      </c>
      <c r="K669" s="47">
        <f>('Table 4 Asset Cashflows'!P149+'Table 4 Asset Cashflows'!Q149)</f>
        <v>0</v>
      </c>
      <c r="L669" s="47">
        <f>('Table 4 Asset Cashflows'!T149+'Table 4 Asset Cashflows'!U149)</f>
        <v>0</v>
      </c>
      <c r="M669" s="47">
        <f>('Table 4 Asset Cashflows'!X149+'Table 4 Asset Cashflows'!Y149)</f>
        <v>0</v>
      </c>
      <c r="N669" s="47">
        <f>('Table 4 Asset Cashflows'!AB149+'Table 4 Asset Cashflows'!AC149)</f>
        <v>0</v>
      </c>
    </row>
    <row r="670" spans="1:14" x14ac:dyDescent="0.25">
      <c r="A670" s="39">
        <v>132</v>
      </c>
      <c r="B670" s="42">
        <f>(1+_xlfn.XLOOKUP(INT(($A670-1)/12)+1,'ZC Curve'!$B$8:$B$107,'ZC Curve'!U$8:U$107,,0))^(1/12)-1</f>
        <v>0</v>
      </c>
      <c r="C670" s="42" t="e">
        <f>(1+_xlfn.XLOOKUP(INT(($A670-1)/12)+1,'ZC Curve'!$B$8:$B$107,'ZC Curve'!V$8:V$107,,0))^(1/12)-1</f>
        <v>#DIV/0!</v>
      </c>
      <c r="D670" s="42" t="e">
        <f>(1+_xlfn.XLOOKUP(INT(($A670-1)/12)+1,'ZC Curve'!$B$8:$B$107,'ZC Curve'!W$8:W$107,,0))^(1/12)-1</f>
        <v>#DIV/0!</v>
      </c>
      <c r="E670" s="43">
        <f t="shared" ref="E670:E733" si="24">E669/(1+B670)</f>
        <v>1</v>
      </c>
      <c r="F670" s="43" t="e">
        <f t="shared" ref="F670:F733" si="25">F669/(1+C670)</f>
        <v>#DIV/0!</v>
      </c>
      <c r="G670" s="43" t="e">
        <f t="shared" ref="G670:G733" si="26">G669/(1+D670)</f>
        <v>#DIV/0!</v>
      </c>
      <c r="H670" s="47">
        <f>('Table 4 Asset Cashflows'!D150+'Table 4 Asset Cashflows'!E150)</f>
        <v>0</v>
      </c>
      <c r="I670" s="47">
        <f>('Table 4 Asset Cashflows'!H150+'Table 4 Asset Cashflows'!I150)</f>
        <v>0</v>
      </c>
      <c r="J670" s="47">
        <f>('Table 4 Asset Cashflows'!L150+'Table 4 Asset Cashflows'!M150)</f>
        <v>0</v>
      </c>
      <c r="K670" s="47">
        <f>('Table 4 Asset Cashflows'!P150+'Table 4 Asset Cashflows'!Q150)</f>
        <v>0</v>
      </c>
      <c r="L670" s="47">
        <f>('Table 4 Asset Cashflows'!T150+'Table 4 Asset Cashflows'!U150)</f>
        <v>0</v>
      </c>
      <c r="M670" s="47">
        <f>('Table 4 Asset Cashflows'!X150+'Table 4 Asset Cashflows'!Y150)</f>
        <v>0</v>
      </c>
      <c r="N670" s="47">
        <f>('Table 4 Asset Cashflows'!AB150+'Table 4 Asset Cashflows'!AC150)</f>
        <v>0</v>
      </c>
    </row>
    <row r="671" spans="1:14" x14ac:dyDescent="0.25">
      <c r="A671" s="39">
        <v>133</v>
      </c>
      <c r="B671" s="42">
        <f>(1+_xlfn.XLOOKUP(INT(($A671-1)/12)+1,'ZC Curve'!$B$8:$B$107,'ZC Curve'!U$8:U$107,,0))^(1/12)-1</f>
        <v>0</v>
      </c>
      <c r="C671" s="42" t="e">
        <f>(1+_xlfn.XLOOKUP(INT(($A671-1)/12)+1,'ZC Curve'!$B$8:$B$107,'ZC Curve'!V$8:V$107,,0))^(1/12)-1</f>
        <v>#DIV/0!</v>
      </c>
      <c r="D671" s="42" t="e">
        <f>(1+_xlfn.XLOOKUP(INT(($A671-1)/12)+1,'ZC Curve'!$B$8:$B$107,'ZC Curve'!W$8:W$107,,0))^(1/12)-1</f>
        <v>#DIV/0!</v>
      </c>
      <c r="E671" s="43">
        <f t="shared" si="24"/>
        <v>1</v>
      </c>
      <c r="F671" s="43" t="e">
        <f t="shared" si="25"/>
        <v>#DIV/0!</v>
      </c>
      <c r="G671" s="43" t="e">
        <f t="shared" si="26"/>
        <v>#DIV/0!</v>
      </c>
      <c r="H671" s="47">
        <f>('Table 4 Asset Cashflows'!D151+'Table 4 Asset Cashflows'!E151)</f>
        <v>0</v>
      </c>
      <c r="I671" s="47">
        <f>('Table 4 Asset Cashflows'!H151+'Table 4 Asset Cashflows'!I151)</f>
        <v>0</v>
      </c>
      <c r="J671" s="47">
        <f>('Table 4 Asset Cashflows'!L151+'Table 4 Asset Cashflows'!M151)</f>
        <v>0</v>
      </c>
      <c r="K671" s="47">
        <f>('Table 4 Asset Cashflows'!P151+'Table 4 Asset Cashflows'!Q151)</f>
        <v>0</v>
      </c>
      <c r="L671" s="47">
        <f>('Table 4 Asset Cashflows'!T151+'Table 4 Asset Cashflows'!U151)</f>
        <v>0</v>
      </c>
      <c r="M671" s="47">
        <f>('Table 4 Asset Cashflows'!X151+'Table 4 Asset Cashflows'!Y151)</f>
        <v>0</v>
      </c>
      <c r="N671" s="47">
        <f>('Table 4 Asset Cashflows'!AB151+'Table 4 Asset Cashflows'!AC151)</f>
        <v>0</v>
      </c>
    </row>
    <row r="672" spans="1:14" x14ac:dyDescent="0.25">
      <c r="A672" s="39">
        <v>134</v>
      </c>
      <c r="B672" s="42">
        <f>(1+_xlfn.XLOOKUP(INT(($A672-1)/12)+1,'ZC Curve'!$B$8:$B$107,'ZC Curve'!U$8:U$107,,0))^(1/12)-1</f>
        <v>0</v>
      </c>
      <c r="C672" s="42" t="e">
        <f>(1+_xlfn.XLOOKUP(INT(($A672-1)/12)+1,'ZC Curve'!$B$8:$B$107,'ZC Curve'!V$8:V$107,,0))^(1/12)-1</f>
        <v>#DIV/0!</v>
      </c>
      <c r="D672" s="42" t="e">
        <f>(1+_xlfn.XLOOKUP(INT(($A672-1)/12)+1,'ZC Curve'!$B$8:$B$107,'ZC Curve'!W$8:W$107,,0))^(1/12)-1</f>
        <v>#DIV/0!</v>
      </c>
      <c r="E672" s="43">
        <f t="shared" si="24"/>
        <v>1</v>
      </c>
      <c r="F672" s="43" t="e">
        <f t="shared" si="25"/>
        <v>#DIV/0!</v>
      </c>
      <c r="G672" s="43" t="e">
        <f t="shared" si="26"/>
        <v>#DIV/0!</v>
      </c>
      <c r="H672" s="47">
        <f>('Table 4 Asset Cashflows'!D152+'Table 4 Asset Cashflows'!E152)</f>
        <v>0</v>
      </c>
      <c r="I672" s="47">
        <f>('Table 4 Asset Cashflows'!H152+'Table 4 Asset Cashflows'!I152)</f>
        <v>0</v>
      </c>
      <c r="J672" s="47">
        <f>('Table 4 Asset Cashflows'!L152+'Table 4 Asset Cashflows'!M152)</f>
        <v>0</v>
      </c>
      <c r="K672" s="47">
        <f>('Table 4 Asset Cashflows'!P152+'Table 4 Asset Cashflows'!Q152)</f>
        <v>0</v>
      </c>
      <c r="L672" s="47">
        <f>('Table 4 Asset Cashflows'!T152+'Table 4 Asset Cashflows'!U152)</f>
        <v>0</v>
      </c>
      <c r="M672" s="47">
        <f>('Table 4 Asset Cashflows'!X152+'Table 4 Asset Cashflows'!Y152)</f>
        <v>0</v>
      </c>
      <c r="N672" s="47">
        <f>('Table 4 Asset Cashflows'!AB152+'Table 4 Asset Cashflows'!AC152)</f>
        <v>0</v>
      </c>
    </row>
    <row r="673" spans="1:14" x14ac:dyDescent="0.25">
      <c r="A673" s="39">
        <v>135</v>
      </c>
      <c r="B673" s="42">
        <f>(1+_xlfn.XLOOKUP(INT(($A673-1)/12)+1,'ZC Curve'!$B$8:$B$107,'ZC Curve'!U$8:U$107,,0))^(1/12)-1</f>
        <v>0</v>
      </c>
      <c r="C673" s="42" t="e">
        <f>(1+_xlfn.XLOOKUP(INT(($A673-1)/12)+1,'ZC Curve'!$B$8:$B$107,'ZC Curve'!V$8:V$107,,0))^(1/12)-1</f>
        <v>#DIV/0!</v>
      </c>
      <c r="D673" s="42" t="e">
        <f>(1+_xlfn.XLOOKUP(INT(($A673-1)/12)+1,'ZC Curve'!$B$8:$B$107,'ZC Curve'!W$8:W$107,,0))^(1/12)-1</f>
        <v>#DIV/0!</v>
      </c>
      <c r="E673" s="43">
        <f t="shared" si="24"/>
        <v>1</v>
      </c>
      <c r="F673" s="43" t="e">
        <f t="shared" si="25"/>
        <v>#DIV/0!</v>
      </c>
      <c r="G673" s="43" t="e">
        <f t="shared" si="26"/>
        <v>#DIV/0!</v>
      </c>
      <c r="H673" s="47">
        <f>('Table 4 Asset Cashflows'!D153+'Table 4 Asset Cashflows'!E153)</f>
        <v>0</v>
      </c>
      <c r="I673" s="47">
        <f>('Table 4 Asset Cashflows'!H153+'Table 4 Asset Cashflows'!I153)</f>
        <v>0</v>
      </c>
      <c r="J673" s="47">
        <f>('Table 4 Asset Cashflows'!L153+'Table 4 Asset Cashflows'!M153)</f>
        <v>0</v>
      </c>
      <c r="K673" s="47">
        <f>('Table 4 Asset Cashflows'!P153+'Table 4 Asset Cashflows'!Q153)</f>
        <v>0</v>
      </c>
      <c r="L673" s="47">
        <f>('Table 4 Asset Cashflows'!T153+'Table 4 Asset Cashflows'!U153)</f>
        <v>0</v>
      </c>
      <c r="M673" s="47">
        <f>('Table 4 Asset Cashflows'!X153+'Table 4 Asset Cashflows'!Y153)</f>
        <v>0</v>
      </c>
      <c r="N673" s="47">
        <f>('Table 4 Asset Cashflows'!AB153+'Table 4 Asset Cashflows'!AC153)</f>
        <v>0</v>
      </c>
    </row>
    <row r="674" spans="1:14" x14ac:dyDescent="0.25">
      <c r="A674" s="39">
        <v>136</v>
      </c>
      <c r="B674" s="42">
        <f>(1+_xlfn.XLOOKUP(INT(($A674-1)/12)+1,'ZC Curve'!$B$8:$B$107,'ZC Curve'!U$8:U$107,,0))^(1/12)-1</f>
        <v>0</v>
      </c>
      <c r="C674" s="42" t="e">
        <f>(1+_xlfn.XLOOKUP(INT(($A674-1)/12)+1,'ZC Curve'!$B$8:$B$107,'ZC Curve'!V$8:V$107,,0))^(1/12)-1</f>
        <v>#DIV/0!</v>
      </c>
      <c r="D674" s="42" t="e">
        <f>(1+_xlfn.XLOOKUP(INT(($A674-1)/12)+1,'ZC Curve'!$B$8:$B$107,'ZC Curve'!W$8:W$107,,0))^(1/12)-1</f>
        <v>#DIV/0!</v>
      </c>
      <c r="E674" s="43">
        <f t="shared" si="24"/>
        <v>1</v>
      </c>
      <c r="F674" s="43" t="e">
        <f t="shared" si="25"/>
        <v>#DIV/0!</v>
      </c>
      <c r="G674" s="43" t="e">
        <f t="shared" si="26"/>
        <v>#DIV/0!</v>
      </c>
      <c r="H674" s="47">
        <f>('Table 4 Asset Cashflows'!D154+'Table 4 Asset Cashflows'!E154)</f>
        <v>0</v>
      </c>
      <c r="I674" s="47">
        <f>('Table 4 Asset Cashflows'!H154+'Table 4 Asset Cashflows'!I154)</f>
        <v>0</v>
      </c>
      <c r="J674" s="47">
        <f>('Table 4 Asset Cashflows'!L154+'Table 4 Asset Cashflows'!M154)</f>
        <v>0</v>
      </c>
      <c r="K674" s="47">
        <f>('Table 4 Asset Cashflows'!P154+'Table 4 Asset Cashflows'!Q154)</f>
        <v>0</v>
      </c>
      <c r="L674" s="47">
        <f>('Table 4 Asset Cashflows'!T154+'Table 4 Asset Cashflows'!U154)</f>
        <v>0</v>
      </c>
      <c r="M674" s="47">
        <f>('Table 4 Asset Cashflows'!X154+'Table 4 Asset Cashflows'!Y154)</f>
        <v>0</v>
      </c>
      <c r="N674" s="47">
        <f>('Table 4 Asset Cashflows'!AB154+'Table 4 Asset Cashflows'!AC154)</f>
        <v>0</v>
      </c>
    </row>
    <row r="675" spans="1:14" x14ac:dyDescent="0.25">
      <c r="A675" s="39">
        <v>137</v>
      </c>
      <c r="B675" s="42">
        <f>(1+_xlfn.XLOOKUP(INT(($A675-1)/12)+1,'ZC Curve'!$B$8:$B$107,'ZC Curve'!U$8:U$107,,0))^(1/12)-1</f>
        <v>0</v>
      </c>
      <c r="C675" s="42" t="e">
        <f>(1+_xlfn.XLOOKUP(INT(($A675-1)/12)+1,'ZC Curve'!$B$8:$B$107,'ZC Curve'!V$8:V$107,,0))^(1/12)-1</f>
        <v>#DIV/0!</v>
      </c>
      <c r="D675" s="42" t="e">
        <f>(1+_xlfn.XLOOKUP(INT(($A675-1)/12)+1,'ZC Curve'!$B$8:$B$107,'ZC Curve'!W$8:W$107,,0))^(1/12)-1</f>
        <v>#DIV/0!</v>
      </c>
      <c r="E675" s="43">
        <f t="shared" si="24"/>
        <v>1</v>
      </c>
      <c r="F675" s="43" t="e">
        <f t="shared" si="25"/>
        <v>#DIV/0!</v>
      </c>
      <c r="G675" s="43" t="e">
        <f t="shared" si="26"/>
        <v>#DIV/0!</v>
      </c>
      <c r="H675" s="47">
        <f>('Table 4 Asset Cashflows'!D155+'Table 4 Asset Cashflows'!E155)</f>
        <v>0</v>
      </c>
      <c r="I675" s="47">
        <f>('Table 4 Asset Cashflows'!H155+'Table 4 Asset Cashflows'!I155)</f>
        <v>0</v>
      </c>
      <c r="J675" s="47">
        <f>('Table 4 Asset Cashflows'!L155+'Table 4 Asset Cashflows'!M155)</f>
        <v>0</v>
      </c>
      <c r="K675" s="47">
        <f>('Table 4 Asset Cashflows'!P155+'Table 4 Asset Cashflows'!Q155)</f>
        <v>0</v>
      </c>
      <c r="L675" s="47">
        <f>('Table 4 Asset Cashflows'!T155+'Table 4 Asset Cashflows'!U155)</f>
        <v>0</v>
      </c>
      <c r="M675" s="47">
        <f>('Table 4 Asset Cashflows'!X155+'Table 4 Asset Cashflows'!Y155)</f>
        <v>0</v>
      </c>
      <c r="N675" s="47">
        <f>('Table 4 Asset Cashflows'!AB155+'Table 4 Asset Cashflows'!AC155)</f>
        <v>0</v>
      </c>
    </row>
    <row r="676" spans="1:14" x14ac:dyDescent="0.25">
      <c r="A676" s="39">
        <v>138</v>
      </c>
      <c r="B676" s="42">
        <f>(1+_xlfn.XLOOKUP(INT(($A676-1)/12)+1,'ZC Curve'!$B$8:$B$107,'ZC Curve'!U$8:U$107,,0))^(1/12)-1</f>
        <v>0</v>
      </c>
      <c r="C676" s="42" t="e">
        <f>(1+_xlfn.XLOOKUP(INT(($A676-1)/12)+1,'ZC Curve'!$B$8:$B$107,'ZC Curve'!V$8:V$107,,0))^(1/12)-1</f>
        <v>#DIV/0!</v>
      </c>
      <c r="D676" s="42" t="e">
        <f>(1+_xlfn.XLOOKUP(INT(($A676-1)/12)+1,'ZC Curve'!$B$8:$B$107,'ZC Curve'!W$8:W$107,,0))^(1/12)-1</f>
        <v>#DIV/0!</v>
      </c>
      <c r="E676" s="43">
        <f t="shared" si="24"/>
        <v>1</v>
      </c>
      <c r="F676" s="43" t="e">
        <f t="shared" si="25"/>
        <v>#DIV/0!</v>
      </c>
      <c r="G676" s="43" t="e">
        <f t="shared" si="26"/>
        <v>#DIV/0!</v>
      </c>
      <c r="H676" s="47">
        <f>('Table 4 Asset Cashflows'!D156+'Table 4 Asset Cashflows'!E156)</f>
        <v>0</v>
      </c>
      <c r="I676" s="47">
        <f>('Table 4 Asset Cashflows'!H156+'Table 4 Asset Cashflows'!I156)</f>
        <v>0</v>
      </c>
      <c r="J676" s="47">
        <f>('Table 4 Asset Cashflows'!L156+'Table 4 Asset Cashflows'!M156)</f>
        <v>0</v>
      </c>
      <c r="K676" s="47">
        <f>('Table 4 Asset Cashflows'!P156+'Table 4 Asset Cashflows'!Q156)</f>
        <v>0</v>
      </c>
      <c r="L676" s="47">
        <f>('Table 4 Asset Cashflows'!T156+'Table 4 Asset Cashflows'!U156)</f>
        <v>0</v>
      </c>
      <c r="M676" s="47">
        <f>('Table 4 Asset Cashflows'!X156+'Table 4 Asset Cashflows'!Y156)</f>
        <v>0</v>
      </c>
      <c r="N676" s="47">
        <f>('Table 4 Asset Cashflows'!AB156+'Table 4 Asset Cashflows'!AC156)</f>
        <v>0</v>
      </c>
    </row>
    <row r="677" spans="1:14" x14ac:dyDescent="0.25">
      <c r="A677" s="39">
        <v>139</v>
      </c>
      <c r="B677" s="42">
        <f>(1+_xlfn.XLOOKUP(INT(($A677-1)/12)+1,'ZC Curve'!$B$8:$B$107,'ZC Curve'!U$8:U$107,,0))^(1/12)-1</f>
        <v>0</v>
      </c>
      <c r="C677" s="42" t="e">
        <f>(1+_xlfn.XLOOKUP(INT(($A677-1)/12)+1,'ZC Curve'!$B$8:$B$107,'ZC Curve'!V$8:V$107,,0))^(1/12)-1</f>
        <v>#DIV/0!</v>
      </c>
      <c r="D677" s="42" t="e">
        <f>(1+_xlfn.XLOOKUP(INT(($A677-1)/12)+1,'ZC Curve'!$B$8:$B$107,'ZC Curve'!W$8:W$107,,0))^(1/12)-1</f>
        <v>#DIV/0!</v>
      </c>
      <c r="E677" s="43">
        <f t="shared" si="24"/>
        <v>1</v>
      </c>
      <c r="F677" s="43" t="e">
        <f t="shared" si="25"/>
        <v>#DIV/0!</v>
      </c>
      <c r="G677" s="43" t="e">
        <f t="shared" si="26"/>
        <v>#DIV/0!</v>
      </c>
      <c r="H677" s="47">
        <f>('Table 4 Asset Cashflows'!D157+'Table 4 Asset Cashflows'!E157)</f>
        <v>0</v>
      </c>
      <c r="I677" s="47">
        <f>('Table 4 Asset Cashflows'!H157+'Table 4 Asset Cashflows'!I157)</f>
        <v>0</v>
      </c>
      <c r="J677" s="47">
        <f>('Table 4 Asset Cashflows'!L157+'Table 4 Asset Cashflows'!M157)</f>
        <v>0</v>
      </c>
      <c r="K677" s="47">
        <f>('Table 4 Asset Cashflows'!P157+'Table 4 Asset Cashflows'!Q157)</f>
        <v>0</v>
      </c>
      <c r="L677" s="47">
        <f>('Table 4 Asset Cashflows'!T157+'Table 4 Asset Cashflows'!U157)</f>
        <v>0</v>
      </c>
      <c r="M677" s="47">
        <f>('Table 4 Asset Cashflows'!X157+'Table 4 Asset Cashflows'!Y157)</f>
        <v>0</v>
      </c>
      <c r="N677" s="47">
        <f>('Table 4 Asset Cashflows'!AB157+'Table 4 Asset Cashflows'!AC157)</f>
        <v>0</v>
      </c>
    </row>
    <row r="678" spans="1:14" x14ac:dyDescent="0.25">
      <c r="A678" s="39">
        <v>140</v>
      </c>
      <c r="B678" s="42">
        <f>(1+_xlfn.XLOOKUP(INT(($A678-1)/12)+1,'ZC Curve'!$B$8:$B$107,'ZC Curve'!U$8:U$107,,0))^(1/12)-1</f>
        <v>0</v>
      </c>
      <c r="C678" s="42" t="e">
        <f>(1+_xlfn.XLOOKUP(INT(($A678-1)/12)+1,'ZC Curve'!$B$8:$B$107,'ZC Curve'!V$8:V$107,,0))^(1/12)-1</f>
        <v>#DIV/0!</v>
      </c>
      <c r="D678" s="42" t="e">
        <f>(1+_xlfn.XLOOKUP(INT(($A678-1)/12)+1,'ZC Curve'!$B$8:$B$107,'ZC Curve'!W$8:W$107,,0))^(1/12)-1</f>
        <v>#DIV/0!</v>
      </c>
      <c r="E678" s="43">
        <f t="shared" si="24"/>
        <v>1</v>
      </c>
      <c r="F678" s="43" t="e">
        <f t="shared" si="25"/>
        <v>#DIV/0!</v>
      </c>
      <c r="G678" s="43" t="e">
        <f t="shared" si="26"/>
        <v>#DIV/0!</v>
      </c>
      <c r="H678" s="47">
        <f>('Table 4 Asset Cashflows'!D158+'Table 4 Asset Cashflows'!E158)</f>
        <v>0</v>
      </c>
      <c r="I678" s="47">
        <f>('Table 4 Asset Cashflows'!H158+'Table 4 Asset Cashflows'!I158)</f>
        <v>0</v>
      </c>
      <c r="J678" s="47">
        <f>('Table 4 Asset Cashflows'!L158+'Table 4 Asset Cashflows'!M158)</f>
        <v>0</v>
      </c>
      <c r="K678" s="47">
        <f>('Table 4 Asset Cashflows'!P158+'Table 4 Asset Cashflows'!Q158)</f>
        <v>0</v>
      </c>
      <c r="L678" s="47">
        <f>('Table 4 Asset Cashflows'!T158+'Table 4 Asset Cashflows'!U158)</f>
        <v>0</v>
      </c>
      <c r="M678" s="47">
        <f>('Table 4 Asset Cashflows'!X158+'Table 4 Asset Cashflows'!Y158)</f>
        <v>0</v>
      </c>
      <c r="N678" s="47">
        <f>('Table 4 Asset Cashflows'!AB158+'Table 4 Asset Cashflows'!AC158)</f>
        <v>0</v>
      </c>
    </row>
    <row r="679" spans="1:14" x14ac:dyDescent="0.25">
      <c r="A679" s="39">
        <v>141</v>
      </c>
      <c r="B679" s="42">
        <f>(1+_xlfn.XLOOKUP(INT(($A679-1)/12)+1,'ZC Curve'!$B$8:$B$107,'ZC Curve'!U$8:U$107,,0))^(1/12)-1</f>
        <v>0</v>
      </c>
      <c r="C679" s="42" t="e">
        <f>(1+_xlfn.XLOOKUP(INT(($A679-1)/12)+1,'ZC Curve'!$B$8:$B$107,'ZC Curve'!V$8:V$107,,0))^(1/12)-1</f>
        <v>#DIV/0!</v>
      </c>
      <c r="D679" s="42" t="e">
        <f>(1+_xlfn.XLOOKUP(INT(($A679-1)/12)+1,'ZC Curve'!$B$8:$B$107,'ZC Curve'!W$8:W$107,,0))^(1/12)-1</f>
        <v>#DIV/0!</v>
      </c>
      <c r="E679" s="43">
        <f t="shared" si="24"/>
        <v>1</v>
      </c>
      <c r="F679" s="43" t="e">
        <f t="shared" si="25"/>
        <v>#DIV/0!</v>
      </c>
      <c r="G679" s="43" t="e">
        <f t="shared" si="26"/>
        <v>#DIV/0!</v>
      </c>
      <c r="H679" s="47">
        <f>('Table 4 Asset Cashflows'!D159+'Table 4 Asset Cashflows'!E159)</f>
        <v>0</v>
      </c>
      <c r="I679" s="47">
        <f>('Table 4 Asset Cashflows'!H159+'Table 4 Asset Cashflows'!I159)</f>
        <v>0</v>
      </c>
      <c r="J679" s="47">
        <f>('Table 4 Asset Cashflows'!L159+'Table 4 Asset Cashflows'!M159)</f>
        <v>0</v>
      </c>
      <c r="K679" s="47">
        <f>('Table 4 Asset Cashflows'!P159+'Table 4 Asset Cashflows'!Q159)</f>
        <v>0</v>
      </c>
      <c r="L679" s="47">
        <f>('Table 4 Asset Cashflows'!T159+'Table 4 Asset Cashflows'!U159)</f>
        <v>0</v>
      </c>
      <c r="M679" s="47">
        <f>('Table 4 Asset Cashflows'!X159+'Table 4 Asset Cashflows'!Y159)</f>
        <v>0</v>
      </c>
      <c r="N679" s="47">
        <f>('Table 4 Asset Cashflows'!AB159+'Table 4 Asset Cashflows'!AC159)</f>
        <v>0</v>
      </c>
    </row>
    <row r="680" spans="1:14" x14ac:dyDescent="0.25">
      <c r="A680" s="39">
        <v>142</v>
      </c>
      <c r="B680" s="42">
        <f>(1+_xlfn.XLOOKUP(INT(($A680-1)/12)+1,'ZC Curve'!$B$8:$B$107,'ZC Curve'!U$8:U$107,,0))^(1/12)-1</f>
        <v>0</v>
      </c>
      <c r="C680" s="42" t="e">
        <f>(1+_xlfn.XLOOKUP(INT(($A680-1)/12)+1,'ZC Curve'!$B$8:$B$107,'ZC Curve'!V$8:V$107,,0))^(1/12)-1</f>
        <v>#DIV/0!</v>
      </c>
      <c r="D680" s="42" t="e">
        <f>(1+_xlfn.XLOOKUP(INT(($A680-1)/12)+1,'ZC Curve'!$B$8:$B$107,'ZC Curve'!W$8:W$107,,0))^(1/12)-1</f>
        <v>#DIV/0!</v>
      </c>
      <c r="E680" s="43">
        <f t="shared" si="24"/>
        <v>1</v>
      </c>
      <c r="F680" s="43" t="e">
        <f t="shared" si="25"/>
        <v>#DIV/0!</v>
      </c>
      <c r="G680" s="43" t="e">
        <f t="shared" si="26"/>
        <v>#DIV/0!</v>
      </c>
      <c r="H680" s="47">
        <f>('Table 4 Asset Cashflows'!D160+'Table 4 Asset Cashflows'!E160)</f>
        <v>0</v>
      </c>
      <c r="I680" s="47">
        <f>('Table 4 Asset Cashflows'!H160+'Table 4 Asset Cashflows'!I160)</f>
        <v>0</v>
      </c>
      <c r="J680" s="47">
        <f>('Table 4 Asset Cashflows'!L160+'Table 4 Asset Cashflows'!M160)</f>
        <v>0</v>
      </c>
      <c r="K680" s="47">
        <f>('Table 4 Asset Cashflows'!P160+'Table 4 Asset Cashflows'!Q160)</f>
        <v>0</v>
      </c>
      <c r="L680" s="47">
        <f>('Table 4 Asset Cashflows'!T160+'Table 4 Asset Cashflows'!U160)</f>
        <v>0</v>
      </c>
      <c r="M680" s="47">
        <f>('Table 4 Asset Cashflows'!X160+'Table 4 Asset Cashflows'!Y160)</f>
        <v>0</v>
      </c>
      <c r="N680" s="47">
        <f>('Table 4 Asset Cashflows'!AB160+'Table 4 Asset Cashflows'!AC160)</f>
        <v>0</v>
      </c>
    </row>
    <row r="681" spans="1:14" x14ac:dyDescent="0.25">
      <c r="A681" s="39">
        <v>143</v>
      </c>
      <c r="B681" s="42">
        <f>(1+_xlfn.XLOOKUP(INT(($A681-1)/12)+1,'ZC Curve'!$B$8:$B$107,'ZC Curve'!U$8:U$107,,0))^(1/12)-1</f>
        <v>0</v>
      </c>
      <c r="C681" s="42" t="e">
        <f>(1+_xlfn.XLOOKUP(INT(($A681-1)/12)+1,'ZC Curve'!$B$8:$B$107,'ZC Curve'!V$8:V$107,,0))^(1/12)-1</f>
        <v>#DIV/0!</v>
      </c>
      <c r="D681" s="42" t="e">
        <f>(1+_xlfn.XLOOKUP(INT(($A681-1)/12)+1,'ZC Curve'!$B$8:$B$107,'ZC Curve'!W$8:W$107,,0))^(1/12)-1</f>
        <v>#DIV/0!</v>
      </c>
      <c r="E681" s="43">
        <f t="shared" si="24"/>
        <v>1</v>
      </c>
      <c r="F681" s="43" t="e">
        <f t="shared" si="25"/>
        <v>#DIV/0!</v>
      </c>
      <c r="G681" s="43" t="e">
        <f t="shared" si="26"/>
        <v>#DIV/0!</v>
      </c>
      <c r="H681" s="47">
        <f>('Table 4 Asset Cashflows'!D161+'Table 4 Asset Cashflows'!E161)</f>
        <v>0</v>
      </c>
      <c r="I681" s="47">
        <f>('Table 4 Asset Cashflows'!H161+'Table 4 Asset Cashflows'!I161)</f>
        <v>0</v>
      </c>
      <c r="J681" s="47">
        <f>('Table 4 Asset Cashflows'!L161+'Table 4 Asset Cashflows'!M161)</f>
        <v>0</v>
      </c>
      <c r="K681" s="47">
        <f>('Table 4 Asset Cashflows'!P161+'Table 4 Asset Cashflows'!Q161)</f>
        <v>0</v>
      </c>
      <c r="L681" s="47">
        <f>('Table 4 Asset Cashflows'!T161+'Table 4 Asset Cashflows'!U161)</f>
        <v>0</v>
      </c>
      <c r="M681" s="47">
        <f>('Table 4 Asset Cashflows'!X161+'Table 4 Asset Cashflows'!Y161)</f>
        <v>0</v>
      </c>
      <c r="N681" s="47">
        <f>('Table 4 Asset Cashflows'!AB161+'Table 4 Asset Cashflows'!AC161)</f>
        <v>0</v>
      </c>
    </row>
    <row r="682" spans="1:14" x14ac:dyDescent="0.25">
      <c r="A682" s="39">
        <v>144</v>
      </c>
      <c r="B682" s="42">
        <f>(1+_xlfn.XLOOKUP(INT(($A682-1)/12)+1,'ZC Curve'!$B$8:$B$107,'ZC Curve'!U$8:U$107,,0))^(1/12)-1</f>
        <v>0</v>
      </c>
      <c r="C682" s="42" t="e">
        <f>(1+_xlfn.XLOOKUP(INT(($A682-1)/12)+1,'ZC Curve'!$B$8:$B$107,'ZC Curve'!V$8:V$107,,0))^(1/12)-1</f>
        <v>#DIV/0!</v>
      </c>
      <c r="D682" s="42" t="e">
        <f>(1+_xlfn.XLOOKUP(INT(($A682-1)/12)+1,'ZC Curve'!$B$8:$B$107,'ZC Curve'!W$8:W$107,,0))^(1/12)-1</f>
        <v>#DIV/0!</v>
      </c>
      <c r="E682" s="43">
        <f t="shared" si="24"/>
        <v>1</v>
      </c>
      <c r="F682" s="43" t="e">
        <f t="shared" si="25"/>
        <v>#DIV/0!</v>
      </c>
      <c r="G682" s="43" t="e">
        <f t="shared" si="26"/>
        <v>#DIV/0!</v>
      </c>
      <c r="H682" s="47">
        <f>('Table 4 Asset Cashflows'!D162+'Table 4 Asset Cashflows'!E162)</f>
        <v>0</v>
      </c>
      <c r="I682" s="47">
        <f>('Table 4 Asset Cashflows'!H162+'Table 4 Asset Cashflows'!I162)</f>
        <v>0</v>
      </c>
      <c r="J682" s="47">
        <f>('Table 4 Asset Cashflows'!L162+'Table 4 Asset Cashflows'!M162)</f>
        <v>0</v>
      </c>
      <c r="K682" s="47">
        <f>('Table 4 Asset Cashflows'!P162+'Table 4 Asset Cashflows'!Q162)</f>
        <v>0</v>
      </c>
      <c r="L682" s="47">
        <f>('Table 4 Asset Cashflows'!T162+'Table 4 Asset Cashflows'!U162)</f>
        <v>0</v>
      </c>
      <c r="M682" s="47">
        <f>('Table 4 Asset Cashflows'!X162+'Table 4 Asset Cashflows'!Y162)</f>
        <v>0</v>
      </c>
      <c r="N682" s="47">
        <f>('Table 4 Asset Cashflows'!AB162+'Table 4 Asset Cashflows'!AC162)</f>
        <v>0</v>
      </c>
    </row>
    <row r="683" spans="1:14" x14ac:dyDescent="0.25">
      <c r="A683" s="39">
        <v>145</v>
      </c>
      <c r="B683" s="42">
        <f>(1+_xlfn.XLOOKUP(INT(($A683-1)/12)+1,'ZC Curve'!$B$8:$B$107,'ZC Curve'!U$8:U$107,,0))^(1/12)-1</f>
        <v>0</v>
      </c>
      <c r="C683" s="42" t="e">
        <f>(1+_xlfn.XLOOKUP(INT(($A683-1)/12)+1,'ZC Curve'!$B$8:$B$107,'ZC Curve'!V$8:V$107,,0))^(1/12)-1</f>
        <v>#DIV/0!</v>
      </c>
      <c r="D683" s="42" t="e">
        <f>(1+_xlfn.XLOOKUP(INT(($A683-1)/12)+1,'ZC Curve'!$B$8:$B$107,'ZC Curve'!W$8:W$107,,0))^(1/12)-1</f>
        <v>#DIV/0!</v>
      </c>
      <c r="E683" s="43">
        <f t="shared" si="24"/>
        <v>1</v>
      </c>
      <c r="F683" s="43" t="e">
        <f t="shared" si="25"/>
        <v>#DIV/0!</v>
      </c>
      <c r="G683" s="43" t="e">
        <f t="shared" si="26"/>
        <v>#DIV/0!</v>
      </c>
      <c r="H683" s="47">
        <f>('Table 4 Asset Cashflows'!D163+'Table 4 Asset Cashflows'!E163)</f>
        <v>0</v>
      </c>
      <c r="I683" s="47">
        <f>('Table 4 Asset Cashflows'!H163+'Table 4 Asset Cashflows'!I163)</f>
        <v>0</v>
      </c>
      <c r="J683" s="47">
        <f>('Table 4 Asset Cashflows'!L163+'Table 4 Asset Cashflows'!M163)</f>
        <v>0</v>
      </c>
      <c r="K683" s="47">
        <f>('Table 4 Asset Cashflows'!P163+'Table 4 Asset Cashflows'!Q163)</f>
        <v>0</v>
      </c>
      <c r="L683" s="47">
        <f>('Table 4 Asset Cashflows'!T163+'Table 4 Asset Cashflows'!U163)</f>
        <v>0</v>
      </c>
      <c r="M683" s="47">
        <f>('Table 4 Asset Cashflows'!X163+'Table 4 Asset Cashflows'!Y163)</f>
        <v>0</v>
      </c>
      <c r="N683" s="47">
        <f>('Table 4 Asset Cashflows'!AB163+'Table 4 Asset Cashflows'!AC163)</f>
        <v>0</v>
      </c>
    </row>
    <row r="684" spans="1:14" x14ac:dyDescent="0.25">
      <c r="A684" s="39">
        <v>146</v>
      </c>
      <c r="B684" s="42">
        <f>(1+_xlfn.XLOOKUP(INT(($A684-1)/12)+1,'ZC Curve'!$B$8:$B$107,'ZC Curve'!U$8:U$107,,0))^(1/12)-1</f>
        <v>0</v>
      </c>
      <c r="C684" s="42" t="e">
        <f>(1+_xlfn.XLOOKUP(INT(($A684-1)/12)+1,'ZC Curve'!$B$8:$B$107,'ZC Curve'!V$8:V$107,,0))^(1/12)-1</f>
        <v>#DIV/0!</v>
      </c>
      <c r="D684" s="42" t="e">
        <f>(1+_xlfn.XLOOKUP(INT(($A684-1)/12)+1,'ZC Curve'!$B$8:$B$107,'ZC Curve'!W$8:W$107,,0))^(1/12)-1</f>
        <v>#DIV/0!</v>
      </c>
      <c r="E684" s="43">
        <f t="shared" si="24"/>
        <v>1</v>
      </c>
      <c r="F684" s="43" t="e">
        <f t="shared" si="25"/>
        <v>#DIV/0!</v>
      </c>
      <c r="G684" s="43" t="e">
        <f t="shared" si="26"/>
        <v>#DIV/0!</v>
      </c>
      <c r="H684" s="47">
        <f>('Table 4 Asset Cashflows'!D164+'Table 4 Asset Cashflows'!E164)</f>
        <v>0</v>
      </c>
      <c r="I684" s="47">
        <f>('Table 4 Asset Cashflows'!H164+'Table 4 Asset Cashflows'!I164)</f>
        <v>0</v>
      </c>
      <c r="J684" s="47">
        <f>('Table 4 Asset Cashflows'!L164+'Table 4 Asset Cashflows'!M164)</f>
        <v>0</v>
      </c>
      <c r="K684" s="47">
        <f>('Table 4 Asset Cashflows'!P164+'Table 4 Asset Cashflows'!Q164)</f>
        <v>0</v>
      </c>
      <c r="L684" s="47">
        <f>('Table 4 Asset Cashflows'!T164+'Table 4 Asset Cashflows'!U164)</f>
        <v>0</v>
      </c>
      <c r="M684" s="47">
        <f>('Table 4 Asset Cashflows'!X164+'Table 4 Asset Cashflows'!Y164)</f>
        <v>0</v>
      </c>
      <c r="N684" s="47">
        <f>('Table 4 Asset Cashflows'!AB164+'Table 4 Asset Cashflows'!AC164)</f>
        <v>0</v>
      </c>
    </row>
    <row r="685" spans="1:14" x14ac:dyDescent="0.25">
      <c r="A685" s="39">
        <v>147</v>
      </c>
      <c r="B685" s="42">
        <f>(1+_xlfn.XLOOKUP(INT(($A685-1)/12)+1,'ZC Curve'!$B$8:$B$107,'ZC Curve'!U$8:U$107,,0))^(1/12)-1</f>
        <v>0</v>
      </c>
      <c r="C685" s="42" t="e">
        <f>(1+_xlfn.XLOOKUP(INT(($A685-1)/12)+1,'ZC Curve'!$B$8:$B$107,'ZC Curve'!V$8:V$107,,0))^(1/12)-1</f>
        <v>#DIV/0!</v>
      </c>
      <c r="D685" s="42" t="e">
        <f>(1+_xlfn.XLOOKUP(INT(($A685-1)/12)+1,'ZC Curve'!$B$8:$B$107,'ZC Curve'!W$8:W$107,,0))^(1/12)-1</f>
        <v>#DIV/0!</v>
      </c>
      <c r="E685" s="43">
        <f t="shared" si="24"/>
        <v>1</v>
      </c>
      <c r="F685" s="43" t="e">
        <f t="shared" si="25"/>
        <v>#DIV/0!</v>
      </c>
      <c r="G685" s="43" t="e">
        <f t="shared" si="26"/>
        <v>#DIV/0!</v>
      </c>
      <c r="H685" s="47">
        <f>('Table 4 Asset Cashflows'!D165+'Table 4 Asset Cashflows'!E165)</f>
        <v>0</v>
      </c>
      <c r="I685" s="47">
        <f>('Table 4 Asset Cashflows'!H165+'Table 4 Asset Cashflows'!I165)</f>
        <v>0</v>
      </c>
      <c r="J685" s="47">
        <f>('Table 4 Asset Cashflows'!L165+'Table 4 Asset Cashflows'!M165)</f>
        <v>0</v>
      </c>
      <c r="K685" s="47">
        <f>('Table 4 Asset Cashflows'!P165+'Table 4 Asset Cashflows'!Q165)</f>
        <v>0</v>
      </c>
      <c r="L685" s="47">
        <f>('Table 4 Asset Cashflows'!T165+'Table 4 Asset Cashflows'!U165)</f>
        <v>0</v>
      </c>
      <c r="M685" s="47">
        <f>('Table 4 Asset Cashflows'!X165+'Table 4 Asset Cashflows'!Y165)</f>
        <v>0</v>
      </c>
      <c r="N685" s="47">
        <f>('Table 4 Asset Cashflows'!AB165+'Table 4 Asset Cashflows'!AC165)</f>
        <v>0</v>
      </c>
    </row>
    <row r="686" spans="1:14" x14ac:dyDescent="0.25">
      <c r="A686" s="39">
        <v>148</v>
      </c>
      <c r="B686" s="42">
        <f>(1+_xlfn.XLOOKUP(INT(($A686-1)/12)+1,'ZC Curve'!$B$8:$B$107,'ZC Curve'!U$8:U$107,,0))^(1/12)-1</f>
        <v>0</v>
      </c>
      <c r="C686" s="42" t="e">
        <f>(1+_xlfn.XLOOKUP(INT(($A686-1)/12)+1,'ZC Curve'!$B$8:$B$107,'ZC Curve'!V$8:V$107,,0))^(1/12)-1</f>
        <v>#DIV/0!</v>
      </c>
      <c r="D686" s="42" t="e">
        <f>(1+_xlfn.XLOOKUP(INT(($A686-1)/12)+1,'ZC Curve'!$B$8:$B$107,'ZC Curve'!W$8:W$107,,0))^(1/12)-1</f>
        <v>#DIV/0!</v>
      </c>
      <c r="E686" s="43">
        <f t="shared" si="24"/>
        <v>1</v>
      </c>
      <c r="F686" s="43" t="e">
        <f t="shared" si="25"/>
        <v>#DIV/0!</v>
      </c>
      <c r="G686" s="43" t="e">
        <f t="shared" si="26"/>
        <v>#DIV/0!</v>
      </c>
      <c r="H686" s="47">
        <f>('Table 4 Asset Cashflows'!D166+'Table 4 Asset Cashflows'!E166)</f>
        <v>0</v>
      </c>
      <c r="I686" s="47">
        <f>('Table 4 Asset Cashflows'!H166+'Table 4 Asset Cashflows'!I166)</f>
        <v>0</v>
      </c>
      <c r="J686" s="47">
        <f>('Table 4 Asset Cashflows'!L166+'Table 4 Asset Cashflows'!M166)</f>
        <v>0</v>
      </c>
      <c r="K686" s="47">
        <f>('Table 4 Asset Cashflows'!P166+'Table 4 Asset Cashflows'!Q166)</f>
        <v>0</v>
      </c>
      <c r="L686" s="47">
        <f>('Table 4 Asset Cashflows'!T166+'Table 4 Asset Cashflows'!U166)</f>
        <v>0</v>
      </c>
      <c r="M686" s="47">
        <f>('Table 4 Asset Cashflows'!X166+'Table 4 Asset Cashflows'!Y166)</f>
        <v>0</v>
      </c>
      <c r="N686" s="47">
        <f>('Table 4 Asset Cashflows'!AB166+'Table 4 Asset Cashflows'!AC166)</f>
        <v>0</v>
      </c>
    </row>
    <row r="687" spans="1:14" x14ac:dyDescent="0.25">
      <c r="A687" s="39">
        <v>149</v>
      </c>
      <c r="B687" s="42">
        <f>(1+_xlfn.XLOOKUP(INT(($A687-1)/12)+1,'ZC Curve'!$B$8:$B$107,'ZC Curve'!U$8:U$107,,0))^(1/12)-1</f>
        <v>0</v>
      </c>
      <c r="C687" s="42" t="e">
        <f>(1+_xlfn.XLOOKUP(INT(($A687-1)/12)+1,'ZC Curve'!$B$8:$B$107,'ZC Curve'!V$8:V$107,,0))^(1/12)-1</f>
        <v>#DIV/0!</v>
      </c>
      <c r="D687" s="42" t="e">
        <f>(1+_xlfn.XLOOKUP(INT(($A687-1)/12)+1,'ZC Curve'!$B$8:$B$107,'ZC Curve'!W$8:W$107,,0))^(1/12)-1</f>
        <v>#DIV/0!</v>
      </c>
      <c r="E687" s="43">
        <f t="shared" si="24"/>
        <v>1</v>
      </c>
      <c r="F687" s="43" t="e">
        <f t="shared" si="25"/>
        <v>#DIV/0!</v>
      </c>
      <c r="G687" s="43" t="e">
        <f t="shared" si="26"/>
        <v>#DIV/0!</v>
      </c>
      <c r="H687" s="47">
        <f>('Table 4 Asset Cashflows'!D167+'Table 4 Asset Cashflows'!E167)</f>
        <v>0</v>
      </c>
      <c r="I687" s="47">
        <f>('Table 4 Asset Cashflows'!H167+'Table 4 Asset Cashflows'!I167)</f>
        <v>0</v>
      </c>
      <c r="J687" s="47">
        <f>('Table 4 Asset Cashflows'!L167+'Table 4 Asset Cashflows'!M167)</f>
        <v>0</v>
      </c>
      <c r="K687" s="47">
        <f>('Table 4 Asset Cashflows'!P167+'Table 4 Asset Cashflows'!Q167)</f>
        <v>0</v>
      </c>
      <c r="L687" s="47">
        <f>('Table 4 Asset Cashflows'!T167+'Table 4 Asset Cashflows'!U167)</f>
        <v>0</v>
      </c>
      <c r="M687" s="47">
        <f>('Table 4 Asset Cashflows'!X167+'Table 4 Asset Cashflows'!Y167)</f>
        <v>0</v>
      </c>
      <c r="N687" s="47">
        <f>('Table 4 Asset Cashflows'!AB167+'Table 4 Asset Cashflows'!AC167)</f>
        <v>0</v>
      </c>
    </row>
    <row r="688" spans="1:14" x14ac:dyDescent="0.25">
      <c r="A688" s="39">
        <v>150</v>
      </c>
      <c r="B688" s="42">
        <f>(1+_xlfn.XLOOKUP(INT(($A688-1)/12)+1,'ZC Curve'!$B$8:$B$107,'ZC Curve'!U$8:U$107,,0))^(1/12)-1</f>
        <v>0</v>
      </c>
      <c r="C688" s="42" t="e">
        <f>(1+_xlfn.XLOOKUP(INT(($A688-1)/12)+1,'ZC Curve'!$B$8:$B$107,'ZC Curve'!V$8:V$107,,0))^(1/12)-1</f>
        <v>#DIV/0!</v>
      </c>
      <c r="D688" s="42" t="e">
        <f>(1+_xlfn.XLOOKUP(INT(($A688-1)/12)+1,'ZC Curve'!$B$8:$B$107,'ZC Curve'!W$8:W$107,,0))^(1/12)-1</f>
        <v>#DIV/0!</v>
      </c>
      <c r="E688" s="43">
        <f t="shared" si="24"/>
        <v>1</v>
      </c>
      <c r="F688" s="43" t="e">
        <f t="shared" si="25"/>
        <v>#DIV/0!</v>
      </c>
      <c r="G688" s="43" t="e">
        <f t="shared" si="26"/>
        <v>#DIV/0!</v>
      </c>
      <c r="H688" s="47">
        <f>('Table 4 Asset Cashflows'!D168+'Table 4 Asset Cashflows'!E168)</f>
        <v>0</v>
      </c>
      <c r="I688" s="47">
        <f>('Table 4 Asset Cashflows'!H168+'Table 4 Asset Cashflows'!I168)</f>
        <v>0</v>
      </c>
      <c r="J688" s="47">
        <f>('Table 4 Asset Cashflows'!L168+'Table 4 Asset Cashflows'!M168)</f>
        <v>0</v>
      </c>
      <c r="K688" s="47">
        <f>('Table 4 Asset Cashflows'!P168+'Table 4 Asset Cashflows'!Q168)</f>
        <v>0</v>
      </c>
      <c r="L688" s="47">
        <f>('Table 4 Asset Cashflows'!T168+'Table 4 Asset Cashflows'!U168)</f>
        <v>0</v>
      </c>
      <c r="M688" s="47">
        <f>('Table 4 Asset Cashflows'!X168+'Table 4 Asset Cashflows'!Y168)</f>
        <v>0</v>
      </c>
      <c r="N688" s="47">
        <f>('Table 4 Asset Cashflows'!AB168+'Table 4 Asset Cashflows'!AC168)</f>
        <v>0</v>
      </c>
    </row>
    <row r="689" spans="1:14" x14ac:dyDescent="0.25">
      <c r="A689" s="39">
        <v>151</v>
      </c>
      <c r="B689" s="42">
        <f>(1+_xlfn.XLOOKUP(INT(($A689-1)/12)+1,'ZC Curve'!$B$8:$B$107,'ZC Curve'!U$8:U$107,,0))^(1/12)-1</f>
        <v>0</v>
      </c>
      <c r="C689" s="42" t="e">
        <f>(1+_xlfn.XLOOKUP(INT(($A689-1)/12)+1,'ZC Curve'!$B$8:$B$107,'ZC Curve'!V$8:V$107,,0))^(1/12)-1</f>
        <v>#DIV/0!</v>
      </c>
      <c r="D689" s="42" t="e">
        <f>(1+_xlfn.XLOOKUP(INT(($A689-1)/12)+1,'ZC Curve'!$B$8:$B$107,'ZC Curve'!W$8:W$107,,0))^(1/12)-1</f>
        <v>#DIV/0!</v>
      </c>
      <c r="E689" s="43">
        <f t="shared" si="24"/>
        <v>1</v>
      </c>
      <c r="F689" s="43" t="e">
        <f t="shared" si="25"/>
        <v>#DIV/0!</v>
      </c>
      <c r="G689" s="43" t="e">
        <f t="shared" si="26"/>
        <v>#DIV/0!</v>
      </c>
      <c r="H689" s="47">
        <f>('Table 4 Asset Cashflows'!D169+'Table 4 Asset Cashflows'!E169)</f>
        <v>0</v>
      </c>
      <c r="I689" s="47">
        <f>('Table 4 Asset Cashflows'!H169+'Table 4 Asset Cashflows'!I169)</f>
        <v>0</v>
      </c>
      <c r="J689" s="47">
        <f>('Table 4 Asset Cashflows'!L169+'Table 4 Asset Cashflows'!M169)</f>
        <v>0</v>
      </c>
      <c r="K689" s="47">
        <f>('Table 4 Asset Cashflows'!P169+'Table 4 Asset Cashflows'!Q169)</f>
        <v>0</v>
      </c>
      <c r="L689" s="47">
        <f>('Table 4 Asset Cashflows'!T169+'Table 4 Asset Cashflows'!U169)</f>
        <v>0</v>
      </c>
      <c r="M689" s="47">
        <f>('Table 4 Asset Cashflows'!X169+'Table 4 Asset Cashflows'!Y169)</f>
        <v>0</v>
      </c>
      <c r="N689" s="47">
        <f>('Table 4 Asset Cashflows'!AB169+'Table 4 Asset Cashflows'!AC169)</f>
        <v>0</v>
      </c>
    </row>
    <row r="690" spans="1:14" x14ac:dyDescent="0.25">
      <c r="A690" s="39">
        <v>152</v>
      </c>
      <c r="B690" s="42">
        <f>(1+_xlfn.XLOOKUP(INT(($A690-1)/12)+1,'ZC Curve'!$B$8:$B$107,'ZC Curve'!U$8:U$107,,0))^(1/12)-1</f>
        <v>0</v>
      </c>
      <c r="C690" s="42" t="e">
        <f>(1+_xlfn.XLOOKUP(INT(($A690-1)/12)+1,'ZC Curve'!$B$8:$B$107,'ZC Curve'!V$8:V$107,,0))^(1/12)-1</f>
        <v>#DIV/0!</v>
      </c>
      <c r="D690" s="42" t="e">
        <f>(1+_xlfn.XLOOKUP(INT(($A690-1)/12)+1,'ZC Curve'!$B$8:$B$107,'ZC Curve'!W$8:W$107,,0))^(1/12)-1</f>
        <v>#DIV/0!</v>
      </c>
      <c r="E690" s="43">
        <f t="shared" si="24"/>
        <v>1</v>
      </c>
      <c r="F690" s="43" t="e">
        <f t="shared" si="25"/>
        <v>#DIV/0!</v>
      </c>
      <c r="G690" s="43" t="e">
        <f t="shared" si="26"/>
        <v>#DIV/0!</v>
      </c>
      <c r="H690" s="47">
        <f>('Table 4 Asset Cashflows'!D170+'Table 4 Asset Cashflows'!E170)</f>
        <v>0</v>
      </c>
      <c r="I690" s="47">
        <f>('Table 4 Asset Cashflows'!H170+'Table 4 Asset Cashflows'!I170)</f>
        <v>0</v>
      </c>
      <c r="J690" s="47">
        <f>('Table 4 Asset Cashflows'!L170+'Table 4 Asset Cashflows'!M170)</f>
        <v>0</v>
      </c>
      <c r="K690" s="47">
        <f>('Table 4 Asset Cashflows'!P170+'Table 4 Asset Cashflows'!Q170)</f>
        <v>0</v>
      </c>
      <c r="L690" s="47">
        <f>('Table 4 Asset Cashflows'!T170+'Table 4 Asset Cashflows'!U170)</f>
        <v>0</v>
      </c>
      <c r="M690" s="47">
        <f>('Table 4 Asset Cashflows'!X170+'Table 4 Asset Cashflows'!Y170)</f>
        <v>0</v>
      </c>
      <c r="N690" s="47">
        <f>('Table 4 Asset Cashflows'!AB170+'Table 4 Asset Cashflows'!AC170)</f>
        <v>0</v>
      </c>
    </row>
    <row r="691" spans="1:14" x14ac:dyDescent="0.25">
      <c r="A691" s="39">
        <v>153</v>
      </c>
      <c r="B691" s="42">
        <f>(1+_xlfn.XLOOKUP(INT(($A691-1)/12)+1,'ZC Curve'!$B$8:$B$107,'ZC Curve'!U$8:U$107,,0))^(1/12)-1</f>
        <v>0</v>
      </c>
      <c r="C691" s="42" t="e">
        <f>(1+_xlfn.XLOOKUP(INT(($A691-1)/12)+1,'ZC Curve'!$B$8:$B$107,'ZC Curve'!V$8:V$107,,0))^(1/12)-1</f>
        <v>#DIV/0!</v>
      </c>
      <c r="D691" s="42" t="e">
        <f>(1+_xlfn.XLOOKUP(INT(($A691-1)/12)+1,'ZC Curve'!$B$8:$B$107,'ZC Curve'!W$8:W$107,,0))^(1/12)-1</f>
        <v>#DIV/0!</v>
      </c>
      <c r="E691" s="43">
        <f t="shared" si="24"/>
        <v>1</v>
      </c>
      <c r="F691" s="43" t="e">
        <f t="shared" si="25"/>
        <v>#DIV/0!</v>
      </c>
      <c r="G691" s="43" t="e">
        <f t="shared" si="26"/>
        <v>#DIV/0!</v>
      </c>
      <c r="H691" s="47">
        <f>('Table 4 Asset Cashflows'!D171+'Table 4 Asset Cashflows'!E171)</f>
        <v>0</v>
      </c>
      <c r="I691" s="47">
        <f>('Table 4 Asset Cashflows'!H171+'Table 4 Asset Cashflows'!I171)</f>
        <v>0</v>
      </c>
      <c r="J691" s="47">
        <f>('Table 4 Asset Cashflows'!L171+'Table 4 Asset Cashflows'!M171)</f>
        <v>0</v>
      </c>
      <c r="K691" s="47">
        <f>('Table 4 Asset Cashflows'!P171+'Table 4 Asset Cashflows'!Q171)</f>
        <v>0</v>
      </c>
      <c r="L691" s="47">
        <f>('Table 4 Asset Cashflows'!T171+'Table 4 Asset Cashflows'!U171)</f>
        <v>0</v>
      </c>
      <c r="M691" s="47">
        <f>('Table 4 Asset Cashflows'!X171+'Table 4 Asset Cashflows'!Y171)</f>
        <v>0</v>
      </c>
      <c r="N691" s="47">
        <f>('Table 4 Asset Cashflows'!AB171+'Table 4 Asset Cashflows'!AC171)</f>
        <v>0</v>
      </c>
    </row>
    <row r="692" spans="1:14" x14ac:dyDescent="0.25">
      <c r="A692" s="39">
        <v>154</v>
      </c>
      <c r="B692" s="42">
        <f>(1+_xlfn.XLOOKUP(INT(($A692-1)/12)+1,'ZC Curve'!$B$8:$B$107,'ZC Curve'!U$8:U$107,,0))^(1/12)-1</f>
        <v>0</v>
      </c>
      <c r="C692" s="42" t="e">
        <f>(1+_xlfn.XLOOKUP(INT(($A692-1)/12)+1,'ZC Curve'!$B$8:$B$107,'ZC Curve'!V$8:V$107,,0))^(1/12)-1</f>
        <v>#DIV/0!</v>
      </c>
      <c r="D692" s="42" t="e">
        <f>(1+_xlfn.XLOOKUP(INT(($A692-1)/12)+1,'ZC Curve'!$B$8:$B$107,'ZC Curve'!W$8:W$107,,0))^(1/12)-1</f>
        <v>#DIV/0!</v>
      </c>
      <c r="E692" s="43">
        <f t="shared" si="24"/>
        <v>1</v>
      </c>
      <c r="F692" s="43" t="e">
        <f t="shared" si="25"/>
        <v>#DIV/0!</v>
      </c>
      <c r="G692" s="43" t="e">
        <f t="shared" si="26"/>
        <v>#DIV/0!</v>
      </c>
      <c r="H692" s="47">
        <f>('Table 4 Asset Cashflows'!D172+'Table 4 Asset Cashflows'!E172)</f>
        <v>0</v>
      </c>
      <c r="I692" s="47">
        <f>('Table 4 Asset Cashflows'!H172+'Table 4 Asset Cashflows'!I172)</f>
        <v>0</v>
      </c>
      <c r="J692" s="47">
        <f>('Table 4 Asset Cashflows'!L172+'Table 4 Asset Cashflows'!M172)</f>
        <v>0</v>
      </c>
      <c r="K692" s="47">
        <f>('Table 4 Asset Cashflows'!P172+'Table 4 Asset Cashflows'!Q172)</f>
        <v>0</v>
      </c>
      <c r="L692" s="47">
        <f>('Table 4 Asset Cashflows'!T172+'Table 4 Asset Cashflows'!U172)</f>
        <v>0</v>
      </c>
      <c r="M692" s="47">
        <f>('Table 4 Asset Cashflows'!X172+'Table 4 Asset Cashflows'!Y172)</f>
        <v>0</v>
      </c>
      <c r="N692" s="47">
        <f>('Table 4 Asset Cashflows'!AB172+'Table 4 Asset Cashflows'!AC172)</f>
        <v>0</v>
      </c>
    </row>
    <row r="693" spans="1:14" x14ac:dyDescent="0.25">
      <c r="A693" s="39">
        <v>155</v>
      </c>
      <c r="B693" s="42">
        <f>(1+_xlfn.XLOOKUP(INT(($A693-1)/12)+1,'ZC Curve'!$B$8:$B$107,'ZC Curve'!U$8:U$107,,0))^(1/12)-1</f>
        <v>0</v>
      </c>
      <c r="C693" s="42" t="e">
        <f>(1+_xlfn.XLOOKUP(INT(($A693-1)/12)+1,'ZC Curve'!$B$8:$B$107,'ZC Curve'!V$8:V$107,,0))^(1/12)-1</f>
        <v>#DIV/0!</v>
      </c>
      <c r="D693" s="42" t="e">
        <f>(1+_xlfn.XLOOKUP(INT(($A693-1)/12)+1,'ZC Curve'!$B$8:$B$107,'ZC Curve'!W$8:W$107,,0))^(1/12)-1</f>
        <v>#DIV/0!</v>
      </c>
      <c r="E693" s="43">
        <f t="shared" si="24"/>
        <v>1</v>
      </c>
      <c r="F693" s="43" t="e">
        <f t="shared" si="25"/>
        <v>#DIV/0!</v>
      </c>
      <c r="G693" s="43" t="e">
        <f t="shared" si="26"/>
        <v>#DIV/0!</v>
      </c>
      <c r="H693" s="47">
        <f>('Table 4 Asset Cashflows'!D173+'Table 4 Asset Cashflows'!E173)</f>
        <v>0</v>
      </c>
      <c r="I693" s="47">
        <f>('Table 4 Asset Cashflows'!H173+'Table 4 Asset Cashflows'!I173)</f>
        <v>0</v>
      </c>
      <c r="J693" s="47">
        <f>('Table 4 Asset Cashflows'!L173+'Table 4 Asset Cashflows'!M173)</f>
        <v>0</v>
      </c>
      <c r="K693" s="47">
        <f>('Table 4 Asset Cashflows'!P173+'Table 4 Asset Cashflows'!Q173)</f>
        <v>0</v>
      </c>
      <c r="L693" s="47">
        <f>('Table 4 Asset Cashflows'!T173+'Table 4 Asset Cashflows'!U173)</f>
        <v>0</v>
      </c>
      <c r="M693" s="47">
        <f>('Table 4 Asset Cashflows'!X173+'Table 4 Asset Cashflows'!Y173)</f>
        <v>0</v>
      </c>
      <c r="N693" s="47">
        <f>('Table 4 Asset Cashflows'!AB173+'Table 4 Asset Cashflows'!AC173)</f>
        <v>0</v>
      </c>
    </row>
    <row r="694" spans="1:14" x14ac:dyDescent="0.25">
      <c r="A694" s="39">
        <v>156</v>
      </c>
      <c r="B694" s="42">
        <f>(1+_xlfn.XLOOKUP(INT(($A694-1)/12)+1,'ZC Curve'!$B$8:$B$107,'ZC Curve'!U$8:U$107,,0))^(1/12)-1</f>
        <v>0</v>
      </c>
      <c r="C694" s="42" t="e">
        <f>(1+_xlfn.XLOOKUP(INT(($A694-1)/12)+1,'ZC Curve'!$B$8:$B$107,'ZC Curve'!V$8:V$107,,0))^(1/12)-1</f>
        <v>#DIV/0!</v>
      </c>
      <c r="D694" s="42" t="e">
        <f>(1+_xlfn.XLOOKUP(INT(($A694-1)/12)+1,'ZC Curve'!$B$8:$B$107,'ZC Curve'!W$8:W$107,,0))^(1/12)-1</f>
        <v>#DIV/0!</v>
      </c>
      <c r="E694" s="43">
        <f t="shared" si="24"/>
        <v>1</v>
      </c>
      <c r="F694" s="43" t="e">
        <f t="shared" si="25"/>
        <v>#DIV/0!</v>
      </c>
      <c r="G694" s="43" t="e">
        <f t="shared" si="26"/>
        <v>#DIV/0!</v>
      </c>
      <c r="H694" s="47">
        <f>('Table 4 Asset Cashflows'!D174+'Table 4 Asset Cashflows'!E174)</f>
        <v>0</v>
      </c>
      <c r="I694" s="47">
        <f>('Table 4 Asset Cashflows'!H174+'Table 4 Asset Cashflows'!I174)</f>
        <v>0</v>
      </c>
      <c r="J694" s="47">
        <f>('Table 4 Asset Cashflows'!L174+'Table 4 Asset Cashflows'!M174)</f>
        <v>0</v>
      </c>
      <c r="K694" s="47">
        <f>('Table 4 Asset Cashflows'!P174+'Table 4 Asset Cashflows'!Q174)</f>
        <v>0</v>
      </c>
      <c r="L694" s="47">
        <f>('Table 4 Asset Cashflows'!T174+'Table 4 Asset Cashflows'!U174)</f>
        <v>0</v>
      </c>
      <c r="M694" s="47">
        <f>('Table 4 Asset Cashflows'!X174+'Table 4 Asset Cashflows'!Y174)</f>
        <v>0</v>
      </c>
      <c r="N694" s="47">
        <f>('Table 4 Asset Cashflows'!AB174+'Table 4 Asset Cashflows'!AC174)</f>
        <v>0</v>
      </c>
    </row>
    <row r="695" spans="1:14" x14ac:dyDescent="0.25">
      <c r="A695" s="39">
        <v>157</v>
      </c>
      <c r="B695" s="42">
        <f>(1+_xlfn.XLOOKUP(INT(($A695-1)/12)+1,'ZC Curve'!$B$8:$B$107,'ZC Curve'!U$8:U$107,,0))^(1/12)-1</f>
        <v>0</v>
      </c>
      <c r="C695" s="42" t="e">
        <f>(1+_xlfn.XLOOKUP(INT(($A695-1)/12)+1,'ZC Curve'!$B$8:$B$107,'ZC Curve'!V$8:V$107,,0))^(1/12)-1</f>
        <v>#DIV/0!</v>
      </c>
      <c r="D695" s="42" t="e">
        <f>(1+_xlfn.XLOOKUP(INT(($A695-1)/12)+1,'ZC Curve'!$B$8:$B$107,'ZC Curve'!W$8:W$107,,0))^(1/12)-1</f>
        <v>#DIV/0!</v>
      </c>
      <c r="E695" s="43">
        <f t="shared" si="24"/>
        <v>1</v>
      </c>
      <c r="F695" s="43" t="e">
        <f t="shared" si="25"/>
        <v>#DIV/0!</v>
      </c>
      <c r="G695" s="43" t="e">
        <f t="shared" si="26"/>
        <v>#DIV/0!</v>
      </c>
      <c r="H695" s="47">
        <f>('Table 4 Asset Cashflows'!D175+'Table 4 Asset Cashflows'!E175)</f>
        <v>0</v>
      </c>
      <c r="I695" s="47">
        <f>('Table 4 Asset Cashflows'!H175+'Table 4 Asset Cashflows'!I175)</f>
        <v>0</v>
      </c>
      <c r="J695" s="47">
        <f>('Table 4 Asset Cashflows'!L175+'Table 4 Asset Cashflows'!M175)</f>
        <v>0</v>
      </c>
      <c r="K695" s="47">
        <f>('Table 4 Asset Cashflows'!P175+'Table 4 Asset Cashflows'!Q175)</f>
        <v>0</v>
      </c>
      <c r="L695" s="47">
        <f>('Table 4 Asset Cashflows'!T175+'Table 4 Asset Cashflows'!U175)</f>
        <v>0</v>
      </c>
      <c r="M695" s="47">
        <f>('Table 4 Asset Cashflows'!X175+'Table 4 Asset Cashflows'!Y175)</f>
        <v>0</v>
      </c>
      <c r="N695" s="47">
        <f>('Table 4 Asset Cashflows'!AB175+'Table 4 Asset Cashflows'!AC175)</f>
        <v>0</v>
      </c>
    </row>
    <row r="696" spans="1:14" x14ac:dyDescent="0.25">
      <c r="A696" s="39">
        <v>158</v>
      </c>
      <c r="B696" s="42">
        <f>(1+_xlfn.XLOOKUP(INT(($A696-1)/12)+1,'ZC Curve'!$B$8:$B$107,'ZC Curve'!U$8:U$107,,0))^(1/12)-1</f>
        <v>0</v>
      </c>
      <c r="C696" s="42" t="e">
        <f>(1+_xlfn.XLOOKUP(INT(($A696-1)/12)+1,'ZC Curve'!$B$8:$B$107,'ZC Curve'!V$8:V$107,,0))^(1/12)-1</f>
        <v>#DIV/0!</v>
      </c>
      <c r="D696" s="42" t="e">
        <f>(1+_xlfn.XLOOKUP(INT(($A696-1)/12)+1,'ZC Curve'!$B$8:$B$107,'ZC Curve'!W$8:W$107,,0))^(1/12)-1</f>
        <v>#DIV/0!</v>
      </c>
      <c r="E696" s="43">
        <f t="shared" si="24"/>
        <v>1</v>
      </c>
      <c r="F696" s="43" t="e">
        <f t="shared" si="25"/>
        <v>#DIV/0!</v>
      </c>
      <c r="G696" s="43" t="e">
        <f t="shared" si="26"/>
        <v>#DIV/0!</v>
      </c>
      <c r="H696" s="47">
        <f>('Table 4 Asset Cashflows'!D176+'Table 4 Asset Cashflows'!E176)</f>
        <v>0</v>
      </c>
      <c r="I696" s="47">
        <f>('Table 4 Asset Cashflows'!H176+'Table 4 Asset Cashflows'!I176)</f>
        <v>0</v>
      </c>
      <c r="J696" s="47">
        <f>('Table 4 Asset Cashflows'!L176+'Table 4 Asset Cashflows'!M176)</f>
        <v>0</v>
      </c>
      <c r="K696" s="47">
        <f>('Table 4 Asset Cashflows'!P176+'Table 4 Asset Cashflows'!Q176)</f>
        <v>0</v>
      </c>
      <c r="L696" s="47">
        <f>('Table 4 Asset Cashflows'!T176+'Table 4 Asset Cashflows'!U176)</f>
        <v>0</v>
      </c>
      <c r="M696" s="47">
        <f>('Table 4 Asset Cashflows'!X176+'Table 4 Asset Cashflows'!Y176)</f>
        <v>0</v>
      </c>
      <c r="N696" s="47">
        <f>('Table 4 Asset Cashflows'!AB176+'Table 4 Asset Cashflows'!AC176)</f>
        <v>0</v>
      </c>
    </row>
    <row r="697" spans="1:14" x14ac:dyDescent="0.25">
      <c r="A697" s="39">
        <v>159</v>
      </c>
      <c r="B697" s="42">
        <f>(1+_xlfn.XLOOKUP(INT(($A697-1)/12)+1,'ZC Curve'!$B$8:$B$107,'ZC Curve'!U$8:U$107,,0))^(1/12)-1</f>
        <v>0</v>
      </c>
      <c r="C697" s="42" t="e">
        <f>(1+_xlfn.XLOOKUP(INT(($A697-1)/12)+1,'ZC Curve'!$B$8:$B$107,'ZC Curve'!V$8:V$107,,0))^(1/12)-1</f>
        <v>#DIV/0!</v>
      </c>
      <c r="D697" s="42" t="e">
        <f>(1+_xlfn.XLOOKUP(INT(($A697-1)/12)+1,'ZC Curve'!$B$8:$B$107,'ZC Curve'!W$8:W$107,,0))^(1/12)-1</f>
        <v>#DIV/0!</v>
      </c>
      <c r="E697" s="43">
        <f t="shared" si="24"/>
        <v>1</v>
      </c>
      <c r="F697" s="43" t="e">
        <f t="shared" si="25"/>
        <v>#DIV/0!</v>
      </c>
      <c r="G697" s="43" t="e">
        <f t="shared" si="26"/>
        <v>#DIV/0!</v>
      </c>
      <c r="H697" s="47">
        <f>('Table 4 Asset Cashflows'!D177+'Table 4 Asset Cashflows'!E177)</f>
        <v>0</v>
      </c>
      <c r="I697" s="47">
        <f>('Table 4 Asset Cashflows'!H177+'Table 4 Asset Cashflows'!I177)</f>
        <v>0</v>
      </c>
      <c r="J697" s="47">
        <f>('Table 4 Asset Cashflows'!L177+'Table 4 Asset Cashflows'!M177)</f>
        <v>0</v>
      </c>
      <c r="K697" s="47">
        <f>('Table 4 Asset Cashflows'!P177+'Table 4 Asset Cashflows'!Q177)</f>
        <v>0</v>
      </c>
      <c r="L697" s="47">
        <f>('Table 4 Asset Cashflows'!T177+'Table 4 Asset Cashflows'!U177)</f>
        <v>0</v>
      </c>
      <c r="M697" s="47">
        <f>('Table 4 Asset Cashflows'!X177+'Table 4 Asset Cashflows'!Y177)</f>
        <v>0</v>
      </c>
      <c r="N697" s="47">
        <f>('Table 4 Asset Cashflows'!AB177+'Table 4 Asset Cashflows'!AC177)</f>
        <v>0</v>
      </c>
    </row>
    <row r="698" spans="1:14" x14ac:dyDescent="0.25">
      <c r="A698" s="39">
        <v>160</v>
      </c>
      <c r="B698" s="42">
        <f>(1+_xlfn.XLOOKUP(INT(($A698-1)/12)+1,'ZC Curve'!$B$8:$B$107,'ZC Curve'!U$8:U$107,,0))^(1/12)-1</f>
        <v>0</v>
      </c>
      <c r="C698" s="42" t="e">
        <f>(1+_xlfn.XLOOKUP(INT(($A698-1)/12)+1,'ZC Curve'!$B$8:$B$107,'ZC Curve'!V$8:V$107,,0))^(1/12)-1</f>
        <v>#DIV/0!</v>
      </c>
      <c r="D698" s="42" t="e">
        <f>(1+_xlfn.XLOOKUP(INT(($A698-1)/12)+1,'ZC Curve'!$B$8:$B$107,'ZC Curve'!W$8:W$107,,0))^(1/12)-1</f>
        <v>#DIV/0!</v>
      </c>
      <c r="E698" s="43">
        <f t="shared" si="24"/>
        <v>1</v>
      </c>
      <c r="F698" s="43" t="e">
        <f t="shared" si="25"/>
        <v>#DIV/0!</v>
      </c>
      <c r="G698" s="43" t="e">
        <f t="shared" si="26"/>
        <v>#DIV/0!</v>
      </c>
      <c r="H698" s="47">
        <f>('Table 4 Asset Cashflows'!D178+'Table 4 Asset Cashflows'!E178)</f>
        <v>0</v>
      </c>
      <c r="I698" s="47">
        <f>('Table 4 Asset Cashflows'!H178+'Table 4 Asset Cashflows'!I178)</f>
        <v>0</v>
      </c>
      <c r="J698" s="47">
        <f>('Table 4 Asset Cashflows'!L178+'Table 4 Asset Cashflows'!M178)</f>
        <v>0</v>
      </c>
      <c r="K698" s="47">
        <f>('Table 4 Asset Cashflows'!P178+'Table 4 Asset Cashflows'!Q178)</f>
        <v>0</v>
      </c>
      <c r="L698" s="47">
        <f>('Table 4 Asset Cashflows'!T178+'Table 4 Asset Cashflows'!U178)</f>
        <v>0</v>
      </c>
      <c r="M698" s="47">
        <f>('Table 4 Asset Cashflows'!X178+'Table 4 Asset Cashflows'!Y178)</f>
        <v>0</v>
      </c>
      <c r="N698" s="47">
        <f>('Table 4 Asset Cashflows'!AB178+'Table 4 Asset Cashflows'!AC178)</f>
        <v>0</v>
      </c>
    </row>
    <row r="699" spans="1:14" x14ac:dyDescent="0.25">
      <c r="A699" s="39">
        <v>161</v>
      </c>
      <c r="B699" s="42">
        <f>(1+_xlfn.XLOOKUP(INT(($A699-1)/12)+1,'ZC Curve'!$B$8:$B$107,'ZC Curve'!U$8:U$107,,0))^(1/12)-1</f>
        <v>0</v>
      </c>
      <c r="C699" s="42" t="e">
        <f>(1+_xlfn.XLOOKUP(INT(($A699-1)/12)+1,'ZC Curve'!$B$8:$B$107,'ZC Curve'!V$8:V$107,,0))^(1/12)-1</f>
        <v>#DIV/0!</v>
      </c>
      <c r="D699" s="42" t="e">
        <f>(1+_xlfn.XLOOKUP(INT(($A699-1)/12)+1,'ZC Curve'!$B$8:$B$107,'ZC Curve'!W$8:W$107,,0))^(1/12)-1</f>
        <v>#DIV/0!</v>
      </c>
      <c r="E699" s="43">
        <f t="shared" si="24"/>
        <v>1</v>
      </c>
      <c r="F699" s="43" t="e">
        <f t="shared" si="25"/>
        <v>#DIV/0!</v>
      </c>
      <c r="G699" s="43" t="e">
        <f t="shared" si="26"/>
        <v>#DIV/0!</v>
      </c>
      <c r="H699" s="47">
        <f>('Table 4 Asset Cashflows'!D179+'Table 4 Asset Cashflows'!E179)</f>
        <v>0</v>
      </c>
      <c r="I699" s="47">
        <f>('Table 4 Asset Cashflows'!H179+'Table 4 Asset Cashflows'!I179)</f>
        <v>0</v>
      </c>
      <c r="J699" s="47">
        <f>('Table 4 Asset Cashflows'!L179+'Table 4 Asset Cashflows'!M179)</f>
        <v>0</v>
      </c>
      <c r="K699" s="47">
        <f>('Table 4 Asset Cashflows'!P179+'Table 4 Asset Cashflows'!Q179)</f>
        <v>0</v>
      </c>
      <c r="L699" s="47">
        <f>('Table 4 Asset Cashflows'!T179+'Table 4 Asset Cashflows'!U179)</f>
        <v>0</v>
      </c>
      <c r="M699" s="47">
        <f>('Table 4 Asset Cashflows'!X179+'Table 4 Asset Cashflows'!Y179)</f>
        <v>0</v>
      </c>
      <c r="N699" s="47">
        <f>('Table 4 Asset Cashflows'!AB179+'Table 4 Asset Cashflows'!AC179)</f>
        <v>0</v>
      </c>
    </row>
    <row r="700" spans="1:14" x14ac:dyDescent="0.25">
      <c r="A700" s="39">
        <v>162</v>
      </c>
      <c r="B700" s="42">
        <f>(1+_xlfn.XLOOKUP(INT(($A700-1)/12)+1,'ZC Curve'!$B$8:$B$107,'ZC Curve'!U$8:U$107,,0))^(1/12)-1</f>
        <v>0</v>
      </c>
      <c r="C700" s="42" t="e">
        <f>(1+_xlfn.XLOOKUP(INT(($A700-1)/12)+1,'ZC Curve'!$B$8:$B$107,'ZC Curve'!V$8:V$107,,0))^(1/12)-1</f>
        <v>#DIV/0!</v>
      </c>
      <c r="D700" s="42" t="e">
        <f>(1+_xlfn.XLOOKUP(INT(($A700-1)/12)+1,'ZC Curve'!$B$8:$B$107,'ZC Curve'!W$8:W$107,,0))^(1/12)-1</f>
        <v>#DIV/0!</v>
      </c>
      <c r="E700" s="43">
        <f t="shared" si="24"/>
        <v>1</v>
      </c>
      <c r="F700" s="43" t="e">
        <f t="shared" si="25"/>
        <v>#DIV/0!</v>
      </c>
      <c r="G700" s="43" t="e">
        <f t="shared" si="26"/>
        <v>#DIV/0!</v>
      </c>
      <c r="H700" s="47">
        <f>('Table 4 Asset Cashflows'!D180+'Table 4 Asset Cashflows'!E180)</f>
        <v>0</v>
      </c>
      <c r="I700" s="47">
        <f>('Table 4 Asset Cashflows'!H180+'Table 4 Asset Cashflows'!I180)</f>
        <v>0</v>
      </c>
      <c r="J700" s="47">
        <f>('Table 4 Asset Cashflows'!L180+'Table 4 Asset Cashflows'!M180)</f>
        <v>0</v>
      </c>
      <c r="K700" s="47">
        <f>('Table 4 Asset Cashflows'!P180+'Table 4 Asset Cashflows'!Q180)</f>
        <v>0</v>
      </c>
      <c r="L700" s="47">
        <f>('Table 4 Asset Cashflows'!T180+'Table 4 Asset Cashflows'!U180)</f>
        <v>0</v>
      </c>
      <c r="M700" s="47">
        <f>('Table 4 Asset Cashflows'!X180+'Table 4 Asset Cashflows'!Y180)</f>
        <v>0</v>
      </c>
      <c r="N700" s="47">
        <f>('Table 4 Asset Cashflows'!AB180+'Table 4 Asset Cashflows'!AC180)</f>
        <v>0</v>
      </c>
    </row>
    <row r="701" spans="1:14" x14ac:dyDescent="0.25">
      <c r="A701" s="39">
        <v>163</v>
      </c>
      <c r="B701" s="42">
        <f>(1+_xlfn.XLOOKUP(INT(($A701-1)/12)+1,'ZC Curve'!$B$8:$B$107,'ZC Curve'!U$8:U$107,,0))^(1/12)-1</f>
        <v>0</v>
      </c>
      <c r="C701" s="42" t="e">
        <f>(1+_xlfn.XLOOKUP(INT(($A701-1)/12)+1,'ZC Curve'!$B$8:$B$107,'ZC Curve'!V$8:V$107,,0))^(1/12)-1</f>
        <v>#DIV/0!</v>
      </c>
      <c r="D701" s="42" t="e">
        <f>(1+_xlfn.XLOOKUP(INT(($A701-1)/12)+1,'ZC Curve'!$B$8:$B$107,'ZC Curve'!W$8:W$107,,0))^(1/12)-1</f>
        <v>#DIV/0!</v>
      </c>
      <c r="E701" s="43">
        <f t="shared" si="24"/>
        <v>1</v>
      </c>
      <c r="F701" s="43" t="e">
        <f t="shared" si="25"/>
        <v>#DIV/0!</v>
      </c>
      <c r="G701" s="43" t="e">
        <f t="shared" si="26"/>
        <v>#DIV/0!</v>
      </c>
      <c r="H701" s="47">
        <f>('Table 4 Asset Cashflows'!D181+'Table 4 Asset Cashflows'!E181)</f>
        <v>0</v>
      </c>
      <c r="I701" s="47">
        <f>('Table 4 Asset Cashflows'!H181+'Table 4 Asset Cashflows'!I181)</f>
        <v>0</v>
      </c>
      <c r="J701" s="47">
        <f>('Table 4 Asset Cashflows'!L181+'Table 4 Asset Cashflows'!M181)</f>
        <v>0</v>
      </c>
      <c r="K701" s="47">
        <f>('Table 4 Asset Cashflows'!P181+'Table 4 Asset Cashflows'!Q181)</f>
        <v>0</v>
      </c>
      <c r="L701" s="47">
        <f>('Table 4 Asset Cashflows'!T181+'Table 4 Asset Cashflows'!U181)</f>
        <v>0</v>
      </c>
      <c r="M701" s="47">
        <f>('Table 4 Asset Cashflows'!X181+'Table 4 Asset Cashflows'!Y181)</f>
        <v>0</v>
      </c>
      <c r="N701" s="47">
        <f>('Table 4 Asset Cashflows'!AB181+'Table 4 Asset Cashflows'!AC181)</f>
        <v>0</v>
      </c>
    </row>
    <row r="702" spans="1:14" x14ac:dyDescent="0.25">
      <c r="A702" s="39">
        <v>164</v>
      </c>
      <c r="B702" s="42">
        <f>(1+_xlfn.XLOOKUP(INT(($A702-1)/12)+1,'ZC Curve'!$B$8:$B$107,'ZC Curve'!U$8:U$107,,0))^(1/12)-1</f>
        <v>0</v>
      </c>
      <c r="C702" s="42" t="e">
        <f>(1+_xlfn.XLOOKUP(INT(($A702-1)/12)+1,'ZC Curve'!$B$8:$B$107,'ZC Curve'!V$8:V$107,,0))^(1/12)-1</f>
        <v>#DIV/0!</v>
      </c>
      <c r="D702" s="42" t="e">
        <f>(1+_xlfn.XLOOKUP(INT(($A702-1)/12)+1,'ZC Curve'!$B$8:$B$107,'ZC Curve'!W$8:W$107,,0))^(1/12)-1</f>
        <v>#DIV/0!</v>
      </c>
      <c r="E702" s="43">
        <f t="shared" si="24"/>
        <v>1</v>
      </c>
      <c r="F702" s="43" t="e">
        <f t="shared" si="25"/>
        <v>#DIV/0!</v>
      </c>
      <c r="G702" s="43" t="e">
        <f t="shared" si="26"/>
        <v>#DIV/0!</v>
      </c>
      <c r="H702" s="47">
        <f>('Table 4 Asset Cashflows'!D182+'Table 4 Asset Cashflows'!E182)</f>
        <v>0</v>
      </c>
      <c r="I702" s="47">
        <f>('Table 4 Asset Cashflows'!H182+'Table 4 Asset Cashflows'!I182)</f>
        <v>0</v>
      </c>
      <c r="J702" s="47">
        <f>('Table 4 Asset Cashflows'!L182+'Table 4 Asset Cashflows'!M182)</f>
        <v>0</v>
      </c>
      <c r="K702" s="47">
        <f>('Table 4 Asset Cashflows'!P182+'Table 4 Asset Cashflows'!Q182)</f>
        <v>0</v>
      </c>
      <c r="L702" s="47">
        <f>('Table 4 Asset Cashflows'!T182+'Table 4 Asset Cashflows'!U182)</f>
        <v>0</v>
      </c>
      <c r="M702" s="47">
        <f>('Table 4 Asset Cashflows'!X182+'Table 4 Asset Cashflows'!Y182)</f>
        <v>0</v>
      </c>
      <c r="N702" s="47">
        <f>('Table 4 Asset Cashflows'!AB182+'Table 4 Asset Cashflows'!AC182)</f>
        <v>0</v>
      </c>
    </row>
    <row r="703" spans="1:14" x14ac:dyDescent="0.25">
      <c r="A703" s="39">
        <v>165</v>
      </c>
      <c r="B703" s="42">
        <f>(1+_xlfn.XLOOKUP(INT(($A703-1)/12)+1,'ZC Curve'!$B$8:$B$107,'ZC Curve'!U$8:U$107,,0))^(1/12)-1</f>
        <v>0</v>
      </c>
      <c r="C703" s="42" t="e">
        <f>(1+_xlfn.XLOOKUP(INT(($A703-1)/12)+1,'ZC Curve'!$B$8:$B$107,'ZC Curve'!V$8:V$107,,0))^(1/12)-1</f>
        <v>#DIV/0!</v>
      </c>
      <c r="D703" s="42" t="e">
        <f>(1+_xlfn.XLOOKUP(INT(($A703-1)/12)+1,'ZC Curve'!$B$8:$B$107,'ZC Curve'!W$8:W$107,,0))^(1/12)-1</f>
        <v>#DIV/0!</v>
      </c>
      <c r="E703" s="43">
        <f t="shared" si="24"/>
        <v>1</v>
      </c>
      <c r="F703" s="43" t="e">
        <f t="shared" si="25"/>
        <v>#DIV/0!</v>
      </c>
      <c r="G703" s="43" t="e">
        <f t="shared" si="26"/>
        <v>#DIV/0!</v>
      </c>
      <c r="H703" s="47">
        <f>('Table 4 Asset Cashflows'!D183+'Table 4 Asset Cashflows'!E183)</f>
        <v>0</v>
      </c>
      <c r="I703" s="47">
        <f>('Table 4 Asset Cashflows'!H183+'Table 4 Asset Cashflows'!I183)</f>
        <v>0</v>
      </c>
      <c r="J703" s="47">
        <f>('Table 4 Asset Cashflows'!L183+'Table 4 Asset Cashflows'!M183)</f>
        <v>0</v>
      </c>
      <c r="K703" s="47">
        <f>('Table 4 Asset Cashflows'!P183+'Table 4 Asset Cashflows'!Q183)</f>
        <v>0</v>
      </c>
      <c r="L703" s="47">
        <f>('Table 4 Asset Cashflows'!T183+'Table 4 Asset Cashflows'!U183)</f>
        <v>0</v>
      </c>
      <c r="M703" s="47">
        <f>('Table 4 Asset Cashflows'!X183+'Table 4 Asset Cashflows'!Y183)</f>
        <v>0</v>
      </c>
      <c r="N703" s="47">
        <f>('Table 4 Asset Cashflows'!AB183+'Table 4 Asset Cashflows'!AC183)</f>
        <v>0</v>
      </c>
    </row>
    <row r="704" spans="1:14" x14ac:dyDescent="0.25">
      <c r="A704" s="39">
        <v>166</v>
      </c>
      <c r="B704" s="42">
        <f>(1+_xlfn.XLOOKUP(INT(($A704-1)/12)+1,'ZC Curve'!$B$8:$B$107,'ZC Curve'!U$8:U$107,,0))^(1/12)-1</f>
        <v>0</v>
      </c>
      <c r="C704" s="42" t="e">
        <f>(1+_xlfn.XLOOKUP(INT(($A704-1)/12)+1,'ZC Curve'!$B$8:$B$107,'ZC Curve'!V$8:V$107,,0))^(1/12)-1</f>
        <v>#DIV/0!</v>
      </c>
      <c r="D704" s="42" t="e">
        <f>(1+_xlfn.XLOOKUP(INT(($A704-1)/12)+1,'ZC Curve'!$B$8:$B$107,'ZC Curve'!W$8:W$107,,0))^(1/12)-1</f>
        <v>#DIV/0!</v>
      </c>
      <c r="E704" s="43">
        <f t="shared" si="24"/>
        <v>1</v>
      </c>
      <c r="F704" s="43" t="e">
        <f t="shared" si="25"/>
        <v>#DIV/0!</v>
      </c>
      <c r="G704" s="43" t="e">
        <f t="shared" si="26"/>
        <v>#DIV/0!</v>
      </c>
      <c r="H704" s="47">
        <f>('Table 4 Asset Cashflows'!D184+'Table 4 Asset Cashflows'!E184)</f>
        <v>0</v>
      </c>
      <c r="I704" s="47">
        <f>('Table 4 Asset Cashflows'!H184+'Table 4 Asset Cashflows'!I184)</f>
        <v>0</v>
      </c>
      <c r="J704" s="47">
        <f>('Table 4 Asset Cashflows'!L184+'Table 4 Asset Cashflows'!M184)</f>
        <v>0</v>
      </c>
      <c r="K704" s="47">
        <f>('Table 4 Asset Cashflows'!P184+'Table 4 Asset Cashflows'!Q184)</f>
        <v>0</v>
      </c>
      <c r="L704" s="47">
        <f>('Table 4 Asset Cashflows'!T184+'Table 4 Asset Cashflows'!U184)</f>
        <v>0</v>
      </c>
      <c r="M704" s="47">
        <f>('Table 4 Asset Cashflows'!X184+'Table 4 Asset Cashflows'!Y184)</f>
        <v>0</v>
      </c>
      <c r="N704" s="47">
        <f>('Table 4 Asset Cashflows'!AB184+'Table 4 Asset Cashflows'!AC184)</f>
        <v>0</v>
      </c>
    </row>
    <row r="705" spans="1:14" x14ac:dyDescent="0.25">
      <c r="A705" s="39">
        <v>167</v>
      </c>
      <c r="B705" s="42">
        <f>(1+_xlfn.XLOOKUP(INT(($A705-1)/12)+1,'ZC Curve'!$B$8:$B$107,'ZC Curve'!U$8:U$107,,0))^(1/12)-1</f>
        <v>0</v>
      </c>
      <c r="C705" s="42" t="e">
        <f>(1+_xlfn.XLOOKUP(INT(($A705-1)/12)+1,'ZC Curve'!$B$8:$B$107,'ZC Curve'!V$8:V$107,,0))^(1/12)-1</f>
        <v>#DIV/0!</v>
      </c>
      <c r="D705" s="42" t="e">
        <f>(1+_xlfn.XLOOKUP(INT(($A705-1)/12)+1,'ZC Curve'!$B$8:$B$107,'ZC Curve'!W$8:W$107,,0))^(1/12)-1</f>
        <v>#DIV/0!</v>
      </c>
      <c r="E705" s="43">
        <f t="shared" si="24"/>
        <v>1</v>
      </c>
      <c r="F705" s="43" t="e">
        <f t="shared" si="25"/>
        <v>#DIV/0!</v>
      </c>
      <c r="G705" s="43" t="e">
        <f t="shared" si="26"/>
        <v>#DIV/0!</v>
      </c>
      <c r="H705" s="47">
        <f>('Table 4 Asset Cashflows'!D185+'Table 4 Asset Cashflows'!E185)</f>
        <v>0</v>
      </c>
      <c r="I705" s="47">
        <f>('Table 4 Asset Cashflows'!H185+'Table 4 Asset Cashflows'!I185)</f>
        <v>0</v>
      </c>
      <c r="J705" s="47">
        <f>('Table 4 Asset Cashflows'!L185+'Table 4 Asset Cashflows'!M185)</f>
        <v>0</v>
      </c>
      <c r="K705" s="47">
        <f>('Table 4 Asset Cashflows'!P185+'Table 4 Asset Cashflows'!Q185)</f>
        <v>0</v>
      </c>
      <c r="L705" s="47">
        <f>('Table 4 Asset Cashflows'!T185+'Table 4 Asset Cashflows'!U185)</f>
        <v>0</v>
      </c>
      <c r="M705" s="47">
        <f>('Table 4 Asset Cashflows'!X185+'Table 4 Asset Cashflows'!Y185)</f>
        <v>0</v>
      </c>
      <c r="N705" s="47">
        <f>('Table 4 Asset Cashflows'!AB185+'Table 4 Asset Cashflows'!AC185)</f>
        <v>0</v>
      </c>
    </row>
    <row r="706" spans="1:14" x14ac:dyDescent="0.25">
      <c r="A706" s="39">
        <v>168</v>
      </c>
      <c r="B706" s="42">
        <f>(1+_xlfn.XLOOKUP(INT(($A706-1)/12)+1,'ZC Curve'!$B$8:$B$107,'ZC Curve'!U$8:U$107,,0))^(1/12)-1</f>
        <v>0</v>
      </c>
      <c r="C706" s="42" t="e">
        <f>(1+_xlfn.XLOOKUP(INT(($A706-1)/12)+1,'ZC Curve'!$B$8:$B$107,'ZC Curve'!V$8:V$107,,0))^(1/12)-1</f>
        <v>#DIV/0!</v>
      </c>
      <c r="D706" s="42" t="e">
        <f>(1+_xlfn.XLOOKUP(INT(($A706-1)/12)+1,'ZC Curve'!$B$8:$B$107,'ZC Curve'!W$8:W$107,,0))^(1/12)-1</f>
        <v>#DIV/0!</v>
      </c>
      <c r="E706" s="43">
        <f t="shared" si="24"/>
        <v>1</v>
      </c>
      <c r="F706" s="43" t="e">
        <f t="shared" si="25"/>
        <v>#DIV/0!</v>
      </c>
      <c r="G706" s="43" t="e">
        <f t="shared" si="26"/>
        <v>#DIV/0!</v>
      </c>
      <c r="H706" s="47">
        <f>('Table 4 Asset Cashflows'!D186+'Table 4 Asset Cashflows'!E186)</f>
        <v>0</v>
      </c>
      <c r="I706" s="47">
        <f>('Table 4 Asset Cashflows'!H186+'Table 4 Asset Cashflows'!I186)</f>
        <v>0</v>
      </c>
      <c r="J706" s="47">
        <f>('Table 4 Asset Cashflows'!L186+'Table 4 Asset Cashflows'!M186)</f>
        <v>0</v>
      </c>
      <c r="K706" s="47">
        <f>('Table 4 Asset Cashflows'!P186+'Table 4 Asset Cashflows'!Q186)</f>
        <v>0</v>
      </c>
      <c r="L706" s="47">
        <f>('Table 4 Asset Cashflows'!T186+'Table 4 Asset Cashflows'!U186)</f>
        <v>0</v>
      </c>
      <c r="M706" s="47">
        <f>('Table 4 Asset Cashflows'!X186+'Table 4 Asset Cashflows'!Y186)</f>
        <v>0</v>
      </c>
      <c r="N706" s="47">
        <f>('Table 4 Asset Cashflows'!AB186+'Table 4 Asset Cashflows'!AC186)</f>
        <v>0</v>
      </c>
    </row>
    <row r="707" spans="1:14" x14ac:dyDescent="0.25">
      <c r="A707" s="39">
        <v>169</v>
      </c>
      <c r="B707" s="42">
        <f>(1+_xlfn.XLOOKUP(INT(($A707-1)/12)+1,'ZC Curve'!$B$8:$B$107,'ZC Curve'!U$8:U$107,,0))^(1/12)-1</f>
        <v>0</v>
      </c>
      <c r="C707" s="42" t="e">
        <f>(1+_xlfn.XLOOKUP(INT(($A707-1)/12)+1,'ZC Curve'!$B$8:$B$107,'ZC Curve'!V$8:V$107,,0))^(1/12)-1</f>
        <v>#DIV/0!</v>
      </c>
      <c r="D707" s="42" t="e">
        <f>(1+_xlfn.XLOOKUP(INT(($A707-1)/12)+1,'ZC Curve'!$B$8:$B$107,'ZC Curve'!W$8:W$107,,0))^(1/12)-1</f>
        <v>#DIV/0!</v>
      </c>
      <c r="E707" s="43">
        <f t="shared" si="24"/>
        <v>1</v>
      </c>
      <c r="F707" s="43" t="e">
        <f t="shared" si="25"/>
        <v>#DIV/0!</v>
      </c>
      <c r="G707" s="43" t="e">
        <f t="shared" si="26"/>
        <v>#DIV/0!</v>
      </c>
      <c r="H707" s="47">
        <f>('Table 4 Asset Cashflows'!D187+'Table 4 Asset Cashflows'!E187)</f>
        <v>0</v>
      </c>
      <c r="I707" s="47">
        <f>('Table 4 Asset Cashflows'!H187+'Table 4 Asset Cashflows'!I187)</f>
        <v>0</v>
      </c>
      <c r="J707" s="47">
        <f>('Table 4 Asset Cashflows'!L187+'Table 4 Asset Cashflows'!M187)</f>
        <v>0</v>
      </c>
      <c r="K707" s="47">
        <f>('Table 4 Asset Cashflows'!P187+'Table 4 Asset Cashflows'!Q187)</f>
        <v>0</v>
      </c>
      <c r="L707" s="47">
        <f>('Table 4 Asset Cashflows'!T187+'Table 4 Asset Cashflows'!U187)</f>
        <v>0</v>
      </c>
      <c r="M707" s="47">
        <f>('Table 4 Asset Cashflows'!X187+'Table 4 Asset Cashflows'!Y187)</f>
        <v>0</v>
      </c>
      <c r="N707" s="47">
        <f>('Table 4 Asset Cashflows'!AB187+'Table 4 Asset Cashflows'!AC187)</f>
        <v>0</v>
      </c>
    </row>
    <row r="708" spans="1:14" x14ac:dyDescent="0.25">
      <c r="A708" s="39">
        <v>170</v>
      </c>
      <c r="B708" s="42">
        <f>(1+_xlfn.XLOOKUP(INT(($A708-1)/12)+1,'ZC Curve'!$B$8:$B$107,'ZC Curve'!U$8:U$107,,0))^(1/12)-1</f>
        <v>0</v>
      </c>
      <c r="C708" s="42" t="e">
        <f>(1+_xlfn.XLOOKUP(INT(($A708-1)/12)+1,'ZC Curve'!$B$8:$B$107,'ZC Curve'!V$8:V$107,,0))^(1/12)-1</f>
        <v>#DIV/0!</v>
      </c>
      <c r="D708" s="42" t="e">
        <f>(1+_xlfn.XLOOKUP(INT(($A708-1)/12)+1,'ZC Curve'!$B$8:$B$107,'ZC Curve'!W$8:W$107,,0))^(1/12)-1</f>
        <v>#DIV/0!</v>
      </c>
      <c r="E708" s="43">
        <f t="shared" si="24"/>
        <v>1</v>
      </c>
      <c r="F708" s="43" t="e">
        <f t="shared" si="25"/>
        <v>#DIV/0!</v>
      </c>
      <c r="G708" s="43" t="e">
        <f t="shared" si="26"/>
        <v>#DIV/0!</v>
      </c>
      <c r="H708" s="47">
        <f>('Table 4 Asset Cashflows'!D188+'Table 4 Asset Cashflows'!E188)</f>
        <v>0</v>
      </c>
      <c r="I708" s="47">
        <f>('Table 4 Asset Cashflows'!H188+'Table 4 Asset Cashflows'!I188)</f>
        <v>0</v>
      </c>
      <c r="J708" s="47">
        <f>('Table 4 Asset Cashflows'!L188+'Table 4 Asset Cashflows'!M188)</f>
        <v>0</v>
      </c>
      <c r="K708" s="47">
        <f>('Table 4 Asset Cashflows'!P188+'Table 4 Asset Cashflows'!Q188)</f>
        <v>0</v>
      </c>
      <c r="L708" s="47">
        <f>('Table 4 Asset Cashflows'!T188+'Table 4 Asset Cashflows'!U188)</f>
        <v>0</v>
      </c>
      <c r="M708" s="47">
        <f>('Table 4 Asset Cashflows'!X188+'Table 4 Asset Cashflows'!Y188)</f>
        <v>0</v>
      </c>
      <c r="N708" s="47">
        <f>('Table 4 Asset Cashflows'!AB188+'Table 4 Asset Cashflows'!AC188)</f>
        <v>0</v>
      </c>
    </row>
    <row r="709" spans="1:14" x14ac:dyDescent="0.25">
      <c r="A709" s="39">
        <v>171</v>
      </c>
      <c r="B709" s="42">
        <f>(1+_xlfn.XLOOKUP(INT(($A709-1)/12)+1,'ZC Curve'!$B$8:$B$107,'ZC Curve'!U$8:U$107,,0))^(1/12)-1</f>
        <v>0</v>
      </c>
      <c r="C709" s="42" t="e">
        <f>(1+_xlfn.XLOOKUP(INT(($A709-1)/12)+1,'ZC Curve'!$B$8:$B$107,'ZC Curve'!V$8:V$107,,0))^(1/12)-1</f>
        <v>#DIV/0!</v>
      </c>
      <c r="D709" s="42" t="e">
        <f>(1+_xlfn.XLOOKUP(INT(($A709-1)/12)+1,'ZC Curve'!$B$8:$B$107,'ZC Curve'!W$8:W$107,,0))^(1/12)-1</f>
        <v>#DIV/0!</v>
      </c>
      <c r="E709" s="43">
        <f t="shared" si="24"/>
        <v>1</v>
      </c>
      <c r="F709" s="43" t="e">
        <f t="shared" si="25"/>
        <v>#DIV/0!</v>
      </c>
      <c r="G709" s="43" t="e">
        <f t="shared" si="26"/>
        <v>#DIV/0!</v>
      </c>
      <c r="H709" s="47">
        <f>('Table 4 Asset Cashflows'!D189+'Table 4 Asset Cashflows'!E189)</f>
        <v>0</v>
      </c>
      <c r="I709" s="47">
        <f>('Table 4 Asset Cashflows'!H189+'Table 4 Asset Cashflows'!I189)</f>
        <v>0</v>
      </c>
      <c r="J709" s="47">
        <f>('Table 4 Asset Cashflows'!L189+'Table 4 Asset Cashflows'!M189)</f>
        <v>0</v>
      </c>
      <c r="K709" s="47">
        <f>('Table 4 Asset Cashflows'!P189+'Table 4 Asset Cashflows'!Q189)</f>
        <v>0</v>
      </c>
      <c r="L709" s="47">
        <f>('Table 4 Asset Cashflows'!T189+'Table 4 Asset Cashflows'!U189)</f>
        <v>0</v>
      </c>
      <c r="M709" s="47">
        <f>('Table 4 Asset Cashflows'!X189+'Table 4 Asset Cashflows'!Y189)</f>
        <v>0</v>
      </c>
      <c r="N709" s="47">
        <f>('Table 4 Asset Cashflows'!AB189+'Table 4 Asset Cashflows'!AC189)</f>
        <v>0</v>
      </c>
    </row>
    <row r="710" spans="1:14" x14ac:dyDescent="0.25">
      <c r="A710" s="39">
        <v>172</v>
      </c>
      <c r="B710" s="42">
        <f>(1+_xlfn.XLOOKUP(INT(($A710-1)/12)+1,'ZC Curve'!$B$8:$B$107,'ZC Curve'!U$8:U$107,,0))^(1/12)-1</f>
        <v>0</v>
      </c>
      <c r="C710" s="42" t="e">
        <f>(1+_xlfn.XLOOKUP(INT(($A710-1)/12)+1,'ZC Curve'!$B$8:$B$107,'ZC Curve'!V$8:V$107,,0))^(1/12)-1</f>
        <v>#DIV/0!</v>
      </c>
      <c r="D710" s="42" t="e">
        <f>(1+_xlfn.XLOOKUP(INT(($A710-1)/12)+1,'ZC Curve'!$B$8:$B$107,'ZC Curve'!W$8:W$107,,0))^(1/12)-1</f>
        <v>#DIV/0!</v>
      </c>
      <c r="E710" s="43">
        <f t="shared" si="24"/>
        <v>1</v>
      </c>
      <c r="F710" s="43" t="e">
        <f t="shared" si="25"/>
        <v>#DIV/0!</v>
      </c>
      <c r="G710" s="43" t="e">
        <f t="shared" si="26"/>
        <v>#DIV/0!</v>
      </c>
      <c r="H710" s="47">
        <f>('Table 4 Asset Cashflows'!D190+'Table 4 Asset Cashflows'!E190)</f>
        <v>0</v>
      </c>
      <c r="I710" s="47">
        <f>('Table 4 Asset Cashflows'!H190+'Table 4 Asset Cashflows'!I190)</f>
        <v>0</v>
      </c>
      <c r="J710" s="47">
        <f>('Table 4 Asset Cashflows'!L190+'Table 4 Asset Cashflows'!M190)</f>
        <v>0</v>
      </c>
      <c r="K710" s="47">
        <f>('Table 4 Asset Cashflows'!P190+'Table 4 Asset Cashflows'!Q190)</f>
        <v>0</v>
      </c>
      <c r="L710" s="47">
        <f>('Table 4 Asset Cashflows'!T190+'Table 4 Asset Cashflows'!U190)</f>
        <v>0</v>
      </c>
      <c r="M710" s="47">
        <f>('Table 4 Asset Cashflows'!X190+'Table 4 Asset Cashflows'!Y190)</f>
        <v>0</v>
      </c>
      <c r="N710" s="47">
        <f>('Table 4 Asset Cashflows'!AB190+'Table 4 Asset Cashflows'!AC190)</f>
        <v>0</v>
      </c>
    </row>
    <row r="711" spans="1:14" x14ac:dyDescent="0.25">
      <c r="A711" s="39">
        <v>173</v>
      </c>
      <c r="B711" s="42">
        <f>(1+_xlfn.XLOOKUP(INT(($A711-1)/12)+1,'ZC Curve'!$B$8:$B$107,'ZC Curve'!U$8:U$107,,0))^(1/12)-1</f>
        <v>0</v>
      </c>
      <c r="C711" s="42" t="e">
        <f>(1+_xlfn.XLOOKUP(INT(($A711-1)/12)+1,'ZC Curve'!$B$8:$B$107,'ZC Curve'!V$8:V$107,,0))^(1/12)-1</f>
        <v>#DIV/0!</v>
      </c>
      <c r="D711" s="42" t="e">
        <f>(1+_xlfn.XLOOKUP(INT(($A711-1)/12)+1,'ZC Curve'!$B$8:$B$107,'ZC Curve'!W$8:W$107,,0))^(1/12)-1</f>
        <v>#DIV/0!</v>
      </c>
      <c r="E711" s="43">
        <f t="shared" si="24"/>
        <v>1</v>
      </c>
      <c r="F711" s="43" t="e">
        <f t="shared" si="25"/>
        <v>#DIV/0!</v>
      </c>
      <c r="G711" s="43" t="e">
        <f t="shared" si="26"/>
        <v>#DIV/0!</v>
      </c>
      <c r="H711" s="47">
        <f>('Table 4 Asset Cashflows'!D191+'Table 4 Asset Cashflows'!E191)</f>
        <v>0</v>
      </c>
      <c r="I711" s="47">
        <f>('Table 4 Asset Cashflows'!H191+'Table 4 Asset Cashflows'!I191)</f>
        <v>0</v>
      </c>
      <c r="J711" s="47">
        <f>('Table 4 Asset Cashflows'!L191+'Table 4 Asset Cashflows'!M191)</f>
        <v>0</v>
      </c>
      <c r="K711" s="47">
        <f>('Table 4 Asset Cashflows'!P191+'Table 4 Asset Cashflows'!Q191)</f>
        <v>0</v>
      </c>
      <c r="L711" s="47">
        <f>('Table 4 Asset Cashflows'!T191+'Table 4 Asset Cashflows'!U191)</f>
        <v>0</v>
      </c>
      <c r="M711" s="47">
        <f>('Table 4 Asset Cashflows'!X191+'Table 4 Asset Cashflows'!Y191)</f>
        <v>0</v>
      </c>
      <c r="N711" s="47">
        <f>('Table 4 Asset Cashflows'!AB191+'Table 4 Asset Cashflows'!AC191)</f>
        <v>0</v>
      </c>
    </row>
    <row r="712" spans="1:14" x14ac:dyDescent="0.25">
      <c r="A712" s="39">
        <v>174</v>
      </c>
      <c r="B712" s="42">
        <f>(1+_xlfn.XLOOKUP(INT(($A712-1)/12)+1,'ZC Curve'!$B$8:$B$107,'ZC Curve'!U$8:U$107,,0))^(1/12)-1</f>
        <v>0</v>
      </c>
      <c r="C712" s="42" t="e">
        <f>(1+_xlfn.XLOOKUP(INT(($A712-1)/12)+1,'ZC Curve'!$B$8:$B$107,'ZC Curve'!V$8:V$107,,0))^(1/12)-1</f>
        <v>#DIV/0!</v>
      </c>
      <c r="D712" s="42" t="e">
        <f>(1+_xlfn.XLOOKUP(INT(($A712-1)/12)+1,'ZC Curve'!$B$8:$B$107,'ZC Curve'!W$8:W$107,,0))^(1/12)-1</f>
        <v>#DIV/0!</v>
      </c>
      <c r="E712" s="43">
        <f t="shared" si="24"/>
        <v>1</v>
      </c>
      <c r="F712" s="43" t="e">
        <f t="shared" si="25"/>
        <v>#DIV/0!</v>
      </c>
      <c r="G712" s="43" t="e">
        <f t="shared" si="26"/>
        <v>#DIV/0!</v>
      </c>
      <c r="H712" s="47">
        <f>('Table 4 Asset Cashflows'!D192+'Table 4 Asset Cashflows'!E192)</f>
        <v>0</v>
      </c>
      <c r="I712" s="47">
        <f>('Table 4 Asset Cashflows'!H192+'Table 4 Asset Cashflows'!I192)</f>
        <v>0</v>
      </c>
      <c r="J712" s="47">
        <f>('Table 4 Asset Cashflows'!L192+'Table 4 Asset Cashflows'!M192)</f>
        <v>0</v>
      </c>
      <c r="K712" s="47">
        <f>('Table 4 Asset Cashflows'!P192+'Table 4 Asset Cashflows'!Q192)</f>
        <v>0</v>
      </c>
      <c r="L712" s="47">
        <f>('Table 4 Asset Cashflows'!T192+'Table 4 Asset Cashflows'!U192)</f>
        <v>0</v>
      </c>
      <c r="M712" s="47">
        <f>('Table 4 Asset Cashflows'!X192+'Table 4 Asset Cashflows'!Y192)</f>
        <v>0</v>
      </c>
      <c r="N712" s="47">
        <f>('Table 4 Asset Cashflows'!AB192+'Table 4 Asset Cashflows'!AC192)</f>
        <v>0</v>
      </c>
    </row>
    <row r="713" spans="1:14" x14ac:dyDescent="0.25">
      <c r="A713" s="39">
        <v>175</v>
      </c>
      <c r="B713" s="42">
        <f>(1+_xlfn.XLOOKUP(INT(($A713-1)/12)+1,'ZC Curve'!$B$8:$B$107,'ZC Curve'!U$8:U$107,,0))^(1/12)-1</f>
        <v>0</v>
      </c>
      <c r="C713" s="42" t="e">
        <f>(1+_xlfn.XLOOKUP(INT(($A713-1)/12)+1,'ZC Curve'!$B$8:$B$107,'ZC Curve'!V$8:V$107,,0))^(1/12)-1</f>
        <v>#DIV/0!</v>
      </c>
      <c r="D713" s="42" t="e">
        <f>(1+_xlfn.XLOOKUP(INT(($A713-1)/12)+1,'ZC Curve'!$B$8:$B$107,'ZC Curve'!W$8:W$107,,0))^(1/12)-1</f>
        <v>#DIV/0!</v>
      </c>
      <c r="E713" s="43">
        <f t="shared" si="24"/>
        <v>1</v>
      </c>
      <c r="F713" s="43" t="e">
        <f t="shared" si="25"/>
        <v>#DIV/0!</v>
      </c>
      <c r="G713" s="43" t="e">
        <f t="shared" si="26"/>
        <v>#DIV/0!</v>
      </c>
      <c r="H713" s="47">
        <f>('Table 4 Asset Cashflows'!D193+'Table 4 Asset Cashflows'!E193)</f>
        <v>0</v>
      </c>
      <c r="I713" s="47">
        <f>('Table 4 Asset Cashflows'!H193+'Table 4 Asset Cashflows'!I193)</f>
        <v>0</v>
      </c>
      <c r="J713" s="47">
        <f>('Table 4 Asset Cashflows'!L193+'Table 4 Asset Cashflows'!M193)</f>
        <v>0</v>
      </c>
      <c r="K713" s="47">
        <f>('Table 4 Asset Cashflows'!P193+'Table 4 Asset Cashflows'!Q193)</f>
        <v>0</v>
      </c>
      <c r="L713" s="47">
        <f>('Table 4 Asset Cashflows'!T193+'Table 4 Asset Cashflows'!U193)</f>
        <v>0</v>
      </c>
      <c r="M713" s="47">
        <f>('Table 4 Asset Cashflows'!X193+'Table 4 Asset Cashflows'!Y193)</f>
        <v>0</v>
      </c>
      <c r="N713" s="47">
        <f>('Table 4 Asset Cashflows'!AB193+'Table 4 Asset Cashflows'!AC193)</f>
        <v>0</v>
      </c>
    </row>
    <row r="714" spans="1:14" x14ac:dyDescent="0.25">
      <c r="A714" s="39">
        <v>176</v>
      </c>
      <c r="B714" s="42">
        <f>(1+_xlfn.XLOOKUP(INT(($A714-1)/12)+1,'ZC Curve'!$B$8:$B$107,'ZC Curve'!U$8:U$107,,0))^(1/12)-1</f>
        <v>0</v>
      </c>
      <c r="C714" s="42" t="e">
        <f>(1+_xlfn.XLOOKUP(INT(($A714-1)/12)+1,'ZC Curve'!$B$8:$B$107,'ZC Curve'!V$8:V$107,,0))^(1/12)-1</f>
        <v>#DIV/0!</v>
      </c>
      <c r="D714" s="42" t="e">
        <f>(1+_xlfn.XLOOKUP(INT(($A714-1)/12)+1,'ZC Curve'!$B$8:$B$107,'ZC Curve'!W$8:W$107,,0))^(1/12)-1</f>
        <v>#DIV/0!</v>
      </c>
      <c r="E714" s="43">
        <f t="shared" si="24"/>
        <v>1</v>
      </c>
      <c r="F714" s="43" t="e">
        <f t="shared" si="25"/>
        <v>#DIV/0!</v>
      </c>
      <c r="G714" s="43" t="e">
        <f t="shared" si="26"/>
        <v>#DIV/0!</v>
      </c>
      <c r="H714" s="47">
        <f>('Table 4 Asset Cashflows'!D194+'Table 4 Asset Cashflows'!E194)</f>
        <v>0</v>
      </c>
      <c r="I714" s="47">
        <f>('Table 4 Asset Cashflows'!H194+'Table 4 Asset Cashflows'!I194)</f>
        <v>0</v>
      </c>
      <c r="J714" s="47">
        <f>('Table 4 Asset Cashflows'!L194+'Table 4 Asset Cashflows'!M194)</f>
        <v>0</v>
      </c>
      <c r="K714" s="47">
        <f>('Table 4 Asset Cashflows'!P194+'Table 4 Asset Cashflows'!Q194)</f>
        <v>0</v>
      </c>
      <c r="L714" s="47">
        <f>('Table 4 Asset Cashflows'!T194+'Table 4 Asset Cashflows'!U194)</f>
        <v>0</v>
      </c>
      <c r="M714" s="47">
        <f>('Table 4 Asset Cashflows'!X194+'Table 4 Asset Cashflows'!Y194)</f>
        <v>0</v>
      </c>
      <c r="N714" s="47">
        <f>('Table 4 Asset Cashflows'!AB194+'Table 4 Asset Cashflows'!AC194)</f>
        <v>0</v>
      </c>
    </row>
    <row r="715" spans="1:14" x14ac:dyDescent="0.25">
      <c r="A715" s="39">
        <v>177</v>
      </c>
      <c r="B715" s="42">
        <f>(1+_xlfn.XLOOKUP(INT(($A715-1)/12)+1,'ZC Curve'!$B$8:$B$107,'ZC Curve'!U$8:U$107,,0))^(1/12)-1</f>
        <v>0</v>
      </c>
      <c r="C715" s="42" t="e">
        <f>(1+_xlfn.XLOOKUP(INT(($A715-1)/12)+1,'ZC Curve'!$B$8:$B$107,'ZC Curve'!V$8:V$107,,0))^(1/12)-1</f>
        <v>#DIV/0!</v>
      </c>
      <c r="D715" s="42" t="e">
        <f>(1+_xlfn.XLOOKUP(INT(($A715-1)/12)+1,'ZC Curve'!$B$8:$B$107,'ZC Curve'!W$8:W$107,,0))^(1/12)-1</f>
        <v>#DIV/0!</v>
      </c>
      <c r="E715" s="43">
        <f t="shared" si="24"/>
        <v>1</v>
      </c>
      <c r="F715" s="43" t="e">
        <f t="shared" si="25"/>
        <v>#DIV/0!</v>
      </c>
      <c r="G715" s="43" t="e">
        <f t="shared" si="26"/>
        <v>#DIV/0!</v>
      </c>
      <c r="H715" s="47">
        <f>('Table 4 Asset Cashflows'!D195+'Table 4 Asset Cashflows'!E195)</f>
        <v>0</v>
      </c>
      <c r="I715" s="47">
        <f>('Table 4 Asset Cashflows'!H195+'Table 4 Asset Cashflows'!I195)</f>
        <v>0</v>
      </c>
      <c r="J715" s="47">
        <f>('Table 4 Asset Cashflows'!L195+'Table 4 Asset Cashflows'!M195)</f>
        <v>0</v>
      </c>
      <c r="K715" s="47">
        <f>('Table 4 Asset Cashflows'!P195+'Table 4 Asset Cashflows'!Q195)</f>
        <v>0</v>
      </c>
      <c r="L715" s="47">
        <f>('Table 4 Asset Cashflows'!T195+'Table 4 Asset Cashflows'!U195)</f>
        <v>0</v>
      </c>
      <c r="M715" s="47">
        <f>('Table 4 Asset Cashflows'!X195+'Table 4 Asset Cashflows'!Y195)</f>
        <v>0</v>
      </c>
      <c r="N715" s="47">
        <f>('Table 4 Asset Cashflows'!AB195+'Table 4 Asset Cashflows'!AC195)</f>
        <v>0</v>
      </c>
    </row>
    <row r="716" spans="1:14" x14ac:dyDescent="0.25">
      <c r="A716" s="39">
        <v>178</v>
      </c>
      <c r="B716" s="42">
        <f>(1+_xlfn.XLOOKUP(INT(($A716-1)/12)+1,'ZC Curve'!$B$8:$B$107,'ZC Curve'!U$8:U$107,,0))^(1/12)-1</f>
        <v>0</v>
      </c>
      <c r="C716" s="42" t="e">
        <f>(1+_xlfn.XLOOKUP(INT(($A716-1)/12)+1,'ZC Curve'!$B$8:$B$107,'ZC Curve'!V$8:V$107,,0))^(1/12)-1</f>
        <v>#DIV/0!</v>
      </c>
      <c r="D716" s="42" t="e">
        <f>(1+_xlfn.XLOOKUP(INT(($A716-1)/12)+1,'ZC Curve'!$B$8:$B$107,'ZC Curve'!W$8:W$107,,0))^(1/12)-1</f>
        <v>#DIV/0!</v>
      </c>
      <c r="E716" s="43">
        <f t="shared" si="24"/>
        <v>1</v>
      </c>
      <c r="F716" s="43" t="e">
        <f t="shared" si="25"/>
        <v>#DIV/0!</v>
      </c>
      <c r="G716" s="43" t="e">
        <f t="shared" si="26"/>
        <v>#DIV/0!</v>
      </c>
      <c r="H716" s="47">
        <f>('Table 4 Asset Cashflows'!D196+'Table 4 Asset Cashflows'!E196)</f>
        <v>0</v>
      </c>
      <c r="I716" s="47">
        <f>('Table 4 Asset Cashflows'!H196+'Table 4 Asset Cashflows'!I196)</f>
        <v>0</v>
      </c>
      <c r="J716" s="47">
        <f>('Table 4 Asset Cashflows'!L196+'Table 4 Asset Cashflows'!M196)</f>
        <v>0</v>
      </c>
      <c r="K716" s="47">
        <f>('Table 4 Asset Cashflows'!P196+'Table 4 Asset Cashflows'!Q196)</f>
        <v>0</v>
      </c>
      <c r="L716" s="47">
        <f>('Table 4 Asset Cashflows'!T196+'Table 4 Asset Cashflows'!U196)</f>
        <v>0</v>
      </c>
      <c r="M716" s="47">
        <f>('Table 4 Asset Cashflows'!X196+'Table 4 Asset Cashflows'!Y196)</f>
        <v>0</v>
      </c>
      <c r="N716" s="47">
        <f>('Table 4 Asset Cashflows'!AB196+'Table 4 Asset Cashflows'!AC196)</f>
        <v>0</v>
      </c>
    </row>
    <row r="717" spans="1:14" x14ac:dyDescent="0.25">
      <c r="A717" s="39">
        <v>179</v>
      </c>
      <c r="B717" s="42">
        <f>(1+_xlfn.XLOOKUP(INT(($A717-1)/12)+1,'ZC Curve'!$B$8:$B$107,'ZC Curve'!U$8:U$107,,0))^(1/12)-1</f>
        <v>0</v>
      </c>
      <c r="C717" s="42" t="e">
        <f>(1+_xlfn.XLOOKUP(INT(($A717-1)/12)+1,'ZC Curve'!$B$8:$B$107,'ZC Curve'!V$8:V$107,,0))^(1/12)-1</f>
        <v>#DIV/0!</v>
      </c>
      <c r="D717" s="42" t="e">
        <f>(1+_xlfn.XLOOKUP(INT(($A717-1)/12)+1,'ZC Curve'!$B$8:$B$107,'ZC Curve'!W$8:W$107,,0))^(1/12)-1</f>
        <v>#DIV/0!</v>
      </c>
      <c r="E717" s="43">
        <f t="shared" si="24"/>
        <v>1</v>
      </c>
      <c r="F717" s="43" t="e">
        <f t="shared" si="25"/>
        <v>#DIV/0!</v>
      </c>
      <c r="G717" s="43" t="e">
        <f t="shared" si="26"/>
        <v>#DIV/0!</v>
      </c>
      <c r="H717" s="47">
        <f>('Table 4 Asset Cashflows'!D197+'Table 4 Asset Cashflows'!E197)</f>
        <v>0</v>
      </c>
      <c r="I717" s="47">
        <f>('Table 4 Asset Cashflows'!H197+'Table 4 Asset Cashflows'!I197)</f>
        <v>0</v>
      </c>
      <c r="J717" s="47">
        <f>('Table 4 Asset Cashflows'!L197+'Table 4 Asset Cashflows'!M197)</f>
        <v>0</v>
      </c>
      <c r="K717" s="47">
        <f>('Table 4 Asset Cashflows'!P197+'Table 4 Asset Cashflows'!Q197)</f>
        <v>0</v>
      </c>
      <c r="L717" s="47">
        <f>('Table 4 Asset Cashflows'!T197+'Table 4 Asset Cashflows'!U197)</f>
        <v>0</v>
      </c>
      <c r="M717" s="47">
        <f>('Table 4 Asset Cashflows'!X197+'Table 4 Asset Cashflows'!Y197)</f>
        <v>0</v>
      </c>
      <c r="N717" s="47">
        <f>('Table 4 Asset Cashflows'!AB197+'Table 4 Asset Cashflows'!AC197)</f>
        <v>0</v>
      </c>
    </row>
    <row r="718" spans="1:14" x14ac:dyDescent="0.25">
      <c r="A718" s="39">
        <v>180</v>
      </c>
      <c r="B718" s="42">
        <f>(1+_xlfn.XLOOKUP(INT(($A718-1)/12)+1,'ZC Curve'!$B$8:$B$107,'ZC Curve'!U$8:U$107,,0))^(1/12)-1</f>
        <v>0</v>
      </c>
      <c r="C718" s="42" t="e">
        <f>(1+_xlfn.XLOOKUP(INT(($A718-1)/12)+1,'ZC Curve'!$B$8:$B$107,'ZC Curve'!V$8:V$107,,0))^(1/12)-1</f>
        <v>#DIV/0!</v>
      </c>
      <c r="D718" s="42" t="e">
        <f>(1+_xlfn.XLOOKUP(INT(($A718-1)/12)+1,'ZC Curve'!$B$8:$B$107,'ZC Curve'!W$8:W$107,,0))^(1/12)-1</f>
        <v>#DIV/0!</v>
      </c>
      <c r="E718" s="43">
        <f t="shared" si="24"/>
        <v>1</v>
      </c>
      <c r="F718" s="43" t="e">
        <f t="shared" si="25"/>
        <v>#DIV/0!</v>
      </c>
      <c r="G718" s="43" t="e">
        <f t="shared" si="26"/>
        <v>#DIV/0!</v>
      </c>
      <c r="H718" s="47">
        <f>('Table 4 Asset Cashflows'!D198+'Table 4 Asset Cashflows'!E198)</f>
        <v>0</v>
      </c>
      <c r="I718" s="47">
        <f>('Table 4 Asset Cashflows'!H198+'Table 4 Asset Cashflows'!I198)</f>
        <v>0</v>
      </c>
      <c r="J718" s="47">
        <f>('Table 4 Asset Cashflows'!L198+'Table 4 Asset Cashflows'!M198)</f>
        <v>0</v>
      </c>
      <c r="K718" s="47">
        <f>('Table 4 Asset Cashflows'!P198+'Table 4 Asset Cashflows'!Q198)</f>
        <v>0</v>
      </c>
      <c r="L718" s="47">
        <f>('Table 4 Asset Cashflows'!T198+'Table 4 Asset Cashflows'!U198)</f>
        <v>0</v>
      </c>
      <c r="M718" s="47">
        <f>('Table 4 Asset Cashflows'!X198+'Table 4 Asset Cashflows'!Y198)</f>
        <v>0</v>
      </c>
      <c r="N718" s="47">
        <f>('Table 4 Asset Cashflows'!AB198+'Table 4 Asset Cashflows'!AC198)</f>
        <v>0</v>
      </c>
    </row>
    <row r="719" spans="1:14" x14ac:dyDescent="0.25">
      <c r="A719" s="39">
        <v>181</v>
      </c>
      <c r="B719" s="42">
        <f>(1+_xlfn.XLOOKUP(INT(($A719-1)/12)+1,'ZC Curve'!$B$8:$B$107,'ZC Curve'!U$8:U$107,,0))^(1/12)-1</f>
        <v>0</v>
      </c>
      <c r="C719" s="42" t="e">
        <f>(1+_xlfn.XLOOKUP(INT(($A719-1)/12)+1,'ZC Curve'!$B$8:$B$107,'ZC Curve'!V$8:V$107,,0))^(1/12)-1</f>
        <v>#DIV/0!</v>
      </c>
      <c r="D719" s="42" t="e">
        <f>(1+_xlfn.XLOOKUP(INT(($A719-1)/12)+1,'ZC Curve'!$B$8:$B$107,'ZC Curve'!W$8:W$107,,0))^(1/12)-1</f>
        <v>#DIV/0!</v>
      </c>
      <c r="E719" s="43">
        <f t="shared" si="24"/>
        <v>1</v>
      </c>
      <c r="F719" s="43" t="e">
        <f t="shared" si="25"/>
        <v>#DIV/0!</v>
      </c>
      <c r="G719" s="43" t="e">
        <f t="shared" si="26"/>
        <v>#DIV/0!</v>
      </c>
      <c r="H719" s="47">
        <f>('Table 4 Asset Cashflows'!D199+'Table 4 Asset Cashflows'!E199)</f>
        <v>0</v>
      </c>
      <c r="I719" s="47">
        <f>('Table 4 Asset Cashflows'!H199+'Table 4 Asset Cashflows'!I199)</f>
        <v>0</v>
      </c>
      <c r="J719" s="47">
        <f>('Table 4 Asset Cashflows'!L199+'Table 4 Asset Cashflows'!M199)</f>
        <v>0</v>
      </c>
      <c r="K719" s="47">
        <f>('Table 4 Asset Cashflows'!P199+'Table 4 Asset Cashflows'!Q199)</f>
        <v>0</v>
      </c>
      <c r="L719" s="47">
        <f>('Table 4 Asset Cashflows'!T199+'Table 4 Asset Cashflows'!U199)</f>
        <v>0</v>
      </c>
      <c r="M719" s="47">
        <f>('Table 4 Asset Cashflows'!X199+'Table 4 Asset Cashflows'!Y199)</f>
        <v>0</v>
      </c>
      <c r="N719" s="47">
        <f>('Table 4 Asset Cashflows'!AB199+'Table 4 Asset Cashflows'!AC199)</f>
        <v>0</v>
      </c>
    </row>
    <row r="720" spans="1:14" x14ac:dyDescent="0.25">
      <c r="A720" s="39">
        <v>182</v>
      </c>
      <c r="B720" s="42">
        <f>(1+_xlfn.XLOOKUP(INT(($A720-1)/12)+1,'ZC Curve'!$B$8:$B$107,'ZC Curve'!U$8:U$107,,0))^(1/12)-1</f>
        <v>0</v>
      </c>
      <c r="C720" s="42" t="e">
        <f>(1+_xlfn.XLOOKUP(INT(($A720-1)/12)+1,'ZC Curve'!$B$8:$B$107,'ZC Curve'!V$8:V$107,,0))^(1/12)-1</f>
        <v>#DIV/0!</v>
      </c>
      <c r="D720" s="42" t="e">
        <f>(1+_xlfn.XLOOKUP(INT(($A720-1)/12)+1,'ZC Curve'!$B$8:$B$107,'ZC Curve'!W$8:W$107,,0))^(1/12)-1</f>
        <v>#DIV/0!</v>
      </c>
      <c r="E720" s="43">
        <f t="shared" si="24"/>
        <v>1</v>
      </c>
      <c r="F720" s="43" t="e">
        <f t="shared" si="25"/>
        <v>#DIV/0!</v>
      </c>
      <c r="G720" s="43" t="e">
        <f t="shared" si="26"/>
        <v>#DIV/0!</v>
      </c>
      <c r="H720" s="47">
        <f>('Table 4 Asset Cashflows'!D200+'Table 4 Asset Cashflows'!E200)</f>
        <v>0</v>
      </c>
      <c r="I720" s="47">
        <f>('Table 4 Asset Cashflows'!H200+'Table 4 Asset Cashflows'!I200)</f>
        <v>0</v>
      </c>
      <c r="J720" s="47">
        <f>('Table 4 Asset Cashflows'!L200+'Table 4 Asset Cashflows'!M200)</f>
        <v>0</v>
      </c>
      <c r="K720" s="47">
        <f>('Table 4 Asset Cashflows'!P200+'Table 4 Asset Cashflows'!Q200)</f>
        <v>0</v>
      </c>
      <c r="L720" s="47">
        <f>('Table 4 Asset Cashflows'!T200+'Table 4 Asset Cashflows'!U200)</f>
        <v>0</v>
      </c>
      <c r="M720" s="47">
        <f>('Table 4 Asset Cashflows'!X200+'Table 4 Asset Cashflows'!Y200)</f>
        <v>0</v>
      </c>
      <c r="N720" s="47">
        <f>('Table 4 Asset Cashflows'!AB200+'Table 4 Asset Cashflows'!AC200)</f>
        <v>0</v>
      </c>
    </row>
    <row r="721" spans="1:14" x14ac:dyDescent="0.25">
      <c r="A721" s="39">
        <v>183</v>
      </c>
      <c r="B721" s="42">
        <f>(1+_xlfn.XLOOKUP(INT(($A721-1)/12)+1,'ZC Curve'!$B$8:$B$107,'ZC Curve'!U$8:U$107,,0))^(1/12)-1</f>
        <v>0</v>
      </c>
      <c r="C721" s="42" t="e">
        <f>(1+_xlfn.XLOOKUP(INT(($A721-1)/12)+1,'ZC Curve'!$B$8:$B$107,'ZC Curve'!V$8:V$107,,0))^(1/12)-1</f>
        <v>#DIV/0!</v>
      </c>
      <c r="D721" s="42" t="e">
        <f>(1+_xlfn.XLOOKUP(INT(($A721-1)/12)+1,'ZC Curve'!$B$8:$B$107,'ZC Curve'!W$8:W$107,,0))^(1/12)-1</f>
        <v>#DIV/0!</v>
      </c>
      <c r="E721" s="43">
        <f t="shared" si="24"/>
        <v>1</v>
      </c>
      <c r="F721" s="43" t="e">
        <f t="shared" si="25"/>
        <v>#DIV/0!</v>
      </c>
      <c r="G721" s="43" t="e">
        <f t="shared" si="26"/>
        <v>#DIV/0!</v>
      </c>
      <c r="H721" s="47">
        <f>('Table 4 Asset Cashflows'!D201+'Table 4 Asset Cashflows'!E201)</f>
        <v>0</v>
      </c>
      <c r="I721" s="47">
        <f>('Table 4 Asset Cashflows'!H201+'Table 4 Asset Cashflows'!I201)</f>
        <v>0</v>
      </c>
      <c r="J721" s="47">
        <f>('Table 4 Asset Cashflows'!L201+'Table 4 Asset Cashflows'!M201)</f>
        <v>0</v>
      </c>
      <c r="K721" s="47">
        <f>('Table 4 Asset Cashflows'!P201+'Table 4 Asset Cashflows'!Q201)</f>
        <v>0</v>
      </c>
      <c r="L721" s="47">
        <f>('Table 4 Asset Cashflows'!T201+'Table 4 Asset Cashflows'!U201)</f>
        <v>0</v>
      </c>
      <c r="M721" s="47">
        <f>('Table 4 Asset Cashflows'!X201+'Table 4 Asset Cashflows'!Y201)</f>
        <v>0</v>
      </c>
      <c r="N721" s="47">
        <f>('Table 4 Asset Cashflows'!AB201+'Table 4 Asset Cashflows'!AC201)</f>
        <v>0</v>
      </c>
    </row>
    <row r="722" spans="1:14" x14ac:dyDescent="0.25">
      <c r="A722" s="39">
        <v>184</v>
      </c>
      <c r="B722" s="42">
        <f>(1+_xlfn.XLOOKUP(INT(($A722-1)/12)+1,'ZC Curve'!$B$8:$B$107,'ZC Curve'!U$8:U$107,,0))^(1/12)-1</f>
        <v>0</v>
      </c>
      <c r="C722" s="42" t="e">
        <f>(1+_xlfn.XLOOKUP(INT(($A722-1)/12)+1,'ZC Curve'!$B$8:$B$107,'ZC Curve'!V$8:V$107,,0))^(1/12)-1</f>
        <v>#DIV/0!</v>
      </c>
      <c r="D722" s="42" t="e">
        <f>(1+_xlfn.XLOOKUP(INT(($A722-1)/12)+1,'ZC Curve'!$B$8:$B$107,'ZC Curve'!W$8:W$107,,0))^(1/12)-1</f>
        <v>#DIV/0!</v>
      </c>
      <c r="E722" s="43">
        <f t="shared" si="24"/>
        <v>1</v>
      </c>
      <c r="F722" s="43" t="e">
        <f t="shared" si="25"/>
        <v>#DIV/0!</v>
      </c>
      <c r="G722" s="43" t="e">
        <f t="shared" si="26"/>
        <v>#DIV/0!</v>
      </c>
      <c r="H722" s="47">
        <f>('Table 4 Asset Cashflows'!D202+'Table 4 Asset Cashflows'!E202)</f>
        <v>0</v>
      </c>
      <c r="I722" s="47">
        <f>('Table 4 Asset Cashflows'!H202+'Table 4 Asset Cashflows'!I202)</f>
        <v>0</v>
      </c>
      <c r="J722" s="47">
        <f>('Table 4 Asset Cashflows'!L202+'Table 4 Asset Cashflows'!M202)</f>
        <v>0</v>
      </c>
      <c r="K722" s="47">
        <f>('Table 4 Asset Cashflows'!P202+'Table 4 Asset Cashflows'!Q202)</f>
        <v>0</v>
      </c>
      <c r="L722" s="47">
        <f>('Table 4 Asset Cashflows'!T202+'Table 4 Asset Cashflows'!U202)</f>
        <v>0</v>
      </c>
      <c r="M722" s="47">
        <f>('Table 4 Asset Cashflows'!X202+'Table 4 Asset Cashflows'!Y202)</f>
        <v>0</v>
      </c>
      <c r="N722" s="47">
        <f>('Table 4 Asset Cashflows'!AB202+'Table 4 Asset Cashflows'!AC202)</f>
        <v>0</v>
      </c>
    </row>
    <row r="723" spans="1:14" x14ac:dyDescent="0.25">
      <c r="A723" s="39">
        <v>185</v>
      </c>
      <c r="B723" s="42">
        <f>(1+_xlfn.XLOOKUP(INT(($A723-1)/12)+1,'ZC Curve'!$B$8:$B$107,'ZC Curve'!U$8:U$107,,0))^(1/12)-1</f>
        <v>0</v>
      </c>
      <c r="C723" s="42" t="e">
        <f>(1+_xlfn.XLOOKUP(INT(($A723-1)/12)+1,'ZC Curve'!$B$8:$B$107,'ZC Curve'!V$8:V$107,,0))^(1/12)-1</f>
        <v>#DIV/0!</v>
      </c>
      <c r="D723" s="42" t="e">
        <f>(1+_xlfn.XLOOKUP(INT(($A723-1)/12)+1,'ZC Curve'!$B$8:$B$107,'ZC Curve'!W$8:W$107,,0))^(1/12)-1</f>
        <v>#DIV/0!</v>
      </c>
      <c r="E723" s="43">
        <f t="shared" si="24"/>
        <v>1</v>
      </c>
      <c r="F723" s="43" t="e">
        <f t="shared" si="25"/>
        <v>#DIV/0!</v>
      </c>
      <c r="G723" s="43" t="e">
        <f t="shared" si="26"/>
        <v>#DIV/0!</v>
      </c>
      <c r="H723" s="47">
        <f>('Table 4 Asset Cashflows'!D203+'Table 4 Asset Cashflows'!E203)</f>
        <v>0</v>
      </c>
      <c r="I723" s="47">
        <f>('Table 4 Asset Cashflows'!H203+'Table 4 Asset Cashflows'!I203)</f>
        <v>0</v>
      </c>
      <c r="J723" s="47">
        <f>('Table 4 Asset Cashflows'!L203+'Table 4 Asset Cashflows'!M203)</f>
        <v>0</v>
      </c>
      <c r="K723" s="47">
        <f>('Table 4 Asset Cashflows'!P203+'Table 4 Asset Cashflows'!Q203)</f>
        <v>0</v>
      </c>
      <c r="L723" s="47">
        <f>('Table 4 Asset Cashflows'!T203+'Table 4 Asset Cashflows'!U203)</f>
        <v>0</v>
      </c>
      <c r="M723" s="47">
        <f>('Table 4 Asset Cashflows'!X203+'Table 4 Asset Cashflows'!Y203)</f>
        <v>0</v>
      </c>
      <c r="N723" s="47">
        <f>('Table 4 Asset Cashflows'!AB203+'Table 4 Asset Cashflows'!AC203)</f>
        <v>0</v>
      </c>
    </row>
    <row r="724" spans="1:14" x14ac:dyDescent="0.25">
      <c r="A724" s="39">
        <v>186</v>
      </c>
      <c r="B724" s="42">
        <f>(1+_xlfn.XLOOKUP(INT(($A724-1)/12)+1,'ZC Curve'!$B$8:$B$107,'ZC Curve'!U$8:U$107,,0))^(1/12)-1</f>
        <v>0</v>
      </c>
      <c r="C724" s="42" t="e">
        <f>(1+_xlfn.XLOOKUP(INT(($A724-1)/12)+1,'ZC Curve'!$B$8:$B$107,'ZC Curve'!V$8:V$107,,0))^(1/12)-1</f>
        <v>#DIV/0!</v>
      </c>
      <c r="D724" s="42" t="e">
        <f>(1+_xlfn.XLOOKUP(INT(($A724-1)/12)+1,'ZC Curve'!$B$8:$B$107,'ZC Curve'!W$8:W$107,,0))^(1/12)-1</f>
        <v>#DIV/0!</v>
      </c>
      <c r="E724" s="43">
        <f t="shared" si="24"/>
        <v>1</v>
      </c>
      <c r="F724" s="43" t="e">
        <f t="shared" si="25"/>
        <v>#DIV/0!</v>
      </c>
      <c r="G724" s="43" t="e">
        <f t="shared" si="26"/>
        <v>#DIV/0!</v>
      </c>
      <c r="H724" s="47">
        <f>('Table 4 Asset Cashflows'!D204+'Table 4 Asset Cashflows'!E204)</f>
        <v>0</v>
      </c>
      <c r="I724" s="47">
        <f>('Table 4 Asset Cashflows'!H204+'Table 4 Asset Cashflows'!I204)</f>
        <v>0</v>
      </c>
      <c r="J724" s="47">
        <f>('Table 4 Asset Cashflows'!L204+'Table 4 Asset Cashflows'!M204)</f>
        <v>0</v>
      </c>
      <c r="K724" s="47">
        <f>('Table 4 Asset Cashflows'!P204+'Table 4 Asset Cashflows'!Q204)</f>
        <v>0</v>
      </c>
      <c r="L724" s="47">
        <f>('Table 4 Asset Cashflows'!T204+'Table 4 Asset Cashflows'!U204)</f>
        <v>0</v>
      </c>
      <c r="M724" s="47">
        <f>('Table 4 Asset Cashflows'!X204+'Table 4 Asset Cashflows'!Y204)</f>
        <v>0</v>
      </c>
      <c r="N724" s="47">
        <f>('Table 4 Asset Cashflows'!AB204+'Table 4 Asset Cashflows'!AC204)</f>
        <v>0</v>
      </c>
    </row>
    <row r="725" spans="1:14" x14ac:dyDescent="0.25">
      <c r="A725" s="39">
        <v>187</v>
      </c>
      <c r="B725" s="42">
        <f>(1+_xlfn.XLOOKUP(INT(($A725-1)/12)+1,'ZC Curve'!$B$8:$B$107,'ZC Curve'!U$8:U$107,,0))^(1/12)-1</f>
        <v>0</v>
      </c>
      <c r="C725" s="42" t="e">
        <f>(1+_xlfn.XLOOKUP(INT(($A725-1)/12)+1,'ZC Curve'!$B$8:$B$107,'ZC Curve'!V$8:V$107,,0))^(1/12)-1</f>
        <v>#DIV/0!</v>
      </c>
      <c r="D725" s="42" t="e">
        <f>(1+_xlfn.XLOOKUP(INT(($A725-1)/12)+1,'ZC Curve'!$B$8:$B$107,'ZC Curve'!W$8:W$107,,0))^(1/12)-1</f>
        <v>#DIV/0!</v>
      </c>
      <c r="E725" s="43">
        <f t="shared" si="24"/>
        <v>1</v>
      </c>
      <c r="F725" s="43" t="e">
        <f t="shared" si="25"/>
        <v>#DIV/0!</v>
      </c>
      <c r="G725" s="43" t="e">
        <f t="shared" si="26"/>
        <v>#DIV/0!</v>
      </c>
      <c r="H725" s="47">
        <f>('Table 4 Asset Cashflows'!D205+'Table 4 Asset Cashflows'!E205)</f>
        <v>0</v>
      </c>
      <c r="I725" s="47">
        <f>('Table 4 Asset Cashflows'!H205+'Table 4 Asset Cashflows'!I205)</f>
        <v>0</v>
      </c>
      <c r="J725" s="47">
        <f>('Table 4 Asset Cashflows'!L205+'Table 4 Asset Cashflows'!M205)</f>
        <v>0</v>
      </c>
      <c r="K725" s="47">
        <f>('Table 4 Asset Cashflows'!P205+'Table 4 Asset Cashflows'!Q205)</f>
        <v>0</v>
      </c>
      <c r="L725" s="47">
        <f>('Table 4 Asset Cashflows'!T205+'Table 4 Asset Cashflows'!U205)</f>
        <v>0</v>
      </c>
      <c r="M725" s="47">
        <f>('Table 4 Asset Cashflows'!X205+'Table 4 Asset Cashflows'!Y205)</f>
        <v>0</v>
      </c>
      <c r="N725" s="47">
        <f>('Table 4 Asset Cashflows'!AB205+'Table 4 Asset Cashflows'!AC205)</f>
        <v>0</v>
      </c>
    </row>
    <row r="726" spans="1:14" x14ac:dyDescent="0.25">
      <c r="A726" s="39">
        <v>188</v>
      </c>
      <c r="B726" s="42">
        <f>(1+_xlfn.XLOOKUP(INT(($A726-1)/12)+1,'ZC Curve'!$B$8:$B$107,'ZC Curve'!U$8:U$107,,0))^(1/12)-1</f>
        <v>0</v>
      </c>
      <c r="C726" s="42" t="e">
        <f>(1+_xlfn.XLOOKUP(INT(($A726-1)/12)+1,'ZC Curve'!$B$8:$B$107,'ZC Curve'!V$8:V$107,,0))^(1/12)-1</f>
        <v>#DIV/0!</v>
      </c>
      <c r="D726" s="42" t="e">
        <f>(1+_xlfn.XLOOKUP(INT(($A726-1)/12)+1,'ZC Curve'!$B$8:$B$107,'ZC Curve'!W$8:W$107,,0))^(1/12)-1</f>
        <v>#DIV/0!</v>
      </c>
      <c r="E726" s="43">
        <f t="shared" si="24"/>
        <v>1</v>
      </c>
      <c r="F726" s="43" t="e">
        <f t="shared" si="25"/>
        <v>#DIV/0!</v>
      </c>
      <c r="G726" s="43" t="e">
        <f t="shared" si="26"/>
        <v>#DIV/0!</v>
      </c>
      <c r="H726" s="47">
        <f>('Table 4 Asset Cashflows'!D206+'Table 4 Asset Cashflows'!E206)</f>
        <v>0</v>
      </c>
      <c r="I726" s="47">
        <f>('Table 4 Asset Cashflows'!H206+'Table 4 Asset Cashflows'!I206)</f>
        <v>0</v>
      </c>
      <c r="J726" s="47">
        <f>('Table 4 Asset Cashflows'!L206+'Table 4 Asset Cashflows'!M206)</f>
        <v>0</v>
      </c>
      <c r="K726" s="47">
        <f>('Table 4 Asset Cashflows'!P206+'Table 4 Asset Cashflows'!Q206)</f>
        <v>0</v>
      </c>
      <c r="L726" s="47">
        <f>('Table 4 Asset Cashflows'!T206+'Table 4 Asset Cashflows'!U206)</f>
        <v>0</v>
      </c>
      <c r="M726" s="47">
        <f>('Table 4 Asset Cashflows'!X206+'Table 4 Asset Cashflows'!Y206)</f>
        <v>0</v>
      </c>
      <c r="N726" s="47">
        <f>('Table 4 Asset Cashflows'!AB206+'Table 4 Asset Cashflows'!AC206)</f>
        <v>0</v>
      </c>
    </row>
    <row r="727" spans="1:14" x14ac:dyDescent="0.25">
      <c r="A727" s="39">
        <v>189</v>
      </c>
      <c r="B727" s="42">
        <f>(1+_xlfn.XLOOKUP(INT(($A727-1)/12)+1,'ZC Curve'!$B$8:$B$107,'ZC Curve'!U$8:U$107,,0))^(1/12)-1</f>
        <v>0</v>
      </c>
      <c r="C727" s="42" t="e">
        <f>(1+_xlfn.XLOOKUP(INT(($A727-1)/12)+1,'ZC Curve'!$B$8:$B$107,'ZC Curve'!V$8:V$107,,0))^(1/12)-1</f>
        <v>#DIV/0!</v>
      </c>
      <c r="D727" s="42" t="e">
        <f>(1+_xlfn.XLOOKUP(INT(($A727-1)/12)+1,'ZC Curve'!$B$8:$B$107,'ZC Curve'!W$8:W$107,,0))^(1/12)-1</f>
        <v>#DIV/0!</v>
      </c>
      <c r="E727" s="43">
        <f t="shared" si="24"/>
        <v>1</v>
      </c>
      <c r="F727" s="43" t="e">
        <f t="shared" si="25"/>
        <v>#DIV/0!</v>
      </c>
      <c r="G727" s="43" t="e">
        <f t="shared" si="26"/>
        <v>#DIV/0!</v>
      </c>
      <c r="H727" s="47">
        <f>('Table 4 Asset Cashflows'!D207+'Table 4 Asset Cashflows'!E207)</f>
        <v>0</v>
      </c>
      <c r="I727" s="47">
        <f>('Table 4 Asset Cashflows'!H207+'Table 4 Asset Cashflows'!I207)</f>
        <v>0</v>
      </c>
      <c r="J727" s="47">
        <f>('Table 4 Asset Cashflows'!L207+'Table 4 Asset Cashflows'!M207)</f>
        <v>0</v>
      </c>
      <c r="K727" s="47">
        <f>('Table 4 Asset Cashflows'!P207+'Table 4 Asset Cashflows'!Q207)</f>
        <v>0</v>
      </c>
      <c r="L727" s="47">
        <f>('Table 4 Asset Cashflows'!T207+'Table 4 Asset Cashflows'!U207)</f>
        <v>0</v>
      </c>
      <c r="M727" s="47">
        <f>('Table 4 Asset Cashflows'!X207+'Table 4 Asset Cashflows'!Y207)</f>
        <v>0</v>
      </c>
      <c r="N727" s="47">
        <f>('Table 4 Asset Cashflows'!AB207+'Table 4 Asset Cashflows'!AC207)</f>
        <v>0</v>
      </c>
    </row>
    <row r="728" spans="1:14" x14ac:dyDescent="0.25">
      <c r="A728" s="39">
        <v>190</v>
      </c>
      <c r="B728" s="42">
        <f>(1+_xlfn.XLOOKUP(INT(($A728-1)/12)+1,'ZC Curve'!$B$8:$B$107,'ZC Curve'!U$8:U$107,,0))^(1/12)-1</f>
        <v>0</v>
      </c>
      <c r="C728" s="42" t="e">
        <f>(1+_xlfn.XLOOKUP(INT(($A728-1)/12)+1,'ZC Curve'!$B$8:$B$107,'ZC Curve'!V$8:V$107,,0))^(1/12)-1</f>
        <v>#DIV/0!</v>
      </c>
      <c r="D728" s="42" t="e">
        <f>(1+_xlfn.XLOOKUP(INT(($A728-1)/12)+1,'ZC Curve'!$B$8:$B$107,'ZC Curve'!W$8:W$107,,0))^(1/12)-1</f>
        <v>#DIV/0!</v>
      </c>
      <c r="E728" s="43">
        <f t="shared" si="24"/>
        <v>1</v>
      </c>
      <c r="F728" s="43" t="e">
        <f t="shared" si="25"/>
        <v>#DIV/0!</v>
      </c>
      <c r="G728" s="43" t="e">
        <f t="shared" si="26"/>
        <v>#DIV/0!</v>
      </c>
      <c r="H728" s="47">
        <f>('Table 4 Asset Cashflows'!D208+'Table 4 Asset Cashflows'!E208)</f>
        <v>0</v>
      </c>
      <c r="I728" s="47">
        <f>('Table 4 Asset Cashflows'!H208+'Table 4 Asset Cashflows'!I208)</f>
        <v>0</v>
      </c>
      <c r="J728" s="47">
        <f>('Table 4 Asset Cashflows'!L208+'Table 4 Asset Cashflows'!M208)</f>
        <v>0</v>
      </c>
      <c r="K728" s="47">
        <f>('Table 4 Asset Cashflows'!P208+'Table 4 Asset Cashflows'!Q208)</f>
        <v>0</v>
      </c>
      <c r="L728" s="47">
        <f>('Table 4 Asset Cashflows'!T208+'Table 4 Asset Cashflows'!U208)</f>
        <v>0</v>
      </c>
      <c r="M728" s="47">
        <f>('Table 4 Asset Cashflows'!X208+'Table 4 Asset Cashflows'!Y208)</f>
        <v>0</v>
      </c>
      <c r="N728" s="47">
        <f>('Table 4 Asset Cashflows'!AB208+'Table 4 Asset Cashflows'!AC208)</f>
        <v>0</v>
      </c>
    </row>
    <row r="729" spans="1:14" x14ac:dyDescent="0.25">
      <c r="A729" s="39">
        <v>191</v>
      </c>
      <c r="B729" s="42">
        <f>(1+_xlfn.XLOOKUP(INT(($A729-1)/12)+1,'ZC Curve'!$B$8:$B$107,'ZC Curve'!U$8:U$107,,0))^(1/12)-1</f>
        <v>0</v>
      </c>
      <c r="C729" s="42" t="e">
        <f>(1+_xlfn.XLOOKUP(INT(($A729-1)/12)+1,'ZC Curve'!$B$8:$B$107,'ZC Curve'!V$8:V$107,,0))^(1/12)-1</f>
        <v>#DIV/0!</v>
      </c>
      <c r="D729" s="42" t="e">
        <f>(1+_xlfn.XLOOKUP(INT(($A729-1)/12)+1,'ZC Curve'!$B$8:$B$107,'ZC Curve'!W$8:W$107,,0))^(1/12)-1</f>
        <v>#DIV/0!</v>
      </c>
      <c r="E729" s="43">
        <f t="shared" si="24"/>
        <v>1</v>
      </c>
      <c r="F729" s="43" t="e">
        <f t="shared" si="25"/>
        <v>#DIV/0!</v>
      </c>
      <c r="G729" s="43" t="e">
        <f t="shared" si="26"/>
        <v>#DIV/0!</v>
      </c>
      <c r="H729" s="47">
        <f>('Table 4 Asset Cashflows'!D209+'Table 4 Asset Cashflows'!E209)</f>
        <v>0</v>
      </c>
      <c r="I729" s="47">
        <f>('Table 4 Asset Cashflows'!H209+'Table 4 Asset Cashflows'!I209)</f>
        <v>0</v>
      </c>
      <c r="J729" s="47">
        <f>('Table 4 Asset Cashflows'!L209+'Table 4 Asset Cashflows'!M209)</f>
        <v>0</v>
      </c>
      <c r="K729" s="47">
        <f>('Table 4 Asset Cashflows'!P209+'Table 4 Asset Cashflows'!Q209)</f>
        <v>0</v>
      </c>
      <c r="L729" s="47">
        <f>('Table 4 Asset Cashflows'!T209+'Table 4 Asset Cashflows'!U209)</f>
        <v>0</v>
      </c>
      <c r="M729" s="47">
        <f>('Table 4 Asset Cashflows'!X209+'Table 4 Asset Cashflows'!Y209)</f>
        <v>0</v>
      </c>
      <c r="N729" s="47">
        <f>('Table 4 Asset Cashflows'!AB209+'Table 4 Asset Cashflows'!AC209)</f>
        <v>0</v>
      </c>
    </row>
    <row r="730" spans="1:14" x14ac:dyDescent="0.25">
      <c r="A730" s="39">
        <v>192</v>
      </c>
      <c r="B730" s="42">
        <f>(1+_xlfn.XLOOKUP(INT(($A730-1)/12)+1,'ZC Curve'!$B$8:$B$107,'ZC Curve'!U$8:U$107,,0))^(1/12)-1</f>
        <v>0</v>
      </c>
      <c r="C730" s="42" t="e">
        <f>(1+_xlfn.XLOOKUP(INT(($A730-1)/12)+1,'ZC Curve'!$B$8:$B$107,'ZC Curve'!V$8:V$107,,0))^(1/12)-1</f>
        <v>#DIV/0!</v>
      </c>
      <c r="D730" s="42" t="e">
        <f>(1+_xlfn.XLOOKUP(INT(($A730-1)/12)+1,'ZC Curve'!$B$8:$B$107,'ZC Curve'!W$8:W$107,,0))^(1/12)-1</f>
        <v>#DIV/0!</v>
      </c>
      <c r="E730" s="43">
        <f t="shared" si="24"/>
        <v>1</v>
      </c>
      <c r="F730" s="43" t="e">
        <f t="shared" si="25"/>
        <v>#DIV/0!</v>
      </c>
      <c r="G730" s="43" t="e">
        <f t="shared" si="26"/>
        <v>#DIV/0!</v>
      </c>
      <c r="H730" s="47">
        <f>('Table 4 Asset Cashflows'!D210+'Table 4 Asset Cashflows'!E210)</f>
        <v>0</v>
      </c>
      <c r="I730" s="47">
        <f>('Table 4 Asset Cashflows'!H210+'Table 4 Asset Cashflows'!I210)</f>
        <v>0</v>
      </c>
      <c r="J730" s="47">
        <f>('Table 4 Asset Cashflows'!L210+'Table 4 Asset Cashflows'!M210)</f>
        <v>0</v>
      </c>
      <c r="K730" s="47">
        <f>('Table 4 Asset Cashflows'!P210+'Table 4 Asset Cashflows'!Q210)</f>
        <v>0</v>
      </c>
      <c r="L730" s="47">
        <f>('Table 4 Asset Cashflows'!T210+'Table 4 Asset Cashflows'!U210)</f>
        <v>0</v>
      </c>
      <c r="M730" s="47">
        <f>('Table 4 Asset Cashflows'!X210+'Table 4 Asset Cashflows'!Y210)</f>
        <v>0</v>
      </c>
      <c r="N730" s="47">
        <f>('Table 4 Asset Cashflows'!AB210+'Table 4 Asset Cashflows'!AC210)</f>
        <v>0</v>
      </c>
    </row>
    <row r="731" spans="1:14" x14ac:dyDescent="0.25">
      <c r="A731" s="39">
        <v>193</v>
      </c>
      <c r="B731" s="42">
        <f>(1+_xlfn.XLOOKUP(INT(($A731-1)/12)+1,'ZC Curve'!$B$8:$B$107,'ZC Curve'!U$8:U$107,,0))^(1/12)-1</f>
        <v>0</v>
      </c>
      <c r="C731" s="42" t="e">
        <f>(1+_xlfn.XLOOKUP(INT(($A731-1)/12)+1,'ZC Curve'!$B$8:$B$107,'ZC Curve'!V$8:V$107,,0))^(1/12)-1</f>
        <v>#DIV/0!</v>
      </c>
      <c r="D731" s="42" t="e">
        <f>(1+_xlfn.XLOOKUP(INT(($A731-1)/12)+1,'ZC Curve'!$B$8:$B$107,'ZC Curve'!W$8:W$107,,0))^(1/12)-1</f>
        <v>#DIV/0!</v>
      </c>
      <c r="E731" s="43">
        <f t="shared" si="24"/>
        <v>1</v>
      </c>
      <c r="F731" s="43" t="e">
        <f t="shared" si="25"/>
        <v>#DIV/0!</v>
      </c>
      <c r="G731" s="43" t="e">
        <f t="shared" si="26"/>
        <v>#DIV/0!</v>
      </c>
      <c r="H731" s="47">
        <f>('Table 4 Asset Cashflows'!D211+'Table 4 Asset Cashflows'!E211)</f>
        <v>0</v>
      </c>
      <c r="I731" s="47">
        <f>('Table 4 Asset Cashflows'!H211+'Table 4 Asset Cashflows'!I211)</f>
        <v>0</v>
      </c>
      <c r="J731" s="47">
        <f>('Table 4 Asset Cashflows'!L211+'Table 4 Asset Cashflows'!M211)</f>
        <v>0</v>
      </c>
      <c r="K731" s="47">
        <f>('Table 4 Asset Cashflows'!P211+'Table 4 Asset Cashflows'!Q211)</f>
        <v>0</v>
      </c>
      <c r="L731" s="47">
        <f>('Table 4 Asset Cashflows'!T211+'Table 4 Asset Cashflows'!U211)</f>
        <v>0</v>
      </c>
      <c r="M731" s="47">
        <f>('Table 4 Asset Cashflows'!X211+'Table 4 Asset Cashflows'!Y211)</f>
        <v>0</v>
      </c>
      <c r="N731" s="47">
        <f>('Table 4 Asset Cashflows'!AB211+'Table 4 Asset Cashflows'!AC211)</f>
        <v>0</v>
      </c>
    </row>
    <row r="732" spans="1:14" x14ac:dyDescent="0.25">
      <c r="A732" s="39">
        <v>194</v>
      </c>
      <c r="B732" s="42">
        <f>(1+_xlfn.XLOOKUP(INT(($A732-1)/12)+1,'ZC Curve'!$B$8:$B$107,'ZC Curve'!U$8:U$107,,0))^(1/12)-1</f>
        <v>0</v>
      </c>
      <c r="C732" s="42" t="e">
        <f>(1+_xlfn.XLOOKUP(INT(($A732-1)/12)+1,'ZC Curve'!$B$8:$B$107,'ZC Curve'!V$8:V$107,,0))^(1/12)-1</f>
        <v>#DIV/0!</v>
      </c>
      <c r="D732" s="42" t="e">
        <f>(1+_xlfn.XLOOKUP(INT(($A732-1)/12)+1,'ZC Curve'!$B$8:$B$107,'ZC Curve'!W$8:W$107,,0))^(1/12)-1</f>
        <v>#DIV/0!</v>
      </c>
      <c r="E732" s="43">
        <f t="shared" si="24"/>
        <v>1</v>
      </c>
      <c r="F732" s="43" t="e">
        <f t="shared" si="25"/>
        <v>#DIV/0!</v>
      </c>
      <c r="G732" s="43" t="e">
        <f t="shared" si="26"/>
        <v>#DIV/0!</v>
      </c>
      <c r="H732" s="47">
        <f>('Table 4 Asset Cashflows'!D212+'Table 4 Asset Cashflows'!E212)</f>
        <v>0</v>
      </c>
      <c r="I732" s="47">
        <f>('Table 4 Asset Cashflows'!H212+'Table 4 Asset Cashflows'!I212)</f>
        <v>0</v>
      </c>
      <c r="J732" s="47">
        <f>('Table 4 Asset Cashflows'!L212+'Table 4 Asset Cashflows'!M212)</f>
        <v>0</v>
      </c>
      <c r="K732" s="47">
        <f>('Table 4 Asset Cashflows'!P212+'Table 4 Asset Cashflows'!Q212)</f>
        <v>0</v>
      </c>
      <c r="L732" s="47">
        <f>('Table 4 Asset Cashflows'!T212+'Table 4 Asset Cashflows'!U212)</f>
        <v>0</v>
      </c>
      <c r="M732" s="47">
        <f>('Table 4 Asset Cashflows'!X212+'Table 4 Asset Cashflows'!Y212)</f>
        <v>0</v>
      </c>
      <c r="N732" s="47">
        <f>('Table 4 Asset Cashflows'!AB212+'Table 4 Asset Cashflows'!AC212)</f>
        <v>0</v>
      </c>
    </row>
    <row r="733" spans="1:14" x14ac:dyDescent="0.25">
      <c r="A733" s="39">
        <v>195</v>
      </c>
      <c r="B733" s="42">
        <f>(1+_xlfn.XLOOKUP(INT(($A733-1)/12)+1,'ZC Curve'!$B$8:$B$107,'ZC Curve'!U$8:U$107,,0))^(1/12)-1</f>
        <v>0</v>
      </c>
      <c r="C733" s="42" t="e">
        <f>(1+_xlfn.XLOOKUP(INT(($A733-1)/12)+1,'ZC Curve'!$B$8:$B$107,'ZC Curve'!V$8:V$107,,0))^(1/12)-1</f>
        <v>#DIV/0!</v>
      </c>
      <c r="D733" s="42" t="e">
        <f>(1+_xlfn.XLOOKUP(INT(($A733-1)/12)+1,'ZC Curve'!$B$8:$B$107,'ZC Curve'!W$8:W$107,,0))^(1/12)-1</f>
        <v>#DIV/0!</v>
      </c>
      <c r="E733" s="43">
        <f t="shared" si="24"/>
        <v>1</v>
      </c>
      <c r="F733" s="43" t="e">
        <f t="shared" si="25"/>
        <v>#DIV/0!</v>
      </c>
      <c r="G733" s="43" t="e">
        <f t="shared" si="26"/>
        <v>#DIV/0!</v>
      </c>
      <c r="H733" s="47">
        <f>('Table 4 Asset Cashflows'!D213+'Table 4 Asset Cashflows'!E213)</f>
        <v>0</v>
      </c>
      <c r="I733" s="47">
        <f>('Table 4 Asset Cashflows'!H213+'Table 4 Asset Cashflows'!I213)</f>
        <v>0</v>
      </c>
      <c r="J733" s="47">
        <f>('Table 4 Asset Cashflows'!L213+'Table 4 Asset Cashflows'!M213)</f>
        <v>0</v>
      </c>
      <c r="K733" s="47">
        <f>('Table 4 Asset Cashflows'!P213+'Table 4 Asset Cashflows'!Q213)</f>
        <v>0</v>
      </c>
      <c r="L733" s="47">
        <f>('Table 4 Asset Cashflows'!T213+'Table 4 Asset Cashflows'!U213)</f>
        <v>0</v>
      </c>
      <c r="M733" s="47">
        <f>('Table 4 Asset Cashflows'!X213+'Table 4 Asset Cashflows'!Y213)</f>
        <v>0</v>
      </c>
      <c r="N733" s="47">
        <f>('Table 4 Asset Cashflows'!AB213+'Table 4 Asset Cashflows'!AC213)</f>
        <v>0</v>
      </c>
    </row>
    <row r="734" spans="1:14" x14ac:dyDescent="0.25">
      <c r="A734" s="39">
        <v>196</v>
      </c>
      <c r="B734" s="42">
        <f>(1+_xlfn.XLOOKUP(INT(($A734-1)/12)+1,'ZC Curve'!$B$8:$B$107,'ZC Curve'!U$8:U$107,,0))^(1/12)-1</f>
        <v>0</v>
      </c>
      <c r="C734" s="42" t="e">
        <f>(1+_xlfn.XLOOKUP(INT(($A734-1)/12)+1,'ZC Curve'!$B$8:$B$107,'ZC Curve'!V$8:V$107,,0))^(1/12)-1</f>
        <v>#DIV/0!</v>
      </c>
      <c r="D734" s="42" t="e">
        <f>(1+_xlfn.XLOOKUP(INT(($A734-1)/12)+1,'ZC Curve'!$B$8:$B$107,'ZC Curve'!W$8:W$107,,0))^(1/12)-1</f>
        <v>#DIV/0!</v>
      </c>
      <c r="E734" s="43">
        <f t="shared" ref="E734:E797" si="27">E733/(1+B734)</f>
        <v>1</v>
      </c>
      <c r="F734" s="43" t="e">
        <f t="shared" ref="F734:F797" si="28">F733/(1+C734)</f>
        <v>#DIV/0!</v>
      </c>
      <c r="G734" s="43" t="e">
        <f t="shared" ref="G734:G797" si="29">G733/(1+D734)</f>
        <v>#DIV/0!</v>
      </c>
      <c r="H734" s="47">
        <f>('Table 4 Asset Cashflows'!D214+'Table 4 Asset Cashflows'!E214)</f>
        <v>0</v>
      </c>
      <c r="I734" s="47">
        <f>('Table 4 Asset Cashflows'!H214+'Table 4 Asset Cashflows'!I214)</f>
        <v>0</v>
      </c>
      <c r="J734" s="47">
        <f>('Table 4 Asset Cashflows'!L214+'Table 4 Asset Cashflows'!M214)</f>
        <v>0</v>
      </c>
      <c r="K734" s="47">
        <f>('Table 4 Asset Cashflows'!P214+'Table 4 Asset Cashflows'!Q214)</f>
        <v>0</v>
      </c>
      <c r="L734" s="47">
        <f>('Table 4 Asset Cashflows'!T214+'Table 4 Asset Cashflows'!U214)</f>
        <v>0</v>
      </c>
      <c r="M734" s="47">
        <f>('Table 4 Asset Cashflows'!X214+'Table 4 Asset Cashflows'!Y214)</f>
        <v>0</v>
      </c>
      <c r="N734" s="47">
        <f>('Table 4 Asset Cashflows'!AB214+'Table 4 Asset Cashflows'!AC214)</f>
        <v>0</v>
      </c>
    </row>
    <row r="735" spans="1:14" x14ac:dyDescent="0.25">
      <c r="A735" s="39">
        <v>197</v>
      </c>
      <c r="B735" s="42">
        <f>(1+_xlfn.XLOOKUP(INT(($A735-1)/12)+1,'ZC Curve'!$B$8:$B$107,'ZC Curve'!U$8:U$107,,0))^(1/12)-1</f>
        <v>0</v>
      </c>
      <c r="C735" s="42" t="e">
        <f>(1+_xlfn.XLOOKUP(INT(($A735-1)/12)+1,'ZC Curve'!$B$8:$B$107,'ZC Curve'!V$8:V$107,,0))^(1/12)-1</f>
        <v>#DIV/0!</v>
      </c>
      <c r="D735" s="42" t="e">
        <f>(1+_xlfn.XLOOKUP(INT(($A735-1)/12)+1,'ZC Curve'!$B$8:$B$107,'ZC Curve'!W$8:W$107,,0))^(1/12)-1</f>
        <v>#DIV/0!</v>
      </c>
      <c r="E735" s="43">
        <f t="shared" si="27"/>
        <v>1</v>
      </c>
      <c r="F735" s="43" t="e">
        <f t="shared" si="28"/>
        <v>#DIV/0!</v>
      </c>
      <c r="G735" s="43" t="e">
        <f t="shared" si="29"/>
        <v>#DIV/0!</v>
      </c>
      <c r="H735" s="47">
        <f>('Table 4 Asset Cashflows'!D215+'Table 4 Asset Cashflows'!E215)</f>
        <v>0</v>
      </c>
      <c r="I735" s="47">
        <f>('Table 4 Asset Cashflows'!H215+'Table 4 Asset Cashflows'!I215)</f>
        <v>0</v>
      </c>
      <c r="J735" s="47">
        <f>('Table 4 Asset Cashflows'!L215+'Table 4 Asset Cashflows'!M215)</f>
        <v>0</v>
      </c>
      <c r="K735" s="47">
        <f>('Table 4 Asset Cashflows'!P215+'Table 4 Asset Cashflows'!Q215)</f>
        <v>0</v>
      </c>
      <c r="L735" s="47">
        <f>('Table 4 Asset Cashflows'!T215+'Table 4 Asset Cashflows'!U215)</f>
        <v>0</v>
      </c>
      <c r="M735" s="47">
        <f>('Table 4 Asset Cashflows'!X215+'Table 4 Asset Cashflows'!Y215)</f>
        <v>0</v>
      </c>
      <c r="N735" s="47">
        <f>('Table 4 Asset Cashflows'!AB215+'Table 4 Asset Cashflows'!AC215)</f>
        <v>0</v>
      </c>
    </row>
    <row r="736" spans="1:14" x14ac:dyDescent="0.25">
      <c r="A736" s="39">
        <v>198</v>
      </c>
      <c r="B736" s="42">
        <f>(1+_xlfn.XLOOKUP(INT(($A736-1)/12)+1,'ZC Curve'!$B$8:$B$107,'ZC Curve'!U$8:U$107,,0))^(1/12)-1</f>
        <v>0</v>
      </c>
      <c r="C736" s="42" t="e">
        <f>(1+_xlfn.XLOOKUP(INT(($A736-1)/12)+1,'ZC Curve'!$B$8:$B$107,'ZC Curve'!V$8:V$107,,0))^(1/12)-1</f>
        <v>#DIV/0!</v>
      </c>
      <c r="D736" s="42" t="e">
        <f>(1+_xlfn.XLOOKUP(INT(($A736-1)/12)+1,'ZC Curve'!$B$8:$B$107,'ZC Curve'!W$8:W$107,,0))^(1/12)-1</f>
        <v>#DIV/0!</v>
      </c>
      <c r="E736" s="43">
        <f t="shared" si="27"/>
        <v>1</v>
      </c>
      <c r="F736" s="43" t="e">
        <f t="shared" si="28"/>
        <v>#DIV/0!</v>
      </c>
      <c r="G736" s="43" t="e">
        <f t="shared" si="29"/>
        <v>#DIV/0!</v>
      </c>
      <c r="H736" s="47">
        <f>('Table 4 Asset Cashflows'!D216+'Table 4 Asset Cashflows'!E216)</f>
        <v>0</v>
      </c>
      <c r="I736" s="47">
        <f>('Table 4 Asset Cashflows'!H216+'Table 4 Asset Cashflows'!I216)</f>
        <v>0</v>
      </c>
      <c r="J736" s="47">
        <f>('Table 4 Asset Cashflows'!L216+'Table 4 Asset Cashflows'!M216)</f>
        <v>0</v>
      </c>
      <c r="K736" s="47">
        <f>('Table 4 Asset Cashflows'!P216+'Table 4 Asset Cashflows'!Q216)</f>
        <v>0</v>
      </c>
      <c r="L736" s="47">
        <f>('Table 4 Asset Cashflows'!T216+'Table 4 Asset Cashflows'!U216)</f>
        <v>0</v>
      </c>
      <c r="M736" s="47">
        <f>('Table 4 Asset Cashflows'!X216+'Table 4 Asset Cashflows'!Y216)</f>
        <v>0</v>
      </c>
      <c r="N736" s="47">
        <f>('Table 4 Asset Cashflows'!AB216+'Table 4 Asset Cashflows'!AC216)</f>
        <v>0</v>
      </c>
    </row>
    <row r="737" spans="1:14" x14ac:dyDescent="0.25">
      <c r="A737" s="39">
        <v>199</v>
      </c>
      <c r="B737" s="42">
        <f>(1+_xlfn.XLOOKUP(INT(($A737-1)/12)+1,'ZC Curve'!$B$8:$B$107,'ZC Curve'!U$8:U$107,,0))^(1/12)-1</f>
        <v>0</v>
      </c>
      <c r="C737" s="42" t="e">
        <f>(1+_xlfn.XLOOKUP(INT(($A737-1)/12)+1,'ZC Curve'!$B$8:$B$107,'ZC Curve'!V$8:V$107,,0))^(1/12)-1</f>
        <v>#DIV/0!</v>
      </c>
      <c r="D737" s="42" t="e">
        <f>(1+_xlfn.XLOOKUP(INT(($A737-1)/12)+1,'ZC Curve'!$B$8:$B$107,'ZC Curve'!W$8:W$107,,0))^(1/12)-1</f>
        <v>#DIV/0!</v>
      </c>
      <c r="E737" s="43">
        <f t="shared" si="27"/>
        <v>1</v>
      </c>
      <c r="F737" s="43" t="e">
        <f t="shared" si="28"/>
        <v>#DIV/0!</v>
      </c>
      <c r="G737" s="43" t="e">
        <f t="shared" si="29"/>
        <v>#DIV/0!</v>
      </c>
      <c r="H737" s="47">
        <f>('Table 4 Asset Cashflows'!D217+'Table 4 Asset Cashflows'!E217)</f>
        <v>0</v>
      </c>
      <c r="I737" s="47">
        <f>('Table 4 Asset Cashflows'!H217+'Table 4 Asset Cashflows'!I217)</f>
        <v>0</v>
      </c>
      <c r="J737" s="47">
        <f>('Table 4 Asset Cashflows'!L217+'Table 4 Asset Cashflows'!M217)</f>
        <v>0</v>
      </c>
      <c r="K737" s="47">
        <f>('Table 4 Asset Cashflows'!P217+'Table 4 Asset Cashflows'!Q217)</f>
        <v>0</v>
      </c>
      <c r="L737" s="47">
        <f>('Table 4 Asset Cashflows'!T217+'Table 4 Asset Cashflows'!U217)</f>
        <v>0</v>
      </c>
      <c r="M737" s="47">
        <f>('Table 4 Asset Cashflows'!X217+'Table 4 Asset Cashflows'!Y217)</f>
        <v>0</v>
      </c>
      <c r="N737" s="47">
        <f>('Table 4 Asset Cashflows'!AB217+'Table 4 Asset Cashflows'!AC217)</f>
        <v>0</v>
      </c>
    </row>
    <row r="738" spans="1:14" x14ac:dyDescent="0.25">
      <c r="A738" s="39">
        <v>200</v>
      </c>
      <c r="B738" s="42">
        <f>(1+_xlfn.XLOOKUP(INT(($A738-1)/12)+1,'ZC Curve'!$B$8:$B$107,'ZC Curve'!U$8:U$107,,0))^(1/12)-1</f>
        <v>0</v>
      </c>
      <c r="C738" s="42" t="e">
        <f>(1+_xlfn.XLOOKUP(INT(($A738-1)/12)+1,'ZC Curve'!$B$8:$B$107,'ZC Curve'!V$8:V$107,,0))^(1/12)-1</f>
        <v>#DIV/0!</v>
      </c>
      <c r="D738" s="42" t="e">
        <f>(1+_xlfn.XLOOKUP(INT(($A738-1)/12)+1,'ZC Curve'!$B$8:$B$107,'ZC Curve'!W$8:W$107,,0))^(1/12)-1</f>
        <v>#DIV/0!</v>
      </c>
      <c r="E738" s="43">
        <f t="shared" si="27"/>
        <v>1</v>
      </c>
      <c r="F738" s="43" t="e">
        <f t="shared" si="28"/>
        <v>#DIV/0!</v>
      </c>
      <c r="G738" s="43" t="e">
        <f t="shared" si="29"/>
        <v>#DIV/0!</v>
      </c>
      <c r="H738" s="47">
        <f>('Table 4 Asset Cashflows'!D218+'Table 4 Asset Cashflows'!E218)</f>
        <v>0</v>
      </c>
      <c r="I738" s="47">
        <f>('Table 4 Asset Cashflows'!H218+'Table 4 Asset Cashflows'!I218)</f>
        <v>0</v>
      </c>
      <c r="J738" s="47">
        <f>('Table 4 Asset Cashflows'!L218+'Table 4 Asset Cashflows'!M218)</f>
        <v>0</v>
      </c>
      <c r="K738" s="47">
        <f>('Table 4 Asset Cashflows'!P218+'Table 4 Asset Cashflows'!Q218)</f>
        <v>0</v>
      </c>
      <c r="L738" s="47">
        <f>('Table 4 Asset Cashflows'!T218+'Table 4 Asset Cashflows'!U218)</f>
        <v>0</v>
      </c>
      <c r="M738" s="47">
        <f>('Table 4 Asset Cashflows'!X218+'Table 4 Asset Cashflows'!Y218)</f>
        <v>0</v>
      </c>
      <c r="N738" s="47">
        <f>('Table 4 Asset Cashflows'!AB218+'Table 4 Asset Cashflows'!AC218)</f>
        <v>0</v>
      </c>
    </row>
    <row r="739" spans="1:14" x14ac:dyDescent="0.25">
      <c r="A739" s="39">
        <v>201</v>
      </c>
      <c r="B739" s="42">
        <f>(1+_xlfn.XLOOKUP(INT(($A739-1)/12)+1,'ZC Curve'!$B$8:$B$107,'ZC Curve'!U$8:U$107,,0))^(1/12)-1</f>
        <v>0</v>
      </c>
      <c r="C739" s="42" t="e">
        <f>(1+_xlfn.XLOOKUP(INT(($A739-1)/12)+1,'ZC Curve'!$B$8:$B$107,'ZC Curve'!V$8:V$107,,0))^(1/12)-1</f>
        <v>#DIV/0!</v>
      </c>
      <c r="D739" s="42" t="e">
        <f>(1+_xlfn.XLOOKUP(INT(($A739-1)/12)+1,'ZC Curve'!$B$8:$B$107,'ZC Curve'!W$8:W$107,,0))^(1/12)-1</f>
        <v>#DIV/0!</v>
      </c>
      <c r="E739" s="43">
        <f t="shared" si="27"/>
        <v>1</v>
      </c>
      <c r="F739" s="43" t="e">
        <f t="shared" si="28"/>
        <v>#DIV/0!</v>
      </c>
      <c r="G739" s="43" t="e">
        <f t="shared" si="29"/>
        <v>#DIV/0!</v>
      </c>
      <c r="H739" s="47">
        <f>('Table 4 Asset Cashflows'!D219+'Table 4 Asset Cashflows'!E219)</f>
        <v>0</v>
      </c>
      <c r="I739" s="47">
        <f>('Table 4 Asset Cashflows'!H219+'Table 4 Asset Cashflows'!I219)</f>
        <v>0</v>
      </c>
      <c r="J739" s="47">
        <f>('Table 4 Asset Cashflows'!L219+'Table 4 Asset Cashflows'!M219)</f>
        <v>0</v>
      </c>
      <c r="K739" s="47">
        <f>('Table 4 Asset Cashflows'!P219+'Table 4 Asset Cashflows'!Q219)</f>
        <v>0</v>
      </c>
      <c r="L739" s="47">
        <f>('Table 4 Asset Cashflows'!T219+'Table 4 Asset Cashflows'!U219)</f>
        <v>0</v>
      </c>
      <c r="M739" s="47">
        <f>('Table 4 Asset Cashflows'!X219+'Table 4 Asset Cashflows'!Y219)</f>
        <v>0</v>
      </c>
      <c r="N739" s="47">
        <f>('Table 4 Asset Cashflows'!AB219+'Table 4 Asset Cashflows'!AC219)</f>
        <v>0</v>
      </c>
    </row>
    <row r="740" spans="1:14" x14ac:dyDescent="0.25">
      <c r="A740" s="39">
        <v>202</v>
      </c>
      <c r="B740" s="42">
        <f>(1+_xlfn.XLOOKUP(INT(($A740-1)/12)+1,'ZC Curve'!$B$8:$B$107,'ZC Curve'!U$8:U$107,,0))^(1/12)-1</f>
        <v>0</v>
      </c>
      <c r="C740" s="42" t="e">
        <f>(1+_xlfn.XLOOKUP(INT(($A740-1)/12)+1,'ZC Curve'!$B$8:$B$107,'ZC Curve'!V$8:V$107,,0))^(1/12)-1</f>
        <v>#DIV/0!</v>
      </c>
      <c r="D740" s="42" t="e">
        <f>(1+_xlfn.XLOOKUP(INT(($A740-1)/12)+1,'ZC Curve'!$B$8:$B$107,'ZC Curve'!W$8:W$107,,0))^(1/12)-1</f>
        <v>#DIV/0!</v>
      </c>
      <c r="E740" s="43">
        <f t="shared" si="27"/>
        <v>1</v>
      </c>
      <c r="F740" s="43" t="e">
        <f t="shared" si="28"/>
        <v>#DIV/0!</v>
      </c>
      <c r="G740" s="43" t="e">
        <f t="shared" si="29"/>
        <v>#DIV/0!</v>
      </c>
      <c r="H740" s="47">
        <f>('Table 4 Asset Cashflows'!D220+'Table 4 Asset Cashflows'!E220)</f>
        <v>0</v>
      </c>
      <c r="I740" s="47">
        <f>('Table 4 Asset Cashflows'!H220+'Table 4 Asset Cashflows'!I220)</f>
        <v>0</v>
      </c>
      <c r="J740" s="47">
        <f>('Table 4 Asset Cashflows'!L220+'Table 4 Asset Cashflows'!M220)</f>
        <v>0</v>
      </c>
      <c r="K740" s="47">
        <f>('Table 4 Asset Cashflows'!P220+'Table 4 Asset Cashflows'!Q220)</f>
        <v>0</v>
      </c>
      <c r="L740" s="47">
        <f>('Table 4 Asset Cashflows'!T220+'Table 4 Asset Cashflows'!U220)</f>
        <v>0</v>
      </c>
      <c r="M740" s="47">
        <f>('Table 4 Asset Cashflows'!X220+'Table 4 Asset Cashflows'!Y220)</f>
        <v>0</v>
      </c>
      <c r="N740" s="47">
        <f>('Table 4 Asset Cashflows'!AB220+'Table 4 Asset Cashflows'!AC220)</f>
        <v>0</v>
      </c>
    </row>
    <row r="741" spans="1:14" x14ac:dyDescent="0.25">
      <c r="A741" s="39">
        <v>203</v>
      </c>
      <c r="B741" s="42">
        <f>(1+_xlfn.XLOOKUP(INT(($A741-1)/12)+1,'ZC Curve'!$B$8:$B$107,'ZC Curve'!U$8:U$107,,0))^(1/12)-1</f>
        <v>0</v>
      </c>
      <c r="C741" s="42" t="e">
        <f>(1+_xlfn.XLOOKUP(INT(($A741-1)/12)+1,'ZC Curve'!$B$8:$B$107,'ZC Curve'!V$8:V$107,,0))^(1/12)-1</f>
        <v>#DIV/0!</v>
      </c>
      <c r="D741" s="42" t="e">
        <f>(1+_xlfn.XLOOKUP(INT(($A741-1)/12)+1,'ZC Curve'!$B$8:$B$107,'ZC Curve'!W$8:W$107,,0))^(1/12)-1</f>
        <v>#DIV/0!</v>
      </c>
      <c r="E741" s="43">
        <f t="shared" si="27"/>
        <v>1</v>
      </c>
      <c r="F741" s="43" t="e">
        <f t="shared" si="28"/>
        <v>#DIV/0!</v>
      </c>
      <c r="G741" s="43" t="e">
        <f t="shared" si="29"/>
        <v>#DIV/0!</v>
      </c>
      <c r="H741" s="47">
        <f>('Table 4 Asset Cashflows'!D221+'Table 4 Asset Cashflows'!E221)</f>
        <v>0</v>
      </c>
      <c r="I741" s="47">
        <f>('Table 4 Asset Cashflows'!H221+'Table 4 Asset Cashflows'!I221)</f>
        <v>0</v>
      </c>
      <c r="J741" s="47">
        <f>('Table 4 Asset Cashflows'!L221+'Table 4 Asset Cashflows'!M221)</f>
        <v>0</v>
      </c>
      <c r="K741" s="47">
        <f>('Table 4 Asset Cashflows'!P221+'Table 4 Asset Cashflows'!Q221)</f>
        <v>0</v>
      </c>
      <c r="L741" s="47">
        <f>('Table 4 Asset Cashflows'!T221+'Table 4 Asset Cashflows'!U221)</f>
        <v>0</v>
      </c>
      <c r="M741" s="47">
        <f>('Table 4 Asset Cashflows'!X221+'Table 4 Asset Cashflows'!Y221)</f>
        <v>0</v>
      </c>
      <c r="N741" s="47">
        <f>('Table 4 Asset Cashflows'!AB221+'Table 4 Asset Cashflows'!AC221)</f>
        <v>0</v>
      </c>
    </row>
    <row r="742" spans="1:14" x14ac:dyDescent="0.25">
      <c r="A742" s="39">
        <v>204</v>
      </c>
      <c r="B742" s="42">
        <f>(1+_xlfn.XLOOKUP(INT(($A742-1)/12)+1,'ZC Curve'!$B$8:$B$107,'ZC Curve'!U$8:U$107,,0))^(1/12)-1</f>
        <v>0</v>
      </c>
      <c r="C742" s="42" t="e">
        <f>(1+_xlfn.XLOOKUP(INT(($A742-1)/12)+1,'ZC Curve'!$B$8:$B$107,'ZC Curve'!V$8:V$107,,0))^(1/12)-1</f>
        <v>#DIV/0!</v>
      </c>
      <c r="D742" s="42" t="e">
        <f>(1+_xlfn.XLOOKUP(INT(($A742-1)/12)+1,'ZC Curve'!$B$8:$B$107,'ZC Curve'!W$8:W$107,,0))^(1/12)-1</f>
        <v>#DIV/0!</v>
      </c>
      <c r="E742" s="43">
        <f t="shared" si="27"/>
        <v>1</v>
      </c>
      <c r="F742" s="43" t="e">
        <f t="shared" si="28"/>
        <v>#DIV/0!</v>
      </c>
      <c r="G742" s="43" t="e">
        <f t="shared" si="29"/>
        <v>#DIV/0!</v>
      </c>
      <c r="H742" s="47">
        <f>('Table 4 Asset Cashflows'!D222+'Table 4 Asset Cashflows'!E222)</f>
        <v>0</v>
      </c>
      <c r="I742" s="47">
        <f>('Table 4 Asset Cashflows'!H222+'Table 4 Asset Cashflows'!I222)</f>
        <v>0</v>
      </c>
      <c r="J742" s="47">
        <f>('Table 4 Asset Cashflows'!L222+'Table 4 Asset Cashflows'!M222)</f>
        <v>0</v>
      </c>
      <c r="K742" s="47">
        <f>('Table 4 Asset Cashflows'!P222+'Table 4 Asset Cashflows'!Q222)</f>
        <v>0</v>
      </c>
      <c r="L742" s="47">
        <f>('Table 4 Asset Cashflows'!T222+'Table 4 Asset Cashflows'!U222)</f>
        <v>0</v>
      </c>
      <c r="M742" s="47">
        <f>('Table 4 Asset Cashflows'!X222+'Table 4 Asset Cashflows'!Y222)</f>
        <v>0</v>
      </c>
      <c r="N742" s="47">
        <f>('Table 4 Asset Cashflows'!AB222+'Table 4 Asset Cashflows'!AC222)</f>
        <v>0</v>
      </c>
    </row>
    <row r="743" spans="1:14" x14ac:dyDescent="0.25">
      <c r="A743" s="39">
        <v>205</v>
      </c>
      <c r="B743" s="42">
        <f>(1+_xlfn.XLOOKUP(INT(($A743-1)/12)+1,'ZC Curve'!$B$8:$B$107,'ZC Curve'!U$8:U$107,,0))^(1/12)-1</f>
        <v>0</v>
      </c>
      <c r="C743" s="42" t="e">
        <f>(1+_xlfn.XLOOKUP(INT(($A743-1)/12)+1,'ZC Curve'!$B$8:$B$107,'ZC Curve'!V$8:V$107,,0))^(1/12)-1</f>
        <v>#DIV/0!</v>
      </c>
      <c r="D743" s="42" t="e">
        <f>(1+_xlfn.XLOOKUP(INT(($A743-1)/12)+1,'ZC Curve'!$B$8:$B$107,'ZC Curve'!W$8:W$107,,0))^(1/12)-1</f>
        <v>#DIV/0!</v>
      </c>
      <c r="E743" s="43">
        <f t="shared" si="27"/>
        <v>1</v>
      </c>
      <c r="F743" s="43" t="e">
        <f t="shared" si="28"/>
        <v>#DIV/0!</v>
      </c>
      <c r="G743" s="43" t="e">
        <f t="shared" si="29"/>
        <v>#DIV/0!</v>
      </c>
      <c r="H743" s="47">
        <f>('Table 4 Asset Cashflows'!D223+'Table 4 Asset Cashflows'!E223)</f>
        <v>0</v>
      </c>
      <c r="I743" s="47">
        <f>('Table 4 Asset Cashflows'!H223+'Table 4 Asset Cashflows'!I223)</f>
        <v>0</v>
      </c>
      <c r="J743" s="47">
        <f>('Table 4 Asset Cashflows'!L223+'Table 4 Asset Cashflows'!M223)</f>
        <v>0</v>
      </c>
      <c r="K743" s="47">
        <f>('Table 4 Asset Cashflows'!P223+'Table 4 Asset Cashflows'!Q223)</f>
        <v>0</v>
      </c>
      <c r="L743" s="47">
        <f>('Table 4 Asset Cashflows'!T223+'Table 4 Asset Cashflows'!U223)</f>
        <v>0</v>
      </c>
      <c r="M743" s="47">
        <f>('Table 4 Asset Cashflows'!X223+'Table 4 Asset Cashflows'!Y223)</f>
        <v>0</v>
      </c>
      <c r="N743" s="47">
        <f>('Table 4 Asset Cashflows'!AB223+'Table 4 Asset Cashflows'!AC223)</f>
        <v>0</v>
      </c>
    </row>
    <row r="744" spans="1:14" x14ac:dyDescent="0.25">
      <c r="A744" s="39">
        <v>206</v>
      </c>
      <c r="B744" s="42">
        <f>(1+_xlfn.XLOOKUP(INT(($A744-1)/12)+1,'ZC Curve'!$B$8:$B$107,'ZC Curve'!U$8:U$107,,0))^(1/12)-1</f>
        <v>0</v>
      </c>
      <c r="C744" s="42" t="e">
        <f>(1+_xlfn.XLOOKUP(INT(($A744-1)/12)+1,'ZC Curve'!$B$8:$B$107,'ZC Curve'!V$8:V$107,,0))^(1/12)-1</f>
        <v>#DIV/0!</v>
      </c>
      <c r="D744" s="42" t="e">
        <f>(1+_xlfn.XLOOKUP(INT(($A744-1)/12)+1,'ZC Curve'!$B$8:$B$107,'ZC Curve'!W$8:W$107,,0))^(1/12)-1</f>
        <v>#DIV/0!</v>
      </c>
      <c r="E744" s="43">
        <f t="shared" si="27"/>
        <v>1</v>
      </c>
      <c r="F744" s="43" t="e">
        <f t="shared" si="28"/>
        <v>#DIV/0!</v>
      </c>
      <c r="G744" s="43" t="e">
        <f t="shared" si="29"/>
        <v>#DIV/0!</v>
      </c>
      <c r="H744" s="47">
        <f>('Table 4 Asset Cashflows'!D224+'Table 4 Asset Cashflows'!E224)</f>
        <v>0</v>
      </c>
      <c r="I744" s="47">
        <f>('Table 4 Asset Cashflows'!H224+'Table 4 Asset Cashflows'!I224)</f>
        <v>0</v>
      </c>
      <c r="J744" s="47">
        <f>('Table 4 Asset Cashflows'!L224+'Table 4 Asset Cashflows'!M224)</f>
        <v>0</v>
      </c>
      <c r="K744" s="47">
        <f>('Table 4 Asset Cashflows'!P224+'Table 4 Asset Cashflows'!Q224)</f>
        <v>0</v>
      </c>
      <c r="L744" s="47">
        <f>('Table 4 Asset Cashflows'!T224+'Table 4 Asset Cashflows'!U224)</f>
        <v>0</v>
      </c>
      <c r="M744" s="47">
        <f>('Table 4 Asset Cashflows'!X224+'Table 4 Asset Cashflows'!Y224)</f>
        <v>0</v>
      </c>
      <c r="N744" s="47">
        <f>('Table 4 Asset Cashflows'!AB224+'Table 4 Asset Cashflows'!AC224)</f>
        <v>0</v>
      </c>
    </row>
    <row r="745" spans="1:14" x14ac:dyDescent="0.25">
      <c r="A745" s="39">
        <v>207</v>
      </c>
      <c r="B745" s="42">
        <f>(1+_xlfn.XLOOKUP(INT(($A745-1)/12)+1,'ZC Curve'!$B$8:$B$107,'ZC Curve'!U$8:U$107,,0))^(1/12)-1</f>
        <v>0</v>
      </c>
      <c r="C745" s="42" t="e">
        <f>(1+_xlfn.XLOOKUP(INT(($A745-1)/12)+1,'ZC Curve'!$B$8:$B$107,'ZC Curve'!V$8:V$107,,0))^(1/12)-1</f>
        <v>#DIV/0!</v>
      </c>
      <c r="D745" s="42" t="e">
        <f>(1+_xlfn.XLOOKUP(INT(($A745-1)/12)+1,'ZC Curve'!$B$8:$B$107,'ZC Curve'!W$8:W$107,,0))^(1/12)-1</f>
        <v>#DIV/0!</v>
      </c>
      <c r="E745" s="43">
        <f t="shared" si="27"/>
        <v>1</v>
      </c>
      <c r="F745" s="43" t="e">
        <f t="shared" si="28"/>
        <v>#DIV/0!</v>
      </c>
      <c r="G745" s="43" t="e">
        <f t="shared" si="29"/>
        <v>#DIV/0!</v>
      </c>
      <c r="H745" s="47">
        <f>('Table 4 Asset Cashflows'!D225+'Table 4 Asset Cashflows'!E225)</f>
        <v>0</v>
      </c>
      <c r="I745" s="47">
        <f>('Table 4 Asset Cashflows'!H225+'Table 4 Asset Cashflows'!I225)</f>
        <v>0</v>
      </c>
      <c r="J745" s="47">
        <f>('Table 4 Asset Cashflows'!L225+'Table 4 Asset Cashflows'!M225)</f>
        <v>0</v>
      </c>
      <c r="K745" s="47">
        <f>('Table 4 Asset Cashflows'!P225+'Table 4 Asset Cashflows'!Q225)</f>
        <v>0</v>
      </c>
      <c r="L745" s="47">
        <f>('Table 4 Asset Cashflows'!T225+'Table 4 Asset Cashflows'!U225)</f>
        <v>0</v>
      </c>
      <c r="M745" s="47">
        <f>('Table 4 Asset Cashflows'!X225+'Table 4 Asset Cashflows'!Y225)</f>
        <v>0</v>
      </c>
      <c r="N745" s="47">
        <f>('Table 4 Asset Cashflows'!AB225+'Table 4 Asset Cashflows'!AC225)</f>
        <v>0</v>
      </c>
    </row>
    <row r="746" spans="1:14" x14ac:dyDescent="0.25">
      <c r="A746" s="39">
        <v>208</v>
      </c>
      <c r="B746" s="42">
        <f>(1+_xlfn.XLOOKUP(INT(($A746-1)/12)+1,'ZC Curve'!$B$8:$B$107,'ZC Curve'!U$8:U$107,,0))^(1/12)-1</f>
        <v>0</v>
      </c>
      <c r="C746" s="42" t="e">
        <f>(1+_xlfn.XLOOKUP(INT(($A746-1)/12)+1,'ZC Curve'!$B$8:$B$107,'ZC Curve'!V$8:V$107,,0))^(1/12)-1</f>
        <v>#DIV/0!</v>
      </c>
      <c r="D746" s="42" t="e">
        <f>(1+_xlfn.XLOOKUP(INT(($A746-1)/12)+1,'ZC Curve'!$B$8:$B$107,'ZC Curve'!W$8:W$107,,0))^(1/12)-1</f>
        <v>#DIV/0!</v>
      </c>
      <c r="E746" s="43">
        <f t="shared" si="27"/>
        <v>1</v>
      </c>
      <c r="F746" s="43" t="e">
        <f t="shared" si="28"/>
        <v>#DIV/0!</v>
      </c>
      <c r="G746" s="43" t="e">
        <f t="shared" si="29"/>
        <v>#DIV/0!</v>
      </c>
      <c r="H746" s="47">
        <f>('Table 4 Asset Cashflows'!D226+'Table 4 Asset Cashflows'!E226)</f>
        <v>0</v>
      </c>
      <c r="I746" s="47">
        <f>('Table 4 Asset Cashflows'!H226+'Table 4 Asset Cashflows'!I226)</f>
        <v>0</v>
      </c>
      <c r="J746" s="47">
        <f>('Table 4 Asset Cashflows'!L226+'Table 4 Asset Cashflows'!M226)</f>
        <v>0</v>
      </c>
      <c r="K746" s="47">
        <f>('Table 4 Asset Cashflows'!P226+'Table 4 Asset Cashflows'!Q226)</f>
        <v>0</v>
      </c>
      <c r="L746" s="47">
        <f>('Table 4 Asset Cashflows'!T226+'Table 4 Asset Cashflows'!U226)</f>
        <v>0</v>
      </c>
      <c r="M746" s="47">
        <f>('Table 4 Asset Cashflows'!X226+'Table 4 Asset Cashflows'!Y226)</f>
        <v>0</v>
      </c>
      <c r="N746" s="47">
        <f>('Table 4 Asset Cashflows'!AB226+'Table 4 Asset Cashflows'!AC226)</f>
        <v>0</v>
      </c>
    </row>
    <row r="747" spans="1:14" x14ac:dyDescent="0.25">
      <c r="A747" s="39">
        <v>209</v>
      </c>
      <c r="B747" s="42">
        <f>(1+_xlfn.XLOOKUP(INT(($A747-1)/12)+1,'ZC Curve'!$B$8:$B$107,'ZC Curve'!U$8:U$107,,0))^(1/12)-1</f>
        <v>0</v>
      </c>
      <c r="C747" s="42" t="e">
        <f>(1+_xlfn.XLOOKUP(INT(($A747-1)/12)+1,'ZC Curve'!$B$8:$B$107,'ZC Curve'!V$8:V$107,,0))^(1/12)-1</f>
        <v>#DIV/0!</v>
      </c>
      <c r="D747" s="42" t="e">
        <f>(1+_xlfn.XLOOKUP(INT(($A747-1)/12)+1,'ZC Curve'!$B$8:$B$107,'ZC Curve'!W$8:W$107,,0))^(1/12)-1</f>
        <v>#DIV/0!</v>
      </c>
      <c r="E747" s="43">
        <f t="shared" si="27"/>
        <v>1</v>
      </c>
      <c r="F747" s="43" t="e">
        <f t="shared" si="28"/>
        <v>#DIV/0!</v>
      </c>
      <c r="G747" s="43" t="e">
        <f t="shared" si="29"/>
        <v>#DIV/0!</v>
      </c>
      <c r="H747" s="47">
        <f>('Table 4 Asset Cashflows'!D227+'Table 4 Asset Cashflows'!E227)</f>
        <v>0</v>
      </c>
      <c r="I747" s="47">
        <f>('Table 4 Asset Cashflows'!H227+'Table 4 Asset Cashflows'!I227)</f>
        <v>0</v>
      </c>
      <c r="J747" s="47">
        <f>('Table 4 Asset Cashflows'!L227+'Table 4 Asset Cashflows'!M227)</f>
        <v>0</v>
      </c>
      <c r="K747" s="47">
        <f>('Table 4 Asset Cashflows'!P227+'Table 4 Asset Cashflows'!Q227)</f>
        <v>0</v>
      </c>
      <c r="L747" s="47">
        <f>('Table 4 Asset Cashflows'!T227+'Table 4 Asset Cashflows'!U227)</f>
        <v>0</v>
      </c>
      <c r="M747" s="47">
        <f>('Table 4 Asset Cashflows'!X227+'Table 4 Asset Cashflows'!Y227)</f>
        <v>0</v>
      </c>
      <c r="N747" s="47">
        <f>('Table 4 Asset Cashflows'!AB227+'Table 4 Asset Cashflows'!AC227)</f>
        <v>0</v>
      </c>
    </row>
    <row r="748" spans="1:14" x14ac:dyDescent="0.25">
      <c r="A748" s="39">
        <v>210</v>
      </c>
      <c r="B748" s="42">
        <f>(1+_xlfn.XLOOKUP(INT(($A748-1)/12)+1,'ZC Curve'!$B$8:$B$107,'ZC Curve'!U$8:U$107,,0))^(1/12)-1</f>
        <v>0</v>
      </c>
      <c r="C748" s="42" t="e">
        <f>(1+_xlfn.XLOOKUP(INT(($A748-1)/12)+1,'ZC Curve'!$B$8:$B$107,'ZC Curve'!V$8:V$107,,0))^(1/12)-1</f>
        <v>#DIV/0!</v>
      </c>
      <c r="D748" s="42" t="e">
        <f>(1+_xlfn.XLOOKUP(INT(($A748-1)/12)+1,'ZC Curve'!$B$8:$B$107,'ZC Curve'!W$8:W$107,,0))^(1/12)-1</f>
        <v>#DIV/0!</v>
      </c>
      <c r="E748" s="43">
        <f t="shared" si="27"/>
        <v>1</v>
      </c>
      <c r="F748" s="43" t="e">
        <f t="shared" si="28"/>
        <v>#DIV/0!</v>
      </c>
      <c r="G748" s="43" t="e">
        <f t="shared" si="29"/>
        <v>#DIV/0!</v>
      </c>
      <c r="H748" s="47">
        <f>('Table 4 Asset Cashflows'!D228+'Table 4 Asset Cashflows'!E228)</f>
        <v>0</v>
      </c>
      <c r="I748" s="47">
        <f>('Table 4 Asset Cashflows'!H228+'Table 4 Asset Cashflows'!I228)</f>
        <v>0</v>
      </c>
      <c r="J748" s="47">
        <f>('Table 4 Asset Cashflows'!L228+'Table 4 Asset Cashflows'!M228)</f>
        <v>0</v>
      </c>
      <c r="K748" s="47">
        <f>('Table 4 Asset Cashflows'!P228+'Table 4 Asset Cashflows'!Q228)</f>
        <v>0</v>
      </c>
      <c r="L748" s="47">
        <f>('Table 4 Asset Cashflows'!T228+'Table 4 Asset Cashflows'!U228)</f>
        <v>0</v>
      </c>
      <c r="M748" s="47">
        <f>('Table 4 Asset Cashflows'!X228+'Table 4 Asset Cashflows'!Y228)</f>
        <v>0</v>
      </c>
      <c r="N748" s="47">
        <f>('Table 4 Asset Cashflows'!AB228+'Table 4 Asset Cashflows'!AC228)</f>
        <v>0</v>
      </c>
    </row>
    <row r="749" spans="1:14" x14ac:dyDescent="0.25">
      <c r="A749" s="39">
        <v>211</v>
      </c>
      <c r="B749" s="42">
        <f>(1+_xlfn.XLOOKUP(INT(($A749-1)/12)+1,'ZC Curve'!$B$8:$B$107,'ZC Curve'!U$8:U$107,,0))^(1/12)-1</f>
        <v>0</v>
      </c>
      <c r="C749" s="42" t="e">
        <f>(1+_xlfn.XLOOKUP(INT(($A749-1)/12)+1,'ZC Curve'!$B$8:$B$107,'ZC Curve'!V$8:V$107,,0))^(1/12)-1</f>
        <v>#DIV/0!</v>
      </c>
      <c r="D749" s="42" t="e">
        <f>(1+_xlfn.XLOOKUP(INT(($A749-1)/12)+1,'ZC Curve'!$B$8:$B$107,'ZC Curve'!W$8:W$107,,0))^(1/12)-1</f>
        <v>#DIV/0!</v>
      </c>
      <c r="E749" s="43">
        <f t="shared" si="27"/>
        <v>1</v>
      </c>
      <c r="F749" s="43" t="e">
        <f t="shared" si="28"/>
        <v>#DIV/0!</v>
      </c>
      <c r="G749" s="43" t="e">
        <f t="shared" si="29"/>
        <v>#DIV/0!</v>
      </c>
      <c r="H749" s="47">
        <f>('Table 4 Asset Cashflows'!D229+'Table 4 Asset Cashflows'!E229)</f>
        <v>0</v>
      </c>
      <c r="I749" s="47">
        <f>('Table 4 Asset Cashflows'!H229+'Table 4 Asset Cashflows'!I229)</f>
        <v>0</v>
      </c>
      <c r="J749" s="47">
        <f>('Table 4 Asset Cashflows'!L229+'Table 4 Asset Cashflows'!M229)</f>
        <v>0</v>
      </c>
      <c r="K749" s="47">
        <f>('Table 4 Asset Cashflows'!P229+'Table 4 Asset Cashflows'!Q229)</f>
        <v>0</v>
      </c>
      <c r="L749" s="47">
        <f>('Table 4 Asset Cashflows'!T229+'Table 4 Asset Cashflows'!U229)</f>
        <v>0</v>
      </c>
      <c r="M749" s="47">
        <f>('Table 4 Asset Cashflows'!X229+'Table 4 Asset Cashflows'!Y229)</f>
        <v>0</v>
      </c>
      <c r="N749" s="47">
        <f>('Table 4 Asset Cashflows'!AB229+'Table 4 Asset Cashflows'!AC229)</f>
        <v>0</v>
      </c>
    </row>
    <row r="750" spans="1:14" x14ac:dyDescent="0.25">
      <c r="A750" s="39">
        <v>212</v>
      </c>
      <c r="B750" s="42">
        <f>(1+_xlfn.XLOOKUP(INT(($A750-1)/12)+1,'ZC Curve'!$B$8:$B$107,'ZC Curve'!U$8:U$107,,0))^(1/12)-1</f>
        <v>0</v>
      </c>
      <c r="C750" s="42" t="e">
        <f>(1+_xlfn.XLOOKUP(INT(($A750-1)/12)+1,'ZC Curve'!$B$8:$B$107,'ZC Curve'!V$8:V$107,,0))^(1/12)-1</f>
        <v>#DIV/0!</v>
      </c>
      <c r="D750" s="42" t="e">
        <f>(1+_xlfn.XLOOKUP(INT(($A750-1)/12)+1,'ZC Curve'!$B$8:$B$107,'ZC Curve'!W$8:W$107,,0))^(1/12)-1</f>
        <v>#DIV/0!</v>
      </c>
      <c r="E750" s="43">
        <f t="shared" si="27"/>
        <v>1</v>
      </c>
      <c r="F750" s="43" t="e">
        <f t="shared" si="28"/>
        <v>#DIV/0!</v>
      </c>
      <c r="G750" s="43" t="e">
        <f t="shared" si="29"/>
        <v>#DIV/0!</v>
      </c>
      <c r="H750" s="47">
        <f>('Table 4 Asset Cashflows'!D230+'Table 4 Asset Cashflows'!E230)</f>
        <v>0</v>
      </c>
      <c r="I750" s="47">
        <f>('Table 4 Asset Cashflows'!H230+'Table 4 Asset Cashflows'!I230)</f>
        <v>0</v>
      </c>
      <c r="J750" s="47">
        <f>('Table 4 Asset Cashflows'!L230+'Table 4 Asset Cashflows'!M230)</f>
        <v>0</v>
      </c>
      <c r="K750" s="47">
        <f>('Table 4 Asset Cashflows'!P230+'Table 4 Asset Cashflows'!Q230)</f>
        <v>0</v>
      </c>
      <c r="L750" s="47">
        <f>('Table 4 Asset Cashflows'!T230+'Table 4 Asset Cashflows'!U230)</f>
        <v>0</v>
      </c>
      <c r="M750" s="47">
        <f>('Table 4 Asset Cashflows'!X230+'Table 4 Asset Cashflows'!Y230)</f>
        <v>0</v>
      </c>
      <c r="N750" s="47">
        <f>('Table 4 Asset Cashflows'!AB230+'Table 4 Asset Cashflows'!AC230)</f>
        <v>0</v>
      </c>
    </row>
    <row r="751" spans="1:14" x14ac:dyDescent="0.25">
      <c r="A751" s="39">
        <v>213</v>
      </c>
      <c r="B751" s="42">
        <f>(1+_xlfn.XLOOKUP(INT(($A751-1)/12)+1,'ZC Curve'!$B$8:$B$107,'ZC Curve'!U$8:U$107,,0))^(1/12)-1</f>
        <v>0</v>
      </c>
      <c r="C751" s="42" t="e">
        <f>(1+_xlfn.XLOOKUP(INT(($A751-1)/12)+1,'ZC Curve'!$B$8:$B$107,'ZC Curve'!V$8:V$107,,0))^(1/12)-1</f>
        <v>#DIV/0!</v>
      </c>
      <c r="D751" s="42" t="e">
        <f>(1+_xlfn.XLOOKUP(INT(($A751-1)/12)+1,'ZC Curve'!$B$8:$B$107,'ZC Curve'!W$8:W$107,,0))^(1/12)-1</f>
        <v>#DIV/0!</v>
      </c>
      <c r="E751" s="43">
        <f t="shared" si="27"/>
        <v>1</v>
      </c>
      <c r="F751" s="43" t="e">
        <f t="shared" si="28"/>
        <v>#DIV/0!</v>
      </c>
      <c r="G751" s="43" t="e">
        <f t="shared" si="29"/>
        <v>#DIV/0!</v>
      </c>
      <c r="H751" s="47">
        <f>('Table 4 Asset Cashflows'!D231+'Table 4 Asset Cashflows'!E231)</f>
        <v>0</v>
      </c>
      <c r="I751" s="47">
        <f>('Table 4 Asset Cashflows'!H231+'Table 4 Asset Cashflows'!I231)</f>
        <v>0</v>
      </c>
      <c r="J751" s="47">
        <f>('Table 4 Asset Cashflows'!L231+'Table 4 Asset Cashflows'!M231)</f>
        <v>0</v>
      </c>
      <c r="K751" s="47">
        <f>('Table 4 Asset Cashflows'!P231+'Table 4 Asset Cashflows'!Q231)</f>
        <v>0</v>
      </c>
      <c r="L751" s="47">
        <f>('Table 4 Asset Cashflows'!T231+'Table 4 Asset Cashflows'!U231)</f>
        <v>0</v>
      </c>
      <c r="M751" s="47">
        <f>('Table 4 Asset Cashflows'!X231+'Table 4 Asset Cashflows'!Y231)</f>
        <v>0</v>
      </c>
      <c r="N751" s="47">
        <f>('Table 4 Asset Cashflows'!AB231+'Table 4 Asset Cashflows'!AC231)</f>
        <v>0</v>
      </c>
    </row>
    <row r="752" spans="1:14" x14ac:dyDescent="0.25">
      <c r="A752" s="39">
        <v>214</v>
      </c>
      <c r="B752" s="42">
        <f>(1+_xlfn.XLOOKUP(INT(($A752-1)/12)+1,'ZC Curve'!$B$8:$B$107,'ZC Curve'!U$8:U$107,,0))^(1/12)-1</f>
        <v>0</v>
      </c>
      <c r="C752" s="42" t="e">
        <f>(1+_xlfn.XLOOKUP(INT(($A752-1)/12)+1,'ZC Curve'!$B$8:$B$107,'ZC Curve'!V$8:V$107,,0))^(1/12)-1</f>
        <v>#DIV/0!</v>
      </c>
      <c r="D752" s="42" t="e">
        <f>(1+_xlfn.XLOOKUP(INT(($A752-1)/12)+1,'ZC Curve'!$B$8:$B$107,'ZC Curve'!W$8:W$107,,0))^(1/12)-1</f>
        <v>#DIV/0!</v>
      </c>
      <c r="E752" s="43">
        <f t="shared" si="27"/>
        <v>1</v>
      </c>
      <c r="F752" s="43" t="e">
        <f t="shared" si="28"/>
        <v>#DIV/0!</v>
      </c>
      <c r="G752" s="43" t="e">
        <f t="shared" si="29"/>
        <v>#DIV/0!</v>
      </c>
      <c r="H752" s="47">
        <f>('Table 4 Asset Cashflows'!D232+'Table 4 Asset Cashflows'!E232)</f>
        <v>0</v>
      </c>
      <c r="I752" s="47">
        <f>('Table 4 Asset Cashflows'!H232+'Table 4 Asset Cashflows'!I232)</f>
        <v>0</v>
      </c>
      <c r="J752" s="47">
        <f>('Table 4 Asset Cashflows'!L232+'Table 4 Asset Cashflows'!M232)</f>
        <v>0</v>
      </c>
      <c r="K752" s="47">
        <f>('Table 4 Asset Cashflows'!P232+'Table 4 Asset Cashflows'!Q232)</f>
        <v>0</v>
      </c>
      <c r="L752" s="47">
        <f>('Table 4 Asset Cashflows'!T232+'Table 4 Asset Cashflows'!U232)</f>
        <v>0</v>
      </c>
      <c r="M752" s="47">
        <f>('Table 4 Asset Cashflows'!X232+'Table 4 Asset Cashflows'!Y232)</f>
        <v>0</v>
      </c>
      <c r="N752" s="47">
        <f>('Table 4 Asset Cashflows'!AB232+'Table 4 Asset Cashflows'!AC232)</f>
        <v>0</v>
      </c>
    </row>
    <row r="753" spans="1:14" x14ac:dyDescent="0.25">
      <c r="A753" s="39">
        <v>215</v>
      </c>
      <c r="B753" s="42">
        <f>(1+_xlfn.XLOOKUP(INT(($A753-1)/12)+1,'ZC Curve'!$B$8:$B$107,'ZC Curve'!U$8:U$107,,0))^(1/12)-1</f>
        <v>0</v>
      </c>
      <c r="C753" s="42" t="e">
        <f>(1+_xlfn.XLOOKUP(INT(($A753-1)/12)+1,'ZC Curve'!$B$8:$B$107,'ZC Curve'!V$8:V$107,,0))^(1/12)-1</f>
        <v>#DIV/0!</v>
      </c>
      <c r="D753" s="42" t="e">
        <f>(1+_xlfn.XLOOKUP(INT(($A753-1)/12)+1,'ZC Curve'!$B$8:$B$107,'ZC Curve'!W$8:W$107,,0))^(1/12)-1</f>
        <v>#DIV/0!</v>
      </c>
      <c r="E753" s="43">
        <f t="shared" si="27"/>
        <v>1</v>
      </c>
      <c r="F753" s="43" t="e">
        <f t="shared" si="28"/>
        <v>#DIV/0!</v>
      </c>
      <c r="G753" s="43" t="e">
        <f t="shared" si="29"/>
        <v>#DIV/0!</v>
      </c>
      <c r="H753" s="47">
        <f>('Table 4 Asset Cashflows'!D233+'Table 4 Asset Cashflows'!E233)</f>
        <v>0</v>
      </c>
      <c r="I753" s="47">
        <f>('Table 4 Asset Cashflows'!H233+'Table 4 Asset Cashflows'!I233)</f>
        <v>0</v>
      </c>
      <c r="J753" s="47">
        <f>('Table 4 Asset Cashflows'!L233+'Table 4 Asset Cashflows'!M233)</f>
        <v>0</v>
      </c>
      <c r="K753" s="47">
        <f>('Table 4 Asset Cashflows'!P233+'Table 4 Asset Cashflows'!Q233)</f>
        <v>0</v>
      </c>
      <c r="L753" s="47">
        <f>('Table 4 Asset Cashflows'!T233+'Table 4 Asset Cashflows'!U233)</f>
        <v>0</v>
      </c>
      <c r="M753" s="47">
        <f>('Table 4 Asset Cashflows'!X233+'Table 4 Asset Cashflows'!Y233)</f>
        <v>0</v>
      </c>
      <c r="N753" s="47">
        <f>('Table 4 Asset Cashflows'!AB233+'Table 4 Asset Cashflows'!AC233)</f>
        <v>0</v>
      </c>
    </row>
    <row r="754" spans="1:14" x14ac:dyDescent="0.25">
      <c r="A754" s="39">
        <v>216</v>
      </c>
      <c r="B754" s="42">
        <f>(1+_xlfn.XLOOKUP(INT(($A754-1)/12)+1,'ZC Curve'!$B$8:$B$107,'ZC Curve'!U$8:U$107,,0))^(1/12)-1</f>
        <v>0</v>
      </c>
      <c r="C754" s="42" t="e">
        <f>(1+_xlfn.XLOOKUP(INT(($A754-1)/12)+1,'ZC Curve'!$B$8:$B$107,'ZC Curve'!V$8:V$107,,0))^(1/12)-1</f>
        <v>#DIV/0!</v>
      </c>
      <c r="D754" s="42" t="e">
        <f>(1+_xlfn.XLOOKUP(INT(($A754-1)/12)+1,'ZC Curve'!$B$8:$B$107,'ZC Curve'!W$8:W$107,,0))^(1/12)-1</f>
        <v>#DIV/0!</v>
      </c>
      <c r="E754" s="43">
        <f t="shared" si="27"/>
        <v>1</v>
      </c>
      <c r="F754" s="43" t="e">
        <f t="shared" si="28"/>
        <v>#DIV/0!</v>
      </c>
      <c r="G754" s="43" t="e">
        <f t="shared" si="29"/>
        <v>#DIV/0!</v>
      </c>
      <c r="H754" s="47">
        <f>('Table 4 Asset Cashflows'!D234+'Table 4 Asset Cashflows'!E234)</f>
        <v>0</v>
      </c>
      <c r="I754" s="47">
        <f>('Table 4 Asset Cashflows'!H234+'Table 4 Asset Cashflows'!I234)</f>
        <v>0</v>
      </c>
      <c r="J754" s="47">
        <f>('Table 4 Asset Cashflows'!L234+'Table 4 Asset Cashflows'!M234)</f>
        <v>0</v>
      </c>
      <c r="K754" s="47">
        <f>('Table 4 Asset Cashflows'!P234+'Table 4 Asset Cashflows'!Q234)</f>
        <v>0</v>
      </c>
      <c r="L754" s="47">
        <f>('Table 4 Asset Cashflows'!T234+'Table 4 Asset Cashflows'!U234)</f>
        <v>0</v>
      </c>
      <c r="M754" s="47">
        <f>('Table 4 Asset Cashflows'!X234+'Table 4 Asset Cashflows'!Y234)</f>
        <v>0</v>
      </c>
      <c r="N754" s="47">
        <f>('Table 4 Asset Cashflows'!AB234+'Table 4 Asset Cashflows'!AC234)</f>
        <v>0</v>
      </c>
    </row>
    <row r="755" spans="1:14" x14ac:dyDescent="0.25">
      <c r="A755" s="39">
        <v>217</v>
      </c>
      <c r="B755" s="42">
        <f>(1+_xlfn.XLOOKUP(INT(($A755-1)/12)+1,'ZC Curve'!$B$8:$B$107,'ZC Curve'!U$8:U$107,,0))^(1/12)-1</f>
        <v>0</v>
      </c>
      <c r="C755" s="42" t="e">
        <f>(1+_xlfn.XLOOKUP(INT(($A755-1)/12)+1,'ZC Curve'!$B$8:$B$107,'ZC Curve'!V$8:V$107,,0))^(1/12)-1</f>
        <v>#DIV/0!</v>
      </c>
      <c r="D755" s="42" t="e">
        <f>(1+_xlfn.XLOOKUP(INT(($A755-1)/12)+1,'ZC Curve'!$B$8:$B$107,'ZC Curve'!W$8:W$107,,0))^(1/12)-1</f>
        <v>#DIV/0!</v>
      </c>
      <c r="E755" s="43">
        <f t="shared" si="27"/>
        <v>1</v>
      </c>
      <c r="F755" s="43" t="e">
        <f t="shared" si="28"/>
        <v>#DIV/0!</v>
      </c>
      <c r="G755" s="43" t="e">
        <f t="shared" si="29"/>
        <v>#DIV/0!</v>
      </c>
      <c r="H755" s="47">
        <f>('Table 4 Asset Cashflows'!D235+'Table 4 Asset Cashflows'!E235)</f>
        <v>0</v>
      </c>
      <c r="I755" s="47">
        <f>('Table 4 Asset Cashflows'!H235+'Table 4 Asset Cashflows'!I235)</f>
        <v>0</v>
      </c>
      <c r="J755" s="47">
        <f>('Table 4 Asset Cashflows'!L235+'Table 4 Asset Cashflows'!M235)</f>
        <v>0</v>
      </c>
      <c r="K755" s="47">
        <f>('Table 4 Asset Cashflows'!P235+'Table 4 Asset Cashflows'!Q235)</f>
        <v>0</v>
      </c>
      <c r="L755" s="47">
        <f>('Table 4 Asset Cashflows'!T235+'Table 4 Asset Cashflows'!U235)</f>
        <v>0</v>
      </c>
      <c r="M755" s="47">
        <f>('Table 4 Asset Cashflows'!X235+'Table 4 Asset Cashflows'!Y235)</f>
        <v>0</v>
      </c>
      <c r="N755" s="47">
        <f>('Table 4 Asset Cashflows'!AB235+'Table 4 Asset Cashflows'!AC235)</f>
        <v>0</v>
      </c>
    </row>
    <row r="756" spans="1:14" x14ac:dyDescent="0.25">
      <c r="A756" s="39">
        <v>218</v>
      </c>
      <c r="B756" s="42">
        <f>(1+_xlfn.XLOOKUP(INT(($A756-1)/12)+1,'ZC Curve'!$B$8:$B$107,'ZC Curve'!U$8:U$107,,0))^(1/12)-1</f>
        <v>0</v>
      </c>
      <c r="C756" s="42" t="e">
        <f>(1+_xlfn.XLOOKUP(INT(($A756-1)/12)+1,'ZC Curve'!$B$8:$B$107,'ZC Curve'!V$8:V$107,,0))^(1/12)-1</f>
        <v>#DIV/0!</v>
      </c>
      <c r="D756" s="42" t="e">
        <f>(1+_xlfn.XLOOKUP(INT(($A756-1)/12)+1,'ZC Curve'!$B$8:$B$107,'ZC Curve'!W$8:W$107,,0))^(1/12)-1</f>
        <v>#DIV/0!</v>
      </c>
      <c r="E756" s="43">
        <f t="shared" si="27"/>
        <v>1</v>
      </c>
      <c r="F756" s="43" t="e">
        <f t="shared" si="28"/>
        <v>#DIV/0!</v>
      </c>
      <c r="G756" s="43" t="e">
        <f t="shared" si="29"/>
        <v>#DIV/0!</v>
      </c>
      <c r="H756" s="47">
        <f>('Table 4 Asset Cashflows'!D236+'Table 4 Asset Cashflows'!E236)</f>
        <v>0</v>
      </c>
      <c r="I756" s="47">
        <f>('Table 4 Asset Cashflows'!H236+'Table 4 Asset Cashflows'!I236)</f>
        <v>0</v>
      </c>
      <c r="J756" s="47">
        <f>('Table 4 Asset Cashflows'!L236+'Table 4 Asset Cashflows'!M236)</f>
        <v>0</v>
      </c>
      <c r="K756" s="47">
        <f>('Table 4 Asset Cashflows'!P236+'Table 4 Asset Cashflows'!Q236)</f>
        <v>0</v>
      </c>
      <c r="L756" s="47">
        <f>('Table 4 Asset Cashflows'!T236+'Table 4 Asset Cashflows'!U236)</f>
        <v>0</v>
      </c>
      <c r="M756" s="47">
        <f>('Table 4 Asset Cashflows'!X236+'Table 4 Asset Cashflows'!Y236)</f>
        <v>0</v>
      </c>
      <c r="N756" s="47">
        <f>('Table 4 Asset Cashflows'!AB236+'Table 4 Asset Cashflows'!AC236)</f>
        <v>0</v>
      </c>
    </row>
    <row r="757" spans="1:14" x14ac:dyDescent="0.25">
      <c r="A757" s="39">
        <v>219</v>
      </c>
      <c r="B757" s="42">
        <f>(1+_xlfn.XLOOKUP(INT(($A757-1)/12)+1,'ZC Curve'!$B$8:$B$107,'ZC Curve'!U$8:U$107,,0))^(1/12)-1</f>
        <v>0</v>
      </c>
      <c r="C757" s="42" t="e">
        <f>(1+_xlfn.XLOOKUP(INT(($A757-1)/12)+1,'ZC Curve'!$B$8:$B$107,'ZC Curve'!V$8:V$107,,0))^(1/12)-1</f>
        <v>#DIV/0!</v>
      </c>
      <c r="D757" s="42" t="e">
        <f>(1+_xlfn.XLOOKUP(INT(($A757-1)/12)+1,'ZC Curve'!$B$8:$B$107,'ZC Curve'!W$8:W$107,,0))^(1/12)-1</f>
        <v>#DIV/0!</v>
      </c>
      <c r="E757" s="43">
        <f t="shared" si="27"/>
        <v>1</v>
      </c>
      <c r="F757" s="43" t="e">
        <f t="shared" si="28"/>
        <v>#DIV/0!</v>
      </c>
      <c r="G757" s="43" t="e">
        <f t="shared" si="29"/>
        <v>#DIV/0!</v>
      </c>
      <c r="H757" s="47">
        <f>('Table 4 Asset Cashflows'!D237+'Table 4 Asset Cashflows'!E237)</f>
        <v>0</v>
      </c>
      <c r="I757" s="47">
        <f>('Table 4 Asset Cashflows'!H237+'Table 4 Asset Cashflows'!I237)</f>
        <v>0</v>
      </c>
      <c r="J757" s="47">
        <f>('Table 4 Asset Cashflows'!L237+'Table 4 Asset Cashflows'!M237)</f>
        <v>0</v>
      </c>
      <c r="K757" s="47">
        <f>('Table 4 Asset Cashflows'!P237+'Table 4 Asset Cashflows'!Q237)</f>
        <v>0</v>
      </c>
      <c r="L757" s="47">
        <f>('Table 4 Asset Cashflows'!T237+'Table 4 Asset Cashflows'!U237)</f>
        <v>0</v>
      </c>
      <c r="M757" s="47">
        <f>('Table 4 Asset Cashflows'!X237+'Table 4 Asset Cashflows'!Y237)</f>
        <v>0</v>
      </c>
      <c r="N757" s="47">
        <f>('Table 4 Asset Cashflows'!AB237+'Table 4 Asset Cashflows'!AC237)</f>
        <v>0</v>
      </c>
    </row>
    <row r="758" spans="1:14" x14ac:dyDescent="0.25">
      <c r="A758" s="39">
        <v>220</v>
      </c>
      <c r="B758" s="42">
        <f>(1+_xlfn.XLOOKUP(INT(($A758-1)/12)+1,'ZC Curve'!$B$8:$B$107,'ZC Curve'!U$8:U$107,,0))^(1/12)-1</f>
        <v>0</v>
      </c>
      <c r="C758" s="42" t="e">
        <f>(1+_xlfn.XLOOKUP(INT(($A758-1)/12)+1,'ZC Curve'!$B$8:$B$107,'ZC Curve'!V$8:V$107,,0))^(1/12)-1</f>
        <v>#DIV/0!</v>
      </c>
      <c r="D758" s="42" t="e">
        <f>(1+_xlfn.XLOOKUP(INT(($A758-1)/12)+1,'ZC Curve'!$B$8:$B$107,'ZC Curve'!W$8:W$107,,0))^(1/12)-1</f>
        <v>#DIV/0!</v>
      </c>
      <c r="E758" s="43">
        <f t="shared" si="27"/>
        <v>1</v>
      </c>
      <c r="F758" s="43" t="e">
        <f t="shared" si="28"/>
        <v>#DIV/0!</v>
      </c>
      <c r="G758" s="43" t="e">
        <f t="shared" si="29"/>
        <v>#DIV/0!</v>
      </c>
      <c r="H758" s="47">
        <f>('Table 4 Asset Cashflows'!D238+'Table 4 Asset Cashflows'!E238)</f>
        <v>0</v>
      </c>
      <c r="I758" s="47">
        <f>('Table 4 Asset Cashflows'!H238+'Table 4 Asset Cashflows'!I238)</f>
        <v>0</v>
      </c>
      <c r="J758" s="47">
        <f>('Table 4 Asset Cashflows'!L238+'Table 4 Asset Cashflows'!M238)</f>
        <v>0</v>
      </c>
      <c r="K758" s="47">
        <f>('Table 4 Asset Cashflows'!P238+'Table 4 Asset Cashflows'!Q238)</f>
        <v>0</v>
      </c>
      <c r="L758" s="47">
        <f>('Table 4 Asset Cashflows'!T238+'Table 4 Asset Cashflows'!U238)</f>
        <v>0</v>
      </c>
      <c r="M758" s="47">
        <f>('Table 4 Asset Cashflows'!X238+'Table 4 Asset Cashflows'!Y238)</f>
        <v>0</v>
      </c>
      <c r="N758" s="47">
        <f>('Table 4 Asset Cashflows'!AB238+'Table 4 Asset Cashflows'!AC238)</f>
        <v>0</v>
      </c>
    </row>
    <row r="759" spans="1:14" x14ac:dyDescent="0.25">
      <c r="A759" s="39">
        <v>221</v>
      </c>
      <c r="B759" s="42">
        <f>(1+_xlfn.XLOOKUP(INT(($A759-1)/12)+1,'ZC Curve'!$B$8:$B$107,'ZC Curve'!U$8:U$107,,0))^(1/12)-1</f>
        <v>0</v>
      </c>
      <c r="C759" s="42" t="e">
        <f>(1+_xlfn.XLOOKUP(INT(($A759-1)/12)+1,'ZC Curve'!$B$8:$B$107,'ZC Curve'!V$8:V$107,,0))^(1/12)-1</f>
        <v>#DIV/0!</v>
      </c>
      <c r="D759" s="42" t="e">
        <f>(1+_xlfn.XLOOKUP(INT(($A759-1)/12)+1,'ZC Curve'!$B$8:$B$107,'ZC Curve'!W$8:W$107,,0))^(1/12)-1</f>
        <v>#DIV/0!</v>
      </c>
      <c r="E759" s="43">
        <f t="shared" si="27"/>
        <v>1</v>
      </c>
      <c r="F759" s="43" t="e">
        <f t="shared" si="28"/>
        <v>#DIV/0!</v>
      </c>
      <c r="G759" s="43" t="e">
        <f t="shared" si="29"/>
        <v>#DIV/0!</v>
      </c>
      <c r="H759" s="47">
        <f>('Table 4 Asset Cashflows'!D239+'Table 4 Asset Cashflows'!E239)</f>
        <v>0</v>
      </c>
      <c r="I759" s="47">
        <f>('Table 4 Asset Cashflows'!H239+'Table 4 Asset Cashflows'!I239)</f>
        <v>0</v>
      </c>
      <c r="J759" s="47">
        <f>('Table 4 Asset Cashflows'!L239+'Table 4 Asset Cashflows'!M239)</f>
        <v>0</v>
      </c>
      <c r="K759" s="47">
        <f>('Table 4 Asset Cashflows'!P239+'Table 4 Asset Cashflows'!Q239)</f>
        <v>0</v>
      </c>
      <c r="L759" s="47">
        <f>('Table 4 Asset Cashflows'!T239+'Table 4 Asset Cashflows'!U239)</f>
        <v>0</v>
      </c>
      <c r="M759" s="47">
        <f>('Table 4 Asset Cashflows'!X239+'Table 4 Asset Cashflows'!Y239)</f>
        <v>0</v>
      </c>
      <c r="N759" s="47">
        <f>('Table 4 Asset Cashflows'!AB239+'Table 4 Asset Cashflows'!AC239)</f>
        <v>0</v>
      </c>
    </row>
    <row r="760" spans="1:14" x14ac:dyDescent="0.25">
      <c r="A760" s="39">
        <v>222</v>
      </c>
      <c r="B760" s="42">
        <f>(1+_xlfn.XLOOKUP(INT(($A760-1)/12)+1,'ZC Curve'!$B$8:$B$107,'ZC Curve'!U$8:U$107,,0))^(1/12)-1</f>
        <v>0</v>
      </c>
      <c r="C760" s="42" t="e">
        <f>(1+_xlfn.XLOOKUP(INT(($A760-1)/12)+1,'ZC Curve'!$B$8:$B$107,'ZC Curve'!V$8:V$107,,0))^(1/12)-1</f>
        <v>#DIV/0!</v>
      </c>
      <c r="D760" s="42" t="e">
        <f>(1+_xlfn.XLOOKUP(INT(($A760-1)/12)+1,'ZC Curve'!$B$8:$B$107,'ZC Curve'!W$8:W$107,,0))^(1/12)-1</f>
        <v>#DIV/0!</v>
      </c>
      <c r="E760" s="43">
        <f t="shared" si="27"/>
        <v>1</v>
      </c>
      <c r="F760" s="43" t="e">
        <f t="shared" si="28"/>
        <v>#DIV/0!</v>
      </c>
      <c r="G760" s="43" t="e">
        <f t="shared" si="29"/>
        <v>#DIV/0!</v>
      </c>
      <c r="H760" s="47">
        <f>('Table 4 Asset Cashflows'!D240+'Table 4 Asset Cashflows'!E240)</f>
        <v>0</v>
      </c>
      <c r="I760" s="47">
        <f>('Table 4 Asset Cashflows'!H240+'Table 4 Asset Cashflows'!I240)</f>
        <v>0</v>
      </c>
      <c r="J760" s="47">
        <f>('Table 4 Asset Cashflows'!L240+'Table 4 Asset Cashflows'!M240)</f>
        <v>0</v>
      </c>
      <c r="K760" s="47">
        <f>('Table 4 Asset Cashflows'!P240+'Table 4 Asset Cashflows'!Q240)</f>
        <v>0</v>
      </c>
      <c r="L760" s="47">
        <f>('Table 4 Asset Cashflows'!T240+'Table 4 Asset Cashflows'!U240)</f>
        <v>0</v>
      </c>
      <c r="M760" s="47">
        <f>('Table 4 Asset Cashflows'!X240+'Table 4 Asset Cashflows'!Y240)</f>
        <v>0</v>
      </c>
      <c r="N760" s="47">
        <f>('Table 4 Asset Cashflows'!AB240+'Table 4 Asset Cashflows'!AC240)</f>
        <v>0</v>
      </c>
    </row>
    <row r="761" spans="1:14" x14ac:dyDescent="0.25">
      <c r="A761" s="39">
        <v>223</v>
      </c>
      <c r="B761" s="42">
        <f>(1+_xlfn.XLOOKUP(INT(($A761-1)/12)+1,'ZC Curve'!$B$8:$B$107,'ZC Curve'!U$8:U$107,,0))^(1/12)-1</f>
        <v>0</v>
      </c>
      <c r="C761" s="42" t="e">
        <f>(1+_xlfn.XLOOKUP(INT(($A761-1)/12)+1,'ZC Curve'!$B$8:$B$107,'ZC Curve'!V$8:V$107,,0))^(1/12)-1</f>
        <v>#DIV/0!</v>
      </c>
      <c r="D761" s="42" t="e">
        <f>(1+_xlfn.XLOOKUP(INT(($A761-1)/12)+1,'ZC Curve'!$B$8:$B$107,'ZC Curve'!W$8:W$107,,0))^(1/12)-1</f>
        <v>#DIV/0!</v>
      </c>
      <c r="E761" s="43">
        <f t="shared" si="27"/>
        <v>1</v>
      </c>
      <c r="F761" s="43" t="e">
        <f t="shared" si="28"/>
        <v>#DIV/0!</v>
      </c>
      <c r="G761" s="43" t="e">
        <f t="shared" si="29"/>
        <v>#DIV/0!</v>
      </c>
      <c r="H761" s="47">
        <f>('Table 4 Asset Cashflows'!D241+'Table 4 Asset Cashflows'!E241)</f>
        <v>0</v>
      </c>
      <c r="I761" s="47">
        <f>('Table 4 Asset Cashflows'!H241+'Table 4 Asset Cashflows'!I241)</f>
        <v>0</v>
      </c>
      <c r="J761" s="47">
        <f>('Table 4 Asset Cashflows'!L241+'Table 4 Asset Cashflows'!M241)</f>
        <v>0</v>
      </c>
      <c r="K761" s="47">
        <f>('Table 4 Asset Cashflows'!P241+'Table 4 Asset Cashflows'!Q241)</f>
        <v>0</v>
      </c>
      <c r="L761" s="47">
        <f>('Table 4 Asset Cashflows'!T241+'Table 4 Asset Cashflows'!U241)</f>
        <v>0</v>
      </c>
      <c r="M761" s="47">
        <f>('Table 4 Asset Cashflows'!X241+'Table 4 Asset Cashflows'!Y241)</f>
        <v>0</v>
      </c>
      <c r="N761" s="47">
        <f>('Table 4 Asset Cashflows'!AB241+'Table 4 Asset Cashflows'!AC241)</f>
        <v>0</v>
      </c>
    </row>
    <row r="762" spans="1:14" x14ac:dyDescent="0.25">
      <c r="A762" s="39">
        <v>224</v>
      </c>
      <c r="B762" s="42">
        <f>(1+_xlfn.XLOOKUP(INT(($A762-1)/12)+1,'ZC Curve'!$B$8:$B$107,'ZC Curve'!U$8:U$107,,0))^(1/12)-1</f>
        <v>0</v>
      </c>
      <c r="C762" s="42" t="e">
        <f>(1+_xlfn.XLOOKUP(INT(($A762-1)/12)+1,'ZC Curve'!$B$8:$B$107,'ZC Curve'!V$8:V$107,,0))^(1/12)-1</f>
        <v>#DIV/0!</v>
      </c>
      <c r="D762" s="42" t="e">
        <f>(1+_xlfn.XLOOKUP(INT(($A762-1)/12)+1,'ZC Curve'!$B$8:$B$107,'ZC Curve'!W$8:W$107,,0))^(1/12)-1</f>
        <v>#DIV/0!</v>
      </c>
      <c r="E762" s="43">
        <f t="shared" si="27"/>
        <v>1</v>
      </c>
      <c r="F762" s="43" t="e">
        <f t="shared" si="28"/>
        <v>#DIV/0!</v>
      </c>
      <c r="G762" s="43" t="e">
        <f t="shared" si="29"/>
        <v>#DIV/0!</v>
      </c>
      <c r="H762" s="47">
        <f>('Table 4 Asset Cashflows'!D242+'Table 4 Asset Cashflows'!E242)</f>
        <v>0</v>
      </c>
      <c r="I762" s="47">
        <f>('Table 4 Asset Cashflows'!H242+'Table 4 Asset Cashflows'!I242)</f>
        <v>0</v>
      </c>
      <c r="J762" s="47">
        <f>('Table 4 Asset Cashflows'!L242+'Table 4 Asset Cashflows'!M242)</f>
        <v>0</v>
      </c>
      <c r="K762" s="47">
        <f>('Table 4 Asset Cashflows'!P242+'Table 4 Asset Cashflows'!Q242)</f>
        <v>0</v>
      </c>
      <c r="L762" s="47">
        <f>('Table 4 Asset Cashflows'!T242+'Table 4 Asset Cashflows'!U242)</f>
        <v>0</v>
      </c>
      <c r="M762" s="47">
        <f>('Table 4 Asset Cashflows'!X242+'Table 4 Asset Cashflows'!Y242)</f>
        <v>0</v>
      </c>
      <c r="N762" s="47">
        <f>('Table 4 Asset Cashflows'!AB242+'Table 4 Asset Cashflows'!AC242)</f>
        <v>0</v>
      </c>
    </row>
    <row r="763" spans="1:14" x14ac:dyDescent="0.25">
      <c r="A763" s="39">
        <v>225</v>
      </c>
      <c r="B763" s="42">
        <f>(1+_xlfn.XLOOKUP(INT(($A763-1)/12)+1,'ZC Curve'!$B$8:$B$107,'ZC Curve'!U$8:U$107,,0))^(1/12)-1</f>
        <v>0</v>
      </c>
      <c r="C763" s="42" t="e">
        <f>(1+_xlfn.XLOOKUP(INT(($A763-1)/12)+1,'ZC Curve'!$B$8:$B$107,'ZC Curve'!V$8:V$107,,0))^(1/12)-1</f>
        <v>#DIV/0!</v>
      </c>
      <c r="D763" s="42" t="e">
        <f>(1+_xlfn.XLOOKUP(INT(($A763-1)/12)+1,'ZC Curve'!$B$8:$B$107,'ZC Curve'!W$8:W$107,,0))^(1/12)-1</f>
        <v>#DIV/0!</v>
      </c>
      <c r="E763" s="43">
        <f t="shared" si="27"/>
        <v>1</v>
      </c>
      <c r="F763" s="43" t="e">
        <f t="shared" si="28"/>
        <v>#DIV/0!</v>
      </c>
      <c r="G763" s="43" t="e">
        <f t="shared" si="29"/>
        <v>#DIV/0!</v>
      </c>
      <c r="H763" s="47">
        <f>('Table 4 Asset Cashflows'!D243+'Table 4 Asset Cashflows'!E243)</f>
        <v>0</v>
      </c>
      <c r="I763" s="47">
        <f>('Table 4 Asset Cashflows'!H243+'Table 4 Asset Cashflows'!I243)</f>
        <v>0</v>
      </c>
      <c r="J763" s="47">
        <f>('Table 4 Asset Cashflows'!L243+'Table 4 Asset Cashflows'!M243)</f>
        <v>0</v>
      </c>
      <c r="K763" s="47">
        <f>('Table 4 Asset Cashflows'!P243+'Table 4 Asset Cashflows'!Q243)</f>
        <v>0</v>
      </c>
      <c r="L763" s="47">
        <f>('Table 4 Asset Cashflows'!T243+'Table 4 Asset Cashflows'!U243)</f>
        <v>0</v>
      </c>
      <c r="M763" s="47">
        <f>('Table 4 Asset Cashflows'!X243+'Table 4 Asset Cashflows'!Y243)</f>
        <v>0</v>
      </c>
      <c r="N763" s="47">
        <f>('Table 4 Asset Cashflows'!AB243+'Table 4 Asset Cashflows'!AC243)</f>
        <v>0</v>
      </c>
    </row>
    <row r="764" spans="1:14" x14ac:dyDescent="0.25">
      <c r="A764" s="39">
        <v>226</v>
      </c>
      <c r="B764" s="42">
        <f>(1+_xlfn.XLOOKUP(INT(($A764-1)/12)+1,'ZC Curve'!$B$8:$B$107,'ZC Curve'!U$8:U$107,,0))^(1/12)-1</f>
        <v>0</v>
      </c>
      <c r="C764" s="42" t="e">
        <f>(1+_xlfn.XLOOKUP(INT(($A764-1)/12)+1,'ZC Curve'!$B$8:$B$107,'ZC Curve'!V$8:V$107,,0))^(1/12)-1</f>
        <v>#DIV/0!</v>
      </c>
      <c r="D764" s="42" t="e">
        <f>(1+_xlfn.XLOOKUP(INT(($A764-1)/12)+1,'ZC Curve'!$B$8:$B$107,'ZC Curve'!W$8:W$107,,0))^(1/12)-1</f>
        <v>#DIV/0!</v>
      </c>
      <c r="E764" s="43">
        <f t="shared" si="27"/>
        <v>1</v>
      </c>
      <c r="F764" s="43" t="e">
        <f t="shared" si="28"/>
        <v>#DIV/0!</v>
      </c>
      <c r="G764" s="43" t="e">
        <f t="shared" si="29"/>
        <v>#DIV/0!</v>
      </c>
      <c r="H764" s="47">
        <f>('Table 4 Asset Cashflows'!D244+'Table 4 Asset Cashflows'!E244)</f>
        <v>0</v>
      </c>
      <c r="I764" s="47">
        <f>('Table 4 Asset Cashflows'!H244+'Table 4 Asset Cashflows'!I244)</f>
        <v>0</v>
      </c>
      <c r="J764" s="47">
        <f>('Table 4 Asset Cashflows'!L244+'Table 4 Asset Cashflows'!M244)</f>
        <v>0</v>
      </c>
      <c r="K764" s="47">
        <f>('Table 4 Asset Cashflows'!P244+'Table 4 Asset Cashflows'!Q244)</f>
        <v>0</v>
      </c>
      <c r="L764" s="47">
        <f>('Table 4 Asset Cashflows'!T244+'Table 4 Asset Cashflows'!U244)</f>
        <v>0</v>
      </c>
      <c r="M764" s="47">
        <f>('Table 4 Asset Cashflows'!X244+'Table 4 Asset Cashflows'!Y244)</f>
        <v>0</v>
      </c>
      <c r="N764" s="47">
        <f>('Table 4 Asset Cashflows'!AB244+'Table 4 Asset Cashflows'!AC244)</f>
        <v>0</v>
      </c>
    </row>
    <row r="765" spans="1:14" x14ac:dyDescent="0.25">
      <c r="A765" s="39">
        <v>227</v>
      </c>
      <c r="B765" s="42">
        <f>(1+_xlfn.XLOOKUP(INT(($A765-1)/12)+1,'ZC Curve'!$B$8:$B$107,'ZC Curve'!U$8:U$107,,0))^(1/12)-1</f>
        <v>0</v>
      </c>
      <c r="C765" s="42" t="e">
        <f>(1+_xlfn.XLOOKUP(INT(($A765-1)/12)+1,'ZC Curve'!$B$8:$B$107,'ZC Curve'!V$8:V$107,,0))^(1/12)-1</f>
        <v>#DIV/0!</v>
      </c>
      <c r="D765" s="42" t="e">
        <f>(1+_xlfn.XLOOKUP(INT(($A765-1)/12)+1,'ZC Curve'!$B$8:$B$107,'ZC Curve'!W$8:W$107,,0))^(1/12)-1</f>
        <v>#DIV/0!</v>
      </c>
      <c r="E765" s="43">
        <f t="shared" si="27"/>
        <v>1</v>
      </c>
      <c r="F765" s="43" t="e">
        <f t="shared" si="28"/>
        <v>#DIV/0!</v>
      </c>
      <c r="G765" s="43" t="e">
        <f t="shared" si="29"/>
        <v>#DIV/0!</v>
      </c>
      <c r="H765" s="47">
        <f>('Table 4 Asset Cashflows'!D245+'Table 4 Asset Cashflows'!E245)</f>
        <v>0</v>
      </c>
      <c r="I765" s="47">
        <f>('Table 4 Asset Cashflows'!H245+'Table 4 Asset Cashflows'!I245)</f>
        <v>0</v>
      </c>
      <c r="J765" s="47">
        <f>('Table 4 Asset Cashflows'!L245+'Table 4 Asset Cashflows'!M245)</f>
        <v>0</v>
      </c>
      <c r="K765" s="47">
        <f>('Table 4 Asset Cashflows'!P245+'Table 4 Asset Cashflows'!Q245)</f>
        <v>0</v>
      </c>
      <c r="L765" s="47">
        <f>('Table 4 Asset Cashflows'!T245+'Table 4 Asset Cashflows'!U245)</f>
        <v>0</v>
      </c>
      <c r="M765" s="47">
        <f>('Table 4 Asset Cashflows'!X245+'Table 4 Asset Cashflows'!Y245)</f>
        <v>0</v>
      </c>
      <c r="N765" s="47">
        <f>('Table 4 Asset Cashflows'!AB245+'Table 4 Asset Cashflows'!AC245)</f>
        <v>0</v>
      </c>
    </row>
    <row r="766" spans="1:14" x14ac:dyDescent="0.25">
      <c r="A766" s="39">
        <v>228</v>
      </c>
      <c r="B766" s="42">
        <f>(1+_xlfn.XLOOKUP(INT(($A766-1)/12)+1,'ZC Curve'!$B$8:$B$107,'ZC Curve'!U$8:U$107,,0))^(1/12)-1</f>
        <v>0</v>
      </c>
      <c r="C766" s="42" t="e">
        <f>(1+_xlfn.XLOOKUP(INT(($A766-1)/12)+1,'ZC Curve'!$B$8:$B$107,'ZC Curve'!V$8:V$107,,0))^(1/12)-1</f>
        <v>#DIV/0!</v>
      </c>
      <c r="D766" s="42" t="e">
        <f>(1+_xlfn.XLOOKUP(INT(($A766-1)/12)+1,'ZC Curve'!$B$8:$B$107,'ZC Curve'!W$8:W$107,,0))^(1/12)-1</f>
        <v>#DIV/0!</v>
      </c>
      <c r="E766" s="43">
        <f t="shared" si="27"/>
        <v>1</v>
      </c>
      <c r="F766" s="43" t="e">
        <f t="shared" si="28"/>
        <v>#DIV/0!</v>
      </c>
      <c r="G766" s="43" t="e">
        <f t="shared" si="29"/>
        <v>#DIV/0!</v>
      </c>
      <c r="H766" s="47">
        <f>('Table 4 Asset Cashflows'!D246+'Table 4 Asset Cashflows'!E246)</f>
        <v>0</v>
      </c>
      <c r="I766" s="47">
        <f>('Table 4 Asset Cashflows'!H246+'Table 4 Asset Cashflows'!I246)</f>
        <v>0</v>
      </c>
      <c r="J766" s="47">
        <f>('Table 4 Asset Cashflows'!L246+'Table 4 Asset Cashflows'!M246)</f>
        <v>0</v>
      </c>
      <c r="K766" s="47">
        <f>('Table 4 Asset Cashflows'!P246+'Table 4 Asset Cashflows'!Q246)</f>
        <v>0</v>
      </c>
      <c r="L766" s="47">
        <f>('Table 4 Asset Cashflows'!T246+'Table 4 Asset Cashflows'!U246)</f>
        <v>0</v>
      </c>
      <c r="M766" s="47">
        <f>('Table 4 Asset Cashflows'!X246+'Table 4 Asset Cashflows'!Y246)</f>
        <v>0</v>
      </c>
      <c r="N766" s="47">
        <f>('Table 4 Asset Cashflows'!AB246+'Table 4 Asset Cashflows'!AC246)</f>
        <v>0</v>
      </c>
    </row>
    <row r="767" spans="1:14" x14ac:dyDescent="0.25">
      <c r="A767" s="39">
        <v>229</v>
      </c>
      <c r="B767" s="42">
        <f>(1+_xlfn.XLOOKUP(INT(($A767-1)/12)+1,'ZC Curve'!$B$8:$B$107,'ZC Curve'!U$8:U$107,,0))^(1/12)-1</f>
        <v>0</v>
      </c>
      <c r="C767" s="42" t="e">
        <f>(1+_xlfn.XLOOKUP(INT(($A767-1)/12)+1,'ZC Curve'!$B$8:$B$107,'ZC Curve'!V$8:V$107,,0))^(1/12)-1</f>
        <v>#DIV/0!</v>
      </c>
      <c r="D767" s="42" t="e">
        <f>(1+_xlfn.XLOOKUP(INT(($A767-1)/12)+1,'ZC Curve'!$B$8:$B$107,'ZC Curve'!W$8:W$107,,0))^(1/12)-1</f>
        <v>#DIV/0!</v>
      </c>
      <c r="E767" s="43">
        <f t="shared" si="27"/>
        <v>1</v>
      </c>
      <c r="F767" s="43" t="e">
        <f t="shared" si="28"/>
        <v>#DIV/0!</v>
      </c>
      <c r="G767" s="43" t="e">
        <f t="shared" si="29"/>
        <v>#DIV/0!</v>
      </c>
      <c r="H767" s="47">
        <f>('Table 4 Asset Cashflows'!D247+'Table 4 Asset Cashflows'!E247)</f>
        <v>0</v>
      </c>
      <c r="I767" s="47">
        <f>('Table 4 Asset Cashflows'!H247+'Table 4 Asset Cashflows'!I247)</f>
        <v>0</v>
      </c>
      <c r="J767" s="47">
        <f>('Table 4 Asset Cashflows'!L247+'Table 4 Asset Cashflows'!M247)</f>
        <v>0</v>
      </c>
      <c r="K767" s="47">
        <f>('Table 4 Asset Cashflows'!P247+'Table 4 Asset Cashflows'!Q247)</f>
        <v>0</v>
      </c>
      <c r="L767" s="47">
        <f>('Table 4 Asset Cashflows'!T247+'Table 4 Asset Cashflows'!U247)</f>
        <v>0</v>
      </c>
      <c r="M767" s="47">
        <f>('Table 4 Asset Cashflows'!X247+'Table 4 Asset Cashflows'!Y247)</f>
        <v>0</v>
      </c>
      <c r="N767" s="47">
        <f>('Table 4 Asset Cashflows'!AB247+'Table 4 Asset Cashflows'!AC247)</f>
        <v>0</v>
      </c>
    </row>
    <row r="768" spans="1:14" x14ac:dyDescent="0.25">
      <c r="A768" s="39">
        <v>230</v>
      </c>
      <c r="B768" s="42">
        <f>(1+_xlfn.XLOOKUP(INT(($A768-1)/12)+1,'ZC Curve'!$B$8:$B$107,'ZC Curve'!U$8:U$107,,0))^(1/12)-1</f>
        <v>0</v>
      </c>
      <c r="C768" s="42" t="e">
        <f>(1+_xlfn.XLOOKUP(INT(($A768-1)/12)+1,'ZC Curve'!$B$8:$B$107,'ZC Curve'!V$8:V$107,,0))^(1/12)-1</f>
        <v>#DIV/0!</v>
      </c>
      <c r="D768" s="42" t="e">
        <f>(1+_xlfn.XLOOKUP(INT(($A768-1)/12)+1,'ZC Curve'!$B$8:$B$107,'ZC Curve'!W$8:W$107,,0))^(1/12)-1</f>
        <v>#DIV/0!</v>
      </c>
      <c r="E768" s="43">
        <f t="shared" si="27"/>
        <v>1</v>
      </c>
      <c r="F768" s="43" t="e">
        <f t="shared" si="28"/>
        <v>#DIV/0!</v>
      </c>
      <c r="G768" s="43" t="e">
        <f t="shared" si="29"/>
        <v>#DIV/0!</v>
      </c>
      <c r="H768" s="47">
        <f>('Table 4 Asset Cashflows'!D248+'Table 4 Asset Cashflows'!E248)</f>
        <v>0</v>
      </c>
      <c r="I768" s="47">
        <f>('Table 4 Asset Cashflows'!H248+'Table 4 Asset Cashflows'!I248)</f>
        <v>0</v>
      </c>
      <c r="J768" s="47">
        <f>('Table 4 Asset Cashflows'!L248+'Table 4 Asset Cashflows'!M248)</f>
        <v>0</v>
      </c>
      <c r="K768" s="47">
        <f>('Table 4 Asset Cashflows'!P248+'Table 4 Asset Cashflows'!Q248)</f>
        <v>0</v>
      </c>
      <c r="L768" s="47">
        <f>('Table 4 Asset Cashflows'!T248+'Table 4 Asset Cashflows'!U248)</f>
        <v>0</v>
      </c>
      <c r="M768" s="47">
        <f>('Table 4 Asset Cashflows'!X248+'Table 4 Asset Cashflows'!Y248)</f>
        <v>0</v>
      </c>
      <c r="N768" s="47">
        <f>('Table 4 Asset Cashflows'!AB248+'Table 4 Asset Cashflows'!AC248)</f>
        <v>0</v>
      </c>
    </row>
    <row r="769" spans="1:14" x14ac:dyDescent="0.25">
      <c r="A769" s="39">
        <v>231</v>
      </c>
      <c r="B769" s="42">
        <f>(1+_xlfn.XLOOKUP(INT(($A769-1)/12)+1,'ZC Curve'!$B$8:$B$107,'ZC Curve'!U$8:U$107,,0))^(1/12)-1</f>
        <v>0</v>
      </c>
      <c r="C769" s="42" t="e">
        <f>(1+_xlfn.XLOOKUP(INT(($A769-1)/12)+1,'ZC Curve'!$B$8:$B$107,'ZC Curve'!V$8:V$107,,0))^(1/12)-1</f>
        <v>#DIV/0!</v>
      </c>
      <c r="D769" s="42" t="e">
        <f>(1+_xlfn.XLOOKUP(INT(($A769-1)/12)+1,'ZC Curve'!$B$8:$B$107,'ZC Curve'!W$8:W$107,,0))^(1/12)-1</f>
        <v>#DIV/0!</v>
      </c>
      <c r="E769" s="43">
        <f t="shared" si="27"/>
        <v>1</v>
      </c>
      <c r="F769" s="43" t="e">
        <f t="shared" si="28"/>
        <v>#DIV/0!</v>
      </c>
      <c r="G769" s="43" t="e">
        <f t="shared" si="29"/>
        <v>#DIV/0!</v>
      </c>
      <c r="H769" s="47">
        <f>('Table 4 Asset Cashflows'!D249+'Table 4 Asset Cashflows'!E249)</f>
        <v>0</v>
      </c>
      <c r="I769" s="47">
        <f>('Table 4 Asset Cashflows'!H249+'Table 4 Asset Cashflows'!I249)</f>
        <v>0</v>
      </c>
      <c r="J769" s="47">
        <f>('Table 4 Asset Cashflows'!L249+'Table 4 Asset Cashflows'!M249)</f>
        <v>0</v>
      </c>
      <c r="K769" s="47">
        <f>('Table 4 Asset Cashflows'!P249+'Table 4 Asset Cashflows'!Q249)</f>
        <v>0</v>
      </c>
      <c r="L769" s="47">
        <f>('Table 4 Asset Cashflows'!T249+'Table 4 Asset Cashflows'!U249)</f>
        <v>0</v>
      </c>
      <c r="M769" s="47">
        <f>('Table 4 Asset Cashflows'!X249+'Table 4 Asset Cashflows'!Y249)</f>
        <v>0</v>
      </c>
      <c r="N769" s="47">
        <f>('Table 4 Asset Cashflows'!AB249+'Table 4 Asset Cashflows'!AC249)</f>
        <v>0</v>
      </c>
    </row>
    <row r="770" spans="1:14" x14ac:dyDescent="0.25">
      <c r="A770" s="39">
        <v>232</v>
      </c>
      <c r="B770" s="42">
        <f>(1+_xlfn.XLOOKUP(INT(($A770-1)/12)+1,'ZC Curve'!$B$8:$B$107,'ZC Curve'!U$8:U$107,,0))^(1/12)-1</f>
        <v>0</v>
      </c>
      <c r="C770" s="42" t="e">
        <f>(1+_xlfn.XLOOKUP(INT(($A770-1)/12)+1,'ZC Curve'!$B$8:$B$107,'ZC Curve'!V$8:V$107,,0))^(1/12)-1</f>
        <v>#DIV/0!</v>
      </c>
      <c r="D770" s="42" t="e">
        <f>(1+_xlfn.XLOOKUP(INT(($A770-1)/12)+1,'ZC Curve'!$B$8:$B$107,'ZC Curve'!W$8:W$107,,0))^(1/12)-1</f>
        <v>#DIV/0!</v>
      </c>
      <c r="E770" s="43">
        <f t="shared" si="27"/>
        <v>1</v>
      </c>
      <c r="F770" s="43" t="e">
        <f t="shared" si="28"/>
        <v>#DIV/0!</v>
      </c>
      <c r="G770" s="43" t="e">
        <f t="shared" si="29"/>
        <v>#DIV/0!</v>
      </c>
      <c r="H770" s="47">
        <f>('Table 4 Asset Cashflows'!D250+'Table 4 Asset Cashflows'!E250)</f>
        <v>0</v>
      </c>
      <c r="I770" s="47">
        <f>('Table 4 Asset Cashflows'!H250+'Table 4 Asset Cashflows'!I250)</f>
        <v>0</v>
      </c>
      <c r="J770" s="47">
        <f>('Table 4 Asset Cashflows'!L250+'Table 4 Asset Cashflows'!M250)</f>
        <v>0</v>
      </c>
      <c r="K770" s="47">
        <f>('Table 4 Asset Cashflows'!P250+'Table 4 Asset Cashflows'!Q250)</f>
        <v>0</v>
      </c>
      <c r="L770" s="47">
        <f>('Table 4 Asset Cashflows'!T250+'Table 4 Asset Cashflows'!U250)</f>
        <v>0</v>
      </c>
      <c r="M770" s="47">
        <f>('Table 4 Asset Cashflows'!X250+'Table 4 Asset Cashflows'!Y250)</f>
        <v>0</v>
      </c>
      <c r="N770" s="47">
        <f>('Table 4 Asset Cashflows'!AB250+'Table 4 Asset Cashflows'!AC250)</f>
        <v>0</v>
      </c>
    </row>
    <row r="771" spans="1:14" x14ac:dyDescent="0.25">
      <c r="A771" s="39">
        <v>233</v>
      </c>
      <c r="B771" s="42">
        <f>(1+_xlfn.XLOOKUP(INT(($A771-1)/12)+1,'ZC Curve'!$B$8:$B$107,'ZC Curve'!U$8:U$107,,0))^(1/12)-1</f>
        <v>0</v>
      </c>
      <c r="C771" s="42" t="e">
        <f>(1+_xlfn.XLOOKUP(INT(($A771-1)/12)+1,'ZC Curve'!$B$8:$B$107,'ZC Curve'!V$8:V$107,,0))^(1/12)-1</f>
        <v>#DIV/0!</v>
      </c>
      <c r="D771" s="42" t="e">
        <f>(1+_xlfn.XLOOKUP(INT(($A771-1)/12)+1,'ZC Curve'!$B$8:$B$107,'ZC Curve'!W$8:W$107,,0))^(1/12)-1</f>
        <v>#DIV/0!</v>
      </c>
      <c r="E771" s="43">
        <f t="shared" si="27"/>
        <v>1</v>
      </c>
      <c r="F771" s="43" t="e">
        <f t="shared" si="28"/>
        <v>#DIV/0!</v>
      </c>
      <c r="G771" s="43" t="e">
        <f t="shared" si="29"/>
        <v>#DIV/0!</v>
      </c>
      <c r="H771" s="47">
        <f>('Table 4 Asset Cashflows'!D251+'Table 4 Asset Cashflows'!E251)</f>
        <v>0</v>
      </c>
      <c r="I771" s="47">
        <f>('Table 4 Asset Cashflows'!H251+'Table 4 Asset Cashflows'!I251)</f>
        <v>0</v>
      </c>
      <c r="J771" s="47">
        <f>('Table 4 Asset Cashflows'!L251+'Table 4 Asset Cashflows'!M251)</f>
        <v>0</v>
      </c>
      <c r="K771" s="47">
        <f>('Table 4 Asset Cashflows'!P251+'Table 4 Asset Cashflows'!Q251)</f>
        <v>0</v>
      </c>
      <c r="L771" s="47">
        <f>('Table 4 Asset Cashflows'!T251+'Table 4 Asset Cashflows'!U251)</f>
        <v>0</v>
      </c>
      <c r="M771" s="47">
        <f>('Table 4 Asset Cashflows'!X251+'Table 4 Asset Cashflows'!Y251)</f>
        <v>0</v>
      </c>
      <c r="N771" s="47">
        <f>('Table 4 Asset Cashflows'!AB251+'Table 4 Asset Cashflows'!AC251)</f>
        <v>0</v>
      </c>
    </row>
    <row r="772" spans="1:14" x14ac:dyDescent="0.25">
      <c r="A772" s="39">
        <v>234</v>
      </c>
      <c r="B772" s="42">
        <f>(1+_xlfn.XLOOKUP(INT(($A772-1)/12)+1,'ZC Curve'!$B$8:$B$107,'ZC Curve'!U$8:U$107,,0))^(1/12)-1</f>
        <v>0</v>
      </c>
      <c r="C772" s="42" t="e">
        <f>(1+_xlfn.XLOOKUP(INT(($A772-1)/12)+1,'ZC Curve'!$B$8:$B$107,'ZC Curve'!V$8:V$107,,0))^(1/12)-1</f>
        <v>#DIV/0!</v>
      </c>
      <c r="D772" s="42" t="e">
        <f>(1+_xlfn.XLOOKUP(INT(($A772-1)/12)+1,'ZC Curve'!$B$8:$B$107,'ZC Curve'!W$8:W$107,,0))^(1/12)-1</f>
        <v>#DIV/0!</v>
      </c>
      <c r="E772" s="43">
        <f t="shared" si="27"/>
        <v>1</v>
      </c>
      <c r="F772" s="43" t="e">
        <f t="shared" si="28"/>
        <v>#DIV/0!</v>
      </c>
      <c r="G772" s="43" t="e">
        <f t="shared" si="29"/>
        <v>#DIV/0!</v>
      </c>
      <c r="H772" s="47">
        <f>('Table 4 Asset Cashflows'!D252+'Table 4 Asset Cashflows'!E252)</f>
        <v>0</v>
      </c>
      <c r="I772" s="47">
        <f>('Table 4 Asset Cashflows'!H252+'Table 4 Asset Cashflows'!I252)</f>
        <v>0</v>
      </c>
      <c r="J772" s="47">
        <f>('Table 4 Asset Cashflows'!L252+'Table 4 Asset Cashflows'!M252)</f>
        <v>0</v>
      </c>
      <c r="K772" s="47">
        <f>('Table 4 Asset Cashflows'!P252+'Table 4 Asset Cashflows'!Q252)</f>
        <v>0</v>
      </c>
      <c r="L772" s="47">
        <f>('Table 4 Asset Cashflows'!T252+'Table 4 Asset Cashflows'!U252)</f>
        <v>0</v>
      </c>
      <c r="M772" s="47">
        <f>('Table 4 Asset Cashflows'!X252+'Table 4 Asset Cashflows'!Y252)</f>
        <v>0</v>
      </c>
      <c r="N772" s="47">
        <f>('Table 4 Asset Cashflows'!AB252+'Table 4 Asset Cashflows'!AC252)</f>
        <v>0</v>
      </c>
    </row>
    <row r="773" spans="1:14" x14ac:dyDescent="0.25">
      <c r="A773" s="39">
        <v>235</v>
      </c>
      <c r="B773" s="42">
        <f>(1+_xlfn.XLOOKUP(INT(($A773-1)/12)+1,'ZC Curve'!$B$8:$B$107,'ZC Curve'!U$8:U$107,,0))^(1/12)-1</f>
        <v>0</v>
      </c>
      <c r="C773" s="42" t="e">
        <f>(1+_xlfn.XLOOKUP(INT(($A773-1)/12)+1,'ZC Curve'!$B$8:$B$107,'ZC Curve'!V$8:V$107,,0))^(1/12)-1</f>
        <v>#DIV/0!</v>
      </c>
      <c r="D773" s="42" t="e">
        <f>(1+_xlfn.XLOOKUP(INT(($A773-1)/12)+1,'ZC Curve'!$B$8:$B$107,'ZC Curve'!W$8:W$107,,0))^(1/12)-1</f>
        <v>#DIV/0!</v>
      </c>
      <c r="E773" s="43">
        <f t="shared" si="27"/>
        <v>1</v>
      </c>
      <c r="F773" s="43" t="e">
        <f t="shared" si="28"/>
        <v>#DIV/0!</v>
      </c>
      <c r="G773" s="43" t="e">
        <f t="shared" si="29"/>
        <v>#DIV/0!</v>
      </c>
      <c r="H773" s="47">
        <f>('Table 4 Asset Cashflows'!D253+'Table 4 Asset Cashflows'!E253)</f>
        <v>0</v>
      </c>
      <c r="I773" s="47">
        <f>('Table 4 Asset Cashflows'!H253+'Table 4 Asset Cashflows'!I253)</f>
        <v>0</v>
      </c>
      <c r="J773" s="47">
        <f>('Table 4 Asset Cashflows'!L253+'Table 4 Asset Cashflows'!M253)</f>
        <v>0</v>
      </c>
      <c r="K773" s="47">
        <f>('Table 4 Asset Cashflows'!P253+'Table 4 Asset Cashflows'!Q253)</f>
        <v>0</v>
      </c>
      <c r="L773" s="47">
        <f>('Table 4 Asset Cashflows'!T253+'Table 4 Asset Cashflows'!U253)</f>
        <v>0</v>
      </c>
      <c r="M773" s="47">
        <f>('Table 4 Asset Cashflows'!X253+'Table 4 Asset Cashflows'!Y253)</f>
        <v>0</v>
      </c>
      <c r="N773" s="47">
        <f>('Table 4 Asset Cashflows'!AB253+'Table 4 Asset Cashflows'!AC253)</f>
        <v>0</v>
      </c>
    </row>
    <row r="774" spans="1:14" x14ac:dyDescent="0.25">
      <c r="A774" s="39">
        <v>236</v>
      </c>
      <c r="B774" s="42">
        <f>(1+_xlfn.XLOOKUP(INT(($A774-1)/12)+1,'ZC Curve'!$B$8:$B$107,'ZC Curve'!U$8:U$107,,0))^(1/12)-1</f>
        <v>0</v>
      </c>
      <c r="C774" s="42" t="e">
        <f>(1+_xlfn.XLOOKUP(INT(($A774-1)/12)+1,'ZC Curve'!$B$8:$B$107,'ZC Curve'!V$8:V$107,,0))^(1/12)-1</f>
        <v>#DIV/0!</v>
      </c>
      <c r="D774" s="42" t="e">
        <f>(1+_xlfn.XLOOKUP(INT(($A774-1)/12)+1,'ZC Curve'!$B$8:$B$107,'ZC Curve'!W$8:W$107,,0))^(1/12)-1</f>
        <v>#DIV/0!</v>
      </c>
      <c r="E774" s="43">
        <f t="shared" si="27"/>
        <v>1</v>
      </c>
      <c r="F774" s="43" t="e">
        <f t="shared" si="28"/>
        <v>#DIV/0!</v>
      </c>
      <c r="G774" s="43" t="e">
        <f t="shared" si="29"/>
        <v>#DIV/0!</v>
      </c>
      <c r="H774" s="47">
        <f>('Table 4 Asset Cashflows'!D254+'Table 4 Asset Cashflows'!E254)</f>
        <v>0</v>
      </c>
      <c r="I774" s="47">
        <f>('Table 4 Asset Cashflows'!H254+'Table 4 Asset Cashflows'!I254)</f>
        <v>0</v>
      </c>
      <c r="J774" s="47">
        <f>('Table 4 Asset Cashflows'!L254+'Table 4 Asset Cashflows'!M254)</f>
        <v>0</v>
      </c>
      <c r="K774" s="47">
        <f>('Table 4 Asset Cashflows'!P254+'Table 4 Asset Cashflows'!Q254)</f>
        <v>0</v>
      </c>
      <c r="L774" s="47">
        <f>('Table 4 Asset Cashflows'!T254+'Table 4 Asset Cashflows'!U254)</f>
        <v>0</v>
      </c>
      <c r="M774" s="47">
        <f>('Table 4 Asset Cashflows'!X254+'Table 4 Asset Cashflows'!Y254)</f>
        <v>0</v>
      </c>
      <c r="N774" s="47">
        <f>('Table 4 Asset Cashflows'!AB254+'Table 4 Asset Cashflows'!AC254)</f>
        <v>0</v>
      </c>
    </row>
    <row r="775" spans="1:14" x14ac:dyDescent="0.25">
      <c r="A775" s="39">
        <v>237</v>
      </c>
      <c r="B775" s="42">
        <f>(1+_xlfn.XLOOKUP(INT(($A775-1)/12)+1,'ZC Curve'!$B$8:$B$107,'ZC Curve'!U$8:U$107,,0))^(1/12)-1</f>
        <v>0</v>
      </c>
      <c r="C775" s="42" t="e">
        <f>(1+_xlfn.XLOOKUP(INT(($A775-1)/12)+1,'ZC Curve'!$B$8:$B$107,'ZC Curve'!V$8:V$107,,0))^(1/12)-1</f>
        <v>#DIV/0!</v>
      </c>
      <c r="D775" s="42" t="e">
        <f>(1+_xlfn.XLOOKUP(INT(($A775-1)/12)+1,'ZC Curve'!$B$8:$B$107,'ZC Curve'!W$8:W$107,,0))^(1/12)-1</f>
        <v>#DIV/0!</v>
      </c>
      <c r="E775" s="43">
        <f t="shared" si="27"/>
        <v>1</v>
      </c>
      <c r="F775" s="43" t="e">
        <f t="shared" si="28"/>
        <v>#DIV/0!</v>
      </c>
      <c r="G775" s="43" t="e">
        <f t="shared" si="29"/>
        <v>#DIV/0!</v>
      </c>
      <c r="H775" s="47">
        <f>('Table 4 Asset Cashflows'!D255+'Table 4 Asset Cashflows'!E255)</f>
        <v>0</v>
      </c>
      <c r="I775" s="47">
        <f>('Table 4 Asset Cashflows'!H255+'Table 4 Asset Cashflows'!I255)</f>
        <v>0</v>
      </c>
      <c r="J775" s="47">
        <f>('Table 4 Asset Cashflows'!L255+'Table 4 Asset Cashflows'!M255)</f>
        <v>0</v>
      </c>
      <c r="K775" s="47">
        <f>('Table 4 Asset Cashflows'!P255+'Table 4 Asset Cashflows'!Q255)</f>
        <v>0</v>
      </c>
      <c r="L775" s="47">
        <f>('Table 4 Asset Cashflows'!T255+'Table 4 Asset Cashflows'!U255)</f>
        <v>0</v>
      </c>
      <c r="M775" s="47">
        <f>('Table 4 Asset Cashflows'!X255+'Table 4 Asset Cashflows'!Y255)</f>
        <v>0</v>
      </c>
      <c r="N775" s="47">
        <f>('Table 4 Asset Cashflows'!AB255+'Table 4 Asset Cashflows'!AC255)</f>
        <v>0</v>
      </c>
    </row>
    <row r="776" spans="1:14" x14ac:dyDescent="0.25">
      <c r="A776" s="39">
        <v>238</v>
      </c>
      <c r="B776" s="42">
        <f>(1+_xlfn.XLOOKUP(INT(($A776-1)/12)+1,'ZC Curve'!$B$8:$B$107,'ZC Curve'!U$8:U$107,,0))^(1/12)-1</f>
        <v>0</v>
      </c>
      <c r="C776" s="42" t="e">
        <f>(1+_xlfn.XLOOKUP(INT(($A776-1)/12)+1,'ZC Curve'!$B$8:$B$107,'ZC Curve'!V$8:V$107,,0))^(1/12)-1</f>
        <v>#DIV/0!</v>
      </c>
      <c r="D776" s="42" t="e">
        <f>(1+_xlfn.XLOOKUP(INT(($A776-1)/12)+1,'ZC Curve'!$B$8:$B$107,'ZC Curve'!W$8:W$107,,0))^(1/12)-1</f>
        <v>#DIV/0!</v>
      </c>
      <c r="E776" s="43">
        <f t="shared" si="27"/>
        <v>1</v>
      </c>
      <c r="F776" s="43" t="e">
        <f t="shared" si="28"/>
        <v>#DIV/0!</v>
      </c>
      <c r="G776" s="43" t="e">
        <f t="shared" si="29"/>
        <v>#DIV/0!</v>
      </c>
      <c r="H776" s="47">
        <f>('Table 4 Asset Cashflows'!D256+'Table 4 Asset Cashflows'!E256)</f>
        <v>0</v>
      </c>
      <c r="I776" s="47">
        <f>('Table 4 Asset Cashflows'!H256+'Table 4 Asset Cashflows'!I256)</f>
        <v>0</v>
      </c>
      <c r="J776" s="47">
        <f>('Table 4 Asset Cashflows'!L256+'Table 4 Asset Cashflows'!M256)</f>
        <v>0</v>
      </c>
      <c r="K776" s="47">
        <f>('Table 4 Asset Cashflows'!P256+'Table 4 Asset Cashflows'!Q256)</f>
        <v>0</v>
      </c>
      <c r="L776" s="47">
        <f>('Table 4 Asset Cashflows'!T256+'Table 4 Asset Cashflows'!U256)</f>
        <v>0</v>
      </c>
      <c r="M776" s="47">
        <f>('Table 4 Asset Cashflows'!X256+'Table 4 Asset Cashflows'!Y256)</f>
        <v>0</v>
      </c>
      <c r="N776" s="47">
        <f>('Table 4 Asset Cashflows'!AB256+'Table 4 Asset Cashflows'!AC256)</f>
        <v>0</v>
      </c>
    </row>
    <row r="777" spans="1:14" x14ac:dyDescent="0.25">
      <c r="A777" s="39">
        <v>239</v>
      </c>
      <c r="B777" s="42">
        <f>(1+_xlfn.XLOOKUP(INT(($A777-1)/12)+1,'ZC Curve'!$B$8:$B$107,'ZC Curve'!U$8:U$107,,0))^(1/12)-1</f>
        <v>0</v>
      </c>
      <c r="C777" s="42" t="e">
        <f>(1+_xlfn.XLOOKUP(INT(($A777-1)/12)+1,'ZC Curve'!$B$8:$B$107,'ZC Curve'!V$8:V$107,,0))^(1/12)-1</f>
        <v>#DIV/0!</v>
      </c>
      <c r="D777" s="42" t="e">
        <f>(1+_xlfn.XLOOKUP(INT(($A777-1)/12)+1,'ZC Curve'!$B$8:$B$107,'ZC Curve'!W$8:W$107,,0))^(1/12)-1</f>
        <v>#DIV/0!</v>
      </c>
      <c r="E777" s="43">
        <f t="shared" si="27"/>
        <v>1</v>
      </c>
      <c r="F777" s="43" t="e">
        <f t="shared" si="28"/>
        <v>#DIV/0!</v>
      </c>
      <c r="G777" s="43" t="e">
        <f t="shared" si="29"/>
        <v>#DIV/0!</v>
      </c>
      <c r="H777" s="47">
        <f>('Table 4 Asset Cashflows'!D257+'Table 4 Asset Cashflows'!E257)</f>
        <v>0</v>
      </c>
      <c r="I777" s="47">
        <f>('Table 4 Asset Cashflows'!H257+'Table 4 Asset Cashflows'!I257)</f>
        <v>0</v>
      </c>
      <c r="J777" s="47">
        <f>('Table 4 Asset Cashflows'!L257+'Table 4 Asset Cashflows'!M257)</f>
        <v>0</v>
      </c>
      <c r="K777" s="47">
        <f>('Table 4 Asset Cashflows'!P257+'Table 4 Asset Cashflows'!Q257)</f>
        <v>0</v>
      </c>
      <c r="L777" s="47">
        <f>('Table 4 Asset Cashflows'!T257+'Table 4 Asset Cashflows'!U257)</f>
        <v>0</v>
      </c>
      <c r="M777" s="47">
        <f>('Table 4 Asset Cashflows'!X257+'Table 4 Asset Cashflows'!Y257)</f>
        <v>0</v>
      </c>
      <c r="N777" s="47">
        <f>('Table 4 Asset Cashflows'!AB257+'Table 4 Asset Cashflows'!AC257)</f>
        <v>0</v>
      </c>
    </row>
    <row r="778" spans="1:14" x14ac:dyDescent="0.25">
      <c r="A778" s="39">
        <v>240</v>
      </c>
      <c r="B778" s="42">
        <f>(1+_xlfn.XLOOKUP(INT(($A778-1)/12)+1,'ZC Curve'!$B$8:$B$107,'ZC Curve'!U$8:U$107,,0))^(1/12)-1</f>
        <v>0</v>
      </c>
      <c r="C778" s="42" t="e">
        <f>(1+_xlfn.XLOOKUP(INT(($A778-1)/12)+1,'ZC Curve'!$B$8:$B$107,'ZC Curve'!V$8:V$107,,0))^(1/12)-1</f>
        <v>#DIV/0!</v>
      </c>
      <c r="D778" s="42" t="e">
        <f>(1+_xlfn.XLOOKUP(INT(($A778-1)/12)+1,'ZC Curve'!$B$8:$B$107,'ZC Curve'!W$8:W$107,,0))^(1/12)-1</f>
        <v>#DIV/0!</v>
      </c>
      <c r="E778" s="43">
        <f t="shared" si="27"/>
        <v>1</v>
      </c>
      <c r="F778" s="43" t="e">
        <f t="shared" si="28"/>
        <v>#DIV/0!</v>
      </c>
      <c r="G778" s="43" t="e">
        <f t="shared" si="29"/>
        <v>#DIV/0!</v>
      </c>
      <c r="H778" s="47">
        <f>('Table 4 Asset Cashflows'!D258+'Table 4 Asset Cashflows'!E258)</f>
        <v>0</v>
      </c>
      <c r="I778" s="47">
        <f>('Table 4 Asset Cashflows'!H258+'Table 4 Asset Cashflows'!I258)</f>
        <v>0</v>
      </c>
      <c r="J778" s="47">
        <f>('Table 4 Asset Cashflows'!L258+'Table 4 Asset Cashflows'!M258)</f>
        <v>0</v>
      </c>
      <c r="K778" s="47">
        <f>('Table 4 Asset Cashflows'!P258+'Table 4 Asset Cashflows'!Q258)</f>
        <v>0</v>
      </c>
      <c r="L778" s="47">
        <f>('Table 4 Asset Cashflows'!T258+'Table 4 Asset Cashflows'!U258)</f>
        <v>0</v>
      </c>
      <c r="M778" s="47">
        <f>('Table 4 Asset Cashflows'!X258+'Table 4 Asset Cashflows'!Y258)</f>
        <v>0</v>
      </c>
      <c r="N778" s="47">
        <f>('Table 4 Asset Cashflows'!AB258+'Table 4 Asset Cashflows'!AC258)</f>
        <v>0</v>
      </c>
    </row>
    <row r="779" spans="1:14" x14ac:dyDescent="0.25">
      <c r="A779" s="39">
        <v>241</v>
      </c>
      <c r="B779" s="42">
        <f>(1+_xlfn.XLOOKUP(INT(($A779-1)/12)+1,'ZC Curve'!$B$8:$B$107,'ZC Curve'!U$8:U$107,,0))^(1/12)-1</f>
        <v>0</v>
      </c>
      <c r="C779" s="42" t="e">
        <f>(1+_xlfn.XLOOKUP(INT(($A779-1)/12)+1,'ZC Curve'!$B$8:$B$107,'ZC Curve'!V$8:V$107,,0))^(1/12)-1</f>
        <v>#DIV/0!</v>
      </c>
      <c r="D779" s="42" t="e">
        <f>(1+_xlfn.XLOOKUP(INT(($A779-1)/12)+1,'ZC Curve'!$B$8:$B$107,'ZC Curve'!W$8:W$107,,0))^(1/12)-1</f>
        <v>#DIV/0!</v>
      </c>
      <c r="E779" s="43">
        <f t="shared" si="27"/>
        <v>1</v>
      </c>
      <c r="F779" s="43" t="e">
        <f t="shared" si="28"/>
        <v>#DIV/0!</v>
      </c>
      <c r="G779" s="43" t="e">
        <f t="shared" si="29"/>
        <v>#DIV/0!</v>
      </c>
      <c r="H779" s="47">
        <f>('Table 4 Asset Cashflows'!D259+'Table 4 Asset Cashflows'!E259)</f>
        <v>0</v>
      </c>
      <c r="I779" s="47">
        <f>('Table 4 Asset Cashflows'!H259+'Table 4 Asset Cashflows'!I259)</f>
        <v>0</v>
      </c>
      <c r="J779" s="47">
        <f>('Table 4 Asset Cashflows'!L259+'Table 4 Asset Cashflows'!M259)</f>
        <v>0</v>
      </c>
      <c r="K779" s="47">
        <f>('Table 4 Asset Cashflows'!P259+'Table 4 Asset Cashflows'!Q259)</f>
        <v>0</v>
      </c>
      <c r="L779" s="47">
        <f>('Table 4 Asset Cashflows'!T259+'Table 4 Asset Cashflows'!U259)</f>
        <v>0</v>
      </c>
      <c r="M779" s="47">
        <f>('Table 4 Asset Cashflows'!X259+'Table 4 Asset Cashflows'!Y259)</f>
        <v>0</v>
      </c>
      <c r="N779" s="47">
        <f>('Table 4 Asset Cashflows'!AB259+'Table 4 Asset Cashflows'!AC259)</f>
        <v>0</v>
      </c>
    </row>
    <row r="780" spans="1:14" x14ac:dyDescent="0.25">
      <c r="A780" s="39">
        <v>242</v>
      </c>
      <c r="B780" s="42">
        <f>(1+_xlfn.XLOOKUP(INT(($A780-1)/12)+1,'ZC Curve'!$B$8:$B$107,'ZC Curve'!U$8:U$107,,0))^(1/12)-1</f>
        <v>0</v>
      </c>
      <c r="C780" s="42" t="e">
        <f>(1+_xlfn.XLOOKUP(INT(($A780-1)/12)+1,'ZC Curve'!$B$8:$B$107,'ZC Curve'!V$8:V$107,,0))^(1/12)-1</f>
        <v>#DIV/0!</v>
      </c>
      <c r="D780" s="42" t="e">
        <f>(1+_xlfn.XLOOKUP(INT(($A780-1)/12)+1,'ZC Curve'!$B$8:$B$107,'ZC Curve'!W$8:W$107,,0))^(1/12)-1</f>
        <v>#DIV/0!</v>
      </c>
      <c r="E780" s="43">
        <f t="shared" si="27"/>
        <v>1</v>
      </c>
      <c r="F780" s="43" t="e">
        <f t="shared" si="28"/>
        <v>#DIV/0!</v>
      </c>
      <c r="G780" s="43" t="e">
        <f t="shared" si="29"/>
        <v>#DIV/0!</v>
      </c>
      <c r="H780" s="47">
        <f>('Table 4 Asset Cashflows'!D260+'Table 4 Asset Cashflows'!E260)</f>
        <v>0</v>
      </c>
      <c r="I780" s="47">
        <f>('Table 4 Asset Cashflows'!H260+'Table 4 Asset Cashflows'!I260)</f>
        <v>0</v>
      </c>
      <c r="J780" s="47">
        <f>('Table 4 Asset Cashflows'!L260+'Table 4 Asset Cashflows'!M260)</f>
        <v>0</v>
      </c>
      <c r="K780" s="47">
        <f>('Table 4 Asset Cashflows'!P260+'Table 4 Asset Cashflows'!Q260)</f>
        <v>0</v>
      </c>
      <c r="L780" s="47">
        <f>('Table 4 Asset Cashflows'!T260+'Table 4 Asset Cashflows'!U260)</f>
        <v>0</v>
      </c>
      <c r="M780" s="47">
        <f>('Table 4 Asset Cashflows'!X260+'Table 4 Asset Cashflows'!Y260)</f>
        <v>0</v>
      </c>
      <c r="N780" s="47">
        <f>('Table 4 Asset Cashflows'!AB260+'Table 4 Asset Cashflows'!AC260)</f>
        <v>0</v>
      </c>
    </row>
    <row r="781" spans="1:14" x14ac:dyDescent="0.25">
      <c r="A781" s="39">
        <v>243</v>
      </c>
      <c r="B781" s="42">
        <f>(1+_xlfn.XLOOKUP(INT(($A781-1)/12)+1,'ZC Curve'!$B$8:$B$107,'ZC Curve'!U$8:U$107,,0))^(1/12)-1</f>
        <v>0</v>
      </c>
      <c r="C781" s="42" t="e">
        <f>(1+_xlfn.XLOOKUP(INT(($A781-1)/12)+1,'ZC Curve'!$B$8:$B$107,'ZC Curve'!V$8:V$107,,0))^(1/12)-1</f>
        <v>#DIV/0!</v>
      </c>
      <c r="D781" s="42" t="e">
        <f>(1+_xlfn.XLOOKUP(INT(($A781-1)/12)+1,'ZC Curve'!$B$8:$B$107,'ZC Curve'!W$8:W$107,,0))^(1/12)-1</f>
        <v>#DIV/0!</v>
      </c>
      <c r="E781" s="43">
        <f t="shared" si="27"/>
        <v>1</v>
      </c>
      <c r="F781" s="43" t="e">
        <f t="shared" si="28"/>
        <v>#DIV/0!</v>
      </c>
      <c r="G781" s="43" t="e">
        <f t="shared" si="29"/>
        <v>#DIV/0!</v>
      </c>
      <c r="H781" s="47">
        <f>('Table 4 Asset Cashflows'!D261+'Table 4 Asset Cashflows'!E261)</f>
        <v>0</v>
      </c>
      <c r="I781" s="47">
        <f>('Table 4 Asset Cashflows'!H261+'Table 4 Asset Cashflows'!I261)</f>
        <v>0</v>
      </c>
      <c r="J781" s="47">
        <f>('Table 4 Asset Cashflows'!L261+'Table 4 Asset Cashflows'!M261)</f>
        <v>0</v>
      </c>
      <c r="K781" s="47">
        <f>('Table 4 Asset Cashflows'!P261+'Table 4 Asset Cashflows'!Q261)</f>
        <v>0</v>
      </c>
      <c r="L781" s="47">
        <f>('Table 4 Asset Cashflows'!T261+'Table 4 Asset Cashflows'!U261)</f>
        <v>0</v>
      </c>
      <c r="M781" s="47">
        <f>('Table 4 Asset Cashflows'!X261+'Table 4 Asset Cashflows'!Y261)</f>
        <v>0</v>
      </c>
      <c r="N781" s="47">
        <f>('Table 4 Asset Cashflows'!AB261+'Table 4 Asset Cashflows'!AC261)</f>
        <v>0</v>
      </c>
    </row>
    <row r="782" spans="1:14" x14ac:dyDescent="0.25">
      <c r="A782" s="39">
        <v>244</v>
      </c>
      <c r="B782" s="42">
        <f>(1+_xlfn.XLOOKUP(INT(($A782-1)/12)+1,'ZC Curve'!$B$8:$B$107,'ZC Curve'!U$8:U$107,,0))^(1/12)-1</f>
        <v>0</v>
      </c>
      <c r="C782" s="42" t="e">
        <f>(1+_xlfn.XLOOKUP(INT(($A782-1)/12)+1,'ZC Curve'!$B$8:$B$107,'ZC Curve'!V$8:V$107,,0))^(1/12)-1</f>
        <v>#DIV/0!</v>
      </c>
      <c r="D782" s="42" t="e">
        <f>(1+_xlfn.XLOOKUP(INT(($A782-1)/12)+1,'ZC Curve'!$B$8:$B$107,'ZC Curve'!W$8:W$107,,0))^(1/12)-1</f>
        <v>#DIV/0!</v>
      </c>
      <c r="E782" s="43">
        <f t="shared" si="27"/>
        <v>1</v>
      </c>
      <c r="F782" s="43" t="e">
        <f t="shared" si="28"/>
        <v>#DIV/0!</v>
      </c>
      <c r="G782" s="43" t="e">
        <f t="shared" si="29"/>
        <v>#DIV/0!</v>
      </c>
      <c r="H782" s="47">
        <f>('Table 4 Asset Cashflows'!D262+'Table 4 Asset Cashflows'!E262)</f>
        <v>0</v>
      </c>
      <c r="I782" s="47">
        <f>('Table 4 Asset Cashflows'!H262+'Table 4 Asset Cashflows'!I262)</f>
        <v>0</v>
      </c>
      <c r="J782" s="47">
        <f>('Table 4 Asset Cashflows'!L262+'Table 4 Asset Cashflows'!M262)</f>
        <v>0</v>
      </c>
      <c r="K782" s="47">
        <f>('Table 4 Asset Cashflows'!P262+'Table 4 Asset Cashflows'!Q262)</f>
        <v>0</v>
      </c>
      <c r="L782" s="47">
        <f>('Table 4 Asset Cashflows'!T262+'Table 4 Asset Cashflows'!U262)</f>
        <v>0</v>
      </c>
      <c r="M782" s="47">
        <f>('Table 4 Asset Cashflows'!X262+'Table 4 Asset Cashflows'!Y262)</f>
        <v>0</v>
      </c>
      <c r="N782" s="47">
        <f>('Table 4 Asset Cashflows'!AB262+'Table 4 Asset Cashflows'!AC262)</f>
        <v>0</v>
      </c>
    </row>
    <row r="783" spans="1:14" x14ac:dyDescent="0.25">
      <c r="A783" s="39">
        <v>245</v>
      </c>
      <c r="B783" s="42">
        <f>(1+_xlfn.XLOOKUP(INT(($A783-1)/12)+1,'ZC Curve'!$B$8:$B$107,'ZC Curve'!U$8:U$107,,0))^(1/12)-1</f>
        <v>0</v>
      </c>
      <c r="C783" s="42" t="e">
        <f>(1+_xlfn.XLOOKUP(INT(($A783-1)/12)+1,'ZC Curve'!$B$8:$B$107,'ZC Curve'!V$8:V$107,,0))^(1/12)-1</f>
        <v>#DIV/0!</v>
      </c>
      <c r="D783" s="42" t="e">
        <f>(1+_xlfn.XLOOKUP(INT(($A783-1)/12)+1,'ZC Curve'!$B$8:$B$107,'ZC Curve'!W$8:W$107,,0))^(1/12)-1</f>
        <v>#DIV/0!</v>
      </c>
      <c r="E783" s="43">
        <f t="shared" si="27"/>
        <v>1</v>
      </c>
      <c r="F783" s="43" t="e">
        <f t="shared" si="28"/>
        <v>#DIV/0!</v>
      </c>
      <c r="G783" s="43" t="e">
        <f t="shared" si="29"/>
        <v>#DIV/0!</v>
      </c>
      <c r="H783" s="47">
        <f>('Table 4 Asset Cashflows'!D263+'Table 4 Asset Cashflows'!E263)</f>
        <v>0</v>
      </c>
      <c r="I783" s="47">
        <f>('Table 4 Asset Cashflows'!H263+'Table 4 Asset Cashflows'!I263)</f>
        <v>0</v>
      </c>
      <c r="J783" s="47">
        <f>('Table 4 Asset Cashflows'!L263+'Table 4 Asset Cashflows'!M263)</f>
        <v>0</v>
      </c>
      <c r="K783" s="47">
        <f>('Table 4 Asset Cashflows'!P263+'Table 4 Asset Cashflows'!Q263)</f>
        <v>0</v>
      </c>
      <c r="L783" s="47">
        <f>('Table 4 Asset Cashflows'!T263+'Table 4 Asset Cashflows'!U263)</f>
        <v>0</v>
      </c>
      <c r="M783" s="47">
        <f>('Table 4 Asset Cashflows'!X263+'Table 4 Asset Cashflows'!Y263)</f>
        <v>0</v>
      </c>
      <c r="N783" s="47">
        <f>('Table 4 Asset Cashflows'!AB263+'Table 4 Asset Cashflows'!AC263)</f>
        <v>0</v>
      </c>
    </row>
    <row r="784" spans="1:14" x14ac:dyDescent="0.25">
      <c r="A784" s="39">
        <v>246</v>
      </c>
      <c r="B784" s="42">
        <f>(1+_xlfn.XLOOKUP(INT(($A784-1)/12)+1,'ZC Curve'!$B$8:$B$107,'ZC Curve'!U$8:U$107,,0))^(1/12)-1</f>
        <v>0</v>
      </c>
      <c r="C784" s="42" t="e">
        <f>(1+_xlfn.XLOOKUP(INT(($A784-1)/12)+1,'ZC Curve'!$B$8:$B$107,'ZC Curve'!V$8:V$107,,0))^(1/12)-1</f>
        <v>#DIV/0!</v>
      </c>
      <c r="D784" s="42" t="e">
        <f>(1+_xlfn.XLOOKUP(INT(($A784-1)/12)+1,'ZC Curve'!$B$8:$B$107,'ZC Curve'!W$8:W$107,,0))^(1/12)-1</f>
        <v>#DIV/0!</v>
      </c>
      <c r="E784" s="43">
        <f t="shared" si="27"/>
        <v>1</v>
      </c>
      <c r="F784" s="43" t="e">
        <f t="shared" si="28"/>
        <v>#DIV/0!</v>
      </c>
      <c r="G784" s="43" t="e">
        <f t="shared" si="29"/>
        <v>#DIV/0!</v>
      </c>
      <c r="H784" s="47">
        <f>('Table 4 Asset Cashflows'!D264+'Table 4 Asset Cashflows'!E264)</f>
        <v>0</v>
      </c>
      <c r="I784" s="47">
        <f>('Table 4 Asset Cashflows'!H264+'Table 4 Asset Cashflows'!I264)</f>
        <v>0</v>
      </c>
      <c r="J784" s="47">
        <f>('Table 4 Asset Cashflows'!L264+'Table 4 Asset Cashflows'!M264)</f>
        <v>0</v>
      </c>
      <c r="K784" s="47">
        <f>('Table 4 Asset Cashflows'!P264+'Table 4 Asset Cashflows'!Q264)</f>
        <v>0</v>
      </c>
      <c r="L784" s="47">
        <f>('Table 4 Asset Cashflows'!T264+'Table 4 Asset Cashflows'!U264)</f>
        <v>0</v>
      </c>
      <c r="M784" s="47">
        <f>('Table 4 Asset Cashflows'!X264+'Table 4 Asset Cashflows'!Y264)</f>
        <v>0</v>
      </c>
      <c r="N784" s="47">
        <f>('Table 4 Asset Cashflows'!AB264+'Table 4 Asset Cashflows'!AC264)</f>
        <v>0</v>
      </c>
    </row>
    <row r="785" spans="1:14" x14ac:dyDescent="0.25">
      <c r="A785" s="39">
        <v>247</v>
      </c>
      <c r="B785" s="42">
        <f>(1+_xlfn.XLOOKUP(INT(($A785-1)/12)+1,'ZC Curve'!$B$8:$B$107,'ZC Curve'!U$8:U$107,,0))^(1/12)-1</f>
        <v>0</v>
      </c>
      <c r="C785" s="42" t="e">
        <f>(1+_xlfn.XLOOKUP(INT(($A785-1)/12)+1,'ZC Curve'!$B$8:$B$107,'ZC Curve'!V$8:V$107,,0))^(1/12)-1</f>
        <v>#DIV/0!</v>
      </c>
      <c r="D785" s="42" t="e">
        <f>(1+_xlfn.XLOOKUP(INT(($A785-1)/12)+1,'ZC Curve'!$B$8:$B$107,'ZC Curve'!W$8:W$107,,0))^(1/12)-1</f>
        <v>#DIV/0!</v>
      </c>
      <c r="E785" s="43">
        <f t="shared" si="27"/>
        <v>1</v>
      </c>
      <c r="F785" s="43" t="e">
        <f t="shared" si="28"/>
        <v>#DIV/0!</v>
      </c>
      <c r="G785" s="43" t="e">
        <f t="shared" si="29"/>
        <v>#DIV/0!</v>
      </c>
      <c r="H785" s="47">
        <f>('Table 4 Asset Cashflows'!D265+'Table 4 Asset Cashflows'!E265)</f>
        <v>0</v>
      </c>
      <c r="I785" s="47">
        <f>('Table 4 Asset Cashflows'!H265+'Table 4 Asset Cashflows'!I265)</f>
        <v>0</v>
      </c>
      <c r="J785" s="47">
        <f>('Table 4 Asset Cashflows'!L265+'Table 4 Asset Cashflows'!M265)</f>
        <v>0</v>
      </c>
      <c r="K785" s="47">
        <f>('Table 4 Asset Cashflows'!P265+'Table 4 Asset Cashflows'!Q265)</f>
        <v>0</v>
      </c>
      <c r="L785" s="47">
        <f>('Table 4 Asset Cashflows'!T265+'Table 4 Asset Cashflows'!U265)</f>
        <v>0</v>
      </c>
      <c r="M785" s="47">
        <f>('Table 4 Asset Cashflows'!X265+'Table 4 Asset Cashflows'!Y265)</f>
        <v>0</v>
      </c>
      <c r="N785" s="47">
        <f>('Table 4 Asset Cashflows'!AB265+'Table 4 Asset Cashflows'!AC265)</f>
        <v>0</v>
      </c>
    </row>
    <row r="786" spans="1:14" x14ac:dyDescent="0.25">
      <c r="A786" s="39">
        <v>248</v>
      </c>
      <c r="B786" s="42">
        <f>(1+_xlfn.XLOOKUP(INT(($A786-1)/12)+1,'ZC Curve'!$B$8:$B$107,'ZC Curve'!U$8:U$107,,0))^(1/12)-1</f>
        <v>0</v>
      </c>
      <c r="C786" s="42" t="e">
        <f>(1+_xlfn.XLOOKUP(INT(($A786-1)/12)+1,'ZC Curve'!$B$8:$B$107,'ZC Curve'!V$8:V$107,,0))^(1/12)-1</f>
        <v>#DIV/0!</v>
      </c>
      <c r="D786" s="42" t="e">
        <f>(1+_xlfn.XLOOKUP(INT(($A786-1)/12)+1,'ZC Curve'!$B$8:$B$107,'ZC Curve'!W$8:W$107,,0))^(1/12)-1</f>
        <v>#DIV/0!</v>
      </c>
      <c r="E786" s="43">
        <f t="shared" si="27"/>
        <v>1</v>
      </c>
      <c r="F786" s="43" t="e">
        <f t="shared" si="28"/>
        <v>#DIV/0!</v>
      </c>
      <c r="G786" s="43" t="e">
        <f t="shared" si="29"/>
        <v>#DIV/0!</v>
      </c>
      <c r="H786" s="47">
        <f>('Table 4 Asset Cashflows'!D266+'Table 4 Asset Cashflows'!E266)</f>
        <v>0</v>
      </c>
      <c r="I786" s="47">
        <f>('Table 4 Asset Cashflows'!H266+'Table 4 Asset Cashflows'!I266)</f>
        <v>0</v>
      </c>
      <c r="J786" s="47">
        <f>('Table 4 Asset Cashflows'!L266+'Table 4 Asset Cashflows'!M266)</f>
        <v>0</v>
      </c>
      <c r="K786" s="47">
        <f>('Table 4 Asset Cashflows'!P266+'Table 4 Asset Cashflows'!Q266)</f>
        <v>0</v>
      </c>
      <c r="L786" s="47">
        <f>('Table 4 Asset Cashflows'!T266+'Table 4 Asset Cashflows'!U266)</f>
        <v>0</v>
      </c>
      <c r="M786" s="47">
        <f>('Table 4 Asset Cashflows'!X266+'Table 4 Asset Cashflows'!Y266)</f>
        <v>0</v>
      </c>
      <c r="N786" s="47">
        <f>('Table 4 Asset Cashflows'!AB266+'Table 4 Asset Cashflows'!AC266)</f>
        <v>0</v>
      </c>
    </row>
    <row r="787" spans="1:14" x14ac:dyDescent="0.25">
      <c r="A787" s="39">
        <v>249</v>
      </c>
      <c r="B787" s="42">
        <f>(1+_xlfn.XLOOKUP(INT(($A787-1)/12)+1,'ZC Curve'!$B$8:$B$107,'ZC Curve'!U$8:U$107,,0))^(1/12)-1</f>
        <v>0</v>
      </c>
      <c r="C787" s="42" t="e">
        <f>(1+_xlfn.XLOOKUP(INT(($A787-1)/12)+1,'ZC Curve'!$B$8:$B$107,'ZC Curve'!V$8:V$107,,0))^(1/12)-1</f>
        <v>#DIV/0!</v>
      </c>
      <c r="D787" s="42" t="e">
        <f>(1+_xlfn.XLOOKUP(INT(($A787-1)/12)+1,'ZC Curve'!$B$8:$B$107,'ZC Curve'!W$8:W$107,,0))^(1/12)-1</f>
        <v>#DIV/0!</v>
      </c>
      <c r="E787" s="43">
        <f t="shared" si="27"/>
        <v>1</v>
      </c>
      <c r="F787" s="43" t="e">
        <f t="shared" si="28"/>
        <v>#DIV/0!</v>
      </c>
      <c r="G787" s="43" t="e">
        <f t="shared" si="29"/>
        <v>#DIV/0!</v>
      </c>
      <c r="H787" s="47">
        <f>('Table 4 Asset Cashflows'!D267+'Table 4 Asset Cashflows'!E267)</f>
        <v>0</v>
      </c>
      <c r="I787" s="47">
        <f>('Table 4 Asset Cashflows'!H267+'Table 4 Asset Cashflows'!I267)</f>
        <v>0</v>
      </c>
      <c r="J787" s="47">
        <f>('Table 4 Asset Cashflows'!L267+'Table 4 Asset Cashflows'!M267)</f>
        <v>0</v>
      </c>
      <c r="K787" s="47">
        <f>('Table 4 Asset Cashflows'!P267+'Table 4 Asset Cashflows'!Q267)</f>
        <v>0</v>
      </c>
      <c r="L787" s="47">
        <f>('Table 4 Asset Cashflows'!T267+'Table 4 Asset Cashflows'!U267)</f>
        <v>0</v>
      </c>
      <c r="M787" s="47">
        <f>('Table 4 Asset Cashflows'!X267+'Table 4 Asset Cashflows'!Y267)</f>
        <v>0</v>
      </c>
      <c r="N787" s="47">
        <f>('Table 4 Asset Cashflows'!AB267+'Table 4 Asset Cashflows'!AC267)</f>
        <v>0</v>
      </c>
    </row>
    <row r="788" spans="1:14" x14ac:dyDescent="0.25">
      <c r="A788" s="39">
        <v>250</v>
      </c>
      <c r="B788" s="42">
        <f>(1+_xlfn.XLOOKUP(INT(($A788-1)/12)+1,'ZC Curve'!$B$8:$B$107,'ZC Curve'!U$8:U$107,,0))^(1/12)-1</f>
        <v>0</v>
      </c>
      <c r="C788" s="42" t="e">
        <f>(1+_xlfn.XLOOKUP(INT(($A788-1)/12)+1,'ZC Curve'!$B$8:$B$107,'ZC Curve'!V$8:V$107,,0))^(1/12)-1</f>
        <v>#DIV/0!</v>
      </c>
      <c r="D788" s="42" t="e">
        <f>(1+_xlfn.XLOOKUP(INT(($A788-1)/12)+1,'ZC Curve'!$B$8:$B$107,'ZC Curve'!W$8:W$107,,0))^(1/12)-1</f>
        <v>#DIV/0!</v>
      </c>
      <c r="E788" s="43">
        <f t="shared" si="27"/>
        <v>1</v>
      </c>
      <c r="F788" s="43" t="e">
        <f t="shared" si="28"/>
        <v>#DIV/0!</v>
      </c>
      <c r="G788" s="43" t="e">
        <f t="shared" si="29"/>
        <v>#DIV/0!</v>
      </c>
      <c r="H788" s="47">
        <f>('Table 4 Asset Cashflows'!D268+'Table 4 Asset Cashflows'!E268)</f>
        <v>0</v>
      </c>
      <c r="I788" s="47">
        <f>('Table 4 Asset Cashflows'!H268+'Table 4 Asset Cashflows'!I268)</f>
        <v>0</v>
      </c>
      <c r="J788" s="47">
        <f>('Table 4 Asset Cashflows'!L268+'Table 4 Asset Cashflows'!M268)</f>
        <v>0</v>
      </c>
      <c r="K788" s="47">
        <f>('Table 4 Asset Cashflows'!P268+'Table 4 Asset Cashflows'!Q268)</f>
        <v>0</v>
      </c>
      <c r="L788" s="47">
        <f>('Table 4 Asset Cashflows'!T268+'Table 4 Asset Cashflows'!U268)</f>
        <v>0</v>
      </c>
      <c r="M788" s="47">
        <f>('Table 4 Asset Cashflows'!X268+'Table 4 Asset Cashflows'!Y268)</f>
        <v>0</v>
      </c>
      <c r="N788" s="47">
        <f>('Table 4 Asset Cashflows'!AB268+'Table 4 Asset Cashflows'!AC268)</f>
        <v>0</v>
      </c>
    </row>
    <row r="789" spans="1:14" x14ac:dyDescent="0.25">
      <c r="A789" s="39">
        <v>251</v>
      </c>
      <c r="B789" s="42">
        <f>(1+_xlfn.XLOOKUP(INT(($A789-1)/12)+1,'ZC Curve'!$B$8:$B$107,'ZC Curve'!U$8:U$107,,0))^(1/12)-1</f>
        <v>0</v>
      </c>
      <c r="C789" s="42" t="e">
        <f>(1+_xlfn.XLOOKUP(INT(($A789-1)/12)+1,'ZC Curve'!$B$8:$B$107,'ZC Curve'!V$8:V$107,,0))^(1/12)-1</f>
        <v>#DIV/0!</v>
      </c>
      <c r="D789" s="42" t="e">
        <f>(1+_xlfn.XLOOKUP(INT(($A789-1)/12)+1,'ZC Curve'!$B$8:$B$107,'ZC Curve'!W$8:W$107,,0))^(1/12)-1</f>
        <v>#DIV/0!</v>
      </c>
      <c r="E789" s="43">
        <f t="shared" si="27"/>
        <v>1</v>
      </c>
      <c r="F789" s="43" t="e">
        <f t="shared" si="28"/>
        <v>#DIV/0!</v>
      </c>
      <c r="G789" s="43" t="e">
        <f t="shared" si="29"/>
        <v>#DIV/0!</v>
      </c>
      <c r="H789" s="47">
        <f>('Table 4 Asset Cashflows'!D269+'Table 4 Asset Cashflows'!E269)</f>
        <v>0</v>
      </c>
      <c r="I789" s="47">
        <f>('Table 4 Asset Cashflows'!H269+'Table 4 Asset Cashflows'!I269)</f>
        <v>0</v>
      </c>
      <c r="J789" s="47">
        <f>('Table 4 Asset Cashflows'!L269+'Table 4 Asset Cashflows'!M269)</f>
        <v>0</v>
      </c>
      <c r="K789" s="47">
        <f>('Table 4 Asset Cashflows'!P269+'Table 4 Asset Cashflows'!Q269)</f>
        <v>0</v>
      </c>
      <c r="L789" s="47">
        <f>('Table 4 Asset Cashflows'!T269+'Table 4 Asset Cashflows'!U269)</f>
        <v>0</v>
      </c>
      <c r="M789" s="47">
        <f>('Table 4 Asset Cashflows'!X269+'Table 4 Asset Cashflows'!Y269)</f>
        <v>0</v>
      </c>
      <c r="N789" s="47">
        <f>('Table 4 Asset Cashflows'!AB269+'Table 4 Asset Cashflows'!AC269)</f>
        <v>0</v>
      </c>
    </row>
    <row r="790" spans="1:14" x14ac:dyDescent="0.25">
      <c r="A790" s="39">
        <v>252</v>
      </c>
      <c r="B790" s="42">
        <f>(1+_xlfn.XLOOKUP(INT(($A790-1)/12)+1,'ZC Curve'!$B$8:$B$107,'ZC Curve'!U$8:U$107,,0))^(1/12)-1</f>
        <v>0</v>
      </c>
      <c r="C790" s="42" t="e">
        <f>(1+_xlfn.XLOOKUP(INT(($A790-1)/12)+1,'ZC Curve'!$B$8:$B$107,'ZC Curve'!V$8:V$107,,0))^(1/12)-1</f>
        <v>#DIV/0!</v>
      </c>
      <c r="D790" s="42" t="e">
        <f>(1+_xlfn.XLOOKUP(INT(($A790-1)/12)+1,'ZC Curve'!$B$8:$B$107,'ZC Curve'!W$8:W$107,,0))^(1/12)-1</f>
        <v>#DIV/0!</v>
      </c>
      <c r="E790" s="43">
        <f t="shared" si="27"/>
        <v>1</v>
      </c>
      <c r="F790" s="43" t="e">
        <f t="shared" si="28"/>
        <v>#DIV/0!</v>
      </c>
      <c r="G790" s="43" t="e">
        <f t="shared" si="29"/>
        <v>#DIV/0!</v>
      </c>
      <c r="H790" s="47">
        <f>('Table 4 Asset Cashflows'!D270+'Table 4 Asset Cashflows'!E270)</f>
        <v>0</v>
      </c>
      <c r="I790" s="47">
        <f>('Table 4 Asset Cashflows'!H270+'Table 4 Asset Cashflows'!I270)</f>
        <v>0</v>
      </c>
      <c r="J790" s="47">
        <f>('Table 4 Asset Cashflows'!L270+'Table 4 Asset Cashflows'!M270)</f>
        <v>0</v>
      </c>
      <c r="K790" s="47">
        <f>('Table 4 Asset Cashflows'!P270+'Table 4 Asset Cashflows'!Q270)</f>
        <v>0</v>
      </c>
      <c r="L790" s="47">
        <f>('Table 4 Asset Cashflows'!T270+'Table 4 Asset Cashflows'!U270)</f>
        <v>0</v>
      </c>
      <c r="M790" s="47">
        <f>('Table 4 Asset Cashflows'!X270+'Table 4 Asset Cashflows'!Y270)</f>
        <v>0</v>
      </c>
      <c r="N790" s="47">
        <f>('Table 4 Asset Cashflows'!AB270+'Table 4 Asset Cashflows'!AC270)</f>
        <v>0</v>
      </c>
    </row>
    <row r="791" spans="1:14" x14ac:dyDescent="0.25">
      <c r="A791" s="39">
        <v>253</v>
      </c>
      <c r="B791" s="42">
        <f>(1+_xlfn.XLOOKUP(INT(($A791-1)/12)+1,'ZC Curve'!$B$8:$B$107,'ZC Curve'!U$8:U$107,,0))^(1/12)-1</f>
        <v>0</v>
      </c>
      <c r="C791" s="42" t="e">
        <f>(1+_xlfn.XLOOKUP(INT(($A791-1)/12)+1,'ZC Curve'!$B$8:$B$107,'ZC Curve'!V$8:V$107,,0))^(1/12)-1</f>
        <v>#DIV/0!</v>
      </c>
      <c r="D791" s="42" t="e">
        <f>(1+_xlfn.XLOOKUP(INT(($A791-1)/12)+1,'ZC Curve'!$B$8:$B$107,'ZC Curve'!W$8:W$107,,0))^(1/12)-1</f>
        <v>#DIV/0!</v>
      </c>
      <c r="E791" s="43">
        <f t="shared" si="27"/>
        <v>1</v>
      </c>
      <c r="F791" s="43" t="e">
        <f t="shared" si="28"/>
        <v>#DIV/0!</v>
      </c>
      <c r="G791" s="43" t="e">
        <f t="shared" si="29"/>
        <v>#DIV/0!</v>
      </c>
      <c r="H791" s="47">
        <f>('Table 4 Asset Cashflows'!D271+'Table 4 Asset Cashflows'!E271)</f>
        <v>0</v>
      </c>
      <c r="I791" s="47">
        <f>('Table 4 Asset Cashflows'!H271+'Table 4 Asset Cashflows'!I271)</f>
        <v>0</v>
      </c>
      <c r="J791" s="47">
        <f>('Table 4 Asset Cashflows'!L271+'Table 4 Asset Cashflows'!M271)</f>
        <v>0</v>
      </c>
      <c r="K791" s="47">
        <f>('Table 4 Asset Cashflows'!P271+'Table 4 Asset Cashflows'!Q271)</f>
        <v>0</v>
      </c>
      <c r="L791" s="47">
        <f>('Table 4 Asset Cashflows'!T271+'Table 4 Asset Cashflows'!U271)</f>
        <v>0</v>
      </c>
      <c r="M791" s="47">
        <f>('Table 4 Asset Cashflows'!X271+'Table 4 Asset Cashflows'!Y271)</f>
        <v>0</v>
      </c>
      <c r="N791" s="47">
        <f>('Table 4 Asset Cashflows'!AB271+'Table 4 Asset Cashflows'!AC271)</f>
        <v>0</v>
      </c>
    </row>
    <row r="792" spans="1:14" x14ac:dyDescent="0.25">
      <c r="A792" s="39">
        <v>254</v>
      </c>
      <c r="B792" s="42">
        <f>(1+_xlfn.XLOOKUP(INT(($A792-1)/12)+1,'ZC Curve'!$B$8:$B$107,'ZC Curve'!U$8:U$107,,0))^(1/12)-1</f>
        <v>0</v>
      </c>
      <c r="C792" s="42" t="e">
        <f>(1+_xlfn.XLOOKUP(INT(($A792-1)/12)+1,'ZC Curve'!$B$8:$B$107,'ZC Curve'!V$8:V$107,,0))^(1/12)-1</f>
        <v>#DIV/0!</v>
      </c>
      <c r="D792" s="42" t="e">
        <f>(1+_xlfn.XLOOKUP(INT(($A792-1)/12)+1,'ZC Curve'!$B$8:$B$107,'ZC Curve'!W$8:W$107,,0))^(1/12)-1</f>
        <v>#DIV/0!</v>
      </c>
      <c r="E792" s="43">
        <f t="shared" si="27"/>
        <v>1</v>
      </c>
      <c r="F792" s="43" t="e">
        <f t="shared" si="28"/>
        <v>#DIV/0!</v>
      </c>
      <c r="G792" s="43" t="e">
        <f t="shared" si="29"/>
        <v>#DIV/0!</v>
      </c>
      <c r="H792" s="47">
        <f>('Table 4 Asset Cashflows'!D272+'Table 4 Asset Cashflows'!E272)</f>
        <v>0</v>
      </c>
      <c r="I792" s="47">
        <f>('Table 4 Asset Cashflows'!H272+'Table 4 Asset Cashflows'!I272)</f>
        <v>0</v>
      </c>
      <c r="J792" s="47">
        <f>('Table 4 Asset Cashflows'!L272+'Table 4 Asset Cashflows'!M272)</f>
        <v>0</v>
      </c>
      <c r="K792" s="47">
        <f>('Table 4 Asset Cashflows'!P272+'Table 4 Asset Cashflows'!Q272)</f>
        <v>0</v>
      </c>
      <c r="L792" s="47">
        <f>('Table 4 Asset Cashflows'!T272+'Table 4 Asset Cashflows'!U272)</f>
        <v>0</v>
      </c>
      <c r="M792" s="47">
        <f>('Table 4 Asset Cashflows'!X272+'Table 4 Asset Cashflows'!Y272)</f>
        <v>0</v>
      </c>
      <c r="N792" s="47">
        <f>('Table 4 Asset Cashflows'!AB272+'Table 4 Asset Cashflows'!AC272)</f>
        <v>0</v>
      </c>
    </row>
    <row r="793" spans="1:14" x14ac:dyDescent="0.25">
      <c r="A793" s="39">
        <v>255</v>
      </c>
      <c r="B793" s="42">
        <f>(1+_xlfn.XLOOKUP(INT(($A793-1)/12)+1,'ZC Curve'!$B$8:$B$107,'ZC Curve'!U$8:U$107,,0))^(1/12)-1</f>
        <v>0</v>
      </c>
      <c r="C793" s="42" t="e">
        <f>(1+_xlfn.XLOOKUP(INT(($A793-1)/12)+1,'ZC Curve'!$B$8:$B$107,'ZC Curve'!V$8:V$107,,0))^(1/12)-1</f>
        <v>#DIV/0!</v>
      </c>
      <c r="D793" s="42" t="e">
        <f>(1+_xlfn.XLOOKUP(INT(($A793-1)/12)+1,'ZC Curve'!$B$8:$B$107,'ZC Curve'!W$8:W$107,,0))^(1/12)-1</f>
        <v>#DIV/0!</v>
      </c>
      <c r="E793" s="43">
        <f t="shared" si="27"/>
        <v>1</v>
      </c>
      <c r="F793" s="43" t="e">
        <f t="shared" si="28"/>
        <v>#DIV/0!</v>
      </c>
      <c r="G793" s="43" t="e">
        <f t="shared" si="29"/>
        <v>#DIV/0!</v>
      </c>
      <c r="H793" s="47">
        <f>('Table 4 Asset Cashflows'!D273+'Table 4 Asset Cashflows'!E273)</f>
        <v>0</v>
      </c>
      <c r="I793" s="47">
        <f>('Table 4 Asset Cashflows'!H273+'Table 4 Asset Cashflows'!I273)</f>
        <v>0</v>
      </c>
      <c r="J793" s="47">
        <f>('Table 4 Asset Cashflows'!L273+'Table 4 Asset Cashflows'!M273)</f>
        <v>0</v>
      </c>
      <c r="K793" s="47">
        <f>('Table 4 Asset Cashflows'!P273+'Table 4 Asset Cashflows'!Q273)</f>
        <v>0</v>
      </c>
      <c r="L793" s="47">
        <f>('Table 4 Asset Cashflows'!T273+'Table 4 Asset Cashflows'!U273)</f>
        <v>0</v>
      </c>
      <c r="M793" s="47">
        <f>('Table 4 Asset Cashflows'!X273+'Table 4 Asset Cashflows'!Y273)</f>
        <v>0</v>
      </c>
      <c r="N793" s="47">
        <f>('Table 4 Asset Cashflows'!AB273+'Table 4 Asset Cashflows'!AC273)</f>
        <v>0</v>
      </c>
    </row>
    <row r="794" spans="1:14" x14ac:dyDescent="0.25">
      <c r="A794" s="39">
        <v>256</v>
      </c>
      <c r="B794" s="42">
        <f>(1+_xlfn.XLOOKUP(INT(($A794-1)/12)+1,'ZC Curve'!$B$8:$B$107,'ZC Curve'!U$8:U$107,,0))^(1/12)-1</f>
        <v>0</v>
      </c>
      <c r="C794" s="42" t="e">
        <f>(1+_xlfn.XLOOKUP(INT(($A794-1)/12)+1,'ZC Curve'!$B$8:$B$107,'ZC Curve'!V$8:V$107,,0))^(1/12)-1</f>
        <v>#DIV/0!</v>
      </c>
      <c r="D794" s="42" t="e">
        <f>(1+_xlfn.XLOOKUP(INT(($A794-1)/12)+1,'ZC Curve'!$B$8:$B$107,'ZC Curve'!W$8:W$107,,0))^(1/12)-1</f>
        <v>#DIV/0!</v>
      </c>
      <c r="E794" s="43">
        <f t="shared" si="27"/>
        <v>1</v>
      </c>
      <c r="F794" s="43" t="e">
        <f t="shared" si="28"/>
        <v>#DIV/0!</v>
      </c>
      <c r="G794" s="43" t="e">
        <f t="shared" si="29"/>
        <v>#DIV/0!</v>
      </c>
      <c r="H794" s="47">
        <f>('Table 4 Asset Cashflows'!D274+'Table 4 Asset Cashflows'!E274)</f>
        <v>0</v>
      </c>
      <c r="I794" s="47">
        <f>('Table 4 Asset Cashflows'!H274+'Table 4 Asset Cashflows'!I274)</f>
        <v>0</v>
      </c>
      <c r="J794" s="47">
        <f>('Table 4 Asset Cashflows'!L274+'Table 4 Asset Cashflows'!M274)</f>
        <v>0</v>
      </c>
      <c r="K794" s="47">
        <f>('Table 4 Asset Cashflows'!P274+'Table 4 Asset Cashflows'!Q274)</f>
        <v>0</v>
      </c>
      <c r="L794" s="47">
        <f>('Table 4 Asset Cashflows'!T274+'Table 4 Asset Cashflows'!U274)</f>
        <v>0</v>
      </c>
      <c r="M794" s="47">
        <f>('Table 4 Asset Cashflows'!X274+'Table 4 Asset Cashflows'!Y274)</f>
        <v>0</v>
      </c>
      <c r="N794" s="47">
        <f>('Table 4 Asset Cashflows'!AB274+'Table 4 Asset Cashflows'!AC274)</f>
        <v>0</v>
      </c>
    </row>
    <row r="795" spans="1:14" x14ac:dyDescent="0.25">
      <c r="A795" s="39">
        <v>257</v>
      </c>
      <c r="B795" s="42">
        <f>(1+_xlfn.XLOOKUP(INT(($A795-1)/12)+1,'ZC Curve'!$B$8:$B$107,'ZC Curve'!U$8:U$107,,0))^(1/12)-1</f>
        <v>0</v>
      </c>
      <c r="C795" s="42" t="e">
        <f>(1+_xlfn.XLOOKUP(INT(($A795-1)/12)+1,'ZC Curve'!$B$8:$B$107,'ZC Curve'!V$8:V$107,,0))^(1/12)-1</f>
        <v>#DIV/0!</v>
      </c>
      <c r="D795" s="42" t="e">
        <f>(1+_xlfn.XLOOKUP(INT(($A795-1)/12)+1,'ZC Curve'!$B$8:$B$107,'ZC Curve'!W$8:W$107,,0))^(1/12)-1</f>
        <v>#DIV/0!</v>
      </c>
      <c r="E795" s="43">
        <f t="shared" si="27"/>
        <v>1</v>
      </c>
      <c r="F795" s="43" t="e">
        <f t="shared" si="28"/>
        <v>#DIV/0!</v>
      </c>
      <c r="G795" s="43" t="e">
        <f t="shared" si="29"/>
        <v>#DIV/0!</v>
      </c>
      <c r="H795" s="47">
        <f>('Table 4 Asset Cashflows'!D275+'Table 4 Asset Cashflows'!E275)</f>
        <v>0</v>
      </c>
      <c r="I795" s="47">
        <f>('Table 4 Asset Cashflows'!H275+'Table 4 Asset Cashflows'!I275)</f>
        <v>0</v>
      </c>
      <c r="J795" s="47">
        <f>('Table 4 Asset Cashflows'!L275+'Table 4 Asset Cashflows'!M275)</f>
        <v>0</v>
      </c>
      <c r="K795" s="47">
        <f>('Table 4 Asset Cashflows'!P275+'Table 4 Asset Cashflows'!Q275)</f>
        <v>0</v>
      </c>
      <c r="L795" s="47">
        <f>('Table 4 Asset Cashflows'!T275+'Table 4 Asset Cashflows'!U275)</f>
        <v>0</v>
      </c>
      <c r="M795" s="47">
        <f>('Table 4 Asset Cashflows'!X275+'Table 4 Asset Cashflows'!Y275)</f>
        <v>0</v>
      </c>
      <c r="N795" s="47">
        <f>('Table 4 Asset Cashflows'!AB275+'Table 4 Asset Cashflows'!AC275)</f>
        <v>0</v>
      </c>
    </row>
    <row r="796" spans="1:14" x14ac:dyDescent="0.25">
      <c r="A796" s="39">
        <v>258</v>
      </c>
      <c r="B796" s="42">
        <f>(1+_xlfn.XLOOKUP(INT(($A796-1)/12)+1,'ZC Curve'!$B$8:$B$107,'ZC Curve'!U$8:U$107,,0))^(1/12)-1</f>
        <v>0</v>
      </c>
      <c r="C796" s="42" t="e">
        <f>(1+_xlfn.XLOOKUP(INT(($A796-1)/12)+1,'ZC Curve'!$B$8:$B$107,'ZC Curve'!V$8:V$107,,0))^(1/12)-1</f>
        <v>#DIV/0!</v>
      </c>
      <c r="D796" s="42" t="e">
        <f>(1+_xlfn.XLOOKUP(INT(($A796-1)/12)+1,'ZC Curve'!$B$8:$B$107,'ZC Curve'!W$8:W$107,,0))^(1/12)-1</f>
        <v>#DIV/0!</v>
      </c>
      <c r="E796" s="43">
        <f t="shared" si="27"/>
        <v>1</v>
      </c>
      <c r="F796" s="43" t="e">
        <f t="shared" si="28"/>
        <v>#DIV/0!</v>
      </c>
      <c r="G796" s="43" t="e">
        <f t="shared" si="29"/>
        <v>#DIV/0!</v>
      </c>
      <c r="H796" s="47">
        <f>('Table 4 Asset Cashflows'!D276+'Table 4 Asset Cashflows'!E276)</f>
        <v>0</v>
      </c>
      <c r="I796" s="47">
        <f>('Table 4 Asset Cashflows'!H276+'Table 4 Asset Cashflows'!I276)</f>
        <v>0</v>
      </c>
      <c r="J796" s="47">
        <f>('Table 4 Asset Cashflows'!L276+'Table 4 Asset Cashflows'!M276)</f>
        <v>0</v>
      </c>
      <c r="K796" s="47">
        <f>('Table 4 Asset Cashflows'!P276+'Table 4 Asset Cashflows'!Q276)</f>
        <v>0</v>
      </c>
      <c r="L796" s="47">
        <f>('Table 4 Asset Cashflows'!T276+'Table 4 Asset Cashflows'!U276)</f>
        <v>0</v>
      </c>
      <c r="M796" s="47">
        <f>('Table 4 Asset Cashflows'!X276+'Table 4 Asset Cashflows'!Y276)</f>
        <v>0</v>
      </c>
      <c r="N796" s="47">
        <f>('Table 4 Asset Cashflows'!AB276+'Table 4 Asset Cashflows'!AC276)</f>
        <v>0</v>
      </c>
    </row>
    <row r="797" spans="1:14" x14ac:dyDescent="0.25">
      <c r="A797" s="39">
        <v>259</v>
      </c>
      <c r="B797" s="42">
        <f>(1+_xlfn.XLOOKUP(INT(($A797-1)/12)+1,'ZC Curve'!$B$8:$B$107,'ZC Curve'!U$8:U$107,,0))^(1/12)-1</f>
        <v>0</v>
      </c>
      <c r="C797" s="42" t="e">
        <f>(1+_xlfn.XLOOKUP(INT(($A797-1)/12)+1,'ZC Curve'!$B$8:$B$107,'ZC Curve'!V$8:V$107,,0))^(1/12)-1</f>
        <v>#DIV/0!</v>
      </c>
      <c r="D797" s="42" t="e">
        <f>(1+_xlfn.XLOOKUP(INT(($A797-1)/12)+1,'ZC Curve'!$B$8:$B$107,'ZC Curve'!W$8:W$107,,0))^(1/12)-1</f>
        <v>#DIV/0!</v>
      </c>
      <c r="E797" s="43">
        <f t="shared" si="27"/>
        <v>1</v>
      </c>
      <c r="F797" s="43" t="e">
        <f t="shared" si="28"/>
        <v>#DIV/0!</v>
      </c>
      <c r="G797" s="43" t="e">
        <f t="shared" si="29"/>
        <v>#DIV/0!</v>
      </c>
      <c r="H797" s="47">
        <f>('Table 4 Asset Cashflows'!D277+'Table 4 Asset Cashflows'!E277)</f>
        <v>0</v>
      </c>
      <c r="I797" s="47">
        <f>('Table 4 Asset Cashflows'!H277+'Table 4 Asset Cashflows'!I277)</f>
        <v>0</v>
      </c>
      <c r="J797" s="47">
        <f>('Table 4 Asset Cashflows'!L277+'Table 4 Asset Cashflows'!M277)</f>
        <v>0</v>
      </c>
      <c r="K797" s="47">
        <f>('Table 4 Asset Cashflows'!P277+'Table 4 Asset Cashflows'!Q277)</f>
        <v>0</v>
      </c>
      <c r="L797" s="47">
        <f>('Table 4 Asset Cashflows'!T277+'Table 4 Asset Cashflows'!U277)</f>
        <v>0</v>
      </c>
      <c r="M797" s="47">
        <f>('Table 4 Asset Cashflows'!X277+'Table 4 Asset Cashflows'!Y277)</f>
        <v>0</v>
      </c>
      <c r="N797" s="47">
        <f>('Table 4 Asset Cashflows'!AB277+'Table 4 Asset Cashflows'!AC277)</f>
        <v>0</v>
      </c>
    </row>
    <row r="798" spans="1:14" x14ac:dyDescent="0.25">
      <c r="A798" s="39">
        <v>260</v>
      </c>
      <c r="B798" s="42">
        <f>(1+_xlfn.XLOOKUP(INT(($A798-1)/12)+1,'ZC Curve'!$B$8:$B$107,'ZC Curve'!U$8:U$107,,0))^(1/12)-1</f>
        <v>0</v>
      </c>
      <c r="C798" s="42" t="e">
        <f>(1+_xlfn.XLOOKUP(INT(($A798-1)/12)+1,'ZC Curve'!$B$8:$B$107,'ZC Curve'!V$8:V$107,,0))^(1/12)-1</f>
        <v>#DIV/0!</v>
      </c>
      <c r="D798" s="42" t="e">
        <f>(1+_xlfn.XLOOKUP(INT(($A798-1)/12)+1,'ZC Curve'!$B$8:$B$107,'ZC Curve'!W$8:W$107,,0))^(1/12)-1</f>
        <v>#DIV/0!</v>
      </c>
      <c r="E798" s="43">
        <f t="shared" ref="E798:E861" si="30">E797/(1+B798)</f>
        <v>1</v>
      </c>
      <c r="F798" s="43" t="e">
        <f t="shared" ref="F798:F861" si="31">F797/(1+C798)</f>
        <v>#DIV/0!</v>
      </c>
      <c r="G798" s="43" t="e">
        <f t="shared" ref="G798:G861" si="32">G797/(1+D798)</f>
        <v>#DIV/0!</v>
      </c>
      <c r="H798" s="47">
        <f>('Table 4 Asset Cashflows'!D278+'Table 4 Asset Cashflows'!E278)</f>
        <v>0</v>
      </c>
      <c r="I798" s="47">
        <f>('Table 4 Asset Cashflows'!H278+'Table 4 Asset Cashflows'!I278)</f>
        <v>0</v>
      </c>
      <c r="J798" s="47">
        <f>('Table 4 Asset Cashflows'!L278+'Table 4 Asset Cashflows'!M278)</f>
        <v>0</v>
      </c>
      <c r="K798" s="47">
        <f>('Table 4 Asset Cashflows'!P278+'Table 4 Asset Cashflows'!Q278)</f>
        <v>0</v>
      </c>
      <c r="L798" s="47">
        <f>('Table 4 Asset Cashflows'!T278+'Table 4 Asset Cashflows'!U278)</f>
        <v>0</v>
      </c>
      <c r="M798" s="47">
        <f>('Table 4 Asset Cashflows'!X278+'Table 4 Asset Cashflows'!Y278)</f>
        <v>0</v>
      </c>
      <c r="N798" s="47">
        <f>('Table 4 Asset Cashflows'!AB278+'Table 4 Asset Cashflows'!AC278)</f>
        <v>0</v>
      </c>
    </row>
    <row r="799" spans="1:14" x14ac:dyDescent="0.25">
      <c r="A799" s="39">
        <v>261</v>
      </c>
      <c r="B799" s="42">
        <f>(1+_xlfn.XLOOKUP(INT(($A799-1)/12)+1,'ZC Curve'!$B$8:$B$107,'ZC Curve'!U$8:U$107,,0))^(1/12)-1</f>
        <v>0</v>
      </c>
      <c r="C799" s="42" t="e">
        <f>(1+_xlfn.XLOOKUP(INT(($A799-1)/12)+1,'ZC Curve'!$B$8:$B$107,'ZC Curve'!V$8:V$107,,0))^(1/12)-1</f>
        <v>#DIV/0!</v>
      </c>
      <c r="D799" s="42" t="e">
        <f>(1+_xlfn.XLOOKUP(INT(($A799-1)/12)+1,'ZC Curve'!$B$8:$B$107,'ZC Curve'!W$8:W$107,,0))^(1/12)-1</f>
        <v>#DIV/0!</v>
      </c>
      <c r="E799" s="43">
        <f t="shared" si="30"/>
        <v>1</v>
      </c>
      <c r="F799" s="43" t="e">
        <f t="shared" si="31"/>
        <v>#DIV/0!</v>
      </c>
      <c r="G799" s="43" t="e">
        <f t="shared" si="32"/>
        <v>#DIV/0!</v>
      </c>
      <c r="H799" s="47">
        <f>('Table 4 Asset Cashflows'!D279+'Table 4 Asset Cashflows'!E279)</f>
        <v>0</v>
      </c>
      <c r="I799" s="47">
        <f>('Table 4 Asset Cashflows'!H279+'Table 4 Asset Cashflows'!I279)</f>
        <v>0</v>
      </c>
      <c r="J799" s="47">
        <f>('Table 4 Asset Cashflows'!L279+'Table 4 Asset Cashflows'!M279)</f>
        <v>0</v>
      </c>
      <c r="K799" s="47">
        <f>('Table 4 Asset Cashflows'!P279+'Table 4 Asset Cashflows'!Q279)</f>
        <v>0</v>
      </c>
      <c r="L799" s="47">
        <f>('Table 4 Asset Cashflows'!T279+'Table 4 Asset Cashflows'!U279)</f>
        <v>0</v>
      </c>
      <c r="M799" s="47">
        <f>('Table 4 Asset Cashflows'!X279+'Table 4 Asset Cashflows'!Y279)</f>
        <v>0</v>
      </c>
      <c r="N799" s="47">
        <f>('Table 4 Asset Cashflows'!AB279+'Table 4 Asset Cashflows'!AC279)</f>
        <v>0</v>
      </c>
    </row>
    <row r="800" spans="1:14" x14ac:dyDescent="0.25">
      <c r="A800" s="39">
        <v>262</v>
      </c>
      <c r="B800" s="42">
        <f>(1+_xlfn.XLOOKUP(INT(($A800-1)/12)+1,'ZC Curve'!$B$8:$B$107,'ZC Curve'!U$8:U$107,,0))^(1/12)-1</f>
        <v>0</v>
      </c>
      <c r="C800" s="42" t="e">
        <f>(1+_xlfn.XLOOKUP(INT(($A800-1)/12)+1,'ZC Curve'!$B$8:$B$107,'ZC Curve'!V$8:V$107,,0))^(1/12)-1</f>
        <v>#DIV/0!</v>
      </c>
      <c r="D800" s="42" t="e">
        <f>(1+_xlfn.XLOOKUP(INT(($A800-1)/12)+1,'ZC Curve'!$B$8:$B$107,'ZC Curve'!W$8:W$107,,0))^(1/12)-1</f>
        <v>#DIV/0!</v>
      </c>
      <c r="E800" s="43">
        <f t="shared" si="30"/>
        <v>1</v>
      </c>
      <c r="F800" s="43" t="e">
        <f t="shared" si="31"/>
        <v>#DIV/0!</v>
      </c>
      <c r="G800" s="43" t="e">
        <f t="shared" si="32"/>
        <v>#DIV/0!</v>
      </c>
      <c r="H800" s="47">
        <f>('Table 4 Asset Cashflows'!D280+'Table 4 Asset Cashflows'!E280)</f>
        <v>0</v>
      </c>
      <c r="I800" s="47">
        <f>('Table 4 Asset Cashflows'!H280+'Table 4 Asset Cashflows'!I280)</f>
        <v>0</v>
      </c>
      <c r="J800" s="47">
        <f>('Table 4 Asset Cashflows'!L280+'Table 4 Asset Cashflows'!M280)</f>
        <v>0</v>
      </c>
      <c r="K800" s="47">
        <f>('Table 4 Asset Cashflows'!P280+'Table 4 Asset Cashflows'!Q280)</f>
        <v>0</v>
      </c>
      <c r="L800" s="47">
        <f>('Table 4 Asset Cashflows'!T280+'Table 4 Asset Cashflows'!U280)</f>
        <v>0</v>
      </c>
      <c r="M800" s="47">
        <f>('Table 4 Asset Cashflows'!X280+'Table 4 Asset Cashflows'!Y280)</f>
        <v>0</v>
      </c>
      <c r="N800" s="47">
        <f>('Table 4 Asset Cashflows'!AB280+'Table 4 Asset Cashflows'!AC280)</f>
        <v>0</v>
      </c>
    </row>
    <row r="801" spans="1:14" x14ac:dyDescent="0.25">
      <c r="A801" s="39">
        <v>263</v>
      </c>
      <c r="B801" s="42">
        <f>(1+_xlfn.XLOOKUP(INT(($A801-1)/12)+1,'ZC Curve'!$B$8:$B$107,'ZC Curve'!U$8:U$107,,0))^(1/12)-1</f>
        <v>0</v>
      </c>
      <c r="C801" s="42" t="e">
        <f>(1+_xlfn.XLOOKUP(INT(($A801-1)/12)+1,'ZC Curve'!$B$8:$B$107,'ZC Curve'!V$8:V$107,,0))^(1/12)-1</f>
        <v>#DIV/0!</v>
      </c>
      <c r="D801" s="42" t="e">
        <f>(1+_xlfn.XLOOKUP(INT(($A801-1)/12)+1,'ZC Curve'!$B$8:$B$107,'ZC Curve'!W$8:W$107,,0))^(1/12)-1</f>
        <v>#DIV/0!</v>
      </c>
      <c r="E801" s="43">
        <f t="shared" si="30"/>
        <v>1</v>
      </c>
      <c r="F801" s="43" t="e">
        <f t="shared" si="31"/>
        <v>#DIV/0!</v>
      </c>
      <c r="G801" s="43" t="e">
        <f t="shared" si="32"/>
        <v>#DIV/0!</v>
      </c>
      <c r="H801" s="47">
        <f>('Table 4 Asset Cashflows'!D281+'Table 4 Asset Cashflows'!E281)</f>
        <v>0</v>
      </c>
      <c r="I801" s="47">
        <f>('Table 4 Asset Cashflows'!H281+'Table 4 Asset Cashflows'!I281)</f>
        <v>0</v>
      </c>
      <c r="J801" s="47">
        <f>('Table 4 Asset Cashflows'!L281+'Table 4 Asset Cashflows'!M281)</f>
        <v>0</v>
      </c>
      <c r="K801" s="47">
        <f>('Table 4 Asset Cashflows'!P281+'Table 4 Asset Cashflows'!Q281)</f>
        <v>0</v>
      </c>
      <c r="L801" s="47">
        <f>('Table 4 Asset Cashflows'!T281+'Table 4 Asset Cashflows'!U281)</f>
        <v>0</v>
      </c>
      <c r="M801" s="47">
        <f>('Table 4 Asset Cashflows'!X281+'Table 4 Asset Cashflows'!Y281)</f>
        <v>0</v>
      </c>
      <c r="N801" s="47">
        <f>('Table 4 Asset Cashflows'!AB281+'Table 4 Asset Cashflows'!AC281)</f>
        <v>0</v>
      </c>
    </row>
    <row r="802" spans="1:14" x14ac:dyDescent="0.25">
      <c r="A802" s="39">
        <v>264</v>
      </c>
      <c r="B802" s="42">
        <f>(1+_xlfn.XLOOKUP(INT(($A802-1)/12)+1,'ZC Curve'!$B$8:$B$107,'ZC Curve'!U$8:U$107,,0))^(1/12)-1</f>
        <v>0</v>
      </c>
      <c r="C802" s="42" t="e">
        <f>(1+_xlfn.XLOOKUP(INT(($A802-1)/12)+1,'ZC Curve'!$B$8:$B$107,'ZC Curve'!V$8:V$107,,0))^(1/12)-1</f>
        <v>#DIV/0!</v>
      </c>
      <c r="D802" s="42" t="e">
        <f>(1+_xlfn.XLOOKUP(INT(($A802-1)/12)+1,'ZC Curve'!$B$8:$B$107,'ZC Curve'!W$8:W$107,,0))^(1/12)-1</f>
        <v>#DIV/0!</v>
      </c>
      <c r="E802" s="43">
        <f t="shared" si="30"/>
        <v>1</v>
      </c>
      <c r="F802" s="43" t="e">
        <f t="shared" si="31"/>
        <v>#DIV/0!</v>
      </c>
      <c r="G802" s="43" t="e">
        <f t="shared" si="32"/>
        <v>#DIV/0!</v>
      </c>
      <c r="H802" s="47">
        <f>('Table 4 Asset Cashflows'!D282+'Table 4 Asset Cashflows'!E282)</f>
        <v>0</v>
      </c>
      <c r="I802" s="47">
        <f>('Table 4 Asset Cashflows'!H282+'Table 4 Asset Cashflows'!I282)</f>
        <v>0</v>
      </c>
      <c r="J802" s="47">
        <f>('Table 4 Asset Cashflows'!L282+'Table 4 Asset Cashflows'!M282)</f>
        <v>0</v>
      </c>
      <c r="K802" s="47">
        <f>('Table 4 Asset Cashflows'!P282+'Table 4 Asset Cashflows'!Q282)</f>
        <v>0</v>
      </c>
      <c r="L802" s="47">
        <f>('Table 4 Asset Cashflows'!T282+'Table 4 Asset Cashflows'!U282)</f>
        <v>0</v>
      </c>
      <c r="M802" s="47">
        <f>('Table 4 Asset Cashflows'!X282+'Table 4 Asset Cashflows'!Y282)</f>
        <v>0</v>
      </c>
      <c r="N802" s="47">
        <f>('Table 4 Asset Cashflows'!AB282+'Table 4 Asset Cashflows'!AC282)</f>
        <v>0</v>
      </c>
    </row>
    <row r="803" spans="1:14" x14ac:dyDescent="0.25">
      <c r="A803" s="39">
        <v>265</v>
      </c>
      <c r="B803" s="42">
        <f>(1+_xlfn.XLOOKUP(INT(($A803-1)/12)+1,'ZC Curve'!$B$8:$B$107,'ZC Curve'!U$8:U$107,,0))^(1/12)-1</f>
        <v>0</v>
      </c>
      <c r="C803" s="42" t="e">
        <f>(1+_xlfn.XLOOKUP(INT(($A803-1)/12)+1,'ZC Curve'!$B$8:$B$107,'ZC Curve'!V$8:V$107,,0))^(1/12)-1</f>
        <v>#DIV/0!</v>
      </c>
      <c r="D803" s="42" t="e">
        <f>(1+_xlfn.XLOOKUP(INT(($A803-1)/12)+1,'ZC Curve'!$B$8:$B$107,'ZC Curve'!W$8:W$107,,0))^(1/12)-1</f>
        <v>#DIV/0!</v>
      </c>
      <c r="E803" s="43">
        <f t="shared" si="30"/>
        <v>1</v>
      </c>
      <c r="F803" s="43" t="e">
        <f t="shared" si="31"/>
        <v>#DIV/0!</v>
      </c>
      <c r="G803" s="43" t="e">
        <f t="shared" si="32"/>
        <v>#DIV/0!</v>
      </c>
      <c r="H803" s="47">
        <f>('Table 4 Asset Cashflows'!D283+'Table 4 Asset Cashflows'!E283)</f>
        <v>0</v>
      </c>
      <c r="I803" s="47">
        <f>('Table 4 Asset Cashflows'!H283+'Table 4 Asset Cashflows'!I283)</f>
        <v>0</v>
      </c>
      <c r="J803" s="47">
        <f>('Table 4 Asset Cashflows'!L283+'Table 4 Asset Cashflows'!M283)</f>
        <v>0</v>
      </c>
      <c r="K803" s="47">
        <f>('Table 4 Asset Cashflows'!P283+'Table 4 Asset Cashflows'!Q283)</f>
        <v>0</v>
      </c>
      <c r="L803" s="47">
        <f>('Table 4 Asset Cashflows'!T283+'Table 4 Asset Cashflows'!U283)</f>
        <v>0</v>
      </c>
      <c r="M803" s="47">
        <f>('Table 4 Asset Cashflows'!X283+'Table 4 Asset Cashflows'!Y283)</f>
        <v>0</v>
      </c>
      <c r="N803" s="47">
        <f>('Table 4 Asset Cashflows'!AB283+'Table 4 Asset Cashflows'!AC283)</f>
        <v>0</v>
      </c>
    </row>
    <row r="804" spans="1:14" x14ac:dyDescent="0.25">
      <c r="A804" s="39">
        <v>266</v>
      </c>
      <c r="B804" s="42">
        <f>(1+_xlfn.XLOOKUP(INT(($A804-1)/12)+1,'ZC Curve'!$B$8:$B$107,'ZC Curve'!U$8:U$107,,0))^(1/12)-1</f>
        <v>0</v>
      </c>
      <c r="C804" s="42" t="e">
        <f>(1+_xlfn.XLOOKUP(INT(($A804-1)/12)+1,'ZC Curve'!$B$8:$B$107,'ZC Curve'!V$8:V$107,,0))^(1/12)-1</f>
        <v>#DIV/0!</v>
      </c>
      <c r="D804" s="42" t="e">
        <f>(1+_xlfn.XLOOKUP(INT(($A804-1)/12)+1,'ZC Curve'!$B$8:$B$107,'ZC Curve'!W$8:W$107,,0))^(1/12)-1</f>
        <v>#DIV/0!</v>
      </c>
      <c r="E804" s="43">
        <f t="shared" si="30"/>
        <v>1</v>
      </c>
      <c r="F804" s="43" t="e">
        <f t="shared" si="31"/>
        <v>#DIV/0!</v>
      </c>
      <c r="G804" s="43" t="e">
        <f t="shared" si="32"/>
        <v>#DIV/0!</v>
      </c>
      <c r="H804" s="47">
        <f>('Table 4 Asset Cashflows'!D284+'Table 4 Asset Cashflows'!E284)</f>
        <v>0</v>
      </c>
      <c r="I804" s="47">
        <f>('Table 4 Asset Cashflows'!H284+'Table 4 Asset Cashflows'!I284)</f>
        <v>0</v>
      </c>
      <c r="J804" s="47">
        <f>('Table 4 Asset Cashflows'!L284+'Table 4 Asset Cashflows'!M284)</f>
        <v>0</v>
      </c>
      <c r="K804" s="47">
        <f>('Table 4 Asset Cashflows'!P284+'Table 4 Asset Cashflows'!Q284)</f>
        <v>0</v>
      </c>
      <c r="L804" s="47">
        <f>('Table 4 Asset Cashflows'!T284+'Table 4 Asset Cashflows'!U284)</f>
        <v>0</v>
      </c>
      <c r="M804" s="47">
        <f>('Table 4 Asset Cashflows'!X284+'Table 4 Asset Cashflows'!Y284)</f>
        <v>0</v>
      </c>
      <c r="N804" s="47">
        <f>('Table 4 Asset Cashflows'!AB284+'Table 4 Asset Cashflows'!AC284)</f>
        <v>0</v>
      </c>
    </row>
    <row r="805" spans="1:14" x14ac:dyDescent="0.25">
      <c r="A805" s="39">
        <v>267</v>
      </c>
      <c r="B805" s="42">
        <f>(1+_xlfn.XLOOKUP(INT(($A805-1)/12)+1,'ZC Curve'!$B$8:$B$107,'ZC Curve'!U$8:U$107,,0))^(1/12)-1</f>
        <v>0</v>
      </c>
      <c r="C805" s="42" t="e">
        <f>(1+_xlfn.XLOOKUP(INT(($A805-1)/12)+1,'ZC Curve'!$B$8:$B$107,'ZC Curve'!V$8:V$107,,0))^(1/12)-1</f>
        <v>#DIV/0!</v>
      </c>
      <c r="D805" s="42" t="e">
        <f>(1+_xlfn.XLOOKUP(INT(($A805-1)/12)+1,'ZC Curve'!$B$8:$B$107,'ZC Curve'!W$8:W$107,,0))^(1/12)-1</f>
        <v>#DIV/0!</v>
      </c>
      <c r="E805" s="43">
        <f t="shared" si="30"/>
        <v>1</v>
      </c>
      <c r="F805" s="43" t="e">
        <f t="shared" si="31"/>
        <v>#DIV/0!</v>
      </c>
      <c r="G805" s="43" t="e">
        <f t="shared" si="32"/>
        <v>#DIV/0!</v>
      </c>
      <c r="H805" s="47">
        <f>('Table 4 Asset Cashflows'!D285+'Table 4 Asset Cashflows'!E285)</f>
        <v>0</v>
      </c>
      <c r="I805" s="47">
        <f>('Table 4 Asset Cashflows'!H285+'Table 4 Asset Cashflows'!I285)</f>
        <v>0</v>
      </c>
      <c r="J805" s="47">
        <f>('Table 4 Asset Cashflows'!L285+'Table 4 Asset Cashflows'!M285)</f>
        <v>0</v>
      </c>
      <c r="K805" s="47">
        <f>('Table 4 Asset Cashflows'!P285+'Table 4 Asset Cashflows'!Q285)</f>
        <v>0</v>
      </c>
      <c r="L805" s="47">
        <f>('Table 4 Asset Cashflows'!T285+'Table 4 Asset Cashflows'!U285)</f>
        <v>0</v>
      </c>
      <c r="M805" s="47">
        <f>('Table 4 Asset Cashflows'!X285+'Table 4 Asset Cashflows'!Y285)</f>
        <v>0</v>
      </c>
      <c r="N805" s="47">
        <f>('Table 4 Asset Cashflows'!AB285+'Table 4 Asset Cashflows'!AC285)</f>
        <v>0</v>
      </c>
    </row>
    <row r="806" spans="1:14" x14ac:dyDescent="0.25">
      <c r="A806" s="39">
        <v>268</v>
      </c>
      <c r="B806" s="42">
        <f>(1+_xlfn.XLOOKUP(INT(($A806-1)/12)+1,'ZC Curve'!$B$8:$B$107,'ZC Curve'!U$8:U$107,,0))^(1/12)-1</f>
        <v>0</v>
      </c>
      <c r="C806" s="42" t="e">
        <f>(1+_xlfn.XLOOKUP(INT(($A806-1)/12)+1,'ZC Curve'!$B$8:$B$107,'ZC Curve'!V$8:V$107,,0))^(1/12)-1</f>
        <v>#DIV/0!</v>
      </c>
      <c r="D806" s="42" t="e">
        <f>(1+_xlfn.XLOOKUP(INT(($A806-1)/12)+1,'ZC Curve'!$B$8:$B$107,'ZC Curve'!W$8:W$107,,0))^(1/12)-1</f>
        <v>#DIV/0!</v>
      </c>
      <c r="E806" s="43">
        <f t="shared" si="30"/>
        <v>1</v>
      </c>
      <c r="F806" s="43" t="e">
        <f t="shared" si="31"/>
        <v>#DIV/0!</v>
      </c>
      <c r="G806" s="43" t="e">
        <f t="shared" si="32"/>
        <v>#DIV/0!</v>
      </c>
      <c r="H806" s="47">
        <f>('Table 4 Asset Cashflows'!D286+'Table 4 Asset Cashflows'!E286)</f>
        <v>0</v>
      </c>
      <c r="I806" s="47">
        <f>('Table 4 Asset Cashflows'!H286+'Table 4 Asset Cashflows'!I286)</f>
        <v>0</v>
      </c>
      <c r="J806" s="47">
        <f>('Table 4 Asset Cashflows'!L286+'Table 4 Asset Cashflows'!M286)</f>
        <v>0</v>
      </c>
      <c r="K806" s="47">
        <f>('Table 4 Asset Cashflows'!P286+'Table 4 Asset Cashflows'!Q286)</f>
        <v>0</v>
      </c>
      <c r="L806" s="47">
        <f>('Table 4 Asset Cashflows'!T286+'Table 4 Asset Cashflows'!U286)</f>
        <v>0</v>
      </c>
      <c r="M806" s="47">
        <f>('Table 4 Asset Cashflows'!X286+'Table 4 Asset Cashflows'!Y286)</f>
        <v>0</v>
      </c>
      <c r="N806" s="47">
        <f>('Table 4 Asset Cashflows'!AB286+'Table 4 Asset Cashflows'!AC286)</f>
        <v>0</v>
      </c>
    </row>
    <row r="807" spans="1:14" x14ac:dyDescent="0.25">
      <c r="A807" s="39">
        <v>269</v>
      </c>
      <c r="B807" s="42">
        <f>(1+_xlfn.XLOOKUP(INT(($A807-1)/12)+1,'ZC Curve'!$B$8:$B$107,'ZC Curve'!U$8:U$107,,0))^(1/12)-1</f>
        <v>0</v>
      </c>
      <c r="C807" s="42" t="e">
        <f>(1+_xlfn.XLOOKUP(INT(($A807-1)/12)+1,'ZC Curve'!$B$8:$B$107,'ZC Curve'!V$8:V$107,,0))^(1/12)-1</f>
        <v>#DIV/0!</v>
      </c>
      <c r="D807" s="42" t="e">
        <f>(1+_xlfn.XLOOKUP(INT(($A807-1)/12)+1,'ZC Curve'!$B$8:$B$107,'ZC Curve'!W$8:W$107,,0))^(1/12)-1</f>
        <v>#DIV/0!</v>
      </c>
      <c r="E807" s="43">
        <f t="shared" si="30"/>
        <v>1</v>
      </c>
      <c r="F807" s="43" t="e">
        <f t="shared" si="31"/>
        <v>#DIV/0!</v>
      </c>
      <c r="G807" s="43" t="e">
        <f t="shared" si="32"/>
        <v>#DIV/0!</v>
      </c>
      <c r="H807" s="47">
        <f>('Table 4 Asset Cashflows'!D287+'Table 4 Asset Cashflows'!E287)</f>
        <v>0</v>
      </c>
      <c r="I807" s="47">
        <f>('Table 4 Asset Cashflows'!H287+'Table 4 Asset Cashflows'!I287)</f>
        <v>0</v>
      </c>
      <c r="J807" s="47">
        <f>('Table 4 Asset Cashflows'!L287+'Table 4 Asset Cashflows'!M287)</f>
        <v>0</v>
      </c>
      <c r="K807" s="47">
        <f>('Table 4 Asset Cashflows'!P287+'Table 4 Asset Cashflows'!Q287)</f>
        <v>0</v>
      </c>
      <c r="L807" s="47">
        <f>('Table 4 Asset Cashflows'!T287+'Table 4 Asset Cashflows'!U287)</f>
        <v>0</v>
      </c>
      <c r="M807" s="47">
        <f>('Table 4 Asset Cashflows'!X287+'Table 4 Asset Cashflows'!Y287)</f>
        <v>0</v>
      </c>
      <c r="N807" s="47">
        <f>('Table 4 Asset Cashflows'!AB287+'Table 4 Asset Cashflows'!AC287)</f>
        <v>0</v>
      </c>
    </row>
    <row r="808" spans="1:14" x14ac:dyDescent="0.25">
      <c r="A808" s="39">
        <v>270</v>
      </c>
      <c r="B808" s="42">
        <f>(1+_xlfn.XLOOKUP(INT(($A808-1)/12)+1,'ZC Curve'!$B$8:$B$107,'ZC Curve'!U$8:U$107,,0))^(1/12)-1</f>
        <v>0</v>
      </c>
      <c r="C808" s="42" t="e">
        <f>(1+_xlfn.XLOOKUP(INT(($A808-1)/12)+1,'ZC Curve'!$B$8:$B$107,'ZC Curve'!V$8:V$107,,0))^(1/12)-1</f>
        <v>#DIV/0!</v>
      </c>
      <c r="D808" s="42" t="e">
        <f>(1+_xlfn.XLOOKUP(INT(($A808-1)/12)+1,'ZC Curve'!$B$8:$B$107,'ZC Curve'!W$8:W$107,,0))^(1/12)-1</f>
        <v>#DIV/0!</v>
      </c>
      <c r="E808" s="43">
        <f t="shared" si="30"/>
        <v>1</v>
      </c>
      <c r="F808" s="43" t="e">
        <f t="shared" si="31"/>
        <v>#DIV/0!</v>
      </c>
      <c r="G808" s="43" t="e">
        <f t="shared" si="32"/>
        <v>#DIV/0!</v>
      </c>
      <c r="H808" s="47">
        <f>('Table 4 Asset Cashflows'!D288+'Table 4 Asset Cashflows'!E288)</f>
        <v>0</v>
      </c>
      <c r="I808" s="47">
        <f>('Table 4 Asset Cashflows'!H288+'Table 4 Asset Cashflows'!I288)</f>
        <v>0</v>
      </c>
      <c r="J808" s="47">
        <f>('Table 4 Asset Cashflows'!L288+'Table 4 Asset Cashflows'!M288)</f>
        <v>0</v>
      </c>
      <c r="K808" s="47">
        <f>('Table 4 Asset Cashflows'!P288+'Table 4 Asset Cashflows'!Q288)</f>
        <v>0</v>
      </c>
      <c r="L808" s="47">
        <f>('Table 4 Asset Cashflows'!T288+'Table 4 Asset Cashflows'!U288)</f>
        <v>0</v>
      </c>
      <c r="M808" s="47">
        <f>('Table 4 Asset Cashflows'!X288+'Table 4 Asset Cashflows'!Y288)</f>
        <v>0</v>
      </c>
      <c r="N808" s="47">
        <f>('Table 4 Asset Cashflows'!AB288+'Table 4 Asset Cashflows'!AC288)</f>
        <v>0</v>
      </c>
    </row>
    <row r="809" spans="1:14" x14ac:dyDescent="0.25">
      <c r="A809" s="39">
        <v>271</v>
      </c>
      <c r="B809" s="42">
        <f>(1+_xlfn.XLOOKUP(INT(($A809-1)/12)+1,'ZC Curve'!$B$8:$B$107,'ZC Curve'!U$8:U$107,,0))^(1/12)-1</f>
        <v>0</v>
      </c>
      <c r="C809" s="42" t="e">
        <f>(1+_xlfn.XLOOKUP(INT(($A809-1)/12)+1,'ZC Curve'!$B$8:$B$107,'ZC Curve'!V$8:V$107,,0))^(1/12)-1</f>
        <v>#DIV/0!</v>
      </c>
      <c r="D809" s="42" t="e">
        <f>(1+_xlfn.XLOOKUP(INT(($A809-1)/12)+1,'ZC Curve'!$B$8:$B$107,'ZC Curve'!W$8:W$107,,0))^(1/12)-1</f>
        <v>#DIV/0!</v>
      </c>
      <c r="E809" s="43">
        <f t="shared" si="30"/>
        <v>1</v>
      </c>
      <c r="F809" s="43" t="e">
        <f t="shared" si="31"/>
        <v>#DIV/0!</v>
      </c>
      <c r="G809" s="43" t="e">
        <f t="shared" si="32"/>
        <v>#DIV/0!</v>
      </c>
      <c r="H809" s="47">
        <f>('Table 4 Asset Cashflows'!D289+'Table 4 Asset Cashflows'!E289)</f>
        <v>0</v>
      </c>
      <c r="I809" s="47">
        <f>('Table 4 Asset Cashflows'!H289+'Table 4 Asset Cashflows'!I289)</f>
        <v>0</v>
      </c>
      <c r="J809" s="47">
        <f>('Table 4 Asset Cashflows'!L289+'Table 4 Asset Cashflows'!M289)</f>
        <v>0</v>
      </c>
      <c r="K809" s="47">
        <f>('Table 4 Asset Cashflows'!P289+'Table 4 Asset Cashflows'!Q289)</f>
        <v>0</v>
      </c>
      <c r="L809" s="47">
        <f>('Table 4 Asset Cashflows'!T289+'Table 4 Asset Cashflows'!U289)</f>
        <v>0</v>
      </c>
      <c r="M809" s="47">
        <f>('Table 4 Asset Cashflows'!X289+'Table 4 Asset Cashflows'!Y289)</f>
        <v>0</v>
      </c>
      <c r="N809" s="47">
        <f>('Table 4 Asset Cashflows'!AB289+'Table 4 Asset Cashflows'!AC289)</f>
        <v>0</v>
      </c>
    </row>
    <row r="810" spans="1:14" x14ac:dyDescent="0.25">
      <c r="A810" s="39">
        <v>272</v>
      </c>
      <c r="B810" s="42">
        <f>(1+_xlfn.XLOOKUP(INT(($A810-1)/12)+1,'ZC Curve'!$B$8:$B$107,'ZC Curve'!U$8:U$107,,0))^(1/12)-1</f>
        <v>0</v>
      </c>
      <c r="C810" s="42" t="e">
        <f>(1+_xlfn.XLOOKUP(INT(($A810-1)/12)+1,'ZC Curve'!$B$8:$B$107,'ZC Curve'!V$8:V$107,,0))^(1/12)-1</f>
        <v>#DIV/0!</v>
      </c>
      <c r="D810" s="42" t="e">
        <f>(1+_xlfn.XLOOKUP(INT(($A810-1)/12)+1,'ZC Curve'!$B$8:$B$107,'ZC Curve'!W$8:W$107,,0))^(1/12)-1</f>
        <v>#DIV/0!</v>
      </c>
      <c r="E810" s="43">
        <f t="shared" si="30"/>
        <v>1</v>
      </c>
      <c r="F810" s="43" t="e">
        <f t="shared" si="31"/>
        <v>#DIV/0!</v>
      </c>
      <c r="G810" s="43" t="e">
        <f t="shared" si="32"/>
        <v>#DIV/0!</v>
      </c>
      <c r="H810" s="47">
        <f>('Table 4 Asset Cashflows'!D290+'Table 4 Asset Cashflows'!E290)</f>
        <v>0</v>
      </c>
      <c r="I810" s="47">
        <f>('Table 4 Asset Cashflows'!H290+'Table 4 Asset Cashflows'!I290)</f>
        <v>0</v>
      </c>
      <c r="J810" s="47">
        <f>('Table 4 Asset Cashflows'!L290+'Table 4 Asset Cashflows'!M290)</f>
        <v>0</v>
      </c>
      <c r="K810" s="47">
        <f>('Table 4 Asset Cashflows'!P290+'Table 4 Asset Cashflows'!Q290)</f>
        <v>0</v>
      </c>
      <c r="L810" s="47">
        <f>('Table 4 Asset Cashflows'!T290+'Table 4 Asset Cashflows'!U290)</f>
        <v>0</v>
      </c>
      <c r="M810" s="47">
        <f>('Table 4 Asset Cashflows'!X290+'Table 4 Asset Cashflows'!Y290)</f>
        <v>0</v>
      </c>
      <c r="N810" s="47">
        <f>('Table 4 Asset Cashflows'!AB290+'Table 4 Asset Cashflows'!AC290)</f>
        <v>0</v>
      </c>
    </row>
    <row r="811" spans="1:14" x14ac:dyDescent="0.25">
      <c r="A811" s="39">
        <v>273</v>
      </c>
      <c r="B811" s="42">
        <f>(1+_xlfn.XLOOKUP(INT(($A811-1)/12)+1,'ZC Curve'!$B$8:$B$107,'ZC Curve'!U$8:U$107,,0))^(1/12)-1</f>
        <v>0</v>
      </c>
      <c r="C811" s="42" t="e">
        <f>(1+_xlfn.XLOOKUP(INT(($A811-1)/12)+1,'ZC Curve'!$B$8:$B$107,'ZC Curve'!V$8:V$107,,0))^(1/12)-1</f>
        <v>#DIV/0!</v>
      </c>
      <c r="D811" s="42" t="e">
        <f>(1+_xlfn.XLOOKUP(INT(($A811-1)/12)+1,'ZC Curve'!$B$8:$B$107,'ZC Curve'!W$8:W$107,,0))^(1/12)-1</f>
        <v>#DIV/0!</v>
      </c>
      <c r="E811" s="43">
        <f t="shared" si="30"/>
        <v>1</v>
      </c>
      <c r="F811" s="43" t="e">
        <f t="shared" si="31"/>
        <v>#DIV/0!</v>
      </c>
      <c r="G811" s="43" t="e">
        <f t="shared" si="32"/>
        <v>#DIV/0!</v>
      </c>
      <c r="H811" s="47">
        <f>('Table 4 Asset Cashflows'!D291+'Table 4 Asset Cashflows'!E291)</f>
        <v>0</v>
      </c>
      <c r="I811" s="47">
        <f>('Table 4 Asset Cashflows'!H291+'Table 4 Asset Cashflows'!I291)</f>
        <v>0</v>
      </c>
      <c r="J811" s="47">
        <f>('Table 4 Asset Cashflows'!L291+'Table 4 Asset Cashflows'!M291)</f>
        <v>0</v>
      </c>
      <c r="K811" s="47">
        <f>('Table 4 Asset Cashflows'!P291+'Table 4 Asset Cashflows'!Q291)</f>
        <v>0</v>
      </c>
      <c r="L811" s="47">
        <f>('Table 4 Asset Cashflows'!T291+'Table 4 Asset Cashflows'!U291)</f>
        <v>0</v>
      </c>
      <c r="M811" s="47">
        <f>('Table 4 Asset Cashflows'!X291+'Table 4 Asset Cashflows'!Y291)</f>
        <v>0</v>
      </c>
      <c r="N811" s="47">
        <f>('Table 4 Asset Cashflows'!AB291+'Table 4 Asset Cashflows'!AC291)</f>
        <v>0</v>
      </c>
    </row>
    <row r="812" spans="1:14" x14ac:dyDescent="0.25">
      <c r="A812" s="39">
        <v>274</v>
      </c>
      <c r="B812" s="42">
        <f>(1+_xlfn.XLOOKUP(INT(($A812-1)/12)+1,'ZC Curve'!$B$8:$B$107,'ZC Curve'!U$8:U$107,,0))^(1/12)-1</f>
        <v>0</v>
      </c>
      <c r="C812" s="42" t="e">
        <f>(1+_xlfn.XLOOKUP(INT(($A812-1)/12)+1,'ZC Curve'!$B$8:$B$107,'ZC Curve'!V$8:V$107,,0))^(1/12)-1</f>
        <v>#DIV/0!</v>
      </c>
      <c r="D812" s="42" t="e">
        <f>(1+_xlfn.XLOOKUP(INT(($A812-1)/12)+1,'ZC Curve'!$B$8:$B$107,'ZC Curve'!W$8:W$107,,0))^(1/12)-1</f>
        <v>#DIV/0!</v>
      </c>
      <c r="E812" s="43">
        <f t="shared" si="30"/>
        <v>1</v>
      </c>
      <c r="F812" s="43" t="e">
        <f t="shared" si="31"/>
        <v>#DIV/0!</v>
      </c>
      <c r="G812" s="43" t="e">
        <f t="shared" si="32"/>
        <v>#DIV/0!</v>
      </c>
      <c r="H812" s="47">
        <f>('Table 4 Asset Cashflows'!D292+'Table 4 Asset Cashflows'!E292)</f>
        <v>0</v>
      </c>
      <c r="I812" s="47">
        <f>('Table 4 Asset Cashflows'!H292+'Table 4 Asset Cashflows'!I292)</f>
        <v>0</v>
      </c>
      <c r="J812" s="47">
        <f>('Table 4 Asset Cashflows'!L292+'Table 4 Asset Cashflows'!M292)</f>
        <v>0</v>
      </c>
      <c r="K812" s="47">
        <f>('Table 4 Asset Cashflows'!P292+'Table 4 Asset Cashflows'!Q292)</f>
        <v>0</v>
      </c>
      <c r="L812" s="47">
        <f>('Table 4 Asset Cashflows'!T292+'Table 4 Asset Cashflows'!U292)</f>
        <v>0</v>
      </c>
      <c r="M812" s="47">
        <f>('Table 4 Asset Cashflows'!X292+'Table 4 Asset Cashflows'!Y292)</f>
        <v>0</v>
      </c>
      <c r="N812" s="47">
        <f>('Table 4 Asset Cashflows'!AB292+'Table 4 Asset Cashflows'!AC292)</f>
        <v>0</v>
      </c>
    </row>
    <row r="813" spans="1:14" x14ac:dyDescent="0.25">
      <c r="A813" s="39">
        <v>275</v>
      </c>
      <c r="B813" s="42">
        <f>(1+_xlfn.XLOOKUP(INT(($A813-1)/12)+1,'ZC Curve'!$B$8:$B$107,'ZC Curve'!U$8:U$107,,0))^(1/12)-1</f>
        <v>0</v>
      </c>
      <c r="C813" s="42" t="e">
        <f>(1+_xlfn.XLOOKUP(INT(($A813-1)/12)+1,'ZC Curve'!$B$8:$B$107,'ZC Curve'!V$8:V$107,,0))^(1/12)-1</f>
        <v>#DIV/0!</v>
      </c>
      <c r="D813" s="42" t="e">
        <f>(1+_xlfn.XLOOKUP(INT(($A813-1)/12)+1,'ZC Curve'!$B$8:$B$107,'ZC Curve'!W$8:W$107,,0))^(1/12)-1</f>
        <v>#DIV/0!</v>
      </c>
      <c r="E813" s="43">
        <f t="shared" si="30"/>
        <v>1</v>
      </c>
      <c r="F813" s="43" t="e">
        <f t="shared" si="31"/>
        <v>#DIV/0!</v>
      </c>
      <c r="G813" s="43" t="e">
        <f t="shared" si="32"/>
        <v>#DIV/0!</v>
      </c>
      <c r="H813" s="47">
        <f>('Table 4 Asset Cashflows'!D293+'Table 4 Asset Cashflows'!E293)</f>
        <v>0</v>
      </c>
      <c r="I813" s="47">
        <f>('Table 4 Asset Cashflows'!H293+'Table 4 Asset Cashflows'!I293)</f>
        <v>0</v>
      </c>
      <c r="J813" s="47">
        <f>('Table 4 Asset Cashflows'!L293+'Table 4 Asset Cashflows'!M293)</f>
        <v>0</v>
      </c>
      <c r="K813" s="47">
        <f>('Table 4 Asset Cashflows'!P293+'Table 4 Asset Cashflows'!Q293)</f>
        <v>0</v>
      </c>
      <c r="L813" s="47">
        <f>('Table 4 Asset Cashflows'!T293+'Table 4 Asset Cashflows'!U293)</f>
        <v>0</v>
      </c>
      <c r="M813" s="47">
        <f>('Table 4 Asset Cashflows'!X293+'Table 4 Asset Cashflows'!Y293)</f>
        <v>0</v>
      </c>
      <c r="N813" s="47">
        <f>('Table 4 Asset Cashflows'!AB293+'Table 4 Asset Cashflows'!AC293)</f>
        <v>0</v>
      </c>
    </row>
    <row r="814" spans="1:14" x14ac:dyDescent="0.25">
      <c r="A814" s="39">
        <v>276</v>
      </c>
      <c r="B814" s="42">
        <f>(1+_xlfn.XLOOKUP(INT(($A814-1)/12)+1,'ZC Curve'!$B$8:$B$107,'ZC Curve'!U$8:U$107,,0))^(1/12)-1</f>
        <v>0</v>
      </c>
      <c r="C814" s="42" t="e">
        <f>(1+_xlfn.XLOOKUP(INT(($A814-1)/12)+1,'ZC Curve'!$B$8:$B$107,'ZC Curve'!V$8:V$107,,0))^(1/12)-1</f>
        <v>#DIV/0!</v>
      </c>
      <c r="D814" s="42" t="e">
        <f>(1+_xlfn.XLOOKUP(INT(($A814-1)/12)+1,'ZC Curve'!$B$8:$B$107,'ZC Curve'!W$8:W$107,,0))^(1/12)-1</f>
        <v>#DIV/0!</v>
      </c>
      <c r="E814" s="43">
        <f t="shared" si="30"/>
        <v>1</v>
      </c>
      <c r="F814" s="43" t="e">
        <f t="shared" si="31"/>
        <v>#DIV/0!</v>
      </c>
      <c r="G814" s="43" t="e">
        <f t="shared" si="32"/>
        <v>#DIV/0!</v>
      </c>
      <c r="H814" s="47">
        <f>('Table 4 Asset Cashflows'!D294+'Table 4 Asset Cashflows'!E294)</f>
        <v>0</v>
      </c>
      <c r="I814" s="47">
        <f>('Table 4 Asset Cashflows'!H294+'Table 4 Asset Cashflows'!I294)</f>
        <v>0</v>
      </c>
      <c r="J814" s="47">
        <f>('Table 4 Asset Cashflows'!L294+'Table 4 Asset Cashflows'!M294)</f>
        <v>0</v>
      </c>
      <c r="K814" s="47">
        <f>('Table 4 Asset Cashflows'!P294+'Table 4 Asset Cashflows'!Q294)</f>
        <v>0</v>
      </c>
      <c r="L814" s="47">
        <f>('Table 4 Asset Cashflows'!T294+'Table 4 Asset Cashflows'!U294)</f>
        <v>0</v>
      </c>
      <c r="M814" s="47">
        <f>('Table 4 Asset Cashflows'!X294+'Table 4 Asset Cashflows'!Y294)</f>
        <v>0</v>
      </c>
      <c r="N814" s="47">
        <f>('Table 4 Asset Cashflows'!AB294+'Table 4 Asset Cashflows'!AC294)</f>
        <v>0</v>
      </c>
    </row>
    <row r="815" spans="1:14" x14ac:dyDescent="0.25">
      <c r="A815" s="39">
        <v>277</v>
      </c>
      <c r="B815" s="42">
        <f>(1+_xlfn.XLOOKUP(INT(($A815-1)/12)+1,'ZC Curve'!$B$8:$B$107,'ZC Curve'!U$8:U$107,,0))^(1/12)-1</f>
        <v>0</v>
      </c>
      <c r="C815" s="42" t="e">
        <f>(1+_xlfn.XLOOKUP(INT(($A815-1)/12)+1,'ZC Curve'!$B$8:$B$107,'ZC Curve'!V$8:V$107,,0))^(1/12)-1</f>
        <v>#DIV/0!</v>
      </c>
      <c r="D815" s="42" t="e">
        <f>(1+_xlfn.XLOOKUP(INT(($A815-1)/12)+1,'ZC Curve'!$B$8:$B$107,'ZC Curve'!W$8:W$107,,0))^(1/12)-1</f>
        <v>#DIV/0!</v>
      </c>
      <c r="E815" s="43">
        <f t="shared" si="30"/>
        <v>1</v>
      </c>
      <c r="F815" s="43" t="e">
        <f t="shared" si="31"/>
        <v>#DIV/0!</v>
      </c>
      <c r="G815" s="43" t="e">
        <f t="shared" si="32"/>
        <v>#DIV/0!</v>
      </c>
      <c r="H815" s="47">
        <f>('Table 4 Asset Cashflows'!D295+'Table 4 Asset Cashflows'!E295)</f>
        <v>0</v>
      </c>
      <c r="I815" s="47">
        <f>('Table 4 Asset Cashflows'!H295+'Table 4 Asset Cashflows'!I295)</f>
        <v>0</v>
      </c>
      <c r="J815" s="47">
        <f>('Table 4 Asset Cashflows'!L295+'Table 4 Asset Cashflows'!M295)</f>
        <v>0</v>
      </c>
      <c r="K815" s="47">
        <f>('Table 4 Asset Cashflows'!P295+'Table 4 Asset Cashflows'!Q295)</f>
        <v>0</v>
      </c>
      <c r="L815" s="47">
        <f>('Table 4 Asset Cashflows'!T295+'Table 4 Asset Cashflows'!U295)</f>
        <v>0</v>
      </c>
      <c r="M815" s="47">
        <f>('Table 4 Asset Cashflows'!X295+'Table 4 Asset Cashflows'!Y295)</f>
        <v>0</v>
      </c>
      <c r="N815" s="47">
        <f>('Table 4 Asset Cashflows'!AB295+'Table 4 Asset Cashflows'!AC295)</f>
        <v>0</v>
      </c>
    </row>
    <row r="816" spans="1:14" x14ac:dyDescent="0.25">
      <c r="A816" s="39">
        <v>278</v>
      </c>
      <c r="B816" s="42">
        <f>(1+_xlfn.XLOOKUP(INT(($A816-1)/12)+1,'ZC Curve'!$B$8:$B$107,'ZC Curve'!U$8:U$107,,0))^(1/12)-1</f>
        <v>0</v>
      </c>
      <c r="C816" s="42" t="e">
        <f>(1+_xlfn.XLOOKUP(INT(($A816-1)/12)+1,'ZC Curve'!$B$8:$B$107,'ZC Curve'!V$8:V$107,,0))^(1/12)-1</f>
        <v>#DIV/0!</v>
      </c>
      <c r="D816" s="42" t="e">
        <f>(1+_xlfn.XLOOKUP(INT(($A816-1)/12)+1,'ZC Curve'!$B$8:$B$107,'ZC Curve'!W$8:W$107,,0))^(1/12)-1</f>
        <v>#DIV/0!</v>
      </c>
      <c r="E816" s="43">
        <f t="shared" si="30"/>
        <v>1</v>
      </c>
      <c r="F816" s="43" t="e">
        <f t="shared" si="31"/>
        <v>#DIV/0!</v>
      </c>
      <c r="G816" s="43" t="e">
        <f t="shared" si="32"/>
        <v>#DIV/0!</v>
      </c>
      <c r="H816" s="47">
        <f>('Table 4 Asset Cashflows'!D296+'Table 4 Asset Cashflows'!E296)</f>
        <v>0</v>
      </c>
      <c r="I816" s="47">
        <f>('Table 4 Asset Cashflows'!H296+'Table 4 Asset Cashflows'!I296)</f>
        <v>0</v>
      </c>
      <c r="J816" s="47">
        <f>('Table 4 Asset Cashflows'!L296+'Table 4 Asset Cashflows'!M296)</f>
        <v>0</v>
      </c>
      <c r="K816" s="47">
        <f>('Table 4 Asset Cashflows'!P296+'Table 4 Asset Cashflows'!Q296)</f>
        <v>0</v>
      </c>
      <c r="L816" s="47">
        <f>('Table 4 Asset Cashflows'!T296+'Table 4 Asset Cashflows'!U296)</f>
        <v>0</v>
      </c>
      <c r="M816" s="47">
        <f>('Table 4 Asset Cashflows'!X296+'Table 4 Asset Cashflows'!Y296)</f>
        <v>0</v>
      </c>
      <c r="N816" s="47">
        <f>('Table 4 Asset Cashflows'!AB296+'Table 4 Asset Cashflows'!AC296)</f>
        <v>0</v>
      </c>
    </row>
    <row r="817" spans="1:14" x14ac:dyDescent="0.25">
      <c r="A817" s="39">
        <v>279</v>
      </c>
      <c r="B817" s="42">
        <f>(1+_xlfn.XLOOKUP(INT(($A817-1)/12)+1,'ZC Curve'!$B$8:$B$107,'ZC Curve'!U$8:U$107,,0))^(1/12)-1</f>
        <v>0</v>
      </c>
      <c r="C817" s="42" t="e">
        <f>(1+_xlfn.XLOOKUP(INT(($A817-1)/12)+1,'ZC Curve'!$B$8:$B$107,'ZC Curve'!V$8:V$107,,0))^(1/12)-1</f>
        <v>#DIV/0!</v>
      </c>
      <c r="D817" s="42" t="e">
        <f>(1+_xlfn.XLOOKUP(INT(($A817-1)/12)+1,'ZC Curve'!$B$8:$B$107,'ZC Curve'!W$8:W$107,,0))^(1/12)-1</f>
        <v>#DIV/0!</v>
      </c>
      <c r="E817" s="43">
        <f t="shared" si="30"/>
        <v>1</v>
      </c>
      <c r="F817" s="43" t="e">
        <f t="shared" si="31"/>
        <v>#DIV/0!</v>
      </c>
      <c r="G817" s="43" t="e">
        <f t="shared" si="32"/>
        <v>#DIV/0!</v>
      </c>
      <c r="H817" s="47">
        <f>('Table 4 Asset Cashflows'!D297+'Table 4 Asset Cashflows'!E297)</f>
        <v>0</v>
      </c>
      <c r="I817" s="47">
        <f>('Table 4 Asset Cashflows'!H297+'Table 4 Asset Cashflows'!I297)</f>
        <v>0</v>
      </c>
      <c r="J817" s="47">
        <f>('Table 4 Asset Cashflows'!L297+'Table 4 Asset Cashflows'!M297)</f>
        <v>0</v>
      </c>
      <c r="K817" s="47">
        <f>('Table 4 Asset Cashflows'!P297+'Table 4 Asset Cashflows'!Q297)</f>
        <v>0</v>
      </c>
      <c r="L817" s="47">
        <f>('Table 4 Asset Cashflows'!T297+'Table 4 Asset Cashflows'!U297)</f>
        <v>0</v>
      </c>
      <c r="M817" s="47">
        <f>('Table 4 Asset Cashflows'!X297+'Table 4 Asset Cashflows'!Y297)</f>
        <v>0</v>
      </c>
      <c r="N817" s="47">
        <f>('Table 4 Asset Cashflows'!AB297+'Table 4 Asset Cashflows'!AC297)</f>
        <v>0</v>
      </c>
    </row>
    <row r="818" spans="1:14" x14ac:dyDescent="0.25">
      <c r="A818" s="39">
        <v>280</v>
      </c>
      <c r="B818" s="42">
        <f>(1+_xlfn.XLOOKUP(INT(($A818-1)/12)+1,'ZC Curve'!$B$8:$B$107,'ZC Curve'!U$8:U$107,,0))^(1/12)-1</f>
        <v>0</v>
      </c>
      <c r="C818" s="42" t="e">
        <f>(1+_xlfn.XLOOKUP(INT(($A818-1)/12)+1,'ZC Curve'!$B$8:$B$107,'ZC Curve'!V$8:V$107,,0))^(1/12)-1</f>
        <v>#DIV/0!</v>
      </c>
      <c r="D818" s="42" t="e">
        <f>(1+_xlfn.XLOOKUP(INT(($A818-1)/12)+1,'ZC Curve'!$B$8:$B$107,'ZC Curve'!W$8:W$107,,0))^(1/12)-1</f>
        <v>#DIV/0!</v>
      </c>
      <c r="E818" s="43">
        <f t="shared" si="30"/>
        <v>1</v>
      </c>
      <c r="F818" s="43" t="e">
        <f t="shared" si="31"/>
        <v>#DIV/0!</v>
      </c>
      <c r="G818" s="43" t="e">
        <f t="shared" si="32"/>
        <v>#DIV/0!</v>
      </c>
      <c r="H818" s="47">
        <f>('Table 4 Asset Cashflows'!D298+'Table 4 Asset Cashflows'!E298)</f>
        <v>0</v>
      </c>
      <c r="I818" s="47">
        <f>('Table 4 Asset Cashflows'!H298+'Table 4 Asset Cashflows'!I298)</f>
        <v>0</v>
      </c>
      <c r="J818" s="47">
        <f>('Table 4 Asset Cashflows'!L298+'Table 4 Asset Cashflows'!M298)</f>
        <v>0</v>
      </c>
      <c r="K818" s="47">
        <f>('Table 4 Asset Cashflows'!P298+'Table 4 Asset Cashflows'!Q298)</f>
        <v>0</v>
      </c>
      <c r="L818" s="47">
        <f>('Table 4 Asset Cashflows'!T298+'Table 4 Asset Cashflows'!U298)</f>
        <v>0</v>
      </c>
      <c r="M818" s="47">
        <f>('Table 4 Asset Cashflows'!X298+'Table 4 Asset Cashflows'!Y298)</f>
        <v>0</v>
      </c>
      <c r="N818" s="47">
        <f>('Table 4 Asset Cashflows'!AB298+'Table 4 Asset Cashflows'!AC298)</f>
        <v>0</v>
      </c>
    </row>
    <row r="819" spans="1:14" x14ac:dyDescent="0.25">
      <c r="A819" s="39">
        <v>281</v>
      </c>
      <c r="B819" s="42">
        <f>(1+_xlfn.XLOOKUP(INT(($A819-1)/12)+1,'ZC Curve'!$B$8:$B$107,'ZC Curve'!U$8:U$107,,0))^(1/12)-1</f>
        <v>0</v>
      </c>
      <c r="C819" s="42" t="e">
        <f>(1+_xlfn.XLOOKUP(INT(($A819-1)/12)+1,'ZC Curve'!$B$8:$B$107,'ZC Curve'!V$8:V$107,,0))^(1/12)-1</f>
        <v>#DIV/0!</v>
      </c>
      <c r="D819" s="42" t="e">
        <f>(1+_xlfn.XLOOKUP(INT(($A819-1)/12)+1,'ZC Curve'!$B$8:$B$107,'ZC Curve'!W$8:W$107,,0))^(1/12)-1</f>
        <v>#DIV/0!</v>
      </c>
      <c r="E819" s="43">
        <f t="shared" si="30"/>
        <v>1</v>
      </c>
      <c r="F819" s="43" t="e">
        <f t="shared" si="31"/>
        <v>#DIV/0!</v>
      </c>
      <c r="G819" s="43" t="e">
        <f t="shared" si="32"/>
        <v>#DIV/0!</v>
      </c>
      <c r="H819" s="47">
        <f>('Table 4 Asset Cashflows'!D299+'Table 4 Asset Cashflows'!E299)</f>
        <v>0</v>
      </c>
      <c r="I819" s="47">
        <f>('Table 4 Asset Cashflows'!H299+'Table 4 Asset Cashflows'!I299)</f>
        <v>0</v>
      </c>
      <c r="J819" s="47">
        <f>('Table 4 Asset Cashflows'!L299+'Table 4 Asset Cashflows'!M299)</f>
        <v>0</v>
      </c>
      <c r="K819" s="47">
        <f>('Table 4 Asset Cashflows'!P299+'Table 4 Asset Cashflows'!Q299)</f>
        <v>0</v>
      </c>
      <c r="L819" s="47">
        <f>('Table 4 Asset Cashflows'!T299+'Table 4 Asset Cashflows'!U299)</f>
        <v>0</v>
      </c>
      <c r="M819" s="47">
        <f>('Table 4 Asset Cashflows'!X299+'Table 4 Asset Cashflows'!Y299)</f>
        <v>0</v>
      </c>
      <c r="N819" s="47">
        <f>('Table 4 Asset Cashflows'!AB299+'Table 4 Asset Cashflows'!AC299)</f>
        <v>0</v>
      </c>
    </row>
    <row r="820" spans="1:14" x14ac:dyDescent="0.25">
      <c r="A820" s="39">
        <v>282</v>
      </c>
      <c r="B820" s="42">
        <f>(1+_xlfn.XLOOKUP(INT(($A820-1)/12)+1,'ZC Curve'!$B$8:$B$107,'ZC Curve'!U$8:U$107,,0))^(1/12)-1</f>
        <v>0</v>
      </c>
      <c r="C820" s="42" t="e">
        <f>(1+_xlfn.XLOOKUP(INT(($A820-1)/12)+1,'ZC Curve'!$B$8:$B$107,'ZC Curve'!V$8:V$107,,0))^(1/12)-1</f>
        <v>#DIV/0!</v>
      </c>
      <c r="D820" s="42" t="e">
        <f>(1+_xlfn.XLOOKUP(INT(($A820-1)/12)+1,'ZC Curve'!$B$8:$B$107,'ZC Curve'!W$8:W$107,,0))^(1/12)-1</f>
        <v>#DIV/0!</v>
      </c>
      <c r="E820" s="43">
        <f t="shared" si="30"/>
        <v>1</v>
      </c>
      <c r="F820" s="43" t="e">
        <f t="shared" si="31"/>
        <v>#DIV/0!</v>
      </c>
      <c r="G820" s="43" t="e">
        <f t="shared" si="32"/>
        <v>#DIV/0!</v>
      </c>
      <c r="H820" s="47">
        <f>('Table 4 Asset Cashflows'!D300+'Table 4 Asset Cashflows'!E300)</f>
        <v>0</v>
      </c>
      <c r="I820" s="47">
        <f>('Table 4 Asset Cashflows'!H300+'Table 4 Asset Cashflows'!I300)</f>
        <v>0</v>
      </c>
      <c r="J820" s="47">
        <f>('Table 4 Asset Cashflows'!L300+'Table 4 Asset Cashflows'!M300)</f>
        <v>0</v>
      </c>
      <c r="K820" s="47">
        <f>('Table 4 Asset Cashflows'!P300+'Table 4 Asset Cashflows'!Q300)</f>
        <v>0</v>
      </c>
      <c r="L820" s="47">
        <f>('Table 4 Asset Cashflows'!T300+'Table 4 Asset Cashflows'!U300)</f>
        <v>0</v>
      </c>
      <c r="M820" s="47">
        <f>('Table 4 Asset Cashflows'!X300+'Table 4 Asset Cashflows'!Y300)</f>
        <v>0</v>
      </c>
      <c r="N820" s="47">
        <f>('Table 4 Asset Cashflows'!AB300+'Table 4 Asset Cashflows'!AC300)</f>
        <v>0</v>
      </c>
    </row>
    <row r="821" spans="1:14" x14ac:dyDescent="0.25">
      <c r="A821" s="39">
        <v>283</v>
      </c>
      <c r="B821" s="42">
        <f>(1+_xlfn.XLOOKUP(INT(($A821-1)/12)+1,'ZC Curve'!$B$8:$B$107,'ZC Curve'!U$8:U$107,,0))^(1/12)-1</f>
        <v>0</v>
      </c>
      <c r="C821" s="42" t="e">
        <f>(1+_xlfn.XLOOKUP(INT(($A821-1)/12)+1,'ZC Curve'!$B$8:$B$107,'ZC Curve'!V$8:V$107,,0))^(1/12)-1</f>
        <v>#DIV/0!</v>
      </c>
      <c r="D821" s="42" t="e">
        <f>(1+_xlfn.XLOOKUP(INT(($A821-1)/12)+1,'ZC Curve'!$B$8:$B$107,'ZC Curve'!W$8:W$107,,0))^(1/12)-1</f>
        <v>#DIV/0!</v>
      </c>
      <c r="E821" s="43">
        <f t="shared" si="30"/>
        <v>1</v>
      </c>
      <c r="F821" s="43" t="e">
        <f t="shared" si="31"/>
        <v>#DIV/0!</v>
      </c>
      <c r="G821" s="43" t="e">
        <f t="shared" si="32"/>
        <v>#DIV/0!</v>
      </c>
      <c r="H821" s="47">
        <f>('Table 4 Asset Cashflows'!D301+'Table 4 Asset Cashflows'!E301)</f>
        <v>0</v>
      </c>
      <c r="I821" s="47">
        <f>('Table 4 Asset Cashflows'!H301+'Table 4 Asset Cashflows'!I301)</f>
        <v>0</v>
      </c>
      <c r="J821" s="47">
        <f>('Table 4 Asset Cashflows'!L301+'Table 4 Asset Cashflows'!M301)</f>
        <v>0</v>
      </c>
      <c r="K821" s="47">
        <f>('Table 4 Asset Cashflows'!P301+'Table 4 Asset Cashflows'!Q301)</f>
        <v>0</v>
      </c>
      <c r="L821" s="47">
        <f>('Table 4 Asset Cashflows'!T301+'Table 4 Asset Cashflows'!U301)</f>
        <v>0</v>
      </c>
      <c r="M821" s="47">
        <f>('Table 4 Asset Cashflows'!X301+'Table 4 Asset Cashflows'!Y301)</f>
        <v>0</v>
      </c>
      <c r="N821" s="47">
        <f>('Table 4 Asset Cashflows'!AB301+'Table 4 Asset Cashflows'!AC301)</f>
        <v>0</v>
      </c>
    </row>
    <row r="822" spans="1:14" x14ac:dyDescent="0.25">
      <c r="A822" s="39">
        <v>284</v>
      </c>
      <c r="B822" s="42">
        <f>(1+_xlfn.XLOOKUP(INT(($A822-1)/12)+1,'ZC Curve'!$B$8:$B$107,'ZC Curve'!U$8:U$107,,0))^(1/12)-1</f>
        <v>0</v>
      </c>
      <c r="C822" s="42" t="e">
        <f>(1+_xlfn.XLOOKUP(INT(($A822-1)/12)+1,'ZC Curve'!$B$8:$B$107,'ZC Curve'!V$8:V$107,,0))^(1/12)-1</f>
        <v>#DIV/0!</v>
      </c>
      <c r="D822" s="42" t="e">
        <f>(1+_xlfn.XLOOKUP(INT(($A822-1)/12)+1,'ZC Curve'!$B$8:$B$107,'ZC Curve'!W$8:W$107,,0))^(1/12)-1</f>
        <v>#DIV/0!</v>
      </c>
      <c r="E822" s="43">
        <f t="shared" si="30"/>
        <v>1</v>
      </c>
      <c r="F822" s="43" t="e">
        <f t="shared" si="31"/>
        <v>#DIV/0!</v>
      </c>
      <c r="G822" s="43" t="e">
        <f t="shared" si="32"/>
        <v>#DIV/0!</v>
      </c>
      <c r="H822" s="47">
        <f>('Table 4 Asset Cashflows'!D302+'Table 4 Asset Cashflows'!E302)</f>
        <v>0</v>
      </c>
      <c r="I822" s="47">
        <f>('Table 4 Asset Cashflows'!H302+'Table 4 Asset Cashflows'!I302)</f>
        <v>0</v>
      </c>
      <c r="J822" s="47">
        <f>('Table 4 Asset Cashflows'!L302+'Table 4 Asset Cashflows'!M302)</f>
        <v>0</v>
      </c>
      <c r="K822" s="47">
        <f>('Table 4 Asset Cashflows'!P302+'Table 4 Asset Cashflows'!Q302)</f>
        <v>0</v>
      </c>
      <c r="L822" s="47">
        <f>('Table 4 Asset Cashflows'!T302+'Table 4 Asset Cashflows'!U302)</f>
        <v>0</v>
      </c>
      <c r="M822" s="47">
        <f>('Table 4 Asset Cashflows'!X302+'Table 4 Asset Cashflows'!Y302)</f>
        <v>0</v>
      </c>
      <c r="N822" s="47">
        <f>('Table 4 Asset Cashflows'!AB302+'Table 4 Asset Cashflows'!AC302)</f>
        <v>0</v>
      </c>
    </row>
    <row r="823" spans="1:14" x14ac:dyDescent="0.25">
      <c r="A823" s="39">
        <v>285</v>
      </c>
      <c r="B823" s="42">
        <f>(1+_xlfn.XLOOKUP(INT(($A823-1)/12)+1,'ZC Curve'!$B$8:$B$107,'ZC Curve'!U$8:U$107,,0))^(1/12)-1</f>
        <v>0</v>
      </c>
      <c r="C823" s="42" t="e">
        <f>(1+_xlfn.XLOOKUP(INT(($A823-1)/12)+1,'ZC Curve'!$B$8:$B$107,'ZC Curve'!V$8:V$107,,0))^(1/12)-1</f>
        <v>#DIV/0!</v>
      </c>
      <c r="D823" s="42" t="e">
        <f>(1+_xlfn.XLOOKUP(INT(($A823-1)/12)+1,'ZC Curve'!$B$8:$B$107,'ZC Curve'!W$8:W$107,,0))^(1/12)-1</f>
        <v>#DIV/0!</v>
      </c>
      <c r="E823" s="43">
        <f t="shared" si="30"/>
        <v>1</v>
      </c>
      <c r="F823" s="43" t="e">
        <f t="shared" si="31"/>
        <v>#DIV/0!</v>
      </c>
      <c r="G823" s="43" t="e">
        <f t="shared" si="32"/>
        <v>#DIV/0!</v>
      </c>
      <c r="H823" s="47">
        <f>('Table 4 Asset Cashflows'!D303+'Table 4 Asset Cashflows'!E303)</f>
        <v>0</v>
      </c>
      <c r="I823" s="47">
        <f>('Table 4 Asset Cashflows'!H303+'Table 4 Asset Cashflows'!I303)</f>
        <v>0</v>
      </c>
      <c r="J823" s="47">
        <f>('Table 4 Asset Cashflows'!L303+'Table 4 Asset Cashflows'!M303)</f>
        <v>0</v>
      </c>
      <c r="K823" s="47">
        <f>('Table 4 Asset Cashflows'!P303+'Table 4 Asset Cashflows'!Q303)</f>
        <v>0</v>
      </c>
      <c r="L823" s="47">
        <f>('Table 4 Asset Cashflows'!T303+'Table 4 Asset Cashflows'!U303)</f>
        <v>0</v>
      </c>
      <c r="M823" s="47">
        <f>('Table 4 Asset Cashflows'!X303+'Table 4 Asset Cashflows'!Y303)</f>
        <v>0</v>
      </c>
      <c r="N823" s="47">
        <f>('Table 4 Asset Cashflows'!AB303+'Table 4 Asset Cashflows'!AC303)</f>
        <v>0</v>
      </c>
    </row>
    <row r="824" spans="1:14" x14ac:dyDescent="0.25">
      <c r="A824" s="39">
        <v>286</v>
      </c>
      <c r="B824" s="42">
        <f>(1+_xlfn.XLOOKUP(INT(($A824-1)/12)+1,'ZC Curve'!$B$8:$B$107,'ZC Curve'!U$8:U$107,,0))^(1/12)-1</f>
        <v>0</v>
      </c>
      <c r="C824" s="42" t="e">
        <f>(1+_xlfn.XLOOKUP(INT(($A824-1)/12)+1,'ZC Curve'!$B$8:$B$107,'ZC Curve'!V$8:V$107,,0))^(1/12)-1</f>
        <v>#DIV/0!</v>
      </c>
      <c r="D824" s="42" t="e">
        <f>(1+_xlfn.XLOOKUP(INT(($A824-1)/12)+1,'ZC Curve'!$B$8:$B$107,'ZC Curve'!W$8:W$107,,0))^(1/12)-1</f>
        <v>#DIV/0!</v>
      </c>
      <c r="E824" s="43">
        <f t="shared" si="30"/>
        <v>1</v>
      </c>
      <c r="F824" s="43" t="e">
        <f t="shared" si="31"/>
        <v>#DIV/0!</v>
      </c>
      <c r="G824" s="43" t="e">
        <f t="shared" si="32"/>
        <v>#DIV/0!</v>
      </c>
      <c r="H824" s="47">
        <f>('Table 4 Asset Cashflows'!D304+'Table 4 Asset Cashflows'!E304)</f>
        <v>0</v>
      </c>
      <c r="I824" s="47">
        <f>('Table 4 Asset Cashflows'!H304+'Table 4 Asset Cashflows'!I304)</f>
        <v>0</v>
      </c>
      <c r="J824" s="47">
        <f>('Table 4 Asset Cashflows'!L304+'Table 4 Asset Cashflows'!M304)</f>
        <v>0</v>
      </c>
      <c r="K824" s="47">
        <f>('Table 4 Asset Cashflows'!P304+'Table 4 Asset Cashflows'!Q304)</f>
        <v>0</v>
      </c>
      <c r="L824" s="47">
        <f>('Table 4 Asset Cashflows'!T304+'Table 4 Asset Cashflows'!U304)</f>
        <v>0</v>
      </c>
      <c r="M824" s="47">
        <f>('Table 4 Asset Cashflows'!X304+'Table 4 Asset Cashflows'!Y304)</f>
        <v>0</v>
      </c>
      <c r="N824" s="47">
        <f>('Table 4 Asset Cashflows'!AB304+'Table 4 Asset Cashflows'!AC304)</f>
        <v>0</v>
      </c>
    </row>
    <row r="825" spans="1:14" x14ac:dyDescent="0.25">
      <c r="A825" s="39">
        <v>287</v>
      </c>
      <c r="B825" s="42">
        <f>(1+_xlfn.XLOOKUP(INT(($A825-1)/12)+1,'ZC Curve'!$B$8:$B$107,'ZC Curve'!U$8:U$107,,0))^(1/12)-1</f>
        <v>0</v>
      </c>
      <c r="C825" s="42" t="e">
        <f>(1+_xlfn.XLOOKUP(INT(($A825-1)/12)+1,'ZC Curve'!$B$8:$B$107,'ZC Curve'!V$8:V$107,,0))^(1/12)-1</f>
        <v>#DIV/0!</v>
      </c>
      <c r="D825" s="42" t="e">
        <f>(1+_xlfn.XLOOKUP(INT(($A825-1)/12)+1,'ZC Curve'!$B$8:$B$107,'ZC Curve'!W$8:W$107,,0))^(1/12)-1</f>
        <v>#DIV/0!</v>
      </c>
      <c r="E825" s="43">
        <f t="shared" si="30"/>
        <v>1</v>
      </c>
      <c r="F825" s="43" t="e">
        <f t="shared" si="31"/>
        <v>#DIV/0!</v>
      </c>
      <c r="G825" s="43" t="e">
        <f t="shared" si="32"/>
        <v>#DIV/0!</v>
      </c>
      <c r="H825" s="47">
        <f>('Table 4 Asset Cashflows'!D305+'Table 4 Asset Cashflows'!E305)</f>
        <v>0</v>
      </c>
      <c r="I825" s="47">
        <f>('Table 4 Asset Cashflows'!H305+'Table 4 Asset Cashflows'!I305)</f>
        <v>0</v>
      </c>
      <c r="J825" s="47">
        <f>('Table 4 Asset Cashflows'!L305+'Table 4 Asset Cashflows'!M305)</f>
        <v>0</v>
      </c>
      <c r="K825" s="47">
        <f>('Table 4 Asset Cashflows'!P305+'Table 4 Asset Cashflows'!Q305)</f>
        <v>0</v>
      </c>
      <c r="L825" s="47">
        <f>('Table 4 Asset Cashflows'!T305+'Table 4 Asset Cashflows'!U305)</f>
        <v>0</v>
      </c>
      <c r="M825" s="47">
        <f>('Table 4 Asset Cashflows'!X305+'Table 4 Asset Cashflows'!Y305)</f>
        <v>0</v>
      </c>
      <c r="N825" s="47">
        <f>('Table 4 Asset Cashflows'!AB305+'Table 4 Asset Cashflows'!AC305)</f>
        <v>0</v>
      </c>
    </row>
    <row r="826" spans="1:14" x14ac:dyDescent="0.25">
      <c r="A826" s="39">
        <v>288</v>
      </c>
      <c r="B826" s="42">
        <f>(1+_xlfn.XLOOKUP(INT(($A826-1)/12)+1,'ZC Curve'!$B$8:$B$107,'ZC Curve'!U$8:U$107,,0))^(1/12)-1</f>
        <v>0</v>
      </c>
      <c r="C826" s="42" t="e">
        <f>(1+_xlfn.XLOOKUP(INT(($A826-1)/12)+1,'ZC Curve'!$B$8:$B$107,'ZC Curve'!V$8:V$107,,0))^(1/12)-1</f>
        <v>#DIV/0!</v>
      </c>
      <c r="D826" s="42" t="e">
        <f>(1+_xlfn.XLOOKUP(INT(($A826-1)/12)+1,'ZC Curve'!$B$8:$B$107,'ZC Curve'!W$8:W$107,,0))^(1/12)-1</f>
        <v>#DIV/0!</v>
      </c>
      <c r="E826" s="43">
        <f t="shared" si="30"/>
        <v>1</v>
      </c>
      <c r="F826" s="43" t="e">
        <f t="shared" si="31"/>
        <v>#DIV/0!</v>
      </c>
      <c r="G826" s="43" t="e">
        <f t="shared" si="32"/>
        <v>#DIV/0!</v>
      </c>
      <c r="H826" s="47">
        <f>('Table 4 Asset Cashflows'!D306+'Table 4 Asset Cashflows'!E306)</f>
        <v>0</v>
      </c>
      <c r="I826" s="47">
        <f>('Table 4 Asset Cashflows'!H306+'Table 4 Asset Cashflows'!I306)</f>
        <v>0</v>
      </c>
      <c r="J826" s="47">
        <f>('Table 4 Asset Cashflows'!L306+'Table 4 Asset Cashflows'!M306)</f>
        <v>0</v>
      </c>
      <c r="K826" s="47">
        <f>('Table 4 Asset Cashflows'!P306+'Table 4 Asset Cashflows'!Q306)</f>
        <v>0</v>
      </c>
      <c r="L826" s="47">
        <f>('Table 4 Asset Cashflows'!T306+'Table 4 Asset Cashflows'!U306)</f>
        <v>0</v>
      </c>
      <c r="M826" s="47">
        <f>('Table 4 Asset Cashflows'!X306+'Table 4 Asset Cashflows'!Y306)</f>
        <v>0</v>
      </c>
      <c r="N826" s="47">
        <f>('Table 4 Asset Cashflows'!AB306+'Table 4 Asset Cashflows'!AC306)</f>
        <v>0</v>
      </c>
    </row>
    <row r="827" spans="1:14" x14ac:dyDescent="0.25">
      <c r="A827" s="39">
        <v>289</v>
      </c>
      <c r="B827" s="42">
        <f>(1+_xlfn.XLOOKUP(INT(($A827-1)/12)+1,'ZC Curve'!$B$8:$B$107,'ZC Curve'!U$8:U$107,,0))^(1/12)-1</f>
        <v>0</v>
      </c>
      <c r="C827" s="42" t="e">
        <f>(1+_xlfn.XLOOKUP(INT(($A827-1)/12)+1,'ZC Curve'!$B$8:$B$107,'ZC Curve'!V$8:V$107,,0))^(1/12)-1</f>
        <v>#DIV/0!</v>
      </c>
      <c r="D827" s="42" t="e">
        <f>(1+_xlfn.XLOOKUP(INT(($A827-1)/12)+1,'ZC Curve'!$B$8:$B$107,'ZC Curve'!W$8:W$107,,0))^(1/12)-1</f>
        <v>#DIV/0!</v>
      </c>
      <c r="E827" s="43">
        <f t="shared" si="30"/>
        <v>1</v>
      </c>
      <c r="F827" s="43" t="e">
        <f t="shared" si="31"/>
        <v>#DIV/0!</v>
      </c>
      <c r="G827" s="43" t="e">
        <f t="shared" si="32"/>
        <v>#DIV/0!</v>
      </c>
      <c r="H827" s="47">
        <f>('Table 4 Asset Cashflows'!D307+'Table 4 Asset Cashflows'!E307)</f>
        <v>0</v>
      </c>
      <c r="I827" s="47">
        <f>('Table 4 Asset Cashflows'!H307+'Table 4 Asset Cashflows'!I307)</f>
        <v>0</v>
      </c>
      <c r="J827" s="47">
        <f>('Table 4 Asset Cashflows'!L307+'Table 4 Asset Cashflows'!M307)</f>
        <v>0</v>
      </c>
      <c r="K827" s="47">
        <f>('Table 4 Asset Cashflows'!P307+'Table 4 Asset Cashflows'!Q307)</f>
        <v>0</v>
      </c>
      <c r="L827" s="47">
        <f>('Table 4 Asset Cashflows'!T307+'Table 4 Asset Cashflows'!U307)</f>
        <v>0</v>
      </c>
      <c r="M827" s="47">
        <f>('Table 4 Asset Cashflows'!X307+'Table 4 Asset Cashflows'!Y307)</f>
        <v>0</v>
      </c>
      <c r="N827" s="47">
        <f>('Table 4 Asset Cashflows'!AB307+'Table 4 Asset Cashflows'!AC307)</f>
        <v>0</v>
      </c>
    </row>
    <row r="828" spans="1:14" x14ac:dyDescent="0.25">
      <c r="A828" s="39">
        <v>290</v>
      </c>
      <c r="B828" s="42">
        <f>(1+_xlfn.XLOOKUP(INT(($A828-1)/12)+1,'ZC Curve'!$B$8:$B$107,'ZC Curve'!U$8:U$107,,0))^(1/12)-1</f>
        <v>0</v>
      </c>
      <c r="C828" s="42" t="e">
        <f>(1+_xlfn.XLOOKUP(INT(($A828-1)/12)+1,'ZC Curve'!$B$8:$B$107,'ZC Curve'!V$8:V$107,,0))^(1/12)-1</f>
        <v>#DIV/0!</v>
      </c>
      <c r="D828" s="42" t="e">
        <f>(1+_xlfn.XLOOKUP(INT(($A828-1)/12)+1,'ZC Curve'!$B$8:$B$107,'ZC Curve'!W$8:W$107,,0))^(1/12)-1</f>
        <v>#DIV/0!</v>
      </c>
      <c r="E828" s="43">
        <f t="shared" si="30"/>
        <v>1</v>
      </c>
      <c r="F828" s="43" t="e">
        <f t="shared" si="31"/>
        <v>#DIV/0!</v>
      </c>
      <c r="G828" s="43" t="e">
        <f t="shared" si="32"/>
        <v>#DIV/0!</v>
      </c>
      <c r="H828" s="47">
        <f>('Table 4 Asset Cashflows'!D308+'Table 4 Asset Cashflows'!E308)</f>
        <v>0</v>
      </c>
      <c r="I828" s="47">
        <f>('Table 4 Asset Cashflows'!H308+'Table 4 Asset Cashflows'!I308)</f>
        <v>0</v>
      </c>
      <c r="J828" s="47">
        <f>('Table 4 Asset Cashflows'!L308+'Table 4 Asset Cashflows'!M308)</f>
        <v>0</v>
      </c>
      <c r="K828" s="47">
        <f>('Table 4 Asset Cashflows'!P308+'Table 4 Asset Cashflows'!Q308)</f>
        <v>0</v>
      </c>
      <c r="L828" s="47">
        <f>('Table 4 Asset Cashflows'!T308+'Table 4 Asset Cashflows'!U308)</f>
        <v>0</v>
      </c>
      <c r="M828" s="47">
        <f>('Table 4 Asset Cashflows'!X308+'Table 4 Asset Cashflows'!Y308)</f>
        <v>0</v>
      </c>
      <c r="N828" s="47">
        <f>('Table 4 Asset Cashflows'!AB308+'Table 4 Asset Cashflows'!AC308)</f>
        <v>0</v>
      </c>
    </row>
    <row r="829" spans="1:14" x14ac:dyDescent="0.25">
      <c r="A829" s="39">
        <v>291</v>
      </c>
      <c r="B829" s="42">
        <f>(1+_xlfn.XLOOKUP(INT(($A829-1)/12)+1,'ZC Curve'!$B$8:$B$107,'ZC Curve'!U$8:U$107,,0))^(1/12)-1</f>
        <v>0</v>
      </c>
      <c r="C829" s="42" t="e">
        <f>(1+_xlfn.XLOOKUP(INT(($A829-1)/12)+1,'ZC Curve'!$B$8:$B$107,'ZC Curve'!V$8:V$107,,0))^(1/12)-1</f>
        <v>#DIV/0!</v>
      </c>
      <c r="D829" s="42" t="e">
        <f>(1+_xlfn.XLOOKUP(INT(($A829-1)/12)+1,'ZC Curve'!$B$8:$B$107,'ZC Curve'!W$8:W$107,,0))^(1/12)-1</f>
        <v>#DIV/0!</v>
      </c>
      <c r="E829" s="43">
        <f t="shared" si="30"/>
        <v>1</v>
      </c>
      <c r="F829" s="43" t="e">
        <f t="shared" si="31"/>
        <v>#DIV/0!</v>
      </c>
      <c r="G829" s="43" t="e">
        <f t="shared" si="32"/>
        <v>#DIV/0!</v>
      </c>
      <c r="H829" s="47">
        <f>('Table 4 Asset Cashflows'!D309+'Table 4 Asset Cashflows'!E309)</f>
        <v>0</v>
      </c>
      <c r="I829" s="47">
        <f>('Table 4 Asset Cashflows'!H309+'Table 4 Asset Cashflows'!I309)</f>
        <v>0</v>
      </c>
      <c r="J829" s="47">
        <f>('Table 4 Asset Cashflows'!L309+'Table 4 Asset Cashflows'!M309)</f>
        <v>0</v>
      </c>
      <c r="K829" s="47">
        <f>('Table 4 Asset Cashflows'!P309+'Table 4 Asset Cashflows'!Q309)</f>
        <v>0</v>
      </c>
      <c r="L829" s="47">
        <f>('Table 4 Asset Cashflows'!T309+'Table 4 Asset Cashflows'!U309)</f>
        <v>0</v>
      </c>
      <c r="M829" s="47">
        <f>('Table 4 Asset Cashflows'!X309+'Table 4 Asset Cashflows'!Y309)</f>
        <v>0</v>
      </c>
      <c r="N829" s="47">
        <f>('Table 4 Asset Cashflows'!AB309+'Table 4 Asset Cashflows'!AC309)</f>
        <v>0</v>
      </c>
    </row>
    <row r="830" spans="1:14" x14ac:dyDescent="0.25">
      <c r="A830" s="39">
        <v>292</v>
      </c>
      <c r="B830" s="42">
        <f>(1+_xlfn.XLOOKUP(INT(($A830-1)/12)+1,'ZC Curve'!$B$8:$B$107,'ZC Curve'!U$8:U$107,,0))^(1/12)-1</f>
        <v>0</v>
      </c>
      <c r="C830" s="42" t="e">
        <f>(1+_xlfn.XLOOKUP(INT(($A830-1)/12)+1,'ZC Curve'!$B$8:$B$107,'ZC Curve'!V$8:V$107,,0))^(1/12)-1</f>
        <v>#DIV/0!</v>
      </c>
      <c r="D830" s="42" t="e">
        <f>(1+_xlfn.XLOOKUP(INT(($A830-1)/12)+1,'ZC Curve'!$B$8:$B$107,'ZC Curve'!W$8:W$107,,0))^(1/12)-1</f>
        <v>#DIV/0!</v>
      </c>
      <c r="E830" s="43">
        <f t="shared" si="30"/>
        <v>1</v>
      </c>
      <c r="F830" s="43" t="e">
        <f t="shared" si="31"/>
        <v>#DIV/0!</v>
      </c>
      <c r="G830" s="43" t="e">
        <f t="shared" si="32"/>
        <v>#DIV/0!</v>
      </c>
      <c r="H830" s="47">
        <f>('Table 4 Asset Cashflows'!D310+'Table 4 Asset Cashflows'!E310)</f>
        <v>0</v>
      </c>
      <c r="I830" s="47">
        <f>('Table 4 Asset Cashflows'!H310+'Table 4 Asset Cashflows'!I310)</f>
        <v>0</v>
      </c>
      <c r="J830" s="47">
        <f>('Table 4 Asset Cashflows'!L310+'Table 4 Asset Cashflows'!M310)</f>
        <v>0</v>
      </c>
      <c r="K830" s="47">
        <f>('Table 4 Asset Cashflows'!P310+'Table 4 Asset Cashflows'!Q310)</f>
        <v>0</v>
      </c>
      <c r="L830" s="47">
        <f>('Table 4 Asset Cashflows'!T310+'Table 4 Asset Cashflows'!U310)</f>
        <v>0</v>
      </c>
      <c r="M830" s="47">
        <f>('Table 4 Asset Cashflows'!X310+'Table 4 Asset Cashflows'!Y310)</f>
        <v>0</v>
      </c>
      <c r="N830" s="47">
        <f>('Table 4 Asset Cashflows'!AB310+'Table 4 Asset Cashflows'!AC310)</f>
        <v>0</v>
      </c>
    </row>
    <row r="831" spans="1:14" x14ac:dyDescent="0.25">
      <c r="A831" s="39">
        <v>293</v>
      </c>
      <c r="B831" s="42">
        <f>(1+_xlfn.XLOOKUP(INT(($A831-1)/12)+1,'ZC Curve'!$B$8:$B$107,'ZC Curve'!U$8:U$107,,0))^(1/12)-1</f>
        <v>0</v>
      </c>
      <c r="C831" s="42" t="e">
        <f>(1+_xlfn.XLOOKUP(INT(($A831-1)/12)+1,'ZC Curve'!$B$8:$B$107,'ZC Curve'!V$8:V$107,,0))^(1/12)-1</f>
        <v>#DIV/0!</v>
      </c>
      <c r="D831" s="42" t="e">
        <f>(1+_xlfn.XLOOKUP(INT(($A831-1)/12)+1,'ZC Curve'!$B$8:$B$107,'ZC Curve'!W$8:W$107,,0))^(1/12)-1</f>
        <v>#DIV/0!</v>
      </c>
      <c r="E831" s="43">
        <f t="shared" si="30"/>
        <v>1</v>
      </c>
      <c r="F831" s="43" t="e">
        <f t="shared" si="31"/>
        <v>#DIV/0!</v>
      </c>
      <c r="G831" s="43" t="e">
        <f t="shared" si="32"/>
        <v>#DIV/0!</v>
      </c>
      <c r="H831" s="47">
        <f>('Table 4 Asset Cashflows'!D311+'Table 4 Asset Cashflows'!E311)</f>
        <v>0</v>
      </c>
      <c r="I831" s="47">
        <f>('Table 4 Asset Cashflows'!H311+'Table 4 Asset Cashflows'!I311)</f>
        <v>0</v>
      </c>
      <c r="J831" s="47">
        <f>('Table 4 Asset Cashflows'!L311+'Table 4 Asset Cashflows'!M311)</f>
        <v>0</v>
      </c>
      <c r="K831" s="47">
        <f>('Table 4 Asset Cashflows'!P311+'Table 4 Asset Cashflows'!Q311)</f>
        <v>0</v>
      </c>
      <c r="L831" s="47">
        <f>('Table 4 Asset Cashflows'!T311+'Table 4 Asset Cashflows'!U311)</f>
        <v>0</v>
      </c>
      <c r="M831" s="47">
        <f>('Table 4 Asset Cashflows'!X311+'Table 4 Asset Cashflows'!Y311)</f>
        <v>0</v>
      </c>
      <c r="N831" s="47">
        <f>('Table 4 Asset Cashflows'!AB311+'Table 4 Asset Cashflows'!AC311)</f>
        <v>0</v>
      </c>
    </row>
    <row r="832" spans="1:14" x14ac:dyDescent="0.25">
      <c r="A832" s="39">
        <v>294</v>
      </c>
      <c r="B832" s="42">
        <f>(1+_xlfn.XLOOKUP(INT(($A832-1)/12)+1,'ZC Curve'!$B$8:$B$107,'ZC Curve'!U$8:U$107,,0))^(1/12)-1</f>
        <v>0</v>
      </c>
      <c r="C832" s="42" t="e">
        <f>(1+_xlfn.XLOOKUP(INT(($A832-1)/12)+1,'ZC Curve'!$B$8:$B$107,'ZC Curve'!V$8:V$107,,0))^(1/12)-1</f>
        <v>#DIV/0!</v>
      </c>
      <c r="D832" s="42" t="e">
        <f>(1+_xlfn.XLOOKUP(INT(($A832-1)/12)+1,'ZC Curve'!$B$8:$B$107,'ZC Curve'!W$8:W$107,,0))^(1/12)-1</f>
        <v>#DIV/0!</v>
      </c>
      <c r="E832" s="43">
        <f t="shared" si="30"/>
        <v>1</v>
      </c>
      <c r="F832" s="43" t="e">
        <f t="shared" si="31"/>
        <v>#DIV/0!</v>
      </c>
      <c r="G832" s="43" t="e">
        <f t="shared" si="32"/>
        <v>#DIV/0!</v>
      </c>
      <c r="H832" s="47">
        <f>('Table 4 Asset Cashflows'!D312+'Table 4 Asset Cashflows'!E312)</f>
        <v>0</v>
      </c>
      <c r="I832" s="47">
        <f>('Table 4 Asset Cashflows'!H312+'Table 4 Asset Cashflows'!I312)</f>
        <v>0</v>
      </c>
      <c r="J832" s="47">
        <f>('Table 4 Asset Cashflows'!L312+'Table 4 Asset Cashflows'!M312)</f>
        <v>0</v>
      </c>
      <c r="K832" s="47">
        <f>('Table 4 Asset Cashflows'!P312+'Table 4 Asset Cashflows'!Q312)</f>
        <v>0</v>
      </c>
      <c r="L832" s="47">
        <f>('Table 4 Asset Cashflows'!T312+'Table 4 Asset Cashflows'!U312)</f>
        <v>0</v>
      </c>
      <c r="M832" s="47">
        <f>('Table 4 Asset Cashflows'!X312+'Table 4 Asset Cashflows'!Y312)</f>
        <v>0</v>
      </c>
      <c r="N832" s="47">
        <f>('Table 4 Asset Cashflows'!AB312+'Table 4 Asset Cashflows'!AC312)</f>
        <v>0</v>
      </c>
    </row>
    <row r="833" spans="1:14" x14ac:dyDescent="0.25">
      <c r="A833" s="39">
        <v>295</v>
      </c>
      <c r="B833" s="42">
        <f>(1+_xlfn.XLOOKUP(INT(($A833-1)/12)+1,'ZC Curve'!$B$8:$B$107,'ZC Curve'!U$8:U$107,,0))^(1/12)-1</f>
        <v>0</v>
      </c>
      <c r="C833" s="42" t="e">
        <f>(1+_xlfn.XLOOKUP(INT(($A833-1)/12)+1,'ZC Curve'!$B$8:$B$107,'ZC Curve'!V$8:V$107,,0))^(1/12)-1</f>
        <v>#DIV/0!</v>
      </c>
      <c r="D833" s="42" t="e">
        <f>(1+_xlfn.XLOOKUP(INT(($A833-1)/12)+1,'ZC Curve'!$B$8:$B$107,'ZC Curve'!W$8:W$107,,0))^(1/12)-1</f>
        <v>#DIV/0!</v>
      </c>
      <c r="E833" s="43">
        <f t="shared" si="30"/>
        <v>1</v>
      </c>
      <c r="F833" s="43" t="e">
        <f t="shared" si="31"/>
        <v>#DIV/0!</v>
      </c>
      <c r="G833" s="43" t="e">
        <f t="shared" si="32"/>
        <v>#DIV/0!</v>
      </c>
      <c r="H833" s="47">
        <f>('Table 4 Asset Cashflows'!D313+'Table 4 Asset Cashflows'!E313)</f>
        <v>0</v>
      </c>
      <c r="I833" s="47">
        <f>('Table 4 Asset Cashflows'!H313+'Table 4 Asset Cashflows'!I313)</f>
        <v>0</v>
      </c>
      <c r="J833" s="47">
        <f>('Table 4 Asset Cashflows'!L313+'Table 4 Asset Cashflows'!M313)</f>
        <v>0</v>
      </c>
      <c r="K833" s="47">
        <f>('Table 4 Asset Cashflows'!P313+'Table 4 Asset Cashflows'!Q313)</f>
        <v>0</v>
      </c>
      <c r="L833" s="47">
        <f>('Table 4 Asset Cashflows'!T313+'Table 4 Asset Cashflows'!U313)</f>
        <v>0</v>
      </c>
      <c r="M833" s="47">
        <f>('Table 4 Asset Cashflows'!X313+'Table 4 Asset Cashflows'!Y313)</f>
        <v>0</v>
      </c>
      <c r="N833" s="47">
        <f>('Table 4 Asset Cashflows'!AB313+'Table 4 Asset Cashflows'!AC313)</f>
        <v>0</v>
      </c>
    </row>
    <row r="834" spans="1:14" x14ac:dyDescent="0.25">
      <c r="A834" s="39">
        <v>296</v>
      </c>
      <c r="B834" s="42">
        <f>(1+_xlfn.XLOOKUP(INT(($A834-1)/12)+1,'ZC Curve'!$B$8:$B$107,'ZC Curve'!U$8:U$107,,0))^(1/12)-1</f>
        <v>0</v>
      </c>
      <c r="C834" s="42" t="e">
        <f>(1+_xlfn.XLOOKUP(INT(($A834-1)/12)+1,'ZC Curve'!$B$8:$B$107,'ZC Curve'!V$8:V$107,,0))^(1/12)-1</f>
        <v>#DIV/0!</v>
      </c>
      <c r="D834" s="42" t="e">
        <f>(1+_xlfn.XLOOKUP(INT(($A834-1)/12)+1,'ZC Curve'!$B$8:$B$107,'ZC Curve'!W$8:W$107,,0))^(1/12)-1</f>
        <v>#DIV/0!</v>
      </c>
      <c r="E834" s="43">
        <f t="shared" si="30"/>
        <v>1</v>
      </c>
      <c r="F834" s="43" t="e">
        <f t="shared" si="31"/>
        <v>#DIV/0!</v>
      </c>
      <c r="G834" s="43" t="e">
        <f t="shared" si="32"/>
        <v>#DIV/0!</v>
      </c>
      <c r="H834" s="47">
        <f>('Table 4 Asset Cashflows'!D314+'Table 4 Asset Cashflows'!E314)</f>
        <v>0</v>
      </c>
      <c r="I834" s="47">
        <f>('Table 4 Asset Cashflows'!H314+'Table 4 Asset Cashflows'!I314)</f>
        <v>0</v>
      </c>
      <c r="J834" s="47">
        <f>('Table 4 Asset Cashflows'!L314+'Table 4 Asset Cashflows'!M314)</f>
        <v>0</v>
      </c>
      <c r="K834" s="47">
        <f>('Table 4 Asset Cashflows'!P314+'Table 4 Asset Cashflows'!Q314)</f>
        <v>0</v>
      </c>
      <c r="L834" s="47">
        <f>('Table 4 Asset Cashflows'!T314+'Table 4 Asset Cashflows'!U314)</f>
        <v>0</v>
      </c>
      <c r="M834" s="47">
        <f>('Table 4 Asset Cashflows'!X314+'Table 4 Asset Cashflows'!Y314)</f>
        <v>0</v>
      </c>
      <c r="N834" s="47">
        <f>('Table 4 Asset Cashflows'!AB314+'Table 4 Asset Cashflows'!AC314)</f>
        <v>0</v>
      </c>
    </row>
    <row r="835" spans="1:14" x14ac:dyDescent="0.25">
      <c r="A835" s="39">
        <v>297</v>
      </c>
      <c r="B835" s="42">
        <f>(1+_xlfn.XLOOKUP(INT(($A835-1)/12)+1,'ZC Curve'!$B$8:$B$107,'ZC Curve'!U$8:U$107,,0))^(1/12)-1</f>
        <v>0</v>
      </c>
      <c r="C835" s="42" t="e">
        <f>(1+_xlfn.XLOOKUP(INT(($A835-1)/12)+1,'ZC Curve'!$B$8:$B$107,'ZC Curve'!V$8:V$107,,0))^(1/12)-1</f>
        <v>#DIV/0!</v>
      </c>
      <c r="D835" s="42" t="e">
        <f>(1+_xlfn.XLOOKUP(INT(($A835-1)/12)+1,'ZC Curve'!$B$8:$B$107,'ZC Curve'!W$8:W$107,,0))^(1/12)-1</f>
        <v>#DIV/0!</v>
      </c>
      <c r="E835" s="43">
        <f t="shared" si="30"/>
        <v>1</v>
      </c>
      <c r="F835" s="43" t="e">
        <f t="shared" si="31"/>
        <v>#DIV/0!</v>
      </c>
      <c r="G835" s="43" t="e">
        <f t="shared" si="32"/>
        <v>#DIV/0!</v>
      </c>
      <c r="H835" s="47">
        <f>('Table 4 Asset Cashflows'!D315+'Table 4 Asset Cashflows'!E315)</f>
        <v>0</v>
      </c>
      <c r="I835" s="47">
        <f>('Table 4 Asset Cashflows'!H315+'Table 4 Asset Cashflows'!I315)</f>
        <v>0</v>
      </c>
      <c r="J835" s="47">
        <f>('Table 4 Asset Cashflows'!L315+'Table 4 Asset Cashflows'!M315)</f>
        <v>0</v>
      </c>
      <c r="K835" s="47">
        <f>('Table 4 Asset Cashflows'!P315+'Table 4 Asset Cashflows'!Q315)</f>
        <v>0</v>
      </c>
      <c r="L835" s="47">
        <f>('Table 4 Asset Cashflows'!T315+'Table 4 Asset Cashflows'!U315)</f>
        <v>0</v>
      </c>
      <c r="M835" s="47">
        <f>('Table 4 Asset Cashflows'!X315+'Table 4 Asset Cashflows'!Y315)</f>
        <v>0</v>
      </c>
      <c r="N835" s="47">
        <f>('Table 4 Asset Cashflows'!AB315+'Table 4 Asset Cashflows'!AC315)</f>
        <v>0</v>
      </c>
    </row>
    <row r="836" spans="1:14" x14ac:dyDescent="0.25">
      <c r="A836" s="39">
        <v>298</v>
      </c>
      <c r="B836" s="42">
        <f>(1+_xlfn.XLOOKUP(INT(($A836-1)/12)+1,'ZC Curve'!$B$8:$B$107,'ZC Curve'!U$8:U$107,,0))^(1/12)-1</f>
        <v>0</v>
      </c>
      <c r="C836" s="42" t="e">
        <f>(1+_xlfn.XLOOKUP(INT(($A836-1)/12)+1,'ZC Curve'!$B$8:$B$107,'ZC Curve'!V$8:V$107,,0))^(1/12)-1</f>
        <v>#DIV/0!</v>
      </c>
      <c r="D836" s="42" t="e">
        <f>(1+_xlfn.XLOOKUP(INT(($A836-1)/12)+1,'ZC Curve'!$B$8:$B$107,'ZC Curve'!W$8:W$107,,0))^(1/12)-1</f>
        <v>#DIV/0!</v>
      </c>
      <c r="E836" s="43">
        <f t="shared" si="30"/>
        <v>1</v>
      </c>
      <c r="F836" s="43" t="e">
        <f t="shared" si="31"/>
        <v>#DIV/0!</v>
      </c>
      <c r="G836" s="43" t="e">
        <f t="shared" si="32"/>
        <v>#DIV/0!</v>
      </c>
      <c r="H836" s="47">
        <f>('Table 4 Asset Cashflows'!D316+'Table 4 Asset Cashflows'!E316)</f>
        <v>0</v>
      </c>
      <c r="I836" s="47">
        <f>('Table 4 Asset Cashflows'!H316+'Table 4 Asset Cashflows'!I316)</f>
        <v>0</v>
      </c>
      <c r="J836" s="47">
        <f>('Table 4 Asset Cashflows'!L316+'Table 4 Asset Cashflows'!M316)</f>
        <v>0</v>
      </c>
      <c r="K836" s="47">
        <f>('Table 4 Asset Cashflows'!P316+'Table 4 Asset Cashflows'!Q316)</f>
        <v>0</v>
      </c>
      <c r="L836" s="47">
        <f>('Table 4 Asset Cashflows'!T316+'Table 4 Asset Cashflows'!U316)</f>
        <v>0</v>
      </c>
      <c r="M836" s="47">
        <f>('Table 4 Asset Cashflows'!X316+'Table 4 Asset Cashflows'!Y316)</f>
        <v>0</v>
      </c>
      <c r="N836" s="47">
        <f>('Table 4 Asset Cashflows'!AB316+'Table 4 Asset Cashflows'!AC316)</f>
        <v>0</v>
      </c>
    </row>
    <row r="837" spans="1:14" x14ac:dyDescent="0.25">
      <c r="A837" s="39">
        <v>299</v>
      </c>
      <c r="B837" s="42">
        <f>(1+_xlfn.XLOOKUP(INT(($A837-1)/12)+1,'ZC Curve'!$B$8:$B$107,'ZC Curve'!U$8:U$107,,0))^(1/12)-1</f>
        <v>0</v>
      </c>
      <c r="C837" s="42" t="e">
        <f>(1+_xlfn.XLOOKUP(INT(($A837-1)/12)+1,'ZC Curve'!$B$8:$B$107,'ZC Curve'!V$8:V$107,,0))^(1/12)-1</f>
        <v>#DIV/0!</v>
      </c>
      <c r="D837" s="42" t="e">
        <f>(1+_xlfn.XLOOKUP(INT(($A837-1)/12)+1,'ZC Curve'!$B$8:$B$107,'ZC Curve'!W$8:W$107,,0))^(1/12)-1</f>
        <v>#DIV/0!</v>
      </c>
      <c r="E837" s="43">
        <f t="shared" si="30"/>
        <v>1</v>
      </c>
      <c r="F837" s="43" t="e">
        <f t="shared" si="31"/>
        <v>#DIV/0!</v>
      </c>
      <c r="G837" s="43" t="e">
        <f t="shared" si="32"/>
        <v>#DIV/0!</v>
      </c>
      <c r="H837" s="47">
        <f>('Table 4 Asset Cashflows'!D317+'Table 4 Asset Cashflows'!E317)</f>
        <v>0</v>
      </c>
      <c r="I837" s="47">
        <f>('Table 4 Asset Cashflows'!H317+'Table 4 Asset Cashflows'!I317)</f>
        <v>0</v>
      </c>
      <c r="J837" s="47">
        <f>('Table 4 Asset Cashflows'!L317+'Table 4 Asset Cashflows'!M317)</f>
        <v>0</v>
      </c>
      <c r="K837" s="47">
        <f>('Table 4 Asset Cashflows'!P317+'Table 4 Asset Cashflows'!Q317)</f>
        <v>0</v>
      </c>
      <c r="L837" s="47">
        <f>('Table 4 Asset Cashflows'!T317+'Table 4 Asset Cashflows'!U317)</f>
        <v>0</v>
      </c>
      <c r="M837" s="47">
        <f>('Table 4 Asset Cashflows'!X317+'Table 4 Asset Cashflows'!Y317)</f>
        <v>0</v>
      </c>
      <c r="N837" s="47">
        <f>('Table 4 Asset Cashflows'!AB317+'Table 4 Asset Cashflows'!AC317)</f>
        <v>0</v>
      </c>
    </row>
    <row r="838" spans="1:14" x14ac:dyDescent="0.25">
      <c r="A838" s="39">
        <v>300</v>
      </c>
      <c r="B838" s="42">
        <f>(1+_xlfn.XLOOKUP(INT(($A838-1)/12)+1,'ZC Curve'!$B$8:$B$107,'ZC Curve'!U$8:U$107,,0))^(1/12)-1</f>
        <v>0</v>
      </c>
      <c r="C838" s="42" t="e">
        <f>(1+_xlfn.XLOOKUP(INT(($A838-1)/12)+1,'ZC Curve'!$B$8:$B$107,'ZC Curve'!V$8:V$107,,0))^(1/12)-1</f>
        <v>#DIV/0!</v>
      </c>
      <c r="D838" s="42" t="e">
        <f>(1+_xlfn.XLOOKUP(INT(($A838-1)/12)+1,'ZC Curve'!$B$8:$B$107,'ZC Curve'!W$8:W$107,,0))^(1/12)-1</f>
        <v>#DIV/0!</v>
      </c>
      <c r="E838" s="43">
        <f t="shared" si="30"/>
        <v>1</v>
      </c>
      <c r="F838" s="43" t="e">
        <f t="shared" si="31"/>
        <v>#DIV/0!</v>
      </c>
      <c r="G838" s="43" t="e">
        <f t="shared" si="32"/>
        <v>#DIV/0!</v>
      </c>
      <c r="H838" s="47">
        <f>('Table 4 Asset Cashflows'!D318+'Table 4 Asset Cashflows'!E318)</f>
        <v>0</v>
      </c>
      <c r="I838" s="47">
        <f>('Table 4 Asset Cashflows'!H318+'Table 4 Asset Cashflows'!I318)</f>
        <v>0</v>
      </c>
      <c r="J838" s="47">
        <f>('Table 4 Asset Cashflows'!L318+'Table 4 Asset Cashflows'!M318)</f>
        <v>0</v>
      </c>
      <c r="K838" s="47">
        <f>('Table 4 Asset Cashflows'!P318+'Table 4 Asset Cashflows'!Q318)</f>
        <v>0</v>
      </c>
      <c r="L838" s="47">
        <f>('Table 4 Asset Cashflows'!T318+'Table 4 Asset Cashflows'!U318)</f>
        <v>0</v>
      </c>
      <c r="M838" s="47">
        <f>('Table 4 Asset Cashflows'!X318+'Table 4 Asset Cashflows'!Y318)</f>
        <v>0</v>
      </c>
      <c r="N838" s="47">
        <f>('Table 4 Asset Cashflows'!AB318+'Table 4 Asset Cashflows'!AC318)</f>
        <v>0</v>
      </c>
    </row>
    <row r="839" spans="1:14" x14ac:dyDescent="0.25">
      <c r="A839" s="39">
        <v>301</v>
      </c>
      <c r="B839" s="42">
        <f>(1+_xlfn.XLOOKUP(INT(($A839-1)/12)+1,'ZC Curve'!$B$8:$B$107,'ZC Curve'!U$8:U$107,,0))^(1/12)-1</f>
        <v>0</v>
      </c>
      <c r="C839" s="42" t="e">
        <f>(1+_xlfn.XLOOKUP(INT(($A839-1)/12)+1,'ZC Curve'!$B$8:$B$107,'ZC Curve'!V$8:V$107,,0))^(1/12)-1</f>
        <v>#DIV/0!</v>
      </c>
      <c r="D839" s="42" t="e">
        <f>(1+_xlfn.XLOOKUP(INT(($A839-1)/12)+1,'ZC Curve'!$B$8:$B$107,'ZC Curve'!W$8:W$107,,0))^(1/12)-1</f>
        <v>#DIV/0!</v>
      </c>
      <c r="E839" s="43">
        <f t="shared" si="30"/>
        <v>1</v>
      </c>
      <c r="F839" s="43" t="e">
        <f t="shared" si="31"/>
        <v>#DIV/0!</v>
      </c>
      <c r="G839" s="43" t="e">
        <f t="shared" si="32"/>
        <v>#DIV/0!</v>
      </c>
      <c r="H839" s="47">
        <f>('Table 4 Asset Cashflows'!D319+'Table 4 Asset Cashflows'!E319)</f>
        <v>0</v>
      </c>
      <c r="I839" s="47">
        <f>('Table 4 Asset Cashflows'!H319+'Table 4 Asset Cashflows'!I319)</f>
        <v>0</v>
      </c>
      <c r="J839" s="47">
        <f>('Table 4 Asset Cashflows'!L319+'Table 4 Asset Cashflows'!M319)</f>
        <v>0</v>
      </c>
      <c r="K839" s="47">
        <f>('Table 4 Asset Cashflows'!P319+'Table 4 Asset Cashflows'!Q319)</f>
        <v>0</v>
      </c>
      <c r="L839" s="47">
        <f>('Table 4 Asset Cashflows'!T319+'Table 4 Asset Cashflows'!U319)</f>
        <v>0</v>
      </c>
      <c r="M839" s="47">
        <f>('Table 4 Asset Cashflows'!X319+'Table 4 Asset Cashflows'!Y319)</f>
        <v>0</v>
      </c>
      <c r="N839" s="47">
        <f>('Table 4 Asset Cashflows'!AB319+'Table 4 Asset Cashflows'!AC319)</f>
        <v>0</v>
      </c>
    </row>
    <row r="840" spans="1:14" x14ac:dyDescent="0.25">
      <c r="A840" s="39">
        <v>302</v>
      </c>
      <c r="B840" s="42">
        <f>(1+_xlfn.XLOOKUP(INT(($A840-1)/12)+1,'ZC Curve'!$B$8:$B$107,'ZC Curve'!U$8:U$107,,0))^(1/12)-1</f>
        <v>0</v>
      </c>
      <c r="C840" s="42" t="e">
        <f>(1+_xlfn.XLOOKUP(INT(($A840-1)/12)+1,'ZC Curve'!$B$8:$B$107,'ZC Curve'!V$8:V$107,,0))^(1/12)-1</f>
        <v>#DIV/0!</v>
      </c>
      <c r="D840" s="42" t="e">
        <f>(1+_xlfn.XLOOKUP(INT(($A840-1)/12)+1,'ZC Curve'!$B$8:$B$107,'ZC Curve'!W$8:W$107,,0))^(1/12)-1</f>
        <v>#DIV/0!</v>
      </c>
      <c r="E840" s="43">
        <f t="shared" si="30"/>
        <v>1</v>
      </c>
      <c r="F840" s="43" t="e">
        <f t="shared" si="31"/>
        <v>#DIV/0!</v>
      </c>
      <c r="G840" s="43" t="e">
        <f t="shared" si="32"/>
        <v>#DIV/0!</v>
      </c>
      <c r="H840" s="47">
        <f>('Table 4 Asset Cashflows'!D320+'Table 4 Asset Cashflows'!E320)</f>
        <v>0</v>
      </c>
      <c r="I840" s="47">
        <f>('Table 4 Asset Cashflows'!H320+'Table 4 Asset Cashflows'!I320)</f>
        <v>0</v>
      </c>
      <c r="J840" s="47">
        <f>('Table 4 Asset Cashflows'!L320+'Table 4 Asset Cashflows'!M320)</f>
        <v>0</v>
      </c>
      <c r="K840" s="47">
        <f>('Table 4 Asset Cashflows'!P320+'Table 4 Asset Cashflows'!Q320)</f>
        <v>0</v>
      </c>
      <c r="L840" s="47">
        <f>('Table 4 Asset Cashflows'!T320+'Table 4 Asset Cashflows'!U320)</f>
        <v>0</v>
      </c>
      <c r="M840" s="47">
        <f>('Table 4 Asset Cashflows'!X320+'Table 4 Asset Cashflows'!Y320)</f>
        <v>0</v>
      </c>
      <c r="N840" s="47">
        <f>('Table 4 Asset Cashflows'!AB320+'Table 4 Asset Cashflows'!AC320)</f>
        <v>0</v>
      </c>
    </row>
    <row r="841" spans="1:14" x14ac:dyDescent="0.25">
      <c r="A841" s="39">
        <v>303</v>
      </c>
      <c r="B841" s="42">
        <f>(1+_xlfn.XLOOKUP(INT(($A841-1)/12)+1,'ZC Curve'!$B$8:$B$107,'ZC Curve'!U$8:U$107,,0))^(1/12)-1</f>
        <v>0</v>
      </c>
      <c r="C841" s="42" t="e">
        <f>(1+_xlfn.XLOOKUP(INT(($A841-1)/12)+1,'ZC Curve'!$B$8:$B$107,'ZC Curve'!V$8:V$107,,0))^(1/12)-1</f>
        <v>#DIV/0!</v>
      </c>
      <c r="D841" s="42" t="e">
        <f>(1+_xlfn.XLOOKUP(INT(($A841-1)/12)+1,'ZC Curve'!$B$8:$B$107,'ZC Curve'!W$8:W$107,,0))^(1/12)-1</f>
        <v>#DIV/0!</v>
      </c>
      <c r="E841" s="43">
        <f t="shared" si="30"/>
        <v>1</v>
      </c>
      <c r="F841" s="43" t="e">
        <f t="shared" si="31"/>
        <v>#DIV/0!</v>
      </c>
      <c r="G841" s="43" t="e">
        <f t="shared" si="32"/>
        <v>#DIV/0!</v>
      </c>
      <c r="H841" s="47">
        <f>('Table 4 Asset Cashflows'!D321+'Table 4 Asset Cashflows'!E321)</f>
        <v>0</v>
      </c>
      <c r="I841" s="47">
        <f>('Table 4 Asset Cashflows'!H321+'Table 4 Asset Cashflows'!I321)</f>
        <v>0</v>
      </c>
      <c r="J841" s="47">
        <f>('Table 4 Asset Cashflows'!L321+'Table 4 Asset Cashflows'!M321)</f>
        <v>0</v>
      </c>
      <c r="K841" s="47">
        <f>('Table 4 Asset Cashflows'!P321+'Table 4 Asset Cashflows'!Q321)</f>
        <v>0</v>
      </c>
      <c r="L841" s="47">
        <f>('Table 4 Asset Cashflows'!T321+'Table 4 Asset Cashflows'!U321)</f>
        <v>0</v>
      </c>
      <c r="M841" s="47">
        <f>('Table 4 Asset Cashflows'!X321+'Table 4 Asset Cashflows'!Y321)</f>
        <v>0</v>
      </c>
      <c r="N841" s="47">
        <f>('Table 4 Asset Cashflows'!AB321+'Table 4 Asset Cashflows'!AC321)</f>
        <v>0</v>
      </c>
    </row>
    <row r="842" spans="1:14" x14ac:dyDescent="0.25">
      <c r="A842" s="39">
        <v>304</v>
      </c>
      <c r="B842" s="42">
        <f>(1+_xlfn.XLOOKUP(INT(($A842-1)/12)+1,'ZC Curve'!$B$8:$B$107,'ZC Curve'!U$8:U$107,,0))^(1/12)-1</f>
        <v>0</v>
      </c>
      <c r="C842" s="42" t="e">
        <f>(1+_xlfn.XLOOKUP(INT(($A842-1)/12)+1,'ZC Curve'!$B$8:$B$107,'ZC Curve'!V$8:V$107,,0))^(1/12)-1</f>
        <v>#DIV/0!</v>
      </c>
      <c r="D842" s="42" t="e">
        <f>(1+_xlfn.XLOOKUP(INT(($A842-1)/12)+1,'ZC Curve'!$B$8:$B$107,'ZC Curve'!W$8:W$107,,0))^(1/12)-1</f>
        <v>#DIV/0!</v>
      </c>
      <c r="E842" s="43">
        <f t="shared" si="30"/>
        <v>1</v>
      </c>
      <c r="F842" s="43" t="e">
        <f t="shared" si="31"/>
        <v>#DIV/0!</v>
      </c>
      <c r="G842" s="43" t="e">
        <f t="shared" si="32"/>
        <v>#DIV/0!</v>
      </c>
      <c r="H842" s="47">
        <f>('Table 4 Asset Cashflows'!D322+'Table 4 Asset Cashflows'!E322)</f>
        <v>0</v>
      </c>
      <c r="I842" s="47">
        <f>('Table 4 Asset Cashflows'!H322+'Table 4 Asset Cashflows'!I322)</f>
        <v>0</v>
      </c>
      <c r="J842" s="47">
        <f>('Table 4 Asset Cashflows'!L322+'Table 4 Asset Cashflows'!M322)</f>
        <v>0</v>
      </c>
      <c r="K842" s="47">
        <f>('Table 4 Asset Cashflows'!P322+'Table 4 Asset Cashflows'!Q322)</f>
        <v>0</v>
      </c>
      <c r="L842" s="47">
        <f>('Table 4 Asset Cashflows'!T322+'Table 4 Asset Cashflows'!U322)</f>
        <v>0</v>
      </c>
      <c r="M842" s="47">
        <f>('Table 4 Asset Cashflows'!X322+'Table 4 Asset Cashflows'!Y322)</f>
        <v>0</v>
      </c>
      <c r="N842" s="47">
        <f>('Table 4 Asset Cashflows'!AB322+'Table 4 Asset Cashflows'!AC322)</f>
        <v>0</v>
      </c>
    </row>
    <row r="843" spans="1:14" x14ac:dyDescent="0.25">
      <c r="A843" s="39">
        <v>305</v>
      </c>
      <c r="B843" s="42">
        <f>(1+_xlfn.XLOOKUP(INT(($A843-1)/12)+1,'ZC Curve'!$B$8:$B$107,'ZC Curve'!U$8:U$107,,0))^(1/12)-1</f>
        <v>0</v>
      </c>
      <c r="C843" s="42" t="e">
        <f>(1+_xlfn.XLOOKUP(INT(($A843-1)/12)+1,'ZC Curve'!$B$8:$B$107,'ZC Curve'!V$8:V$107,,0))^(1/12)-1</f>
        <v>#DIV/0!</v>
      </c>
      <c r="D843" s="42" t="e">
        <f>(1+_xlfn.XLOOKUP(INT(($A843-1)/12)+1,'ZC Curve'!$B$8:$B$107,'ZC Curve'!W$8:W$107,,0))^(1/12)-1</f>
        <v>#DIV/0!</v>
      </c>
      <c r="E843" s="43">
        <f t="shared" si="30"/>
        <v>1</v>
      </c>
      <c r="F843" s="43" t="e">
        <f t="shared" si="31"/>
        <v>#DIV/0!</v>
      </c>
      <c r="G843" s="43" t="e">
        <f t="shared" si="32"/>
        <v>#DIV/0!</v>
      </c>
      <c r="H843" s="47">
        <f>('Table 4 Asset Cashflows'!D323+'Table 4 Asset Cashflows'!E323)</f>
        <v>0</v>
      </c>
      <c r="I843" s="47">
        <f>('Table 4 Asset Cashflows'!H323+'Table 4 Asset Cashflows'!I323)</f>
        <v>0</v>
      </c>
      <c r="J843" s="47">
        <f>('Table 4 Asset Cashflows'!L323+'Table 4 Asset Cashflows'!M323)</f>
        <v>0</v>
      </c>
      <c r="K843" s="47">
        <f>('Table 4 Asset Cashflows'!P323+'Table 4 Asset Cashflows'!Q323)</f>
        <v>0</v>
      </c>
      <c r="L843" s="47">
        <f>('Table 4 Asset Cashflows'!T323+'Table 4 Asset Cashflows'!U323)</f>
        <v>0</v>
      </c>
      <c r="M843" s="47">
        <f>('Table 4 Asset Cashflows'!X323+'Table 4 Asset Cashflows'!Y323)</f>
        <v>0</v>
      </c>
      <c r="N843" s="47">
        <f>('Table 4 Asset Cashflows'!AB323+'Table 4 Asset Cashflows'!AC323)</f>
        <v>0</v>
      </c>
    </row>
    <row r="844" spans="1:14" x14ac:dyDescent="0.25">
      <c r="A844" s="39">
        <v>306</v>
      </c>
      <c r="B844" s="42">
        <f>(1+_xlfn.XLOOKUP(INT(($A844-1)/12)+1,'ZC Curve'!$B$8:$B$107,'ZC Curve'!U$8:U$107,,0))^(1/12)-1</f>
        <v>0</v>
      </c>
      <c r="C844" s="42" t="e">
        <f>(1+_xlfn.XLOOKUP(INT(($A844-1)/12)+1,'ZC Curve'!$B$8:$B$107,'ZC Curve'!V$8:V$107,,0))^(1/12)-1</f>
        <v>#DIV/0!</v>
      </c>
      <c r="D844" s="42" t="e">
        <f>(1+_xlfn.XLOOKUP(INT(($A844-1)/12)+1,'ZC Curve'!$B$8:$B$107,'ZC Curve'!W$8:W$107,,0))^(1/12)-1</f>
        <v>#DIV/0!</v>
      </c>
      <c r="E844" s="43">
        <f t="shared" si="30"/>
        <v>1</v>
      </c>
      <c r="F844" s="43" t="e">
        <f t="shared" si="31"/>
        <v>#DIV/0!</v>
      </c>
      <c r="G844" s="43" t="e">
        <f t="shared" si="32"/>
        <v>#DIV/0!</v>
      </c>
      <c r="H844" s="47">
        <f>('Table 4 Asset Cashflows'!D324+'Table 4 Asset Cashflows'!E324)</f>
        <v>0</v>
      </c>
      <c r="I844" s="47">
        <f>('Table 4 Asset Cashflows'!H324+'Table 4 Asset Cashflows'!I324)</f>
        <v>0</v>
      </c>
      <c r="J844" s="47">
        <f>('Table 4 Asset Cashflows'!L324+'Table 4 Asset Cashflows'!M324)</f>
        <v>0</v>
      </c>
      <c r="K844" s="47">
        <f>('Table 4 Asset Cashflows'!P324+'Table 4 Asset Cashflows'!Q324)</f>
        <v>0</v>
      </c>
      <c r="L844" s="47">
        <f>('Table 4 Asset Cashflows'!T324+'Table 4 Asset Cashflows'!U324)</f>
        <v>0</v>
      </c>
      <c r="M844" s="47">
        <f>('Table 4 Asset Cashflows'!X324+'Table 4 Asset Cashflows'!Y324)</f>
        <v>0</v>
      </c>
      <c r="N844" s="47">
        <f>('Table 4 Asset Cashflows'!AB324+'Table 4 Asset Cashflows'!AC324)</f>
        <v>0</v>
      </c>
    </row>
    <row r="845" spans="1:14" x14ac:dyDescent="0.25">
      <c r="A845" s="39">
        <v>307</v>
      </c>
      <c r="B845" s="42">
        <f>(1+_xlfn.XLOOKUP(INT(($A845-1)/12)+1,'ZC Curve'!$B$8:$B$107,'ZC Curve'!U$8:U$107,,0))^(1/12)-1</f>
        <v>0</v>
      </c>
      <c r="C845" s="42" t="e">
        <f>(1+_xlfn.XLOOKUP(INT(($A845-1)/12)+1,'ZC Curve'!$B$8:$B$107,'ZC Curve'!V$8:V$107,,0))^(1/12)-1</f>
        <v>#DIV/0!</v>
      </c>
      <c r="D845" s="42" t="e">
        <f>(1+_xlfn.XLOOKUP(INT(($A845-1)/12)+1,'ZC Curve'!$B$8:$B$107,'ZC Curve'!W$8:W$107,,0))^(1/12)-1</f>
        <v>#DIV/0!</v>
      </c>
      <c r="E845" s="43">
        <f t="shared" si="30"/>
        <v>1</v>
      </c>
      <c r="F845" s="43" t="e">
        <f t="shared" si="31"/>
        <v>#DIV/0!</v>
      </c>
      <c r="G845" s="43" t="e">
        <f t="shared" si="32"/>
        <v>#DIV/0!</v>
      </c>
      <c r="H845" s="47">
        <f>('Table 4 Asset Cashflows'!D325+'Table 4 Asset Cashflows'!E325)</f>
        <v>0</v>
      </c>
      <c r="I845" s="47">
        <f>('Table 4 Asset Cashflows'!H325+'Table 4 Asset Cashflows'!I325)</f>
        <v>0</v>
      </c>
      <c r="J845" s="47">
        <f>('Table 4 Asset Cashflows'!L325+'Table 4 Asset Cashflows'!M325)</f>
        <v>0</v>
      </c>
      <c r="K845" s="47">
        <f>('Table 4 Asset Cashflows'!P325+'Table 4 Asset Cashflows'!Q325)</f>
        <v>0</v>
      </c>
      <c r="L845" s="47">
        <f>('Table 4 Asset Cashflows'!T325+'Table 4 Asset Cashflows'!U325)</f>
        <v>0</v>
      </c>
      <c r="M845" s="47">
        <f>('Table 4 Asset Cashflows'!X325+'Table 4 Asset Cashflows'!Y325)</f>
        <v>0</v>
      </c>
      <c r="N845" s="47">
        <f>('Table 4 Asset Cashflows'!AB325+'Table 4 Asset Cashflows'!AC325)</f>
        <v>0</v>
      </c>
    </row>
    <row r="846" spans="1:14" x14ac:dyDescent="0.25">
      <c r="A846" s="39">
        <v>308</v>
      </c>
      <c r="B846" s="42">
        <f>(1+_xlfn.XLOOKUP(INT(($A846-1)/12)+1,'ZC Curve'!$B$8:$B$107,'ZC Curve'!U$8:U$107,,0))^(1/12)-1</f>
        <v>0</v>
      </c>
      <c r="C846" s="42" t="e">
        <f>(1+_xlfn.XLOOKUP(INT(($A846-1)/12)+1,'ZC Curve'!$B$8:$B$107,'ZC Curve'!V$8:V$107,,0))^(1/12)-1</f>
        <v>#DIV/0!</v>
      </c>
      <c r="D846" s="42" t="e">
        <f>(1+_xlfn.XLOOKUP(INT(($A846-1)/12)+1,'ZC Curve'!$B$8:$B$107,'ZC Curve'!W$8:W$107,,0))^(1/12)-1</f>
        <v>#DIV/0!</v>
      </c>
      <c r="E846" s="43">
        <f t="shared" si="30"/>
        <v>1</v>
      </c>
      <c r="F846" s="43" t="e">
        <f t="shared" si="31"/>
        <v>#DIV/0!</v>
      </c>
      <c r="G846" s="43" t="e">
        <f t="shared" si="32"/>
        <v>#DIV/0!</v>
      </c>
      <c r="H846" s="47">
        <f>('Table 4 Asset Cashflows'!D326+'Table 4 Asset Cashflows'!E326)</f>
        <v>0</v>
      </c>
      <c r="I846" s="47">
        <f>('Table 4 Asset Cashflows'!H326+'Table 4 Asset Cashflows'!I326)</f>
        <v>0</v>
      </c>
      <c r="J846" s="47">
        <f>('Table 4 Asset Cashflows'!L326+'Table 4 Asset Cashflows'!M326)</f>
        <v>0</v>
      </c>
      <c r="K846" s="47">
        <f>('Table 4 Asset Cashflows'!P326+'Table 4 Asset Cashflows'!Q326)</f>
        <v>0</v>
      </c>
      <c r="L846" s="47">
        <f>('Table 4 Asset Cashflows'!T326+'Table 4 Asset Cashflows'!U326)</f>
        <v>0</v>
      </c>
      <c r="M846" s="47">
        <f>('Table 4 Asset Cashflows'!X326+'Table 4 Asset Cashflows'!Y326)</f>
        <v>0</v>
      </c>
      <c r="N846" s="47">
        <f>('Table 4 Asset Cashflows'!AB326+'Table 4 Asset Cashflows'!AC326)</f>
        <v>0</v>
      </c>
    </row>
    <row r="847" spans="1:14" x14ac:dyDescent="0.25">
      <c r="A847" s="39">
        <v>309</v>
      </c>
      <c r="B847" s="42">
        <f>(1+_xlfn.XLOOKUP(INT(($A847-1)/12)+1,'ZC Curve'!$B$8:$B$107,'ZC Curve'!U$8:U$107,,0))^(1/12)-1</f>
        <v>0</v>
      </c>
      <c r="C847" s="42" t="e">
        <f>(1+_xlfn.XLOOKUP(INT(($A847-1)/12)+1,'ZC Curve'!$B$8:$B$107,'ZC Curve'!V$8:V$107,,0))^(1/12)-1</f>
        <v>#DIV/0!</v>
      </c>
      <c r="D847" s="42" t="e">
        <f>(1+_xlfn.XLOOKUP(INT(($A847-1)/12)+1,'ZC Curve'!$B$8:$B$107,'ZC Curve'!W$8:W$107,,0))^(1/12)-1</f>
        <v>#DIV/0!</v>
      </c>
      <c r="E847" s="43">
        <f t="shared" si="30"/>
        <v>1</v>
      </c>
      <c r="F847" s="43" t="e">
        <f t="shared" si="31"/>
        <v>#DIV/0!</v>
      </c>
      <c r="G847" s="43" t="e">
        <f t="shared" si="32"/>
        <v>#DIV/0!</v>
      </c>
      <c r="H847" s="47">
        <f>('Table 4 Asset Cashflows'!D327+'Table 4 Asset Cashflows'!E327)</f>
        <v>0</v>
      </c>
      <c r="I847" s="47">
        <f>('Table 4 Asset Cashflows'!H327+'Table 4 Asset Cashflows'!I327)</f>
        <v>0</v>
      </c>
      <c r="J847" s="47">
        <f>('Table 4 Asset Cashflows'!L327+'Table 4 Asset Cashflows'!M327)</f>
        <v>0</v>
      </c>
      <c r="K847" s="47">
        <f>('Table 4 Asset Cashflows'!P327+'Table 4 Asset Cashflows'!Q327)</f>
        <v>0</v>
      </c>
      <c r="L847" s="47">
        <f>('Table 4 Asset Cashflows'!T327+'Table 4 Asset Cashflows'!U327)</f>
        <v>0</v>
      </c>
      <c r="M847" s="47">
        <f>('Table 4 Asset Cashflows'!X327+'Table 4 Asset Cashflows'!Y327)</f>
        <v>0</v>
      </c>
      <c r="N847" s="47">
        <f>('Table 4 Asset Cashflows'!AB327+'Table 4 Asset Cashflows'!AC327)</f>
        <v>0</v>
      </c>
    </row>
    <row r="848" spans="1:14" x14ac:dyDescent="0.25">
      <c r="A848" s="39">
        <v>310</v>
      </c>
      <c r="B848" s="42">
        <f>(1+_xlfn.XLOOKUP(INT(($A848-1)/12)+1,'ZC Curve'!$B$8:$B$107,'ZC Curve'!U$8:U$107,,0))^(1/12)-1</f>
        <v>0</v>
      </c>
      <c r="C848" s="42" t="e">
        <f>(1+_xlfn.XLOOKUP(INT(($A848-1)/12)+1,'ZC Curve'!$B$8:$B$107,'ZC Curve'!V$8:V$107,,0))^(1/12)-1</f>
        <v>#DIV/0!</v>
      </c>
      <c r="D848" s="42" t="e">
        <f>(1+_xlfn.XLOOKUP(INT(($A848-1)/12)+1,'ZC Curve'!$B$8:$B$107,'ZC Curve'!W$8:W$107,,0))^(1/12)-1</f>
        <v>#DIV/0!</v>
      </c>
      <c r="E848" s="43">
        <f t="shared" si="30"/>
        <v>1</v>
      </c>
      <c r="F848" s="43" t="e">
        <f t="shared" si="31"/>
        <v>#DIV/0!</v>
      </c>
      <c r="G848" s="43" t="e">
        <f t="shared" si="32"/>
        <v>#DIV/0!</v>
      </c>
      <c r="H848" s="47">
        <f>('Table 4 Asset Cashflows'!D328+'Table 4 Asset Cashflows'!E328)</f>
        <v>0</v>
      </c>
      <c r="I848" s="47">
        <f>('Table 4 Asset Cashflows'!H328+'Table 4 Asset Cashflows'!I328)</f>
        <v>0</v>
      </c>
      <c r="J848" s="47">
        <f>('Table 4 Asset Cashflows'!L328+'Table 4 Asset Cashflows'!M328)</f>
        <v>0</v>
      </c>
      <c r="K848" s="47">
        <f>('Table 4 Asset Cashflows'!P328+'Table 4 Asset Cashflows'!Q328)</f>
        <v>0</v>
      </c>
      <c r="L848" s="47">
        <f>('Table 4 Asset Cashflows'!T328+'Table 4 Asset Cashflows'!U328)</f>
        <v>0</v>
      </c>
      <c r="M848" s="47">
        <f>('Table 4 Asset Cashflows'!X328+'Table 4 Asset Cashflows'!Y328)</f>
        <v>0</v>
      </c>
      <c r="N848" s="47">
        <f>('Table 4 Asset Cashflows'!AB328+'Table 4 Asset Cashflows'!AC328)</f>
        <v>0</v>
      </c>
    </row>
    <row r="849" spans="1:14" x14ac:dyDescent="0.25">
      <c r="A849" s="39">
        <v>311</v>
      </c>
      <c r="B849" s="42">
        <f>(1+_xlfn.XLOOKUP(INT(($A849-1)/12)+1,'ZC Curve'!$B$8:$B$107,'ZC Curve'!U$8:U$107,,0))^(1/12)-1</f>
        <v>0</v>
      </c>
      <c r="C849" s="42" t="e">
        <f>(1+_xlfn.XLOOKUP(INT(($A849-1)/12)+1,'ZC Curve'!$B$8:$B$107,'ZC Curve'!V$8:V$107,,0))^(1/12)-1</f>
        <v>#DIV/0!</v>
      </c>
      <c r="D849" s="42" t="e">
        <f>(1+_xlfn.XLOOKUP(INT(($A849-1)/12)+1,'ZC Curve'!$B$8:$B$107,'ZC Curve'!W$8:W$107,,0))^(1/12)-1</f>
        <v>#DIV/0!</v>
      </c>
      <c r="E849" s="43">
        <f t="shared" si="30"/>
        <v>1</v>
      </c>
      <c r="F849" s="43" t="e">
        <f t="shared" si="31"/>
        <v>#DIV/0!</v>
      </c>
      <c r="G849" s="43" t="e">
        <f t="shared" si="32"/>
        <v>#DIV/0!</v>
      </c>
      <c r="H849" s="47">
        <f>('Table 4 Asset Cashflows'!D329+'Table 4 Asset Cashflows'!E329)</f>
        <v>0</v>
      </c>
      <c r="I849" s="47">
        <f>('Table 4 Asset Cashflows'!H329+'Table 4 Asset Cashflows'!I329)</f>
        <v>0</v>
      </c>
      <c r="J849" s="47">
        <f>('Table 4 Asset Cashflows'!L329+'Table 4 Asset Cashflows'!M329)</f>
        <v>0</v>
      </c>
      <c r="K849" s="47">
        <f>('Table 4 Asset Cashflows'!P329+'Table 4 Asset Cashflows'!Q329)</f>
        <v>0</v>
      </c>
      <c r="L849" s="47">
        <f>('Table 4 Asset Cashflows'!T329+'Table 4 Asset Cashflows'!U329)</f>
        <v>0</v>
      </c>
      <c r="M849" s="47">
        <f>('Table 4 Asset Cashflows'!X329+'Table 4 Asset Cashflows'!Y329)</f>
        <v>0</v>
      </c>
      <c r="N849" s="47">
        <f>('Table 4 Asset Cashflows'!AB329+'Table 4 Asset Cashflows'!AC329)</f>
        <v>0</v>
      </c>
    </row>
    <row r="850" spans="1:14" x14ac:dyDescent="0.25">
      <c r="A850" s="39">
        <v>312</v>
      </c>
      <c r="B850" s="42">
        <f>(1+_xlfn.XLOOKUP(INT(($A850-1)/12)+1,'ZC Curve'!$B$8:$B$107,'ZC Curve'!U$8:U$107,,0))^(1/12)-1</f>
        <v>0</v>
      </c>
      <c r="C850" s="42" t="e">
        <f>(1+_xlfn.XLOOKUP(INT(($A850-1)/12)+1,'ZC Curve'!$B$8:$B$107,'ZC Curve'!V$8:V$107,,0))^(1/12)-1</f>
        <v>#DIV/0!</v>
      </c>
      <c r="D850" s="42" t="e">
        <f>(1+_xlfn.XLOOKUP(INT(($A850-1)/12)+1,'ZC Curve'!$B$8:$B$107,'ZC Curve'!W$8:W$107,,0))^(1/12)-1</f>
        <v>#DIV/0!</v>
      </c>
      <c r="E850" s="43">
        <f t="shared" si="30"/>
        <v>1</v>
      </c>
      <c r="F850" s="43" t="e">
        <f t="shared" si="31"/>
        <v>#DIV/0!</v>
      </c>
      <c r="G850" s="43" t="e">
        <f t="shared" si="32"/>
        <v>#DIV/0!</v>
      </c>
      <c r="H850" s="47">
        <f>('Table 4 Asset Cashflows'!D330+'Table 4 Asset Cashflows'!E330)</f>
        <v>0</v>
      </c>
      <c r="I850" s="47">
        <f>('Table 4 Asset Cashflows'!H330+'Table 4 Asset Cashflows'!I330)</f>
        <v>0</v>
      </c>
      <c r="J850" s="47">
        <f>('Table 4 Asset Cashflows'!L330+'Table 4 Asset Cashflows'!M330)</f>
        <v>0</v>
      </c>
      <c r="K850" s="47">
        <f>('Table 4 Asset Cashflows'!P330+'Table 4 Asset Cashflows'!Q330)</f>
        <v>0</v>
      </c>
      <c r="L850" s="47">
        <f>('Table 4 Asset Cashflows'!T330+'Table 4 Asset Cashflows'!U330)</f>
        <v>0</v>
      </c>
      <c r="M850" s="47">
        <f>('Table 4 Asset Cashflows'!X330+'Table 4 Asset Cashflows'!Y330)</f>
        <v>0</v>
      </c>
      <c r="N850" s="47">
        <f>('Table 4 Asset Cashflows'!AB330+'Table 4 Asset Cashflows'!AC330)</f>
        <v>0</v>
      </c>
    </row>
    <row r="851" spans="1:14" x14ac:dyDescent="0.25">
      <c r="A851" s="39">
        <v>313</v>
      </c>
      <c r="B851" s="42">
        <f>(1+_xlfn.XLOOKUP(INT(($A851-1)/12)+1,'ZC Curve'!$B$8:$B$107,'ZC Curve'!U$8:U$107,,0))^(1/12)-1</f>
        <v>0</v>
      </c>
      <c r="C851" s="42" t="e">
        <f>(1+_xlfn.XLOOKUP(INT(($A851-1)/12)+1,'ZC Curve'!$B$8:$B$107,'ZC Curve'!V$8:V$107,,0))^(1/12)-1</f>
        <v>#DIV/0!</v>
      </c>
      <c r="D851" s="42" t="e">
        <f>(1+_xlfn.XLOOKUP(INT(($A851-1)/12)+1,'ZC Curve'!$B$8:$B$107,'ZC Curve'!W$8:W$107,,0))^(1/12)-1</f>
        <v>#DIV/0!</v>
      </c>
      <c r="E851" s="43">
        <f t="shared" si="30"/>
        <v>1</v>
      </c>
      <c r="F851" s="43" t="e">
        <f t="shared" si="31"/>
        <v>#DIV/0!</v>
      </c>
      <c r="G851" s="43" t="e">
        <f t="shared" si="32"/>
        <v>#DIV/0!</v>
      </c>
      <c r="H851" s="47">
        <f>('Table 4 Asset Cashflows'!D331+'Table 4 Asset Cashflows'!E331)</f>
        <v>0</v>
      </c>
      <c r="I851" s="47">
        <f>('Table 4 Asset Cashflows'!H331+'Table 4 Asset Cashflows'!I331)</f>
        <v>0</v>
      </c>
      <c r="J851" s="47">
        <f>('Table 4 Asset Cashflows'!L331+'Table 4 Asset Cashflows'!M331)</f>
        <v>0</v>
      </c>
      <c r="K851" s="47">
        <f>('Table 4 Asset Cashflows'!P331+'Table 4 Asset Cashflows'!Q331)</f>
        <v>0</v>
      </c>
      <c r="L851" s="47">
        <f>('Table 4 Asset Cashflows'!T331+'Table 4 Asset Cashflows'!U331)</f>
        <v>0</v>
      </c>
      <c r="M851" s="47">
        <f>('Table 4 Asset Cashflows'!X331+'Table 4 Asset Cashflows'!Y331)</f>
        <v>0</v>
      </c>
      <c r="N851" s="47">
        <f>('Table 4 Asset Cashflows'!AB331+'Table 4 Asset Cashflows'!AC331)</f>
        <v>0</v>
      </c>
    </row>
    <row r="852" spans="1:14" x14ac:dyDescent="0.25">
      <c r="A852" s="39">
        <v>314</v>
      </c>
      <c r="B852" s="42">
        <f>(1+_xlfn.XLOOKUP(INT(($A852-1)/12)+1,'ZC Curve'!$B$8:$B$107,'ZC Curve'!U$8:U$107,,0))^(1/12)-1</f>
        <v>0</v>
      </c>
      <c r="C852" s="42" t="e">
        <f>(1+_xlfn.XLOOKUP(INT(($A852-1)/12)+1,'ZC Curve'!$B$8:$B$107,'ZC Curve'!V$8:V$107,,0))^(1/12)-1</f>
        <v>#DIV/0!</v>
      </c>
      <c r="D852" s="42" t="e">
        <f>(1+_xlfn.XLOOKUP(INT(($A852-1)/12)+1,'ZC Curve'!$B$8:$B$107,'ZC Curve'!W$8:W$107,,0))^(1/12)-1</f>
        <v>#DIV/0!</v>
      </c>
      <c r="E852" s="43">
        <f t="shared" si="30"/>
        <v>1</v>
      </c>
      <c r="F852" s="43" t="e">
        <f t="shared" si="31"/>
        <v>#DIV/0!</v>
      </c>
      <c r="G852" s="43" t="e">
        <f t="shared" si="32"/>
        <v>#DIV/0!</v>
      </c>
      <c r="H852" s="47">
        <f>('Table 4 Asset Cashflows'!D332+'Table 4 Asset Cashflows'!E332)</f>
        <v>0</v>
      </c>
      <c r="I852" s="47">
        <f>('Table 4 Asset Cashflows'!H332+'Table 4 Asset Cashflows'!I332)</f>
        <v>0</v>
      </c>
      <c r="J852" s="47">
        <f>('Table 4 Asset Cashflows'!L332+'Table 4 Asset Cashflows'!M332)</f>
        <v>0</v>
      </c>
      <c r="K852" s="47">
        <f>('Table 4 Asset Cashflows'!P332+'Table 4 Asset Cashflows'!Q332)</f>
        <v>0</v>
      </c>
      <c r="L852" s="47">
        <f>('Table 4 Asset Cashflows'!T332+'Table 4 Asset Cashflows'!U332)</f>
        <v>0</v>
      </c>
      <c r="M852" s="47">
        <f>('Table 4 Asset Cashflows'!X332+'Table 4 Asset Cashflows'!Y332)</f>
        <v>0</v>
      </c>
      <c r="N852" s="47">
        <f>('Table 4 Asset Cashflows'!AB332+'Table 4 Asset Cashflows'!AC332)</f>
        <v>0</v>
      </c>
    </row>
    <row r="853" spans="1:14" x14ac:dyDescent="0.25">
      <c r="A853" s="39">
        <v>315</v>
      </c>
      <c r="B853" s="42">
        <f>(1+_xlfn.XLOOKUP(INT(($A853-1)/12)+1,'ZC Curve'!$B$8:$B$107,'ZC Curve'!U$8:U$107,,0))^(1/12)-1</f>
        <v>0</v>
      </c>
      <c r="C853" s="42" t="e">
        <f>(1+_xlfn.XLOOKUP(INT(($A853-1)/12)+1,'ZC Curve'!$B$8:$B$107,'ZC Curve'!V$8:V$107,,0))^(1/12)-1</f>
        <v>#DIV/0!</v>
      </c>
      <c r="D853" s="42" t="e">
        <f>(1+_xlfn.XLOOKUP(INT(($A853-1)/12)+1,'ZC Curve'!$B$8:$B$107,'ZC Curve'!W$8:W$107,,0))^(1/12)-1</f>
        <v>#DIV/0!</v>
      </c>
      <c r="E853" s="43">
        <f t="shared" si="30"/>
        <v>1</v>
      </c>
      <c r="F853" s="43" t="e">
        <f t="shared" si="31"/>
        <v>#DIV/0!</v>
      </c>
      <c r="G853" s="43" t="e">
        <f t="shared" si="32"/>
        <v>#DIV/0!</v>
      </c>
      <c r="H853" s="47">
        <f>('Table 4 Asset Cashflows'!D333+'Table 4 Asset Cashflows'!E333)</f>
        <v>0</v>
      </c>
      <c r="I853" s="47">
        <f>('Table 4 Asset Cashflows'!H333+'Table 4 Asset Cashflows'!I333)</f>
        <v>0</v>
      </c>
      <c r="J853" s="47">
        <f>('Table 4 Asset Cashflows'!L333+'Table 4 Asset Cashflows'!M333)</f>
        <v>0</v>
      </c>
      <c r="K853" s="47">
        <f>('Table 4 Asset Cashflows'!P333+'Table 4 Asset Cashflows'!Q333)</f>
        <v>0</v>
      </c>
      <c r="L853" s="47">
        <f>('Table 4 Asset Cashflows'!T333+'Table 4 Asset Cashflows'!U333)</f>
        <v>0</v>
      </c>
      <c r="M853" s="47">
        <f>('Table 4 Asset Cashflows'!X333+'Table 4 Asset Cashflows'!Y333)</f>
        <v>0</v>
      </c>
      <c r="N853" s="47">
        <f>('Table 4 Asset Cashflows'!AB333+'Table 4 Asset Cashflows'!AC333)</f>
        <v>0</v>
      </c>
    </row>
    <row r="854" spans="1:14" x14ac:dyDescent="0.25">
      <c r="A854" s="39">
        <v>316</v>
      </c>
      <c r="B854" s="42">
        <f>(1+_xlfn.XLOOKUP(INT(($A854-1)/12)+1,'ZC Curve'!$B$8:$B$107,'ZC Curve'!U$8:U$107,,0))^(1/12)-1</f>
        <v>0</v>
      </c>
      <c r="C854" s="42" t="e">
        <f>(1+_xlfn.XLOOKUP(INT(($A854-1)/12)+1,'ZC Curve'!$B$8:$B$107,'ZC Curve'!V$8:V$107,,0))^(1/12)-1</f>
        <v>#DIV/0!</v>
      </c>
      <c r="D854" s="42" t="e">
        <f>(1+_xlfn.XLOOKUP(INT(($A854-1)/12)+1,'ZC Curve'!$B$8:$B$107,'ZC Curve'!W$8:W$107,,0))^(1/12)-1</f>
        <v>#DIV/0!</v>
      </c>
      <c r="E854" s="43">
        <f t="shared" si="30"/>
        <v>1</v>
      </c>
      <c r="F854" s="43" t="e">
        <f t="shared" si="31"/>
        <v>#DIV/0!</v>
      </c>
      <c r="G854" s="43" t="e">
        <f t="shared" si="32"/>
        <v>#DIV/0!</v>
      </c>
      <c r="H854" s="47">
        <f>('Table 4 Asset Cashflows'!D334+'Table 4 Asset Cashflows'!E334)</f>
        <v>0</v>
      </c>
      <c r="I854" s="47">
        <f>('Table 4 Asset Cashflows'!H334+'Table 4 Asset Cashflows'!I334)</f>
        <v>0</v>
      </c>
      <c r="J854" s="47">
        <f>('Table 4 Asset Cashflows'!L334+'Table 4 Asset Cashflows'!M334)</f>
        <v>0</v>
      </c>
      <c r="K854" s="47">
        <f>('Table 4 Asset Cashflows'!P334+'Table 4 Asset Cashflows'!Q334)</f>
        <v>0</v>
      </c>
      <c r="L854" s="47">
        <f>('Table 4 Asset Cashflows'!T334+'Table 4 Asset Cashflows'!U334)</f>
        <v>0</v>
      </c>
      <c r="M854" s="47">
        <f>('Table 4 Asset Cashflows'!X334+'Table 4 Asset Cashflows'!Y334)</f>
        <v>0</v>
      </c>
      <c r="N854" s="47">
        <f>('Table 4 Asset Cashflows'!AB334+'Table 4 Asset Cashflows'!AC334)</f>
        <v>0</v>
      </c>
    </row>
    <row r="855" spans="1:14" x14ac:dyDescent="0.25">
      <c r="A855" s="39">
        <v>317</v>
      </c>
      <c r="B855" s="42">
        <f>(1+_xlfn.XLOOKUP(INT(($A855-1)/12)+1,'ZC Curve'!$B$8:$B$107,'ZC Curve'!U$8:U$107,,0))^(1/12)-1</f>
        <v>0</v>
      </c>
      <c r="C855" s="42" t="e">
        <f>(1+_xlfn.XLOOKUP(INT(($A855-1)/12)+1,'ZC Curve'!$B$8:$B$107,'ZC Curve'!V$8:V$107,,0))^(1/12)-1</f>
        <v>#DIV/0!</v>
      </c>
      <c r="D855" s="42" t="e">
        <f>(1+_xlfn.XLOOKUP(INT(($A855-1)/12)+1,'ZC Curve'!$B$8:$B$107,'ZC Curve'!W$8:W$107,,0))^(1/12)-1</f>
        <v>#DIV/0!</v>
      </c>
      <c r="E855" s="43">
        <f t="shared" si="30"/>
        <v>1</v>
      </c>
      <c r="F855" s="43" t="e">
        <f t="shared" si="31"/>
        <v>#DIV/0!</v>
      </c>
      <c r="G855" s="43" t="e">
        <f t="shared" si="32"/>
        <v>#DIV/0!</v>
      </c>
      <c r="H855" s="47">
        <f>('Table 4 Asset Cashflows'!D335+'Table 4 Asset Cashflows'!E335)</f>
        <v>0</v>
      </c>
      <c r="I855" s="47">
        <f>('Table 4 Asset Cashflows'!H335+'Table 4 Asset Cashflows'!I335)</f>
        <v>0</v>
      </c>
      <c r="J855" s="47">
        <f>('Table 4 Asset Cashflows'!L335+'Table 4 Asset Cashflows'!M335)</f>
        <v>0</v>
      </c>
      <c r="K855" s="47">
        <f>('Table 4 Asset Cashflows'!P335+'Table 4 Asset Cashflows'!Q335)</f>
        <v>0</v>
      </c>
      <c r="L855" s="47">
        <f>('Table 4 Asset Cashflows'!T335+'Table 4 Asset Cashflows'!U335)</f>
        <v>0</v>
      </c>
      <c r="M855" s="47">
        <f>('Table 4 Asset Cashflows'!X335+'Table 4 Asset Cashflows'!Y335)</f>
        <v>0</v>
      </c>
      <c r="N855" s="47">
        <f>('Table 4 Asset Cashflows'!AB335+'Table 4 Asset Cashflows'!AC335)</f>
        <v>0</v>
      </c>
    </row>
    <row r="856" spans="1:14" x14ac:dyDescent="0.25">
      <c r="A856" s="39">
        <v>318</v>
      </c>
      <c r="B856" s="42">
        <f>(1+_xlfn.XLOOKUP(INT(($A856-1)/12)+1,'ZC Curve'!$B$8:$B$107,'ZC Curve'!U$8:U$107,,0))^(1/12)-1</f>
        <v>0</v>
      </c>
      <c r="C856" s="42" t="e">
        <f>(1+_xlfn.XLOOKUP(INT(($A856-1)/12)+1,'ZC Curve'!$B$8:$B$107,'ZC Curve'!V$8:V$107,,0))^(1/12)-1</f>
        <v>#DIV/0!</v>
      </c>
      <c r="D856" s="42" t="e">
        <f>(1+_xlfn.XLOOKUP(INT(($A856-1)/12)+1,'ZC Curve'!$B$8:$B$107,'ZC Curve'!W$8:W$107,,0))^(1/12)-1</f>
        <v>#DIV/0!</v>
      </c>
      <c r="E856" s="43">
        <f t="shared" si="30"/>
        <v>1</v>
      </c>
      <c r="F856" s="43" t="e">
        <f t="shared" si="31"/>
        <v>#DIV/0!</v>
      </c>
      <c r="G856" s="43" t="e">
        <f t="shared" si="32"/>
        <v>#DIV/0!</v>
      </c>
      <c r="H856" s="47">
        <f>('Table 4 Asset Cashflows'!D336+'Table 4 Asset Cashflows'!E336)</f>
        <v>0</v>
      </c>
      <c r="I856" s="47">
        <f>('Table 4 Asset Cashflows'!H336+'Table 4 Asset Cashflows'!I336)</f>
        <v>0</v>
      </c>
      <c r="J856" s="47">
        <f>('Table 4 Asset Cashflows'!L336+'Table 4 Asset Cashflows'!M336)</f>
        <v>0</v>
      </c>
      <c r="K856" s="47">
        <f>('Table 4 Asset Cashflows'!P336+'Table 4 Asset Cashflows'!Q336)</f>
        <v>0</v>
      </c>
      <c r="L856" s="47">
        <f>('Table 4 Asset Cashflows'!T336+'Table 4 Asset Cashflows'!U336)</f>
        <v>0</v>
      </c>
      <c r="M856" s="47">
        <f>('Table 4 Asset Cashflows'!X336+'Table 4 Asset Cashflows'!Y336)</f>
        <v>0</v>
      </c>
      <c r="N856" s="47">
        <f>('Table 4 Asset Cashflows'!AB336+'Table 4 Asset Cashflows'!AC336)</f>
        <v>0</v>
      </c>
    </row>
    <row r="857" spans="1:14" x14ac:dyDescent="0.25">
      <c r="A857" s="39">
        <v>319</v>
      </c>
      <c r="B857" s="42">
        <f>(1+_xlfn.XLOOKUP(INT(($A857-1)/12)+1,'ZC Curve'!$B$8:$B$107,'ZC Curve'!U$8:U$107,,0))^(1/12)-1</f>
        <v>0</v>
      </c>
      <c r="C857" s="42" t="e">
        <f>(1+_xlfn.XLOOKUP(INT(($A857-1)/12)+1,'ZC Curve'!$B$8:$B$107,'ZC Curve'!V$8:V$107,,0))^(1/12)-1</f>
        <v>#DIV/0!</v>
      </c>
      <c r="D857" s="42" t="e">
        <f>(1+_xlfn.XLOOKUP(INT(($A857-1)/12)+1,'ZC Curve'!$B$8:$B$107,'ZC Curve'!W$8:W$107,,0))^(1/12)-1</f>
        <v>#DIV/0!</v>
      </c>
      <c r="E857" s="43">
        <f t="shared" si="30"/>
        <v>1</v>
      </c>
      <c r="F857" s="43" t="e">
        <f t="shared" si="31"/>
        <v>#DIV/0!</v>
      </c>
      <c r="G857" s="43" t="e">
        <f t="shared" si="32"/>
        <v>#DIV/0!</v>
      </c>
      <c r="H857" s="47">
        <f>('Table 4 Asset Cashflows'!D337+'Table 4 Asset Cashflows'!E337)</f>
        <v>0</v>
      </c>
      <c r="I857" s="47">
        <f>('Table 4 Asset Cashflows'!H337+'Table 4 Asset Cashflows'!I337)</f>
        <v>0</v>
      </c>
      <c r="J857" s="47">
        <f>('Table 4 Asset Cashflows'!L337+'Table 4 Asset Cashflows'!M337)</f>
        <v>0</v>
      </c>
      <c r="K857" s="47">
        <f>('Table 4 Asset Cashflows'!P337+'Table 4 Asset Cashflows'!Q337)</f>
        <v>0</v>
      </c>
      <c r="L857" s="47">
        <f>('Table 4 Asset Cashflows'!T337+'Table 4 Asset Cashflows'!U337)</f>
        <v>0</v>
      </c>
      <c r="M857" s="47">
        <f>('Table 4 Asset Cashflows'!X337+'Table 4 Asset Cashflows'!Y337)</f>
        <v>0</v>
      </c>
      <c r="N857" s="47">
        <f>('Table 4 Asset Cashflows'!AB337+'Table 4 Asset Cashflows'!AC337)</f>
        <v>0</v>
      </c>
    </row>
    <row r="858" spans="1:14" x14ac:dyDescent="0.25">
      <c r="A858" s="39">
        <v>320</v>
      </c>
      <c r="B858" s="42">
        <f>(1+_xlfn.XLOOKUP(INT(($A858-1)/12)+1,'ZC Curve'!$B$8:$B$107,'ZC Curve'!U$8:U$107,,0))^(1/12)-1</f>
        <v>0</v>
      </c>
      <c r="C858" s="42" t="e">
        <f>(1+_xlfn.XLOOKUP(INT(($A858-1)/12)+1,'ZC Curve'!$B$8:$B$107,'ZC Curve'!V$8:V$107,,0))^(1/12)-1</f>
        <v>#DIV/0!</v>
      </c>
      <c r="D858" s="42" t="e">
        <f>(1+_xlfn.XLOOKUP(INT(($A858-1)/12)+1,'ZC Curve'!$B$8:$B$107,'ZC Curve'!W$8:W$107,,0))^(1/12)-1</f>
        <v>#DIV/0!</v>
      </c>
      <c r="E858" s="43">
        <f t="shared" si="30"/>
        <v>1</v>
      </c>
      <c r="F858" s="43" t="e">
        <f t="shared" si="31"/>
        <v>#DIV/0!</v>
      </c>
      <c r="G858" s="43" t="e">
        <f t="shared" si="32"/>
        <v>#DIV/0!</v>
      </c>
      <c r="H858" s="47">
        <f>('Table 4 Asset Cashflows'!D338+'Table 4 Asset Cashflows'!E338)</f>
        <v>0</v>
      </c>
      <c r="I858" s="47">
        <f>('Table 4 Asset Cashflows'!H338+'Table 4 Asset Cashflows'!I338)</f>
        <v>0</v>
      </c>
      <c r="J858" s="47">
        <f>('Table 4 Asset Cashflows'!L338+'Table 4 Asset Cashflows'!M338)</f>
        <v>0</v>
      </c>
      <c r="K858" s="47">
        <f>('Table 4 Asset Cashflows'!P338+'Table 4 Asset Cashflows'!Q338)</f>
        <v>0</v>
      </c>
      <c r="L858" s="47">
        <f>('Table 4 Asset Cashflows'!T338+'Table 4 Asset Cashflows'!U338)</f>
        <v>0</v>
      </c>
      <c r="M858" s="47">
        <f>('Table 4 Asset Cashflows'!X338+'Table 4 Asset Cashflows'!Y338)</f>
        <v>0</v>
      </c>
      <c r="N858" s="47">
        <f>('Table 4 Asset Cashflows'!AB338+'Table 4 Asset Cashflows'!AC338)</f>
        <v>0</v>
      </c>
    </row>
    <row r="859" spans="1:14" x14ac:dyDescent="0.25">
      <c r="A859" s="39">
        <v>321</v>
      </c>
      <c r="B859" s="42">
        <f>(1+_xlfn.XLOOKUP(INT(($A859-1)/12)+1,'ZC Curve'!$B$8:$B$107,'ZC Curve'!U$8:U$107,,0))^(1/12)-1</f>
        <v>0</v>
      </c>
      <c r="C859" s="42" t="e">
        <f>(1+_xlfn.XLOOKUP(INT(($A859-1)/12)+1,'ZC Curve'!$B$8:$B$107,'ZC Curve'!V$8:V$107,,0))^(1/12)-1</f>
        <v>#DIV/0!</v>
      </c>
      <c r="D859" s="42" t="e">
        <f>(1+_xlfn.XLOOKUP(INT(($A859-1)/12)+1,'ZC Curve'!$B$8:$B$107,'ZC Curve'!W$8:W$107,,0))^(1/12)-1</f>
        <v>#DIV/0!</v>
      </c>
      <c r="E859" s="43">
        <f t="shared" si="30"/>
        <v>1</v>
      </c>
      <c r="F859" s="43" t="e">
        <f t="shared" si="31"/>
        <v>#DIV/0!</v>
      </c>
      <c r="G859" s="43" t="e">
        <f t="shared" si="32"/>
        <v>#DIV/0!</v>
      </c>
      <c r="H859" s="47">
        <f>('Table 4 Asset Cashflows'!D339+'Table 4 Asset Cashflows'!E339)</f>
        <v>0</v>
      </c>
      <c r="I859" s="47">
        <f>('Table 4 Asset Cashflows'!H339+'Table 4 Asset Cashflows'!I339)</f>
        <v>0</v>
      </c>
      <c r="J859" s="47">
        <f>('Table 4 Asset Cashflows'!L339+'Table 4 Asset Cashflows'!M339)</f>
        <v>0</v>
      </c>
      <c r="K859" s="47">
        <f>('Table 4 Asset Cashflows'!P339+'Table 4 Asset Cashflows'!Q339)</f>
        <v>0</v>
      </c>
      <c r="L859" s="47">
        <f>('Table 4 Asset Cashflows'!T339+'Table 4 Asset Cashflows'!U339)</f>
        <v>0</v>
      </c>
      <c r="M859" s="47">
        <f>('Table 4 Asset Cashflows'!X339+'Table 4 Asset Cashflows'!Y339)</f>
        <v>0</v>
      </c>
      <c r="N859" s="47">
        <f>('Table 4 Asset Cashflows'!AB339+'Table 4 Asset Cashflows'!AC339)</f>
        <v>0</v>
      </c>
    </row>
    <row r="860" spans="1:14" x14ac:dyDescent="0.25">
      <c r="A860" s="39">
        <v>322</v>
      </c>
      <c r="B860" s="42">
        <f>(1+_xlfn.XLOOKUP(INT(($A860-1)/12)+1,'ZC Curve'!$B$8:$B$107,'ZC Curve'!U$8:U$107,,0))^(1/12)-1</f>
        <v>0</v>
      </c>
      <c r="C860" s="42" t="e">
        <f>(1+_xlfn.XLOOKUP(INT(($A860-1)/12)+1,'ZC Curve'!$B$8:$B$107,'ZC Curve'!V$8:V$107,,0))^(1/12)-1</f>
        <v>#DIV/0!</v>
      </c>
      <c r="D860" s="42" t="e">
        <f>(1+_xlfn.XLOOKUP(INT(($A860-1)/12)+1,'ZC Curve'!$B$8:$B$107,'ZC Curve'!W$8:W$107,,0))^(1/12)-1</f>
        <v>#DIV/0!</v>
      </c>
      <c r="E860" s="43">
        <f t="shared" si="30"/>
        <v>1</v>
      </c>
      <c r="F860" s="43" t="e">
        <f t="shared" si="31"/>
        <v>#DIV/0!</v>
      </c>
      <c r="G860" s="43" t="e">
        <f t="shared" si="32"/>
        <v>#DIV/0!</v>
      </c>
      <c r="H860" s="47">
        <f>('Table 4 Asset Cashflows'!D340+'Table 4 Asset Cashflows'!E340)</f>
        <v>0</v>
      </c>
      <c r="I860" s="47">
        <f>('Table 4 Asset Cashflows'!H340+'Table 4 Asset Cashflows'!I340)</f>
        <v>0</v>
      </c>
      <c r="J860" s="47">
        <f>('Table 4 Asset Cashflows'!L340+'Table 4 Asset Cashflows'!M340)</f>
        <v>0</v>
      </c>
      <c r="K860" s="47">
        <f>('Table 4 Asset Cashflows'!P340+'Table 4 Asset Cashflows'!Q340)</f>
        <v>0</v>
      </c>
      <c r="L860" s="47">
        <f>('Table 4 Asset Cashflows'!T340+'Table 4 Asset Cashflows'!U340)</f>
        <v>0</v>
      </c>
      <c r="M860" s="47">
        <f>('Table 4 Asset Cashflows'!X340+'Table 4 Asset Cashflows'!Y340)</f>
        <v>0</v>
      </c>
      <c r="N860" s="47">
        <f>('Table 4 Asset Cashflows'!AB340+'Table 4 Asset Cashflows'!AC340)</f>
        <v>0</v>
      </c>
    </row>
    <row r="861" spans="1:14" x14ac:dyDescent="0.25">
      <c r="A861" s="39">
        <v>323</v>
      </c>
      <c r="B861" s="42">
        <f>(1+_xlfn.XLOOKUP(INT(($A861-1)/12)+1,'ZC Curve'!$B$8:$B$107,'ZC Curve'!U$8:U$107,,0))^(1/12)-1</f>
        <v>0</v>
      </c>
      <c r="C861" s="42" t="e">
        <f>(1+_xlfn.XLOOKUP(INT(($A861-1)/12)+1,'ZC Curve'!$B$8:$B$107,'ZC Curve'!V$8:V$107,,0))^(1/12)-1</f>
        <v>#DIV/0!</v>
      </c>
      <c r="D861" s="42" t="e">
        <f>(1+_xlfn.XLOOKUP(INT(($A861-1)/12)+1,'ZC Curve'!$B$8:$B$107,'ZC Curve'!W$8:W$107,,0))^(1/12)-1</f>
        <v>#DIV/0!</v>
      </c>
      <c r="E861" s="43">
        <f t="shared" si="30"/>
        <v>1</v>
      </c>
      <c r="F861" s="43" t="e">
        <f t="shared" si="31"/>
        <v>#DIV/0!</v>
      </c>
      <c r="G861" s="43" t="e">
        <f t="shared" si="32"/>
        <v>#DIV/0!</v>
      </c>
      <c r="H861" s="47">
        <f>('Table 4 Asset Cashflows'!D341+'Table 4 Asset Cashflows'!E341)</f>
        <v>0</v>
      </c>
      <c r="I861" s="47">
        <f>('Table 4 Asset Cashflows'!H341+'Table 4 Asset Cashflows'!I341)</f>
        <v>0</v>
      </c>
      <c r="J861" s="47">
        <f>('Table 4 Asset Cashflows'!L341+'Table 4 Asset Cashflows'!M341)</f>
        <v>0</v>
      </c>
      <c r="K861" s="47">
        <f>('Table 4 Asset Cashflows'!P341+'Table 4 Asset Cashflows'!Q341)</f>
        <v>0</v>
      </c>
      <c r="L861" s="47">
        <f>('Table 4 Asset Cashflows'!T341+'Table 4 Asset Cashflows'!U341)</f>
        <v>0</v>
      </c>
      <c r="M861" s="47">
        <f>('Table 4 Asset Cashflows'!X341+'Table 4 Asset Cashflows'!Y341)</f>
        <v>0</v>
      </c>
      <c r="N861" s="47">
        <f>('Table 4 Asset Cashflows'!AB341+'Table 4 Asset Cashflows'!AC341)</f>
        <v>0</v>
      </c>
    </row>
    <row r="862" spans="1:14" x14ac:dyDescent="0.25">
      <c r="A862" s="39">
        <v>324</v>
      </c>
      <c r="B862" s="42">
        <f>(1+_xlfn.XLOOKUP(INT(($A862-1)/12)+1,'ZC Curve'!$B$8:$B$107,'ZC Curve'!U$8:U$107,,0))^(1/12)-1</f>
        <v>0</v>
      </c>
      <c r="C862" s="42" t="e">
        <f>(1+_xlfn.XLOOKUP(INT(($A862-1)/12)+1,'ZC Curve'!$B$8:$B$107,'ZC Curve'!V$8:V$107,,0))^(1/12)-1</f>
        <v>#DIV/0!</v>
      </c>
      <c r="D862" s="42" t="e">
        <f>(1+_xlfn.XLOOKUP(INT(($A862-1)/12)+1,'ZC Curve'!$B$8:$B$107,'ZC Curve'!W$8:W$107,,0))^(1/12)-1</f>
        <v>#DIV/0!</v>
      </c>
      <c r="E862" s="43">
        <f t="shared" ref="E862:E925" si="33">E861/(1+B862)</f>
        <v>1</v>
      </c>
      <c r="F862" s="43" t="e">
        <f t="shared" ref="F862:F925" si="34">F861/(1+C862)</f>
        <v>#DIV/0!</v>
      </c>
      <c r="G862" s="43" t="e">
        <f t="shared" ref="G862:G925" si="35">G861/(1+D862)</f>
        <v>#DIV/0!</v>
      </c>
      <c r="H862" s="47">
        <f>('Table 4 Asset Cashflows'!D342+'Table 4 Asset Cashflows'!E342)</f>
        <v>0</v>
      </c>
      <c r="I862" s="47">
        <f>('Table 4 Asset Cashflows'!H342+'Table 4 Asset Cashflows'!I342)</f>
        <v>0</v>
      </c>
      <c r="J862" s="47">
        <f>('Table 4 Asset Cashflows'!L342+'Table 4 Asset Cashflows'!M342)</f>
        <v>0</v>
      </c>
      <c r="K862" s="47">
        <f>('Table 4 Asset Cashflows'!P342+'Table 4 Asset Cashflows'!Q342)</f>
        <v>0</v>
      </c>
      <c r="L862" s="47">
        <f>('Table 4 Asset Cashflows'!T342+'Table 4 Asset Cashflows'!U342)</f>
        <v>0</v>
      </c>
      <c r="M862" s="47">
        <f>('Table 4 Asset Cashflows'!X342+'Table 4 Asset Cashflows'!Y342)</f>
        <v>0</v>
      </c>
      <c r="N862" s="47">
        <f>('Table 4 Asset Cashflows'!AB342+'Table 4 Asset Cashflows'!AC342)</f>
        <v>0</v>
      </c>
    </row>
    <row r="863" spans="1:14" x14ac:dyDescent="0.25">
      <c r="A863" s="39">
        <v>325</v>
      </c>
      <c r="B863" s="42">
        <f>(1+_xlfn.XLOOKUP(INT(($A863-1)/12)+1,'ZC Curve'!$B$8:$B$107,'ZC Curve'!U$8:U$107,,0))^(1/12)-1</f>
        <v>0</v>
      </c>
      <c r="C863" s="42" t="e">
        <f>(1+_xlfn.XLOOKUP(INT(($A863-1)/12)+1,'ZC Curve'!$B$8:$B$107,'ZC Curve'!V$8:V$107,,0))^(1/12)-1</f>
        <v>#DIV/0!</v>
      </c>
      <c r="D863" s="42" t="e">
        <f>(1+_xlfn.XLOOKUP(INT(($A863-1)/12)+1,'ZC Curve'!$B$8:$B$107,'ZC Curve'!W$8:W$107,,0))^(1/12)-1</f>
        <v>#DIV/0!</v>
      </c>
      <c r="E863" s="43">
        <f t="shared" si="33"/>
        <v>1</v>
      </c>
      <c r="F863" s="43" t="e">
        <f t="shared" si="34"/>
        <v>#DIV/0!</v>
      </c>
      <c r="G863" s="43" t="e">
        <f t="shared" si="35"/>
        <v>#DIV/0!</v>
      </c>
      <c r="H863" s="47">
        <f>('Table 4 Asset Cashflows'!D343+'Table 4 Asset Cashflows'!E343)</f>
        <v>0</v>
      </c>
      <c r="I863" s="47">
        <f>('Table 4 Asset Cashflows'!H343+'Table 4 Asset Cashflows'!I343)</f>
        <v>0</v>
      </c>
      <c r="J863" s="47">
        <f>('Table 4 Asset Cashflows'!L343+'Table 4 Asset Cashflows'!M343)</f>
        <v>0</v>
      </c>
      <c r="K863" s="47">
        <f>('Table 4 Asset Cashflows'!P343+'Table 4 Asset Cashflows'!Q343)</f>
        <v>0</v>
      </c>
      <c r="L863" s="47">
        <f>('Table 4 Asset Cashflows'!T343+'Table 4 Asset Cashflows'!U343)</f>
        <v>0</v>
      </c>
      <c r="M863" s="47">
        <f>('Table 4 Asset Cashflows'!X343+'Table 4 Asset Cashflows'!Y343)</f>
        <v>0</v>
      </c>
      <c r="N863" s="47">
        <f>('Table 4 Asset Cashflows'!AB343+'Table 4 Asset Cashflows'!AC343)</f>
        <v>0</v>
      </c>
    </row>
    <row r="864" spans="1:14" x14ac:dyDescent="0.25">
      <c r="A864" s="39">
        <v>326</v>
      </c>
      <c r="B864" s="42">
        <f>(1+_xlfn.XLOOKUP(INT(($A864-1)/12)+1,'ZC Curve'!$B$8:$B$107,'ZC Curve'!U$8:U$107,,0))^(1/12)-1</f>
        <v>0</v>
      </c>
      <c r="C864" s="42" t="e">
        <f>(1+_xlfn.XLOOKUP(INT(($A864-1)/12)+1,'ZC Curve'!$B$8:$B$107,'ZC Curve'!V$8:V$107,,0))^(1/12)-1</f>
        <v>#DIV/0!</v>
      </c>
      <c r="D864" s="42" t="e">
        <f>(1+_xlfn.XLOOKUP(INT(($A864-1)/12)+1,'ZC Curve'!$B$8:$B$107,'ZC Curve'!W$8:W$107,,0))^(1/12)-1</f>
        <v>#DIV/0!</v>
      </c>
      <c r="E864" s="43">
        <f t="shared" si="33"/>
        <v>1</v>
      </c>
      <c r="F864" s="43" t="e">
        <f t="shared" si="34"/>
        <v>#DIV/0!</v>
      </c>
      <c r="G864" s="43" t="e">
        <f t="shared" si="35"/>
        <v>#DIV/0!</v>
      </c>
      <c r="H864" s="47">
        <f>('Table 4 Asset Cashflows'!D344+'Table 4 Asset Cashflows'!E344)</f>
        <v>0</v>
      </c>
      <c r="I864" s="47">
        <f>('Table 4 Asset Cashflows'!H344+'Table 4 Asset Cashflows'!I344)</f>
        <v>0</v>
      </c>
      <c r="J864" s="47">
        <f>('Table 4 Asset Cashflows'!L344+'Table 4 Asset Cashflows'!M344)</f>
        <v>0</v>
      </c>
      <c r="K864" s="47">
        <f>('Table 4 Asset Cashflows'!P344+'Table 4 Asset Cashflows'!Q344)</f>
        <v>0</v>
      </c>
      <c r="L864" s="47">
        <f>('Table 4 Asset Cashflows'!T344+'Table 4 Asset Cashflows'!U344)</f>
        <v>0</v>
      </c>
      <c r="M864" s="47">
        <f>('Table 4 Asset Cashflows'!X344+'Table 4 Asset Cashflows'!Y344)</f>
        <v>0</v>
      </c>
      <c r="N864" s="47">
        <f>('Table 4 Asset Cashflows'!AB344+'Table 4 Asset Cashflows'!AC344)</f>
        <v>0</v>
      </c>
    </row>
    <row r="865" spans="1:14" x14ac:dyDescent="0.25">
      <c r="A865" s="39">
        <v>327</v>
      </c>
      <c r="B865" s="42">
        <f>(1+_xlfn.XLOOKUP(INT(($A865-1)/12)+1,'ZC Curve'!$B$8:$B$107,'ZC Curve'!U$8:U$107,,0))^(1/12)-1</f>
        <v>0</v>
      </c>
      <c r="C865" s="42" t="e">
        <f>(1+_xlfn.XLOOKUP(INT(($A865-1)/12)+1,'ZC Curve'!$B$8:$B$107,'ZC Curve'!V$8:V$107,,0))^(1/12)-1</f>
        <v>#DIV/0!</v>
      </c>
      <c r="D865" s="42" t="e">
        <f>(1+_xlfn.XLOOKUP(INT(($A865-1)/12)+1,'ZC Curve'!$B$8:$B$107,'ZC Curve'!W$8:W$107,,0))^(1/12)-1</f>
        <v>#DIV/0!</v>
      </c>
      <c r="E865" s="43">
        <f t="shared" si="33"/>
        <v>1</v>
      </c>
      <c r="F865" s="43" t="e">
        <f t="shared" si="34"/>
        <v>#DIV/0!</v>
      </c>
      <c r="G865" s="43" t="e">
        <f t="shared" si="35"/>
        <v>#DIV/0!</v>
      </c>
      <c r="H865" s="47">
        <f>('Table 4 Asset Cashflows'!D345+'Table 4 Asset Cashflows'!E345)</f>
        <v>0</v>
      </c>
      <c r="I865" s="47">
        <f>('Table 4 Asset Cashflows'!H345+'Table 4 Asset Cashflows'!I345)</f>
        <v>0</v>
      </c>
      <c r="J865" s="47">
        <f>('Table 4 Asset Cashflows'!L345+'Table 4 Asset Cashflows'!M345)</f>
        <v>0</v>
      </c>
      <c r="K865" s="47">
        <f>('Table 4 Asset Cashflows'!P345+'Table 4 Asset Cashflows'!Q345)</f>
        <v>0</v>
      </c>
      <c r="L865" s="47">
        <f>('Table 4 Asset Cashflows'!T345+'Table 4 Asset Cashflows'!U345)</f>
        <v>0</v>
      </c>
      <c r="M865" s="47">
        <f>('Table 4 Asset Cashflows'!X345+'Table 4 Asset Cashflows'!Y345)</f>
        <v>0</v>
      </c>
      <c r="N865" s="47">
        <f>('Table 4 Asset Cashflows'!AB345+'Table 4 Asset Cashflows'!AC345)</f>
        <v>0</v>
      </c>
    </row>
    <row r="866" spans="1:14" x14ac:dyDescent="0.25">
      <c r="A866" s="39">
        <v>328</v>
      </c>
      <c r="B866" s="42">
        <f>(1+_xlfn.XLOOKUP(INT(($A866-1)/12)+1,'ZC Curve'!$B$8:$B$107,'ZC Curve'!U$8:U$107,,0))^(1/12)-1</f>
        <v>0</v>
      </c>
      <c r="C866" s="42" t="e">
        <f>(1+_xlfn.XLOOKUP(INT(($A866-1)/12)+1,'ZC Curve'!$B$8:$B$107,'ZC Curve'!V$8:V$107,,0))^(1/12)-1</f>
        <v>#DIV/0!</v>
      </c>
      <c r="D866" s="42" t="e">
        <f>(1+_xlfn.XLOOKUP(INT(($A866-1)/12)+1,'ZC Curve'!$B$8:$B$107,'ZC Curve'!W$8:W$107,,0))^(1/12)-1</f>
        <v>#DIV/0!</v>
      </c>
      <c r="E866" s="43">
        <f t="shared" si="33"/>
        <v>1</v>
      </c>
      <c r="F866" s="43" t="e">
        <f t="shared" si="34"/>
        <v>#DIV/0!</v>
      </c>
      <c r="G866" s="43" t="e">
        <f t="shared" si="35"/>
        <v>#DIV/0!</v>
      </c>
      <c r="H866" s="47">
        <f>('Table 4 Asset Cashflows'!D346+'Table 4 Asset Cashflows'!E346)</f>
        <v>0</v>
      </c>
      <c r="I866" s="47">
        <f>('Table 4 Asset Cashflows'!H346+'Table 4 Asset Cashflows'!I346)</f>
        <v>0</v>
      </c>
      <c r="J866" s="47">
        <f>('Table 4 Asset Cashflows'!L346+'Table 4 Asset Cashflows'!M346)</f>
        <v>0</v>
      </c>
      <c r="K866" s="47">
        <f>('Table 4 Asset Cashflows'!P346+'Table 4 Asset Cashflows'!Q346)</f>
        <v>0</v>
      </c>
      <c r="L866" s="47">
        <f>('Table 4 Asset Cashflows'!T346+'Table 4 Asset Cashflows'!U346)</f>
        <v>0</v>
      </c>
      <c r="M866" s="47">
        <f>('Table 4 Asset Cashflows'!X346+'Table 4 Asset Cashflows'!Y346)</f>
        <v>0</v>
      </c>
      <c r="N866" s="47">
        <f>('Table 4 Asset Cashflows'!AB346+'Table 4 Asset Cashflows'!AC346)</f>
        <v>0</v>
      </c>
    </row>
    <row r="867" spans="1:14" x14ac:dyDescent="0.25">
      <c r="A867" s="39">
        <v>329</v>
      </c>
      <c r="B867" s="42">
        <f>(1+_xlfn.XLOOKUP(INT(($A867-1)/12)+1,'ZC Curve'!$B$8:$B$107,'ZC Curve'!U$8:U$107,,0))^(1/12)-1</f>
        <v>0</v>
      </c>
      <c r="C867" s="42" t="e">
        <f>(1+_xlfn.XLOOKUP(INT(($A867-1)/12)+1,'ZC Curve'!$B$8:$B$107,'ZC Curve'!V$8:V$107,,0))^(1/12)-1</f>
        <v>#DIV/0!</v>
      </c>
      <c r="D867" s="42" t="e">
        <f>(1+_xlfn.XLOOKUP(INT(($A867-1)/12)+1,'ZC Curve'!$B$8:$B$107,'ZC Curve'!W$8:W$107,,0))^(1/12)-1</f>
        <v>#DIV/0!</v>
      </c>
      <c r="E867" s="43">
        <f t="shared" si="33"/>
        <v>1</v>
      </c>
      <c r="F867" s="43" t="e">
        <f t="shared" si="34"/>
        <v>#DIV/0!</v>
      </c>
      <c r="G867" s="43" t="e">
        <f t="shared" si="35"/>
        <v>#DIV/0!</v>
      </c>
      <c r="H867" s="47">
        <f>('Table 4 Asset Cashflows'!D347+'Table 4 Asset Cashflows'!E347)</f>
        <v>0</v>
      </c>
      <c r="I867" s="47">
        <f>('Table 4 Asset Cashflows'!H347+'Table 4 Asset Cashflows'!I347)</f>
        <v>0</v>
      </c>
      <c r="J867" s="47">
        <f>('Table 4 Asset Cashflows'!L347+'Table 4 Asset Cashflows'!M347)</f>
        <v>0</v>
      </c>
      <c r="K867" s="47">
        <f>('Table 4 Asset Cashflows'!P347+'Table 4 Asset Cashflows'!Q347)</f>
        <v>0</v>
      </c>
      <c r="L867" s="47">
        <f>('Table 4 Asset Cashflows'!T347+'Table 4 Asset Cashflows'!U347)</f>
        <v>0</v>
      </c>
      <c r="M867" s="47">
        <f>('Table 4 Asset Cashflows'!X347+'Table 4 Asset Cashflows'!Y347)</f>
        <v>0</v>
      </c>
      <c r="N867" s="47">
        <f>('Table 4 Asset Cashflows'!AB347+'Table 4 Asset Cashflows'!AC347)</f>
        <v>0</v>
      </c>
    </row>
    <row r="868" spans="1:14" x14ac:dyDescent="0.25">
      <c r="A868" s="39">
        <v>330</v>
      </c>
      <c r="B868" s="42">
        <f>(1+_xlfn.XLOOKUP(INT(($A868-1)/12)+1,'ZC Curve'!$B$8:$B$107,'ZC Curve'!U$8:U$107,,0))^(1/12)-1</f>
        <v>0</v>
      </c>
      <c r="C868" s="42" t="e">
        <f>(1+_xlfn.XLOOKUP(INT(($A868-1)/12)+1,'ZC Curve'!$B$8:$B$107,'ZC Curve'!V$8:V$107,,0))^(1/12)-1</f>
        <v>#DIV/0!</v>
      </c>
      <c r="D868" s="42" t="e">
        <f>(1+_xlfn.XLOOKUP(INT(($A868-1)/12)+1,'ZC Curve'!$B$8:$B$107,'ZC Curve'!W$8:W$107,,0))^(1/12)-1</f>
        <v>#DIV/0!</v>
      </c>
      <c r="E868" s="43">
        <f t="shared" si="33"/>
        <v>1</v>
      </c>
      <c r="F868" s="43" t="e">
        <f t="shared" si="34"/>
        <v>#DIV/0!</v>
      </c>
      <c r="G868" s="43" t="e">
        <f t="shared" si="35"/>
        <v>#DIV/0!</v>
      </c>
      <c r="H868" s="47">
        <f>('Table 4 Asset Cashflows'!D348+'Table 4 Asset Cashflows'!E348)</f>
        <v>0</v>
      </c>
      <c r="I868" s="47">
        <f>('Table 4 Asset Cashflows'!H348+'Table 4 Asset Cashflows'!I348)</f>
        <v>0</v>
      </c>
      <c r="J868" s="47">
        <f>('Table 4 Asset Cashflows'!L348+'Table 4 Asset Cashflows'!M348)</f>
        <v>0</v>
      </c>
      <c r="K868" s="47">
        <f>('Table 4 Asset Cashflows'!P348+'Table 4 Asset Cashflows'!Q348)</f>
        <v>0</v>
      </c>
      <c r="L868" s="47">
        <f>('Table 4 Asset Cashflows'!T348+'Table 4 Asset Cashflows'!U348)</f>
        <v>0</v>
      </c>
      <c r="M868" s="47">
        <f>('Table 4 Asset Cashflows'!X348+'Table 4 Asset Cashflows'!Y348)</f>
        <v>0</v>
      </c>
      <c r="N868" s="47">
        <f>('Table 4 Asset Cashflows'!AB348+'Table 4 Asset Cashflows'!AC348)</f>
        <v>0</v>
      </c>
    </row>
    <row r="869" spans="1:14" x14ac:dyDescent="0.25">
      <c r="A869" s="39">
        <v>331</v>
      </c>
      <c r="B869" s="42">
        <f>(1+_xlfn.XLOOKUP(INT(($A869-1)/12)+1,'ZC Curve'!$B$8:$B$107,'ZC Curve'!U$8:U$107,,0))^(1/12)-1</f>
        <v>0</v>
      </c>
      <c r="C869" s="42" t="e">
        <f>(1+_xlfn.XLOOKUP(INT(($A869-1)/12)+1,'ZC Curve'!$B$8:$B$107,'ZC Curve'!V$8:V$107,,0))^(1/12)-1</f>
        <v>#DIV/0!</v>
      </c>
      <c r="D869" s="42" t="e">
        <f>(1+_xlfn.XLOOKUP(INT(($A869-1)/12)+1,'ZC Curve'!$B$8:$B$107,'ZC Curve'!W$8:W$107,,0))^(1/12)-1</f>
        <v>#DIV/0!</v>
      </c>
      <c r="E869" s="43">
        <f t="shared" si="33"/>
        <v>1</v>
      </c>
      <c r="F869" s="43" t="e">
        <f t="shared" si="34"/>
        <v>#DIV/0!</v>
      </c>
      <c r="G869" s="43" t="e">
        <f t="shared" si="35"/>
        <v>#DIV/0!</v>
      </c>
      <c r="H869" s="47">
        <f>('Table 4 Asset Cashflows'!D349+'Table 4 Asset Cashflows'!E349)</f>
        <v>0</v>
      </c>
      <c r="I869" s="47">
        <f>('Table 4 Asset Cashflows'!H349+'Table 4 Asset Cashflows'!I349)</f>
        <v>0</v>
      </c>
      <c r="J869" s="47">
        <f>('Table 4 Asset Cashflows'!L349+'Table 4 Asset Cashflows'!M349)</f>
        <v>0</v>
      </c>
      <c r="K869" s="47">
        <f>('Table 4 Asset Cashflows'!P349+'Table 4 Asset Cashflows'!Q349)</f>
        <v>0</v>
      </c>
      <c r="L869" s="47">
        <f>('Table 4 Asset Cashflows'!T349+'Table 4 Asset Cashflows'!U349)</f>
        <v>0</v>
      </c>
      <c r="M869" s="47">
        <f>('Table 4 Asset Cashflows'!X349+'Table 4 Asset Cashflows'!Y349)</f>
        <v>0</v>
      </c>
      <c r="N869" s="47">
        <f>('Table 4 Asset Cashflows'!AB349+'Table 4 Asset Cashflows'!AC349)</f>
        <v>0</v>
      </c>
    </row>
    <row r="870" spans="1:14" x14ac:dyDescent="0.25">
      <c r="A870" s="39">
        <v>332</v>
      </c>
      <c r="B870" s="42">
        <f>(1+_xlfn.XLOOKUP(INT(($A870-1)/12)+1,'ZC Curve'!$B$8:$B$107,'ZC Curve'!U$8:U$107,,0))^(1/12)-1</f>
        <v>0</v>
      </c>
      <c r="C870" s="42" t="e">
        <f>(1+_xlfn.XLOOKUP(INT(($A870-1)/12)+1,'ZC Curve'!$B$8:$B$107,'ZC Curve'!V$8:V$107,,0))^(1/12)-1</f>
        <v>#DIV/0!</v>
      </c>
      <c r="D870" s="42" t="e">
        <f>(1+_xlfn.XLOOKUP(INT(($A870-1)/12)+1,'ZC Curve'!$B$8:$B$107,'ZC Curve'!W$8:W$107,,0))^(1/12)-1</f>
        <v>#DIV/0!</v>
      </c>
      <c r="E870" s="43">
        <f t="shared" si="33"/>
        <v>1</v>
      </c>
      <c r="F870" s="43" t="e">
        <f t="shared" si="34"/>
        <v>#DIV/0!</v>
      </c>
      <c r="G870" s="43" t="e">
        <f t="shared" si="35"/>
        <v>#DIV/0!</v>
      </c>
      <c r="H870" s="47">
        <f>('Table 4 Asset Cashflows'!D350+'Table 4 Asset Cashflows'!E350)</f>
        <v>0</v>
      </c>
      <c r="I870" s="47">
        <f>('Table 4 Asset Cashflows'!H350+'Table 4 Asset Cashflows'!I350)</f>
        <v>0</v>
      </c>
      <c r="J870" s="47">
        <f>('Table 4 Asset Cashflows'!L350+'Table 4 Asset Cashflows'!M350)</f>
        <v>0</v>
      </c>
      <c r="K870" s="47">
        <f>('Table 4 Asset Cashflows'!P350+'Table 4 Asset Cashflows'!Q350)</f>
        <v>0</v>
      </c>
      <c r="L870" s="47">
        <f>('Table 4 Asset Cashflows'!T350+'Table 4 Asset Cashflows'!U350)</f>
        <v>0</v>
      </c>
      <c r="M870" s="47">
        <f>('Table 4 Asset Cashflows'!X350+'Table 4 Asset Cashflows'!Y350)</f>
        <v>0</v>
      </c>
      <c r="N870" s="47">
        <f>('Table 4 Asset Cashflows'!AB350+'Table 4 Asset Cashflows'!AC350)</f>
        <v>0</v>
      </c>
    </row>
    <row r="871" spans="1:14" x14ac:dyDescent="0.25">
      <c r="A871" s="39">
        <v>333</v>
      </c>
      <c r="B871" s="42">
        <f>(1+_xlfn.XLOOKUP(INT(($A871-1)/12)+1,'ZC Curve'!$B$8:$B$107,'ZC Curve'!U$8:U$107,,0))^(1/12)-1</f>
        <v>0</v>
      </c>
      <c r="C871" s="42" t="e">
        <f>(1+_xlfn.XLOOKUP(INT(($A871-1)/12)+1,'ZC Curve'!$B$8:$B$107,'ZC Curve'!V$8:V$107,,0))^(1/12)-1</f>
        <v>#DIV/0!</v>
      </c>
      <c r="D871" s="42" t="e">
        <f>(1+_xlfn.XLOOKUP(INT(($A871-1)/12)+1,'ZC Curve'!$B$8:$B$107,'ZC Curve'!W$8:W$107,,0))^(1/12)-1</f>
        <v>#DIV/0!</v>
      </c>
      <c r="E871" s="43">
        <f t="shared" si="33"/>
        <v>1</v>
      </c>
      <c r="F871" s="43" t="e">
        <f t="shared" si="34"/>
        <v>#DIV/0!</v>
      </c>
      <c r="G871" s="43" t="e">
        <f t="shared" si="35"/>
        <v>#DIV/0!</v>
      </c>
      <c r="H871" s="47">
        <f>('Table 4 Asset Cashflows'!D351+'Table 4 Asset Cashflows'!E351)</f>
        <v>0</v>
      </c>
      <c r="I871" s="47">
        <f>('Table 4 Asset Cashflows'!H351+'Table 4 Asset Cashflows'!I351)</f>
        <v>0</v>
      </c>
      <c r="J871" s="47">
        <f>('Table 4 Asset Cashflows'!L351+'Table 4 Asset Cashflows'!M351)</f>
        <v>0</v>
      </c>
      <c r="K871" s="47">
        <f>('Table 4 Asset Cashflows'!P351+'Table 4 Asset Cashflows'!Q351)</f>
        <v>0</v>
      </c>
      <c r="L871" s="47">
        <f>('Table 4 Asset Cashflows'!T351+'Table 4 Asset Cashflows'!U351)</f>
        <v>0</v>
      </c>
      <c r="M871" s="47">
        <f>('Table 4 Asset Cashflows'!X351+'Table 4 Asset Cashflows'!Y351)</f>
        <v>0</v>
      </c>
      <c r="N871" s="47">
        <f>('Table 4 Asset Cashflows'!AB351+'Table 4 Asset Cashflows'!AC351)</f>
        <v>0</v>
      </c>
    </row>
    <row r="872" spans="1:14" x14ac:dyDescent="0.25">
      <c r="A872" s="39">
        <v>334</v>
      </c>
      <c r="B872" s="42">
        <f>(1+_xlfn.XLOOKUP(INT(($A872-1)/12)+1,'ZC Curve'!$B$8:$B$107,'ZC Curve'!U$8:U$107,,0))^(1/12)-1</f>
        <v>0</v>
      </c>
      <c r="C872" s="42" t="e">
        <f>(1+_xlfn.XLOOKUP(INT(($A872-1)/12)+1,'ZC Curve'!$B$8:$B$107,'ZC Curve'!V$8:V$107,,0))^(1/12)-1</f>
        <v>#DIV/0!</v>
      </c>
      <c r="D872" s="42" t="e">
        <f>(1+_xlfn.XLOOKUP(INT(($A872-1)/12)+1,'ZC Curve'!$B$8:$B$107,'ZC Curve'!W$8:W$107,,0))^(1/12)-1</f>
        <v>#DIV/0!</v>
      </c>
      <c r="E872" s="43">
        <f t="shared" si="33"/>
        <v>1</v>
      </c>
      <c r="F872" s="43" t="e">
        <f t="shared" si="34"/>
        <v>#DIV/0!</v>
      </c>
      <c r="G872" s="43" t="e">
        <f t="shared" si="35"/>
        <v>#DIV/0!</v>
      </c>
      <c r="H872" s="47">
        <f>('Table 4 Asset Cashflows'!D352+'Table 4 Asset Cashflows'!E352)</f>
        <v>0</v>
      </c>
      <c r="I872" s="47">
        <f>('Table 4 Asset Cashflows'!H352+'Table 4 Asset Cashflows'!I352)</f>
        <v>0</v>
      </c>
      <c r="J872" s="47">
        <f>('Table 4 Asset Cashflows'!L352+'Table 4 Asset Cashflows'!M352)</f>
        <v>0</v>
      </c>
      <c r="K872" s="47">
        <f>('Table 4 Asset Cashflows'!P352+'Table 4 Asset Cashflows'!Q352)</f>
        <v>0</v>
      </c>
      <c r="L872" s="47">
        <f>('Table 4 Asset Cashflows'!T352+'Table 4 Asset Cashflows'!U352)</f>
        <v>0</v>
      </c>
      <c r="M872" s="47">
        <f>('Table 4 Asset Cashflows'!X352+'Table 4 Asset Cashflows'!Y352)</f>
        <v>0</v>
      </c>
      <c r="N872" s="47">
        <f>('Table 4 Asset Cashflows'!AB352+'Table 4 Asset Cashflows'!AC352)</f>
        <v>0</v>
      </c>
    </row>
    <row r="873" spans="1:14" x14ac:dyDescent="0.25">
      <c r="A873" s="39">
        <v>335</v>
      </c>
      <c r="B873" s="42">
        <f>(1+_xlfn.XLOOKUP(INT(($A873-1)/12)+1,'ZC Curve'!$B$8:$B$107,'ZC Curve'!U$8:U$107,,0))^(1/12)-1</f>
        <v>0</v>
      </c>
      <c r="C873" s="42" t="e">
        <f>(1+_xlfn.XLOOKUP(INT(($A873-1)/12)+1,'ZC Curve'!$B$8:$B$107,'ZC Curve'!V$8:V$107,,0))^(1/12)-1</f>
        <v>#DIV/0!</v>
      </c>
      <c r="D873" s="42" t="e">
        <f>(1+_xlfn.XLOOKUP(INT(($A873-1)/12)+1,'ZC Curve'!$B$8:$B$107,'ZC Curve'!W$8:W$107,,0))^(1/12)-1</f>
        <v>#DIV/0!</v>
      </c>
      <c r="E873" s="43">
        <f t="shared" si="33"/>
        <v>1</v>
      </c>
      <c r="F873" s="43" t="e">
        <f t="shared" si="34"/>
        <v>#DIV/0!</v>
      </c>
      <c r="G873" s="43" t="e">
        <f t="shared" si="35"/>
        <v>#DIV/0!</v>
      </c>
      <c r="H873" s="47">
        <f>('Table 4 Asset Cashflows'!D353+'Table 4 Asset Cashflows'!E353)</f>
        <v>0</v>
      </c>
      <c r="I873" s="47">
        <f>('Table 4 Asset Cashflows'!H353+'Table 4 Asset Cashflows'!I353)</f>
        <v>0</v>
      </c>
      <c r="J873" s="47">
        <f>('Table 4 Asset Cashflows'!L353+'Table 4 Asset Cashflows'!M353)</f>
        <v>0</v>
      </c>
      <c r="K873" s="47">
        <f>('Table 4 Asset Cashflows'!P353+'Table 4 Asset Cashflows'!Q353)</f>
        <v>0</v>
      </c>
      <c r="L873" s="47">
        <f>('Table 4 Asset Cashflows'!T353+'Table 4 Asset Cashflows'!U353)</f>
        <v>0</v>
      </c>
      <c r="M873" s="47">
        <f>('Table 4 Asset Cashflows'!X353+'Table 4 Asset Cashflows'!Y353)</f>
        <v>0</v>
      </c>
      <c r="N873" s="47">
        <f>('Table 4 Asset Cashflows'!AB353+'Table 4 Asset Cashflows'!AC353)</f>
        <v>0</v>
      </c>
    </row>
    <row r="874" spans="1:14" x14ac:dyDescent="0.25">
      <c r="A874" s="39">
        <v>336</v>
      </c>
      <c r="B874" s="42">
        <f>(1+_xlfn.XLOOKUP(INT(($A874-1)/12)+1,'ZC Curve'!$B$8:$B$107,'ZC Curve'!U$8:U$107,,0))^(1/12)-1</f>
        <v>0</v>
      </c>
      <c r="C874" s="42" t="e">
        <f>(1+_xlfn.XLOOKUP(INT(($A874-1)/12)+1,'ZC Curve'!$B$8:$B$107,'ZC Curve'!V$8:V$107,,0))^(1/12)-1</f>
        <v>#DIV/0!</v>
      </c>
      <c r="D874" s="42" t="e">
        <f>(1+_xlfn.XLOOKUP(INT(($A874-1)/12)+1,'ZC Curve'!$B$8:$B$107,'ZC Curve'!W$8:W$107,,0))^(1/12)-1</f>
        <v>#DIV/0!</v>
      </c>
      <c r="E874" s="43">
        <f t="shared" si="33"/>
        <v>1</v>
      </c>
      <c r="F874" s="43" t="e">
        <f t="shared" si="34"/>
        <v>#DIV/0!</v>
      </c>
      <c r="G874" s="43" t="e">
        <f t="shared" si="35"/>
        <v>#DIV/0!</v>
      </c>
      <c r="H874" s="47">
        <f>('Table 4 Asset Cashflows'!D354+'Table 4 Asset Cashflows'!E354)</f>
        <v>0</v>
      </c>
      <c r="I874" s="47">
        <f>('Table 4 Asset Cashflows'!H354+'Table 4 Asset Cashflows'!I354)</f>
        <v>0</v>
      </c>
      <c r="J874" s="47">
        <f>('Table 4 Asset Cashflows'!L354+'Table 4 Asset Cashflows'!M354)</f>
        <v>0</v>
      </c>
      <c r="K874" s="47">
        <f>('Table 4 Asset Cashflows'!P354+'Table 4 Asset Cashflows'!Q354)</f>
        <v>0</v>
      </c>
      <c r="L874" s="47">
        <f>('Table 4 Asset Cashflows'!T354+'Table 4 Asset Cashflows'!U354)</f>
        <v>0</v>
      </c>
      <c r="M874" s="47">
        <f>('Table 4 Asset Cashflows'!X354+'Table 4 Asset Cashflows'!Y354)</f>
        <v>0</v>
      </c>
      <c r="N874" s="47">
        <f>('Table 4 Asset Cashflows'!AB354+'Table 4 Asset Cashflows'!AC354)</f>
        <v>0</v>
      </c>
    </row>
    <row r="875" spans="1:14" x14ac:dyDescent="0.25">
      <c r="A875" s="39">
        <v>337</v>
      </c>
      <c r="B875" s="42">
        <f>(1+_xlfn.XLOOKUP(INT(($A875-1)/12)+1,'ZC Curve'!$B$8:$B$107,'ZC Curve'!U$8:U$107,,0))^(1/12)-1</f>
        <v>0</v>
      </c>
      <c r="C875" s="42" t="e">
        <f>(1+_xlfn.XLOOKUP(INT(($A875-1)/12)+1,'ZC Curve'!$B$8:$B$107,'ZC Curve'!V$8:V$107,,0))^(1/12)-1</f>
        <v>#DIV/0!</v>
      </c>
      <c r="D875" s="42" t="e">
        <f>(1+_xlfn.XLOOKUP(INT(($A875-1)/12)+1,'ZC Curve'!$B$8:$B$107,'ZC Curve'!W$8:W$107,,0))^(1/12)-1</f>
        <v>#DIV/0!</v>
      </c>
      <c r="E875" s="43">
        <f t="shared" si="33"/>
        <v>1</v>
      </c>
      <c r="F875" s="43" t="e">
        <f t="shared" si="34"/>
        <v>#DIV/0!</v>
      </c>
      <c r="G875" s="43" t="e">
        <f t="shared" si="35"/>
        <v>#DIV/0!</v>
      </c>
      <c r="H875" s="47">
        <f>('Table 4 Asset Cashflows'!D355+'Table 4 Asset Cashflows'!E355)</f>
        <v>0</v>
      </c>
      <c r="I875" s="47">
        <f>('Table 4 Asset Cashflows'!H355+'Table 4 Asset Cashflows'!I355)</f>
        <v>0</v>
      </c>
      <c r="J875" s="47">
        <f>('Table 4 Asset Cashflows'!L355+'Table 4 Asset Cashflows'!M355)</f>
        <v>0</v>
      </c>
      <c r="K875" s="47">
        <f>('Table 4 Asset Cashflows'!P355+'Table 4 Asset Cashflows'!Q355)</f>
        <v>0</v>
      </c>
      <c r="L875" s="47">
        <f>('Table 4 Asset Cashflows'!T355+'Table 4 Asset Cashflows'!U355)</f>
        <v>0</v>
      </c>
      <c r="M875" s="47">
        <f>('Table 4 Asset Cashflows'!X355+'Table 4 Asset Cashflows'!Y355)</f>
        <v>0</v>
      </c>
      <c r="N875" s="47">
        <f>('Table 4 Asset Cashflows'!AB355+'Table 4 Asset Cashflows'!AC355)</f>
        <v>0</v>
      </c>
    </row>
    <row r="876" spans="1:14" x14ac:dyDescent="0.25">
      <c r="A876" s="39">
        <v>338</v>
      </c>
      <c r="B876" s="42">
        <f>(1+_xlfn.XLOOKUP(INT(($A876-1)/12)+1,'ZC Curve'!$B$8:$B$107,'ZC Curve'!U$8:U$107,,0))^(1/12)-1</f>
        <v>0</v>
      </c>
      <c r="C876" s="42" t="e">
        <f>(1+_xlfn.XLOOKUP(INT(($A876-1)/12)+1,'ZC Curve'!$B$8:$B$107,'ZC Curve'!V$8:V$107,,0))^(1/12)-1</f>
        <v>#DIV/0!</v>
      </c>
      <c r="D876" s="42" t="e">
        <f>(1+_xlfn.XLOOKUP(INT(($A876-1)/12)+1,'ZC Curve'!$B$8:$B$107,'ZC Curve'!W$8:W$107,,0))^(1/12)-1</f>
        <v>#DIV/0!</v>
      </c>
      <c r="E876" s="43">
        <f t="shared" si="33"/>
        <v>1</v>
      </c>
      <c r="F876" s="43" t="e">
        <f t="shared" si="34"/>
        <v>#DIV/0!</v>
      </c>
      <c r="G876" s="43" t="e">
        <f t="shared" si="35"/>
        <v>#DIV/0!</v>
      </c>
      <c r="H876" s="47">
        <f>('Table 4 Asset Cashflows'!D356+'Table 4 Asset Cashflows'!E356)</f>
        <v>0</v>
      </c>
      <c r="I876" s="47">
        <f>('Table 4 Asset Cashflows'!H356+'Table 4 Asset Cashflows'!I356)</f>
        <v>0</v>
      </c>
      <c r="J876" s="47">
        <f>('Table 4 Asset Cashflows'!L356+'Table 4 Asset Cashflows'!M356)</f>
        <v>0</v>
      </c>
      <c r="K876" s="47">
        <f>('Table 4 Asset Cashflows'!P356+'Table 4 Asset Cashflows'!Q356)</f>
        <v>0</v>
      </c>
      <c r="L876" s="47">
        <f>('Table 4 Asset Cashflows'!T356+'Table 4 Asset Cashflows'!U356)</f>
        <v>0</v>
      </c>
      <c r="M876" s="47">
        <f>('Table 4 Asset Cashflows'!X356+'Table 4 Asset Cashflows'!Y356)</f>
        <v>0</v>
      </c>
      <c r="N876" s="47">
        <f>('Table 4 Asset Cashflows'!AB356+'Table 4 Asset Cashflows'!AC356)</f>
        <v>0</v>
      </c>
    </row>
    <row r="877" spans="1:14" x14ac:dyDescent="0.25">
      <c r="A877" s="39">
        <v>339</v>
      </c>
      <c r="B877" s="42">
        <f>(1+_xlfn.XLOOKUP(INT(($A877-1)/12)+1,'ZC Curve'!$B$8:$B$107,'ZC Curve'!U$8:U$107,,0))^(1/12)-1</f>
        <v>0</v>
      </c>
      <c r="C877" s="42" t="e">
        <f>(1+_xlfn.XLOOKUP(INT(($A877-1)/12)+1,'ZC Curve'!$B$8:$B$107,'ZC Curve'!V$8:V$107,,0))^(1/12)-1</f>
        <v>#DIV/0!</v>
      </c>
      <c r="D877" s="42" t="e">
        <f>(1+_xlfn.XLOOKUP(INT(($A877-1)/12)+1,'ZC Curve'!$B$8:$B$107,'ZC Curve'!W$8:W$107,,0))^(1/12)-1</f>
        <v>#DIV/0!</v>
      </c>
      <c r="E877" s="43">
        <f t="shared" si="33"/>
        <v>1</v>
      </c>
      <c r="F877" s="43" t="e">
        <f t="shared" si="34"/>
        <v>#DIV/0!</v>
      </c>
      <c r="G877" s="43" t="e">
        <f t="shared" si="35"/>
        <v>#DIV/0!</v>
      </c>
      <c r="H877" s="47">
        <f>('Table 4 Asset Cashflows'!D357+'Table 4 Asset Cashflows'!E357)</f>
        <v>0</v>
      </c>
      <c r="I877" s="47">
        <f>('Table 4 Asset Cashflows'!H357+'Table 4 Asset Cashflows'!I357)</f>
        <v>0</v>
      </c>
      <c r="J877" s="47">
        <f>('Table 4 Asset Cashflows'!L357+'Table 4 Asset Cashflows'!M357)</f>
        <v>0</v>
      </c>
      <c r="K877" s="47">
        <f>('Table 4 Asset Cashflows'!P357+'Table 4 Asset Cashflows'!Q357)</f>
        <v>0</v>
      </c>
      <c r="L877" s="47">
        <f>('Table 4 Asset Cashflows'!T357+'Table 4 Asset Cashflows'!U357)</f>
        <v>0</v>
      </c>
      <c r="M877" s="47">
        <f>('Table 4 Asset Cashflows'!X357+'Table 4 Asset Cashflows'!Y357)</f>
        <v>0</v>
      </c>
      <c r="N877" s="47">
        <f>('Table 4 Asset Cashflows'!AB357+'Table 4 Asset Cashflows'!AC357)</f>
        <v>0</v>
      </c>
    </row>
    <row r="878" spans="1:14" x14ac:dyDescent="0.25">
      <c r="A878" s="39">
        <v>340</v>
      </c>
      <c r="B878" s="42">
        <f>(1+_xlfn.XLOOKUP(INT(($A878-1)/12)+1,'ZC Curve'!$B$8:$B$107,'ZC Curve'!U$8:U$107,,0))^(1/12)-1</f>
        <v>0</v>
      </c>
      <c r="C878" s="42" t="e">
        <f>(1+_xlfn.XLOOKUP(INT(($A878-1)/12)+1,'ZC Curve'!$B$8:$B$107,'ZC Curve'!V$8:V$107,,0))^(1/12)-1</f>
        <v>#DIV/0!</v>
      </c>
      <c r="D878" s="42" t="e">
        <f>(1+_xlfn.XLOOKUP(INT(($A878-1)/12)+1,'ZC Curve'!$B$8:$B$107,'ZC Curve'!W$8:W$107,,0))^(1/12)-1</f>
        <v>#DIV/0!</v>
      </c>
      <c r="E878" s="43">
        <f t="shared" si="33"/>
        <v>1</v>
      </c>
      <c r="F878" s="43" t="e">
        <f t="shared" si="34"/>
        <v>#DIV/0!</v>
      </c>
      <c r="G878" s="43" t="e">
        <f t="shared" si="35"/>
        <v>#DIV/0!</v>
      </c>
      <c r="H878" s="47">
        <f>('Table 4 Asset Cashflows'!D358+'Table 4 Asset Cashflows'!E358)</f>
        <v>0</v>
      </c>
      <c r="I878" s="47">
        <f>('Table 4 Asset Cashflows'!H358+'Table 4 Asset Cashflows'!I358)</f>
        <v>0</v>
      </c>
      <c r="J878" s="47">
        <f>('Table 4 Asset Cashflows'!L358+'Table 4 Asset Cashflows'!M358)</f>
        <v>0</v>
      </c>
      <c r="K878" s="47">
        <f>('Table 4 Asset Cashflows'!P358+'Table 4 Asset Cashflows'!Q358)</f>
        <v>0</v>
      </c>
      <c r="L878" s="47">
        <f>('Table 4 Asset Cashflows'!T358+'Table 4 Asset Cashflows'!U358)</f>
        <v>0</v>
      </c>
      <c r="M878" s="47">
        <f>('Table 4 Asset Cashflows'!X358+'Table 4 Asset Cashflows'!Y358)</f>
        <v>0</v>
      </c>
      <c r="N878" s="47">
        <f>('Table 4 Asset Cashflows'!AB358+'Table 4 Asset Cashflows'!AC358)</f>
        <v>0</v>
      </c>
    </row>
    <row r="879" spans="1:14" x14ac:dyDescent="0.25">
      <c r="A879" s="39">
        <v>341</v>
      </c>
      <c r="B879" s="42">
        <f>(1+_xlfn.XLOOKUP(INT(($A879-1)/12)+1,'ZC Curve'!$B$8:$B$107,'ZC Curve'!U$8:U$107,,0))^(1/12)-1</f>
        <v>0</v>
      </c>
      <c r="C879" s="42" t="e">
        <f>(1+_xlfn.XLOOKUP(INT(($A879-1)/12)+1,'ZC Curve'!$B$8:$B$107,'ZC Curve'!V$8:V$107,,0))^(1/12)-1</f>
        <v>#DIV/0!</v>
      </c>
      <c r="D879" s="42" t="e">
        <f>(1+_xlfn.XLOOKUP(INT(($A879-1)/12)+1,'ZC Curve'!$B$8:$B$107,'ZC Curve'!W$8:W$107,,0))^(1/12)-1</f>
        <v>#DIV/0!</v>
      </c>
      <c r="E879" s="43">
        <f t="shared" si="33"/>
        <v>1</v>
      </c>
      <c r="F879" s="43" t="e">
        <f t="shared" si="34"/>
        <v>#DIV/0!</v>
      </c>
      <c r="G879" s="43" t="e">
        <f t="shared" si="35"/>
        <v>#DIV/0!</v>
      </c>
      <c r="H879" s="47">
        <f>('Table 4 Asset Cashflows'!D359+'Table 4 Asset Cashflows'!E359)</f>
        <v>0</v>
      </c>
      <c r="I879" s="47">
        <f>('Table 4 Asset Cashflows'!H359+'Table 4 Asset Cashflows'!I359)</f>
        <v>0</v>
      </c>
      <c r="J879" s="47">
        <f>('Table 4 Asset Cashflows'!L359+'Table 4 Asset Cashflows'!M359)</f>
        <v>0</v>
      </c>
      <c r="K879" s="47">
        <f>('Table 4 Asset Cashflows'!P359+'Table 4 Asset Cashflows'!Q359)</f>
        <v>0</v>
      </c>
      <c r="L879" s="47">
        <f>('Table 4 Asset Cashflows'!T359+'Table 4 Asset Cashflows'!U359)</f>
        <v>0</v>
      </c>
      <c r="M879" s="47">
        <f>('Table 4 Asset Cashflows'!X359+'Table 4 Asset Cashflows'!Y359)</f>
        <v>0</v>
      </c>
      <c r="N879" s="47">
        <f>('Table 4 Asset Cashflows'!AB359+'Table 4 Asset Cashflows'!AC359)</f>
        <v>0</v>
      </c>
    </row>
    <row r="880" spans="1:14" x14ac:dyDescent="0.25">
      <c r="A880" s="39">
        <v>342</v>
      </c>
      <c r="B880" s="42">
        <f>(1+_xlfn.XLOOKUP(INT(($A880-1)/12)+1,'ZC Curve'!$B$8:$B$107,'ZC Curve'!U$8:U$107,,0))^(1/12)-1</f>
        <v>0</v>
      </c>
      <c r="C880" s="42" t="e">
        <f>(1+_xlfn.XLOOKUP(INT(($A880-1)/12)+1,'ZC Curve'!$B$8:$B$107,'ZC Curve'!V$8:V$107,,0))^(1/12)-1</f>
        <v>#DIV/0!</v>
      </c>
      <c r="D880" s="42" t="e">
        <f>(1+_xlfn.XLOOKUP(INT(($A880-1)/12)+1,'ZC Curve'!$B$8:$B$107,'ZC Curve'!W$8:W$107,,0))^(1/12)-1</f>
        <v>#DIV/0!</v>
      </c>
      <c r="E880" s="43">
        <f t="shared" si="33"/>
        <v>1</v>
      </c>
      <c r="F880" s="43" t="e">
        <f t="shared" si="34"/>
        <v>#DIV/0!</v>
      </c>
      <c r="G880" s="43" t="e">
        <f t="shared" si="35"/>
        <v>#DIV/0!</v>
      </c>
      <c r="H880" s="47">
        <f>('Table 4 Asset Cashflows'!D360+'Table 4 Asset Cashflows'!E360)</f>
        <v>0</v>
      </c>
      <c r="I880" s="47">
        <f>('Table 4 Asset Cashflows'!H360+'Table 4 Asset Cashflows'!I360)</f>
        <v>0</v>
      </c>
      <c r="J880" s="47">
        <f>('Table 4 Asset Cashflows'!L360+'Table 4 Asset Cashflows'!M360)</f>
        <v>0</v>
      </c>
      <c r="K880" s="47">
        <f>('Table 4 Asset Cashflows'!P360+'Table 4 Asset Cashflows'!Q360)</f>
        <v>0</v>
      </c>
      <c r="L880" s="47">
        <f>('Table 4 Asset Cashflows'!T360+'Table 4 Asset Cashflows'!U360)</f>
        <v>0</v>
      </c>
      <c r="M880" s="47">
        <f>('Table 4 Asset Cashflows'!X360+'Table 4 Asset Cashflows'!Y360)</f>
        <v>0</v>
      </c>
      <c r="N880" s="47">
        <f>('Table 4 Asset Cashflows'!AB360+'Table 4 Asset Cashflows'!AC360)</f>
        <v>0</v>
      </c>
    </row>
    <row r="881" spans="1:14" x14ac:dyDescent="0.25">
      <c r="A881" s="39">
        <v>343</v>
      </c>
      <c r="B881" s="42">
        <f>(1+_xlfn.XLOOKUP(INT(($A881-1)/12)+1,'ZC Curve'!$B$8:$B$107,'ZC Curve'!U$8:U$107,,0))^(1/12)-1</f>
        <v>0</v>
      </c>
      <c r="C881" s="42" t="e">
        <f>(1+_xlfn.XLOOKUP(INT(($A881-1)/12)+1,'ZC Curve'!$B$8:$B$107,'ZC Curve'!V$8:V$107,,0))^(1/12)-1</f>
        <v>#DIV/0!</v>
      </c>
      <c r="D881" s="42" t="e">
        <f>(1+_xlfn.XLOOKUP(INT(($A881-1)/12)+1,'ZC Curve'!$B$8:$B$107,'ZC Curve'!W$8:W$107,,0))^(1/12)-1</f>
        <v>#DIV/0!</v>
      </c>
      <c r="E881" s="43">
        <f t="shared" si="33"/>
        <v>1</v>
      </c>
      <c r="F881" s="43" t="e">
        <f t="shared" si="34"/>
        <v>#DIV/0!</v>
      </c>
      <c r="G881" s="43" t="e">
        <f t="shared" si="35"/>
        <v>#DIV/0!</v>
      </c>
      <c r="H881" s="47">
        <f>('Table 4 Asset Cashflows'!D361+'Table 4 Asset Cashflows'!E361)</f>
        <v>0</v>
      </c>
      <c r="I881" s="47">
        <f>('Table 4 Asset Cashflows'!H361+'Table 4 Asset Cashflows'!I361)</f>
        <v>0</v>
      </c>
      <c r="J881" s="47">
        <f>('Table 4 Asset Cashflows'!L361+'Table 4 Asset Cashflows'!M361)</f>
        <v>0</v>
      </c>
      <c r="K881" s="47">
        <f>('Table 4 Asset Cashflows'!P361+'Table 4 Asset Cashflows'!Q361)</f>
        <v>0</v>
      </c>
      <c r="L881" s="47">
        <f>('Table 4 Asset Cashflows'!T361+'Table 4 Asset Cashflows'!U361)</f>
        <v>0</v>
      </c>
      <c r="M881" s="47">
        <f>('Table 4 Asset Cashflows'!X361+'Table 4 Asset Cashflows'!Y361)</f>
        <v>0</v>
      </c>
      <c r="N881" s="47">
        <f>('Table 4 Asset Cashflows'!AB361+'Table 4 Asset Cashflows'!AC361)</f>
        <v>0</v>
      </c>
    </row>
    <row r="882" spans="1:14" x14ac:dyDescent="0.25">
      <c r="A882" s="39">
        <v>344</v>
      </c>
      <c r="B882" s="42">
        <f>(1+_xlfn.XLOOKUP(INT(($A882-1)/12)+1,'ZC Curve'!$B$8:$B$107,'ZC Curve'!U$8:U$107,,0))^(1/12)-1</f>
        <v>0</v>
      </c>
      <c r="C882" s="42" t="e">
        <f>(1+_xlfn.XLOOKUP(INT(($A882-1)/12)+1,'ZC Curve'!$B$8:$B$107,'ZC Curve'!V$8:V$107,,0))^(1/12)-1</f>
        <v>#DIV/0!</v>
      </c>
      <c r="D882" s="42" t="e">
        <f>(1+_xlfn.XLOOKUP(INT(($A882-1)/12)+1,'ZC Curve'!$B$8:$B$107,'ZC Curve'!W$8:W$107,,0))^(1/12)-1</f>
        <v>#DIV/0!</v>
      </c>
      <c r="E882" s="43">
        <f t="shared" si="33"/>
        <v>1</v>
      </c>
      <c r="F882" s="43" t="e">
        <f t="shared" si="34"/>
        <v>#DIV/0!</v>
      </c>
      <c r="G882" s="43" t="e">
        <f t="shared" si="35"/>
        <v>#DIV/0!</v>
      </c>
      <c r="H882" s="47">
        <f>('Table 4 Asset Cashflows'!D362+'Table 4 Asset Cashflows'!E362)</f>
        <v>0</v>
      </c>
      <c r="I882" s="47">
        <f>('Table 4 Asset Cashflows'!H362+'Table 4 Asset Cashflows'!I362)</f>
        <v>0</v>
      </c>
      <c r="J882" s="47">
        <f>('Table 4 Asset Cashflows'!L362+'Table 4 Asset Cashflows'!M362)</f>
        <v>0</v>
      </c>
      <c r="K882" s="47">
        <f>('Table 4 Asset Cashflows'!P362+'Table 4 Asset Cashflows'!Q362)</f>
        <v>0</v>
      </c>
      <c r="L882" s="47">
        <f>('Table 4 Asset Cashflows'!T362+'Table 4 Asset Cashflows'!U362)</f>
        <v>0</v>
      </c>
      <c r="M882" s="47">
        <f>('Table 4 Asset Cashflows'!X362+'Table 4 Asset Cashflows'!Y362)</f>
        <v>0</v>
      </c>
      <c r="N882" s="47">
        <f>('Table 4 Asset Cashflows'!AB362+'Table 4 Asset Cashflows'!AC362)</f>
        <v>0</v>
      </c>
    </row>
    <row r="883" spans="1:14" x14ac:dyDescent="0.25">
      <c r="A883" s="39">
        <v>345</v>
      </c>
      <c r="B883" s="42">
        <f>(1+_xlfn.XLOOKUP(INT(($A883-1)/12)+1,'ZC Curve'!$B$8:$B$107,'ZC Curve'!U$8:U$107,,0))^(1/12)-1</f>
        <v>0</v>
      </c>
      <c r="C883" s="42" t="e">
        <f>(1+_xlfn.XLOOKUP(INT(($A883-1)/12)+1,'ZC Curve'!$B$8:$B$107,'ZC Curve'!V$8:V$107,,0))^(1/12)-1</f>
        <v>#DIV/0!</v>
      </c>
      <c r="D883" s="42" t="e">
        <f>(1+_xlfn.XLOOKUP(INT(($A883-1)/12)+1,'ZC Curve'!$B$8:$B$107,'ZC Curve'!W$8:W$107,,0))^(1/12)-1</f>
        <v>#DIV/0!</v>
      </c>
      <c r="E883" s="43">
        <f t="shared" si="33"/>
        <v>1</v>
      </c>
      <c r="F883" s="43" t="e">
        <f t="shared" si="34"/>
        <v>#DIV/0!</v>
      </c>
      <c r="G883" s="43" t="e">
        <f t="shared" si="35"/>
        <v>#DIV/0!</v>
      </c>
      <c r="H883" s="47">
        <f>('Table 4 Asset Cashflows'!D363+'Table 4 Asset Cashflows'!E363)</f>
        <v>0</v>
      </c>
      <c r="I883" s="47">
        <f>('Table 4 Asset Cashflows'!H363+'Table 4 Asset Cashflows'!I363)</f>
        <v>0</v>
      </c>
      <c r="J883" s="47">
        <f>('Table 4 Asset Cashflows'!L363+'Table 4 Asset Cashflows'!M363)</f>
        <v>0</v>
      </c>
      <c r="K883" s="47">
        <f>('Table 4 Asset Cashflows'!P363+'Table 4 Asset Cashflows'!Q363)</f>
        <v>0</v>
      </c>
      <c r="L883" s="47">
        <f>('Table 4 Asset Cashflows'!T363+'Table 4 Asset Cashflows'!U363)</f>
        <v>0</v>
      </c>
      <c r="M883" s="47">
        <f>('Table 4 Asset Cashflows'!X363+'Table 4 Asset Cashflows'!Y363)</f>
        <v>0</v>
      </c>
      <c r="N883" s="47">
        <f>('Table 4 Asset Cashflows'!AB363+'Table 4 Asset Cashflows'!AC363)</f>
        <v>0</v>
      </c>
    </row>
    <row r="884" spans="1:14" x14ac:dyDescent="0.25">
      <c r="A884" s="39">
        <v>346</v>
      </c>
      <c r="B884" s="42">
        <f>(1+_xlfn.XLOOKUP(INT(($A884-1)/12)+1,'ZC Curve'!$B$8:$B$107,'ZC Curve'!U$8:U$107,,0))^(1/12)-1</f>
        <v>0</v>
      </c>
      <c r="C884" s="42" t="e">
        <f>(1+_xlfn.XLOOKUP(INT(($A884-1)/12)+1,'ZC Curve'!$B$8:$B$107,'ZC Curve'!V$8:V$107,,0))^(1/12)-1</f>
        <v>#DIV/0!</v>
      </c>
      <c r="D884" s="42" t="e">
        <f>(1+_xlfn.XLOOKUP(INT(($A884-1)/12)+1,'ZC Curve'!$B$8:$B$107,'ZC Curve'!W$8:W$107,,0))^(1/12)-1</f>
        <v>#DIV/0!</v>
      </c>
      <c r="E884" s="43">
        <f t="shared" si="33"/>
        <v>1</v>
      </c>
      <c r="F884" s="43" t="e">
        <f t="shared" si="34"/>
        <v>#DIV/0!</v>
      </c>
      <c r="G884" s="43" t="e">
        <f t="shared" si="35"/>
        <v>#DIV/0!</v>
      </c>
      <c r="H884" s="47">
        <f>('Table 4 Asset Cashflows'!D364+'Table 4 Asset Cashflows'!E364)</f>
        <v>0</v>
      </c>
      <c r="I884" s="47">
        <f>('Table 4 Asset Cashflows'!H364+'Table 4 Asset Cashflows'!I364)</f>
        <v>0</v>
      </c>
      <c r="J884" s="47">
        <f>('Table 4 Asset Cashflows'!L364+'Table 4 Asset Cashflows'!M364)</f>
        <v>0</v>
      </c>
      <c r="K884" s="47">
        <f>('Table 4 Asset Cashflows'!P364+'Table 4 Asset Cashflows'!Q364)</f>
        <v>0</v>
      </c>
      <c r="L884" s="47">
        <f>('Table 4 Asset Cashflows'!T364+'Table 4 Asset Cashflows'!U364)</f>
        <v>0</v>
      </c>
      <c r="M884" s="47">
        <f>('Table 4 Asset Cashflows'!X364+'Table 4 Asset Cashflows'!Y364)</f>
        <v>0</v>
      </c>
      <c r="N884" s="47">
        <f>('Table 4 Asset Cashflows'!AB364+'Table 4 Asset Cashflows'!AC364)</f>
        <v>0</v>
      </c>
    </row>
    <row r="885" spans="1:14" x14ac:dyDescent="0.25">
      <c r="A885" s="39">
        <v>347</v>
      </c>
      <c r="B885" s="42">
        <f>(1+_xlfn.XLOOKUP(INT(($A885-1)/12)+1,'ZC Curve'!$B$8:$B$107,'ZC Curve'!U$8:U$107,,0))^(1/12)-1</f>
        <v>0</v>
      </c>
      <c r="C885" s="42" t="e">
        <f>(1+_xlfn.XLOOKUP(INT(($A885-1)/12)+1,'ZC Curve'!$B$8:$B$107,'ZC Curve'!V$8:V$107,,0))^(1/12)-1</f>
        <v>#DIV/0!</v>
      </c>
      <c r="D885" s="42" t="e">
        <f>(1+_xlfn.XLOOKUP(INT(($A885-1)/12)+1,'ZC Curve'!$B$8:$B$107,'ZC Curve'!W$8:W$107,,0))^(1/12)-1</f>
        <v>#DIV/0!</v>
      </c>
      <c r="E885" s="43">
        <f t="shared" si="33"/>
        <v>1</v>
      </c>
      <c r="F885" s="43" t="e">
        <f t="shared" si="34"/>
        <v>#DIV/0!</v>
      </c>
      <c r="G885" s="43" t="e">
        <f t="shared" si="35"/>
        <v>#DIV/0!</v>
      </c>
      <c r="H885" s="47">
        <f>('Table 4 Asset Cashflows'!D365+'Table 4 Asset Cashflows'!E365)</f>
        <v>0</v>
      </c>
      <c r="I885" s="47">
        <f>('Table 4 Asset Cashflows'!H365+'Table 4 Asset Cashflows'!I365)</f>
        <v>0</v>
      </c>
      <c r="J885" s="47">
        <f>('Table 4 Asset Cashflows'!L365+'Table 4 Asset Cashflows'!M365)</f>
        <v>0</v>
      </c>
      <c r="K885" s="47">
        <f>('Table 4 Asset Cashflows'!P365+'Table 4 Asset Cashflows'!Q365)</f>
        <v>0</v>
      </c>
      <c r="L885" s="47">
        <f>('Table 4 Asset Cashflows'!T365+'Table 4 Asset Cashflows'!U365)</f>
        <v>0</v>
      </c>
      <c r="M885" s="47">
        <f>('Table 4 Asset Cashflows'!X365+'Table 4 Asset Cashflows'!Y365)</f>
        <v>0</v>
      </c>
      <c r="N885" s="47">
        <f>('Table 4 Asset Cashflows'!AB365+'Table 4 Asset Cashflows'!AC365)</f>
        <v>0</v>
      </c>
    </row>
    <row r="886" spans="1:14" x14ac:dyDescent="0.25">
      <c r="A886" s="39">
        <v>348</v>
      </c>
      <c r="B886" s="42">
        <f>(1+_xlfn.XLOOKUP(INT(($A886-1)/12)+1,'ZC Curve'!$B$8:$B$107,'ZC Curve'!U$8:U$107,,0))^(1/12)-1</f>
        <v>0</v>
      </c>
      <c r="C886" s="42" t="e">
        <f>(1+_xlfn.XLOOKUP(INT(($A886-1)/12)+1,'ZC Curve'!$B$8:$B$107,'ZC Curve'!V$8:V$107,,0))^(1/12)-1</f>
        <v>#DIV/0!</v>
      </c>
      <c r="D886" s="42" t="e">
        <f>(1+_xlfn.XLOOKUP(INT(($A886-1)/12)+1,'ZC Curve'!$B$8:$B$107,'ZC Curve'!W$8:W$107,,0))^(1/12)-1</f>
        <v>#DIV/0!</v>
      </c>
      <c r="E886" s="43">
        <f t="shared" si="33"/>
        <v>1</v>
      </c>
      <c r="F886" s="43" t="e">
        <f t="shared" si="34"/>
        <v>#DIV/0!</v>
      </c>
      <c r="G886" s="43" t="e">
        <f t="shared" si="35"/>
        <v>#DIV/0!</v>
      </c>
      <c r="H886" s="47">
        <f>('Table 4 Asset Cashflows'!D366+'Table 4 Asset Cashflows'!E366)</f>
        <v>0</v>
      </c>
      <c r="I886" s="47">
        <f>('Table 4 Asset Cashflows'!H366+'Table 4 Asset Cashflows'!I366)</f>
        <v>0</v>
      </c>
      <c r="J886" s="47">
        <f>('Table 4 Asset Cashflows'!L366+'Table 4 Asset Cashflows'!M366)</f>
        <v>0</v>
      </c>
      <c r="K886" s="47">
        <f>('Table 4 Asset Cashflows'!P366+'Table 4 Asset Cashflows'!Q366)</f>
        <v>0</v>
      </c>
      <c r="L886" s="47">
        <f>('Table 4 Asset Cashflows'!T366+'Table 4 Asset Cashflows'!U366)</f>
        <v>0</v>
      </c>
      <c r="M886" s="47">
        <f>('Table 4 Asset Cashflows'!X366+'Table 4 Asset Cashflows'!Y366)</f>
        <v>0</v>
      </c>
      <c r="N886" s="47">
        <f>('Table 4 Asset Cashflows'!AB366+'Table 4 Asset Cashflows'!AC366)</f>
        <v>0</v>
      </c>
    </row>
    <row r="887" spans="1:14" x14ac:dyDescent="0.25">
      <c r="A887" s="39">
        <v>349</v>
      </c>
      <c r="B887" s="42">
        <f>(1+_xlfn.XLOOKUP(INT(($A887-1)/12)+1,'ZC Curve'!$B$8:$B$107,'ZC Curve'!U$8:U$107,,0))^(1/12)-1</f>
        <v>0</v>
      </c>
      <c r="C887" s="42" t="e">
        <f>(1+_xlfn.XLOOKUP(INT(($A887-1)/12)+1,'ZC Curve'!$B$8:$B$107,'ZC Curve'!V$8:V$107,,0))^(1/12)-1</f>
        <v>#DIV/0!</v>
      </c>
      <c r="D887" s="42" t="e">
        <f>(1+_xlfn.XLOOKUP(INT(($A887-1)/12)+1,'ZC Curve'!$B$8:$B$107,'ZC Curve'!W$8:W$107,,0))^(1/12)-1</f>
        <v>#DIV/0!</v>
      </c>
      <c r="E887" s="43">
        <f t="shared" si="33"/>
        <v>1</v>
      </c>
      <c r="F887" s="43" t="e">
        <f t="shared" si="34"/>
        <v>#DIV/0!</v>
      </c>
      <c r="G887" s="43" t="e">
        <f t="shared" si="35"/>
        <v>#DIV/0!</v>
      </c>
      <c r="H887" s="47">
        <f>('Table 4 Asset Cashflows'!D367+'Table 4 Asset Cashflows'!E367)</f>
        <v>0</v>
      </c>
      <c r="I887" s="47">
        <f>('Table 4 Asset Cashflows'!H367+'Table 4 Asset Cashflows'!I367)</f>
        <v>0</v>
      </c>
      <c r="J887" s="47">
        <f>('Table 4 Asset Cashflows'!L367+'Table 4 Asset Cashflows'!M367)</f>
        <v>0</v>
      </c>
      <c r="K887" s="47">
        <f>('Table 4 Asset Cashflows'!P367+'Table 4 Asset Cashflows'!Q367)</f>
        <v>0</v>
      </c>
      <c r="L887" s="47">
        <f>('Table 4 Asset Cashflows'!T367+'Table 4 Asset Cashflows'!U367)</f>
        <v>0</v>
      </c>
      <c r="M887" s="47">
        <f>('Table 4 Asset Cashflows'!X367+'Table 4 Asset Cashflows'!Y367)</f>
        <v>0</v>
      </c>
      <c r="N887" s="47">
        <f>('Table 4 Asset Cashflows'!AB367+'Table 4 Asset Cashflows'!AC367)</f>
        <v>0</v>
      </c>
    </row>
    <row r="888" spans="1:14" x14ac:dyDescent="0.25">
      <c r="A888" s="39">
        <v>350</v>
      </c>
      <c r="B888" s="42">
        <f>(1+_xlfn.XLOOKUP(INT(($A888-1)/12)+1,'ZC Curve'!$B$8:$B$107,'ZC Curve'!U$8:U$107,,0))^(1/12)-1</f>
        <v>0</v>
      </c>
      <c r="C888" s="42" t="e">
        <f>(1+_xlfn.XLOOKUP(INT(($A888-1)/12)+1,'ZC Curve'!$B$8:$B$107,'ZC Curve'!V$8:V$107,,0))^(1/12)-1</f>
        <v>#DIV/0!</v>
      </c>
      <c r="D888" s="42" t="e">
        <f>(1+_xlfn.XLOOKUP(INT(($A888-1)/12)+1,'ZC Curve'!$B$8:$B$107,'ZC Curve'!W$8:W$107,,0))^(1/12)-1</f>
        <v>#DIV/0!</v>
      </c>
      <c r="E888" s="43">
        <f t="shared" si="33"/>
        <v>1</v>
      </c>
      <c r="F888" s="43" t="e">
        <f t="shared" si="34"/>
        <v>#DIV/0!</v>
      </c>
      <c r="G888" s="43" t="e">
        <f t="shared" si="35"/>
        <v>#DIV/0!</v>
      </c>
      <c r="H888" s="47">
        <f>('Table 4 Asset Cashflows'!D368+'Table 4 Asset Cashflows'!E368)</f>
        <v>0</v>
      </c>
      <c r="I888" s="47">
        <f>('Table 4 Asset Cashflows'!H368+'Table 4 Asset Cashflows'!I368)</f>
        <v>0</v>
      </c>
      <c r="J888" s="47">
        <f>('Table 4 Asset Cashflows'!L368+'Table 4 Asset Cashflows'!M368)</f>
        <v>0</v>
      </c>
      <c r="K888" s="47">
        <f>('Table 4 Asset Cashflows'!P368+'Table 4 Asset Cashflows'!Q368)</f>
        <v>0</v>
      </c>
      <c r="L888" s="47">
        <f>('Table 4 Asset Cashflows'!T368+'Table 4 Asset Cashflows'!U368)</f>
        <v>0</v>
      </c>
      <c r="M888" s="47">
        <f>('Table 4 Asset Cashflows'!X368+'Table 4 Asset Cashflows'!Y368)</f>
        <v>0</v>
      </c>
      <c r="N888" s="47">
        <f>('Table 4 Asset Cashflows'!AB368+'Table 4 Asset Cashflows'!AC368)</f>
        <v>0</v>
      </c>
    </row>
    <row r="889" spans="1:14" x14ac:dyDescent="0.25">
      <c r="A889" s="39">
        <v>351</v>
      </c>
      <c r="B889" s="42">
        <f>(1+_xlfn.XLOOKUP(INT(($A889-1)/12)+1,'ZC Curve'!$B$8:$B$107,'ZC Curve'!U$8:U$107,,0))^(1/12)-1</f>
        <v>0</v>
      </c>
      <c r="C889" s="42" t="e">
        <f>(1+_xlfn.XLOOKUP(INT(($A889-1)/12)+1,'ZC Curve'!$B$8:$B$107,'ZC Curve'!V$8:V$107,,0))^(1/12)-1</f>
        <v>#DIV/0!</v>
      </c>
      <c r="D889" s="42" t="e">
        <f>(1+_xlfn.XLOOKUP(INT(($A889-1)/12)+1,'ZC Curve'!$B$8:$B$107,'ZC Curve'!W$8:W$107,,0))^(1/12)-1</f>
        <v>#DIV/0!</v>
      </c>
      <c r="E889" s="43">
        <f t="shared" si="33"/>
        <v>1</v>
      </c>
      <c r="F889" s="43" t="e">
        <f t="shared" si="34"/>
        <v>#DIV/0!</v>
      </c>
      <c r="G889" s="43" t="e">
        <f t="shared" si="35"/>
        <v>#DIV/0!</v>
      </c>
      <c r="H889" s="47">
        <f>('Table 4 Asset Cashflows'!D369+'Table 4 Asset Cashflows'!E369)</f>
        <v>0</v>
      </c>
      <c r="I889" s="47">
        <f>('Table 4 Asset Cashflows'!H369+'Table 4 Asset Cashflows'!I369)</f>
        <v>0</v>
      </c>
      <c r="J889" s="47">
        <f>('Table 4 Asset Cashflows'!L369+'Table 4 Asset Cashflows'!M369)</f>
        <v>0</v>
      </c>
      <c r="K889" s="47">
        <f>('Table 4 Asset Cashflows'!P369+'Table 4 Asset Cashflows'!Q369)</f>
        <v>0</v>
      </c>
      <c r="L889" s="47">
        <f>('Table 4 Asset Cashflows'!T369+'Table 4 Asset Cashflows'!U369)</f>
        <v>0</v>
      </c>
      <c r="M889" s="47">
        <f>('Table 4 Asset Cashflows'!X369+'Table 4 Asset Cashflows'!Y369)</f>
        <v>0</v>
      </c>
      <c r="N889" s="47">
        <f>('Table 4 Asset Cashflows'!AB369+'Table 4 Asset Cashflows'!AC369)</f>
        <v>0</v>
      </c>
    </row>
    <row r="890" spans="1:14" x14ac:dyDescent="0.25">
      <c r="A890" s="39">
        <v>352</v>
      </c>
      <c r="B890" s="42">
        <f>(1+_xlfn.XLOOKUP(INT(($A890-1)/12)+1,'ZC Curve'!$B$8:$B$107,'ZC Curve'!U$8:U$107,,0))^(1/12)-1</f>
        <v>0</v>
      </c>
      <c r="C890" s="42" t="e">
        <f>(1+_xlfn.XLOOKUP(INT(($A890-1)/12)+1,'ZC Curve'!$B$8:$B$107,'ZC Curve'!V$8:V$107,,0))^(1/12)-1</f>
        <v>#DIV/0!</v>
      </c>
      <c r="D890" s="42" t="e">
        <f>(1+_xlfn.XLOOKUP(INT(($A890-1)/12)+1,'ZC Curve'!$B$8:$B$107,'ZC Curve'!W$8:W$107,,0))^(1/12)-1</f>
        <v>#DIV/0!</v>
      </c>
      <c r="E890" s="43">
        <f t="shared" si="33"/>
        <v>1</v>
      </c>
      <c r="F890" s="43" t="e">
        <f t="shared" si="34"/>
        <v>#DIV/0!</v>
      </c>
      <c r="G890" s="43" t="e">
        <f t="shared" si="35"/>
        <v>#DIV/0!</v>
      </c>
      <c r="H890" s="47">
        <f>('Table 4 Asset Cashflows'!D370+'Table 4 Asset Cashflows'!E370)</f>
        <v>0</v>
      </c>
      <c r="I890" s="47">
        <f>('Table 4 Asset Cashflows'!H370+'Table 4 Asset Cashflows'!I370)</f>
        <v>0</v>
      </c>
      <c r="J890" s="47">
        <f>('Table 4 Asset Cashflows'!L370+'Table 4 Asset Cashflows'!M370)</f>
        <v>0</v>
      </c>
      <c r="K890" s="47">
        <f>('Table 4 Asset Cashflows'!P370+'Table 4 Asset Cashflows'!Q370)</f>
        <v>0</v>
      </c>
      <c r="L890" s="47">
        <f>('Table 4 Asset Cashflows'!T370+'Table 4 Asset Cashflows'!U370)</f>
        <v>0</v>
      </c>
      <c r="M890" s="47">
        <f>('Table 4 Asset Cashflows'!X370+'Table 4 Asset Cashflows'!Y370)</f>
        <v>0</v>
      </c>
      <c r="N890" s="47">
        <f>('Table 4 Asset Cashflows'!AB370+'Table 4 Asset Cashflows'!AC370)</f>
        <v>0</v>
      </c>
    </row>
    <row r="891" spans="1:14" x14ac:dyDescent="0.25">
      <c r="A891" s="39">
        <v>353</v>
      </c>
      <c r="B891" s="42">
        <f>(1+_xlfn.XLOOKUP(INT(($A891-1)/12)+1,'ZC Curve'!$B$8:$B$107,'ZC Curve'!U$8:U$107,,0))^(1/12)-1</f>
        <v>0</v>
      </c>
      <c r="C891" s="42" t="e">
        <f>(1+_xlfn.XLOOKUP(INT(($A891-1)/12)+1,'ZC Curve'!$B$8:$B$107,'ZC Curve'!V$8:V$107,,0))^(1/12)-1</f>
        <v>#DIV/0!</v>
      </c>
      <c r="D891" s="42" t="e">
        <f>(1+_xlfn.XLOOKUP(INT(($A891-1)/12)+1,'ZC Curve'!$B$8:$B$107,'ZC Curve'!W$8:W$107,,0))^(1/12)-1</f>
        <v>#DIV/0!</v>
      </c>
      <c r="E891" s="43">
        <f t="shared" si="33"/>
        <v>1</v>
      </c>
      <c r="F891" s="43" t="e">
        <f t="shared" si="34"/>
        <v>#DIV/0!</v>
      </c>
      <c r="G891" s="43" t="e">
        <f t="shared" si="35"/>
        <v>#DIV/0!</v>
      </c>
      <c r="H891" s="47">
        <f>('Table 4 Asset Cashflows'!D371+'Table 4 Asset Cashflows'!E371)</f>
        <v>0</v>
      </c>
      <c r="I891" s="47">
        <f>('Table 4 Asset Cashflows'!H371+'Table 4 Asset Cashflows'!I371)</f>
        <v>0</v>
      </c>
      <c r="J891" s="47">
        <f>('Table 4 Asset Cashflows'!L371+'Table 4 Asset Cashflows'!M371)</f>
        <v>0</v>
      </c>
      <c r="K891" s="47">
        <f>('Table 4 Asset Cashflows'!P371+'Table 4 Asset Cashflows'!Q371)</f>
        <v>0</v>
      </c>
      <c r="L891" s="47">
        <f>('Table 4 Asset Cashflows'!T371+'Table 4 Asset Cashflows'!U371)</f>
        <v>0</v>
      </c>
      <c r="M891" s="47">
        <f>('Table 4 Asset Cashflows'!X371+'Table 4 Asset Cashflows'!Y371)</f>
        <v>0</v>
      </c>
      <c r="N891" s="47">
        <f>('Table 4 Asset Cashflows'!AB371+'Table 4 Asset Cashflows'!AC371)</f>
        <v>0</v>
      </c>
    </row>
    <row r="892" spans="1:14" x14ac:dyDescent="0.25">
      <c r="A892" s="39">
        <v>354</v>
      </c>
      <c r="B892" s="42">
        <f>(1+_xlfn.XLOOKUP(INT(($A892-1)/12)+1,'ZC Curve'!$B$8:$B$107,'ZC Curve'!U$8:U$107,,0))^(1/12)-1</f>
        <v>0</v>
      </c>
      <c r="C892" s="42" t="e">
        <f>(1+_xlfn.XLOOKUP(INT(($A892-1)/12)+1,'ZC Curve'!$B$8:$B$107,'ZC Curve'!V$8:V$107,,0))^(1/12)-1</f>
        <v>#DIV/0!</v>
      </c>
      <c r="D892" s="42" t="e">
        <f>(1+_xlfn.XLOOKUP(INT(($A892-1)/12)+1,'ZC Curve'!$B$8:$B$107,'ZC Curve'!W$8:W$107,,0))^(1/12)-1</f>
        <v>#DIV/0!</v>
      </c>
      <c r="E892" s="43">
        <f t="shared" si="33"/>
        <v>1</v>
      </c>
      <c r="F892" s="43" t="e">
        <f t="shared" si="34"/>
        <v>#DIV/0!</v>
      </c>
      <c r="G892" s="43" t="e">
        <f t="shared" si="35"/>
        <v>#DIV/0!</v>
      </c>
      <c r="H892" s="47">
        <f>('Table 4 Asset Cashflows'!D372+'Table 4 Asset Cashflows'!E372)</f>
        <v>0</v>
      </c>
      <c r="I892" s="47">
        <f>('Table 4 Asset Cashflows'!H372+'Table 4 Asset Cashflows'!I372)</f>
        <v>0</v>
      </c>
      <c r="J892" s="47">
        <f>('Table 4 Asset Cashflows'!L372+'Table 4 Asset Cashflows'!M372)</f>
        <v>0</v>
      </c>
      <c r="K892" s="47">
        <f>('Table 4 Asset Cashflows'!P372+'Table 4 Asset Cashflows'!Q372)</f>
        <v>0</v>
      </c>
      <c r="L892" s="47">
        <f>('Table 4 Asset Cashflows'!T372+'Table 4 Asset Cashflows'!U372)</f>
        <v>0</v>
      </c>
      <c r="M892" s="47">
        <f>('Table 4 Asset Cashflows'!X372+'Table 4 Asset Cashflows'!Y372)</f>
        <v>0</v>
      </c>
      <c r="N892" s="47">
        <f>('Table 4 Asset Cashflows'!AB372+'Table 4 Asset Cashflows'!AC372)</f>
        <v>0</v>
      </c>
    </row>
    <row r="893" spans="1:14" x14ac:dyDescent="0.25">
      <c r="A893" s="39">
        <v>355</v>
      </c>
      <c r="B893" s="42">
        <f>(1+_xlfn.XLOOKUP(INT(($A893-1)/12)+1,'ZC Curve'!$B$8:$B$107,'ZC Curve'!U$8:U$107,,0))^(1/12)-1</f>
        <v>0</v>
      </c>
      <c r="C893" s="42" t="e">
        <f>(1+_xlfn.XLOOKUP(INT(($A893-1)/12)+1,'ZC Curve'!$B$8:$B$107,'ZC Curve'!V$8:V$107,,0))^(1/12)-1</f>
        <v>#DIV/0!</v>
      </c>
      <c r="D893" s="42" t="e">
        <f>(1+_xlfn.XLOOKUP(INT(($A893-1)/12)+1,'ZC Curve'!$B$8:$B$107,'ZC Curve'!W$8:W$107,,0))^(1/12)-1</f>
        <v>#DIV/0!</v>
      </c>
      <c r="E893" s="43">
        <f t="shared" si="33"/>
        <v>1</v>
      </c>
      <c r="F893" s="43" t="e">
        <f t="shared" si="34"/>
        <v>#DIV/0!</v>
      </c>
      <c r="G893" s="43" t="e">
        <f t="shared" si="35"/>
        <v>#DIV/0!</v>
      </c>
      <c r="H893" s="47">
        <f>('Table 4 Asset Cashflows'!D373+'Table 4 Asset Cashflows'!E373)</f>
        <v>0</v>
      </c>
      <c r="I893" s="47">
        <f>('Table 4 Asset Cashflows'!H373+'Table 4 Asset Cashflows'!I373)</f>
        <v>0</v>
      </c>
      <c r="J893" s="47">
        <f>('Table 4 Asset Cashflows'!L373+'Table 4 Asset Cashflows'!M373)</f>
        <v>0</v>
      </c>
      <c r="K893" s="47">
        <f>('Table 4 Asset Cashflows'!P373+'Table 4 Asset Cashflows'!Q373)</f>
        <v>0</v>
      </c>
      <c r="L893" s="47">
        <f>('Table 4 Asset Cashflows'!T373+'Table 4 Asset Cashflows'!U373)</f>
        <v>0</v>
      </c>
      <c r="M893" s="47">
        <f>('Table 4 Asset Cashflows'!X373+'Table 4 Asset Cashflows'!Y373)</f>
        <v>0</v>
      </c>
      <c r="N893" s="47">
        <f>('Table 4 Asset Cashflows'!AB373+'Table 4 Asset Cashflows'!AC373)</f>
        <v>0</v>
      </c>
    </row>
    <row r="894" spans="1:14" x14ac:dyDescent="0.25">
      <c r="A894" s="39">
        <v>356</v>
      </c>
      <c r="B894" s="42">
        <f>(1+_xlfn.XLOOKUP(INT(($A894-1)/12)+1,'ZC Curve'!$B$8:$B$107,'ZC Curve'!U$8:U$107,,0))^(1/12)-1</f>
        <v>0</v>
      </c>
      <c r="C894" s="42" t="e">
        <f>(1+_xlfn.XLOOKUP(INT(($A894-1)/12)+1,'ZC Curve'!$B$8:$B$107,'ZC Curve'!V$8:V$107,,0))^(1/12)-1</f>
        <v>#DIV/0!</v>
      </c>
      <c r="D894" s="42" t="e">
        <f>(1+_xlfn.XLOOKUP(INT(($A894-1)/12)+1,'ZC Curve'!$B$8:$B$107,'ZC Curve'!W$8:W$107,,0))^(1/12)-1</f>
        <v>#DIV/0!</v>
      </c>
      <c r="E894" s="43">
        <f t="shared" si="33"/>
        <v>1</v>
      </c>
      <c r="F894" s="43" t="e">
        <f t="shared" si="34"/>
        <v>#DIV/0!</v>
      </c>
      <c r="G894" s="43" t="e">
        <f t="shared" si="35"/>
        <v>#DIV/0!</v>
      </c>
      <c r="H894" s="47">
        <f>('Table 4 Asset Cashflows'!D374+'Table 4 Asset Cashflows'!E374)</f>
        <v>0</v>
      </c>
      <c r="I894" s="47">
        <f>('Table 4 Asset Cashflows'!H374+'Table 4 Asset Cashflows'!I374)</f>
        <v>0</v>
      </c>
      <c r="J894" s="47">
        <f>('Table 4 Asset Cashflows'!L374+'Table 4 Asset Cashflows'!M374)</f>
        <v>0</v>
      </c>
      <c r="K894" s="47">
        <f>('Table 4 Asset Cashflows'!P374+'Table 4 Asset Cashflows'!Q374)</f>
        <v>0</v>
      </c>
      <c r="L894" s="47">
        <f>('Table 4 Asset Cashflows'!T374+'Table 4 Asset Cashflows'!U374)</f>
        <v>0</v>
      </c>
      <c r="M894" s="47">
        <f>('Table 4 Asset Cashflows'!X374+'Table 4 Asset Cashflows'!Y374)</f>
        <v>0</v>
      </c>
      <c r="N894" s="47">
        <f>('Table 4 Asset Cashflows'!AB374+'Table 4 Asset Cashflows'!AC374)</f>
        <v>0</v>
      </c>
    </row>
    <row r="895" spans="1:14" x14ac:dyDescent="0.25">
      <c r="A895" s="39">
        <v>357</v>
      </c>
      <c r="B895" s="42">
        <f>(1+_xlfn.XLOOKUP(INT(($A895-1)/12)+1,'ZC Curve'!$B$8:$B$107,'ZC Curve'!U$8:U$107,,0))^(1/12)-1</f>
        <v>0</v>
      </c>
      <c r="C895" s="42" t="e">
        <f>(1+_xlfn.XLOOKUP(INT(($A895-1)/12)+1,'ZC Curve'!$B$8:$B$107,'ZC Curve'!V$8:V$107,,0))^(1/12)-1</f>
        <v>#DIV/0!</v>
      </c>
      <c r="D895" s="42" t="e">
        <f>(1+_xlfn.XLOOKUP(INT(($A895-1)/12)+1,'ZC Curve'!$B$8:$B$107,'ZC Curve'!W$8:W$107,,0))^(1/12)-1</f>
        <v>#DIV/0!</v>
      </c>
      <c r="E895" s="43">
        <f t="shared" si="33"/>
        <v>1</v>
      </c>
      <c r="F895" s="43" t="e">
        <f t="shared" si="34"/>
        <v>#DIV/0!</v>
      </c>
      <c r="G895" s="43" t="e">
        <f t="shared" si="35"/>
        <v>#DIV/0!</v>
      </c>
      <c r="H895" s="47">
        <f>('Table 4 Asset Cashflows'!D375+'Table 4 Asset Cashflows'!E375)</f>
        <v>0</v>
      </c>
      <c r="I895" s="47">
        <f>('Table 4 Asset Cashflows'!H375+'Table 4 Asset Cashflows'!I375)</f>
        <v>0</v>
      </c>
      <c r="J895" s="47">
        <f>('Table 4 Asset Cashflows'!L375+'Table 4 Asset Cashflows'!M375)</f>
        <v>0</v>
      </c>
      <c r="K895" s="47">
        <f>('Table 4 Asset Cashflows'!P375+'Table 4 Asset Cashflows'!Q375)</f>
        <v>0</v>
      </c>
      <c r="L895" s="47">
        <f>('Table 4 Asset Cashflows'!T375+'Table 4 Asset Cashflows'!U375)</f>
        <v>0</v>
      </c>
      <c r="M895" s="47">
        <f>('Table 4 Asset Cashflows'!X375+'Table 4 Asset Cashflows'!Y375)</f>
        <v>0</v>
      </c>
      <c r="N895" s="47">
        <f>('Table 4 Asset Cashflows'!AB375+'Table 4 Asset Cashflows'!AC375)</f>
        <v>0</v>
      </c>
    </row>
    <row r="896" spans="1:14" x14ac:dyDescent="0.25">
      <c r="A896" s="39">
        <v>358</v>
      </c>
      <c r="B896" s="42">
        <f>(1+_xlfn.XLOOKUP(INT(($A896-1)/12)+1,'ZC Curve'!$B$8:$B$107,'ZC Curve'!U$8:U$107,,0))^(1/12)-1</f>
        <v>0</v>
      </c>
      <c r="C896" s="42" t="e">
        <f>(1+_xlfn.XLOOKUP(INT(($A896-1)/12)+1,'ZC Curve'!$B$8:$B$107,'ZC Curve'!V$8:V$107,,0))^(1/12)-1</f>
        <v>#DIV/0!</v>
      </c>
      <c r="D896" s="42" t="e">
        <f>(1+_xlfn.XLOOKUP(INT(($A896-1)/12)+1,'ZC Curve'!$B$8:$B$107,'ZC Curve'!W$8:W$107,,0))^(1/12)-1</f>
        <v>#DIV/0!</v>
      </c>
      <c r="E896" s="43">
        <f t="shared" si="33"/>
        <v>1</v>
      </c>
      <c r="F896" s="43" t="e">
        <f t="shared" si="34"/>
        <v>#DIV/0!</v>
      </c>
      <c r="G896" s="43" t="e">
        <f t="shared" si="35"/>
        <v>#DIV/0!</v>
      </c>
      <c r="H896" s="47">
        <f>('Table 4 Asset Cashflows'!D376+'Table 4 Asset Cashflows'!E376)</f>
        <v>0</v>
      </c>
      <c r="I896" s="47">
        <f>('Table 4 Asset Cashflows'!H376+'Table 4 Asset Cashflows'!I376)</f>
        <v>0</v>
      </c>
      <c r="J896" s="47">
        <f>('Table 4 Asset Cashflows'!L376+'Table 4 Asset Cashflows'!M376)</f>
        <v>0</v>
      </c>
      <c r="K896" s="47">
        <f>('Table 4 Asset Cashflows'!P376+'Table 4 Asset Cashflows'!Q376)</f>
        <v>0</v>
      </c>
      <c r="L896" s="47">
        <f>('Table 4 Asset Cashflows'!T376+'Table 4 Asset Cashflows'!U376)</f>
        <v>0</v>
      </c>
      <c r="M896" s="47">
        <f>('Table 4 Asset Cashflows'!X376+'Table 4 Asset Cashflows'!Y376)</f>
        <v>0</v>
      </c>
      <c r="N896" s="47">
        <f>('Table 4 Asset Cashflows'!AB376+'Table 4 Asset Cashflows'!AC376)</f>
        <v>0</v>
      </c>
    </row>
    <row r="897" spans="1:14" x14ac:dyDescent="0.25">
      <c r="A897" s="39">
        <v>359</v>
      </c>
      <c r="B897" s="42">
        <f>(1+_xlfn.XLOOKUP(INT(($A897-1)/12)+1,'ZC Curve'!$B$8:$B$107,'ZC Curve'!U$8:U$107,,0))^(1/12)-1</f>
        <v>0</v>
      </c>
      <c r="C897" s="42" t="e">
        <f>(1+_xlfn.XLOOKUP(INT(($A897-1)/12)+1,'ZC Curve'!$B$8:$B$107,'ZC Curve'!V$8:V$107,,0))^(1/12)-1</f>
        <v>#DIV/0!</v>
      </c>
      <c r="D897" s="42" t="e">
        <f>(1+_xlfn.XLOOKUP(INT(($A897-1)/12)+1,'ZC Curve'!$B$8:$B$107,'ZC Curve'!W$8:W$107,,0))^(1/12)-1</f>
        <v>#DIV/0!</v>
      </c>
      <c r="E897" s="43">
        <f t="shared" si="33"/>
        <v>1</v>
      </c>
      <c r="F897" s="43" t="e">
        <f t="shared" si="34"/>
        <v>#DIV/0!</v>
      </c>
      <c r="G897" s="43" t="e">
        <f t="shared" si="35"/>
        <v>#DIV/0!</v>
      </c>
      <c r="H897" s="47">
        <f>('Table 4 Asset Cashflows'!D377+'Table 4 Asset Cashflows'!E377)</f>
        <v>0</v>
      </c>
      <c r="I897" s="47">
        <f>('Table 4 Asset Cashflows'!H377+'Table 4 Asset Cashflows'!I377)</f>
        <v>0</v>
      </c>
      <c r="J897" s="47">
        <f>('Table 4 Asset Cashflows'!L377+'Table 4 Asset Cashflows'!M377)</f>
        <v>0</v>
      </c>
      <c r="K897" s="47">
        <f>('Table 4 Asset Cashflows'!P377+'Table 4 Asset Cashflows'!Q377)</f>
        <v>0</v>
      </c>
      <c r="L897" s="47">
        <f>('Table 4 Asset Cashflows'!T377+'Table 4 Asset Cashflows'!U377)</f>
        <v>0</v>
      </c>
      <c r="M897" s="47">
        <f>('Table 4 Asset Cashflows'!X377+'Table 4 Asset Cashflows'!Y377)</f>
        <v>0</v>
      </c>
      <c r="N897" s="47">
        <f>('Table 4 Asset Cashflows'!AB377+'Table 4 Asset Cashflows'!AC377)</f>
        <v>0</v>
      </c>
    </row>
    <row r="898" spans="1:14" x14ac:dyDescent="0.25">
      <c r="A898" s="39">
        <v>360</v>
      </c>
      <c r="B898" s="42">
        <f>(1+_xlfn.XLOOKUP(INT(($A898-1)/12)+1,'ZC Curve'!$B$8:$B$107,'ZC Curve'!U$8:U$107,,0))^(1/12)-1</f>
        <v>0</v>
      </c>
      <c r="C898" s="42" t="e">
        <f>(1+_xlfn.XLOOKUP(INT(($A898-1)/12)+1,'ZC Curve'!$B$8:$B$107,'ZC Curve'!V$8:V$107,,0))^(1/12)-1</f>
        <v>#DIV/0!</v>
      </c>
      <c r="D898" s="42" t="e">
        <f>(1+_xlfn.XLOOKUP(INT(($A898-1)/12)+1,'ZC Curve'!$B$8:$B$107,'ZC Curve'!W$8:W$107,,0))^(1/12)-1</f>
        <v>#DIV/0!</v>
      </c>
      <c r="E898" s="43">
        <f t="shared" si="33"/>
        <v>1</v>
      </c>
      <c r="F898" s="43" t="e">
        <f t="shared" si="34"/>
        <v>#DIV/0!</v>
      </c>
      <c r="G898" s="43" t="e">
        <f t="shared" si="35"/>
        <v>#DIV/0!</v>
      </c>
      <c r="H898" s="47">
        <f>('Table 4 Asset Cashflows'!D378+'Table 4 Asset Cashflows'!E378)</f>
        <v>0</v>
      </c>
      <c r="I898" s="47">
        <f>('Table 4 Asset Cashflows'!H378+'Table 4 Asset Cashflows'!I378)</f>
        <v>0</v>
      </c>
      <c r="J898" s="47">
        <f>('Table 4 Asset Cashflows'!L378+'Table 4 Asset Cashflows'!M378)</f>
        <v>0</v>
      </c>
      <c r="K898" s="47">
        <f>('Table 4 Asset Cashflows'!P378+'Table 4 Asset Cashflows'!Q378)</f>
        <v>0</v>
      </c>
      <c r="L898" s="47">
        <f>('Table 4 Asset Cashflows'!T378+'Table 4 Asset Cashflows'!U378)</f>
        <v>0</v>
      </c>
      <c r="M898" s="47">
        <f>('Table 4 Asset Cashflows'!X378+'Table 4 Asset Cashflows'!Y378)</f>
        <v>0</v>
      </c>
      <c r="N898" s="47">
        <f>('Table 4 Asset Cashflows'!AB378+'Table 4 Asset Cashflows'!AC378)</f>
        <v>0</v>
      </c>
    </row>
    <row r="899" spans="1:14" x14ac:dyDescent="0.25">
      <c r="A899" s="39">
        <v>361</v>
      </c>
      <c r="B899" s="42">
        <f>(1+_xlfn.XLOOKUP(INT(($A899-1)/12)+1,'ZC Curve'!$B$8:$B$107,'ZC Curve'!U$8:U$107,,0))^(1/12)-1</f>
        <v>0</v>
      </c>
      <c r="C899" s="42" t="e">
        <f>(1+_xlfn.XLOOKUP(INT(($A899-1)/12)+1,'ZC Curve'!$B$8:$B$107,'ZC Curve'!V$8:V$107,,0))^(1/12)-1</f>
        <v>#DIV/0!</v>
      </c>
      <c r="D899" s="42" t="e">
        <f>(1+_xlfn.XLOOKUP(INT(($A899-1)/12)+1,'ZC Curve'!$B$8:$B$107,'ZC Curve'!W$8:W$107,,0))^(1/12)-1</f>
        <v>#DIV/0!</v>
      </c>
      <c r="E899" s="43">
        <f t="shared" si="33"/>
        <v>1</v>
      </c>
      <c r="F899" s="43" t="e">
        <f t="shared" si="34"/>
        <v>#DIV/0!</v>
      </c>
      <c r="G899" s="43" t="e">
        <f t="shared" si="35"/>
        <v>#DIV/0!</v>
      </c>
      <c r="H899" s="47">
        <f>('Table 4 Asset Cashflows'!D379+'Table 4 Asset Cashflows'!E379)</f>
        <v>0</v>
      </c>
      <c r="I899" s="47">
        <f>('Table 4 Asset Cashflows'!H379+'Table 4 Asset Cashflows'!I379)</f>
        <v>0</v>
      </c>
      <c r="J899" s="47">
        <f>('Table 4 Asset Cashflows'!L379+'Table 4 Asset Cashflows'!M379)</f>
        <v>0</v>
      </c>
      <c r="K899" s="47">
        <f>('Table 4 Asset Cashflows'!P379+'Table 4 Asset Cashflows'!Q379)</f>
        <v>0</v>
      </c>
      <c r="L899" s="47">
        <f>('Table 4 Asset Cashflows'!T379+'Table 4 Asset Cashflows'!U379)</f>
        <v>0</v>
      </c>
      <c r="M899" s="47">
        <f>('Table 4 Asset Cashflows'!X379+'Table 4 Asset Cashflows'!Y379)</f>
        <v>0</v>
      </c>
      <c r="N899" s="47">
        <f>('Table 4 Asset Cashflows'!AB379+'Table 4 Asset Cashflows'!AC379)</f>
        <v>0</v>
      </c>
    </row>
    <row r="900" spans="1:14" x14ac:dyDescent="0.25">
      <c r="A900" s="39">
        <v>362</v>
      </c>
      <c r="B900" s="42">
        <f>(1+_xlfn.XLOOKUP(INT(($A900-1)/12)+1,'ZC Curve'!$B$8:$B$107,'ZC Curve'!U$8:U$107,,0))^(1/12)-1</f>
        <v>0</v>
      </c>
      <c r="C900" s="42" t="e">
        <f>(1+_xlfn.XLOOKUP(INT(($A900-1)/12)+1,'ZC Curve'!$B$8:$B$107,'ZC Curve'!V$8:V$107,,0))^(1/12)-1</f>
        <v>#DIV/0!</v>
      </c>
      <c r="D900" s="42" t="e">
        <f>(1+_xlfn.XLOOKUP(INT(($A900-1)/12)+1,'ZC Curve'!$B$8:$B$107,'ZC Curve'!W$8:W$107,,0))^(1/12)-1</f>
        <v>#DIV/0!</v>
      </c>
      <c r="E900" s="43">
        <f t="shared" si="33"/>
        <v>1</v>
      </c>
      <c r="F900" s="43" t="e">
        <f t="shared" si="34"/>
        <v>#DIV/0!</v>
      </c>
      <c r="G900" s="43" t="e">
        <f t="shared" si="35"/>
        <v>#DIV/0!</v>
      </c>
      <c r="H900" s="47">
        <f>('Table 4 Asset Cashflows'!D380+'Table 4 Asset Cashflows'!E380)</f>
        <v>0</v>
      </c>
      <c r="I900" s="47">
        <f>('Table 4 Asset Cashflows'!H380+'Table 4 Asset Cashflows'!I380)</f>
        <v>0</v>
      </c>
      <c r="J900" s="47">
        <f>('Table 4 Asset Cashflows'!L380+'Table 4 Asset Cashflows'!M380)</f>
        <v>0</v>
      </c>
      <c r="K900" s="47">
        <f>('Table 4 Asset Cashflows'!P380+'Table 4 Asset Cashflows'!Q380)</f>
        <v>0</v>
      </c>
      <c r="L900" s="47">
        <f>('Table 4 Asset Cashflows'!T380+'Table 4 Asset Cashflows'!U380)</f>
        <v>0</v>
      </c>
      <c r="M900" s="47">
        <f>('Table 4 Asset Cashflows'!X380+'Table 4 Asset Cashflows'!Y380)</f>
        <v>0</v>
      </c>
      <c r="N900" s="47">
        <f>('Table 4 Asset Cashflows'!AB380+'Table 4 Asset Cashflows'!AC380)</f>
        <v>0</v>
      </c>
    </row>
    <row r="901" spans="1:14" x14ac:dyDescent="0.25">
      <c r="A901" s="39">
        <v>363</v>
      </c>
      <c r="B901" s="42">
        <f>(1+_xlfn.XLOOKUP(INT(($A901-1)/12)+1,'ZC Curve'!$B$8:$B$107,'ZC Curve'!U$8:U$107,,0))^(1/12)-1</f>
        <v>0</v>
      </c>
      <c r="C901" s="42" t="e">
        <f>(1+_xlfn.XLOOKUP(INT(($A901-1)/12)+1,'ZC Curve'!$B$8:$B$107,'ZC Curve'!V$8:V$107,,0))^(1/12)-1</f>
        <v>#DIV/0!</v>
      </c>
      <c r="D901" s="42" t="e">
        <f>(1+_xlfn.XLOOKUP(INT(($A901-1)/12)+1,'ZC Curve'!$B$8:$B$107,'ZC Curve'!W$8:W$107,,0))^(1/12)-1</f>
        <v>#DIV/0!</v>
      </c>
      <c r="E901" s="43">
        <f t="shared" si="33"/>
        <v>1</v>
      </c>
      <c r="F901" s="43" t="e">
        <f t="shared" si="34"/>
        <v>#DIV/0!</v>
      </c>
      <c r="G901" s="43" t="e">
        <f t="shared" si="35"/>
        <v>#DIV/0!</v>
      </c>
      <c r="H901" s="47">
        <f>('Table 4 Asset Cashflows'!D381+'Table 4 Asset Cashflows'!E381)</f>
        <v>0</v>
      </c>
      <c r="I901" s="47">
        <f>('Table 4 Asset Cashflows'!H381+'Table 4 Asset Cashflows'!I381)</f>
        <v>0</v>
      </c>
      <c r="J901" s="47">
        <f>('Table 4 Asset Cashflows'!L381+'Table 4 Asset Cashflows'!M381)</f>
        <v>0</v>
      </c>
      <c r="K901" s="47">
        <f>('Table 4 Asset Cashflows'!P381+'Table 4 Asset Cashflows'!Q381)</f>
        <v>0</v>
      </c>
      <c r="L901" s="47">
        <f>('Table 4 Asset Cashflows'!T381+'Table 4 Asset Cashflows'!U381)</f>
        <v>0</v>
      </c>
      <c r="M901" s="47">
        <f>('Table 4 Asset Cashflows'!X381+'Table 4 Asset Cashflows'!Y381)</f>
        <v>0</v>
      </c>
      <c r="N901" s="47">
        <f>('Table 4 Asset Cashflows'!AB381+'Table 4 Asset Cashflows'!AC381)</f>
        <v>0</v>
      </c>
    </row>
    <row r="902" spans="1:14" x14ac:dyDescent="0.25">
      <c r="A902" s="39">
        <v>364</v>
      </c>
      <c r="B902" s="42">
        <f>(1+_xlfn.XLOOKUP(INT(($A902-1)/12)+1,'ZC Curve'!$B$8:$B$107,'ZC Curve'!U$8:U$107,,0))^(1/12)-1</f>
        <v>0</v>
      </c>
      <c r="C902" s="42" t="e">
        <f>(1+_xlfn.XLOOKUP(INT(($A902-1)/12)+1,'ZC Curve'!$B$8:$B$107,'ZC Curve'!V$8:V$107,,0))^(1/12)-1</f>
        <v>#DIV/0!</v>
      </c>
      <c r="D902" s="42" t="e">
        <f>(1+_xlfn.XLOOKUP(INT(($A902-1)/12)+1,'ZC Curve'!$B$8:$B$107,'ZC Curve'!W$8:W$107,,0))^(1/12)-1</f>
        <v>#DIV/0!</v>
      </c>
      <c r="E902" s="43">
        <f t="shared" si="33"/>
        <v>1</v>
      </c>
      <c r="F902" s="43" t="e">
        <f t="shared" si="34"/>
        <v>#DIV/0!</v>
      </c>
      <c r="G902" s="43" t="e">
        <f t="shared" si="35"/>
        <v>#DIV/0!</v>
      </c>
      <c r="H902" s="47">
        <f>('Table 4 Asset Cashflows'!D382+'Table 4 Asset Cashflows'!E382)</f>
        <v>0</v>
      </c>
      <c r="I902" s="47">
        <f>('Table 4 Asset Cashflows'!H382+'Table 4 Asset Cashflows'!I382)</f>
        <v>0</v>
      </c>
      <c r="J902" s="47">
        <f>('Table 4 Asset Cashflows'!L382+'Table 4 Asset Cashflows'!M382)</f>
        <v>0</v>
      </c>
      <c r="K902" s="47">
        <f>('Table 4 Asset Cashflows'!P382+'Table 4 Asset Cashflows'!Q382)</f>
        <v>0</v>
      </c>
      <c r="L902" s="47">
        <f>('Table 4 Asset Cashflows'!T382+'Table 4 Asset Cashflows'!U382)</f>
        <v>0</v>
      </c>
      <c r="M902" s="47">
        <f>('Table 4 Asset Cashflows'!X382+'Table 4 Asset Cashflows'!Y382)</f>
        <v>0</v>
      </c>
      <c r="N902" s="47">
        <f>('Table 4 Asset Cashflows'!AB382+'Table 4 Asset Cashflows'!AC382)</f>
        <v>0</v>
      </c>
    </row>
    <row r="903" spans="1:14" x14ac:dyDescent="0.25">
      <c r="A903" s="39">
        <v>365</v>
      </c>
      <c r="B903" s="42">
        <f>(1+_xlfn.XLOOKUP(INT(($A903-1)/12)+1,'ZC Curve'!$B$8:$B$107,'ZC Curve'!U$8:U$107,,0))^(1/12)-1</f>
        <v>0</v>
      </c>
      <c r="C903" s="42" t="e">
        <f>(1+_xlfn.XLOOKUP(INT(($A903-1)/12)+1,'ZC Curve'!$B$8:$B$107,'ZC Curve'!V$8:V$107,,0))^(1/12)-1</f>
        <v>#DIV/0!</v>
      </c>
      <c r="D903" s="42" t="e">
        <f>(1+_xlfn.XLOOKUP(INT(($A903-1)/12)+1,'ZC Curve'!$B$8:$B$107,'ZC Curve'!W$8:W$107,,0))^(1/12)-1</f>
        <v>#DIV/0!</v>
      </c>
      <c r="E903" s="43">
        <f t="shared" si="33"/>
        <v>1</v>
      </c>
      <c r="F903" s="43" t="e">
        <f t="shared" si="34"/>
        <v>#DIV/0!</v>
      </c>
      <c r="G903" s="43" t="e">
        <f t="shared" si="35"/>
        <v>#DIV/0!</v>
      </c>
      <c r="H903" s="47">
        <f>('Table 4 Asset Cashflows'!D383+'Table 4 Asset Cashflows'!E383)</f>
        <v>0</v>
      </c>
      <c r="I903" s="47">
        <f>('Table 4 Asset Cashflows'!H383+'Table 4 Asset Cashflows'!I383)</f>
        <v>0</v>
      </c>
      <c r="J903" s="47">
        <f>('Table 4 Asset Cashflows'!L383+'Table 4 Asset Cashflows'!M383)</f>
        <v>0</v>
      </c>
      <c r="K903" s="47">
        <f>('Table 4 Asset Cashflows'!P383+'Table 4 Asset Cashflows'!Q383)</f>
        <v>0</v>
      </c>
      <c r="L903" s="47">
        <f>('Table 4 Asset Cashflows'!T383+'Table 4 Asset Cashflows'!U383)</f>
        <v>0</v>
      </c>
      <c r="M903" s="47">
        <f>('Table 4 Asset Cashflows'!X383+'Table 4 Asset Cashflows'!Y383)</f>
        <v>0</v>
      </c>
      <c r="N903" s="47">
        <f>('Table 4 Asset Cashflows'!AB383+'Table 4 Asset Cashflows'!AC383)</f>
        <v>0</v>
      </c>
    </row>
    <row r="904" spans="1:14" x14ac:dyDescent="0.25">
      <c r="A904" s="39">
        <v>366</v>
      </c>
      <c r="B904" s="42">
        <f>(1+_xlfn.XLOOKUP(INT(($A904-1)/12)+1,'ZC Curve'!$B$8:$B$107,'ZC Curve'!U$8:U$107,,0))^(1/12)-1</f>
        <v>0</v>
      </c>
      <c r="C904" s="42" t="e">
        <f>(1+_xlfn.XLOOKUP(INT(($A904-1)/12)+1,'ZC Curve'!$B$8:$B$107,'ZC Curve'!V$8:V$107,,0))^(1/12)-1</f>
        <v>#DIV/0!</v>
      </c>
      <c r="D904" s="42" t="e">
        <f>(1+_xlfn.XLOOKUP(INT(($A904-1)/12)+1,'ZC Curve'!$B$8:$B$107,'ZC Curve'!W$8:W$107,,0))^(1/12)-1</f>
        <v>#DIV/0!</v>
      </c>
      <c r="E904" s="43">
        <f t="shared" si="33"/>
        <v>1</v>
      </c>
      <c r="F904" s="43" t="e">
        <f t="shared" si="34"/>
        <v>#DIV/0!</v>
      </c>
      <c r="G904" s="43" t="e">
        <f t="shared" si="35"/>
        <v>#DIV/0!</v>
      </c>
      <c r="H904" s="47">
        <f>('Table 4 Asset Cashflows'!D384+'Table 4 Asset Cashflows'!E384)</f>
        <v>0</v>
      </c>
      <c r="I904" s="47">
        <f>('Table 4 Asset Cashflows'!H384+'Table 4 Asset Cashflows'!I384)</f>
        <v>0</v>
      </c>
      <c r="J904" s="47">
        <f>('Table 4 Asset Cashflows'!L384+'Table 4 Asset Cashflows'!M384)</f>
        <v>0</v>
      </c>
      <c r="K904" s="47">
        <f>('Table 4 Asset Cashflows'!P384+'Table 4 Asset Cashflows'!Q384)</f>
        <v>0</v>
      </c>
      <c r="L904" s="47">
        <f>('Table 4 Asset Cashflows'!T384+'Table 4 Asset Cashflows'!U384)</f>
        <v>0</v>
      </c>
      <c r="M904" s="47">
        <f>('Table 4 Asset Cashflows'!X384+'Table 4 Asset Cashflows'!Y384)</f>
        <v>0</v>
      </c>
      <c r="N904" s="47">
        <f>('Table 4 Asset Cashflows'!AB384+'Table 4 Asset Cashflows'!AC384)</f>
        <v>0</v>
      </c>
    </row>
    <row r="905" spans="1:14" x14ac:dyDescent="0.25">
      <c r="A905" s="39">
        <v>367</v>
      </c>
      <c r="B905" s="42">
        <f>(1+_xlfn.XLOOKUP(INT(($A905-1)/12)+1,'ZC Curve'!$B$8:$B$107,'ZC Curve'!U$8:U$107,,0))^(1/12)-1</f>
        <v>0</v>
      </c>
      <c r="C905" s="42" t="e">
        <f>(1+_xlfn.XLOOKUP(INT(($A905-1)/12)+1,'ZC Curve'!$B$8:$B$107,'ZC Curve'!V$8:V$107,,0))^(1/12)-1</f>
        <v>#DIV/0!</v>
      </c>
      <c r="D905" s="42" t="e">
        <f>(1+_xlfn.XLOOKUP(INT(($A905-1)/12)+1,'ZC Curve'!$B$8:$B$107,'ZC Curve'!W$8:W$107,,0))^(1/12)-1</f>
        <v>#DIV/0!</v>
      </c>
      <c r="E905" s="43">
        <f t="shared" si="33"/>
        <v>1</v>
      </c>
      <c r="F905" s="43" t="e">
        <f t="shared" si="34"/>
        <v>#DIV/0!</v>
      </c>
      <c r="G905" s="43" t="e">
        <f t="shared" si="35"/>
        <v>#DIV/0!</v>
      </c>
      <c r="H905" s="47">
        <f>('Table 4 Asset Cashflows'!D385+'Table 4 Asset Cashflows'!E385)</f>
        <v>0</v>
      </c>
      <c r="I905" s="47">
        <f>('Table 4 Asset Cashflows'!H385+'Table 4 Asset Cashflows'!I385)</f>
        <v>0</v>
      </c>
      <c r="J905" s="47">
        <f>('Table 4 Asset Cashflows'!L385+'Table 4 Asset Cashflows'!M385)</f>
        <v>0</v>
      </c>
      <c r="K905" s="47">
        <f>('Table 4 Asset Cashflows'!P385+'Table 4 Asset Cashflows'!Q385)</f>
        <v>0</v>
      </c>
      <c r="L905" s="47">
        <f>('Table 4 Asset Cashflows'!T385+'Table 4 Asset Cashflows'!U385)</f>
        <v>0</v>
      </c>
      <c r="M905" s="47">
        <f>('Table 4 Asset Cashflows'!X385+'Table 4 Asset Cashflows'!Y385)</f>
        <v>0</v>
      </c>
      <c r="N905" s="47">
        <f>('Table 4 Asset Cashflows'!AB385+'Table 4 Asset Cashflows'!AC385)</f>
        <v>0</v>
      </c>
    </row>
    <row r="906" spans="1:14" x14ac:dyDescent="0.25">
      <c r="A906" s="39">
        <v>368</v>
      </c>
      <c r="B906" s="42">
        <f>(1+_xlfn.XLOOKUP(INT(($A906-1)/12)+1,'ZC Curve'!$B$8:$B$107,'ZC Curve'!U$8:U$107,,0))^(1/12)-1</f>
        <v>0</v>
      </c>
      <c r="C906" s="42" t="e">
        <f>(1+_xlfn.XLOOKUP(INT(($A906-1)/12)+1,'ZC Curve'!$B$8:$B$107,'ZC Curve'!V$8:V$107,,0))^(1/12)-1</f>
        <v>#DIV/0!</v>
      </c>
      <c r="D906" s="42" t="e">
        <f>(1+_xlfn.XLOOKUP(INT(($A906-1)/12)+1,'ZC Curve'!$B$8:$B$107,'ZC Curve'!W$8:W$107,,0))^(1/12)-1</f>
        <v>#DIV/0!</v>
      </c>
      <c r="E906" s="43">
        <f t="shared" si="33"/>
        <v>1</v>
      </c>
      <c r="F906" s="43" t="e">
        <f t="shared" si="34"/>
        <v>#DIV/0!</v>
      </c>
      <c r="G906" s="43" t="e">
        <f t="shared" si="35"/>
        <v>#DIV/0!</v>
      </c>
      <c r="H906" s="47">
        <f>('Table 4 Asset Cashflows'!D386+'Table 4 Asset Cashflows'!E386)</f>
        <v>0</v>
      </c>
      <c r="I906" s="47">
        <f>('Table 4 Asset Cashflows'!H386+'Table 4 Asset Cashflows'!I386)</f>
        <v>0</v>
      </c>
      <c r="J906" s="47">
        <f>('Table 4 Asset Cashflows'!L386+'Table 4 Asset Cashflows'!M386)</f>
        <v>0</v>
      </c>
      <c r="K906" s="47">
        <f>('Table 4 Asset Cashflows'!P386+'Table 4 Asset Cashflows'!Q386)</f>
        <v>0</v>
      </c>
      <c r="L906" s="47">
        <f>('Table 4 Asset Cashflows'!T386+'Table 4 Asset Cashflows'!U386)</f>
        <v>0</v>
      </c>
      <c r="M906" s="47">
        <f>('Table 4 Asset Cashflows'!X386+'Table 4 Asset Cashflows'!Y386)</f>
        <v>0</v>
      </c>
      <c r="N906" s="47">
        <f>('Table 4 Asset Cashflows'!AB386+'Table 4 Asset Cashflows'!AC386)</f>
        <v>0</v>
      </c>
    </row>
    <row r="907" spans="1:14" x14ac:dyDescent="0.25">
      <c r="A907" s="39">
        <v>369</v>
      </c>
      <c r="B907" s="42">
        <f>(1+_xlfn.XLOOKUP(INT(($A907-1)/12)+1,'ZC Curve'!$B$8:$B$107,'ZC Curve'!U$8:U$107,,0))^(1/12)-1</f>
        <v>0</v>
      </c>
      <c r="C907" s="42" t="e">
        <f>(1+_xlfn.XLOOKUP(INT(($A907-1)/12)+1,'ZC Curve'!$B$8:$B$107,'ZC Curve'!V$8:V$107,,0))^(1/12)-1</f>
        <v>#DIV/0!</v>
      </c>
      <c r="D907" s="42" t="e">
        <f>(1+_xlfn.XLOOKUP(INT(($A907-1)/12)+1,'ZC Curve'!$B$8:$B$107,'ZC Curve'!W$8:W$107,,0))^(1/12)-1</f>
        <v>#DIV/0!</v>
      </c>
      <c r="E907" s="43">
        <f t="shared" si="33"/>
        <v>1</v>
      </c>
      <c r="F907" s="43" t="e">
        <f t="shared" si="34"/>
        <v>#DIV/0!</v>
      </c>
      <c r="G907" s="43" t="e">
        <f t="shared" si="35"/>
        <v>#DIV/0!</v>
      </c>
      <c r="H907" s="47">
        <f>('Table 4 Asset Cashflows'!D387+'Table 4 Asset Cashflows'!E387)</f>
        <v>0</v>
      </c>
      <c r="I907" s="47">
        <f>('Table 4 Asset Cashflows'!H387+'Table 4 Asset Cashflows'!I387)</f>
        <v>0</v>
      </c>
      <c r="J907" s="47">
        <f>('Table 4 Asset Cashflows'!L387+'Table 4 Asset Cashflows'!M387)</f>
        <v>0</v>
      </c>
      <c r="K907" s="47">
        <f>('Table 4 Asset Cashflows'!P387+'Table 4 Asset Cashflows'!Q387)</f>
        <v>0</v>
      </c>
      <c r="L907" s="47">
        <f>('Table 4 Asset Cashflows'!T387+'Table 4 Asset Cashflows'!U387)</f>
        <v>0</v>
      </c>
      <c r="M907" s="47">
        <f>('Table 4 Asset Cashflows'!X387+'Table 4 Asset Cashflows'!Y387)</f>
        <v>0</v>
      </c>
      <c r="N907" s="47">
        <f>('Table 4 Asset Cashflows'!AB387+'Table 4 Asset Cashflows'!AC387)</f>
        <v>0</v>
      </c>
    </row>
    <row r="908" spans="1:14" x14ac:dyDescent="0.25">
      <c r="A908" s="39">
        <v>370</v>
      </c>
      <c r="B908" s="42">
        <f>(1+_xlfn.XLOOKUP(INT(($A908-1)/12)+1,'ZC Curve'!$B$8:$B$107,'ZC Curve'!U$8:U$107,,0))^(1/12)-1</f>
        <v>0</v>
      </c>
      <c r="C908" s="42" t="e">
        <f>(1+_xlfn.XLOOKUP(INT(($A908-1)/12)+1,'ZC Curve'!$B$8:$B$107,'ZC Curve'!V$8:V$107,,0))^(1/12)-1</f>
        <v>#DIV/0!</v>
      </c>
      <c r="D908" s="42" t="e">
        <f>(1+_xlfn.XLOOKUP(INT(($A908-1)/12)+1,'ZC Curve'!$B$8:$B$107,'ZC Curve'!W$8:W$107,,0))^(1/12)-1</f>
        <v>#DIV/0!</v>
      </c>
      <c r="E908" s="43">
        <f t="shared" si="33"/>
        <v>1</v>
      </c>
      <c r="F908" s="43" t="e">
        <f t="shared" si="34"/>
        <v>#DIV/0!</v>
      </c>
      <c r="G908" s="43" t="e">
        <f t="shared" si="35"/>
        <v>#DIV/0!</v>
      </c>
      <c r="H908" s="47">
        <f>('Table 4 Asset Cashflows'!D388+'Table 4 Asset Cashflows'!E388)</f>
        <v>0</v>
      </c>
      <c r="I908" s="47">
        <f>('Table 4 Asset Cashflows'!H388+'Table 4 Asset Cashflows'!I388)</f>
        <v>0</v>
      </c>
      <c r="J908" s="47">
        <f>('Table 4 Asset Cashflows'!L388+'Table 4 Asset Cashflows'!M388)</f>
        <v>0</v>
      </c>
      <c r="K908" s="47">
        <f>('Table 4 Asset Cashflows'!P388+'Table 4 Asset Cashflows'!Q388)</f>
        <v>0</v>
      </c>
      <c r="L908" s="47">
        <f>('Table 4 Asset Cashflows'!T388+'Table 4 Asset Cashflows'!U388)</f>
        <v>0</v>
      </c>
      <c r="M908" s="47">
        <f>('Table 4 Asset Cashflows'!X388+'Table 4 Asset Cashflows'!Y388)</f>
        <v>0</v>
      </c>
      <c r="N908" s="47">
        <f>('Table 4 Asset Cashflows'!AB388+'Table 4 Asset Cashflows'!AC388)</f>
        <v>0</v>
      </c>
    </row>
    <row r="909" spans="1:14" x14ac:dyDescent="0.25">
      <c r="A909" s="39">
        <v>371</v>
      </c>
      <c r="B909" s="42">
        <f>(1+_xlfn.XLOOKUP(INT(($A909-1)/12)+1,'ZC Curve'!$B$8:$B$107,'ZC Curve'!U$8:U$107,,0))^(1/12)-1</f>
        <v>0</v>
      </c>
      <c r="C909" s="42" t="e">
        <f>(1+_xlfn.XLOOKUP(INT(($A909-1)/12)+1,'ZC Curve'!$B$8:$B$107,'ZC Curve'!V$8:V$107,,0))^(1/12)-1</f>
        <v>#DIV/0!</v>
      </c>
      <c r="D909" s="42" t="e">
        <f>(1+_xlfn.XLOOKUP(INT(($A909-1)/12)+1,'ZC Curve'!$B$8:$B$107,'ZC Curve'!W$8:W$107,,0))^(1/12)-1</f>
        <v>#DIV/0!</v>
      </c>
      <c r="E909" s="43">
        <f t="shared" si="33"/>
        <v>1</v>
      </c>
      <c r="F909" s="43" t="e">
        <f t="shared" si="34"/>
        <v>#DIV/0!</v>
      </c>
      <c r="G909" s="43" t="e">
        <f t="shared" si="35"/>
        <v>#DIV/0!</v>
      </c>
      <c r="H909" s="47">
        <f>('Table 4 Asset Cashflows'!D389+'Table 4 Asset Cashflows'!E389)</f>
        <v>0</v>
      </c>
      <c r="I909" s="47">
        <f>('Table 4 Asset Cashflows'!H389+'Table 4 Asset Cashflows'!I389)</f>
        <v>0</v>
      </c>
      <c r="J909" s="47">
        <f>('Table 4 Asset Cashflows'!L389+'Table 4 Asset Cashflows'!M389)</f>
        <v>0</v>
      </c>
      <c r="K909" s="47">
        <f>('Table 4 Asset Cashflows'!P389+'Table 4 Asset Cashflows'!Q389)</f>
        <v>0</v>
      </c>
      <c r="L909" s="47">
        <f>('Table 4 Asset Cashflows'!T389+'Table 4 Asset Cashflows'!U389)</f>
        <v>0</v>
      </c>
      <c r="M909" s="47">
        <f>('Table 4 Asset Cashflows'!X389+'Table 4 Asset Cashflows'!Y389)</f>
        <v>0</v>
      </c>
      <c r="N909" s="47">
        <f>('Table 4 Asset Cashflows'!AB389+'Table 4 Asset Cashflows'!AC389)</f>
        <v>0</v>
      </c>
    </row>
    <row r="910" spans="1:14" x14ac:dyDescent="0.25">
      <c r="A910" s="39">
        <v>372</v>
      </c>
      <c r="B910" s="42">
        <f>(1+_xlfn.XLOOKUP(INT(($A910-1)/12)+1,'ZC Curve'!$B$8:$B$107,'ZC Curve'!U$8:U$107,,0))^(1/12)-1</f>
        <v>0</v>
      </c>
      <c r="C910" s="42" t="e">
        <f>(1+_xlfn.XLOOKUP(INT(($A910-1)/12)+1,'ZC Curve'!$B$8:$B$107,'ZC Curve'!V$8:V$107,,0))^(1/12)-1</f>
        <v>#DIV/0!</v>
      </c>
      <c r="D910" s="42" t="e">
        <f>(1+_xlfn.XLOOKUP(INT(($A910-1)/12)+1,'ZC Curve'!$B$8:$B$107,'ZC Curve'!W$8:W$107,,0))^(1/12)-1</f>
        <v>#DIV/0!</v>
      </c>
      <c r="E910" s="43">
        <f t="shared" si="33"/>
        <v>1</v>
      </c>
      <c r="F910" s="43" t="e">
        <f t="shared" si="34"/>
        <v>#DIV/0!</v>
      </c>
      <c r="G910" s="43" t="e">
        <f t="shared" si="35"/>
        <v>#DIV/0!</v>
      </c>
      <c r="H910" s="47">
        <f>('Table 4 Asset Cashflows'!D390+'Table 4 Asset Cashflows'!E390)</f>
        <v>0</v>
      </c>
      <c r="I910" s="47">
        <f>('Table 4 Asset Cashflows'!H390+'Table 4 Asset Cashflows'!I390)</f>
        <v>0</v>
      </c>
      <c r="J910" s="47">
        <f>('Table 4 Asset Cashflows'!L390+'Table 4 Asset Cashflows'!M390)</f>
        <v>0</v>
      </c>
      <c r="K910" s="47">
        <f>('Table 4 Asset Cashflows'!P390+'Table 4 Asset Cashflows'!Q390)</f>
        <v>0</v>
      </c>
      <c r="L910" s="47">
        <f>('Table 4 Asset Cashflows'!T390+'Table 4 Asset Cashflows'!U390)</f>
        <v>0</v>
      </c>
      <c r="M910" s="47">
        <f>('Table 4 Asset Cashflows'!X390+'Table 4 Asset Cashflows'!Y390)</f>
        <v>0</v>
      </c>
      <c r="N910" s="47">
        <f>('Table 4 Asset Cashflows'!AB390+'Table 4 Asset Cashflows'!AC390)</f>
        <v>0</v>
      </c>
    </row>
    <row r="911" spans="1:14" x14ac:dyDescent="0.25">
      <c r="A911" s="39">
        <v>373</v>
      </c>
      <c r="B911" s="42">
        <f>(1+_xlfn.XLOOKUP(INT(($A911-1)/12)+1,'ZC Curve'!$B$8:$B$107,'ZC Curve'!U$8:U$107,,0))^(1/12)-1</f>
        <v>0</v>
      </c>
      <c r="C911" s="42" t="e">
        <f>(1+_xlfn.XLOOKUP(INT(($A911-1)/12)+1,'ZC Curve'!$B$8:$B$107,'ZC Curve'!V$8:V$107,,0))^(1/12)-1</f>
        <v>#DIV/0!</v>
      </c>
      <c r="D911" s="42" t="e">
        <f>(1+_xlfn.XLOOKUP(INT(($A911-1)/12)+1,'ZC Curve'!$B$8:$B$107,'ZC Curve'!W$8:W$107,,0))^(1/12)-1</f>
        <v>#DIV/0!</v>
      </c>
      <c r="E911" s="43">
        <f t="shared" si="33"/>
        <v>1</v>
      </c>
      <c r="F911" s="43" t="e">
        <f t="shared" si="34"/>
        <v>#DIV/0!</v>
      </c>
      <c r="G911" s="43" t="e">
        <f t="shared" si="35"/>
        <v>#DIV/0!</v>
      </c>
      <c r="H911" s="47">
        <f>('Table 4 Asset Cashflows'!D391+'Table 4 Asset Cashflows'!E391)</f>
        <v>0</v>
      </c>
      <c r="I911" s="47">
        <f>('Table 4 Asset Cashflows'!H391+'Table 4 Asset Cashflows'!I391)</f>
        <v>0</v>
      </c>
      <c r="J911" s="47">
        <f>('Table 4 Asset Cashflows'!L391+'Table 4 Asset Cashflows'!M391)</f>
        <v>0</v>
      </c>
      <c r="K911" s="47">
        <f>('Table 4 Asset Cashflows'!P391+'Table 4 Asset Cashflows'!Q391)</f>
        <v>0</v>
      </c>
      <c r="L911" s="47">
        <f>('Table 4 Asset Cashflows'!T391+'Table 4 Asset Cashflows'!U391)</f>
        <v>0</v>
      </c>
      <c r="M911" s="47">
        <f>('Table 4 Asset Cashflows'!X391+'Table 4 Asset Cashflows'!Y391)</f>
        <v>0</v>
      </c>
      <c r="N911" s="47">
        <f>('Table 4 Asset Cashflows'!AB391+'Table 4 Asset Cashflows'!AC391)</f>
        <v>0</v>
      </c>
    </row>
    <row r="912" spans="1:14" x14ac:dyDescent="0.25">
      <c r="A912" s="39">
        <v>374</v>
      </c>
      <c r="B912" s="42">
        <f>(1+_xlfn.XLOOKUP(INT(($A912-1)/12)+1,'ZC Curve'!$B$8:$B$107,'ZC Curve'!U$8:U$107,,0))^(1/12)-1</f>
        <v>0</v>
      </c>
      <c r="C912" s="42" t="e">
        <f>(1+_xlfn.XLOOKUP(INT(($A912-1)/12)+1,'ZC Curve'!$B$8:$B$107,'ZC Curve'!V$8:V$107,,0))^(1/12)-1</f>
        <v>#DIV/0!</v>
      </c>
      <c r="D912" s="42" t="e">
        <f>(1+_xlfn.XLOOKUP(INT(($A912-1)/12)+1,'ZC Curve'!$B$8:$B$107,'ZC Curve'!W$8:W$107,,0))^(1/12)-1</f>
        <v>#DIV/0!</v>
      </c>
      <c r="E912" s="43">
        <f t="shared" si="33"/>
        <v>1</v>
      </c>
      <c r="F912" s="43" t="e">
        <f t="shared" si="34"/>
        <v>#DIV/0!</v>
      </c>
      <c r="G912" s="43" t="e">
        <f t="shared" si="35"/>
        <v>#DIV/0!</v>
      </c>
      <c r="H912" s="47">
        <f>('Table 4 Asset Cashflows'!D392+'Table 4 Asset Cashflows'!E392)</f>
        <v>0</v>
      </c>
      <c r="I912" s="47">
        <f>('Table 4 Asset Cashflows'!H392+'Table 4 Asset Cashflows'!I392)</f>
        <v>0</v>
      </c>
      <c r="J912" s="47">
        <f>('Table 4 Asset Cashflows'!L392+'Table 4 Asset Cashflows'!M392)</f>
        <v>0</v>
      </c>
      <c r="K912" s="47">
        <f>('Table 4 Asset Cashflows'!P392+'Table 4 Asset Cashflows'!Q392)</f>
        <v>0</v>
      </c>
      <c r="L912" s="47">
        <f>('Table 4 Asset Cashflows'!T392+'Table 4 Asset Cashflows'!U392)</f>
        <v>0</v>
      </c>
      <c r="M912" s="47">
        <f>('Table 4 Asset Cashflows'!X392+'Table 4 Asset Cashflows'!Y392)</f>
        <v>0</v>
      </c>
      <c r="N912" s="47">
        <f>('Table 4 Asset Cashflows'!AB392+'Table 4 Asset Cashflows'!AC392)</f>
        <v>0</v>
      </c>
    </row>
    <row r="913" spans="1:14" x14ac:dyDescent="0.25">
      <c r="A913" s="39">
        <v>375</v>
      </c>
      <c r="B913" s="42">
        <f>(1+_xlfn.XLOOKUP(INT(($A913-1)/12)+1,'ZC Curve'!$B$8:$B$107,'ZC Curve'!U$8:U$107,,0))^(1/12)-1</f>
        <v>0</v>
      </c>
      <c r="C913" s="42" t="e">
        <f>(1+_xlfn.XLOOKUP(INT(($A913-1)/12)+1,'ZC Curve'!$B$8:$B$107,'ZC Curve'!V$8:V$107,,0))^(1/12)-1</f>
        <v>#DIV/0!</v>
      </c>
      <c r="D913" s="42" t="e">
        <f>(1+_xlfn.XLOOKUP(INT(($A913-1)/12)+1,'ZC Curve'!$B$8:$B$107,'ZC Curve'!W$8:W$107,,0))^(1/12)-1</f>
        <v>#DIV/0!</v>
      </c>
      <c r="E913" s="43">
        <f t="shared" si="33"/>
        <v>1</v>
      </c>
      <c r="F913" s="43" t="e">
        <f t="shared" si="34"/>
        <v>#DIV/0!</v>
      </c>
      <c r="G913" s="43" t="e">
        <f t="shared" si="35"/>
        <v>#DIV/0!</v>
      </c>
      <c r="H913" s="47">
        <f>('Table 4 Asset Cashflows'!D393+'Table 4 Asset Cashflows'!E393)</f>
        <v>0</v>
      </c>
      <c r="I913" s="47">
        <f>('Table 4 Asset Cashflows'!H393+'Table 4 Asset Cashflows'!I393)</f>
        <v>0</v>
      </c>
      <c r="J913" s="47">
        <f>('Table 4 Asset Cashflows'!L393+'Table 4 Asset Cashflows'!M393)</f>
        <v>0</v>
      </c>
      <c r="K913" s="47">
        <f>('Table 4 Asset Cashflows'!P393+'Table 4 Asset Cashflows'!Q393)</f>
        <v>0</v>
      </c>
      <c r="L913" s="47">
        <f>('Table 4 Asset Cashflows'!T393+'Table 4 Asset Cashflows'!U393)</f>
        <v>0</v>
      </c>
      <c r="M913" s="47">
        <f>('Table 4 Asset Cashflows'!X393+'Table 4 Asset Cashflows'!Y393)</f>
        <v>0</v>
      </c>
      <c r="N913" s="47">
        <f>('Table 4 Asset Cashflows'!AB393+'Table 4 Asset Cashflows'!AC393)</f>
        <v>0</v>
      </c>
    </row>
    <row r="914" spans="1:14" x14ac:dyDescent="0.25">
      <c r="A914" s="39">
        <v>376</v>
      </c>
      <c r="B914" s="42">
        <f>(1+_xlfn.XLOOKUP(INT(($A914-1)/12)+1,'ZC Curve'!$B$8:$B$107,'ZC Curve'!U$8:U$107,,0))^(1/12)-1</f>
        <v>0</v>
      </c>
      <c r="C914" s="42" t="e">
        <f>(1+_xlfn.XLOOKUP(INT(($A914-1)/12)+1,'ZC Curve'!$B$8:$B$107,'ZC Curve'!V$8:V$107,,0))^(1/12)-1</f>
        <v>#DIV/0!</v>
      </c>
      <c r="D914" s="42" t="e">
        <f>(1+_xlfn.XLOOKUP(INT(($A914-1)/12)+1,'ZC Curve'!$B$8:$B$107,'ZC Curve'!W$8:W$107,,0))^(1/12)-1</f>
        <v>#DIV/0!</v>
      </c>
      <c r="E914" s="43">
        <f t="shared" si="33"/>
        <v>1</v>
      </c>
      <c r="F914" s="43" t="e">
        <f t="shared" si="34"/>
        <v>#DIV/0!</v>
      </c>
      <c r="G914" s="43" t="e">
        <f t="shared" si="35"/>
        <v>#DIV/0!</v>
      </c>
      <c r="H914" s="47">
        <f>('Table 4 Asset Cashflows'!D394+'Table 4 Asset Cashflows'!E394)</f>
        <v>0</v>
      </c>
      <c r="I914" s="47">
        <f>('Table 4 Asset Cashflows'!H394+'Table 4 Asset Cashflows'!I394)</f>
        <v>0</v>
      </c>
      <c r="J914" s="47">
        <f>('Table 4 Asset Cashflows'!L394+'Table 4 Asset Cashflows'!M394)</f>
        <v>0</v>
      </c>
      <c r="K914" s="47">
        <f>('Table 4 Asset Cashflows'!P394+'Table 4 Asset Cashflows'!Q394)</f>
        <v>0</v>
      </c>
      <c r="L914" s="47">
        <f>('Table 4 Asset Cashflows'!T394+'Table 4 Asset Cashflows'!U394)</f>
        <v>0</v>
      </c>
      <c r="M914" s="47">
        <f>('Table 4 Asset Cashflows'!X394+'Table 4 Asset Cashflows'!Y394)</f>
        <v>0</v>
      </c>
      <c r="N914" s="47">
        <f>('Table 4 Asset Cashflows'!AB394+'Table 4 Asset Cashflows'!AC394)</f>
        <v>0</v>
      </c>
    </row>
    <row r="915" spans="1:14" x14ac:dyDescent="0.25">
      <c r="A915" s="39">
        <v>377</v>
      </c>
      <c r="B915" s="42">
        <f>(1+_xlfn.XLOOKUP(INT(($A915-1)/12)+1,'ZC Curve'!$B$8:$B$107,'ZC Curve'!U$8:U$107,,0))^(1/12)-1</f>
        <v>0</v>
      </c>
      <c r="C915" s="42" t="e">
        <f>(1+_xlfn.XLOOKUP(INT(($A915-1)/12)+1,'ZC Curve'!$B$8:$B$107,'ZC Curve'!V$8:V$107,,0))^(1/12)-1</f>
        <v>#DIV/0!</v>
      </c>
      <c r="D915" s="42" t="e">
        <f>(1+_xlfn.XLOOKUP(INT(($A915-1)/12)+1,'ZC Curve'!$B$8:$B$107,'ZC Curve'!W$8:W$107,,0))^(1/12)-1</f>
        <v>#DIV/0!</v>
      </c>
      <c r="E915" s="43">
        <f t="shared" si="33"/>
        <v>1</v>
      </c>
      <c r="F915" s="43" t="e">
        <f t="shared" si="34"/>
        <v>#DIV/0!</v>
      </c>
      <c r="G915" s="43" t="e">
        <f t="shared" si="35"/>
        <v>#DIV/0!</v>
      </c>
      <c r="H915" s="47">
        <f>('Table 4 Asset Cashflows'!D395+'Table 4 Asset Cashflows'!E395)</f>
        <v>0</v>
      </c>
      <c r="I915" s="47">
        <f>('Table 4 Asset Cashflows'!H395+'Table 4 Asset Cashflows'!I395)</f>
        <v>0</v>
      </c>
      <c r="J915" s="47">
        <f>('Table 4 Asset Cashflows'!L395+'Table 4 Asset Cashflows'!M395)</f>
        <v>0</v>
      </c>
      <c r="K915" s="47">
        <f>('Table 4 Asset Cashflows'!P395+'Table 4 Asset Cashflows'!Q395)</f>
        <v>0</v>
      </c>
      <c r="L915" s="47">
        <f>('Table 4 Asset Cashflows'!T395+'Table 4 Asset Cashflows'!U395)</f>
        <v>0</v>
      </c>
      <c r="M915" s="47">
        <f>('Table 4 Asset Cashflows'!X395+'Table 4 Asset Cashflows'!Y395)</f>
        <v>0</v>
      </c>
      <c r="N915" s="47">
        <f>('Table 4 Asset Cashflows'!AB395+'Table 4 Asset Cashflows'!AC395)</f>
        <v>0</v>
      </c>
    </row>
    <row r="916" spans="1:14" x14ac:dyDescent="0.25">
      <c r="A916" s="39">
        <v>378</v>
      </c>
      <c r="B916" s="42">
        <f>(1+_xlfn.XLOOKUP(INT(($A916-1)/12)+1,'ZC Curve'!$B$8:$B$107,'ZC Curve'!U$8:U$107,,0))^(1/12)-1</f>
        <v>0</v>
      </c>
      <c r="C916" s="42" t="e">
        <f>(1+_xlfn.XLOOKUP(INT(($A916-1)/12)+1,'ZC Curve'!$B$8:$B$107,'ZC Curve'!V$8:V$107,,0))^(1/12)-1</f>
        <v>#DIV/0!</v>
      </c>
      <c r="D916" s="42" t="e">
        <f>(1+_xlfn.XLOOKUP(INT(($A916-1)/12)+1,'ZC Curve'!$B$8:$B$107,'ZC Curve'!W$8:W$107,,0))^(1/12)-1</f>
        <v>#DIV/0!</v>
      </c>
      <c r="E916" s="43">
        <f t="shared" si="33"/>
        <v>1</v>
      </c>
      <c r="F916" s="43" t="e">
        <f t="shared" si="34"/>
        <v>#DIV/0!</v>
      </c>
      <c r="G916" s="43" t="e">
        <f t="shared" si="35"/>
        <v>#DIV/0!</v>
      </c>
      <c r="H916" s="47">
        <f>('Table 4 Asset Cashflows'!D396+'Table 4 Asset Cashflows'!E396)</f>
        <v>0</v>
      </c>
      <c r="I916" s="47">
        <f>('Table 4 Asset Cashflows'!H396+'Table 4 Asset Cashflows'!I396)</f>
        <v>0</v>
      </c>
      <c r="J916" s="47">
        <f>('Table 4 Asset Cashflows'!L396+'Table 4 Asset Cashflows'!M396)</f>
        <v>0</v>
      </c>
      <c r="K916" s="47">
        <f>('Table 4 Asset Cashflows'!P396+'Table 4 Asset Cashflows'!Q396)</f>
        <v>0</v>
      </c>
      <c r="L916" s="47">
        <f>('Table 4 Asset Cashflows'!T396+'Table 4 Asset Cashflows'!U396)</f>
        <v>0</v>
      </c>
      <c r="M916" s="47">
        <f>('Table 4 Asset Cashflows'!X396+'Table 4 Asset Cashflows'!Y396)</f>
        <v>0</v>
      </c>
      <c r="N916" s="47">
        <f>('Table 4 Asset Cashflows'!AB396+'Table 4 Asset Cashflows'!AC396)</f>
        <v>0</v>
      </c>
    </row>
    <row r="917" spans="1:14" x14ac:dyDescent="0.25">
      <c r="A917" s="39">
        <v>379</v>
      </c>
      <c r="B917" s="42">
        <f>(1+_xlfn.XLOOKUP(INT(($A917-1)/12)+1,'ZC Curve'!$B$8:$B$107,'ZC Curve'!U$8:U$107,,0))^(1/12)-1</f>
        <v>0</v>
      </c>
      <c r="C917" s="42" t="e">
        <f>(1+_xlfn.XLOOKUP(INT(($A917-1)/12)+1,'ZC Curve'!$B$8:$B$107,'ZC Curve'!V$8:V$107,,0))^(1/12)-1</f>
        <v>#DIV/0!</v>
      </c>
      <c r="D917" s="42" t="e">
        <f>(1+_xlfn.XLOOKUP(INT(($A917-1)/12)+1,'ZC Curve'!$B$8:$B$107,'ZC Curve'!W$8:W$107,,0))^(1/12)-1</f>
        <v>#DIV/0!</v>
      </c>
      <c r="E917" s="43">
        <f t="shared" si="33"/>
        <v>1</v>
      </c>
      <c r="F917" s="43" t="e">
        <f t="shared" si="34"/>
        <v>#DIV/0!</v>
      </c>
      <c r="G917" s="43" t="e">
        <f t="shared" si="35"/>
        <v>#DIV/0!</v>
      </c>
      <c r="H917" s="47">
        <f>('Table 4 Asset Cashflows'!D397+'Table 4 Asset Cashflows'!E397)</f>
        <v>0</v>
      </c>
      <c r="I917" s="47">
        <f>('Table 4 Asset Cashflows'!H397+'Table 4 Asset Cashflows'!I397)</f>
        <v>0</v>
      </c>
      <c r="J917" s="47">
        <f>('Table 4 Asset Cashflows'!L397+'Table 4 Asset Cashflows'!M397)</f>
        <v>0</v>
      </c>
      <c r="K917" s="47">
        <f>('Table 4 Asset Cashflows'!P397+'Table 4 Asset Cashflows'!Q397)</f>
        <v>0</v>
      </c>
      <c r="L917" s="47">
        <f>('Table 4 Asset Cashflows'!T397+'Table 4 Asset Cashflows'!U397)</f>
        <v>0</v>
      </c>
      <c r="M917" s="47">
        <f>('Table 4 Asset Cashflows'!X397+'Table 4 Asset Cashflows'!Y397)</f>
        <v>0</v>
      </c>
      <c r="N917" s="47">
        <f>('Table 4 Asset Cashflows'!AB397+'Table 4 Asset Cashflows'!AC397)</f>
        <v>0</v>
      </c>
    </row>
    <row r="918" spans="1:14" x14ac:dyDescent="0.25">
      <c r="A918" s="39">
        <v>380</v>
      </c>
      <c r="B918" s="42">
        <f>(1+_xlfn.XLOOKUP(INT(($A918-1)/12)+1,'ZC Curve'!$B$8:$B$107,'ZC Curve'!U$8:U$107,,0))^(1/12)-1</f>
        <v>0</v>
      </c>
      <c r="C918" s="42" t="e">
        <f>(1+_xlfn.XLOOKUP(INT(($A918-1)/12)+1,'ZC Curve'!$B$8:$B$107,'ZC Curve'!V$8:V$107,,0))^(1/12)-1</f>
        <v>#DIV/0!</v>
      </c>
      <c r="D918" s="42" t="e">
        <f>(1+_xlfn.XLOOKUP(INT(($A918-1)/12)+1,'ZC Curve'!$B$8:$B$107,'ZC Curve'!W$8:W$107,,0))^(1/12)-1</f>
        <v>#DIV/0!</v>
      </c>
      <c r="E918" s="43">
        <f t="shared" si="33"/>
        <v>1</v>
      </c>
      <c r="F918" s="43" t="e">
        <f t="shared" si="34"/>
        <v>#DIV/0!</v>
      </c>
      <c r="G918" s="43" t="e">
        <f t="shared" si="35"/>
        <v>#DIV/0!</v>
      </c>
      <c r="H918" s="47">
        <f>('Table 4 Asset Cashflows'!D398+'Table 4 Asset Cashflows'!E398)</f>
        <v>0</v>
      </c>
      <c r="I918" s="47">
        <f>('Table 4 Asset Cashflows'!H398+'Table 4 Asset Cashflows'!I398)</f>
        <v>0</v>
      </c>
      <c r="J918" s="47">
        <f>('Table 4 Asset Cashflows'!L398+'Table 4 Asset Cashflows'!M398)</f>
        <v>0</v>
      </c>
      <c r="K918" s="47">
        <f>('Table 4 Asset Cashflows'!P398+'Table 4 Asset Cashflows'!Q398)</f>
        <v>0</v>
      </c>
      <c r="L918" s="47">
        <f>('Table 4 Asset Cashflows'!T398+'Table 4 Asset Cashflows'!U398)</f>
        <v>0</v>
      </c>
      <c r="M918" s="47">
        <f>('Table 4 Asset Cashflows'!X398+'Table 4 Asset Cashflows'!Y398)</f>
        <v>0</v>
      </c>
      <c r="N918" s="47">
        <f>('Table 4 Asset Cashflows'!AB398+'Table 4 Asset Cashflows'!AC398)</f>
        <v>0</v>
      </c>
    </row>
    <row r="919" spans="1:14" x14ac:dyDescent="0.25">
      <c r="A919" s="39">
        <v>381</v>
      </c>
      <c r="B919" s="42">
        <f>(1+_xlfn.XLOOKUP(INT(($A919-1)/12)+1,'ZC Curve'!$B$8:$B$107,'ZC Curve'!U$8:U$107,,0))^(1/12)-1</f>
        <v>0</v>
      </c>
      <c r="C919" s="42" t="e">
        <f>(1+_xlfn.XLOOKUP(INT(($A919-1)/12)+1,'ZC Curve'!$B$8:$B$107,'ZC Curve'!V$8:V$107,,0))^(1/12)-1</f>
        <v>#DIV/0!</v>
      </c>
      <c r="D919" s="42" t="e">
        <f>(1+_xlfn.XLOOKUP(INT(($A919-1)/12)+1,'ZC Curve'!$B$8:$B$107,'ZC Curve'!W$8:W$107,,0))^(1/12)-1</f>
        <v>#DIV/0!</v>
      </c>
      <c r="E919" s="43">
        <f t="shared" si="33"/>
        <v>1</v>
      </c>
      <c r="F919" s="43" t="e">
        <f t="shared" si="34"/>
        <v>#DIV/0!</v>
      </c>
      <c r="G919" s="43" t="e">
        <f t="shared" si="35"/>
        <v>#DIV/0!</v>
      </c>
      <c r="H919" s="47">
        <f>('Table 4 Asset Cashflows'!D399+'Table 4 Asset Cashflows'!E399)</f>
        <v>0</v>
      </c>
      <c r="I919" s="47">
        <f>('Table 4 Asset Cashflows'!H399+'Table 4 Asset Cashflows'!I399)</f>
        <v>0</v>
      </c>
      <c r="J919" s="47">
        <f>('Table 4 Asset Cashflows'!L399+'Table 4 Asset Cashflows'!M399)</f>
        <v>0</v>
      </c>
      <c r="K919" s="47">
        <f>('Table 4 Asset Cashflows'!P399+'Table 4 Asset Cashflows'!Q399)</f>
        <v>0</v>
      </c>
      <c r="L919" s="47">
        <f>('Table 4 Asset Cashflows'!T399+'Table 4 Asset Cashflows'!U399)</f>
        <v>0</v>
      </c>
      <c r="M919" s="47">
        <f>('Table 4 Asset Cashflows'!X399+'Table 4 Asset Cashflows'!Y399)</f>
        <v>0</v>
      </c>
      <c r="N919" s="47">
        <f>('Table 4 Asset Cashflows'!AB399+'Table 4 Asset Cashflows'!AC399)</f>
        <v>0</v>
      </c>
    </row>
    <row r="920" spans="1:14" x14ac:dyDescent="0.25">
      <c r="A920" s="39">
        <v>382</v>
      </c>
      <c r="B920" s="42">
        <f>(1+_xlfn.XLOOKUP(INT(($A920-1)/12)+1,'ZC Curve'!$B$8:$B$107,'ZC Curve'!U$8:U$107,,0))^(1/12)-1</f>
        <v>0</v>
      </c>
      <c r="C920" s="42" t="e">
        <f>(1+_xlfn.XLOOKUP(INT(($A920-1)/12)+1,'ZC Curve'!$B$8:$B$107,'ZC Curve'!V$8:V$107,,0))^(1/12)-1</f>
        <v>#DIV/0!</v>
      </c>
      <c r="D920" s="42" t="e">
        <f>(1+_xlfn.XLOOKUP(INT(($A920-1)/12)+1,'ZC Curve'!$B$8:$B$107,'ZC Curve'!W$8:W$107,,0))^(1/12)-1</f>
        <v>#DIV/0!</v>
      </c>
      <c r="E920" s="43">
        <f t="shared" si="33"/>
        <v>1</v>
      </c>
      <c r="F920" s="43" t="e">
        <f t="shared" si="34"/>
        <v>#DIV/0!</v>
      </c>
      <c r="G920" s="43" t="e">
        <f t="shared" si="35"/>
        <v>#DIV/0!</v>
      </c>
      <c r="H920" s="47">
        <f>('Table 4 Asset Cashflows'!D400+'Table 4 Asset Cashflows'!E400)</f>
        <v>0</v>
      </c>
      <c r="I920" s="47">
        <f>('Table 4 Asset Cashflows'!H400+'Table 4 Asset Cashflows'!I400)</f>
        <v>0</v>
      </c>
      <c r="J920" s="47">
        <f>('Table 4 Asset Cashflows'!L400+'Table 4 Asset Cashflows'!M400)</f>
        <v>0</v>
      </c>
      <c r="K920" s="47">
        <f>('Table 4 Asset Cashflows'!P400+'Table 4 Asset Cashflows'!Q400)</f>
        <v>0</v>
      </c>
      <c r="L920" s="47">
        <f>('Table 4 Asset Cashflows'!T400+'Table 4 Asset Cashflows'!U400)</f>
        <v>0</v>
      </c>
      <c r="M920" s="47">
        <f>('Table 4 Asset Cashflows'!X400+'Table 4 Asset Cashflows'!Y400)</f>
        <v>0</v>
      </c>
      <c r="N920" s="47">
        <f>('Table 4 Asset Cashflows'!AB400+'Table 4 Asset Cashflows'!AC400)</f>
        <v>0</v>
      </c>
    </row>
    <row r="921" spans="1:14" x14ac:dyDescent="0.25">
      <c r="A921" s="39">
        <v>383</v>
      </c>
      <c r="B921" s="42">
        <f>(1+_xlfn.XLOOKUP(INT(($A921-1)/12)+1,'ZC Curve'!$B$8:$B$107,'ZC Curve'!U$8:U$107,,0))^(1/12)-1</f>
        <v>0</v>
      </c>
      <c r="C921" s="42" t="e">
        <f>(1+_xlfn.XLOOKUP(INT(($A921-1)/12)+1,'ZC Curve'!$B$8:$B$107,'ZC Curve'!V$8:V$107,,0))^(1/12)-1</f>
        <v>#DIV/0!</v>
      </c>
      <c r="D921" s="42" t="e">
        <f>(1+_xlfn.XLOOKUP(INT(($A921-1)/12)+1,'ZC Curve'!$B$8:$B$107,'ZC Curve'!W$8:W$107,,0))^(1/12)-1</f>
        <v>#DIV/0!</v>
      </c>
      <c r="E921" s="43">
        <f t="shared" si="33"/>
        <v>1</v>
      </c>
      <c r="F921" s="43" t="e">
        <f t="shared" si="34"/>
        <v>#DIV/0!</v>
      </c>
      <c r="G921" s="43" t="e">
        <f t="shared" si="35"/>
        <v>#DIV/0!</v>
      </c>
      <c r="H921" s="47">
        <f>('Table 4 Asset Cashflows'!D401+'Table 4 Asset Cashflows'!E401)</f>
        <v>0</v>
      </c>
      <c r="I921" s="47">
        <f>('Table 4 Asset Cashflows'!H401+'Table 4 Asset Cashflows'!I401)</f>
        <v>0</v>
      </c>
      <c r="J921" s="47">
        <f>('Table 4 Asset Cashflows'!L401+'Table 4 Asset Cashflows'!M401)</f>
        <v>0</v>
      </c>
      <c r="K921" s="47">
        <f>('Table 4 Asset Cashflows'!P401+'Table 4 Asset Cashflows'!Q401)</f>
        <v>0</v>
      </c>
      <c r="L921" s="47">
        <f>('Table 4 Asset Cashflows'!T401+'Table 4 Asset Cashflows'!U401)</f>
        <v>0</v>
      </c>
      <c r="M921" s="47">
        <f>('Table 4 Asset Cashflows'!X401+'Table 4 Asset Cashflows'!Y401)</f>
        <v>0</v>
      </c>
      <c r="N921" s="47">
        <f>('Table 4 Asset Cashflows'!AB401+'Table 4 Asset Cashflows'!AC401)</f>
        <v>0</v>
      </c>
    </row>
    <row r="922" spans="1:14" x14ac:dyDescent="0.25">
      <c r="A922" s="39">
        <v>384</v>
      </c>
      <c r="B922" s="42">
        <f>(1+_xlfn.XLOOKUP(INT(($A922-1)/12)+1,'ZC Curve'!$B$8:$B$107,'ZC Curve'!U$8:U$107,,0))^(1/12)-1</f>
        <v>0</v>
      </c>
      <c r="C922" s="42" t="e">
        <f>(1+_xlfn.XLOOKUP(INT(($A922-1)/12)+1,'ZC Curve'!$B$8:$B$107,'ZC Curve'!V$8:V$107,,0))^(1/12)-1</f>
        <v>#DIV/0!</v>
      </c>
      <c r="D922" s="42" t="e">
        <f>(1+_xlfn.XLOOKUP(INT(($A922-1)/12)+1,'ZC Curve'!$B$8:$B$107,'ZC Curve'!W$8:W$107,,0))^(1/12)-1</f>
        <v>#DIV/0!</v>
      </c>
      <c r="E922" s="43">
        <f t="shared" si="33"/>
        <v>1</v>
      </c>
      <c r="F922" s="43" t="e">
        <f t="shared" si="34"/>
        <v>#DIV/0!</v>
      </c>
      <c r="G922" s="43" t="e">
        <f t="shared" si="35"/>
        <v>#DIV/0!</v>
      </c>
      <c r="H922" s="47">
        <f>('Table 4 Asset Cashflows'!D402+'Table 4 Asset Cashflows'!E402)</f>
        <v>0</v>
      </c>
      <c r="I922" s="47">
        <f>('Table 4 Asset Cashflows'!H402+'Table 4 Asset Cashflows'!I402)</f>
        <v>0</v>
      </c>
      <c r="J922" s="47">
        <f>('Table 4 Asset Cashflows'!L402+'Table 4 Asset Cashflows'!M402)</f>
        <v>0</v>
      </c>
      <c r="K922" s="47">
        <f>('Table 4 Asset Cashflows'!P402+'Table 4 Asset Cashflows'!Q402)</f>
        <v>0</v>
      </c>
      <c r="L922" s="47">
        <f>('Table 4 Asset Cashflows'!T402+'Table 4 Asset Cashflows'!U402)</f>
        <v>0</v>
      </c>
      <c r="M922" s="47">
        <f>('Table 4 Asset Cashflows'!X402+'Table 4 Asset Cashflows'!Y402)</f>
        <v>0</v>
      </c>
      <c r="N922" s="47">
        <f>('Table 4 Asset Cashflows'!AB402+'Table 4 Asset Cashflows'!AC402)</f>
        <v>0</v>
      </c>
    </row>
    <row r="923" spans="1:14" x14ac:dyDescent="0.25">
      <c r="A923" s="39">
        <v>385</v>
      </c>
      <c r="B923" s="42">
        <f>(1+_xlfn.XLOOKUP(INT(($A923-1)/12)+1,'ZC Curve'!$B$8:$B$107,'ZC Curve'!U$8:U$107,,0))^(1/12)-1</f>
        <v>0</v>
      </c>
      <c r="C923" s="42" t="e">
        <f>(1+_xlfn.XLOOKUP(INT(($A923-1)/12)+1,'ZC Curve'!$B$8:$B$107,'ZC Curve'!V$8:V$107,,0))^(1/12)-1</f>
        <v>#DIV/0!</v>
      </c>
      <c r="D923" s="42" t="e">
        <f>(1+_xlfn.XLOOKUP(INT(($A923-1)/12)+1,'ZC Curve'!$B$8:$B$107,'ZC Curve'!W$8:W$107,,0))^(1/12)-1</f>
        <v>#DIV/0!</v>
      </c>
      <c r="E923" s="43">
        <f t="shared" si="33"/>
        <v>1</v>
      </c>
      <c r="F923" s="43" t="e">
        <f t="shared" si="34"/>
        <v>#DIV/0!</v>
      </c>
      <c r="G923" s="43" t="e">
        <f t="shared" si="35"/>
        <v>#DIV/0!</v>
      </c>
      <c r="H923" s="47">
        <f>('Table 4 Asset Cashflows'!D403+'Table 4 Asset Cashflows'!E403)</f>
        <v>0</v>
      </c>
      <c r="I923" s="47">
        <f>('Table 4 Asset Cashflows'!H403+'Table 4 Asset Cashflows'!I403)</f>
        <v>0</v>
      </c>
      <c r="J923" s="47">
        <f>('Table 4 Asset Cashflows'!L403+'Table 4 Asset Cashflows'!M403)</f>
        <v>0</v>
      </c>
      <c r="K923" s="47">
        <f>('Table 4 Asset Cashflows'!P403+'Table 4 Asset Cashflows'!Q403)</f>
        <v>0</v>
      </c>
      <c r="L923" s="47">
        <f>('Table 4 Asset Cashflows'!T403+'Table 4 Asset Cashflows'!U403)</f>
        <v>0</v>
      </c>
      <c r="M923" s="47">
        <f>('Table 4 Asset Cashflows'!X403+'Table 4 Asset Cashflows'!Y403)</f>
        <v>0</v>
      </c>
      <c r="N923" s="47">
        <f>('Table 4 Asset Cashflows'!AB403+'Table 4 Asset Cashflows'!AC403)</f>
        <v>0</v>
      </c>
    </row>
    <row r="924" spans="1:14" x14ac:dyDescent="0.25">
      <c r="A924" s="39">
        <v>386</v>
      </c>
      <c r="B924" s="42">
        <f>(1+_xlfn.XLOOKUP(INT(($A924-1)/12)+1,'ZC Curve'!$B$8:$B$107,'ZC Curve'!U$8:U$107,,0))^(1/12)-1</f>
        <v>0</v>
      </c>
      <c r="C924" s="42" t="e">
        <f>(1+_xlfn.XLOOKUP(INT(($A924-1)/12)+1,'ZC Curve'!$B$8:$B$107,'ZC Curve'!V$8:V$107,,0))^(1/12)-1</f>
        <v>#DIV/0!</v>
      </c>
      <c r="D924" s="42" t="e">
        <f>(1+_xlfn.XLOOKUP(INT(($A924-1)/12)+1,'ZC Curve'!$B$8:$B$107,'ZC Curve'!W$8:W$107,,0))^(1/12)-1</f>
        <v>#DIV/0!</v>
      </c>
      <c r="E924" s="43">
        <f t="shared" si="33"/>
        <v>1</v>
      </c>
      <c r="F924" s="43" t="e">
        <f t="shared" si="34"/>
        <v>#DIV/0!</v>
      </c>
      <c r="G924" s="43" t="e">
        <f t="shared" si="35"/>
        <v>#DIV/0!</v>
      </c>
      <c r="H924" s="47">
        <f>('Table 4 Asset Cashflows'!D404+'Table 4 Asset Cashflows'!E404)</f>
        <v>0</v>
      </c>
      <c r="I924" s="47">
        <f>('Table 4 Asset Cashflows'!H404+'Table 4 Asset Cashflows'!I404)</f>
        <v>0</v>
      </c>
      <c r="J924" s="47">
        <f>('Table 4 Asset Cashflows'!L404+'Table 4 Asset Cashflows'!M404)</f>
        <v>0</v>
      </c>
      <c r="K924" s="47">
        <f>('Table 4 Asset Cashflows'!P404+'Table 4 Asset Cashflows'!Q404)</f>
        <v>0</v>
      </c>
      <c r="L924" s="47">
        <f>('Table 4 Asset Cashflows'!T404+'Table 4 Asset Cashflows'!U404)</f>
        <v>0</v>
      </c>
      <c r="M924" s="47">
        <f>('Table 4 Asset Cashflows'!X404+'Table 4 Asset Cashflows'!Y404)</f>
        <v>0</v>
      </c>
      <c r="N924" s="47">
        <f>('Table 4 Asset Cashflows'!AB404+'Table 4 Asset Cashflows'!AC404)</f>
        <v>0</v>
      </c>
    </row>
    <row r="925" spans="1:14" x14ac:dyDescent="0.25">
      <c r="A925" s="39">
        <v>387</v>
      </c>
      <c r="B925" s="42">
        <f>(1+_xlfn.XLOOKUP(INT(($A925-1)/12)+1,'ZC Curve'!$B$8:$B$107,'ZC Curve'!U$8:U$107,,0))^(1/12)-1</f>
        <v>0</v>
      </c>
      <c r="C925" s="42" t="e">
        <f>(1+_xlfn.XLOOKUP(INT(($A925-1)/12)+1,'ZC Curve'!$B$8:$B$107,'ZC Curve'!V$8:V$107,,0))^(1/12)-1</f>
        <v>#DIV/0!</v>
      </c>
      <c r="D925" s="42" t="e">
        <f>(1+_xlfn.XLOOKUP(INT(($A925-1)/12)+1,'ZC Curve'!$B$8:$B$107,'ZC Curve'!W$8:W$107,,0))^(1/12)-1</f>
        <v>#DIV/0!</v>
      </c>
      <c r="E925" s="43">
        <f t="shared" si="33"/>
        <v>1</v>
      </c>
      <c r="F925" s="43" t="e">
        <f t="shared" si="34"/>
        <v>#DIV/0!</v>
      </c>
      <c r="G925" s="43" t="e">
        <f t="shared" si="35"/>
        <v>#DIV/0!</v>
      </c>
      <c r="H925" s="47">
        <f>('Table 4 Asset Cashflows'!D405+'Table 4 Asset Cashflows'!E405)</f>
        <v>0</v>
      </c>
      <c r="I925" s="47">
        <f>('Table 4 Asset Cashflows'!H405+'Table 4 Asset Cashflows'!I405)</f>
        <v>0</v>
      </c>
      <c r="J925" s="47">
        <f>('Table 4 Asset Cashflows'!L405+'Table 4 Asset Cashflows'!M405)</f>
        <v>0</v>
      </c>
      <c r="K925" s="47">
        <f>('Table 4 Asset Cashflows'!P405+'Table 4 Asset Cashflows'!Q405)</f>
        <v>0</v>
      </c>
      <c r="L925" s="47">
        <f>('Table 4 Asset Cashflows'!T405+'Table 4 Asset Cashflows'!U405)</f>
        <v>0</v>
      </c>
      <c r="M925" s="47">
        <f>('Table 4 Asset Cashflows'!X405+'Table 4 Asset Cashflows'!Y405)</f>
        <v>0</v>
      </c>
      <c r="N925" s="47">
        <f>('Table 4 Asset Cashflows'!AB405+'Table 4 Asset Cashflows'!AC405)</f>
        <v>0</v>
      </c>
    </row>
    <row r="926" spans="1:14" x14ac:dyDescent="0.25">
      <c r="A926" s="39">
        <v>388</v>
      </c>
      <c r="B926" s="42">
        <f>(1+_xlfn.XLOOKUP(INT(($A926-1)/12)+1,'ZC Curve'!$B$8:$B$107,'ZC Curve'!U$8:U$107,,0))^(1/12)-1</f>
        <v>0</v>
      </c>
      <c r="C926" s="42" t="e">
        <f>(1+_xlfn.XLOOKUP(INT(($A926-1)/12)+1,'ZC Curve'!$B$8:$B$107,'ZC Curve'!V$8:V$107,,0))^(1/12)-1</f>
        <v>#DIV/0!</v>
      </c>
      <c r="D926" s="42" t="e">
        <f>(1+_xlfn.XLOOKUP(INT(($A926-1)/12)+1,'ZC Curve'!$B$8:$B$107,'ZC Curve'!W$8:W$107,,0))^(1/12)-1</f>
        <v>#DIV/0!</v>
      </c>
      <c r="E926" s="43">
        <f t="shared" ref="E926:E989" si="36">E925/(1+B926)</f>
        <v>1</v>
      </c>
      <c r="F926" s="43" t="e">
        <f t="shared" ref="F926:F989" si="37">F925/(1+C926)</f>
        <v>#DIV/0!</v>
      </c>
      <c r="G926" s="43" t="e">
        <f t="shared" ref="G926:G989" si="38">G925/(1+D926)</f>
        <v>#DIV/0!</v>
      </c>
      <c r="H926" s="47">
        <f>('Table 4 Asset Cashflows'!D406+'Table 4 Asset Cashflows'!E406)</f>
        <v>0</v>
      </c>
      <c r="I926" s="47">
        <f>('Table 4 Asset Cashflows'!H406+'Table 4 Asset Cashflows'!I406)</f>
        <v>0</v>
      </c>
      <c r="J926" s="47">
        <f>('Table 4 Asset Cashflows'!L406+'Table 4 Asset Cashflows'!M406)</f>
        <v>0</v>
      </c>
      <c r="K926" s="47">
        <f>('Table 4 Asset Cashflows'!P406+'Table 4 Asset Cashflows'!Q406)</f>
        <v>0</v>
      </c>
      <c r="L926" s="47">
        <f>('Table 4 Asset Cashflows'!T406+'Table 4 Asset Cashflows'!U406)</f>
        <v>0</v>
      </c>
      <c r="M926" s="47">
        <f>('Table 4 Asset Cashflows'!X406+'Table 4 Asset Cashflows'!Y406)</f>
        <v>0</v>
      </c>
      <c r="N926" s="47">
        <f>('Table 4 Asset Cashflows'!AB406+'Table 4 Asset Cashflows'!AC406)</f>
        <v>0</v>
      </c>
    </row>
    <row r="927" spans="1:14" x14ac:dyDescent="0.25">
      <c r="A927" s="39">
        <v>389</v>
      </c>
      <c r="B927" s="42">
        <f>(1+_xlfn.XLOOKUP(INT(($A927-1)/12)+1,'ZC Curve'!$B$8:$B$107,'ZC Curve'!U$8:U$107,,0))^(1/12)-1</f>
        <v>0</v>
      </c>
      <c r="C927" s="42" t="e">
        <f>(1+_xlfn.XLOOKUP(INT(($A927-1)/12)+1,'ZC Curve'!$B$8:$B$107,'ZC Curve'!V$8:V$107,,0))^(1/12)-1</f>
        <v>#DIV/0!</v>
      </c>
      <c r="D927" s="42" t="e">
        <f>(1+_xlfn.XLOOKUP(INT(($A927-1)/12)+1,'ZC Curve'!$B$8:$B$107,'ZC Curve'!W$8:W$107,,0))^(1/12)-1</f>
        <v>#DIV/0!</v>
      </c>
      <c r="E927" s="43">
        <f t="shared" si="36"/>
        <v>1</v>
      </c>
      <c r="F927" s="43" t="e">
        <f t="shared" si="37"/>
        <v>#DIV/0!</v>
      </c>
      <c r="G927" s="43" t="e">
        <f t="shared" si="38"/>
        <v>#DIV/0!</v>
      </c>
      <c r="H927" s="47">
        <f>('Table 4 Asset Cashflows'!D407+'Table 4 Asset Cashflows'!E407)</f>
        <v>0</v>
      </c>
      <c r="I927" s="47">
        <f>('Table 4 Asset Cashflows'!H407+'Table 4 Asset Cashflows'!I407)</f>
        <v>0</v>
      </c>
      <c r="J927" s="47">
        <f>('Table 4 Asset Cashflows'!L407+'Table 4 Asset Cashflows'!M407)</f>
        <v>0</v>
      </c>
      <c r="K927" s="47">
        <f>('Table 4 Asset Cashflows'!P407+'Table 4 Asset Cashflows'!Q407)</f>
        <v>0</v>
      </c>
      <c r="L927" s="47">
        <f>('Table 4 Asset Cashflows'!T407+'Table 4 Asset Cashflows'!U407)</f>
        <v>0</v>
      </c>
      <c r="M927" s="47">
        <f>('Table 4 Asset Cashflows'!X407+'Table 4 Asset Cashflows'!Y407)</f>
        <v>0</v>
      </c>
      <c r="N927" s="47">
        <f>('Table 4 Asset Cashflows'!AB407+'Table 4 Asset Cashflows'!AC407)</f>
        <v>0</v>
      </c>
    </row>
    <row r="928" spans="1:14" x14ac:dyDescent="0.25">
      <c r="A928" s="39">
        <v>390</v>
      </c>
      <c r="B928" s="42">
        <f>(1+_xlfn.XLOOKUP(INT(($A928-1)/12)+1,'ZC Curve'!$B$8:$B$107,'ZC Curve'!U$8:U$107,,0))^(1/12)-1</f>
        <v>0</v>
      </c>
      <c r="C928" s="42" t="e">
        <f>(1+_xlfn.XLOOKUP(INT(($A928-1)/12)+1,'ZC Curve'!$B$8:$B$107,'ZC Curve'!V$8:V$107,,0))^(1/12)-1</f>
        <v>#DIV/0!</v>
      </c>
      <c r="D928" s="42" t="e">
        <f>(1+_xlfn.XLOOKUP(INT(($A928-1)/12)+1,'ZC Curve'!$B$8:$B$107,'ZC Curve'!W$8:W$107,,0))^(1/12)-1</f>
        <v>#DIV/0!</v>
      </c>
      <c r="E928" s="43">
        <f t="shared" si="36"/>
        <v>1</v>
      </c>
      <c r="F928" s="43" t="e">
        <f t="shared" si="37"/>
        <v>#DIV/0!</v>
      </c>
      <c r="G928" s="43" t="e">
        <f t="shared" si="38"/>
        <v>#DIV/0!</v>
      </c>
      <c r="H928" s="47">
        <f>('Table 4 Asset Cashflows'!D408+'Table 4 Asset Cashflows'!E408)</f>
        <v>0</v>
      </c>
      <c r="I928" s="47">
        <f>('Table 4 Asset Cashflows'!H408+'Table 4 Asset Cashflows'!I408)</f>
        <v>0</v>
      </c>
      <c r="J928" s="47">
        <f>('Table 4 Asset Cashflows'!L408+'Table 4 Asset Cashflows'!M408)</f>
        <v>0</v>
      </c>
      <c r="K928" s="47">
        <f>('Table 4 Asset Cashflows'!P408+'Table 4 Asset Cashflows'!Q408)</f>
        <v>0</v>
      </c>
      <c r="L928" s="47">
        <f>('Table 4 Asset Cashflows'!T408+'Table 4 Asset Cashflows'!U408)</f>
        <v>0</v>
      </c>
      <c r="M928" s="47">
        <f>('Table 4 Asset Cashflows'!X408+'Table 4 Asset Cashflows'!Y408)</f>
        <v>0</v>
      </c>
      <c r="N928" s="47">
        <f>('Table 4 Asset Cashflows'!AB408+'Table 4 Asset Cashflows'!AC408)</f>
        <v>0</v>
      </c>
    </row>
    <row r="929" spans="1:14" x14ac:dyDescent="0.25">
      <c r="A929" s="39">
        <v>391</v>
      </c>
      <c r="B929" s="42">
        <f>(1+_xlfn.XLOOKUP(INT(($A929-1)/12)+1,'ZC Curve'!$B$8:$B$107,'ZC Curve'!U$8:U$107,,0))^(1/12)-1</f>
        <v>0</v>
      </c>
      <c r="C929" s="42" t="e">
        <f>(1+_xlfn.XLOOKUP(INT(($A929-1)/12)+1,'ZC Curve'!$B$8:$B$107,'ZC Curve'!V$8:V$107,,0))^(1/12)-1</f>
        <v>#DIV/0!</v>
      </c>
      <c r="D929" s="42" t="e">
        <f>(1+_xlfn.XLOOKUP(INT(($A929-1)/12)+1,'ZC Curve'!$B$8:$B$107,'ZC Curve'!W$8:W$107,,0))^(1/12)-1</f>
        <v>#DIV/0!</v>
      </c>
      <c r="E929" s="43">
        <f t="shared" si="36"/>
        <v>1</v>
      </c>
      <c r="F929" s="43" t="e">
        <f t="shared" si="37"/>
        <v>#DIV/0!</v>
      </c>
      <c r="G929" s="43" t="e">
        <f t="shared" si="38"/>
        <v>#DIV/0!</v>
      </c>
      <c r="H929" s="47">
        <f>('Table 4 Asset Cashflows'!D409+'Table 4 Asset Cashflows'!E409)</f>
        <v>0</v>
      </c>
      <c r="I929" s="47">
        <f>('Table 4 Asset Cashflows'!H409+'Table 4 Asset Cashflows'!I409)</f>
        <v>0</v>
      </c>
      <c r="J929" s="47">
        <f>('Table 4 Asset Cashflows'!L409+'Table 4 Asset Cashflows'!M409)</f>
        <v>0</v>
      </c>
      <c r="K929" s="47">
        <f>('Table 4 Asset Cashflows'!P409+'Table 4 Asset Cashflows'!Q409)</f>
        <v>0</v>
      </c>
      <c r="L929" s="47">
        <f>('Table 4 Asset Cashflows'!T409+'Table 4 Asset Cashflows'!U409)</f>
        <v>0</v>
      </c>
      <c r="M929" s="47">
        <f>('Table 4 Asset Cashflows'!X409+'Table 4 Asset Cashflows'!Y409)</f>
        <v>0</v>
      </c>
      <c r="N929" s="47">
        <f>('Table 4 Asset Cashflows'!AB409+'Table 4 Asset Cashflows'!AC409)</f>
        <v>0</v>
      </c>
    </row>
    <row r="930" spans="1:14" x14ac:dyDescent="0.25">
      <c r="A930" s="39">
        <v>392</v>
      </c>
      <c r="B930" s="42">
        <f>(1+_xlfn.XLOOKUP(INT(($A930-1)/12)+1,'ZC Curve'!$B$8:$B$107,'ZC Curve'!U$8:U$107,,0))^(1/12)-1</f>
        <v>0</v>
      </c>
      <c r="C930" s="42" t="e">
        <f>(1+_xlfn.XLOOKUP(INT(($A930-1)/12)+1,'ZC Curve'!$B$8:$B$107,'ZC Curve'!V$8:V$107,,0))^(1/12)-1</f>
        <v>#DIV/0!</v>
      </c>
      <c r="D930" s="42" t="e">
        <f>(1+_xlfn.XLOOKUP(INT(($A930-1)/12)+1,'ZC Curve'!$B$8:$B$107,'ZC Curve'!W$8:W$107,,0))^(1/12)-1</f>
        <v>#DIV/0!</v>
      </c>
      <c r="E930" s="43">
        <f t="shared" si="36"/>
        <v>1</v>
      </c>
      <c r="F930" s="43" t="e">
        <f t="shared" si="37"/>
        <v>#DIV/0!</v>
      </c>
      <c r="G930" s="43" t="e">
        <f t="shared" si="38"/>
        <v>#DIV/0!</v>
      </c>
      <c r="H930" s="47">
        <f>('Table 4 Asset Cashflows'!D410+'Table 4 Asset Cashflows'!E410)</f>
        <v>0</v>
      </c>
      <c r="I930" s="47">
        <f>('Table 4 Asset Cashflows'!H410+'Table 4 Asset Cashflows'!I410)</f>
        <v>0</v>
      </c>
      <c r="J930" s="47">
        <f>('Table 4 Asset Cashflows'!L410+'Table 4 Asset Cashflows'!M410)</f>
        <v>0</v>
      </c>
      <c r="K930" s="47">
        <f>('Table 4 Asset Cashflows'!P410+'Table 4 Asset Cashflows'!Q410)</f>
        <v>0</v>
      </c>
      <c r="L930" s="47">
        <f>('Table 4 Asset Cashflows'!T410+'Table 4 Asset Cashflows'!U410)</f>
        <v>0</v>
      </c>
      <c r="M930" s="47">
        <f>('Table 4 Asset Cashflows'!X410+'Table 4 Asset Cashflows'!Y410)</f>
        <v>0</v>
      </c>
      <c r="N930" s="47">
        <f>('Table 4 Asset Cashflows'!AB410+'Table 4 Asset Cashflows'!AC410)</f>
        <v>0</v>
      </c>
    </row>
    <row r="931" spans="1:14" x14ac:dyDescent="0.25">
      <c r="A931" s="39">
        <v>393</v>
      </c>
      <c r="B931" s="42">
        <f>(1+_xlfn.XLOOKUP(INT(($A931-1)/12)+1,'ZC Curve'!$B$8:$B$107,'ZC Curve'!U$8:U$107,,0))^(1/12)-1</f>
        <v>0</v>
      </c>
      <c r="C931" s="42" t="e">
        <f>(1+_xlfn.XLOOKUP(INT(($A931-1)/12)+1,'ZC Curve'!$B$8:$B$107,'ZC Curve'!V$8:V$107,,0))^(1/12)-1</f>
        <v>#DIV/0!</v>
      </c>
      <c r="D931" s="42" t="e">
        <f>(1+_xlfn.XLOOKUP(INT(($A931-1)/12)+1,'ZC Curve'!$B$8:$B$107,'ZC Curve'!W$8:W$107,,0))^(1/12)-1</f>
        <v>#DIV/0!</v>
      </c>
      <c r="E931" s="43">
        <f t="shared" si="36"/>
        <v>1</v>
      </c>
      <c r="F931" s="43" t="e">
        <f t="shared" si="37"/>
        <v>#DIV/0!</v>
      </c>
      <c r="G931" s="43" t="e">
        <f t="shared" si="38"/>
        <v>#DIV/0!</v>
      </c>
      <c r="H931" s="47">
        <f>('Table 4 Asset Cashflows'!D411+'Table 4 Asset Cashflows'!E411)</f>
        <v>0</v>
      </c>
      <c r="I931" s="47">
        <f>('Table 4 Asset Cashflows'!H411+'Table 4 Asset Cashflows'!I411)</f>
        <v>0</v>
      </c>
      <c r="J931" s="47">
        <f>('Table 4 Asset Cashflows'!L411+'Table 4 Asset Cashflows'!M411)</f>
        <v>0</v>
      </c>
      <c r="K931" s="47">
        <f>('Table 4 Asset Cashflows'!P411+'Table 4 Asset Cashflows'!Q411)</f>
        <v>0</v>
      </c>
      <c r="L931" s="47">
        <f>('Table 4 Asset Cashflows'!T411+'Table 4 Asset Cashflows'!U411)</f>
        <v>0</v>
      </c>
      <c r="M931" s="47">
        <f>('Table 4 Asset Cashflows'!X411+'Table 4 Asset Cashflows'!Y411)</f>
        <v>0</v>
      </c>
      <c r="N931" s="47">
        <f>('Table 4 Asset Cashflows'!AB411+'Table 4 Asset Cashflows'!AC411)</f>
        <v>0</v>
      </c>
    </row>
    <row r="932" spans="1:14" x14ac:dyDescent="0.25">
      <c r="A932" s="39">
        <v>394</v>
      </c>
      <c r="B932" s="42">
        <f>(1+_xlfn.XLOOKUP(INT(($A932-1)/12)+1,'ZC Curve'!$B$8:$B$107,'ZC Curve'!U$8:U$107,,0))^(1/12)-1</f>
        <v>0</v>
      </c>
      <c r="C932" s="42" t="e">
        <f>(1+_xlfn.XLOOKUP(INT(($A932-1)/12)+1,'ZC Curve'!$B$8:$B$107,'ZC Curve'!V$8:V$107,,0))^(1/12)-1</f>
        <v>#DIV/0!</v>
      </c>
      <c r="D932" s="42" t="e">
        <f>(1+_xlfn.XLOOKUP(INT(($A932-1)/12)+1,'ZC Curve'!$B$8:$B$107,'ZC Curve'!W$8:W$107,,0))^(1/12)-1</f>
        <v>#DIV/0!</v>
      </c>
      <c r="E932" s="43">
        <f t="shared" si="36"/>
        <v>1</v>
      </c>
      <c r="F932" s="43" t="e">
        <f t="shared" si="37"/>
        <v>#DIV/0!</v>
      </c>
      <c r="G932" s="43" t="e">
        <f t="shared" si="38"/>
        <v>#DIV/0!</v>
      </c>
      <c r="H932" s="47">
        <f>('Table 4 Asset Cashflows'!D412+'Table 4 Asset Cashflows'!E412)</f>
        <v>0</v>
      </c>
      <c r="I932" s="47">
        <f>('Table 4 Asset Cashflows'!H412+'Table 4 Asset Cashflows'!I412)</f>
        <v>0</v>
      </c>
      <c r="J932" s="47">
        <f>('Table 4 Asset Cashflows'!L412+'Table 4 Asset Cashflows'!M412)</f>
        <v>0</v>
      </c>
      <c r="K932" s="47">
        <f>('Table 4 Asset Cashflows'!P412+'Table 4 Asset Cashflows'!Q412)</f>
        <v>0</v>
      </c>
      <c r="L932" s="47">
        <f>('Table 4 Asset Cashflows'!T412+'Table 4 Asset Cashflows'!U412)</f>
        <v>0</v>
      </c>
      <c r="M932" s="47">
        <f>('Table 4 Asset Cashflows'!X412+'Table 4 Asset Cashflows'!Y412)</f>
        <v>0</v>
      </c>
      <c r="N932" s="47">
        <f>('Table 4 Asset Cashflows'!AB412+'Table 4 Asset Cashflows'!AC412)</f>
        <v>0</v>
      </c>
    </row>
    <row r="933" spans="1:14" x14ac:dyDescent="0.25">
      <c r="A933" s="39">
        <v>395</v>
      </c>
      <c r="B933" s="42">
        <f>(1+_xlfn.XLOOKUP(INT(($A933-1)/12)+1,'ZC Curve'!$B$8:$B$107,'ZC Curve'!U$8:U$107,,0))^(1/12)-1</f>
        <v>0</v>
      </c>
      <c r="C933" s="42" t="e">
        <f>(1+_xlfn.XLOOKUP(INT(($A933-1)/12)+1,'ZC Curve'!$B$8:$B$107,'ZC Curve'!V$8:V$107,,0))^(1/12)-1</f>
        <v>#DIV/0!</v>
      </c>
      <c r="D933" s="42" t="e">
        <f>(1+_xlfn.XLOOKUP(INT(($A933-1)/12)+1,'ZC Curve'!$B$8:$B$107,'ZC Curve'!W$8:W$107,,0))^(1/12)-1</f>
        <v>#DIV/0!</v>
      </c>
      <c r="E933" s="43">
        <f t="shared" si="36"/>
        <v>1</v>
      </c>
      <c r="F933" s="43" t="e">
        <f t="shared" si="37"/>
        <v>#DIV/0!</v>
      </c>
      <c r="G933" s="43" t="e">
        <f t="shared" si="38"/>
        <v>#DIV/0!</v>
      </c>
      <c r="H933" s="47">
        <f>('Table 4 Asset Cashflows'!D413+'Table 4 Asset Cashflows'!E413)</f>
        <v>0</v>
      </c>
      <c r="I933" s="47">
        <f>('Table 4 Asset Cashflows'!H413+'Table 4 Asset Cashflows'!I413)</f>
        <v>0</v>
      </c>
      <c r="J933" s="47">
        <f>('Table 4 Asset Cashflows'!L413+'Table 4 Asset Cashflows'!M413)</f>
        <v>0</v>
      </c>
      <c r="K933" s="47">
        <f>('Table 4 Asset Cashflows'!P413+'Table 4 Asset Cashflows'!Q413)</f>
        <v>0</v>
      </c>
      <c r="L933" s="47">
        <f>('Table 4 Asset Cashflows'!T413+'Table 4 Asset Cashflows'!U413)</f>
        <v>0</v>
      </c>
      <c r="M933" s="47">
        <f>('Table 4 Asset Cashflows'!X413+'Table 4 Asset Cashflows'!Y413)</f>
        <v>0</v>
      </c>
      <c r="N933" s="47">
        <f>('Table 4 Asset Cashflows'!AB413+'Table 4 Asset Cashflows'!AC413)</f>
        <v>0</v>
      </c>
    </row>
    <row r="934" spans="1:14" x14ac:dyDescent="0.25">
      <c r="A934" s="39">
        <v>396</v>
      </c>
      <c r="B934" s="42">
        <f>(1+_xlfn.XLOOKUP(INT(($A934-1)/12)+1,'ZC Curve'!$B$8:$B$107,'ZC Curve'!U$8:U$107,,0))^(1/12)-1</f>
        <v>0</v>
      </c>
      <c r="C934" s="42" t="e">
        <f>(1+_xlfn.XLOOKUP(INT(($A934-1)/12)+1,'ZC Curve'!$B$8:$B$107,'ZC Curve'!V$8:V$107,,0))^(1/12)-1</f>
        <v>#DIV/0!</v>
      </c>
      <c r="D934" s="42" t="e">
        <f>(1+_xlfn.XLOOKUP(INT(($A934-1)/12)+1,'ZC Curve'!$B$8:$B$107,'ZC Curve'!W$8:W$107,,0))^(1/12)-1</f>
        <v>#DIV/0!</v>
      </c>
      <c r="E934" s="43">
        <f t="shared" si="36"/>
        <v>1</v>
      </c>
      <c r="F934" s="43" t="e">
        <f t="shared" si="37"/>
        <v>#DIV/0!</v>
      </c>
      <c r="G934" s="43" t="e">
        <f t="shared" si="38"/>
        <v>#DIV/0!</v>
      </c>
      <c r="H934" s="47">
        <f>('Table 4 Asset Cashflows'!D414+'Table 4 Asset Cashflows'!E414)</f>
        <v>0</v>
      </c>
      <c r="I934" s="47">
        <f>('Table 4 Asset Cashflows'!H414+'Table 4 Asset Cashflows'!I414)</f>
        <v>0</v>
      </c>
      <c r="J934" s="47">
        <f>('Table 4 Asset Cashflows'!L414+'Table 4 Asset Cashflows'!M414)</f>
        <v>0</v>
      </c>
      <c r="K934" s="47">
        <f>('Table 4 Asset Cashflows'!P414+'Table 4 Asset Cashflows'!Q414)</f>
        <v>0</v>
      </c>
      <c r="L934" s="47">
        <f>('Table 4 Asset Cashflows'!T414+'Table 4 Asset Cashflows'!U414)</f>
        <v>0</v>
      </c>
      <c r="M934" s="47">
        <f>('Table 4 Asset Cashflows'!X414+'Table 4 Asset Cashflows'!Y414)</f>
        <v>0</v>
      </c>
      <c r="N934" s="47">
        <f>('Table 4 Asset Cashflows'!AB414+'Table 4 Asset Cashflows'!AC414)</f>
        <v>0</v>
      </c>
    </row>
    <row r="935" spans="1:14" x14ac:dyDescent="0.25">
      <c r="A935" s="39">
        <v>397</v>
      </c>
      <c r="B935" s="42">
        <f>(1+_xlfn.XLOOKUP(INT(($A935-1)/12)+1,'ZC Curve'!$B$8:$B$107,'ZC Curve'!U$8:U$107,,0))^(1/12)-1</f>
        <v>0</v>
      </c>
      <c r="C935" s="42" t="e">
        <f>(1+_xlfn.XLOOKUP(INT(($A935-1)/12)+1,'ZC Curve'!$B$8:$B$107,'ZC Curve'!V$8:V$107,,0))^(1/12)-1</f>
        <v>#DIV/0!</v>
      </c>
      <c r="D935" s="42" t="e">
        <f>(1+_xlfn.XLOOKUP(INT(($A935-1)/12)+1,'ZC Curve'!$B$8:$B$107,'ZC Curve'!W$8:W$107,,0))^(1/12)-1</f>
        <v>#DIV/0!</v>
      </c>
      <c r="E935" s="43">
        <f t="shared" si="36"/>
        <v>1</v>
      </c>
      <c r="F935" s="43" t="e">
        <f t="shared" si="37"/>
        <v>#DIV/0!</v>
      </c>
      <c r="G935" s="43" t="e">
        <f t="shared" si="38"/>
        <v>#DIV/0!</v>
      </c>
      <c r="H935" s="47">
        <f>('Table 4 Asset Cashflows'!D415+'Table 4 Asset Cashflows'!E415)</f>
        <v>0</v>
      </c>
      <c r="I935" s="47">
        <f>('Table 4 Asset Cashflows'!H415+'Table 4 Asset Cashflows'!I415)</f>
        <v>0</v>
      </c>
      <c r="J935" s="47">
        <f>('Table 4 Asset Cashflows'!L415+'Table 4 Asset Cashflows'!M415)</f>
        <v>0</v>
      </c>
      <c r="K935" s="47">
        <f>('Table 4 Asset Cashflows'!P415+'Table 4 Asset Cashflows'!Q415)</f>
        <v>0</v>
      </c>
      <c r="L935" s="47">
        <f>('Table 4 Asset Cashflows'!T415+'Table 4 Asset Cashflows'!U415)</f>
        <v>0</v>
      </c>
      <c r="M935" s="47">
        <f>('Table 4 Asset Cashflows'!X415+'Table 4 Asset Cashflows'!Y415)</f>
        <v>0</v>
      </c>
      <c r="N935" s="47">
        <f>('Table 4 Asset Cashflows'!AB415+'Table 4 Asset Cashflows'!AC415)</f>
        <v>0</v>
      </c>
    </row>
    <row r="936" spans="1:14" x14ac:dyDescent="0.25">
      <c r="A936" s="39">
        <v>398</v>
      </c>
      <c r="B936" s="42">
        <f>(1+_xlfn.XLOOKUP(INT(($A936-1)/12)+1,'ZC Curve'!$B$8:$B$107,'ZC Curve'!U$8:U$107,,0))^(1/12)-1</f>
        <v>0</v>
      </c>
      <c r="C936" s="42" t="e">
        <f>(1+_xlfn.XLOOKUP(INT(($A936-1)/12)+1,'ZC Curve'!$B$8:$B$107,'ZC Curve'!V$8:V$107,,0))^(1/12)-1</f>
        <v>#DIV/0!</v>
      </c>
      <c r="D936" s="42" t="e">
        <f>(1+_xlfn.XLOOKUP(INT(($A936-1)/12)+1,'ZC Curve'!$B$8:$B$107,'ZC Curve'!W$8:W$107,,0))^(1/12)-1</f>
        <v>#DIV/0!</v>
      </c>
      <c r="E936" s="43">
        <f t="shared" si="36"/>
        <v>1</v>
      </c>
      <c r="F936" s="43" t="e">
        <f t="shared" si="37"/>
        <v>#DIV/0!</v>
      </c>
      <c r="G936" s="43" t="e">
        <f t="shared" si="38"/>
        <v>#DIV/0!</v>
      </c>
      <c r="H936" s="47">
        <f>('Table 4 Asset Cashflows'!D416+'Table 4 Asset Cashflows'!E416)</f>
        <v>0</v>
      </c>
      <c r="I936" s="47">
        <f>('Table 4 Asset Cashflows'!H416+'Table 4 Asset Cashflows'!I416)</f>
        <v>0</v>
      </c>
      <c r="J936" s="47">
        <f>('Table 4 Asset Cashflows'!L416+'Table 4 Asset Cashflows'!M416)</f>
        <v>0</v>
      </c>
      <c r="K936" s="47">
        <f>('Table 4 Asset Cashflows'!P416+'Table 4 Asset Cashflows'!Q416)</f>
        <v>0</v>
      </c>
      <c r="L936" s="47">
        <f>('Table 4 Asset Cashflows'!T416+'Table 4 Asset Cashflows'!U416)</f>
        <v>0</v>
      </c>
      <c r="M936" s="47">
        <f>('Table 4 Asset Cashflows'!X416+'Table 4 Asset Cashflows'!Y416)</f>
        <v>0</v>
      </c>
      <c r="N936" s="47">
        <f>('Table 4 Asset Cashflows'!AB416+'Table 4 Asset Cashflows'!AC416)</f>
        <v>0</v>
      </c>
    </row>
    <row r="937" spans="1:14" x14ac:dyDescent="0.25">
      <c r="A937" s="39">
        <v>399</v>
      </c>
      <c r="B937" s="42">
        <f>(1+_xlfn.XLOOKUP(INT(($A937-1)/12)+1,'ZC Curve'!$B$8:$B$107,'ZC Curve'!U$8:U$107,,0))^(1/12)-1</f>
        <v>0</v>
      </c>
      <c r="C937" s="42" t="e">
        <f>(1+_xlfn.XLOOKUP(INT(($A937-1)/12)+1,'ZC Curve'!$B$8:$B$107,'ZC Curve'!V$8:V$107,,0))^(1/12)-1</f>
        <v>#DIV/0!</v>
      </c>
      <c r="D937" s="42" t="e">
        <f>(1+_xlfn.XLOOKUP(INT(($A937-1)/12)+1,'ZC Curve'!$B$8:$B$107,'ZC Curve'!W$8:W$107,,0))^(1/12)-1</f>
        <v>#DIV/0!</v>
      </c>
      <c r="E937" s="43">
        <f t="shared" si="36"/>
        <v>1</v>
      </c>
      <c r="F937" s="43" t="e">
        <f t="shared" si="37"/>
        <v>#DIV/0!</v>
      </c>
      <c r="G937" s="43" t="e">
        <f t="shared" si="38"/>
        <v>#DIV/0!</v>
      </c>
      <c r="H937" s="47">
        <f>('Table 4 Asset Cashflows'!D417+'Table 4 Asset Cashflows'!E417)</f>
        <v>0</v>
      </c>
      <c r="I937" s="47">
        <f>('Table 4 Asset Cashflows'!H417+'Table 4 Asset Cashflows'!I417)</f>
        <v>0</v>
      </c>
      <c r="J937" s="47">
        <f>('Table 4 Asset Cashflows'!L417+'Table 4 Asset Cashflows'!M417)</f>
        <v>0</v>
      </c>
      <c r="K937" s="47">
        <f>('Table 4 Asset Cashflows'!P417+'Table 4 Asset Cashflows'!Q417)</f>
        <v>0</v>
      </c>
      <c r="L937" s="47">
        <f>('Table 4 Asset Cashflows'!T417+'Table 4 Asset Cashflows'!U417)</f>
        <v>0</v>
      </c>
      <c r="M937" s="47">
        <f>('Table 4 Asset Cashflows'!X417+'Table 4 Asset Cashflows'!Y417)</f>
        <v>0</v>
      </c>
      <c r="N937" s="47">
        <f>('Table 4 Asset Cashflows'!AB417+'Table 4 Asset Cashflows'!AC417)</f>
        <v>0</v>
      </c>
    </row>
    <row r="938" spans="1:14" x14ac:dyDescent="0.25">
      <c r="A938" s="39">
        <v>400</v>
      </c>
      <c r="B938" s="42">
        <f>(1+_xlfn.XLOOKUP(INT(($A938-1)/12)+1,'ZC Curve'!$B$8:$B$107,'ZC Curve'!U$8:U$107,,0))^(1/12)-1</f>
        <v>0</v>
      </c>
      <c r="C938" s="42" t="e">
        <f>(1+_xlfn.XLOOKUP(INT(($A938-1)/12)+1,'ZC Curve'!$B$8:$B$107,'ZC Curve'!V$8:V$107,,0))^(1/12)-1</f>
        <v>#DIV/0!</v>
      </c>
      <c r="D938" s="42" t="e">
        <f>(1+_xlfn.XLOOKUP(INT(($A938-1)/12)+1,'ZC Curve'!$B$8:$B$107,'ZC Curve'!W$8:W$107,,0))^(1/12)-1</f>
        <v>#DIV/0!</v>
      </c>
      <c r="E938" s="43">
        <f t="shared" si="36"/>
        <v>1</v>
      </c>
      <c r="F938" s="43" t="e">
        <f t="shared" si="37"/>
        <v>#DIV/0!</v>
      </c>
      <c r="G938" s="43" t="e">
        <f t="shared" si="38"/>
        <v>#DIV/0!</v>
      </c>
      <c r="H938" s="47">
        <f>('Table 4 Asset Cashflows'!D418+'Table 4 Asset Cashflows'!E418)</f>
        <v>0</v>
      </c>
      <c r="I938" s="47">
        <f>('Table 4 Asset Cashflows'!H418+'Table 4 Asset Cashflows'!I418)</f>
        <v>0</v>
      </c>
      <c r="J938" s="47">
        <f>('Table 4 Asset Cashflows'!L418+'Table 4 Asset Cashflows'!M418)</f>
        <v>0</v>
      </c>
      <c r="K938" s="47">
        <f>('Table 4 Asset Cashflows'!P418+'Table 4 Asset Cashflows'!Q418)</f>
        <v>0</v>
      </c>
      <c r="L938" s="47">
        <f>('Table 4 Asset Cashflows'!T418+'Table 4 Asset Cashflows'!U418)</f>
        <v>0</v>
      </c>
      <c r="M938" s="47">
        <f>('Table 4 Asset Cashflows'!X418+'Table 4 Asset Cashflows'!Y418)</f>
        <v>0</v>
      </c>
      <c r="N938" s="47">
        <f>('Table 4 Asset Cashflows'!AB418+'Table 4 Asset Cashflows'!AC418)</f>
        <v>0</v>
      </c>
    </row>
    <row r="939" spans="1:14" x14ac:dyDescent="0.25">
      <c r="A939" s="39">
        <v>401</v>
      </c>
      <c r="B939" s="42">
        <f>(1+_xlfn.XLOOKUP(INT(($A939-1)/12)+1,'ZC Curve'!$B$8:$B$107,'ZC Curve'!U$8:U$107,,0))^(1/12)-1</f>
        <v>0</v>
      </c>
      <c r="C939" s="42" t="e">
        <f>(1+_xlfn.XLOOKUP(INT(($A939-1)/12)+1,'ZC Curve'!$B$8:$B$107,'ZC Curve'!V$8:V$107,,0))^(1/12)-1</f>
        <v>#DIV/0!</v>
      </c>
      <c r="D939" s="42" t="e">
        <f>(1+_xlfn.XLOOKUP(INT(($A939-1)/12)+1,'ZC Curve'!$B$8:$B$107,'ZC Curve'!W$8:W$107,,0))^(1/12)-1</f>
        <v>#DIV/0!</v>
      </c>
      <c r="E939" s="43">
        <f t="shared" si="36"/>
        <v>1</v>
      </c>
      <c r="F939" s="43" t="e">
        <f t="shared" si="37"/>
        <v>#DIV/0!</v>
      </c>
      <c r="G939" s="43" t="e">
        <f t="shared" si="38"/>
        <v>#DIV/0!</v>
      </c>
      <c r="H939" s="47">
        <f>('Table 4 Asset Cashflows'!D419+'Table 4 Asset Cashflows'!E419)</f>
        <v>0</v>
      </c>
      <c r="I939" s="47">
        <f>('Table 4 Asset Cashflows'!H419+'Table 4 Asset Cashflows'!I419)</f>
        <v>0</v>
      </c>
      <c r="J939" s="47">
        <f>('Table 4 Asset Cashflows'!L419+'Table 4 Asset Cashflows'!M419)</f>
        <v>0</v>
      </c>
      <c r="K939" s="47">
        <f>('Table 4 Asset Cashflows'!P419+'Table 4 Asset Cashflows'!Q419)</f>
        <v>0</v>
      </c>
      <c r="L939" s="47">
        <f>('Table 4 Asset Cashflows'!T419+'Table 4 Asset Cashflows'!U419)</f>
        <v>0</v>
      </c>
      <c r="M939" s="47">
        <f>('Table 4 Asset Cashflows'!X419+'Table 4 Asset Cashflows'!Y419)</f>
        <v>0</v>
      </c>
      <c r="N939" s="47">
        <f>('Table 4 Asset Cashflows'!AB419+'Table 4 Asset Cashflows'!AC419)</f>
        <v>0</v>
      </c>
    </row>
    <row r="940" spans="1:14" x14ac:dyDescent="0.25">
      <c r="A940" s="39">
        <v>402</v>
      </c>
      <c r="B940" s="42">
        <f>(1+_xlfn.XLOOKUP(INT(($A940-1)/12)+1,'ZC Curve'!$B$8:$B$107,'ZC Curve'!U$8:U$107,,0))^(1/12)-1</f>
        <v>0</v>
      </c>
      <c r="C940" s="42" t="e">
        <f>(1+_xlfn.XLOOKUP(INT(($A940-1)/12)+1,'ZC Curve'!$B$8:$B$107,'ZC Curve'!V$8:V$107,,0))^(1/12)-1</f>
        <v>#DIV/0!</v>
      </c>
      <c r="D940" s="42" t="e">
        <f>(1+_xlfn.XLOOKUP(INT(($A940-1)/12)+1,'ZC Curve'!$B$8:$B$107,'ZC Curve'!W$8:W$107,,0))^(1/12)-1</f>
        <v>#DIV/0!</v>
      </c>
      <c r="E940" s="43">
        <f t="shared" si="36"/>
        <v>1</v>
      </c>
      <c r="F940" s="43" t="e">
        <f t="shared" si="37"/>
        <v>#DIV/0!</v>
      </c>
      <c r="G940" s="43" t="e">
        <f t="shared" si="38"/>
        <v>#DIV/0!</v>
      </c>
      <c r="H940" s="47">
        <f>('Table 4 Asset Cashflows'!D420+'Table 4 Asset Cashflows'!E420)</f>
        <v>0</v>
      </c>
      <c r="I940" s="47">
        <f>('Table 4 Asset Cashflows'!H420+'Table 4 Asset Cashflows'!I420)</f>
        <v>0</v>
      </c>
      <c r="J940" s="47">
        <f>('Table 4 Asset Cashflows'!L420+'Table 4 Asset Cashflows'!M420)</f>
        <v>0</v>
      </c>
      <c r="K940" s="47">
        <f>('Table 4 Asset Cashflows'!P420+'Table 4 Asset Cashflows'!Q420)</f>
        <v>0</v>
      </c>
      <c r="L940" s="47">
        <f>('Table 4 Asset Cashflows'!T420+'Table 4 Asset Cashflows'!U420)</f>
        <v>0</v>
      </c>
      <c r="M940" s="47">
        <f>('Table 4 Asset Cashflows'!X420+'Table 4 Asset Cashflows'!Y420)</f>
        <v>0</v>
      </c>
      <c r="N940" s="47">
        <f>('Table 4 Asset Cashflows'!AB420+'Table 4 Asset Cashflows'!AC420)</f>
        <v>0</v>
      </c>
    </row>
    <row r="941" spans="1:14" x14ac:dyDescent="0.25">
      <c r="A941" s="39">
        <v>403</v>
      </c>
      <c r="B941" s="42">
        <f>(1+_xlfn.XLOOKUP(INT(($A941-1)/12)+1,'ZC Curve'!$B$8:$B$107,'ZC Curve'!U$8:U$107,,0))^(1/12)-1</f>
        <v>0</v>
      </c>
      <c r="C941" s="42" t="e">
        <f>(1+_xlfn.XLOOKUP(INT(($A941-1)/12)+1,'ZC Curve'!$B$8:$B$107,'ZC Curve'!V$8:V$107,,0))^(1/12)-1</f>
        <v>#DIV/0!</v>
      </c>
      <c r="D941" s="42" t="e">
        <f>(1+_xlfn.XLOOKUP(INT(($A941-1)/12)+1,'ZC Curve'!$B$8:$B$107,'ZC Curve'!W$8:W$107,,0))^(1/12)-1</f>
        <v>#DIV/0!</v>
      </c>
      <c r="E941" s="43">
        <f t="shared" si="36"/>
        <v>1</v>
      </c>
      <c r="F941" s="43" t="e">
        <f t="shared" si="37"/>
        <v>#DIV/0!</v>
      </c>
      <c r="G941" s="43" t="e">
        <f t="shared" si="38"/>
        <v>#DIV/0!</v>
      </c>
      <c r="H941" s="47">
        <f>('Table 4 Asset Cashflows'!D421+'Table 4 Asset Cashflows'!E421)</f>
        <v>0</v>
      </c>
      <c r="I941" s="47">
        <f>('Table 4 Asset Cashflows'!H421+'Table 4 Asset Cashflows'!I421)</f>
        <v>0</v>
      </c>
      <c r="J941" s="47">
        <f>('Table 4 Asset Cashflows'!L421+'Table 4 Asset Cashflows'!M421)</f>
        <v>0</v>
      </c>
      <c r="K941" s="47">
        <f>('Table 4 Asset Cashflows'!P421+'Table 4 Asset Cashflows'!Q421)</f>
        <v>0</v>
      </c>
      <c r="L941" s="47">
        <f>('Table 4 Asset Cashflows'!T421+'Table 4 Asset Cashflows'!U421)</f>
        <v>0</v>
      </c>
      <c r="M941" s="47">
        <f>('Table 4 Asset Cashflows'!X421+'Table 4 Asset Cashflows'!Y421)</f>
        <v>0</v>
      </c>
      <c r="N941" s="47">
        <f>('Table 4 Asset Cashflows'!AB421+'Table 4 Asset Cashflows'!AC421)</f>
        <v>0</v>
      </c>
    </row>
    <row r="942" spans="1:14" x14ac:dyDescent="0.25">
      <c r="A942" s="39">
        <v>404</v>
      </c>
      <c r="B942" s="42">
        <f>(1+_xlfn.XLOOKUP(INT(($A942-1)/12)+1,'ZC Curve'!$B$8:$B$107,'ZC Curve'!U$8:U$107,,0))^(1/12)-1</f>
        <v>0</v>
      </c>
      <c r="C942" s="42" t="e">
        <f>(1+_xlfn.XLOOKUP(INT(($A942-1)/12)+1,'ZC Curve'!$B$8:$B$107,'ZC Curve'!V$8:V$107,,0))^(1/12)-1</f>
        <v>#DIV/0!</v>
      </c>
      <c r="D942" s="42" t="e">
        <f>(1+_xlfn.XLOOKUP(INT(($A942-1)/12)+1,'ZC Curve'!$B$8:$B$107,'ZC Curve'!W$8:W$107,,0))^(1/12)-1</f>
        <v>#DIV/0!</v>
      </c>
      <c r="E942" s="43">
        <f t="shared" si="36"/>
        <v>1</v>
      </c>
      <c r="F942" s="43" t="e">
        <f t="shared" si="37"/>
        <v>#DIV/0!</v>
      </c>
      <c r="G942" s="43" t="e">
        <f t="shared" si="38"/>
        <v>#DIV/0!</v>
      </c>
      <c r="H942" s="47">
        <f>('Table 4 Asset Cashflows'!D422+'Table 4 Asset Cashflows'!E422)</f>
        <v>0</v>
      </c>
      <c r="I942" s="47">
        <f>('Table 4 Asset Cashflows'!H422+'Table 4 Asset Cashflows'!I422)</f>
        <v>0</v>
      </c>
      <c r="J942" s="47">
        <f>('Table 4 Asset Cashflows'!L422+'Table 4 Asset Cashflows'!M422)</f>
        <v>0</v>
      </c>
      <c r="K942" s="47">
        <f>('Table 4 Asset Cashflows'!P422+'Table 4 Asset Cashflows'!Q422)</f>
        <v>0</v>
      </c>
      <c r="L942" s="47">
        <f>('Table 4 Asset Cashflows'!T422+'Table 4 Asset Cashflows'!U422)</f>
        <v>0</v>
      </c>
      <c r="M942" s="47">
        <f>('Table 4 Asset Cashflows'!X422+'Table 4 Asset Cashflows'!Y422)</f>
        <v>0</v>
      </c>
      <c r="N942" s="47">
        <f>('Table 4 Asset Cashflows'!AB422+'Table 4 Asset Cashflows'!AC422)</f>
        <v>0</v>
      </c>
    </row>
    <row r="943" spans="1:14" x14ac:dyDescent="0.25">
      <c r="A943" s="39">
        <v>405</v>
      </c>
      <c r="B943" s="42">
        <f>(1+_xlfn.XLOOKUP(INT(($A943-1)/12)+1,'ZC Curve'!$B$8:$B$107,'ZC Curve'!U$8:U$107,,0))^(1/12)-1</f>
        <v>0</v>
      </c>
      <c r="C943" s="42" t="e">
        <f>(1+_xlfn.XLOOKUP(INT(($A943-1)/12)+1,'ZC Curve'!$B$8:$B$107,'ZC Curve'!V$8:V$107,,0))^(1/12)-1</f>
        <v>#DIV/0!</v>
      </c>
      <c r="D943" s="42" t="e">
        <f>(1+_xlfn.XLOOKUP(INT(($A943-1)/12)+1,'ZC Curve'!$B$8:$B$107,'ZC Curve'!W$8:W$107,,0))^(1/12)-1</f>
        <v>#DIV/0!</v>
      </c>
      <c r="E943" s="43">
        <f t="shared" si="36"/>
        <v>1</v>
      </c>
      <c r="F943" s="43" t="e">
        <f t="shared" si="37"/>
        <v>#DIV/0!</v>
      </c>
      <c r="G943" s="43" t="e">
        <f t="shared" si="38"/>
        <v>#DIV/0!</v>
      </c>
      <c r="H943" s="47">
        <f>('Table 4 Asset Cashflows'!D423+'Table 4 Asset Cashflows'!E423)</f>
        <v>0</v>
      </c>
      <c r="I943" s="47">
        <f>('Table 4 Asset Cashflows'!H423+'Table 4 Asset Cashflows'!I423)</f>
        <v>0</v>
      </c>
      <c r="J943" s="47">
        <f>('Table 4 Asset Cashflows'!L423+'Table 4 Asset Cashflows'!M423)</f>
        <v>0</v>
      </c>
      <c r="K943" s="47">
        <f>('Table 4 Asset Cashflows'!P423+'Table 4 Asset Cashflows'!Q423)</f>
        <v>0</v>
      </c>
      <c r="L943" s="47">
        <f>('Table 4 Asset Cashflows'!T423+'Table 4 Asset Cashflows'!U423)</f>
        <v>0</v>
      </c>
      <c r="M943" s="47">
        <f>('Table 4 Asset Cashflows'!X423+'Table 4 Asset Cashflows'!Y423)</f>
        <v>0</v>
      </c>
      <c r="N943" s="47">
        <f>('Table 4 Asset Cashflows'!AB423+'Table 4 Asset Cashflows'!AC423)</f>
        <v>0</v>
      </c>
    </row>
    <row r="944" spans="1:14" x14ac:dyDescent="0.25">
      <c r="A944" s="39">
        <v>406</v>
      </c>
      <c r="B944" s="42">
        <f>(1+_xlfn.XLOOKUP(INT(($A944-1)/12)+1,'ZC Curve'!$B$8:$B$107,'ZC Curve'!U$8:U$107,,0))^(1/12)-1</f>
        <v>0</v>
      </c>
      <c r="C944" s="42" t="e">
        <f>(1+_xlfn.XLOOKUP(INT(($A944-1)/12)+1,'ZC Curve'!$B$8:$B$107,'ZC Curve'!V$8:V$107,,0))^(1/12)-1</f>
        <v>#DIV/0!</v>
      </c>
      <c r="D944" s="42" t="e">
        <f>(1+_xlfn.XLOOKUP(INT(($A944-1)/12)+1,'ZC Curve'!$B$8:$B$107,'ZC Curve'!W$8:W$107,,0))^(1/12)-1</f>
        <v>#DIV/0!</v>
      </c>
      <c r="E944" s="43">
        <f t="shared" si="36"/>
        <v>1</v>
      </c>
      <c r="F944" s="43" t="e">
        <f t="shared" si="37"/>
        <v>#DIV/0!</v>
      </c>
      <c r="G944" s="43" t="e">
        <f t="shared" si="38"/>
        <v>#DIV/0!</v>
      </c>
      <c r="H944" s="47">
        <f>('Table 4 Asset Cashflows'!D424+'Table 4 Asset Cashflows'!E424)</f>
        <v>0</v>
      </c>
      <c r="I944" s="47">
        <f>('Table 4 Asset Cashflows'!H424+'Table 4 Asset Cashflows'!I424)</f>
        <v>0</v>
      </c>
      <c r="J944" s="47">
        <f>('Table 4 Asset Cashflows'!L424+'Table 4 Asset Cashflows'!M424)</f>
        <v>0</v>
      </c>
      <c r="K944" s="47">
        <f>('Table 4 Asset Cashflows'!P424+'Table 4 Asset Cashflows'!Q424)</f>
        <v>0</v>
      </c>
      <c r="L944" s="47">
        <f>('Table 4 Asset Cashflows'!T424+'Table 4 Asset Cashflows'!U424)</f>
        <v>0</v>
      </c>
      <c r="M944" s="47">
        <f>('Table 4 Asset Cashflows'!X424+'Table 4 Asset Cashflows'!Y424)</f>
        <v>0</v>
      </c>
      <c r="N944" s="47">
        <f>('Table 4 Asset Cashflows'!AB424+'Table 4 Asset Cashflows'!AC424)</f>
        <v>0</v>
      </c>
    </row>
    <row r="945" spans="1:14" x14ac:dyDescent="0.25">
      <c r="A945" s="39">
        <v>407</v>
      </c>
      <c r="B945" s="42">
        <f>(1+_xlfn.XLOOKUP(INT(($A945-1)/12)+1,'ZC Curve'!$B$8:$B$107,'ZC Curve'!U$8:U$107,,0))^(1/12)-1</f>
        <v>0</v>
      </c>
      <c r="C945" s="42" t="e">
        <f>(1+_xlfn.XLOOKUP(INT(($A945-1)/12)+1,'ZC Curve'!$B$8:$B$107,'ZC Curve'!V$8:V$107,,0))^(1/12)-1</f>
        <v>#DIV/0!</v>
      </c>
      <c r="D945" s="42" t="e">
        <f>(1+_xlfn.XLOOKUP(INT(($A945-1)/12)+1,'ZC Curve'!$B$8:$B$107,'ZC Curve'!W$8:W$107,,0))^(1/12)-1</f>
        <v>#DIV/0!</v>
      </c>
      <c r="E945" s="43">
        <f t="shared" si="36"/>
        <v>1</v>
      </c>
      <c r="F945" s="43" t="e">
        <f t="shared" si="37"/>
        <v>#DIV/0!</v>
      </c>
      <c r="G945" s="43" t="e">
        <f t="shared" si="38"/>
        <v>#DIV/0!</v>
      </c>
      <c r="H945" s="47">
        <f>('Table 4 Asset Cashflows'!D425+'Table 4 Asset Cashflows'!E425)</f>
        <v>0</v>
      </c>
      <c r="I945" s="47">
        <f>('Table 4 Asset Cashflows'!H425+'Table 4 Asset Cashflows'!I425)</f>
        <v>0</v>
      </c>
      <c r="J945" s="47">
        <f>('Table 4 Asset Cashflows'!L425+'Table 4 Asset Cashflows'!M425)</f>
        <v>0</v>
      </c>
      <c r="K945" s="47">
        <f>('Table 4 Asset Cashflows'!P425+'Table 4 Asset Cashflows'!Q425)</f>
        <v>0</v>
      </c>
      <c r="L945" s="47">
        <f>('Table 4 Asset Cashflows'!T425+'Table 4 Asset Cashflows'!U425)</f>
        <v>0</v>
      </c>
      <c r="M945" s="47">
        <f>('Table 4 Asset Cashflows'!X425+'Table 4 Asset Cashflows'!Y425)</f>
        <v>0</v>
      </c>
      <c r="N945" s="47">
        <f>('Table 4 Asset Cashflows'!AB425+'Table 4 Asset Cashflows'!AC425)</f>
        <v>0</v>
      </c>
    </row>
    <row r="946" spans="1:14" x14ac:dyDescent="0.25">
      <c r="A946" s="39">
        <v>408</v>
      </c>
      <c r="B946" s="42">
        <f>(1+_xlfn.XLOOKUP(INT(($A946-1)/12)+1,'ZC Curve'!$B$8:$B$107,'ZC Curve'!U$8:U$107,,0))^(1/12)-1</f>
        <v>0</v>
      </c>
      <c r="C946" s="42" t="e">
        <f>(1+_xlfn.XLOOKUP(INT(($A946-1)/12)+1,'ZC Curve'!$B$8:$B$107,'ZC Curve'!V$8:V$107,,0))^(1/12)-1</f>
        <v>#DIV/0!</v>
      </c>
      <c r="D946" s="42" t="e">
        <f>(1+_xlfn.XLOOKUP(INT(($A946-1)/12)+1,'ZC Curve'!$B$8:$B$107,'ZC Curve'!W$8:W$107,,0))^(1/12)-1</f>
        <v>#DIV/0!</v>
      </c>
      <c r="E946" s="43">
        <f t="shared" si="36"/>
        <v>1</v>
      </c>
      <c r="F946" s="43" t="e">
        <f t="shared" si="37"/>
        <v>#DIV/0!</v>
      </c>
      <c r="G946" s="43" t="e">
        <f t="shared" si="38"/>
        <v>#DIV/0!</v>
      </c>
      <c r="H946" s="47">
        <f>('Table 4 Asset Cashflows'!D426+'Table 4 Asset Cashflows'!E426)</f>
        <v>0</v>
      </c>
      <c r="I946" s="47">
        <f>('Table 4 Asset Cashflows'!H426+'Table 4 Asset Cashflows'!I426)</f>
        <v>0</v>
      </c>
      <c r="J946" s="47">
        <f>('Table 4 Asset Cashflows'!L426+'Table 4 Asset Cashflows'!M426)</f>
        <v>0</v>
      </c>
      <c r="K946" s="47">
        <f>('Table 4 Asset Cashflows'!P426+'Table 4 Asset Cashflows'!Q426)</f>
        <v>0</v>
      </c>
      <c r="L946" s="47">
        <f>('Table 4 Asset Cashflows'!T426+'Table 4 Asset Cashflows'!U426)</f>
        <v>0</v>
      </c>
      <c r="M946" s="47">
        <f>('Table 4 Asset Cashflows'!X426+'Table 4 Asset Cashflows'!Y426)</f>
        <v>0</v>
      </c>
      <c r="N946" s="47">
        <f>('Table 4 Asset Cashflows'!AB426+'Table 4 Asset Cashflows'!AC426)</f>
        <v>0</v>
      </c>
    </row>
    <row r="947" spans="1:14" x14ac:dyDescent="0.25">
      <c r="A947" s="39">
        <v>409</v>
      </c>
      <c r="B947" s="42">
        <f>(1+_xlfn.XLOOKUP(INT(($A947-1)/12)+1,'ZC Curve'!$B$8:$B$107,'ZC Curve'!U$8:U$107,,0))^(1/12)-1</f>
        <v>0</v>
      </c>
      <c r="C947" s="42" t="e">
        <f>(1+_xlfn.XLOOKUP(INT(($A947-1)/12)+1,'ZC Curve'!$B$8:$B$107,'ZC Curve'!V$8:V$107,,0))^(1/12)-1</f>
        <v>#DIV/0!</v>
      </c>
      <c r="D947" s="42" t="e">
        <f>(1+_xlfn.XLOOKUP(INT(($A947-1)/12)+1,'ZC Curve'!$B$8:$B$107,'ZC Curve'!W$8:W$107,,0))^(1/12)-1</f>
        <v>#DIV/0!</v>
      </c>
      <c r="E947" s="43">
        <f t="shared" si="36"/>
        <v>1</v>
      </c>
      <c r="F947" s="43" t="e">
        <f t="shared" si="37"/>
        <v>#DIV/0!</v>
      </c>
      <c r="G947" s="43" t="e">
        <f t="shared" si="38"/>
        <v>#DIV/0!</v>
      </c>
      <c r="H947" s="47">
        <f>('Table 4 Asset Cashflows'!D427+'Table 4 Asset Cashflows'!E427)</f>
        <v>0</v>
      </c>
      <c r="I947" s="47">
        <f>('Table 4 Asset Cashflows'!H427+'Table 4 Asset Cashflows'!I427)</f>
        <v>0</v>
      </c>
      <c r="J947" s="47">
        <f>('Table 4 Asset Cashflows'!L427+'Table 4 Asset Cashflows'!M427)</f>
        <v>0</v>
      </c>
      <c r="K947" s="47">
        <f>('Table 4 Asset Cashflows'!P427+'Table 4 Asset Cashflows'!Q427)</f>
        <v>0</v>
      </c>
      <c r="L947" s="47">
        <f>('Table 4 Asset Cashflows'!T427+'Table 4 Asset Cashflows'!U427)</f>
        <v>0</v>
      </c>
      <c r="M947" s="47">
        <f>('Table 4 Asset Cashflows'!X427+'Table 4 Asset Cashflows'!Y427)</f>
        <v>0</v>
      </c>
      <c r="N947" s="47">
        <f>('Table 4 Asset Cashflows'!AB427+'Table 4 Asset Cashflows'!AC427)</f>
        <v>0</v>
      </c>
    </row>
    <row r="948" spans="1:14" x14ac:dyDescent="0.25">
      <c r="A948" s="39">
        <v>410</v>
      </c>
      <c r="B948" s="42">
        <f>(1+_xlfn.XLOOKUP(INT(($A948-1)/12)+1,'ZC Curve'!$B$8:$B$107,'ZC Curve'!U$8:U$107,,0))^(1/12)-1</f>
        <v>0</v>
      </c>
      <c r="C948" s="42" t="e">
        <f>(1+_xlfn.XLOOKUP(INT(($A948-1)/12)+1,'ZC Curve'!$B$8:$B$107,'ZC Curve'!V$8:V$107,,0))^(1/12)-1</f>
        <v>#DIV/0!</v>
      </c>
      <c r="D948" s="42" t="e">
        <f>(1+_xlfn.XLOOKUP(INT(($A948-1)/12)+1,'ZC Curve'!$B$8:$B$107,'ZC Curve'!W$8:W$107,,0))^(1/12)-1</f>
        <v>#DIV/0!</v>
      </c>
      <c r="E948" s="43">
        <f t="shared" si="36"/>
        <v>1</v>
      </c>
      <c r="F948" s="43" t="e">
        <f t="shared" si="37"/>
        <v>#DIV/0!</v>
      </c>
      <c r="G948" s="43" t="e">
        <f t="shared" si="38"/>
        <v>#DIV/0!</v>
      </c>
      <c r="H948" s="47">
        <f>('Table 4 Asset Cashflows'!D428+'Table 4 Asset Cashflows'!E428)</f>
        <v>0</v>
      </c>
      <c r="I948" s="47">
        <f>('Table 4 Asset Cashflows'!H428+'Table 4 Asset Cashflows'!I428)</f>
        <v>0</v>
      </c>
      <c r="J948" s="47">
        <f>('Table 4 Asset Cashflows'!L428+'Table 4 Asset Cashflows'!M428)</f>
        <v>0</v>
      </c>
      <c r="K948" s="47">
        <f>('Table 4 Asset Cashflows'!P428+'Table 4 Asset Cashflows'!Q428)</f>
        <v>0</v>
      </c>
      <c r="L948" s="47">
        <f>('Table 4 Asset Cashflows'!T428+'Table 4 Asset Cashflows'!U428)</f>
        <v>0</v>
      </c>
      <c r="M948" s="47">
        <f>('Table 4 Asset Cashflows'!X428+'Table 4 Asset Cashflows'!Y428)</f>
        <v>0</v>
      </c>
      <c r="N948" s="47">
        <f>('Table 4 Asset Cashflows'!AB428+'Table 4 Asset Cashflows'!AC428)</f>
        <v>0</v>
      </c>
    </row>
    <row r="949" spans="1:14" x14ac:dyDescent="0.25">
      <c r="A949" s="39">
        <v>411</v>
      </c>
      <c r="B949" s="42">
        <f>(1+_xlfn.XLOOKUP(INT(($A949-1)/12)+1,'ZC Curve'!$B$8:$B$107,'ZC Curve'!U$8:U$107,,0))^(1/12)-1</f>
        <v>0</v>
      </c>
      <c r="C949" s="42" t="e">
        <f>(1+_xlfn.XLOOKUP(INT(($A949-1)/12)+1,'ZC Curve'!$B$8:$B$107,'ZC Curve'!V$8:V$107,,0))^(1/12)-1</f>
        <v>#DIV/0!</v>
      </c>
      <c r="D949" s="42" t="e">
        <f>(1+_xlfn.XLOOKUP(INT(($A949-1)/12)+1,'ZC Curve'!$B$8:$B$107,'ZC Curve'!W$8:W$107,,0))^(1/12)-1</f>
        <v>#DIV/0!</v>
      </c>
      <c r="E949" s="43">
        <f t="shared" si="36"/>
        <v>1</v>
      </c>
      <c r="F949" s="43" t="e">
        <f t="shared" si="37"/>
        <v>#DIV/0!</v>
      </c>
      <c r="G949" s="43" t="e">
        <f t="shared" si="38"/>
        <v>#DIV/0!</v>
      </c>
      <c r="H949" s="47">
        <f>('Table 4 Asset Cashflows'!D429+'Table 4 Asset Cashflows'!E429)</f>
        <v>0</v>
      </c>
      <c r="I949" s="47">
        <f>('Table 4 Asset Cashflows'!H429+'Table 4 Asset Cashflows'!I429)</f>
        <v>0</v>
      </c>
      <c r="J949" s="47">
        <f>('Table 4 Asset Cashflows'!L429+'Table 4 Asset Cashflows'!M429)</f>
        <v>0</v>
      </c>
      <c r="K949" s="47">
        <f>('Table 4 Asset Cashflows'!P429+'Table 4 Asset Cashflows'!Q429)</f>
        <v>0</v>
      </c>
      <c r="L949" s="47">
        <f>('Table 4 Asset Cashflows'!T429+'Table 4 Asset Cashflows'!U429)</f>
        <v>0</v>
      </c>
      <c r="M949" s="47">
        <f>('Table 4 Asset Cashflows'!X429+'Table 4 Asset Cashflows'!Y429)</f>
        <v>0</v>
      </c>
      <c r="N949" s="47">
        <f>('Table 4 Asset Cashflows'!AB429+'Table 4 Asset Cashflows'!AC429)</f>
        <v>0</v>
      </c>
    </row>
    <row r="950" spans="1:14" x14ac:dyDescent="0.25">
      <c r="A950" s="39">
        <v>412</v>
      </c>
      <c r="B950" s="42">
        <f>(1+_xlfn.XLOOKUP(INT(($A950-1)/12)+1,'ZC Curve'!$B$8:$B$107,'ZC Curve'!U$8:U$107,,0))^(1/12)-1</f>
        <v>0</v>
      </c>
      <c r="C950" s="42" t="e">
        <f>(1+_xlfn.XLOOKUP(INT(($A950-1)/12)+1,'ZC Curve'!$B$8:$B$107,'ZC Curve'!V$8:V$107,,0))^(1/12)-1</f>
        <v>#DIV/0!</v>
      </c>
      <c r="D950" s="42" t="e">
        <f>(1+_xlfn.XLOOKUP(INT(($A950-1)/12)+1,'ZC Curve'!$B$8:$B$107,'ZC Curve'!W$8:W$107,,0))^(1/12)-1</f>
        <v>#DIV/0!</v>
      </c>
      <c r="E950" s="43">
        <f t="shared" si="36"/>
        <v>1</v>
      </c>
      <c r="F950" s="43" t="e">
        <f t="shared" si="37"/>
        <v>#DIV/0!</v>
      </c>
      <c r="G950" s="43" t="e">
        <f t="shared" si="38"/>
        <v>#DIV/0!</v>
      </c>
      <c r="H950" s="47">
        <f>('Table 4 Asset Cashflows'!D430+'Table 4 Asset Cashflows'!E430)</f>
        <v>0</v>
      </c>
      <c r="I950" s="47">
        <f>('Table 4 Asset Cashflows'!H430+'Table 4 Asset Cashflows'!I430)</f>
        <v>0</v>
      </c>
      <c r="J950" s="47">
        <f>('Table 4 Asset Cashflows'!L430+'Table 4 Asset Cashflows'!M430)</f>
        <v>0</v>
      </c>
      <c r="K950" s="47">
        <f>('Table 4 Asset Cashflows'!P430+'Table 4 Asset Cashflows'!Q430)</f>
        <v>0</v>
      </c>
      <c r="L950" s="47">
        <f>('Table 4 Asset Cashflows'!T430+'Table 4 Asset Cashflows'!U430)</f>
        <v>0</v>
      </c>
      <c r="M950" s="47">
        <f>('Table 4 Asset Cashflows'!X430+'Table 4 Asset Cashflows'!Y430)</f>
        <v>0</v>
      </c>
      <c r="N950" s="47">
        <f>('Table 4 Asset Cashflows'!AB430+'Table 4 Asset Cashflows'!AC430)</f>
        <v>0</v>
      </c>
    </row>
    <row r="951" spans="1:14" x14ac:dyDescent="0.25">
      <c r="A951" s="39">
        <v>413</v>
      </c>
      <c r="B951" s="42">
        <f>(1+_xlfn.XLOOKUP(INT(($A951-1)/12)+1,'ZC Curve'!$B$8:$B$107,'ZC Curve'!U$8:U$107,,0))^(1/12)-1</f>
        <v>0</v>
      </c>
      <c r="C951" s="42" t="e">
        <f>(1+_xlfn.XLOOKUP(INT(($A951-1)/12)+1,'ZC Curve'!$B$8:$B$107,'ZC Curve'!V$8:V$107,,0))^(1/12)-1</f>
        <v>#DIV/0!</v>
      </c>
      <c r="D951" s="42" t="e">
        <f>(1+_xlfn.XLOOKUP(INT(($A951-1)/12)+1,'ZC Curve'!$B$8:$B$107,'ZC Curve'!W$8:W$107,,0))^(1/12)-1</f>
        <v>#DIV/0!</v>
      </c>
      <c r="E951" s="43">
        <f t="shared" si="36"/>
        <v>1</v>
      </c>
      <c r="F951" s="43" t="e">
        <f t="shared" si="37"/>
        <v>#DIV/0!</v>
      </c>
      <c r="G951" s="43" t="e">
        <f t="shared" si="38"/>
        <v>#DIV/0!</v>
      </c>
      <c r="H951" s="47">
        <f>('Table 4 Asset Cashflows'!D431+'Table 4 Asset Cashflows'!E431)</f>
        <v>0</v>
      </c>
      <c r="I951" s="47">
        <f>('Table 4 Asset Cashflows'!H431+'Table 4 Asset Cashflows'!I431)</f>
        <v>0</v>
      </c>
      <c r="J951" s="47">
        <f>('Table 4 Asset Cashflows'!L431+'Table 4 Asset Cashflows'!M431)</f>
        <v>0</v>
      </c>
      <c r="K951" s="47">
        <f>('Table 4 Asset Cashflows'!P431+'Table 4 Asset Cashflows'!Q431)</f>
        <v>0</v>
      </c>
      <c r="L951" s="47">
        <f>('Table 4 Asset Cashflows'!T431+'Table 4 Asset Cashflows'!U431)</f>
        <v>0</v>
      </c>
      <c r="M951" s="47">
        <f>('Table 4 Asset Cashflows'!X431+'Table 4 Asset Cashflows'!Y431)</f>
        <v>0</v>
      </c>
      <c r="N951" s="47">
        <f>('Table 4 Asset Cashflows'!AB431+'Table 4 Asset Cashflows'!AC431)</f>
        <v>0</v>
      </c>
    </row>
    <row r="952" spans="1:14" x14ac:dyDescent="0.25">
      <c r="A952" s="39">
        <v>414</v>
      </c>
      <c r="B952" s="42">
        <f>(1+_xlfn.XLOOKUP(INT(($A952-1)/12)+1,'ZC Curve'!$B$8:$B$107,'ZC Curve'!U$8:U$107,,0))^(1/12)-1</f>
        <v>0</v>
      </c>
      <c r="C952" s="42" t="e">
        <f>(1+_xlfn.XLOOKUP(INT(($A952-1)/12)+1,'ZC Curve'!$B$8:$B$107,'ZC Curve'!V$8:V$107,,0))^(1/12)-1</f>
        <v>#DIV/0!</v>
      </c>
      <c r="D952" s="42" t="e">
        <f>(1+_xlfn.XLOOKUP(INT(($A952-1)/12)+1,'ZC Curve'!$B$8:$B$107,'ZC Curve'!W$8:W$107,,0))^(1/12)-1</f>
        <v>#DIV/0!</v>
      </c>
      <c r="E952" s="43">
        <f t="shared" si="36"/>
        <v>1</v>
      </c>
      <c r="F952" s="43" t="e">
        <f t="shared" si="37"/>
        <v>#DIV/0!</v>
      </c>
      <c r="G952" s="43" t="e">
        <f t="shared" si="38"/>
        <v>#DIV/0!</v>
      </c>
      <c r="H952" s="47">
        <f>('Table 4 Asset Cashflows'!D432+'Table 4 Asset Cashflows'!E432)</f>
        <v>0</v>
      </c>
      <c r="I952" s="47">
        <f>('Table 4 Asset Cashflows'!H432+'Table 4 Asset Cashflows'!I432)</f>
        <v>0</v>
      </c>
      <c r="J952" s="47">
        <f>('Table 4 Asset Cashflows'!L432+'Table 4 Asset Cashflows'!M432)</f>
        <v>0</v>
      </c>
      <c r="K952" s="47">
        <f>('Table 4 Asset Cashflows'!P432+'Table 4 Asset Cashflows'!Q432)</f>
        <v>0</v>
      </c>
      <c r="L952" s="47">
        <f>('Table 4 Asset Cashflows'!T432+'Table 4 Asset Cashflows'!U432)</f>
        <v>0</v>
      </c>
      <c r="M952" s="47">
        <f>('Table 4 Asset Cashflows'!X432+'Table 4 Asset Cashflows'!Y432)</f>
        <v>0</v>
      </c>
      <c r="N952" s="47">
        <f>('Table 4 Asset Cashflows'!AB432+'Table 4 Asset Cashflows'!AC432)</f>
        <v>0</v>
      </c>
    </row>
    <row r="953" spans="1:14" x14ac:dyDescent="0.25">
      <c r="A953" s="39">
        <v>415</v>
      </c>
      <c r="B953" s="42">
        <f>(1+_xlfn.XLOOKUP(INT(($A953-1)/12)+1,'ZC Curve'!$B$8:$B$107,'ZC Curve'!U$8:U$107,,0))^(1/12)-1</f>
        <v>0</v>
      </c>
      <c r="C953" s="42" t="e">
        <f>(1+_xlfn.XLOOKUP(INT(($A953-1)/12)+1,'ZC Curve'!$B$8:$B$107,'ZC Curve'!V$8:V$107,,0))^(1/12)-1</f>
        <v>#DIV/0!</v>
      </c>
      <c r="D953" s="42" t="e">
        <f>(1+_xlfn.XLOOKUP(INT(($A953-1)/12)+1,'ZC Curve'!$B$8:$B$107,'ZC Curve'!W$8:W$107,,0))^(1/12)-1</f>
        <v>#DIV/0!</v>
      </c>
      <c r="E953" s="43">
        <f t="shared" si="36"/>
        <v>1</v>
      </c>
      <c r="F953" s="43" t="e">
        <f t="shared" si="37"/>
        <v>#DIV/0!</v>
      </c>
      <c r="G953" s="43" t="e">
        <f t="shared" si="38"/>
        <v>#DIV/0!</v>
      </c>
      <c r="H953" s="47">
        <f>('Table 4 Asset Cashflows'!D433+'Table 4 Asset Cashflows'!E433)</f>
        <v>0</v>
      </c>
      <c r="I953" s="47">
        <f>('Table 4 Asset Cashflows'!H433+'Table 4 Asset Cashflows'!I433)</f>
        <v>0</v>
      </c>
      <c r="J953" s="47">
        <f>('Table 4 Asset Cashflows'!L433+'Table 4 Asset Cashflows'!M433)</f>
        <v>0</v>
      </c>
      <c r="K953" s="47">
        <f>('Table 4 Asset Cashflows'!P433+'Table 4 Asset Cashflows'!Q433)</f>
        <v>0</v>
      </c>
      <c r="L953" s="47">
        <f>('Table 4 Asset Cashflows'!T433+'Table 4 Asset Cashflows'!U433)</f>
        <v>0</v>
      </c>
      <c r="M953" s="47">
        <f>('Table 4 Asset Cashflows'!X433+'Table 4 Asset Cashflows'!Y433)</f>
        <v>0</v>
      </c>
      <c r="N953" s="47">
        <f>('Table 4 Asset Cashflows'!AB433+'Table 4 Asset Cashflows'!AC433)</f>
        <v>0</v>
      </c>
    </row>
    <row r="954" spans="1:14" x14ac:dyDescent="0.25">
      <c r="A954" s="39">
        <v>416</v>
      </c>
      <c r="B954" s="42">
        <f>(1+_xlfn.XLOOKUP(INT(($A954-1)/12)+1,'ZC Curve'!$B$8:$B$107,'ZC Curve'!U$8:U$107,,0))^(1/12)-1</f>
        <v>0</v>
      </c>
      <c r="C954" s="42" t="e">
        <f>(1+_xlfn.XLOOKUP(INT(($A954-1)/12)+1,'ZC Curve'!$B$8:$B$107,'ZC Curve'!V$8:V$107,,0))^(1/12)-1</f>
        <v>#DIV/0!</v>
      </c>
      <c r="D954" s="42" t="e">
        <f>(1+_xlfn.XLOOKUP(INT(($A954-1)/12)+1,'ZC Curve'!$B$8:$B$107,'ZC Curve'!W$8:W$107,,0))^(1/12)-1</f>
        <v>#DIV/0!</v>
      </c>
      <c r="E954" s="43">
        <f t="shared" si="36"/>
        <v>1</v>
      </c>
      <c r="F954" s="43" t="e">
        <f t="shared" si="37"/>
        <v>#DIV/0!</v>
      </c>
      <c r="G954" s="43" t="e">
        <f t="shared" si="38"/>
        <v>#DIV/0!</v>
      </c>
      <c r="H954" s="47">
        <f>('Table 4 Asset Cashflows'!D434+'Table 4 Asset Cashflows'!E434)</f>
        <v>0</v>
      </c>
      <c r="I954" s="47">
        <f>('Table 4 Asset Cashflows'!H434+'Table 4 Asset Cashflows'!I434)</f>
        <v>0</v>
      </c>
      <c r="J954" s="47">
        <f>('Table 4 Asset Cashflows'!L434+'Table 4 Asset Cashflows'!M434)</f>
        <v>0</v>
      </c>
      <c r="K954" s="47">
        <f>('Table 4 Asset Cashflows'!P434+'Table 4 Asset Cashflows'!Q434)</f>
        <v>0</v>
      </c>
      <c r="L954" s="47">
        <f>('Table 4 Asset Cashflows'!T434+'Table 4 Asset Cashflows'!U434)</f>
        <v>0</v>
      </c>
      <c r="M954" s="47">
        <f>('Table 4 Asset Cashflows'!X434+'Table 4 Asset Cashflows'!Y434)</f>
        <v>0</v>
      </c>
      <c r="N954" s="47">
        <f>('Table 4 Asset Cashflows'!AB434+'Table 4 Asset Cashflows'!AC434)</f>
        <v>0</v>
      </c>
    </row>
    <row r="955" spans="1:14" x14ac:dyDescent="0.25">
      <c r="A955" s="39">
        <v>417</v>
      </c>
      <c r="B955" s="42">
        <f>(1+_xlfn.XLOOKUP(INT(($A955-1)/12)+1,'ZC Curve'!$B$8:$B$107,'ZC Curve'!U$8:U$107,,0))^(1/12)-1</f>
        <v>0</v>
      </c>
      <c r="C955" s="42" t="e">
        <f>(1+_xlfn.XLOOKUP(INT(($A955-1)/12)+1,'ZC Curve'!$B$8:$B$107,'ZC Curve'!V$8:V$107,,0))^(1/12)-1</f>
        <v>#DIV/0!</v>
      </c>
      <c r="D955" s="42" t="e">
        <f>(1+_xlfn.XLOOKUP(INT(($A955-1)/12)+1,'ZC Curve'!$B$8:$B$107,'ZC Curve'!W$8:W$107,,0))^(1/12)-1</f>
        <v>#DIV/0!</v>
      </c>
      <c r="E955" s="43">
        <f t="shared" si="36"/>
        <v>1</v>
      </c>
      <c r="F955" s="43" t="e">
        <f t="shared" si="37"/>
        <v>#DIV/0!</v>
      </c>
      <c r="G955" s="43" t="e">
        <f t="shared" si="38"/>
        <v>#DIV/0!</v>
      </c>
      <c r="H955" s="47">
        <f>('Table 4 Asset Cashflows'!D435+'Table 4 Asset Cashflows'!E435)</f>
        <v>0</v>
      </c>
      <c r="I955" s="47">
        <f>('Table 4 Asset Cashflows'!H435+'Table 4 Asset Cashflows'!I435)</f>
        <v>0</v>
      </c>
      <c r="J955" s="47">
        <f>('Table 4 Asset Cashflows'!L435+'Table 4 Asset Cashflows'!M435)</f>
        <v>0</v>
      </c>
      <c r="K955" s="47">
        <f>('Table 4 Asset Cashflows'!P435+'Table 4 Asset Cashflows'!Q435)</f>
        <v>0</v>
      </c>
      <c r="L955" s="47">
        <f>('Table 4 Asset Cashflows'!T435+'Table 4 Asset Cashflows'!U435)</f>
        <v>0</v>
      </c>
      <c r="M955" s="47">
        <f>('Table 4 Asset Cashflows'!X435+'Table 4 Asset Cashflows'!Y435)</f>
        <v>0</v>
      </c>
      <c r="N955" s="47">
        <f>('Table 4 Asset Cashflows'!AB435+'Table 4 Asset Cashflows'!AC435)</f>
        <v>0</v>
      </c>
    </row>
    <row r="956" spans="1:14" x14ac:dyDescent="0.25">
      <c r="A956" s="39">
        <v>418</v>
      </c>
      <c r="B956" s="42">
        <f>(1+_xlfn.XLOOKUP(INT(($A956-1)/12)+1,'ZC Curve'!$B$8:$B$107,'ZC Curve'!U$8:U$107,,0))^(1/12)-1</f>
        <v>0</v>
      </c>
      <c r="C956" s="42" t="e">
        <f>(1+_xlfn.XLOOKUP(INT(($A956-1)/12)+1,'ZC Curve'!$B$8:$B$107,'ZC Curve'!V$8:V$107,,0))^(1/12)-1</f>
        <v>#DIV/0!</v>
      </c>
      <c r="D956" s="42" t="e">
        <f>(1+_xlfn.XLOOKUP(INT(($A956-1)/12)+1,'ZC Curve'!$B$8:$B$107,'ZC Curve'!W$8:W$107,,0))^(1/12)-1</f>
        <v>#DIV/0!</v>
      </c>
      <c r="E956" s="43">
        <f t="shared" si="36"/>
        <v>1</v>
      </c>
      <c r="F956" s="43" t="e">
        <f t="shared" si="37"/>
        <v>#DIV/0!</v>
      </c>
      <c r="G956" s="43" t="e">
        <f t="shared" si="38"/>
        <v>#DIV/0!</v>
      </c>
      <c r="H956" s="47">
        <f>('Table 4 Asset Cashflows'!D436+'Table 4 Asset Cashflows'!E436)</f>
        <v>0</v>
      </c>
      <c r="I956" s="47">
        <f>('Table 4 Asset Cashflows'!H436+'Table 4 Asset Cashflows'!I436)</f>
        <v>0</v>
      </c>
      <c r="J956" s="47">
        <f>('Table 4 Asset Cashflows'!L436+'Table 4 Asset Cashflows'!M436)</f>
        <v>0</v>
      </c>
      <c r="K956" s="47">
        <f>('Table 4 Asset Cashflows'!P436+'Table 4 Asset Cashflows'!Q436)</f>
        <v>0</v>
      </c>
      <c r="L956" s="47">
        <f>('Table 4 Asset Cashflows'!T436+'Table 4 Asset Cashflows'!U436)</f>
        <v>0</v>
      </c>
      <c r="M956" s="47">
        <f>('Table 4 Asset Cashflows'!X436+'Table 4 Asset Cashflows'!Y436)</f>
        <v>0</v>
      </c>
      <c r="N956" s="47">
        <f>('Table 4 Asset Cashflows'!AB436+'Table 4 Asset Cashflows'!AC436)</f>
        <v>0</v>
      </c>
    </row>
    <row r="957" spans="1:14" x14ac:dyDescent="0.25">
      <c r="A957" s="39">
        <v>419</v>
      </c>
      <c r="B957" s="42">
        <f>(1+_xlfn.XLOOKUP(INT(($A957-1)/12)+1,'ZC Curve'!$B$8:$B$107,'ZC Curve'!U$8:U$107,,0))^(1/12)-1</f>
        <v>0</v>
      </c>
      <c r="C957" s="42" t="e">
        <f>(1+_xlfn.XLOOKUP(INT(($A957-1)/12)+1,'ZC Curve'!$B$8:$B$107,'ZC Curve'!V$8:V$107,,0))^(1/12)-1</f>
        <v>#DIV/0!</v>
      </c>
      <c r="D957" s="42" t="e">
        <f>(1+_xlfn.XLOOKUP(INT(($A957-1)/12)+1,'ZC Curve'!$B$8:$B$107,'ZC Curve'!W$8:W$107,,0))^(1/12)-1</f>
        <v>#DIV/0!</v>
      </c>
      <c r="E957" s="43">
        <f t="shared" si="36"/>
        <v>1</v>
      </c>
      <c r="F957" s="43" t="e">
        <f t="shared" si="37"/>
        <v>#DIV/0!</v>
      </c>
      <c r="G957" s="43" t="e">
        <f t="shared" si="38"/>
        <v>#DIV/0!</v>
      </c>
      <c r="H957" s="47">
        <f>('Table 4 Asset Cashflows'!D437+'Table 4 Asset Cashflows'!E437)</f>
        <v>0</v>
      </c>
      <c r="I957" s="47">
        <f>('Table 4 Asset Cashflows'!H437+'Table 4 Asset Cashflows'!I437)</f>
        <v>0</v>
      </c>
      <c r="J957" s="47">
        <f>('Table 4 Asset Cashflows'!L437+'Table 4 Asset Cashflows'!M437)</f>
        <v>0</v>
      </c>
      <c r="K957" s="47">
        <f>('Table 4 Asset Cashflows'!P437+'Table 4 Asset Cashflows'!Q437)</f>
        <v>0</v>
      </c>
      <c r="L957" s="47">
        <f>('Table 4 Asset Cashflows'!T437+'Table 4 Asset Cashflows'!U437)</f>
        <v>0</v>
      </c>
      <c r="M957" s="47">
        <f>('Table 4 Asset Cashflows'!X437+'Table 4 Asset Cashflows'!Y437)</f>
        <v>0</v>
      </c>
      <c r="N957" s="47">
        <f>('Table 4 Asset Cashflows'!AB437+'Table 4 Asset Cashflows'!AC437)</f>
        <v>0</v>
      </c>
    </row>
    <row r="958" spans="1:14" x14ac:dyDescent="0.25">
      <c r="A958" s="39">
        <v>420</v>
      </c>
      <c r="B958" s="42">
        <f>(1+_xlfn.XLOOKUP(INT(($A958-1)/12)+1,'ZC Curve'!$B$8:$B$107,'ZC Curve'!U$8:U$107,,0))^(1/12)-1</f>
        <v>0</v>
      </c>
      <c r="C958" s="42" t="e">
        <f>(1+_xlfn.XLOOKUP(INT(($A958-1)/12)+1,'ZC Curve'!$B$8:$B$107,'ZC Curve'!V$8:V$107,,0))^(1/12)-1</f>
        <v>#DIV/0!</v>
      </c>
      <c r="D958" s="42" t="e">
        <f>(1+_xlfn.XLOOKUP(INT(($A958-1)/12)+1,'ZC Curve'!$B$8:$B$107,'ZC Curve'!W$8:W$107,,0))^(1/12)-1</f>
        <v>#DIV/0!</v>
      </c>
      <c r="E958" s="43">
        <f t="shared" si="36"/>
        <v>1</v>
      </c>
      <c r="F958" s="43" t="e">
        <f t="shared" si="37"/>
        <v>#DIV/0!</v>
      </c>
      <c r="G958" s="43" t="e">
        <f t="shared" si="38"/>
        <v>#DIV/0!</v>
      </c>
      <c r="H958" s="47">
        <f>('Table 4 Asset Cashflows'!D438+'Table 4 Asset Cashflows'!E438)</f>
        <v>0</v>
      </c>
      <c r="I958" s="47">
        <f>('Table 4 Asset Cashflows'!H438+'Table 4 Asset Cashflows'!I438)</f>
        <v>0</v>
      </c>
      <c r="J958" s="47">
        <f>('Table 4 Asset Cashflows'!L438+'Table 4 Asset Cashflows'!M438)</f>
        <v>0</v>
      </c>
      <c r="K958" s="47">
        <f>('Table 4 Asset Cashflows'!P438+'Table 4 Asset Cashflows'!Q438)</f>
        <v>0</v>
      </c>
      <c r="L958" s="47">
        <f>('Table 4 Asset Cashflows'!T438+'Table 4 Asset Cashflows'!U438)</f>
        <v>0</v>
      </c>
      <c r="M958" s="47">
        <f>('Table 4 Asset Cashflows'!X438+'Table 4 Asset Cashflows'!Y438)</f>
        <v>0</v>
      </c>
      <c r="N958" s="47">
        <f>('Table 4 Asset Cashflows'!AB438+'Table 4 Asset Cashflows'!AC438)</f>
        <v>0</v>
      </c>
    </row>
    <row r="959" spans="1:14" x14ac:dyDescent="0.25">
      <c r="A959" s="39">
        <v>421</v>
      </c>
      <c r="B959" s="42">
        <f>(1+_xlfn.XLOOKUP(INT(($A959-1)/12)+1,'ZC Curve'!$B$8:$B$107,'ZC Curve'!U$8:U$107,,0))^(1/12)-1</f>
        <v>0</v>
      </c>
      <c r="C959" s="42" t="e">
        <f>(1+_xlfn.XLOOKUP(INT(($A959-1)/12)+1,'ZC Curve'!$B$8:$B$107,'ZC Curve'!V$8:V$107,,0))^(1/12)-1</f>
        <v>#DIV/0!</v>
      </c>
      <c r="D959" s="42" t="e">
        <f>(1+_xlfn.XLOOKUP(INT(($A959-1)/12)+1,'ZC Curve'!$B$8:$B$107,'ZC Curve'!W$8:W$107,,0))^(1/12)-1</f>
        <v>#DIV/0!</v>
      </c>
      <c r="E959" s="43">
        <f t="shared" si="36"/>
        <v>1</v>
      </c>
      <c r="F959" s="43" t="e">
        <f t="shared" si="37"/>
        <v>#DIV/0!</v>
      </c>
      <c r="G959" s="43" t="e">
        <f t="shared" si="38"/>
        <v>#DIV/0!</v>
      </c>
      <c r="H959" s="47">
        <f>('Table 4 Asset Cashflows'!D439+'Table 4 Asset Cashflows'!E439)</f>
        <v>0</v>
      </c>
      <c r="I959" s="47">
        <f>('Table 4 Asset Cashflows'!H439+'Table 4 Asset Cashflows'!I439)</f>
        <v>0</v>
      </c>
      <c r="J959" s="47">
        <f>('Table 4 Asset Cashflows'!L439+'Table 4 Asset Cashflows'!M439)</f>
        <v>0</v>
      </c>
      <c r="K959" s="47">
        <f>('Table 4 Asset Cashflows'!P439+'Table 4 Asset Cashflows'!Q439)</f>
        <v>0</v>
      </c>
      <c r="L959" s="47">
        <f>('Table 4 Asset Cashflows'!T439+'Table 4 Asset Cashflows'!U439)</f>
        <v>0</v>
      </c>
      <c r="M959" s="47">
        <f>('Table 4 Asset Cashflows'!X439+'Table 4 Asset Cashflows'!Y439)</f>
        <v>0</v>
      </c>
      <c r="N959" s="47">
        <f>('Table 4 Asset Cashflows'!AB439+'Table 4 Asset Cashflows'!AC439)</f>
        <v>0</v>
      </c>
    </row>
    <row r="960" spans="1:14" x14ac:dyDescent="0.25">
      <c r="A960" s="39">
        <v>422</v>
      </c>
      <c r="B960" s="42">
        <f>(1+_xlfn.XLOOKUP(INT(($A960-1)/12)+1,'ZC Curve'!$B$8:$B$107,'ZC Curve'!U$8:U$107,,0))^(1/12)-1</f>
        <v>0</v>
      </c>
      <c r="C960" s="42" t="e">
        <f>(1+_xlfn.XLOOKUP(INT(($A960-1)/12)+1,'ZC Curve'!$B$8:$B$107,'ZC Curve'!V$8:V$107,,0))^(1/12)-1</f>
        <v>#DIV/0!</v>
      </c>
      <c r="D960" s="42" t="e">
        <f>(1+_xlfn.XLOOKUP(INT(($A960-1)/12)+1,'ZC Curve'!$B$8:$B$107,'ZC Curve'!W$8:W$107,,0))^(1/12)-1</f>
        <v>#DIV/0!</v>
      </c>
      <c r="E960" s="43">
        <f t="shared" si="36"/>
        <v>1</v>
      </c>
      <c r="F960" s="43" t="e">
        <f t="shared" si="37"/>
        <v>#DIV/0!</v>
      </c>
      <c r="G960" s="43" t="e">
        <f t="shared" si="38"/>
        <v>#DIV/0!</v>
      </c>
      <c r="H960" s="47">
        <f>('Table 4 Asset Cashflows'!D440+'Table 4 Asset Cashflows'!E440)</f>
        <v>0</v>
      </c>
      <c r="I960" s="47">
        <f>('Table 4 Asset Cashflows'!H440+'Table 4 Asset Cashflows'!I440)</f>
        <v>0</v>
      </c>
      <c r="J960" s="47">
        <f>('Table 4 Asset Cashflows'!L440+'Table 4 Asset Cashflows'!M440)</f>
        <v>0</v>
      </c>
      <c r="K960" s="47">
        <f>('Table 4 Asset Cashflows'!P440+'Table 4 Asset Cashflows'!Q440)</f>
        <v>0</v>
      </c>
      <c r="L960" s="47">
        <f>('Table 4 Asset Cashflows'!T440+'Table 4 Asset Cashflows'!U440)</f>
        <v>0</v>
      </c>
      <c r="M960" s="47">
        <f>('Table 4 Asset Cashflows'!X440+'Table 4 Asset Cashflows'!Y440)</f>
        <v>0</v>
      </c>
      <c r="N960" s="47">
        <f>('Table 4 Asset Cashflows'!AB440+'Table 4 Asset Cashflows'!AC440)</f>
        <v>0</v>
      </c>
    </row>
    <row r="961" spans="1:14" x14ac:dyDescent="0.25">
      <c r="A961" s="39">
        <v>423</v>
      </c>
      <c r="B961" s="42">
        <f>(1+_xlfn.XLOOKUP(INT(($A961-1)/12)+1,'ZC Curve'!$B$8:$B$107,'ZC Curve'!U$8:U$107,,0))^(1/12)-1</f>
        <v>0</v>
      </c>
      <c r="C961" s="42" t="e">
        <f>(1+_xlfn.XLOOKUP(INT(($A961-1)/12)+1,'ZC Curve'!$B$8:$B$107,'ZC Curve'!V$8:V$107,,0))^(1/12)-1</f>
        <v>#DIV/0!</v>
      </c>
      <c r="D961" s="42" t="e">
        <f>(1+_xlfn.XLOOKUP(INT(($A961-1)/12)+1,'ZC Curve'!$B$8:$B$107,'ZC Curve'!W$8:W$107,,0))^(1/12)-1</f>
        <v>#DIV/0!</v>
      </c>
      <c r="E961" s="43">
        <f t="shared" si="36"/>
        <v>1</v>
      </c>
      <c r="F961" s="43" t="e">
        <f t="shared" si="37"/>
        <v>#DIV/0!</v>
      </c>
      <c r="G961" s="43" t="e">
        <f t="shared" si="38"/>
        <v>#DIV/0!</v>
      </c>
      <c r="H961" s="47">
        <f>('Table 4 Asset Cashflows'!D441+'Table 4 Asset Cashflows'!E441)</f>
        <v>0</v>
      </c>
      <c r="I961" s="47">
        <f>('Table 4 Asset Cashflows'!H441+'Table 4 Asset Cashflows'!I441)</f>
        <v>0</v>
      </c>
      <c r="J961" s="47">
        <f>('Table 4 Asset Cashflows'!L441+'Table 4 Asset Cashflows'!M441)</f>
        <v>0</v>
      </c>
      <c r="K961" s="47">
        <f>('Table 4 Asset Cashflows'!P441+'Table 4 Asset Cashflows'!Q441)</f>
        <v>0</v>
      </c>
      <c r="L961" s="47">
        <f>('Table 4 Asset Cashflows'!T441+'Table 4 Asset Cashflows'!U441)</f>
        <v>0</v>
      </c>
      <c r="M961" s="47">
        <f>('Table 4 Asset Cashflows'!X441+'Table 4 Asset Cashflows'!Y441)</f>
        <v>0</v>
      </c>
      <c r="N961" s="47">
        <f>('Table 4 Asset Cashflows'!AB441+'Table 4 Asset Cashflows'!AC441)</f>
        <v>0</v>
      </c>
    </row>
    <row r="962" spans="1:14" x14ac:dyDescent="0.25">
      <c r="A962" s="39">
        <v>424</v>
      </c>
      <c r="B962" s="42">
        <f>(1+_xlfn.XLOOKUP(INT(($A962-1)/12)+1,'ZC Curve'!$B$8:$B$107,'ZC Curve'!U$8:U$107,,0))^(1/12)-1</f>
        <v>0</v>
      </c>
      <c r="C962" s="42" t="e">
        <f>(1+_xlfn.XLOOKUP(INT(($A962-1)/12)+1,'ZC Curve'!$B$8:$B$107,'ZC Curve'!V$8:V$107,,0))^(1/12)-1</f>
        <v>#DIV/0!</v>
      </c>
      <c r="D962" s="42" t="e">
        <f>(1+_xlfn.XLOOKUP(INT(($A962-1)/12)+1,'ZC Curve'!$B$8:$B$107,'ZC Curve'!W$8:W$107,,0))^(1/12)-1</f>
        <v>#DIV/0!</v>
      </c>
      <c r="E962" s="43">
        <f t="shared" si="36"/>
        <v>1</v>
      </c>
      <c r="F962" s="43" t="e">
        <f t="shared" si="37"/>
        <v>#DIV/0!</v>
      </c>
      <c r="G962" s="43" t="e">
        <f t="shared" si="38"/>
        <v>#DIV/0!</v>
      </c>
      <c r="H962" s="47">
        <f>('Table 4 Asset Cashflows'!D442+'Table 4 Asset Cashflows'!E442)</f>
        <v>0</v>
      </c>
      <c r="I962" s="47">
        <f>('Table 4 Asset Cashflows'!H442+'Table 4 Asset Cashflows'!I442)</f>
        <v>0</v>
      </c>
      <c r="J962" s="47">
        <f>('Table 4 Asset Cashflows'!L442+'Table 4 Asset Cashflows'!M442)</f>
        <v>0</v>
      </c>
      <c r="K962" s="47">
        <f>('Table 4 Asset Cashflows'!P442+'Table 4 Asset Cashflows'!Q442)</f>
        <v>0</v>
      </c>
      <c r="L962" s="47">
        <f>('Table 4 Asset Cashflows'!T442+'Table 4 Asset Cashflows'!U442)</f>
        <v>0</v>
      </c>
      <c r="M962" s="47">
        <f>('Table 4 Asset Cashflows'!X442+'Table 4 Asset Cashflows'!Y442)</f>
        <v>0</v>
      </c>
      <c r="N962" s="47">
        <f>('Table 4 Asset Cashflows'!AB442+'Table 4 Asset Cashflows'!AC442)</f>
        <v>0</v>
      </c>
    </row>
    <row r="963" spans="1:14" x14ac:dyDescent="0.25">
      <c r="A963" s="39">
        <v>425</v>
      </c>
      <c r="B963" s="42">
        <f>(1+_xlfn.XLOOKUP(INT(($A963-1)/12)+1,'ZC Curve'!$B$8:$B$107,'ZC Curve'!U$8:U$107,,0))^(1/12)-1</f>
        <v>0</v>
      </c>
      <c r="C963" s="42" t="e">
        <f>(1+_xlfn.XLOOKUP(INT(($A963-1)/12)+1,'ZC Curve'!$B$8:$B$107,'ZC Curve'!V$8:V$107,,0))^(1/12)-1</f>
        <v>#DIV/0!</v>
      </c>
      <c r="D963" s="42" t="e">
        <f>(1+_xlfn.XLOOKUP(INT(($A963-1)/12)+1,'ZC Curve'!$B$8:$B$107,'ZC Curve'!W$8:W$107,,0))^(1/12)-1</f>
        <v>#DIV/0!</v>
      </c>
      <c r="E963" s="43">
        <f t="shared" si="36"/>
        <v>1</v>
      </c>
      <c r="F963" s="43" t="e">
        <f t="shared" si="37"/>
        <v>#DIV/0!</v>
      </c>
      <c r="G963" s="43" t="e">
        <f t="shared" si="38"/>
        <v>#DIV/0!</v>
      </c>
      <c r="H963" s="47">
        <f>('Table 4 Asset Cashflows'!D443+'Table 4 Asset Cashflows'!E443)</f>
        <v>0</v>
      </c>
      <c r="I963" s="47">
        <f>('Table 4 Asset Cashflows'!H443+'Table 4 Asset Cashflows'!I443)</f>
        <v>0</v>
      </c>
      <c r="J963" s="47">
        <f>('Table 4 Asset Cashflows'!L443+'Table 4 Asset Cashflows'!M443)</f>
        <v>0</v>
      </c>
      <c r="K963" s="47">
        <f>('Table 4 Asset Cashflows'!P443+'Table 4 Asset Cashflows'!Q443)</f>
        <v>0</v>
      </c>
      <c r="L963" s="47">
        <f>('Table 4 Asset Cashflows'!T443+'Table 4 Asset Cashflows'!U443)</f>
        <v>0</v>
      </c>
      <c r="M963" s="47">
        <f>('Table 4 Asset Cashflows'!X443+'Table 4 Asset Cashflows'!Y443)</f>
        <v>0</v>
      </c>
      <c r="N963" s="47">
        <f>('Table 4 Asset Cashflows'!AB443+'Table 4 Asset Cashflows'!AC443)</f>
        <v>0</v>
      </c>
    </row>
    <row r="964" spans="1:14" x14ac:dyDescent="0.25">
      <c r="A964" s="39">
        <v>426</v>
      </c>
      <c r="B964" s="42">
        <f>(1+_xlfn.XLOOKUP(INT(($A964-1)/12)+1,'ZC Curve'!$B$8:$B$107,'ZC Curve'!U$8:U$107,,0))^(1/12)-1</f>
        <v>0</v>
      </c>
      <c r="C964" s="42" t="e">
        <f>(1+_xlfn.XLOOKUP(INT(($A964-1)/12)+1,'ZC Curve'!$B$8:$B$107,'ZC Curve'!V$8:V$107,,0))^(1/12)-1</f>
        <v>#DIV/0!</v>
      </c>
      <c r="D964" s="42" t="e">
        <f>(1+_xlfn.XLOOKUP(INT(($A964-1)/12)+1,'ZC Curve'!$B$8:$B$107,'ZC Curve'!W$8:W$107,,0))^(1/12)-1</f>
        <v>#DIV/0!</v>
      </c>
      <c r="E964" s="43">
        <f t="shared" si="36"/>
        <v>1</v>
      </c>
      <c r="F964" s="43" t="e">
        <f t="shared" si="37"/>
        <v>#DIV/0!</v>
      </c>
      <c r="G964" s="43" t="e">
        <f t="shared" si="38"/>
        <v>#DIV/0!</v>
      </c>
      <c r="H964" s="47">
        <f>('Table 4 Asset Cashflows'!D444+'Table 4 Asset Cashflows'!E444)</f>
        <v>0</v>
      </c>
      <c r="I964" s="47">
        <f>('Table 4 Asset Cashflows'!H444+'Table 4 Asset Cashflows'!I444)</f>
        <v>0</v>
      </c>
      <c r="J964" s="47">
        <f>('Table 4 Asset Cashflows'!L444+'Table 4 Asset Cashflows'!M444)</f>
        <v>0</v>
      </c>
      <c r="K964" s="47">
        <f>('Table 4 Asset Cashflows'!P444+'Table 4 Asset Cashflows'!Q444)</f>
        <v>0</v>
      </c>
      <c r="L964" s="47">
        <f>('Table 4 Asset Cashflows'!T444+'Table 4 Asset Cashflows'!U444)</f>
        <v>0</v>
      </c>
      <c r="M964" s="47">
        <f>('Table 4 Asset Cashflows'!X444+'Table 4 Asset Cashflows'!Y444)</f>
        <v>0</v>
      </c>
      <c r="N964" s="47">
        <f>('Table 4 Asset Cashflows'!AB444+'Table 4 Asset Cashflows'!AC444)</f>
        <v>0</v>
      </c>
    </row>
    <row r="965" spans="1:14" x14ac:dyDescent="0.25">
      <c r="A965" s="39">
        <v>427</v>
      </c>
      <c r="B965" s="42">
        <f>(1+_xlfn.XLOOKUP(INT(($A965-1)/12)+1,'ZC Curve'!$B$8:$B$107,'ZC Curve'!U$8:U$107,,0))^(1/12)-1</f>
        <v>0</v>
      </c>
      <c r="C965" s="42" t="e">
        <f>(1+_xlfn.XLOOKUP(INT(($A965-1)/12)+1,'ZC Curve'!$B$8:$B$107,'ZC Curve'!V$8:V$107,,0))^(1/12)-1</f>
        <v>#DIV/0!</v>
      </c>
      <c r="D965" s="42" t="e">
        <f>(1+_xlfn.XLOOKUP(INT(($A965-1)/12)+1,'ZC Curve'!$B$8:$B$107,'ZC Curve'!W$8:W$107,,0))^(1/12)-1</f>
        <v>#DIV/0!</v>
      </c>
      <c r="E965" s="43">
        <f t="shared" si="36"/>
        <v>1</v>
      </c>
      <c r="F965" s="43" t="e">
        <f t="shared" si="37"/>
        <v>#DIV/0!</v>
      </c>
      <c r="G965" s="43" t="e">
        <f t="shared" si="38"/>
        <v>#DIV/0!</v>
      </c>
      <c r="H965" s="47">
        <f>('Table 4 Asset Cashflows'!D445+'Table 4 Asset Cashflows'!E445)</f>
        <v>0</v>
      </c>
      <c r="I965" s="47">
        <f>('Table 4 Asset Cashflows'!H445+'Table 4 Asset Cashflows'!I445)</f>
        <v>0</v>
      </c>
      <c r="J965" s="47">
        <f>('Table 4 Asset Cashflows'!L445+'Table 4 Asset Cashflows'!M445)</f>
        <v>0</v>
      </c>
      <c r="K965" s="47">
        <f>('Table 4 Asset Cashflows'!P445+'Table 4 Asset Cashflows'!Q445)</f>
        <v>0</v>
      </c>
      <c r="L965" s="47">
        <f>('Table 4 Asset Cashflows'!T445+'Table 4 Asset Cashflows'!U445)</f>
        <v>0</v>
      </c>
      <c r="M965" s="47">
        <f>('Table 4 Asset Cashflows'!X445+'Table 4 Asset Cashflows'!Y445)</f>
        <v>0</v>
      </c>
      <c r="N965" s="47">
        <f>('Table 4 Asset Cashflows'!AB445+'Table 4 Asset Cashflows'!AC445)</f>
        <v>0</v>
      </c>
    </row>
    <row r="966" spans="1:14" x14ac:dyDescent="0.25">
      <c r="A966" s="39">
        <v>428</v>
      </c>
      <c r="B966" s="42">
        <f>(1+_xlfn.XLOOKUP(INT(($A966-1)/12)+1,'ZC Curve'!$B$8:$B$107,'ZC Curve'!U$8:U$107,,0))^(1/12)-1</f>
        <v>0</v>
      </c>
      <c r="C966" s="42" t="e">
        <f>(1+_xlfn.XLOOKUP(INT(($A966-1)/12)+1,'ZC Curve'!$B$8:$B$107,'ZC Curve'!V$8:V$107,,0))^(1/12)-1</f>
        <v>#DIV/0!</v>
      </c>
      <c r="D966" s="42" t="e">
        <f>(1+_xlfn.XLOOKUP(INT(($A966-1)/12)+1,'ZC Curve'!$B$8:$B$107,'ZC Curve'!W$8:W$107,,0))^(1/12)-1</f>
        <v>#DIV/0!</v>
      </c>
      <c r="E966" s="43">
        <f t="shared" si="36"/>
        <v>1</v>
      </c>
      <c r="F966" s="43" t="e">
        <f t="shared" si="37"/>
        <v>#DIV/0!</v>
      </c>
      <c r="G966" s="43" t="e">
        <f t="shared" si="38"/>
        <v>#DIV/0!</v>
      </c>
      <c r="H966" s="47">
        <f>('Table 4 Asset Cashflows'!D446+'Table 4 Asset Cashflows'!E446)</f>
        <v>0</v>
      </c>
      <c r="I966" s="47">
        <f>('Table 4 Asset Cashflows'!H446+'Table 4 Asset Cashflows'!I446)</f>
        <v>0</v>
      </c>
      <c r="J966" s="47">
        <f>('Table 4 Asset Cashflows'!L446+'Table 4 Asset Cashflows'!M446)</f>
        <v>0</v>
      </c>
      <c r="K966" s="47">
        <f>('Table 4 Asset Cashflows'!P446+'Table 4 Asset Cashflows'!Q446)</f>
        <v>0</v>
      </c>
      <c r="L966" s="47">
        <f>('Table 4 Asset Cashflows'!T446+'Table 4 Asset Cashflows'!U446)</f>
        <v>0</v>
      </c>
      <c r="M966" s="47">
        <f>('Table 4 Asset Cashflows'!X446+'Table 4 Asset Cashflows'!Y446)</f>
        <v>0</v>
      </c>
      <c r="N966" s="47">
        <f>('Table 4 Asset Cashflows'!AB446+'Table 4 Asset Cashflows'!AC446)</f>
        <v>0</v>
      </c>
    </row>
    <row r="967" spans="1:14" x14ac:dyDescent="0.25">
      <c r="A967" s="39">
        <v>429</v>
      </c>
      <c r="B967" s="42">
        <f>(1+_xlfn.XLOOKUP(INT(($A967-1)/12)+1,'ZC Curve'!$B$8:$B$107,'ZC Curve'!U$8:U$107,,0))^(1/12)-1</f>
        <v>0</v>
      </c>
      <c r="C967" s="42" t="e">
        <f>(1+_xlfn.XLOOKUP(INT(($A967-1)/12)+1,'ZC Curve'!$B$8:$B$107,'ZC Curve'!V$8:V$107,,0))^(1/12)-1</f>
        <v>#DIV/0!</v>
      </c>
      <c r="D967" s="42" t="e">
        <f>(1+_xlfn.XLOOKUP(INT(($A967-1)/12)+1,'ZC Curve'!$B$8:$B$107,'ZC Curve'!W$8:W$107,,0))^(1/12)-1</f>
        <v>#DIV/0!</v>
      </c>
      <c r="E967" s="43">
        <f t="shared" si="36"/>
        <v>1</v>
      </c>
      <c r="F967" s="43" t="e">
        <f t="shared" si="37"/>
        <v>#DIV/0!</v>
      </c>
      <c r="G967" s="43" t="e">
        <f t="shared" si="38"/>
        <v>#DIV/0!</v>
      </c>
      <c r="H967" s="47">
        <f>('Table 4 Asset Cashflows'!D447+'Table 4 Asset Cashflows'!E447)</f>
        <v>0</v>
      </c>
      <c r="I967" s="47">
        <f>('Table 4 Asset Cashflows'!H447+'Table 4 Asset Cashflows'!I447)</f>
        <v>0</v>
      </c>
      <c r="J967" s="47">
        <f>('Table 4 Asset Cashflows'!L447+'Table 4 Asset Cashflows'!M447)</f>
        <v>0</v>
      </c>
      <c r="K967" s="47">
        <f>('Table 4 Asset Cashflows'!P447+'Table 4 Asset Cashflows'!Q447)</f>
        <v>0</v>
      </c>
      <c r="L967" s="47">
        <f>('Table 4 Asset Cashflows'!T447+'Table 4 Asset Cashflows'!U447)</f>
        <v>0</v>
      </c>
      <c r="M967" s="47">
        <f>('Table 4 Asset Cashflows'!X447+'Table 4 Asset Cashflows'!Y447)</f>
        <v>0</v>
      </c>
      <c r="N967" s="47">
        <f>('Table 4 Asset Cashflows'!AB447+'Table 4 Asset Cashflows'!AC447)</f>
        <v>0</v>
      </c>
    </row>
    <row r="968" spans="1:14" x14ac:dyDescent="0.25">
      <c r="A968" s="39">
        <v>430</v>
      </c>
      <c r="B968" s="42">
        <f>(1+_xlfn.XLOOKUP(INT(($A968-1)/12)+1,'ZC Curve'!$B$8:$B$107,'ZC Curve'!U$8:U$107,,0))^(1/12)-1</f>
        <v>0</v>
      </c>
      <c r="C968" s="42" t="e">
        <f>(1+_xlfn.XLOOKUP(INT(($A968-1)/12)+1,'ZC Curve'!$B$8:$B$107,'ZC Curve'!V$8:V$107,,0))^(1/12)-1</f>
        <v>#DIV/0!</v>
      </c>
      <c r="D968" s="42" t="e">
        <f>(1+_xlfn.XLOOKUP(INT(($A968-1)/12)+1,'ZC Curve'!$B$8:$B$107,'ZC Curve'!W$8:W$107,,0))^(1/12)-1</f>
        <v>#DIV/0!</v>
      </c>
      <c r="E968" s="43">
        <f t="shared" si="36"/>
        <v>1</v>
      </c>
      <c r="F968" s="43" t="e">
        <f t="shared" si="37"/>
        <v>#DIV/0!</v>
      </c>
      <c r="G968" s="43" t="e">
        <f t="shared" si="38"/>
        <v>#DIV/0!</v>
      </c>
      <c r="H968" s="47">
        <f>('Table 4 Asset Cashflows'!D448+'Table 4 Asset Cashflows'!E448)</f>
        <v>0</v>
      </c>
      <c r="I968" s="47">
        <f>('Table 4 Asset Cashflows'!H448+'Table 4 Asset Cashflows'!I448)</f>
        <v>0</v>
      </c>
      <c r="J968" s="47">
        <f>('Table 4 Asset Cashflows'!L448+'Table 4 Asset Cashflows'!M448)</f>
        <v>0</v>
      </c>
      <c r="K968" s="47">
        <f>('Table 4 Asset Cashflows'!P448+'Table 4 Asset Cashflows'!Q448)</f>
        <v>0</v>
      </c>
      <c r="L968" s="47">
        <f>('Table 4 Asset Cashflows'!T448+'Table 4 Asset Cashflows'!U448)</f>
        <v>0</v>
      </c>
      <c r="M968" s="47">
        <f>('Table 4 Asset Cashflows'!X448+'Table 4 Asset Cashflows'!Y448)</f>
        <v>0</v>
      </c>
      <c r="N968" s="47">
        <f>('Table 4 Asset Cashflows'!AB448+'Table 4 Asset Cashflows'!AC448)</f>
        <v>0</v>
      </c>
    </row>
    <row r="969" spans="1:14" x14ac:dyDescent="0.25">
      <c r="A969" s="39">
        <v>431</v>
      </c>
      <c r="B969" s="42">
        <f>(1+_xlfn.XLOOKUP(INT(($A969-1)/12)+1,'ZC Curve'!$B$8:$B$107,'ZC Curve'!U$8:U$107,,0))^(1/12)-1</f>
        <v>0</v>
      </c>
      <c r="C969" s="42" t="e">
        <f>(1+_xlfn.XLOOKUP(INT(($A969-1)/12)+1,'ZC Curve'!$B$8:$B$107,'ZC Curve'!V$8:V$107,,0))^(1/12)-1</f>
        <v>#DIV/0!</v>
      </c>
      <c r="D969" s="42" t="e">
        <f>(1+_xlfn.XLOOKUP(INT(($A969-1)/12)+1,'ZC Curve'!$B$8:$B$107,'ZC Curve'!W$8:W$107,,0))^(1/12)-1</f>
        <v>#DIV/0!</v>
      </c>
      <c r="E969" s="43">
        <f t="shared" si="36"/>
        <v>1</v>
      </c>
      <c r="F969" s="43" t="e">
        <f t="shared" si="37"/>
        <v>#DIV/0!</v>
      </c>
      <c r="G969" s="43" t="e">
        <f t="shared" si="38"/>
        <v>#DIV/0!</v>
      </c>
      <c r="H969" s="47">
        <f>('Table 4 Asset Cashflows'!D449+'Table 4 Asset Cashflows'!E449)</f>
        <v>0</v>
      </c>
      <c r="I969" s="47">
        <f>('Table 4 Asset Cashflows'!H449+'Table 4 Asset Cashflows'!I449)</f>
        <v>0</v>
      </c>
      <c r="J969" s="47">
        <f>('Table 4 Asset Cashflows'!L449+'Table 4 Asset Cashflows'!M449)</f>
        <v>0</v>
      </c>
      <c r="K969" s="47">
        <f>('Table 4 Asset Cashflows'!P449+'Table 4 Asset Cashflows'!Q449)</f>
        <v>0</v>
      </c>
      <c r="L969" s="47">
        <f>('Table 4 Asset Cashflows'!T449+'Table 4 Asset Cashflows'!U449)</f>
        <v>0</v>
      </c>
      <c r="M969" s="47">
        <f>('Table 4 Asset Cashflows'!X449+'Table 4 Asset Cashflows'!Y449)</f>
        <v>0</v>
      </c>
      <c r="N969" s="47">
        <f>('Table 4 Asset Cashflows'!AB449+'Table 4 Asset Cashflows'!AC449)</f>
        <v>0</v>
      </c>
    </row>
    <row r="970" spans="1:14" x14ac:dyDescent="0.25">
      <c r="A970" s="39">
        <v>432</v>
      </c>
      <c r="B970" s="42">
        <f>(1+_xlfn.XLOOKUP(INT(($A970-1)/12)+1,'ZC Curve'!$B$8:$B$107,'ZC Curve'!U$8:U$107,,0))^(1/12)-1</f>
        <v>0</v>
      </c>
      <c r="C970" s="42" t="e">
        <f>(1+_xlfn.XLOOKUP(INT(($A970-1)/12)+1,'ZC Curve'!$B$8:$B$107,'ZC Curve'!V$8:V$107,,0))^(1/12)-1</f>
        <v>#DIV/0!</v>
      </c>
      <c r="D970" s="42" t="e">
        <f>(1+_xlfn.XLOOKUP(INT(($A970-1)/12)+1,'ZC Curve'!$B$8:$B$107,'ZC Curve'!W$8:W$107,,0))^(1/12)-1</f>
        <v>#DIV/0!</v>
      </c>
      <c r="E970" s="43">
        <f t="shared" si="36"/>
        <v>1</v>
      </c>
      <c r="F970" s="43" t="e">
        <f t="shared" si="37"/>
        <v>#DIV/0!</v>
      </c>
      <c r="G970" s="43" t="e">
        <f t="shared" si="38"/>
        <v>#DIV/0!</v>
      </c>
      <c r="H970" s="47">
        <f>('Table 4 Asset Cashflows'!D450+'Table 4 Asset Cashflows'!E450)</f>
        <v>0</v>
      </c>
      <c r="I970" s="47">
        <f>('Table 4 Asset Cashflows'!H450+'Table 4 Asset Cashflows'!I450)</f>
        <v>0</v>
      </c>
      <c r="J970" s="47">
        <f>('Table 4 Asset Cashflows'!L450+'Table 4 Asset Cashflows'!M450)</f>
        <v>0</v>
      </c>
      <c r="K970" s="47">
        <f>('Table 4 Asset Cashflows'!P450+'Table 4 Asset Cashflows'!Q450)</f>
        <v>0</v>
      </c>
      <c r="L970" s="47">
        <f>('Table 4 Asset Cashflows'!T450+'Table 4 Asset Cashflows'!U450)</f>
        <v>0</v>
      </c>
      <c r="M970" s="47">
        <f>('Table 4 Asset Cashflows'!X450+'Table 4 Asset Cashflows'!Y450)</f>
        <v>0</v>
      </c>
      <c r="N970" s="47">
        <f>('Table 4 Asset Cashflows'!AB450+'Table 4 Asset Cashflows'!AC450)</f>
        <v>0</v>
      </c>
    </row>
    <row r="971" spans="1:14" x14ac:dyDescent="0.25">
      <c r="A971" s="39">
        <v>433</v>
      </c>
      <c r="B971" s="42">
        <f>(1+_xlfn.XLOOKUP(INT(($A971-1)/12)+1,'ZC Curve'!$B$8:$B$107,'ZC Curve'!U$8:U$107,,0))^(1/12)-1</f>
        <v>0</v>
      </c>
      <c r="C971" s="42" t="e">
        <f>(1+_xlfn.XLOOKUP(INT(($A971-1)/12)+1,'ZC Curve'!$B$8:$B$107,'ZC Curve'!V$8:V$107,,0))^(1/12)-1</f>
        <v>#DIV/0!</v>
      </c>
      <c r="D971" s="42" t="e">
        <f>(1+_xlfn.XLOOKUP(INT(($A971-1)/12)+1,'ZC Curve'!$B$8:$B$107,'ZC Curve'!W$8:W$107,,0))^(1/12)-1</f>
        <v>#DIV/0!</v>
      </c>
      <c r="E971" s="43">
        <f t="shared" si="36"/>
        <v>1</v>
      </c>
      <c r="F971" s="43" t="e">
        <f t="shared" si="37"/>
        <v>#DIV/0!</v>
      </c>
      <c r="G971" s="43" t="e">
        <f t="shared" si="38"/>
        <v>#DIV/0!</v>
      </c>
      <c r="H971" s="47">
        <f>('Table 4 Asset Cashflows'!D451+'Table 4 Asset Cashflows'!E451)</f>
        <v>0</v>
      </c>
      <c r="I971" s="47">
        <f>('Table 4 Asset Cashflows'!H451+'Table 4 Asset Cashflows'!I451)</f>
        <v>0</v>
      </c>
      <c r="J971" s="47">
        <f>('Table 4 Asset Cashflows'!L451+'Table 4 Asset Cashflows'!M451)</f>
        <v>0</v>
      </c>
      <c r="K971" s="47">
        <f>('Table 4 Asset Cashflows'!P451+'Table 4 Asset Cashflows'!Q451)</f>
        <v>0</v>
      </c>
      <c r="L971" s="47">
        <f>('Table 4 Asset Cashflows'!T451+'Table 4 Asset Cashflows'!U451)</f>
        <v>0</v>
      </c>
      <c r="M971" s="47">
        <f>('Table 4 Asset Cashflows'!X451+'Table 4 Asset Cashflows'!Y451)</f>
        <v>0</v>
      </c>
      <c r="N971" s="47">
        <f>('Table 4 Asset Cashflows'!AB451+'Table 4 Asset Cashflows'!AC451)</f>
        <v>0</v>
      </c>
    </row>
    <row r="972" spans="1:14" x14ac:dyDescent="0.25">
      <c r="A972" s="39">
        <v>434</v>
      </c>
      <c r="B972" s="42">
        <f>(1+_xlfn.XLOOKUP(INT(($A972-1)/12)+1,'ZC Curve'!$B$8:$B$107,'ZC Curve'!U$8:U$107,,0))^(1/12)-1</f>
        <v>0</v>
      </c>
      <c r="C972" s="42" t="e">
        <f>(1+_xlfn.XLOOKUP(INT(($A972-1)/12)+1,'ZC Curve'!$B$8:$B$107,'ZC Curve'!V$8:V$107,,0))^(1/12)-1</f>
        <v>#DIV/0!</v>
      </c>
      <c r="D972" s="42" t="e">
        <f>(1+_xlfn.XLOOKUP(INT(($A972-1)/12)+1,'ZC Curve'!$B$8:$B$107,'ZC Curve'!W$8:W$107,,0))^(1/12)-1</f>
        <v>#DIV/0!</v>
      </c>
      <c r="E972" s="43">
        <f t="shared" si="36"/>
        <v>1</v>
      </c>
      <c r="F972" s="43" t="e">
        <f t="shared" si="37"/>
        <v>#DIV/0!</v>
      </c>
      <c r="G972" s="43" t="e">
        <f t="shared" si="38"/>
        <v>#DIV/0!</v>
      </c>
      <c r="H972" s="47">
        <f>('Table 4 Asset Cashflows'!D452+'Table 4 Asset Cashflows'!E452)</f>
        <v>0</v>
      </c>
      <c r="I972" s="47">
        <f>('Table 4 Asset Cashflows'!H452+'Table 4 Asset Cashflows'!I452)</f>
        <v>0</v>
      </c>
      <c r="J972" s="47">
        <f>('Table 4 Asset Cashflows'!L452+'Table 4 Asset Cashflows'!M452)</f>
        <v>0</v>
      </c>
      <c r="K972" s="47">
        <f>('Table 4 Asset Cashflows'!P452+'Table 4 Asset Cashflows'!Q452)</f>
        <v>0</v>
      </c>
      <c r="L972" s="47">
        <f>('Table 4 Asset Cashflows'!T452+'Table 4 Asset Cashflows'!U452)</f>
        <v>0</v>
      </c>
      <c r="M972" s="47">
        <f>('Table 4 Asset Cashflows'!X452+'Table 4 Asset Cashflows'!Y452)</f>
        <v>0</v>
      </c>
      <c r="N972" s="47">
        <f>('Table 4 Asset Cashflows'!AB452+'Table 4 Asset Cashflows'!AC452)</f>
        <v>0</v>
      </c>
    </row>
    <row r="973" spans="1:14" x14ac:dyDescent="0.25">
      <c r="A973" s="39">
        <v>435</v>
      </c>
      <c r="B973" s="42">
        <f>(1+_xlfn.XLOOKUP(INT(($A973-1)/12)+1,'ZC Curve'!$B$8:$B$107,'ZC Curve'!U$8:U$107,,0))^(1/12)-1</f>
        <v>0</v>
      </c>
      <c r="C973" s="42" t="e">
        <f>(1+_xlfn.XLOOKUP(INT(($A973-1)/12)+1,'ZC Curve'!$B$8:$B$107,'ZC Curve'!V$8:V$107,,0))^(1/12)-1</f>
        <v>#DIV/0!</v>
      </c>
      <c r="D973" s="42" t="e">
        <f>(1+_xlfn.XLOOKUP(INT(($A973-1)/12)+1,'ZC Curve'!$B$8:$B$107,'ZC Curve'!W$8:W$107,,0))^(1/12)-1</f>
        <v>#DIV/0!</v>
      </c>
      <c r="E973" s="43">
        <f t="shared" si="36"/>
        <v>1</v>
      </c>
      <c r="F973" s="43" t="e">
        <f t="shared" si="37"/>
        <v>#DIV/0!</v>
      </c>
      <c r="G973" s="43" t="e">
        <f t="shared" si="38"/>
        <v>#DIV/0!</v>
      </c>
      <c r="H973" s="47">
        <f>('Table 4 Asset Cashflows'!D453+'Table 4 Asset Cashflows'!E453)</f>
        <v>0</v>
      </c>
      <c r="I973" s="47">
        <f>('Table 4 Asset Cashflows'!H453+'Table 4 Asset Cashflows'!I453)</f>
        <v>0</v>
      </c>
      <c r="J973" s="47">
        <f>('Table 4 Asset Cashflows'!L453+'Table 4 Asset Cashflows'!M453)</f>
        <v>0</v>
      </c>
      <c r="K973" s="47">
        <f>('Table 4 Asset Cashflows'!P453+'Table 4 Asset Cashflows'!Q453)</f>
        <v>0</v>
      </c>
      <c r="L973" s="47">
        <f>('Table 4 Asset Cashflows'!T453+'Table 4 Asset Cashflows'!U453)</f>
        <v>0</v>
      </c>
      <c r="M973" s="47">
        <f>('Table 4 Asset Cashflows'!X453+'Table 4 Asset Cashflows'!Y453)</f>
        <v>0</v>
      </c>
      <c r="N973" s="47">
        <f>('Table 4 Asset Cashflows'!AB453+'Table 4 Asset Cashflows'!AC453)</f>
        <v>0</v>
      </c>
    </row>
    <row r="974" spans="1:14" x14ac:dyDescent="0.25">
      <c r="A974" s="39">
        <v>436</v>
      </c>
      <c r="B974" s="42">
        <f>(1+_xlfn.XLOOKUP(INT(($A974-1)/12)+1,'ZC Curve'!$B$8:$B$107,'ZC Curve'!U$8:U$107,,0))^(1/12)-1</f>
        <v>0</v>
      </c>
      <c r="C974" s="42" t="e">
        <f>(1+_xlfn.XLOOKUP(INT(($A974-1)/12)+1,'ZC Curve'!$B$8:$B$107,'ZC Curve'!V$8:V$107,,0))^(1/12)-1</f>
        <v>#DIV/0!</v>
      </c>
      <c r="D974" s="42" t="e">
        <f>(1+_xlfn.XLOOKUP(INT(($A974-1)/12)+1,'ZC Curve'!$B$8:$B$107,'ZC Curve'!W$8:W$107,,0))^(1/12)-1</f>
        <v>#DIV/0!</v>
      </c>
      <c r="E974" s="43">
        <f t="shared" si="36"/>
        <v>1</v>
      </c>
      <c r="F974" s="43" t="e">
        <f t="shared" si="37"/>
        <v>#DIV/0!</v>
      </c>
      <c r="G974" s="43" t="e">
        <f t="shared" si="38"/>
        <v>#DIV/0!</v>
      </c>
      <c r="H974" s="47">
        <f>('Table 4 Asset Cashflows'!D454+'Table 4 Asset Cashflows'!E454)</f>
        <v>0</v>
      </c>
      <c r="I974" s="47">
        <f>('Table 4 Asset Cashflows'!H454+'Table 4 Asset Cashflows'!I454)</f>
        <v>0</v>
      </c>
      <c r="J974" s="47">
        <f>('Table 4 Asset Cashflows'!L454+'Table 4 Asset Cashflows'!M454)</f>
        <v>0</v>
      </c>
      <c r="K974" s="47">
        <f>('Table 4 Asset Cashflows'!P454+'Table 4 Asset Cashflows'!Q454)</f>
        <v>0</v>
      </c>
      <c r="L974" s="47">
        <f>('Table 4 Asset Cashflows'!T454+'Table 4 Asset Cashflows'!U454)</f>
        <v>0</v>
      </c>
      <c r="M974" s="47">
        <f>('Table 4 Asset Cashflows'!X454+'Table 4 Asset Cashflows'!Y454)</f>
        <v>0</v>
      </c>
      <c r="N974" s="47">
        <f>('Table 4 Asset Cashflows'!AB454+'Table 4 Asset Cashflows'!AC454)</f>
        <v>0</v>
      </c>
    </row>
    <row r="975" spans="1:14" x14ac:dyDescent="0.25">
      <c r="A975" s="39">
        <v>437</v>
      </c>
      <c r="B975" s="42">
        <f>(1+_xlfn.XLOOKUP(INT(($A975-1)/12)+1,'ZC Curve'!$B$8:$B$107,'ZC Curve'!U$8:U$107,,0))^(1/12)-1</f>
        <v>0</v>
      </c>
      <c r="C975" s="42" t="e">
        <f>(1+_xlfn.XLOOKUP(INT(($A975-1)/12)+1,'ZC Curve'!$B$8:$B$107,'ZC Curve'!V$8:V$107,,0))^(1/12)-1</f>
        <v>#DIV/0!</v>
      </c>
      <c r="D975" s="42" t="e">
        <f>(1+_xlfn.XLOOKUP(INT(($A975-1)/12)+1,'ZC Curve'!$B$8:$B$107,'ZC Curve'!W$8:W$107,,0))^(1/12)-1</f>
        <v>#DIV/0!</v>
      </c>
      <c r="E975" s="43">
        <f t="shared" si="36"/>
        <v>1</v>
      </c>
      <c r="F975" s="43" t="e">
        <f t="shared" si="37"/>
        <v>#DIV/0!</v>
      </c>
      <c r="G975" s="43" t="e">
        <f t="shared" si="38"/>
        <v>#DIV/0!</v>
      </c>
      <c r="H975" s="47">
        <f>('Table 4 Asset Cashflows'!D455+'Table 4 Asset Cashflows'!E455)</f>
        <v>0</v>
      </c>
      <c r="I975" s="47">
        <f>('Table 4 Asset Cashflows'!H455+'Table 4 Asset Cashflows'!I455)</f>
        <v>0</v>
      </c>
      <c r="J975" s="47">
        <f>('Table 4 Asset Cashflows'!L455+'Table 4 Asset Cashflows'!M455)</f>
        <v>0</v>
      </c>
      <c r="K975" s="47">
        <f>('Table 4 Asset Cashflows'!P455+'Table 4 Asset Cashflows'!Q455)</f>
        <v>0</v>
      </c>
      <c r="L975" s="47">
        <f>('Table 4 Asset Cashflows'!T455+'Table 4 Asset Cashflows'!U455)</f>
        <v>0</v>
      </c>
      <c r="M975" s="47">
        <f>('Table 4 Asset Cashflows'!X455+'Table 4 Asset Cashflows'!Y455)</f>
        <v>0</v>
      </c>
      <c r="N975" s="47">
        <f>('Table 4 Asset Cashflows'!AB455+'Table 4 Asset Cashflows'!AC455)</f>
        <v>0</v>
      </c>
    </row>
    <row r="976" spans="1:14" x14ac:dyDescent="0.25">
      <c r="A976" s="39">
        <v>438</v>
      </c>
      <c r="B976" s="42">
        <f>(1+_xlfn.XLOOKUP(INT(($A976-1)/12)+1,'ZC Curve'!$B$8:$B$107,'ZC Curve'!U$8:U$107,,0))^(1/12)-1</f>
        <v>0</v>
      </c>
      <c r="C976" s="42" t="e">
        <f>(1+_xlfn.XLOOKUP(INT(($A976-1)/12)+1,'ZC Curve'!$B$8:$B$107,'ZC Curve'!V$8:V$107,,0))^(1/12)-1</f>
        <v>#DIV/0!</v>
      </c>
      <c r="D976" s="42" t="e">
        <f>(1+_xlfn.XLOOKUP(INT(($A976-1)/12)+1,'ZC Curve'!$B$8:$B$107,'ZC Curve'!W$8:W$107,,0))^(1/12)-1</f>
        <v>#DIV/0!</v>
      </c>
      <c r="E976" s="43">
        <f t="shared" si="36"/>
        <v>1</v>
      </c>
      <c r="F976" s="43" t="e">
        <f t="shared" si="37"/>
        <v>#DIV/0!</v>
      </c>
      <c r="G976" s="43" t="e">
        <f t="shared" si="38"/>
        <v>#DIV/0!</v>
      </c>
      <c r="H976" s="47">
        <f>('Table 4 Asset Cashflows'!D456+'Table 4 Asset Cashflows'!E456)</f>
        <v>0</v>
      </c>
      <c r="I976" s="47">
        <f>('Table 4 Asset Cashflows'!H456+'Table 4 Asset Cashflows'!I456)</f>
        <v>0</v>
      </c>
      <c r="J976" s="47">
        <f>('Table 4 Asset Cashflows'!L456+'Table 4 Asset Cashflows'!M456)</f>
        <v>0</v>
      </c>
      <c r="K976" s="47">
        <f>('Table 4 Asset Cashflows'!P456+'Table 4 Asset Cashflows'!Q456)</f>
        <v>0</v>
      </c>
      <c r="L976" s="47">
        <f>('Table 4 Asset Cashflows'!T456+'Table 4 Asset Cashflows'!U456)</f>
        <v>0</v>
      </c>
      <c r="M976" s="47">
        <f>('Table 4 Asset Cashflows'!X456+'Table 4 Asset Cashflows'!Y456)</f>
        <v>0</v>
      </c>
      <c r="N976" s="47">
        <f>('Table 4 Asset Cashflows'!AB456+'Table 4 Asset Cashflows'!AC456)</f>
        <v>0</v>
      </c>
    </row>
    <row r="977" spans="1:14" x14ac:dyDescent="0.25">
      <c r="A977" s="39">
        <v>439</v>
      </c>
      <c r="B977" s="42">
        <f>(1+_xlfn.XLOOKUP(INT(($A977-1)/12)+1,'ZC Curve'!$B$8:$B$107,'ZC Curve'!U$8:U$107,,0))^(1/12)-1</f>
        <v>0</v>
      </c>
      <c r="C977" s="42" t="e">
        <f>(1+_xlfn.XLOOKUP(INT(($A977-1)/12)+1,'ZC Curve'!$B$8:$B$107,'ZC Curve'!V$8:V$107,,0))^(1/12)-1</f>
        <v>#DIV/0!</v>
      </c>
      <c r="D977" s="42" t="e">
        <f>(1+_xlfn.XLOOKUP(INT(($A977-1)/12)+1,'ZC Curve'!$B$8:$B$107,'ZC Curve'!W$8:W$107,,0))^(1/12)-1</f>
        <v>#DIV/0!</v>
      </c>
      <c r="E977" s="43">
        <f t="shared" si="36"/>
        <v>1</v>
      </c>
      <c r="F977" s="43" t="e">
        <f t="shared" si="37"/>
        <v>#DIV/0!</v>
      </c>
      <c r="G977" s="43" t="e">
        <f t="shared" si="38"/>
        <v>#DIV/0!</v>
      </c>
      <c r="H977" s="47">
        <f>('Table 4 Asset Cashflows'!D457+'Table 4 Asset Cashflows'!E457)</f>
        <v>0</v>
      </c>
      <c r="I977" s="47">
        <f>('Table 4 Asset Cashflows'!H457+'Table 4 Asset Cashflows'!I457)</f>
        <v>0</v>
      </c>
      <c r="J977" s="47">
        <f>('Table 4 Asset Cashflows'!L457+'Table 4 Asset Cashflows'!M457)</f>
        <v>0</v>
      </c>
      <c r="K977" s="47">
        <f>('Table 4 Asset Cashflows'!P457+'Table 4 Asset Cashflows'!Q457)</f>
        <v>0</v>
      </c>
      <c r="L977" s="47">
        <f>('Table 4 Asset Cashflows'!T457+'Table 4 Asset Cashflows'!U457)</f>
        <v>0</v>
      </c>
      <c r="M977" s="47">
        <f>('Table 4 Asset Cashflows'!X457+'Table 4 Asset Cashflows'!Y457)</f>
        <v>0</v>
      </c>
      <c r="N977" s="47">
        <f>('Table 4 Asset Cashflows'!AB457+'Table 4 Asset Cashflows'!AC457)</f>
        <v>0</v>
      </c>
    </row>
    <row r="978" spans="1:14" x14ac:dyDescent="0.25">
      <c r="A978" s="39">
        <v>440</v>
      </c>
      <c r="B978" s="42">
        <f>(1+_xlfn.XLOOKUP(INT(($A978-1)/12)+1,'ZC Curve'!$B$8:$B$107,'ZC Curve'!U$8:U$107,,0))^(1/12)-1</f>
        <v>0</v>
      </c>
      <c r="C978" s="42" t="e">
        <f>(1+_xlfn.XLOOKUP(INT(($A978-1)/12)+1,'ZC Curve'!$B$8:$B$107,'ZC Curve'!V$8:V$107,,0))^(1/12)-1</f>
        <v>#DIV/0!</v>
      </c>
      <c r="D978" s="42" t="e">
        <f>(1+_xlfn.XLOOKUP(INT(($A978-1)/12)+1,'ZC Curve'!$B$8:$B$107,'ZC Curve'!W$8:W$107,,0))^(1/12)-1</f>
        <v>#DIV/0!</v>
      </c>
      <c r="E978" s="43">
        <f t="shared" si="36"/>
        <v>1</v>
      </c>
      <c r="F978" s="43" t="e">
        <f t="shared" si="37"/>
        <v>#DIV/0!</v>
      </c>
      <c r="G978" s="43" t="e">
        <f t="shared" si="38"/>
        <v>#DIV/0!</v>
      </c>
      <c r="H978" s="47">
        <f>('Table 4 Asset Cashflows'!D458+'Table 4 Asset Cashflows'!E458)</f>
        <v>0</v>
      </c>
      <c r="I978" s="47">
        <f>('Table 4 Asset Cashflows'!H458+'Table 4 Asset Cashflows'!I458)</f>
        <v>0</v>
      </c>
      <c r="J978" s="47">
        <f>('Table 4 Asset Cashflows'!L458+'Table 4 Asset Cashflows'!M458)</f>
        <v>0</v>
      </c>
      <c r="K978" s="47">
        <f>('Table 4 Asset Cashflows'!P458+'Table 4 Asset Cashflows'!Q458)</f>
        <v>0</v>
      </c>
      <c r="L978" s="47">
        <f>('Table 4 Asset Cashflows'!T458+'Table 4 Asset Cashflows'!U458)</f>
        <v>0</v>
      </c>
      <c r="M978" s="47">
        <f>('Table 4 Asset Cashflows'!X458+'Table 4 Asset Cashflows'!Y458)</f>
        <v>0</v>
      </c>
      <c r="N978" s="47">
        <f>('Table 4 Asset Cashflows'!AB458+'Table 4 Asset Cashflows'!AC458)</f>
        <v>0</v>
      </c>
    </row>
    <row r="979" spans="1:14" x14ac:dyDescent="0.25">
      <c r="A979" s="39">
        <v>441</v>
      </c>
      <c r="B979" s="42">
        <f>(1+_xlfn.XLOOKUP(INT(($A979-1)/12)+1,'ZC Curve'!$B$8:$B$107,'ZC Curve'!U$8:U$107,,0))^(1/12)-1</f>
        <v>0</v>
      </c>
      <c r="C979" s="42" t="e">
        <f>(1+_xlfn.XLOOKUP(INT(($A979-1)/12)+1,'ZC Curve'!$B$8:$B$107,'ZC Curve'!V$8:V$107,,0))^(1/12)-1</f>
        <v>#DIV/0!</v>
      </c>
      <c r="D979" s="42" t="e">
        <f>(1+_xlfn.XLOOKUP(INT(($A979-1)/12)+1,'ZC Curve'!$B$8:$B$107,'ZC Curve'!W$8:W$107,,0))^(1/12)-1</f>
        <v>#DIV/0!</v>
      </c>
      <c r="E979" s="43">
        <f t="shared" si="36"/>
        <v>1</v>
      </c>
      <c r="F979" s="43" t="e">
        <f t="shared" si="37"/>
        <v>#DIV/0!</v>
      </c>
      <c r="G979" s="43" t="e">
        <f t="shared" si="38"/>
        <v>#DIV/0!</v>
      </c>
      <c r="H979" s="47">
        <f>('Table 4 Asset Cashflows'!D459+'Table 4 Asset Cashflows'!E459)</f>
        <v>0</v>
      </c>
      <c r="I979" s="47">
        <f>('Table 4 Asset Cashflows'!H459+'Table 4 Asset Cashflows'!I459)</f>
        <v>0</v>
      </c>
      <c r="J979" s="47">
        <f>('Table 4 Asset Cashflows'!L459+'Table 4 Asset Cashflows'!M459)</f>
        <v>0</v>
      </c>
      <c r="K979" s="47">
        <f>('Table 4 Asset Cashflows'!P459+'Table 4 Asset Cashflows'!Q459)</f>
        <v>0</v>
      </c>
      <c r="L979" s="47">
        <f>('Table 4 Asset Cashflows'!T459+'Table 4 Asset Cashflows'!U459)</f>
        <v>0</v>
      </c>
      <c r="M979" s="47">
        <f>('Table 4 Asset Cashflows'!X459+'Table 4 Asset Cashflows'!Y459)</f>
        <v>0</v>
      </c>
      <c r="N979" s="47">
        <f>('Table 4 Asset Cashflows'!AB459+'Table 4 Asset Cashflows'!AC459)</f>
        <v>0</v>
      </c>
    </row>
    <row r="980" spans="1:14" x14ac:dyDescent="0.25">
      <c r="A980" s="39">
        <v>442</v>
      </c>
      <c r="B980" s="42">
        <f>(1+_xlfn.XLOOKUP(INT(($A980-1)/12)+1,'ZC Curve'!$B$8:$B$107,'ZC Curve'!U$8:U$107,,0))^(1/12)-1</f>
        <v>0</v>
      </c>
      <c r="C980" s="42" t="e">
        <f>(1+_xlfn.XLOOKUP(INT(($A980-1)/12)+1,'ZC Curve'!$B$8:$B$107,'ZC Curve'!V$8:V$107,,0))^(1/12)-1</f>
        <v>#DIV/0!</v>
      </c>
      <c r="D980" s="42" t="e">
        <f>(1+_xlfn.XLOOKUP(INT(($A980-1)/12)+1,'ZC Curve'!$B$8:$B$107,'ZC Curve'!W$8:W$107,,0))^(1/12)-1</f>
        <v>#DIV/0!</v>
      </c>
      <c r="E980" s="43">
        <f t="shared" si="36"/>
        <v>1</v>
      </c>
      <c r="F980" s="43" t="e">
        <f t="shared" si="37"/>
        <v>#DIV/0!</v>
      </c>
      <c r="G980" s="43" t="e">
        <f t="shared" si="38"/>
        <v>#DIV/0!</v>
      </c>
      <c r="H980" s="47">
        <f>('Table 4 Asset Cashflows'!D460+'Table 4 Asset Cashflows'!E460)</f>
        <v>0</v>
      </c>
      <c r="I980" s="47">
        <f>('Table 4 Asset Cashflows'!H460+'Table 4 Asset Cashflows'!I460)</f>
        <v>0</v>
      </c>
      <c r="J980" s="47">
        <f>('Table 4 Asset Cashflows'!L460+'Table 4 Asset Cashflows'!M460)</f>
        <v>0</v>
      </c>
      <c r="K980" s="47">
        <f>('Table 4 Asset Cashflows'!P460+'Table 4 Asset Cashflows'!Q460)</f>
        <v>0</v>
      </c>
      <c r="L980" s="47">
        <f>('Table 4 Asset Cashflows'!T460+'Table 4 Asset Cashflows'!U460)</f>
        <v>0</v>
      </c>
      <c r="M980" s="47">
        <f>('Table 4 Asset Cashflows'!X460+'Table 4 Asset Cashflows'!Y460)</f>
        <v>0</v>
      </c>
      <c r="N980" s="47">
        <f>('Table 4 Asset Cashflows'!AB460+'Table 4 Asset Cashflows'!AC460)</f>
        <v>0</v>
      </c>
    </row>
    <row r="981" spans="1:14" x14ac:dyDescent="0.25">
      <c r="A981" s="39">
        <v>443</v>
      </c>
      <c r="B981" s="42">
        <f>(1+_xlfn.XLOOKUP(INT(($A981-1)/12)+1,'ZC Curve'!$B$8:$B$107,'ZC Curve'!U$8:U$107,,0))^(1/12)-1</f>
        <v>0</v>
      </c>
      <c r="C981" s="42" t="e">
        <f>(1+_xlfn.XLOOKUP(INT(($A981-1)/12)+1,'ZC Curve'!$B$8:$B$107,'ZC Curve'!V$8:V$107,,0))^(1/12)-1</f>
        <v>#DIV/0!</v>
      </c>
      <c r="D981" s="42" t="e">
        <f>(1+_xlfn.XLOOKUP(INT(($A981-1)/12)+1,'ZC Curve'!$B$8:$B$107,'ZC Curve'!W$8:W$107,,0))^(1/12)-1</f>
        <v>#DIV/0!</v>
      </c>
      <c r="E981" s="43">
        <f t="shared" si="36"/>
        <v>1</v>
      </c>
      <c r="F981" s="43" t="e">
        <f t="shared" si="37"/>
        <v>#DIV/0!</v>
      </c>
      <c r="G981" s="43" t="e">
        <f t="shared" si="38"/>
        <v>#DIV/0!</v>
      </c>
      <c r="H981" s="47">
        <f>('Table 4 Asset Cashflows'!D461+'Table 4 Asset Cashflows'!E461)</f>
        <v>0</v>
      </c>
      <c r="I981" s="47">
        <f>('Table 4 Asset Cashflows'!H461+'Table 4 Asset Cashflows'!I461)</f>
        <v>0</v>
      </c>
      <c r="J981" s="47">
        <f>('Table 4 Asset Cashflows'!L461+'Table 4 Asset Cashflows'!M461)</f>
        <v>0</v>
      </c>
      <c r="K981" s="47">
        <f>('Table 4 Asset Cashflows'!P461+'Table 4 Asset Cashflows'!Q461)</f>
        <v>0</v>
      </c>
      <c r="L981" s="47">
        <f>('Table 4 Asset Cashflows'!T461+'Table 4 Asset Cashflows'!U461)</f>
        <v>0</v>
      </c>
      <c r="M981" s="47">
        <f>('Table 4 Asset Cashflows'!X461+'Table 4 Asset Cashflows'!Y461)</f>
        <v>0</v>
      </c>
      <c r="N981" s="47">
        <f>('Table 4 Asset Cashflows'!AB461+'Table 4 Asset Cashflows'!AC461)</f>
        <v>0</v>
      </c>
    </row>
    <row r="982" spans="1:14" x14ac:dyDescent="0.25">
      <c r="A982" s="39">
        <v>444</v>
      </c>
      <c r="B982" s="42">
        <f>(1+_xlfn.XLOOKUP(INT(($A982-1)/12)+1,'ZC Curve'!$B$8:$B$107,'ZC Curve'!U$8:U$107,,0))^(1/12)-1</f>
        <v>0</v>
      </c>
      <c r="C982" s="42" t="e">
        <f>(1+_xlfn.XLOOKUP(INT(($A982-1)/12)+1,'ZC Curve'!$B$8:$B$107,'ZC Curve'!V$8:V$107,,0))^(1/12)-1</f>
        <v>#DIV/0!</v>
      </c>
      <c r="D982" s="42" t="e">
        <f>(1+_xlfn.XLOOKUP(INT(($A982-1)/12)+1,'ZC Curve'!$B$8:$B$107,'ZC Curve'!W$8:W$107,,0))^(1/12)-1</f>
        <v>#DIV/0!</v>
      </c>
      <c r="E982" s="43">
        <f t="shared" si="36"/>
        <v>1</v>
      </c>
      <c r="F982" s="43" t="e">
        <f t="shared" si="37"/>
        <v>#DIV/0!</v>
      </c>
      <c r="G982" s="43" t="e">
        <f t="shared" si="38"/>
        <v>#DIV/0!</v>
      </c>
      <c r="H982" s="47">
        <f>('Table 4 Asset Cashflows'!D462+'Table 4 Asset Cashflows'!E462)</f>
        <v>0</v>
      </c>
      <c r="I982" s="47">
        <f>('Table 4 Asset Cashflows'!H462+'Table 4 Asset Cashflows'!I462)</f>
        <v>0</v>
      </c>
      <c r="J982" s="47">
        <f>('Table 4 Asset Cashflows'!L462+'Table 4 Asset Cashflows'!M462)</f>
        <v>0</v>
      </c>
      <c r="K982" s="47">
        <f>('Table 4 Asset Cashflows'!P462+'Table 4 Asset Cashflows'!Q462)</f>
        <v>0</v>
      </c>
      <c r="L982" s="47">
        <f>('Table 4 Asset Cashflows'!T462+'Table 4 Asset Cashflows'!U462)</f>
        <v>0</v>
      </c>
      <c r="M982" s="47">
        <f>('Table 4 Asset Cashflows'!X462+'Table 4 Asset Cashflows'!Y462)</f>
        <v>0</v>
      </c>
      <c r="N982" s="47">
        <f>('Table 4 Asset Cashflows'!AB462+'Table 4 Asset Cashflows'!AC462)</f>
        <v>0</v>
      </c>
    </row>
    <row r="983" spans="1:14" x14ac:dyDescent="0.25">
      <c r="A983" s="39">
        <v>445</v>
      </c>
      <c r="B983" s="42">
        <f>(1+_xlfn.XLOOKUP(INT(($A983-1)/12)+1,'ZC Curve'!$B$8:$B$107,'ZC Curve'!U$8:U$107,,0))^(1/12)-1</f>
        <v>0</v>
      </c>
      <c r="C983" s="42" t="e">
        <f>(1+_xlfn.XLOOKUP(INT(($A983-1)/12)+1,'ZC Curve'!$B$8:$B$107,'ZC Curve'!V$8:V$107,,0))^(1/12)-1</f>
        <v>#DIV/0!</v>
      </c>
      <c r="D983" s="42" t="e">
        <f>(1+_xlfn.XLOOKUP(INT(($A983-1)/12)+1,'ZC Curve'!$B$8:$B$107,'ZC Curve'!W$8:W$107,,0))^(1/12)-1</f>
        <v>#DIV/0!</v>
      </c>
      <c r="E983" s="43">
        <f t="shared" si="36"/>
        <v>1</v>
      </c>
      <c r="F983" s="43" t="e">
        <f t="shared" si="37"/>
        <v>#DIV/0!</v>
      </c>
      <c r="G983" s="43" t="e">
        <f t="shared" si="38"/>
        <v>#DIV/0!</v>
      </c>
      <c r="H983" s="47">
        <f>('Table 4 Asset Cashflows'!D463+'Table 4 Asset Cashflows'!E463)</f>
        <v>0</v>
      </c>
      <c r="I983" s="47">
        <f>('Table 4 Asset Cashflows'!H463+'Table 4 Asset Cashflows'!I463)</f>
        <v>0</v>
      </c>
      <c r="J983" s="47">
        <f>('Table 4 Asset Cashflows'!L463+'Table 4 Asset Cashflows'!M463)</f>
        <v>0</v>
      </c>
      <c r="K983" s="47">
        <f>('Table 4 Asset Cashflows'!P463+'Table 4 Asset Cashflows'!Q463)</f>
        <v>0</v>
      </c>
      <c r="L983" s="47">
        <f>('Table 4 Asset Cashflows'!T463+'Table 4 Asset Cashflows'!U463)</f>
        <v>0</v>
      </c>
      <c r="M983" s="47">
        <f>('Table 4 Asset Cashflows'!X463+'Table 4 Asset Cashflows'!Y463)</f>
        <v>0</v>
      </c>
      <c r="N983" s="47">
        <f>('Table 4 Asset Cashflows'!AB463+'Table 4 Asset Cashflows'!AC463)</f>
        <v>0</v>
      </c>
    </row>
    <row r="984" spans="1:14" x14ac:dyDescent="0.25">
      <c r="A984" s="39">
        <v>446</v>
      </c>
      <c r="B984" s="42">
        <f>(1+_xlfn.XLOOKUP(INT(($A984-1)/12)+1,'ZC Curve'!$B$8:$B$107,'ZC Curve'!U$8:U$107,,0))^(1/12)-1</f>
        <v>0</v>
      </c>
      <c r="C984" s="42" t="e">
        <f>(1+_xlfn.XLOOKUP(INT(($A984-1)/12)+1,'ZC Curve'!$B$8:$B$107,'ZC Curve'!V$8:V$107,,0))^(1/12)-1</f>
        <v>#DIV/0!</v>
      </c>
      <c r="D984" s="42" t="e">
        <f>(1+_xlfn.XLOOKUP(INT(($A984-1)/12)+1,'ZC Curve'!$B$8:$B$107,'ZC Curve'!W$8:W$107,,0))^(1/12)-1</f>
        <v>#DIV/0!</v>
      </c>
      <c r="E984" s="43">
        <f t="shared" si="36"/>
        <v>1</v>
      </c>
      <c r="F984" s="43" t="e">
        <f t="shared" si="37"/>
        <v>#DIV/0!</v>
      </c>
      <c r="G984" s="43" t="e">
        <f t="shared" si="38"/>
        <v>#DIV/0!</v>
      </c>
      <c r="H984" s="47">
        <f>('Table 4 Asset Cashflows'!D464+'Table 4 Asset Cashflows'!E464)</f>
        <v>0</v>
      </c>
      <c r="I984" s="47">
        <f>('Table 4 Asset Cashflows'!H464+'Table 4 Asset Cashflows'!I464)</f>
        <v>0</v>
      </c>
      <c r="J984" s="47">
        <f>('Table 4 Asset Cashflows'!L464+'Table 4 Asset Cashflows'!M464)</f>
        <v>0</v>
      </c>
      <c r="K984" s="47">
        <f>('Table 4 Asset Cashflows'!P464+'Table 4 Asset Cashflows'!Q464)</f>
        <v>0</v>
      </c>
      <c r="L984" s="47">
        <f>('Table 4 Asset Cashflows'!T464+'Table 4 Asset Cashflows'!U464)</f>
        <v>0</v>
      </c>
      <c r="M984" s="47">
        <f>('Table 4 Asset Cashflows'!X464+'Table 4 Asset Cashflows'!Y464)</f>
        <v>0</v>
      </c>
      <c r="N984" s="47">
        <f>('Table 4 Asset Cashflows'!AB464+'Table 4 Asset Cashflows'!AC464)</f>
        <v>0</v>
      </c>
    </row>
    <row r="985" spans="1:14" x14ac:dyDescent="0.25">
      <c r="A985" s="39">
        <v>447</v>
      </c>
      <c r="B985" s="42">
        <f>(1+_xlfn.XLOOKUP(INT(($A985-1)/12)+1,'ZC Curve'!$B$8:$B$107,'ZC Curve'!U$8:U$107,,0))^(1/12)-1</f>
        <v>0</v>
      </c>
      <c r="C985" s="42" t="e">
        <f>(1+_xlfn.XLOOKUP(INT(($A985-1)/12)+1,'ZC Curve'!$B$8:$B$107,'ZC Curve'!V$8:V$107,,0))^(1/12)-1</f>
        <v>#DIV/0!</v>
      </c>
      <c r="D985" s="42" t="e">
        <f>(1+_xlfn.XLOOKUP(INT(($A985-1)/12)+1,'ZC Curve'!$B$8:$B$107,'ZC Curve'!W$8:W$107,,0))^(1/12)-1</f>
        <v>#DIV/0!</v>
      </c>
      <c r="E985" s="43">
        <f t="shared" si="36"/>
        <v>1</v>
      </c>
      <c r="F985" s="43" t="e">
        <f t="shared" si="37"/>
        <v>#DIV/0!</v>
      </c>
      <c r="G985" s="43" t="e">
        <f t="shared" si="38"/>
        <v>#DIV/0!</v>
      </c>
      <c r="H985" s="47">
        <f>('Table 4 Asset Cashflows'!D465+'Table 4 Asset Cashflows'!E465)</f>
        <v>0</v>
      </c>
      <c r="I985" s="47">
        <f>('Table 4 Asset Cashflows'!H465+'Table 4 Asset Cashflows'!I465)</f>
        <v>0</v>
      </c>
      <c r="J985" s="47">
        <f>('Table 4 Asset Cashflows'!L465+'Table 4 Asset Cashflows'!M465)</f>
        <v>0</v>
      </c>
      <c r="K985" s="47">
        <f>('Table 4 Asset Cashflows'!P465+'Table 4 Asset Cashflows'!Q465)</f>
        <v>0</v>
      </c>
      <c r="L985" s="47">
        <f>('Table 4 Asset Cashflows'!T465+'Table 4 Asset Cashflows'!U465)</f>
        <v>0</v>
      </c>
      <c r="M985" s="47">
        <f>('Table 4 Asset Cashflows'!X465+'Table 4 Asset Cashflows'!Y465)</f>
        <v>0</v>
      </c>
      <c r="N985" s="47">
        <f>('Table 4 Asset Cashflows'!AB465+'Table 4 Asset Cashflows'!AC465)</f>
        <v>0</v>
      </c>
    </row>
    <row r="986" spans="1:14" x14ac:dyDescent="0.25">
      <c r="A986" s="39">
        <v>448</v>
      </c>
      <c r="B986" s="42">
        <f>(1+_xlfn.XLOOKUP(INT(($A986-1)/12)+1,'ZC Curve'!$B$8:$B$107,'ZC Curve'!U$8:U$107,,0))^(1/12)-1</f>
        <v>0</v>
      </c>
      <c r="C986" s="42" t="e">
        <f>(1+_xlfn.XLOOKUP(INT(($A986-1)/12)+1,'ZC Curve'!$B$8:$B$107,'ZC Curve'!V$8:V$107,,0))^(1/12)-1</f>
        <v>#DIV/0!</v>
      </c>
      <c r="D986" s="42" t="e">
        <f>(1+_xlfn.XLOOKUP(INT(($A986-1)/12)+1,'ZC Curve'!$B$8:$B$107,'ZC Curve'!W$8:W$107,,0))^(1/12)-1</f>
        <v>#DIV/0!</v>
      </c>
      <c r="E986" s="43">
        <f t="shared" si="36"/>
        <v>1</v>
      </c>
      <c r="F986" s="43" t="e">
        <f t="shared" si="37"/>
        <v>#DIV/0!</v>
      </c>
      <c r="G986" s="43" t="e">
        <f t="shared" si="38"/>
        <v>#DIV/0!</v>
      </c>
      <c r="H986" s="47">
        <f>('Table 4 Asset Cashflows'!D466+'Table 4 Asset Cashflows'!E466)</f>
        <v>0</v>
      </c>
      <c r="I986" s="47">
        <f>('Table 4 Asset Cashflows'!H466+'Table 4 Asset Cashflows'!I466)</f>
        <v>0</v>
      </c>
      <c r="J986" s="47">
        <f>('Table 4 Asset Cashflows'!L466+'Table 4 Asset Cashflows'!M466)</f>
        <v>0</v>
      </c>
      <c r="K986" s="47">
        <f>('Table 4 Asset Cashflows'!P466+'Table 4 Asset Cashflows'!Q466)</f>
        <v>0</v>
      </c>
      <c r="L986" s="47">
        <f>('Table 4 Asset Cashflows'!T466+'Table 4 Asset Cashflows'!U466)</f>
        <v>0</v>
      </c>
      <c r="M986" s="47">
        <f>('Table 4 Asset Cashflows'!X466+'Table 4 Asset Cashflows'!Y466)</f>
        <v>0</v>
      </c>
      <c r="N986" s="47">
        <f>('Table 4 Asset Cashflows'!AB466+'Table 4 Asset Cashflows'!AC466)</f>
        <v>0</v>
      </c>
    </row>
    <row r="987" spans="1:14" x14ac:dyDescent="0.25">
      <c r="A987" s="39">
        <v>449</v>
      </c>
      <c r="B987" s="42">
        <f>(1+_xlfn.XLOOKUP(INT(($A987-1)/12)+1,'ZC Curve'!$B$8:$B$107,'ZC Curve'!U$8:U$107,,0))^(1/12)-1</f>
        <v>0</v>
      </c>
      <c r="C987" s="42" t="e">
        <f>(1+_xlfn.XLOOKUP(INT(($A987-1)/12)+1,'ZC Curve'!$B$8:$B$107,'ZC Curve'!V$8:V$107,,0))^(1/12)-1</f>
        <v>#DIV/0!</v>
      </c>
      <c r="D987" s="42" t="e">
        <f>(1+_xlfn.XLOOKUP(INT(($A987-1)/12)+1,'ZC Curve'!$B$8:$B$107,'ZC Curve'!W$8:W$107,,0))^(1/12)-1</f>
        <v>#DIV/0!</v>
      </c>
      <c r="E987" s="43">
        <f t="shared" si="36"/>
        <v>1</v>
      </c>
      <c r="F987" s="43" t="e">
        <f t="shared" si="37"/>
        <v>#DIV/0!</v>
      </c>
      <c r="G987" s="43" t="e">
        <f t="shared" si="38"/>
        <v>#DIV/0!</v>
      </c>
      <c r="H987" s="47">
        <f>('Table 4 Asset Cashflows'!D467+'Table 4 Asset Cashflows'!E467)</f>
        <v>0</v>
      </c>
      <c r="I987" s="47">
        <f>('Table 4 Asset Cashflows'!H467+'Table 4 Asset Cashflows'!I467)</f>
        <v>0</v>
      </c>
      <c r="J987" s="47">
        <f>('Table 4 Asset Cashflows'!L467+'Table 4 Asset Cashflows'!M467)</f>
        <v>0</v>
      </c>
      <c r="K987" s="47">
        <f>('Table 4 Asset Cashflows'!P467+'Table 4 Asset Cashflows'!Q467)</f>
        <v>0</v>
      </c>
      <c r="L987" s="47">
        <f>('Table 4 Asset Cashflows'!T467+'Table 4 Asset Cashflows'!U467)</f>
        <v>0</v>
      </c>
      <c r="M987" s="47">
        <f>('Table 4 Asset Cashflows'!X467+'Table 4 Asset Cashflows'!Y467)</f>
        <v>0</v>
      </c>
      <c r="N987" s="47">
        <f>('Table 4 Asset Cashflows'!AB467+'Table 4 Asset Cashflows'!AC467)</f>
        <v>0</v>
      </c>
    </row>
    <row r="988" spans="1:14" x14ac:dyDescent="0.25">
      <c r="A988" s="39">
        <v>450</v>
      </c>
      <c r="B988" s="42">
        <f>(1+_xlfn.XLOOKUP(INT(($A988-1)/12)+1,'ZC Curve'!$B$8:$B$107,'ZC Curve'!U$8:U$107,,0))^(1/12)-1</f>
        <v>0</v>
      </c>
      <c r="C988" s="42" t="e">
        <f>(1+_xlfn.XLOOKUP(INT(($A988-1)/12)+1,'ZC Curve'!$B$8:$B$107,'ZC Curve'!V$8:V$107,,0))^(1/12)-1</f>
        <v>#DIV/0!</v>
      </c>
      <c r="D988" s="42" t="e">
        <f>(1+_xlfn.XLOOKUP(INT(($A988-1)/12)+1,'ZC Curve'!$B$8:$B$107,'ZC Curve'!W$8:W$107,,0))^(1/12)-1</f>
        <v>#DIV/0!</v>
      </c>
      <c r="E988" s="43">
        <f t="shared" si="36"/>
        <v>1</v>
      </c>
      <c r="F988" s="43" t="e">
        <f t="shared" si="37"/>
        <v>#DIV/0!</v>
      </c>
      <c r="G988" s="43" t="e">
        <f t="shared" si="38"/>
        <v>#DIV/0!</v>
      </c>
      <c r="H988" s="47">
        <f>('Table 4 Asset Cashflows'!D468+'Table 4 Asset Cashflows'!E468)</f>
        <v>0</v>
      </c>
      <c r="I988" s="47">
        <f>('Table 4 Asset Cashflows'!H468+'Table 4 Asset Cashflows'!I468)</f>
        <v>0</v>
      </c>
      <c r="J988" s="47">
        <f>('Table 4 Asset Cashflows'!L468+'Table 4 Asset Cashflows'!M468)</f>
        <v>0</v>
      </c>
      <c r="K988" s="47">
        <f>('Table 4 Asset Cashflows'!P468+'Table 4 Asset Cashflows'!Q468)</f>
        <v>0</v>
      </c>
      <c r="L988" s="47">
        <f>('Table 4 Asset Cashflows'!T468+'Table 4 Asset Cashflows'!U468)</f>
        <v>0</v>
      </c>
      <c r="M988" s="47">
        <f>('Table 4 Asset Cashflows'!X468+'Table 4 Asset Cashflows'!Y468)</f>
        <v>0</v>
      </c>
      <c r="N988" s="47">
        <f>('Table 4 Asset Cashflows'!AB468+'Table 4 Asset Cashflows'!AC468)</f>
        <v>0</v>
      </c>
    </row>
    <row r="989" spans="1:14" x14ac:dyDescent="0.25">
      <c r="A989" s="39">
        <v>451</v>
      </c>
      <c r="B989" s="42">
        <f>(1+_xlfn.XLOOKUP(INT(($A989-1)/12)+1,'ZC Curve'!$B$8:$B$107,'ZC Curve'!U$8:U$107,,0))^(1/12)-1</f>
        <v>0</v>
      </c>
      <c r="C989" s="42" t="e">
        <f>(1+_xlfn.XLOOKUP(INT(($A989-1)/12)+1,'ZC Curve'!$B$8:$B$107,'ZC Curve'!V$8:V$107,,0))^(1/12)-1</f>
        <v>#DIV/0!</v>
      </c>
      <c r="D989" s="42" t="e">
        <f>(1+_xlfn.XLOOKUP(INT(($A989-1)/12)+1,'ZC Curve'!$B$8:$B$107,'ZC Curve'!W$8:W$107,,0))^(1/12)-1</f>
        <v>#DIV/0!</v>
      </c>
      <c r="E989" s="43">
        <f t="shared" si="36"/>
        <v>1</v>
      </c>
      <c r="F989" s="43" t="e">
        <f t="shared" si="37"/>
        <v>#DIV/0!</v>
      </c>
      <c r="G989" s="43" t="e">
        <f t="shared" si="38"/>
        <v>#DIV/0!</v>
      </c>
      <c r="H989" s="47">
        <f>('Table 4 Asset Cashflows'!D469+'Table 4 Asset Cashflows'!E469)</f>
        <v>0</v>
      </c>
      <c r="I989" s="47">
        <f>('Table 4 Asset Cashflows'!H469+'Table 4 Asset Cashflows'!I469)</f>
        <v>0</v>
      </c>
      <c r="J989" s="47">
        <f>('Table 4 Asset Cashflows'!L469+'Table 4 Asset Cashflows'!M469)</f>
        <v>0</v>
      </c>
      <c r="K989" s="47">
        <f>('Table 4 Asset Cashflows'!P469+'Table 4 Asset Cashflows'!Q469)</f>
        <v>0</v>
      </c>
      <c r="L989" s="47">
        <f>('Table 4 Asset Cashflows'!T469+'Table 4 Asset Cashflows'!U469)</f>
        <v>0</v>
      </c>
      <c r="M989" s="47">
        <f>('Table 4 Asset Cashflows'!X469+'Table 4 Asset Cashflows'!Y469)</f>
        <v>0</v>
      </c>
      <c r="N989" s="47">
        <f>('Table 4 Asset Cashflows'!AB469+'Table 4 Asset Cashflows'!AC469)</f>
        <v>0</v>
      </c>
    </row>
    <row r="990" spans="1:14" x14ac:dyDescent="0.25">
      <c r="A990" s="39">
        <v>452</v>
      </c>
      <c r="B990" s="42">
        <f>(1+_xlfn.XLOOKUP(INT(($A990-1)/12)+1,'ZC Curve'!$B$8:$B$107,'ZC Curve'!U$8:U$107,,0))^(1/12)-1</f>
        <v>0</v>
      </c>
      <c r="C990" s="42" t="e">
        <f>(1+_xlfn.XLOOKUP(INT(($A990-1)/12)+1,'ZC Curve'!$B$8:$B$107,'ZC Curve'!V$8:V$107,,0))^(1/12)-1</f>
        <v>#DIV/0!</v>
      </c>
      <c r="D990" s="42" t="e">
        <f>(1+_xlfn.XLOOKUP(INT(($A990-1)/12)+1,'ZC Curve'!$B$8:$B$107,'ZC Curve'!W$8:W$107,,0))^(1/12)-1</f>
        <v>#DIV/0!</v>
      </c>
      <c r="E990" s="43">
        <f t="shared" ref="E990:E1018" si="39">E989/(1+B990)</f>
        <v>1</v>
      </c>
      <c r="F990" s="43" t="e">
        <f t="shared" ref="F990:F1018" si="40">F989/(1+C990)</f>
        <v>#DIV/0!</v>
      </c>
      <c r="G990" s="43" t="e">
        <f t="shared" ref="G990:G1018" si="41">G989/(1+D990)</f>
        <v>#DIV/0!</v>
      </c>
      <c r="H990" s="47">
        <f>('Table 4 Asset Cashflows'!D470+'Table 4 Asset Cashflows'!E470)</f>
        <v>0</v>
      </c>
      <c r="I990" s="47">
        <f>('Table 4 Asset Cashflows'!H470+'Table 4 Asset Cashflows'!I470)</f>
        <v>0</v>
      </c>
      <c r="J990" s="47">
        <f>('Table 4 Asset Cashflows'!L470+'Table 4 Asset Cashflows'!M470)</f>
        <v>0</v>
      </c>
      <c r="K990" s="47">
        <f>('Table 4 Asset Cashflows'!P470+'Table 4 Asset Cashflows'!Q470)</f>
        <v>0</v>
      </c>
      <c r="L990" s="47">
        <f>('Table 4 Asset Cashflows'!T470+'Table 4 Asset Cashflows'!U470)</f>
        <v>0</v>
      </c>
      <c r="M990" s="47">
        <f>('Table 4 Asset Cashflows'!X470+'Table 4 Asset Cashflows'!Y470)</f>
        <v>0</v>
      </c>
      <c r="N990" s="47">
        <f>('Table 4 Asset Cashflows'!AB470+'Table 4 Asset Cashflows'!AC470)</f>
        <v>0</v>
      </c>
    </row>
    <row r="991" spans="1:14" x14ac:dyDescent="0.25">
      <c r="A991" s="39">
        <v>453</v>
      </c>
      <c r="B991" s="42">
        <f>(1+_xlfn.XLOOKUP(INT(($A991-1)/12)+1,'ZC Curve'!$B$8:$B$107,'ZC Curve'!U$8:U$107,,0))^(1/12)-1</f>
        <v>0</v>
      </c>
      <c r="C991" s="42" t="e">
        <f>(1+_xlfn.XLOOKUP(INT(($A991-1)/12)+1,'ZC Curve'!$B$8:$B$107,'ZC Curve'!V$8:V$107,,0))^(1/12)-1</f>
        <v>#DIV/0!</v>
      </c>
      <c r="D991" s="42" t="e">
        <f>(1+_xlfn.XLOOKUP(INT(($A991-1)/12)+1,'ZC Curve'!$B$8:$B$107,'ZC Curve'!W$8:W$107,,0))^(1/12)-1</f>
        <v>#DIV/0!</v>
      </c>
      <c r="E991" s="43">
        <f t="shared" si="39"/>
        <v>1</v>
      </c>
      <c r="F991" s="43" t="e">
        <f t="shared" si="40"/>
        <v>#DIV/0!</v>
      </c>
      <c r="G991" s="43" t="e">
        <f t="shared" si="41"/>
        <v>#DIV/0!</v>
      </c>
      <c r="H991" s="47">
        <f>('Table 4 Asset Cashflows'!D471+'Table 4 Asset Cashflows'!E471)</f>
        <v>0</v>
      </c>
      <c r="I991" s="47">
        <f>('Table 4 Asset Cashflows'!H471+'Table 4 Asset Cashflows'!I471)</f>
        <v>0</v>
      </c>
      <c r="J991" s="47">
        <f>('Table 4 Asset Cashflows'!L471+'Table 4 Asset Cashflows'!M471)</f>
        <v>0</v>
      </c>
      <c r="K991" s="47">
        <f>('Table 4 Asset Cashflows'!P471+'Table 4 Asset Cashflows'!Q471)</f>
        <v>0</v>
      </c>
      <c r="L991" s="47">
        <f>('Table 4 Asset Cashflows'!T471+'Table 4 Asset Cashflows'!U471)</f>
        <v>0</v>
      </c>
      <c r="M991" s="47">
        <f>('Table 4 Asset Cashflows'!X471+'Table 4 Asset Cashflows'!Y471)</f>
        <v>0</v>
      </c>
      <c r="N991" s="47">
        <f>('Table 4 Asset Cashflows'!AB471+'Table 4 Asset Cashflows'!AC471)</f>
        <v>0</v>
      </c>
    </row>
    <row r="992" spans="1:14" x14ac:dyDescent="0.25">
      <c r="A992" s="39">
        <v>454</v>
      </c>
      <c r="B992" s="42">
        <f>(1+_xlfn.XLOOKUP(INT(($A992-1)/12)+1,'ZC Curve'!$B$8:$B$107,'ZC Curve'!U$8:U$107,,0))^(1/12)-1</f>
        <v>0</v>
      </c>
      <c r="C992" s="42" t="e">
        <f>(1+_xlfn.XLOOKUP(INT(($A992-1)/12)+1,'ZC Curve'!$B$8:$B$107,'ZC Curve'!V$8:V$107,,0))^(1/12)-1</f>
        <v>#DIV/0!</v>
      </c>
      <c r="D992" s="42" t="e">
        <f>(1+_xlfn.XLOOKUP(INT(($A992-1)/12)+1,'ZC Curve'!$B$8:$B$107,'ZC Curve'!W$8:W$107,,0))^(1/12)-1</f>
        <v>#DIV/0!</v>
      </c>
      <c r="E992" s="43">
        <f t="shared" si="39"/>
        <v>1</v>
      </c>
      <c r="F992" s="43" t="e">
        <f t="shared" si="40"/>
        <v>#DIV/0!</v>
      </c>
      <c r="G992" s="43" t="e">
        <f t="shared" si="41"/>
        <v>#DIV/0!</v>
      </c>
      <c r="H992" s="47">
        <f>('Table 4 Asset Cashflows'!D472+'Table 4 Asset Cashflows'!E472)</f>
        <v>0</v>
      </c>
      <c r="I992" s="47">
        <f>('Table 4 Asset Cashflows'!H472+'Table 4 Asset Cashflows'!I472)</f>
        <v>0</v>
      </c>
      <c r="J992" s="47">
        <f>('Table 4 Asset Cashflows'!L472+'Table 4 Asset Cashflows'!M472)</f>
        <v>0</v>
      </c>
      <c r="K992" s="47">
        <f>('Table 4 Asset Cashflows'!P472+'Table 4 Asset Cashflows'!Q472)</f>
        <v>0</v>
      </c>
      <c r="L992" s="47">
        <f>('Table 4 Asset Cashflows'!T472+'Table 4 Asset Cashflows'!U472)</f>
        <v>0</v>
      </c>
      <c r="M992" s="47">
        <f>('Table 4 Asset Cashflows'!X472+'Table 4 Asset Cashflows'!Y472)</f>
        <v>0</v>
      </c>
      <c r="N992" s="47">
        <f>('Table 4 Asset Cashflows'!AB472+'Table 4 Asset Cashflows'!AC472)</f>
        <v>0</v>
      </c>
    </row>
    <row r="993" spans="1:14" x14ac:dyDescent="0.25">
      <c r="A993" s="39">
        <v>455</v>
      </c>
      <c r="B993" s="42">
        <f>(1+_xlfn.XLOOKUP(INT(($A993-1)/12)+1,'ZC Curve'!$B$8:$B$107,'ZC Curve'!U$8:U$107,,0))^(1/12)-1</f>
        <v>0</v>
      </c>
      <c r="C993" s="42" t="e">
        <f>(1+_xlfn.XLOOKUP(INT(($A993-1)/12)+1,'ZC Curve'!$B$8:$B$107,'ZC Curve'!V$8:V$107,,0))^(1/12)-1</f>
        <v>#DIV/0!</v>
      </c>
      <c r="D993" s="42" t="e">
        <f>(1+_xlfn.XLOOKUP(INT(($A993-1)/12)+1,'ZC Curve'!$B$8:$B$107,'ZC Curve'!W$8:W$107,,0))^(1/12)-1</f>
        <v>#DIV/0!</v>
      </c>
      <c r="E993" s="43">
        <f t="shared" si="39"/>
        <v>1</v>
      </c>
      <c r="F993" s="43" t="e">
        <f t="shared" si="40"/>
        <v>#DIV/0!</v>
      </c>
      <c r="G993" s="43" t="e">
        <f t="shared" si="41"/>
        <v>#DIV/0!</v>
      </c>
      <c r="H993" s="47">
        <f>('Table 4 Asset Cashflows'!D473+'Table 4 Asset Cashflows'!E473)</f>
        <v>0</v>
      </c>
      <c r="I993" s="47">
        <f>('Table 4 Asset Cashflows'!H473+'Table 4 Asset Cashflows'!I473)</f>
        <v>0</v>
      </c>
      <c r="J993" s="47">
        <f>('Table 4 Asset Cashflows'!L473+'Table 4 Asset Cashflows'!M473)</f>
        <v>0</v>
      </c>
      <c r="K993" s="47">
        <f>('Table 4 Asset Cashflows'!P473+'Table 4 Asset Cashflows'!Q473)</f>
        <v>0</v>
      </c>
      <c r="L993" s="47">
        <f>('Table 4 Asset Cashflows'!T473+'Table 4 Asset Cashflows'!U473)</f>
        <v>0</v>
      </c>
      <c r="M993" s="47">
        <f>('Table 4 Asset Cashflows'!X473+'Table 4 Asset Cashflows'!Y473)</f>
        <v>0</v>
      </c>
      <c r="N993" s="47">
        <f>('Table 4 Asset Cashflows'!AB473+'Table 4 Asset Cashflows'!AC473)</f>
        <v>0</v>
      </c>
    </row>
    <row r="994" spans="1:14" x14ac:dyDescent="0.25">
      <c r="A994" s="39">
        <v>456</v>
      </c>
      <c r="B994" s="42">
        <f>(1+_xlfn.XLOOKUP(INT(($A994-1)/12)+1,'ZC Curve'!$B$8:$B$107,'ZC Curve'!U$8:U$107,,0))^(1/12)-1</f>
        <v>0</v>
      </c>
      <c r="C994" s="42" t="e">
        <f>(1+_xlfn.XLOOKUP(INT(($A994-1)/12)+1,'ZC Curve'!$B$8:$B$107,'ZC Curve'!V$8:V$107,,0))^(1/12)-1</f>
        <v>#DIV/0!</v>
      </c>
      <c r="D994" s="42" t="e">
        <f>(1+_xlfn.XLOOKUP(INT(($A994-1)/12)+1,'ZC Curve'!$B$8:$B$107,'ZC Curve'!W$8:W$107,,0))^(1/12)-1</f>
        <v>#DIV/0!</v>
      </c>
      <c r="E994" s="43">
        <f t="shared" si="39"/>
        <v>1</v>
      </c>
      <c r="F994" s="43" t="e">
        <f t="shared" si="40"/>
        <v>#DIV/0!</v>
      </c>
      <c r="G994" s="43" t="e">
        <f t="shared" si="41"/>
        <v>#DIV/0!</v>
      </c>
      <c r="H994" s="47">
        <f>('Table 4 Asset Cashflows'!D474+'Table 4 Asset Cashflows'!E474)</f>
        <v>0</v>
      </c>
      <c r="I994" s="47">
        <f>('Table 4 Asset Cashflows'!H474+'Table 4 Asset Cashflows'!I474)</f>
        <v>0</v>
      </c>
      <c r="J994" s="47">
        <f>('Table 4 Asset Cashflows'!L474+'Table 4 Asset Cashflows'!M474)</f>
        <v>0</v>
      </c>
      <c r="K994" s="47">
        <f>('Table 4 Asset Cashflows'!P474+'Table 4 Asset Cashflows'!Q474)</f>
        <v>0</v>
      </c>
      <c r="L994" s="47">
        <f>('Table 4 Asset Cashflows'!T474+'Table 4 Asset Cashflows'!U474)</f>
        <v>0</v>
      </c>
      <c r="M994" s="47">
        <f>('Table 4 Asset Cashflows'!X474+'Table 4 Asset Cashflows'!Y474)</f>
        <v>0</v>
      </c>
      <c r="N994" s="47">
        <f>('Table 4 Asset Cashflows'!AB474+'Table 4 Asset Cashflows'!AC474)</f>
        <v>0</v>
      </c>
    </row>
    <row r="995" spans="1:14" x14ac:dyDescent="0.25">
      <c r="A995" s="39">
        <v>457</v>
      </c>
      <c r="B995" s="42">
        <f>(1+_xlfn.XLOOKUP(INT(($A995-1)/12)+1,'ZC Curve'!$B$8:$B$107,'ZC Curve'!U$8:U$107,,0))^(1/12)-1</f>
        <v>0</v>
      </c>
      <c r="C995" s="42" t="e">
        <f>(1+_xlfn.XLOOKUP(INT(($A995-1)/12)+1,'ZC Curve'!$B$8:$B$107,'ZC Curve'!V$8:V$107,,0))^(1/12)-1</f>
        <v>#DIV/0!</v>
      </c>
      <c r="D995" s="42" t="e">
        <f>(1+_xlfn.XLOOKUP(INT(($A995-1)/12)+1,'ZC Curve'!$B$8:$B$107,'ZC Curve'!W$8:W$107,,0))^(1/12)-1</f>
        <v>#DIV/0!</v>
      </c>
      <c r="E995" s="43">
        <f t="shared" si="39"/>
        <v>1</v>
      </c>
      <c r="F995" s="43" t="e">
        <f t="shared" si="40"/>
        <v>#DIV/0!</v>
      </c>
      <c r="G995" s="43" t="e">
        <f t="shared" si="41"/>
        <v>#DIV/0!</v>
      </c>
      <c r="H995" s="47">
        <f>('Table 4 Asset Cashflows'!D475+'Table 4 Asset Cashflows'!E475)</f>
        <v>0</v>
      </c>
      <c r="I995" s="47">
        <f>('Table 4 Asset Cashflows'!H475+'Table 4 Asset Cashflows'!I475)</f>
        <v>0</v>
      </c>
      <c r="J995" s="47">
        <f>('Table 4 Asset Cashflows'!L475+'Table 4 Asset Cashflows'!M475)</f>
        <v>0</v>
      </c>
      <c r="K995" s="47">
        <f>('Table 4 Asset Cashflows'!P475+'Table 4 Asset Cashflows'!Q475)</f>
        <v>0</v>
      </c>
      <c r="L995" s="47">
        <f>('Table 4 Asset Cashflows'!T475+'Table 4 Asset Cashflows'!U475)</f>
        <v>0</v>
      </c>
      <c r="M995" s="47">
        <f>('Table 4 Asset Cashflows'!X475+'Table 4 Asset Cashflows'!Y475)</f>
        <v>0</v>
      </c>
      <c r="N995" s="47">
        <f>('Table 4 Asset Cashflows'!AB475+'Table 4 Asset Cashflows'!AC475)</f>
        <v>0</v>
      </c>
    </row>
    <row r="996" spans="1:14" x14ac:dyDescent="0.25">
      <c r="A996" s="39">
        <v>458</v>
      </c>
      <c r="B996" s="42">
        <f>(1+_xlfn.XLOOKUP(INT(($A996-1)/12)+1,'ZC Curve'!$B$8:$B$107,'ZC Curve'!U$8:U$107,,0))^(1/12)-1</f>
        <v>0</v>
      </c>
      <c r="C996" s="42" t="e">
        <f>(1+_xlfn.XLOOKUP(INT(($A996-1)/12)+1,'ZC Curve'!$B$8:$B$107,'ZC Curve'!V$8:V$107,,0))^(1/12)-1</f>
        <v>#DIV/0!</v>
      </c>
      <c r="D996" s="42" t="e">
        <f>(1+_xlfn.XLOOKUP(INT(($A996-1)/12)+1,'ZC Curve'!$B$8:$B$107,'ZC Curve'!W$8:W$107,,0))^(1/12)-1</f>
        <v>#DIV/0!</v>
      </c>
      <c r="E996" s="43">
        <f t="shared" si="39"/>
        <v>1</v>
      </c>
      <c r="F996" s="43" t="e">
        <f t="shared" si="40"/>
        <v>#DIV/0!</v>
      </c>
      <c r="G996" s="43" t="e">
        <f t="shared" si="41"/>
        <v>#DIV/0!</v>
      </c>
      <c r="H996" s="47">
        <f>('Table 4 Asset Cashflows'!D476+'Table 4 Asset Cashflows'!E476)</f>
        <v>0</v>
      </c>
      <c r="I996" s="47">
        <f>('Table 4 Asset Cashflows'!H476+'Table 4 Asset Cashflows'!I476)</f>
        <v>0</v>
      </c>
      <c r="J996" s="47">
        <f>('Table 4 Asset Cashflows'!L476+'Table 4 Asset Cashflows'!M476)</f>
        <v>0</v>
      </c>
      <c r="K996" s="47">
        <f>('Table 4 Asset Cashflows'!P476+'Table 4 Asset Cashflows'!Q476)</f>
        <v>0</v>
      </c>
      <c r="L996" s="47">
        <f>('Table 4 Asset Cashflows'!T476+'Table 4 Asset Cashflows'!U476)</f>
        <v>0</v>
      </c>
      <c r="M996" s="47">
        <f>('Table 4 Asset Cashflows'!X476+'Table 4 Asset Cashflows'!Y476)</f>
        <v>0</v>
      </c>
      <c r="N996" s="47">
        <f>('Table 4 Asset Cashflows'!AB476+'Table 4 Asset Cashflows'!AC476)</f>
        <v>0</v>
      </c>
    </row>
    <row r="997" spans="1:14" x14ac:dyDescent="0.25">
      <c r="A997" s="39">
        <v>459</v>
      </c>
      <c r="B997" s="42">
        <f>(1+_xlfn.XLOOKUP(INT(($A997-1)/12)+1,'ZC Curve'!$B$8:$B$107,'ZC Curve'!U$8:U$107,,0))^(1/12)-1</f>
        <v>0</v>
      </c>
      <c r="C997" s="42" t="e">
        <f>(1+_xlfn.XLOOKUP(INT(($A997-1)/12)+1,'ZC Curve'!$B$8:$B$107,'ZC Curve'!V$8:V$107,,0))^(1/12)-1</f>
        <v>#DIV/0!</v>
      </c>
      <c r="D997" s="42" t="e">
        <f>(1+_xlfn.XLOOKUP(INT(($A997-1)/12)+1,'ZC Curve'!$B$8:$B$107,'ZC Curve'!W$8:W$107,,0))^(1/12)-1</f>
        <v>#DIV/0!</v>
      </c>
      <c r="E997" s="43">
        <f t="shared" si="39"/>
        <v>1</v>
      </c>
      <c r="F997" s="43" t="e">
        <f t="shared" si="40"/>
        <v>#DIV/0!</v>
      </c>
      <c r="G997" s="43" t="e">
        <f t="shared" si="41"/>
        <v>#DIV/0!</v>
      </c>
      <c r="H997" s="47">
        <f>('Table 4 Asset Cashflows'!D477+'Table 4 Asset Cashflows'!E477)</f>
        <v>0</v>
      </c>
      <c r="I997" s="47">
        <f>('Table 4 Asset Cashflows'!H477+'Table 4 Asset Cashflows'!I477)</f>
        <v>0</v>
      </c>
      <c r="J997" s="47">
        <f>('Table 4 Asset Cashflows'!L477+'Table 4 Asset Cashflows'!M477)</f>
        <v>0</v>
      </c>
      <c r="K997" s="47">
        <f>('Table 4 Asset Cashflows'!P477+'Table 4 Asset Cashflows'!Q477)</f>
        <v>0</v>
      </c>
      <c r="L997" s="47">
        <f>('Table 4 Asset Cashflows'!T477+'Table 4 Asset Cashflows'!U477)</f>
        <v>0</v>
      </c>
      <c r="M997" s="47">
        <f>('Table 4 Asset Cashflows'!X477+'Table 4 Asset Cashflows'!Y477)</f>
        <v>0</v>
      </c>
      <c r="N997" s="47">
        <f>('Table 4 Asset Cashflows'!AB477+'Table 4 Asset Cashflows'!AC477)</f>
        <v>0</v>
      </c>
    </row>
    <row r="998" spans="1:14" x14ac:dyDescent="0.25">
      <c r="A998" s="39">
        <v>460</v>
      </c>
      <c r="B998" s="42">
        <f>(1+_xlfn.XLOOKUP(INT(($A998-1)/12)+1,'ZC Curve'!$B$8:$B$107,'ZC Curve'!U$8:U$107,,0))^(1/12)-1</f>
        <v>0</v>
      </c>
      <c r="C998" s="42" t="e">
        <f>(1+_xlfn.XLOOKUP(INT(($A998-1)/12)+1,'ZC Curve'!$B$8:$B$107,'ZC Curve'!V$8:V$107,,0))^(1/12)-1</f>
        <v>#DIV/0!</v>
      </c>
      <c r="D998" s="42" t="e">
        <f>(1+_xlfn.XLOOKUP(INT(($A998-1)/12)+1,'ZC Curve'!$B$8:$B$107,'ZC Curve'!W$8:W$107,,0))^(1/12)-1</f>
        <v>#DIV/0!</v>
      </c>
      <c r="E998" s="43">
        <f t="shared" si="39"/>
        <v>1</v>
      </c>
      <c r="F998" s="43" t="e">
        <f t="shared" si="40"/>
        <v>#DIV/0!</v>
      </c>
      <c r="G998" s="43" t="e">
        <f t="shared" si="41"/>
        <v>#DIV/0!</v>
      </c>
      <c r="H998" s="47">
        <f>('Table 4 Asset Cashflows'!D478+'Table 4 Asset Cashflows'!E478)</f>
        <v>0</v>
      </c>
      <c r="I998" s="47">
        <f>('Table 4 Asset Cashflows'!H478+'Table 4 Asset Cashflows'!I478)</f>
        <v>0</v>
      </c>
      <c r="J998" s="47">
        <f>('Table 4 Asset Cashflows'!L478+'Table 4 Asset Cashflows'!M478)</f>
        <v>0</v>
      </c>
      <c r="K998" s="47">
        <f>('Table 4 Asset Cashflows'!P478+'Table 4 Asset Cashflows'!Q478)</f>
        <v>0</v>
      </c>
      <c r="L998" s="47">
        <f>('Table 4 Asset Cashflows'!T478+'Table 4 Asset Cashflows'!U478)</f>
        <v>0</v>
      </c>
      <c r="M998" s="47">
        <f>('Table 4 Asset Cashflows'!X478+'Table 4 Asset Cashflows'!Y478)</f>
        <v>0</v>
      </c>
      <c r="N998" s="47">
        <f>('Table 4 Asset Cashflows'!AB478+'Table 4 Asset Cashflows'!AC478)</f>
        <v>0</v>
      </c>
    </row>
    <row r="999" spans="1:14" x14ac:dyDescent="0.25">
      <c r="A999" s="39">
        <v>461</v>
      </c>
      <c r="B999" s="42">
        <f>(1+_xlfn.XLOOKUP(INT(($A999-1)/12)+1,'ZC Curve'!$B$8:$B$107,'ZC Curve'!U$8:U$107,,0))^(1/12)-1</f>
        <v>0</v>
      </c>
      <c r="C999" s="42" t="e">
        <f>(1+_xlfn.XLOOKUP(INT(($A999-1)/12)+1,'ZC Curve'!$B$8:$B$107,'ZC Curve'!V$8:V$107,,0))^(1/12)-1</f>
        <v>#DIV/0!</v>
      </c>
      <c r="D999" s="42" t="e">
        <f>(1+_xlfn.XLOOKUP(INT(($A999-1)/12)+1,'ZC Curve'!$B$8:$B$107,'ZC Curve'!W$8:W$107,,0))^(1/12)-1</f>
        <v>#DIV/0!</v>
      </c>
      <c r="E999" s="43">
        <f t="shared" si="39"/>
        <v>1</v>
      </c>
      <c r="F999" s="43" t="e">
        <f t="shared" si="40"/>
        <v>#DIV/0!</v>
      </c>
      <c r="G999" s="43" t="e">
        <f t="shared" si="41"/>
        <v>#DIV/0!</v>
      </c>
      <c r="H999" s="47">
        <f>('Table 4 Asset Cashflows'!D479+'Table 4 Asset Cashflows'!E479)</f>
        <v>0</v>
      </c>
      <c r="I999" s="47">
        <f>('Table 4 Asset Cashflows'!H479+'Table 4 Asset Cashflows'!I479)</f>
        <v>0</v>
      </c>
      <c r="J999" s="47">
        <f>('Table 4 Asset Cashflows'!L479+'Table 4 Asset Cashflows'!M479)</f>
        <v>0</v>
      </c>
      <c r="K999" s="47">
        <f>('Table 4 Asset Cashflows'!P479+'Table 4 Asset Cashflows'!Q479)</f>
        <v>0</v>
      </c>
      <c r="L999" s="47">
        <f>('Table 4 Asset Cashflows'!T479+'Table 4 Asset Cashflows'!U479)</f>
        <v>0</v>
      </c>
      <c r="M999" s="47">
        <f>('Table 4 Asset Cashflows'!X479+'Table 4 Asset Cashflows'!Y479)</f>
        <v>0</v>
      </c>
      <c r="N999" s="47">
        <f>('Table 4 Asset Cashflows'!AB479+'Table 4 Asset Cashflows'!AC479)</f>
        <v>0</v>
      </c>
    </row>
    <row r="1000" spans="1:14" x14ac:dyDescent="0.25">
      <c r="A1000" s="39">
        <v>462</v>
      </c>
      <c r="B1000" s="42">
        <f>(1+_xlfn.XLOOKUP(INT(($A1000-1)/12)+1,'ZC Curve'!$B$8:$B$107,'ZC Curve'!U$8:U$107,,0))^(1/12)-1</f>
        <v>0</v>
      </c>
      <c r="C1000" s="42" t="e">
        <f>(1+_xlfn.XLOOKUP(INT(($A1000-1)/12)+1,'ZC Curve'!$B$8:$B$107,'ZC Curve'!V$8:V$107,,0))^(1/12)-1</f>
        <v>#DIV/0!</v>
      </c>
      <c r="D1000" s="42" t="e">
        <f>(1+_xlfn.XLOOKUP(INT(($A1000-1)/12)+1,'ZC Curve'!$B$8:$B$107,'ZC Curve'!W$8:W$107,,0))^(1/12)-1</f>
        <v>#DIV/0!</v>
      </c>
      <c r="E1000" s="43">
        <f t="shared" si="39"/>
        <v>1</v>
      </c>
      <c r="F1000" s="43" t="e">
        <f t="shared" si="40"/>
        <v>#DIV/0!</v>
      </c>
      <c r="G1000" s="43" t="e">
        <f t="shared" si="41"/>
        <v>#DIV/0!</v>
      </c>
      <c r="H1000" s="47">
        <f>('Table 4 Asset Cashflows'!D480+'Table 4 Asset Cashflows'!E480)</f>
        <v>0</v>
      </c>
      <c r="I1000" s="47">
        <f>('Table 4 Asset Cashflows'!H480+'Table 4 Asset Cashflows'!I480)</f>
        <v>0</v>
      </c>
      <c r="J1000" s="47">
        <f>('Table 4 Asset Cashflows'!L480+'Table 4 Asset Cashflows'!M480)</f>
        <v>0</v>
      </c>
      <c r="K1000" s="47">
        <f>('Table 4 Asset Cashflows'!P480+'Table 4 Asset Cashflows'!Q480)</f>
        <v>0</v>
      </c>
      <c r="L1000" s="47">
        <f>('Table 4 Asset Cashflows'!T480+'Table 4 Asset Cashflows'!U480)</f>
        <v>0</v>
      </c>
      <c r="M1000" s="47">
        <f>('Table 4 Asset Cashflows'!X480+'Table 4 Asset Cashflows'!Y480)</f>
        <v>0</v>
      </c>
      <c r="N1000" s="47">
        <f>('Table 4 Asset Cashflows'!AB480+'Table 4 Asset Cashflows'!AC480)</f>
        <v>0</v>
      </c>
    </row>
    <row r="1001" spans="1:14" x14ac:dyDescent="0.25">
      <c r="A1001" s="39">
        <v>463</v>
      </c>
      <c r="B1001" s="42">
        <f>(1+_xlfn.XLOOKUP(INT(($A1001-1)/12)+1,'ZC Curve'!$B$8:$B$107,'ZC Curve'!U$8:U$107,,0))^(1/12)-1</f>
        <v>0</v>
      </c>
      <c r="C1001" s="42" t="e">
        <f>(1+_xlfn.XLOOKUP(INT(($A1001-1)/12)+1,'ZC Curve'!$B$8:$B$107,'ZC Curve'!V$8:V$107,,0))^(1/12)-1</f>
        <v>#DIV/0!</v>
      </c>
      <c r="D1001" s="42" t="e">
        <f>(1+_xlfn.XLOOKUP(INT(($A1001-1)/12)+1,'ZC Curve'!$B$8:$B$107,'ZC Curve'!W$8:W$107,,0))^(1/12)-1</f>
        <v>#DIV/0!</v>
      </c>
      <c r="E1001" s="43">
        <f t="shared" si="39"/>
        <v>1</v>
      </c>
      <c r="F1001" s="43" t="e">
        <f t="shared" si="40"/>
        <v>#DIV/0!</v>
      </c>
      <c r="G1001" s="43" t="e">
        <f t="shared" si="41"/>
        <v>#DIV/0!</v>
      </c>
      <c r="H1001" s="47">
        <f>('Table 4 Asset Cashflows'!D481+'Table 4 Asset Cashflows'!E481)</f>
        <v>0</v>
      </c>
      <c r="I1001" s="47">
        <f>('Table 4 Asset Cashflows'!H481+'Table 4 Asset Cashflows'!I481)</f>
        <v>0</v>
      </c>
      <c r="J1001" s="47">
        <f>('Table 4 Asset Cashflows'!L481+'Table 4 Asset Cashflows'!M481)</f>
        <v>0</v>
      </c>
      <c r="K1001" s="47">
        <f>('Table 4 Asset Cashflows'!P481+'Table 4 Asset Cashflows'!Q481)</f>
        <v>0</v>
      </c>
      <c r="L1001" s="47">
        <f>('Table 4 Asset Cashflows'!T481+'Table 4 Asset Cashflows'!U481)</f>
        <v>0</v>
      </c>
      <c r="M1001" s="47">
        <f>('Table 4 Asset Cashflows'!X481+'Table 4 Asset Cashflows'!Y481)</f>
        <v>0</v>
      </c>
      <c r="N1001" s="47">
        <f>('Table 4 Asset Cashflows'!AB481+'Table 4 Asset Cashflows'!AC481)</f>
        <v>0</v>
      </c>
    </row>
    <row r="1002" spans="1:14" x14ac:dyDescent="0.25">
      <c r="A1002" s="39">
        <v>464</v>
      </c>
      <c r="B1002" s="42">
        <f>(1+_xlfn.XLOOKUP(INT(($A1002-1)/12)+1,'ZC Curve'!$B$8:$B$107,'ZC Curve'!U$8:U$107,,0))^(1/12)-1</f>
        <v>0</v>
      </c>
      <c r="C1002" s="42" t="e">
        <f>(1+_xlfn.XLOOKUP(INT(($A1002-1)/12)+1,'ZC Curve'!$B$8:$B$107,'ZC Curve'!V$8:V$107,,0))^(1/12)-1</f>
        <v>#DIV/0!</v>
      </c>
      <c r="D1002" s="42" t="e">
        <f>(1+_xlfn.XLOOKUP(INT(($A1002-1)/12)+1,'ZC Curve'!$B$8:$B$107,'ZC Curve'!W$8:W$107,,0))^(1/12)-1</f>
        <v>#DIV/0!</v>
      </c>
      <c r="E1002" s="43">
        <f t="shared" si="39"/>
        <v>1</v>
      </c>
      <c r="F1002" s="43" t="e">
        <f t="shared" si="40"/>
        <v>#DIV/0!</v>
      </c>
      <c r="G1002" s="43" t="e">
        <f t="shared" si="41"/>
        <v>#DIV/0!</v>
      </c>
      <c r="H1002" s="47">
        <f>('Table 4 Asset Cashflows'!D482+'Table 4 Asset Cashflows'!E482)</f>
        <v>0</v>
      </c>
      <c r="I1002" s="47">
        <f>('Table 4 Asset Cashflows'!H482+'Table 4 Asset Cashflows'!I482)</f>
        <v>0</v>
      </c>
      <c r="J1002" s="47">
        <f>('Table 4 Asset Cashflows'!L482+'Table 4 Asset Cashflows'!M482)</f>
        <v>0</v>
      </c>
      <c r="K1002" s="47">
        <f>('Table 4 Asset Cashflows'!P482+'Table 4 Asset Cashflows'!Q482)</f>
        <v>0</v>
      </c>
      <c r="L1002" s="47">
        <f>('Table 4 Asset Cashflows'!T482+'Table 4 Asset Cashflows'!U482)</f>
        <v>0</v>
      </c>
      <c r="M1002" s="47">
        <f>('Table 4 Asset Cashflows'!X482+'Table 4 Asset Cashflows'!Y482)</f>
        <v>0</v>
      </c>
      <c r="N1002" s="47">
        <f>('Table 4 Asset Cashflows'!AB482+'Table 4 Asset Cashflows'!AC482)</f>
        <v>0</v>
      </c>
    </row>
    <row r="1003" spans="1:14" x14ac:dyDescent="0.25">
      <c r="A1003" s="39">
        <v>465</v>
      </c>
      <c r="B1003" s="42">
        <f>(1+_xlfn.XLOOKUP(INT(($A1003-1)/12)+1,'ZC Curve'!$B$8:$B$107,'ZC Curve'!U$8:U$107,,0))^(1/12)-1</f>
        <v>0</v>
      </c>
      <c r="C1003" s="42" t="e">
        <f>(1+_xlfn.XLOOKUP(INT(($A1003-1)/12)+1,'ZC Curve'!$B$8:$B$107,'ZC Curve'!V$8:V$107,,0))^(1/12)-1</f>
        <v>#DIV/0!</v>
      </c>
      <c r="D1003" s="42" t="e">
        <f>(1+_xlfn.XLOOKUP(INT(($A1003-1)/12)+1,'ZC Curve'!$B$8:$B$107,'ZC Curve'!W$8:W$107,,0))^(1/12)-1</f>
        <v>#DIV/0!</v>
      </c>
      <c r="E1003" s="43">
        <f t="shared" si="39"/>
        <v>1</v>
      </c>
      <c r="F1003" s="43" t="e">
        <f t="shared" si="40"/>
        <v>#DIV/0!</v>
      </c>
      <c r="G1003" s="43" t="e">
        <f t="shared" si="41"/>
        <v>#DIV/0!</v>
      </c>
      <c r="H1003" s="47">
        <f>('Table 4 Asset Cashflows'!D483+'Table 4 Asset Cashflows'!E483)</f>
        <v>0</v>
      </c>
      <c r="I1003" s="47">
        <f>('Table 4 Asset Cashflows'!H483+'Table 4 Asset Cashflows'!I483)</f>
        <v>0</v>
      </c>
      <c r="J1003" s="47">
        <f>('Table 4 Asset Cashflows'!L483+'Table 4 Asset Cashflows'!M483)</f>
        <v>0</v>
      </c>
      <c r="K1003" s="47">
        <f>('Table 4 Asset Cashflows'!P483+'Table 4 Asset Cashflows'!Q483)</f>
        <v>0</v>
      </c>
      <c r="L1003" s="47">
        <f>('Table 4 Asset Cashflows'!T483+'Table 4 Asset Cashflows'!U483)</f>
        <v>0</v>
      </c>
      <c r="M1003" s="47">
        <f>('Table 4 Asset Cashflows'!X483+'Table 4 Asset Cashflows'!Y483)</f>
        <v>0</v>
      </c>
      <c r="N1003" s="47">
        <f>('Table 4 Asset Cashflows'!AB483+'Table 4 Asset Cashflows'!AC483)</f>
        <v>0</v>
      </c>
    </row>
    <row r="1004" spans="1:14" x14ac:dyDescent="0.25">
      <c r="A1004" s="39">
        <v>466</v>
      </c>
      <c r="B1004" s="42">
        <f>(1+_xlfn.XLOOKUP(INT(($A1004-1)/12)+1,'ZC Curve'!$B$8:$B$107,'ZC Curve'!U$8:U$107,,0))^(1/12)-1</f>
        <v>0</v>
      </c>
      <c r="C1004" s="42" t="e">
        <f>(1+_xlfn.XLOOKUP(INT(($A1004-1)/12)+1,'ZC Curve'!$B$8:$B$107,'ZC Curve'!V$8:V$107,,0))^(1/12)-1</f>
        <v>#DIV/0!</v>
      </c>
      <c r="D1004" s="42" t="e">
        <f>(1+_xlfn.XLOOKUP(INT(($A1004-1)/12)+1,'ZC Curve'!$B$8:$B$107,'ZC Curve'!W$8:W$107,,0))^(1/12)-1</f>
        <v>#DIV/0!</v>
      </c>
      <c r="E1004" s="43">
        <f t="shared" si="39"/>
        <v>1</v>
      </c>
      <c r="F1004" s="43" t="e">
        <f t="shared" si="40"/>
        <v>#DIV/0!</v>
      </c>
      <c r="G1004" s="43" t="e">
        <f t="shared" si="41"/>
        <v>#DIV/0!</v>
      </c>
      <c r="H1004" s="47">
        <f>('Table 4 Asset Cashflows'!D484+'Table 4 Asset Cashflows'!E484)</f>
        <v>0</v>
      </c>
      <c r="I1004" s="47">
        <f>('Table 4 Asset Cashflows'!H484+'Table 4 Asset Cashflows'!I484)</f>
        <v>0</v>
      </c>
      <c r="J1004" s="47">
        <f>('Table 4 Asset Cashflows'!L484+'Table 4 Asset Cashflows'!M484)</f>
        <v>0</v>
      </c>
      <c r="K1004" s="47">
        <f>('Table 4 Asset Cashflows'!P484+'Table 4 Asset Cashflows'!Q484)</f>
        <v>0</v>
      </c>
      <c r="L1004" s="47">
        <f>('Table 4 Asset Cashflows'!T484+'Table 4 Asset Cashflows'!U484)</f>
        <v>0</v>
      </c>
      <c r="M1004" s="47">
        <f>('Table 4 Asset Cashflows'!X484+'Table 4 Asset Cashflows'!Y484)</f>
        <v>0</v>
      </c>
      <c r="N1004" s="47">
        <f>('Table 4 Asset Cashflows'!AB484+'Table 4 Asset Cashflows'!AC484)</f>
        <v>0</v>
      </c>
    </row>
    <row r="1005" spans="1:14" x14ac:dyDescent="0.25">
      <c r="A1005" s="39">
        <v>467</v>
      </c>
      <c r="B1005" s="42">
        <f>(1+_xlfn.XLOOKUP(INT(($A1005-1)/12)+1,'ZC Curve'!$B$8:$B$107,'ZC Curve'!U$8:U$107,,0))^(1/12)-1</f>
        <v>0</v>
      </c>
      <c r="C1005" s="42" t="e">
        <f>(1+_xlfn.XLOOKUP(INT(($A1005-1)/12)+1,'ZC Curve'!$B$8:$B$107,'ZC Curve'!V$8:V$107,,0))^(1/12)-1</f>
        <v>#DIV/0!</v>
      </c>
      <c r="D1005" s="42" t="e">
        <f>(1+_xlfn.XLOOKUP(INT(($A1005-1)/12)+1,'ZC Curve'!$B$8:$B$107,'ZC Curve'!W$8:W$107,,0))^(1/12)-1</f>
        <v>#DIV/0!</v>
      </c>
      <c r="E1005" s="43">
        <f t="shared" si="39"/>
        <v>1</v>
      </c>
      <c r="F1005" s="43" t="e">
        <f t="shared" si="40"/>
        <v>#DIV/0!</v>
      </c>
      <c r="G1005" s="43" t="e">
        <f t="shared" si="41"/>
        <v>#DIV/0!</v>
      </c>
      <c r="H1005" s="47">
        <f>('Table 4 Asset Cashflows'!D485+'Table 4 Asset Cashflows'!E485)</f>
        <v>0</v>
      </c>
      <c r="I1005" s="47">
        <f>('Table 4 Asset Cashflows'!H485+'Table 4 Asset Cashflows'!I485)</f>
        <v>0</v>
      </c>
      <c r="J1005" s="47">
        <f>('Table 4 Asset Cashflows'!L485+'Table 4 Asset Cashflows'!M485)</f>
        <v>0</v>
      </c>
      <c r="K1005" s="47">
        <f>('Table 4 Asset Cashflows'!P485+'Table 4 Asset Cashflows'!Q485)</f>
        <v>0</v>
      </c>
      <c r="L1005" s="47">
        <f>('Table 4 Asset Cashflows'!T485+'Table 4 Asset Cashflows'!U485)</f>
        <v>0</v>
      </c>
      <c r="M1005" s="47">
        <f>('Table 4 Asset Cashflows'!X485+'Table 4 Asset Cashflows'!Y485)</f>
        <v>0</v>
      </c>
      <c r="N1005" s="47">
        <f>('Table 4 Asset Cashflows'!AB485+'Table 4 Asset Cashflows'!AC485)</f>
        <v>0</v>
      </c>
    </row>
    <row r="1006" spans="1:14" x14ac:dyDescent="0.25">
      <c r="A1006" s="39">
        <v>468</v>
      </c>
      <c r="B1006" s="42">
        <f>(1+_xlfn.XLOOKUP(INT(($A1006-1)/12)+1,'ZC Curve'!$B$8:$B$107,'ZC Curve'!U$8:U$107,,0))^(1/12)-1</f>
        <v>0</v>
      </c>
      <c r="C1006" s="42" t="e">
        <f>(1+_xlfn.XLOOKUP(INT(($A1006-1)/12)+1,'ZC Curve'!$B$8:$B$107,'ZC Curve'!V$8:V$107,,0))^(1/12)-1</f>
        <v>#DIV/0!</v>
      </c>
      <c r="D1006" s="42" t="e">
        <f>(1+_xlfn.XLOOKUP(INT(($A1006-1)/12)+1,'ZC Curve'!$B$8:$B$107,'ZC Curve'!W$8:W$107,,0))^(1/12)-1</f>
        <v>#DIV/0!</v>
      </c>
      <c r="E1006" s="43">
        <f t="shared" si="39"/>
        <v>1</v>
      </c>
      <c r="F1006" s="43" t="e">
        <f t="shared" si="40"/>
        <v>#DIV/0!</v>
      </c>
      <c r="G1006" s="43" t="e">
        <f t="shared" si="41"/>
        <v>#DIV/0!</v>
      </c>
      <c r="H1006" s="47">
        <f>('Table 4 Asset Cashflows'!D486+'Table 4 Asset Cashflows'!E486)</f>
        <v>0</v>
      </c>
      <c r="I1006" s="47">
        <f>('Table 4 Asset Cashflows'!H486+'Table 4 Asset Cashflows'!I486)</f>
        <v>0</v>
      </c>
      <c r="J1006" s="47">
        <f>('Table 4 Asset Cashflows'!L486+'Table 4 Asset Cashflows'!M486)</f>
        <v>0</v>
      </c>
      <c r="K1006" s="47">
        <f>('Table 4 Asset Cashflows'!P486+'Table 4 Asset Cashflows'!Q486)</f>
        <v>0</v>
      </c>
      <c r="L1006" s="47">
        <f>('Table 4 Asset Cashflows'!T486+'Table 4 Asset Cashflows'!U486)</f>
        <v>0</v>
      </c>
      <c r="M1006" s="47">
        <f>('Table 4 Asset Cashflows'!X486+'Table 4 Asset Cashflows'!Y486)</f>
        <v>0</v>
      </c>
      <c r="N1006" s="47">
        <f>('Table 4 Asset Cashflows'!AB486+'Table 4 Asset Cashflows'!AC486)</f>
        <v>0</v>
      </c>
    </row>
    <row r="1007" spans="1:14" x14ac:dyDescent="0.25">
      <c r="A1007" s="39">
        <v>469</v>
      </c>
      <c r="B1007" s="42">
        <f>(1+_xlfn.XLOOKUP(INT(($A1007-1)/12)+1,'ZC Curve'!$B$8:$B$107,'ZC Curve'!U$8:U$107,,0))^(1/12)-1</f>
        <v>0</v>
      </c>
      <c r="C1007" s="42" t="e">
        <f>(1+_xlfn.XLOOKUP(INT(($A1007-1)/12)+1,'ZC Curve'!$B$8:$B$107,'ZC Curve'!V$8:V$107,,0))^(1/12)-1</f>
        <v>#DIV/0!</v>
      </c>
      <c r="D1007" s="42" t="e">
        <f>(1+_xlfn.XLOOKUP(INT(($A1007-1)/12)+1,'ZC Curve'!$B$8:$B$107,'ZC Curve'!W$8:W$107,,0))^(1/12)-1</f>
        <v>#DIV/0!</v>
      </c>
      <c r="E1007" s="43">
        <f t="shared" si="39"/>
        <v>1</v>
      </c>
      <c r="F1007" s="43" t="e">
        <f t="shared" si="40"/>
        <v>#DIV/0!</v>
      </c>
      <c r="G1007" s="43" t="e">
        <f t="shared" si="41"/>
        <v>#DIV/0!</v>
      </c>
      <c r="H1007" s="47">
        <f>('Table 4 Asset Cashflows'!D487+'Table 4 Asset Cashflows'!E487)</f>
        <v>0</v>
      </c>
      <c r="I1007" s="47">
        <f>('Table 4 Asset Cashflows'!H487+'Table 4 Asset Cashflows'!I487)</f>
        <v>0</v>
      </c>
      <c r="J1007" s="47">
        <f>('Table 4 Asset Cashflows'!L487+'Table 4 Asset Cashflows'!M487)</f>
        <v>0</v>
      </c>
      <c r="K1007" s="47">
        <f>('Table 4 Asset Cashflows'!P487+'Table 4 Asset Cashflows'!Q487)</f>
        <v>0</v>
      </c>
      <c r="L1007" s="47">
        <f>('Table 4 Asset Cashflows'!T487+'Table 4 Asset Cashflows'!U487)</f>
        <v>0</v>
      </c>
      <c r="M1007" s="47">
        <f>('Table 4 Asset Cashflows'!X487+'Table 4 Asset Cashflows'!Y487)</f>
        <v>0</v>
      </c>
      <c r="N1007" s="47">
        <f>('Table 4 Asset Cashflows'!AB487+'Table 4 Asset Cashflows'!AC487)</f>
        <v>0</v>
      </c>
    </row>
    <row r="1008" spans="1:14" x14ac:dyDescent="0.25">
      <c r="A1008" s="39">
        <v>470</v>
      </c>
      <c r="B1008" s="42">
        <f>(1+_xlfn.XLOOKUP(INT(($A1008-1)/12)+1,'ZC Curve'!$B$8:$B$107,'ZC Curve'!U$8:U$107,,0))^(1/12)-1</f>
        <v>0</v>
      </c>
      <c r="C1008" s="42" t="e">
        <f>(1+_xlfn.XLOOKUP(INT(($A1008-1)/12)+1,'ZC Curve'!$B$8:$B$107,'ZC Curve'!V$8:V$107,,0))^(1/12)-1</f>
        <v>#DIV/0!</v>
      </c>
      <c r="D1008" s="42" t="e">
        <f>(1+_xlfn.XLOOKUP(INT(($A1008-1)/12)+1,'ZC Curve'!$B$8:$B$107,'ZC Curve'!W$8:W$107,,0))^(1/12)-1</f>
        <v>#DIV/0!</v>
      </c>
      <c r="E1008" s="43">
        <f t="shared" si="39"/>
        <v>1</v>
      </c>
      <c r="F1008" s="43" t="e">
        <f t="shared" si="40"/>
        <v>#DIV/0!</v>
      </c>
      <c r="G1008" s="43" t="e">
        <f t="shared" si="41"/>
        <v>#DIV/0!</v>
      </c>
      <c r="H1008" s="47">
        <f>('Table 4 Asset Cashflows'!D488+'Table 4 Asset Cashflows'!E488)</f>
        <v>0</v>
      </c>
      <c r="I1008" s="47">
        <f>('Table 4 Asset Cashflows'!H488+'Table 4 Asset Cashflows'!I488)</f>
        <v>0</v>
      </c>
      <c r="J1008" s="47">
        <f>('Table 4 Asset Cashflows'!L488+'Table 4 Asset Cashflows'!M488)</f>
        <v>0</v>
      </c>
      <c r="K1008" s="47">
        <f>('Table 4 Asset Cashflows'!P488+'Table 4 Asset Cashflows'!Q488)</f>
        <v>0</v>
      </c>
      <c r="L1008" s="47">
        <f>('Table 4 Asset Cashflows'!T488+'Table 4 Asset Cashflows'!U488)</f>
        <v>0</v>
      </c>
      <c r="M1008" s="47">
        <f>('Table 4 Asset Cashflows'!X488+'Table 4 Asset Cashflows'!Y488)</f>
        <v>0</v>
      </c>
      <c r="N1008" s="47">
        <f>('Table 4 Asset Cashflows'!AB488+'Table 4 Asset Cashflows'!AC488)</f>
        <v>0</v>
      </c>
    </row>
    <row r="1009" spans="1:14" x14ac:dyDescent="0.25">
      <c r="A1009" s="39">
        <v>471</v>
      </c>
      <c r="B1009" s="42">
        <f>(1+_xlfn.XLOOKUP(INT(($A1009-1)/12)+1,'ZC Curve'!$B$8:$B$107,'ZC Curve'!U$8:U$107,,0))^(1/12)-1</f>
        <v>0</v>
      </c>
      <c r="C1009" s="42" t="e">
        <f>(1+_xlfn.XLOOKUP(INT(($A1009-1)/12)+1,'ZC Curve'!$B$8:$B$107,'ZC Curve'!V$8:V$107,,0))^(1/12)-1</f>
        <v>#DIV/0!</v>
      </c>
      <c r="D1009" s="42" t="e">
        <f>(1+_xlfn.XLOOKUP(INT(($A1009-1)/12)+1,'ZC Curve'!$B$8:$B$107,'ZC Curve'!W$8:W$107,,0))^(1/12)-1</f>
        <v>#DIV/0!</v>
      </c>
      <c r="E1009" s="43">
        <f t="shared" si="39"/>
        <v>1</v>
      </c>
      <c r="F1009" s="43" t="e">
        <f t="shared" si="40"/>
        <v>#DIV/0!</v>
      </c>
      <c r="G1009" s="43" t="e">
        <f t="shared" si="41"/>
        <v>#DIV/0!</v>
      </c>
      <c r="H1009" s="47">
        <f>('Table 4 Asset Cashflows'!D489+'Table 4 Asset Cashflows'!E489)</f>
        <v>0</v>
      </c>
      <c r="I1009" s="47">
        <f>('Table 4 Asset Cashflows'!H489+'Table 4 Asset Cashflows'!I489)</f>
        <v>0</v>
      </c>
      <c r="J1009" s="47">
        <f>('Table 4 Asset Cashflows'!L489+'Table 4 Asset Cashflows'!M489)</f>
        <v>0</v>
      </c>
      <c r="K1009" s="47">
        <f>('Table 4 Asset Cashflows'!P489+'Table 4 Asset Cashflows'!Q489)</f>
        <v>0</v>
      </c>
      <c r="L1009" s="47">
        <f>('Table 4 Asset Cashflows'!T489+'Table 4 Asset Cashflows'!U489)</f>
        <v>0</v>
      </c>
      <c r="M1009" s="47">
        <f>('Table 4 Asset Cashflows'!X489+'Table 4 Asset Cashflows'!Y489)</f>
        <v>0</v>
      </c>
      <c r="N1009" s="47">
        <f>('Table 4 Asset Cashflows'!AB489+'Table 4 Asset Cashflows'!AC489)</f>
        <v>0</v>
      </c>
    </row>
    <row r="1010" spans="1:14" x14ac:dyDescent="0.25">
      <c r="A1010" s="39">
        <v>472</v>
      </c>
      <c r="B1010" s="42">
        <f>(1+_xlfn.XLOOKUP(INT(($A1010-1)/12)+1,'ZC Curve'!$B$8:$B$107,'ZC Curve'!U$8:U$107,,0))^(1/12)-1</f>
        <v>0</v>
      </c>
      <c r="C1010" s="42" t="e">
        <f>(1+_xlfn.XLOOKUP(INT(($A1010-1)/12)+1,'ZC Curve'!$B$8:$B$107,'ZC Curve'!V$8:V$107,,0))^(1/12)-1</f>
        <v>#DIV/0!</v>
      </c>
      <c r="D1010" s="42" t="e">
        <f>(1+_xlfn.XLOOKUP(INT(($A1010-1)/12)+1,'ZC Curve'!$B$8:$B$107,'ZC Curve'!W$8:W$107,,0))^(1/12)-1</f>
        <v>#DIV/0!</v>
      </c>
      <c r="E1010" s="43">
        <f t="shared" si="39"/>
        <v>1</v>
      </c>
      <c r="F1010" s="43" t="e">
        <f t="shared" si="40"/>
        <v>#DIV/0!</v>
      </c>
      <c r="G1010" s="43" t="e">
        <f t="shared" si="41"/>
        <v>#DIV/0!</v>
      </c>
      <c r="H1010" s="47">
        <f>('Table 4 Asset Cashflows'!D490+'Table 4 Asset Cashflows'!E490)</f>
        <v>0</v>
      </c>
      <c r="I1010" s="47">
        <f>('Table 4 Asset Cashflows'!H490+'Table 4 Asset Cashflows'!I490)</f>
        <v>0</v>
      </c>
      <c r="J1010" s="47">
        <f>('Table 4 Asset Cashflows'!L490+'Table 4 Asset Cashflows'!M490)</f>
        <v>0</v>
      </c>
      <c r="K1010" s="47">
        <f>('Table 4 Asset Cashflows'!P490+'Table 4 Asset Cashflows'!Q490)</f>
        <v>0</v>
      </c>
      <c r="L1010" s="47">
        <f>('Table 4 Asset Cashflows'!T490+'Table 4 Asset Cashflows'!U490)</f>
        <v>0</v>
      </c>
      <c r="M1010" s="47">
        <f>('Table 4 Asset Cashflows'!X490+'Table 4 Asset Cashflows'!Y490)</f>
        <v>0</v>
      </c>
      <c r="N1010" s="47">
        <f>('Table 4 Asset Cashflows'!AB490+'Table 4 Asset Cashflows'!AC490)</f>
        <v>0</v>
      </c>
    </row>
    <row r="1011" spans="1:14" x14ac:dyDescent="0.25">
      <c r="A1011" s="39">
        <v>473</v>
      </c>
      <c r="B1011" s="42">
        <f>(1+_xlfn.XLOOKUP(INT(($A1011-1)/12)+1,'ZC Curve'!$B$8:$B$107,'ZC Curve'!U$8:U$107,,0))^(1/12)-1</f>
        <v>0</v>
      </c>
      <c r="C1011" s="42" t="e">
        <f>(1+_xlfn.XLOOKUP(INT(($A1011-1)/12)+1,'ZC Curve'!$B$8:$B$107,'ZC Curve'!V$8:V$107,,0))^(1/12)-1</f>
        <v>#DIV/0!</v>
      </c>
      <c r="D1011" s="42" t="e">
        <f>(1+_xlfn.XLOOKUP(INT(($A1011-1)/12)+1,'ZC Curve'!$B$8:$B$107,'ZC Curve'!W$8:W$107,,0))^(1/12)-1</f>
        <v>#DIV/0!</v>
      </c>
      <c r="E1011" s="43">
        <f t="shared" si="39"/>
        <v>1</v>
      </c>
      <c r="F1011" s="43" t="e">
        <f t="shared" si="40"/>
        <v>#DIV/0!</v>
      </c>
      <c r="G1011" s="43" t="e">
        <f t="shared" si="41"/>
        <v>#DIV/0!</v>
      </c>
      <c r="H1011" s="47">
        <f>('Table 4 Asset Cashflows'!D491+'Table 4 Asset Cashflows'!E491)</f>
        <v>0</v>
      </c>
      <c r="I1011" s="47">
        <f>('Table 4 Asset Cashflows'!H491+'Table 4 Asset Cashflows'!I491)</f>
        <v>0</v>
      </c>
      <c r="J1011" s="47">
        <f>('Table 4 Asset Cashflows'!L491+'Table 4 Asset Cashflows'!M491)</f>
        <v>0</v>
      </c>
      <c r="K1011" s="47">
        <f>('Table 4 Asset Cashflows'!P491+'Table 4 Asset Cashflows'!Q491)</f>
        <v>0</v>
      </c>
      <c r="L1011" s="47">
        <f>('Table 4 Asset Cashflows'!T491+'Table 4 Asset Cashflows'!U491)</f>
        <v>0</v>
      </c>
      <c r="M1011" s="47">
        <f>('Table 4 Asset Cashflows'!X491+'Table 4 Asset Cashflows'!Y491)</f>
        <v>0</v>
      </c>
      <c r="N1011" s="47">
        <f>('Table 4 Asset Cashflows'!AB491+'Table 4 Asset Cashflows'!AC491)</f>
        <v>0</v>
      </c>
    </row>
    <row r="1012" spans="1:14" x14ac:dyDescent="0.25">
      <c r="A1012" s="39">
        <v>474</v>
      </c>
      <c r="B1012" s="42">
        <f>(1+_xlfn.XLOOKUP(INT(($A1012-1)/12)+1,'ZC Curve'!$B$8:$B$107,'ZC Curve'!U$8:U$107,,0))^(1/12)-1</f>
        <v>0</v>
      </c>
      <c r="C1012" s="42" t="e">
        <f>(1+_xlfn.XLOOKUP(INT(($A1012-1)/12)+1,'ZC Curve'!$B$8:$B$107,'ZC Curve'!V$8:V$107,,0))^(1/12)-1</f>
        <v>#DIV/0!</v>
      </c>
      <c r="D1012" s="42" t="e">
        <f>(1+_xlfn.XLOOKUP(INT(($A1012-1)/12)+1,'ZC Curve'!$B$8:$B$107,'ZC Curve'!W$8:W$107,,0))^(1/12)-1</f>
        <v>#DIV/0!</v>
      </c>
      <c r="E1012" s="43">
        <f t="shared" si="39"/>
        <v>1</v>
      </c>
      <c r="F1012" s="43" t="e">
        <f t="shared" si="40"/>
        <v>#DIV/0!</v>
      </c>
      <c r="G1012" s="43" t="e">
        <f t="shared" si="41"/>
        <v>#DIV/0!</v>
      </c>
      <c r="H1012" s="47">
        <f>('Table 4 Asset Cashflows'!D492+'Table 4 Asset Cashflows'!E492)</f>
        <v>0</v>
      </c>
      <c r="I1012" s="47">
        <f>('Table 4 Asset Cashflows'!H492+'Table 4 Asset Cashflows'!I492)</f>
        <v>0</v>
      </c>
      <c r="J1012" s="47">
        <f>('Table 4 Asset Cashflows'!L492+'Table 4 Asset Cashflows'!M492)</f>
        <v>0</v>
      </c>
      <c r="K1012" s="47">
        <f>('Table 4 Asset Cashflows'!P492+'Table 4 Asset Cashflows'!Q492)</f>
        <v>0</v>
      </c>
      <c r="L1012" s="47">
        <f>('Table 4 Asset Cashflows'!T492+'Table 4 Asset Cashflows'!U492)</f>
        <v>0</v>
      </c>
      <c r="M1012" s="47">
        <f>('Table 4 Asset Cashflows'!X492+'Table 4 Asset Cashflows'!Y492)</f>
        <v>0</v>
      </c>
      <c r="N1012" s="47">
        <f>('Table 4 Asset Cashflows'!AB492+'Table 4 Asset Cashflows'!AC492)</f>
        <v>0</v>
      </c>
    </row>
    <row r="1013" spans="1:14" x14ac:dyDescent="0.25">
      <c r="A1013" s="39">
        <v>475</v>
      </c>
      <c r="B1013" s="42">
        <f>(1+_xlfn.XLOOKUP(INT(($A1013-1)/12)+1,'ZC Curve'!$B$8:$B$107,'ZC Curve'!U$8:U$107,,0))^(1/12)-1</f>
        <v>0</v>
      </c>
      <c r="C1013" s="42" t="e">
        <f>(1+_xlfn.XLOOKUP(INT(($A1013-1)/12)+1,'ZC Curve'!$B$8:$B$107,'ZC Curve'!V$8:V$107,,0))^(1/12)-1</f>
        <v>#DIV/0!</v>
      </c>
      <c r="D1013" s="42" t="e">
        <f>(1+_xlfn.XLOOKUP(INT(($A1013-1)/12)+1,'ZC Curve'!$B$8:$B$107,'ZC Curve'!W$8:W$107,,0))^(1/12)-1</f>
        <v>#DIV/0!</v>
      </c>
      <c r="E1013" s="43">
        <f t="shared" si="39"/>
        <v>1</v>
      </c>
      <c r="F1013" s="43" t="e">
        <f t="shared" si="40"/>
        <v>#DIV/0!</v>
      </c>
      <c r="G1013" s="43" t="e">
        <f t="shared" si="41"/>
        <v>#DIV/0!</v>
      </c>
      <c r="H1013" s="47">
        <f>('Table 4 Asset Cashflows'!D493+'Table 4 Asset Cashflows'!E493)</f>
        <v>0</v>
      </c>
      <c r="I1013" s="47">
        <f>('Table 4 Asset Cashflows'!H493+'Table 4 Asset Cashflows'!I493)</f>
        <v>0</v>
      </c>
      <c r="J1013" s="47">
        <f>('Table 4 Asset Cashflows'!L493+'Table 4 Asset Cashflows'!M493)</f>
        <v>0</v>
      </c>
      <c r="K1013" s="47">
        <f>('Table 4 Asset Cashflows'!P493+'Table 4 Asset Cashflows'!Q493)</f>
        <v>0</v>
      </c>
      <c r="L1013" s="47">
        <f>('Table 4 Asset Cashflows'!T493+'Table 4 Asset Cashflows'!U493)</f>
        <v>0</v>
      </c>
      <c r="M1013" s="47">
        <f>('Table 4 Asset Cashflows'!X493+'Table 4 Asset Cashflows'!Y493)</f>
        <v>0</v>
      </c>
      <c r="N1013" s="47">
        <f>('Table 4 Asset Cashflows'!AB493+'Table 4 Asset Cashflows'!AC493)</f>
        <v>0</v>
      </c>
    </row>
    <row r="1014" spans="1:14" x14ac:dyDescent="0.25">
      <c r="A1014" s="39">
        <v>476</v>
      </c>
      <c r="B1014" s="42">
        <f>(1+_xlfn.XLOOKUP(INT(($A1014-1)/12)+1,'ZC Curve'!$B$8:$B$107,'ZC Curve'!U$8:U$107,,0))^(1/12)-1</f>
        <v>0</v>
      </c>
      <c r="C1014" s="42" t="e">
        <f>(1+_xlfn.XLOOKUP(INT(($A1014-1)/12)+1,'ZC Curve'!$B$8:$B$107,'ZC Curve'!V$8:V$107,,0))^(1/12)-1</f>
        <v>#DIV/0!</v>
      </c>
      <c r="D1014" s="42" t="e">
        <f>(1+_xlfn.XLOOKUP(INT(($A1014-1)/12)+1,'ZC Curve'!$B$8:$B$107,'ZC Curve'!W$8:W$107,,0))^(1/12)-1</f>
        <v>#DIV/0!</v>
      </c>
      <c r="E1014" s="43">
        <f t="shared" si="39"/>
        <v>1</v>
      </c>
      <c r="F1014" s="43" t="e">
        <f t="shared" si="40"/>
        <v>#DIV/0!</v>
      </c>
      <c r="G1014" s="43" t="e">
        <f t="shared" si="41"/>
        <v>#DIV/0!</v>
      </c>
      <c r="H1014" s="47">
        <f>('Table 4 Asset Cashflows'!D494+'Table 4 Asset Cashflows'!E494)</f>
        <v>0</v>
      </c>
      <c r="I1014" s="47">
        <f>('Table 4 Asset Cashflows'!H494+'Table 4 Asset Cashflows'!I494)</f>
        <v>0</v>
      </c>
      <c r="J1014" s="47">
        <f>('Table 4 Asset Cashflows'!L494+'Table 4 Asset Cashflows'!M494)</f>
        <v>0</v>
      </c>
      <c r="K1014" s="47">
        <f>('Table 4 Asset Cashflows'!P494+'Table 4 Asset Cashflows'!Q494)</f>
        <v>0</v>
      </c>
      <c r="L1014" s="47">
        <f>('Table 4 Asset Cashflows'!T494+'Table 4 Asset Cashflows'!U494)</f>
        <v>0</v>
      </c>
      <c r="M1014" s="47">
        <f>('Table 4 Asset Cashflows'!X494+'Table 4 Asset Cashflows'!Y494)</f>
        <v>0</v>
      </c>
      <c r="N1014" s="47">
        <f>('Table 4 Asset Cashflows'!AB494+'Table 4 Asset Cashflows'!AC494)</f>
        <v>0</v>
      </c>
    </row>
    <row r="1015" spans="1:14" x14ac:dyDescent="0.25">
      <c r="A1015" s="39">
        <v>477</v>
      </c>
      <c r="B1015" s="42">
        <f>(1+_xlfn.XLOOKUP(INT(($A1015-1)/12)+1,'ZC Curve'!$B$8:$B$107,'ZC Curve'!U$8:U$107,,0))^(1/12)-1</f>
        <v>0</v>
      </c>
      <c r="C1015" s="42" t="e">
        <f>(1+_xlfn.XLOOKUP(INT(($A1015-1)/12)+1,'ZC Curve'!$B$8:$B$107,'ZC Curve'!V$8:V$107,,0))^(1/12)-1</f>
        <v>#DIV/0!</v>
      </c>
      <c r="D1015" s="42" t="e">
        <f>(1+_xlfn.XLOOKUP(INT(($A1015-1)/12)+1,'ZC Curve'!$B$8:$B$107,'ZC Curve'!W$8:W$107,,0))^(1/12)-1</f>
        <v>#DIV/0!</v>
      </c>
      <c r="E1015" s="43">
        <f t="shared" si="39"/>
        <v>1</v>
      </c>
      <c r="F1015" s="43" t="e">
        <f t="shared" si="40"/>
        <v>#DIV/0!</v>
      </c>
      <c r="G1015" s="43" t="e">
        <f t="shared" si="41"/>
        <v>#DIV/0!</v>
      </c>
      <c r="H1015" s="47">
        <f>('Table 4 Asset Cashflows'!D495+'Table 4 Asset Cashflows'!E495)</f>
        <v>0</v>
      </c>
      <c r="I1015" s="47">
        <f>('Table 4 Asset Cashflows'!H495+'Table 4 Asset Cashflows'!I495)</f>
        <v>0</v>
      </c>
      <c r="J1015" s="47">
        <f>('Table 4 Asset Cashflows'!L495+'Table 4 Asset Cashflows'!M495)</f>
        <v>0</v>
      </c>
      <c r="K1015" s="47">
        <f>('Table 4 Asset Cashflows'!P495+'Table 4 Asset Cashflows'!Q495)</f>
        <v>0</v>
      </c>
      <c r="L1015" s="47">
        <f>('Table 4 Asset Cashflows'!T495+'Table 4 Asset Cashflows'!U495)</f>
        <v>0</v>
      </c>
      <c r="M1015" s="47">
        <f>('Table 4 Asset Cashflows'!X495+'Table 4 Asset Cashflows'!Y495)</f>
        <v>0</v>
      </c>
      <c r="N1015" s="47">
        <f>('Table 4 Asset Cashflows'!AB495+'Table 4 Asset Cashflows'!AC495)</f>
        <v>0</v>
      </c>
    </row>
    <row r="1016" spans="1:14" x14ac:dyDescent="0.25">
      <c r="A1016" s="39">
        <v>478</v>
      </c>
      <c r="B1016" s="42">
        <f>(1+_xlfn.XLOOKUP(INT(($A1016-1)/12)+1,'ZC Curve'!$B$8:$B$107,'ZC Curve'!U$8:U$107,,0))^(1/12)-1</f>
        <v>0</v>
      </c>
      <c r="C1016" s="42" t="e">
        <f>(1+_xlfn.XLOOKUP(INT(($A1016-1)/12)+1,'ZC Curve'!$B$8:$B$107,'ZC Curve'!V$8:V$107,,0))^(1/12)-1</f>
        <v>#DIV/0!</v>
      </c>
      <c r="D1016" s="42" t="e">
        <f>(1+_xlfn.XLOOKUP(INT(($A1016-1)/12)+1,'ZC Curve'!$B$8:$B$107,'ZC Curve'!W$8:W$107,,0))^(1/12)-1</f>
        <v>#DIV/0!</v>
      </c>
      <c r="E1016" s="43">
        <f t="shared" si="39"/>
        <v>1</v>
      </c>
      <c r="F1016" s="43" t="e">
        <f t="shared" si="40"/>
        <v>#DIV/0!</v>
      </c>
      <c r="G1016" s="43" t="e">
        <f t="shared" si="41"/>
        <v>#DIV/0!</v>
      </c>
      <c r="H1016" s="47">
        <f>('Table 4 Asset Cashflows'!D496+'Table 4 Asset Cashflows'!E496)</f>
        <v>0</v>
      </c>
      <c r="I1016" s="47">
        <f>('Table 4 Asset Cashflows'!H496+'Table 4 Asset Cashflows'!I496)</f>
        <v>0</v>
      </c>
      <c r="J1016" s="47">
        <f>('Table 4 Asset Cashflows'!L496+'Table 4 Asset Cashflows'!M496)</f>
        <v>0</v>
      </c>
      <c r="K1016" s="47">
        <f>('Table 4 Asset Cashflows'!P496+'Table 4 Asset Cashflows'!Q496)</f>
        <v>0</v>
      </c>
      <c r="L1016" s="47">
        <f>('Table 4 Asset Cashflows'!T496+'Table 4 Asset Cashflows'!U496)</f>
        <v>0</v>
      </c>
      <c r="M1016" s="47">
        <f>('Table 4 Asset Cashflows'!X496+'Table 4 Asset Cashflows'!Y496)</f>
        <v>0</v>
      </c>
      <c r="N1016" s="47">
        <f>('Table 4 Asset Cashflows'!AB496+'Table 4 Asset Cashflows'!AC496)</f>
        <v>0</v>
      </c>
    </row>
    <row r="1017" spans="1:14" x14ac:dyDescent="0.25">
      <c r="A1017" s="39">
        <v>479</v>
      </c>
      <c r="B1017" s="42">
        <f>(1+_xlfn.XLOOKUP(INT(($A1017-1)/12)+1,'ZC Curve'!$B$8:$B$107,'ZC Curve'!U$8:U$107,,0))^(1/12)-1</f>
        <v>0</v>
      </c>
      <c r="C1017" s="42" t="e">
        <f>(1+_xlfn.XLOOKUP(INT(($A1017-1)/12)+1,'ZC Curve'!$B$8:$B$107,'ZC Curve'!V$8:V$107,,0))^(1/12)-1</f>
        <v>#DIV/0!</v>
      </c>
      <c r="D1017" s="42" t="e">
        <f>(1+_xlfn.XLOOKUP(INT(($A1017-1)/12)+1,'ZC Curve'!$B$8:$B$107,'ZC Curve'!W$8:W$107,,0))^(1/12)-1</f>
        <v>#DIV/0!</v>
      </c>
      <c r="E1017" s="43">
        <f t="shared" si="39"/>
        <v>1</v>
      </c>
      <c r="F1017" s="43" t="e">
        <f t="shared" si="40"/>
        <v>#DIV/0!</v>
      </c>
      <c r="G1017" s="43" t="e">
        <f t="shared" si="41"/>
        <v>#DIV/0!</v>
      </c>
      <c r="H1017" s="47">
        <f>('Table 4 Asset Cashflows'!D497+'Table 4 Asset Cashflows'!E497)</f>
        <v>0</v>
      </c>
      <c r="I1017" s="47">
        <f>('Table 4 Asset Cashflows'!H497+'Table 4 Asset Cashflows'!I497)</f>
        <v>0</v>
      </c>
      <c r="J1017" s="47">
        <f>('Table 4 Asset Cashflows'!L497+'Table 4 Asset Cashflows'!M497)</f>
        <v>0</v>
      </c>
      <c r="K1017" s="47">
        <f>('Table 4 Asset Cashflows'!P497+'Table 4 Asset Cashflows'!Q497)</f>
        <v>0</v>
      </c>
      <c r="L1017" s="47">
        <f>('Table 4 Asset Cashflows'!T497+'Table 4 Asset Cashflows'!U497)</f>
        <v>0</v>
      </c>
      <c r="M1017" s="47">
        <f>('Table 4 Asset Cashflows'!X497+'Table 4 Asset Cashflows'!Y497)</f>
        <v>0</v>
      </c>
      <c r="N1017" s="47">
        <f>('Table 4 Asset Cashflows'!AB497+'Table 4 Asset Cashflows'!AC497)</f>
        <v>0</v>
      </c>
    </row>
    <row r="1018" spans="1:14" x14ac:dyDescent="0.25">
      <c r="A1018" s="39">
        <v>480</v>
      </c>
      <c r="B1018" s="42">
        <f>(1+_xlfn.XLOOKUP(INT(($A1018-1)/12)+1,'ZC Curve'!$B$8:$B$107,'ZC Curve'!U$8:U$107,,0))^(1/12)-1</f>
        <v>0</v>
      </c>
      <c r="C1018" s="42" t="e">
        <f>(1+_xlfn.XLOOKUP(INT(($A1018-1)/12)+1,'ZC Curve'!$B$8:$B$107,'ZC Curve'!V$8:V$107,,0))^(1/12)-1</f>
        <v>#DIV/0!</v>
      </c>
      <c r="D1018" s="42" t="e">
        <f>(1+_xlfn.XLOOKUP(INT(($A1018-1)/12)+1,'ZC Curve'!$B$8:$B$107,'ZC Curve'!W$8:W$107,,0))^(1/12)-1</f>
        <v>#DIV/0!</v>
      </c>
      <c r="E1018" s="43">
        <f t="shared" si="39"/>
        <v>1</v>
      </c>
      <c r="F1018" s="43" t="e">
        <f t="shared" si="40"/>
        <v>#DIV/0!</v>
      </c>
      <c r="G1018" s="43" t="e">
        <f t="shared" si="41"/>
        <v>#DIV/0!</v>
      </c>
      <c r="H1018" s="47">
        <f>('Table 4 Asset Cashflows'!D498+'Table 4 Asset Cashflows'!E498)</f>
        <v>0</v>
      </c>
      <c r="I1018" s="47">
        <f>('Table 4 Asset Cashflows'!H498+'Table 4 Asset Cashflows'!I498)</f>
        <v>0</v>
      </c>
      <c r="J1018" s="47">
        <f>('Table 4 Asset Cashflows'!L498+'Table 4 Asset Cashflows'!M498)</f>
        <v>0</v>
      </c>
      <c r="K1018" s="47">
        <f>('Table 4 Asset Cashflows'!P498+'Table 4 Asset Cashflows'!Q498)</f>
        <v>0</v>
      </c>
      <c r="L1018" s="47">
        <f>('Table 4 Asset Cashflows'!T498+'Table 4 Asset Cashflows'!U498)</f>
        <v>0</v>
      </c>
      <c r="M1018" s="47">
        <f>('Table 4 Asset Cashflows'!X498+'Table 4 Asset Cashflows'!Y498)</f>
        <v>0</v>
      </c>
      <c r="N1018" s="47">
        <f>('Table 4 Asset Cashflows'!AB498+'Table 4 Asset Cashflows'!AC498)</f>
        <v>0</v>
      </c>
    </row>
  </sheetData>
  <mergeCells count="34">
    <mergeCell ref="A523:H523"/>
    <mergeCell ref="B536:D536"/>
    <mergeCell ref="E536:G536"/>
    <mergeCell ref="A25:H25"/>
    <mergeCell ref="B38:D38"/>
    <mergeCell ref="E38:G38"/>
    <mergeCell ref="H38:I38"/>
    <mergeCell ref="A1:Q1"/>
    <mergeCell ref="B16:C16"/>
    <mergeCell ref="B17:C17"/>
    <mergeCell ref="B18:C20"/>
    <mergeCell ref="H37:U37"/>
    <mergeCell ref="B14:C14"/>
    <mergeCell ref="J38:K38"/>
    <mergeCell ref="L38:M38"/>
    <mergeCell ref="N38:O38"/>
    <mergeCell ref="P38:Q38"/>
    <mergeCell ref="R38:S38"/>
    <mergeCell ref="T38:U38"/>
    <mergeCell ref="P10:Q10"/>
    <mergeCell ref="B15:C15"/>
    <mergeCell ref="B34:C34"/>
    <mergeCell ref="B33:C33"/>
    <mergeCell ref="B31:C31"/>
    <mergeCell ref="B30:C30"/>
    <mergeCell ref="B29:C29"/>
    <mergeCell ref="D10:E10"/>
    <mergeCell ref="F10:G10"/>
    <mergeCell ref="H10:I10"/>
    <mergeCell ref="J10:K10"/>
    <mergeCell ref="L10:M10"/>
    <mergeCell ref="N10:O10"/>
    <mergeCell ref="B12:C12"/>
    <mergeCell ref="B13:C13"/>
  </mergeCells>
  <pageMargins left="0.7" right="0.7" top="0.75" bottom="0.75" header="0.3" footer="0.3"/>
  <pageSetup orientation="portrait" r:id="rId1"/>
  <headerFooter>
    <oddFooter>&amp;L&amp;1#&amp;"Calibri"&amp;10&amp;K000000John Keells Group - Confidential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101F3-6EC6-490D-824C-70B5E4BDADC2}">
  <sheetPr codeName="Sheet35">
    <tabColor rgb="FFFFFF99"/>
  </sheetPr>
  <dimension ref="A1:J49"/>
  <sheetViews>
    <sheetView showGridLines="0" zoomScaleNormal="100" workbookViewId="0"/>
  </sheetViews>
  <sheetFormatPr defaultColWidth="9.44140625" defaultRowHeight="13.2" x14ac:dyDescent="0.25"/>
  <cols>
    <col min="1" max="1" width="4.5546875" style="13" customWidth="1"/>
    <col min="2" max="2" width="73.44140625" style="13" customWidth="1"/>
    <col min="3" max="3" width="17.44140625" style="13" customWidth="1"/>
    <col min="4" max="9" width="18.5546875" style="13" customWidth="1"/>
    <col min="10" max="16384" width="9.44140625" style="13"/>
  </cols>
  <sheetData>
    <row r="1" spans="1:10" x14ac:dyDescent="0.25">
      <c r="A1" s="101" t="s">
        <v>918</v>
      </c>
      <c r="B1" s="401"/>
      <c r="C1" s="401"/>
      <c r="D1" s="401"/>
      <c r="E1" s="401"/>
      <c r="F1" s="401"/>
      <c r="G1" s="401"/>
      <c r="H1" s="401"/>
      <c r="I1" s="401"/>
      <c r="J1" s="594"/>
    </row>
    <row r="2" spans="1:10" x14ac:dyDescent="0.25">
      <c r="A2" s="385" t="s">
        <v>518</v>
      </c>
      <c r="B2" s="594"/>
      <c r="C2" s="594"/>
      <c r="D2" s="594"/>
      <c r="E2" s="594"/>
      <c r="F2" s="594"/>
      <c r="G2" s="594"/>
      <c r="H2" s="594"/>
      <c r="I2" s="594"/>
      <c r="J2" s="594"/>
    </row>
    <row r="3" spans="1:10" x14ac:dyDescent="0.25">
      <c r="A3" s="784" t="s">
        <v>253</v>
      </c>
      <c r="B3" s="594"/>
      <c r="C3" s="594"/>
      <c r="D3" s="594"/>
      <c r="E3" s="594"/>
      <c r="F3" s="594"/>
      <c r="G3" s="594"/>
      <c r="H3" s="594"/>
      <c r="I3" s="594"/>
      <c r="J3" s="594"/>
    </row>
    <row r="4" spans="1:10" x14ac:dyDescent="0.25">
      <c r="A4" s="784" t="s">
        <v>530</v>
      </c>
      <c r="B4" s="594"/>
      <c r="C4" s="594"/>
      <c r="D4" s="594"/>
      <c r="E4" s="594"/>
      <c r="F4" s="594"/>
      <c r="G4" s="594"/>
      <c r="H4" s="594"/>
      <c r="I4" s="594"/>
      <c r="J4" s="594"/>
    </row>
    <row r="5" spans="1:10" x14ac:dyDescent="0.25">
      <c r="A5" s="35" t="s">
        <v>919</v>
      </c>
      <c r="B5" s="594"/>
      <c r="C5" s="594"/>
      <c r="D5" s="594"/>
      <c r="E5" s="594"/>
      <c r="F5" s="594"/>
      <c r="G5" s="594"/>
      <c r="H5" s="594"/>
      <c r="I5" s="594"/>
      <c r="J5" s="594"/>
    </row>
    <row r="6" spans="1:10" x14ac:dyDescent="0.25">
      <c r="A6" s="35" t="s">
        <v>920</v>
      </c>
      <c r="B6" s="685"/>
      <c r="C6" s="594"/>
      <c r="D6" s="594"/>
      <c r="E6" s="594"/>
      <c r="F6" s="594"/>
      <c r="G6" s="594"/>
      <c r="H6" s="594"/>
      <c r="I6" s="594"/>
      <c r="J6" s="594"/>
    </row>
    <row r="7" spans="1:10" x14ac:dyDescent="0.25">
      <c r="A7" s="594"/>
      <c r="B7" s="594"/>
      <c r="C7" s="594"/>
      <c r="D7" s="685"/>
      <c r="E7" s="685"/>
      <c r="F7" s="685"/>
      <c r="G7" s="685"/>
      <c r="H7" s="685"/>
      <c r="I7" s="685"/>
      <c r="J7" s="594"/>
    </row>
    <row r="8" spans="1:10" x14ac:dyDescent="0.25">
      <c r="A8" s="594"/>
      <c r="B8" s="15" t="s">
        <v>921</v>
      </c>
      <c r="C8" s="594"/>
      <c r="D8" s="685"/>
      <c r="E8" s="685"/>
      <c r="F8" s="685"/>
      <c r="G8" s="685"/>
      <c r="H8" s="685"/>
      <c r="I8" s="685"/>
      <c r="J8" s="594"/>
    </row>
    <row r="9" spans="1:10" x14ac:dyDescent="0.25">
      <c r="A9" s="594"/>
      <c r="B9" s="594"/>
      <c r="C9" s="594"/>
      <c r="D9" s="685"/>
      <c r="E9" s="685"/>
      <c r="F9" s="685"/>
      <c r="G9" s="685"/>
      <c r="H9" s="685"/>
      <c r="I9" s="685"/>
      <c r="J9" s="594"/>
    </row>
    <row r="10" spans="1:10" ht="39.6" x14ac:dyDescent="0.25">
      <c r="A10" s="704" t="s">
        <v>257</v>
      </c>
      <c r="B10" s="704" t="s">
        <v>922</v>
      </c>
      <c r="C10" s="728" t="s">
        <v>923</v>
      </c>
      <c r="D10" s="728" t="s">
        <v>564</v>
      </c>
      <c r="E10" s="728" t="s">
        <v>213</v>
      </c>
      <c r="F10" s="728" t="s">
        <v>214</v>
      </c>
      <c r="G10" s="728" t="s">
        <v>215</v>
      </c>
      <c r="H10" s="728" t="s">
        <v>216</v>
      </c>
      <c r="I10" s="728" t="s">
        <v>217</v>
      </c>
      <c r="J10" s="594"/>
    </row>
    <row r="11" spans="1:10" ht="26.4" x14ac:dyDescent="0.25">
      <c r="A11" s="593">
        <v>1</v>
      </c>
      <c r="B11" s="729" t="s">
        <v>924</v>
      </c>
      <c r="C11" s="926"/>
      <c r="D11" s="926">
        <f t="shared" ref="D11" si="0">SUM(D12:D17)</f>
        <v>0</v>
      </c>
      <c r="E11" s="926">
        <f>SUM(E12:E17)</f>
        <v>0</v>
      </c>
      <c r="F11" s="926">
        <f>SUM(F12:F17)</f>
        <v>0</v>
      </c>
      <c r="G11" s="926">
        <f>SUM(G12:G17)</f>
        <v>0</v>
      </c>
      <c r="H11" s="926">
        <f>SUM(H12:H17)</f>
        <v>0</v>
      </c>
      <c r="I11" s="926">
        <f>SUM(I12:I17)</f>
        <v>0</v>
      </c>
      <c r="J11" s="594"/>
    </row>
    <row r="12" spans="1:10" x14ac:dyDescent="0.25">
      <c r="A12" s="593"/>
      <c r="B12" s="36" t="s">
        <v>566</v>
      </c>
      <c r="C12" s="927">
        <v>0</v>
      </c>
      <c r="D12" s="686">
        <f>'Table 2B - Reinsurance'!C14</f>
        <v>0</v>
      </c>
      <c r="E12" s="686">
        <f>'Table 2B - Reinsurance'!D14</f>
        <v>0</v>
      </c>
      <c r="F12" s="686">
        <f>'Table 2B - Reinsurance'!E14</f>
        <v>0</v>
      </c>
      <c r="G12" s="686">
        <f>'Table 2B - Reinsurance'!F14</f>
        <v>0</v>
      </c>
      <c r="H12" s="686">
        <f>'Table 2B - Reinsurance'!G14</f>
        <v>0</v>
      </c>
      <c r="I12" s="686">
        <f>'Table 2B - Reinsurance'!H14</f>
        <v>0</v>
      </c>
      <c r="J12" s="594"/>
    </row>
    <row r="13" spans="1:10" x14ac:dyDescent="0.25">
      <c r="A13" s="593"/>
      <c r="B13" s="36" t="s">
        <v>296</v>
      </c>
      <c r="C13" s="927">
        <v>1.6E-2</v>
      </c>
      <c r="D13" s="686">
        <f>'Table 2B - Reinsurance'!C15</f>
        <v>0</v>
      </c>
      <c r="E13" s="686">
        <f>'Table 2B - Reinsurance'!D15</f>
        <v>0</v>
      </c>
      <c r="F13" s="686">
        <f>'Table 2B - Reinsurance'!E15</f>
        <v>0</v>
      </c>
      <c r="G13" s="686">
        <f>'Table 2B - Reinsurance'!F15</f>
        <v>0</v>
      </c>
      <c r="H13" s="686">
        <f>'Table 2B - Reinsurance'!G15</f>
        <v>0</v>
      </c>
      <c r="I13" s="686">
        <f>'Table 2B - Reinsurance'!H15</f>
        <v>0</v>
      </c>
      <c r="J13" s="594"/>
    </row>
    <row r="14" spans="1:10" x14ac:dyDescent="0.25">
      <c r="A14" s="593"/>
      <c r="B14" s="36" t="s">
        <v>277</v>
      </c>
      <c r="C14" s="927">
        <v>0.04</v>
      </c>
      <c r="D14" s="686">
        <f>'Table 2B - Reinsurance'!C16</f>
        <v>0</v>
      </c>
      <c r="E14" s="686">
        <f>'Table 2B - Reinsurance'!D16</f>
        <v>0</v>
      </c>
      <c r="F14" s="686">
        <f>'Table 2B - Reinsurance'!E16</f>
        <v>0</v>
      </c>
      <c r="G14" s="686">
        <f>'Table 2B - Reinsurance'!F16</f>
        <v>0</v>
      </c>
      <c r="H14" s="686">
        <f>'Table 2B - Reinsurance'!G16</f>
        <v>0</v>
      </c>
      <c r="I14" s="686">
        <f>'Table 2B - Reinsurance'!H16</f>
        <v>0</v>
      </c>
      <c r="J14" s="594"/>
    </row>
    <row r="15" spans="1:10" x14ac:dyDescent="0.25">
      <c r="A15" s="593"/>
      <c r="B15" s="37" t="s">
        <v>278</v>
      </c>
      <c r="C15" s="927">
        <v>0.08</v>
      </c>
      <c r="D15" s="686">
        <f>'Table 2B - Reinsurance'!C17</f>
        <v>0</v>
      </c>
      <c r="E15" s="686">
        <f>'Table 2B - Reinsurance'!D17</f>
        <v>0</v>
      </c>
      <c r="F15" s="686">
        <f>'Table 2B - Reinsurance'!E17</f>
        <v>0</v>
      </c>
      <c r="G15" s="686">
        <f>'Table 2B - Reinsurance'!F17</f>
        <v>0</v>
      </c>
      <c r="H15" s="686">
        <f>'Table 2B - Reinsurance'!G17</f>
        <v>0</v>
      </c>
      <c r="I15" s="686">
        <f>'Table 2B - Reinsurance'!H17</f>
        <v>0</v>
      </c>
      <c r="J15" s="594"/>
    </row>
    <row r="16" spans="1:10" x14ac:dyDescent="0.25">
      <c r="A16" s="593"/>
      <c r="B16" s="37" t="s">
        <v>567</v>
      </c>
      <c r="C16" s="927">
        <v>0.12</v>
      </c>
      <c r="D16" s="686">
        <f>'Table 2B - Reinsurance'!C18</f>
        <v>0</v>
      </c>
      <c r="E16" s="686">
        <f>'Table 2B - Reinsurance'!D18</f>
        <v>0</v>
      </c>
      <c r="F16" s="686">
        <f>'Table 2B - Reinsurance'!E18</f>
        <v>0</v>
      </c>
      <c r="G16" s="686">
        <f>'Table 2B - Reinsurance'!F18</f>
        <v>0</v>
      </c>
      <c r="H16" s="686">
        <f>'Table 2B - Reinsurance'!G18</f>
        <v>0</v>
      </c>
      <c r="I16" s="686">
        <f>'Table 2B - Reinsurance'!H18</f>
        <v>0</v>
      </c>
      <c r="J16" s="594"/>
    </row>
    <row r="17" spans="1:10" x14ac:dyDescent="0.25">
      <c r="A17" s="593"/>
      <c r="B17" s="36" t="s">
        <v>568</v>
      </c>
      <c r="C17" s="927">
        <v>0.16</v>
      </c>
      <c r="D17" s="686">
        <f>'Table 2B - Reinsurance'!C19</f>
        <v>0</v>
      </c>
      <c r="E17" s="686">
        <f>'Table 2B - Reinsurance'!D19</f>
        <v>0</v>
      </c>
      <c r="F17" s="686">
        <f>'Table 2B - Reinsurance'!E19</f>
        <v>0</v>
      </c>
      <c r="G17" s="686">
        <f>'Table 2B - Reinsurance'!F19</f>
        <v>0</v>
      </c>
      <c r="H17" s="686">
        <f>'Table 2B - Reinsurance'!G19</f>
        <v>0</v>
      </c>
      <c r="I17" s="686">
        <f>'Table 2B - Reinsurance'!H19</f>
        <v>0</v>
      </c>
      <c r="J17" s="594"/>
    </row>
    <row r="18" spans="1:10" x14ac:dyDescent="0.25">
      <c r="A18" s="593">
        <v>2</v>
      </c>
      <c r="B18" s="729" t="s">
        <v>570</v>
      </c>
      <c r="C18" s="926"/>
      <c r="D18" s="926">
        <f t="shared" ref="D18" si="1">SUM(D19:D23)</f>
        <v>0</v>
      </c>
      <c r="E18" s="926">
        <f>SUM(E19:E23)</f>
        <v>0</v>
      </c>
      <c r="F18" s="926">
        <f>SUM(F19:F23)</f>
        <v>0</v>
      </c>
      <c r="G18" s="926">
        <f>SUM(G19:G23)</f>
        <v>0</v>
      </c>
      <c r="H18" s="926">
        <f>SUM(H19:H23)</f>
        <v>0</v>
      </c>
      <c r="I18" s="926">
        <f>SUM(I19:I23)</f>
        <v>0</v>
      </c>
      <c r="J18" s="594"/>
    </row>
    <row r="19" spans="1:10" x14ac:dyDescent="0.25">
      <c r="A19" s="593"/>
      <c r="B19" s="36" t="s">
        <v>296</v>
      </c>
      <c r="C19" s="927">
        <v>1.6E-2</v>
      </c>
      <c r="D19" s="686">
        <f>'Table 2B - Reinsurance'!C28</f>
        <v>0</v>
      </c>
      <c r="E19" s="686">
        <f>'Table 2B - Reinsurance'!D28</f>
        <v>0</v>
      </c>
      <c r="F19" s="686">
        <f>'Table 2B - Reinsurance'!E28</f>
        <v>0</v>
      </c>
      <c r="G19" s="686">
        <f>'Table 2B - Reinsurance'!F28</f>
        <v>0</v>
      </c>
      <c r="H19" s="686">
        <f>'Table 2B - Reinsurance'!G28</f>
        <v>0</v>
      </c>
      <c r="I19" s="686">
        <f>'Table 2B - Reinsurance'!H28</f>
        <v>0</v>
      </c>
      <c r="J19" s="594"/>
    </row>
    <row r="20" spans="1:10" x14ac:dyDescent="0.25">
      <c r="A20" s="593"/>
      <c r="B20" s="36" t="s">
        <v>277</v>
      </c>
      <c r="C20" s="927">
        <v>0.04</v>
      </c>
      <c r="D20" s="686">
        <f>'Table 2B - Reinsurance'!C29</f>
        <v>0</v>
      </c>
      <c r="E20" s="686">
        <f>'Table 2B - Reinsurance'!D29</f>
        <v>0</v>
      </c>
      <c r="F20" s="686">
        <f>'Table 2B - Reinsurance'!E29</f>
        <v>0</v>
      </c>
      <c r="G20" s="686">
        <f>'Table 2B - Reinsurance'!F29</f>
        <v>0</v>
      </c>
      <c r="H20" s="686">
        <f>'Table 2B - Reinsurance'!G29</f>
        <v>0</v>
      </c>
      <c r="I20" s="686">
        <f>'Table 2B - Reinsurance'!H29</f>
        <v>0</v>
      </c>
      <c r="J20" s="594"/>
    </row>
    <row r="21" spans="1:10" x14ac:dyDescent="0.25">
      <c r="A21" s="593"/>
      <c r="B21" s="37" t="s">
        <v>278</v>
      </c>
      <c r="C21" s="927">
        <v>0.08</v>
      </c>
      <c r="D21" s="686">
        <f>'Table 2B - Reinsurance'!C30</f>
        <v>0</v>
      </c>
      <c r="E21" s="686">
        <f>'Table 2B - Reinsurance'!D30</f>
        <v>0</v>
      </c>
      <c r="F21" s="686">
        <f>'Table 2B - Reinsurance'!E30</f>
        <v>0</v>
      </c>
      <c r="G21" s="686">
        <f>'Table 2B - Reinsurance'!F30</f>
        <v>0</v>
      </c>
      <c r="H21" s="686">
        <f>'Table 2B - Reinsurance'!G30</f>
        <v>0</v>
      </c>
      <c r="I21" s="686">
        <f>'Table 2B - Reinsurance'!H30</f>
        <v>0</v>
      </c>
      <c r="J21" s="594"/>
    </row>
    <row r="22" spans="1:10" x14ac:dyDescent="0.25">
      <c r="A22" s="593"/>
      <c r="B22" s="37" t="s">
        <v>567</v>
      </c>
      <c r="C22" s="927">
        <v>0.12</v>
      </c>
      <c r="D22" s="686">
        <f>'Table 2B - Reinsurance'!C31</f>
        <v>0</v>
      </c>
      <c r="E22" s="686">
        <f>'Table 2B - Reinsurance'!D31</f>
        <v>0</v>
      </c>
      <c r="F22" s="686">
        <f>'Table 2B - Reinsurance'!E31</f>
        <v>0</v>
      </c>
      <c r="G22" s="686">
        <f>'Table 2B - Reinsurance'!F31</f>
        <v>0</v>
      </c>
      <c r="H22" s="686">
        <f>'Table 2B - Reinsurance'!G31</f>
        <v>0</v>
      </c>
      <c r="I22" s="686">
        <f>'Table 2B - Reinsurance'!H31</f>
        <v>0</v>
      </c>
      <c r="J22" s="594"/>
    </row>
    <row r="23" spans="1:10" x14ac:dyDescent="0.25">
      <c r="A23" s="593"/>
      <c r="B23" s="36" t="s">
        <v>568</v>
      </c>
      <c r="C23" s="927">
        <v>0.16</v>
      </c>
      <c r="D23" s="686">
        <f>'Table 2B - Reinsurance'!C32</f>
        <v>0</v>
      </c>
      <c r="E23" s="686">
        <f>'Table 2B - Reinsurance'!D32</f>
        <v>0</v>
      </c>
      <c r="F23" s="686">
        <f>'Table 2B - Reinsurance'!E32</f>
        <v>0</v>
      </c>
      <c r="G23" s="686">
        <f>'Table 2B - Reinsurance'!F32</f>
        <v>0</v>
      </c>
      <c r="H23" s="686">
        <f>'Table 2B - Reinsurance'!G32</f>
        <v>0</v>
      </c>
      <c r="I23" s="686">
        <f>'Table 2B - Reinsurance'!H32</f>
        <v>0</v>
      </c>
      <c r="J23" s="594"/>
    </row>
    <row r="24" spans="1:10" x14ac:dyDescent="0.25">
      <c r="A24" s="593">
        <v>3</v>
      </c>
      <c r="B24" s="729" t="s">
        <v>925</v>
      </c>
      <c r="C24" s="926"/>
      <c r="D24" s="926">
        <f t="shared" ref="D24" si="2">SUM(D25:D29)</f>
        <v>0</v>
      </c>
      <c r="E24" s="926">
        <f>SUM(E25:E29)</f>
        <v>0</v>
      </c>
      <c r="F24" s="926">
        <f>SUM(F25:F29)</f>
        <v>0</v>
      </c>
      <c r="G24" s="926">
        <f>SUM(G25:G29)</f>
        <v>0</v>
      </c>
      <c r="H24" s="926">
        <f>SUM(H25:H29)</f>
        <v>0</v>
      </c>
      <c r="I24" s="926">
        <f>SUM(I25:I29)</f>
        <v>0</v>
      </c>
      <c r="J24" s="594"/>
    </row>
    <row r="25" spans="1:10" x14ac:dyDescent="0.25">
      <c r="A25" s="593"/>
      <c r="B25" s="36" t="s">
        <v>296</v>
      </c>
      <c r="C25" s="927">
        <v>1.6E-2</v>
      </c>
      <c r="D25" s="706"/>
      <c r="E25" s="706"/>
      <c r="F25" s="706"/>
      <c r="G25" s="706"/>
      <c r="H25" s="706"/>
      <c r="I25" s="706"/>
      <c r="J25" s="402" t="s">
        <v>926</v>
      </c>
    </row>
    <row r="26" spans="1:10" x14ac:dyDescent="0.25">
      <c r="A26" s="593"/>
      <c r="B26" s="36" t="s">
        <v>277</v>
      </c>
      <c r="C26" s="927">
        <v>0.04</v>
      </c>
      <c r="D26" s="706"/>
      <c r="E26" s="706"/>
      <c r="F26" s="706"/>
      <c r="G26" s="706"/>
      <c r="H26" s="706"/>
      <c r="I26" s="706"/>
      <c r="J26" s="594"/>
    </row>
    <row r="27" spans="1:10" x14ac:dyDescent="0.25">
      <c r="A27" s="593"/>
      <c r="B27" s="37" t="s">
        <v>278</v>
      </c>
      <c r="C27" s="927">
        <v>0.08</v>
      </c>
      <c r="D27" s="706"/>
      <c r="E27" s="706"/>
      <c r="F27" s="706"/>
      <c r="G27" s="706"/>
      <c r="H27" s="706"/>
      <c r="I27" s="706"/>
      <c r="J27" s="594"/>
    </row>
    <row r="28" spans="1:10" x14ac:dyDescent="0.25">
      <c r="A28" s="593"/>
      <c r="B28" s="37" t="s">
        <v>567</v>
      </c>
      <c r="C28" s="927">
        <v>0.12</v>
      </c>
      <c r="D28" s="706"/>
      <c r="E28" s="706"/>
      <c r="F28" s="706"/>
      <c r="G28" s="706"/>
      <c r="H28" s="706"/>
      <c r="I28" s="706"/>
      <c r="J28" s="594"/>
    </row>
    <row r="29" spans="1:10" x14ac:dyDescent="0.25">
      <c r="A29" s="593"/>
      <c r="B29" s="36" t="s">
        <v>568</v>
      </c>
      <c r="C29" s="927">
        <v>0.16</v>
      </c>
      <c r="D29" s="706"/>
      <c r="E29" s="706"/>
      <c r="F29" s="706"/>
      <c r="G29" s="706"/>
      <c r="H29" s="706"/>
      <c r="I29" s="706"/>
      <c r="J29" s="594"/>
    </row>
    <row r="30" spans="1:10" x14ac:dyDescent="0.25">
      <c r="A30" s="594"/>
      <c r="B30" s="437" t="s">
        <v>808</v>
      </c>
      <c r="C30" s="928"/>
      <c r="D30" s="436" t="b">
        <f>D24=SUM(E24:I24)</f>
        <v>1</v>
      </c>
      <c r="E30" s="436" t="b">
        <f>SUM(E25:E29)='7 Catastrophe Risk'!F7</f>
        <v>1</v>
      </c>
      <c r="F30" s="436" t="b">
        <f>SUM(F25:F29)='7 Catastrophe Risk'!G7</f>
        <v>1</v>
      </c>
      <c r="G30" s="436" t="b">
        <f>SUM(G25:G29)='7 Catastrophe Risk'!H7</f>
        <v>1</v>
      </c>
      <c r="H30" s="436" t="b">
        <f>SUM(H25:H29)='7 Catastrophe Risk'!I7</f>
        <v>1</v>
      </c>
      <c r="I30" s="436" t="b">
        <f>SUM(I25:I29)='7 Catastrophe Risk'!J7</f>
        <v>1</v>
      </c>
      <c r="J30" s="594"/>
    </row>
    <row r="31" spans="1:10" customFormat="1" ht="14.4" x14ac:dyDescent="0.3"/>
    <row r="32" spans="1:10" x14ac:dyDescent="0.25">
      <c r="A32" s="594"/>
      <c r="B32" s="15" t="s">
        <v>927</v>
      </c>
      <c r="C32" s="928"/>
      <c r="D32" s="929"/>
      <c r="E32" s="929"/>
      <c r="F32" s="929"/>
      <c r="G32" s="929"/>
      <c r="H32" s="929"/>
      <c r="I32" s="929"/>
      <c r="J32" s="594"/>
    </row>
    <row r="33" spans="1:9" x14ac:dyDescent="0.25">
      <c r="A33" s="594"/>
      <c r="B33" s="594"/>
      <c r="C33" s="648"/>
      <c r="D33" s="648"/>
      <c r="E33" s="648"/>
      <c r="F33" s="648"/>
      <c r="G33" s="648"/>
      <c r="H33" s="648"/>
      <c r="I33" s="648"/>
    </row>
    <row r="34" spans="1:9" ht="39.6" x14ac:dyDescent="0.25">
      <c r="A34" s="704" t="s">
        <v>257</v>
      </c>
      <c r="B34" s="704" t="s">
        <v>928</v>
      </c>
      <c r="C34" s="728" t="s">
        <v>923</v>
      </c>
      <c r="D34" s="728" t="s">
        <v>564</v>
      </c>
      <c r="E34" s="728" t="s">
        <v>213</v>
      </c>
      <c r="F34" s="728" t="s">
        <v>214</v>
      </c>
      <c r="G34" s="728" t="s">
        <v>215</v>
      </c>
      <c r="H34" s="728" t="s">
        <v>216</v>
      </c>
      <c r="I34" s="728" t="s">
        <v>217</v>
      </c>
    </row>
    <row r="35" spans="1:9" ht="26.4" x14ac:dyDescent="0.25">
      <c r="A35" s="593">
        <v>1</v>
      </c>
      <c r="B35" s="729" t="s">
        <v>929</v>
      </c>
      <c r="C35" s="930"/>
      <c r="D35" s="930">
        <f t="shared" ref="D35" si="3">SUM(D36:D40)</f>
        <v>0</v>
      </c>
      <c r="E35" s="930">
        <f>SUM(E36:E40)</f>
        <v>0</v>
      </c>
      <c r="F35" s="930">
        <f>SUM(F36:F40)</f>
        <v>0</v>
      </c>
      <c r="G35" s="930">
        <f>SUM(G36:G40)</f>
        <v>0</v>
      </c>
      <c r="H35" s="930">
        <f>SUM(H36:H40)</f>
        <v>0</v>
      </c>
      <c r="I35" s="930">
        <f>SUM(I36:I40)</f>
        <v>0</v>
      </c>
    </row>
    <row r="36" spans="1:9" x14ac:dyDescent="0.25">
      <c r="A36" s="593"/>
      <c r="B36" s="36" t="s">
        <v>296</v>
      </c>
      <c r="C36" s="927">
        <v>1.6E-2</v>
      </c>
      <c r="D36" s="686">
        <f>'Table 2D - Coinsurance'!C14</f>
        <v>0</v>
      </c>
      <c r="E36" s="686">
        <f>'Table 2D - Coinsurance'!D14</f>
        <v>0</v>
      </c>
      <c r="F36" s="686">
        <f>'Table 2D - Coinsurance'!E14</f>
        <v>0</v>
      </c>
      <c r="G36" s="686">
        <f>'Table 2D - Coinsurance'!F14</f>
        <v>0</v>
      </c>
      <c r="H36" s="686">
        <f>'Table 2D - Coinsurance'!G14</f>
        <v>0</v>
      </c>
      <c r="I36" s="686">
        <f>'Table 2D - Coinsurance'!H14</f>
        <v>0</v>
      </c>
    </row>
    <row r="37" spans="1:9" x14ac:dyDescent="0.25">
      <c r="A37" s="593"/>
      <c r="B37" s="36" t="s">
        <v>277</v>
      </c>
      <c r="C37" s="927">
        <v>0.04</v>
      </c>
      <c r="D37" s="686">
        <f>'Table 2D - Coinsurance'!C15</f>
        <v>0</v>
      </c>
      <c r="E37" s="686">
        <f>'Table 2D - Coinsurance'!D15</f>
        <v>0</v>
      </c>
      <c r="F37" s="686">
        <f>'Table 2D - Coinsurance'!E15</f>
        <v>0</v>
      </c>
      <c r="G37" s="686">
        <f>'Table 2D - Coinsurance'!F15</f>
        <v>0</v>
      </c>
      <c r="H37" s="686">
        <f>'Table 2D - Coinsurance'!G15</f>
        <v>0</v>
      </c>
      <c r="I37" s="686">
        <f>'Table 2D - Coinsurance'!H15</f>
        <v>0</v>
      </c>
    </row>
    <row r="38" spans="1:9" x14ac:dyDescent="0.25">
      <c r="A38" s="593"/>
      <c r="B38" s="37" t="s">
        <v>278</v>
      </c>
      <c r="C38" s="927">
        <v>0.08</v>
      </c>
      <c r="D38" s="686">
        <f>'Table 2D - Coinsurance'!C16</f>
        <v>0</v>
      </c>
      <c r="E38" s="686">
        <f>'Table 2D - Coinsurance'!D16</f>
        <v>0</v>
      </c>
      <c r="F38" s="686">
        <f>'Table 2D - Coinsurance'!E16</f>
        <v>0</v>
      </c>
      <c r="G38" s="686">
        <f>'Table 2D - Coinsurance'!F16</f>
        <v>0</v>
      </c>
      <c r="H38" s="686">
        <f>'Table 2D - Coinsurance'!G16</f>
        <v>0</v>
      </c>
      <c r="I38" s="686">
        <f>'Table 2D - Coinsurance'!H16</f>
        <v>0</v>
      </c>
    </row>
    <row r="39" spans="1:9" x14ac:dyDescent="0.25">
      <c r="A39" s="593"/>
      <c r="B39" s="37" t="s">
        <v>567</v>
      </c>
      <c r="C39" s="927">
        <v>0.12</v>
      </c>
      <c r="D39" s="686">
        <f>'Table 2D - Coinsurance'!C17</f>
        <v>0</v>
      </c>
      <c r="E39" s="686">
        <f>'Table 2D - Coinsurance'!D17</f>
        <v>0</v>
      </c>
      <c r="F39" s="686">
        <f>'Table 2D - Coinsurance'!E17</f>
        <v>0</v>
      </c>
      <c r="G39" s="686">
        <f>'Table 2D - Coinsurance'!F17</f>
        <v>0</v>
      </c>
      <c r="H39" s="686">
        <f>'Table 2D - Coinsurance'!G17</f>
        <v>0</v>
      </c>
      <c r="I39" s="686">
        <f>'Table 2D - Coinsurance'!H17</f>
        <v>0</v>
      </c>
    </row>
    <row r="40" spans="1:9" x14ac:dyDescent="0.25">
      <c r="A40" s="593"/>
      <c r="B40" s="36" t="s">
        <v>568</v>
      </c>
      <c r="C40" s="927">
        <v>0.16</v>
      </c>
      <c r="D40" s="686">
        <f>'Table 2D - Coinsurance'!C18</f>
        <v>0</v>
      </c>
      <c r="E40" s="686">
        <f>'Table 2D - Coinsurance'!D18</f>
        <v>0</v>
      </c>
      <c r="F40" s="686">
        <f>'Table 2D - Coinsurance'!E18</f>
        <v>0</v>
      </c>
      <c r="G40" s="686">
        <f>'Table 2D - Coinsurance'!F18</f>
        <v>0</v>
      </c>
      <c r="H40" s="686">
        <f>'Table 2D - Coinsurance'!G18</f>
        <v>0</v>
      </c>
      <c r="I40" s="686">
        <f>'Table 2D - Coinsurance'!H18</f>
        <v>0</v>
      </c>
    </row>
    <row r="41" spans="1:9" x14ac:dyDescent="0.25">
      <c r="A41" s="593">
        <v>2</v>
      </c>
      <c r="B41" s="729" t="s">
        <v>930</v>
      </c>
      <c r="C41" s="930"/>
      <c r="D41" s="930">
        <f t="shared" ref="D41" si="4">SUM(D42:D46)</f>
        <v>0</v>
      </c>
      <c r="E41" s="930">
        <f>SUM(E42:E46)</f>
        <v>0</v>
      </c>
      <c r="F41" s="930">
        <f>SUM(F42:F46)</f>
        <v>0</v>
      </c>
      <c r="G41" s="930">
        <f>SUM(G42:G46)</f>
        <v>0</v>
      </c>
      <c r="H41" s="930">
        <f>SUM(H42:H46)</f>
        <v>0</v>
      </c>
      <c r="I41" s="930">
        <f>SUM(I42:I46)</f>
        <v>0</v>
      </c>
    </row>
    <row r="42" spans="1:9" x14ac:dyDescent="0.25">
      <c r="A42" s="593"/>
      <c r="B42" s="36" t="s">
        <v>296</v>
      </c>
      <c r="C42" s="927">
        <v>1.6E-2</v>
      </c>
      <c r="D42" s="686">
        <f>'Table 2D - Coinsurance'!C26</f>
        <v>0</v>
      </c>
      <c r="E42" s="686">
        <f>'Table 2D - Coinsurance'!D26</f>
        <v>0</v>
      </c>
      <c r="F42" s="686">
        <f>'Table 2D - Coinsurance'!E26</f>
        <v>0</v>
      </c>
      <c r="G42" s="686">
        <f>'Table 2D - Coinsurance'!F26</f>
        <v>0</v>
      </c>
      <c r="H42" s="686">
        <f>'Table 2D - Coinsurance'!G26</f>
        <v>0</v>
      </c>
      <c r="I42" s="686">
        <f>'Table 2D - Coinsurance'!H26</f>
        <v>0</v>
      </c>
    </row>
    <row r="43" spans="1:9" x14ac:dyDescent="0.25">
      <c r="A43" s="593"/>
      <c r="B43" s="36" t="s">
        <v>277</v>
      </c>
      <c r="C43" s="927">
        <v>0.04</v>
      </c>
      <c r="D43" s="686">
        <f>'Table 2D - Coinsurance'!C27</f>
        <v>0</v>
      </c>
      <c r="E43" s="686">
        <f>'Table 2D - Coinsurance'!D27</f>
        <v>0</v>
      </c>
      <c r="F43" s="686">
        <f>'Table 2D - Coinsurance'!E27</f>
        <v>0</v>
      </c>
      <c r="G43" s="686">
        <f>'Table 2D - Coinsurance'!F27</f>
        <v>0</v>
      </c>
      <c r="H43" s="686">
        <f>'Table 2D - Coinsurance'!G27</f>
        <v>0</v>
      </c>
      <c r="I43" s="686">
        <f>'Table 2D - Coinsurance'!H27</f>
        <v>0</v>
      </c>
    </row>
    <row r="44" spans="1:9" x14ac:dyDescent="0.25">
      <c r="A44" s="593"/>
      <c r="B44" s="37" t="s">
        <v>278</v>
      </c>
      <c r="C44" s="927">
        <v>0.08</v>
      </c>
      <c r="D44" s="686">
        <f>'Table 2D - Coinsurance'!C28</f>
        <v>0</v>
      </c>
      <c r="E44" s="686">
        <f>'Table 2D - Coinsurance'!D28</f>
        <v>0</v>
      </c>
      <c r="F44" s="686">
        <f>'Table 2D - Coinsurance'!E28</f>
        <v>0</v>
      </c>
      <c r="G44" s="686">
        <f>'Table 2D - Coinsurance'!F28</f>
        <v>0</v>
      </c>
      <c r="H44" s="686">
        <f>'Table 2D - Coinsurance'!G28</f>
        <v>0</v>
      </c>
      <c r="I44" s="686">
        <f>'Table 2D - Coinsurance'!H28</f>
        <v>0</v>
      </c>
    </row>
    <row r="45" spans="1:9" x14ac:dyDescent="0.25">
      <c r="A45" s="593"/>
      <c r="B45" s="37" t="s">
        <v>567</v>
      </c>
      <c r="C45" s="927">
        <v>0.12</v>
      </c>
      <c r="D45" s="686">
        <f>'Table 2D - Coinsurance'!C29</f>
        <v>0</v>
      </c>
      <c r="E45" s="686">
        <f>'Table 2D - Coinsurance'!D29</f>
        <v>0</v>
      </c>
      <c r="F45" s="686">
        <f>'Table 2D - Coinsurance'!E29</f>
        <v>0</v>
      </c>
      <c r="G45" s="686">
        <f>'Table 2D - Coinsurance'!F29</f>
        <v>0</v>
      </c>
      <c r="H45" s="686">
        <f>'Table 2D - Coinsurance'!G29</f>
        <v>0</v>
      </c>
      <c r="I45" s="686">
        <f>'Table 2D - Coinsurance'!H29</f>
        <v>0</v>
      </c>
    </row>
    <row r="46" spans="1:9" x14ac:dyDescent="0.25">
      <c r="A46" s="593"/>
      <c r="B46" s="36" t="s">
        <v>568</v>
      </c>
      <c r="C46" s="927">
        <v>0.16</v>
      </c>
      <c r="D46" s="686">
        <f>'Table 2D - Coinsurance'!C30</f>
        <v>0</v>
      </c>
      <c r="E46" s="686">
        <f>'Table 2D - Coinsurance'!D30</f>
        <v>0</v>
      </c>
      <c r="F46" s="686">
        <f>'Table 2D - Coinsurance'!E30</f>
        <v>0</v>
      </c>
      <c r="G46" s="686">
        <f>'Table 2D - Coinsurance'!F30</f>
        <v>0</v>
      </c>
      <c r="H46" s="686">
        <f>'Table 2D - Coinsurance'!G30</f>
        <v>0</v>
      </c>
      <c r="I46" s="686">
        <f>'Table 2D - Coinsurance'!H30</f>
        <v>0</v>
      </c>
    </row>
    <row r="49" spans="2:9" x14ac:dyDescent="0.25">
      <c r="B49" s="29"/>
      <c r="C49" s="38" t="s">
        <v>931</v>
      </c>
      <c r="D49" s="569">
        <f t="shared" ref="D49:I49" si="5">SUMPRODUCT(D12:D29,$C$12:$C$29)+SUMPRODUCT(D35:D46,$C$35:$C$46)</f>
        <v>0</v>
      </c>
      <c r="E49" s="569">
        <f t="shared" si="5"/>
        <v>0</v>
      </c>
      <c r="F49" s="569">
        <f t="shared" si="5"/>
        <v>0</v>
      </c>
      <c r="G49" s="569">
        <f t="shared" si="5"/>
        <v>0</v>
      </c>
      <c r="H49" s="569">
        <f t="shared" si="5"/>
        <v>0</v>
      </c>
      <c r="I49" s="569">
        <f t="shared" si="5"/>
        <v>0</v>
      </c>
    </row>
  </sheetData>
  <pageMargins left="0.7" right="0.7" top="0.75" bottom="0.75" header="0.3" footer="0.3"/>
  <pageSetup orientation="portrait" horizontalDpi="4294967294" verticalDpi="4294967294" r:id="rId1"/>
  <headerFooter>
    <oddFooter>&amp;L&amp;1#&amp;"Calibri"&amp;10&amp;K000000John Keells Group - Confidential</oddFooter>
  </headerFooter>
  <ignoredErrors>
    <ignoredError sqref="C32:C46 C12:C30"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C2D5C-EB9E-47B1-BF4B-AB917346BE62}">
  <sheetPr>
    <tabColor rgb="FFFFFF99"/>
  </sheetPr>
  <dimension ref="A1:Q131"/>
  <sheetViews>
    <sheetView showGridLines="0" zoomScaleNormal="100" workbookViewId="0">
      <selection sqref="A1:G1"/>
    </sheetView>
  </sheetViews>
  <sheetFormatPr defaultColWidth="9.44140625" defaultRowHeight="13.2" x14ac:dyDescent="0.25"/>
  <cols>
    <col min="1" max="1" width="1.44140625" style="13" customWidth="1"/>
    <col min="2" max="2" width="37.44140625" style="25" customWidth="1"/>
    <col min="3" max="3" width="20" style="13" customWidth="1"/>
    <col min="4" max="4" width="22.5546875" style="25" customWidth="1"/>
    <col min="5" max="5" width="22.5546875" style="13" customWidth="1"/>
    <col min="6" max="8" width="22.5546875" style="25" customWidth="1"/>
    <col min="9" max="9" width="22.109375" style="25" customWidth="1"/>
    <col min="10" max="12" width="21.44140625" style="13" customWidth="1"/>
    <col min="13" max="14" width="21.5546875" style="13" customWidth="1"/>
    <col min="15" max="17" width="22.44140625" style="13" customWidth="1"/>
    <col min="18" max="16384" width="9.44140625" style="13"/>
  </cols>
  <sheetData>
    <row r="1" spans="1:17" s="24" customFormat="1" x14ac:dyDescent="0.25">
      <c r="A1" s="1102" t="s">
        <v>932</v>
      </c>
      <c r="B1" s="1102"/>
      <c r="C1" s="1102"/>
      <c r="D1" s="1102"/>
      <c r="E1" s="1102"/>
      <c r="F1" s="1102"/>
      <c r="G1" s="1102"/>
      <c r="H1" s="742"/>
      <c r="I1" s="742"/>
      <c r="J1" s="20"/>
      <c r="K1" s="20"/>
      <c r="L1" s="20"/>
      <c r="M1" s="20"/>
      <c r="N1" s="20"/>
      <c r="O1" s="20"/>
      <c r="P1" s="20"/>
      <c r="Q1" s="20"/>
    </row>
    <row r="2" spans="1:17" x14ac:dyDescent="0.25">
      <c r="A2" s="594"/>
      <c r="B2" s="103" t="s">
        <v>518</v>
      </c>
      <c r="C2" s="594"/>
      <c r="D2" s="685"/>
      <c r="E2" s="1166"/>
      <c r="F2" s="1166"/>
      <c r="G2" s="1166"/>
      <c r="H2" s="1166"/>
      <c r="I2" s="1166"/>
      <c r="J2" s="1166"/>
      <c r="K2" s="1166"/>
      <c r="L2" s="1166"/>
      <c r="M2" s="1166"/>
      <c r="N2" s="594"/>
      <c r="O2" s="594"/>
      <c r="P2" s="594"/>
      <c r="Q2" s="594"/>
    </row>
    <row r="3" spans="1:17" x14ac:dyDescent="0.25">
      <c r="A3" s="594"/>
      <c r="B3" s="594" t="s">
        <v>253</v>
      </c>
      <c r="C3" s="594"/>
      <c r="D3" s="685"/>
      <c r="E3" s="26"/>
      <c r="F3" s="26"/>
      <c r="G3" s="26"/>
      <c r="H3" s="26"/>
      <c r="I3" s="26"/>
      <c r="J3" s="26"/>
      <c r="K3" s="26"/>
      <c r="L3" s="26"/>
      <c r="M3" s="26"/>
      <c r="N3" s="594"/>
      <c r="O3" s="594"/>
      <c r="P3" s="594"/>
      <c r="Q3" s="594"/>
    </row>
    <row r="4" spans="1:17" x14ac:dyDescent="0.25">
      <c r="A4" s="594"/>
      <c r="B4" s="931" t="s">
        <v>530</v>
      </c>
      <c r="C4" s="594"/>
      <c r="D4" s="685"/>
      <c r="E4" s="26"/>
      <c r="F4" s="26"/>
      <c r="G4" s="26"/>
      <c r="H4" s="26"/>
      <c r="I4" s="26"/>
      <c r="J4" s="26"/>
      <c r="K4" s="26"/>
      <c r="L4" s="26"/>
      <c r="M4" s="26"/>
      <c r="N4" s="594"/>
      <c r="O4" s="594"/>
      <c r="P4" s="594"/>
      <c r="Q4" s="594"/>
    </row>
    <row r="5" spans="1:17" x14ac:dyDescent="0.25">
      <c r="A5" s="594"/>
      <c r="B5" s="27" t="s">
        <v>933</v>
      </c>
      <c r="C5" s="932"/>
      <c r="D5" s="933"/>
      <c r="E5" s="594"/>
      <c r="F5" s="685"/>
      <c r="G5" s="685"/>
      <c r="H5" s="685"/>
      <c r="I5" s="685"/>
      <c r="J5" s="594"/>
      <c r="K5" s="594"/>
      <c r="L5" s="594"/>
      <c r="M5" s="594"/>
      <c r="N5" s="594"/>
      <c r="O5" s="594"/>
      <c r="P5" s="594"/>
      <c r="Q5" s="594"/>
    </row>
    <row r="6" spans="1:17" x14ac:dyDescent="0.25">
      <c r="A6" s="594"/>
      <c r="B6" s="933"/>
      <c r="C6" s="932"/>
      <c r="D6" s="933"/>
      <c r="E6" s="594"/>
      <c r="F6" s="685"/>
      <c r="G6" s="685"/>
      <c r="H6" s="685"/>
      <c r="I6" s="685"/>
      <c r="J6" s="594"/>
      <c r="K6" s="594"/>
      <c r="L6" s="594"/>
      <c r="M6" s="594"/>
      <c r="N6" s="594"/>
      <c r="O6" s="594"/>
      <c r="P6" s="594"/>
      <c r="Q6" s="594"/>
    </row>
    <row r="7" spans="1:17" x14ac:dyDescent="0.25">
      <c r="A7" s="594"/>
      <c r="B7" s="933"/>
      <c r="C7" s="932"/>
      <c r="D7" s="933"/>
      <c r="E7" s="594"/>
      <c r="F7" s="685"/>
      <c r="G7" s="685"/>
      <c r="H7" s="685"/>
      <c r="I7" s="685"/>
      <c r="J7" s="15" t="s">
        <v>934</v>
      </c>
      <c r="K7" s="594"/>
      <c r="L7" s="594"/>
      <c r="M7" s="594"/>
      <c r="N7" s="594"/>
      <c r="O7" s="594"/>
      <c r="P7" s="594"/>
      <c r="Q7" s="594"/>
    </row>
    <row r="8" spans="1:17" ht="39.6" x14ac:dyDescent="0.25">
      <c r="A8" s="594"/>
      <c r="B8" s="374" t="s">
        <v>935</v>
      </c>
      <c r="C8" s="394" t="s">
        <v>695</v>
      </c>
      <c r="D8" s="394" t="s">
        <v>936</v>
      </c>
      <c r="E8" s="394" t="s">
        <v>937</v>
      </c>
      <c r="F8" s="394" t="s">
        <v>938</v>
      </c>
      <c r="G8" s="394" t="s">
        <v>547</v>
      </c>
      <c r="H8" s="685"/>
      <c r="I8" s="685"/>
      <c r="J8" s="375"/>
      <c r="K8" s="375" t="s">
        <v>696</v>
      </c>
      <c r="L8" s="375" t="s">
        <v>697</v>
      </c>
      <c r="M8" s="375" t="s">
        <v>698</v>
      </c>
      <c r="N8" s="375" t="s">
        <v>939</v>
      </c>
      <c r="O8" s="375" t="s">
        <v>702</v>
      </c>
      <c r="P8" s="594"/>
      <c r="Q8" s="594"/>
    </row>
    <row r="9" spans="1:17" x14ac:dyDescent="0.25">
      <c r="A9" s="594"/>
      <c r="B9" s="934" t="s">
        <v>696</v>
      </c>
      <c r="C9" s="766">
        <f>E21</f>
        <v>0</v>
      </c>
      <c r="D9" s="766">
        <f>H21</f>
        <v>0</v>
      </c>
      <c r="E9" s="766">
        <f>K21</f>
        <v>0</v>
      </c>
      <c r="F9" s="766">
        <f>N21</f>
        <v>0</v>
      </c>
      <c r="G9" s="766">
        <f>Q21</f>
        <v>0</v>
      </c>
      <c r="H9" s="685"/>
      <c r="I9" s="685"/>
      <c r="J9" s="375" t="s">
        <v>696</v>
      </c>
      <c r="K9" s="935">
        <v>1</v>
      </c>
      <c r="L9" s="935">
        <v>-0.25</v>
      </c>
      <c r="M9" s="935">
        <v>0.25</v>
      </c>
      <c r="N9" s="935">
        <v>0</v>
      </c>
      <c r="O9" s="935">
        <v>0.25</v>
      </c>
      <c r="P9" s="594"/>
      <c r="Q9" s="594"/>
    </row>
    <row r="10" spans="1:17" x14ac:dyDescent="0.25">
      <c r="A10" s="594"/>
      <c r="B10" s="934" t="s">
        <v>697</v>
      </c>
      <c r="C10" s="766">
        <f>E22</f>
        <v>0</v>
      </c>
      <c r="D10" s="766">
        <f>H22</f>
        <v>0</v>
      </c>
      <c r="E10" s="766">
        <f>K22</f>
        <v>0</v>
      </c>
      <c r="F10" s="766">
        <f>N22</f>
        <v>0</v>
      </c>
      <c r="G10" s="766">
        <f>Q22</f>
        <v>0</v>
      </c>
      <c r="H10" s="685"/>
      <c r="I10" s="685"/>
      <c r="J10" s="375" t="s">
        <v>697</v>
      </c>
      <c r="K10" s="935">
        <v>-0.25</v>
      </c>
      <c r="L10" s="935">
        <v>1</v>
      </c>
      <c r="M10" s="935">
        <v>0</v>
      </c>
      <c r="N10" s="935">
        <v>0.25</v>
      </c>
      <c r="O10" s="935">
        <v>0.25</v>
      </c>
      <c r="P10" s="594"/>
      <c r="Q10" s="594"/>
    </row>
    <row r="11" spans="1:17" x14ac:dyDescent="0.25">
      <c r="A11" s="594"/>
      <c r="B11" s="934" t="s">
        <v>698</v>
      </c>
      <c r="C11" s="766">
        <f>E23</f>
        <v>0</v>
      </c>
      <c r="D11" s="766">
        <f>H23</f>
        <v>0</v>
      </c>
      <c r="E11" s="766">
        <f>K23</f>
        <v>0</v>
      </c>
      <c r="F11" s="766">
        <f>N23</f>
        <v>0</v>
      </c>
      <c r="G11" s="766">
        <f>Q23</f>
        <v>0</v>
      </c>
      <c r="H11" s="685"/>
      <c r="I11" s="685"/>
      <c r="J11" s="375" t="s">
        <v>698</v>
      </c>
      <c r="K11" s="935">
        <v>0.25</v>
      </c>
      <c r="L11" s="935">
        <v>0</v>
      </c>
      <c r="M11" s="935">
        <v>1</v>
      </c>
      <c r="N11" s="935">
        <v>0</v>
      </c>
      <c r="O11" s="935">
        <v>0.5</v>
      </c>
      <c r="P11" s="594"/>
      <c r="Q11" s="594"/>
    </row>
    <row r="12" spans="1:17" x14ac:dyDescent="0.25">
      <c r="A12" s="594"/>
      <c r="B12" s="934" t="s">
        <v>939</v>
      </c>
      <c r="C12" s="766">
        <f>E24</f>
        <v>0</v>
      </c>
      <c r="D12" s="766">
        <f>H24</f>
        <v>0</v>
      </c>
      <c r="E12" s="766">
        <f>K24</f>
        <v>0</v>
      </c>
      <c r="F12" s="766">
        <f>N24</f>
        <v>0</v>
      </c>
      <c r="G12" s="766">
        <f>Q24</f>
        <v>0</v>
      </c>
      <c r="H12" s="685"/>
      <c r="I12" s="685"/>
      <c r="J12" s="375" t="s">
        <v>939</v>
      </c>
      <c r="K12" s="935">
        <v>0</v>
      </c>
      <c r="L12" s="935">
        <v>0.25</v>
      </c>
      <c r="M12" s="935">
        <v>0</v>
      </c>
      <c r="N12" s="935">
        <v>1</v>
      </c>
      <c r="O12" s="935">
        <v>0.5</v>
      </c>
      <c r="P12" s="594"/>
      <c r="Q12" s="594"/>
    </row>
    <row r="13" spans="1:17" x14ac:dyDescent="0.25">
      <c r="A13" s="594"/>
      <c r="B13" s="934" t="s">
        <v>702</v>
      </c>
      <c r="C13" s="766">
        <f>E25</f>
        <v>0</v>
      </c>
      <c r="D13" s="766">
        <f>H25</f>
        <v>0</v>
      </c>
      <c r="E13" s="766">
        <f>K25</f>
        <v>0</v>
      </c>
      <c r="F13" s="766">
        <f>N25</f>
        <v>0</v>
      </c>
      <c r="G13" s="766">
        <f>Q25</f>
        <v>0</v>
      </c>
      <c r="H13" s="685"/>
      <c r="I13" s="685"/>
      <c r="J13" s="375" t="s">
        <v>702</v>
      </c>
      <c r="K13" s="935">
        <v>0.25</v>
      </c>
      <c r="L13" s="935">
        <v>0.25</v>
      </c>
      <c r="M13" s="935">
        <v>0.5</v>
      </c>
      <c r="N13" s="935">
        <v>0.5</v>
      </c>
      <c r="O13" s="935">
        <v>1</v>
      </c>
      <c r="P13" s="594"/>
      <c r="Q13" s="594"/>
    </row>
    <row r="14" spans="1:17" x14ac:dyDescent="0.25">
      <c r="A14" s="594"/>
      <c r="B14" s="395" t="s">
        <v>940</v>
      </c>
      <c r="C14" s="936">
        <f>SUM(C9:C13)</f>
        <v>0</v>
      </c>
      <c r="D14" s="936">
        <f>SUM(D9:D13)</f>
        <v>0</v>
      </c>
      <c r="E14" s="936">
        <f>SUM(E9:E13)</f>
        <v>0</v>
      </c>
      <c r="F14" s="936">
        <f>SUM(F9:F13)</f>
        <v>0</v>
      </c>
      <c r="G14" s="936">
        <f>SUM(G9:G13)</f>
        <v>0</v>
      </c>
      <c r="H14" s="685"/>
      <c r="I14" s="685"/>
      <c r="J14" s="685"/>
      <c r="K14" s="594"/>
      <c r="L14" s="594"/>
      <c r="M14" s="594"/>
      <c r="N14" s="594"/>
      <c r="O14" s="594"/>
      <c r="P14" s="594"/>
      <c r="Q14" s="594"/>
    </row>
    <row r="15" spans="1:17" x14ac:dyDescent="0.25">
      <c r="A15" s="594"/>
      <c r="B15" s="395" t="s">
        <v>941</v>
      </c>
      <c r="C15" s="570">
        <f>SQRT(SUMPRODUCT(C9:C13,MMULT($K$9:$O$13,C9:C13)))</f>
        <v>0</v>
      </c>
      <c r="D15" s="570">
        <f t="shared" ref="D15:G15" si="0">SQRT(SUMPRODUCT(D9:D13,MMULT($K$9:$O$13,D9:D13)))</f>
        <v>0</v>
      </c>
      <c r="E15" s="570">
        <f t="shared" si="0"/>
        <v>0</v>
      </c>
      <c r="F15" s="570">
        <f t="shared" si="0"/>
        <v>0</v>
      </c>
      <c r="G15" s="570">
        <f t="shared" si="0"/>
        <v>0</v>
      </c>
      <c r="H15" s="685"/>
      <c r="I15" s="685"/>
      <c r="J15" s="685"/>
      <c r="K15" s="594"/>
      <c r="L15" s="594"/>
      <c r="M15" s="594"/>
      <c r="N15" s="594"/>
      <c r="O15" s="594"/>
      <c r="P15" s="594"/>
      <c r="Q15" s="594"/>
    </row>
    <row r="16" spans="1:17" x14ac:dyDescent="0.25">
      <c r="A16" s="594"/>
      <c r="B16" s="395" t="s">
        <v>942</v>
      </c>
      <c r="C16" s="937" t="e">
        <f>1-C15/C14</f>
        <v>#DIV/0!</v>
      </c>
      <c r="D16" s="937" t="e">
        <f>1-D15/D14</f>
        <v>#DIV/0!</v>
      </c>
      <c r="E16" s="937" t="e">
        <f>1-E15/E14</f>
        <v>#DIV/0!</v>
      </c>
      <c r="F16" s="938" t="e">
        <f>1-F15/F14</f>
        <v>#DIV/0!</v>
      </c>
      <c r="G16" s="937" t="e">
        <f>1-G15/G14</f>
        <v>#DIV/0!</v>
      </c>
      <c r="H16" s="685"/>
      <c r="I16" s="685"/>
      <c r="J16" s="685"/>
      <c r="K16" s="594"/>
      <c r="L16" s="594"/>
      <c r="M16" s="594"/>
      <c r="N16" s="594"/>
      <c r="O16" s="594"/>
      <c r="P16" s="594"/>
      <c r="Q16" s="594"/>
    </row>
    <row r="17" spans="2:17" x14ac:dyDescent="0.25">
      <c r="B17" s="933"/>
      <c r="C17" s="932"/>
      <c r="D17" s="933"/>
      <c r="E17" s="594"/>
      <c r="F17" s="685"/>
      <c r="G17" s="685"/>
      <c r="H17" s="685"/>
      <c r="I17" s="685"/>
      <c r="J17" s="594"/>
      <c r="K17" s="594"/>
      <c r="L17" s="594"/>
      <c r="M17" s="594"/>
      <c r="N17" s="594"/>
      <c r="O17" s="594"/>
      <c r="P17" s="594"/>
      <c r="Q17" s="594"/>
    </row>
    <row r="18" spans="2:17" x14ac:dyDescent="0.25">
      <c r="B18" s="933"/>
      <c r="C18" s="932"/>
      <c r="D18" s="933"/>
      <c r="E18" s="594"/>
      <c r="F18" s="685"/>
      <c r="G18" s="685"/>
      <c r="H18" s="685"/>
      <c r="I18" s="685"/>
      <c r="J18" s="594"/>
      <c r="K18" s="594"/>
      <c r="L18" s="594"/>
      <c r="M18" s="594"/>
      <c r="N18" s="594"/>
      <c r="O18" s="594"/>
      <c r="P18" s="594"/>
      <c r="Q18" s="594"/>
    </row>
    <row r="19" spans="2:17" x14ac:dyDescent="0.25">
      <c r="B19" s="933"/>
      <c r="C19" s="1163" t="s">
        <v>695</v>
      </c>
      <c r="D19" s="1164"/>
      <c r="E19" s="1165"/>
      <c r="F19" s="1163" t="s">
        <v>936</v>
      </c>
      <c r="G19" s="1164"/>
      <c r="H19" s="1165"/>
      <c r="I19" s="1163" t="s">
        <v>937</v>
      </c>
      <c r="J19" s="1164"/>
      <c r="K19" s="1165"/>
      <c r="L19" s="1163" t="s">
        <v>938</v>
      </c>
      <c r="M19" s="1164"/>
      <c r="N19" s="1165"/>
      <c r="O19" s="1163" t="s">
        <v>547</v>
      </c>
      <c r="P19" s="1164"/>
      <c r="Q19" s="1165"/>
    </row>
    <row r="20" spans="2:17" x14ac:dyDescent="0.25">
      <c r="B20" s="374" t="s">
        <v>935</v>
      </c>
      <c r="C20" s="375" t="s">
        <v>943</v>
      </c>
      <c r="D20" s="375" t="s">
        <v>944</v>
      </c>
      <c r="E20" s="375" t="s">
        <v>945</v>
      </c>
      <c r="F20" s="375" t="s">
        <v>943</v>
      </c>
      <c r="G20" s="375" t="s">
        <v>944</v>
      </c>
      <c r="H20" s="375" t="s">
        <v>945</v>
      </c>
      <c r="I20" s="375" t="s">
        <v>943</v>
      </c>
      <c r="J20" s="375" t="s">
        <v>944</v>
      </c>
      <c r="K20" s="375" t="s">
        <v>945</v>
      </c>
      <c r="L20" s="375" t="s">
        <v>943</v>
      </c>
      <c r="M20" s="375" t="s">
        <v>944</v>
      </c>
      <c r="N20" s="375" t="s">
        <v>945</v>
      </c>
      <c r="O20" s="375" t="s">
        <v>943</v>
      </c>
      <c r="P20" s="375" t="s">
        <v>944</v>
      </c>
      <c r="Q20" s="375" t="s">
        <v>945</v>
      </c>
    </row>
    <row r="21" spans="2:17" x14ac:dyDescent="0.25">
      <c r="B21" s="934" t="s">
        <v>696</v>
      </c>
      <c r="C21" s="939"/>
      <c r="D21" s="939"/>
      <c r="E21" s="657">
        <f>MAX(D21-C21,0)</f>
        <v>0</v>
      </c>
      <c r="F21" s="939"/>
      <c r="G21" s="939"/>
      <c r="H21" s="657">
        <f>MAX(G21-F21,0)</f>
        <v>0</v>
      </c>
      <c r="I21" s="939"/>
      <c r="J21" s="939"/>
      <c r="K21" s="657">
        <f>MAX(J21-I21,0)</f>
        <v>0</v>
      </c>
      <c r="L21" s="939"/>
      <c r="M21" s="939"/>
      <c r="N21" s="657">
        <f>MAX(M21-L21,0)</f>
        <v>0</v>
      </c>
      <c r="O21" s="939"/>
      <c r="P21" s="939"/>
      <c r="Q21" s="657">
        <f>MAX(P21-O21,0)</f>
        <v>0</v>
      </c>
    </row>
    <row r="22" spans="2:17" x14ac:dyDescent="0.25">
      <c r="B22" s="934" t="s">
        <v>697</v>
      </c>
      <c r="C22" s="939"/>
      <c r="D22" s="939"/>
      <c r="E22" s="657">
        <f>MAX(D22-C22,0)</f>
        <v>0</v>
      </c>
      <c r="F22" s="939"/>
      <c r="G22" s="939"/>
      <c r="H22" s="657">
        <f>MAX(G22-F22,0)</f>
        <v>0</v>
      </c>
      <c r="I22" s="939"/>
      <c r="J22" s="939"/>
      <c r="K22" s="657">
        <f>MAX(J22-I22,0)</f>
        <v>0</v>
      </c>
      <c r="L22" s="939"/>
      <c r="M22" s="939"/>
      <c r="N22" s="657">
        <f>MAX(M22-L22,0)</f>
        <v>0</v>
      </c>
      <c r="O22" s="939"/>
      <c r="P22" s="939"/>
      <c r="Q22" s="657">
        <f>MAX(P22-O22,0)</f>
        <v>0</v>
      </c>
    </row>
    <row r="23" spans="2:17" x14ac:dyDescent="0.25">
      <c r="B23" s="934" t="s">
        <v>698</v>
      </c>
      <c r="C23" s="939"/>
      <c r="D23" s="939"/>
      <c r="E23" s="657">
        <f>MAX(D23-C23,0)</f>
        <v>0</v>
      </c>
      <c r="F23" s="939"/>
      <c r="G23" s="939"/>
      <c r="H23" s="657">
        <f>MAX(G23-F23,0)</f>
        <v>0</v>
      </c>
      <c r="I23" s="939"/>
      <c r="J23" s="939"/>
      <c r="K23" s="657">
        <f>MAX(J23-I23,0)</f>
        <v>0</v>
      </c>
      <c r="L23" s="939"/>
      <c r="M23" s="939"/>
      <c r="N23" s="657">
        <f>MAX(M23-L23,0)</f>
        <v>0</v>
      </c>
      <c r="O23" s="939"/>
      <c r="P23" s="939"/>
      <c r="Q23" s="657">
        <f>MAX(P23-O23,0)</f>
        <v>0</v>
      </c>
    </row>
    <row r="24" spans="2:17" x14ac:dyDescent="0.25">
      <c r="B24" s="934" t="s">
        <v>939</v>
      </c>
      <c r="C24" s="657">
        <f>SUMIFS($D31:$D130,$C31:$C130,C19)</f>
        <v>0</v>
      </c>
      <c r="D24" s="657">
        <f>C24+E24</f>
        <v>0</v>
      </c>
      <c r="E24" s="657">
        <f>SUMIFS($K31:$K130,$C31:$C130,C19)</f>
        <v>0</v>
      </c>
      <c r="F24" s="657">
        <f>SUMIFS($D31:$D130,$C31:$C130,F19)</f>
        <v>0</v>
      </c>
      <c r="G24" s="657">
        <f>F24+H24</f>
        <v>0</v>
      </c>
      <c r="H24" s="657">
        <f>SUMIFS($K31:$K130,$C31:$C130,F19)</f>
        <v>0</v>
      </c>
      <c r="I24" s="657">
        <f>SUMIFS($D31:$D130,$C31:$C130,I19)</f>
        <v>0</v>
      </c>
      <c r="J24" s="657">
        <f>I24+K24</f>
        <v>0</v>
      </c>
      <c r="K24" s="657">
        <f>SUMIFS($K31:$K130,$C31:$C130,I19)</f>
        <v>0</v>
      </c>
      <c r="L24" s="657">
        <f>SUMIFS($D31:$D130,$C31:$C130,L19)</f>
        <v>0</v>
      </c>
      <c r="M24" s="657">
        <f>L24+N24</f>
        <v>0</v>
      </c>
      <c r="N24" s="657">
        <f>SUMIFS($K31:$K130,$C31:$C130,L19)</f>
        <v>0</v>
      </c>
      <c r="O24" s="657">
        <f>SUMIFS($D31:$D130,$C31:$C130,O19)</f>
        <v>0</v>
      </c>
      <c r="P24" s="657">
        <f>O24+Q24</f>
        <v>0</v>
      </c>
      <c r="Q24" s="657">
        <f>SUMIFS($K31:$K130,$C31:$C130,O19)</f>
        <v>0</v>
      </c>
    </row>
    <row r="25" spans="2:17" x14ac:dyDescent="0.25">
      <c r="B25" s="934" t="s">
        <v>702</v>
      </c>
      <c r="C25" s="939"/>
      <c r="D25" s="939"/>
      <c r="E25" s="657">
        <f>MAX(D25-C25,0)</f>
        <v>0</v>
      </c>
      <c r="F25" s="939"/>
      <c r="G25" s="939"/>
      <c r="H25" s="657">
        <f>MAX(G25-F25,0)</f>
        <v>0</v>
      </c>
      <c r="I25" s="939"/>
      <c r="J25" s="939"/>
      <c r="K25" s="657">
        <f>MAX(J25-I25,0)</f>
        <v>0</v>
      </c>
      <c r="L25" s="939"/>
      <c r="M25" s="939"/>
      <c r="N25" s="657">
        <f>MAX(M25-L25,0)</f>
        <v>0</v>
      </c>
      <c r="O25" s="939"/>
      <c r="P25" s="939"/>
      <c r="Q25" s="657">
        <f>MAX(P25-O25,0)</f>
        <v>0</v>
      </c>
    </row>
    <row r="26" spans="2:17" x14ac:dyDescent="0.25">
      <c r="B26" s="933"/>
      <c r="C26" s="932"/>
      <c r="D26" s="933"/>
      <c r="E26" s="594"/>
      <c r="F26" s="685"/>
      <c r="G26" s="685"/>
      <c r="H26" s="685"/>
      <c r="I26" s="685"/>
      <c r="J26" s="594"/>
      <c r="K26" s="594"/>
      <c r="L26" s="594"/>
      <c r="M26" s="594"/>
      <c r="N26" s="594"/>
      <c r="O26" s="594"/>
      <c r="P26" s="594"/>
      <c r="Q26" s="594"/>
    </row>
    <row r="27" spans="2:17" x14ac:dyDescent="0.25">
      <c r="B27" s="27" t="s">
        <v>946</v>
      </c>
      <c r="C27" s="932"/>
      <c r="D27" s="933"/>
      <c r="E27" s="594"/>
      <c r="F27" s="685"/>
      <c r="G27" s="685"/>
      <c r="H27" s="685"/>
      <c r="I27" s="685"/>
      <c r="J27" s="594"/>
      <c r="K27" s="594"/>
      <c r="L27" s="594"/>
      <c r="M27" s="594"/>
      <c r="N27" s="594"/>
      <c r="O27" s="594"/>
      <c r="P27" s="594"/>
      <c r="Q27" s="594"/>
    </row>
    <row r="28" spans="2:17" x14ac:dyDescent="0.25">
      <c r="B28" s="428" t="s">
        <v>947</v>
      </c>
      <c r="C28" s="932"/>
      <c r="D28" s="933"/>
      <c r="E28" s="594"/>
      <c r="F28" s="685"/>
      <c r="G28" s="685"/>
      <c r="H28" s="685"/>
      <c r="I28" s="685"/>
      <c r="J28" s="594"/>
      <c r="K28" s="594"/>
      <c r="L28" s="594"/>
      <c r="M28" s="594"/>
      <c r="N28" s="594"/>
      <c r="O28" s="594"/>
      <c r="P28" s="594"/>
      <c r="Q28" s="594"/>
    </row>
    <row r="29" spans="2:17" x14ac:dyDescent="0.25">
      <c r="B29" s="428" t="s">
        <v>948</v>
      </c>
      <c r="C29" s="932"/>
      <c r="D29" s="933"/>
      <c r="E29" s="594"/>
      <c r="F29" s="685"/>
      <c r="G29" s="685"/>
      <c r="H29" s="685"/>
      <c r="I29" s="685"/>
      <c r="J29" s="594"/>
      <c r="K29" s="594"/>
      <c r="L29" s="594"/>
      <c r="M29" s="594"/>
      <c r="N29" s="594"/>
      <c r="O29" s="594"/>
      <c r="P29" s="594"/>
      <c r="Q29" s="594"/>
    </row>
    <row r="30" spans="2:17" x14ac:dyDescent="0.25">
      <c r="B30" s="28" t="s">
        <v>949</v>
      </c>
      <c r="C30" s="28" t="s">
        <v>950</v>
      </c>
      <c r="D30" s="28" t="s">
        <v>951</v>
      </c>
      <c r="E30" s="28" t="s">
        <v>952</v>
      </c>
      <c r="F30" s="373" t="s">
        <v>945</v>
      </c>
      <c r="G30" s="373" t="s">
        <v>953</v>
      </c>
      <c r="H30" s="373" t="s">
        <v>945</v>
      </c>
      <c r="I30" s="373" t="s">
        <v>954</v>
      </c>
      <c r="J30" s="373" t="s">
        <v>945</v>
      </c>
      <c r="K30" s="373" t="s">
        <v>955</v>
      </c>
      <c r="L30" s="594"/>
      <c r="M30" s="594"/>
      <c r="N30" s="594"/>
      <c r="O30" s="594"/>
      <c r="P30" s="594"/>
      <c r="Q30" s="594"/>
    </row>
    <row r="31" spans="2:17" x14ac:dyDescent="0.25">
      <c r="B31" s="617"/>
      <c r="C31" s="617"/>
      <c r="D31" s="617"/>
      <c r="E31" s="617"/>
      <c r="F31" s="657">
        <f>E31-$D31</f>
        <v>0</v>
      </c>
      <c r="G31" s="617"/>
      <c r="H31" s="657">
        <f>G31-$D31</f>
        <v>0</v>
      </c>
      <c r="I31" s="617"/>
      <c r="J31" s="657">
        <f>I31-$D31</f>
        <v>0</v>
      </c>
      <c r="K31" s="657">
        <f>MAX(J31,H31,F31,0)</f>
        <v>0</v>
      </c>
      <c r="L31" s="594"/>
      <c r="M31" s="594"/>
      <c r="N31" s="594"/>
      <c r="O31" s="594"/>
      <c r="P31" s="594"/>
      <c r="Q31" s="594"/>
    </row>
    <row r="32" spans="2:17" x14ac:dyDescent="0.25">
      <c r="B32" s="617"/>
      <c r="C32" s="617"/>
      <c r="D32" s="617"/>
      <c r="E32" s="617"/>
      <c r="F32" s="657">
        <f t="shared" ref="F32:F95" si="1">E32-$D32</f>
        <v>0</v>
      </c>
      <c r="G32" s="617"/>
      <c r="H32" s="657">
        <f t="shared" ref="H32:H95" si="2">G32-$D32</f>
        <v>0</v>
      </c>
      <c r="I32" s="617"/>
      <c r="J32" s="657">
        <f t="shared" ref="J32:J95" si="3">I32-$D32</f>
        <v>0</v>
      </c>
      <c r="K32" s="657">
        <f t="shared" ref="K32:K95" si="4">MAX(J32,H32,F32,0)</f>
        <v>0</v>
      </c>
      <c r="L32" s="594"/>
      <c r="M32" s="594"/>
      <c r="N32" s="594"/>
      <c r="O32" s="594"/>
      <c r="P32" s="594"/>
      <c r="Q32" s="594"/>
    </row>
    <row r="33" spans="2:17" x14ac:dyDescent="0.25">
      <c r="B33" s="617"/>
      <c r="C33" s="617"/>
      <c r="D33" s="617"/>
      <c r="E33" s="617"/>
      <c r="F33" s="657">
        <f t="shared" si="1"/>
        <v>0</v>
      </c>
      <c r="G33" s="617"/>
      <c r="H33" s="657">
        <f t="shared" si="2"/>
        <v>0</v>
      </c>
      <c r="I33" s="617"/>
      <c r="J33" s="657">
        <f t="shared" si="3"/>
        <v>0</v>
      </c>
      <c r="K33" s="657">
        <f t="shared" si="4"/>
        <v>0</v>
      </c>
      <c r="L33" s="594"/>
      <c r="M33" s="594"/>
      <c r="N33" s="594"/>
      <c r="O33" s="594"/>
      <c r="P33" s="594"/>
      <c r="Q33" s="594"/>
    </row>
    <row r="34" spans="2:17" x14ac:dyDescent="0.25">
      <c r="B34" s="617"/>
      <c r="C34" s="617"/>
      <c r="D34" s="617"/>
      <c r="E34" s="617"/>
      <c r="F34" s="657">
        <f t="shared" si="1"/>
        <v>0</v>
      </c>
      <c r="G34" s="617"/>
      <c r="H34" s="657">
        <f t="shared" si="2"/>
        <v>0</v>
      </c>
      <c r="I34" s="617"/>
      <c r="J34" s="657">
        <f t="shared" si="3"/>
        <v>0</v>
      </c>
      <c r="K34" s="657">
        <f t="shared" si="4"/>
        <v>0</v>
      </c>
      <c r="L34" s="594"/>
      <c r="M34" s="594"/>
      <c r="N34" s="594"/>
      <c r="O34" s="594"/>
      <c r="P34" s="594"/>
      <c r="Q34" s="594"/>
    </row>
    <row r="35" spans="2:17" x14ac:dyDescent="0.25">
      <c r="B35" s="617"/>
      <c r="C35" s="617"/>
      <c r="D35" s="617"/>
      <c r="E35" s="617"/>
      <c r="F35" s="657">
        <f t="shared" si="1"/>
        <v>0</v>
      </c>
      <c r="G35" s="617"/>
      <c r="H35" s="657">
        <f t="shared" si="2"/>
        <v>0</v>
      </c>
      <c r="I35" s="617"/>
      <c r="J35" s="657">
        <f t="shared" si="3"/>
        <v>0</v>
      </c>
      <c r="K35" s="657">
        <f t="shared" si="4"/>
        <v>0</v>
      </c>
      <c r="L35" s="594"/>
      <c r="M35" s="594"/>
      <c r="N35" s="594"/>
      <c r="O35" s="594"/>
      <c r="P35" s="594"/>
      <c r="Q35" s="594"/>
    </row>
    <row r="36" spans="2:17" x14ac:dyDescent="0.25">
      <c r="B36" s="617"/>
      <c r="C36" s="617"/>
      <c r="D36" s="617"/>
      <c r="E36" s="617"/>
      <c r="F36" s="657">
        <f t="shared" si="1"/>
        <v>0</v>
      </c>
      <c r="G36" s="617"/>
      <c r="H36" s="657">
        <f t="shared" si="2"/>
        <v>0</v>
      </c>
      <c r="I36" s="617"/>
      <c r="J36" s="657">
        <f t="shared" si="3"/>
        <v>0</v>
      </c>
      <c r="K36" s="657">
        <f t="shared" si="4"/>
        <v>0</v>
      </c>
      <c r="L36" s="594"/>
      <c r="M36" s="594"/>
      <c r="N36" s="594"/>
      <c r="O36" s="594"/>
      <c r="P36" s="594"/>
      <c r="Q36" s="594"/>
    </row>
    <row r="37" spans="2:17" x14ac:dyDescent="0.25">
      <c r="B37" s="617"/>
      <c r="C37" s="617"/>
      <c r="D37" s="617"/>
      <c r="E37" s="617"/>
      <c r="F37" s="657">
        <f t="shared" si="1"/>
        <v>0</v>
      </c>
      <c r="G37" s="617"/>
      <c r="H37" s="657">
        <f t="shared" si="2"/>
        <v>0</v>
      </c>
      <c r="I37" s="617"/>
      <c r="J37" s="657">
        <f t="shared" si="3"/>
        <v>0</v>
      </c>
      <c r="K37" s="657">
        <f t="shared" si="4"/>
        <v>0</v>
      </c>
      <c r="L37" s="594"/>
      <c r="M37" s="594"/>
      <c r="N37" s="594"/>
      <c r="O37" s="594"/>
      <c r="P37" s="594"/>
      <c r="Q37" s="594"/>
    </row>
    <row r="38" spans="2:17" x14ac:dyDescent="0.25">
      <c r="B38" s="617"/>
      <c r="C38" s="617"/>
      <c r="D38" s="617"/>
      <c r="E38" s="617"/>
      <c r="F38" s="657">
        <f t="shared" si="1"/>
        <v>0</v>
      </c>
      <c r="G38" s="617"/>
      <c r="H38" s="657">
        <f t="shared" si="2"/>
        <v>0</v>
      </c>
      <c r="I38" s="617"/>
      <c r="J38" s="657">
        <f t="shared" si="3"/>
        <v>0</v>
      </c>
      <c r="K38" s="657">
        <f t="shared" si="4"/>
        <v>0</v>
      </c>
      <c r="L38" s="594"/>
      <c r="M38" s="594"/>
      <c r="N38" s="594"/>
      <c r="O38" s="594"/>
      <c r="P38" s="594"/>
      <c r="Q38" s="594"/>
    </row>
    <row r="39" spans="2:17" x14ac:dyDescent="0.25">
      <c r="B39" s="617"/>
      <c r="C39" s="617"/>
      <c r="D39" s="617"/>
      <c r="E39" s="617"/>
      <c r="F39" s="657">
        <f t="shared" si="1"/>
        <v>0</v>
      </c>
      <c r="G39" s="617"/>
      <c r="H39" s="657">
        <f t="shared" si="2"/>
        <v>0</v>
      </c>
      <c r="I39" s="617"/>
      <c r="J39" s="657">
        <f t="shared" si="3"/>
        <v>0</v>
      </c>
      <c r="K39" s="657">
        <f t="shared" si="4"/>
        <v>0</v>
      </c>
      <c r="L39" s="594"/>
      <c r="M39" s="594"/>
      <c r="N39" s="594"/>
      <c r="O39" s="594"/>
      <c r="P39" s="594"/>
      <c r="Q39" s="594"/>
    </row>
    <row r="40" spans="2:17" x14ac:dyDescent="0.25">
      <c r="B40" s="617"/>
      <c r="C40" s="617"/>
      <c r="D40" s="617"/>
      <c r="E40" s="617"/>
      <c r="F40" s="657">
        <f t="shared" si="1"/>
        <v>0</v>
      </c>
      <c r="G40" s="617"/>
      <c r="H40" s="657">
        <f t="shared" si="2"/>
        <v>0</v>
      </c>
      <c r="I40" s="617"/>
      <c r="J40" s="657">
        <f t="shared" si="3"/>
        <v>0</v>
      </c>
      <c r="K40" s="657">
        <f t="shared" si="4"/>
        <v>0</v>
      </c>
      <c r="L40" s="594"/>
      <c r="M40" s="594"/>
      <c r="N40" s="594"/>
      <c r="O40" s="594"/>
      <c r="P40" s="594"/>
      <c r="Q40" s="594"/>
    </row>
    <row r="41" spans="2:17" x14ac:dyDescent="0.25">
      <c r="B41" s="617"/>
      <c r="C41" s="617"/>
      <c r="D41" s="617"/>
      <c r="E41" s="617"/>
      <c r="F41" s="657">
        <f t="shared" si="1"/>
        <v>0</v>
      </c>
      <c r="G41" s="617"/>
      <c r="H41" s="657">
        <f t="shared" si="2"/>
        <v>0</v>
      </c>
      <c r="I41" s="617"/>
      <c r="J41" s="657">
        <f t="shared" si="3"/>
        <v>0</v>
      </c>
      <c r="K41" s="657">
        <f t="shared" si="4"/>
        <v>0</v>
      </c>
      <c r="L41" s="594"/>
      <c r="M41" s="594"/>
      <c r="N41" s="594"/>
      <c r="O41" s="594"/>
      <c r="P41" s="594"/>
      <c r="Q41" s="594"/>
    </row>
    <row r="42" spans="2:17" x14ac:dyDescent="0.25">
      <c r="B42" s="617"/>
      <c r="C42" s="617"/>
      <c r="D42" s="617"/>
      <c r="E42" s="617"/>
      <c r="F42" s="657">
        <f t="shared" si="1"/>
        <v>0</v>
      </c>
      <c r="G42" s="617"/>
      <c r="H42" s="657">
        <f t="shared" si="2"/>
        <v>0</v>
      </c>
      <c r="I42" s="617"/>
      <c r="J42" s="657">
        <f t="shared" si="3"/>
        <v>0</v>
      </c>
      <c r="K42" s="657">
        <f t="shared" si="4"/>
        <v>0</v>
      </c>
      <c r="L42" s="594"/>
      <c r="M42" s="594"/>
      <c r="N42" s="594"/>
      <c r="O42" s="594"/>
      <c r="P42" s="594"/>
      <c r="Q42" s="594"/>
    </row>
    <row r="43" spans="2:17" x14ac:dyDescent="0.25">
      <c r="B43" s="617"/>
      <c r="C43" s="617"/>
      <c r="D43" s="617"/>
      <c r="E43" s="617"/>
      <c r="F43" s="657">
        <f t="shared" si="1"/>
        <v>0</v>
      </c>
      <c r="G43" s="617"/>
      <c r="H43" s="657">
        <f t="shared" si="2"/>
        <v>0</v>
      </c>
      <c r="I43" s="617"/>
      <c r="J43" s="657">
        <f t="shared" si="3"/>
        <v>0</v>
      </c>
      <c r="K43" s="657">
        <f t="shared" si="4"/>
        <v>0</v>
      </c>
      <c r="L43" s="594"/>
      <c r="M43" s="594"/>
      <c r="N43" s="594"/>
      <c r="O43" s="594"/>
      <c r="P43" s="594"/>
      <c r="Q43" s="594"/>
    </row>
    <row r="44" spans="2:17" x14ac:dyDescent="0.25">
      <c r="B44" s="617"/>
      <c r="C44" s="617"/>
      <c r="D44" s="617"/>
      <c r="E44" s="617"/>
      <c r="F44" s="657">
        <f t="shared" si="1"/>
        <v>0</v>
      </c>
      <c r="G44" s="617"/>
      <c r="H44" s="657">
        <f t="shared" si="2"/>
        <v>0</v>
      </c>
      <c r="I44" s="617"/>
      <c r="J44" s="657">
        <f t="shared" si="3"/>
        <v>0</v>
      </c>
      <c r="K44" s="657">
        <f t="shared" si="4"/>
        <v>0</v>
      </c>
      <c r="L44" s="594"/>
      <c r="M44" s="594"/>
      <c r="N44" s="594"/>
      <c r="O44" s="594"/>
      <c r="P44" s="594"/>
      <c r="Q44" s="594"/>
    </row>
    <row r="45" spans="2:17" x14ac:dyDescent="0.25">
      <c r="B45" s="617"/>
      <c r="C45" s="617"/>
      <c r="D45" s="617"/>
      <c r="E45" s="617"/>
      <c r="F45" s="657">
        <f t="shared" si="1"/>
        <v>0</v>
      </c>
      <c r="G45" s="617"/>
      <c r="H45" s="657">
        <f t="shared" si="2"/>
        <v>0</v>
      </c>
      <c r="I45" s="617"/>
      <c r="J45" s="657">
        <f t="shared" si="3"/>
        <v>0</v>
      </c>
      <c r="K45" s="657">
        <f t="shared" si="4"/>
        <v>0</v>
      </c>
      <c r="L45" s="594"/>
      <c r="M45" s="594"/>
      <c r="N45" s="594"/>
      <c r="O45" s="594"/>
      <c r="P45" s="594"/>
      <c r="Q45" s="594"/>
    </row>
    <row r="46" spans="2:17" x14ac:dyDescent="0.25">
      <c r="B46" s="617"/>
      <c r="C46" s="617"/>
      <c r="D46" s="617"/>
      <c r="E46" s="617"/>
      <c r="F46" s="657">
        <f t="shared" si="1"/>
        <v>0</v>
      </c>
      <c r="G46" s="617"/>
      <c r="H46" s="657">
        <f t="shared" si="2"/>
        <v>0</v>
      </c>
      <c r="I46" s="617"/>
      <c r="J46" s="657">
        <f t="shared" si="3"/>
        <v>0</v>
      </c>
      <c r="K46" s="657">
        <f t="shared" si="4"/>
        <v>0</v>
      </c>
      <c r="L46" s="594"/>
      <c r="M46" s="594"/>
      <c r="N46" s="594"/>
      <c r="O46" s="594"/>
      <c r="P46" s="594"/>
      <c r="Q46" s="594"/>
    </row>
    <row r="47" spans="2:17" x14ac:dyDescent="0.25">
      <c r="B47" s="617"/>
      <c r="C47" s="617"/>
      <c r="D47" s="617"/>
      <c r="E47" s="617"/>
      <c r="F47" s="657">
        <f t="shared" si="1"/>
        <v>0</v>
      </c>
      <c r="G47" s="617"/>
      <c r="H47" s="657">
        <f t="shared" si="2"/>
        <v>0</v>
      </c>
      <c r="I47" s="617"/>
      <c r="J47" s="657">
        <f t="shared" si="3"/>
        <v>0</v>
      </c>
      <c r="K47" s="657">
        <f t="shared" si="4"/>
        <v>0</v>
      </c>
      <c r="L47" s="594"/>
      <c r="M47" s="594"/>
      <c r="N47" s="594"/>
      <c r="O47" s="594"/>
      <c r="P47" s="594"/>
      <c r="Q47" s="594"/>
    </row>
    <row r="48" spans="2:17" x14ac:dyDescent="0.25">
      <c r="B48" s="617"/>
      <c r="C48" s="617"/>
      <c r="D48" s="617"/>
      <c r="E48" s="617"/>
      <c r="F48" s="657">
        <f t="shared" si="1"/>
        <v>0</v>
      </c>
      <c r="G48" s="617"/>
      <c r="H48" s="657">
        <f t="shared" si="2"/>
        <v>0</v>
      </c>
      <c r="I48" s="617"/>
      <c r="J48" s="657">
        <f t="shared" si="3"/>
        <v>0</v>
      </c>
      <c r="K48" s="657">
        <f t="shared" si="4"/>
        <v>0</v>
      </c>
      <c r="L48" s="594"/>
      <c r="M48" s="594"/>
      <c r="N48" s="594"/>
      <c r="O48" s="594"/>
      <c r="P48" s="594"/>
      <c r="Q48" s="594"/>
    </row>
    <row r="49" spans="2:11" x14ac:dyDescent="0.25">
      <c r="B49" s="617"/>
      <c r="C49" s="617"/>
      <c r="D49" s="617"/>
      <c r="E49" s="617"/>
      <c r="F49" s="657">
        <f t="shared" si="1"/>
        <v>0</v>
      </c>
      <c r="G49" s="617"/>
      <c r="H49" s="657">
        <f t="shared" si="2"/>
        <v>0</v>
      </c>
      <c r="I49" s="617"/>
      <c r="J49" s="657">
        <f t="shared" si="3"/>
        <v>0</v>
      </c>
      <c r="K49" s="657">
        <f t="shared" si="4"/>
        <v>0</v>
      </c>
    </row>
    <row r="50" spans="2:11" x14ac:dyDescent="0.25">
      <c r="B50" s="617"/>
      <c r="C50" s="617"/>
      <c r="D50" s="617"/>
      <c r="E50" s="617"/>
      <c r="F50" s="657">
        <f t="shared" si="1"/>
        <v>0</v>
      </c>
      <c r="G50" s="617"/>
      <c r="H50" s="657">
        <f t="shared" si="2"/>
        <v>0</v>
      </c>
      <c r="I50" s="617"/>
      <c r="J50" s="657">
        <f t="shared" si="3"/>
        <v>0</v>
      </c>
      <c r="K50" s="657">
        <f t="shared" si="4"/>
        <v>0</v>
      </c>
    </row>
    <row r="51" spans="2:11" x14ac:dyDescent="0.25">
      <c r="B51" s="617"/>
      <c r="C51" s="617"/>
      <c r="D51" s="617"/>
      <c r="E51" s="617"/>
      <c r="F51" s="657">
        <f t="shared" si="1"/>
        <v>0</v>
      </c>
      <c r="G51" s="617"/>
      <c r="H51" s="657">
        <f t="shared" si="2"/>
        <v>0</v>
      </c>
      <c r="I51" s="617"/>
      <c r="J51" s="657">
        <f t="shared" si="3"/>
        <v>0</v>
      </c>
      <c r="K51" s="657">
        <f t="shared" si="4"/>
        <v>0</v>
      </c>
    </row>
    <row r="52" spans="2:11" x14ac:dyDescent="0.25">
      <c r="B52" s="617"/>
      <c r="C52" s="617"/>
      <c r="D52" s="617"/>
      <c r="E52" s="617"/>
      <c r="F52" s="657">
        <f t="shared" si="1"/>
        <v>0</v>
      </c>
      <c r="G52" s="617"/>
      <c r="H52" s="657">
        <f t="shared" si="2"/>
        <v>0</v>
      </c>
      <c r="I52" s="617"/>
      <c r="J52" s="657">
        <f t="shared" si="3"/>
        <v>0</v>
      </c>
      <c r="K52" s="657">
        <f t="shared" si="4"/>
        <v>0</v>
      </c>
    </row>
    <row r="53" spans="2:11" x14ac:dyDescent="0.25">
      <c r="B53" s="617"/>
      <c r="C53" s="617"/>
      <c r="D53" s="617"/>
      <c r="E53" s="617"/>
      <c r="F53" s="657">
        <f t="shared" si="1"/>
        <v>0</v>
      </c>
      <c r="G53" s="617"/>
      <c r="H53" s="657">
        <f t="shared" si="2"/>
        <v>0</v>
      </c>
      <c r="I53" s="617"/>
      <c r="J53" s="657">
        <f t="shared" si="3"/>
        <v>0</v>
      </c>
      <c r="K53" s="657">
        <f t="shared" si="4"/>
        <v>0</v>
      </c>
    </row>
    <row r="54" spans="2:11" x14ac:dyDescent="0.25">
      <c r="B54" s="617"/>
      <c r="C54" s="617"/>
      <c r="D54" s="617"/>
      <c r="E54" s="617"/>
      <c r="F54" s="657">
        <f t="shared" si="1"/>
        <v>0</v>
      </c>
      <c r="G54" s="617"/>
      <c r="H54" s="657">
        <f t="shared" si="2"/>
        <v>0</v>
      </c>
      <c r="I54" s="617"/>
      <c r="J54" s="657">
        <f t="shared" si="3"/>
        <v>0</v>
      </c>
      <c r="K54" s="657">
        <f t="shared" si="4"/>
        <v>0</v>
      </c>
    </row>
    <row r="55" spans="2:11" x14ac:dyDescent="0.25">
      <c r="B55" s="617"/>
      <c r="C55" s="617"/>
      <c r="D55" s="617"/>
      <c r="E55" s="617"/>
      <c r="F55" s="657">
        <f t="shared" si="1"/>
        <v>0</v>
      </c>
      <c r="G55" s="617"/>
      <c r="H55" s="657">
        <f t="shared" si="2"/>
        <v>0</v>
      </c>
      <c r="I55" s="617"/>
      <c r="J55" s="657">
        <f t="shared" si="3"/>
        <v>0</v>
      </c>
      <c r="K55" s="657">
        <f t="shared" si="4"/>
        <v>0</v>
      </c>
    </row>
    <row r="56" spans="2:11" x14ac:dyDescent="0.25">
      <c r="B56" s="617"/>
      <c r="C56" s="617"/>
      <c r="D56" s="617"/>
      <c r="E56" s="617"/>
      <c r="F56" s="657">
        <f t="shared" si="1"/>
        <v>0</v>
      </c>
      <c r="G56" s="617"/>
      <c r="H56" s="657">
        <f t="shared" si="2"/>
        <v>0</v>
      </c>
      <c r="I56" s="617"/>
      <c r="J56" s="657">
        <f t="shared" si="3"/>
        <v>0</v>
      </c>
      <c r="K56" s="657">
        <f t="shared" si="4"/>
        <v>0</v>
      </c>
    </row>
    <row r="57" spans="2:11" x14ac:dyDescent="0.25">
      <c r="B57" s="617"/>
      <c r="C57" s="617"/>
      <c r="D57" s="617"/>
      <c r="E57" s="617"/>
      <c r="F57" s="657">
        <f t="shared" si="1"/>
        <v>0</v>
      </c>
      <c r="G57" s="617"/>
      <c r="H57" s="657">
        <f t="shared" si="2"/>
        <v>0</v>
      </c>
      <c r="I57" s="617"/>
      <c r="J57" s="657">
        <f t="shared" si="3"/>
        <v>0</v>
      </c>
      <c r="K57" s="657">
        <f t="shared" si="4"/>
        <v>0</v>
      </c>
    </row>
    <row r="58" spans="2:11" x14ac:dyDescent="0.25">
      <c r="B58" s="617"/>
      <c r="C58" s="617"/>
      <c r="D58" s="617"/>
      <c r="E58" s="617"/>
      <c r="F58" s="657">
        <f t="shared" si="1"/>
        <v>0</v>
      </c>
      <c r="G58" s="617"/>
      <c r="H58" s="657">
        <f t="shared" si="2"/>
        <v>0</v>
      </c>
      <c r="I58" s="617"/>
      <c r="J58" s="657">
        <f t="shared" si="3"/>
        <v>0</v>
      </c>
      <c r="K58" s="657">
        <f t="shared" si="4"/>
        <v>0</v>
      </c>
    </row>
    <row r="59" spans="2:11" x14ac:dyDescent="0.25">
      <c r="B59" s="617"/>
      <c r="C59" s="617"/>
      <c r="D59" s="617"/>
      <c r="E59" s="617"/>
      <c r="F59" s="657">
        <f t="shared" si="1"/>
        <v>0</v>
      </c>
      <c r="G59" s="617"/>
      <c r="H59" s="657">
        <f t="shared" si="2"/>
        <v>0</v>
      </c>
      <c r="I59" s="617"/>
      <c r="J59" s="657">
        <f t="shared" si="3"/>
        <v>0</v>
      </c>
      <c r="K59" s="657">
        <f t="shared" si="4"/>
        <v>0</v>
      </c>
    </row>
    <row r="60" spans="2:11" x14ac:dyDescent="0.25">
      <c r="B60" s="617"/>
      <c r="C60" s="617"/>
      <c r="D60" s="617"/>
      <c r="E60" s="617"/>
      <c r="F60" s="657">
        <f t="shared" si="1"/>
        <v>0</v>
      </c>
      <c r="G60" s="617"/>
      <c r="H60" s="657">
        <f t="shared" si="2"/>
        <v>0</v>
      </c>
      <c r="I60" s="617"/>
      <c r="J60" s="657">
        <f t="shared" si="3"/>
        <v>0</v>
      </c>
      <c r="K60" s="657">
        <f t="shared" si="4"/>
        <v>0</v>
      </c>
    </row>
    <row r="61" spans="2:11" x14ac:dyDescent="0.25">
      <c r="B61" s="617"/>
      <c r="C61" s="617"/>
      <c r="D61" s="617"/>
      <c r="E61" s="617"/>
      <c r="F61" s="657">
        <f t="shared" si="1"/>
        <v>0</v>
      </c>
      <c r="G61" s="617"/>
      <c r="H61" s="657">
        <f t="shared" si="2"/>
        <v>0</v>
      </c>
      <c r="I61" s="617"/>
      <c r="J61" s="657">
        <f t="shared" si="3"/>
        <v>0</v>
      </c>
      <c r="K61" s="657">
        <f t="shared" si="4"/>
        <v>0</v>
      </c>
    </row>
    <row r="62" spans="2:11" x14ac:dyDescent="0.25">
      <c r="B62" s="617"/>
      <c r="C62" s="617"/>
      <c r="D62" s="617"/>
      <c r="E62" s="617"/>
      <c r="F62" s="657">
        <f t="shared" si="1"/>
        <v>0</v>
      </c>
      <c r="G62" s="617"/>
      <c r="H62" s="657">
        <f t="shared" si="2"/>
        <v>0</v>
      </c>
      <c r="I62" s="617"/>
      <c r="J62" s="657">
        <f t="shared" si="3"/>
        <v>0</v>
      </c>
      <c r="K62" s="657">
        <f t="shared" si="4"/>
        <v>0</v>
      </c>
    </row>
    <row r="63" spans="2:11" x14ac:dyDescent="0.25">
      <c r="B63" s="617"/>
      <c r="C63" s="617"/>
      <c r="D63" s="617"/>
      <c r="E63" s="617"/>
      <c r="F63" s="657">
        <f t="shared" si="1"/>
        <v>0</v>
      </c>
      <c r="G63" s="617"/>
      <c r="H63" s="657">
        <f t="shared" si="2"/>
        <v>0</v>
      </c>
      <c r="I63" s="617"/>
      <c r="J63" s="657">
        <f t="shared" si="3"/>
        <v>0</v>
      </c>
      <c r="K63" s="657">
        <f t="shared" si="4"/>
        <v>0</v>
      </c>
    </row>
    <row r="64" spans="2:11" x14ac:dyDescent="0.25">
      <c r="B64" s="617"/>
      <c r="C64" s="617"/>
      <c r="D64" s="617"/>
      <c r="E64" s="617"/>
      <c r="F64" s="657">
        <f t="shared" si="1"/>
        <v>0</v>
      </c>
      <c r="G64" s="617"/>
      <c r="H64" s="657">
        <f t="shared" si="2"/>
        <v>0</v>
      </c>
      <c r="I64" s="617"/>
      <c r="J64" s="657">
        <f t="shared" si="3"/>
        <v>0</v>
      </c>
      <c r="K64" s="657">
        <f t="shared" si="4"/>
        <v>0</v>
      </c>
    </row>
    <row r="65" spans="2:11" x14ac:dyDescent="0.25">
      <c r="B65" s="617"/>
      <c r="C65" s="617"/>
      <c r="D65" s="617"/>
      <c r="E65" s="617"/>
      <c r="F65" s="657">
        <f t="shared" si="1"/>
        <v>0</v>
      </c>
      <c r="G65" s="617"/>
      <c r="H65" s="657">
        <f t="shared" si="2"/>
        <v>0</v>
      </c>
      <c r="I65" s="617"/>
      <c r="J65" s="657">
        <f t="shared" si="3"/>
        <v>0</v>
      </c>
      <c r="K65" s="657">
        <f t="shared" si="4"/>
        <v>0</v>
      </c>
    </row>
    <row r="66" spans="2:11" x14ac:dyDescent="0.25">
      <c r="B66" s="617"/>
      <c r="C66" s="617"/>
      <c r="D66" s="617"/>
      <c r="E66" s="617"/>
      <c r="F66" s="657">
        <f t="shared" si="1"/>
        <v>0</v>
      </c>
      <c r="G66" s="617"/>
      <c r="H66" s="657">
        <f t="shared" si="2"/>
        <v>0</v>
      </c>
      <c r="I66" s="617"/>
      <c r="J66" s="657">
        <f t="shared" si="3"/>
        <v>0</v>
      </c>
      <c r="K66" s="657">
        <f t="shared" si="4"/>
        <v>0</v>
      </c>
    </row>
    <row r="67" spans="2:11" x14ac:dyDescent="0.25">
      <c r="B67" s="617"/>
      <c r="C67" s="617"/>
      <c r="D67" s="617"/>
      <c r="E67" s="617"/>
      <c r="F67" s="657">
        <f t="shared" si="1"/>
        <v>0</v>
      </c>
      <c r="G67" s="617"/>
      <c r="H67" s="657">
        <f t="shared" si="2"/>
        <v>0</v>
      </c>
      <c r="I67" s="617"/>
      <c r="J67" s="657">
        <f t="shared" si="3"/>
        <v>0</v>
      </c>
      <c r="K67" s="657">
        <f t="shared" si="4"/>
        <v>0</v>
      </c>
    </row>
    <row r="68" spans="2:11" x14ac:dyDescent="0.25">
      <c r="B68" s="617"/>
      <c r="C68" s="617"/>
      <c r="D68" s="617"/>
      <c r="E68" s="617"/>
      <c r="F68" s="657">
        <f t="shared" si="1"/>
        <v>0</v>
      </c>
      <c r="G68" s="617"/>
      <c r="H68" s="657">
        <f t="shared" si="2"/>
        <v>0</v>
      </c>
      <c r="I68" s="617"/>
      <c r="J68" s="657">
        <f t="shared" si="3"/>
        <v>0</v>
      </c>
      <c r="K68" s="657">
        <f t="shared" si="4"/>
        <v>0</v>
      </c>
    </row>
    <row r="69" spans="2:11" x14ac:dyDescent="0.25">
      <c r="B69" s="617"/>
      <c r="C69" s="617"/>
      <c r="D69" s="617"/>
      <c r="E69" s="617"/>
      <c r="F69" s="657">
        <f t="shared" si="1"/>
        <v>0</v>
      </c>
      <c r="G69" s="617"/>
      <c r="H69" s="657">
        <f t="shared" si="2"/>
        <v>0</v>
      </c>
      <c r="I69" s="617"/>
      <c r="J69" s="657">
        <f t="shared" si="3"/>
        <v>0</v>
      </c>
      <c r="K69" s="657">
        <f t="shared" si="4"/>
        <v>0</v>
      </c>
    </row>
    <row r="70" spans="2:11" x14ac:dyDescent="0.25">
      <c r="B70" s="617"/>
      <c r="C70" s="617"/>
      <c r="D70" s="617"/>
      <c r="E70" s="617"/>
      <c r="F70" s="657">
        <f t="shared" si="1"/>
        <v>0</v>
      </c>
      <c r="G70" s="617"/>
      <c r="H70" s="657">
        <f t="shared" si="2"/>
        <v>0</v>
      </c>
      <c r="I70" s="617"/>
      <c r="J70" s="657">
        <f t="shared" si="3"/>
        <v>0</v>
      </c>
      <c r="K70" s="657">
        <f t="shared" si="4"/>
        <v>0</v>
      </c>
    </row>
    <row r="71" spans="2:11" x14ac:dyDescent="0.25">
      <c r="B71" s="617"/>
      <c r="C71" s="617"/>
      <c r="D71" s="617"/>
      <c r="E71" s="617"/>
      <c r="F71" s="657">
        <f t="shared" si="1"/>
        <v>0</v>
      </c>
      <c r="G71" s="617"/>
      <c r="H71" s="657">
        <f t="shared" si="2"/>
        <v>0</v>
      </c>
      <c r="I71" s="617"/>
      <c r="J71" s="657">
        <f t="shared" si="3"/>
        <v>0</v>
      </c>
      <c r="K71" s="657">
        <f t="shared" si="4"/>
        <v>0</v>
      </c>
    </row>
    <row r="72" spans="2:11" x14ac:dyDescent="0.25">
      <c r="B72" s="617"/>
      <c r="C72" s="617"/>
      <c r="D72" s="617"/>
      <c r="E72" s="617"/>
      <c r="F72" s="657">
        <f t="shared" si="1"/>
        <v>0</v>
      </c>
      <c r="G72" s="617"/>
      <c r="H72" s="657">
        <f t="shared" si="2"/>
        <v>0</v>
      </c>
      <c r="I72" s="617"/>
      <c r="J72" s="657">
        <f t="shared" si="3"/>
        <v>0</v>
      </c>
      <c r="K72" s="657">
        <f t="shared" si="4"/>
        <v>0</v>
      </c>
    </row>
    <row r="73" spans="2:11" x14ac:dyDescent="0.25">
      <c r="B73" s="617"/>
      <c r="C73" s="617"/>
      <c r="D73" s="617"/>
      <c r="E73" s="617"/>
      <c r="F73" s="657">
        <f t="shared" si="1"/>
        <v>0</v>
      </c>
      <c r="G73" s="617"/>
      <c r="H73" s="657">
        <f t="shared" si="2"/>
        <v>0</v>
      </c>
      <c r="I73" s="617"/>
      <c r="J73" s="657">
        <f t="shared" si="3"/>
        <v>0</v>
      </c>
      <c r="K73" s="657">
        <f t="shared" si="4"/>
        <v>0</v>
      </c>
    </row>
    <row r="74" spans="2:11" x14ac:dyDescent="0.25">
      <c r="B74" s="617"/>
      <c r="C74" s="617"/>
      <c r="D74" s="617"/>
      <c r="E74" s="617"/>
      <c r="F74" s="657">
        <f t="shared" si="1"/>
        <v>0</v>
      </c>
      <c r="G74" s="617"/>
      <c r="H74" s="657">
        <f t="shared" si="2"/>
        <v>0</v>
      </c>
      <c r="I74" s="617"/>
      <c r="J74" s="657">
        <f t="shared" si="3"/>
        <v>0</v>
      </c>
      <c r="K74" s="657">
        <f t="shared" si="4"/>
        <v>0</v>
      </c>
    </row>
    <row r="75" spans="2:11" x14ac:dyDescent="0.25">
      <c r="B75" s="617"/>
      <c r="C75" s="617"/>
      <c r="D75" s="617"/>
      <c r="E75" s="617"/>
      <c r="F75" s="657">
        <f t="shared" si="1"/>
        <v>0</v>
      </c>
      <c r="G75" s="617"/>
      <c r="H75" s="657">
        <f t="shared" si="2"/>
        <v>0</v>
      </c>
      <c r="I75" s="617"/>
      <c r="J75" s="657">
        <f t="shared" si="3"/>
        <v>0</v>
      </c>
      <c r="K75" s="657">
        <f t="shared" si="4"/>
        <v>0</v>
      </c>
    </row>
    <row r="76" spans="2:11" x14ac:dyDescent="0.25">
      <c r="B76" s="617"/>
      <c r="C76" s="617"/>
      <c r="D76" s="617"/>
      <c r="E76" s="617"/>
      <c r="F76" s="657">
        <f t="shared" si="1"/>
        <v>0</v>
      </c>
      <c r="G76" s="617"/>
      <c r="H76" s="657">
        <f t="shared" si="2"/>
        <v>0</v>
      </c>
      <c r="I76" s="617"/>
      <c r="J76" s="657">
        <f t="shared" si="3"/>
        <v>0</v>
      </c>
      <c r="K76" s="657">
        <f t="shared" si="4"/>
        <v>0</v>
      </c>
    </row>
    <row r="77" spans="2:11" x14ac:dyDescent="0.25">
      <c r="B77" s="617"/>
      <c r="C77" s="617"/>
      <c r="D77" s="617"/>
      <c r="E77" s="617"/>
      <c r="F77" s="657">
        <f t="shared" si="1"/>
        <v>0</v>
      </c>
      <c r="G77" s="617"/>
      <c r="H77" s="657">
        <f t="shared" si="2"/>
        <v>0</v>
      </c>
      <c r="I77" s="617"/>
      <c r="J77" s="657">
        <f t="shared" si="3"/>
        <v>0</v>
      </c>
      <c r="K77" s="657">
        <f t="shared" si="4"/>
        <v>0</v>
      </c>
    </row>
    <row r="78" spans="2:11" x14ac:dyDescent="0.25">
      <c r="B78" s="617"/>
      <c r="C78" s="617"/>
      <c r="D78" s="617"/>
      <c r="E78" s="617"/>
      <c r="F78" s="657">
        <f t="shared" si="1"/>
        <v>0</v>
      </c>
      <c r="G78" s="617"/>
      <c r="H78" s="657">
        <f t="shared" si="2"/>
        <v>0</v>
      </c>
      <c r="I78" s="617"/>
      <c r="J78" s="657">
        <f t="shared" si="3"/>
        <v>0</v>
      </c>
      <c r="K78" s="657">
        <f t="shared" si="4"/>
        <v>0</v>
      </c>
    </row>
    <row r="79" spans="2:11" x14ac:dyDescent="0.25">
      <c r="B79" s="617"/>
      <c r="C79" s="617"/>
      <c r="D79" s="617"/>
      <c r="E79" s="617"/>
      <c r="F79" s="657">
        <f t="shared" si="1"/>
        <v>0</v>
      </c>
      <c r="G79" s="617"/>
      <c r="H79" s="657">
        <f t="shared" si="2"/>
        <v>0</v>
      </c>
      <c r="I79" s="617"/>
      <c r="J79" s="657">
        <f t="shared" si="3"/>
        <v>0</v>
      </c>
      <c r="K79" s="657">
        <f t="shared" si="4"/>
        <v>0</v>
      </c>
    </row>
    <row r="80" spans="2:11" x14ac:dyDescent="0.25">
      <c r="B80" s="617"/>
      <c r="C80" s="617"/>
      <c r="D80" s="617"/>
      <c r="E80" s="617"/>
      <c r="F80" s="657">
        <f t="shared" si="1"/>
        <v>0</v>
      </c>
      <c r="G80" s="617"/>
      <c r="H80" s="657">
        <f t="shared" si="2"/>
        <v>0</v>
      </c>
      <c r="I80" s="617"/>
      <c r="J80" s="657">
        <f t="shared" si="3"/>
        <v>0</v>
      </c>
      <c r="K80" s="657">
        <f t="shared" si="4"/>
        <v>0</v>
      </c>
    </row>
    <row r="81" spans="2:11" x14ac:dyDescent="0.25">
      <c r="B81" s="617"/>
      <c r="C81" s="617"/>
      <c r="D81" s="617"/>
      <c r="E81" s="617"/>
      <c r="F81" s="657">
        <f t="shared" si="1"/>
        <v>0</v>
      </c>
      <c r="G81" s="617"/>
      <c r="H81" s="657">
        <f t="shared" si="2"/>
        <v>0</v>
      </c>
      <c r="I81" s="617"/>
      <c r="J81" s="657">
        <f t="shared" si="3"/>
        <v>0</v>
      </c>
      <c r="K81" s="657">
        <f t="shared" si="4"/>
        <v>0</v>
      </c>
    </row>
    <row r="82" spans="2:11" x14ac:dyDescent="0.25">
      <c r="B82" s="617"/>
      <c r="C82" s="617"/>
      <c r="D82" s="617"/>
      <c r="E82" s="617"/>
      <c r="F82" s="657">
        <f t="shared" si="1"/>
        <v>0</v>
      </c>
      <c r="G82" s="617"/>
      <c r="H82" s="657">
        <f t="shared" si="2"/>
        <v>0</v>
      </c>
      <c r="I82" s="617"/>
      <c r="J82" s="657">
        <f t="shared" si="3"/>
        <v>0</v>
      </c>
      <c r="K82" s="657">
        <f t="shared" si="4"/>
        <v>0</v>
      </c>
    </row>
    <row r="83" spans="2:11" x14ac:dyDescent="0.25">
      <c r="B83" s="617"/>
      <c r="C83" s="617"/>
      <c r="D83" s="617"/>
      <c r="E83" s="617"/>
      <c r="F83" s="657">
        <f t="shared" si="1"/>
        <v>0</v>
      </c>
      <c r="G83" s="617"/>
      <c r="H83" s="657">
        <f t="shared" si="2"/>
        <v>0</v>
      </c>
      <c r="I83" s="617"/>
      <c r="J83" s="657">
        <f t="shared" si="3"/>
        <v>0</v>
      </c>
      <c r="K83" s="657">
        <f t="shared" si="4"/>
        <v>0</v>
      </c>
    </row>
    <row r="84" spans="2:11" x14ac:dyDescent="0.25">
      <c r="B84" s="617"/>
      <c r="C84" s="617"/>
      <c r="D84" s="617"/>
      <c r="E84" s="617"/>
      <c r="F84" s="657">
        <f t="shared" si="1"/>
        <v>0</v>
      </c>
      <c r="G84" s="617"/>
      <c r="H84" s="657">
        <f t="shared" si="2"/>
        <v>0</v>
      </c>
      <c r="I84" s="617"/>
      <c r="J84" s="657">
        <f t="shared" si="3"/>
        <v>0</v>
      </c>
      <c r="K84" s="657">
        <f t="shared" si="4"/>
        <v>0</v>
      </c>
    </row>
    <row r="85" spans="2:11" x14ac:dyDescent="0.25">
      <c r="B85" s="617"/>
      <c r="C85" s="617"/>
      <c r="D85" s="617"/>
      <c r="E85" s="617"/>
      <c r="F85" s="657">
        <f t="shared" si="1"/>
        <v>0</v>
      </c>
      <c r="G85" s="617"/>
      <c r="H85" s="657">
        <f t="shared" si="2"/>
        <v>0</v>
      </c>
      <c r="I85" s="617"/>
      <c r="J85" s="657">
        <f t="shared" si="3"/>
        <v>0</v>
      </c>
      <c r="K85" s="657">
        <f t="shared" si="4"/>
        <v>0</v>
      </c>
    </row>
    <row r="86" spans="2:11" x14ac:dyDescent="0.25">
      <c r="B86" s="617"/>
      <c r="C86" s="617"/>
      <c r="D86" s="617"/>
      <c r="E86" s="617"/>
      <c r="F86" s="657">
        <f t="shared" si="1"/>
        <v>0</v>
      </c>
      <c r="G86" s="617"/>
      <c r="H86" s="657">
        <f t="shared" si="2"/>
        <v>0</v>
      </c>
      <c r="I86" s="617"/>
      <c r="J86" s="657">
        <f t="shared" si="3"/>
        <v>0</v>
      </c>
      <c r="K86" s="657">
        <f t="shared" si="4"/>
        <v>0</v>
      </c>
    </row>
    <row r="87" spans="2:11" x14ac:dyDescent="0.25">
      <c r="B87" s="617"/>
      <c r="C87" s="617"/>
      <c r="D87" s="617"/>
      <c r="E87" s="617"/>
      <c r="F87" s="657">
        <f t="shared" si="1"/>
        <v>0</v>
      </c>
      <c r="G87" s="617"/>
      <c r="H87" s="657">
        <f t="shared" si="2"/>
        <v>0</v>
      </c>
      <c r="I87" s="617"/>
      <c r="J87" s="657">
        <f t="shared" si="3"/>
        <v>0</v>
      </c>
      <c r="K87" s="657">
        <f t="shared" si="4"/>
        <v>0</v>
      </c>
    </row>
    <row r="88" spans="2:11" x14ac:dyDescent="0.25">
      <c r="B88" s="617"/>
      <c r="C88" s="617"/>
      <c r="D88" s="617"/>
      <c r="E88" s="617"/>
      <c r="F88" s="657">
        <f t="shared" si="1"/>
        <v>0</v>
      </c>
      <c r="G88" s="617"/>
      <c r="H88" s="657">
        <f t="shared" si="2"/>
        <v>0</v>
      </c>
      <c r="I88" s="617"/>
      <c r="J88" s="657">
        <f t="shared" si="3"/>
        <v>0</v>
      </c>
      <c r="K88" s="657">
        <f t="shared" si="4"/>
        <v>0</v>
      </c>
    </row>
    <row r="89" spans="2:11" x14ac:dyDescent="0.25">
      <c r="B89" s="617"/>
      <c r="C89" s="617"/>
      <c r="D89" s="617"/>
      <c r="E89" s="617"/>
      <c r="F89" s="657">
        <f t="shared" si="1"/>
        <v>0</v>
      </c>
      <c r="G89" s="617"/>
      <c r="H89" s="657">
        <f t="shared" si="2"/>
        <v>0</v>
      </c>
      <c r="I89" s="617"/>
      <c r="J89" s="657">
        <f t="shared" si="3"/>
        <v>0</v>
      </c>
      <c r="K89" s="657">
        <f t="shared" si="4"/>
        <v>0</v>
      </c>
    </row>
    <row r="90" spans="2:11" x14ac:dyDescent="0.25">
      <c r="B90" s="617"/>
      <c r="C90" s="617"/>
      <c r="D90" s="617"/>
      <c r="E90" s="617"/>
      <c r="F90" s="657">
        <f t="shared" si="1"/>
        <v>0</v>
      </c>
      <c r="G90" s="617"/>
      <c r="H90" s="657">
        <f t="shared" si="2"/>
        <v>0</v>
      </c>
      <c r="I90" s="617"/>
      <c r="J90" s="657">
        <f t="shared" si="3"/>
        <v>0</v>
      </c>
      <c r="K90" s="657">
        <f t="shared" si="4"/>
        <v>0</v>
      </c>
    </row>
    <row r="91" spans="2:11" x14ac:dyDescent="0.25">
      <c r="B91" s="617"/>
      <c r="C91" s="617"/>
      <c r="D91" s="617"/>
      <c r="E91" s="617"/>
      <c r="F91" s="657">
        <f t="shared" si="1"/>
        <v>0</v>
      </c>
      <c r="G91" s="617"/>
      <c r="H91" s="657">
        <f t="shared" si="2"/>
        <v>0</v>
      </c>
      <c r="I91" s="617"/>
      <c r="J91" s="657">
        <f t="shared" si="3"/>
        <v>0</v>
      </c>
      <c r="K91" s="657">
        <f t="shared" si="4"/>
        <v>0</v>
      </c>
    </row>
    <row r="92" spans="2:11" x14ac:dyDescent="0.25">
      <c r="B92" s="617"/>
      <c r="C92" s="617"/>
      <c r="D92" s="617"/>
      <c r="E92" s="617"/>
      <c r="F92" s="657">
        <f t="shared" si="1"/>
        <v>0</v>
      </c>
      <c r="G92" s="617"/>
      <c r="H92" s="657">
        <f t="shared" si="2"/>
        <v>0</v>
      </c>
      <c r="I92" s="617"/>
      <c r="J92" s="657">
        <f t="shared" si="3"/>
        <v>0</v>
      </c>
      <c r="K92" s="657">
        <f t="shared" si="4"/>
        <v>0</v>
      </c>
    </row>
    <row r="93" spans="2:11" x14ac:dyDescent="0.25">
      <c r="B93" s="617"/>
      <c r="C93" s="617"/>
      <c r="D93" s="617"/>
      <c r="E93" s="617"/>
      <c r="F93" s="657">
        <f t="shared" si="1"/>
        <v>0</v>
      </c>
      <c r="G93" s="617"/>
      <c r="H93" s="657">
        <f t="shared" si="2"/>
        <v>0</v>
      </c>
      <c r="I93" s="617"/>
      <c r="J93" s="657">
        <f t="shared" si="3"/>
        <v>0</v>
      </c>
      <c r="K93" s="657">
        <f t="shared" si="4"/>
        <v>0</v>
      </c>
    </row>
    <row r="94" spans="2:11" x14ac:dyDescent="0.25">
      <c r="B94" s="617"/>
      <c r="C94" s="617"/>
      <c r="D94" s="617"/>
      <c r="E94" s="617"/>
      <c r="F94" s="657">
        <f t="shared" si="1"/>
        <v>0</v>
      </c>
      <c r="G94" s="617"/>
      <c r="H94" s="657">
        <f t="shared" si="2"/>
        <v>0</v>
      </c>
      <c r="I94" s="617"/>
      <c r="J94" s="657">
        <f t="shared" si="3"/>
        <v>0</v>
      </c>
      <c r="K94" s="657">
        <f t="shared" si="4"/>
        <v>0</v>
      </c>
    </row>
    <row r="95" spans="2:11" x14ac:dyDescent="0.25">
      <c r="B95" s="617"/>
      <c r="C95" s="617"/>
      <c r="D95" s="617"/>
      <c r="E95" s="617"/>
      <c r="F95" s="657">
        <f t="shared" si="1"/>
        <v>0</v>
      </c>
      <c r="G95" s="617"/>
      <c r="H95" s="657">
        <f t="shared" si="2"/>
        <v>0</v>
      </c>
      <c r="I95" s="617"/>
      <c r="J95" s="657">
        <f t="shared" si="3"/>
        <v>0</v>
      </c>
      <c r="K95" s="657">
        <f t="shared" si="4"/>
        <v>0</v>
      </c>
    </row>
    <row r="96" spans="2:11" x14ac:dyDescent="0.25">
      <c r="B96" s="617"/>
      <c r="C96" s="617"/>
      <c r="D96" s="617"/>
      <c r="E96" s="617"/>
      <c r="F96" s="657">
        <f t="shared" ref="F96:F110" si="5">E96-$D96</f>
        <v>0</v>
      </c>
      <c r="G96" s="617"/>
      <c r="H96" s="657">
        <f t="shared" ref="H96:H110" si="6">G96-$D96</f>
        <v>0</v>
      </c>
      <c r="I96" s="617"/>
      <c r="J96" s="657">
        <f t="shared" ref="J96:J110" si="7">I96-$D96</f>
        <v>0</v>
      </c>
      <c r="K96" s="657">
        <f t="shared" ref="K96:K110" si="8">MAX(J96,H96,F96,0)</f>
        <v>0</v>
      </c>
    </row>
    <row r="97" spans="2:11" x14ac:dyDescent="0.25">
      <c r="B97" s="617"/>
      <c r="C97" s="617"/>
      <c r="D97" s="617"/>
      <c r="E97" s="617"/>
      <c r="F97" s="657">
        <f t="shared" si="5"/>
        <v>0</v>
      </c>
      <c r="G97" s="617"/>
      <c r="H97" s="657">
        <f t="shared" si="6"/>
        <v>0</v>
      </c>
      <c r="I97" s="617"/>
      <c r="J97" s="657">
        <f t="shared" si="7"/>
        <v>0</v>
      </c>
      <c r="K97" s="657">
        <f t="shared" si="8"/>
        <v>0</v>
      </c>
    </row>
    <row r="98" spans="2:11" x14ac:dyDescent="0.25">
      <c r="B98" s="617"/>
      <c r="C98" s="617"/>
      <c r="D98" s="617"/>
      <c r="E98" s="617"/>
      <c r="F98" s="657">
        <f t="shared" si="5"/>
        <v>0</v>
      </c>
      <c r="G98" s="617"/>
      <c r="H98" s="657">
        <f t="shared" si="6"/>
        <v>0</v>
      </c>
      <c r="I98" s="617"/>
      <c r="J98" s="657">
        <f t="shared" si="7"/>
        <v>0</v>
      </c>
      <c r="K98" s="657">
        <f t="shared" si="8"/>
        <v>0</v>
      </c>
    </row>
    <row r="99" spans="2:11" x14ac:dyDescent="0.25">
      <c r="B99" s="617"/>
      <c r="C99" s="617"/>
      <c r="D99" s="617"/>
      <c r="E99" s="617"/>
      <c r="F99" s="657">
        <f t="shared" si="5"/>
        <v>0</v>
      </c>
      <c r="G99" s="617"/>
      <c r="H99" s="657">
        <f t="shared" si="6"/>
        <v>0</v>
      </c>
      <c r="I99" s="617"/>
      <c r="J99" s="657">
        <f t="shared" si="7"/>
        <v>0</v>
      </c>
      <c r="K99" s="657">
        <f t="shared" si="8"/>
        <v>0</v>
      </c>
    </row>
    <row r="100" spans="2:11" x14ac:dyDescent="0.25">
      <c r="B100" s="617"/>
      <c r="C100" s="617"/>
      <c r="D100" s="617"/>
      <c r="E100" s="617"/>
      <c r="F100" s="657">
        <f t="shared" si="5"/>
        <v>0</v>
      </c>
      <c r="G100" s="617"/>
      <c r="H100" s="657">
        <f t="shared" si="6"/>
        <v>0</v>
      </c>
      <c r="I100" s="617"/>
      <c r="J100" s="657">
        <f t="shared" si="7"/>
        <v>0</v>
      </c>
      <c r="K100" s="657">
        <f t="shared" si="8"/>
        <v>0</v>
      </c>
    </row>
    <row r="101" spans="2:11" x14ac:dyDescent="0.25">
      <c r="B101" s="617"/>
      <c r="C101" s="617"/>
      <c r="D101" s="617"/>
      <c r="E101" s="617"/>
      <c r="F101" s="657">
        <f t="shared" si="5"/>
        <v>0</v>
      </c>
      <c r="G101" s="617"/>
      <c r="H101" s="657">
        <f t="shared" si="6"/>
        <v>0</v>
      </c>
      <c r="I101" s="617"/>
      <c r="J101" s="657">
        <f t="shared" si="7"/>
        <v>0</v>
      </c>
      <c r="K101" s="657">
        <f t="shared" si="8"/>
        <v>0</v>
      </c>
    </row>
    <row r="102" spans="2:11" x14ac:dyDescent="0.25">
      <c r="B102" s="617"/>
      <c r="C102" s="617"/>
      <c r="D102" s="617"/>
      <c r="E102" s="617"/>
      <c r="F102" s="657">
        <f t="shared" si="5"/>
        <v>0</v>
      </c>
      <c r="G102" s="617"/>
      <c r="H102" s="657">
        <f t="shared" si="6"/>
        <v>0</v>
      </c>
      <c r="I102" s="617"/>
      <c r="J102" s="657">
        <f t="shared" si="7"/>
        <v>0</v>
      </c>
      <c r="K102" s="657">
        <f t="shared" si="8"/>
        <v>0</v>
      </c>
    </row>
    <row r="103" spans="2:11" x14ac:dyDescent="0.25">
      <c r="B103" s="617"/>
      <c r="C103" s="617"/>
      <c r="D103" s="617"/>
      <c r="E103" s="617"/>
      <c r="F103" s="657">
        <f t="shared" si="5"/>
        <v>0</v>
      </c>
      <c r="G103" s="617"/>
      <c r="H103" s="657">
        <f t="shared" si="6"/>
        <v>0</v>
      </c>
      <c r="I103" s="617"/>
      <c r="J103" s="657">
        <f t="shared" si="7"/>
        <v>0</v>
      </c>
      <c r="K103" s="657">
        <f t="shared" si="8"/>
        <v>0</v>
      </c>
    </row>
    <row r="104" spans="2:11" x14ac:dyDescent="0.25">
      <c r="B104" s="617"/>
      <c r="C104" s="617"/>
      <c r="D104" s="617"/>
      <c r="E104" s="617"/>
      <c r="F104" s="657">
        <f t="shared" si="5"/>
        <v>0</v>
      </c>
      <c r="G104" s="617"/>
      <c r="H104" s="657">
        <f t="shared" si="6"/>
        <v>0</v>
      </c>
      <c r="I104" s="617"/>
      <c r="J104" s="657">
        <f t="shared" si="7"/>
        <v>0</v>
      </c>
      <c r="K104" s="657">
        <f t="shared" si="8"/>
        <v>0</v>
      </c>
    </row>
    <row r="105" spans="2:11" x14ac:dyDescent="0.25">
      <c r="B105" s="617"/>
      <c r="C105" s="617"/>
      <c r="D105" s="617"/>
      <c r="E105" s="617"/>
      <c r="F105" s="657">
        <f t="shared" si="5"/>
        <v>0</v>
      </c>
      <c r="G105" s="617"/>
      <c r="H105" s="657">
        <f t="shared" si="6"/>
        <v>0</v>
      </c>
      <c r="I105" s="617"/>
      <c r="J105" s="657">
        <f t="shared" si="7"/>
        <v>0</v>
      </c>
      <c r="K105" s="657">
        <f t="shared" si="8"/>
        <v>0</v>
      </c>
    </row>
    <row r="106" spans="2:11" x14ac:dyDescent="0.25">
      <c r="B106" s="617"/>
      <c r="C106" s="617"/>
      <c r="D106" s="617"/>
      <c r="E106" s="617"/>
      <c r="F106" s="657">
        <f t="shared" si="5"/>
        <v>0</v>
      </c>
      <c r="G106" s="617"/>
      <c r="H106" s="657">
        <f t="shared" si="6"/>
        <v>0</v>
      </c>
      <c r="I106" s="617"/>
      <c r="J106" s="657">
        <f t="shared" si="7"/>
        <v>0</v>
      </c>
      <c r="K106" s="657">
        <f t="shared" si="8"/>
        <v>0</v>
      </c>
    </row>
    <row r="107" spans="2:11" x14ac:dyDescent="0.25">
      <c r="B107" s="617"/>
      <c r="C107" s="617"/>
      <c r="D107" s="617"/>
      <c r="E107" s="617"/>
      <c r="F107" s="657">
        <f t="shared" si="5"/>
        <v>0</v>
      </c>
      <c r="G107" s="617"/>
      <c r="H107" s="657">
        <f t="shared" si="6"/>
        <v>0</v>
      </c>
      <c r="I107" s="617"/>
      <c r="J107" s="657">
        <f t="shared" si="7"/>
        <v>0</v>
      </c>
      <c r="K107" s="657">
        <f t="shared" si="8"/>
        <v>0</v>
      </c>
    </row>
    <row r="108" spans="2:11" x14ac:dyDescent="0.25">
      <c r="B108" s="617"/>
      <c r="C108" s="617"/>
      <c r="D108" s="617"/>
      <c r="E108" s="617"/>
      <c r="F108" s="657">
        <f t="shared" si="5"/>
        <v>0</v>
      </c>
      <c r="G108" s="617"/>
      <c r="H108" s="657">
        <f t="shared" si="6"/>
        <v>0</v>
      </c>
      <c r="I108" s="617"/>
      <c r="J108" s="657">
        <f t="shared" si="7"/>
        <v>0</v>
      </c>
      <c r="K108" s="657">
        <f t="shared" si="8"/>
        <v>0</v>
      </c>
    </row>
    <row r="109" spans="2:11" x14ac:dyDescent="0.25">
      <c r="B109" s="617"/>
      <c r="C109" s="617"/>
      <c r="D109" s="617"/>
      <c r="E109" s="617"/>
      <c r="F109" s="657">
        <f t="shared" si="5"/>
        <v>0</v>
      </c>
      <c r="G109" s="617"/>
      <c r="H109" s="657">
        <f t="shared" si="6"/>
        <v>0</v>
      </c>
      <c r="I109" s="617"/>
      <c r="J109" s="657">
        <f t="shared" si="7"/>
        <v>0</v>
      </c>
      <c r="K109" s="657">
        <f t="shared" si="8"/>
        <v>0</v>
      </c>
    </row>
    <row r="110" spans="2:11" x14ac:dyDescent="0.25">
      <c r="B110" s="617"/>
      <c r="C110" s="617"/>
      <c r="D110" s="617"/>
      <c r="E110" s="617"/>
      <c r="F110" s="657">
        <f t="shared" si="5"/>
        <v>0</v>
      </c>
      <c r="G110" s="617"/>
      <c r="H110" s="657">
        <f t="shared" si="6"/>
        <v>0</v>
      </c>
      <c r="I110" s="617"/>
      <c r="J110" s="657">
        <f t="shared" si="7"/>
        <v>0</v>
      </c>
      <c r="K110" s="657">
        <f t="shared" si="8"/>
        <v>0</v>
      </c>
    </row>
    <row r="111" spans="2:11" x14ac:dyDescent="0.25">
      <c r="B111" s="617"/>
      <c r="C111" s="617"/>
      <c r="D111" s="617"/>
      <c r="E111" s="617"/>
      <c r="F111" s="657">
        <f t="shared" ref="F111:F130" si="9">E111-$D111</f>
        <v>0</v>
      </c>
      <c r="G111" s="617"/>
      <c r="H111" s="657">
        <f t="shared" ref="H111:H130" si="10">G111-$D111</f>
        <v>0</v>
      </c>
      <c r="I111" s="617"/>
      <c r="J111" s="657">
        <f t="shared" ref="J111:J130" si="11">I111-$D111</f>
        <v>0</v>
      </c>
      <c r="K111" s="657">
        <f t="shared" ref="K111:K130" si="12">MAX(J111,H111,F111,0)</f>
        <v>0</v>
      </c>
    </row>
    <row r="112" spans="2:11" x14ac:dyDescent="0.25">
      <c r="B112" s="617"/>
      <c r="C112" s="617"/>
      <c r="D112" s="617"/>
      <c r="E112" s="617"/>
      <c r="F112" s="657">
        <f t="shared" si="9"/>
        <v>0</v>
      </c>
      <c r="G112" s="617"/>
      <c r="H112" s="657">
        <f t="shared" si="10"/>
        <v>0</v>
      </c>
      <c r="I112" s="617"/>
      <c r="J112" s="657">
        <f t="shared" si="11"/>
        <v>0</v>
      </c>
      <c r="K112" s="657">
        <f t="shared" si="12"/>
        <v>0</v>
      </c>
    </row>
    <row r="113" spans="2:11" x14ac:dyDescent="0.25">
      <c r="B113" s="617"/>
      <c r="C113" s="617"/>
      <c r="D113" s="617"/>
      <c r="E113" s="617"/>
      <c r="F113" s="657">
        <f t="shared" si="9"/>
        <v>0</v>
      </c>
      <c r="G113" s="617"/>
      <c r="H113" s="657">
        <f t="shared" si="10"/>
        <v>0</v>
      </c>
      <c r="I113" s="617"/>
      <c r="J113" s="657">
        <f t="shared" si="11"/>
        <v>0</v>
      </c>
      <c r="K113" s="657">
        <f t="shared" si="12"/>
        <v>0</v>
      </c>
    </row>
    <row r="114" spans="2:11" x14ac:dyDescent="0.25">
      <c r="B114" s="617"/>
      <c r="C114" s="617"/>
      <c r="D114" s="617"/>
      <c r="E114" s="617"/>
      <c r="F114" s="657">
        <f t="shared" si="9"/>
        <v>0</v>
      </c>
      <c r="G114" s="617"/>
      <c r="H114" s="657">
        <f t="shared" si="10"/>
        <v>0</v>
      </c>
      <c r="I114" s="617"/>
      <c r="J114" s="657">
        <f t="shared" si="11"/>
        <v>0</v>
      </c>
      <c r="K114" s="657">
        <f t="shared" si="12"/>
        <v>0</v>
      </c>
    </row>
    <row r="115" spans="2:11" x14ac:dyDescent="0.25">
      <c r="B115" s="617"/>
      <c r="C115" s="617"/>
      <c r="D115" s="617"/>
      <c r="E115" s="617"/>
      <c r="F115" s="657">
        <f t="shared" si="9"/>
        <v>0</v>
      </c>
      <c r="G115" s="617"/>
      <c r="H115" s="657">
        <f t="shared" si="10"/>
        <v>0</v>
      </c>
      <c r="I115" s="617"/>
      <c r="J115" s="657">
        <f t="shared" si="11"/>
        <v>0</v>
      </c>
      <c r="K115" s="657">
        <f t="shared" si="12"/>
        <v>0</v>
      </c>
    </row>
    <row r="116" spans="2:11" x14ac:dyDescent="0.25">
      <c r="B116" s="617"/>
      <c r="C116" s="617"/>
      <c r="D116" s="617"/>
      <c r="E116" s="617"/>
      <c r="F116" s="657">
        <f t="shared" si="9"/>
        <v>0</v>
      </c>
      <c r="G116" s="617"/>
      <c r="H116" s="657">
        <f t="shared" si="10"/>
        <v>0</v>
      </c>
      <c r="I116" s="617"/>
      <c r="J116" s="657">
        <f t="shared" si="11"/>
        <v>0</v>
      </c>
      <c r="K116" s="657">
        <f t="shared" si="12"/>
        <v>0</v>
      </c>
    </row>
    <row r="117" spans="2:11" x14ac:dyDescent="0.25">
      <c r="B117" s="617"/>
      <c r="C117" s="617"/>
      <c r="D117" s="617"/>
      <c r="E117" s="617"/>
      <c r="F117" s="657">
        <f t="shared" si="9"/>
        <v>0</v>
      </c>
      <c r="G117" s="617"/>
      <c r="H117" s="657">
        <f t="shared" si="10"/>
        <v>0</v>
      </c>
      <c r="I117" s="617"/>
      <c r="J117" s="657">
        <f t="shared" si="11"/>
        <v>0</v>
      </c>
      <c r="K117" s="657">
        <f t="shared" si="12"/>
        <v>0</v>
      </c>
    </row>
    <row r="118" spans="2:11" x14ac:dyDescent="0.25">
      <c r="B118" s="617"/>
      <c r="C118" s="617"/>
      <c r="D118" s="617"/>
      <c r="E118" s="617"/>
      <c r="F118" s="657">
        <f t="shared" si="9"/>
        <v>0</v>
      </c>
      <c r="G118" s="617"/>
      <c r="H118" s="657">
        <f t="shared" si="10"/>
        <v>0</v>
      </c>
      <c r="I118" s="617"/>
      <c r="J118" s="657">
        <f t="shared" si="11"/>
        <v>0</v>
      </c>
      <c r="K118" s="657">
        <f t="shared" si="12"/>
        <v>0</v>
      </c>
    </row>
    <row r="119" spans="2:11" x14ac:dyDescent="0.25">
      <c r="B119" s="617"/>
      <c r="C119" s="617"/>
      <c r="D119" s="617"/>
      <c r="E119" s="617"/>
      <c r="F119" s="657">
        <f t="shared" si="9"/>
        <v>0</v>
      </c>
      <c r="G119" s="617"/>
      <c r="H119" s="657">
        <f t="shared" si="10"/>
        <v>0</v>
      </c>
      <c r="I119" s="617"/>
      <c r="J119" s="657">
        <f t="shared" si="11"/>
        <v>0</v>
      </c>
      <c r="K119" s="657">
        <f t="shared" si="12"/>
        <v>0</v>
      </c>
    </row>
    <row r="120" spans="2:11" x14ac:dyDescent="0.25">
      <c r="B120" s="617"/>
      <c r="C120" s="617"/>
      <c r="D120" s="617"/>
      <c r="E120" s="617"/>
      <c r="F120" s="657">
        <f t="shared" si="9"/>
        <v>0</v>
      </c>
      <c r="G120" s="617"/>
      <c r="H120" s="657">
        <f t="shared" si="10"/>
        <v>0</v>
      </c>
      <c r="I120" s="617"/>
      <c r="J120" s="657">
        <f t="shared" si="11"/>
        <v>0</v>
      </c>
      <c r="K120" s="657">
        <f t="shared" si="12"/>
        <v>0</v>
      </c>
    </row>
    <row r="121" spans="2:11" x14ac:dyDescent="0.25">
      <c r="B121" s="617"/>
      <c r="C121" s="617"/>
      <c r="D121" s="617"/>
      <c r="E121" s="617"/>
      <c r="F121" s="657">
        <f t="shared" si="9"/>
        <v>0</v>
      </c>
      <c r="G121" s="617"/>
      <c r="H121" s="657">
        <f t="shared" si="10"/>
        <v>0</v>
      </c>
      <c r="I121" s="617"/>
      <c r="J121" s="657">
        <f t="shared" si="11"/>
        <v>0</v>
      </c>
      <c r="K121" s="657">
        <f t="shared" si="12"/>
        <v>0</v>
      </c>
    </row>
    <row r="122" spans="2:11" x14ac:dyDescent="0.25">
      <c r="B122" s="617"/>
      <c r="C122" s="617"/>
      <c r="D122" s="617"/>
      <c r="E122" s="617"/>
      <c r="F122" s="657">
        <f t="shared" si="9"/>
        <v>0</v>
      </c>
      <c r="G122" s="617"/>
      <c r="H122" s="657">
        <f t="shared" si="10"/>
        <v>0</v>
      </c>
      <c r="I122" s="617"/>
      <c r="J122" s="657">
        <f t="shared" si="11"/>
        <v>0</v>
      </c>
      <c r="K122" s="657">
        <f t="shared" si="12"/>
        <v>0</v>
      </c>
    </row>
    <row r="123" spans="2:11" x14ac:dyDescent="0.25">
      <c r="B123" s="617"/>
      <c r="C123" s="617"/>
      <c r="D123" s="617"/>
      <c r="E123" s="617"/>
      <c r="F123" s="657">
        <f t="shared" si="9"/>
        <v>0</v>
      </c>
      <c r="G123" s="617"/>
      <c r="H123" s="657">
        <f t="shared" si="10"/>
        <v>0</v>
      </c>
      <c r="I123" s="617"/>
      <c r="J123" s="657">
        <f t="shared" si="11"/>
        <v>0</v>
      </c>
      <c r="K123" s="657">
        <f t="shared" si="12"/>
        <v>0</v>
      </c>
    </row>
    <row r="124" spans="2:11" x14ac:dyDescent="0.25">
      <c r="B124" s="617"/>
      <c r="C124" s="617"/>
      <c r="D124" s="617"/>
      <c r="E124" s="617"/>
      <c r="F124" s="657">
        <f t="shared" si="9"/>
        <v>0</v>
      </c>
      <c r="G124" s="617"/>
      <c r="H124" s="657">
        <f t="shared" si="10"/>
        <v>0</v>
      </c>
      <c r="I124" s="617"/>
      <c r="J124" s="657">
        <f t="shared" si="11"/>
        <v>0</v>
      </c>
      <c r="K124" s="657">
        <f t="shared" si="12"/>
        <v>0</v>
      </c>
    </row>
    <row r="125" spans="2:11" x14ac:dyDescent="0.25">
      <c r="B125" s="617"/>
      <c r="C125" s="617"/>
      <c r="D125" s="617"/>
      <c r="E125" s="617"/>
      <c r="F125" s="657">
        <f t="shared" si="9"/>
        <v>0</v>
      </c>
      <c r="G125" s="617"/>
      <c r="H125" s="657">
        <f t="shared" si="10"/>
        <v>0</v>
      </c>
      <c r="I125" s="617"/>
      <c r="J125" s="657">
        <f t="shared" si="11"/>
        <v>0</v>
      </c>
      <c r="K125" s="657">
        <f t="shared" si="12"/>
        <v>0</v>
      </c>
    </row>
    <row r="126" spans="2:11" x14ac:dyDescent="0.25">
      <c r="B126" s="617"/>
      <c r="C126" s="617"/>
      <c r="D126" s="617"/>
      <c r="E126" s="617"/>
      <c r="F126" s="657">
        <f t="shared" si="9"/>
        <v>0</v>
      </c>
      <c r="G126" s="617"/>
      <c r="H126" s="657">
        <f t="shared" si="10"/>
        <v>0</v>
      </c>
      <c r="I126" s="617"/>
      <c r="J126" s="657">
        <f t="shared" si="11"/>
        <v>0</v>
      </c>
      <c r="K126" s="657">
        <f t="shared" si="12"/>
        <v>0</v>
      </c>
    </row>
    <row r="127" spans="2:11" x14ac:dyDescent="0.25">
      <c r="B127" s="617"/>
      <c r="C127" s="617"/>
      <c r="D127" s="617"/>
      <c r="E127" s="617"/>
      <c r="F127" s="657">
        <f t="shared" si="9"/>
        <v>0</v>
      </c>
      <c r="G127" s="617"/>
      <c r="H127" s="657">
        <f t="shared" si="10"/>
        <v>0</v>
      </c>
      <c r="I127" s="617"/>
      <c r="J127" s="657">
        <f t="shared" si="11"/>
        <v>0</v>
      </c>
      <c r="K127" s="657">
        <f t="shared" si="12"/>
        <v>0</v>
      </c>
    </row>
    <row r="128" spans="2:11" x14ac:dyDescent="0.25">
      <c r="B128" s="617"/>
      <c r="C128" s="617"/>
      <c r="D128" s="617"/>
      <c r="E128" s="617"/>
      <c r="F128" s="657">
        <f t="shared" si="9"/>
        <v>0</v>
      </c>
      <c r="G128" s="617"/>
      <c r="H128" s="657">
        <f t="shared" si="10"/>
        <v>0</v>
      </c>
      <c r="I128" s="617"/>
      <c r="J128" s="657">
        <f t="shared" si="11"/>
        <v>0</v>
      </c>
      <c r="K128" s="657">
        <f t="shared" si="12"/>
        <v>0</v>
      </c>
    </row>
    <row r="129" spans="2:11" x14ac:dyDescent="0.25">
      <c r="B129" s="617"/>
      <c r="C129" s="617"/>
      <c r="D129" s="617"/>
      <c r="E129" s="617"/>
      <c r="F129" s="657">
        <f t="shared" si="9"/>
        <v>0</v>
      </c>
      <c r="G129" s="617"/>
      <c r="H129" s="657">
        <f t="shared" si="10"/>
        <v>0</v>
      </c>
      <c r="I129" s="617"/>
      <c r="J129" s="657">
        <f t="shared" si="11"/>
        <v>0</v>
      </c>
      <c r="K129" s="657">
        <f t="shared" si="12"/>
        <v>0</v>
      </c>
    </row>
    <row r="130" spans="2:11" x14ac:dyDescent="0.25">
      <c r="B130" s="617"/>
      <c r="C130" s="617"/>
      <c r="D130" s="617"/>
      <c r="E130" s="617"/>
      <c r="F130" s="657">
        <f t="shared" si="9"/>
        <v>0</v>
      </c>
      <c r="G130" s="617"/>
      <c r="H130" s="657">
        <f t="shared" si="10"/>
        <v>0</v>
      </c>
      <c r="I130" s="617"/>
      <c r="J130" s="657">
        <f t="shared" si="11"/>
        <v>0</v>
      </c>
      <c r="K130" s="657">
        <f t="shared" si="12"/>
        <v>0</v>
      </c>
    </row>
    <row r="131" spans="2:11" x14ac:dyDescent="0.25">
      <c r="B131" s="933"/>
      <c r="C131" s="932"/>
      <c r="D131" s="933"/>
      <c r="E131" s="594"/>
      <c r="F131" s="685"/>
      <c r="G131" s="685"/>
      <c r="H131" s="685"/>
      <c r="I131" s="685"/>
      <c r="J131" s="594"/>
      <c r="K131" s="594"/>
    </row>
  </sheetData>
  <mergeCells count="7">
    <mergeCell ref="A1:G1"/>
    <mergeCell ref="C19:E19"/>
    <mergeCell ref="O19:Q19"/>
    <mergeCell ref="F19:H19"/>
    <mergeCell ref="I19:K19"/>
    <mergeCell ref="L19:N19"/>
    <mergeCell ref="E2:M2"/>
  </mergeCells>
  <pageMargins left="0.75" right="0.75" top="1" bottom="1" header="0.5" footer="0.5"/>
  <pageSetup orientation="portrait" horizontalDpi="4294967294" verticalDpi="4294967294" r:id="rId1"/>
  <headerFooter alignWithMargins="0">
    <oddFooter>&amp;L&amp;1#&amp;"Calibri"&amp;10&amp;K000000John Keells Group - 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DF28AD3-25C3-4FEA-9FC2-CC60B5CFD730}">
          <x14:formula1>
            <xm:f>Input!$B$3:$B$7</xm:f>
          </x14:formula1>
          <xm:sqref>C31:C130</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26979-14C8-4EDF-BB2D-28BDD5C67B0A}">
  <sheetPr codeName="Sheet37">
    <tabColor rgb="FFFF0000"/>
  </sheetPr>
  <dimension ref="A1:M15"/>
  <sheetViews>
    <sheetView showGridLines="0" zoomScaleNormal="100" workbookViewId="0"/>
  </sheetViews>
  <sheetFormatPr defaultColWidth="9.44140625" defaultRowHeight="13.2" x14ac:dyDescent="0.25"/>
  <cols>
    <col min="1" max="1" width="1.109375" style="13" customWidth="1"/>
    <col min="2" max="2" width="1.44140625" style="13" customWidth="1"/>
    <col min="3" max="3" width="35" style="13" customWidth="1"/>
    <col min="4" max="4" width="3" style="13" customWidth="1"/>
    <col min="5" max="5" width="14" style="25" customWidth="1"/>
    <col min="6" max="6" width="17.109375" style="25" customWidth="1"/>
    <col min="7" max="12" width="17.109375" style="13" customWidth="1"/>
    <col min="13" max="16384" width="9.44140625" style="13"/>
  </cols>
  <sheetData>
    <row r="1" spans="1:13" x14ac:dyDescent="0.25">
      <c r="A1" s="594"/>
      <c r="B1" s="1170" t="s">
        <v>956</v>
      </c>
      <c r="C1" s="1171"/>
      <c r="D1" s="1171"/>
      <c r="E1" s="1171"/>
      <c r="F1" s="1171"/>
      <c r="G1" s="1171"/>
      <c r="H1" s="1171"/>
      <c r="I1" s="1171"/>
      <c r="J1" s="1171"/>
      <c r="K1" s="1171"/>
      <c r="L1" s="1171"/>
      <c r="M1" s="1172"/>
    </row>
    <row r="2" spans="1:13" x14ac:dyDescent="0.25">
      <c r="A2" s="594"/>
      <c r="B2" s="385" t="s">
        <v>518</v>
      </c>
      <c r="C2" s="594"/>
      <c r="D2" s="594"/>
      <c r="E2" s="685"/>
      <c r="F2" s="685"/>
      <c r="G2" s="594"/>
      <c r="H2" s="594"/>
      <c r="I2" s="594"/>
      <c r="J2" s="594"/>
      <c r="K2" s="594"/>
      <c r="L2" s="594"/>
      <c r="M2" s="832"/>
    </row>
    <row r="3" spans="1:13" x14ac:dyDescent="0.25">
      <c r="A3" s="594"/>
      <c r="B3" s="784" t="s">
        <v>253</v>
      </c>
      <c r="C3" s="594"/>
      <c r="D3" s="594"/>
      <c r="E3" s="685"/>
      <c r="F3" s="685"/>
      <c r="G3" s="594"/>
      <c r="H3" s="594"/>
      <c r="I3" s="594"/>
      <c r="J3" s="594"/>
      <c r="K3" s="594"/>
      <c r="L3" s="594"/>
      <c r="M3" s="832"/>
    </row>
    <row r="4" spans="1:13" x14ac:dyDescent="0.25">
      <c r="A4" s="594"/>
      <c r="B4" s="940" t="s">
        <v>530</v>
      </c>
      <c r="C4" s="594"/>
      <c r="D4" s="594"/>
      <c r="E4" s="685"/>
      <c r="F4" s="685"/>
      <c r="G4" s="594"/>
      <c r="H4" s="594"/>
      <c r="I4" s="594"/>
      <c r="J4" s="594"/>
      <c r="K4" s="594"/>
      <c r="L4" s="594"/>
      <c r="M4" s="832"/>
    </row>
    <row r="5" spans="1:13" x14ac:dyDescent="0.25">
      <c r="A5" s="594"/>
      <c r="B5" s="784"/>
      <c r="C5" s="1113" t="s">
        <v>957</v>
      </c>
      <c r="D5" s="1113"/>
      <c r="E5" s="1113"/>
      <c r="F5" s="1113"/>
      <c r="G5" s="594"/>
      <c r="H5" s="594"/>
      <c r="I5" s="594"/>
      <c r="J5" s="594"/>
      <c r="K5" s="594"/>
      <c r="L5" s="594"/>
      <c r="M5" s="832"/>
    </row>
    <row r="6" spans="1:13" customFormat="1" ht="14.4" x14ac:dyDescent="0.3">
      <c r="B6" s="499"/>
      <c r="M6" s="500"/>
    </row>
    <row r="7" spans="1:13" x14ac:dyDescent="0.25">
      <c r="A7" s="594"/>
      <c r="B7" s="784"/>
      <c r="C7" s="29"/>
      <c r="D7" s="29"/>
      <c r="E7" s="29"/>
      <c r="F7" s="1167" t="s">
        <v>912</v>
      </c>
      <c r="G7" s="1168"/>
      <c r="H7" s="1168"/>
      <c r="I7" s="1168"/>
      <c r="J7" s="1168"/>
      <c r="K7" s="1168"/>
      <c r="L7" s="1169"/>
      <c r="M7" s="832"/>
    </row>
    <row r="8" spans="1:13" ht="39.6" x14ac:dyDescent="0.25">
      <c r="A8" s="594"/>
      <c r="B8" s="784"/>
      <c r="C8" s="884" t="s">
        <v>958</v>
      </c>
      <c r="D8" s="29"/>
      <c r="E8" s="871" t="s">
        <v>959</v>
      </c>
      <c r="F8" s="871" t="s">
        <v>564</v>
      </c>
      <c r="G8" s="871" t="s">
        <v>268</v>
      </c>
      <c r="H8" s="871" t="s">
        <v>213</v>
      </c>
      <c r="I8" s="871" t="s">
        <v>214</v>
      </c>
      <c r="J8" s="871" t="s">
        <v>215</v>
      </c>
      <c r="K8" s="871" t="s">
        <v>216</v>
      </c>
      <c r="L8" s="871" t="s">
        <v>217</v>
      </c>
      <c r="M8" s="832"/>
    </row>
    <row r="9" spans="1:13" x14ac:dyDescent="0.25">
      <c r="A9" s="594"/>
      <c r="B9" s="784"/>
      <c r="C9" s="931"/>
      <c r="D9" s="29"/>
      <c r="E9" s="891" t="s">
        <v>862</v>
      </c>
      <c r="F9" s="891" t="s">
        <v>757</v>
      </c>
      <c r="G9" s="891"/>
      <c r="H9" s="594"/>
      <c r="I9" s="594"/>
      <c r="J9" s="594"/>
      <c r="K9" s="594"/>
      <c r="L9" s="594"/>
      <c r="M9" s="832"/>
    </row>
    <row r="10" spans="1:13" x14ac:dyDescent="0.25">
      <c r="A10" s="594"/>
      <c r="B10" s="784"/>
      <c r="C10" s="931" t="s">
        <v>960</v>
      </c>
      <c r="D10" s="30"/>
      <c r="E10" s="941">
        <v>0.01</v>
      </c>
      <c r="F10" s="942">
        <f>'Market Consistent Balance Sheet'!D93</f>
        <v>0</v>
      </c>
      <c r="G10" s="942">
        <f>'Market Consistent Balance Sheet'!O93</f>
        <v>0</v>
      </c>
      <c r="H10" s="942">
        <f>'Market Consistent Balance Sheet'!P93</f>
        <v>0</v>
      </c>
      <c r="I10" s="942">
        <f>'Market Consistent Balance Sheet'!Q93</f>
        <v>0</v>
      </c>
      <c r="J10" s="942">
        <f>'Market Consistent Balance Sheet'!R93</f>
        <v>0</v>
      </c>
      <c r="K10" s="942">
        <f>'Market Consistent Balance Sheet'!S93</f>
        <v>0</v>
      </c>
      <c r="L10" s="942">
        <f>'Market Consistent Balance Sheet'!T93</f>
        <v>0</v>
      </c>
      <c r="M10" s="832"/>
    </row>
    <row r="11" spans="1:13" x14ac:dyDescent="0.25">
      <c r="A11" s="594"/>
      <c r="B11" s="784"/>
      <c r="C11" s="695"/>
      <c r="D11" s="30"/>
      <c r="E11" s="31"/>
      <c r="F11" s="31"/>
      <c r="G11" s="31"/>
      <c r="H11" s="594"/>
      <c r="I11" s="594"/>
      <c r="J11" s="594"/>
      <c r="K11" s="594"/>
      <c r="L11" s="594"/>
      <c r="M11" s="832"/>
    </row>
    <row r="12" spans="1:13" x14ac:dyDescent="0.25">
      <c r="A12" s="594"/>
      <c r="B12" s="784"/>
      <c r="C12" s="32" t="s">
        <v>960</v>
      </c>
      <c r="D12" s="32"/>
      <c r="E12" s="685"/>
      <c r="F12" s="943">
        <f t="shared" ref="F12:G12" si="0">$E10*F10</f>
        <v>0</v>
      </c>
      <c r="G12" s="943">
        <f t="shared" si="0"/>
        <v>0</v>
      </c>
      <c r="H12" s="943">
        <f>$E10*H10</f>
        <v>0</v>
      </c>
      <c r="I12" s="943">
        <f>$E10*I10</f>
        <v>0</v>
      </c>
      <c r="J12" s="943">
        <f>$E10*J10</f>
        <v>0</v>
      </c>
      <c r="K12" s="943">
        <f>$E10*K10</f>
        <v>0</v>
      </c>
      <c r="L12" s="943">
        <f>$E10*L10</f>
        <v>0</v>
      </c>
      <c r="M12" s="832"/>
    </row>
    <row r="13" spans="1:13" x14ac:dyDescent="0.25">
      <c r="A13" s="594"/>
      <c r="B13" s="784"/>
      <c r="C13" s="594"/>
      <c r="D13" s="594"/>
      <c r="E13" s="685"/>
      <c r="F13" s="685"/>
      <c r="G13" s="594"/>
      <c r="H13" s="594"/>
      <c r="I13" s="594"/>
      <c r="J13" s="594"/>
      <c r="K13" s="594"/>
      <c r="L13" s="594"/>
      <c r="M13" s="832"/>
    </row>
    <row r="14" spans="1:13" s="25" customFormat="1" x14ac:dyDescent="0.25">
      <c r="A14" s="594"/>
      <c r="B14" s="784"/>
      <c r="C14" s="594"/>
      <c r="D14" s="594"/>
      <c r="E14" s="501" t="s">
        <v>457</v>
      </c>
      <c r="F14" s="568" t="b">
        <f>F10=SUM(G10:L10)</f>
        <v>1</v>
      </c>
      <c r="G14" s="594"/>
      <c r="H14" s="594"/>
      <c r="I14" s="685"/>
      <c r="J14" s="685"/>
      <c r="K14" s="685"/>
      <c r="L14" s="685"/>
      <c r="M14" s="944"/>
    </row>
    <row r="15" spans="1:13" x14ac:dyDescent="0.25">
      <c r="A15" s="594"/>
      <c r="B15" s="838"/>
      <c r="C15" s="612"/>
      <c r="D15" s="612"/>
      <c r="E15" s="839"/>
      <c r="F15" s="839"/>
      <c r="G15" s="612"/>
      <c r="H15" s="612"/>
      <c r="I15" s="612"/>
      <c r="J15" s="612"/>
      <c r="K15" s="612"/>
      <c r="L15" s="612"/>
      <c r="M15" s="840"/>
    </row>
  </sheetData>
  <mergeCells count="3">
    <mergeCell ref="C5:F5"/>
    <mergeCell ref="F7:L7"/>
    <mergeCell ref="B1:M1"/>
  </mergeCells>
  <pageMargins left="0.75" right="0.75" top="1" bottom="1" header="0.5" footer="0.5"/>
  <pageSetup orientation="portrait" horizontalDpi="4294967294" verticalDpi="4294967294" r:id="rId1"/>
  <headerFooter alignWithMargins="0">
    <oddFooter>&amp;L&amp;1#&amp;"Calibri"&amp;10&amp;K000000John Keells Group - Confidential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E1E85-D8A4-40AF-9880-7B2CB17CC8A9}">
  <sheetPr>
    <tabColor rgb="FFFFFF99"/>
  </sheetPr>
  <dimension ref="A1:K124"/>
  <sheetViews>
    <sheetView showGridLines="0" zoomScaleNormal="100" workbookViewId="0">
      <selection sqref="A1:K1"/>
    </sheetView>
  </sheetViews>
  <sheetFormatPr defaultColWidth="9.44140625" defaultRowHeight="13.2" x14ac:dyDescent="0.25"/>
  <cols>
    <col min="1" max="1" width="1.5546875" style="13" customWidth="1"/>
    <col min="2" max="5" width="18.44140625" style="13" customWidth="1"/>
    <col min="6" max="7" width="18.44140625" style="25" customWidth="1"/>
    <col min="8" max="11" width="18.44140625" style="13" customWidth="1"/>
    <col min="12" max="16384" width="9.44140625" style="13"/>
  </cols>
  <sheetData>
    <row r="1" spans="1:11" x14ac:dyDescent="0.25">
      <c r="A1" s="1102" t="s">
        <v>961</v>
      </c>
      <c r="B1" s="1102"/>
      <c r="C1" s="1102"/>
      <c r="D1" s="1102"/>
      <c r="E1" s="1102"/>
      <c r="F1" s="1102"/>
      <c r="G1" s="1102"/>
      <c r="H1" s="1102"/>
      <c r="I1" s="1102"/>
      <c r="J1" s="1102"/>
      <c r="K1" s="1102"/>
    </row>
    <row r="2" spans="1:11" x14ac:dyDescent="0.25">
      <c r="A2" s="594"/>
      <c r="B2" s="103" t="s">
        <v>518</v>
      </c>
      <c r="C2" s="594"/>
      <c r="D2" s="594"/>
      <c r="E2" s="594"/>
      <c r="F2" s="594"/>
      <c r="G2" s="594"/>
      <c r="H2" s="594"/>
      <c r="I2" s="594"/>
      <c r="J2" s="594"/>
      <c r="K2" s="594"/>
    </row>
    <row r="3" spans="1:11" x14ac:dyDescent="0.25">
      <c r="A3" s="594"/>
      <c r="B3" s="594" t="s">
        <v>253</v>
      </c>
      <c r="C3" s="594"/>
      <c r="D3" s="594"/>
      <c r="E3" s="594"/>
      <c r="F3" s="594"/>
      <c r="G3" s="594"/>
      <c r="H3" s="594"/>
      <c r="I3" s="594"/>
      <c r="J3" s="594"/>
      <c r="K3" s="594"/>
    </row>
    <row r="4" spans="1:11" x14ac:dyDescent="0.25">
      <c r="A4" s="594"/>
      <c r="B4" s="931" t="s">
        <v>530</v>
      </c>
      <c r="C4" s="594"/>
      <c r="D4" s="594"/>
      <c r="E4" s="594"/>
      <c r="F4" s="594"/>
      <c r="G4" s="594"/>
      <c r="H4" s="594"/>
      <c r="I4" s="594"/>
      <c r="J4" s="594"/>
      <c r="K4" s="594"/>
    </row>
    <row r="5" spans="1:11" ht="39.6" x14ac:dyDescent="0.25">
      <c r="A5" s="594"/>
      <c r="B5" s="594"/>
      <c r="C5" s="594"/>
      <c r="D5" s="594"/>
      <c r="E5" s="23" t="s">
        <v>564</v>
      </c>
      <c r="F5" s="23" t="s">
        <v>213</v>
      </c>
      <c r="G5" s="23" t="s">
        <v>214</v>
      </c>
      <c r="H5" s="23" t="s">
        <v>215</v>
      </c>
      <c r="I5" s="23" t="s">
        <v>216</v>
      </c>
      <c r="J5" s="23" t="s">
        <v>217</v>
      </c>
      <c r="K5" s="594"/>
    </row>
    <row r="6" spans="1:11" x14ac:dyDescent="0.25">
      <c r="A6" s="594"/>
      <c r="B6" s="1059" t="s">
        <v>962</v>
      </c>
      <c r="C6" s="974"/>
      <c r="D6" s="968"/>
      <c r="E6" s="609">
        <f t="shared" ref="E6:J8" si="0">+E13+E19</f>
        <v>0</v>
      </c>
      <c r="F6" s="609">
        <f t="shared" si="0"/>
        <v>0</v>
      </c>
      <c r="G6" s="609">
        <f t="shared" si="0"/>
        <v>0</v>
      </c>
      <c r="H6" s="609">
        <f t="shared" si="0"/>
        <v>0</v>
      </c>
      <c r="I6" s="609">
        <f t="shared" si="0"/>
        <v>0</v>
      </c>
      <c r="J6" s="609">
        <f t="shared" si="0"/>
        <v>0</v>
      </c>
      <c r="K6" s="594"/>
    </row>
    <row r="7" spans="1:11" x14ac:dyDescent="0.25">
      <c r="A7" s="594"/>
      <c r="B7" s="1059" t="s">
        <v>963</v>
      </c>
      <c r="C7" s="974"/>
      <c r="D7" s="968"/>
      <c r="E7" s="609">
        <f t="shared" si="0"/>
        <v>0</v>
      </c>
      <c r="F7" s="609">
        <f t="shared" si="0"/>
        <v>0</v>
      </c>
      <c r="G7" s="609">
        <f t="shared" si="0"/>
        <v>0</v>
      </c>
      <c r="H7" s="609">
        <f t="shared" si="0"/>
        <v>0</v>
      </c>
      <c r="I7" s="609">
        <f t="shared" si="0"/>
        <v>0</v>
      </c>
      <c r="J7" s="609">
        <f t="shared" si="0"/>
        <v>0</v>
      </c>
      <c r="K7" s="594"/>
    </row>
    <row r="8" spans="1:11" x14ac:dyDescent="0.25">
      <c r="A8" s="594"/>
      <c r="B8" s="1059" t="s">
        <v>964</v>
      </c>
      <c r="C8" s="974"/>
      <c r="D8" s="968"/>
      <c r="E8" s="710">
        <f t="shared" si="0"/>
        <v>0</v>
      </c>
      <c r="F8" s="710">
        <f t="shared" si="0"/>
        <v>0</v>
      </c>
      <c r="G8" s="710">
        <f t="shared" si="0"/>
        <v>0</v>
      </c>
      <c r="H8" s="710">
        <f t="shared" si="0"/>
        <v>0</v>
      </c>
      <c r="I8" s="710">
        <f t="shared" si="0"/>
        <v>0</v>
      </c>
      <c r="J8" s="710">
        <f t="shared" si="0"/>
        <v>0</v>
      </c>
      <c r="K8" s="594"/>
    </row>
    <row r="9" spans="1:11" x14ac:dyDescent="0.25">
      <c r="A9" s="594"/>
      <c r="B9" s="594"/>
      <c r="C9" s="594"/>
      <c r="D9" s="34" t="s">
        <v>457</v>
      </c>
      <c r="E9" s="567" t="b">
        <f>SUM(F8:J8)=E8</f>
        <v>1</v>
      </c>
      <c r="F9" s="594"/>
      <c r="G9" s="594"/>
      <c r="H9" s="594"/>
      <c r="I9" s="594"/>
      <c r="J9" s="594"/>
      <c r="K9" s="594"/>
    </row>
    <row r="10" spans="1:11" x14ac:dyDescent="0.25">
      <c r="A10" s="594"/>
      <c r="B10" s="594"/>
      <c r="C10" s="594"/>
      <c r="D10" s="594"/>
      <c r="E10" s="594"/>
      <c r="F10" s="594"/>
      <c r="G10" s="594"/>
      <c r="H10" s="594"/>
      <c r="I10" s="594"/>
      <c r="J10" s="594"/>
      <c r="K10" s="594"/>
    </row>
    <row r="11" spans="1:11" x14ac:dyDescent="0.25">
      <c r="A11" s="594"/>
      <c r="B11" s="15" t="s">
        <v>965</v>
      </c>
      <c r="C11" s="594"/>
      <c r="D11" s="594"/>
      <c r="E11" s="594"/>
      <c r="F11" s="594"/>
      <c r="G11" s="594"/>
      <c r="H11" s="594"/>
      <c r="I11" s="594"/>
      <c r="J11" s="594"/>
      <c r="K11" s="594"/>
    </row>
    <row r="12" spans="1:11" ht="39.6" x14ac:dyDescent="0.25">
      <c r="A12" s="594"/>
      <c r="B12" s="594"/>
      <c r="C12" s="594"/>
      <c r="D12" s="594"/>
      <c r="E12" s="23" t="s">
        <v>564</v>
      </c>
      <c r="F12" s="23" t="s">
        <v>213</v>
      </c>
      <c r="G12" s="23" t="s">
        <v>214</v>
      </c>
      <c r="H12" s="23" t="s">
        <v>215</v>
      </c>
      <c r="I12" s="23" t="s">
        <v>216</v>
      </c>
      <c r="J12" s="23" t="s">
        <v>217</v>
      </c>
      <c r="K12" s="594"/>
    </row>
    <row r="13" spans="1:11" x14ac:dyDescent="0.25">
      <c r="A13" s="594"/>
      <c r="B13" s="1059" t="s">
        <v>962</v>
      </c>
      <c r="C13" s="974"/>
      <c r="D13" s="968"/>
      <c r="E13" s="609">
        <f>SUM(F25:F105)</f>
        <v>0</v>
      </c>
      <c r="F13" s="609">
        <f>SUMIFS($F$25:$F$124,$C$25:$C$124,F$12)</f>
        <v>0</v>
      </c>
      <c r="G13" s="609">
        <f>SUMIFS($F$25:$F$124,$C$25:$C$124,G$12)</f>
        <v>0</v>
      </c>
      <c r="H13" s="609">
        <f>SUMIFS($F$25:$F$124,$C$25:$C$124,H$12)</f>
        <v>0</v>
      </c>
      <c r="I13" s="609">
        <f>SUMIFS($F$25:$F$124,$C$25:$C$124,I$12)</f>
        <v>0</v>
      </c>
      <c r="J13" s="609">
        <f>SUMIFS($F$25:$F$124,$C$25:$C$124,J$12)</f>
        <v>0</v>
      </c>
      <c r="K13" s="594"/>
    </row>
    <row r="14" spans="1:11" x14ac:dyDescent="0.25">
      <c r="A14" s="594"/>
      <c r="B14" s="1059" t="s">
        <v>963</v>
      </c>
      <c r="C14" s="974"/>
      <c r="D14" s="968"/>
      <c r="E14" s="725"/>
      <c r="F14" s="609">
        <f>IFERROR($E$14/$E$13*F13,0)</f>
        <v>0</v>
      </c>
      <c r="G14" s="609">
        <f>IFERROR($E$14/$E$13*G13,0)</f>
        <v>0</v>
      </c>
      <c r="H14" s="609">
        <f>IFERROR($E$14/$E$13*H13,0)</f>
        <v>0</v>
      </c>
      <c r="I14" s="609">
        <f>IFERROR($E$14/$E$13*I13,0)</f>
        <v>0</v>
      </c>
      <c r="J14" s="609">
        <f>IFERROR($E$14/$E$13*J13,0)</f>
        <v>0</v>
      </c>
      <c r="K14" s="594"/>
    </row>
    <row r="15" spans="1:11" x14ac:dyDescent="0.25">
      <c r="A15" s="594"/>
      <c r="B15" s="1059" t="s">
        <v>964</v>
      </c>
      <c r="C15" s="974"/>
      <c r="D15" s="968"/>
      <c r="E15" s="710">
        <f t="shared" ref="E15:J15" si="1">MAX(0,E13-E14)</f>
        <v>0</v>
      </c>
      <c r="F15" s="710">
        <f t="shared" si="1"/>
        <v>0</v>
      </c>
      <c r="G15" s="710">
        <f t="shared" si="1"/>
        <v>0</v>
      </c>
      <c r="H15" s="710">
        <f t="shared" si="1"/>
        <v>0</v>
      </c>
      <c r="I15" s="710">
        <f t="shared" si="1"/>
        <v>0</v>
      </c>
      <c r="J15" s="710">
        <f t="shared" si="1"/>
        <v>0</v>
      </c>
      <c r="K15" s="594"/>
    </row>
    <row r="16" spans="1:11" x14ac:dyDescent="0.25">
      <c r="A16" s="594"/>
      <c r="B16" s="594"/>
      <c r="C16" s="594"/>
      <c r="D16" s="594"/>
      <c r="E16" s="594"/>
      <c r="F16" s="594"/>
      <c r="G16" s="594"/>
      <c r="H16" s="594"/>
      <c r="I16" s="594"/>
      <c r="J16" s="594"/>
      <c r="K16" s="594"/>
    </row>
    <row r="17" spans="1:11" x14ac:dyDescent="0.25">
      <c r="A17" s="594"/>
      <c r="B17" s="15" t="s">
        <v>966</v>
      </c>
      <c r="C17" s="594"/>
      <c r="D17" s="594"/>
      <c r="E17" s="594"/>
      <c r="F17" s="594"/>
      <c r="G17" s="594"/>
      <c r="H17" s="594"/>
      <c r="I17" s="594"/>
      <c r="J17" s="594"/>
      <c r="K17" s="594"/>
    </row>
    <row r="18" spans="1:11" ht="39.6" x14ac:dyDescent="0.25">
      <c r="A18" s="594"/>
      <c r="B18" s="594"/>
      <c r="C18" s="594"/>
      <c r="D18" s="594"/>
      <c r="E18" s="23" t="s">
        <v>564</v>
      </c>
      <c r="F18" s="23" t="s">
        <v>213</v>
      </c>
      <c r="G18" s="23" t="s">
        <v>214</v>
      </c>
      <c r="H18" s="23" t="s">
        <v>215</v>
      </c>
      <c r="I18" s="23" t="s">
        <v>216</v>
      </c>
      <c r="J18" s="23" t="s">
        <v>217</v>
      </c>
      <c r="K18" s="594"/>
    </row>
    <row r="19" spans="1:11" x14ac:dyDescent="0.25">
      <c r="A19" s="594"/>
      <c r="B19" s="1059" t="s">
        <v>962</v>
      </c>
      <c r="C19" s="974"/>
      <c r="D19" s="968"/>
      <c r="E19" s="609">
        <f>SUM(I25:I105)</f>
        <v>0</v>
      </c>
      <c r="F19" s="609">
        <f>SUMIFS($I$25:$I$124,$C$25:$C$124,F$18)</f>
        <v>0</v>
      </c>
      <c r="G19" s="609">
        <f>SUMIFS($I$25:$I$124,$C$25:$C$124,G$18)</f>
        <v>0</v>
      </c>
      <c r="H19" s="609">
        <f>SUMIFS($I$25:$I$124,$C$25:$C$124,H$18)</f>
        <v>0</v>
      </c>
      <c r="I19" s="609">
        <f>SUMIFS($I$25:$I$124,$C$25:$C$124,I$18)</f>
        <v>0</v>
      </c>
      <c r="J19" s="609">
        <f>SUMIFS($I$25:$I$124,$C$25:$C$124,J$18)</f>
        <v>0</v>
      </c>
      <c r="K19" s="594"/>
    </row>
    <row r="20" spans="1:11" x14ac:dyDescent="0.25">
      <c r="A20" s="594"/>
      <c r="B20" s="1059" t="s">
        <v>963</v>
      </c>
      <c r="C20" s="974"/>
      <c r="D20" s="968"/>
      <c r="E20" s="725"/>
      <c r="F20" s="609">
        <f>IFERROR($E$20/$E$19*F19,0)</f>
        <v>0</v>
      </c>
      <c r="G20" s="609">
        <f>IFERROR($E$20/$E$19*G19,0)</f>
        <v>0</v>
      </c>
      <c r="H20" s="609">
        <f>IFERROR($E$20/$E$19*H19,0)</f>
        <v>0</v>
      </c>
      <c r="I20" s="609">
        <f>IFERROR($E$20/$E$19*I19,0)</f>
        <v>0</v>
      </c>
      <c r="J20" s="609">
        <f>IFERROR($E$20/$E$19*J19,0)</f>
        <v>0</v>
      </c>
      <c r="K20" s="594"/>
    </row>
    <row r="21" spans="1:11" x14ac:dyDescent="0.25">
      <c r="A21" s="594"/>
      <c r="B21" s="1059" t="s">
        <v>964</v>
      </c>
      <c r="C21" s="974"/>
      <c r="D21" s="968"/>
      <c r="E21" s="710">
        <f t="shared" ref="E21:J21" si="2">MAX(0,E19-E20)</f>
        <v>0</v>
      </c>
      <c r="F21" s="710">
        <f t="shared" si="2"/>
        <v>0</v>
      </c>
      <c r="G21" s="710">
        <f t="shared" si="2"/>
        <v>0</v>
      </c>
      <c r="H21" s="710">
        <f t="shared" si="2"/>
        <v>0</v>
      </c>
      <c r="I21" s="710">
        <f t="shared" si="2"/>
        <v>0</v>
      </c>
      <c r="J21" s="710">
        <f t="shared" si="2"/>
        <v>0</v>
      </c>
      <c r="K21" s="594"/>
    </row>
    <row r="22" spans="1:11" x14ac:dyDescent="0.25">
      <c r="A22" s="594"/>
      <c r="B22" s="594"/>
      <c r="C22" s="594"/>
      <c r="D22" s="594"/>
      <c r="E22" s="594"/>
      <c r="F22" s="594"/>
      <c r="G22" s="594"/>
      <c r="H22" s="594"/>
      <c r="I22" s="594"/>
      <c r="J22" s="594"/>
      <c r="K22" s="594"/>
    </row>
    <row r="23" spans="1:11" ht="12.6" customHeight="1" x14ac:dyDescent="0.25">
      <c r="A23" s="594"/>
      <c r="B23" s="594"/>
      <c r="C23" s="594"/>
      <c r="D23" s="1173" t="s">
        <v>967</v>
      </c>
      <c r="E23" s="1173"/>
      <c r="F23" s="1173"/>
      <c r="G23" s="1173" t="s">
        <v>968</v>
      </c>
      <c r="H23" s="1173"/>
      <c r="I23" s="1173"/>
      <c r="J23" s="594"/>
      <c r="K23" s="594"/>
    </row>
    <row r="24" spans="1:11" x14ac:dyDescent="0.25">
      <c r="A24" s="594"/>
      <c r="B24" s="21" t="s">
        <v>969</v>
      </c>
      <c r="C24" s="28" t="s">
        <v>950</v>
      </c>
      <c r="D24" s="21" t="s">
        <v>951</v>
      </c>
      <c r="E24" s="21" t="s">
        <v>970</v>
      </c>
      <c r="F24" s="21" t="s">
        <v>971</v>
      </c>
      <c r="G24" s="21" t="s">
        <v>951</v>
      </c>
      <c r="H24" s="21" t="s">
        <v>970</v>
      </c>
      <c r="I24" s="21" t="s">
        <v>971</v>
      </c>
      <c r="J24" s="594"/>
      <c r="K24" s="594"/>
    </row>
    <row r="25" spans="1:11" x14ac:dyDescent="0.25">
      <c r="A25" s="594"/>
      <c r="B25" s="617"/>
      <c r="C25" s="617"/>
      <c r="D25" s="617"/>
      <c r="E25" s="617"/>
      <c r="F25" s="661">
        <f>MAX(E25-D25,0)</f>
        <v>0</v>
      </c>
      <c r="G25" s="617"/>
      <c r="H25" s="617"/>
      <c r="I25" s="661">
        <f t="shared" ref="I25:I56" si="3">MAX(H25-G25,0)</f>
        <v>0</v>
      </c>
      <c r="J25" s="594"/>
      <c r="K25" s="594"/>
    </row>
    <row r="26" spans="1:11" x14ac:dyDescent="0.25">
      <c r="A26" s="594"/>
      <c r="B26" s="617"/>
      <c r="C26" s="617"/>
      <c r="D26" s="617"/>
      <c r="E26" s="617"/>
      <c r="F26" s="661">
        <f t="shared" ref="F26:F89" si="4">MAX(E26-D26,0)</f>
        <v>0</v>
      </c>
      <c r="G26" s="617"/>
      <c r="H26" s="617"/>
      <c r="I26" s="661">
        <f t="shared" si="3"/>
        <v>0</v>
      </c>
      <c r="J26" s="594"/>
      <c r="K26" s="594"/>
    </row>
    <row r="27" spans="1:11" x14ac:dyDescent="0.25">
      <c r="A27" s="594"/>
      <c r="B27" s="617"/>
      <c r="C27" s="617"/>
      <c r="D27" s="617"/>
      <c r="E27" s="617"/>
      <c r="F27" s="661">
        <f t="shared" si="4"/>
        <v>0</v>
      </c>
      <c r="G27" s="617"/>
      <c r="H27" s="617"/>
      <c r="I27" s="661">
        <f t="shared" si="3"/>
        <v>0</v>
      </c>
      <c r="J27" s="594"/>
      <c r="K27" s="594"/>
    </row>
    <row r="28" spans="1:11" x14ac:dyDescent="0.25">
      <c r="A28" s="594"/>
      <c r="B28" s="617"/>
      <c r="C28" s="617"/>
      <c r="D28" s="617"/>
      <c r="E28" s="617"/>
      <c r="F28" s="661">
        <f t="shared" si="4"/>
        <v>0</v>
      </c>
      <c r="G28" s="617"/>
      <c r="H28" s="617"/>
      <c r="I28" s="661">
        <f t="shared" si="3"/>
        <v>0</v>
      </c>
      <c r="J28" s="594"/>
      <c r="K28" s="594"/>
    </row>
    <row r="29" spans="1:11" x14ac:dyDescent="0.25">
      <c r="A29" s="594"/>
      <c r="B29" s="617"/>
      <c r="C29" s="617"/>
      <c r="D29" s="617"/>
      <c r="E29" s="617"/>
      <c r="F29" s="661">
        <f t="shared" si="4"/>
        <v>0</v>
      </c>
      <c r="G29" s="617"/>
      <c r="H29" s="617"/>
      <c r="I29" s="661">
        <f t="shared" si="3"/>
        <v>0</v>
      </c>
      <c r="J29" s="594"/>
      <c r="K29" s="594"/>
    </row>
    <row r="30" spans="1:11" x14ac:dyDescent="0.25">
      <c r="A30" s="594"/>
      <c r="B30" s="617"/>
      <c r="C30" s="617"/>
      <c r="D30" s="617"/>
      <c r="E30" s="617"/>
      <c r="F30" s="661">
        <f t="shared" si="4"/>
        <v>0</v>
      </c>
      <c r="G30" s="617"/>
      <c r="H30" s="617"/>
      <c r="I30" s="661">
        <f t="shared" si="3"/>
        <v>0</v>
      </c>
      <c r="J30" s="594"/>
      <c r="K30" s="594"/>
    </row>
    <row r="31" spans="1:11" x14ac:dyDescent="0.25">
      <c r="A31" s="594"/>
      <c r="B31" s="617"/>
      <c r="C31" s="617"/>
      <c r="D31" s="617"/>
      <c r="E31" s="617"/>
      <c r="F31" s="661">
        <f t="shared" si="4"/>
        <v>0</v>
      </c>
      <c r="G31" s="617"/>
      <c r="H31" s="617"/>
      <c r="I31" s="661">
        <f t="shared" si="3"/>
        <v>0</v>
      </c>
      <c r="J31" s="594"/>
      <c r="K31" s="594"/>
    </row>
    <row r="32" spans="1:11" x14ac:dyDescent="0.25">
      <c r="A32" s="594"/>
      <c r="B32" s="617"/>
      <c r="C32" s="617"/>
      <c r="D32" s="617"/>
      <c r="E32" s="617"/>
      <c r="F32" s="661">
        <f t="shared" si="4"/>
        <v>0</v>
      </c>
      <c r="G32" s="617"/>
      <c r="H32" s="617"/>
      <c r="I32" s="661">
        <f t="shared" si="3"/>
        <v>0</v>
      </c>
      <c r="J32" s="594"/>
      <c r="K32" s="594"/>
    </row>
    <row r="33" spans="1:9" s="25" customFormat="1" x14ac:dyDescent="0.25">
      <c r="A33" s="594"/>
      <c r="B33" s="617"/>
      <c r="C33" s="617"/>
      <c r="D33" s="617"/>
      <c r="E33" s="617"/>
      <c r="F33" s="661">
        <f t="shared" si="4"/>
        <v>0</v>
      </c>
      <c r="G33" s="617"/>
      <c r="H33" s="617"/>
      <c r="I33" s="661">
        <f t="shared" si="3"/>
        <v>0</v>
      </c>
    </row>
    <row r="34" spans="1:9" x14ac:dyDescent="0.25">
      <c r="A34" s="594"/>
      <c r="B34" s="617"/>
      <c r="C34" s="617"/>
      <c r="D34" s="617"/>
      <c r="E34" s="617"/>
      <c r="F34" s="661">
        <f t="shared" si="4"/>
        <v>0</v>
      </c>
      <c r="G34" s="617"/>
      <c r="H34" s="617"/>
      <c r="I34" s="661">
        <f t="shared" si="3"/>
        <v>0</v>
      </c>
    </row>
    <row r="35" spans="1:9" x14ac:dyDescent="0.25">
      <c r="A35" s="594"/>
      <c r="B35" s="617"/>
      <c r="C35" s="617"/>
      <c r="D35" s="617"/>
      <c r="E35" s="617"/>
      <c r="F35" s="661">
        <f t="shared" si="4"/>
        <v>0</v>
      </c>
      <c r="G35" s="617"/>
      <c r="H35" s="617"/>
      <c r="I35" s="661">
        <f t="shared" si="3"/>
        <v>0</v>
      </c>
    </row>
    <row r="36" spans="1:9" x14ac:dyDescent="0.25">
      <c r="A36" s="594"/>
      <c r="B36" s="617"/>
      <c r="C36" s="617"/>
      <c r="D36" s="617"/>
      <c r="E36" s="617"/>
      <c r="F36" s="661">
        <f t="shared" si="4"/>
        <v>0</v>
      </c>
      <c r="G36" s="617"/>
      <c r="H36" s="617"/>
      <c r="I36" s="661">
        <f t="shared" si="3"/>
        <v>0</v>
      </c>
    </row>
    <row r="37" spans="1:9" x14ac:dyDescent="0.25">
      <c r="A37" s="594"/>
      <c r="B37" s="617"/>
      <c r="C37" s="617"/>
      <c r="D37" s="617"/>
      <c r="E37" s="617"/>
      <c r="F37" s="661">
        <f t="shared" si="4"/>
        <v>0</v>
      </c>
      <c r="G37" s="617"/>
      <c r="H37" s="617"/>
      <c r="I37" s="661">
        <f t="shared" si="3"/>
        <v>0</v>
      </c>
    </row>
    <row r="38" spans="1:9" x14ac:dyDescent="0.25">
      <c r="A38" s="594"/>
      <c r="B38" s="617"/>
      <c r="C38" s="617"/>
      <c r="D38" s="617"/>
      <c r="E38" s="617"/>
      <c r="F38" s="661">
        <f t="shared" si="4"/>
        <v>0</v>
      </c>
      <c r="G38" s="617"/>
      <c r="H38" s="617"/>
      <c r="I38" s="661">
        <f t="shared" si="3"/>
        <v>0</v>
      </c>
    </row>
    <row r="39" spans="1:9" x14ac:dyDescent="0.25">
      <c r="A39" s="594"/>
      <c r="B39" s="617"/>
      <c r="C39" s="617"/>
      <c r="D39" s="617"/>
      <c r="E39" s="617"/>
      <c r="F39" s="661">
        <f t="shared" si="4"/>
        <v>0</v>
      </c>
      <c r="G39" s="617"/>
      <c r="H39" s="617"/>
      <c r="I39" s="661">
        <f t="shared" si="3"/>
        <v>0</v>
      </c>
    </row>
    <row r="40" spans="1:9" x14ac:dyDescent="0.25">
      <c r="A40" s="594"/>
      <c r="B40" s="617"/>
      <c r="C40" s="617"/>
      <c r="D40" s="617"/>
      <c r="E40" s="617"/>
      <c r="F40" s="661">
        <f t="shared" si="4"/>
        <v>0</v>
      </c>
      <c r="G40" s="617"/>
      <c r="H40" s="617"/>
      <c r="I40" s="661">
        <f t="shared" si="3"/>
        <v>0</v>
      </c>
    </row>
    <row r="41" spans="1:9" x14ac:dyDescent="0.25">
      <c r="A41" s="594"/>
      <c r="B41" s="617"/>
      <c r="C41" s="617"/>
      <c r="D41" s="617"/>
      <c r="E41" s="617"/>
      <c r="F41" s="661">
        <f t="shared" si="4"/>
        <v>0</v>
      </c>
      <c r="G41" s="617"/>
      <c r="H41" s="617"/>
      <c r="I41" s="661">
        <f t="shared" si="3"/>
        <v>0</v>
      </c>
    </row>
    <row r="42" spans="1:9" x14ac:dyDescent="0.25">
      <c r="A42" s="594"/>
      <c r="B42" s="617"/>
      <c r="C42" s="617"/>
      <c r="D42" s="617"/>
      <c r="E42" s="617"/>
      <c r="F42" s="661">
        <f t="shared" si="4"/>
        <v>0</v>
      </c>
      <c r="G42" s="617"/>
      <c r="H42" s="617"/>
      <c r="I42" s="661">
        <f t="shared" si="3"/>
        <v>0</v>
      </c>
    </row>
    <row r="43" spans="1:9" x14ac:dyDescent="0.25">
      <c r="A43" s="594"/>
      <c r="B43" s="617"/>
      <c r="C43" s="617"/>
      <c r="D43" s="617"/>
      <c r="E43" s="617"/>
      <c r="F43" s="661">
        <f t="shared" si="4"/>
        <v>0</v>
      </c>
      <c r="G43" s="617"/>
      <c r="H43" s="617"/>
      <c r="I43" s="661">
        <f t="shared" si="3"/>
        <v>0</v>
      </c>
    </row>
    <row r="44" spans="1:9" x14ac:dyDescent="0.25">
      <c r="A44" s="594"/>
      <c r="B44" s="617"/>
      <c r="C44" s="617"/>
      <c r="D44" s="617"/>
      <c r="E44" s="617"/>
      <c r="F44" s="661">
        <f t="shared" si="4"/>
        <v>0</v>
      </c>
      <c r="G44" s="617"/>
      <c r="H44" s="617"/>
      <c r="I44" s="661">
        <f t="shared" si="3"/>
        <v>0</v>
      </c>
    </row>
    <row r="45" spans="1:9" x14ac:dyDescent="0.25">
      <c r="A45" s="594"/>
      <c r="B45" s="617"/>
      <c r="C45" s="617"/>
      <c r="D45" s="617"/>
      <c r="E45" s="617"/>
      <c r="F45" s="661">
        <f t="shared" si="4"/>
        <v>0</v>
      </c>
      <c r="G45" s="617"/>
      <c r="H45" s="617"/>
      <c r="I45" s="661">
        <f t="shared" si="3"/>
        <v>0</v>
      </c>
    </row>
    <row r="46" spans="1:9" x14ac:dyDescent="0.25">
      <c r="A46" s="594"/>
      <c r="B46" s="617"/>
      <c r="C46" s="617"/>
      <c r="D46" s="617"/>
      <c r="E46" s="617"/>
      <c r="F46" s="661">
        <f t="shared" si="4"/>
        <v>0</v>
      </c>
      <c r="G46" s="617"/>
      <c r="H46" s="617"/>
      <c r="I46" s="661">
        <f t="shared" si="3"/>
        <v>0</v>
      </c>
    </row>
    <row r="47" spans="1:9" x14ac:dyDescent="0.25">
      <c r="A47" s="594"/>
      <c r="B47" s="617"/>
      <c r="C47" s="617"/>
      <c r="D47" s="617"/>
      <c r="E47" s="617"/>
      <c r="F47" s="661">
        <f t="shared" si="4"/>
        <v>0</v>
      </c>
      <c r="G47" s="617"/>
      <c r="H47" s="617"/>
      <c r="I47" s="661">
        <f t="shared" si="3"/>
        <v>0</v>
      </c>
    </row>
    <row r="48" spans="1:9" x14ac:dyDescent="0.25">
      <c r="A48" s="594"/>
      <c r="B48" s="617"/>
      <c r="C48" s="617"/>
      <c r="D48" s="617"/>
      <c r="E48" s="617"/>
      <c r="F48" s="661">
        <f t="shared" si="4"/>
        <v>0</v>
      </c>
      <c r="G48" s="617"/>
      <c r="H48" s="617"/>
      <c r="I48" s="661">
        <f t="shared" si="3"/>
        <v>0</v>
      </c>
    </row>
    <row r="49" spans="2:9" x14ac:dyDescent="0.25">
      <c r="B49" s="617"/>
      <c r="C49" s="617"/>
      <c r="D49" s="617"/>
      <c r="E49" s="617"/>
      <c r="F49" s="661">
        <f t="shared" si="4"/>
        <v>0</v>
      </c>
      <c r="G49" s="617"/>
      <c r="H49" s="617"/>
      <c r="I49" s="661">
        <f t="shared" si="3"/>
        <v>0</v>
      </c>
    </row>
    <row r="50" spans="2:9" x14ac:dyDescent="0.25">
      <c r="B50" s="617"/>
      <c r="C50" s="617"/>
      <c r="D50" s="617"/>
      <c r="E50" s="617"/>
      <c r="F50" s="661">
        <f t="shared" si="4"/>
        <v>0</v>
      </c>
      <c r="G50" s="617"/>
      <c r="H50" s="617"/>
      <c r="I50" s="661">
        <f t="shared" si="3"/>
        <v>0</v>
      </c>
    </row>
    <row r="51" spans="2:9" x14ac:dyDescent="0.25">
      <c r="B51" s="617"/>
      <c r="C51" s="617"/>
      <c r="D51" s="617"/>
      <c r="E51" s="617"/>
      <c r="F51" s="661">
        <f t="shared" si="4"/>
        <v>0</v>
      </c>
      <c r="G51" s="617"/>
      <c r="H51" s="617"/>
      <c r="I51" s="661">
        <f t="shared" si="3"/>
        <v>0</v>
      </c>
    </row>
    <row r="52" spans="2:9" x14ac:dyDescent="0.25">
      <c r="B52" s="617"/>
      <c r="C52" s="617"/>
      <c r="D52" s="617"/>
      <c r="E52" s="617"/>
      <c r="F52" s="661">
        <f t="shared" si="4"/>
        <v>0</v>
      </c>
      <c r="G52" s="617"/>
      <c r="H52" s="617"/>
      <c r="I52" s="661">
        <f t="shared" si="3"/>
        <v>0</v>
      </c>
    </row>
    <row r="53" spans="2:9" x14ac:dyDescent="0.25">
      <c r="B53" s="617"/>
      <c r="C53" s="617"/>
      <c r="D53" s="617"/>
      <c r="E53" s="617"/>
      <c r="F53" s="661">
        <f t="shared" si="4"/>
        <v>0</v>
      </c>
      <c r="G53" s="617"/>
      <c r="H53" s="617"/>
      <c r="I53" s="661">
        <f t="shared" si="3"/>
        <v>0</v>
      </c>
    </row>
    <row r="54" spans="2:9" x14ac:dyDescent="0.25">
      <c r="B54" s="617"/>
      <c r="C54" s="617"/>
      <c r="D54" s="617"/>
      <c r="E54" s="617"/>
      <c r="F54" s="661">
        <f t="shared" si="4"/>
        <v>0</v>
      </c>
      <c r="G54" s="617"/>
      <c r="H54" s="617"/>
      <c r="I54" s="661">
        <f t="shared" si="3"/>
        <v>0</v>
      </c>
    </row>
    <row r="55" spans="2:9" x14ac:dyDescent="0.25">
      <c r="B55" s="617"/>
      <c r="C55" s="617"/>
      <c r="D55" s="617"/>
      <c r="E55" s="617"/>
      <c r="F55" s="661">
        <f t="shared" si="4"/>
        <v>0</v>
      </c>
      <c r="G55" s="617"/>
      <c r="H55" s="617"/>
      <c r="I55" s="661">
        <f t="shared" si="3"/>
        <v>0</v>
      </c>
    </row>
    <row r="56" spans="2:9" x14ac:dyDescent="0.25">
      <c r="B56" s="617"/>
      <c r="C56" s="617"/>
      <c r="D56" s="617"/>
      <c r="E56" s="617"/>
      <c r="F56" s="661">
        <f t="shared" si="4"/>
        <v>0</v>
      </c>
      <c r="G56" s="617"/>
      <c r="H56" s="617"/>
      <c r="I56" s="661">
        <f t="shared" si="3"/>
        <v>0</v>
      </c>
    </row>
    <row r="57" spans="2:9" x14ac:dyDescent="0.25">
      <c r="B57" s="617"/>
      <c r="C57" s="617"/>
      <c r="D57" s="617"/>
      <c r="E57" s="617"/>
      <c r="F57" s="661">
        <f t="shared" si="4"/>
        <v>0</v>
      </c>
      <c r="G57" s="617"/>
      <c r="H57" s="617"/>
      <c r="I57" s="661">
        <f t="shared" ref="I57:I88" si="5">MAX(H57-G57,0)</f>
        <v>0</v>
      </c>
    </row>
    <row r="58" spans="2:9" x14ac:dyDescent="0.25">
      <c r="B58" s="617"/>
      <c r="C58" s="617"/>
      <c r="D58" s="617"/>
      <c r="E58" s="617"/>
      <c r="F58" s="661">
        <f t="shared" si="4"/>
        <v>0</v>
      </c>
      <c r="G58" s="617"/>
      <c r="H58" s="617"/>
      <c r="I58" s="661">
        <f t="shared" si="5"/>
        <v>0</v>
      </c>
    </row>
    <row r="59" spans="2:9" x14ac:dyDescent="0.25">
      <c r="B59" s="617"/>
      <c r="C59" s="617"/>
      <c r="D59" s="617"/>
      <c r="E59" s="617"/>
      <c r="F59" s="661">
        <f t="shared" si="4"/>
        <v>0</v>
      </c>
      <c r="G59" s="617"/>
      <c r="H59" s="617"/>
      <c r="I59" s="661">
        <f t="shared" si="5"/>
        <v>0</v>
      </c>
    </row>
    <row r="60" spans="2:9" x14ac:dyDescent="0.25">
      <c r="B60" s="617"/>
      <c r="C60" s="617"/>
      <c r="D60" s="617"/>
      <c r="E60" s="617"/>
      <c r="F60" s="661">
        <f t="shared" si="4"/>
        <v>0</v>
      </c>
      <c r="G60" s="617"/>
      <c r="H60" s="617"/>
      <c r="I60" s="661">
        <f t="shared" si="5"/>
        <v>0</v>
      </c>
    </row>
    <row r="61" spans="2:9" x14ac:dyDescent="0.25">
      <c r="B61" s="617"/>
      <c r="C61" s="617"/>
      <c r="D61" s="617"/>
      <c r="E61" s="617"/>
      <c r="F61" s="661">
        <f t="shared" si="4"/>
        <v>0</v>
      </c>
      <c r="G61" s="617"/>
      <c r="H61" s="617"/>
      <c r="I61" s="661">
        <f t="shared" si="5"/>
        <v>0</v>
      </c>
    </row>
    <row r="62" spans="2:9" x14ac:dyDescent="0.25">
      <c r="B62" s="617"/>
      <c r="C62" s="617"/>
      <c r="D62" s="617"/>
      <c r="E62" s="617"/>
      <c r="F62" s="661">
        <f t="shared" si="4"/>
        <v>0</v>
      </c>
      <c r="G62" s="617"/>
      <c r="H62" s="617"/>
      <c r="I62" s="661">
        <f t="shared" si="5"/>
        <v>0</v>
      </c>
    </row>
    <row r="63" spans="2:9" x14ac:dyDescent="0.25">
      <c r="B63" s="617"/>
      <c r="C63" s="617"/>
      <c r="D63" s="617"/>
      <c r="E63" s="617"/>
      <c r="F63" s="661">
        <f t="shared" si="4"/>
        <v>0</v>
      </c>
      <c r="G63" s="617"/>
      <c r="H63" s="617"/>
      <c r="I63" s="661">
        <f t="shared" si="5"/>
        <v>0</v>
      </c>
    </row>
    <row r="64" spans="2:9" x14ac:dyDescent="0.25">
      <c r="B64" s="617"/>
      <c r="C64" s="617"/>
      <c r="D64" s="617"/>
      <c r="E64" s="617"/>
      <c r="F64" s="661">
        <f t="shared" si="4"/>
        <v>0</v>
      </c>
      <c r="G64" s="617"/>
      <c r="H64" s="617"/>
      <c r="I64" s="661">
        <f t="shared" si="5"/>
        <v>0</v>
      </c>
    </row>
    <row r="65" spans="2:9" x14ac:dyDescent="0.25">
      <c r="B65" s="617"/>
      <c r="C65" s="617"/>
      <c r="D65" s="617"/>
      <c r="E65" s="617"/>
      <c r="F65" s="661">
        <f t="shared" si="4"/>
        <v>0</v>
      </c>
      <c r="G65" s="617"/>
      <c r="H65" s="617"/>
      <c r="I65" s="661">
        <f t="shared" si="5"/>
        <v>0</v>
      </c>
    </row>
    <row r="66" spans="2:9" x14ac:dyDescent="0.25">
      <c r="B66" s="617"/>
      <c r="C66" s="617"/>
      <c r="D66" s="617"/>
      <c r="E66" s="617"/>
      <c r="F66" s="661">
        <f t="shared" si="4"/>
        <v>0</v>
      </c>
      <c r="G66" s="617"/>
      <c r="H66" s="617"/>
      <c r="I66" s="661">
        <f t="shared" si="5"/>
        <v>0</v>
      </c>
    </row>
    <row r="67" spans="2:9" x14ac:dyDescent="0.25">
      <c r="B67" s="617"/>
      <c r="C67" s="617"/>
      <c r="D67" s="617"/>
      <c r="E67" s="617"/>
      <c r="F67" s="661">
        <f t="shared" si="4"/>
        <v>0</v>
      </c>
      <c r="G67" s="617"/>
      <c r="H67" s="617"/>
      <c r="I67" s="661">
        <f t="shared" si="5"/>
        <v>0</v>
      </c>
    </row>
    <row r="68" spans="2:9" x14ac:dyDescent="0.25">
      <c r="B68" s="617"/>
      <c r="C68" s="617"/>
      <c r="D68" s="617"/>
      <c r="E68" s="617"/>
      <c r="F68" s="661">
        <f t="shared" si="4"/>
        <v>0</v>
      </c>
      <c r="G68" s="617"/>
      <c r="H68" s="617"/>
      <c r="I68" s="661">
        <f t="shared" si="5"/>
        <v>0</v>
      </c>
    </row>
    <row r="69" spans="2:9" x14ac:dyDescent="0.25">
      <c r="B69" s="617"/>
      <c r="C69" s="617"/>
      <c r="D69" s="617"/>
      <c r="E69" s="617"/>
      <c r="F69" s="661">
        <f t="shared" si="4"/>
        <v>0</v>
      </c>
      <c r="G69" s="617"/>
      <c r="H69" s="617"/>
      <c r="I69" s="661">
        <f t="shared" si="5"/>
        <v>0</v>
      </c>
    </row>
    <row r="70" spans="2:9" x14ac:dyDescent="0.25">
      <c r="B70" s="617"/>
      <c r="C70" s="617"/>
      <c r="D70" s="617"/>
      <c r="E70" s="617"/>
      <c r="F70" s="661">
        <f t="shared" si="4"/>
        <v>0</v>
      </c>
      <c r="G70" s="617"/>
      <c r="H70" s="617"/>
      <c r="I70" s="661">
        <f t="shared" si="5"/>
        <v>0</v>
      </c>
    </row>
    <row r="71" spans="2:9" x14ac:dyDescent="0.25">
      <c r="B71" s="617"/>
      <c r="C71" s="617"/>
      <c r="D71" s="617"/>
      <c r="E71" s="617"/>
      <c r="F71" s="661">
        <f t="shared" si="4"/>
        <v>0</v>
      </c>
      <c r="G71" s="617"/>
      <c r="H71" s="617"/>
      <c r="I71" s="661">
        <f t="shared" si="5"/>
        <v>0</v>
      </c>
    </row>
    <row r="72" spans="2:9" x14ac:dyDescent="0.25">
      <c r="B72" s="617"/>
      <c r="C72" s="617"/>
      <c r="D72" s="617"/>
      <c r="E72" s="617"/>
      <c r="F72" s="661">
        <f t="shared" si="4"/>
        <v>0</v>
      </c>
      <c r="G72" s="617"/>
      <c r="H72" s="617"/>
      <c r="I72" s="661">
        <f t="shared" si="5"/>
        <v>0</v>
      </c>
    </row>
    <row r="73" spans="2:9" x14ac:dyDescent="0.25">
      <c r="B73" s="617"/>
      <c r="C73" s="617"/>
      <c r="D73" s="617"/>
      <c r="E73" s="617"/>
      <c r="F73" s="661">
        <f t="shared" si="4"/>
        <v>0</v>
      </c>
      <c r="G73" s="617"/>
      <c r="H73" s="617"/>
      <c r="I73" s="661">
        <f t="shared" si="5"/>
        <v>0</v>
      </c>
    </row>
    <row r="74" spans="2:9" x14ac:dyDescent="0.25">
      <c r="B74" s="617"/>
      <c r="C74" s="617"/>
      <c r="D74" s="617"/>
      <c r="E74" s="617"/>
      <c r="F74" s="661">
        <f t="shared" si="4"/>
        <v>0</v>
      </c>
      <c r="G74" s="617"/>
      <c r="H74" s="617"/>
      <c r="I74" s="661">
        <f t="shared" si="5"/>
        <v>0</v>
      </c>
    </row>
    <row r="75" spans="2:9" x14ac:dyDescent="0.25">
      <c r="B75" s="617"/>
      <c r="C75" s="617"/>
      <c r="D75" s="617"/>
      <c r="E75" s="617"/>
      <c r="F75" s="661">
        <f t="shared" si="4"/>
        <v>0</v>
      </c>
      <c r="G75" s="617"/>
      <c r="H75" s="617"/>
      <c r="I75" s="661">
        <f t="shared" si="5"/>
        <v>0</v>
      </c>
    </row>
    <row r="76" spans="2:9" x14ac:dyDescent="0.25">
      <c r="B76" s="617"/>
      <c r="C76" s="617"/>
      <c r="D76" s="617"/>
      <c r="E76" s="617"/>
      <c r="F76" s="661">
        <f t="shared" si="4"/>
        <v>0</v>
      </c>
      <c r="G76" s="617"/>
      <c r="H76" s="617"/>
      <c r="I76" s="661">
        <f t="shared" si="5"/>
        <v>0</v>
      </c>
    </row>
    <row r="77" spans="2:9" x14ac:dyDescent="0.25">
      <c r="B77" s="617"/>
      <c r="C77" s="617"/>
      <c r="D77" s="617"/>
      <c r="E77" s="617"/>
      <c r="F77" s="661">
        <f t="shared" si="4"/>
        <v>0</v>
      </c>
      <c r="G77" s="617"/>
      <c r="H77" s="617"/>
      <c r="I77" s="661">
        <f t="shared" si="5"/>
        <v>0</v>
      </c>
    </row>
    <row r="78" spans="2:9" x14ac:dyDescent="0.25">
      <c r="B78" s="617"/>
      <c r="C78" s="617"/>
      <c r="D78" s="617"/>
      <c r="E78" s="617"/>
      <c r="F78" s="661">
        <f t="shared" si="4"/>
        <v>0</v>
      </c>
      <c r="G78" s="617"/>
      <c r="H78" s="617"/>
      <c r="I78" s="661">
        <f t="shared" si="5"/>
        <v>0</v>
      </c>
    </row>
    <row r="79" spans="2:9" x14ac:dyDescent="0.25">
      <c r="B79" s="617"/>
      <c r="C79" s="617"/>
      <c r="D79" s="617"/>
      <c r="E79" s="617"/>
      <c r="F79" s="661">
        <f t="shared" si="4"/>
        <v>0</v>
      </c>
      <c r="G79" s="617"/>
      <c r="H79" s="617"/>
      <c r="I79" s="661">
        <f t="shared" si="5"/>
        <v>0</v>
      </c>
    </row>
    <row r="80" spans="2:9" x14ac:dyDescent="0.25">
      <c r="B80" s="617"/>
      <c r="C80" s="617"/>
      <c r="D80" s="617"/>
      <c r="E80" s="617"/>
      <c r="F80" s="661">
        <f t="shared" si="4"/>
        <v>0</v>
      </c>
      <c r="G80" s="617"/>
      <c r="H80" s="617"/>
      <c r="I80" s="661">
        <f t="shared" si="5"/>
        <v>0</v>
      </c>
    </row>
    <row r="81" spans="2:9" x14ac:dyDescent="0.25">
      <c r="B81" s="617"/>
      <c r="C81" s="617"/>
      <c r="D81" s="617"/>
      <c r="E81" s="617"/>
      <c r="F81" s="661">
        <f t="shared" si="4"/>
        <v>0</v>
      </c>
      <c r="G81" s="617"/>
      <c r="H81" s="617"/>
      <c r="I81" s="661">
        <f t="shared" si="5"/>
        <v>0</v>
      </c>
    </row>
    <row r="82" spans="2:9" x14ac:dyDescent="0.25">
      <c r="B82" s="617"/>
      <c r="C82" s="617"/>
      <c r="D82" s="617"/>
      <c r="E82" s="617"/>
      <c r="F82" s="661">
        <f t="shared" si="4"/>
        <v>0</v>
      </c>
      <c r="G82" s="617"/>
      <c r="H82" s="617"/>
      <c r="I82" s="661">
        <f t="shared" si="5"/>
        <v>0</v>
      </c>
    </row>
    <row r="83" spans="2:9" x14ac:dyDescent="0.25">
      <c r="B83" s="617"/>
      <c r="C83" s="617"/>
      <c r="D83" s="617"/>
      <c r="E83" s="617"/>
      <c r="F83" s="661">
        <f t="shared" si="4"/>
        <v>0</v>
      </c>
      <c r="G83" s="617"/>
      <c r="H83" s="617"/>
      <c r="I83" s="661">
        <f t="shared" si="5"/>
        <v>0</v>
      </c>
    </row>
    <row r="84" spans="2:9" x14ac:dyDescent="0.25">
      <c r="B84" s="617"/>
      <c r="C84" s="617"/>
      <c r="D84" s="617"/>
      <c r="E84" s="617"/>
      <c r="F84" s="661">
        <f t="shared" si="4"/>
        <v>0</v>
      </c>
      <c r="G84" s="617"/>
      <c r="H84" s="617"/>
      <c r="I84" s="661">
        <f t="shared" si="5"/>
        <v>0</v>
      </c>
    </row>
    <row r="85" spans="2:9" x14ac:dyDescent="0.25">
      <c r="B85" s="617"/>
      <c r="C85" s="617"/>
      <c r="D85" s="617"/>
      <c r="E85" s="617"/>
      <c r="F85" s="661">
        <f t="shared" si="4"/>
        <v>0</v>
      </c>
      <c r="G85" s="617"/>
      <c r="H85" s="617"/>
      <c r="I85" s="661">
        <f t="shared" si="5"/>
        <v>0</v>
      </c>
    </row>
    <row r="86" spans="2:9" x14ac:dyDescent="0.25">
      <c r="B86" s="617"/>
      <c r="C86" s="617"/>
      <c r="D86" s="617"/>
      <c r="E86" s="617"/>
      <c r="F86" s="661">
        <f t="shared" si="4"/>
        <v>0</v>
      </c>
      <c r="G86" s="617"/>
      <c r="H86" s="617"/>
      <c r="I86" s="661">
        <f t="shared" si="5"/>
        <v>0</v>
      </c>
    </row>
    <row r="87" spans="2:9" x14ac:dyDescent="0.25">
      <c r="B87" s="617"/>
      <c r="C87" s="617"/>
      <c r="D87" s="617"/>
      <c r="E87" s="617"/>
      <c r="F87" s="661">
        <f t="shared" si="4"/>
        <v>0</v>
      </c>
      <c r="G87" s="617"/>
      <c r="H87" s="617"/>
      <c r="I87" s="661">
        <f t="shared" si="5"/>
        <v>0</v>
      </c>
    </row>
    <row r="88" spans="2:9" x14ac:dyDescent="0.25">
      <c r="B88" s="617"/>
      <c r="C88" s="617"/>
      <c r="D88" s="617"/>
      <c r="E88" s="617"/>
      <c r="F88" s="661">
        <f t="shared" si="4"/>
        <v>0</v>
      </c>
      <c r="G88" s="617"/>
      <c r="H88" s="617"/>
      <c r="I88" s="661">
        <f t="shared" si="5"/>
        <v>0</v>
      </c>
    </row>
    <row r="89" spans="2:9" x14ac:dyDescent="0.25">
      <c r="B89" s="617"/>
      <c r="C89" s="617"/>
      <c r="D89" s="617"/>
      <c r="E89" s="617"/>
      <c r="F89" s="661">
        <f t="shared" si="4"/>
        <v>0</v>
      </c>
      <c r="G89" s="617"/>
      <c r="H89" s="617"/>
      <c r="I89" s="661">
        <f t="shared" ref="I89:I120" si="6">MAX(H89-G89,0)</f>
        <v>0</v>
      </c>
    </row>
    <row r="90" spans="2:9" x14ac:dyDescent="0.25">
      <c r="B90" s="617"/>
      <c r="C90" s="617"/>
      <c r="D90" s="617"/>
      <c r="E90" s="617"/>
      <c r="F90" s="661">
        <f t="shared" ref="F90:F105" si="7">MAX(E90-D90,0)</f>
        <v>0</v>
      </c>
      <c r="G90" s="617"/>
      <c r="H90" s="617"/>
      <c r="I90" s="661">
        <f t="shared" si="6"/>
        <v>0</v>
      </c>
    </row>
    <row r="91" spans="2:9" x14ac:dyDescent="0.25">
      <c r="B91" s="617"/>
      <c r="C91" s="617"/>
      <c r="D91" s="617"/>
      <c r="E91" s="617"/>
      <c r="F91" s="661">
        <f t="shared" si="7"/>
        <v>0</v>
      </c>
      <c r="G91" s="617"/>
      <c r="H91" s="617"/>
      <c r="I91" s="661">
        <f t="shared" si="6"/>
        <v>0</v>
      </c>
    </row>
    <row r="92" spans="2:9" x14ac:dyDescent="0.25">
      <c r="B92" s="617"/>
      <c r="C92" s="617"/>
      <c r="D92" s="617"/>
      <c r="E92" s="617"/>
      <c r="F92" s="661">
        <f t="shared" si="7"/>
        <v>0</v>
      </c>
      <c r="G92" s="617"/>
      <c r="H92" s="617"/>
      <c r="I92" s="661">
        <f t="shared" si="6"/>
        <v>0</v>
      </c>
    </row>
    <row r="93" spans="2:9" x14ac:dyDescent="0.25">
      <c r="B93" s="617"/>
      <c r="C93" s="617"/>
      <c r="D93" s="617"/>
      <c r="E93" s="617"/>
      <c r="F93" s="661">
        <f t="shared" si="7"/>
        <v>0</v>
      </c>
      <c r="G93" s="617"/>
      <c r="H93" s="617"/>
      <c r="I93" s="661">
        <f t="shared" si="6"/>
        <v>0</v>
      </c>
    </row>
    <row r="94" spans="2:9" x14ac:dyDescent="0.25">
      <c r="B94" s="617"/>
      <c r="C94" s="617"/>
      <c r="D94" s="617"/>
      <c r="E94" s="617"/>
      <c r="F94" s="661">
        <f t="shared" si="7"/>
        <v>0</v>
      </c>
      <c r="G94" s="617"/>
      <c r="H94" s="617"/>
      <c r="I94" s="661">
        <f t="shared" si="6"/>
        <v>0</v>
      </c>
    </row>
    <row r="95" spans="2:9" x14ac:dyDescent="0.25">
      <c r="B95" s="617"/>
      <c r="C95" s="617"/>
      <c r="D95" s="617"/>
      <c r="E95" s="617"/>
      <c r="F95" s="661">
        <f t="shared" si="7"/>
        <v>0</v>
      </c>
      <c r="G95" s="617"/>
      <c r="H95" s="617"/>
      <c r="I95" s="661">
        <f t="shared" si="6"/>
        <v>0</v>
      </c>
    </row>
    <row r="96" spans="2:9" x14ac:dyDescent="0.25">
      <c r="B96" s="617"/>
      <c r="C96" s="617"/>
      <c r="D96" s="617"/>
      <c r="E96" s="617"/>
      <c r="F96" s="661">
        <f t="shared" si="7"/>
        <v>0</v>
      </c>
      <c r="G96" s="617"/>
      <c r="H96" s="617"/>
      <c r="I96" s="661">
        <f t="shared" si="6"/>
        <v>0</v>
      </c>
    </row>
    <row r="97" spans="2:9" x14ac:dyDescent="0.25">
      <c r="B97" s="617"/>
      <c r="C97" s="617"/>
      <c r="D97" s="617"/>
      <c r="E97" s="617"/>
      <c r="F97" s="661">
        <f t="shared" si="7"/>
        <v>0</v>
      </c>
      <c r="G97" s="617"/>
      <c r="H97" s="617"/>
      <c r="I97" s="661">
        <f t="shared" si="6"/>
        <v>0</v>
      </c>
    </row>
    <row r="98" spans="2:9" x14ac:dyDescent="0.25">
      <c r="B98" s="617"/>
      <c r="C98" s="617"/>
      <c r="D98" s="617"/>
      <c r="E98" s="617"/>
      <c r="F98" s="661">
        <f t="shared" si="7"/>
        <v>0</v>
      </c>
      <c r="G98" s="617"/>
      <c r="H98" s="617"/>
      <c r="I98" s="661">
        <f t="shared" si="6"/>
        <v>0</v>
      </c>
    </row>
    <row r="99" spans="2:9" x14ac:dyDescent="0.25">
      <c r="B99" s="617"/>
      <c r="C99" s="617"/>
      <c r="D99" s="617"/>
      <c r="E99" s="617"/>
      <c r="F99" s="661">
        <f t="shared" si="7"/>
        <v>0</v>
      </c>
      <c r="G99" s="617"/>
      <c r="H99" s="617"/>
      <c r="I99" s="661">
        <f t="shared" si="6"/>
        <v>0</v>
      </c>
    </row>
    <row r="100" spans="2:9" x14ac:dyDescent="0.25">
      <c r="B100" s="617"/>
      <c r="C100" s="617"/>
      <c r="D100" s="617"/>
      <c r="E100" s="617"/>
      <c r="F100" s="661">
        <f t="shared" si="7"/>
        <v>0</v>
      </c>
      <c r="G100" s="617"/>
      <c r="H100" s="617"/>
      <c r="I100" s="661">
        <f t="shared" si="6"/>
        <v>0</v>
      </c>
    </row>
    <row r="101" spans="2:9" x14ac:dyDescent="0.25">
      <c r="B101" s="617"/>
      <c r="C101" s="617"/>
      <c r="D101" s="617"/>
      <c r="E101" s="617"/>
      <c r="F101" s="661">
        <f t="shared" si="7"/>
        <v>0</v>
      </c>
      <c r="G101" s="617"/>
      <c r="H101" s="617"/>
      <c r="I101" s="661">
        <f t="shared" si="6"/>
        <v>0</v>
      </c>
    </row>
    <row r="102" spans="2:9" x14ac:dyDescent="0.25">
      <c r="B102" s="617"/>
      <c r="C102" s="617"/>
      <c r="D102" s="617"/>
      <c r="E102" s="617"/>
      <c r="F102" s="661">
        <f t="shared" si="7"/>
        <v>0</v>
      </c>
      <c r="G102" s="617"/>
      <c r="H102" s="617"/>
      <c r="I102" s="661">
        <f t="shared" si="6"/>
        <v>0</v>
      </c>
    </row>
    <row r="103" spans="2:9" x14ac:dyDescent="0.25">
      <c r="B103" s="617"/>
      <c r="C103" s="617"/>
      <c r="D103" s="617"/>
      <c r="E103" s="617"/>
      <c r="F103" s="661">
        <f t="shared" si="7"/>
        <v>0</v>
      </c>
      <c r="G103" s="617"/>
      <c r="H103" s="617"/>
      <c r="I103" s="661">
        <f t="shared" si="6"/>
        <v>0</v>
      </c>
    </row>
    <row r="104" spans="2:9" x14ac:dyDescent="0.25">
      <c r="B104" s="617"/>
      <c r="C104" s="617"/>
      <c r="D104" s="617"/>
      <c r="E104" s="617"/>
      <c r="F104" s="661">
        <f t="shared" si="7"/>
        <v>0</v>
      </c>
      <c r="G104" s="617"/>
      <c r="H104" s="617"/>
      <c r="I104" s="661">
        <f t="shared" si="6"/>
        <v>0</v>
      </c>
    </row>
    <row r="105" spans="2:9" x14ac:dyDescent="0.25">
      <c r="B105" s="617"/>
      <c r="C105" s="617"/>
      <c r="D105" s="617"/>
      <c r="E105" s="617"/>
      <c r="F105" s="661">
        <f t="shared" si="7"/>
        <v>0</v>
      </c>
      <c r="G105" s="617"/>
      <c r="H105" s="617"/>
      <c r="I105" s="661">
        <f t="shared" si="6"/>
        <v>0</v>
      </c>
    </row>
    <row r="106" spans="2:9" x14ac:dyDescent="0.25">
      <c r="B106" s="617"/>
      <c r="C106" s="617"/>
      <c r="D106" s="617"/>
      <c r="E106" s="617"/>
      <c r="F106" s="661">
        <f t="shared" ref="F106:F123" si="8">MAX(E106-D106,0)</f>
        <v>0</v>
      </c>
      <c r="G106" s="617"/>
      <c r="H106" s="617"/>
      <c r="I106" s="661">
        <f t="shared" si="6"/>
        <v>0</v>
      </c>
    </row>
    <row r="107" spans="2:9" x14ac:dyDescent="0.25">
      <c r="B107" s="617"/>
      <c r="C107" s="617"/>
      <c r="D107" s="617"/>
      <c r="E107" s="617"/>
      <c r="F107" s="661">
        <f t="shared" si="8"/>
        <v>0</v>
      </c>
      <c r="G107" s="617"/>
      <c r="H107" s="617"/>
      <c r="I107" s="661">
        <f t="shared" si="6"/>
        <v>0</v>
      </c>
    </row>
    <row r="108" spans="2:9" x14ac:dyDescent="0.25">
      <c r="B108" s="617"/>
      <c r="C108" s="617"/>
      <c r="D108" s="617"/>
      <c r="E108" s="617"/>
      <c r="F108" s="661">
        <f t="shared" si="8"/>
        <v>0</v>
      </c>
      <c r="G108" s="617"/>
      <c r="H108" s="617"/>
      <c r="I108" s="661">
        <f t="shared" si="6"/>
        <v>0</v>
      </c>
    </row>
    <row r="109" spans="2:9" x14ac:dyDescent="0.25">
      <c r="B109" s="617"/>
      <c r="C109" s="617"/>
      <c r="D109" s="617"/>
      <c r="E109" s="617"/>
      <c r="F109" s="661">
        <f t="shared" si="8"/>
        <v>0</v>
      </c>
      <c r="G109" s="617"/>
      <c r="H109" s="617"/>
      <c r="I109" s="661">
        <f t="shared" si="6"/>
        <v>0</v>
      </c>
    </row>
    <row r="110" spans="2:9" x14ac:dyDescent="0.25">
      <c r="B110" s="617"/>
      <c r="C110" s="617"/>
      <c r="D110" s="617"/>
      <c r="E110" s="617"/>
      <c r="F110" s="661">
        <f t="shared" si="8"/>
        <v>0</v>
      </c>
      <c r="G110" s="617"/>
      <c r="H110" s="617"/>
      <c r="I110" s="661">
        <f t="shared" si="6"/>
        <v>0</v>
      </c>
    </row>
    <row r="111" spans="2:9" x14ac:dyDescent="0.25">
      <c r="B111" s="617"/>
      <c r="C111" s="617"/>
      <c r="D111" s="617"/>
      <c r="E111" s="617"/>
      <c r="F111" s="661">
        <f t="shared" si="8"/>
        <v>0</v>
      </c>
      <c r="G111" s="617"/>
      <c r="H111" s="617"/>
      <c r="I111" s="661">
        <f t="shared" si="6"/>
        <v>0</v>
      </c>
    </row>
    <row r="112" spans="2:9" x14ac:dyDescent="0.25">
      <c r="B112" s="617"/>
      <c r="C112" s="617"/>
      <c r="D112" s="617"/>
      <c r="E112" s="617"/>
      <c r="F112" s="661">
        <f t="shared" si="8"/>
        <v>0</v>
      </c>
      <c r="G112" s="617"/>
      <c r="H112" s="617"/>
      <c r="I112" s="661">
        <f t="shared" si="6"/>
        <v>0</v>
      </c>
    </row>
    <row r="113" spans="2:9" x14ac:dyDescent="0.25">
      <c r="B113" s="617"/>
      <c r="C113" s="617"/>
      <c r="D113" s="617"/>
      <c r="E113" s="617"/>
      <c r="F113" s="661">
        <f t="shared" si="8"/>
        <v>0</v>
      </c>
      <c r="G113" s="617"/>
      <c r="H113" s="617"/>
      <c r="I113" s="661">
        <f t="shared" si="6"/>
        <v>0</v>
      </c>
    </row>
    <row r="114" spans="2:9" x14ac:dyDescent="0.25">
      <c r="B114" s="617"/>
      <c r="C114" s="617"/>
      <c r="D114" s="617"/>
      <c r="E114" s="617"/>
      <c r="F114" s="661">
        <f t="shared" si="8"/>
        <v>0</v>
      </c>
      <c r="G114" s="617"/>
      <c r="H114" s="617"/>
      <c r="I114" s="661">
        <f t="shared" si="6"/>
        <v>0</v>
      </c>
    </row>
    <row r="115" spans="2:9" x14ac:dyDescent="0.25">
      <c r="B115" s="617"/>
      <c r="C115" s="617"/>
      <c r="D115" s="617"/>
      <c r="E115" s="617"/>
      <c r="F115" s="661">
        <f t="shared" si="8"/>
        <v>0</v>
      </c>
      <c r="G115" s="617"/>
      <c r="H115" s="617"/>
      <c r="I115" s="661">
        <f t="shared" si="6"/>
        <v>0</v>
      </c>
    </row>
    <row r="116" spans="2:9" x14ac:dyDescent="0.25">
      <c r="B116" s="617"/>
      <c r="C116" s="617"/>
      <c r="D116" s="617"/>
      <c r="E116" s="617"/>
      <c r="F116" s="661">
        <f t="shared" si="8"/>
        <v>0</v>
      </c>
      <c r="G116" s="617"/>
      <c r="H116" s="617"/>
      <c r="I116" s="661">
        <f t="shared" si="6"/>
        <v>0</v>
      </c>
    </row>
    <row r="117" spans="2:9" x14ac:dyDescent="0.25">
      <c r="B117" s="617"/>
      <c r="C117" s="617"/>
      <c r="D117" s="617"/>
      <c r="E117" s="617"/>
      <c r="F117" s="661">
        <f t="shared" si="8"/>
        <v>0</v>
      </c>
      <c r="G117" s="617"/>
      <c r="H117" s="617"/>
      <c r="I117" s="661">
        <f t="shared" si="6"/>
        <v>0</v>
      </c>
    </row>
    <row r="118" spans="2:9" x14ac:dyDescent="0.25">
      <c r="B118" s="617"/>
      <c r="C118" s="617"/>
      <c r="D118" s="617"/>
      <c r="E118" s="617"/>
      <c r="F118" s="661">
        <f t="shared" si="8"/>
        <v>0</v>
      </c>
      <c r="G118" s="617"/>
      <c r="H118" s="617"/>
      <c r="I118" s="661">
        <f t="shared" si="6"/>
        <v>0</v>
      </c>
    </row>
    <row r="119" spans="2:9" x14ac:dyDescent="0.25">
      <c r="B119" s="617"/>
      <c r="C119" s="617"/>
      <c r="D119" s="617"/>
      <c r="E119" s="617"/>
      <c r="F119" s="661">
        <f t="shared" si="8"/>
        <v>0</v>
      </c>
      <c r="G119" s="617"/>
      <c r="H119" s="617"/>
      <c r="I119" s="661">
        <f t="shared" si="6"/>
        <v>0</v>
      </c>
    </row>
    <row r="120" spans="2:9" x14ac:dyDescent="0.25">
      <c r="B120" s="617"/>
      <c r="C120" s="617"/>
      <c r="D120" s="617"/>
      <c r="E120" s="617"/>
      <c r="F120" s="661">
        <f t="shared" si="8"/>
        <v>0</v>
      </c>
      <c r="G120" s="617"/>
      <c r="H120" s="617"/>
      <c r="I120" s="661">
        <f t="shared" si="6"/>
        <v>0</v>
      </c>
    </row>
    <row r="121" spans="2:9" x14ac:dyDescent="0.25">
      <c r="B121" s="617"/>
      <c r="C121" s="617"/>
      <c r="D121" s="617"/>
      <c r="E121" s="617"/>
      <c r="F121" s="661">
        <f t="shared" si="8"/>
        <v>0</v>
      </c>
      <c r="G121" s="617"/>
      <c r="H121" s="617"/>
      <c r="I121" s="661">
        <f t="shared" ref="I121:I124" si="9">MAX(H121-G121,0)</f>
        <v>0</v>
      </c>
    </row>
    <row r="122" spans="2:9" x14ac:dyDescent="0.25">
      <c r="B122" s="617"/>
      <c r="C122" s="617"/>
      <c r="D122" s="617"/>
      <c r="E122" s="617"/>
      <c r="F122" s="661">
        <f t="shared" si="8"/>
        <v>0</v>
      </c>
      <c r="G122" s="617"/>
      <c r="H122" s="617"/>
      <c r="I122" s="661">
        <f t="shared" si="9"/>
        <v>0</v>
      </c>
    </row>
    <row r="123" spans="2:9" x14ac:dyDescent="0.25">
      <c r="B123" s="617"/>
      <c r="C123" s="617"/>
      <c r="D123" s="617"/>
      <c r="E123" s="617"/>
      <c r="F123" s="661">
        <f t="shared" si="8"/>
        <v>0</v>
      </c>
      <c r="G123" s="617"/>
      <c r="H123" s="617"/>
      <c r="I123" s="661">
        <f t="shared" si="9"/>
        <v>0</v>
      </c>
    </row>
    <row r="124" spans="2:9" x14ac:dyDescent="0.25">
      <c r="B124" s="617"/>
      <c r="C124" s="617"/>
      <c r="D124" s="617"/>
      <c r="E124" s="617"/>
      <c r="F124" s="661">
        <f t="shared" ref="F124" si="10">MAX(E124-D124,0)</f>
        <v>0</v>
      </c>
      <c r="G124" s="617"/>
      <c r="H124" s="617"/>
      <c r="I124" s="661">
        <f t="shared" si="9"/>
        <v>0</v>
      </c>
    </row>
  </sheetData>
  <mergeCells count="12">
    <mergeCell ref="D23:F23"/>
    <mergeCell ref="G23:I23"/>
    <mergeCell ref="B14:D14"/>
    <mergeCell ref="B15:D15"/>
    <mergeCell ref="B19:D19"/>
    <mergeCell ref="B20:D20"/>
    <mergeCell ref="B21:D21"/>
    <mergeCell ref="A1:K1"/>
    <mergeCell ref="B6:D6"/>
    <mergeCell ref="B7:D7"/>
    <mergeCell ref="B8:D8"/>
    <mergeCell ref="B13:D13"/>
  </mergeCells>
  <pageMargins left="0.75" right="0.75" top="1" bottom="1" header="0.5" footer="0.5"/>
  <pageSetup orientation="portrait" horizontalDpi="4294967294" verticalDpi="4294967294" r:id="rId1"/>
  <headerFooter alignWithMargins="0">
    <oddFooter>&amp;L&amp;1#&amp;"Calibri"&amp;10&amp;K000000John Keells Group - 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A41DE24-1181-438E-A1A2-4CE524753F01}">
          <x14:formula1>
            <xm:f>Input!$B$3:$B$7</xm:f>
          </x14:formula1>
          <xm:sqref>C25:C124</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34F5-8C2F-44CA-BE1E-DAB838C72656}">
  <sheetPr codeName="Sheet39">
    <tabColor rgb="FFFFFF99"/>
  </sheetPr>
  <dimension ref="A1:M11"/>
  <sheetViews>
    <sheetView showGridLines="0" workbookViewId="0">
      <selection sqref="A1:M1"/>
    </sheetView>
  </sheetViews>
  <sheetFormatPr defaultColWidth="8.5546875" defaultRowHeight="13.2" x14ac:dyDescent="0.25"/>
  <cols>
    <col min="1" max="1" width="68.44140625" style="13" customWidth="1"/>
    <col min="2" max="16384" width="8.5546875" style="13"/>
  </cols>
  <sheetData>
    <row r="1" spans="1:13" x14ac:dyDescent="0.25">
      <c r="A1" s="1106" t="s">
        <v>972</v>
      </c>
      <c r="B1" s="1102"/>
      <c r="C1" s="1102"/>
      <c r="D1" s="1102"/>
      <c r="E1" s="1102"/>
      <c r="F1" s="1102"/>
      <c r="G1" s="1102"/>
      <c r="H1" s="1102"/>
      <c r="I1" s="1102"/>
      <c r="J1" s="1102"/>
      <c r="K1" s="1102"/>
      <c r="L1" s="1102"/>
      <c r="M1" s="1102"/>
    </row>
    <row r="3" spans="1:13" x14ac:dyDescent="0.25">
      <c r="A3" s="945"/>
      <c r="B3" s="594"/>
      <c r="C3" s="594"/>
      <c r="D3" s="594"/>
      <c r="E3" s="594"/>
      <c r="F3" s="594"/>
      <c r="G3" s="594"/>
      <c r="H3" s="594"/>
      <c r="I3" s="594"/>
      <c r="J3" s="594"/>
      <c r="K3" s="594"/>
      <c r="L3" s="594"/>
      <c r="M3" s="594"/>
    </row>
    <row r="4" spans="1:13" x14ac:dyDescent="0.25">
      <c r="A4" s="664"/>
      <c r="B4" s="594"/>
      <c r="C4" s="594"/>
      <c r="D4" s="594"/>
      <c r="E4" s="594"/>
      <c r="F4" s="594"/>
      <c r="G4" s="594"/>
      <c r="H4" s="594"/>
      <c r="I4" s="594"/>
      <c r="J4" s="594"/>
      <c r="K4" s="594"/>
      <c r="L4" s="594"/>
      <c r="M4" s="594"/>
    </row>
    <row r="5" spans="1:13" x14ac:dyDescent="0.25">
      <c r="A5" s="945"/>
      <c r="B5" s="594"/>
      <c r="C5" s="594"/>
      <c r="D5" s="594"/>
      <c r="E5" s="594"/>
      <c r="F5" s="594"/>
      <c r="G5" s="594"/>
      <c r="H5" s="594"/>
      <c r="I5" s="594"/>
      <c r="J5" s="594"/>
      <c r="K5" s="594"/>
      <c r="L5" s="594"/>
      <c r="M5" s="594"/>
    </row>
    <row r="6" spans="1:13" x14ac:dyDescent="0.25">
      <c r="A6" s="945"/>
      <c r="B6" s="594"/>
      <c r="C6" s="594"/>
      <c r="D6" s="594"/>
      <c r="E6" s="594"/>
      <c r="F6" s="594"/>
      <c r="G6" s="594"/>
      <c r="H6" s="594"/>
      <c r="I6" s="594"/>
      <c r="J6" s="594"/>
      <c r="K6" s="594"/>
      <c r="L6" s="594"/>
      <c r="M6" s="594"/>
    </row>
    <row r="7" spans="1:13" x14ac:dyDescent="0.25">
      <c r="A7" s="664"/>
      <c r="B7" s="594"/>
      <c r="C7" s="594"/>
      <c r="D7" s="594"/>
      <c r="E7" s="594"/>
      <c r="F7" s="594"/>
      <c r="G7" s="594"/>
      <c r="H7" s="594"/>
      <c r="I7" s="594"/>
      <c r="J7" s="594"/>
      <c r="K7" s="594"/>
      <c r="L7" s="594"/>
      <c r="M7" s="594"/>
    </row>
    <row r="8" spans="1:13" x14ac:dyDescent="0.25">
      <c r="A8" s="615"/>
      <c r="B8" s="594"/>
      <c r="C8" s="594"/>
      <c r="D8" s="594"/>
      <c r="E8" s="594"/>
      <c r="F8" s="594"/>
      <c r="G8" s="594"/>
      <c r="H8" s="594"/>
      <c r="I8" s="594"/>
      <c r="J8" s="594"/>
      <c r="K8" s="594"/>
      <c r="L8" s="594"/>
      <c r="M8" s="594"/>
    </row>
    <row r="9" spans="1:13" x14ac:dyDescent="0.25">
      <c r="A9" s="615"/>
      <c r="B9" s="594"/>
      <c r="C9" s="594"/>
      <c r="D9" s="594"/>
      <c r="E9" s="594"/>
      <c r="F9" s="594"/>
      <c r="G9" s="594"/>
      <c r="H9" s="594"/>
      <c r="I9" s="594"/>
      <c r="J9" s="594"/>
      <c r="K9" s="594"/>
      <c r="L9" s="594"/>
      <c r="M9" s="594"/>
    </row>
    <row r="10" spans="1:13" x14ac:dyDescent="0.25">
      <c r="A10" s="945"/>
      <c r="B10" s="594"/>
      <c r="C10" s="594"/>
      <c r="D10" s="594"/>
      <c r="E10" s="594"/>
      <c r="F10" s="594"/>
      <c r="G10" s="594"/>
      <c r="H10" s="594"/>
      <c r="I10" s="594"/>
      <c r="J10" s="594"/>
      <c r="K10" s="594"/>
      <c r="L10" s="594"/>
      <c r="M10" s="594"/>
    </row>
    <row r="11" spans="1:13" x14ac:dyDescent="0.25">
      <c r="A11" s="615"/>
      <c r="B11" s="594"/>
      <c r="C11" s="594"/>
      <c r="D11" s="594"/>
      <c r="E11" s="594"/>
      <c r="F11" s="594"/>
      <c r="G11" s="594"/>
      <c r="H11" s="594"/>
      <c r="I11" s="594"/>
      <c r="J11" s="594"/>
      <c r="K11" s="594"/>
      <c r="L11" s="594"/>
      <c r="M11" s="594"/>
    </row>
  </sheetData>
  <mergeCells count="1">
    <mergeCell ref="A1:M1"/>
  </mergeCells>
  <pageMargins left="0.7" right="0.7" top="0.75" bottom="0.75" header="0.3" footer="0.3"/>
  <pageSetup orientation="portrait" r:id="rId1"/>
  <headerFooter>
    <oddFooter>&amp;L&amp;1#&amp;"Calibri"&amp;10&amp;K000000John Keells Group - Confidential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BE06-07F6-4E81-8D05-2F1F4C085547}">
  <dimension ref="A1"/>
  <sheetViews>
    <sheetView workbookViewId="0"/>
  </sheetViews>
  <sheetFormatPr defaultRowHeight="14.4" x14ac:dyDescent="0.3"/>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37E-7798-407E-A80E-15BF0C224846}">
  <sheetPr>
    <tabColor rgb="FFFFFF99"/>
  </sheetPr>
  <dimension ref="A1:Q130"/>
  <sheetViews>
    <sheetView showGridLines="0" zoomScaleNormal="100" workbookViewId="0">
      <selection activeCell="A2" sqref="A2"/>
    </sheetView>
  </sheetViews>
  <sheetFormatPr defaultColWidth="9.44140625" defaultRowHeight="13.2" x14ac:dyDescent="0.25"/>
  <cols>
    <col min="1" max="1" width="1.44140625" style="576" customWidth="1"/>
    <col min="2" max="2" width="37.44140625" style="577" customWidth="1"/>
    <col min="3" max="3" width="20" style="576" customWidth="1"/>
    <col min="4" max="4" width="22.5546875" style="577" customWidth="1"/>
    <col min="5" max="5" width="22.5546875" style="576" customWidth="1"/>
    <col min="6" max="8" width="22.5546875" style="577" customWidth="1"/>
    <col min="9" max="9" width="22.109375" style="577" customWidth="1"/>
    <col min="10" max="12" width="21.44140625" style="576" customWidth="1"/>
    <col min="13" max="14" width="21.5546875" style="576" customWidth="1"/>
    <col min="15" max="17" width="22.44140625" style="576" customWidth="1"/>
    <col min="18" max="16384" width="9.44140625" style="576"/>
  </cols>
  <sheetData>
    <row r="1" spans="1:17" s="24" customFormat="1" ht="12.9" customHeight="1" x14ac:dyDescent="0.25">
      <c r="A1" s="1102" t="s">
        <v>973</v>
      </c>
      <c r="B1" s="1102"/>
      <c r="C1" s="1102"/>
      <c r="D1" s="1102"/>
      <c r="E1" s="1102"/>
      <c r="F1" s="1102"/>
      <c r="G1" s="1102"/>
      <c r="H1" s="742"/>
      <c r="I1" s="742"/>
      <c r="J1" s="20"/>
      <c r="K1" s="20"/>
      <c r="L1" s="20"/>
      <c r="M1" s="20"/>
      <c r="N1" s="20"/>
      <c r="O1" s="20"/>
      <c r="P1" s="20"/>
      <c r="Q1" s="20"/>
    </row>
    <row r="2" spans="1:17" ht="12.9" customHeight="1" x14ac:dyDescent="0.25">
      <c r="A2" s="586" t="s">
        <v>974</v>
      </c>
      <c r="B2" s="103"/>
      <c r="C2" s="594"/>
      <c r="D2" s="685"/>
      <c r="E2" s="582"/>
      <c r="F2" s="582"/>
      <c r="G2" s="582"/>
      <c r="H2" s="582"/>
      <c r="I2" s="582"/>
      <c r="J2" s="582"/>
      <c r="K2" s="582"/>
      <c r="L2" s="582"/>
      <c r="M2" s="582"/>
      <c r="N2" s="594"/>
      <c r="O2" s="594"/>
      <c r="P2" s="594"/>
      <c r="Q2" s="594"/>
    </row>
    <row r="3" spans="1:17" x14ac:dyDescent="0.25">
      <c r="A3" s="594"/>
      <c r="B3" s="594"/>
      <c r="C3" s="594"/>
      <c r="D3" s="685"/>
      <c r="E3" s="26"/>
      <c r="F3" s="26"/>
      <c r="G3" s="26"/>
      <c r="H3" s="26"/>
      <c r="I3" s="26"/>
      <c r="J3" s="26"/>
      <c r="K3" s="26"/>
      <c r="L3" s="26"/>
      <c r="M3" s="26"/>
      <c r="N3" s="594"/>
      <c r="O3" s="594"/>
      <c r="P3" s="594"/>
      <c r="Q3" s="594"/>
    </row>
    <row r="4" spans="1:17" x14ac:dyDescent="0.25">
      <c r="A4" s="594"/>
      <c r="B4" s="931"/>
      <c r="C4" s="594"/>
      <c r="D4" s="685"/>
      <c r="E4" s="26"/>
      <c r="F4" s="26"/>
      <c r="G4" s="26"/>
      <c r="H4" s="26"/>
      <c r="I4" s="26"/>
      <c r="J4" s="26"/>
      <c r="K4" s="26"/>
      <c r="L4" s="26"/>
      <c r="M4" s="26"/>
      <c r="N4" s="594"/>
      <c r="O4" s="594"/>
      <c r="P4" s="594"/>
      <c r="Q4" s="594"/>
    </row>
    <row r="5" spans="1:17" x14ac:dyDescent="0.25">
      <c r="A5" s="594"/>
      <c r="B5" s="27"/>
      <c r="C5" s="932"/>
      <c r="D5" s="933"/>
      <c r="E5" s="594"/>
      <c r="F5" s="685"/>
      <c r="G5" s="685"/>
      <c r="H5" s="685"/>
      <c r="I5" s="685"/>
      <c r="J5" s="594"/>
      <c r="K5" s="594"/>
      <c r="L5" s="594"/>
      <c r="M5" s="594"/>
      <c r="N5" s="594"/>
      <c r="O5" s="594"/>
      <c r="P5" s="594"/>
      <c r="Q5" s="594"/>
    </row>
    <row r="6" spans="1:17" x14ac:dyDescent="0.25">
      <c r="A6" s="594"/>
      <c r="B6" s="933"/>
      <c r="C6" s="932"/>
      <c r="D6" s="933"/>
      <c r="E6" s="594"/>
      <c r="F6" s="685"/>
      <c r="G6" s="685"/>
      <c r="H6" s="685"/>
      <c r="I6" s="685"/>
      <c r="J6" s="594"/>
      <c r="K6" s="594"/>
      <c r="L6" s="594"/>
      <c r="M6" s="594"/>
      <c r="N6" s="594"/>
      <c r="O6" s="594"/>
      <c r="P6" s="594"/>
      <c r="Q6" s="594"/>
    </row>
    <row r="7" spans="1:17" x14ac:dyDescent="0.25">
      <c r="A7" s="594"/>
      <c r="B7" s="933"/>
      <c r="C7" s="932"/>
      <c r="D7" s="933"/>
      <c r="E7" s="594"/>
      <c r="F7" s="685"/>
      <c r="G7" s="685"/>
      <c r="H7" s="685"/>
      <c r="I7" s="685"/>
      <c r="J7" s="15" t="s">
        <v>934</v>
      </c>
      <c r="K7" s="594"/>
      <c r="L7" s="594"/>
      <c r="M7" s="594"/>
      <c r="N7" s="594"/>
      <c r="O7" s="594"/>
      <c r="P7" s="594"/>
      <c r="Q7" s="594"/>
    </row>
    <row r="8" spans="1:17" ht="39.6" x14ac:dyDescent="0.25">
      <c r="A8" s="594"/>
      <c r="B8" s="374" t="s">
        <v>935</v>
      </c>
      <c r="C8" s="394" t="s">
        <v>695</v>
      </c>
      <c r="D8" s="394" t="s">
        <v>936</v>
      </c>
      <c r="E8" s="394" t="s">
        <v>937</v>
      </c>
      <c r="F8" s="394" t="s">
        <v>938</v>
      </c>
      <c r="G8" s="394" t="s">
        <v>547</v>
      </c>
      <c r="H8" s="685"/>
      <c r="I8" s="685"/>
      <c r="J8" s="375"/>
      <c r="K8" s="375" t="s">
        <v>696</v>
      </c>
      <c r="L8" s="375" t="s">
        <v>697</v>
      </c>
      <c r="M8" s="375" t="s">
        <v>698</v>
      </c>
      <c r="N8" s="375" t="s">
        <v>939</v>
      </c>
      <c r="O8" s="375" t="s">
        <v>702</v>
      </c>
      <c r="P8" s="594"/>
      <c r="Q8" s="594"/>
    </row>
    <row r="9" spans="1:17" x14ac:dyDescent="0.25">
      <c r="A9" s="594"/>
      <c r="B9" s="934" t="s">
        <v>696</v>
      </c>
      <c r="C9" s="946">
        <f>E21</f>
        <v>0</v>
      </c>
      <c r="D9" s="946">
        <f>H21</f>
        <v>0</v>
      </c>
      <c r="E9" s="946">
        <f>K21</f>
        <v>0</v>
      </c>
      <c r="F9" s="946">
        <f>N21</f>
        <v>0</v>
      </c>
      <c r="G9" s="946">
        <f>Q21</f>
        <v>0</v>
      </c>
      <c r="H9" s="685"/>
      <c r="I9" s="685"/>
      <c r="J9" s="375" t="s">
        <v>696</v>
      </c>
      <c r="K9" s="947">
        <v>1</v>
      </c>
      <c r="L9" s="947">
        <v>-0.25</v>
      </c>
      <c r="M9" s="947">
        <v>0.25</v>
      </c>
      <c r="N9" s="947">
        <v>0</v>
      </c>
      <c r="O9" s="947">
        <v>0.25</v>
      </c>
      <c r="P9" s="594"/>
      <c r="Q9" s="594"/>
    </row>
    <row r="10" spans="1:17" x14ac:dyDescent="0.25">
      <c r="A10" s="594"/>
      <c r="B10" s="934" t="s">
        <v>697</v>
      </c>
      <c r="C10" s="946">
        <f>E22</f>
        <v>0</v>
      </c>
      <c r="D10" s="946">
        <f>H22</f>
        <v>0</v>
      </c>
      <c r="E10" s="946">
        <f>K22</f>
        <v>0</v>
      </c>
      <c r="F10" s="946">
        <f>N22</f>
        <v>0</v>
      </c>
      <c r="G10" s="946">
        <f>Q22</f>
        <v>0</v>
      </c>
      <c r="H10" s="685"/>
      <c r="I10" s="685"/>
      <c r="J10" s="375" t="s">
        <v>697</v>
      </c>
      <c r="K10" s="947">
        <v>-0.25</v>
      </c>
      <c r="L10" s="947">
        <v>1</v>
      </c>
      <c r="M10" s="947">
        <v>0</v>
      </c>
      <c r="N10" s="947">
        <v>0.25</v>
      </c>
      <c r="O10" s="947">
        <v>0.25</v>
      </c>
      <c r="P10" s="594"/>
      <c r="Q10" s="594"/>
    </row>
    <row r="11" spans="1:17" x14ac:dyDescent="0.25">
      <c r="A11" s="594"/>
      <c r="B11" s="934" t="s">
        <v>698</v>
      </c>
      <c r="C11" s="946">
        <f>E23</f>
        <v>0</v>
      </c>
      <c r="D11" s="946">
        <f>H23</f>
        <v>0</v>
      </c>
      <c r="E11" s="946">
        <f>K23</f>
        <v>0</v>
      </c>
      <c r="F11" s="946">
        <f>N23</f>
        <v>0</v>
      </c>
      <c r="G11" s="946">
        <f>Q23</f>
        <v>0</v>
      </c>
      <c r="H11" s="685"/>
      <c r="I11" s="685"/>
      <c r="J11" s="375" t="s">
        <v>698</v>
      </c>
      <c r="K11" s="947">
        <v>0.25</v>
      </c>
      <c r="L11" s="947">
        <v>0</v>
      </c>
      <c r="M11" s="947">
        <v>1</v>
      </c>
      <c r="N11" s="947">
        <v>0</v>
      </c>
      <c r="O11" s="947">
        <v>0.5</v>
      </c>
      <c r="P11" s="594"/>
      <c r="Q11" s="594"/>
    </row>
    <row r="12" spans="1:17" x14ac:dyDescent="0.25">
      <c r="A12" s="594"/>
      <c r="B12" s="934" t="s">
        <v>939</v>
      </c>
      <c r="C12" s="946">
        <f>E24</f>
        <v>0</v>
      </c>
      <c r="D12" s="946">
        <f>H24</f>
        <v>0</v>
      </c>
      <c r="E12" s="946">
        <f>K24</f>
        <v>0</v>
      </c>
      <c r="F12" s="946">
        <f>N24</f>
        <v>0</v>
      </c>
      <c r="G12" s="946">
        <f>Q24</f>
        <v>0</v>
      </c>
      <c r="H12" s="685"/>
      <c r="I12" s="685"/>
      <c r="J12" s="375" t="s">
        <v>939</v>
      </c>
      <c r="K12" s="947">
        <v>0</v>
      </c>
      <c r="L12" s="947">
        <v>0.25</v>
      </c>
      <c r="M12" s="947">
        <v>0</v>
      </c>
      <c r="N12" s="947">
        <v>1</v>
      </c>
      <c r="O12" s="947">
        <v>0.5</v>
      </c>
      <c r="P12" s="594"/>
      <c r="Q12" s="594"/>
    </row>
    <row r="13" spans="1:17" x14ac:dyDescent="0.25">
      <c r="A13" s="594"/>
      <c r="B13" s="934" t="s">
        <v>702</v>
      </c>
      <c r="C13" s="946">
        <f>E25</f>
        <v>0</v>
      </c>
      <c r="D13" s="946">
        <f>H25</f>
        <v>0</v>
      </c>
      <c r="E13" s="946">
        <f>K25</f>
        <v>0</v>
      </c>
      <c r="F13" s="946">
        <f>N25</f>
        <v>0</v>
      </c>
      <c r="G13" s="946">
        <f>Q25</f>
        <v>0</v>
      </c>
      <c r="H13" s="685"/>
      <c r="I13" s="685"/>
      <c r="J13" s="375" t="s">
        <v>702</v>
      </c>
      <c r="K13" s="947">
        <v>0.25</v>
      </c>
      <c r="L13" s="947">
        <v>0.25</v>
      </c>
      <c r="M13" s="947">
        <v>0.5</v>
      </c>
      <c r="N13" s="947">
        <v>0.5</v>
      </c>
      <c r="O13" s="947">
        <v>1</v>
      </c>
      <c r="P13" s="594"/>
      <c r="Q13" s="594"/>
    </row>
    <row r="14" spans="1:17" x14ac:dyDescent="0.25">
      <c r="A14" s="594"/>
      <c r="B14" s="395" t="s">
        <v>975</v>
      </c>
      <c r="C14" s="936">
        <f>SUM(C9:C13)</f>
        <v>0</v>
      </c>
      <c r="D14" s="936">
        <f>SUM(D9:D13)</f>
        <v>0</v>
      </c>
      <c r="E14" s="936">
        <f>SUM(E9:E13)</f>
        <v>0</v>
      </c>
      <c r="F14" s="936">
        <f>SUM(F9:F13)</f>
        <v>0</v>
      </c>
      <c r="G14" s="936">
        <f>SUM(G9:G13)</f>
        <v>0</v>
      </c>
      <c r="H14" s="685"/>
      <c r="I14" s="685"/>
      <c r="J14" s="685"/>
      <c r="K14" s="594"/>
      <c r="L14" s="594"/>
      <c r="M14" s="594"/>
      <c r="N14" s="594"/>
      <c r="O14" s="594"/>
      <c r="P14" s="594"/>
      <c r="Q14" s="594"/>
    </row>
    <row r="15" spans="1:17" x14ac:dyDescent="0.25">
      <c r="A15" s="594"/>
      <c r="B15" s="395" t="s">
        <v>976</v>
      </c>
      <c r="C15" s="570">
        <f>SQRT(SUMPRODUCT(C9:C13,MMULT($K$9:$O$13,C9:C13)))</f>
        <v>0</v>
      </c>
      <c r="D15" s="570">
        <f t="shared" ref="D15:G15" si="0">SQRT(SUMPRODUCT(D9:D13,MMULT($K$9:$O$13,D9:D13)))</f>
        <v>0</v>
      </c>
      <c r="E15" s="570">
        <f t="shared" si="0"/>
        <v>0</v>
      </c>
      <c r="F15" s="570">
        <f t="shared" si="0"/>
        <v>0</v>
      </c>
      <c r="G15" s="570">
        <f t="shared" si="0"/>
        <v>0</v>
      </c>
      <c r="H15" s="685"/>
      <c r="I15" s="685"/>
      <c r="J15" s="685"/>
      <c r="K15" s="594"/>
      <c r="L15" s="594"/>
      <c r="M15" s="594"/>
      <c r="N15" s="594"/>
      <c r="O15" s="594"/>
      <c r="P15" s="594"/>
      <c r="Q15" s="594"/>
    </row>
    <row r="16" spans="1:17" x14ac:dyDescent="0.25">
      <c r="A16" s="594"/>
      <c r="B16" s="395" t="s">
        <v>942</v>
      </c>
      <c r="C16" s="948" t="e">
        <f>1-C15/C14</f>
        <v>#DIV/0!</v>
      </c>
      <c r="D16" s="948" t="e">
        <f>1-D15/D14</f>
        <v>#DIV/0!</v>
      </c>
      <c r="E16" s="948" t="e">
        <f>1-E15/E14</f>
        <v>#DIV/0!</v>
      </c>
      <c r="F16" s="949" t="e">
        <f>1-F15/F14</f>
        <v>#DIV/0!</v>
      </c>
      <c r="G16" s="948" t="e">
        <f>1-G15/G14</f>
        <v>#DIV/0!</v>
      </c>
      <c r="H16" s="685"/>
      <c r="I16" s="685"/>
      <c r="J16" s="685"/>
      <c r="K16" s="594"/>
      <c r="L16" s="594"/>
      <c r="M16" s="594"/>
      <c r="N16" s="594"/>
      <c r="O16" s="594"/>
      <c r="P16" s="594"/>
      <c r="Q16" s="594"/>
    </row>
    <row r="17" spans="2:17" x14ac:dyDescent="0.25">
      <c r="B17" s="933"/>
      <c r="C17" s="932"/>
      <c r="D17" s="933"/>
      <c r="E17" s="594"/>
      <c r="F17" s="685"/>
      <c r="G17" s="685"/>
      <c r="H17" s="685"/>
      <c r="I17" s="685"/>
      <c r="J17" s="594"/>
      <c r="K17" s="594"/>
      <c r="L17" s="594"/>
      <c r="M17" s="594"/>
      <c r="N17" s="594"/>
      <c r="O17" s="594"/>
      <c r="P17" s="594"/>
      <c r="Q17" s="594"/>
    </row>
    <row r="18" spans="2:17" x14ac:dyDescent="0.25">
      <c r="B18" s="933"/>
      <c r="C18" s="932"/>
      <c r="D18" s="933"/>
      <c r="E18" s="594"/>
      <c r="F18" s="685"/>
      <c r="G18" s="685"/>
      <c r="H18" s="685"/>
      <c r="I18" s="685"/>
      <c r="J18" s="594"/>
      <c r="K18" s="594"/>
      <c r="L18" s="594"/>
      <c r="M18" s="594"/>
      <c r="N18" s="594"/>
      <c r="O18" s="594"/>
      <c r="P18" s="594"/>
      <c r="Q18" s="594"/>
    </row>
    <row r="19" spans="2:17" x14ac:dyDescent="0.25">
      <c r="B19" s="933"/>
      <c r="C19" s="1163" t="s">
        <v>695</v>
      </c>
      <c r="D19" s="1164"/>
      <c r="E19" s="1165"/>
      <c r="F19" s="1163" t="s">
        <v>936</v>
      </c>
      <c r="G19" s="1164"/>
      <c r="H19" s="1165"/>
      <c r="I19" s="1163" t="s">
        <v>937</v>
      </c>
      <c r="J19" s="1164"/>
      <c r="K19" s="1165"/>
      <c r="L19" s="1163" t="s">
        <v>938</v>
      </c>
      <c r="M19" s="1164"/>
      <c r="N19" s="1165"/>
      <c r="O19" s="1163" t="s">
        <v>547</v>
      </c>
      <c r="P19" s="1164"/>
      <c r="Q19" s="1165"/>
    </row>
    <row r="20" spans="2:17" x14ac:dyDescent="0.25">
      <c r="B20" s="374" t="s">
        <v>935</v>
      </c>
      <c r="C20" s="375" t="s">
        <v>943</v>
      </c>
      <c r="D20" s="375" t="s">
        <v>944</v>
      </c>
      <c r="E20" s="375" t="s">
        <v>945</v>
      </c>
      <c r="F20" s="375" t="s">
        <v>943</v>
      </c>
      <c r="G20" s="375" t="s">
        <v>944</v>
      </c>
      <c r="H20" s="375" t="s">
        <v>945</v>
      </c>
      <c r="I20" s="375" t="s">
        <v>943</v>
      </c>
      <c r="J20" s="375" t="s">
        <v>944</v>
      </c>
      <c r="K20" s="375" t="s">
        <v>945</v>
      </c>
      <c r="L20" s="375" t="s">
        <v>943</v>
      </c>
      <c r="M20" s="375" t="s">
        <v>944</v>
      </c>
      <c r="N20" s="375" t="s">
        <v>945</v>
      </c>
      <c r="O20" s="375" t="s">
        <v>943</v>
      </c>
      <c r="P20" s="375" t="s">
        <v>944</v>
      </c>
      <c r="Q20" s="375" t="s">
        <v>945</v>
      </c>
    </row>
    <row r="21" spans="2:17" x14ac:dyDescent="0.25">
      <c r="B21" s="934" t="s">
        <v>696</v>
      </c>
      <c r="C21" s="939"/>
      <c r="D21" s="939"/>
      <c r="E21" s="662">
        <f>MAX(D21-C21,0)</f>
        <v>0</v>
      </c>
      <c r="F21" s="939"/>
      <c r="G21" s="939"/>
      <c r="H21" s="662">
        <f>MAX(G21-F21,0)</f>
        <v>0</v>
      </c>
      <c r="I21" s="939"/>
      <c r="J21" s="939"/>
      <c r="K21" s="662">
        <f>MAX(J21-I21,0)</f>
        <v>0</v>
      </c>
      <c r="L21" s="939"/>
      <c r="M21" s="939"/>
      <c r="N21" s="662">
        <f>MAX(M21-L21,0)</f>
        <v>0</v>
      </c>
      <c r="O21" s="939"/>
      <c r="P21" s="939"/>
      <c r="Q21" s="662">
        <f>MAX(P21-O21,0)</f>
        <v>0</v>
      </c>
    </row>
    <row r="22" spans="2:17" x14ac:dyDescent="0.25">
      <c r="B22" s="934" t="s">
        <v>697</v>
      </c>
      <c r="C22" s="939"/>
      <c r="D22" s="939"/>
      <c r="E22" s="662">
        <f>MAX(D22-C22,0)</f>
        <v>0</v>
      </c>
      <c r="F22" s="939"/>
      <c r="G22" s="939"/>
      <c r="H22" s="662">
        <f>MAX(G22-F22,0)</f>
        <v>0</v>
      </c>
      <c r="I22" s="939"/>
      <c r="J22" s="939"/>
      <c r="K22" s="662">
        <f>MAX(J22-I22,0)</f>
        <v>0</v>
      </c>
      <c r="L22" s="939"/>
      <c r="M22" s="939"/>
      <c r="N22" s="662">
        <f>MAX(M22-L22,0)</f>
        <v>0</v>
      </c>
      <c r="O22" s="939"/>
      <c r="P22" s="939"/>
      <c r="Q22" s="662">
        <f>MAX(P22-O22,0)</f>
        <v>0</v>
      </c>
    </row>
    <row r="23" spans="2:17" x14ac:dyDescent="0.25">
      <c r="B23" s="934" t="s">
        <v>698</v>
      </c>
      <c r="C23" s="939"/>
      <c r="D23" s="939"/>
      <c r="E23" s="662">
        <f>MAX(D23-C23,0)</f>
        <v>0</v>
      </c>
      <c r="F23" s="939"/>
      <c r="G23" s="939"/>
      <c r="H23" s="662">
        <f>MAX(G23-F23,0)</f>
        <v>0</v>
      </c>
      <c r="I23" s="939"/>
      <c r="J23" s="939"/>
      <c r="K23" s="662">
        <f>MAX(J23-I23,0)</f>
        <v>0</v>
      </c>
      <c r="L23" s="939"/>
      <c r="M23" s="939"/>
      <c r="N23" s="662">
        <f>MAX(M23-L23,0)</f>
        <v>0</v>
      </c>
      <c r="O23" s="939"/>
      <c r="P23" s="939"/>
      <c r="Q23" s="662">
        <f>MAX(P23-O23,0)</f>
        <v>0</v>
      </c>
    </row>
    <row r="24" spans="2:17" x14ac:dyDescent="0.25">
      <c r="B24" s="934" t="s">
        <v>939</v>
      </c>
      <c r="C24" s="662">
        <f>SUMIFS($D30:$D129,$C30:$C129,C19)</f>
        <v>0</v>
      </c>
      <c r="D24" s="662">
        <f>C24+E24</f>
        <v>0</v>
      </c>
      <c r="E24" s="662">
        <f>SUMIFS($K30:$K129,$C30:$C129,C19)</f>
        <v>0</v>
      </c>
      <c r="F24" s="662">
        <f>SUMIFS($D30:$D129,$C30:$C129,F19)</f>
        <v>0</v>
      </c>
      <c r="G24" s="662">
        <f>F24+H24</f>
        <v>0</v>
      </c>
      <c r="H24" s="662">
        <f>SUMIFS($K30:$K129,$C30:$C129,F19)</f>
        <v>0</v>
      </c>
      <c r="I24" s="662">
        <f>SUMIFS($D30:$D129,$C30:$C129,I19)</f>
        <v>0</v>
      </c>
      <c r="J24" s="662">
        <f>I24+K24</f>
        <v>0</v>
      </c>
      <c r="K24" s="662">
        <f>SUMIFS($K30:$K129,$C30:$C129,I19)</f>
        <v>0</v>
      </c>
      <c r="L24" s="662">
        <f>SUMIFS($D30:$D129,$C30:$C129,L19)</f>
        <v>0</v>
      </c>
      <c r="M24" s="662">
        <f>L24+N24</f>
        <v>0</v>
      </c>
      <c r="N24" s="662">
        <f>SUMIFS($K30:$K129,$C30:$C129,L19)</f>
        <v>0</v>
      </c>
      <c r="O24" s="662">
        <f>SUMIFS($D30:$D129,$C30:$C129,O19)</f>
        <v>0</v>
      </c>
      <c r="P24" s="662">
        <f>O24+Q24</f>
        <v>0</v>
      </c>
      <c r="Q24" s="662">
        <f>SUMIFS($K30:$K129,$C30:$C129,O19)</f>
        <v>0</v>
      </c>
    </row>
    <row r="25" spans="2:17" x14ac:dyDescent="0.25">
      <c r="B25" s="934" t="s">
        <v>702</v>
      </c>
      <c r="C25" s="939"/>
      <c r="D25" s="939"/>
      <c r="E25" s="662">
        <f>MAX(D25-C25,0)</f>
        <v>0</v>
      </c>
      <c r="F25" s="939"/>
      <c r="G25" s="939"/>
      <c r="H25" s="662">
        <f>MAX(G25-F25,0)</f>
        <v>0</v>
      </c>
      <c r="I25" s="939"/>
      <c r="J25" s="939"/>
      <c r="K25" s="662">
        <f>MAX(J25-I25,0)</f>
        <v>0</v>
      </c>
      <c r="L25" s="939"/>
      <c r="M25" s="939"/>
      <c r="N25" s="662">
        <f>MAX(M25-L25,0)</f>
        <v>0</v>
      </c>
      <c r="O25" s="939"/>
      <c r="P25" s="939"/>
      <c r="Q25" s="662">
        <f>MAX(P25-O25,0)</f>
        <v>0</v>
      </c>
    </row>
    <row r="26" spans="2:17" x14ac:dyDescent="0.25">
      <c r="B26" s="933"/>
      <c r="C26" s="932"/>
      <c r="D26" s="933"/>
      <c r="E26" s="594"/>
      <c r="F26" s="685"/>
      <c r="G26" s="685"/>
      <c r="H26" s="685"/>
      <c r="I26" s="685"/>
      <c r="J26" s="594"/>
      <c r="K26" s="594"/>
      <c r="L26" s="594"/>
      <c r="M26" s="594"/>
      <c r="N26" s="594"/>
      <c r="O26" s="594"/>
      <c r="P26" s="594"/>
      <c r="Q26" s="594"/>
    </row>
    <row r="27" spans="2:17" x14ac:dyDescent="0.25">
      <c r="B27" s="27" t="s">
        <v>977</v>
      </c>
      <c r="C27" s="932"/>
      <c r="D27" s="933"/>
      <c r="E27" s="594"/>
      <c r="F27" s="685"/>
      <c r="G27" s="685"/>
      <c r="H27" s="685"/>
      <c r="I27" s="685"/>
      <c r="J27" s="594"/>
      <c r="K27" s="594"/>
      <c r="L27" s="594"/>
      <c r="M27" s="594"/>
      <c r="N27" s="594"/>
      <c r="O27" s="594"/>
      <c r="P27" s="594"/>
      <c r="Q27" s="594"/>
    </row>
    <row r="28" spans="2:17" x14ac:dyDescent="0.25">
      <c r="B28" s="428" t="s">
        <v>947</v>
      </c>
      <c r="C28" s="932"/>
      <c r="D28" s="933"/>
      <c r="E28" s="594"/>
      <c r="F28" s="685"/>
      <c r="G28" s="685"/>
      <c r="H28" s="685"/>
      <c r="I28" s="685"/>
      <c r="J28" s="594"/>
      <c r="K28" s="594"/>
      <c r="L28" s="594"/>
      <c r="M28" s="594"/>
      <c r="N28" s="594"/>
      <c r="O28" s="594"/>
      <c r="P28" s="594"/>
      <c r="Q28" s="594"/>
    </row>
    <row r="29" spans="2:17" x14ac:dyDescent="0.25">
      <c r="B29" s="28" t="s">
        <v>978</v>
      </c>
      <c r="C29" s="28" t="s">
        <v>950</v>
      </c>
      <c r="D29" s="28" t="s">
        <v>951</v>
      </c>
      <c r="E29" s="28" t="s">
        <v>952</v>
      </c>
      <c r="F29" s="373" t="s">
        <v>945</v>
      </c>
      <c r="G29" s="373" t="s">
        <v>953</v>
      </c>
      <c r="H29" s="373" t="s">
        <v>945</v>
      </c>
      <c r="I29" s="373" t="s">
        <v>954</v>
      </c>
      <c r="J29" s="373" t="s">
        <v>945</v>
      </c>
      <c r="K29" s="373" t="s">
        <v>955</v>
      </c>
      <c r="L29" s="594"/>
      <c r="M29" s="594"/>
      <c r="N29" s="594"/>
      <c r="O29" s="594"/>
      <c r="P29" s="594"/>
      <c r="Q29" s="594"/>
    </row>
    <row r="30" spans="2:17" x14ac:dyDescent="0.25">
      <c r="B30" s="617"/>
      <c r="C30" s="617"/>
      <c r="D30" s="617"/>
      <c r="E30" s="617"/>
      <c r="F30" s="662">
        <f t="shared" ref="F30:F61" si="1">E30-$D30</f>
        <v>0</v>
      </c>
      <c r="G30" s="617"/>
      <c r="H30" s="662">
        <f t="shared" ref="H30:H61" si="2">G30-$D30</f>
        <v>0</v>
      </c>
      <c r="I30" s="617"/>
      <c r="J30" s="662">
        <f t="shared" ref="J30:J61" si="3">I30-$D30</f>
        <v>0</v>
      </c>
      <c r="K30" s="662">
        <f t="shared" ref="K30:K61" si="4">MAX(J30,H30,F30,0)</f>
        <v>0</v>
      </c>
      <c r="L30" s="594"/>
      <c r="M30" s="594"/>
      <c r="N30" s="594"/>
      <c r="O30" s="594"/>
      <c r="P30" s="594"/>
      <c r="Q30" s="594"/>
    </row>
    <row r="31" spans="2:17" x14ac:dyDescent="0.25">
      <c r="B31" s="617"/>
      <c r="C31" s="617"/>
      <c r="D31" s="617"/>
      <c r="E31" s="617"/>
      <c r="F31" s="662">
        <f t="shared" si="1"/>
        <v>0</v>
      </c>
      <c r="G31" s="617"/>
      <c r="H31" s="662">
        <f t="shared" si="2"/>
        <v>0</v>
      </c>
      <c r="I31" s="617"/>
      <c r="J31" s="662">
        <f t="shared" si="3"/>
        <v>0</v>
      </c>
      <c r="K31" s="662">
        <f t="shared" si="4"/>
        <v>0</v>
      </c>
      <c r="L31" s="594"/>
      <c r="M31" s="594"/>
      <c r="N31" s="594"/>
      <c r="O31" s="594"/>
      <c r="P31" s="594"/>
      <c r="Q31" s="594"/>
    </row>
    <row r="32" spans="2:17" x14ac:dyDescent="0.25">
      <c r="B32" s="617"/>
      <c r="C32" s="617"/>
      <c r="D32" s="617"/>
      <c r="E32" s="617"/>
      <c r="F32" s="662">
        <f t="shared" si="1"/>
        <v>0</v>
      </c>
      <c r="G32" s="617"/>
      <c r="H32" s="662">
        <f t="shared" si="2"/>
        <v>0</v>
      </c>
      <c r="I32" s="617"/>
      <c r="J32" s="662">
        <f t="shared" si="3"/>
        <v>0</v>
      </c>
      <c r="K32" s="662">
        <f t="shared" si="4"/>
        <v>0</v>
      </c>
      <c r="L32" s="594"/>
      <c r="M32" s="594"/>
      <c r="N32" s="594"/>
      <c r="O32" s="594"/>
      <c r="P32" s="594"/>
      <c r="Q32" s="594"/>
    </row>
    <row r="33" spans="2:11" x14ac:dyDescent="0.25">
      <c r="B33" s="617"/>
      <c r="C33" s="617"/>
      <c r="D33" s="617"/>
      <c r="E33" s="617"/>
      <c r="F33" s="662">
        <f t="shared" si="1"/>
        <v>0</v>
      </c>
      <c r="G33" s="617"/>
      <c r="H33" s="662">
        <f t="shared" si="2"/>
        <v>0</v>
      </c>
      <c r="I33" s="617"/>
      <c r="J33" s="662">
        <f t="shared" si="3"/>
        <v>0</v>
      </c>
      <c r="K33" s="662">
        <f t="shared" si="4"/>
        <v>0</v>
      </c>
    </row>
    <row r="34" spans="2:11" x14ac:dyDescent="0.25">
      <c r="B34" s="617"/>
      <c r="C34" s="617"/>
      <c r="D34" s="617"/>
      <c r="E34" s="617"/>
      <c r="F34" s="662">
        <f t="shared" si="1"/>
        <v>0</v>
      </c>
      <c r="G34" s="617"/>
      <c r="H34" s="662">
        <f t="shared" si="2"/>
        <v>0</v>
      </c>
      <c r="I34" s="617"/>
      <c r="J34" s="662">
        <f t="shared" si="3"/>
        <v>0</v>
      </c>
      <c r="K34" s="662">
        <f t="shared" si="4"/>
        <v>0</v>
      </c>
    </row>
    <row r="35" spans="2:11" x14ac:dyDescent="0.25">
      <c r="B35" s="617"/>
      <c r="C35" s="617"/>
      <c r="D35" s="617"/>
      <c r="E35" s="617"/>
      <c r="F35" s="662">
        <f t="shared" si="1"/>
        <v>0</v>
      </c>
      <c r="G35" s="617"/>
      <c r="H35" s="662">
        <f t="shared" si="2"/>
        <v>0</v>
      </c>
      <c r="I35" s="617"/>
      <c r="J35" s="662">
        <f t="shared" si="3"/>
        <v>0</v>
      </c>
      <c r="K35" s="662">
        <f t="shared" si="4"/>
        <v>0</v>
      </c>
    </row>
    <row r="36" spans="2:11" x14ac:dyDescent="0.25">
      <c r="B36" s="617"/>
      <c r="C36" s="617"/>
      <c r="D36" s="617"/>
      <c r="E36" s="617"/>
      <c r="F36" s="662">
        <f t="shared" si="1"/>
        <v>0</v>
      </c>
      <c r="G36" s="617"/>
      <c r="H36" s="662">
        <f t="shared" si="2"/>
        <v>0</v>
      </c>
      <c r="I36" s="617"/>
      <c r="J36" s="662">
        <f t="shared" si="3"/>
        <v>0</v>
      </c>
      <c r="K36" s="662">
        <f t="shared" si="4"/>
        <v>0</v>
      </c>
    </row>
    <row r="37" spans="2:11" x14ac:dyDescent="0.25">
      <c r="B37" s="617"/>
      <c r="C37" s="617"/>
      <c r="D37" s="617"/>
      <c r="E37" s="617"/>
      <c r="F37" s="662">
        <f t="shared" si="1"/>
        <v>0</v>
      </c>
      <c r="G37" s="617"/>
      <c r="H37" s="662">
        <f t="shared" si="2"/>
        <v>0</v>
      </c>
      <c r="I37" s="617"/>
      <c r="J37" s="662">
        <f t="shared" si="3"/>
        <v>0</v>
      </c>
      <c r="K37" s="662">
        <f t="shared" si="4"/>
        <v>0</v>
      </c>
    </row>
    <row r="38" spans="2:11" x14ac:dyDescent="0.25">
      <c r="B38" s="617"/>
      <c r="C38" s="617"/>
      <c r="D38" s="617"/>
      <c r="E38" s="617"/>
      <c r="F38" s="662">
        <f t="shared" si="1"/>
        <v>0</v>
      </c>
      <c r="G38" s="617"/>
      <c r="H38" s="662">
        <f t="shared" si="2"/>
        <v>0</v>
      </c>
      <c r="I38" s="617"/>
      <c r="J38" s="662">
        <f t="shared" si="3"/>
        <v>0</v>
      </c>
      <c r="K38" s="662">
        <f t="shared" si="4"/>
        <v>0</v>
      </c>
    </row>
    <row r="39" spans="2:11" x14ac:dyDescent="0.25">
      <c r="B39" s="617"/>
      <c r="C39" s="617"/>
      <c r="D39" s="617"/>
      <c r="E39" s="617"/>
      <c r="F39" s="662">
        <f t="shared" si="1"/>
        <v>0</v>
      </c>
      <c r="G39" s="617"/>
      <c r="H39" s="662">
        <f t="shared" si="2"/>
        <v>0</v>
      </c>
      <c r="I39" s="617"/>
      <c r="J39" s="662">
        <f t="shared" si="3"/>
        <v>0</v>
      </c>
      <c r="K39" s="662">
        <f t="shared" si="4"/>
        <v>0</v>
      </c>
    </row>
    <row r="40" spans="2:11" x14ac:dyDescent="0.25">
      <c r="B40" s="617"/>
      <c r="C40" s="617"/>
      <c r="D40" s="617"/>
      <c r="E40" s="617"/>
      <c r="F40" s="662">
        <f t="shared" si="1"/>
        <v>0</v>
      </c>
      <c r="G40" s="617"/>
      <c r="H40" s="662">
        <f t="shared" si="2"/>
        <v>0</v>
      </c>
      <c r="I40" s="617"/>
      <c r="J40" s="662">
        <f t="shared" si="3"/>
        <v>0</v>
      </c>
      <c r="K40" s="662">
        <f t="shared" si="4"/>
        <v>0</v>
      </c>
    </row>
    <row r="41" spans="2:11" x14ac:dyDescent="0.25">
      <c r="B41" s="617"/>
      <c r="C41" s="617"/>
      <c r="D41" s="617"/>
      <c r="E41" s="617"/>
      <c r="F41" s="662">
        <f t="shared" si="1"/>
        <v>0</v>
      </c>
      <c r="G41" s="617"/>
      <c r="H41" s="662">
        <f t="shared" si="2"/>
        <v>0</v>
      </c>
      <c r="I41" s="617"/>
      <c r="J41" s="662">
        <f t="shared" si="3"/>
        <v>0</v>
      </c>
      <c r="K41" s="662">
        <f t="shared" si="4"/>
        <v>0</v>
      </c>
    </row>
    <row r="42" spans="2:11" x14ac:dyDescent="0.25">
      <c r="B42" s="617"/>
      <c r="C42" s="617"/>
      <c r="D42" s="617"/>
      <c r="E42" s="617"/>
      <c r="F42" s="662">
        <f t="shared" si="1"/>
        <v>0</v>
      </c>
      <c r="G42" s="617"/>
      <c r="H42" s="662">
        <f t="shared" si="2"/>
        <v>0</v>
      </c>
      <c r="I42" s="617"/>
      <c r="J42" s="662">
        <f t="shared" si="3"/>
        <v>0</v>
      </c>
      <c r="K42" s="662">
        <f t="shared" si="4"/>
        <v>0</v>
      </c>
    </row>
    <row r="43" spans="2:11" x14ac:dyDescent="0.25">
      <c r="B43" s="617"/>
      <c r="C43" s="617"/>
      <c r="D43" s="617"/>
      <c r="E43" s="617"/>
      <c r="F43" s="662">
        <f t="shared" si="1"/>
        <v>0</v>
      </c>
      <c r="G43" s="617"/>
      <c r="H43" s="662">
        <f t="shared" si="2"/>
        <v>0</v>
      </c>
      <c r="I43" s="617"/>
      <c r="J43" s="662">
        <f t="shared" si="3"/>
        <v>0</v>
      </c>
      <c r="K43" s="662">
        <f t="shared" si="4"/>
        <v>0</v>
      </c>
    </row>
    <row r="44" spans="2:11" x14ac:dyDescent="0.25">
      <c r="B44" s="617"/>
      <c r="C44" s="617"/>
      <c r="D44" s="617"/>
      <c r="E44" s="617"/>
      <c r="F44" s="662">
        <f t="shared" si="1"/>
        <v>0</v>
      </c>
      <c r="G44" s="617"/>
      <c r="H44" s="662">
        <f t="shared" si="2"/>
        <v>0</v>
      </c>
      <c r="I44" s="617"/>
      <c r="J44" s="662">
        <f t="shared" si="3"/>
        <v>0</v>
      </c>
      <c r="K44" s="662">
        <f t="shared" si="4"/>
        <v>0</v>
      </c>
    </row>
    <row r="45" spans="2:11" x14ac:dyDescent="0.25">
      <c r="B45" s="617"/>
      <c r="C45" s="617"/>
      <c r="D45" s="617"/>
      <c r="E45" s="617"/>
      <c r="F45" s="662">
        <f t="shared" si="1"/>
        <v>0</v>
      </c>
      <c r="G45" s="617"/>
      <c r="H45" s="662">
        <f t="shared" si="2"/>
        <v>0</v>
      </c>
      <c r="I45" s="617"/>
      <c r="J45" s="662">
        <f t="shared" si="3"/>
        <v>0</v>
      </c>
      <c r="K45" s="662">
        <f t="shared" si="4"/>
        <v>0</v>
      </c>
    </row>
    <row r="46" spans="2:11" x14ac:dyDescent="0.25">
      <c r="B46" s="617"/>
      <c r="C46" s="617"/>
      <c r="D46" s="617"/>
      <c r="E46" s="617"/>
      <c r="F46" s="662">
        <f t="shared" si="1"/>
        <v>0</v>
      </c>
      <c r="G46" s="617"/>
      <c r="H46" s="662">
        <f t="shared" si="2"/>
        <v>0</v>
      </c>
      <c r="I46" s="617"/>
      <c r="J46" s="662">
        <f t="shared" si="3"/>
        <v>0</v>
      </c>
      <c r="K46" s="662">
        <f t="shared" si="4"/>
        <v>0</v>
      </c>
    </row>
    <row r="47" spans="2:11" x14ac:dyDescent="0.25">
      <c r="B47" s="617"/>
      <c r="C47" s="617"/>
      <c r="D47" s="617"/>
      <c r="E47" s="617"/>
      <c r="F47" s="662">
        <f t="shared" si="1"/>
        <v>0</v>
      </c>
      <c r="G47" s="617"/>
      <c r="H47" s="662">
        <f t="shared" si="2"/>
        <v>0</v>
      </c>
      <c r="I47" s="617"/>
      <c r="J47" s="662">
        <f t="shared" si="3"/>
        <v>0</v>
      </c>
      <c r="K47" s="662">
        <f t="shared" si="4"/>
        <v>0</v>
      </c>
    </row>
    <row r="48" spans="2:11" x14ac:dyDescent="0.25">
      <c r="B48" s="617"/>
      <c r="C48" s="617"/>
      <c r="D48" s="617"/>
      <c r="E48" s="617"/>
      <c r="F48" s="662">
        <f t="shared" si="1"/>
        <v>0</v>
      </c>
      <c r="G48" s="617"/>
      <c r="H48" s="662">
        <f t="shared" si="2"/>
        <v>0</v>
      </c>
      <c r="I48" s="617"/>
      <c r="J48" s="662">
        <f t="shared" si="3"/>
        <v>0</v>
      </c>
      <c r="K48" s="662">
        <f t="shared" si="4"/>
        <v>0</v>
      </c>
    </row>
    <row r="49" spans="2:11" x14ac:dyDescent="0.25">
      <c r="B49" s="617"/>
      <c r="C49" s="617"/>
      <c r="D49" s="617"/>
      <c r="E49" s="617"/>
      <c r="F49" s="662">
        <f t="shared" si="1"/>
        <v>0</v>
      </c>
      <c r="G49" s="617"/>
      <c r="H49" s="662">
        <f t="shared" si="2"/>
        <v>0</v>
      </c>
      <c r="I49" s="617"/>
      <c r="J49" s="662">
        <f t="shared" si="3"/>
        <v>0</v>
      </c>
      <c r="K49" s="662">
        <f t="shared" si="4"/>
        <v>0</v>
      </c>
    </row>
    <row r="50" spans="2:11" x14ac:dyDescent="0.25">
      <c r="B50" s="617"/>
      <c r="C50" s="617"/>
      <c r="D50" s="617"/>
      <c r="E50" s="617"/>
      <c r="F50" s="662">
        <f t="shared" si="1"/>
        <v>0</v>
      </c>
      <c r="G50" s="617"/>
      <c r="H50" s="662">
        <f t="shared" si="2"/>
        <v>0</v>
      </c>
      <c r="I50" s="617"/>
      <c r="J50" s="662">
        <f t="shared" si="3"/>
        <v>0</v>
      </c>
      <c r="K50" s="662">
        <f t="shared" si="4"/>
        <v>0</v>
      </c>
    </row>
    <row r="51" spans="2:11" x14ac:dyDescent="0.25">
      <c r="B51" s="617"/>
      <c r="C51" s="617"/>
      <c r="D51" s="617"/>
      <c r="E51" s="617"/>
      <c r="F51" s="662">
        <f t="shared" si="1"/>
        <v>0</v>
      </c>
      <c r="G51" s="617"/>
      <c r="H51" s="662">
        <f t="shared" si="2"/>
        <v>0</v>
      </c>
      <c r="I51" s="617"/>
      <c r="J51" s="662">
        <f t="shared" si="3"/>
        <v>0</v>
      </c>
      <c r="K51" s="662">
        <f t="shared" si="4"/>
        <v>0</v>
      </c>
    </row>
    <row r="52" spans="2:11" x14ac:dyDescent="0.25">
      <c r="B52" s="617"/>
      <c r="C52" s="617"/>
      <c r="D52" s="617"/>
      <c r="E52" s="617"/>
      <c r="F52" s="662">
        <f t="shared" si="1"/>
        <v>0</v>
      </c>
      <c r="G52" s="617"/>
      <c r="H52" s="662">
        <f t="shared" si="2"/>
        <v>0</v>
      </c>
      <c r="I52" s="617"/>
      <c r="J52" s="662">
        <f t="shared" si="3"/>
        <v>0</v>
      </c>
      <c r="K52" s="662">
        <f t="shared" si="4"/>
        <v>0</v>
      </c>
    </row>
    <row r="53" spans="2:11" x14ac:dyDescent="0.25">
      <c r="B53" s="617"/>
      <c r="C53" s="617"/>
      <c r="D53" s="617"/>
      <c r="E53" s="617"/>
      <c r="F53" s="662">
        <f t="shared" si="1"/>
        <v>0</v>
      </c>
      <c r="G53" s="617"/>
      <c r="H53" s="662">
        <f t="shared" si="2"/>
        <v>0</v>
      </c>
      <c r="I53" s="617"/>
      <c r="J53" s="662">
        <f t="shared" si="3"/>
        <v>0</v>
      </c>
      <c r="K53" s="662">
        <f t="shared" si="4"/>
        <v>0</v>
      </c>
    </row>
    <row r="54" spans="2:11" x14ac:dyDescent="0.25">
      <c r="B54" s="617"/>
      <c r="C54" s="617"/>
      <c r="D54" s="617"/>
      <c r="E54" s="617"/>
      <c r="F54" s="662">
        <f t="shared" si="1"/>
        <v>0</v>
      </c>
      <c r="G54" s="617"/>
      <c r="H54" s="662">
        <f t="shared" si="2"/>
        <v>0</v>
      </c>
      <c r="I54" s="617"/>
      <c r="J54" s="662">
        <f t="shared" si="3"/>
        <v>0</v>
      </c>
      <c r="K54" s="662">
        <f t="shared" si="4"/>
        <v>0</v>
      </c>
    </row>
    <row r="55" spans="2:11" x14ac:dyDescent="0.25">
      <c r="B55" s="617"/>
      <c r="C55" s="617"/>
      <c r="D55" s="617"/>
      <c r="E55" s="617"/>
      <c r="F55" s="662">
        <f t="shared" si="1"/>
        <v>0</v>
      </c>
      <c r="G55" s="617"/>
      <c r="H55" s="662">
        <f t="shared" si="2"/>
        <v>0</v>
      </c>
      <c r="I55" s="617"/>
      <c r="J55" s="662">
        <f t="shared" si="3"/>
        <v>0</v>
      </c>
      <c r="K55" s="662">
        <f t="shared" si="4"/>
        <v>0</v>
      </c>
    </row>
    <row r="56" spans="2:11" x14ac:dyDescent="0.25">
      <c r="B56" s="617"/>
      <c r="C56" s="617"/>
      <c r="D56" s="617"/>
      <c r="E56" s="617"/>
      <c r="F56" s="662">
        <f t="shared" si="1"/>
        <v>0</v>
      </c>
      <c r="G56" s="617"/>
      <c r="H56" s="662">
        <f t="shared" si="2"/>
        <v>0</v>
      </c>
      <c r="I56" s="617"/>
      <c r="J56" s="662">
        <f t="shared" si="3"/>
        <v>0</v>
      </c>
      <c r="K56" s="662">
        <f t="shared" si="4"/>
        <v>0</v>
      </c>
    </row>
    <row r="57" spans="2:11" x14ac:dyDescent="0.25">
      <c r="B57" s="617"/>
      <c r="C57" s="617"/>
      <c r="D57" s="617"/>
      <c r="E57" s="617"/>
      <c r="F57" s="662">
        <f t="shared" si="1"/>
        <v>0</v>
      </c>
      <c r="G57" s="617"/>
      <c r="H57" s="662">
        <f t="shared" si="2"/>
        <v>0</v>
      </c>
      <c r="I57" s="617"/>
      <c r="J57" s="662">
        <f t="shared" si="3"/>
        <v>0</v>
      </c>
      <c r="K57" s="662">
        <f t="shared" si="4"/>
        <v>0</v>
      </c>
    </row>
    <row r="58" spans="2:11" x14ac:dyDescent="0.25">
      <c r="B58" s="617"/>
      <c r="C58" s="617"/>
      <c r="D58" s="617"/>
      <c r="E58" s="617"/>
      <c r="F58" s="662">
        <f t="shared" si="1"/>
        <v>0</v>
      </c>
      <c r="G58" s="617"/>
      <c r="H58" s="662">
        <f t="shared" si="2"/>
        <v>0</v>
      </c>
      <c r="I58" s="617"/>
      <c r="J58" s="662">
        <f t="shared" si="3"/>
        <v>0</v>
      </c>
      <c r="K58" s="662">
        <f t="shared" si="4"/>
        <v>0</v>
      </c>
    </row>
    <row r="59" spans="2:11" x14ac:dyDescent="0.25">
      <c r="B59" s="617"/>
      <c r="C59" s="617"/>
      <c r="D59" s="617"/>
      <c r="E59" s="617"/>
      <c r="F59" s="662">
        <f t="shared" si="1"/>
        <v>0</v>
      </c>
      <c r="G59" s="617"/>
      <c r="H59" s="662">
        <f t="shared" si="2"/>
        <v>0</v>
      </c>
      <c r="I59" s="617"/>
      <c r="J59" s="662">
        <f t="shared" si="3"/>
        <v>0</v>
      </c>
      <c r="K59" s="662">
        <f t="shared" si="4"/>
        <v>0</v>
      </c>
    </row>
    <row r="60" spans="2:11" x14ac:dyDescent="0.25">
      <c r="B60" s="617"/>
      <c r="C60" s="617"/>
      <c r="D60" s="617"/>
      <c r="E60" s="617"/>
      <c r="F60" s="662">
        <f t="shared" si="1"/>
        <v>0</v>
      </c>
      <c r="G60" s="617"/>
      <c r="H60" s="662">
        <f t="shared" si="2"/>
        <v>0</v>
      </c>
      <c r="I60" s="617"/>
      <c r="J60" s="662">
        <f t="shared" si="3"/>
        <v>0</v>
      </c>
      <c r="K60" s="662">
        <f t="shared" si="4"/>
        <v>0</v>
      </c>
    </row>
    <row r="61" spans="2:11" x14ac:dyDescent="0.25">
      <c r="B61" s="617"/>
      <c r="C61" s="617"/>
      <c r="D61" s="617"/>
      <c r="E61" s="617"/>
      <c r="F61" s="662">
        <f t="shared" si="1"/>
        <v>0</v>
      </c>
      <c r="G61" s="617"/>
      <c r="H61" s="662">
        <f t="shared" si="2"/>
        <v>0</v>
      </c>
      <c r="I61" s="617"/>
      <c r="J61" s="662">
        <f t="shared" si="3"/>
        <v>0</v>
      </c>
      <c r="K61" s="662">
        <f t="shared" si="4"/>
        <v>0</v>
      </c>
    </row>
    <row r="62" spans="2:11" x14ac:dyDescent="0.25">
      <c r="B62" s="617"/>
      <c r="C62" s="617"/>
      <c r="D62" s="617"/>
      <c r="E62" s="617"/>
      <c r="F62" s="662">
        <f t="shared" ref="F62:F93" si="5">E62-$D62</f>
        <v>0</v>
      </c>
      <c r="G62" s="617"/>
      <c r="H62" s="662">
        <f t="shared" ref="H62:H93" si="6">G62-$D62</f>
        <v>0</v>
      </c>
      <c r="I62" s="617"/>
      <c r="J62" s="662">
        <f t="shared" ref="J62:J93" si="7">I62-$D62</f>
        <v>0</v>
      </c>
      <c r="K62" s="662">
        <f t="shared" ref="K62:K93" si="8">MAX(J62,H62,F62,0)</f>
        <v>0</v>
      </c>
    </row>
    <row r="63" spans="2:11" x14ac:dyDescent="0.25">
      <c r="B63" s="617"/>
      <c r="C63" s="617"/>
      <c r="D63" s="617"/>
      <c r="E63" s="617"/>
      <c r="F63" s="662">
        <f t="shared" si="5"/>
        <v>0</v>
      </c>
      <c r="G63" s="617"/>
      <c r="H63" s="662">
        <f t="shared" si="6"/>
        <v>0</v>
      </c>
      <c r="I63" s="617"/>
      <c r="J63" s="662">
        <f t="shared" si="7"/>
        <v>0</v>
      </c>
      <c r="K63" s="662">
        <f t="shared" si="8"/>
        <v>0</v>
      </c>
    </row>
    <row r="64" spans="2:11" x14ac:dyDescent="0.25">
      <c r="B64" s="617"/>
      <c r="C64" s="617"/>
      <c r="D64" s="617"/>
      <c r="E64" s="617"/>
      <c r="F64" s="662">
        <f t="shared" si="5"/>
        <v>0</v>
      </c>
      <c r="G64" s="617"/>
      <c r="H64" s="662">
        <f t="shared" si="6"/>
        <v>0</v>
      </c>
      <c r="I64" s="617"/>
      <c r="J64" s="662">
        <f t="shared" si="7"/>
        <v>0</v>
      </c>
      <c r="K64" s="662">
        <f t="shared" si="8"/>
        <v>0</v>
      </c>
    </row>
    <row r="65" spans="2:11" x14ac:dyDescent="0.25">
      <c r="B65" s="617"/>
      <c r="C65" s="617"/>
      <c r="D65" s="617"/>
      <c r="E65" s="617"/>
      <c r="F65" s="662">
        <f t="shared" si="5"/>
        <v>0</v>
      </c>
      <c r="G65" s="617"/>
      <c r="H65" s="662">
        <f t="shared" si="6"/>
        <v>0</v>
      </c>
      <c r="I65" s="617"/>
      <c r="J65" s="662">
        <f t="shared" si="7"/>
        <v>0</v>
      </c>
      <c r="K65" s="662">
        <f t="shared" si="8"/>
        <v>0</v>
      </c>
    </row>
    <row r="66" spans="2:11" x14ac:dyDescent="0.25">
      <c r="B66" s="617"/>
      <c r="C66" s="617"/>
      <c r="D66" s="617"/>
      <c r="E66" s="617"/>
      <c r="F66" s="662">
        <f t="shared" si="5"/>
        <v>0</v>
      </c>
      <c r="G66" s="617"/>
      <c r="H66" s="662">
        <f t="shared" si="6"/>
        <v>0</v>
      </c>
      <c r="I66" s="617"/>
      <c r="J66" s="662">
        <f t="shared" si="7"/>
        <v>0</v>
      </c>
      <c r="K66" s="662">
        <f t="shared" si="8"/>
        <v>0</v>
      </c>
    </row>
    <row r="67" spans="2:11" x14ac:dyDescent="0.25">
      <c r="B67" s="617"/>
      <c r="C67" s="617"/>
      <c r="D67" s="617"/>
      <c r="E67" s="617"/>
      <c r="F67" s="662">
        <f t="shared" si="5"/>
        <v>0</v>
      </c>
      <c r="G67" s="617"/>
      <c r="H67" s="662">
        <f t="shared" si="6"/>
        <v>0</v>
      </c>
      <c r="I67" s="617"/>
      <c r="J67" s="662">
        <f t="shared" si="7"/>
        <v>0</v>
      </c>
      <c r="K67" s="662">
        <f t="shared" si="8"/>
        <v>0</v>
      </c>
    </row>
    <row r="68" spans="2:11" x14ac:dyDescent="0.25">
      <c r="B68" s="617"/>
      <c r="C68" s="617"/>
      <c r="D68" s="617"/>
      <c r="E68" s="617"/>
      <c r="F68" s="662">
        <f t="shared" si="5"/>
        <v>0</v>
      </c>
      <c r="G68" s="617"/>
      <c r="H68" s="662">
        <f t="shared" si="6"/>
        <v>0</v>
      </c>
      <c r="I68" s="617"/>
      <c r="J68" s="662">
        <f t="shared" si="7"/>
        <v>0</v>
      </c>
      <c r="K68" s="662">
        <f t="shared" si="8"/>
        <v>0</v>
      </c>
    </row>
    <row r="69" spans="2:11" x14ac:dyDescent="0.25">
      <c r="B69" s="617"/>
      <c r="C69" s="617"/>
      <c r="D69" s="617"/>
      <c r="E69" s="617"/>
      <c r="F69" s="662">
        <f t="shared" si="5"/>
        <v>0</v>
      </c>
      <c r="G69" s="617"/>
      <c r="H69" s="662">
        <f t="shared" si="6"/>
        <v>0</v>
      </c>
      <c r="I69" s="617"/>
      <c r="J69" s="662">
        <f t="shared" si="7"/>
        <v>0</v>
      </c>
      <c r="K69" s="662">
        <f t="shared" si="8"/>
        <v>0</v>
      </c>
    </row>
    <row r="70" spans="2:11" x14ac:dyDescent="0.25">
      <c r="B70" s="617"/>
      <c r="C70" s="617"/>
      <c r="D70" s="617"/>
      <c r="E70" s="617"/>
      <c r="F70" s="662">
        <f t="shared" si="5"/>
        <v>0</v>
      </c>
      <c r="G70" s="617"/>
      <c r="H70" s="662">
        <f t="shared" si="6"/>
        <v>0</v>
      </c>
      <c r="I70" s="617"/>
      <c r="J70" s="662">
        <f t="shared" si="7"/>
        <v>0</v>
      </c>
      <c r="K70" s="662">
        <f t="shared" si="8"/>
        <v>0</v>
      </c>
    </row>
    <row r="71" spans="2:11" x14ac:dyDescent="0.25">
      <c r="B71" s="617"/>
      <c r="C71" s="617"/>
      <c r="D71" s="617"/>
      <c r="E71" s="617"/>
      <c r="F71" s="662">
        <f t="shared" si="5"/>
        <v>0</v>
      </c>
      <c r="G71" s="617"/>
      <c r="H71" s="662">
        <f t="shared" si="6"/>
        <v>0</v>
      </c>
      <c r="I71" s="617"/>
      <c r="J71" s="662">
        <f t="shared" si="7"/>
        <v>0</v>
      </c>
      <c r="K71" s="662">
        <f t="shared" si="8"/>
        <v>0</v>
      </c>
    </row>
    <row r="72" spans="2:11" x14ac:dyDescent="0.25">
      <c r="B72" s="617"/>
      <c r="C72" s="617"/>
      <c r="D72" s="617"/>
      <c r="E72" s="617"/>
      <c r="F72" s="662">
        <f t="shared" si="5"/>
        <v>0</v>
      </c>
      <c r="G72" s="617"/>
      <c r="H72" s="662">
        <f t="shared" si="6"/>
        <v>0</v>
      </c>
      <c r="I72" s="617"/>
      <c r="J72" s="662">
        <f t="shared" si="7"/>
        <v>0</v>
      </c>
      <c r="K72" s="662">
        <f t="shared" si="8"/>
        <v>0</v>
      </c>
    </row>
    <row r="73" spans="2:11" x14ac:dyDescent="0.25">
      <c r="B73" s="617"/>
      <c r="C73" s="617"/>
      <c r="D73" s="617"/>
      <c r="E73" s="617"/>
      <c r="F73" s="662">
        <f t="shared" si="5"/>
        <v>0</v>
      </c>
      <c r="G73" s="617"/>
      <c r="H73" s="662">
        <f t="shared" si="6"/>
        <v>0</v>
      </c>
      <c r="I73" s="617"/>
      <c r="J73" s="662">
        <f t="shared" si="7"/>
        <v>0</v>
      </c>
      <c r="K73" s="662">
        <f t="shared" si="8"/>
        <v>0</v>
      </c>
    </row>
    <row r="74" spans="2:11" x14ac:dyDescent="0.25">
      <c r="B74" s="617"/>
      <c r="C74" s="617"/>
      <c r="D74" s="617"/>
      <c r="E74" s="617"/>
      <c r="F74" s="662">
        <f t="shared" si="5"/>
        <v>0</v>
      </c>
      <c r="G74" s="617"/>
      <c r="H74" s="662">
        <f t="shared" si="6"/>
        <v>0</v>
      </c>
      <c r="I74" s="617"/>
      <c r="J74" s="662">
        <f t="shared" si="7"/>
        <v>0</v>
      </c>
      <c r="K74" s="662">
        <f t="shared" si="8"/>
        <v>0</v>
      </c>
    </row>
    <row r="75" spans="2:11" x14ac:dyDescent="0.25">
      <c r="B75" s="617"/>
      <c r="C75" s="617"/>
      <c r="D75" s="617"/>
      <c r="E75" s="617"/>
      <c r="F75" s="662">
        <f t="shared" si="5"/>
        <v>0</v>
      </c>
      <c r="G75" s="617"/>
      <c r="H75" s="662">
        <f t="shared" si="6"/>
        <v>0</v>
      </c>
      <c r="I75" s="617"/>
      <c r="J75" s="662">
        <f t="shared" si="7"/>
        <v>0</v>
      </c>
      <c r="K75" s="662">
        <f t="shared" si="8"/>
        <v>0</v>
      </c>
    </row>
    <row r="76" spans="2:11" x14ac:dyDescent="0.25">
      <c r="B76" s="617"/>
      <c r="C76" s="617"/>
      <c r="D76" s="617"/>
      <c r="E76" s="617"/>
      <c r="F76" s="662">
        <f t="shared" si="5"/>
        <v>0</v>
      </c>
      <c r="G76" s="617"/>
      <c r="H76" s="662">
        <f t="shared" si="6"/>
        <v>0</v>
      </c>
      <c r="I76" s="617"/>
      <c r="J76" s="662">
        <f t="shared" si="7"/>
        <v>0</v>
      </c>
      <c r="K76" s="662">
        <f t="shared" si="8"/>
        <v>0</v>
      </c>
    </row>
    <row r="77" spans="2:11" x14ac:dyDescent="0.25">
      <c r="B77" s="617"/>
      <c r="C77" s="617"/>
      <c r="D77" s="617"/>
      <c r="E77" s="617"/>
      <c r="F77" s="662">
        <f t="shared" si="5"/>
        <v>0</v>
      </c>
      <c r="G77" s="617"/>
      <c r="H77" s="662">
        <f t="shared" si="6"/>
        <v>0</v>
      </c>
      <c r="I77" s="617"/>
      <c r="J77" s="662">
        <f t="shared" si="7"/>
        <v>0</v>
      </c>
      <c r="K77" s="662">
        <f t="shared" si="8"/>
        <v>0</v>
      </c>
    </row>
    <row r="78" spans="2:11" x14ac:dyDescent="0.25">
      <c r="B78" s="617"/>
      <c r="C78" s="617"/>
      <c r="D78" s="617"/>
      <c r="E78" s="617"/>
      <c r="F78" s="662">
        <f t="shared" si="5"/>
        <v>0</v>
      </c>
      <c r="G78" s="617"/>
      <c r="H78" s="662">
        <f t="shared" si="6"/>
        <v>0</v>
      </c>
      <c r="I78" s="617"/>
      <c r="J78" s="662">
        <f t="shared" si="7"/>
        <v>0</v>
      </c>
      <c r="K78" s="662">
        <f t="shared" si="8"/>
        <v>0</v>
      </c>
    </row>
    <row r="79" spans="2:11" x14ac:dyDescent="0.25">
      <c r="B79" s="617"/>
      <c r="C79" s="617"/>
      <c r="D79" s="617"/>
      <c r="E79" s="617"/>
      <c r="F79" s="662">
        <f t="shared" si="5"/>
        <v>0</v>
      </c>
      <c r="G79" s="617"/>
      <c r="H79" s="662">
        <f t="shared" si="6"/>
        <v>0</v>
      </c>
      <c r="I79" s="617"/>
      <c r="J79" s="662">
        <f t="shared" si="7"/>
        <v>0</v>
      </c>
      <c r="K79" s="662">
        <f t="shared" si="8"/>
        <v>0</v>
      </c>
    </row>
    <row r="80" spans="2:11" x14ac:dyDescent="0.25">
      <c r="B80" s="617"/>
      <c r="C80" s="617"/>
      <c r="D80" s="617"/>
      <c r="E80" s="617"/>
      <c r="F80" s="662">
        <f t="shared" si="5"/>
        <v>0</v>
      </c>
      <c r="G80" s="617"/>
      <c r="H80" s="662">
        <f t="shared" si="6"/>
        <v>0</v>
      </c>
      <c r="I80" s="617"/>
      <c r="J80" s="662">
        <f t="shared" si="7"/>
        <v>0</v>
      </c>
      <c r="K80" s="662">
        <f t="shared" si="8"/>
        <v>0</v>
      </c>
    </row>
    <row r="81" spans="2:11" x14ac:dyDescent="0.25">
      <c r="B81" s="617"/>
      <c r="C81" s="617"/>
      <c r="D81" s="617"/>
      <c r="E81" s="617"/>
      <c r="F81" s="662">
        <f t="shared" si="5"/>
        <v>0</v>
      </c>
      <c r="G81" s="617"/>
      <c r="H81" s="662">
        <f t="shared" si="6"/>
        <v>0</v>
      </c>
      <c r="I81" s="617"/>
      <c r="J81" s="662">
        <f t="shared" si="7"/>
        <v>0</v>
      </c>
      <c r="K81" s="662">
        <f t="shared" si="8"/>
        <v>0</v>
      </c>
    </row>
    <row r="82" spans="2:11" x14ac:dyDescent="0.25">
      <c r="B82" s="617"/>
      <c r="C82" s="617"/>
      <c r="D82" s="617"/>
      <c r="E82" s="617"/>
      <c r="F82" s="662">
        <f t="shared" si="5"/>
        <v>0</v>
      </c>
      <c r="G82" s="617"/>
      <c r="H82" s="662">
        <f t="shared" si="6"/>
        <v>0</v>
      </c>
      <c r="I82" s="617"/>
      <c r="J82" s="662">
        <f t="shared" si="7"/>
        <v>0</v>
      </c>
      <c r="K82" s="662">
        <f t="shared" si="8"/>
        <v>0</v>
      </c>
    </row>
    <row r="83" spans="2:11" x14ac:dyDescent="0.25">
      <c r="B83" s="617"/>
      <c r="C83" s="617"/>
      <c r="D83" s="617"/>
      <c r="E83" s="617"/>
      <c r="F83" s="662">
        <f t="shared" si="5"/>
        <v>0</v>
      </c>
      <c r="G83" s="617"/>
      <c r="H83" s="662">
        <f t="shared" si="6"/>
        <v>0</v>
      </c>
      <c r="I83" s="617"/>
      <c r="J83" s="662">
        <f t="shared" si="7"/>
        <v>0</v>
      </c>
      <c r="K83" s="662">
        <f t="shared" si="8"/>
        <v>0</v>
      </c>
    </row>
    <row r="84" spans="2:11" x14ac:dyDescent="0.25">
      <c r="B84" s="617"/>
      <c r="C84" s="617"/>
      <c r="D84" s="617"/>
      <c r="E84" s="617"/>
      <c r="F84" s="662">
        <f t="shared" si="5"/>
        <v>0</v>
      </c>
      <c r="G84" s="617"/>
      <c r="H84" s="662">
        <f t="shared" si="6"/>
        <v>0</v>
      </c>
      <c r="I84" s="617"/>
      <c r="J84" s="662">
        <f t="shared" si="7"/>
        <v>0</v>
      </c>
      <c r="K84" s="662">
        <f t="shared" si="8"/>
        <v>0</v>
      </c>
    </row>
    <row r="85" spans="2:11" x14ac:dyDescent="0.25">
      <c r="B85" s="617"/>
      <c r="C85" s="617"/>
      <c r="D85" s="617"/>
      <c r="E85" s="617"/>
      <c r="F85" s="662">
        <f t="shared" si="5"/>
        <v>0</v>
      </c>
      <c r="G85" s="617"/>
      <c r="H85" s="662">
        <f t="shared" si="6"/>
        <v>0</v>
      </c>
      <c r="I85" s="617"/>
      <c r="J85" s="662">
        <f t="shared" si="7"/>
        <v>0</v>
      </c>
      <c r="K85" s="662">
        <f t="shared" si="8"/>
        <v>0</v>
      </c>
    </row>
    <row r="86" spans="2:11" x14ac:dyDescent="0.25">
      <c r="B86" s="617"/>
      <c r="C86" s="617"/>
      <c r="D86" s="617"/>
      <c r="E86" s="617"/>
      <c r="F86" s="662">
        <f t="shared" si="5"/>
        <v>0</v>
      </c>
      <c r="G86" s="617"/>
      <c r="H86" s="662">
        <f t="shared" si="6"/>
        <v>0</v>
      </c>
      <c r="I86" s="617"/>
      <c r="J86" s="662">
        <f t="shared" si="7"/>
        <v>0</v>
      </c>
      <c r="K86" s="662">
        <f t="shared" si="8"/>
        <v>0</v>
      </c>
    </row>
    <row r="87" spans="2:11" x14ac:dyDescent="0.25">
      <c r="B87" s="617"/>
      <c r="C87" s="617"/>
      <c r="D87" s="617"/>
      <c r="E87" s="617"/>
      <c r="F87" s="662">
        <f t="shared" si="5"/>
        <v>0</v>
      </c>
      <c r="G87" s="617"/>
      <c r="H87" s="662">
        <f t="shared" si="6"/>
        <v>0</v>
      </c>
      <c r="I87" s="617"/>
      <c r="J87" s="662">
        <f t="shared" si="7"/>
        <v>0</v>
      </c>
      <c r="K87" s="662">
        <f t="shared" si="8"/>
        <v>0</v>
      </c>
    </row>
    <row r="88" spans="2:11" x14ac:dyDescent="0.25">
      <c r="B88" s="617"/>
      <c r="C88" s="617"/>
      <c r="D88" s="617"/>
      <c r="E88" s="617"/>
      <c r="F88" s="662">
        <f t="shared" si="5"/>
        <v>0</v>
      </c>
      <c r="G88" s="617"/>
      <c r="H88" s="662">
        <f t="shared" si="6"/>
        <v>0</v>
      </c>
      <c r="I88" s="617"/>
      <c r="J88" s="662">
        <f t="shared" si="7"/>
        <v>0</v>
      </c>
      <c r="K88" s="662">
        <f t="shared" si="8"/>
        <v>0</v>
      </c>
    </row>
    <row r="89" spans="2:11" x14ac:dyDescent="0.25">
      <c r="B89" s="617"/>
      <c r="C89" s="617"/>
      <c r="D89" s="617"/>
      <c r="E89" s="617"/>
      <c r="F89" s="662">
        <f t="shared" si="5"/>
        <v>0</v>
      </c>
      <c r="G89" s="617"/>
      <c r="H89" s="662">
        <f t="shared" si="6"/>
        <v>0</v>
      </c>
      <c r="I89" s="617"/>
      <c r="J89" s="662">
        <f t="shared" si="7"/>
        <v>0</v>
      </c>
      <c r="K89" s="662">
        <f t="shared" si="8"/>
        <v>0</v>
      </c>
    </row>
    <row r="90" spans="2:11" x14ac:dyDescent="0.25">
      <c r="B90" s="617"/>
      <c r="C90" s="617"/>
      <c r="D90" s="617"/>
      <c r="E90" s="617"/>
      <c r="F90" s="662">
        <f t="shared" si="5"/>
        <v>0</v>
      </c>
      <c r="G90" s="617"/>
      <c r="H90" s="662">
        <f t="shared" si="6"/>
        <v>0</v>
      </c>
      <c r="I90" s="617"/>
      <c r="J90" s="662">
        <f t="shared" si="7"/>
        <v>0</v>
      </c>
      <c r="K90" s="662">
        <f t="shared" si="8"/>
        <v>0</v>
      </c>
    </row>
    <row r="91" spans="2:11" x14ac:dyDescent="0.25">
      <c r="B91" s="617"/>
      <c r="C91" s="617"/>
      <c r="D91" s="617"/>
      <c r="E91" s="617"/>
      <c r="F91" s="662">
        <f t="shared" si="5"/>
        <v>0</v>
      </c>
      <c r="G91" s="617"/>
      <c r="H91" s="662">
        <f t="shared" si="6"/>
        <v>0</v>
      </c>
      <c r="I91" s="617"/>
      <c r="J91" s="662">
        <f t="shared" si="7"/>
        <v>0</v>
      </c>
      <c r="K91" s="662">
        <f t="shared" si="8"/>
        <v>0</v>
      </c>
    </row>
    <row r="92" spans="2:11" x14ac:dyDescent="0.25">
      <c r="B92" s="617"/>
      <c r="C92" s="617"/>
      <c r="D92" s="617"/>
      <c r="E92" s="617"/>
      <c r="F92" s="662">
        <f t="shared" si="5"/>
        <v>0</v>
      </c>
      <c r="G92" s="617"/>
      <c r="H92" s="662">
        <f t="shared" si="6"/>
        <v>0</v>
      </c>
      <c r="I92" s="617"/>
      <c r="J92" s="662">
        <f t="shared" si="7"/>
        <v>0</v>
      </c>
      <c r="K92" s="662">
        <f t="shared" si="8"/>
        <v>0</v>
      </c>
    </row>
    <row r="93" spans="2:11" x14ac:dyDescent="0.25">
      <c r="B93" s="617"/>
      <c r="C93" s="617"/>
      <c r="D93" s="617"/>
      <c r="E93" s="617"/>
      <c r="F93" s="662">
        <f t="shared" si="5"/>
        <v>0</v>
      </c>
      <c r="G93" s="617"/>
      <c r="H93" s="662">
        <f t="shared" si="6"/>
        <v>0</v>
      </c>
      <c r="I93" s="617"/>
      <c r="J93" s="662">
        <f t="shared" si="7"/>
        <v>0</v>
      </c>
      <c r="K93" s="662">
        <f t="shared" si="8"/>
        <v>0</v>
      </c>
    </row>
    <row r="94" spans="2:11" x14ac:dyDescent="0.25">
      <c r="B94" s="617"/>
      <c r="C94" s="617"/>
      <c r="D94" s="617"/>
      <c r="E94" s="617"/>
      <c r="F94" s="662">
        <f t="shared" ref="F94:F125" si="9">E94-$D94</f>
        <v>0</v>
      </c>
      <c r="G94" s="617"/>
      <c r="H94" s="662">
        <f t="shared" ref="H94:H125" si="10">G94-$D94</f>
        <v>0</v>
      </c>
      <c r="I94" s="617"/>
      <c r="J94" s="662">
        <f t="shared" ref="J94:J125" si="11">I94-$D94</f>
        <v>0</v>
      </c>
      <c r="K94" s="662">
        <f t="shared" ref="K94:K125" si="12">MAX(J94,H94,F94,0)</f>
        <v>0</v>
      </c>
    </row>
    <row r="95" spans="2:11" x14ac:dyDescent="0.25">
      <c r="B95" s="617"/>
      <c r="C95" s="617"/>
      <c r="D95" s="617"/>
      <c r="E95" s="617"/>
      <c r="F95" s="662">
        <f t="shared" si="9"/>
        <v>0</v>
      </c>
      <c r="G95" s="617"/>
      <c r="H95" s="662">
        <f t="shared" si="10"/>
        <v>0</v>
      </c>
      <c r="I95" s="617"/>
      <c r="J95" s="662">
        <f t="shared" si="11"/>
        <v>0</v>
      </c>
      <c r="K95" s="662">
        <f t="shared" si="12"/>
        <v>0</v>
      </c>
    </row>
    <row r="96" spans="2:11" x14ac:dyDescent="0.25">
      <c r="B96" s="617"/>
      <c r="C96" s="617"/>
      <c r="D96" s="617"/>
      <c r="E96" s="617"/>
      <c r="F96" s="662">
        <f t="shared" si="9"/>
        <v>0</v>
      </c>
      <c r="G96" s="617"/>
      <c r="H96" s="662">
        <f t="shared" si="10"/>
        <v>0</v>
      </c>
      <c r="I96" s="617"/>
      <c r="J96" s="662">
        <f t="shared" si="11"/>
        <v>0</v>
      </c>
      <c r="K96" s="662">
        <f t="shared" si="12"/>
        <v>0</v>
      </c>
    </row>
    <row r="97" spans="2:11" x14ac:dyDescent="0.25">
      <c r="B97" s="617"/>
      <c r="C97" s="617"/>
      <c r="D97" s="617"/>
      <c r="E97" s="617"/>
      <c r="F97" s="662">
        <f t="shared" si="9"/>
        <v>0</v>
      </c>
      <c r="G97" s="617"/>
      <c r="H97" s="662">
        <f t="shared" si="10"/>
        <v>0</v>
      </c>
      <c r="I97" s="617"/>
      <c r="J97" s="662">
        <f t="shared" si="11"/>
        <v>0</v>
      </c>
      <c r="K97" s="662">
        <f t="shared" si="12"/>
        <v>0</v>
      </c>
    </row>
    <row r="98" spans="2:11" x14ac:dyDescent="0.25">
      <c r="B98" s="617"/>
      <c r="C98" s="617"/>
      <c r="D98" s="617"/>
      <c r="E98" s="617"/>
      <c r="F98" s="662">
        <f t="shared" si="9"/>
        <v>0</v>
      </c>
      <c r="G98" s="617"/>
      <c r="H98" s="662">
        <f t="shared" si="10"/>
        <v>0</v>
      </c>
      <c r="I98" s="617"/>
      <c r="J98" s="662">
        <f t="shared" si="11"/>
        <v>0</v>
      </c>
      <c r="K98" s="662">
        <f t="shared" si="12"/>
        <v>0</v>
      </c>
    </row>
    <row r="99" spans="2:11" x14ac:dyDescent="0.25">
      <c r="B99" s="617"/>
      <c r="C99" s="617"/>
      <c r="D99" s="617"/>
      <c r="E99" s="617"/>
      <c r="F99" s="662">
        <f t="shared" si="9"/>
        <v>0</v>
      </c>
      <c r="G99" s="617"/>
      <c r="H99" s="662">
        <f t="shared" si="10"/>
        <v>0</v>
      </c>
      <c r="I99" s="617"/>
      <c r="J99" s="662">
        <f t="shared" si="11"/>
        <v>0</v>
      </c>
      <c r="K99" s="662">
        <f t="shared" si="12"/>
        <v>0</v>
      </c>
    </row>
    <row r="100" spans="2:11" x14ac:dyDescent="0.25">
      <c r="B100" s="617"/>
      <c r="C100" s="617"/>
      <c r="D100" s="617"/>
      <c r="E100" s="617"/>
      <c r="F100" s="662">
        <f t="shared" si="9"/>
        <v>0</v>
      </c>
      <c r="G100" s="617"/>
      <c r="H100" s="662">
        <f t="shared" si="10"/>
        <v>0</v>
      </c>
      <c r="I100" s="617"/>
      <c r="J100" s="662">
        <f t="shared" si="11"/>
        <v>0</v>
      </c>
      <c r="K100" s="662">
        <f t="shared" si="12"/>
        <v>0</v>
      </c>
    </row>
    <row r="101" spans="2:11" x14ac:dyDescent="0.25">
      <c r="B101" s="617"/>
      <c r="C101" s="617"/>
      <c r="D101" s="617"/>
      <c r="E101" s="617"/>
      <c r="F101" s="662">
        <f t="shared" si="9"/>
        <v>0</v>
      </c>
      <c r="G101" s="617"/>
      <c r="H101" s="662">
        <f t="shared" si="10"/>
        <v>0</v>
      </c>
      <c r="I101" s="617"/>
      <c r="J101" s="662">
        <f t="shared" si="11"/>
        <v>0</v>
      </c>
      <c r="K101" s="662">
        <f t="shared" si="12"/>
        <v>0</v>
      </c>
    </row>
    <row r="102" spans="2:11" x14ac:dyDescent="0.25">
      <c r="B102" s="617"/>
      <c r="C102" s="617"/>
      <c r="D102" s="617"/>
      <c r="E102" s="617"/>
      <c r="F102" s="662">
        <f t="shared" si="9"/>
        <v>0</v>
      </c>
      <c r="G102" s="617"/>
      <c r="H102" s="662">
        <f t="shared" si="10"/>
        <v>0</v>
      </c>
      <c r="I102" s="617"/>
      <c r="J102" s="662">
        <f t="shared" si="11"/>
        <v>0</v>
      </c>
      <c r="K102" s="662">
        <f t="shared" si="12"/>
        <v>0</v>
      </c>
    </row>
    <row r="103" spans="2:11" x14ac:dyDescent="0.25">
      <c r="B103" s="617"/>
      <c r="C103" s="617"/>
      <c r="D103" s="617"/>
      <c r="E103" s="617"/>
      <c r="F103" s="662">
        <f t="shared" si="9"/>
        <v>0</v>
      </c>
      <c r="G103" s="617"/>
      <c r="H103" s="662">
        <f t="shared" si="10"/>
        <v>0</v>
      </c>
      <c r="I103" s="617"/>
      <c r="J103" s="662">
        <f t="shared" si="11"/>
        <v>0</v>
      </c>
      <c r="K103" s="662">
        <f t="shared" si="12"/>
        <v>0</v>
      </c>
    </row>
    <row r="104" spans="2:11" x14ac:dyDescent="0.25">
      <c r="B104" s="617"/>
      <c r="C104" s="617"/>
      <c r="D104" s="617"/>
      <c r="E104" s="617"/>
      <c r="F104" s="662">
        <f t="shared" si="9"/>
        <v>0</v>
      </c>
      <c r="G104" s="617"/>
      <c r="H104" s="662">
        <f t="shared" si="10"/>
        <v>0</v>
      </c>
      <c r="I104" s="617"/>
      <c r="J104" s="662">
        <f t="shared" si="11"/>
        <v>0</v>
      </c>
      <c r="K104" s="662">
        <f t="shared" si="12"/>
        <v>0</v>
      </c>
    </row>
    <row r="105" spans="2:11" x14ac:dyDescent="0.25">
      <c r="B105" s="617"/>
      <c r="C105" s="617"/>
      <c r="D105" s="617"/>
      <c r="E105" s="617"/>
      <c r="F105" s="662">
        <f t="shared" si="9"/>
        <v>0</v>
      </c>
      <c r="G105" s="617"/>
      <c r="H105" s="662">
        <f t="shared" si="10"/>
        <v>0</v>
      </c>
      <c r="I105" s="617"/>
      <c r="J105" s="662">
        <f t="shared" si="11"/>
        <v>0</v>
      </c>
      <c r="K105" s="662">
        <f t="shared" si="12"/>
        <v>0</v>
      </c>
    </row>
    <row r="106" spans="2:11" x14ac:dyDescent="0.25">
      <c r="B106" s="617"/>
      <c r="C106" s="617"/>
      <c r="D106" s="617"/>
      <c r="E106" s="617"/>
      <c r="F106" s="662">
        <f t="shared" si="9"/>
        <v>0</v>
      </c>
      <c r="G106" s="617"/>
      <c r="H106" s="662">
        <f t="shared" si="10"/>
        <v>0</v>
      </c>
      <c r="I106" s="617"/>
      <c r="J106" s="662">
        <f t="shared" si="11"/>
        <v>0</v>
      </c>
      <c r="K106" s="662">
        <f t="shared" si="12"/>
        <v>0</v>
      </c>
    </row>
    <row r="107" spans="2:11" x14ac:dyDescent="0.25">
      <c r="B107" s="617"/>
      <c r="C107" s="617"/>
      <c r="D107" s="617"/>
      <c r="E107" s="617"/>
      <c r="F107" s="662">
        <f t="shared" si="9"/>
        <v>0</v>
      </c>
      <c r="G107" s="617"/>
      <c r="H107" s="662">
        <f t="shared" si="10"/>
        <v>0</v>
      </c>
      <c r="I107" s="617"/>
      <c r="J107" s="662">
        <f t="shared" si="11"/>
        <v>0</v>
      </c>
      <c r="K107" s="662">
        <f t="shared" si="12"/>
        <v>0</v>
      </c>
    </row>
    <row r="108" spans="2:11" x14ac:dyDescent="0.25">
      <c r="B108" s="617"/>
      <c r="C108" s="617"/>
      <c r="D108" s="617"/>
      <c r="E108" s="617"/>
      <c r="F108" s="662">
        <f t="shared" si="9"/>
        <v>0</v>
      </c>
      <c r="G108" s="617"/>
      <c r="H108" s="662">
        <f t="shared" si="10"/>
        <v>0</v>
      </c>
      <c r="I108" s="617"/>
      <c r="J108" s="662">
        <f t="shared" si="11"/>
        <v>0</v>
      </c>
      <c r="K108" s="662">
        <f t="shared" si="12"/>
        <v>0</v>
      </c>
    </row>
    <row r="109" spans="2:11" x14ac:dyDescent="0.25">
      <c r="B109" s="617"/>
      <c r="C109" s="617"/>
      <c r="D109" s="617"/>
      <c r="E109" s="617"/>
      <c r="F109" s="662">
        <f t="shared" si="9"/>
        <v>0</v>
      </c>
      <c r="G109" s="617"/>
      <c r="H109" s="662">
        <f t="shared" si="10"/>
        <v>0</v>
      </c>
      <c r="I109" s="617"/>
      <c r="J109" s="662">
        <f t="shared" si="11"/>
        <v>0</v>
      </c>
      <c r="K109" s="662">
        <f t="shared" si="12"/>
        <v>0</v>
      </c>
    </row>
    <row r="110" spans="2:11" x14ac:dyDescent="0.25">
      <c r="B110" s="617"/>
      <c r="C110" s="617"/>
      <c r="D110" s="617"/>
      <c r="E110" s="617"/>
      <c r="F110" s="662">
        <f t="shared" si="9"/>
        <v>0</v>
      </c>
      <c r="G110" s="617"/>
      <c r="H110" s="662">
        <f t="shared" si="10"/>
        <v>0</v>
      </c>
      <c r="I110" s="617"/>
      <c r="J110" s="662">
        <f t="shared" si="11"/>
        <v>0</v>
      </c>
      <c r="K110" s="662">
        <f t="shared" si="12"/>
        <v>0</v>
      </c>
    </row>
    <row r="111" spans="2:11" x14ac:dyDescent="0.25">
      <c r="B111" s="617"/>
      <c r="C111" s="617"/>
      <c r="D111" s="617"/>
      <c r="E111" s="617"/>
      <c r="F111" s="662">
        <f t="shared" si="9"/>
        <v>0</v>
      </c>
      <c r="G111" s="617"/>
      <c r="H111" s="662">
        <f t="shared" si="10"/>
        <v>0</v>
      </c>
      <c r="I111" s="617"/>
      <c r="J111" s="662">
        <f t="shared" si="11"/>
        <v>0</v>
      </c>
      <c r="K111" s="662">
        <f t="shared" si="12"/>
        <v>0</v>
      </c>
    </row>
    <row r="112" spans="2:11" x14ac:dyDescent="0.25">
      <c r="B112" s="617"/>
      <c r="C112" s="617"/>
      <c r="D112" s="617"/>
      <c r="E112" s="617"/>
      <c r="F112" s="662">
        <f t="shared" si="9"/>
        <v>0</v>
      </c>
      <c r="G112" s="617"/>
      <c r="H112" s="662">
        <f t="shared" si="10"/>
        <v>0</v>
      </c>
      <c r="I112" s="617"/>
      <c r="J112" s="662">
        <f t="shared" si="11"/>
        <v>0</v>
      </c>
      <c r="K112" s="662">
        <f t="shared" si="12"/>
        <v>0</v>
      </c>
    </row>
    <row r="113" spans="2:11" x14ac:dyDescent="0.25">
      <c r="B113" s="617"/>
      <c r="C113" s="617"/>
      <c r="D113" s="617"/>
      <c r="E113" s="617"/>
      <c r="F113" s="662">
        <f t="shared" si="9"/>
        <v>0</v>
      </c>
      <c r="G113" s="617"/>
      <c r="H113" s="662">
        <f t="shared" si="10"/>
        <v>0</v>
      </c>
      <c r="I113" s="617"/>
      <c r="J113" s="662">
        <f t="shared" si="11"/>
        <v>0</v>
      </c>
      <c r="K113" s="662">
        <f t="shared" si="12"/>
        <v>0</v>
      </c>
    </row>
    <row r="114" spans="2:11" x14ac:dyDescent="0.25">
      <c r="B114" s="617"/>
      <c r="C114" s="617"/>
      <c r="D114" s="617"/>
      <c r="E114" s="617"/>
      <c r="F114" s="662">
        <f t="shared" si="9"/>
        <v>0</v>
      </c>
      <c r="G114" s="617"/>
      <c r="H114" s="662">
        <f t="shared" si="10"/>
        <v>0</v>
      </c>
      <c r="I114" s="617"/>
      <c r="J114" s="662">
        <f t="shared" si="11"/>
        <v>0</v>
      </c>
      <c r="K114" s="662">
        <f t="shared" si="12"/>
        <v>0</v>
      </c>
    </row>
    <row r="115" spans="2:11" x14ac:dyDescent="0.25">
      <c r="B115" s="617"/>
      <c r="C115" s="617"/>
      <c r="D115" s="617"/>
      <c r="E115" s="617"/>
      <c r="F115" s="662">
        <f t="shared" si="9"/>
        <v>0</v>
      </c>
      <c r="G115" s="617"/>
      <c r="H115" s="662">
        <f t="shared" si="10"/>
        <v>0</v>
      </c>
      <c r="I115" s="617"/>
      <c r="J115" s="662">
        <f t="shared" si="11"/>
        <v>0</v>
      </c>
      <c r="K115" s="662">
        <f t="shared" si="12"/>
        <v>0</v>
      </c>
    </row>
    <row r="116" spans="2:11" x14ac:dyDescent="0.25">
      <c r="B116" s="617"/>
      <c r="C116" s="617"/>
      <c r="D116" s="617"/>
      <c r="E116" s="617"/>
      <c r="F116" s="662">
        <f t="shared" si="9"/>
        <v>0</v>
      </c>
      <c r="G116" s="617"/>
      <c r="H116" s="662">
        <f t="shared" si="10"/>
        <v>0</v>
      </c>
      <c r="I116" s="617"/>
      <c r="J116" s="662">
        <f t="shared" si="11"/>
        <v>0</v>
      </c>
      <c r="K116" s="662">
        <f t="shared" si="12"/>
        <v>0</v>
      </c>
    </row>
    <row r="117" spans="2:11" x14ac:dyDescent="0.25">
      <c r="B117" s="617"/>
      <c r="C117" s="617"/>
      <c r="D117" s="617"/>
      <c r="E117" s="617"/>
      <c r="F117" s="662">
        <f t="shared" si="9"/>
        <v>0</v>
      </c>
      <c r="G117" s="617"/>
      <c r="H117" s="662">
        <f t="shared" si="10"/>
        <v>0</v>
      </c>
      <c r="I117" s="617"/>
      <c r="J117" s="662">
        <f t="shared" si="11"/>
        <v>0</v>
      </c>
      <c r="K117" s="662">
        <f t="shared" si="12"/>
        <v>0</v>
      </c>
    </row>
    <row r="118" spans="2:11" x14ac:dyDescent="0.25">
      <c r="B118" s="617"/>
      <c r="C118" s="617"/>
      <c r="D118" s="617"/>
      <c r="E118" s="617"/>
      <c r="F118" s="662">
        <f t="shared" si="9"/>
        <v>0</v>
      </c>
      <c r="G118" s="617"/>
      <c r="H118" s="662">
        <f t="shared" si="10"/>
        <v>0</v>
      </c>
      <c r="I118" s="617"/>
      <c r="J118" s="662">
        <f t="shared" si="11"/>
        <v>0</v>
      </c>
      <c r="K118" s="662">
        <f t="shared" si="12"/>
        <v>0</v>
      </c>
    </row>
    <row r="119" spans="2:11" x14ac:dyDescent="0.25">
      <c r="B119" s="617"/>
      <c r="C119" s="617"/>
      <c r="D119" s="617"/>
      <c r="E119" s="617"/>
      <c r="F119" s="662">
        <f t="shared" si="9"/>
        <v>0</v>
      </c>
      <c r="G119" s="617"/>
      <c r="H119" s="662">
        <f t="shared" si="10"/>
        <v>0</v>
      </c>
      <c r="I119" s="617"/>
      <c r="J119" s="662">
        <f t="shared" si="11"/>
        <v>0</v>
      </c>
      <c r="K119" s="662">
        <f t="shared" si="12"/>
        <v>0</v>
      </c>
    </row>
    <row r="120" spans="2:11" x14ac:dyDescent="0.25">
      <c r="B120" s="617"/>
      <c r="C120" s="617"/>
      <c r="D120" s="617"/>
      <c r="E120" s="617"/>
      <c r="F120" s="662">
        <f t="shared" si="9"/>
        <v>0</v>
      </c>
      <c r="G120" s="617"/>
      <c r="H120" s="662">
        <f t="shared" si="10"/>
        <v>0</v>
      </c>
      <c r="I120" s="617"/>
      <c r="J120" s="662">
        <f t="shared" si="11"/>
        <v>0</v>
      </c>
      <c r="K120" s="662">
        <f t="shared" si="12"/>
        <v>0</v>
      </c>
    </row>
    <row r="121" spans="2:11" x14ac:dyDescent="0.25">
      <c r="B121" s="617"/>
      <c r="C121" s="617"/>
      <c r="D121" s="617"/>
      <c r="E121" s="617"/>
      <c r="F121" s="662">
        <f t="shared" si="9"/>
        <v>0</v>
      </c>
      <c r="G121" s="617"/>
      <c r="H121" s="662">
        <f t="shared" si="10"/>
        <v>0</v>
      </c>
      <c r="I121" s="617"/>
      <c r="J121" s="662">
        <f t="shared" si="11"/>
        <v>0</v>
      </c>
      <c r="K121" s="662">
        <f t="shared" si="12"/>
        <v>0</v>
      </c>
    </row>
    <row r="122" spans="2:11" x14ac:dyDescent="0.25">
      <c r="B122" s="617"/>
      <c r="C122" s="617"/>
      <c r="D122" s="617"/>
      <c r="E122" s="617"/>
      <c r="F122" s="662">
        <f t="shared" si="9"/>
        <v>0</v>
      </c>
      <c r="G122" s="617"/>
      <c r="H122" s="662">
        <f t="shared" si="10"/>
        <v>0</v>
      </c>
      <c r="I122" s="617"/>
      <c r="J122" s="662">
        <f t="shared" si="11"/>
        <v>0</v>
      </c>
      <c r="K122" s="662">
        <f t="shared" si="12"/>
        <v>0</v>
      </c>
    </row>
    <row r="123" spans="2:11" x14ac:dyDescent="0.25">
      <c r="B123" s="617"/>
      <c r="C123" s="617"/>
      <c r="D123" s="617"/>
      <c r="E123" s="617"/>
      <c r="F123" s="662">
        <f t="shared" si="9"/>
        <v>0</v>
      </c>
      <c r="G123" s="617"/>
      <c r="H123" s="662">
        <f t="shared" si="10"/>
        <v>0</v>
      </c>
      <c r="I123" s="617"/>
      <c r="J123" s="662">
        <f t="shared" si="11"/>
        <v>0</v>
      </c>
      <c r="K123" s="662">
        <f t="shared" si="12"/>
        <v>0</v>
      </c>
    </row>
    <row r="124" spans="2:11" x14ac:dyDescent="0.25">
      <c r="B124" s="617"/>
      <c r="C124" s="617"/>
      <c r="D124" s="617"/>
      <c r="E124" s="617"/>
      <c r="F124" s="662">
        <f t="shared" si="9"/>
        <v>0</v>
      </c>
      <c r="G124" s="617"/>
      <c r="H124" s="662">
        <f t="shared" si="10"/>
        <v>0</v>
      </c>
      <c r="I124" s="617"/>
      <c r="J124" s="662">
        <f t="shared" si="11"/>
        <v>0</v>
      </c>
      <c r="K124" s="662">
        <f t="shared" si="12"/>
        <v>0</v>
      </c>
    </row>
    <row r="125" spans="2:11" x14ac:dyDescent="0.25">
      <c r="B125" s="617"/>
      <c r="C125" s="617"/>
      <c r="D125" s="617"/>
      <c r="E125" s="617"/>
      <c r="F125" s="662">
        <f t="shared" si="9"/>
        <v>0</v>
      </c>
      <c r="G125" s="617"/>
      <c r="H125" s="662">
        <f t="shared" si="10"/>
        <v>0</v>
      </c>
      <c r="I125" s="617"/>
      <c r="J125" s="662">
        <f t="shared" si="11"/>
        <v>0</v>
      </c>
      <c r="K125" s="662">
        <f t="shared" si="12"/>
        <v>0</v>
      </c>
    </row>
    <row r="126" spans="2:11" x14ac:dyDescent="0.25">
      <c r="B126" s="617"/>
      <c r="C126" s="617"/>
      <c r="D126" s="617"/>
      <c r="E126" s="617"/>
      <c r="F126" s="662">
        <f t="shared" ref="F126:F129" si="13">E126-$D126</f>
        <v>0</v>
      </c>
      <c r="G126" s="617"/>
      <c r="H126" s="662">
        <f t="shared" ref="H126:H129" si="14">G126-$D126</f>
        <v>0</v>
      </c>
      <c r="I126" s="617"/>
      <c r="J126" s="662">
        <f t="shared" ref="J126:J129" si="15">I126-$D126</f>
        <v>0</v>
      </c>
      <c r="K126" s="662">
        <f t="shared" ref="K126:K129" si="16">MAX(J126,H126,F126,0)</f>
        <v>0</v>
      </c>
    </row>
    <row r="127" spans="2:11" x14ac:dyDescent="0.25">
      <c r="B127" s="617"/>
      <c r="C127" s="617"/>
      <c r="D127" s="617"/>
      <c r="E127" s="617"/>
      <c r="F127" s="662">
        <f t="shared" si="13"/>
        <v>0</v>
      </c>
      <c r="G127" s="617"/>
      <c r="H127" s="662">
        <f t="shared" si="14"/>
        <v>0</v>
      </c>
      <c r="I127" s="617"/>
      <c r="J127" s="662">
        <f t="shared" si="15"/>
        <v>0</v>
      </c>
      <c r="K127" s="662">
        <f t="shared" si="16"/>
        <v>0</v>
      </c>
    </row>
    <row r="128" spans="2:11" x14ac:dyDescent="0.25">
      <c r="B128" s="617"/>
      <c r="C128" s="617"/>
      <c r="D128" s="617"/>
      <c r="E128" s="617"/>
      <c r="F128" s="662">
        <f t="shared" si="13"/>
        <v>0</v>
      </c>
      <c r="G128" s="617"/>
      <c r="H128" s="662">
        <f t="shared" si="14"/>
        <v>0</v>
      </c>
      <c r="I128" s="617"/>
      <c r="J128" s="662">
        <f t="shared" si="15"/>
        <v>0</v>
      </c>
      <c r="K128" s="662">
        <f t="shared" si="16"/>
        <v>0</v>
      </c>
    </row>
    <row r="129" spans="2:11" x14ac:dyDescent="0.25">
      <c r="B129" s="617"/>
      <c r="C129" s="617"/>
      <c r="D129" s="617"/>
      <c r="E129" s="617"/>
      <c r="F129" s="662">
        <f t="shared" si="13"/>
        <v>0</v>
      </c>
      <c r="G129" s="617"/>
      <c r="H129" s="662">
        <f t="shared" si="14"/>
        <v>0</v>
      </c>
      <c r="I129" s="617"/>
      <c r="J129" s="662">
        <f t="shared" si="15"/>
        <v>0</v>
      </c>
      <c r="K129" s="662">
        <f t="shared" si="16"/>
        <v>0</v>
      </c>
    </row>
    <row r="130" spans="2:11" x14ac:dyDescent="0.25">
      <c r="B130" s="933"/>
      <c r="C130" s="932"/>
      <c r="D130" s="933"/>
      <c r="E130" s="594"/>
      <c r="F130" s="685"/>
      <c r="G130" s="685"/>
      <c r="H130" s="685"/>
      <c r="I130" s="685"/>
      <c r="J130" s="594"/>
      <c r="K130" s="594"/>
    </row>
  </sheetData>
  <mergeCells count="6">
    <mergeCell ref="O19:Q19"/>
    <mergeCell ref="A1:G1"/>
    <mergeCell ref="C19:E19"/>
    <mergeCell ref="F19:H19"/>
    <mergeCell ref="I19:K19"/>
    <mergeCell ref="L19:N19"/>
  </mergeCells>
  <pageMargins left="0.75" right="0.75" top="1" bottom="1" header="0.5" footer="0.5"/>
  <pageSetup orientation="portrait" horizontalDpi="4294967294" verticalDpi="4294967294" r:id="rId1"/>
  <headerFooter alignWithMargins="0">
    <oddFooter>&amp;L&amp;1#&amp;"Calibri"&amp;10&amp;K000000John Keells Group - 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3A5CCBE-8BF7-45BD-9D59-C643C1643BC5}">
          <x14:formula1>
            <xm:f>Input!$B$3:$B$7</xm:f>
          </x14:formula1>
          <xm:sqref>C30:C129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A324-8AA4-4ECA-B580-A35ABEDBD3B7}">
  <sheetPr>
    <tabColor rgb="FFFFFF99"/>
  </sheetPr>
  <dimension ref="B1:AW1212"/>
  <sheetViews>
    <sheetView showGridLines="0" zoomScaleNormal="100" workbookViewId="0"/>
  </sheetViews>
  <sheetFormatPr defaultColWidth="9.44140625" defaultRowHeight="13.2" x14ac:dyDescent="0.25"/>
  <cols>
    <col min="1" max="1" width="3.44140625" style="576" customWidth="1"/>
    <col min="2" max="4" width="13.5546875" style="576" customWidth="1"/>
    <col min="5" max="5" width="3.5546875" style="576" customWidth="1"/>
    <col min="6" max="6" width="22.109375" style="577" customWidth="1"/>
    <col min="7" max="13" width="13.88671875" style="577" customWidth="1"/>
    <col min="14" max="14" width="13.88671875" style="576" customWidth="1"/>
    <col min="15" max="15" width="23.44140625" style="576" customWidth="1"/>
    <col min="16" max="23" width="13.88671875" style="576" customWidth="1"/>
    <col min="24" max="24" width="24.5546875" style="576" customWidth="1"/>
    <col min="25" max="32" width="13.88671875" style="576" customWidth="1"/>
    <col min="33" max="33" width="22.5546875" style="577" customWidth="1"/>
    <col min="34" max="41" width="13.88671875" style="577" customWidth="1"/>
    <col min="42" max="42" width="23.88671875" style="577" customWidth="1"/>
    <col min="43" max="49" width="13.88671875" style="577" customWidth="1"/>
    <col min="50" max="51" width="13.88671875" style="576" customWidth="1"/>
    <col min="52" max="16384" width="9.44140625" style="576"/>
  </cols>
  <sheetData>
    <row r="1" spans="2:49" x14ac:dyDescent="0.25">
      <c r="B1" s="426" t="s">
        <v>979</v>
      </c>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c r="AC1" s="426"/>
      <c r="AD1" s="426"/>
      <c r="AE1" s="426"/>
      <c r="AF1" s="426"/>
      <c r="AG1" s="426"/>
      <c r="AH1" s="426"/>
      <c r="AI1" s="426"/>
      <c r="AJ1" s="426"/>
      <c r="AK1" s="426"/>
      <c r="AL1" s="426"/>
      <c r="AM1" s="426"/>
      <c r="AN1" s="426"/>
      <c r="AO1" s="426"/>
      <c r="AP1" s="426"/>
      <c r="AQ1" s="426"/>
      <c r="AR1" s="426"/>
      <c r="AS1" s="426"/>
      <c r="AT1" s="426"/>
      <c r="AU1" s="426"/>
      <c r="AV1" s="426"/>
      <c r="AW1" s="426"/>
    </row>
    <row r="2" spans="2:49" x14ac:dyDescent="0.25">
      <c r="B2" s="103" t="s">
        <v>518</v>
      </c>
      <c r="C2" s="685"/>
      <c r="D2" s="685"/>
      <c r="E2" s="685"/>
      <c r="F2" s="685"/>
      <c r="G2" s="685"/>
      <c r="H2" s="685"/>
      <c r="I2" s="685"/>
      <c r="J2" s="685"/>
      <c r="K2" s="594"/>
      <c r="L2" s="594"/>
      <c r="M2" s="594"/>
      <c r="N2" s="594"/>
      <c r="O2" s="594"/>
      <c r="P2" s="594"/>
      <c r="Q2" s="594"/>
      <c r="R2" s="594"/>
      <c r="S2" s="594"/>
      <c r="T2" s="594"/>
      <c r="U2" s="594"/>
      <c r="V2" s="594"/>
      <c r="W2" s="594"/>
      <c r="X2" s="594"/>
      <c r="Y2" s="594"/>
      <c r="Z2" s="594"/>
      <c r="AA2" s="594"/>
      <c r="AB2" s="594"/>
      <c r="AC2" s="594"/>
      <c r="AD2" s="685"/>
      <c r="AE2" s="685"/>
      <c r="AF2" s="685"/>
      <c r="AG2" s="685"/>
      <c r="AH2" s="685"/>
      <c r="AI2" s="685"/>
      <c r="AJ2" s="685"/>
      <c r="AK2" s="685"/>
      <c r="AL2" s="685"/>
      <c r="AM2" s="685"/>
      <c r="AN2" s="685"/>
      <c r="AO2" s="685"/>
      <c r="AP2" s="685"/>
      <c r="AQ2" s="685"/>
      <c r="AR2" s="685"/>
      <c r="AS2" s="685"/>
      <c r="AT2" s="685"/>
      <c r="AU2" s="685"/>
      <c r="AV2" s="685"/>
      <c r="AW2" s="685"/>
    </row>
    <row r="3" spans="2:49" x14ac:dyDescent="0.25">
      <c r="B3" s="594" t="s">
        <v>253</v>
      </c>
      <c r="C3" s="685"/>
      <c r="D3" s="685"/>
      <c r="E3" s="685"/>
      <c r="F3" s="685"/>
      <c r="G3" s="685"/>
      <c r="H3" s="685"/>
      <c r="I3" s="685"/>
      <c r="J3" s="685"/>
      <c r="K3" s="594"/>
      <c r="L3" s="594"/>
      <c r="M3" s="594"/>
      <c r="N3" s="594"/>
      <c r="O3" s="594"/>
      <c r="P3" s="594"/>
      <c r="Q3" s="594"/>
      <c r="R3" s="594"/>
      <c r="S3" s="594"/>
      <c r="T3" s="594"/>
      <c r="U3" s="594"/>
      <c r="V3" s="594"/>
      <c r="W3" s="594"/>
      <c r="X3" s="594"/>
      <c r="Y3" s="594"/>
      <c r="Z3" s="594"/>
      <c r="AA3" s="594"/>
      <c r="AB3" s="594"/>
      <c r="AC3" s="594"/>
      <c r="AD3" s="685"/>
      <c r="AE3" s="685"/>
      <c r="AF3" s="685"/>
      <c r="AG3" s="685"/>
      <c r="AH3" s="685"/>
      <c r="AI3" s="685"/>
      <c r="AJ3" s="685"/>
      <c r="AK3" s="685"/>
      <c r="AL3" s="685"/>
      <c r="AM3" s="685"/>
      <c r="AN3" s="685"/>
      <c r="AO3" s="685"/>
      <c r="AP3" s="685"/>
      <c r="AQ3" s="685"/>
      <c r="AR3" s="685"/>
      <c r="AS3" s="685"/>
      <c r="AT3" s="685"/>
      <c r="AU3" s="685"/>
      <c r="AV3" s="685"/>
      <c r="AW3" s="685"/>
    </row>
    <row r="4" spans="2:49" x14ac:dyDescent="0.25">
      <c r="B4" s="594" t="s">
        <v>530</v>
      </c>
      <c r="C4" s="685"/>
      <c r="D4" s="685"/>
      <c r="E4" s="685"/>
      <c r="F4" s="685"/>
      <c r="G4" s="685"/>
      <c r="H4" s="685"/>
      <c r="I4" s="685"/>
      <c r="J4" s="685"/>
      <c r="K4" s="594"/>
      <c r="L4" s="594"/>
      <c r="M4" s="594"/>
      <c r="N4" s="594"/>
      <c r="O4" s="594"/>
      <c r="P4" s="594"/>
      <c r="Q4" s="594"/>
      <c r="R4" s="594"/>
      <c r="S4" s="594"/>
      <c r="T4" s="594"/>
      <c r="U4" s="594"/>
      <c r="V4" s="594"/>
      <c r="W4" s="594"/>
      <c r="X4" s="594"/>
      <c r="Y4" s="594"/>
      <c r="Z4" s="594"/>
      <c r="AA4" s="594"/>
      <c r="AB4" s="594"/>
      <c r="AC4" s="594"/>
      <c r="AD4" s="685"/>
      <c r="AE4" s="685"/>
      <c r="AF4" s="685"/>
      <c r="AG4" s="685"/>
      <c r="AH4" s="685"/>
      <c r="AI4" s="685"/>
      <c r="AJ4" s="685"/>
      <c r="AK4" s="685"/>
      <c r="AL4" s="685"/>
      <c r="AM4" s="685"/>
      <c r="AN4" s="685"/>
      <c r="AO4" s="685"/>
      <c r="AP4" s="685"/>
      <c r="AQ4" s="685"/>
      <c r="AR4" s="685"/>
      <c r="AS4" s="685"/>
      <c r="AT4" s="685"/>
      <c r="AU4" s="685"/>
      <c r="AV4" s="685"/>
      <c r="AW4" s="685"/>
    </row>
    <row r="5" spans="2:49" ht="19.350000000000001" customHeight="1" x14ac:dyDescent="0.25">
      <c r="B5" s="587" t="s">
        <v>980</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685"/>
      <c r="AP5" s="685"/>
      <c r="AQ5" s="685"/>
      <c r="AR5" s="685"/>
      <c r="AS5" s="685"/>
      <c r="AT5" s="685"/>
      <c r="AU5" s="685"/>
      <c r="AV5" s="685"/>
      <c r="AW5" s="685"/>
    </row>
    <row r="6" spans="2:49" ht="21" customHeight="1" x14ac:dyDescent="0.25">
      <c r="B6" s="586" t="s">
        <v>974</v>
      </c>
      <c r="C6" s="685"/>
      <c r="D6" s="685"/>
      <c r="E6" s="685"/>
      <c r="F6" s="685"/>
      <c r="G6" s="685"/>
      <c r="H6" s="685"/>
      <c r="I6" s="685"/>
      <c r="J6" s="685"/>
      <c r="K6" s="594"/>
      <c r="L6" s="594"/>
      <c r="M6" s="594"/>
      <c r="N6" s="594"/>
      <c r="O6" s="594"/>
      <c r="P6" s="594"/>
      <c r="Q6" s="594"/>
      <c r="R6" s="594"/>
      <c r="S6" s="594"/>
      <c r="T6" s="594"/>
      <c r="U6" s="594"/>
      <c r="V6" s="594"/>
      <c r="W6" s="594"/>
      <c r="X6" s="594"/>
      <c r="Y6" s="594"/>
      <c r="Z6" s="594"/>
      <c r="AA6" s="594"/>
      <c r="AB6" s="594"/>
      <c r="AC6" s="594"/>
      <c r="AD6" s="594"/>
      <c r="AE6" s="594"/>
      <c r="AF6" s="594"/>
      <c r="AG6" s="594"/>
      <c r="AH6" s="594"/>
      <c r="AI6" s="594"/>
      <c r="AJ6" s="594"/>
      <c r="AK6" s="594"/>
      <c r="AL6" s="594"/>
      <c r="AM6" s="594"/>
      <c r="AN6" s="594"/>
      <c r="AO6" s="594"/>
      <c r="AP6" s="594"/>
      <c r="AQ6" s="594"/>
      <c r="AR6" s="594"/>
      <c r="AS6" s="594"/>
      <c r="AT6" s="594"/>
      <c r="AU6" s="594"/>
      <c r="AV6" s="594"/>
      <c r="AW6" s="594"/>
    </row>
    <row r="7" spans="2:49" ht="13.35" customHeight="1" x14ac:dyDescent="0.25">
      <c r="B7" s="594"/>
      <c r="C7" s="685"/>
      <c r="D7" s="685"/>
      <c r="E7" s="685"/>
      <c r="F7" s="685"/>
      <c r="G7" s="1174" t="s">
        <v>981</v>
      </c>
      <c r="H7" s="1174"/>
      <c r="I7" s="1174"/>
      <c r="J7" s="1174"/>
      <c r="K7" s="1174"/>
      <c r="L7" s="1174"/>
      <c r="M7" s="1174"/>
      <c r="N7" s="594"/>
      <c r="O7" s="685"/>
      <c r="P7" s="1174" t="s">
        <v>981</v>
      </c>
      <c r="Q7" s="1174"/>
      <c r="R7" s="1174"/>
      <c r="S7" s="1174"/>
      <c r="T7" s="1174"/>
      <c r="U7" s="1174"/>
      <c r="V7" s="1174"/>
      <c r="W7" s="594"/>
      <c r="X7" s="685"/>
      <c r="Y7" s="1174" t="s">
        <v>981</v>
      </c>
      <c r="Z7" s="1174"/>
      <c r="AA7" s="1174"/>
      <c r="AB7" s="1174"/>
      <c r="AC7" s="1174"/>
      <c r="AD7" s="1174"/>
      <c r="AE7" s="1174"/>
      <c r="AF7" s="685"/>
      <c r="AG7" s="685"/>
      <c r="AH7" s="1174" t="s">
        <v>981</v>
      </c>
      <c r="AI7" s="1174"/>
      <c r="AJ7" s="1174"/>
      <c r="AK7" s="1174"/>
      <c r="AL7" s="1174"/>
      <c r="AM7" s="1174"/>
      <c r="AN7" s="1174"/>
      <c r="AO7" s="685"/>
      <c r="AP7" s="685"/>
      <c r="AQ7" s="1174" t="s">
        <v>981</v>
      </c>
      <c r="AR7" s="1174"/>
      <c r="AS7" s="1174"/>
      <c r="AT7" s="1174"/>
      <c r="AU7" s="1174"/>
      <c r="AV7" s="1174"/>
      <c r="AW7" s="1174"/>
    </row>
    <row r="8" spans="2:49" ht="26.4" x14ac:dyDescent="0.25">
      <c r="B8" s="483"/>
      <c r="C8" s="685"/>
      <c r="D8" s="685"/>
      <c r="E8" s="685"/>
      <c r="F8" s="950" t="s">
        <v>686</v>
      </c>
      <c r="G8" s="771">
        <f t="shared" ref="G8:M8" si="0">SUMPRODUCT(G13:G1212,$D$13:$D$1212)</f>
        <v>0</v>
      </c>
      <c r="H8" s="771">
        <f t="shared" si="0"/>
        <v>0</v>
      </c>
      <c r="I8" s="771">
        <f t="shared" si="0"/>
        <v>0</v>
      </c>
      <c r="J8" s="771">
        <f t="shared" si="0"/>
        <v>0</v>
      </c>
      <c r="K8" s="771">
        <f t="shared" si="0"/>
        <v>0</v>
      </c>
      <c r="L8" s="771">
        <f t="shared" si="0"/>
        <v>0</v>
      </c>
      <c r="M8" s="771">
        <f t="shared" si="0"/>
        <v>0</v>
      </c>
      <c r="N8" s="594"/>
      <c r="O8" s="950" t="s">
        <v>686</v>
      </c>
      <c r="P8" s="771">
        <f t="shared" ref="P8:V8" si="1">SUMPRODUCT(P13:P1212,$D$13:$D$1212)</f>
        <v>0</v>
      </c>
      <c r="Q8" s="771">
        <f t="shared" si="1"/>
        <v>0</v>
      </c>
      <c r="R8" s="771">
        <f t="shared" si="1"/>
        <v>0</v>
      </c>
      <c r="S8" s="771">
        <f t="shared" si="1"/>
        <v>0</v>
      </c>
      <c r="T8" s="771">
        <f t="shared" si="1"/>
        <v>0</v>
      </c>
      <c r="U8" s="771">
        <f t="shared" si="1"/>
        <v>0</v>
      </c>
      <c r="V8" s="771">
        <f t="shared" si="1"/>
        <v>0</v>
      </c>
      <c r="W8" s="594"/>
      <c r="X8" s="950" t="s">
        <v>686</v>
      </c>
      <c r="Y8" s="771">
        <f t="shared" ref="Y8:AE8" si="2">SUMPRODUCT(Y13:Y1212,$D$13:$D$1212)</f>
        <v>0</v>
      </c>
      <c r="Z8" s="771">
        <f t="shared" si="2"/>
        <v>0</v>
      </c>
      <c r="AA8" s="771">
        <f t="shared" si="2"/>
        <v>0</v>
      </c>
      <c r="AB8" s="771">
        <f t="shared" si="2"/>
        <v>0</v>
      </c>
      <c r="AC8" s="771">
        <f t="shared" si="2"/>
        <v>0</v>
      </c>
      <c r="AD8" s="771">
        <f t="shared" si="2"/>
        <v>0</v>
      </c>
      <c r="AE8" s="771">
        <f t="shared" si="2"/>
        <v>0</v>
      </c>
      <c r="AF8" s="685"/>
      <c r="AG8" s="950" t="s">
        <v>686</v>
      </c>
      <c r="AH8" s="771">
        <f t="shared" ref="AH8:AN8" si="3">SUMPRODUCT(AH13:AH1212,$D$13:$D$1212)</f>
        <v>0</v>
      </c>
      <c r="AI8" s="771">
        <f t="shared" si="3"/>
        <v>0</v>
      </c>
      <c r="AJ8" s="771">
        <f t="shared" si="3"/>
        <v>0</v>
      </c>
      <c r="AK8" s="771">
        <f t="shared" si="3"/>
        <v>0</v>
      </c>
      <c r="AL8" s="771">
        <f t="shared" si="3"/>
        <v>0</v>
      </c>
      <c r="AM8" s="771">
        <f t="shared" si="3"/>
        <v>0</v>
      </c>
      <c r="AN8" s="771">
        <f t="shared" si="3"/>
        <v>0</v>
      </c>
      <c r="AO8" s="685"/>
      <c r="AP8" s="950" t="s">
        <v>686</v>
      </c>
      <c r="AQ8" s="771">
        <f t="shared" ref="AQ8:AW8" si="4">SUMPRODUCT(AQ13:AQ1212,$D$13:$D$1212)</f>
        <v>0</v>
      </c>
      <c r="AR8" s="771">
        <f t="shared" si="4"/>
        <v>0</v>
      </c>
      <c r="AS8" s="771">
        <f t="shared" si="4"/>
        <v>0</v>
      </c>
      <c r="AT8" s="771">
        <f t="shared" si="4"/>
        <v>0</v>
      </c>
      <c r="AU8" s="771">
        <f t="shared" si="4"/>
        <v>0</v>
      </c>
      <c r="AV8" s="771">
        <f t="shared" si="4"/>
        <v>0</v>
      </c>
      <c r="AW8" s="771">
        <f t="shared" si="4"/>
        <v>0</v>
      </c>
    </row>
    <row r="9" spans="2:49" ht="26.4" x14ac:dyDescent="0.25">
      <c r="B9" s="483"/>
      <c r="C9" s="685"/>
      <c r="D9" s="685"/>
      <c r="E9" s="685"/>
      <c r="F9" s="950" t="s">
        <v>982</v>
      </c>
      <c r="G9" s="771">
        <f>'Risk Margin_Template3'!J21</f>
        <v>0</v>
      </c>
      <c r="H9" s="771">
        <f>'Risk Margin_Template3'!J22</f>
        <v>0</v>
      </c>
      <c r="I9" s="771">
        <f>'Risk Margin_Template3'!J23</f>
        <v>0</v>
      </c>
      <c r="J9" s="771">
        <f>SUMIFS('Risk Margin_Template3'!$E$30:$E$129,'Risk Margin_Template3'!$C$30:$C$129,$G$11)</f>
        <v>0</v>
      </c>
      <c r="K9" s="771">
        <f>SUMIFS('Risk Margin_Template3'!$G$30:$G$129,'Risk Margin_Template3'!$C$30:$C$129,$G$11)</f>
        <v>0</v>
      </c>
      <c r="L9" s="771">
        <f>SUMIFS('Risk Margin_Template3'!$I$30:$I$129,'Risk Margin_Template3'!$C$30:$C$129,$G$11)</f>
        <v>0</v>
      </c>
      <c r="M9" s="771">
        <f>'Risk Margin_Template3'!J25</f>
        <v>0</v>
      </c>
      <c r="N9" s="594"/>
      <c r="O9" s="950" t="s">
        <v>982</v>
      </c>
      <c r="P9" s="771">
        <f>'Risk Margin_Template3'!M21</f>
        <v>0</v>
      </c>
      <c r="Q9" s="771">
        <f>'Risk Margin_Template3'!M22</f>
        <v>0</v>
      </c>
      <c r="R9" s="771">
        <f>'Risk Margin_Template3'!M23</f>
        <v>0</v>
      </c>
      <c r="S9" s="771">
        <f>SUMIFS('Risk Margin_Template3'!$E$30:$E$129,'Risk Margin_Template3'!$C$30:$C$129,$P$11)</f>
        <v>0</v>
      </c>
      <c r="T9" s="771">
        <f>SUMIFS('Risk Margin_Template3'!$G$30:$G$129,'Risk Margin_Template3'!$C$30:$C$129,$P$11)</f>
        <v>0</v>
      </c>
      <c r="U9" s="771">
        <f>SUMIFS('Risk Margin_Template3'!$I$30:$I$129,'Risk Margin_Template3'!$C$30:$C$129,$P$11)</f>
        <v>0</v>
      </c>
      <c r="V9" s="771">
        <f>'Risk Margin_Template3'!M25</f>
        <v>0</v>
      </c>
      <c r="W9" s="594"/>
      <c r="X9" s="950" t="s">
        <v>982</v>
      </c>
      <c r="Y9" s="771">
        <f>'Risk Margin_Template3'!D21</f>
        <v>0</v>
      </c>
      <c r="Z9" s="771">
        <f>'Risk Margin_Template3'!D22</f>
        <v>0</v>
      </c>
      <c r="AA9" s="771">
        <f>'Risk Margin_Template3'!D23</f>
        <v>0</v>
      </c>
      <c r="AB9" s="771">
        <f>SUMIFS('Risk Margin_Template3'!$E$30:$E$129,'Risk Margin_Template3'!$C$30:$C$129,$Y$11)</f>
        <v>0</v>
      </c>
      <c r="AC9" s="771">
        <f>SUMIFS('Risk Margin_Template3'!$G$30:$G$129,'Risk Margin_Template3'!$C$30:$C$129,$Y$11)</f>
        <v>0</v>
      </c>
      <c r="AD9" s="771">
        <f>SUMIFS('Risk Margin_Template3'!$I$30:$I$129,'Risk Margin_Template3'!$C$30:$C$129,$Y$11)</f>
        <v>0</v>
      </c>
      <c r="AE9" s="771">
        <f>'Risk Margin_Template3'!D25</f>
        <v>0</v>
      </c>
      <c r="AF9" s="685"/>
      <c r="AG9" s="950" t="s">
        <v>982</v>
      </c>
      <c r="AH9" s="771">
        <f>'Risk Margin_Template3'!G21</f>
        <v>0</v>
      </c>
      <c r="AI9" s="771">
        <f>'Risk Margin_Template3'!G22</f>
        <v>0</v>
      </c>
      <c r="AJ9" s="771">
        <f>'Risk Margin_Template3'!G23</f>
        <v>0</v>
      </c>
      <c r="AK9" s="771">
        <f>SUMIFS('Risk Margin_Template3'!$E$30:$E$129,'Risk Margin_Template3'!$C$30:$C$129,$AH$11)</f>
        <v>0</v>
      </c>
      <c r="AL9" s="771">
        <f>SUMIFS('Risk Margin_Template3'!$G$30:$G$129,'Risk Margin_Template3'!$C$30:$C$129,$AH$11)</f>
        <v>0</v>
      </c>
      <c r="AM9" s="771">
        <f>SUMIFS('Risk Margin_Template3'!$I$30:$I$129,'Risk Margin_Template3'!$C$30:$C$129,$AH$11)</f>
        <v>0</v>
      </c>
      <c r="AN9" s="771">
        <f>'Risk Margin_Template3'!G25</f>
        <v>0</v>
      </c>
      <c r="AO9" s="685"/>
      <c r="AP9" s="950" t="s">
        <v>982</v>
      </c>
      <c r="AQ9" s="771">
        <f>'Risk Margin_Template3'!P21</f>
        <v>0</v>
      </c>
      <c r="AR9" s="771">
        <f>'Risk Margin_Template3'!P22</f>
        <v>0</v>
      </c>
      <c r="AS9" s="771">
        <f>'Risk Margin_Template3'!P23</f>
        <v>0</v>
      </c>
      <c r="AT9" s="771">
        <f>SUMIFS('Risk Margin_Template3'!$E$30:$E$129,'Risk Margin_Template3'!$C$30:$C$129,$AQ$11)</f>
        <v>0</v>
      </c>
      <c r="AU9" s="771">
        <f>SUMIFS('Risk Margin_Template3'!$G$30:$G$129,'Risk Margin_Template3'!$C$30:$C$129,$AQ$11)</f>
        <v>0</v>
      </c>
      <c r="AV9" s="771">
        <f>SUMIFS('Risk Margin_Template3'!$I$30:$I$129,'Risk Margin_Template3'!$C$30:$C$129,$AQ$11)</f>
        <v>0</v>
      </c>
      <c r="AW9" s="771">
        <f>'Risk Margin_Template3'!P25</f>
        <v>0</v>
      </c>
    </row>
    <row r="10" spans="2:49" x14ac:dyDescent="0.25">
      <c r="B10" s="483"/>
      <c r="C10" s="685"/>
      <c r="D10" s="685"/>
      <c r="E10" s="685"/>
      <c r="F10" s="685"/>
      <c r="G10" s="685"/>
      <c r="H10" s="685"/>
      <c r="I10" s="685"/>
      <c r="J10" s="685"/>
      <c r="K10" s="594"/>
      <c r="L10" s="594"/>
      <c r="M10" s="594"/>
      <c r="N10" s="594"/>
      <c r="O10" s="685"/>
      <c r="P10" s="685"/>
      <c r="Q10" s="685"/>
      <c r="R10" s="685"/>
      <c r="S10" s="685"/>
      <c r="T10" s="594"/>
      <c r="U10" s="594"/>
      <c r="V10" s="594"/>
      <c r="W10" s="594"/>
      <c r="X10" s="685"/>
      <c r="Y10" s="685"/>
      <c r="Z10" s="685"/>
      <c r="AA10" s="685"/>
      <c r="AB10" s="685"/>
      <c r="AC10" s="594"/>
      <c r="AD10" s="594"/>
      <c r="AE10" s="594"/>
      <c r="AF10" s="685"/>
      <c r="AG10" s="685"/>
      <c r="AH10" s="685"/>
      <c r="AI10" s="685"/>
      <c r="AJ10" s="685"/>
      <c r="AK10" s="685"/>
      <c r="AL10" s="594"/>
      <c r="AM10" s="594"/>
      <c r="AN10" s="594"/>
      <c r="AO10" s="685"/>
      <c r="AP10" s="685"/>
      <c r="AQ10" s="685"/>
      <c r="AR10" s="685"/>
      <c r="AS10" s="685"/>
      <c r="AT10" s="685"/>
      <c r="AU10" s="594"/>
      <c r="AV10" s="594"/>
      <c r="AW10" s="594"/>
    </row>
    <row r="11" spans="2:49" s="15" customFormat="1" ht="23.1" customHeight="1" x14ac:dyDescent="0.25">
      <c r="B11" s="1036" t="s">
        <v>618</v>
      </c>
      <c r="C11" s="1036" t="s">
        <v>688</v>
      </c>
      <c r="D11" s="1036" t="s">
        <v>689</v>
      </c>
      <c r="F11" s="1057" t="s">
        <v>618</v>
      </c>
      <c r="G11" s="1066" t="s">
        <v>694</v>
      </c>
      <c r="H11" s="1066"/>
      <c r="I11" s="1066"/>
      <c r="J11" s="1066"/>
      <c r="K11" s="1066"/>
      <c r="L11" s="1066"/>
      <c r="M11" s="1066"/>
      <c r="O11" s="1057" t="s">
        <v>618</v>
      </c>
      <c r="P11" s="1066" t="s">
        <v>216</v>
      </c>
      <c r="Q11" s="1066"/>
      <c r="R11" s="1066"/>
      <c r="S11" s="1066"/>
      <c r="T11" s="1066"/>
      <c r="U11" s="1066"/>
      <c r="V11" s="1066"/>
      <c r="X11" s="1057" t="s">
        <v>618</v>
      </c>
      <c r="Y11" s="1066" t="s">
        <v>695</v>
      </c>
      <c r="Z11" s="1066"/>
      <c r="AA11" s="1066"/>
      <c r="AB11" s="1066"/>
      <c r="AC11" s="1066"/>
      <c r="AD11" s="1066"/>
      <c r="AE11" s="1066"/>
      <c r="AG11" s="1057" t="s">
        <v>618</v>
      </c>
      <c r="AH11" s="1066" t="s">
        <v>214</v>
      </c>
      <c r="AI11" s="1066"/>
      <c r="AJ11" s="1066"/>
      <c r="AK11" s="1066"/>
      <c r="AL11" s="1066"/>
      <c r="AM11" s="1066"/>
      <c r="AN11" s="1066"/>
      <c r="AO11" s="153"/>
      <c r="AP11" s="1036" t="s">
        <v>618</v>
      </c>
      <c r="AQ11" s="1066" t="s">
        <v>660</v>
      </c>
      <c r="AR11" s="1066"/>
      <c r="AS11" s="1066"/>
      <c r="AT11" s="1066"/>
      <c r="AU11" s="1066"/>
      <c r="AV11" s="1066"/>
      <c r="AW11" s="1066"/>
    </row>
    <row r="12" spans="2:49" s="578" customFormat="1" ht="54.6" customHeight="1" x14ac:dyDescent="0.3">
      <c r="B12" s="1035"/>
      <c r="C12" s="1035"/>
      <c r="D12" s="1035"/>
      <c r="E12" s="747"/>
      <c r="F12" s="1057"/>
      <c r="G12" s="748" t="s">
        <v>696</v>
      </c>
      <c r="H12" s="748" t="s">
        <v>697</v>
      </c>
      <c r="I12" s="748" t="s">
        <v>698</v>
      </c>
      <c r="J12" s="748" t="s">
        <v>699</v>
      </c>
      <c r="K12" s="748" t="s">
        <v>700</v>
      </c>
      <c r="L12" s="748" t="s">
        <v>701</v>
      </c>
      <c r="M12" s="748" t="s">
        <v>702</v>
      </c>
      <c r="N12" s="747"/>
      <c r="O12" s="1057"/>
      <c r="P12" s="748" t="s">
        <v>696</v>
      </c>
      <c r="Q12" s="748" t="s">
        <v>697</v>
      </c>
      <c r="R12" s="748" t="s">
        <v>698</v>
      </c>
      <c r="S12" s="748" t="s">
        <v>699</v>
      </c>
      <c r="T12" s="748" t="s">
        <v>700</v>
      </c>
      <c r="U12" s="748" t="s">
        <v>701</v>
      </c>
      <c r="V12" s="748" t="s">
        <v>702</v>
      </c>
      <c r="W12" s="747"/>
      <c r="X12" s="1057"/>
      <c r="Y12" s="748" t="s">
        <v>696</v>
      </c>
      <c r="Z12" s="748" t="s">
        <v>697</v>
      </c>
      <c r="AA12" s="748" t="s">
        <v>698</v>
      </c>
      <c r="AB12" s="748" t="s">
        <v>699</v>
      </c>
      <c r="AC12" s="748" t="s">
        <v>700</v>
      </c>
      <c r="AD12" s="748" t="s">
        <v>701</v>
      </c>
      <c r="AE12" s="748" t="s">
        <v>702</v>
      </c>
      <c r="AF12" s="747"/>
      <c r="AG12" s="1057"/>
      <c r="AH12" s="748" t="s">
        <v>696</v>
      </c>
      <c r="AI12" s="748" t="s">
        <v>697</v>
      </c>
      <c r="AJ12" s="748" t="s">
        <v>698</v>
      </c>
      <c r="AK12" s="748" t="s">
        <v>699</v>
      </c>
      <c r="AL12" s="748" t="s">
        <v>700</v>
      </c>
      <c r="AM12" s="748" t="s">
        <v>701</v>
      </c>
      <c r="AN12" s="748" t="s">
        <v>702</v>
      </c>
      <c r="AO12" s="747"/>
      <c r="AP12" s="1035"/>
      <c r="AQ12" s="748" t="s">
        <v>696</v>
      </c>
      <c r="AR12" s="748" t="s">
        <v>697</v>
      </c>
      <c r="AS12" s="748" t="s">
        <v>698</v>
      </c>
      <c r="AT12" s="748" t="s">
        <v>699</v>
      </c>
      <c r="AU12" s="748" t="s">
        <v>700</v>
      </c>
      <c r="AV12" s="748" t="s">
        <v>701</v>
      </c>
      <c r="AW12" s="748" t="s">
        <v>702</v>
      </c>
    </row>
    <row r="13" spans="2:49" x14ac:dyDescent="0.25">
      <c r="B13" s="705">
        <f t="array" ref="B13:B1212">_xlfn.SEQUENCE(1200)</f>
        <v>1</v>
      </c>
      <c r="C13" s="951">
        <f>(1+_xlfn.XLOOKUP(INT((B13-1)/12)+1,'ZC Curve'!$B$8:$B$107,'ZC Curve'!R$8:R$107,,0))^(1/12)-1</f>
        <v>0</v>
      </c>
      <c r="D13" s="946">
        <f>1/(1+C13)</f>
        <v>1</v>
      </c>
      <c r="E13" s="594"/>
      <c r="F13" s="705">
        <v>1</v>
      </c>
      <c r="G13" s="756"/>
      <c r="H13" s="756"/>
      <c r="I13" s="756"/>
      <c r="J13" s="756"/>
      <c r="K13" s="756"/>
      <c r="L13" s="756"/>
      <c r="M13" s="756"/>
      <c r="N13" s="594"/>
      <c r="O13" s="705">
        <v>1</v>
      </c>
      <c r="P13" s="756"/>
      <c r="Q13" s="756"/>
      <c r="R13" s="756"/>
      <c r="S13" s="756"/>
      <c r="T13" s="756"/>
      <c r="U13" s="756"/>
      <c r="V13" s="756"/>
      <c r="W13" s="594"/>
      <c r="X13" s="705">
        <v>1</v>
      </c>
      <c r="Y13" s="756"/>
      <c r="Z13" s="756"/>
      <c r="AA13" s="756"/>
      <c r="AB13" s="756"/>
      <c r="AC13" s="756"/>
      <c r="AD13" s="756"/>
      <c r="AE13" s="756"/>
      <c r="AF13" s="594"/>
      <c r="AG13" s="705">
        <v>1</v>
      </c>
      <c r="AH13" s="756"/>
      <c r="AI13" s="756"/>
      <c r="AJ13" s="756"/>
      <c r="AK13" s="756"/>
      <c r="AL13" s="756"/>
      <c r="AM13" s="756"/>
      <c r="AN13" s="756"/>
      <c r="AO13" s="685"/>
      <c r="AP13" s="705">
        <v>1</v>
      </c>
      <c r="AQ13" s="756"/>
      <c r="AR13" s="756"/>
      <c r="AS13" s="756"/>
      <c r="AT13" s="756"/>
      <c r="AU13" s="756"/>
      <c r="AV13" s="756"/>
      <c r="AW13" s="756"/>
    </row>
    <row r="14" spans="2:49" x14ac:dyDescent="0.25">
      <c r="B14" s="705">
        <v>2</v>
      </c>
      <c r="C14" s="951">
        <f>(1+_xlfn.XLOOKUP(INT((B14-1)/12)+1,'ZC Curve'!$B$8:$B$107,'ZC Curve'!R$8:R$107,,0))^(1/12)-1</f>
        <v>0</v>
      </c>
      <c r="D14" s="946">
        <f t="shared" ref="D14:D77" si="5">D13/(1+C14)</f>
        <v>1</v>
      </c>
      <c r="E14" s="594"/>
      <c r="F14" s="705">
        <f t="shared" ref="F14:F77" si="6">F13+1</f>
        <v>2</v>
      </c>
      <c r="G14" s="756"/>
      <c r="H14" s="756"/>
      <c r="I14" s="756"/>
      <c r="J14" s="756"/>
      <c r="K14" s="756"/>
      <c r="L14" s="756"/>
      <c r="M14" s="756"/>
      <c r="N14" s="594"/>
      <c r="O14" s="705">
        <f t="shared" ref="O14:O77" si="7">O13+1</f>
        <v>2</v>
      </c>
      <c r="P14" s="756"/>
      <c r="Q14" s="756"/>
      <c r="R14" s="756"/>
      <c r="S14" s="756"/>
      <c r="T14" s="756"/>
      <c r="U14" s="756"/>
      <c r="V14" s="756"/>
      <c r="W14" s="594"/>
      <c r="X14" s="705">
        <f t="shared" ref="X14:X77" si="8">X13+1</f>
        <v>2</v>
      </c>
      <c r="Y14" s="756"/>
      <c r="Z14" s="756"/>
      <c r="AA14" s="756"/>
      <c r="AB14" s="756"/>
      <c r="AC14" s="756"/>
      <c r="AD14" s="756"/>
      <c r="AE14" s="756"/>
      <c r="AF14" s="594"/>
      <c r="AG14" s="705">
        <f t="shared" ref="AG14:AG77" si="9">AG13+1</f>
        <v>2</v>
      </c>
      <c r="AH14" s="756"/>
      <c r="AI14" s="756"/>
      <c r="AJ14" s="756"/>
      <c r="AK14" s="756"/>
      <c r="AL14" s="756"/>
      <c r="AM14" s="756"/>
      <c r="AN14" s="756"/>
      <c r="AO14" s="685"/>
      <c r="AP14" s="705">
        <f t="shared" ref="AP14:AP77" si="10">AP13+1</f>
        <v>2</v>
      </c>
      <c r="AQ14" s="756"/>
      <c r="AR14" s="756"/>
      <c r="AS14" s="756"/>
      <c r="AT14" s="756"/>
      <c r="AU14" s="756"/>
      <c r="AV14" s="756"/>
      <c r="AW14" s="756"/>
    </row>
    <row r="15" spans="2:49" x14ac:dyDescent="0.25">
      <c r="B15" s="705">
        <v>3</v>
      </c>
      <c r="C15" s="951">
        <f>(1+_xlfn.XLOOKUP(INT((B15-1)/12)+1,'ZC Curve'!$B$8:$B$107,'ZC Curve'!R$8:R$107,,0))^(1/12)-1</f>
        <v>0</v>
      </c>
      <c r="D15" s="946">
        <f t="shared" si="5"/>
        <v>1</v>
      </c>
      <c r="E15" s="594"/>
      <c r="F15" s="705">
        <f t="shared" si="6"/>
        <v>3</v>
      </c>
      <c r="G15" s="756"/>
      <c r="H15" s="756"/>
      <c r="I15" s="756"/>
      <c r="J15" s="756"/>
      <c r="K15" s="756"/>
      <c r="L15" s="756"/>
      <c r="M15" s="756"/>
      <c r="N15" s="594"/>
      <c r="O15" s="705">
        <f t="shared" si="7"/>
        <v>3</v>
      </c>
      <c r="P15" s="756"/>
      <c r="Q15" s="756"/>
      <c r="R15" s="756"/>
      <c r="S15" s="756"/>
      <c r="T15" s="756"/>
      <c r="U15" s="756"/>
      <c r="V15" s="756"/>
      <c r="W15" s="594"/>
      <c r="X15" s="705">
        <f t="shared" si="8"/>
        <v>3</v>
      </c>
      <c r="Y15" s="756"/>
      <c r="Z15" s="756"/>
      <c r="AA15" s="756"/>
      <c r="AB15" s="756"/>
      <c r="AC15" s="756"/>
      <c r="AD15" s="756"/>
      <c r="AE15" s="756"/>
      <c r="AF15" s="594"/>
      <c r="AG15" s="705">
        <f t="shared" si="9"/>
        <v>3</v>
      </c>
      <c r="AH15" s="756"/>
      <c r="AI15" s="756"/>
      <c r="AJ15" s="756"/>
      <c r="AK15" s="756"/>
      <c r="AL15" s="756"/>
      <c r="AM15" s="756"/>
      <c r="AN15" s="756"/>
      <c r="AO15" s="685"/>
      <c r="AP15" s="705">
        <f t="shared" si="10"/>
        <v>3</v>
      </c>
      <c r="AQ15" s="756"/>
      <c r="AR15" s="756"/>
      <c r="AS15" s="756"/>
      <c r="AT15" s="756"/>
      <c r="AU15" s="756"/>
      <c r="AV15" s="756"/>
      <c r="AW15" s="756"/>
    </row>
    <row r="16" spans="2:49" x14ac:dyDescent="0.25">
      <c r="B16" s="705">
        <v>4</v>
      </c>
      <c r="C16" s="951">
        <f>(1+_xlfn.XLOOKUP(INT((B16-1)/12)+1,'ZC Curve'!$B$8:$B$107,'ZC Curve'!R$8:R$107,,0))^(1/12)-1</f>
        <v>0</v>
      </c>
      <c r="D16" s="946">
        <f t="shared" si="5"/>
        <v>1</v>
      </c>
      <c r="E16" s="594"/>
      <c r="F16" s="705">
        <f t="shared" si="6"/>
        <v>4</v>
      </c>
      <c r="G16" s="756"/>
      <c r="H16" s="756"/>
      <c r="I16" s="756"/>
      <c r="J16" s="756"/>
      <c r="K16" s="756"/>
      <c r="L16" s="756"/>
      <c r="M16" s="756"/>
      <c r="N16" s="594"/>
      <c r="O16" s="705">
        <f t="shared" si="7"/>
        <v>4</v>
      </c>
      <c r="P16" s="756"/>
      <c r="Q16" s="756"/>
      <c r="R16" s="756"/>
      <c r="S16" s="756"/>
      <c r="T16" s="756"/>
      <c r="U16" s="756"/>
      <c r="V16" s="756"/>
      <c r="W16" s="594"/>
      <c r="X16" s="705">
        <f t="shared" si="8"/>
        <v>4</v>
      </c>
      <c r="Y16" s="756"/>
      <c r="Z16" s="756"/>
      <c r="AA16" s="756"/>
      <c r="AB16" s="756"/>
      <c r="AC16" s="756"/>
      <c r="AD16" s="756"/>
      <c r="AE16" s="756"/>
      <c r="AF16" s="594"/>
      <c r="AG16" s="705">
        <f t="shared" si="9"/>
        <v>4</v>
      </c>
      <c r="AH16" s="756"/>
      <c r="AI16" s="756"/>
      <c r="AJ16" s="756"/>
      <c r="AK16" s="756"/>
      <c r="AL16" s="756"/>
      <c r="AM16" s="756"/>
      <c r="AN16" s="756"/>
      <c r="AO16" s="685"/>
      <c r="AP16" s="705">
        <f t="shared" si="10"/>
        <v>4</v>
      </c>
      <c r="AQ16" s="756"/>
      <c r="AR16" s="756"/>
      <c r="AS16" s="756"/>
      <c r="AT16" s="756"/>
      <c r="AU16" s="756"/>
      <c r="AV16" s="756"/>
      <c r="AW16" s="756"/>
    </row>
    <row r="17" spans="2:49" x14ac:dyDescent="0.25">
      <c r="B17" s="705">
        <v>5</v>
      </c>
      <c r="C17" s="951">
        <f>(1+_xlfn.XLOOKUP(INT((B17-1)/12)+1,'ZC Curve'!$B$8:$B$107,'ZC Curve'!R$8:R$107,,0))^(1/12)-1</f>
        <v>0</v>
      </c>
      <c r="D17" s="946">
        <f t="shared" si="5"/>
        <v>1</v>
      </c>
      <c r="E17" s="594"/>
      <c r="F17" s="705">
        <f t="shared" si="6"/>
        <v>5</v>
      </c>
      <c r="G17" s="756"/>
      <c r="H17" s="756"/>
      <c r="I17" s="756"/>
      <c r="J17" s="756"/>
      <c r="K17" s="756"/>
      <c r="L17" s="756"/>
      <c r="M17" s="756"/>
      <c r="N17" s="594"/>
      <c r="O17" s="705">
        <f t="shared" si="7"/>
        <v>5</v>
      </c>
      <c r="P17" s="756"/>
      <c r="Q17" s="756"/>
      <c r="R17" s="756"/>
      <c r="S17" s="756"/>
      <c r="T17" s="756"/>
      <c r="U17" s="756"/>
      <c r="V17" s="756"/>
      <c r="W17" s="594"/>
      <c r="X17" s="705">
        <f t="shared" si="8"/>
        <v>5</v>
      </c>
      <c r="Y17" s="756"/>
      <c r="Z17" s="756"/>
      <c r="AA17" s="756"/>
      <c r="AB17" s="756"/>
      <c r="AC17" s="756"/>
      <c r="AD17" s="756"/>
      <c r="AE17" s="756"/>
      <c r="AF17" s="594"/>
      <c r="AG17" s="705">
        <f t="shared" si="9"/>
        <v>5</v>
      </c>
      <c r="AH17" s="756"/>
      <c r="AI17" s="756"/>
      <c r="AJ17" s="756"/>
      <c r="AK17" s="756"/>
      <c r="AL17" s="756"/>
      <c r="AM17" s="756"/>
      <c r="AN17" s="756"/>
      <c r="AO17" s="685"/>
      <c r="AP17" s="705">
        <f t="shared" si="10"/>
        <v>5</v>
      </c>
      <c r="AQ17" s="756"/>
      <c r="AR17" s="756"/>
      <c r="AS17" s="756"/>
      <c r="AT17" s="756"/>
      <c r="AU17" s="756"/>
      <c r="AV17" s="756"/>
      <c r="AW17" s="756"/>
    </row>
    <row r="18" spans="2:49" x14ac:dyDescent="0.25">
      <c r="B18" s="705">
        <v>6</v>
      </c>
      <c r="C18" s="951">
        <f>(1+_xlfn.XLOOKUP(INT((B18-1)/12)+1,'ZC Curve'!$B$8:$B$107,'ZC Curve'!R$8:R$107,,0))^(1/12)-1</f>
        <v>0</v>
      </c>
      <c r="D18" s="946">
        <f t="shared" si="5"/>
        <v>1</v>
      </c>
      <c r="E18" s="594"/>
      <c r="F18" s="705">
        <f t="shared" si="6"/>
        <v>6</v>
      </c>
      <c r="G18" s="756"/>
      <c r="H18" s="756"/>
      <c r="I18" s="756"/>
      <c r="J18" s="756"/>
      <c r="K18" s="756"/>
      <c r="L18" s="756"/>
      <c r="M18" s="756"/>
      <c r="N18" s="594"/>
      <c r="O18" s="705">
        <f t="shared" si="7"/>
        <v>6</v>
      </c>
      <c r="P18" s="756"/>
      <c r="Q18" s="756"/>
      <c r="R18" s="756"/>
      <c r="S18" s="756"/>
      <c r="T18" s="756"/>
      <c r="U18" s="756"/>
      <c r="V18" s="756"/>
      <c r="W18" s="594"/>
      <c r="X18" s="705">
        <f t="shared" si="8"/>
        <v>6</v>
      </c>
      <c r="Y18" s="756"/>
      <c r="Z18" s="756"/>
      <c r="AA18" s="756"/>
      <c r="AB18" s="756"/>
      <c r="AC18" s="756"/>
      <c r="AD18" s="756"/>
      <c r="AE18" s="756"/>
      <c r="AF18" s="594"/>
      <c r="AG18" s="705">
        <f t="shared" si="9"/>
        <v>6</v>
      </c>
      <c r="AH18" s="756"/>
      <c r="AI18" s="756"/>
      <c r="AJ18" s="756"/>
      <c r="AK18" s="756"/>
      <c r="AL18" s="756"/>
      <c r="AM18" s="756"/>
      <c r="AN18" s="756"/>
      <c r="AO18" s="685"/>
      <c r="AP18" s="705">
        <f t="shared" si="10"/>
        <v>6</v>
      </c>
      <c r="AQ18" s="756"/>
      <c r="AR18" s="756"/>
      <c r="AS18" s="756"/>
      <c r="AT18" s="756"/>
      <c r="AU18" s="756"/>
      <c r="AV18" s="756"/>
      <c r="AW18" s="756"/>
    </row>
    <row r="19" spans="2:49" x14ac:dyDescent="0.25">
      <c r="B19" s="705">
        <v>7</v>
      </c>
      <c r="C19" s="951">
        <f>(1+_xlfn.XLOOKUP(INT((B19-1)/12)+1,'ZC Curve'!$B$8:$B$107,'ZC Curve'!R$8:R$107,,0))^(1/12)-1</f>
        <v>0</v>
      </c>
      <c r="D19" s="946">
        <f t="shared" si="5"/>
        <v>1</v>
      </c>
      <c r="E19" s="594"/>
      <c r="F19" s="705">
        <f t="shared" si="6"/>
        <v>7</v>
      </c>
      <c r="G19" s="756"/>
      <c r="H19" s="756"/>
      <c r="I19" s="756"/>
      <c r="J19" s="756"/>
      <c r="K19" s="756"/>
      <c r="L19" s="756"/>
      <c r="M19" s="756"/>
      <c r="N19" s="594"/>
      <c r="O19" s="705">
        <f t="shared" si="7"/>
        <v>7</v>
      </c>
      <c r="P19" s="756"/>
      <c r="Q19" s="756"/>
      <c r="R19" s="756"/>
      <c r="S19" s="756"/>
      <c r="T19" s="756"/>
      <c r="U19" s="756"/>
      <c r="V19" s="756"/>
      <c r="W19" s="594"/>
      <c r="X19" s="705">
        <f t="shared" si="8"/>
        <v>7</v>
      </c>
      <c r="Y19" s="756"/>
      <c r="Z19" s="756"/>
      <c r="AA19" s="756"/>
      <c r="AB19" s="756"/>
      <c r="AC19" s="756"/>
      <c r="AD19" s="756"/>
      <c r="AE19" s="756"/>
      <c r="AF19" s="594"/>
      <c r="AG19" s="705">
        <f t="shared" si="9"/>
        <v>7</v>
      </c>
      <c r="AH19" s="756"/>
      <c r="AI19" s="756"/>
      <c r="AJ19" s="756"/>
      <c r="AK19" s="756"/>
      <c r="AL19" s="756"/>
      <c r="AM19" s="756"/>
      <c r="AN19" s="756"/>
      <c r="AO19" s="685"/>
      <c r="AP19" s="705">
        <f t="shared" si="10"/>
        <v>7</v>
      </c>
      <c r="AQ19" s="756"/>
      <c r="AR19" s="756"/>
      <c r="AS19" s="756"/>
      <c r="AT19" s="756"/>
      <c r="AU19" s="756"/>
      <c r="AV19" s="756"/>
      <c r="AW19" s="756"/>
    </row>
    <row r="20" spans="2:49" x14ac:dyDescent="0.25">
      <c r="B20" s="705">
        <v>8</v>
      </c>
      <c r="C20" s="951">
        <f>(1+_xlfn.XLOOKUP(INT((B20-1)/12)+1,'ZC Curve'!$B$8:$B$107,'ZC Curve'!R$8:R$107,,0))^(1/12)-1</f>
        <v>0</v>
      </c>
      <c r="D20" s="946">
        <f t="shared" si="5"/>
        <v>1</v>
      </c>
      <c r="E20" s="594"/>
      <c r="F20" s="705">
        <f t="shared" si="6"/>
        <v>8</v>
      </c>
      <c r="G20" s="756"/>
      <c r="H20" s="756"/>
      <c r="I20" s="756"/>
      <c r="J20" s="756"/>
      <c r="K20" s="756"/>
      <c r="L20" s="756"/>
      <c r="M20" s="756"/>
      <c r="N20" s="594"/>
      <c r="O20" s="705">
        <f t="shared" si="7"/>
        <v>8</v>
      </c>
      <c r="P20" s="756"/>
      <c r="Q20" s="756"/>
      <c r="R20" s="756"/>
      <c r="S20" s="756"/>
      <c r="T20" s="756"/>
      <c r="U20" s="756"/>
      <c r="V20" s="756"/>
      <c r="W20" s="594"/>
      <c r="X20" s="705">
        <f t="shared" si="8"/>
        <v>8</v>
      </c>
      <c r="Y20" s="756"/>
      <c r="Z20" s="756"/>
      <c r="AA20" s="756"/>
      <c r="AB20" s="756"/>
      <c r="AC20" s="756"/>
      <c r="AD20" s="756"/>
      <c r="AE20" s="756"/>
      <c r="AF20" s="594"/>
      <c r="AG20" s="705">
        <f t="shared" si="9"/>
        <v>8</v>
      </c>
      <c r="AH20" s="756"/>
      <c r="AI20" s="756"/>
      <c r="AJ20" s="756"/>
      <c r="AK20" s="756"/>
      <c r="AL20" s="756"/>
      <c r="AM20" s="756"/>
      <c r="AN20" s="756"/>
      <c r="AO20" s="685"/>
      <c r="AP20" s="705">
        <f t="shared" si="10"/>
        <v>8</v>
      </c>
      <c r="AQ20" s="756"/>
      <c r="AR20" s="756"/>
      <c r="AS20" s="756"/>
      <c r="AT20" s="756"/>
      <c r="AU20" s="756"/>
      <c r="AV20" s="756"/>
      <c r="AW20" s="756"/>
    </row>
    <row r="21" spans="2:49" x14ac:dyDescent="0.25">
      <c r="B21" s="705">
        <v>9</v>
      </c>
      <c r="C21" s="951">
        <f>(1+_xlfn.XLOOKUP(INT((B21-1)/12)+1,'ZC Curve'!$B$8:$B$107,'ZC Curve'!R$8:R$107,,0))^(1/12)-1</f>
        <v>0</v>
      </c>
      <c r="D21" s="946">
        <f t="shared" si="5"/>
        <v>1</v>
      </c>
      <c r="E21" s="594"/>
      <c r="F21" s="705">
        <f t="shared" si="6"/>
        <v>9</v>
      </c>
      <c r="G21" s="756"/>
      <c r="H21" s="756"/>
      <c r="I21" s="756"/>
      <c r="J21" s="756"/>
      <c r="K21" s="756"/>
      <c r="L21" s="756"/>
      <c r="M21" s="756"/>
      <c r="N21" s="594"/>
      <c r="O21" s="705">
        <f t="shared" si="7"/>
        <v>9</v>
      </c>
      <c r="P21" s="756"/>
      <c r="Q21" s="756"/>
      <c r="R21" s="756"/>
      <c r="S21" s="756"/>
      <c r="T21" s="756"/>
      <c r="U21" s="756"/>
      <c r="V21" s="756"/>
      <c r="W21" s="594"/>
      <c r="X21" s="705">
        <f t="shared" si="8"/>
        <v>9</v>
      </c>
      <c r="Y21" s="756"/>
      <c r="Z21" s="756"/>
      <c r="AA21" s="756"/>
      <c r="AB21" s="756"/>
      <c r="AC21" s="756"/>
      <c r="AD21" s="756"/>
      <c r="AE21" s="756"/>
      <c r="AF21" s="594"/>
      <c r="AG21" s="705">
        <f t="shared" si="9"/>
        <v>9</v>
      </c>
      <c r="AH21" s="756"/>
      <c r="AI21" s="756"/>
      <c r="AJ21" s="756"/>
      <c r="AK21" s="756"/>
      <c r="AL21" s="756"/>
      <c r="AM21" s="756"/>
      <c r="AN21" s="756"/>
      <c r="AO21" s="685"/>
      <c r="AP21" s="705">
        <f t="shared" si="10"/>
        <v>9</v>
      </c>
      <c r="AQ21" s="756"/>
      <c r="AR21" s="756"/>
      <c r="AS21" s="756"/>
      <c r="AT21" s="756"/>
      <c r="AU21" s="756"/>
      <c r="AV21" s="756"/>
      <c r="AW21" s="756"/>
    </row>
    <row r="22" spans="2:49" x14ac:dyDescent="0.25">
      <c r="B22" s="705">
        <v>10</v>
      </c>
      <c r="C22" s="951">
        <f>(1+_xlfn.XLOOKUP(INT((B22-1)/12)+1,'ZC Curve'!$B$8:$B$107,'ZC Curve'!R$8:R$107,,0))^(1/12)-1</f>
        <v>0</v>
      </c>
      <c r="D22" s="946">
        <f t="shared" si="5"/>
        <v>1</v>
      </c>
      <c r="E22" s="594"/>
      <c r="F22" s="705">
        <f t="shared" si="6"/>
        <v>10</v>
      </c>
      <c r="G22" s="756"/>
      <c r="H22" s="756"/>
      <c r="I22" s="756"/>
      <c r="J22" s="756"/>
      <c r="K22" s="756"/>
      <c r="L22" s="756"/>
      <c r="M22" s="756"/>
      <c r="N22" s="594"/>
      <c r="O22" s="705">
        <f t="shared" si="7"/>
        <v>10</v>
      </c>
      <c r="P22" s="756"/>
      <c r="Q22" s="756"/>
      <c r="R22" s="756"/>
      <c r="S22" s="756"/>
      <c r="T22" s="756"/>
      <c r="U22" s="756"/>
      <c r="V22" s="756"/>
      <c r="W22" s="594"/>
      <c r="X22" s="705">
        <f t="shared" si="8"/>
        <v>10</v>
      </c>
      <c r="Y22" s="756"/>
      <c r="Z22" s="756"/>
      <c r="AA22" s="756"/>
      <c r="AB22" s="756"/>
      <c r="AC22" s="756"/>
      <c r="AD22" s="756"/>
      <c r="AE22" s="756"/>
      <c r="AF22" s="594"/>
      <c r="AG22" s="705">
        <f t="shared" si="9"/>
        <v>10</v>
      </c>
      <c r="AH22" s="756"/>
      <c r="AI22" s="756"/>
      <c r="AJ22" s="756"/>
      <c r="AK22" s="756"/>
      <c r="AL22" s="756"/>
      <c r="AM22" s="756"/>
      <c r="AN22" s="756"/>
      <c r="AO22" s="685"/>
      <c r="AP22" s="705">
        <f t="shared" si="10"/>
        <v>10</v>
      </c>
      <c r="AQ22" s="756"/>
      <c r="AR22" s="756"/>
      <c r="AS22" s="756"/>
      <c r="AT22" s="756"/>
      <c r="AU22" s="756"/>
      <c r="AV22" s="756"/>
      <c r="AW22" s="756"/>
    </row>
    <row r="23" spans="2:49" x14ac:dyDescent="0.25">
      <c r="B23" s="705">
        <v>11</v>
      </c>
      <c r="C23" s="951">
        <f>(1+_xlfn.XLOOKUP(INT((B23-1)/12)+1,'ZC Curve'!$B$8:$B$107,'ZC Curve'!R$8:R$107,,0))^(1/12)-1</f>
        <v>0</v>
      </c>
      <c r="D23" s="946">
        <f t="shared" si="5"/>
        <v>1</v>
      </c>
      <c r="E23" s="594"/>
      <c r="F23" s="705">
        <f t="shared" si="6"/>
        <v>11</v>
      </c>
      <c r="G23" s="756"/>
      <c r="H23" s="756"/>
      <c r="I23" s="756"/>
      <c r="J23" s="756"/>
      <c r="K23" s="756"/>
      <c r="L23" s="756"/>
      <c r="M23" s="756"/>
      <c r="N23" s="594"/>
      <c r="O23" s="705">
        <f t="shared" si="7"/>
        <v>11</v>
      </c>
      <c r="P23" s="756"/>
      <c r="Q23" s="756"/>
      <c r="R23" s="756"/>
      <c r="S23" s="756"/>
      <c r="T23" s="756"/>
      <c r="U23" s="756"/>
      <c r="V23" s="756"/>
      <c r="W23" s="594"/>
      <c r="X23" s="705">
        <f t="shared" si="8"/>
        <v>11</v>
      </c>
      <c r="Y23" s="756"/>
      <c r="Z23" s="756"/>
      <c r="AA23" s="756"/>
      <c r="AB23" s="756"/>
      <c r="AC23" s="756"/>
      <c r="AD23" s="756"/>
      <c r="AE23" s="756"/>
      <c r="AF23" s="594"/>
      <c r="AG23" s="705">
        <f t="shared" si="9"/>
        <v>11</v>
      </c>
      <c r="AH23" s="756"/>
      <c r="AI23" s="756"/>
      <c r="AJ23" s="756"/>
      <c r="AK23" s="756"/>
      <c r="AL23" s="756"/>
      <c r="AM23" s="756"/>
      <c r="AN23" s="756"/>
      <c r="AO23" s="685"/>
      <c r="AP23" s="705">
        <f t="shared" si="10"/>
        <v>11</v>
      </c>
      <c r="AQ23" s="756"/>
      <c r="AR23" s="756"/>
      <c r="AS23" s="756"/>
      <c r="AT23" s="756"/>
      <c r="AU23" s="756"/>
      <c r="AV23" s="756"/>
      <c r="AW23" s="756"/>
    </row>
    <row r="24" spans="2:49" x14ac:dyDescent="0.25">
      <c r="B24" s="705">
        <v>12</v>
      </c>
      <c r="C24" s="951">
        <f>(1+_xlfn.XLOOKUP(INT((B24-1)/12)+1,'ZC Curve'!$B$8:$B$107,'ZC Curve'!R$8:R$107,,0))^(1/12)-1</f>
        <v>0</v>
      </c>
      <c r="D24" s="946">
        <f t="shared" si="5"/>
        <v>1</v>
      </c>
      <c r="E24" s="594"/>
      <c r="F24" s="705">
        <f t="shared" si="6"/>
        <v>12</v>
      </c>
      <c r="G24" s="756"/>
      <c r="H24" s="756"/>
      <c r="I24" s="756"/>
      <c r="J24" s="756"/>
      <c r="K24" s="756"/>
      <c r="L24" s="756"/>
      <c r="M24" s="756"/>
      <c r="N24" s="594"/>
      <c r="O24" s="705">
        <f t="shared" si="7"/>
        <v>12</v>
      </c>
      <c r="P24" s="756"/>
      <c r="Q24" s="756"/>
      <c r="R24" s="756"/>
      <c r="S24" s="756"/>
      <c r="T24" s="756"/>
      <c r="U24" s="756"/>
      <c r="V24" s="756"/>
      <c r="W24" s="594"/>
      <c r="X24" s="705">
        <f t="shared" si="8"/>
        <v>12</v>
      </c>
      <c r="Y24" s="756"/>
      <c r="Z24" s="756"/>
      <c r="AA24" s="756"/>
      <c r="AB24" s="756"/>
      <c r="AC24" s="756"/>
      <c r="AD24" s="756"/>
      <c r="AE24" s="756"/>
      <c r="AF24" s="594"/>
      <c r="AG24" s="705">
        <f t="shared" si="9"/>
        <v>12</v>
      </c>
      <c r="AH24" s="756"/>
      <c r="AI24" s="756"/>
      <c r="AJ24" s="756"/>
      <c r="AK24" s="756"/>
      <c r="AL24" s="756"/>
      <c r="AM24" s="756"/>
      <c r="AN24" s="756"/>
      <c r="AO24" s="685"/>
      <c r="AP24" s="705">
        <f t="shared" si="10"/>
        <v>12</v>
      </c>
      <c r="AQ24" s="756"/>
      <c r="AR24" s="756"/>
      <c r="AS24" s="756"/>
      <c r="AT24" s="756"/>
      <c r="AU24" s="756"/>
      <c r="AV24" s="756"/>
      <c r="AW24" s="756"/>
    </row>
    <row r="25" spans="2:49" x14ac:dyDescent="0.25">
      <c r="B25" s="705">
        <v>13</v>
      </c>
      <c r="C25" s="951">
        <f>(1+_xlfn.XLOOKUP(INT((B25-1)/12)+1,'ZC Curve'!$B$8:$B$107,'ZC Curve'!R$8:R$107,,0))^(1/12)-1</f>
        <v>0</v>
      </c>
      <c r="D25" s="946">
        <f t="shared" si="5"/>
        <v>1</v>
      </c>
      <c r="E25" s="594"/>
      <c r="F25" s="705">
        <f t="shared" si="6"/>
        <v>13</v>
      </c>
      <c r="G25" s="756"/>
      <c r="H25" s="756"/>
      <c r="I25" s="756"/>
      <c r="J25" s="756"/>
      <c r="K25" s="756"/>
      <c r="L25" s="756"/>
      <c r="M25" s="756"/>
      <c r="N25" s="594"/>
      <c r="O25" s="705">
        <f t="shared" si="7"/>
        <v>13</v>
      </c>
      <c r="P25" s="756"/>
      <c r="Q25" s="756"/>
      <c r="R25" s="756"/>
      <c r="S25" s="756"/>
      <c r="T25" s="756"/>
      <c r="U25" s="756"/>
      <c r="V25" s="756"/>
      <c r="W25" s="594"/>
      <c r="X25" s="705">
        <f t="shared" si="8"/>
        <v>13</v>
      </c>
      <c r="Y25" s="756"/>
      <c r="Z25" s="756"/>
      <c r="AA25" s="756"/>
      <c r="AB25" s="756"/>
      <c r="AC25" s="756"/>
      <c r="AD25" s="756"/>
      <c r="AE25" s="756"/>
      <c r="AF25" s="594"/>
      <c r="AG25" s="705">
        <f t="shared" si="9"/>
        <v>13</v>
      </c>
      <c r="AH25" s="756"/>
      <c r="AI25" s="756"/>
      <c r="AJ25" s="756"/>
      <c r="AK25" s="756"/>
      <c r="AL25" s="756"/>
      <c r="AM25" s="756"/>
      <c r="AN25" s="756"/>
      <c r="AO25" s="685"/>
      <c r="AP25" s="705">
        <f t="shared" si="10"/>
        <v>13</v>
      </c>
      <c r="AQ25" s="756"/>
      <c r="AR25" s="756"/>
      <c r="AS25" s="756"/>
      <c r="AT25" s="756"/>
      <c r="AU25" s="756"/>
      <c r="AV25" s="756"/>
      <c r="AW25" s="756"/>
    </row>
    <row r="26" spans="2:49" x14ac:dyDescent="0.25">
      <c r="B26" s="705">
        <v>14</v>
      </c>
      <c r="C26" s="951">
        <f>(1+_xlfn.XLOOKUP(INT((B26-1)/12)+1,'ZC Curve'!$B$8:$B$107,'ZC Curve'!R$8:R$107,,0))^(1/12)-1</f>
        <v>0</v>
      </c>
      <c r="D26" s="946">
        <f t="shared" si="5"/>
        <v>1</v>
      </c>
      <c r="E26" s="594"/>
      <c r="F26" s="705">
        <f t="shared" si="6"/>
        <v>14</v>
      </c>
      <c r="G26" s="756"/>
      <c r="H26" s="756"/>
      <c r="I26" s="756"/>
      <c r="J26" s="756"/>
      <c r="K26" s="756"/>
      <c r="L26" s="756"/>
      <c r="M26" s="756"/>
      <c r="N26" s="594"/>
      <c r="O26" s="705">
        <f t="shared" si="7"/>
        <v>14</v>
      </c>
      <c r="P26" s="756"/>
      <c r="Q26" s="756"/>
      <c r="R26" s="756"/>
      <c r="S26" s="756"/>
      <c r="T26" s="756"/>
      <c r="U26" s="756"/>
      <c r="V26" s="756"/>
      <c r="W26" s="594"/>
      <c r="X26" s="705">
        <f t="shared" si="8"/>
        <v>14</v>
      </c>
      <c r="Y26" s="756"/>
      <c r="Z26" s="756"/>
      <c r="AA26" s="756"/>
      <c r="AB26" s="756"/>
      <c r="AC26" s="756"/>
      <c r="AD26" s="756"/>
      <c r="AE26" s="756"/>
      <c r="AF26" s="594"/>
      <c r="AG26" s="705">
        <f t="shared" si="9"/>
        <v>14</v>
      </c>
      <c r="AH26" s="756"/>
      <c r="AI26" s="756"/>
      <c r="AJ26" s="756"/>
      <c r="AK26" s="756"/>
      <c r="AL26" s="756"/>
      <c r="AM26" s="756"/>
      <c r="AN26" s="756"/>
      <c r="AO26" s="685"/>
      <c r="AP26" s="705">
        <f t="shared" si="10"/>
        <v>14</v>
      </c>
      <c r="AQ26" s="756"/>
      <c r="AR26" s="756"/>
      <c r="AS26" s="756"/>
      <c r="AT26" s="756"/>
      <c r="AU26" s="756"/>
      <c r="AV26" s="756"/>
      <c r="AW26" s="756"/>
    </row>
    <row r="27" spans="2:49" x14ac:dyDescent="0.25">
      <c r="B27" s="705">
        <v>15</v>
      </c>
      <c r="C27" s="951">
        <f>(1+_xlfn.XLOOKUP(INT((B27-1)/12)+1,'ZC Curve'!$B$8:$B$107,'ZC Curve'!R$8:R$107,,0))^(1/12)-1</f>
        <v>0</v>
      </c>
      <c r="D27" s="946">
        <f t="shared" si="5"/>
        <v>1</v>
      </c>
      <c r="E27" s="594"/>
      <c r="F27" s="705">
        <f t="shared" si="6"/>
        <v>15</v>
      </c>
      <c r="G27" s="756"/>
      <c r="H27" s="756"/>
      <c r="I27" s="756"/>
      <c r="J27" s="756"/>
      <c r="K27" s="756"/>
      <c r="L27" s="756"/>
      <c r="M27" s="756"/>
      <c r="N27" s="594"/>
      <c r="O27" s="705">
        <f t="shared" si="7"/>
        <v>15</v>
      </c>
      <c r="P27" s="756"/>
      <c r="Q27" s="756"/>
      <c r="R27" s="756"/>
      <c r="S27" s="756"/>
      <c r="T27" s="756"/>
      <c r="U27" s="756"/>
      <c r="V27" s="756"/>
      <c r="W27" s="594"/>
      <c r="X27" s="705">
        <f t="shared" si="8"/>
        <v>15</v>
      </c>
      <c r="Y27" s="756"/>
      <c r="Z27" s="756"/>
      <c r="AA27" s="756"/>
      <c r="AB27" s="756"/>
      <c r="AC27" s="756"/>
      <c r="AD27" s="756"/>
      <c r="AE27" s="756"/>
      <c r="AF27" s="594"/>
      <c r="AG27" s="705">
        <f t="shared" si="9"/>
        <v>15</v>
      </c>
      <c r="AH27" s="756"/>
      <c r="AI27" s="756"/>
      <c r="AJ27" s="756"/>
      <c r="AK27" s="756"/>
      <c r="AL27" s="756"/>
      <c r="AM27" s="756"/>
      <c r="AN27" s="756"/>
      <c r="AO27" s="685"/>
      <c r="AP27" s="705">
        <f t="shared" si="10"/>
        <v>15</v>
      </c>
      <c r="AQ27" s="756"/>
      <c r="AR27" s="756"/>
      <c r="AS27" s="756"/>
      <c r="AT27" s="756"/>
      <c r="AU27" s="756"/>
      <c r="AV27" s="756"/>
      <c r="AW27" s="756"/>
    </row>
    <row r="28" spans="2:49" x14ac:dyDescent="0.25">
      <c r="B28" s="705">
        <v>16</v>
      </c>
      <c r="C28" s="951">
        <f>(1+_xlfn.XLOOKUP(INT((B28-1)/12)+1,'ZC Curve'!$B$8:$B$107,'ZC Curve'!R$8:R$107,,0))^(1/12)-1</f>
        <v>0</v>
      </c>
      <c r="D28" s="946">
        <f t="shared" si="5"/>
        <v>1</v>
      </c>
      <c r="E28" s="594"/>
      <c r="F28" s="705">
        <f t="shared" si="6"/>
        <v>16</v>
      </c>
      <c r="G28" s="756"/>
      <c r="H28" s="756"/>
      <c r="I28" s="756"/>
      <c r="J28" s="756"/>
      <c r="K28" s="756"/>
      <c r="L28" s="756"/>
      <c r="M28" s="756"/>
      <c r="N28" s="594"/>
      <c r="O28" s="705">
        <f t="shared" si="7"/>
        <v>16</v>
      </c>
      <c r="P28" s="756"/>
      <c r="Q28" s="756"/>
      <c r="R28" s="756"/>
      <c r="S28" s="756"/>
      <c r="T28" s="756"/>
      <c r="U28" s="756"/>
      <c r="V28" s="756"/>
      <c r="W28" s="594"/>
      <c r="X28" s="705">
        <f t="shared" si="8"/>
        <v>16</v>
      </c>
      <c r="Y28" s="756"/>
      <c r="Z28" s="756"/>
      <c r="AA28" s="756"/>
      <c r="AB28" s="756"/>
      <c r="AC28" s="756"/>
      <c r="AD28" s="756"/>
      <c r="AE28" s="756"/>
      <c r="AF28" s="594"/>
      <c r="AG28" s="705">
        <f t="shared" si="9"/>
        <v>16</v>
      </c>
      <c r="AH28" s="756"/>
      <c r="AI28" s="756"/>
      <c r="AJ28" s="756"/>
      <c r="AK28" s="756"/>
      <c r="AL28" s="756"/>
      <c r="AM28" s="756"/>
      <c r="AN28" s="756"/>
      <c r="AO28" s="685"/>
      <c r="AP28" s="705">
        <f t="shared" si="10"/>
        <v>16</v>
      </c>
      <c r="AQ28" s="756"/>
      <c r="AR28" s="756"/>
      <c r="AS28" s="756"/>
      <c r="AT28" s="756"/>
      <c r="AU28" s="756"/>
      <c r="AV28" s="756"/>
      <c r="AW28" s="756"/>
    </row>
    <row r="29" spans="2:49" x14ac:dyDescent="0.25">
      <c r="B29" s="705">
        <v>17</v>
      </c>
      <c r="C29" s="951">
        <f>(1+_xlfn.XLOOKUP(INT((B29-1)/12)+1,'ZC Curve'!$B$8:$B$107,'ZC Curve'!R$8:R$107,,0))^(1/12)-1</f>
        <v>0</v>
      </c>
      <c r="D29" s="946">
        <f t="shared" si="5"/>
        <v>1</v>
      </c>
      <c r="E29" s="594"/>
      <c r="F29" s="705">
        <f t="shared" si="6"/>
        <v>17</v>
      </c>
      <c r="G29" s="756"/>
      <c r="H29" s="756"/>
      <c r="I29" s="756"/>
      <c r="J29" s="756"/>
      <c r="K29" s="756"/>
      <c r="L29" s="756"/>
      <c r="M29" s="756"/>
      <c r="N29" s="594"/>
      <c r="O29" s="705">
        <f t="shared" si="7"/>
        <v>17</v>
      </c>
      <c r="P29" s="756"/>
      <c r="Q29" s="756"/>
      <c r="R29" s="756"/>
      <c r="S29" s="756"/>
      <c r="T29" s="756"/>
      <c r="U29" s="756"/>
      <c r="V29" s="756"/>
      <c r="W29" s="594"/>
      <c r="X29" s="705">
        <f t="shared" si="8"/>
        <v>17</v>
      </c>
      <c r="Y29" s="756"/>
      <c r="Z29" s="756"/>
      <c r="AA29" s="756"/>
      <c r="AB29" s="756"/>
      <c r="AC29" s="756"/>
      <c r="AD29" s="756"/>
      <c r="AE29" s="756"/>
      <c r="AF29" s="594"/>
      <c r="AG29" s="705">
        <f t="shared" si="9"/>
        <v>17</v>
      </c>
      <c r="AH29" s="756"/>
      <c r="AI29" s="756"/>
      <c r="AJ29" s="756"/>
      <c r="AK29" s="756"/>
      <c r="AL29" s="756"/>
      <c r="AM29" s="756"/>
      <c r="AN29" s="756"/>
      <c r="AO29" s="685"/>
      <c r="AP29" s="705">
        <f t="shared" si="10"/>
        <v>17</v>
      </c>
      <c r="AQ29" s="756"/>
      <c r="AR29" s="756"/>
      <c r="AS29" s="756"/>
      <c r="AT29" s="756"/>
      <c r="AU29" s="756"/>
      <c r="AV29" s="756"/>
      <c r="AW29" s="756"/>
    </row>
    <row r="30" spans="2:49" x14ac:dyDescent="0.25">
      <c r="B30" s="705">
        <v>18</v>
      </c>
      <c r="C30" s="951">
        <f>(1+_xlfn.XLOOKUP(INT((B30-1)/12)+1,'ZC Curve'!$B$8:$B$107,'ZC Curve'!R$8:R$107,,0))^(1/12)-1</f>
        <v>0</v>
      </c>
      <c r="D30" s="946">
        <f t="shared" si="5"/>
        <v>1</v>
      </c>
      <c r="E30" s="594"/>
      <c r="F30" s="705">
        <f t="shared" si="6"/>
        <v>18</v>
      </c>
      <c r="G30" s="756"/>
      <c r="H30" s="756"/>
      <c r="I30" s="756"/>
      <c r="J30" s="756"/>
      <c r="K30" s="756"/>
      <c r="L30" s="756"/>
      <c r="M30" s="756"/>
      <c r="N30" s="594"/>
      <c r="O30" s="705">
        <f t="shared" si="7"/>
        <v>18</v>
      </c>
      <c r="P30" s="756"/>
      <c r="Q30" s="756"/>
      <c r="R30" s="756"/>
      <c r="S30" s="756"/>
      <c r="T30" s="756"/>
      <c r="U30" s="756"/>
      <c r="V30" s="756"/>
      <c r="W30" s="594"/>
      <c r="X30" s="705">
        <f t="shared" si="8"/>
        <v>18</v>
      </c>
      <c r="Y30" s="756"/>
      <c r="Z30" s="756"/>
      <c r="AA30" s="756"/>
      <c r="AB30" s="756"/>
      <c r="AC30" s="756"/>
      <c r="AD30" s="756"/>
      <c r="AE30" s="756"/>
      <c r="AF30" s="594"/>
      <c r="AG30" s="705">
        <f t="shared" si="9"/>
        <v>18</v>
      </c>
      <c r="AH30" s="756"/>
      <c r="AI30" s="756"/>
      <c r="AJ30" s="756"/>
      <c r="AK30" s="756"/>
      <c r="AL30" s="756"/>
      <c r="AM30" s="756"/>
      <c r="AN30" s="756"/>
      <c r="AO30" s="685"/>
      <c r="AP30" s="705">
        <f t="shared" si="10"/>
        <v>18</v>
      </c>
      <c r="AQ30" s="756"/>
      <c r="AR30" s="756"/>
      <c r="AS30" s="756"/>
      <c r="AT30" s="756"/>
      <c r="AU30" s="756"/>
      <c r="AV30" s="756"/>
      <c r="AW30" s="756"/>
    </row>
    <row r="31" spans="2:49" x14ac:dyDescent="0.25">
      <c r="B31" s="705">
        <v>19</v>
      </c>
      <c r="C31" s="951">
        <f>(1+_xlfn.XLOOKUP(INT((B31-1)/12)+1,'ZC Curve'!$B$8:$B$107,'ZC Curve'!R$8:R$107,,0))^(1/12)-1</f>
        <v>0</v>
      </c>
      <c r="D31" s="946">
        <f t="shared" si="5"/>
        <v>1</v>
      </c>
      <c r="E31" s="594"/>
      <c r="F31" s="705">
        <f t="shared" si="6"/>
        <v>19</v>
      </c>
      <c r="G31" s="756"/>
      <c r="H31" s="756"/>
      <c r="I31" s="756"/>
      <c r="J31" s="756"/>
      <c r="K31" s="756"/>
      <c r="L31" s="756"/>
      <c r="M31" s="756"/>
      <c r="N31" s="594"/>
      <c r="O31" s="705">
        <f t="shared" si="7"/>
        <v>19</v>
      </c>
      <c r="P31" s="756"/>
      <c r="Q31" s="756"/>
      <c r="R31" s="756"/>
      <c r="S31" s="756"/>
      <c r="T31" s="756"/>
      <c r="U31" s="756"/>
      <c r="V31" s="756"/>
      <c r="W31" s="594"/>
      <c r="X31" s="705">
        <f t="shared" si="8"/>
        <v>19</v>
      </c>
      <c r="Y31" s="756"/>
      <c r="Z31" s="756"/>
      <c r="AA31" s="756"/>
      <c r="AB31" s="756"/>
      <c r="AC31" s="756"/>
      <c r="AD31" s="756"/>
      <c r="AE31" s="756"/>
      <c r="AF31" s="594"/>
      <c r="AG31" s="705">
        <f t="shared" si="9"/>
        <v>19</v>
      </c>
      <c r="AH31" s="756"/>
      <c r="AI31" s="756"/>
      <c r="AJ31" s="756"/>
      <c r="AK31" s="756"/>
      <c r="AL31" s="756"/>
      <c r="AM31" s="756"/>
      <c r="AN31" s="756"/>
      <c r="AO31" s="685"/>
      <c r="AP31" s="705">
        <f t="shared" si="10"/>
        <v>19</v>
      </c>
      <c r="AQ31" s="756"/>
      <c r="AR31" s="756"/>
      <c r="AS31" s="756"/>
      <c r="AT31" s="756"/>
      <c r="AU31" s="756"/>
      <c r="AV31" s="756"/>
      <c r="AW31" s="756"/>
    </row>
    <row r="32" spans="2:49" x14ac:dyDescent="0.25">
      <c r="B32" s="705">
        <v>20</v>
      </c>
      <c r="C32" s="951">
        <f>(1+_xlfn.XLOOKUP(INT((B32-1)/12)+1,'ZC Curve'!$B$8:$B$107,'ZC Curve'!R$8:R$107,,0))^(1/12)-1</f>
        <v>0</v>
      </c>
      <c r="D32" s="946">
        <f t="shared" si="5"/>
        <v>1</v>
      </c>
      <c r="E32" s="594"/>
      <c r="F32" s="705">
        <f t="shared" si="6"/>
        <v>20</v>
      </c>
      <c r="G32" s="756"/>
      <c r="H32" s="756"/>
      <c r="I32" s="756"/>
      <c r="J32" s="756"/>
      <c r="K32" s="756"/>
      <c r="L32" s="756"/>
      <c r="M32" s="756"/>
      <c r="N32" s="594"/>
      <c r="O32" s="705">
        <f t="shared" si="7"/>
        <v>20</v>
      </c>
      <c r="P32" s="756"/>
      <c r="Q32" s="756"/>
      <c r="R32" s="756"/>
      <c r="S32" s="756"/>
      <c r="T32" s="756"/>
      <c r="U32" s="756"/>
      <c r="V32" s="756"/>
      <c r="W32" s="594"/>
      <c r="X32" s="705">
        <f t="shared" si="8"/>
        <v>20</v>
      </c>
      <c r="Y32" s="756"/>
      <c r="Z32" s="756"/>
      <c r="AA32" s="756"/>
      <c r="AB32" s="756"/>
      <c r="AC32" s="756"/>
      <c r="AD32" s="756"/>
      <c r="AE32" s="756"/>
      <c r="AF32" s="594"/>
      <c r="AG32" s="705">
        <f t="shared" si="9"/>
        <v>20</v>
      </c>
      <c r="AH32" s="756"/>
      <c r="AI32" s="756"/>
      <c r="AJ32" s="756"/>
      <c r="AK32" s="756"/>
      <c r="AL32" s="756"/>
      <c r="AM32" s="756"/>
      <c r="AN32" s="756"/>
      <c r="AO32" s="685"/>
      <c r="AP32" s="705">
        <f t="shared" si="10"/>
        <v>20</v>
      </c>
      <c r="AQ32" s="756"/>
      <c r="AR32" s="756"/>
      <c r="AS32" s="756"/>
      <c r="AT32" s="756"/>
      <c r="AU32" s="756"/>
      <c r="AV32" s="756"/>
      <c r="AW32" s="756"/>
    </row>
    <row r="33" spans="2:49" x14ac:dyDescent="0.25">
      <c r="B33" s="705">
        <v>21</v>
      </c>
      <c r="C33" s="951">
        <f>(1+_xlfn.XLOOKUP(INT((B33-1)/12)+1,'ZC Curve'!$B$8:$B$107,'ZC Curve'!R$8:R$107,,0))^(1/12)-1</f>
        <v>0</v>
      </c>
      <c r="D33" s="946">
        <f t="shared" si="5"/>
        <v>1</v>
      </c>
      <c r="E33" s="594"/>
      <c r="F33" s="705">
        <f t="shared" si="6"/>
        <v>21</v>
      </c>
      <c r="G33" s="756"/>
      <c r="H33" s="756"/>
      <c r="I33" s="756"/>
      <c r="J33" s="756"/>
      <c r="K33" s="756"/>
      <c r="L33" s="756"/>
      <c r="M33" s="756"/>
      <c r="N33" s="594"/>
      <c r="O33" s="705">
        <f t="shared" si="7"/>
        <v>21</v>
      </c>
      <c r="P33" s="756"/>
      <c r="Q33" s="756"/>
      <c r="R33" s="756"/>
      <c r="S33" s="756"/>
      <c r="T33" s="756"/>
      <c r="U33" s="756"/>
      <c r="V33" s="756"/>
      <c r="W33" s="594"/>
      <c r="X33" s="705">
        <f t="shared" si="8"/>
        <v>21</v>
      </c>
      <c r="Y33" s="756"/>
      <c r="Z33" s="756"/>
      <c r="AA33" s="756"/>
      <c r="AB33" s="756"/>
      <c r="AC33" s="756"/>
      <c r="AD33" s="756"/>
      <c r="AE33" s="756"/>
      <c r="AF33" s="594"/>
      <c r="AG33" s="705">
        <f t="shared" si="9"/>
        <v>21</v>
      </c>
      <c r="AH33" s="756"/>
      <c r="AI33" s="756"/>
      <c r="AJ33" s="756"/>
      <c r="AK33" s="756"/>
      <c r="AL33" s="756"/>
      <c r="AM33" s="756"/>
      <c r="AN33" s="756"/>
      <c r="AO33" s="685"/>
      <c r="AP33" s="705">
        <f t="shared" si="10"/>
        <v>21</v>
      </c>
      <c r="AQ33" s="756"/>
      <c r="AR33" s="756"/>
      <c r="AS33" s="756"/>
      <c r="AT33" s="756"/>
      <c r="AU33" s="756"/>
      <c r="AV33" s="756"/>
      <c r="AW33" s="756"/>
    </row>
    <row r="34" spans="2:49" x14ac:dyDescent="0.25">
      <c r="B34" s="705">
        <v>22</v>
      </c>
      <c r="C34" s="951">
        <f>(1+_xlfn.XLOOKUP(INT((B34-1)/12)+1,'ZC Curve'!$B$8:$B$107,'ZC Curve'!R$8:R$107,,0))^(1/12)-1</f>
        <v>0</v>
      </c>
      <c r="D34" s="946">
        <f t="shared" si="5"/>
        <v>1</v>
      </c>
      <c r="E34" s="594"/>
      <c r="F34" s="705">
        <f t="shared" si="6"/>
        <v>22</v>
      </c>
      <c r="G34" s="756"/>
      <c r="H34" s="756"/>
      <c r="I34" s="756"/>
      <c r="J34" s="756"/>
      <c r="K34" s="756"/>
      <c r="L34" s="756"/>
      <c r="M34" s="756"/>
      <c r="N34" s="594"/>
      <c r="O34" s="705">
        <f t="shared" si="7"/>
        <v>22</v>
      </c>
      <c r="P34" s="756"/>
      <c r="Q34" s="756"/>
      <c r="R34" s="756"/>
      <c r="S34" s="756"/>
      <c r="T34" s="756"/>
      <c r="U34" s="756"/>
      <c r="V34" s="756"/>
      <c r="W34" s="594"/>
      <c r="X34" s="705">
        <f t="shared" si="8"/>
        <v>22</v>
      </c>
      <c r="Y34" s="756"/>
      <c r="Z34" s="756"/>
      <c r="AA34" s="756"/>
      <c r="AB34" s="756"/>
      <c r="AC34" s="756"/>
      <c r="AD34" s="756"/>
      <c r="AE34" s="756"/>
      <c r="AF34" s="594"/>
      <c r="AG34" s="705">
        <f t="shared" si="9"/>
        <v>22</v>
      </c>
      <c r="AH34" s="756"/>
      <c r="AI34" s="756"/>
      <c r="AJ34" s="756"/>
      <c r="AK34" s="756"/>
      <c r="AL34" s="756"/>
      <c r="AM34" s="756"/>
      <c r="AN34" s="756"/>
      <c r="AO34" s="685"/>
      <c r="AP34" s="705">
        <f t="shared" si="10"/>
        <v>22</v>
      </c>
      <c r="AQ34" s="756"/>
      <c r="AR34" s="756"/>
      <c r="AS34" s="756"/>
      <c r="AT34" s="756"/>
      <c r="AU34" s="756"/>
      <c r="AV34" s="756"/>
      <c r="AW34" s="756"/>
    </row>
    <row r="35" spans="2:49" x14ac:dyDescent="0.25">
      <c r="B35" s="705">
        <v>23</v>
      </c>
      <c r="C35" s="951">
        <f>(1+_xlfn.XLOOKUP(INT((B35-1)/12)+1,'ZC Curve'!$B$8:$B$107,'ZC Curve'!R$8:R$107,,0))^(1/12)-1</f>
        <v>0</v>
      </c>
      <c r="D35" s="946">
        <f t="shared" si="5"/>
        <v>1</v>
      </c>
      <c r="E35" s="594"/>
      <c r="F35" s="705">
        <f t="shared" si="6"/>
        <v>23</v>
      </c>
      <c r="G35" s="756"/>
      <c r="H35" s="756"/>
      <c r="I35" s="756"/>
      <c r="J35" s="756"/>
      <c r="K35" s="756"/>
      <c r="L35" s="756"/>
      <c r="M35" s="756"/>
      <c r="N35" s="594"/>
      <c r="O35" s="705">
        <f t="shared" si="7"/>
        <v>23</v>
      </c>
      <c r="P35" s="756"/>
      <c r="Q35" s="756"/>
      <c r="R35" s="756"/>
      <c r="S35" s="756"/>
      <c r="T35" s="756"/>
      <c r="U35" s="756"/>
      <c r="V35" s="756"/>
      <c r="W35" s="594"/>
      <c r="X35" s="705">
        <f t="shared" si="8"/>
        <v>23</v>
      </c>
      <c r="Y35" s="756"/>
      <c r="Z35" s="756"/>
      <c r="AA35" s="756"/>
      <c r="AB35" s="756"/>
      <c r="AC35" s="756"/>
      <c r="AD35" s="756"/>
      <c r="AE35" s="756"/>
      <c r="AF35" s="594"/>
      <c r="AG35" s="705">
        <f t="shared" si="9"/>
        <v>23</v>
      </c>
      <c r="AH35" s="756"/>
      <c r="AI35" s="756"/>
      <c r="AJ35" s="756"/>
      <c r="AK35" s="756"/>
      <c r="AL35" s="756"/>
      <c r="AM35" s="756"/>
      <c r="AN35" s="756"/>
      <c r="AO35" s="685"/>
      <c r="AP35" s="705">
        <f t="shared" si="10"/>
        <v>23</v>
      </c>
      <c r="AQ35" s="756"/>
      <c r="AR35" s="756"/>
      <c r="AS35" s="756"/>
      <c r="AT35" s="756"/>
      <c r="AU35" s="756"/>
      <c r="AV35" s="756"/>
      <c r="AW35" s="756"/>
    </row>
    <row r="36" spans="2:49" x14ac:dyDescent="0.25">
      <c r="B36" s="705">
        <v>24</v>
      </c>
      <c r="C36" s="951">
        <f>(1+_xlfn.XLOOKUP(INT((B36-1)/12)+1,'ZC Curve'!$B$8:$B$107,'ZC Curve'!R$8:R$107,,0))^(1/12)-1</f>
        <v>0</v>
      </c>
      <c r="D36" s="946">
        <f t="shared" si="5"/>
        <v>1</v>
      </c>
      <c r="E36" s="594"/>
      <c r="F36" s="705">
        <f t="shared" si="6"/>
        <v>24</v>
      </c>
      <c r="G36" s="756"/>
      <c r="H36" s="756"/>
      <c r="I36" s="756"/>
      <c r="J36" s="756"/>
      <c r="K36" s="756"/>
      <c r="L36" s="756"/>
      <c r="M36" s="756"/>
      <c r="N36" s="594"/>
      <c r="O36" s="705">
        <f t="shared" si="7"/>
        <v>24</v>
      </c>
      <c r="P36" s="756"/>
      <c r="Q36" s="756"/>
      <c r="R36" s="756"/>
      <c r="S36" s="756"/>
      <c r="T36" s="756"/>
      <c r="U36" s="756"/>
      <c r="V36" s="756"/>
      <c r="W36" s="594"/>
      <c r="X36" s="705">
        <f t="shared" si="8"/>
        <v>24</v>
      </c>
      <c r="Y36" s="756"/>
      <c r="Z36" s="756"/>
      <c r="AA36" s="756"/>
      <c r="AB36" s="756"/>
      <c r="AC36" s="756"/>
      <c r="AD36" s="756"/>
      <c r="AE36" s="756"/>
      <c r="AF36" s="594"/>
      <c r="AG36" s="705">
        <f t="shared" si="9"/>
        <v>24</v>
      </c>
      <c r="AH36" s="756"/>
      <c r="AI36" s="756"/>
      <c r="AJ36" s="756"/>
      <c r="AK36" s="756"/>
      <c r="AL36" s="756"/>
      <c r="AM36" s="756"/>
      <c r="AN36" s="756"/>
      <c r="AO36" s="685"/>
      <c r="AP36" s="705">
        <f t="shared" si="10"/>
        <v>24</v>
      </c>
      <c r="AQ36" s="756"/>
      <c r="AR36" s="756"/>
      <c r="AS36" s="756"/>
      <c r="AT36" s="756"/>
      <c r="AU36" s="756"/>
      <c r="AV36" s="756"/>
      <c r="AW36" s="756"/>
    </row>
    <row r="37" spans="2:49" x14ac:dyDescent="0.25">
      <c r="B37" s="705">
        <v>25</v>
      </c>
      <c r="C37" s="951">
        <f>(1+_xlfn.XLOOKUP(INT((B37-1)/12)+1,'ZC Curve'!$B$8:$B$107,'ZC Curve'!R$8:R$107,,0))^(1/12)-1</f>
        <v>0</v>
      </c>
      <c r="D37" s="946">
        <f t="shared" si="5"/>
        <v>1</v>
      </c>
      <c r="E37" s="594"/>
      <c r="F37" s="705">
        <f t="shared" si="6"/>
        <v>25</v>
      </c>
      <c r="G37" s="756"/>
      <c r="H37" s="756"/>
      <c r="I37" s="756"/>
      <c r="J37" s="756"/>
      <c r="K37" s="756"/>
      <c r="L37" s="756"/>
      <c r="M37" s="756"/>
      <c r="N37" s="594"/>
      <c r="O37" s="705">
        <f t="shared" si="7"/>
        <v>25</v>
      </c>
      <c r="P37" s="756"/>
      <c r="Q37" s="756"/>
      <c r="R37" s="756"/>
      <c r="S37" s="756"/>
      <c r="T37" s="756"/>
      <c r="U37" s="756"/>
      <c r="V37" s="756"/>
      <c r="W37" s="594"/>
      <c r="X37" s="705">
        <f t="shared" si="8"/>
        <v>25</v>
      </c>
      <c r="Y37" s="756"/>
      <c r="Z37" s="756"/>
      <c r="AA37" s="756"/>
      <c r="AB37" s="756"/>
      <c r="AC37" s="756"/>
      <c r="AD37" s="756"/>
      <c r="AE37" s="756"/>
      <c r="AF37" s="594"/>
      <c r="AG37" s="705">
        <f t="shared" si="9"/>
        <v>25</v>
      </c>
      <c r="AH37" s="756"/>
      <c r="AI37" s="756"/>
      <c r="AJ37" s="756"/>
      <c r="AK37" s="756"/>
      <c r="AL37" s="756"/>
      <c r="AM37" s="756"/>
      <c r="AN37" s="756"/>
      <c r="AO37" s="685"/>
      <c r="AP37" s="705">
        <f t="shared" si="10"/>
        <v>25</v>
      </c>
      <c r="AQ37" s="756"/>
      <c r="AR37" s="756"/>
      <c r="AS37" s="756"/>
      <c r="AT37" s="756"/>
      <c r="AU37" s="756"/>
      <c r="AV37" s="756"/>
      <c r="AW37" s="756"/>
    </row>
    <row r="38" spans="2:49" x14ac:dyDescent="0.25">
      <c r="B38" s="705">
        <v>26</v>
      </c>
      <c r="C38" s="951">
        <f>(1+_xlfn.XLOOKUP(INT((B38-1)/12)+1,'ZC Curve'!$B$8:$B$107,'ZC Curve'!R$8:R$107,,0))^(1/12)-1</f>
        <v>0</v>
      </c>
      <c r="D38" s="946">
        <f t="shared" si="5"/>
        <v>1</v>
      </c>
      <c r="E38" s="594"/>
      <c r="F38" s="705">
        <f t="shared" si="6"/>
        <v>26</v>
      </c>
      <c r="G38" s="756"/>
      <c r="H38" s="756"/>
      <c r="I38" s="756"/>
      <c r="J38" s="756"/>
      <c r="K38" s="756"/>
      <c r="L38" s="756"/>
      <c r="M38" s="756"/>
      <c r="N38" s="594"/>
      <c r="O38" s="705">
        <f t="shared" si="7"/>
        <v>26</v>
      </c>
      <c r="P38" s="756"/>
      <c r="Q38" s="756"/>
      <c r="R38" s="756"/>
      <c r="S38" s="756"/>
      <c r="T38" s="756"/>
      <c r="U38" s="756"/>
      <c r="V38" s="756"/>
      <c r="W38" s="594"/>
      <c r="X38" s="705">
        <f t="shared" si="8"/>
        <v>26</v>
      </c>
      <c r="Y38" s="756"/>
      <c r="Z38" s="756"/>
      <c r="AA38" s="756"/>
      <c r="AB38" s="756"/>
      <c r="AC38" s="756"/>
      <c r="AD38" s="756"/>
      <c r="AE38" s="756"/>
      <c r="AF38" s="594"/>
      <c r="AG38" s="705">
        <f t="shared" si="9"/>
        <v>26</v>
      </c>
      <c r="AH38" s="756"/>
      <c r="AI38" s="756"/>
      <c r="AJ38" s="756"/>
      <c r="AK38" s="756"/>
      <c r="AL38" s="756"/>
      <c r="AM38" s="756"/>
      <c r="AN38" s="756"/>
      <c r="AO38" s="685"/>
      <c r="AP38" s="705">
        <f t="shared" si="10"/>
        <v>26</v>
      </c>
      <c r="AQ38" s="756"/>
      <c r="AR38" s="756"/>
      <c r="AS38" s="756"/>
      <c r="AT38" s="756"/>
      <c r="AU38" s="756"/>
      <c r="AV38" s="756"/>
      <c r="AW38" s="756"/>
    </row>
    <row r="39" spans="2:49" x14ac:dyDescent="0.25">
      <c r="B39" s="705">
        <v>27</v>
      </c>
      <c r="C39" s="951">
        <f>(1+_xlfn.XLOOKUP(INT((B39-1)/12)+1,'ZC Curve'!$B$8:$B$107,'ZC Curve'!R$8:R$107,,0))^(1/12)-1</f>
        <v>0</v>
      </c>
      <c r="D39" s="946">
        <f t="shared" si="5"/>
        <v>1</v>
      </c>
      <c r="E39" s="594"/>
      <c r="F39" s="705">
        <f t="shared" si="6"/>
        <v>27</v>
      </c>
      <c r="G39" s="756"/>
      <c r="H39" s="756"/>
      <c r="I39" s="756"/>
      <c r="J39" s="756"/>
      <c r="K39" s="756"/>
      <c r="L39" s="756"/>
      <c r="M39" s="756"/>
      <c r="N39" s="594"/>
      <c r="O39" s="705">
        <f t="shared" si="7"/>
        <v>27</v>
      </c>
      <c r="P39" s="756"/>
      <c r="Q39" s="756"/>
      <c r="R39" s="756"/>
      <c r="S39" s="756"/>
      <c r="T39" s="756"/>
      <c r="U39" s="756"/>
      <c r="V39" s="756"/>
      <c r="W39" s="594"/>
      <c r="X39" s="705">
        <f t="shared" si="8"/>
        <v>27</v>
      </c>
      <c r="Y39" s="756"/>
      <c r="Z39" s="756"/>
      <c r="AA39" s="756"/>
      <c r="AB39" s="756"/>
      <c r="AC39" s="756"/>
      <c r="AD39" s="756"/>
      <c r="AE39" s="756"/>
      <c r="AF39" s="594"/>
      <c r="AG39" s="705">
        <f t="shared" si="9"/>
        <v>27</v>
      </c>
      <c r="AH39" s="756"/>
      <c r="AI39" s="756"/>
      <c r="AJ39" s="756"/>
      <c r="AK39" s="756"/>
      <c r="AL39" s="756"/>
      <c r="AM39" s="756"/>
      <c r="AN39" s="756"/>
      <c r="AO39" s="685"/>
      <c r="AP39" s="705">
        <f t="shared" si="10"/>
        <v>27</v>
      </c>
      <c r="AQ39" s="756"/>
      <c r="AR39" s="756"/>
      <c r="AS39" s="756"/>
      <c r="AT39" s="756"/>
      <c r="AU39" s="756"/>
      <c r="AV39" s="756"/>
      <c r="AW39" s="756"/>
    </row>
    <row r="40" spans="2:49" x14ac:dyDescent="0.25">
      <c r="B40" s="705">
        <v>28</v>
      </c>
      <c r="C40" s="951">
        <f>(1+_xlfn.XLOOKUP(INT((B40-1)/12)+1,'ZC Curve'!$B$8:$B$107,'ZC Curve'!R$8:R$107,,0))^(1/12)-1</f>
        <v>0</v>
      </c>
      <c r="D40" s="946">
        <f t="shared" si="5"/>
        <v>1</v>
      </c>
      <c r="E40" s="594"/>
      <c r="F40" s="705">
        <f t="shared" si="6"/>
        <v>28</v>
      </c>
      <c r="G40" s="756"/>
      <c r="H40" s="756"/>
      <c r="I40" s="756"/>
      <c r="J40" s="756"/>
      <c r="K40" s="756"/>
      <c r="L40" s="756"/>
      <c r="M40" s="756"/>
      <c r="N40" s="594"/>
      <c r="O40" s="705">
        <f t="shared" si="7"/>
        <v>28</v>
      </c>
      <c r="P40" s="756"/>
      <c r="Q40" s="756"/>
      <c r="R40" s="756"/>
      <c r="S40" s="756"/>
      <c r="T40" s="756"/>
      <c r="U40" s="756"/>
      <c r="V40" s="756"/>
      <c r="W40" s="594"/>
      <c r="X40" s="705">
        <f t="shared" si="8"/>
        <v>28</v>
      </c>
      <c r="Y40" s="756"/>
      <c r="Z40" s="756"/>
      <c r="AA40" s="756"/>
      <c r="AB40" s="756"/>
      <c r="AC40" s="756"/>
      <c r="AD40" s="756"/>
      <c r="AE40" s="756"/>
      <c r="AF40" s="594"/>
      <c r="AG40" s="705">
        <f t="shared" si="9"/>
        <v>28</v>
      </c>
      <c r="AH40" s="756"/>
      <c r="AI40" s="756"/>
      <c r="AJ40" s="756"/>
      <c r="AK40" s="756"/>
      <c r="AL40" s="756"/>
      <c r="AM40" s="756"/>
      <c r="AN40" s="756"/>
      <c r="AO40" s="685"/>
      <c r="AP40" s="705">
        <f t="shared" si="10"/>
        <v>28</v>
      </c>
      <c r="AQ40" s="756"/>
      <c r="AR40" s="756"/>
      <c r="AS40" s="756"/>
      <c r="AT40" s="756"/>
      <c r="AU40" s="756"/>
      <c r="AV40" s="756"/>
      <c r="AW40" s="756"/>
    </row>
    <row r="41" spans="2:49" x14ac:dyDescent="0.25">
      <c r="B41" s="705">
        <v>29</v>
      </c>
      <c r="C41" s="951">
        <f>(1+_xlfn.XLOOKUP(INT((B41-1)/12)+1,'ZC Curve'!$B$8:$B$107,'ZC Curve'!R$8:R$107,,0))^(1/12)-1</f>
        <v>0</v>
      </c>
      <c r="D41" s="946">
        <f t="shared" si="5"/>
        <v>1</v>
      </c>
      <c r="E41" s="594"/>
      <c r="F41" s="705">
        <f t="shared" si="6"/>
        <v>29</v>
      </c>
      <c r="G41" s="756"/>
      <c r="H41" s="756"/>
      <c r="I41" s="756"/>
      <c r="J41" s="756"/>
      <c r="K41" s="756"/>
      <c r="L41" s="756"/>
      <c r="M41" s="756"/>
      <c r="N41" s="594"/>
      <c r="O41" s="705">
        <f t="shared" si="7"/>
        <v>29</v>
      </c>
      <c r="P41" s="756"/>
      <c r="Q41" s="756"/>
      <c r="R41" s="756"/>
      <c r="S41" s="756"/>
      <c r="T41" s="756"/>
      <c r="U41" s="756"/>
      <c r="V41" s="756"/>
      <c r="W41" s="594"/>
      <c r="X41" s="705">
        <f t="shared" si="8"/>
        <v>29</v>
      </c>
      <c r="Y41" s="756"/>
      <c r="Z41" s="756"/>
      <c r="AA41" s="756"/>
      <c r="AB41" s="756"/>
      <c r="AC41" s="756"/>
      <c r="AD41" s="756"/>
      <c r="AE41" s="756"/>
      <c r="AF41" s="594"/>
      <c r="AG41" s="705">
        <f t="shared" si="9"/>
        <v>29</v>
      </c>
      <c r="AH41" s="756"/>
      <c r="AI41" s="756"/>
      <c r="AJ41" s="756"/>
      <c r="AK41" s="756"/>
      <c r="AL41" s="756"/>
      <c r="AM41" s="756"/>
      <c r="AN41" s="756"/>
      <c r="AO41" s="685"/>
      <c r="AP41" s="705">
        <f t="shared" si="10"/>
        <v>29</v>
      </c>
      <c r="AQ41" s="756"/>
      <c r="AR41" s="756"/>
      <c r="AS41" s="756"/>
      <c r="AT41" s="756"/>
      <c r="AU41" s="756"/>
      <c r="AV41" s="756"/>
      <c r="AW41" s="756"/>
    </row>
    <row r="42" spans="2:49" x14ac:dyDescent="0.25">
      <c r="B42" s="705">
        <v>30</v>
      </c>
      <c r="C42" s="951">
        <f>(1+_xlfn.XLOOKUP(INT((B42-1)/12)+1,'ZC Curve'!$B$8:$B$107,'ZC Curve'!R$8:R$107,,0))^(1/12)-1</f>
        <v>0</v>
      </c>
      <c r="D42" s="946">
        <f t="shared" si="5"/>
        <v>1</v>
      </c>
      <c r="E42" s="594"/>
      <c r="F42" s="705">
        <f t="shared" si="6"/>
        <v>30</v>
      </c>
      <c r="G42" s="756"/>
      <c r="H42" s="756"/>
      <c r="I42" s="756"/>
      <c r="J42" s="756"/>
      <c r="K42" s="756"/>
      <c r="L42" s="756"/>
      <c r="M42" s="756"/>
      <c r="N42" s="594"/>
      <c r="O42" s="705">
        <f t="shared" si="7"/>
        <v>30</v>
      </c>
      <c r="P42" s="756"/>
      <c r="Q42" s="756"/>
      <c r="R42" s="756"/>
      <c r="S42" s="756"/>
      <c r="T42" s="756"/>
      <c r="U42" s="756"/>
      <c r="V42" s="756"/>
      <c r="W42" s="594"/>
      <c r="X42" s="705">
        <f t="shared" si="8"/>
        <v>30</v>
      </c>
      <c r="Y42" s="756"/>
      <c r="Z42" s="756"/>
      <c r="AA42" s="756"/>
      <c r="AB42" s="756"/>
      <c r="AC42" s="756"/>
      <c r="AD42" s="756"/>
      <c r="AE42" s="756"/>
      <c r="AF42" s="594"/>
      <c r="AG42" s="705">
        <f t="shared" si="9"/>
        <v>30</v>
      </c>
      <c r="AH42" s="756"/>
      <c r="AI42" s="756"/>
      <c r="AJ42" s="756"/>
      <c r="AK42" s="756"/>
      <c r="AL42" s="756"/>
      <c r="AM42" s="756"/>
      <c r="AN42" s="756"/>
      <c r="AO42" s="685"/>
      <c r="AP42" s="705">
        <f t="shared" si="10"/>
        <v>30</v>
      </c>
      <c r="AQ42" s="756"/>
      <c r="AR42" s="756"/>
      <c r="AS42" s="756"/>
      <c r="AT42" s="756"/>
      <c r="AU42" s="756"/>
      <c r="AV42" s="756"/>
      <c r="AW42" s="756"/>
    </row>
    <row r="43" spans="2:49" x14ac:dyDescent="0.25">
      <c r="B43" s="705">
        <v>31</v>
      </c>
      <c r="C43" s="951">
        <f>(1+_xlfn.XLOOKUP(INT((B43-1)/12)+1,'ZC Curve'!$B$8:$B$107,'ZC Curve'!R$8:R$107,,0))^(1/12)-1</f>
        <v>0</v>
      </c>
      <c r="D43" s="946">
        <f t="shared" si="5"/>
        <v>1</v>
      </c>
      <c r="E43" s="594"/>
      <c r="F43" s="705">
        <f t="shared" si="6"/>
        <v>31</v>
      </c>
      <c r="G43" s="756"/>
      <c r="H43" s="756"/>
      <c r="I43" s="756"/>
      <c r="J43" s="756"/>
      <c r="K43" s="756"/>
      <c r="L43" s="756"/>
      <c r="M43" s="756"/>
      <c r="N43" s="594"/>
      <c r="O43" s="705">
        <f t="shared" si="7"/>
        <v>31</v>
      </c>
      <c r="P43" s="756"/>
      <c r="Q43" s="756"/>
      <c r="R43" s="756"/>
      <c r="S43" s="756"/>
      <c r="T43" s="756"/>
      <c r="U43" s="756"/>
      <c r="V43" s="756"/>
      <c r="W43" s="594"/>
      <c r="X43" s="705">
        <f t="shared" si="8"/>
        <v>31</v>
      </c>
      <c r="Y43" s="756"/>
      <c r="Z43" s="756"/>
      <c r="AA43" s="756"/>
      <c r="AB43" s="756"/>
      <c r="AC43" s="756"/>
      <c r="AD43" s="756"/>
      <c r="AE43" s="756"/>
      <c r="AF43" s="594"/>
      <c r="AG43" s="705">
        <f t="shared" si="9"/>
        <v>31</v>
      </c>
      <c r="AH43" s="756"/>
      <c r="AI43" s="756"/>
      <c r="AJ43" s="756"/>
      <c r="AK43" s="756"/>
      <c r="AL43" s="756"/>
      <c r="AM43" s="756"/>
      <c r="AN43" s="756"/>
      <c r="AO43" s="685"/>
      <c r="AP43" s="705">
        <f t="shared" si="10"/>
        <v>31</v>
      </c>
      <c r="AQ43" s="756"/>
      <c r="AR43" s="756"/>
      <c r="AS43" s="756"/>
      <c r="AT43" s="756"/>
      <c r="AU43" s="756"/>
      <c r="AV43" s="756"/>
      <c r="AW43" s="756"/>
    </row>
    <row r="44" spans="2:49" x14ac:dyDescent="0.25">
      <c r="B44" s="705">
        <v>32</v>
      </c>
      <c r="C44" s="951">
        <f>(1+_xlfn.XLOOKUP(INT((B44-1)/12)+1,'ZC Curve'!$B$8:$B$107,'ZC Curve'!R$8:R$107,,0))^(1/12)-1</f>
        <v>0</v>
      </c>
      <c r="D44" s="946">
        <f t="shared" si="5"/>
        <v>1</v>
      </c>
      <c r="E44" s="594"/>
      <c r="F44" s="705">
        <f t="shared" si="6"/>
        <v>32</v>
      </c>
      <c r="G44" s="756"/>
      <c r="H44" s="756"/>
      <c r="I44" s="756"/>
      <c r="J44" s="756"/>
      <c r="K44" s="756"/>
      <c r="L44" s="756"/>
      <c r="M44" s="756"/>
      <c r="N44" s="594"/>
      <c r="O44" s="705">
        <f t="shared" si="7"/>
        <v>32</v>
      </c>
      <c r="P44" s="756"/>
      <c r="Q44" s="756"/>
      <c r="R44" s="756"/>
      <c r="S44" s="756"/>
      <c r="T44" s="756"/>
      <c r="U44" s="756"/>
      <c r="V44" s="756"/>
      <c r="W44" s="594"/>
      <c r="X44" s="705">
        <f t="shared" si="8"/>
        <v>32</v>
      </c>
      <c r="Y44" s="756"/>
      <c r="Z44" s="756"/>
      <c r="AA44" s="756"/>
      <c r="AB44" s="756"/>
      <c r="AC44" s="756"/>
      <c r="AD44" s="756"/>
      <c r="AE44" s="756"/>
      <c r="AF44" s="594"/>
      <c r="AG44" s="705">
        <f t="shared" si="9"/>
        <v>32</v>
      </c>
      <c r="AH44" s="756"/>
      <c r="AI44" s="756"/>
      <c r="AJ44" s="756"/>
      <c r="AK44" s="756"/>
      <c r="AL44" s="756"/>
      <c r="AM44" s="756"/>
      <c r="AN44" s="756"/>
      <c r="AO44" s="685"/>
      <c r="AP44" s="705">
        <f t="shared" si="10"/>
        <v>32</v>
      </c>
      <c r="AQ44" s="756"/>
      <c r="AR44" s="756"/>
      <c r="AS44" s="756"/>
      <c r="AT44" s="756"/>
      <c r="AU44" s="756"/>
      <c r="AV44" s="756"/>
      <c r="AW44" s="756"/>
    </row>
    <row r="45" spans="2:49" x14ac:dyDescent="0.25">
      <c r="B45" s="705">
        <v>33</v>
      </c>
      <c r="C45" s="951">
        <f>(1+_xlfn.XLOOKUP(INT((B45-1)/12)+1,'ZC Curve'!$B$8:$B$107,'ZC Curve'!R$8:R$107,,0))^(1/12)-1</f>
        <v>0</v>
      </c>
      <c r="D45" s="946">
        <f t="shared" si="5"/>
        <v>1</v>
      </c>
      <c r="E45" s="594"/>
      <c r="F45" s="705">
        <f t="shared" si="6"/>
        <v>33</v>
      </c>
      <c r="G45" s="756"/>
      <c r="H45" s="756"/>
      <c r="I45" s="756"/>
      <c r="J45" s="756"/>
      <c r="K45" s="756"/>
      <c r="L45" s="756"/>
      <c r="M45" s="756"/>
      <c r="N45" s="594"/>
      <c r="O45" s="705">
        <f t="shared" si="7"/>
        <v>33</v>
      </c>
      <c r="P45" s="756"/>
      <c r="Q45" s="756"/>
      <c r="R45" s="756"/>
      <c r="S45" s="756"/>
      <c r="T45" s="756"/>
      <c r="U45" s="756"/>
      <c r="V45" s="756"/>
      <c r="W45" s="594"/>
      <c r="X45" s="705">
        <f t="shared" si="8"/>
        <v>33</v>
      </c>
      <c r="Y45" s="756"/>
      <c r="Z45" s="756"/>
      <c r="AA45" s="756"/>
      <c r="AB45" s="756"/>
      <c r="AC45" s="756"/>
      <c r="AD45" s="756"/>
      <c r="AE45" s="756"/>
      <c r="AF45" s="594"/>
      <c r="AG45" s="705">
        <f t="shared" si="9"/>
        <v>33</v>
      </c>
      <c r="AH45" s="756"/>
      <c r="AI45" s="756"/>
      <c r="AJ45" s="756"/>
      <c r="AK45" s="756"/>
      <c r="AL45" s="756"/>
      <c r="AM45" s="756"/>
      <c r="AN45" s="756"/>
      <c r="AO45" s="685"/>
      <c r="AP45" s="705">
        <f t="shared" si="10"/>
        <v>33</v>
      </c>
      <c r="AQ45" s="756"/>
      <c r="AR45" s="756"/>
      <c r="AS45" s="756"/>
      <c r="AT45" s="756"/>
      <c r="AU45" s="756"/>
      <c r="AV45" s="756"/>
      <c r="AW45" s="756"/>
    </row>
    <row r="46" spans="2:49" x14ac:dyDescent="0.25">
      <c r="B46" s="705">
        <v>34</v>
      </c>
      <c r="C46" s="951">
        <f>(1+_xlfn.XLOOKUP(INT((B46-1)/12)+1,'ZC Curve'!$B$8:$B$107,'ZC Curve'!R$8:R$107,,0))^(1/12)-1</f>
        <v>0</v>
      </c>
      <c r="D46" s="946">
        <f t="shared" si="5"/>
        <v>1</v>
      </c>
      <c r="E46" s="594"/>
      <c r="F46" s="705">
        <f t="shared" si="6"/>
        <v>34</v>
      </c>
      <c r="G46" s="756"/>
      <c r="H46" s="756"/>
      <c r="I46" s="756"/>
      <c r="J46" s="756"/>
      <c r="K46" s="756"/>
      <c r="L46" s="756"/>
      <c r="M46" s="756"/>
      <c r="N46" s="594"/>
      <c r="O46" s="705">
        <f t="shared" si="7"/>
        <v>34</v>
      </c>
      <c r="P46" s="756"/>
      <c r="Q46" s="756"/>
      <c r="R46" s="756"/>
      <c r="S46" s="756"/>
      <c r="T46" s="756"/>
      <c r="U46" s="756"/>
      <c r="V46" s="756"/>
      <c r="W46" s="594"/>
      <c r="X46" s="705">
        <f t="shared" si="8"/>
        <v>34</v>
      </c>
      <c r="Y46" s="756"/>
      <c r="Z46" s="756"/>
      <c r="AA46" s="756"/>
      <c r="AB46" s="756"/>
      <c r="AC46" s="756"/>
      <c r="AD46" s="756"/>
      <c r="AE46" s="756"/>
      <c r="AF46" s="594"/>
      <c r="AG46" s="705">
        <f t="shared" si="9"/>
        <v>34</v>
      </c>
      <c r="AH46" s="756"/>
      <c r="AI46" s="756"/>
      <c r="AJ46" s="756"/>
      <c r="AK46" s="756"/>
      <c r="AL46" s="756"/>
      <c r="AM46" s="756"/>
      <c r="AN46" s="756"/>
      <c r="AO46" s="685"/>
      <c r="AP46" s="705">
        <f t="shared" si="10"/>
        <v>34</v>
      </c>
      <c r="AQ46" s="756"/>
      <c r="AR46" s="756"/>
      <c r="AS46" s="756"/>
      <c r="AT46" s="756"/>
      <c r="AU46" s="756"/>
      <c r="AV46" s="756"/>
      <c r="AW46" s="756"/>
    </row>
    <row r="47" spans="2:49" x14ac:dyDescent="0.25">
      <c r="B47" s="705">
        <v>35</v>
      </c>
      <c r="C47" s="951">
        <f>(1+_xlfn.XLOOKUP(INT((B47-1)/12)+1,'ZC Curve'!$B$8:$B$107,'ZC Curve'!R$8:R$107,,0))^(1/12)-1</f>
        <v>0</v>
      </c>
      <c r="D47" s="946">
        <f t="shared" si="5"/>
        <v>1</v>
      </c>
      <c r="E47" s="594"/>
      <c r="F47" s="705">
        <f t="shared" si="6"/>
        <v>35</v>
      </c>
      <c r="G47" s="756"/>
      <c r="H47" s="756"/>
      <c r="I47" s="756"/>
      <c r="J47" s="756"/>
      <c r="K47" s="756"/>
      <c r="L47" s="756"/>
      <c r="M47" s="756"/>
      <c r="N47" s="594"/>
      <c r="O47" s="705">
        <f t="shared" si="7"/>
        <v>35</v>
      </c>
      <c r="P47" s="756"/>
      <c r="Q47" s="756"/>
      <c r="R47" s="756"/>
      <c r="S47" s="756"/>
      <c r="T47" s="756"/>
      <c r="U47" s="756"/>
      <c r="V47" s="756"/>
      <c r="W47" s="594"/>
      <c r="X47" s="705">
        <f t="shared" si="8"/>
        <v>35</v>
      </c>
      <c r="Y47" s="756"/>
      <c r="Z47" s="756"/>
      <c r="AA47" s="756"/>
      <c r="AB47" s="756"/>
      <c r="AC47" s="756"/>
      <c r="AD47" s="756"/>
      <c r="AE47" s="756"/>
      <c r="AF47" s="594"/>
      <c r="AG47" s="705">
        <f t="shared" si="9"/>
        <v>35</v>
      </c>
      <c r="AH47" s="756"/>
      <c r="AI47" s="756"/>
      <c r="AJ47" s="756"/>
      <c r="AK47" s="756"/>
      <c r="AL47" s="756"/>
      <c r="AM47" s="756"/>
      <c r="AN47" s="756"/>
      <c r="AO47" s="685"/>
      <c r="AP47" s="705">
        <f t="shared" si="10"/>
        <v>35</v>
      </c>
      <c r="AQ47" s="756"/>
      <c r="AR47" s="756"/>
      <c r="AS47" s="756"/>
      <c r="AT47" s="756"/>
      <c r="AU47" s="756"/>
      <c r="AV47" s="756"/>
      <c r="AW47" s="756"/>
    </row>
    <row r="48" spans="2:49" x14ac:dyDescent="0.25">
      <c r="B48" s="705">
        <v>36</v>
      </c>
      <c r="C48" s="951">
        <f>(1+_xlfn.XLOOKUP(INT((B48-1)/12)+1,'ZC Curve'!$B$8:$B$107,'ZC Curve'!R$8:R$107,,0))^(1/12)-1</f>
        <v>0</v>
      </c>
      <c r="D48" s="946">
        <f t="shared" si="5"/>
        <v>1</v>
      </c>
      <c r="E48" s="594"/>
      <c r="F48" s="705">
        <f t="shared" si="6"/>
        <v>36</v>
      </c>
      <c r="G48" s="756"/>
      <c r="H48" s="756"/>
      <c r="I48" s="756"/>
      <c r="J48" s="756"/>
      <c r="K48" s="756"/>
      <c r="L48" s="756"/>
      <c r="M48" s="756"/>
      <c r="N48" s="594"/>
      <c r="O48" s="705">
        <f t="shared" si="7"/>
        <v>36</v>
      </c>
      <c r="P48" s="756"/>
      <c r="Q48" s="756"/>
      <c r="R48" s="756"/>
      <c r="S48" s="756"/>
      <c r="T48" s="756"/>
      <c r="U48" s="756"/>
      <c r="V48" s="756"/>
      <c r="W48" s="594"/>
      <c r="X48" s="705">
        <f t="shared" si="8"/>
        <v>36</v>
      </c>
      <c r="Y48" s="756"/>
      <c r="Z48" s="756"/>
      <c r="AA48" s="756"/>
      <c r="AB48" s="756"/>
      <c r="AC48" s="756"/>
      <c r="AD48" s="756"/>
      <c r="AE48" s="756"/>
      <c r="AF48" s="594"/>
      <c r="AG48" s="705">
        <f t="shared" si="9"/>
        <v>36</v>
      </c>
      <c r="AH48" s="756"/>
      <c r="AI48" s="756"/>
      <c r="AJ48" s="756"/>
      <c r="AK48" s="756"/>
      <c r="AL48" s="756"/>
      <c r="AM48" s="756"/>
      <c r="AN48" s="756"/>
      <c r="AO48" s="685"/>
      <c r="AP48" s="705">
        <f t="shared" si="10"/>
        <v>36</v>
      </c>
      <c r="AQ48" s="756"/>
      <c r="AR48" s="756"/>
      <c r="AS48" s="756"/>
      <c r="AT48" s="756"/>
      <c r="AU48" s="756"/>
      <c r="AV48" s="756"/>
      <c r="AW48" s="756"/>
    </row>
    <row r="49" spans="2:49" x14ac:dyDescent="0.25">
      <c r="B49" s="705">
        <v>37</v>
      </c>
      <c r="C49" s="951">
        <f>(1+_xlfn.XLOOKUP(INT((B49-1)/12)+1,'ZC Curve'!$B$8:$B$107,'ZC Curve'!R$8:R$107,,0))^(1/12)-1</f>
        <v>0</v>
      </c>
      <c r="D49" s="946">
        <f t="shared" si="5"/>
        <v>1</v>
      </c>
      <c r="E49" s="594"/>
      <c r="F49" s="705">
        <f t="shared" si="6"/>
        <v>37</v>
      </c>
      <c r="G49" s="756"/>
      <c r="H49" s="756"/>
      <c r="I49" s="756"/>
      <c r="J49" s="756"/>
      <c r="K49" s="756"/>
      <c r="L49" s="756"/>
      <c r="M49" s="756"/>
      <c r="N49" s="594"/>
      <c r="O49" s="705">
        <f t="shared" si="7"/>
        <v>37</v>
      </c>
      <c r="P49" s="756"/>
      <c r="Q49" s="756"/>
      <c r="R49" s="756"/>
      <c r="S49" s="756"/>
      <c r="T49" s="756"/>
      <c r="U49" s="756"/>
      <c r="V49" s="756"/>
      <c r="W49" s="594"/>
      <c r="X49" s="705">
        <f t="shared" si="8"/>
        <v>37</v>
      </c>
      <c r="Y49" s="756"/>
      <c r="Z49" s="756"/>
      <c r="AA49" s="756"/>
      <c r="AB49" s="756"/>
      <c r="AC49" s="756"/>
      <c r="AD49" s="756"/>
      <c r="AE49" s="756"/>
      <c r="AF49" s="594"/>
      <c r="AG49" s="705">
        <f t="shared" si="9"/>
        <v>37</v>
      </c>
      <c r="AH49" s="756"/>
      <c r="AI49" s="756"/>
      <c r="AJ49" s="756"/>
      <c r="AK49" s="756"/>
      <c r="AL49" s="756"/>
      <c r="AM49" s="756"/>
      <c r="AN49" s="756"/>
      <c r="AO49" s="685"/>
      <c r="AP49" s="705">
        <f t="shared" si="10"/>
        <v>37</v>
      </c>
      <c r="AQ49" s="756"/>
      <c r="AR49" s="756"/>
      <c r="AS49" s="756"/>
      <c r="AT49" s="756"/>
      <c r="AU49" s="756"/>
      <c r="AV49" s="756"/>
      <c r="AW49" s="756"/>
    </row>
    <row r="50" spans="2:49" x14ac:dyDescent="0.25">
      <c r="B50" s="705">
        <v>38</v>
      </c>
      <c r="C50" s="951">
        <f>(1+_xlfn.XLOOKUP(INT((B50-1)/12)+1,'ZC Curve'!$B$8:$B$107,'ZC Curve'!R$8:R$107,,0))^(1/12)-1</f>
        <v>0</v>
      </c>
      <c r="D50" s="946">
        <f t="shared" si="5"/>
        <v>1</v>
      </c>
      <c r="E50" s="594"/>
      <c r="F50" s="705">
        <f t="shared" si="6"/>
        <v>38</v>
      </c>
      <c r="G50" s="756"/>
      <c r="H50" s="756"/>
      <c r="I50" s="756"/>
      <c r="J50" s="756"/>
      <c r="K50" s="756"/>
      <c r="L50" s="756"/>
      <c r="M50" s="756"/>
      <c r="N50" s="594"/>
      <c r="O50" s="705">
        <f t="shared" si="7"/>
        <v>38</v>
      </c>
      <c r="P50" s="756"/>
      <c r="Q50" s="756"/>
      <c r="R50" s="756"/>
      <c r="S50" s="756"/>
      <c r="T50" s="756"/>
      <c r="U50" s="756"/>
      <c r="V50" s="756"/>
      <c r="W50" s="594"/>
      <c r="X50" s="705">
        <f t="shared" si="8"/>
        <v>38</v>
      </c>
      <c r="Y50" s="756"/>
      <c r="Z50" s="756"/>
      <c r="AA50" s="756"/>
      <c r="AB50" s="756"/>
      <c r="AC50" s="756"/>
      <c r="AD50" s="756"/>
      <c r="AE50" s="756"/>
      <c r="AF50" s="594"/>
      <c r="AG50" s="705">
        <f t="shared" si="9"/>
        <v>38</v>
      </c>
      <c r="AH50" s="756"/>
      <c r="AI50" s="756"/>
      <c r="AJ50" s="756"/>
      <c r="AK50" s="756"/>
      <c r="AL50" s="756"/>
      <c r="AM50" s="756"/>
      <c r="AN50" s="756"/>
      <c r="AO50" s="685"/>
      <c r="AP50" s="705">
        <f t="shared" si="10"/>
        <v>38</v>
      </c>
      <c r="AQ50" s="756"/>
      <c r="AR50" s="756"/>
      <c r="AS50" s="756"/>
      <c r="AT50" s="756"/>
      <c r="AU50" s="756"/>
      <c r="AV50" s="756"/>
      <c r="AW50" s="756"/>
    </row>
    <row r="51" spans="2:49" x14ac:dyDescent="0.25">
      <c r="B51" s="705">
        <v>39</v>
      </c>
      <c r="C51" s="951">
        <f>(1+_xlfn.XLOOKUP(INT((B51-1)/12)+1,'ZC Curve'!$B$8:$B$107,'ZC Curve'!R$8:R$107,,0))^(1/12)-1</f>
        <v>0</v>
      </c>
      <c r="D51" s="946">
        <f t="shared" si="5"/>
        <v>1</v>
      </c>
      <c r="E51" s="594"/>
      <c r="F51" s="705">
        <f t="shared" si="6"/>
        <v>39</v>
      </c>
      <c r="G51" s="756"/>
      <c r="H51" s="756"/>
      <c r="I51" s="756"/>
      <c r="J51" s="756"/>
      <c r="K51" s="756"/>
      <c r="L51" s="756"/>
      <c r="M51" s="756"/>
      <c r="N51" s="594"/>
      <c r="O51" s="705">
        <f t="shared" si="7"/>
        <v>39</v>
      </c>
      <c r="P51" s="756"/>
      <c r="Q51" s="756"/>
      <c r="R51" s="756"/>
      <c r="S51" s="756"/>
      <c r="T51" s="756"/>
      <c r="U51" s="756"/>
      <c r="V51" s="756"/>
      <c r="W51" s="594"/>
      <c r="X51" s="705">
        <f t="shared" si="8"/>
        <v>39</v>
      </c>
      <c r="Y51" s="756"/>
      <c r="Z51" s="756"/>
      <c r="AA51" s="756"/>
      <c r="AB51" s="756"/>
      <c r="AC51" s="756"/>
      <c r="AD51" s="756"/>
      <c r="AE51" s="756"/>
      <c r="AF51" s="594"/>
      <c r="AG51" s="705">
        <f t="shared" si="9"/>
        <v>39</v>
      </c>
      <c r="AH51" s="756"/>
      <c r="AI51" s="756"/>
      <c r="AJ51" s="756"/>
      <c r="AK51" s="756"/>
      <c r="AL51" s="756"/>
      <c r="AM51" s="756"/>
      <c r="AN51" s="756"/>
      <c r="AO51" s="685"/>
      <c r="AP51" s="705">
        <f t="shared" si="10"/>
        <v>39</v>
      </c>
      <c r="AQ51" s="756"/>
      <c r="AR51" s="756"/>
      <c r="AS51" s="756"/>
      <c r="AT51" s="756"/>
      <c r="AU51" s="756"/>
      <c r="AV51" s="756"/>
      <c r="AW51" s="756"/>
    </row>
    <row r="52" spans="2:49" x14ac:dyDescent="0.25">
      <c r="B52" s="705">
        <v>40</v>
      </c>
      <c r="C52" s="951">
        <f>(1+_xlfn.XLOOKUP(INT((B52-1)/12)+1,'ZC Curve'!$B$8:$B$107,'ZC Curve'!R$8:R$107,,0))^(1/12)-1</f>
        <v>0</v>
      </c>
      <c r="D52" s="946">
        <f t="shared" si="5"/>
        <v>1</v>
      </c>
      <c r="E52" s="594"/>
      <c r="F52" s="705">
        <f t="shared" si="6"/>
        <v>40</v>
      </c>
      <c r="G52" s="756"/>
      <c r="H52" s="756"/>
      <c r="I52" s="756"/>
      <c r="J52" s="756"/>
      <c r="K52" s="756"/>
      <c r="L52" s="756"/>
      <c r="M52" s="756"/>
      <c r="N52" s="594"/>
      <c r="O52" s="705">
        <f t="shared" si="7"/>
        <v>40</v>
      </c>
      <c r="P52" s="756"/>
      <c r="Q52" s="756"/>
      <c r="R52" s="756"/>
      <c r="S52" s="756"/>
      <c r="T52" s="756"/>
      <c r="U52" s="756"/>
      <c r="V52" s="756"/>
      <c r="W52" s="594"/>
      <c r="X52" s="705">
        <f t="shared" si="8"/>
        <v>40</v>
      </c>
      <c r="Y52" s="756"/>
      <c r="Z52" s="756"/>
      <c r="AA52" s="756"/>
      <c r="AB52" s="756"/>
      <c r="AC52" s="756"/>
      <c r="AD52" s="756"/>
      <c r="AE52" s="756"/>
      <c r="AF52" s="594"/>
      <c r="AG52" s="705">
        <f t="shared" si="9"/>
        <v>40</v>
      </c>
      <c r="AH52" s="756"/>
      <c r="AI52" s="756"/>
      <c r="AJ52" s="756"/>
      <c r="AK52" s="756"/>
      <c r="AL52" s="756"/>
      <c r="AM52" s="756"/>
      <c r="AN52" s="756"/>
      <c r="AO52" s="685"/>
      <c r="AP52" s="705">
        <f t="shared" si="10"/>
        <v>40</v>
      </c>
      <c r="AQ52" s="756"/>
      <c r="AR52" s="756"/>
      <c r="AS52" s="756"/>
      <c r="AT52" s="756"/>
      <c r="AU52" s="756"/>
      <c r="AV52" s="756"/>
      <c r="AW52" s="756"/>
    </row>
    <row r="53" spans="2:49" x14ac:dyDescent="0.25">
      <c r="B53" s="705">
        <v>41</v>
      </c>
      <c r="C53" s="951">
        <f>(1+_xlfn.XLOOKUP(INT((B53-1)/12)+1,'ZC Curve'!$B$8:$B$107,'ZC Curve'!R$8:R$107,,0))^(1/12)-1</f>
        <v>0</v>
      </c>
      <c r="D53" s="946">
        <f t="shared" si="5"/>
        <v>1</v>
      </c>
      <c r="E53" s="594"/>
      <c r="F53" s="705">
        <f t="shared" si="6"/>
        <v>41</v>
      </c>
      <c r="G53" s="756"/>
      <c r="H53" s="756"/>
      <c r="I53" s="756"/>
      <c r="J53" s="756"/>
      <c r="K53" s="756"/>
      <c r="L53" s="756"/>
      <c r="M53" s="756"/>
      <c r="N53" s="594"/>
      <c r="O53" s="705">
        <f t="shared" si="7"/>
        <v>41</v>
      </c>
      <c r="P53" s="756"/>
      <c r="Q53" s="756"/>
      <c r="R53" s="756"/>
      <c r="S53" s="756"/>
      <c r="T53" s="756"/>
      <c r="U53" s="756"/>
      <c r="V53" s="756"/>
      <c r="W53" s="594"/>
      <c r="X53" s="705">
        <f t="shared" si="8"/>
        <v>41</v>
      </c>
      <c r="Y53" s="756"/>
      <c r="Z53" s="756"/>
      <c r="AA53" s="756"/>
      <c r="AB53" s="756"/>
      <c r="AC53" s="756"/>
      <c r="AD53" s="756"/>
      <c r="AE53" s="756"/>
      <c r="AF53" s="594"/>
      <c r="AG53" s="705">
        <f t="shared" si="9"/>
        <v>41</v>
      </c>
      <c r="AH53" s="756"/>
      <c r="AI53" s="756"/>
      <c r="AJ53" s="756"/>
      <c r="AK53" s="756"/>
      <c r="AL53" s="756"/>
      <c r="AM53" s="756"/>
      <c r="AN53" s="756"/>
      <c r="AO53" s="685"/>
      <c r="AP53" s="705">
        <f t="shared" si="10"/>
        <v>41</v>
      </c>
      <c r="AQ53" s="756"/>
      <c r="AR53" s="756"/>
      <c r="AS53" s="756"/>
      <c r="AT53" s="756"/>
      <c r="AU53" s="756"/>
      <c r="AV53" s="756"/>
      <c r="AW53" s="756"/>
    </row>
    <row r="54" spans="2:49" x14ac:dyDescent="0.25">
      <c r="B54" s="705">
        <v>42</v>
      </c>
      <c r="C54" s="951">
        <f>(1+_xlfn.XLOOKUP(INT((B54-1)/12)+1,'ZC Curve'!$B$8:$B$107,'ZC Curve'!R$8:R$107,,0))^(1/12)-1</f>
        <v>0</v>
      </c>
      <c r="D54" s="946">
        <f t="shared" si="5"/>
        <v>1</v>
      </c>
      <c r="E54" s="594"/>
      <c r="F54" s="705">
        <f t="shared" si="6"/>
        <v>42</v>
      </c>
      <c r="G54" s="756"/>
      <c r="H54" s="756"/>
      <c r="I54" s="756"/>
      <c r="J54" s="756"/>
      <c r="K54" s="756"/>
      <c r="L54" s="756"/>
      <c r="M54" s="756"/>
      <c r="N54" s="594"/>
      <c r="O54" s="705">
        <f t="shared" si="7"/>
        <v>42</v>
      </c>
      <c r="P54" s="756"/>
      <c r="Q54" s="756"/>
      <c r="R54" s="756"/>
      <c r="S54" s="756"/>
      <c r="T54" s="756"/>
      <c r="U54" s="756"/>
      <c r="V54" s="756"/>
      <c r="W54" s="594"/>
      <c r="X54" s="705">
        <f t="shared" si="8"/>
        <v>42</v>
      </c>
      <c r="Y54" s="756"/>
      <c r="Z54" s="756"/>
      <c r="AA54" s="756"/>
      <c r="AB54" s="756"/>
      <c r="AC54" s="756"/>
      <c r="AD54" s="756"/>
      <c r="AE54" s="756"/>
      <c r="AF54" s="594"/>
      <c r="AG54" s="705">
        <f t="shared" si="9"/>
        <v>42</v>
      </c>
      <c r="AH54" s="756"/>
      <c r="AI54" s="756"/>
      <c r="AJ54" s="756"/>
      <c r="AK54" s="756"/>
      <c r="AL54" s="756"/>
      <c r="AM54" s="756"/>
      <c r="AN54" s="756"/>
      <c r="AO54" s="685"/>
      <c r="AP54" s="705">
        <f t="shared" si="10"/>
        <v>42</v>
      </c>
      <c r="AQ54" s="756"/>
      <c r="AR54" s="756"/>
      <c r="AS54" s="756"/>
      <c r="AT54" s="756"/>
      <c r="AU54" s="756"/>
      <c r="AV54" s="756"/>
      <c r="AW54" s="756"/>
    </row>
    <row r="55" spans="2:49" x14ac:dyDescent="0.25">
      <c r="B55" s="705">
        <v>43</v>
      </c>
      <c r="C55" s="951">
        <f>(1+_xlfn.XLOOKUP(INT((B55-1)/12)+1,'ZC Curve'!$B$8:$B$107,'ZC Curve'!R$8:R$107,,0))^(1/12)-1</f>
        <v>0</v>
      </c>
      <c r="D55" s="946">
        <f t="shared" si="5"/>
        <v>1</v>
      </c>
      <c r="E55" s="594"/>
      <c r="F55" s="705">
        <f t="shared" si="6"/>
        <v>43</v>
      </c>
      <c r="G55" s="756"/>
      <c r="H55" s="756"/>
      <c r="I55" s="756"/>
      <c r="J55" s="756"/>
      <c r="K55" s="756"/>
      <c r="L55" s="756"/>
      <c r="M55" s="756"/>
      <c r="N55" s="594"/>
      <c r="O55" s="705">
        <f t="shared" si="7"/>
        <v>43</v>
      </c>
      <c r="P55" s="756"/>
      <c r="Q55" s="756"/>
      <c r="R55" s="756"/>
      <c r="S55" s="756"/>
      <c r="T55" s="756"/>
      <c r="U55" s="756"/>
      <c r="V55" s="756"/>
      <c r="W55" s="594"/>
      <c r="X55" s="705">
        <f t="shared" si="8"/>
        <v>43</v>
      </c>
      <c r="Y55" s="756"/>
      <c r="Z55" s="756"/>
      <c r="AA55" s="756"/>
      <c r="AB55" s="756"/>
      <c r="AC55" s="756"/>
      <c r="AD55" s="756"/>
      <c r="AE55" s="756"/>
      <c r="AF55" s="594"/>
      <c r="AG55" s="705">
        <f t="shared" si="9"/>
        <v>43</v>
      </c>
      <c r="AH55" s="756"/>
      <c r="AI55" s="756"/>
      <c r="AJ55" s="756"/>
      <c r="AK55" s="756"/>
      <c r="AL55" s="756"/>
      <c r="AM55" s="756"/>
      <c r="AN55" s="756"/>
      <c r="AO55" s="685"/>
      <c r="AP55" s="705">
        <f t="shared" si="10"/>
        <v>43</v>
      </c>
      <c r="AQ55" s="756"/>
      <c r="AR55" s="756"/>
      <c r="AS55" s="756"/>
      <c r="AT55" s="756"/>
      <c r="AU55" s="756"/>
      <c r="AV55" s="756"/>
      <c r="AW55" s="756"/>
    </row>
    <row r="56" spans="2:49" x14ac:dyDescent="0.25">
      <c r="B56" s="705">
        <v>44</v>
      </c>
      <c r="C56" s="951">
        <f>(1+_xlfn.XLOOKUP(INT((B56-1)/12)+1,'ZC Curve'!$B$8:$B$107,'ZC Curve'!R$8:R$107,,0))^(1/12)-1</f>
        <v>0</v>
      </c>
      <c r="D56" s="946">
        <f t="shared" si="5"/>
        <v>1</v>
      </c>
      <c r="E56" s="594"/>
      <c r="F56" s="705">
        <f t="shared" si="6"/>
        <v>44</v>
      </c>
      <c r="G56" s="756"/>
      <c r="H56" s="756"/>
      <c r="I56" s="756"/>
      <c r="J56" s="756"/>
      <c r="K56" s="756"/>
      <c r="L56" s="756"/>
      <c r="M56" s="756"/>
      <c r="N56" s="594"/>
      <c r="O56" s="705">
        <f t="shared" si="7"/>
        <v>44</v>
      </c>
      <c r="P56" s="756"/>
      <c r="Q56" s="756"/>
      <c r="R56" s="756"/>
      <c r="S56" s="756"/>
      <c r="T56" s="756"/>
      <c r="U56" s="756"/>
      <c r="V56" s="756"/>
      <c r="W56" s="594"/>
      <c r="X56" s="705">
        <f t="shared" si="8"/>
        <v>44</v>
      </c>
      <c r="Y56" s="756"/>
      <c r="Z56" s="756"/>
      <c r="AA56" s="756"/>
      <c r="AB56" s="756"/>
      <c r="AC56" s="756"/>
      <c r="AD56" s="756"/>
      <c r="AE56" s="756"/>
      <c r="AF56" s="594"/>
      <c r="AG56" s="705">
        <f t="shared" si="9"/>
        <v>44</v>
      </c>
      <c r="AH56" s="756"/>
      <c r="AI56" s="756"/>
      <c r="AJ56" s="756"/>
      <c r="AK56" s="756"/>
      <c r="AL56" s="756"/>
      <c r="AM56" s="756"/>
      <c r="AN56" s="756"/>
      <c r="AO56" s="685"/>
      <c r="AP56" s="705">
        <f t="shared" si="10"/>
        <v>44</v>
      </c>
      <c r="AQ56" s="756"/>
      <c r="AR56" s="756"/>
      <c r="AS56" s="756"/>
      <c r="AT56" s="756"/>
      <c r="AU56" s="756"/>
      <c r="AV56" s="756"/>
      <c r="AW56" s="756"/>
    </row>
    <row r="57" spans="2:49" x14ac:dyDescent="0.25">
      <c r="B57" s="705">
        <v>45</v>
      </c>
      <c r="C57" s="951">
        <f>(1+_xlfn.XLOOKUP(INT((B57-1)/12)+1,'ZC Curve'!$B$8:$B$107,'ZC Curve'!R$8:R$107,,0))^(1/12)-1</f>
        <v>0</v>
      </c>
      <c r="D57" s="946">
        <f t="shared" si="5"/>
        <v>1</v>
      </c>
      <c r="E57" s="594"/>
      <c r="F57" s="705">
        <f t="shared" si="6"/>
        <v>45</v>
      </c>
      <c r="G57" s="756"/>
      <c r="H57" s="756"/>
      <c r="I57" s="756"/>
      <c r="J57" s="756"/>
      <c r="K57" s="756"/>
      <c r="L57" s="756"/>
      <c r="M57" s="756"/>
      <c r="N57" s="594"/>
      <c r="O57" s="705">
        <f t="shared" si="7"/>
        <v>45</v>
      </c>
      <c r="P57" s="756"/>
      <c r="Q57" s="756"/>
      <c r="R57" s="756"/>
      <c r="S57" s="756"/>
      <c r="T57" s="756"/>
      <c r="U57" s="756"/>
      <c r="V57" s="756"/>
      <c r="W57" s="594"/>
      <c r="X57" s="705">
        <f t="shared" si="8"/>
        <v>45</v>
      </c>
      <c r="Y57" s="756"/>
      <c r="Z57" s="756"/>
      <c r="AA57" s="756"/>
      <c r="AB57" s="756"/>
      <c r="AC57" s="756"/>
      <c r="AD57" s="756"/>
      <c r="AE57" s="756"/>
      <c r="AF57" s="594"/>
      <c r="AG57" s="705">
        <f t="shared" si="9"/>
        <v>45</v>
      </c>
      <c r="AH57" s="756"/>
      <c r="AI57" s="756"/>
      <c r="AJ57" s="756"/>
      <c r="AK57" s="756"/>
      <c r="AL57" s="756"/>
      <c r="AM57" s="756"/>
      <c r="AN57" s="756"/>
      <c r="AO57" s="685"/>
      <c r="AP57" s="705">
        <f t="shared" si="10"/>
        <v>45</v>
      </c>
      <c r="AQ57" s="756"/>
      <c r="AR57" s="756"/>
      <c r="AS57" s="756"/>
      <c r="AT57" s="756"/>
      <c r="AU57" s="756"/>
      <c r="AV57" s="756"/>
      <c r="AW57" s="756"/>
    </row>
    <row r="58" spans="2:49" x14ac:dyDescent="0.25">
      <c r="B58" s="705">
        <v>46</v>
      </c>
      <c r="C58" s="951">
        <f>(1+_xlfn.XLOOKUP(INT((B58-1)/12)+1,'ZC Curve'!$B$8:$B$107,'ZC Curve'!R$8:R$107,,0))^(1/12)-1</f>
        <v>0</v>
      </c>
      <c r="D58" s="946">
        <f t="shared" si="5"/>
        <v>1</v>
      </c>
      <c r="E58" s="594"/>
      <c r="F58" s="705">
        <f t="shared" si="6"/>
        <v>46</v>
      </c>
      <c r="G58" s="756"/>
      <c r="H58" s="756"/>
      <c r="I58" s="756"/>
      <c r="J58" s="756"/>
      <c r="K58" s="756"/>
      <c r="L58" s="756"/>
      <c r="M58" s="756"/>
      <c r="N58" s="594"/>
      <c r="O58" s="705">
        <f t="shared" si="7"/>
        <v>46</v>
      </c>
      <c r="P58" s="756"/>
      <c r="Q58" s="756"/>
      <c r="R58" s="756"/>
      <c r="S58" s="756"/>
      <c r="T58" s="756"/>
      <c r="U58" s="756"/>
      <c r="V58" s="756"/>
      <c r="W58" s="594"/>
      <c r="X58" s="705">
        <f t="shared" si="8"/>
        <v>46</v>
      </c>
      <c r="Y58" s="756"/>
      <c r="Z58" s="756"/>
      <c r="AA58" s="756"/>
      <c r="AB58" s="756"/>
      <c r="AC58" s="756"/>
      <c r="AD58" s="756"/>
      <c r="AE58" s="756"/>
      <c r="AF58" s="594"/>
      <c r="AG58" s="705">
        <f t="shared" si="9"/>
        <v>46</v>
      </c>
      <c r="AH58" s="756"/>
      <c r="AI58" s="756"/>
      <c r="AJ58" s="756"/>
      <c r="AK58" s="756"/>
      <c r="AL58" s="756"/>
      <c r="AM58" s="756"/>
      <c r="AN58" s="756"/>
      <c r="AO58" s="685"/>
      <c r="AP58" s="705">
        <f t="shared" si="10"/>
        <v>46</v>
      </c>
      <c r="AQ58" s="756"/>
      <c r="AR58" s="756"/>
      <c r="AS58" s="756"/>
      <c r="AT58" s="756"/>
      <c r="AU58" s="756"/>
      <c r="AV58" s="756"/>
      <c r="AW58" s="756"/>
    </row>
    <row r="59" spans="2:49" x14ac:dyDescent="0.25">
      <c r="B59" s="705">
        <v>47</v>
      </c>
      <c r="C59" s="951">
        <f>(1+_xlfn.XLOOKUP(INT((B59-1)/12)+1,'ZC Curve'!$B$8:$B$107,'ZC Curve'!R$8:R$107,,0))^(1/12)-1</f>
        <v>0</v>
      </c>
      <c r="D59" s="946">
        <f t="shared" si="5"/>
        <v>1</v>
      </c>
      <c r="E59" s="594"/>
      <c r="F59" s="705">
        <f t="shared" si="6"/>
        <v>47</v>
      </c>
      <c r="G59" s="756"/>
      <c r="H59" s="756"/>
      <c r="I59" s="756"/>
      <c r="J59" s="756"/>
      <c r="K59" s="756"/>
      <c r="L59" s="756"/>
      <c r="M59" s="756"/>
      <c r="N59" s="594"/>
      <c r="O59" s="705">
        <f t="shared" si="7"/>
        <v>47</v>
      </c>
      <c r="P59" s="756"/>
      <c r="Q59" s="756"/>
      <c r="R59" s="756"/>
      <c r="S59" s="756"/>
      <c r="T59" s="756"/>
      <c r="U59" s="756"/>
      <c r="V59" s="756"/>
      <c r="W59" s="594"/>
      <c r="X59" s="705">
        <f t="shared" si="8"/>
        <v>47</v>
      </c>
      <c r="Y59" s="756"/>
      <c r="Z59" s="756"/>
      <c r="AA59" s="756"/>
      <c r="AB59" s="756"/>
      <c r="AC59" s="756"/>
      <c r="AD59" s="756"/>
      <c r="AE59" s="756"/>
      <c r="AF59" s="594"/>
      <c r="AG59" s="705">
        <f t="shared" si="9"/>
        <v>47</v>
      </c>
      <c r="AH59" s="756"/>
      <c r="AI59" s="756"/>
      <c r="AJ59" s="756"/>
      <c r="AK59" s="756"/>
      <c r="AL59" s="756"/>
      <c r="AM59" s="756"/>
      <c r="AN59" s="756"/>
      <c r="AO59" s="685"/>
      <c r="AP59" s="705">
        <f t="shared" si="10"/>
        <v>47</v>
      </c>
      <c r="AQ59" s="756"/>
      <c r="AR59" s="756"/>
      <c r="AS59" s="756"/>
      <c r="AT59" s="756"/>
      <c r="AU59" s="756"/>
      <c r="AV59" s="756"/>
      <c r="AW59" s="756"/>
    </row>
    <row r="60" spans="2:49" x14ac:dyDescent="0.25">
      <c r="B60" s="705">
        <v>48</v>
      </c>
      <c r="C60" s="951">
        <f>(1+_xlfn.XLOOKUP(INT((B60-1)/12)+1,'ZC Curve'!$B$8:$B$107,'ZC Curve'!R$8:R$107,,0))^(1/12)-1</f>
        <v>0</v>
      </c>
      <c r="D60" s="946">
        <f t="shared" si="5"/>
        <v>1</v>
      </c>
      <c r="E60" s="594"/>
      <c r="F60" s="705">
        <f t="shared" si="6"/>
        <v>48</v>
      </c>
      <c r="G60" s="756"/>
      <c r="H60" s="756"/>
      <c r="I60" s="756"/>
      <c r="J60" s="756"/>
      <c r="K60" s="756"/>
      <c r="L60" s="756"/>
      <c r="M60" s="756"/>
      <c r="N60" s="594"/>
      <c r="O60" s="705">
        <f t="shared" si="7"/>
        <v>48</v>
      </c>
      <c r="P60" s="756"/>
      <c r="Q60" s="756"/>
      <c r="R60" s="756"/>
      <c r="S60" s="756"/>
      <c r="T60" s="756"/>
      <c r="U60" s="756"/>
      <c r="V60" s="756"/>
      <c r="W60" s="594"/>
      <c r="X60" s="705">
        <f t="shared" si="8"/>
        <v>48</v>
      </c>
      <c r="Y60" s="756"/>
      <c r="Z60" s="756"/>
      <c r="AA60" s="756"/>
      <c r="AB60" s="756"/>
      <c r="AC60" s="756"/>
      <c r="AD60" s="756"/>
      <c r="AE60" s="756"/>
      <c r="AF60" s="594"/>
      <c r="AG60" s="705">
        <f t="shared" si="9"/>
        <v>48</v>
      </c>
      <c r="AH60" s="756"/>
      <c r="AI60" s="756"/>
      <c r="AJ60" s="756"/>
      <c r="AK60" s="756"/>
      <c r="AL60" s="756"/>
      <c r="AM60" s="756"/>
      <c r="AN60" s="756"/>
      <c r="AO60" s="685"/>
      <c r="AP60" s="705">
        <f t="shared" si="10"/>
        <v>48</v>
      </c>
      <c r="AQ60" s="756"/>
      <c r="AR60" s="756"/>
      <c r="AS60" s="756"/>
      <c r="AT60" s="756"/>
      <c r="AU60" s="756"/>
      <c r="AV60" s="756"/>
      <c r="AW60" s="756"/>
    </row>
    <row r="61" spans="2:49" x14ac:dyDescent="0.25">
      <c r="B61" s="705">
        <v>49</v>
      </c>
      <c r="C61" s="951">
        <f>(1+_xlfn.XLOOKUP(INT((B61-1)/12)+1,'ZC Curve'!$B$8:$B$107,'ZC Curve'!R$8:R$107,,0))^(1/12)-1</f>
        <v>0</v>
      </c>
      <c r="D61" s="946">
        <f t="shared" si="5"/>
        <v>1</v>
      </c>
      <c r="E61" s="594"/>
      <c r="F61" s="705">
        <f t="shared" si="6"/>
        <v>49</v>
      </c>
      <c r="G61" s="756"/>
      <c r="H61" s="756"/>
      <c r="I61" s="756"/>
      <c r="J61" s="756"/>
      <c r="K61" s="756"/>
      <c r="L61" s="756"/>
      <c r="M61" s="756"/>
      <c r="N61" s="594"/>
      <c r="O61" s="705">
        <f t="shared" si="7"/>
        <v>49</v>
      </c>
      <c r="P61" s="756"/>
      <c r="Q61" s="756"/>
      <c r="R61" s="756"/>
      <c r="S61" s="756"/>
      <c r="T61" s="756"/>
      <c r="U61" s="756"/>
      <c r="V61" s="756"/>
      <c r="W61" s="594"/>
      <c r="X61" s="705">
        <f t="shared" si="8"/>
        <v>49</v>
      </c>
      <c r="Y61" s="756"/>
      <c r="Z61" s="756"/>
      <c r="AA61" s="756"/>
      <c r="AB61" s="756"/>
      <c r="AC61" s="756"/>
      <c r="AD61" s="756"/>
      <c r="AE61" s="756"/>
      <c r="AF61" s="594"/>
      <c r="AG61" s="705">
        <f t="shared" si="9"/>
        <v>49</v>
      </c>
      <c r="AH61" s="756"/>
      <c r="AI61" s="756"/>
      <c r="AJ61" s="756"/>
      <c r="AK61" s="756"/>
      <c r="AL61" s="756"/>
      <c r="AM61" s="756"/>
      <c r="AN61" s="756"/>
      <c r="AO61" s="685"/>
      <c r="AP61" s="705">
        <f t="shared" si="10"/>
        <v>49</v>
      </c>
      <c r="AQ61" s="756"/>
      <c r="AR61" s="756"/>
      <c r="AS61" s="756"/>
      <c r="AT61" s="756"/>
      <c r="AU61" s="756"/>
      <c r="AV61" s="756"/>
      <c r="AW61" s="756"/>
    </row>
    <row r="62" spans="2:49" x14ac:dyDescent="0.25">
      <c r="B62" s="705">
        <v>50</v>
      </c>
      <c r="C62" s="951">
        <f>(1+_xlfn.XLOOKUP(INT((B62-1)/12)+1,'ZC Curve'!$B$8:$B$107,'ZC Curve'!R$8:R$107,,0))^(1/12)-1</f>
        <v>0</v>
      </c>
      <c r="D62" s="946">
        <f t="shared" si="5"/>
        <v>1</v>
      </c>
      <c r="E62" s="594"/>
      <c r="F62" s="705">
        <f t="shared" si="6"/>
        <v>50</v>
      </c>
      <c r="G62" s="756"/>
      <c r="H62" s="756"/>
      <c r="I62" s="756"/>
      <c r="J62" s="756"/>
      <c r="K62" s="756"/>
      <c r="L62" s="756"/>
      <c r="M62" s="756"/>
      <c r="N62" s="594"/>
      <c r="O62" s="705">
        <f t="shared" si="7"/>
        <v>50</v>
      </c>
      <c r="P62" s="756"/>
      <c r="Q62" s="756"/>
      <c r="R62" s="756"/>
      <c r="S62" s="756"/>
      <c r="T62" s="756"/>
      <c r="U62" s="756"/>
      <c r="V62" s="756"/>
      <c r="W62" s="594"/>
      <c r="X62" s="705">
        <f t="shared" si="8"/>
        <v>50</v>
      </c>
      <c r="Y62" s="756"/>
      <c r="Z62" s="756"/>
      <c r="AA62" s="756"/>
      <c r="AB62" s="756"/>
      <c r="AC62" s="756"/>
      <c r="AD62" s="756"/>
      <c r="AE62" s="756"/>
      <c r="AF62" s="594"/>
      <c r="AG62" s="705">
        <f t="shared" si="9"/>
        <v>50</v>
      </c>
      <c r="AH62" s="756"/>
      <c r="AI62" s="756"/>
      <c r="AJ62" s="756"/>
      <c r="AK62" s="756"/>
      <c r="AL62" s="756"/>
      <c r="AM62" s="756"/>
      <c r="AN62" s="756"/>
      <c r="AO62" s="685"/>
      <c r="AP62" s="705">
        <f t="shared" si="10"/>
        <v>50</v>
      </c>
      <c r="AQ62" s="756"/>
      <c r="AR62" s="756"/>
      <c r="AS62" s="756"/>
      <c r="AT62" s="756"/>
      <c r="AU62" s="756"/>
      <c r="AV62" s="756"/>
      <c r="AW62" s="756"/>
    </row>
    <row r="63" spans="2:49" x14ac:dyDescent="0.25">
      <c r="B63" s="705">
        <v>51</v>
      </c>
      <c r="C63" s="951">
        <f>(1+_xlfn.XLOOKUP(INT((B63-1)/12)+1,'ZC Curve'!$B$8:$B$107,'ZC Curve'!R$8:R$107,,0))^(1/12)-1</f>
        <v>0</v>
      </c>
      <c r="D63" s="946">
        <f t="shared" si="5"/>
        <v>1</v>
      </c>
      <c r="E63" s="594"/>
      <c r="F63" s="705">
        <f t="shared" si="6"/>
        <v>51</v>
      </c>
      <c r="G63" s="756"/>
      <c r="H63" s="756"/>
      <c r="I63" s="756"/>
      <c r="J63" s="756"/>
      <c r="K63" s="756"/>
      <c r="L63" s="756"/>
      <c r="M63" s="756"/>
      <c r="N63" s="594"/>
      <c r="O63" s="705">
        <f t="shared" si="7"/>
        <v>51</v>
      </c>
      <c r="P63" s="756"/>
      <c r="Q63" s="756"/>
      <c r="R63" s="756"/>
      <c r="S63" s="756"/>
      <c r="T63" s="756"/>
      <c r="U63" s="756"/>
      <c r="V63" s="756"/>
      <c r="W63" s="594"/>
      <c r="X63" s="705">
        <f t="shared" si="8"/>
        <v>51</v>
      </c>
      <c r="Y63" s="756"/>
      <c r="Z63" s="756"/>
      <c r="AA63" s="756"/>
      <c r="AB63" s="756"/>
      <c r="AC63" s="756"/>
      <c r="AD63" s="756"/>
      <c r="AE63" s="756"/>
      <c r="AF63" s="594"/>
      <c r="AG63" s="705">
        <f t="shared" si="9"/>
        <v>51</v>
      </c>
      <c r="AH63" s="756"/>
      <c r="AI63" s="756"/>
      <c r="AJ63" s="756"/>
      <c r="AK63" s="756"/>
      <c r="AL63" s="756"/>
      <c r="AM63" s="756"/>
      <c r="AN63" s="756"/>
      <c r="AO63" s="685"/>
      <c r="AP63" s="705">
        <f t="shared" si="10"/>
        <v>51</v>
      </c>
      <c r="AQ63" s="756"/>
      <c r="AR63" s="756"/>
      <c r="AS63" s="756"/>
      <c r="AT63" s="756"/>
      <c r="AU63" s="756"/>
      <c r="AV63" s="756"/>
      <c r="AW63" s="756"/>
    </row>
    <row r="64" spans="2:49" x14ac:dyDescent="0.25">
      <c r="B64" s="705">
        <v>52</v>
      </c>
      <c r="C64" s="951">
        <f>(1+_xlfn.XLOOKUP(INT((B64-1)/12)+1,'ZC Curve'!$B$8:$B$107,'ZC Curve'!R$8:R$107,,0))^(1/12)-1</f>
        <v>0</v>
      </c>
      <c r="D64" s="946">
        <f t="shared" si="5"/>
        <v>1</v>
      </c>
      <c r="E64" s="594"/>
      <c r="F64" s="705">
        <f t="shared" si="6"/>
        <v>52</v>
      </c>
      <c r="G64" s="756"/>
      <c r="H64" s="756"/>
      <c r="I64" s="756"/>
      <c r="J64" s="756"/>
      <c r="K64" s="756"/>
      <c r="L64" s="756"/>
      <c r="M64" s="756"/>
      <c r="N64" s="594"/>
      <c r="O64" s="705">
        <f t="shared" si="7"/>
        <v>52</v>
      </c>
      <c r="P64" s="756"/>
      <c r="Q64" s="756"/>
      <c r="R64" s="756"/>
      <c r="S64" s="756"/>
      <c r="T64" s="756"/>
      <c r="U64" s="756"/>
      <c r="V64" s="756"/>
      <c r="W64" s="594"/>
      <c r="X64" s="705">
        <f t="shared" si="8"/>
        <v>52</v>
      </c>
      <c r="Y64" s="756"/>
      <c r="Z64" s="756"/>
      <c r="AA64" s="756"/>
      <c r="AB64" s="756"/>
      <c r="AC64" s="756"/>
      <c r="AD64" s="756"/>
      <c r="AE64" s="756"/>
      <c r="AF64" s="594"/>
      <c r="AG64" s="705">
        <f t="shared" si="9"/>
        <v>52</v>
      </c>
      <c r="AH64" s="756"/>
      <c r="AI64" s="756"/>
      <c r="AJ64" s="756"/>
      <c r="AK64" s="756"/>
      <c r="AL64" s="756"/>
      <c r="AM64" s="756"/>
      <c r="AN64" s="756"/>
      <c r="AO64" s="685"/>
      <c r="AP64" s="705">
        <f t="shared" si="10"/>
        <v>52</v>
      </c>
      <c r="AQ64" s="756"/>
      <c r="AR64" s="756"/>
      <c r="AS64" s="756"/>
      <c r="AT64" s="756"/>
      <c r="AU64" s="756"/>
      <c r="AV64" s="756"/>
      <c r="AW64" s="756"/>
    </row>
    <row r="65" spans="2:49" x14ac:dyDescent="0.25">
      <c r="B65" s="705">
        <v>53</v>
      </c>
      <c r="C65" s="951">
        <f>(1+_xlfn.XLOOKUP(INT((B65-1)/12)+1,'ZC Curve'!$B$8:$B$107,'ZC Curve'!R$8:R$107,,0))^(1/12)-1</f>
        <v>0</v>
      </c>
      <c r="D65" s="946">
        <f t="shared" si="5"/>
        <v>1</v>
      </c>
      <c r="E65" s="594"/>
      <c r="F65" s="705">
        <f t="shared" si="6"/>
        <v>53</v>
      </c>
      <c r="G65" s="756"/>
      <c r="H65" s="756"/>
      <c r="I65" s="756"/>
      <c r="J65" s="756"/>
      <c r="K65" s="756"/>
      <c r="L65" s="756"/>
      <c r="M65" s="756"/>
      <c r="N65" s="594"/>
      <c r="O65" s="705">
        <f t="shared" si="7"/>
        <v>53</v>
      </c>
      <c r="P65" s="756"/>
      <c r="Q65" s="756"/>
      <c r="R65" s="756"/>
      <c r="S65" s="756"/>
      <c r="T65" s="756"/>
      <c r="U65" s="756"/>
      <c r="V65" s="756"/>
      <c r="W65" s="594"/>
      <c r="X65" s="705">
        <f t="shared" si="8"/>
        <v>53</v>
      </c>
      <c r="Y65" s="756"/>
      <c r="Z65" s="756"/>
      <c r="AA65" s="756"/>
      <c r="AB65" s="756"/>
      <c r="AC65" s="756"/>
      <c r="AD65" s="756"/>
      <c r="AE65" s="756"/>
      <c r="AF65" s="594"/>
      <c r="AG65" s="705">
        <f t="shared" si="9"/>
        <v>53</v>
      </c>
      <c r="AH65" s="756"/>
      <c r="AI65" s="756"/>
      <c r="AJ65" s="756"/>
      <c r="AK65" s="756"/>
      <c r="AL65" s="756"/>
      <c r="AM65" s="756"/>
      <c r="AN65" s="756"/>
      <c r="AO65" s="685"/>
      <c r="AP65" s="705">
        <f t="shared" si="10"/>
        <v>53</v>
      </c>
      <c r="AQ65" s="756"/>
      <c r="AR65" s="756"/>
      <c r="AS65" s="756"/>
      <c r="AT65" s="756"/>
      <c r="AU65" s="756"/>
      <c r="AV65" s="756"/>
      <c r="AW65" s="756"/>
    </row>
    <row r="66" spans="2:49" x14ac:dyDescent="0.25">
      <c r="B66" s="705">
        <v>54</v>
      </c>
      <c r="C66" s="951">
        <f>(1+_xlfn.XLOOKUP(INT((B66-1)/12)+1,'ZC Curve'!$B$8:$B$107,'ZC Curve'!R$8:R$107,,0))^(1/12)-1</f>
        <v>0</v>
      </c>
      <c r="D66" s="946">
        <f t="shared" si="5"/>
        <v>1</v>
      </c>
      <c r="E66" s="594"/>
      <c r="F66" s="705">
        <f t="shared" si="6"/>
        <v>54</v>
      </c>
      <c r="G66" s="756"/>
      <c r="H66" s="756"/>
      <c r="I66" s="756"/>
      <c r="J66" s="756"/>
      <c r="K66" s="756"/>
      <c r="L66" s="756"/>
      <c r="M66" s="756"/>
      <c r="N66" s="594"/>
      <c r="O66" s="705">
        <f t="shared" si="7"/>
        <v>54</v>
      </c>
      <c r="P66" s="756"/>
      <c r="Q66" s="756"/>
      <c r="R66" s="756"/>
      <c r="S66" s="756"/>
      <c r="T66" s="756"/>
      <c r="U66" s="756"/>
      <c r="V66" s="756"/>
      <c r="W66" s="594"/>
      <c r="X66" s="705">
        <f t="shared" si="8"/>
        <v>54</v>
      </c>
      <c r="Y66" s="756"/>
      <c r="Z66" s="756"/>
      <c r="AA66" s="756"/>
      <c r="AB66" s="756"/>
      <c r="AC66" s="756"/>
      <c r="AD66" s="756"/>
      <c r="AE66" s="756"/>
      <c r="AF66" s="594"/>
      <c r="AG66" s="705">
        <f t="shared" si="9"/>
        <v>54</v>
      </c>
      <c r="AH66" s="756"/>
      <c r="AI66" s="756"/>
      <c r="AJ66" s="756"/>
      <c r="AK66" s="756"/>
      <c r="AL66" s="756"/>
      <c r="AM66" s="756"/>
      <c r="AN66" s="756"/>
      <c r="AO66" s="685"/>
      <c r="AP66" s="705">
        <f t="shared" si="10"/>
        <v>54</v>
      </c>
      <c r="AQ66" s="756"/>
      <c r="AR66" s="756"/>
      <c r="AS66" s="756"/>
      <c r="AT66" s="756"/>
      <c r="AU66" s="756"/>
      <c r="AV66" s="756"/>
      <c r="AW66" s="756"/>
    </row>
    <row r="67" spans="2:49" x14ac:dyDescent="0.25">
      <c r="B67" s="705">
        <v>55</v>
      </c>
      <c r="C67" s="951">
        <f>(1+_xlfn.XLOOKUP(INT((B67-1)/12)+1,'ZC Curve'!$B$8:$B$107,'ZC Curve'!R$8:R$107,,0))^(1/12)-1</f>
        <v>0</v>
      </c>
      <c r="D67" s="946">
        <f t="shared" si="5"/>
        <v>1</v>
      </c>
      <c r="E67" s="594"/>
      <c r="F67" s="705">
        <f t="shared" si="6"/>
        <v>55</v>
      </c>
      <c r="G67" s="756"/>
      <c r="H67" s="756"/>
      <c r="I67" s="756"/>
      <c r="J67" s="756"/>
      <c r="K67" s="756"/>
      <c r="L67" s="756"/>
      <c r="M67" s="756"/>
      <c r="N67" s="594"/>
      <c r="O67" s="705">
        <f t="shared" si="7"/>
        <v>55</v>
      </c>
      <c r="P67" s="756"/>
      <c r="Q67" s="756"/>
      <c r="R67" s="756"/>
      <c r="S67" s="756"/>
      <c r="T67" s="756"/>
      <c r="U67" s="756"/>
      <c r="V67" s="756"/>
      <c r="W67" s="594"/>
      <c r="X67" s="705">
        <f t="shared" si="8"/>
        <v>55</v>
      </c>
      <c r="Y67" s="756"/>
      <c r="Z67" s="756"/>
      <c r="AA67" s="756"/>
      <c r="AB67" s="756"/>
      <c r="AC67" s="756"/>
      <c r="AD67" s="756"/>
      <c r="AE67" s="756"/>
      <c r="AF67" s="594"/>
      <c r="AG67" s="705">
        <f t="shared" si="9"/>
        <v>55</v>
      </c>
      <c r="AH67" s="756"/>
      <c r="AI67" s="756"/>
      <c r="AJ67" s="756"/>
      <c r="AK67" s="756"/>
      <c r="AL67" s="756"/>
      <c r="AM67" s="756"/>
      <c r="AN67" s="756"/>
      <c r="AO67" s="685"/>
      <c r="AP67" s="705">
        <f t="shared" si="10"/>
        <v>55</v>
      </c>
      <c r="AQ67" s="756"/>
      <c r="AR67" s="756"/>
      <c r="AS67" s="756"/>
      <c r="AT67" s="756"/>
      <c r="AU67" s="756"/>
      <c r="AV67" s="756"/>
      <c r="AW67" s="756"/>
    </row>
    <row r="68" spans="2:49" x14ac:dyDescent="0.25">
      <c r="B68" s="705">
        <v>56</v>
      </c>
      <c r="C68" s="951">
        <f>(1+_xlfn.XLOOKUP(INT((B68-1)/12)+1,'ZC Curve'!$B$8:$B$107,'ZC Curve'!R$8:R$107,,0))^(1/12)-1</f>
        <v>0</v>
      </c>
      <c r="D68" s="946">
        <f t="shared" si="5"/>
        <v>1</v>
      </c>
      <c r="E68" s="594"/>
      <c r="F68" s="705">
        <f t="shared" si="6"/>
        <v>56</v>
      </c>
      <c r="G68" s="756"/>
      <c r="H68" s="756"/>
      <c r="I68" s="756"/>
      <c r="J68" s="756"/>
      <c r="K68" s="756"/>
      <c r="L68" s="756"/>
      <c r="M68" s="756"/>
      <c r="N68" s="594"/>
      <c r="O68" s="705">
        <f t="shared" si="7"/>
        <v>56</v>
      </c>
      <c r="P68" s="756"/>
      <c r="Q68" s="756"/>
      <c r="R68" s="756"/>
      <c r="S68" s="756"/>
      <c r="T68" s="756"/>
      <c r="U68" s="756"/>
      <c r="V68" s="756"/>
      <c r="W68" s="594"/>
      <c r="X68" s="705">
        <f t="shared" si="8"/>
        <v>56</v>
      </c>
      <c r="Y68" s="756"/>
      <c r="Z68" s="756"/>
      <c r="AA68" s="756"/>
      <c r="AB68" s="756"/>
      <c r="AC68" s="756"/>
      <c r="AD68" s="756"/>
      <c r="AE68" s="756"/>
      <c r="AF68" s="594"/>
      <c r="AG68" s="705">
        <f t="shared" si="9"/>
        <v>56</v>
      </c>
      <c r="AH68" s="756"/>
      <c r="AI68" s="756"/>
      <c r="AJ68" s="756"/>
      <c r="AK68" s="756"/>
      <c r="AL68" s="756"/>
      <c r="AM68" s="756"/>
      <c r="AN68" s="756"/>
      <c r="AO68" s="685"/>
      <c r="AP68" s="705">
        <f t="shared" si="10"/>
        <v>56</v>
      </c>
      <c r="AQ68" s="756"/>
      <c r="AR68" s="756"/>
      <c r="AS68" s="756"/>
      <c r="AT68" s="756"/>
      <c r="AU68" s="756"/>
      <c r="AV68" s="756"/>
      <c r="AW68" s="756"/>
    </row>
    <row r="69" spans="2:49" x14ac:dyDescent="0.25">
      <c r="B69" s="705">
        <v>57</v>
      </c>
      <c r="C69" s="951">
        <f>(1+_xlfn.XLOOKUP(INT((B69-1)/12)+1,'ZC Curve'!$B$8:$B$107,'ZC Curve'!R$8:R$107,,0))^(1/12)-1</f>
        <v>0</v>
      </c>
      <c r="D69" s="946">
        <f t="shared" si="5"/>
        <v>1</v>
      </c>
      <c r="E69" s="594"/>
      <c r="F69" s="705">
        <f t="shared" si="6"/>
        <v>57</v>
      </c>
      <c r="G69" s="756"/>
      <c r="H69" s="756"/>
      <c r="I69" s="756"/>
      <c r="J69" s="756"/>
      <c r="K69" s="756"/>
      <c r="L69" s="756"/>
      <c r="M69" s="756"/>
      <c r="N69" s="594"/>
      <c r="O69" s="705">
        <f t="shared" si="7"/>
        <v>57</v>
      </c>
      <c r="P69" s="756"/>
      <c r="Q69" s="756"/>
      <c r="R69" s="756"/>
      <c r="S69" s="756"/>
      <c r="T69" s="756"/>
      <c r="U69" s="756"/>
      <c r="V69" s="756"/>
      <c r="W69" s="594"/>
      <c r="X69" s="705">
        <f t="shared" si="8"/>
        <v>57</v>
      </c>
      <c r="Y69" s="756"/>
      <c r="Z69" s="756"/>
      <c r="AA69" s="756"/>
      <c r="AB69" s="756"/>
      <c r="AC69" s="756"/>
      <c r="AD69" s="756"/>
      <c r="AE69" s="756"/>
      <c r="AF69" s="594"/>
      <c r="AG69" s="705">
        <f t="shared" si="9"/>
        <v>57</v>
      </c>
      <c r="AH69" s="756"/>
      <c r="AI69" s="756"/>
      <c r="AJ69" s="756"/>
      <c r="AK69" s="756"/>
      <c r="AL69" s="756"/>
      <c r="AM69" s="756"/>
      <c r="AN69" s="756"/>
      <c r="AO69" s="685"/>
      <c r="AP69" s="705">
        <f t="shared" si="10"/>
        <v>57</v>
      </c>
      <c r="AQ69" s="756"/>
      <c r="AR69" s="756"/>
      <c r="AS69" s="756"/>
      <c r="AT69" s="756"/>
      <c r="AU69" s="756"/>
      <c r="AV69" s="756"/>
      <c r="AW69" s="756"/>
    </row>
    <row r="70" spans="2:49" x14ac:dyDescent="0.25">
      <c r="B70" s="705">
        <v>58</v>
      </c>
      <c r="C70" s="951">
        <f>(1+_xlfn.XLOOKUP(INT((B70-1)/12)+1,'ZC Curve'!$B$8:$B$107,'ZC Curve'!R$8:R$107,,0))^(1/12)-1</f>
        <v>0</v>
      </c>
      <c r="D70" s="946">
        <f t="shared" si="5"/>
        <v>1</v>
      </c>
      <c r="E70" s="594"/>
      <c r="F70" s="705">
        <f t="shared" si="6"/>
        <v>58</v>
      </c>
      <c r="G70" s="756"/>
      <c r="H70" s="756"/>
      <c r="I70" s="756"/>
      <c r="J70" s="756"/>
      <c r="K70" s="756"/>
      <c r="L70" s="756"/>
      <c r="M70" s="756"/>
      <c r="N70" s="594"/>
      <c r="O70" s="705">
        <f t="shared" si="7"/>
        <v>58</v>
      </c>
      <c r="P70" s="756"/>
      <c r="Q70" s="756"/>
      <c r="R70" s="756"/>
      <c r="S70" s="756"/>
      <c r="T70" s="756"/>
      <c r="U70" s="756"/>
      <c r="V70" s="756"/>
      <c r="W70" s="594"/>
      <c r="X70" s="705">
        <f t="shared" si="8"/>
        <v>58</v>
      </c>
      <c r="Y70" s="756"/>
      <c r="Z70" s="756"/>
      <c r="AA70" s="756"/>
      <c r="AB70" s="756"/>
      <c r="AC70" s="756"/>
      <c r="AD70" s="756"/>
      <c r="AE70" s="756"/>
      <c r="AF70" s="594"/>
      <c r="AG70" s="705">
        <f t="shared" si="9"/>
        <v>58</v>
      </c>
      <c r="AH70" s="756"/>
      <c r="AI70" s="756"/>
      <c r="AJ70" s="756"/>
      <c r="AK70" s="756"/>
      <c r="AL70" s="756"/>
      <c r="AM70" s="756"/>
      <c r="AN70" s="756"/>
      <c r="AO70" s="685"/>
      <c r="AP70" s="705">
        <f t="shared" si="10"/>
        <v>58</v>
      </c>
      <c r="AQ70" s="756"/>
      <c r="AR70" s="756"/>
      <c r="AS70" s="756"/>
      <c r="AT70" s="756"/>
      <c r="AU70" s="756"/>
      <c r="AV70" s="756"/>
      <c r="AW70" s="756"/>
    </row>
    <row r="71" spans="2:49" x14ac:dyDescent="0.25">
      <c r="B71" s="705">
        <v>59</v>
      </c>
      <c r="C71" s="951">
        <f>(1+_xlfn.XLOOKUP(INT((B71-1)/12)+1,'ZC Curve'!$B$8:$B$107,'ZC Curve'!R$8:R$107,,0))^(1/12)-1</f>
        <v>0</v>
      </c>
      <c r="D71" s="946">
        <f t="shared" si="5"/>
        <v>1</v>
      </c>
      <c r="E71" s="594"/>
      <c r="F71" s="705">
        <f t="shared" si="6"/>
        <v>59</v>
      </c>
      <c r="G71" s="756"/>
      <c r="H71" s="756"/>
      <c r="I71" s="756"/>
      <c r="J71" s="756"/>
      <c r="K71" s="756"/>
      <c r="L71" s="756"/>
      <c r="M71" s="756"/>
      <c r="N71" s="594"/>
      <c r="O71" s="705">
        <f t="shared" si="7"/>
        <v>59</v>
      </c>
      <c r="P71" s="756"/>
      <c r="Q71" s="756"/>
      <c r="R71" s="756"/>
      <c r="S71" s="756"/>
      <c r="T71" s="756"/>
      <c r="U71" s="756"/>
      <c r="V71" s="756"/>
      <c r="W71" s="594"/>
      <c r="X71" s="705">
        <f t="shared" si="8"/>
        <v>59</v>
      </c>
      <c r="Y71" s="756"/>
      <c r="Z71" s="756"/>
      <c r="AA71" s="756"/>
      <c r="AB71" s="756"/>
      <c r="AC71" s="756"/>
      <c r="AD71" s="756"/>
      <c r="AE71" s="756"/>
      <c r="AF71" s="594"/>
      <c r="AG71" s="705">
        <f t="shared" si="9"/>
        <v>59</v>
      </c>
      <c r="AH71" s="756"/>
      <c r="AI71" s="756"/>
      <c r="AJ71" s="756"/>
      <c r="AK71" s="756"/>
      <c r="AL71" s="756"/>
      <c r="AM71" s="756"/>
      <c r="AN71" s="756"/>
      <c r="AO71" s="685"/>
      <c r="AP71" s="705">
        <f t="shared" si="10"/>
        <v>59</v>
      </c>
      <c r="AQ71" s="756"/>
      <c r="AR71" s="756"/>
      <c r="AS71" s="756"/>
      <c r="AT71" s="756"/>
      <c r="AU71" s="756"/>
      <c r="AV71" s="756"/>
      <c r="AW71" s="756"/>
    </row>
    <row r="72" spans="2:49" x14ac:dyDescent="0.25">
      <c r="B72" s="705">
        <v>60</v>
      </c>
      <c r="C72" s="951">
        <f>(1+_xlfn.XLOOKUP(INT((B72-1)/12)+1,'ZC Curve'!$B$8:$B$107,'ZC Curve'!R$8:R$107,,0))^(1/12)-1</f>
        <v>0</v>
      </c>
      <c r="D72" s="946">
        <f t="shared" si="5"/>
        <v>1</v>
      </c>
      <c r="E72" s="594"/>
      <c r="F72" s="705">
        <f t="shared" si="6"/>
        <v>60</v>
      </c>
      <c r="G72" s="756"/>
      <c r="H72" s="756"/>
      <c r="I72" s="756"/>
      <c r="J72" s="756"/>
      <c r="K72" s="756"/>
      <c r="L72" s="756"/>
      <c r="M72" s="756"/>
      <c r="N72" s="594"/>
      <c r="O72" s="705">
        <f t="shared" si="7"/>
        <v>60</v>
      </c>
      <c r="P72" s="756"/>
      <c r="Q72" s="756"/>
      <c r="R72" s="756"/>
      <c r="S72" s="756"/>
      <c r="T72" s="756"/>
      <c r="U72" s="756"/>
      <c r="V72" s="756"/>
      <c r="W72" s="594"/>
      <c r="X72" s="705">
        <f t="shared" si="8"/>
        <v>60</v>
      </c>
      <c r="Y72" s="756"/>
      <c r="Z72" s="756"/>
      <c r="AA72" s="756"/>
      <c r="AB72" s="756"/>
      <c r="AC72" s="756"/>
      <c r="AD72" s="756"/>
      <c r="AE72" s="756"/>
      <c r="AF72" s="594"/>
      <c r="AG72" s="705">
        <f t="shared" si="9"/>
        <v>60</v>
      </c>
      <c r="AH72" s="756"/>
      <c r="AI72" s="756"/>
      <c r="AJ72" s="756"/>
      <c r="AK72" s="756"/>
      <c r="AL72" s="756"/>
      <c r="AM72" s="756"/>
      <c r="AN72" s="756"/>
      <c r="AO72" s="685"/>
      <c r="AP72" s="705">
        <f t="shared" si="10"/>
        <v>60</v>
      </c>
      <c r="AQ72" s="756"/>
      <c r="AR72" s="756"/>
      <c r="AS72" s="756"/>
      <c r="AT72" s="756"/>
      <c r="AU72" s="756"/>
      <c r="AV72" s="756"/>
      <c r="AW72" s="756"/>
    </row>
    <row r="73" spans="2:49" x14ac:dyDescent="0.25">
      <c r="B73" s="705">
        <v>61</v>
      </c>
      <c r="C73" s="951">
        <f>(1+_xlfn.XLOOKUP(INT((B73-1)/12)+1,'ZC Curve'!$B$8:$B$107,'ZC Curve'!R$8:R$107,,0))^(1/12)-1</f>
        <v>0</v>
      </c>
      <c r="D73" s="946">
        <f t="shared" si="5"/>
        <v>1</v>
      </c>
      <c r="E73" s="594"/>
      <c r="F73" s="705">
        <f t="shared" si="6"/>
        <v>61</v>
      </c>
      <c r="G73" s="756"/>
      <c r="H73" s="756"/>
      <c r="I73" s="756"/>
      <c r="J73" s="756"/>
      <c r="K73" s="756"/>
      <c r="L73" s="756"/>
      <c r="M73" s="756"/>
      <c r="N73" s="594"/>
      <c r="O73" s="705">
        <f t="shared" si="7"/>
        <v>61</v>
      </c>
      <c r="P73" s="756"/>
      <c r="Q73" s="756"/>
      <c r="R73" s="756"/>
      <c r="S73" s="756"/>
      <c r="T73" s="756"/>
      <c r="U73" s="756"/>
      <c r="V73" s="756"/>
      <c r="W73" s="594"/>
      <c r="X73" s="705">
        <f t="shared" si="8"/>
        <v>61</v>
      </c>
      <c r="Y73" s="756"/>
      <c r="Z73" s="756"/>
      <c r="AA73" s="756"/>
      <c r="AB73" s="756"/>
      <c r="AC73" s="756"/>
      <c r="AD73" s="756"/>
      <c r="AE73" s="756"/>
      <c r="AF73" s="594"/>
      <c r="AG73" s="705">
        <f t="shared" si="9"/>
        <v>61</v>
      </c>
      <c r="AH73" s="756"/>
      <c r="AI73" s="756"/>
      <c r="AJ73" s="756"/>
      <c r="AK73" s="756"/>
      <c r="AL73" s="756"/>
      <c r="AM73" s="756"/>
      <c r="AN73" s="756"/>
      <c r="AO73" s="685"/>
      <c r="AP73" s="705">
        <f t="shared" si="10"/>
        <v>61</v>
      </c>
      <c r="AQ73" s="756"/>
      <c r="AR73" s="756"/>
      <c r="AS73" s="756"/>
      <c r="AT73" s="756"/>
      <c r="AU73" s="756"/>
      <c r="AV73" s="756"/>
      <c r="AW73" s="756"/>
    </row>
    <row r="74" spans="2:49" x14ac:dyDescent="0.25">
      <c r="B74" s="705">
        <v>62</v>
      </c>
      <c r="C74" s="951">
        <f>(1+_xlfn.XLOOKUP(INT((B74-1)/12)+1,'ZC Curve'!$B$8:$B$107,'ZC Curve'!R$8:R$107,,0))^(1/12)-1</f>
        <v>0</v>
      </c>
      <c r="D74" s="946">
        <f t="shared" si="5"/>
        <v>1</v>
      </c>
      <c r="E74" s="594"/>
      <c r="F74" s="705">
        <f t="shared" si="6"/>
        <v>62</v>
      </c>
      <c r="G74" s="756"/>
      <c r="H74" s="756"/>
      <c r="I74" s="756"/>
      <c r="J74" s="756"/>
      <c r="K74" s="756"/>
      <c r="L74" s="756"/>
      <c r="M74" s="756"/>
      <c r="N74" s="594"/>
      <c r="O74" s="705">
        <f t="shared" si="7"/>
        <v>62</v>
      </c>
      <c r="P74" s="756"/>
      <c r="Q74" s="756"/>
      <c r="R74" s="756"/>
      <c r="S74" s="756"/>
      <c r="T74" s="756"/>
      <c r="U74" s="756"/>
      <c r="V74" s="756"/>
      <c r="W74" s="594"/>
      <c r="X74" s="705">
        <f t="shared" si="8"/>
        <v>62</v>
      </c>
      <c r="Y74" s="756"/>
      <c r="Z74" s="756"/>
      <c r="AA74" s="756"/>
      <c r="AB74" s="756"/>
      <c r="AC74" s="756"/>
      <c r="AD74" s="756"/>
      <c r="AE74" s="756"/>
      <c r="AF74" s="594"/>
      <c r="AG74" s="705">
        <f t="shared" si="9"/>
        <v>62</v>
      </c>
      <c r="AH74" s="756"/>
      <c r="AI74" s="756"/>
      <c r="AJ74" s="756"/>
      <c r="AK74" s="756"/>
      <c r="AL74" s="756"/>
      <c r="AM74" s="756"/>
      <c r="AN74" s="756"/>
      <c r="AO74" s="685"/>
      <c r="AP74" s="705">
        <f t="shared" si="10"/>
        <v>62</v>
      </c>
      <c r="AQ74" s="756"/>
      <c r="AR74" s="756"/>
      <c r="AS74" s="756"/>
      <c r="AT74" s="756"/>
      <c r="AU74" s="756"/>
      <c r="AV74" s="756"/>
      <c r="AW74" s="756"/>
    </row>
    <row r="75" spans="2:49" x14ac:dyDescent="0.25">
      <c r="B75" s="705">
        <v>63</v>
      </c>
      <c r="C75" s="951">
        <f>(1+_xlfn.XLOOKUP(INT((B75-1)/12)+1,'ZC Curve'!$B$8:$B$107,'ZC Curve'!R$8:R$107,,0))^(1/12)-1</f>
        <v>0</v>
      </c>
      <c r="D75" s="946">
        <f t="shared" si="5"/>
        <v>1</v>
      </c>
      <c r="E75" s="594"/>
      <c r="F75" s="705">
        <f t="shared" si="6"/>
        <v>63</v>
      </c>
      <c r="G75" s="756"/>
      <c r="H75" s="756"/>
      <c r="I75" s="756"/>
      <c r="J75" s="756"/>
      <c r="K75" s="756"/>
      <c r="L75" s="756"/>
      <c r="M75" s="756"/>
      <c r="N75" s="594"/>
      <c r="O75" s="705">
        <f t="shared" si="7"/>
        <v>63</v>
      </c>
      <c r="P75" s="756"/>
      <c r="Q75" s="756"/>
      <c r="R75" s="756"/>
      <c r="S75" s="756"/>
      <c r="T75" s="756"/>
      <c r="U75" s="756"/>
      <c r="V75" s="756"/>
      <c r="W75" s="594"/>
      <c r="X75" s="705">
        <f t="shared" si="8"/>
        <v>63</v>
      </c>
      <c r="Y75" s="756"/>
      <c r="Z75" s="756"/>
      <c r="AA75" s="756"/>
      <c r="AB75" s="756"/>
      <c r="AC75" s="756"/>
      <c r="AD75" s="756"/>
      <c r="AE75" s="756"/>
      <c r="AF75" s="594"/>
      <c r="AG75" s="705">
        <f t="shared" si="9"/>
        <v>63</v>
      </c>
      <c r="AH75" s="756"/>
      <c r="AI75" s="756"/>
      <c r="AJ75" s="756"/>
      <c r="AK75" s="756"/>
      <c r="AL75" s="756"/>
      <c r="AM75" s="756"/>
      <c r="AN75" s="756"/>
      <c r="AO75" s="685"/>
      <c r="AP75" s="705">
        <f t="shared" si="10"/>
        <v>63</v>
      </c>
      <c r="AQ75" s="756"/>
      <c r="AR75" s="756"/>
      <c r="AS75" s="756"/>
      <c r="AT75" s="756"/>
      <c r="AU75" s="756"/>
      <c r="AV75" s="756"/>
      <c r="AW75" s="756"/>
    </row>
    <row r="76" spans="2:49" x14ac:dyDescent="0.25">
      <c r="B76" s="705">
        <v>64</v>
      </c>
      <c r="C76" s="951">
        <f>(1+_xlfn.XLOOKUP(INT((B76-1)/12)+1,'ZC Curve'!$B$8:$B$107,'ZC Curve'!R$8:R$107,,0))^(1/12)-1</f>
        <v>0</v>
      </c>
      <c r="D76" s="946">
        <f t="shared" si="5"/>
        <v>1</v>
      </c>
      <c r="E76" s="594"/>
      <c r="F76" s="705">
        <f t="shared" si="6"/>
        <v>64</v>
      </c>
      <c r="G76" s="756"/>
      <c r="H76" s="756"/>
      <c r="I76" s="756"/>
      <c r="J76" s="756"/>
      <c r="K76" s="756"/>
      <c r="L76" s="756"/>
      <c r="M76" s="756"/>
      <c r="N76" s="594"/>
      <c r="O76" s="705">
        <f t="shared" si="7"/>
        <v>64</v>
      </c>
      <c r="P76" s="756"/>
      <c r="Q76" s="756"/>
      <c r="R76" s="756"/>
      <c r="S76" s="756"/>
      <c r="T76" s="756"/>
      <c r="U76" s="756"/>
      <c r="V76" s="756"/>
      <c r="W76" s="594"/>
      <c r="X76" s="705">
        <f t="shared" si="8"/>
        <v>64</v>
      </c>
      <c r="Y76" s="756"/>
      <c r="Z76" s="756"/>
      <c r="AA76" s="756"/>
      <c r="AB76" s="756"/>
      <c r="AC76" s="756"/>
      <c r="AD76" s="756"/>
      <c r="AE76" s="756"/>
      <c r="AF76" s="594"/>
      <c r="AG76" s="705">
        <f t="shared" si="9"/>
        <v>64</v>
      </c>
      <c r="AH76" s="756"/>
      <c r="AI76" s="756"/>
      <c r="AJ76" s="756"/>
      <c r="AK76" s="756"/>
      <c r="AL76" s="756"/>
      <c r="AM76" s="756"/>
      <c r="AN76" s="756"/>
      <c r="AO76" s="685"/>
      <c r="AP76" s="705">
        <f t="shared" si="10"/>
        <v>64</v>
      </c>
      <c r="AQ76" s="756"/>
      <c r="AR76" s="756"/>
      <c r="AS76" s="756"/>
      <c r="AT76" s="756"/>
      <c r="AU76" s="756"/>
      <c r="AV76" s="756"/>
      <c r="AW76" s="756"/>
    </row>
    <row r="77" spans="2:49" x14ac:dyDescent="0.25">
      <c r="B77" s="705">
        <v>65</v>
      </c>
      <c r="C77" s="951">
        <f>(1+_xlfn.XLOOKUP(INT((B77-1)/12)+1,'ZC Curve'!$B$8:$B$107,'ZC Curve'!R$8:R$107,,0))^(1/12)-1</f>
        <v>0</v>
      </c>
      <c r="D77" s="946">
        <f t="shared" si="5"/>
        <v>1</v>
      </c>
      <c r="E77" s="594"/>
      <c r="F77" s="705">
        <f t="shared" si="6"/>
        <v>65</v>
      </c>
      <c r="G77" s="756"/>
      <c r="H77" s="756"/>
      <c r="I77" s="756"/>
      <c r="J77" s="756"/>
      <c r="K77" s="756"/>
      <c r="L77" s="756"/>
      <c r="M77" s="756"/>
      <c r="N77" s="594"/>
      <c r="O77" s="705">
        <f t="shared" si="7"/>
        <v>65</v>
      </c>
      <c r="P77" s="756"/>
      <c r="Q77" s="756"/>
      <c r="R77" s="756"/>
      <c r="S77" s="756"/>
      <c r="T77" s="756"/>
      <c r="U77" s="756"/>
      <c r="V77" s="756"/>
      <c r="W77" s="594"/>
      <c r="X77" s="705">
        <f t="shared" si="8"/>
        <v>65</v>
      </c>
      <c r="Y77" s="756"/>
      <c r="Z77" s="756"/>
      <c r="AA77" s="756"/>
      <c r="AB77" s="756"/>
      <c r="AC77" s="756"/>
      <c r="AD77" s="756"/>
      <c r="AE77" s="756"/>
      <c r="AF77" s="594"/>
      <c r="AG77" s="705">
        <f t="shared" si="9"/>
        <v>65</v>
      </c>
      <c r="AH77" s="756"/>
      <c r="AI77" s="756"/>
      <c r="AJ77" s="756"/>
      <c r="AK77" s="756"/>
      <c r="AL77" s="756"/>
      <c r="AM77" s="756"/>
      <c r="AN77" s="756"/>
      <c r="AO77" s="685"/>
      <c r="AP77" s="705">
        <f t="shared" si="10"/>
        <v>65</v>
      </c>
      <c r="AQ77" s="756"/>
      <c r="AR77" s="756"/>
      <c r="AS77" s="756"/>
      <c r="AT77" s="756"/>
      <c r="AU77" s="756"/>
      <c r="AV77" s="756"/>
      <c r="AW77" s="756"/>
    </row>
    <row r="78" spans="2:49" x14ac:dyDescent="0.25">
      <c r="B78" s="705">
        <v>66</v>
      </c>
      <c r="C78" s="951">
        <f>(1+_xlfn.XLOOKUP(INT((B78-1)/12)+1,'ZC Curve'!$B$8:$B$107,'ZC Curve'!R$8:R$107,,0))^(1/12)-1</f>
        <v>0</v>
      </c>
      <c r="D78" s="946">
        <f t="shared" ref="D78:D141" si="11">D77/(1+C78)</f>
        <v>1</v>
      </c>
      <c r="E78" s="594"/>
      <c r="F78" s="705">
        <f t="shared" ref="F78:F141" si="12">F77+1</f>
        <v>66</v>
      </c>
      <c r="G78" s="756"/>
      <c r="H78" s="756"/>
      <c r="I78" s="756"/>
      <c r="J78" s="756"/>
      <c r="K78" s="756"/>
      <c r="L78" s="756"/>
      <c r="M78" s="756"/>
      <c r="N78" s="594"/>
      <c r="O78" s="705">
        <f t="shared" ref="O78:O141" si="13">O77+1</f>
        <v>66</v>
      </c>
      <c r="P78" s="756"/>
      <c r="Q78" s="756"/>
      <c r="R78" s="756"/>
      <c r="S78" s="756"/>
      <c r="T78" s="756"/>
      <c r="U78" s="756"/>
      <c r="V78" s="756"/>
      <c r="W78" s="594"/>
      <c r="X78" s="705">
        <f t="shared" ref="X78:X141" si="14">X77+1</f>
        <v>66</v>
      </c>
      <c r="Y78" s="756"/>
      <c r="Z78" s="756"/>
      <c r="AA78" s="756"/>
      <c r="AB78" s="756"/>
      <c r="AC78" s="756"/>
      <c r="AD78" s="756"/>
      <c r="AE78" s="756"/>
      <c r="AF78" s="594"/>
      <c r="AG78" s="705">
        <f t="shared" ref="AG78:AG141" si="15">AG77+1</f>
        <v>66</v>
      </c>
      <c r="AH78" s="756"/>
      <c r="AI78" s="756"/>
      <c r="AJ78" s="756"/>
      <c r="AK78" s="756"/>
      <c r="AL78" s="756"/>
      <c r="AM78" s="756"/>
      <c r="AN78" s="756"/>
      <c r="AO78" s="685"/>
      <c r="AP78" s="705">
        <f t="shared" ref="AP78:AP141" si="16">AP77+1</f>
        <v>66</v>
      </c>
      <c r="AQ78" s="756"/>
      <c r="AR78" s="756"/>
      <c r="AS78" s="756"/>
      <c r="AT78" s="756"/>
      <c r="AU78" s="756"/>
      <c r="AV78" s="756"/>
      <c r="AW78" s="756"/>
    </row>
    <row r="79" spans="2:49" x14ac:dyDescent="0.25">
      <c r="B79" s="705">
        <v>67</v>
      </c>
      <c r="C79" s="951">
        <f>(1+_xlfn.XLOOKUP(INT((B79-1)/12)+1,'ZC Curve'!$B$8:$B$107,'ZC Curve'!R$8:R$107,,0))^(1/12)-1</f>
        <v>0</v>
      </c>
      <c r="D79" s="946">
        <f t="shared" si="11"/>
        <v>1</v>
      </c>
      <c r="E79" s="594"/>
      <c r="F79" s="705">
        <f t="shared" si="12"/>
        <v>67</v>
      </c>
      <c r="G79" s="756"/>
      <c r="H79" s="756"/>
      <c r="I79" s="756"/>
      <c r="J79" s="756"/>
      <c r="K79" s="756"/>
      <c r="L79" s="756"/>
      <c r="M79" s="756"/>
      <c r="N79" s="594"/>
      <c r="O79" s="705">
        <f t="shared" si="13"/>
        <v>67</v>
      </c>
      <c r="P79" s="756"/>
      <c r="Q79" s="756"/>
      <c r="R79" s="756"/>
      <c r="S79" s="756"/>
      <c r="T79" s="756"/>
      <c r="U79" s="756"/>
      <c r="V79" s="756"/>
      <c r="W79" s="594"/>
      <c r="X79" s="705">
        <f t="shared" si="14"/>
        <v>67</v>
      </c>
      <c r="Y79" s="756"/>
      <c r="Z79" s="756"/>
      <c r="AA79" s="756"/>
      <c r="AB79" s="756"/>
      <c r="AC79" s="756"/>
      <c r="AD79" s="756"/>
      <c r="AE79" s="756"/>
      <c r="AF79" s="594"/>
      <c r="AG79" s="705">
        <f t="shared" si="15"/>
        <v>67</v>
      </c>
      <c r="AH79" s="756"/>
      <c r="AI79" s="756"/>
      <c r="AJ79" s="756"/>
      <c r="AK79" s="756"/>
      <c r="AL79" s="756"/>
      <c r="AM79" s="756"/>
      <c r="AN79" s="756"/>
      <c r="AO79" s="685"/>
      <c r="AP79" s="705">
        <f t="shared" si="16"/>
        <v>67</v>
      </c>
      <c r="AQ79" s="756"/>
      <c r="AR79" s="756"/>
      <c r="AS79" s="756"/>
      <c r="AT79" s="756"/>
      <c r="AU79" s="756"/>
      <c r="AV79" s="756"/>
      <c r="AW79" s="756"/>
    </row>
    <row r="80" spans="2:49" x14ac:dyDescent="0.25">
      <c r="B80" s="705">
        <v>68</v>
      </c>
      <c r="C80" s="951">
        <f>(1+_xlfn.XLOOKUP(INT((B80-1)/12)+1,'ZC Curve'!$B$8:$B$107,'ZC Curve'!R$8:R$107,,0))^(1/12)-1</f>
        <v>0</v>
      </c>
      <c r="D80" s="946">
        <f t="shared" si="11"/>
        <v>1</v>
      </c>
      <c r="E80" s="594"/>
      <c r="F80" s="705">
        <f t="shared" si="12"/>
        <v>68</v>
      </c>
      <c r="G80" s="756"/>
      <c r="H80" s="756"/>
      <c r="I80" s="756"/>
      <c r="J80" s="756"/>
      <c r="K80" s="756"/>
      <c r="L80" s="756"/>
      <c r="M80" s="756"/>
      <c r="N80" s="594"/>
      <c r="O80" s="705">
        <f t="shared" si="13"/>
        <v>68</v>
      </c>
      <c r="P80" s="756"/>
      <c r="Q80" s="756"/>
      <c r="R80" s="756"/>
      <c r="S80" s="756"/>
      <c r="T80" s="756"/>
      <c r="U80" s="756"/>
      <c r="V80" s="756"/>
      <c r="W80" s="594"/>
      <c r="X80" s="705">
        <f t="shared" si="14"/>
        <v>68</v>
      </c>
      <c r="Y80" s="756"/>
      <c r="Z80" s="756"/>
      <c r="AA80" s="756"/>
      <c r="AB80" s="756"/>
      <c r="AC80" s="756"/>
      <c r="AD80" s="756"/>
      <c r="AE80" s="756"/>
      <c r="AF80" s="594"/>
      <c r="AG80" s="705">
        <f t="shared" si="15"/>
        <v>68</v>
      </c>
      <c r="AH80" s="756"/>
      <c r="AI80" s="756"/>
      <c r="AJ80" s="756"/>
      <c r="AK80" s="756"/>
      <c r="AL80" s="756"/>
      <c r="AM80" s="756"/>
      <c r="AN80" s="756"/>
      <c r="AO80" s="685"/>
      <c r="AP80" s="705">
        <f t="shared" si="16"/>
        <v>68</v>
      </c>
      <c r="AQ80" s="756"/>
      <c r="AR80" s="756"/>
      <c r="AS80" s="756"/>
      <c r="AT80" s="756"/>
      <c r="AU80" s="756"/>
      <c r="AV80" s="756"/>
      <c r="AW80" s="756"/>
    </row>
    <row r="81" spans="2:49" x14ac:dyDescent="0.25">
      <c r="B81" s="705">
        <v>69</v>
      </c>
      <c r="C81" s="951">
        <f>(1+_xlfn.XLOOKUP(INT((B81-1)/12)+1,'ZC Curve'!$B$8:$B$107,'ZC Curve'!R$8:R$107,,0))^(1/12)-1</f>
        <v>0</v>
      </c>
      <c r="D81" s="946">
        <f t="shared" si="11"/>
        <v>1</v>
      </c>
      <c r="E81" s="594"/>
      <c r="F81" s="705">
        <f t="shared" si="12"/>
        <v>69</v>
      </c>
      <c r="G81" s="756"/>
      <c r="H81" s="756"/>
      <c r="I81" s="756"/>
      <c r="J81" s="756"/>
      <c r="K81" s="756"/>
      <c r="L81" s="756"/>
      <c r="M81" s="756"/>
      <c r="N81" s="594"/>
      <c r="O81" s="705">
        <f t="shared" si="13"/>
        <v>69</v>
      </c>
      <c r="P81" s="756"/>
      <c r="Q81" s="756"/>
      <c r="R81" s="756"/>
      <c r="S81" s="756"/>
      <c r="T81" s="756"/>
      <c r="U81" s="756"/>
      <c r="V81" s="756"/>
      <c r="W81" s="594"/>
      <c r="X81" s="705">
        <f t="shared" si="14"/>
        <v>69</v>
      </c>
      <c r="Y81" s="756"/>
      <c r="Z81" s="756"/>
      <c r="AA81" s="756"/>
      <c r="AB81" s="756"/>
      <c r="AC81" s="756"/>
      <c r="AD81" s="756"/>
      <c r="AE81" s="756"/>
      <c r="AF81" s="594"/>
      <c r="AG81" s="705">
        <f t="shared" si="15"/>
        <v>69</v>
      </c>
      <c r="AH81" s="756"/>
      <c r="AI81" s="756"/>
      <c r="AJ81" s="756"/>
      <c r="AK81" s="756"/>
      <c r="AL81" s="756"/>
      <c r="AM81" s="756"/>
      <c r="AN81" s="756"/>
      <c r="AO81" s="685"/>
      <c r="AP81" s="705">
        <f t="shared" si="16"/>
        <v>69</v>
      </c>
      <c r="AQ81" s="756"/>
      <c r="AR81" s="756"/>
      <c r="AS81" s="756"/>
      <c r="AT81" s="756"/>
      <c r="AU81" s="756"/>
      <c r="AV81" s="756"/>
      <c r="AW81" s="756"/>
    </row>
    <row r="82" spans="2:49" x14ac:dyDescent="0.25">
      <c r="B82" s="705">
        <v>70</v>
      </c>
      <c r="C82" s="951">
        <f>(1+_xlfn.XLOOKUP(INT((B82-1)/12)+1,'ZC Curve'!$B$8:$B$107,'ZC Curve'!R$8:R$107,,0))^(1/12)-1</f>
        <v>0</v>
      </c>
      <c r="D82" s="946">
        <f t="shared" si="11"/>
        <v>1</v>
      </c>
      <c r="E82" s="594"/>
      <c r="F82" s="705">
        <f t="shared" si="12"/>
        <v>70</v>
      </c>
      <c r="G82" s="756"/>
      <c r="H82" s="756"/>
      <c r="I82" s="756"/>
      <c r="J82" s="756"/>
      <c r="K82" s="756"/>
      <c r="L82" s="756"/>
      <c r="M82" s="756"/>
      <c r="N82" s="594"/>
      <c r="O82" s="705">
        <f t="shared" si="13"/>
        <v>70</v>
      </c>
      <c r="P82" s="756"/>
      <c r="Q82" s="756"/>
      <c r="R82" s="756"/>
      <c r="S82" s="756"/>
      <c r="T82" s="756"/>
      <c r="U82" s="756"/>
      <c r="V82" s="756"/>
      <c r="W82" s="594"/>
      <c r="X82" s="705">
        <f t="shared" si="14"/>
        <v>70</v>
      </c>
      <c r="Y82" s="756"/>
      <c r="Z82" s="756"/>
      <c r="AA82" s="756"/>
      <c r="AB82" s="756"/>
      <c r="AC82" s="756"/>
      <c r="AD82" s="756"/>
      <c r="AE82" s="756"/>
      <c r="AF82" s="594"/>
      <c r="AG82" s="705">
        <f t="shared" si="15"/>
        <v>70</v>
      </c>
      <c r="AH82" s="756"/>
      <c r="AI82" s="756"/>
      <c r="AJ82" s="756"/>
      <c r="AK82" s="756"/>
      <c r="AL82" s="756"/>
      <c r="AM82" s="756"/>
      <c r="AN82" s="756"/>
      <c r="AO82" s="685"/>
      <c r="AP82" s="705">
        <f t="shared" si="16"/>
        <v>70</v>
      </c>
      <c r="AQ82" s="756"/>
      <c r="AR82" s="756"/>
      <c r="AS82" s="756"/>
      <c r="AT82" s="756"/>
      <c r="AU82" s="756"/>
      <c r="AV82" s="756"/>
      <c r="AW82" s="756"/>
    </row>
    <row r="83" spans="2:49" x14ac:dyDescent="0.25">
      <c r="B83" s="705">
        <v>71</v>
      </c>
      <c r="C83" s="951">
        <f>(1+_xlfn.XLOOKUP(INT((B83-1)/12)+1,'ZC Curve'!$B$8:$B$107,'ZC Curve'!R$8:R$107,,0))^(1/12)-1</f>
        <v>0</v>
      </c>
      <c r="D83" s="946">
        <f t="shared" si="11"/>
        <v>1</v>
      </c>
      <c r="E83" s="594"/>
      <c r="F83" s="705">
        <f t="shared" si="12"/>
        <v>71</v>
      </c>
      <c r="G83" s="756"/>
      <c r="H83" s="756"/>
      <c r="I83" s="756"/>
      <c r="J83" s="756"/>
      <c r="K83" s="756"/>
      <c r="L83" s="756"/>
      <c r="M83" s="756"/>
      <c r="N83" s="594"/>
      <c r="O83" s="705">
        <f t="shared" si="13"/>
        <v>71</v>
      </c>
      <c r="P83" s="756"/>
      <c r="Q83" s="756"/>
      <c r="R83" s="756"/>
      <c r="S83" s="756"/>
      <c r="T83" s="756"/>
      <c r="U83" s="756"/>
      <c r="V83" s="756"/>
      <c r="W83" s="594"/>
      <c r="X83" s="705">
        <f t="shared" si="14"/>
        <v>71</v>
      </c>
      <c r="Y83" s="756"/>
      <c r="Z83" s="756"/>
      <c r="AA83" s="756"/>
      <c r="AB83" s="756"/>
      <c r="AC83" s="756"/>
      <c r="AD83" s="756"/>
      <c r="AE83" s="756"/>
      <c r="AF83" s="594"/>
      <c r="AG83" s="705">
        <f t="shared" si="15"/>
        <v>71</v>
      </c>
      <c r="AH83" s="756"/>
      <c r="AI83" s="756"/>
      <c r="AJ83" s="756"/>
      <c r="AK83" s="756"/>
      <c r="AL83" s="756"/>
      <c r="AM83" s="756"/>
      <c r="AN83" s="756"/>
      <c r="AO83" s="685"/>
      <c r="AP83" s="705">
        <f t="shared" si="16"/>
        <v>71</v>
      </c>
      <c r="AQ83" s="756"/>
      <c r="AR83" s="756"/>
      <c r="AS83" s="756"/>
      <c r="AT83" s="756"/>
      <c r="AU83" s="756"/>
      <c r="AV83" s="756"/>
      <c r="AW83" s="756"/>
    </row>
    <row r="84" spans="2:49" x14ac:dyDescent="0.25">
      <c r="B84" s="705">
        <v>72</v>
      </c>
      <c r="C84" s="951">
        <f>(1+_xlfn.XLOOKUP(INT((B84-1)/12)+1,'ZC Curve'!$B$8:$B$107,'ZC Curve'!R$8:R$107,,0))^(1/12)-1</f>
        <v>0</v>
      </c>
      <c r="D84" s="946">
        <f t="shared" si="11"/>
        <v>1</v>
      </c>
      <c r="E84" s="594"/>
      <c r="F84" s="705">
        <f t="shared" si="12"/>
        <v>72</v>
      </c>
      <c r="G84" s="756"/>
      <c r="H84" s="756"/>
      <c r="I84" s="756"/>
      <c r="J84" s="756"/>
      <c r="K84" s="756"/>
      <c r="L84" s="756"/>
      <c r="M84" s="756"/>
      <c r="N84" s="594"/>
      <c r="O84" s="705">
        <f t="shared" si="13"/>
        <v>72</v>
      </c>
      <c r="P84" s="756"/>
      <c r="Q84" s="756"/>
      <c r="R84" s="756"/>
      <c r="S84" s="756"/>
      <c r="T84" s="756"/>
      <c r="U84" s="756"/>
      <c r="V84" s="756"/>
      <c r="W84" s="594"/>
      <c r="X84" s="705">
        <f t="shared" si="14"/>
        <v>72</v>
      </c>
      <c r="Y84" s="756"/>
      <c r="Z84" s="756"/>
      <c r="AA84" s="756"/>
      <c r="AB84" s="756"/>
      <c r="AC84" s="756"/>
      <c r="AD84" s="756"/>
      <c r="AE84" s="756"/>
      <c r="AF84" s="594"/>
      <c r="AG84" s="705">
        <f t="shared" si="15"/>
        <v>72</v>
      </c>
      <c r="AH84" s="756"/>
      <c r="AI84" s="756"/>
      <c r="AJ84" s="756"/>
      <c r="AK84" s="756"/>
      <c r="AL84" s="756"/>
      <c r="AM84" s="756"/>
      <c r="AN84" s="756"/>
      <c r="AO84" s="685"/>
      <c r="AP84" s="705">
        <f t="shared" si="16"/>
        <v>72</v>
      </c>
      <c r="AQ84" s="756"/>
      <c r="AR84" s="756"/>
      <c r="AS84" s="756"/>
      <c r="AT84" s="756"/>
      <c r="AU84" s="756"/>
      <c r="AV84" s="756"/>
      <c r="AW84" s="756"/>
    </row>
    <row r="85" spans="2:49" x14ac:dyDescent="0.25">
      <c r="B85" s="705">
        <v>73</v>
      </c>
      <c r="C85" s="951">
        <f>(1+_xlfn.XLOOKUP(INT((B85-1)/12)+1,'ZC Curve'!$B$8:$B$107,'ZC Curve'!R$8:R$107,,0))^(1/12)-1</f>
        <v>0</v>
      </c>
      <c r="D85" s="946">
        <f t="shared" si="11"/>
        <v>1</v>
      </c>
      <c r="E85" s="594"/>
      <c r="F85" s="705">
        <f t="shared" si="12"/>
        <v>73</v>
      </c>
      <c r="G85" s="756"/>
      <c r="H85" s="756"/>
      <c r="I85" s="756"/>
      <c r="J85" s="756"/>
      <c r="K85" s="756"/>
      <c r="L85" s="756"/>
      <c r="M85" s="756"/>
      <c r="N85" s="594"/>
      <c r="O85" s="705">
        <f t="shared" si="13"/>
        <v>73</v>
      </c>
      <c r="P85" s="756"/>
      <c r="Q85" s="756"/>
      <c r="R85" s="756"/>
      <c r="S85" s="756"/>
      <c r="T85" s="756"/>
      <c r="U85" s="756"/>
      <c r="V85" s="756"/>
      <c r="W85" s="594"/>
      <c r="X85" s="705">
        <f t="shared" si="14"/>
        <v>73</v>
      </c>
      <c r="Y85" s="756"/>
      <c r="Z85" s="756"/>
      <c r="AA85" s="756"/>
      <c r="AB85" s="756"/>
      <c r="AC85" s="756"/>
      <c r="AD85" s="756"/>
      <c r="AE85" s="756"/>
      <c r="AF85" s="594"/>
      <c r="AG85" s="705">
        <f t="shared" si="15"/>
        <v>73</v>
      </c>
      <c r="AH85" s="756"/>
      <c r="AI85" s="756"/>
      <c r="AJ85" s="756"/>
      <c r="AK85" s="756"/>
      <c r="AL85" s="756"/>
      <c r="AM85" s="756"/>
      <c r="AN85" s="756"/>
      <c r="AO85" s="685"/>
      <c r="AP85" s="705">
        <f t="shared" si="16"/>
        <v>73</v>
      </c>
      <c r="AQ85" s="756"/>
      <c r="AR85" s="756"/>
      <c r="AS85" s="756"/>
      <c r="AT85" s="756"/>
      <c r="AU85" s="756"/>
      <c r="AV85" s="756"/>
      <c r="AW85" s="756"/>
    </row>
    <row r="86" spans="2:49" x14ac:dyDescent="0.25">
      <c r="B86" s="705">
        <v>74</v>
      </c>
      <c r="C86" s="951">
        <f>(1+_xlfn.XLOOKUP(INT((B86-1)/12)+1,'ZC Curve'!$B$8:$B$107,'ZC Curve'!R$8:R$107,,0))^(1/12)-1</f>
        <v>0</v>
      </c>
      <c r="D86" s="946">
        <f t="shared" si="11"/>
        <v>1</v>
      </c>
      <c r="E86" s="594"/>
      <c r="F86" s="705">
        <f t="shared" si="12"/>
        <v>74</v>
      </c>
      <c r="G86" s="756"/>
      <c r="H86" s="756"/>
      <c r="I86" s="756"/>
      <c r="J86" s="756"/>
      <c r="K86" s="756"/>
      <c r="L86" s="756"/>
      <c r="M86" s="756"/>
      <c r="N86" s="594"/>
      <c r="O86" s="705">
        <f t="shared" si="13"/>
        <v>74</v>
      </c>
      <c r="P86" s="756"/>
      <c r="Q86" s="756"/>
      <c r="R86" s="756"/>
      <c r="S86" s="756"/>
      <c r="T86" s="756"/>
      <c r="U86" s="756"/>
      <c r="V86" s="756"/>
      <c r="W86" s="594"/>
      <c r="X86" s="705">
        <f t="shared" si="14"/>
        <v>74</v>
      </c>
      <c r="Y86" s="756"/>
      <c r="Z86" s="756"/>
      <c r="AA86" s="756"/>
      <c r="AB86" s="756"/>
      <c r="AC86" s="756"/>
      <c r="AD86" s="756"/>
      <c r="AE86" s="756"/>
      <c r="AF86" s="594"/>
      <c r="AG86" s="705">
        <f t="shared" si="15"/>
        <v>74</v>
      </c>
      <c r="AH86" s="756"/>
      <c r="AI86" s="756"/>
      <c r="AJ86" s="756"/>
      <c r="AK86" s="756"/>
      <c r="AL86" s="756"/>
      <c r="AM86" s="756"/>
      <c r="AN86" s="756"/>
      <c r="AO86" s="685"/>
      <c r="AP86" s="705">
        <f t="shared" si="16"/>
        <v>74</v>
      </c>
      <c r="AQ86" s="756"/>
      <c r="AR86" s="756"/>
      <c r="AS86" s="756"/>
      <c r="AT86" s="756"/>
      <c r="AU86" s="756"/>
      <c r="AV86" s="756"/>
      <c r="AW86" s="756"/>
    </row>
    <row r="87" spans="2:49" x14ac:dyDescent="0.25">
      <c r="B87" s="705">
        <v>75</v>
      </c>
      <c r="C87" s="951">
        <f>(1+_xlfn.XLOOKUP(INT((B87-1)/12)+1,'ZC Curve'!$B$8:$B$107,'ZC Curve'!R$8:R$107,,0))^(1/12)-1</f>
        <v>0</v>
      </c>
      <c r="D87" s="946">
        <f t="shared" si="11"/>
        <v>1</v>
      </c>
      <c r="E87" s="594"/>
      <c r="F87" s="705">
        <f t="shared" si="12"/>
        <v>75</v>
      </c>
      <c r="G87" s="756"/>
      <c r="H87" s="756"/>
      <c r="I87" s="756"/>
      <c r="J87" s="756"/>
      <c r="K87" s="756"/>
      <c r="L87" s="756"/>
      <c r="M87" s="756"/>
      <c r="N87" s="594"/>
      <c r="O87" s="705">
        <f t="shared" si="13"/>
        <v>75</v>
      </c>
      <c r="P87" s="756"/>
      <c r="Q87" s="756"/>
      <c r="R87" s="756"/>
      <c r="S87" s="756"/>
      <c r="T87" s="756"/>
      <c r="U87" s="756"/>
      <c r="V87" s="756"/>
      <c r="W87" s="594"/>
      <c r="X87" s="705">
        <f t="shared" si="14"/>
        <v>75</v>
      </c>
      <c r="Y87" s="756"/>
      <c r="Z87" s="756"/>
      <c r="AA87" s="756"/>
      <c r="AB87" s="756"/>
      <c r="AC87" s="756"/>
      <c r="AD87" s="756"/>
      <c r="AE87" s="756"/>
      <c r="AF87" s="594"/>
      <c r="AG87" s="705">
        <f t="shared" si="15"/>
        <v>75</v>
      </c>
      <c r="AH87" s="756"/>
      <c r="AI87" s="756"/>
      <c r="AJ87" s="756"/>
      <c r="AK87" s="756"/>
      <c r="AL87" s="756"/>
      <c r="AM87" s="756"/>
      <c r="AN87" s="756"/>
      <c r="AO87" s="685"/>
      <c r="AP87" s="705">
        <f t="shared" si="16"/>
        <v>75</v>
      </c>
      <c r="AQ87" s="756"/>
      <c r="AR87" s="756"/>
      <c r="AS87" s="756"/>
      <c r="AT87" s="756"/>
      <c r="AU87" s="756"/>
      <c r="AV87" s="756"/>
      <c r="AW87" s="756"/>
    </row>
    <row r="88" spans="2:49" x14ac:dyDescent="0.25">
      <c r="B88" s="705">
        <v>76</v>
      </c>
      <c r="C88" s="951">
        <f>(1+_xlfn.XLOOKUP(INT((B88-1)/12)+1,'ZC Curve'!$B$8:$B$107,'ZC Curve'!R$8:R$107,,0))^(1/12)-1</f>
        <v>0</v>
      </c>
      <c r="D88" s="946">
        <f t="shared" si="11"/>
        <v>1</v>
      </c>
      <c r="E88" s="594"/>
      <c r="F88" s="705">
        <f t="shared" si="12"/>
        <v>76</v>
      </c>
      <c r="G88" s="756"/>
      <c r="H88" s="756"/>
      <c r="I88" s="756"/>
      <c r="J88" s="756"/>
      <c r="K88" s="756"/>
      <c r="L88" s="756"/>
      <c r="M88" s="756"/>
      <c r="N88" s="594"/>
      <c r="O88" s="705">
        <f t="shared" si="13"/>
        <v>76</v>
      </c>
      <c r="P88" s="756"/>
      <c r="Q88" s="756"/>
      <c r="R88" s="756"/>
      <c r="S88" s="756"/>
      <c r="T88" s="756"/>
      <c r="U88" s="756"/>
      <c r="V88" s="756"/>
      <c r="W88" s="594"/>
      <c r="X88" s="705">
        <f t="shared" si="14"/>
        <v>76</v>
      </c>
      <c r="Y88" s="756"/>
      <c r="Z88" s="756"/>
      <c r="AA88" s="756"/>
      <c r="AB88" s="756"/>
      <c r="AC88" s="756"/>
      <c r="AD88" s="756"/>
      <c r="AE88" s="756"/>
      <c r="AF88" s="594"/>
      <c r="AG88" s="705">
        <f t="shared" si="15"/>
        <v>76</v>
      </c>
      <c r="AH88" s="756"/>
      <c r="AI88" s="756"/>
      <c r="AJ88" s="756"/>
      <c r="AK88" s="756"/>
      <c r="AL88" s="756"/>
      <c r="AM88" s="756"/>
      <c r="AN88" s="756"/>
      <c r="AO88" s="685"/>
      <c r="AP88" s="705">
        <f t="shared" si="16"/>
        <v>76</v>
      </c>
      <c r="AQ88" s="756"/>
      <c r="AR88" s="756"/>
      <c r="AS88" s="756"/>
      <c r="AT88" s="756"/>
      <c r="AU88" s="756"/>
      <c r="AV88" s="756"/>
      <c r="AW88" s="756"/>
    </row>
    <row r="89" spans="2:49" x14ac:dyDescent="0.25">
      <c r="B89" s="705">
        <v>77</v>
      </c>
      <c r="C89" s="951">
        <f>(1+_xlfn.XLOOKUP(INT((B89-1)/12)+1,'ZC Curve'!$B$8:$B$107,'ZC Curve'!R$8:R$107,,0))^(1/12)-1</f>
        <v>0</v>
      </c>
      <c r="D89" s="946">
        <f t="shared" si="11"/>
        <v>1</v>
      </c>
      <c r="E89" s="594"/>
      <c r="F89" s="705">
        <f t="shared" si="12"/>
        <v>77</v>
      </c>
      <c r="G89" s="756"/>
      <c r="H89" s="756"/>
      <c r="I89" s="756"/>
      <c r="J89" s="756"/>
      <c r="K89" s="756"/>
      <c r="L89" s="756"/>
      <c r="M89" s="756"/>
      <c r="N89" s="594"/>
      <c r="O89" s="705">
        <f t="shared" si="13"/>
        <v>77</v>
      </c>
      <c r="P89" s="756"/>
      <c r="Q89" s="756"/>
      <c r="R89" s="756"/>
      <c r="S89" s="756"/>
      <c r="T89" s="756"/>
      <c r="U89" s="756"/>
      <c r="V89" s="756"/>
      <c r="W89" s="594"/>
      <c r="X89" s="705">
        <f t="shared" si="14"/>
        <v>77</v>
      </c>
      <c r="Y89" s="756"/>
      <c r="Z89" s="756"/>
      <c r="AA89" s="756"/>
      <c r="AB89" s="756"/>
      <c r="AC89" s="756"/>
      <c r="AD89" s="756"/>
      <c r="AE89" s="756"/>
      <c r="AF89" s="594"/>
      <c r="AG89" s="705">
        <f t="shared" si="15"/>
        <v>77</v>
      </c>
      <c r="AH89" s="756"/>
      <c r="AI89" s="756"/>
      <c r="AJ89" s="756"/>
      <c r="AK89" s="756"/>
      <c r="AL89" s="756"/>
      <c r="AM89" s="756"/>
      <c r="AN89" s="756"/>
      <c r="AO89" s="685"/>
      <c r="AP89" s="705">
        <f t="shared" si="16"/>
        <v>77</v>
      </c>
      <c r="AQ89" s="756"/>
      <c r="AR89" s="756"/>
      <c r="AS89" s="756"/>
      <c r="AT89" s="756"/>
      <c r="AU89" s="756"/>
      <c r="AV89" s="756"/>
      <c r="AW89" s="756"/>
    </row>
    <row r="90" spans="2:49" x14ac:dyDescent="0.25">
      <c r="B90" s="705">
        <v>78</v>
      </c>
      <c r="C90" s="951">
        <f>(1+_xlfn.XLOOKUP(INT((B90-1)/12)+1,'ZC Curve'!$B$8:$B$107,'ZC Curve'!R$8:R$107,,0))^(1/12)-1</f>
        <v>0</v>
      </c>
      <c r="D90" s="946">
        <f t="shared" si="11"/>
        <v>1</v>
      </c>
      <c r="E90" s="594"/>
      <c r="F90" s="705">
        <f t="shared" si="12"/>
        <v>78</v>
      </c>
      <c r="G90" s="756"/>
      <c r="H90" s="756"/>
      <c r="I90" s="756"/>
      <c r="J90" s="756"/>
      <c r="K90" s="756"/>
      <c r="L90" s="756"/>
      <c r="M90" s="756"/>
      <c r="N90" s="594"/>
      <c r="O90" s="705">
        <f t="shared" si="13"/>
        <v>78</v>
      </c>
      <c r="P90" s="756"/>
      <c r="Q90" s="756"/>
      <c r="R90" s="756"/>
      <c r="S90" s="756"/>
      <c r="T90" s="756"/>
      <c r="U90" s="756"/>
      <c r="V90" s="756"/>
      <c r="W90" s="594"/>
      <c r="X90" s="705">
        <f t="shared" si="14"/>
        <v>78</v>
      </c>
      <c r="Y90" s="756"/>
      <c r="Z90" s="756"/>
      <c r="AA90" s="756"/>
      <c r="AB90" s="756"/>
      <c r="AC90" s="756"/>
      <c r="AD90" s="756"/>
      <c r="AE90" s="756"/>
      <c r="AF90" s="594"/>
      <c r="AG90" s="705">
        <f t="shared" si="15"/>
        <v>78</v>
      </c>
      <c r="AH90" s="756"/>
      <c r="AI90" s="756"/>
      <c r="AJ90" s="756"/>
      <c r="AK90" s="756"/>
      <c r="AL90" s="756"/>
      <c r="AM90" s="756"/>
      <c r="AN90" s="756"/>
      <c r="AO90" s="685"/>
      <c r="AP90" s="705">
        <f t="shared" si="16"/>
        <v>78</v>
      </c>
      <c r="AQ90" s="756"/>
      <c r="AR90" s="756"/>
      <c r="AS90" s="756"/>
      <c r="AT90" s="756"/>
      <c r="AU90" s="756"/>
      <c r="AV90" s="756"/>
      <c r="AW90" s="756"/>
    </row>
    <row r="91" spans="2:49" x14ac:dyDescent="0.25">
      <c r="B91" s="705">
        <v>79</v>
      </c>
      <c r="C91" s="951">
        <f>(1+_xlfn.XLOOKUP(INT((B91-1)/12)+1,'ZC Curve'!$B$8:$B$107,'ZC Curve'!R$8:R$107,,0))^(1/12)-1</f>
        <v>0</v>
      </c>
      <c r="D91" s="946">
        <f t="shared" si="11"/>
        <v>1</v>
      </c>
      <c r="E91" s="594"/>
      <c r="F91" s="705">
        <f t="shared" si="12"/>
        <v>79</v>
      </c>
      <c r="G91" s="756"/>
      <c r="H91" s="756"/>
      <c r="I91" s="756"/>
      <c r="J91" s="756"/>
      <c r="K91" s="756"/>
      <c r="L91" s="756"/>
      <c r="M91" s="756"/>
      <c r="N91" s="594"/>
      <c r="O91" s="705">
        <f t="shared" si="13"/>
        <v>79</v>
      </c>
      <c r="P91" s="756"/>
      <c r="Q91" s="756"/>
      <c r="R91" s="756"/>
      <c r="S91" s="756"/>
      <c r="T91" s="756"/>
      <c r="U91" s="756"/>
      <c r="V91" s="756"/>
      <c r="W91" s="594"/>
      <c r="X91" s="705">
        <f t="shared" si="14"/>
        <v>79</v>
      </c>
      <c r="Y91" s="756"/>
      <c r="Z91" s="756"/>
      <c r="AA91" s="756"/>
      <c r="AB91" s="756"/>
      <c r="AC91" s="756"/>
      <c r="AD91" s="756"/>
      <c r="AE91" s="756"/>
      <c r="AF91" s="594"/>
      <c r="AG91" s="705">
        <f t="shared" si="15"/>
        <v>79</v>
      </c>
      <c r="AH91" s="756"/>
      <c r="AI91" s="756"/>
      <c r="AJ91" s="756"/>
      <c r="AK91" s="756"/>
      <c r="AL91" s="756"/>
      <c r="AM91" s="756"/>
      <c r="AN91" s="756"/>
      <c r="AO91" s="685"/>
      <c r="AP91" s="705">
        <f t="shared" si="16"/>
        <v>79</v>
      </c>
      <c r="AQ91" s="756"/>
      <c r="AR91" s="756"/>
      <c r="AS91" s="756"/>
      <c r="AT91" s="756"/>
      <c r="AU91" s="756"/>
      <c r="AV91" s="756"/>
      <c r="AW91" s="756"/>
    </row>
    <row r="92" spans="2:49" x14ac:dyDescent="0.25">
      <c r="B92" s="705">
        <v>80</v>
      </c>
      <c r="C92" s="951">
        <f>(1+_xlfn.XLOOKUP(INT((B92-1)/12)+1,'ZC Curve'!$B$8:$B$107,'ZC Curve'!R$8:R$107,,0))^(1/12)-1</f>
        <v>0</v>
      </c>
      <c r="D92" s="946">
        <f t="shared" si="11"/>
        <v>1</v>
      </c>
      <c r="E92" s="594"/>
      <c r="F92" s="705">
        <f t="shared" si="12"/>
        <v>80</v>
      </c>
      <c r="G92" s="756"/>
      <c r="H92" s="756"/>
      <c r="I92" s="756"/>
      <c r="J92" s="756"/>
      <c r="K92" s="756"/>
      <c r="L92" s="756"/>
      <c r="M92" s="756"/>
      <c r="N92" s="594"/>
      <c r="O92" s="705">
        <f t="shared" si="13"/>
        <v>80</v>
      </c>
      <c r="P92" s="756"/>
      <c r="Q92" s="756"/>
      <c r="R92" s="756"/>
      <c r="S92" s="756"/>
      <c r="T92" s="756"/>
      <c r="U92" s="756"/>
      <c r="V92" s="756"/>
      <c r="W92" s="594"/>
      <c r="X92" s="705">
        <f t="shared" si="14"/>
        <v>80</v>
      </c>
      <c r="Y92" s="756"/>
      <c r="Z92" s="756"/>
      <c r="AA92" s="756"/>
      <c r="AB92" s="756"/>
      <c r="AC92" s="756"/>
      <c r="AD92" s="756"/>
      <c r="AE92" s="756"/>
      <c r="AF92" s="594"/>
      <c r="AG92" s="705">
        <f t="shared" si="15"/>
        <v>80</v>
      </c>
      <c r="AH92" s="756"/>
      <c r="AI92" s="756"/>
      <c r="AJ92" s="756"/>
      <c r="AK92" s="756"/>
      <c r="AL92" s="756"/>
      <c r="AM92" s="756"/>
      <c r="AN92" s="756"/>
      <c r="AO92" s="685"/>
      <c r="AP92" s="705">
        <f t="shared" si="16"/>
        <v>80</v>
      </c>
      <c r="AQ92" s="756"/>
      <c r="AR92" s="756"/>
      <c r="AS92" s="756"/>
      <c r="AT92" s="756"/>
      <c r="AU92" s="756"/>
      <c r="AV92" s="756"/>
      <c r="AW92" s="756"/>
    </row>
    <row r="93" spans="2:49" x14ac:dyDescent="0.25">
      <c r="B93" s="705">
        <v>81</v>
      </c>
      <c r="C93" s="951">
        <f>(1+_xlfn.XLOOKUP(INT((B93-1)/12)+1,'ZC Curve'!$B$8:$B$107,'ZC Curve'!R$8:R$107,,0))^(1/12)-1</f>
        <v>0</v>
      </c>
      <c r="D93" s="946">
        <f t="shared" si="11"/>
        <v>1</v>
      </c>
      <c r="E93" s="594"/>
      <c r="F93" s="705">
        <f t="shared" si="12"/>
        <v>81</v>
      </c>
      <c r="G93" s="756"/>
      <c r="H93" s="756"/>
      <c r="I93" s="756"/>
      <c r="J93" s="756"/>
      <c r="K93" s="756"/>
      <c r="L93" s="756"/>
      <c r="M93" s="756"/>
      <c r="N93" s="594"/>
      <c r="O93" s="705">
        <f t="shared" si="13"/>
        <v>81</v>
      </c>
      <c r="P93" s="756"/>
      <c r="Q93" s="756"/>
      <c r="R93" s="756"/>
      <c r="S93" s="756"/>
      <c r="T93" s="756"/>
      <c r="U93" s="756"/>
      <c r="V93" s="756"/>
      <c r="W93" s="594"/>
      <c r="X93" s="705">
        <f t="shared" si="14"/>
        <v>81</v>
      </c>
      <c r="Y93" s="756"/>
      <c r="Z93" s="756"/>
      <c r="AA93" s="756"/>
      <c r="AB93" s="756"/>
      <c r="AC93" s="756"/>
      <c r="AD93" s="756"/>
      <c r="AE93" s="756"/>
      <c r="AF93" s="594"/>
      <c r="AG93" s="705">
        <f t="shared" si="15"/>
        <v>81</v>
      </c>
      <c r="AH93" s="756"/>
      <c r="AI93" s="756"/>
      <c r="AJ93" s="756"/>
      <c r="AK93" s="756"/>
      <c r="AL93" s="756"/>
      <c r="AM93" s="756"/>
      <c r="AN93" s="756"/>
      <c r="AO93" s="685"/>
      <c r="AP93" s="705">
        <f t="shared" si="16"/>
        <v>81</v>
      </c>
      <c r="AQ93" s="756"/>
      <c r="AR93" s="756"/>
      <c r="AS93" s="756"/>
      <c r="AT93" s="756"/>
      <c r="AU93" s="756"/>
      <c r="AV93" s="756"/>
      <c r="AW93" s="756"/>
    </row>
    <row r="94" spans="2:49" x14ac:dyDescent="0.25">
      <c r="B94" s="705">
        <v>82</v>
      </c>
      <c r="C94" s="951">
        <f>(1+_xlfn.XLOOKUP(INT((B94-1)/12)+1,'ZC Curve'!$B$8:$B$107,'ZC Curve'!R$8:R$107,,0))^(1/12)-1</f>
        <v>0</v>
      </c>
      <c r="D94" s="946">
        <f t="shared" si="11"/>
        <v>1</v>
      </c>
      <c r="E94" s="594"/>
      <c r="F94" s="705">
        <f t="shared" si="12"/>
        <v>82</v>
      </c>
      <c r="G94" s="756"/>
      <c r="H94" s="756"/>
      <c r="I94" s="756"/>
      <c r="J94" s="756"/>
      <c r="K94" s="756"/>
      <c r="L94" s="756"/>
      <c r="M94" s="756"/>
      <c r="N94" s="594"/>
      <c r="O94" s="705">
        <f t="shared" si="13"/>
        <v>82</v>
      </c>
      <c r="P94" s="756"/>
      <c r="Q94" s="756"/>
      <c r="R94" s="756"/>
      <c r="S94" s="756"/>
      <c r="T94" s="756"/>
      <c r="U94" s="756"/>
      <c r="V94" s="756"/>
      <c r="W94" s="594"/>
      <c r="X94" s="705">
        <f t="shared" si="14"/>
        <v>82</v>
      </c>
      <c r="Y94" s="756"/>
      <c r="Z94" s="756"/>
      <c r="AA94" s="756"/>
      <c r="AB94" s="756"/>
      <c r="AC94" s="756"/>
      <c r="AD94" s="756"/>
      <c r="AE94" s="756"/>
      <c r="AF94" s="594"/>
      <c r="AG94" s="705">
        <f t="shared" si="15"/>
        <v>82</v>
      </c>
      <c r="AH94" s="756"/>
      <c r="AI94" s="756"/>
      <c r="AJ94" s="756"/>
      <c r="AK94" s="756"/>
      <c r="AL94" s="756"/>
      <c r="AM94" s="756"/>
      <c r="AN94" s="756"/>
      <c r="AO94" s="685"/>
      <c r="AP94" s="705">
        <f t="shared" si="16"/>
        <v>82</v>
      </c>
      <c r="AQ94" s="756"/>
      <c r="AR94" s="756"/>
      <c r="AS94" s="756"/>
      <c r="AT94" s="756"/>
      <c r="AU94" s="756"/>
      <c r="AV94" s="756"/>
      <c r="AW94" s="756"/>
    </row>
    <row r="95" spans="2:49" x14ac:dyDescent="0.25">
      <c r="B95" s="705">
        <v>83</v>
      </c>
      <c r="C95" s="951">
        <f>(1+_xlfn.XLOOKUP(INT((B95-1)/12)+1,'ZC Curve'!$B$8:$B$107,'ZC Curve'!R$8:R$107,,0))^(1/12)-1</f>
        <v>0</v>
      </c>
      <c r="D95" s="946">
        <f t="shared" si="11"/>
        <v>1</v>
      </c>
      <c r="E95" s="594"/>
      <c r="F95" s="705">
        <f t="shared" si="12"/>
        <v>83</v>
      </c>
      <c r="G95" s="756"/>
      <c r="H95" s="756"/>
      <c r="I95" s="756"/>
      <c r="J95" s="756"/>
      <c r="K95" s="756"/>
      <c r="L95" s="756"/>
      <c r="M95" s="756"/>
      <c r="N95" s="594"/>
      <c r="O95" s="705">
        <f t="shared" si="13"/>
        <v>83</v>
      </c>
      <c r="P95" s="756"/>
      <c r="Q95" s="756"/>
      <c r="R95" s="756"/>
      <c r="S95" s="756"/>
      <c r="T95" s="756"/>
      <c r="U95" s="756"/>
      <c r="V95" s="756"/>
      <c r="W95" s="594"/>
      <c r="X95" s="705">
        <f t="shared" si="14"/>
        <v>83</v>
      </c>
      <c r="Y95" s="756"/>
      <c r="Z95" s="756"/>
      <c r="AA95" s="756"/>
      <c r="AB95" s="756"/>
      <c r="AC95" s="756"/>
      <c r="AD95" s="756"/>
      <c r="AE95" s="756"/>
      <c r="AF95" s="594"/>
      <c r="AG95" s="705">
        <f t="shared" si="15"/>
        <v>83</v>
      </c>
      <c r="AH95" s="756"/>
      <c r="AI95" s="756"/>
      <c r="AJ95" s="756"/>
      <c r="AK95" s="756"/>
      <c r="AL95" s="756"/>
      <c r="AM95" s="756"/>
      <c r="AN95" s="756"/>
      <c r="AO95" s="685"/>
      <c r="AP95" s="705">
        <f t="shared" si="16"/>
        <v>83</v>
      </c>
      <c r="AQ95" s="756"/>
      <c r="AR95" s="756"/>
      <c r="AS95" s="756"/>
      <c r="AT95" s="756"/>
      <c r="AU95" s="756"/>
      <c r="AV95" s="756"/>
      <c r="AW95" s="756"/>
    </row>
    <row r="96" spans="2:49" x14ac:dyDescent="0.25">
      <c r="B96" s="705">
        <v>84</v>
      </c>
      <c r="C96" s="951">
        <f>(1+_xlfn.XLOOKUP(INT((B96-1)/12)+1,'ZC Curve'!$B$8:$B$107,'ZC Curve'!R$8:R$107,,0))^(1/12)-1</f>
        <v>0</v>
      </c>
      <c r="D96" s="946">
        <f t="shared" si="11"/>
        <v>1</v>
      </c>
      <c r="E96" s="594"/>
      <c r="F96" s="705">
        <f t="shared" si="12"/>
        <v>84</v>
      </c>
      <c r="G96" s="756"/>
      <c r="H96" s="756"/>
      <c r="I96" s="756"/>
      <c r="J96" s="756"/>
      <c r="K96" s="756"/>
      <c r="L96" s="756"/>
      <c r="M96" s="756"/>
      <c r="N96" s="594"/>
      <c r="O96" s="705">
        <f t="shared" si="13"/>
        <v>84</v>
      </c>
      <c r="P96" s="756"/>
      <c r="Q96" s="756"/>
      <c r="R96" s="756"/>
      <c r="S96" s="756"/>
      <c r="T96" s="756"/>
      <c r="U96" s="756"/>
      <c r="V96" s="756"/>
      <c r="W96" s="594"/>
      <c r="X96" s="705">
        <f t="shared" si="14"/>
        <v>84</v>
      </c>
      <c r="Y96" s="756"/>
      <c r="Z96" s="756"/>
      <c r="AA96" s="756"/>
      <c r="AB96" s="756"/>
      <c r="AC96" s="756"/>
      <c r="AD96" s="756"/>
      <c r="AE96" s="756"/>
      <c r="AF96" s="594"/>
      <c r="AG96" s="705">
        <f t="shared" si="15"/>
        <v>84</v>
      </c>
      <c r="AH96" s="756"/>
      <c r="AI96" s="756"/>
      <c r="AJ96" s="756"/>
      <c r="AK96" s="756"/>
      <c r="AL96" s="756"/>
      <c r="AM96" s="756"/>
      <c r="AN96" s="756"/>
      <c r="AO96" s="685"/>
      <c r="AP96" s="705">
        <f t="shared" si="16"/>
        <v>84</v>
      </c>
      <c r="AQ96" s="756"/>
      <c r="AR96" s="756"/>
      <c r="AS96" s="756"/>
      <c r="AT96" s="756"/>
      <c r="AU96" s="756"/>
      <c r="AV96" s="756"/>
      <c r="AW96" s="756"/>
    </row>
    <row r="97" spans="2:49" x14ac:dyDescent="0.25">
      <c r="B97" s="705">
        <v>85</v>
      </c>
      <c r="C97" s="951">
        <f>(1+_xlfn.XLOOKUP(INT((B97-1)/12)+1,'ZC Curve'!$B$8:$B$107,'ZC Curve'!R$8:R$107,,0))^(1/12)-1</f>
        <v>0</v>
      </c>
      <c r="D97" s="946">
        <f t="shared" si="11"/>
        <v>1</v>
      </c>
      <c r="E97" s="594"/>
      <c r="F97" s="705">
        <f t="shared" si="12"/>
        <v>85</v>
      </c>
      <c r="G97" s="756"/>
      <c r="H97" s="756"/>
      <c r="I97" s="756"/>
      <c r="J97" s="756"/>
      <c r="K97" s="756"/>
      <c r="L97" s="756"/>
      <c r="M97" s="756"/>
      <c r="N97" s="594"/>
      <c r="O97" s="705">
        <f t="shared" si="13"/>
        <v>85</v>
      </c>
      <c r="P97" s="756"/>
      <c r="Q97" s="756"/>
      <c r="R97" s="756"/>
      <c r="S97" s="756"/>
      <c r="T97" s="756"/>
      <c r="U97" s="756"/>
      <c r="V97" s="756"/>
      <c r="W97" s="594"/>
      <c r="X97" s="705">
        <f t="shared" si="14"/>
        <v>85</v>
      </c>
      <c r="Y97" s="756"/>
      <c r="Z97" s="756"/>
      <c r="AA97" s="756"/>
      <c r="AB97" s="756"/>
      <c r="AC97" s="756"/>
      <c r="AD97" s="756"/>
      <c r="AE97" s="756"/>
      <c r="AF97" s="594"/>
      <c r="AG97" s="705">
        <f t="shared" si="15"/>
        <v>85</v>
      </c>
      <c r="AH97" s="756"/>
      <c r="AI97" s="756"/>
      <c r="AJ97" s="756"/>
      <c r="AK97" s="756"/>
      <c r="AL97" s="756"/>
      <c r="AM97" s="756"/>
      <c r="AN97" s="756"/>
      <c r="AO97" s="685"/>
      <c r="AP97" s="705">
        <f t="shared" si="16"/>
        <v>85</v>
      </c>
      <c r="AQ97" s="756"/>
      <c r="AR97" s="756"/>
      <c r="AS97" s="756"/>
      <c r="AT97" s="756"/>
      <c r="AU97" s="756"/>
      <c r="AV97" s="756"/>
      <c r="AW97" s="756"/>
    </row>
    <row r="98" spans="2:49" x14ac:dyDescent="0.25">
      <c r="B98" s="705">
        <v>86</v>
      </c>
      <c r="C98" s="951">
        <f>(1+_xlfn.XLOOKUP(INT((B98-1)/12)+1,'ZC Curve'!$B$8:$B$107,'ZC Curve'!R$8:R$107,,0))^(1/12)-1</f>
        <v>0</v>
      </c>
      <c r="D98" s="946">
        <f t="shared" si="11"/>
        <v>1</v>
      </c>
      <c r="E98" s="594"/>
      <c r="F98" s="705">
        <f t="shared" si="12"/>
        <v>86</v>
      </c>
      <c r="G98" s="756"/>
      <c r="H98" s="756"/>
      <c r="I98" s="756"/>
      <c r="J98" s="756"/>
      <c r="K98" s="756"/>
      <c r="L98" s="756"/>
      <c r="M98" s="756"/>
      <c r="N98" s="594"/>
      <c r="O98" s="705">
        <f t="shared" si="13"/>
        <v>86</v>
      </c>
      <c r="P98" s="756"/>
      <c r="Q98" s="756"/>
      <c r="R98" s="756"/>
      <c r="S98" s="756"/>
      <c r="T98" s="756"/>
      <c r="U98" s="756"/>
      <c r="V98" s="756"/>
      <c r="W98" s="594"/>
      <c r="X98" s="705">
        <f t="shared" si="14"/>
        <v>86</v>
      </c>
      <c r="Y98" s="756"/>
      <c r="Z98" s="756"/>
      <c r="AA98" s="756"/>
      <c r="AB98" s="756"/>
      <c r="AC98" s="756"/>
      <c r="AD98" s="756"/>
      <c r="AE98" s="756"/>
      <c r="AF98" s="594"/>
      <c r="AG98" s="705">
        <f t="shared" si="15"/>
        <v>86</v>
      </c>
      <c r="AH98" s="756"/>
      <c r="AI98" s="756"/>
      <c r="AJ98" s="756"/>
      <c r="AK98" s="756"/>
      <c r="AL98" s="756"/>
      <c r="AM98" s="756"/>
      <c r="AN98" s="756"/>
      <c r="AO98" s="685"/>
      <c r="AP98" s="705">
        <f t="shared" si="16"/>
        <v>86</v>
      </c>
      <c r="AQ98" s="756"/>
      <c r="AR98" s="756"/>
      <c r="AS98" s="756"/>
      <c r="AT98" s="756"/>
      <c r="AU98" s="756"/>
      <c r="AV98" s="756"/>
      <c r="AW98" s="756"/>
    </row>
    <row r="99" spans="2:49" x14ac:dyDescent="0.25">
      <c r="B99" s="705">
        <v>87</v>
      </c>
      <c r="C99" s="951">
        <f>(1+_xlfn.XLOOKUP(INT((B99-1)/12)+1,'ZC Curve'!$B$8:$B$107,'ZC Curve'!R$8:R$107,,0))^(1/12)-1</f>
        <v>0</v>
      </c>
      <c r="D99" s="946">
        <f t="shared" si="11"/>
        <v>1</v>
      </c>
      <c r="E99" s="594"/>
      <c r="F99" s="705">
        <f t="shared" si="12"/>
        <v>87</v>
      </c>
      <c r="G99" s="756"/>
      <c r="H99" s="756"/>
      <c r="I99" s="756"/>
      <c r="J99" s="756"/>
      <c r="K99" s="756"/>
      <c r="L99" s="756"/>
      <c r="M99" s="756"/>
      <c r="N99" s="594"/>
      <c r="O99" s="705">
        <f t="shared" si="13"/>
        <v>87</v>
      </c>
      <c r="P99" s="756"/>
      <c r="Q99" s="756"/>
      <c r="R99" s="756"/>
      <c r="S99" s="756"/>
      <c r="T99" s="756"/>
      <c r="U99" s="756"/>
      <c r="V99" s="756"/>
      <c r="W99" s="594"/>
      <c r="X99" s="705">
        <f t="shared" si="14"/>
        <v>87</v>
      </c>
      <c r="Y99" s="756"/>
      <c r="Z99" s="756"/>
      <c r="AA99" s="756"/>
      <c r="AB99" s="756"/>
      <c r="AC99" s="756"/>
      <c r="AD99" s="756"/>
      <c r="AE99" s="756"/>
      <c r="AF99" s="594"/>
      <c r="AG99" s="705">
        <f t="shared" si="15"/>
        <v>87</v>
      </c>
      <c r="AH99" s="756"/>
      <c r="AI99" s="756"/>
      <c r="AJ99" s="756"/>
      <c r="AK99" s="756"/>
      <c r="AL99" s="756"/>
      <c r="AM99" s="756"/>
      <c r="AN99" s="756"/>
      <c r="AO99" s="685"/>
      <c r="AP99" s="705">
        <f t="shared" si="16"/>
        <v>87</v>
      </c>
      <c r="AQ99" s="756"/>
      <c r="AR99" s="756"/>
      <c r="AS99" s="756"/>
      <c r="AT99" s="756"/>
      <c r="AU99" s="756"/>
      <c r="AV99" s="756"/>
      <c r="AW99" s="756"/>
    </row>
    <row r="100" spans="2:49" x14ac:dyDescent="0.25">
      <c r="B100" s="705">
        <v>88</v>
      </c>
      <c r="C100" s="951">
        <f>(1+_xlfn.XLOOKUP(INT((B100-1)/12)+1,'ZC Curve'!$B$8:$B$107,'ZC Curve'!R$8:R$107,,0))^(1/12)-1</f>
        <v>0</v>
      </c>
      <c r="D100" s="946">
        <f t="shared" si="11"/>
        <v>1</v>
      </c>
      <c r="E100" s="594"/>
      <c r="F100" s="705">
        <f t="shared" si="12"/>
        <v>88</v>
      </c>
      <c r="G100" s="756"/>
      <c r="H100" s="756"/>
      <c r="I100" s="756"/>
      <c r="J100" s="756"/>
      <c r="K100" s="756"/>
      <c r="L100" s="756"/>
      <c r="M100" s="756"/>
      <c r="N100" s="594"/>
      <c r="O100" s="705">
        <f t="shared" si="13"/>
        <v>88</v>
      </c>
      <c r="P100" s="756"/>
      <c r="Q100" s="756"/>
      <c r="R100" s="756"/>
      <c r="S100" s="756"/>
      <c r="T100" s="756"/>
      <c r="U100" s="756"/>
      <c r="V100" s="756"/>
      <c r="W100" s="594"/>
      <c r="X100" s="705">
        <f t="shared" si="14"/>
        <v>88</v>
      </c>
      <c r="Y100" s="756"/>
      <c r="Z100" s="756"/>
      <c r="AA100" s="756"/>
      <c r="AB100" s="756"/>
      <c r="AC100" s="756"/>
      <c r="AD100" s="756"/>
      <c r="AE100" s="756"/>
      <c r="AF100" s="594"/>
      <c r="AG100" s="705">
        <f t="shared" si="15"/>
        <v>88</v>
      </c>
      <c r="AH100" s="756"/>
      <c r="AI100" s="756"/>
      <c r="AJ100" s="756"/>
      <c r="AK100" s="756"/>
      <c r="AL100" s="756"/>
      <c r="AM100" s="756"/>
      <c r="AN100" s="756"/>
      <c r="AO100" s="685"/>
      <c r="AP100" s="705">
        <f t="shared" si="16"/>
        <v>88</v>
      </c>
      <c r="AQ100" s="756"/>
      <c r="AR100" s="756"/>
      <c r="AS100" s="756"/>
      <c r="AT100" s="756"/>
      <c r="AU100" s="756"/>
      <c r="AV100" s="756"/>
      <c r="AW100" s="756"/>
    </row>
    <row r="101" spans="2:49" x14ac:dyDescent="0.25">
      <c r="B101" s="705">
        <v>89</v>
      </c>
      <c r="C101" s="951">
        <f>(1+_xlfn.XLOOKUP(INT((B101-1)/12)+1,'ZC Curve'!$B$8:$B$107,'ZC Curve'!R$8:R$107,,0))^(1/12)-1</f>
        <v>0</v>
      </c>
      <c r="D101" s="946">
        <f t="shared" si="11"/>
        <v>1</v>
      </c>
      <c r="E101" s="594"/>
      <c r="F101" s="705">
        <f t="shared" si="12"/>
        <v>89</v>
      </c>
      <c r="G101" s="756"/>
      <c r="H101" s="756"/>
      <c r="I101" s="756"/>
      <c r="J101" s="756"/>
      <c r="K101" s="756"/>
      <c r="L101" s="756"/>
      <c r="M101" s="756"/>
      <c r="N101" s="594"/>
      <c r="O101" s="705">
        <f t="shared" si="13"/>
        <v>89</v>
      </c>
      <c r="P101" s="756"/>
      <c r="Q101" s="756"/>
      <c r="R101" s="756"/>
      <c r="S101" s="756"/>
      <c r="T101" s="756"/>
      <c r="U101" s="756"/>
      <c r="V101" s="756"/>
      <c r="W101" s="594"/>
      <c r="X101" s="705">
        <f t="shared" si="14"/>
        <v>89</v>
      </c>
      <c r="Y101" s="756"/>
      <c r="Z101" s="756"/>
      <c r="AA101" s="756"/>
      <c r="AB101" s="756"/>
      <c r="AC101" s="756"/>
      <c r="AD101" s="756"/>
      <c r="AE101" s="756"/>
      <c r="AF101" s="594"/>
      <c r="AG101" s="705">
        <f t="shared" si="15"/>
        <v>89</v>
      </c>
      <c r="AH101" s="756"/>
      <c r="AI101" s="756"/>
      <c r="AJ101" s="756"/>
      <c r="AK101" s="756"/>
      <c r="AL101" s="756"/>
      <c r="AM101" s="756"/>
      <c r="AN101" s="756"/>
      <c r="AO101" s="685"/>
      <c r="AP101" s="705">
        <f t="shared" si="16"/>
        <v>89</v>
      </c>
      <c r="AQ101" s="756"/>
      <c r="AR101" s="756"/>
      <c r="AS101" s="756"/>
      <c r="AT101" s="756"/>
      <c r="AU101" s="756"/>
      <c r="AV101" s="756"/>
      <c r="AW101" s="756"/>
    </row>
    <row r="102" spans="2:49" x14ac:dyDescent="0.25">
      <c r="B102" s="705">
        <v>90</v>
      </c>
      <c r="C102" s="951">
        <f>(1+_xlfn.XLOOKUP(INT((B102-1)/12)+1,'ZC Curve'!$B$8:$B$107,'ZC Curve'!R$8:R$107,,0))^(1/12)-1</f>
        <v>0</v>
      </c>
      <c r="D102" s="946">
        <f t="shared" si="11"/>
        <v>1</v>
      </c>
      <c r="E102" s="594"/>
      <c r="F102" s="705">
        <f t="shared" si="12"/>
        <v>90</v>
      </c>
      <c r="G102" s="756"/>
      <c r="H102" s="756"/>
      <c r="I102" s="756"/>
      <c r="J102" s="756"/>
      <c r="K102" s="756"/>
      <c r="L102" s="756"/>
      <c r="M102" s="756"/>
      <c r="N102" s="594"/>
      <c r="O102" s="705">
        <f t="shared" si="13"/>
        <v>90</v>
      </c>
      <c r="P102" s="756"/>
      <c r="Q102" s="756"/>
      <c r="R102" s="756"/>
      <c r="S102" s="756"/>
      <c r="T102" s="756"/>
      <c r="U102" s="756"/>
      <c r="V102" s="756"/>
      <c r="W102" s="594"/>
      <c r="X102" s="705">
        <f t="shared" si="14"/>
        <v>90</v>
      </c>
      <c r="Y102" s="756"/>
      <c r="Z102" s="756"/>
      <c r="AA102" s="756"/>
      <c r="AB102" s="756"/>
      <c r="AC102" s="756"/>
      <c r="AD102" s="756"/>
      <c r="AE102" s="756"/>
      <c r="AF102" s="594"/>
      <c r="AG102" s="705">
        <f t="shared" si="15"/>
        <v>90</v>
      </c>
      <c r="AH102" s="756"/>
      <c r="AI102" s="756"/>
      <c r="AJ102" s="756"/>
      <c r="AK102" s="756"/>
      <c r="AL102" s="756"/>
      <c r="AM102" s="756"/>
      <c r="AN102" s="756"/>
      <c r="AO102" s="685"/>
      <c r="AP102" s="705">
        <f t="shared" si="16"/>
        <v>90</v>
      </c>
      <c r="AQ102" s="756"/>
      <c r="AR102" s="756"/>
      <c r="AS102" s="756"/>
      <c r="AT102" s="756"/>
      <c r="AU102" s="756"/>
      <c r="AV102" s="756"/>
      <c r="AW102" s="756"/>
    </row>
    <row r="103" spans="2:49" x14ac:dyDescent="0.25">
      <c r="B103" s="705">
        <v>91</v>
      </c>
      <c r="C103" s="951">
        <f>(1+_xlfn.XLOOKUP(INT((B103-1)/12)+1,'ZC Curve'!$B$8:$B$107,'ZC Curve'!R$8:R$107,,0))^(1/12)-1</f>
        <v>0</v>
      </c>
      <c r="D103" s="946">
        <f t="shared" si="11"/>
        <v>1</v>
      </c>
      <c r="E103" s="594"/>
      <c r="F103" s="705">
        <f t="shared" si="12"/>
        <v>91</v>
      </c>
      <c r="G103" s="756"/>
      <c r="H103" s="756"/>
      <c r="I103" s="756"/>
      <c r="J103" s="756"/>
      <c r="K103" s="756"/>
      <c r="L103" s="756"/>
      <c r="M103" s="756"/>
      <c r="N103" s="594"/>
      <c r="O103" s="705">
        <f t="shared" si="13"/>
        <v>91</v>
      </c>
      <c r="P103" s="756"/>
      <c r="Q103" s="756"/>
      <c r="R103" s="756"/>
      <c r="S103" s="756"/>
      <c r="T103" s="756"/>
      <c r="U103" s="756"/>
      <c r="V103" s="756"/>
      <c r="W103" s="594"/>
      <c r="X103" s="705">
        <f t="shared" si="14"/>
        <v>91</v>
      </c>
      <c r="Y103" s="756"/>
      <c r="Z103" s="756"/>
      <c r="AA103" s="756"/>
      <c r="AB103" s="756"/>
      <c r="AC103" s="756"/>
      <c r="AD103" s="756"/>
      <c r="AE103" s="756"/>
      <c r="AF103" s="594"/>
      <c r="AG103" s="705">
        <f t="shared" si="15"/>
        <v>91</v>
      </c>
      <c r="AH103" s="756"/>
      <c r="AI103" s="756"/>
      <c r="AJ103" s="756"/>
      <c r="AK103" s="756"/>
      <c r="AL103" s="756"/>
      <c r="AM103" s="756"/>
      <c r="AN103" s="756"/>
      <c r="AO103" s="685"/>
      <c r="AP103" s="705">
        <f t="shared" si="16"/>
        <v>91</v>
      </c>
      <c r="AQ103" s="756"/>
      <c r="AR103" s="756"/>
      <c r="AS103" s="756"/>
      <c r="AT103" s="756"/>
      <c r="AU103" s="756"/>
      <c r="AV103" s="756"/>
      <c r="AW103" s="756"/>
    </row>
    <row r="104" spans="2:49" x14ac:dyDescent="0.25">
      <c r="B104" s="705">
        <v>92</v>
      </c>
      <c r="C104" s="951">
        <f>(1+_xlfn.XLOOKUP(INT((B104-1)/12)+1,'ZC Curve'!$B$8:$B$107,'ZC Curve'!R$8:R$107,,0))^(1/12)-1</f>
        <v>0</v>
      </c>
      <c r="D104" s="946">
        <f t="shared" si="11"/>
        <v>1</v>
      </c>
      <c r="E104" s="594"/>
      <c r="F104" s="705">
        <f t="shared" si="12"/>
        <v>92</v>
      </c>
      <c r="G104" s="756"/>
      <c r="H104" s="756"/>
      <c r="I104" s="756"/>
      <c r="J104" s="756"/>
      <c r="K104" s="756"/>
      <c r="L104" s="756"/>
      <c r="M104" s="756"/>
      <c r="N104" s="594"/>
      <c r="O104" s="705">
        <f t="shared" si="13"/>
        <v>92</v>
      </c>
      <c r="P104" s="756"/>
      <c r="Q104" s="756"/>
      <c r="R104" s="756"/>
      <c r="S104" s="756"/>
      <c r="T104" s="756"/>
      <c r="U104" s="756"/>
      <c r="V104" s="756"/>
      <c r="W104" s="594"/>
      <c r="X104" s="705">
        <f t="shared" si="14"/>
        <v>92</v>
      </c>
      <c r="Y104" s="756"/>
      <c r="Z104" s="756"/>
      <c r="AA104" s="756"/>
      <c r="AB104" s="756"/>
      <c r="AC104" s="756"/>
      <c r="AD104" s="756"/>
      <c r="AE104" s="756"/>
      <c r="AF104" s="594"/>
      <c r="AG104" s="705">
        <f t="shared" si="15"/>
        <v>92</v>
      </c>
      <c r="AH104" s="756"/>
      <c r="AI104" s="756"/>
      <c r="AJ104" s="756"/>
      <c r="AK104" s="756"/>
      <c r="AL104" s="756"/>
      <c r="AM104" s="756"/>
      <c r="AN104" s="756"/>
      <c r="AO104" s="685"/>
      <c r="AP104" s="705">
        <f t="shared" si="16"/>
        <v>92</v>
      </c>
      <c r="AQ104" s="756"/>
      <c r="AR104" s="756"/>
      <c r="AS104" s="756"/>
      <c r="AT104" s="756"/>
      <c r="AU104" s="756"/>
      <c r="AV104" s="756"/>
      <c r="AW104" s="756"/>
    </row>
    <row r="105" spans="2:49" x14ac:dyDescent="0.25">
      <c r="B105" s="705">
        <v>93</v>
      </c>
      <c r="C105" s="951">
        <f>(1+_xlfn.XLOOKUP(INT((B105-1)/12)+1,'ZC Curve'!$B$8:$B$107,'ZC Curve'!R$8:R$107,,0))^(1/12)-1</f>
        <v>0</v>
      </c>
      <c r="D105" s="946">
        <f t="shared" si="11"/>
        <v>1</v>
      </c>
      <c r="E105" s="594"/>
      <c r="F105" s="705">
        <f t="shared" si="12"/>
        <v>93</v>
      </c>
      <c r="G105" s="756"/>
      <c r="H105" s="756"/>
      <c r="I105" s="756"/>
      <c r="J105" s="756"/>
      <c r="K105" s="756"/>
      <c r="L105" s="756"/>
      <c r="M105" s="756"/>
      <c r="N105" s="594"/>
      <c r="O105" s="705">
        <f t="shared" si="13"/>
        <v>93</v>
      </c>
      <c r="P105" s="756"/>
      <c r="Q105" s="756"/>
      <c r="R105" s="756"/>
      <c r="S105" s="756"/>
      <c r="T105" s="756"/>
      <c r="U105" s="756"/>
      <c r="V105" s="756"/>
      <c r="W105" s="594"/>
      <c r="X105" s="705">
        <f t="shared" si="14"/>
        <v>93</v>
      </c>
      <c r="Y105" s="756"/>
      <c r="Z105" s="756"/>
      <c r="AA105" s="756"/>
      <c r="AB105" s="756"/>
      <c r="AC105" s="756"/>
      <c r="AD105" s="756"/>
      <c r="AE105" s="756"/>
      <c r="AF105" s="594"/>
      <c r="AG105" s="705">
        <f t="shared" si="15"/>
        <v>93</v>
      </c>
      <c r="AH105" s="756"/>
      <c r="AI105" s="756"/>
      <c r="AJ105" s="756"/>
      <c r="AK105" s="756"/>
      <c r="AL105" s="756"/>
      <c r="AM105" s="756"/>
      <c r="AN105" s="756"/>
      <c r="AO105" s="685"/>
      <c r="AP105" s="705">
        <f t="shared" si="16"/>
        <v>93</v>
      </c>
      <c r="AQ105" s="756"/>
      <c r="AR105" s="756"/>
      <c r="AS105" s="756"/>
      <c r="AT105" s="756"/>
      <c r="AU105" s="756"/>
      <c r="AV105" s="756"/>
      <c r="AW105" s="756"/>
    </row>
    <row r="106" spans="2:49" x14ac:dyDescent="0.25">
      <c r="B106" s="705">
        <v>94</v>
      </c>
      <c r="C106" s="951">
        <f>(1+_xlfn.XLOOKUP(INT((B106-1)/12)+1,'ZC Curve'!$B$8:$B$107,'ZC Curve'!R$8:R$107,,0))^(1/12)-1</f>
        <v>0</v>
      </c>
      <c r="D106" s="946">
        <f t="shared" si="11"/>
        <v>1</v>
      </c>
      <c r="E106" s="594"/>
      <c r="F106" s="705">
        <f t="shared" si="12"/>
        <v>94</v>
      </c>
      <c r="G106" s="756"/>
      <c r="H106" s="756"/>
      <c r="I106" s="756"/>
      <c r="J106" s="756"/>
      <c r="K106" s="756"/>
      <c r="L106" s="756"/>
      <c r="M106" s="756"/>
      <c r="N106" s="594"/>
      <c r="O106" s="705">
        <f t="shared" si="13"/>
        <v>94</v>
      </c>
      <c r="P106" s="756"/>
      <c r="Q106" s="756"/>
      <c r="R106" s="756"/>
      <c r="S106" s="756"/>
      <c r="T106" s="756"/>
      <c r="U106" s="756"/>
      <c r="V106" s="756"/>
      <c r="W106" s="594"/>
      <c r="X106" s="705">
        <f t="shared" si="14"/>
        <v>94</v>
      </c>
      <c r="Y106" s="756"/>
      <c r="Z106" s="756"/>
      <c r="AA106" s="756"/>
      <c r="AB106" s="756"/>
      <c r="AC106" s="756"/>
      <c r="AD106" s="756"/>
      <c r="AE106" s="756"/>
      <c r="AF106" s="594"/>
      <c r="AG106" s="705">
        <f t="shared" si="15"/>
        <v>94</v>
      </c>
      <c r="AH106" s="756"/>
      <c r="AI106" s="756"/>
      <c r="AJ106" s="756"/>
      <c r="AK106" s="756"/>
      <c r="AL106" s="756"/>
      <c r="AM106" s="756"/>
      <c r="AN106" s="756"/>
      <c r="AO106" s="685"/>
      <c r="AP106" s="705">
        <f t="shared" si="16"/>
        <v>94</v>
      </c>
      <c r="AQ106" s="756"/>
      <c r="AR106" s="756"/>
      <c r="AS106" s="756"/>
      <c r="AT106" s="756"/>
      <c r="AU106" s="756"/>
      <c r="AV106" s="756"/>
      <c r="AW106" s="756"/>
    </row>
    <row r="107" spans="2:49" x14ac:dyDescent="0.25">
      <c r="B107" s="705">
        <v>95</v>
      </c>
      <c r="C107" s="951">
        <f>(1+_xlfn.XLOOKUP(INT((B107-1)/12)+1,'ZC Curve'!$B$8:$B$107,'ZC Curve'!R$8:R$107,,0))^(1/12)-1</f>
        <v>0</v>
      </c>
      <c r="D107" s="946">
        <f t="shared" si="11"/>
        <v>1</v>
      </c>
      <c r="E107" s="594"/>
      <c r="F107" s="705">
        <f t="shared" si="12"/>
        <v>95</v>
      </c>
      <c r="G107" s="756"/>
      <c r="H107" s="756"/>
      <c r="I107" s="756"/>
      <c r="J107" s="756"/>
      <c r="K107" s="756"/>
      <c r="L107" s="756"/>
      <c r="M107" s="756"/>
      <c r="N107" s="594"/>
      <c r="O107" s="705">
        <f t="shared" si="13"/>
        <v>95</v>
      </c>
      <c r="P107" s="756"/>
      <c r="Q107" s="756"/>
      <c r="R107" s="756"/>
      <c r="S107" s="756"/>
      <c r="T107" s="756"/>
      <c r="U107" s="756"/>
      <c r="V107" s="756"/>
      <c r="W107" s="594"/>
      <c r="X107" s="705">
        <f t="shared" si="14"/>
        <v>95</v>
      </c>
      <c r="Y107" s="756"/>
      <c r="Z107" s="756"/>
      <c r="AA107" s="756"/>
      <c r="AB107" s="756"/>
      <c r="AC107" s="756"/>
      <c r="AD107" s="756"/>
      <c r="AE107" s="756"/>
      <c r="AF107" s="594"/>
      <c r="AG107" s="705">
        <f t="shared" si="15"/>
        <v>95</v>
      </c>
      <c r="AH107" s="756"/>
      <c r="AI107" s="756"/>
      <c r="AJ107" s="756"/>
      <c r="AK107" s="756"/>
      <c r="AL107" s="756"/>
      <c r="AM107" s="756"/>
      <c r="AN107" s="756"/>
      <c r="AO107" s="685"/>
      <c r="AP107" s="705">
        <f t="shared" si="16"/>
        <v>95</v>
      </c>
      <c r="AQ107" s="756"/>
      <c r="AR107" s="756"/>
      <c r="AS107" s="756"/>
      <c r="AT107" s="756"/>
      <c r="AU107" s="756"/>
      <c r="AV107" s="756"/>
      <c r="AW107" s="756"/>
    </row>
    <row r="108" spans="2:49" x14ac:dyDescent="0.25">
      <c r="B108" s="705">
        <v>96</v>
      </c>
      <c r="C108" s="951">
        <f>(1+_xlfn.XLOOKUP(INT((B108-1)/12)+1,'ZC Curve'!$B$8:$B$107,'ZC Curve'!R$8:R$107,,0))^(1/12)-1</f>
        <v>0</v>
      </c>
      <c r="D108" s="946">
        <f t="shared" si="11"/>
        <v>1</v>
      </c>
      <c r="E108" s="594"/>
      <c r="F108" s="705">
        <f t="shared" si="12"/>
        <v>96</v>
      </c>
      <c r="G108" s="756"/>
      <c r="H108" s="756"/>
      <c r="I108" s="756"/>
      <c r="J108" s="756"/>
      <c r="K108" s="756"/>
      <c r="L108" s="756"/>
      <c r="M108" s="756"/>
      <c r="N108" s="594"/>
      <c r="O108" s="705">
        <f t="shared" si="13"/>
        <v>96</v>
      </c>
      <c r="P108" s="756"/>
      <c r="Q108" s="756"/>
      <c r="R108" s="756"/>
      <c r="S108" s="756"/>
      <c r="T108" s="756"/>
      <c r="U108" s="756"/>
      <c r="V108" s="756"/>
      <c r="W108" s="594"/>
      <c r="X108" s="705">
        <f t="shared" si="14"/>
        <v>96</v>
      </c>
      <c r="Y108" s="756"/>
      <c r="Z108" s="756"/>
      <c r="AA108" s="756"/>
      <c r="AB108" s="756"/>
      <c r="AC108" s="756"/>
      <c r="AD108" s="756"/>
      <c r="AE108" s="756"/>
      <c r="AF108" s="594"/>
      <c r="AG108" s="705">
        <f t="shared" si="15"/>
        <v>96</v>
      </c>
      <c r="AH108" s="756"/>
      <c r="AI108" s="756"/>
      <c r="AJ108" s="756"/>
      <c r="AK108" s="756"/>
      <c r="AL108" s="756"/>
      <c r="AM108" s="756"/>
      <c r="AN108" s="756"/>
      <c r="AO108" s="685"/>
      <c r="AP108" s="705">
        <f t="shared" si="16"/>
        <v>96</v>
      </c>
      <c r="AQ108" s="756"/>
      <c r="AR108" s="756"/>
      <c r="AS108" s="756"/>
      <c r="AT108" s="756"/>
      <c r="AU108" s="756"/>
      <c r="AV108" s="756"/>
      <c r="AW108" s="756"/>
    </row>
    <row r="109" spans="2:49" x14ac:dyDescent="0.25">
      <c r="B109" s="705">
        <v>97</v>
      </c>
      <c r="C109" s="951">
        <f>(1+_xlfn.XLOOKUP(INT((B109-1)/12)+1,'ZC Curve'!$B$8:$B$107,'ZC Curve'!R$8:R$107,,0))^(1/12)-1</f>
        <v>0</v>
      </c>
      <c r="D109" s="946">
        <f t="shared" si="11"/>
        <v>1</v>
      </c>
      <c r="E109" s="594"/>
      <c r="F109" s="705">
        <f t="shared" si="12"/>
        <v>97</v>
      </c>
      <c r="G109" s="756"/>
      <c r="H109" s="756"/>
      <c r="I109" s="756"/>
      <c r="J109" s="756"/>
      <c r="K109" s="756"/>
      <c r="L109" s="756"/>
      <c r="M109" s="756"/>
      <c r="N109" s="594"/>
      <c r="O109" s="705">
        <f t="shared" si="13"/>
        <v>97</v>
      </c>
      <c r="P109" s="756"/>
      <c r="Q109" s="756"/>
      <c r="R109" s="756"/>
      <c r="S109" s="756"/>
      <c r="T109" s="756"/>
      <c r="U109" s="756"/>
      <c r="V109" s="756"/>
      <c r="W109" s="594"/>
      <c r="X109" s="705">
        <f t="shared" si="14"/>
        <v>97</v>
      </c>
      <c r="Y109" s="756"/>
      <c r="Z109" s="756"/>
      <c r="AA109" s="756"/>
      <c r="AB109" s="756"/>
      <c r="AC109" s="756"/>
      <c r="AD109" s="756"/>
      <c r="AE109" s="756"/>
      <c r="AF109" s="594"/>
      <c r="AG109" s="705">
        <f t="shared" si="15"/>
        <v>97</v>
      </c>
      <c r="AH109" s="756"/>
      <c r="AI109" s="756"/>
      <c r="AJ109" s="756"/>
      <c r="AK109" s="756"/>
      <c r="AL109" s="756"/>
      <c r="AM109" s="756"/>
      <c r="AN109" s="756"/>
      <c r="AO109" s="685"/>
      <c r="AP109" s="705">
        <f t="shared" si="16"/>
        <v>97</v>
      </c>
      <c r="AQ109" s="756"/>
      <c r="AR109" s="756"/>
      <c r="AS109" s="756"/>
      <c r="AT109" s="756"/>
      <c r="AU109" s="756"/>
      <c r="AV109" s="756"/>
      <c r="AW109" s="756"/>
    </row>
    <row r="110" spans="2:49" x14ac:dyDescent="0.25">
      <c r="B110" s="705">
        <v>98</v>
      </c>
      <c r="C110" s="951">
        <f>(1+_xlfn.XLOOKUP(INT((B110-1)/12)+1,'ZC Curve'!$B$8:$B$107,'ZC Curve'!R$8:R$107,,0))^(1/12)-1</f>
        <v>0</v>
      </c>
      <c r="D110" s="946">
        <f t="shared" si="11"/>
        <v>1</v>
      </c>
      <c r="E110" s="594"/>
      <c r="F110" s="705">
        <f t="shared" si="12"/>
        <v>98</v>
      </c>
      <c r="G110" s="756"/>
      <c r="H110" s="756"/>
      <c r="I110" s="756"/>
      <c r="J110" s="756"/>
      <c r="K110" s="756"/>
      <c r="L110" s="756"/>
      <c r="M110" s="756"/>
      <c r="N110" s="594"/>
      <c r="O110" s="705">
        <f t="shared" si="13"/>
        <v>98</v>
      </c>
      <c r="P110" s="756"/>
      <c r="Q110" s="756"/>
      <c r="R110" s="756"/>
      <c r="S110" s="756"/>
      <c r="T110" s="756"/>
      <c r="U110" s="756"/>
      <c r="V110" s="756"/>
      <c r="W110" s="594"/>
      <c r="X110" s="705">
        <f t="shared" si="14"/>
        <v>98</v>
      </c>
      <c r="Y110" s="756"/>
      <c r="Z110" s="756"/>
      <c r="AA110" s="756"/>
      <c r="AB110" s="756"/>
      <c r="AC110" s="756"/>
      <c r="AD110" s="756"/>
      <c r="AE110" s="756"/>
      <c r="AF110" s="594"/>
      <c r="AG110" s="705">
        <f t="shared" si="15"/>
        <v>98</v>
      </c>
      <c r="AH110" s="756"/>
      <c r="AI110" s="756"/>
      <c r="AJ110" s="756"/>
      <c r="AK110" s="756"/>
      <c r="AL110" s="756"/>
      <c r="AM110" s="756"/>
      <c r="AN110" s="756"/>
      <c r="AO110" s="685"/>
      <c r="AP110" s="705">
        <f t="shared" si="16"/>
        <v>98</v>
      </c>
      <c r="AQ110" s="756"/>
      <c r="AR110" s="756"/>
      <c r="AS110" s="756"/>
      <c r="AT110" s="756"/>
      <c r="AU110" s="756"/>
      <c r="AV110" s="756"/>
      <c r="AW110" s="756"/>
    </row>
    <row r="111" spans="2:49" x14ac:dyDescent="0.25">
      <c r="B111" s="705">
        <v>99</v>
      </c>
      <c r="C111" s="951">
        <f>(1+_xlfn.XLOOKUP(INT((B111-1)/12)+1,'ZC Curve'!$B$8:$B$107,'ZC Curve'!R$8:R$107,,0))^(1/12)-1</f>
        <v>0</v>
      </c>
      <c r="D111" s="946">
        <f t="shared" si="11"/>
        <v>1</v>
      </c>
      <c r="E111" s="594"/>
      <c r="F111" s="705">
        <f t="shared" si="12"/>
        <v>99</v>
      </c>
      <c r="G111" s="756"/>
      <c r="H111" s="756"/>
      <c r="I111" s="756"/>
      <c r="J111" s="756"/>
      <c r="K111" s="756"/>
      <c r="L111" s="756"/>
      <c r="M111" s="756"/>
      <c r="N111" s="594"/>
      <c r="O111" s="705">
        <f t="shared" si="13"/>
        <v>99</v>
      </c>
      <c r="P111" s="756"/>
      <c r="Q111" s="756"/>
      <c r="R111" s="756"/>
      <c r="S111" s="756"/>
      <c r="T111" s="756"/>
      <c r="U111" s="756"/>
      <c r="V111" s="756"/>
      <c r="W111" s="594"/>
      <c r="X111" s="705">
        <f t="shared" si="14"/>
        <v>99</v>
      </c>
      <c r="Y111" s="756"/>
      <c r="Z111" s="756"/>
      <c r="AA111" s="756"/>
      <c r="AB111" s="756"/>
      <c r="AC111" s="756"/>
      <c r="AD111" s="756"/>
      <c r="AE111" s="756"/>
      <c r="AF111" s="594"/>
      <c r="AG111" s="705">
        <f t="shared" si="15"/>
        <v>99</v>
      </c>
      <c r="AH111" s="756"/>
      <c r="AI111" s="756"/>
      <c r="AJ111" s="756"/>
      <c r="AK111" s="756"/>
      <c r="AL111" s="756"/>
      <c r="AM111" s="756"/>
      <c r="AN111" s="756"/>
      <c r="AO111" s="685"/>
      <c r="AP111" s="705">
        <f t="shared" si="16"/>
        <v>99</v>
      </c>
      <c r="AQ111" s="756"/>
      <c r="AR111" s="756"/>
      <c r="AS111" s="756"/>
      <c r="AT111" s="756"/>
      <c r="AU111" s="756"/>
      <c r="AV111" s="756"/>
      <c r="AW111" s="756"/>
    </row>
    <row r="112" spans="2:49" x14ac:dyDescent="0.25">
      <c r="B112" s="705">
        <v>100</v>
      </c>
      <c r="C112" s="951">
        <f>(1+_xlfn.XLOOKUP(INT((B112-1)/12)+1,'ZC Curve'!$B$8:$B$107,'ZC Curve'!R$8:R$107,,0))^(1/12)-1</f>
        <v>0</v>
      </c>
      <c r="D112" s="946">
        <f t="shared" si="11"/>
        <v>1</v>
      </c>
      <c r="E112" s="594"/>
      <c r="F112" s="705">
        <f t="shared" si="12"/>
        <v>100</v>
      </c>
      <c r="G112" s="756"/>
      <c r="H112" s="756"/>
      <c r="I112" s="756"/>
      <c r="J112" s="756"/>
      <c r="K112" s="756"/>
      <c r="L112" s="756"/>
      <c r="M112" s="756"/>
      <c r="N112" s="594"/>
      <c r="O112" s="705">
        <f t="shared" si="13"/>
        <v>100</v>
      </c>
      <c r="P112" s="756"/>
      <c r="Q112" s="756"/>
      <c r="R112" s="756"/>
      <c r="S112" s="756"/>
      <c r="T112" s="756"/>
      <c r="U112" s="756"/>
      <c r="V112" s="756"/>
      <c r="W112" s="594"/>
      <c r="X112" s="705">
        <f t="shared" si="14"/>
        <v>100</v>
      </c>
      <c r="Y112" s="756"/>
      <c r="Z112" s="756"/>
      <c r="AA112" s="756"/>
      <c r="AB112" s="756"/>
      <c r="AC112" s="756"/>
      <c r="AD112" s="756"/>
      <c r="AE112" s="756"/>
      <c r="AF112" s="594"/>
      <c r="AG112" s="705">
        <f t="shared" si="15"/>
        <v>100</v>
      </c>
      <c r="AH112" s="756"/>
      <c r="AI112" s="756"/>
      <c r="AJ112" s="756"/>
      <c r="AK112" s="756"/>
      <c r="AL112" s="756"/>
      <c r="AM112" s="756"/>
      <c r="AN112" s="756"/>
      <c r="AO112" s="685"/>
      <c r="AP112" s="705">
        <f t="shared" si="16"/>
        <v>100</v>
      </c>
      <c r="AQ112" s="756"/>
      <c r="AR112" s="756"/>
      <c r="AS112" s="756"/>
      <c r="AT112" s="756"/>
      <c r="AU112" s="756"/>
      <c r="AV112" s="756"/>
      <c r="AW112" s="756"/>
    </row>
    <row r="113" spans="2:49" x14ac:dyDescent="0.25">
      <c r="B113" s="705">
        <v>101</v>
      </c>
      <c r="C113" s="951">
        <f>(1+_xlfn.XLOOKUP(INT((B113-1)/12)+1,'ZC Curve'!$B$8:$B$107,'ZC Curve'!R$8:R$107,,0))^(1/12)-1</f>
        <v>0</v>
      </c>
      <c r="D113" s="946">
        <f t="shared" si="11"/>
        <v>1</v>
      </c>
      <c r="E113" s="594"/>
      <c r="F113" s="705">
        <f t="shared" si="12"/>
        <v>101</v>
      </c>
      <c r="G113" s="756"/>
      <c r="H113" s="756"/>
      <c r="I113" s="756"/>
      <c r="J113" s="756"/>
      <c r="K113" s="756"/>
      <c r="L113" s="756"/>
      <c r="M113" s="756"/>
      <c r="N113" s="594"/>
      <c r="O113" s="705">
        <f t="shared" si="13"/>
        <v>101</v>
      </c>
      <c r="P113" s="756"/>
      <c r="Q113" s="756"/>
      <c r="R113" s="756"/>
      <c r="S113" s="756"/>
      <c r="T113" s="756"/>
      <c r="U113" s="756"/>
      <c r="V113" s="756"/>
      <c r="W113" s="594"/>
      <c r="X113" s="705">
        <f t="shared" si="14"/>
        <v>101</v>
      </c>
      <c r="Y113" s="756"/>
      <c r="Z113" s="756"/>
      <c r="AA113" s="756"/>
      <c r="AB113" s="756"/>
      <c r="AC113" s="756"/>
      <c r="AD113" s="756"/>
      <c r="AE113" s="756"/>
      <c r="AF113" s="594"/>
      <c r="AG113" s="705">
        <f t="shared" si="15"/>
        <v>101</v>
      </c>
      <c r="AH113" s="756"/>
      <c r="AI113" s="756"/>
      <c r="AJ113" s="756"/>
      <c r="AK113" s="756"/>
      <c r="AL113" s="756"/>
      <c r="AM113" s="756"/>
      <c r="AN113" s="756"/>
      <c r="AO113" s="685"/>
      <c r="AP113" s="705">
        <f t="shared" si="16"/>
        <v>101</v>
      </c>
      <c r="AQ113" s="756"/>
      <c r="AR113" s="756"/>
      <c r="AS113" s="756"/>
      <c r="AT113" s="756"/>
      <c r="AU113" s="756"/>
      <c r="AV113" s="756"/>
      <c r="AW113" s="756"/>
    </row>
    <row r="114" spans="2:49" x14ac:dyDescent="0.25">
      <c r="B114" s="705">
        <v>102</v>
      </c>
      <c r="C114" s="951">
        <f>(1+_xlfn.XLOOKUP(INT((B114-1)/12)+1,'ZC Curve'!$B$8:$B$107,'ZC Curve'!R$8:R$107,,0))^(1/12)-1</f>
        <v>0</v>
      </c>
      <c r="D114" s="946">
        <f t="shared" si="11"/>
        <v>1</v>
      </c>
      <c r="E114" s="594"/>
      <c r="F114" s="705">
        <f t="shared" si="12"/>
        <v>102</v>
      </c>
      <c r="G114" s="756"/>
      <c r="H114" s="756"/>
      <c r="I114" s="756"/>
      <c r="J114" s="756"/>
      <c r="K114" s="756"/>
      <c r="L114" s="756"/>
      <c r="M114" s="756"/>
      <c r="N114" s="594"/>
      <c r="O114" s="705">
        <f t="shared" si="13"/>
        <v>102</v>
      </c>
      <c r="P114" s="756"/>
      <c r="Q114" s="756"/>
      <c r="R114" s="756"/>
      <c r="S114" s="756"/>
      <c r="T114" s="756"/>
      <c r="U114" s="756"/>
      <c r="V114" s="756"/>
      <c r="W114" s="594"/>
      <c r="X114" s="705">
        <f t="shared" si="14"/>
        <v>102</v>
      </c>
      <c r="Y114" s="756"/>
      <c r="Z114" s="756"/>
      <c r="AA114" s="756"/>
      <c r="AB114" s="756"/>
      <c r="AC114" s="756"/>
      <c r="AD114" s="756"/>
      <c r="AE114" s="756"/>
      <c r="AF114" s="594"/>
      <c r="AG114" s="705">
        <f t="shared" si="15"/>
        <v>102</v>
      </c>
      <c r="AH114" s="756"/>
      <c r="AI114" s="756"/>
      <c r="AJ114" s="756"/>
      <c r="AK114" s="756"/>
      <c r="AL114" s="756"/>
      <c r="AM114" s="756"/>
      <c r="AN114" s="756"/>
      <c r="AO114" s="685"/>
      <c r="AP114" s="705">
        <f t="shared" si="16"/>
        <v>102</v>
      </c>
      <c r="AQ114" s="756"/>
      <c r="AR114" s="756"/>
      <c r="AS114" s="756"/>
      <c r="AT114" s="756"/>
      <c r="AU114" s="756"/>
      <c r="AV114" s="756"/>
      <c r="AW114" s="756"/>
    </row>
    <row r="115" spans="2:49" x14ac:dyDescent="0.25">
      <c r="B115" s="705">
        <v>103</v>
      </c>
      <c r="C115" s="951">
        <f>(1+_xlfn.XLOOKUP(INT((B115-1)/12)+1,'ZC Curve'!$B$8:$B$107,'ZC Curve'!R$8:R$107,,0))^(1/12)-1</f>
        <v>0</v>
      </c>
      <c r="D115" s="946">
        <f t="shared" si="11"/>
        <v>1</v>
      </c>
      <c r="E115" s="594"/>
      <c r="F115" s="705">
        <f t="shared" si="12"/>
        <v>103</v>
      </c>
      <c r="G115" s="756"/>
      <c r="H115" s="756"/>
      <c r="I115" s="756"/>
      <c r="J115" s="756"/>
      <c r="K115" s="756"/>
      <c r="L115" s="756"/>
      <c r="M115" s="756"/>
      <c r="N115" s="594"/>
      <c r="O115" s="705">
        <f t="shared" si="13"/>
        <v>103</v>
      </c>
      <c r="P115" s="756"/>
      <c r="Q115" s="756"/>
      <c r="R115" s="756"/>
      <c r="S115" s="756"/>
      <c r="T115" s="756"/>
      <c r="U115" s="756"/>
      <c r="V115" s="756"/>
      <c r="W115" s="594"/>
      <c r="X115" s="705">
        <f t="shared" si="14"/>
        <v>103</v>
      </c>
      <c r="Y115" s="756"/>
      <c r="Z115" s="756"/>
      <c r="AA115" s="756"/>
      <c r="AB115" s="756"/>
      <c r="AC115" s="756"/>
      <c r="AD115" s="756"/>
      <c r="AE115" s="756"/>
      <c r="AF115" s="594"/>
      <c r="AG115" s="705">
        <f t="shared" si="15"/>
        <v>103</v>
      </c>
      <c r="AH115" s="756"/>
      <c r="AI115" s="756"/>
      <c r="AJ115" s="756"/>
      <c r="AK115" s="756"/>
      <c r="AL115" s="756"/>
      <c r="AM115" s="756"/>
      <c r="AN115" s="756"/>
      <c r="AO115" s="685"/>
      <c r="AP115" s="705">
        <f t="shared" si="16"/>
        <v>103</v>
      </c>
      <c r="AQ115" s="756"/>
      <c r="AR115" s="756"/>
      <c r="AS115" s="756"/>
      <c r="AT115" s="756"/>
      <c r="AU115" s="756"/>
      <c r="AV115" s="756"/>
      <c r="AW115" s="756"/>
    </row>
    <row r="116" spans="2:49" x14ac:dyDescent="0.25">
      <c r="B116" s="705">
        <v>104</v>
      </c>
      <c r="C116" s="951">
        <f>(1+_xlfn.XLOOKUP(INT((B116-1)/12)+1,'ZC Curve'!$B$8:$B$107,'ZC Curve'!R$8:R$107,,0))^(1/12)-1</f>
        <v>0</v>
      </c>
      <c r="D116" s="946">
        <f t="shared" si="11"/>
        <v>1</v>
      </c>
      <c r="E116" s="594"/>
      <c r="F116" s="705">
        <f t="shared" si="12"/>
        <v>104</v>
      </c>
      <c r="G116" s="756"/>
      <c r="H116" s="756"/>
      <c r="I116" s="756"/>
      <c r="J116" s="756"/>
      <c r="K116" s="756"/>
      <c r="L116" s="756"/>
      <c r="M116" s="756"/>
      <c r="N116" s="594"/>
      <c r="O116" s="705">
        <f t="shared" si="13"/>
        <v>104</v>
      </c>
      <c r="P116" s="756"/>
      <c r="Q116" s="756"/>
      <c r="R116" s="756"/>
      <c r="S116" s="756"/>
      <c r="T116" s="756"/>
      <c r="U116" s="756"/>
      <c r="V116" s="756"/>
      <c r="W116" s="594"/>
      <c r="X116" s="705">
        <f t="shared" si="14"/>
        <v>104</v>
      </c>
      <c r="Y116" s="756"/>
      <c r="Z116" s="756"/>
      <c r="AA116" s="756"/>
      <c r="AB116" s="756"/>
      <c r="AC116" s="756"/>
      <c r="AD116" s="756"/>
      <c r="AE116" s="756"/>
      <c r="AF116" s="594"/>
      <c r="AG116" s="705">
        <f t="shared" si="15"/>
        <v>104</v>
      </c>
      <c r="AH116" s="756"/>
      <c r="AI116" s="756"/>
      <c r="AJ116" s="756"/>
      <c r="AK116" s="756"/>
      <c r="AL116" s="756"/>
      <c r="AM116" s="756"/>
      <c r="AN116" s="756"/>
      <c r="AO116" s="685"/>
      <c r="AP116" s="705">
        <f t="shared" si="16"/>
        <v>104</v>
      </c>
      <c r="AQ116" s="756"/>
      <c r="AR116" s="756"/>
      <c r="AS116" s="756"/>
      <c r="AT116" s="756"/>
      <c r="AU116" s="756"/>
      <c r="AV116" s="756"/>
      <c r="AW116" s="756"/>
    </row>
    <row r="117" spans="2:49" x14ac:dyDescent="0.25">
      <c r="B117" s="705">
        <v>105</v>
      </c>
      <c r="C117" s="951">
        <f>(1+_xlfn.XLOOKUP(INT((B117-1)/12)+1,'ZC Curve'!$B$8:$B$107,'ZC Curve'!R$8:R$107,,0))^(1/12)-1</f>
        <v>0</v>
      </c>
      <c r="D117" s="946">
        <f t="shared" si="11"/>
        <v>1</v>
      </c>
      <c r="E117" s="594"/>
      <c r="F117" s="705">
        <f t="shared" si="12"/>
        <v>105</v>
      </c>
      <c r="G117" s="756"/>
      <c r="H117" s="756"/>
      <c r="I117" s="756"/>
      <c r="J117" s="756"/>
      <c r="K117" s="756"/>
      <c r="L117" s="756"/>
      <c r="M117" s="756"/>
      <c r="N117" s="594"/>
      <c r="O117" s="705">
        <f t="shared" si="13"/>
        <v>105</v>
      </c>
      <c r="P117" s="756"/>
      <c r="Q117" s="756"/>
      <c r="R117" s="756"/>
      <c r="S117" s="756"/>
      <c r="T117" s="756"/>
      <c r="U117" s="756"/>
      <c r="V117" s="756"/>
      <c r="W117" s="594"/>
      <c r="X117" s="705">
        <f t="shared" si="14"/>
        <v>105</v>
      </c>
      <c r="Y117" s="756"/>
      <c r="Z117" s="756"/>
      <c r="AA117" s="756"/>
      <c r="AB117" s="756"/>
      <c r="AC117" s="756"/>
      <c r="AD117" s="756"/>
      <c r="AE117" s="756"/>
      <c r="AF117" s="594"/>
      <c r="AG117" s="705">
        <f t="shared" si="15"/>
        <v>105</v>
      </c>
      <c r="AH117" s="756"/>
      <c r="AI117" s="756"/>
      <c r="AJ117" s="756"/>
      <c r="AK117" s="756"/>
      <c r="AL117" s="756"/>
      <c r="AM117" s="756"/>
      <c r="AN117" s="756"/>
      <c r="AO117" s="685"/>
      <c r="AP117" s="705">
        <f t="shared" si="16"/>
        <v>105</v>
      </c>
      <c r="AQ117" s="756"/>
      <c r="AR117" s="756"/>
      <c r="AS117" s="756"/>
      <c r="AT117" s="756"/>
      <c r="AU117" s="756"/>
      <c r="AV117" s="756"/>
      <c r="AW117" s="756"/>
    </row>
    <row r="118" spans="2:49" x14ac:dyDescent="0.25">
      <c r="B118" s="705">
        <v>106</v>
      </c>
      <c r="C118" s="951">
        <f>(1+_xlfn.XLOOKUP(INT((B118-1)/12)+1,'ZC Curve'!$B$8:$B$107,'ZC Curve'!R$8:R$107,,0))^(1/12)-1</f>
        <v>0</v>
      </c>
      <c r="D118" s="946">
        <f t="shared" si="11"/>
        <v>1</v>
      </c>
      <c r="E118" s="594"/>
      <c r="F118" s="705">
        <f t="shared" si="12"/>
        <v>106</v>
      </c>
      <c r="G118" s="756"/>
      <c r="H118" s="756"/>
      <c r="I118" s="756"/>
      <c r="J118" s="756"/>
      <c r="K118" s="756"/>
      <c r="L118" s="756"/>
      <c r="M118" s="756"/>
      <c r="N118" s="594"/>
      <c r="O118" s="705">
        <f t="shared" si="13"/>
        <v>106</v>
      </c>
      <c r="P118" s="756"/>
      <c r="Q118" s="756"/>
      <c r="R118" s="756"/>
      <c r="S118" s="756"/>
      <c r="T118" s="756"/>
      <c r="U118" s="756"/>
      <c r="V118" s="756"/>
      <c r="W118" s="594"/>
      <c r="X118" s="705">
        <f t="shared" si="14"/>
        <v>106</v>
      </c>
      <c r="Y118" s="756"/>
      <c r="Z118" s="756"/>
      <c r="AA118" s="756"/>
      <c r="AB118" s="756"/>
      <c r="AC118" s="756"/>
      <c r="AD118" s="756"/>
      <c r="AE118" s="756"/>
      <c r="AF118" s="594"/>
      <c r="AG118" s="705">
        <f t="shared" si="15"/>
        <v>106</v>
      </c>
      <c r="AH118" s="756"/>
      <c r="AI118" s="756"/>
      <c r="AJ118" s="756"/>
      <c r="AK118" s="756"/>
      <c r="AL118" s="756"/>
      <c r="AM118" s="756"/>
      <c r="AN118" s="756"/>
      <c r="AO118" s="685"/>
      <c r="AP118" s="705">
        <f t="shared" si="16"/>
        <v>106</v>
      </c>
      <c r="AQ118" s="756"/>
      <c r="AR118" s="756"/>
      <c r="AS118" s="756"/>
      <c r="AT118" s="756"/>
      <c r="AU118" s="756"/>
      <c r="AV118" s="756"/>
      <c r="AW118" s="756"/>
    </row>
    <row r="119" spans="2:49" x14ac:dyDescent="0.25">
      <c r="B119" s="705">
        <v>107</v>
      </c>
      <c r="C119" s="951">
        <f>(1+_xlfn.XLOOKUP(INT((B119-1)/12)+1,'ZC Curve'!$B$8:$B$107,'ZC Curve'!R$8:R$107,,0))^(1/12)-1</f>
        <v>0</v>
      </c>
      <c r="D119" s="946">
        <f t="shared" si="11"/>
        <v>1</v>
      </c>
      <c r="E119" s="594"/>
      <c r="F119" s="705">
        <f t="shared" si="12"/>
        <v>107</v>
      </c>
      <c r="G119" s="756"/>
      <c r="H119" s="756"/>
      <c r="I119" s="756"/>
      <c r="J119" s="756"/>
      <c r="K119" s="756"/>
      <c r="L119" s="756"/>
      <c r="M119" s="756"/>
      <c r="N119" s="594"/>
      <c r="O119" s="705">
        <f t="shared" si="13"/>
        <v>107</v>
      </c>
      <c r="P119" s="756"/>
      <c r="Q119" s="756"/>
      <c r="R119" s="756"/>
      <c r="S119" s="756"/>
      <c r="T119" s="756"/>
      <c r="U119" s="756"/>
      <c r="V119" s="756"/>
      <c r="W119" s="594"/>
      <c r="X119" s="705">
        <f t="shared" si="14"/>
        <v>107</v>
      </c>
      <c r="Y119" s="756"/>
      <c r="Z119" s="756"/>
      <c r="AA119" s="756"/>
      <c r="AB119" s="756"/>
      <c r="AC119" s="756"/>
      <c r="AD119" s="756"/>
      <c r="AE119" s="756"/>
      <c r="AF119" s="594"/>
      <c r="AG119" s="705">
        <f t="shared" si="15"/>
        <v>107</v>
      </c>
      <c r="AH119" s="756"/>
      <c r="AI119" s="756"/>
      <c r="AJ119" s="756"/>
      <c r="AK119" s="756"/>
      <c r="AL119" s="756"/>
      <c r="AM119" s="756"/>
      <c r="AN119" s="756"/>
      <c r="AO119" s="685"/>
      <c r="AP119" s="705">
        <f t="shared" si="16"/>
        <v>107</v>
      </c>
      <c r="AQ119" s="756"/>
      <c r="AR119" s="756"/>
      <c r="AS119" s="756"/>
      <c r="AT119" s="756"/>
      <c r="AU119" s="756"/>
      <c r="AV119" s="756"/>
      <c r="AW119" s="756"/>
    </row>
    <row r="120" spans="2:49" x14ac:dyDescent="0.25">
      <c r="B120" s="705">
        <v>108</v>
      </c>
      <c r="C120" s="951">
        <f>(1+_xlfn.XLOOKUP(INT((B120-1)/12)+1,'ZC Curve'!$B$8:$B$107,'ZC Curve'!R$8:R$107,,0))^(1/12)-1</f>
        <v>0</v>
      </c>
      <c r="D120" s="946">
        <f t="shared" si="11"/>
        <v>1</v>
      </c>
      <c r="E120" s="594"/>
      <c r="F120" s="705">
        <f t="shared" si="12"/>
        <v>108</v>
      </c>
      <c r="G120" s="756"/>
      <c r="H120" s="756"/>
      <c r="I120" s="756"/>
      <c r="J120" s="756"/>
      <c r="K120" s="756"/>
      <c r="L120" s="756"/>
      <c r="M120" s="756"/>
      <c r="N120" s="594"/>
      <c r="O120" s="705">
        <f t="shared" si="13"/>
        <v>108</v>
      </c>
      <c r="P120" s="756"/>
      <c r="Q120" s="756"/>
      <c r="R120" s="756"/>
      <c r="S120" s="756"/>
      <c r="T120" s="756"/>
      <c r="U120" s="756"/>
      <c r="V120" s="756"/>
      <c r="W120" s="594"/>
      <c r="X120" s="705">
        <f t="shared" si="14"/>
        <v>108</v>
      </c>
      <c r="Y120" s="756"/>
      <c r="Z120" s="756"/>
      <c r="AA120" s="756"/>
      <c r="AB120" s="756"/>
      <c r="AC120" s="756"/>
      <c r="AD120" s="756"/>
      <c r="AE120" s="756"/>
      <c r="AF120" s="594"/>
      <c r="AG120" s="705">
        <f t="shared" si="15"/>
        <v>108</v>
      </c>
      <c r="AH120" s="756"/>
      <c r="AI120" s="756"/>
      <c r="AJ120" s="756"/>
      <c r="AK120" s="756"/>
      <c r="AL120" s="756"/>
      <c r="AM120" s="756"/>
      <c r="AN120" s="756"/>
      <c r="AO120" s="685"/>
      <c r="AP120" s="705">
        <f t="shared" si="16"/>
        <v>108</v>
      </c>
      <c r="AQ120" s="756"/>
      <c r="AR120" s="756"/>
      <c r="AS120" s="756"/>
      <c r="AT120" s="756"/>
      <c r="AU120" s="756"/>
      <c r="AV120" s="756"/>
      <c r="AW120" s="756"/>
    </row>
    <row r="121" spans="2:49" x14ac:dyDescent="0.25">
      <c r="B121" s="705">
        <v>109</v>
      </c>
      <c r="C121" s="951">
        <f>(1+_xlfn.XLOOKUP(INT((B121-1)/12)+1,'ZC Curve'!$B$8:$B$107,'ZC Curve'!R$8:R$107,,0))^(1/12)-1</f>
        <v>0</v>
      </c>
      <c r="D121" s="946">
        <f t="shared" si="11"/>
        <v>1</v>
      </c>
      <c r="E121" s="594"/>
      <c r="F121" s="705">
        <f t="shared" si="12"/>
        <v>109</v>
      </c>
      <c r="G121" s="756"/>
      <c r="H121" s="756"/>
      <c r="I121" s="756"/>
      <c r="J121" s="756"/>
      <c r="K121" s="756"/>
      <c r="L121" s="756"/>
      <c r="M121" s="756"/>
      <c r="N121" s="594"/>
      <c r="O121" s="705">
        <f t="shared" si="13"/>
        <v>109</v>
      </c>
      <c r="P121" s="756"/>
      <c r="Q121" s="756"/>
      <c r="R121" s="756"/>
      <c r="S121" s="756"/>
      <c r="T121" s="756"/>
      <c r="U121" s="756"/>
      <c r="V121" s="756"/>
      <c r="W121" s="594"/>
      <c r="X121" s="705">
        <f t="shared" si="14"/>
        <v>109</v>
      </c>
      <c r="Y121" s="756"/>
      <c r="Z121" s="756"/>
      <c r="AA121" s="756"/>
      <c r="AB121" s="756"/>
      <c r="AC121" s="756"/>
      <c r="AD121" s="756"/>
      <c r="AE121" s="756"/>
      <c r="AF121" s="594"/>
      <c r="AG121" s="705">
        <f t="shared" si="15"/>
        <v>109</v>
      </c>
      <c r="AH121" s="756"/>
      <c r="AI121" s="756"/>
      <c r="AJ121" s="756"/>
      <c r="AK121" s="756"/>
      <c r="AL121" s="756"/>
      <c r="AM121" s="756"/>
      <c r="AN121" s="756"/>
      <c r="AO121" s="685"/>
      <c r="AP121" s="705">
        <f t="shared" si="16"/>
        <v>109</v>
      </c>
      <c r="AQ121" s="756"/>
      <c r="AR121" s="756"/>
      <c r="AS121" s="756"/>
      <c r="AT121" s="756"/>
      <c r="AU121" s="756"/>
      <c r="AV121" s="756"/>
      <c r="AW121" s="756"/>
    </row>
    <row r="122" spans="2:49" x14ac:dyDescent="0.25">
      <c r="B122" s="705">
        <v>110</v>
      </c>
      <c r="C122" s="951">
        <f>(1+_xlfn.XLOOKUP(INT((B122-1)/12)+1,'ZC Curve'!$B$8:$B$107,'ZC Curve'!R$8:R$107,,0))^(1/12)-1</f>
        <v>0</v>
      </c>
      <c r="D122" s="946">
        <f t="shared" si="11"/>
        <v>1</v>
      </c>
      <c r="E122" s="594"/>
      <c r="F122" s="705">
        <f t="shared" si="12"/>
        <v>110</v>
      </c>
      <c r="G122" s="756"/>
      <c r="H122" s="756"/>
      <c r="I122" s="756"/>
      <c r="J122" s="756"/>
      <c r="K122" s="756"/>
      <c r="L122" s="756"/>
      <c r="M122" s="756"/>
      <c r="N122" s="594"/>
      <c r="O122" s="705">
        <f t="shared" si="13"/>
        <v>110</v>
      </c>
      <c r="P122" s="756"/>
      <c r="Q122" s="756"/>
      <c r="R122" s="756"/>
      <c r="S122" s="756"/>
      <c r="T122" s="756"/>
      <c r="U122" s="756"/>
      <c r="V122" s="756"/>
      <c r="W122" s="594"/>
      <c r="X122" s="705">
        <f t="shared" si="14"/>
        <v>110</v>
      </c>
      <c r="Y122" s="756"/>
      <c r="Z122" s="756"/>
      <c r="AA122" s="756"/>
      <c r="AB122" s="756"/>
      <c r="AC122" s="756"/>
      <c r="AD122" s="756"/>
      <c r="AE122" s="756"/>
      <c r="AF122" s="594"/>
      <c r="AG122" s="705">
        <f t="shared" si="15"/>
        <v>110</v>
      </c>
      <c r="AH122" s="756"/>
      <c r="AI122" s="756"/>
      <c r="AJ122" s="756"/>
      <c r="AK122" s="756"/>
      <c r="AL122" s="756"/>
      <c r="AM122" s="756"/>
      <c r="AN122" s="756"/>
      <c r="AO122" s="685"/>
      <c r="AP122" s="705">
        <f t="shared" si="16"/>
        <v>110</v>
      </c>
      <c r="AQ122" s="756"/>
      <c r="AR122" s="756"/>
      <c r="AS122" s="756"/>
      <c r="AT122" s="756"/>
      <c r="AU122" s="756"/>
      <c r="AV122" s="756"/>
      <c r="AW122" s="756"/>
    </row>
    <row r="123" spans="2:49" x14ac:dyDescent="0.25">
      <c r="B123" s="705">
        <v>111</v>
      </c>
      <c r="C123" s="951">
        <f>(1+_xlfn.XLOOKUP(INT((B123-1)/12)+1,'ZC Curve'!$B$8:$B$107,'ZC Curve'!R$8:R$107,,0))^(1/12)-1</f>
        <v>0</v>
      </c>
      <c r="D123" s="946">
        <f t="shared" si="11"/>
        <v>1</v>
      </c>
      <c r="E123" s="594"/>
      <c r="F123" s="705">
        <f t="shared" si="12"/>
        <v>111</v>
      </c>
      <c r="G123" s="756"/>
      <c r="H123" s="756"/>
      <c r="I123" s="756"/>
      <c r="J123" s="756"/>
      <c r="K123" s="756"/>
      <c r="L123" s="756"/>
      <c r="M123" s="756"/>
      <c r="N123" s="594"/>
      <c r="O123" s="705">
        <f t="shared" si="13"/>
        <v>111</v>
      </c>
      <c r="P123" s="756"/>
      <c r="Q123" s="756"/>
      <c r="R123" s="756"/>
      <c r="S123" s="756"/>
      <c r="T123" s="756"/>
      <c r="U123" s="756"/>
      <c r="V123" s="756"/>
      <c r="W123" s="594"/>
      <c r="X123" s="705">
        <f t="shared" si="14"/>
        <v>111</v>
      </c>
      <c r="Y123" s="756"/>
      <c r="Z123" s="756"/>
      <c r="AA123" s="756"/>
      <c r="AB123" s="756"/>
      <c r="AC123" s="756"/>
      <c r="AD123" s="756"/>
      <c r="AE123" s="756"/>
      <c r="AF123" s="594"/>
      <c r="AG123" s="705">
        <f t="shared" si="15"/>
        <v>111</v>
      </c>
      <c r="AH123" s="756"/>
      <c r="AI123" s="756"/>
      <c r="AJ123" s="756"/>
      <c r="AK123" s="756"/>
      <c r="AL123" s="756"/>
      <c r="AM123" s="756"/>
      <c r="AN123" s="756"/>
      <c r="AO123" s="685"/>
      <c r="AP123" s="705">
        <f t="shared" si="16"/>
        <v>111</v>
      </c>
      <c r="AQ123" s="756"/>
      <c r="AR123" s="756"/>
      <c r="AS123" s="756"/>
      <c r="AT123" s="756"/>
      <c r="AU123" s="756"/>
      <c r="AV123" s="756"/>
      <c r="AW123" s="756"/>
    </row>
    <row r="124" spans="2:49" x14ac:dyDescent="0.25">
      <c r="B124" s="705">
        <v>112</v>
      </c>
      <c r="C124" s="951">
        <f>(1+_xlfn.XLOOKUP(INT((B124-1)/12)+1,'ZC Curve'!$B$8:$B$107,'ZC Curve'!R$8:R$107,,0))^(1/12)-1</f>
        <v>0</v>
      </c>
      <c r="D124" s="946">
        <f t="shared" si="11"/>
        <v>1</v>
      </c>
      <c r="E124" s="594"/>
      <c r="F124" s="705">
        <f t="shared" si="12"/>
        <v>112</v>
      </c>
      <c r="G124" s="756"/>
      <c r="H124" s="756"/>
      <c r="I124" s="756"/>
      <c r="J124" s="756"/>
      <c r="K124" s="756"/>
      <c r="L124" s="756"/>
      <c r="M124" s="756"/>
      <c r="N124" s="594"/>
      <c r="O124" s="705">
        <f t="shared" si="13"/>
        <v>112</v>
      </c>
      <c r="P124" s="756"/>
      <c r="Q124" s="756"/>
      <c r="R124" s="756"/>
      <c r="S124" s="756"/>
      <c r="T124" s="756"/>
      <c r="U124" s="756"/>
      <c r="V124" s="756"/>
      <c r="W124" s="594"/>
      <c r="X124" s="705">
        <f t="shared" si="14"/>
        <v>112</v>
      </c>
      <c r="Y124" s="756"/>
      <c r="Z124" s="756"/>
      <c r="AA124" s="756"/>
      <c r="AB124" s="756"/>
      <c r="AC124" s="756"/>
      <c r="AD124" s="756"/>
      <c r="AE124" s="756"/>
      <c r="AF124" s="594"/>
      <c r="AG124" s="705">
        <f t="shared" si="15"/>
        <v>112</v>
      </c>
      <c r="AH124" s="756"/>
      <c r="AI124" s="756"/>
      <c r="AJ124" s="756"/>
      <c r="AK124" s="756"/>
      <c r="AL124" s="756"/>
      <c r="AM124" s="756"/>
      <c r="AN124" s="756"/>
      <c r="AO124" s="685"/>
      <c r="AP124" s="705">
        <f t="shared" si="16"/>
        <v>112</v>
      </c>
      <c r="AQ124" s="756"/>
      <c r="AR124" s="756"/>
      <c r="AS124" s="756"/>
      <c r="AT124" s="756"/>
      <c r="AU124" s="756"/>
      <c r="AV124" s="756"/>
      <c r="AW124" s="756"/>
    </row>
    <row r="125" spans="2:49" x14ac:dyDescent="0.25">
      <c r="B125" s="705">
        <v>113</v>
      </c>
      <c r="C125" s="951">
        <f>(1+_xlfn.XLOOKUP(INT((B125-1)/12)+1,'ZC Curve'!$B$8:$B$107,'ZC Curve'!R$8:R$107,,0))^(1/12)-1</f>
        <v>0</v>
      </c>
      <c r="D125" s="946">
        <f t="shared" si="11"/>
        <v>1</v>
      </c>
      <c r="E125" s="594"/>
      <c r="F125" s="705">
        <f t="shared" si="12"/>
        <v>113</v>
      </c>
      <c r="G125" s="756"/>
      <c r="H125" s="756"/>
      <c r="I125" s="756"/>
      <c r="J125" s="756"/>
      <c r="K125" s="756"/>
      <c r="L125" s="756"/>
      <c r="M125" s="756"/>
      <c r="N125" s="594"/>
      <c r="O125" s="705">
        <f t="shared" si="13"/>
        <v>113</v>
      </c>
      <c r="P125" s="756"/>
      <c r="Q125" s="756"/>
      <c r="R125" s="756"/>
      <c r="S125" s="756"/>
      <c r="T125" s="756"/>
      <c r="U125" s="756"/>
      <c r="V125" s="756"/>
      <c r="W125" s="594"/>
      <c r="X125" s="705">
        <f t="shared" si="14"/>
        <v>113</v>
      </c>
      <c r="Y125" s="756"/>
      <c r="Z125" s="756"/>
      <c r="AA125" s="756"/>
      <c r="AB125" s="756"/>
      <c r="AC125" s="756"/>
      <c r="AD125" s="756"/>
      <c r="AE125" s="756"/>
      <c r="AF125" s="594"/>
      <c r="AG125" s="705">
        <f t="shared" si="15"/>
        <v>113</v>
      </c>
      <c r="AH125" s="756"/>
      <c r="AI125" s="756"/>
      <c r="AJ125" s="756"/>
      <c r="AK125" s="756"/>
      <c r="AL125" s="756"/>
      <c r="AM125" s="756"/>
      <c r="AN125" s="756"/>
      <c r="AO125" s="685"/>
      <c r="AP125" s="705">
        <f t="shared" si="16"/>
        <v>113</v>
      </c>
      <c r="AQ125" s="756"/>
      <c r="AR125" s="756"/>
      <c r="AS125" s="756"/>
      <c r="AT125" s="756"/>
      <c r="AU125" s="756"/>
      <c r="AV125" s="756"/>
      <c r="AW125" s="756"/>
    </row>
    <row r="126" spans="2:49" x14ac:dyDescent="0.25">
      <c r="B126" s="705">
        <v>114</v>
      </c>
      <c r="C126" s="951">
        <f>(1+_xlfn.XLOOKUP(INT((B126-1)/12)+1,'ZC Curve'!$B$8:$B$107,'ZC Curve'!R$8:R$107,,0))^(1/12)-1</f>
        <v>0</v>
      </c>
      <c r="D126" s="946">
        <f t="shared" si="11"/>
        <v>1</v>
      </c>
      <c r="E126" s="594"/>
      <c r="F126" s="705">
        <f t="shared" si="12"/>
        <v>114</v>
      </c>
      <c r="G126" s="756"/>
      <c r="H126" s="756"/>
      <c r="I126" s="756"/>
      <c r="J126" s="756"/>
      <c r="K126" s="756"/>
      <c r="L126" s="756"/>
      <c r="M126" s="756"/>
      <c r="N126" s="594"/>
      <c r="O126" s="705">
        <f t="shared" si="13"/>
        <v>114</v>
      </c>
      <c r="P126" s="756"/>
      <c r="Q126" s="756"/>
      <c r="R126" s="756"/>
      <c r="S126" s="756"/>
      <c r="T126" s="756"/>
      <c r="U126" s="756"/>
      <c r="V126" s="756"/>
      <c r="W126" s="594"/>
      <c r="X126" s="705">
        <f t="shared" si="14"/>
        <v>114</v>
      </c>
      <c r="Y126" s="756"/>
      <c r="Z126" s="756"/>
      <c r="AA126" s="756"/>
      <c r="AB126" s="756"/>
      <c r="AC126" s="756"/>
      <c r="AD126" s="756"/>
      <c r="AE126" s="756"/>
      <c r="AF126" s="594"/>
      <c r="AG126" s="705">
        <f t="shared" si="15"/>
        <v>114</v>
      </c>
      <c r="AH126" s="756"/>
      <c r="AI126" s="756"/>
      <c r="AJ126" s="756"/>
      <c r="AK126" s="756"/>
      <c r="AL126" s="756"/>
      <c r="AM126" s="756"/>
      <c r="AN126" s="756"/>
      <c r="AO126" s="685"/>
      <c r="AP126" s="705">
        <f t="shared" si="16"/>
        <v>114</v>
      </c>
      <c r="AQ126" s="756"/>
      <c r="AR126" s="756"/>
      <c r="AS126" s="756"/>
      <c r="AT126" s="756"/>
      <c r="AU126" s="756"/>
      <c r="AV126" s="756"/>
      <c r="AW126" s="756"/>
    </row>
    <row r="127" spans="2:49" x14ac:dyDescent="0.25">
      <c r="B127" s="705">
        <v>115</v>
      </c>
      <c r="C127" s="951">
        <f>(1+_xlfn.XLOOKUP(INT((B127-1)/12)+1,'ZC Curve'!$B$8:$B$107,'ZC Curve'!R$8:R$107,,0))^(1/12)-1</f>
        <v>0</v>
      </c>
      <c r="D127" s="946">
        <f t="shared" si="11"/>
        <v>1</v>
      </c>
      <c r="E127" s="594"/>
      <c r="F127" s="705">
        <f t="shared" si="12"/>
        <v>115</v>
      </c>
      <c r="G127" s="756"/>
      <c r="H127" s="756"/>
      <c r="I127" s="756"/>
      <c r="J127" s="756"/>
      <c r="K127" s="756"/>
      <c r="L127" s="756"/>
      <c r="M127" s="756"/>
      <c r="N127" s="594"/>
      <c r="O127" s="705">
        <f t="shared" si="13"/>
        <v>115</v>
      </c>
      <c r="P127" s="756"/>
      <c r="Q127" s="756"/>
      <c r="R127" s="756"/>
      <c r="S127" s="756"/>
      <c r="T127" s="756"/>
      <c r="U127" s="756"/>
      <c r="V127" s="756"/>
      <c r="W127" s="594"/>
      <c r="X127" s="705">
        <f t="shared" si="14"/>
        <v>115</v>
      </c>
      <c r="Y127" s="756"/>
      <c r="Z127" s="756"/>
      <c r="AA127" s="756"/>
      <c r="AB127" s="756"/>
      <c r="AC127" s="756"/>
      <c r="AD127" s="756"/>
      <c r="AE127" s="756"/>
      <c r="AF127" s="594"/>
      <c r="AG127" s="705">
        <f t="shared" si="15"/>
        <v>115</v>
      </c>
      <c r="AH127" s="756"/>
      <c r="AI127" s="756"/>
      <c r="AJ127" s="756"/>
      <c r="AK127" s="756"/>
      <c r="AL127" s="756"/>
      <c r="AM127" s="756"/>
      <c r="AN127" s="756"/>
      <c r="AO127" s="685"/>
      <c r="AP127" s="705">
        <f t="shared" si="16"/>
        <v>115</v>
      </c>
      <c r="AQ127" s="756"/>
      <c r="AR127" s="756"/>
      <c r="AS127" s="756"/>
      <c r="AT127" s="756"/>
      <c r="AU127" s="756"/>
      <c r="AV127" s="756"/>
      <c r="AW127" s="756"/>
    </row>
    <row r="128" spans="2:49" x14ac:dyDescent="0.25">
      <c r="B128" s="705">
        <v>116</v>
      </c>
      <c r="C128" s="951">
        <f>(1+_xlfn.XLOOKUP(INT((B128-1)/12)+1,'ZC Curve'!$B$8:$B$107,'ZC Curve'!R$8:R$107,,0))^(1/12)-1</f>
        <v>0</v>
      </c>
      <c r="D128" s="946">
        <f t="shared" si="11"/>
        <v>1</v>
      </c>
      <c r="E128" s="594"/>
      <c r="F128" s="705">
        <f t="shared" si="12"/>
        <v>116</v>
      </c>
      <c r="G128" s="756"/>
      <c r="H128" s="756"/>
      <c r="I128" s="756"/>
      <c r="J128" s="756"/>
      <c r="K128" s="756"/>
      <c r="L128" s="756"/>
      <c r="M128" s="756"/>
      <c r="N128" s="594"/>
      <c r="O128" s="705">
        <f t="shared" si="13"/>
        <v>116</v>
      </c>
      <c r="P128" s="756"/>
      <c r="Q128" s="756"/>
      <c r="R128" s="756"/>
      <c r="S128" s="756"/>
      <c r="T128" s="756"/>
      <c r="U128" s="756"/>
      <c r="V128" s="756"/>
      <c r="W128" s="594"/>
      <c r="X128" s="705">
        <f t="shared" si="14"/>
        <v>116</v>
      </c>
      <c r="Y128" s="756"/>
      <c r="Z128" s="756"/>
      <c r="AA128" s="756"/>
      <c r="AB128" s="756"/>
      <c r="AC128" s="756"/>
      <c r="AD128" s="756"/>
      <c r="AE128" s="756"/>
      <c r="AF128" s="594"/>
      <c r="AG128" s="705">
        <f t="shared" si="15"/>
        <v>116</v>
      </c>
      <c r="AH128" s="756"/>
      <c r="AI128" s="756"/>
      <c r="AJ128" s="756"/>
      <c r="AK128" s="756"/>
      <c r="AL128" s="756"/>
      <c r="AM128" s="756"/>
      <c r="AN128" s="756"/>
      <c r="AO128" s="685"/>
      <c r="AP128" s="705">
        <f t="shared" si="16"/>
        <v>116</v>
      </c>
      <c r="AQ128" s="756"/>
      <c r="AR128" s="756"/>
      <c r="AS128" s="756"/>
      <c r="AT128" s="756"/>
      <c r="AU128" s="756"/>
      <c r="AV128" s="756"/>
      <c r="AW128" s="756"/>
    </row>
    <row r="129" spans="2:49" x14ac:dyDescent="0.25">
      <c r="B129" s="705">
        <v>117</v>
      </c>
      <c r="C129" s="951">
        <f>(1+_xlfn.XLOOKUP(INT((B129-1)/12)+1,'ZC Curve'!$B$8:$B$107,'ZC Curve'!R$8:R$107,,0))^(1/12)-1</f>
        <v>0</v>
      </c>
      <c r="D129" s="946">
        <f t="shared" si="11"/>
        <v>1</v>
      </c>
      <c r="E129" s="594"/>
      <c r="F129" s="705">
        <f t="shared" si="12"/>
        <v>117</v>
      </c>
      <c r="G129" s="756"/>
      <c r="H129" s="756"/>
      <c r="I129" s="756"/>
      <c r="J129" s="756"/>
      <c r="K129" s="756"/>
      <c r="L129" s="756"/>
      <c r="M129" s="756"/>
      <c r="N129" s="594"/>
      <c r="O129" s="705">
        <f t="shared" si="13"/>
        <v>117</v>
      </c>
      <c r="P129" s="756"/>
      <c r="Q129" s="756"/>
      <c r="R129" s="756"/>
      <c r="S129" s="756"/>
      <c r="T129" s="756"/>
      <c r="U129" s="756"/>
      <c r="V129" s="756"/>
      <c r="W129" s="594"/>
      <c r="X129" s="705">
        <f t="shared" si="14"/>
        <v>117</v>
      </c>
      <c r="Y129" s="756"/>
      <c r="Z129" s="756"/>
      <c r="AA129" s="756"/>
      <c r="AB129" s="756"/>
      <c r="AC129" s="756"/>
      <c r="AD129" s="756"/>
      <c r="AE129" s="756"/>
      <c r="AF129" s="594"/>
      <c r="AG129" s="705">
        <f t="shared" si="15"/>
        <v>117</v>
      </c>
      <c r="AH129" s="756"/>
      <c r="AI129" s="756"/>
      <c r="AJ129" s="756"/>
      <c r="AK129" s="756"/>
      <c r="AL129" s="756"/>
      <c r="AM129" s="756"/>
      <c r="AN129" s="756"/>
      <c r="AO129" s="685"/>
      <c r="AP129" s="705">
        <f t="shared" si="16"/>
        <v>117</v>
      </c>
      <c r="AQ129" s="756"/>
      <c r="AR129" s="756"/>
      <c r="AS129" s="756"/>
      <c r="AT129" s="756"/>
      <c r="AU129" s="756"/>
      <c r="AV129" s="756"/>
      <c r="AW129" s="756"/>
    </row>
    <row r="130" spans="2:49" x14ac:dyDescent="0.25">
      <c r="B130" s="705">
        <v>118</v>
      </c>
      <c r="C130" s="951">
        <f>(1+_xlfn.XLOOKUP(INT((B130-1)/12)+1,'ZC Curve'!$B$8:$B$107,'ZC Curve'!R$8:R$107,,0))^(1/12)-1</f>
        <v>0</v>
      </c>
      <c r="D130" s="946">
        <f t="shared" si="11"/>
        <v>1</v>
      </c>
      <c r="E130" s="594"/>
      <c r="F130" s="705">
        <f t="shared" si="12"/>
        <v>118</v>
      </c>
      <c r="G130" s="756"/>
      <c r="H130" s="756"/>
      <c r="I130" s="756"/>
      <c r="J130" s="756"/>
      <c r="K130" s="756"/>
      <c r="L130" s="756"/>
      <c r="M130" s="756"/>
      <c r="N130" s="594"/>
      <c r="O130" s="705">
        <f t="shared" si="13"/>
        <v>118</v>
      </c>
      <c r="P130" s="756"/>
      <c r="Q130" s="756"/>
      <c r="R130" s="756"/>
      <c r="S130" s="756"/>
      <c r="T130" s="756"/>
      <c r="U130" s="756"/>
      <c r="V130" s="756"/>
      <c r="W130" s="594"/>
      <c r="X130" s="705">
        <f t="shared" si="14"/>
        <v>118</v>
      </c>
      <c r="Y130" s="756"/>
      <c r="Z130" s="756"/>
      <c r="AA130" s="756"/>
      <c r="AB130" s="756"/>
      <c r="AC130" s="756"/>
      <c r="AD130" s="756"/>
      <c r="AE130" s="756"/>
      <c r="AF130" s="594"/>
      <c r="AG130" s="705">
        <f t="shared" si="15"/>
        <v>118</v>
      </c>
      <c r="AH130" s="756"/>
      <c r="AI130" s="756"/>
      <c r="AJ130" s="756"/>
      <c r="AK130" s="756"/>
      <c r="AL130" s="756"/>
      <c r="AM130" s="756"/>
      <c r="AN130" s="756"/>
      <c r="AO130" s="685"/>
      <c r="AP130" s="705">
        <f t="shared" si="16"/>
        <v>118</v>
      </c>
      <c r="AQ130" s="756"/>
      <c r="AR130" s="756"/>
      <c r="AS130" s="756"/>
      <c r="AT130" s="756"/>
      <c r="AU130" s="756"/>
      <c r="AV130" s="756"/>
      <c r="AW130" s="756"/>
    </row>
    <row r="131" spans="2:49" x14ac:dyDescent="0.25">
      <c r="B131" s="705">
        <v>119</v>
      </c>
      <c r="C131" s="951">
        <f>(1+_xlfn.XLOOKUP(INT((B131-1)/12)+1,'ZC Curve'!$B$8:$B$107,'ZC Curve'!R$8:R$107,,0))^(1/12)-1</f>
        <v>0</v>
      </c>
      <c r="D131" s="946">
        <f t="shared" si="11"/>
        <v>1</v>
      </c>
      <c r="E131" s="594"/>
      <c r="F131" s="705">
        <f t="shared" si="12"/>
        <v>119</v>
      </c>
      <c r="G131" s="756"/>
      <c r="H131" s="756"/>
      <c r="I131" s="756"/>
      <c r="J131" s="756"/>
      <c r="K131" s="756"/>
      <c r="L131" s="756"/>
      <c r="M131" s="756"/>
      <c r="N131" s="594"/>
      <c r="O131" s="705">
        <f t="shared" si="13"/>
        <v>119</v>
      </c>
      <c r="P131" s="756"/>
      <c r="Q131" s="756"/>
      <c r="R131" s="756"/>
      <c r="S131" s="756"/>
      <c r="T131" s="756"/>
      <c r="U131" s="756"/>
      <c r="V131" s="756"/>
      <c r="W131" s="594"/>
      <c r="X131" s="705">
        <f t="shared" si="14"/>
        <v>119</v>
      </c>
      <c r="Y131" s="756"/>
      <c r="Z131" s="756"/>
      <c r="AA131" s="756"/>
      <c r="AB131" s="756"/>
      <c r="AC131" s="756"/>
      <c r="AD131" s="756"/>
      <c r="AE131" s="756"/>
      <c r="AF131" s="594"/>
      <c r="AG131" s="705">
        <f t="shared" si="15"/>
        <v>119</v>
      </c>
      <c r="AH131" s="756"/>
      <c r="AI131" s="756"/>
      <c r="AJ131" s="756"/>
      <c r="AK131" s="756"/>
      <c r="AL131" s="756"/>
      <c r="AM131" s="756"/>
      <c r="AN131" s="756"/>
      <c r="AO131" s="685"/>
      <c r="AP131" s="705">
        <f t="shared" si="16"/>
        <v>119</v>
      </c>
      <c r="AQ131" s="756"/>
      <c r="AR131" s="756"/>
      <c r="AS131" s="756"/>
      <c r="AT131" s="756"/>
      <c r="AU131" s="756"/>
      <c r="AV131" s="756"/>
      <c r="AW131" s="756"/>
    </row>
    <row r="132" spans="2:49" x14ac:dyDescent="0.25">
      <c r="B132" s="705">
        <v>120</v>
      </c>
      <c r="C132" s="951">
        <f>(1+_xlfn.XLOOKUP(INT((B132-1)/12)+1,'ZC Curve'!$B$8:$B$107,'ZC Curve'!R$8:R$107,,0))^(1/12)-1</f>
        <v>0</v>
      </c>
      <c r="D132" s="946">
        <f t="shared" si="11"/>
        <v>1</v>
      </c>
      <c r="E132" s="594"/>
      <c r="F132" s="705">
        <f t="shared" si="12"/>
        <v>120</v>
      </c>
      <c r="G132" s="756"/>
      <c r="H132" s="756"/>
      <c r="I132" s="756"/>
      <c r="J132" s="756"/>
      <c r="K132" s="756"/>
      <c r="L132" s="756"/>
      <c r="M132" s="756"/>
      <c r="N132" s="594"/>
      <c r="O132" s="705">
        <f t="shared" si="13"/>
        <v>120</v>
      </c>
      <c r="P132" s="756"/>
      <c r="Q132" s="756"/>
      <c r="R132" s="756"/>
      <c r="S132" s="756"/>
      <c r="T132" s="756"/>
      <c r="U132" s="756"/>
      <c r="V132" s="756"/>
      <c r="W132" s="594"/>
      <c r="X132" s="705">
        <f t="shared" si="14"/>
        <v>120</v>
      </c>
      <c r="Y132" s="756"/>
      <c r="Z132" s="756"/>
      <c r="AA132" s="756"/>
      <c r="AB132" s="756"/>
      <c r="AC132" s="756"/>
      <c r="AD132" s="756"/>
      <c r="AE132" s="756"/>
      <c r="AF132" s="594"/>
      <c r="AG132" s="705">
        <f t="shared" si="15"/>
        <v>120</v>
      </c>
      <c r="AH132" s="756"/>
      <c r="AI132" s="756"/>
      <c r="AJ132" s="756"/>
      <c r="AK132" s="756"/>
      <c r="AL132" s="756"/>
      <c r="AM132" s="756"/>
      <c r="AN132" s="756"/>
      <c r="AO132" s="685"/>
      <c r="AP132" s="705">
        <f t="shared" si="16"/>
        <v>120</v>
      </c>
      <c r="AQ132" s="756"/>
      <c r="AR132" s="756"/>
      <c r="AS132" s="756"/>
      <c r="AT132" s="756"/>
      <c r="AU132" s="756"/>
      <c r="AV132" s="756"/>
      <c r="AW132" s="756"/>
    </row>
    <row r="133" spans="2:49" x14ac:dyDescent="0.25">
      <c r="B133" s="705">
        <v>121</v>
      </c>
      <c r="C133" s="951">
        <f>(1+_xlfn.XLOOKUP(INT((B133-1)/12)+1,'ZC Curve'!$B$8:$B$107,'ZC Curve'!R$8:R$107,,0))^(1/12)-1</f>
        <v>0</v>
      </c>
      <c r="D133" s="946">
        <f t="shared" si="11"/>
        <v>1</v>
      </c>
      <c r="E133" s="594"/>
      <c r="F133" s="705">
        <f t="shared" si="12"/>
        <v>121</v>
      </c>
      <c r="G133" s="756"/>
      <c r="H133" s="756"/>
      <c r="I133" s="756"/>
      <c r="J133" s="756"/>
      <c r="K133" s="756"/>
      <c r="L133" s="756"/>
      <c r="M133" s="756"/>
      <c r="N133" s="594"/>
      <c r="O133" s="705">
        <f t="shared" si="13"/>
        <v>121</v>
      </c>
      <c r="P133" s="756"/>
      <c r="Q133" s="756"/>
      <c r="R133" s="756"/>
      <c r="S133" s="756"/>
      <c r="T133" s="756"/>
      <c r="U133" s="756"/>
      <c r="V133" s="756"/>
      <c r="W133" s="594"/>
      <c r="X133" s="705">
        <f t="shared" si="14"/>
        <v>121</v>
      </c>
      <c r="Y133" s="756"/>
      <c r="Z133" s="756"/>
      <c r="AA133" s="756"/>
      <c r="AB133" s="756"/>
      <c r="AC133" s="756"/>
      <c r="AD133" s="756"/>
      <c r="AE133" s="756"/>
      <c r="AF133" s="594"/>
      <c r="AG133" s="705">
        <f t="shared" si="15"/>
        <v>121</v>
      </c>
      <c r="AH133" s="756"/>
      <c r="AI133" s="756"/>
      <c r="AJ133" s="756"/>
      <c r="AK133" s="756"/>
      <c r="AL133" s="756"/>
      <c r="AM133" s="756"/>
      <c r="AN133" s="756"/>
      <c r="AO133" s="685"/>
      <c r="AP133" s="705">
        <f t="shared" si="16"/>
        <v>121</v>
      </c>
      <c r="AQ133" s="756"/>
      <c r="AR133" s="756"/>
      <c r="AS133" s="756"/>
      <c r="AT133" s="756"/>
      <c r="AU133" s="756"/>
      <c r="AV133" s="756"/>
      <c r="AW133" s="756"/>
    </row>
    <row r="134" spans="2:49" x14ac:dyDescent="0.25">
      <c r="B134" s="705">
        <v>122</v>
      </c>
      <c r="C134" s="951">
        <f>(1+_xlfn.XLOOKUP(INT((B134-1)/12)+1,'ZC Curve'!$B$8:$B$107,'ZC Curve'!R$8:R$107,,0))^(1/12)-1</f>
        <v>0</v>
      </c>
      <c r="D134" s="946">
        <f t="shared" si="11"/>
        <v>1</v>
      </c>
      <c r="E134" s="594"/>
      <c r="F134" s="705">
        <f t="shared" si="12"/>
        <v>122</v>
      </c>
      <c r="G134" s="756"/>
      <c r="H134" s="756"/>
      <c r="I134" s="756"/>
      <c r="J134" s="756"/>
      <c r="K134" s="756"/>
      <c r="L134" s="756"/>
      <c r="M134" s="756"/>
      <c r="N134" s="594"/>
      <c r="O134" s="705">
        <f t="shared" si="13"/>
        <v>122</v>
      </c>
      <c r="P134" s="756"/>
      <c r="Q134" s="756"/>
      <c r="R134" s="756"/>
      <c r="S134" s="756"/>
      <c r="T134" s="756"/>
      <c r="U134" s="756"/>
      <c r="V134" s="756"/>
      <c r="W134" s="594"/>
      <c r="X134" s="705">
        <f t="shared" si="14"/>
        <v>122</v>
      </c>
      <c r="Y134" s="756"/>
      <c r="Z134" s="756"/>
      <c r="AA134" s="756"/>
      <c r="AB134" s="756"/>
      <c r="AC134" s="756"/>
      <c r="AD134" s="756"/>
      <c r="AE134" s="756"/>
      <c r="AF134" s="594"/>
      <c r="AG134" s="705">
        <f t="shared" si="15"/>
        <v>122</v>
      </c>
      <c r="AH134" s="756"/>
      <c r="AI134" s="756"/>
      <c r="AJ134" s="756"/>
      <c r="AK134" s="756"/>
      <c r="AL134" s="756"/>
      <c r="AM134" s="756"/>
      <c r="AN134" s="756"/>
      <c r="AO134" s="685"/>
      <c r="AP134" s="705">
        <f t="shared" si="16"/>
        <v>122</v>
      </c>
      <c r="AQ134" s="756"/>
      <c r="AR134" s="756"/>
      <c r="AS134" s="756"/>
      <c r="AT134" s="756"/>
      <c r="AU134" s="756"/>
      <c r="AV134" s="756"/>
      <c r="AW134" s="756"/>
    </row>
    <row r="135" spans="2:49" x14ac:dyDescent="0.25">
      <c r="B135" s="705">
        <v>123</v>
      </c>
      <c r="C135" s="951">
        <f>(1+_xlfn.XLOOKUP(INT((B135-1)/12)+1,'ZC Curve'!$B$8:$B$107,'ZC Curve'!R$8:R$107,,0))^(1/12)-1</f>
        <v>0</v>
      </c>
      <c r="D135" s="946">
        <f t="shared" si="11"/>
        <v>1</v>
      </c>
      <c r="E135" s="594"/>
      <c r="F135" s="705">
        <f t="shared" si="12"/>
        <v>123</v>
      </c>
      <c r="G135" s="756"/>
      <c r="H135" s="756"/>
      <c r="I135" s="756"/>
      <c r="J135" s="756"/>
      <c r="K135" s="756"/>
      <c r="L135" s="756"/>
      <c r="M135" s="756"/>
      <c r="N135" s="594"/>
      <c r="O135" s="705">
        <f t="shared" si="13"/>
        <v>123</v>
      </c>
      <c r="P135" s="756"/>
      <c r="Q135" s="756"/>
      <c r="R135" s="756"/>
      <c r="S135" s="756"/>
      <c r="T135" s="756"/>
      <c r="U135" s="756"/>
      <c r="V135" s="756"/>
      <c r="W135" s="594"/>
      <c r="X135" s="705">
        <f t="shared" si="14"/>
        <v>123</v>
      </c>
      <c r="Y135" s="756"/>
      <c r="Z135" s="756"/>
      <c r="AA135" s="756"/>
      <c r="AB135" s="756"/>
      <c r="AC135" s="756"/>
      <c r="AD135" s="756"/>
      <c r="AE135" s="756"/>
      <c r="AF135" s="594"/>
      <c r="AG135" s="705">
        <f t="shared" si="15"/>
        <v>123</v>
      </c>
      <c r="AH135" s="756"/>
      <c r="AI135" s="756"/>
      <c r="AJ135" s="756"/>
      <c r="AK135" s="756"/>
      <c r="AL135" s="756"/>
      <c r="AM135" s="756"/>
      <c r="AN135" s="756"/>
      <c r="AO135" s="685"/>
      <c r="AP135" s="705">
        <f t="shared" si="16"/>
        <v>123</v>
      </c>
      <c r="AQ135" s="756"/>
      <c r="AR135" s="756"/>
      <c r="AS135" s="756"/>
      <c r="AT135" s="756"/>
      <c r="AU135" s="756"/>
      <c r="AV135" s="756"/>
      <c r="AW135" s="756"/>
    </row>
    <row r="136" spans="2:49" x14ac:dyDescent="0.25">
      <c r="B136" s="705">
        <v>124</v>
      </c>
      <c r="C136" s="951">
        <f>(1+_xlfn.XLOOKUP(INT((B136-1)/12)+1,'ZC Curve'!$B$8:$B$107,'ZC Curve'!R$8:R$107,,0))^(1/12)-1</f>
        <v>0</v>
      </c>
      <c r="D136" s="946">
        <f t="shared" si="11"/>
        <v>1</v>
      </c>
      <c r="E136" s="594"/>
      <c r="F136" s="705">
        <f t="shared" si="12"/>
        <v>124</v>
      </c>
      <c r="G136" s="756"/>
      <c r="H136" s="756"/>
      <c r="I136" s="756"/>
      <c r="J136" s="756"/>
      <c r="K136" s="756"/>
      <c r="L136" s="756"/>
      <c r="M136" s="756"/>
      <c r="N136" s="594"/>
      <c r="O136" s="705">
        <f t="shared" si="13"/>
        <v>124</v>
      </c>
      <c r="P136" s="756"/>
      <c r="Q136" s="756"/>
      <c r="R136" s="756"/>
      <c r="S136" s="756"/>
      <c r="T136" s="756"/>
      <c r="U136" s="756"/>
      <c r="V136" s="756"/>
      <c r="W136" s="594"/>
      <c r="X136" s="705">
        <f t="shared" si="14"/>
        <v>124</v>
      </c>
      <c r="Y136" s="756"/>
      <c r="Z136" s="756"/>
      <c r="AA136" s="756"/>
      <c r="AB136" s="756"/>
      <c r="AC136" s="756"/>
      <c r="AD136" s="756"/>
      <c r="AE136" s="756"/>
      <c r="AF136" s="594"/>
      <c r="AG136" s="705">
        <f t="shared" si="15"/>
        <v>124</v>
      </c>
      <c r="AH136" s="756"/>
      <c r="AI136" s="756"/>
      <c r="AJ136" s="756"/>
      <c r="AK136" s="756"/>
      <c r="AL136" s="756"/>
      <c r="AM136" s="756"/>
      <c r="AN136" s="756"/>
      <c r="AO136" s="685"/>
      <c r="AP136" s="705">
        <f t="shared" si="16"/>
        <v>124</v>
      </c>
      <c r="AQ136" s="756"/>
      <c r="AR136" s="756"/>
      <c r="AS136" s="756"/>
      <c r="AT136" s="756"/>
      <c r="AU136" s="756"/>
      <c r="AV136" s="756"/>
      <c r="AW136" s="756"/>
    </row>
    <row r="137" spans="2:49" x14ac:dyDescent="0.25">
      <c r="B137" s="705">
        <v>125</v>
      </c>
      <c r="C137" s="951">
        <f>(1+_xlfn.XLOOKUP(INT((B137-1)/12)+1,'ZC Curve'!$B$8:$B$107,'ZC Curve'!R$8:R$107,,0))^(1/12)-1</f>
        <v>0</v>
      </c>
      <c r="D137" s="946">
        <f t="shared" si="11"/>
        <v>1</v>
      </c>
      <c r="E137" s="594"/>
      <c r="F137" s="705">
        <f t="shared" si="12"/>
        <v>125</v>
      </c>
      <c r="G137" s="756"/>
      <c r="H137" s="756"/>
      <c r="I137" s="756"/>
      <c r="J137" s="756"/>
      <c r="K137" s="756"/>
      <c r="L137" s="756"/>
      <c r="M137" s="756"/>
      <c r="N137" s="594"/>
      <c r="O137" s="705">
        <f t="shared" si="13"/>
        <v>125</v>
      </c>
      <c r="P137" s="756"/>
      <c r="Q137" s="756"/>
      <c r="R137" s="756"/>
      <c r="S137" s="756"/>
      <c r="T137" s="756"/>
      <c r="U137" s="756"/>
      <c r="V137" s="756"/>
      <c r="W137" s="594"/>
      <c r="X137" s="705">
        <f t="shared" si="14"/>
        <v>125</v>
      </c>
      <c r="Y137" s="756"/>
      <c r="Z137" s="756"/>
      <c r="AA137" s="756"/>
      <c r="AB137" s="756"/>
      <c r="AC137" s="756"/>
      <c r="AD137" s="756"/>
      <c r="AE137" s="756"/>
      <c r="AF137" s="594"/>
      <c r="AG137" s="705">
        <f t="shared" si="15"/>
        <v>125</v>
      </c>
      <c r="AH137" s="756"/>
      <c r="AI137" s="756"/>
      <c r="AJ137" s="756"/>
      <c r="AK137" s="756"/>
      <c r="AL137" s="756"/>
      <c r="AM137" s="756"/>
      <c r="AN137" s="756"/>
      <c r="AO137" s="685"/>
      <c r="AP137" s="705">
        <f t="shared" si="16"/>
        <v>125</v>
      </c>
      <c r="AQ137" s="756"/>
      <c r="AR137" s="756"/>
      <c r="AS137" s="756"/>
      <c r="AT137" s="756"/>
      <c r="AU137" s="756"/>
      <c r="AV137" s="756"/>
      <c r="AW137" s="756"/>
    </row>
    <row r="138" spans="2:49" x14ac:dyDescent="0.25">
      <c r="B138" s="705">
        <v>126</v>
      </c>
      <c r="C138" s="951">
        <f>(1+_xlfn.XLOOKUP(INT((B138-1)/12)+1,'ZC Curve'!$B$8:$B$107,'ZC Curve'!R$8:R$107,,0))^(1/12)-1</f>
        <v>0</v>
      </c>
      <c r="D138" s="946">
        <f t="shared" si="11"/>
        <v>1</v>
      </c>
      <c r="E138" s="594"/>
      <c r="F138" s="705">
        <f t="shared" si="12"/>
        <v>126</v>
      </c>
      <c r="G138" s="756"/>
      <c r="H138" s="756"/>
      <c r="I138" s="756"/>
      <c r="J138" s="756"/>
      <c r="K138" s="756"/>
      <c r="L138" s="756"/>
      <c r="M138" s="756"/>
      <c r="N138" s="594"/>
      <c r="O138" s="705">
        <f t="shared" si="13"/>
        <v>126</v>
      </c>
      <c r="P138" s="756"/>
      <c r="Q138" s="756"/>
      <c r="R138" s="756"/>
      <c r="S138" s="756"/>
      <c r="T138" s="756"/>
      <c r="U138" s="756"/>
      <c r="V138" s="756"/>
      <c r="W138" s="594"/>
      <c r="X138" s="705">
        <f t="shared" si="14"/>
        <v>126</v>
      </c>
      <c r="Y138" s="756"/>
      <c r="Z138" s="756"/>
      <c r="AA138" s="756"/>
      <c r="AB138" s="756"/>
      <c r="AC138" s="756"/>
      <c r="AD138" s="756"/>
      <c r="AE138" s="756"/>
      <c r="AF138" s="594"/>
      <c r="AG138" s="705">
        <f t="shared" si="15"/>
        <v>126</v>
      </c>
      <c r="AH138" s="756"/>
      <c r="AI138" s="756"/>
      <c r="AJ138" s="756"/>
      <c r="AK138" s="756"/>
      <c r="AL138" s="756"/>
      <c r="AM138" s="756"/>
      <c r="AN138" s="756"/>
      <c r="AO138" s="685"/>
      <c r="AP138" s="705">
        <f t="shared" si="16"/>
        <v>126</v>
      </c>
      <c r="AQ138" s="756"/>
      <c r="AR138" s="756"/>
      <c r="AS138" s="756"/>
      <c r="AT138" s="756"/>
      <c r="AU138" s="756"/>
      <c r="AV138" s="756"/>
      <c r="AW138" s="756"/>
    </row>
    <row r="139" spans="2:49" x14ac:dyDescent="0.25">
      <c r="B139" s="705">
        <v>127</v>
      </c>
      <c r="C139" s="951">
        <f>(1+_xlfn.XLOOKUP(INT((B139-1)/12)+1,'ZC Curve'!$B$8:$B$107,'ZC Curve'!R$8:R$107,,0))^(1/12)-1</f>
        <v>0</v>
      </c>
      <c r="D139" s="946">
        <f t="shared" si="11"/>
        <v>1</v>
      </c>
      <c r="E139" s="594"/>
      <c r="F139" s="705">
        <f t="shared" si="12"/>
        <v>127</v>
      </c>
      <c r="G139" s="756"/>
      <c r="H139" s="756"/>
      <c r="I139" s="756"/>
      <c r="J139" s="756"/>
      <c r="K139" s="756"/>
      <c r="L139" s="756"/>
      <c r="M139" s="756"/>
      <c r="N139" s="594"/>
      <c r="O139" s="705">
        <f t="shared" si="13"/>
        <v>127</v>
      </c>
      <c r="P139" s="756"/>
      <c r="Q139" s="756"/>
      <c r="R139" s="756"/>
      <c r="S139" s="756"/>
      <c r="T139" s="756"/>
      <c r="U139" s="756"/>
      <c r="V139" s="756"/>
      <c r="W139" s="594"/>
      <c r="X139" s="705">
        <f t="shared" si="14"/>
        <v>127</v>
      </c>
      <c r="Y139" s="756"/>
      <c r="Z139" s="756"/>
      <c r="AA139" s="756"/>
      <c r="AB139" s="756"/>
      <c r="AC139" s="756"/>
      <c r="AD139" s="756"/>
      <c r="AE139" s="756"/>
      <c r="AF139" s="594"/>
      <c r="AG139" s="705">
        <f t="shared" si="15"/>
        <v>127</v>
      </c>
      <c r="AH139" s="756"/>
      <c r="AI139" s="756"/>
      <c r="AJ139" s="756"/>
      <c r="AK139" s="756"/>
      <c r="AL139" s="756"/>
      <c r="AM139" s="756"/>
      <c r="AN139" s="756"/>
      <c r="AO139" s="685"/>
      <c r="AP139" s="705">
        <f t="shared" si="16"/>
        <v>127</v>
      </c>
      <c r="AQ139" s="756"/>
      <c r="AR139" s="756"/>
      <c r="AS139" s="756"/>
      <c r="AT139" s="756"/>
      <c r="AU139" s="756"/>
      <c r="AV139" s="756"/>
      <c r="AW139" s="756"/>
    </row>
    <row r="140" spans="2:49" x14ac:dyDescent="0.25">
      <c r="B140" s="705">
        <v>128</v>
      </c>
      <c r="C140" s="951">
        <f>(1+_xlfn.XLOOKUP(INT((B140-1)/12)+1,'ZC Curve'!$B$8:$B$107,'ZC Curve'!R$8:R$107,,0))^(1/12)-1</f>
        <v>0</v>
      </c>
      <c r="D140" s="946">
        <f t="shared" si="11"/>
        <v>1</v>
      </c>
      <c r="E140" s="594"/>
      <c r="F140" s="705">
        <f t="shared" si="12"/>
        <v>128</v>
      </c>
      <c r="G140" s="756"/>
      <c r="H140" s="756"/>
      <c r="I140" s="756"/>
      <c r="J140" s="756"/>
      <c r="K140" s="756"/>
      <c r="L140" s="756"/>
      <c r="M140" s="756"/>
      <c r="N140" s="594"/>
      <c r="O140" s="705">
        <f t="shared" si="13"/>
        <v>128</v>
      </c>
      <c r="P140" s="756"/>
      <c r="Q140" s="756"/>
      <c r="R140" s="756"/>
      <c r="S140" s="756"/>
      <c r="T140" s="756"/>
      <c r="U140" s="756"/>
      <c r="V140" s="756"/>
      <c r="W140" s="594"/>
      <c r="X140" s="705">
        <f t="shared" si="14"/>
        <v>128</v>
      </c>
      <c r="Y140" s="756"/>
      <c r="Z140" s="756"/>
      <c r="AA140" s="756"/>
      <c r="AB140" s="756"/>
      <c r="AC140" s="756"/>
      <c r="AD140" s="756"/>
      <c r="AE140" s="756"/>
      <c r="AF140" s="594"/>
      <c r="AG140" s="705">
        <f t="shared" si="15"/>
        <v>128</v>
      </c>
      <c r="AH140" s="756"/>
      <c r="AI140" s="756"/>
      <c r="AJ140" s="756"/>
      <c r="AK140" s="756"/>
      <c r="AL140" s="756"/>
      <c r="AM140" s="756"/>
      <c r="AN140" s="756"/>
      <c r="AO140" s="685"/>
      <c r="AP140" s="705">
        <f t="shared" si="16"/>
        <v>128</v>
      </c>
      <c r="AQ140" s="756"/>
      <c r="AR140" s="756"/>
      <c r="AS140" s="756"/>
      <c r="AT140" s="756"/>
      <c r="AU140" s="756"/>
      <c r="AV140" s="756"/>
      <c r="AW140" s="756"/>
    </row>
    <row r="141" spans="2:49" x14ac:dyDescent="0.25">
      <c r="B141" s="705">
        <v>129</v>
      </c>
      <c r="C141" s="951">
        <f>(1+_xlfn.XLOOKUP(INT((B141-1)/12)+1,'ZC Curve'!$B$8:$B$107,'ZC Curve'!R$8:R$107,,0))^(1/12)-1</f>
        <v>0</v>
      </c>
      <c r="D141" s="946">
        <f t="shared" si="11"/>
        <v>1</v>
      </c>
      <c r="E141" s="594"/>
      <c r="F141" s="705">
        <f t="shared" si="12"/>
        <v>129</v>
      </c>
      <c r="G141" s="756"/>
      <c r="H141" s="756"/>
      <c r="I141" s="756"/>
      <c r="J141" s="756"/>
      <c r="K141" s="756"/>
      <c r="L141" s="756"/>
      <c r="M141" s="756"/>
      <c r="N141" s="594"/>
      <c r="O141" s="705">
        <f t="shared" si="13"/>
        <v>129</v>
      </c>
      <c r="P141" s="756"/>
      <c r="Q141" s="756"/>
      <c r="R141" s="756"/>
      <c r="S141" s="756"/>
      <c r="T141" s="756"/>
      <c r="U141" s="756"/>
      <c r="V141" s="756"/>
      <c r="W141" s="594"/>
      <c r="X141" s="705">
        <f t="shared" si="14"/>
        <v>129</v>
      </c>
      <c r="Y141" s="756"/>
      <c r="Z141" s="756"/>
      <c r="AA141" s="756"/>
      <c r="AB141" s="756"/>
      <c r="AC141" s="756"/>
      <c r="AD141" s="756"/>
      <c r="AE141" s="756"/>
      <c r="AF141" s="594"/>
      <c r="AG141" s="705">
        <f t="shared" si="15"/>
        <v>129</v>
      </c>
      <c r="AH141" s="756"/>
      <c r="AI141" s="756"/>
      <c r="AJ141" s="756"/>
      <c r="AK141" s="756"/>
      <c r="AL141" s="756"/>
      <c r="AM141" s="756"/>
      <c r="AN141" s="756"/>
      <c r="AO141" s="685"/>
      <c r="AP141" s="705">
        <f t="shared" si="16"/>
        <v>129</v>
      </c>
      <c r="AQ141" s="756"/>
      <c r="AR141" s="756"/>
      <c r="AS141" s="756"/>
      <c r="AT141" s="756"/>
      <c r="AU141" s="756"/>
      <c r="AV141" s="756"/>
      <c r="AW141" s="756"/>
    </row>
    <row r="142" spans="2:49" x14ac:dyDescent="0.25">
      <c r="B142" s="705">
        <v>130</v>
      </c>
      <c r="C142" s="951">
        <f>(1+_xlfn.XLOOKUP(INT((B142-1)/12)+1,'ZC Curve'!$B$8:$B$107,'ZC Curve'!R$8:R$107,,0))^(1/12)-1</f>
        <v>0</v>
      </c>
      <c r="D142" s="946">
        <f t="shared" ref="D142:D205" si="17">D141/(1+C142)</f>
        <v>1</v>
      </c>
      <c r="E142" s="594"/>
      <c r="F142" s="705">
        <f t="shared" ref="F142:F205" si="18">F141+1</f>
        <v>130</v>
      </c>
      <c r="G142" s="756"/>
      <c r="H142" s="756"/>
      <c r="I142" s="756"/>
      <c r="J142" s="756"/>
      <c r="K142" s="756"/>
      <c r="L142" s="756"/>
      <c r="M142" s="756"/>
      <c r="N142" s="594"/>
      <c r="O142" s="705">
        <f t="shared" ref="O142:O205" si="19">O141+1</f>
        <v>130</v>
      </c>
      <c r="P142" s="756"/>
      <c r="Q142" s="756"/>
      <c r="R142" s="756"/>
      <c r="S142" s="756"/>
      <c r="T142" s="756"/>
      <c r="U142" s="756"/>
      <c r="V142" s="756"/>
      <c r="W142" s="594"/>
      <c r="X142" s="705">
        <f t="shared" ref="X142:X205" si="20">X141+1</f>
        <v>130</v>
      </c>
      <c r="Y142" s="756"/>
      <c r="Z142" s="756"/>
      <c r="AA142" s="756"/>
      <c r="AB142" s="756"/>
      <c r="AC142" s="756"/>
      <c r="AD142" s="756"/>
      <c r="AE142" s="756"/>
      <c r="AF142" s="594"/>
      <c r="AG142" s="705">
        <f t="shared" ref="AG142:AG205" si="21">AG141+1</f>
        <v>130</v>
      </c>
      <c r="AH142" s="756"/>
      <c r="AI142" s="756"/>
      <c r="AJ142" s="756"/>
      <c r="AK142" s="756"/>
      <c r="AL142" s="756"/>
      <c r="AM142" s="756"/>
      <c r="AN142" s="756"/>
      <c r="AO142" s="685"/>
      <c r="AP142" s="705">
        <f t="shared" ref="AP142:AP205" si="22">AP141+1</f>
        <v>130</v>
      </c>
      <c r="AQ142" s="756"/>
      <c r="AR142" s="756"/>
      <c r="AS142" s="756"/>
      <c r="AT142" s="756"/>
      <c r="AU142" s="756"/>
      <c r="AV142" s="756"/>
      <c r="AW142" s="756"/>
    </row>
    <row r="143" spans="2:49" x14ac:dyDescent="0.25">
      <c r="B143" s="705">
        <v>131</v>
      </c>
      <c r="C143" s="951">
        <f>(1+_xlfn.XLOOKUP(INT((B143-1)/12)+1,'ZC Curve'!$B$8:$B$107,'ZC Curve'!R$8:R$107,,0))^(1/12)-1</f>
        <v>0</v>
      </c>
      <c r="D143" s="946">
        <f t="shared" si="17"/>
        <v>1</v>
      </c>
      <c r="E143" s="594"/>
      <c r="F143" s="705">
        <f t="shared" si="18"/>
        <v>131</v>
      </c>
      <c r="G143" s="756"/>
      <c r="H143" s="756"/>
      <c r="I143" s="756"/>
      <c r="J143" s="756"/>
      <c r="K143" s="756"/>
      <c r="L143" s="756"/>
      <c r="M143" s="756"/>
      <c r="N143" s="594"/>
      <c r="O143" s="705">
        <f t="shared" si="19"/>
        <v>131</v>
      </c>
      <c r="P143" s="756"/>
      <c r="Q143" s="756"/>
      <c r="R143" s="756"/>
      <c r="S143" s="756"/>
      <c r="T143" s="756"/>
      <c r="U143" s="756"/>
      <c r="V143" s="756"/>
      <c r="W143" s="594"/>
      <c r="X143" s="705">
        <f t="shared" si="20"/>
        <v>131</v>
      </c>
      <c r="Y143" s="756"/>
      <c r="Z143" s="756"/>
      <c r="AA143" s="756"/>
      <c r="AB143" s="756"/>
      <c r="AC143" s="756"/>
      <c r="AD143" s="756"/>
      <c r="AE143" s="756"/>
      <c r="AF143" s="594"/>
      <c r="AG143" s="705">
        <f t="shared" si="21"/>
        <v>131</v>
      </c>
      <c r="AH143" s="756"/>
      <c r="AI143" s="756"/>
      <c r="AJ143" s="756"/>
      <c r="AK143" s="756"/>
      <c r="AL143" s="756"/>
      <c r="AM143" s="756"/>
      <c r="AN143" s="756"/>
      <c r="AO143" s="685"/>
      <c r="AP143" s="705">
        <f t="shared" si="22"/>
        <v>131</v>
      </c>
      <c r="AQ143" s="756"/>
      <c r="AR143" s="756"/>
      <c r="AS143" s="756"/>
      <c r="AT143" s="756"/>
      <c r="AU143" s="756"/>
      <c r="AV143" s="756"/>
      <c r="AW143" s="756"/>
    </row>
    <row r="144" spans="2:49" x14ac:dyDescent="0.25">
      <c r="B144" s="705">
        <v>132</v>
      </c>
      <c r="C144" s="951">
        <f>(1+_xlfn.XLOOKUP(INT((B144-1)/12)+1,'ZC Curve'!$B$8:$B$107,'ZC Curve'!R$8:R$107,,0))^(1/12)-1</f>
        <v>0</v>
      </c>
      <c r="D144" s="946">
        <f t="shared" si="17"/>
        <v>1</v>
      </c>
      <c r="E144" s="594"/>
      <c r="F144" s="705">
        <f t="shared" si="18"/>
        <v>132</v>
      </c>
      <c r="G144" s="756"/>
      <c r="H144" s="756"/>
      <c r="I144" s="756"/>
      <c r="J144" s="756"/>
      <c r="K144" s="756"/>
      <c r="L144" s="756"/>
      <c r="M144" s="756"/>
      <c r="N144" s="594"/>
      <c r="O144" s="705">
        <f t="shared" si="19"/>
        <v>132</v>
      </c>
      <c r="P144" s="756"/>
      <c r="Q144" s="756"/>
      <c r="R144" s="756"/>
      <c r="S144" s="756"/>
      <c r="T144" s="756"/>
      <c r="U144" s="756"/>
      <c r="V144" s="756"/>
      <c r="W144" s="594"/>
      <c r="X144" s="705">
        <f t="shared" si="20"/>
        <v>132</v>
      </c>
      <c r="Y144" s="756"/>
      <c r="Z144" s="756"/>
      <c r="AA144" s="756"/>
      <c r="AB144" s="756"/>
      <c r="AC144" s="756"/>
      <c r="AD144" s="756"/>
      <c r="AE144" s="756"/>
      <c r="AF144" s="594"/>
      <c r="AG144" s="705">
        <f t="shared" si="21"/>
        <v>132</v>
      </c>
      <c r="AH144" s="756"/>
      <c r="AI144" s="756"/>
      <c r="AJ144" s="756"/>
      <c r="AK144" s="756"/>
      <c r="AL144" s="756"/>
      <c r="AM144" s="756"/>
      <c r="AN144" s="756"/>
      <c r="AO144" s="685"/>
      <c r="AP144" s="705">
        <f t="shared" si="22"/>
        <v>132</v>
      </c>
      <c r="AQ144" s="756"/>
      <c r="AR144" s="756"/>
      <c r="AS144" s="756"/>
      <c r="AT144" s="756"/>
      <c r="AU144" s="756"/>
      <c r="AV144" s="756"/>
      <c r="AW144" s="756"/>
    </row>
    <row r="145" spans="2:49" x14ac:dyDescent="0.25">
      <c r="B145" s="705">
        <v>133</v>
      </c>
      <c r="C145" s="951">
        <f>(1+_xlfn.XLOOKUP(INT((B145-1)/12)+1,'ZC Curve'!$B$8:$B$107,'ZC Curve'!R$8:R$107,,0))^(1/12)-1</f>
        <v>0</v>
      </c>
      <c r="D145" s="946">
        <f t="shared" si="17"/>
        <v>1</v>
      </c>
      <c r="E145" s="594"/>
      <c r="F145" s="705">
        <f t="shared" si="18"/>
        <v>133</v>
      </c>
      <c r="G145" s="756"/>
      <c r="H145" s="756"/>
      <c r="I145" s="756"/>
      <c r="J145" s="756"/>
      <c r="K145" s="756"/>
      <c r="L145" s="756"/>
      <c r="M145" s="756"/>
      <c r="N145" s="594"/>
      <c r="O145" s="705">
        <f t="shared" si="19"/>
        <v>133</v>
      </c>
      <c r="P145" s="756"/>
      <c r="Q145" s="756"/>
      <c r="R145" s="756"/>
      <c r="S145" s="756"/>
      <c r="T145" s="756"/>
      <c r="U145" s="756"/>
      <c r="V145" s="756"/>
      <c r="W145" s="594"/>
      <c r="X145" s="705">
        <f t="shared" si="20"/>
        <v>133</v>
      </c>
      <c r="Y145" s="756"/>
      <c r="Z145" s="756"/>
      <c r="AA145" s="756"/>
      <c r="AB145" s="756"/>
      <c r="AC145" s="756"/>
      <c r="AD145" s="756"/>
      <c r="AE145" s="756"/>
      <c r="AF145" s="594"/>
      <c r="AG145" s="705">
        <f t="shared" si="21"/>
        <v>133</v>
      </c>
      <c r="AH145" s="756"/>
      <c r="AI145" s="756"/>
      <c r="AJ145" s="756"/>
      <c r="AK145" s="756"/>
      <c r="AL145" s="756"/>
      <c r="AM145" s="756"/>
      <c r="AN145" s="756"/>
      <c r="AO145" s="685"/>
      <c r="AP145" s="705">
        <f t="shared" si="22"/>
        <v>133</v>
      </c>
      <c r="AQ145" s="756"/>
      <c r="AR145" s="756"/>
      <c r="AS145" s="756"/>
      <c r="AT145" s="756"/>
      <c r="AU145" s="756"/>
      <c r="AV145" s="756"/>
      <c r="AW145" s="756"/>
    </row>
    <row r="146" spans="2:49" x14ac:dyDescent="0.25">
      <c r="B146" s="705">
        <v>134</v>
      </c>
      <c r="C146" s="951">
        <f>(1+_xlfn.XLOOKUP(INT((B146-1)/12)+1,'ZC Curve'!$B$8:$B$107,'ZC Curve'!R$8:R$107,,0))^(1/12)-1</f>
        <v>0</v>
      </c>
      <c r="D146" s="946">
        <f t="shared" si="17"/>
        <v>1</v>
      </c>
      <c r="E146" s="594"/>
      <c r="F146" s="705">
        <f t="shared" si="18"/>
        <v>134</v>
      </c>
      <c r="G146" s="756"/>
      <c r="H146" s="756"/>
      <c r="I146" s="756"/>
      <c r="J146" s="756"/>
      <c r="K146" s="756"/>
      <c r="L146" s="756"/>
      <c r="M146" s="756"/>
      <c r="N146" s="594"/>
      <c r="O146" s="705">
        <f t="shared" si="19"/>
        <v>134</v>
      </c>
      <c r="P146" s="756"/>
      <c r="Q146" s="756"/>
      <c r="R146" s="756"/>
      <c r="S146" s="756"/>
      <c r="T146" s="756"/>
      <c r="U146" s="756"/>
      <c r="V146" s="756"/>
      <c r="W146" s="594"/>
      <c r="X146" s="705">
        <f t="shared" si="20"/>
        <v>134</v>
      </c>
      <c r="Y146" s="756"/>
      <c r="Z146" s="756"/>
      <c r="AA146" s="756"/>
      <c r="AB146" s="756"/>
      <c r="AC146" s="756"/>
      <c r="AD146" s="756"/>
      <c r="AE146" s="756"/>
      <c r="AF146" s="594"/>
      <c r="AG146" s="705">
        <f t="shared" si="21"/>
        <v>134</v>
      </c>
      <c r="AH146" s="756"/>
      <c r="AI146" s="756"/>
      <c r="AJ146" s="756"/>
      <c r="AK146" s="756"/>
      <c r="AL146" s="756"/>
      <c r="AM146" s="756"/>
      <c r="AN146" s="756"/>
      <c r="AO146" s="685"/>
      <c r="AP146" s="705">
        <f t="shared" si="22"/>
        <v>134</v>
      </c>
      <c r="AQ146" s="756"/>
      <c r="AR146" s="756"/>
      <c r="AS146" s="756"/>
      <c r="AT146" s="756"/>
      <c r="AU146" s="756"/>
      <c r="AV146" s="756"/>
      <c r="AW146" s="756"/>
    </row>
    <row r="147" spans="2:49" x14ac:dyDescent="0.25">
      <c r="B147" s="705">
        <v>135</v>
      </c>
      <c r="C147" s="951">
        <f>(1+_xlfn.XLOOKUP(INT((B147-1)/12)+1,'ZC Curve'!$B$8:$B$107,'ZC Curve'!R$8:R$107,,0))^(1/12)-1</f>
        <v>0</v>
      </c>
      <c r="D147" s="946">
        <f t="shared" si="17"/>
        <v>1</v>
      </c>
      <c r="E147" s="594"/>
      <c r="F147" s="705">
        <f t="shared" si="18"/>
        <v>135</v>
      </c>
      <c r="G147" s="756"/>
      <c r="H147" s="756"/>
      <c r="I147" s="756"/>
      <c r="J147" s="756"/>
      <c r="K147" s="756"/>
      <c r="L147" s="756"/>
      <c r="M147" s="756"/>
      <c r="N147" s="594"/>
      <c r="O147" s="705">
        <f t="shared" si="19"/>
        <v>135</v>
      </c>
      <c r="P147" s="756"/>
      <c r="Q147" s="756"/>
      <c r="R147" s="756"/>
      <c r="S147" s="756"/>
      <c r="T147" s="756"/>
      <c r="U147" s="756"/>
      <c r="V147" s="756"/>
      <c r="W147" s="594"/>
      <c r="X147" s="705">
        <f t="shared" si="20"/>
        <v>135</v>
      </c>
      <c r="Y147" s="756"/>
      <c r="Z147" s="756"/>
      <c r="AA147" s="756"/>
      <c r="AB147" s="756"/>
      <c r="AC147" s="756"/>
      <c r="AD147" s="756"/>
      <c r="AE147" s="756"/>
      <c r="AF147" s="594"/>
      <c r="AG147" s="705">
        <f t="shared" si="21"/>
        <v>135</v>
      </c>
      <c r="AH147" s="756"/>
      <c r="AI147" s="756"/>
      <c r="AJ147" s="756"/>
      <c r="AK147" s="756"/>
      <c r="AL147" s="756"/>
      <c r="AM147" s="756"/>
      <c r="AN147" s="756"/>
      <c r="AO147" s="685"/>
      <c r="AP147" s="705">
        <f t="shared" si="22"/>
        <v>135</v>
      </c>
      <c r="AQ147" s="756"/>
      <c r="AR147" s="756"/>
      <c r="AS147" s="756"/>
      <c r="AT147" s="756"/>
      <c r="AU147" s="756"/>
      <c r="AV147" s="756"/>
      <c r="AW147" s="756"/>
    </row>
    <row r="148" spans="2:49" x14ac:dyDescent="0.25">
      <c r="B148" s="705">
        <v>136</v>
      </c>
      <c r="C148" s="951">
        <f>(1+_xlfn.XLOOKUP(INT((B148-1)/12)+1,'ZC Curve'!$B$8:$B$107,'ZC Curve'!R$8:R$107,,0))^(1/12)-1</f>
        <v>0</v>
      </c>
      <c r="D148" s="946">
        <f t="shared" si="17"/>
        <v>1</v>
      </c>
      <c r="E148" s="594"/>
      <c r="F148" s="705">
        <f t="shared" si="18"/>
        <v>136</v>
      </c>
      <c r="G148" s="756"/>
      <c r="H148" s="756"/>
      <c r="I148" s="756"/>
      <c r="J148" s="756"/>
      <c r="K148" s="756"/>
      <c r="L148" s="756"/>
      <c r="M148" s="756"/>
      <c r="N148" s="594"/>
      <c r="O148" s="705">
        <f t="shared" si="19"/>
        <v>136</v>
      </c>
      <c r="P148" s="756"/>
      <c r="Q148" s="756"/>
      <c r="R148" s="756"/>
      <c r="S148" s="756"/>
      <c r="T148" s="756"/>
      <c r="U148" s="756"/>
      <c r="V148" s="756"/>
      <c r="W148" s="594"/>
      <c r="X148" s="705">
        <f t="shared" si="20"/>
        <v>136</v>
      </c>
      <c r="Y148" s="756"/>
      <c r="Z148" s="756"/>
      <c r="AA148" s="756"/>
      <c r="AB148" s="756"/>
      <c r="AC148" s="756"/>
      <c r="AD148" s="756"/>
      <c r="AE148" s="756"/>
      <c r="AF148" s="594"/>
      <c r="AG148" s="705">
        <f t="shared" si="21"/>
        <v>136</v>
      </c>
      <c r="AH148" s="756"/>
      <c r="AI148" s="756"/>
      <c r="AJ148" s="756"/>
      <c r="AK148" s="756"/>
      <c r="AL148" s="756"/>
      <c r="AM148" s="756"/>
      <c r="AN148" s="756"/>
      <c r="AO148" s="685"/>
      <c r="AP148" s="705">
        <f t="shared" si="22"/>
        <v>136</v>
      </c>
      <c r="AQ148" s="756"/>
      <c r="AR148" s="756"/>
      <c r="AS148" s="756"/>
      <c r="AT148" s="756"/>
      <c r="AU148" s="756"/>
      <c r="AV148" s="756"/>
      <c r="AW148" s="756"/>
    </row>
    <row r="149" spans="2:49" x14ac:dyDescent="0.25">
      <c r="B149" s="705">
        <v>137</v>
      </c>
      <c r="C149" s="951">
        <f>(1+_xlfn.XLOOKUP(INT((B149-1)/12)+1,'ZC Curve'!$B$8:$B$107,'ZC Curve'!R$8:R$107,,0))^(1/12)-1</f>
        <v>0</v>
      </c>
      <c r="D149" s="946">
        <f t="shared" si="17"/>
        <v>1</v>
      </c>
      <c r="E149" s="594"/>
      <c r="F149" s="705">
        <f t="shared" si="18"/>
        <v>137</v>
      </c>
      <c r="G149" s="756"/>
      <c r="H149" s="756"/>
      <c r="I149" s="756"/>
      <c r="J149" s="756"/>
      <c r="K149" s="756"/>
      <c r="L149" s="756"/>
      <c r="M149" s="756"/>
      <c r="N149" s="594"/>
      <c r="O149" s="705">
        <f t="shared" si="19"/>
        <v>137</v>
      </c>
      <c r="P149" s="756"/>
      <c r="Q149" s="756"/>
      <c r="R149" s="756"/>
      <c r="S149" s="756"/>
      <c r="T149" s="756"/>
      <c r="U149" s="756"/>
      <c r="V149" s="756"/>
      <c r="W149" s="594"/>
      <c r="X149" s="705">
        <f t="shared" si="20"/>
        <v>137</v>
      </c>
      <c r="Y149" s="756"/>
      <c r="Z149" s="756"/>
      <c r="AA149" s="756"/>
      <c r="AB149" s="756"/>
      <c r="AC149" s="756"/>
      <c r="AD149" s="756"/>
      <c r="AE149" s="756"/>
      <c r="AF149" s="594"/>
      <c r="AG149" s="705">
        <f t="shared" si="21"/>
        <v>137</v>
      </c>
      <c r="AH149" s="756"/>
      <c r="AI149" s="756"/>
      <c r="AJ149" s="756"/>
      <c r="AK149" s="756"/>
      <c r="AL149" s="756"/>
      <c r="AM149" s="756"/>
      <c r="AN149" s="756"/>
      <c r="AO149" s="685"/>
      <c r="AP149" s="705">
        <f t="shared" si="22"/>
        <v>137</v>
      </c>
      <c r="AQ149" s="756"/>
      <c r="AR149" s="756"/>
      <c r="AS149" s="756"/>
      <c r="AT149" s="756"/>
      <c r="AU149" s="756"/>
      <c r="AV149" s="756"/>
      <c r="AW149" s="756"/>
    </row>
    <row r="150" spans="2:49" x14ac:dyDescent="0.25">
      <c r="B150" s="705">
        <v>138</v>
      </c>
      <c r="C150" s="951">
        <f>(1+_xlfn.XLOOKUP(INT((B150-1)/12)+1,'ZC Curve'!$B$8:$B$107,'ZC Curve'!R$8:R$107,,0))^(1/12)-1</f>
        <v>0</v>
      </c>
      <c r="D150" s="946">
        <f t="shared" si="17"/>
        <v>1</v>
      </c>
      <c r="E150" s="594"/>
      <c r="F150" s="705">
        <f t="shared" si="18"/>
        <v>138</v>
      </c>
      <c r="G150" s="756"/>
      <c r="H150" s="756"/>
      <c r="I150" s="756"/>
      <c r="J150" s="756"/>
      <c r="K150" s="756"/>
      <c r="L150" s="756"/>
      <c r="M150" s="756"/>
      <c r="N150" s="594"/>
      <c r="O150" s="705">
        <f t="shared" si="19"/>
        <v>138</v>
      </c>
      <c r="P150" s="756"/>
      <c r="Q150" s="756"/>
      <c r="R150" s="756"/>
      <c r="S150" s="756"/>
      <c r="T150" s="756"/>
      <c r="U150" s="756"/>
      <c r="V150" s="756"/>
      <c r="W150" s="594"/>
      <c r="X150" s="705">
        <f t="shared" si="20"/>
        <v>138</v>
      </c>
      <c r="Y150" s="756"/>
      <c r="Z150" s="756"/>
      <c r="AA150" s="756"/>
      <c r="AB150" s="756"/>
      <c r="AC150" s="756"/>
      <c r="AD150" s="756"/>
      <c r="AE150" s="756"/>
      <c r="AF150" s="594"/>
      <c r="AG150" s="705">
        <f t="shared" si="21"/>
        <v>138</v>
      </c>
      <c r="AH150" s="756"/>
      <c r="AI150" s="756"/>
      <c r="AJ150" s="756"/>
      <c r="AK150" s="756"/>
      <c r="AL150" s="756"/>
      <c r="AM150" s="756"/>
      <c r="AN150" s="756"/>
      <c r="AO150" s="685"/>
      <c r="AP150" s="705">
        <f t="shared" si="22"/>
        <v>138</v>
      </c>
      <c r="AQ150" s="756"/>
      <c r="AR150" s="756"/>
      <c r="AS150" s="756"/>
      <c r="AT150" s="756"/>
      <c r="AU150" s="756"/>
      <c r="AV150" s="756"/>
      <c r="AW150" s="756"/>
    </row>
    <row r="151" spans="2:49" x14ac:dyDescent="0.25">
      <c r="B151" s="705">
        <v>139</v>
      </c>
      <c r="C151" s="951">
        <f>(1+_xlfn.XLOOKUP(INT((B151-1)/12)+1,'ZC Curve'!$B$8:$B$107,'ZC Curve'!R$8:R$107,,0))^(1/12)-1</f>
        <v>0</v>
      </c>
      <c r="D151" s="946">
        <f t="shared" si="17"/>
        <v>1</v>
      </c>
      <c r="E151" s="594"/>
      <c r="F151" s="705">
        <f t="shared" si="18"/>
        <v>139</v>
      </c>
      <c r="G151" s="756"/>
      <c r="H151" s="756"/>
      <c r="I151" s="756"/>
      <c r="J151" s="756"/>
      <c r="K151" s="756"/>
      <c r="L151" s="756"/>
      <c r="M151" s="756"/>
      <c r="N151" s="594"/>
      <c r="O151" s="705">
        <f t="shared" si="19"/>
        <v>139</v>
      </c>
      <c r="P151" s="756"/>
      <c r="Q151" s="756"/>
      <c r="R151" s="756"/>
      <c r="S151" s="756"/>
      <c r="T151" s="756"/>
      <c r="U151" s="756"/>
      <c r="V151" s="756"/>
      <c r="W151" s="594"/>
      <c r="X151" s="705">
        <f t="shared" si="20"/>
        <v>139</v>
      </c>
      <c r="Y151" s="756"/>
      <c r="Z151" s="756"/>
      <c r="AA151" s="756"/>
      <c r="AB151" s="756"/>
      <c r="AC151" s="756"/>
      <c r="AD151" s="756"/>
      <c r="AE151" s="756"/>
      <c r="AF151" s="594"/>
      <c r="AG151" s="705">
        <f t="shared" si="21"/>
        <v>139</v>
      </c>
      <c r="AH151" s="756"/>
      <c r="AI151" s="756"/>
      <c r="AJ151" s="756"/>
      <c r="AK151" s="756"/>
      <c r="AL151" s="756"/>
      <c r="AM151" s="756"/>
      <c r="AN151" s="756"/>
      <c r="AO151" s="685"/>
      <c r="AP151" s="705">
        <f t="shared" si="22"/>
        <v>139</v>
      </c>
      <c r="AQ151" s="756"/>
      <c r="AR151" s="756"/>
      <c r="AS151" s="756"/>
      <c r="AT151" s="756"/>
      <c r="AU151" s="756"/>
      <c r="AV151" s="756"/>
      <c r="AW151" s="756"/>
    </row>
    <row r="152" spans="2:49" x14ac:dyDescent="0.25">
      <c r="B152" s="705">
        <v>140</v>
      </c>
      <c r="C152" s="951">
        <f>(1+_xlfn.XLOOKUP(INT((B152-1)/12)+1,'ZC Curve'!$B$8:$B$107,'ZC Curve'!R$8:R$107,,0))^(1/12)-1</f>
        <v>0</v>
      </c>
      <c r="D152" s="946">
        <f t="shared" si="17"/>
        <v>1</v>
      </c>
      <c r="E152" s="594"/>
      <c r="F152" s="705">
        <f t="shared" si="18"/>
        <v>140</v>
      </c>
      <c r="G152" s="756"/>
      <c r="H152" s="756"/>
      <c r="I152" s="756"/>
      <c r="J152" s="756"/>
      <c r="K152" s="756"/>
      <c r="L152" s="756"/>
      <c r="M152" s="756"/>
      <c r="N152" s="594"/>
      <c r="O152" s="705">
        <f t="shared" si="19"/>
        <v>140</v>
      </c>
      <c r="P152" s="756"/>
      <c r="Q152" s="756"/>
      <c r="R152" s="756"/>
      <c r="S152" s="756"/>
      <c r="T152" s="756"/>
      <c r="U152" s="756"/>
      <c r="V152" s="756"/>
      <c r="W152" s="594"/>
      <c r="X152" s="705">
        <f t="shared" si="20"/>
        <v>140</v>
      </c>
      <c r="Y152" s="756"/>
      <c r="Z152" s="756"/>
      <c r="AA152" s="756"/>
      <c r="AB152" s="756"/>
      <c r="AC152" s="756"/>
      <c r="AD152" s="756"/>
      <c r="AE152" s="756"/>
      <c r="AF152" s="594"/>
      <c r="AG152" s="705">
        <f t="shared" si="21"/>
        <v>140</v>
      </c>
      <c r="AH152" s="756"/>
      <c r="AI152" s="756"/>
      <c r="AJ152" s="756"/>
      <c r="AK152" s="756"/>
      <c r="AL152" s="756"/>
      <c r="AM152" s="756"/>
      <c r="AN152" s="756"/>
      <c r="AO152" s="685"/>
      <c r="AP152" s="705">
        <f t="shared" si="22"/>
        <v>140</v>
      </c>
      <c r="AQ152" s="756"/>
      <c r="AR152" s="756"/>
      <c r="AS152" s="756"/>
      <c r="AT152" s="756"/>
      <c r="AU152" s="756"/>
      <c r="AV152" s="756"/>
      <c r="AW152" s="756"/>
    </row>
    <row r="153" spans="2:49" x14ac:dyDescent="0.25">
      <c r="B153" s="705">
        <v>141</v>
      </c>
      <c r="C153" s="951">
        <f>(1+_xlfn.XLOOKUP(INT((B153-1)/12)+1,'ZC Curve'!$B$8:$B$107,'ZC Curve'!R$8:R$107,,0))^(1/12)-1</f>
        <v>0</v>
      </c>
      <c r="D153" s="946">
        <f t="shared" si="17"/>
        <v>1</v>
      </c>
      <c r="E153" s="594"/>
      <c r="F153" s="705">
        <f t="shared" si="18"/>
        <v>141</v>
      </c>
      <c r="G153" s="756"/>
      <c r="H153" s="756"/>
      <c r="I153" s="756"/>
      <c r="J153" s="756"/>
      <c r="K153" s="756"/>
      <c r="L153" s="756"/>
      <c r="M153" s="756"/>
      <c r="N153" s="594"/>
      <c r="O153" s="705">
        <f t="shared" si="19"/>
        <v>141</v>
      </c>
      <c r="P153" s="756"/>
      <c r="Q153" s="756"/>
      <c r="R153" s="756"/>
      <c r="S153" s="756"/>
      <c r="T153" s="756"/>
      <c r="U153" s="756"/>
      <c r="V153" s="756"/>
      <c r="W153" s="594"/>
      <c r="X153" s="705">
        <f t="shared" si="20"/>
        <v>141</v>
      </c>
      <c r="Y153" s="756"/>
      <c r="Z153" s="756"/>
      <c r="AA153" s="756"/>
      <c r="AB153" s="756"/>
      <c r="AC153" s="756"/>
      <c r="AD153" s="756"/>
      <c r="AE153" s="756"/>
      <c r="AF153" s="594"/>
      <c r="AG153" s="705">
        <f t="shared" si="21"/>
        <v>141</v>
      </c>
      <c r="AH153" s="756"/>
      <c r="AI153" s="756"/>
      <c r="AJ153" s="756"/>
      <c r="AK153" s="756"/>
      <c r="AL153" s="756"/>
      <c r="AM153" s="756"/>
      <c r="AN153" s="756"/>
      <c r="AO153" s="685"/>
      <c r="AP153" s="705">
        <f t="shared" si="22"/>
        <v>141</v>
      </c>
      <c r="AQ153" s="756"/>
      <c r="AR153" s="756"/>
      <c r="AS153" s="756"/>
      <c r="AT153" s="756"/>
      <c r="AU153" s="756"/>
      <c r="AV153" s="756"/>
      <c r="AW153" s="756"/>
    </row>
    <row r="154" spans="2:49" x14ac:dyDescent="0.25">
      <c r="B154" s="705">
        <v>142</v>
      </c>
      <c r="C154" s="951">
        <f>(1+_xlfn.XLOOKUP(INT((B154-1)/12)+1,'ZC Curve'!$B$8:$B$107,'ZC Curve'!R$8:R$107,,0))^(1/12)-1</f>
        <v>0</v>
      </c>
      <c r="D154" s="946">
        <f t="shared" si="17"/>
        <v>1</v>
      </c>
      <c r="E154" s="594"/>
      <c r="F154" s="705">
        <f t="shared" si="18"/>
        <v>142</v>
      </c>
      <c r="G154" s="756"/>
      <c r="H154" s="756"/>
      <c r="I154" s="756"/>
      <c r="J154" s="756"/>
      <c r="K154" s="756"/>
      <c r="L154" s="756"/>
      <c r="M154" s="756"/>
      <c r="N154" s="594"/>
      <c r="O154" s="705">
        <f t="shared" si="19"/>
        <v>142</v>
      </c>
      <c r="P154" s="756"/>
      <c r="Q154" s="756"/>
      <c r="R154" s="756"/>
      <c r="S154" s="756"/>
      <c r="T154" s="756"/>
      <c r="U154" s="756"/>
      <c r="V154" s="756"/>
      <c r="W154" s="594"/>
      <c r="X154" s="705">
        <f t="shared" si="20"/>
        <v>142</v>
      </c>
      <c r="Y154" s="756"/>
      <c r="Z154" s="756"/>
      <c r="AA154" s="756"/>
      <c r="AB154" s="756"/>
      <c r="AC154" s="756"/>
      <c r="AD154" s="756"/>
      <c r="AE154" s="756"/>
      <c r="AF154" s="594"/>
      <c r="AG154" s="705">
        <f t="shared" si="21"/>
        <v>142</v>
      </c>
      <c r="AH154" s="756"/>
      <c r="AI154" s="756"/>
      <c r="AJ154" s="756"/>
      <c r="AK154" s="756"/>
      <c r="AL154" s="756"/>
      <c r="AM154" s="756"/>
      <c r="AN154" s="756"/>
      <c r="AO154" s="685"/>
      <c r="AP154" s="705">
        <f t="shared" si="22"/>
        <v>142</v>
      </c>
      <c r="AQ154" s="756"/>
      <c r="AR154" s="756"/>
      <c r="AS154" s="756"/>
      <c r="AT154" s="756"/>
      <c r="AU154" s="756"/>
      <c r="AV154" s="756"/>
      <c r="AW154" s="756"/>
    </row>
    <row r="155" spans="2:49" x14ac:dyDescent="0.25">
      <c r="B155" s="705">
        <v>143</v>
      </c>
      <c r="C155" s="951">
        <f>(1+_xlfn.XLOOKUP(INT((B155-1)/12)+1,'ZC Curve'!$B$8:$B$107,'ZC Curve'!R$8:R$107,,0))^(1/12)-1</f>
        <v>0</v>
      </c>
      <c r="D155" s="946">
        <f t="shared" si="17"/>
        <v>1</v>
      </c>
      <c r="E155" s="594"/>
      <c r="F155" s="705">
        <f t="shared" si="18"/>
        <v>143</v>
      </c>
      <c r="G155" s="756"/>
      <c r="H155" s="756"/>
      <c r="I155" s="756"/>
      <c r="J155" s="756"/>
      <c r="K155" s="756"/>
      <c r="L155" s="756"/>
      <c r="M155" s="756"/>
      <c r="N155" s="594"/>
      <c r="O155" s="705">
        <f t="shared" si="19"/>
        <v>143</v>
      </c>
      <c r="P155" s="756"/>
      <c r="Q155" s="756"/>
      <c r="R155" s="756"/>
      <c r="S155" s="756"/>
      <c r="T155" s="756"/>
      <c r="U155" s="756"/>
      <c r="V155" s="756"/>
      <c r="W155" s="594"/>
      <c r="X155" s="705">
        <f t="shared" si="20"/>
        <v>143</v>
      </c>
      <c r="Y155" s="756"/>
      <c r="Z155" s="756"/>
      <c r="AA155" s="756"/>
      <c r="AB155" s="756"/>
      <c r="AC155" s="756"/>
      <c r="AD155" s="756"/>
      <c r="AE155" s="756"/>
      <c r="AF155" s="594"/>
      <c r="AG155" s="705">
        <f t="shared" si="21"/>
        <v>143</v>
      </c>
      <c r="AH155" s="756"/>
      <c r="AI155" s="756"/>
      <c r="AJ155" s="756"/>
      <c r="AK155" s="756"/>
      <c r="AL155" s="756"/>
      <c r="AM155" s="756"/>
      <c r="AN155" s="756"/>
      <c r="AO155" s="685"/>
      <c r="AP155" s="705">
        <f t="shared" si="22"/>
        <v>143</v>
      </c>
      <c r="AQ155" s="756"/>
      <c r="AR155" s="756"/>
      <c r="AS155" s="756"/>
      <c r="AT155" s="756"/>
      <c r="AU155" s="756"/>
      <c r="AV155" s="756"/>
      <c r="AW155" s="756"/>
    </row>
    <row r="156" spans="2:49" x14ac:dyDescent="0.25">
      <c r="B156" s="705">
        <v>144</v>
      </c>
      <c r="C156" s="951">
        <f>(1+_xlfn.XLOOKUP(INT((B156-1)/12)+1,'ZC Curve'!$B$8:$B$107,'ZC Curve'!R$8:R$107,,0))^(1/12)-1</f>
        <v>0</v>
      </c>
      <c r="D156" s="946">
        <f t="shared" si="17"/>
        <v>1</v>
      </c>
      <c r="E156" s="594"/>
      <c r="F156" s="705">
        <f t="shared" si="18"/>
        <v>144</v>
      </c>
      <c r="G156" s="756"/>
      <c r="H156" s="756"/>
      <c r="I156" s="756"/>
      <c r="J156" s="756"/>
      <c r="K156" s="756"/>
      <c r="L156" s="756"/>
      <c r="M156" s="756"/>
      <c r="N156" s="594"/>
      <c r="O156" s="705">
        <f t="shared" si="19"/>
        <v>144</v>
      </c>
      <c r="P156" s="756"/>
      <c r="Q156" s="756"/>
      <c r="R156" s="756"/>
      <c r="S156" s="756"/>
      <c r="T156" s="756"/>
      <c r="U156" s="756"/>
      <c r="V156" s="756"/>
      <c r="W156" s="594"/>
      <c r="X156" s="705">
        <f t="shared" si="20"/>
        <v>144</v>
      </c>
      <c r="Y156" s="756"/>
      <c r="Z156" s="756"/>
      <c r="AA156" s="756"/>
      <c r="AB156" s="756"/>
      <c r="AC156" s="756"/>
      <c r="AD156" s="756"/>
      <c r="AE156" s="756"/>
      <c r="AF156" s="594"/>
      <c r="AG156" s="705">
        <f t="shared" si="21"/>
        <v>144</v>
      </c>
      <c r="AH156" s="756"/>
      <c r="AI156" s="756"/>
      <c r="AJ156" s="756"/>
      <c r="AK156" s="756"/>
      <c r="AL156" s="756"/>
      <c r="AM156" s="756"/>
      <c r="AN156" s="756"/>
      <c r="AO156" s="685"/>
      <c r="AP156" s="705">
        <f t="shared" si="22"/>
        <v>144</v>
      </c>
      <c r="AQ156" s="756"/>
      <c r="AR156" s="756"/>
      <c r="AS156" s="756"/>
      <c r="AT156" s="756"/>
      <c r="AU156" s="756"/>
      <c r="AV156" s="756"/>
      <c r="AW156" s="756"/>
    </row>
    <row r="157" spans="2:49" x14ac:dyDescent="0.25">
      <c r="B157" s="705">
        <v>145</v>
      </c>
      <c r="C157" s="951">
        <f>(1+_xlfn.XLOOKUP(INT((B157-1)/12)+1,'ZC Curve'!$B$8:$B$107,'ZC Curve'!R$8:R$107,,0))^(1/12)-1</f>
        <v>0</v>
      </c>
      <c r="D157" s="946">
        <f t="shared" si="17"/>
        <v>1</v>
      </c>
      <c r="E157" s="594"/>
      <c r="F157" s="705">
        <f t="shared" si="18"/>
        <v>145</v>
      </c>
      <c r="G157" s="756"/>
      <c r="H157" s="756"/>
      <c r="I157" s="756"/>
      <c r="J157" s="756"/>
      <c r="K157" s="756"/>
      <c r="L157" s="756"/>
      <c r="M157" s="756"/>
      <c r="N157" s="594"/>
      <c r="O157" s="705">
        <f t="shared" si="19"/>
        <v>145</v>
      </c>
      <c r="P157" s="756"/>
      <c r="Q157" s="756"/>
      <c r="R157" s="756"/>
      <c r="S157" s="756"/>
      <c r="T157" s="756"/>
      <c r="U157" s="756"/>
      <c r="V157" s="756"/>
      <c r="W157" s="594"/>
      <c r="X157" s="705">
        <f t="shared" si="20"/>
        <v>145</v>
      </c>
      <c r="Y157" s="756"/>
      <c r="Z157" s="756"/>
      <c r="AA157" s="756"/>
      <c r="AB157" s="756"/>
      <c r="AC157" s="756"/>
      <c r="AD157" s="756"/>
      <c r="AE157" s="756"/>
      <c r="AF157" s="594"/>
      <c r="AG157" s="705">
        <f t="shared" si="21"/>
        <v>145</v>
      </c>
      <c r="AH157" s="756"/>
      <c r="AI157" s="756"/>
      <c r="AJ157" s="756"/>
      <c r="AK157" s="756"/>
      <c r="AL157" s="756"/>
      <c r="AM157" s="756"/>
      <c r="AN157" s="756"/>
      <c r="AO157" s="685"/>
      <c r="AP157" s="705">
        <f t="shared" si="22"/>
        <v>145</v>
      </c>
      <c r="AQ157" s="756"/>
      <c r="AR157" s="756"/>
      <c r="AS157" s="756"/>
      <c r="AT157" s="756"/>
      <c r="AU157" s="756"/>
      <c r="AV157" s="756"/>
      <c r="AW157" s="756"/>
    </row>
    <row r="158" spans="2:49" x14ac:dyDescent="0.25">
      <c r="B158" s="705">
        <v>146</v>
      </c>
      <c r="C158" s="951">
        <f>(1+_xlfn.XLOOKUP(INT((B158-1)/12)+1,'ZC Curve'!$B$8:$B$107,'ZC Curve'!R$8:R$107,,0))^(1/12)-1</f>
        <v>0</v>
      </c>
      <c r="D158" s="946">
        <f t="shared" si="17"/>
        <v>1</v>
      </c>
      <c r="E158" s="594"/>
      <c r="F158" s="705">
        <f t="shared" si="18"/>
        <v>146</v>
      </c>
      <c r="G158" s="756"/>
      <c r="H158" s="756"/>
      <c r="I158" s="756"/>
      <c r="J158" s="756"/>
      <c r="K158" s="756"/>
      <c r="L158" s="756"/>
      <c r="M158" s="756"/>
      <c r="N158" s="594"/>
      <c r="O158" s="705">
        <f t="shared" si="19"/>
        <v>146</v>
      </c>
      <c r="P158" s="756"/>
      <c r="Q158" s="756"/>
      <c r="R158" s="756"/>
      <c r="S158" s="756"/>
      <c r="T158" s="756"/>
      <c r="U158" s="756"/>
      <c r="V158" s="756"/>
      <c r="W158" s="594"/>
      <c r="X158" s="705">
        <f t="shared" si="20"/>
        <v>146</v>
      </c>
      <c r="Y158" s="756"/>
      <c r="Z158" s="756"/>
      <c r="AA158" s="756"/>
      <c r="AB158" s="756"/>
      <c r="AC158" s="756"/>
      <c r="AD158" s="756"/>
      <c r="AE158" s="756"/>
      <c r="AF158" s="594"/>
      <c r="AG158" s="705">
        <f t="shared" si="21"/>
        <v>146</v>
      </c>
      <c r="AH158" s="756"/>
      <c r="AI158" s="756"/>
      <c r="AJ158" s="756"/>
      <c r="AK158" s="756"/>
      <c r="AL158" s="756"/>
      <c r="AM158" s="756"/>
      <c r="AN158" s="756"/>
      <c r="AO158" s="685"/>
      <c r="AP158" s="705">
        <f t="shared" si="22"/>
        <v>146</v>
      </c>
      <c r="AQ158" s="756"/>
      <c r="AR158" s="756"/>
      <c r="AS158" s="756"/>
      <c r="AT158" s="756"/>
      <c r="AU158" s="756"/>
      <c r="AV158" s="756"/>
      <c r="AW158" s="756"/>
    </row>
    <row r="159" spans="2:49" x14ac:dyDescent="0.25">
      <c r="B159" s="705">
        <v>147</v>
      </c>
      <c r="C159" s="951">
        <f>(1+_xlfn.XLOOKUP(INT((B159-1)/12)+1,'ZC Curve'!$B$8:$B$107,'ZC Curve'!R$8:R$107,,0))^(1/12)-1</f>
        <v>0</v>
      </c>
      <c r="D159" s="946">
        <f t="shared" si="17"/>
        <v>1</v>
      </c>
      <c r="E159" s="594"/>
      <c r="F159" s="705">
        <f t="shared" si="18"/>
        <v>147</v>
      </c>
      <c r="G159" s="756"/>
      <c r="H159" s="756"/>
      <c r="I159" s="756"/>
      <c r="J159" s="756"/>
      <c r="K159" s="756"/>
      <c r="L159" s="756"/>
      <c r="M159" s="756"/>
      <c r="N159" s="594"/>
      <c r="O159" s="705">
        <f t="shared" si="19"/>
        <v>147</v>
      </c>
      <c r="P159" s="756"/>
      <c r="Q159" s="756"/>
      <c r="R159" s="756"/>
      <c r="S159" s="756"/>
      <c r="T159" s="756"/>
      <c r="U159" s="756"/>
      <c r="V159" s="756"/>
      <c r="W159" s="594"/>
      <c r="X159" s="705">
        <f t="shared" si="20"/>
        <v>147</v>
      </c>
      <c r="Y159" s="756"/>
      <c r="Z159" s="756"/>
      <c r="AA159" s="756"/>
      <c r="AB159" s="756"/>
      <c r="AC159" s="756"/>
      <c r="AD159" s="756"/>
      <c r="AE159" s="756"/>
      <c r="AF159" s="594"/>
      <c r="AG159" s="705">
        <f t="shared" si="21"/>
        <v>147</v>
      </c>
      <c r="AH159" s="756"/>
      <c r="AI159" s="756"/>
      <c r="AJ159" s="756"/>
      <c r="AK159" s="756"/>
      <c r="AL159" s="756"/>
      <c r="AM159" s="756"/>
      <c r="AN159" s="756"/>
      <c r="AO159" s="685"/>
      <c r="AP159" s="705">
        <f t="shared" si="22"/>
        <v>147</v>
      </c>
      <c r="AQ159" s="756"/>
      <c r="AR159" s="756"/>
      <c r="AS159" s="756"/>
      <c r="AT159" s="756"/>
      <c r="AU159" s="756"/>
      <c r="AV159" s="756"/>
      <c r="AW159" s="756"/>
    </row>
    <row r="160" spans="2:49" x14ac:dyDescent="0.25">
      <c r="B160" s="705">
        <v>148</v>
      </c>
      <c r="C160" s="951">
        <f>(1+_xlfn.XLOOKUP(INT((B160-1)/12)+1,'ZC Curve'!$B$8:$B$107,'ZC Curve'!R$8:R$107,,0))^(1/12)-1</f>
        <v>0</v>
      </c>
      <c r="D160" s="946">
        <f t="shared" si="17"/>
        <v>1</v>
      </c>
      <c r="E160" s="594"/>
      <c r="F160" s="705">
        <f t="shared" si="18"/>
        <v>148</v>
      </c>
      <c r="G160" s="756"/>
      <c r="H160" s="756"/>
      <c r="I160" s="756"/>
      <c r="J160" s="756"/>
      <c r="K160" s="756"/>
      <c r="L160" s="756"/>
      <c r="M160" s="756"/>
      <c r="N160" s="594"/>
      <c r="O160" s="705">
        <f t="shared" si="19"/>
        <v>148</v>
      </c>
      <c r="P160" s="756"/>
      <c r="Q160" s="756"/>
      <c r="R160" s="756"/>
      <c r="S160" s="756"/>
      <c r="T160" s="756"/>
      <c r="U160" s="756"/>
      <c r="V160" s="756"/>
      <c r="W160" s="594"/>
      <c r="X160" s="705">
        <f t="shared" si="20"/>
        <v>148</v>
      </c>
      <c r="Y160" s="756"/>
      <c r="Z160" s="756"/>
      <c r="AA160" s="756"/>
      <c r="AB160" s="756"/>
      <c r="AC160" s="756"/>
      <c r="AD160" s="756"/>
      <c r="AE160" s="756"/>
      <c r="AF160" s="594"/>
      <c r="AG160" s="705">
        <f t="shared" si="21"/>
        <v>148</v>
      </c>
      <c r="AH160" s="756"/>
      <c r="AI160" s="756"/>
      <c r="AJ160" s="756"/>
      <c r="AK160" s="756"/>
      <c r="AL160" s="756"/>
      <c r="AM160" s="756"/>
      <c r="AN160" s="756"/>
      <c r="AO160" s="685"/>
      <c r="AP160" s="705">
        <f t="shared" si="22"/>
        <v>148</v>
      </c>
      <c r="AQ160" s="756"/>
      <c r="AR160" s="756"/>
      <c r="AS160" s="756"/>
      <c r="AT160" s="756"/>
      <c r="AU160" s="756"/>
      <c r="AV160" s="756"/>
      <c r="AW160" s="756"/>
    </row>
    <row r="161" spans="2:49" x14ac:dyDescent="0.25">
      <c r="B161" s="705">
        <v>149</v>
      </c>
      <c r="C161" s="951">
        <f>(1+_xlfn.XLOOKUP(INT((B161-1)/12)+1,'ZC Curve'!$B$8:$B$107,'ZC Curve'!R$8:R$107,,0))^(1/12)-1</f>
        <v>0</v>
      </c>
      <c r="D161" s="946">
        <f t="shared" si="17"/>
        <v>1</v>
      </c>
      <c r="E161" s="594"/>
      <c r="F161" s="705">
        <f t="shared" si="18"/>
        <v>149</v>
      </c>
      <c r="G161" s="756"/>
      <c r="H161" s="756"/>
      <c r="I161" s="756"/>
      <c r="J161" s="756"/>
      <c r="K161" s="756"/>
      <c r="L161" s="756"/>
      <c r="M161" s="756"/>
      <c r="N161" s="594"/>
      <c r="O161" s="705">
        <f t="shared" si="19"/>
        <v>149</v>
      </c>
      <c r="P161" s="756"/>
      <c r="Q161" s="756"/>
      <c r="R161" s="756"/>
      <c r="S161" s="756"/>
      <c r="T161" s="756"/>
      <c r="U161" s="756"/>
      <c r="V161" s="756"/>
      <c r="W161" s="594"/>
      <c r="X161" s="705">
        <f t="shared" si="20"/>
        <v>149</v>
      </c>
      <c r="Y161" s="756"/>
      <c r="Z161" s="756"/>
      <c r="AA161" s="756"/>
      <c r="AB161" s="756"/>
      <c r="AC161" s="756"/>
      <c r="AD161" s="756"/>
      <c r="AE161" s="756"/>
      <c r="AF161" s="594"/>
      <c r="AG161" s="705">
        <f t="shared" si="21"/>
        <v>149</v>
      </c>
      <c r="AH161" s="756"/>
      <c r="AI161" s="756"/>
      <c r="AJ161" s="756"/>
      <c r="AK161" s="756"/>
      <c r="AL161" s="756"/>
      <c r="AM161" s="756"/>
      <c r="AN161" s="756"/>
      <c r="AO161" s="685"/>
      <c r="AP161" s="705">
        <f t="shared" si="22"/>
        <v>149</v>
      </c>
      <c r="AQ161" s="756"/>
      <c r="AR161" s="756"/>
      <c r="AS161" s="756"/>
      <c r="AT161" s="756"/>
      <c r="AU161" s="756"/>
      <c r="AV161" s="756"/>
      <c r="AW161" s="756"/>
    </row>
    <row r="162" spans="2:49" x14ac:dyDescent="0.25">
      <c r="B162" s="705">
        <v>150</v>
      </c>
      <c r="C162" s="951">
        <f>(1+_xlfn.XLOOKUP(INT((B162-1)/12)+1,'ZC Curve'!$B$8:$B$107,'ZC Curve'!R$8:R$107,,0))^(1/12)-1</f>
        <v>0</v>
      </c>
      <c r="D162" s="946">
        <f t="shared" si="17"/>
        <v>1</v>
      </c>
      <c r="E162" s="594"/>
      <c r="F162" s="705">
        <f t="shared" si="18"/>
        <v>150</v>
      </c>
      <c r="G162" s="756"/>
      <c r="H162" s="756"/>
      <c r="I162" s="756"/>
      <c r="J162" s="756"/>
      <c r="K162" s="756"/>
      <c r="L162" s="756"/>
      <c r="M162" s="756"/>
      <c r="N162" s="594"/>
      <c r="O162" s="705">
        <f t="shared" si="19"/>
        <v>150</v>
      </c>
      <c r="P162" s="756"/>
      <c r="Q162" s="756"/>
      <c r="R162" s="756"/>
      <c r="S162" s="756"/>
      <c r="T162" s="756"/>
      <c r="U162" s="756"/>
      <c r="V162" s="756"/>
      <c r="W162" s="594"/>
      <c r="X162" s="705">
        <f t="shared" si="20"/>
        <v>150</v>
      </c>
      <c r="Y162" s="756"/>
      <c r="Z162" s="756"/>
      <c r="AA162" s="756"/>
      <c r="AB162" s="756"/>
      <c r="AC162" s="756"/>
      <c r="AD162" s="756"/>
      <c r="AE162" s="756"/>
      <c r="AF162" s="594"/>
      <c r="AG162" s="705">
        <f t="shared" si="21"/>
        <v>150</v>
      </c>
      <c r="AH162" s="756"/>
      <c r="AI162" s="756"/>
      <c r="AJ162" s="756"/>
      <c r="AK162" s="756"/>
      <c r="AL162" s="756"/>
      <c r="AM162" s="756"/>
      <c r="AN162" s="756"/>
      <c r="AO162" s="685"/>
      <c r="AP162" s="705">
        <f t="shared" si="22"/>
        <v>150</v>
      </c>
      <c r="AQ162" s="756"/>
      <c r="AR162" s="756"/>
      <c r="AS162" s="756"/>
      <c r="AT162" s="756"/>
      <c r="AU162" s="756"/>
      <c r="AV162" s="756"/>
      <c r="AW162" s="756"/>
    </row>
    <row r="163" spans="2:49" x14ac:dyDescent="0.25">
      <c r="B163" s="705">
        <v>151</v>
      </c>
      <c r="C163" s="951">
        <f>(1+_xlfn.XLOOKUP(INT((B163-1)/12)+1,'ZC Curve'!$B$8:$B$107,'ZC Curve'!R$8:R$107,,0))^(1/12)-1</f>
        <v>0</v>
      </c>
      <c r="D163" s="946">
        <f t="shared" si="17"/>
        <v>1</v>
      </c>
      <c r="E163" s="594"/>
      <c r="F163" s="705">
        <f t="shared" si="18"/>
        <v>151</v>
      </c>
      <c r="G163" s="756"/>
      <c r="H163" s="756"/>
      <c r="I163" s="756"/>
      <c r="J163" s="756"/>
      <c r="K163" s="756"/>
      <c r="L163" s="756"/>
      <c r="M163" s="756"/>
      <c r="N163" s="594"/>
      <c r="O163" s="705">
        <f t="shared" si="19"/>
        <v>151</v>
      </c>
      <c r="P163" s="756"/>
      <c r="Q163" s="756"/>
      <c r="R163" s="756"/>
      <c r="S163" s="756"/>
      <c r="T163" s="756"/>
      <c r="U163" s="756"/>
      <c r="V163" s="756"/>
      <c r="W163" s="594"/>
      <c r="X163" s="705">
        <f t="shared" si="20"/>
        <v>151</v>
      </c>
      <c r="Y163" s="756"/>
      <c r="Z163" s="756"/>
      <c r="AA163" s="756"/>
      <c r="AB163" s="756"/>
      <c r="AC163" s="756"/>
      <c r="AD163" s="756"/>
      <c r="AE163" s="756"/>
      <c r="AF163" s="594"/>
      <c r="AG163" s="705">
        <f t="shared" si="21"/>
        <v>151</v>
      </c>
      <c r="AH163" s="756"/>
      <c r="AI163" s="756"/>
      <c r="AJ163" s="756"/>
      <c r="AK163" s="756"/>
      <c r="AL163" s="756"/>
      <c r="AM163" s="756"/>
      <c r="AN163" s="756"/>
      <c r="AO163" s="685"/>
      <c r="AP163" s="705">
        <f t="shared" si="22"/>
        <v>151</v>
      </c>
      <c r="AQ163" s="756"/>
      <c r="AR163" s="756"/>
      <c r="AS163" s="756"/>
      <c r="AT163" s="756"/>
      <c r="AU163" s="756"/>
      <c r="AV163" s="756"/>
      <c r="AW163" s="756"/>
    </row>
    <row r="164" spans="2:49" x14ac:dyDescent="0.25">
      <c r="B164" s="705">
        <v>152</v>
      </c>
      <c r="C164" s="951">
        <f>(1+_xlfn.XLOOKUP(INT((B164-1)/12)+1,'ZC Curve'!$B$8:$B$107,'ZC Curve'!R$8:R$107,,0))^(1/12)-1</f>
        <v>0</v>
      </c>
      <c r="D164" s="946">
        <f t="shared" si="17"/>
        <v>1</v>
      </c>
      <c r="E164" s="594"/>
      <c r="F164" s="705">
        <f t="shared" si="18"/>
        <v>152</v>
      </c>
      <c r="G164" s="756"/>
      <c r="H164" s="756"/>
      <c r="I164" s="756"/>
      <c r="J164" s="756"/>
      <c r="K164" s="756"/>
      <c r="L164" s="756"/>
      <c r="M164" s="756"/>
      <c r="N164" s="594"/>
      <c r="O164" s="705">
        <f t="shared" si="19"/>
        <v>152</v>
      </c>
      <c r="P164" s="756"/>
      <c r="Q164" s="756"/>
      <c r="R164" s="756"/>
      <c r="S164" s="756"/>
      <c r="T164" s="756"/>
      <c r="U164" s="756"/>
      <c r="V164" s="756"/>
      <c r="W164" s="594"/>
      <c r="X164" s="705">
        <f t="shared" si="20"/>
        <v>152</v>
      </c>
      <c r="Y164" s="756"/>
      <c r="Z164" s="756"/>
      <c r="AA164" s="756"/>
      <c r="AB164" s="756"/>
      <c r="AC164" s="756"/>
      <c r="AD164" s="756"/>
      <c r="AE164" s="756"/>
      <c r="AF164" s="594"/>
      <c r="AG164" s="705">
        <f t="shared" si="21"/>
        <v>152</v>
      </c>
      <c r="AH164" s="756"/>
      <c r="AI164" s="756"/>
      <c r="AJ164" s="756"/>
      <c r="AK164" s="756"/>
      <c r="AL164" s="756"/>
      <c r="AM164" s="756"/>
      <c r="AN164" s="756"/>
      <c r="AO164" s="685"/>
      <c r="AP164" s="705">
        <f t="shared" si="22"/>
        <v>152</v>
      </c>
      <c r="AQ164" s="756"/>
      <c r="AR164" s="756"/>
      <c r="AS164" s="756"/>
      <c r="AT164" s="756"/>
      <c r="AU164" s="756"/>
      <c r="AV164" s="756"/>
      <c r="AW164" s="756"/>
    </row>
    <row r="165" spans="2:49" x14ac:dyDescent="0.25">
      <c r="B165" s="705">
        <v>153</v>
      </c>
      <c r="C165" s="951">
        <f>(1+_xlfn.XLOOKUP(INT((B165-1)/12)+1,'ZC Curve'!$B$8:$B$107,'ZC Curve'!R$8:R$107,,0))^(1/12)-1</f>
        <v>0</v>
      </c>
      <c r="D165" s="946">
        <f t="shared" si="17"/>
        <v>1</v>
      </c>
      <c r="E165" s="594"/>
      <c r="F165" s="705">
        <f t="shared" si="18"/>
        <v>153</v>
      </c>
      <c r="G165" s="756"/>
      <c r="H165" s="756"/>
      <c r="I165" s="756"/>
      <c r="J165" s="756"/>
      <c r="K165" s="756"/>
      <c r="L165" s="756"/>
      <c r="M165" s="756"/>
      <c r="N165" s="594"/>
      <c r="O165" s="705">
        <f t="shared" si="19"/>
        <v>153</v>
      </c>
      <c r="P165" s="756"/>
      <c r="Q165" s="756"/>
      <c r="R165" s="756"/>
      <c r="S165" s="756"/>
      <c r="T165" s="756"/>
      <c r="U165" s="756"/>
      <c r="V165" s="756"/>
      <c r="W165" s="594"/>
      <c r="X165" s="705">
        <f t="shared" si="20"/>
        <v>153</v>
      </c>
      <c r="Y165" s="756"/>
      <c r="Z165" s="756"/>
      <c r="AA165" s="756"/>
      <c r="AB165" s="756"/>
      <c r="AC165" s="756"/>
      <c r="AD165" s="756"/>
      <c r="AE165" s="756"/>
      <c r="AF165" s="594"/>
      <c r="AG165" s="705">
        <f t="shared" si="21"/>
        <v>153</v>
      </c>
      <c r="AH165" s="756"/>
      <c r="AI165" s="756"/>
      <c r="AJ165" s="756"/>
      <c r="AK165" s="756"/>
      <c r="AL165" s="756"/>
      <c r="AM165" s="756"/>
      <c r="AN165" s="756"/>
      <c r="AO165" s="685"/>
      <c r="AP165" s="705">
        <f t="shared" si="22"/>
        <v>153</v>
      </c>
      <c r="AQ165" s="756"/>
      <c r="AR165" s="756"/>
      <c r="AS165" s="756"/>
      <c r="AT165" s="756"/>
      <c r="AU165" s="756"/>
      <c r="AV165" s="756"/>
      <c r="AW165" s="756"/>
    </row>
    <row r="166" spans="2:49" x14ac:dyDescent="0.25">
      <c r="B166" s="705">
        <v>154</v>
      </c>
      <c r="C166" s="951">
        <f>(1+_xlfn.XLOOKUP(INT((B166-1)/12)+1,'ZC Curve'!$B$8:$B$107,'ZC Curve'!R$8:R$107,,0))^(1/12)-1</f>
        <v>0</v>
      </c>
      <c r="D166" s="946">
        <f t="shared" si="17"/>
        <v>1</v>
      </c>
      <c r="E166" s="594"/>
      <c r="F166" s="705">
        <f t="shared" si="18"/>
        <v>154</v>
      </c>
      <c r="G166" s="756"/>
      <c r="H166" s="756"/>
      <c r="I166" s="756"/>
      <c r="J166" s="756"/>
      <c r="K166" s="756"/>
      <c r="L166" s="756"/>
      <c r="M166" s="756"/>
      <c r="N166" s="594"/>
      <c r="O166" s="705">
        <f t="shared" si="19"/>
        <v>154</v>
      </c>
      <c r="P166" s="756"/>
      <c r="Q166" s="756"/>
      <c r="R166" s="756"/>
      <c r="S166" s="756"/>
      <c r="T166" s="756"/>
      <c r="U166" s="756"/>
      <c r="V166" s="756"/>
      <c r="W166" s="594"/>
      <c r="X166" s="705">
        <f t="shared" si="20"/>
        <v>154</v>
      </c>
      <c r="Y166" s="756"/>
      <c r="Z166" s="756"/>
      <c r="AA166" s="756"/>
      <c r="AB166" s="756"/>
      <c r="AC166" s="756"/>
      <c r="AD166" s="756"/>
      <c r="AE166" s="756"/>
      <c r="AF166" s="594"/>
      <c r="AG166" s="705">
        <f t="shared" si="21"/>
        <v>154</v>
      </c>
      <c r="AH166" s="756"/>
      <c r="AI166" s="756"/>
      <c r="AJ166" s="756"/>
      <c r="AK166" s="756"/>
      <c r="AL166" s="756"/>
      <c r="AM166" s="756"/>
      <c r="AN166" s="756"/>
      <c r="AO166" s="685"/>
      <c r="AP166" s="705">
        <f t="shared" si="22"/>
        <v>154</v>
      </c>
      <c r="AQ166" s="756"/>
      <c r="AR166" s="756"/>
      <c r="AS166" s="756"/>
      <c r="AT166" s="756"/>
      <c r="AU166" s="756"/>
      <c r="AV166" s="756"/>
      <c r="AW166" s="756"/>
    </row>
    <row r="167" spans="2:49" x14ac:dyDescent="0.25">
      <c r="B167" s="705">
        <v>155</v>
      </c>
      <c r="C167" s="951">
        <f>(1+_xlfn.XLOOKUP(INT((B167-1)/12)+1,'ZC Curve'!$B$8:$B$107,'ZC Curve'!R$8:R$107,,0))^(1/12)-1</f>
        <v>0</v>
      </c>
      <c r="D167" s="946">
        <f t="shared" si="17"/>
        <v>1</v>
      </c>
      <c r="E167" s="594"/>
      <c r="F167" s="705">
        <f t="shared" si="18"/>
        <v>155</v>
      </c>
      <c r="G167" s="756"/>
      <c r="H167" s="756"/>
      <c r="I167" s="756"/>
      <c r="J167" s="756"/>
      <c r="K167" s="756"/>
      <c r="L167" s="756"/>
      <c r="M167" s="756"/>
      <c r="N167" s="594"/>
      <c r="O167" s="705">
        <f t="shared" si="19"/>
        <v>155</v>
      </c>
      <c r="P167" s="756"/>
      <c r="Q167" s="756"/>
      <c r="R167" s="756"/>
      <c r="S167" s="756"/>
      <c r="T167" s="756"/>
      <c r="U167" s="756"/>
      <c r="V167" s="756"/>
      <c r="W167" s="594"/>
      <c r="X167" s="705">
        <f t="shared" si="20"/>
        <v>155</v>
      </c>
      <c r="Y167" s="756"/>
      <c r="Z167" s="756"/>
      <c r="AA167" s="756"/>
      <c r="AB167" s="756"/>
      <c r="AC167" s="756"/>
      <c r="AD167" s="756"/>
      <c r="AE167" s="756"/>
      <c r="AF167" s="594"/>
      <c r="AG167" s="705">
        <f t="shared" si="21"/>
        <v>155</v>
      </c>
      <c r="AH167" s="756"/>
      <c r="AI167" s="756"/>
      <c r="AJ167" s="756"/>
      <c r="AK167" s="756"/>
      <c r="AL167" s="756"/>
      <c r="AM167" s="756"/>
      <c r="AN167" s="756"/>
      <c r="AO167" s="685"/>
      <c r="AP167" s="705">
        <f t="shared" si="22"/>
        <v>155</v>
      </c>
      <c r="AQ167" s="756"/>
      <c r="AR167" s="756"/>
      <c r="AS167" s="756"/>
      <c r="AT167" s="756"/>
      <c r="AU167" s="756"/>
      <c r="AV167" s="756"/>
      <c r="AW167" s="756"/>
    </row>
    <row r="168" spans="2:49" x14ac:dyDescent="0.25">
      <c r="B168" s="705">
        <v>156</v>
      </c>
      <c r="C168" s="951">
        <f>(1+_xlfn.XLOOKUP(INT((B168-1)/12)+1,'ZC Curve'!$B$8:$B$107,'ZC Curve'!R$8:R$107,,0))^(1/12)-1</f>
        <v>0</v>
      </c>
      <c r="D168" s="946">
        <f t="shared" si="17"/>
        <v>1</v>
      </c>
      <c r="E168" s="594"/>
      <c r="F168" s="705">
        <f t="shared" si="18"/>
        <v>156</v>
      </c>
      <c r="G168" s="756"/>
      <c r="H168" s="756"/>
      <c r="I168" s="756"/>
      <c r="J168" s="756"/>
      <c r="K168" s="756"/>
      <c r="L168" s="756"/>
      <c r="M168" s="756"/>
      <c r="N168" s="594"/>
      <c r="O168" s="705">
        <f t="shared" si="19"/>
        <v>156</v>
      </c>
      <c r="P168" s="756"/>
      <c r="Q168" s="756"/>
      <c r="R168" s="756"/>
      <c r="S168" s="756"/>
      <c r="T168" s="756"/>
      <c r="U168" s="756"/>
      <c r="V168" s="756"/>
      <c r="W168" s="594"/>
      <c r="X168" s="705">
        <f t="shared" si="20"/>
        <v>156</v>
      </c>
      <c r="Y168" s="756"/>
      <c r="Z168" s="756"/>
      <c r="AA168" s="756"/>
      <c r="AB168" s="756"/>
      <c r="AC168" s="756"/>
      <c r="AD168" s="756"/>
      <c r="AE168" s="756"/>
      <c r="AF168" s="594"/>
      <c r="AG168" s="705">
        <f t="shared" si="21"/>
        <v>156</v>
      </c>
      <c r="AH168" s="756"/>
      <c r="AI168" s="756"/>
      <c r="AJ168" s="756"/>
      <c r="AK168" s="756"/>
      <c r="AL168" s="756"/>
      <c r="AM168" s="756"/>
      <c r="AN168" s="756"/>
      <c r="AO168" s="685"/>
      <c r="AP168" s="705">
        <f t="shared" si="22"/>
        <v>156</v>
      </c>
      <c r="AQ168" s="756"/>
      <c r="AR168" s="756"/>
      <c r="AS168" s="756"/>
      <c r="AT168" s="756"/>
      <c r="AU168" s="756"/>
      <c r="AV168" s="756"/>
      <c r="AW168" s="756"/>
    </row>
    <row r="169" spans="2:49" x14ac:dyDescent="0.25">
      <c r="B169" s="705">
        <v>157</v>
      </c>
      <c r="C169" s="951">
        <f>(1+_xlfn.XLOOKUP(INT((B169-1)/12)+1,'ZC Curve'!$B$8:$B$107,'ZC Curve'!R$8:R$107,,0))^(1/12)-1</f>
        <v>0</v>
      </c>
      <c r="D169" s="946">
        <f t="shared" si="17"/>
        <v>1</v>
      </c>
      <c r="E169" s="594"/>
      <c r="F169" s="705">
        <f t="shared" si="18"/>
        <v>157</v>
      </c>
      <c r="G169" s="756"/>
      <c r="H169" s="756"/>
      <c r="I169" s="756"/>
      <c r="J169" s="756"/>
      <c r="K169" s="756"/>
      <c r="L169" s="756"/>
      <c r="M169" s="756"/>
      <c r="N169" s="594"/>
      <c r="O169" s="705">
        <f t="shared" si="19"/>
        <v>157</v>
      </c>
      <c r="P169" s="756"/>
      <c r="Q169" s="756"/>
      <c r="R169" s="756"/>
      <c r="S169" s="756"/>
      <c r="T169" s="756"/>
      <c r="U169" s="756"/>
      <c r="V169" s="756"/>
      <c r="W169" s="594"/>
      <c r="X169" s="705">
        <f t="shared" si="20"/>
        <v>157</v>
      </c>
      <c r="Y169" s="756"/>
      <c r="Z169" s="756"/>
      <c r="AA169" s="756"/>
      <c r="AB169" s="756"/>
      <c r="AC169" s="756"/>
      <c r="AD169" s="756"/>
      <c r="AE169" s="756"/>
      <c r="AF169" s="594"/>
      <c r="AG169" s="705">
        <f t="shared" si="21"/>
        <v>157</v>
      </c>
      <c r="AH169" s="756"/>
      <c r="AI169" s="756"/>
      <c r="AJ169" s="756"/>
      <c r="AK169" s="756"/>
      <c r="AL169" s="756"/>
      <c r="AM169" s="756"/>
      <c r="AN169" s="756"/>
      <c r="AO169" s="685"/>
      <c r="AP169" s="705">
        <f t="shared" si="22"/>
        <v>157</v>
      </c>
      <c r="AQ169" s="756"/>
      <c r="AR169" s="756"/>
      <c r="AS169" s="756"/>
      <c r="AT169" s="756"/>
      <c r="AU169" s="756"/>
      <c r="AV169" s="756"/>
      <c r="AW169" s="756"/>
    </row>
    <row r="170" spans="2:49" x14ac:dyDescent="0.25">
      <c r="B170" s="705">
        <v>158</v>
      </c>
      <c r="C170" s="951">
        <f>(1+_xlfn.XLOOKUP(INT((B170-1)/12)+1,'ZC Curve'!$B$8:$B$107,'ZC Curve'!R$8:R$107,,0))^(1/12)-1</f>
        <v>0</v>
      </c>
      <c r="D170" s="946">
        <f t="shared" si="17"/>
        <v>1</v>
      </c>
      <c r="E170" s="594"/>
      <c r="F170" s="705">
        <f t="shared" si="18"/>
        <v>158</v>
      </c>
      <c r="G170" s="756"/>
      <c r="H170" s="756"/>
      <c r="I170" s="756"/>
      <c r="J170" s="756"/>
      <c r="K170" s="756"/>
      <c r="L170" s="756"/>
      <c r="M170" s="756"/>
      <c r="N170" s="594"/>
      <c r="O170" s="705">
        <f t="shared" si="19"/>
        <v>158</v>
      </c>
      <c r="P170" s="756"/>
      <c r="Q170" s="756"/>
      <c r="R170" s="756"/>
      <c r="S170" s="756"/>
      <c r="T170" s="756"/>
      <c r="U170" s="756"/>
      <c r="V170" s="756"/>
      <c r="W170" s="594"/>
      <c r="X170" s="705">
        <f t="shared" si="20"/>
        <v>158</v>
      </c>
      <c r="Y170" s="756"/>
      <c r="Z170" s="756"/>
      <c r="AA170" s="756"/>
      <c r="AB170" s="756"/>
      <c r="AC170" s="756"/>
      <c r="AD170" s="756"/>
      <c r="AE170" s="756"/>
      <c r="AF170" s="594"/>
      <c r="AG170" s="705">
        <f t="shared" si="21"/>
        <v>158</v>
      </c>
      <c r="AH170" s="756"/>
      <c r="AI170" s="756"/>
      <c r="AJ170" s="756"/>
      <c r="AK170" s="756"/>
      <c r="AL170" s="756"/>
      <c r="AM170" s="756"/>
      <c r="AN170" s="756"/>
      <c r="AO170" s="685"/>
      <c r="AP170" s="705">
        <f t="shared" si="22"/>
        <v>158</v>
      </c>
      <c r="AQ170" s="756"/>
      <c r="AR170" s="756"/>
      <c r="AS170" s="756"/>
      <c r="AT170" s="756"/>
      <c r="AU170" s="756"/>
      <c r="AV170" s="756"/>
      <c r="AW170" s="756"/>
    </row>
    <row r="171" spans="2:49" x14ac:dyDescent="0.25">
      <c r="B171" s="705">
        <v>159</v>
      </c>
      <c r="C171" s="951">
        <f>(1+_xlfn.XLOOKUP(INT((B171-1)/12)+1,'ZC Curve'!$B$8:$B$107,'ZC Curve'!R$8:R$107,,0))^(1/12)-1</f>
        <v>0</v>
      </c>
      <c r="D171" s="946">
        <f t="shared" si="17"/>
        <v>1</v>
      </c>
      <c r="E171" s="594"/>
      <c r="F171" s="705">
        <f t="shared" si="18"/>
        <v>159</v>
      </c>
      <c r="G171" s="756"/>
      <c r="H171" s="756"/>
      <c r="I171" s="756"/>
      <c r="J171" s="756"/>
      <c r="K171" s="756"/>
      <c r="L171" s="756"/>
      <c r="M171" s="756"/>
      <c r="N171" s="594"/>
      <c r="O171" s="705">
        <f t="shared" si="19"/>
        <v>159</v>
      </c>
      <c r="P171" s="756"/>
      <c r="Q171" s="756"/>
      <c r="R171" s="756"/>
      <c r="S171" s="756"/>
      <c r="T171" s="756"/>
      <c r="U171" s="756"/>
      <c r="V171" s="756"/>
      <c r="W171" s="594"/>
      <c r="X171" s="705">
        <f t="shared" si="20"/>
        <v>159</v>
      </c>
      <c r="Y171" s="756"/>
      <c r="Z171" s="756"/>
      <c r="AA171" s="756"/>
      <c r="AB171" s="756"/>
      <c r="AC171" s="756"/>
      <c r="AD171" s="756"/>
      <c r="AE171" s="756"/>
      <c r="AF171" s="594"/>
      <c r="AG171" s="705">
        <f t="shared" si="21"/>
        <v>159</v>
      </c>
      <c r="AH171" s="756"/>
      <c r="AI171" s="756"/>
      <c r="AJ171" s="756"/>
      <c r="AK171" s="756"/>
      <c r="AL171" s="756"/>
      <c r="AM171" s="756"/>
      <c r="AN171" s="756"/>
      <c r="AO171" s="685"/>
      <c r="AP171" s="705">
        <f t="shared" si="22"/>
        <v>159</v>
      </c>
      <c r="AQ171" s="756"/>
      <c r="AR171" s="756"/>
      <c r="AS171" s="756"/>
      <c r="AT171" s="756"/>
      <c r="AU171" s="756"/>
      <c r="AV171" s="756"/>
      <c r="AW171" s="756"/>
    </row>
    <row r="172" spans="2:49" x14ac:dyDescent="0.25">
      <c r="B172" s="705">
        <v>160</v>
      </c>
      <c r="C172" s="951">
        <f>(1+_xlfn.XLOOKUP(INT((B172-1)/12)+1,'ZC Curve'!$B$8:$B$107,'ZC Curve'!R$8:R$107,,0))^(1/12)-1</f>
        <v>0</v>
      </c>
      <c r="D172" s="946">
        <f t="shared" si="17"/>
        <v>1</v>
      </c>
      <c r="E172" s="594"/>
      <c r="F172" s="705">
        <f t="shared" si="18"/>
        <v>160</v>
      </c>
      <c r="G172" s="756"/>
      <c r="H172" s="756"/>
      <c r="I172" s="756"/>
      <c r="J172" s="756"/>
      <c r="K172" s="756"/>
      <c r="L172" s="756"/>
      <c r="M172" s="756"/>
      <c r="N172" s="594"/>
      <c r="O172" s="705">
        <f t="shared" si="19"/>
        <v>160</v>
      </c>
      <c r="P172" s="756"/>
      <c r="Q172" s="756"/>
      <c r="R172" s="756"/>
      <c r="S172" s="756"/>
      <c r="T172" s="756"/>
      <c r="U172" s="756"/>
      <c r="V172" s="756"/>
      <c r="W172" s="594"/>
      <c r="X172" s="705">
        <f t="shared" si="20"/>
        <v>160</v>
      </c>
      <c r="Y172" s="756"/>
      <c r="Z172" s="756"/>
      <c r="AA172" s="756"/>
      <c r="AB172" s="756"/>
      <c r="AC172" s="756"/>
      <c r="AD172" s="756"/>
      <c r="AE172" s="756"/>
      <c r="AF172" s="594"/>
      <c r="AG172" s="705">
        <f t="shared" si="21"/>
        <v>160</v>
      </c>
      <c r="AH172" s="756"/>
      <c r="AI172" s="756"/>
      <c r="AJ172" s="756"/>
      <c r="AK172" s="756"/>
      <c r="AL172" s="756"/>
      <c r="AM172" s="756"/>
      <c r="AN172" s="756"/>
      <c r="AO172" s="685"/>
      <c r="AP172" s="705">
        <f t="shared" si="22"/>
        <v>160</v>
      </c>
      <c r="AQ172" s="756"/>
      <c r="AR172" s="756"/>
      <c r="AS172" s="756"/>
      <c r="AT172" s="756"/>
      <c r="AU172" s="756"/>
      <c r="AV172" s="756"/>
      <c r="AW172" s="756"/>
    </row>
    <row r="173" spans="2:49" x14ac:dyDescent="0.25">
      <c r="B173" s="705">
        <v>161</v>
      </c>
      <c r="C173" s="951">
        <f>(1+_xlfn.XLOOKUP(INT((B173-1)/12)+1,'ZC Curve'!$B$8:$B$107,'ZC Curve'!R$8:R$107,,0))^(1/12)-1</f>
        <v>0</v>
      </c>
      <c r="D173" s="946">
        <f t="shared" si="17"/>
        <v>1</v>
      </c>
      <c r="E173" s="594"/>
      <c r="F173" s="705">
        <f t="shared" si="18"/>
        <v>161</v>
      </c>
      <c r="G173" s="756"/>
      <c r="H173" s="756"/>
      <c r="I173" s="756"/>
      <c r="J173" s="756"/>
      <c r="K173" s="756"/>
      <c r="L173" s="756"/>
      <c r="M173" s="756"/>
      <c r="N173" s="594"/>
      <c r="O173" s="705">
        <f t="shared" si="19"/>
        <v>161</v>
      </c>
      <c r="P173" s="756"/>
      <c r="Q173" s="756"/>
      <c r="R173" s="756"/>
      <c r="S173" s="756"/>
      <c r="T173" s="756"/>
      <c r="U173" s="756"/>
      <c r="V173" s="756"/>
      <c r="W173" s="594"/>
      <c r="X173" s="705">
        <f t="shared" si="20"/>
        <v>161</v>
      </c>
      <c r="Y173" s="756"/>
      <c r="Z173" s="756"/>
      <c r="AA173" s="756"/>
      <c r="AB173" s="756"/>
      <c r="AC173" s="756"/>
      <c r="AD173" s="756"/>
      <c r="AE173" s="756"/>
      <c r="AF173" s="594"/>
      <c r="AG173" s="705">
        <f t="shared" si="21"/>
        <v>161</v>
      </c>
      <c r="AH173" s="756"/>
      <c r="AI173" s="756"/>
      <c r="AJ173" s="756"/>
      <c r="AK173" s="756"/>
      <c r="AL173" s="756"/>
      <c r="AM173" s="756"/>
      <c r="AN173" s="756"/>
      <c r="AO173" s="685"/>
      <c r="AP173" s="705">
        <f t="shared" si="22"/>
        <v>161</v>
      </c>
      <c r="AQ173" s="756"/>
      <c r="AR173" s="756"/>
      <c r="AS173" s="756"/>
      <c r="AT173" s="756"/>
      <c r="AU173" s="756"/>
      <c r="AV173" s="756"/>
      <c r="AW173" s="756"/>
    </row>
    <row r="174" spans="2:49" x14ac:dyDescent="0.25">
      <c r="B174" s="705">
        <v>162</v>
      </c>
      <c r="C174" s="951">
        <f>(1+_xlfn.XLOOKUP(INT((B174-1)/12)+1,'ZC Curve'!$B$8:$B$107,'ZC Curve'!R$8:R$107,,0))^(1/12)-1</f>
        <v>0</v>
      </c>
      <c r="D174" s="946">
        <f t="shared" si="17"/>
        <v>1</v>
      </c>
      <c r="E174" s="594"/>
      <c r="F174" s="705">
        <f t="shared" si="18"/>
        <v>162</v>
      </c>
      <c r="G174" s="756"/>
      <c r="H174" s="756"/>
      <c r="I174" s="756"/>
      <c r="J174" s="756"/>
      <c r="K174" s="756"/>
      <c r="L174" s="756"/>
      <c r="M174" s="756"/>
      <c r="N174" s="594"/>
      <c r="O174" s="705">
        <f t="shared" si="19"/>
        <v>162</v>
      </c>
      <c r="P174" s="756"/>
      <c r="Q174" s="756"/>
      <c r="R174" s="756"/>
      <c r="S174" s="756"/>
      <c r="T174" s="756"/>
      <c r="U174" s="756"/>
      <c r="V174" s="756"/>
      <c r="W174" s="594"/>
      <c r="X174" s="705">
        <f t="shared" si="20"/>
        <v>162</v>
      </c>
      <c r="Y174" s="756"/>
      <c r="Z174" s="756"/>
      <c r="AA174" s="756"/>
      <c r="AB174" s="756"/>
      <c r="AC174" s="756"/>
      <c r="AD174" s="756"/>
      <c r="AE174" s="756"/>
      <c r="AF174" s="594"/>
      <c r="AG174" s="705">
        <f t="shared" si="21"/>
        <v>162</v>
      </c>
      <c r="AH174" s="756"/>
      <c r="AI174" s="756"/>
      <c r="AJ174" s="756"/>
      <c r="AK174" s="756"/>
      <c r="AL174" s="756"/>
      <c r="AM174" s="756"/>
      <c r="AN174" s="756"/>
      <c r="AO174" s="685"/>
      <c r="AP174" s="705">
        <f t="shared" si="22"/>
        <v>162</v>
      </c>
      <c r="AQ174" s="756"/>
      <c r="AR174" s="756"/>
      <c r="AS174" s="756"/>
      <c r="AT174" s="756"/>
      <c r="AU174" s="756"/>
      <c r="AV174" s="756"/>
      <c r="AW174" s="756"/>
    </row>
    <row r="175" spans="2:49" x14ac:dyDescent="0.25">
      <c r="B175" s="705">
        <v>163</v>
      </c>
      <c r="C175" s="951">
        <f>(1+_xlfn.XLOOKUP(INT((B175-1)/12)+1,'ZC Curve'!$B$8:$B$107,'ZC Curve'!R$8:R$107,,0))^(1/12)-1</f>
        <v>0</v>
      </c>
      <c r="D175" s="946">
        <f t="shared" si="17"/>
        <v>1</v>
      </c>
      <c r="E175" s="594"/>
      <c r="F175" s="705">
        <f t="shared" si="18"/>
        <v>163</v>
      </c>
      <c r="G175" s="756"/>
      <c r="H175" s="756"/>
      <c r="I175" s="756"/>
      <c r="J175" s="756"/>
      <c r="K175" s="756"/>
      <c r="L175" s="756"/>
      <c r="M175" s="756"/>
      <c r="N175" s="594"/>
      <c r="O175" s="705">
        <f t="shared" si="19"/>
        <v>163</v>
      </c>
      <c r="P175" s="756"/>
      <c r="Q175" s="756"/>
      <c r="R175" s="756"/>
      <c r="S175" s="756"/>
      <c r="T175" s="756"/>
      <c r="U175" s="756"/>
      <c r="V175" s="756"/>
      <c r="W175" s="594"/>
      <c r="X175" s="705">
        <f t="shared" si="20"/>
        <v>163</v>
      </c>
      <c r="Y175" s="756"/>
      <c r="Z175" s="756"/>
      <c r="AA175" s="756"/>
      <c r="AB175" s="756"/>
      <c r="AC175" s="756"/>
      <c r="AD175" s="756"/>
      <c r="AE175" s="756"/>
      <c r="AF175" s="594"/>
      <c r="AG175" s="705">
        <f t="shared" si="21"/>
        <v>163</v>
      </c>
      <c r="AH175" s="756"/>
      <c r="AI175" s="756"/>
      <c r="AJ175" s="756"/>
      <c r="AK175" s="756"/>
      <c r="AL175" s="756"/>
      <c r="AM175" s="756"/>
      <c r="AN175" s="756"/>
      <c r="AO175" s="685"/>
      <c r="AP175" s="705">
        <f t="shared" si="22"/>
        <v>163</v>
      </c>
      <c r="AQ175" s="756"/>
      <c r="AR175" s="756"/>
      <c r="AS175" s="756"/>
      <c r="AT175" s="756"/>
      <c r="AU175" s="756"/>
      <c r="AV175" s="756"/>
      <c r="AW175" s="756"/>
    </row>
    <row r="176" spans="2:49" x14ac:dyDescent="0.25">
      <c r="B176" s="705">
        <v>164</v>
      </c>
      <c r="C176" s="951">
        <f>(1+_xlfn.XLOOKUP(INT((B176-1)/12)+1,'ZC Curve'!$B$8:$B$107,'ZC Curve'!R$8:R$107,,0))^(1/12)-1</f>
        <v>0</v>
      </c>
      <c r="D176" s="946">
        <f t="shared" si="17"/>
        <v>1</v>
      </c>
      <c r="E176" s="594"/>
      <c r="F176" s="705">
        <f t="shared" si="18"/>
        <v>164</v>
      </c>
      <c r="G176" s="756"/>
      <c r="H176" s="756"/>
      <c r="I176" s="756"/>
      <c r="J176" s="756"/>
      <c r="K176" s="756"/>
      <c r="L176" s="756"/>
      <c r="M176" s="756"/>
      <c r="N176" s="594"/>
      <c r="O176" s="705">
        <f t="shared" si="19"/>
        <v>164</v>
      </c>
      <c r="P176" s="756"/>
      <c r="Q176" s="756"/>
      <c r="R176" s="756"/>
      <c r="S176" s="756"/>
      <c r="T176" s="756"/>
      <c r="U176" s="756"/>
      <c r="V176" s="756"/>
      <c r="W176" s="594"/>
      <c r="X176" s="705">
        <f t="shared" si="20"/>
        <v>164</v>
      </c>
      <c r="Y176" s="756"/>
      <c r="Z176" s="756"/>
      <c r="AA176" s="756"/>
      <c r="AB176" s="756"/>
      <c r="AC176" s="756"/>
      <c r="AD176" s="756"/>
      <c r="AE176" s="756"/>
      <c r="AF176" s="594"/>
      <c r="AG176" s="705">
        <f t="shared" si="21"/>
        <v>164</v>
      </c>
      <c r="AH176" s="756"/>
      <c r="AI176" s="756"/>
      <c r="AJ176" s="756"/>
      <c r="AK176" s="756"/>
      <c r="AL176" s="756"/>
      <c r="AM176" s="756"/>
      <c r="AN176" s="756"/>
      <c r="AO176" s="685"/>
      <c r="AP176" s="705">
        <f t="shared" si="22"/>
        <v>164</v>
      </c>
      <c r="AQ176" s="756"/>
      <c r="AR176" s="756"/>
      <c r="AS176" s="756"/>
      <c r="AT176" s="756"/>
      <c r="AU176" s="756"/>
      <c r="AV176" s="756"/>
      <c r="AW176" s="756"/>
    </row>
    <row r="177" spans="2:49" x14ac:dyDescent="0.25">
      <c r="B177" s="705">
        <v>165</v>
      </c>
      <c r="C177" s="951">
        <f>(1+_xlfn.XLOOKUP(INT((B177-1)/12)+1,'ZC Curve'!$B$8:$B$107,'ZC Curve'!R$8:R$107,,0))^(1/12)-1</f>
        <v>0</v>
      </c>
      <c r="D177" s="946">
        <f t="shared" si="17"/>
        <v>1</v>
      </c>
      <c r="E177" s="594"/>
      <c r="F177" s="705">
        <f t="shared" si="18"/>
        <v>165</v>
      </c>
      <c r="G177" s="756"/>
      <c r="H177" s="756"/>
      <c r="I177" s="756"/>
      <c r="J177" s="756"/>
      <c r="K177" s="756"/>
      <c r="L177" s="756"/>
      <c r="M177" s="756"/>
      <c r="N177" s="594"/>
      <c r="O177" s="705">
        <f t="shared" si="19"/>
        <v>165</v>
      </c>
      <c r="P177" s="756"/>
      <c r="Q177" s="756"/>
      <c r="R177" s="756"/>
      <c r="S177" s="756"/>
      <c r="T177" s="756"/>
      <c r="U177" s="756"/>
      <c r="V177" s="756"/>
      <c r="W177" s="594"/>
      <c r="X177" s="705">
        <f t="shared" si="20"/>
        <v>165</v>
      </c>
      <c r="Y177" s="756"/>
      <c r="Z177" s="756"/>
      <c r="AA177" s="756"/>
      <c r="AB177" s="756"/>
      <c r="AC177" s="756"/>
      <c r="AD177" s="756"/>
      <c r="AE177" s="756"/>
      <c r="AF177" s="594"/>
      <c r="AG177" s="705">
        <f t="shared" si="21"/>
        <v>165</v>
      </c>
      <c r="AH177" s="756"/>
      <c r="AI177" s="756"/>
      <c r="AJ177" s="756"/>
      <c r="AK177" s="756"/>
      <c r="AL177" s="756"/>
      <c r="AM177" s="756"/>
      <c r="AN177" s="756"/>
      <c r="AO177" s="685"/>
      <c r="AP177" s="705">
        <f t="shared" si="22"/>
        <v>165</v>
      </c>
      <c r="AQ177" s="756"/>
      <c r="AR177" s="756"/>
      <c r="AS177" s="756"/>
      <c r="AT177" s="756"/>
      <c r="AU177" s="756"/>
      <c r="AV177" s="756"/>
      <c r="AW177" s="756"/>
    </row>
    <row r="178" spans="2:49" x14ac:dyDescent="0.25">
      <c r="B178" s="705">
        <v>166</v>
      </c>
      <c r="C178" s="951">
        <f>(1+_xlfn.XLOOKUP(INT((B178-1)/12)+1,'ZC Curve'!$B$8:$B$107,'ZC Curve'!R$8:R$107,,0))^(1/12)-1</f>
        <v>0</v>
      </c>
      <c r="D178" s="946">
        <f t="shared" si="17"/>
        <v>1</v>
      </c>
      <c r="E178" s="594"/>
      <c r="F178" s="705">
        <f t="shared" si="18"/>
        <v>166</v>
      </c>
      <c r="G178" s="756"/>
      <c r="H178" s="756"/>
      <c r="I178" s="756"/>
      <c r="J178" s="756"/>
      <c r="K178" s="756"/>
      <c r="L178" s="756"/>
      <c r="M178" s="756"/>
      <c r="N178" s="594"/>
      <c r="O178" s="705">
        <f t="shared" si="19"/>
        <v>166</v>
      </c>
      <c r="P178" s="756"/>
      <c r="Q178" s="756"/>
      <c r="R178" s="756"/>
      <c r="S178" s="756"/>
      <c r="T178" s="756"/>
      <c r="U178" s="756"/>
      <c r="V178" s="756"/>
      <c r="W178" s="594"/>
      <c r="X178" s="705">
        <f t="shared" si="20"/>
        <v>166</v>
      </c>
      <c r="Y178" s="756"/>
      <c r="Z178" s="756"/>
      <c r="AA178" s="756"/>
      <c r="AB178" s="756"/>
      <c r="AC178" s="756"/>
      <c r="AD178" s="756"/>
      <c r="AE178" s="756"/>
      <c r="AF178" s="594"/>
      <c r="AG178" s="705">
        <f t="shared" si="21"/>
        <v>166</v>
      </c>
      <c r="AH178" s="756"/>
      <c r="AI178" s="756"/>
      <c r="AJ178" s="756"/>
      <c r="AK178" s="756"/>
      <c r="AL178" s="756"/>
      <c r="AM178" s="756"/>
      <c r="AN178" s="756"/>
      <c r="AO178" s="685"/>
      <c r="AP178" s="705">
        <f t="shared" si="22"/>
        <v>166</v>
      </c>
      <c r="AQ178" s="756"/>
      <c r="AR178" s="756"/>
      <c r="AS178" s="756"/>
      <c r="AT178" s="756"/>
      <c r="AU178" s="756"/>
      <c r="AV178" s="756"/>
      <c r="AW178" s="756"/>
    </row>
    <row r="179" spans="2:49" x14ac:dyDescent="0.25">
      <c r="B179" s="705">
        <v>167</v>
      </c>
      <c r="C179" s="951">
        <f>(1+_xlfn.XLOOKUP(INT((B179-1)/12)+1,'ZC Curve'!$B$8:$B$107,'ZC Curve'!R$8:R$107,,0))^(1/12)-1</f>
        <v>0</v>
      </c>
      <c r="D179" s="946">
        <f t="shared" si="17"/>
        <v>1</v>
      </c>
      <c r="E179" s="594"/>
      <c r="F179" s="705">
        <f t="shared" si="18"/>
        <v>167</v>
      </c>
      <c r="G179" s="756"/>
      <c r="H179" s="756"/>
      <c r="I179" s="756"/>
      <c r="J179" s="756"/>
      <c r="K179" s="756"/>
      <c r="L179" s="756"/>
      <c r="M179" s="756"/>
      <c r="N179" s="594"/>
      <c r="O179" s="705">
        <f t="shared" si="19"/>
        <v>167</v>
      </c>
      <c r="P179" s="756"/>
      <c r="Q179" s="756"/>
      <c r="R179" s="756"/>
      <c r="S179" s="756"/>
      <c r="T179" s="756"/>
      <c r="U179" s="756"/>
      <c r="V179" s="756"/>
      <c r="W179" s="594"/>
      <c r="X179" s="705">
        <f t="shared" si="20"/>
        <v>167</v>
      </c>
      <c r="Y179" s="756"/>
      <c r="Z179" s="756"/>
      <c r="AA179" s="756"/>
      <c r="AB179" s="756"/>
      <c r="AC179" s="756"/>
      <c r="AD179" s="756"/>
      <c r="AE179" s="756"/>
      <c r="AF179" s="594"/>
      <c r="AG179" s="705">
        <f t="shared" si="21"/>
        <v>167</v>
      </c>
      <c r="AH179" s="756"/>
      <c r="AI179" s="756"/>
      <c r="AJ179" s="756"/>
      <c r="AK179" s="756"/>
      <c r="AL179" s="756"/>
      <c r="AM179" s="756"/>
      <c r="AN179" s="756"/>
      <c r="AO179" s="685"/>
      <c r="AP179" s="705">
        <f t="shared" si="22"/>
        <v>167</v>
      </c>
      <c r="AQ179" s="756"/>
      <c r="AR179" s="756"/>
      <c r="AS179" s="756"/>
      <c r="AT179" s="756"/>
      <c r="AU179" s="756"/>
      <c r="AV179" s="756"/>
      <c r="AW179" s="756"/>
    </row>
    <row r="180" spans="2:49" x14ac:dyDescent="0.25">
      <c r="B180" s="705">
        <v>168</v>
      </c>
      <c r="C180" s="951">
        <f>(1+_xlfn.XLOOKUP(INT((B180-1)/12)+1,'ZC Curve'!$B$8:$B$107,'ZC Curve'!R$8:R$107,,0))^(1/12)-1</f>
        <v>0</v>
      </c>
      <c r="D180" s="946">
        <f t="shared" si="17"/>
        <v>1</v>
      </c>
      <c r="E180" s="594"/>
      <c r="F180" s="705">
        <f t="shared" si="18"/>
        <v>168</v>
      </c>
      <c r="G180" s="756"/>
      <c r="H180" s="756"/>
      <c r="I180" s="756"/>
      <c r="J180" s="756"/>
      <c r="K180" s="756"/>
      <c r="L180" s="756"/>
      <c r="M180" s="756"/>
      <c r="N180" s="594"/>
      <c r="O180" s="705">
        <f t="shared" si="19"/>
        <v>168</v>
      </c>
      <c r="P180" s="756"/>
      <c r="Q180" s="756"/>
      <c r="R180" s="756"/>
      <c r="S180" s="756"/>
      <c r="T180" s="756"/>
      <c r="U180" s="756"/>
      <c r="V180" s="756"/>
      <c r="W180" s="594"/>
      <c r="X180" s="705">
        <f t="shared" si="20"/>
        <v>168</v>
      </c>
      <c r="Y180" s="756"/>
      <c r="Z180" s="756"/>
      <c r="AA180" s="756"/>
      <c r="AB180" s="756"/>
      <c r="AC180" s="756"/>
      <c r="AD180" s="756"/>
      <c r="AE180" s="756"/>
      <c r="AF180" s="594"/>
      <c r="AG180" s="705">
        <f t="shared" si="21"/>
        <v>168</v>
      </c>
      <c r="AH180" s="756"/>
      <c r="AI180" s="756"/>
      <c r="AJ180" s="756"/>
      <c r="AK180" s="756"/>
      <c r="AL180" s="756"/>
      <c r="AM180" s="756"/>
      <c r="AN180" s="756"/>
      <c r="AO180" s="685"/>
      <c r="AP180" s="705">
        <f t="shared" si="22"/>
        <v>168</v>
      </c>
      <c r="AQ180" s="756"/>
      <c r="AR180" s="756"/>
      <c r="AS180" s="756"/>
      <c r="AT180" s="756"/>
      <c r="AU180" s="756"/>
      <c r="AV180" s="756"/>
      <c r="AW180" s="756"/>
    </row>
    <row r="181" spans="2:49" x14ac:dyDescent="0.25">
      <c r="B181" s="705">
        <v>169</v>
      </c>
      <c r="C181" s="951">
        <f>(1+_xlfn.XLOOKUP(INT((B181-1)/12)+1,'ZC Curve'!$B$8:$B$107,'ZC Curve'!R$8:R$107,,0))^(1/12)-1</f>
        <v>0</v>
      </c>
      <c r="D181" s="946">
        <f t="shared" si="17"/>
        <v>1</v>
      </c>
      <c r="E181" s="594"/>
      <c r="F181" s="705">
        <f t="shared" si="18"/>
        <v>169</v>
      </c>
      <c r="G181" s="756"/>
      <c r="H181" s="756"/>
      <c r="I181" s="756"/>
      <c r="J181" s="756"/>
      <c r="K181" s="756"/>
      <c r="L181" s="756"/>
      <c r="M181" s="756"/>
      <c r="N181" s="594"/>
      <c r="O181" s="705">
        <f t="shared" si="19"/>
        <v>169</v>
      </c>
      <c r="P181" s="756"/>
      <c r="Q181" s="756"/>
      <c r="R181" s="756"/>
      <c r="S181" s="756"/>
      <c r="T181" s="756"/>
      <c r="U181" s="756"/>
      <c r="V181" s="756"/>
      <c r="W181" s="594"/>
      <c r="X181" s="705">
        <f t="shared" si="20"/>
        <v>169</v>
      </c>
      <c r="Y181" s="756"/>
      <c r="Z181" s="756"/>
      <c r="AA181" s="756"/>
      <c r="AB181" s="756"/>
      <c r="AC181" s="756"/>
      <c r="AD181" s="756"/>
      <c r="AE181" s="756"/>
      <c r="AF181" s="594"/>
      <c r="AG181" s="705">
        <f t="shared" si="21"/>
        <v>169</v>
      </c>
      <c r="AH181" s="756"/>
      <c r="AI181" s="756"/>
      <c r="AJ181" s="756"/>
      <c r="AK181" s="756"/>
      <c r="AL181" s="756"/>
      <c r="AM181" s="756"/>
      <c r="AN181" s="756"/>
      <c r="AO181" s="685"/>
      <c r="AP181" s="705">
        <f t="shared" si="22"/>
        <v>169</v>
      </c>
      <c r="AQ181" s="756"/>
      <c r="AR181" s="756"/>
      <c r="AS181" s="756"/>
      <c r="AT181" s="756"/>
      <c r="AU181" s="756"/>
      <c r="AV181" s="756"/>
      <c r="AW181" s="756"/>
    </row>
    <row r="182" spans="2:49" x14ac:dyDescent="0.25">
      <c r="B182" s="705">
        <v>170</v>
      </c>
      <c r="C182" s="951">
        <f>(1+_xlfn.XLOOKUP(INT((B182-1)/12)+1,'ZC Curve'!$B$8:$B$107,'ZC Curve'!R$8:R$107,,0))^(1/12)-1</f>
        <v>0</v>
      </c>
      <c r="D182" s="946">
        <f t="shared" si="17"/>
        <v>1</v>
      </c>
      <c r="E182" s="594"/>
      <c r="F182" s="705">
        <f t="shared" si="18"/>
        <v>170</v>
      </c>
      <c r="G182" s="756"/>
      <c r="H182" s="756"/>
      <c r="I182" s="756"/>
      <c r="J182" s="756"/>
      <c r="K182" s="756"/>
      <c r="L182" s="756"/>
      <c r="M182" s="756"/>
      <c r="N182" s="594"/>
      <c r="O182" s="705">
        <f t="shared" si="19"/>
        <v>170</v>
      </c>
      <c r="P182" s="756"/>
      <c r="Q182" s="756"/>
      <c r="R182" s="756"/>
      <c r="S182" s="756"/>
      <c r="T182" s="756"/>
      <c r="U182" s="756"/>
      <c r="V182" s="756"/>
      <c r="W182" s="594"/>
      <c r="X182" s="705">
        <f t="shared" si="20"/>
        <v>170</v>
      </c>
      <c r="Y182" s="756"/>
      <c r="Z182" s="756"/>
      <c r="AA182" s="756"/>
      <c r="AB182" s="756"/>
      <c r="AC182" s="756"/>
      <c r="AD182" s="756"/>
      <c r="AE182" s="756"/>
      <c r="AF182" s="594"/>
      <c r="AG182" s="705">
        <f t="shared" si="21"/>
        <v>170</v>
      </c>
      <c r="AH182" s="756"/>
      <c r="AI182" s="756"/>
      <c r="AJ182" s="756"/>
      <c r="AK182" s="756"/>
      <c r="AL182" s="756"/>
      <c r="AM182" s="756"/>
      <c r="AN182" s="756"/>
      <c r="AO182" s="685"/>
      <c r="AP182" s="705">
        <f t="shared" si="22"/>
        <v>170</v>
      </c>
      <c r="AQ182" s="756"/>
      <c r="AR182" s="756"/>
      <c r="AS182" s="756"/>
      <c r="AT182" s="756"/>
      <c r="AU182" s="756"/>
      <c r="AV182" s="756"/>
      <c r="AW182" s="756"/>
    </row>
    <row r="183" spans="2:49" x14ac:dyDescent="0.25">
      <c r="B183" s="705">
        <v>171</v>
      </c>
      <c r="C183" s="951">
        <f>(1+_xlfn.XLOOKUP(INT((B183-1)/12)+1,'ZC Curve'!$B$8:$B$107,'ZC Curve'!R$8:R$107,,0))^(1/12)-1</f>
        <v>0</v>
      </c>
      <c r="D183" s="946">
        <f t="shared" si="17"/>
        <v>1</v>
      </c>
      <c r="E183" s="594"/>
      <c r="F183" s="705">
        <f t="shared" si="18"/>
        <v>171</v>
      </c>
      <c r="G183" s="756"/>
      <c r="H183" s="756"/>
      <c r="I183" s="756"/>
      <c r="J183" s="756"/>
      <c r="K183" s="756"/>
      <c r="L183" s="756"/>
      <c r="M183" s="756"/>
      <c r="N183" s="594"/>
      <c r="O183" s="705">
        <f t="shared" si="19"/>
        <v>171</v>
      </c>
      <c r="P183" s="756"/>
      <c r="Q183" s="756"/>
      <c r="R183" s="756"/>
      <c r="S183" s="756"/>
      <c r="T183" s="756"/>
      <c r="U183" s="756"/>
      <c r="V183" s="756"/>
      <c r="W183" s="594"/>
      <c r="X183" s="705">
        <f t="shared" si="20"/>
        <v>171</v>
      </c>
      <c r="Y183" s="756"/>
      <c r="Z183" s="756"/>
      <c r="AA183" s="756"/>
      <c r="AB183" s="756"/>
      <c r="AC183" s="756"/>
      <c r="AD183" s="756"/>
      <c r="AE183" s="756"/>
      <c r="AF183" s="594"/>
      <c r="AG183" s="705">
        <f t="shared" si="21"/>
        <v>171</v>
      </c>
      <c r="AH183" s="756"/>
      <c r="AI183" s="756"/>
      <c r="AJ183" s="756"/>
      <c r="AK183" s="756"/>
      <c r="AL183" s="756"/>
      <c r="AM183" s="756"/>
      <c r="AN183" s="756"/>
      <c r="AO183" s="685"/>
      <c r="AP183" s="705">
        <f t="shared" si="22"/>
        <v>171</v>
      </c>
      <c r="AQ183" s="756"/>
      <c r="AR183" s="756"/>
      <c r="AS183" s="756"/>
      <c r="AT183" s="756"/>
      <c r="AU183" s="756"/>
      <c r="AV183" s="756"/>
      <c r="AW183" s="756"/>
    </row>
    <row r="184" spans="2:49" x14ac:dyDescent="0.25">
      <c r="B184" s="705">
        <v>172</v>
      </c>
      <c r="C184" s="951">
        <f>(1+_xlfn.XLOOKUP(INT((B184-1)/12)+1,'ZC Curve'!$B$8:$B$107,'ZC Curve'!R$8:R$107,,0))^(1/12)-1</f>
        <v>0</v>
      </c>
      <c r="D184" s="946">
        <f t="shared" si="17"/>
        <v>1</v>
      </c>
      <c r="E184" s="594"/>
      <c r="F184" s="705">
        <f t="shared" si="18"/>
        <v>172</v>
      </c>
      <c r="G184" s="756"/>
      <c r="H184" s="756"/>
      <c r="I184" s="756"/>
      <c r="J184" s="756"/>
      <c r="K184" s="756"/>
      <c r="L184" s="756"/>
      <c r="M184" s="756"/>
      <c r="N184" s="594"/>
      <c r="O184" s="705">
        <f t="shared" si="19"/>
        <v>172</v>
      </c>
      <c r="P184" s="756"/>
      <c r="Q184" s="756"/>
      <c r="R184" s="756"/>
      <c r="S184" s="756"/>
      <c r="T184" s="756"/>
      <c r="U184" s="756"/>
      <c r="V184" s="756"/>
      <c r="W184" s="594"/>
      <c r="X184" s="705">
        <f t="shared" si="20"/>
        <v>172</v>
      </c>
      <c r="Y184" s="756"/>
      <c r="Z184" s="756"/>
      <c r="AA184" s="756"/>
      <c r="AB184" s="756"/>
      <c r="AC184" s="756"/>
      <c r="AD184" s="756"/>
      <c r="AE184" s="756"/>
      <c r="AF184" s="594"/>
      <c r="AG184" s="705">
        <f t="shared" si="21"/>
        <v>172</v>
      </c>
      <c r="AH184" s="756"/>
      <c r="AI184" s="756"/>
      <c r="AJ184" s="756"/>
      <c r="AK184" s="756"/>
      <c r="AL184" s="756"/>
      <c r="AM184" s="756"/>
      <c r="AN184" s="756"/>
      <c r="AO184" s="685"/>
      <c r="AP184" s="705">
        <f t="shared" si="22"/>
        <v>172</v>
      </c>
      <c r="AQ184" s="756"/>
      <c r="AR184" s="756"/>
      <c r="AS184" s="756"/>
      <c r="AT184" s="756"/>
      <c r="AU184" s="756"/>
      <c r="AV184" s="756"/>
      <c r="AW184" s="756"/>
    </row>
    <row r="185" spans="2:49" x14ac:dyDescent="0.25">
      <c r="B185" s="705">
        <v>173</v>
      </c>
      <c r="C185" s="951">
        <f>(1+_xlfn.XLOOKUP(INT((B185-1)/12)+1,'ZC Curve'!$B$8:$B$107,'ZC Curve'!R$8:R$107,,0))^(1/12)-1</f>
        <v>0</v>
      </c>
      <c r="D185" s="946">
        <f t="shared" si="17"/>
        <v>1</v>
      </c>
      <c r="E185" s="594"/>
      <c r="F185" s="705">
        <f t="shared" si="18"/>
        <v>173</v>
      </c>
      <c r="G185" s="756"/>
      <c r="H185" s="756"/>
      <c r="I185" s="756"/>
      <c r="J185" s="756"/>
      <c r="K185" s="756"/>
      <c r="L185" s="756"/>
      <c r="M185" s="756"/>
      <c r="N185" s="594"/>
      <c r="O185" s="705">
        <f t="shared" si="19"/>
        <v>173</v>
      </c>
      <c r="P185" s="756"/>
      <c r="Q185" s="756"/>
      <c r="R185" s="756"/>
      <c r="S185" s="756"/>
      <c r="T185" s="756"/>
      <c r="U185" s="756"/>
      <c r="V185" s="756"/>
      <c r="W185" s="594"/>
      <c r="X185" s="705">
        <f t="shared" si="20"/>
        <v>173</v>
      </c>
      <c r="Y185" s="756"/>
      <c r="Z185" s="756"/>
      <c r="AA185" s="756"/>
      <c r="AB185" s="756"/>
      <c r="AC185" s="756"/>
      <c r="AD185" s="756"/>
      <c r="AE185" s="756"/>
      <c r="AF185" s="594"/>
      <c r="AG185" s="705">
        <f t="shared" si="21"/>
        <v>173</v>
      </c>
      <c r="AH185" s="756"/>
      <c r="AI185" s="756"/>
      <c r="AJ185" s="756"/>
      <c r="AK185" s="756"/>
      <c r="AL185" s="756"/>
      <c r="AM185" s="756"/>
      <c r="AN185" s="756"/>
      <c r="AO185" s="685"/>
      <c r="AP185" s="705">
        <f t="shared" si="22"/>
        <v>173</v>
      </c>
      <c r="AQ185" s="756"/>
      <c r="AR185" s="756"/>
      <c r="AS185" s="756"/>
      <c r="AT185" s="756"/>
      <c r="AU185" s="756"/>
      <c r="AV185" s="756"/>
      <c r="AW185" s="756"/>
    </row>
    <row r="186" spans="2:49" x14ac:dyDescent="0.25">
      <c r="B186" s="705">
        <v>174</v>
      </c>
      <c r="C186" s="951">
        <f>(1+_xlfn.XLOOKUP(INT((B186-1)/12)+1,'ZC Curve'!$B$8:$B$107,'ZC Curve'!R$8:R$107,,0))^(1/12)-1</f>
        <v>0</v>
      </c>
      <c r="D186" s="946">
        <f t="shared" si="17"/>
        <v>1</v>
      </c>
      <c r="E186" s="594"/>
      <c r="F186" s="705">
        <f t="shared" si="18"/>
        <v>174</v>
      </c>
      <c r="G186" s="756"/>
      <c r="H186" s="756"/>
      <c r="I186" s="756"/>
      <c r="J186" s="756"/>
      <c r="K186" s="756"/>
      <c r="L186" s="756"/>
      <c r="M186" s="756"/>
      <c r="N186" s="594"/>
      <c r="O186" s="705">
        <f t="shared" si="19"/>
        <v>174</v>
      </c>
      <c r="P186" s="756"/>
      <c r="Q186" s="756"/>
      <c r="R186" s="756"/>
      <c r="S186" s="756"/>
      <c r="T186" s="756"/>
      <c r="U186" s="756"/>
      <c r="V186" s="756"/>
      <c r="W186" s="594"/>
      <c r="X186" s="705">
        <f t="shared" si="20"/>
        <v>174</v>
      </c>
      <c r="Y186" s="756"/>
      <c r="Z186" s="756"/>
      <c r="AA186" s="756"/>
      <c r="AB186" s="756"/>
      <c r="AC186" s="756"/>
      <c r="AD186" s="756"/>
      <c r="AE186" s="756"/>
      <c r="AF186" s="594"/>
      <c r="AG186" s="705">
        <f t="shared" si="21"/>
        <v>174</v>
      </c>
      <c r="AH186" s="756"/>
      <c r="AI186" s="756"/>
      <c r="AJ186" s="756"/>
      <c r="AK186" s="756"/>
      <c r="AL186" s="756"/>
      <c r="AM186" s="756"/>
      <c r="AN186" s="756"/>
      <c r="AO186" s="685"/>
      <c r="AP186" s="705">
        <f t="shared" si="22"/>
        <v>174</v>
      </c>
      <c r="AQ186" s="756"/>
      <c r="AR186" s="756"/>
      <c r="AS186" s="756"/>
      <c r="AT186" s="756"/>
      <c r="AU186" s="756"/>
      <c r="AV186" s="756"/>
      <c r="AW186" s="756"/>
    </row>
    <row r="187" spans="2:49" x14ac:dyDescent="0.25">
      <c r="B187" s="705">
        <v>175</v>
      </c>
      <c r="C187" s="951">
        <f>(1+_xlfn.XLOOKUP(INT((B187-1)/12)+1,'ZC Curve'!$B$8:$B$107,'ZC Curve'!R$8:R$107,,0))^(1/12)-1</f>
        <v>0</v>
      </c>
      <c r="D187" s="946">
        <f t="shared" si="17"/>
        <v>1</v>
      </c>
      <c r="E187" s="594"/>
      <c r="F187" s="705">
        <f t="shared" si="18"/>
        <v>175</v>
      </c>
      <c r="G187" s="756"/>
      <c r="H187" s="756"/>
      <c r="I187" s="756"/>
      <c r="J187" s="756"/>
      <c r="K187" s="756"/>
      <c r="L187" s="756"/>
      <c r="M187" s="756"/>
      <c r="N187" s="594"/>
      <c r="O187" s="705">
        <f t="shared" si="19"/>
        <v>175</v>
      </c>
      <c r="P187" s="756"/>
      <c r="Q187" s="756"/>
      <c r="R187" s="756"/>
      <c r="S187" s="756"/>
      <c r="T187" s="756"/>
      <c r="U187" s="756"/>
      <c r="V187" s="756"/>
      <c r="W187" s="594"/>
      <c r="X187" s="705">
        <f t="shared" si="20"/>
        <v>175</v>
      </c>
      <c r="Y187" s="756"/>
      <c r="Z187" s="756"/>
      <c r="AA187" s="756"/>
      <c r="AB187" s="756"/>
      <c r="AC187" s="756"/>
      <c r="AD187" s="756"/>
      <c r="AE187" s="756"/>
      <c r="AF187" s="594"/>
      <c r="AG187" s="705">
        <f t="shared" si="21"/>
        <v>175</v>
      </c>
      <c r="AH187" s="756"/>
      <c r="AI187" s="756"/>
      <c r="AJ187" s="756"/>
      <c r="AK187" s="756"/>
      <c r="AL187" s="756"/>
      <c r="AM187" s="756"/>
      <c r="AN187" s="756"/>
      <c r="AO187" s="685"/>
      <c r="AP187" s="705">
        <f t="shared" si="22"/>
        <v>175</v>
      </c>
      <c r="AQ187" s="756"/>
      <c r="AR187" s="756"/>
      <c r="AS187" s="756"/>
      <c r="AT187" s="756"/>
      <c r="AU187" s="756"/>
      <c r="AV187" s="756"/>
      <c r="AW187" s="756"/>
    </row>
    <row r="188" spans="2:49" x14ac:dyDescent="0.25">
      <c r="B188" s="705">
        <v>176</v>
      </c>
      <c r="C188" s="951">
        <f>(1+_xlfn.XLOOKUP(INT((B188-1)/12)+1,'ZC Curve'!$B$8:$B$107,'ZC Curve'!R$8:R$107,,0))^(1/12)-1</f>
        <v>0</v>
      </c>
      <c r="D188" s="946">
        <f t="shared" si="17"/>
        <v>1</v>
      </c>
      <c r="E188" s="594"/>
      <c r="F188" s="705">
        <f t="shared" si="18"/>
        <v>176</v>
      </c>
      <c r="G188" s="756"/>
      <c r="H188" s="756"/>
      <c r="I188" s="756"/>
      <c r="J188" s="756"/>
      <c r="K188" s="756"/>
      <c r="L188" s="756"/>
      <c r="M188" s="756"/>
      <c r="N188" s="594"/>
      <c r="O188" s="705">
        <f t="shared" si="19"/>
        <v>176</v>
      </c>
      <c r="P188" s="756"/>
      <c r="Q188" s="756"/>
      <c r="R188" s="756"/>
      <c r="S188" s="756"/>
      <c r="T188" s="756"/>
      <c r="U188" s="756"/>
      <c r="V188" s="756"/>
      <c r="W188" s="594"/>
      <c r="X188" s="705">
        <f t="shared" si="20"/>
        <v>176</v>
      </c>
      <c r="Y188" s="756"/>
      <c r="Z188" s="756"/>
      <c r="AA188" s="756"/>
      <c r="AB188" s="756"/>
      <c r="AC188" s="756"/>
      <c r="AD188" s="756"/>
      <c r="AE188" s="756"/>
      <c r="AF188" s="594"/>
      <c r="AG188" s="705">
        <f t="shared" si="21"/>
        <v>176</v>
      </c>
      <c r="AH188" s="756"/>
      <c r="AI188" s="756"/>
      <c r="AJ188" s="756"/>
      <c r="AK188" s="756"/>
      <c r="AL188" s="756"/>
      <c r="AM188" s="756"/>
      <c r="AN188" s="756"/>
      <c r="AO188" s="685"/>
      <c r="AP188" s="705">
        <f t="shared" si="22"/>
        <v>176</v>
      </c>
      <c r="AQ188" s="756"/>
      <c r="AR188" s="756"/>
      <c r="AS188" s="756"/>
      <c r="AT188" s="756"/>
      <c r="AU188" s="756"/>
      <c r="AV188" s="756"/>
      <c r="AW188" s="756"/>
    </row>
    <row r="189" spans="2:49" x14ac:dyDescent="0.25">
      <c r="B189" s="705">
        <v>177</v>
      </c>
      <c r="C189" s="951">
        <f>(1+_xlfn.XLOOKUP(INT((B189-1)/12)+1,'ZC Curve'!$B$8:$B$107,'ZC Curve'!R$8:R$107,,0))^(1/12)-1</f>
        <v>0</v>
      </c>
      <c r="D189" s="946">
        <f t="shared" si="17"/>
        <v>1</v>
      </c>
      <c r="E189" s="594"/>
      <c r="F189" s="705">
        <f t="shared" si="18"/>
        <v>177</v>
      </c>
      <c r="G189" s="756"/>
      <c r="H189" s="756"/>
      <c r="I189" s="756"/>
      <c r="J189" s="756"/>
      <c r="K189" s="756"/>
      <c r="L189" s="756"/>
      <c r="M189" s="756"/>
      <c r="N189" s="594"/>
      <c r="O189" s="705">
        <f t="shared" si="19"/>
        <v>177</v>
      </c>
      <c r="P189" s="756"/>
      <c r="Q189" s="756"/>
      <c r="R189" s="756"/>
      <c r="S189" s="756"/>
      <c r="T189" s="756"/>
      <c r="U189" s="756"/>
      <c r="V189" s="756"/>
      <c r="W189" s="594"/>
      <c r="X189" s="705">
        <f t="shared" si="20"/>
        <v>177</v>
      </c>
      <c r="Y189" s="756"/>
      <c r="Z189" s="756"/>
      <c r="AA189" s="756"/>
      <c r="AB189" s="756"/>
      <c r="AC189" s="756"/>
      <c r="AD189" s="756"/>
      <c r="AE189" s="756"/>
      <c r="AF189" s="594"/>
      <c r="AG189" s="705">
        <f t="shared" si="21"/>
        <v>177</v>
      </c>
      <c r="AH189" s="756"/>
      <c r="AI189" s="756"/>
      <c r="AJ189" s="756"/>
      <c r="AK189" s="756"/>
      <c r="AL189" s="756"/>
      <c r="AM189" s="756"/>
      <c r="AN189" s="756"/>
      <c r="AO189" s="685"/>
      <c r="AP189" s="705">
        <f t="shared" si="22"/>
        <v>177</v>
      </c>
      <c r="AQ189" s="756"/>
      <c r="AR189" s="756"/>
      <c r="AS189" s="756"/>
      <c r="AT189" s="756"/>
      <c r="AU189" s="756"/>
      <c r="AV189" s="756"/>
      <c r="AW189" s="756"/>
    </row>
    <row r="190" spans="2:49" x14ac:dyDescent="0.25">
      <c r="B190" s="705">
        <v>178</v>
      </c>
      <c r="C190" s="951">
        <f>(1+_xlfn.XLOOKUP(INT((B190-1)/12)+1,'ZC Curve'!$B$8:$B$107,'ZC Curve'!R$8:R$107,,0))^(1/12)-1</f>
        <v>0</v>
      </c>
      <c r="D190" s="946">
        <f t="shared" si="17"/>
        <v>1</v>
      </c>
      <c r="E190" s="594"/>
      <c r="F190" s="705">
        <f t="shared" si="18"/>
        <v>178</v>
      </c>
      <c r="G190" s="756"/>
      <c r="H190" s="756"/>
      <c r="I190" s="756"/>
      <c r="J190" s="756"/>
      <c r="K190" s="756"/>
      <c r="L190" s="756"/>
      <c r="M190" s="756"/>
      <c r="N190" s="594"/>
      <c r="O190" s="705">
        <f t="shared" si="19"/>
        <v>178</v>
      </c>
      <c r="P190" s="756"/>
      <c r="Q190" s="756"/>
      <c r="R190" s="756"/>
      <c r="S190" s="756"/>
      <c r="T190" s="756"/>
      <c r="U190" s="756"/>
      <c r="V190" s="756"/>
      <c r="W190" s="594"/>
      <c r="X190" s="705">
        <f t="shared" si="20"/>
        <v>178</v>
      </c>
      <c r="Y190" s="756"/>
      <c r="Z190" s="756"/>
      <c r="AA190" s="756"/>
      <c r="AB190" s="756"/>
      <c r="AC190" s="756"/>
      <c r="AD190" s="756"/>
      <c r="AE190" s="756"/>
      <c r="AF190" s="594"/>
      <c r="AG190" s="705">
        <f t="shared" si="21"/>
        <v>178</v>
      </c>
      <c r="AH190" s="756"/>
      <c r="AI190" s="756"/>
      <c r="AJ190" s="756"/>
      <c r="AK190" s="756"/>
      <c r="AL190" s="756"/>
      <c r="AM190" s="756"/>
      <c r="AN190" s="756"/>
      <c r="AO190" s="685"/>
      <c r="AP190" s="705">
        <f t="shared" si="22"/>
        <v>178</v>
      </c>
      <c r="AQ190" s="756"/>
      <c r="AR190" s="756"/>
      <c r="AS190" s="756"/>
      <c r="AT190" s="756"/>
      <c r="AU190" s="756"/>
      <c r="AV190" s="756"/>
      <c r="AW190" s="756"/>
    </row>
    <row r="191" spans="2:49" x14ac:dyDescent="0.25">
      <c r="B191" s="705">
        <v>179</v>
      </c>
      <c r="C191" s="951">
        <f>(1+_xlfn.XLOOKUP(INT((B191-1)/12)+1,'ZC Curve'!$B$8:$B$107,'ZC Curve'!R$8:R$107,,0))^(1/12)-1</f>
        <v>0</v>
      </c>
      <c r="D191" s="946">
        <f t="shared" si="17"/>
        <v>1</v>
      </c>
      <c r="E191" s="594"/>
      <c r="F191" s="705">
        <f t="shared" si="18"/>
        <v>179</v>
      </c>
      <c r="G191" s="756"/>
      <c r="H191" s="756"/>
      <c r="I191" s="756"/>
      <c r="J191" s="756"/>
      <c r="K191" s="756"/>
      <c r="L191" s="756"/>
      <c r="M191" s="756"/>
      <c r="N191" s="594"/>
      <c r="O191" s="705">
        <f t="shared" si="19"/>
        <v>179</v>
      </c>
      <c r="P191" s="756"/>
      <c r="Q191" s="756"/>
      <c r="R191" s="756"/>
      <c r="S191" s="756"/>
      <c r="T191" s="756"/>
      <c r="U191" s="756"/>
      <c r="V191" s="756"/>
      <c r="W191" s="594"/>
      <c r="X191" s="705">
        <f t="shared" si="20"/>
        <v>179</v>
      </c>
      <c r="Y191" s="756"/>
      <c r="Z191" s="756"/>
      <c r="AA191" s="756"/>
      <c r="AB191" s="756"/>
      <c r="AC191" s="756"/>
      <c r="AD191" s="756"/>
      <c r="AE191" s="756"/>
      <c r="AF191" s="594"/>
      <c r="AG191" s="705">
        <f t="shared" si="21"/>
        <v>179</v>
      </c>
      <c r="AH191" s="756"/>
      <c r="AI191" s="756"/>
      <c r="AJ191" s="756"/>
      <c r="AK191" s="756"/>
      <c r="AL191" s="756"/>
      <c r="AM191" s="756"/>
      <c r="AN191" s="756"/>
      <c r="AO191" s="685"/>
      <c r="AP191" s="705">
        <f t="shared" si="22"/>
        <v>179</v>
      </c>
      <c r="AQ191" s="756"/>
      <c r="AR191" s="756"/>
      <c r="AS191" s="756"/>
      <c r="AT191" s="756"/>
      <c r="AU191" s="756"/>
      <c r="AV191" s="756"/>
      <c r="AW191" s="756"/>
    </row>
    <row r="192" spans="2:49" x14ac:dyDescent="0.25">
      <c r="B192" s="705">
        <v>180</v>
      </c>
      <c r="C192" s="951">
        <f>(1+_xlfn.XLOOKUP(INT((B192-1)/12)+1,'ZC Curve'!$B$8:$B$107,'ZC Curve'!R$8:R$107,,0))^(1/12)-1</f>
        <v>0</v>
      </c>
      <c r="D192" s="946">
        <f t="shared" si="17"/>
        <v>1</v>
      </c>
      <c r="E192" s="594"/>
      <c r="F192" s="705">
        <f t="shared" si="18"/>
        <v>180</v>
      </c>
      <c r="G192" s="756"/>
      <c r="H192" s="756"/>
      <c r="I192" s="756"/>
      <c r="J192" s="756"/>
      <c r="K192" s="756"/>
      <c r="L192" s="756"/>
      <c r="M192" s="756"/>
      <c r="N192" s="594"/>
      <c r="O192" s="705">
        <f t="shared" si="19"/>
        <v>180</v>
      </c>
      <c r="P192" s="756"/>
      <c r="Q192" s="756"/>
      <c r="R192" s="756"/>
      <c r="S192" s="756"/>
      <c r="T192" s="756"/>
      <c r="U192" s="756"/>
      <c r="V192" s="756"/>
      <c r="W192" s="594"/>
      <c r="X192" s="705">
        <f t="shared" si="20"/>
        <v>180</v>
      </c>
      <c r="Y192" s="756"/>
      <c r="Z192" s="756"/>
      <c r="AA192" s="756"/>
      <c r="AB192" s="756"/>
      <c r="AC192" s="756"/>
      <c r="AD192" s="756"/>
      <c r="AE192" s="756"/>
      <c r="AF192" s="594"/>
      <c r="AG192" s="705">
        <f t="shared" si="21"/>
        <v>180</v>
      </c>
      <c r="AH192" s="756"/>
      <c r="AI192" s="756"/>
      <c r="AJ192" s="756"/>
      <c r="AK192" s="756"/>
      <c r="AL192" s="756"/>
      <c r="AM192" s="756"/>
      <c r="AN192" s="756"/>
      <c r="AO192" s="685"/>
      <c r="AP192" s="705">
        <f t="shared" si="22"/>
        <v>180</v>
      </c>
      <c r="AQ192" s="756"/>
      <c r="AR192" s="756"/>
      <c r="AS192" s="756"/>
      <c r="AT192" s="756"/>
      <c r="AU192" s="756"/>
      <c r="AV192" s="756"/>
      <c r="AW192" s="756"/>
    </row>
    <row r="193" spans="2:49" x14ac:dyDescent="0.25">
      <c r="B193" s="705">
        <v>181</v>
      </c>
      <c r="C193" s="951">
        <f>(1+_xlfn.XLOOKUP(INT((B193-1)/12)+1,'ZC Curve'!$B$8:$B$107,'ZC Curve'!R$8:R$107,,0))^(1/12)-1</f>
        <v>0</v>
      </c>
      <c r="D193" s="946">
        <f t="shared" si="17"/>
        <v>1</v>
      </c>
      <c r="E193" s="594"/>
      <c r="F193" s="705">
        <f t="shared" si="18"/>
        <v>181</v>
      </c>
      <c r="G193" s="756"/>
      <c r="H193" s="756"/>
      <c r="I193" s="756"/>
      <c r="J193" s="756"/>
      <c r="K193" s="756"/>
      <c r="L193" s="756"/>
      <c r="M193" s="756"/>
      <c r="N193" s="594"/>
      <c r="O193" s="705">
        <f t="shared" si="19"/>
        <v>181</v>
      </c>
      <c r="P193" s="756"/>
      <c r="Q193" s="756"/>
      <c r="R193" s="756"/>
      <c r="S193" s="756"/>
      <c r="T193" s="756"/>
      <c r="U193" s="756"/>
      <c r="V193" s="756"/>
      <c r="W193" s="594"/>
      <c r="X193" s="705">
        <f t="shared" si="20"/>
        <v>181</v>
      </c>
      <c r="Y193" s="756"/>
      <c r="Z193" s="756"/>
      <c r="AA193" s="756"/>
      <c r="AB193" s="756"/>
      <c r="AC193" s="756"/>
      <c r="AD193" s="756"/>
      <c r="AE193" s="756"/>
      <c r="AF193" s="594"/>
      <c r="AG193" s="705">
        <f t="shared" si="21"/>
        <v>181</v>
      </c>
      <c r="AH193" s="756"/>
      <c r="AI193" s="756"/>
      <c r="AJ193" s="756"/>
      <c r="AK193" s="756"/>
      <c r="AL193" s="756"/>
      <c r="AM193" s="756"/>
      <c r="AN193" s="756"/>
      <c r="AO193" s="685"/>
      <c r="AP193" s="705">
        <f t="shared" si="22"/>
        <v>181</v>
      </c>
      <c r="AQ193" s="756"/>
      <c r="AR193" s="756"/>
      <c r="AS193" s="756"/>
      <c r="AT193" s="756"/>
      <c r="AU193" s="756"/>
      <c r="AV193" s="756"/>
      <c r="AW193" s="756"/>
    </row>
    <row r="194" spans="2:49" x14ac:dyDescent="0.25">
      <c r="B194" s="705">
        <v>182</v>
      </c>
      <c r="C194" s="951">
        <f>(1+_xlfn.XLOOKUP(INT((B194-1)/12)+1,'ZC Curve'!$B$8:$B$107,'ZC Curve'!R$8:R$107,,0))^(1/12)-1</f>
        <v>0</v>
      </c>
      <c r="D194" s="946">
        <f t="shared" si="17"/>
        <v>1</v>
      </c>
      <c r="E194" s="594"/>
      <c r="F194" s="705">
        <f t="shared" si="18"/>
        <v>182</v>
      </c>
      <c r="G194" s="756"/>
      <c r="H194" s="756"/>
      <c r="I194" s="756"/>
      <c r="J194" s="756"/>
      <c r="K194" s="756"/>
      <c r="L194" s="756"/>
      <c r="M194" s="756"/>
      <c r="N194" s="594"/>
      <c r="O194" s="705">
        <f t="shared" si="19"/>
        <v>182</v>
      </c>
      <c r="P194" s="756"/>
      <c r="Q194" s="756"/>
      <c r="R194" s="756"/>
      <c r="S194" s="756"/>
      <c r="T194" s="756"/>
      <c r="U194" s="756"/>
      <c r="V194" s="756"/>
      <c r="W194" s="594"/>
      <c r="X194" s="705">
        <f t="shared" si="20"/>
        <v>182</v>
      </c>
      <c r="Y194" s="756"/>
      <c r="Z194" s="756"/>
      <c r="AA194" s="756"/>
      <c r="AB194" s="756"/>
      <c r="AC194" s="756"/>
      <c r="AD194" s="756"/>
      <c r="AE194" s="756"/>
      <c r="AF194" s="594"/>
      <c r="AG194" s="705">
        <f t="shared" si="21"/>
        <v>182</v>
      </c>
      <c r="AH194" s="756"/>
      <c r="AI194" s="756"/>
      <c r="AJ194" s="756"/>
      <c r="AK194" s="756"/>
      <c r="AL194" s="756"/>
      <c r="AM194" s="756"/>
      <c r="AN194" s="756"/>
      <c r="AO194" s="685"/>
      <c r="AP194" s="705">
        <f t="shared" si="22"/>
        <v>182</v>
      </c>
      <c r="AQ194" s="756"/>
      <c r="AR194" s="756"/>
      <c r="AS194" s="756"/>
      <c r="AT194" s="756"/>
      <c r="AU194" s="756"/>
      <c r="AV194" s="756"/>
      <c r="AW194" s="756"/>
    </row>
    <row r="195" spans="2:49" x14ac:dyDescent="0.25">
      <c r="B195" s="705">
        <v>183</v>
      </c>
      <c r="C195" s="951">
        <f>(1+_xlfn.XLOOKUP(INT((B195-1)/12)+1,'ZC Curve'!$B$8:$B$107,'ZC Curve'!R$8:R$107,,0))^(1/12)-1</f>
        <v>0</v>
      </c>
      <c r="D195" s="946">
        <f t="shared" si="17"/>
        <v>1</v>
      </c>
      <c r="E195" s="594"/>
      <c r="F195" s="705">
        <f t="shared" si="18"/>
        <v>183</v>
      </c>
      <c r="G195" s="756"/>
      <c r="H195" s="756"/>
      <c r="I195" s="756"/>
      <c r="J195" s="756"/>
      <c r="K195" s="756"/>
      <c r="L195" s="756"/>
      <c r="M195" s="756"/>
      <c r="N195" s="594"/>
      <c r="O195" s="705">
        <f t="shared" si="19"/>
        <v>183</v>
      </c>
      <c r="P195" s="756"/>
      <c r="Q195" s="756"/>
      <c r="R195" s="756"/>
      <c r="S195" s="756"/>
      <c r="T195" s="756"/>
      <c r="U195" s="756"/>
      <c r="V195" s="756"/>
      <c r="W195" s="594"/>
      <c r="X195" s="705">
        <f t="shared" si="20"/>
        <v>183</v>
      </c>
      <c r="Y195" s="756"/>
      <c r="Z195" s="756"/>
      <c r="AA195" s="756"/>
      <c r="AB195" s="756"/>
      <c r="AC195" s="756"/>
      <c r="AD195" s="756"/>
      <c r="AE195" s="756"/>
      <c r="AF195" s="594"/>
      <c r="AG195" s="705">
        <f t="shared" si="21"/>
        <v>183</v>
      </c>
      <c r="AH195" s="756"/>
      <c r="AI195" s="756"/>
      <c r="AJ195" s="756"/>
      <c r="AK195" s="756"/>
      <c r="AL195" s="756"/>
      <c r="AM195" s="756"/>
      <c r="AN195" s="756"/>
      <c r="AO195" s="685"/>
      <c r="AP195" s="705">
        <f t="shared" si="22"/>
        <v>183</v>
      </c>
      <c r="AQ195" s="756"/>
      <c r="AR195" s="756"/>
      <c r="AS195" s="756"/>
      <c r="AT195" s="756"/>
      <c r="AU195" s="756"/>
      <c r="AV195" s="756"/>
      <c r="AW195" s="756"/>
    </row>
    <row r="196" spans="2:49" x14ac:dyDescent="0.25">
      <c r="B196" s="705">
        <v>184</v>
      </c>
      <c r="C196" s="951">
        <f>(1+_xlfn.XLOOKUP(INT((B196-1)/12)+1,'ZC Curve'!$B$8:$B$107,'ZC Curve'!R$8:R$107,,0))^(1/12)-1</f>
        <v>0</v>
      </c>
      <c r="D196" s="946">
        <f t="shared" si="17"/>
        <v>1</v>
      </c>
      <c r="E196" s="594"/>
      <c r="F196" s="705">
        <f t="shared" si="18"/>
        <v>184</v>
      </c>
      <c r="G196" s="756"/>
      <c r="H196" s="756"/>
      <c r="I196" s="756"/>
      <c r="J196" s="756"/>
      <c r="K196" s="756"/>
      <c r="L196" s="756"/>
      <c r="M196" s="756"/>
      <c r="N196" s="594"/>
      <c r="O196" s="705">
        <f t="shared" si="19"/>
        <v>184</v>
      </c>
      <c r="P196" s="756"/>
      <c r="Q196" s="756"/>
      <c r="R196" s="756"/>
      <c r="S196" s="756"/>
      <c r="T196" s="756"/>
      <c r="U196" s="756"/>
      <c r="V196" s="756"/>
      <c r="W196" s="594"/>
      <c r="X196" s="705">
        <f t="shared" si="20"/>
        <v>184</v>
      </c>
      <c r="Y196" s="756"/>
      <c r="Z196" s="756"/>
      <c r="AA196" s="756"/>
      <c r="AB196" s="756"/>
      <c r="AC196" s="756"/>
      <c r="AD196" s="756"/>
      <c r="AE196" s="756"/>
      <c r="AF196" s="594"/>
      <c r="AG196" s="705">
        <f t="shared" si="21"/>
        <v>184</v>
      </c>
      <c r="AH196" s="756"/>
      <c r="AI196" s="756"/>
      <c r="AJ196" s="756"/>
      <c r="AK196" s="756"/>
      <c r="AL196" s="756"/>
      <c r="AM196" s="756"/>
      <c r="AN196" s="756"/>
      <c r="AO196" s="685"/>
      <c r="AP196" s="705">
        <f t="shared" si="22"/>
        <v>184</v>
      </c>
      <c r="AQ196" s="756"/>
      <c r="AR196" s="756"/>
      <c r="AS196" s="756"/>
      <c r="AT196" s="756"/>
      <c r="AU196" s="756"/>
      <c r="AV196" s="756"/>
      <c r="AW196" s="756"/>
    </row>
    <row r="197" spans="2:49" x14ac:dyDescent="0.25">
      <c r="B197" s="705">
        <v>185</v>
      </c>
      <c r="C197" s="951">
        <f>(1+_xlfn.XLOOKUP(INT((B197-1)/12)+1,'ZC Curve'!$B$8:$B$107,'ZC Curve'!R$8:R$107,,0))^(1/12)-1</f>
        <v>0</v>
      </c>
      <c r="D197" s="946">
        <f t="shared" si="17"/>
        <v>1</v>
      </c>
      <c r="E197" s="594"/>
      <c r="F197" s="705">
        <f t="shared" si="18"/>
        <v>185</v>
      </c>
      <c r="G197" s="756"/>
      <c r="H197" s="756"/>
      <c r="I197" s="756"/>
      <c r="J197" s="756"/>
      <c r="K197" s="756"/>
      <c r="L197" s="756"/>
      <c r="M197" s="756"/>
      <c r="N197" s="594"/>
      <c r="O197" s="705">
        <f t="shared" si="19"/>
        <v>185</v>
      </c>
      <c r="P197" s="756"/>
      <c r="Q197" s="756"/>
      <c r="R197" s="756"/>
      <c r="S197" s="756"/>
      <c r="T197" s="756"/>
      <c r="U197" s="756"/>
      <c r="V197" s="756"/>
      <c r="W197" s="594"/>
      <c r="X197" s="705">
        <f t="shared" si="20"/>
        <v>185</v>
      </c>
      <c r="Y197" s="756"/>
      <c r="Z197" s="756"/>
      <c r="AA197" s="756"/>
      <c r="AB197" s="756"/>
      <c r="AC197" s="756"/>
      <c r="AD197" s="756"/>
      <c r="AE197" s="756"/>
      <c r="AF197" s="594"/>
      <c r="AG197" s="705">
        <f t="shared" si="21"/>
        <v>185</v>
      </c>
      <c r="AH197" s="756"/>
      <c r="AI197" s="756"/>
      <c r="AJ197" s="756"/>
      <c r="AK197" s="756"/>
      <c r="AL197" s="756"/>
      <c r="AM197" s="756"/>
      <c r="AN197" s="756"/>
      <c r="AO197" s="685"/>
      <c r="AP197" s="705">
        <f t="shared" si="22"/>
        <v>185</v>
      </c>
      <c r="AQ197" s="756"/>
      <c r="AR197" s="756"/>
      <c r="AS197" s="756"/>
      <c r="AT197" s="756"/>
      <c r="AU197" s="756"/>
      <c r="AV197" s="756"/>
      <c r="AW197" s="756"/>
    </row>
    <row r="198" spans="2:49" x14ac:dyDescent="0.25">
      <c r="B198" s="705">
        <v>186</v>
      </c>
      <c r="C198" s="951">
        <f>(1+_xlfn.XLOOKUP(INT((B198-1)/12)+1,'ZC Curve'!$B$8:$B$107,'ZC Curve'!R$8:R$107,,0))^(1/12)-1</f>
        <v>0</v>
      </c>
      <c r="D198" s="946">
        <f t="shared" si="17"/>
        <v>1</v>
      </c>
      <c r="E198" s="594"/>
      <c r="F198" s="705">
        <f t="shared" si="18"/>
        <v>186</v>
      </c>
      <c r="G198" s="756"/>
      <c r="H198" s="756"/>
      <c r="I198" s="756"/>
      <c r="J198" s="756"/>
      <c r="K198" s="756"/>
      <c r="L198" s="756"/>
      <c r="M198" s="756"/>
      <c r="N198" s="594"/>
      <c r="O198" s="705">
        <f t="shared" si="19"/>
        <v>186</v>
      </c>
      <c r="P198" s="756"/>
      <c r="Q198" s="756"/>
      <c r="R198" s="756"/>
      <c r="S198" s="756"/>
      <c r="T198" s="756"/>
      <c r="U198" s="756"/>
      <c r="V198" s="756"/>
      <c r="W198" s="594"/>
      <c r="X198" s="705">
        <f t="shared" si="20"/>
        <v>186</v>
      </c>
      <c r="Y198" s="756"/>
      <c r="Z198" s="756"/>
      <c r="AA198" s="756"/>
      <c r="AB198" s="756"/>
      <c r="AC198" s="756"/>
      <c r="AD198" s="756"/>
      <c r="AE198" s="756"/>
      <c r="AF198" s="594"/>
      <c r="AG198" s="705">
        <f t="shared" si="21"/>
        <v>186</v>
      </c>
      <c r="AH198" s="756"/>
      <c r="AI198" s="756"/>
      <c r="AJ198" s="756"/>
      <c r="AK198" s="756"/>
      <c r="AL198" s="756"/>
      <c r="AM198" s="756"/>
      <c r="AN198" s="756"/>
      <c r="AO198" s="685"/>
      <c r="AP198" s="705">
        <f t="shared" si="22"/>
        <v>186</v>
      </c>
      <c r="AQ198" s="756"/>
      <c r="AR198" s="756"/>
      <c r="AS198" s="756"/>
      <c r="AT198" s="756"/>
      <c r="AU198" s="756"/>
      <c r="AV198" s="756"/>
      <c r="AW198" s="756"/>
    </row>
    <row r="199" spans="2:49" x14ac:dyDescent="0.25">
      <c r="B199" s="705">
        <v>187</v>
      </c>
      <c r="C199" s="951">
        <f>(1+_xlfn.XLOOKUP(INT((B199-1)/12)+1,'ZC Curve'!$B$8:$B$107,'ZC Curve'!R$8:R$107,,0))^(1/12)-1</f>
        <v>0</v>
      </c>
      <c r="D199" s="946">
        <f t="shared" si="17"/>
        <v>1</v>
      </c>
      <c r="E199" s="594"/>
      <c r="F199" s="705">
        <f t="shared" si="18"/>
        <v>187</v>
      </c>
      <c r="G199" s="756"/>
      <c r="H199" s="756"/>
      <c r="I199" s="756"/>
      <c r="J199" s="756"/>
      <c r="K199" s="756"/>
      <c r="L199" s="756"/>
      <c r="M199" s="756"/>
      <c r="N199" s="594"/>
      <c r="O199" s="705">
        <f t="shared" si="19"/>
        <v>187</v>
      </c>
      <c r="P199" s="756"/>
      <c r="Q199" s="756"/>
      <c r="R199" s="756"/>
      <c r="S199" s="756"/>
      <c r="T199" s="756"/>
      <c r="U199" s="756"/>
      <c r="V199" s="756"/>
      <c r="W199" s="594"/>
      <c r="X199" s="705">
        <f t="shared" si="20"/>
        <v>187</v>
      </c>
      <c r="Y199" s="756"/>
      <c r="Z199" s="756"/>
      <c r="AA199" s="756"/>
      <c r="AB199" s="756"/>
      <c r="AC199" s="756"/>
      <c r="AD199" s="756"/>
      <c r="AE199" s="756"/>
      <c r="AF199" s="594"/>
      <c r="AG199" s="705">
        <f t="shared" si="21"/>
        <v>187</v>
      </c>
      <c r="AH199" s="756"/>
      <c r="AI199" s="756"/>
      <c r="AJ199" s="756"/>
      <c r="AK199" s="756"/>
      <c r="AL199" s="756"/>
      <c r="AM199" s="756"/>
      <c r="AN199" s="756"/>
      <c r="AO199" s="685"/>
      <c r="AP199" s="705">
        <f t="shared" si="22"/>
        <v>187</v>
      </c>
      <c r="AQ199" s="756"/>
      <c r="AR199" s="756"/>
      <c r="AS199" s="756"/>
      <c r="AT199" s="756"/>
      <c r="AU199" s="756"/>
      <c r="AV199" s="756"/>
      <c r="AW199" s="756"/>
    </row>
    <row r="200" spans="2:49" x14ac:dyDescent="0.25">
      <c r="B200" s="705">
        <v>188</v>
      </c>
      <c r="C200" s="951">
        <f>(1+_xlfn.XLOOKUP(INT((B200-1)/12)+1,'ZC Curve'!$B$8:$B$107,'ZC Curve'!R$8:R$107,,0))^(1/12)-1</f>
        <v>0</v>
      </c>
      <c r="D200" s="946">
        <f t="shared" si="17"/>
        <v>1</v>
      </c>
      <c r="E200" s="594"/>
      <c r="F200" s="705">
        <f t="shared" si="18"/>
        <v>188</v>
      </c>
      <c r="G200" s="756"/>
      <c r="H200" s="756"/>
      <c r="I200" s="756"/>
      <c r="J200" s="756"/>
      <c r="K200" s="756"/>
      <c r="L200" s="756"/>
      <c r="M200" s="756"/>
      <c r="N200" s="594"/>
      <c r="O200" s="705">
        <f t="shared" si="19"/>
        <v>188</v>
      </c>
      <c r="P200" s="756"/>
      <c r="Q200" s="756"/>
      <c r="R200" s="756"/>
      <c r="S200" s="756"/>
      <c r="T200" s="756"/>
      <c r="U200" s="756"/>
      <c r="V200" s="756"/>
      <c r="W200" s="594"/>
      <c r="X200" s="705">
        <f t="shared" si="20"/>
        <v>188</v>
      </c>
      <c r="Y200" s="756"/>
      <c r="Z200" s="756"/>
      <c r="AA200" s="756"/>
      <c r="AB200" s="756"/>
      <c r="AC200" s="756"/>
      <c r="AD200" s="756"/>
      <c r="AE200" s="756"/>
      <c r="AF200" s="594"/>
      <c r="AG200" s="705">
        <f t="shared" si="21"/>
        <v>188</v>
      </c>
      <c r="AH200" s="756"/>
      <c r="AI200" s="756"/>
      <c r="AJ200" s="756"/>
      <c r="AK200" s="756"/>
      <c r="AL200" s="756"/>
      <c r="AM200" s="756"/>
      <c r="AN200" s="756"/>
      <c r="AO200" s="685"/>
      <c r="AP200" s="705">
        <f t="shared" si="22"/>
        <v>188</v>
      </c>
      <c r="AQ200" s="756"/>
      <c r="AR200" s="756"/>
      <c r="AS200" s="756"/>
      <c r="AT200" s="756"/>
      <c r="AU200" s="756"/>
      <c r="AV200" s="756"/>
      <c r="AW200" s="756"/>
    </row>
    <row r="201" spans="2:49" x14ac:dyDescent="0.25">
      <c r="B201" s="705">
        <v>189</v>
      </c>
      <c r="C201" s="951">
        <f>(1+_xlfn.XLOOKUP(INT((B201-1)/12)+1,'ZC Curve'!$B$8:$B$107,'ZC Curve'!R$8:R$107,,0))^(1/12)-1</f>
        <v>0</v>
      </c>
      <c r="D201" s="946">
        <f t="shared" si="17"/>
        <v>1</v>
      </c>
      <c r="E201" s="594"/>
      <c r="F201" s="705">
        <f t="shared" si="18"/>
        <v>189</v>
      </c>
      <c r="G201" s="756"/>
      <c r="H201" s="756"/>
      <c r="I201" s="756"/>
      <c r="J201" s="756"/>
      <c r="K201" s="756"/>
      <c r="L201" s="756"/>
      <c r="M201" s="756"/>
      <c r="N201" s="594"/>
      <c r="O201" s="705">
        <f t="shared" si="19"/>
        <v>189</v>
      </c>
      <c r="P201" s="756"/>
      <c r="Q201" s="756"/>
      <c r="R201" s="756"/>
      <c r="S201" s="756"/>
      <c r="T201" s="756"/>
      <c r="U201" s="756"/>
      <c r="V201" s="756"/>
      <c r="W201" s="594"/>
      <c r="X201" s="705">
        <f t="shared" si="20"/>
        <v>189</v>
      </c>
      <c r="Y201" s="756"/>
      <c r="Z201" s="756"/>
      <c r="AA201" s="756"/>
      <c r="AB201" s="756"/>
      <c r="AC201" s="756"/>
      <c r="AD201" s="756"/>
      <c r="AE201" s="756"/>
      <c r="AF201" s="594"/>
      <c r="AG201" s="705">
        <f t="shared" si="21"/>
        <v>189</v>
      </c>
      <c r="AH201" s="756"/>
      <c r="AI201" s="756"/>
      <c r="AJ201" s="756"/>
      <c r="AK201" s="756"/>
      <c r="AL201" s="756"/>
      <c r="AM201" s="756"/>
      <c r="AN201" s="756"/>
      <c r="AO201" s="685"/>
      <c r="AP201" s="705">
        <f t="shared" si="22"/>
        <v>189</v>
      </c>
      <c r="AQ201" s="756"/>
      <c r="AR201" s="756"/>
      <c r="AS201" s="756"/>
      <c r="AT201" s="756"/>
      <c r="AU201" s="756"/>
      <c r="AV201" s="756"/>
      <c r="AW201" s="756"/>
    </row>
    <row r="202" spans="2:49" x14ac:dyDescent="0.25">
      <c r="B202" s="705">
        <v>190</v>
      </c>
      <c r="C202" s="951">
        <f>(1+_xlfn.XLOOKUP(INT((B202-1)/12)+1,'ZC Curve'!$B$8:$B$107,'ZC Curve'!R$8:R$107,,0))^(1/12)-1</f>
        <v>0</v>
      </c>
      <c r="D202" s="946">
        <f t="shared" si="17"/>
        <v>1</v>
      </c>
      <c r="E202" s="594"/>
      <c r="F202" s="705">
        <f t="shared" si="18"/>
        <v>190</v>
      </c>
      <c r="G202" s="756"/>
      <c r="H202" s="756"/>
      <c r="I202" s="756"/>
      <c r="J202" s="756"/>
      <c r="K202" s="756"/>
      <c r="L202" s="756"/>
      <c r="M202" s="756"/>
      <c r="N202" s="594"/>
      <c r="O202" s="705">
        <f t="shared" si="19"/>
        <v>190</v>
      </c>
      <c r="P202" s="756"/>
      <c r="Q202" s="756"/>
      <c r="R202" s="756"/>
      <c r="S202" s="756"/>
      <c r="T202" s="756"/>
      <c r="U202" s="756"/>
      <c r="V202" s="756"/>
      <c r="W202" s="594"/>
      <c r="X202" s="705">
        <f t="shared" si="20"/>
        <v>190</v>
      </c>
      <c r="Y202" s="756"/>
      <c r="Z202" s="756"/>
      <c r="AA202" s="756"/>
      <c r="AB202" s="756"/>
      <c r="AC202" s="756"/>
      <c r="AD202" s="756"/>
      <c r="AE202" s="756"/>
      <c r="AF202" s="594"/>
      <c r="AG202" s="705">
        <f t="shared" si="21"/>
        <v>190</v>
      </c>
      <c r="AH202" s="756"/>
      <c r="AI202" s="756"/>
      <c r="AJ202" s="756"/>
      <c r="AK202" s="756"/>
      <c r="AL202" s="756"/>
      <c r="AM202" s="756"/>
      <c r="AN202" s="756"/>
      <c r="AO202" s="685"/>
      <c r="AP202" s="705">
        <f t="shared" si="22"/>
        <v>190</v>
      </c>
      <c r="AQ202" s="756"/>
      <c r="AR202" s="756"/>
      <c r="AS202" s="756"/>
      <c r="AT202" s="756"/>
      <c r="AU202" s="756"/>
      <c r="AV202" s="756"/>
      <c r="AW202" s="756"/>
    </row>
    <row r="203" spans="2:49" x14ac:dyDescent="0.25">
      <c r="B203" s="705">
        <v>191</v>
      </c>
      <c r="C203" s="951">
        <f>(1+_xlfn.XLOOKUP(INT((B203-1)/12)+1,'ZC Curve'!$B$8:$B$107,'ZC Curve'!R$8:R$107,,0))^(1/12)-1</f>
        <v>0</v>
      </c>
      <c r="D203" s="946">
        <f t="shared" si="17"/>
        <v>1</v>
      </c>
      <c r="E203" s="594"/>
      <c r="F203" s="705">
        <f t="shared" si="18"/>
        <v>191</v>
      </c>
      <c r="G203" s="756"/>
      <c r="H203" s="756"/>
      <c r="I203" s="756"/>
      <c r="J203" s="756"/>
      <c r="K203" s="756"/>
      <c r="L203" s="756"/>
      <c r="M203" s="756"/>
      <c r="N203" s="594"/>
      <c r="O203" s="705">
        <f t="shared" si="19"/>
        <v>191</v>
      </c>
      <c r="P203" s="756"/>
      <c r="Q203" s="756"/>
      <c r="R203" s="756"/>
      <c r="S203" s="756"/>
      <c r="T203" s="756"/>
      <c r="U203" s="756"/>
      <c r="V203" s="756"/>
      <c r="W203" s="594"/>
      <c r="X203" s="705">
        <f t="shared" si="20"/>
        <v>191</v>
      </c>
      <c r="Y203" s="756"/>
      <c r="Z203" s="756"/>
      <c r="AA203" s="756"/>
      <c r="AB203" s="756"/>
      <c r="AC203" s="756"/>
      <c r="AD203" s="756"/>
      <c r="AE203" s="756"/>
      <c r="AF203" s="594"/>
      <c r="AG203" s="705">
        <f t="shared" si="21"/>
        <v>191</v>
      </c>
      <c r="AH203" s="756"/>
      <c r="AI203" s="756"/>
      <c r="AJ203" s="756"/>
      <c r="AK203" s="756"/>
      <c r="AL203" s="756"/>
      <c r="AM203" s="756"/>
      <c r="AN203" s="756"/>
      <c r="AO203" s="685"/>
      <c r="AP203" s="705">
        <f t="shared" si="22"/>
        <v>191</v>
      </c>
      <c r="AQ203" s="756"/>
      <c r="AR203" s="756"/>
      <c r="AS203" s="756"/>
      <c r="AT203" s="756"/>
      <c r="AU203" s="756"/>
      <c r="AV203" s="756"/>
      <c r="AW203" s="756"/>
    </row>
    <row r="204" spans="2:49" x14ac:dyDescent="0.25">
      <c r="B204" s="705">
        <v>192</v>
      </c>
      <c r="C204" s="951">
        <f>(1+_xlfn.XLOOKUP(INT((B204-1)/12)+1,'ZC Curve'!$B$8:$B$107,'ZC Curve'!R$8:R$107,,0))^(1/12)-1</f>
        <v>0</v>
      </c>
      <c r="D204" s="946">
        <f t="shared" si="17"/>
        <v>1</v>
      </c>
      <c r="E204" s="594"/>
      <c r="F204" s="705">
        <f t="shared" si="18"/>
        <v>192</v>
      </c>
      <c r="G204" s="756"/>
      <c r="H204" s="756"/>
      <c r="I204" s="756"/>
      <c r="J204" s="756"/>
      <c r="K204" s="756"/>
      <c r="L204" s="756"/>
      <c r="M204" s="756"/>
      <c r="N204" s="594"/>
      <c r="O204" s="705">
        <f t="shared" si="19"/>
        <v>192</v>
      </c>
      <c r="P204" s="756"/>
      <c r="Q204" s="756"/>
      <c r="R204" s="756"/>
      <c r="S204" s="756"/>
      <c r="T204" s="756"/>
      <c r="U204" s="756"/>
      <c r="V204" s="756"/>
      <c r="W204" s="594"/>
      <c r="X204" s="705">
        <f t="shared" si="20"/>
        <v>192</v>
      </c>
      <c r="Y204" s="756"/>
      <c r="Z204" s="756"/>
      <c r="AA204" s="756"/>
      <c r="AB204" s="756"/>
      <c r="AC204" s="756"/>
      <c r="AD204" s="756"/>
      <c r="AE204" s="756"/>
      <c r="AF204" s="594"/>
      <c r="AG204" s="705">
        <f t="shared" si="21"/>
        <v>192</v>
      </c>
      <c r="AH204" s="756"/>
      <c r="AI204" s="756"/>
      <c r="AJ204" s="756"/>
      <c r="AK204" s="756"/>
      <c r="AL204" s="756"/>
      <c r="AM204" s="756"/>
      <c r="AN204" s="756"/>
      <c r="AO204" s="685"/>
      <c r="AP204" s="705">
        <f t="shared" si="22"/>
        <v>192</v>
      </c>
      <c r="AQ204" s="756"/>
      <c r="AR204" s="756"/>
      <c r="AS204" s="756"/>
      <c r="AT204" s="756"/>
      <c r="AU204" s="756"/>
      <c r="AV204" s="756"/>
      <c r="AW204" s="756"/>
    </row>
    <row r="205" spans="2:49" x14ac:dyDescent="0.25">
      <c r="B205" s="705">
        <v>193</v>
      </c>
      <c r="C205" s="951">
        <f>(1+_xlfn.XLOOKUP(INT((B205-1)/12)+1,'ZC Curve'!$B$8:$B$107,'ZC Curve'!R$8:R$107,,0))^(1/12)-1</f>
        <v>0</v>
      </c>
      <c r="D205" s="946">
        <f t="shared" si="17"/>
        <v>1</v>
      </c>
      <c r="E205" s="594"/>
      <c r="F205" s="705">
        <f t="shared" si="18"/>
        <v>193</v>
      </c>
      <c r="G205" s="756"/>
      <c r="H205" s="756"/>
      <c r="I205" s="756"/>
      <c r="J205" s="756"/>
      <c r="K205" s="756"/>
      <c r="L205" s="756"/>
      <c r="M205" s="756"/>
      <c r="N205" s="594"/>
      <c r="O205" s="705">
        <f t="shared" si="19"/>
        <v>193</v>
      </c>
      <c r="P205" s="756"/>
      <c r="Q205" s="756"/>
      <c r="R205" s="756"/>
      <c r="S205" s="756"/>
      <c r="T205" s="756"/>
      <c r="U205" s="756"/>
      <c r="V205" s="756"/>
      <c r="W205" s="594"/>
      <c r="X205" s="705">
        <f t="shared" si="20"/>
        <v>193</v>
      </c>
      <c r="Y205" s="756"/>
      <c r="Z205" s="756"/>
      <c r="AA205" s="756"/>
      <c r="AB205" s="756"/>
      <c r="AC205" s="756"/>
      <c r="AD205" s="756"/>
      <c r="AE205" s="756"/>
      <c r="AF205" s="594"/>
      <c r="AG205" s="705">
        <f t="shared" si="21"/>
        <v>193</v>
      </c>
      <c r="AH205" s="756"/>
      <c r="AI205" s="756"/>
      <c r="AJ205" s="756"/>
      <c r="AK205" s="756"/>
      <c r="AL205" s="756"/>
      <c r="AM205" s="756"/>
      <c r="AN205" s="756"/>
      <c r="AO205" s="685"/>
      <c r="AP205" s="705">
        <f t="shared" si="22"/>
        <v>193</v>
      </c>
      <c r="AQ205" s="756"/>
      <c r="AR205" s="756"/>
      <c r="AS205" s="756"/>
      <c r="AT205" s="756"/>
      <c r="AU205" s="756"/>
      <c r="AV205" s="756"/>
      <c r="AW205" s="756"/>
    </row>
    <row r="206" spans="2:49" x14ac:dyDescent="0.25">
      <c r="B206" s="705">
        <v>194</v>
      </c>
      <c r="C206" s="951">
        <f>(1+_xlfn.XLOOKUP(INT((B206-1)/12)+1,'ZC Curve'!$B$8:$B$107,'ZC Curve'!R$8:R$107,,0))^(1/12)-1</f>
        <v>0</v>
      </c>
      <c r="D206" s="946">
        <f t="shared" ref="D206:D269" si="23">D205/(1+C206)</f>
        <v>1</v>
      </c>
      <c r="E206" s="594"/>
      <c r="F206" s="705">
        <f t="shared" ref="F206:F269" si="24">F205+1</f>
        <v>194</v>
      </c>
      <c r="G206" s="756"/>
      <c r="H206" s="756"/>
      <c r="I206" s="756"/>
      <c r="J206" s="756"/>
      <c r="K206" s="756"/>
      <c r="L206" s="756"/>
      <c r="M206" s="756"/>
      <c r="N206" s="594"/>
      <c r="O206" s="705">
        <f t="shared" ref="O206:O269" si="25">O205+1</f>
        <v>194</v>
      </c>
      <c r="P206" s="756"/>
      <c r="Q206" s="756"/>
      <c r="R206" s="756"/>
      <c r="S206" s="756"/>
      <c r="T206" s="756"/>
      <c r="U206" s="756"/>
      <c r="V206" s="756"/>
      <c r="W206" s="594"/>
      <c r="X206" s="705">
        <f t="shared" ref="X206:X269" si="26">X205+1</f>
        <v>194</v>
      </c>
      <c r="Y206" s="756"/>
      <c r="Z206" s="756"/>
      <c r="AA206" s="756"/>
      <c r="AB206" s="756"/>
      <c r="AC206" s="756"/>
      <c r="AD206" s="756"/>
      <c r="AE206" s="756"/>
      <c r="AF206" s="594"/>
      <c r="AG206" s="705">
        <f t="shared" ref="AG206:AG269" si="27">AG205+1</f>
        <v>194</v>
      </c>
      <c r="AH206" s="756"/>
      <c r="AI206" s="756"/>
      <c r="AJ206" s="756"/>
      <c r="AK206" s="756"/>
      <c r="AL206" s="756"/>
      <c r="AM206" s="756"/>
      <c r="AN206" s="756"/>
      <c r="AO206" s="685"/>
      <c r="AP206" s="705">
        <f t="shared" ref="AP206:AP269" si="28">AP205+1</f>
        <v>194</v>
      </c>
      <c r="AQ206" s="756"/>
      <c r="AR206" s="756"/>
      <c r="AS206" s="756"/>
      <c r="AT206" s="756"/>
      <c r="AU206" s="756"/>
      <c r="AV206" s="756"/>
      <c r="AW206" s="756"/>
    </row>
    <row r="207" spans="2:49" x14ac:dyDescent="0.25">
      <c r="B207" s="705">
        <v>195</v>
      </c>
      <c r="C207" s="951">
        <f>(1+_xlfn.XLOOKUP(INT((B207-1)/12)+1,'ZC Curve'!$B$8:$B$107,'ZC Curve'!R$8:R$107,,0))^(1/12)-1</f>
        <v>0</v>
      </c>
      <c r="D207" s="946">
        <f t="shared" si="23"/>
        <v>1</v>
      </c>
      <c r="E207" s="594"/>
      <c r="F207" s="705">
        <f t="shared" si="24"/>
        <v>195</v>
      </c>
      <c r="G207" s="756"/>
      <c r="H207" s="756"/>
      <c r="I207" s="756"/>
      <c r="J207" s="756"/>
      <c r="K207" s="756"/>
      <c r="L207" s="756"/>
      <c r="M207" s="756"/>
      <c r="N207" s="594"/>
      <c r="O207" s="705">
        <f t="shared" si="25"/>
        <v>195</v>
      </c>
      <c r="P207" s="756"/>
      <c r="Q207" s="756"/>
      <c r="R207" s="756"/>
      <c r="S207" s="756"/>
      <c r="T207" s="756"/>
      <c r="U207" s="756"/>
      <c r="V207" s="756"/>
      <c r="W207" s="594"/>
      <c r="X207" s="705">
        <f t="shared" si="26"/>
        <v>195</v>
      </c>
      <c r="Y207" s="756"/>
      <c r="Z207" s="756"/>
      <c r="AA207" s="756"/>
      <c r="AB207" s="756"/>
      <c r="AC207" s="756"/>
      <c r="AD207" s="756"/>
      <c r="AE207" s="756"/>
      <c r="AF207" s="594"/>
      <c r="AG207" s="705">
        <f t="shared" si="27"/>
        <v>195</v>
      </c>
      <c r="AH207" s="756"/>
      <c r="AI207" s="756"/>
      <c r="AJ207" s="756"/>
      <c r="AK207" s="756"/>
      <c r="AL207" s="756"/>
      <c r="AM207" s="756"/>
      <c r="AN207" s="756"/>
      <c r="AO207" s="685"/>
      <c r="AP207" s="705">
        <f t="shared" si="28"/>
        <v>195</v>
      </c>
      <c r="AQ207" s="756"/>
      <c r="AR207" s="756"/>
      <c r="AS207" s="756"/>
      <c r="AT207" s="756"/>
      <c r="AU207" s="756"/>
      <c r="AV207" s="756"/>
      <c r="AW207" s="756"/>
    </row>
    <row r="208" spans="2:49" x14ac:dyDescent="0.25">
      <c r="B208" s="705">
        <v>196</v>
      </c>
      <c r="C208" s="951">
        <f>(1+_xlfn.XLOOKUP(INT((B208-1)/12)+1,'ZC Curve'!$B$8:$B$107,'ZC Curve'!R$8:R$107,,0))^(1/12)-1</f>
        <v>0</v>
      </c>
      <c r="D208" s="946">
        <f t="shared" si="23"/>
        <v>1</v>
      </c>
      <c r="E208" s="594"/>
      <c r="F208" s="705">
        <f t="shared" si="24"/>
        <v>196</v>
      </c>
      <c r="G208" s="756"/>
      <c r="H208" s="756"/>
      <c r="I208" s="756"/>
      <c r="J208" s="756"/>
      <c r="K208" s="756"/>
      <c r="L208" s="756"/>
      <c r="M208" s="756"/>
      <c r="N208" s="594"/>
      <c r="O208" s="705">
        <f t="shared" si="25"/>
        <v>196</v>
      </c>
      <c r="P208" s="756"/>
      <c r="Q208" s="756"/>
      <c r="R208" s="756"/>
      <c r="S208" s="756"/>
      <c r="T208" s="756"/>
      <c r="U208" s="756"/>
      <c r="V208" s="756"/>
      <c r="W208" s="594"/>
      <c r="X208" s="705">
        <f t="shared" si="26"/>
        <v>196</v>
      </c>
      <c r="Y208" s="756"/>
      <c r="Z208" s="756"/>
      <c r="AA208" s="756"/>
      <c r="AB208" s="756"/>
      <c r="AC208" s="756"/>
      <c r="AD208" s="756"/>
      <c r="AE208" s="756"/>
      <c r="AF208" s="594"/>
      <c r="AG208" s="705">
        <f t="shared" si="27"/>
        <v>196</v>
      </c>
      <c r="AH208" s="756"/>
      <c r="AI208" s="756"/>
      <c r="AJ208" s="756"/>
      <c r="AK208" s="756"/>
      <c r="AL208" s="756"/>
      <c r="AM208" s="756"/>
      <c r="AN208" s="756"/>
      <c r="AO208" s="685"/>
      <c r="AP208" s="705">
        <f t="shared" si="28"/>
        <v>196</v>
      </c>
      <c r="AQ208" s="756"/>
      <c r="AR208" s="756"/>
      <c r="AS208" s="756"/>
      <c r="AT208" s="756"/>
      <c r="AU208" s="756"/>
      <c r="AV208" s="756"/>
      <c r="AW208" s="756"/>
    </row>
    <row r="209" spans="2:49" x14ac:dyDescent="0.25">
      <c r="B209" s="705">
        <v>197</v>
      </c>
      <c r="C209" s="951">
        <f>(1+_xlfn.XLOOKUP(INT((B209-1)/12)+1,'ZC Curve'!$B$8:$B$107,'ZC Curve'!R$8:R$107,,0))^(1/12)-1</f>
        <v>0</v>
      </c>
      <c r="D209" s="946">
        <f t="shared" si="23"/>
        <v>1</v>
      </c>
      <c r="E209" s="594"/>
      <c r="F209" s="705">
        <f t="shared" si="24"/>
        <v>197</v>
      </c>
      <c r="G209" s="756"/>
      <c r="H209" s="756"/>
      <c r="I209" s="756"/>
      <c r="J209" s="756"/>
      <c r="K209" s="756"/>
      <c r="L209" s="756"/>
      <c r="M209" s="756"/>
      <c r="N209" s="594"/>
      <c r="O209" s="705">
        <f t="shared" si="25"/>
        <v>197</v>
      </c>
      <c r="P209" s="756"/>
      <c r="Q209" s="756"/>
      <c r="R209" s="756"/>
      <c r="S209" s="756"/>
      <c r="T209" s="756"/>
      <c r="U209" s="756"/>
      <c r="V209" s="756"/>
      <c r="W209" s="594"/>
      <c r="X209" s="705">
        <f t="shared" si="26"/>
        <v>197</v>
      </c>
      <c r="Y209" s="756"/>
      <c r="Z209" s="756"/>
      <c r="AA209" s="756"/>
      <c r="AB209" s="756"/>
      <c r="AC209" s="756"/>
      <c r="AD209" s="756"/>
      <c r="AE209" s="756"/>
      <c r="AF209" s="594"/>
      <c r="AG209" s="705">
        <f t="shared" si="27"/>
        <v>197</v>
      </c>
      <c r="AH209" s="756"/>
      <c r="AI209" s="756"/>
      <c r="AJ209" s="756"/>
      <c r="AK209" s="756"/>
      <c r="AL209" s="756"/>
      <c r="AM209" s="756"/>
      <c r="AN209" s="756"/>
      <c r="AO209" s="685"/>
      <c r="AP209" s="705">
        <f t="shared" si="28"/>
        <v>197</v>
      </c>
      <c r="AQ209" s="756"/>
      <c r="AR209" s="756"/>
      <c r="AS209" s="756"/>
      <c r="AT209" s="756"/>
      <c r="AU209" s="756"/>
      <c r="AV209" s="756"/>
      <c r="AW209" s="756"/>
    </row>
    <row r="210" spans="2:49" x14ac:dyDescent="0.25">
      <c r="B210" s="705">
        <v>198</v>
      </c>
      <c r="C210" s="951">
        <f>(1+_xlfn.XLOOKUP(INT((B210-1)/12)+1,'ZC Curve'!$B$8:$B$107,'ZC Curve'!R$8:R$107,,0))^(1/12)-1</f>
        <v>0</v>
      </c>
      <c r="D210" s="946">
        <f t="shared" si="23"/>
        <v>1</v>
      </c>
      <c r="E210" s="594"/>
      <c r="F210" s="705">
        <f t="shared" si="24"/>
        <v>198</v>
      </c>
      <c r="G210" s="756"/>
      <c r="H210" s="756"/>
      <c r="I210" s="756"/>
      <c r="J210" s="756"/>
      <c r="K210" s="756"/>
      <c r="L210" s="756"/>
      <c r="M210" s="756"/>
      <c r="N210" s="594"/>
      <c r="O210" s="705">
        <f t="shared" si="25"/>
        <v>198</v>
      </c>
      <c r="P210" s="756"/>
      <c r="Q210" s="756"/>
      <c r="R210" s="756"/>
      <c r="S210" s="756"/>
      <c r="T210" s="756"/>
      <c r="U210" s="756"/>
      <c r="V210" s="756"/>
      <c r="W210" s="594"/>
      <c r="X210" s="705">
        <f t="shared" si="26"/>
        <v>198</v>
      </c>
      <c r="Y210" s="756"/>
      <c r="Z210" s="756"/>
      <c r="AA210" s="756"/>
      <c r="AB210" s="756"/>
      <c r="AC210" s="756"/>
      <c r="AD210" s="756"/>
      <c r="AE210" s="756"/>
      <c r="AF210" s="594"/>
      <c r="AG210" s="705">
        <f t="shared" si="27"/>
        <v>198</v>
      </c>
      <c r="AH210" s="756"/>
      <c r="AI210" s="756"/>
      <c r="AJ210" s="756"/>
      <c r="AK210" s="756"/>
      <c r="AL210" s="756"/>
      <c r="AM210" s="756"/>
      <c r="AN210" s="756"/>
      <c r="AO210" s="685"/>
      <c r="AP210" s="705">
        <f t="shared" si="28"/>
        <v>198</v>
      </c>
      <c r="AQ210" s="756"/>
      <c r="AR210" s="756"/>
      <c r="AS210" s="756"/>
      <c r="AT210" s="756"/>
      <c r="AU210" s="756"/>
      <c r="AV210" s="756"/>
      <c r="AW210" s="756"/>
    </row>
    <row r="211" spans="2:49" x14ac:dyDescent="0.25">
      <c r="B211" s="705">
        <v>199</v>
      </c>
      <c r="C211" s="951">
        <f>(1+_xlfn.XLOOKUP(INT((B211-1)/12)+1,'ZC Curve'!$B$8:$B$107,'ZC Curve'!R$8:R$107,,0))^(1/12)-1</f>
        <v>0</v>
      </c>
      <c r="D211" s="946">
        <f t="shared" si="23"/>
        <v>1</v>
      </c>
      <c r="E211" s="594"/>
      <c r="F211" s="705">
        <f t="shared" si="24"/>
        <v>199</v>
      </c>
      <c r="G211" s="756"/>
      <c r="H211" s="756"/>
      <c r="I211" s="756"/>
      <c r="J211" s="756"/>
      <c r="K211" s="756"/>
      <c r="L211" s="756"/>
      <c r="M211" s="756"/>
      <c r="N211" s="594"/>
      <c r="O211" s="705">
        <f t="shared" si="25"/>
        <v>199</v>
      </c>
      <c r="P211" s="756"/>
      <c r="Q211" s="756"/>
      <c r="R211" s="756"/>
      <c r="S211" s="756"/>
      <c r="T211" s="756"/>
      <c r="U211" s="756"/>
      <c r="V211" s="756"/>
      <c r="W211" s="594"/>
      <c r="X211" s="705">
        <f t="shared" si="26"/>
        <v>199</v>
      </c>
      <c r="Y211" s="756"/>
      <c r="Z211" s="756"/>
      <c r="AA211" s="756"/>
      <c r="AB211" s="756"/>
      <c r="AC211" s="756"/>
      <c r="AD211" s="756"/>
      <c r="AE211" s="756"/>
      <c r="AF211" s="594"/>
      <c r="AG211" s="705">
        <f t="shared" si="27"/>
        <v>199</v>
      </c>
      <c r="AH211" s="756"/>
      <c r="AI211" s="756"/>
      <c r="AJ211" s="756"/>
      <c r="AK211" s="756"/>
      <c r="AL211" s="756"/>
      <c r="AM211" s="756"/>
      <c r="AN211" s="756"/>
      <c r="AO211" s="685"/>
      <c r="AP211" s="705">
        <f t="shared" si="28"/>
        <v>199</v>
      </c>
      <c r="AQ211" s="756"/>
      <c r="AR211" s="756"/>
      <c r="AS211" s="756"/>
      <c r="AT211" s="756"/>
      <c r="AU211" s="756"/>
      <c r="AV211" s="756"/>
      <c r="AW211" s="756"/>
    </row>
    <row r="212" spans="2:49" x14ac:dyDescent="0.25">
      <c r="B212" s="705">
        <v>200</v>
      </c>
      <c r="C212" s="951">
        <f>(1+_xlfn.XLOOKUP(INT((B212-1)/12)+1,'ZC Curve'!$B$8:$B$107,'ZC Curve'!R$8:R$107,,0))^(1/12)-1</f>
        <v>0</v>
      </c>
      <c r="D212" s="946">
        <f t="shared" si="23"/>
        <v>1</v>
      </c>
      <c r="E212" s="594"/>
      <c r="F212" s="705">
        <f t="shared" si="24"/>
        <v>200</v>
      </c>
      <c r="G212" s="756"/>
      <c r="H212" s="756"/>
      <c r="I212" s="756"/>
      <c r="J212" s="756"/>
      <c r="K212" s="756"/>
      <c r="L212" s="756"/>
      <c r="M212" s="756"/>
      <c r="N212" s="594"/>
      <c r="O212" s="705">
        <f t="shared" si="25"/>
        <v>200</v>
      </c>
      <c r="P212" s="756"/>
      <c r="Q212" s="756"/>
      <c r="R212" s="756"/>
      <c r="S212" s="756"/>
      <c r="T212" s="756"/>
      <c r="U212" s="756"/>
      <c r="V212" s="756"/>
      <c r="W212" s="594"/>
      <c r="X212" s="705">
        <f t="shared" si="26"/>
        <v>200</v>
      </c>
      <c r="Y212" s="756"/>
      <c r="Z212" s="756"/>
      <c r="AA212" s="756"/>
      <c r="AB212" s="756"/>
      <c r="AC212" s="756"/>
      <c r="AD212" s="756"/>
      <c r="AE212" s="756"/>
      <c r="AF212" s="594"/>
      <c r="AG212" s="705">
        <f t="shared" si="27"/>
        <v>200</v>
      </c>
      <c r="AH212" s="756"/>
      <c r="AI212" s="756"/>
      <c r="AJ212" s="756"/>
      <c r="AK212" s="756"/>
      <c r="AL212" s="756"/>
      <c r="AM212" s="756"/>
      <c r="AN212" s="756"/>
      <c r="AO212" s="685"/>
      <c r="AP212" s="705">
        <f t="shared" si="28"/>
        <v>200</v>
      </c>
      <c r="AQ212" s="756"/>
      <c r="AR212" s="756"/>
      <c r="AS212" s="756"/>
      <c r="AT212" s="756"/>
      <c r="AU212" s="756"/>
      <c r="AV212" s="756"/>
      <c r="AW212" s="756"/>
    </row>
    <row r="213" spans="2:49" x14ac:dyDescent="0.25">
      <c r="B213" s="705">
        <v>201</v>
      </c>
      <c r="C213" s="951">
        <f>(1+_xlfn.XLOOKUP(INT((B213-1)/12)+1,'ZC Curve'!$B$8:$B$107,'ZC Curve'!R$8:R$107,,0))^(1/12)-1</f>
        <v>0</v>
      </c>
      <c r="D213" s="946">
        <f t="shared" si="23"/>
        <v>1</v>
      </c>
      <c r="E213" s="594"/>
      <c r="F213" s="705">
        <f t="shared" si="24"/>
        <v>201</v>
      </c>
      <c r="G213" s="756"/>
      <c r="H213" s="756"/>
      <c r="I213" s="756"/>
      <c r="J213" s="756"/>
      <c r="K213" s="756"/>
      <c r="L213" s="756"/>
      <c r="M213" s="756"/>
      <c r="N213" s="594"/>
      <c r="O213" s="705">
        <f t="shared" si="25"/>
        <v>201</v>
      </c>
      <c r="P213" s="756"/>
      <c r="Q213" s="756"/>
      <c r="R213" s="756"/>
      <c r="S213" s="756"/>
      <c r="T213" s="756"/>
      <c r="U213" s="756"/>
      <c r="V213" s="756"/>
      <c r="W213" s="594"/>
      <c r="X213" s="705">
        <f t="shared" si="26"/>
        <v>201</v>
      </c>
      <c r="Y213" s="756"/>
      <c r="Z213" s="756"/>
      <c r="AA213" s="756"/>
      <c r="AB213" s="756"/>
      <c r="AC213" s="756"/>
      <c r="AD213" s="756"/>
      <c r="AE213" s="756"/>
      <c r="AF213" s="594"/>
      <c r="AG213" s="705">
        <f t="shared" si="27"/>
        <v>201</v>
      </c>
      <c r="AH213" s="756"/>
      <c r="AI213" s="756"/>
      <c r="AJ213" s="756"/>
      <c r="AK213" s="756"/>
      <c r="AL213" s="756"/>
      <c r="AM213" s="756"/>
      <c r="AN213" s="756"/>
      <c r="AO213" s="685"/>
      <c r="AP213" s="705">
        <f t="shared" si="28"/>
        <v>201</v>
      </c>
      <c r="AQ213" s="756"/>
      <c r="AR213" s="756"/>
      <c r="AS213" s="756"/>
      <c r="AT213" s="756"/>
      <c r="AU213" s="756"/>
      <c r="AV213" s="756"/>
      <c r="AW213" s="756"/>
    </row>
    <row r="214" spans="2:49" x14ac:dyDescent="0.25">
      <c r="B214" s="705">
        <v>202</v>
      </c>
      <c r="C214" s="951">
        <f>(1+_xlfn.XLOOKUP(INT((B214-1)/12)+1,'ZC Curve'!$B$8:$B$107,'ZC Curve'!R$8:R$107,,0))^(1/12)-1</f>
        <v>0</v>
      </c>
      <c r="D214" s="946">
        <f t="shared" si="23"/>
        <v>1</v>
      </c>
      <c r="E214" s="594"/>
      <c r="F214" s="705">
        <f t="shared" si="24"/>
        <v>202</v>
      </c>
      <c r="G214" s="756"/>
      <c r="H214" s="756"/>
      <c r="I214" s="756"/>
      <c r="J214" s="756"/>
      <c r="K214" s="756"/>
      <c r="L214" s="756"/>
      <c r="M214" s="756"/>
      <c r="N214" s="594"/>
      <c r="O214" s="705">
        <f t="shared" si="25"/>
        <v>202</v>
      </c>
      <c r="P214" s="756"/>
      <c r="Q214" s="756"/>
      <c r="R214" s="756"/>
      <c r="S214" s="756"/>
      <c r="T214" s="756"/>
      <c r="U214" s="756"/>
      <c r="V214" s="756"/>
      <c r="W214" s="594"/>
      <c r="X214" s="705">
        <f t="shared" si="26"/>
        <v>202</v>
      </c>
      <c r="Y214" s="756"/>
      <c r="Z214" s="756"/>
      <c r="AA214" s="756"/>
      <c r="AB214" s="756"/>
      <c r="AC214" s="756"/>
      <c r="AD214" s="756"/>
      <c r="AE214" s="756"/>
      <c r="AF214" s="594"/>
      <c r="AG214" s="705">
        <f t="shared" si="27"/>
        <v>202</v>
      </c>
      <c r="AH214" s="756"/>
      <c r="AI214" s="756"/>
      <c r="AJ214" s="756"/>
      <c r="AK214" s="756"/>
      <c r="AL214" s="756"/>
      <c r="AM214" s="756"/>
      <c r="AN214" s="756"/>
      <c r="AO214" s="685"/>
      <c r="AP214" s="705">
        <f t="shared" si="28"/>
        <v>202</v>
      </c>
      <c r="AQ214" s="756"/>
      <c r="AR214" s="756"/>
      <c r="AS214" s="756"/>
      <c r="AT214" s="756"/>
      <c r="AU214" s="756"/>
      <c r="AV214" s="756"/>
      <c r="AW214" s="756"/>
    </row>
    <row r="215" spans="2:49" x14ac:dyDescent="0.25">
      <c r="B215" s="705">
        <v>203</v>
      </c>
      <c r="C215" s="951">
        <f>(1+_xlfn.XLOOKUP(INT((B215-1)/12)+1,'ZC Curve'!$B$8:$B$107,'ZC Curve'!R$8:R$107,,0))^(1/12)-1</f>
        <v>0</v>
      </c>
      <c r="D215" s="946">
        <f t="shared" si="23"/>
        <v>1</v>
      </c>
      <c r="E215" s="594"/>
      <c r="F215" s="705">
        <f t="shared" si="24"/>
        <v>203</v>
      </c>
      <c r="G215" s="756"/>
      <c r="H215" s="756"/>
      <c r="I215" s="756"/>
      <c r="J215" s="756"/>
      <c r="K215" s="756"/>
      <c r="L215" s="756"/>
      <c r="M215" s="756"/>
      <c r="N215" s="594"/>
      <c r="O215" s="705">
        <f t="shared" si="25"/>
        <v>203</v>
      </c>
      <c r="P215" s="756"/>
      <c r="Q215" s="756"/>
      <c r="R215" s="756"/>
      <c r="S215" s="756"/>
      <c r="T215" s="756"/>
      <c r="U215" s="756"/>
      <c r="V215" s="756"/>
      <c r="W215" s="594"/>
      <c r="X215" s="705">
        <f t="shared" si="26"/>
        <v>203</v>
      </c>
      <c r="Y215" s="756"/>
      <c r="Z215" s="756"/>
      <c r="AA215" s="756"/>
      <c r="AB215" s="756"/>
      <c r="AC215" s="756"/>
      <c r="AD215" s="756"/>
      <c r="AE215" s="756"/>
      <c r="AF215" s="594"/>
      <c r="AG215" s="705">
        <f t="shared" si="27"/>
        <v>203</v>
      </c>
      <c r="AH215" s="756"/>
      <c r="AI215" s="756"/>
      <c r="AJ215" s="756"/>
      <c r="AK215" s="756"/>
      <c r="AL215" s="756"/>
      <c r="AM215" s="756"/>
      <c r="AN215" s="756"/>
      <c r="AO215" s="685"/>
      <c r="AP215" s="705">
        <f t="shared" si="28"/>
        <v>203</v>
      </c>
      <c r="AQ215" s="756"/>
      <c r="AR215" s="756"/>
      <c r="AS215" s="756"/>
      <c r="AT215" s="756"/>
      <c r="AU215" s="756"/>
      <c r="AV215" s="756"/>
      <c r="AW215" s="756"/>
    </row>
    <row r="216" spans="2:49" x14ac:dyDescent="0.25">
      <c r="B216" s="705">
        <v>204</v>
      </c>
      <c r="C216" s="951">
        <f>(1+_xlfn.XLOOKUP(INT((B216-1)/12)+1,'ZC Curve'!$B$8:$B$107,'ZC Curve'!R$8:R$107,,0))^(1/12)-1</f>
        <v>0</v>
      </c>
      <c r="D216" s="946">
        <f t="shared" si="23"/>
        <v>1</v>
      </c>
      <c r="E216" s="594"/>
      <c r="F216" s="705">
        <f t="shared" si="24"/>
        <v>204</v>
      </c>
      <c r="G216" s="756"/>
      <c r="H216" s="756"/>
      <c r="I216" s="756"/>
      <c r="J216" s="756"/>
      <c r="K216" s="756"/>
      <c r="L216" s="756"/>
      <c r="M216" s="756"/>
      <c r="N216" s="594"/>
      <c r="O216" s="705">
        <f t="shared" si="25"/>
        <v>204</v>
      </c>
      <c r="P216" s="756"/>
      <c r="Q216" s="756"/>
      <c r="R216" s="756"/>
      <c r="S216" s="756"/>
      <c r="T216" s="756"/>
      <c r="U216" s="756"/>
      <c r="V216" s="756"/>
      <c r="W216" s="594"/>
      <c r="X216" s="705">
        <f t="shared" si="26"/>
        <v>204</v>
      </c>
      <c r="Y216" s="756"/>
      <c r="Z216" s="756"/>
      <c r="AA216" s="756"/>
      <c r="AB216" s="756"/>
      <c r="AC216" s="756"/>
      <c r="AD216" s="756"/>
      <c r="AE216" s="756"/>
      <c r="AF216" s="594"/>
      <c r="AG216" s="705">
        <f t="shared" si="27"/>
        <v>204</v>
      </c>
      <c r="AH216" s="756"/>
      <c r="AI216" s="756"/>
      <c r="AJ216" s="756"/>
      <c r="AK216" s="756"/>
      <c r="AL216" s="756"/>
      <c r="AM216" s="756"/>
      <c r="AN216" s="756"/>
      <c r="AO216" s="685"/>
      <c r="AP216" s="705">
        <f t="shared" si="28"/>
        <v>204</v>
      </c>
      <c r="AQ216" s="756"/>
      <c r="AR216" s="756"/>
      <c r="AS216" s="756"/>
      <c r="AT216" s="756"/>
      <c r="AU216" s="756"/>
      <c r="AV216" s="756"/>
      <c r="AW216" s="756"/>
    </row>
    <row r="217" spans="2:49" x14ac:dyDescent="0.25">
      <c r="B217" s="705">
        <v>205</v>
      </c>
      <c r="C217" s="951">
        <f>(1+_xlfn.XLOOKUP(INT((B217-1)/12)+1,'ZC Curve'!$B$8:$B$107,'ZC Curve'!R$8:R$107,,0))^(1/12)-1</f>
        <v>0</v>
      </c>
      <c r="D217" s="946">
        <f t="shared" si="23"/>
        <v>1</v>
      </c>
      <c r="E217" s="594"/>
      <c r="F217" s="705">
        <f t="shared" si="24"/>
        <v>205</v>
      </c>
      <c r="G217" s="756"/>
      <c r="H217" s="756"/>
      <c r="I217" s="756"/>
      <c r="J217" s="756"/>
      <c r="K217" s="756"/>
      <c r="L217" s="756"/>
      <c r="M217" s="756"/>
      <c r="N217" s="594"/>
      <c r="O217" s="705">
        <f t="shared" si="25"/>
        <v>205</v>
      </c>
      <c r="P217" s="756"/>
      <c r="Q217" s="756"/>
      <c r="R217" s="756"/>
      <c r="S217" s="756"/>
      <c r="T217" s="756"/>
      <c r="U217" s="756"/>
      <c r="V217" s="756"/>
      <c r="W217" s="594"/>
      <c r="X217" s="705">
        <f t="shared" si="26"/>
        <v>205</v>
      </c>
      <c r="Y217" s="756"/>
      <c r="Z217" s="756"/>
      <c r="AA217" s="756"/>
      <c r="AB217" s="756"/>
      <c r="AC217" s="756"/>
      <c r="AD217" s="756"/>
      <c r="AE217" s="756"/>
      <c r="AF217" s="594"/>
      <c r="AG217" s="705">
        <f t="shared" si="27"/>
        <v>205</v>
      </c>
      <c r="AH217" s="756"/>
      <c r="AI217" s="756"/>
      <c r="AJ217" s="756"/>
      <c r="AK217" s="756"/>
      <c r="AL217" s="756"/>
      <c r="AM217" s="756"/>
      <c r="AN217" s="756"/>
      <c r="AO217" s="685"/>
      <c r="AP217" s="705">
        <f t="shared" si="28"/>
        <v>205</v>
      </c>
      <c r="AQ217" s="756"/>
      <c r="AR217" s="756"/>
      <c r="AS217" s="756"/>
      <c r="AT217" s="756"/>
      <c r="AU217" s="756"/>
      <c r="AV217" s="756"/>
      <c r="AW217" s="756"/>
    </row>
    <row r="218" spans="2:49" x14ac:dyDescent="0.25">
      <c r="B218" s="705">
        <v>206</v>
      </c>
      <c r="C218" s="951">
        <f>(1+_xlfn.XLOOKUP(INT((B218-1)/12)+1,'ZC Curve'!$B$8:$B$107,'ZC Curve'!R$8:R$107,,0))^(1/12)-1</f>
        <v>0</v>
      </c>
      <c r="D218" s="946">
        <f t="shared" si="23"/>
        <v>1</v>
      </c>
      <c r="E218" s="594"/>
      <c r="F218" s="705">
        <f t="shared" si="24"/>
        <v>206</v>
      </c>
      <c r="G218" s="756"/>
      <c r="H218" s="756"/>
      <c r="I218" s="756"/>
      <c r="J218" s="756"/>
      <c r="K218" s="756"/>
      <c r="L218" s="756"/>
      <c r="M218" s="756"/>
      <c r="N218" s="594"/>
      <c r="O218" s="705">
        <f t="shared" si="25"/>
        <v>206</v>
      </c>
      <c r="P218" s="756"/>
      <c r="Q218" s="756"/>
      <c r="R218" s="756"/>
      <c r="S218" s="756"/>
      <c r="T218" s="756"/>
      <c r="U218" s="756"/>
      <c r="V218" s="756"/>
      <c r="W218" s="594"/>
      <c r="X218" s="705">
        <f t="shared" si="26"/>
        <v>206</v>
      </c>
      <c r="Y218" s="756"/>
      <c r="Z218" s="756"/>
      <c r="AA218" s="756"/>
      <c r="AB218" s="756"/>
      <c r="AC218" s="756"/>
      <c r="AD218" s="756"/>
      <c r="AE218" s="756"/>
      <c r="AF218" s="594"/>
      <c r="AG218" s="705">
        <f t="shared" si="27"/>
        <v>206</v>
      </c>
      <c r="AH218" s="756"/>
      <c r="AI218" s="756"/>
      <c r="AJ218" s="756"/>
      <c r="AK218" s="756"/>
      <c r="AL218" s="756"/>
      <c r="AM218" s="756"/>
      <c r="AN218" s="756"/>
      <c r="AO218" s="685"/>
      <c r="AP218" s="705">
        <f t="shared" si="28"/>
        <v>206</v>
      </c>
      <c r="AQ218" s="756"/>
      <c r="AR218" s="756"/>
      <c r="AS218" s="756"/>
      <c r="AT218" s="756"/>
      <c r="AU218" s="756"/>
      <c r="AV218" s="756"/>
      <c r="AW218" s="756"/>
    </row>
    <row r="219" spans="2:49" x14ac:dyDescent="0.25">
      <c r="B219" s="705">
        <v>207</v>
      </c>
      <c r="C219" s="951">
        <f>(1+_xlfn.XLOOKUP(INT((B219-1)/12)+1,'ZC Curve'!$B$8:$B$107,'ZC Curve'!R$8:R$107,,0))^(1/12)-1</f>
        <v>0</v>
      </c>
      <c r="D219" s="946">
        <f t="shared" si="23"/>
        <v>1</v>
      </c>
      <c r="E219" s="594"/>
      <c r="F219" s="705">
        <f t="shared" si="24"/>
        <v>207</v>
      </c>
      <c r="G219" s="756"/>
      <c r="H219" s="756"/>
      <c r="I219" s="756"/>
      <c r="J219" s="756"/>
      <c r="K219" s="756"/>
      <c r="L219" s="756"/>
      <c r="M219" s="756"/>
      <c r="N219" s="594"/>
      <c r="O219" s="705">
        <f t="shared" si="25"/>
        <v>207</v>
      </c>
      <c r="P219" s="756"/>
      <c r="Q219" s="756"/>
      <c r="R219" s="756"/>
      <c r="S219" s="756"/>
      <c r="T219" s="756"/>
      <c r="U219" s="756"/>
      <c r="V219" s="756"/>
      <c r="W219" s="594"/>
      <c r="X219" s="705">
        <f t="shared" si="26"/>
        <v>207</v>
      </c>
      <c r="Y219" s="756"/>
      <c r="Z219" s="756"/>
      <c r="AA219" s="756"/>
      <c r="AB219" s="756"/>
      <c r="AC219" s="756"/>
      <c r="AD219" s="756"/>
      <c r="AE219" s="756"/>
      <c r="AF219" s="594"/>
      <c r="AG219" s="705">
        <f t="shared" si="27"/>
        <v>207</v>
      </c>
      <c r="AH219" s="756"/>
      <c r="AI219" s="756"/>
      <c r="AJ219" s="756"/>
      <c r="AK219" s="756"/>
      <c r="AL219" s="756"/>
      <c r="AM219" s="756"/>
      <c r="AN219" s="756"/>
      <c r="AO219" s="685"/>
      <c r="AP219" s="705">
        <f t="shared" si="28"/>
        <v>207</v>
      </c>
      <c r="AQ219" s="756"/>
      <c r="AR219" s="756"/>
      <c r="AS219" s="756"/>
      <c r="AT219" s="756"/>
      <c r="AU219" s="756"/>
      <c r="AV219" s="756"/>
      <c r="AW219" s="756"/>
    </row>
    <row r="220" spans="2:49" x14ac:dyDescent="0.25">
      <c r="B220" s="705">
        <v>208</v>
      </c>
      <c r="C220" s="951">
        <f>(1+_xlfn.XLOOKUP(INT((B220-1)/12)+1,'ZC Curve'!$B$8:$B$107,'ZC Curve'!R$8:R$107,,0))^(1/12)-1</f>
        <v>0</v>
      </c>
      <c r="D220" s="946">
        <f t="shared" si="23"/>
        <v>1</v>
      </c>
      <c r="E220" s="594"/>
      <c r="F220" s="705">
        <f t="shared" si="24"/>
        <v>208</v>
      </c>
      <c r="G220" s="756"/>
      <c r="H220" s="756"/>
      <c r="I220" s="756"/>
      <c r="J220" s="756"/>
      <c r="K220" s="756"/>
      <c r="L220" s="756"/>
      <c r="M220" s="756"/>
      <c r="N220" s="594"/>
      <c r="O220" s="705">
        <f t="shared" si="25"/>
        <v>208</v>
      </c>
      <c r="P220" s="756"/>
      <c r="Q220" s="756"/>
      <c r="R220" s="756"/>
      <c r="S220" s="756"/>
      <c r="T220" s="756"/>
      <c r="U220" s="756"/>
      <c r="V220" s="756"/>
      <c r="W220" s="594"/>
      <c r="X220" s="705">
        <f t="shared" si="26"/>
        <v>208</v>
      </c>
      <c r="Y220" s="756"/>
      <c r="Z220" s="756"/>
      <c r="AA220" s="756"/>
      <c r="AB220" s="756"/>
      <c r="AC220" s="756"/>
      <c r="AD220" s="756"/>
      <c r="AE220" s="756"/>
      <c r="AF220" s="594"/>
      <c r="AG220" s="705">
        <f t="shared" si="27"/>
        <v>208</v>
      </c>
      <c r="AH220" s="756"/>
      <c r="AI220" s="756"/>
      <c r="AJ220" s="756"/>
      <c r="AK220" s="756"/>
      <c r="AL220" s="756"/>
      <c r="AM220" s="756"/>
      <c r="AN220" s="756"/>
      <c r="AO220" s="685"/>
      <c r="AP220" s="705">
        <f t="shared" si="28"/>
        <v>208</v>
      </c>
      <c r="AQ220" s="756"/>
      <c r="AR220" s="756"/>
      <c r="AS220" s="756"/>
      <c r="AT220" s="756"/>
      <c r="AU220" s="756"/>
      <c r="AV220" s="756"/>
      <c r="AW220" s="756"/>
    </row>
    <row r="221" spans="2:49" x14ac:dyDescent="0.25">
      <c r="B221" s="705">
        <v>209</v>
      </c>
      <c r="C221" s="951">
        <f>(1+_xlfn.XLOOKUP(INT((B221-1)/12)+1,'ZC Curve'!$B$8:$B$107,'ZC Curve'!R$8:R$107,,0))^(1/12)-1</f>
        <v>0</v>
      </c>
      <c r="D221" s="946">
        <f t="shared" si="23"/>
        <v>1</v>
      </c>
      <c r="E221" s="594"/>
      <c r="F221" s="705">
        <f t="shared" si="24"/>
        <v>209</v>
      </c>
      <c r="G221" s="756"/>
      <c r="H221" s="756"/>
      <c r="I221" s="756"/>
      <c r="J221" s="756"/>
      <c r="K221" s="756"/>
      <c r="L221" s="756"/>
      <c r="M221" s="756"/>
      <c r="N221" s="594"/>
      <c r="O221" s="705">
        <f t="shared" si="25"/>
        <v>209</v>
      </c>
      <c r="P221" s="756"/>
      <c r="Q221" s="756"/>
      <c r="R221" s="756"/>
      <c r="S221" s="756"/>
      <c r="T221" s="756"/>
      <c r="U221" s="756"/>
      <c r="V221" s="756"/>
      <c r="W221" s="594"/>
      <c r="X221" s="705">
        <f t="shared" si="26"/>
        <v>209</v>
      </c>
      <c r="Y221" s="756"/>
      <c r="Z221" s="756"/>
      <c r="AA221" s="756"/>
      <c r="AB221" s="756"/>
      <c r="AC221" s="756"/>
      <c r="AD221" s="756"/>
      <c r="AE221" s="756"/>
      <c r="AF221" s="594"/>
      <c r="AG221" s="705">
        <f t="shared" si="27"/>
        <v>209</v>
      </c>
      <c r="AH221" s="756"/>
      <c r="AI221" s="756"/>
      <c r="AJ221" s="756"/>
      <c r="AK221" s="756"/>
      <c r="AL221" s="756"/>
      <c r="AM221" s="756"/>
      <c r="AN221" s="756"/>
      <c r="AO221" s="685"/>
      <c r="AP221" s="705">
        <f t="shared" si="28"/>
        <v>209</v>
      </c>
      <c r="AQ221" s="756"/>
      <c r="AR221" s="756"/>
      <c r="AS221" s="756"/>
      <c r="AT221" s="756"/>
      <c r="AU221" s="756"/>
      <c r="AV221" s="756"/>
      <c r="AW221" s="756"/>
    </row>
    <row r="222" spans="2:49" x14ac:dyDescent="0.25">
      <c r="B222" s="705">
        <v>210</v>
      </c>
      <c r="C222" s="951">
        <f>(1+_xlfn.XLOOKUP(INT((B222-1)/12)+1,'ZC Curve'!$B$8:$B$107,'ZC Curve'!R$8:R$107,,0))^(1/12)-1</f>
        <v>0</v>
      </c>
      <c r="D222" s="946">
        <f t="shared" si="23"/>
        <v>1</v>
      </c>
      <c r="E222" s="594"/>
      <c r="F222" s="705">
        <f t="shared" si="24"/>
        <v>210</v>
      </c>
      <c r="G222" s="756"/>
      <c r="H222" s="756"/>
      <c r="I222" s="756"/>
      <c r="J222" s="756"/>
      <c r="K222" s="756"/>
      <c r="L222" s="756"/>
      <c r="M222" s="756"/>
      <c r="N222" s="594"/>
      <c r="O222" s="705">
        <f t="shared" si="25"/>
        <v>210</v>
      </c>
      <c r="P222" s="756"/>
      <c r="Q222" s="756"/>
      <c r="R222" s="756"/>
      <c r="S222" s="756"/>
      <c r="T222" s="756"/>
      <c r="U222" s="756"/>
      <c r="V222" s="756"/>
      <c r="W222" s="594"/>
      <c r="X222" s="705">
        <f t="shared" si="26"/>
        <v>210</v>
      </c>
      <c r="Y222" s="756"/>
      <c r="Z222" s="756"/>
      <c r="AA222" s="756"/>
      <c r="AB222" s="756"/>
      <c r="AC222" s="756"/>
      <c r="AD222" s="756"/>
      <c r="AE222" s="756"/>
      <c r="AF222" s="594"/>
      <c r="AG222" s="705">
        <f t="shared" si="27"/>
        <v>210</v>
      </c>
      <c r="AH222" s="756"/>
      <c r="AI222" s="756"/>
      <c r="AJ222" s="756"/>
      <c r="AK222" s="756"/>
      <c r="AL222" s="756"/>
      <c r="AM222" s="756"/>
      <c r="AN222" s="756"/>
      <c r="AO222" s="685"/>
      <c r="AP222" s="705">
        <f t="shared" si="28"/>
        <v>210</v>
      </c>
      <c r="AQ222" s="756"/>
      <c r="AR222" s="756"/>
      <c r="AS222" s="756"/>
      <c r="AT222" s="756"/>
      <c r="AU222" s="756"/>
      <c r="AV222" s="756"/>
      <c r="AW222" s="756"/>
    </row>
    <row r="223" spans="2:49" x14ac:dyDescent="0.25">
      <c r="B223" s="705">
        <v>211</v>
      </c>
      <c r="C223" s="951">
        <f>(1+_xlfn.XLOOKUP(INT((B223-1)/12)+1,'ZC Curve'!$B$8:$B$107,'ZC Curve'!R$8:R$107,,0))^(1/12)-1</f>
        <v>0</v>
      </c>
      <c r="D223" s="946">
        <f t="shared" si="23"/>
        <v>1</v>
      </c>
      <c r="E223" s="594"/>
      <c r="F223" s="705">
        <f t="shared" si="24"/>
        <v>211</v>
      </c>
      <c r="G223" s="756"/>
      <c r="H223" s="756"/>
      <c r="I223" s="756"/>
      <c r="J223" s="756"/>
      <c r="K223" s="756"/>
      <c r="L223" s="756"/>
      <c r="M223" s="756"/>
      <c r="N223" s="594"/>
      <c r="O223" s="705">
        <f t="shared" si="25"/>
        <v>211</v>
      </c>
      <c r="P223" s="756"/>
      <c r="Q223" s="756"/>
      <c r="R223" s="756"/>
      <c r="S223" s="756"/>
      <c r="T223" s="756"/>
      <c r="U223" s="756"/>
      <c r="V223" s="756"/>
      <c r="W223" s="594"/>
      <c r="X223" s="705">
        <f t="shared" si="26"/>
        <v>211</v>
      </c>
      <c r="Y223" s="756"/>
      <c r="Z223" s="756"/>
      <c r="AA223" s="756"/>
      <c r="AB223" s="756"/>
      <c r="AC223" s="756"/>
      <c r="AD223" s="756"/>
      <c r="AE223" s="756"/>
      <c r="AF223" s="594"/>
      <c r="AG223" s="705">
        <f t="shared" si="27"/>
        <v>211</v>
      </c>
      <c r="AH223" s="756"/>
      <c r="AI223" s="756"/>
      <c r="AJ223" s="756"/>
      <c r="AK223" s="756"/>
      <c r="AL223" s="756"/>
      <c r="AM223" s="756"/>
      <c r="AN223" s="756"/>
      <c r="AO223" s="685"/>
      <c r="AP223" s="705">
        <f t="shared" si="28"/>
        <v>211</v>
      </c>
      <c r="AQ223" s="756"/>
      <c r="AR223" s="756"/>
      <c r="AS223" s="756"/>
      <c r="AT223" s="756"/>
      <c r="AU223" s="756"/>
      <c r="AV223" s="756"/>
      <c r="AW223" s="756"/>
    </row>
    <row r="224" spans="2:49" x14ac:dyDescent="0.25">
      <c r="B224" s="705">
        <v>212</v>
      </c>
      <c r="C224" s="951">
        <f>(1+_xlfn.XLOOKUP(INT((B224-1)/12)+1,'ZC Curve'!$B$8:$B$107,'ZC Curve'!R$8:R$107,,0))^(1/12)-1</f>
        <v>0</v>
      </c>
      <c r="D224" s="946">
        <f t="shared" si="23"/>
        <v>1</v>
      </c>
      <c r="E224" s="594"/>
      <c r="F224" s="705">
        <f t="shared" si="24"/>
        <v>212</v>
      </c>
      <c r="G224" s="756"/>
      <c r="H224" s="756"/>
      <c r="I224" s="756"/>
      <c r="J224" s="756"/>
      <c r="K224" s="756"/>
      <c r="L224" s="756"/>
      <c r="M224" s="756"/>
      <c r="N224" s="594"/>
      <c r="O224" s="705">
        <f t="shared" si="25"/>
        <v>212</v>
      </c>
      <c r="P224" s="756"/>
      <c r="Q224" s="756"/>
      <c r="R224" s="756"/>
      <c r="S224" s="756"/>
      <c r="T224" s="756"/>
      <c r="U224" s="756"/>
      <c r="V224" s="756"/>
      <c r="W224" s="594"/>
      <c r="X224" s="705">
        <f t="shared" si="26"/>
        <v>212</v>
      </c>
      <c r="Y224" s="756"/>
      <c r="Z224" s="756"/>
      <c r="AA224" s="756"/>
      <c r="AB224" s="756"/>
      <c r="AC224" s="756"/>
      <c r="AD224" s="756"/>
      <c r="AE224" s="756"/>
      <c r="AF224" s="594"/>
      <c r="AG224" s="705">
        <f t="shared" si="27"/>
        <v>212</v>
      </c>
      <c r="AH224" s="756"/>
      <c r="AI224" s="756"/>
      <c r="AJ224" s="756"/>
      <c r="AK224" s="756"/>
      <c r="AL224" s="756"/>
      <c r="AM224" s="756"/>
      <c r="AN224" s="756"/>
      <c r="AO224" s="685"/>
      <c r="AP224" s="705">
        <f t="shared" si="28"/>
        <v>212</v>
      </c>
      <c r="AQ224" s="756"/>
      <c r="AR224" s="756"/>
      <c r="AS224" s="756"/>
      <c r="AT224" s="756"/>
      <c r="AU224" s="756"/>
      <c r="AV224" s="756"/>
      <c r="AW224" s="756"/>
    </row>
    <row r="225" spans="2:49" x14ac:dyDescent="0.25">
      <c r="B225" s="705">
        <v>213</v>
      </c>
      <c r="C225" s="951">
        <f>(1+_xlfn.XLOOKUP(INT((B225-1)/12)+1,'ZC Curve'!$B$8:$B$107,'ZC Curve'!R$8:R$107,,0))^(1/12)-1</f>
        <v>0</v>
      </c>
      <c r="D225" s="946">
        <f t="shared" si="23"/>
        <v>1</v>
      </c>
      <c r="E225" s="594"/>
      <c r="F225" s="705">
        <f t="shared" si="24"/>
        <v>213</v>
      </c>
      <c r="G225" s="756"/>
      <c r="H225" s="756"/>
      <c r="I225" s="756"/>
      <c r="J225" s="756"/>
      <c r="K225" s="756"/>
      <c r="L225" s="756"/>
      <c r="M225" s="756"/>
      <c r="N225" s="594"/>
      <c r="O225" s="705">
        <f t="shared" si="25"/>
        <v>213</v>
      </c>
      <c r="P225" s="756"/>
      <c r="Q225" s="756"/>
      <c r="R225" s="756"/>
      <c r="S225" s="756"/>
      <c r="T225" s="756"/>
      <c r="U225" s="756"/>
      <c r="V225" s="756"/>
      <c r="W225" s="594"/>
      <c r="X225" s="705">
        <f t="shared" si="26"/>
        <v>213</v>
      </c>
      <c r="Y225" s="756"/>
      <c r="Z225" s="756"/>
      <c r="AA225" s="756"/>
      <c r="AB225" s="756"/>
      <c r="AC225" s="756"/>
      <c r="AD225" s="756"/>
      <c r="AE225" s="756"/>
      <c r="AF225" s="594"/>
      <c r="AG225" s="705">
        <f t="shared" si="27"/>
        <v>213</v>
      </c>
      <c r="AH225" s="756"/>
      <c r="AI225" s="756"/>
      <c r="AJ225" s="756"/>
      <c r="AK225" s="756"/>
      <c r="AL225" s="756"/>
      <c r="AM225" s="756"/>
      <c r="AN225" s="756"/>
      <c r="AO225" s="685"/>
      <c r="AP225" s="705">
        <f t="shared" si="28"/>
        <v>213</v>
      </c>
      <c r="AQ225" s="756"/>
      <c r="AR225" s="756"/>
      <c r="AS225" s="756"/>
      <c r="AT225" s="756"/>
      <c r="AU225" s="756"/>
      <c r="AV225" s="756"/>
      <c r="AW225" s="756"/>
    </row>
    <row r="226" spans="2:49" x14ac:dyDescent="0.25">
      <c r="B226" s="705">
        <v>214</v>
      </c>
      <c r="C226" s="951">
        <f>(1+_xlfn.XLOOKUP(INT((B226-1)/12)+1,'ZC Curve'!$B$8:$B$107,'ZC Curve'!R$8:R$107,,0))^(1/12)-1</f>
        <v>0</v>
      </c>
      <c r="D226" s="946">
        <f t="shared" si="23"/>
        <v>1</v>
      </c>
      <c r="E226" s="594"/>
      <c r="F226" s="705">
        <f t="shared" si="24"/>
        <v>214</v>
      </c>
      <c r="G226" s="756"/>
      <c r="H226" s="756"/>
      <c r="I226" s="756"/>
      <c r="J226" s="756"/>
      <c r="K226" s="756"/>
      <c r="L226" s="756"/>
      <c r="M226" s="756"/>
      <c r="N226" s="594"/>
      <c r="O226" s="705">
        <f t="shared" si="25"/>
        <v>214</v>
      </c>
      <c r="P226" s="756"/>
      <c r="Q226" s="756"/>
      <c r="R226" s="756"/>
      <c r="S226" s="756"/>
      <c r="T226" s="756"/>
      <c r="U226" s="756"/>
      <c r="V226" s="756"/>
      <c r="W226" s="594"/>
      <c r="X226" s="705">
        <f t="shared" si="26"/>
        <v>214</v>
      </c>
      <c r="Y226" s="756"/>
      <c r="Z226" s="756"/>
      <c r="AA226" s="756"/>
      <c r="AB226" s="756"/>
      <c r="AC226" s="756"/>
      <c r="AD226" s="756"/>
      <c r="AE226" s="756"/>
      <c r="AF226" s="594"/>
      <c r="AG226" s="705">
        <f t="shared" si="27"/>
        <v>214</v>
      </c>
      <c r="AH226" s="756"/>
      <c r="AI226" s="756"/>
      <c r="AJ226" s="756"/>
      <c r="AK226" s="756"/>
      <c r="AL226" s="756"/>
      <c r="AM226" s="756"/>
      <c r="AN226" s="756"/>
      <c r="AO226" s="685"/>
      <c r="AP226" s="705">
        <f t="shared" si="28"/>
        <v>214</v>
      </c>
      <c r="AQ226" s="756"/>
      <c r="AR226" s="756"/>
      <c r="AS226" s="756"/>
      <c r="AT226" s="756"/>
      <c r="AU226" s="756"/>
      <c r="AV226" s="756"/>
      <c r="AW226" s="756"/>
    </row>
    <row r="227" spans="2:49" x14ac:dyDescent="0.25">
      <c r="B227" s="705">
        <v>215</v>
      </c>
      <c r="C227" s="951">
        <f>(1+_xlfn.XLOOKUP(INT((B227-1)/12)+1,'ZC Curve'!$B$8:$B$107,'ZC Curve'!R$8:R$107,,0))^(1/12)-1</f>
        <v>0</v>
      </c>
      <c r="D227" s="946">
        <f t="shared" si="23"/>
        <v>1</v>
      </c>
      <c r="E227" s="594"/>
      <c r="F227" s="705">
        <f t="shared" si="24"/>
        <v>215</v>
      </c>
      <c r="G227" s="756"/>
      <c r="H227" s="756"/>
      <c r="I227" s="756"/>
      <c r="J227" s="756"/>
      <c r="K227" s="756"/>
      <c r="L227" s="756"/>
      <c r="M227" s="756"/>
      <c r="N227" s="594"/>
      <c r="O227" s="705">
        <f t="shared" si="25"/>
        <v>215</v>
      </c>
      <c r="P227" s="756"/>
      <c r="Q227" s="756"/>
      <c r="R227" s="756"/>
      <c r="S227" s="756"/>
      <c r="T227" s="756"/>
      <c r="U227" s="756"/>
      <c r="V227" s="756"/>
      <c r="W227" s="594"/>
      <c r="X227" s="705">
        <f t="shared" si="26"/>
        <v>215</v>
      </c>
      <c r="Y227" s="756"/>
      <c r="Z227" s="756"/>
      <c r="AA227" s="756"/>
      <c r="AB227" s="756"/>
      <c r="AC227" s="756"/>
      <c r="AD227" s="756"/>
      <c r="AE227" s="756"/>
      <c r="AF227" s="594"/>
      <c r="AG227" s="705">
        <f t="shared" si="27"/>
        <v>215</v>
      </c>
      <c r="AH227" s="756"/>
      <c r="AI227" s="756"/>
      <c r="AJ227" s="756"/>
      <c r="AK227" s="756"/>
      <c r="AL227" s="756"/>
      <c r="AM227" s="756"/>
      <c r="AN227" s="756"/>
      <c r="AO227" s="685"/>
      <c r="AP227" s="705">
        <f t="shared" si="28"/>
        <v>215</v>
      </c>
      <c r="AQ227" s="756"/>
      <c r="AR227" s="756"/>
      <c r="AS227" s="756"/>
      <c r="AT227" s="756"/>
      <c r="AU227" s="756"/>
      <c r="AV227" s="756"/>
      <c r="AW227" s="756"/>
    </row>
    <row r="228" spans="2:49" x14ac:dyDescent="0.25">
      <c r="B228" s="705">
        <v>216</v>
      </c>
      <c r="C228" s="951">
        <f>(1+_xlfn.XLOOKUP(INT((B228-1)/12)+1,'ZC Curve'!$B$8:$B$107,'ZC Curve'!R$8:R$107,,0))^(1/12)-1</f>
        <v>0</v>
      </c>
      <c r="D228" s="946">
        <f t="shared" si="23"/>
        <v>1</v>
      </c>
      <c r="E228" s="594"/>
      <c r="F228" s="705">
        <f t="shared" si="24"/>
        <v>216</v>
      </c>
      <c r="G228" s="756"/>
      <c r="H228" s="756"/>
      <c r="I228" s="756"/>
      <c r="J228" s="756"/>
      <c r="K228" s="756"/>
      <c r="L228" s="756"/>
      <c r="M228" s="756"/>
      <c r="N228" s="594"/>
      <c r="O228" s="705">
        <f t="shared" si="25"/>
        <v>216</v>
      </c>
      <c r="P228" s="756"/>
      <c r="Q228" s="756"/>
      <c r="R228" s="756"/>
      <c r="S228" s="756"/>
      <c r="T228" s="756"/>
      <c r="U228" s="756"/>
      <c r="V228" s="756"/>
      <c r="W228" s="594"/>
      <c r="X228" s="705">
        <f t="shared" si="26"/>
        <v>216</v>
      </c>
      <c r="Y228" s="756"/>
      <c r="Z228" s="756"/>
      <c r="AA228" s="756"/>
      <c r="AB228" s="756"/>
      <c r="AC228" s="756"/>
      <c r="AD228" s="756"/>
      <c r="AE228" s="756"/>
      <c r="AF228" s="594"/>
      <c r="AG228" s="705">
        <f t="shared" si="27"/>
        <v>216</v>
      </c>
      <c r="AH228" s="756"/>
      <c r="AI228" s="756"/>
      <c r="AJ228" s="756"/>
      <c r="AK228" s="756"/>
      <c r="AL228" s="756"/>
      <c r="AM228" s="756"/>
      <c r="AN228" s="756"/>
      <c r="AO228" s="685"/>
      <c r="AP228" s="705">
        <f t="shared" si="28"/>
        <v>216</v>
      </c>
      <c r="AQ228" s="756"/>
      <c r="AR228" s="756"/>
      <c r="AS228" s="756"/>
      <c r="AT228" s="756"/>
      <c r="AU228" s="756"/>
      <c r="AV228" s="756"/>
      <c r="AW228" s="756"/>
    </row>
    <row r="229" spans="2:49" x14ac:dyDescent="0.25">
      <c r="B229" s="705">
        <v>217</v>
      </c>
      <c r="C229" s="951">
        <f>(1+_xlfn.XLOOKUP(INT((B229-1)/12)+1,'ZC Curve'!$B$8:$B$107,'ZC Curve'!R$8:R$107,,0))^(1/12)-1</f>
        <v>0</v>
      </c>
      <c r="D229" s="946">
        <f t="shared" si="23"/>
        <v>1</v>
      </c>
      <c r="E229" s="594"/>
      <c r="F229" s="705">
        <f t="shared" si="24"/>
        <v>217</v>
      </c>
      <c r="G229" s="756"/>
      <c r="H229" s="756"/>
      <c r="I229" s="756"/>
      <c r="J229" s="756"/>
      <c r="K229" s="756"/>
      <c r="L229" s="756"/>
      <c r="M229" s="756"/>
      <c r="N229" s="594"/>
      <c r="O229" s="705">
        <f t="shared" si="25"/>
        <v>217</v>
      </c>
      <c r="P229" s="756"/>
      <c r="Q229" s="756"/>
      <c r="R229" s="756"/>
      <c r="S229" s="756"/>
      <c r="T229" s="756"/>
      <c r="U229" s="756"/>
      <c r="V229" s="756"/>
      <c r="W229" s="594"/>
      <c r="X229" s="705">
        <f t="shared" si="26"/>
        <v>217</v>
      </c>
      <c r="Y229" s="756"/>
      <c r="Z229" s="756"/>
      <c r="AA229" s="756"/>
      <c r="AB229" s="756"/>
      <c r="AC229" s="756"/>
      <c r="AD229" s="756"/>
      <c r="AE229" s="756"/>
      <c r="AF229" s="594"/>
      <c r="AG229" s="705">
        <f t="shared" si="27"/>
        <v>217</v>
      </c>
      <c r="AH229" s="756"/>
      <c r="AI229" s="756"/>
      <c r="AJ229" s="756"/>
      <c r="AK229" s="756"/>
      <c r="AL229" s="756"/>
      <c r="AM229" s="756"/>
      <c r="AN229" s="756"/>
      <c r="AO229" s="685"/>
      <c r="AP229" s="705">
        <f t="shared" si="28"/>
        <v>217</v>
      </c>
      <c r="AQ229" s="756"/>
      <c r="AR229" s="756"/>
      <c r="AS229" s="756"/>
      <c r="AT229" s="756"/>
      <c r="AU229" s="756"/>
      <c r="AV229" s="756"/>
      <c r="AW229" s="756"/>
    </row>
    <row r="230" spans="2:49" x14ac:dyDescent="0.25">
      <c r="B230" s="705">
        <v>218</v>
      </c>
      <c r="C230" s="951">
        <f>(1+_xlfn.XLOOKUP(INT((B230-1)/12)+1,'ZC Curve'!$B$8:$B$107,'ZC Curve'!R$8:R$107,,0))^(1/12)-1</f>
        <v>0</v>
      </c>
      <c r="D230" s="946">
        <f t="shared" si="23"/>
        <v>1</v>
      </c>
      <c r="E230" s="594"/>
      <c r="F230" s="705">
        <f t="shared" si="24"/>
        <v>218</v>
      </c>
      <c r="G230" s="756"/>
      <c r="H230" s="756"/>
      <c r="I230" s="756"/>
      <c r="J230" s="756"/>
      <c r="K230" s="756"/>
      <c r="L230" s="756"/>
      <c r="M230" s="756"/>
      <c r="N230" s="594"/>
      <c r="O230" s="705">
        <f t="shared" si="25"/>
        <v>218</v>
      </c>
      <c r="P230" s="756"/>
      <c r="Q230" s="756"/>
      <c r="R230" s="756"/>
      <c r="S230" s="756"/>
      <c r="T230" s="756"/>
      <c r="U230" s="756"/>
      <c r="V230" s="756"/>
      <c r="W230" s="594"/>
      <c r="X230" s="705">
        <f t="shared" si="26"/>
        <v>218</v>
      </c>
      <c r="Y230" s="756"/>
      <c r="Z230" s="756"/>
      <c r="AA230" s="756"/>
      <c r="AB230" s="756"/>
      <c r="AC230" s="756"/>
      <c r="AD230" s="756"/>
      <c r="AE230" s="756"/>
      <c r="AF230" s="594"/>
      <c r="AG230" s="705">
        <f t="shared" si="27"/>
        <v>218</v>
      </c>
      <c r="AH230" s="756"/>
      <c r="AI230" s="756"/>
      <c r="AJ230" s="756"/>
      <c r="AK230" s="756"/>
      <c r="AL230" s="756"/>
      <c r="AM230" s="756"/>
      <c r="AN230" s="756"/>
      <c r="AO230" s="685"/>
      <c r="AP230" s="705">
        <f t="shared" si="28"/>
        <v>218</v>
      </c>
      <c r="AQ230" s="756"/>
      <c r="AR230" s="756"/>
      <c r="AS230" s="756"/>
      <c r="AT230" s="756"/>
      <c r="AU230" s="756"/>
      <c r="AV230" s="756"/>
      <c r="AW230" s="756"/>
    </row>
    <row r="231" spans="2:49" x14ac:dyDescent="0.25">
      <c r="B231" s="705">
        <v>219</v>
      </c>
      <c r="C231" s="951">
        <f>(1+_xlfn.XLOOKUP(INT((B231-1)/12)+1,'ZC Curve'!$B$8:$B$107,'ZC Curve'!R$8:R$107,,0))^(1/12)-1</f>
        <v>0</v>
      </c>
      <c r="D231" s="946">
        <f t="shared" si="23"/>
        <v>1</v>
      </c>
      <c r="E231" s="594"/>
      <c r="F231" s="705">
        <f t="shared" si="24"/>
        <v>219</v>
      </c>
      <c r="G231" s="756"/>
      <c r="H231" s="756"/>
      <c r="I231" s="756"/>
      <c r="J231" s="756"/>
      <c r="K231" s="756"/>
      <c r="L231" s="756"/>
      <c r="M231" s="756"/>
      <c r="N231" s="594"/>
      <c r="O231" s="705">
        <f t="shared" si="25"/>
        <v>219</v>
      </c>
      <c r="P231" s="756"/>
      <c r="Q231" s="756"/>
      <c r="R231" s="756"/>
      <c r="S231" s="756"/>
      <c r="T231" s="756"/>
      <c r="U231" s="756"/>
      <c r="V231" s="756"/>
      <c r="W231" s="594"/>
      <c r="X231" s="705">
        <f t="shared" si="26"/>
        <v>219</v>
      </c>
      <c r="Y231" s="756"/>
      <c r="Z231" s="756"/>
      <c r="AA231" s="756"/>
      <c r="AB231" s="756"/>
      <c r="AC231" s="756"/>
      <c r="AD231" s="756"/>
      <c r="AE231" s="756"/>
      <c r="AF231" s="594"/>
      <c r="AG231" s="705">
        <f t="shared" si="27"/>
        <v>219</v>
      </c>
      <c r="AH231" s="756"/>
      <c r="AI231" s="756"/>
      <c r="AJ231" s="756"/>
      <c r="AK231" s="756"/>
      <c r="AL231" s="756"/>
      <c r="AM231" s="756"/>
      <c r="AN231" s="756"/>
      <c r="AO231" s="685"/>
      <c r="AP231" s="705">
        <f t="shared" si="28"/>
        <v>219</v>
      </c>
      <c r="AQ231" s="756"/>
      <c r="AR231" s="756"/>
      <c r="AS231" s="756"/>
      <c r="AT231" s="756"/>
      <c r="AU231" s="756"/>
      <c r="AV231" s="756"/>
      <c r="AW231" s="756"/>
    </row>
    <row r="232" spans="2:49" x14ac:dyDescent="0.25">
      <c r="B232" s="705">
        <v>220</v>
      </c>
      <c r="C232" s="951">
        <f>(1+_xlfn.XLOOKUP(INT((B232-1)/12)+1,'ZC Curve'!$B$8:$B$107,'ZC Curve'!R$8:R$107,,0))^(1/12)-1</f>
        <v>0</v>
      </c>
      <c r="D232" s="946">
        <f t="shared" si="23"/>
        <v>1</v>
      </c>
      <c r="E232" s="594"/>
      <c r="F232" s="705">
        <f t="shared" si="24"/>
        <v>220</v>
      </c>
      <c r="G232" s="756"/>
      <c r="H232" s="756"/>
      <c r="I232" s="756"/>
      <c r="J232" s="756"/>
      <c r="K232" s="756"/>
      <c r="L232" s="756"/>
      <c r="M232" s="756"/>
      <c r="N232" s="594"/>
      <c r="O232" s="705">
        <f t="shared" si="25"/>
        <v>220</v>
      </c>
      <c r="P232" s="756"/>
      <c r="Q232" s="756"/>
      <c r="R232" s="756"/>
      <c r="S232" s="756"/>
      <c r="T232" s="756"/>
      <c r="U232" s="756"/>
      <c r="V232" s="756"/>
      <c r="W232" s="594"/>
      <c r="X232" s="705">
        <f t="shared" si="26"/>
        <v>220</v>
      </c>
      <c r="Y232" s="756"/>
      <c r="Z232" s="756"/>
      <c r="AA232" s="756"/>
      <c r="AB232" s="756"/>
      <c r="AC232" s="756"/>
      <c r="AD232" s="756"/>
      <c r="AE232" s="756"/>
      <c r="AF232" s="594"/>
      <c r="AG232" s="705">
        <f t="shared" si="27"/>
        <v>220</v>
      </c>
      <c r="AH232" s="756"/>
      <c r="AI232" s="756"/>
      <c r="AJ232" s="756"/>
      <c r="AK232" s="756"/>
      <c r="AL232" s="756"/>
      <c r="AM232" s="756"/>
      <c r="AN232" s="756"/>
      <c r="AO232" s="685"/>
      <c r="AP232" s="705">
        <f t="shared" si="28"/>
        <v>220</v>
      </c>
      <c r="AQ232" s="756"/>
      <c r="AR232" s="756"/>
      <c r="AS232" s="756"/>
      <c r="AT232" s="756"/>
      <c r="AU232" s="756"/>
      <c r="AV232" s="756"/>
      <c r="AW232" s="756"/>
    </row>
    <row r="233" spans="2:49" x14ac:dyDescent="0.25">
      <c r="B233" s="705">
        <v>221</v>
      </c>
      <c r="C233" s="951">
        <f>(1+_xlfn.XLOOKUP(INT((B233-1)/12)+1,'ZC Curve'!$B$8:$B$107,'ZC Curve'!R$8:R$107,,0))^(1/12)-1</f>
        <v>0</v>
      </c>
      <c r="D233" s="946">
        <f t="shared" si="23"/>
        <v>1</v>
      </c>
      <c r="E233" s="594"/>
      <c r="F233" s="705">
        <f t="shared" si="24"/>
        <v>221</v>
      </c>
      <c r="G233" s="756"/>
      <c r="H233" s="756"/>
      <c r="I233" s="756"/>
      <c r="J233" s="756"/>
      <c r="K233" s="756"/>
      <c r="L233" s="756"/>
      <c r="M233" s="756"/>
      <c r="N233" s="594"/>
      <c r="O233" s="705">
        <f t="shared" si="25"/>
        <v>221</v>
      </c>
      <c r="P233" s="756"/>
      <c r="Q233" s="756"/>
      <c r="R233" s="756"/>
      <c r="S233" s="756"/>
      <c r="T233" s="756"/>
      <c r="U233" s="756"/>
      <c r="V233" s="756"/>
      <c r="W233" s="594"/>
      <c r="X233" s="705">
        <f t="shared" si="26"/>
        <v>221</v>
      </c>
      <c r="Y233" s="756"/>
      <c r="Z233" s="756"/>
      <c r="AA233" s="756"/>
      <c r="AB233" s="756"/>
      <c r="AC233" s="756"/>
      <c r="AD233" s="756"/>
      <c r="AE233" s="756"/>
      <c r="AF233" s="594"/>
      <c r="AG233" s="705">
        <f t="shared" si="27"/>
        <v>221</v>
      </c>
      <c r="AH233" s="756"/>
      <c r="AI233" s="756"/>
      <c r="AJ233" s="756"/>
      <c r="AK233" s="756"/>
      <c r="AL233" s="756"/>
      <c r="AM233" s="756"/>
      <c r="AN233" s="756"/>
      <c r="AO233" s="685"/>
      <c r="AP233" s="705">
        <f t="shared" si="28"/>
        <v>221</v>
      </c>
      <c r="AQ233" s="756"/>
      <c r="AR233" s="756"/>
      <c r="AS233" s="756"/>
      <c r="AT233" s="756"/>
      <c r="AU233" s="756"/>
      <c r="AV233" s="756"/>
      <c r="AW233" s="756"/>
    </row>
    <row r="234" spans="2:49" x14ac:dyDescent="0.25">
      <c r="B234" s="705">
        <v>222</v>
      </c>
      <c r="C234" s="951">
        <f>(1+_xlfn.XLOOKUP(INT((B234-1)/12)+1,'ZC Curve'!$B$8:$B$107,'ZC Curve'!R$8:R$107,,0))^(1/12)-1</f>
        <v>0</v>
      </c>
      <c r="D234" s="946">
        <f t="shared" si="23"/>
        <v>1</v>
      </c>
      <c r="E234" s="594"/>
      <c r="F234" s="705">
        <f t="shared" si="24"/>
        <v>222</v>
      </c>
      <c r="G234" s="756"/>
      <c r="H234" s="756"/>
      <c r="I234" s="756"/>
      <c r="J234" s="756"/>
      <c r="K234" s="756"/>
      <c r="L234" s="756"/>
      <c r="M234" s="756"/>
      <c r="N234" s="594"/>
      <c r="O234" s="705">
        <f t="shared" si="25"/>
        <v>222</v>
      </c>
      <c r="P234" s="756"/>
      <c r="Q234" s="756"/>
      <c r="R234" s="756"/>
      <c r="S234" s="756"/>
      <c r="T234" s="756"/>
      <c r="U234" s="756"/>
      <c r="V234" s="756"/>
      <c r="W234" s="594"/>
      <c r="X234" s="705">
        <f t="shared" si="26"/>
        <v>222</v>
      </c>
      <c r="Y234" s="756"/>
      <c r="Z234" s="756"/>
      <c r="AA234" s="756"/>
      <c r="AB234" s="756"/>
      <c r="AC234" s="756"/>
      <c r="AD234" s="756"/>
      <c r="AE234" s="756"/>
      <c r="AF234" s="594"/>
      <c r="AG234" s="705">
        <f t="shared" si="27"/>
        <v>222</v>
      </c>
      <c r="AH234" s="756"/>
      <c r="AI234" s="756"/>
      <c r="AJ234" s="756"/>
      <c r="AK234" s="756"/>
      <c r="AL234" s="756"/>
      <c r="AM234" s="756"/>
      <c r="AN234" s="756"/>
      <c r="AO234" s="685"/>
      <c r="AP234" s="705">
        <f t="shared" si="28"/>
        <v>222</v>
      </c>
      <c r="AQ234" s="756"/>
      <c r="AR234" s="756"/>
      <c r="AS234" s="756"/>
      <c r="AT234" s="756"/>
      <c r="AU234" s="756"/>
      <c r="AV234" s="756"/>
      <c r="AW234" s="756"/>
    </row>
    <row r="235" spans="2:49" x14ac:dyDescent="0.25">
      <c r="B235" s="705">
        <v>223</v>
      </c>
      <c r="C235" s="951">
        <f>(1+_xlfn.XLOOKUP(INT((B235-1)/12)+1,'ZC Curve'!$B$8:$B$107,'ZC Curve'!R$8:R$107,,0))^(1/12)-1</f>
        <v>0</v>
      </c>
      <c r="D235" s="946">
        <f t="shared" si="23"/>
        <v>1</v>
      </c>
      <c r="E235" s="594"/>
      <c r="F235" s="705">
        <f t="shared" si="24"/>
        <v>223</v>
      </c>
      <c r="G235" s="756"/>
      <c r="H235" s="756"/>
      <c r="I235" s="756"/>
      <c r="J235" s="756"/>
      <c r="K235" s="756"/>
      <c r="L235" s="756"/>
      <c r="M235" s="756"/>
      <c r="N235" s="594"/>
      <c r="O235" s="705">
        <f t="shared" si="25"/>
        <v>223</v>
      </c>
      <c r="P235" s="756"/>
      <c r="Q235" s="756"/>
      <c r="R235" s="756"/>
      <c r="S235" s="756"/>
      <c r="T235" s="756"/>
      <c r="U235" s="756"/>
      <c r="V235" s="756"/>
      <c r="W235" s="594"/>
      <c r="X235" s="705">
        <f t="shared" si="26"/>
        <v>223</v>
      </c>
      <c r="Y235" s="756"/>
      <c r="Z235" s="756"/>
      <c r="AA235" s="756"/>
      <c r="AB235" s="756"/>
      <c r="AC235" s="756"/>
      <c r="AD235" s="756"/>
      <c r="AE235" s="756"/>
      <c r="AF235" s="594"/>
      <c r="AG235" s="705">
        <f t="shared" si="27"/>
        <v>223</v>
      </c>
      <c r="AH235" s="756"/>
      <c r="AI235" s="756"/>
      <c r="AJ235" s="756"/>
      <c r="AK235" s="756"/>
      <c r="AL235" s="756"/>
      <c r="AM235" s="756"/>
      <c r="AN235" s="756"/>
      <c r="AO235" s="685"/>
      <c r="AP235" s="705">
        <f t="shared" si="28"/>
        <v>223</v>
      </c>
      <c r="AQ235" s="756"/>
      <c r="AR235" s="756"/>
      <c r="AS235" s="756"/>
      <c r="AT235" s="756"/>
      <c r="AU235" s="756"/>
      <c r="AV235" s="756"/>
      <c r="AW235" s="756"/>
    </row>
    <row r="236" spans="2:49" x14ac:dyDescent="0.25">
      <c r="B236" s="705">
        <v>224</v>
      </c>
      <c r="C236" s="951">
        <f>(1+_xlfn.XLOOKUP(INT((B236-1)/12)+1,'ZC Curve'!$B$8:$B$107,'ZC Curve'!R$8:R$107,,0))^(1/12)-1</f>
        <v>0</v>
      </c>
      <c r="D236" s="946">
        <f t="shared" si="23"/>
        <v>1</v>
      </c>
      <c r="E236" s="594"/>
      <c r="F236" s="705">
        <f t="shared" si="24"/>
        <v>224</v>
      </c>
      <c r="G236" s="756"/>
      <c r="H236" s="756"/>
      <c r="I236" s="756"/>
      <c r="J236" s="756"/>
      <c r="K236" s="756"/>
      <c r="L236" s="756"/>
      <c r="M236" s="756"/>
      <c r="N236" s="594"/>
      <c r="O236" s="705">
        <f t="shared" si="25"/>
        <v>224</v>
      </c>
      <c r="P236" s="756"/>
      <c r="Q236" s="756"/>
      <c r="R236" s="756"/>
      <c r="S236" s="756"/>
      <c r="T236" s="756"/>
      <c r="U236" s="756"/>
      <c r="V236" s="756"/>
      <c r="W236" s="594"/>
      <c r="X236" s="705">
        <f t="shared" si="26"/>
        <v>224</v>
      </c>
      <c r="Y236" s="756"/>
      <c r="Z236" s="756"/>
      <c r="AA236" s="756"/>
      <c r="AB236" s="756"/>
      <c r="AC236" s="756"/>
      <c r="AD236" s="756"/>
      <c r="AE236" s="756"/>
      <c r="AF236" s="594"/>
      <c r="AG236" s="705">
        <f t="shared" si="27"/>
        <v>224</v>
      </c>
      <c r="AH236" s="756"/>
      <c r="AI236" s="756"/>
      <c r="AJ236" s="756"/>
      <c r="AK236" s="756"/>
      <c r="AL236" s="756"/>
      <c r="AM236" s="756"/>
      <c r="AN236" s="756"/>
      <c r="AO236" s="685"/>
      <c r="AP236" s="705">
        <f t="shared" si="28"/>
        <v>224</v>
      </c>
      <c r="AQ236" s="756"/>
      <c r="AR236" s="756"/>
      <c r="AS236" s="756"/>
      <c r="AT236" s="756"/>
      <c r="AU236" s="756"/>
      <c r="AV236" s="756"/>
      <c r="AW236" s="756"/>
    </row>
    <row r="237" spans="2:49" x14ac:dyDescent="0.25">
      <c r="B237" s="705">
        <v>225</v>
      </c>
      <c r="C237" s="951">
        <f>(1+_xlfn.XLOOKUP(INT((B237-1)/12)+1,'ZC Curve'!$B$8:$B$107,'ZC Curve'!R$8:R$107,,0))^(1/12)-1</f>
        <v>0</v>
      </c>
      <c r="D237" s="946">
        <f t="shared" si="23"/>
        <v>1</v>
      </c>
      <c r="E237" s="594"/>
      <c r="F237" s="705">
        <f t="shared" si="24"/>
        <v>225</v>
      </c>
      <c r="G237" s="756"/>
      <c r="H237" s="756"/>
      <c r="I237" s="756"/>
      <c r="J237" s="756"/>
      <c r="K237" s="756"/>
      <c r="L237" s="756"/>
      <c r="M237" s="756"/>
      <c r="N237" s="594"/>
      <c r="O237" s="705">
        <f t="shared" si="25"/>
        <v>225</v>
      </c>
      <c r="P237" s="756"/>
      <c r="Q237" s="756"/>
      <c r="R237" s="756"/>
      <c r="S237" s="756"/>
      <c r="T237" s="756"/>
      <c r="U237" s="756"/>
      <c r="V237" s="756"/>
      <c r="W237" s="594"/>
      <c r="X237" s="705">
        <f t="shared" si="26"/>
        <v>225</v>
      </c>
      <c r="Y237" s="756"/>
      <c r="Z237" s="756"/>
      <c r="AA237" s="756"/>
      <c r="AB237" s="756"/>
      <c r="AC237" s="756"/>
      <c r="AD237" s="756"/>
      <c r="AE237" s="756"/>
      <c r="AF237" s="594"/>
      <c r="AG237" s="705">
        <f t="shared" si="27"/>
        <v>225</v>
      </c>
      <c r="AH237" s="756"/>
      <c r="AI237" s="756"/>
      <c r="AJ237" s="756"/>
      <c r="AK237" s="756"/>
      <c r="AL237" s="756"/>
      <c r="AM237" s="756"/>
      <c r="AN237" s="756"/>
      <c r="AO237" s="685"/>
      <c r="AP237" s="705">
        <f t="shared" si="28"/>
        <v>225</v>
      </c>
      <c r="AQ237" s="756"/>
      <c r="AR237" s="756"/>
      <c r="AS237" s="756"/>
      <c r="AT237" s="756"/>
      <c r="AU237" s="756"/>
      <c r="AV237" s="756"/>
      <c r="AW237" s="756"/>
    </row>
    <row r="238" spans="2:49" x14ac:dyDescent="0.25">
      <c r="B238" s="705">
        <v>226</v>
      </c>
      <c r="C238" s="951">
        <f>(1+_xlfn.XLOOKUP(INT((B238-1)/12)+1,'ZC Curve'!$B$8:$B$107,'ZC Curve'!R$8:R$107,,0))^(1/12)-1</f>
        <v>0</v>
      </c>
      <c r="D238" s="946">
        <f t="shared" si="23"/>
        <v>1</v>
      </c>
      <c r="E238" s="594"/>
      <c r="F238" s="705">
        <f t="shared" si="24"/>
        <v>226</v>
      </c>
      <c r="G238" s="756"/>
      <c r="H238" s="756"/>
      <c r="I238" s="756"/>
      <c r="J238" s="756"/>
      <c r="K238" s="756"/>
      <c r="L238" s="756"/>
      <c r="M238" s="756"/>
      <c r="N238" s="594"/>
      <c r="O238" s="705">
        <f t="shared" si="25"/>
        <v>226</v>
      </c>
      <c r="P238" s="756"/>
      <c r="Q238" s="756"/>
      <c r="R238" s="756"/>
      <c r="S238" s="756"/>
      <c r="T238" s="756"/>
      <c r="U238" s="756"/>
      <c r="V238" s="756"/>
      <c r="W238" s="594"/>
      <c r="X238" s="705">
        <f t="shared" si="26"/>
        <v>226</v>
      </c>
      <c r="Y238" s="756"/>
      <c r="Z238" s="756"/>
      <c r="AA238" s="756"/>
      <c r="AB238" s="756"/>
      <c r="AC238" s="756"/>
      <c r="AD238" s="756"/>
      <c r="AE238" s="756"/>
      <c r="AF238" s="594"/>
      <c r="AG238" s="705">
        <f t="shared" si="27"/>
        <v>226</v>
      </c>
      <c r="AH238" s="756"/>
      <c r="AI238" s="756"/>
      <c r="AJ238" s="756"/>
      <c r="AK238" s="756"/>
      <c r="AL238" s="756"/>
      <c r="AM238" s="756"/>
      <c r="AN238" s="756"/>
      <c r="AO238" s="685"/>
      <c r="AP238" s="705">
        <f t="shared" si="28"/>
        <v>226</v>
      </c>
      <c r="AQ238" s="756"/>
      <c r="AR238" s="756"/>
      <c r="AS238" s="756"/>
      <c r="AT238" s="756"/>
      <c r="AU238" s="756"/>
      <c r="AV238" s="756"/>
      <c r="AW238" s="756"/>
    </row>
    <row r="239" spans="2:49" x14ac:dyDescent="0.25">
      <c r="B239" s="705">
        <v>227</v>
      </c>
      <c r="C239" s="951">
        <f>(1+_xlfn.XLOOKUP(INT((B239-1)/12)+1,'ZC Curve'!$B$8:$B$107,'ZC Curve'!R$8:R$107,,0))^(1/12)-1</f>
        <v>0</v>
      </c>
      <c r="D239" s="946">
        <f t="shared" si="23"/>
        <v>1</v>
      </c>
      <c r="E239" s="594"/>
      <c r="F239" s="705">
        <f t="shared" si="24"/>
        <v>227</v>
      </c>
      <c r="G239" s="756"/>
      <c r="H239" s="756"/>
      <c r="I239" s="756"/>
      <c r="J239" s="756"/>
      <c r="K239" s="756"/>
      <c r="L239" s="756"/>
      <c r="M239" s="756"/>
      <c r="N239" s="594"/>
      <c r="O239" s="705">
        <f t="shared" si="25"/>
        <v>227</v>
      </c>
      <c r="P239" s="756"/>
      <c r="Q239" s="756"/>
      <c r="R239" s="756"/>
      <c r="S239" s="756"/>
      <c r="T239" s="756"/>
      <c r="U239" s="756"/>
      <c r="V239" s="756"/>
      <c r="W239" s="594"/>
      <c r="X239" s="705">
        <f t="shared" si="26"/>
        <v>227</v>
      </c>
      <c r="Y239" s="756"/>
      <c r="Z239" s="756"/>
      <c r="AA239" s="756"/>
      <c r="AB239" s="756"/>
      <c r="AC239" s="756"/>
      <c r="AD239" s="756"/>
      <c r="AE239" s="756"/>
      <c r="AF239" s="594"/>
      <c r="AG239" s="705">
        <f t="shared" si="27"/>
        <v>227</v>
      </c>
      <c r="AH239" s="756"/>
      <c r="AI239" s="756"/>
      <c r="AJ239" s="756"/>
      <c r="AK239" s="756"/>
      <c r="AL239" s="756"/>
      <c r="AM239" s="756"/>
      <c r="AN239" s="756"/>
      <c r="AO239" s="685"/>
      <c r="AP239" s="705">
        <f t="shared" si="28"/>
        <v>227</v>
      </c>
      <c r="AQ239" s="756"/>
      <c r="AR239" s="756"/>
      <c r="AS239" s="756"/>
      <c r="AT239" s="756"/>
      <c r="AU239" s="756"/>
      <c r="AV239" s="756"/>
      <c r="AW239" s="756"/>
    </row>
    <row r="240" spans="2:49" x14ac:dyDescent="0.25">
      <c r="B240" s="705">
        <v>228</v>
      </c>
      <c r="C240" s="951">
        <f>(1+_xlfn.XLOOKUP(INT((B240-1)/12)+1,'ZC Curve'!$B$8:$B$107,'ZC Curve'!R$8:R$107,,0))^(1/12)-1</f>
        <v>0</v>
      </c>
      <c r="D240" s="946">
        <f t="shared" si="23"/>
        <v>1</v>
      </c>
      <c r="E240" s="594"/>
      <c r="F240" s="705">
        <f t="shared" si="24"/>
        <v>228</v>
      </c>
      <c r="G240" s="756"/>
      <c r="H240" s="756"/>
      <c r="I240" s="756"/>
      <c r="J240" s="756"/>
      <c r="K240" s="756"/>
      <c r="L240" s="756"/>
      <c r="M240" s="756"/>
      <c r="N240" s="594"/>
      <c r="O240" s="705">
        <f t="shared" si="25"/>
        <v>228</v>
      </c>
      <c r="P240" s="756"/>
      <c r="Q240" s="756"/>
      <c r="R240" s="756"/>
      <c r="S240" s="756"/>
      <c r="T240" s="756"/>
      <c r="U240" s="756"/>
      <c r="V240" s="756"/>
      <c r="W240" s="594"/>
      <c r="X240" s="705">
        <f t="shared" si="26"/>
        <v>228</v>
      </c>
      <c r="Y240" s="756"/>
      <c r="Z240" s="756"/>
      <c r="AA240" s="756"/>
      <c r="AB240" s="756"/>
      <c r="AC240" s="756"/>
      <c r="AD240" s="756"/>
      <c r="AE240" s="756"/>
      <c r="AF240" s="594"/>
      <c r="AG240" s="705">
        <f t="shared" si="27"/>
        <v>228</v>
      </c>
      <c r="AH240" s="756"/>
      <c r="AI240" s="756"/>
      <c r="AJ240" s="756"/>
      <c r="AK240" s="756"/>
      <c r="AL240" s="756"/>
      <c r="AM240" s="756"/>
      <c r="AN240" s="756"/>
      <c r="AO240" s="685"/>
      <c r="AP240" s="705">
        <f t="shared" si="28"/>
        <v>228</v>
      </c>
      <c r="AQ240" s="756"/>
      <c r="AR240" s="756"/>
      <c r="AS240" s="756"/>
      <c r="AT240" s="756"/>
      <c r="AU240" s="756"/>
      <c r="AV240" s="756"/>
      <c r="AW240" s="756"/>
    </row>
    <row r="241" spans="2:49" x14ac:dyDescent="0.25">
      <c r="B241" s="705">
        <v>229</v>
      </c>
      <c r="C241" s="951">
        <f>(1+_xlfn.XLOOKUP(INT((B241-1)/12)+1,'ZC Curve'!$B$8:$B$107,'ZC Curve'!R$8:R$107,,0))^(1/12)-1</f>
        <v>0</v>
      </c>
      <c r="D241" s="946">
        <f t="shared" si="23"/>
        <v>1</v>
      </c>
      <c r="E241" s="594"/>
      <c r="F241" s="705">
        <f t="shared" si="24"/>
        <v>229</v>
      </c>
      <c r="G241" s="756"/>
      <c r="H241" s="756"/>
      <c r="I241" s="756"/>
      <c r="J241" s="756"/>
      <c r="K241" s="756"/>
      <c r="L241" s="756"/>
      <c r="M241" s="756"/>
      <c r="N241" s="594"/>
      <c r="O241" s="705">
        <f t="shared" si="25"/>
        <v>229</v>
      </c>
      <c r="P241" s="756"/>
      <c r="Q241" s="756"/>
      <c r="R241" s="756"/>
      <c r="S241" s="756"/>
      <c r="T241" s="756"/>
      <c r="U241" s="756"/>
      <c r="V241" s="756"/>
      <c r="W241" s="594"/>
      <c r="X241" s="705">
        <f t="shared" si="26"/>
        <v>229</v>
      </c>
      <c r="Y241" s="756"/>
      <c r="Z241" s="756"/>
      <c r="AA241" s="756"/>
      <c r="AB241" s="756"/>
      <c r="AC241" s="756"/>
      <c r="AD241" s="756"/>
      <c r="AE241" s="756"/>
      <c r="AF241" s="594"/>
      <c r="AG241" s="705">
        <f t="shared" si="27"/>
        <v>229</v>
      </c>
      <c r="AH241" s="756"/>
      <c r="AI241" s="756"/>
      <c r="AJ241" s="756"/>
      <c r="AK241" s="756"/>
      <c r="AL241" s="756"/>
      <c r="AM241" s="756"/>
      <c r="AN241" s="756"/>
      <c r="AO241" s="685"/>
      <c r="AP241" s="705">
        <f t="shared" si="28"/>
        <v>229</v>
      </c>
      <c r="AQ241" s="756"/>
      <c r="AR241" s="756"/>
      <c r="AS241" s="756"/>
      <c r="AT241" s="756"/>
      <c r="AU241" s="756"/>
      <c r="AV241" s="756"/>
      <c r="AW241" s="756"/>
    </row>
    <row r="242" spans="2:49" x14ac:dyDescent="0.25">
      <c r="B242" s="705">
        <v>230</v>
      </c>
      <c r="C242" s="951">
        <f>(1+_xlfn.XLOOKUP(INT((B242-1)/12)+1,'ZC Curve'!$B$8:$B$107,'ZC Curve'!R$8:R$107,,0))^(1/12)-1</f>
        <v>0</v>
      </c>
      <c r="D242" s="946">
        <f t="shared" si="23"/>
        <v>1</v>
      </c>
      <c r="E242" s="594"/>
      <c r="F242" s="705">
        <f t="shared" si="24"/>
        <v>230</v>
      </c>
      <c r="G242" s="756"/>
      <c r="H242" s="756"/>
      <c r="I242" s="756"/>
      <c r="J242" s="756"/>
      <c r="K242" s="756"/>
      <c r="L242" s="756"/>
      <c r="M242" s="756"/>
      <c r="N242" s="594"/>
      <c r="O242" s="705">
        <f t="shared" si="25"/>
        <v>230</v>
      </c>
      <c r="P242" s="756"/>
      <c r="Q242" s="756"/>
      <c r="R242" s="756"/>
      <c r="S242" s="756"/>
      <c r="T242" s="756"/>
      <c r="U242" s="756"/>
      <c r="V242" s="756"/>
      <c r="W242" s="594"/>
      <c r="X242" s="705">
        <f t="shared" si="26"/>
        <v>230</v>
      </c>
      <c r="Y242" s="756"/>
      <c r="Z242" s="756"/>
      <c r="AA242" s="756"/>
      <c r="AB242" s="756"/>
      <c r="AC242" s="756"/>
      <c r="AD242" s="756"/>
      <c r="AE242" s="756"/>
      <c r="AF242" s="594"/>
      <c r="AG242" s="705">
        <f t="shared" si="27"/>
        <v>230</v>
      </c>
      <c r="AH242" s="756"/>
      <c r="AI242" s="756"/>
      <c r="AJ242" s="756"/>
      <c r="AK242" s="756"/>
      <c r="AL242" s="756"/>
      <c r="AM242" s="756"/>
      <c r="AN242" s="756"/>
      <c r="AO242" s="685"/>
      <c r="AP242" s="705">
        <f t="shared" si="28"/>
        <v>230</v>
      </c>
      <c r="AQ242" s="756"/>
      <c r="AR242" s="756"/>
      <c r="AS242" s="756"/>
      <c r="AT242" s="756"/>
      <c r="AU242" s="756"/>
      <c r="AV242" s="756"/>
      <c r="AW242" s="756"/>
    </row>
    <row r="243" spans="2:49" x14ac:dyDescent="0.25">
      <c r="B243" s="705">
        <v>231</v>
      </c>
      <c r="C243" s="951">
        <f>(1+_xlfn.XLOOKUP(INT((B243-1)/12)+1,'ZC Curve'!$B$8:$B$107,'ZC Curve'!R$8:R$107,,0))^(1/12)-1</f>
        <v>0</v>
      </c>
      <c r="D243" s="946">
        <f t="shared" si="23"/>
        <v>1</v>
      </c>
      <c r="E243" s="594"/>
      <c r="F243" s="705">
        <f t="shared" si="24"/>
        <v>231</v>
      </c>
      <c r="G243" s="756"/>
      <c r="H243" s="756"/>
      <c r="I243" s="756"/>
      <c r="J243" s="756"/>
      <c r="K243" s="756"/>
      <c r="L243" s="756"/>
      <c r="M243" s="756"/>
      <c r="N243" s="594"/>
      <c r="O243" s="705">
        <f t="shared" si="25"/>
        <v>231</v>
      </c>
      <c r="P243" s="756"/>
      <c r="Q243" s="756"/>
      <c r="R243" s="756"/>
      <c r="S243" s="756"/>
      <c r="T243" s="756"/>
      <c r="U243" s="756"/>
      <c r="V243" s="756"/>
      <c r="W243" s="594"/>
      <c r="X243" s="705">
        <f t="shared" si="26"/>
        <v>231</v>
      </c>
      <c r="Y243" s="756"/>
      <c r="Z243" s="756"/>
      <c r="AA243" s="756"/>
      <c r="AB243" s="756"/>
      <c r="AC243" s="756"/>
      <c r="AD243" s="756"/>
      <c r="AE243" s="756"/>
      <c r="AF243" s="594"/>
      <c r="AG243" s="705">
        <f t="shared" si="27"/>
        <v>231</v>
      </c>
      <c r="AH243" s="756"/>
      <c r="AI243" s="756"/>
      <c r="AJ243" s="756"/>
      <c r="AK243" s="756"/>
      <c r="AL243" s="756"/>
      <c r="AM243" s="756"/>
      <c r="AN243" s="756"/>
      <c r="AO243" s="685"/>
      <c r="AP243" s="705">
        <f t="shared" si="28"/>
        <v>231</v>
      </c>
      <c r="AQ243" s="756"/>
      <c r="AR243" s="756"/>
      <c r="AS243" s="756"/>
      <c r="AT243" s="756"/>
      <c r="AU243" s="756"/>
      <c r="AV243" s="756"/>
      <c r="AW243" s="756"/>
    </row>
    <row r="244" spans="2:49" x14ac:dyDescent="0.25">
      <c r="B244" s="705">
        <v>232</v>
      </c>
      <c r="C244" s="951">
        <f>(1+_xlfn.XLOOKUP(INT((B244-1)/12)+1,'ZC Curve'!$B$8:$B$107,'ZC Curve'!R$8:R$107,,0))^(1/12)-1</f>
        <v>0</v>
      </c>
      <c r="D244" s="946">
        <f t="shared" si="23"/>
        <v>1</v>
      </c>
      <c r="E244" s="594"/>
      <c r="F244" s="705">
        <f t="shared" si="24"/>
        <v>232</v>
      </c>
      <c r="G244" s="756"/>
      <c r="H244" s="756"/>
      <c r="I244" s="756"/>
      <c r="J244" s="756"/>
      <c r="K244" s="756"/>
      <c r="L244" s="756"/>
      <c r="M244" s="756"/>
      <c r="N244" s="594"/>
      <c r="O244" s="705">
        <f t="shared" si="25"/>
        <v>232</v>
      </c>
      <c r="P244" s="756"/>
      <c r="Q244" s="756"/>
      <c r="R244" s="756"/>
      <c r="S244" s="756"/>
      <c r="T244" s="756"/>
      <c r="U244" s="756"/>
      <c r="V244" s="756"/>
      <c r="W244" s="594"/>
      <c r="X244" s="705">
        <f t="shared" si="26"/>
        <v>232</v>
      </c>
      <c r="Y244" s="756"/>
      <c r="Z244" s="756"/>
      <c r="AA244" s="756"/>
      <c r="AB244" s="756"/>
      <c r="AC244" s="756"/>
      <c r="AD244" s="756"/>
      <c r="AE244" s="756"/>
      <c r="AF244" s="594"/>
      <c r="AG244" s="705">
        <f t="shared" si="27"/>
        <v>232</v>
      </c>
      <c r="AH244" s="756"/>
      <c r="AI244" s="756"/>
      <c r="AJ244" s="756"/>
      <c r="AK244" s="756"/>
      <c r="AL244" s="756"/>
      <c r="AM244" s="756"/>
      <c r="AN244" s="756"/>
      <c r="AO244" s="685"/>
      <c r="AP244" s="705">
        <f t="shared" si="28"/>
        <v>232</v>
      </c>
      <c r="AQ244" s="756"/>
      <c r="AR244" s="756"/>
      <c r="AS244" s="756"/>
      <c r="AT244" s="756"/>
      <c r="AU244" s="756"/>
      <c r="AV244" s="756"/>
      <c r="AW244" s="756"/>
    </row>
    <row r="245" spans="2:49" x14ac:dyDescent="0.25">
      <c r="B245" s="705">
        <v>233</v>
      </c>
      <c r="C245" s="951">
        <f>(1+_xlfn.XLOOKUP(INT((B245-1)/12)+1,'ZC Curve'!$B$8:$B$107,'ZC Curve'!R$8:R$107,,0))^(1/12)-1</f>
        <v>0</v>
      </c>
      <c r="D245" s="946">
        <f t="shared" si="23"/>
        <v>1</v>
      </c>
      <c r="E245" s="594"/>
      <c r="F245" s="705">
        <f t="shared" si="24"/>
        <v>233</v>
      </c>
      <c r="G245" s="756"/>
      <c r="H245" s="756"/>
      <c r="I245" s="756"/>
      <c r="J245" s="756"/>
      <c r="K245" s="756"/>
      <c r="L245" s="756"/>
      <c r="M245" s="756"/>
      <c r="N245" s="594"/>
      <c r="O245" s="705">
        <f t="shared" si="25"/>
        <v>233</v>
      </c>
      <c r="P245" s="756"/>
      <c r="Q245" s="756"/>
      <c r="R245" s="756"/>
      <c r="S245" s="756"/>
      <c r="T245" s="756"/>
      <c r="U245" s="756"/>
      <c r="V245" s="756"/>
      <c r="W245" s="594"/>
      <c r="X245" s="705">
        <f t="shared" si="26"/>
        <v>233</v>
      </c>
      <c r="Y245" s="756"/>
      <c r="Z245" s="756"/>
      <c r="AA245" s="756"/>
      <c r="AB245" s="756"/>
      <c r="AC245" s="756"/>
      <c r="AD245" s="756"/>
      <c r="AE245" s="756"/>
      <c r="AF245" s="594"/>
      <c r="AG245" s="705">
        <f t="shared" si="27"/>
        <v>233</v>
      </c>
      <c r="AH245" s="756"/>
      <c r="AI245" s="756"/>
      <c r="AJ245" s="756"/>
      <c r="AK245" s="756"/>
      <c r="AL245" s="756"/>
      <c r="AM245" s="756"/>
      <c r="AN245" s="756"/>
      <c r="AO245" s="685"/>
      <c r="AP245" s="705">
        <f t="shared" si="28"/>
        <v>233</v>
      </c>
      <c r="AQ245" s="756"/>
      <c r="AR245" s="756"/>
      <c r="AS245" s="756"/>
      <c r="AT245" s="756"/>
      <c r="AU245" s="756"/>
      <c r="AV245" s="756"/>
      <c r="AW245" s="756"/>
    </row>
    <row r="246" spans="2:49" x14ac:dyDescent="0.25">
      <c r="B246" s="705">
        <v>234</v>
      </c>
      <c r="C246" s="951">
        <f>(1+_xlfn.XLOOKUP(INT((B246-1)/12)+1,'ZC Curve'!$B$8:$B$107,'ZC Curve'!R$8:R$107,,0))^(1/12)-1</f>
        <v>0</v>
      </c>
      <c r="D246" s="946">
        <f t="shared" si="23"/>
        <v>1</v>
      </c>
      <c r="E246" s="594"/>
      <c r="F246" s="705">
        <f t="shared" si="24"/>
        <v>234</v>
      </c>
      <c r="G246" s="756"/>
      <c r="H246" s="756"/>
      <c r="I246" s="756"/>
      <c r="J246" s="756"/>
      <c r="K246" s="756"/>
      <c r="L246" s="756"/>
      <c r="M246" s="756"/>
      <c r="N246" s="594"/>
      <c r="O246" s="705">
        <f t="shared" si="25"/>
        <v>234</v>
      </c>
      <c r="P246" s="756"/>
      <c r="Q246" s="756"/>
      <c r="R246" s="756"/>
      <c r="S246" s="756"/>
      <c r="T246" s="756"/>
      <c r="U246" s="756"/>
      <c r="V246" s="756"/>
      <c r="W246" s="594"/>
      <c r="X246" s="705">
        <f t="shared" si="26"/>
        <v>234</v>
      </c>
      <c r="Y246" s="756"/>
      <c r="Z246" s="756"/>
      <c r="AA246" s="756"/>
      <c r="AB246" s="756"/>
      <c r="AC246" s="756"/>
      <c r="AD246" s="756"/>
      <c r="AE246" s="756"/>
      <c r="AF246" s="594"/>
      <c r="AG246" s="705">
        <f t="shared" si="27"/>
        <v>234</v>
      </c>
      <c r="AH246" s="756"/>
      <c r="AI246" s="756"/>
      <c r="AJ246" s="756"/>
      <c r="AK246" s="756"/>
      <c r="AL246" s="756"/>
      <c r="AM246" s="756"/>
      <c r="AN246" s="756"/>
      <c r="AO246" s="685"/>
      <c r="AP246" s="705">
        <f t="shared" si="28"/>
        <v>234</v>
      </c>
      <c r="AQ246" s="756"/>
      <c r="AR246" s="756"/>
      <c r="AS246" s="756"/>
      <c r="AT246" s="756"/>
      <c r="AU246" s="756"/>
      <c r="AV246" s="756"/>
      <c r="AW246" s="756"/>
    </row>
    <row r="247" spans="2:49" x14ac:dyDescent="0.25">
      <c r="B247" s="705">
        <v>235</v>
      </c>
      <c r="C247" s="951">
        <f>(1+_xlfn.XLOOKUP(INT((B247-1)/12)+1,'ZC Curve'!$B$8:$B$107,'ZC Curve'!R$8:R$107,,0))^(1/12)-1</f>
        <v>0</v>
      </c>
      <c r="D247" s="946">
        <f t="shared" si="23"/>
        <v>1</v>
      </c>
      <c r="E247" s="594"/>
      <c r="F247" s="705">
        <f t="shared" si="24"/>
        <v>235</v>
      </c>
      <c r="G247" s="756"/>
      <c r="H247" s="756"/>
      <c r="I247" s="756"/>
      <c r="J247" s="756"/>
      <c r="K247" s="756"/>
      <c r="L247" s="756"/>
      <c r="M247" s="756"/>
      <c r="N247" s="594"/>
      <c r="O247" s="705">
        <f t="shared" si="25"/>
        <v>235</v>
      </c>
      <c r="P247" s="756"/>
      <c r="Q247" s="756"/>
      <c r="R247" s="756"/>
      <c r="S247" s="756"/>
      <c r="T247" s="756"/>
      <c r="U247" s="756"/>
      <c r="V247" s="756"/>
      <c r="W247" s="594"/>
      <c r="X247" s="705">
        <f t="shared" si="26"/>
        <v>235</v>
      </c>
      <c r="Y247" s="756"/>
      <c r="Z247" s="756"/>
      <c r="AA247" s="756"/>
      <c r="AB247" s="756"/>
      <c r="AC247" s="756"/>
      <c r="AD247" s="756"/>
      <c r="AE247" s="756"/>
      <c r="AF247" s="594"/>
      <c r="AG247" s="705">
        <f t="shared" si="27"/>
        <v>235</v>
      </c>
      <c r="AH247" s="756"/>
      <c r="AI247" s="756"/>
      <c r="AJ247" s="756"/>
      <c r="AK247" s="756"/>
      <c r="AL247" s="756"/>
      <c r="AM247" s="756"/>
      <c r="AN247" s="756"/>
      <c r="AO247" s="685"/>
      <c r="AP247" s="705">
        <f t="shared" si="28"/>
        <v>235</v>
      </c>
      <c r="AQ247" s="756"/>
      <c r="AR247" s="756"/>
      <c r="AS247" s="756"/>
      <c r="AT247" s="756"/>
      <c r="AU247" s="756"/>
      <c r="AV247" s="756"/>
      <c r="AW247" s="756"/>
    </row>
    <row r="248" spans="2:49" x14ac:dyDescent="0.25">
      <c r="B248" s="705">
        <v>236</v>
      </c>
      <c r="C248" s="951">
        <f>(1+_xlfn.XLOOKUP(INT((B248-1)/12)+1,'ZC Curve'!$B$8:$B$107,'ZC Curve'!R$8:R$107,,0))^(1/12)-1</f>
        <v>0</v>
      </c>
      <c r="D248" s="946">
        <f t="shared" si="23"/>
        <v>1</v>
      </c>
      <c r="E248" s="594"/>
      <c r="F248" s="705">
        <f t="shared" si="24"/>
        <v>236</v>
      </c>
      <c r="G248" s="756"/>
      <c r="H248" s="756"/>
      <c r="I248" s="756"/>
      <c r="J248" s="756"/>
      <c r="K248" s="756"/>
      <c r="L248" s="756"/>
      <c r="M248" s="756"/>
      <c r="N248" s="594"/>
      <c r="O248" s="705">
        <f t="shared" si="25"/>
        <v>236</v>
      </c>
      <c r="P248" s="756"/>
      <c r="Q248" s="756"/>
      <c r="R248" s="756"/>
      <c r="S248" s="756"/>
      <c r="T248" s="756"/>
      <c r="U248" s="756"/>
      <c r="V248" s="756"/>
      <c r="W248" s="594"/>
      <c r="X248" s="705">
        <f t="shared" si="26"/>
        <v>236</v>
      </c>
      <c r="Y248" s="756"/>
      <c r="Z248" s="756"/>
      <c r="AA248" s="756"/>
      <c r="AB248" s="756"/>
      <c r="AC248" s="756"/>
      <c r="AD248" s="756"/>
      <c r="AE248" s="756"/>
      <c r="AF248" s="594"/>
      <c r="AG248" s="705">
        <f t="shared" si="27"/>
        <v>236</v>
      </c>
      <c r="AH248" s="756"/>
      <c r="AI248" s="756"/>
      <c r="AJ248" s="756"/>
      <c r="AK248" s="756"/>
      <c r="AL248" s="756"/>
      <c r="AM248" s="756"/>
      <c r="AN248" s="756"/>
      <c r="AO248" s="685"/>
      <c r="AP248" s="705">
        <f t="shared" si="28"/>
        <v>236</v>
      </c>
      <c r="AQ248" s="756"/>
      <c r="AR248" s="756"/>
      <c r="AS248" s="756"/>
      <c r="AT248" s="756"/>
      <c r="AU248" s="756"/>
      <c r="AV248" s="756"/>
      <c r="AW248" s="756"/>
    </row>
    <row r="249" spans="2:49" x14ac:dyDescent="0.25">
      <c r="B249" s="705">
        <v>237</v>
      </c>
      <c r="C249" s="951">
        <f>(1+_xlfn.XLOOKUP(INT((B249-1)/12)+1,'ZC Curve'!$B$8:$B$107,'ZC Curve'!R$8:R$107,,0))^(1/12)-1</f>
        <v>0</v>
      </c>
      <c r="D249" s="946">
        <f t="shared" si="23"/>
        <v>1</v>
      </c>
      <c r="E249" s="594"/>
      <c r="F249" s="705">
        <f t="shared" si="24"/>
        <v>237</v>
      </c>
      <c r="G249" s="756"/>
      <c r="H249" s="756"/>
      <c r="I249" s="756"/>
      <c r="J249" s="756"/>
      <c r="K249" s="756"/>
      <c r="L249" s="756"/>
      <c r="M249" s="756"/>
      <c r="N249" s="594"/>
      <c r="O249" s="705">
        <f t="shared" si="25"/>
        <v>237</v>
      </c>
      <c r="P249" s="756"/>
      <c r="Q249" s="756"/>
      <c r="R249" s="756"/>
      <c r="S249" s="756"/>
      <c r="T249" s="756"/>
      <c r="U249" s="756"/>
      <c r="V249" s="756"/>
      <c r="W249" s="594"/>
      <c r="X249" s="705">
        <f t="shared" si="26"/>
        <v>237</v>
      </c>
      <c r="Y249" s="756"/>
      <c r="Z249" s="756"/>
      <c r="AA249" s="756"/>
      <c r="AB249" s="756"/>
      <c r="AC249" s="756"/>
      <c r="AD249" s="756"/>
      <c r="AE249" s="756"/>
      <c r="AF249" s="594"/>
      <c r="AG249" s="705">
        <f t="shared" si="27"/>
        <v>237</v>
      </c>
      <c r="AH249" s="756"/>
      <c r="AI249" s="756"/>
      <c r="AJ249" s="756"/>
      <c r="AK249" s="756"/>
      <c r="AL249" s="756"/>
      <c r="AM249" s="756"/>
      <c r="AN249" s="756"/>
      <c r="AO249" s="685"/>
      <c r="AP249" s="705">
        <f t="shared" si="28"/>
        <v>237</v>
      </c>
      <c r="AQ249" s="756"/>
      <c r="AR249" s="756"/>
      <c r="AS249" s="756"/>
      <c r="AT249" s="756"/>
      <c r="AU249" s="756"/>
      <c r="AV249" s="756"/>
      <c r="AW249" s="756"/>
    </row>
    <row r="250" spans="2:49" x14ac:dyDescent="0.25">
      <c r="B250" s="705">
        <v>238</v>
      </c>
      <c r="C250" s="951">
        <f>(1+_xlfn.XLOOKUP(INT((B250-1)/12)+1,'ZC Curve'!$B$8:$B$107,'ZC Curve'!R$8:R$107,,0))^(1/12)-1</f>
        <v>0</v>
      </c>
      <c r="D250" s="946">
        <f t="shared" si="23"/>
        <v>1</v>
      </c>
      <c r="E250" s="594"/>
      <c r="F250" s="705">
        <f t="shared" si="24"/>
        <v>238</v>
      </c>
      <c r="G250" s="756"/>
      <c r="H250" s="756"/>
      <c r="I250" s="756"/>
      <c r="J250" s="756"/>
      <c r="K250" s="756"/>
      <c r="L250" s="756"/>
      <c r="M250" s="756"/>
      <c r="N250" s="594"/>
      <c r="O250" s="705">
        <f t="shared" si="25"/>
        <v>238</v>
      </c>
      <c r="P250" s="756"/>
      <c r="Q250" s="756"/>
      <c r="R250" s="756"/>
      <c r="S250" s="756"/>
      <c r="T250" s="756"/>
      <c r="U250" s="756"/>
      <c r="V250" s="756"/>
      <c r="W250" s="594"/>
      <c r="X250" s="705">
        <f t="shared" si="26"/>
        <v>238</v>
      </c>
      <c r="Y250" s="756"/>
      <c r="Z250" s="756"/>
      <c r="AA250" s="756"/>
      <c r="AB250" s="756"/>
      <c r="AC250" s="756"/>
      <c r="AD250" s="756"/>
      <c r="AE250" s="756"/>
      <c r="AF250" s="594"/>
      <c r="AG250" s="705">
        <f t="shared" si="27"/>
        <v>238</v>
      </c>
      <c r="AH250" s="756"/>
      <c r="AI250" s="756"/>
      <c r="AJ250" s="756"/>
      <c r="AK250" s="756"/>
      <c r="AL250" s="756"/>
      <c r="AM250" s="756"/>
      <c r="AN250" s="756"/>
      <c r="AO250" s="685"/>
      <c r="AP250" s="705">
        <f t="shared" si="28"/>
        <v>238</v>
      </c>
      <c r="AQ250" s="756"/>
      <c r="AR250" s="756"/>
      <c r="AS250" s="756"/>
      <c r="AT250" s="756"/>
      <c r="AU250" s="756"/>
      <c r="AV250" s="756"/>
      <c r="AW250" s="756"/>
    </row>
    <row r="251" spans="2:49" x14ac:dyDescent="0.25">
      <c r="B251" s="705">
        <v>239</v>
      </c>
      <c r="C251" s="951">
        <f>(1+_xlfn.XLOOKUP(INT((B251-1)/12)+1,'ZC Curve'!$B$8:$B$107,'ZC Curve'!R$8:R$107,,0))^(1/12)-1</f>
        <v>0</v>
      </c>
      <c r="D251" s="946">
        <f t="shared" si="23"/>
        <v>1</v>
      </c>
      <c r="E251" s="594"/>
      <c r="F251" s="705">
        <f t="shared" si="24"/>
        <v>239</v>
      </c>
      <c r="G251" s="756"/>
      <c r="H251" s="756"/>
      <c r="I251" s="756"/>
      <c r="J251" s="756"/>
      <c r="K251" s="756"/>
      <c r="L251" s="756"/>
      <c r="M251" s="756"/>
      <c r="N251" s="594"/>
      <c r="O251" s="705">
        <f t="shared" si="25"/>
        <v>239</v>
      </c>
      <c r="P251" s="756"/>
      <c r="Q251" s="756"/>
      <c r="R251" s="756"/>
      <c r="S251" s="756"/>
      <c r="T251" s="756"/>
      <c r="U251" s="756"/>
      <c r="V251" s="756"/>
      <c r="W251" s="594"/>
      <c r="X251" s="705">
        <f t="shared" si="26"/>
        <v>239</v>
      </c>
      <c r="Y251" s="756"/>
      <c r="Z251" s="756"/>
      <c r="AA251" s="756"/>
      <c r="AB251" s="756"/>
      <c r="AC251" s="756"/>
      <c r="AD251" s="756"/>
      <c r="AE251" s="756"/>
      <c r="AF251" s="594"/>
      <c r="AG251" s="705">
        <f t="shared" si="27"/>
        <v>239</v>
      </c>
      <c r="AH251" s="756"/>
      <c r="AI251" s="756"/>
      <c r="AJ251" s="756"/>
      <c r="AK251" s="756"/>
      <c r="AL251" s="756"/>
      <c r="AM251" s="756"/>
      <c r="AN251" s="756"/>
      <c r="AO251" s="685"/>
      <c r="AP251" s="705">
        <f t="shared" si="28"/>
        <v>239</v>
      </c>
      <c r="AQ251" s="756"/>
      <c r="AR251" s="756"/>
      <c r="AS251" s="756"/>
      <c r="AT251" s="756"/>
      <c r="AU251" s="756"/>
      <c r="AV251" s="756"/>
      <c r="AW251" s="756"/>
    </row>
    <row r="252" spans="2:49" x14ac:dyDescent="0.25">
      <c r="B252" s="705">
        <v>240</v>
      </c>
      <c r="C252" s="951">
        <f>(1+_xlfn.XLOOKUP(INT((B252-1)/12)+1,'ZC Curve'!$B$8:$B$107,'ZC Curve'!R$8:R$107,,0))^(1/12)-1</f>
        <v>0</v>
      </c>
      <c r="D252" s="946">
        <f t="shared" si="23"/>
        <v>1</v>
      </c>
      <c r="E252" s="594"/>
      <c r="F252" s="705">
        <f t="shared" si="24"/>
        <v>240</v>
      </c>
      <c r="G252" s="756"/>
      <c r="H252" s="756"/>
      <c r="I252" s="756"/>
      <c r="J252" s="756"/>
      <c r="K252" s="756"/>
      <c r="L252" s="756"/>
      <c r="M252" s="756"/>
      <c r="N252" s="594"/>
      <c r="O252" s="705">
        <f t="shared" si="25"/>
        <v>240</v>
      </c>
      <c r="P252" s="756"/>
      <c r="Q252" s="756"/>
      <c r="R252" s="756"/>
      <c r="S252" s="756"/>
      <c r="T252" s="756"/>
      <c r="U252" s="756"/>
      <c r="V252" s="756"/>
      <c r="W252" s="594"/>
      <c r="X252" s="705">
        <f t="shared" si="26"/>
        <v>240</v>
      </c>
      <c r="Y252" s="756"/>
      <c r="Z252" s="756"/>
      <c r="AA252" s="756"/>
      <c r="AB252" s="756"/>
      <c r="AC252" s="756"/>
      <c r="AD252" s="756"/>
      <c r="AE252" s="756"/>
      <c r="AF252" s="594"/>
      <c r="AG252" s="705">
        <f t="shared" si="27"/>
        <v>240</v>
      </c>
      <c r="AH252" s="756"/>
      <c r="AI252" s="756"/>
      <c r="AJ252" s="756"/>
      <c r="AK252" s="756"/>
      <c r="AL252" s="756"/>
      <c r="AM252" s="756"/>
      <c r="AN252" s="756"/>
      <c r="AO252" s="685"/>
      <c r="AP252" s="705">
        <f t="shared" si="28"/>
        <v>240</v>
      </c>
      <c r="AQ252" s="756"/>
      <c r="AR252" s="756"/>
      <c r="AS252" s="756"/>
      <c r="AT252" s="756"/>
      <c r="AU252" s="756"/>
      <c r="AV252" s="756"/>
      <c r="AW252" s="756"/>
    </row>
    <row r="253" spans="2:49" x14ac:dyDescent="0.25">
      <c r="B253" s="705">
        <v>241</v>
      </c>
      <c r="C253" s="951">
        <f>(1+_xlfn.XLOOKUP(INT((B253-1)/12)+1,'ZC Curve'!$B$8:$B$107,'ZC Curve'!R$8:R$107,,0))^(1/12)-1</f>
        <v>0</v>
      </c>
      <c r="D253" s="946">
        <f t="shared" si="23"/>
        <v>1</v>
      </c>
      <c r="E253" s="594"/>
      <c r="F253" s="705">
        <f t="shared" si="24"/>
        <v>241</v>
      </c>
      <c r="G253" s="756"/>
      <c r="H253" s="756"/>
      <c r="I253" s="756"/>
      <c r="J253" s="756"/>
      <c r="K253" s="756"/>
      <c r="L253" s="756"/>
      <c r="M253" s="756"/>
      <c r="N253" s="594"/>
      <c r="O253" s="705">
        <f t="shared" si="25"/>
        <v>241</v>
      </c>
      <c r="P253" s="756"/>
      <c r="Q253" s="756"/>
      <c r="R253" s="756"/>
      <c r="S253" s="756"/>
      <c r="T253" s="756"/>
      <c r="U253" s="756"/>
      <c r="V253" s="756"/>
      <c r="W253" s="594"/>
      <c r="X253" s="705">
        <f t="shared" si="26"/>
        <v>241</v>
      </c>
      <c r="Y253" s="756"/>
      <c r="Z253" s="756"/>
      <c r="AA253" s="756"/>
      <c r="AB253" s="756"/>
      <c r="AC253" s="756"/>
      <c r="AD253" s="756"/>
      <c r="AE253" s="756"/>
      <c r="AF253" s="594"/>
      <c r="AG253" s="705">
        <f t="shared" si="27"/>
        <v>241</v>
      </c>
      <c r="AH253" s="756"/>
      <c r="AI253" s="756"/>
      <c r="AJ253" s="756"/>
      <c r="AK253" s="756"/>
      <c r="AL253" s="756"/>
      <c r="AM253" s="756"/>
      <c r="AN253" s="756"/>
      <c r="AO253" s="685"/>
      <c r="AP253" s="705">
        <f t="shared" si="28"/>
        <v>241</v>
      </c>
      <c r="AQ253" s="756"/>
      <c r="AR253" s="756"/>
      <c r="AS253" s="756"/>
      <c r="AT253" s="756"/>
      <c r="AU253" s="756"/>
      <c r="AV253" s="756"/>
      <c r="AW253" s="756"/>
    </row>
    <row r="254" spans="2:49" x14ac:dyDescent="0.25">
      <c r="B254" s="705">
        <v>242</v>
      </c>
      <c r="C254" s="951">
        <f>(1+_xlfn.XLOOKUP(INT((B254-1)/12)+1,'ZC Curve'!$B$8:$B$107,'ZC Curve'!R$8:R$107,,0))^(1/12)-1</f>
        <v>0</v>
      </c>
      <c r="D254" s="946">
        <f t="shared" si="23"/>
        <v>1</v>
      </c>
      <c r="E254" s="594"/>
      <c r="F254" s="705">
        <f t="shared" si="24"/>
        <v>242</v>
      </c>
      <c r="G254" s="756"/>
      <c r="H254" s="756"/>
      <c r="I254" s="756"/>
      <c r="J254" s="756"/>
      <c r="K254" s="756"/>
      <c r="L254" s="756"/>
      <c r="M254" s="756"/>
      <c r="N254" s="594"/>
      <c r="O254" s="705">
        <f t="shared" si="25"/>
        <v>242</v>
      </c>
      <c r="P254" s="756"/>
      <c r="Q254" s="756"/>
      <c r="R254" s="756"/>
      <c r="S254" s="756"/>
      <c r="T254" s="756"/>
      <c r="U254" s="756"/>
      <c r="V254" s="756"/>
      <c r="W254" s="594"/>
      <c r="X254" s="705">
        <f t="shared" si="26"/>
        <v>242</v>
      </c>
      <c r="Y254" s="756"/>
      <c r="Z254" s="756"/>
      <c r="AA254" s="756"/>
      <c r="AB254" s="756"/>
      <c r="AC254" s="756"/>
      <c r="AD254" s="756"/>
      <c r="AE254" s="756"/>
      <c r="AF254" s="594"/>
      <c r="AG254" s="705">
        <f t="shared" si="27"/>
        <v>242</v>
      </c>
      <c r="AH254" s="756"/>
      <c r="AI254" s="756"/>
      <c r="AJ254" s="756"/>
      <c r="AK254" s="756"/>
      <c r="AL254" s="756"/>
      <c r="AM254" s="756"/>
      <c r="AN254" s="756"/>
      <c r="AO254" s="685"/>
      <c r="AP254" s="705">
        <f t="shared" si="28"/>
        <v>242</v>
      </c>
      <c r="AQ254" s="756"/>
      <c r="AR254" s="756"/>
      <c r="AS254" s="756"/>
      <c r="AT254" s="756"/>
      <c r="AU254" s="756"/>
      <c r="AV254" s="756"/>
      <c r="AW254" s="756"/>
    </row>
    <row r="255" spans="2:49" x14ac:dyDescent="0.25">
      <c r="B255" s="705">
        <v>243</v>
      </c>
      <c r="C255" s="951">
        <f>(1+_xlfn.XLOOKUP(INT((B255-1)/12)+1,'ZC Curve'!$B$8:$B$107,'ZC Curve'!R$8:R$107,,0))^(1/12)-1</f>
        <v>0</v>
      </c>
      <c r="D255" s="946">
        <f t="shared" si="23"/>
        <v>1</v>
      </c>
      <c r="E255" s="594"/>
      <c r="F255" s="705">
        <f t="shared" si="24"/>
        <v>243</v>
      </c>
      <c r="G255" s="756"/>
      <c r="H255" s="756"/>
      <c r="I255" s="756"/>
      <c r="J255" s="756"/>
      <c r="K255" s="756"/>
      <c r="L255" s="756"/>
      <c r="M255" s="756"/>
      <c r="N255" s="594"/>
      <c r="O255" s="705">
        <f t="shared" si="25"/>
        <v>243</v>
      </c>
      <c r="P255" s="756"/>
      <c r="Q255" s="756"/>
      <c r="R255" s="756"/>
      <c r="S255" s="756"/>
      <c r="T255" s="756"/>
      <c r="U255" s="756"/>
      <c r="V255" s="756"/>
      <c r="W255" s="594"/>
      <c r="X255" s="705">
        <f t="shared" si="26"/>
        <v>243</v>
      </c>
      <c r="Y255" s="756"/>
      <c r="Z255" s="756"/>
      <c r="AA255" s="756"/>
      <c r="AB255" s="756"/>
      <c r="AC255" s="756"/>
      <c r="AD255" s="756"/>
      <c r="AE255" s="756"/>
      <c r="AF255" s="594"/>
      <c r="AG255" s="705">
        <f t="shared" si="27"/>
        <v>243</v>
      </c>
      <c r="AH255" s="756"/>
      <c r="AI255" s="756"/>
      <c r="AJ255" s="756"/>
      <c r="AK255" s="756"/>
      <c r="AL255" s="756"/>
      <c r="AM255" s="756"/>
      <c r="AN255" s="756"/>
      <c r="AO255" s="685"/>
      <c r="AP255" s="705">
        <f t="shared" si="28"/>
        <v>243</v>
      </c>
      <c r="AQ255" s="756"/>
      <c r="AR255" s="756"/>
      <c r="AS255" s="756"/>
      <c r="AT255" s="756"/>
      <c r="AU255" s="756"/>
      <c r="AV255" s="756"/>
      <c r="AW255" s="756"/>
    </row>
    <row r="256" spans="2:49" x14ac:dyDescent="0.25">
      <c r="B256" s="705">
        <v>244</v>
      </c>
      <c r="C256" s="951">
        <f>(1+_xlfn.XLOOKUP(INT((B256-1)/12)+1,'ZC Curve'!$B$8:$B$107,'ZC Curve'!R$8:R$107,,0))^(1/12)-1</f>
        <v>0</v>
      </c>
      <c r="D256" s="946">
        <f t="shared" si="23"/>
        <v>1</v>
      </c>
      <c r="E256" s="594"/>
      <c r="F256" s="705">
        <f t="shared" si="24"/>
        <v>244</v>
      </c>
      <c r="G256" s="756"/>
      <c r="H256" s="756"/>
      <c r="I256" s="756"/>
      <c r="J256" s="756"/>
      <c r="K256" s="756"/>
      <c r="L256" s="756"/>
      <c r="M256" s="756"/>
      <c r="N256" s="594"/>
      <c r="O256" s="705">
        <f t="shared" si="25"/>
        <v>244</v>
      </c>
      <c r="P256" s="756"/>
      <c r="Q256" s="756"/>
      <c r="R256" s="756"/>
      <c r="S256" s="756"/>
      <c r="T256" s="756"/>
      <c r="U256" s="756"/>
      <c r="V256" s="756"/>
      <c r="W256" s="594"/>
      <c r="X256" s="705">
        <f t="shared" si="26"/>
        <v>244</v>
      </c>
      <c r="Y256" s="756"/>
      <c r="Z256" s="756"/>
      <c r="AA256" s="756"/>
      <c r="AB256" s="756"/>
      <c r="AC256" s="756"/>
      <c r="AD256" s="756"/>
      <c r="AE256" s="756"/>
      <c r="AF256" s="594"/>
      <c r="AG256" s="705">
        <f t="shared" si="27"/>
        <v>244</v>
      </c>
      <c r="AH256" s="756"/>
      <c r="AI256" s="756"/>
      <c r="AJ256" s="756"/>
      <c r="AK256" s="756"/>
      <c r="AL256" s="756"/>
      <c r="AM256" s="756"/>
      <c r="AN256" s="756"/>
      <c r="AO256" s="685"/>
      <c r="AP256" s="705">
        <f t="shared" si="28"/>
        <v>244</v>
      </c>
      <c r="AQ256" s="756"/>
      <c r="AR256" s="756"/>
      <c r="AS256" s="756"/>
      <c r="AT256" s="756"/>
      <c r="AU256" s="756"/>
      <c r="AV256" s="756"/>
      <c r="AW256" s="756"/>
    </row>
    <row r="257" spans="2:49" x14ac:dyDescent="0.25">
      <c r="B257" s="705">
        <v>245</v>
      </c>
      <c r="C257" s="951">
        <f>(1+_xlfn.XLOOKUP(INT((B257-1)/12)+1,'ZC Curve'!$B$8:$B$107,'ZC Curve'!R$8:R$107,,0))^(1/12)-1</f>
        <v>0</v>
      </c>
      <c r="D257" s="946">
        <f t="shared" si="23"/>
        <v>1</v>
      </c>
      <c r="E257" s="594"/>
      <c r="F257" s="705">
        <f t="shared" si="24"/>
        <v>245</v>
      </c>
      <c r="G257" s="756"/>
      <c r="H257" s="756"/>
      <c r="I257" s="756"/>
      <c r="J257" s="756"/>
      <c r="K257" s="756"/>
      <c r="L257" s="756"/>
      <c r="M257" s="756"/>
      <c r="N257" s="594"/>
      <c r="O257" s="705">
        <f t="shared" si="25"/>
        <v>245</v>
      </c>
      <c r="P257" s="756"/>
      <c r="Q257" s="756"/>
      <c r="R257" s="756"/>
      <c r="S257" s="756"/>
      <c r="T257" s="756"/>
      <c r="U257" s="756"/>
      <c r="V257" s="756"/>
      <c r="W257" s="594"/>
      <c r="X257" s="705">
        <f t="shared" si="26"/>
        <v>245</v>
      </c>
      <c r="Y257" s="756"/>
      <c r="Z257" s="756"/>
      <c r="AA257" s="756"/>
      <c r="AB257" s="756"/>
      <c r="AC257" s="756"/>
      <c r="AD257" s="756"/>
      <c r="AE257" s="756"/>
      <c r="AF257" s="594"/>
      <c r="AG257" s="705">
        <f t="shared" si="27"/>
        <v>245</v>
      </c>
      <c r="AH257" s="756"/>
      <c r="AI257" s="756"/>
      <c r="AJ257" s="756"/>
      <c r="AK257" s="756"/>
      <c r="AL257" s="756"/>
      <c r="AM257" s="756"/>
      <c r="AN257" s="756"/>
      <c r="AO257" s="685"/>
      <c r="AP257" s="705">
        <f t="shared" si="28"/>
        <v>245</v>
      </c>
      <c r="AQ257" s="756"/>
      <c r="AR257" s="756"/>
      <c r="AS257" s="756"/>
      <c r="AT257" s="756"/>
      <c r="AU257" s="756"/>
      <c r="AV257" s="756"/>
      <c r="AW257" s="756"/>
    </row>
    <row r="258" spans="2:49" x14ac:dyDescent="0.25">
      <c r="B258" s="705">
        <v>246</v>
      </c>
      <c r="C258" s="951">
        <f>(1+_xlfn.XLOOKUP(INT((B258-1)/12)+1,'ZC Curve'!$B$8:$B$107,'ZC Curve'!R$8:R$107,,0))^(1/12)-1</f>
        <v>0</v>
      </c>
      <c r="D258" s="946">
        <f t="shared" si="23"/>
        <v>1</v>
      </c>
      <c r="E258" s="594"/>
      <c r="F258" s="705">
        <f t="shared" si="24"/>
        <v>246</v>
      </c>
      <c r="G258" s="756"/>
      <c r="H258" s="756"/>
      <c r="I258" s="756"/>
      <c r="J258" s="756"/>
      <c r="K258" s="756"/>
      <c r="L258" s="756"/>
      <c r="M258" s="756"/>
      <c r="N258" s="594"/>
      <c r="O258" s="705">
        <f t="shared" si="25"/>
        <v>246</v>
      </c>
      <c r="P258" s="756"/>
      <c r="Q258" s="756"/>
      <c r="R258" s="756"/>
      <c r="S258" s="756"/>
      <c r="T258" s="756"/>
      <c r="U258" s="756"/>
      <c r="V258" s="756"/>
      <c r="W258" s="594"/>
      <c r="X258" s="705">
        <f t="shared" si="26"/>
        <v>246</v>
      </c>
      <c r="Y258" s="756"/>
      <c r="Z258" s="756"/>
      <c r="AA258" s="756"/>
      <c r="AB258" s="756"/>
      <c r="AC258" s="756"/>
      <c r="AD258" s="756"/>
      <c r="AE258" s="756"/>
      <c r="AF258" s="594"/>
      <c r="AG258" s="705">
        <f t="shared" si="27"/>
        <v>246</v>
      </c>
      <c r="AH258" s="756"/>
      <c r="AI258" s="756"/>
      <c r="AJ258" s="756"/>
      <c r="AK258" s="756"/>
      <c r="AL258" s="756"/>
      <c r="AM258" s="756"/>
      <c r="AN258" s="756"/>
      <c r="AO258" s="685"/>
      <c r="AP258" s="705">
        <f t="shared" si="28"/>
        <v>246</v>
      </c>
      <c r="AQ258" s="756"/>
      <c r="AR258" s="756"/>
      <c r="AS258" s="756"/>
      <c r="AT258" s="756"/>
      <c r="AU258" s="756"/>
      <c r="AV258" s="756"/>
      <c r="AW258" s="756"/>
    </row>
    <row r="259" spans="2:49" x14ac:dyDescent="0.25">
      <c r="B259" s="705">
        <v>247</v>
      </c>
      <c r="C259" s="951">
        <f>(1+_xlfn.XLOOKUP(INT((B259-1)/12)+1,'ZC Curve'!$B$8:$B$107,'ZC Curve'!R$8:R$107,,0))^(1/12)-1</f>
        <v>0</v>
      </c>
      <c r="D259" s="946">
        <f t="shared" si="23"/>
        <v>1</v>
      </c>
      <c r="E259" s="594"/>
      <c r="F259" s="705">
        <f t="shared" si="24"/>
        <v>247</v>
      </c>
      <c r="G259" s="756"/>
      <c r="H259" s="756"/>
      <c r="I259" s="756"/>
      <c r="J259" s="756"/>
      <c r="K259" s="756"/>
      <c r="L259" s="756"/>
      <c r="M259" s="756"/>
      <c r="N259" s="594"/>
      <c r="O259" s="705">
        <f t="shared" si="25"/>
        <v>247</v>
      </c>
      <c r="P259" s="756"/>
      <c r="Q259" s="756"/>
      <c r="R259" s="756"/>
      <c r="S259" s="756"/>
      <c r="T259" s="756"/>
      <c r="U259" s="756"/>
      <c r="V259" s="756"/>
      <c r="W259" s="594"/>
      <c r="X259" s="705">
        <f t="shared" si="26"/>
        <v>247</v>
      </c>
      <c r="Y259" s="756"/>
      <c r="Z259" s="756"/>
      <c r="AA259" s="756"/>
      <c r="AB259" s="756"/>
      <c r="AC259" s="756"/>
      <c r="AD259" s="756"/>
      <c r="AE259" s="756"/>
      <c r="AF259" s="594"/>
      <c r="AG259" s="705">
        <f t="shared" si="27"/>
        <v>247</v>
      </c>
      <c r="AH259" s="756"/>
      <c r="AI259" s="756"/>
      <c r="AJ259" s="756"/>
      <c r="AK259" s="756"/>
      <c r="AL259" s="756"/>
      <c r="AM259" s="756"/>
      <c r="AN259" s="756"/>
      <c r="AO259" s="685"/>
      <c r="AP259" s="705">
        <f t="shared" si="28"/>
        <v>247</v>
      </c>
      <c r="AQ259" s="756"/>
      <c r="AR259" s="756"/>
      <c r="AS259" s="756"/>
      <c r="AT259" s="756"/>
      <c r="AU259" s="756"/>
      <c r="AV259" s="756"/>
      <c r="AW259" s="756"/>
    </row>
    <row r="260" spans="2:49" x14ac:dyDescent="0.25">
      <c r="B260" s="705">
        <v>248</v>
      </c>
      <c r="C260" s="951">
        <f>(1+_xlfn.XLOOKUP(INT((B260-1)/12)+1,'ZC Curve'!$B$8:$B$107,'ZC Curve'!R$8:R$107,,0))^(1/12)-1</f>
        <v>0</v>
      </c>
      <c r="D260" s="946">
        <f t="shared" si="23"/>
        <v>1</v>
      </c>
      <c r="E260" s="594"/>
      <c r="F260" s="705">
        <f t="shared" si="24"/>
        <v>248</v>
      </c>
      <c r="G260" s="756"/>
      <c r="H260" s="756"/>
      <c r="I260" s="756"/>
      <c r="J260" s="756"/>
      <c r="K260" s="756"/>
      <c r="L260" s="756"/>
      <c r="M260" s="756"/>
      <c r="N260" s="594"/>
      <c r="O260" s="705">
        <f t="shared" si="25"/>
        <v>248</v>
      </c>
      <c r="P260" s="756"/>
      <c r="Q260" s="756"/>
      <c r="R260" s="756"/>
      <c r="S260" s="756"/>
      <c r="T260" s="756"/>
      <c r="U260" s="756"/>
      <c r="V260" s="756"/>
      <c r="W260" s="594"/>
      <c r="X260" s="705">
        <f t="shared" si="26"/>
        <v>248</v>
      </c>
      <c r="Y260" s="756"/>
      <c r="Z260" s="756"/>
      <c r="AA260" s="756"/>
      <c r="AB260" s="756"/>
      <c r="AC260" s="756"/>
      <c r="AD260" s="756"/>
      <c r="AE260" s="756"/>
      <c r="AF260" s="594"/>
      <c r="AG260" s="705">
        <f t="shared" si="27"/>
        <v>248</v>
      </c>
      <c r="AH260" s="756"/>
      <c r="AI260" s="756"/>
      <c r="AJ260" s="756"/>
      <c r="AK260" s="756"/>
      <c r="AL260" s="756"/>
      <c r="AM260" s="756"/>
      <c r="AN260" s="756"/>
      <c r="AO260" s="685"/>
      <c r="AP260" s="705">
        <f t="shared" si="28"/>
        <v>248</v>
      </c>
      <c r="AQ260" s="756"/>
      <c r="AR260" s="756"/>
      <c r="AS260" s="756"/>
      <c r="AT260" s="756"/>
      <c r="AU260" s="756"/>
      <c r="AV260" s="756"/>
      <c r="AW260" s="756"/>
    </row>
    <row r="261" spans="2:49" x14ac:dyDescent="0.25">
      <c r="B261" s="705">
        <v>249</v>
      </c>
      <c r="C261" s="951">
        <f>(1+_xlfn.XLOOKUP(INT((B261-1)/12)+1,'ZC Curve'!$B$8:$B$107,'ZC Curve'!R$8:R$107,,0))^(1/12)-1</f>
        <v>0</v>
      </c>
      <c r="D261" s="946">
        <f t="shared" si="23"/>
        <v>1</v>
      </c>
      <c r="E261" s="594"/>
      <c r="F261" s="705">
        <f t="shared" si="24"/>
        <v>249</v>
      </c>
      <c r="G261" s="756"/>
      <c r="H261" s="756"/>
      <c r="I261" s="756"/>
      <c r="J261" s="756"/>
      <c r="K261" s="756"/>
      <c r="L261" s="756"/>
      <c r="M261" s="756"/>
      <c r="N261" s="594"/>
      <c r="O261" s="705">
        <f t="shared" si="25"/>
        <v>249</v>
      </c>
      <c r="P261" s="756"/>
      <c r="Q261" s="756"/>
      <c r="R261" s="756"/>
      <c r="S261" s="756"/>
      <c r="T261" s="756"/>
      <c r="U261" s="756"/>
      <c r="V261" s="756"/>
      <c r="W261" s="594"/>
      <c r="X261" s="705">
        <f t="shared" si="26"/>
        <v>249</v>
      </c>
      <c r="Y261" s="756"/>
      <c r="Z261" s="756"/>
      <c r="AA261" s="756"/>
      <c r="AB261" s="756"/>
      <c r="AC261" s="756"/>
      <c r="AD261" s="756"/>
      <c r="AE261" s="756"/>
      <c r="AF261" s="594"/>
      <c r="AG261" s="705">
        <f t="shared" si="27"/>
        <v>249</v>
      </c>
      <c r="AH261" s="756"/>
      <c r="AI261" s="756"/>
      <c r="AJ261" s="756"/>
      <c r="AK261" s="756"/>
      <c r="AL261" s="756"/>
      <c r="AM261" s="756"/>
      <c r="AN261" s="756"/>
      <c r="AO261" s="685"/>
      <c r="AP261" s="705">
        <f t="shared" si="28"/>
        <v>249</v>
      </c>
      <c r="AQ261" s="756"/>
      <c r="AR261" s="756"/>
      <c r="AS261" s="756"/>
      <c r="AT261" s="756"/>
      <c r="AU261" s="756"/>
      <c r="AV261" s="756"/>
      <c r="AW261" s="756"/>
    </row>
    <row r="262" spans="2:49" x14ac:dyDescent="0.25">
      <c r="B262" s="705">
        <v>250</v>
      </c>
      <c r="C262" s="951">
        <f>(1+_xlfn.XLOOKUP(INT((B262-1)/12)+1,'ZC Curve'!$B$8:$B$107,'ZC Curve'!R$8:R$107,,0))^(1/12)-1</f>
        <v>0</v>
      </c>
      <c r="D262" s="946">
        <f t="shared" si="23"/>
        <v>1</v>
      </c>
      <c r="E262" s="594"/>
      <c r="F262" s="705">
        <f t="shared" si="24"/>
        <v>250</v>
      </c>
      <c r="G262" s="756"/>
      <c r="H262" s="756"/>
      <c r="I262" s="756"/>
      <c r="J262" s="756"/>
      <c r="K262" s="756"/>
      <c r="L262" s="756"/>
      <c r="M262" s="756"/>
      <c r="N262" s="594"/>
      <c r="O262" s="705">
        <f t="shared" si="25"/>
        <v>250</v>
      </c>
      <c r="P262" s="756"/>
      <c r="Q262" s="756"/>
      <c r="R262" s="756"/>
      <c r="S262" s="756"/>
      <c r="T262" s="756"/>
      <c r="U262" s="756"/>
      <c r="V262" s="756"/>
      <c r="W262" s="594"/>
      <c r="X262" s="705">
        <f t="shared" si="26"/>
        <v>250</v>
      </c>
      <c r="Y262" s="756"/>
      <c r="Z262" s="756"/>
      <c r="AA262" s="756"/>
      <c r="AB262" s="756"/>
      <c r="AC262" s="756"/>
      <c r="AD262" s="756"/>
      <c r="AE262" s="756"/>
      <c r="AF262" s="594"/>
      <c r="AG262" s="705">
        <f t="shared" si="27"/>
        <v>250</v>
      </c>
      <c r="AH262" s="756"/>
      <c r="AI262" s="756"/>
      <c r="AJ262" s="756"/>
      <c r="AK262" s="756"/>
      <c r="AL262" s="756"/>
      <c r="AM262" s="756"/>
      <c r="AN262" s="756"/>
      <c r="AO262" s="685"/>
      <c r="AP262" s="705">
        <f t="shared" si="28"/>
        <v>250</v>
      </c>
      <c r="AQ262" s="756"/>
      <c r="AR262" s="756"/>
      <c r="AS262" s="756"/>
      <c r="AT262" s="756"/>
      <c r="AU262" s="756"/>
      <c r="AV262" s="756"/>
      <c r="AW262" s="756"/>
    </row>
    <row r="263" spans="2:49" x14ac:dyDescent="0.25">
      <c r="B263" s="705">
        <v>251</v>
      </c>
      <c r="C263" s="951">
        <f>(1+_xlfn.XLOOKUP(INT((B263-1)/12)+1,'ZC Curve'!$B$8:$B$107,'ZC Curve'!R$8:R$107,,0))^(1/12)-1</f>
        <v>0</v>
      </c>
      <c r="D263" s="946">
        <f t="shared" si="23"/>
        <v>1</v>
      </c>
      <c r="E263" s="594"/>
      <c r="F263" s="705">
        <f t="shared" si="24"/>
        <v>251</v>
      </c>
      <c r="G263" s="756"/>
      <c r="H263" s="756"/>
      <c r="I263" s="756"/>
      <c r="J263" s="756"/>
      <c r="K263" s="756"/>
      <c r="L263" s="756"/>
      <c r="M263" s="756"/>
      <c r="N263" s="594"/>
      <c r="O263" s="705">
        <f t="shared" si="25"/>
        <v>251</v>
      </c>
      <c r="P263" s="756"/>
      <c r="Q263" s="756"/>
      <c r="R263" s="756"/>
      <c r="S263" s="756"/>
      <c r="T263" s="756"/>
      <c r="U263" s="756"/>
      <c r="V263" s="756"/>
      <c r="W263" s="594"/>
      <c r="X263" s="705">
        <f t="shared" si="26"/>
        <v>251</v>
      </c>
      <c r="Y263" s="756"/>
      <c r="Z263" s="756"/>
      <c r="AA263" s="756"/>
      <c r="AB263" s="756"/>
      <c r="AC263" s="756"/>
      <c r="AD263" s="756"/>
      <c r="AE263" s="756"/>
      <c r="AF263" s="594"/>
      <c r="AG263" s="705">
        <f t="shared" si="27"/>
        <v>251</v>
      </c>
      <c r="AH263" s="756"/>
      <c r="AI263" s="756"/>
      <c r="AJ263" s="756"/>
      <c r="AK263" s="756"/>
      <c r="AL263" s="756"/>
      <c r="AM263" s="756"/>
      <c r="AN263" s="756"/>
      <c r="AO263" s="685"/>
      <c r="AP263" s="705">
        <f t="shared" si="28"/>
        <v>251</v>
      </c>
      <c r="AQ263" s="756"/>
      <c r="AR263" s="756"/>
      <c r="AS263" s="756"/>
      <c r="AT263" s="756"/>
      <c r="AU263" s="756"/>
      <c r="AV263" s="756"/>
      <c r="AW263" s="756"/>
    </row>
    <row r="264" spans="2:49" x14ac:dyDescent="0.25">
      <c r="B264" s="705">
        <v>252</v>
      </c>
      <c r="C264" s="951">
        <f>(1+_xlfn.XLOOKUP(INT((B264-1)/12)+1,'ZC Curve'!$B$8:$B$107,'ZC Curve'!R$8:R$107,,0))^(1/12)-1</f>
        <v>0</v>
      </c>
      <c r="D264" s="946">
        <f t="shared" si="23"/>
        <v>1</v>
      </c>
      <c r="E264" s="594"/>
      <c r="F264" s="705">
        <f t="shared" si="24"/>
        <v>252</v>
      </c>
      <c r="G264" s="756"/>
      <c r="H264" s="756"/>
      <c r="I264" s="756"/>
      <c r="J264" s="756"/>
      <c r="K264" s="756"/>
      <c r="L264" s="756"/>
      <c r="M264" s="756"/>
      <c r="N264" s="594"/>
      <c r="O264" s="705">
        <f t="shared" si="25"/>
        <v>252</v>
      </c>
      <c r="P264" s="756"/>
      <c r="Q264" s="756"/>
      <c r="R264" s="756"/>
      <c r="S264" s="756"/>
      <c r="T264" s="756"/>
      <c r="U264" s="756"/>
      <c r="V264" s="756"/>
      <c r="W264" s="594"/>
      <c r="X264" s="705">
        <f t="shared" si="26"/>
        <v>252</v>
      </c>
      <c r="Y264" s="756"/>
      <c r="Z264" s="756"/>
      <c r="AA264" s="756"/>
      <c r="AB264" s="756"/>
      <c r="AC264" s="756"/>
      <c r="AD264" s="756"/>
      <c r="AE264" s="756"/>
      <c r="AF264" s="594"/>
      <c r="AG264" s="705">
        <f t="shared" si="27"/>
        <v>252</v>
      </c>
      <c r="AH264" s="756"/>
      <c r="AI264" s="756"/>
      <c r="AJ264" s="756"/>
      <c r="AK264" s="756"/>
      <c r="AL264" s="756"/>
      <c r="AM264" s="756"/>
      <c r="AN264" s="756"/>
      <c r="AO264" s="685"/>
      <c r="AP264" s="705">
        <f t="shared" si="28"/>
        <v>252</v>
      </c>
      <c r="AQ264" s="756"/>
      <c r="AR264" s="756"/>
      <c r="AS264" s="756"/>
      <c r="AT264" s="756"/>
      <c r="AU264" s="756"/>
      <c r="AV264" s="756"/>
      <c r="AW264" s="756"/>
    </row>
    <row r="265" spans="2:49" x14ac:dyDescent="0.25">
      <c r="B265" s="705">
        <v>253</v>
      </c>
      <c r="C265" s="951">
        <f>(1+_xlfn.XLOOKUP(INT((B265-1)/12)+1,'ZC Curve'!$B$8:$B$107,'ZC Curve'!R$8:R$107,,0))^(1/12)-1</f>
        <v>0</v>
      </c>
      <c r="D265" s="946">
        <f t="shared" si="23"/>
        <v>1</v>
      </c>
      <c r="E265" s="594"/>
      <c r="F265" s="705">
        <f t="shared" si="24"/>
        <v>253</v>
      </c>
      <c r="G265" s="756"/>
      <c r="H265" s="756"/>
      <c r="I265" s="756"/>
      <c r="J265" s="756"/>
      <c r="K265" s="756"/>
      <c r="L265" s="756"/>
      <c r="M265" s="756"/>
      <c r="N265" s="594"/>
      <c r="O265" s="705">
        <f t="shared" si="25"/>
        <v>253</v>
      </c>
      <c r="P265" s="756"/>
      <c r="Q265" s="756"/>
      <c r="R265" s="756"/>
      <c r="S265" s="756"/>
      <c r="T265" s="756"/>
      <c r="U265" s="756"/>
      <c r="V265" s="756"/>
      <c r="W265" s="594"/>
      <c r="X265" s="705">
        <f t="shared" si="26"/>
        <v>253</v>
      </c>
      <c r="Y265" s="756"/>
      <c r="Z265" s="756"/>
      <c r="AA265" s="756"/>
      <c r="AB265" s="756"/>
      <c r="AC265" s="756"/>
      <c r="AD265" s="756"/>
      <c r="AE265" s="756"/>
      <c r="AF265" s="594"/>
      <c r="AG265" s="705">
        <f t="shared" si="27"/>
        <v>253</v>
      </c>
      <c r="AH265" s="756"/>
      <c r="AI265" s="756"/>
      <c r="AJ265" s="756"/>
      <c r="AK265" s="756"/>
      <c r="AL265" s="756"/>
      <c r="AM265" s="756"/>
      <c r="AN265" s="756"/>
      <c r="AO265" s="685"/>
      <c r="AP265" s="705">
        <f t="shared" si="28"/>
        <v>253</v>
      </c>
      <c r="AQ265" s="756"/>
      <c r="AR265" s="756"/>
      <c r="AS265" s="756"/>
      <c r="AT265" s="756"/>
      <c r="AU265" s="756"/>
      <c r="AV265" s="756"/>
      <c r="AW265" s="756"/>
    </row>
    <row r="266" spans="2:49" x14ac:dyDescent="0.25">
      <c r="B266" s="705">
        <v>254</v>
      </c>
      <c r="C266" s="951">
        <f>(1+_xlfn.XLOOKUP(INT((B266-1)/12)+1,'ZC Curve'!$B$8:$B$107,'ZC Curve'!R$8:R$107,,0))^(1/12)-1</f>
        <v>0</v>
      </c>
      <c r="D266" s="946">
        <f t="shared" si="23"/>
        <v>1</v>
      </c>
      <c r="E266" s="594"/>
      <c r="F266" s="705">
        <f t="shared" si="24"/>
        <v>254</v>
      </c>
      <c r="G266" s="756"/>
      <c r="H266" s="756"/>
      <c r="I266" s="756"/>
      <c r="J266" s="756"/>
      <c r="K266" s="756"/>
      <c r="L266" s="756"/>
      <c r="M266" s="756"/>
      <c r="N266" s="594"/>
      <c r="O266" s="705">
        <f t="shared" si="25"/>
        <v>254</v>
      </c>
      <c r="P266" s="756"/>
      <c r="Q266" s="756"/>
      <c r="R266" s="756"/>
      <c r="S266" s="756"/>
      <c r="T266" s="756"/>
      <c r="U266" s="756"/>
      <c r="V266" s="756"/>
      <c r="W266" s="594"/>
      <c r="X266" s="705">
        <f t="shared" si="26"/>
        <v>254</v>
      </c>
      <c r="Y266" s="756"/>
      <c r="Z266" s="756"/>
      <c r="AA266" s="756"/>
      <c r="AB266" s="756"/>
      <c r="AC266" s="756"/>
      <c r="AD266" s="756"/>
      <c r="AE266" s="756"/>
      <c r="AF266" s="594"/>
      <c r="AG266" s="705">
        <f t="shared" si="27"/>
        <v>254</v>
      </c>
      <c r="AH266" s="756"/>
      <c r="AI266" s="756"/>
      <c r="AJ266" s="756"/>
      <c r="AK266" s="756"/>
      <c r="AL266" s="756"/>
      <c r="AM266" s="756"/>
      <c r="AN266" s="756"/>
      <c r="AO266" s="685"/>
      <c r="AP266" s="705">
        <f t="shared" si="28"/>
        <v>254</v>
      </c>
      <c r="AQ266" s="756"/>
      <c r="AR266" s="756"/>
      <c r="AS266" s="756"/>
      <c r="AT266" s="756"/>
      <c r="AU266" s="756"/>
      <c r="AV266" s="756"/>
      <c r="AW266" s="756"/>
    </row>
    <row r="267" spans="2:49" x14ac:dyDescent="0.25">
      <c r="B267" s="705">
        <v>255</v>
      </c>
      <c r="C267" s="951">
        <f>(1+_xlfn.XLOOKUP(INT((B267-1)/12)+1,'ZC Curve'!$B$8:$B$107,'ZC Curve'!R$8:R$107,,0))^(1/12)-1</f>
        <v>0</v>
      </c>
      <c r="D267" s="946">
        <f t="shared" si="23"/>
        <v>1</v>
      </c>
      <c r="E267" s="594"/>
      <c r="F267" s="705">
        <f t="shared" si="24"/>
        <v>255</v>
      </c>
      <c r="G267" s="756"/>
      <c r="H267" s="756"/>
      <c r="I267" s="756"/>
      <c r="J267" s="756"/>
      <c r="K267" s="756"/>
      <c r="L267" s="756"/>
      <c r="M267" s="756"/>
      <c r="N267" s="594"/>
      <c r="O267" s="705">
        <f t="shared" si="25"/>
        <v>255</v>
      </c>
      <c r="P267" s="756"/>
      <c r="Q267" s="756"/>
      <c r="R267" s="756"/>
      <c r="S267" s="756"/>
      <c r="T267" s="756"/>
      <c r="U267" s="756"/>
      <c r="V267" s="756"/>
      <c r="W267" s="594"/>
      <c r="X267" s="705">
        <f t="shared" si="26"/>
        <v>255</v>
      </c>
      <c r="Y267" s="756"/>
      <c r="Z267" s="756"/>
      <c r="AA267" s="756"/>
      <c r="AB267" s="756"/>
      <c r="AC267" s="756"/>
      <c r="AD267" s="756"/>
      <c r="AE267" s="756"/>
      <c r="AF267" s="594"/>
      <c r="AG267" s="705">
        <f t="shared" si="27"/>
        <v>255</v>
      </c>
      <c r="AH267" s="756"/>
      <c r="AI267" s="756"/>
      <c r="AJ267" s="756"/>
      <c r="AK267" s="756"/>
      <c r="AL267" s="756"/>
      <c r="AM267" s="756"/>
      <c r="AN267" s="756"/>
      <c r="AO267" s="685"/>
      <c r="AP267" s="705">
        <f t="shared" si="28"/>
        <v>255</v>
      </c>
      <c r="AQ267" s="756"/>
      <c r="AR267" s="756"/>
      <c r="AS267" s="756"/>
      <c r="AT267" s="756"/>
      <c r="AU267" s="756"/>
      <c r="AV267" s="756"/>
      <c r="AW267" s="756"/>
    </row>
    <row r="268" spans="2:49" x14ac:dyDescent="0.25">
      <c r="B268" s="705">
        <v>256</v>
      </c>
      <c r="C268" s="951">
        <f>(1+_xlfn.XLOOKUP(INT((B268-1)/12)+1,'ZC Curve'!$B$8:$B$107,'ZC Curve'!R$8:R$107,,0))^(1/12)-1</f>
        <v>0</v>
      </c>
      <c r="D268" s="946">
        <f t="shared" si="23"/>
        <v>1</v>
      </c>
      <c r="E268" s="594"/>
      <c r="F268" s="705">
        <f t="shared" si="24"/>
        <v>256</v>
      </c>
      <c r="G268" s="756"/>
      <c r="H268" s="756"/>
      <c r="I268" s="756"/>
      <c r="J268" s="756"/>
      <c r="K268" s="756"/>
      <c r="L268" s="756"/>
      <c r="M268" s="756"/>
      <c r="N268" s="594"/>
      <c r="O268" s="705">
        <f t="shared" si="25"/>
        <v>256</v>
      </c>
      <c r="P268" s="756"/>
      <c r="Q268" s="756"/>
      <c r="R268" s="756"/>
      <c r="S268" s="756"/>
      <c r="T268" s="756"/>
      <c r="U268" s="756"/>
      <c r="V268" s="756"/>
      <c r="W268" s="594"/>
      <c r="X268" s="705">
        <f t="shared" si="26"/>
        <v>256</v>
      </c>
      <c r="Y268" s="756"/>
      <c r="Z268" s="756"/>
      <c r="AA268" s="756"/>
      <c r="AB268" s="756"/>
      <c r="AC268" s="756"/>
      <c r="AD268" s="756"/>
      <c r="AE268" s="756"/>
      <c r="AF268" s="594"/>
      <c r="AG268" s="705">
        <f t="shared" si="27"/>
        <v>256</v>
      </c>
      <c r="AH268" s="756"/>
      <c r="AI268" s="756"/>
      <c r="AJ268" s="756"/>
      <c r="AK268" s="756"/>
      <c r="AL268" s="756"/>
      <c r="AM268" s="756"/>
      <c r="AN268" s="756"/>
      <c r="AO268" s="685"/>
      <c r="AP268" s="705">
        <f t="shared" si="28"/>
        <v>256</v>
      </c>
      <c r="AQ268" s="756"/>
      <c r="AR268" s="756"/>
      <c r="AS268" s="756"/>
      <c r="AT268" s="756"/>
      <c r="AU268" s="756"/>
      <c r="AV268" s="756"/>
      <c r="AW268" s="756"/>
    </row>
    <row r="269" spans="2:49" x14ac:dyDescent="0.25">
      <c r="B269" s="705">
        <v>257</v>
      </c>
      <c r="C269" s="951">
        <f>(1+_xlfn.XLOOKUP(INT((B269-1)/12)+1,'ZC Curve'!$B$8:$B$107,'ZC Curve'!R$8:R$107,,0))^(1/12)-1</f>
        <v>0</v>
      </c>
      <c r="D269" s="946">
        <f t="shared" si="23"/>
        <v>1</v>
      </c>
      <c r="E269" s="594"/>
      <c r="F269" s="705">
        <f t="shared" si="24"/>
        <v>257</v>
      </c>
      <c r="G269" s="756"/>
      <c r="H269" s="756"/>
      <c r="I269" s="756"/>
      <c r="J269" s="756"/>
      <c r="K269" s="756"/>
      <c r="L269" s="756"/>
      <c r="M269" s="756"/>
      <c r="N269" s="594"/>
      <c r="O269" s="705">
        <f t="shared" si="25"/>
        <v>257</v>
      </c>
      <c r="P269" s="756"/>
      <c r="Q269" s="756"/>
      <c r="R269" s="756"/>
      <c r="S269" s="756"/>
      <c r="T269" s="756"/>
      <c r="U269" s="756"/>
      <c r="V269" s="756"/>
      <c r="W269" s="594"/>
      <c r="X269" s="705">
        <f t="shared" si="26"/>
        <v>257</v>
      </c>
      <c r="Y269" s="756"/>
      <c r="Z269" s="756"/>
      <c r="AA269" s="756"/>
      <c r="AB269" s="756"/>
      <c r="AC269" s="756"/>
      <c r="AD269" s="756"/>
      <c r="AE269" s="756"/>
      <c r="AF269" s="594"/>
      <c r="AG269" s="705">
        <f t="shared" si="27"/>
        <v>257</v>
      </c>
      <c r="AH269" s="756"/>
      <c r="AI269" s="756"/>
      <c r="AJ269" s="756"/>
      <c r="AK269" s="756"/>
      <c r="AL269" s="756"/>
      <c r="AM269" s="756"/>
      <c r="AN269" s="756"/>
      <c r="AO269" s="685"/>
      <c r="AP269" s="705">
        <f t="shared" si="28"/>
        <v>257</v>
      </c>
      <c r="AQ269" s="756"/>
      <c r="AR269" s="756"/>
      <c r="AS269" s="756"/>
      <c r="AT269" s="756"/>
      <c r="AU269" s="756"/>
      <c r="AV269" s="756"/>
      <c r="AW269" s="756"/>
    </row>
    <row r="270" spans="2:49" x14ac:dyDescent="0.25">
      <c r="B270" s="705">
        <v>258</v>
      </c>
      <c r="C270" s="951">
        <f>(1+_xlfn.XLOOKUP(INT((B270-1)/12)+1,'ZC Curve'!$B$8:$B$107,'ZC Curve'!R$8:R$107,,0))^(1/12)-1</f>
        <v>0</v>
      </c>
      <c r="D270" s="946">
        <f t="shared" ref="D270:D333" si="29">D269/(1+C270)</f>
        <v>1</v>
      </c>
      <c r="E270" s="594"/>
      <c r="F270" s="705">
        <f t="shared" ref="F270:F333" si="30">F269+1</f>
        <v>258</v>
      </c>
      <c r="G270" s="756"/>
      <c r="H270" s="756"/>
      <c r="I270" s="756"/>
      <c r="J270" s="756"/>
      <c r="K270" s="756"/>
      <c r="L270" s="756"/>
      <c r="M270" s="756"/>
      <c r="N270" s="594"/>
      <c r="O270" s="705">
        <f t="shared" ref="O270:O333" si="31">O269+1</f>
        <v>258</v>
      </c>
      <c r="P270" s="756"/>
      <c r="Q270" s="756"/>
      <c r="R270" s="756"/>
      <c r="S270" s="756"/>
      <c r="T270" s="756"/>
      <c r="U270" s="756"/>
      <c r="V270" s="756"/>
      <c r="W270" s="594"/>
      <c r="X270" s="705">
        <f t="shared" ref="X270:X333" si="32">X269+1</f>
        <v>258</v>
      </c>
      <c r="Y270" s="756"/>
      <c r="Z270" s="756"/>
      <c r="AA270" s="756"/>
      <c r="AB270" s="756"/>
      <c r="AC270" s="756"/>
      <c r="AD270" s="756"/>
      <c r="AE270" s="756"/>
      <c r="AF270" s="594"/>
      <c r="AG270" s="705">
        <f t="shared" ref="AG270:AG333" si="33">AG269+1</f>
        <v>258</v>
      </c>
      <c r="AH270" s="756"/>
      <c r="AI270" s="756"/>
      <c r="AJ270" s="756"/>
      <c r="AK270" s="756"/>
      <c r="AL270" s="756"/>
      <c r="AM270" s="756"/>
      <c r="AN270" s="756"/>
      <c r="AO270" s="685"/>
      <c r="AP270" s="705">
        <f t="shared" ref="AP270:AP333" si="34">AP269+1</f>
        <v>258</v>
      </c>
      <c r="AQ270" s="756"/>
      <c r="AR270" s="756"/>
      <c r="AS270" s="756"/>
      <c r="AT270" s="756"/>
      <c r="AU270" s="756"/>
      <c r="AV270" s="756"/>
      <c r="AW270" s="756"/>
    </row>
    <row r="271" spans="2:49" x14ac:dyDescent="0.25">
      <c r="B271" s="705">
        <v>259</v>
      </c>
      <c r="C271" s="951">
        <f>(1+_xlfn.XLOOKUP(INT((B271-1)/12)+1,'ZC Curve'!$B$8:$B$107,'ZC Curve'!R$8:R$107,,0))^(1/12)-1</f>
        <v>0</v>
      </c>
      <c r="D271" s="946">
        <f t="shared" si="29"/>
        <v>1</v>
      </c>
      <c r="E271" s="594"/>
      <c r="F271" s="705">
        <f t="shared" si="30"/>
        <v>259</v>
      </c>
      <c r="G271" s="756"/>
      <c r="H271" s="756"/>
      <c r="I271" s="756"/>
      <c r="J271" s="756"/>
      <c r="K271" s="756"/>
      <c r="L271" s="756"/>
      <c r="M271" s="756"/>
      <c r="N271" s="594"/>
      <c r="O271" s="705">
        <f t="shared" si="31"/>
        <v>259</v>
      </c>
      <c r="P271" s="756"/>
      <c r="Q271" s="756"/>
      <c r="R271" s="756"/>
      <c r="S271" s="756"/>
      <c r="T271" s="756"/>
      <c r="U271" s="756"/>
      <c r="V271" s="756"/>
      <c r="W271" s="594"/>
      <c r="X271" s="705">
        <f t="shared" si="32"/>
        <v>259</v>
      </c>
      <c r="Y271" s="756"/>
      <c r="Z271" s="756"/>
      <c r="AA271" s="756"/>
      <c r="AB271" s="756"/>
      <c r="AC271" s="756"/>
      <c r="AD271" s="756"/>
      <c r="AE271" s="756"/>
      <c r="AF271" s="594"/>
      <c r="AG271" s="705">
        <f t="shared" si="33"/>
        <v>259</v>
      </c>
      <c r="AH271" s="756"/>
      <c r="AI271" s="756"/>
      <c r="AJ271" s="756"/>
      <c r="AK271" s="756"/>
      <c r="AL271" s="756"/>
      <c r="AM271" s="756"/>
      <c r="AN271" s="756"/>
      <c r="AO271" s="685"/>
      <c r="AP271" s="705">
        <f t="shared" si="34"/>
        <v>259</v>
      </c>
      <c r="AQ271" s="756"/>
      <c r="AR271" s="756"/>
      <c r="AS271" s="756"/>
      <c r="AT271" s="756"/>
      <c r="AU271" s="756"/>
      <c r="AV271" s="756"/>
      <c r="AW271" s="756"/>
    </row>
    <row r="272" spans="2:49" x14ac:dyDescent="0.25">
      <c r="B272" s="705">
        <v>260</v>
      </c>
      <c r="C272" s="951">
        <f>(1+_xlfn.XLOOKUP(INT((B272-1)/12)+1,'ZC Curve'!$B$8:$B$107,'ZC Curve'!R$8:R$107,,0))^(1/12)-1</f>
        <v>0</v>
      </c>
      <c r="D272" s="946">
        <f t="shared" si="29"/>
        <v>1</v>
      </c>
      <c r="E272" s="594"/>
      <c r="F272" s="705">
        <f t="shared" si="30"/>
        <v>260</v>
      </c>
      <c r="G272" s="756"/>
      <c r="H272" s="756"/>
      <c r="I272" s="756"/>
      <c r="J272" s="756"/>
      <c r="K272" s="756"/>
      <c r="L272" s="756"/>
      <c r="M272" s="756"/>
      <c r="N272" s="594"/>
      <c r="O272" s="705">
        <f t="shared" si="31"/>
        <v>260</v>
      </c>
      <c r="P272" s="756"/>
      <c r="Q272" s="756"/>
      <c r="R272" s="756"/>
      <c r="S272" s="756"/>
      <c r="T272" s="756"/>
      <c r="U272" s="756"/>
      <c r="V272" s="756"/>
      <c r="W272" s="594"/>
      <c r="X272" s="705">
        <f t="shared" si="32"/>
        <v>260</v>
      </c>
      <c r="Y272" s="756"/>
      <c r="Z272" s="756"/>
      <c r="AA272" s="756"/>
      <c r="AB272" s="756"/>
      <c r="AC272" s="756"/>
      <c r="AD272" s="756"/>
      <c r="AE272" s="756"/>
      <c r="AF272" s="594"/>
      <c r="AG272" s="705">
        <f t="shared" si="33"/>
        <v>260</v>
      </c>
      <c r="AH272" s="756"/>
      <c r="AI272" s="756"/>
      <c r="AJ272" s="756"/>
      <c r="AK272" s="756"/>
      <c r="AL272" s="756"/>
      <c r="AM272" s="756"/>
      <c r="AN272" s="756"/>
      <c r="AO272" s="685"/>
      <c r="AP272" s="705">
        <f t="shared" si="34"/>
        <v>260</v>
      </c>
      <c r="AQ272" s="756"/>
      <c r="AR272" s="756"/>
      <c r="AS272" s="756"/>
      <c r="AT272" s="756"/>
      <c r="AU272" s="756"/>
      <c r="AV272" s="756"/>
      <c r="AW272" s="756"/>
    </row>
    <row r="273" spans="2:49" x14ac:dyDescent="0.25">
      <c r="B273" s="705">
        <v>261</v>
      </c>
      <c r="C273" s="951">
        <f>(1+_xlfn.XLOOKUP(INT((B273-1)/12)+1,'ZC Curve'!$B$8:$B$107,'ZC Curve'!R$8:R$107,,0))^(1/12)-1</f>
        <v>0</v>
      </c>
      <c r="D273" s="946">
        <f t="shared" si="29"/>
        <v>1</v>
      </c>
      <c r="E273" s="594"/>
      <c r="F273" s="705">
        <f t="shared" si="30"/>
        <v>261</v>
      </c>
      <c r="G273" s="756"/>
      <c r="H273" s="756"/>
      <c r="I273" s="756"/>
      <c r="J273" s="756"/>
      <c r="K273" s="756"/>
      <c r="L273" s="756"/>
      <c r="M273" s="756"/>
      <c r="N273" s="594"/>
      <c r="O273" s="705">
        <f t="shared" si="31"/>
        <v>261</v>
      </c>
      <c r="P273" s="756"/>
      <c r="Q273" s="756"/>
      <c r="R273" s="756"/>
      <c r="S273" s="756"/>
      <c r="T273" s="756"/>
      <c r="U273" s="756"/>
      <c r="V273" s="756"/>
      <c r="W273" s="594"/>
      <c r="X273" s="705">
        <f t="shared" si="32"/>
        <v>261</v>
      </c>
      <c r="Y273" s="756"/>
      <c r="Z273" s="756"/>
      <c r="AA273" s="756"/>
      <c r="AB273" s="756"/>
      <c r="AC273" s="756"/>
      <c r="AD273" s="756"/>
      <c r="AE273" s="756"/>
      <c r="AF273" s="594"/>
      <c r="AG273" s="705">
        <f t="shared" si="33"/>
        <v>261</v>
      </c>
      <c r="AH273" s="756"/>
      <c r="AI273" s="756"/>
      <c r="AJ273" s="756"/>
      <c r="AK273" s="756"/>
      <c r="AL273" s="756"/>
      <c r="AM273" s="756"/>
      <c r="AN273" s="756"/>
      <c r="AO273" s="685"/>
      <c r="AP273" s="705">
        <f t="shared" si="34"/>
        <v>261</v>
      </c>
      <c r="AQ273" s="756"/>
      <c r="AR273" s="756"/>
      <c r="AS273" s="756"/>
      <c r="AT273" s="756"/>
      <c r="AU273" s="756"/>
      <c r="AV273" s="756"/>
      <c r="AW273" s="756"/>
    </row>
    <row r="274" spans="2:49" x14ac:dyDescent="0.25">
      <c r="B274" s="705">
        <v>262</v>
      </c>
      <c r="C274" s="951">
        <f>(1+_xlfn.XLOOKUP(INT((B274-1)/12)+1,'ZC Curve'!$B$8:$B$107,'ZC Curve'!R$8:R$107,,0))^(1/12)-1</f>
        <v>0</v>
      </c>
      <c r="D274" s="946">
        <f t="shared" si="29"/>
        <v>1</v>
      </c>
      <c r="E274" s="594"/>
      <c r="F274" s="705">
        <f t="shared" si="30"/>
        <v>262</v>
      </c>
      <c r="G274" s="756"/>
      <c r="H274" s="756"/>
      <c r="I274" s="756"/>
      <c r="J274" s="756"/>
      <c r="K274" s="756"/>
      <c r="L274" s="756"/>
      <c r="M274" s="756"/>
      <c r="N274" s="594"/>
      <c r="O274" s="705">
        <f t="shared" si="31"/>
        <v>262</v>
      </c>
      <c r="P274" s="756"/>
      <c r="Q274" s="756"/>
      <c r="R274" s="756"/>
      <c r="S274" s="756"/>
      <c r="T274" s="756"/>
      <c r="U274" s="756"/>
      <c r="V274" s="756"/>
      <c r="W274" s="594"/>
      <c r="X274" s="705">
        <f t="shared" si="32"/>
        <v>262</v>
      </c>
      <c r="Y274" s="756"/>
      <c r="Z274" s="756"/>
      <c r="AA274" s="756"/>
      <c r="AB274" s="756"/>
      <c r="AC274" s="756"/>
      <c r="AD274" s="756"/>
      <c r="AE274" s="756"/>
      <c r="AF274" s="594"/>
      <c r="AG274" s="705">
        <f t="shared" si="33"/>
        <v>262</v>
      </c>
      <c r="AH274" s="756"/>
      <c r="AI274" s="756"/>
      <c r="AJ274" s="756"/>
      <c r="AK274" s="756"/>
      <c r="AL274" s="756"/>
      <c r="AM274" s="756"/>
      <c r="AN274" s="756"/>
      <c r="AO274" s="685"/>
      <c r="AP274" s="705">
        <f t="shared" si="34"/>
        <v>262</v>
      </c>
      <c r="AQ274" s="756"/>
      <c r="AR274" s="756"/>
      <c r="AS274" s="756"/>
      <c r="AT274" s="756"/>
      <c r="AU274" s="756"/>
      <c r="AV274" s="756"/>
      <c r="AW274" s="756"/>
    </row>
    <row r="275" spans="2:49" x14ac:dyDescent="0.25">
      <c r="B275" s="705">
        <v>263</v>
      </c>
      <c r="C275" s="951">
        <f>(1+_xlfn.XLOOKUP(INT((B275-1)/12)+1,'ZC Curve'!$B$8:$B$107,'ZC Curve'!R$8:R$107,,0))^(1/12)-1</f>
        <v>0</v>
      </c>
      <c r="D275" s="946">
        <f t="shared" si="29"/>
        <v>1</v>
      </c>
      <c r="E275" s="594"/>
      <c r="F275" s="705">
        <f t="shared" si="30"/>
        <v>263</v>
      </c>
      <c r="G275" s="756"/>
      <c r="H275" s="756"/>
      <c r="I275" s="756"/>
      <c r="J275" s="756"/>
      <c r="K275" s="756"/>
      <c r="L275" s="756"/>
      <c r="M275" s="756"/>
      <c r="N275" s="594"/>
      <c r="O275" s="705">
        <f t="shared" si="31"/>
        <v>263</v>
      </c>
      <c r="P275" s="756"/>
      <c r="Q275" s="756"/>
      <c r="R275" s="756"/>
      <c r="S275" s="756"/>
      <c r="T275" s="756"/>
      <c r="U275" s="756"/>
      <c r="V275" s="756"/>
      <c r="W275" s="594"/>
      <c r="X275" s="705">
        <f t="shared" si="32"/>
        <v>263</v>
      </c>
      <c r="Y275" s="756"/>
      <c r="Z275" s="756"/>
      <c r="AA275" s="756"/>
      <c r="AB275" s="756"/>
      <c r="AC275" s="756"/>
      <c r="AD275" s="756"/>
      <c r="AE275" s="756"/>
      <c r="AF275" s="594"/>
      <c r="AG275" s="705">
        <f t="shared" si="33"/>
        <v>263</v>
      </c>
      <c r="AH275" s="756"/>
      <c r="AI275" s="756"/>
      <c r="AJ275" s="756"/>
      <c r="AK275" s="756"/>
      <c r="AL275" s="756"/>
      <c r="AM275" s="756"/>
      <c r="AN275" s="756"/>
      <c r="AO275" s="685"/>
      <c r="AP275" s="705">
        <f t="shared" si="34"/>
        <v>263</v>
      </c>
      <c r="AQ275" s="756"/>
      <c r="AR275" s="756"/>
      <c r="AS275" s="756"/>
      <c r="AT275" s="756"/>
      <c r="AU275" s="756"/>
      <c r="AV275" s="756"/>
      <c r="AW275" s="756"/>
    </row>
    <row r="276" spans="2:49" x14ac:dyDescent="0.25">
      <c r="B276" s="705">
        <v>264</v>
      </c>
      <c r="C276" s="951">
        <f>(1+_xlfn.XLOOKUP(INT((B276-1)/12)+1,'ZC Curve'!$B$8:$B$107,'ZC Curve'!R$8:R$107,,0))^(1/12)-1</f>
        <v>0</v>
      </c>
      <c r="D276" s="946">
        <f t="shared" si="29"/>
        <v>1</v>
      </c>
      <c r="E276" s="594"/>
      <c r="F276" s="705">
        <f t="shared" si="30"/>
        <v>264</v>
      </c>
      <c r="G276" s="756"/>
      <c r="H276" s="756"/>
      <c r="I276" s="756"/>
      <c r="J276" s="756"/>
      <c r="K276" s="756"/>
      <c r="L276" s="756"/>
      <c r="M276" s="756"/>
      <c r="N276" s="594"/>
      <c r="O276" s="705">
        <f t="shared" si="31"/>
        <v>264</v>
      </c>
      <c r="P276" s="756"/>
      <c r="Q276" s="756"/>
      <c r="R276" s="756"/>
      <c r="S276" s="756"/>
      <c r="T276" s="756"/>
      <c r="U276" s="756"/>
      <c r="V276" s="756"/>
      <c r="W276" s="594"/>
      <c r="X276" s="705">
        <f t="shared" si="32"/>
        <v>264</v>
      </c>
      <c r="Y276" s="756"/>
      <c r="Z276" s="756"/>
      <c r="AA276" s="756"/>
      <c r="AB276" s="756"/>
      <c r="AC276" s="756"/>
      <c r="AD276" s="756"/>
      <c r="AE276" s="756"/>
      <c r="AF276" s="594"/>
      <c r="AG276" s="705">
        <f t="shared" si="33"/>
        <v>264</v>
      </c>
      <c r="AH276" s="756"/>
      <c r="AI276" s="756"/>
      <c r="AJ276" s="756"/>
      <c r="AK276" s="756"/>
      <c r="AL276" s="756"/>
      <c r="AM276" s="756"/>
      <c r="AN276" s="756"/>
      <c r="AO276" s="685"/>
      <c r="AP276" s="705">
        <f t="shared" si="34"/>
        <v>264</v>
      </c>
      <c r="AQ276" s="756"/>
      <c r="AR276" s="756"/>
      <c r="AS276" s="756"/>
      <c r="AT276" s="756"/>
      <c r="AU276" s="756"/>
      <c r="AV276" s="756"/>
      <c r="AW276" s="756"/>
    </row>
    <row r="277" spans="2:49" x14ac:dyDescent="0.25">
      <c r="B277" s="705">
        <v>265</v>
      </c>
      <c r="C277" s="951">
        <f>(1+_xlfn.XLOOKUP(INT((B277-1)/12)+1,'ZC Curve'!$B$8:$B$107,'ZC Curve'!R$8:R$107,,0))^(1/12)-1</f>
        <v>0</v>
      </c>
      <c r="D277" s="946">
        <f t="shared" si="29"/>
        <v>1</v>
      </c>
      <c r="E277" s="594"/>
      <c r="F277" s="705">
        <f t="shared" si="30"/>
        <v>265</v>
      </c>
      <c r="G277" s="756"/>
      <c r="H277" s="756"/>
      <c r="I277" s="756"/>
      <c r="J277" s="756"/>
      <c r="K277" s="756"/>
      <c r="L277" s="756"/>
      <c r="M277" s="756"/>
      <c r="N277" s="594"/>
      <c r="O277" s="705">
        <f t="shared" si="31"/>
        <v>265</v>
      </c>
      <c r="P277" s="756"/>
      <c r="Q277" s="756"/>
      <c r="R277" s="756"/>
      <c r="S277" s="756"/>
      <c r="T277" s="756"/>
      <c r="U277" s="756"/>
      <c r="V277" s="756"/>
      <c r="W277" s="594"/>
      <c r="X277" s="705">
        <f t="shared" si="32"/>
        <v>265</v>
      </c>
      <c r="Y277" s="756"/>
      <c r="Z277" s="756"/>
      <c r="AA277" s="756"/>
      <c r="AB277" s="756"/>
      <c r="AC277" s="756"/>
      <c r="AD277" s="756"/>
      <c r="AE277" s="756"/>
      <c r="AF277" s="594"/>
      <c r="AG277" s="705">
        <f t="shared" si="33"/>
        <v>265</v>
      </c>
      <c r="AH277" s="756"/>
      <c r="AI277" s="756"/>
      <c r="AJ277" s="756"/>
      <c r="AK277" s="756"/>
      <c r="AL277" s="756"/>
      <c r="AM277" s="756"/>
      <c r="AN277" s="756"/>
      <c r="AO277" s="685"/>
      <c r="AP277" s="705">
        <f t="shared" si="34"/>
        <v>265</v>
      </c>
      <c r="AQ277" s="756"/>
      <c r="AR277" s="756"/>
      <c r="AS277" s="756"/>
      <c r="AT277" s="756"/>
      <c r="AU277" s="756"/>
      <c r="AV277" s="756"/>
      <c r="AW277" s="756"/>
    </row>
    <row r="278" spans="2:49" x14ac:dyDescent="0.25">
      <c r="B278" s="705">
        <v>266</v>
      </c>
      <c r="C278" s="951">
        <f>(1+_xlfn.XLOOKUP(INT((B278-1)/12)+1,'ZC Curve'!$B$8:$B$107,'ZC Curve'!R$8:R$107,,0))^(1/12)-1</f>
        <v>0</v>
      </c>
      <c r="D278" s="946">
        <f t="shared" si="29"/>
        <v>1</v>
      </c>
      <c r="E278" s="594"/>
      <c r="F278" s="705">
        <f t="shared" si="30"/>
        <v>266</v>
      </c>
      <c r="G278" s="756"/>
      <c r="H278" s="756"/>
      <c r="I278" s="756"/>
      <c r="J278" s="756"/>
      <c r="K278" s="756"/>
      <c r="L278" s="756"/>
      <c r="M278" s="756"/>
      <c r="N278" s="594"/>
      <c r="O278" s="705">
        <f t="shared" si="31"/>
        <v>266</v>
      </c>
      <c r="P278" s="756"/>
      <c r="Q278" s="756"/>
      <c r="R278" s="756"/>
      <c r="S278" s="756"/>
      <c r="T278" s="756"/>
      <c r="U278" s="756"/>
      <c r="V278" s="756"/>
      <c r="W278" s="594"/>
      <c r="X278" s="705">
        <f t="shared" si="32"/>
        <v>266</v>
      </c>
      <c r="Y278" s="756"/>
      <c r="Z278" s="756"/>
      <c r="AA278" s="756"/>
      <c r="AB278" s="756"/>
      <c r="AC278" s="756"/>
      <c r="AD278" s="756"/>
      <c r="AE278" s="756"/>
      <c r="AF278" s="594"/>
      <c r="AG278" s="705">
        <f t="shared" si="33"/>
        <v>266</v>
      </c>
      <c r="AH278" s="756"/>
      <c r="AI278" s="756"/>
      <c r="AJ278" s="756"/>
      <c r="AK278" s="756"/>
      <c r="AL278" s="756"/>
      <c r="AM278" s="756"/>
      <c r="AN278" s="756"/>
      <c r="AO278" s="685"/>
      <c r="AP278" s="705">
        <f t="shared" si="34"/>
        <v>266</v>
      </c>
      <c r="AQ278" s="756"/>
      <c r="AR278" s="756"/>
      <c r="AS278" s="756"/>
      <c r="AT278" s="756"/>
      <c r="AU278" s="756"/>
      <c r="AV278" s="756"/>
      <c r="AW278" s="756"/>
    </row>
    <row r="279" spans="2:49" x14ac:dyDescent="0.25">
      <c r="B279" s="705">
        <v>267</v>
      </c>
      <c r="C279" s="951">
        <f>(1+_xlfn.XLOOKUP(INT((B279-1)/12)+1,'ZC Curve'!$B$8:$B$107,'ZC Curve'!R$8:R$107,,0))^(1/12)-1</f>
        <v>0</v>
      </c>
      <c r="D279" s="946">
        <f t="shared" si="29"/>
        <v>1</v>
      </c>
      <c r="E279" s="594"/>
      <c r="F279" s="705">
        <f t="shared" si="30"/>
        <v>267</v>
      </c>
      <c r="G279" s="756"/>
      <c r="H279" s="756"/>
      <c r="I279" s="756"/>
      <c r="J279" s="756"/>
      <c r="K279" s="756"/>
      <c r="L279" s="756"/>
      <c r="M279" s="756"/>
      <c r="N279" s="594"/>
      <c r="O279" s="705">
        <f t="shared" si="31"/>
        <v>267</v>
      </c>
      <c r="P279" s="756"/>
      <c r="Q279" s="756"/>
      <c r="R279" s="756"/>
      <c r="S279" s="756"/>
      <c r="T279" s="756"/>
      <c r="U279" s="756"/>
      <c r="V279" s="756"/>
      <c r="W279" s="594"/>
      <c r="X279" s="705">
        <f t="shared" si="32"/>
        <v>267</v>
      </c>
      <c r="Y279" s="756"/>
      <c r="Z279" s="756"/>
      <c r="AA279" s="756"/>
      <c r="AB279" s="756"/>
      <c r="AC279" s="756"/>
      <c r="AD279" s="756"/>
      <c r="AE279" s="756"/>
      <c r="AF279" s="594"/>
      <c r="AG279" s="705">
        <f t="shared" si="33"/>
        <v>267</v>
      </c>
      <c r="AH279" s="756"/>
      <c r="AI279" s="756"/>
      <c r="AJ279" s="756"/>
      <c r="AK279" s="756"/>
      <c r="AL279" s="756"/>
      <c r="AM279" s="756"/>
      <c r="AN279" s="756"/>
      <c r="AO279" s="685"/>
      <c r="AP279" s="705">
        <f t="shared" si="34"/>
        <v>267</v>
      </c>
      <c r="AQ279" s="756"/>
      <c r="AR279" s="756"/>
      <c r="AS279" s="756"/>
      <c r="AT279" s="756"/>
      <c r="AU279" s="756"/>
      <c r="AV279" s="756"/>
      <c r="AW279" s="756"/>
    </row>
    <row r="280" spans="2:49" x14ac:dyDescent="0.25">
      <c r="B280" s="705">
        <v>268</v>
      </c>
      <c r="C280" s="951">
        <f>(1+_xlfn.XLOOKUP(INT((B280-1)/12)+1,'ZC Curve'!$B$8:$B$107,'ZC Curve'!R$8:R$107,,0))^(1/12)-1</f>
        <v>0</v>
      </c>
      <c r="D280" s="946">
        <f t="shared" si="29"/>
        <v>1</v>
      </c>
      <c r="E280" s="594"/>
      <c r="F280" s="705">
        <f t="shared" si="30"/>
        <v>268</v>
      </c>
      <c r="G280" s="756"/>
      <c r="H280" s="756"/>
      <c r="I280" s="756"/>
      <c r="J280" s="756"/>
      <c r="K280" s="756"/>
      <c r="L280" s="756"/>
      <c r="M280" s="756"/>
      <c r="N280" s="594"/>
      <c r="O280" s="705">
        <f t="shared" si="31"/>
        <v>268</v>
      </c>
      <c r="P280" s="756"/>
      <c r="Q280" s="756"/>
      <c r="R280" s="756"/>
      <c r="S280" s="756"/>
      <c r="T280" s="756"/>
      <c r="U280" s="756"/>
      <c r="V280" s="756"/>
      <c r="W280" s="594"/>
      <c r="X280" s="705">
        <f t="shared" si="32"/>
        <v>268</v>
      </c>
      <c r="Y280" s="756"/>
      <c r="Z280" s="756"/>
      <c r="AA280" s="756"/>
      <c r="AB280" s="756"/>
      <c r="AC280" s="756"/>
      <c r="AD280" s="756"/>
      <c r="AE280" s="756"/>
      <c r="AF280" s="594"/>
      <c r="AG280" s="705">
        <f t="shared" si="33"/>
        <v>268</v>
      </c>
      <c r="AH280" s="756"/>
      <c r="AI280" s="756"/>
      <c r="AJ280" s="756"/>
      <c r="AK280" s="756"/>
      <c r="AL280" s="756"/>
      <c r="AM280" s="756"/>
      <c r="AN280" s="756"/>
      <c r="AO280" s="685"/>
      <c r="AP280" s="705">
        <f t="shared" si="34"/>
        <v>268</v>
      </c>
      <c r="AQ280" s="756"/>
      <c r="AR280" s="756"/>
      <c r="AS280" s="756"/>
      <c r="AT280" s="756"/>
      <c r="AU280" s="756"/>
      <c r="AV280" s="756"/>
      <c r="AW280" s="756"/>
    </row>
    <row r="281" spans="2:49" x14ac:dyDescent="0.25">
      <c r="B281" s="705">
        <v>269</v>
      </c>
      <c r="C281" s="951">
        <f>(1+_xlfn.XLOOKUP(INT((B281-1)/12)+1,'ZC Curve'!$B$8:$B$107,'ZC Curve'!R$8:R$107,,0))^(1/12)-1</f>
        <v>0</v>
      </c>
      <c r="D281" s="946">
        <f t="shared" si="29"/>
        <v>1</v>
      </c>
      <c r="E281" s="594"/>
      <c r="F281" s="705">
        <f t="shared" si="30"/>
        <v>269</v>
      </c>
      <c r="G281" s="756"/>
      <c r="H281" s="756"/>
      <c r="I281" s="756"/>
      <c r="J281" s="756"/>
      <c r="K281" s="756"/>
      <c r="L281" s="756"/>
      <c r="M281" s="756"/>
      <c r="N281" s="594"/>
      <c r="O281" s="705">
        <f t="shared" si="31"/>
        <v>269</v>
      </c>
      <c r="P281" s="756"/>
      <c r="Q281" s="756"/>
      <c r="R281" s="756"/>
      <c r="S281" s="756"/>
      <c r="T281" s="756"/>
      <c r="U281" s="756"/>
      <c r="V281" s="756"/>
      <c r="W281" s="594"/>
      <c r="X281" s="705">
        <f t="shared" si="32"/>
        <v>269</v>
      </c>
      <c r="Y281" s="756"/>
      <c r="Z281" s="756"/>
      <c r="AA281" s="756"/>
      <c r="AB281" s="756"/>
      <c r="AC281" s="756"/>
      <c r="AD281" s="756"/>
      <c r="AE281" s="756"/>
      <c r="AF281" s="594"/>
      <c r="AG281" s="705">
        <f t="shared" si="33"/>
        <v>269</v>
      </c>
      <c r="AH281" s="756"/>
      <c r="AI281" s="756"/>
      <c r="AJ281" s="756"/>
      <c r="AK281" s="756"/>
      <c r="AL281" s="756"/>
      <c r="AM281" s="756"/>
      <c r="AN281" s="756"/>
      <c r="AO281" s="685"/>
      <c r="AP281" s="705">
        <f t="shared" si="34"/>
        <v>269</v>
      </c>
      <c r="AQ281" s="756"/>
      <c r="AR281" s="756"/>
      <c r="AS281" s="756"/>
      <c r="AT281" s="756"/>
      <c r="AU281" s="756"/>
      <c r="AV281" s="756"/>
      <c r="AW281" s="756"/>
    </row>
    <row r="282" spans="2:49" x14ac:dyDescent="0.25">
      <c r="B282" s="705">
        <v>270</v>
      </c>
      <c r="C282" s="951">
        <f>(1+_xlfn.XLOOKUP(INT((B282-1)/12)+1,'ZC Curve'!$B$8:$B$107,'ZC Curve'!R$8:R$107,,0))^(1/12)-1</f>
        <v>0</v>
      </c>
      <c r="D282" s="946">
        <f t="shared" si="29"/>
        <v>1</v>
      </c>
      <c r="E282" s="594"/>
      <c r="F282" s="705">
        <f t="shared" si="30"/>
        <v>270</v>
      </c>
      <c r="G282" s="756"/>
      <c r="H282" s="756"/>
      <c r="I282" s="756"/>
      <c r="J282" s="756"/>
      <c r="K282" s="756"/>
      <c r="L282" s="756"/>
      <c r="M282" s="756"/>
      <c r="N282" s="594"/>
      <c r="O282" s="705">
        <f t="shared" si="31"/>
        <v>270</v>
      </c>
      <c r="P282" s="756"/>
      <c r="Q282" s="756"/>
      <c r="R282" s="756"/>
      <c r="S282" s="756"/>
      <c r="T282" s="756"/>
      <c r="U282" s="756"/>
      <c r="V282" s="756"/>
      <c r="W282" s="594"/>
      <c r="X282" s="705">
        <f t="shared" si="32"/>
        <v>270</v>
      </c>
      <c r="Y282" s="756"/>
      <c r="Z282" s="756"/>
      <c r="AA282" s="756"/>
      <c r="AB282" s="756"/>
      <c r="AC282" s="756"/>
      <c r="AD282" s="756"/>
      <c r="AE282" s="756"/>
      <c r="AF282" s="594"/>
      <c r="AG282" s="705">
        <f t="shared" si="33"/>
        <v>270</v>
      </c>
      <c r="AH282" s="756"/>
      <c r="AI282" s="756"/>
      <c r="AJ282" s="756"/>
      <c r="AK282" s="756"/>
      <c r="AL282" s="756"/>
      <c r="AM282" s="756"/>
      <c r="AN282" s="756"/>
      <c r="AO282" s="685"/>
      <c r="AP282" s="705">
        <f t="shared" si="34"/>
        <v>270</v>
      </c>
      <c r="AQ282" s="756"/>
      <c r="AR282" s="756"/>
      <c r="AS282" s="756"/>
      <c r="AT282" s="756"/>
      <c r="AU282" s="756"/>
      <c r="AV282" s="756"/>
      <c r="AW282" s="756"/>
    </row>
    <row r="283" spans="2:49" x14ac:dyDescent="0.25">
      <c r="B283" s="705">
        <v>271</v>
      </c>
      <c r="C283" s="951">
        <f>(1+_xlfn.XLOOKUP(INT((B283-1)/12)+1,'ZC Curve'!$B$8:$B$107,'ZC Curve'!R$8:R$107,,0))^(1/12)-1</f>
        <v>0</v>
      </c>
      <c r="D283" s="946">
        <f t="shared" si="29"/>
        <v>1</v>
      </c>
      <c r="E283" s="594"/>
      <c r="F283" s="705">
        <f t="shared" si="30"/>
        <v>271</v>
      </c>
      <c r="G283" s="756"/>
      <c r="H283" s="756"/>
      <c r="I283" s="756"/>
      <c r="J283" s="756"/>
      <c r="K283" s="756"/>
      <c r="L283" s="756"/>
      <c r="M283" s="756"/>
      <c r="N283" s="594"/>
      <c r="O283" s="705">
        <f t="shared" si="31"/>
        <v>271</v>
      </c>
      <c r="P283" s="756"/>
      <c r="Q283" s="756"/>
      <c r="R283" s="756"/>
      <c r="S283" s="756"/>
      <c r="T283" s="756"/>
      <c r="U283" s="756"/>
      <c r="V283" s="756"/>
      <c r="W283" s="594"/>
      <c r="X283" s="705">
        <f t="shared" si="32"/>
        <v>271</v>
      </c>
      <c r="Y283" s="756"/>
      <c r="Z283" s="756"/>
      <c r="AA283" s="756"/>
      <c r="AB283" s="756"/>
      <c r="AC283" s="756"/>
      <c r="AD283" s="756"/>
      <c r="AE283" s="756"/>
      <c r="AF283" s="594"/>
      <c r="AG283" s="705">
        <f t="shared" si="33"/>
        <v>271</v>
      </c>
      <c r="AH283" s="756"/>
      <c r="AI283" s="756"/>
      <c r="AJ283" s="756"/>
      <c r="AK283" s="756"/>
      <c r="AL283" s="756"/>
      <c r="AM283" s="756"/>
      <c r="AN283" s="756"/>
      <c r="AO283" s="685"/>
      <c r="AP283" s="705">
        <f t="shared" si="34"/>
        <v>271</v>
      </c>
      <c r="AQ283" s="756"/>
      <c r="AR283" s="756"/>
      <c r="AS283" s="756"/>
      <c r="AT283" s="756"/>
      <c r="AU283" s="756"/>
      <c r="AV283" s="756"/>
      <c r="AW283" s="756"/>
    </row>
    <row r="284" spans="2:49" x14ac:dyDescent="0.25">
      <c r="B284" s="705">
        <v>272</v>
      </c>
      <c r="C284" s="951">
        <f>(1+_xlfn.XLOOKUP(INT((B284-1)/12)+1,'ZC Curve'!$B$8:$B$107,'ZC Curve'!R$8:R$107,,0))^(1/12)-1</f>
        <v>0</v>
      </c>
      <c r="D284" s="946">
        <f t="shared" si="29"/>
        <v>1</v>
      </c>
      <c r="E284" s="594"/>
      <c r="F284" s="705">
        <f t="shared" si="30"/>
        <v>272</v>
      </c>
      <c r="G284" s="756"/>
      <c r="H284" s="756"/>
      <c r="I284" s="756"/>
      <c r="J284" s="756"/>
      <c r="K284" s="756"/>
      <c r="L284" s="756"/>
      <c r="M284" s="756"/>
      <c r="N284" s="594"/>
      <c r="O284" s="705">
        <f t="shared" si="31"/>
        <v>272</v>
      </c>
      <c r="P284" s="756"/>
      <c r="Q284" s="756"/>
      <c r="R284" s="756"/>
      <c r="S284" s="756"/>
      <c r="T284" s="756"/>
      <c r="U284" s="756"/>
      <c r="V284" s="756"/>
      <c r="W284" s="594"/>
      <c r="X284" s="705">
        <f t="shared" si="32"/>
        <v>272</v>
      </c>
      <c r="Y284" s="756"/>
      <c r="Z284" s="756"/>
      <c r="AA284" s="756"/>
      <c r="AB284" s="756"/>
      <c r="AC284" s="756"/>
      <c r="AD284" s="756"/>
      <c r="AE284" s="756"/>
      <c r="AF284" s="594"/>
      <c r="AG284" s="705">
        <f t="shared" si="33"/>
        <v>272</v>
      </c>
      <c r="AH284" s="756"/>
      <c r="AI284" s="756"/>
      <c r="AJ284" s="756"/>
      <c r="AK284" s="756"/>
      <c r="AL284" s="756"/>
      <c r="AM284" s="756"/>
      <c r="AN284" s="756"/>
      <c r="AO284" s="685"/>
      <c r="AP284" s="705">
        <f t="shared" si="34"/>
        <v>272</v>
      </c>
      <c r="AQ284" s="756"/>
      <c r="AR284" s="756"/>
      <c r="AS284" s="756"/>
      <c r="AT284" s="756"/>
      <c r="AU284" s="756"/>
      <c r="AV284" s="756"/>
      <c r="AW284" s="756"/>
    </row>
    <row r="285" spans="2:49" x14ac:dyDescent="0.25">
      <c r="B285" s="705">
        <v>273</v>
      </c>
      <c r="C285" s="951">
        <f>(1+_xlfn.XLOOKUP(INT((B285-1)/12)+1,'ZC Curve'!$B$8:$B$107,'ZC Curve'!R$8:R$107,,0))^(1/12)-1</f>
        <v>0</v>
      </c>
      <c r="D285" s="946">
        <f t="shared" si="29"/>
        <v>1</v>
      </c>
      <c r="E285" s="594"/>
      <c r="F285" s="705">
        <f t="shared" si="30"/>
        <v>273</v>
      </c>
      <c r="G285" s="756"/>
      <c r="H285" s="756"/>
      <c r="I285" s="756"/>
      <c r="J285" s="756"/>
      <c r="K285" s="756"/>
      <c r="L285" s="756"/>
      <c r="M285" s="756"/>
      <c r="N285" s="594"/>
      <c r="O285" s="705">
        <f t="shared" si="31"/>
        <v>273</v>
      </c>
      <c r="P285" s="756"/>
      <c r="Q285" s="756"/>
      <c r="R285" s="756"/>
      <c r="S285" s="756"/>
      <c r="T285" s="756"/>
      <c r="U285" s="756"/>
      <c r="V285" s="756"/>
      <c r="W285" s="594"/>
      <c r="X285" s="705">
        <f t="shared" si="32"/>
        <v>273</v>
      </c>
      <c r="Y285" s="756"/>
      <c r="Z285" s="756"/>
      <c r="AA285" s="756"/>
      <c r="AB285" s="756"/>
      <c r="AC285" s="756"/>
      <c r="AD285" s="756"/>
      <c r="AE285" s="756"/>
      <c r="AF285" s="594"/>
      <c r="AG285" s="705">
        <f t="shared" si="33"/>
        <v>273</v>
      </c>
      <c r="AH285" s="756"/>
      <c r="AI285" s="756"/>
      <c r="AJ285" s="756"/>
      <c r="AK285" s="756"/>
      <c r="AL285" s="756"/>
      <c r="AM285" s="756"/>
      <c r="AN285" s="756"/>
      <c r="AO285" s="685"/>
      <c r="AP285" s="705">
        <f t="shared" si="34"/>
        <v>273</v>
      </c>
      <c r="AQ285" s="756"/>
      <c r="AR285" s="756"/>
      <c r="AS285" s="756"/>
      <c r="AT285" s="756"/>
      <c r="AU285" s="756"/>
      <c r="AV285" s="756"/>
      <c r="AW285" s="756"/>
    </row>
    <row r="286" spans="2:49" x14ac:dyDescent="0.25">
      <c r="B286" s="705">
        <v>274</v>
      </c>
      <c r="C286" s="951">
        <f>(1+_xlfn.XLOOKUP(INT((B286-1)/12)+1,'ZC Curve'!$B$8:$B$107,'ZC Curve'!R$8:R$107,,0))^(1/12)-1</f>
        <v>0</v>
      </c>
      <c r="D286" s="946">
        <f t="shared" si="29"/>
        <v>1</v>
      </c>
      <c r="E286" s="594"/>
      <c r="F286" s="705">
        <f t="shared" si="30"/>
        <v>274</v>
      </c>
      <c r="G286" s="756"/>
      <c r="H286" s="756"/>
      <c r="I286" s="756"/>
      <c r="J286" s="756"/>
      <c r="K286" s="756"/>
      <c r="L286" s="756"/>
      <c r="M286" s="756"/>
      <c r="N286" s="594"/>
      <c r="O286" s="705">
        <f t="shared" si="31"/>
        <v>274</v>
      </c>
      <c r="P286" s="756"/>
      <c r="Q286" s="756"/>
      <c r="R286" s="756"/>
      <c r="S286" s="756"/>
      <c r="T286" s="756"/>
      <c r="U286" s="756"/>
      <c r="V286" s="756"/>
      <c r="W286" s="594"/>
      <c r="X286" s="705">
        <f t="shared" si="32"/>
        <v>274</v>
      </c>
      <c r="Y286" s="756"/>
      <c r="Z286" s="756"/>
      <c r="AA286" s="756"/>
      <c r="AB286" s="756"/>
      <c r="AC286" s="756"/>
      <c r="AD286" s="756"/>
      <c r="AE286" s="756"/>
      <c r="AF286" s="594"/>
      <c r="AG286" s="705">
        <f t="shared" si="33"/>
        <v>274</v>
      </c>
      <c r="AH286" s="756"/>
      <c r="AI286" s="756"/>
      <c r="AJ286" s="756"/>
      <c r="AK286" s="756"/>
      <c r="AL286" s="756"/>
      <c r="AM286" s="756"/>
      <c r="AN286" s="756"/>
      <c r="AO286" s="685"/>
      <c r="AP286" s="705">
        <f t="shared" si="34"/>
        <v>274</v>
      </c>
      <c r="AQ286" s="756"/>
      <c r="AR286" s="756"/>
      <c r="AS286" s="756"/>
      <c r="AT286" s="756"/>
      <c r="AU286" s="756"/>
      <c r="AV286" s="756"/>
      <c r="AW286" s="756"/>
    </row>
    <row r="287" spans="2:49" x14ac:dyDescent="0.25">
      <c r="B287" s="705">
        <v>275</v>
      </c>
      <c r="C287" s="951">
        <f>(1+_xlfn.XLOOKUP(INT((B287-1)/12)+1,'ZC Curve'!$B$8:$B$107,'ZC Curve'!R$8:R$107,,0))^(1/12)-1</f>
        <v>0</v>
      </c>
      <c r="D287" s="946">
        <f t="shared" si="29"/>
        <v>1</v>
      </c>
      <c r="E287" s="594"/>
      <c r="F287" s="705">
        <f t="shared" si="30"/>
        <v>275</v>
      </c>
      <c r="G287" s="756"/>
      <c r="H287" s="756"/>
      <c r="I287" s="756"/>
      <c r="J287" s="756"/>
      <c r="K287" s="756"/>
      <c r="L287" s="756"/>
      <c r="M287" s="756"/>
      <c r="N287" s="594"/>
      <c r="O287" s="705">
        <f t="shared" si="31"/>
        <v>275</v>
      </c>
      <c r="P287" s="756"/>
      <c r="Q287" s="756"/>
      <c r="R287" s="756"/>
      <c r="S287" s="756"/>
      <c r="T287" s="756"/>
      <c r="U287" s="756"/>
      <c r="V287" s="756"/>
      <c r="W287" s="594"/>
      <c r="X287" s="705">
        <f t="shared" si="32"/>
        <v>275</v>
      </c>
      <c r="Y287" s="756"/>
      <c r="Z287" s="756"/>
      <c r="AA287" s="756"/>
      <c r="AB287" s="756"/>
      <c r="AC287" s="756"/>
      <c r="AD287" s="756"/>
      <c r="AE287" s="756"/>
      <c r="AF287" s="594"/>
      <c r="AG287" s="705">
        <f t="shared" si="33"/>
        <v>275</v>
      </c>
      <c r="AH287" s="756"/>
      <c r="AI287" s="756"/>
      <c r="AJ287" s="756"/>
      <c r="AK287" s="756"/>
      <c r="AL287" s="756"/>
      <c r="AM287" s="756"/>
      <c r="AN287" s="756"/>
      <c r="AO287" s="685"/>
      <c r="AP287" s="705">
        <f t="shared" si="34"/>
        <v>275</v>
      </c>
      <c r="AQ287" s="756"/>
      <c r="AR287" s="756"/>
      <c r="AS287" s="756"/>
      <c r="AT287" s="756"/>
      <c r="AU287" s="756"/>
      <c r="AV287" s="756"/>
      <c r="AW287" s="756"/>
    </row>
    <row r="288" spans="2:49" x14ac:dyDescent="0.25">
      <c r="B288" s="705">
        <v>276</v>
      </c>
      <c r="C288" s="951">
        <f>(1+_xlfn.XLOOKUP(INT((B288-1)/12)+1,'ZC Curve'!$B$8:$B$107,'ZC Curve'!R$8:R$107,,0))^(1/12)-1</f>
        <v>0</v>
      </c>
      <c r="D288" s="946">
        <f t="shared" si="29"/>
        <v>1</v>
      </c>
      <c r="E288" s="594"/>
      <c r="F288" s="705">
        <f t="shared" si="30"/>
        <v>276</v>
      </c>
      <c r="G288" s="756"/>
      <c r="H288" s="756"/>
      <c r="I288" s="756"/>
      <c r="J288" s="756"/>
      <c r="K288" s="756"/>
      <c r="L288" s="756"/>
      <c r="M288" s="756"/>
      <c r="N288" s="594"/>
      <c r="O288" s="705">
        <f t="shared" si="31"/>
        <v>276</v>
      </c>
      <c r="P288" s="756"/>
      <c r="Q288" s="756"/>
      <c r="R288" s="756"/>
      <c r="S288" s="756"/>
      <c r="T288" s="756"/>
      <c r="U288" s="756"/>
      <c r="V288" s="756"/>
      <c r="W288" s="594"/>
      <c r="X288" s="705">
        <f t="shared" si="32"/>
        <v>276</v>
      </c>
      <c r="Y288" s="756"/>
      <c r="Z288" s="756"/>
      <c r="AA288" s="756"/>
      <c r="AB288" s="756"/>
      <c r="AC288" s="756"/>
      <c r="AD288" s="756"/>
      <c r="AE288" s="756"/>
      <c r="AF288" s="594"/>
      <c r="AG288" s="705">
        <f t="shared" si="33"/>
        <v>276</v>
      </c>
      <c r="AH288" s="756"/>
      <c r="AI288" s="756"/>
      <c r="AJ288" s="756"/>
      <c r="AK288" s="756"/>
      <c r="AL288" s="756"/>
      <c r="AM288" s="756"/>
      <c r="AN288" s="756"/>
      <c r="AO288" s="685"/>
      <c r="AP288" s="705">
        <f t="shared" si="34"/>
        <v>276</v>
      </c>
      <c r="AQ288" s="756"/>
      <c r="AR288" s="756"/>
      <c r="AS288" s="756"/>
      <c r="AT288" s="756"/>
      <c r="AU288" s="756"/>
      <c r="AV288" s="756"/>
      <c r="AW288" s="756"/>
    </row>
    <row r="289" spans="2:49" x14ac:dyDescent="0.25">
      <c r="B289" s="705">
        <v>277</v>
      </c>
      <c r="C289" s="951">
        <f>(1+_xlfn.XLOOKUP(INT((B289-1)/12)+1,'ZC Curve'!$B$8:$B$107,'ZC Curve'!R$8:R$107,,0))^(1/12)-1</f>
        <v>0</v>
      </c>
      <c r="D289" s="946">
        <f t="shared" si="29"/>
        <v>1</v>
      </c>
      <c r="E289" s="594"/>
      <c r="F289" s="705">
        <f t="shared" si="30"/>
        <v>277</v>
      </c>
      <c r="G289" s="756"/>
      <c r="H289" s="756"/>
      <c r="I289" s="756"/>
      <c r="J289" s="756"/>
      <c r="K289" s="756"/>
      <c r="L289" s="756"/>
      <c r="M289" s="756"/>
      <c r="N289" s="594"/>
      <c r="O289" s="705">
        <f t="shared" si="31"/>
        <v>277</v>
      </c>
      <c r="P289" s="756"/>
      <c r="Q289" s="756"/>
      <c r="R289" s="756"/>
      <c r="S289" s="756"/>
      <c r="T289" s="756"/>
      <c r="U289" s="756"/>
      <c r="V289" s="756"/>
      <c r="W289" s="594"/>
      <c r="X289" s="705">
        <f t="shared" si="32"/>
        <v>277</v>
      </c>
      <c r="Y289" s="756"/>
      <c r="Z289" s="756"/>
      <c r="AA289" s="756"/>
      <c r="AB289" s="756"/>
      <c r="AC289" s="756"/>
      <c r="AD289" s="756"/>
      <c r="AE289" s="756"/>
      <c r="AF289" s="594"/>
      <c r="AG289" s="705">
        <f t="shared" si="33"/>
        <v>277</v>
      </c>
      <c r="AH289" s="756"/>
      <c r="AI289" s="756"/>
      <c r="AJ289" s="756"/>
      <c r="AK289" s="756"/>
      <c r="AL289" s="756"/>
      <c r="AM289" s="756"/>
      <c r="AN289" s="756"/>
      <c r="AO289" s="685"/>
      <c r="AP289" s="705">
        <f t="shared" si="34"/>
        <v>277</v>
      </c>
      <c r="AQ289" s="756"/>
      <c r="AR289" s="756"/>
      <c r="AS289" s="756"/>
      <c r="AT289" s="756"/>
      <c r="AU289" s="756"/>
      <c r="AV289" s="756"/>
      <c r="AW289" s="756"/>
    </row>
    <row r="290" spans="2:49" x14ac:dyDescent="0.25">
      <c r="B290" s="705">
        <v>278</v>
      </c>
      <c r="C290" s="951">
        <f>(1+_xlfn.XLOOKUP(INT((B290-1)/12)+1,'ZC Curve'!$B$8:$B$107,'ZC Curve'!R$8:R$107,,0))^(1/12)-1</f>
        <v>0</v>
      </c>
      <c r="D290" s="946">
        <f t="shared" si="29"/>
        <v>1</v>
      </c>
      <c r="E290" s="594"/>
      <c r="F290" s="705">
        <f t="shared" si="30"/>
        <v>278</v>
      </c>
      <c r="G290" s="756"/>
      <c r="H290" s="756"/>
      <c r="I290" s="756"/>
      <c r="J290" s="756"/>
      <c r="K290" s="756"/>
      <c r="L290" s="756"/>
      <c r="M290" s="756"/>
      <c r="N290" s="594"/>
      <c r="O290" s="705">
        <f t="shared" si="31"/>
        <v>278</v>
      </c>
      <c r="P290" s="756"/>
      <c r="Q290" s="756"/>
      <c r="R290" s="756"/>
      <c r="S290" s="756"/>
      <c r="T290" s="756"/>
      <c r="U290" s="756"/>
      <c r="V290" s="756"/>
      <c r="W290" s="594"/>
      <c r="X290" s="705">
        <f t="shared" si="32"/>
        <v>278</v>
      </c>
      <c r="Y290" s="756"/>
      <c r="Z290" s="756"/>
      <c r="AA290" s="756"/>
      <c r="AB290" s="756"/>
      <c r="AC290" s="756"/>
      <c r="AD290" s="756"/>
      <c r="AE290" s="756"/>
      <c r="AF290" s="594"/>
      <c r="AG290" s="705">
        <f t="shared" si="33"/>
        <v>278</v>
      </c>
      <c r="AH290" s="756"/>
      <c r="AI290" s="756"/>
      <c r="AJ290" s="756"/>
      <c r="AK290" s="756"/>
      <c r="AL290" s="756"/>
      <c r="AM290" s="756"/>
      <c r="AN290" s="756"/>
      <c r="AO290" s="685"/>
      <c r="AP290" s="705">
        <f t="shared" si="34"/>
        <v>278</v>
      </c>
      <c r="AQ290" s="756"/>
      <c r="AR290" s="756"/>
      <c r="AS290" s="756"/>
      <c r="AT290" s="756"/>
      <c r="AU290" s="756"/>
      <c r="AV290" s="756"/>
      <c r="AW290" s="756"/>
    </row>
    <row r="291" spans="2:49" x14ac:dyDescent="0.25">
      <c r="B291" s="705">
        <v>279</v>
      </c>
      <c r="C291" s="951">
        <f>(1+_xlfn.XLOOKUP(INT((B291-1)/12)+1,'ZC Curve'!$B$8:$B$107,'ZC Curve'!R$8:R$107,,0))^(1/12)-1</f>
        <v>0</v>
      </c>
      <c r="D291" s="946">
        <f t="shared" si="29"/>
        <v>1</v>
      </c>
      <c r="E291" s="594"/>
      <c r="F291" s="705">
        <f t="shared" si="30"/>
        <v>279</v>
      </c>
      <c r="G291" s="756"/>
      <c r="H291" s="756"/>
      <c r="I291" s="756"/>
      <c r="J291" s="756"/>
      <c r="K291" s="756"/>
      <c r="L291" s="756"/>
      <c r="M291" s="756"/>
      <c r="N291" s="594"/>
      <c r="O291" s="705">
        <f t="shared" si="31"/>
        <v>279</v>
      </c>
      <c r="P291" s="756"/>
      <c r="Q291" s="756"/>
      <c r="R291" s="756"/>
      <c r="S291" s="756"/>
      <c r="T291" s="756"/>
      <c r="U291" s="756"/>
      <c r="V291" s="756"/>
      <c r="W291" s="594"/>
      <c r="X291" s="705">
        <f t="shared" si="32"/>
        <v>279</v>
      </c>
      <c r="Y291" s="756"/>
      <c r="Z291" s="756"/>
      <c r="AA291" s="756"/>
      <c r="AB291" s="756"/>
      <c r="AC291" s="756"/>
      <c r="AD291" s="756"/>
      <c r="AE291" s="756"/>
      <c r="AF291" s="594"/>
      <c r="AG291" s="705">
        <f t="shared" si="33"/>
        <v>279</v>
      </c>
      <c r="AH291" s="756"/>
      <c r="AI291" s="756"/>
      <c r="AJ291" s="756"/>
      <c r="AK291" s="756"/>
      <c r="AL291" s="756"/>
      <c r="AM291" s="756"/>
      <c r="AN291" s="756"/>
      <c r="AO291" s="685"/>
      <c r="AP291" s="705">
        <f t="shared" si="34"/>
        <v>279</v>
      </c>
      <c r="AQ291" s="756"/>
      <c r="AR291" s="756"/>
      <c r="AS291" s="756"/>
      <c r="AT291" s="756"/>
      <c r="AU291" s="756"/>
      <c r="AV291" s="756"/>
      <c r="AW291" s="756"/>
    </row>
    <row r="292" spans="2:49" x14ac:dyDescent="0.25">
      <c r="B292" s="705">
        <v>280</v>
      </c>
      <c r="C292" s="951">
        <f>(1+_xlfn.XLOOKUP(INT((B292-1)/12)+1,'ZC Curve'!$B$8:$B$107,'ZC Curve'!R$8:R$107,,0))^(1/12)-1</f>
        <v>0</v>
      </c>
      <c r="D292" s="946">
        <f t="shared" si="29"/>
        <v>1</v>
      </c>
      <c r="E292" s="594"/>
      <c r="F292" s="705">
        <f t="shared" si="30"/>
        <v>280</v>
      </c>
      <c r="G292" s="756"/>
      <c r="H292" s="756"/>
      <c r="I292" s="756"/>
      <c r="J292" s="756"/>
      <c r="K292" s="756"/>
      <c r="L292" s="756"/>
      <c r="M292" s="756"/>
      <c r="N292" s="594"/>
      <c r="O292" s="705">
        <f t="shared" si="31"/>
        <v>280</v>
      </c>
      <c r="P292" s="756"/>
      <c r="Q292" s="756"/>
      <c r="R292" s="756"/>
      <c r="S292" s="756"/>
      <c r="T292" s="756"/>
      <c r="U292" s="756"/>
      <c r="V292" s="756"/>
      <c r="W292" s="594"/>
      <c r="X292" s="705">
        <f t="shared" si="32"/>
        <v>280</v>
      </c>
      <c r="Y292" s="756"/>
      <c r="Z292" s="756"/>
      <c r="AA292" s="756"/>
      <c r="AB292" s="756"/>
      <c r="AC292" s="756"/>
      <c r="AD292" s="756"/>
      <c r="AE292" s="756"/>
      <c r="AF292" s="594"/>
      <c r="AG292" s="705">
        <f t="shared" si="33"/>
        <v>280</v>
      </c>
      <c r="AH292" s="756"/>
      <c r="AI292" s="756"/>
      <c r="AJ292" s="756"/>
      <c r="AK292" s="756"/>
      <c r="AL292" s="756"/>
      <c r="AM292" s="756"/>
      <c r="AN292" s="756"/>
      <c r="AO292" s="685"/>
      <c r="AP292" s="705">
        <f t="shared" si="34"/>
        <v>280</v>
      </c>
      <c r="AQ292" s="756"/>
      <c r="AR292" s="756"/>
      <c r="AS292" s="756"/>
      <c r="AT292" s="756"/>
      <c r="AU292" s="756"/>
      <c r="AV292" s="756"/>
      <c r="AW292" s="756"/>
    </row>
    <row r="293" spans="2:49" x14ac:dyDescent="0.25">
      <c r="B293" s="705">
        <v>281</v>
      </c>
      <c r="C293" s="951">
        <f>(1+_xlfn.XLOOKUP(INT((B293-1)/12)+1,'ZC Curve'!$B$8:$B$107,'ZC Curve'!R$8:R$107,,0))^(1/12)-1</f>
        <v>0</v>
      </c>
      <c r="D293" s="946">
        <f t="shared" si="29"/>
        <v>1</v>
      </c>
      <c r="E293" s="594"/>
      <c r="F293" s="705">
        <f t="shared" si="30"/>
        <v>281</v>
      </c>
      <c r="G293" s="756"/>
      <c r="H293" s="756"/>
      <c r="I293" s="756"/>
      <c r="J293" s="756"/>
      <c r="K293" s="756"/>
      <c r="L293" s="756"/>
      <c r="M293" s="756"/>
      <c r="N293" s="594"/>
      <c r="O293" s="705">
        <f t="shared" si="31"/>
        <v>281</v>
      </c>
      <c r="P293" s="756"/>
      <c r="Q293" s="756"/>
      <c r="R293" s="756"/>
      <c r="S293" s="756"/>
      <c r="T293" s="756"/>
      <c r="U293" s="756"/>
      <c r="V293" s="756"/>
      <c r="W293" s="594"/>
      <c r="X293" s="705">
        <f t="shared" si="32"/>
        <v>281</v>
      </c>
      <c r="Y293" s="756"/>
      <c r="Z293" s="756"/>
      <c r="AA293" s="756"/>
      <c r="AB293" s="756"/>
      <c r="AC293" s="756"/>
      <c r="AD293" s="756"/>
      <c r="AE293" s="756"/>
      <c r="AF293" s="594"/>
      <c r="AG293" s="705">
        <f t="shared" si="33"/>
        <v>281</v>
      </c>
      <c r="AH293" s="756"/>
      <c r="AI293" s="756"/>
      <c r="AJ293" s="756"/>
      <c r="AK293" s="756"/>
      <c r="AL293" s="756"/>
      <c r="AM293" s="756"/>
      <c r="AN293" s="756"/>
      <c r="AO293" s="685"/>
      <c r="AP293" s="705">
        <f t="shared" si="34"/>
        <v>281</v>
      </c>
      <c r="AQ293" s="756"/>
      <c r="AR293" s="756"/>
      <c r="AS293" s="756"/>
      <c r="AT293" s="756"/>
      <c r="AU293" s="756"/>
      <c r="AV293" s="756"/>
      <c r="AW293" s="756"/>
    </row>
    <row r="294" spans="2:49" x14ac:dyDescent="0.25">
      <c r="B294" s="705">
        <v>282</v>
      </c>
      <c r="C294" s="951">
        <f>(1+_xlfn.XLOOKUP(INT((B294-1)/12)+1,'ZC Curve'!$B$8:$B$107,'ZC Curve'!R$8:R$107,,0))^(1/12)-1</f>
        <v>0</v>
      </c>
      <c r="D294" s="946">
        <f t="shared" si="29"/>
        <v>1</v>
      </c>
      <c r="E294" s="594"/>
      <c r="F294" s="705">
        <f t="shared" si="30"/>
        <v>282</v>
      </c>
      <c r="G294" s="756"/>
      <c r="H294" s="756"/>
      <c r="I294" s="756"/>
      <c r="J294" s="756"/>
      <c r="K294" s="756"/>
      <c r="L294" s="756"/>
      <c r="M294" s="756"/>
      <c r="N294" s="594"/>
      <c r="O294" s="705">
        <f t="shared" si="31"/>
        <v>282</v>
      </c>
      <c r="P294" s="756"/>
      <c r="Q294" s="756"/>
      <c r="R294" s="756"/>
      <c r="S294" s="756"/>
      <c r="T294" s="756"/>
      <c r="U294" s="756"/>
      <c r="V294" s="756"/>
      <c r="W294" s="594"/>
      <c r="X294" s="705">
        <f t="shared" si="32"/>
        <v>282</v>
      </c>
      <c r="Y294" s="756"/>
      <c r="Z294" s="756"/>
      <c r="AA294" s="756"/>
      <c r="AB294" s="756"/>
      <c r="AC294" s="756"/>
      <c r="AD294" s="756"/>
      <c r="AE294" s="756"/>
      <c r="AF294" s="594"/>
      <c r="AG294" s="705">
        <f t="shared" si="33"/>
        <v>282</v>
      </c>
      <c r="AH294" s="756"/>
      <c r="AI294" s="756"/>
      <c r="AJ294" s="756"/>
      <c r="AK294" s="756"/>
      <c r="AL294" s="756"/>
      <c r="AM294" s="756"/>
      <c r="AN294" s="756"/>
      <c r="AO294" s="685"/>
      <c r="AP294" s="705">
        <f t="shared" si="34"/>
        <v>282</v>
      </c>
      <c r="AQ294" s="756"/>
      <c r="AR294" s="756"/>
      <c r="AS294" s="756"/>
      <c r="AT294" s="756"/>
      <c r="AU294" s="756"/>
      <c r="AV294" s="756"/>
      <c r="AW294" s="756"/>
    </row>
    <row r="295" spans="2:49" x14ac:dyDescent="0.25">
      <c r="B295" s="705">
        <v>283</v>
      </c>
      <c r="C295" s="951">
        <f>(1+_xlfn.XLOOKUP(INT((B295-1)/12)+1,'ZC Curve'!$B$8:$B$107,'ZC Curve'!R$8:R$107,,0))^(1/12)-1</f>
        <v>0</v>
      </c>
      <c r="D295" s="946">
        <f t="shared" si="29"/>
        <v>1</v>
      </c>
      <c r="E295" s="594"/>
      <c r="F295" s="705">
        <f t="shared" si="30"/>
        <v>283</v>
      </c>
      <c r="G295" s="756"/>
      <c r="H295" s="756"/>
      <c r="I295" s="756"/>
      <c r="J295" s="756"/>
      <c r="K295" s="756"/>
      <c r="L295" s="756"/>
      <c r="M295" s="756"/>
      <c r="N295" s="594"/>
      <c r="O295" s="705">
        <f t="shared" si="31"/>
        <v>283</v>
      </c>
      <c r="P295" s="756"/>
      <c r="Q295" s="756"/>
      <c r="R295" s="756"/>
      <c r="S295" s="756"/>
      <c r="T295" s="756"/>
      <c r="U295" s="756"/>
      <c r="V295" s="756"/>
      <c r="W295" s="594"/>
      <c r="X295" s="705">
        <f t="shared" si="32"/>
        <v>283</v>
      </c>
      <c r="Y295" s="756"/>
      <c r="Z295" s="756"/>
      <c r="AA295" s="756"/>
      <c r="AB295" s="756"/>
      <c r="AC295" s="756"/>
      <c r="AD295" s="756"/>
      <c r="AE295" s="756"/>
      <c r="AF295" s="594"/>
      <c r="AG295" s="705">
        <f t="shared" si="33"/>
        <v>283</v>
      </c>
      <c r="AH295" s="756"/>
      <c r="AI295" s="756"/>
      <c r="AJ295" s="756"/>
      <c r="AK295" s="756"/>
      <c r="AL295" s="756"/>
      <c r="AM295" s="756"/>
      <c r="AN295" s="756"/>
      <c r="AO295" s="685"/>
      <c r="AP295" s="705">
        <f t="shared" si="34"/>
        <v>283</v>
      </c>
      <c r="AQ295" s="756"/>
      <c r="AR295" s="756"/>
      <c r="AS295" s="756"/>
      <c r="AT295" s="756"/>
      <c r="AU295" s="756"/>
      <c r="AV295" s="756"/>
      <c r="AW295" s="756"/>
    </row>
    <row r="296" spans="2:49" x14ac:dyDescent="0.25">
      <c r="B296" s="705">
        <v>284</v>
      </c>
      <c r="C296" s="951">
        <f>(1+_xlfn.XLOOKUP(INT((B296-1)/12)+1,'ZC Curve'!$B$8:$B$107,'ZC Curve'!R$8:R$107,,0))^(1/12)-1</f>
        <v>0</v>
      </c>
      <c r="D296" s="946">
        <f t="shared" si="29"/>
        <v>1</v>
      </c>
      <c r="E296" s="594"/>
      <c r="F296" s="705">
        <f t="shared" si="30"/>
        <v>284</v>
      </c>
      <c r="G296" s="756"/>
      <c r="H296" s="756"/>
      <c r="I296" s="756"/>
      <c r="J296" s="756"/>
      <c r="K296" s="756"/>
      <c r="L296" s="756"/>
      <c r="M296" s="756"/>
      <c r="N296" s="594"/>
      <c r="O296" s="705">
        <f t="shared" si="31"/>
        <v>284</v>
      </c>
      <c r="P296" s="756"/>
      <c r="Q296" s="756"/>
      <c r="R296" s="756"/>
      <c r="S296" s="756"/>
      <c r="T296" s="756"/>
      <c r="U296" s="756"/>
      <c r="V296" s="756"/>
      <c r="W296" s="594"/>
      <c r="X296" s="705">
        <f t="shared" si="32"/>
        <v>284</v>
      </c>
      <c r="Y296" s="756"/>
      <c r="Z296" s="756"/>
      <c r="AA296" s="756"/>
      <c r="AB296" s="756"/>
      <c r="AC296" s="756"/>
      <c r="AD296" s="756"/>
      <c r="AE296" s="756"/>
      <c r="AF296" s="594"/>
      <c r="AG296" s="705">
        <f t="shared" si="33"/>
        <v>284</v>
      </c>
      <c r="AH296" s="756"/>
      <c r="AI296" s="756"/>
      <c r="AJ296" s="756"/>
      <c r="AK296" s="756"/>
      <c r="AL296" s="756"/>
      <c r="AM296" s="756"/>
      <c r="AN296" s="756"/>
      <c r="AO296" s="685"/>
      <c r="AP296" s="705">
        <f t="shared" si="34"/>
        <v>284</v>
      </c>
      <c r="AQ296" s="756"/>
      <c r="AR296" s="756"/>
      <c r="AS296" s="756"/>
      <c r="AT296" s="756"/>
      <c r="AU296" s="756"/>
      <c r="AV296" s="756"/>
      <c r="AW296" s="756"/>
    </row>
    <row r="297" spans="2:49" x14ac:dyDescent="0.25">
      <c r="B297" s="705">
        <v>285</v>
      </c>
      <c r="C297" s="951">
        <f>(1+_xlfn.XLOOKUP(INT((B297-1)/12)+1,'ZC Curve'!$B$8:$B$107,'ZC Curve'!R$8:R$107,,0))^(1/12)-1</f>
        <v>0</v>
      </c>
      <c r="D297" s="946">
        <f t="shared" si="29"/>
        <v>1</v>
      </c>
      <c r="E297" s="594"/>
      <c r="F297" s="705">
        <f t="shared" si="30"/>
        <v>285</v>
      </c>
      <c r="G297" s="756"/>
      <c r="H297" s="756"/>
      <c r="I297" s="756"/>
      <c r="J297" s="756"/>
      <c r="K297" s="756"/>
      <c r="L297" s="756"/>
      <c r="M297" s="756"/>
      <c r="N297" s="594"/>
      <c r="O297" s="705">
        <f t="shared" si="31"/>
        <v>285</v>
      </c>
      <c r="P297" s="756"/>
      <c r="Q297" s="756"/>
      <c r="R297" s="756"/>
      <c r="S297" s="756"/>
      <c r="T297" s="756"/>
      <c r="U297" s="756"/>
      <c r="V297" s="756"/>
      <c r="W297" s="594"/>
      <c r="X297" s="705">
        <f t="shared" si="32"/>
        <v>285</v>
      </c>
      <c r="Y297" s="756"/>
      <c r="Z297" s="756"/>
      <c r="AA297" s="756"/>
      <c r="AB297" s="756"/>
      <c r="AC297" s="756"/>
      <c r="AD297" s="756"/>
      <c r="AE297" s="756"/>
      <c r="AF297" s="594"/>
      <c r="AG297" s="705">
        <f t="shared" si="33"/>
        <v>285</v>
      </c>
      <c r="AH297" s="756"/>
      <c r="AI297" s="756"/>
      <c r="AJ297" s="756"/>
      <c r="AK297" s="756"/>
      <c r="AL297" s="756"/>
      <c r="AM297" s="756"/>
      <c r="AN297" s="756"/>
      <c r="AO297" s="685"/>
      <c r="AP297" s="705">
        <f t="shared" si="34"/>
        <v>285</v>
      </c>
      <c r="AQ297" s="756"/>
      <c r="AR297" s="756"/>
      <c r="AS297" s="756"/>
      <c r="AT297" s="756"/>
      <c r="AU297" s="756"/>
      <c r="AV297" s="756"/>
      <c r="AW297" s="756"/>
    </row>
    <row r="298" spans="2:49" x14ac:dyDescent="0.25">
      <c r="B298" s="705">
        <v>286</v>
      </c>
      <c r="C298" s="951">
        <f>(1+_xlfn.XLOOKUP(INT((B298-1)/12)+1,'ZC Curve'!$B$8:$B$107,'ZC Curve'!R$8:R$107,,0))^(1/12)-1</f>
        <v>0</v>
      </c>
      <c r="D298" s="946">
        <f t="shared" si="29"/>
        <v>1</v>
      </c>
      <c r="E298" s="594"/>
      <c r="F298" s="705">
        <f t="shared" si="30"/>
        <v>286</v>
      </c>
      <c r="G298" s="756"/>
      <c r="H298" s="756"/>
      <c r="I298" s="756"/>
      <c r="J298" s="756"/>
      <c r="K298" s="756"/>
      <c r="L298" s="756"/>
      <c r="M298" s="756"/>
      <c r="N298" s="594"/>
      <c r="O298" s="705">
        <f t="shared" si="31"/>
        <v>286</v>
      </c>
      <c r="P298" s="756"/>
      <c r="Q298" s="756"/>
      <c r="R298" s="756"/>
      <c r="S298" s="756"/>
      <c r="T298" s="756"/>
      <c r="U298" s="756"/>
      <c r="V298" s="756"/>
      <c r="W298" s="594"/>
      <c r="X298" s="705">
        <f t="shared" si="32"/>
        <v>286</v>
      </c>
      <c r="Y298" s="756"/>
      <c r="Z298" s="756"/>
      <c r="AA298" s="756"/>
      <c r="AB298" s="756"/>
      <c r="AC298" s="756"/>
      <c r="AD298" s="756"/>
      <c r="AE298" s="756"/>
      <c r="AF298" s="594"/>
      <c r="AG298" s="705">
        <f t="shared" si="33"/>
        <v>286</v>
      </c>
      <c r="AH298" s="756"/>
      <c r="AI298" s="756"/>
      <c r="AJ298" s="756"/>
      <c r="AK298" s="756"/>
      <c r="AL298" s="756"/>
      <c r="AM298" s="756"/>
      <c r="AN298" s="756"/>
      <c r="AO298" s="685"/>
      <c r="AP298" s="705">
        <f t="shared" si="34"/>
        <v>286</v>
      </c>
      <c r="AQ298" s="756"/>
      <c r="AR298" s="756"/>
      <c r="AS298" s="756"/>
      <c r="AT298" s="756"/>
      <c r="AU298" s="756"/>
      <c r="AV298" s="756"/>
      <c r="AW298" s="756"/>
    </row>
    <row r="299" spans="2:49" x14ac:dyDescent="0.25">
      <c r="B299" s="705">
        <v>287</v>
      </c>
      <c r="C299" s="951">
        <f>(1+_xlfn.XLOOKUP(INT((B299-1)/12)+1,'ZC Curve'!$B$8:$B$107,'ZC Curve'!R$8:R$107,,0))^(1/12)-1</f>
        <v>0</v>
      </c>
      <c r="D299" s="946">
        <f t="shared" si="29"/>
        <v>1</v>
      </c>
      <c r="E299" s="594"/>
      <c r="F299" s="705">
        <f t="shared" si="30"/>
        <v>287</v>
      </c>
      <c r="G299" s="756"/>
      <c r="H299" s="756"/>
      <c r="I299" s="756"/>
      <c r="J299" s="756"/>
      <c r="K299" s="756"/>
      <c r="L299" s="756"/>
      <c r="M299" s="756"/>
      <c r="N299" s="594"/>
      <c r="O299" s="705">
        <f t="shared" si="31"/>
        <v>287</v>
      </c>
      <c r="P299" s="756"/>
      <c r="Q299" s="756"/>
      <c r="R299" s="756"/>
      <c r="S299" s="756"/>
      <c r="T299" s="756"/>
      <c r="U299" s="756"/>
      <c r="V299" s="756"/>
      <c r="W299" s="594"/>
      <c r="X299" s="705">
        <f t="shared" si="32"/>
        <v>287</v>
      </c>
      <c r="Y299" s="756"/>
      <c r="Z299" s="756"/>
      <c r="AA299" s="756"/>
      <c r="AB299" s="756"/>
      <c r="AC299" s="756"/>
      <c r="AD299" s="756"/>
      <c r="AE299" s="756"/>
      <c r="AF299" s="594"/>
      <c r="AG299" s="705">
        <f t="shared" si="33"/>
        <v>287</v>
      </c>
      <c r="AH299" s="756"/>
      <c r="AI299" s="756"/>
      <c r="AJ299" s="756"/>
      <c r="AK299" s="756"/>
      <c r="AL299" s="756"/>
      <c r="AM299" s="756"/>
      <c r="AN299" s="756"/>
      <c r="AO299" s="685"/>
      <c r="AP299" s="705">
        <f t="shared" si="34"/>
        <v>287</v>
      </c>
      <c r="AQ299" s="756"/>
      <c r="AR299" s="756"/>
      <c r="AS299" s="756"/>
      <c r="AT299" s="756"/>
      <c r="AU299" s="756"/>
      <c r="AV299" s="756"/>
      <c r="AW299" s="756"/>
    </row>
    <row r="300" spans="2:49" x14ac:dyDescent="0.25">
      <c r="B300" s="705">
        <v>288</v>
      </c>
      <c r="C300" s="951">
        <f>(1+_xlfn.XLOOKUP(INT((B300-1)/12)+1,'ZC Curve'!$B$8:$B$107,'ZC Curve'!R$8:R$107,,0))^(1/12)-1</f>
        <v>0</v>
      </c>
      <c r="D300" s="946">
        <f t="shared" si="29"/>
        <v>1</v>
      </c>
      <c r="E300" s="594"/>
      <c r="F300" s="705">
        <f t="shared" si="30"/>
        <v>288</v>
      </c>
      <c r="G300" s="756"/>
      <c r="H300" s="756"/>
      <c r="I300" s="756"/>
      <c r="J300" s="756"/>
      <c r="K300" s="756"/>
      <c r="L300" s="756"/>
      <c r="M300" s="756"/>
      <c r="N300" s="594"/>
      <c r="O300" s="705">
        <f t="shared" si="31"/>
        <v>288</v>
      </c>
      <c r="P300" s="756"/>
      <c r="Q300" s="756"/>
      <c r="R300" s="756"/>
      <c r="S300" s="756"/>
      <c r="T300" s="756"/>
      <c r="U300" s="756"/>
      <c r="V300" s="756"/>
      <c r="W300" s="594"/>
      <c r="X300" s="705">
        <f t="shared" si="32"/>
        <v>288</v>
      </c>
      <c r="Y300" s="756"/>
      <c r="Z300" s="756"/>
      <c r="AA300" s="756"/>
      <c r="AB300" s="756"/>
      <c r="AC300" s="756"/>
      <c r="AD300" s="756"/>
      <c r="AE300" s="756"/>
      <c r="AF300" s="594"/>
      <c r="AG300" s="705">
        <f t="shared" si="33"/>
        <v>288</v>
      </c>
      <c r="AH300" s="756"/>
      <c r="AI300" s="756"/>
      <c r="AJ300" s="756"/>
      <c r="AK300" s="756"/>
      <c r="AL300" s="756"/>
      <c r="AM300" s="756"/>
      <c r="AN300" s="756"/>
      <c r="AO300" s="685"/>
      <c r="AP300" s="705">
        <f t="shared" si="34"/>
        <v>288</v>
      </c>
      <c r="AQ300" s="756"/>
      <c r="AR300" s="756"/>
      <c r="AS300" s="756"/>
      <c r="AT300" s="756"/>
      <c r="AU300" s="756"/>
      <c r="AV300" s="756"/>
      <c r="AW300" s="756"/>
    </row>
    <row r="301" spans="2:49" x14ac:dyDescent="0.25">
      <c r="B301" s="705">
        <v>289</v>
      </c>
      <c r="C301" s="951">
        <f>(1+_xlfn.XLOOKUP(INT((B301-1)/12)+1,'ZC Curve'!$B$8:$B$107,'ZC Curve'!R$8:R$107,,0))^(1/12)-1</f>
        <v>0</v>
      </c>
      <c r="D301" s="946">
        <f t="shared" si="29"/>
        <v>1</v>
      </c>
      <c r="E301" s="594"/>
      <c r="F301" s="705">
        <f t="shared" si="30"/>
        <v>289</v>
      </c>
      <c r="G301" s="756"/>
      <c r="H301" s="756"/>
      <c r="I301" s="756"/>
      <c r="J301" s="756"/>
      <c r="K301" s="756"/>
      <c r="L301" s="756"/>
      <c r="M301" s="756"/>
      <c r="N301" s="594"/>
      <c r="O301" s="705">
        <f t="shared" si="31"/>
        <v>289</v>
      </c>
      <c r="P301" s="756"/>
      <c r="Q301" s="756"/>
      <c r="R301" s="756"/>
      <c r="S301" s="756"/>
      <c r="T301" s="756"/>
      <c r="U301" s="756"/>
      <c r="V301" s="756"/>
      <c r="W301" s="594"/>
      <c r="X301" s="705">
        <f t="shared" si="32"/>
        <v>289</v>
      </c>
      <c r="Y301" s="756"/>
      <c r="Z301" s="756"/>
      <c r="AA301" s="756"/>
      <c r="AB301" s="756"/>
      <c r="AC301" s="756"/>
      <c r="AD301" s="756"/>
      <c r="AE301" s="756"/>
      <c r="AF301" s="594"/>
      <c r="AG301" s="705">
        <f t="shared" si="33"/>
        <v>289</v>
      </c>
      <c r="AH301" s="756"/>
      <c r="AI301" s="756"/>
      <c r="AJ301" s="756"/>
      <c r="AK301" s="756"/>
      <c r="AL301" s="756"/>
      <c r="AM301" s="756"/>
      <c r="AN301" s="756"/>
      <c r="AO301" s="685"/>
      <c r="AP301" s="705">
        <f t="shared" si="34"/>
        <v>289</v>
      </c>
      <c r="AQ301" s="756"/>
      <c r="AR301" s="756"/>
      <c r="AS301" s="756"/>
      <c r="AT301" s="756"/>
      <c r="AU301" s="756"/>
      <c r="AV301" s="756"/>
      <c r="AW301" s="756"/>
    </row>
    <row r="302" spans="2:49" x14ac:dyDescent="0.25">
      <c r="B302" s="705">
        <v>290</v>
      </c>
      <c r="C302" s="951">
        <f>(1+_xlfn.XLOOKUP(INT((B302-1)/12)+1,'ZC Curve'!$B$8:$B$107,'ZC Curve'!R$8:R$107,,0))^(1/12)-1</f>
        <v>0</v>
      </c>
      <c r="D302" s="946">
        <f t="shared" si="29"/>
        <v>1</v>
      </c>
      <c r="E302" s="594"/>
      <c r="F302" s="705">
        <f t="shared" si="30"/>
        <v>290</v>
      </c>
      <c r="G302" s="756"/>
      <c r="H302" s="756"/>
      <c r="I302" s="756"/>
      <c r="J302" s="756"/>
      <c r="K302" s="756"/>
      <c r="L302" s="756"/>
      <c r="M302" s="756"/>
      <c r="N302" s="594"/>
      <c r="O302" s="705">
        <f t="shared" si="31"/>
        <v>290</v>
      </c>
      <c r="P302" s="756"/>
      <c r="Q302" s="756"/>
      <c r="R302" s="756"/>
      <c r="S302" s="756"/>
      <c r="T302" s="756"/>
      <c r="U302" s="756"/>
      <c r="V302" s="756"/>
      <c r="W302" s="594"/>
      <c r="X302" s="705">
        <f t="shared" si="32"/>
        <v>290</v>
      </c>
      <c r="Y302" s="756"/>
      <c r="Z302" s="756"/>
      <c r="AA302" s="756"/>
      <c r="AB302" s="756"/>
      <c r="AC302" s="756"/>
      <c r="AD302" s="756"/>
      <c r="AE302" s="756"/>
      <c r="AF302" s="594"/>
      <c r="AG302" s="705">
        <f t="shared" si="33"/>
        <v>290</v>
      </c>
      <c r="AH302" s="756"/>
      <c r="AI302" s="756"/>
      <c r="AJ302" s="756"/>
      <c r="AK302" s="756"/>
      <c r="AL302" s="756"/>
      <c r="AM302" s="756"/>
      <c r="AN302" s="756"/>
      <c r="AO302" s="685"/>
      <c r="AP302" s="705">
        <f t="shared" si="34"/>
        <v>290</v>
      </c>
      <c r="AQ302" s="756"/>
      <c r="AR302" s="756"/>
      <c r="AS302" s="756"/>
      <c r="AT302" s="756"/>
      <c r="AU302" s="756"/>
      <c r="AV302" s="756"/>
      <c r="AW302" s="756"/>
    </row>
    <row r="303" spans="2:49" x14ac:dyDescent="0.25">
      <c r="B303" s="705">
        <v>291</v>
      </c>
      <c r="C303" s="951">
        <f>(1+_xlfn.XLOOKUP(INT((B303-1)/12)+1,'ZC Curve'!$B$8:$B$107,'ZC Curve'!R$8:R$107,,0))^(1/12)-1</f>
        <v>0</v>
      </c>
      <c r="D303" s="946">
        <f t="shared" si="29"/>
        <v>1</v>
      </c>
      <c r="E303" s="594"/>
      <c r="F303" s="705">
        <f t="shared" si="30"/>
        <v>291</v>
      </c>
      <c r="G303" s="756"/>
      <c r="H303" s="756"/>
      <c r="I303" s="756"/>
      <c r="J303" s="756"/>
      <c r="K303" s="756"/>
      <c r="L303" s="756"/>
      <c r="M303" s="756"/>
      <c r="N303" s="594"/>
      <c r="O303" s="705">
        <f t="shared" si="31"/>
        <v>291</v>
      </c>
      <c r="P303" s="756"/>
      <c r="Q303" s="756"/>
      <c r="R303" s="756"/>
      <c r="S303" s="756"/>
      <c r="T303" s="756"/>
      <c r="U303" s="756"/>
      <c r="V303" s="756"/>
      <c r="W303" s="594"/>
      <c r="X303" s="705">
        <f t="shared" si="32"/>
        <v>291</v>
      </c>
      <c r="Y303" s="756"/>
      <c r="Z303" s="756"/>
      <c r="AA303" s="756"/>
      <c r="AB303" s="756"/>
      <c r="AC303" s="756"/>
      <c r="AD303" s="756"/>
      <c r="AE303" s="756"/>
      <c r="AF303" s="594"/>
      <c r="AG303" s="705">
        <f t="shared" si="33"/>
        <v>291</v>
      </c>
      <c r="AH303" s="756"/>
      <c r="AI303" s="756"/>
      <c r="AJ303" s="756"/>
      <c r="AK303" s="756"/>
      <c r="AL303" s="756"/>
      <c r="AM303" s="756"/>
      <c r="AN303" s="756"/>
      <c r="AO303" s="685"/>
      <c r="AP303" s="705">
        <f t="shared" si="34"/>
        <v>291</v>
      </c>
      <c r="AQ303" s="756"/>
      <c r="AR303" s="756"/>
      <c r="AS303" s="756"/>
      <c r="AT303" s="756"/>
      <c r="AU303" s="756"/>
      <c r="AV303" s="756"/>
      <c r="AW303" s="756"/>
    </row>
    <row r="304" spans="2:49" x14ac:dyDescent="0.25">
      <c r="B304" s="705">
        <v>292</v>
      </c>
      <c r="C304" s="951">
        <f>(1+_xlfn.XLOOKUP(INT((B304-1)/12)+1,'ZC Curve'!$B$8:$B$107,'ZC Curve'!R$8:R$107,,0))^(1/12)-1</f>
        <v>0</v>
      </c>
      <c r="D304" s="946">
        <f t="shared" si="29"/>
        <v>1</v>
      </c>
      <c r="E304" s="594"/>
      <c r="F304" s="705">
        <f t="shared" si="30"/>
        <v>292</v>
      </c>
      <c r="G304" s="756"/>
      <c r="H304" s="756"/>
      <c r="I304" s="756"/>
      <c r="J304" s="756"/>
      <c r="K304" s="756"/>
      <c r="L304" s="756"/>
      <c r="M304" s="756"/>
      <c r="N304" s="594"/>
      <c r="O304" s="705">
        <f t="shared" si="31"/>
        <v>292</v>
      </c>
      <c r="P304" s="756"/>
      <c r="Q304" s="756"/>
      <c r="R304" s="756"/>
      <c r="S304" s="756"/>
      <c r="T304" s="756"/>
      <c r="U304" s="756"/>
      <c r="V304" s="756"/>
      <c r="W304" s="594"/>
      <c r="X304" s="705">
        <f t="shared" si="32"/>
        <v>292</v>
      </c>
      <c r="Y304" s="756"/>
      <c r="Z304" s="756"/>
      <c r="AA304" s="756"/>
      <c r="AB304" s="756"/>
      <c r="AC304" s="756"/>
      <c r="AD304" s="756"/>
      <c r="AE304" s="756"/>
      <c r="AF304" s="594"/>
      <c r="AG304" s="705">
        <f t="shared" si="33"/>
        <v>292</v>
      </c>
      <c r="AH304" s="756"/>
      <c r="AI304" s="756"/>
      <c r="AJ304" s="756"/>
      <c r="AK304" s="756"/>
      <c r="AL304" s="756"/>
      <c r="AM304" s="756"/>
      <c r="AN304" s="756"/>
      <c r="AO304" s="685"/>
      <c r="AP304" s="705">
        <f t="shared" si="34"/>
        <v>292</v>
      </c>
      <c r="AQ304" s="756"/>
      <c r="AR304" s="756"/>
      <c r="AS304" s="756"/>
      <c r="AT304" s="756"/>
      <c r="AU304" s="756"/>
      <c r="AV304" s="756"/>
      <c r="AW304" s="756"/>
    </row>
    <row r="305" spans="2:49" x14ac:dyDescent="0.25">
      <c r="B305" s="705">
        <v>293</v>
      </c>
      <c r="C305" s="951">
        <f>(1+_xlfn.XLOOKUP(INT((B305-1)/12)+1,'ZC Curve'!$B$8:$B$107,'ZC Curve'!R$8:R$107,,0))^(1/12)-1</f>
        <v>0</v>
      </c>
      <c r="D305" s="946">
        <f t="shared" si="29"/>
        <v>1</v>
      </c>
      <c r="E305" s="594"/>
      <c r="F305" s="705">
        <f t="shared" si="30"/>
        <v>293</v>
      </c>
      <c r="G305" s="756"/>
      <c r="H305" s="756"/>
      <c r="I305" s="756"/>
      <c r="J305" s="756"/>
      <c r="K305" s="756"/>
      <c r="L305" s="756"/>
      <c r="M305" s="756"/>
      <c r="N305" s="594"/>
      <c r="O305" s="705">
        <f t="shared" si="31"/>
        <v>293</v>
      </c>
      <c r="P305" s="756"/>
      <c r="Q305" s="756"/>
      <c r="R305" s="756"/>
      <c r="S305" s="756"/>
      <c r="T305" s="756"/>
      <c r="U305" s="756"/>
      <c r="V305" s="756"/>
      <c r="W305" s="594"/>
      <c r="X305" s="705">
        <f t="shared" si="32"/>
        <v>293</v>
      </c>
      <c r="Y305" s="756"/>
      <c r="Z305" s="756"/>
      <c r="AA305" s="756"/>
      <c r="AB305" s="756"/>
      <c r="AC305" s="756"/>
      <c r="AD305" s="756"/>
      <c r="AE305" s="756"/>
      <c r="AF305" s="594"/>
      <c r="AG305" s="705">
        <f t="shared" si="33"/>
        <v>293</v>
      </c>
      <c r="AH305" s="756"/>
      <c r="AI305" s="756"/>
      <c r="AJ305" s="756"/>
      <c r="AK305" s="756"/>
      <c r="AL305" s="756"/>
      <c r="AM305" s="756"/>
      <c r="AN305" s="756"/>
      <c r="AO305" s="685"/>
      <c r="AP305" s="705">
        <f t="shared" si="34"/>
        <v>293</v>
      </c>
      <c r="AQ305" s="756"/>
      <c r="AR305" s="756"/>
      <c r="AS305" s="756"/>
      <c r="AT305" s="756"/>
      <c r="AU305" s="756"/>
      <c r="AV305" s="756"/>
      <c r="AW305" s="756"/>
    </row>
    <row r="306" spans="2:49" x14ac:dyDescent="0.25">
      <c r="B306" s="705">
        <v>294</v>
      </c>
      <c r="C306" s="951">
        <f>(1+_xlfn.XLOOKUP(INT((B306-1)/12)+1,'ZC Curve'!$B$8:$B$107,'ZC Curve'!R$8:R$107,,0))^(1/12)-1</f>
        <v>0</v>
      </c>
      <c r="D306" s="946">
        <f t="shared" si="29"/>
        <v>1</v>
      </c>
      <c r="E306" s="594"/>
      <c r="F306" s="705">
        <f t="shared" si="30"/>
        <v>294</v>
      </c>
      <c r="G306" s="756"/>
      <c r="H306" s="756"/>
      <c r="I306" s="756"/>
      <c r="J306" s="756"/>
      <c r="K306" s="756"/>
      <c r="L306" s="756"/>
      <c r="M306" s="756"/>
      <c r="N306" s="594"/>
      <c r="O306" s="705">
        <f t="shared" si="31"/>
        <v>294</v>
      </c>
      <c r="P306" s="756"/>
      <c r="Q306" s="756"/>
      <c r="R306" s="756"/>
      <c r="S306" s="756"/>
      <c r="T306" s="756"/>
      <c r="U306" s="756"/>
      <c r="V306" s="756"/>
      <c r="W306" s="594"/>
      <c r="X306" s="705">
        <f t="shared" si="32"/>
        <v>294</v>
      </c>
      <c r="Y306" s="756"/>
      <c r="Z306" s="756"/>
      <c r="AA306" s="756"/>
      <c r="AB306" s="756"/>
      <c r="AC306" s="756"/>
      <c r="AD306" s="756"/>
      <c r="AE306" s="756"/>
      <c r="AF306" s="594"/>
      <c r="AG306" s="705">
        <f t="shared" si="33"/>
        <v>294</v>
      </c>
      <c r="AH306" s="756"/>
      <c r="AI306" s="756"/>
      <c r="AJ306" s="756"/>
      <c r="AK306" s="756"/>
      <c r="AL306" s="756"/>
      <c r="AM306" s="756"/>
      <c r="AN306" s="756"/>
      <c r="AO306" s="685"/>
      <c r="AP306" s="705">
        <f t="shared" si="34"/>
        <v>294</v>
      </c>
      <c r="AQ306" s="756"/>
      <c r="AR306" s="756"/>
      <c r="AS306" s="756"/>
      <c r="AT306" s="756"/>
      <c r="AU306" s="756"/>
      <c r="AV306" s="756"/>
      <c r="AW306" s="756"/>
    </row>
    <row r="307" spans="2:49" x14ac:dyDescent="0.25">
      <c r="B307" s="705">
        <v>295</v>
      </c>
      <c r="C307" s="951">
        <f>(1+_xlfn.XLOOKUP(INT((B307-1)/12)+1,'ZC Curve'!$B$8:$B$107,'ZC Curve'!R$8:R$107,,0))^(1/12)-1</f>
        <v>0</v>
      </c>
      <c r="D307" s="946">
        <f t="shared" si="29"/>
        <v>1</v>
      </c>
      <c r="E307" s="594"/>
      <c r="F307" s="705">
        <f t="shared" si="30"/>
        <v>295</v>
      </c>
      <c r="G307" s="756"/>
      <c r="H307" s="756"/>
      <c r="I307" s="756"/>
      <c r="J307" s="756"/>
      <c r="K307" s="756"/>
      <c r="L307" s="756"/>
      <c r="M307" s="756"/>
      <c r="N307" s="594"/>
      <c r="O307" s="705">
        <f t="shared" si="31"/>
        <v>295</v>
      </c>
      <c r="P307" s="756"/>
      <c r="Q307" s="756"/>
      <c r="R307" s="756"/>
      <c r="S307" s="756"/>
      <c r="T307" s="756"/>
      <c r="U307" s="756"/>
      <c r="V307" s="756"/>
      <c r="W307" s="594"/>
      <c r="X307" s="705">
        <f t="shared" si="32"/>
        <v>295</v>
      </c>
      <c r="Y307" s="756"/>
      <c r="Z307" s="756"/>
      <c r="AA307" s="756"/>
      <c r="AB307" s="756"/>
      <c r="AC307" s="756"/>
      <c r="AD307" s="756"/>
      <c r="AE307" s="756"/>
      <c r="AF307" s="594"/>
      <c r="AG307" s="705">
        <f t="shared" si="33"/>
        <v>295</v>
      </c>
      <c r="AH307" s="756"/>
      <c r="AI307" s="756"/>
      <c r="AJ307" s="756"/>
      <c r="AK307" s="756"/>
      <c r="AL307" s="756"/>
      <c r="AM307" s="756"/>
      <c r="AN307" s="756"/>
      <c r="AO307" s="685"/>
      <c r="AP307" s="705">
        <f t="shared" si="34"/>
        <v>295</v>
      </c>
      <c r="AQ307" s="756"/>
      <c r="AR307" s="756"/>
      <c r="AS307" s="756"/>
      <c r="AT307" s="756"/>
      <c r="AU307" s="756"/>
      <c r="AV307" s="756"/>
      <c r="AW307" s="756"/>
    </row>
    <row r="308" spans="2:49" x14ac:dyDescent="0.25">
      <c r="B308" s="705">
        <v>296</v>
      </c>
      <c r="C308" s="951">
        <f>(1+_xlfn.XLOOKUP(INT((B308-1)/12)+1,'ZC Curve'!$B$8:$B$107,'ZC Curve'!R$8:R$107,,0))^(1/12)-1</f>
        <v>0</v>
      </c>
      <c r="D308" s="946">
        <f t="shared" si="29"/>
        <v>1</v>
      </c>
      <c r="E308" s="594"/>
      <c r="F308" s="705">
        <f t="shared" si="30"/>
        <v>296</v>
      </c>
      <c r="G308" s="756"/>
      <c r="H308" s="756"/>
      <c r="I308" s="756"/>
      <c r="J308" s="756"/>
      <c r="K308" s="756"/>
      <c r="L308" s="756"/>
      <c r="M308" s="756"/>
      <c r="N308" s="594"/>
      <c r="O308" s="705">
        <f t="shared" si="31"/>
        <v>296</v>
      </c>
      <c r="P308" s="756"/>
      <c r="Q308" s="756"/>
      <c r="R308" s="756"/>
      <c r="S308" s="756"/>
      <c r="T308" s="756"/>
      <c r="U308" s="756"/>
      <c r="V308" s="756"/>
      <c r="W308" s="594"/>
      <c r="X308" s="705">
        <f t="shared" si="32"/>
        <v>296</v>
      </c>
      <c r="Y308" s="756"/>
      <c r="Z308" s="756"/>
      <c r="AA308" s="756"/>
      <c r="AB308" s="756"/>
      <c r="AC308" s="756"/>
      <c r="AD308" s="756"/>
      <c r="AE308" s="756"/>
      <c r="AF308" s="594"/>
      <c r="AG308" s="705">
        <f t="shared" si="33"/>
        <v>296</v>
      </c>
      <c r="AH308" s="756"/>
      <c r="AI308" s="756"/>
      <c r="AJ308" s="756"/>
      <c r="AK308" s="756"/>
      <c r="AL308" s="756"/>
      <c r="AM308" s="756"/>
      <c r="AN308" s="756"/>
      <c r="AO308" s="685"/>
      <c r="AP308" s="705">
        <f t="shared" si="34"/>
        <v>296</v>
      </c>
      <c r="AQ308" s="756"/>
      <c r="AR308" s="756"/>
      <c r="AS308" s="756"/>
      <c r="AT308" s="756"/>
      <c r="AU308" s="756"/>
      <c r="AV308" s="756"/>
      <c r="AW308" s="756"/>
    </row>
    <row r="309" spans="2:49" x14ac:dyDescent="0.25">
      <c r="B309" s="705">
        <v>297</v>
      </c>
      <c r="C309" s="951">
        <f>(1+_xlfn.XLOOKUP(INT((B309-1)/12)+1,'ZC Curve'!$B$8:$B$107,'ZC Curve'!R$8:R$107,,0))^(1/12)-1</f>
        <v>0</v>
      </c>
      <c r="D309" s="946">
        <f t="shared" si="29"/>
        <v>1</v>
      </c>
      <c r="E309" s="594"/>
      <c r="F309" s="705">
        <f t="shared" si="30"/>
        <v>297</v>
      </c>
      <c r="G309" s="756"/>
      <c r="H309" s="756"/>
      <c r="I309" s="756"/>
      <c r="J309" s="756"/>
      <c r="K309" s="756"/>
      <c r="L309" s="756"/>
      <c r="M309" s="756"/>
      <c r="N309" s="594"/>
      <c r="O309" s="705">
        <f t="shared" si="31"/>
        <v>297</v>
      </c>
      <c r="P309" s="756"/>
      <c r="Q309" s="756"/>
      <c r="R309" s="756"/>
      <c r="S309" s="756"/>
      <c r="T309" s="756"/>
      <c r="U309" s="756"/>
      <c r="V309" s="756"/>
      <c r="W309" s="594"/>
      <c r="X309" s="705">
        <f t="shared" si="32"/>
        <v>297</v>
      </c>
      <c r="Y309" s="756"/>
      <c r="Z309" s="756"/>
      <c r="AA309" s="756"/>
      <c r="AB309" s="756"/>
      <c r="AC309" s="756"/>
      <c r="AD309" s="756"/>
      <c r="AE309" s="756"/>
      <c r="AF309" s="594"/>
      <c r="AG309" s="705">
        <f t="shared" si="33"/>
        <v>297</v>
      </c>
      <c r="AH309" s="756"/>
      <c r="AI309" s="756"/>
      <c r="AJ309" s="756"/>
      <c r="AK309" s="756"/>
      <c r="AL309" s="756"/>
      <c r="AM309" s="756"/>
      <c r="AN309" s="756"/>
      <c r="AO309" s="685"/>
      <c r="AP309" s="705">
        <f t="shared" si="34"/>
        <v>297</v>
      </c>
      <c r="AQ309" s="756"/>
      <c r="AR309" s="756"/>
      <c r="AS309" s="756"/>
      <c r="AT309" s="756"/>
      <c r="AU309" s="756"/>
      <c r="AV309" s="756"/>
      <c r="AW309" s="756"/>
    </row>
    <row r="310" spans="2:49" x14ac:dyDescent="0.25">
      <c r="B310" s="705">
        <v>298</v>
      </c>
      <c r="C310" s="951">
        <f>(1+_xlfn.XLOOKUP(INT((B310-1)/12)+1,'ZC Curve'!$B$8:$B$107,'ZC Curve'!R$8:R$107,,0))^(1/12)-1</f>
        <v>0</v>
      </c>
      <c r="D310" s="946">
        <f t="shared" si="29"/>
        <v>1</v>
      </c>
      <c r="E310" s="594"/>
      <c r="F310" s="705">
        <f t="shared" si="30"/>
        <v>298</v>
      </c>
      <c r="G310" s="756"/>
      <c r="H310" s="756"/>
      <c r="I310" s="756"/>
      <c r="J310" s="756"/>
      <c r="K310" s="756"/>
      <c r="L310" s="756"/>
      <c r="M310" s="756"/>
      <c r="N310" s="594"/>
      <c r="O310" s="705">
        <f t="shared" si="31"/>
        <v>298</v>
      </c>
      <c r="P310" s="756"/>
      <c r="Q310" s="756"/>
      <c r="R310" s="756"/>
      <c r="S310" s="756"/>
      <c r="T310" s="756"/>
      <c r="U310" s="756"/>
      <c r="V310" s="756"/>
      <c r="W310" s="594"/>
      <c r="X310" s="705">
        <f t="shared" si="32"/>
        <v>298</v>
      </c>
      <c r="Y310" s="756"/>
      <c r="Z310" s="756"/>
      <c r="AA310" s="756"/>
      <c r="AB310" s="756"/>
      <c r="AC310" s="756"/>
      <c r="AD310" s="756"/>
      <c r="AE310" s="756"/>
      <c r="AF310" s="594"/>
      <c r="AG310" s="705">
        <f t="shared" si="33"/>
        <v>298</v>
      </c>
      <c r="AH310" s="756"/>
      <c r="AI310" s="756"/>
      <c r="AJ310" s="756"/>
      <c r="AK310" s="756"/>
      <c r="AL310" s="756"/>
      <c r="AM310" s="756"/>
      <c r="AN310" s="756"/>
      <c r="AO310" s="685"/>
      <c r="AP310" s="705">
        <f t="shared" si="34"/>
        <v>298</v>
      </c>
      <c r="AQ310" s="756"/>
      <c r="AR310" s="756"/>
      <c r="AS310" s="756"/>
      <c r="AT310" s="756"/>
      <c r="AU310" s="756"/>
      <c r="AV310" s="756"/>
      <c r="AW310" s="756"/>
    </row>
    <row r="311" spans="2:49" x14ac:dyDescent="0.25">
      <c r="B311" s="705">
        <v>299</v>
      </c>
      <c r="C311" s="951">
        <f>(1+_xlfn.XLOOKUP(INT((B311-1)/12)+1,'ZC Curve'!$B$8:$B$107,'ZC Curve'!R$8:R$107,,0))^(1/12)-1</f>
        <v>0</v>
      </c>
      <c r="D311" s="946">
        <f t="shared" si="29"/>
        <v>1</v>
      </c>
      <c r="E311" s="594"/>
      <c r="F311" s="705">
        <f t="shared" si="30"/>
        <v>299</v>
      </c>
      <c r="G311" s="756"/>
      <c r="H311" s="756"/>
      <c r="I311" s="756"/>
      <c r="J311" s="756"/>
      <c r="K311" s="756"/>
      <c r="L311" s="756"/>
      <c r="M311" s="756"/>
      <c r="N311" s="594"/>
      <c r="O311" s="705">
        <f t="shared" si="31"/>
        <v>299</v>
      </c>
      <c r="P311" s="756"/>
      <c r="Q311" s="756"/>
      <c r="R311" s="756"/>
      <c r="S311" s="756"/>
      <c r="T311" s="756"/>
      <c r="U311" s="756"/>
      <c r="V311" s="756"/>
      <c r="W311" s="594"/>
      <c r="X311" s="705">
        <f t="shared" si="32"/>
        <v>299</v>
      </c>
      <c r="Y311" s="756"/>
      <c r="Z311" s="756"/>
      <c r="AA311" s="756"/>
      <c r="AB311" s="756"/>
      <c r="AC311" s="756"/>
      <c r="AD311" s="756"/>
      <c r="AE311" s="756"/>
      <c r="AF311" s="594"/>
      <c r="AG311" s="705">
        <f t="shared" si="33"/>
        <v>299</v>
      </c>
      <c r="AH311" s="756"/>
      <c r="AI311" s="756"/>
      <c r="AJ311" s="756"/>
      <c r="AK311" s="756"/>
      <c r="AL311" s="756"/>
      <c r="AM311" s="756"/>
      <c r="AN311" s="756"/>
      <c r="AO311" s="685"/>
      <c r="AP311" s="705">
        <f t="shared" si="34"/>
        <v>299</v>
      </c>
      <c r="AQ311" s="756"/>
      <c r="AR311" s="756"/>
      <c r="AS311" s="756"/>
      <c r="AT311" s="756"/>
      <c r="AU311" s="756"/>
      <c r="AV311" s="756"/>
      <c r="AW311" s="756"/>
    </row>
    <row r="312" spans="2:49" x14ac:dyDescent="0.25">
      <c r="B312" s="705">
        <v>300</v>
      </c>
      <c r="C312" s="951">
        <f>(1+_xlfn.XLOOKUP(INT((B312-1)/12)+1,'ZC Curve'!$B$8:$B$107,'ZC Curve'!R$8:R$107,,0))^(1/12)-1</f>
        <v>0</v>
      </c>
      <c r="D312" s="946">
        <f t="shared" si="29"/>
        <v>1</v>
      </c>
      <c r="E312" s="594"/>
      <c r="F312" s="705">
        <f t="shared" si="30"/>
        <v>300</v>
      </c>
      <c r="G312" s="756"/>
      <c r="H312" s="756"/>
      <c r="I312" s="756"/>
      <c r="J312" s="756"/>
      <c r="K312" s="756"/>
      <c r="L312" s="756"/>
      <c r="M312" s="756"/>
      <c r="N312" s="594"/>
      <c r="O312" s="705">
        <f t="shared" si="31"/>
        <v>300</v>
      </c>
      <c r="P312" s="756"/>
      <c r="Q312" s="756"/>
      <c r="R312" s="756"/>
      <c r="S312" s="756"/>
      <c r="T312" s="756"/>
      <c r="U312" s="756"/>
      <c r="V312" s="756"/>
      <c r="W312" s="594"/>
      <c r="X312" s="705">
        <f t="shared" si="32"/>
        <v>300</v>
      </c>
      <c r="Y312" s="756"/>
      <c r="Z312" s="756"/>
      <c r="AA312" s="756"/>
      <c r="AB312" s="756"/>
      <c r="AC312" s="756"/>
      <c r="AD312" s="756"/>
      <c r="AE312" s="756"/>
      <c r="AF312" s="594"/>
      <c r="AG312" s="705">
        <f t="shared" si="33"/>
        <v>300</v>
      </c>
      <c r="AH312" s="756"/>
      <c r="AI312" s="756"/>
      <c r="AJ312" s="756"/>
      <c r="AK312" s="756"/>
      <c r="AL312" s="756"/>
      <c r="AM312" s="756"/>
      <c r="AN312" s="756"/>
      <c r="AO312" s="685"/>
      <c r="AP312" s="705">
        <f t="shared" si="34"/>
        <v>300</v>
      </c>
      <c r="AQ312" s="756"/>
      <c r="AR312" s="756"/>
      <c r="AS312" s="756"/>
      <c r="AT312" s="756"/>
      <c r="AU312" s="756"/>
      <c r="AV312" s="756"/>
      <c r="AW312" s="756"/>
    </row>
    <row r="313" spans="2:49" x14ac:dyDescent="0.25">
      <c r="B313" s="705">
        <v>301</v>
      </c>
      <c r="C313" s="951">
        <f>(1+_xlfn.XLOOKUP(INT((B313-1)/12)+1,'ZC Curve'!$B$8:$B$107,'ZC Curve'!R$8:R$107,,0))^(1/12)-1</f>
        <v>0</v>
      </c>
      <c r="D313" s="946">
        <f t="shared" si="29"/>
        <v>1</v>
      </c>
      <c r="E313" s="594"/>
      <c r="F313" s="705">
        <f t="shared" si="30"/>
        <v>301</v>
      </c>
      <c r="G313" s="756"/>
      <c r="H313" s="756"/>
      <c r="I313" s="756"/>
      <c r="J313" s="756"/>
      <c r="K313" s="756"/>
      <c r="L313" s="756"/>
      <c r="M313" s="756"/>
      <c r="N313" s="594"/>
      <c r="O313" s="705">
        <f t="shared" si="31"/>
        <v>301</v>
      </c>
      <c r="P313" s="756"/>
      <c r="Q313" s="756"/>
      <c r="R313" s="756"/>
      <c r="S313" s="756"/>
      <c r="T313" s="756"/>
      <c r="U313" s="756"/>
      <c r="V313" s="756"/>
      <c r="W313" s="594"/>
      <c r="X313" s="705">
        <f t="shared" si="32"/>
        <v>301</v>
      </c>
      <c r="Y313" s="756"/>
      <c r="Z313" s="756"/>
      <c r="AA313" s="756"/>
      <c r="AB313" s="756"/>
      <c r="AC313" s="756"/>
      <c r="AD313" s="756"/>
      <c r="AE313" s="756"/>
      <c r="AF313" s="594"/>
      <c r="AG313" s="705">
        <f t="shared" si="33"/>
        <v>301</v>
      </c>
      <c r="AH313" s="756"/>
      <c r="AI313" s="756"/>
      <c r="AJ313" s="756"/>
      <c r="AK313" s="756"/>
      <c r="AL313" s="756"/>
      <c r="AM313" s="756"/>
      <c r="AN313" s="756"/>
      <c r="AO313" s="685"/>
      <c r="AP313" s="705">
        <f t="shared" si="34"/>
        <v>301</v>
      </c>
      <c r="AQ313" s="756"/>
      <c r="AR313" s="756"/>
      <c r="AS313" s="756"/>
      <c r="AT313" s="756"/>
      <c r="AU313" s="756"/>
      <c r="AV313" s="756"/>
      <c r="AW313" s="756"/>
    </row>
    <row r="314" spans="2:49" x14ac:dyDescent="0.25">
      <c r="B314" s="705">
        <v>302</v>
      </c>
      <c r="C314" s="951">
        <f>(1+_xlfn.XLOOKUP(INT((B314-1)/12)+1,'ZC Curve'!$B$8:$B$107,'ZC Curve'!R$8:R$107,,0))^(1/12)-1</f>
        <v>0</v>
      </c>
      <c r="D314" s="946">
        <f t="shared" si="29"/>
        <v>1</v>
      </c>
      <c r="E314" s="594"/>
      <c r="F314" s="705">
        <f t="shared" si="30"/>
        <v>302</v>
      </c>
      <c r="G314" s="756"/>
      <c r="H314" s="756"/>
      <c r="I314" s="756"/>
      <c r="J314" s="756"/>
      <c r="K314" s="756"/>
      <c r="L314" s="756"/>
      <c r="M314" s="756"/>
      <c r="N314" s="594"/>
      <c r="O314" s="705">
        <f t="shared" si="31"/>
        <v>302</v>
      </c>
      <c r="P314" s="756"/>
      <c r="Q314" s="756"/>
      <c r="R314" s="756"/>
      <c r="S314" s="756"/>
      <c r="T314" s="756"/>
      <c r="U314" s="756"/>
      <c r="V314" s="756"/>
      <c r="W314" s="594"/>
      <c r="X314" s="705">
        <f t="shared" si="32"/>
        <v>302</v>
      </c>
      <c r="Y314" s="756"/>
      <c r="Z314" s="756"/>
      <c r="AA314" s="756"/>
      <c r="AB314" s="756"/>
      <c r="AC314" s="756"/>
      <c r="AD314" s="756"/>
      <c r="AE314" s="756"/>
      <c r="AF314" s="594"/>
      <c r="AG314" s="705">
        <f t="shared" si="33"/>
        <v>302</v>
      </c>
      <c r="AH314" s="756"/>
      <c r="AI314" s="756"/>
      <c r="AJ314" s="756"/>
      <c r="AK314" s="756"/>
      <c r="AL314" s="756"/>
      <c r="AM314" s="756"/>
      <c r="AN314" s="756"/>
      <c r="AO314" s="685"/>
      <c r="AP314" s="705">
        <f t="shared" si="34"/>
        <v>302</v>
      </c>
      <c r="AQ314" s="756"/>
      <c r="AR314" s="756"/>
      <c r="AS314" s="756"/>
      <c r="AT314" s="756"/>
      <c r="AU314" s="756"/>
      <c r="AV314" s="756"/>
      <c r="AW314" s="756"/>
    </row>
    <row r="315" spans="2:49" x14ac:dyDescent="0.25">
      <c r="B315" s="705">
        <v>303</v>
      </c>
      <c r="C315" s="951">
        <f>(1+_xlfn.XLOOKUP(INT((B315-1)/12)+1,'ZC Curve'!$B$8:$B$107,'ZC Curve'!R$8:R$107,,0))^(1/12)-1</f>
        <v>0</v>
      </c>
      <c r="D315" s="946">
        <f t="shared" si="29"/>
        <v>1</v>
      </c>
      <c r="E315" s="594"/>
      <c r="F315" s="705">
        <f t="shared" si="30"/>
        <v>303</v>
      </c>
      <c r="G315" s="756"/>
      <c r="H315" s="756"/>
      <c r="I315" s="756"/>
      <c r="J315" s="756"/>
      <c r="K315" s="756"/>
      <c r="L315" s="756"/>
      <c r="M315" s="756"/>
      <c r="N315" s="594"/>
      <c r="O315" s="705">
        <f t="shared" si="31"/>
        <v>303</v>
      </c>
      <c r="P315" s="756"/>
      <c r="Q315" s="756"/>
      <c r="R315" s="756"/>
      <c r="S315" s="756"/>
      <c r="T315" s="756"/>
      <c r="U315" s="756"/>
      <c r="V315" s="756"/>
      <c r="W315" s="594"/>
      <c r="X315" s="705">
        <f t="shared" si="32"/>
        <v>303</v>
      </c>
      <c r="Y315" s="756"/>
      <c r="Z315" s="756"/>
      <c r="AA315" s="756"/>
      <c r="AB315" s="756"/>
      <c r="AC315" s="756"/>
      <c r="AD315" s="756"/>
      <c r="AE315" s="756"/>
      <c r="AF315" s="594"/>
      <c r="AG315" s="705">
        <f t="shared" si="33"/>
        <v>303</v>
      </c>
      <c r="AH315" s="756"/>
      <c r="AI315" s="756"/>
      <c r="AJ315" s="756"/>
      <c r="AK315" s="756"/>
      <c r="AL315" s="756"/>
      <c r="AM315" s="756"/>
      <c r="AN315" s="756"/>
      <c r="AO315" s="685"/>
      <c r="AP315" s="705">
        <f t="shared" si="34"/>
        <v>303</v>
      </c>
      <c r="AQ315" s="756"/>
      <c r="AR315" s="756"/>
      <c r="AS315" s="756"/>
      <c r="AT315" s="756"/>
      <c r="AU315" s="756"/>
      <c r="AV315" s="756"/>
      <c r="AW315" s="756"/>
    </row>
    <row r="316" spans="2:49" x14ac:dyDescent="0.25">
      <c r="B316" s="705">
        <v>304</v>
      </c>
      <c r="C316" s="951">
        <f>(1+_xlfn.XLOOKUP(INT((B316-1)/12)+1,'ZC Curve'!$B$8:$B$107,'ZC Curve'!R$8:R$107,,0))^(1/12)-1</f>
        <v>0</v>
      </c>
      <c r="D316" s="946">
        <f t="shared" si="29"/>
        <v>1</v>
      </c>
      <c r="E316" s="594"/>
      <c r="F316" s="705">
        <f t="shared" si="30"/>
        <v>304</v>
      </c>
      <c r="G316" s="756"/>
      <c r="H316" s="756"/>
      <c r="I316" s="756"/>
      <c r="J316" s="756"/>
      <c r="K316" s="756"/>
      <c r="L316" s="756"/>
      <c r="M316" s="756"/>
      <c r="N316" s="594"/>
      <c r="O316" s="705">
        <f t="shared" si="31"/>
        <v>304</v>
      </c>
      <c r="P316" s="756"/>
      <c r="Q316" s="756"/>
      <c r="R316" s="756"/>
      <c r="S316" s="756"/>
      <c r="T316" s="756"/>
      <c r="U316" s="756"/>
      <c r="V316" s="756"/>
      <c r="W316" s="594"/>
      <c r="X316" s="705">
        <f t="shared" si="32"/>
        <v>304</v>
      </c>
      <c r="Y316" s="756"/>
      <c r="Z316" s="756"/>
      <c r="AA316" s="756"/>
      <c r="AB316" s="756"/>
      <c r="AC316" s="756"/>
      <c r="AD316" s="756"/>
      <c r="AE316" s="756"/>
      <c r="AF316" s="594"/>
      <c r="AG316" s="705">
        <f t="shared" si="33"/>
        <v>304</v>
      </c>
      <c r="AH316" s="756"/>
      <c r="AI316" s="756"/>
      <c r="AJ316" s="756"/>
      <c r="AK316" s="756"/>
      <c r="AL316" s="756"/>
      <c r="AM316" s="756"/>
      <c r="AN316" s="756"/>
      <c r="AO316" s="685"/>
      <c r="AP316" s="705">
        <f t="shared" si="34"/>
        <v>304</v>
      </c>
      <c r="AQ316" s="756"/>
      <c r="AR316" s="756"/>
      <c r="AS316" s="756"/>
      <c r="AT316" s="756"/>
      <c r="AU316" s="756"/>
      <c r="AV316" s="756"/>
      <c r="AW316" s="756"/>
    </row>
    <row r="317" spans="2:49" x14ac:dyDescent="0.25">
      <c r="B317" s="705">
        <v>305</v>
      </c>
      <c r="C317" s="951">
        <f>(1+_xlfn.XLOOKUP(INT((B317-1)/12)+1,'ZC Curve'!$B$8:$B$107,'ZC Curve'!R$8:R$107,,0))^(1/12)-1</f>
        <v>0</v>
      </c>
      <c r="D317" s="946">
        <f t="shared" si="29"/>
        <v>1</v>
      </c>
      <c r="E317" s="594"/>
      <c r="F317" s="705">
        <f t="shared" si="30"/>
        <v>305</v>
      </c>
      <c r="G317" s="756"/>
      <c r="H317" s="756"/>
      <c r="I317" s="756"/>
      <c r="J317" s="756"/>
      <c r="K317" s="756"/>
      <c r="L317" s="756"/>
      <c r="M317" s="756"/>
      <c r="N317" s="594"/>
      <c r="O317" s="705">
        <f t="shared" si="31"/>
        <v>305</v>
      </c>
      <c r="P317" s="756"/>
      <c r="Q317" s="756"/>
      <c r="R317" s="756"/>
      <c r="S317" s="756"/>
      <c r="T317" s="756"/>
      <c r="U317" s="756"/>
      <c r="V317" s="756"/>
      <c r="W317" s="594"/>
      <c r="X317" s="705">
        <f t="shared" si="32"/>
        <v>305</v>
      </c>
      <c r="Y317" s="756"/>
      <c r="Z317" s="756"/>
      <c r="AA317" s="756"/>
      <c r="AB317" s="756"/>
      <c r="AC317" s="756"/>
      <c r="AD317" s="756"/>
      <c r="AE317" s="756"/>
      <c r="AF317" s="594"/>
      <c r="AG317" s="705">
        <f t="shared" si="33"/>
        <v>305</v>
      </c>
      <c r="AH317" s="756"/>
      <c r="AI317" s="756"/>
      <c r="AJ317" s="756"/>
      <c r="AK317" s="756"/>
      <c r="AL317" s="756"/>
      <c r="AM317" s="756"/>
      <c r="AN317" s="756"/>
      <c r="AO317" s="685"/>
      <c r="AP317" s="705">
        <f t="shared" si="34"/>
        <v>305</v>
      </c>
      <c r="AQ317" s="756"/>
      <c r="AR317" s="756"/>
      <c r="AS317" s="756"/>
      <c r="AT317" s="756"/>
      <c r="AU317" s="756"/>
      <c r="AV317" s="756"/>
      <c r="AW317" s="756"/>
    </row>
    <row r="318" spans="2:49" x14ac:dyDescent="0.25">
      <c r="B318" s="705">
        <v>306</v>
      </c>
      <c r="C318" s="951">
        <f>(1+_xlfn.XLOOKUP(INT((B318-1)/12)+1,'ZC Curve'!$B$8:$B$107,'ZC Curve'!R$8:R$107,,0))^(1/12)-1</f>
        <v>0</v>
      </c>
      <c r="D318" s="946">
        <f t="shared" si="29"/>
        <v>1</v>
      </c>
      <c r="E318" s="594"/>
      <c r="F318" s="705">
        <f t="shared" si="30"/>
        <v>306</v>
      </c>
      <c r="G318" s="756"/>
      <c r="H318" s="756"/>
      <c r="I318" s="756"/>
      <c r="J318" s="756"/>
      <c r="K318" s="756"/>
      <c r="L318" s="756"/>
      <c r="M318" s="756"/>
      <c r="N318" s="594"/>
      <c r="O318" s="705">
        <f t="shared" si="31"/>
        <v>306</v>
      </c>
      <c r="P318" s="756"/>
      <c r="Q318" s="756"/>
      <c r="R318" s="756"/>
      <c r="S318" s="756"/>
      <c r="T318" s="756"/>
      <c r="U318" s="756"/>
      <c r="V318" s="756"/>
      <c r="W318" s="594"/>
      <c r="X318" s="705">
        <f t="shared" si="32"/>
        <v>306</v>
      </c>
      <c r="Y318" s="756"/>
      <c r="Z318" s="756"/>
      <c r="AA318" s="756"/>
      <c r="AB318" s="756"/>
      <c r="AC318" s="756"/>
      <c r="AD318" s="756"/>
      <c r="AE318" s="756"/>
      <c r="AF318" s="594"/>
      <c r="AG318" s="705">
        <f t="shared" si="33"/>
        <v>306</v>
      </c>
      <c r="AH318" s="756"/>
      <c r="AI318" s="756"/>
      <c r="AJ318" s="756"/>
      <c r="AK318" s="756"/>
      <c r="AL318" s="756"/>
      <c r="AM318" s="756"/>
      <c r="AN318" s="756"/>
      <c r="AO318" s="685"/>
      <c r="AP318" s="705">
        <f t="shared" si="34"/>
        <v>306</v>
      </c>
      <c r="AQ318" s="756"/>
      <c r="AR318" s="756"/>
      <c r="AS318" s="756"/>
      <c r="AT318" s="756"/>
      <c r="AU318" s="756"/>
      <c r="AV318" s="756"/>
      <c r="AW318" s="756"/>
    </row>
    <row r="319" spans="2:49" x14ac:dyDescent="0.25">
      <c r="B319" s="705">
        <v>307</v>
      </c>
      <c r="C319" s="951">
        <f>(1+_xlfn.XLOOKUP(INT((B319-1)/12)+1,'ZC Curve'!$B$8:$B$107,'ZC Curve'!R$8:R$107,,0))^(1/12)-1</f>
        <v>0</v>
      </c>
      <c r="D319" s="946">
        <f t="shared" si="29"/>
        <v>1</v>
      </c>
      <c r="E319" s="594"/>
      <c r="F319" s="705">
        <f t="shared" si="30"/>
        <v>307</v>
      </c>
      <c r="G319" s="756"/>
      <c r="H319" s="756"/>
      <c r="I319" s="756"/>
      <c r="J319" s="756"/>
      <c r="K319" s="756"/>
      <c r="L319" s="756"/>
      <c r="M319" s="756"/>
      <c r="N319" s="594"/>
      <c r="O319" s="705">
        <f t="shared" si="31"/>
        <v>307</v>
      </c>
      <c r="P319" s="756"/>
      <c r="Q319" s="756"/>
      <c r="R319" s="756"/>
      <c r="S319" s="756"/>
      <c r="T319" s="756"/>
      <c r="U319" s="756"/>
      <c r="V319" s="756"/>
      <c r="W319" s="594"/>
      <c r="X319" s="705">
        <f t="shared" si="32"/>
        <v>307</v>
      </c>
      <c r="Y319" s="756"/>
      <c r="Z319" s="756"/>
      <c r="AA319" s="756"/>
      <c r="AB319" s="756"/>
      <c r="AC319" s="756"/>
      <c r="AD319" s="756"/>
      <c r="AE319" s="756"/>
      <c r="AF319" s="594"/>
      <c r="AG319" s="705">
        <f t="shared" si="33"/>
        <v>307</v>
      </c>
      <c r="AH319" s="756"/>
      <c r="AI319" s="756"/>
      <c r="AJ319" s="756"/>
      <c r="AK319" s="756"/>
      <c r="AL319" s="756"/>
      <c r="AM319" s="756"/>
      <c r="AN319" s="756"/>
      <c r="AO319" s="685"/>
      <c r="AP319" s="705">
        <f t="shared" si="34"/>
        <v>307</v>
      </c>
      <c r="AQ319" s="756"/>
      <c r="AR319" s="756"/>
      <c r="AS319" s="756"/>
      <c r="AT319" s="756"/>
      <c r="AU319" s="756"/>
      <c r="AV319" s="756"/>
      <c r="AW319" s="756"/>
    </row>
    <row r="320" spans="2:49" x14ac:dyDescent="0.25">
      <c r="B320" s="705">
        <v>308</v>
      </c>
      <c r="C320" s="951">
        <f>(1+_xlfn.XLOOKUP(INT((B320-1)/12)+1,'ZC Curve'!$B$8:$B$107,'ZC Curve'!R$8:R$107,,0))^(1/12)-1</f>
        <v>0</v>
      </c>
      <c r="D320" s="946">
        <f t="shared" si="29"/>
        <v>1</v>
      </c>
      <c r="E320" s="594"/>
      <c r="F320" s="705">
        <f t="shared" si="30"/>
        <v>308</v>
      </c>
      <c r="G320" s="756"/>
      <c r="H320" s="756"/>
      <c r="I320" s="756"/>
      <c r="J320" s="756"/>
      <c r="K320" s="756"/>
      <c r="L320" s="756"/>
      <c r="M320" s="756"/>
      <c r="N320" s="594"/>
      <c r="O320" s="705">
        <f t="shared" si="31"/>
        <v>308</v>
      </c>
      <c r="P320" s="756"/>
      <c r="Q320" s="756"/>
      <c r="R320" s="756"/>
      <c r="S320" s="756"/>
      <c r="T320" s="756"/>
      <c r="U320" s="756"/>
      <c r="V320" s="756"/>
      <c r="W320" s="594"/>
      <c r="X320" s="705">
        <f t="shared" si="32"/>
        <v>308</v>
      </c>
      <c r="Y320" s="756"/>
      <c r="Z320" s="756"/>
      <c r="AA320" s="756"/>
      <c r="AB320" s="756"/>
      <c r="AC320" s="756"/>
      <c r="AD320" s="756"/>
      <c r="AE320" s="756"/>
      <c r="AF320" s="594"/>
      <c r="AG320" s="705">
        <f t="shared" si="33"/>
        <v>308</v>
      </c>
      <c r="AH320" s="756"/>
      <c r="AI320" s="756"/>
      <c r="AJ320" s="756"/>
      <c r="AK320" s="756"/>
      <c r="AL320" s="756"/>
      <c r="AM320" s="756"/>
      <c r="AN320" s="756"/>
      <c r="AO320" s="685"/>
      <c r="AP320" s="705">
        <f t="shared" si="34"/>
        <v>308</v>
      </c>
      <c r="AQ320" s="756"/>
      <c r="AR320" s="756"/>
      <c r="AS320" s="756"/>
      <c r="AT320" s="756"/>
      <c r="AU320" s="756"/>
      <c r="AV320" s="756"/>
      <c r="AW320" s="756"/>
    </row>
    <row r="321" spans="2:49" x14ac:dyDescent="0.25">
      <c r="B321" s="705">
        <v>309</v>
      </c>
      <c r="C321" s="951">
        <f>(1+_xlfn.XLOOKUP(INT((B321-1)/12)+1,'ZC Curve'!$B$8:$B$107,'ZC Curve'!R$8:R$107,,0))^(1/12)-1</f>
        <v>0</v>
      </c>
      <c r="D321" s="946">
        <f t="shared" si="29"/>
        <v>1</v>
      </c>
      <c r="E321" s="594"/>
      <c r="F321" s="705">
        <f t="shared" si="30"/>
        <v>309</v>
      </c>
      <c r="G321" s="756"/>
      <c r="H321" s="756"/>
      <c r="I321" s="756"/>
      <c r="J321" s="756"/>
      <c r="K321" s="756"/>
      <c r="L321" s="756"/>
      <c r="M321" s="756"/>
      <c r="N321" s="594"/>
      <c r="O321" s="705">
        <f t="shared" si="31"/>
        <v>309</v>
      </c>
      <c r="P321" s="756"/>
      <c r="Q321" s="756"/>
      <c r="R321" s="756"/>
      <c r="S321" s="756"/>
      <c r="T321" s="756"/>
      <c r="U321" s="756"/>
      <c r="V321" s="756"/>
      <c r="W321" s="594"/>
      <c r="X321" s="705">
        <f t="shared" si="32"/>
        <v>309</v>
      </c>
      <c r="Y321" s="756"/>
      <c r="Z321" s="756"/>
      <c r="AA321" s="756"/>
      <c r="AB321" s="756"/>
      <c r="AC321" s="756"/>
      <c r="AD321" s="756"/>
      <c r="AE321" s="756"/>
      <c r="AF321" s="594"/>
      <c r="AG321" s="705">
        <f t="shared" si="33"/>
        <v>309</v>
      </c>
      <c r="AH321" s="756"/>
      <c r="AI321" s="756"/>
      <c r="AJ321" s="756"/>
      <c r="AK321" s="756"/>
      <c r="AL321" s="756"/>
      <c r="AM321" s="756"/>
      <c r="AN321" s="756"/>
      <c r="AO321" s="685"/>
      <c r="AP321" s="705">
        <f t="shared" si="34"/>
        <v>309</v>
      </c>
      <c r="AQ321" s="756"/>
      <c r="AR321" s="756"/>
      <c r="AS321" s="756"/>
      <c r="AT321" s="756"/>
      <c r="AU321" s="756"/>
      <c r="AV321" s="756"/>
      <c r="AW321" s="756"/>
    </row>
    <row r="322" spans="2:49" x14ac:dyDescent="0.25">
      <c r="B322" s="705">
        <v>310</v>
      </c>
      <c r="C322" s="951">
        <f>(1+_xlfn.XLOOKUP(INT((B322-1)/12)+1,'ZC Curve'!$B$8:$B$107,'ZC Curve'!R$8:R$107,,0))^(1/12)-1</f>
        <v>0</v>
      </c>
      <c r="D322" s="946">
        <f t="shared" si="29"/>
        <v>1</v>
      </c>
      <c r="E322" s="594"/>
      <c r="F322" s="705">
        <f t="shared" si="30"/>
        <v>310</v>
      </c>
      <c r="G322" s="756"/>
      <c r="H322" s="756"/>
      <c r="I322" s="756"/>
      <c r="J322" s="756"/>
      <c r="K322" s="756"/>
      <c r="L322" s="756"/>
      <c r="M322" s="756"/>
      <c r="N322" s="594"/>
      <c r="O322" s="705">
        <f t="shared" si="31"/>
        <v>310</v>
      </c>
      <c r="P322" s="756"/>
      <c r="Q322" s="756"/>
      <c r="R322" s="756"/>
      <c r="S322" s="756"/>
      <c r="T322" s="756"/>
      <c r="U322" s="756"/>
      <c r="V322" s="756"/>
      <c r="W322" s="594"/>
      <c r="X322" s="705">
        <f t="shared" si="32"/>
        <v>310</v>
      </c>
      <c r="Y322" s="756"/>
      <c r="Z322" s="756"/>
      <c r="AA322" s="756"/>
      <c r="AB322" s="756"/>
      <c r="AC322" s="756"/>
      <c r="AD322" s="756"/>
      <c r="AE322" s="756"/>
      <c r="AF322" s="594"/>
      <c r="AG322" s="705">
        <f t="shared" si="33"/>
        <v>310</v>
      </c>
      <c r="AH322" s="756"/>
      <c r="AI322" s="756"/>
      <c r="AJ322" s="756"/>
      <c r="AK322" s="756"/>
      <c r="AL322" s="756"/>
      <c r="AM322" s="756"/>
      <c r="AN322" s="756"/>
      <c r="AO322" s="685"/>
      <c r="AP322" s="705">
        <f t="shared" si="34"/>
        <v>310</v>
      </c>
      <c r="AQ322" s="756"/>
      <c r="AR322" s="756"/>
      <c r="AS322" s="756"/>
      <c r="AT322" s="756"/>
      <c r="AU322" s="756"/>
      <c r="AV322" s="756"/>
      <c r="AW322" s="756"/>
    </row>
    <row r="323" spans="2:49" x14ac:dyDescent="0.25">
      <c r="B323" s="705">
        <v>311</v>
      </c>
      <c r="C323" s="951">
        <f>(1+_xlfn.XLOOKUP(INT((B323-1)/12)+1,'ZC Curve'!$B$8:$B$107,'ZC Curve'!R$8:R$107,,0))^(1/12)-1</f>
        <v>0</v>
      </c>
      <c r="D323" s="946">
        <f t="shared" si="29"/>
        <v>1</v>
      </c>
      <c r="E323" s="594"/>
      <c r="F323" s="705">
        <f t="shared" si="30"/>
        <v>311</v>
      </c>
      <c r="G323" s="756"/>
      <c r="H323" s="756"/>
      <c r="I323" s="756"/>
      <c r="J323" s="756"/>
      <c r="K323" s="756"/>
      <c r="L323" s="756"/>
      <c r="M323" s="756"/>
      <c r="N323" s="594"/>
      <c r="O323" s="705">
        <f t="shared" si="31"/>
        <v>311</v>
      </c>
      <c r="P323" s="756"/>
      <c r="Q323" s="756"/>
      <c r="R323" s="756"/>
      <c r="S323" s="756"/>
      <c r="T323" s="756"/>
      <c r="U323" s="756"/>
      <c r="V323" s="756"/>
      <c r="W323" s="594"/>
      <c r="X323" s="705">
        <f t="shared" si="32"/>
        <v>311</v>
      </c>
      <c r="Y323" s="756"/>
      <c r="Z323" s="756"/>
      <c r="AA323" s="756"/>
      <c r="AB323" s="756"/>
      <c r="AC323" s="756"/>
      <c r="AD323" s="756"/>
      <c r="AE323" s="756"/>
      <c r="AF323" s="594"/>
      <c r="AG323" s="705">
        <f t="shared" si="33"/>
        <v>311</v>
      </c>
      <c r="AH323" s="756"/>
      <c r="AI323" s="756"/>
      <c r="AJ323" s="756"/>
      <c r="AK323" s="756"/>
      <c r="AL323" s="756"/>
      <c r="AM323" s="756"/>
      <c r="AN323" s="756"/>
      <c r="AO323" s="685"/>
      <c r="AP323" s="705">
        <f t="shared" si="34"/>
        <v>311</v>
      </c>
      <c r="AQ323" s="756"/>
      <c r="AR323" s="756"/>
      <c r="AS323" s="756"/>
      <c r="AT323" s="756"/>
      <c r="AU323" s="756"/>
      <c r="AV323" s="756"/>
      <c r="AW323" s="756"/>
    </row>
    <row r="324" spans="2:49" x14ac:dyDescent="0.25">
      <c r="B324" s="705">
        <v>312</v>
      </c>
      <c r="C324" s="951">
        <f>(1+_xlfn.XLOOKUP(INT((B324-1)/12)+1,'ZC Curve'!$B$8:$B$107,'ZC Curve'!R$8:R$107,,0))^(1/12)-1</f>
        <v>0</v>
      </c>
      <c r="D324" s="946">
        <f t="shared" si="29"/>
        <v>1</v>
      </c>
      <c r="E324" s="594"/>
      <c r="F324" s="705">
        <f t="shared" si="30"/>
        <v>312</v>
      </c>
      <c r="G324" s="756"/>
      <c r="H324" s="756"/>
      <c r="I324" s="756"/>
      <c r="J324" s="756"/>
      <c r="K324" s="756"/>
      <c r="L324" s="756"/>
      <c r="M324" s="756"/>
      <c r="N324" s="594"/>
      <c r="O324" s="705">
        <f t="shared" si="31"/>
        <v>312</v>
      </c>
      <c r="P324" s="756"/>
      <c r="Q324" s="756"/>
      <c r="R324" s="756"/>
      <c r="S324" s="756"/>
      <c r="T324" s="756"/>
      <c r="U324" s="756"/>
      <c r="V324" s="756"/>
      <c r="W324" s="594"/>
      <c r="X324" s="705">
        <f t="shared" si="32"/>
        <v>312</v>
      </c>
      <c r="Y324" s="756"/>
      <c r="Z324" s="756"/>
      <c r="AA324" s="756"/>
      <c r="AB324" s="756"/>
      <c r="AC324" s="756"/>
      <c r="AD324" s="756"/>
      <c r="AE324" s="756"/>
      <c r="AF324" s="594"/>
      <c r="AG324" s="705">
        <f t="shared" si="33"/>
        <v>312</v>
      </c>
      <c r="AH324" s="756"/>
      <c r="AI324" s="756"/>
      <c r="AJ324" s="756"/>
      <c r="AK324" s="756"/>
      <c r="AL324" s="756"/>
      <c r="AM324" s="756"/>
      <c r="AN324" s="756"/>
      <c r="AO324" s="685"/>
      <c r="AP324" s="705">
        <f t="shared" si="34"/>
        <v>312</v>
      </c>
      <c r="AQ324" s="756"/>
      <c r="AR324" s="756"/>
      <c r="AS324" s="756"/>
      <c r="AT324" s="756"/>
      <c r="AU324" s="756"/>
      <c r="AV324" s="756"/>
      <c r="AW324" s="756"/>
    </row>
    <row r="325" spans="2:49" x14ac:dyDescent="0.25">
      <c r="B325" s="705">
        <v>313</v>
      </c>
      <c r="C325" s="951">
        <f>(1+_xlfn.XLOOKUP(INT((B325-1)/12)+1,'ZC Curve'!$B$8:$B$107,'ZC Curve'!R$8:R$107,,0))^(1/12)-1</f>
        <v>0</v>
      </c>
      <c r="D325" s="946">
        <f t="shared" si="29"/>
        <v>1</v>
      </c>
      <c r="E325" s="594"/>
      <c r="F325" s="705">
        <f t="shared" si="30"/>
        <v>313</v>
      </c>
      <c r="G325" s="756"/>
      <c r="H325" s="756"/>
      <c r="I325" s="756"/>
      <c r="J325" s="756"/>
      <c r="K325" s="756"/>
      <c r="L325" s="756"/>
      <c r="M325" s="756"/>
      <c r="N325" s="594"/>
      <c r="O325" s="705">
        <f t="shared" si="31"/>
        <v>313</v>
      </c>
      <c r="P325" s="756"/>
      <c r="Q325" s="756"/>
      <c r="R325" s="756"/>
      <c r="S325" s="756"/>
      <c r="T325" s="756"/>
      <c r="U325" s="756"/>
      <c r="V325" s="756"/>
      <c r="W325" s="594"/>
      <c r="X325" s="705">
        <f t="shared" si="32"/>
        <v>313</v>
      </c>
      <c r="Y325" s="756"/>
      <c r="Z325" s="756"/>
      <c r="AA325" s="756"/>
      <c r="AB325" s="756"/>
      <c r="AC325" s="756"/>
      <c r="AD325" s="756"/>
      <c r="AE325" s="756"/>
      <c r="AF325" s="594"/>
      <c r="AG325" s="705">
        <f t="shared" si="33"/>
        <v>313</v>
      </c>
      <c r="AH325" s="756"/>
      <c r="AI325" s="756"/>
      <c r="AJ325" s="756"/>
      <c r="AK325" s="756"/>
      <c r="AL325" s="756"/>
      <c r="AM325" s="756"/>
      <c r="AN325" s="756"/>
      <c r="AO325" s="685"/>
      <c r="AP325" s="705">
        <f t="shared" si="34"/>
        <v>313</v>
      </c>
      <c r="AQ325" s="756"/>
      <c r="AR325" s="756"/>
      <c r="AS325" s="756"/>
      <c r="AT325" s="756"/>
      <c r="AU325" s="756"/>
      <c r="AV325" s="756"/>
      <c r="AW325" s="756"/>
    </row>
    <row r="326" spans="2:49" x14ac:dyDescent="0.25">
      <c r="B326" s="705">
        <v>314</v>
      </c>
      <c r="C326" s="951">
        <f>(1+_xlfn.XLOOKUP(INT((B326-1)/12)+1,'ZC Curve'!$B$8:$B$107,'ZC Curve'!R$8:R$107,,0))^(1/12)-1</f>
        <v>0</v>
      </c>
      <c r="D326" s="946">
        <f t="shared" si="29"/>
        <v>1</v>
      </c>
      <c r="E326" s="594"/>
      <c r="F326" s="705">
        <f t="shared" si="30"/>
        <v>314</v>
      </c>
      <c r="G326" s="756"/>
      <c r="H326" s="756"/>
      <c r="I326" s="756"/>
      <c r="J326" s="756"/>
      <c r="K326" s="756"/>
      <c r="L326" s="756"/>
      <c r="M326" s="756"/>
      <c r="N326" s="594"/>
      <c r="O326" s="705">
        <f t="shared" si="31"/>
        <v>314</v>
      </c>
      <c r="P326" s="756"/>
      <c r="Q326" s="756"/>
      <c r="R326" s="756"/>
      <c r="S326" s="756"/>
      <c r="T326" s="756"/>
      <c r="U326" s="756"/>
      <c r="V326" s="756"/>
      <c r="W326" s="594"/>
      <c r="X326" s="705">
        <f t="shared" si="32"/>
        <v>314</v>
      </c>
      <c r="Y326" s="756"/>
      <c r="Z326" s="756"/>
      <c r="AA326" s="756"/>
      <c r="AB326" s="756"/>
      <c r="AC326" s="756"/>
      <c r="AD326" s="756"/>
      <c r="AE326" s="756"/>
      <c r="AF326" s="594"/>
      <c r="AG326" s="705">
        <f t="shared" si="33"/>
        <v>314</v>
      </c>
      <c r="AH326" s="756"/>
      <c r="AI326" s="756"/>
      <c r="AJ326" s="756"/>
      <c r="AK326" s="756"/>
      <c r="AL326" s="756"/>
      <c r="AM326" s="756"/>
      <c r="AN326" s="756"/>
      <c r="AO326" s="685"/>
      <c r="AP326" s="705">
        <f t="shared" si="34"/>
        <v>314</v>
      </c>
      <c r="AQ326" s="756"/>
      <c r="AR326" s="756"/>
      <c r="AS326" s="756"/>
      <c r="AT326" s="756"/>
      <c r="AU326" s="756"/>
      <c r="AV326" s="756"/>
      <c r="AW326" s="756"/>
    </row>
    <row r="327" spans="2:49" x14ac:dyDescent="0.25">
      <c r="B327" s="705">
        <v>315</v>
      </c>
      <c r="C327" s="951">
        <f>(1+_xlfn.XLOOKUP(INT((B327-1)/12)+1,'ZC Curve'!$B$8:$B$107,'ZC Curve'!R$8:R$107,,0))^(1/12)-1</f>
        <v>0</v>
      </c>
      <c r="D327" s="946">
        <f t="shared" si="29"/>
        <v>1</v>
      </c>
      <c r="E327" s="594"/>
      <c r="F327" s="705">
        <f t="shared" si="30"/>
        <v>315</v>
      </c>
      <c r="G327" s="756"/>
      <c r="H327" s="756"/>
      <c r="I327" s="756"/>
      <c r="J327" s="756"/>
      <c r="K327" s="756"/>
      <c r="L327" s="756"/>
      <c r="M327" s="756"/>
      <c r="N327" s="594"/>
      <c r="O327" s="705">
        <f t="shared" si="31"/>
        <v>315</v>
      </c>
      <c r="P327" s="756"/>
      <c r="Q327" s="756"/>
      <c r="R327" s="756"/>
      <c r="S327" s="756"/>
      <c r="T327" s="756"/>
      <c r="U327" s="756"/>
      <c r="V327" s="756"/>
      <c r="W327" s="594"/>
      <c r="X327" s="705">
        <f t="shared" si="32"/>
        <v>315</v>
      </c>
      <c r="Y327" s="756"/>
      <c r="Z327" s="756"/>
      <c r="AA327" s="756"/>
      <c r="AB327" s="756"/>
      <c r="AC327" s="756"/>
      <c r="AD327" s="756"/>
      <c r="AE327" s="756"/>
      <c r="AF327" s="594"/>
      <c r="AG327" s="705">
        <f t="shared" si="33"/>
        <v>315</v>
      </c>
      <c r="AH327" s="756"/>
      <c r="AI327" s="756"/>
      <c r="AJ327" s="756"/>
      <c r="AK327" s="756"/>
      <c r="AL327" s="756"/>
      <c r="AM327" s="756"/>
      <c r="AN327" s="756"/>
      <c r="AO327" s="685"/>
      <c r="AP327" s="705">
        <f t="shared" si="34"/>
        <v>315</v>
      </c>
      <c r="AQ327" s="756"/>
      <c r="AR327" s="756"/>
      <c r="AS327" s="756"/>
      <c r="AT327" s="756"/>
      <c r="AU327" s="756"/>
      <c r="AV327" s="756"/>
      <c r="AW327" s="756"/>
    </row>
    <row r="328" spans="2:49" x14ac:dyDescent="0.25">
      <c r="B328" s="705">
        <v>316</v>
      </c>
      <c r="C328" s="951">
        <f>(1+_xlfn.XLOOKUP(INT((B328-1)/12)+1,'ZC Curve'!$B$8:$B$107,'ZC Curve'!R$8:R$107,,0))^(1/12)-1</f>
        <v>0</v>
      </c>
      <c r="D328" s="946">
        <f t="shared" si="29"/>
        <v>1</v>
      </c>
      <c r="E328" s="594"/>
      <c r="F328" s="705">
        <f t="shared" si="30"/>
        <v>316</v>
      </c>
      <c r="G328" s="756"/>
      <c r="H328" s="756"/>
      <c r="I328" s="756"/>
      <c r="J328" s="756"/>
      <c r="K328" s="756"/>
      <c r="L328" s="756"/>
      <c r="M328" s="756"/>
      <c r="N328" s="594"/>
      <c r="O328" s="705">
        <f t="shared" si="31"/>
        <v>316</v>
      </c>
      <c r="P328" s="756"/>
      <c r="Q328" s="756"/>
      <c r="R328" s="756"/>
      <c r="S328" s="756"/>
      <c r="T328" s="756"/>
      <c r="U328" s="756"/>
      <c r="V328" s="756"/>
      <c r="W328" s="594"/>
      <c r="X328" s="705">
        <f t="shared" si="32"/>
        <v>316</v>
      </c>
      <c r="Y328" s="756"/>
      <c r="Z328" s="756"/>
      <c r="AA328" s="756"/>
      <c r="AB328" s="756"/>
      <c r="AC328" s="756"/>
      <c r="AD328" s="756"/>
      <c r="AE328" s="756"/>
      <c r="AF328" s="594"/>
      <c r="AG328" s="705">
        <f t="shared" si="33"/>
        <v>316</v>
      </c>
      <c r="AH328" s="756"/>
      <c r="AI328" s="756"/>
      <c r="AJ328" s="756"/>
      <c r="AK328" s="756"/>
      <c r="AL328" s="756"/>
      <c r="AM328" s="756"/>
      <c r="AN328" s="756"/>
      <c r="AO328" s="685"/>
      <c r="AP328" s="705">
        <f t="shared" si="34"/>
        <v>316</v>
      </c>
      <c r="AQ328" s="756"/>
      <c r="AR328" s="756"/>
      <c r="AS328" s="756"/>
      <c r="AT328" s="756"/>
      <c r="AU328" s="756"/>
      <c r="AV328" s="756"/>
      <c r="AW328" s="756"/>
    </row>
    <row r="329" spans="2:49" x14ac:dyDescent="0.25">
      <c r="B329" s="705">
        <v>317</v>
      </c>
      <c r="C329" s="951">
        <f>(1+_xlfn.XLOOKUP(INT((B329-1)/12)+1,'ZC Curve'!$B$8:$B$107,'ZC Curve'!R$8:R$107,,0))^(1/12)-1</f>
        <v>0</v>
      </c>
      <c r="D329" s="946">
        <f t="shared" si="29"/>
        <v>1</v>
      </c>
      <c r="E329" s="594"/>
      <c r="F329" s="705">
        <f t="shared" si="30"/>
        <v>317</v>
      </c>
      <c r="G329" s="756"/>
      <c r="H329" s="756"/>
      <c r="I329" s="756"/>
      <c r="J329" s="756"/>
      <c r="K329" s="756"/>
      <c r="L329" s="756"/>
      <c r="M329" s="756"/>
      <c r="N329" s="594"/>
      <c r="O329" s="705">
        <f t="shared" si="31"/>
        <v>317</v>
      </c>
      <c r="P329" s="756"/>
      <c r="Q329" s="756"/>
      <c r="R329" s="756"/>
      <c r="S329" s="756"/>
      <c r="T329" s="756"/>
      <c r="U329" s="756"/>
      <c r="V329" s="756"/>
      <c r="W329" s="594"/>
      <c r="X329" s="705">
        <f t="shared" si="32"/>
        <v>317</v>
      </c>
      <c r="Y329" s="756"/>
      <c r="Z329" s="756"/>
      <c r="AA329" s="756"/>
      <c r="AB329" s="756"/>
      <c r="AC329" s="756"/>
      <c r="AD329" s="756"/>
      <c r="AE329" s="756"/>
      <c r="AF329" s="594"/>
      <c r="AG329" s="705">
        <f t="shared" si="33"/>
        <v>317</v>
      </c>
      <c r="AH329" s="756"/>
      <c r="AI329" s="756"/>
      <c r="AJ329" s="756"/>
      <c r="AK329" s="756"/>
      <c r="AL329" s="756"/>
      <c r="AM329" s="756"/>
      <c r="AN329" s="756"/>
      <c r="AO329" s="685"/>
      <c r="AP329" s="705">
        <f t="shared" si="34"/>
        <v>317</v>
      </c>
      <c r="AQ329" s="756"/>
      <c r="AR329" s="756"/>
      <c r="AS329" s="756"/>
      <c r="AT329" s="756"/>
      <c r="AU329" s="756"/>
      <c r="AV329" s="756"/>
      <c r="AW329" s="756"/>
    </row>
    <row r="330" spans="2:49" x14ac:dyDescent="0.25">
      <c r="B330" s="705">
        <v>318</v>
      </c>
      <c r="C330" s="951">
        <f>(1+_xlfn.XLOOKUP(INT((B330-1)/12)+1,'ZC Curve'!$B$8:$B$107,'ZC Curve'!R$8:R$107,,0))^(1/12)-1</f>
        <v>0</v>
      </c>
      <c r="D330" s="946">
        <f t="shared" si="29"/>
        <v>1</v>
      </c>
      <c r="E330" s="594"/>
      <c r="F330" s="705">
        <f t="shared" si="30"/>
        <v>318</v>
      </c>
      <c r="G330" s="756"/>
      <c r="H330" s="756"/>
      <c r="I330" s="756"/>
      <c r="J330" s="756"/>
      <c r="K330" s="756"/>
      <c r="L330" s="756"/>
      <c r="M330" s="756"/>
      <c r="N330" s="594"/>
      <c r="O330" s="705">
        <f t="shared" si="31"/>
        <v>318</v>
      </c>
      <c r="P330" s="756"/>
      <c r="Q330" s="756"/>
      <c r="R330" s="756"/>
      <c r="S330" s="756"/>
      <c r="T330" s="756"/>
      <c r="U330" s="756"/>
      <c r="V330" s="756"/>
      <c r="W330" s="594"/>
      <c r="X330" s="705">
        <f t="shared" si="32"/>
        <v>318</v>
      </c>
      <c r="Y330" s="756"/>
      <c r="Z330" s="756"/>
      <c r="AA330" s="756"/>
      <c r="AB330" s="756"/>
      <c r="AC330" s="756"/>
      <c r="AD330" s="756"/>
      <c r="AE330" s="756"/>
      <c r="AF330" s="594"/>
      <c r="AG330" s="705">
        <f t="shared" si="33"/>
        <v>318</v>
      </c>
      <c r="AH330" s="756"/>
      <c r="AI330" s="756"/>
      <c r="AJ330" s="756"/>
      <c r="AK330" s="756"/>
      <c r="AL330" s="756"/>
      <c r="AM330" s="756"/>
      <c r="AN330" s="756"/>
      <c r="AO330" s="685"/>
      <c r="AP330" s="705">
        <f t="shared" si="34"/>
        <v>318</v>
      </c>
      <c r="AQ330" s="756"/>
      <c r="AR330" s="756"/>
      <c r="AS330" s="756"/>
      <c r="AT330" s="756"/>
      <c r="AU330" s="756"/>
      <c r="AV330" s="756"/>
      <c r="AW330" s="756"/>
    </row>
    <row r="331" spans="2:49" x14ac:dyDescent="0.25">
      <c r="B331" s="705">
        <v>319</v>
      </c>
      <c r="C331" s="951">
        <f>(1+_xlfn.XLOOKUP(INT((B331-1)/12)+1,'ZC Curve'!$B$8:$B$107,'ZC Curve'!R$8:R$107,,0))^(1/12)-1</f>
        <v>0</v>
      </c>
      <c r="D331" s="946">
        <f t="shared" si="29"/>
        <v>1</v>
      </c>
      <c r="E331" s="594"/>
      <c r="F331" s="705">
        <f t="shared" si="30"/>
        <v>319</v>
      </c>
      <c r="G331" s="756"/>
      <c r="H331" s="756"/>
      <c r="I331" s="756"/>
      <c r="J331" s="756"/>
      <c r="K331" s="756"/>
      <c r="L331" s="756"/>
      <c r="M331" s="756"/>
      <c r="N331" s="594"/>
      <c r="O331" s="705">
        <f t="shared" si="31"/>
        <v>319</v>
      </c>
      <c r="P331" s="756"/>
      <c r="Q331" s="756"/>
      <c r="R331" s="756"/>
      <c r="S331" s="756"/>
      <c r="T331" s="756"/>
      <c r="U331" s="756"/>
      <c r="V331" s="756"/>
      <c r="W331" s="594"/>
      <c r="X331" s="705">
        <f t="shared" si="32"/>
        <v>319</v>
      </c>
      <c r="Y331" s="756"/>
      <c r="Z331" s="756"/>
      <c r="AA331" s="756"/>
      <c r="AB331" s="756"/>
      <c r="AC331" s="756"/>
      <c r="AD331" s="756"/>
      <c r="AE331" s="756"/>
      <c r="AF331" s="594"/>
      <c r="AG331" s="705">
        <f t="shared" si="33"/>
        <v>319</v>
      </c>
      <c r="AH331" s="756"/>
      <c r="AI331" s="756"/>
      <c r="AJ331" s="756"/>
      <c r="AK331" s="756"/>
      <c r="AL331" s="756"/>
      <c r="AM331" s="756"/>
      <c r="AN331" s="756"/>
      <c r="AO331" s="685"/>
      <c r="AP331" s="705">
        <f t="shared" si="34"/>
        <v>319</v>
      </c>
      <c r="AQ331" s="756"/>
      <c r="AR331" s="756"/>
      <c r="AS331" s="756"/>
      <c r="AT331" s="756"/>
      <c r="AU331" s="756"/>
      <c r="AV331" s="756"/>
      <c r="AW331" s="756"/>
    </row>
    <row r="332" spans="2:49" x14ac:dyDescent="0.25">
      <c r="B332" s="705">
        <v>320</v>
      </c>
      <c r="C332" s="951">
        <f>(1+_xlfn.XLOOKUP(INT((B332-1)/12)+1,'ZC Curve'!$B$8:$B$107,'ZC Curve'!R$8:R$107,,0))^(1/12)-1</f>
        <v>0</v>
      </c>
      <c r="D332" s="946">
        <f t="shared" si="29"/>
        <v>1</v>
      </c>
      <c r="E332" s="594"/>
      <c r="F332" s="705">
        <f t="shared" si="30"/>
        <v>320</v>
      </c>
      <c r="G332" s="756"/>
      <c r="H332" s="756"/>
      <c r="I332" s="756"/>
      <c r="J332" s="756"/>
      <c r="K332" s="756"/>
      <c r="L332" s="756"/>
      <c r="M332" s="756"/>
      <c r="N332" s="594"/>
      <c r="O332" s="705">
        <f t="shared" si="31"/>
        <v>320</v>
      </c>
      <c r="P332" s="756"/>
      <c r="Q332" s="756"/>
      <c r="R332" s="756"/>
      <c r="S332" s="756"/>
      <c r="T332" s="756"/>
      <c r="U332" s="756"/>
      <c r="V332" s="756"/>
      <c r="W332" s="594"/>
      <c r="X332" s="705">
        <f t="shared" si="32"/>
        <v>320</v>
      </c>
      <c r="Y332" s="756"/>
      <c r="Z332" s="756"/>
      <c r="AA332" s="756"/>
      <c r="AB332" s="756"/>
      <c r="AC332" s="756"/>
      <c r="AD332" s="756"/>
      <c r="AE332" s="756"/>
      <c r="AF332" s="594"/>
      <c r="AG332" s="705">
        <f t="shared" si="33"/>
        <v>320</v>
      </c>
      <c r="AH332" s="756"/>
      <c r="AI332" s="756"/>
      <c r="AJ332" s="756"/>
      <c r="AK332" s="756"/>
      <c r="AL332" s="756"/>
      <c r="AM332" s="756"/>
      <c r="AN332" s="756"/>
      <c r="AO332" s="685"/>
      <c r="AP332" s="705">
        <f t="shared" si="34"/>
        <v>320</v>
      </c>
      <c r="AQ332" s="756"/>
      <c r="AR332" s="756"/>
      <c r="AS332" s="756"/>
      <c r="AT332" s="756"/>
      <c r="AU332" s="756"/>
      <c r="AV332" s="756"/>
      <c r="AW332" s="756"/>
    </row>
    <row r="333" spans="2:49" x14ac:dyDescent="0.25">
      <c r="B333" s="705">
        <v>321</v>
      </c>
      <c r="C333" s="951">
        <f>(1+_xlfn.XLOOKUP(INT((B333-1)/12)+1,'ZC Curve'!$B$8:$B$107,'ZC Curve'!R$8:R$107,,0))^(1/12)-1</f>
        <v>0</v>
      </c>
      <c r="D333" s="946">
        <f t="shared" si="29"/>
        <v>1</v>
      </c>
      <c r="E333" s="594"/>
      <c r="F333" s="705">
        <f t="shared" si="30"/>
        <v>321</v>
      </c>
      <c r="G333" s="756"/>
      <c r="H333" s="756"/>
      <c r="I333" s="756"/>
      <c r="J333" s="756"/>
      <c r="K333" s="756"/>
      <c r="L333" s="756"/>
      <c r="M333" s="756"/>
      <c r="N333" s="594"/>
      <c r="O333" s="705">
        <f t="shared" si="31"/>
        <v>321</v>
      </c>
      <c r="P333" s="756"/>
      <c r="Q333" s="756"/>
      <c r="R333" s="756"/>
      <c r="S333" s="756"/>
      <c r="T333" s="756"/>
      <c r="U333" s="756"/>
      <c r="V333" s="756"/>
      <c r="W333" s="594"/>
      <c r="X333" s="705">
        <f t="shared" si="32"/>
        <v>321</v>
      </c>
      <c r="Y333" s="756"/>
      <c r="Z333" s="756"/>
      <c r="AA333" s="756"/>
      <c r="AB333" s="756"/>
      <c r="AC333" s="756"/>
      <c r="AD333" s="756"/>
      <c r="AE333" s="756"/>
      <c r="AF333" s="594"/>
      <c r="AG333" s="705">
        <f t="shared" si="33"/>
        <v>321</v>
      </c>
      <c r="AH333" s="756"/>
      <c r="AI333" s="756"/>
      <c r="AJ333" s="756"/>
      <c r="AK333" s="756"/>
      <c r="AL333" s="756"/>
      <c r="AM333" s="756"/>
      <c r="AN333" s="756"/>
      <c r="AO333" s="685"/>
      <c r="AP333" s="705">
        <f t="shared" si="34"/>
        <v>321</v>
      </c>
      <c r="AQ333" s="756"/>
      <c r="AR333" s="756"/>
      <c r="AS333" s="756"/>
      <c r="AT333" s="756"/>
      <c r="AU333" s="756"/>
      <c r="AV333" s="756"/>
      <c r="AW333" s="756"/>
    </row>
    <row r="334" spans="2:49" x14ac:dyDescent="0.25">
      <c r="B334" s="705">
        <v>322</v>
      </c>
      <c r="C334" s="951">
        <f>(1+_xlfn.XLOOKUP(INT((B334-1)/12)+1,'ZC Curve'!$B$8:$B$107,'ZC Curve'!R$8:R$107,,0))^(1/12)-1</f>
        <v>0</v>
      </c>
      <c r="D334" s="946">
        <f t="shared" ref="D334:D397" si="35">D333/(1+C334)</f>
        <v>1</v>
      </c>
      <c r="E334" s="594"/>
      <c r="F334" s="705">
        <f t="shared" ref="F334:F397" si="36">F333+1</f>
        <v>322</v>
      </c>
      <c r="G334" s="756"/>
      <c r="H334" s="756"/>
      <c r="I334" s="756"/>
      <c r="J334" s="756"/>
      <c r="K334" s="756"/>
      <c r="L334" s="756"/>
      <c r="M334" s="756"/>
      <c r="N334" s="594"/>
      <c r="O334" s="705">
        <f t="shared" ref="O334:O397" si="37">O333+1</f>
        <v>322</v>
      </c>
      <c r="P334" s="756"/>
      <c r="Q334" s="756"/>
      <c r="R334" s="756"/>
      <c r="S334" s="756"/>
      <c r="T334" s="756"/>
      <c r="U334" s="756"/>
      <c r="V334" s="756"/>
      <c r="W334" s="594"/>
      <c r="X334" s="705">
        <f t="shared" ref="X334:X397" si="38">X333+1</f>
        <v>322</v>
      </c>
      <c r="Y334" s="756"/>
      <c r="Z334" s="756"/>
      <c r="AA334" s="756"/>
      <c r="AB334" s="756"/>
      <c r="AC334" s="756"/>
      <c r="AD334" s="756"/>
      <c r="AE334" s="756"/>
      <c r="AF334" s="594"/>
      <c r="AG334" s="705">
        <f t="shared" ref="AG334:AG397" si="39">AG333+1</f>
        <v>322</v>
      </c>
      <c r="AH334" s="756"/>
      <c r="AI334" s="756"/>
      <c r="AJ334" s="756"/>
      <c r="AK334" s="756"/>
      <c r="AL334" s="756"/>
      <c r="AM334" s="756"/>
      <c r="AN334" s="756"/>
      <c r="AO334" s="685"/>
      <c r="AP334" s="705">
        <f t="shared" ref="AP334:AP397" si="40">AP333+1</f>
        <v>322</v>
      </c>
      <c r="AQ334" s="756"/>
      <c r="AR334" s="756"/>
      <c r="AS334" s="756"/>
      <c r="AT334" s="756"/>
      <c r="AU334" s="756"/>
      <c r="AV334" s="756"/>
      <c r="AW334" s="756"/>
    </row>
    <row r="335" spans="2:49" x14ac:dyDescent="0.25">
      <c r="B335" s="705">
        <v>323</v>
      </c>
      <c r="C335" s="951">
        <f>(1+_xlfn.XLOOKUP(INT((B335-1)/12)+1,'ZC Curve'!$B$8:$B$107,'ZC Curve'!R$8:R$107,,0))^(1/12)-1</f>
        <v>0</v>
      </c>
      <c r="D335" s="946">
        <f t="shared" si="35"/>
        <v>1</v>
      </c>
      <c r="E335" s="594"/>
      <c r="F335" s="705">
        <f t="shared" si="36"/>
        <v>323</v>
      </c>
      <c r="G335" s="756"/>
      <c r="H335" s="756"/>
      <c r="I335" s="756"/>
      <c r="J335" s="756"/>
      <c r="K335" s="756"/>
      <c r="L335" s="756"/>
      <c r="M335" s="756"/>
      <c r="N335" s="594"/>
      <c r="O335" s="705">
        <f t="shared" si="37"/>
        <v>323</v>
      </c>
      <c r="P335" s="756"/>
      <c r="Q335" s="756"/>
      <c r="R335" s="756"/>
      <c r="S335" s="756"/>
      <c r="T335" s="756"/>
      <c r="U335" s="756"/>
      <c r="V335" s="756"/>
      <c r="W335" s="594"/>
      <c r="X335" s="705">
        <f t="shared" si="38"/>
        <v>323</v>
      </c>
      <c r="Y335" s="756"/>
      <c r="Z335" s="756"/>
      <c r="AA335" s="756"/>
      <c r="AB335" s="756"/>
      <c r="AC335" s="756"/>
      <c r="AD335" s="756"/>
      <c r="AE335" s="756"/>
      <c r="AF335" s="594"/>
      <c r="AG335" s="705">
        <f t="shared" si="39"/>
        <v>323</v>
      </c>
      <c r="AH335" s="756"/>
      <c r="AI335" s="756"/>
      <c r="AJ335" s="756"/>
      <c r="AK335" s="756"/>
      <c r="AL335" s="756"/>
      <c r="AM335" s="756"/>
      <c r="AN335" s="756"/>
      <c r="AO335" s="685"/>
      <c r="AP335" s="705">
        <f t="shared" si="40"/>
        <v>323</v>
      </c>
      <c r="AQ335" s="756"/>
      <c r="AR335" s="756"/>
      <c r="AS335" s="756"/>
      <c r="AT335" s="756"/>
      <c r="AU335" s="756"/>
      <c r="AV335" s="756"/>
      <c r="AW335" s="756"/>
    </row>
    <row r="336" spans="2:49" x14ac:dyDescent="0.25">
      <c r="B336" s="705">
        <v>324</v>
      </c>
      <c r="C336" s="951">
        <f>(1+_xlfn.XLOOKUP(INT((B336-1)/12)+1,'ZC Curve'!$B$8:$B$107,'ZC Curve'!R$8:R$107,,0))^(1/12)-1</f>
        <v>0</v>
      </c>
      <c r="D336" s="946">
        <f t="shared" si="35"/>
        <v>1</v>
      </c>
      <c r="E336" s="594"/>
      <c r="F336" s="705">
        <f t="shared" si="36"/>
        <v>324</v>
      </c>
      <c r="G336" s="756"/>
      <c r="H336" s="756"/>
      <c r="I336" s="756"/>
      <c r="J336" s="756"/>
      <c r="K336" s="756"/>
      <c r="L336" s="756"/>
      <c r="M336" s="756"/>
      <c r="N336" s="594"/>
      <c r="O336" s="705">
        <f t="shared" si="37"/>
        <v>324</v>
      </c>
      <c r="P336" s="756"/>
      <c r="Q336" s="756"/>
      <c r="R336" s="756"/>
      <c r="S336" s="756"/>
      <c r="T336" s="756"/>
      <c r="U336" s="756"/>
      <c r="V336" s="756"/>
      <c r="W336" s="594"/>
      <c r="X336" s="705">
        <f t="shared" si="38"/>
        <v>324</v>
      </c>
      <c r="Y336" s="756"/>
      <c r="Z336" s="756"/>
      <c r="AA336" s="756"/>
      <c r="AB336" s="756"/>
      <c r="AC336" s="756"/>
      <c r="AD336" s="756"/>
      <c r="AE336" s="756"/>
      <c r="AF336" s="594"/>
      <c r="AG336" s="705">
        <f t="shared" si="39"/>
        <v>324</v>
      </c>
      <c r="AH336" s="756"/>
      <c r="AI336" s="756"/>
      <c r="AJ336" s="756"/>
      <c r="AK336" s="756"/>
      <c r="AL336" s="756"/>
      <c r="AM336" s="756"/>
      <c r="AN336" s="756"/>
      <c r="AO336" s="685"/>
      <c r="AP336" s="705">
        <f t="shared" si="40"/>
        <v>324</v>
      </c>
      <c r="AQ336" s="756"/>
      <c r="AR336" s="756"/>
      <c r="AS336" s="756"/>
      <c r="AT336" s="756"/>
      <c r="AU336" s="756"/>
      <c r="AV336" s="756"/>
      <c r="AW336" s="756"/>
    </row>
    <row r="337" spans="2:49" x14ac:dyDescent="0.25">
      <c r="B337" s="705">
        <v>325</v>
      </c>
      <c r="C337" s="951">
        <f>(1+_xlfn.XLOOKUP(INT((B337-1)/12)+1,'ZC Curve'!$B$8:$B$107,'ZC Curve'!R$8:R$107,,0))^(1/12)-1</f>
        <v>0</v>
      </c>
      <c r="D337" s="946">
        <f t="shared" si="35"/>
        <v>1</v>
      </c>
      <c r="E337" s="594"/>
      <c r="F337" s="705">
        <f t="shared" si="36"/>
        <v>325</v>
      </c>
      <c r="G337" s="756"/>
      <c r="H337" s="756"/>
      <c r="I337" s="756"/>
      <c r="J337" s="756"/>
      <c r="K337" s="756"/>
      <c r="L337" s="756"/>
      <c r="M337" s="756"/>
      <c r="N337" s="594"/>
      <c r="O337" s="705">
        <f t="shared" si="37"/>
        <v>325</v>
      </c>
      <c r="P337" s="756"/>
      <c r="Q337" s="756"/>
      <c r="R337" s="756"/>
      <c r="S337" s="756"/>
      <c r="T337" s="756"/>
      <c r="U337" s="756"/>
      <c r="V337" s="756"/>
      <c r="W337" s="594"/>
      <c r="X337" s="705">
        <f t="shared" si="38"/>
        <v>325</v>
      </c>
      <c r="Y337" s="756"/>
      <c r="Z337" s="756"/>
      <c r="AA337" s="756"/>
      <c r="AB337" s="756"/>
      <c r="AC337" s="756"/>
      <c r="AD337" s="756"/>
      <c r="AE337" s="756"/>
      <c r="AF337" s="594"/>
      <c r="AG337" s="705">
        <f t="shared" si="39"/>
        <v>325</v>
      </c>
      <c r="AH337" s="756"/>
      <c r="AI337" s="756"/>
      <c r="AJ337" s="756"/>
      <c r="AK337" s="756"/>
      <c r="AL337" s="756"/>
      <c r="AM337" s="756"/>
      <c r="AN337" s="756"/>
      <c r="AO337" s="685"/>
      <c r="AP337" s="705">
        <f t="shared" si="40"/>
        <v>325</v>
      </c>
      <c r="AQ337" s="756"/>
      <c r="AR337" s="756"/>
      <c r="AS337" s="756"/>
      <c r="AT337" s="756"/>
      <c r="AU337" s="756"/>
      <c r="AV337" s="756"/>
      <c r="AW337" s="756"/>
    </row>
    <row r="338" spans="2:49" x14ac:dyDescent="0.25">
      <c r="B338" s="705">
        <v>326</v>
      </c>
      <c r="C338" s="951">
        <f>(1+_xlfn.XLOOKUP(INT((B338-1)/12)+1,'ZC Curve'!$B$8:$B$107,'ZC Curve'!R$8:R$107,,0))^(1/12)-1</f>
        <v>0</v>
      </c>
      <c r="D338" s="946">
        <f t="shared" si="35"/>
        <v>1</v>
      </c>
      <c r="E338" s="594"/>
      <c r="F338" s="705">
        <f t="shared" si="36"/>
        <v>326</v>
      </c>
      <c r="G338" s="756"/>
      <c r="H338" s="756"/>
      <c r="I338" s="756"/>
      <c r="J338" s="756"/>
      <c r="K338" s="756"/>
      <c r="L338" s="756"/>
      <c r="M338" s="756"/>
      <c r="N338" s="594"/>
      <c r="O338" s="705">
        <f t="shared" si="37"/>
        <v>326</v>
      </c>
      <c r="P338" s="756"/>
      <c r="Q338" s="756"/>
      <c r="R338" s="756"/>
      <c r="S338" s="756"/>
      <c r="T338" s="756"/>
      <c r="U338" s="756"/>
      <c r="V338" s="756"/>
      <c r="W338" s="594"/>
      <c r="X338" s="705">
        <f t="shared" si="38"/>
        <v>326</v>
      </c>
      <c r="Y338" s="756"/>
      <c r="Z338" s="756"/>
      <c r="AA338" s="756"/>
      <c r="AB338" s="756"/>
      <c r="AC338" s="756"/>
      <c r="AD338" s="756"/>
      <c r="AE338" s="756"/>
      <c r="AF338" s="594"/>
      <c r="AG338" s="705">
        <f t="shared" si="39"/>
        <v>326</v>
      </c>
      <c r="AH338" s="756"/>
      <c r="AI338" s="756"/>
      <c r="AJ338" s="756"/>
      <c r="AK338" s="756"/>
      <c r="AL338" s="756"/>
      <c r="AM338" s="756"/>
      <c r="AN338" s="756"/>
      <c r="AO338" s="685"/>
      <c r="AP338" s="705">
        <f t="shared" si="40"/>
        <v>326</v>
      </c>
      <c r="AQ338" s="756"/>
      <c r="AR338" s="756"/>
      <c r="AS338" s="756"/>
      <c r="AT338" s="756"/>
      <c r="AU338" s="756"/>
      <c r="AV338" s="756"/>
      <c r="AW338" s="756"/>
    </row>
    <row r="339" spans="2:49" x14ac:dyDescent="0.25">
      <c r="B339" s="705">
        <v>327</v>
      </c>
      <c r="C339" s="951">
        <f>(1+_xlfn.XLOOKUP(INT((B339-1)/12)+1,'ZC Curve'!$B$8:$B$107,'ZC Curve'!R$8:R$107,,0))^(1/12)-1</f>
        <v>0</v>
      </c>
      <c r="D339" s="946">
        <f t="shared" si="35"/>
        <v>1</v>
      </c>
      <c r="E339" s="594"/>
      <c r="F339" s="705">
        <f t="shared" si="36"/>
        <v>327</v>
      </c>
      <c r="G339" s="756"/>
      <c r="H339" s="756"/>
      <c r="I339" s="756"/>
      <c r="J339" s="756"/>
      <c r="K339" s="756"/>
      <c r="L339" s="756"/>
      <c r="M339" s="756"/>
      <c r="N339" s="594"/>
      <c r="O339" s="705">
        <f t="shared" si="37"/>
        <v>327</v>
      </c>
      <c r="P339" s="756"/>
      <c r="Q339" s="756"/>
      <c r="R339" s="756"/>
      <c r="S339" s="756"/>
      <c r="T339" s="756"/>
      <c r="U339" s="756"/>
      <c r="V339" s="756"/>
      <c r="W339" s="594"/>
      <c r="X339" s="705">
        <f t="shared" si="38"/>
        <v>327</v>
      </c>
      <c r="Y339" s="756"/>
      <c r="Z339" s="756"/>
      <c r="AA339" s="756"/>
      <c r="AB339" s="756"/>
      <c r="AC339" s="756"/>
      <c r="AD339" s="756"/>
      <c r="AE339" s="756"/>
      <c r="AF339" s="594"/>
      <c r="AG339" s="705">
        <f t="shared" si="39"/>
        <v>327</v>
      </c>
      <c r="AH339" s="756"/>
      <c r="AI339" s="756"/>
      <c r="AJ339" s="756"/>
      <c r="AK339" s="756"/>
      <c r="AL339" s="756"/>
      <c r="AM339" s="756"/>
      <c r="AN339" s="756"/>
      <c r="AO339" s="685"/>
      <c r="AP339" s="705">
        <f t="shared" si="40"/>
        <v>327</v>
      </c>
      <c r="AQ339" s="756"/>
      <c r="AR339" s="756"/>
      <c r="AS339" s="756"/>
      <c r="AT339" s="756"/>
      <c r="AU339" s="756"/>
      <c r="AV339" s="756"/>
      <c r="AW339" s="756"/>
    </row>
    <row r="340" spans="2:49" x14ac:dyDescent="0.25">
      <c r="B340" s="705">
        <v>328</v>
      </c>
      <c r="C340" s="951">
        <f>(1+_xlfn.XLOOKUP(INT((B340-1)/12)+1,'ZC Curve'!$B$8:$B$107,'ZC Curve'!R$8:R$107,,0))^(1/12)-1</f>
        <v>0</v>
      </c>
      <c r="D340" s="946">
        <f t="shared" si="35"/>
        <v>1</v>
      </c>
      <c r="E340" s="594"/>
      <c r="F340" s="705">
        <f t="shared" si="36"/>
        <v>328</v>
      </c>
      <c r="G340" s="756"/>
      <c r="H340" s="756"/>
      <c r="I340" s="756"/>
      <c r="J340" s="756"/>
      <c r="K340" s="756"/>
      <c r="L340" s="756"/>
      <c r="M340" s="756"/>
      <c r="N340" s="594"/>
      <c r="O340" s="705">
        <f t="shared" si="37"/>
        <v>328</v>
      </c>
      <c r="P340" s="756"/>
      <c r="Q340" s="756"/>
      <c r="R340" s="756"/>
      <c r="S340" s="756"/>
      <c r="T340" s="756"/>
      <c r="U340" s="756"/>
      <c r="V340" s="756"/>
      <c r="W340" s="594"/>
      <c r="X340" s="705">
        <f t="shared" si="38"/>
        <v>328</v>
      </c>
      <c r="Y340" s="756"/>
      <c r="Z340" s="756"/>
      <c r="AA340" s="756"/>
      <c r="AB340" s="756"/>
      <c r="AC340" s="756"/>
      <c r="AD340" s="756"/>
      <c r="AE340" s="756"/>
      <c r="AF340" s="594"/>
      <c r="AG340" s="705">
        <f t="shared" si="39"/>
        <v>328</v>
      </c>
      <c r="AH340" s="756"/>
      <c r="AI340" s="756"/>
      <c r="AJ340" s="756"/>
      <c r="AK340" s="756"/>
      <c r="AL340" s="756"/>
      <c r="AM340" s="756"/>
      <c r="AN340" s="756"/>
      <c r="AO340" s="685"/>
      <c r="AP340" s="705">
        <f t="shared" si="40"/>
        <v>328</v>
      </c>
      <c r="AQ340" s="756"/>
      <c r="AR340" s="756"/>
      <c r="AS340" s="756"/>
      <c r="AT340" s="756"/>
      <c r="AU340" s="756"/>
      <c r="AV340" s="756"/>
      <c r="AW340" s="756"/>
    </row>
    <row r="341" spans="2:49" x14ac:dyDescent="0.25">
      <c r="B341" s="705">
        <v>329</v>
      </c>
      <c r="C341" s="951">
        <f>(1+_xlfn.XLOOKUP(INT((B341-1)/12)+1,'ZC Curve'!$B$8:$B$107,'ZC Curve'!R$8:R$107,,0))^(1/12)-1</f>
        <v>0</v>
      </c>
      <c r="D341" s="946">
        <f t="shared" si="35"/>
        <v>1</v>
      </c>
      <c r="E341" s="594"/>
      <c r="F341" s="705">
        <f t="shared" si="36"/>
        <v>329</v>
      </c>
      <c r="G341" s="756"/>
      <c r="H341" s="756"/>
      <c r="I341" s="756"/>
      <c r="J341" s="756"/>
      <c r="K341" s="756"/>
      <c r="L341" s="756"/>
      <c r="M341" s="756"/>
      <c r="N341" s="594"/>
      <c r="O341" s="705">
        <f t="shared" si="37"/>
        <v>329</v>
      </c>
      <c r="P341" s="756"/>
      <c r="Q341" s="756"/>
      <c r="R341" s="756"/>
      <c r="S341" s="756"/>
      <c r="T341" s="756"/>
      <c r="U341" s="756"/>
      <c r="V341" s="756"/>
      <c r="W341" s="594"/>
      <c r="X341" s="705">
        <f t="shared" si="38"/>
        <v>329</v>
      </c>
      <c r="Y341" s="756"/>
      <c r="Z341" s="756"/>
      <c r="AA341" s="756"/>
      <c r="AB341" s="756"/>
      <c r="AC341" s="756"/>
      <c r="AD341" s="756"/>
      <c r="AE341" s="756"/>
      <c r="AF341" s="594"/>
      <c r="AG341" s="705">
        <f t="shared" si="39"/>
        <v>329</v>
      </c>
      <c r="AH341" s="756"/>
      <c r="AI341" s="756"/>
      <c r="AJ341" s="756"/>
      <c r="AK341" s="756"/>
      <c r="AL341" s="756"/>
      <c r="AM341" s="756"/>
      <c r="AN341" s="756"/>
      <c r="AO341" s="685"/>
      <c r="AP341" s="705">
        <f t="shared" si="40"/>
        <v>329</v>
      </c>
      <c r="AQ341" s="756"/>
      <c r="AR341" s="756"/>
      <c r="AS341" s="756"/>
      <c r="AT341" s="756"/>
      <c r="AU341" s="756"/>
      <c r="AV341" s="756"/>
      <c r="AW341" s="756"/>
    </row>
    <row r="342" spans="2:49" x14ac:dyDescent="0.25">
      <c r="B342" s="705">
        <v>330</v>
      </c>
      <c r="C342" s="951">
        <f>(1+_xlfn.XLOOKUP(INT((B342-1)/12)+1,'ZC Curve'!$B$8:$B$107,'ZC Curve'!R$8:R$107,,0))^(1/12)-1</f>
        <v>0</v>
      </c>
      <c r="D342" s="946">
        <f t="shared" si="35"/>
        <v>1</v>
      </c>
      <c r="E342" s="594"/>
      <c r="F342" s="705">
        <f t="shared" si="36"/>
        <v>330</v>
      </c>
      <c r="G342" s="756"/>
      <c r="H342" s="756"/>
      <c r="I342" s="756"/>
      <c r="J342" s="756"/>
      <c r="K342" s="756"/>
      <c r="L342" s="756"/>
      <c r="M342" s="756"/>
      <c r="N342" s="594"/>
      <c r="O342" s="705">
        <f t="shared" si="37"/>
        <v>330</v>
      </c>
      <c r="P342" s="756"/>
      <c r="Q342" s="756"/>
      <c r="R342" s="756"/>
      <c r="S342" s="756"/>
      <c r="T342" s="756"/>
      <c r="U342" s="756"/>
      <c r="V342" s="756"/>
      <c r="W342" s="594"/>
      <c r="X342" s="705">
        <f t="shared" si="38"/>
        <v>330</v>
      </c>
      <c r="Y342" s="756"/>
      <c r="Z342" s="756"/>
      <c r="AA342" s="756"/>
      <c r="AB342" s="756"/>
      <c r="AC342" s="756"/>
      <c r="AD342" s="756"/>
      <c r="AE342" s="756"/>
      <c r="AF342" s="594"/>
      <c r="AG342" s="705">
        <f t="shared" si="39"/>
        <v>330</v>
      </c>
      <c r="AH342" s="756"/>
      <c r="AI342" s="756"/>
      <c r="AJ342" s="756"/>
      <c r="AK342" s="756"/>
      <c r="AL342" s="756"/>
      <c r="AM342" s="756"/>
      <c r="AN342" s="756"/>
      <c r="AO342" s="685"/>
      <c r="AP342" s="705">
        <f t="shared" si="40"/>
        <v>330</v>
      </c>
      <c r="AQ342" s="756"/>
      <c r="AR342" s="756"/>
      <c r="AS342" s="756"/>
      <c r="AT342" s="756"/>
      <c r="AU342" s="756"/>
      <c r="AV342" s="756"/>
      <c r="AW342" s="756"/>
    </row>
    <row r="343" spans="2:49" x14ac:dyDescent="0.25">
      <c r="B343" s="705">
        <v>331</v>
      </c>
      <c r="C343" s="951">
        <f>(1+_xlfn.XLOOKUP(INT((B343-1)/12)+1,'ZC Curve'!$B$8:$B$107,'ZC Curve'!R$8:R$107,,0))^(1/12)-1</f>
        <v>0</v>
      </c>
      <c r="D343" s="946">
        <f t="shared" si="35"/>
        <v>1</v>
      </c>
      <c r="E343" s="594"/>
      <c r="F343" s="705">
        <f t="shared" si="36"/>
        <v>331</v>
      </c>
      <c r="G343" s="756"/>
      <c r="H343" s="756"/>
      <c r="I343" s="756"/>
      <c r="J343" s="756"/>
      <c r="K343" s="756"/>
      <c r="L343" s="756"/>
      <c r="M343" s="756"/>
      <c r="N343" s="594"/>
      <c r="O343" s="705">
        <f t="shared" si="37"/>
        <v>331</v>
      </c>
      <c r="P343" s="756"/>
      <c r="Q343" s="756"/>
      <c r="R343" s="756"/>
      <c r="S343" s="756"/>
      <c r="T343" s="756"/>
      <c r="U343" s="756"/>
      <c r="V343" s="756"/>
      <c r="W343" s="594"/>
      <c r="X343" s="705">
        <f t="shared" si="38"/>
        <v>331</v>
      </c>
      <c r="Y343" s="756"/>
      <c r="Z343" s="756"/>
      <c r="AA343" s="756"/>
      <c r="AB343" s="756"/>
      <c r="AC343" s="756"/>
      <c r="AD343" s="756"/>
      <c r="AE343" s="756"/>
      <c r="AF343" s="594"/>
      <c r="AG343" s="705">
        <f t="shared" si="39"/>
        <v>331</v>
      </c>
      <c r="AH343" s="756"/>
      <c r="AI343" s="756"/>
      <c r="AJ343" s="756"/>
      <c r="AK343" s="756"/>
      <c r="AL343" s="756"/>
      <c r="AM343" s="756"/>
      <c r="AN343" s="756"/>
      <c r="AO343" s="685"/>
      <c r="AP343" s="705">
        <f t="shared" si="40"/>
        <v>331</v>
      </c>
      <c r="AQ343" s="756"/>
      <c r="AR343" s="756"/>
      <c r="AS343" s="756"/>
      <c r="AT343" s="756"/>
      <c r="AU343" s="756"/>
      <c r="AV343" s="756"/>
      <c r="AW343" s="756"/>
    </row>
    <row r="344" spans="2:49" x14ac:dyDescent="0.25">
      <c r="B344" s="705">
        <v>332</v>
      </c>
      <c r="C344" s="951">
        <f>(1+_xlfn.XLOOKUP(INT((B344-1)/12)+1,'ZC Curve'!$B$8:$B$107,'ZC Curve'!R$8:R$107,,0))^(1/12)-1</f>
        <v>0</v>
      </c>
      <c r="D344" s="946">
        <f t="shared" si="35"/>
        <v>1</v>
      </c>
      <c r="E344" s="594"/>
      <c r="F344" s="705">
        <f t="shared" si="36"/>
        <v>332</v>
      </c>
      <c r="G344" s="756"/>
      <c r="H344" s="756"/>
      <c r="I344" s="756"/>
      <c r="J344" s="756"/>
      <c r="K344" s="756"/>
      <c r="L344" s="756"/>
      <c r="M344" s="756"/>
      <c r="N344" s="594"/>
      <c r="O344" s="705">
        <f t="shared" si="37"/>
        <v>332</v>
      </c>
      <c r="P344" s="756"/>
      <c r="Q344" s="756"/>
      <c r="R344" s="756"/>
      <c r="S344" s="756"/>
      <c r="T344" s="756"/>
      <c r="U344" s="756"/>
      <c r="V344" s="756"/>
      <c r="W344" s="594"/>
      <c r="X344" s="705">
        <f t="shared" si="38"/>
        <v>332</v>
      </c>
      <c r="Y344" s="756"/>
      <c r="Z344" s="756"/>
      <c r="AA344" s="756"/>
      <c r="AB344" s="756"/>
      <c r="AC344" s="756"/>
      <c r="AD344" s="756"/>
      <c r="AE344" s="756"/>
      <c r="AF344" s="594"/>
      <c r="AG344" s="705">
        <f t="shared" si="39"/>
        <v>332</v>
      </c>
      <c r="AH344" s="756"/>
      <c r="AI344" s="756"/>
      <c r="AJ344" s="756"/>
      <c r="AK344" s="756"/>
      <c r="AL344" s="756"/>
      <c r="AM344" s="756"/>
      <c r="AN344" s="756"/>
      <c r="AO344" s="685"/>
      <c r="AP344" s="705">
        <f t="shared" si="40"/>
        <v>332</v>
      </c>
      <c r="AQ344" s="756"/>
      <c r="AR344" s="756"/>
      <c r="AS344" s="756"/>
      <c r="AT344" s="756"/>
      <c r="AU344" s="756"/>
      <c r="AV344" s="756"/>
      <c r="AW344" s="756"/>
    </row>
    <row r="345" spans="2:49" x14ac:dyDescent="0.25">
      <c r="B345" s="705">
        <v>333</v>
      </c>
      <c r="C345" s="951">
        <f>(1+_xlfn.XLOOKUP(INT((B345-1)/12)+1,'ZC Curve'!$B$8:$B$107,'ZC Curve'!R$8:R$107,,0))^(1/12)-1</f>
        <v>0</v>
      </c>
      <c r="D345" s="946">
        <f t="shared" si="35"/>
        <v>1</v>
      </c>
      <c r="E345" s="594"/>
      <c r="F345" s="705">
        <f t="shared" si="36"/>
        <v>333</v>
      </c>
      <c r="G345" s="756"/>
      <c r="H345" s="756"/>
      <c r="I345" s="756"/>
      <c r="J345" s="756"/>
      <c r="K345" s="756"/>
      <c r="L345" s="756"/>
      <c r="M345" s="756"/>
      <c r="N345" s="594"/>
      <c r="O345" s="705">
        <f t="shared" si="37"/>
        <v>333</v>
      </c>
      <c r="P345" s="756"/>
      <c r="Q345" s="756"/>
      <c r="R345" s="756"/>
      <c r="S345" s="756"/>
      <c r="T345" s="756"/>
      <c r="U345" s="756"/>
      <c r="V345" s="756"/>
      <c r="W345" s="594"/>
      <c r="X345" s="705">
        <f t="shared" si="38"/>
        <v>333</v>
      </c>
      <c r="Y345" s="756"/>
      <c r="Z345" s="756"/>
      <c r="AA345" s="756"/>
      <c r="AB345" s="756"/>
      <c r="AC345" s="756"/>
      <c r="AD345" s="756"/>
      <c r="AE345" s="756"/>
      <c r="AF345" s="594"/>
      <c r="AG345" s="705">
        <f t="shared" si="39"/>
        <v>333</v>
      </c>
      <c r="AH345" s="756"/>
      <c r="AI345" s="756"/>
      <c r="AJ345" s="756"/>
      <c r="AK345" s="756"/>
      <c r="AL345" s="756"/>
      <c r="AM345" s="756"/>
      <c r="AN345" s="756"/>
      <c r="AO345" s="685"/>
      <c r="AP345" s="705">
        <f t="shared" si="40"/>
        <v>333</v>
      </c>
      <c r="AQ345" s="756"/>
      <c r="AR345" s="756"/>
      <c r="AS345" s="756"/>
      <c r="AT345" s="756"/>
      <c r="AU345" s="756"/>
      <c r="AV345" s="756"/>
      <c r="AW345" s="756"/>
    </row>
    <row r="346" spans="2:49" x14ac:dyDescent="0.25">
      <c r="B346" s="705">
        <v>334</v>
      </c>
      <c r="C346" s="951">
        <f>(1+_xlfn.XLOOKUP(INT((B346-1)/12)+1,'ZC Curve'!$B$8:$B$107,'ZC Curve'!R$8:R$107,,0))^(1/12)-1</f>
        <v>0</v>
      </c>
      <c r="D346" s="946">
        <f t="shared" si="35"/>
        <v>1</v>
      </c>
      <c r="E346" s="594"/>
      <c r="F346" s="705">
        <f t="shared" si="36"/>
        <v>334</v>
      </c>
      <c r="G346" s="756"/>
      <c r="H346" s="756"/>
      <c r="I346" s="756"/>
      <c r="J346" s="756"/>
      <c r="K346" s="756"/>
      <c r="L346" s="756"/>
      <c r="M346" s="756"/>
      <c r="N346" s="594"/>
      <c r="O346" s="705">
        <f t="shared" si="37"/>
        <v>334</v>
      </c>
      <c r="P346" s="756"/>
      <c r="Q346" s="756"/>
      <c r="R346" s="756"/>
      <c r="S346" s="756"/>
      <c r="T346" s="756"/>
      <c r="U346" s="756"/>
      <c r="V346" s="756"/>
      <c r="W346" s="594"/>
      <c r="X346" s="705">
        <f t="shared" si="38"/>
        <v>334</v>
      </c>
      <c r="Y346" s="756"/>
      <c r="Z346" s="756"/>
      <c r="AA346" s="756"/>
      <c r="AB346" s="756"/>
      <c r="AC346" s="756"/>
      <c r="AD346" s="756"/>
      <c r="AE346" s="756"/>
      <c r="AF346" s="594"/>
      <c r="AG346" s="705">
        <f t="shared" si="39"/>
        <v>334</v>
      </c>
      <c r="AH346" s="756"/>
      <c r="AI346" s="756"/>
      <c r="AJ346" s="756"/>
      <c r="AK346" s="756"/>
      <c r="AL346" s="756"/>
      <c r="AM346" s="756"/>
      <c r="AN346" s="756"/>
      <c r="AO346" s="685"/>
      <c r="AP346" s="705">
        <f t="shared" si="40"/>
        <v>334</v>
      </c>
      <c r="AQ346" s="756"/>
      <c r="AR346" s="756"/>
      <c r="AS346" s="756"/>
      <c r="AT346" s="756"/>
      <c r="AU346" s="756"/>
      <c r="AV346" s="756"/>
      <c r="AW346" s="756"/>
    </row>
    <row r="347" spans="2:49" x14ac:dyDescent="0.25">
      <c r="B347" s="705">
        <v>335</v>
      </c>
      <c r="C347" s="951">
        <f>(1+_xlfn.XLOOKUP(INT((B347-1)/12)+1,'ZC Curve'!$B$8:$B$107,'ZC Curve'!R$8:R$107,,0))^(1/12)-1</f>
        <v>0</v>
      </c>
      <c r="D347" s="946">
        <f t="shared" si="35"/>
        <v>1</v>
      </c>
      <c r="E347" s="594"/>
      <c r="F347" s="705">
        <f t="shared" si="36"/>
        <v>335</v>
      </c>
      <c r="G347" s="756"/>
      <c r="H347" s="756"/>
      <c r="I347" s="756"/>
      <c r="J347" s="756"/>
      <c r="K347" s="756"/>
      <c r="L347" s="756"/>
      <c r="M347" s="756"/>
      <c r="N347" s="594"/>
      <c r="O347" s="705">
        <f t="shared" si="37"/>
        <v>335</v>
      </c>
      <c r="P347" s="756"/>
      <c r="Q347" s="756"/>
      <c r="R347" s="756"/>
      <c r="S347" s="756"/>
      <c r="T347" s="756"/>
      <c r="U347" s="756"/>
      <c r="V347" s="756"/>
      <c r="W347" s="594"/>
      <c r="X347" s="705">
        <f t="shared" si="38"/>
        <v>335</v>
      </c>
      <c r="Y347" s="756"/>
      <c r="Z347" s="756"/>
      <c r="AA347" s="756"/>
      <c r="AB347" s="756"/>
      <c r="AC347" s="756"/>
      <c r="AD347" s="756"/>
      <c r="AE347" s="756"/>
      <c r="AF347" s="594"/>
      <c r="AG347" s="705">
        <f t="shared" si="39"/>
        <v>335</v>
      </c>
      <c r="AH347" s="756"/>
      <c r="AI347" s="756"/>
      <c r="AJ347" s="756"/>
      <c r="AK347" s="756"/>
      <c r="AL347" s="756"/>
      <c r="AM347" s="756"/>
      <c r="AN347" s="756"/>
      <c r="AO347" s="685"/>
      <c r="AP347" s="705">
        <f t="shared" si="40"/>
        <v>335</v>
      </c>
      <c r="AQ347" s="756"/>
      <c r="AR347" s="756"/>
      <c r="AS347" s="756"/>
      <c r="AT347" s="756"/>
      <c r="AU347" s="756"/>
      <c r="AV347" s="756"/>
      <c r="AW347" s="756"/>
    </row>
    <row r="348" spans="2:49" x14ac:dyDescent="0.25">
      <c r="B348" s="705">
        <v>336</v>
      </c>
      <c r="C348" s="951">
        <f>(1+_xlfn.XLOOKUP(INT((B348-1)/12)+1,'ZC Curve'!$B$8:$B$107,'ZC Curve'!R$8:R$107,,0))^(1/12)-1</f>
        <v>0</v>
      </c>
      <c r="D348" s="946">
        <f t="shared" si="35"/>
        <v>1</v>
      </c>
      <c r="E348" s="594"/>
      <c r="F348" s="705">
        <f t="shared" si="36"/>
        <v>336</v>
      </c>
      <c r="G348" s="756"/>
      <c r="H348" s="756"/>
      <c r="I348" s="756"/>
      <c r="J348" s="756"/>
      <c r="K348" s="756"/>
      <c r="L348" s="756"/>
      <c r="M348" s="756"/>
      <c r="N348" s="594"/>
      <c r="O348" s="705">
        <f t="shared" si="37"/>
        <v>336</v>
      </c>
      <c r="P348" s="756"/>
      <c r="Q348" s="756"/>
      <c r="R348" s="756"/>
      <c r="S348" s="756"/>
      <c r="T348" s="756"/>
      <c r="U348" s="756"/>
      <c r="V348" s="756"/>
      <c r="W348" s="594"/>
      <c r="X348" s="705">
        <f t="shared" si="38"/>
        <v>336</v>
      </c>
      <c r="Y348" s="756"/>
      <c r="Z348" s="756"/>
      <c r="AA348" s="756"/>
      <c r="AB348" s="756"/>
      <c r="AC348" s="756"/>
      <c r="AD348" s="756"/>
      <c r="AE348" s="756"/>
      <c r="AF348" s="594"/>
      <c r="AG348" s="705">
        <f t="shared" si="39"/>
        <v>336</v>
      </c>
      <c r="AH348" s="756"/>
      <c r="AI348" s="756"/>
      <c r="AJ348" s="756"/>
      <c r="AK348" s="756"/>
      <c r="AL348" s="756"/>
      <c r="AM348" s="756"/>
      <c r="AN348" s="756"/>
      <c r="AO348" s="685"/>
      <c r="AP348" s="705">
        <f t="shared" si="40"/>
        <v>336</v>
      </c>
      <c r="AQ348" s="756"/>
      <c r="AR348" s="756"/>
      <c r="AS348" s="756"/>
      <c r="AT348" s="756"/>
      <c r="AU348" s="756"/>
      <c r="AV348" s="756"/>
      <c r="AW348" s="756"/>
    </row>
    <row r="349" spans="2:49" x14ac:dyDescent="0.25">
      <c r="B349" s="705">
        <v>337</v>
      </c>
      <c r="C349" s="951">
        <f>(1+_xlfn.XLOOKUP(INT((B349-1)/12)+1,'ZC Curve'!$B$8:$B$107,'ZC Curve'!R$8:R$107,,0))^(1/12)-1</f>
        <v>0</v>
      </c>
      <c r="D349" s="946">
        <f t="shared" si="35"/>
        <v>1</v>
      </c>
      <c r="E349" s="594"/>
      <c r="F349" s="705">
        <f t="shared" si="36"/>
        <v>337</v>
      </c>
      <c r="G349" s="756"/>
      <c r="H349" s="756"/>
      <c r="I349" s="756"/>
      <c r="J349" s="756"/>
      <c r="K349" s="756"/>
      <c r="L349" s="756"/>
      <c r="M349" s="756"/>
      <c r="N349" s="594"/>
      <c r="O349" s="705">
        <f t="shared" si="37"/>
        <v>337</v>
      </c>
      <c r="P349" s="756"/>
      <c r="Q349" s="756"/>
      <c r="R349" s="756"/>
      <c r="S349" s="756"/>
      <c r="T349" s="756"/>
      <c r="U349" s="756"/>
      <c r="V349" s="756"/>
      <c r="W349" s="594"/>
      <c r="X349" s="705">
        <f t="shared" si="38"/>
        <v>337</v>
      </c>
      <c r="Y349" s="756"/>
      <c r="Z349" s="756"/>
      <c r="AA349" s="756"/>
      <c r="AB349" s="756"/>
      <c r="AC349" s="756"/>
      <c r="AD349" s="756"/>
      <c r="AE349" s="756"/>
      <c r="AF349" s="594"/>
      <c r="AG349" s="705">
        <f t="shared" si="39"/>
        <v>337</v>
      </c>
      <c r="AH349" s="756"/>
      <c r="AI349" s="756"/>
      <c r="AJ349" s="756"/>
      <c r="AK349" s="756"/>
      <c r="AL349" s="756"/>
      <c r="AM349" s="756"/>
      <c r="AN349" s="756"/>
      <c r="AO349" s="685"/>
      <c r="AP349" s="705">
        <f t="shared" si="40"/>
        <v>337</v>
      </c>
      <c r="AQ349" s="756"/>
      <c r="AR349" s="756"/>
      <c r="AS349" s="756"/>
      <c r="AT349" s="756"/>
      <c r="AU349" s="756"/>
      <c r="AV349" s="756"/>
      <c r="AW349" s="756"/>
    </row>
    <row r="350" spans="2:49" x14ac:dyDescent="0.25">
      <c r="B350" s="705">
        <v>338</v>
      </c>
      <c r="C350" s="951">
        <f>(1+_xlfn.XLOOKUP(INT((B350-1)/12)+1,'ZC Curve'!$B$8:$B$107,'ZC Curve'!R$8:R$107,,0))^(1/12)-1</f>
        <v>0</v>
      </c>
      <c r="D350" s="946">
        <f t="shared" si="35"/>
        <v>1</v>
      </c>
      <c r="E350" s="594"/>
      <c r="F350" s="705">
        <f t="shared" si="36"/>
        <v>338</v>
      </c>
      <c r="G350" s="756"/>
      <c r="H350" s="756"/>
      <c r="I350" s="756"/>
      <c r="J350" s="756"/>
      <c r="K350" s="756"/>
      <c r="L350" s="756"/>
      <c r="M350" s="756"/>
      <c r="N350" s="594"/>
      <c r="O350" s="705">
        <f t="shared" si="37"/>
        <v>338</v>
      </c>
      <c r="P350" s="756"/>
      <c r="Q350" s="756"/>
      <c r="R350" s="756"/>
      <c r="S350" s="756"/>
      <c r="T350" s="756"/>
      <c r="U350" s="756"/>
      <c r="V350" s="756"/>
      <c r="W350" s="594"/>
      <c r="X350" s="705">
        <f t="shared" si="38"/>
        <v>338</v>
      </c>
      <c r="Y350" s="756"/>
      <c r="Z350" s="756"/>
      <c r="AA350" s="756"/>
      <c r="AB350" s="756"/>
      <c r="AC350" s="756"/>
      <c r="AD350" s="756"/>
      <c r="AE350" s="756"/>
      <c r="AF350" s="594"/>
      <c r="AG350" s="705">
        <f t="shared" si="39"/>
        <v>338</v>
      </c>
      <c r="AH350" s="756"/>
      <c r="AI350" s="756"/>
      <c r="AJ350" s="756"/>
      <c r="AK350" s="756"/>
      <c r="AL350" s="756"/>
      <c r="AM350" s="756"/>
      <c r="AN350" s="756"/>
      <c r="AO350" s="685"/>
      <c r="AP350" s="705">
        <f t="shared" si="40"/>
        <v>338</v>
      </c>
      <c r="AQ350" s="756"/>
      <c r="AR350" s="756"/>
      <c r="AS350" s="756"/>
      <c r="AT350" s="756"/>
      <c r="AU350" s="756"/>
      <c r="AV350" s="756"/>
      <c r="AW350" s="756"/>
    </row>
    <row r="351" spans="2:49" x14ac:dyDescent="0.25">
      <c r="B351" s="705">
        <v>339</v>
      </c>
      <c r="C351" s="951">
        <f>(1+_xlfn.XLOOKUP(INT((B351-1)/12)+1,'ZC Curve'!$B$8:$B$107,'ZC Curve'!R$8:R$107,,0))^(1/12)-1</f>
        <v>0</v>
      </c>
      <c r="D351" s="946">
        <f t="shared" si="35"/>
        <v>1</v>
      </c>
      <c r="E351" s="594"/>
      <c r="F351" s="705">
        <f t="shared" si="36"/>
        <v>339</v>
      </c>
      <c r="G351" s="756"/>
      <c r="H351" s="756"/>
      <c r="I351" s="756"/>
      <c r="J351" s="756"/>
      <c r="K351" s="756"/>
      <c r="L351" s="756"/>
      <c r="M351" s="756"/>
      <c r="N351" s="594"/>
      <c r="O351" s="705">
        <f t="shared" si="37"/>
        <v>339</v>
      </c>
      <c r="P351" s="756"/>
      <c r="Q351" s="756"/>
      <c r="R351" s="756"/>
      <c r="S351" s="756"/>
      <c r="T351" s="756"/>
      <c r="U351" s="756"/>
      <c r="V351" s="756"/>
      <c r="W351" s="594"/>
      <c r="X351" s="705">
        <f t="shared" si="38"/>
        <v>339</v>
      </c>
      <c r="Y351" s="756"/>
      <c r="Z351" s="756"/>
      <c r="AA351" s="756"/>
      <c r="AB351" s="756"/>
      <c r="AC351" s="756"/>
      <c r="AD351" s="756"/>
      <c r="AE351" s="756"/>
      <c r="AF351" s="594"/>
      <c r="AG351" s="705">
        <f t="shared" si="39"/>
        <v>339</v>
      </c>
      <c r="AH351" s="756"/>
      <c r="AI351" s="756"/>
      <c r="AJ351" s="756"/>
      <c r="AK351" s="756"/>
      <c r="AL351" s="756"/>
      <c r="AM351" s="756"/>
      <c r="AN351" s="756"/>
      <c r="AO351" s="685"/>
      <c r="AP351" s="705">
        <f t="shared" si="40"/>
        <v>339</v>
      </c>
      <c r="AQ351" s="756"/>
      <c r="AR351" s="756"/>
      <c r="AS351" s="756"/>
      <c r="AT351" s="756"/>
      <c r="AU351" s="756"/>
      <c r="AV351" s="756"/>
      <c r="AW351" s="756"/>
    </row>
    <row r="352" spans="2:49" x14ac:dyDescent="0.25">
      <c r="B352" s="705">
        <v>340</v>
      </c>
      <c r="C352" s="951">
        <f>(1+_xlfn.XLOOKUP(INT((B352-1)/12)+1,'ZC Curve'!$B$8:$B$107,'ZC Curve'!R$8:R$107,,0))^(1/12)-1</f>
        <v>0</v>
      </c>
      <c r="D352" s="946">
        <f t="shared" si="35"/>
        <v>1</v>
      </c>
      <c r="E352" s="594"/>
      <c r="F352" s="705">
        <f t="shared" si="36"/>
        <v>340</v>
      </c>
      <c r="G352" s="756"/>
      <c r="H352" s="756"/>
      <c r="I352" s="756"/>
      <c r="J352" s="756"/>
      <c r="K352" s="756"/>
      <c r="L352" s="756"/>
      <c r="M352" s="756"/>
      <c r="N352" s="594"/>
      <c r="O352" s="705">
        <f t="shared" si="37"/>
        <v>340</v>
      </c>
      <c r="P352" s="756"/>
      <c r="Q352" s="756"/>
      <c r="R352" s="756"/>
      <c r="S352" s="756"/>
      <c r="T352" s="756"/>
      <c r="U352" s="756"/>
      <c r="V352" s="756"/>
      <c r="W352" s="594"/>
      <c r="X352" s="705">
        <f t="shared" si="38"/>
        <v>340</v>
      </c>
      <c r="Y352" s="756"/>
      <c r="Z352" s="756"/>
      <c r="AA352" s="756"/>
      <c r="AB352" s="756"/>
      <c r="AC352" s="756"/>
      <c r="AD352" s="756"/>
      <c r="AE352" s="756"/>
      <c r="AF352" s="594"/>
      <c r="AG352" s="705">
        <f t="shared" si="39"/>
        <v>340</v>
      </c>
      <c r="AH352" s="756"/>
      <c r="AI352" s="756"/>
      <c r="AJ352" s="756"/>
      <c r="AK352" s="756"/>
      <c r="AL352" s="756"/>
      <c r="AM352" s="756"/>
      <c r="AN352" s="756"/>
      <c r="AO352" s="685"/>
      <c r="AP352" s="705">
        <f t="shared" si="40"/>
        <v>340</v>
      </c>
      <c r="AQ352" s="756"/>
      <c r="AR352" s="756"/>
      <c r="AS352" s="756"/>
      <c r="AT352" s="756"/>
      <c r="AU352" s="756"/>
      <c r="AV352" s="756"/>
      <c r="AW352" s="756"/>
    </row>
    <row r="353" spans="2:49" x14ac:dyDescent="0.25">
      <c r="B353" s="705">
        <v>341</v>
      </c>
      <c r="C353" s="951">
        <f>(1+_xlfn.XLOOKUP(INT((B353-1)/12)+1,'ZC Curve'!$B$8:$B$107,'ZC Curve'!R$8:R$107,,0))^(1/12)-1</f>
        <v>0</v>
      </c>
      <c r="D353" s="946">
        <f t="shared" si="35"/>
        <v>1</v>
      </c>
      <c r="E353" s="594"/>
      <c r="F353" s="705">
        <f t="shared" si="36"/>
        <v>341</v>
      </c>
      <c r="G353" s="756"/>
      <c r="H353" s="756"/>
      <c r="I353" s="756"/>
      <c r="J353" s="756"/>
      <c r="K353" s="756"/>
      <c r="L353" s="756"/>
      <c r="M353" s="756"/>
      <c r="N353" s="594"/>
      <c r="O353" s="705">
        <f t="shared" si="37"/>
        <v>341</v>
      </c>
      <c r="P353" s="756"/>
      <c r="Q353" s="756"/>
      <c r="R353" s="756"/>
      <c r="S353" s="756"/>
      <c r="T353" s="756"/>
      <c r="U353" s="756"/>
      <c r="V353" s="756"/>
      <c r="W353" s="594"/>
      <c r="X353" s="705">
        <f t="shared" si="38"/>
        <v>341</v>
      </c>
      <c r="Y353" s="756"/>
      <c r="Z353" s="756"/>
      <c r="AA353" s="756"/>
      <c r="AB353" s="756"/>
      <c r="AC353" s="756"/>
      <c r="AD353" s="756"/>
      <c r="AE353" s="756"/>
      <c r="AF353" s="594"/>
      <c r="AG353" s="705">
        <f t="shared" si="39"/>
        <v>341</v>
      </c>
      <c r="AH353" s="756"/>
      <c r="AI353" s="756"/>
      <c r="AJ353" s="756"/>
      <c r="AK353" s="756"/>
      <c r="AL353" s="756"/>
      <c r="AM353" s="756"/>
      <c r="AN353" s="756"/>
      <c r="AO353" s="685"/>
      <c r="AP353" s="705">
        <f t="shared" si="40"/>
        <v>341</v>
      </c>
      <c r="AQ353" s="756"/>
      <c r="AR353" s="756"/>
      <c r="AS353" s="756"/>
      <c r="AT353" s="756"/>
      <c r="AU353" s="756"/>
      <c r="AV353" s="756"/>
      <c r="AW353" s="756"/>
    </row>
    <row r="354" spans="2:49" x14ac:dyDescent="0.25">
      <c r="B354" s="705">
        <v>342</v>
      </c>
      <c r="C354" s="951">
        <f>(1+_xlfn.XLOOKUP(INT((B354-1)/12)+1,'ZC Curve'!$B$8:$B$107,'ZC Curve'!R$8:R$107,,0))^(1/12)-1</f>
        <v>0</v>
      </c>
      <c r="D354" s="946">
        <f t="shared" si="35"/>
        <v>1</v>
      </c>
      <c r="E354" s="594"/>
      <c r="F354" s="705">
        <f t="shared" si="36"/>
        <v>342</v>
      </c>
      <c r="G354" s="756"/>
      <c r="H354" s="756"/>
      <c r="I354" s="756"/>
      <c r="J354" s="756"/>
      <c r="K354" s="756"/>
      <c r="L354" s="756"/>
      <c r="M354" s="756"/>
      <c r="N354" s="594"/>
      <c r="O354" s="705">
        <f t="shared" si="37"/>
        <v>342</v>
      </c>
      <c r="P354" s="756"/>
      <c r="Q354" s="756"/>
      <c r="R354" s="756"/>
      <c r="S354" s="756"/>
      <c r="T354" s="756"/>
      <c r="U354" s="756"/>
      <c r="V354" s="756"/>
      <c r="W354" s="594"/>
      <c r="X354" s="705">
        <f t="shared" si="38"/>
        <v>342</v>
      </c>
      <c r="Y354" s="756"/>
      <c r="Z354" s="756"/>
      <c r="AA354" s="756"/>
      <c r="AB354" s="756"/>
      <c r="AC354" s="756"/>
      <c r="AD354" s="756"/>
      <c r="AE354" s="756"/>
      <c r="AF354" s="594"/>
      <c r="AG354" s="705">
        <f t="shared" si="39"/>
        <v>342</v>
      </c>
      <c r="AH354" s="756"/>
      <c r="AI354" s="756"/>
      <c r="AJ354" s="756"/>
      <c r="AK354" s="756"/>
      <c r="AL354" s="756"/>
      <c r="AM354" s="756"/>
      <c r="AN354" s="756"/>
      <c r="AO354" s="685"/>
      <c r="AP354" s="705">
        <f t="shared" si="40"/>
        <v>342</v>
      </c>
      <c r="AQ354" s="756"/>
      <c r="AR354" s="756"/>
      <c r="AS354" s="756"/>
      <c r="AT354" s="756"/>
      <c r="AU354" s="756"/>
      <c r="AV354" s="756"/>
      <c r="AW354" s="756"/>
    </row>
    <row r="355" spans="2:49" x14ac:dyDescent="0.25">
      <c r="B355" s="705">
        <v>343</v>
      </c>
      <c r="C355" s="951">
        <f>(1+_xlfn.XLOOKUP(INT((B355-1)/12)+1,'ZC Curve'!$B$8:$B$107,'ZC Curve'!R$8:R$107,,0))^(1/12)-1</f>
        <v>0</v>
      </c>
      <c r="D355" s="946">
        <f t="shared" si="35"/>
        <v>1</v>
      </c>
      <c r="E355" s="594"/>
      <c r="F355" s="705">
        <f t="shared" si="36"/>
        <v>343</v>
      </c>
      <c r="G355" s="756"/>
      <c r="H355" s="756"/>
      <c r="I355" s="756"/>
      <c r="J355" s="756"/>
      <c r="K355" s="756"/>
      <c r="L355" s="756"/>
      <c r="M355" s="756"/>
      <c r="N355" s="594"/>
      <c r="O355" s="705">
        <f t="shared" si="37"/>
        <v>343</v>
      </c>
      <c r="P355" s="756"/>
      <c r="Q355" s="756"/>
      <c r="R355" s="756"/>
      <c r="S355" s="756"/>
      <c r="T355" s="756"/>
      <c r="U355" s="756"/>
      <c r="V355" s="756"/>
      <c r="W355" s="594"/>
      <c r="X355" s="705">
        <f t="shared" si="38"/>
        <v>343</v>
      </c>
      <c r="Y355" s="756"/>
      <c r="Z355" s="756"/>
      <c r="AA355" s="756"/>
      <c r="AB355" s="756"/>
      <c r="AC355" s="756"/>
      <c r="AD355" s="756"/>
      <c r="AE355" s="756"/>
      <c r="AF355" s="594"/>
      <c r="AG355" s="705">
        <f t="shared" si="39"/>
        <v>343</v>
      </c>
      <c r="AH355" s="756"/>
      <c r="AI355" s="756"/>
      <c r="AJ355" s="756"/>
      <c r="AK355" s="756"/>
      <c r="AL355" s="756"/>
      <c r="AM355" s="756"/>
      <c r="AN355" s="756"/>
      <c r="AO355" s="685"/>
      <c r="AP355" s="705">
        <f t="shared" si="40"/>
        <v>343</v>
      </c>
      <c r="AQ355" s="756"/>
      <c r="AR355" s="756"/>
      <c r="AS355" s="756"/>
      <c r="AT355" s="756"/>
      <c r="AU355" s="756"/>
      <c r="AV355" s="756"/>
      <c r="AW355" s="756"/>
    </row>
    <row r="356" spans="2:49" x14ac:dyDescent="0.25">
      <c r="B356" s="705">
        <v>344</v>
      </c>
      <c r="C356" s="951">
        <f>(1+_xlfn.XLOOKUP(INT((B356-1)/12)+1,'ZC Curve'!$B$8:$B$107,'ZC Curve'!R$8:R$107,,0))^(1/12)-1</f>
        <v>0</v>
      </c>
      <c r="D356" s="946">
        <f t="shared" si="35"/>
        <v>1</v>
      </c>
      <c r="E356" s="594"/>
      <c r="F356" s="705">
        <f t="shared" si="36"/>
        <v>344</v>
      </c>
      <c r="G356" s="756"/>
      <c r="H356" s="756"/>
      <c r="I356" s="756"/>
      <c r="J356" s="756"/>
      <c r="K356" s="756"/>
      <c r="L356" s="756"/>
      <c r="M356" s="756"/>
      <c r="N356" s="594"/>
      <c r="O356" s="705">
        <f t="shared" si="37"/>
        <v>344</v>
      </c>
      <c r="P356" s="756"/>
      <c r="Q356" s="756"/>
      <c r="R356" s="756"/>
      <c r="S356" s="756"/>
      <c r="T356" s="756"/>
      <c r="U356" s="756"/>
      <c r="V356" s="756"/>
      <c r="W356" s="594"/>
      <c r="X356" s="705">
        <f t="shared" si="38"/>
        <v>344</v>
      </c>
      <c r="Y356" s="756"/>
      <c r="Z356" s="756"/>
      <c r="AA356" s="756"/>
      <c r="AB356" s="756"/>
      <c r="AC356" s="756"/>
      <c r="AD356" s="756"/>
      <c r="AE356" s="756"/>
      <c r="AF356" s="594"/>
      <c r="AG356" s="705">
        <f t="shared" si="39"/>
        <v>344</v>
      </c>
      <c r="AH356" s="756"/>
      <c r="AI356" s="756"/>
      <c r="AJ356" s="756"/>
      <c r="AK356" s="756"/>
      <c r="AL356" s="756"/>
      <c r="AM356" s="756"/>
      <c r="AN356" s="756"/>
      <c r="AO356" s="685"/>
      <c r="AP356" s="705">
        <f t="shared" si="40"/>
        <v>344</v>
      </c>
      <c r="AQ356" s="756"/>
      <c r="AR356" s="756"/>
      <c r="AS356" s="756"/>
      <c r="AT356" s="756"/>
      <c r="AU356" s="756"/>
      <c r="AV356" s="756"/>
      <c r="AW356" s="756"/>
    </row>
    <row r="357" spans="2:49" x14ac:dyDescent="0.25">
      <c r="B357" s="705">
        <v>345</v>
      </c>
      <c r="C357" s="951">
        <f>(1+_xlfn.XLOOKUP(INT((B357-1)/12)+1,'ZC Curve'!$B$8:$B$107,'ZC Curve'!R$8:R$107,,0))^(1/12)-1</f>
        <v>0</v>
      </c>
      <c r="D357" s="946">
        <f t="shared" si="35"/>
        <v>1</v>
      </c>
      <c r="E357" s="594"/>
      <c r="F357" s="705">
        <f t="shared" si="36"/>
        <v>345</v>
      </c>
      <c r="G357" s="756"/>
      <c r="H357" s="756"/>
      <c r="I357" s="756"/>
      <c r="J357" s="756"/>
      <c r="K357" s="756"/>
      <c r="L357" s="756"/>
      <c r="M357" s="756"/>
      <c r="N357" s="594"/>
      <c r="O357" s="705">
        <f t="shared" si="37"/>
        <v>345</v>
      </c>
      <c r="P357" s="756"/>
      <c r="Q357" s="756"/>
      <c r="R357" s="756"/>
      <c r="S357" s="756"/>
      <c r="T357" s="756"/>
      <c r="U357" s="756"/>
      <c r="V357" s="756"/>
      <c r="W357" s="594"/>
      <c r="X357" s="705">
        <f t="shared" si="38"/>
        <v>345</v>
      </c>
      <c r="Y357" s="756"/>
      <c r="Z357" s="756"/>
      <c r="AA357" s="756"/>
      <c r="AB357" s="756"/>
      <c r="AC357" s="756"/>
      <c r="AD357" s="756"/>
      <c r="AE357" s="756"/>
      <c r="AF357" s="594"/>
      <c r="AG357" s="705">
        <f t="shared" si="39"/>
        <v>345</v>
      </c>
      <c r="AH357" s="756"/>
      <c r="AI357" s="756"/>
      <c r="AJ357" s="756"/>
      <c r="AK357" s="756"/>
      <c r="AL357" s="756"/>
      <c r="AM357" s="756"/>
      <c r="AN357" s="756"/>
      <c r="AO357" s="685"/>
      <c r="AP357" s="705">
        <f t="shared" si="40"/>
        <v>345</v>
      </c>
      <c r="AQ357" s="756"/>
      <c r="AR357" s="756"/>
      <c r="AS357" s="756"/>
      <c r="AT357" s="756"/>
      <c r="AU357" s="756"/>
      <c r="AV357" s="756"/>
      <c r="AW357" s="756"/>
    </row>
    <row r="358" spans="2:49" x14ac:dyDescent="0.25">
      <c r="B358" s="705">
        <v>346</v>
      </c>
      <c r="C358" s="951">
        <f>(1+_xlfn.XLOOKUP(INT((B358-1)/12)+1,'ZC Curve'!$B$8:$B$107,'ZC Curve'!R$8:R$107,,0))^(1/12)-1</f>
        <v>0</v>
      </c>
      <c r="D358" s="946">
        <f t="shared" si="35"/>
        <v>1</v>
      </c>
      <c r="E358" s="594"/>
      <c r="F358" s="705">
        <f t="shared" si="36"/>
        <v>346</v>
      </c>
      <c r="G358" s="756"/>
      <c r="H358" s="756"/>
      <c r="I358" s="756"/>
      <c r="J358" s="756"/>
      <c r="K358" s="756"/>
      <c r="L358" s="756"/>
      <c r="M358" s="756"/>
      <c r="N358" s="594"/>
      <c r="O358" s="705">
        <f t="shared" si="37"/>
        <v>346</v>
      </c>
      <c r="P358" s="756"/>
      <c r="Q358" s="756"/>
      <c r="R358" s="756"/>
      <c r="S358" s="756"/>
      <c r="T358" s="756"/>
      <c r="U358" s="756"/>
      <c r="V358" s="756"/>
      <c r="W358" s="594"/>
      <c r="X358" s="705">
        <f t="shared" si="38"/>
        <v>346</v>
      </c>
      <c r="Y358" s="756"/>
      <c r="Z358" s="756"/>
      <c r="AA358" s="756"/>
      <c r="AB358" s="756"/>
      <c r="AC358" s="756"/>
      <c r="AD358" s="756"/>
      <c r="AE358" s="756"/>
      <c r="AF358" s="594"/>
      <c r="AG358" s="705">
        <f t="shared" si="39"/>
        <v>346</v>
      </c>
      <c r="AH358" s="756"/>
      <c r="AI358" s="756"/>
      <c r="AJ358" s="756"/>
      <c r="AK358" s="756"/>
      <c r="AL358" s="756"/>
      <c r="AM358" s="756"/>
      <c r="AN358" s="756"/>
      <c r="AO358" s="685"/>
      <c r="AP358" s="705">
        <f t="shared" si="40"/>
        <v>346</v>
      </c>
      <c r="AQ358" s="756"/>
      <c r="AR358" s="756"/>
      <c r="AS358" s="756"/>
      <c r="AT358" s="756"/>
      <c r="AU358" s="756"/>
      <c r="AV358" s="756"/>
      <c r="AW358" s="756"/>
    </row>
    <row r="359" spans="2:49" x14ac:dyDescent="0.25">
      <c r="B359" s="705">
        <v>347</v>
      </c>
      <c r="C359" s="951">
        <f>(1+_xlfn.XLOOKUP(INT((B359-1)/12)+1,'ZC Curve'!$B$8:$B$107,'ZC Curve'!R$8:R$107,,0))^(1/12)-1</f>
        <v>0</v>
      </c>
      <c r="D359" s="946">
        <f t="shared" si="35"/>
        <v>1</v>
      </c>
      <c r="E359" s="594"/>
      <c r="F359" s="705">
        <f t="shared" si="36"/>
        <v>347</v>
      </c>
      <c r="G359" s="756"/>
      <c r="H359" s="756"/>
      <c r="I359" s="756"/>
      <c r="J359" s="756"/>
      <c r="K359" s="756"/>
      <c r="L359" s="756"/>
      <c r="M359" s="756"/>
      <c r="N359" s="594"/>
      <c r="O359" s="705">
        <f t="shared" si="37"/>
        <v>347</v>
      </c>
      <c r="P359" s="756"/>
      <c r="Q359" s="756"/>
      <c r="R359" s="756"/>
      <c r="S359" s="756"/>
      <c r="T359" s="756"/>
      <c r="U359" s="756"/>
      <c r="V359" s="756"/>
      <c r="W359" s="594"/>
      <c r="X359" s="705">
        <f t="shared" si="38"/>
        <v>347</v>
      </c>
      <c r="Y359" s="756"/>
      <c r="Z359" s="756"/>
      <c r="AA359" s="756"/>
      <c r="AB359" s="756"/>
      <c r="AC359" s="756"/>
      <c r="AD359" s="756"/>
      <c r="AE359" s="756"/>
      <c r="AF359" s="594"/>
      <c r="AG359" s="705">
        <f t="shared" si="39"/>
        <v>347</v>
      </c>
      <c r="AH359" s="756"/>
      <c r="AI359" s="756"/>
      <c r="AJ359" s="756"/>
      <c r="AK359" s="756"/>
      <c r="AL359" s="756"/>
      <c r="AM359" s="756"/>
      <c r="AN359" s="756"/>
      <c r="AO359" s="685"/>
      <c r="AP359" s="705">
        <f t="shared" si="40"/>
        <v>347</v>
      </c>
      <c r="AQ359" s="756"/>
      <c r="AR359" s="756"/>
      <c r="AS359" s="756"/>
      <c r="AT359" s="756"/>
      <c r="AU359" s="756"/>
      <c r="AV359" s="756"/>
      <c r="AW359" s="756"/>
    </row>
    <row r="360" spans="2:49" x14ac:dyDescent="0.25">
      <c r="B360" s="705">
        <v>348</v>
      </c>
      <c r="C360" s="951">
        <f>(1+_xlfn.XLOOKUP(INT((B360-1)/12)+1,'ZC Curve'!$B$8:$B$107,'ZC Curve'!R$8:R$107,,0))^(1/12)-1</f>
        <v>0</v>
      </c>
      <c r="D360" s="946">
        <f t="shared" si="35"/>
        <v>1</v>
      </c>
      <c r="E360" s="594"/>
      <c r="F360" s="705">
        <f t="shared" si="36"/>
        <v>348</v>
      </c>
      <c r="G360" s="756"/>
      <c r="H360" s="756"/>
      <c r="I360" s="756"/>
      <c r="J360" s="756"/>
      <c r="K360" s="756"/>
      <c r="L360" s="756"/>
      <c r="M360" s="756"/>
      <c r="N360" s="594"/>
      <c r="O360" s="705">
        <f t="shared" si="37"/>
        <v>348</v>
      </c>
      <c r="P360" s="756"/>
      <c r="Q360" s="756"/>
      <c r="R360" s="756"/>
      <c r="S360" s="756"/>
      <c r="T360" s="756"/>
      <c r="U360" s="756"/>
      <c r="V360" s="756"/>
      <c r="W360" s="594"/>
      <c r="X360" s="705">
        <f t="shared" si="38"/>
        <v>348</v>
      </c>
      <c r="Y360" s="756"/>
      <c r="Z360" s="756"/>
      <c r="AA360" s="756"/>
      <c r="AB360" s="756"/>
      <c r="AC360" s="756"/>
      <c r="AD360" s="756"/>
      <c r="AE360" s="756"/>
      <c r="AF360" s="594"/>
      <c r="AG360" s="705">
        <f t="shared" si="39"/>
        <v>348</v>
      </c>
      <c r="AH360" s="756"/>
      <c r="AI360" s="756"/>
      <c r="AJ360" s="756"/>
      <c r="AK360" s="756"/>
      <c r="AL360" s="756"/>
      <c r="AM360" s="756"/>
      <c r="AN360" s="756"/>
      <c r="AO360" s="685"/>
      <c r="AP360" s="705">
        <f t="shared" si="40"/>
        <v>348</v>
      </c>
      <c r="AQ360" s="756"/>
      <c r="AR360" s="756"/>
      <c r="AS360" s="756"/>
      <c r="AT360" s="756"/>
      <c r="AU360" s="756"/>
      <c r="AV360" s="756"/>
      <c r="AW360" s="756"/>
    </row>
    <row r="361" spans="2:49" x14ac:dyDescent="0.25">
      <c r="B361" s="705">
        <v>349</v>
      </c>
      <c r="C361" s="951">
        <f>(1+_xlfn.XLOOKUP(INT((B361-1)/12)+1,'ZC Curve'!$B$8:$B$107,'ZC Curve'!R$8:R$107,,0))^(1/12)-1</f>
        <v>0</v>
      </c>
      <c r="D361" s="946">
        <f t="shared" si="35"/>
        <v>1</v>
      </c>
      <c r="E361" s="594"/>
      <c r="F361" s="705">
        <f t="shared" si="36"/>
        <v>349</v>
      </c>
      <c r="G361" s="756"/>
      <c r="H361" s="756"/>
      <c r="I361" s="756"/>
      <c r="J361" s="756"/>
      <c r="K361" s="756"/>
      <c r="L361" s="756"/>
      <c r="M361" s="756"/>
      <c r="N361" s="594"/>
      <c r="O361" s="705">
        <f t="shared" si="37"/>
        <v>349</v>
      </c>
      <c r="P361" s="756"/>
      <c r="Q361" s="756"/>
      <c r="R361" s="756"/>
      <c r="S361" s="756"/>
      <c r="T361" s="756"/>
      <c r="U361" s="756"/>
      <c r="V361" s="756"/>
      <c r="W361" s="594"/>
      <c r="X361" s="705">
        <f t="shared" si="38"/>
        <v>349</v>
      </c>
      <c r="Y361" s="756"/>
      <c r="Z361" s="756"/>
      <c r="AA361" s="756"/>
      <c r="AB361" s="756"/>
      <c r="AC361" s="756"/>
      <c r="AD361" s="756"/>
      <c r="AE361" s="756"/>
      <c r="AF361" s="594"/>
      <c r="AG361" s="705">
        <f t="shared" si="39"/>
        <v>349</v>
      </c>
      <c r="AH361" s="756"/>
      <c r="AI361" s="756"/>
      <c r="AJ361" s="756"/>
      <c r="AK361" s="756"/>
      <c r="AL361" s="756"/>
      <c r="AM361" s="756"/>
      <c r="AN361" s="756"/>
      <c r="AO361" s="685"/>
      <c r="AP361" s="705">
        <f t="shared" si="40"/>
        <v>349</v>
      </c>
      <c r="AQ361" s="756"/>
      <c r="AR361" s="756"/>
      <c r="AS361" s="756"/>
      <c r="AT361" s="756"/>
      <c r="AU361" s="756"/>
      <c r="AV361" s="756"/>
      <c r="AW361" s="756"/>
    </row>
    <row r="362" spans="2:49" x14ac:dyDescent="0.25">
      <c r="B362" s="705">
        <v>350</v>
      </c>
      <c r="C362" s="951">
        <f>(1+_xlfn.XLOOKUP(INT((B362-1)/12)+1,'ZC Curve'!$B$8:$B$107,'ZC Curve'!R$8:R$107,,0))^(1/12)-1</f>
        <v>0</v>
      </c>
      <c r="D362" s="946">
        <f t="shared" si="35"/>
        <v>1</v>
      </c>
      <c r="E362" s="594"/>
      <c r="F362" s="705">
        <f t="shared" si="36"/>
        <v>350</v>
      </c>
      <c r="G362" s="756"/>
      <c r="H362" s="756"/>
      <c r="I362" s="756"/>
      <c r="J362" s="756"/>
      <c r="K362" s="756"/>
      <c r="L362" s="756"/>
      <c r="M362" s="756"/>
      <c r="N362" s="594"/>
      <c r="O362" s="705">
        <f t="shared" si="37"/>
        <v>350</v>
      </c>
      <c r="P362" s="756"/>
      <c r="Q362" s="756"/>
      <c r="R362" s="756"/>
      <c r="S362" s="756"/>
      <c r="T362" s="756"/>
      <c r="U362" s="756"/>
      <c r="V362" s="756"/>
      <c r="W362" s="594"/>
      <c r="X362" s="705">
        <f t="shared" si="38"/>
        <v>350</v>
      </c>
      <c r="Y362" s="756"/>
      <c r="Z362" s="756"/>
      <c r="AA362" s="756"/>
      <c r="AB362" s="756"/>
      <c r="AC362" s="756"/>
      <c r="AD362" s="756"/>
      <c r="AE362" s="756"/>
      <c r="AF362" s="594"/>
      <c r="AG362" s="705">
        <f t="shared" si="39"/>
        <v>350</v>
      </c>
      <c r="AH362" s="756"/>
      <c r="AI362" s="756"/>
      <c r="AJ362" s="756"/>
      <c r="AK362" s="756"/>
      <c r="AL362" s="756"/>
      <c r="AM362" s="756"/>
      <c r="AN362" s="756"/>
      <c r="AO362" s="685"/>
      <c r="AP362" s="705">
        <f t="shared" si="40"/>
        <v>350</v>
      </c>
      <c r="AQ362" s="756"/>
      <c r="AR362" s="756"/>
      <c r="AS362" s="756"/>
      <c r="AT362" s="756"/>
      <c r="AU362" s="756"/>
      <c r="AV362" s="756"/>
      <c r="AW362" s="756"/>
    </row>
    <row r="363" spans="2:49" x14ac:dyDescent="0.25">
      <c r="B363" s="705">
        <v>351</v>
      </c>
      <c r="C363" s="951">
        <f>(1+_xlfn.XLOOKUP(INT((B363-1)/12)+1,'ZC Curve'!$B$8:$B$107,'ZC Curve'!R$8:R$107,,0))^(1/12)-1</f>
        <v>0</v>
      </c>
      <c r="D363" s="946">
        <f t="shared" si="35"/>
        <v>1</v>
      </c>
      <c r="E363" s="594"/>
      <c r="F363" s="705">
        <f t="shared" si="36"/>
        <v>351</v>
      </c>
      <c r="G363" s="756"/>
      <c r="H363" s="756"/>
      <c r="I363" s="756"/>
      <c r="J363" s="756"/>
      <c r="K363" s="756"/>
      <c r="L363" s="756"/>
      <c r="M363" s="756"/>
      <c r="N363" s="594"/>
      <c r="O363" s="705">
        <f t="shared" si="37"/>
        <v>351</v>
      </c>
      <c r="P363" s="756"/>
      <c r="Q363" s="756"/>
      <c r="R363" s="756"/>
      <c r="S363" s="756"/>
      <c r="T363" s="756"/>
      <c r="U363" s="756"/>
      <c r="V363" s="756"/>
      <c r="W363" s="594"/>
      <c r="X363" s="705">
        <f t="shared" si="38"/>
        <v>351</v>
      </c>
      <c r="Y363" s="756"/>
      <c r="Z363" s="756"/>
      <c r="AA363" s="756"/>
      <c r="AB363" s="756"/>
      <c r="AC363" s="756"/>
      <c r="AD363" s="756"/>
      <c r="AE363" s="756"/>
      <c r="AF363" s="594"/>
      <c r="AG363" s="705">
        <f t="shared" si="39"/>
        <v>351</v>
      </c>
      <c r="AH363" s="756"/>
      <c r="AI363" s="756"/>
      <c r="AJ363" s="756"/>
      <c r="AK363" s="756"/>
      <c r="AL363" s="756"/>
      <c r="AM363" s="756"/>
      <c r="AN363" s="756"/>
      <c r="AO363" s="685"/>
      <c r="AP363" s="705">
        <f t="shared" si="40"/>
        <v>351</v>
      </c>
      <c r="AQ363" s="756"/>
      <c r="AR363" s="756"/>
      <c r="AS363" s="756"/>
      <c r="AT363" s="756"/>
      <c r="AU363" s="756"/>
      <c r="AV363" s="756"/>
      <c r="AW363" s="756"/>
    </row>
    <row r="364" spans="2:49" x14ac:dyDescent="0.25">
      <c r="B364" s="705">
        <v>352</v>
      </c>
      <c r="C364" s="951">
        <f>(1+_xlfn.XLOOKUP(INT((B364-1)/12)+1,'ZC Curve'!$B$8:$B$107,'ZC Curve'!R$8:R$107,,0))^(1/12)-1</f>
        <v>0</v>
      </c>
      <c r="D364" s="946">
        <f t="shared" si="35"/>
        <v>1</v>
      </c>
      <c r="E364" s="594"/>
      <c r="F364" s="705">
        <f t="shared" si="36"/>
        <v>352</v>
      </c>
      <c r="G364" s="756"/>
      <c r="H364" s="756"/>
      <c r="I364" s="756"/>
      <c r="J364" s="756"/>
      <c r="K364" s="756"/>
      <c r="L364" s="756"/>
      <c r="M364" s="756"/>
      <c r="N364" s="594"/>
      <c r="O364" s="705">
        <f t="shared" si="37"/>
        <v>352</v>
      </c>
      <c r="P364" s="756"/>
      <c r="Q364" s="756"/>
      <c r="R364" s="756"/>
      <c r="S364" s="756"/>
      <c r="T364" s="756"/>
      <c r="U364" s="756"/>
      <c r="V364" s="756"/>
      <c r="W364" s="594"/>
      <c r="X364" s="705">
        <f t="shared" si="38"/>
        <v>352</v>
      </c>
      <c r="Y364" s="756"/>
      <c r="Z364" s="756"/>
      <c r="AA364" s="756"/>
      <c r="AB364" s="756"/>
      <c r="AC364" s="756"/>
      <c r="AD364" s="756"/>
      <c r="AE364" s="756"/>
      <c r="AF364" s="594"/>
      <c r="AG364" s="705">
        <f t="shared" si="39"/>
        <v>352</v>
      </c>
      <c r="AH364" s="756"/>
      <c r="AI364" s="756"/>
      <c r="AJ364" s="756"/>
      <c r="AK364" s="756"/>
      <c r="AL364" s="756"/>
      <c r="AM364" s="756"/>
      <c r="AN364" s="756"/>
      <c r="AO364" s="685"/>
      <c r="AP364" s="705">
        <f t="shared" si="40"/>
        <v>352</v>
      </c>
      <c r="AQ364" s="756"/>
      <c r="AR364" s="756"/>
      <c r="AS364" s="756"/>
      <c r="AT364" s="756"/>
      <c r="AU364" s="756"/>
      <c r="AV364" s="756"/>
      <c r="AW364" s="756"/>
    </row>
    <row r="365" spans="2:49" x14ac:dyDescent="0.25">
      <c r="B365" s="705">
        <v>353</v>
      </c>
      <c r="C365" s="951">
        <f>(1+_xlfn.XLOOKUP(INT((B365-1)/12)+1,'ZC Curve'!$B$8:$B$107,'ZC Curve'!R$8:R$107,,0))^(1/12)-1</f>
        <v>0</v>
      </c>
      <c r="D365" s="946">
        <f t="shared" si="35"/>
        <v>1</v>
      </c>
      <c r="E365" s="594"/>
      <c r="F365" s="705">
        <f t="shared" si="36"/>
        <v>353</v>
      </c>
      <c r="G365" s="756"/>
      <c r="H365" s="756"/>
      <c r="I365" s="756"/>
      <c r="J365" s="756"/>
      <c r="K365" s="756"/>
      <c r="L365" s="756"/>
      <c r="M365" s="756"/>
      <c r="N365" s="594"/>
      <c r="O365" s="705">
        <f t="shared" si="37"/>
        <v>353</v>
      </c>
      <c r="P365" s="756"/>
      <c r="Q365" s="756"/>
      <c r="R365" s="756"/>
      <c r="S365" s="756"/>
      <c r="T365" s="756"/>
      <c r="U365" s="756"/>
      <c r="V365" s="756"/>
      <c r="W365" s="594"/>
      <c r="X365" s="705">
        <f t="shared" si="38"/>
        <v>353</v>
      </c>
      <c r="Y365" s="756"/>
      <c r="Z365" s="756"/>
      <c r="AA365" s="756"/>
      <c r="AB365" s="756"/>
      <c r="AC365" s="756"/>
      <c r="AD365" s="756"/>
      <c r="AE365" s="756"/>
      <c r="AF365" s="594"/>
      <c r="AG365" s="705">
        <f t="shared" si="39"/>
        <v>353</v>
      </c>
      <c r="AH365" s="756"/>
      <c r="AI365" s="756"/>
      <c r="AJ365" s="756"/>
      <c r="AK365" s="756"/>
      <c r="AL365" s="756"/>
      <c r="AM365" s="756"/>
      <c r="AN365" s="756"/>
      <c r="AO365" s="685"/>
      <c r="AP365" s="705">
        <f t="shared" si="40"/>
        <v>353</v>
      </c>
      <c r="AQ365" s="756"/>
      <c r="AR365" s="756"/>
      <c r="AS365" s="756"/>
      <c r="AT365" s="756"/>
      <c r="AU365" s="756"/>
      <c r="AV365" s="756"/>
      <c r="AW365" s="756"/>
    </row>
    <row r="366" spans="2:49" x14ac:dyDescent="0.25">
      <c r="B366" s="705">
        <v>354</v>
      </c>
      <c r="C366" s="951">
        <f>(1+_xlfn.XLOOKUP(INT((B366-1)/12)+1,'ZC Curve'!$B$8:$B$107,'ZC Curve'!R$8:R$107,,0))^(1/12)-1</f>
        <v>0</v>
      </c>
      <c r="D366" s="946">
        <f t="shared" si="35"/>
        <v>1</v>
      </c>
      <c r="E366" s="594"/>
      <c r="F366" s="705">
        <f t="shared" si="36"/>
        <v>354</v>
      </c>
      <c r="G366" s="756"/>
      <c r="H366" s="756"/>
      <c r="I366" s="756"/>
      <c r="J366" s="756"/>
      <c r="K366" s="756"/>
      <c r="L366" s="756"/>
      <c r="M366" s="756"/>
      <c r="N366" s="594"/>
      <c r="O366" s="705">
        <f t="shared" si="37"/>
        <v>354</v>
      </c>
      <c r="P366" s="756"/>
      <c r="Q366" s="756"/>
      <c r="R366" s="756"/>
      <c r="S366" s="756"/>
      <c r="T366" s="756"/>
      <c r="U366" s="756"/>
      <c r="V366" s="756"/>
      <c r="W366" s="594"/>
      <c r="X366" s="705">
        <f t="shared" si="38"/>
        <v>354</v>
      </c>
      <c r="Y366" s="756"/>
      <c r="Z366" s="756"/>
      <c r="AA366" s="756"/>
      <c r="AB366" s="756"/>
      <c r="AC366" s="756"/>
      <c r="AD366" s="756"/>
      <c r="AE366" s="756"/>
      <c r="AF366" s="594"/>
      <c r="AG366" s="705">
        <f t="shared" si="39"/>
        <v>354</v>
      </c>
      <c r="AH366" s="756"/>
      <c r="AI366" s="756"/>
      <c r="AJ366" s="756"/>
      <c r="AK366" s="756"/>
      <c r="AL366" s="756"/>
      <c r="AM366" s="756"/>
      <c r="AN366" s="756"/>
      <c r="AO366" s="685"/>
      <c r="AP366" s="705">
        <f t="shared" si="40"/>
        <v>354</v>
      </c>
      <c r="AQ366" s="756"/>
      <c r="AR366" s="756"/>
      <c r="AS366" s="756"/>
      <c r="AT366" s="756"/>
      <c r="AU366" s="756"/>
      <c r="AV366" s="756"/>
      <c r="AW366" s="756"/>
    </row>
    <row r="367" spans="2:49" x14ac:dyDescent="0.25">
      <c r="B367" s="705">
        <v>355</v>
      </c>
      <c r="C367" s="951">
        <f>(1+_xlfn.XLOOKUP(INT((B367-1)/12)+1,'ZC Curve'!$B$8:$B$107,'ZC Curve'!R$8:R$107,,0))^(1/12)-1</f>
        <v>0</v>
      </c>
      <c r="D367" s="946">
        <f t="shared" si="35"/>
        <v>1</v>
      </c>
      <c r="E367" s="594"/>
      <c r="F367" s="705">
        <f t="shared" si="36"/>
        <v>355</v>
      </c>
      <c r="G367" s="756"/>
      <c r="H367" s="756"/>
      <c r="I367" s="756"/>
      <c r="J367" s="756"/>
      <c r="K367" s="756"/>
      <c r="L367" s="756"/>
      <c r="M367" s="756"/>
      <c r="N367" s="594"/>
      <c r="O367" s="705">
        <f t="shared" si="37"/>
        <v>355</v>
      </c>
      <c r="P367" s="756"/>
      <c r="Q367" s="756"/>
      <c r="R367" s="756"/>
      <c r="S367" s="756"/>
      <c r="T367" s="756"/>
      <c r="U367" s="756"/>
      <c r="V367" s="756"/>
      <c r="W367" s="594"/>
      <c r="X367" s="705">
        <f t="shared" si="38"/>
        <v>355</v>
      </c>
      <c r="Y367" s="756"/>
      <c r="Z367" s="756"/>
      <c r="AA367" s="756"/>
      <c r="AB367" s="756"/>
      <c r="AC367" s="756"/>
      <c r="AD367" s="756"/>
      <c r="AE367" s="756"/>
      <c r="AF367" s="594"/>
      <c r="AG367" s="705">
        <f t="shared" si="39"/>
        <v>355</v>
      </c>
      <c r="AH367" s="756"/>
      <c r="AI367" s="756"/>
      <c r="AJ367" s="756"/>
      <c r="AK367" s="756"/>
      <c r="AL367" s="756"/>
      <c r="AM367" s="756"/>
      <c r="AN367" s="756"/>
      <c r="AO367" s="685"/>
      <c r="AP367" s="705">
        <f t="shared" si="40"/>
        <v>355</v>
      </c>
      <c r="AQ367" s="756"/>
      <c r="AR367" s="756"/>
      <c r="AS367" s="756"/>
      <c r="AT367" s="756"/>
      <c r="AU367" s="756"/>
      <c r="AV367" s="756"/>
      <c r="AW367" s="756"/>
    </row>
    <row r="368" spans="2:49" x14ac:dyDescent="0.25">
      <c r="B368" s="705">
        <v>356</v>
      </c>
      <c r="C368" s="951">
        <f>(1+_xlfn.XLOOKUP(INT((B368-1)/12)+1,'ZC Curve'!$B$8:$B$107,'ZC Curve'!R$8:R$107,,0))^(1/12)-1</f>
        <v>0</v>
      </c>
      <c r="D368" s="946">
        <f t="shared" si="35"/>
        <v>1</v>
      </c>
      <c r="E368" s="594"/>
      <c r="F368" s="705">
        <f t="shared" si="36"/>
        <v>356</v>
      </c>
      <c r="G368" s="756"/>
      <c r="H368" s="756"/>
      <c r="I368" s="756"/>
      <c r="J368" s="756"/>
      <c r="K368" s="756"/>
      <c r="L368" s="756"/>
      <c r="M368" s="756"/>
      <c r="N368" s="594"/>
      <c r="O368" s="705">
        <f t="shared" si="37"/>
        <v>356</v>
      </c>
      <c r="P368" s="756"/>
      <c r="Q368" s="756"/>
      <c r="R368" s="756"/>
      <c r="S368" s="756"/>
      <c r="T368" s="756"/>
      <c r="U368" s="756"/>
      <c r="V368" s="756"/>
      <c r="W368" s="594"/>
      <c r="X368" s="705">
        <f t="shared" si="38"/>
        <v>356</v>
      </c>
      <c r="Y368" s="756"/>
      <c r="Z368" s="756"/>
      <c r="AA368" s="756"/>
      <c r="AB368" s="756"/>
      <c r="AC368" s="756"/>
      <c r="AD368" s="756"/>
      <c r="AE368" s="756"/>
      <c r="AF368" s="594"/>
      <c r="AG368" s="705">
        <f t="shared" si="39"/>
        <v>356</v>
      </c>
      <c r="AH368" s="756"/>
      <c r="AI368" s="756"/>
      <c r="AJ368" s="756"/>
      <c r="AK368" s="756"/>
      <c r="AL368" s="756"/>
      <c r="AM368" s="756"/>
      <c r="AN368" s="756"/>
      <c r="AO368" s="685"/>
      <c r="AP368" s="705">
        <f t="shared" si="40"/>
        <v>356</v>
      </c>
      <c r="AQ368" s="756"/>
      <c r="AR368" s="756"/>
      <c r="AS368" s="756"/>
      <c r="AT368" s="756"/>
      <c r="AU368" s="756"/>
      <c r="AV368" s="756"/>
      <c r="AW368" s="756"/>
    </row>
    <row r="369" spans="2:49" x14ac:dyDescent="0.25">
      <c r="B369" s="705">
        <v>357</v>
      </c>
      <c r="C369" s="951">
        <f>(1+_xlfn.XLOOKUP(INT((B369-1)/12)+1,'ZC Curve'!$B$8:$B$107,'ZC Curve'!R$8:R$107,,0))^(1/12)-1</f>
        <v>0</v>
      </c>
      <c r="D369" s="946">
        <f t="shared" si="35"/>
        <v>1</v>
      </c>
      <c r="E369" s="594"/>
      <c r="F369" s="705">
        <f t="shared" si="36"/>
        <v>357</v>
      </c>
      <c r="G369" s="756"/>
      <c r="H369" s="756"/>
      <c r="I369" s="756"/>
      <c r="J369" s="756"/>
      <c r="K369" s="756"/>
      <c r="L369" s="756"/>
      <c r="M369" s="756"/>
      <c r="N369" s="594"/>
      <c r="O369" s="705">
        <f t="shared" si="37"/>
        <v>357</v>
      </c>
      <c r="P369" s="756"/>
      <c r="Q369" s="756"/>
      <c r="R369" s="756"/>
      <c r="S369" s="756"/>
      <c r="T369" s="756"/>
      <c r="U369" s="756"/>
      <c r="V369" s="756"/>
      <c r="W369" s="594"/>
      <c r="X369" s="705">
        <f t="shared" si="38"/>
        <v>357</v>
      </c>
      <c r="Y369" s="756"/>
      <c r="Z369" s="756"/>
      <c r="AA369" s="756"/>
      <c r="AB369" s="756"/>
      <c r="AC369" s="756"/>
      <c r="AD369" s="756"/>
      <c r="AE369" s="756"/>
      <c r="AF369" s="594"/>
      <c r="AG369" s="705">
        <f t="shared" si="39"/>
        <v>357</v>
      </c>
      <c r="AH369" s="756"/>
      <c r="AI369" s="756"/>
      <c r="AJ369" s="756"/>
      <c r="AK369" s="756"/>
      <c r="AL369" s="756"/>
      <c r="AM369" s="756"/>
      <c r="AN369" s="756"/>
      <c r="AO369" s="685"/>
      <c r="AP369" s="705">
        <f t="shared" si="40"/>
        <v>357</v>
      </c>
      <c r="AQ369" s="756"/>
      <c r="AR369" s="756"/>
      <c r="AS369" s="756"/>
      <c r="AT369" s="756"/>
      <c r="AU369" s="756"/>
      <c r="AV369" s="756"/>
      <c r="AW369" s="756"/>
    </row>
    <row r="370" spans="2:49" x14ac:dyDescent="0.25">
      <c r="B370" s="705">
        <v>358</v>
      </c>
      <c r="C370" s="951">
        <f>(1+_xlfn.XLOOKUP(INT((B370-1)/12)+1,'ZC Curve'!$B$8:$B$107,'ZC Curve'!R$8:R$107,,0))^(1/12)-1</f>
        <v>0</v>
      </c>
      <c r="D370" s="946">
        <f t="shared" si="35"/>
        <v>1</v>
      </c>
      <c r="E370" s="594"/>
      <c r="F370" s="705">
        <f t="shared" si="36"/>
        <v>358</v>
      </c>
      <c r="G370" s="756"/>
      <c r="H370" s="756"/>
      <c r="I370" s="756"/>
      <c r="J370" s="756"/>
      <c r="K370" s="756"/>
      <c r="L370" s="756"/>
      <c r="M370" s="756"/>
      <c r="N370" s="594"/>
      <c r="O370" s="705">
        <f t="shared" si="37"/>
        <v>358</v>
      </c>
      <c r="P370" s="756"/>
      <c r="Q370" s="756"/>
      <c r="R370" s="756"/>
      <c r="S370" s="756"/>
      <c r="T370" s="756"/>
      <c r="U370" s="756"/>
      <c r="V370" s="756"/>
      <c r="W370" s="594"/>
      <c r="X370" s="705">
        <f t="shared" si="38"/>
        <v>358</v>
      </c>
      <c r="Y370" s="756"/>
      <c r="Z370" s="756"/>
      <c r="AA370" s="756"/>
      <c r="AB370" s="756"/>
      <c r="AC370" s="756"/>
      <c r="AD370" s="756"/>
      <c r="AE370" s="756"/>
      <c r="AF370" s="594"/>
      <c r="AG370" s="705">
        <f t="shared" si="39"/>
        <v>358</v>
      </c>
      <c r="AH370" s="756"/>
      <c r="AI370" s="756"/>
      <c r="AJ370" s="756"/>
      <c r="AK370" s="756"/>
      <c r="AL370" s="756"/>
      <c r="AM370" s="756"/>
      <c r="AN370" s="756"/>
      <c r="AO370" s="685"/>
      <c r="AP370" s="705">
        <f t="shared" si="40"/>
        <v>358</v>
      </c>
      <c r="AQ370" s="756"/>
      <c r="AR370" s="756"/>
      <c r="AS370" s="756"/>
      <c r="AT370" s="756"/>
      <c r="AU370" s="756"/>
      <c r="AV370" s="756"/>
      <c r="AW370" s="756"/>
    </row>
    <row r="371" spans="2:49" x14ac:dyDescent="0.25">
      <c r="B371" s="705">
        <v>359</v>
      </c>
      <c r="C371" s="951">
        <f>(1+_xlfn.XLOOKUP(INT((B371-1)/12)+1,'ZC Curve'!$B$8:$B$107,'ZC Curve'!R$8:R$107,,0))^(1/12)-1</f>
        <v>0</v>
      </c>
      <c r="D371" s="946">
        <f t="shared" si="35"/>
        <v>1</v>
      </c>
      <c r="E371" s="594"/>
      <c r="F371" s="705">
        <f t="shared" si="36"/>
        <v>359</v>
      </c>
      <c r="G371" s="756"/>
      <c r="H371" s="756"/>
      <c r="I371" s="756"/>
      <c r="J371" s="756"/>
      <c r="K371" s="756"/>
      <c r="L371" s="756"/>
      <c r="M371" s="756"/>
      <c r="N371" s="594"/>
      <c r="O371" s="705">
        <f t="shared" si="37"/>
        <v>359</v>
      </c>
      <c r="P371" s="756"/>
      <c r="Q371" s="756"/>
      <c r="R371" s="756"/>
      <c r="S371" s="756"/>
      <c r="T371" s="756"/>
      <c r="U371" s="756"/>
      <c r="V371" s="756"/>
      <c r="W371" s="594"/>
      <c r="X371" s="705">
        <f t="shared" si="38"/>
        <v>359</v>
      </c>
      <c r="Y371" s="756"/>
      <c r="Z371" s="756"/>
      <c r="AA371" s="756"/>
      <c r="AB371" s="756"/>
      <c r="AC371" s="756"/>
      <c r="AD371" s="756"/>
      <c r="AE371" s="756"/>
      <c r="AF371" s="594"/>
      <c r="AG371" s="705">
        <f t="shared" si="39"/>
        <v>359</v>
      </c>
      <c r="AH371" s="756"/>
      <c r="AI371" s="756"/>
      <c r="AJ371" s="756"/>
      <c r="AK371" s="756"/>
      <c r="AL371" s="756"/>
      <c r="AM371" s="756"/>
      <c r="AN371" s="756"/>
      <c r="AO371" s="685"/>
      <c r="AP371" s="705">
        <f t="shared" si="40"/>
        <v>359</v>
      </c>
      <c r="AQ371" s="756"/>
      <c r="AR371" s="756"/>
      <c r="AS371" s="756"/>
      <c r="AT371" s="756"/>
      <c r="AU371" s="756"/>
      <c r="AV371" s="756"/>
      <c r="AW371" s="756"/>
    </row>
    <row r="372" spans="2:49" x14ac:dyDescent="0.25">
      <c r="B372" s="705">
        <v>360</v>
      </c>
      <c r="C372" s="951">
        <f>(1+_xlfn.XLOOKUP(INT((B372-1)/12)+1,'ZC Curve'!$B$8:$B$107,'ZC Curve'!R$8:R$107,,0))^(1/12)-1</f>
        <v>0</v>
      </c>
      <c r="D372" s="946">
        <f t="shared" si="35"/>
        <v>1</v>
      </c>
      <c r="E372" s="594"/>
      <c r="F372" s="705">
        <f t="shared" si="36"/>
        <v>360</v>
      </c>
      <c r="G372" s="756"/>
      <c r="H372" s="756"/>
      <c r="I372" s="756"/>
      <c r="J372" s="756"/>
      <c r="K372" s="756"/>
      <c r="L372" s="756"/>
      <c r="M372" s="756"/>
      <c r="N372" s="594"/>
      <c r="O372" s="705">
        <f t="shared" si="37"/>
        <v>360</v>
      </c>
      <c r="P372" s="756"/>
      <c r="Q372" s="756"/>
      <c r="R372" s="756"/>
      <c r="S372" s="756"/>
      <c r="T372" s="756"/>
      <c r="U372" s="756"/>
      <c r="V372" s="756"/>
      <c r="W372" s="594"/>
      <c r="X372" s="705">
        <f t="shared" si="38"/>
        <v>360</v>
      </c>
      <c r="Y372" s="756"/>
      <c r="Z372" s="756"/>
      <c r="AA372" s="756"/>
      <c r="AB372" s="756"/>
      <c r="AC372" s="756"/>
      <c r="AD372" s="756"/>
      <c r="AE372" s="756"/>
      <c r="AF372" s="594"/>
      <c r="AG372" s="705">
        <f t="shared" si="39"/>
        <v>360</v>
      </c>
      <c r="AH372" s="756"/>
      <c r="AI372" s="756"/>
      <c r="AJ372" s="756"/>
      <c r="AK372" s="756"/>
      <c r="AL372" s="756"/>
      <c r="AM372" s="756"/>
      <c r="AN372" s="756"/>
      <c r="AO372" s="685"/>
      <c r="AP372" s="705">
        <f t="shared" si="40"/>
        <v>360</v>
      </c>
      <c r="AQ372" s="756"/>
      <c r="AR372" s="756"/>
      <c r="AS372" s="756"/>
      <c r="AT372" s="756"/>
      <c r="AU372" s="756"/>
      <c r="AV372" s="756"/>
      <c r="AW372" s="756"/>
    </row>
    <row r="373" spans="2:49" x14ac:dyDescent="0.25">
      <c r="B373" s="705">
        <v>361</v>
      </c>
      <c r="C373" s="951">
        <f>(1+_xlfn.XLOOKUP(INT((B373-1)/12)+1,'ZC Curve'!$B$8:$B$107,'ZC Curve'!R$8:R$107,,0))^(1/12)-1</f>
        <v>0</v>
      </c>
      <c r="D373" s="946">
        <f t="shared" si="35"/>
        <v>1</v>
      </c>
      <c r="E373" s="594"/>
      <c r="F373" s="705">
        <f t="shared" si="36"/>
        <v>361</v>
      </c>
      <c r="G373" s="756"/>
      <c r="H373" s="756"/>
      <c r="I373" s="756"/>
      <c r="J373" s="756"/>
      <c r="K373" s="756"/>
      <c r="L373" s="756"/>
      <c r="M373" s="756"/>
      <c r="N373" s="594"/>
      <c r="O373" s="705">
        <f t="shared" si="37"/>
        <v>361</v>
      </c>
      <c r="P373" s="756"/>
      <c r="Q373" s="756"/>
      <c r="R373" s="756"/>
      <c r="S373" s="756"/>
      <c r="T373" s="756"/>
      <c r="U373" s="756"/>
      <c r="V373" s="756"/>
      <c r="W373" s="594"/>
      <c r="X373" s="705">
        <f t="shared" si="38"/>
        <v>361</v>
      </c>
      <c r="Y373" s="756"/>
      <c r="Z373" s="756"/>
      <c r="AA373" s="756"/>
      <c r="AB373" s="756"/>
      <c r="AC373" s="756"/>
      <c r="AD373" s="756"/>
      <c r="AE373" s="756"/>
      <c r="AF373" s="594"/>
      <c r="AG373" s="705">
        <f t="shared" si="39"/>
        <v>361</v>
      </c>
      <c r="AH373" s="756"/>
      <c r="AI373" s="756"/>
      <c r="AJ373" s="756"/>
      <c r="AK373" s="756"/>
      <c r="AL373" s="756"/>
      <c r="AM373" s="756"/>
      <c r="AN373" s="756"/>
      <c r="AO373" s="685"/>
      <c r="AP373" s="705">
        <f t="shared" si="40"/>
        <v>361</v>
      </c>
      <c r="AQ373" s="756"/>
      <c r="AR373" s="756"/>
      <c r="AS373" s="756"/>
      <c r="AT373" s="756"/>
      <c r="AU373" s="756"/>
      <c r="AV373" s="756"/>
      <c r="AW373" s="756"/>
    </row>
    <row r="374" spans="2:49" x14ac:dyDescent="0.25">
      <c r="B374" s="705">
        <v>362</v>
      </c>
      <c r="C374" s="951">
        <f>(1+_xlfn.XLOOKUP(INT((B374-1)/12)+1,'ZC Curve'!$B$8:$B$107,'ZC Curve'!R$8:R$107,,0))^(1/12)-1</f>
        <v>0</v>
      </c>
      <c r="D374" s="946">
        <f t="shared" si="35"/>
        <v>1</v>
      </c>
      <c r="E374" s="594"/>
      <c r="F374" s="705">
        <f t="shared" si="36"/>
        <v>362</v>
      </c>
      <c r="G374" s="756"/>
      <c r="H374" s="756"/>
      <c r="I374" s="756"/>
      <c r="J374" s="756"/>
      <c r="K374" s="756"/>
      <c r="L374" s="756"/>
      <c r="M374" s="756"/>
      <c r="N374" s="594"/>
      <c r="O374" s="705">
        <f t="shared" si="37"/>
        <v>362</v>
      </c>
      <c r="P374" s="756"/>
      <c r="Q374" s="756"/>
      <c r="R374" s="756"/>
      <c r="S374" s="756"/>
      <c r="T374" s="756"/>
      <c r="U374" s="756"/>
      <c r="V374" s="756"/>
      <c r="W374" s="594"/>
      <c r="X374" s="705">
        <f t="shared" si="38"/>
        <v>362</v>
      </c>
      <c r="Y374" s="756"/>
      <c r="Z374" s="756"/>
      <c r="AA374" s="756"/>
      <c r="AB374" s="756"/>
      <c r="AC374" s="756"/>
      <c r="AD374" s="756"/>
      <c r="AE374" s="756"/>
      <c r="AF374" s="594"/>
      <c r="AG374" s="705">
        <f t="shared" si="39"/>
        <v>362</v>
      </c>
      <c r="AH374" s="756"/>
      <c r="AI374" s="756"/>
      <c r="AJ374" s="756"/>
      <c r="AK374" s="756"/>
      <c r="AL374" s="756"/>
      <c r="AM374" s="756"/>
      <c r="AN374" s="756"/>
      <c r="AO374" s="685"/>
      <c r="AP374" s="705">
        <f t="shared" si="40"/>
        <v>362</v>
      </c>
      <c r="AQ374" s="756"/>
      <c r="AR374" s="756"/>
      <c r="AS374" s="756"/>
      <c r="AT374" s="756"/>
      <c r="AU374" s="756"/>
      <c r="AV374" s="756"/>
      <c r="AW374" s="756"/>
    </row>
    <row r="375" spans="2:49" x14ac:dyDescent="0.25">
      <c r="B375" s="705">
        <v>363</v>
      </c>
      <c r="C375" s="951">
        <f>(1+_xlfn.XLOOKUP(INT((B375-1)/12)+1,'ZC Curve'!$B$8:$B$107,'ZC Curve'!R$8:R$107,,0))^(1/12)-1</f>
        <v>0</v>
      </c>
      <c r="D375" s="946">
        <f t="shared" si="35"/>
        <v>1</v>
      </c>
      <c r="E375" s="594"/>
      <c r="F375" s="705">
        <f t="shared" si="36"/>
        <v>363</v>
      </c>
      <c r="G375" s="756"/>
      <c r="H375" s="756"/>
      <c r="I375" s="756"/>
      <c r="J375" s="756"/>
      <c r="K375" s="756"/>
      <c r="L375" s="756"/>
      <c r="M375" s="756"/>
      <c r="N375" s="594"/>
      <c r="O375" s="705">
        <f t="shared" si="37"/>
        <v>363</v>
      </c>
      <c r="P375" s="756"/>
      <c r="Q375" s="756"/>
      <c r="R375" s="756"/>
      <c r="S375" s="756"/>
      <c r="T375" s="756"/>
      <c r="U375" s="756"/>
      <c r="V375" s="756"/>
      <c r="W375" s="594"/>
      <c r="X375" s="705">
        <f t="shared" si="38"/>
        <v>363</v>
      </c>
      <c r="Y375" s="756"/>
      <c r="Z375" s="756"/>
      <c r="AA375" s="756"/>
      <c r="AB375" s="756"/>
      <c r="AC375" s="756"/>
      <c r="AD375" s="756"/>
      <c r="AE375" s="756"/>
      <c r="AF375" s="594"/>
      <c r="AG375" s="705">
        <f t="shared" si="39"/>
        <v>363</v>
      </c>
      <c r="AH375" s="756"/>
      <c r="AI375" s="756"/>
      <c r="AJ375" s="756"/>
      <c r="AK375" s="756"/>
      <c r="AL375" s="756"/>
      <c r="AM375" s="756"/>
      <c r="AN375" s="756"/>
      <c r="AO375" s="685"/>
      <c r="AP375" s="705">
        <f t="shared" si="40"/>
        <v>363</v>
      </c>
      <c r="AQ375" s="756"/>
      <c r="AR375" s="756"/>
      <c r="AS375" s="756"/>
      <c r="AT375" s="756"/>
      <c r="AU375" s="756"/>
      <c r="AV375" s="756"/>
      <c r="AW375" s="756"/>
    </row>
    <row r="376" spans="2:49" x14ac:dyDescent="0.25">
      <c r="B376" s="705">
        <v>364</v>
      </c>
      <c r="C376" s="951">
        <f>(1+_xlfn.XLOOKUP(INT((B376-1)/12)+1,'ZC Curve'!$B$8:$B$107,'ZC Curve'!R$8:R$107,,0))^(1/12)-1</f>
        <v>0</v>
      </c>
      <c r="D376" s="946">
        <f t="shared" si="35"/>
        <v>1</v>
      </c>
      <c r="E376" s="594"/>
      <c r="F376" s="705">
        <f t="shared" si="36"/>
        <v>364</v>
      </c>
      <c r="G376" s="756"/>
      <c r="H376" s="756"/>
      <c r="I376" s="756"/>
      <c r="J376" s="756"/>
      <c r="K376" s="756"/>
      <c r="L376" s="756"/>
      <c r="M376" s="756"/>
      <c r="N376" s="594"/>
      <c r="O376" s="705">
        <f t="shared" si="37"/>
        <v>364</v>
      </c>
      <c r="P376" s="756"/>
      <c r="Q376" s="756"/>
      <c r="R376" s="756"/>
      <c r="S376" s="756"/>
      <c r="T376" s="756"/>
      <c r="U376" s="756"/>
      <c r="V376" s="756"/>
      <c r="W376" s="594"/>
      <c r="X376" s="705">
        <f t="shared" si="38"/>
        <v>364</v>
      </c>
      <c r="Y376" s="756"/>
      <c r="Z376" s="756"/>
      <c r="AA376" s="756"/>
      <c r="AB376" s="756"/>
      <c r="AC376" s="756"/>
      <c r="AD376" s="756"/>
      <c r="AE376" s="756"/>
      <c r="AF376" s="594"/>
      <c r="AG376" s="705">
        <f t="shared" si="39"/>
        <v>364</v>
      </c>
      <c r="AH376" s="756"/>
      <c r="AI376" s="756"/>
      <c r="AJ376" s="756"/>
      <c r="AK376" s="756"/>
      <c r="AL376" s="756"/>
      <c r="AM376" s="756"/>
      <c r="AN376" s="756"/>
      <c r="AO376" s="685"/>
      <c r="AP376" s="705">
        <f t="shared" si="40"/>
        <v>364</v>
      </c>
      <c r="AQ376" s="756"/>
      <c r="AR376" s="756"/>
      <c r="AS376" s="756"/>
      <c r="AT376" s="756"/>
      <c r="AU376" s="756"/>
      <c r="AV376" s="756"/>
      <c r="AW376" s="756"/>
    </row>
    <row r="377" spans="2:49" x14ac:dyDescent="0.25">
      <c r="B377" s="705">
        <v>365</v>
      </c>
      <c r="C377" s="951">
        <f>(1+_xlfn.XLOOKUP(INT((B377-1)/12)+1,'ZC Curve'!$B$8:$B$107,'ZC Curve'!R$8:R$107,,0))^(1/12)-1</f>
        <v>0</v>
      </c>
      <c r="D377" s="946">
        <f t="shared" si="35"/>
        <v>1</v>
      </c>
      <c r="E377" s="594"/>
      <c r="F377" s="705">
        <f t="shared" si="36"/>
        <v>365</v>
      </c>
      <c r="G377" s="756"/>
      <c r="H377" s="756"/>
      <c r="I377" s="756"/>
      <c r="J377" s="756"/>
      <c r="K377" s="756"/>
      <c r="L377" s="756"/>
      <c r="M377" s="756"/>
      <c r="N377" s="594"/>
      <c r="O377" s="705">
        <f t="shared" si="37"/>
        <v>365</v>
      </c>
      <c r="P377" s="756"/>
      <c r="Q377" s="756"/>
      <c r="R377" s="756"/>
      <c r="S377" s="756"/>
      <c r="T377" s="756"/>
      <c r="U377" s="756"/>
      <c r="V377" s="756"/>
      <c r="W377" s="594"/>
      <c r="X377" s="705">
        <f t="shared" si="38"/>
        <v>365</v>
      </c>
      <c r="Y377" s="756"/>
      <c r="Z377" s="756"/>
      <c r="AA377" s="756"/>
      <c r="AB377" s="756"/>
      <c r="AC377" s="756"/>
      <c r="AD377" s="756"/>
      <c r="AE377" s="756"/>
      <c r="AF377" s="594"/>
      <c r="AG377" s="705">
        <f t="shared" si="39"/>
        <v>365</v>
      </c>
      <c r="AH377" s="756"/>
      <c r="AI377" s="756"/>
      <c r="AJ377" s="756"/>
      <c r="AK377" s="756"/>
      <c r="AL377" s="756"/>
      <c r="AM377" s="756"/>
      <c r="AN377" s="756"/>
      <c r="AO377" s="685"/>
      <c r="AP377" s="705">
        <f t="shared" si="40"/>
        <v>365</v>
      </c>
      <c r="AQ377" s="756"/>
      <c r="AR377" s="756"/>
      <c r="AS377" s="756"/>
      <c r="AT377" s="756"/>
      <c r="AU377" s="756"/>
      <c r="AV377" s="756"/>
      <c r="AW377" s="756"/>
    </row>
    <row r="378" spans="2:49" x14ac:dyDescent="0.25">
      <c r="B378" s="705">
        <v>366</v>
      </c>
      <c r="C378" s="951">
        <f>(1+_xlfn.XLOOKUP(INT((B378-1)/12)+1,'ZC Curve'!$B$8:$B$107,'ZC Curve'!R$8:R$107,,0))^(1/12)-1</f>
        <v>0</v>
      </c>
      <c r="D378" s="946">
        <f t="shared" si="35"/>
        <v>1</v>
      </c>
      <c r="E378" s="594"/>
      <c r="F378" s="705">
        <f t="shared" si="36"/>
        <v>366</v>
      </c>
      <c r="G378" s="756"/>
      <c r="H378" s="756"/>
      <c r="I378" s="756"/>
      <c r="J378" s="756"/>
      <c r="K378" s="756"/>
      <c r="L378" s="756"/>
      <c r="M378" s="756"/>
      <c r="N378" s="594"/>
      <c r="O378" s="705">
        <f t="shared" si="37"/>
        <v>366</v>
      </c>
      <c r="P378" s="756"/>
      <c r="Q378" s="756"/>
      <c r="R378" s="756"/>
      <c r="S378" s="756"/>
      <c r="T378" s="756"/>
      <c r="U378" s="756"/>
      <c r="V378" s="756"/>
      <c r="W378" s="594"/>
      <c r="X378" s="705">
        <f t="shared" si="38"/>
        <v>366</v>
      </c>
      <c r="Y378" s="756"/>
      <c r="Z378" s="756"/>
      <c r="AA378" s="756"/>
      <c r="AB378" s="756"/>
      <c r="AC378" s="756"/>
      <c r="AD378" s="756"/>
      <c r="AE378" s="756"/>
      <c r="AF378" s="594"/>
      <c r="AG378" s="705">
        <f t="shared" si="39"/>
        <v>366</v>
      </c>
      <c r="AH378" s="756"/>
      <c r="AI378" s="756"/>
      <c r="AJ378" s="756"/>
      <c r="AK378" s="756"/>
      <c r="AL378" s="756"/>
      <c r="AM378" s="756"/>
      <c r="AN378" s="756"/>
      <c r="AO378" s="685"/>
      <c r="AP378" s="705">
        <f t="shared" si="40"/>
        <v>366</v>
      </c>
      <c r="AQ378" s="756"/>
      <c r="AR378" s="756"/>
      <c r="AS378" s="756"/>
      <c r="AT378" s="756"/>
      <c r="AU378" s="756"/>
      <c r="AV378" s="756"/>
      <c r="AW378" s="756"/>
    </row>
    <row r="379" spans="2:49" x14ac:dyDescent="0.25">
      <c r="B379" s="705">
        <v>367</v>
      </c>
      <c r="C379" s="951">
        <f>(1+_xlfn.XLOOKUP(INT((B379-1)/12)+1,'ZC Curve'!$B$8:$B$107,'ZC Curve'!R$8:R$107,,0))^(1/12)-1</f>
        <v>0</v>
      </c>
      <c r="D379" s="946">
        <f t="shared" si="35"/>
        <v>1</v>
      </c>
      <c r="E379" s="594"/>
      <c r="F379" s="705">
        <f t="shared" si="36"/>
        <v>367</v>
      </c>
      <c r="G379" s="756"/>
      <c r="H379" s="756"/>
      <c r="I379" s="756"/>
      <c r="J379" s="756"/>
      <c r="K379" s="756"/>
      <c r="L379" s="756"/>
      <c r="M379" s="756"/>
      <c r="N379" s="594"/>
      <c r="O379" s="705">
        <f t="shared" si="37"/>
        <v>367</v>
      </c>
      <c r="P379" s="756"/>
      <c r="Q379" s="756"/>
      <c r="R379" s="756"/>
      <c r="S379" s="756"/>
      <c r="T379" s="756"/>
      <c r="U379" s="756"/>
      <c r="V379" s="756"/>
      <c r="W379" s="594"/>
      <c r="X379" s="705">
        <f t="shared" si="38"/>
        <v>367</v>
      </c>
      <c r="Y379" s="756"/>
      <c r="Z379" s="756"/>
      <c r="AA379" s="756"/>
      <c r="AB379" s="756"/>
      <c r="AC379" s="756"/>
      <c r="AD379" s="756"/>
      <c r="AE379" s="756"/>
      <c r="AF379" s="594"/>
      <c r="AG379" s="705">
        <f t="shared" si="39"/>
        <v>367</v>
      </c>
      <c r="AH379" s="756"/>
      <c r="AI379" s="756"/>
      <c r="AJ379" s="756"/>
      <c r="AK379" s="756"/>
      <c r="AL379" s="756"/>
      <c r="AM379" s="756"/>
      <c r="AN379" s="756"/>
      <c r="AO379" s="685"/>
      <c r="AP379" s="705">
        <f t="shared" si="40"/>
        <v>367</v>
      </c>
      <c r="AQ379" s="756"/>
      <c r="AR379" s="756"/>
      <c r="AS379" s="756"/>
      <c r="AT379" s="756"/>
      <c r="AU379" s="756"/>
      <c r="AV379" s="756"/>
      <c r="AW379" s="756"/>
    </row>
    <row r="380" spans="2:49" x14ac:dyDescent="0.25">
      <c r="B380" s="705">
        <v>368</v>
      </c>
      <c r="C380" s="951">
        <f>(1+_xlfn.XLOOKUP(INT((B380-1)/12)+1,'ZC Curve'!$B$8:$B$107,'ZC Curve'!R$8:R$107,,0))^(1/12)-1</f>
        <v>0</v>
      </c>
      <c r="D380" s="946">
        <f t="shared" si="35"/>
        <v>1</v>
      </c>
      <c r="E380" s="594"/>
      <c r="F380" s="705">
        <f t="shared" si="36"/>
        <v>368</v>
      </c>
      <c r="G380" s="756"/>
      <c r="H380" s="756"/>
      <c r="I380" s="756"/>
      <c r="J380" s="756"/>
      <c r="K380" s="756"/>
      <c r="L380" s="756"/>
      <c r="M380" s="756"/>
      <c r="N380" s="594"/>
      <c r="O380" s="705">
        <f t="shared" si="37"/>
        <v>368</v>
      </c>
      <c r="P380" s="756"/>
      <c r="Q380" s="756"/>
      <c r="R380" s="756"/>
      <c r="S380" s="756"/>
      <c r="T380" s="756"/>
      <c r="U380" s="756"/>
      <c r="V380" s="756"/>
      <c r="W380" s="594"/>
      <c r="X380" s="705">
        <f t="shared" si="38"/>
        <v>368</v>
      </c>
      <c r="Y380" s="756"/>
      <c r="Z380" s="756"/>
      <c r="AA380" s="756"/>
      <c r="AB380" s="756"/>
      <c r="AC380" s="756"/>
      <c r="AD380" s="756"/>
      <c r="AE380" s="756"/>
      <c r="AF380" s="594"/>
      <c r="AG380" s="705">
        <f t="shared" si="39"/>
        <v>368</v>
      </c>
      <c r="AH380" s="756"/>
      <c r="AI380" s="756"/>
      <c r="AJ380" s="756"/>
      <c r="AK380" s="756"/>
      <c r="AL380" s="756"/>
      <c r="AM380" s="756"/>
      <c r="AN380" s="756"/>
      <c r="AO380" s="685"/>
      <c r="AP380" s="705">
        <f t="shared" si="40"/>
        <v>368</v>
      </c>
      <c r="AQ380" s="756"/>
      <c r="AR380" s="756"/>
      <c r="AS380" s="756"/>
      <c r="AT380" s="756"/>
      <c r="AU380" s="756"/>
      <c r="AV380" s="756"/>
      <c r="AW380" s="756"/>
    </row>
    <row r="381" spans="2:49" x14ac:dyDescent="0.25">
      <c r="B381" s="705">
        <v>369</v>
      </c>
      <c r="C381" s="951">
        <f>(1+_xlfn.XLOOKUP(INT((B381-1)/12)+1,'ZC Curve'!$B$8:$B$107,'ZC Curve'!R$8:R$107,,0))^(1/12)-1</f>
        <v>0</v>
      </c>
      <c r="D381" s="946">
        <f t="shared" si="35"/>
        <v>1</v>
      </c>
      <c r="E381" s="594"/>
      <c r="F381" s="705">
        <f t="shared" si="36"/>
        <v>369</v>
      </c>
      <c r="G381" s="756"/>
      <c r="H381" s="756"/>
      <c r="I381" s="756"/>
      <c r="J381" s="756"/>
      <c r="K381" s="756"/>
      <c r="L381" s="756"/>
      <c r="M381" s="756"/>
      <c r="N381" s="594"/>
      <c r="O381" s="705">
        <f t="shared" si="37"/>
        <v>369</v>
      </c>
      <c r="P381" s="756"/>
      <c r="Q381" s="756"/>
      <c r="R381" s="756"/>
      <c r="S381" s="756"/>
      <c r="T381" s="756"/>
      <c r="U381" s="756"/>
      <c r="V381" s="756"/>
      <c r="W381" s="594"/>
      <c r="X381" s="705">
        <f t="shared" si="38"/>
        <v>369</v>
      </c>
      <c r="Y381" s="756"/>
      <c r="Z381" s="756"/>
      <c r="AA381" s="756"/>
      <c r="AB381" s="756"/>
      <c r="AC381" s="756"/>
      <c r="AD381" s="756"/>
      <c r="AE381" s="756"/>
      <c r="AF381" s="594"/>
      <c r="AG381" s="705">
        <f t="shared" si="39"/>
        <v>369</v>
      </c>
      <c r="AH381" s="756"/>
      <c r="AI381" s="756"/>
      <c r="AJ381" s="756"/>
      <c r="AK381" s="756"/>
      <c r="AL381" s="756"/>
      <c r="AM381" s="756"/>
      <c r="AN381" s="756"/>
      <c r="AO381" s="685"/>
      <c r="AP381" s="705">
        <f t="shared" si="40"/>
        <v>369</v>
      </c>
      <c r="AQ381" s="756"/>
      <c r="AR381" s="756"/>
      <c r="AS381" s="756"/>
      <c r="AT381" s="756"/>
      <c r="AU381" s="756"/>
      <c r="AV381" s="756"/>
      <c r="AW381" s="756"/>
    </row>
    <row r="382" spans="2:49" x14ac:dyDescent="0.25">
      <c r="B382" s="705">
        <v>370</v>
      </c>
      <c r="C382" s="951">
        <f>(1+_xlfn.XLOOKUP(INT((B382-1)/12)+1,'ZC Curve'!$B$8:$B$107,'ZC Curve'!R$8:R$107,,0))^(1/12)-1</f>
        <v>0</v>
      </c>
      <c r="D382" s="946">
        <f t="shared" si="35"/>
        <v>1</v>
      </c>
      <c r="E382" s="594"/>
      <c r="F382" s="705">
        <f t="shared" si="36"/>
        <v>370</v>
      </c>
      <c r="G382" s="756"/>
      <c r="H382" s="756"/>
      <c r="I382" s="756"/>
      <c r="J382" s="756"/>
      <c r="K382" s="756"/>
      <c r="L382" s="756"/>
      <c r="M382" s="756"/>
      <c r="N382" s="594"/>
      <c r="O382" s="705">
        <f t="shared" si="37"/>
        <v>370</v>
      </c>
      <c r="P382" s="756"/>
      <c r="Q382" s="756"/>
      <c r="R382" s="756"/>
      <c r="S382" s="756"/>
      <c r="T382" s="756"/>
      <c r="U382" s="756"/>
      <c r="V382" s="756"/>
      <c r="W382" s="594"/>
      <c r="X382" s="705">
        <f t="shared" si="38"/>
        <v>370</v>
      </c>
      <c r="Y382" s="756"/>
      <c r="Z382" s="756"/>
      <c r="AA382" s="756"/>
      <c r="AB382" s="756"/>
      <c r="AC382" s="756"/>
      <c r="AD382" s="756"/>
      <c r="AE382" s="756"/>
      <c r="AF382" s="594"/>
      <c r="AG382" s="705">
        <f t="shared" si="39"/>
        <v>370</v>
      </c>
      <c r="AH382" s="756"/>
      <c r="AI382" s="756"/>
      <c r="AJ382" s="756"/>
      <c r="AK382" s="756"/>
      <c r="AL382" s="756"/>
      <c r="AM382" s="756"/>
      <c r="AN382" s="756"/>
      <c r="AO382" s="685"/>
      <c r="AP382" s="705">
        <f t="shared" si="40"/>
        <v>370</v>
      </c>
      <c r="AQ382" s="756"/>
      <c r="AR382" s="756"/>
      <c r="AS382" s="756"/>
      <c r="AT382" s="756"/>
      <c r="AU382" s="756"/>
      <c r="AV382" s="756"/>
      <c r="AW382" s="756"/>
    </row>
    <row r="383" spans="2:49" x14ac:dyDescent="0.25">
      <c r="B383" s="705">
        <v>371</v>
      </c>
      <c r="C383" s="951">
        <f>(1+_xlfn.XLOOKUP(INT((B383-1)/12)+1,'ZC Curve'!$B$8:$B$107,'ZC Curve'!R$8:R$107,,0))^(1/12)-1</f>
        <v>0</v>
      </c>
      <c r="D383" s="946">
        <f t="shared" si="35"/>
        <v>1</v>
      </c>
      <c r="E383" s="594"/>
      <c r="F383" s="705">
        <f t="shared" si="36"/>
        <v>371</v>
      </c>
      <c r="G383" s="756"/>
      <c r="H383" s="756"/>
      <c r="I383" s="756"/>
      <c r="J383" s="756"/>
      <c r="K383" s="756"/>
      <c r="L383" s="756"/>
      <c r="M383" s="756"/>
      <c r="N383" s="594"/>
      <c r="O383" s="705">
        <f t="shared" si="37"/>
        <v>371</v>
      </c>
      <c r="P383" s="756"/>
      <c r="Q383" s="756"/>
      <c r="R383" s="756"/>
      <c r="S383" s="756"/>
      <c r="T383" s="756"/>
      <c r="U383" s="756"/>
      <c r="V383" s="756"/>
      <c r="W383" s="594"/>
      <c r="X383" s="705">
        <f t="shared" si="38"/>
        <v>371</v>
      </c>
      <c r="Y383" s="756"/>
      <c r="Z383" s="756"/>
      <c r="AA383" s="756"/>
      <c r="AB383" s="756"/>
      <c r="AC383" s="756"/>
      <c r="AD383" s="756"/>
      <c r="AE383" s="756"/>
      <c r="AF383" s="594"/>
      <c r="AG383" s="705">
        <f t="shared" si="39"/>
        <v>371</v>
      </c>
      <c r="AH383" s="756"/>
      <c r="AI383" s="756"/>
      <c r="AJ383" s="756"/>
      <c r="AK383" s="756"/>
      <c r="AL383" s="756"/>
      <c r="AM383" s="756"/>
      <c r="AN383" s="756"/>
      <c r="AO383" s="685"/>
      <c r="AP383" s="705">
        <f t="shared" si="40"/>
        <v>371</v>
      </c>
      <c r="AQ383" s="756"/>
      <c r="AR383" s="756"/>
      <c r="AS383" s="756"/>
      <c r="AT383" s="756"/>
      <c r="AU383" s="756"/>
      <c r="AV383" s="756"/>
      <c r="AW383" s="756"/>
    </row>
    <row r="384" spans="2:49" x14ac:dyDescent="0.25">
      <c r="B384" s="705">
        <v>372</v>
      </c>
      <c r="C384" s="951">
        <f>(1+_xlfn.XLOOKUP(INT((B384-1)/12)+1,'ZC Curve'!$B$8:$B$107,'ZC Curve'!R$8:R$107,,0))^(1/12)-1</f>
        <v>0</v>
      </c>
      <c r="D384" s="946">
        <f t="shared" si="35"/>
        <v>1</v>
      </c>
      <c r="E384" s="594"/>
      <c r="F384" s="705">
        <f t="shared" si="36"/>
        <v>372</v>
      </c>
      <c r="G384" s="756"/>
      <c r="H384" s="756"/>
      <c r="I384" s="756"/>
      <c r="J384" s="756"/>
      <c r="K384" s="756"/>
      <c r="L384" s="756"/>
      <c r="M384" s="756"/>
      <c r="N384" s="594"/>
      <c r="O384" s="705">
        <f t="shared" si="37"/>
        <v>372</v>
      </c>
      <c r="P384" s="756"/>
      <c r="Q384" s="756"/>
      <c r="R384" s="756"/>
      <c r="S384" s="756"/>
      <c r="T384" s="756"/>
      <c r="U384" s="756"/>
      <c r="V384" s="756"/>
      <c r="W384" s="594"/>
      <c r="X384" s="705">
        <f t="shared" si="38"/>
        <v>372</v>
      </c>
      <c r="Y384" s="756"/>
      <c r="Z384" s="756"/>
      <c r="AA384" s="756"/>
      <c r="AB384" s="756"/>
      <c r="AC384" s="756"/>
      <c r="AD384" s="756"/>
      <c r="AE384" s="756"/>
      <c r="AF384" s="594"/>
      <c r="AG384" s="705">
        <f t="shared" si="39"/>
        <v>372</v>
      </c>
      <c r="AH384" s="756"/>
      <c r="AI384" s="756"/>
      <c r="AJ384" s="756"/>
      <c r="AK384" s="756"/>
      <c r="AL384" s="756"/>
      <c r="AM384" s="756"/>
      <c r="AN384" s="756"/>
      <c r="AO384" s="685"/>
      <c r="AP384" s="705">
        <f t="shared" si="40"/>
        <v>372</v>
      </c>
      <c r="AQ384" s="756"/>
      <c r="AR384" s="756"/>
      <c r="AS384" s="756"/>
      <c r="AT384" s="756"/>
      <c r="AU384" s="756"/>
      <c r="AV384" s="756"/>
      <c r="AW384" s="756"/>
    </row>
    <row r="385" spans="2:49" x14ac:dyDescent="0.25">
      <c r="B385" s="705">
        <v>373</v>
      </c>
      <c r="C385" s="951">
        <f>(1+_xlfn.XLOOKUP(INT((B385-1)/12)+1,'ZC Curve'!$B$8:$B$107,'ZC Curve'!R$8:R$107,,0))^(1/12)-1</f>
        <v>0</v>
      </c>
      <c r="D385" s="946">
        <f t="shared" si="35"/>
        <v>1</v>
      </c>
      <c r="E385" s="594"/>
      <c r="F385" s="705">
        <f t="shared" si="36"/>
        <v>373</v>
      </c>
      <c r="G385" s="756"/>
      <c r="H385" s="756"/>
      <c r="I385" s="756"/>
      <c r="J385" s="756"/>
      <c r="K385" s="756"/>
      <c r="L385" s="756"/>
      <c r="M385" s="756"/>
      <c r="N385" s="594"/>
      <c r="O385" s="705">
        <f t="shared" si="37"/>
        <v>373</v>
      </c>
      <c r="P385" s="756"/>
      <c r="Q385" s="756"/>
      <c r="R385" s="756"/>
      <c r="S385" s="756"/>
      <c r="T385" s="756"/>
      <c r="U385" s="756"/>
      <c r="V385" s="756"/>
      <c r="W385" s="594"/>
      <c r="X385" s="705">
        <f t="shared" si="38"/>
        <v>373</v>
      </c>
      <c r="Y385" s="756"/>
      <c r="Z385" s="756"/>
      <c r="AA385" s="756"/>
      <c r="AB385" s="756"/>
      <c r="AC385" s="756"/>
      <c r="AD385" s="756"/>
      <c r="AE385" s="756"/>
      <c r="AF385" s="594"/>
      <c r="AG385" s="705">
        <f t="shared" si="39"/>
        <v>373</v>
      </c>
      <c r="AH385" s="756"/>
      <c r="AI385" s="756"/>
      <c r="AJ385" s="756"/>
      <c r="AK385" s="756"/>
      <c r="AL385" s="756"/>
      <c r="AM385" s="756"/>
      <c r="AN385" s="756"/>
      <c r="AO385" s="685"/>
      <c r="AP385" s="705">
        <f t="shared" si="40"/>
        <v>373</v>
      </c>
      <c r="AQ385" s="756"/>
      <c r="AR385" s="756"/>
      <c r="AS385" s="756"/>
      <c r="AT385" s="756"/>
      <c r="AU385" s="756"/>
      <c r="AV385" s="756"/>
      <c r="AW385" s="756"/>
    </row>
    <row r="386" spans="2:49" x14ac:dyDescent="0.25">
      <c r="B386" s="705">
        <v>374</v>
      </c>
      <c r="C386" s="951">
        <f>(1+_xlfn.XLOOKUP(INT((B386-1)/12)+1,'ZC Curve'!$B$8:$B$107,'ZC Curve'!R$8:R$107,,0))^(1/12)-1</f>
        <v>0</v>
      </c>
      <c r="D386" s="946">
        <f t="shared" si="35"/>
        <v>1</v>
      </c>
      <c r="E386" s="594"/>
      <c r="F386" s="705">
        <f t="shared" si="36"/>
        <v>374</v>
      </c>
      <c r="G386" s="756"/>
      <c r="H386" s="756"/>
      <c r="I386" s="756"/>
      <c r="J386" s="756"/>
      <c r="K386" s="756"/>
      <c r="L386" s="756"/>
      <c r="M386" s="756"/>
      <c r="N386" s="594"/>
      <c r="O386" s="705">
        <f t="shared" si="37"/>
        <v>374</v>
      </c>
      <c r="P386" s="756"/>
      <c r="Q386" s="756"/>
      <c r="R386" s="756"/>
      <c r="S386" s="756"/>
      <c r="T386" s="756"/>
      <c r="U386" s="756"/>
      <c r="V386" s="756"/>
      <c r="W386" s="594"/>
      <c r="X386" s="705">
        <f t="shared" si="38"/>
        <v>374</v>
      </c>
      <c r="Y386" s="756"/>
      <c r="Z386" s="756"/>
      <c r="AA386" s="756"/>
      <c r="AB386" s="756"/>
      <c r="AC386" s="756"/>
      <c r="AD386" s="756"/>
      <c r="AE386" s="756"/>
      <c r="AF386" s="594"/>
      <c r="AG386" s="705">
        <f t="shared" si="39"/>
        <v>374</v>
      </c>
      <c r="AH386" s="756"/>
      <c r="AI386" s="756"/>
      <c r="AJ386" s="756"/>
      <c r="AK386" s="756"/>
      <c r="AL386" s="756"/>
      <c r="AM386" s="756"/>
      <c r="AN386" s="756"/>
      <c r="AO386" s="685"/>
      <c r="AP386" s="705">
        <f t="shared" si="40"/>
        <v>374</v>
      </c>
      <c r="AQ386" s="756"/>
      <c r="AR386" s="756"/>
      <c r="AS386" s="756"/>
      <c r="AT386" s="756"/>
      <c r="AU386" s="756"/>
      <c r="AV386" s="756"/>
      <c r="AW386" s="756"/>
    </row>
    <row r="387" spans="2:49" x14ac:dyDescent="0.25">
      <c r="B387" s="705">
        <v>375</v>
      </c>
      <c r="C387" s="951">
        <f>(1+_xlfn.XLOOKUP(INT((B387-1)/12)+1,'ZC Curve'!$B$8:$B$107,'ZC Curve'!R$8:R$107,,0))^(1/12)-1</f>
        <v>0</v>
      </c>
      <c r="D387" s="946">
        <f t="shared" si="35"/>
        <v>1</v>
      </c>
      <c r="E387" s="594"/>
      <c r="F387" s="705">
        <f t="shared" si="36"/>
        <v>375</v>
      </c>
      <c r="G387" s="756"/>
      <c r="H387" s="756"/>
      <c r="I387" s="756"/>
      <c r="J387" s="756"/>
      <c r="K387" s="756"/>
      <c r="L387" s="756"/>
      <c r="M387" s="756"/>
      <c r="N387" s="594"/>
      <c r="O387" s="705">
        <f t="shared" si="37"/>
        <v>375</v>
      </c>
      <c r="P387" s="756"/>
      <c r="Q387" s="756"/>
      <c r="R387" s="756"/>
      <c r="S387" s="756"/>
      <c r="T387" s="756"/>
      <c r="U387" s="756"/>
      <c r="V387" s="756"/>
      <c r="W387" s="594"/>
      <c r="X387" s="705">
        <f t="shared" si="38"/>
        <v>375</v>
      </c>
      <c r="Y387" s="756"/>
      <c r="Z387" s="756"/>
      <c r="AA387" s="756"/>
      <c r="AB387" s="756"/>
      <c r="AC387" s="756"/>
      <c r="AD387" s="756"/>
      <c r="AE387" s="756"/>
      <c r="AF387" s="594"/>
      <c r="AG387" s="705">
        <f t="shared" si="39"/>
        <v>375</v>
      </c>
      <c r="AH387" s="756"/>
      <c r="AI387" s="756"/>
      <c r="AJ387" s="756"/>
      <c r="AK387" s="756"/>
      <c r="AL387" s="756"/>
      <c r="AM387" s="756"/>
      <c r="AN387" s="756"/>
      <c r="AO387" s="685"/>
      <c r="AP387" s="705">
        <f t="shared" si="40"/>
        <v>375</v>
      </c>
      <c r="AQ387" s="756"/>
      <c r="AR387" s="756"/>
      <c r="AS387" s="756"/>
      <c r="AT387" s="756"/>
      <c r="AU387" s="756"/>
      <c r="AV387" s="756"/>
      <c r="AW387" s="756"/>
    </row>
    <row r="388" spans="2:49" x14ac:dyDescent="0.25">
      <c r="B388" s="705">
        <v>376</v>
      </c>
      <c r="C388" s="951">
        <f>(1+_xlfn.XLOOKUP(INT((B388-1)/12)+1,'ZC Curve'!$B$8:$B$107,'ZC Curve'!R$8:R$107,,0))^(1/12)-1</f>
        <v>0</v>
      </c>
      <c r="D388" s="946">
        <f t="shared" si="35"/>
        <v>1</v>
      </c>
      <c r="E388" s="594"/>
      <c r="F388" s="705">
        <f t="shared" si="36"/>
        <v>376</v>
      </c>
      <c r="G388" s="756"/>
      <c r="H388" s="756"/>
      <c r="I388" s="756"/>
      <c r="J388" s="756"/>
      <c r="K388" s="756"/>
      <c r="L388" s="756"/>
      <c r="M388" s="756"/>
      <c r="N388" s="594"/>
      <c r="O388" s="705">
        <f t="shared" si="37"/>
        <v>376</v>
      </c>
      <c r="P388" s="756"/>
      <c r="Q388" s="756"/>
      <c r="R388" s="756"/>
      <c r="S388" s="756"/>
      <c r="T388" s="756"/>
      <c r="U388" s="756"/>
      <c r="V388" s="756"/>
      <c r="W388" s="594"/>
      <c r="X388" s="705">
        <f t="shared" si="38"/>
        <v>376</v>
      </c>
      <c r="Y388" s="756"/>
      <c r="Z388" s="756"/>
      <c r="AA388" s="756"/>
      <c r="AB388" s="756"/>
      <c r="AC388" s="756"/>
      <c r="AD388" s="756"/>
      <c r="AE388" s="756"/>
      <c r="AF388" s="594"/>
      <c r="AG388" s="705">
        <f t="shared" si="39"/>
        <v>376</v>
      </c>
      <c r="AH388" s="756"/>
      <c r="AI388" s="756"/>
      <c r="AJ388" s="756"/>
      <c r="AK388" s="756"/>
      <c r="AL388" s="756"/>
      <c r="AM388" s="756"/>
      <c r="AN388" s="756"/>
      <c r="AO388" s="685"/>
      <c r="AP388" s="705">
        <f t="shared" si="40"/>
        <v>376</v>
      </c>
      <c r="AQ388" s="756"/>
      <c r="AR388" s="756"/>
      <c r="AS388" s="756"/>
      <c r="AT388" s="756"/>
      <c r="AU388" s="756"/>
      <c r="AV388" s="756"/>
      <c r="AW388" s="756"/>
    </row>
    <row r="389" spans="2:49" x14ac:dyDescent="0.25">
      <c r="B389" s="705">
        <v>377</v>
      </c>
      <c r="C389" s="951">
        <f>(1+_xlfn.XLOOKUP(INT((B389-1)/12)+1,'ZC Curve'!$B$8:$B$107,'ZC Curve'!R$8:R$107,,0))^(1/12)-1</f>
        <v>0</v>
      </c>
      <c r="D389" s="946">
        <f t="shared" si="35"/>
        <v>1</v>
      </c>
      <c r="E389" s="594"/>
      <c r="F389" s="705">
        <f t="shared" si="36"/>
        <v>377</v>
      </c>
      <c r="G389" s="756"/>
      <c r="H389" s="756"/>
      <c r="I389" s="756"/>
      <c r="J389" s="756"/>
      <c r="K389" s="756"/>
      <c r="L389" s="756"/>
      <c r="M389" s="756"/>
      <c r="N389" s="594"/>
      <c r="O389" s="705">
        <f t="shared" si="37"/>
        <v>377</v>
      </c>
      <c r="P389" s="756"/>
      <c r="Q389" s="756"/>
      <c r="R389" s="756"/>
      <c r="S389" s="756"/>
      <c r="T389" s="756"/>
      <c r="U389" s="756"/>
      <c r="V389" s="756"/>
      <c r="W389" s="594"/>
      <c r="X389" s="705">
        <f t="shared" si="38"/>
        <v>377</v>
      </c>
      <c r="Y389" s="756"/>
      <c r="Z389" s="756"/>
      <c r="AA389" s="756"/>
      <c r="AB389" s="756"/>
      <c r="AC389" s="756"/>
      <c r="AD389" s="756"/>
      <c r="AE389" s="756"/>
      <c r="AF389" s="594"/>
      <c r="AG389" s="705">
        <f t="shared" si="39"/>
        <v>377</v>
      </c>
      <c r="AH389" s="756"/>
      <c r="AI389" s="756"/>
      <c r="AJ389" s="756"/>
      <c r="AK389" s="756"/>
      <c r="AL389" s="756"/>
      <c r="AM389" s="756"/>
      <c r="AN389" s="756"/>
      <c r="AO389" s="685"/>
      <c r="AP389" s="705">
        <f t="shared" si="40"/>
        <v>377</v>
      </c>
      <c r="AQ389" s="756"/>
      <c r="AR389" s="756"/>
      <c r="AS389" s="756"/>
      <c r="AT389" s="756"/>
      <c r="AU389" s="756"/>
      <c r="AV389" s="756"/>
      <c r="AW389" s="756"/>
    </row>
    <row r="390" spans="2:49" x14ac:dyDescent="0.25">
      <c r="B390" s="705">
        <v>378</v>
      </c>
      <c r="C390" s="951">
        <f>(1+_xlfn.XLOOKUP(INT((B390-1)/12)+1,'ZC Curve'!$B$8:$B$107,'ZC Curve'!R$8:R$107,,0))^(1/12)-1</f>
        <v>0</v>
      </c>
      <c r="D390" s="946">
        <f t="shared" si="35"/>
        <v>1</v>
      </c>
      <c r="E390" s="594"/>
      <c r="F390" s="705">
        <f t="shared" si="36"/>
        <v>378</v>
      </c>
      <c r="G390" s="756"/>
      <c r="H390" s="756"/>
      <c r="I390" s="756"/>
      <c r="J390" s="756"/>
      <c r="K390" s="756"/>
      <c r="L390" s="756"/>
      <c r="M390" s="756"/>
      <c r="N390" s="594"/>
      <c r="O390" s="705">
        <f t="shared" si="37"/>
        <v>378</v>
      </c>
      <c r="P390" s="756"/>
      <c r="Q390" s="756"/>
      <c r="R390" s="756"/>
      <c r="S390" s="756"/>
      <c r="T390" s="756"/>
      <c r="U390" s="756"/>
      <c r="V390" s="756"/>
      <c r="W390" s="594"/>
      <c r="X390" s="705">
        <f t="shared" si="38"/>
        <v>378</v>
      </c>
      <c r="Y390" s="756"/>
      <c r="Z390" s="756"/>
      <c r="AA390" s="756"/>
      <c r="AB390" s="756"/>
      <c r="AC390" s="756"/>
      <c r="AD390" s="756"/>
      <c r="AE390" s="756"/>
      <c r="AF390" s="594"/>
      <c r="AG390" s="705">
        <f t="shared" si="39"/>
        <v>378</v>
      </c>
      <c r="AH390" s="756"/>
      <c r="AI390" s="756"/>
      <c r="AJ390" s="756"/>
      <c r="AK390" s="756"/>
      <c r="AL390" s="756"/>
      <c r="AM390" s="756"/>
      <c r="AN390" s="756"/>
      <c r="AO390" s="685"/>
      <c r="AP390" s="705">
        <f t="shared" si="40"/>
        <v>378</v>
      </c>
      <c r="AQ390" s="756"/>
      <c r="AR390" s="756"/>
      <c r="AS390" s="756"/>
      <c r="AT390" s="756"/>
      <c r="AU390" s="756"/>
      <c r="AV390" s="756"/>
      <c r="AW390" s="756"/>
    </row>
    <row r="391" spans="2:49" x14ac:dyDescent="0.25">
      <c r="B391" s="705">
        <v>379</v>
      </c>
      <c r="C391" s="951">
        <f>(1+_xlfn.XLOOKUP(INT((B391-1)/12)+1,'ZC Curve'!$B$8:$B$107,'ZC Curve'!R$8:R$107,,0))^(1/12)-1</f>
        <v>0</v>
      </c>
      <c r="D391" s="946">
        <f t="shared" si="35"/>
        <v>1</v>
      </c>
      <c r="E391" s="594"/>
      <c r="F391" s="705">
        <f t="shared" si="36"/>
        <v>379</v>
      </c>
      <c r="G391" s="756"/>
      <c r="H391" s="756"/>
      <c r="I391" s="756"/>
      <c r="J391" s="756"/>
      <c r="K391" s="756"/>
      <c r="L391" s="756"/>
      <c r="M391" s="756"/>
      <c r="N391" s="594"/>
      <c r="O391" s="705">
        <f t="shared" si="37"/>
        <v>379</v>
      </c>
      <c r="P391" s="756"/>
      <c r="Q391" s="756"/>
      <c r="R391" s="756"/>
      <c r="S391" s="756"/>
      <c r="T391" s="756"/>
      <c r="U391" s="756"/>
      <c r="V391" s="756"/>
      <c r="W391" s="594"/>
      <c r="X391" s="705">
        <f t="shared" si="38"/>
        <v>379</v>
      </c>
      <c r="Y391" s="756"/>
      <c r="Z391" s="756"/>
      <c r="AA391" s="756"/>
      <c r="AB391" s="756"/>
      <c r="AC391" s="756"/>
      <c r="AD391" s="756"/>
      <c r="AE391" s="756"/>
      <c r="AF391" s="594"/>
      <c r="AG391" s="705">
        <f t="shared" si="39"/>
        <v>379</v>
      </c>
      <c r="AH391" s="756"/>
      <c r="AI391" s="756"/>
      <c r="AJ391" s="756"/>
      <c r="AK391" s="756"/>
      <c r="AL391" s="756"/>
      <c r="AM391" s="756"/>
      <c r="AN391" s="756"/>
      <c r="AO391" s="685"/>
      <c r="AP391" s="705">
        <f t="shared" si="40"/>
        <v>379</v>
      </c>
      <c r="AQ391" s="756"/>
      <c r="AR391" s="756"/>
      <c r="AS391" s="756"/>
      <c r="AT391" s="756"/>
      <c r="AU391" s="756"/>
      <c r="AV391" s="756"/>
      <c r="AW391" s="756"/>
    </row>
    <row r="392" spans="2:49" x14ac:dyDescent="0.25">
      <c r="B392" s="705">
        <v>380</v>
      </c>
      <c r="C392" s="951">
        <f>(1+_xlfn.XLOOKUP(INT((B392-1)/12)+1,'ZC Curve'!$B$8:$B$107,'ZC Curve'!R$8:R$107,,0))^(1/12)-1</f>
        <v>0</v>
      </c>
      <c r="D392" s="946">
        <f t="shared" si="35"/>
        <v>1</v>
      </c>
      <c r="E392" s="594"/>
      <c r="F392" s="705">
        <f t="shared" si="36"/>
        <v>380</v>
      </c>
      <c r="G392" s="756"/>
      <c r="H392" s="756"/>
      <c r="I392" s="756"/>
      <c r="J392" s="756"/>
      <c r="K392" s="756"/>
      <c r="L392" s="756"/>
      <c r="M392" s="756"/>
      <c r="N392" s="594"/>
      <c r="O392" s="705">
        <f t="shared" si="37"/>
        <v>380</v>
      </c>
      <c r="P392" s="756"/>
      <c r="Q392" s="756"/>
      <c r="R392" s="756"/>
      <c r="S392" s="756"/>
      <c r="T392" s="756"/>
      <c r="U392" s="756"/>
      <c r="V392" s="756"/>
      <c r="W392" s="594"/>
      <c r="X392" s="705">
        <f t="shared" si="38"/>
        <v>380</v>
      </c>
      <c r="Y392" s="756"/>
      <c r="Z392" s="756"/>
      <c r="AA392" s="756"/>
      <c r="AB392" s="756"/>
      <c r="AC392" s="756"/>
      <c r="AD392" s="756"/>
      <c r="AE392" s="756"/>
      <c r="AF392" s="594"/>
      <c r="AG392" s="705">
        <f t="shared" si="39"/>
        <v>380</v>
      </c>
      <c r="AH392" s="756"/>
      <c r="AI392" s="756"/>
      <c r="AJ392" s="756"/>
      <c r="AK392" s="756"/>
      <c r="AL392" s="756"/>
      <c r="AM392" s="756"/>
      <c r="AN392" s="756"/>
      <c r="AO392" s="685"/>
      <c r="AP392" s="705">
        <f t="shared" si="40"/>
        <v>380</v>
      </c>
      <c r="AQ392" s="756"/>
      <c r="AR392" s="756"/>
      <c r="AS392" s="756"/>
      <c r="AT392" s="756"/>
      <c r="AU392" s="756"/>
      <c r="AV392" s="756"/>
      <c r="AW392" s="756"/>
    </row>
    <row r="393" spans="2:49" x14ac:dyDescent="0.25">
      <c r="B393" s="705">
        <v>381</v>
      </c>
      <c r="C393" s="951">
        <f>(1+_xlfn.XLOOKUP(INT((B393-1)/12)+1,'ZC Curve'!$B$8:$B$107,'ZC Curve'!R$8:R$107,,0))^(1/12)-1</f>
        <v>0</v>
      </c>
      <c r="D393" s="946">
        <f t="shared" si="35"/>
        <v>1</v>
      </c>
      <c r="E393" s="594"/>
      <c r="F393" s="705">
        <f t="shared" si="36"/>
        <v>381</v>
      </c>
      <c r="G393" s="756"/>
      <c r="H393" s="756"/>
      <c r="I393" s="756"/>
      <c r="J393" s="756"/>
      <c r="K393" s="756"/>
      <c r="L393" s="756"/>
      <c r="M393" s="756"/>
      <c r="N393" s="594"/>
      <c r="O393" s="705">
        <f t="shared" si="37"/>
        <v>381</v>
      </c>
      <c r="P393" s="756"/>
      <c r="Q393" s="756"/>
      <c r="R393" s="756"/>
      <c r="S393" s="756"/>
      <c r="T393" s="756"/>
      <c r="U393" s="756"/>
      <c r="V393" s="756"/>
      <c r="W393" s="594"/>
      <c r="X393" s="705">
        <f t="shared" si="38"/>
        <v>381</v>
      </c>
      <c r="Y393" s="756"/>
      <c r="Z393" s="756"/>
      <c r="AA393" s="756"/>
      <c r="AB393" s="756"/>
      <c r="AC393" s="756"/>
      <c r="AD393" s="756"/>
      <c r="AE393" s="756"/>
      <c r="AF393" s="594"/>
      <c r="AG393" s="705">
        <f t="shared" si="39"/>
        <v>381</v>
      </c>
      <c r="AH393" s="756"/>
      <c r="AI393" s="756"/>
      <c r="AJ393" s="756"/>
      <c r="AK393" s="756"/>
      <c r="AL393" s="756"/>
      <c r="AM393" s="756"/>
      <c r="AN393" s="756"/>
      <c r="AO393" s="685"/>
      <c r="AP393" s="705">
        <f t="shared" si="40"/>
        <v>381</v>
      </c>
      <c r="AQ393" s="756"/>
      <c r="AR393" s="756"/>
      <c r="AS393" s="756"/>
      <c r="AT393" s="756"/>
      <c r="AU393" s="756"/>
      <c r="AV393" s="756"/>
      <c r="AW393" s="756"/>
    </row>
    <row r="394" spans="2:49" x14ac:dyDescent="0.25">
      <c r="B394" s="705">
        <v>382</v>
      </c>
      <c r="C394" s="951">
        <f>(1+_xlfn.XLOOKUP(INT((B394-1)/12)+1,'ZC Curve'!$B$8:$B$107,'ZC Curve'!R$8:R$107,,0))^(1/12)-1</f>
        <v>0</v>
      </c>
      <c r="D394" s="946">
        <f t="shared" si="35"/>
        <v>1</v>
      </c>
      <c r="E394" s="594"/>
      <c r="F394" s="705">
        <f t="shared" si="36"/>
        <v>382</v>
      </c>
      <c r="G394" s="756"/>
      <c r="H394" s="756"/>
      <c r="I394" s="756"/>
      <c r="J394" s="756"/>
      <c r="K394" s="756"/>
      <c r="L394" s="756"/>
      <c r="M394" s="756"/>
      <c r="N394" s="594"/>
      <c r="O394" s="705">
        <f t="shared" si="37"/>
        <v>382</v>
      </c>
      <c r="P394" s="756"/>
      <c r="Q394" s="756"/>
      <c r="R394" s="756"/>
      <c r="S394" s="756"/>
      <c r="T394" s="756"/>
      <c r="U394" s="756"/>
      <c r="V394" s="756"/>
      <c r="W394" s="594"/>
      <c r="X394" s="705">
        <f t="shared" si="38"/>
        <v>382</v>
      </c>
      <c r="Y394" s="756"/>
      <c r="Z394" s="756"/>
      <c r="AA394" s="756"/>
      <c r="AB394" s="756"/>
      <c r="AC394" s="756"/>
      <c r="AD394" s="756"/>
      <c r="AE394" s="756"/>
      <c r="AF394" s="594"/>
      <c r="AG394" s="705">
        <f t="shared" si="39"/>
        <v>382</v>
      </c>
      <c r="AH394" s="756"/>
      <c r="AI394" s="756"/>
      <c r="AJ394" s="756"/>
      <c r="AK394" s="756"/>
      <c r="AL394" s="756"/>
      <c r="AM394" s="756"/>
      <c r="AN394" s="756"/>
      <c r="AO394" s="685"/>
      <c r="AP394" s="705">
        <f t="shared" si="40"/>
        <v>382</v>
      </c>
      <c r="AQ394" s="756"/>
      <c r="AR394" s="756"/>
      <c r="AS394" s="756"/>
      <c r="AT394" s="756"/>
      <c r="AU394" s="756"/>
      <c r="AV394" s="756"/>
      <c r="AW394" s="756"/>
    </row>
    <row r="395" spans="2:49" x14ac:dyDescent="0.25">
      <c r="B395" s="705">
        <v>383</v>
      </c>
      <c r="C395" s="951">
        <f>(1+_xlfn.XLOOKUP(INT((B395-1)/12)+1,'ZC Curve'!$B$8:$B$107,'ZC Curve'!R$8:R$107,,0))^(1/12)-1</f>
        <v>0</v>
      </c>
      <c r="D395" s="946">
        <f t="shared" si="35"/>
        <v>1</v>
      </c>
      <c r="E395" s="594"/>
      <c r="F395" s="705">
        <f t="shared" si="36"/>
        <v>383</v>
      </c>
      <c r="G395" s="756"/>
      <c r="H395" s="756"/>
      <c r="I395" s="756"/>
      <c r="J395" s="756"/>
      <c r="K395" s="756"/>
      <c r="L395" s="756"/>
      <c r="M395" s="756"/>
      <c r="N395" s="594"/>
      <c r="O395" s="705">
        <f t="shared" si="37"/>
        <v>383</v>
      </c>
      <c r="P395" s="756"/>
      <c r="Q395" s="756"/>
      <c r="R395" s="756"/>
      <c r="S395" s="756"/>
      <c r="T395" s="756"/>
      <c r="U395" s="756"/>
      <c r="V395" s="756"/>
      <c r="W395" s="594"/>
      <c r="X395" s="705">
        <f t="shared" si="38"/>
        <v>383</v>
      </c>
      <c r="Y395" s="756"/>
      <c r="Z395" s="756"/>
      <c r="AA395" s="756"/>
      <c r="AB395" s="756"/>
      <c r="AC395" s="756"/>
      <c r="AD395" s="756"/>
      <c r="AE395" s="756"/>
      <c r="AF395" s="594"/>
      <c r="AG395" s="705">
        <f t="shared" si="39"/>
        <v>383</v>
      </c>
      <c r="AH395" s="756"/>
      <c r="AI395" s="756"/>
      <c r="AJ395" s="756"/>
      <c r="AK395" s="756"/>
      <c r="AL395" s="756"/>
      <c r="AM395" s="756"/>
      <c r="AN395" s="756"/>
      <c r="AO395" s="685"/>
      <c r="AP395" s="705">
        <f t="shared" si="40"/>
        <v>383</v>
      </c>
      <c r="AQ395" s="756"/>
      <c r="AR395" s="756"/>
      <c r="AS395" s="756"/>
      <c r="AT395" s="756"/>
      <c r="AU395" s="756"/>
      <c r="AV395" s="756"/>
      <c r="AW395" s="756"/>
    </row>
    <row r="396" spans="2:49" x14ac:dyDescent="0.25">
      <c r="B396" s="705">
        <v>384</v>
      </c>
      <c r="C396" s="951">
        <f>(1+_xlfn.XLOOKUP(INT((B396-1)/12)+1,'ZC Curve'!$B$8:$B$107,'ZC Curve'!R$8:R$107,,0))^(1/12)-1</f>
        <v>0</v>
      </c>
      <c r="D396" s="946">
        <f t="shared" si="35"/>
        <v>1</v>
      </c>
      <c r="E396" s="594"/>
      <c r="F396" s="705">
        <f t="shared" si="36"/>
        <v>384</v>
      </c>
      <c r="G396" s="756"/>
      <c r="H396" s="756"/>
      <c r="I396" s="756"/>
      <c r="J396" s="756"/>
      <c r="K396" s="756"/>
      <c r="L396" s="756"/>
      <c r="M396" s="756"/>
      <c r="N396" s="594"/>
      <c r="O396" s="705">
        <f t="shared" si="37"/>
        <v>384</v>
      </c>
      <c r="P396" s="756"/>
      <c r="Q396" s="756"/>
      <c r="R396" s="756"/>
      <c r="S396" s="756"/>
      <c r="T396" s="756"/>
      <c r="U396" s="756"/>
      <c r="V396" s="756"/>
      <c r="W396" s="594"/>
      <c r="X396" s="705">
        <f t="shared" si="38"/>
        <v>384</v>
      </c>
      <c r="Y396" s="756"/>
      <c r="Z396" s="756"/>
      <c r="AA396" s="756"/>
      <c r="AB396" s="756"/>
      <c r="AC396" s="756"/>
      <c r="AD396" s="756"/>
      <c r="AE396" s="756"/>
      <c r="AF396" s="594"/>
      <c r="AG396" s="705">
        <f t="shared" si="39"/>
        <v>384</v>
      </c>
      <c r="AH396" s="756"/>
      <c r="AI396" s="756"/>
      <c r="AJ396" s="756"/>
      <c r="AK396" s="756"/>
      <c r="AL396" s="756"/>
      <c r="AM396" s="756"/>
      <c r="AN396" s="756"/>
      <c r="AO396" s="685"/>
      <c r="AP396" s="705">
        <f t="shared" si="40"/>
        <v>384</v>
      </c>
      <c r="AQ396" s="756"/>
      <c r="AR396" s="756"/>
      <c r="AS396" s="756"/>
      <c r="AT396" s="756"/>
      <c r="AU396" s="756"/>
      <c r="AV396" s="756"/>
      <c r="AW396" s="756"/>
    </row>
    <row r="397" spans="2:49" x14ac:dyDescent="0.25">
      <c r="B397" s="705">
        <v>385</v>
      </c>
      <c r="C397" s="951">
        <f>(1+_xlfn.XLOOKUP(INT((B397-1)/12)+1,'ZC Curve'!$B$8:$B$107,'ZC Curve'!R$8:R$107,,0))^(1/12)-1</f>
        <v>0</v>
      </c>
      <c r="D397" s="946">
        <f t="shared" si="35"/>
        <v>1</v>
      </c>
      <c r="E397" s="594"/>
      <c r="F397" s="705">
        <f t="shared" si="36"/>
        <v>385</v>
      </c>
      <c r="G397" s="756"/>
      <c r="H397" s="756"/>
      <c r="I397" s="756"/>
      <c r="J397" s="756"/>
      <c r="K397" s="756"/>
      <c r="L397" s="756"/>
      <c r="M397" s="756"/>
      <c r="N397" s="594"/>
      <c r="O397" s="705">
        <f t="shared" si="37"/>
        <v>385</v>
      </c>
      <c r="P397" s="756"/>
      <c r="Q397" s="756"/>
      <c r="R397" s="756"/>
      <c r="S397" s="756"/>
      <c r="T397" s="756"/>
      <c r="U397" s="756"/>
      <c r="V397" s="756"/>
      <c r="W397" s="594"/>
      <c r="X397" s="705">
        <f t="shared" si="38"/>
        <v>385</v>
      </c>
      <c r="Y397" s="756"/>
      <c r="Z397" s="756"/>
      <c r="AA397" s="756"/>
      <c r="AB397" s="756"/>
      <c r="AC397" s="756"/>
      <c r="AD397" s="756"/>
      <c r="AE397" s="756"/>
      <c r="AF397" s="594"/>
      <c r="AG397" s="705">
        <f t="shared" si="39"/>
        <v>385</v>
      </c>
      <c r="AH397" s="756"/>
      <c r="AI397" s="756"/>
      <c r="AJ397" s="756"/>
      <c r="AK397" s="756"/>
      <c r="AL397" s="756"/>
      <c r="AM397" s="756"/>
      <c r="AN397" s="756"/>
      <c r="AO397" s="685"/>
      <c r="AP397" s="705">
        <f t="shared" si="40"/>
        <v>385</v>
      </c>
      <c r="AQ397" s="756"/>
      <c r="AR397" s="756"/>
      <c r="AS397" s="756"/>
      <c r="AT397" s="756"/>
      <c r="AU397" s="756"/>
      <c r="AV397" s="756"/>
      <c r="AW397" s="756"/>
    </row>
    <row r="398" spans="2:49" x14ac:dyDescent="0.25">
      <c r="B398" s="705">
        <v>386</v>
      </c>
      <c r="C398" s="951">
        <f>(1+_xlfn.XLOOKUP(INT((B398-1)/12)+1,'ZC Curve'!$B$8:$B$107,'ZC Curve'!R$8:R$107,,0))^(1/12)-1</f>
        <v>0</v>
      </c>
      <c r="D398" s="946">
        <f t="shared" ref="D398:D461" si="41">D397/(1+C398)</f>
        <v>1</v>
      </c>
      <c r="E398" s="594"/>
      <c r="F398" s="705">
        <f t="shared" ref="F398:F461" si="42">F397+1</f>
        <v>386</v>
      </c>
      <c r="G398" s="756"/>
      <c r="H398" s="756"/>
      <c r="I398" s="756"/>
      <c r="J398" s="756"/>
      <c r="K398" s="756"/>
      <c r="L398" s="756"/>
      <c r="M398" s="756"/>
      <c r="N398" s="594"/>
      <c r="O398" s="705">
        <f t="shared" ref="O398:O461" si="43">O397+1</f>
        <v>386</v>
      </c>
      <c r="P398" s="756"/>
      <c r="Q398" s="756"/>
      <c r="R398" s="756"/>
      <c r="S398" s="756"/>
      <c r="T398" s="756"/>
      <c r="U398" s="756"/>
      <c r="V398" s="756"/>
      <c r="W398" s="594"/>
      <c r="X398" s="705">
        <f t="shared" ref="X398:X461" si="44">X397+1</f>
        <v>386</v>
      </c>
      <c r="Y398" s="756"/>
      <c r="Z398" s="756"/>
      <c r="AA398" s="756"/>
      <c r="AB398" s="756"/>
      <c r="AC398" s="756"/>
      <c r="AD398" s="756"/>
      <c r="AE398" s="756"/>
      <c r="AF398" s="594"/>
      <c r="AG398" s="705">
        <f t="shared" ref="AG398:AG461" si="45">AG397+1</f>
        <v>386</v>
      </c>
      <c r="AH398" s="756"/>
      <c r="AI398" s="756"/>
      <c r="AJ398" s="756"/>
      <c r="AK398" s="756"/>
      <c r="AL398" s="756"/>
      <c r="AM398" s="756"/>
      <c r="AN398" s="756"/>
      <c r="AO398" s="685"/>
      <c r="AP398" s="705">
        <f t="shared" ref="AP398:AP461" si="46">AP397+1</f>
        <v>386</v>
      </c>
      <c r="AQ398" s="756"/>
      <c r="AR398" s="756"/>
      <c r="AS398" s="756"/>
      <c r="AT398" s="756"/>
      <c r="AU398" s="756"/>
      <c r="AV398" s="756"/>
      <c r="AW398" s="756"/>
    </row>
    <row r="399" spans="2:49" x14ac:dyDescent="0.25">
      <c r="B399" s="705">
        <v>387</v>
      </c>
      <c r="C399" s="951">
        <f>(1+_xlfn.XLOOKUP(INT((B399-1)/12)+1,'ZC Curve'!$B$8:$B$107,'ZC Curve'!R$8:R$107,,0))^(1/12)-1</f>
        <v>0</v>
      </c>
      <c r="D399" s="946">
        <f t="shared" si="41"/>
        <v>1</v>
      </c>
      <c r="E399" s="594"/>
      <c r="F399" s="705">
        <f t="shared" si="42"/>
        <v>387</v>
      </c>
      <c r="G399" s="756"/>
      <c r="H399" s="756"/>
      <c r="I399" s="756"/>
      <c r="J399" s="756"/>
      <c r="K399" s="756"/>
      <c r="L399" s="756"/>
      <c r="M399" s="756"/>
      <c r="N399" s="594"/>
      <c r="O399" s="705">
        <f t="shared" si="43"/>
        <v>387</v>
      </c>
      <c r="P399" s="756"/>
      <c r="Q399" s="756"/>
      <c r="R399" s="756"/>
      <c r="S399" s="756"/>
      <c r="T399" s="756"/>
      <c r="U399" s="756"/>
      <c r="V399" s="756"/>
      <c r="W399" s="594"/>
      <c r="X399" s="705">
        <f t="shared" si="44"/>
        <v>387</v>
      </c>
      <c r="Y399" s="756"/>
      <c r="Z399" s="756"/>
      <c r="AA399" s="756"/>
      <c r="AB399" s="756"/>
      <c r="AC399" s="756"/>
      <c r="AD399" s="756"/>
      <c r="AE399" s="756"/>
      <c r="AF399" s="594"/>
      <c r="AG399" s="705">
        <f t="shared" si="45"/>
        <v>387</v>
      </c>
      <c r="AH399" s="756"/>
      <c r="AI399" s="756"/>
      <c r="AJ399" s="756"/>
      <c r="AK399" s="756"/>
      <c r="AL399" s="756"/>
      <c r="AM399" s="756"/>
      <c r="AN399" s="756"/>
      <c r="AO399" s="685"/>
      <c r="AP399" s="705">
        <f t="shared" si="46"/>
        <v>387</v>
      </c>
      <c r="AQ399" s="756"/>
      <c r="AR399" s="756"/>
      <c r="AS399" s="756"/>
      <c r="AT399" s="756"/>
      <c r="AU399" s="756"/>
      <c r="AV399" s="756"/>
      <c r="AW399" s="756"/>
    </row>
    <row r="400" spans="2:49" x14ac:dyDescent="0.25">
      <c r="B400" s="705">
        <v>388</v>
      </c>
      <c r="C400" s="951">
        <f>(1+_xlfn.XLOOKUP(INT((B400-1)/12)+1,'ZC Curve'!$B$8:$B$107,'ZC Curve'!R$8:R$107,,0))^(1/12)-1</f>
        <v>0</v>
      </c>
      <c r="D400" s="946">
        <f t="shared" si="41"/>
        <v>1</v>
      </c>
      <c r="E400" s="594"/>
      <c r="F400" s="705">
        <f t="shared" si="42"/>
        <v>388</v>
      </c>
      <c r="G400" s="756"/>
      <c r="H400" s="756"/>
      <c r="I400" s="756"/>
      <c r="J400" s="756"/>
      <c r="K400" s="756"/>
      <c r="L400" s="756"/>
      <c r="M400" s="756"/>
      <c r="N400" s="594"/>
      <c r="O400" s="705">
        <f t="shared" si="43"/>
        <v>388</v>
      </c>
      <c r="P400" s="756"/>
      <c r="Q400" s="756"/>
      <c r="R400" s="756"/>
      <c r="S400" s="756"/>
      <c r="T400" s="756"/>
      <c r="U400" s="756"/>
      <c r="V400" s="756"/>
      <c r="W400" s="594"/>
      <c r="X400" s="705">
        <f t="shared" si="44"/>
        <v>388</v>
      </c>
      <c r="Y400" s="756"/>
      <c r="Z400" s="756"/>
      <c r="AA400" s="756"/>
      <c r="AB400" s="756"/>
      <c r="AC400" s="756"/>
      <c r="AD400" s="756"/>
      <c r="AE400" s="756"/>
      <c r="AF400" s="594"/>
      <c r="AG400" s="705">
        <f t="shared" si="45"/>
        <v>388</v>
      </c>
      <c r="AH400" s="756"/>
      <c r="AI400" s="756"/>
      <c r="AJ400" s="756"/>
      <c r="AK400" s="756"/>
      <c r="AL400" s="756"/>
      <c r="AM400" s="756"/>
      <c r="AN400" s="756"/>
      <c r="AO400" s="685"/>
      <c r="AP400" s="705">
        <f t="shared" si="46"/>
        <v>388</v>
      </c>
      <c r="AQ400" s="756"/>
      <c r="AR400" s="756"/>
      <c r="AS400" s="756"/>
      <c r="AT400" s="756"/>
      <c r="AU400" s="756"/>
      <c r="AV400" s="756"/>
      <c r="AW400" s="756"/>
    </row>
    <row r="401" spans="2:49" x14ac:dyDescent="0.25">
      <c r="B401" s="705">
        <v>389</v>
      </c>
      <c r="C401" s="951">
        <f>(1+_xlfn.XLOOKUP(INT((B401-1)/12)+1,'ZC Curve'!$B$8:$B$107,'ZC Curve'!R$8:R$107,,0))^(1/12)-1</f>
        <v>0</v>
      </c>
      <c r="D401" s="946">
        <f t="shared" si="41"/>
        <v>1</v>
      </c>
      <c r="E401" s="594"/>
      <c r="F401" s="705">
        <f t="shared" si="42"/>
        <v>389</v>
      </c>
      <c r="G401" s="756"/>
      <c r="H401" s="756"/>
      <c r="I401" s="756"/>
      <c r="J401" s="756"/>
      <c r="K401" s="756"/>
      <c r="L401" s="756"/>
      <c r="M401" s="756"/>
      <c r="N401" s="594"/>
      <c r="O401" s="705">
        <f t="shared" si="43"/>
        <v>389</v>
      </c>
      <c r="P401" s="756"/>
      <c r="Q401" s="756"/>
      <c r="R401" s="756"/>
      <c r="S401" s="756"/>
      <c r="T401" s="756"/>
      <c r="U401" s="756"/>
      <c r="V401" s="756"/>
      <c r="W401" s="594"/>
      <c r="X401" s="705">
        <f t="shared" si="44"/>
        <v>389</v>
      </c>
      <c r="Y401" s="756"/>
      <c r="Z401" s="756"/>
      <c r="AA401" s="756"/>
      <c r="AB401" s="756"/>
      <c r="AC401" s="756"/>
      <c r="AD401" s="756"/>
      <c r="AE401" s="756"/>
      <c r="AF401" s="594"/>
      <c r="AG401" s="705">
        <f t="shared" si="45"/>
        <v>389</v>
      </c>
      <c r="AH401" s="756"/>
      <c r="AI401" s="756"/>
      <c r="AJ401" s="756"/>
      <c r="AK401" s="756"/>
      <c r="AL401" s="756"/>
      <c r="AM401" s="756"/>
      <c r="AN401" s="756"/>
      <c r="AO401" s="685"/>
      <c r="AP401" s="705">
        <f t="shared" si="46"/>
        <v>389</v>
      </c>
      <c r="AQ401" s="756"/>
      <c r="AR401" s="756"/>
      <c r="AS401" s="756"/>
      <c r="AT401" s="756"/>
      <c r="AU401" s="756"/>
      <c r="AV401" s="756"/>
      <c r="AW401" s="756"/>
    </row>
    <row r="402" spans="2:49" x14ac:dyDescent="0.25">
      <c r="B402" s="705">
        <v>390</v>
      </c>
      <c r="C402" s="951">
        <f>(1+_xlfn.XLOOKUP(INT((B402-1)/12)+1,'ZC Curve'!$B$8:$B$107,'ZC Curve'!R$8:R$107,,0))^(1/12)-1</f>
        <v>0</v>
      </c>
      <c r="D402" s="946">
        <f t="shared" si="41"/>
        <v>1</v>
      </c>
      <c r="E402" s="594"/>
      <c r="F402" s="705">
        <f t="shared" si="42"/>
        <v>390</v>
      </c>
      <c r="G402" s="756"/>
      <c r="H402" s="756"/>
      <c r="I402" s="756"/>
      <c r="J402" s="756"/>
      <c r="K402" s="756"/>
      <c r="L402" s="756"/>
      <c r="M402" s="756"/>
      <c r="N402" s="594"/>
      <c r="O402" s="705">
        <f t="shared" si="43"/>
        <v>390</v>
      </c>
      <c r="P402" s="756"/>
      <c r="Q402" s="756"/>
      <c r="R402" s="756"/>
      <c r="S402" s="756"/>
      <c r="T402" s="756"/>
      <c r="U402" s="756"/>
      <c r="V402" s="756"/>
      <c r="W402" s="594"/>
      <c r="X402" s="705">
        <f t="shared" si="44"/>
        <v>390</v>
      </c>
      <c r="Y402" s="756"/>
      <c r="Z402" s="756"/>
      <c r="AA402" s="756"/>
      <c r="AB402" s="756"/>
      <c r="AC402" s="756"/>
      <c r="AD402" s="756"/>
      <c r="AE402" s="756"/>
      <c r="AF402" s="594"/>
      <c r="AG402" s="705">
        <f t="shared" si="45"/>
        <v>390</v>
      </c>
      <c r="AH402" s="756"/>
      <c r="AI402" s="756"/>
      <c r="AJ402" s="756"/>
      <c r="AK402" s="756"/>
      <c r="AL402" s="756"/>
      <c r="AM402" s="756"/>
      <c r="AN402" s="756"/>
      <c r="AO402" s="685"/>
      <c r="AP402" s="705">
        <f t="shared" si="46"/>
        <v>390</v>
      </c>
      <c r="AQ402" s="756"/>
      <c r="AR402" s="756"/>
      <c r="AS402" s="756"/>
      <c r="AT402" s="756"/>
      <c r="AU402" s="756"/>
      <c r="AV402" s="756"/>
      <c r="AW402" s="756"/>
    </row>
    <row r="403" spans="2:49" x14ac:dyDescent="0.25">
      <c r="B403" s="705">
        <v>391</v>
      </c>
      <c r="C403" s="951">
        <f>(1+_xlfn.XLOOKUP(INT((B403-1)/12)+1,'ZC Curve'!$B$8:$B$107,'ZC Curve'!R$8:R$107,,0))^(1/12)-1</f>
        <v>0</v>
      </c>
      <c r="D403" s="946">
        <f t="shared" si="41"/>
        <v>1</v>
      </c>
      <c r="E403" s="594"/>
      <c r="F403" s="705">
        <f t="shared" si="42"/>
        <v>391</v>
      </c>
      <c r="G403" s="756"/>
      <c r="H403" s="756"/>
      <c r="I403" s="756"/>
      <c r="J403" s="756"/>
      <c r="K403" s="756"/>
      <c r="L403" s="756"/>
      <c r="M403" s="756"/>
      <c r="N403" s="594"/>
      <c r="O403" s="705">
        <f t="shared" si="43"/>
        <v>391</v>
      </c>
      <c r="P403" s="756"/>
      <c r="Q403" s="756"/>
      <c r="R403" s="756"/>
      <c r="S403" s="756"/>
      <c r="T403" s="756"/>
      <c r="U403" s="756"/>
      <c r="V403" s="756"/>
      <c r="W403" s="594"/>
      <c r="X403" s="705">
        <f t="shared" si="44"/>
        <v>391</v>
      </c>
      <c r="Y403" s="756"/>
      <c r="Z403" s="756"/>
      <c r="AA403" s="756"/>
      <c r="AB403" s="756"/>
      <c r="AC403" s="756"/>
      <c r="AD403" s="756"/>
      <c r="AE403" s="756"/>
      <c r="AF403" s="594"/>
      <c r="AG403" s="705">
        <f t="shared" si="45"/>
        <v>391</v>
      </c>
      <c r="AH403" s="756"/>
      <c r="AI403" s="756"/>
      <c r="AJ403" s="756"/>
      <c r="AK403" s="756"/>
      <c r="AL403" s="756"/>
      <c r="AM403" s="756"/>
      <c r="AN403" s="756"/>
      <c r="AO403" s="685"/>
      <c r="AP403" s="705">
        <f t="shared" si="46"/>
        <v>391</v>
      </c>
      <c r="AQ403" s="756"/>
      <c r="AR403" s="756"/>
      <c r="AS403" s="756"/>
      <c r="AT403" s="756"/>
      <c r="AU403" s="756"/>
      <c r="AV403" s="756"/>
      <c r="AW403" s="756"/>
    </row>
    <row r="404" spans="2:49" x14ac:dyDescent="0.25">
      <c r="B404" s="705">
        <v>392</v>
      </c>
      <c r="C404" s="951">
        <f>(1+_xlfn.XLOOKUP(INT((B404-1)/12)+1,'ZC Curve'!$B$8:$B$107,'ZC Curve'!R$8:R$107,,0))^(1/12)-1</f>
        <v>0</v>
      </c>
      <c r="D404" s="946">
        <f t="shared" si="41"/>
        <v>1</v>
      </c>
      <c r="E404" s="594"/>
      <c r="F404" s="705">
        <f t="shared" si="42"/>
        <v>392</v>
      </c>
      <c r="G404" s="756"/>
      <c r="H404" s="756"/>
      <c r="I404" s="756"/>
      <c r="J404" s="756"/>
      <c r="K404" s="756"/>
      <c r="L404" s="756"/>
      <c r="M404" s="756"/>
      <c r="N404" s="594"/>
      <c r="O404" s="705">
        <f t="shared" si="43"/>
        <v>392</v>
      </c>
      <c r="P404" s="756"/>
      <c r="Q404" s="756"/>
      <c r="R404" s="756"/>
      <c r="S404" s="756"/>
      <c r="T404" s="756"/>
      <c r="U404" s="756"/>
      <c r="V404" s="756"/>
      <c r="W404" s="594"/>
      <c r="X404" s="705">
        <f t="shared" si="44"/>
        <v>392</v>
      </c>
      <c r="Y404" s="756"/>
      <c r="Z404" s="756"/>
      <c r="AA404" s="756"/>
      <c r="AB404" s="756"/>
      <c r="AC404" s="756"/>
      <c r="AD404" s="756"/>
      <c r="AE404" s="756"/>
      <c r="AF404" s="594"/>
      <c r="AG404" s="705">
        <f t="shared" si="45"/>
        <v>392</v>
      </c>
      <c r="AH404" s="756"/>
      <c r="AI404" s="756"/>
      <c r="AJ404" s="756"/>
      <c r="AK404" s="756"/>
      <c r="AL404" s="756"/>
      <c r="AM404" s="756"/>
      <c r="AN404" s="756"/>
      <c r="AO404" s="685"/>
      <c r="AP404" s="705">
        <f t="shared" si="46"/>
        <v>392</v>
      </c>
      <c r="AQ404" s="756"/>
      <c r="AR404" s="756"/>
      <c r="AS404" s="756"/>
      <c r="AT404" s="756"/>
      <c r="AU404" s="756"/>
      <c r="AV404" s="756"/>
      <c r="AW404" s="756"/>
    </row>
    <row r="405" spans="2:49" x14ac:dyDescent="0.25">
      <c r="B405" s="705">
        <v>393</v>
      </c>
      <c r="C405" s="951">
        <f>(1+_xlfn.XLOOKUP(INT((B405-1)/12)+1,'ZC Curve'!$B$8:$B$107,'ZC Curve'!R$8:R$107,,0))^(1/12)-1</f>
        <v>0</v>
      </c>
      <c r="D405" s="946">
        <f t="shared" si="41"/>
        <v>1</v>
      </c>
      <c r="E405" s="594"/>
      <c r="F405" s="705">
        <f t="shared" si="42"/>
        <v>393</v>
      </c>
      <c r="G405" s="756"/>
      <c r="H405" s="756"/>
      <c r="I405" s="756"/>
      <c r="J405" s="756"/>
      <c r="K405" s="756"/>
      <c r="L405" s="756"/>
      <c r="M405" s="756"/>
      <c r="N405" s="594"/>
      <c r="O405" s="705">
        <f t="shared" si="43"/>
        <v>393</v>
      </c>
      <c r="P405" s="756"/>
      <c r="Q405" s="756"/>
      <c r="R405" s="756"/>
      <c r="S405" s="756"/>
      <c r="T405" s="756"/>
      <c r="U405" s="756"/>
      <c r="V405" s="756"/>
      <c r="W405" s="594"/>
      <c r="X405" s="705">
        <f t="shared" si="44"/>
        <v>393</v>
      </c>
      <c r="Y405" s="756"/>
      <c r="Z405" s="756"/>
      <c r="AA405" s="756"/>
      <c r="AB405" s="756"/>
      <c r="AC405" s="756"/>
      <c r="AD405" s="756"/>
      <c r="AE405" s="756"/>
      <c r="AF405" s="594"/>
      <c r="AG405" s="705">
        <f t="shared" si="45"/>
        <v>393</v>
      </c>
      <c r="AH405" s="756"/>
      <c r="AI405" s="756"/>
      <c r="AJ405" s="756"/>
      <c r="AK405" s="756"/>
      <c r="AL405" s="756"/>
      <c r="AM405" s="756"/>
      <c r="AN405" s="756"/>
      <c r="AO405" s="685"/>
      <c r="AP405" s="705">
        <f t="shared" si="46"/>
        <v>393</v>
      </c>
      <c r="AQ405" s="756"/>
      <c r="AR405" s="756"/>
      <c r="AS405" s="756"/>
      <c r="AT405" s="756"/>
      <c r="AU405" s="756"/>
      <c r="AV405" s="756"/>
      <c r="AW405" s="756"/>
    </row>
    <row r="406" spans="2:49" x14ac:dyDescent="0.25">
      <c r="B406" s="705">
        <v>394</v>
      </c>
      <c r="C406" s="951">
        <f>(1+_xlfn.XLOOKUP(INT((B406-1)/12)+1,'ZC Curve'!$B$8:$B$107,'ZC Curve'!R$8:R$107,,0))^(1/12)-1</f>
        <v>0</v>
      </c>
      <c r="D406" s="946">
        <f t="shared" si="41"/>
        <v>1</v>
      </c>
      <c r="E406" s="594"/>
      <c r="F406" s="705">
        <f t="shared" si="42"/>
        <v>394</v>
      </c>
      <c r="G406" s="756"/>
      <c r="H406" s="756"/>
      <c r="I406" s="756"/>
      <c r="J406" s="756"/>
      <c r="K406" s="756"/>
      <c r="L406" s="756"/>
      <c r="M406" s="756"/>
      <c r="N406" s="594"/>
      <c r="O406" s="705">
        <f t="shared" si="43"/>
        <v>394</v>
      </c>
      <c r="P406" s="756"/>
      <c r="Q406" s="756"/>
      <c r="R406" s="756"/>
      <c r="S406" s="756"/>
      <c r="T406" s="756"/>
      <c r="U406" s="756"/>
      <c r="V406" s="756"/>
      <c r="W406" s="594"/>
      <c r="X406" s="705">
        <f t="shared" si="44"/>
        <v>394</v>
      </c>
      <c r="Y406" s="756"/>
      <c r="Z406" s="756"/>
      <c r="AA406" s="756"/>
      <c r="AB406" s="756"/>
      <c r="AC406" s="756"/>
      <c r="AD406" s="756"/>
      <c r="AE406" s="756"/>
      <c r="AF406" s="594"/>
      <c r="AG406" s="705">
        <f t="shared" si="45"/>
        <v>394</v>
      </c>
      <c r="AH406" s="756"/>
      <c r="AI406" s="756"/>
      <c r="AJ406" s="756"/>
      <c r="AK406" s="756"/>
      <c r="AL406" s="756"/>
      <c r="AM406" s="756"/>
      <c r="AN406" s="756"/>
      <c r="AO406" s="685"/>
      <c r="AP406" s="705">
        <f t="shared" si="46"/>
        <v>394</v>
      </c>
      <c r="AQ406" s="756"/>
      <c r="AR406" s="756"/>
      <c r="AS406" s="756"/>
      <c r="AT406" s="756"/>
      <c r="AU406" s="756"/>
      <c r="AV406" s="756"/>
      <c r="AW406" s="756"/>
    </row>
    <row r="407" spans="2:49" x14ac:dyDescent="0.25">
      <c r="B407" s="705">
        <v>395</v>
      </c>
      <c r="C407" s="951">
        <f>(1+_xlfn.XLOOKUP(INT((B407-1)/12)+1,'ZC Curve'!$B$8:$B$107,'ZC Curve'!R$8:R$107,,0))^(1/12)-1</f>
        <v>0</v>
      </c>
      <c r="D407" s="946">
        <f t="shared" si="41"/>
        <v>1</v>
      </c>
      <c r="E407" s="594"/>
      <c r="F407" s="705">
        <f t="shared" si="42"/>
        <v>395</v>
      </c>
      <c r="G407" s="756"/>
      <c r="H407" s="756"/>
      <c r="I407" s="756"/>
      <c r="J407" s="756"/>
      <c r="K407" s="756"/>
      <c r="L407" s="756"/>
      <c r="M407" s="756"/>
      <c r="N407" s="594"/>
      <c r="O407" s="705">
        <f t="shared" si="43"/>
        <v>395</v>
      </c>
      <c r="P407" s="756"/>
      <c r="Q407" s="756"/>
      <c r="R407" s="756"/>
      <c r="S407" s="756"/>
      <c r="T407" s="756"/>
      <c r="U407" s="756"/>
      <c r="V407" s="756"/>
      <c r="W407" s="594"/>
      <c r="X407" s="705">
        <f t="shared" si="44"/>
        <v>395</v>
      </c>
      <c r="Y407" s="756"/>
      <c r="Z407" s="756"/>
      <c r="AA407" s="756"/>
      <c r="AB407" s="756"/>
      <c r="AC407" s="756"/>
      <c r="AD407" s="756"/>
      <c r="AE407" s="756"/>
      <c r="AF407" s="594"/>
      <c r="AG407" s="705">
        <f t="shared" si="45"/>
        <v>395</v>
      </c>
      <c r="AH407" s="756"/>
      <c r="AI407" s="756"/>
      <c r="AJ407" s="756"/>
      <c r="AK407" s="756"/>
      <c r="AL407" s="756"/>
      <c r="AM407" s="756"/>
      <c r="AN407" s="756"/>
      <c r="AO407" s="685"/>
      <c r="AP407" s="705">
        <f t="shared" si="46"/>
        <v>395</v>
      </c>
      <c r="AQ407" s="756"/>
      <c r="AR407" s="756"/>
      <c r="AS407" s="756"/>
      <c r="AT407" s="756"/>
      <c r="AU407" s="756"/>
      <c r="AV407" s="756"/>
      <c r="AW407" s="756"/>
    </row>
    <row r="408" spans="2:49" x14ac:dyDescent="0.25">
      <c r="B408" s="705">
        <v>396</v>
      </c>
      <c r="C408" s="951">
        <f>(1+_xlfn.XLOOKUP(INT((B408-1)/12)+1,'ZC Curve'!$B$8:$B$107,'ZC Curve'!R$8:R$107,,0))^(1/12)-1</f>
        <v>0</v>
      </c>
      <c r="D408" s="946">
        <f t="shared" si="41"/>
        <v>1</v>
      </c>
      <c r="E408" s="594"/>
      <c r="F408" s="705">
        <f t="shared" si="42"/>
        <v>396</v>
      </c>
      <c r="G408" s="756"/>
      <c r="H408" s="756"/>
      <c r="I408" s="756"/>
      <c r="J408" s="756"/>
      <c r="K408" s="756"/>
      <c r="L408" s="756"/>
      <c r="M408" s="756"/>
      <c r="N408" s="594"/>
      <c r="O408" s="705">
        <f t="shared" si="43"/>
        <v>396</v>
      </c>
      <c r="P408" s="756"/>
      <c r="Q408" s="756"/>
      <c r="R408" s="756"/>
      <c r="S408" s="756"/>
      <c r="T408" s="756"/>
      <c r="U408" s="756"/>
      <c r="V408" s="756"/>
      <c r="W408" s="594"/>
      <c r="X408" s="705">
        <f t="shared" si="44"/>
        <v>396</v>
      </c>
      <c r="Y408" s="756"/>
      <c r="Z408" s="756"/>
      <c r="AA408" s="756"/>
      <c r="AB408" s="756"/>
      <c r="AC408" s="756"/>
      <c r="AD408" s="756"/>
      <c r="AE408" s="756"/>
      <c r="AF408" s="594"/>
      <c r="AG408" s="705">
        <f t="shared" si="45"/>
        <v>396</v>
      </c>
      <c r="AH408" s="756"/>
      <c r="AI408" s="756"/>
      <c r="AJ408" s="756"/>
      <c r="AK408" s="756"/>
      <c r="AL408" s="756"/>
      <c r="AM408" s="756"/>
      <c r="AN408" s="756"/>
      <c r="AO408" s="685"/>
      <c r="AP408" s="705">
        <f t="shared" si="46"/>
        <v>396</v>
      </c>
      <c r="AQ408" s="756"/>
      <c r="AR408" s="756"/>
      <c r="AS408" s="756"/>
      <c r="AT408" s="756"/>
      <c r="AU408" s="756"/>
      <c r="AV408" s="756"/>
      <c r="AW408" s="756"/>
    </row>
    <row r="409" spans="2:49" x14ac:dyDescent="0.25">
      <c r="B409" s="705">
        <v>397</v>
      </c>
      <c r="C409" s="951">
        <f>(1+_xlfn.XLOOKUP(INT((B409-1)/12)+1,'ZC Curve'!$B$8:$B$107,'ZC Curve'!R$8:R$107,,0))^(1/12)-1</f>
        <v>0</v>
      </c>
      <c r="D409" s="946">
        <f t="shared" si="41"/>
        <v>1</v>
      </c>
      <c r="E409" s="594"/>
      <c r="F409" s="705">
        <f t="shared" si="42"/>
        <v>397</v>
      </c>
      <c r="G409" s="756"/>
      <c r="H409" s="756"/>
      <c r="I409" s="756"/>
      <c r="J409" s="756"/>
      <c r="K409" s="756"/>
      <c r="L409" s="756"/>
      <c r="M409" s="756"/>
      <c r="N409" s="594"/>
      <c r="O409" s="705">
        <f t="shared" si="43"/>
        <v>397</v>
      </c>
      <c r="P409" s="756"/>
      <c r="Q409" s="756"/>
      <c r="R409" s="756"/>
      <c r="S409" s="756"/>
      <c r="T409" s="756"/>
      <c r="U409" s="756"/>
      <c r="V409" s="756"/>
      <c r="W409" s="594"/>
      <c r="X409" s="705">
        <f t="shared" si="44"/>
        <v>397</v>
      </c>
      <c r="Y409" s="756"/>
      <c r="Z409" s="756"/>
      <c r="AA409" s="756"/>
      <c r="AB409" s="756"/>
      <c r="AC409" s="756"/>
      <c r="AD409" s="756"/>
      <c r="AE409" s="756"/>
      <c r="AF409" s="594"/>
      <c r="AG409" s="705">
        <f t="shared" si="45"/>
        <v>397</v>
      </c>
      <c r="AH409" s="756"/>
      <c r="AI409" s="756"/>
      <c r="AJ409" s="756"/>
      <c r="AK409" s="756"/>
      <c r="AL409" s="756"/>
      <c r="AM409" s="756"/>
      <c r="AN409" s="756"/>
      <c r="AO409" s="685"/>
      <c r="AP409" s="705">
        <f t="shared" si="46"/>
        <v>397</v>
      </c>
      <c r="AQ409" s="756"/>
      <c r="AR409" s="756"/>
      <c r="AS409" s="756"/>
      <c r="AT409" s="756"/>
      <c r="AU409" s="756"/>
      <c r="AV409" s="756"/>
      <c r="AW409" s="756"/>
    </row>
    <row r="410" spans="2:49" x14ac:dyDescent="0.25">
      <c r="B410" s="705">
        <v>398</v>
      </c>
      <c r="C410" s="951">
        <f>(1+_xlfn.XLOOKUP(INT((B410-1)/12)+1,'ZC Curve'!$B$8:$B$107,'ZC Curve'!R$8:R$107,,0))^(1/12)-1</f>
        <v>0</v>
      </c>
      <c r="D410" s="946">
        <f t="shared" si="41"/>
        <v>1</v>
      </c>
      <c r="E410" s="594"/>
      <c r="F410" s="705">
        <f t="shared" si="42"/>
        <v>398</v>
      </c>
      <c r="G410" s="756"/>
      <c r="H410" s="756"/>
      <c r="I410" s="756"/>
      <c r="J410" s="756"/>
      <c r="K410" s="756"/>
      <c r="L410" s="756"/>
      <c r="M410" s="756"/>
      <c r="N410" s="594"/>
      <c r="O410" s="705">
        <f t="shared" si="43"/>
        <v>398</v>
      </c>
      <c r="P410" s="756"/>
      <c r="Q410" s="756"/>
      <c r="R410" s="756"/>
      <c r="S410" s="756"/>
      <c r="T410" s="756"/>
      <c r="U410" s="756"/>
      <c r="V410" s="756"/>
      <c r="W410" s="594"/>
      <c r="X410" s="705">
        <f t="shared" si="44"/>
        <v>398</v>
      </c>
      <c r="Y410" s="756"/>
      <c r="Z410" s="756"/>
      <c r="AA410" s="756"/>
      <c r="AB410" s="756"/>
      <c r="AC410" s="756"/>
      <c r="AD410" s="756"/>
      <c r="AE410" s="756"/>
      <c r="AF410" s="594"/>
      <c r="AG410" s="705">
        <f t="shared" si="45"/>
        <v>398</v>
      </c>
      <c r="AH410" s="756"/>
      <c r="AI410" s="756"/>
      <c r="AJ410" s="756"/>
      <c r="AK410" s="756"/>
      <c r="AL410" s="756"/>
      <c r="AM410" s="756"/>
      <c r="AN410" s="756"/>
      <c r="AO410" s="685"/>
      <c r="AP410" s="705">
        <f t="shared" si="46"/>
        <v>398</v>
      </c>
      <c r="AQ410" s="756"/>
      <c r="AR410" s="756"/>
      <c r="AS410" s="756"/>
      <c r="AT410" s="756"/>
      <c r="AU410" s="756"/>
      <c r="AV410" s="756"/>
      <c r="AW410" s="756"/>
    </row>
    <row r="411" spans="2:49" x14ac:dyDescent="0.25">
      <c r="B411" s="705">
        <v>399</v>
      </c>
      <c r="C411" s="951">
        <f>(1+_xlfn.XLOOKUP(INT((B411-1)/12)+1,'ZC Curve'!$B$8:$B$107,'ZC Curve'!R$8:R$107,,0))^(1/12)-1</f>
        <v>0</v>
      </c>
      <c r="D411" s="946">
        <f t="shared" si="41"/>
        <v>1</v>
      </c>
      <c r="E411" s="594"/>
      <c r="F411" s="705">
        <f t="shared" si="42"/>
        <v>399</v>
      </c>
      <c r="G411" s="756"/>
      <c r="H411" s="756"/>
      <c r="I411" s="756"/>
      <c r="J411" s="756"/>
      <c r="K411" s="756"/>
      <c r="L411" s="756"/>
      <c r="M411" s="756"/>
      <c r="N411" s="594"/>
      <c r="O411" s="705">
        <f t="shared" si="43"/>
        <v>399</v>
      </c>
      <c r="P411" s="756"/>
      <c r="Q411" s="756"/>
      <c r="R411" s="756"/>
      <c r="S411" s="756"/>
      <c r="T411" s="756"/>
      <c r="U411" s="756"/>
      <c r="V411" s="756"/>
      <c r="W411" s="594"/>
      <c r="X411" s="705">
        <f t="shared" si="44"/>
        <v>399</v>
      </c>
      <c r="Y411" s="756"/>
      <c r="Z411" s="756"/>
      <c r="AA411" s="756"/>
      <c r="AB411" s="756"/>
      <c r="AC411" s="756"/>
      <c r="AD411" s="756"/>
      <c r="AE411" s="756"/>
      <c r="AF411" s="594"/>
      <c r="AG411" s="705">
        <f t="shared" si="45"/>
        <v>399</v>
      </c>
      <c r="AH411" s="756"/>
      <c r="AI411" s="756"/>
      <c r="AJ411" s="756"/>
      <c r="AK411" s="756"/>
      <c r="AL411" s="756"/>
      <c r="AM411" s="756"/>
      <c r="AN411" s="756"/>
      <c r="AO411" s="685"/>
      <c r="AP411" s="705">
        <f t="shared" si="46"/>
        <v>399</v>
      </c>
      <c r="AQ411" s="756"/>
      <c r="AR411" s="756"/>
      <c r="AS411" s="756"/>
      <c r="AT411" s="756"/>
      <c r="AU411" s="756"/>
      <c r="AV411" s="756"/>
      <c r="AW411" s="756"/>
    </row>
    <row r="412" spans="2:49" x14ac:dyDescent="0.25">
      <c r="B412" s="705">
        <v>400</v>
      </c>
      <c r="C412" s="951">
        <f>(1+_xlfn.XLOOKUP(INT((B412-1)/12)+1,'ZC Curve'!$B$8:$B$107,'ZC Curve'!R$8:R$107,,0))^(1/12)-1</f>
        <v>0</v>
      </c>
      <c r="D412" s="946">
        <f t="shared" si="41"/>
        <v>1</v>
      </c>
      <c r="E412" s="594"/>
      <c r="F412" s="705">
        <f t="shared" si="42"/>
        <v>400</v>
      </c>
      <c r="G412" s="756"/>
      <c r="H412" s="756"/>
      <c r="I412" s="756"/>
      <c r="J412" s="756"/>
      <c r="K412" s="756"/>
      <c r="L412" s="756"/>
      <c r="M412" s="756"/>
      <c r="N412" s="594"/>
      <c r="O412" s="705">
        <f t="shared" si="43"/>
        <v>400</v>
      </c>
      <c r="P412" s="756"/>
      <c r="Q412" s="756"/>
      <c r="R412" s="756"/>
      <c r="S412" s="756"/>
      <c r="T412" s="756"/>
      <c r="U412" s="756"/>
      <c r="V412" s="756"/>
      <c r="W412" s="594"/>
      <c r="X412" s="705">
        <f t="shared" si="44"/>
        <v>400</v>
      </c>
      <c r="Y412" s="756"/>
      <c r="Z412" s="756"/>
      <c r="AA412" s="756"/>
      <c r="AB412" s="756"/>
      <c r="AC412" s="756"/>
      <c r="AD412" s="756"/>
      <c r="AE412" s="756"/>
      <c r="AF412" s="594"/>
      <c r="AG412" s="705">
        <f t="shared" si="45"/>
        <v>400</v>
      </c>
      <c r="AH412" s="756"/>
      <c r="AI412" s="756"/>
      <c r="AJ412" s="756"/>
      <c r="AK412" s="756"/>
      <c r="AL412" s="756"/>
      <c r="AM412" s="756"/>
      <c r="AN412" s="756"/>
      <c r="AO412" s="685"/>
      <c r="AP412" s="705">
        <f t="shared" si="46"/>
        <v>400</v>
      </c>
      <c r="AQ412" s="756"/>
      <c r="AR412" s="756"/>
      <c r="AS412" s="756"/>
      <c r="AT412" s="756"/>
      <c r="AU412" s="756"/>
      <c r="AV412" s="756"/>
      <c r="AW412" s="756"/>
    </row>
    <row r="413" spans="2:49" x14ac:dyDescent="0.25">
      <c r="B413" s="705">
        <v>401</v>
      </c>
      <c r="C413" s="951">
        <f>(1+_xlfn.XLOOKUP(INT((B413-1)/12)+1,'ZC Curve'!$B$8:$B$107,'ZC Curve'!R$8:R$107,,0))^(1/12)-1</f>
        <v>0</v>
      </c>
      <c r="D413" s="946">
        <f t="shared" si="41"/>
        <v>1</v>
      </c>
      <c r="E413" s="594"/>
      <c r="F413" s="705">
        <f t="shared" si="42"/>
        <v>401</v>
      </c>
      <c r="G413" s="756"/>
      <c r="H413" s="756"/>
      <c r="I413" s="756"/>
      <c r="J413" s="756"/>
      <c r="K413" s="756"/>
      <c r="L413" s="756"/>
      <c r="M413" s="756"/>
      <c r="N413" s="594"/>
      <c r="O413" s="705">
        <f t="shared" si="43"/>
        <v>401</v>
      </c>
      <c r="P413" s="756"/>
      <c r="Q413" s="756"/>
      <c r="R413" s="756"/>
      <c r="S413" s="756"/>
      <c r="T413" s="756"/>
      <c r="U413" s="756"/>
      <c r="V413" s="756"/>
      <c r="W413" s="594"/>
      <c r="X413" s="705">
        <f t="shared" si="44"/>
        <v>401</v>
      </c>
      <c r="Y413" s="756"/>
      <c r="Z413" s="756"/>
      <c r="AA413" s="756"/>
      <c r="AB413" s="756"/>
      <c r="AC413" s="756"/>
      <c r="AD413" s="756"/>
      <c r="AE413" s="756"/>
      <c r="AF413" s="594"/>
      <c r="AG413" s="705">
        <f t="shared" si="45"/>
        <v>401</v>
      </c>
      <c r="AH413" s="756"/>
      <c r="AI413" s="756"/>
      <c r="AJ413" s="756"/>
      <c r="AK413" s="756"/>
      <c r="AL413" s="756"/>
      <c r="AM413" s="756"/>
      <c r="AN413" s="756"/>
      <c r="AO413" s="685"/>
      <c r="AP413" s="705">
        <f t="shared" si="46"/>
        <v>401</v>
      </c>
      <c r="AQ413" s="756"/>
      <c r="AR413" s="756"/>
      <c r="AS413" s="756"/>
      <c r="AT413" s="756"/>
      <c r="AU413" s="756"/>
      <c r="AV413" s="756"/>
      <c r="AW413" s="756"/>
    </row>
    <row r="414" spans="2:49" x14ac:dyDescent="0.25">
      <c r="B414" s="705">
        <v>402</v>
      </c>
      <c r="C414" s="951">
        <f>(1+_xlfn.XLOOKUP(INT((B414-1)/12)+1,'ZC Curve'!$B$8:$B$107,'ZC Curve'!R$8:R$107,,0))^(1/12)-1</f>
        <v>0</v>
      </c>
      <c r="D414" s="946">
        <f t="shared" si="41"/>
        <v>1</v>
      </c>
      <c r="E414" s="594"/>
      <c r="F414" s="705">
        <f t="shared" si="42"/>
        <v>402</v>
      </c>
      <c r="G414" s="756"/>
      <c r="H414" s="756"/>
      <c r="I414" s="756"/>
      <c r="J414" s="756"/>
      <c r="K414" s="756"/>
      <c r="L414" s="756"/>
      <c r="M414" s="756"/>
      <c r="N414" s="594"/>
      <c r="O414" s="705">
        <f t="shared" si="43"/>
        <v>402</v>
      </c>
      <c r="P414" s="756"/>
      <c r="Q414" s="756"/>
      <c r="R414" s="756"/>
      <c r="S414" s="756"/>
      <c r="T414" s="756"/>
      <c r="U414" s="756"/>
      <c r="V414" s="756"/>
      <c r="W414" s="594"/>
      <c r="X414" s="705">
        <f t="shared" si="44"/>
        <v>402</v>
      </c>
      <c r="Y414" s="756"/>
      <c r="Z414" s="756"/>
      <c r="AA414" s="756"/>
      <c r="AB414" s="756"/>
      <c r="AC414" s="756"/>
      <c r="AD414" s="756"/>
      <c r="AE414" s="756"/>
      <c r="AF414" s="594"/>
      <c r="AG414" s="705">
        <f t="shared" si="45"/>
        <v>402</v>
      </c>
      <c r="AH414" s="756"/>
      <c r="AI414" s="756"/>
      <c r="AJ414" s="756"/>
      <c r="AK414" s="756"/>
      <c r="AL414" s="756"/>
      <c r="AM414" s="756"/>
      <c r="AN414" s="756"/>
      <c r="AO414" s="685"/>
      <c r="AP414" s="705">
        <f t="shared" si="46"/>
        <v>402</v>
      </c>
      <c r="AQ414" s="756"/>
      <c r="AR414" s="756"/>
      <c r="AS414" s="756"/>
      <c r="AT414" s="756"/>
      <c r="AU414" s="756"/>
      <c r="AV414" s="756"/>
      <c r="AW414" s="756"/>
    </row>
    <row r="415" spans="2:49" x14ac:dyDescent="0.25">
      <c r="B415" s="705">
        <v>403</v>
      </c>
      <c r="C415" s="951">
        <f>(1+_xlfn.XLOOKUP(INT((B415-1)/12)+1,'ZC Curve'!$B$8:$B$107,'ZC Curve'!R$8:R$107,,0))^(1/12)-1</f>
        <v>0</v>
      </c>
      <c r="D415" s="946">
        <f t="shared" si="41"/>
        <v>1</v>
      </c>
      <c r="E415" s="594"/>
      <c r="F415" s="705">
        <f t="shared" si="42"/>
        <v>403</v>
      </c>
      <c r="G415" s="756"/>
      <c r="H415" s="756"/>
      <c r="I415" s="756"/>
      <c r="J415" s="756"/>
      <c r="K415" s="756"/>
      <c r="L415" s="756"/>
      <c r="M415" s="756"/>
      <c r="N415" s="594"/>
      <c r="O415" s="705">
        <f t="shared" si="43"/>
        <v>403</v>
      </c>
      <c r="P415" s="756"/>
      <c r="Q415" s="756"/>
      <c r="R415" s="756"/>
      <c r="S415" s="756"/>
      <c r="T415" s="756"/>
      <c r="U415" s="756"/>
      <c r="V415" s="756"/>
      <c r="W415" s="594"/>
      <c r="X415" s="705">
        <f t="shared" si="44"/>
        <v>403</v>
      </c>
      <c r="Y415" s="756"/>
      <c r="Z415" s="756"/>
      <c r="AA415" s="756"/>
      <c r="AB415" s="756"/>
      <c r="AC415" s="756"/>
      <c r="AD415" s="756"/>
      <c r="AE415" s="756"/>
      <c r="AF415" s="594"/>
      <c r="AG415" s="705">
        <f t="shared" si="45"/>
        <v>403</v>
      </c>
      <c r="AH415" s="756"/>
      <c r="AI415" s="756"/>
      <c r="AJ415" s="756"/>
      <c r="AK415" s="756"/>
      <c r="AL415" s="756"/>
      <c r="AM415" s="756"/>
      <c r="AN415" s="756"/>
      <c r="AO415" s="685"/>
      <c r="AP415" s="705">
        <f t="shared" si="46"/>
        <v>403</v>
      </c>
      <c r="AQ415" s="756"/>
      <c r="AR415" s="756"/>
      <c r="AS415" s="756"/>
      <c r="AT415" s="756"/>
      <c r="AU415" s="756"/>
      <c r="AV415" s="756"/>
      <c r="AW415" s="756"/>
    </row>
    <row r="416" spans="2:49" x14ac:dyDescent="0.25">
      <c r="B416" s="705">
        <v>404</v>
      </c>
      <c r="C416" s="951">
        <f>(1+_xlfn.XLOOKUP(INT((B416-1)/12)+1,'ZC Curve'!$B$8:$B$107,'ZC Curve'!R$8:R$107,,0))^(1/12)-1</f>
        <v>0</v>
      </c>
      <c r="D416" s="946">
        <f t="shared" si="41"/>
        <v>1</v>
      </c>
      <c r="E416" s="594"/>
      <c r="F416" s="705">
        <f t="shared" si="42"/>
        <v>404</v>
      </c>
      <c r="G416" s="756"/>
      <c r="H416" s="756"/>
      <c r="I416" s="756"/>
      <c r="J416" s="756"/>
      <c r="K416" s="756"/>
      <c r="L416" s="756"/>
      <c r="M416" s="756"/>
      <c r="N416" s="594"/>
      <c r="O416" s="705">
        <f t="shared" si="43"/>
        <v>404</v>
      </c>
      <c r="P416" s="756"/>
      <c r="Q416" s="756"/>
      <c r="R416" s="756"/>
      <c r="S416" s="756"/>
      <c r="T416" s="756"/>
      <c r="U416" s="756"/>
      <c r="V416" s="756"/>
      <c r="W416" s="594"/>
      <c r="X416" s="705">
        <f t="shared" si="44"/>
        <v>404</v>
      </c>
      <c r="Y416" s="756"/>
      <c r="Z416" s="756"/>
      <c r="AA416" s="756"/>
      <c r="AB416" s="756"/>
      <c r="AC416" s="756"/>
      <c r="AD416" s="756"/>
      <c r="AE416" s="756"/>
      <c r="AF416" s="594"/>
      <c r="AG416" s="705">
        <f t="shared" si="45"/>
        <v>404</v>
      </c>
      <c r="AH416" s="756"/>
      <c r="AI416" s="756"/>
      <c r="AJ416" s="756"/>
      <c r="AK416" s="756"/>
      <c r="AL416" s="756"/>
      <c r="AM416" s="756"/>
      <c r="AN416" s="756"/>
      <c r="AO416" s="685"/>
      <c r="AP416" s="705">
        <f t="shared" si="46"/>
        <v>404</v>
      </c>
      <c r="AQ416" s="756"/>
      <c r="AR416" s="756"/>
      <c r="AS416" s="756"/>
      <c r="AT416" s="756"/>
      <c r="AU416" s="756"/>
      <c r="AV416" s="756"/>
      <c r="AW416" s="756"/>
    </row>
    <row r="417" spans="2:49" x14ac:dyDescent="0.25">
      <c r="B417" s="705">
        <v>405</v>
      </c>
      <c r="C417" s="951">
        <f>(1+_xlfn.XLOOKUP(INT((B417-1)/12)+1,'ZC Curve'!$B$8:$B$107,'ZC Curve'!R$8:R$107,,0))^(1/12)-1</f>
        <v>0</v>
      </c>
      <c r="D417" s="946">
        <f t="shared" si="41"/>
        <v>1</v>
      </c>
      <c r="E417" s="594"/>
      <c r="F417" s="705">
        <f t="shared" si="42"/>
        <v>405</v>
      </c>
      <c r="G417" s="756"/>
      <c r="H417" s="756"/>
      <c r="I417" s="756"/>
      <c r="J417" s="756"/>
      <c r="K417" s="756"/>
      <c r="L417" s="756"/>
      <c r="M417" s="756"/>
      <c r="N417" s="594"/>
      <c r="O417" s="705">
        <f t="shared" si="43"/>
        <v>405</v>
      </c>
      <c r="P417" s="756"/>
      <c r="Q417" s="756"/>
      <c r="R417" s="756"/>
      <c r="S417" s="756"/>
      <c r="T417" s="756"/>
      <c r="U417" s="756"/>
      <c r="V417" s="756"/>
      <c r="W417" s="594"/>
      <c r="X417" s="705">
        <f t="shared" si="44"/>
        <v>405</v>
      </c>
      <c r="Y417" s="756"/>
      <c r="Z417" s="756"/>
      <c r="AA417" s="756"/>
      <c r="AB417" s="756"/>
      <c r="AC417" s="756"/>
      <c r="AD417" s="756"/>
      <c r="AE417" s="756"/>
      <c r="AF417" s="594"/>
      <c r="AG417" s="705">
        <f t="shared" si="45"/>
        <v>405</v>
      </c>
      <c r="AH417" s="756"/>
      <c r="AI417" s="756"/>
      <c r="AJ417" s="756"/>
      <c r="AK417" s="756"/>
      <c r="AL417" s="756"/>
      <c r="AM417" s="756"/>
      <c r="AN417" s="756"/>
      <c r="AO417" s="685"/>
      <c r="AP417" s="705">
        <f t="shared" si="46"/>
        <v>405</v>
      </c>
      <c r="AQ417" s="756"/>
      <c r="AR417" s="756"/>
      <c r="AS417" s="756"/>
      <c r="AT417" s="756"/>
      <c r="AU417" s="756"/>
      <c r="AV417" s="756"/>
      <c r="AW417" s="756"/>
    </row>
    <row r="418" spans="2:49" x14ac:dyDescent="0.25">
      <c r="B418" s="705">
        <v>406</v>
      </c>
      <c r="C418" s="951">
        <f>(1+_xlfn.XLOOKUP(INT((B418-1)/12)+1,'ZC Curve'!$B$8:$B$107,'ZC Curve'!R$8:R$107,,0))^(1/12)-1</f>
        <v>0</v>
      </c>
      <c r="D418" s="946">
        <f t="shared" si="41"/>
        <v>1</v>
      </c>
      <c r="E418" s="594"/>
      <c r="F418" s="705">
        <f t="shared" si="42"/>
        <v>406</v>
      </c>
      <c r="G418" s="756"/>
      <c r="H418" s="756"/>
      <c r="I418" s="756"/>
      <c r="J418" s="756"/>
      <c r="K418" s="756"/>
      <c r="L418" s="756"/>
      <c r="M418" s="756"/>
      <c r="N418" s="594"/>
      <c r="O418" s="705">
        <f t="shared" si="43"/>
        <v>406</v>
      </c>
      <c r="P418" s="756"/>
      <c r="Q418" s="756"/>
      <c r="R418" s="756"/>
      <c r="S418" s="756"/>
      <c r="T418" s="756"/>
      <c r="U418" s="756"/>
      <c r="V418" s="756"/>
      <c r="W418" s="594"/>
      <c r="X418" s="705">
        <f t="shared" si="44"/>
        <v>406</v>
      </c>
      <c r="Y418" s="756"/>
      <c r="Z418" s="756"/>
      <c r="AA418" s="756"/>
      <c r="AB418" s="756"/>
      <c r="AC418" s="756"/>
      <c r="AD418" s="756"/>
      <c r="AE418" s="756"/>
      <c r="AF418" s="594"/>
      <c r="AG418" s="705">
        <f t="shared" si="45"/>
        <v>406</v>
      </c>
      <c r="AH418" s="756"/>
      <c r="AI418" s="756"/>
      <c r="AJ418" s="756"/>
      <c r="AK418" s="756"/>
      <c r="AL418" s="756"/>
      <c r="AM418" s="756"/>
      <c r="AN418" s="756"/>
      <c r="AO418" s="685"/>
      <c r="AP418" s="705">
        <f t="shared" si="46"/>
        <v>406</v>
      </c>
      <c r="AQ418" s="756"/>
      <c r="AR418" s="756"/>
      <c r="AS418" s="756"/>
      <c r="AT418" s="756"/>
      <c r="AU418" s="756"/>
      <c r="AV418" s="756"/>
      <c r="AW418" s="756"/>
    </row>
    <row r="419" spans="2:49" x14ac:dyDescent="0.25">
      <c r="B419" s="705">
        <v>407</v>
      </c>
      <c r="C419" s="951">
        <f>(1+_xlfn.XLOOKUP(INT((B419-1)/12)+1,'ZC Curve'!$B$8:$B$107,'ZC Curve'!R$8:R$107,,0))^(1/12)-1</f>
        <v>0</v>
      </c>
      <c r="D419" s="946">
        <f t="shared" si="41"/>
        <v>1</v>
      </c>
      <c r="E419" s="594"/>
      <c r="F419" s="705">
        <f t="shared" si="42"/>
        <v>407</v>
      </c>
      <c r="G419" s="756"/>
      <c r="H419" s="756"/>
      <c r="I419" s="756"/>
      <c r="J419" s="756"/>
      <c r="K419" s="756"/>
      <c r="L419" s="756"/>
      <c r="M419" s="756"/>
      <c r="N419" s="594"/>
      <c r="O419" s="705">
        <f t="shared" si="43"/>
        <v>407</v>
      </c>
      <c r="P419" s="756"/>
      <c r="Q419" s="756"/>
      <c r="R419" s="756"/>
      <c r="S419" s="756"/>
      <c r="T419" s="756"/>
      <c r="U419" s="756"/>
      <c r="V419" s="756"/>
      <c r="W419" s="594"/>
      <c r="X419" s="705">
        <f t="shared" si="44"/>
        <v>407</v>
      </c>
      <c r="Y419" s="756"/>
      <c r="Z419" s="756"/>
      <c r="AA419" s="756"/>
      <c r="AB419" s="756"/>
      <c r="AC419" s="756"/>
      <c r="AD419" s="756"/>
      <c r="AE419" s="756"/>
      <c r="AF419" s="594"/>
      <c r="AG419" s="705">
        <f t="shared" si="45"/>
        <v>407</v>
      </c>
      <c r="AH419" s="756"/>
      <c r="AI419" s="756"/>
      <c r="AJ419" s="756"/>
      <c r="AK419" s="756"/>
      <c r="AL419" s="756"/>
      <c r="AM419" s="756"/>
      <c r="AN419" s="756"/>
      <c r="AO419" s="685"/>
      <c r="AP419" s="705">
        <f t="shared" si="46"/>
        <v>407</v>
      </c>
      <c r="AQ419" s="756"/>
      <c r="AR419" s="756"/>
      <c r="AS419" s="756"/>
      <c r="AT419" s="756"/>
      <c r="AU419" s="756"/>
      <c r="AV419" s="756"/>
      <c r="AW419" s="756"/>
    </row>
    <row r="420" spans="2:49" x14ac:dyDescent="0.25">
      <c r="B420" s="705">
        <v>408</v>
      </c>
      <c r="C420" s="951">
        <f>(1+_xlfn.XLOOKUP(INT((B420-1)/12)+1,'ZC Curve'!$B$8:$B$107,'ZC Curve'!R$8:R$107,,0))^(1/12)-1</f>
        <v>0</v>
      </c>
      <c r="D420" s="946">
        <f t="shared" si="41"/>
        <v>1</v>
      </c>
      <c r="E420" s="594"/>
      <c r="F420" s="705">
        <f t="shared" si="42"/>
        <v>408</v>
      </c>
      <c r="G420" s="756"/>
      <c r="H420" s="756"/>
      <c r="I420" s="756"/>
      <c r="J420" s="756"/>
      <c r="K420" s="756"/>
      <c r="L420" s="756"/>
      <c r="M420" s="756"/>
      <c r="N420" s="594"/>
      <c r="O420" s="705">
        <f t="shared" si="43"/>
        <v>408</v>
      </c>
      <c r="P420" s="756"/>
      <c r="Q420" s="756"/>
      <c r="R420" s="756"/>
      <c r="S420" s="756"/>
      <c r="T420" s="756"/>
      <c r="U420" s="756"/>
      <c r="V420" s="756"/>
      <c r="W420" s="594"/>
      <c r="X420" s="705">
        <f t="shared" si="44"/>
        <v>408</v>
      </c>
      <c r="Y420" s="756"/>
      <c r="Z420" s="756"/>
      <c r="AA420" s="756"/>
      <c r="AB420" s="756"/>
      <c r="AC420" s="756"/>
      <c r="AD420" s="756"/>
      <c r="AE420" s="756"/>
      <c r="AF420" s="594"/>
      <c r="AG420" s="705">
        <f t="shared" si="45"/>
        <v>408</v>
      </c>
      <c r="AH420" s="756"/>
      <c r="AI420" s="756"/>
      <c r="AJ420" s="756"/>
      <c r="AK420" s="756"/>
      <c r="AL420" s="756"/>
      <c r="AM420" s="756"/>
      <c r="AN420" s="756"/>
      <c r="AO420" s="685"/>
      <c r="AP420" s="705">
        <f t="shared" si="46"/>
        <v>408</v>
      </c>
      <c r="AQ420" s="756"/>
      <c r="AR420" s="756"/>
      <c r="AS420" s="756"/>
      <c r="AT420" s="756"/>
      <c r="AU420" s="756"/>
      <c r="AV420" s="756"/>
      <c r="AW420" s="756"/>
    </row>
    <row r="421" spans="2:49" x14ac:dyDescent="0.25">
      <c r="B421" s="705">
        <v>409</v>
      </c>
      <c r="C421" s="951">
        <f>(1+_xlfn.XLOOKUP(INT((B421-1)/12)+1,'ZC Curve'!$B$8:$B$107,'ZC Curve'!R$8:R$107,,0))^(1/12)-1</f>
        <v>0</v>
      </c>
      <c r="D421" s="946">
        <f t="shared" si="41"/>
        <v>1</v>
      </c>
      <c r="E421" s="594"/>
      <c r="F421" s="705">
        <f t="shared" si="42"/>
        <v>409</v>
      </c>
      <c r="G421" s="756"/>
      <c r="H421" s="756"/>
      <c r="I421" s="756"/>
      <c r="J421" s="756"/>
      <c r="K421" s="756"/>
      <c r="L421" s="756"/>
      <c r="M421" s="756"/>
      <c r="N421" s="594"/>
      <c r="O421" s="705">
        <f t="shared" si="43"/>
        <v>409</v>
      </c>
      <c r="P421" s="756"/>
      <c r="Q421" s="756"/>
      <c r="R421" s="756"/>
      <c r="S421" s="756"/>
      <c r="T421" s="756"/>
      <c r="U421" s="756"/>
      <c r="V421" s="756"/>
      <c r="W421" s="594"/>
      <c r="X421" s="705">
        <f t="shared" si="44"/>
        <v>409</v>
      </c>
      <c r="Y421" s="756"/>
      <c r="Z421" s="756"/>
      <c r="AA421" s="756"/>
      <c r="AB421" s="756"/>
      <c r="AC421" s="756"/>
      <c r="AD421" s="756"/>
      <c r="AE421" s="756"/>
      <c r="AF421" s="594"/>
      <c r="AG421" s="705">
        <f t="shared" si="45"/>
        <v>409</v>
      </c>
      <c r="AH421" s="756"/>
      <c r="AI421" s="756"/>
      <c r="AJ421" s="756"/>
      <c r="AK421" s="756"/>
      <c r="AL421" s="756"/>
      <c r="AM421" s="756"/>
      <c r="AN421" s="756"/>
      <c r="AO421" s="685"/>
      <c r="AP421" s="705">
        <f t="shared" si="46"/>
        <v>409</v>
      </c>
      <c r="AQ421" s="756"/>
      <c r="AR421" s="756"/>
      <c r="AS421" s="756"/>
      <c r="AT421" s="756"/>
      <c r="AU421" s="756"/>
      <c r="AV421" s="756"/>
      <c r="AW421" s="756"/>
    </row>
    <row r="422" spans="2:49" x14ac:dyDescent="0.25">
      <c r="B422" s="705">
        <v>410</v>
      </c>
      <c r="C422" s="951">
        <f>(1+_xlfn.XLOOKUP(INT((B422-1)/12)+1,'ZC Curve'!$B$8:$B$107,'ZC Curve'!R$8:R$107,,0))^(1/12)-1</f>
        <v>0</v>
      </c>
      <c r="D422" s="946">
        <f t="shared" si="41"/>
        <v>1</v>
      </c>
      <c r="E422" s="594"/>
      <c r="F422" s="705">
        <f t="shared" si="42"/>
        <v>410</v>
      </c>
      <c r="G422" s="756"/>
      <c r="H422" s="756"/>
      <c r="I422" s="756"/>
      <c r="J422" s="756"/>
      <c r="K422" s="756"/>
      <c r="L422" s="756"/>
      <c r="M422" s="756"/>
      <c r="N422" s="594"/>
      <c r="O422" s="705">
        <f t="shared" si="43"/>
        <v>410</v>
      </c>
      <c r="P422" s="756"/>
      <c r="Q422" s="756"/>
      <c r="R422" s="756"/>
      <c r="S422" s="756"/>
      <c r="T422" s="756"/>
      <c r="U422" s="756"/>
      <c r="V422" s="756"/>
      <c r="W422" s="594"/>
      <c r="X422" s="705">
        <f t="shared" si="44"/>
        <v>410</v>
      </c>
      <c r="Y422" s="756"/>
      <c r="Z422" s="756"/>
      <c r="AA422" s="756"/>
      <c r="AB422" s="756"/>
      <c r="AC422" s="756"/>
      <c r="AD422" s="756"/>
      <c r="AE422" s="756"/>
      <c r="AF422" s="594"/>
      <c r="AG422" s="705">
        <f t="shared" si="45"/>
        <v>410</v>
      </c>
      <c r="AH422" s="756"/>
      <c r="AI422" s="756"/>
      <c r="AJ422" s="756"/>
      <c r="AK422" s="756"/>
      <c r="AL422" s="756"/>
      <c r="AM422" s="756"/>
      <c r="AN422" s="756"/>
      <c r="AO422" s="685"/>
      <c r="AP422" s="705">
        <f t="shared" si="46"/>
        <v>410</v>
      </c>
      <c r="AQ422" s="756"/>
      <c r="AR422" s="756"/>
      <c r="AS422" s="756"/>
      <c r="AT422" s="756"/>
      <c r="AU422" s="756"/>
      <c r="AV422" s="756"/>
      <c r="AW422" s="756"/>
    </row>
    <row r="423" spans="2:49" x14ac:dyDescent="0.25">
      <c r="B423" s="705">
        <v>411</v>
      </c>
      <c r="C423" s="951">
        <f>(1+_xlfn.XLOOKUP(INT((B423-1)/12)+1,'ZC Curve'!$B$8:$B$107,'ZC Curve'!R$8:R$107,,0))^(1/12)-1</f>
        <v>0</v>
      </c>
      <c r="D423" s="946">
        <f t="shared" si="41"/>
        <v>1</v>
      </c>
      <c r="E423" s="594"/>
      <c r="F423" s="705">
        <f t="shared" si="42"/>
        <v>411</v>
      </c>
      <c r="G423" s="756"/>
      <c r="H423" s="756"/>
      <c r="I423" s="756"/>
      <c r="J423" s="756"/>
      <c r="K423" s="756"/>
      <c r="L423" s="756"/>
      <c r="M423" s="756"/>
      <c r="N423" s="594"/>
      <c r="O423" s="705">
        <f t="shared" si="43"/>
        <v>411</v>
      </c>
      <c r="P423" s="756"/>
      <c r="Q423" s="756"/>
      <c r="R423" s="756"/>
      <c r="S423" s="756"/>
      <c r="T423" s="756"/>
      <c r="U423" s="756"/>
      <c r="V423" s="756"/>
      <c r="W423" s="594"/>
      <c r="X423" s="705">
        <f t="shared" si="44"/>
        <v>411</v>
      </c>
      <c r="Y423" s="756"/>
      <c r="Z423" s="756"/>
      <c r="AA423" s="756"/>
      <c r="AB423" s="756"/>
      <c r="AC423" s="756"/>
      <c r="AD423" s="756"/>
      <c r="AE423" s="756"/>
      <c r="AF423" s="594"/>
      <c r="AG423" s="705">
        <f t="shared" si="45"/>
        <v>411</v>
      </c>
      <c r="AH423" s="756"/>
      <c r="AI423" s="756"/>
      <c r="AJ423" s="756"/>
      <c r="AK423" s="756"/>
      <c r="AL423" s="756"/>
      <c r="AM423" s="756"/>
      <c r="AN423" s="756"/>
      <c r="AO423" s="685"/>
      <c r="AP423" s="705">
        <f t="shared" si="46"/>
        <v>411</v>
      </c>
      <c r="AQ423" s="756"/>
      <c r="AR423" s="756"/>
      <c r="AS423" s="756"/>
      <c r="AT423" s="756"/>
      <c r="AU423" s="756"/>
      <c r="AV423" s="756"/>
      <c r="AW423" s="756"/>
    </row>
    <row r="424" spans="2:49" x14ac:dyDescent="0.25">
      <c r="B424" s="705">
        <v>412</v>
      </c>
      <c r="C424" s="951">
        <f>(1+_xlfn.XLOOKUP(INT((B424-1)/12)+1,'ZC Curve'!$B$8:$B$107,'ZC Curve'!R$8:R$107,,0))^(1/12)-1</f>
        <v>0</v>
      </c>
      <c r="D424" s="946">
        <f t="shared" si="41"/>
        <v>1</v>
      </c>
      <c r="E424" s="594"/>
      <c r="F424" s="705">
        <f t="shared" si="42"/>
        <v>412</v>
      </c>
      <c r="G424" s="756"/>
      <c r="H424" s="756"/>
      <c r="I424" s="756"/>
      <c r="J424" s="756"/>
      <c r="K424" s="756"/>
      <c r="L424" s="756"/>
      <c r="M424" s="756"/>
      <c r="N424" s="594"/>
      <c r="O424" s="705">
        <f t="shared" si="43"/>
        <v>412</v>
      </c>
      <c r="P424" s="756"/>
      <c r="Q424" s="756"/>
      <c r="R424" s="756"/>
      <c r="S424" s="756"/>
      <c r="T424" s="756"/>
      <c r="U424" s="756"/>
      <c r="V424" s="756"/>
      <c r="W424" s="594"/>
      <c r="X424" s="705">
        <f t="shared" si="44"/>
        <v>412</v>
      </c>
      <c r="Y424" s="756"/>
      <c r="Z424" s="756"/>
      <c r="AA424" s="756"/>
      <c r="AB424" s="756"/>
      <c r="AC424" s="756"/>
      <c r="AD424" s="756"/>
      <c r="AE424" s="756"/>
      <c r="AF424" s="594"/>
      <c r="AG424" s="705">
        <f t="shared" si="45"/>
        <v>412</v>
      </c>
      <c r="AH424" s="756"/>
      <c r="AI424" s="756"/>
      <c r="AJ424" s="756"/>
      <c r="AK424" s="756"/>
      <c r="AL424" s="756"/>
      <c r="AM424" s="756"/>
      <c r="AN424" s="756"/>
      <c r="AO424" s="685"/>
      <c r="AP424" s="705">
        <f t="shared" si="46"/>
        <v>412</v>
      </c>
      <c r="AQ424" s="756"/>
      <c r="AR424" s="756"/>
      <c r="AS424" s="756"/>
      <c r="AT424" s="756"/>
      <c r="AU424" s="756"/>
      <c r="AV424" s="756"/>
      <c r="AW424" s="756"/>
    </row>
    <row r="425" spans="2:49" x14ac:dyDescent="0.25">
      <c r="B425" s="705">
        <v>413</v>
      </c>
      <c r="C425" s="951">
        <f>(1+_xlfn.XLOOKUP(INT((B425-1)/12)+1,'ZC Curve'!$B$8:$B$107,'ZC Curve'!R$8:R$107,,0))^(1/12)-1</f>
        <v>0</v>
      </c>
      <c r="D425" s="946">
        <f t="shared" si="41"/>
        <v>1</v>
      </c>
      <c r="E425" s="594"/>
      <c r="F425" s="705">
        <f t="shared" si="42"/>
        <v>413</v>
      </c>
      <c r="G425" s="756"/>
      <c r="H425" s="756"/>
      <c r="I425" s="756"/>
      <c r="J425" s="756"/>
      <c r="K425" s="756"/>
      <c r="L425" s="756"/>
      <c r="M425" s="756"/>
      <c r="N425" s="594"/>
      <c r="O425" s="705">
        <f t="shared" si="43"/>
        <v>413</v>
      </c>
      <c r="P425" s="756"/>
      <c r="Q425" s="756"/>
      <c r="R425" s="756"/>
      <c r="S425" s="756"/>
      <c r="T425" s="756"/>
      <c r="U425" s="756"/>
      <c r="V425" s="756"/>
      <c r="W425" s="594"/>
      <c r="X425" s="705">
        <f t="shared" si="44"/>
        <v>413</v>
      </c>
      <c r="Y425" s="756"/>
      <c r="Z425" s="756"/>
      <c r="AA425" s="756"/>
      <c r="AB425" s="756"/>
      <c r="AC425" s="756"/>
      <c r="AD425" s="756"/>
      <c r="AE425" s="756"/>
      <c r="AF425" s="594"/>
      <c r="AG425" s="705">
        <f t="shared" si="45"/>
        <v>413</v>
      </c>
      <c r="AH425" s="756"/>
      <c r="AI425" s="756"/>
      <c r="AJ425" s="756"/>
      <c r="AK425" s="756"/>
      <c r="AL425" s="756"/>
      <c r="AM425" s="756"/>
      <c r="AN425" s="756"/>
      <c r="AO425" s="685"/>
      <c r="AP425" s="705">
        <f t="shared" si="46"/>
        <v>413</v>
      </c>
      <c r="AQ425" s="756"/>
      <c r="AR425" s="756"/>
      <c r="AS425" s="756"/>
      <c r="AT425" s="756"/>
      <c r="AU425" s="756"/>
      <c r="AV425" s="756"/>
      <c r="AW425" s="756"/>
    </row>
    <row r="426" spans="2:49" x14ac:dyDescent="0.25">
      <c r="B426" s="705">
        <v>414</v>
      </c>
      <c r="C426" s="951">
        <f>(1+_xlfn.XLOOKUP(INT((B426-1)/12)+1,'ZC Curve'!$B$8:$B$107,'ZC Curve'!R$8:R$107,,0))^(1/12)-1</f>
        <v>0</v>
      </c>
      <c r="D426" s="946">
        <f t="shared" si="41"/>
        <v>1</v>
      </c>
      <c r="E426" s="594"/>
      <c r="F426" s="705">
        <f t="shared" si="42"/>
        <v>414</v>
      </c>
      <c r="G426" s="756"/>
      <c r="H426" s="756"/>
      <c r="I426" s="756"/>
      <c r="J426" s="756"/>
      <c r="K426" s="756"/>
      <c r="L426" s="756"/>
      <c r="M426" s="756"/>
      <c r="N426" s="594"/>
      <c r="O426" s="705">
        <f t="shared" si="43"/>
        <v>414</v>
      </c>
      <c r="P426" s="756"/>
      <c r="Q426" s="756"/>
      <c r="R426" s="756"/>
      <c r="S426" s="756"/>
      <c r="T426" s="756"/>
      <c r="U426" s="756"/>
      <c r="V426" s="756"/>
      <c r="W426" s="594"/>
      <c r="X426" s="705">
        <f t="shared" si="44"/>
        <v>414</v>
      </c>
      <c r="Y426" s="756"/>
      <c r="Z426" s="756"/>
      <c r="AA426" s="756"/>
      <c r="AB426" s="756"/>
      <c r="AC426" s="756"/>
      <c r="AD426" s="756"/>
      <c r="AE426" s="756"/>
      <c r="AF426" s="594"/>
      <c r="AG426" s="705">
        <f t="shared" si="45"/>
        <v>414</v>
      </c>
      <c r="AH426" s="756"/>
      <c r="AI426" s="756"/>
      <c r="AJ426" s="756"/>
      <c r="AK426" s="756"/>
      <c r="AL426" s="756"/>
      <c r="AM426" s="756"/>
      <c r="AN426" s="756"/>
      <c r="AO426" s="685"/>
      <c r="AP426" s="705">
        <f t="shared" si="46"/>
        <v>414</v>
      </c>
      <c r="AQ426" s="756"/>
      <c r="AR426" s="756"/>
      <c r="AS426" s="756"/>
      <c r="AT426" s="756"/>
      <c r="AU426" s="756"/>
      <c r="AV426" s="756"/>
      <c r="AW426" s="756"/>
    </row>
    <row r="427" spans="2:49" x14ac:dyDescent="0.25">
      <c r="B427" s="705">
        <v>415</v>
      </c>
      <c r="C427" s="951">
        <f>(1+_xlfn.XLOOKUP(INT((B427-1)/12)+1,'ZC Curve'!$B$8:$B$107,'ZC Curve'!R$8:R$107,,0))^(1/12)-1</f>
        <v>0</v>
      </c>
      <c r="D427" s="946">
        <f t="shared" si="41"/>
        <v>1</v>
      </c>
      <c r="E427" s="594"/>
      <c r="F427" s="705">
        <f t="shared" si="42"/>
        <v>415</v>
      </c>
      <c r="G427" s="756"/>
      <c r="H427" s="756"/>
      <c r="I427" s="756"/>
      <c r="J427" s="756"/>
      <c r="K427" s="756"/>
      <c r="L427" s="756"/>
      <c r="M427" s="756"/>
      <c r="N427" s="594"/>
      <c r="O427" s="705">
        <f t="shared" si="43"/>
        <v>415</v>
      </c>
      <c r="P427" s="756"/>
      <c r="Q427" s="756"/>
      <c r="R427" s="756"/>
      <c r="S427" s="756"/>
      <c r="T427" s="756"/>
      <c r="U427" s="756"/>
      <c r="V427" s="756"/>
      <c r="W427" s="594"/>
      <c r="X427" s="705">
        <f t="shared" si="44"/>
        <v>415</v>
      </c>
      <c r="Y427" s="756"/>
      <c r="Z427" s="756"/>
      <c r="AA427" s="756"/>
      <c r="AB427" s="756"/>
      <c r="AC427" s="756"/>
      <c r="AD427" s="756"/>
      <c r="AE427" s="756"/>
      <c r="AF427" s="594"/>
      <c r="AG427" s="705">
        <f t="shared" si="45"/>
        <v>415</v>
      </c>
      <c r="AH427" s="756"/>
      <c r="AI427" s="756"/>
      <c r="AJ427" s="756"/>
      <c r="AK427" s="756"/>
      <c r="AL427" s="756"/>
      <c r="AM427" s="756"/>
      <c r="AN427" s="756"/>
      <c r="AO427" s="685"/>
      <c r="AP427" s="705">
        <f t="shared" si="46"/>
        <v>415</v>
      </c>
      <c r="AQ427" s="756"/>
      <c r="AR427" s="756"/>
      <c r="AS427" s="756"/>
      <c r="AT427" s="756"/>
      <c r="AU427" s="756"/>
      <c r="AV427" s="756"/>
      <c r="AW427" s="756"/>
    </row>
    <row r="428" spans="2:49" x14ac:dyDescent="0.25">
      <c r="B428" s="705">
        <v>416</v>
      </c>
      <c r="C428" s="951">
        <f>(1+_xlfn.XLOOKUP(INT((B428-1)/12)+1,'ZC Curve'!$B$8:$B$107,'ZC Curve'!R$8:R$107,,0))^(1/12)-1</f>
        <v>0</v>
      </c>
      <c r="D428" s="946">
        <f t="shared" si="41"/>
        <v>1</v>
      </c>
      <c r="E428" s="594"/>
      <c r="F428" s="705">
        <f t="shared" si="42"/>
        <v>416</v>
      </c>
      <c r="G428" s="756"/>
      <c r="H428" s="756"/>
      <c r="I428" s="756"/>
      <c r="J428" s="756"/>
      <c r="K428" s="756"/>
      <c r="L428" s="756"/>
      <c r="M428" s="756"/>
      <c r="N428" s="594"/>
      <c r="O428" s="705">
        <f t="shared" si="43"/>
        <v>416</v>
      </c>
      <c r="P428" s="756"/>
      <c r="Q428" s="756"/>
      <c r="R428" s="756"/>
      <c r="S428" s="756"/>
      <c r="T428" s="756"/>
      <c r="U428" s="756"/>
      <c r="V428" s="756"/>
      <c r="W428" s="594"/>
      <c r="X428" s="705">
        <f t="shared" si="44"/>
        <v>416</v>
      </c>
      <c r="Y428" s="756"/>
      <c r="Z428" s="756"/>
      <c r="AA428" s="756"/>
      <c r="AB428" s="756"/>
      <c r="AC428" s="756"/>
      <c r="AD428" s="756"/>
      <c r="AE428" s="756"/>
      <c r="AF428" s="594"/>
      <c r="AG428" s="705">
        <f t="shared" si="45"/>
        <v>416</v>
      </c>
      <c r="AH428" s="756"/>
      <c r="AI428" s="756"/>
      <c r="AJ428" s="756"/>
      <c r="AK428" s="756"/>
      <c r="AL428" s="756"/>
      <c r="AM428" s="756"/>
      <c r="AN428" s="756"/>
      <c r="AO428" s="685"/>
      <c r="AP428" s="705">
        <f t="shared" si="46"/>
        <v>416</v>
      </c>
      <c r="AQ428" s="756"/>
      <c r="AR428" s="756"/>
      <c r="AS428" s="756"/>
      <c r="AT428" s="756"/>
      <c r="AU428" s="756"/>
      <c r="AV428" s="756"/>
      <c r="AW428" s="756"/>
    </row>
    <row r="429" spans="2:49" x14ac:dyDescent="0.25">
      <c r="B429" s="705">
        <v>417</v>
      </c>
      <c r="C429" s="951">
        <f>(1+_xlfn.XLOOKUP(INT((B429-1)/12)+1,'ZC Curve'!$B$8:$B$107,'ZC Curve'!R$8:R$107,,0))^(1/12)-1</f>
        <v>0</v>
      </c>
      <c r="D429" s="946">
        <f t="shared" si="41"/>
        <v>1</v>
      </c>
      <c r="E429" s="594"/>
      <c r="F429" s="705">
        <f t="shared" si="42"/>
        <v>417</v>
      </c>
      <c r="G429" s="756"/>
      <c r="H429" s="756"/>
      <c r="I429" s="756"/>
      <c r="J429" s="756"/>
      <c r="K429" s="756"/>
      <c r="L429" s="756"/>
      <c r="M429" s="756"/>
      <c r="N429" s="594"/>
      <c r="O429" s="705">
        <f t="shared" si="43"/>
        <v>417</v>
      </c>
      <c r="P429" s="756"/>
      <c r="Q429" s="756"/>
      <c r="R429" s="756"/>
      <c r="S429" s="756"/>
      <c r="T429" s="756"/>
      <c r="U429" s="756"/>
      <c r="V429" s="756"/>
      <c r="W429" s="594"/>
      <c r="X429" s="705">
        <f t="shared" si="44"/>
        <v>417</v>
      </c>
      <c r="Y429" s="756"/>
      <c r="Z429" s="756"/>
      <c r="AA429" s="756"/>
      <c r="AB429" s="756"/>
      <c r="AC429" s="756"/>
      <c r="AD429" s="756"/>
      <c r="AE429" s="756"/>
      <c r="AF429" s="594"/>
      <c r="AG429" s="705">
        <f t="shared" si="45"/>
        <v>417</v>
      </c>
      <c r="AH429" s="756"/>
      <c r="AI429" s="756"/>
      <c r="AJ429" s="756"/>
      <c r="AK429" s="756"/>
      <c r="AL429" s="756"/>
      <c r="AM429" s="756"/>
      <c r="AN429" s="756"/>
      <c r="AO429" s="685"/>
      <c r="AP429" s="705">
        <f t="shared" si="46"/>
        <v>417</v>
      </c>
      <c r="AQ429" s="756"/>
      <c r="AR429" s="756"/>
      <c r="AS429" s="756"/>
      <c r="AT429" s="756"/>
      <c r="AU429" s="756"/>
      <c r="AV429" s="756"/>
      <c r="AW429" s="756"/>
    </row>
    <row r="430" spans="2:49" x14ac:dyDescent="0.25">
      <c r="B430" s="705">
        <v>418</v>
      </c>
      <c r="C430" s="951">
        <f>(1+_xlfn.XLOOKUP(INT((B430-1)/12)+1,'ZC Curve'!$B$8:$B$107,'ZC Curve'!R$8:R$107,,0))^(1/12)-1</f>
        <v>0</v>
      </c>
      <c r="D430" s="946">
        <f t="shared" si="41"/>
        <v>1</v>
      </c>
      <c r="E430" s="594"/>
      <c r="F430" s="705">
        <f t="shared" si="42"/>
        <v>418</v>
      </c>
      <c r="G430" s="756"/>
      <c r="H430" s="756"/>
      <c r="I430" s="756"/>
      <c r="J430" s="756"/>
      <c r="K430" s="756"/>
      <c r="L430" s="756"/>
      <c r="M430" s="756"/>
      <c r="N430" s="594"/>
      <c r="O430" s="705">
        <f t="shared" si="43"/>
        <v>418</v>
      </c>
      <c r="P430" s="756"/>
      <c r="Q430" s="756"/>
      <c r="R430" s="756"/>
      <c r="S430" s="756"/>
      <c r="T430" s="756"/>
      <c r="U430" s="756"/>
      <c r="V430" s="756"/>
      <c r="W430" s="594"/>
      <c r="X430" s="705">
        <f t="shared" si="44"/>
        <v>418</v>
      </c>
      <c r="Y430" s="756"/>
      <c r="Z430" s="756"/>
      <c r="AA430" s="756"/>
      <c r="AB430" s="756"/>
      <c r="AC430" s="756"/>
      <c r="AD430" s="756"/>
      <c r="AE430" s="756"/>
      <c r="AF430" s="594"/>
      <c r="AG430" s="705">
        <f t="shared" si="45"/>
        <v>418</v>
      </c>
      <c r="AH430" s="756"/>
      <c r="AI430" s="756"/>
      <c r="AJ430" s="756"/>
      <c r="AK430" s="756"/>
      <c r="AL430" s="756"/>
      <c r="AM430" s="756"/>
      <c r="AN430" s="756"/>
      <c r="AO430" s="685"/>
      <c r="AP430" s="705">
        <f t="shared" si="46"/>
        <v>418</v>
      </c>
      <c r="AQ430" s="756"/>
      <c r="AR430" s="756"/>
      <c r="AS430" s="756"/>
      <c r="AT430" s="756"/>
      <c r="AU430" s="756"/>
      <c r="AV430" s="756"/>
      <c r="AW430" s="756"/>
    </row>
    <row r="431" spans="2:49" x14ac:dyDescent="0.25">
      <c r="B431" s="705">
        <v>419</v>
      </c>
      <c r="C431" s="951">
        <f>(1+_xlfn.XLOOKUP(INT((B431-1)/12)+1,'ZC Curve'!$B$8:$B$107,'ZC Curve'!R$8:R$107,,0))^(1/12)-1</f>
        <v>0</v>
      </c>
      <c r="D431" s="946">
        <f t="shared" si="41"/>
        <v>1</v>
      </c>
      <c r="E431" s="594"/>
      <c r="F431" s="705">
        <f t="shared" si="42"/>
        <v>419</v>
      </c>
      <c r="G431" s="756"/>
      <c r="H431" s="756"/>
      <c r="I431" s="756"/>
      <c r="J431" s="756"/>
      <c r="K431" s="756"/>
      <c r="L431" s="756"/>
      <c r="M431" s="756"/>
      <c r="N431" s="594"/>
      <c r="O431" s="705">
        <f t="shared" si="43"/>
        <v>419</v>
      </c>
      <c r="P431" s="756"/>
      <c r="Q431" s="756"/>
      <c r="R431" s="756"/>
      <c r="S431" s="756"/>
      <c r="T431" s="756"/>
      <c r="U431" s="756"/>
      <c r="V431" s="756"/>
      <c r="W431" s="594"/>
      <c r="X431" s="705">
        <f t="shared" si="44"/>
        <v>419</v>
      </c>
      <c r="Y431" s="756"/>
      <c r="Z431" s="756"/>
      <c r="AA431" s="756"/>
      <c r="AB431" s="756"/>
      <c r="AC431" s="756"/>
      <c r="AD431" s="756"/>
      <c r="AE431" s="756"/>
      <c r="AF431" s="594"/>
      <c r="AG431" s="705">
        <f t="shared" si="45"/>
        <v>419</v>
      </c>
      <c r="AH431" s="756"/>
      <c r="AI431" s="756"/>
      <c r="AJ431" s="756"/>
      <c r="AK431" s="756"/>
      <c r="AL431" s="756"/>
      <c r="AM431" s="756"/>
      <c r="AN431" s="756"/>
      <c r="AO431" s="685"/>
      <c r="AP431" s="705">
        <f t="shared" si="46"/>
        <v>419</v>
      </c>
      <c r="AQ431" s="756"/>
      <c r="AR431" s="756"/>
      <c r="AS431" s="756"/>
      <c r="AT431" s="756"/>
      <c r="AU431" s="756"/>
      <c r="AV431" s="756"/>
      <c r="AW431" s="756"/>
    </row>
    <row r="432" spans="2:49" x14ac:dyDescent="0.25">
      <c r="B432" s="705">
        <v>420</v>
      </c>
      <c r="C432" s="951">
        <f>(1+_xlfn.XLOOKUP(INT((B432-1)/12)+1,'ZC Curve'!$B$8:$B$107,'ZC Curve'!R$8:R$107,,0))^(1/12)-1</f>
        <v>0</v>
      </c>
      <c r="D432" s="946">
        <f t="shared" si="41"/>
        <v>1</v>
      </c>
      <c r="E432" s="594"/>
      <c r="F432" s="705">
        <f t="shared" si="42"/>
        <v>420</v>
      </c>
      <c r="G432" s="756"/>
      <c r="H432" s="756"/>
      <c r="I432" s="756"/>
      <c r="J432" s="756"/>
      <c r="K432" s="756"/>
      <c r="L432" s="756"/>
      <c r="M432" s="756"/>
      <c r="N432" s="594"/>
      <c r="O432" s="705">
        <f t="shared" si="43"/>
        <v>420</v>
      </c>
      <c r="P432" s="756"/>
      <c r="Q432" s="756"/>
      <c r="R432" s="756"/>
      <c r="S432" s="756"/>
      <c r="T432" s="756"/>
      <c r="U432" s="756"/>
      <c r="V432" s="756"/>
      <c r="W432" s="594"/>
      <c r="X432" s="705">
        <f t="shared" si="44"/>
        <v>420</v>
      </c>
      <c r="Y432" s="756"/>
      <c r="Z432" s="756"/>
      <c r="AA432" s="756"/>
      <c r="AB432" s="756"/>
      <c r="AC432" s="756"/>
      <c r="AD432" s="756"/>
      <c r="AE432" s="756"/>
      <c r="AF432" s="594"/>
      <c r="AG432" s="705">
        <f t="shared" si="45"/>
        <v>420</v>
      </c>
      <c r="AH432" s="756"/>
      <c r="AI432" s="756"/>
      <c r="AJ432" s="756"/>
      <c r="AK432" s="756"/>
      <c r="AL432" s="756"/>
      <c r="AM432" s="756"/>
      <c r="AN432" s="756"/>
      <c r="AO432" s="685"/>
      <c r="AP432" s="705">
        <f t="shared" si="46"/>
        <v>420</v>
      </c>
      <c r="AQ432" s="756"/>
      <c r="AR432" s="756"/>
      <c r="AS432" s="756"/>
      <c r="AT432" s="756"/>
      <c r="AU432" s="756"/>
      <c r="AV432" s="756"/>
      <c r="AW432" s="756"/>
    </row>
    <row r="433" spans="2:49" x14ac:dyDescent="0.25">
      <c r="B433" s="705">
        <v>421</v>
      </c>
      <c r="C433" s="951">
        <f>(1+_xlfn.XLOOKUP(INT((B433-1)/12)+1,'ZC Curve'!$B$8:$B$107,'ZC Curve'!R$8:R$107,,0))^(1/12)-1</f>
        <v>0</v>
      </c>
      <c r="D433" s="946">
        <f t="shared" si="41"/>
        <v>1</v>
      </c>
      <c r="E433" s="594"/>
      <c r="F433" s="705">
        <f t="shared" si="42"/>
        <v>421</v>
      </c>
      <c r="G433" s="756"/>
      <c r="H433" s="756"/>
      <c r="I433" s="756"/>
      <c r="J433" s="756"/>
      <c r="K433" s="756"/>
      <c r="L433" s="756"/>
      <c r="M433" s="756"/>
      <c r="N433" s="594"/>
      <c r="O433" s="705">
        <f t="shared" si="43"/>
        <v>421</v>
      </c>
      <c r="P433" s="756"/>
      <c r="Q433" s="756"/>
      <c r="R433" s="756"/>
      <c r="S433" s="756"/>
      <c r="T433" s="756"/>
      <c r="U433" s="756"/>
      <c r="V433" s="756"/>
      <c r="W433" s="594"/>
      <c r="X433" s="705">
        <f t="shared" si="44"/>
        <v>421</v>
      </c>
      <c r="Y433" s="756"/>
      <c r="Z433" s="756"/>
      <c r="AA433" s="756"/>
      <c r="AB433" s="756"/>
      <c r="AC433" s="756"/>
      <c r="AD433" s="756"/>
      <c r="AE433" s="756"/>
      <c r="AF433" s="594"/>
      <c r="AG433" s="705">
        <f t="shared" si="45"/>
        <v>421</v>
      </c>
      <c r="AH433" s="756"/>
      <c r="AI433" s="756"/>
      <c r="AJ433" s="756"/>
      <c r="AK433" s="756"/>
      <c r="AL433" s="756"/>
      <c r="AM433" s="756"/>
      <c r="AN433" s="756"/>
      <c r="AO433" s="685"/>
      <c r="AP433" s="705">
        <f t="shared" si="46"/>
        <v>421</v>
      </c>
      <c r="AQ433" s="756"/>
      <c r="AR433" s="756"/>
      <c r="AS433" s="756"/>
      <c r="AT433" s="756"/>
      <c r="AU433" s="756"/>
      <c r="AV433" s="756"/>
      <c r="AW433" s="756"/>
    </row>
    <row r="434" spans="2:49" x14ac:dyDescent="0.25">
      <c r="B434" s="705">
        <v>422</v>
      </c>
      <c r="C434" s="951">
        <f>(1+_xlfn.XLOOKUP(INT((B434-1)/12)+1,'ZC Curve'!$B$8:$B$107,'ZC Curve'!R$8:R$107,,0))^(1/12)-1</f>
        <v>0</v>
      </c>
      <c r="D434" s="946">
        <f t="shared" si="41"/>
        <v>1</v>
      </c>
      <c r="E434" s="594"/>
      <c r="F434" s="705">
        <f t="shared" si="42"/>
        <v>422</v>
      </c>
      <c r="G434" s="756"/>
      <c r="H434" s="756"/>
      <c r="I434" s="756"/>
      <c r="J434" s="756"/>
      <c r="K434" s="756"/>
      <c r="L434" s="756"/>
      <c r="M434" s="756"/>
      <c r="N434" s="594"/>
      <c r="O434" s="705">
        <f t="shared" si="43"/>
        <v>422</v>
      </c>
      <c r="P434" s="756"/>
      <c r="Q434" s="756"/>
      <c r="R434" s="756"/>
      <c r="S434" s="756"/>
      <c r="T434" s="756"/>
      <c r="U434" s="756"/>
      <c r="V434" s="756"/>
      <c r="W434" s="594"/>
      <c r="X434" s="705">
        <f t="shared" si="44"/>
        <v>422</v>
      </c>
      <c r="Y434" s="756"/>
      <c r="Z434" s="756"/>
      <c r="AA434" s="756"/>
      <c r="AB434" s="756"/>
      <c r="AC434" s="756"/>
      <c r="AD434" s="756"/>
      <c r="AE434" s="756"/>
      <c r="AF434" s="594"/>
      <c r="AG434" s="705">
        <f t="shared" si="45"/>
        <v>422</v>
      </c>
      <c r="AH434" s="756"/>
      <c r="AI434" s="756"/>
      <c r="AJ434" s="756"/>
      <c r="AK434" s="756"/>
      <c r="AL434" s="756"/>
      <c r="AM434" s="756"/>
      <c r="AN434" s="756"/>
      <c r="AO434" s="685"/>
      <c r="AP434" s="705">
        <f t="shared" si="46"/>
        <v>422</v>
      </c>
      <c r="AQ434" s="756"/>
      <c r="AR434" s="756"/>
      <c r="AS434" s="756"/>
      <c r="AT434" s="756"/>
      <c r="AU434" s="756"/>
      <c r="AV434" s="756"/>
      <c r="AW434" s="756"/>
    </row>
    <row r="435" spans="2:49" x14ac:dyDescent="0.25">
      <c r="B435" s="705">
        <v>423</v>
      </c>
      <c r="C435" s="951">
        <f>(1+_xlfn.XLOOKUP(INT((B435-1)/12)+1,'ZC Curve'!$B$8:$B$107,'ZC Curve'!R$8:R$107,,0))^(1/12)-1</f>
        <v>0</v>
      </c>
      <c r="D435" s="946">
        <f t="shared" si="41"/>
        <v>1</v>
      </c>
      <c r="E435" s="594"/>
      <c r="F435" s="705">
        <f t="shared" si="42"/>
        <v>423</v>
      </c>
      <c r="G435" s="756"/>
      <c r="H435" s="756"/>
      <c r="I435" s="756"/>
      <c r="J435" s="756"/>
      <c r="K435" s="756"/>
      <c r="L435" s="756"/>
      <c r="M435" s="756"/>
      <c r="N435" s="594"/>
      <c r="O435" s="705">
        <f t="shared" si="43"/>
        <v>423</v>
      </c>
      <c r="P435" s="756"/>
      <c r="Q435" s="756"/>
      <c r="R435" s="756"/>
      <c r="S435" s="756"/>
      <c r="T435" s="756"/>
      <c r="U435" s="756"/>
      <c r="V435" s="756"/>
      <c r="W435" s="594"/>
      <c r="X435" s="705">
        <f t="shared" si="44"/>
        <v>423</v>
      </c>
      <c r="Y435" s="756"/>
      <c r="Z435" s="756"/>
      <c r="AA435" s="756"/>
      <c r="AB435" s="756"/>
      <c r="AC435" s="756"/>
      <c r="AD435" s="756"/>
      <c r="AE435" s="756"/>
      <c r="AF435" s="594"/>
      <c r="AG435" s="705">
        <f t="shared" si="45"/>
        <v>423</v>
      </c>
      <c r="AH435" s="756"/>
      <c r="AI435" s="756"/>
      <c r="AJ435" s="756"/>
      <c r="AK435" s="756"/>
      <c r="AL435" s="756"/>
      <c r="AM435" s="756"/>
      <c r="AN435" s="756"/>
      <c r="AO435" s="685"/>
      <c r="AP435" s="705">
        <f t="shared" si="46"/>
        <v>423</v>
      </c>
      <c r="AQ435" s="756"/>
      <c r="AR435" s="756"/>
      <c r="AS435" s="756"/>
      <c r="AT435" s="756"/>
      <c r="AU435" s="756"/>
      <c r="AV435" s="756"/>
      <c r="AW435" s="756"/>
    </row>
    <row r="436" spans="2:49" x14ac:dyDescent="0.25">
      <c r="B436" s="705">
        <v>424</v>
      </c>
      <c r="C436" s="951">
        <f>(1+_xlfn.XLOOKUP(INT((B436-1)/12)+1,'ZC Curve'!$B$8:$B$107,'ZC Curve'!R$8:R$107,,0))^(1/12)-1</f>
        <v>0</v>
      </c>
      <c r="D436" s="946">
        <f t="shared" si="41"/>
        <v>1</v>
      </c>
      <c r="E436" s="594"/>
      <c r="F436" s="705">
        <f t="shared" si="42"/>
        <v>424</v>
      </c>
      <c r="G436" s="756"/>
      <c r="H436" s="756"/>
      <c r="I436" s="756"/>
      <c r="J436" s="756"/>
      <c r="K436" s="756"/>
      <c r="L436" s="756"/>
      <c r="M436" s="756"/>
      <c r="N436" s="594"/>
      <c r="O436" s="705">
        <f t="shared" si="43"/>
        <v>424</v>
      </c>
      <c r="P436" s="756"/>
      <c r="Q436" s="756"/>
      <c r="R436" s="756"/>
      <c r="S436" s="756"/>
      <c r="T436" s="756"/>
      <c r="U436" s="756"/>
      <c r="V436" s="756"/>
      <c r="W436" s="594"/>
      <c r="X436" s="705">
        <f t="shared" si="44"/>
        <v>424</v>
      </c>
      <c r="Y436" s="756"/>
      <c r="Z436" s="756"/>
      <c r="AA436" s="756"/>
      <c r="AB436" s="756"/>
      <c r="AC436" s="756"/>
      <c r="AD436" s="756"/>
      <c r="AE436" s="756"/>
      <c r="AF436" s="594"/>
      <c r="AG436" s="705">
        <f t="shared" si="45"/>
        <v>424</v>
      </c>
      <c r="AH436" s="756"/>
      <c r="AI436" s="756"/>
      <c r="AJ436" s="756"/>
      <c r="AK436" s="756"/>
      <c r="AL436" s="756"/>
      <c r="AM436" s="756"/>
      <c r="AN436" s="756"/>
      <c r="AO436" s="685"/>
      <c r="AP436" s="705">
        <f t="shared" si="46"/>
        <v>424</v>
      </c>
      <c r="AQ436" s="756"/>
      <c r="AR436" s="756"/>
      <c r="AS436" s="756"/>
      <c r="AT436" s="756"/>
      <c r="AU436" s="756"/>
      <c r="AV436" s="756"/>
      <c r="AW436" s="756"/>
    </row>
    <row r="437" spans="2:49" x14ac:dyDescent="0.25">
      <c r="B437" s="705">
        <v>425</v>
      </c>
      <c r="C437" s="951">
        <f>(1+_xlfn.XLOOKUP(INT((B437-1)/12)+1,'ZC Curve'!$B$8:$B$107,'ZC Curve'!R$8:R$107,,0))^(1/12)-1</f>
        <v>0</v>
      </c>
      <c r="D437" s="946">
        <f t="shared" si="41"/>
        <v>1</v>
      </c>
      <c r="E437" s="594"/>
      <c r="F437" s="705">
        <f t="shared" si="42"/>
        <v>425</v>
      </c>
      <c r="G437" s="756"/>
      <c r="H437" s="756"/>
      <c r="I437" s="756"/>
      <c r="J437" s="756"/>
      <c r="K437" s="756"/>
      <c r="L437" s="756"/>
      <c r="M437" s="756"/>
      <c r="N437" s="594"/>
      <c r="O437" s="705">
        <f t="shared" si="43"/>
        <v>425</v>
      </c>
      <c r="P437" s="756"/>
      <c r="Q437" s="756"/>
      <c r="R437" s="756"/>
      <c r="S437" s="756"/>
      <c r="T437" s="756"/>
      <c r="U437" s="756"/>
      <c r="V437" s="756"/>
      <c r="W437" s="594"/>
      <c r="X437" s="705">
        <f t="shared" si="44"/>
        <v>425</v>
      </c>
      <c r="Y437" s="756"/>
      <c r="Z437" s="756"/>
      <c r="AA437" s="756"/>
      <c r="AB437" s="756"/>
      <c r="AC437" s="756"/>
      <c r="AD437" s="756"/>
      <c r="AE437" s="756"/>
      <c r="AF437" s="594"/>
      <c r="AG437" s="705">
        <f t="shared" si="45"/>
        <v>425</v>
      </c>
      <c r="AH437" s="756"/>
      <c r="AI437" s="756"/>
      <c r="AJ437" s="756"/>
      <c r="AK437" s="756"/>
      <c r="AL437" s="756"/>
      <c r="AM437" s="756"/>
      <c r="AN437" s="756"/>
      <c r="AO437" s="685"/>
      <c r="AP437" s="705">
        <f t="shared" si="46"/>
        <v>425</v>
      </c>
      <c r="AQ437" s="756"/>
      <c r="AR437" s="756"/>
      <c r="AS437" s="756"/>
      <c r="AT437" s="756"/>
      <c r="AU437" s="756"/>
      <c r="AV437" s="756"/>
      <c r="AW437" s="756"/>
    </row>
    <row r="438" spans="2:49" x14ac:dyDescent="0.25">
      <c r="B438" s="705">
        <v>426</v>
      </c>
      <c r="C438" s="951">
        <f>(1+_xlfn.XLOOKUP(INT((B438-1)/12)+1,'ZC Curve'!$B$8:$B$107,'ZC Curve'!R$8:R$107,,0))^(1/12)-1</f>
        <v>0</v>
      </c>
      <c r="D438" s="946">
        <f t="shared" si="41"/>
        <v>1</v>
      </c>
      <c r="E438" s="594"/>
      <c r="F438" s="705">
        <f t="shared" si="42"/>
        <v>426</v>
      </c>
      <c r="G438" s="756"/>
      <c r="H438" s="756"/>
      <c r="I438" s="756"/>
      <c r="J438" s="756"/>
      <c r="K438" s="756"/>
      <c r="L438" s="756"/>
      <c r="M438" s="756"/>
      <c r="N438" s="594"/>
      <c r="O438" s="705">
        <f t="shared" si="43"/>
        <v>426</v>
      </c>
      <c r="P438" s="756"/>
      <c r="Q438" s="756"/>
      <c r="R438" s="756"/>
      <c r="S438" s="756"/>
      <c r="T438" s="756"/>
      <c r="U438" s="756"/>
      <c r="V438" s="756"/>
      <c r="W438" s="594"/>
      <c r="X438" s="705">
        <f t="shared" si="44"/>
        <v>426</v>
      </c>
      <c r="Y438" s="756"/>
      <c r="Z438" s="756"/>
      <c r="AA438" s="756"/>
      <c r="AB438" s="756"/>
      <c r="AC438" s="756"/>
      <c r="AD438" s="756"/>
      <c r="AE438" s="756"/>
      <c r="AF438" s="594"/>
      <c r="AG438" s="705">
        <f t="shared" si="45"/>
        <v>426</v>
      </c>
      <c r="AH438" s="756"/>
      <c r="AI438" s="756"/>
      <c r="AJ438" s="756"/>
      <c r="AK438" s="756"/>
      <c r="AL438" s="756"/>
      <c r="AM438" s="756"/>
      <c r="AN438" s="756"/>
      <c r="AO438" s="685"/>
      <c r="AP438" s="705">
        <f t="shared" si="46"/>
        <v>426</v>
      </c>
      <c r="AQ438" s="756"/>
      <c r="AR438" s="756"/>
      <c r="AS438" s="756"/>
      <c r="AT438" s="756"/>
      <c r="AU438" s="756"/>
      <c r="AV438" s="756"/>
      <c r="AW438" s="756"/>
    </row>
    <row r="439" spans="2:49" x14ac:dyDescent="0.25">
      <c r="B439" s="705">
        <v>427</v>
      </c>
      <c r="C439" s="951">
        <f>(1+_xlfn.XLOOKUP(INT((B439-1)/12)+1,'ZC Curve'!$B$8:$B$107,'ZC Curve'!R$8:R$107,,0))^(1/12)-1</f>
        <v>0</v>
      </c>
      <c r="D439" s="946">
        <f t="shared" si="41"/>
        <v>1</v>
      </c>
      <c r="E439" s="594"/>
      <c r="F439" s="705">
        <f t="shared" si="42"/>
        <v>427</v>
      </c>
      <c r="G439" s="756"/>
      <c r="H439" s="756"/>
      <c r="I439" s="756"/>
      <c r="J439" s="756"/>
      <c r="K439" s="756"/>
      <c r="L439" s="756"/>
      <c r="M439" s="756"/>
      <c r="N439" s="594"/>
      <c r="O439" s="705">
        <f t="shared" si="43"/>
        <v>427</v>
      </c>
      <c r="P439" s="756"/>
      <c r="Q439" s="756"/>
      <c r="R439" s="756"/>
      <c r="S439" s="756"/>
      <c r="T439" s="756"/>
      <c r="U439" s="756"/>
      <c r="V439" s="756"/>
      <c r="W439" s="594"/>
      <c r="X439" s="705">
        <f t="shared" si="44"/>
        <v>427</v>
      </c>
      <c r="Y439" s="756"/>
      <c r="Z439" s="756"/>
      <c r="AA439" s="756"/>
      <c r="AB439" s="756"/>
      <c r="AC439" s="756"/>
      <c r="AD439" s="756"/>
      <c r="AE439" s="756"/>
      <c r="AF439" s="594"/>
      <c r="AG439" s="705">
        <f t="shared" si="45"/>
        <v>427</v>
      </c>
      <c r="AH439" s="756"/>
      <c r="AI439" s="756"/>
      <c r="AJ439" s="756"/>
      <c r="AK439" s="756"/>
      <c r="AL439" s="756"/>
      <c r="AM439" s="756"/>
      <c r="AN439" s="756"/>
      <c r="AO439" s="685"/>
      <c r="AP439" s="705">
        <f t="shared" si="46"/>
        <v>427</v>
      </c>
      <c r="AQ439" s="756"/>
      <c r="AR439" s="756"/>
      <c r="AS439" s="756"/>
      <c r="AT439" s="756"/>
      <c r="AU439" s="756"/>
      <c r="AV439" s="756"/>
      <c r="AW439" s="756"/>
    </row>
    <row r="440" spans="2:49" x14ac:dyDescent="0.25">
      <c r="B440" s="705">
        <v>428</v>
      </c>
      <c r="C440" s="951">
        <f>(1+_xlfn.XLOOKUP(INT((B440-1)/12)+1,'ZC Curve'!$B$8:$B$107,'ZC Curve'!R$8:R$107,,0))^(1/12)-1</f>
        <v>0</v>
      </c>
      <c r="D440" s="946">
        <f t="shared" si="41"/>
        <v>1</v>
      </c>
      <c r="E440" s="594"/>
      <c r="F440" s="705">
        <f t="shared" si="42"/>
        <v>428</v>
      </c>
      <c r="G440" s="756"/>
      <c r="H440" s="756"/>
      <c r="I440" s="756"/>
      <c r="J440" s="756"/>
      <c r="K440" s="756"/>
      <c r="L440" s="756"/>
      <c r="M440" s="756"/>
      <c r="N440" s="594"/>
      <c r="O440" s="705">
        <f t="shared" si="43"/>
        <v>428</v>
      </c>
      <c r="P440" s="756"/>
      <c r="Q440" s="756"/>
      <c r="R440" s="756"/>
      <c r="S440" s="756"/>
      <c r="T440" s="756"/>
      <c r="U440" s="756"/>
      <c r="V440" s="756"/>
      <c r="W440" s="594"/>
      <c r="X440" s="705">
        <f t="shared" si="44"/>
        <v>428</v>
      </c>
      <c r="Y440" s="756"/>
      <c r="Z440" s="756"/>
      <c r="AA440" s="756"/>
      <c r="AB440" s="756"/>
      <c r="AC440" s="756"/>
      <c r="AD440" s="756"/>
      <c r="AE440" s="756"/>
      <c r="AF440" s="594"/>
      <c r="AG440" s="705">
        <f t="shared" si="45"/>
        <v>428</v>
      </c>
      <c r="AH440" s="756"/>
      <c r="AI440" s="756"/>
      <c r="AJ440" s="756"/>
      <c r="AK440" s="756"/>
      <c r="AL440" s="756"/>
      <c r="AM440" s="756"/>
      <c r="AN440" s="756"/>
      <c r="AO440" s="685"/>
      <c r="AP440" s="705">
        <f t="shared" si="46"/>
        <v>428</v>
      </c>
      <c r="AQ440" s="756"/>
      <c r="AR440" s="756"/>
      <c r="AS440" s="756"/>
      <c r="AT440" s="756"/>
      <c r="AU440" s="756"/>
      <c r="AV440" s="756"/>
      <c r="AW440" s="756"/>
    </row>
    <row r="441" spans="2:49" x14ac:dyDescent="0.25">
      <c r="B441" s="705">
        <v>429</v>
      </c>
      <c r="C441" s="951">
        <f>(1+_xlfn.XLOOKUP(INT((B441-1)/12)+1,'ZC Curve'!$B$8:$B$107,'ZC Curve'!R$8:R$107,,0))^(1/12)-1</f>
        <v>0</v>
      </c>
      <c r="D441" s="946">
        <f t="shared" si="41"/>
        <v>1</v>
      </c>
      <c r="E441" s="594"/>
      <c r="F441" s="705">
        <f t="shared" si="42"/>
        <v>429</v>
      </c>
      <c r="G441" s="756"/>
      <c r="H441" s="756"/>
      <c r="I441" s="756"/>
      <c r="J441" s="756"/>
      <c r="K441" s="756"/>
      <c r="L441" s="756"/>
      <c r="M441" s="756"/>
      <c r="N441" s="594"/>
      <c r="O441" s="705">
        <f t="shared" si="43"/>
        <v>429</v>
      </c>
      <c r="P441" s="756"/>
      <c r="Q441" s="756"/>
      <c r="R441" s="756"/>
      <c r="S441" s="756"/>
      <c r="T441" s="756"/>
      <c r="U441" s="756"/>
      <c r="V441" s="756"/>
      <c r="W441" s="594"/>
      <c r="X441" s="705">
        <f t="shared" si="44"/>
        <v>429</v>
      </c>
      <c r="Y441" s="756"/>
      <c r="Z441" s="756"/>
      <c r="AA441" s="756"/>
      <c r="AB441" s="756"/>
      <c r="AC441" s="756"/>
      <c r="AD441" s="756"/>
      <c r="AE441" s="756"/>
      <c r="AF441" s="594"/>
      <c r="AG441" s="705">
        <f t="shared" si="45"/>
        <v>429</v>
      </c>
      <c r="AH441" s="756"/>
      <c r="AI441" s="756"/>
      <c r="AJ441" s="756"/>
      <c r="AK441" s="756"/>
      <c r="AL441" s="756"/>
      <c r="AM441" s="756"/>
      <c r="AN441" s="756"/>
      <c r="AO441" s="685"/>
      <c r="AP441" s="705">
        <f t="shared" si="46"/>
        <v>429</v>
      </c>
      <c r="AQ441" s="756"/>
      <c r="AR441" s="756"/>
      <c r="AS441" s="756"/>
      <c r="AT441" s="756"/>
      <c r="AU441" s="756"/>
      <c r="AV441" s="756"/>
      <c r="AW441" s="756"/>
    </row>
    <row r="442" spans="2:49" x14ac:dyDescent="0.25">
      <c r="B442" s="705">
        <v>430</v>
      </c>
      <c r="C442" s="951">
        <f>(1+_xlfn.XLOOKUP(INT((B442-1)/12)+1,'ZC Curve'!$B$8:$B$107,'ZC Curve'!R$8:R$107,,0))^(1/12)-1</f>
        <v>0</v>
      </c>
      <c r="D442" s="946">
        <f t="shared" si="41"/>
        <v>1</v>
      </c>
      <c r="E442" s="594"/>
      <c r="F442" s="705">
        <f t="shared" si="42"/>
        <v>430</v>
      </c>
      <c r="G442" s="756"/>
      <c r="H442" s="756"/>
      <c r="I442" s="756"/>
      <c r="J442" s="756"/>
      <c r="K442" s="756"/>
      <c r="L442" s="756"/>
      <c r="M442" s="756"/>
      <c r="N442" s="594"/>
      <c r="O442" s="705">
        <f t="shared" si="43"/>
        <v>430</v>
      </c>
      <c r="P442" s="756"/>
      <c r="Q442" s="756"/>
      <c r="R442" s="756"/>
      <c r="S442" s="756"/>
      <c r="T442" s="756"/>
      <c r="U442" s="756"/>
      <c r="V442" s="756"/>
      <c r="W442" s="594"/>
      <c r="X442" s="705">
        <f t="shared" si="44"/>
        <v>430</v>
      </c>
      <c r="Y442" s="756"/>
      <c r="Z442" s="756"/>
      <c r="AA442" s="756"/>
      <c r="AB442" s="756"/>
      <c r="AC442" s="756"/>
      <c r="AD442" s="756"/>
      <c r="AE442" s="756"/>
      <c r="AF442" s="594"/>
      <c r="AG442" s="705">
        <f t="shared" si="45"/>
        <v>430</v>
      </c>
      <c r="AH442" s="756"/>
      <c r="AI442" s="756"/>
      <c r="AJ442" s="756"/>
      <c r="AK442" s="756"/>
      <c r="AL442" s="756"/>
      <c r="AM442" s="756"/>
      <c r="AN442" s="756"/>
      <c r="AO442" s="685"/>
      <c r="AP442" s="705">
        <f t="shared" si="46"/>
        <v>430</v>
      </c>
      <c r="AQ442" s="756"/>
      <c r="AR442" s="756"/>
      <c r="AS442" s="756"/>
      <c r="AT442" s="756"/>
      <c r="AU442" s="756"/>
      <c r="AV442" s="756"/>
      <c r="AW442" s="756"/>
    </row>
    <row r="443" spans="2:49" x14ac:dyDescent="0.25">
      <c r="B443" s="705">
        <v>431</v>
      </c>
      <c r="C443" s="951">
        <f>(1+_xlfn.XLOOKUP(INT((B443-1)/12)+1,'ZC Curve'!$B$8:$B$107,'ZC Curve'!R$8:R$107,,0))^(1/12)-1</f>
        <v>0</v>
      </c>
      <c r="D443" s="946">
        <f t="shared" si="41"/>
        <v>1</v>
      </c>
      <c r="E443" s="594"/>
      <c r="F443" s="705">
        <f t="shared" si="42"/>
        <v>431</v>
      </c>
      <c r="G443" s="756"/>
      <c r="H443" s="756"/>
      <c r="I443" s="756"/>
      <c r="J443" s="756"/>
      <c r="K443" s="756"/>
      <c r="L443" s="756"/>
      <c r="M443" s="756"/>
      <c r="N443" s="594"/>
      <c r="O443" s="705">
        <f t="shared" si="43"/>
        <v>431</v>
      </c>
      <c r="P443" s="756"/>
      <c r="Q443" s="756"/>
      <c r="R443" s="756"/>
      <c r="S443" s="756"/>
      <c r="T443" s="756"/>
      <c r="U443" s="756"/>
      <c r="V443" s="756"/>
      <c r="W443" s="594"/>
      <c r="X443" s="705">
        <f t="shared" si="44"/>
        <v>431</v>
      </c>
      <c r="Y443" s="756"/>
      <c r="Z443" s="756"/>
      <c r="AA443" s="756"/>
      <c r="AB443" s="756"/>
      <c r="AC443" s="756"/>
      <c r="AD443" s="756"/>
      <c r="AE443" s="756"/>
      <c r="AF443" s="594"/>
      <c r="AG443" s="705">
        <f t="shared" si="45"/>
        <v>431</v>
      </c>
      <c r="AH443" s="756"/>
      <c r="AI443" s="756"/>
      <c r="AJ443" s="756"/>
      <c r="AK443" s="756"/>
      <c r="AL443" s="756"/>
      <c r="AM443" s="756"/>
      <c r="AN443" s="756"/>
      <c r="AO443" s="685"/>
      <c r="AP443" s="705">
        <f t="shared" si="46"/>
        <v>431</v>
      </c>
      <c r="AQ443" s="756"/>
      <c r="AR443" s="756"/>
      <c r="AS443" s="756"/>
      <c r="AT443" s="756"/>
      <c r="AU443" s="756"/>
      <c r="AV443" s="756"/>
      <c r="AW443" s="756"/>
    </row>
    <row r="444" spans="2:49" x14ac:dyDescent="0.25">
      <c r="B444" s="705">
        <v>432</v>
      </c>
      <c r="C444" s="951">
        <f>(1+_xlfn.XLOOKUP(INT((B444-1)/12)+1,'ZC Curve'!$B$8:$B$107,'ZC Curve'!R$8:R$107,,0))^(1/12)-1</f>
        <v>0</v>
      </c>
      <c r="D444" s="946">
        <f t="shared" si="41"/>
        <v>1</v>
      </c>
      <c r="E444" s="594"/>
      <c r="F444" s="705">
        <f t="shared" si="42"/>
        <v>432</v>
      </c>
      <c r="G444" s="756"/>
      <c r="H444" s="756"/>
      <c r="I444" s="756"/>
      <c r="J444" s="756"/>
      <c r="K444" s="756"/>
      <c r="L444" s="756"/>
      <c r="M444" s="756"/>
      <c r="N444" s="594"/>
      <c r="O444" s="705">
        <f t="shared" si="43"/>
        <v>432</v>
      </c>
      <c r="P444" s="756"/>
      <c r="Q444" s="756"/>
      <c r="R444" s="756"/>
      <c r="S444" s="756"/>
      <c r="T444" s="756"/>
      <c r="U444" s="756"/>
      <c r="V444" s="756"/>
      <c r="W444" s="594"/>
      <c r="X444" s="705">
        <f t="shared" si="44"/>
        <v>432</v>
      </c>
      <c r="Y444" s="756"/>
      <c r="Z444" s="756"/>
      <c r="AA444" s="756"/>
      <c r="AB444" s="756"/>
      <c r="AC444" s="756"/>
      <c r="AD444" s="756"/>
      <c r="AE444" s="756"/>
      <c r="AF444" s="594"/>
      <c r="AG444" s="705">
        <f t="shared" si="45"/>
        <v>432</v>
      </c>
      <c r="AH444" s="756"/>
      <c r="AI444" s="756"/>
      <c r="AJ444" s="756"/>
      <c r="AK444" s="756"/>
      <c r="AL444" s="756"/>
      <c r="AM444" s="756"/>
      <c r="AN444" s="756"/>
      <c r="AO444" s="685"/>
      <c r="AP444" s="705">
        <f t="shared" si="46"/>
        <v>432</v>
      </c>
      <c r="AQ444" s="756"/>
      <c r="AR444" s="756"/>
      <c r="AS444" s="756"/>
      <c r="AT444" s="756"/>
      <c r="AU444" s="756"/>
      <c r="AV444" s="756"/>
      <c r="AW444" s="756"/>
    </row>
    <row r="445" spans="2:49" x14ac:dyDescent="0.25">
      <c r="B445" s="705">
        <v>433</v>
      </c>
      <c r="C445" s="951">
        <f>(1+_xlfn.XLOOKUP(INT((B445-1)/12)+1,'ZC Curve'!$B$8:$B$107,'ZC Curve'!R$8:R$107,,0))^(1/12)-1</f>
        <v>0</v>
      </c>
      <c r="D445" s="946">
        <f t="shared" si="41"/>
        <v>1</v>
      </c>
      <c r="E445" s="594"/>
      <c r="F445" s="705">
        <f t="shared" si="42"/>
        <v>433</v>
      </c>
      <c r="G445" s="756"/>
      <c r="H445" s="756"/>
      <c r="I445" s="756"/>
      <c r="J445" s="756"/>
      <c r="K445" s="756"/>
      <c r="L445" s="756"/>
      <c r="M445" s="756"/>
      <c r="N445" s="594"/>
      <c r="O445" s="705">
        <f t="shared" si="43"/>
        <v>433</v>
      </c>
      <c r="P445" s="756"/>
      <c r="Q445" s="756"/>
      <c r="R445" s="756"/>
      <c r="S445" s="756"/>
      <c r="T445" s="756"/>
      <c r="U445" s="756"/>
      <c r="V445" s="756"/>
      <c r="W445" s="594"/>
      <c r="X445" s="705">
        <f t="shared" si="44"/>
        <v>433</v>
      </c>
      <c r="Y445" s="756"/>
      <c r="Z445" s="756"/>
      <c r="AA445" s="756"/>
      <c r="AB445" s="756"/>
      <c r="AC445" s="756"/>
      <c r="AD445" s="756"/>
      <c r="AE445" s="756"/>
      <c r="AF445" s="594"/>
      <c r="AG445" s="705">
        <f t="shared" si="45"/>
        <v>433</v>
      </c>
      <c r="AH445" s="756"/>
      <c r="AI445" s="756"/>
      <c r="AJ445" s="756"/>
      <c r="AK445" s="756"/>
      <c r="AL445" s="756"/>
      <c r="AM445" s="756"/>
      <c r="AN445" s="756"/>
      <c r="AO445" s="685"/>
      <c r="AP445" s="705">
        <f t="shared" si="46"/>
        <v>433</v>
      </c>
      <c r="AQ445" s="756"/>
      <c r="AR445" s="756"/>
      <c r="AS445" s="756"/>
      <c r="AT445" s="756"/>
      <c r="AU445" s="756"/>
      <c r="AV445" s="756"/>
      <c r="AW445" s="756"/>
    </row>
    <row r="446" spans="2:49" x14ac:dyDescent="0.25">
      <c r="B446" s="705">
        <v>434</v>
      </c>
      <c r="C446" s="951">
        <f>(1+_xlfn.XLOOKUP(INT((B446-1)/12)+1,'ZC Curve'!$B$8:$B$107,'ZC Curve'!R$8:R$107,,0))^(1/12)-1</f>
        <v>0</v>
      </c>
      <c r="D446" s="946">
        <f t="shared" si="41"/>
        <v>1</v>
      </c>
      <c r="E446" s="594"/>
      <c r="F446" s="705">
        <f t="shared" si="42"/>
        <v>434</v>
      </c>
      <c r="G446" s="756"/>
      <c r="H446" s="756"/>
      <c r="I446" s="756"/>
      <c r="J446" s="756"/>
      <c r="K446" s="756"/>
      <c r="L446" s="756"/>
      <c r="M446" s="756"/>
      <c r="N446" s="594"/>
      <c r="O446" s="705">
        <f t="shared" si="43"/>
        <v>434</v>
      </c>
      <c r="P446" s="756"/>
      <c r="Q446" s="756"/>
      <c r="R446" s="756"/>
      <c r="S446" s="756"/>
      <c r="T446" s="756"/>
      <c r="U446" s="756"/>
      <c r="V446" s="756"/>
      <c r="W446" s="594"/>
      <c r="X446" s="705">
        <f t="shared" si="44"/>
        <v>434</v>
      </c>
      <c r="Y446" s="756"/>
      <c r="Z446" s="756"/>
      <c r="AA446" s="756"/>
      <c r="AB446" s="756"/>
      <c r="AC446" s="756"/>
      <c r="AD446" s="756"/>
      <c r="AE446" s="756"/>
      <c r="AF446" s="594"/>
      <c r="AG446" s="705">
        <f t="shared" si="45"/>
        <v>434</v>
      </c>
      <c r="AH446" s="756"/>
      <c r="AI446" s="756"/>
      <c r="AJ446" s="756"/>
      <c r="AK446" s="756"/>
      <c r="AL446" s="756"/>
      <c r="AM446" s="756"/>
      <c r="AN446" s="756"/>
      <c r="AO446" s="685"/>
      <c r="AP446" s="705">
        <f t="shared" si="46"/>
        <v>434</v>
      </c>
      <c r="AQ446" s="756"/>
      <c r="AR446" s="756"/>
      <c r="AS446" s="756"/>
      <c r="AT446" s="756"/>
      <c r="AU446" s="756"/>
      <c r="AV446" s="756"/>
      <c r="AW446" s="756"/>
    </row>
    <row r="447" spans="2:49" x14ac:dyDescent="0.25">
      <c r="B447" s="705">
        <v>435</v>
      </c>
      <c r="C447" s="951">
        <f>(1+_xlfn.XLOOKUP(INT((B447-1)/12)+1,'ZC Curve'!$B$8:$B$107,'ZC Curve'!R$8:R$107,,0))^(1/12)-1</f>
        <v>0</v>
      </c>
      <c r="D447" s="946">
        <f t="shared" si="41"/>
        <v>1</v>
      </c>
      <c r="E447" s="594"/>
      <c r="F447" s="705">
        <f t="shared" si="42"/>
        <v>435</v>
      </c>
      <c r="G447" s="756"/>
      <c r="H447" s="756"/>
      <c r="I447" s="756"/>
      <c r="J447" s="756"/>
      <c r="K447" s="756"/>
      <c r="L447" s="756"/>
      <c r="M447" s="756"/>
      <c r="N447" s="594"/>
      <c r="O447" s="705">
        <f t="shared" si="43"/>
        <v>435</v>
      </c>
      <c r="P447" s="756"/>
      <c r="Q447" s="756"/>
      <c r="R447" s="756"/>
      <c r="S447" s="756"/>
      <c r="T447" s="756"/>
      <c r="U447" s="756"/>
      <c r="V447" s="756"/>
      <c r="W447" s="594"/>
      <c r="X447" s="705">
        <f t="shared" si="44"/>
        <v>435</v>
      </c>
      <c r="Y447" s="756"/>
      <c r="Z447" s="756"/>
      <c r="AA447" s="756"/>
      <c r="AB447" s="756"/>
      <c r="AC447" s="756"/>
      <c r="AD447" s="756"/>
      <c r="AE447" s="756"/>
      <c r="AF447" s="594"/>
      <c r="AG447" s="705">
        <f t="shared" si="45"/>
        <v>435</v>
      </c>
      <c r="AH447" s="756"/>
      <c r="AI447" s="756"/>
      <c r="AJ447" s="756"/>
      <c r="AK447" s="756"/>
      <c r="AL447" s="756"/>
      <c r="AM447" s="756"/>
      <c r="AN447" s="756"/>
      <c r="AO447" s="685"/>
      <c r="AP447" s="705">
        <f t="shared" si="46"/>
        <v>435</v>
      </c>
      <c r="AQ447" s="756"/>
      <c r="AR447" s="756"/>
      <c r="AS447" s="756"/>
      <c r="AT447" s="756"/>
      <c r="AU447" s="756"/>
      <c r="AV447" s="756"/>
      <c r="AW447" s="756"/>
    </row>
    <row r="448" spans="2:49" x14ac:dyDescent="0.25">
      <c r="B448" s="705">
        <v>436</v>
      </c>
      <c r="C448" s="951">
        <f>(1+_xlfn.XLOOKUP(INT((B448-1)/12)+1,'ZC Curve'!$B$8:$B$107,'ZC Curve'!R$8:R$107,,0))^(1/12)-1</f>
        <v>0</v>
      </c>
      <c r="D448" s="946">
        <f t="shared" si="41"/>
        <v>1</v>
      </c>
      <c r="E448" s="594"/>
      <c r="F448" s="705">
        <f t="shared" si="42"/>
        <v>436</v>
      </c>
      <c r="G448" s="756"/>
      <c r="H448" s="756"/>
      <c r="I448" s="756"/>
      <c r="J448" s="756"/>
      <c r="K448" s="756"/>
      <c r="L448" s="756"/>
      <c r="M448" s="756"/>
      <c r="N448" s="594"/>
      <c r="O448" s="705">
        <f t="shared" si="43"/>
        <v>436</v>
      </c>
      <c r="P448" s="756"/>
      <c r="Q448" s="756"/>
      <c r="R448" s="756"/>
      <c r="S448" s="756"/>
      <c r="T448" s="756"/>
      <c r="U448" s="756"/>
      <c r="V448" s="756"/>
      <c r="W448" s="594"/>
      <c r="X448" s="705">
        <f t="shared" si="44"/>
        <v>436</v>
      </c>
      <c r="Y448" s="756"/>
      <c r="Z448" s="756"/>
      <c r="AA448" s="756"/>
      <c r="AB448" s="756"/>
      <c r="AC448" s="756"/>
      <c r="AD448" s="756"/>
      <c r="AE448" s="756"/>
      <c r="AF448" s="594"/>
      <c r="AG448" s="705">
        <f t="shared" si="45"/>
        <v>436</v>
      </c>
      <c r="AH448" s="756"/>
      <c r="AI448" s="756"/>
      <c r="AJ448" s="756"/>
      <c r="AK448" s="756"/>
      <c r="AL448" s="756"/>
      <c r="AM448" s="756"/>
      <c r="AN448" s="756"/>
      <c r="AO448" s="685"/>
      <c r="AP448" s="705">
        <f t="shared" si="46"/>
        <v>436</v>
      </c>
      <c r="AQ448" s="756"/>
      <c r="AR448" s="756"/>
      <c r="AS448" s="756"/>
      <c r="AT448" s="756"/>
      <c r="AU448" s="756"/>
      <c r="AV448" s="756"/>
      <c r="AW448" s="756"/>
    </row>
    <row r="449" spans="2:49" x14ac:dyDescent="0.25">
      <c r="B449" s="705">
        <v>437</v>
      </c>
      <c r="C449" s="951">
        <f>(1+_xlfn.XLOOKUP(INT((B449-1)/12)+1,'ZC Curve'!$B$8:$B$107,'ZC Curve'!R$8:R$107,,0))^(1/12)-1</f>
        <v>0</v>
      </c>
      <c r="D449" s="946">
        <f t="shared" si="41"/>
        <v>1</v>
      </c>
      <c r="E449" s="594"/>
      <c r="F449" s="705">
        <f t="shared" si="42"/>
        <v>437</v>
      </c>
      <c r="G449" s="756"/>
      <c r="H449" s="756"/>
      <c r="I449" s="756"/>
      <c r="J449" s="756"/>
      <c r="K449" s="756"/>
      <c r="L449" s="756"/>
      <c r="M449" s="756"/>
      <c r="N449" s="594"/>
      <c r="O449" s="705">
        <f t="shared" si="43"/>
        <v>437</v>
      </c>
      <c r="P449" s="756"/>
      <c r="Q449" s="756"/>
      <c r="R449" s="756"/>
      <c r="S449" s="756"/>
      <c r="T449" s="756"/>
      <c r="U449" s="756"/>
      <c r="V449" s="756"/>
      <c r="W449" s="594"/>
      <c r="X449" s="705">
        <f t="shared" si="44"/>
        <v>437</v>
      </c>
      <c r="Y449" s="756"/>
      <c r="Z449" s="756"/>
      <c r="AA449" s="756"/>
      <c r="AB449" s="756"/>
      <c r="AC449" s="756"/>
      <c r="AD449" s="756"/>
      <c r="AE449" s="756"/>
      <c r="AF449" s="594"/>
      <c r="AG449" s="705">
        <f t="shared" si="45"/>
        <v>437</v>
      </c>
      <c r="AH449" s="756"/>
      <c r="AI449" s="756"/>
      <c r="AJ449" s="756"/>
      <c r="AK449" s="756"/>
      <c r="AL449" s="756"/>
      <c r="AM449" s="756"/>
      <c r="AN449" s="756"/>
      <c r="AO449" s="685"/>
      <c r="AP449" s="705">
        <f t="shared" si="46"/>
        <v>437</v>
      </c>
      <c r="AQ449" s="756"/>
      <c r="AR449" s="756"/>
      <c r="AS449" s="756"/>
      <c r="AT449" s="756"/>
      <c r="AU449" s="756"/>
      <c r="AV449" s="756"/>
      <c r="AW449" s="756"/>
    </row>
    <row r="450" spans="2:49" x14ac:dyDescent="0.25">
      <c r="B450" s="705">
        <v>438</v>
      </c>
      <c r="C450" s="951">
        <f>(1+_xlfn.XLOOKUP(INT((B450-1)/12)+1,'ZC Curve'!$B$8:$B$107,'ZC Curve'!R$8:R$107,,0))^(1/12)-1</f>
        <v>0</v>
      </c>
      <c r="D450" s="946">
        <f t="shared" si="41"/>
        <v>1</v>
      </c>
      <c r="E450" s="594"/>
      <c r="F450" s="705">
        <f t="shared" si="42"/>
        <v>438</v>
      </c>
      <c r="G450" s="756"/>
      <c r="H450" s="756"/>
      <c r="I450" s="756"/>
      <c r="J450" s="756"/>
      <c r="K450" s="756"/>
      <c r="L450" s="756"/>
      <c r="M450" s="756"/>
      <c r="N450" s="594"/>
      <c r="O450" s="705">
        <f t="shared" si="43"/>
        <v>438</v>
      </c>
      <c r="P450" s="756"/>
      <c r="Q450" s="756"/>
      <c r="R450" s="756"/>
      <c r="S450" s="756"/>
      <c r="T450" s="756"/>
      <c r="U450" s="756"/>
      <c r="V450" s="756"/>
      <c r="W450" s="594"/>
      <c r="X450" s="705">
        <f t="shared" si="44"/>
        <v>438</v>
      </c>
      <c r="Y450" s="756"/>
      <c r="Z450" s="756"/>
      <c r="AA450" s="756"/>
      <c r="AB450" s="756"/>
      <c r="AC450" s="756"/>
      <c r="AD450" s="756"/>
      <c r="AE450" s="756"/>
      <c r="AF450" s="594"/>
      <c r="AG450" s="705">
        <f t="shared" si="45"/>
        <v>438</v>
      </c>
      <c r="AH450" s="756"/>
      <c r="AI450" s="756"/>
      <c r="AJ450" s="756"/>
      <c r="AK450" s="756"/>
      <c r="AL450" s="756"/>
      <c r="AM450" s="756"/>
      <c r="AN450" s="756"/>
      <c r="AO450" s="685"/>
      <c r="AP450" s="705">
        <f t="shared" si="46"/>
        <v>438</v>
      </c>
      <c r="AQ450" s="756"/>
      <c r="AR450" s="756"/>
      <c r="AS450" s="756"/>
      <c r="AT450" s="756"/>
      <c r="AU450" s="756"/>
      <c r="AV450" s="756"/>
      <c r="AW450" s="756"/>
    </row>
    <row r="451" spans="2:49" x14ac:dyDescent="0.25">
      <c r="B451" s="705">
        <v>439</v>
      </c>
      <c r="C451" s="951">
        <f>(1+_xlfn.XLOOKUP(INT((B451-1)/12)+1,'ZC Curve'!$B$8:$B$107,'ZC Curve'!R$8:R$107,,0))^(1/12)-1</f>
        <v>0</v>
      </c>
      <c r="D451" s="946">
        <f t="shared" si="41"/>
        <v>1</v>
      </c>
      <c r="E451" s="594"/>
      <c r="F451" s="705">
        <f t="shared" si="42"/>
        <v>439</v>
      </c>
      <c r="G451" s="756"/>
      <c r="H451" s="756"/>
      <c r="I451" s="756"/>
      <c r="J451" s="756"/>
      <c r="K451" s="756"/>
      <c r="L451" s="756"/>
      <c r="M451" s="756"/>
      <c r="N451" s="594"/>
      <c r="O451" s="705">
        <f t="shared" si="43"/>
        <v>439</v>
      </c>
      <c r="P451" s="756"/>
      <c r="Q451" s="756"/>
      <c r="R451" s="756"/>
      <c r="S451" s="756"/>
      <c r="T451" s="756"/>
      <c r="U451" s="756"/>
      <c r="V451" s="756"/>
      <c r="W451" s="594"/>
      <c r="X451" s="705">
        <f t="shared" si="44"/>
        <v>439</v>
      </c>
      <c r="Y451" s="756"/>
      <c r="Z451" s="756"/>
      <c r="AA451" s="756"/>
      <c r="AB451" s="756"/>
      <c r="AC451" s="756"/>
      <c r="AD451" s="756"/>
      <c r="AE451" s="756"/>
      <c r="AF451" s="594"/>
      <c r="AG451" s="705">
        <f t="shared" si="45"/>
        <v>439</v>
      </c>
      <c r="AH451" s="756"/>
      <c r="AI451" s="756"/>
      <c r="AJ451" s="756"/>
      <c r="AK451" s="756"/>
      <c r="AL451" s="756"/>
      <c r="AM451" s="756"/>
      <c r="AN451" s="756"/>
      <c r="AO451" s="685"/>
      <c r="AP451" s="705">
        <f t="shared" si="46"/>
        <v>439</v>
      </c>
      <c r="AQ451" s="756"/>
      <c r="AR451" s="756"/>
      <c r="AS451" s="756"/>
      <c r="AT451" s="756"/>
      <c r="AU451" s="756"/>
      <c r="AV451" s="756"/>
      <c r="AW451" s="756"/>
    </row>
    <row r="452" spans="2:49" x14ac:dyDescent="0.25">
      <c r="B452" s="705">
        <v>440</v>
      </c>
      <c r="C452" s="951">
        <f>(1+_xlfn.XLOOKUP(INT((B452-1)/12)+1,'ZC Curve'!$B$8:$B$107,'ZC Curve'!R$8:R$107,,0))^(1/12)-1</f>
        <v>0</v>
      </c>
      <c r="D452" s="946">
        <f t="shared" si="41"/>
        <v>1</v>
      </c>
      <c r="E452" s="594"/>
      <c r="F452" s="705">
        <f t="shared" si="42"/>
        <v>440</v>
      </c>
      <c r="G452" s="756"/>
      <c r="H452" s="756"/>
      <c r="I452" s="756"/>
      <c r="J452" s="756"/>
      <c r="K452" s="756"/>
      <c r="L452" s="756"/>
      <c r="M452" s="756"/>
      <c r="N452" s="594"/>
      <c r="O452" s="705">
        <f t="shared" si="43"/>
        <v>440</v>
      </c>
      <c r="P452" s="756"/>
      <c r="Q452" s="756"/>
      <c r="R452" s="756"/>
      <c r="S452" s="756"/>
      <c r="T452" s="756"/>
      <c r="U452" s="756"/>
      <c r="V452" s="756"/>
      <c r="W452" s="594"/>
      <c r="X452" s="705">
        <f t="shared" si="44"/>
        <v>440</v>
      </c>
      <c r="Y452" s="756"/>
      <c r="Z452" s="756"/>
      <c r="AA452" s="756"/>
      <c r="AB452" s="756"/>
      <c r="AC452" s="756"/>
      <c r="AD452" s="756"/>
      <c r="AE452" s="756"/>
      <c r="AF452" s="594"/>
      <c r="AG452" s="705">
        <f t="shared" si="45"/>
        <v>440</v>
      </c>
      <c r="AH452" s="756"/>
      <c r="AI452" s="756"/>
      <c r="AJ452" s="756"/>
      <c r="AK452" s="756"/>
      <c r="AL452" s="756"/>
      <c r="AM452" s="756"/>
      <c r="AN452" s="756"/>
      <c r="AO452" s="685"/>
      <c r="AP452" s="705">
        <f t="shared" si="46"/>
        <v>440</v>
      </c>
      <c r="AQ452" s="756"/>
      <c r="AR452" s="756"/>
      <c r="AS452" s="756"/>
      <c r="AT452" s="756"/>
      <c r="AU452" s="756"/>
      <c r="AV452" s="756"/>
      <c r="AW452" s="756"/>
    </row>
    <row r="453" spans="2:49" x14ac:dyDescent="0.25">
      <c r="B453" s="705">
        <v>441</v>
      </c>
      <c r="C453" s="951">
        <f>(1+_xlfn.XLOOKUP(INT((B453-1)/12)+1,'ZC Curve'!$B$8:$B$107,'ZC Curve'!R$8:R$107,,0))^(1/12)-1</f>
        <v>0</v>
      </c>
      <c r="D453" s="946">
        <f t="shared" si="41"/>
        <v>1</v>
      </c>
      <c r="E453" s="594"/>
      <c r="F453" s="705">
        <f t="shared" si="42"/>
        <v>441</v>
      </c>
      <c r="G453" s="756"/>
      <c r="H453" s="756"/>
      <c r="I453" s="756"/>
      <c r="J453" s="756"/>
      <c r="K453" s="756"/>
      <c r="L453" s="756"/>
      <c r="M453" s="756"/>
      <c r="N453" s="594"/>
      <c r="O453" s="705">
        <f t="shared" si="43"/>
        <v>441</v>
      </c>
      <c r="P453" s="756"/>
      <c r="Q453" s="756"/>
      <c r="R453" s="756"/>
      <c r="S453" s="756"/>
      <c r="T453" s="756"/>
      <c r="U453" s="756"/>
      <c r="V453" s="756"/>
      <c r="W453" s="594"/>
      <c r="X453" s="705">
        <f t="shared" si="44"/>
        <v>441</v>
      </c>
      <c r="Y453" s="756"/>
      <c r="Z453" s="756"/>
      <c r="AA453" s="756"/>
      <c r="AB453" s="756"/>
      <c r="AC453" s="756"/>
      <c r="AD453" s="756"/>
      <c r="AE453" s="756"/>
      <c r="AF453" s="594"/>
      <c r="AG453" s="705">
        <f t="shared" si="45"/>
        <v>441</v>
      </c>
      <c r="AH453" s="756"/>
      <c r="AI453" s="756"/>
      <c r="AJ453" s="756"/>
      <c r="AK453" s="756"/>
      <c r="AL453" s="756"/>
      <c r="AM453" s="756"/>
      <c r="AN453" s="756"/>
      <c r="AO453" s="685"/>
      <c r="AP453" s="705">
        <f t="shared" si="46"/>
        <v>441</v>
      </c>
      <c r="AQ453" s="756"/>
      <c r="AR453" s="756"/>
      <c r="AS453" s="756"/>
      <c r="AT453" s="756"/>
      <c r="AU453" s="756"/>
      <c r="AV453" s="756"/>
      <c r="AW453" s="756"/>
    </row>
    <row r="454" spans="2:49" x14ac:dyDescent="0.25">
      <c r="B454" s="705">
        <v>442</v>
      </c>
      <c r="C454" s="951">
        <f>(1+_xlfn.XLOOKUP(INT((B454-1)/12)+1,'ZC Curve'!$B$8:$B$107,'ZC Curve'!R$8:R$107,,0))^(1/12)-1</f>
        <v>0</v>
      </c>
      <c r="D454" s="946">
        <f t="shared" si="41"/>
        <v>1</v>
      </c>
      <c r="E454" s="594"/>
      <c r="F454" s="705">
        <f t="shared" si="42"/>
        <v>442</v>
      </c>
      <c r="G454" s="756"/>
      <c r="H454" s="756"/>
      <c r="I454" s="756"/>
      <c r="J454" s="756"/>
      <c r="K454" s="756"/>
      <c r="L454" s="756"/>
      <c r="M454" s="756"/>
      <c r="N454" s="594"/>
      <c r="O454" s="705">
        <f t="shared" si="43"/>
        <v>442</v>
      </c>
      <c r="P454" s="756"/>
      <c r="Q454" s="756"/>
      <c r="R454" s="756"/>
      <c r="S454" s="756"/>
      <c r="T454" s="756"/>
      <c r="U454" s="756"/>
      <c r="V454" s="756"/>
      <c r="W454" s="594"/>
      <c r="X454" s="705">
        <f t="shared" si="44"/>
        <v>442</v>
      </c>
      <c r="Y454" s="756"/>
      <c r="Z454" s="756"/>
      <c r="AA454" s="756"/>
      <c r="AB454" s="756"/>
      <c r="AC454" s="756"/>
      <c r="AD454" s="756"/>
      <c r="AE454" s="756"/>
      <c r="AF454" s="594"/>
      <c r="AG454" s="705">
        <f t="shared" si="45"/>
        <v>442</v>
      </c>
      <c r="AH454" s="756"/>
      <c r="AI454" s="756"/>
      <c r="AJ454" s="756"/>
      <c r="AK454" s="756"/>
      <c r="AL454" s="756"/>
      <c r="AM454" s="756"/>
      <c r="AN454" s="756"/>
      <c r="AO454" s="685"/>
      <c r="AP454" s="705">
        <f t="shared" si="46"/>
        <v>442</v>
      </c>
      <c r="AQ454" s="756"/>
      <c r="AR454" s="756"/>
      <c r="AS454" s="756"/>
      <c r="AT454" s="756"/>
      <c r="AU454" s="756"/>
      <c r="AV454" s="756"/>
      <c r="AW454" s="756"/>
    </row>
    <row r="455" spans="2:49" x14ac:dyDescent="0.25">
      <c r="B455" s="705">
        <v>443</v>
      </c>
      <c r="C455" s="951">
        <f>(1+_xlfn.XLOOKUP(INT((B455-1)/12)+1,'ZC Curve'!$B$8:$B$107,'ZC Curve'!R$8:R$107,,0))^(1/12)-1</f>
        <v>0</v>
      </c>
      <c r="D455" s="946">
        <f t="shared" si="41"/>
        <v>1</v>
      </c>
      <c r="E455" s="594"/>
      <c r="F455" s="705">
        <f t="shared" si="42"/>
        <v>443</v>
      </c>
      <c r="G455" s="756"/>
      <c r="H455" s="756"/>
      <c r="I455" s="756"/>
      <c r="J455" s="756"/>
      <c r="K455" s="756"/>
      <c r="L455" s="756"/>
      <c r="M455" s="756"/>
      <c r="N455" s="594"/>
      <c r="O455" s="705">
        <f t="shared" si="43"/>
        <v>443</v>
      </c>
      <c r="P455" s="756"/>
      <c r="Q455" s="756"/>
      <c r="R455" s="756"/>
      <c r="S455" s="756"/>
      <c r="T455" s="756"/>
      <c r="U455" s="756"/>
      <c r="V455" s="756"/>
      <c r="W455" s="594"/>
      <c r="X455" s="705">
        <f t="shared" si="44"/>
        <v>443</v>
      </c>
      <c r="Y455" s="756"/>
      <c r="Z455" s="756"/>
      <c r="AA455" s="756"/>
      <c r="AB455" s="756"/>
      <c r="AC455" s="756"/>
      <c r="AD455" s="756"/>
      <c r="AE455" s="756"/>
      <c r="AF455" s="594"/>
      <c r="AG455" s="705">
        <f t="shared" si="45"/>
        <v>443</v>
      </c>
      <c r="AH455" s="756"/>
      <c r="AI455" s="756"/>
      <c r="AJ455" s="756"/>
      <c r="AK455" s="756"/>
      <c r="AL455" s="756"/>
      <c r="AM455" s="756"/>
      <c r="AN455" s="756"/>
      <c r="AO455" s="685"/>
      <c r="AP455" s="705">
        <f t="shared" si="46"/>
        <v>443</v>
      </c>
      <c r="AQ455" s="756"/>
      <c r="AR455" s="756"/>
      <c r="AS455" s="756"/>
      <c r="AT455" s="756"/>
      <c r="AU455" s="756"/>
      <c r="AV455" s="756"/>
      <c r="AW455" s="756"/>
    </row>
    <row r="456" spans="2:49" x14ac:dyDescent="0.25">
      <c r="B456" s="705">
        <v>444</v>
      </c>
      <c r="C456" s="951">
        <f>(1+_xlfn.XLOOKUP(INT((B456-1)/12)+1,'ZC Curve'!$B$8:$B$107,'ZC Curve'!R$8:R$107,,0))^(1/12)-1</f>
        <v>0</v>
      </c>
      <c r="D456" s="946">
        <f t="shared" si="41"/>
        <v>1</v>
      </c>
      <c r="E456" s="594"/>
      <c r="F456" s="705">
        <f t="shared" si="42"/>
        <v>444</v>
      </c>
      <c r="G456" s="756"/>
      <c r="H456" s="756"/>
      <c r="I456" s="756"/>
      <c r="J456" s="756"/>
      <c r="K456" s="756"/>
      <c r="L456" s="756"/>
      <c r="M456" s="756"/>
      <c r="N456" s="594"/>
      <c r="O456" s="705">
        <f t="shared" si="43"/>
        <v>444</v>
      </c>
      <c r="P456" s="756"/>
      <c r="Q456" s="756"/>
      <c r="R456" s="756"/>
      <c r="S456" s="756"/>
      <c r="T456" s="756"/>
      <c r="U456" s="756"/>
      <c r="V456" s="756"/>
      <c r="W456" s="594"/>
      <c r="X456" s="705">
        <f t="shared" si="44"/>
        <v>444</v>
      </c>
      <c r="Y456" s="756"/>
      <c r="Z456" s="756"/>
      <c r="AA456" s="756"/>
      <c r="AB456" s="756"/>
      <c r="AC456" s="756"/>
      <c r="AD456" s="756"/>
      <c r="AE456" s="756"/>
      <c r="AF456" s="594"/>
      <c r="AG456" s="705">
        <f t="shared" si="45"/>
        <v>444</v>
      </c>
      <c r="AH456" s="756"/>
      <c r="AI456" s="756"/>
      <c r="AJ456" s="756"/>
      <c r="AK456" s="756"/>
      <c r="AL456" s="756"/>
      <c r="AM456" s="756"/>
      <c r="AN456" s="756"/>
      <c r="AO456" s="685"/>
      <c r="AP456" s="705">
        <f t="shared" si="46"/>
        <v>444</v>
      </c>
      <c r="AQ456" s="756"/>
      <c r="AR456" s="756"/>
      <c r="AS456" s="756"/>
      <c r="AT456" s="756"/>
      <c r="AU456" s="756"/>
      <c r="AV456" s="756"/>
      <c r="AW456" s="756"/>
    </row>
    <row r="457" spans="2:49" x14ac:dyDescent="0.25">
      <c r="B457" s="705">
        <v>445</v>
      </c>
      <c r="C457" s="951">
        <f>(1+_xlfn.XLOOKUP(INT((B457-1)/12)+1,'ZC Curve'!$B$8:$B$107,'ZC Curve'!R$8:R$107,,0))^(1/12)-1</f>
        <v>0</v>
      </c>
      <c r="D457" s="946">
        <f t="shared" si="41"/>
        <v>1</v>
      </c>
      <c r="E457" s="594"/>
      <c r="F457" s="705">
        <f t="shared" si="42"/>
        <v>445</v>
      </c>
      <c r="G457" s="756"/>
      <c r="H457" s="756"/>
      <c r="I457" s="756"/>
      <c r="J457" s="756"/>
      <c r="K457" s="756"/>
      <c r="L457" s="756"/>
      <c r="M457" s="756"/>
      <c r="N457" s="594"/>
      <c r="O457" s="705">
        <f t="shared" si="43"/>
        <v>445</v>
      </c>
      <c r="P457" s="756"/>
      <c r="Q457" s="756"/>
      <c r="R457" s="756"/>
      <c r="S457" s="756"/>
      <c r="T457" s="756"/>
      <c r="U457" s="756"/>
      <c r="V457" s="756"/>
      <c r="W457" s="594"/>
      <c r="X457" s="705">
        <f t="shared" si="44"/>
        <v>445</v>
      </c>
      <c r="Y457" s="756"/>
      <c r="Z457" s="756"/>
      <c r="AA457" s="756"/>
      <c r="AB457" s="756"/>
      <c r="AC457" s="756"/>
      <c r="AD457" s="756"/>
      <c r="AE457" s="756"/>
      <c r="AF457" s="594"/>
      <c r="AG457" s="705">
        <f t="shared" si="45"/>
        <v>445</v>
      </c>
      <c r="AH457" s="756"/>
      <c r="AI457" s="756"/>
      <c r="AJ457" s="756"/>
      <c r="AK457" s="756"/>
      <c r="AL457" s="756"/>
      <c r="AM457" s="756"/>
      <c r="AN457" s="756"/>
      <c r="AO457" s="685"/>
      <c r="AP457" s="705">
        <f t="shared" si="46"/>
        <v>445</v>
      </c>
      <c r="AQ457" s="756"/>
      <c r="AR457" s="756"/>
      <c r="AS457" s="756"/>
      <c r="AT457" s="756"/>
      <c r="AU457" s="756"/>
      <c r="AV457" s="756"/>
      <c r="AW457" s="756"/>
    </row>
    <row r="458" spans="2:49" x14ac:dyDescent="0.25">
      <c r="B458" s="705">
        <v>446</v>
      </c>
      <c r="C458" s="951">
        <f>(1+_xlfn.XLOOKUP(INT((B458-1)/12)+1,'ZC Curve'!$B$8:$B$107,'ZC Curve'!R$8:R$107,,0))^(1/12)-1</f>
        <v>0</v>
      </c>
      <c r="D458" s="946">
        <f t="shared" si="41"/>
        <v>1</v>
      </c>
      <c r="E458" s="594"/>
      <c r="F458" s="705">
        <f t="shared" si="42"/>
        <v>446</v>
      </c>
      <c r="G458" s="756"/>
      <c r="H458" s="756"/>
      <c r="I458" s="756"/>
      <c r="J458" s="756"/>
      <c r="K458" s="756"/>
      <c r="L458" s="756"/>
      <c r="M458" s="756"/>
      <c r="N458" s="594"/>
      <c r="O458" s="705">
        <f t="shared" si="43"/>
        <v>446</v>
      </c>
      <c r="P458" s="756"/>
      <c r="Q458" s="756"/>
      <c r="R458" s="756"/>
      <c r="S458" s="756"/>
      <c r="T458" s="756"/>
      <c r="U458" s="756"/>
      <c r="V458" s="756"/>
      <c r="W458" s="594"/>
      <c r="X458" s="705">
        <f t="shared" si="44"/>
        <v>446</v>
      </c>
      <c r="Y458" s="756"/>
      <c r="Z458" s="756"/>
      <c r="AA458" s="756"/>
      <c r="AB458" s="756"/>
      <c r="AC458" s="756"/>
      <c r="AD458" s="756"/>
      <c r="AE458" s="756"/>
      <c r="AF458" s="594"/>
      <c r="AG458" s="705">
        <f t="shared" si="45"/>
        <v>446</v>
      </c>
      <c r="AH458" s="756"/>
      <c r="AI458" s="756"/>
      <c r="AJ458" s="756"/>
      <c r="AK458" s="756"/>
      <c r="AL458" s="756"/>
      <c r="AM458" s="756"/>
      <c r="AN458" s="756"/>
      <c r="AO458" s="685"/>
      <c r="AP458" s="705">
        <f t="shared" si="46"/>
        <v>446</v>
      </c>
      <c r="AQ458" s="756"/>
      <c r="AR458" s="756"/>
      <c r="AS458" s="756"/>
      <c r="AT458" s="756"/>
      <c r="AU458" s="756"/>
      <c r="AV458" s="756"/>
      <c r="AW458" s="756"/>
    </row>
    <row r="459" spans="2:49" x14ac:dyDescent="0.25">
      <c r="B459" s="705">
        <v>447</v>
      </c>
      <c r="C459" s="951">
        <f>(1+_xlfn.XLOOKUP(INT((B459-1)/12)+1,'ZC Curve'!$B$8:$B$107,'ZC Curve'!R$8:R$107,,0))^(1/12)-1</f>
        <v>0</v>
      </c>
      <c r="D459" s="946">
        <f t="shared" si="41"/>
        <v>1</v>
      </c>
      <c r="E459" s="594"/>
      <c r="F459" s="705">
        <f t="shared" si="42"/>
        <v>447</v>
      </c>
      <c r="G459" s="756"/>
      <c r="H459" s="756"/>
      <c r="I459" s="756"/>
      <c r="J459" s="756"/>
      <c r="K459" s="756"/>
      <c r="L459" s="756"/>
      <c r="M459" s="756"/>
      <c r="N459" s="594"/>
      <c r="O459" s="705">
        <f t="shared" si="43"/>
        <v>447</v>
      </c>
      <c r="P459" s="756"/>
      <c r="Q459" s="756"/>
      <c r="R459" s="756"/>
      <c r="S459" s="756"/>
      <c r="T459" s="756"/>
      <c r="U459" s="756"/>
      <c r="V459" s="756"/>
      <c r="W459" s="594"/>
      <c r="X459" s="705">
        <f t="shared" si="44"/>
        <v>447</v>
      </c>
      <c r="Y459" s="756"/>
      <c r="Z459" s="756"/>
      <c r="AA459" s="756"/>
      <c r="AB459" s="756"/>
      <c r="AC459" s="756"/>
      <c r="AD459" s="756"/>
      <c r="AE459" s="756"/>
      <c r="AF459" s="594"/>
      <c r="AG459" s="705">
        <f t="shared" si="45"/>
        <v>447</v>
      </c>
      <c r="AH459" s="756"/>
      <c r="AI459" s="756"/>
      <c r="AJ459" s="756"/>
      <c r="AK459" s="756"/>
      <c r="AL459" s="756"/>
      <c r="AM459" s="756"/>
      <c r="AN459" s="756"/>
      <c r="AO459" s="685"/>
      <c r="AP459" s="705">
        <f t="shared" si="46"/>
        <v>447</v>
      </c>
      <c r="AQ459" s="756"/>
      <c r="AR459" s="756"/>
      <c r="AS459" s="756"/>
      <c r="AT459" s="756"/>
      <c r="AU459" s="756"/>
      <c r="AV459" s="756"/>
      <c r="AW459" s="756"/>
    </row>
    <row r="460" spans="2:49" x14ac:dyDescent="0.25">
      <c r="B460" s="705">
        <v>448</v>
      </c>
      <c r="C460" s="951">
        <f>(1+_xlfn.XLOOKUP(INT((B460-1)/12)+1,'ZC Curve'!$B$8:$B$107,'ZC Curve'!R$8:R$107,,0))^(1/12)-1</f>
        <v>0</v>
      </c>
      <c r="D460" s="946">
        <f t="shared" si="41"/>
        <v>1</v>
      </c>
      <c r="E460" s="594"/>
      <c r="F460" s="705">
        <f t="shared" si="42"/>
        <v>448</v>
      </c>
      <c r="G460" s="756"/>
      <c r="H460" s="756"/>
      <c r="I460" s="756"/>
      <c r="J460" s="756"/>
      <c r="K460" s="756"/>
      <c r="L460" s="756"/>
      <c r="M460" s="756"/>
      <c r="N460" s="594"/>
      <c r="O460" s="705">
        <f t="shared" si="43"/>
        <v>448</v>
      </c>
      <c r="P460" s="756"/>
      <c r="Q460" s="756"/>
      <c r="R460" s="756"/>
      <c r="S460" s="756"/>
      <c r="T460" s="756"/>
      <c r="U460" s="756"/>
      <c r="V460" s="756"/>
      <c r="W460" s="594"/>
      <c r="X460" s="705">
        <f t="shared" si="44"/>
        <v>448</v>
      </c>
      <c r="Y460" s="756"/>
      <c r="Z460" s="756"/>
      <c r="AA460" s="756"/>
      <c r="AB460" s="756"/>
      <c r="AC460" s="756"/>
      <c r="AD460" s="756"/>
      <c r="AE460" s="756"/>
      <c r="AF460" s="594"/>
      <c r="AG460" s="705">
        <f t="shared" si="45"/>
        <v>448</v>
      </c>
      <c r="AH460" s="756"/>
      <c r="AI460" s="756"/>
      <c r="AJ460" s="756"/>
      <c r="AK460" s="756"/>
      <c r="AL460" s="756"/>
      <c r="AM460" s="756"/>
      <c r="AN460" s="756"/>
      <c r="AO460" s="685"/>
      <c r="AP460" s="705">
        <f t="shared" si="46"/>
        <v>448</v>
      </c>
      <c r="AQ460" s="756"/>
      <c r="AR460" s="756"/>
      <c r="AS460" s="756"/>
      <c r="AT460" s="756"/>
      <c r="AU460" s="756"/>
      <c r="AV460" s="756"/>
      <c r="AW460" s="756"/>
    </row>
    <row r="461" spans="2:49" x14ac:dyDescent="0.25">
      <c r="B461" s="705">
        <v>449</v>
      </c>
      <c r="C461" s="951">
        <f>(1+_xlfn.XLOOKUP(INT((B461-1)/12)+1,'ZC Curve'!$B$8:$B$107,'ZC Curve'!R$8:R$107,,0))^(1/12)-1</f>
        <v>0</v>
      </c>
      <c r="D461" s="946">
        <f t="shared" si="41"/>
        <v>1</v>
      </c>
      <c r="E461" s="594"/>
      <c r="F461" s="705">
        <f t="shared" si="42"/>
        <v>449</v>
      </c>
      <c r="G461" s="756"/>
      <c r="H461" s="756"/>
      <c r="I461" s="756"/>
      <c r="J461" s="756"/>
      <c r="K461" s="756"/>
      <c r="L461" s="756"/>
      <c r="M461" s="756"/>
      <c r="N461" s="594"/>
      <c r="O461" s="705">
        <f t="shared" si="43"/>
        <v>449</v>
      </c>
      <c r="P461" s="756"/>
      <c r="Q461" s="756"/>
      <c r="R461" s="756"/>
      <c r="S461" s="756"/>
      <c r="T461" s="756"/>
      <c r="U461" s="756"/>
      <c r="V461" s="756"/>
      <c r="W461" s="594"/>
      <c r="X461" s="705">
        <f t="shared" si="44"/>
        <v>449</v>
      </c>
      <c r="Y461" s="756"/>
      <c r="Z461" s="756"/>
      <c r="AA461" s="756"/>
      <c r="AB461" s="756"/>
      <c r="AC461" s="756"/>
      <c r="AD461" s="756"/>
      <c r="AE461" s="756"/>
      <c r="AF461" s="594"/>
      <c r="AG461" s="705">
        <f t="shared" si="45"/>
        <v>449</v>
      </c>
      <c r="AH461" s="756"/>
      <c r="AI461" s="756"/>
      <c r="AJ461" s="756"/>
      <c r="AK461" s="756"/>
      <c r="AL461" s="756"/>
      <c r="AM461" s="756"/>
      <c r="AN461" s="756"/>
      <c r="AO461" s="685"/>
      <c r="AP461" s="705">
        <f t="shared" si="46"/>
        <v>449</v>
      </c>
      <c r="AQ461" s="756"/>
      <c r="AR461" s="756"/>
      <c r="AS461" s="756"/>
      <c r="AT461" s="756"/>
      <c r="AU461" s="756"/>
      <c r="AV461" s="756"/>
      <c r="AW461" s="756"/>
    </row>
    <row r="462" spans="2:49" x14ac:dyDescent="0.25">
      <c r="B462" s="705">
        <v>450</v>
      </c>
      <c r="C462" s="951">
        <f>(1+_xlfn.XLOOKUP(INT((B462-1)/12)+1,'ZC Curve'!$B$8:$B$107,'ZC Curve'!R$8:R$107,,0))^(1/12)-1</f>
        <v>0</v>
      </c>
      <c r="D462" s="946">
        <f t="shared" ref="D462:D525" si="47">D461/(1+C462)</f>
        <v>1</v>
      </c>
      <c r="E462" s="594"/>
      <c r="F462" s="705">
        <f t="shared" ref="F462:F525" si="48">F461+1</f>
        <v>450</v>
      </c>
      <c r="G462" s="756"/>
      <c r="H462" s="756"/>
      <c r="I462" s="756"/>
      <c r="J462" s="756"/>
      <c r="K462" s="756"/>
      <c r="L462" s="756"/>
      <c r="M462" s="756"/>
      <c r="N462" s="594"/>
      <c r="O462" s="705">
        <f t="shared" ref="O462:O525" si="49">O461+1</f>
        <v>450</v>
      </c>
      <c r="P462" s="756"/>
      <c r="Q462" s="756"/>
      <c r="R462" s="756"/>
      <c r="S462" s="756"/>
      <c r="T462" s="756"/>
      <c r="U462" s="756"/>
      <c r="V462" s="756"/>
      <c r="W462" s="594"/>
      <c r="X462" s="705">
        <f t="shared" ref="X462:X525" si="50">X461+1</f>
        <v>450</v>
      </c>
      <c r="Y462" s="756"/>
      <c r="Z462" s="756"/>
      <c r="AA462" s="756"/>
      <c r="AB462" s="756"/>
      <c r="AC462" s="756"/>
      <c r="AD462" s="756"/>
      <c r="AE462" s="756"/>
      <c r="AF462" s="594"/>
      <c r="AG462" s="705">
        <f t="shared" ref="AG462:AG525" si="51">AG461+1</f>
        <v>450</v>
      </c>
      <c r="AH462" s="756"/>
      <c r="AI462" s="756"/>
      <c r="AJ462" s="756"/>
      <c r="AK462" s="756"/>
      <c r="AL462" s="756"/>
      <c r="AM462" s="756"/>
      <c r="AN462" s="756"/>
      <c r="AO462" s="685"/>
      <c r="AP462" s="705">
        <f t="shared" ref="AP462:AP525" si="52">AP461+1</f>
        <v>450</v>
      </c>
      <c r="AQ462" s="756"/>
      <c r="AR462" s="756"/>
      <c r="AS462" s="756"/>
      <c r="AT462" s="756"/>
      <c r="AU462" s="756"/>
      <c r="AV462" s="756"/>
      <c r="AW462" s="756"/>
    </row>
    <row r="463" spans="2:49" x14ac:dyDescent="0.25">
      <c r="B463" s="705">
        <v>451</v>
      </c>
      <c r="C463" s="951">
        <f>(1+_xlfn.XLOOKUP(INT((B463-1)/12)+1,'ZC Curve'!$B$8:$B$107,'ZC Curve'!R$8:R$107,,0))^(1/12)-1</f>
        <v>0</v>
      </c>
      <c r="D463" s="946">
        <f t="shared" si="47"/>
        <v>1</v>
      </c>
      <c r="E463" s="594"/>
      <c r="F463" s="705">
        <f t="shared" si="48"/>
        <v>451</v>
      </c>
      <c r="G463" s="756"/>
      <c r="H463" s="756"/>
      <c r="I463" s="756"/>
      <c r="J463" s="756"/>
      <c r="K463" s="756"/>
      <c r="L463" s="756"/>
      <c r="M463" s="756"/>
      <c r="N463" s="594"/>
      <c r="O463" s="705">
        <f t="shared" si="49"/>
        <v>451</v>
      </c>
      <c r="P463" s="756"/>
      <c r="Q463" s="756"/>
      <c r="R463" s="756"/>
      <c r="S463" s="756"/>
      <c r="T463" s="756"/>
      <c r="U463" s="756"/>
      <c r="V463" s="756"/>
      <c r="W463" s="594"/>
      <c r="X463" s="705">
        <f t="shared" si="50"/>
        <v>451</v>
      </c>
      <c r="Y463" s="756"/>
      <c r="Z463" s="756"/>
      <c r="AA463" s="756"/>
      <c r="AB463" s="756"/>
      <c r="AC463" s="756"/>
      <c r="AD463" s="756"/>
      <c r="AE463" s="756"/>
      <c r="AF463" s="594"/>
      <c r="AG463" s="705">
        <f t="shared" si="51"/>
        <v>451</v>
      </c>
      <c r="AH463" s="756"/>
      <c r="AI463" s="756"/>
      <c r="AJ463" s="756"/>
      <c r="AK463" s="756"/>
      <c r="AL463" s="756"/>
      <c r="AM463" s="756"/>
      <c r="AN463" s="756"/>
      <c r="AO463" s="685"/>
      <c r="AP463" s="705">
        <f t="shared" si="52"/>
        <v>451</v>
      </c>
      <c r="AQ463" s="756"/>
      <c r="AR463" s="756"/>
      <c r="AS463" s="756"/>
      <c r="AT463" s="756"/>
      <c r="AU463" s="756"/>
      <c r="AV463" s="756"/>
      <c r="AW463" s="756"/>
    </row>
    <row r="464" spans="2:49" x14ac:dyDescent="0.25">
      <c r="B464" s="705">
        <v>452</v>
      </c>
      <c r="C464" s="951">
        <f>(1+_xlfn.XLOOKUP(INT((B464-1)/12)+1,'ZC Curve'!$B$8:$B$107,'ZC Curve'!R$8:R$107,,0))^(1/12)-1</f>
        <v>0</v>
      </c>
      <c r="D464" s="946">
        <f t="shared" si="47"/>
        <v>1</v>
      </c>
      <c r="E464" s="594"/>
      <c r="F464" s="705">
        <f t="shared" si="48"/>
        <v>452</v>
      </c>
      <c r="G464" s="756"/>
      <c r="H464" s="756"/>
      <c r="I464" s="756"/>
      <c r="J464" s="756"/>
      <c r="K464" s="756"/>
      <c r="L464" s="756"/>
      <c r="M464" s="756"/>
      <c r="N464" s="594"/>
      <c r="O464" s="705">
        <f t="shared" si="49"/>
        <v>452</v>
      </c>
      <c r="P464" s="756"/>
      <c r="Q464" s="756"/>
      <c r="R464" s="756"/>
      <c r="S464" s="756"/>
      <c r="T464" s="756"/>
      <c r="U464" s="756"/>
      <c r="V464" s="756"/>
      <c r="W464" s="594"/>
      <c r="X464" s="705">
        <f t="shared" si="50"/>
        <v>452</v>
      </c>
      <c r="Y464" s="756"/>
      <c r="Z464" s="756"/>
      <c r="AA464" s="756"/>
      <c r="AB464" s="756"/>
      <c r="AC464" s="756"/>
      <c r="AD464" s="756"/>
      <c r="AE464" s="756"/>
      <c r="AF464" s="594"/>
      <c r="AG464" s="705">
        <f t="shared" si="51"/>
        <v>452</v>
      </c>
      <c r="AH464" s="756"/>
      <c r="AI464" s="756"/>
      <c r="AJ464" s="756"/>
      <c r="AK464" s="756"/>
      <c r="AL464" s="756"/>
      <c r="AM464" s="756"/>
      <c r="AN464" s="756"/>
      <c r="AO464" s="685"/>
      <c r="AP464" s="705">
        <f t="shared" si="52"/>
        <v>452</v>
      </c>
      <c r="AQ464" s="756"/>
      <c r="AR464" s="756"/>
      <c r="AS464" s="756"/>
      <c r="AT464" s="756"/>
      <c r="AU464" s="756"/>
      <c r="AV464" s="756"/>
      <c r="AW464" s="756"/>
    </row>
    <row r="465" spans="2:49" x14ac:dyDescent="0.25">
      <c r="B465" s="705">
        <v>453</v>
      </c>
      <c r="C465" s="951">
        <f>(1+_xlfn.XLOOKUP(INT((B465-1)/12)+1,'ZC Curve'!$B$8:$B$107,'ZC Curve'!R$8:R$107,,0))^(1/12)-1</f>
        <v>0</v>
      </c>
      <c r="D465" s="946">
        <f t="shared" si="47"/>
        <v>1</v>
      </c>
      <c r="E465" s="594"/>
      <c r="F465" s="705">
        <f t="shared" si="48"/>
        <v>453</v>
      </c>
      <c r="G465" s="756"/>
      <c r="H465" s="756"/>
      <c r="I465" s="756"/>
      <c r="J465" s="756"/>
      <c r="K465" s="756"/>
      <c r="L465" s="756"/>
      <c r="M465" s="756"/>
      <c r="N465" s="594"/>
      <c r="O465" s="705">
        <f t="shared" si="49"/>
        <v>453</v>
      </c>
      <c r="P465" s="756"/>
      <c r="Q465" s="756"/>
      <c r="R465" s="756"/>
      <c r="S465" s="756"/>
      <c r="T465" s="756"/>
      <c r="U465" s="756"/>
      <c r="V465" s="756"/>
      <c r="W465" s="594"/>
      <c r="X465" s="705">
        <f t="shared" si="50"/>
        <v>453</v>
      </c>
      <c r="Y465" s="756"/>
      <c r="Z465" s="756"/>
      <c r="AA465" s="756"/>
      <c r="AB465" s="756"/>
      <c r="AC465" s="756"/>
      <c r="AD465" s="756"/>
      <c r="AE465" s="756"/>
      <c r="AF465" s="594"/>
      <c r="AG465" s="705">
        <f t="shared" si="51"/>
        <v>453</v>
      </c>
      <c r="AH465" s="756"/>
      <c r="AI465" s="756"/>
      <c r="AJ465" s="756"/>
      <c r="AK465" s="756"/>
      <c r="AL465" s="756"/>
      <c r="AM465" s="756"/>
      <c r="AN465" s="756"/>
      <c r="AO465" s="685"/>
      <c r="AP465" s="705">
        <f t="shared" si="52"/>
        <v>453</v>
      </c>
      <c r="AQ465" s="756"/>
      <c r="AR465" s="756"/>
      <c r="AS465" s="756"/>
      <c r="AT465" s="756"/>
      <c r="AU465" s="756"/>
      <c r="AV465" s="756"/>
      <c r="AW465" s="756"/>
    </row>
    <row r="466" spans="2:49" x14ac:dyDescent="0.25">
      <c r="B466" s="705">
        <v>454</v>
      </c>
      <c r="C466" s="951">
        <f>(1+_xlfn.XLOOKUP(INT((B466-1)/12)+1,'ZC Curve'!$B$8:$B$107,'ZC Curve'!R$8:R$107,,0))^(1/12)-1</f>
        <v>0</v>
      </c>
      <c r="D466" s="946">
        <f t="shared" si="47"/>
        <v>1</v>
      </c>
      <c r="E466" s="594"/>
      <c r="F466" s="705">
        <f t="shared" si="48"/>
        <v>454</v>
      </c>
      <c r="G466" s="756"/>
      <c r="H466" s="756"/>
      <c r="I466" s="756"/>
      <c r="J466" s="756"/>
      <c r="K466" s="756"/>
      <c r="L466" s="756"/>
      <c r="M466" s="756"/>
      <c r="N466" s="594"/>
      <c r="O466" s="705">
        <f t="shared" si="49"/>
        <v>454</v>
      </c>
      <c r="P466" s="756"/>
      <c r="Q466" s="756"/>
      <c r="R466" s="756"/>
      <c r="S466" s="756"/>
      <c r="T466" s="756"/>
      <c r="U466" s="756"/>
      <c r="V466" s="756"/>
      <c r="W466" s="594"/>
      <c r="X466" s="705">
        <f t="shared" si="50"/>
        <v>454</v>
      </c>
      <c r="Y466" s="756"/>
      <c r="Z466" s="756"/>
      <c r="AA466" s="756"/>
      <c r="AB466" s="756"/>
      <c r="AC466" s="756"/>
      <c r="AD466" s="756"/>
      <c r="AE466" s="756"/>
      <c r="AF466" s="594"/>
      <c r="AG466" s="705">
        <f t="shared" si="51"/>
        <v>454</v>
      </c>
      <c r="AH466" s="756"/>
      <c r="AI466" s="756"/>
      <c r="AJ466" s="756"/>
      <c r="AK466" s="756"/>
      <c r="AL466" s="756"/>
      <c r="AM466" s="756"/>
      <c r="AN466" s="756"/>
      <c r="AO466" s="685"/>
      <c r="AP466" s="705">
        <f t="shared" si="52"/>
        <v>454</v>
      </c>
      <c r="AQ466" s="756"/>
      <c r="AR466" s="756"/>
      <c r="AS466" s="756"/>
      <c r="AT466" s="756"/>
      <c r="AU466" s="756"/>
      <c r="AV466" s="756"/>
      <c r="AW466" s="756"/>
    </row>
    <row r="467" spans="2:49" x14ac:dyDescent="0.25">
      <c r="B467" s="705">
        <v>455</v>
      </c>
      <c r="C467" s="951">
        <f>(1+_xlfn.XLOOKUP(INT((B467-1)/12)+1,'ZC Curve'!$B$8:$B$107,'ZC Curve'!R$8:R$107,,0))^(1/12)-1</f>
        <v>0</v>
      </c>
      <c r="D467" s="946">
        <f t="shared" si="47"/>
        <v>1</v>
      </c>
      <c r="E467" s="594"/>
      <c r="F467" s="705">
        <f t="shared" si="48"/>
        <v>455</v>
      </c>
      <c r="G467" s="756"/>
      <c r="H467" s="756"/>
      <c r="I467" s="756"/>
      <c r="J467" s="756"/>
      <c r="K467" s="756"/>
      <c r="L467" s="756"/>
      <c r="M467" s="756"/>
      <c r="N467" s="594"/>
      <c r="O467" s="705">
        <f t="shared" si="49"/>
        <v>455</v>
      </c>
      <c r="P467" s="756"/>
      <c r="Q467" s="756"/>
      <c r="R467" s="756"/>
      <c r="S467" s="756"/>
      <c r="T467" s="756"/>
      <c r="U467" s="756"/>
      <c r="V467" s="756"/>
      <c r="W467" s="594"/>
      <c r="X467" s="705">
        <f t="shared" si="50"/>
        <v>455</v>
      </c>
      <c r="Y467" s="756"/>
      <c r="Z467" s="756"/>
      <c r="AA467" s="756"/>
      <c r="AB467" s="756"/>
      <c r="AC467" s="756"/>
      <c r="AD467" s="756"/>
      <c r="AE467" s="756"/>
      <c r="AF467" s="594"/>
      <c r="AG467" s="705">
        <f t="shared" si="51"/>
        <v>455</v>
      </c>
      <c r="AH467" s="756"/>
      <c r="AI467" s="756"/>
      <c r="AJ467" s="756"/>
      <c r="AK467" s="756"/>
      <c r="AL467" s="756"/>
      <c r="AM467" s="756"/>
      <c r="AN467" s="756"/>
      <c r="AO467" s="685"/>
      <c r="AP467" s="705">
        <f t="shared" si="52"/>
        <v>455</v>
      </c>
      <c r="AQ467" s="756"/>
      <c r="AR467" s="756"/>
      <c r="AS467" s="756"/>
      <c r="AT467" s="756"/>
      <c r="AU467" s="756"/>
      <c r="AV467" s="756"/>
      <c r="AW467" s="756"/>
    </row>
    <row r="468" spans="2:49" x14ac:dyDescent="0.25">
      <c r="B468" s="705">
        <v>456</v>
      </c>
      <c r="C468" s="951">
        <f>(1+_xlfn.XLOOKUP(INT((B468-1)/12)+1,'ZC Curve'!$B$8:$B$107,'ZC Curve'!R$8:R$107,,0))^(1/12)-1</f>
        <v>0</v>
      </c>
      <c r="D468" s="946">
        <f t="shared" si="47"/>
        <v>1</v>
      </c>
      <c r="E468" s="594"/>
      <c r="F468" s="705">
        <f t="shared" si="48"/>
        <v>456</v>
      </c>
      <c r="G468" s="756"/>
      <c r="H468" s="756"/>
      <c r="I468" s="756"/>
      <c r="J468" s="756"/>
      <c r="K468" s="756"/>
      <c r="L468" s="756"/>
      <c r="M468" s="756"/>
      <c r="N468" s="594"/>
      <c r="O468" s="705">
        <f t="shared" si="49"/>
        <v>456</v>
      </c>
      <c r="P468" s="756"/>
      <c r="Q468" s="756"/>
      <c r="R468" s="756"/>
      <c r="S468" s="756"/>
      <c r="T468" s="756"/>
      <c r="U468" s="756"/>
      <c r="V468" s="756"/>
      <c r="W468" s="594"/>
      <c r="X468" s="705">
        <f t="shared" si="50"/>
        <v>456</v>
      </c>
      <c r="Y468" s="756"/>
      <c r="Z468" s="756"/>
      <c r="AA468" s="756"/>
      <c r="AB468" s="756"/>
      <c r="AC468" s="756"/>
      <c r="AD468" s="756"/>
      <c r="AE468" s="756"/>
      <c r="AF468" s="594"/>
      <c r="AG468" s="705">
        <f t="shared" si="51"/>
        <v>456</v>
      </c>
      <c r="AH468" s="756"/>
      <c r="AI468" s="756"/>
      <c r="AJ468" s="756"/>
      <c r="AK468" s="756"/>
      <c r="AL468" s="756"/>
      <c r="AM468" s="756"/>
      <c r="AN468" s="756"/>
      <c r="AO468" s="685"/>
      <c r="AP468" s="705">
        <f t="shared" si="52"/>
        <v>456</v>
      </c>
      <c r="AQ468" s="756"/>
      <c r="AR468" s="756"/>
      <c r="AS468" s="756"/>
      <c r="AT468" s="756"/>
      <c r="AU468" s="756"/>
      <c r="AV468" s="756"/>
      <c r="AW468" s="756"/>
    </row>
    <row r="469" spans="2:49" x14ac:dyDescent="0.25">
      <c r="B469" s="705">
        <v>457</v>
      </c>
      <c r="C469" s="951">
        <f>(1+_xlfn.XLOOKUP(INT((B469-1)/12)+1,'ZC Curve'!$B$8:$B$107,'ZC Curve'!R$8:R$107,,0))^(1/12)-1</f>
        <v>0</v>
      </c>
      <c r="D469" s="946">
        <f t="shared" si="47"/>
        <v>1</v>
      </c>
      <c r="E469" s="594"/>
      <c r="F469" s="705">
        <f t="shared" si="48"/>
        <v>457</v>
      </c>
      <c r="G469" s="756"/>
      <c r="H469" s="756"/>
      <c r="I469" s="756"/>
      <c r="J469" s="756"/>
      <c r="K469" s="756"/>
      <c r="L469" s="756"/>
      <c r="M469" s="756"/>
      <c r="N469" s="594"/>
      <c r="O469" s="705">
        <f t="shared" si="49"/>
        <v>457</v>
      </c>
      <c r="P469" s="756"/>
      <c r="Q469" s="756"/>
      <c r="R469" s="756"/>
      <c r="S469" s="756"/>
      <c r="T469" s="756"/>
      <c r="U469" s="756"/>
      <c r="V469" s="756"/>
      <c r="W469" s="594"/>
      <c r="X469" s="705">
        <f t="shared" si="50"/>
        <v>457</v>
      </c>
      <c r="Y469" s="756"/>
      <c r="Z469" s="756"/>
      <c r="AA469" s="756"/>
      <c r="AB469" s="756"/>
      <c r="AC469" s="756"/>
      <c r="AD469" s="756"/>
      <c r="AE469" s="756"/>
      <c r="AF469" s="594"/>
      <c r="AG469" s="705">
        <f t="shared" si="51"/>
        <v>457</v>
      </c>
      <c r="AH469" s="756"/>
      <c r="AI469" s="756"/>
      <c r="AJ469" s="756"/>
      <c r="AK469" s="756"/>
      <c r="AL469" s="756"/>
      <c r="AM469" s="756"/>
      <c r="AN469" s="756"/>
      <c r="AO469" s="685"/>
      <c r="AP469" s="705">
        <f t="shared" si="52"/>
        <v>457</v>
      </c>
      <c r="AQ469" s="756"/>
      <c r="AR469" s="756"/>
      <c r="AS469" s="756"/>
      <c r="AT469" s="756"/>
      <c r="AU469" s="756"/>
      <c r="AV469" s="756"/>
      <c r="AW469" s="756"/>
    </row>
    <row r="470" spans="2:49" x14ac:dyDescent="0.25">
      <c r="B470" s="705">
        <v>458</v>
      </c>
      <c r="C470" s="951">
        <f>(1+_xlfn.XLOOKUP(INT((B470-1)/12)+1,'ZC Curve'!$B$8:$B$107,'ZC Curve'!R$8:R$107,,0))^(1/12)-1</f>
        <v>0</v>
      </c>
      <c r="D470" s="946">
        <f t="shared" si="47"/>
        <v>1</v>
      </c>
      <c r="E470" s="594"/>
      <c r="F470" s="705">
        <f t="shared" si="48"/>
        <v>458</v>
      </c>
      <c r="G470" s="756"/>
      <c r="H470" s="756"/>
      <c r="I470" s="756"/>
      <c r="J470" s="756"/>
      <c r="K470" s="756"/>
      <c r="L470" s="756"/>
      <c r="M470" s="756"/>
      <c r="N470" s="594"/>
      <c r="O470" s="705">
        <f t="shared" si="49"/>
        <v>458</v>
      </c>
      <c r="P470" s="756"/>
      <c r="Q470" s="756"/>
      <c r="R470" s="756"/>
      <c r="S470" s="756"/>
      <c r="T470" s="756"/>
      <c r="U470" s="756"/>
      <c r="V470" s="756"/>
      <c r="W470" s="594"/>
      <c r="X470" s="705">
        <f t="shared" si="50"/>
        <v>458</v>
      </c>
      <c r="Y470" s="756"/>
      <c r="Z470" s="756"/>
      <c r="AA470" s="756"/>
      <c r="AB470" s="756"/>
      <c r="AC470" s="756"/>
      <c r="AD470" s="756"/>
      <c r="AE470" s="756"/>
      <c r="AF470" s="594"/>
      <c r="AG470" s="705">
        <f t="shared" si="51"/>
        <v>458</v>
      </c>
      <c r="AH470" s="756"/>
      <c r="AI470" s="756"/>
      <c r="AJ470" s="756"/>
      <c r="AK470" s="756"/>
      <c r="AL470" s="756"/>
      <c r="AM470" s="756"/>
      <c r="AN470" s="756"/>
      <c r="AO470" s="685"/>
      <c r="AP470" s="705">
        <f t="shared" si="52"/>
        <v>458</v>
      </c>
      <c r="AQ470" s="756"/>
      <c r="AR470" s="756"/>
      <c r="AS470" s="756"/>
      <c r="AT470" s="756"/>
      <c r="AU470" s="756"/>
      <c r="AV470" s="756"/>
      <c r="AW470" s="756"/>
    </row>
    <row r="471" spans="2:49" x14ac:dyDescent="0.25">
      <c r="B471" s="705">
        <v>459</v>
      </c>
      <c r="C471" s="951">
        <f>(1+_xlfn.XLOOKUP(INT((B471-1)/12)+1,'ZC Curve'!$B$8:$B$107,'ZC Curve'!R$8:R$107,,0))^(1/12)-1</f>
        <v>0</v>
      </c>
      <c r="D471" s="946">
        <f t="shared" si="47"/>
        <v>1</v>
      </c>
      <c r="E471" s="594"/>
      <c r="F471" s="705">
        <f t="shared" si="48"/>
        <v>459</v>
      </c>
      <c r="G471" s="756"/>
      <c r="H471" s="756"/>
      <c r="I471" s="756"/>
      <c r="J471" s="756"/>
      <c r="K471" s="756"/>
      <c r="L471" s="756"/>
      <c r="M471" s="756"/>
      <c r="N471" s="594"/>
      <c r="O471" s="705">
        <f t="shared" si="49"/>
        <v>459</v>
      </c>
      <c r="P471" s="756"/>
      <c r="Q471" s="756"/>
      <c r="R471" s="756"/>
      <c r="S471" s="756"/>
      <c r="T471" s="756"/>
      <c r="U471" s="756"/>
      <c r="V471" s="756"/>
      <c r="W471" s="594"/>
      <c r="X471" s="705">
        <f t="shared" si="50"/>
        <v>459</v>
      </c>
      <c r="Y471" s="756"/>
      <c r="Z471" s="756"/>
      <c r="AA471" s="756"/>
      <c r="AB471" s="756"/>
      <c r="AC471" s="756"/>
      <c r="AD471" s="756"/>
      <c r="AE471" s="756"/>
      <c r="AF471" s="594"/>
      <c r="AG471" s="705">
        <f t="shared" si="51"/>
        <v>459</v>
      </c>
      <c r="AH471" s="756"/>
      <c r="AI471" s="756"/>
      <c r="AJ471" s="756"/>
      <c r="AK471" s="756"/>
      <c r="AL471" s="756"/>
      <c r="AM471" s="756"/>
      <c r="AN471" s="756"/>
      <c r="AO471" s="685"/>
      <c r="AP471" s="705">
        <f t="shared" si="52"/>
        <v>459</v>
      </c>
      <c r="AQ471" s="756"/>
      <c r="AR471" s="756"/>
      <c r="AS471" s="756"/>
      <c r="AT471" s="756"/>
      <c r="AU471" s="756"/>
      <c r="AV471" s="756"/>
      <c r="AW471" s="756"/>
    </row>
    <row r="472" spans="2:49" x14ac:dyDescent="0.25">
      <c r="B472" s="705">
        <v>460</v>
      </c>
      <c r="C472" s="951">
        <f>(1+_xlfn.XLOOKUP(INT((B472-1)/12)+1,'ZC Curve'!$B$8:$B$107,'ZC Curve'!R$8:R$107,,0))^(1/12)-1</f>
        <v>0</v>
      </c>
      <c r="D472" s="946">
        <f t="shared" si="47"/>
        <v>1</v>
      </c>
      <c r="E472" s="594"/>
      <c r="F472" s="705">
        <f t="shared" si="48"/>
        <v>460</v>
      </c>
      <c r="G472" s="756"/>
      <c r="H472" s="756"/>
      <c r="I472" s="756"/>
      <c r="J472" s="756"/>
      <c r="K472" s="756"/>
      <c r="L472" s="756"/>
      <c r="M472" s="756"/>
      <c r="N472" s="594"/>
      <c r="O472" s="705">
        <f t="shared" si="49"/>
        <v>460</v>
      </c>
      <c r="P472" s="756"/>
      <c r="Q472" s="756"/>
      <c r="R472" s="756"/>
      <c r="S472" s="756"/>
      <c r="T472" s="756"/>
      <c r="U472" s="756"/>
      <c r="V472" s="756"/>
      <c r="W472" s="594"/>
      <c r="X472" s="705">
        <f t="shared" si="50"/>
        <v>460</v>
      </c>
      <c r="Y472" s="756"/>
      <c r="Z472" s="756"/>
      <c r="AA472" s="756"/>
      <c r="AB472" s="756"/>
      <c r="AC472" s="756"/>
      <c r="AD472" s="756"/>
      <c r="AE472" s="756"/>
      <c r="AF472" s="594"/>
      <c r="AG472" s="705">
        <f t="shared" si="51"/>
        <v>460</v>
      </c>
      <c r="AH472" s="756"/>
      <c r="AI472" s="756"/>
      <c r="AJ472" s="756"/>
      <c r="AK472" s="756"/>
      <c r="AL472" s="756"/>
      <c r="AM472" s="756"/>
      <c r="AN472" s="756"/>
      <c r="AO472" s="685"/>
      <c r="AP472" s="705">
        <f t="shared" si="52"/>
        <v>460</v>
      </c>
      <c r="AQ472" s="756"/>
      <c r="AR472" s="756"/>
      <c r="AS472" s="756"/>
      <c r="AT472" s="756"/>
      <c r="AU472" s="756"/>
      <c r="AV472" s="756"/>
      <c r="AW472" s="756"/>
    </row>
    <row r="473" spans="2:49" x14ac:dyDescent="0.25">
      <c r="B473" s="705">
        <v>461</v>
      </c>
      <c r="C473" s="951">
        <f>(1+_xlfn.XLOOKUP(INT((B473-1)/12)+1,'ZC Curve'!$B$8:$B$107,'ZC Curve'!R$8:R$107,,0))^(1/12)-1</f>
        <v>0</v>
      </c>
      <c r="D473" s="946">
        <f t="shared" si="47"/>
        <v>1</v>
      </c>
      <c r="E473" s="594"/>
      <c r="F473" s="705">
        <f t="shared" si="48"/>
        <v>461</v>
      </c>
      <c r="G473" s="756"/>
      <c r="H473" s="756"/>
      <c r="I473" s="756"/>
      <c r="J473" s="756"/>
      <c r="K473" s="756"/>
      <c r="L473" s="756"/>
      <c r="M473" s="756"/>
      <c r="N473" s="594"/>
      <c r="O473" s="705">
        <f t="shared" si="49"/>
        <v>461</v>
      </c>
      <c r="P473" s="756"/>
      <c r="Q473" s="756"/>
      <c r="R473" s="756"/>
      <c r="S473" s="756"/>
      <c r="T473" s="756"/>
      <c r="U473" s="756"/>
      <c r="V473" s="756"/>
      <c r="W473" s="594"/>
      <c r="X473" s="705">
        <f t="shared" si="50"/>
        <v>461</v>
      </c>
      <c r="Y473" s="756"/>
      <c r="Z473" s="756"/>
      <c r="AA473" s="756"/>
      <c r="AB473" s="756"/>
      <c r="AC473" s="756"/>
      <c r="AD473" s="756"/>
      <c r="AE473" s="756"/>
      <c r="AF473" s="594"/>
      <c r="AG473" s="705">
        <f t="shared" si="51"/>
        <v>461</v>
      </c>
      <c r="AH473" s="756"/>
      <c r="AI473" s="756"/>
      <c r="AJ473" s="756"/>
      <c r="AK473" s="756"/>
      <c r="AL473" s="756"/>
      <c r="AM473" s="756"/>
      <c r="AN473" s="756"/>
      <c r="AO473" s="685"/>
      <c r="AP473" s="705">
        <f t="shared" si="52"/>
        <v>461</v>
      </c>
      <c r="AQ473" s="756"/>
      <c r="AR473" s="756"/>
      <c r="AS473" s="756"/>
      <c r="AT473" s="756"/>
      <c r="AU473" s="756"/>
      <c r="AV473" s="756"/>
      <c r="AW473" s="756"/>
    </row>
    <row r="474" spans="2:49" x14ac:dyDescent="0.25">
      <c r="B474" s="705">
        <v>462</v>
      </c>
      <c r="C474" s="951">
        <f>(1+_xlfn.XLOOKUP(INT((B474-1)/12)+1,'ZC Curve'!$B$8:$B$107,'ZC Curve'!R$8:R$107,,0))^(1/12)-1</f>
        <v>0</v>
      </c>
      <c r="D474" s="946">
        <f t="shared" si="47"/>
        <v>1</v>
      </c>
      <c r="E474" s="594"/>
      <c r="F474" s="705">
        <f t="shared" si="48"/>
        <v>462</v>
      </c>
      <c r="G474" s="756"/>
      <c r="H474" s="756"/>
      <c r="I474" s="756"/>
      <c r="J474" s="756"/>
      <c r="K474" s="756"/>
      <c r="L474" s="756"/>
      <c r="M474" s="756"/>
      <c r="N474" s="594"/>
      <c r="O474" s="705">
        <f t="shared" si="49"/>
        <v>462</v>
      </c>
      <c r="P474" s="756"/>
      <c r="Q474" s="756"/>
      <c r="R474" s="756"/>
      <c r="S474" s="756"/>
      <c r="T474" s="756"/>
      <c r="U474" s="756"/>
      <c r="V474" s="756"/>
      <c r="W474" s="594"/>
      <c r="X474" s="705">
        <f t="shared" si="50"/>
        <v>462</v>
      </c>
      <c r="Y474" s="756"/>
      <c r="Z474" s="756"/>
      <c r="AA474" s="756"/>
      <c r="AB474" s="756"/>
      <c r="AC474" s="756"/>
      <c r="AD474" s="756"/>
      <c r="AE474" s="756"/>
      <c r="AF474" s="594"/>
      <c r="AG474" s="705">
        <f t="shared" si="51"/>
        <v>462</v>
      </c>
      <c r="AH474" s="756"/>
      <c r="AI474" s="756"/>
      <c r="AJ474" s="756"/>
      <c r="AK474" s="756"/>
      <c r="AL474" s="756"/>
      <c r="AM474" s="756"/>
      <c r="AN474" s="756"/>
      <c r="AO474" s="685"/>
      <c r="AP474" s="705">
        <f t="shared" si="52"/>
        <v>462</v>
      </c>
      <c r="AQ474" s="756"/>
      <c r="AR474" s="756"/>
      <c r="AS474" s="756"/>
      <c r="AT474" s="756"/>
      <c r="AU474" s="756"/>
      <c r="AV474" s="756"/>
      <c r="AW474" s="756"/>
    </row>
    <row r="475" spans="2:49" x14ac:dyDescent="0.25">
      <c r="B475" s="705">
        <v>463</v>
      </c>
      <c r="C475" s="951">
        <f>(1+_xlfn.XLOOKUP(INT((B475-1)/12)+1,'ZC Curve'!$B$8:$B$107,'ZC Curve'!R$8:R$107,,0))^(1/12)-1</f>
        <v>0</v>
      </c>
      <c r="D475" s="946">
        <f t="shared" si="47"/>
        <v>1</v>
      </c>
      <c r="E475" s="594"/>
      <c r="F475" s="705">
        <f t="shared" si="48"/>
        <v>463</v>
      </c>
      <c r="G475" s="756"/>
      <c r="H475" s="756"/>
      <c r="I475" s="756"/>
      <c r="J475" s="756"/>
      <c r="K475" s="756"/>
      <c r="L475" s="756"/>
      <c r="M475" s="756"/>
      <c r="N475" s="594"/>
      <c r="O475" s="705">
        <f t="shared" si="49"/>
        <v>463</v>
      </c>
      <c r="P475" s="756"/>
      <c r="Q475" s="756"/>
      <c r="R475" s="756"/>
      <c r="S475" s="756"/>
      <c r="T475" s="756"/>
      <c r="U475" s="756"/>
      <c r="V475" s="756"/>
      <c r="W475" s="594"/>
      <c r="X475" s="705">
        <f t="shared" si="50"/>
        <v>463</v>
      </c>
      <c r="Y475" s="756"/>
      <c r="Z475" s="756"/>
      <c r="AA475" s="756"/>
      <c r="AB475" s="756"/>
      <c r="AC475" s="756"/>
      <c r="AD475" s="756"/>
      <c r="AE475" s="756"/>
      <c r="AF475" s="594"/>
      <c r="AG475" s="705">
        <f t="shared" si="51"/>
        <v>463</v>
      </c>
      <c r="AH475" s="756"/>
      <c r="AI475" s="756"/>
      <c r="AJ475" s="756"/>
      <c r="AK475" s="756"/>
      <c r="AL475" s="756"/>
      <c r="AM475" s="756"/>
      <c r="AN475" s="756"/>
      <c r="AO475" s="685"/>
      <c r="AP475" s="705">
        <f t="shared" si="52"/>
        <v>463</v>
      </c>
      <c r="AQ475" s="756"/>
      <c r="AR475" s="756"/>
      <c r="AS475" s="756"/>
      <c r="AT475" s="756"/>
      <c r="AU475" s="756"/>
      <c r="AV475" s="756"/>
      <c r="AW475" s="756"/>
    </row>
    <row r="476" spans="2:49" x14ac:dyDescent="0.25">
      <c r="B476" s="705">
        <v>464</v>
      </c>
      <c r="C476" s="951">
        <f>(1+_xlfn.XLOOKUP(INT((B476-1)/12)+1,'ZC Curve'!$B$8:$B$107,'ZC Curve'!R$8:R$107,,0))^(1/12)-1</f>
        <v>0</v>
      </c>
      <c r="D476" s="946">
        <f t="shared" si="47"/>
        <v>1</v>
      </c>
      <c r="E476" s="594"/>
      <c r="F476" s="705">
        <f t="shared" si="48"/>
        <v>464</v>
      </c>
      <c r="G476" s="756"/>
      <c r="H476" s="756"/>
      <c r="I476" s="756"/>
      <c r="J476" s="756"/>
      <c r="K476" s="756"/>
      <c r="L476" s="756"/>
      <c r="M476" s="756"/>
      <c r="N476" s="594"/>
      <c r="O476" s="705">
        <f t="shared" si="49"/>
        <v>464</v>
      </c>
      <c r="P476" s="756"/>
      <c r="Q476" s="756"/>
      <c r="R476" s="756"/>
      <c r="S476" s="756"/>
      <c r="T476" s="756"/>
      <c r="U476" s="756"/>
      <c r="V476" s="756"/>
      <c r="W476" s="594"/>
      <c r="X476" s="705">
        <f t="shared" si="50"/>
        <v>464</v>
      </c>
      <c r="Y476" s="756"/>
      <c r="Z476" s="756"/>
      <c r="AA476" s="756"/>
      <c r="AB476" s="756"/>
      <c r="AC476" s="756"/>
      <c r="AD476" s="756"/>
      <c r="AE476" s="756"/>
      <c r="AF476" s="594"/>
      <c r="AG476" s="705">
        <f t="shared" si="51"/>
        <v>464</v>
      </c>
      <c r="AH476" s="756"/>
      <c r="AI476" s="756"/>
      <c r="AJ476" s="756"/>
      <c r="AK476" s="756"/>
      <c r="AL476" s="756"/>
      <c r="AM476" s="756"/>
      <c r="AN476" s="756"/>
      <c r="AO476" s="685"/>
      <c r="AP476" s="705">
        <f t="shared" si="52"/>
        <v>464</v>
      </c>
      <c r="AQ476" s="756"/>
      <c r="AR476" s="756"/>
      <c r="AS476" s="756"/>
      <c r="AT476" s="756"/>
      <c r="AU476" s="756"/>
      <c r="AV476" s="756"/>
      <c r="AW476" s="756"/>
    </row>
    <row r="477" spans="2:49" x14ac:dyDescent="0.25">
      <c r="B477" s="705">
        <v>465</v>
      </c>
      <c r="C477" s="951">
        <f>(1+_xlfn.XLOOKUP(INT((B477-1)/12)+1,'ZC Curve'!$B$8:$B$107,'ZC Curve'!R$8:R$107,,0))^(1/12)-1</f>
        <v>0</v>
      </c>
      <c r="D477" s="946">
        <f t="shared" si="47"/>
        <v>1</v>
      </c>
      <c r="E477" s="594"/>
      <c r="F477" s="705">
        <f t="shared" si="48"/>
        <v>465</v>
      </c>
      <c r="G477" s="756"/>
      <c r="H477" s="756"/>
      <c r="I477" s="756"/>
      <c r="J477" s="756"/>
      <c r="K477" s="756"/>
      <c r="L477" s="756"/>
      <c r="M477" s="756"/>
      <c r="N477" s="594"/>
      <c r="O477" s="705">
        <f t="shared" si="49"/>
        <v>465</v>
      </c>
      <c r="P477" s="756"/>
      <c r="Q477" s="756"/>
      <c r="R477" s="756"/>
      <c r="S477" s="756"/>
      <c r="T477" s="756"/>
      <c r="U477" s="756"/>
      <c r="V477" s="756"/>
      <c r="W477" s="594"/>
      <c r="X477" s="705">
        <f t="shared" si="50"/>
        <v>465</v>
      </c>
      <c r="Y477" s="756"/>
      <c r="Z477" s="756"/>
      <c r="AA477" s="756"/>
      <c r="AB477" s="756"/>
      <c r="AC477" s="756"/>
      <c r="AD477" s="756"/>
      <c r="AE477" s="756"/>
      <c r="AF477" s="594"/>
      <c r="AG477" s="705">
        <f t="shared" si="51"/>
        <v>465</v>
      </c>
      <c r="AH477" s="756"/>
      <c r="AI477" s="756"/>
      <c r="AJ477" s="756"/>
      <c r="AK477" s="756"/>
      <c r="AL477" s="756"/>
      <c r="AM477" s="756"/>
      <c r="AN477" s="756"/>
      <c r="AO477" s="685"/>
      <c r="AP477" s="705">
        <f t="shared" si="52"/>
        <v>465</v>
      </c>
      <c r="AQ477" s="756"/>
      <c r="AR477" s="756"/>
      <c r="AS477" s="756"/>
      <c r="AT477" s="756"/>
      <c r="AU477" s="756"/>
      <c r="AV477" s="756"/>
      <c r="AW477" s="756"/>
    </row>
    <row r="478" spans="2:49" x14ac:dyDescent="0.25">
      <c r="B478" s="705">
        <v>466</v>
      </c>
      <c r="C478" s="951">
        <f>(1+_xlfn.XLOOKUP(INT((B478-1)/12)+1,'ZC Curve'!$B$8:$B$107,'ZC Curve'!R$8:R$107,,0))^(1/12)-1</f>
        <v>0</v>
      </c>
      <c r="D478" s="946">
        <f t="shared" si="47"/>
        <v>1</v>
      </c>
      <c r="E478" s="594"/>
      <c r="F478" s="705">
        <f t="shared" si="48"/>
        <v>466</v>
      </c>
      <c r="G478" s="756"/>
      <c r="H478" s="756"/>
      <c r="I478" s="756"/>
      <c r="J478" s="756"/>
      <c r="K478" s="756"/>
      <c r="L478" s="756"/>
      <c r="M478" s="756"/>
      <c r="N478" s="594"/>
      <c r="O478" s="705">
        <f t="shared" si="49"/>
        <v>466</v>
      </c>
      <c r="P478" s="756"/>
      <c r="Q478" s="756"/>
      <c r="R478" s="756"/>
      <c r="S478" s="756"/>
      <c r="T478" s="756"/>
      <c r="U478" s="756"/>
      <c r="V478" s="756"/>
      <c r="W478" s="594"/>
      <c r="X478" s="705">
        <f t="shared" si="50"/>
        <v>466</v>
      </c>
      <c r="Y478" s="756"/>
      <c r="Z478" s="756"/>
      <c r="AA478" s="756"/>
      <c r="AB478" s="756"/>
      <c r="AC478" s="756"/>
      <c r="AD478" s="756"/>
      <c r="AE478" s="756"/>
      <c r="AF478" s="594"/>
      <c r="AG478" s="705">
        <f t="shared" si="51"/>
        <v>466</v>
      </c>
      <c r="AH478" s="756"/>
      <c r="AI478" s="756"/>
      <c r="AJ478" s="756"/>
      <c r="AK478" s="756"/>
      <c r="AL478" s="756"/>
      <c r="AM478" s="756"/>
      <c r="AN478" s="756"/>
      <c r="AO478" s="685"/>
      <c r="AP478" s="705">
        <f t="shared" si="52"/>
        <v>466</v>
      </c>
      <c r="AQ478" s="756"/>
      <c r="AR478" s="756"/>
      <c r="AS478" s="756"/>
      <c r="AT478" s="756"/>
      <c r="AU478" s="756"/>
      <c r="AV478" s="756"/>
      <c r="AW478" s="756"/>
    </row>
    <row r="479" spans="2:49" x14ac:dyDescent="0.25">
      <c r="B479" s="705">
        <v>467</v>
      </c>
      <c r="C479" s="951">
        <f>(1+_xlfn.XLOOKUP(INT((B479-1)/12)+1,'ZC Curve'!$B$8:$B$107,'ZC Curve'!R$8:R$107,,0))^(1/12)-1</f>
        <v>0</v>
      </c>
      <c r="D479" s="946">
        <f t="shared" si="47"/>
        <v>1</v>
      </c>
      <c r="E479" s="594"/>
      <c r="F479" s="705">
        <f t="shared" si="48"/>
        <v>467</v>
      </c>
      <c r="G479" s="756"/>
      <c r="H479" s="756"/>
      <c r="I479" s="756"/>
      <c r="J479" s="756"/>
      <c r="K479" s="756"/>
      <c r="L479" s="756"/>
      <c r="M479" s="756"/>
      <c r="N479" s="594"/>
      <c r="O479" s="705">
        <f t="shared" si="49"/>
        <v>467</v>
      </c>
      <c r="P479" s="756"/>
      <c r="Q479" s="756"/>
      <c r="R479" s="756"/>
      <c r="S479" s="756"/>
      <c r="T479" s="756"/>
      <c r="U479" s="756"/>
      <c r="V479" s="756"/>
      <c r="W479" s="594"/>
      <c r="X479" s="705">
        <f t="shared" si="50"/>
        <v>467</v>
      </c>
      <c r="Y479" s="756"/>
      <c r="Z479" s="756"/>
      <c r="AA479" s="756"/>
      <c r="AB479" s="756"/>
      <c r="AC479" s="756"/>
      <c r="AD479" s="756"/>
      <c r="AE479" s="756"/>
      <c r="AF479" s="594"/>
      <c r="AG479" s="705">
        <f t="shared" si="51"/>
        <v>467</v>
      </c>
      <c r="AH479" s="756"/>
      <c r="AI479" s="756"/>
      <c r="AJ479" s="756"/>
      <c r="AK479" s="756"/>
      <c r="AL479" s="756"/>
      <c r="AM479" s="756"/>
      <c r="AN479" s="756"/>
      <c r="AO479" s="685"/>
      <c r="AP479" s="705">
        <f t="shared" si="52"/>
        <v>467</v>
      </c>
      <c r="AQ479" s="756"/>
      <c r="AR479" s="756"/>
      <c r="AS479" s="756"/>
      <c r="AT479" s="756"/>
      <c r="AU479" s="756"/>
      <c r="AV479" s="756"/>
      <c r="AW479" s="756"/>
    </row>
    <row r="480" spans="2:49" x14ac:dyDescent="0.25">
      <c r="B480" s="705">
        <v>468</v>
      </c>
      <c r="C480" s="951">
        <f>(1+_xlfn.XLOOKUP(INT((B480-1)/12)+1,'ZC Curve'!$B$8:$B$107,'ZC Curve'!R$8:R$107,,0))^(1/12)-1</f>
        <v>0</v>
      </c>
      <c r="D480" s="946">
        <f t="shared" si="47"/>
        <v>1</v>
      </c>
      <c r="E480" s="594"/>
      <c r="F480" s="705">
        <f t="shared" si="48"/>
        <v>468</v>
      </c>
      <c r="G480" s="756"/>
      <c r="H480" s="756"/>
      <c r="I480" s="756"/>
      <c r="J480" s="756"/>
      <c r="K480" s="756"/>
      <c r="L480" s="756"/>
      <c r="M480" s="756"/>
      <c r="N480" s="594"/>
      <c r="O480" s="705">
        <f t="shared" si="49"/>
        <v>468</v>
      </c>
      <c r="P480" s="756"/>
      <c r="Q480" s="756"/>
      <c r="R480" s="756"/>
      <c r="S480" s="756"/>
      <c r="T480" s="756"/>
      <c r="U480" s="756"/>
      <c r="V480" s="756"/>
      <c r="W480" s="594"/>
      <c r="X480" s="705">
        <f t="shared" si="50"/>
        <v>468</v>
      </c>
      <c r="Y480" s="756"/>
      <c r="Z480" s="756"/>
      <c r="AA480" s="756"/>
      <c r="AB480" s="756"/>
      <c r="AC480" s="756"/>
      <c r="AD480" s="756"/>
      <c r="AE480" s="756"/>
      <c r="AF480" s="594"/>
      <c r="AG480" s="705">
        <f t="shared" si="51"/>
        <v>468</v>
      </c>
      <c r="AH480" s="756"/>
      <c r="AI480" s="756"/>
      <c r="AJ480" s="756"/>
      <c r="AK480" s="756"/>
      <c r="AL480" s="756"/>
      <c r="AM480" s="756"/>
      <c r="AN480" s="756"/>
      <c r="AO480" s="685"/>
      <c r="AP480" s="705">
        <f t="shared" si="52"/>
        <v>468</v>
      </c>
      <c r="AQ480" s="756"/>
      <c r="AR480" s="756"/>
      <c r="AS480" s="756"/>
      <c r="AT480" s="756"/>
      <c r="AU480" s="756"/>
      <c r="AV480" s="756"/>
      <c r="AW480" s="756"/>
    </row>
    <row r="481" spans="2:49" x14ac:dyDescent="0.25">
      <c r="B481" s="705">
        <v>469</v>
      </c>
      <c r="C481" s="951">
        <f>(1+_xlfn.XLOOKUP(INT((B481-1)/12)+1,'ZC Curve'!$B$8:$B$107,'ZC Curve'!R$8:R$107,,0))^(1/12)-1</f>
        <v>0</v>
      </c>
      <c r="D481" s="946">
        <f t="shared" si="47"/>
        <v>1</v>
      </c>
      <c r="E481" s="594"/>
      <c r="F481" s="705">
        <f t="shared" si="48"/>
        <v>469</v>
      </c>
      <c r="G481" s="756"/>
      <c r="H481" s="756"/>
      <c r="I481" s="756"/>
      <c r="J481" s="756"/>
      <c r="K481" s="756"/>
      <c r="L481" s="756"/>
      <c r="M481" s="756"/>
      <c r="N481" s="594"/>
      <c r="O481" s="705">
        <f t="shared" si="49"/>
        <v>469</v>
      </c>
      <c r="P481" s="756"/>
      <c r="Q481" s="756"/>
      <c r="R481" s="756"/>
      <c r="S481" s="756"/>
      <c r="T481" s="756"/>
      <c r="U481" s="756"/>
      <c r="V481" s="756"/>
      <c r="W481" s="594"/>
      <c r="X481" s="705">
        <f t="shared" si="50"/>
        <v>469</v>
      </c>
      <c r="Y481" s="756"/>
      <c r="Z481" s="756"/>
      <c r="AA481" s="756"/>
      <c r="AB481" s="756"/>
      <c r="AC481" s="756"/>
      <c r="AD481" s="756"/>
      <c r="AE481" s="756"/>
      <c r="AF481" s="594"/>
      <c r="AG481" s="705">
        <f t="shared" si="51"/>
        <v>469</v>
      </c>
      <c r="AH481" s="756"/>
      <c r="AI481" s="756"/>
      <c r="AJ481" s="756"/>
      <c r="AK481" s="756"/>
      <c r="AL481" s="756"/>
      <c r="AM481" s="756"/>
      <c r="AN481" s="756"/>
      <c r="AO481" s="685"/>
      <c r="AP481" s="705">
        <f t="shared" si="52"/>
        <v>469</v>
      </c>
      <c r="AQ481" s="756"/>
      <c r="AR481" s="756"/>
      <c r="AS481" s="756"/>
      <c r="AT481" s="756"/>
      <c r="AU481" s="756"/>
      <c r="AV481" s="756"/>
      <c r="AW481" s="756"/>
    </row>
    <row r="482" spans="2:49" x14ac:dyDescent="0.25">
      <c r="B482" s="705">
        <v>470</v>
      </c>
      <c r="C482" s="951">
        <f>(1+_xlfn.XLOOKUP(INT((B482-1)/12)+1,'ZC Curve'!$B$8:$B$107,'ZC Curve'!R$8:R$107,,0))^(1/12)-1</f>
        <v>0</v>
      </c>
      <c r="D482" s="946">
        <f t="shared" si="47"/>
        <v>1</v>
      </c>
      <c r="E482" s="594"/>
      <c r="F482" s="705">
        <f t="shared" si="48"/>
        <v>470</v>
      </c>
      <c r="G482" s="756"/>
      <c r="H482" s="756"/>
      <c r="I482" s="756"/>
      <c r="J482" s="756"/>
      <c r="K482" s="756"/>
      <c r="L482" s="756"/>
      <c r="M482" s="756"/>
      <c r="N482" s="594"/>
      <c r="O482" s="705">
        <f t="shared" si="49"/>
        <v>470</v>
      </c>
      <c r="P482" s="756"/>
      <c r="Q482" s="756"/>
      <c r="R482" s="756"/>
      <c r="S482" s="756"/>
      <c r="T482" s="756"/>
      <c r="U482" s="756"/>
      <c r="V482" s="756"/>
      <c r="W482" s="594"/>
      <c r="X482" s="705">
        <f t="shared" si="50"/>
        <v>470</v>
      </c>
      <c r="Y482" s="756"/>
      <c r="Z482" s="756"/>
      <c r="AA482" s="756"/>
      <c r="AB482" s="756"/>
      <c r="AC482" s="756"/>
      <c r="AD482" s="756"/>
      <c r="AE482" s="756"/>
      <c r="AF482" s="594"/>
      <c r="AG482" s="705">
        <f t="shared" si="51"/>
        <v>470</v>
      </c>
      <c r="AH482" s="756"/>
      <c r="AI482" s="756"/>
      <c r="AJ482" s="756"/>
      <c r="AK482" s="756"/>
      <c r="AL482" s="756"/>
      <c r="AM482" s="756"/>
      <c r="AN482" s="756"/>
      <c r="AO482" s="685"/>
      <c r="AP482" s="705">
        <f t="shared" si="52"/>
        <v>470</v>
      </c>
      <c r="AQ482" s="756"/>
      <c r="AR482" s="756"/>
      <c r="AS482" s="756"/>
      <c r="AT482" s="756"/>
      <c r="AU482" s="756"/>
      <c r="AV482" s="756"/>
      <c r="AW482" s="756"/>
    </row>
    <row r="483" spans="2:49" x14ac:dyDescent="0.25">
      <c r="B483" s="705">
        <v>471</v>
      </c>
      <c r="C483" s="951">
        <f>(1+_xlfn.XLOOKUP(INT((B483-1)/12)+1,'ZC Curve'!$B$8:$B$107,'ZC Curve'!R$8:R$107,,0))^(1/12)-1</f>
        <v>0</v>
      </c>
      <c r="D483" s="946">
        <f t="shared" si="47"/>
        <v>1</v>
      </c>
      <c r="E483" s="594"/>
      <c r="F483" s="705">
        <f t="shared" si="48"/>
        <v>471</v>
      </c>
      <c r="G483" s="756"/>
      <c r="H483" s="756"/>
      <c r="I483" s="756"/>
      <c r="J483" s="756"/>
      <c r="K483" s="756"/>
      <c r="L483" s="756"/>
      <c r="M483" s="756"/>
      <c r="N483" s="594"/>
      <c r="O483" s="705">
        <f t="shared" si="49"/>
        <v>471</v>
      </c>
      <c r="P483" s="756"/>
      <c r="Q483" s="756"/>
      <c r="R483" s="756"/>
      <c r="S483" s="756"/>
      <c r="T483" s="756"/>
      <c r="U483" s="756"/>
      <c r="V483" s="756"/>
      <c r="W483" s="594"/>
      <c r="X483" s="705">
        <f t="shared" si="50"/>
        <v>471</v>
      </c>
      <c r="Y483" s="756"/>
      <c r="Z483" s="756"/>
      <c r="AA483" s="756"/>
      <c r="AB483" s="756"/>
      <c r="AC483" s="756"/>
      <c r="AD483" s="756"/>
      <c r="AE483" s="756"/>
      <c r="AF483" s="594"/>
      <c r="AG483" s="705">
        <f t="shared" si="51"/>
        <v>471</v>
      </c>
      <c r="AH483" s="756"/>
      <c r="AI483" s="756"/>
      <c r="AJ483" s="756"/>
      <c r="AK483" s="756"/>
      <c r="AL483" s="756"/>
      <c r="AM483" s="756"/>
      <c r="AN483" s="756"/>
      <c r="AO483" s="685"/>
      <c r="AP483" s="705">
        <f t="shared" si="52"/>
        <v>471</v>
      </c>
      <c r="AQ483" s="756"/>
      <c r="AR483" s="756"/>
      <c r="AS483" s="756"/>
      <c r="AT483" s="756"/>
      <c r="AU483" s="756"/>
      <c r="AV483" s="756"/>
      <c r="AW483" s="756"/>
    </row>
    <row r="484" spans="2:49" x14ac:dyDescent="0.25">
      <c r="B484" s="705">
        <v>472</v>
      </c>
      <c r="C484" s="951">
        <f>(1+_xlfn.XLOOKUP(INT((B484-1)/12)+1,'ZC Curve'!$B$8:$B$107,'ZC Curve'!R$8:R$107,,0))^(1/12)-1</f>
        <v>0</v>
      </c>
      <c r="D484" s="946">
        <f t="shared" si="47"/>
        <v>1</v>
      </c>
      <c r="E484" s="594"/>
      <c r="F484" s="705">
        <f t="shared" si="48"/>
        <v>472</v>
      </c>
      <c r="G484" s="756"/>
      <c r="H484" s="756"/>
      <c r="I484" s="756"/>
      <c r="J484" s="756"/>
      <c r="K484" s="756"/>
      <c r="L484" s="756"/>
      <c r="M484" s="756"/>
      <c r="N484" s="594"/>
      <c r="O484" s="705">
        <f t="shared" si="49"/>
        <v>472</v>
      </c>
      <c r="P484" s="756"/>
      <c r="Q484" s="756"/>
      <c r="R484" s="756"/>
      <c r="S484" s="756"/>
      <c r="T484" s="756"/>
      <c r="U484" s="756"/>
      <c r="V484" s="756"/>
      <c r="W484" s="594"/>
      <c r="X484" s="705">
        <f t="shared" si="50"/>
        <v>472</v>
      </c>
      <c r="Y484" s="756"/>
      <c r="Z484" s="756"/>
      <c r="AA484" s="756"/>
      <c r="AB484" s="756"/>
      <c r="AC484" s="756"/>
      <c r="AD484" s="756"/>
      <c r="AE484" s="756"/>
      <c r="AF484" s="594"/>
      <c r="AG484" s="705">
        <f t="shared" si="51"/>
        <v>472</v>
      </c>
      <c r="AH484" s="756"/>
      <c r="AI484" s="756"/>
      <c r="AJ484" s="756"/>
      <c r="AK484" s="756"/>
      <c r="AL484" s="756"/>
      <c r="AM484" s="756"/>
      <c r="AN484" s="756"/>
      <c r="AO484" s="685"/>
      <c r="AP484" s="705">
        <f t="shared" si="52"/>
        <v>472</v>
      </c>
      <c r="AQ484" s="756"/>
      <c r="AR484" s="756"/>
      <c r="AS484" s="756"/>
      <c r="AT484" s="756"/>
      <c r="AU484" s="756"/>
      <c r="AV484" s="756"/>
      <c r="AW484" s="756"/>
    </row>
    <row r="485" spans="2:49" x14ac:dyDescent="0.25">
      <c r="B485" s="705">
        <v>473</v>
      </c>
      <c r="C485" s="951">
        <f>(1+_xlfn.XLOOKUP(INT((B485-1)/12)+1,'ZC Curve'!$B$8:$B$107,'ZC Curve'!R$8:R$107,,0))^(1/12)-1</f>
        <v>0</v>
      </c>
      <c r="D485" s="946">
        <f t="shared" si="47"/>
        <v>1</v>
      </c>
      <c r="E485" s="594"/>
      <c r="F485" s="705">
        <f t="shared" si="48"/>
        <v>473</v>
      </c>
      <c r="G485" s="756"/>
      <c r="H485" s="756"/>
      <c r="I485" s="756"/>
      <c r="J485" s="756"/>
      <c r="K485" s="756"/>
      <c r="L485" s="756"/>
      <c r="M485" s="756"/>
      <c r="N485" s="594"/>
      <c r="O485" s="705">
        <f t="shared" si="49"/>
        <v>473</v>
      </c>
      <c r="P485" s="756"/>
      <c r="Q485" s="756"/>
      <c r="R485" s="756"/>
      <c r="S485" s="756"/>
      <c r="T485" s="756"/>
      <c r="U485" s="756"/>
      <c r="V485" s="756"/>
      <c r="W485" s="594"/>
      <c r="X485" s="705">
        <f t="shared" si="50"/>
        <v>473</v>
      </c>
      <c r="Y485" s="756"/>
      <c r="Z485" s="756"/>
      <c r="AA485" s="756"/>
      <c r="AB485" s="756"/>
      <c r="AC485" s="756"/>
      <c r="AD485" s="756"/>
      <c r="AE485" s="756"/>
      <c r="AF485" s="594"/>
      <c r="AG485" s="705">
        <f t="shared" si="51"/>
        <v>473</v>
      </c>
      <c r="AH485" s="756"/>
      <c r="AI485" s="756"/>
      <c r="AJ485" s="756"/>
      <c r="AK485" s="756"/>
      <c r="AL485" s="756"/>
      <c r="AM485" s="756"/>
      <c r="AN485" s="756"/>
      <c r="AO485" s="685"/>
      <c r="AP485" s="705">
        <f t="shared" si="52"/>
        <v>473</v>
      </c>
      <c r="AQ485" s="756"/>
      <c r="AR485" s="756"/>
      <c r="AS485" s="756"/>
      <c r="AT485" s="756"/>
      <c r="AU485" s="756"/>
      <c r="AV485" s="756"/>
      <c r="AW485" s="756"/>
    </row>
    <row r="486" spans="2:49" x14ac:dyDescent="0.25">
      <c r="B486" s="705">
        <v>474</v>
      </c>
      <c r="C486" s="951">
        <f>(1+_xlfn.XLOOKUP(INT((B486-1)/12)+1,'ZC Curve'!$B$8:$B$107,'ZC Curve'!R$8:R$107,,0))^(1/12)-1</f>
        <v>0</v>
      </c>
      <c r="D486" s="946">
        <f t="shared" si="47"/>
        <v>1</v>
      </c>
      <c r="E486" s="594"/>
      <c r="F486" s="705">
        <f t="shared" si="48"/>
        <v>474</v>
      </c>
      <c r="G486" s="756"/>
      <c r="H486" s="756"/>
      <c r="I486" s="756"/>
      <c r="J486" s="756"/>
      <c r="K486" s="756"/>
      <c r="L486" s="756"/>
      <c r="M486" s="756"/>
      <c r="N486" s="594"/>
      <c r="O486" s="705">
        <f t="shared" si="49"/>
        <v>474</v>
      </c>
      <c r="P486" s="756"/>
      <c r="Q486" s="756"/>
      <c r="R486" s="756"/>
      <c r="S486" s="756"/>
      <c r="T486" s="756"/>
      <c r="U486" s="756"/>
      <c r="V486" s="756"/>
      <c r="W486" s="594"/>
      <c r="X486" s="705">
        <f t="shared" si="50"/>
        <v>474</v>
      </c>
      <c r="Y486" s="756"/>
      <c r="Z486" s="756"/>
      <c r="AA486" s="756"/>
      <c r="AB486" s="756"/>
      <c r="AC486" s="756"/>
      <c r="AD486" s="756"/>
      <c r="AE486" s="756"/>
      <c r="AF486" s="594"/>
      <c r="AG486" s="705">
        <f t="shared" si="51"/>
        <v>474</v>
      </c>
      <c r="AH486" s="756"/>
      <c r="AI486" s="756"/>
      <c r="AJ486" s="756"/>
      <c r="AK486" s="756"/>
      <c r="AL486" s="756"/>
      <c r="AM486" s="756"/>
      <c r="AN486" s="756"/>
      <c r="AO486" s="685"/>
      <c r="AP486" s="705">
        <f t="shared" si="52"/>
        <v>474</v>
      </c>
      <c r="AQ486" s="756"/>
      <c r="AR486" s="756"/>
      <c r="AS486" s="756"/>
      <c r="AT486" s="756"/>
      <c r="AU486" s="756"/>
      <c r="AV486" s="756"/>
      <c r="AW486" s="756"/>
    </row>
    <row r="487" spans="2:49" x14ac:dyDescent="0.25">
      <c r="B487" s="705">
        <v>475</v>
      </c>
      <c r="C487" s="951">
        <f>(1+_xlfn.XLOOKUP(INT((B487-1)/12)+1,'ZC Curve'!$B$8:$B$107,'ZC Curve'!R$8:R$107,,0))^(1/12)-1</f>
        <v>0</v>
      </c>
      <c r="D487" s="946">
        <f t="shared" si="47"/>
        <v>1</v>
      </c>
      <c r="E487" s="594"/>
      <c r="F487" s="705">
        <f t="shared" si="48"/>
        <v>475</v>
      </c>
      <c r="G487" s="756"/>
      <c r="H487" s="756"/>
      <c r="I487" s="756"/>
      <c r="J487" s="756"/>
      <c r="K487" s="756"/>
      <c r="L487" s="756"/>
      <c r="M487" s="756"/>
      <c r="N487" s="594"/>
      <c r="O487" s="705">
        <f t="shared" si="49"/>
        <v>475</v>
      </c>
      <c r="P487" s="756"/>
      <c r="Q487" s="756"/>
      <c r="R487" s="756"/>
      <c r="S487" s="756"/>
      <c r="T487" s="756"/>
      <c r="U487" s="756"/>
      <c r="V487" s="756"/>
      <c r="W487" s="594"/>
      <c r="X487" s="705">
        <f t="shared" si="50"/>
        <v>475</v>
      </c>
      <c r="Y487" s="756"/>
      <c r="Z487" s="756"/>
      <c r="AA487" s="756"/>
      <c r="AB487" s="756"/>
      <c r="AC487" s="756"/>
      <c r="AD487" s="756"/>
      <c r="AE487" s="756"/>
      <c r="AF487" s="594"/>
      <c r="AG487" s="705">
        <f t="shared" si="51"/>
        <v>475</v>
      </c>
      <c r="AH487" s="756"/>
      <c r="AI487" s="756"/>
      <c r="AJ487" s="756"/>
      <c r="AK487" s="756"/>
      <c r="AL487" s="756"/>
      <c r="AM487" s="756"/>
      <c r="AN487" s="756"/>
      <c r="AO487" s="685"/>
      <c r="AP487" s="705">
        <f t="shared" si="52"/>
        <v>475</v>
      </c>
      <c r="AQ487" s="756"/>
      <c r="AR487" s="756"/>
      <c r="AS487" s="756"/>
      <c r="AT487" s="756"/>
      <c r="AU487" s="756"/>
      <c r="AV487" s="756"/>
      <c r="AW487" s="756"/>
    </row>
    <row r="488" spans="2:49" x14ac:dyDescent="0.25">
      <c r="B488" s="705">
        <v>476</v>
      </c>
      <c r="C488" s="951">
        <f>(1+_xlfn.XLOOKUP(INT((B488-1)/12)+1,'ZC Curve'!$B$8:$B$107,'ZC Curve'!R$8:R$107,,0))^(1/12)-1</f>
        <v>0</v>
      </c>
      <c r="D488" s="946">
        <f t="shared" si="47"/>
        <v>1</v>
      </c>
      <c r="E488" s="594"/>
      <c r="F488" s="705">
        <f t="shared" si="48"/>
        <v>476</v>
      </c>
      <c r="G488" s="756"/>
      <c r="H488" s="756"/>
      <c r="I488" s="756"/>
      <c r="J488" s="756"/>
      <c r="K488" s="756"/>
      <c r="L488" s="756"/>
      <c r="M488" s="756"/>
      <c r="N488" s="594"/>
      <c r="O488" s="705">
        <f t="shared" si="49"/>
        <v>476</v>
      </c>
      <c r="P488" s="756"/>
      <c r="Q488" s="756"/>
      <c r="R488" s="756"/>
      <c r="S488" s="756"/>
      <c r="T488" s="756"/>
      <c r="U488" s="756"/>
      <c r="V488" s="756"/>
      <c r="W488" s="594"/>
      <c r="X488" s="705">
        <f t="shared" si="50"/>
        <v>476</v>
      </c>
      <c r="Y488" s="756"/>
      <c r="Z488" s="756"/>
      <c r="AA488" s="756"/>
      <c r="AB488" s="756"/>
      <c r="AC488" s="756"/>
      <c r="AD488" s="756"/>
      <c r="AE488" s="756"/>
      <c r="AF488" s="594"/>
      <c r="AG488" s="705">
        <f t="shared" si="51"/>
        <v>476</v>
      </c>
      <c r="AH488" s="756"/>
      <c r="AI488" s="756"/>
      <c r="AJ488" s="756"/>
      <c r="AK488" s="756"/>
      <c r="AL488" s="756"/>
      <c r="AM488" s="756"/>
      <c r="AN488" s="756"/>
      <c r="AO488" s="685"/>
      <c r="AP488" s="705">
        <f t="shared" si="52"/>
        <v>476</v>
      </c>
      <c r="AQ488" s="756"/>
      <c r="AR488" s="756"/>
      <c r="AS488" s="756"/>
      <c r="AT488" s="756"/>
      <c r="AU488" s="756"/>
      <c r="AV488" s="756"/>
      <c r="AW488" s="756"/>
    </row>
    <row r="489" spans="2:49" x14ac:dyDescent="0.25">
      <c r="B489" s="705">
        <v>477</v>
      </c>
      <c r="C489" s="951">
        <f>(1+_xlfn.XLOOKUP(INT((B489-1)/12)+1,'ZC Curve'!$B$8:$B$107,'ZC Curve'!R$8:R$107,,0))^(1/12)-1</f>
        <v>0</v>
      </c>
      <c r="D489" s="946">
        <f t="shared" si="47"/>
        <v>1</v>
      </c>
      <c r="E489" s="594"/>
      <c r="F489" s="705">
        <f t="shared" si="48"/>
        <v>477</v>
      </c>
      <c r="G489" s="756"/>
      <c r="H489" s="756"/>
      <c r="I489" s="756"/>
      <c r="J489" s="756"/>
      <c r="K489" s="756"/>
      <c r="L489" s="756"/>
      <c r="M489" s="756"/>
      <c r="N489" s="594"/>
      <c r="O489" s="705">
        <f t="shared" si="49"/>
        <v>477</v>
      </c>
      <c r="P489" s="756"/>
      <c r="Q489" s="756"/>
      <c r="R489" s="756"/>
      <c r="S489" s="756"/>
      <c r="T489" s="756"/>
      <c r="U489" s="756"/>
      <c r="V489" s="756"/>
      <c r="W489" s="594"/>
      <c r="X489" s="705">
        <f t="shared" si="50"/>
        <v>477</v>
      </c>
      <c r="Y489" s="756"/>
      <c r="Z489" s="756"/>
      <c r="AA489" s="756"/>
      <c r="AB489" s="756"/>
      <c r="AC489" s="756"/>
      <c r="AD489" s="756"/>
      <c r="AE489" s="756"/>
      <c r="AF489" s="594"/>
      <c r="AG489" s="705">
        <f t="shared" si="51"/>
        <v>477</v>
      </c>
      <c r="AH489" s="756"/>
      <c r="AI489" s="756"/>
      <c r="AJ489" s="756"/>
      <c r="AK489" s="756"/>
      <c r="AL489" s="756"/>
      <c r="AM489" s="756"/>
      <c r="AN489" s="756"/>
      <c r="AO489" s="685"/>
      <c r="AP489" s="705">
        <f t="shared" si="52"/>
        <v>477</v>
      </c>
      <c r="AQ489" s="756"/>
      <c r="AR489" s="756"/>
      <c r="AS489" s="756"/>
      <c r="AT489" s="756"/>
      <c r="AU489" s="756"/>
      <c r="AV489" s="756"/>
      <c r="AW489" s="756"/>
    </row>
    <row r="490" spans="2:49" x14ac:dyDescent="0.25">
      <c r="B490" s="705">
        <v>478</v>
      </c>
      <c r="C490" s="951">
        <f>(1+_xlfn.XLOOKUP(INT((B490-1)/12)+1,'ZC Curve'!$B$8:$B$107,'ZC Curve'!R$8:R$107,,0))^(1/12)-1</f>
        <v>0</v>
      </c>
      <c r="D490" s="946">
        <f t="shared" si="47"/>
        <v>1</v>
      </c>
      <c r="E490" s="594"/>
      <c r="F490" s="705">
        <f t="shared" si="48"/>
        <v>478</v>
      </c>
      <c r="G490" s="756"/>
      <c r="H490" s="756"/>
      <c r="I490" s="756"/>
      <c r="J490" s="756"/>
      <c r="K490" s="756"/>
      <c r="L490" s="756"/>
      <c r="M490" s="756"/>
      <c r="N490" s="594"/>
      <c r="O490" s="705">
        <f t="shared" si="49"/>
        <v>478</v>
      </c>
      <c r="P490" s="756"/>
      <c r="Q490" s="756"/>
      <c r="R490" s="756"/>
      <c r="S490" s="756"/>
      <c r="T490" s="756"/>
      <c r="U490" s="756"/>
      <c r="V490" s="756"/>
      <c r="W490" s="594"/>
      <c r="X490" s="705">
        <f t="shared" si="50"/>
        <v>478</v>
      </c>
      <c r="Y490" s="756"/>
      <c r="Z490" s="756"/>
      <c r="AA490" s="756"/>
      <c r="AB490" s="756"/>
      <c r="AC490" s="756"/>
      <c r="AD490" s="756"/>
      <c r="AE490" s="756"/>
      <c r="AF490" s="594"/>
      <c r="AG490" s="705">
        <f t="shared" si="51"/>
        <v>478</v>
      </c>
      <c r="AH490" s="756"/>
      <c r="AI490" s="756"/>
      <c r="AJ490" s="756"/>
      <c r="AK490" s="756"/>
      <c r="AL490" s="756"/>
      <c r="AM490" s="756"/>
      <c r="AN490" s="756"/>
      <c r="AO490" s="685"/>
      <c r="AP490" s="705">
        <f t="shared" si="52"/>
        <v>478</v>
      </c>
      <c r="AQ490" s="756"/>
      <c r="AR490" s="756"/>
      <c r="AS490" s="756"/>
      <c r="AT490" s="756"/>
      <c r="AU490" s="756"/>
      <c r="AV490" s="756"/>
      <c r="AW490" s="756"/>
    </row>
    <row r="491" spans="2:49" x14ac:dyDescent="0.25">
      <c r="B491" s="705">
        <v>479</v>
      </c>
      <c r="C491" s="951">
        <f>(1+_xlfn.XLOOKUP(INT((B491-1)/12)+1,'ZC Curve'!$B$8:$B$107,'ZC Curve'!R$8:R$107,,0))^(1/12)-1</f>
        <v>0</v>
      </c>
      <c r="D491" s="946">
        <f t="shared" si="47"/>
        <v>1</v>
      </c>
      <c r="E491" s="594"/>
      <c r="F491" s="705">
        <f t="shared" si="48"/>
        <v>479</v>
      </c>
      <c r="G491" s="756"/>
      <c r="H491" s="756"/>
      <c r="I491" s="756"/>
      <c r="J491" s="756"/>
      <c r="K491" s="756"/>
      <c r="L491" s="756"/>
      <c r="M491" s="756"/>
      <c r="N491" s="594"/>
      <c r="O491" s="705">
        <f t="shared" si="49"/>
        <v>479</v>
      </c>
      <c r="P491" s="756"/>
      <c r="Q491" s="756"/>
      <c r="R491" s="756"/>
      <c r="S491" s="756"/>
      <c r="T491" s="756"/>
      <c r="U491" s="756"/>
      <c r="V491" s="756"/>
      <c r="W491" s="594"/>
      <c r="X491" s="705">
        <f t="shared" si="50"/>
        <v>479</v>
      </c>
      <c r="Y491" s="756"/>
      <c r="Z491" s="756"/>
      <c r="AA491" s="756"/>
      <c r="AB491" s="756"/>
      <c r="AC491" s="756"/>
      <c r="AD491" s="756"/>
      <c r="AE491" s="756"/>
      <c r="AF491" s="594"/>
      <c r="AG491" s="705">
        <f t="shared" si="51"/>
        <v>479</v>
      </c>
      <c r="AH491" s="756"/>
      <c r="AI491" s="756"/>
      <c r="AJ491" s="756"/>
      <c r="AK491" s="756"/>
      <c r="AL491" s="756"/>
      <c r="AM491" s="756"/>
      <c r="AN491" s="756"/>
      <c r="AO491" s="685"/>
      <c r="AP491" s="705">
        <f t="shared" si="52"/>
        <v>479</v>
      </c>
      <c r="AQ491" s="756"/>
      <c r="AR491" s="756"/>
      <c r="AS491" s="756"/>
      <c r="AT491" s="756"/>
      <c r="AU491" s="756"/>
      <c r="AV491" s="756"/>
      <c r="AW491" s="756"/>
    </row>
    <row r="492" spans="2:49" x14ac:dyDescent="0.25">
      <c r="B492" s="705">
        <v>480</v>
      </c>
      <c r="C492" s="951">
        <f>(1+_xlfn.XLOOKUP(INT((B492-1)/12)+1,'ZC Curve'!$B$8:$B$107,'ZC Curve'!R$8:R$107,,0))^(1/12)-1</f>
        <v>0</v>
      </c>
      <c r="D492" s="946">
        <f t="shared" si="47"/>
        <v>1</v>
      </c>
      <c r="E492" s="594"/>
      <c r="F492" s="705">
        <f t="shared" si="48"/>
        <v>480</v>
      </c>
      <c r="G492" s="756"/>
      <c r="H492" s="756"/>
      <c r="I492" s="756"/>
      <c r="J492" s="756"/>
      <c r="K492" s="756"/>
      <c r="L492" s="756"/>
      <c r="M492" s="756"/>
      <c r="N492" s="594"/>
      <c r="O492" s="705">
        <f t="shared" si="49"/>
        <v>480</v>
      </c>
      <c r="P492" s="756"/>
      <c r="Q492" s="756"/>
      <c r="R492" s="756"/>
      <c r="S492" s="756"/>
      <c r="T492" s="756"/>
      <c r="U492" s="756"/>
      <c r="V492" s="756"/>
      <c r="W492" s="594"/>
      <c r="X492" s="705">
        <f t="shared" si="50"/>
        <v>480</v>
      </c>
      <c r="Y492" s="756"/>
      <c r="Z492" s="756"/>
      <c r="AA492" s="756"/>
      <c r="AB492" s="756"/>
      <c r="AC492" s="756"/>
      <c r="AD492" s="756"/>
      <c r="AE492" s="756"/>
      <c r="AF492" s="594"/>
      <c r="AG492" s="705">
        <f t="shared" si="51"/>
        <v>480</v>
      </c>
      <c r="AH492" s="756"/>
      <c r="AI492" s="756"/>
      <c r="AJ492" s="756"/>
      <c r="AK492" s="756"/>
      <c r="AL492" s="756"/>
      <c r="AM492" s="756"/>
      <c r="AN492" s="756"/>
      <c r="AO492" s="685"/>
      <c r="AP492" s="705">
        <f t="shared" si="52"/>
        <v>480</v>
      </c>
      <c r="AQ492" s="756"/>
      <c r="AR492" s="756"/>
      <c r="AS492" s="756"/>
      <c r="AT492" s="756"/>
      <c r="AU492" s="756"/>
      <c r="AV492" s="756"/>
      <c r="AW492" s="756"/>
    </row>
    <row r="493" spans="2:49" x14ac:dyDescent="0.25">
      <c r="B493" s="705">
        <v>481</v>
      </c>
      <c r="C493" s="951">
        <f>(1+_xlfn.XLOOKUP(INT((B493-1)/12)+1,'ZC Curve'!$B$8:$B$107,'ZC Curve'!R$8:R$107,,0))^(1/12)-1</f>
        <v>0</v>
      </c>
      <c r="D493" s="946">
        <f t="shared" si="47"/>
        <v>1</v>
      </c>
      <c r="E493" s="594"/>
      <c r="F493" s="705">
        <f t="shared" si="48"/>
        <v>481</v>
      </c>
      <c r="G493" s="756"/>
      <c r="H493" s="756"/>
      <c r="I493" s="756"/>
      <c r="J493" s="756"/>
      <c r="K493" s="756"/>
      <c r="L493" s="756"/>
      <c r="M493" s="756"/>
      <c r="N493" s="594"/>
      <c r="O493" s="705">
        <f t="shared" si="49"/>
        <v>481</v>
      </c>
      <c r="P493" s="756"/>
      <c r="Q493" s="756"/>
      <c r="R493" s="756"/>
      <c r="S493" s="756"/>
      <c r="T493" s="756"/>
      <c r="U493" s="756"/>
      <c r="V493" s="756"/>
      <c r="W493" s="594"/>
      <c r="X493" s="705">
        <f t="shared" si="50"/>
        <v>481</v>
      </c>
      <c r="Y493" s="756"/>
      <c r="Z493" s="756"/>
      <c r="AA493" s="756"/>
      <c r="AB493" s="756"/>
      <c r="AC493" s="756"/>
      <c r="AD493" s="756"/>
      <c r="AE493" s="756"/>
      <c r="AF493" s="594"/>
      <c r="AG493" s="705">
        <f t="shared" si="51"/>
        <v>481</v>
      </c>
      <c r="AH493" s="756"/>
      <c r="AI493" s="756"/>
      <c r="AJ493" s="756"/>
      <c r="AK493" s="756"/>
      <c r="AL493" s="756"/>
      <c r="AM493" s="756"/>
      <c r="AN493" s="756"/>
      <c r="AO493" s="685"/>
      <c r="AP493" s="705">
        <f t="shared" si="52"/>
        <v>481</v>
      </c>
      <c r="AQ493" s="756"/>
      <c r="AR493" s="756"/>
      <c r="AS493" s="756"/>
      <c r="AT493" s="756"/>
      <c r="AU493" s="756"/>
      <c r="AV493" s="756"/>
      <c r="AW493" s="756"/>
    </row>
    <row r="494" spans="2:49" x14ac:dyDescent="0.25">
      <c r="B494" s="705">
        <v>482</v>
      </c>
      <c r="C494" s="951">
        <f>(1+_xlfn.XLOOKUP(INT((B494-1)/12)+1,'ZC Curve'!$B$8:$B$107,'ZC Curve'!R$8:R$107,,0))^(1/12)-1</f>
        <v>0</v>
      </c>
      <c r="D494" s="946">
        <f t="shared" si="47"/>
        <v>1</v>
      </c>
      <c r="E494" s="594"/>
      <c r="F494" s="705">
        <f t="shared" si="48"/>
        <v>482</v>
      </c>
      <c r="G494" s="756"/>
      <c r="H494" s="756"/>
      <c r="I494" s="756"/>
      <c r="J494" s="756"/>
      <c r="K494" s="756"/>
      <c r="L494" s="756"/>
      <c r="M494" s="756"/>
      <c r="N494" s="594"/>
      <c r="O494" s="705">
        <f t="shared" si="49"/>
        <v>482</v>
      </c>
      <c r="P494" s="756"/>
      <c r="Q494" s="756"/>
      <c r="R494" s="756"/>
      <c r="S494" s="756"/>
      <c r="T494" s="756"/>
      <c r="U494" s="756"/>
      <c r="V494" s="756"/>
      <c r="W494" s="594"/>
      <c r="X494" s="705">
        <f t="shared" si="50"/>
        <v>482</v>
      </c>
      <c r="Y494" s="756"/>
      <c r="Z494" s="756"/>
      <c r="AA494" s="756"/>
      <c r="AB494" s="756"/>
      <c r="AC494" s="756"/>
      <c r="AD494" s="756"/>
      <c r="AE494" s="756"/>
      <c r="AF494" s="594"/>
      <c r="AG494" s="705">
        <f t="shared" si="51"/>
        <v>482</v>
      </c>
      <c r="AH494" s="756"/>
      <c r="AI494" s="756"/>
      <c r="AJ494" s="756"/>
      <c r="AK494" s="756"/>
      <c r="AL494" s="756"/>
      <c r="AM494" s="756"/>
      <c r="AN494" s="756"/>
      <c r="AO494" s="685"/>
      <c r="AP494" s="705">
        <f t="shared" si="52"/>
        <v>482</v>
      </c>
      <c r="AQ494" s="756"/>
      <c r="AR494" s="756"/>
      <c r="AS494" s="756"/>
      <c r="AT494" s="756"/>
      <c r="AU494" s="756"/>
      <c r="AV494" s="756"/>
      <c r="AW494" s="756"/>
    </row>
    <row r="495" spans="2:49" x14ac:dyDescent="0.25">
      <c r="B495" s="705">
        <v>483</v>
      </c>
      <c r="C495" s="951">
        <f>(1+_xlfn.XLOOKUP(INT((B495-1)/12)+1,'ZC Curve'!$B$8:$B$107,'ZC Curve'!R$8:R$107,,0))^(1/12)-1</f>
        <v>0</v>
      </c>
      <c r="D495" s="946">
        <f t="shared" si="47"/>
        <v>1</v>
      </c>
      <c r="E495" s="594"/>
      <c r="F495" s="705">
        <f t="shared" si="48"/>
        <v>483</v>
      </c>
      <c r="G495" s="756"/>
      <c r="H495" s="756"/>
      <c r="I495" s="756"/>
      <c r="J495" s="756"/>
      <c r="K495" s="756"/>
      <c r="L495" s="756"/>
      <c r="M495" s="756"/>
      <c r="N495" s="594"/>
      <c r="O495" s="705">
        <f t="shared" si="49"/>
        <v>483</v>
      </c>
      <c r="P495" s="756"/>
      <c r="Q495" s="756"/>
      <c r="R495" s="756"/>
      <c r="S495" s="756"/>
      <c r="T495" s="756"/>
      <c r="U495" s="756"/>
      <c r="V495" s="756"/>
      <c r="W495" s="594"/>
      <c r="X495" s="705">
        <f t="shared" si="50"/>
        <v>483</v>
      </c>
      <c r="Y495" s="756"/>
      <c r="Z495" s="756"/>
      <c r="AA495" s="756"/>
      <c r="AB495" s="756"/>
      <c r="AC495" s="756"/>
      <c r="AD495" s="756"/>
      <c r="AE495" s="756"/>
      <c r="AF495" s="594"/>
      <c r="AG495" s="705">
        <f t="shared" si="51"/>
        <v>483</v>
      </c>
      <c r="AH495" s="756"/>
      <c r="AI495" s="756"/>
      <c r="AJ495" s="756"/>
      <c r="AK495" s="756"/>
      <c r="AL495" s="756"/>
      <c r="AM495" s="756"/>
      <c r="AN495" s="756"/>
      <c r="AO495" s="685"/>
      <c r="AP495" s="705">
        <f t="shared" si="52"/>
        <v>483</v>
      </c>
      <c r="AQ495" s="756"/>
      <c r="AR495" s="756"/>
      <c r="AS495" s="756"/>
      <c r="AT495" s="756"/>
      <c r="AU495" s="756"/>
      <c r="AV495" s="756"/>
      <c r="AW495" s="756"/>
    </row>
    <row r="496" spans="2:49" x14ac:dyDescent="0.25">
      <c r="B496" s="705">
        <v>484</v>
      </c>
      <c r="C496" s="951">
        <f>(1+_xlfn.XLOOKUP(INT((B496-1)/12)+1,'ZC Curve'!$B$8:$B$107,'ZC Curve'!R$8:R$107,,0))^(1/12)-1</f>
        <v>0</v>
      </c>
      <c r="D496" s="946">
        <f t="shared" si="47"/>
        <v>1</v>
      </c>
      <c r="E496" s="594"/>
      <c r="F496" s="705">
        <f t="shared" si="48"/>
        <v>484</v>
      </c>
      <c r="G496" s="756"/>
      <c r="H496" s="756"/>
      <c r="I496" s="756"/>
      <c r="J496" s="756"/>
      <c r="K496" s="756"/>
      <c r="L496" s="756"/>
      <c r="M496" s="756"/>
      <c r="N496" s="594"/>
      <c r="O496" s="705">
        <f t="shared" si="49"/>
        <v>484</v>
      </c>
      <c r="P496" s="756"/>
      <c r="Q496" s="756"/>
      <c r="R496" s="756"/>
      <c r="S496" s="756"/>
      <c r="T496" s="756"/>
      <c r="U496" s="756"/>
      <c r="V496" s="756"/>
      <c r="W496" s="594"/>
      <c r="X496" s="705">
        <f t="shared" si="50"/>
        <v>484</v>
      </c>
      <c r="Y496" s="756"/>
      <c r="Z496" s="756"/>
      <c r="AA496" s="756"/>
      <c r="AB496" s="756"/>
      <c r="AC496" s="756"/>
      <c r="AD496" s="756"/>
      <c r="AE496" s="756"/>
      <c r="AF496" s="594"/>
      <c r="AG496" s="705">
        <f t="shared" si="51"/>
        <v>484</v>
      </c>
      <c r="AH496" s="756"/>
      <c r="AI496" s="756"/>
      <c r="AJ496" s="756"/>
      <c r="AK496" s="756"/>
      <c r="AL496" s="756"/>
      <c r="AM496" s="756"/>
      <c r="AN496" s="756"/>
      <c r="AO496" s="685"/>
      <c r="AP496" s="705">
        <f t="shared" si="52"/>
        <v>484</v>
      </c>
      <c r="AQ496" s="756"/>
      <c r="AR496" s="756"/>
      <c r="AS496" s="756"/>
      <c r="AT496" s="756"/>
      <c r="AU496" s="756"/>
      <c r="AV496" s="756"/>
      <c r="AW496" s="756"/>
    </row>
    <row r="497" spans="2:49" x14ac:dyDescent="0.25">
      <c r="B497" s="705">
        <v>485</v>
      </c>
      <c r="C497" s="951">
        <f>(1+_xlfn.XLOOKUP(INT((B497-1)/12)+1,'ZC Curve'!$B$8:$B$107,'ZC Curve'!R$8:R$107,,0))^(1/12)-1</f>
        <v>0</v>
      </c>
      <c r="D497" s="946">
        <f t="shared" si="47"/>
        <v>1</v>
      </c>
      <c r="E497" s="594"/>
      <c r="F497" s="705">
        <f t="shared" si="48"/>
        <v>485</v>
      </c>
      <c r="G497" s="756"/>
      <c r="H497" s="756"/>
      <c r="I497" s="756"/>
      <c r="J497" s="756"/>
      <c r="K497" s="756"/>
      <c r="L497" s="756"/>
      <c r="M497" s="756"/>
      <c r="N497" s="594"/>
      <c r="O497" s="705">
        <f t="shared" si="49"/>
        <v>485</v>
      </c>
      <c r="P497" s="756"/>
      <c r="Q497" s="756"/>
      <c r="R497" s="756"/>
      <c r="S497" s="756"/>
      <c r="T497" s="756"/>
      <c r="U497" s="756"/>
      <c r="V497" s="756"/>
      <c r="W497" s="594"/>
      <c r="X497" s="705">
        <f t="shared" si="50"/>
        <v>485</v>
      </c>
      <c r="Y497" s="756"/>
      <c r="Z497" s="756"/>
      <c r="AA497" s="756"/>
      <c r="AB497" s="756"/>
      <c r="AC497" s="756"/>
      <c r="AD497" s="756"/>
      <c r="AE497" s="756"/>
      <c r="AF497" s="594"/>
      <c r="AG497" s="705">
        <f t="shared" si="51"/>
        <v>485</v>
      </c>
      <c r="AH497" s="756"/>
      <c r="AI497" s="756"/>
      <c r="AJ497" s="756"/>
      <c r="AK497" s="756"/>
      <c r="AL497" s="756"/>
      <c r="AM497" s="756"/>
      <c r="AN497" s="756"/>
      <c r="AO497" s="685"/>
      <c r="AP497" s="705">
        <f t="shared" si="52"/>
        <v>485</v>
      </c>
      <c r="AQ497" s="756"/>
      <c r="AR497" s="756"/>
      <c r="AS497" s="756"/>
      <c r="AT497" s="756"/>
      <c r="AU497" s="756"/>
      <c r="AV497" s="756"/>
      <c r="AW497" s="756"/>
    </row>
    <row r="498" spans="2:49" x14ac:dyDescent="0.25">
      <c r="B498" s="705">
        <v>486</v>
      </c>
      <c r="C498" s="951">
        <f>(1+_xlfn.XLOOKUP(INT((B498-1)/12)+1,'ZC Curve'!$B$8:$B$107,'ZC Curve'!R$8:R$107,,0))^(1/12)-1</f>
        <v>0</v>
      </c>
      <c r="D498" s="946">
        <f t="shared" si="47"/>
        <v>1</v>
      </c>
      <c r="E498" s="594"/>
      <c r="F498" s="705">
        <f t="shared" si="48"/>
        <v>486</v>
      </c>
      <c r="G498" s="756"/>
      <c r="H498" s="756"/>
      <c r="I498" s="756"/>
      <c r="J498" s="756"/>
      <c r="K498" s="756"/>
      <c r="L498" s="756"/>
      <c r="M498" s="756"/>
      <c r="N498" s="594"/>
      <c r="O498" s="705">
        <f t="shared" si="49"/>
        <v>486</v>
      </c>
      <c r="P498" s="756"/>
      <c r="Q498" s="756"/>
      <c r="R498" s="756"/>
      <c r="S498" s="756"/>
      <c r="T498" s="756"/>
      <c r="U498" s="756"/>
      <c r="V498" s="756"/>
      <c r="W498" s="594"/>
      <c r="X498" s="705">
        <f t="shared" si="50"/>
        <v>486</v>
      </c>
      <c r="Y498" s="756"/>
      <c r="Z498" s="756"/>
      <c r="AA498" s="756"/>
      <c r="AB498" s="756"/>
      <c r="AC498" s="756"/>
      <c r="AD498" s="756"/>
      <c r="AE498" s="756"/>
      <c r="AF498" s="594"/>
      <c r="AG498" s="705">
        <f t="shared" si="51"/>
        <v>486</v>
      </c>
      <c r="AH498" s="756"/>
      <c r="AI498" s="756"/>
      <c r="AJ498" s="756"/>
      <c r="AK498" s="756"/>
      <c r="AL498" s="756"/>
      <c r="AM498" s="756"/>
      <c r="AN498" s="756"/>
      <c r="AO498" s="685"/>
      <c r="AP498" s="705">
        <f t="shared" si="52"/>
        <v>486</v>
      </c>
      <c r="AQ498" s="756"/>
      <c r="AR498" s="756"/>
      <c r="AS498" s="756"/>
      <c r="AT498" s="756"/>
      <c r="AU498" s="756"/>
      <c r="AV498" s="756"/>
      <c r="AW498" s="756"/>
    </row>
    <row r="499" spans="2:49" x14ac:dyDescent="0.25">
      <c r="B499" s="705">
        <v>487</v>
      </c>
      <c r="C499" s="951">
        <f>(1+_xlfn.XLOOKUP(INT((B499-1)/12)+1,'ZC Curve'!$B$8:$B$107,'ZC Curve'!R$8:R$107,,0))^(1/12)-1</f>
        <v>0</v>
      </c>
      <c r="D499" s="946">
        <f t="shared" si="47"/>
        <v>1</v>
      </c>
      <c r="E499" s="594"/>
      <c r="F499" s="705">
        <f t="shared" si="48"/>
        <v>487</v>
      </c>
      <c r="G499" s="756"/>
      <c r="H499" s="756"/>
      <c r="I499" s="756"/>
      <c r="J499" s="756"/>
      <c r="K499" s="756"/>
      <c r="L499" s="756"/>
      <c r="M499" s="756"/>
      <c r="N499" s="594"/>
      <c r="O499" s="705">
        <f t="shared" si="49"/>
        <v>487</v>
      </c>
      <c r="P499" s="756"/>
      <c r="Q499" s="756"/>
      <c r="R499" s="756"/>
      <c r="S499" s="756"/>
      <c r="T499" s="756"/>
      <c r="U499" s="756"/>
      <c r="V499" s="756"/>
      <c r="W499" s="594"/>
      <c r="X499" s="705">
        <f t="shared" si="50"/>
        <v>487</v>
      </c>
      <c r="Y499" s="756"/>
      <c r="Z499" s="756"/>
      <c r="AA499" s="756"/>
      <c r="AB499" s="756"/>
      <c r="AC499" s="756"/>
      <c r="AD499" s="756"/>
      <c r="AE499" s="756"/>
      <c r="AF499" s="594"/>
      <c r="AG499" s="705">
        <f t="shared" si="51"/>
        <v>487</v>
      </c>
      <c r="AH499" s="756"/>
      <c r="AI499" s="756"/>
      <c r="AJ499" s="756"/>
      <c r="AK499" s="756"/>
      <c r="AL499" s="756"/>
      <c r="AM499" s="756"/>
      <c r="AN499" s="756"/>
      <c r="AO499" s="685"/>
      <c r="AP499" s="705">
        <f t="shared" si="52"/>
        <v>487</v>
      </c>
      <c r="AQ499" s="756"/>
      <c r="AR499" s="756"/>
      <c r="AS499" s="756"/>
      <c r="AT499" s="756"/>
      <c r="AU499" s="756"/>
      <c r="AV499" s="756"/>
      <c r="AW499" s="756"/>
    </row>
    <row r="500" spans="2:49" x14ac:dyDescent="0.25">
      <c r="B500" s="705">
        <v>488</v>
      </c>
      <c r="C500" s="951">
        <f>(1+_xlfn.XLOOKUP(INT((B500-1)/12)+1,'ZC Curve'!$B$8:$B$107,'ZC Curve'!R$8:R$107,,0))^(1/12)-1</f>
        <v>0</v>
      </c>
      <c r="D500" s="946">
        <f t="shared" si="47"/>
        <v>1</v>
      </c>
      <c r="E500" s="594"/>
      <c r="F500" s="705">
        <f t="shared" si="48"/>
        <v>488</v>
      </c>
      <c r="G500" s="756"/>
      <c r="H500" s="756"/>
      <c r="I500" s="756"/>
      <c r="J500" s="756"/>
      <c r="K500" s="756"/>
      <c r="L500" s="756"/>
      <c r="M500" s="756"/>
      <c r="N500" s="594"/>
      <c r="O500" s="705">
        <f t="shared" si="49"/>
        <v>488</v>
      </c>
      <c r="P500" s="756"/>
      <c r="Q500" s="756"/>
      <c r="R500" s="756"/>
      <c r="S500" s="756"/>
      <c r="T500" s="756"/>
      <c r="U500" s="756"/>
      <c r="V500" s="756"/>
      <c r="W500" s="594"/>
      <c r="X500" s="705">
        <f t="shared" si="50"/>
        <v>488</v>
      </c>
      <c r="Y500" s="756"/>
      <c r="Z500" s="756"/>
      <c r="AA500" s="756"/>
      <c r="AB500" s="756"/>
      <c r="AC500" s="756"/>
      <c r="AD500" s="756"/>
      <c r="AE500" s="756"/>
      <c r="AF500" s="594"/>
      <c r="AG500" s="705">
        <f t="shared" si="51"/>
        <v>488</v>
      </c>
      <c r="AH500" s="756"/>
      <c r="AI500" s="756"/>
      <c r="AJ500" s="756"/>
      <c r="AK500" s="756"/>
      <c r="AL500" s="756"/>
      <c r="AM500" s="756"/>
      <c r="AN500" s="756"/>
      <c r="AO500" s="685"/>
      <c r="AP500" s="705">
        <f t="shared" si="52"/>
        <v>488</v>
      </c>
      <c r="AQ500" s="756"/>
      <c r="AR500" s="756"/>
      <c r="AS500" s="756"/>
      <c r="AT500" s="756"/>
      <c r="AU500" s="756"/>
      <c r="AV500" s="756"/>
      <c r="AW500" s="756"/>
    </row>
    <row r="501" spans="2:49" x14ac:dyDescent="0.25">
      <c r="B501" s="705">
        <v>489</v>
      </c>
      <c r="C501" s="951">
        <f>(1+_xlfn.XLOOKUP(INT((B501-1)/12)+1,'ZC Curve'!$B$8:$B$107,'ZC Curve'!R$8:R$107,,0))^(1/12)-1</f>
        <v>0</v>
      </c>
      <c r="D501" s="946">
        <f t="shared" si="47"/>
        <v>1</v>
      </c>
      <c r="E501" s="594"/>
      <c r="F501" s="705">
        <f t="shared" si="48"/>
        <v>489</v>
      </c>
      <c r="G501" s="756"/>
      <c r="H501" s="756"/>
      <c r="I501" s="756"/>
      <c r="J501" s="756"/>
      <c r="K501" s="756"/>
      <c r="L501" s="756"/>
      <c r="M501" s="756"/>
      <c r="N501" s="594"/>
      <c r="O501" s="705">
        <f t="shared" si="49"/>
        <v>489</v>
      </c>
      <c r="P501" s="756"/>
      <c r="Q501" s="756"/>
      <c r="R501" s="756"/>
      <c r="S501" s="756"/>
      <c r="T501" s="756"/>
      <c r="U501" s="756"/>
      <c r="V501" s="756"/>
      <c r="W501" s="594"/>
      <c r="X501" s="705">
        <f t="shared" si="50"/>
        <v>489</v>
      </c>
      <c r="Y501" s="756"/>
      <c r="Z501" s="756"/>
      <c r="AA501" s="756"/>
      <c r="AB501" s="756"/>
      <c r="AC501" s="756"/>
      <c r="AD501" s="756"/>
      <c r="AE501" s="756"/>
      <c r="AF501" s="594"/>
      <c r="AG501" s="705">
        <f t="shared" si="51"/>
        <v>489</v>
      </c>
      <c r="AH501" s="756"/>
      <c r="AI501" s="756"/>
      <c r="AJ501" s="756"/>
      <c r="AK501" s="756"/>
      <c r="AL501" s="756"/>
      <c r="AM501" s="756"/>
      <c r="AN501" s="756"/>
      <c r="AO501" s="685"/>
      <c r="AP501" s="705">
        <f t="shared" si="52"/>
        <v>489</v>
      </c>
      <c r="AQ501" s="756"/>
      <c r="AR501" s="756"/>
      <c r="AS501" s="756"/>
      <c r="AT501" s="756"/>
      <c r="AU501" s="756"/>
      <c r="AV501" s="756"/>
      <c r="AW501" s="756"/>
    </row>
    <row r="502" spans="2:49" x14ac:dyDescent="0.25">
      <c r="B502" s="705">
        <v>490</v>
      </c>
      <c r="C502" s="951">
        <f>(1+_xlfn.XLOOKUP(INT((B502-1)/12)+1,'ZC Curve'!$B$8:$B$107,'ZC Curve'!R$8:R$107,,0))^(1/12)-1</f>
        <v>0</v>
      </c>
      <c r="D502" s="946">
        <f t="shared" si="47"/>
        <v>1</v>
      </c>
      <c r="E502" s="594"/>
      <c r="F502" s="705">
        <f t="shared" si="48"/>
        <v>490</v>
      </c>
      <c r="G502" s="756"/>
      <c r="H502" s="756"/>
      <c r="I502" s="756"/>
      <c r="J502" s="756"/>
      <c r="K502" s="756"/>
      <c r="L502" s="756"/>
      <c r="M502" s="756"/>
      <c r="N502" s="594"/>
      <c r="O502" s="705">
        <f t="shared" si="49"/>
        <v>490</v>
      </c>
      <c r="P502" s="756"/>
      <c r="Q502" s="756"/>
      <c r="R502" s="756"/>
      <c r="S502" s="756"/>
      <c r="T502" s="756"/>
      <c r="U502" s="756"/>
      <c r="V502" s="756"/>
      <c r="W502" s="594"/>
      <c r="X502" s="705">
        <f t="shared" si="50"/>
        <v>490</v>
      </c>
      <c r="Y502" s="756"/>
      <c r="Z502" s="756"/>
      <c r="AA502" s="756"/>
      <c r="AB502" s="756"/>
      <c r="AC502" s="756"/>
      <c r="AD502" s="756"/>
      <c r="AE502" s="756"/>
      <c r="AF502" s="594"/>
      <c r="AG502" s="705">
        <f t="shared" si="51"/>
        <v>490</v>
      </c>
      <c r="AH502" s="756"/>
      <c r="AI502" s="756"/>
      <c r="AJ502" s="756"/>
      <c r="AK502" s="756"/>
      <c r="AL502" s="756"/>
      <c r="AM502" s="756"/>
      <c r="AN502" s="756"/>
      <c r="AO502" s="685"/>
      <c r="AP502" s="705">
        <f t="shared" si="52"/>
        <v>490</v>
      </c>
      <c r="AQ502" s="756"/>
      <c r="AR502" s="756"/>
      <c r="AS502" s="756"/>
      <c r="AT502" s="756"/>
      <c r="AU502" s="756"/>
      <c r="AV502" s="756"/>
      <c r="AW502" s="756"/>
    </row>
    <row r="503" spans="2:49" x14ac:dyDescent="0.25">
      <c r="B503" s="705">
        <v>491</v>
      </c>
      <c r="C503" s="951">
        <f>(1+_xlfn.XLOOKUP(INT((B503-1)/12)+1,'ZC Curve'!$B$8:$B$107,'ZC Curve'!R$8:R$107,,0))^(1/12)-1</f>
        <v>0</v>
      </c>
      <c r="D503" s="946">
        <f t="shared" si="47"/>
        <v>1</v>
      </c>
      <c r="E503" s="594"/>
      <c r="F503" s="705">
        <f t="shared" si="48"/>
        <v>491</v>
      </c>
      <c r="G503" s="756"/>
      <c r="H503" s="756"/>
      <c r="I503" s="756"/>
      <c r="J503" s="756"/>
      <c r="K503" s="756"/>
      <c r="L503" s="756"/>
      <c r="M503" s="756"/>
      <c r="N503" s="594"/>
      <c r="O503" s="705">
        <f t="shared" si="49"/>
        <v>491</v>
      </c>
      <c r="P503" s="756"/>
      <c r="Q503" s="756"/>
      <c r="R503" s="756"/>
      <c r="S503" s="756"/>
      <c r="T503" s="756"/>
      <c r="U503" s="756"/>
      <c r="V503" s="756"/>
      <c r="W503" s="594"/>
      <c r="X503" s="705">
        <f t="shared" si="50"/>
        <v>491</v>
      </c>
      <c r="Y503" s="756"/>
      <c r="Z503" s="756"/>
      <c r="AA503" s="756"/>
      <c r="AB503" s="756"/>
      <c r="AC503" s="756"/>
      <c r="AD503" s="756"/>
      <c r="AE503" s="756"/>
      <c r="AF503" s="594"/>
      <c r="AG503" s="705">
        <f t="shared" si="51"/>
        <v>491</v>
      </c>
      <c r="AH503" s="756"/>
      <c r="AI503" s="756"/>
      <c r="AJ503" s="756"/>
      <c r="AK503" s="756"/>
      <c r="AL503" s="756"/>
      <c r="AM503" s="756"/>
      <c r="AN503" s="756"/>
      <c r="AO503" s="685"/>
      <c r="AP503" s="705">
        <f t="shared" si="52"/>
        <v>491</v>
      </c>
      <c r="AQ503" s="756"/>
      <c r="AR503" s="756"/>
      <c r="AS503" s="756"/>
      <c r="AT503" s="756"/>
      <c r="AU503" s="756"/>
      <c r="AV503" s="756"/>
      <c r="AW503" s="756"/>
    </row>
    <row r="504" spans="2:49" x14ac:dyDescent="0.25">
      <c r="B504" s="705">
        <v>492</v>
      </c>
      <c r="C504" s="951">
        <f>(1+_xlfn.XLOOKUP(INT((B504-1)/12)+1,'ZC Curve'!$B$8:$B$107,'ZC Curve'!R$8:R$107,,0))^(1/12)-1</f>
        <v>0</v>
      </c>
      <c r="D504" s="946">
        <f t="shared" si="47"/>
        <v>1</v>
      </c>
      <c r="E504" s="594"/>
      <c r="F504" s="705">
        <f t="shared" si="48"/>
        <v>492</v>
      </c>
      <c r="G504" s="756"/>
      <c r="H504" s="756"/>
      <c r="I504" s="756"/>
      <c r="J504" s="756"/>
      <c r="K504" s="756"/>
      <c r="L504" s="756"/>
      <c r="M504" s="756"/>
      <c r="N504" s="594"/>
      <c r="O504" s="705">
        <f t="shared" si="49"/>
        <v>492</v>
      </c>
      <c r="P504" s="756"/>
      <c r="Q504" s="756"/>
      <c r="R504" s="756"/>
      <c r="S504" s="756"/>
      <c r="T504" s="756"/>
      <c r="U504" s="756"/>
      <c r="V504" s="756"/>
      <c r="W504" s="594"/>
      <c r="X504" s="705">
        <f t="shared" si="50"/>
        <v>492</v>
      </c>
      <c r="Y504" s="756"/>
      <c r="Z504" s="756"/>
      <c r="AA504" s="756"/>
      <c r="AB504" s="756"/>
      <c r="AC504" s="756"/>
      <c r="AD504" s="756"/>
      <c r="AE504" s="756"/>
      <c r="AF504" s="594"/>
      <c r="AG504" s="705">
        <f t="shared" si="51"/>
        <v>492</v>
      </c>
      <c r="AH504" s="756"/>
      <c r="AI504" s="756"/>
      <c r="AJ504" s="756"/>
      <c r="AK504" s="756"/>
      <c r="AL504" s="756"/>
      <c r="AM504" s="756"/>
      <c r="AN504" s="756"/>
      <c r="AO504" s="685"/>
      <c r="AP504" s="705">
        <f t="shared" si="52"/>
        <v>492</v>
      </c>
      <c r="AQ504" s="756"/>
      <c r="AR504" s="756"/>
      <c r="AS504" s="756"/>
      <c r="AT504" s="756"/>
      <c r="AU504" s="756"/>
      <c r="AV504" s="756"/>
      <c r="AW504" s="756"/>
    </row>
    <row r="505" spans="2:49" x14ac:dyDescent="0.25">
      <c r="B505" s="705">
        <v>493</v>
      </c>
      <c r="C505" s="951">
        <f>(1+_xlfn.XLOOKUP(INT((B505-1)/12)+1,'ZC Curve'!$B$8:$B$107,'ZC Curve'!R$8:R$107,,0))^(1/12)-1</f>
        <v>0</v>
      </c>
      <c r="D505" s="946">
        <f t="shared" si="47"/>
        <v>1</v>
      </c>
      <c r="E505" s="594"/>
      <c r="F505" s="705">
        <f t="shared" si="48"/>
        <v>493</v>
      </c>
      <c r="G505" s="756"/>
      <c r="H505" s="756"/>
      <c r="I505" s="756"/>
      <c r="J505" s="756"/>
      <c r="K505" s="756"/>
      <c r="L505" s="756"/>
      <c r="M505" s="756"/>
      <c r="N505" s="594"/>
      <c r="O505" s="705">
        <f t="shared" si="49"/>
        <v>493</v>
      </c>
      <c r="P505" s="756"/>
      <c r="Q505" s="756"/>
      <c r="R505" s="756"/>
      <c r="S505" s="756"/>
      <c r="T505" s="756"/>
      <c r="U505" s="756"/>
      <c r="V505" s="756"/>
      <c r="W505" s="594"/>
      <c r="X505" s="705">
        <f t="shared" si="50"/>
        <v>493</v>
      </c>
      <c r="Y505" s="756"/>
      <c r="Z505" s="756"/>
      <c r="AA505" s="756"/>
      <c r="AB505" s="756"/>
      <c r="AC505" s="756"/>
      <c r="AD505" s="756"/>
      <c r="AE505" s="756"/>
      <c r="AF505" s="594"/>
      <c r="AG505" s="705">
        <f t="shared" si="51"/>
        <v>493</v>
      </c>
      <c r="AH505" s="756"/>
      <c r="AI505" s="756"/>
      <c r="AJ505" s="756"/>
      <c r="AK505" s="756"/>
      <c r="AL505" s="756"/>
      <c r="AM505" s="756"/>
      <c r="AN505" s="756"/>
      <c r="AO505" s="685"/>
      <c r="AP505" s="705">
        <f t="shared" si="52"/>
        <v>493</v>
      </c>
      <c r="AQ505" s="756"/>
      <c r="AR505" s="756"/>
      <c r="AS505" s="756"/>
      <c r="AT505" s="756"/>
      <c r="AU505" s="756"/>
      <c r="AV505" s="756"/>
      <c r="AW505" s="756"/>
    </row>
    <row r="506" spans="2:49" x14ac:dyDescent="0.25">
      <c r="B506" s="705">
        <v>494</v>
      </c>
      <c r="C506" s="951">
        <f>(1+_xlfn.XLOOKUP(INT((B506-1)/12)+1,'ZC Curve'!$B$8:$B$107,'ZC Curve'!R$8:R$107,,0))^(1/12)-1</f>
        <v>0</v>
      </c>
      <c r="D506" s="946">
        <f t="shared" si="47"/>
        <v>1</v>
      </c>
      <c r="E506" s="594"/>
      <c r="F506" s="705">
        <f t="shared" si="48"/>
        <v>494</v>
      </c>
      <c r="G506" s="756"/>
      <c r="H506" s="756"/>
      <c r="I506" s="756"/>
      <c r="J506" s="756"/>
      <c r="K506" s="756"/>
      <c r="L506" s="756"/>
      <c r="M506" s="756"/>
      <c r="N506" s="594"/>
      <c r="O506" s="705">
        <f t="shared" si="49"/>
        <v>494</v>
      </c>
      <c r="P506" s="756"/>
      <c r="Q506" s="756"/>
      <c r="R506" s="756"/>
      <c r="S506" s="756"/>
      <c r="T506" s="756"/>
      <c r="U506" s="756"/>
      <c r="V506" s="756"/>
      <c r="W506" s="594"/>
      <c r="X506" s="705">
        <f t="shared" si="50"/>
        <v>494</v>
      </c>
      <c r="Y506" s="756"/>
      <c r="Z506" s="756"/>
      <c r="AA506" s="756"/>
      <c r="AB506" s="756"/>
      <c r="AC506" s="756"/>
      <c r="AD506" s="756"/>
      <c r="AE506" s="756"/>
      <c r="AF506" s="594"/>
      <c r="AG506" s="705">
        <f t="shared" si="51"/>
        <v>494</v>
      </c>
      <c r="AH506" s="756"/>
      <c r="AI506" s="756"/>
      <c r="AJ506" s="756"/>
      <c r="AK506" s="756"/>
      <c r="AL506" s="756"/>
      <c r="AM506" s="756"/>
      <c r="AN506" s="756"/>
      <c r="AO506" s="685"/>
      <c r="AP506" s="705">
        <f t="shared" si="52"/>
        <v>494</v>
      </c>
      <c r="AQ506" s="756"/>
      <c r="AR506" s="756"/>
      <c r="AS506" s="756"/>
      <c r="AT506" s="756"/>
      <c r="AU506" s="756"/>
      <c r="AV506" s="756"/>
      <c r="AW506" s="756"/>
    </row>
    <row r="507" spans="2:49" x14ac:dyDescent="0.25">
      <c r="B507" s="705">
        <v>495</v>
      </c>
      <c r="C507" s="951">
        <f>(1+_xlfn.XLOOKUP(INT((B507-1)/12)+1,'ZC Curve'!$B$8:$B$107,'ZC Curve'!R$8:R$107,,0))^(1/12)-1</f>
        <v>0</v>
      </c>
      <c r="D507" s="946">
        <f t="shared" si="47"/>
        <v>1</v>
      </c>
      <c r="E507" s="594"/>
      <c r="F507" s="705">
        <f t="shared" si="48"/>
        <v>495</v>
      </c>
      <c r="G507" s="756"/>
      <c r="H507" s="756"/>
      <c r="I507" s="756"/>
      <c r="J507" s="756"/>
      <c r="K507" s="756"/>
      <c r="L507" s="756"/>
      <c r="M507" s="756"/>
      <c r="N507" s="594"/>
      <c r="O507" s="705">
        <f t="shared" si="49"/>
        <v>495</v>
      </c>
      <c r="P507" s="756"/>
      <c r="Q507" s="756"/>
      <c r="R507" s="756"/>
      <c r="S507" s="756"/>
      <c r="T507" s="756"/>
      <c r="U507" s="756"/>
      <c r="V507" s="756"/>
      <c r="W507" s="594"/>
      <c r="X507" s="705">
        <f t="shared" si="50"/>
        <v>495</v>
      </c>
      <c r="Y507" s="756"/>
      <c r="Z507" s="756"/>
      <c r="AA507" s="756"/>
      <c r="AB507" s="756"/>
      <c r="AC507" s="756"/>
      <c r="AD507" s="756"/>
      <c r="AE507" s="756"/>
      <c r="AF507" s="594"/>
      <c r="AG507" s="705">
        <f t="shared" si="51"/>
        <v>495</v>
      </c>
      <c r="AH507" s="756"/>
      <c r="AI507" s="756"/>
      <c r="AJ507" s="756"/>
      <c r="AK507" s="756"/>
      <c r="AL507" s="756"/>
      <c r="AM507" s="756"/>
      <c r="AN507" s="756"/>
      <c r="AO507" s="685"/>
      <c r="AP507" s="705">
        <f t="shared" si="52"/>
        <v>495</v>
      </c>
      <c r="AQ507" s="756"/>
      <c r="AR507" s="756"/>
      <c r="AS507" s="756"/>
      <c r="AT507" s="756"/>
      <c r="AU507" s="756"/>
      <c r="AV507" s="756"/>
      <c r="AW507" s="756"/>
    </row>
    <row r="508" spans="2:49" x14ac:dyDescent="0.25">
      <c r="B508" s="705">
        <v>496</v>
      </c>
      <c r="C508" s="951">
        <f>(1+_xlfn.XLOOKUP(INT((B508-1)/12)+1,'ZC Curve'!$B$8:$B$107,'ZC Curve'!R$8:R$107,,0))^(1/12)-1</f>
        <v>0</v>
      </c>
      <c r="D508" s="946">
        <f t="shared" si="47"/>
        <v>1</v>
      </c>
      <c r="E508" s="594"/>
      <c r="F508" s="705">
        <f t="shared" si="48"/>
        <v>496</v>
      </c>
      <c r="G508" s="756"/>
      <c r="H508" s="756"/>
      <c r="I508" s="756"/>
      <c r="J508" s="756"/>
      <c r="K508" s="756"/>
      <c r="L508" s="756"/>
      <c r="M508" s="756"/>
      <c r="N508" s="594"/>
      <c r="O508" s="705">
        <f t="shared" si="49"/>
        <v>496</v>
      </c>
      <c r="P508" s="756"/>
      <c r="Q508" s="756"/>
      <c r="R508" s="756"/>
      <c r="S508" s="756"/>
      <c r="T508" s="756"/>
      <c r="U508" s="756"/>
      <c r="V508" s="756"/>
      <c r="W508" s="594"/>
      <c r="X508" s="705">
        <f t="shared" si="50"/>
        <v>496</v>
      </c>
      <c r="Y508" s="756"/>
      <c r="Z508" s="756"/>
      <c r="AA508" s="756"/>
      <c r="AB508" s="756"/>
      <c r="AC508" s="756"/>
      <c r="AD508" s="756"/>
      <c r="AE508" s="756"/>
      <c r="AF508" s="594"/>
      <c r="AG508" s="705">
        <f t="shared" si="51"/>
        <v>496</v>
      </c>
      <c r="AH508" s="756"/>
      <c r="AI508" s="756"/>
      <c r="AJ508" s="756"/>
      <c r="AK508" s="756"/>
      <c r="AL508" s="756"/>
      <c r="AM508" s="756"/>
      <c r="AN508" s="756"/>
      <c r="AO508" s="685"/>
      <c r="AP508" s="705">
        <f t="shared" si="52"/>
        <v>496</v>
      </c>
      <c r="AQ508" s="756"/>
      <c r="AR508" s="756"/>
      <c r="AS508" s="756"/>
      <c r="AT508" s="756"/>
      <c r="AU508" s="756"/>
      <c r="AV508" s="756"/>
      <c r="AW508" s="756"/>
    </row>
    <row r="509" spans="2:49" x14ac:dyDescent="0.25">
      <c r="B509" s="705">
        <v>497</v>
      </c>
      <c r="C509" s="951">
        <f>(1+_xlfn.XLOOKUP(INT((B509-1)/12)+1,'ZC Curve'!$B$8:$B$107,'ZC Curve'!R$8:R$107,,0))^(1/12)-1</f>
        <v>0</v>
      </c>
      <c r="D509" s="946">
        <f t="shared" si="47"/>
        <v>1</v>
      </c>
      <c r="E509" s="594"/>
      <c r="F509" s="705">
        <f t="shared" si="48"/>
        <v>497</v>
      </c>
      <c r="G509" s="756"/>
      <c r="H509" s="756"/>
      <c r="I509" s="756"/>
      <c r="J509" s="756"/>
      <c r="K509" s="756"/>
      <c r="L509" s="756"/>
      <c r="M509" s="756"/>
      <c r="N509" s="594"/>
      <c r="O509" s="705">
        <f t="shared" si="49"/>
        <v>497</v>
      </c>
      <c r="P509" s="756"/>
      <c r="Q509" s="756"/>
      <c r="R509" s="756"/>
      <c r="S509" s="756"/>
      <c r="T509" s="756"/>
      <c r="U509" s="756"/>
      <c r="V509" s="756"/>
      <c r="W509" s="594"/>
      <c r="X509" s="705">
        <f t="shared" si="50"/>
        <v>497</v>
      </c>
      <c r="Y509" s="756"/>
      <c r="Z509" s="756"/>
      <c r="AA509" s="756"/>
      <c r="AB509" s="756"/>
      <c r="AC509" s="756"/>
      <c r="AD509" s="756"/>
      <c r="AE509" s="756"/>
      <c r="AF509" s="594"/>
      <c r="AG509" s="705">
        <f t="shared" si="51"/>
        <v>497</v>
      </c>
      <c r="AH509" s="756"/>
      <c r="AI509" s="756"/>
      <c r="AJ509" s="756"/>
      <c r="AK509" s="756"/>
      <c r="AL509" s="756"/>
      <c r="AM509" s="756"/>
      <c r="AN509" s="756"/>
      <c r="AO509" s="685"/>
      <c r="AP509" s="705">
        <f t="shared" si="52"/>
        <v>497</v>
      </c>
      <c r="AQ509" s="756"/>
      <c r="AR509" s="756"/>
      <c r="AS509" s="756"/>
      <c r="AT509" s="756"/>
      <c r="AU509" s="756"/>
      <c r="AV509" s="756"/>
      <c r="AW509" s="756"/>
    </row>
    <row r="510" spans="2:49" x14ac:dyDescent="0.25">
      <c r="B510" s="705">
        <v>498</v>
      </c>
      <c r="C510" s="951">
        <f>(1+_xlfn.XLOOKUP(INT((B510-1)/12)+1,'ZC Curve'!$B$8:$B$107,'ZC Curve'!R$8:R$107,,0))^(1/12)-1</f>
        <v>0</v>
      </c>
      <c r="D510" s="946">
        <f t="shared" si="47"/>
        <v>1</v>
      </c>
      <c r="E510" s="594"/>
      <c r="F510" s="705">
        <f t="shared" si="48"/>
        <v>498</v>
      </c>
      <c r="G510" s="756"/>
      <c r="H510" s="756"/>
      <c r="I510" s="756"/>
      <c r="J510" s="756"/>
      <c r="K510" s="756"/>
      <c r="L510" s="756"/>
      <c r="M510" s="756"/>
      <c r="N510" s="594"/>
      <c r="O510" s="705">
        <f t="shared" si="49"/>
        <v>498</v>
      </c>
      <c r="P510" s="756"/>
      <c r="Q510" s="756"/>
      <c r="R510" s="756"/>
      <c r="S510" s="756"/>
      <c r="T510" s="756"/>
      <c r="U510" s="756"/>
      <c r="V510" s="756"/>
      <c r="W510" s="594"/>
      <c r="X510" s="705">
        <f t="shared" si="50"/>
        <v>498</v>
      </c>
      <c r="Y510" s="756"/>
      <c r="Z510" s="756"/>
      <c r="AA510" s="756"/>
      <c r="AB510" s="756"/>
      <c r="AC510" s="756"/>
      <c r="AD510" s="756"/>
      <c r="AE510" s="756"/>
      <c r="AF510" s="594"/>
      <c r="AG510" s="705">
        <f t="shared" si="51"/>
        <v>498</v>
      </c>
      <c r="AH510" s="756"/>
      <c r="AI510" s="756"/>
      <c r="AJ510" s="756"/>
      <c r="AK510" s="756"/>
      <c r="AL510" s="756"/>
      <c r="AM510" s="756"/>
      <c r="AN510" s="756"/>
      <c r="AO510" s="685"/>
      <c r="AP510" s="705">
        <f t="shared" si="52"/>
        <v>498</v>
      </c>
      <c r="AQ510" s="756"/>
      <c r="AR510" s="756"/>
      <c r="AS510" s="756"/>
      <c r="AT510" s="756"/>
      <c r="AU510" s="756"/>
      <c r="AV510" s="756"/>
      <c r="AW510" s="756"/>
    </row>
    <row r="511" spans="2:49" x14ac:dyDescent="0.25">
      <c r="B511" s="705">
        <v>499</v>
      </c>
      <c r="C511" s="951">
        <f>(1+_xlfn.XLOOKUP(INT((B511-1)/12)+1,'ZC Curve'!$B$8:$B$107,'ZC Curve'!R$8:R$107,,0))^(1/12)-1</f>
        <v>0</v>
      </c>
      <c r="D511" s="946">
        <f t="shared" si="47"/>
        <v>1</v>
      </c>
      <c r="E511" s="594"/>
      <c r="F511" s="705">
        <f t="shared" si="48"/>
        <v>499</v>
      </c>
      <c r="G511" s="756"/>
      <c r="H511" s="756"/>
      <c r="I511" s="756"/>
      <c r="J511" s="756"/>
      <c r="K511" s="756"/>
      <c r="L511" s="756"/>
      <c r="M511" s="756"/>
      <c r="N511" s="594"/>
      <c r="O511" s="705">
        <f t="shared" si="49"/>
        <v>499</v>
      </c>
      <c r="P511" s="756"/>
      <c r="Q511" s="756"/>
      <c r="R511" s="756"/>
      <c r="S511" s="756"/>
      <c r="T511" s="756"/>
      <c r="U511" s="756"/>
      <c r="V511" s="756"/>
      <c r="W511" s="594"/>
      <c r="X511" s="705">
        <f t="shared" si="50"/>
        <v>499</v>
      </c>
      <c r="Y511" s="756"/>
      <c r="Z511" s="756"/>
      <c r="AA511" s="756"/>
      <c r="AB511" s="756"/>
      <c r="AC511" s="756"/>
      <c r="AD511" s="756"/>
      <c r="AE511" s="756"/>
      <c r="AF511" s="594"/>
      <c r="AG511" s="705">
        <f t="shared" si="51"/>
        <v>499</v>
      </c>
      <c r="AH511" s="756"/>
      <c r="AI511" s="756"/>
      <c r="AJ511" s="756"/>
      <c r="AK511" s="756"/>
      <c r="AL511" s="756"/>
      <c r="AM511" s="756"/>
      <c r="AN511" s="756"/>
      <c r="AO511" s="685"/>
      <c r="AP511" s="705">
        <f t="shared" si="52"/>
        <v>499</v>
      </c>
      <c r="AQ511" s="756"/>
      <c r="AR511" s="756"/>
      <c r="AS511" s="756"/>
      <c r="AT511" s="756"/>
      <c r="AU511" s="756"/>
      <c r="AV511" s="756"/>
      <c r="AW511" s="756"/>
    </row>
    <row r="512" spans="2:49" x14ac:dyDescent="0.25">
      <c r="B512" s="705">
        <v>500</v>
      </c>
      <c r="C512" s="951">
        <f>(1+_xlfn.XLOOKUP(INT((B512-1)/12)+1,'ZC Curve'!$B$8:$B$107,'ZC Curve'!R$8:R$107,,0))^(1/12)-1</f>
        <v>0</v>
      </c>
      <c r="D512" s="946">
        <f t="shared" si="47"/>
        <v>1</v>
      </c>
      <c r="E512" s="594"/>
      <c r="F512" s="705">
        <f t="shared" si="48"/>
        <v>500</v>
      </c>
      <c r="G512" s="756"/>
      <c r="H512" s="756"/>
      <c r="I512" s="756"/>
      <c r="J512" s="756"/>
      <c r="K512" s="756"/>
      <c r="L512" s="756"/>
      <c r="M512" s="756"/>
      <c r="N512" s="594"/>
      <c r="O512" s="705">
        <f t="shared" si="49"/>
        <v>500</v>
      </c>
      <c r="P512" s="756"/>
      <c r="Q512" s="756"/>
      <c r="R512" s="756"/>
      <c r="S512" s="756"/>
      <c r="T512" s="756"/>
      <c r="U512" s="756"/>
      <c r="V512" s="756"/>
      <c r="W512" s="594"/>
      <c r="X512" s="705">
        <f t="shared" si="50"/>
        <v>500</v>
      </c>
      <c r="Y512" s="756"/>
      <c r="Z512" s="756"/>
      <c r="AA512" s="756"/>
      <c r="AB512" s="756"/>
      <c r="AC512" s="756"/>
      <c r="AD512" s="756"/>
      <c r="AE512" s="756"/>
      <c r="AF512" s="594"/>
      <c r="AG512" s="705">
        <f t="shared" si="51"/>
        <v>500</v>
      </c>
      <c r="AH512" s="756"/>
      <c r="AI512" s="756"/>
      <c r="AJ512" s="756"/>
      <c r="AK512" s="756"/>
      <c r="AL512" s="756"/>
      <c r="AM512" s="756"/>
      <c r="AN512" s="756"/>
      <c r="AO512" s="685"/>
      <c r="AP512" s="705">
        <f t="shared" si="52"/>
        <v>500</v>
      </c>
      <c r="AQ512" s="756"/>
      <c r="AR512" s="756"/>
      <c r="AS512" s="756"/>
      <c r="AT512" s="756"/>
      <c r="AU512" s="756"/>
      <c r="AV512" s="756"/>
      <c r="AW512" s="756"/>
    </row>
    <row r="513" spans="2:49" x14ac:dyDescent="0.25">
      <c r="B513" s="705">
        <v>501</v>
      </c>
      <c r="C513" s="951">
        <f>(1+_xlfn.XLOOKUP(INT((B513-1)/12)+1,'ZC Curve'!$B$8:$B$107,'ZC Curve'!R$8:R$107,,0))^(1/12)-1</f>
        <v>0</v>
      </c>
      <c r="D513" s="946">
        <f t="shared" si="47"/>
        <v>1</v>
      </c>
      <c r="E513" s="594"/>
      <c r="F513" s="705">
        <f t="shared" si="48"/>
        <v>501</v>
      </c>
      <c r="G513" s="756"/>
      <c r="H513" s="756"/>
      <c r="I513" s="756"/>
      <c r="J513" s="756"/>
      <c r="K513" s="756"/>
      <c r="L513" s="756"/>
      <c r="M513" s="756"/>
      <c r="N513" s="594"/>
      <c r="O513" s="705">
        <f t="shared" si="49"/>
        <v>501</v>
      </c>
      <c r="P513" s="756"/>
      <c r="Q513" s="756"/>
      <c r="R513" s="756"/>
      <c r="S513" s="756"/>
      <c r="T513" s="756"/>
      <c r="U513" s="756"/>
      <c r="V513" s="756"/>
      <c r="W513" s="594"/>
      <c r="X513" s="705">
        <f t="shared" si="50"/>
        <v>501</v>
      </c>
      <c r="Y513" s="756"/>
      <c r="Z513" s="756"/>
      <c r="AA513" s="756"/>
      <c r="AB513" s="756"/>
      <c r="AC513" s="756"/>
      <c r="AD513" s="756"/>
      <c r="AE513" s="756"/>
      <c r="AF513" s="594"/>
      <c r="AG513" s="705">
        <f t="shared" si="51"/>
        <v>501</v>
      </c>
      <c r="AH513" s="756"/>
      <c r="AI513" s="756"/>
      <c r="AJ513" s="756"/>
      <c r="AK513" s="756"/>
      <c r="AL513" s="756"/>
      <c r="AM513" s="756"/>
      <c r="AN513" s="756"/>
      <c r="AO513" s="685"/>
      <c r="AP513" s="705">
        <f t="shared" si="52"/>
        <v>501</v>
      </c>
      <c r="AQ513" s="756"/>
      <c r="AR513" s="756"/>
      <c r="AS513" s="756"/>
      <c r="AT513" s="756"/>
      <c r="AU513" s="756"/>
      <c r="AV513" s="756"/>
      <c r="AW513" s="756"/>
    </row>
    <row r="514" spans="2:49" x14ac:dyDescent="0.25">
      <c r="B514" s="705">
        <v>502</v>
      </c>
      <c r="C514" s="951">
        <f>(1+_xlfn.XLOOKUP(INT((B514-1)/12)+1,'ZC Curve'!$B$8:$B$107,'ZC Curve'!R$8:R$107,,0))^(1/12)-1</f>
        <v>0</v>
      </c>
      <c r="D514" s="946">
        <f t="shared" si="47"/>
        <v>1</v>
      </c>
      <c r="E514" s="594"/>
      <c r="F514" s="705">
        <f t="shared" si="48"/>
        <v>502</v>
      </c>
      <c r="G514" s="756"/>
      <c r="H514" s="756"/>
      <c r="I514" s="756"/>
      <c r="J514" s="756"/>
      <c r="K514" s="756"/>
      <c r="L514" s="756"/>
      <c r="M514" s="756"/>
      <c r="N514" s="594"/>
      <c r="O514" s="705">
        <f t="shared" si="49"/>
        <v>502</v>
      </c>
      <c r="P514" s="756"/>
      <c r="Q514" s="756"/>
      <c r="R514" s="756"/>
      <c r="S514" s="756"/>
      <c r="T514" s="756"/>
      <c r="U514" s="756"/>
      <c r="V514" s="756"/>
      <c r="W514" s="594"/>
      <c r="X514" s="705">
        <f t="shared" si="50"/>
        <v>502</v>
      </c>
      <c r="Y514" s="756"/>
      <c r="Z514" s="756"/>
      <c r="AA514" s="756"/>
      <c r="AB514" s="756"/>
      <c r="AC514" s="756"/>
      <c r="AD514" s="756"/>
      <c r="AE514" s="756"/>
      <c r="AF514" s="594"/>
      <c r="AG514" s="705">
        <f t="shared" si="51"/>
        <v>502</v>
      </c>
      <c r="AH514" s="756"/>
      <c r="AI514" s="756"/>
      <c r="AJ514" s="756"/>
      <c r="AK514" s="756"/>
      <c r="AL514" s="756"/>
      <c r="AM514" s="756"/>
      <c r="AN514" s="756"/>
      <c r="AO514" s="685"/>
      <c r="AP514" s="705">
        <f t="shared" si="52"/>
        <v>502</v>
      </c>
      <c r="AQ514" s="756"/>
      <c r="AR514" s="756"/>
      <c r="AS514" s="756"/>
      <c r="AT514" s="756"/>
      <c r="AU514" s="756"/>
      <c r="AV514" s="756"/>
      <c r="AW514" s="756"/>
    </row>
    <row r="515" spans="2:49" x14ac:dyDescent="0.25">
      <c r="B515" s="705">
        <v>503</v>
      </c>
      <c r="C515" s="951">
        <f>(1+_xlfn.XLOOKUP(INT((B515-1)/12)+1,'ZC Curve'!$B$8:$B$107,'ZC Curve'!R$8:R$107,,0))^(1/12)-1</f>
        <v>0</v>
      </c>
      <c r="D515" s="946">
        <f t="shared" si="47"/>
        <v>1</v>
      </c>
      <c r="E515" s="594"/>
      <c r="F515" s="705">
        <f t="shared" si="48"/>
        <v>503</v>
      </c>
      <c r="G515" s="756"/>
      <c r="H515" s="756"/>
      <c r="I515" s="756"/>
      <c r="J515" s="756"/>
      <c r="K515" s="756"/>
      <c r="L515" s="756"/>
      <c r="M515" s="756"/>
      <c r="N515" s="594"/>
      <c r="O515" s="705">
        <f t="shared" si="49"/>
        <v>503</v>
      </c>
      <c r="P515" s="756"/>
      <c r="Q515" s="756"/>
      <c r="R515" s="756"/>
      <c r="S515" s="756"/>
      <c r="T515" s="756"/>
      <c r="U515" s="756"/>
      <c r="V515" s="756"/>
      <c r="W515" s="594"/>
      <c r="X515" s="705">
        <f t="shared" si="50"/>
        <v>503</v>
      </c>
      <c r="Y515" s="756"/>
      <c r="Z515" s="756"/>
      <c r="AA515" s="756"/>
      <c r="AB515" s="756"/>
      <c r="AC515" s="756"/>
      <c r="AD515" s="756"/>
      <c r="AE515" s="756"/>
      <c r="AF515" s="594"/>
      <c r="AG515" s="705">
        <f t="shared" si="51"/>
        <v>503</v>
      </c>
      <c r="AH515" s="756"/>
      <c r="AI515" s="756"/>
      <c r="AJ515" s="756"/>
      <c r="AK515" s="756"/>
      <c r="AL515" s="756"/>
      <c r="AM515" s="756"/>
      <c r="AN515" s="756"/>
      <c r="AO515" s="685"/>
      <c r="AP515" s="705">
        <f t="shared" si="52"/>
        <v>503</v>
      </c>
      <c r="AQ515" s="756"/>
      <c r="AR515" s="756"/>
      <c r="AS515" s="756"/>
      <c r="AT515" s="756"/>
      <c r="AU515" s="756"/>
      <c r="AV515" s="756"/>
      <c r="AW515" s="756"/>
    </row>
    <row r="516" spans="2:49" x14ac:dyDescent="0.25">
      <c r="B516" s="705">
        <v>504</v>
      </c>
      <c r="C516" s="951">
        <f>(1+_xlfn.XLOOKUP(INT((B516-1)/12)+1,'ZC Curve'!$B$8:$B$107,'ZC Curve'!R$8:R$107,,0))^(1/12)-1</f>
        <v>0</v>
      </c>
      <c r="D516" s="946">
        <f t="shared" si="47"/>
        <v>1</v>
      </c>
      <c r="E516" s="594"/>
      <c r="F516" s="705">
        <f t="shared" si="48"/>
        <v>504</v>
      </c>
      <c r="G516" s="756"/>
      <c r="H516" s="756"/>
      <c r="I516" s="756"/>
      <c r="J516" s="756"/>
      <c r="K516" s="756"/>
      <c r="L516" s="756"/>
      <c r="M516" s="756"/>
      <c r="N516" s="594"/>
      <c r="O516" s="705">
        <f t="shared" si="49"/>
        <v>504</v>
      </c>
      <c r="P516" s="756"/>
      <c r="Q516" s="756"/>
      <c r="R516" s="756"/>
      <c r="S516" s="756"/>
      <c r="T516" s="756"/>
      <c r="U516" s="756"/>
      <c r="V516" s="756"/>
      <c r="W516" s="594"/>
      <c r="X516" s="705">
        <f t="shared" si="50"/>
        <v>504</v>
      </c>
      <c r="Y516" s="756"/>
      <c r="Z516" s="756"/>
      <c r="AA516" s="756"/>
      <c r="AB516" s="756"/>
      <c r="AC516" s="756"/>
      <c r="AD516" s="756"/>
      <c r="AE516" s="756"/>
      <c r="AF516" s="594"/>
      <c r="AG516" s="705">
        <f t="shared" si="51"/>
        <v>504</v>
      </c>
      <c r="AH516" s="756"/>
      <c r="AI516" s="756"/>
      <c r="AJ516" s="756"/>
      <c r="AK516" s="756"/>
      <c r="AL516" s="756"/>
      <c r="AM516" s="756"/>
      <c r="AN516" s="756"/>
      <c r="AO516" s="685"/>
      <c r="AP516" s="705">
        <f t="shared" si="52"/>
        <v>504</v>
      </c>
      <c r="AQ516" s="756"/>
      <c r="AR516" s="756"/>
      <c r="AS516" s="756"/>
      <c r="AT516" s="756"/>
      <c r="AU516" s="756"/>
      <c r="AV516" s="756"/>
      <c r="AW516" s="756"/>
    </row>
    <row r="517" spans="2:49" x14ac:dyDescent="0.25">
      <c r="B517" s="705">
        <v>505</v>
      </c>
      <c r="C517" s="951">
        <f>(1+_xlfn.XLOOKUP(INT((B517-1)/12)+1,'ZC Curve'!$B$8:$B$107,'ZC Curve'!R$8:R$107,,0))^(1/12)-1</f>
        <v>0</v>
      </c>
      <c r="D517" s="946">
        <f t="shared" si="47"/>
        <v>1</v>
      </c>
      <c r="E517" s="594"/>
      <c r="F517" s="705">
        <f t="shared" si="48"/>
        <v>505</v>
      </c>
      <c r="G517" s="756"/>
      <c r="H517" s="756"/>
      <c r="I517" s="756"/>
      <c r="J517" s="756"/>
      <c r="K517" s="756"/>
      <c r="L517" s="756"/>
      <c r="M517" s="756"/>
      <c r="N517" s="594"/>
      <c r="O517" s="705">
        <f t="shared" si="49"/>
        <v>505</v>
      </c>
      <c r="P517" s="756"/>
      <c r="Q517" s="756"/>
      <c r="R517" s="756"/>
      <c r="S517" s="756"/>
      <c r="T517" s="756"/>
      <c r="U517" s="756"/>
      <c r="V517" s="756"/>
      <c r="W517" s="594"/>
      <c r="X517" s="705">
        <f t="shared" si="50"/>
        <v>505</v>
      </c>
      <c r="Y517" s="756"/>
      <c r="Z517" s="756"/>
      <c r="AA517" s="756"/>
      <c r="AB517" s="756"/>
      <c r="AC517" s="756"/>
      <c r="AD517" s="756"/>
      <c r="AE517" s="756"/>
      <c r="AF517" s="594"/>
      <c r="AG517" s="705">
        <f t="shared" si="51"/>
        <v>505</v>
      </c>
      <c r="AH517" s="756"/>
      <c r="AI517" s="756"/>
      <c r="AJ517" s="756"/>
      <c r="AK517" s="756"/>
      <c r="AL517" s="756"/>
      <c r="AM517" s="756"/>
      <c r="AN517" s="756"/>
      <c r="AO517" s="685"/>
      <c r="AP517" s="705">
        <f t="shared" si="52"/>
        <v>505</v>
      </c>
      <c r="AQ517" s="756"/>
      <c r="AR517" s="756"/>
      <c r="AS517" s="756"/>
      <c r="AT517" s="756"/>
      <c r="AU517" s="756"/>
      <c r="AV517" s="756"/>
      <c r="AW517" s="756"/>
    </row>
    <row r="518" spans="2:49" x14ac:dyDescent="0.25">
      <c r="B518" s="705">
        <v>506</v>
      </c>
      <c r="C518" s="951">
        <f>(1+_xlfn.XLOOKUP(INT((B518-1)/12)+1,'ZC Curve'!$B$8:$B$107,'ZC Curve'!R$8:R$107,,0))^(1/12)-1</f>
        <v>0</v>
      </c>
      <c r="D518" s="946">
        <f t="shared" si="47"/>
        <v>1</v>
      </c>
      <c r="E518" s="594"/>
      <c r="F518" s="705">
        <f t="shared" si="48"/>
        <v>506</v>
      </c>
      <c r="G518" s="756"/>
      <c r="H518" s="756"/>
      <c r="I518" s="756"/>
      <c r="J518" s="756"/>
      <c r="K518" s="756"/>
      <c r="L518" s="756"/>
      <c r="M518" s="756"/>
      <c r="N518" s="594"/>
      <c r="O518" s="705">
        <f t="shared" si="49"/>
        <v>506</v>
      </c>
      <c r="P518" s="756"/>
      <c r="Q518" s="756"/>
      <c r="R518" s="756"/>
      <c r="S518" s="756"/>
      <c r="T518" s="756"/>
      <c r="U518" s="756"/>
      <c r="V518" s="756"/>
      <c r="W518" s="594"/>
      <c r="X518" s="705">
        <f t="shared" si="50"/>
        <v>506</v>
      </c>
      <c r="Y518" s="756"/>
      <c r="Z518" s="756"/>
      <c r="AA518" s="756"/>
      <c r="AB518" s="756"/>
      <c r="AC518" s="756"/>
      <c r="AD518" s="756"/>
      <c r="AE518" s="756"/>
      <c r="AF518" s="594"/>
      <c r="AG518" s="705">
        <f t="shared" si="51"/>
        <v>506</v>
      </c>
      <c r="AH518" s="756"/>
      <c r="AI518" s="756"/>
      <c r="AJ518" s="756"/>
      <c r="AK518" s="756"/>
      <c r="AL518" s="756"/>
      <c r="AM518" s="756"/>
      <c r="AN518" s="756"/>
      <c r="AO518" s="685"/>
      <c r="AP518" s="705">
        <f t="shared" si="52"/>
        <v>506</v>
      </c>
      <c r="AQ518" s="756"/>
      <c r="AR518" s="756"/>
      <c r="AS518" s="756"/>
      <c r="AT518" s="756"/>
      <c r="AU518" s="756"/>
      <c r="AV518" s="756"/>
      <c r="AW518" s="756"/>
    </row>
    <row r="519" spans="2:49" x14ac:dyDescent="0.25">
      <c r="B519" s="705">
        <v>507</v>
      </c>
      <c r="C519" s="951">
        <f>(1+_xlfn.XLOOKUP(INT((B519-1)/12)+1,'ZC Curve'!$B$8:$B$107,'ZC Curve'!R$8:R$107,,0))^(1/12)-1</f>
        <v>0</v>
      </c>
      <c r="D519" s="946">
        <f t="shared" si="47"/>
        <v>1</v>
      </c>
      <c r="E519" s="594"/>
      <c r="F519" s="705">
        <f t="shared" si="48"/>
        <v>507</v>
      </c>
      <c r="G519" s="756"/>
      <c r="H519" s="756"/>
      <c r="I519" s="756"/>
      <c r="J519" s="756"/>
      <c r="K519" s="756"/>
      <c r="L519" s="756"/>
      <c r="M519" s="756"/>
      <c r="N519" s="594"/>
      <c r="O519" s="705">
        <f t="shared" si="49"/>
        <v>507</v>
      </c>
      <c r="P519" s="756"/>
      <c r="Q519" s="756"/>
      <c r="R519" s="756"/>
      <c r="S519" s="756"/>
      <c r="T519" s="756"/>
      <c r="U519" s="756"/>
      <c r="V519" s="756"/>
      <c r="W519" s="594"/>
      <c r="X519" s="705">
        <f t="shared" si="50"/>
        <v>507</v>
      </c>
      <c r="Y519" s="756"/>
      <c r="Z519" s="756"/>
      <c r="AA519" s="756"/>
      <c r="AB519" s="756"/>
      <c r="AC519" s="756"/>
      <c r="AD519" s="756"/>
      <c r="AE519" s="756"/>
      <c r="AF519" s="594"/>
      <c r="AG519" s="705">
        <f t="shared" si="51"/>
        <v>507</v>
      </c>
      <c r="AH519" s="756"/>
      <c r="AI519" s="756"/>
      <c r="AJ519" s="756"/>
      <c r="AK519" s="756"/>
      <c r="AL519" s="756"/>
      <c r="AM519" s="756"/>
      <c r="AN519" s="756"/>
      <c r="AO519" s="685"/>
      <c r="AP519" s="705">
        <f t="shared" si="52"/>
        <v>507</v>
      </c>
      <c r="AQ519" s="756"/>
      <c r="AR519" s="756"/>
      <c r="AS519" s="756"/>
      <c r="AT519" s="756"/>
      <c r="AU519" s="756"/>
      <c r="AV519" s="756"/>
      <c r="AW519" s="756"/>
    </row>
    <row r="520" spans="2:49" x14ac:dyDescent="0.25">
      <c r="B520" s="705">
        <v>508</v>
      </c>
      <c r="C520" s="951">
        <f>(1+_xlfn.XLOOKUP(INT((B520-1)/12)+1,'ZC Curve'!$B$8:$B$107,'ZC Curve'!R$8:R$107,,0))^(1/12)-1</f>
        <v>0</v>
      </c>
      <c r="D520" s="946">
        <f t="shared" si="47"/>
        <v>1</v>
      </c>
      <c r="E520" s="594"/>
      <c r="F520" s="705">
        <f t="shared" si="48"/>
        <v>508</v>
      </c>
      <c r="G520" s="756"/>
      <c r="H520" s="756"/>
      <c r="I520" s="756"/>
      <c r="J520" s="756"/>
      <c r="K520" s="756"/>
      <c r="L520" s="756"/>
      <c r="M520" s="756"/>
      <c r="N520" s="594"/>
      <c r="O520" s="705">
        <f t="shared" si="49"/>
        <v>508</v>
      </c>
      <c r="P520" s="756"/>
      <c r="Q520" s="756"/>
      <c r="R520" s="756"/>
      <c r="S520" s="756"/>
      <c r="T520" s="756"/>
      <c r="U520" s="756"/>
      <c r="V520" s="756"/>
      <c r="W520" s="594"/>
      <c r="X520" s="705">
        <f t="shared" si="50"/>
        <v>508</v>
      </c>
      <c r="Y520" s="756"/>
      <c r="Z520" s="756"/>
      <c r="AA520" s="756"/>
      <c r="AB520" s="756"/>
      <c r="AC520" s="756"/>
      <c r="AD520" s="756"/>
      <c r="AE520" s="756"/>
      <c r="AF520" s="594"/>
      <c r="AG520" s="705">
        <f t="shared" si="51"/>
        <v>508</v>
      </c>
      <c r="AH520" s="756"/>
      <c r="AI520" s="756"/>
      <c r="AJ520" s="756"/>
      <c r="AK520" s="756"/>
      <c r="AL520" s="756"/>
      <c r="AM520" s="756"/>
      <c r="AN520" s="756"/>
      <c r="AO520" s="685"/>
      <c r="AP520" s="705">
        <f t="shared" si="52"/>
        <v>508</v>
      </c>
      <c r="AQ520" s="756"/>
      <c r="AR520" s="756"/>
      <c r="AS520" s="756"/>
      <c r="AT520" s="756"/>
      <c r="AU520" s="756"/>
      <c r="AV520" s="756"/>
      <c r="AW520" s="756"/>
    </row>
    <row r="521" spans="2:49" x14ac:dyDescent="0.25">
      <c r="B521" s="705">
        <v>509</v>
      </c>
      <c r="C521" s="951">
        <f>(1+_xlfn.XLOOKUP(INT((B521-1)/12)+1,'ZC Curve'!$B$8:$B$107,'ZC Curve'!R$8:R$107,,0))^(1/12)-1</f>
        <v>0</v>
      </c>
      <c r="D521" s="946">
        <f t="shared" si="47"/>
        <v>1</v>
      </c>
      <c r="E521" s="594"/>
      <c r="F521" s="705">
        <f t="shared" si="48"/>
        <v>509</v>
      </c>
      <c r="G521" s="756"/>
      <c r="H521" s="756"/>
      <c r="I521" s="756"/>
      <c r="J521" s="756"/>
      <c r="K521" s="756"/>
      <c r="L521" s="756"/>
      <c r="M521" s="756"/>
      <c r="N521" s="594"/>
      <c r="O521" s="705">
        <f t="shared" si="49"/>
        <v>509</v>
      </c>
      <c r="P521" s="756"/>
      <c r="Q521" s="756"/>
      <c r="R521" s="756"/>
      <c r="S521" s="756"/>
      <c r="T521" s="756"/>
      <c r="U521" s="756"/>
      <c r="V521" s="756"/>
      <c r="W521" s="594"/>
      <c r="X521" s="705">
        <f t="shared" si="50"/>
        <v>509</v>
      </c>
      <c r="Y521" s="756"/>
      <c r="Z521" s="756"/>
      <c r="AA521" s="756"/>
      <c r="AB521" s="756"/>
      <c r="AC521" s="756"/>
      <c r="AD521" s="756"/>
      <c r="AE521" s="756"/>
      <c r="AF521" s="594"/>
      <c r="AG521" s="705">
        <f t="shared" si="51"/>
        <v>509</v>
      </c>
      <c r="AH521" s="756"/>
      <c r="AI521" s="756"/>
      <c r="AJ521" s="756"/>
      <c r="AK521" s="756"/>
      <c r="AL521" s="756"/>
      <c r="AM521" s="756"/>
      <c r="AN521" s="756"/>
      <c r="AO521" s="685"/>
      <c r="AP521" s="705">
        <f t="shared" si="52"/>
        <v>509</v>
      </c>
      <c r="AQ521" s="756"/>
      <c r="AR521" s="756"/>
      <c r="AS521" s="756"/>
      <c r="AT521" s="756"/>
      <c r="AU521" s="756"/>
      <c r="AV521" s="756"/>
      <c r="AW521" s="756"/>
    </row>
    <row r="522" spans="2:49" x14ac:dyDescent="0.25">
      <c r="B522" s="705">
        <v>510</v>
      </c>
      <c r="C522" s="951">
        <f>(1+_xlfn.XLOOKUP(INT((B522-1)/12)+1,'ZC Curve'!$B$8:$B$107,'ZC Curve'!R$8:R$107,,0))^(1/12)-1</f>
        <v>0</v>
      </c>
      <c r="D522" s="946">
        <f t="shared" si="47"/>
        <v>1</v>
      </c>
      <c r="E522" s="594"/>
      <c r="F522" s="705">
        <f t="shared" si="48"/>
        <v>510</v>
      </c>
      <c r="G522" s="756"/>
      <c r="H522" s="756"/>
      <c r="I522" s="756"/>
      <c r="J522" s="756"/>
      <c r="K522" s="756"/>
      <c r="L522" s="756"/>
      <c r="M522" s="756"/>
      <c r="N522" s="594"/>
      <c r="O522" s="705">
        <f t="shared" si="49"/>
        <v>510</v>
      </c>
      <c r="P522" s="756"/>
      <c r="Q522" s="756"/>
      <c r="R522" s="756"/>
      <c r="S522" s="756"/>
      <c r="T522" s="756"/>
      <c r="U522" s="756"/>
      <c r="V522" s="756"/>
      <c r="W522" s="594"/>
      <c r="X522" s="705">
        <f t="shared" si="50"/>
        <v>510</v>
      </c>
      <c r="Y522" s="756"/>
      <c r="Z522" s="756"/>
      <c r="AA522" s="756"/>
      <c r="AB522" s="756"/>
      <c r="AC522" s="756"/>
      <c r="AD522" s="756"/>
      <c r="AE522" s="756"/>
      <c r="AF522" s="594"/>
      <c r="AG522" s="705">
        <f t="shared" si="51"/>
        <v>510</v>
      </c>
      <c r="AH522" s="756"/>
      <c r="AI522" s="756"/>
      <c r="AJ522" s="756"/>
      <c r="AK522" s="756"/>
      <c r="AL522" s="756"/>
      <c r="AM522" s="756"/>
      <c r="AN522" s="756"/>
      <c r="AO522" s="685"/>
      <c r="AP522" s="705">
        <f t="shared" si="52"/>
        <v>510</v>
      </c>
      <c r="AQ522" s="756"/>
      <c r="AR522" s="756"/>
      <c r="AS522" s="756"/>
      <c r="AT522" s="756"/>
      <c r="AU522" s="756"/>
      <c r="AV522" s="756"/>
      <c r="AW522" s="756"/>
    </row>
    <row r="523" spans="2:49" x14ac:dyDescent="0.25">
      <c r="B523" s="705">
        <v>511</v>
      </c>
      <c r="C523" s="951">
        <f>(1+_xlfn.XLOOKUP(INT((B523-1)/12)+1,'ZC Curve'!$B$8:$B$107,'ZC Curve'!R$8:R$107,,0))^(1/12)-1</f>
        <v>0</v>
      </c>
      <c r="D523" s="946">
        <f t="shared" si="47"/>
        <v>1</v>
      </c>
      <c r="E523" s="594"/>
      <c r="F523" s="705">
        <f t="shared" si="48"/>
        <v>511</v>
      </c>
      <c r="G523" s="756"/>
      <c r="H523" s="756"/>
      <c r="I523" s="756"/>
      <c r="J523" s="756"/>
      <c r="K523" s="756"/>
      <c r="L523" s="756"/>
      <c r="M523" s="756"/>
      <c r="N523" s="594"/>
      <c r="O523" s="705">
        <f t="shared" si="49"/>
        <v>511</v>
      </c>
      <c r="P523" s="756"/>
      <c r="Q523" s="756"/>
      <c r="R523" s="756"/>
      <c r="S523" s="756"/>
      <c r="T523" s="756"/>
      <c r="U523" s="756"/>
      <c r="V523" s="756"/>
      <c r="W523" s="594"/>
      <c r="X523" s="705">
        <f t="shared" si="50"/>
        <v>511</v>
      </c>
      <c r="Y523" s="756"/>
      <c r="Z523" s="756"/>
      <c r="AA523" s="756"/>
      <c r="AB523" s="756"/>
      <c r="AC523" s="756"/>
      <c r="AD523" s="756"/>
      <c r="AE523" s="756"/>
      <c r="AF523" s="594"/>
      <c r="AG523" s="705">
        <f t="shared" si="51"/>
        <v>511</v>
      </c>
      <c r="AH523" s="756"/>
      <c r="AI523" s="756"/>
      <c r="AJ523" s="756"/>
      <c r="AK523" s="756"/>
      <c r="AL523" s="756"/>
      <c r="AM523" s="756"/>
      <c r="AN523" s="756"/>
      <c r="AO523" s="685"/>
      <c r="AP523" s="705">
        <f t="shared" si="52"/>
        <v>511</v>
      </c>
      <c r="AQ523" s="756"/>
      <c r="AR523" s="756"/>
      <c r="AS523" s="756"/>
      <c r="AT523" s="756"/>
      <c r="AU523" s="756"/>
      <c r="AV523" s="756"/>
      <c r="AW523" s="756"/>
    </row>
    <row r="524" spans="2:49" x14ac:dyDescent="0.25">
      <c r="B524" s="705">
        <v>512</v>
      </c>
      <c r="C524" s="951">
        <f>(1+_xlfn.XLOOKUP(INT((B524-1)/12)+1,'ZC Curve'!$B$8:$B$107,'ZC Curve'!R$8:R$107,,0))^(1/12)-1</f>
        <v>0</v>
      </c>
      <c r="D524" s="946">
        <f t="shared" si="47"/>
        <v>1</v>
      </c>
      <c r="E524" s="594"/>
      <c r="F524" s="705">
        <f t="shared" si="48"/>
        <v>512</v>
      </c>
      <c r="G524" s="756"/>
      <c r="H524" s="756"/>
      <c r="I524" s="756"/>
      <c r="J524" s="756"/>
      <c r="K524" s="756"/>
      <c r="L524" s="756"/>
      <c r="M524" s="756"/>
      <c r="N524" s="594"/>
      <c r="O524" s="705">
        <f t="shared" si="49"/>
        <v>512</v>
      </c>
      <c r="P524" s="756"/>
      <c r="Q524" s="756"/>
      <c r="R524" s="756"/>
      <c r="S524" s="756"/>
      <c r="T524" s="756"/>
      <c r="U524" s="756"/>
      <c r="V524" s="756"/>
      <c r="W524" s="594"/>
      <c r="X524" s="705">
        <f t="shared" si="50"/>
        <v>512</v>
      </c>
      <c r="Y524" s="756"/>
      <c r="Z524" s="756"/>
      <c r="AA524" s="756"/>
      <c r="AB524" s="756"/>
      <c r="AC524" s="756"/>
      <c r="AD524" s="756"/>
      <c r="AE524" s="756"/>
      <c r="AF524" s="594"/>
      <c r="AG524" s="705">
        <f t="shared" si="51"/>
        <v>512</v>
      </c>
      <c r="AH524" s="756"/>
      <c r="AI524" s="756"/>
      <c r="AJ524" s="756"/>
      <c r="AK524" s="756"/>
      <c r="AL524" s="756"/>
      <c r="AM524" s="756"/>
      <c r="AN524" s="756"/>
      <c r="AO524" s="685"/>
      <c r="AP524" s="705">
        <f t="shared" si="52"/>
        <v>512</v>
      </c>
      <c r="AQ524" s="756"/>
      <c r="AR524" s="756"/>
      <c r="AS524" s="756"/>
      <c r="AT524" s="756"/>
      <c r="AU524" s="756"/>
      <c r="AV524" s="756"/>
      <c r="AW524" s="756"/>
    </row>
    <row r="525" spans="2:49" x14ac:dyDescent="0.25">
      <c r="B525" s="705">
        <v>513</v>
      </c>
      <c r="C525" s="951">
        <f>(1+_xlfn.XLOOKUP(INT((B525-1)/12)+1,'ZC Curve'!$B$8:$B$107,'ZC Curve'!R$8:R$107,,0))^(1/12)-1</f>
        <v>0</v>
      </c>
      <c r="D525" s="946">
        <f t="shared" si="47"/>
        <v>1</v>
      </c>
      <c r="E525" s="594"/>
      <c r="F525" s="705">
        <f t="shared" si="48"/>
        <v>513</v>
      </c>
      <c r="G525" s="756"/>
      <c r="H525" s="756"/>
      <c r="I525" s="756"/>
      <c r="J525" s="756"/>
      <c r="K525" s="756"/>
      <c r="L525" s="756"/>
      <c r="M525" s="756"/>
      <c r="N525" s="594"/>
      <c r="O525" s="705">
        <f t="shared" si="49"/>
        <v>513</v>
      </c>
      <c r="P525" s="756"/>
      <c r="Q525" s="756"/>
      <c r="R525" s="756"/>
      <c r="S525" s="756"/>
      <c r="T525" s="756"/>
      <c r="U525" s="756"/>
      <c r="V525" s="756"/>
      <c r="W525" s="594"/>
      <c r="X525" s="705">
        <f t="shared" si="50"/>
        <v>513</v>
      </c>
      <c r="Y525" s="756"/>
      <c r="Z525" s="756"/>
      <c r="AA525" s="756"/>
      <c r="AB525" s="756"/>
      <c r="AC525" s="756"/>
      <c r="AD525" s="756"/>
      <c r="AE525" s="756"/>
      <c r="AF525" s="594"/>
      <c r="AG525" s="705">
        <f t="shared" si="51"/>
        <v>513</v>
      </c>
      <c r="AH525" s="756"/>
      <c r="AI525" s="756"/>
      <c r="AJ525" s="756"/>
      <c r="AK525" s="756"/>
      <c r="AL525" s="756"/>
      <c r="AM525" s="756"/>
      <c r="AN525" s="756"/>
      <c r="AO525" s="685"/>
      <c r="AP525" s="705">
        <f t="shared" si="52"/>
        <v>513</v>
      </c>
      <c r="AQ525" s="756"/>
      <c r="AR525" s="756"/>
      <c r="AS525" s="756"/>
      <c r="AT525" s="756"/>
      <c r="AU525" s="756"/>
      <c r="AV525" s="756"/>
      <c r="AW525" s="756"/>
    </row>
    <row r="526" spans="2:49" x14ac:dyDescent="0.25">
      <c r="B526" s="705">
        <v>514</v>
      </c>
      <c r="C526" s="951">
        <f>(1+_xlfn.XLOOKUP(INT((B526-1)/12)+1,'ZC Curve'!$B$8:$B$107,'ZC Curve'!R$8:R$107,,0))^(1/12)-1</f>
        <v>0</v>
      </c>
      <c r="D526" s="946">
        <f t="shared" ref="D526:D589" si="53">D525/(1+C526)</f>
        <v>1</v>
      </c>
      <c r="E526" s="594"/>
      <c r="F526" s="705">
        <f t="shared" ref="F526:F589" si="54">F525+1</f>
        <v>514</v>
      </c>
      <c r="G526" s="756"/>
      <c r="H526" s="756"/>
      <c r="I526" s="756"/>
      <c r="J526" s="756"/>
      <c r="K526" s="756"/>
      <c r="L526" s="756"/>
      <c r="M526" s="756"/>
      <c r="N526" s="594"/>
      <c r="O526" s="705">
        <f t="shared" ref="O526:O589" si="55">O525+1</f>
        <v>514</v>
      </c>
      <c r="P526" s="756"/>
      <c r="Q526" s="756"/>
      <c r="R526" s="756"/>
      <c r="S526" s="756"/>
      <c r="T526" s="756"/>
      <c r="U526" s="756"/>
      <c r="V526" s="756"/>
      <c r="W526" s="594"/>
      <c r="X526" s="705">
        <f t="shared" ref="X526:X589" si="56">X525+1</f>
        <v>514</v>
      </c>
      <c r="Y526" s="756"/>
      <c r="Z526" s="756"/>
      <c r="AA526" s="756"/>
      <c r="AB526" s="756"/>
      <c r="AC526" s="756"/>
      <c r="AD526" s="756"/>
      <c r="AE526" s="756"/>
      <c r="AF526" s="594"/>
      <c r="AG526" s="705">
        <f t="shared" ref="AG526:AG589" si="57">AG525+1</f>
        <v>514</v>
      </c>
      <c r="AH526" s="756"/>
      <c r="AI526" s="756"/>
      <c r="AJ526" s="756"/>
      <c r="AK526" s="756"/>
      <c r="AL526" s="756"/>
      <c r="AM526" s="756"/>
      <c r="AN526" s="756"/>
      <c r="AO526" s="685"/>
      <c r="AP526" s="705">
        <f t="shared" ref="AP526:AP589" si="58">AP525+1</f>
        <v>514</v>
      </c>
      <c r="AQ526" s="756"/>
      <c r="AR526" s="756"/>
      <c r="AS526" s="756"/>
      <c r="AT526" s="756"/>
      <c r="AU526" s="756"/>
      <c r="AV526" s="756"/>
      <c r="AW526" s="756"/>
    </row>
    <row r="527" spans="2:49" x14ac:dyDescent="0.25">
      <c r="B527" s="705">
        <v>515</v>
      </c>
      <c r="C527" s="951">
        <f>(1+_xlfn.XLOOKUP(INT((B527-1)/12)+1,'ZC Curve'!$B$8:$B$107,'ZC Curve'!R$8:R$107,,0))^(1/12)-1</f>
        <v>0</v>
      </c>
      <c r="D527" s="946">
        <f t="shared" si="53"/>
        <v>1</v>
      </c>
      <c r="E527" s="594"/>
      <c r="F527" s="705">
        <f t="shared" si="54"/>
        <v>515</v>
      </c>
      <c r="G527" s="756"/>
      <c r="H527" s="756"/>
      <c r="I527" s="756"/>
      <c r="J527" s="756"/>
      <c r="K527" s="756"/>
      <c r="L527" s="756"/>
      <c r="M527" s="756"/>
      <c r="N527" s="594"/>
      <c r="O527" s="705">
        <f t="shared" si="55"/>
        <v>515</v>
      </c>
      <c r="P527" s="756"/>
      <c r="Q527" s="756"/>
      <c r="R527" s="756"/>
      <c r="S527" s="756"/>
      <c r="T527" s="756"/>
      <c r="U527" s="756"/>
      <c r="V527" s="756"/>
      <c r="W527" s="594"/>
      <c r="X527" s="705">
        <f t="shared" si="56"/>
        <v>515</v>
      </c>
      <c r="Y527" s="756"/>
      <c r="Z527" s="756"/>
      <c r="AA527" s="756"/>
      <c r="AB527" s="756"/>
      <c r="AC527" s="756"/>
      <c r="AD527" s="756"/>
      <c r="AE527" s="756"/>
      <c r="AF527" s="594"/>
      <c r="AG527" s="705">
        <f t="shared" si="57"/>
        <v>515</v>
      </c>
      <c r="AH527" s="756"/>
      <c r="AI527" s="756"/>
      <c r="AJ527" s="756"/>
      <c r="AK527" s="756"/>
      <c r="AL527" s="756"/>
      <c r="AM527" s="756"/>
      <c r="AN527" s="756"/>
      <c r="AO527" s="685"/>
      <c r="AP527" s="705">
        <f t="shared" si="58"/>
        <v>515</v>
      </c>
      <c r="AQ527" s="756"/>
      <c r="AR527" s="756"/>
      <c r="AS527" s="756"/>
      <c r="AT527" s="756"/>
      <c r="AU527" s="756"/>
      <c r="AV527" s="756"/>
      <c r="AW527" s="756"/>
    </row>
    <row r="528" spans="2:49" x14ac:dyDescent="0.25">
      <c r="B528" s="705">
        <v>516</v>
      </c>
      <c r="C528" s="951">
        <f>(1+_xlfn.XLOOKUP(INT((B528-1)/12)+1,'ZC Curve'!$B$8:$B$107,'ZC Curve'!R$8:R$107,,0))^(1/12)-1</f>
        <v>0</v>
      </c>
      <c r="D528" s="946">
        <f t="shared" si="53"/>
        <v>1</v>
      </c>
      <c r="E528" s="594"/>
      <c r="F528" s="705">
        <f t="shared" si="54"/>
        <v>516</v>
      </c>
      <c r="G528" s="756"/>
      <c r="H528" s="756"/>
      <c r="I528" s="756"/>
      <c r="J528" s="756"/>
      <c r="K528" s="756"/>
      <c r="L528" s="756"/>
      <c r="M528" s="756"/>
      <c r="N528" s="594"/>
      <c r="O528" s="705">
        <f t="shared" si="55"/>
        <v>516</v>
      </c>
      <c r="P528" s="756"/>
      <c r="Q528" s="756"/>
      <c r="R528" s="756"/>
      <c r="S528" s="756"/>
      <c r="T528" s="756"/>
      <c r="U528" s="756"/>
      <c r="V528" s="756"/>
      <c r="W528" s="594"/>
      <c r="X528" s="705">
        <f t="shared" si="56"/>
        <v>516</v>
      </c>
      <c r="Y528" s="756"/>
      <c r="Z528" s="756"/>
      <c r="AA528" s="756"/>
      <c r="AB528" s="756"/>
      <c r="AC528" s="756"/>
      <c r="AD528" s="756"/>
      <c r="AE528" s="756"/>
      <c r="AF528" s="594"/>
      <c r="AG528" s="705">
        <f t="shared" si="57"/>
        <v>516</v>
      </c>
      <c r="AH528" s="756"/>
      <c r="AI528" s="756"/>
      <c r="AJ528" s="756"/>
      <c r="AK528" s="756"/>
      <c r="AL528" s="756"/>
      <c r="AM528" s="756"/>
      <c r="AN528" s="756"/>
      <c r="AO528" s="685"/>
      <c r="AP528" s="705">
        <f t="shared" si="58"/>
        <v>516</v>
      </c>
      <c r="AQ528" s="756"/>
      <c r="AR528" s="756"/>
      <c r="AS528" s="756"/>
      <c r="AT528" s="756"/>
      <c r="AU528" s="756"/>
      <c r="AV528" s="756"/>
      <c r="AW528" s="756"/>
    </row>
    <row r="529" spans="2:49" x14ac:dyDescent="0.25">
      <c r="B529" s="705">
        <v>517</v>
      </c>
      <c r="C529" s="951">
        <f>(1+_xlfn.XLOOKUP(INT((B529-1)/12)+1,'ZC Curve'!$B$8:$B$107,'ZC Curve'!R$8:R$107,,0))^(1/12)-1</f>
        <v>0</v>
      </c>
      <c r="D529" s="946">
        <f t="shared" si="53"/>
        <v>1</v>
      </c>
      <c r="E529" s="594"/>
      <c r="F529" s="705">
        <f t="shared" si="54"/>
        <v>517</v>
      </c>
      <c r="G529" s="756"/>
      <c r="H529" s="756"/>
      <c r="I529" s="756"/>
      <c r="J529" s="756"/>
      <c r="K529" s="756"/>
      <c r="L529" s="756"/>
      <c r="M529" s="756"/>
      <c r="N529" s="594"/>
      <c r="O529" s="705">
        <f t="shared" si="55"/>
        <v>517</v>
      </c>
      <c r="P529" s="756"/>
      <c r="Q529" s="756"/>
      <c r="R529" s="756"/>
      <c r="S529" s="756"/>
      <c r="T529" s="756"/>
      <c r="U529" s="756"/>
      <c r="V529" s="756"/>
      <c r="W529" s="594"/>
      <c r="X529" s="705">
        <f t="shared" si="56"/>
        <v>517</v>
      </c>
      <c r="Y529" s="756"/>
      <c r="Z529" s="756"/>
      <c r="AA529" s="756"/>
      <c r="AB529" s="756"/>
      <c r="AC529" s="756"/>
      <c r="AD529" s="756"/>
      <c r="AE529" s="756"/>
      <c r="AF529" s="594"/>
      <c r="AG529" s="705">
        <f t="shared" si="57"/>
        <v>517</v>
      </c>
      <c r="AH529" s="756"/>
      <c r="AI529" s="756"/>
      <c r="AJ529" s="756"/>
      <c r="AK529" s="756"/>
      <c r="AL529" s="756"/>
      <c r="AM529" s="756"/>
      <c r="AN529" s="756"/>
      <c r="AO529" s="685"/>
      <c r="AP529" s="705">
        <f t="shared" si="58"/>
        <v>517</v>
      </c>
      <c r="AQ529" s="756"/>
      <c r="AR529" s="756"/>
      <c r="AS529" s="756"/>
      <c r="AT529" s="756"/>
      <c r="AU529" s="756"/>
      <c r="AV529" s="756"/>
      <c r="AW529" s="756"/>
    </row>
    <row r="530" spans="2:49" x14ac:dyDescent="0.25">
      <c r="B530" s="705">
        <v>518</v>
      </c>
      <c r="C530" s="951">
        <f>(1+_xlfn.XLOOKUP(INT((B530-1)/12)+1,'ZC Curve'!$B$8:$B$107,'ZC Curve'!R$8:R$107,,0))^(1/12)-1</f>
        <v>0</v>
      </c>
      <c r="D530" s="946">
        <f t="shared" si="53"/>
        <v>1</v>
      </c>
      <c r="E530" s="594"/>
      <c r="F530" s="705">
        <f t="shared" si="54"/>
        <v>518</v>
      </c>
      <c r="G530" s="756"/>
      <c r="H530" s="756"/>
      <c r="I530" s="756"/>
      <c r="J530" s="756"/>
      <c r="K530" s="756"/>
      <c r="L530" s="756"/>
      <c r="M530" s="756"/>
      <c r="N530" s="594"/>
      <c r="O530" s="705">
        <f t="shared" si="55"/>
        <v>518</v>
      </c>
      <c r="P530" s="756"/>
      <c r="Q530" s="756"/>
      <c r="R530" s="756"/>
      <c r="S530" s="756"/>
      <c r="T530" s="756"/>
      <c r="U530" s="756"/>
      <c r="V530" s="756"/>
      <c r="W530" s="594"/>
      <c r="X530" s="705">
        <f t="shared" si="56"/>
        <v>518</v>
      </c>
      <c r="Y530" s="756"/>
      <c r="Z530" s="756"/>
      <c r="AA530" s="756"/>
      <c r="AB530" s="756"/>
      <c r="AC530" s="756"/>
      <c r="AD530" s="756"/>
      <c r="AE530" s="756"/>
      <c r="AF530" s="594"/>
      <c r="AG530" s="705">
        <f t="shared" si="57"/>
        <v>518</v>
      </c>
      <c r="AH530" s="756"/>
      <c r="AI530" s="756"/>
      <c r="AJ530" s="756"/>
      <c r="AK530" s="756"/>
      <c r="AL530" s="756"/>
      <c r="AM530" s="756"/>
      <c r="AN530" s="756"/>
      <c r="AO530" s="685"/>
      <c r="AP530" s="705">
        <f t="shared" si="58"/>
        <v>518</v>
      </c>
      <c r="AQ530" s="756"/>
      <c r="AR530" s="756"/>
      <c r="AS530" s="756"/>
      <c r="AT530" s="756"/>
      <c r="AU530" s="756"/>
      <c r="AV530" s="756"/>
      <c r="AW530" s="756"/>
    </row>
    <row r="531" spans="2:49" x14ac:dyDescent="0.25">
      <c r="B531" s="705">
        <v>519</v>
      </c>
      <c r="C531" s="951">
        <f>(1+_xlfn.XLOOKUP(INT((B531-1)/12)+1,'ZC Curve'!$B$8:$B$107,'ZC Curve'!R$8:R$107,,0))^(1/12)-1</f>
        <v>0</v>
      </c>
      <c r="D531" s="946">
        <f t="shared" si="53"/>
        <v>1</v>
      </c>
      <c r="E531" s="594"/>
      <c r="F531" s="705">
        <f t="shared" si="54"/>
        <v>519</v>
      </c>
      <c r="G531" s="756"/>
      <c r="H531" s="756"/>
      <c r="I531" s="756"/>
      <c r="J531" s="756"/>
      <c r="K531" s="756"/>
      <c r="L531" s="756"/>
      <c r="M531" s="756"/>
      <c r="N531" s="594"/>
      <c r="O531" s="705">
        <f t="shared" si="55"/>
        <v>519</v>
      </c>
      <c r="P531" s="756"/>
      <c r="Q531" s="756"/>
      <c r="R531" s="756"/>
      <c r="S531" s="756"/>
      <c r="T531" s="756"/>
      <c r="U531" s="756"/>
      <c r="V531" s="756"/>
      <c r="W531" s="594"/>
      <c r="X531" s="705">
        <f t="shared" si="56"/>
        <v>519</v>
      </c>
      <c r="Y531" s="756"/>
      <c r="Z531" s="756"/>
      <c r="AA531" s="756"/>
      <c r="AB531" s="756"/>
      <c r="AC531" s="756"/>
      <c r="AD531" s="756"/>
      <c r="AE531" s="756"/>
      <c r="AF531" s="594"/>
      <c r="AG531" s="705">
        <f t="shared" si="57"/>
        <v>519</v>
      </c>
      <c r="AH531" s="756"/>
      <c r="AI531" s="756"/>
      <c r="AJ531" s="756"/>
      <c r="AK531" s="756"/>
      <c r="AL531" s="756"/>
      <c r="AM531" s="756"/>
      <c r="AN531" s="756"/>
      <c r="AO531" s="685"/>
      <c r="AP531" s="705">
        <f t="shared" si="58"/>
        <v>519</v>
      </c>
      <c r="AQ531" s="756"/>
      <c r="AR531" s="756"/>
      <c r="AS531" s="756"/>
      <c r="AT531" s="756"/>
      <c r="AU531" s="756"/>
      <c r="AV531" s="756"/>
      <c r="AW531" s="756"/>
    </row>
    <row r="532" spans="2:49" x14ac:dyDescent="0.25">
      <c r="B532" s="705">
        <v>520</v>
      </c>
      <c r="C532" s="951">
        <f>(1+_xlfn.XLOOKUP(INT((B532-1)/12)+1,'ZC Curve'!$B$8:$B$107,'ZC Curve'!R$8:R$107,,0))^(1/12)-1</f>
        <v>0</v>
      </c>
      <c r="D532" s="946">
        <f t="shared" si="53"/>
        <v>1</v>
      </c>
      <c r="E532" s="594"/>
      <c r="F532" s="705">
        <f t="shared" si="54"/>
        <v>520</v>
      </c>
      <c r="G532" s="756"/>
      <c r="H532" s="756"/>
      <c r="I532" s="756"/>
      <c r="J532" s="756"/>
      <c r="K532" s="756"/>
      <c r="L532" s="756"/>
      <c r="M532" s="756"/>
      <c r="N532" s="594"/>
      <c r="O532" s="705">
        <f t="shared" si="55"/>
        <v>520</v>
      </c>
      <c r="P532" s="756"/>
      <c r="Q532" s="756"/>
      <c r="R532" s="756"/>
      <c r="S532" s="756"/>
      <c r="T532" s="756"/>
      <c r="U532" s="756"/>
      <c r="V532" s="756"/>
      <c r="W532" s="594"/>
      <c r="X532" s="705">
        <f t="shared" si="56"/>
        <v>520</v>
      </c>
      <c r="Y532" s="756"/>
      <c r="Z532" s="756"/>
      <c r="AA532" s="756"/>
      <c r="AB532" s="756"/>
      <c r="AC532" s="756"/>
      <c r="AD532" s="756"/>
      <c r="AE532" s="756"/>
      <c r="AF532" s="594"/>
      <c r="AG532" s="705">
        <f t="shared" si="57"/>
        <v>520</v>
      </c>
      <c r="AH532" s="756"/>
      <c r="AI532" s="756"/>
      <c r="AJ532" s="756"/>
      <c r="AK532" s="756"/>
      <c r="AL532" s="756"/>
      <c r="AM532" s="756"/>
      <c r="AN532" s="756"/>
      <c r="AO532" s="685"/>
      <c r="AP532" s="705">
        <f t="shared" si="58"/>
        <v>520</v>
      </c>
      <c r="AQ532" s="756"/>
      <c r="AR532" s="756"/>
      <c r="AS532" s="756"/>
      <c r="AT532" s="756"/>
      <c r="AU532" s="756"/>
      <c r="AV532" s="756"/>
      <c r="AW532" s="756"/>
    </row>
    <row r="533" spans="2:49" x14ac:dyDescent="0.25">
      <c r="B533" s="705">
        <v>521</v>
      </c>
      <c r="C533" s="951">
        <f>(1+_xlfn.XLOOKUP(INT((B533-1)/12)+1,'ZC Curve'!$B$8:$B$107,'ZC Curve'!R$8:R$107,,0))^(1/12)-1</f>
        <v>0</v>
      </c>
      <c r="D533" s="946">
        <f t="shared" si="53"/>
        <v>1</v>
      </c>
      <c r="E533" s="594"/>
      <c r="F533" s="705">
        <f t="shared" si="54"/>
        <v>521</v>
      </c>
      <c r="G533" s="756"/>
      <c r="H533" s="756"/>
      <c r="I533" s="756"/>
      <c r="J533" s="756"/>
      <c r="K533" s="756"/>
      <c r="L533" s="756"/>
      <c r="M533" s="756"/>
      <c r="N533" s="594"/>
      <c r="O533" s="705">
        <f t="shared" si="55"/>
        <v>521</v>
      </c>
      <c r="P533" s="756"/>
      <c r="Q533" s="756"/>
      <c r="R533" s="756"/>
      <c r="S533" s="756"/>
      <c r="T533" s="756"/>
      <c r="U533" s="756"/>
      <c r="V533" s="756"/>
      <c r="W533" s="594"/>
      <c r="X533" s="705">
        <f t="shared" si="56"/>
        <v>521</v>
      </c>
      <c r="Y533" s="756"/>
      <c r="Z533" s="756"/>
      <c r="AA533" s="756"/>
      <c r="AB533" s="756"/>
      <c r="AC533" s="756"/>
      <c r="AD533" s="756"/>
      <c r="AE533" s="756"/>
      <c r="AF533" s="594"/>
      <c r="AG533" s="705">
        <f t="shared" si="57"/>
        <v>521</v>
      </c>
      <c r="AH533" s="756"/>
      <c r="AI533" s="756"/>
      <c r="AJ533" s="756"/>
      <c r="AK533" s="756"/>
      <c r="AL533" s="756"/>
      <c r="AM533" s="756"/>
      <c r="AN533" s="756"/>
      <c r="AO533" s="685"/>
      <c r="AP533" s="705">
        <f t="shared" si="58"/>
        <v>521</v>
      </c>
      <c r="AQ533" s="756"/>
      <c r="AR533" s="756"/>
      <c r="AS533" s="756"/>
      <c r="AT533" s="756"/>
      <c r="AU533" s="756"/>
      <c r="AV533" s="756"/>
      <c r="AW533" s="756"/>
    </row>
    <row r="534" spans="2:49" x14ac:dyDescent="0.25">
      <c r="B534" s="705">
        <v>522</v>
      </c>
      <c r="C534" s="951">
        <f>(1+_xlfn.XLOOKUP(INT((B534-1)/12)+1,'ZC Curve'!$B$8:$B$107,'ZC Curve'!R$8:R$107,,0))^(1/12)-1</f>
        <v>0</v>
      </c>
      <c r="D534" s="946">
        <f t="shared" si="53"/>
        <v>1</v>
      </c>
      <c r="E534" s="594"/>
      <c r="F534" s="705">
        <f t="shared" si="54"/>
        <v>522</v>
      </c>
      <c r="G534" s="756"/>
      <c r="H534" s="756"/>
      <c r="I534" s="756"/>
      <c r="J534" s="756"/>
      <c r="K534" s="756"/>
      <c r="L534" s="756"/>
      <c r="M534" s="756"/>
      <c r="N534" s="594"/>
      <c r="O534" s="705">
        <f t="shared" si="55"/>
        <v>522</v>
      </c>
      <c r="P534" s="756"/>
      <c r="Q534" s="756"/>
      <c r="R534" s="756"/>
      <c r="S534" s="756"/>
      <c r="T534" s="756"/>
      <c r="U534" s="756"/>
      <c r="V534" s="756"/>
      <c r="W534" s="594"/>
      <c r="X534" s="705">
        <f t="shared" si="56"/>
        <v>522</v>
      </c>
      <c r="Y534" s="756"/>
      <c r="Z534" s="756"/>
      <c r="AA534" s="756"/>
      <c r="AB534" s="756"/>
      <c r="AC534" s="756"/>
      <c r="AD534" s="756"/>
      <c r="AE534" s="756"/>
      <c r="AF534" s="594"/>
      <c r="AG534" s="705">
        <f t="shared" si="57"/>
        <v>522</v>
      </c>
      <c r="AH534" s="756"/>
      <c r="AI534" s="756"/>
      <c r="AJ534" s="756"/>
      <c r="AK534" s="756"/>
      <c r="AL534" s="756"/>
      <c r="AM534" s="756"/>
      <c r="AN534" s="756"/>
      <c r="AO534" s="685"/>
      <c r="AP534" s="705">
        <f t="shared" si="58"/>
        <v>522</v>
      </c>
      <c r="AQ534" s="756"/>
      <c r="AR534" s="756"/>
      <c r="AS534" s="756"/>
      <c r="AT534" s="756"/>
      <c r="AU534" s="756"/>
      <c r="AV534" s="756"/>
      <c r="AW534" s="756"/>
    </row>
    <row r="535" spans="2:49" x14ac:dyDescent="0.25">
      <c r="B535" s="705">
        <v>523</v>
      </c>
      <c r="C535" s="951">
        <f>(1+_xlfn.XLOOKUP(INT((B535-1)/12)+1,'ZC Curve'!$B$8:$B$107,'ZC Curve'!R$8:R$107,,0))^(1/12)-1</f>
        <v>0</v>
      </c>
      <c r="D535" s="946">
        <f t="shared" si="53"/>
        <v>1</v>
      </c>
      <c r="E535" s="594"/>
      <c r="F535" s="705">
        <f t="shared" si="54"/>
        <v>523</v>
      </c>
      <c r="G535" s="756"/>
      <c r="H535" s="756"/>
      <c r="I535" s="756"/>
      <c r="J535" s="756"/>
      <c r="K535" s="756"/>
      <c r="L535" s="756"/>
      <c r="M535" s="756"/>
      <c r="N535" s="594"/>
      <c r="O535" s="705">
        <f t="shared" si="55"/>
        <v>523</v>
      </c>
      <c r="P535" s="756"/>
      <c r="Q535" s="756"/>
      <c r="R535" s="756"/>
      <c r="S535" s="756"/>
      <c r="T535" s="756"/>
      <c r="U535" s="756"/>
      <c r="V535" s="756"/>
      <c r="W535" s="594"/>
      <c r="X535" s="705">
        <f t="shared" si="56"/>
        <v>523</v>
      </c>
      <c r="Y535" s="756"/>
      <c r="Z535" s="756"/>
      <c r="AA535" s="756"/>
      <c r="AB535" s="756"/>
      <c r="AC535" s="756"/>
      <c r="AD535" s="756"/>
      <c r="AE535" s="756"/>
      <c r="AF535" s="594"/>
      <c r="AG535" s="705">
        <f t="shared" si="57"/>
        <v>523</v>
      </c>
      <c r="AH535" s="756"/>
      <c r="AI535" s="756"/>
      <c r="AJ535" s="756"/>
      <c r="AK535" s="756"/>
      <c r="AL535" s="756"/>
      <c r="AM535" s="756"/>
      <c r="AN535" s="756"/>
      <c r="AO535" s="685"/>
      <c r="AP535" s="705">
        <f t="shared" si="58"/>
        <v>523</v>
      </c>
      <c r="AQ535" s="756"/>
      <c r="AR535" s="756"/>
      <c r="AS535" s="756"/>
      <c r="AT535" s="756"/>
      <c r="AU535" s="756"/>
      <c r="AV535" s="756"/>
      <c r="AW535" s="756"/>
    </row>
    <row r="536" spans="2:49" x14ac:dyDescent="0.25">
      <c r="B536" s="705">
        <v>524</v>
      </c>
      <c r="C536" s="951">
        <f>(1+_xlfn.XLOOKUP(INT((B536-1)/12)+1,'ZC Curve'!$B$8:$B$107,'ZC Curve'!R$8:R$107,,0))^(1/12)-1</f>
        <v>0</v>
      </c>
      <c r="D536" s="946">
        <f t="shared" si="53"/>
        <v>1</v>
      </c>
      <c r="E536" s="594"/>
      <c r="F536" s="705">
        <f t="shared" si="54"/>
        <v>524</v>
      </c>
      <c r="G536" s="756"/>
      <c r="H536" s="756"/>
      <c r="I536" s="756"/>
      <c r="J536" s="756"/>
      <c r="K536" s="756"/>
      <c r="L536" s="756"/>
      <c r="M536" s="756"/>
      <c r="N536" s="594"/>
      <c r="O536" s="705">
        <f t="shared" si="55"/>
        <v>524</v>
      </c>
      <c r="P536" s="756"/>
      <c r="Q536" s="756"/>
      <c r="R536" s="756"/>
      <c r="S536" s="756"/>
      <c r="T536" s="756"/>
      <c r="U536" s="756"/>
      <c r="V536" s="756"/>
      <c r="W536" s="594"/>
      <c r="X536" s="705">
        <f t="shared" si="56"/>
        <v>524</v>
      </c>
      <c r="Y536" s="756"/>
      <c r="Z536" s="756"/>
      <c r="AA536" s="756"/>
      <c r="AB536" s="756"/>
      <c r="AC536" s="756"/>
      <c r="AD536" s="756"/>
      <c r="AE536" s="756"/>
      <c r="AF536" s="594"/>
      <c r="AG536" s="705">
        <f t="shared" si="57"/>
        <v>524</v>
      </c>
      <c r="AH536" s="756"/>
      <c r="AI536" s="756"/>
      <c r="AJ536" s="756"/>
      <c r="AK536" s="756"/>
      <c r="AL536" s="756"/>
      <c r="AM536" s="756"/>
      <c r="AN536" s="756"/>
      <c r="AO536" s="685"/>
      <c r="AP536" s="705">
        <f t="shared" si="58"/>
        <v>524</v>
      </c>
      <c r="AQ536" s="756"/>
      <c r="AR536" s="756"/>
      <c r="AS536" s="756"/>
      <c r="AT536" s="756"/>
      <c r="AU536" s="756"/>
      <c r="AV536" s="756"/>
      <c r="AW536" s="756"/>
    </row>
    <row r="537" spans="2:49" x14ac:dyDescent="0.25">
      <c r="B537" s="705">
        <v>525</v>
      </c>
      <c r="C537" s="951">
        <f>(1+_xlfn.XLOOKUP(INT((B537-1)/12)+1,'ZC Curve'!$B$8:$B$107,'ZC Curve'!R$8:R$107,,0))^(1/12)-1</f>
        <v>0</v>
      </c>
      <c r="D537" s="946">
        <f t="shared" si="53"/>
        <v>1</v>
      </c>
      <c r="E537" s="594"/>
      <c r="F537" s="705">
        <f t="shared" si="54"/>
        <v>525</v>
      </c>
      <c r="G537" s="756"/>
      <c r="H537" s="756"/>
      <c r="I537" s="756"/>
      <c r="J537" s="756"/>
      <c r="K537" s="756"/>
      <c r="L537" s="756"/>
      <c r="M537" s="756"/>
      <c r="N537" s="594"/>
      <c r="O537" s="705">
        <f t="shared" si="55"/>
        <v>525</v>
      </c>
      <c r="P537" s="756"/>
      <c r="Q537" s="756"/>
      <c r="R537" s="756"/>
      <c r="S537" s="756"/>
      <c r="T537" s="756"/>
      <c r="U537" s="756"/>
      <c r="V537" s="756"/>
      <c r="W537" s="594"/>
      <c r="X537" s="705">
        <f t="shared" si="56"/>
        <v>525</v>
      </c>
      <c r="Y537" s="756"/>
      <c r="Z537" s="756"/>
      <c r="AA537" s="756"/>
      <c r="AB537" s="756"/>
      <c r="AC537" s="756"/>
      <c r="AD537" s="756"/>
      <c r="AE537" s="756"/>
      <c r="AF537" s="594"/>
      <c r="AG537" s="705">
        <f t="shared" si="57"/>
        <v>525</v>
      </c>
      <c r="AH537" s="756"/>
      <c r="AI537" s="756"/>
      <c r="AJ537" s="756"/>
      <c r="AK537" s="756"/>
      <c r="AL537" s="756"/>
      <c r="AM537" s="756"/>
      <c r="AN537" s="756"/>
      <c r="AO537" s="685"/>
      <c r="AP537" s="705">
        <f t="shared" si="58"/>
        <v>525</v>
      </c>
      <c r="AQ537" s="756"/>
      <c r="AR537" s="756"/>
      <c r="AS537" s="756"/>
      <c r="AT537" s="756"/>
      <c r="AU537" s="756"/>
      <c r="AV537" s="756"/>
      <c r="AW537" s="756"/>
    </row>
    <row r="538" spans="2:49" x14ac:dyDescent="0.25">
      <c r="B538" s="705">
        <v>526</v>
      </c>
      <c r="C538" s="951">
        <f>(1+_xlfn.XLOOKUP(INT((B538-1)/12)+1,'ZC Curve'!$B$8:$B$107,'ZC Curve'!R$8:R$107,,0))^(1/12)-1</f>
        <v>0</v>
      </c>
      <c r="D538" s="946">
        <f t="shared" si="53"/>
        <v>1</v>
      </c>
      <c r="E538" s="594"/>
      <c r="F538" s="705">
        <f t="shared" si="54"/>
        <v>526</v>
      </c>
      <c r="G538" s="756"/>
      <c r="H538" s="756"/>
      <c r="I538" s="756"/>
      <c r="J538" s="756"/>
      <c r="K538" s="756"/>
      <c r="L538" s="756"/>
      <c r="M538" s="756"/>
      <c r="N538" s="594"/>
      <c r="O538" s="705">
        <f t="shared" si="55"/>
        <v>526</v>
      </c>
      <c r="P538" s="756"/>
      <c r="Q538" s="756"/>
      <c r="R538" s="756"/>
      <c r="S538" s="756"/>
      <c r="T538" s="756"/>
      <c r="U538" s="756"/>
      <c r="V538" s="756"/>
      <c r="W538" s="594"/>
      <c r="X538" s="705">
        <f t="shared" si="56"/>
        <v>526</v>
      </c>
      <c r="Y538" s="756"/>
      <c r="Z538" s="756"/>
      <c r="AA538" s="756"/>
      <c r="AB538" s="756"/>
      <c r="AC538" s="756"/>
      <c r="AD538" s="756"/>
      <c r="AE538" s="756"/>
      <c r="AF538" s="594"/>
      <c r="AG538" s="705">
        <f t="shared" si="57"/>
        <v>526</v>
      </c>
      <c r="AH538" s="756"/>
      <c r="AI538" s="756"/>
      <c r="AJ538" s="756"/>
      <c r="AK538" s="756"/>
      <c r="AL538" s="756"/>
      <c r="AM538" s="756"/>
      <c r="AN538" s="756"/>
      <c r="AO538" s="685"/>
      <c r="AP538" s="705">
        <f t="shared" si="58"/>
        <v>526</v>
      </c>
      <c r="AQ538" s="756"/>
      <c r="AR538" s="756"/>
      <c r="AS538" s="756"/>
      <c r="AT538" s="756"/>
      <c r="AU538" s="756"/>
      <c r="AV538" s="756"/>
      <c r="AW538" s="756"/>
    </row>
    <row r="539" spans="2:49" x14ac:dyDescent="0.25">
      <c r="B539" s="705">
        <v>527</v>
      </c>
      <c r="C539" s="951">
        <f>(1+_xlfn.XLOOKUP(INT((B539-1)/12)+1,'ZC Curve'!$B$8:$B$107,'ZC Curve'!R$8:R$107,,0))^(1/12)-1</f>
        <v>0</v>
      </c>
      <c r="D539" s="946">
        <f t="shared" si="53"/>
        <v>1</v>
      </c>
      <c r="E539" s="594"/>
      <c r="F539" s="705">
        <f t="shared" si="54"/>
        <v>527</v>
      </c>
      <c r="G539" s="756"/>
      <c r="H539" s="756"/>
      <c r="I539" s="756"/>
      <c r="J539" s="756"/>
      <c r="K539" s="756"/>
      <c r="L539" s="756"/>
      <c r="M539" s="756"/>
      <c r="N539" s="594"/>
      <c r="O539" s="705">
        <f t="shared" si="55"/>
        <v>527</v>
      </c>
      <c r="P539" s="756"/>
      <c r="Q539" s="756"/>
      <c r="R539" s="756"/>
      <c r="S539" s="756"/>
      <c r="T539" s="756"/>
      <c r="U539" s="756"/>
      <c r="V539" s="756"/>
      <c r="W539" s="594"/>
      <c r="X539" s="705">
        <f t="shared" si="56"/>
        <v>527</v>
      </c>
      <c r="Y539" s="756"/>
      <c r="Z539" s="756"/>
      <c r="AA539" s="756"/>
      <c r="AB539" s="756"/>
      <c r="AC539" s="756"/>
      <c r="AD539" s="756"/>
      <c r="AE539" s="756"/>
      <c r="AF539" s="594"/>
      <c r="AG539" s="705">
        <f t="shared" si="57"/>
        <v>527</v>
      </c>
      <c r="AH539" s="756"/>
      <c r="AI539" s="756"/>
      <c r="AJ539" s="756"/>
      <c r="AK539" s="756"/>
      <c r="AL539" s="756"/>
      <c r="AM539" s="756"/>
      <c r="AN539" s="756"/>
      <c r="AO539" s="685"/>
      <c r="AP539" s="705">
        <f t="shared" si="58"/>
        <v>527</v>
      </c>
      <c r="AQ539" s="756"/>
      <c r="AR539" s="756"/>
      <c r="AS539" s="756"/>
      <c r="AT539" s="756"/>
      <c r="AU539" s="756"/>
      <c r="AV539" s="756"/>
      <c r="AW539" s="756"/>
    </row>
    <row r="540" spans="2:49" x14ac:dyDescent="0.25">
      <c r="B540" s="705">
        <v>528</v>
      </c>
      <c r="C540" s="951">
        <f>(1+_xlfn.XLOOKUP(INT((B540-1)/12)+1,'ZC Curve'!$B$8:$B$107,'ZC Curve'!R$8:R$107,,0))^(1/12)-1</f>
        <v>0</v>
      </c>
      <c r="D540" s="946">
        <f t="shared" si="53"/>
        <v>1</v>
      </c>
      <c r="E540" s="594"/>
      <c r="F540" s="705">
        <f t="shared" si="54"/>
        <v>528</v>
      </c>
      <c r="G540" s="756"/>
      <c r="H540" s="756"/>
      <c r="I540" s="756"/>
      <c r="J540" s="756"/>
      <c r="K540" s="756"/>
      <c r="L540" s="756"/>
      <c r="M540" s="756"/>
      <c r="N540" s="594"/>
      <c r="O540" s="705">
        <f t="shared" si="55"/>
        <v>528</v>
      </c>
      <c r="P540" s="756"/>
      <c r="Q540" s="756"/>
      <c r="R540" s="756"/>
      <c r="S540" s="756"/>
      <c r="T540" s="756"/>
      <c r="U540" s="756"/>
      <c r="V540" s="756"/>
      <c r="W540" s="594"/>
      <c r="X540" s="705">
        <f t="shared" si="56"/>
        <v>528</v>
      </c>
      <c r="Y540" s="756"/>
      <c r="Z540" s="756"/>
      <c r="AA540" s="756"/>
      <c r="AB540" s="756"/>
      <c r="AC540" s="756"/>
      <c r="AD540" s="756"/>
      <c r="AE540" s="756"/>
      <c r="AF540" s="594"/>
      <c r="AG540" s="705">
        <f t="shared" si="57"/>
        <v>528</v>
      </c>
      <c r="AH540" s="756"/>
      <c r="AI540" s="756"/>
      <c r="AJ540" s="756"/>
      <c r="AK540" s="756"/>
      <c r="AL540" s="756"/>
      <c r="AM540" s="756"/>
      <c r="AN540" s="756"/>
      <c r="AO540" s="685"/>
      <c r="AP540" s="705">
        <f t="shared" si="58"/>
        <v>528</v>
      </c>
      <c r="AQ540" s="756"/>
      <c r="AR540" s="756"/>
      <c r="AS540" s="756"/>
      <c r="AT540" s="756"/>
      <c r="AU540" s="756"/>
      <c r="AV540" s="756"/>
      <c r="AW540" s="756"/>
    </row>
    <row r="541" spans="2:49" x14ac:dyDescent="0.25">
      <c r="B541" s="705">
        <v>529</v>
      </c>
      <c r="C541" s="951">
        <f>(1+_xlfn.XLOOKUP(INT((B541-1)/12)+1,'ZC Curve'!$B$8:$B$107,'ZC Curve'!R$8:R$107,,0))^(1/12)-1</f>
        <v>0</v>
      </c>
      <c r="D541" s="946">
        <f t="shared" si="53"/>
        <v>1</v>
      </c>
      <c r="E541" s="594"/>
      <c r="F541" s="705">
        <f t="shared" si="54"/>
        <v>529</v>
      </c>
      <c r="G541" s="756"/>
      <c r="H541" s="756"/>
      <c r="I541" s="756"/>
      <c r="J541" s="756"/>
      <c r="K541" s="756"/>
      <c r="L541" s="756"/>
      <c r="M541" s="756"/>
      <c r="N541" s="594"/>
      <c r="O541" s="705">
        <f t="shared" si="55"/>
        <v>529</v>
      </c>
      <c r="P541" s="756"/>
      <c r="Q541" s="756"/>
      <c r="R541" s="756"/>
      <c r="S541" s="756"/>
      <c r="T541" s="756"/>
      <c r="U541" s="756"/>
      <c r="V541" s="756"/>
      <c r="W541" s="594"/>
      <c r="X541" s="705">
        <f t="shared" si="56"/>
        <v>529</v>
      </c>
      <c r="Y541" s="756"/>
      <c r="Z541" s="756"/>
      <c r="AA541" s="756"/>
      <c r="AB541" s="756"/>
      <c r="AC541" s="756"/>
      <c r="AD541" s="756"/>
      <c r="AE541" s="756"/>
      <c r="AF541" s="594"/>
      <c r="AG541" s="705">
        <f t="shared" si="57"/>
        <v>529</v>
      </c>
      <c r="AH541" s="756"/>
      <c r="AI541" s="756"/>
      <c r="AJ541" s="756"/>
      <c r="AK541" s="756"/>
      <c r="AL541" s="756"/>
      <c r="AM541" s="756"/>
      <c r="AN541" s="756"/>
      <c r="AO541" s="685"/>
      <c r="AP541" s="705">
        <f t="shared" si="58"/>
        <v>529</v>
      </c>
      <c r="AQ541" s="756"/>
      <c r="AR541" s="756"/>
      <c r="AS541" s="756"/>
      <c r="AT541" s="756"/>
      <c r="AU541" s="756"/>
      <c r="AV541" s="756"/>
      <c r="AW541" s="756"/>
    </row>
    <row r="542" spans="2:49" x14ac:dyDescent="0.25">
      <c r="B542" s="705">
        <v>530</v>
      </c>
      <c r="C542" s="951">
        <f>(1+_xlfn.XLOOKUP(INT((B542-1)/12)+1,'ZC Curve'!$B$8:$B$107,'ZC Curve'!R$8:R$107,,0))^(1/12)-1</f>
        <v>0</v>
      </c>
      <c r="D542" s="946">
        <f t="shared" si="53"/>
        <v>1</v>
      </c>
      <c r="E542" s="594"/>
      <c r="F542" s="705">
        <f t="shared" si="54"/>
        <v>530</v>
      </c>
      <c r="G542" s="756"/>
      <c r="H542" s="756"/>
      <c r="I542" s="756"/>
      <c r="J542" s="756"/>
      <c r="K542" s="756"/>
      <c r="L542" s="756"/>
      <c r="M542" s="756"/>
      <c r="N542" s="594"/>
      <c r="O542" s="705">
        <f t="shared" si="55"/>
        <v>530</v>
      </c>
      <c r="P542" s="756"/>
      <c r="Q542" s="756"/>
      <c r="R542" s="756"/>
      <c r="S542" s="756"/>
      <c r="T542" s="756"/>
      <c r="U542" s="756"/>
      <c r="V542" s="756"/>
      <c r="W542" s="594"/>
      <c r="X542" s="705">
        <f t="shared" si="56"/>
        <v>530</v>
      </c>
      <c r="Y542" s="756"/>
      <c r="Z542" s="756"/>
      <c r="AA542" s="756"/>
      <c r="AB542" s="756"/>
      <c r="AC542" s="756"/>
      <c r="AD542" s="756"/>
      <c r="AE542" s="756"/>
      <c r="AF542" s="594"/>
      <c r="AG542" s="705">
        <f t="shared" si="57"/>
        <v>530</v>
      </c>
      <c r="AH542" s="756"/>
      <c r="AI542" s="756"/>
      <c r="AJ542" s="756"/>
      <c r="AK542" s="756"/>
      <c r="AL542" s="756"/>
      <c r="AM542" s="756"/>
      <c r="AN542" s="756"/>
      <c r="AO542" s="685"/>
      <c r="AP542" s="705">
        <f t="shared" si="58"/>
        <v>530</v>
      </c>
      <c r="AQ542" s="756"/>
      <c r="AR542" s="756"/>
      <c r="AS542" s="756"/>
      <c r="AT542" s="756"/>
      <c r="AU542" s="756"/>
      <c r="AV542" s="756"/>
      <c r="AW542" s="756"/>
    </row>
    <row r="543" spans="2:49" x14ac:dyDescent="0.25">
      <c r="B543" s="705">
        <v>531</v>
      </c>
      <c r="C543" s="951">
        <f>(1+_xlfn.XLOOKUP(INT((B543-1)/12)+1,'ZC Curve'!$B$8:$B$107,'ZC Curve'!R$8:R$107,,0))^(1/12)-1</f>
        <v>0</v>
      </c>
      <c r="D543" s="946">
        <f t="shared" si="53"/>
        <v>1</v>
      </c>
      <c r="E543" s="594"/>
      <c r="F543" s="705">
        <f t="shared" si="54"/>
        <v>531</v>
      </c>
      <c r="G543" s="756"/>
      <c r="H543" s="756"/>
      <c r="I543" s="756"/>
      <c r="J543" s="756"/>
      <c r="K543" s="756"/>
      <c r="L543" s="756"/>
      <c r="M543" s="756"/>
      <c r="N543" s="594"/>
      <c r="O543" s="705">
        <f t="shared" si="55"/>
        <v>531</v>
      </c>
      <c r="P543" s="756"/>
      <c r="Q543" s="756"/>
      <c r="R543" s="756"/>
      <c r="S543" s="756"/>
      <c r="T543" s="756"/>
      <c r="U543" s="756"/>
      <c r="V543" s="756"/>
      <c r="W543" s="594"/>
      <c r="X543" s="705">
        <f t="shared" si="56"/>
        <v>531</v>
      </c>
      <c r="Y543" s="756"/>
      <c r="Z543" s="756"/>
      <c r="AA543" s="756"/>
      <c r="AB543" s="756"/>
      <c r="AC543" s="756"/>
      <c r="AD543" s="756"/>
      <c r="AE543" s="756"/>
      <c r="AF543" s="594"/>
      <c r="AG543" s="705">
        <f t="shared" si="57"/>
        <v>531</v>
      </c>
      <c r="AH543" s="756"/>
      <c r="AI543" s="756"/>
      <c r="AJ543" s="756"/>
      <c r="AK543" s="756"/>
      <c r="AL543" s="756"/>
      <c r="AM543" s="756"/>
      <c r="AN543" s="756"/>
      <c r="AO543" s="685"/>
      <c r="AP543" s="705">
        <f t="shared" si="58"/>
        <v>531</v>
      </c>
      <c r="AQ543" s="756"/>
      <c r="AR543" s="756"/>
      <c r="AS543" s="756"/>
      <c r="AT543" s="756"/>
      <c r="AU543" s="756"/>
      <c r="AV543" s="756"/>
      <c r="AW543" s="756"/>
    </row>
    <row r="544" spans="2:49" x14ac:dyDescent="0.25">
      <c r="B544" s="705">
        <v>532</v>
      </c>
      <c r="C544" s="951">
        <f>(1+_xlfn.XLOOKUP(INT((B544-1)/12)+1,'ZC Curve'!$B$8:$B$107,'ZC Curve'!R$8:R$107,,0))^(1/12)-1</f>
        <v>0</v>
      </c>
      <c r="D544" s="946">
        <f t="shared" si="53"/>
        <v>1</v>
      </c>
      <c r="E544" s="594"/>
      <c r="F544" s="705">
        <f t="shared" si="54"/>
        <v>532</v>
      </c>
      <c r="G544" s="756"/>
      <c r="H544" s="756"/>
      <c r="I544" s="756"/>
      <c r="J544" s="756"/>
      <c r="K544" s="756"/>
      <c r="L544" s="756"/>
      <c r="M544" s="756"/>
      <c r="N544" s="594"/>
      <c r="O544" s="705">
        <f t="shared" si="55"/>
        <v>532</v>
      </c>
      <c r="P544" s="756"/>
      <c r="Q544" s="756"/>
      <c r="R544" s="756"/>
      <c r="S544" s="756"/>
      <c r="T544" s="756"/>
      <c r="U544" s="756"/>
      <c r="V544" s="756"/>
      <c r="W544" s="594"/>
      <c r="X544" s="705">
        <f t="shared" si="56"/>
        <v>532</v>
      </c>
      <c r="Y544" s="756"/>
      <c r="Z544" s="756"/>
      <c r="AA544" s="756"/>
      <c r="AB544" s="756"/>
      <c r="AC544" s="756"/>
      <c r="AD544" s="756"/>
      <c r="AE544" s="756"/>
      <c r="AF544" s="594"/>
      <c r="AG544" s="705">
        <f t="shared" si="57"/>
        <v>532</v>
      </c>
      <c r="AH544" s="756"/>
      <c r="AI544" s="756"/>
      <c r="AJ544" s="756"/>
      <c r="AK544" s="756"/>
      <c r="AL544" s="756"/>
      <c r="AM544" s="756"/>
      <c r="AN544" s="756"/>
      <c r="AO544" s="685"/>
      <c r="AP544" s="705">
        <f t="shared" si="58"/>
        <v>532</v>
      </c>
      <c r="AQ544" s="756"/>
      <c r="AR544" s="756"/>
      <c r="AS544" s="756"/>
      <c r="AT544" s="756"/>
      <c r="AU544" s="756"/>
      <c r="AV544" s="756"/>
      <c r="AW544" s="756"/>
    </row>
    <row r="545" spans="2:49" x14ac:dyDescent="0.25">
      <c r="B545" s="705">
        <v>533</v>
      </c>
      <c r="C545" s="951">
        <f>(1+_xlfn.XLOOKUP(INT((B545-1)/12)+1,'ZC Curve'!$B$8:$B$107,'ZC Curve'!R$8:R$107,,0))^(1/12)-1</f>
        <v>0</v>
      </c>
      <c r="D545" s="946">
        <f t="shared" si="53"/>
        <v>1</v>
      </c>
      <c r="E545" s="594"/>
      <c r="F545" s="705">
        <f t="shared" si="54"/>
        <v>533</v>
      </c>
      <c r="G545" s="756"/>
      <c r="H545" s="756"/>
      <c r="I545" s="756"/>
      <c r="J545" s="756"/>
      <c r="K545" s="756"/>
      <c r="L545" s="756"/>
      <c r="M545" s="756"/>
      <c r="N545" s="594"/>
      <c r="O545" s="705">
        <f t="shared" si="55"/>
        <v>533</v>
      </c>
      <c r="P545" s="756"/>
      <c r="Q545" s="756"/>
      <c r="R545" s="756"/>
      <c r="S545" s="756"/>
      <c r="T545" s="756"/>
      <c r="U545" s="756"/>
      <c r="V545" s="756"/>
      <c r="W545" s="594"/>
      <c r="X545" s="705">
        <f t="shared" si="56"/>
        <v>533</v>
      </c>
      <c r="Y545" s="756"/>
      <c r="Z545" s="756"/>
      <c r="AA545" s="756"/>
      <c r="AB545" s="756"/>
      <c r="AC545" s="756"/>
      <c r="AD545" s="756"/>
      <c r="AE545" s="756"/>
      <c r="AF545" s="594"/>
      <c r="AG545" s="705">
        <f t="shared" si="57"/>
        <v>533</v>
      </c>
      <c r="AH545" s="756"/>
      <c r="AI545" s="756"/>
      <c r="AJ545" s="756"/>
      <c r="AK545" s="756"/>
      <c r="AL545" s="756"/>
      <c r="AM545" s="756"/>
      <c r="AN545" s="756"/>
      <c r="AO545" s="685"/>
      <c r="AP545" s="705">
        <f t="shared" si="58"/>
        <v>533</v>
      </c>
      <c r="AQ545" s="756"/>
      <c r="AR545" s="756"/>
      <c r="AS545" s="756"/>
      <c r="AT545" s="756"/>
      <c r="AU545" s="756"/>
      <c r="AV545" s="756"/>
      <c r="AW545" s="756"/>
    </row>
    <row r="546" spans="2:49" x14ac:dyDescent="0.25">
      <c r="B546" s="705">
        <v>534</v>
      </c>
      <c r="C546" s="951">
        <f>(1+_xlfn.XLOOKUP(INT((B546-1)/12)+1,'ZC Curve'!$B$8:$B$107,'ZC Curve'!R$8:R$107,,0))^(1/12)-1</f>
        <v>0</v>
      </c>
      <c r="D546" s="946">
        <f t="shared" si="53"/>
        <v>1</v>
      </c>
      <c r="E546" s="594"/>
      <c r="F546" s="705">
        <f t="shared" si="54"/>
        <v>534</v>
      </c>
      <c r="G546" s="756"/>
      <c r="H546" s="756"/>
      <c r="I546" s="756"/>
      <c r="J546" s="756"/>
      <c r="K546" s="756"/>
      <c r="L546" s="756"/>
      <c r="M546" s="756"/>
      <c r="N546" s="594"/>
      <c r="O546" s="705">
        <f t="shared" si="55"/>
        <v>534</v>
      </c>
      <c r="P546" s="756"/>
      <c r="Q546" s="756"/>
      <c r="R546" s="756"/>
      <c r="S546" s="756"/>
      <c r="T546" s="756"/>
      <c r="U546" s="756"/>
      <c r="V546" s="756"/>
      <c r="W546" s="594"/>
      <c r="X546" s="705">
        <f t="shared" si="56"/>
        <v>534</v>
      </c>
      <c r="Y546" s="756"/>
      <c r="Z546" s="756"/>
      <c r="AA546" s="756"/>
      <c r="AB546" s="756"/>
      <c r="AC546" s="756"/>
      <c r="AD546" s="756"/>
      <c r="AE546" s="756"/>
      <c r="AF546" s="594"/>
      <c r="AG546" s="705">
        <f t="shared" si="57"/>
        <v>534</v>
      </c>
      <c r="AH546" s="756"/>
      <c r="AI546" s="756"/>
      <c r="AJ546" s="756"/>
      <c r="AK546" s="756"/>
      <c r="AL546" s="756"/>
      <c r="AM546" s="756"/>
      <c r="AN546" s="756"/>
      <c r="AO546" s="685"/>
      <c r="AP546" s="705">
        <f t="shared" si="58"/>
        <v>534</v>
      </c>
      <c r="AQ546" s="756"/>
      <c r="AR546" s="756"/>
      <c r="AS546" s="756"/>
      <c r="AT546" s="756"/>
      <c r="AU546" s="756"/>
      <c r="AV546" s="756"/>
      <c r="AW546" s="756"/>
    </row>
    <row r="547" spans="2:49" x14ac:dyDescent="0.25">
      <c r="B547" s="705">
        <v>535</v>
      </c>
      <c r="C547" s="951">
        <f>(1+_xlfn.XLOOKUP(INT((B547-1)/12)+1,'ZC Curve'!$B$8:$B$107,'ZC Curve'!R$8:R$107,,0))^(1/12)-1</f>
        <v>0</v>
      </c>
      <c r="D547" s="946">
        <f t="shared" si="53"/>
        <v>1</v>
      </c>
      <c r="E547" s="594"/>
      <c r="F547" s="705">
        <f t="shared" si="54"/>
        <v>535</v>
      </c>
      <c r="G547" s="756"/>
      <c r="H547" s="756"/>
      <c r="I547" s="756"/>
      <c r="J547" s="756"/>
      <c r="K547" s="756"/>
      <c r="L547" s="756"/>
      <c r="M547" s="756"/>
      <c r="N547" s="594"/>
      <c r="O547" s="705">
        <f t="shared" si="55"/>
        <v>535</v>
      </c>
      <c r="P547" s="756"/>
      <c r="Q547" s="756"/>
      <c r="R547" s="756"/>
      <c r="S547" s="756"/>
      <c r="T547" s="756"/>
      <c r="U547" s="756"/>
      <c r="V547" s="756"/>
      <c r="W547" s="594"/>
      <c r="X547" s="705">
        <f t="shared" si="56"/>
        <v>535</v>
      </c>
      <c r="Y547" s="756"/>
      <c r="Z547" s="756"/>
      <c r="AA547" s="756"/>
      <c r="AB547" s="756"/>
      <c r="AC547" s="756"/>
      <c r="AD547" s="756"/>
      <c r="AE547" s="756"/>
      <c r="AF547" s="594"/>
      <c r="AG547" s="705">
        <f t="shared" si="57"/>
        <v>535</v>
      </c>
      <c r="AH547" s="756"/>
      <c r="AI547" s="756"/>
      <c r="AJ547" s="756"/>
      <c r="AK547" s="756"/>
      <c r="AL547" s="756"/>
      <c r="AM547" s="756"/>
      <c r="AN547" s="756"/>
      <c r="AO547" s="685"/>
      <c r="AP547" s="705">
        <f t="shared" si="58"/>
        <v>535</v>
      </c>
      <c r="AQ547" s="756"/>
      <c r="AR547" s="756"/>
      <c r="AS547" s="756"/>
      <c r="AT547" s="756"/>
      <c r="AU547" s="756"/>
      <c r="AV547" s="756"/>
      <c r="AW547" s="756"/>
    </row>
    <row r="548" spans="2:49" x14ac:dyDescent="0.25">
      <c r="B548" s="705">
        <v>536</v>
      </c>
      <c r="C548" s="951">
        <f>(1+_xlfn.XLOOKUP(INT((B548-1)/12)+1,'ZC Curve'!$B$8:$B$107,'ZC Curve'!R$8:R$107,,0))^(1/12)-1</f>
        <v>0</v>
      </c>
      <c r="D548" s="946">
        <f t="shared" si="53"/>
        <v>1</v>
      </c>
      <c r="E548" s="594"/>
      <c r="F548" s="705">
        <f t="shared" si="54"/>
        <v>536</v>
      </c>
      <c r="G548" s="756"/>
      <c r="H548" s="756"/>
      <c r="I548" s="756"/>
      <c r="J548" s="756"/>
      <c r="K548" s="756"/>
      <c r="L548" s="756"/>
      <c r="M548" s="756"/>
      <c r="N548" s="594"/>
      <c r="O548" s="705">
        <f t="shared" si="55"/>
        <v>536</v>
      </c>
      <c r="P548" s="756"/>
      <c r="Q548" s="756"/>
      <c r="R548" s="756"/>
      <c r="S548" s="756"/>
      <c r="T548" s="756"/>
      <c r="U548" s="756"/>
      <c r="V548" s="756"/>
      <c r="W548" s="594"/>
      <c r="X548" s="705">
        <f t="shared" si="56"/>
        <v>536</v>
      </c>
      <c r="Y548" s="756"/>
      <c r="Z548" s="756"/>
      <c r="AA548" s="756"/>
      <c r="AB548" s="756"/>
      <c r="AC548" s="756"/>
      <c r="AD548" s="756"/>
      <c r="AE548" s="756"/>
      <c r="AF548" s="594"/>
      <c r="AG548" s="705">
        <f t="shared" si="57"/>
        <v>536</v>
      </c>
      <c r="AH548" s="756"/>
      <c r="AI548" s="756"/>
      <c r="AJ548" s="756"/>
      <c r="AK548" s="756"/>
      <c r="AL548" s="756"/>
      <c r="AM548" s="756"/>
      <c r="AN548" s="756"/>
      <c r="AO548" s="685"/>
      <c r="AP548" s="705">
        <f t="shared" si="58"/>
        <v>536</v>
      </c>
      <c r="AQ548" s="756"/>
      <c r="AR548" s="756"/>
      <c r="AS548" s="756"/>
      <c r="AT548" s="756"/>
      <c r="AU548" s="756"/>
      <c r="AV548" s="756"/>
      <c r="AW548" s="756"/>
    </row>
    <row r="549" spans="2:49" x14ac:dyDescent="0.25">
      <c r="B549" s="705">
        <v>537</v>
      </c>
      <c r="C549" s="951">
        <f>(1+_xlfn.XLOOKUP(INT((B549-1)/12)+1,'ZC Curve'!$B$8:$B$107,'ZC Curve'!R$8:R$107,,0))^(1/12)-1</f>
        <v>0</v>
      </c>
      <c r="D549" s="946">
        <f t="shared" si="53"/>
        <v>1</v>
      </c>
      <c r="E549" s="594"/>
      <c r="F549" s="705">
        <f t="shared" si="54"/>
        <v>537</v>
      </c>
      <c r="G549" s="756"/>
      <c r="H549" s="756"/>
      <c r="I549" s="756"/>
      <c r="J549" s="756"/>
      <c r="K549" s="756"/>
      <c r="L549" s="756"/>
      <c r="M549" s="756"/>
      <c r="N549" s="594"/>
      <c r="O549" s="705">
        <f t="shared" si="55"/>
        <v>537</v>
      </c>
      <c r="P549" s="756"/>
      <c r="Q549" s="756"/>
      <c r="R549" s="756"/>
      <c r="S549" s="756"/>
      <c r="T549" s="756"/>
      <c r="U549" s="756"/>
      <c r="V549" s="756"/>
      <c r="W549" s="594"/>
      <c r="X549" s="705">
        <f t="shared" si="56"/>
        <v>537</v>
      </c>
      <c r="Y549" s="756"/>
      <c r="Z549" s="756"/>
      <c r="AA549" s="756"/>
      <c r="AB549" s="756"/>
      <c r="AC549" s="756"/>
      <c r="AD549" s="756"/>
      <c r="AE549" s="756"/>
      <c r="AF549" s="594"/>
      <c r="AG549" s="705">
        <f t="shared" si="57"/>
        <v>537</v>
      </c>
      <c r="AH549" s="756"/>
      <c r="AI549" s="756"/>
      <c r="AJ549" s="756"/>
      <c r="AK549" s="756"/>
      <c r="AL549" s="756"/>
      <c r="AM549" s="756"/>
      <c r="AN549" s="756"/>
      <c r="AO549" s="685"/>
      <c r="AP549" s="705">
        <f t="shared" si="58"/>
        <v>537</v>
      </c>
      <c r="AQ549" s="756"/>
      <c r="AR549" s="756"/>
      <c r="AS549" s="756"/>
      <c r="AT549" s="756"/>
      <c r="AU549" s="756"/>
      <c r="AV549" s="756"/>
      <c r="AW549" s="756"/>
    </row>
    <row r="550" spans="2:49" x14ac:dyDescent="0.25">
      <c r="B550" s="705">
        <v>538</v>
      </c>
      <c r="C550" s="951">
        <f>(1+_xlfn.XLOOKUP(INT((B550-1)/12)+1,'ZC Curve'!$B$8:$B$107,'ZC Curve'!R$8:R$107,,0))^(1/12)-1</f>
        <v>0</v>
      </c>
      <c r="D550" s="946">
        <f t="shared" si="53"/>
        <v>1</v>
      </c>
      <c r="E550" s="594"/>
      <c r="F550" s="705">
        <f t="shared" si="54"/>
        <v>538</v>
      </c>
      <c r="G550" s="756"/>
      <c r="H550" s="756"/>
      <c r="I550" s="756"/>
      <c r="J550" s="756"/>
      <c r="K550" s="756"/>
      <c r="L550" s="756"/>
      <c r="M550" s="756"/>
      <c r="N550" s="594"/>
      <c r="O550" s="705">
        <f t="shared" si="55"/>
        <v>538</v>
      </c>
      <c r="P550" s="756"/>
      <c r="Q550" s="756"/>
      <c r="R550" s="756"/>
      <c r="S550" s="756"/>
      <c r="T550" s="756"/>
      <c r="U550" s="756"/>
      <c r="V550" s="756"/>
      <c r="W550" s="594"/>
      <c r="X550" s="705">
        <f t="shared" si="56"/>
        <v>538</v>
      </c>
      <c r="Y550" s="756"/>
      <c r="Z550" s="756"/>
      <c r="AA550" s="756"/>
      <c r="AB550" s="756"/>
      <c r="AC550" s="756"/>
      <c r="AD550" s="756"/>
      <c r="AE550" s="756"/>
      <c r="AF550" s="594"/>
      <c r="AG550" s="705">
        <f t="shared" si="57"/>
        <v>538</v>
      </c>
      <c r="AH550" s="756"/>
      <c r="AI550" s="756"/>
      <c r="AJ550" s="756"/>
      <c r="AK550" s="756"/>
      <c r="AL550" s="756"/>
      <c r="AM550" s="756"/>
      <c r="AN550" s="756"/>
      <c r="AO550" s="685"/>
      <c r="AP550" s="705">
        <f t="shared" si="58"/>
        <v>538</v>
      </c>
      <c r="AQ550" s="756"/>
      <c r="AR550" s="756"/>
      <c r="AS550" s="756"/>
      <c r="AT550" s="756"/>
      <c r="AU550" s="756"/>
      <c r="AV550" s="756"/>
      <c r="AW550" s="756"/>
    </row>
    <row r="551" spans="2:49" x14ac:dyDescent="0.25">
      <c r="B551" s="705">
        <v>539</v>
      </c>
      <c r="C551" s="951">
        <f>(1+_xlfn.XLOOKUP(INT((B551-1)/12)+1,'ZC Curve'!$B$8:$B$107,'ZC Curve'!R$8:R$107,,0))^(1/12)-1</f>
        <v>0</v>
      </c>
      <c r="D551" s="946">
        <f t="shared" si="53"/>
        <v>1</v>
      </c>
      <c r="E551" s="594"/>
      <c r="F551" s="705">
        <f t="shared" si="54"/>
        <v>539</v>
      </c>
      <c r="G551" s="756"/>
      <c r="H551" s="756"/>
      <c r="I551" s="756"/>
      <c r="J551" s="756"/>
      <c r="K551" s="756"/>
      <c r="L551" s="756"/>
      <c r="M551" s="756"/>
      <c r="N551" s="594"/>
      <c r="O551" s="705">
        <f t="shared" si="55"/>
        <v>539</v>
      </c>
      <c r="P551" s="756"/>
      <c r="Q551" s="756"/>
      <c r="R551" s="756"/>
      <c r="S551" s="756"/>
      <c r="T551" s="756"/>
      <c r="U551" s="756"/>
      <c r="V551" s="756"/>
      <c r="W551" s="594"/>
      <c r="X551" s="705">
        <f t="shared" si="56"/>
        <v>539</v>
      </c>
      <c r="Y551" s="756"/>
      <c r="Z551" s="756"/>
      <c r="AA551" s="756"/>
      <c r="AB551" s="756"/>
      <c r="AC551" s="756"/>
      <c r="AD551" s="756"/>
      <c r="AE551" s="756"/>
      <c r="AF551" s="594"/>
      <c r="AG551" s="705">
        <f t="shared" si="57"/>
        <v>539</v>
      </c>
      <c r="AH551" s="756"/>
      <c r="AI551" s="756"/>
      <c r="AJ551" s="756"/>
      <c r="AK551" s="756"/>
      <c r="AL551" s="756"/>
      <c r="AM551" s="756"/>
      <c r="AN551" s="756"/>
      <c r="AO551" s="685"/>
      <c r="AP551" s="705">
        <f t="shared" si="58"/>
        <v>539</v>
      </c>
      <c r="AQ551" s="756"/>
      <c r="AR551" s="756"/>
      <c r="AS551" s="756"/>
      <c r="AT551" s="756"/>
      <c r="AU551" s="756"/>
      <c r="AV551" s="756"/>
      <c r="AW551" s="756"/>
    </row>
    <row r="552" spans="2:49" x14ac:dyDescent="0.25">
      <c r="B552" s="705">
        <v>540</v>
      </c>
      <c r="C552" s="951">
        <f>(1+_xlfn.XLOOKUP(INT((B552-1)/12)+1,'ZC Curve'!$B$8:$B$107,'ZC Curve'!R$8:R$107,,0))^(1/12)-1</f>
        <v>0</v>
      </c>
      <c r="D552" s="946">
        <f t="shared" si="53"/>
        <v>1</v>
      </c>
      <c r="E552" s="594"/>
      <c r="F552" s="705">
        <f t="shared" si="54"/>
        <v>540</v>
      </c>
      <c r="G552" s="756"/>
      <c r="H552" s="756"/>
      <c r="I552" s="756"/>
      <c r="J552" s="756"/>
      <c r="K552" s="756"/>
      <c r="L552" s="756"/>
      <c r="M552" s="756"/>
      <c r="N552" s="594"/>
      <c r="O552" s="705">
        <f t="shared" si="55"/>
        <v>540</v>
      </c>
      <c r="P552" s="756"/>
      <c r="Q552" s="756"/>
      <c r="R552" s="756"/>
      <c r="S552" s="756"/>
      <c r="T552" s="756"/>
      <c r="U552" s="756"/>
      <c r="V552" s="756"/>
      <c r="W552" s="594"/>
      <c r="X552" s="705">
        <f t="shared" si="56"/>
        <v>540</v>
      </c>
      <c r="Y552" s="756"/>
      <c r="Z552" s="756"/>
      <c r="AA552" s="756"/>
      <c r="AB552" s="756"/>
      <c r="AC552" s="756"/>
      <c r="AD552" s="756"/>
      <c r="AE552" s="756"/>
      <c r="AF552" s="594"/>
      <c r="AG552" s="705">
        <f t="shared" si="57"/>
        <v>540</v>
      </c>
      <c r="AH552" s="756"/>
      <c r="AI552" s="756"/>
      <c r="AJ552" s="756"/>
      <c r="AK552" s="756"/>
      <c r="AL552" s="756"/>
      <c r="AM552" s="756"/>
      <c r="AN552" s="756"/>
      <c r="AO552" s="685"/>
      <c r="AP552" s="705">
        <f t="shared" si="58"/>
        <v>540</v>
      </c>
      <c r="AQ552" s="756"/>
      <c r="AR552" s="756"/>
      <c r="AS552" s="756"/>
      <c r="AT552" s="756"/>
      <c r="AU552" s="756"/>
      <c r="AV552" s="756"/>
      <c r="AW552" s="756"/>
    </row>
    <row r="553" spans="2:49" x14ac:dyDescent="0.25">
      <c r="B553" s="705">
        <v>541</v>
      </c>
      <c r="C553" s="951">
        <f>(1+_xlfn.XLOOKUP(INT((B553-1)/12)+1,'ZC Curve'!$B$8:$B$107,'ZC Curve'!R$8:R$107,,0))^(1/12)-1</f>
        <v>0</v>
      </c>
      <c r="D553" s="946">
        <f t="shared" si="53"/>
        <v>1</v>
      </c>
      <c r="E553" s="594"/>
      <c r="F553" s="705">
        <f t="shared" si="54"/>
        <v>541</v>
      </c>
      <c r="G553" s="756"/>
      <c r="H553" s="756"/>
      <c r="I553" s="756"/>
      <c r="J553" s="756"/>
      <c r="K553" s="756"/>
      <c r="L553" s="756"/>
      <c r="M553" s="756"/>
      <c r="N553" s="594"/>
      <c r="O553" s="705">
        <f t="shared" si="55"/>
        <v>541</v>
      </c>
      <c r="P553" s="756"/>
      <c r="Q553" s="756"/>
      <c r="R553" s="756"/>
      <c r="S553" s="756"/>
      <c r="T553" s="756"/>
      <c r="U553" s="756"/>
      <c r="V553" s="756"/>
      <c r="W553" s="594"/>
      <c r="X553" s="705">
        <f t="shared" si="56"/>
        <v>541</v>
      </c>
      <c r="Y553" s="756"/>
      <c r="Z553" s="756"/>
      <c r="AA553" s="756"/>
      <c r="AB553" s="756"/>
      <c r="AC553" s="756"/>
      <c r="AD553" s="756"/>
      <c r="AE553" s="756"/>
      <c r="AF553" s="594"/>
      <c r="AG553" s="705">
        <f t="shared" si="57"/>
        <v>541</v>
      </c>
      <c r="AH553" s="756"/>
      <c r="AI553" s="756"/>
      <c r="AJ553" s="756"/>
      <c r="AK553" s="756"/>
      <c r="AL553" s="756"/>
      <c r="AM553" s="756"/>
      <c r="AN553" s="756"/>
      <c r="AO553" s="685"/>
      <c r="AP553" s="705">
        <f t="shared" si="58"/>
        <v>541</v>
      </c>
      <c r="AQ553" s="756"/>
      <c r="AR553" s="756"/>
      <c r="AS553" s="756"/>
      <c r="AT553" s="756"/>
      <c r="AU553" s="756"/>
      <c r="AV553" s="756"/>
      <c r="AW553" s="756"/>
    </row>
    <row r="554" spans="2:49" x14ac:dyDescent="0.25">
      <c r="B554" s="705">
        <v>542</v>
      </c>
      <c r="C554" s="951">
        <f>(1+_xlfn.XLOOKUP(INT((B554-1)/12)+1,'ZC Curve'!$B$8:$B$107,'ZC Curve'!R$8:R$107,,0))^(1/12)-1</f>
        <v>0</v>
      </c>
      <c r="D554" s="946">
        <f t="shared" si="53"/>
        <v>1</v>
      </c>
      <c r="E554" s="594"/>
      <c r="F554" s="705">
        <f t="shared" si="54"/>
        <v>542</v>
      </c>
      <c r="G554" s="756"/>
      <c r="H554" s="756"/>
      <c r="I554" s="756"/>
      <c r="J554" s="756"/>
      <c r="K554" s="756"/>
      <c r="L554" s="756"/>
      <c r="M554" s="756"/>
      <c r="N554" s="594"/>
      <c r="O554" s="705">
        <f t="shared" si="55"/>
        <v>542</v>
      </c>
      <c r="P554" s="756"/>
      <c r="Q554" s="756"/>
      <c r="R554" s="756"/>
      <c r="S554" s="756"/>
      <c r="T554" s="756"/>
      <c r="U554" s="756"/>
      <c r="V554" s="756"/>
      <c r="W554" s="594"/>
      <c r="X554" s="705">
        <f t="shared" si="56"/>
        <v>542</v>
      </c>
      <c r="Y554" s="756"/>
      <c r="Z554" s="756"/>
      <c r="AA554" s="756"/>
      <c r="AB554" s="756"/>
      <c r="AC554" s="756"/>
      <c r="AD554" s="756"/>
      <c r="AE554" s="756"/>
      <c r="AF554" s="594"/>
      <c r="AG554" s="705">
        <f t="shared" si="57"/>
        <v>542</v>
      </c>
      <c r="AH554" s="756"/>
      <c r="AI554" s="756"/>
      <c r="AJ554" s="756"/>
      <c r="AK554" s="756"/>
      <c r="AL554" s="756"/>
      <c r="AM554" s="756"/>
      <c r="AN554" s="756"/>
      <c r="AO554" s="685"/>
      <c r="AP554" s="705">
        <f t="shared" si="58"/>
        <v>542</v>
      </c>
      <c r="AQ554" s="756"/>
      <c r="AR554" s="756"/>
      <c r="AS554" s="756"/>
      <c r="AT554" s="756"/>
      <c r="AU554" s="756"/>
      <c r="AV554" s="756"/>
      <c r="AW554" s="756"/>
    </row>
    <row r="555" spans="2:49" x14ac:dyDescent="0.25">
      <c r="B555" s="705">
        <v>543</v>
      </c>
      <c r="C555" s="951">
        <f>(1+_xlfn.XLOOKUP(INT((B555-1)/12)+1,'ZC Curve'!$B$8:$B$107,'ZC Curve'!R$8:R$107,,0))^(1/12)-1</f>
        <v>0</v>
      </c>
      <c r="D555" s="946">
        <f t="shared" si="53"/>
        <v>1</v>
      </c>
      <c r="E555" s="594"/>
      <c r="F555" s="705">
        <f t="shared" si="54"/>
        <v>543</v>
      </c>
      <c r="G555" s="756"/>
      <c r="H555" s="756"/>
      <c r="I555" s="756"/>
      <c r="J555" s="756"/>
      <c r="K555" s="756"/>
      <c r="L555" s="756"/>
      <c r="M555" s="756"/>
      <c r="N555" s="594"/>
      <c r="O555" s="705">
        <f t="shared" si="55"/>
        <v>543</v>
      </c>
      <c r="P555" s="756"/>
      <c r="Q555" s="756"/>
      <c r="R555" s="756"/>
      <c r="S555" s="756"/>
      <c r="T555" s="756"/>
      <c r="U555" s="756"/>
      <c r="V555" s="756"/>
      <c r="W555" s="594"/>
      <c r="X555" s="705">
        <f t="shared" si="56"/>
        <v>543</v>
      </c>
      <c r="Y555" s="756"/>
      <c r="Z555" s="756"/>
      <c r="AA555" s="756"/>
      <c r="AB555" s="756"/>
      <c r="AC555" s="756"/>
      <c r="AD555" s="756"/>
      <c r="AE555" s="756"/>
      <c r="AF555" s="594"/>
      <c r="AG555" s="705">
        <f t="shared" si="57"/>
        <v>543</v>
      </c>
      <c r="AH555" s="756"/>
      <c r="AI555" s="756"/>
      <c r="AJ555" s="756"/>
      <c r="AK555" s="756"/>
      <c r="AL555" s="756"/>
      <c r="AM555" s="756"/>
      <c r="AN555" s="756"/>
      <c r="AO555" s="685"/>
      <c r="AP555" s="705">
        <f t="shared" si="58"/>
        <v>543</v>
      </c>
      <c r="AQ555" s="756"/>
      <c r="AR555" s="756"/>
      <c r="AS555" s="756"/>
      <c r="AT555" s="756"/>
      <c r="AU555" s="756"/>
      <c r="AV555" s="756"/>
      <c r="AW555" s="756"/>
    </row>
    <row r="556" spans="2:49" x14ac:dyDescent="0.25">
      <c r="B556" s="705">
        <v>544</v>
      </c>
      <c r="C556" s="951">
        <f>(1+_xlfn.XLOOKUP(INT((B556-1)/12)+1,'ZC Curve'!$B$8:$B$107,'ZC Curve'!R$8:R$107,,0))^(1/12)-1</f>
        <v>0</v>
      </c>
      <c r="D556" s="946">
        <f t="shared" si="53"/>
        <v>1</v>
      </c>
      <c r="E556" s="594"/>
      <c r="F556" s="705">
        <f t="shared" si="54"/>
        <v>544</v>
      </c>
      <c r="G556" s="756"/>
      <c r="H556" s="756"/>
      <c r="I556" s="756"/>
      <c r="J556" s="756"/>
      <c r="K556" s="756"/>
      <c r="L556" s="756"/>
      <c r="M556" s="756"/>
      <c r="N556" s="594"/>
      <c r="O556" s="705">
        <f t="shared" si="55"/>
        <v>544</v>
      </c>
      <c r="P556" s="756"/>
      <c r="Q556" s="756"/>
      <c r="R556" s="756"/>
      <c r="S556" s="756"/>
      <c r="T556" s="756"/>
      <c r="U556" s="756"/>
      <c r="V556" s="756"/>
      <c r="W556" s="594"/>
      <c r="X556" s="705">
        <f t="shared" si="56"/>
        <v>544</v>
      </c>
      <c r="Y556" s="756"/>
      <c r="Z556" s="756"/>
      <c r="AA556" s="756"/>
      <c r="AB556" s="756"/>
      <c r="AC556" s="756"/>
      <c r="AD556" s="756"/>
      <c r="AE556" s="756"/>
      <c r="AF556" s="594"/>
      <c r="AG556" s="705">
        <f t="shared" si="57"/>
        <v>544</v>
      </c>
      <c r="AH556" s="756"/>
      <c r="AI556" s="756"/>
      <c r="AJ556" s="756"/>
      <c r="AK556" s="756"/>
      <c r="AL556" s="756"/>
      <c r="AM556" s="756"/>
      <c r="AN556" s="756"/>
      <c r="AO556" s="685"/>
      <c r="AP556" s="705">
        <f t="shared" si="58"/>
        <v>544</v>
      </c>
      <c r="AQ556" s="756"/>
      <c r="AR556" s="756"/>
      <c r="AS556" s="756"/>
      <c r="AT556" s="756"/>
      <c r="AU556" s="756"/>
      <c r="AV556" s="756"/>
      <c r="AW556" s="756"/>
    </row>
    <row r="557" spans="2:49" x14ac:dyDescent="0.25">
      <c r="B557" s="705">
        <v>545</v>
      </c>
      <c r="C557" s="951">
        <f>(1+_xlfn.XLOOKUP(INT((B557-1)/12)+1,'ZC Curve'!$B$8:$B$107,'ZC Curve'!R$8:R$107,,0))^(1/12)-1</f>
        <v>0</v>
      </c>
      <c r="D557" s="946">
        <f t="shared" si="53"/>
        <v>1</v>
      </c>
      <c r="E557" s="594"/>
      <c r="F557" s="705">
        <f t="shared" si="54"/>
        <v>545</v>
      </c>
      <c r="G557" s="756"/>
      <c r="H557" s="756"/>
      <c r="I557" s="756"/>
      <c r="J557" s="756"/>
      <c r="K557" s="756"/>
      <c r="L557" s="756"/>
      <c r="M557" s="756"/>
      <c r="N557" s="594"/>
      <c r="O557" s="705">
        <f t="shared" si="55"/>
        <v>545</v>
      </c>
      <c r="P557" s="756"/>
      <c r="Q557" s="756"/>
      <c r="R557" s="756"/>
      <c r="S557" s="756"/>
      <c r="T557" s="756"/>
      <c r="U557" s="756"/>
      <c r="V557" s="756"/>
      <c r="W557" s="594"/>
      <c r="X557" s="705">
        <f t="shared" si="56"/>
        <v>545</v>
      </c>
      <c r="Y557" s="756"/>
      <c r="Z557" s="756"/>
      <c r="AA557" s="756"/>
      <c r="AB557" s="756"/>
      <c r="AC557" s="756"/>
      <c r="AD557" s="756"/>
      <c r="AE557" s="756"/>
      <c r="AF557" s="594"/>
      <c r="AG557" s="705">
        <f t="shared" si="57"/>
        <v>545</v>
      </c>
      <c r="AH557" s="756"/>
      <c r="AI557" s="756"/>
      <c r="AJ557" s="756"/>
      <c r="AK557" s="756"/>
      <c r="AL557" s="756"/>
      <c r="AM557" s="756"/>
      <c r="AN557" s="756"/>
      <c r="AO557" s="685"/>
      <c r="AP557" s="705">
        <f t="shared" si="58"/>
        <v>545</v>
      </c>
      <c r="AQ557" s="756"/>
      <c r="AR557" s="756"/>
      <c r="AS557" s="756"/>
      <c r="AT557" s="756"/>
      <c r="AU557" s="756"/>
      <c r="AV557" s="756"/>
      <c r="AW557" s="756"/>
    </row>
    <row r="558" spans="2:49" x14ac:dyDescent="0.25">
      <c r="B558" s="705">
        <v>546</v>
      </c>
      <c r="C558" s="951">
        <f>(1+_xlfn.XLOOKUP(INT((B558-1)/12)+1,'ZC Curve'!$B$8:$B$107,'ZC Curve'!R$8:R$107,,0))^(1/12)-1</f>
        <v>0</v>
      </c>
      <c r="D558" s="946">
        <f t="shared" si="53"/>
        <v>1</v>
      </c>
      <c r="E558" s="594"/>
      <c r="F558" s="705">
        <f t="shared" si="54"/>
        <v>546</v>
      </c>
      <c r="G558" s="756"/>
      <c r="H558" s="756"/>
      <c r="I558" s="756"/>
      <c r="J558" s="756"/>
      <c r="K558" s="756"/>
      <c r="L558" s="756"/>
      <c r="M558" s="756"/>
      <c r="N558" s="594"/>
      <c r="O558" s="705">
        <f t="shared" si="55"/>
        <v>546</v>
      </c>
      <c r="P558" s="756"/>
      <c r="Q558" s="756"/>
      <c r="R558" s="756"/>
      <c r="S558" s="756"/>
      <c r="T558" s="756"/>
      <c r="U558" s="756"/>
      <c r="V558" s="756"/>
      <c r="W558" s="594"/>
      <c r="X558" s="705">
        <f t="shared" si="56"/>
        <v>546</v>
      </c>
      <c r="Y558" s="756"/>
      <c r="Z558" s="756"/>
      <c r="AA558" s="756"/>
      <c r="AB558" s="756"/>
      <c r="AC558" s="756"/>
      <c r="AD558" s="756"/>
      <c r="AE558" s="756"/>
      <c r="AF558" s="594"/>
      <c r="AG558" s="705">
        <f t="shared" si="57"/>
        <v>546</v>
      </c>
      <c r="AH558" s="756"/>
      <c r="AI558" s="756"/>
      <c r="AJ558" s="756"/>
      <c r="AK558" s="756"/>
      <c r="AL558" s="756"/>
      <c r="AM558" s="756"/>
      <c r="AN558" s="756"/>
      <c r="AO558" s="685"/>
      <c r="AP558" s="705">
        <f t="shared" si="58"/>
        <v>546</v>
      </c>
      <c r="AQ558" s="756"/>
      <c r="AR558" s="756"/>
      <c r="AS558" s="756"/>
      <c r="AT558" s="756"/>
      <c r="AU558" s="756"/>
      <c r="AV558" s="756"/>
      <c r="AW558" s="756"/>
    </row>
    <row r="559" spans="2:49" x14ac:dyDescent="0.25">
      <c r="B559" s="705">
        <v>547</v>
      </c>
      <c r="C559" s="951">
        <f>(1+_xlfn.XLOOKUP(INT((B559-1)/12)+1,'ZC Curve'!$B$8:$B$107,'ZC Curve'!R$8:R$107,,0))^(1/12)-1</f>
        <v>0</v>
      </c>
      <c r="D559" s="946">
        <f t="shared" si="53"/>
        <v>1</v>
      </c>
      <c r="E559" s="594"/>
      <c r="F559" s="705">
        <f t="shared" si="54"/>
        <v>547</v>
      </c>
      <c r="G559" s="756"/>
      <c r="H559" s="756"/>
      <c r="I559" s="756"/>
      <c r="J559" s="756"/>
      <c r="K559" s="756"/>
      <c r="L559" s="756"/>
      <c r="M559" s="756"/>
      <c r="N559" s="594"/>
      <c r="O559" s="705">
        <f t="shared" si="55"/>
        <v>547</v>
      </c>
      <c r="P559" s="756"/>
      <c r="Q559" s="756"/>
      <c r="R559" s="756"/>
      <c r="S559" s="756"/>
      <c r="T559" s="756"/>
      <c r="U559" s="756"/>
      <c r="V559" s="756"/>
      <c r="W559" s="594"/>
      <c r="X559" s="705">
        <f t="shared" si="56"/>
        <v>547</v>
      </c>
      <c r="Y559" s="756"/>
      <c r="Z559" s="756"/>
      <c r="AA559" s="756"/>
      <c r="AB559" s="756"/>
      <c r="AC559" s="756"/>
      <c r="AD559" s="756"/>
      <c r="AE559" s="756"/>
      <c r="AF559" s="594"/>
      <c r="AG559" s="705">
        <f t="shared" si="57"/>
        <v>547</v>
      </c>
      <c r="AH559" s="756"/>
      <c r="AI559" s="756"/>
      <c r="AJ559" s="756"/>
      <c r="AK559" s="756"/>
      <c r="AL559" s="756"/>
      <c r="AM559" s="756"/>
      <c r="AN559" s="756"/>
      <c r="AO559" s="685"/>
      <c r="AP559" s="705">
        <f t="shared" si="58"/>
        <v>547</v>
      </c>
      <c r="AQ559" s="756"/>
      <c r="AR559" s="756"/>
      <c r="AS559" s="756"/>
      <c r="AT559" s="756"/>
      <c r="AU559" s="756"/>
      <c r="AV559" s="756"/>
      <c r="AW559" s="756"/>
    </row>
    <row r="560" spans="2:49" x14ac:dyDescent="0.25">
      <c r="B560" s="705">
        <v>548</v>
      </c>
      <c r="C560" s="951">
        <f>(1+_xlfn.XLOOKUP(INT((B560-1)/12)+1,'ZC Curve'!$B$8:$B$107,'ZC Curve'!R$8:R$107,,0))^(1/12)-1</f>
        <v>0</v>
      </c>
      <c r="D560" s="946">
        <f t="shared" si="53"/>
        <v>1</v>
      </c>
      <c r="E560" s="594"/>
      <c r="F560" s="705">
        <f t="shared" si="54"/>
        <v>548</v>
      </c>
      <c r="G560" s="756"/>
      <c r="H560" s="756"/>
      <c r="I560" s="756"/>
      <c r="J560" s="756"/>
      <c r="K560" s="756"/>
      <c r="L560" s="756"/>
      <c r="M560" s="756"/>
      <c r="N560" s="594"/>
      <c r="O560" s="705">
        <f t="shared" si="55"/>
        <v>548</v>
      </c>
      <c r="P560" s="756"/>
      <c r="Q560" s="756"/>
      <c r="R560" s="756"/>
      <c r="S560" s="756"/>
      <c r="T560" s="756"/>
      <c r="U560" s="756"/>
      <c r="V560" s="756"/>
      <c r="W560" s="594"/>
      <c r="X560" s="705">
        <f t="shared" si="56"/>
        <v>548</v>
      </c>
      <c r="Y560" s="756"/>
      <c r="Z560" s="756"/>
      <c r="AA560" s="756"/>
      <c r="AB560" s="756"/>
      <c r="AC560" s="756"/>
      <c r="AD560" s="756"/>
      <c r="AE560" s="756"/>
      <c r="AF560" s="594"/>
      <c r="AG560" s="705">
        <f t="shared" si="57"/>
        <v>548</v>
      </c>
      <c r="AH560" s="756"/>
      <c r="AI560" s="756"/>
      <c r="AJ560" s="756"/>
      <c r="AK560" s="756"/>
      <c r="AL560" s="756"/>
      <c r="AM560" s="756"/>
      <c r="AN560" s="756"/>
      <c r="AO560" s="685"/>
      <c r="AP560" s="705">
        <f t="shared" si="58"/>
        <v>548</v>
      </c>
      <c r="AQ560" s="756"/>
      <c r="AR560" s="756"/>
      <c r="AS560" s="756"/>
      <c r="AT560" s="756"/>
      <c r="AU560" s="756"/>
      <c r="AV560" s="756"/>
      <c r="AW560" s="756"/>
    </row>
    <row r="561" spans="2:49" x14ac:dyDescent="0.25">
      <c r="B561" s="705">
        <v>549</v>
      </c>
      <c r="C561" s="951">
        <f>(1+_xlfn.XLOOKUP(INT((B561-1)/12)+1,'ZC Curve'!$B$8:$B$107,'ZC Curve'!R$8:R$107,,0))^(1/12)-1</f>
        <v>0</v>
      </c>
      <c r="D561" s="946">
        <f t="shared" si="53"/>
        <v>1</v>
      </c>
      <c r="E561" s="594"/>
      <c r="F561" s="705">
        <f t="shared" si="54"/>
        <v>549</v>
      </c>
      <c r="G561" s="756"/>
      <c r="H561" s="756"/>
      <c r="I561" s="756"/>
      <c r="J561" s="756"/>
      <c r="K561" s="756"/>
      <c r="L561" s="756"/>
      <c r="M561" s="756"/>
      <c r="N561" s="594"/>
      <c r="O561" s="705">
        <f t="shared" si="55"/>
        <v>549</v>
      </c>
      <c r="P561" s="756"/>
      <c r="Q561" s="756"/>
      <c r="R561" s="756"/>
      <c r="S561" s="756"/>
      <c r="T561" s="756"/>
      <c r="U561" s="756"/>
      <c r="V561" s="756"/>
      <c r="W561" s="594"/>
      <c r="X561" s="705">
        <f t="shared" si="56"/>
        <v>549</v>
      </c>
      <c r="Y561" s="756"/>
      <c r="Z561" s="756"/>
      <c r="AA561" s="756"/>
      <c r="AB561" s="756"/>
      <c r="AC561" s="756"/>
      <c r="AD561" s="756"/>
      <c r="AE561" s="756"/>
      <c r="AF561" s="594"/>
      <c r="AG561" s="705">
        <f t="shared" si="57"/>
        <v>549</v>
      </c>
      <c r="AH561" s="756"/>
      <c r="AI561" s="756"/>
      <c r="AJ561" s="756"/>
      <c r="AK561" s="756"/>
      <c r="AL561" s="756"/>
      <c r="AM561" s="756"/>
      <c r="AN561" s="756"/>
      <c r="AO561" s="685"/>
      <c r="AP561" s="705">
        <f t="shared" si="58"/>
        <v>549</v>
      </c>
      <c r="AQ561" s="756"/>
      <c r="AR561" s="756"/>
      <c r="AS561" s="756"/>
      <c r="AT561" s="756"/>
      <c r="AU561" s="756"/>
      <c r="AV561" s="756"/>
      <c r="AW561" s="756"/>
    </row>
    <row r="562" spans="2:49" x14ac:dyDescent="0.25">
      <c r="B562" s="705">
        <v>550</v>
      </c>
      <c r="C562" s="951">
        <f>(1+_xlfn.XLOOKUP(INT((B562-1)/12)+1,'ZC Curve'!$B$8:$B$107,'ZC Curve'!R$8:R$107,,0))^(1/12)-1</f>
        <v>0</v>
      </c>
      <c r="D562" s="946">
        <f t="shared" si="53"/>
        <v>1</v>
      </c>
      <c r="E562" s="594"/>
      <c r="F562" s="705">
        <f t="shared" si="54"/>
        <v>550</v>
      </c>
      <c r="G562" s="756"/>
      <c r="H562" s="756"/>
      <c r="I562" s="756"/>
      <c r="J562" s="756"/>
      <c r="K562" s="756"/>
      <c r="L562" s="756"/>
      <c r="M562" s="756"/>
      <c r="N562" s="594"/>
      <c r="O562" s="705">
        <f t="shared" si="55"/>
        <v>550</v>
      </c>
      <c r="P562" s="756"/>
      <c r="Q562" s="756"/>
      <c r="R562" s="756"/>
      <c r="S562" s="756"/>
      <c r="T562" s="756"/>
      <c r="U562" s="756"/>
      <c r="V562" s="756"/>
      <c r="W562" s="594"/>
      <c r="X562" s="705">
        <f t="shared" si="56"/>
        <v>550</v>
      </c>
      <c r="Y562" s="756"/>
      <c r="Z562" s="756"/>
      <c r="AA562" s="756"/>
      <c r="AB562" s="756"/>
      <c r="AC562" s="756"/>
      <c r="AD562" s="756"/>
      <c r="AE562" s="756"/>
      <c r="AF562" s="594"/>
      <c r="AG562" s="705">
        <f t="shared" si="57"/>
        <v>550</v>
      </c>
      <c r="AH562" s="756"/>
      <c r="AI562" s="756"/>
      <c r="AJ562" s="756"/>
      <c r="AK562" s="756"/>
      <c r="AL562" s="756"/>
      <c r="AM562" s="756"/>
      <c r="AN562" s="756"/>
      <c r="AO562" s="685"/>
      <c r="AP562" s="705">
        <f t="shared" si="58"/>
        <v>550</v>
      </c>
      <c r="AQ562" s="756"/>
      <c r="AR562" s="756"/>
      <c r="AS562" s="756"/>
      <c r="AT562" s="756"/>
      <c r="AU562" s="756"/>
      <c r="AV562" s="756"/>
      <c r="AW562" s="756"/>
    </row>
    <row r="563" spans="2:49" x14ac:dyDescent="0.25">
      <c r="B563" s="705">
        <v>551</v>
      </c>
      <c r="C563" s="951">
        <f>(1+_xlfn.XLOOKUP(INT((B563-1)/12)+1,'ZC Curve'!$B$8:$B$107,'ZC Curve'!R$8:R$107,,0))^(1/12)-1</f>
        <v>0</v>
      </c>
      <c r="D563" s="946">
        <f t="shared" si="53"/>
        <v>1</v>
      </c>
      <c r="E563" s="594"/>
      <c r="F563" s="705">
        <f t="shared" si="54"/>
        <v>551</v>
      </c>
      <c r="G563" s="756"/>
      <c r="H563" s="756"/>
      <c r="I563" s="756"/>
      <c r="J563" s="756"/>
      <c r="K563" s="756"/>
      <c r="L563" s="756"/>
      <c r="M563" s="756"/>
      <c r="N563" s="594"/>
      <c r="O563" s="705">
        <f t="shared" si="55"/>
        <v>551</v>
      </c>
      <c r="P563" s="756"/>
      <c r="Q563" s="756"/>
      <c r="R563" s="756"/>
      <c r="S563" s="756"/>
      <c r="T563" s="756"/>
      <c r="U563" s="756"/>
      <c r="V563" s="756"/>
      <c r="W563" s="594"/>
      <c r="X563" s="705">
        <f t="shared" si="56"/>
        <v>551</v>
      </c>
      <c r="Y563" s="756"/>
      <c r="Z563" s="756"/>
      <c r="AA563" s="756"/>
      <c r="AB563" s="756"/>
      <c r="AC563" s="756"/>
      <c r="AD563" s="756"/>
      <c r="AE563" s="756"/>
      <c r="AF563" s="594"/>
      <c r="AG563" s="705">
        <f t="shared" si="57"/>
        <v>551</v>
      </c>
      <c r="AH563" s="756"/>
      <c r="AI563" s="756"/>
      <c r="AJ563" s="756"/>
      <c r="AK563" s="756"/>
      <c r="AL563" s="756"/>
      <c r="AM563" s="756"/>
      <c r="AN563" s="756"/>
      <c r="AO563" s="685"/>
      <c r="AP563" s="705">
        <f t="shared" si="58"/>
        <v>551</v>
      </c>
      <c r="AQ563" s="756"/>
      <c r="AR563" s="756"/>
      <c r="AS563" s="756"/>
      <c r="AT563" s="756"/>
      <c r="AU563" s="756"/>
      <c r="AV563" s="756"/>
      <c r="AW563" s="756"/>
    </row>
    <row r="564" spans="2:49" x14ac:dyDescent="0.25">
      <c r="B564" s="705">
        <v>552</v>
      </c>
      <c r="C564" s="951">
        <f>(1+_xlfn.XLOOKUP(INT((B564-1)/12)+1,'ZC Curve'!$B$8:$B$107,'ZC Curve'!R$8:R$107,,0))^(1/12)-1</f>
        <v>0</v>
      </c>
      <c r="D564" s="946">
        <f t="shared" si="53"/>
        <v>1</v>
      </c>
      <c r="E564" s="594"/>
      <c r="F564" s="705">
        <f t="shared" si="54"/>
        <v>552</v>
      </c>
      <c r="G564" s="756"/>
      <c r="H564" s="756"/>
      <c r="I564" s="756"/>
      <c r="J564" s="756"/>
      <c r="K564" s="756"/>
      <c r="L564" s="756"/>
      <c r="M564" s="756"/>
      <c r="N564" s="594"/>
      <c r="O564" s="705">
        <f t="shared" si="55"/>
        <v>552</v>
      </c>
      <c r="P564" s="756"/>
      <c r="Q564" s="756"/>
      <c r="R564" s="756"/>
      <c r="S564" s="756"/>
      <c r="T564" s="756"/>
      <c r="U564" s="756"/>
      <c r="V564" s="756"/>
      <c r="W564" s="594"/>
      <c r="X564" s="705">
        <f t="shared" si="56"/>
        <v>552</v>
      </c>
      <c r="Y564" s="756"/>
      <c r="Z564" s="756"/>
      <c r="AA564" s="756"/>
      <c r="AB564" s="756"/>
      <c r="AC564" s="756"/>
      <c r="AD564" s="756"/>
      <c r="AE564" s="756"/>
      <c r="AF564" s="594"/>
      <c r="AG564" s="705">
        <f t="shared" si="57"/>
        <v>552</v>
      </c>
      <c r="AH564" s="756"/>
      <c r="AI564" s="756"/>
      <c r="AJ564" s="756"/>
      <c r="AK564" s="756"/>
      <c r="AL564" s="756"/>
      <c r="AM564" s="756"/>
      <c r="AN564" s="756"/>
      <c r="AO564" s="685"/>
      <c r="AP564" s="705">
        <f t="shared" si="58"/>
        <v>552</v>
      </c>
      <c r="AQ564" s="756"/>
      <c r="AR564" s="756"/>
      <c r="AS564" s="756"/>
      <c r="AT564" s="756"/>
      <c r="AU564" s="756"/>
      <c r="AV564" s="756"/>
      <c r="AW564" s="756"/>
    </row>
    <row r="565" spans="2:49" x14ac:dyDescent="0.25">
      <c r="B565" s="705">
        <v>553</v>
      </c>
      <c r="C565" s="951">
        <f>(1+_xlfn.XLOOKUP(INT((B565-1)/12)+1,'ZC Curve'!$B$8:$B$107,'ZC Curve'!R$8:R$107,,0))^(1/12)-1</f>
        <v>0</v>
      </c>
      <c r="D565" s="946">
        <f t="shared" si="53"/>
        <v>1</v>
      </c>
      <c r="E565" s="594"/>
      <c r="F565" s="705">
        <f t="shared" si="54"/>
        <v>553</v>
      </c>
      <c r="G565" s="756"/>
      <c r="H565" s="756"/>
      <c r="I565" s="756"/>
      <c r="J565" s="756"/>
      <c r="K565" s="756"/>
      <c r="L565" s="756"/>
      <c r="M565" s="756"/>
      <c r="N565" s="594"/>
      <c r="O565" s="705">
        <f t="shared" si="55"/>
        <v>553</v>
      </c>
      <c r="P565" s="756"/>
      <c r="Q565" s="756"/>
      <c r="R565" s="756"/>
      <c r="S565" s="756"/>
      <c r="T565" s="756"/>
      <c r="U565" s="756"/>
      <c r="V565" s="756"/>
      <c r="W565" s="594"/>
      <c r="X565" s="705">
        <f t="shared" si="56"/>
        <v>553</v>
      </c>
      <c r="Y565" s="756"/>
      <c r="Z565" s="756"/>
      <c r="AA565" s="756"/>
      <c r="AB565" s="756"/>
      <c r="AC565" s="756"/>
      <c r="AD565" s="756"/>
      <c r="AE565" s="756"/>
      <c r="AF565" s="594"/>
      <c r="AG565" s="705">
        <f t="shared" si="57"/>
        <v>553</v>
      </c>
      <c r="AH565" s="756"/>
      <c r="AI565" s="756"/>
      <c r="AJ565" s="756"/>
      <c r="AK565" s="756"/>
      <c r="AL565" s="756"/>
      <c r="AM565" s="756"/>
      <c r="AN565" s="756"/>
      <c r="AO565" s="685"/>
      <c r="AP565" s="705">
        <f t="shared" si="58"/>
        <v>553</v>
      </c>
      <c r="AQ565" s="756"/>
      <c r="AR565" s="756"/>
      <c r="AS565" s="756"/>
      <c r="AT565" s="756"/>
      <c r="AU565" s="756"/>
      <c r="AV565" s="756"/>
      <c r="AW565" s="756"/>
    </row>
    <row r="566" spans="2:49" x14ac:dyDescent="0.25">
      <c r="B566" s="705">
        <v>554</v>
      </c>
      <c r="C566" s="951">
        <f>(1+_xlfn.XLOOKUP(INT((B566-1)/12)+1,'ZC Curve'!$B$8:$B$107,'ZC Curve'!R$8:R$107,,0))^(1/12)-1</f>
        <v>0</v>
      </c>
      <c r="D566" s="946">
        <f t="shared" si="53"/>
        <v>1</v>
      </c>
      <c r="E566" s="594"/>
      <c r="F566" s="705">
        <f t="shared" si="54"/>
        <v>554</v>
      </c>
      <c r="G566" s="756"/>
      <c r="H566" s="756"/>
      <c r="I566" s="756"/>
      <c r="J566" s="756"/>
      <c r="K566" s="756"/>
      <c r="L566" s="756"/>
      <c r="M566" s="756"/>
      <c r="N566" s="594"/>
      <c r="O566" s="705">
        <f t="shared" si="55"/>
        <v>554</v>
      </c>
      <c r="P566" s="756"/>
      <c r="Q566" s="756"/>
      <c r="R566" s="756"/>
      <c r="S566" s="756"/>
      <c r="T566" s="756"/>
      <c r="U566" s="756"/>
      <c r="V566" s="756"/>
      <c r="W566" s="594"/>
      <c r="X566" s="705">
        <f t="shared" si="56"/>
        <v>554</v>
      </c>
      <c r="Y566" s="756"/>
      <c r="Z566" s="756"/>
      <c r="AA566" s="756"/>
      <c r="AB566" s="756"/>
      <c r="AC566" s="756"/>
      <c r="AD566" s="756"/>
      <c r="AE566" s="756"/>
      <c r="AF566" s="594"/>
      <c r="AG566" s="705">
        <f t="shared" si="57"/>
        <v>554</v>
      </c>
      <c r="AH566" s="756"/>
      <c r="AI566" s="756"/>
      <c r="AJ566" s="756"/>
      <c r="AK566" s="756"/>
      <c r="AL566" s="756"/>
      <c r="AM566" s="756"/>
      <c r="AN566" s="756"/>
      <c r="AO566" s="685"/>
      <c r="AP566" s="705">
        <f t="shared" si="58"/>
        <v>554</v>
      </c>
      <c r="AQ566" s="756"/>
      <c r="AR566" s="756"/>
      <c r="AS566" s="756"/>
      <c r="AT566" s="756"/>
      <c r="AU566" s="756"/>
      <c r="AV566" s="756"/>
      <c r="AW566" s="756"/>
    </row>
    <row r="567" spans="2:49" x14ac:dyDescent="0.25">
      <c r="B567" s="705">
        <v>555</v>
      </c>
      <c r="C567" s="951">
        <f>(1+_xlfn.XLOOKUP(INT((B567-1)/12)+1,'ZC Curve'!$B$8:$B$107,'ZC Curve'!R$8:R$107,,0))^(1/12)-1</f>
        <v>0</v>
      </c>
      <c r="D567" s="946">
        <f t="shared" si="53"/>
        <v>1</v>
      </c>
      <c r="E567" s="594"/>
      <c r="F567" s="705">
        <f t="shared" si="54"/>
        <v>555</v>
      </c>
      <c r="G567" s="756"/>
      <c r="H567" s="756"/>
      <c r="I567" s="756"/>
      <c r="J567" s="756"/>
      <c r="K567" s="756"/>
      <c r="L567" s="756"/>
      <c r="M567" s="756"/>
      <c r="N567" s="594"/>
      <c r="O567" s="705">
        <f t="shared" si="55"/>
        <v>555</v>
      </c>
      <c r="P567" s="756"/>
      <c r="Q567" s="756"/>
      <c r="R567" s="756"/>
      <c r="S567" s="756"/>
      <c r="T567" s="756"/>
      <c r="U567" s="756"/>
      <c r="V567" s="756"/>
      <c r="W567" s="594"/>
      <c r="X567" s="705">
        <f t="shared" si="56"/>
        <v>555</v>
      </c>
      <c r="Y567" s="756"/>
      <c r="Z567" s="756"/>
      <c r="AA567" s="756"/>
      <c r="AB567" s="756"/>
      <c r="AC567" s="756"/>
      <c r="AD567" s="756"/>
      <c r="AE567" s="756"/>
      <c r="AF567" s="594"/>
      <c r="AG567" s="705">
        <f t="shared" si="57"/>
        <v>555</v>
      </c>
      <c r="AH567" s="756"/>
      <c r="AI567" s="756"/>
      <c r="AJ567" s="756"/>
      <c r="AK567" s="756"/>
      <c r="AL567" s="756"/>
      <c r="AM567" s="756"/>
      <c r="AN567" s="756"/>
      <c r="AO567" s="685"/>
      <c r="AP567" s="705">
        <f t="shared" si="58"/>
        <v>555</v>
      </c>
      <c r="AQ567" s="756"/>
      <c r="AR567" s="756"/>
      <c r="AS567" s="756"/>
      <c r="AT567" s="756"/>
      <c r="AU567" s="756"/>
      <c r="AV567" s="756"/>
      <c r="AW567" s="756"/>
    </row>
    <row r="568" spans="2:49" x14ac:dyDescent="0.25">
      <c r="B568" s="705">
        <v>556</v>
      </c>
      <c r="C568" s="951">
        <f>(1+_xlfn.XLOOKUP(INT((B568-1)/12)+1,'ZC Curve'!$B$8:$B$107,'ZC Curve'!R$8:R$107,,0))^(1/12)-1</f>
        <v>0</v>
      </c>
      <c r="D568" s="946">
        <f t="shared" si="53"/>
        <v>1</v>
      </c>
      <c r="E568" s="594"/>
      <c r="F568" s="705">
        <f t="shared" si="54"/>
        <v>556</v>
      </c>
      <c r="G568" s="756"/>
      <c r="H568" s="756"/>
      <c r="I568" s="756"/>
      <c r="J568" s="756"/>
      <c r="K568" s="756"/>
      <c r="L568" s="756"/>
      <c r="M568" s="756"/>
      <c r="N568" s="594"/>
      <c r="O568" s="705">
        <f t="shared" si="55"/>
        <v>556</v>
      </c>
      <c r="P568" s="756"/>
      <c r="Q568" s="756"/>
      <c r="R568" s="756"/>
      <c r="S568" s="756"/>
      <c r="T568" s="756"/>
      <c r="U568" s="756"/>
      <c r="V568" s="756"/>
      <c r="W568" s="594"/>
      <c r="X568" s="705">
        <f t="shared" si="56"/>
        <v>556</v>
      </c>
      <c r="Y568" s="756"/>
      <c r="Z568" s="756"/>
      <c r="AA568" s="756"/>
      <c r="AB568" s="756"/>
      <c r="AC568" s="756"/>
      <c r="AD568" s="756"/>
      <c r="AE568" s="756"/>
      <c r="AF568" s="594"/>
      <c r="AG568" s="705">
        <f t="shared" si="57"/>
        <v>556</v>
      </c>
      <c r="AH568" s="756"/>
      <c r="AI568" s="756"/>
      <c r="AJ568" s="756"/>
      <c r="AK568" s="756"/>
      <c r="AL568" s="756"/>
      <c r="AM568" s="756"/>
      <c r="AN568" s="756"/>
      <c r="AO568" s="685"/>
      <c r="AP568" s="705">
        <f t="shared" si="58"/>
        <v>556</v>
      </c>
      <c r="AQ568" s="756"/>
      <c r="AR568" s="756"/>
      <c r="AS568" s="756"/>
      <c r="AT568" s="756"/>
      <c r="AU568" s="756"/>
      <c r="AV568" s="756"/>
      <c r="AW568" s="756"/>
    </row>
    <row r="569" spans="2:49" x14ac:dyDescent="0.25">
      <c r="B569" s="705">
        <v>557</v>
      </c>
      <c r="C569" s="951">
        <f>(1+_xlfn.XLOOKUP(INT((B569-1)/12)+1,'ZC Curve'!$B$8:$B$107,'ZC Curve'!R$8:R$107,,0))^(1/12)-1</f>
        <v>0</v>
      </c>
      <c r="D569" s="946">
        <f t="shared" si="53"/>
        <v>1</v>
      </c>
      <c r="E569" s="594"/>
      <c r="F569" s="705">
        <f t="shared" si="54"/>
        <v>557</v>
      </c>
      <c r="G569" s="756"/>
      <c r="H569" s="756"/>
      <c r="I569" s="756"/>
      <c r="J569" s="756"/>
      <c r="K569" s="756"/>
      <c r="L569" s="756"/>
      <c r="M569" s="756"/>
      <c r="N569" s="594"/>
      <c r="O569" s="705">
        <f t="shared" si="55"/>
        <v>557</v>
      </c>
      <c r="P569" s="756"/>
      <c r="Q569" s="756"/>
      <c r="R569" s="756"/>
      <c r="S569" s="756"/>
      <c r="T569" s="756"/>
      <c r="U569" s="756"/>
      <c r="V569" s="756"/>
      <c r="W569" s="594"/>
      <c r="X569" s="705">
        <f t="shared" si="56"/>
        <v>557</v>
      </c>
      <c r="Y569" s="756"/>
      <c r="Z569" s="756"/>
      <c r="AA569" s="756"/>
      <c r="AB569" s="756"/>
      <c r="AC569" s="756"/>
      <c r="AD569" s="756"/>
      <c r="AE569" s="756"/>
      <c r="AF569" s="594"/>
      <c r="AG569" s="705">
        <f t="shared" si="57"/>
        <v>557</v>
      </c>
      <c r="AH569" s="756"/>
      <c r="AI569" s="756"/>
      <c r="AJ569" s="756"/>
      <c r="AK569" s="756"/>
      <c r="AL569" s="756"/>
      <c r="AM569" s="756"/>
      <c r="AN569" s="756"/>
      <c r="AO569" s="685"/>
      <c r="AP569" s="705">
        <f t="shared" si="58"/>
        <v>557</v>
      </c>
      <c r="AQ569" s="756"/>
      <c r="AR569" s="756"/>
      <c r="AS569" s="756"/>
      <c r="AT569" s="756"/>
      <c r="AU569" s="756"/>
      <c r="AV569" s="756"/>
      <c r="AW569" s="756"/>
    </row>
    <row r="570" spans="2:49" x14ac:dyDescent="0.25">
      <c r="B570" s="705">
        <v>558</v>
      </c>
      <c r="C570" s="951">
        <f>(1+_xlfn.XLOOKUP(INT((B570-1)/12)+1,'ZC Curve'!$B$8:$B$107,'ZC Curve'!R$8:R$107,,0))^(1/12)-1</f>
        <v>0</v>
      </c>
      <c r="D570" s="946">
        <f t="shared" si="53"/>
        <v>1</v>
      </c>
      <c r="E570" s="594"/>
      <c r="F570" s="705">
        <f t="shared" si="54"/>
        <v>558</v>
      </c>
      <c r="G570" s="756"/>
      <c r="H570" s="756"/>
      <c r="I570" s="756"/>
      <c r="J570" s="756"/>
      <c r="K570" s="756"/>
      <c r="L570" s="756"/>
      <c r="M570" s="756"/>
      <c r="N570" s="594"/>
      <c r="O570" s="705">
        <f t="shared" si="55"/>
        <v>558</v>
      </c>
      <c r="P570" s="756"/>
      <c r="Q570" s="756"/>
      <c r="R570" s="756"/>
      <c r="S570" s="756"/>
      <c r="T570" s="756"/>
      <c r="U570" s="756"/>
      <c r="V570" s="756"/>
      <c r="W570" s="594"/>
      <c r="X570" s="705">
        <f t="shared" si="56"/>
        <v>558</v>
      </c>
      <c r="Y570" s="756"/>
      <c r="Z570" s="756"/>
      <c r="AA570" s="756"/>
      <c r="AB570" s="756"/>
      <c r="AC570" s="756"/>
      <c r="AD570" s="756"/>
      <c r="AE570" s="756"/>
      <c r="AF570" s="594"/>
      <c r="AG570" s="705">
        <f t="shared" si="57"/>
        <v>558</v>
      </c>
      <c r="AH570" s="756"/>
      <c r="AI570" s="756"/>
      <c r="AJ570" s="756"/>
      <c r="AK570" s="756"/>
      <c r="AL570" s="756"/>
      <c r="AM570" s="756"/>
      <c r="AN570" s="756"/>
      <c r="AO570" s="685"/>
      <c r="AP570" s="705">
        <f t="shared" si="58"/>
        <v>558</v>
      </c>
      <c r="AQ570" s="756"/>
      <c r="AR570" s="756"/>
      <c r="AS570" s="756"/>
      <c r="AT570" s="756"/>
      <c r="AU570" s="756"/>
      <c r="AV570" s="756"/>
      <c r="AW570" s="756"/>
    </row>
    <row r="571" spans="2:49" x14ac:dyDescent="0.25">
      <c r="B571" s="705">
        <v>559</v>
      </c>
      <c r="C571" s="951">
        <f>(1+_xlfn.XLOOKUP(INT((B571-1)/12)+1,'ZC Curve'!$B$8:$B$107,'ZC Curve'!R$8:R$107,,0))^(1/12)-1</f>
        <v>0</v>
      </c>
      <c r="D571" s="946">
        <f t="shared" si="53"/>
        <v>1</v>
      </c>
      <c r="E571" s="594"/>
      <c r="F571" s="705">
        <f t="shared" si="54"/>
        <v>559</v>
      </c>
      <c r="G571" s="756"/>
      <c r="H571" s="756"/>
      <c r="I571" s="756"/>
      <c r="J571" s="756"/>
      <c r="K571" s="756"/>
      <c r="L571" s="756"/>
      <c r="M571" s="756"/>
      <c r="N571" s="594"/>
      <c r="O571" s="705">
        <f t="shared" si="55"/>
        <v>559</v>
      </c>
      <c r="P571" s="756"/>
      <c r="Q571" s="756"/>
      <c r="R571" s="756"/>
      <c r="S571" s="756"/>
      <c r="T571" s="756"/>
      <c r="U571" s="756"/>
      <c r="V571" s="756"/>
      <c r="W571" s="594"/>
      <c r="X571" s="705">
        <f t="shared" si="56"/>
        <v>559</v>
      </c>
      <c r="Y571" s="756"/>
      <c r="Z571" s="756"/>
      <c r="AA571" s="756"/>
      <c r="AB571" s="756"/>
      <c r="AC571" s="756"/>
      <c r="AD571" s="756"/>
      <c r="AE571" s="756"/>
      <c r="AF571" s="594"/>
      <c r="AG571" s="705">
        <f t="shared" si="57"/>
        <v>559</v>
      </c>
      <c r="AH571" s="756"/>
      <c r="AI571" s="756"/>
      <c r="AJ571" s="756"/>
      <c r="AK571" s="756"/>
      <c r="AL571" s="756"/>
      <c r="AM571" s="756"/>
      <c r="AN571" s="756"/>
      <c r="AO571" s="685"/>
      <c r="AP571" s="705">
        <f t="shared" si="58"/>
        <v>559</v>
      </c>
      <c r="AQ571" s="756"/>
      <c r="AR571" s="756"/>
      <c r="AS571" s="756"/>
      <c r="AT571" s="756"/>
      <c r="AU571" s="756"/>
      <c r="AV571" s="756"/>
      <c r="AW571" s="756"/>
    </row>
    <row r="572" spans="2:49" x14ac:dyDescent="0.25">
      <c r="B572" s="705">
        <v>560</v>
      </c>
      <c r="C572" s="951">
        <f>(1+_xlfn.XLOOKUP(INT((B572-1)/12)+1,'ZC Curve'!$B$8:$B$107,'ZC Curve'!R$8:R$107,,0))^(1/12)-1</f>
        <v>0</v>
      </c>
      <c r="D572" s="946">
        <f t="shared" si="53"/>
        <v>1</v>
      </c>
      <c r="E572" s="594"/>
      <c r="F572" s="705">
        <f t="shared" si="54"/>
        <v>560</v>
      </c>
      <c r="G572" s="756"/>
      <c r="H572" s="756"/>
      <c r="I572" s="756"/>
      <c r="J572" s="756"/>
      <c r="K572" s="756"/>
      <c r="L572" s="756"/>
      <c r="M572" s="756"/>
      <c r="N572" s="594"/>
      <c r="O572" s="705">
        <f t="shared" si="55"/>
        <v>560</v>
      </c>
      <c r="P572" s="756"/>
      <c r="Q572" s="756"/>
      <c r="R572" s="756"/>
      <c r="S572" s="756"/>
      <c r="T572" s="756"/>
      <c r="U572" s="756"/>
      <c r="V572" s="756"/>
      <c r="W572" s="594"/>
      <c r="X572" s="705">
        <f t="shared" si="56"/>
        <v>560</v>
      </c>
      <c r="Y572" s="756"/>
      <c r="Z572" s="756"/>
      <c r="AA572" s="756"/>
      <c r="AB572" s="756"/>
      <c r="AC572" s="756"/>
      <c r="AD572" s="756"/>
      <c r="AE572" s="756"/>
      <c r="AF572" s="594"/>
      <c r="AG572" s="705">
        <f t="shared" si="57"/>
        <v>560</v>
      </c>
      <c r="AH572" s="756"/>
      <c r="AI572" s="756"/>
      <c r="AJ572" s="756"/>
      <c r="AK572" s="756"/>
      <c r="AL572" s="756"/>
      <c r="AM572" s="756"/>
      <c r="AN572" s="756"/>
      <c r="AO572" s="685"/>
      <c r="AP572" s="705">
        <f t="shared" si="58"/>
        <v>560</v>
      </c>
      <c r="AQ572" s="756"/>
      <c r="AR572" s="756"/>
      <c r="AS572" s="756"/>
      <c r="AT572" s="756"/>
      <c r="AU572" s="756"/>
      <c r="AV572" s="756"/>
      <c r="AW572" s="756"/>
    </row>
    <row r="573" spans="2:49" x14ac:dyDescent="0.25">
      <c r="B573" s="705">
        <v>561</v>
      </c>
      <c r="C573" s="951">
        <f>(1+_xlfn.XLOOKUP(INT((B573-1)/12)+1,'ZC Curve'!$B$8:$B$107,'ZC Curve'!R$8:R$107,,0))^(1/12)-1</f>
        <v>0</v>
      </c>
      <c r="D573" s="946">
        <f t="shared" si="53"/>
        <v>1</v>
      </c>
      <c r="E573" s="594"/>
      <c r="F573" s="705">
        <f t="shared" si="54"/>
        <v>561</v>
      </c>
      <c r="G573" s="756"/>
      <c r="H573" s="756"/>
      <c r="I573" s="756"/>
      <c r="J573" s="756"/>
      <c r="K573" s="756"/>
      <c r="L573" s="756"/>
      <c r="M573" s="756"/>
      <c r="N573" s="594"/>
      <c r="O573" s="705">
        <f t="shared" si="55"/>
        <v>561</v>
      </c>
      <c r="P573" s="756"/>
      <c r="Q573" s="756"/>
      <c r="R573" s="756"/>
      <c r="S573" s="756"/>
      <c r="T573" s="756"/>
      <c r="U573" s="756"/>
      <c r="V573" s="756"/>
      <c r="W573" s="594"/>
      <c r="X573" s="705">
        <f t="shared" si="56"/>
        <v>561</v>
      </c>
      <c r="Y573" s="756"/>
      <c r="Z573" s="756"/>
      <c r="AA573" s="756"/>
      <c r="AB573" s="756"/>
      <c r="AC573" s="756"/>
      <c r="AD573" s="756"/>
      <c r="AE573" s="756"/>
      <c r="AF573" s="594"/>
      <c r="AG573" s="705">
        <f t="shared" si="57"/>
        <v>561</v>
      </c>
      <c r="AH573" s="756"/>
      <c r="AI573" s="756"/>
      <c r="AJ573" s="756"/>
      <c r="AK573" s="756"/>
      <c r="AL573" s="756"/>
      <c r="AM573" s="756"/>
      <c r="AN573" s="756"/>
      <c r="AO573" s="685"/>
      <c r="AP573" s="705">
        <f t="shared" si="58"/>
        <v>561</v>
      </c>
      <c r="AQ573" s="756"/>
      <c r="AR573" s="756"/>
      <c r="AS573" s="756"/>
      <c r="AT573" s="756"/>
      <c r="AU573" s="756"/>
      <c r="AV573" s="756"/>
      <c r="AW573" s="756"/>
    </row>
    <row r="574" spans="2:49" x14ac:dyDescent="0.25">
      <c r="B574" s="705">
        <v>562</v>
      </c>
      <c r="C574" s="951">
        <f>(1+_xlfn.XLOOKUP(INT((B574-1)/12)+1,'ZC Curve'!$B$8:$B$107,'ZC Curve'!R$8:R$107,,0))^(1/12)-1</f>
        <v>0</v>
      </c>
      <c r="D574" s="946">
        <f t="shared" si="53"/>
        <v>1</v>
      </c>
      <c r="E574" s="594"/>
      <c r="F574" s="705">
        <f t="shared" si="54"/>
        <v>562</v>
      </c>
      <c r="G574" s="756"/>
      <c r="H574" s="756"/>
      <c r="I574" s="756"/>
      <c r="J574" s="756"/>
      <c r="K574" s="756"/>
      <c r="L574" s="756"/>
      <c r="M574" s="756"/>
      <c r="N574" s="594"/>
      <c r="O574" s="705">
        <f t="shared" si="55"/>
        <v>562</v>
      </c>
      <c r="P574" s="756"/>
      <c r="Q574" s="756"/>
      <c r="R574" s="756"/>
      <c r="S574" s="756"/>
      <c r="T574" s="756"/>
      <c r="U574" s="756"/>
      <c r="V574" s="756"/>
      <c r="W574" s="594"/>
      <c r="X574" s="705">
        <f t="shared" si="56"/>
        <v>562</v>
      </c>
      <c r="Y574" s="756"/>
      <c r="Z574" s="756"/>
      <c r="AA574" s="756"/>
      <c r="AB574" s="756"/>
      <c r="AC574" s="756"/>
      <c r="AD574" s="756"/>
      <c r="AE574" s="756"/>
      <c r="AF574" s="594"/>
      <c r="AG574" s="705">
        <f t="shared" si="57"/>
        <v>562</v>
      </c>
      <c r="AH574" s="756"/>
      <c r="AI574" s="756"/>
      <c r="AJ574" s="756"/>
      <c r="AK574" s="756"/>
      <c r="AL574" s="756"/>
      <c r="AM574" s="756"/>
      <c r="AN574" s="756"/>
      <c r="AO574" s="685"/>
      <c r="AP574" s="705">
        <f t="shared" si="58"/>
        <v>562</v>
      </c>
      <c r="AQ574" s="756"/>
      <c r="AR574" s="756"/>
      <c r="AS574" s="756"/>
      <c r="AT574" s="756"/>
      <c r="AU574" s="756"/>
      <c r="AV574" s="756"/>
      <c r="AW574" s="756"/>
    </row>
    <row r="575" spans="2:49" x14ac:dyDescent="0.25">
      <c r="B575" s="705">
        <v>563</v>
      </c>
      <c r="C575" s="951">
        <f>(1+_xlfn.XLOOKUP(INT((B575-1)/12)+1,'ZC Curve'!$B$8:$B$107,'ZC Curve'!R$8:R$107,,0))^(1/12)-1</f>
        <v>0</v>
      </c>
      <c r="D575" s="946">
        <f t="shared" si="53"/>
        <v>1</v>
      </c>
      <c r="E575" s="594"/>
      <c r="F575" s="705">
        <f t="shared" si="54"/>
        <v>563</v>
      </c>
      <c r="G575" s="756"/>
      <c r="H575" s="756"/>
      <c r="I575" s="756"/>
      <c r="J575" s="756"/>
      <c r="K575" s="756"/>
      <c r="L575" s="756"/>
      <c r="M575" s="756"/>
      <c r="N575" s="594"/>
      <c r="O575" s="705">
        <f t="shared" si="55"/>
        <v>563</v>
      </c>
      <c r="P575" s="756"/>
      <c r="Q575" s="756"/>
      <c r="R575" s="756"/>
      <c r="S575" s="756"/>
      <c r="T575" s="756"/>
      <c r="U575" s="756"/>
      <c r="V575" s="756"/>
      <c r="W575" s="594"/>
      <c r="X575" s="705">
        <f t="shared" si="56"/>
        <v>563</v>
      </c>
      <c r="Y575" s="756"/>
      <c r="Z575" s="756"/>
      <c r="AA575" s="756"/>
      <c r="AB575" s="756"/>
      <c r="AC575" s="756"/>
      <c r="AD575" s="756"/>
      <c r="AE575" s="756"/>
      <c r="AF575" s="594"/>
      <c r="AG575" s="705">
        <f t="shared" si="57"/>
        <v>563</v>
      </c>
      <c r="AH575" s="756"/>
      <c r="AI575" s="756"/>
      <c r="AJ575" s="756"/>
      <c r="AK575" s="756"/>
      <c r="AL575" s="756"/>
      <c r="AM575" s="756"/>
      <c r="AN575" s="756"/>
      <c r="AO575" s="685"/>
      <c r="AP575" s="705">
        <f t="shared" si="58"/>
        <v>563</v>
      </c>
      <c r="AQ575" s="756"/>
      <c r="AR575" s="756"/>
      <c r="AS575" s="756"/>
      <c r="AT575" s="756"/>
      <c r="AU575" s="756"/>
      <c r="AV575" s="756"/>
      <c r="AW575" s="756"/>
    </row>
    <row r="576" spans="2:49" x14ac:dyDescent="0.25">
      <c r="B576" s="705">
        <v>564</v>
      </c>
      <c r="C576" s="951">
        <f>(1+_xlfn.XLOOKUP(INT((B576-1)/12)+1,'ZC Curve'!$B$8:$B$107,'ZC Curve'!R$8:R$107,,0))^(1/12)-1</f>
        <v>0</v>
      </c>
      <c r="D576" s="946">
        <f t="shared" si="53"/>
        <v>1</v>
      </c>
      <c r="E576" s="594"/>
      <c r="F576" s="705">
        <f t="shared" si="54"/>
        <v>564</v>
      </c>
      <c r="G576" s="756"/>
      <c r="H576" s="756"/>
      <c r="I576" s="756"/>
      <c r="J576" s="756"/>
      <c r="K576" s="756"/>
      <c r="L576" s="756"/>
      <c r="M576" s="756"/>
      <c r="N576" s="594"/>
      <c r="O576" s="705">
        <f t="shared" si="55"/>
        <v>564</v>
      </c>
      <c r="P576" s="756"/>
      <c r="Q576" s="756"/>
      <c r="R576" s="756"/>
      <c r="S576" s="756"/>
      <c r="T576" s="756"/>
      <c r="U576" s="756"/>
      <c r="V576" s="756"/>
      <c r="W576" s="594"/>
      <c r="X576" s="705">
        <f t="shared" si="56"/>
        <v>564</v>
      </c>
      <c r="Y576" s="756"/>
      <c r="Z576" s="756"/>
      <c r="AA576" s="756"/>
      <c r="AB576" s="756"/>
      <c r="AC576" s="756"/>
      <c r="AD576" s="756"/>
      <c r="AE576" s="756"/>
      <c r="AF576" s="594"/>
      <c r="AG576" s="705">
        <f t="shared" si="57"/>
        <v>564</v>
      </c>
      <c r="AH576" s="756"/>
      <c r="AI576" s="756"/>
      <c r="AJ576" s="756"/>
      <c r="AK576" s="756"/>
      <c r="AL576" s="756"/>
      <c r="AM576" s="756"/>
      <c r="AN576" s="756"/>
      <c r="AO576" s="685"/>
      <c r="AP576" s="705">
        <f t="shared" si="58"/>
        <v>564</v>
      </c>
      <c r="AQ576" s="756"/>
      <c r="AR576" s="756"/>
      <c r="AS576" s="756"/>
      <c r="AT576" s="756"/>
      <c r="AU576" s="756"/>
      <c r="AV576" s="756"/>
      <c r="AW576" s="756"/>
    </row>
    <row r="577" spans="2:49" x14ac:dyDescent="0.25">
      <c r="B577" s="705">
        <v>565</v>
      </c>
      <c r="C577" s="951">
        <f>(1+_xlfn.XLOOKUP(INT((B577-1)/12)+1,'ZC Curve'!$B$8:$B$107,'ZC Curve'!R$8:R$107,,0))^(1/12)-1</f>
        <v>0</v>
      </c>
      <c r="D577" s="946">
        <f t="shared" si="53"/>
        <v>1</v>
      </c>
      <c r="E577" s="594"/>
      <c r="F577" s="705">
        <f t="shared" si="54"/>
        <v>565</v>
      </c>
      <c r="G577" s="756"/>
      <c r="H577" s="756"/>
      <c r="I577" s="756"/>
      <c r="J577" s="756"/>
      <c r="K577" s="756"/>
      <c r="L577" s="756"/>
      <c r="M577" s="756"/>
      <c r="N577" s="594"/>
      <c r="O577" s="705">
        <f t="shared" si="55"/>
        <v>565</v>
      </c>
      <c r="P577" s="756"/>
      <c r="Q577" s="756"/>
      <c r="R577" s="756"/>
      <c r="S577" s="756"/>
      <c r="T577" s="756"/>
      <c r="U577" s="756"/>
      <c r="V577" s="756"/>
      <c r="W577" s="594"/>
      <c r="X577" s="705">
        <f t="shared" si="56"/>
        <v>565</v>
      </c>
      <c r="Y577" s="756"/>
      <c r="Z577" s="756"/>
      <c r="AA577" s="756"/>
      <c r="AB577" s="756"/>
      <c r="AC577" s="756"/>
      <c r="AD577" s="756"/>
      <c r="AE577" s="756"/>
      <c r="AF577" s="594"/>
      <c r="AG577" s="705">
        <f t="shared" si="57"/>
        <v>565</v>
      </c>
      <c r="AH577" s="756"/>
      <c r="AI577" s="756"/>
      <c r="AJ577" s="756"/>
      <c r="AK577" s="756"/>
      <c r="AL577" s="756"/>
      <c r="AM577" s="756"/>
      <c r="AN577" s="756"/>
      <c r="AO577" s="685"/>
      <c r="AP577" s="705">
        <f t="shared" si="58"/>
        <v>565</v>
      </c>
      <c r="AQ577" s="756"/>
      <c r="AR577" s="756"/>
      <c r="AS577" s="756"/>
      <c r="AT577" s="756"/>
      <c r="AU577" s="756"/>
      <c r="AV577" s="756"/>
      <c r="AW577" s="756"/>
    </row>
    <row r="578" spans="2:49" x14ac:dyDescent="0.25">
      <c r="B578" s="705">
        <v>566</v>
      </c>
      <c r="C578" s="951">
        <f>(1+_xlfn.XLOOKUP(INT((B578-1)/12)+1,'ZC Curve'!$B$8:$B$107,'ZC Curve'!R$8:R$107,,0))^(1/12)-1</f>
        <v>0</v>
      </c>
      <c r="D578" s="946">
        <f t="shared" si="53"/>
        <v>1</v>
      </c>
      <c r="E578" s="594"/>
      <c r="F578" s="705">
        <f t="shared" si="54"/>
        <v>566</v>
      </c>
      <c r="G578" s="756"/>
      <c r="H578" s="756"/>
      <c r="I578" s="756"/>
      <c r="J578" s="756"/>
      <c r="K578" s="756"/>
      <c r="L578" s="756"/>
      <c r="M578" s="756"/>
      <c r="N578" s="594"/>
      <c r="O578" s="705">
        <f t="shared" si="55"/>
        <v>566</v>
      </c>
      <c r="P578" s="756"/>
      <c r="Q578" s="756"/>
      <c r="R578" s="756"/>
      <c r="S578" s="756"/>
      <c r="T578" s="756"/>
      <c r="U578" s="756"/>
      <c r="V578" s="756"/>
      <c r="W578" s="594"/>
      <c r="X578" s="705">
        <f t="shared" si="56"/>
        <v>566</v>
      </c>
      <c r="Y578" s="756"/>
      <c r="Z578" s="756"/>
      <c r="AA578" s="756"/>
      <c r="AB578" s="756"/>
      <c r="AC578" s="756"/>
      <c r="AD578" s="756"/>
      <c r="AE578" s="756"/>
      <c r="AF578" s="594"/>
      <c r="AG578" s="705">
        <f t="shared" si="57"/>
        <v>566</v>
      </c>
      <c r="AH578" s="756"/>
      <c r="AI578" s="756"/>
      <c r="AJ578" s="756"/>
      <c r="AK578" s="756"/>
      <c r="AL578" s="756"/>
      <c r="AM578" s="756"/>
      <c r="AN578" s="756"/>
      <c r="AO578" s="685"/>
      <c r="AP578" s="705">
        <f t="shared" si="58"/>
        <v>566</v>
      </c>
      <c r="AQ578" s="756"/>
      <c r="AR578" s="756"/>
      <c r="AS578" s="756"/>
      <c r="AT578" s="756"/>
      <c r="AU578" s="756"/>
      <c r="AV578" s="756"/>
      <c r="AW578" s="756"/>
    </row>
    <row r="579" spans="2:49" x14ac:dyDescent="0.25">
      <c r="B579" s="705">
        <v>567</v>
      </c>
      <c r="C579" s="951">
        <f>(1+_xlfn.XLOOKUP(INT((B579-1)/12)+1,'ZC Curve'!$B$8:$B$107,'ZC Curve'!R$8:R$107,,0))^(1/12)-1</f>
        <v>0</v>
      </c>
      <c r="D579" s="946">
        <f t="shared" si="53"/>
        <v>1</v>
      </c>
      <c r="E579" s="594"/>
      <c r="F579" s="705">
        <f t="shared" si="54"/>
        <v>567</v>
      </c>
      <c r="G579" s="756"/>
      <c r="H579" s="756"/>
      <c r="I579" s="756"/>
      <c r="J579" s="756"/>
      <c r="K579" s="756"/>
      <c r="L579" s="756"/>
      <c r="M579" s="756"/>
      <c r="N579" s="594"/>
      <c r="O579" s="705">
        <f t="shared" si="55"/>
        <v>567</v>
      </c>
      <c r="P579" s="756"/>
      <c r="Q579" s="756"/>
      <c r="R579" s="756"/>
      <c r="S579" s="756"/>
      <c r="T579" s="756"/>
      <c r="U579" s="756"/>
      <c r="V579" s="756"/>
      <c r="W579" s="594"/>
      <c r="X579" s="705">
        <f t="shared" si="56"/>
        <v>567</v>
      </c>
      <c r="Y579" s="756"/>
      <c r="Z579" s="756"/>
      <c r="AA579" s="756"/>
      <c r="AB579" s="756"/>
      <c r="AC579" s="756"/>
      <c r="AD579" s="756"/>
      <c r="AE579" s="756"/>
      <c r="AF579" s="594"/>
      <c r="AG579" s="705">
        <f t="shared" si="57"/>
        <v>567</v>
      </c>
      <c r="AH579" s="756"/>
      <c r="AI579" s="756"/>
      <c r="AJ579" s="756"/>
      <c r="AK579" s="756"/>
      <c r="AL579" s="756"/>
      <c r="AM579" s="756"/>
      <c r="AN579" s="756"/>
      <c r="AO579" s="685"/>
      <c r="AP579" s="705">
        <f t="shared" si="58"/>
        <v>567</v>
      </c>
      <c r="AQ579" s="756"/>
      <c r="AR579" s="756"/>
      <c r="AS579" s="756"/>
      <c r="AT579" s="756"/>
      <c r="AU579" s="756"/>
      <c r="AV579" s="756"/>
      <c r="AW579" s="756"/>
    </row>
    <row r="580" spans="2:49" x14ac:dyDescent="0.25">
      <c r="B580" s="705">
        <v>568</v>
      </c>
      <c r="C580" s="951">
        <f>(1+_xlfn.XLOOKUP(INT((B580-1)/12)+1,'ZC Curve'!$B$8:$B$107,'ZC Curve'!R$8:R$107,,0))^(1/12)-1</f>
        <v>0</v>
      </c>
      <c r="D580" s="946">
        <f t="shared" si="53"/>
        <v>1</v>
      </c>
      <c r="E580" s="594"/>
      <c r="F580" s="705">
        <f t="shared" si="54"/>
        <v>568</v>
      </c>
      <c r="G580" s="756"/>
      <c r="H580" s="756"/>
      <c r="I580" s="756"/>
      <c r="J580" s="756"/>
      <c r="K580" s="756"/>
      <c r="L580" s="756"/>
      <c r="M580" s="756"/>
      <c r="N580" s="594"/>
      <c r="O580" s="705">
        <f t="shared" si="55"/>
        <v>568</v>
      </c>
      <c r="P580" s="756"/>
      <c r="Q580" s="756"/>
      <c r="R580" s="756"/>
      <c r="S580" s="756"/>
      <c r="T580" s="756"/>
      <c r="U580" s="756"/>
      <c r="V580" s="756"/>
      <c r="W580" s="594"/>
      <c r="X580" s="705">
        <f t="shared" si="56"/>
        <v>568</v>
      </c>
      <c r="Y580" s="756"/>
      <c r="Z580" s="756"/>
      <c r="AA580" s="756"/>
      <c r="AB580" s="756"/>
      <c r="AC580" s="756"/>
      <c r="AD580" s="756"/>
      <c r="AE580" s="756"/>
      <c r="AF580" s="594"/>
      <c r="AG580" s="705">
        <f t="shared" si="57"/>
        <v>568</v>
      </c>
      <c r="AH580" s="756"/>
      <c r="AI580" s="756"/>
      <c r="AJ580" s="756"/>
      <c r="AK580" s="756"/>
      <c r="AL580" s="756"/>
      <c r="AM580" s="756"/>
      <c r="AN580" s="756"/>
      <c r="AO580" s="685"/>
      <c r="AP580" s="705">
        <f t="shared" si="58"/>
        <v>568</v>
      </c>
      <c r="AQ580" s="756"/>
      <c r="AR580" s="756"/>
      <c r="AS580" s="756"/>
      <c r="AT580" s="756"/>
      <c r="AU580" s="756"/>
      <c r="AV580" s="756"/>
      <c r="AW580" s="756"/>
    </row>
    <row r="581" spans="2:49" x14ac:dyDescent="0.25">
      <c r="B581" s="705">
        <v>569</v>
      </c>
      <c r="C581" s="951">
        <f>(1+_xlfn.XLOOKUP(INT((B581-1)/12)+1,'ZC Curve'!$B$8:$B$107,'ZC Curve'!R$8:R$107,,0))^(1/12)-1</f>
        <v>0</v>
      </c>
      <c r="D581" s="946">
        <f t="shared" si="53"/>
        <v>1</v>
      </c>
      <c r="E581" s="594"/>
      <c r="F581" s="705">
        <f t="shared" si="54"/>
        <v>569</v>
      </c>
      <c r="G581" s="756"/>
      <c r="H581" s="756"/>
      <c r="I581" s="756"/>
      <c r="J581" s="756"/>
      <c r="K581" s="756"/>
      <c r="L581" s="756"/>
      <c r="M581" s="756"/>
      <c r="N581" s="594"/>
      <c r="O581" s="705">
        <f t="shared" si="55"/>
        <v>569</v>
      </c>
      <c r="P581" s="756"/>
      <c r="Q581" s="756"/>
      <c r="R581" s="756"/>
      <c r="S581" s="756"/>
      <c r="T581" s="756"/>
      <c r="U581" s="756"/>
      <c r="V581" s="756"/>
      <c r="W581" s="594"/>
      <c r="X581" s="705">
        <f t="shared" si="56"/>
        <v>569</v>
      </c>
      <c r="Y581" s="756"/>
      <c r="Z581" s="756"/>
      <c r="AA581" s="756"/>
      <c r="AB581" s="756"/>
      <c r="AC581" s="756"/>
      <c r="AD581" s="756"/>
      <c r="AE581" s="756"/>
      <c r="AF581" s="594"/>
      <c r="AG581" s="705">
        <f t="shared" si="57"/>
        <v>569</v>
      </c>
      <c r="AH581" s="756"/>
      <c r="AI581" s="756"/>
      <c r="AJ581" s="756"/>
      <c r="AK581" s="756"/>
      <c r="AL581" s="756"/>
      <c r="AM581" s="756"/>
      <c r="AN581" s="756"/>
      <c r="AO581" s="685"/>
      <c r="AP581" s="705">
        <f t="shared" si="58"/>
        <v>569</v>
      </c>
      <c r="AQ581" s="756"/>
      <c r="AR581" s="756"/>
      <c r="AS581" s="756"/>
      <c r="AT581" s="756"/>
      <c r="AU581" s="756"/>
      <c r="AV581" s="756"/>
      <c r="AW581" s="756"/>
    </row>
    <row r="582" spans="2:49" x14ac:dyDescent="0.25">
      <c r="B582" s="705">
        <v>570</v>
      </c>
      <c r="C582" s="951">
        <f>(1+_xlfn.XLOOKUP(INT((B582-1)/12)+1,'ZC Curve'!$B$8:$B$107,'ZC Curve'!R$8:R$107,,0))^(1/12)-1</f>
        <v>0</v>
      </c>
      <c r="D582" s="946">
        <f t="shared" si="53"/>
        <v>1</v>
      </c>
      <c r="E582" s="594"/>
      <c r="F582" s="705">
        <f t="shared" si="54"/>
        <v>570</v>
      </c>
      <c r="G582" s="756"/>
      <c r="H582" s="756"/>
      <c r="I582" s="756"/>
      <c r="J582" s="756"/>
      <c r="K582" s="756"/>
      <c r="L582" s="756"/>
      <c r="M582" s="756"/>
      <c r="N582" s="594"/>
      <c r="O582" s="705">
        <f t="shared" si="55"/>
        <v>570</v>
      </c>
      <c r="P582" s="756"/>
      <c r="Q582" s="756"/>
      <c r="R582" s="756"/>
      <c r="S582" s="756"/>
      <c r="T582" s="756"/>
      <c r="U582" s="756"/>
      <c r="V582" s="756"/>
      <c r="W582" s="594"/>
      <c r="X582" s="705">
        <f t="shared" si="56"/>
        <v>570</v>
      </c>
      <c r="Y582" s="756"/>
      <c r="Z582" s="756"/>
      <c r="AA582" s="756"/>
      <c r="AB582" s="756"/>
      <c r="AC582" s="756"/>
      <c r="AD582" s="756"/>
      <c r="AE582" s="756"/>
      <c r="AF582" s="594"/>
      <c r="AG582" s="705">
        <f t="shared" si="57"/>
        <v>570</v>
      </c>
      <c r="AH582" s="756"/>
      <c r="AI582" s="756"/>
      <c r="AJ582" s="756"/>
      <c r="AK582" s="756"/>
      <c r="AL582" s="756"/>
      <c r="AM582" s="756"/>
      <c r="AN582" s="756"/>
      <c r="AO582" s="685"/>
      <c r="AP582" s="705">
        <f t="shared" si="58"/>
        <v>570</v>
      </c>
      <c r="AQ582" s="756"/>
      <c r="AR582" s="756"/>
      <c r="AS582" s="756"/>
      <c r="AT582" s="756"/>
      <c r="AU582" s="756"/>
      <c r="AV582" s="756"/>
      <c r="AW582" s="756"/>
    </row>
    <row r="583" spans="2:49" x14ac:dyDescent="0.25">
      <c r="B583" s="705">
        <v>571</v>
      </c>
      <c r="C583" s="951">
        <f>(1+_xlfn.XLOOKUP(INT((B583-1)/12)+1,'ZC Curve'!$B$8:$B$107,'ZC Curve'!R$8:R$107,,0))^(1/12)-1</f>
        <v>0</v>
      </c>
      <c r="D583" s="946">
        <f t="shared" si="53"/>
        <v>1</v>
      </c>
      <c r="E583" s="594"/>
      <c r="F583" s="705">
        <f t="shared" si="54"/>
        <v>571</v>
      </c>
      <c r="G583" s="756"/>
      <c r="H583" s="756"/>
      <c r="I583" s="756"/>
      <c r="J583" s="756"/>
      <c r="K583" s="756"/>
      <c r="L583" s="756"/>
      <c r="M583" s="756"/>
      <c r="N583" s="594"/>
      <c r="O583" s="705">
        <f t="shared" si="55"/>
        <v>571</v>
      </c>
      <c r="P583" s="756"/>
      <c r="Q583" s="756"/>
      <c r="R583" s="756"/>
      <c r="S583" s="756"/>
      <c r="T583" s="756"/>
      <c r="U583" s="756"/>
      <c r="V583" s="756"/>
      <c r="W583" s="594"/>
      <c r="X583" s="705">
        <f t="shared" si="56"/>
        <v>571</v>
      </c>
      <c r="Y583" s="756"/>
      <c r="Z583" s="756"/>
      <c r="AA583" s="756"/>
      <c r="AB583" s="756"/>
      <c r="AC583" s="756"/>
      <c r="AD583" s="756"/>
      <c r="AE583" s="756"/>
      <c r="AF583" s="594"/>
      <c r="AG583" s="705">
        <f t="shared" si="57"/>
        <v>571</v>
      </c>
      <c r="AH583" s="756"/>
      <c r="AI583" s="756"/>
      <c r="AJ583" s="756"/>
      <c r="AK583" s="756"/>
      <c r="AL583" s="756"/>
      <c r="AM583" s="756"/>
      <c r="AN583" s="756"/>
      <c r="AO583" s="685"/>
      <c r="AP583" s="705">
        <f t="shared" si="58"/>
        <v>571</v>
      </c>
      <c r="AQ583" s="756"/>
      <c r="AR583" s="756"/>
      <c r="AS583" s="756"/>
      <c r="AT583" s="756"/>
      <c r="AU583" s="756"/>
      <c r="AV583" s="756"/>
      <c r="AW583" s="756"/>
    </row>
    <row r="584" spans="2:49" x14ac:dyDescent="0.25">
      <c r="B584" s="705">
        <v>572</v>
      </c>
      <c r="C584" s="951">
        <f>(1+_xlfn.XLOOKUP(INT((B584-1)/12)+1,'ZC Curve'!$B$8:$B$107,'ZC Curve'!R$8:R$107,,0))^(1/12)-1</f>
        <v>0</v>
      </c>
      <c r="D584" s="946">
        <f t="shared" si="53"/>
        <v>1</v>
      </c>
      <c r="E584" s="594"/>
      <c r="F584" s="705">
        <f t="shared" si="54"/>
        <v>572</v>
      </c>
      <c r="G584" s="756"/>
      <c r="H584" s="756"/>
      <c r="I584" s="756"/>
      <c r="J584" s="756"/>
      <c r="K584" s="756"/>
      <c r="L584" s="756"/>
      <c r="M584" s="756"/>
      <c r="N584" s="594"/>
      <c r="O584" s="705">
        <f t="shared" si="55"/>
        <v>572</v>
      </c>
      <c r="P584" s="756"/>
      <c r="Q584" s="756"/>
      <c r="R584" s="756"/>
      <c r="S584" s="756"/>
      <c r="T584" s="756"/>
      <c r="U584" s="756"/>
      <c r="V584" s="756"/>
      <c r="W584" s="594"/>
      <c r="X584" s="705">
        <f t="shared" si="56"/>
        <v>572</v>
      </c>
      <c r="Y584" s="756"/>
      <c r="Z584" s="756"/>
      <c r="AA584" s="756"/>
      <c r="AB584" s="756"/>
      <c r="AC584" s="756"/>
      <c r="AD584" s="756"/>
      <c r="AE584" s="756"/>
      <c r="AF584" s="594"/>
      <c r="AG584" s="705">
        <f t="shared" si="57"/>
        <v>572</v>
      </c>
      <c r="AH584" s="756"/>
      <c r="AI584" s="756"/>
      <c r="AJ584" s="756"/>
      <c r="AK584" s="756"/>
      <c r="AL584" s="756"/>
      <c r="AM584" s="756"/>
      <c r="AN584" s="756"/>
      <c r="AO584" s="685"/>
      <c r="AP584" s="705">
        <f t="shared" si="58"/>
        <v>572</v>
      </c>
      <c r="AQ584" s="756"/>
      <c r="AR584" s="756"/>
      <c r="AS584" s="756"/>
      <c r="AT584" s="756"/>
      <c r="AU584" s="756"/>
      <c r="AV584" s="756"/>
      <c r="AW584" s="756"/>
    </row>
    <row r="585" spans="2:49" x14ac:dyDescent="0.25">
      <c r="B585" s="705">
        <v>573</v>
      </c>
      <c r="C585" s="951">
        <f>(1+_xlfn.XLOOKUP(INT((B585-1)/12)+1,'ZC Curve'!$B$8:$B$107,'ZC Curve'!R$8:R$107,,0))^(1/12)-1</f>
        <v>0</v>
      </c>
      <c r="D585" s="946">
        <f t="shared" si="53"/>
        <v>1</v>
      </c>
      <c r="E585" s="594"/>
      <c r="F585" s="705">
        <f t="shared" si="54"/>
        <v>573</v>
      </c>
      <c r="G585" s="756"/>
      <c r="H585" s="756"/>
      <c r="I585" s="756"/>
      <c r="J585" s="756"/>
      <c r="K585" s="756"/>
      <c r="L585" s="756"/>
      <c r="M585" s="756"/>
      <c r="N585" s="594"/>
      <c r="O585" s="705">
        <f t="shared" si="55"/>
        <v>573</v>
      </c>
      <c r="P585" s="756"/>
      <c r="Q585" s="756"/>
      <c r="R585" s="756"/>
      <c r="S585" s="756"/>
      <c r="T585" s="756"/>
      <c r="U585" s="756"/>
      <c r="V585" s="756"/>
      <c r="W585" s="594"/>
      <c r="X585" s="705">
        <f t="shared" si="56"/>
        <v>573</v>
      </c>
      <c r="Y585" s="756"/>
      <c r="Z585" s="756"/>
      <c r="AA585" s="756"/>
      <c r="AB585" s="756"/>
      <c r="AC585" s="756"/>
      <c r="AD585" s="756"/>
      <c r="AE585" s="756"/>
      <c r="AF585" s="594"/>
      <c r="AG585" s="705">
        <f t="shared" si="57"/>
        <v>573</v>
      </c>
      <c r="AH585" s="756"/>
      <c r="AI585" s="756"/>
      <c r="AJ585" s="756"/>
      <c r="AK585" s="756"/>
      <c r="AL585" s="756"/>
      <c r="AM585" s="756"/>
      <c r="AN585" s="756"/>
      <c r="AO585" s="685"/>
      <c r="AP585" s="705">
        <f t="shared" si="58"/>
        <v>573</v>
      </c>
      <c r="AQ585" s="756"/>
      <c r="AR585" s="756"/>
      <c r="AS585" s="756"/>
      <c r="AT585" s="756"/>
      <c r="AU585" s="756"/>
      <c r="AV585" s="756"/>
      <c r="AW585" s="756"/>
    </row>
    <row r="586" spans="2:49" x14ac:dyDescent="0.25">
      <c r="B586" s="705">
        <v>574</v>
      </c>
      <c r="C586" s="951">
        <f>(1+_xlfn.XLOOKUP(INT((B586-1)/12)+1,'ZC Curve'!$B$8:$B$107,'ZC Curve'!R$8:R$107,,0))^(1/12)-1</f>
        <v>0</v>
      </c>
      <c r="D586" s="946">
        <f t="shared" si="53"/>
        <v>1</v>
      </c>
      <c r="E586" s="594"/>
      <c r="F586" s="705">
        <f t="shared" si="54"/>
        <v>574</v>
      </c>
      <c r="G586" s="756"/>
      <c r="H586" s="756"/>
      <c r="I586" s="756"/>
      <c r="J586" s="756"/>
      <c r="K586" s="756"/>
      <c r="L586" s="756"/>
      <c r="M586" s="756"/>
      <c r="N586" s="594"/>
      <c r="O586" s="705">
        <f t="shared" si="55"/>
        <v>574</v>
      </c>
      <c r="P586" s="756"/>
      <c r="Q586" s="756"/>
      <c r="R586" s="756"/>
      <c r="S586" s="756"/>
      <c r="T586" s="756"/>
      <c r="U586" s="756"/>
      <c r="V586" s="756"/>
      <c r="W586" s="594"/>
      <c r="X586" s="705">
        <f t="shared" si="56"/>
        <v>574</v>
      </c>
      <c r="Y586" s="756"/>
      <c r="Z586" s="756"/>
      <c r="AA586" s="756"/>
      <c r="AB586" s="756"/>
      <c r="AC586" s="756"/>
      <c r="AD586" s="756"/>
      <c r="AE586" s="756"/>
      <c r="AF586" s="594"/>
      <c r="AG586" s="705">
        <f t="shared" si="57"/>
        <v>574</v>
      </c>
      <c r="AH586" s="756"/>
      <c r="AI586" s="756"/>
      <c r="AJ586" s="756"/>
      <c r="AK586" s="756"/>
      <c r="AL586" s="756"/>
      <c r="AM586" s="756"/>
      <c r="AN586" s="756"/>
      <c r="AO586" s="685"/>
      <c r="AP586" s="705">
        <f t="shared" si="58"/>
        <v>574</v>
      </c>
      <c r="AQ586" s="756"/>
      <c r="AR586" s="756"/>
      <c r="AS586" s="756"/>
      <c r="AT586" s="756"/>
      <c r="AU586" s="756"/>
      <c r="AV586" s="756"/>
      <c r="AW586" s="756"/>
    </row>
    <row r="587" spans="2:49" x14ac:dyDescent="0.25">
      <c r="B587" s="705">
        <v>575</v>
      </c>
      <c r="C587" s="951">
        <f>(1+_xlfn.XLOOKUP(INT((B587-1)/12)+1,'ZC Curve'!$B$8:$B$107,'ZC Curve'!R$8:R$107,,0))^(1/12)-1</f>
        <v>0</v>
      </c>
      <c r="D587" s="946">
        <f t="shared" si="53"/>
        <v>1</v>
      </c>
      <c r="E587" s="594"/>
      <c r="F587" s="705">
        <f t="shared" si="54"/>
        <v>575</v>
      </c>
      <c r="G587" s="756"/>
      <c r="H587" s="756"/>
      <c r="I587" s="756"/>
      <c r="J587" s="756"/>
      <c r="K587" s="756"/>
      <c r="L587" s="756"/>
      <c r="M587" s="756"/>
      <c r="N587" s="594"/>
      <c r="O587" s="705">
        <f t="shared" si="55"/>
        <v>575</v>
      </c>
      <c r="P587" s="756"/>
      <c r="Q587" s="756"/>
      <c r="R587" s="756"/>
      <c r="S587" s="756"/>
      <c r="T587" s="756"/>
      <c r="U587" s="756"/>
      <c r="V587" s="756"/>
      <c r="W587" s="594"/>
      <c r="X587" s="705">
        <f t="shared" si="56"/>
        <v>575</v>
      </c>
      <c r="Y587" s="756"/>
      <c r="Z587" s="756"/>
      <c r="AA587" s="756"/>
      <c r="AB587" s="756"/>
      <c r="AC587" s="756"/>
      <c r="AD587" s="756"/>
      <c r="AE587" s="756"/>
      <c r="AF587" s="594"/>
      <c r="AG587" s="705">
        <f t="shared" si="57"/>
        <v>575</v>
      </c>
      <c r="AH587" s="756"/>
      <c r="AI587" s="756"/>
      <c r="AJ587" s="756"/>
      <c r="AK587" s="756"/>
      <c r="AL587" s="756"/>
      <c r="AM587" s="756"/>
      <c r="AN587" s="756"/>
      <c r="AO587" s="685"/>
      <c r="AP587" s="705">
        <f t="shared" si="58"/>
        <v>575</v>
      </c>
      <c r="AQ587" s="756"/>
      <c r="AR587" s="756"/>
      <c r="AS587" s="756"/>
      <c r="AT587" s="756"/>
      <c r="AU587" s="756"/>
      <c r="AV587" s="756"/>
      <c r="AW587" s="756"/>
    </row>
    <row r="588" spans="2:49" x14ac:dyDescent="0.25">
      <c r="B588" s="705">
        <v>576</v>
      </c>
      <c r="C588" s="951">
        <f>(1+_xlfn.XLOOKUP(INT((B588-1)/12)+1,'ZC Curve'!$B$8:$B$107,'ZC Curve'!R$8:R$107,,0))^(1/12)-1</f>
        <v>0</v>
      </c>
      <c r="D588" s="946">
        <f t="shared" si="53"/>
        <v>1</v>
      </c>
      <c r="E588" s="594"/>
      <c r="F588" s="705">
        <f t="shared" si="54"/>
        <v>576</v>
      </c>
      <c r="G588" s="756"/>
      <c r="H588" s="756"/>
      <c r="I588" s="756"/>
      <c r="J588" s="756"/>
      <c r="K588" s="756"/>
      <c r="L588" s="756"/>
      <c r="M588" s="756"/>
      <c r="N588" s="594"/>
      <c r="O588" s="705">
        <f t="shared" si="55"/>
        <v>576</v>
      </c>
      <c r="P588" s="756"/>
      <c r="Q588" s="756"/>
      <c r="R588" s="756"/>
      <c r="S588" s="756"/>
      <c r="T588" s="756"/>
      <c r="U588" s="756"/>
      <c r="V588" s="756"/>
      <c r="W588" s="594"/>
      <c r="X588" s="705">
        <f t="shared" si="56"/>
        <v>576</v>
      </c>
      <c r="Y588" s="756"/>
      <c r="Z588" s="756"/>
      <c r="AA588" s="756"/>
      <c r="AB588" s="756"/>
      <c r="AC588" s="756"/>
      <c r="AD588" s="756"/>
      <c r="AE588" s="756"/>
      <c r="AF588" s="594"/>
      <c r="AG588" s="705">
        <f t="shared" si="57"/>
        <v>576</v>
      </c>
      <c r="AH588" s="756"/>
      <c r="AI588" s="756"/>
      <c r="AJ588" s="756"/>
      <c r="AK588" s="756"/>
      <c r="AL588" s="756"/>
      <c r="AM588" s="756"/>
      <c r="AN588" s="756"/>
      <c r="AO588" s="685"/>
      <c r="AP588" s="705">
        <f t="shared" si="58"/>
        <v>576</v>
      </c>
      <c r="AQ588" s="756"/>
      <c r="AR588" s="756"/>
      <c r="AS588" s="756"/>
      <c r="AT588" s="756"/>
      <c r="AU588" s="756"/>
      <c r="AV588" s="756"/>
      <c r="AW588" s="756"/>
    </row>
    <row r="589" spans="2:49" x14ac:dyDescent="0.25">
      <c r="B589" s="705">
        <v>577</v>
      </c>
      <c r="C589" s="951">
        <f>(1+_xlfn.XLOOKUP(INT((B589-1)/12)+1,'ZC Curve'!$B$8:$B$107,'ZC Curve'!R$8:R$107,,0))^(1/12)-1</f>
        <v>0</v>
      </c>
      <c r="D589" s="946">
        <f t="shared" si="53"/>
        <v>1</v>
      </c>
      <c r="E589" s="594"/>
      <c r="F589" s="705">
        <f t="shared" si="54"/>
        <v>577</v>
      </c>
      <c r="G589" s="756"/>
      <c r="H589" s="756"/>
      <c r="I589" s="756"/>
      <c r="J589" s="756"/>
      <c r="K589" s="756"/>
      <c r="L589" s="756"/>
      <c r="M589" s="756"/>
      <c r="N589" s="594"/>
      <c r="O589" s="705">
        <f t="shared" si="55"/>
        <v>577</v>
      </c>
      <c r="P589" s="756"/>
      <c r="Q589" s="756"/>
      <c r="R589" s="756"/>
      <c r="S589" s="756"/>
      <c r="T589" s="756"/>
      <c r="U589" s="756"/>
      <c r="V589" s="756"/>
      <c r="W589" s="594"/>
      <c r="X589" s="705">
        <f t="shared" si="56"/>
        <v>577</v>
      </c>
      <c r="Y589" s="756"/>
      <c r="Z589" s="756"/>
      <c r="AA589" s="756"/>
      <c r="AB589" s="756"/>
      <c r="AC589" s="756"/>
      <c r="AD589" s="756"/>
      <c r="AE589" s="756"/>
      <c r="AF589" s="594"/>
      <c r="AG589" s="705">
        <f t="shared" si="57"/>
        <v>577</v>
      </c>
      <c r="AH589" s="756"/>
      <c r="AI589" s="756"/>
      <c r="AJ589" s="756"/>
      <c r="AK589" s="756"/>
      <c r="AL589" s="756"/>
      <c r="AM589" s="756"/>
      <c r="AN589" s="756"/>
      <c r="AO589" s="685"/>
      <c r="AP589" s="705">
        <f t="shared" si="58"/>
        <v>577</v>
      </c>
      <c r="AQ589" s="756"/>
      <c r="AR589" s="756"/>
      <c r="AS589" s="756"/>
      <c r="AT589" s="756"/>
      <c r="AU589" s="756"/>
      <c r="AV589" s="756"/>
      <c r="AW589" s="756"/>
    </row>
    <row r="590" spans="2:49" x14ac:dyDescent="0.25">
      <c r="B590" s="705">
        <v>578</v>
      </c>
      <c r="C590" s="951">
        <f>(1+_xlfn.XLOOKUP(INT((B590-1)/12)+1,'ZC Curve'!$B$8:$B$107,'ZC Curve'!R$8:R$107,,0))^(1/12)-1</f>
        <v>0</v>
      </c>
      <c r="D590" s="946">
        <f t="shared" ref="D590:D653" si="59">D589/(1+C590)</f>
        <v>1</v>
      </c>
      <c r="E590" s="594"/>
      <c r="F590" s="705">
        <f t="shared" ref="F590:F653" si="60">F589+1</f>
        <v>578</v>
      </c>
      <c r="G590" s="756"/>
      <c r="H590" s="756"/>
      <c r="I590" s="756"/>
      <c r="J590" s="756"/>
      <c r="K590" s="756"/>
      <c r="L590" s="756"/>
      <c r="M590" s="756"/>
      <c r="N590" s="594"/>
      <c r="O590" s="705">
        <f t="shared" ref="O590:O653" si="61">O589+1</f>
        <v>578</v>
      </c>
      <c r="P590" s="756"/>
      <c r="Q590" s="756"/>
      <c r="R590" s="756"/>
      <c r="S590" s="756"/>
      <c r="T590" s="756"/>
      <c r="U590" s="756"/>
      <c r="V590" s="756"/>
      <c r="W590" s="594"/>
      <c r="X590" s="705">
        <f t="shared" ref="X590:X653" si="62">X589+1</f>
        <v>578</v>
      </c>
      <c r="Y590" s="756"/>
      <c r="Z590" s="756"/>
      <c r="AA590" s="756"/>
      <c r="AB590" s="756"/>
      <c r="AC590" s="756"/>
      <c r="AD590" s="756"/>
      <c r="AE590" s="756"/>
      <c r="AF590" s="594"/>
      <c r="AG590" s="705">
        <f t="shared" ref="AG590:AG653" si="63">AG589+1</f>
        <v>578</v>
      </c>
      <c r="AH590" s="756"/>
      <c r="AI590" s="756"/>
      <c r="AJ590" s="756"/>
      <c r="AK590" s="756"/>
      <c r="AL590" s="756"/>
      <c r="AM590" s="756"/>
      <c r="AN590" s="756"/>
      <c r="AO590" s="685"/>
      <c r="AP590" s="705">
        <f t="shared" ref="AP590:AP653" si="64">AP589+1</f>
        <v>578</v>
      </c>
      <c r="AQ590" s="756"/>
      <c r="AR590" s="756"/>
      <c r="AS590" s="756"/>
      <c r="AT590" s="756"/>
      <c r="AU590" s="756"/>
      <c r="AV590" s="756"/>
      <c r="AW590" s="756"/>
    </row>
    <row r="591" spans="2:49" x14ac:dyDescent="0.25">
      <c r="B591" s="705">
        <v>579</v>
      </c>
      <c r="C591" s="951">
        <f>(1+_xlfn.XLOOKUP(INT((B591-1)/12)+1,'ZC Curve'!$B$8:$B$107,'ZC Curve'!R$8:R$107,,0))^(1/12)-1</f>
        <v>0</v>
      </c>
      <c r="D591" s="946">
        <f t="shared" si="59"/>
        <v>1</v>
      </c>
      <c r="E591" s="594"/>
      <c r="F591" s="705">
        <f t="shared" si="60"/>
        <v>579</v>
      </c>
      <c r="G591" s="756"/>
      <c r="H591" s="756"/>
      <c r="I591" s="756"/>
      <c r="J591" s="756"/>
      <c r="K591" s="756"/>
      <c r="L591" s="756"/>
      <c r="M591" s="756"/>
      <c r="N591" s="594"/>
      <c r="O591" s="705">
        <f t="shared" si="61"/>
        <v>579</v>
      </c>
      <c r="P591" s="756"/>
      <c r="Q591" s="756"/>
      <c r="R591" s="756"/>
      <c r="S591" s="756"/>
      <c r="T591" s="756"/>
      <c r="U591" s="756"/>
      <c r="V591" s="756"/>
      <c r="W591" s="594"/>
      <c r="X591" s="705">
        <f t="shared" si="62"/>
        <v>579</v>
      </c>
      <c r="Y591" s="756"/>
      <c r="Z591" s="756"/>
      <c r="AA591" s="756"/>
      <c r="AB591" s="756"/>
      <c r="AC591" s="756"/>
      <c r="AD591" s="756"/>
      <c r="AE591" s="756"/>
      <c r="AF591" s="594"/>
      <c r="AG591" s="705">
        <f t="shared" si="63"/>
        <v>579</v>
      </c>
      <c r="AH591" s="756"/>
      <c r="AI591" s="756"/>
      <c r="AJ591" s="756"/>
      <c r="AK591" s="756"/>
      <c r="AL591" s="756"/>
      <c r="AM591" s="756"/>
      <c r="AN591" s="756"/>
      <c r="AO591" s="685"/>
      <c r="AP591" s="705">
        <f t="shared" si="64"/>
        <v>579</v>
      </c>
      <c r="AQ591" s="756"/>
      <c r="AR591" s="756"/>
      <c r="AS591" s="756"/>
      <c r="AT591" s="756"/>
      <c r="AU591" s="756"/>
      <c r="AV591" s="756"/>
      <c r="AW591" s="756"/>
    </row>
    <row r="592" spans="2:49" x14ac:dyDescent="0.25">
      <c r="B592" s="705">
        <v>580</v>
      </c>
      <c r="C592" s="951">
        <f>(1+_xlfn.XLOOKUP(INT((B592-1)/12)+1,'ZC Curve'!$B$8:$B$107,'ZC Curve'!R$8:R$107,,0))^(1/12)-1</f>
        <v>0</v>
      </c>
      <c r="D592" s="946">
        <f t="shared" si="59"/>
        <v>1</v>
      </c>
      <c r="E592" s="594"/>
      <c r="F592" s="705">
        <f t="shared" si="60"/>
        <v>580</v>
      </c>
      <c r="G592" s="756"/>
      <c r="H592" s="756"/>
      <c r="I592" s="756"/>
      <c r="J592" s="756"/>
      <c r="K592" s="756"/>
      <c r="L592" s="756"/>
      <c r="M592" s="756"/>
      <c r="N592" s="594"/>
      <c r="O592" s="705">
        <f t="shared" si="61"/>
        <v>580</v>
      </c>
      <c r="P592" s="756"/>
      <c r="Q592" s="756"/>
      <c r="R592" s="756"/>
      <c r="S592" s="756"/>
      <c r="T592" s="756"/>
      <c r="U592" s="756"/>
      <c r="V592" s="756"/>
      <c r="W592" s="594"/>
      <c r="X592" s="705">
        <f t="shared" si="62"/>
        <v>580</v>
      </c>
      <c r="Y592" s="756"/>
      <c r="Z592" s="756"/>
      <c r="AA592" s="756"/>
      <c r="AB592" s="756"/>
      <c r="AC592" s="756"/>
      <c r="AD592" s="756"/>
      <c r="AE592" s="756"/>
      <c r="AF592" s="594"/>
      <c r="AG592" s="705">
        <f t="shared" si="63"/>
        <v>580</v>
      </c>
      <c r="AH592" s="756"/>
      <c r="AI592" s="756"/>
      <c r="AJ592" s="756"/>
      <c r="AK592" s="756"/>
      <c r="AL592" s="756"/>
      <c r="AM592" s="756"/>
      <c r="AN592" s="756"/>
      <c r="AO592" s="685"/>
      <c r="AP592" s="705">
        <f t="shared" si="64"/>
        <v>580</v>
      </c>
      <c r="AQ592" s="756"/>
      <c r="AR592" s="756"/>
      <c r="AS592" s="756"/>
      <c r="AT592" s="756"/>
      <c r="AU592" s="756"/>
      <c r="AV592" s="756"/>
      <c r="AW592" s="756"/>
    </row>
    <row r="593" spans="2:49" x14ac:dyDescent="0.25">
      <c r="B593" s="705">
        <v>581</v>
      </c>
      <c r="C593" s="951">
        <f>(1+_xlfn.XLOOKUP(INT((B593-1)/12)+1,'ZC Curve'!$B$8:$B$107,'ZC Curve'!R$8:R$107,,0))^(1/12)-1</f>
        <v>0</v>
      </c>
      <c r="D593" s="946">
        <f t="shared" si="59"/>
        <v>1</v>
      </c>
      <c r="E593" s="594"/>
      <c r="F593" s="705">
        <f t="shared" si="60"/>
        <v>581</v>
      </c>
      <c r="G593" s="756"/>
      <c r="H593" s="756"/>
      <c r="I593" s="756"/>
      <c r="J593" s="756"/>
      <c r="K593" s="756"/>
      <c r="L593" s="756"/>
      <c r="M593" s="756"/>
      <c r="N593" s="594"/>
      <c r="O593" s="705">
        <f t="shared" si="61"/>
        <v>581</v>
      </c>
      <c r="P593" s="756"/>
      <c r="Q593" s="756"/>
      <c r="R593" s="756"/>
      <c r="S593" s="756"/>
      <c r="T593" s="756"/>
      <c r="U593" s="756"/>
      <c r="V593" s="756"/>
      <c r="W593" s="594"/>
      <c r="X593" s="705">
        <f t="shared" si="62"/>
        <v>581</v>
      </c>
      <c r="Y593" s="756"/>
      <c r="Z593" s="756"/>
      <c r="AA593" s="756"/>
      <c r="AB593" s="756"/>
      <c r="AC593" s="756"/>
      <c r="AD593" s="756"/>
      <c r="AE593" s="756"/>
      <c r="AF593" s="594"/>
      <c r="AG593" s="705">
        <f t="shared" si="63"/>
        <v>581</v>
      </c>
      <c r="AH593" s="756"/>
      <c r="AI593" s="756"/>
      <c r="AJ593" s="756"/>
      <c r="AK593" s="756"/>
      <c r="AL593" s="756"/>
      <c r="AM593" s="756"/>
      <c r="AN593" s="756"/>
      <c r="AO593" s="685"/>
      <c r="AP593" s="705">
        <f t="shared" si="64"/>
        <v>581</v>
      </c>
      <c r="AQ593" s="756"/>
      <c r="AR593" s="756"/>
      <c r="AS593" s="756"/>
      <c r="AT593" s="756"/>
      <c r="AU593" s="756"/>
      <c r="AV593" s="756"/>
      <c r="AW593" s="756"/>
    </row>
    <row r="594" spans="2:49" x14ac:dyDescent="0.25">
      <c r="B594" s="705">
        <v>582</v>
      </c>
      <c r="C594" s="951">
        <f>(1+_xlfn.XLOOKUP(INT((B594-1)/12)+1,'ZC Curve'!$B$8:$B$107,'ZC Curve'!R$8:R$107,,0))^(1/12)-1</f>
        <v>0</v>
      </c>
      <c r="D594" s="946">
        <f t="shared" si="59"/>
        <v>1</v>
      </c>
      <c r="E594" s="594"/>
      <c r="F594" s="705">
        <f t="shared" si="60"/>
        <v>582</v>
      </c>
      <c r="G594" s="756"/>
      <c r="H594" s="756"/>
      <c r="I594" s="756"/>
      <c r="J594" s="756"/>
      <c r="K594" s="756"/>
      <c r="L594" s="756"/>
      <c r="M594" s="756"/>
      <c r="N594" s="594"/>
      <c r="O594" s="705">
        <f t="shared" si="61"/>
        <v>582</v>
      </c>
      <c r="P594" s="756"/>
      <c r="Q594" s="756"/>
      <c r="R594" s="756"/>
      <c r="S594" s="756"/>
      <c r="T594" s="756"/>
      <c r="U594" s="756"/>
      <c r="V594" s="756"/>
      <c r="W594" s="594"/>
      <c r="X594" s="705">
        <f t="shared" si="62"/>
        <v>582</v>
      </c>
      <c r="Y594" s="756"/>
      <c r="Z594" s="756"/>
      <c r="AA594" s="756"/>
      <c r="AB594" s="756"/>
      <c r="AC594" s="756"/>
      <c r="AD594" s="756"/>
      <c r="AE594" s="756"/>
      <c r="AF594" s="594"/>
      <c r="AG594" s="705">
        <f t="shared" si="63"/>
        <v>582</v>
      </c>
      <c r="AH594" s="756"/>
      <c r="AI594" s="756"/>
      <c r="AJ594" s="756"/>
      <c r="AK594" s="756"/>
      <c r="AL594" s="756"/>
      <c r="AM594" s="756"/>
      <c r="AN594" s="756"/>
      <c r="AO594" s="685"/>
      <c r="AP594" s="705">
        <f t="shared" si="64"/>
        <v>582</v>
      </c>
      <c r="AQ594" s="756"/>
      <c r="AR594" s="756"/>
      <c r="AS594" s="756"/>
      <c r="AT594" s="756"/>
      <c r="AU594" s="756"/>
      <c r="AV594" s="756"/>
      <c r="AW594" s="756"/>
    </row>
    <row r="595" spans="2:49" x14ac:dyDescent="0.25">
      <c r="B595" s="705">
        <v>583</v>
      </c>
      <c r="C595" s="951">
        <f>(1+_xlfn.XLOOKUP(INT((B595-1)/12)+1,'ZC Curve'!$B$8:$B$107,'ZC Curve'!R$8:R$107,,0))^(1/12)-1</f>
        <v>0</v>
      </c>
      <c r="D595" s="946">
        <f t="shared" si="59"/>
        <v>1</v>
      </c>
      <c r="E595" s="594"/>
      <c r="F595" s="705">
        <f t="shared" si="60"/>
        <v>583</v>
      </c>
      <c r="G595" s="756"/>
      <c r="H595" s="756"/>
      <c r="I595" s="756"/>
      <c r="J595" s="756"/>
      <c r="K595" s="756"/>
      <c r="L595" s="756"/>
      <c r="M595" s="756"/>
      <c r="N595" s="594"/>
      <c r="O595" s="705">
        <f t="shared" si="61"/>
        <v>583</v>
      </c>
      <c r="P595" s="756"/>
      <c r="Q595" s="756"/>
      <c r="R595" s="756"/>
      <c r="S595" s="756"/>
      <c r="T595" s="756"/>
      <c r="U595" s="756"/>
      <c r="V595" s="756"/>
      <c r="W595" s="594"/>
      <c r="X595" s="705">
        <f t="shared" si="62"/>
        <v>583</v>
      </c>
      <c r="Y595" s="756"/>
      <c r="Z595" s="756"/>
      <c r="AA595" s="756"/>
      <c r="AB595" s="756"/>
      <c r="AC595" s="756"/>
      <c r="AD595" s="756"/>
      <c r="AE595" s="756"/>
      <c r="AF595" s="594"/>
      <c r="AG595" s="705">
        <f t="shared" si="63"/>
        <v>583</v>
      </c>
      <c r="AH595" s="756"/>
      <c r="AI595" s="756"/>
      <c r="AJ595" s="756"/>
      <c r="AK595" s="756"/>
      <c r="AL595" s="756"/>
      <c r="AM595" s="756"/>
      <c r="AN595" s="756"/>
      <c r="AO595" s="685"/>
      <c r="AP595" s="705">
        <f t="shared" si="64"/>
        <v>583</v>
      </c>
      <c r="AQ595" s="756"/>
      <c r="AR595" s="756"/>
      <c r="AS595" s="756"/>
      <c r="AT595" s="756"/>
      <c r="AU595" s="756"/>
      <c r="AV595" s="756"/>
      <c r="AW595" s="756"/>
    </row>
    <row r="596" spans="2:49" x14ac:dyDescent="0.25">
      <c r="B596" s="705">
        <v>584</v>
      </c>
      <c r="C596" s="951">
        <f>(1+_xlfn.XLOOKUP(INT((B596-1)/12)+1,'ZC Curve'!$B$8:$B$107,'ZC Curve'!R$8:R$107,,0))^(1/12)-1</f>
        <v>0</v>
      </c>
      <c r="D596" s="946">
        <f t="shared" si="59"/>
        <v>1</v>
      </c>
      <c r="E596" s="594"/>
      <c r="F596" s="705">
        <f t="shared" si="60"/>
        <v>584</v>
      </c>
      <c r="G596" s="756"/>
      <c r="H596" s="756"/>
      <c r="I596" s="756"/>
      <c r="J596" s="756"/>
      <c r="K596" s="756"/>
      <c r="L596" s="756"/>
      <c r="M596" s="756"/>
      <c r="N596" s="594"/>
      <c r="O596" s="705">
        <f t="shared" si="61"/>
        <v>584</v>
      </c>
      <c r="P596" s="756"/>
      <c r="Q596" s="756"/>
      <c r="R596" s="756"/>
      <c r="S596" s="756"/>
      <c r="T596" s="756"/>
      <c r="U596" s="756"/>
      <c r="V596" s="756"/>
      <c r="W596" s="594"/>
      <c r="X596" s="705">
        <f t="shared" si="62"/>
        <v>584</v>
      </c>
      <c r="Y596" s="756"/>
      <c r="Z596" s="756"/>
      <c r="AA596" s="756"/>
      <c r="AB596" s="756"/>
      <c r="AC596" s="756"/>
      <c r="AD596" s="756"/>
      <c r="AE596" s="756"/>
      <c r="AF596" s="594"/>
      <c r="AG596" s="705">
        <f t="shared" si="63"/>
        <v>584</v>
      </c>
      <c r="AH596" s="756"/>
      <c r="AI596" s="756"/>
      <c r="AJ596" s="756"/>
      <c r="AK596" s="756"/>
      <c r="AL596" s="756"/>
      <c r="AM596" s="756"/>
      <c r="AN596" s="756"/>
      <c r="AO596" s="685"/>
      <c r="AP596" s="705">
        <f t="shared" si="64"/>
        <v>584</v>
      </c>
      <c r="AQ596" s="756"/>
      <c r="AR596" s="756"/>
      <c r="AS596" s="756"/>
      <c r="AT596" s="756"/>
      <c r="AU596" s="756"/>
      <c r="AV596" s="756"/>
      <c r="AW596" s="756"/>
    </row>
    <row r="597" spans="2:49" x14ac:dyDescent="0.25">
      <c r="B597" s="705">
        <v>585</v>
      </c>
      <c r="C597" s="951">
        <f>(1+_xlfn.XLOOKUP(INT((B597-1)/12)+1,'ZC Curve'!$B$8:$B$107,'ZC Curve'!R$8:R$107,,0))^(1/12)-1</f>
        <v>0</v>
      </c>
      <c r="D597" s="946">
        <f t="shared" si="59"/>
        <v>1</v>
      </c>
      <c r="E597" s="594"/>
      <c r="F597" s="705">
        <f t="shared" si="60"/>
        <v>585</v>
      </c>
      <c r="G597" s="756"/>
      <c r="H597" s="756"/>
      <c r="I597" s="756"/>
      <c r="J597" s="756"/>
      <c r="K597" s="756"/>
      <c r="L597" s="756"/>
      <c r="M597" s="756"/>
      <c r="N597" s="594"/>
      <c r="O597" s="705">
        <f t="shared" si="61"/>
        <v>585</v>
      </c>
      <c r="P597" s="756"/>
      <c r="Q597" s="756"/>
      <c r="R597" s="756"/>
      <c r="S597" s="756"/>
      <c r="T597" s="756"/>
      <c r="U597" s="756"/>
      <c r="V597" s="756"/>
      <c r="W597" s="594"/>
      <c r="X597" s="705">
        <f t="shared" si="62"/>
        <v>585</v>
      </c>
      <c r="Y597" s="756"/>
      <c r="Z597" s="756"/>
      <c r="AA597" s="756"/>
      <c r="AB597" s="756"/>
      <c r="AC597" s="756"/>
      <c r="AD597" s="756"/>
      <c r="AE597" s="756"/>
      <c r="AF597" s="594"/>
      <c r="AG597" s="705">
        <f t="shared" si="63"/>
        <v>585</v>
      </c>
      <c r="AH597" s="756"/>
      <c r="AI597" s="756"/>
      <c r="AJ597" s="756"/>
      <c r="AK597" s="756"/>
      <c r="AL597" s="756"/>
      <c r="AM597" s="756"/>
      <c r="AN597" s="756"/>
      <c r="AO597" s="685"/>
      <c r="AP597" s="705">
        <f t="shared" si="64"/>
        <v>585</v>
      </c>
      <c r="AQ597" s="756"/>
      <c r="AR597" s="756"/>
      <c r="AS597" s="756"/>
      <c r="AT597" s="756"/>
      <c r="AU597" s="756"/>
      <c r="AV597" s="756"/>
      <c r="AW597" s="756"/>
    </row>
    <row r="598" spans="2:49" x14ac:dyDescent="0.25">
      <c r="B598" s="705">
        <v>586</v>
      </c>
      <c r="C598" s="951">
        <f>(1+_xlfn.XLOOKUP(INT((B598-1)/12)+1,'ZC Curve'!$B$8:$B$107,'ZC Curve'!R$8:R$107,,0))^(1/12)-1</f>
        <v>0</v>
      </c>
      <c r="D598" s="946">
        <f t="shared" si="59"/>
        <v>1</v>
      </c>
      <c r="E598" s="594"/>
      <c r="F598" s="705">
        <f t="shared" si="60"/>
        <v>586</v>
      </c>
      <c r="G598" s="756"/>
      <c r="H598" s="756"/>
      <c r="I598" s="756"/>
      <c r="J598" s="756"/>
      <c r="K598" s="756"/>
      <c r="L598" s="756"/>
      <c r="M598" s="756"/>
      <c r="N598" s="594"/>
      <c r="O598" s="705">
        <f t="shared" si="61"/>
        <v>586</v>
      </c>
      <c r="P598" s="756"/>
      <c r="Q598" s="756"/>
      <c r="R598" s="756"/>
      <c r="S598" s="756"/>
      <c r="T598" s="756"/>
      <c r="U598" s="756"/>
      <c r="V598" s="756"/>
      <c r="W598" s="594"/>
      <c r="X598" s="705">
        <f t="shared" si="62"/>
        <v>586</v>
      </c>
      <c r="Y598" s="756"/>
      <c r="Z598" s="756"/>
      <c r="AA598" s="756"/>
      <c r="AB598" s="756"/>
      <c r="AC598" s="756"/>
      <c r="AD598" s="756"/>
      <c r="AE598" s="756"/>
      <c r="AF598" s="594"/>
      <c r="AG598" s="705">
        <f t="shared" si="63"/>
        <v>586</v>
      </c>
      <c r="AH598" s="756"/>
      <c r="AI598" s="756"/>
      <c r="AJ598" s="756"/>
      <c r="AK598" s="756"/>
      <c r="AL598" s="756"/>
      <c r="AM598" s="756"/>
      <c r="AN598" s="756"/>
      <c r="AO598" s="685"/>
      <c r="AP598" s="705">
        <f t="shared" si="64"/>
        <v>586</v>
      </c>
      <c r="AQ598" s="756"/>
      <c r="AR598" s="756"/>
      <c r="AS598" s="756"/>
      <c r="AT598" s="756"/>
      <c r="AU598" s="756"/>
      <c r="AV598" s="756"/>
      <c r="AW598" s="756"/>
    </row>
    <row r="599" spans="2:49" x14ac:dyDescent="0.25">
      <c r="B599" s="705">
        <v>587</v>
      </c>
      <c r="C599" s="951">
        <f>(1+_xlfn.XLOOKUP(INT((B599-1)/12)+1,'ZC Curve'!$B$8:$B$107,'ZC Curve'!R$8:R$107,,0))^(1/12)-1</f>
        <v>0</v>
      </c>
      <c r="D599" s="946">
        <f t="shared" si="59"/>
        <v>1</v>
      </c>
      <c r="E599" s="594"/>
      <c r="F599" s="705">
        <f t="shared" si="60"/>
        <v>587</v>
      </c>
      <c r="G599" s="756"/>
      <c r="H599" s="756"/>
      <c r="I599" s="756"/>
      <c r="J599" s="756"/>
      <c r="K599" s="756"/>
      <c r="L599" s="756"/>
      <c r="M599" s="756"/>
      <c r="N599" s="594"/>
      <c r="O599" s="705">
        <f t="shared" si="61"/>
        <v>587</v>
      </c>
      <c r="P599" s="756"/>
      <c r="Q599" s="756"/>
      <c r="R599" s="756"/>
      <c r="S599" s="756"/>
      <c r="T599" s="756"/>
      <c r="U599" s="756"/>
      <c r="V599" s="756"/>
      <c r="W599" s="594"/>
      <c r="X599" s="705">
        <f t="shared" si="62"/>
        <v>587</v>
      </c>
      <c r="Y599" s="756"/>
      <c r="Z599" s="756"/>
      <c r="AA599" s="756"/>
      <c r="AB599" s="756"/>
      <c r="AC599" s="756"/>
      <c r="AD599" s="756"/>
      <c r="AE599" s="756"/>
      <c r="AF599" s="594"/>
      <c r="AG599" s="705">
        <f t="shared" si="63"/>
        <v>587</v>
      </c>
      <c r="AH599" s="756"/>
      <c r="AI599" s="756"/>
      <c r="AJ599" s="756"/>
      <c r="AK599" s="756"/>
      <c r="AL599" s="756"/>
      <c r="AM599" s="756"/>
      <c r="AN599" s="756"/>
      <c r="AO599" s="685"/>
      <c r="AP599" s="705">
        <f t="shared" si="64"/>
        <v>587</v>
      </c>
      <c r="AQ599" s="756"/>
      <c r="AR599" s="756"/>
      <c r="AS599" s="756"/>
      <c r="AT599" s="756"/>
      <c r="AU599" s="756"/>
      <c r="AV599" s="756"/>
      <c r="AW599" s="756"/>
    </row>
    <row r="600" spans="2:49" x14ac:dyDescent="0.25">
      <c r="B600" s="705">
        <v>588</v>
      </c>
      <c r="C600" s="951">
        <f>(1+_xlfn.XLOOKUP(INT((B600-1)/12)+1,'ZC Curve'!$B$8:$B$107,'ZC Curve'!R$8:R$107,,0))^(1/12)-1</f>
        <v>0</v>
      </c>
      <c r="D600" s="946">
        <f t="shared" si="59"/>
        <v>1</v>
      </c>
      <c r="E600" s="594"/>
      <c r="F600" s="705">
        <f t="shared" si="60"/>
        <v>588</v>
      </c>
      <c r="G600" s="756"/>
      <c r="H600" s="756"/>
      <c r="I600" s="756"/>
      <c r="J600" s="756"/>
      <c r="K600" s="756"/>
      <c r="L600" s="756"/>
      <c r="M600" s="756"/>
      <c r="N600" s="594"/>
      <c r="O600" s="705">
        <f t="shared" si="61"/>
        <v>588</v>
      </c>
      <c r="P600" s="756"/>
      <c r="Q600" s="756"/>
      <c r="R600" s="756"/>
      <c r="S600" s="756"/>
      <c r="T600" s="756"/>
      <c r="U600" s="756"/>
      <c r="V600" s="756"/>
      <c r="W600" s="594"/>
      <c r="X600" s="705">
        <f t="shared" si="62"/>
        <v>588</v>
      </c>
      <c r="Y600" s="756"/>
      <c r="Z600" s="756"/>
      <c r="AA600" s="756"/>
      <c r="AB600" s="756"/>
      <c r="AC600" s="756"/>
      <c r="AD600" s="756"/>
      <c r="AE600" s="756"/>
      <c r="AF600" s="594"/>
      <c r="AG600" s="705">
        <f t="shared" si="63"/>
        <v>588</v>
      </c>
      <c r="AH600" s="756"/>
      <c r="AI600" s="756"/>
      <c r="AJ600" s="756"/>
      <c r="AK600" s="756"/>
      <c r="AL600" s="756"/>
      <c r="AM600" s="756"/>
      <c r="AN600" s="756"/>
      <c r="AO600" s="685"/>
      <c r="AP600" s="705">
        <f t="shared" si="64"/>
        <v>588</v>
      </c>
      <c r="AQ600" s="756"/>
      <c r="AR600" s="756"/>
      <c r="AS600" s="756"/>
      <c r="AT600" s="756"/>
      <c r="AU600" s="756"/>
      <c r="AV600" s="756"/>
      <c r="AW600" s="756"/>
    </row>
    <row r="601" spans="2:49" x14ac:dyDescent="0.25">
      <c r="B601" s="705">
        <v>589</v>
      </c>
      <c r="C601" s="951">
        <f>(1+_xlfn.XLOOKUP(INT((B601-1)/12)+1,'ZC Curve'!$B$8:$B$107,'ZC Curve'!R$8:R$107,,0))^(1/12)-1</f>
        <v>0</v>
      </c>
      <c r="D601" s="946">
        <f t="shared" si="59"/>
        <v>1</v>
      </c>
      <c r="E601" s="594"/>
      <c r="F601" s="705">
        <f t="shared" si="60"/>
        <v>589</v>
      </c>
      <c r="G601" s="756"/>
      <c r="H601" s="756"/>
      <c r="I601" s="756"/>
      <c r="J601" s="756"/>
      <c r="K601" s="756"/>
      <c r="L601" s="756"/>
      <c r="M601" s="756"/>
      <c r="N601" s="594"/>
      <c r="O601" s="705">
        <f t="shared" si="61"/>
        <v>589</v>
      </c>
      <c r="P601" s="756"/>
      <c r="Q601" s="756"/>
      <c r="R601" s="756"/>
      <c r="S601" s="756"/>
      <c r="T601" s="756"/>
      <c r="U601" s="756"/>
      <c r="V601" s="756"/>
      <c r="W601" s="594"/>
      <c r="X601" s="705">
        <f t="shared" si="62"/>
        <v>589</v>
      </c>
      <c r="Y601" s="756"/>
      <c r="Z601" s="756"/>
      <c r="AA601" s="756"/>
      <c r="AB601" s="756"/>
      <c r="AC601" s="756"/>
      <c r="AD601" s="756"/>
      <c r="AE601" s="756"/>
      <c r="AF601" s="594"/>
      <c r="AG601" s="705">
        <f t="shared" si="63"/>
        <v>589</v>
      </c>
      <c r="AH601" s="756"/>
      <c r="AI601" s="756"/>
      <c r="AJ601" s="756"/>
      <c r="AK601" s="756"/>
      <c r="AL601" s="756"/>
      <c r="AM601" s="756"/>
      <c r="AN601" s="756"/>
      <c r="AO601" s="685"/>
      <c r="AP601" s="705">
        <f t="shared" si="64"/>
        <v>589</v>
      </c>
      <c r="AQ601" s="756"/>
      <c r="AR601" s="756"/>
      <c r="AS601" s="756"/>
      <c r="AT601" s="756"/>
      <c r="AU601" s="756"/>
      <c r="AV601" s="756"/>
      <c r="AW601" s="756"/>
    </row>
    <row r="602" spans="2:49" x14ac:dyDescent="0.25">
      <c r="B602" s="705">
        <v>590</v>
      </c>
      <c r="C602" s="951">
        <f>(1+_xlfn.XLOOKUP(INT((B602-1)/12)+1,'ZC Curve'!$B$8:$B$107,'ZC Curve'!R$8:R$107,,0))^(1/12)-1</f>
        <v>0</v>
      </c>
      <c r="D602" s="946">
        <f t="shared" si="59"/>
        <v>1</v>
      </c>
      <c r="E602" s="594"/>
      <c r="F602" s="705">
        <f t="shared" si="60"/>
        <v>590</v>
      </c>
      <c r="G602" s="756"/>
      <c r="H602" s="756"/>
      <c r="I602" s="756"/>
      <c r="J602" s="756"/>
      <c r="K602" s="756"/>
      <c r="L602" s="756"/>
      <c r="M602" s="756"/>
      <c r="N602" s="594"/>
      <c r="O602" s="705">
        <f t="shared" si="61"/>
        <v>590</v>
      </c>
      <c r="P602" s="756"/>
      <c r="Q602" s="756"/>
      <c r="R602" s="756"/>
      <c r="S602" s="756"/>
      <c r="T602" s="756"/>
      <c r="U602" s="756"/>
      <c r="V602" s="756"/>
      <c r="W602" s="594"/>
      <c r="X602" s="705">
        <f t="shared" si="62"/>
        <v>590</v>
      </c>
      <c r="Y602" s="756"/>
      <c r="Z602" s="756"/>
      <c r="AA602" s="756"/>
      <c r="AB602" s="756"/>
      <c r="AC602" s="756"/>
      <c r="AD602" s="756"/>
      <c r="AE602" s="756"/>
      <c r="AF602" s="594"/>
      <c r="AG602" s="705">
        <f t="shared" si="63"/>
        <v>590</v>
      </c>
      <c r="AH602" s="756"/>
      <c r="AI602" s="756"/>
      <c r="AJ602" s="756"/>
      <c r="AK602" s="756"/>
      <c r="AL602" s="756"/>
      <c r="AM602" s="756"/>
      <c r="AN602" s="756"/>
      <c r="AO602" s="685"/>
      <c r="AP602" s="705">
        <f t="shared" si="64"/>
        <v>590</v>
      </c>
      <c r="AQ602" s="756"/>
      <c r="AR602" s="756"/>
      <c r="AS602" s="756"/>
      <c r="AT602" s="756"/>
      <c r="AU602" s="756"/>
      <c r="AV602" s="756"/>
      <c r="AW602" s="756"/>
    </row>
    <row r="603" spans="2:49" x14ac:dyDescent="0.25">
      <c r="B603" s="705">
        <v>591</v>
      </c>
      <c r="C603" s="951">
        <f>(1+_xlfn.XLOOKUP(INT((B603-1)/12)+1,'ZC Curve'!$B$8:$B$107,'ZC Curve'!R$8:R$107,,0))^(1/12)-1</f>
        <v>0</v>
      </c>
      <c r="D603" s="946">
        <f t="shared" si="59"/>
        <v>1</v>
      </c>
      <c r="E603" s="594"/>
      <c r="F603" s="705">
        <f t="shared" si="60"/>
        <v>591</v>
      </c>
      <c r="G603" s="756"/>
      <c r="H603" s="756"/>
      <c r="I603" s="756"/>
      <c r="J603" s="756"/>
      <c r="K603" s="756"/>
      <c r="L603" s="756"/>
      <c r="M603" s="756"/>
      <c r="N603" s="594"/>
      <c r="O603" s="705">
        <f t="shared" si="61"/>
        <v>591</v>
      </c>
      <c r="P603" s="756"/>
      <c r="Q603" s="756"/>
      <c r="R603" s="756"/>
      <c r="S603" s="756"/>
      <c r="T603" s="756"/>
      <c r="U603" s="756"/>
      <c r="V603" s="756"/>
      <c r="W603" s="594"/>
      <c r="X603" s="705">
        <f t="shared" si="62"/>
        <v>591</v>
      </c>
      <c r="Y603" s="756"/>
      <c r="Z603" s="756"/>
      <c r="AA603" s="756"/>
      <c r="AB603" s="756"/>
      <c r="AC603" s="756"/>
      <c r="AD603" s="756"/>
      <c r="AE603" s="756"/>
      <c r="AF603" s="594"/>
      <c r="AG603" s="705">
        <f t="shared" si="63"/>
        <v>591</v>
      </c>
      <c r="AH603" s="756"/>
      <c r="AI603" s="756"/>
      <c r="AJ603" s="756"/>
      <c r="AK603" s="756"/>
      <c r="AL603" s="756"/>
      <c r="AM603" s="756"/>
      <c r="AN603" s="756"/>
      <c r="AO603" s="685"/>
      <c r="AP603" s="705">
        <f t="shared" si="64"/>
        <v>591</v>
      </c>
      <c r="AQ603" s="756"/>
      <c r="AR603" s="756"/>
      <c r="AS603" s="756"/>
      <c r="AT603" s="756"/>
      <c r="AU603" s="756"/>
      <c r="AV603" s="756"/>
      <c r="AW603" s="756"/>
    </row>
    <row r="604" spans="2:49" x14ac:dyDescent="0.25">
      <c r="B604" s="705">
        <v>592</v>
      </c>
      <c r="C604" s="951">
        <f>(1+_xlfn.XLOOKUP(INT((B604-1)/12)+1,'ZC Curve'!$B$8:$B$107,'ZC Curve'!R$8:R$107,,0))^(1/12)-1</f>
        <v>0</v>
      </c>
      <c r="D604" s="946">
        <f t="shared" si="59"/>
        <v>1</v>
      </c>
      <c r="E604" s="594"/>
      <c r="F604" s="705">
        <f t="shared" si="60"/>
        <v>592</v>
      </c>
      <c r="G604" s="756"/>
      <c r="H604" s="756"/>
      <c r="I604" s="756"/>
      <c r="J604" s="756"/>
      <c r="K604" s="756"/>
      <c r="L604" s="756"/>
      <c r="M604" s="756"/>
      <c r="N604" s="594"/>
      <c r="O604" s="705">
        <f t="shared" si="61"/>
        <v>592</v>
      </c>
      <c r="P604" s="756"/>
      <c r="Q604" s="756"/>
      <c r="R604" s="756"/>
      <c r="S604" s="756"/>
      <c r="T604" s="756"/>
      <c r="U604" s="756"/>
      <c r="V604" s="756"/>
      <c r="W604" s="594"/>
      <c r="X604" s="705">
        <f t="shared" si="62"/>
        <v>592</v>
      </c>
      <c r="Y604" s="756"/>
      <c r="Z604" s="756"/>
      <c r="AA604" s="756"/>
      <c r="AB604" s="756"/>
      <c r="AC604" s="756"/>
      <c r="AD604" s="756"/>
      <c r="AE604" s="756"/>
      <c r="AF604" s="594"/>
      <c r="AG604" s="705">
        <f t="shared" si="63"/>
        <v>592</v>
      </c>
      <c r="AH604" s="756"/>
      <c r="AI604" s="756"/>
      <c r="AJ604" s="756"/>
      <c r="AK604" s="756"/>
      <c r="AL604" s="756"/>
      <c r="AM604" s="756"/>
      <c r="AN604" s="756"/>
      <c r="AO604" s="685"/>
      <c r="AP604" s="705">
        <f t="shared" si="64"/>
        <v>592</v>
      </c>
      <c r="AQ604" s="756"/>
      <c r="AR604" s="756"/>
      <c r="AS604" s="756"/>
      <c r="AT604" s="756"/>
      <c r="AU604" s="756"/>
      <c r="AV604" s="756"/>
      <c r="AW604" s="756"/>
    </row>
    <row r="605" spans="2:49" x14ac:dyDescent="0.25">
      <c r="B605" s="705">
        <v>593</v>
      </c>
      <c r="C605" s="951">
        <f>(1+_xlfn.XLOOKUP(INT((B605-1)/12)+1,'ZC Curve'!$B$8:$B$107,'ZC Curve'!R$8:R$107,,0))^(1/12)-1</f>
        <v>0</v>
      </c>
      <c r="D605" s="946">
        <f t="shared" si="59"/>
        <v>1</v>
      </c>
      <c r="E605" s="594"/>
      <c r="F605" s="705">
        <f t="shared" si="60"/>
        <v>593</v>
      </c>
      <c r="G605" s="756"/>
      <c r="H605" s="756"/>
      <c r="I605" s="756"/>
      <c r="J605" s="756"/>
      <c r="K605" s="756"/>
      <c r="L605" s="756"/>
      <c r="M605" s="756"/>
      <c r="N605" s="594"/>
      <c r="O605" s="705">
        <f t="shared" si="61"/>
        <v>593</v>
      </c>
      <c r="P605" s="756"/>
      <c r="Q605" s="756"/>
      <c r="R605" s="756"/>
      <c r="S605" s="756"/>
      <c r="T605" s="756"/>
      <c r="U605" s="756"/>
      <c r="V605" s="756"/>
      <c r="W605" s="594"/>
      <c r="X605" s="705">
        <f t="shared" si="62"/>
        <v>593</v>
      </c>
      <c r="Y605" s="756"/>
      <c r="Z605" s="756"/>
      <c r="AA605" s="756"/>
      <c r="AB605" s="756"/>
      <c r="AC605" s="756"/>
      <c r="AD605" s="756"/>
      <c r="AE605" s="756"/>
      <c r="AF605" s="594"/>
      <c r="AG605" s="705">
        <f t="shared" si="63"/>
        <v>593</v>
      </c>
      <c r="AH605" s="756"/>
      <c r="AI605" s="756"/>
      <c r="AJ605" s="756"/>
      <c r="AK605" s="756"/>
      <c r="AL605" s="756"/>
      <c r="AM605" s="756"/>
      <c r="AN605" s="756"/>
      <c r="AO605" s="685"/>
      <c r="AP605" s="705">
        <f t="shared" si="64"/>
        <v>593</v>
      </c>
      <c r="AQ605" s="756"/>
      <c r="AR605" s="756"/>
      <c r="AS605" s="756"/>
      <c r="AT605" s="756"/>
      <c r="AU605" s="756"/>
      <c r="AV605" s="756"/>
      <c r="AW605" s="756"/>
    </row>
    <row r="606" spans="2:49" x14ac:dyDescent="0.25">
      <c r="B606" s="705">
        <v>594</v>
      </c>
      <c r="C606" s="951">
        <f>(1+_xlfn.XLOOKUP(INT((B606-1)/12)+1,'ZC Curve'!$B$8:$B$107,'ZC Curve'!R$8:R$107,,0))^(1/12)-1</f>
        <v>0</v>
      </c>
      <c r="D606" s="946">
        <f t="shared" si="59"/>
        <v>1</v>
      </c>
      <c r="E606" s="594"/>
      <c r="F606" s="705">
        <f t="shared" si="60"/>
        <v>594</v>
      </c>
      <c r="G606" s="756"/>
      <c r="H606" s="756"/>
      <c r="I606" s="756"/>
      <c r="J606" s="756"/>
      <c r="K606" s="756"/>
      <c r="L606" s="756"/>
      <c r="M606" s="756"/>
      <c r="N606" s="594"/>
      <c r="O606" s="705">
        <f t="shared" si="61"/>
        <v>594</v>
      </c>
      <c r="P606" s="756"/>
      <c r="Q606" s="756"/>
      <c r="R606" s="756"/>
      <c r="S606" s="756"/>
      <c r="T606" s="756"/>
      <c r="U606" s="756"/>
      <c r="V606" s="756"/>
      <c r="W606" s="594"/>
      <c r="X606" s="705">
        <f t="shared" si="62"/>
        <v>594</v>
      </c>
      <c r="Y606" s="756"/>
      <c r="Z606" s="756"/>
      <c r="AA606" s="756"/>
      <c r="AB606" s="756"/>
      <c r="AC606" s="756"/>
      <c r="AD606" s="756"/>
      <c r="AE606" s="756"/>
      <c r="AF606" s="594"/>
      <c r="AG606" s="705">
        <f t="shared" si="63"/>
        <v>594</v>
      </c>
      <c r="AH606" s="756"/>
      <c r="AI606" s="756"/>
      <c r="AJ606" s="756"/>
      <c r="AK606" s="756"/>
      <c r="AL606" s="756"/>
      <c r="AM606" s="756"/>
      <c r="AN606" s="756"/>
      <c r="AO606" s="685"/>
      <c r="AP606" s="705">
        <f t="shared" si="64"/>
        <v>594</v>
      </c>
      <c r="AQ606" s="756"/>
      <c r="AR606" s="756"/>
      <c r="AS606" s="756"/>
      <c r="AT606" s="756"/>
      <c r="AU606" s="756"/>
      <c r="AV606" s="756"/>
      <c r="AW606" s="756"/>
    </row>
    <row r="607" spans="2:49" x14ac:dyDescent="0.25">
      <c r="B607" s="705">
        <v>595</v>
      </c>
      <c r="C607" s="951">
        <f>(1+_xlfn.XLOOKUP(INT((B607-1)/12)+1,'ZC Curve'!$B$8:$B$107,'ZC Curve'!R$8:R$107,,0))^(1/12)-1</f>
        <v>0</v>
      </c>
      <c r="D607" s="946">
        <f t="shared" si="59"/>
        <v>1</v>
      </c>
      <c r="E607" s="594"/>
      <c r="F607" s="705">
        <f t="shared" si="60"/>
        <v>595</v>
      </c>
      <c r="G607" s="756"/>
      <c r="H607" s="756"/>
      <c r="I607" s="756"/>
      <c r="J607" s="756"/>
      <c r="K607" s="756"/>
      <c r="L607" s="756"/>
      <c r="M607" s="756"/>
      <c r="N607" s="594"/>
      <c r="O607" s="705">
        <f t="shared" si="61"/>
        <v>595</v>
      </c>
      <c r="P607" s="756"/>
      <c r="Q607" s="756"/>
      <c r="R607" s="756"/>
      <c r="S607" s="756"/>
      <c r="T607" s="756"/>
      <c r="U607" s="756"/>
      <c r="V607" s="756"/>
      <c r="W607" s="594"/>
      <c r="X607" s="705">
        <f t="shared" si="62"/>
        <v>595</v>
      </c>
      <c r="Y607" s="756"/>
      <c r="Z607" s="756"/>
      <c r="AA607" s="756"/>
      <c r="AB607" s="756"/>
      <c r="AC607" s="756"/>
      <c r="AD607" s="756"/>
      <c r="AE607" s="756"/>
      <c r="AF607" s="594"/>
      <c r="AG607" s="705">
        <f t="shared" si="63"/>
        <v>595</v>
      </c>
      <c r="AH607" s="756"/>
      <c r="AI607" s="756"/>
      <c r="AJ607" s="756"/>
      <c r="AK607" s="756"/>
      <c r="AL607" s="756"/>
      <c r="AM607" s="756"/>
      <c r="AN607" s="756"/>
      <c r="AO607" s="685"/>
      <c r="AP607" s="705">
        <f t="shared" si="64"/>
        <v>595</v>
      </c>
      <c r="AQ607" s="756"/>
      <c r="AR607" s="756"/>
      <c r="AS607" s="756"/>
      <c r="AT607" s="756"/>
      <c r="AU607" s="756"/>
      <c r="AV607" s="756"/>
      <c r="AW607" s="756"/>
    </row>
    <row r="608" spans="2:49" x14ac:dyDescent="0.25">
      <c r="B608" s="705">
        <v>596</v>
      </c>
      <c r="C608" s="951">
        <f>(1+_xlfn.XLOOKUP(INT((B608-1)/12)+1,'ZC Curve'!$B$8:$B$107,'ZC Curve'!R$8:R$107,,0))^(1/12)-1</f>
        <v>0</v>
      </c>
      <c r="D608" s="946">
        <f t="shared" si="59"/>
        <v>1</v>
      </c>
      <c r="E608" s="594"/>
      <c r="F608" s="705">
        <f t="shared" si="60"/>
        <v>596</v>
      </c>
      <c r="G608" s="756"/>
      <c r="H608" s="756"/>
      <c r="I608" s="756"/>
      <c r="J608" s="756"/>
      <c r="K608" s="756"/>
      <c r="L608" s="756"/>
      <c r="M608" s="756"/>
      <c r="N608" s="594"/>
      <c r="O608" s="705">
        <f t="shared" si="61"/>
        <v>596</v>
      </c>
      <c r="P608" s="756"/>
      <c r="Q608" s="756"/>
      <c r="R608" s="756"/>
      <c r="S608" s="756"/>
      <c r="T608" s="756"/>
      <c r="U608" s="756"/>
      <c r="V608" s="756"/>
      <c r="W608" s="594"/>
      <c r="X608" s="705">
        <f t="shared" si="62"/>
        <v>596</v>
      </c>
      <c r="Y608" s="756"/>
      <c r="Z608" s="756"/>
      <c r="AA608" s="756"/>
      <c r="AB608" s="756"/>
      <c r="AC608" s="756"/>
      <c r="AD608" s="756"/>
      <c r="AE608" s="756"/>
      <c r="AF608" s="594"/>
      <c r="AG608" s="705">
        <f t="shared" si="63"/>
        <v>596</v>
      </c>
      <c r="AH608" s="756"/>
      <c r="AI608" s="756"/>
      <c r="AJ608" s="756"/>
      <c r="AK608" s="756"/>
      <c r="AL608" s="756"/>
      <c r="AM608" s="756"/>
      <c r="AN608" s="756"/>
      <c r="AO608" s="685"/>
      <c r="AP608" s="705">
        <f t="shared" si="64"/>
        <v>596</v>
      </c>
      <c r="AQ608" s="756"/>
      <c r="AR608" s="756"/>
      <c r="AS608" s="756"/>
      <c r="AT608" s="756"/>
      <c r="AU608" s="756"/>
      <c r="AV608" s="756"/>
      <c r="AW608" s="756"/>
    </row>
    <row r="609" spans="2:49" x14ac:dyDescent="0.25">
      <c r="B609" s="705">
        <v>597</v>
      </c>
      <c r="C609" s="951">
        <f>(1+_xlfn.XLOOKUP(INT((B609-1)/12)+1,'ZC Curve'!$B$8:$B$107,'ZC Curve'!R$8:R$107,,0))^(1/12)-1</f>
        <v>0</v>
      </c>
      <c r="D609" s="946">
        <f t="shared" si="59"/>
        <v>1</v>
      </c>
      <c r="E609" s="594"/>
      <c r="F609" s="705">
        <f t="shared" si="60"/>
        <v>597</v>
      </c>
      <c r="G609" s="756"/>
      <c r="H609" s="756"/>
      <c r="I609" s="756"/>
      <c r="J609" s="756"/>
      <c r="K609" s="756"/>
      <c r="L609" s="756"/>
      <c r="M609" s="756"/>
      <c r="N609" s="594"/>
      <c r="O609" s="705">
        <f t="shared" si="61"/>
        <v>597</v>
      </c>
      <c r="P609" s="756"/>
      <c r="Q609" s="756"/>
      <c r="R609" s="756"/>
      <c r="S609" s="756"/>
      <c r="T609" s="756"/>
      <c r="U609" s="756"/>
      <c r="V609" s="756"/>
      <c r="W609" s="594"/>
      <c r="X609" s="705">
        <f t="shared" si="62"/>
        <v>597</v>
      </c>
      <c r="Y609" s="756"/>
      <c r="Z609" s="756"/>
      <c r="AA609" s="756"/>
      <c r="AB609" s="756"/>
      <c r="AC609" s="756"/>
      <c r="AD609" s="756"/>
      <c r="AE609" s="756"/>
      <c r="AF609" s="594"/>
      <c r="AG609" s="705">
        <f t="shared" si="63"/>
        <v>597</v>
      </c>
      <c r="AH609" s="756"/>
      <c r="AI609" s="756"/>
      <c r="AJ609" s="756"/>
      <c r="AK609" s="756"/>
      <c r="AL609" s="756"/>
      <c r="AM609" s="756"/>
      <c r="AN609" s="756"/>
      <c r="AO609" s="685"/>
      <c r="AP609" s="705">
        <f t="shared" si="64"/>
        <v>597</v>
      </c>
      <c r="AQ609" s="756"/>
      <c r="AR609" s="756"/>
      <c r="AS609" s="756"/>
      <c r="AT609" s="756"/>
      <c r="AU609" s="756"/>
      <c r="AV609" s="756"/>
      <c r="AW609" s="756"/>
    </row>
    <row r="610" spans="2:49" x14ac:dyDescent="0.25">
      <c r="B610" s="705">
        <v>598</v>
      </c>
      <c r="C610" s="951">
        <f>(1+_xlfn.XLOOKUP(INT((B610-1)/12)+1,'ZC Curve'!$B$8:$B$107,'ZC Curve'!R$8:R$107,,0))^(1/12)-1</f>
        <v>0</v>
      </c>
      <c r="D610" s="946">
        <f t="shared" si="59"/>
        <v>1</v>
      </c>
      <c r="E610" s="594"/>
      <c r="F610" s="705">
        <f t="shared" si="60"/>
        <v>598</v>
      </c>
      <c r="G610" s="756"/>
      <c r="H610" s="756"/>
      <c r="I610" s="756"/>
      <c r="J610" s="756"/>
      <c r="K610" s="756"/>
      <c r="L610" s="756"/>
      <c r="M610" s="756"/>
      <c r="N610" s="594"/>
      <c r="O610" s="705">
        <f t="shared" si="61"/>
        <v>598</v>
      </c>
      <c r="P610" s="756"/>
      <c r="Q610" s="756"/>
      <c r="R610" s="756"/>
      <c r="S610" s="756"/>
      <c r="T610" s="756"/>
      <c r="U610" s="756"/>
      <c r="V610" s="756"/>
      <c r="W610" s="594"/>
      <c r="X610" s="705">
        <f t="shared" si="62"/>
        <v>598</v>
      </c>
      <c r="Y610" s="756"/>
      <c r="Z610" s="756"/>
      <c r="AA610" s="756"/>
      <c r="AB610" s="756"/>
      <c r="AC610" s="756"/>
      <c r="AD610" s="756"/>
      <c r="AE610" s="756"/>
      <c r="AF610" s="594"/>
      <c r="AG610" s="705">
        <f t="shared" si="63"/>
        <v>598</v>
      </c>
      <c r="AH610" s="756"/>
      <c r="AI610" s="756"/>
      <c r="AJ610" s="756"/>
      <c r="AK610" s="756"/>
      <c r="AL610" s="756"/>
      <c r="AM610" s="756"/>
      <c r="AN610" s="756"/>
      <c r="AO610" s="685"/>
      <c r="AP610" s="705">
        <f t="shared" si="64"/>
        <v>598</v>
      </c>
      <c r="AQ610" s="756"/>
      <c r="AR610" s="756"/>
      <c r="AS610" s="756"/>
      <c r="AT610" s="756"/>
      <c r="AU610" s="756"/>
      <c r="AV610" s="756"/>
      <c r="AW610" s="756"/>
    </row>
    <row r="611" spans="2:49" x14ac:dyDescent="0.25">
      <c r="B611" s="705">
        <v>599</v>
      </c>
      <c r="C611" s="951">
        <f>(1+_xlfn.XLOOKUP(INT((B611-1)/12)+1,'ZC Curve'!$B$8:$B$107,'ZC Curve'!R$8:R$107,,0))^(1/12)-1</f>
        <v>0</v>
      </c>
      <c r="D611" s="946">
        <f t="shared" si="59"/>
        <v>1</v>
      </c>
      <c r="E611" s="594"/>
      <c r="F611" s="705">
        <f t="shared" si="60"/>
        <v>599</v>
      </c>
      <c r="G611" s="756"/>
      <c r="H611" s="756"/>
      <c r="I611" s="756"/>
      <c r="J611" s="756"/>
      <c r="K611" s="756"/>
      <c r="L611" s="756"/>
      <c r="M611" s="756"/>
      <c r="N611" s="594"/>
      <c r="O611" s="705">
        <f t="shared" si="61"/>
        <v>599</v>
      </c>
      <c r="P611" s="756"/>
      <c r="Q611" s="756"/>
      <c r="R611" s="756"/>
      <c r="S611" s="756"/>
      <c r="T611" s="756"/>
      <c r="U611" s="756"/>
      <c r="V611" s="756"/>
      <c r="W611" s="594"/>
      <c r="X611" s="705">
        <f t="shared" si="62"/>
        <v>599</v>
      </c>
      <c r="Y611" s="756"/>
      <c r="Z611" s="756"/>
      <c r="AA611" s="756"/>
      <c r="AB611" s="756"/>
      <c r="AC611" s="756"/>
      <c r="AD611" s="756"/>
      <c r="AE611" s="756"/>
      <c r="AF611" s="594"/>
      <c r="AG611" s="705">
        <f t="shared" si="63"/>
        <v>599</v>
      </c>
      <c r="AH611" s="756"/>
      <c r="AI611" s="756"/>
      <c r="AJ611" s="756"/>
      <c r="AK611" s="756"/>
      <c r="AL611" s="756"/>
      <c r="AM611" s="756"/>
      <c r="AN611" s="756"/>
      <c r="AO611" s="685"/>
      <c r="AP611" s="705">
        <f t="shared" si="64"/>
        <v>599</v>
      </c>
      <c r="AQ611" s="756"/>
      <c r="AR611" s="756"/>
      <c r="AS611" s="756"/>
      <c r="AT611" s="756"/>
      <c r="AU611" s="756"/>
      <c r="AV611" s="756"/>
      <c r="AW611" s="756"/>
    </row>
    <row r="612" spans="2:49" x14ac:dyDescent="0.25">
      <c r="B612" s="705">
        <v>600</v>
      </c>
      <c r="C612" s="951">
        <f>(1+_xlfn.XLOOKUP(INT((B612-1)/12)+1,'ZC Curve'!$B$8:$B$107,'ZC Curve'!R$8:R$107,,0))^(1/12)-1</f>
        <v>0</v>
      </c>
      <c r="D612" s="946">
        <f t="shared" si="59"/>
        <v>1</v>
      </c>
      <c r="E612" s="594"/>
      <c r="F612" s="705">
        <f t="shared" si="60"/>
        <v>600</v>
      </c>
      <c r="G612" s="756"/>
      <c r="H612" s="756"/>
      <c r="I612" s="756"/>
      <c r="J612" s="756"/>
      <c r="K612" s="756"/>
      <c r="L612" s="756"/>
      <c r="M612" s="756"/>
      <c r="N612" s="594"/>
      <c r="O612" s="705">
        <f t="shared" si="61"/>
        <v>600</v>
      </c>
      <c r="P612" s="756"/>
      <c r="Q612" s="756"/>
      <c r="R612" s="756"/>
      <c r="S612" s="756"/>
      <c r="T612" s="756"/>
      <c r="U612" s="756"/>
      <c r="V612" s="756"/>
      <c r="W612" s="594"/>
      <c r="X612" s="705">
        <f t="shared" si="62"/>
        <v>600</v>
      </c>
      <c r="Y612" s="756"/>
      <c r="Z612" s="756"/>
      <c r="AA612" s="756"/>
      <c r="AB612" s="756"/>
      <c r="AC612" s="756"/>
      <c r="AD612" s="756"/>
      <c r="AE612" s="756"/>
      <c r="AF612" s="594"/>
      <c r="AG612" s="705">
        <f t="shared" si="63"/>
        <v>600</v>
      </c>
      <c r="AH612" s="756"/>
      <c r="AI612" s="756"/>
      <c r="AJ612" s="756"/>
      <c r="AK612" s="756"/>
      <c r="AL612" s="756"/>
      <c r="AM612" s="756"/>
      <c r="AN612" s="756"/>
      <c r="AO612" s="685"/>
      <c r="AP612" s="705">
        <f t="shared" si="64"/>
        <v>600</v>
      </c>
      <c r="AQ612" s="756"/>
      <c r="AR612" s="756"/>
      <c r="AS612" s="756"/>
      <c r="AT612" s="756"/>
      <c r="AU612" s="756"/>
      <c r="AV612" s="756"/>
      <c r="AW612" s="756"/>
    </row>
    <row r="613" spans="2:49" x14ac:dyDescent="0.25">
      <c r="B613" s="705">
        <v>601</v>
      </c>
      <c r="C613" s="951">
        <f>(1+_xlfn.XLOOKUP(INT((B613-1)/12)+1,'ZC Curve'!$B$8:$B$107,'ZC Curve'!R$8:R$107,,0))^(1/12)-1</f>
        <v>0</v>
      </c>
      <c r="D613" s="946">
        <f t="shared" si="59"/>
        <v>1</v>
      </c>
      <c r="E613" s="594"/>
      <c r="F613" s="705">
        <f t="shared" si="60"/>
        <v>601</v>
      </c>
      <c r="G613" s="756"/>
      <c r="H613" s="756"/>
      <c r="I613" s="756"/>
      <c r="J613" s="756"/>
      <c r="K613" s="756"/>
      <c r="L613" s="756"/>
      <c r="M613" s="756"/>
      <c r="N613" s="594"/>
      <c r="O613" s="705">
        <f t="shared" si="61"/>
        <v>601</v>
      </c>
      <c r="P613" s="756"/>
      <c r="Q613" s="756"/>
      <c r="R613" s="756"/>
      <c r="S613" s="756"/>
      <c r="T613" s="756"/>
      <c r="U613" s="756"/>
      <c r="V613" s="756"/>
      <c r="W613" s="594"/>
      <c r="X613" s="705">
        <f t="shared" si="62"/>
        <v>601</v>
      </c>
      <c r="Y613" s="756"/>
      <c r="Z613" s="756"/>
      <c r="AA613" s="756"/>
      <c r="AB613" s="756"/>
      <c r="AC613" s="756"/>
      <c r="AD613" s="756"/>
      <c r="AE613" s="756"/>
      <c r="AF613" s="594"/>
      <c r="AG613" s="705">
        <f t="shared" si="63"/>
        <v>601</v>
      </c>
      <c r="AH613" s="756"/>
      <c r="AI613" s="756"/>
      <c r="AJ613" s="756"/>
      <c r="AK613" s="756"/>
      <c r="AL613" s="756"/>
      <c r="AM613" s="756"/>
      <c r="AN613" s="756"/>
      <c r="AO613" s="685"/>
      <c r="AP613" s="705">
        <f t="shared" si="64"/>
        <v>601</v>
      </c>
      <c r="AQ613" s="756"/>
      <c r="AR613" s="756"/>
      <c r="AS613" s="756"/>
      <c r="AT613" s="756"/>
      <c r="AU613" s="756"/>
      <c r="AV613" s="756"/>
      <c r="AW613" s="756"/>
    </row>
    <row r="614" spans="2:49" x14ac:dyDescent="0.25">
      <c r="B614" s="705">
        <v>602</v>
      </c>
      <c r="C614" s="951">
        <f>(1+_xlfn.XLOOKUP(INT((B614-1)/12)+1,'ZC Curve'!$B$8:$B$107,'ZC Curve'!R$8:R$107,,0))^(1/12)-1</f>
        <v>0</v>
      </c>
      <c r="D614" s="946">
        <f t="shared" si="59"/>
        <v>1</v>
      </c>
      <c r="E614" s="594"/>
      <c r="F614" s="705">
        <f t="shared" si="60"/>
        <v>602</v>
      </c>
      <c r="G614" s="756"/>
      <c r="H614" s="756"/>
      <c r="I614" s="756"/>
      <c r="J614" s="756"/>
      <c r="K614" s="756"/>
      <c r="L614" s="756"/>
      <c r="M614" s="756"/>
      <c r="N614" s="594"/>
      <c r="O614" s="705">
        <f t="shared" si="61"/>
        <v>602</v>
      </c>
      <c r="P614" s="756"/>
      <c r="Q614" s="756"/>
      <c r="R614" s="756"/>
      <c r="S614" s="756"/>
      <c r="T614" s="756"/>
      <c r="U614" s="756"/>
      <c r="V614" s="756"/>
      <c r="W614" s="594"/>
      <c r="X614" s="705">
        <f t="shared" si="62"/>
        <v>602</v>
      </c>
      <c r="Y614" s="756"/>
      <c r="Z614" s="756"/>
      <c r="AA614" s="756"/>
      <c r="AB614" s="756"/>
      <c r="AC614" s="756"/>
      <c r="AD614" s="756"/>
      <c r="AE614" s="756"/>
      <c r="AF614" s="594"/>
      <c r="AG614" s="705">
        <f t="shared" si="63"/>
        <v>602</v>
      </c>
      <c r="AH614" s="756"/>
      <c r="AI614" s="756"/>
      <c r="AJ614" s="756"/>
      <c r="AK614" s="756"/>
      <c r="AL614" s="756"/>
      <c r="AM614" s="756"/>
      <c r="AN614" s="756"/>
      <c r="AO614" s="685"/>
      <c r="AP614" s="705">
        <f t="shared" si="64"/>
        <v>602</v>
      </c>
      <c r="AQ614" s="756"/>
      <c r="AR614" s="756"/>
      <c r="AS614" s="756"/>
      <c r="AT614" s="756"/>
      <c r="AU614" s="756"/>
      <c r="AV614" s="756"/>
      <c r="AW614" s="756"/>
    </row>
    <row r="615" spans="2:49" x14ac:dyDescent="0.25">
      <c r="B615" s="705">
        <v>603</v>
      </c>
      <c r="C615" s="951">
        <f>(1+_xlfn.XLOOKUP(INT((B615-1)/12)+1,'ZC Curve'!$B$8:$B$107,'ZC Curve'!R$8:R$107,,0))^(1/12)-1</f>
        <v>0</v>
      </c>
      <c r="D615" s="946">
        <f t="shared" si="59"/>
        <v>1</v>
      </c>
      <c r="E615" s="594"/>
      <c r="F615" s="705">
        <f t="shared" si="60"/>
        <v>603</v>
      </c>
      <c r="G615" s="756"/>
      <c r="H615" s="756"/>
      <c r="I615" s="756"/>
      <c r="J615" s="756"/>
      <c r="K615" s="756"/>
      <c r="L615" s="756"/>
      <c r="M615" s="756"/>
      <c r="N615" s="594"/>
      <c r="O615" s="705">
        <f t="shared" si="61"/>
        <v>603</v>
      </c>
      <c r="P615" s="756"/>
      <c r="Q615" s="756"/>
      <c r="R615" s="756"/>
      <c r="S615" s="756"/>
      <c r="T615" s="756"/>
      <c r="U615" s="756"/>
      <c r="V615" s="756"/>
      <c r="W615" s="594"/>
      <c r="X615" s="705">
        <f t="shared" si="62"/>
        <v>603</v>
      </c>
      <c r="Y615" s="756"/>
      <c r="Z615" s="756"/>
      <c r="AA615" s="756"/>
      <c r="AB615" s="756"/>
      <c r="AC615" s="756"/>
      <c r="AD615" s="756"/>
      <c r="AE615" s="756"/>
      <c r="AF615" s="594"/>
      <c r="AG615" s="705">
        <f t="shared" si="63"/>
        <v>603</v>
      </c>
      <c r="AH615" s="756"/>
      <c r="AI615" s="756"/>
      <c r="AJ615" s="756"/>
      <c r="AK615" s="756"/>
      <c r="AL615" s="756"/>
      <c r="AM615" s="756"/>
      <c r="AN615" s="756"/>
      <c r="AO615" s="685"/>
      <c r="AP615" s="705">
        <f t="shared" si="64"/>
        <v>603</v>
      </c>
      <c r="AQ615" s="756"/>
      <c r="AR615" s="756"/>
      <c r="AS615" s="756"/>
      <c r="AT615" s="756"/>
      <c r="AU615" s="756"/>
      <c r="AV615" s="756"/>
      <c r="AW615" s="756"/>
    </row>
    <row r="616" spans="2:49" x14ac:dyDescent="0.25">
      <c r="B616" s="705">
        <v>604</v>
      </c>
      <c r="C616" s="951">
        <f>(1+_xlfn.XLOOKUP(INT((B616-1)/12)+1,'ZC Curve'!$B$8:$B$107,'ZC Curve'!R$8:R$107,,0))^(1/12)-1</f>
        <v>0</v>
      </c>
      <c r="D616" s="946">
        <f t="shared" si="59"/>
        <v>1</v>
      </c>
      <c r="E616" s="594"/>
      <c r="F616" s="705">
        <f t="shared" si="60"/>
        <v>604</v>
      </c>
      <c r="G616" s="756"/>
      <c r="H616" s="756"/>
      <c r="I616" s="756"/>
      <c r="J616" s="756"/>
      <c r="K616" s="756"/>
      <c r="L616" s="756"/>
      <c r="M616" s="756"/>
      <c r="N616" s="594"/>
      <c r="O616" s="705">
        <f t="shared" si="61"/>
        <v>604</v>
      </c>
      <c r="P616" s="756"/>
      <c r="Q616" s="756"/>
      <c r="R616" s="756"/>
      <c r="S616" s="756"/>
      <c r="T616" s="756"/>
      <c r="U616" s="756"/>
      <c r="V616" s="756"/>
      <c r="W616" s="594"/>
      <c r="X616" s="705">
        <f t="shared" si="62"/>
        <v>604</v>
      </c>
      <c r="Y616" s="756"/>
      <c r="Z616" s="756"/>
      <c r="AA616" s="756"/>
      <c r="AB616" s="756"/>
      <c r="AC616" s="756"/>
      <c r="AD616" s="756"/>
      <c r="AE616" s="756"/>
      <c r="AF616" s="594"/>
      <c r="AG616" s="705">
        <f t="shared" si="63"/>
        <v>604</v>
      </c>
      <c r="AH616" s="756"/>
      <c r="AI616" s="756"/>
      <c r="AJ616" s="756"/>
      <c r="AK616" s="756"/>
      <c r="AL616" s="756"/>
      <c r="AM616" s="756"/>
      <c r="AN616" s="756"/>
      <c r="AO616" s="685"/>
      <c r="AP616" s="705">
        <f t="shared" si="64"/>
        <v>604</v>
      </c>
      <c r="AQ616" s="756"/>
      <c r="AR616" s="756"/>
      <c r="AS616" s="756"/>
      <c r="AT616" s="756"/>
      <c r="AU616" s="756"/>
      <c r="AV616" s="756"/>
      <c r="AW616" s="756"/>
    </row>
    <row r="617" spans="2:49" x14ac:dyDescent="0.25">
      <c r="B617" s="705">
        <v>605</v>
      </c>
      <c r="C617" s="951">
        <f>(1+_xlfn.XLOOKUP(INT((B617-1)/12)+1,'ZC Curve'!$B$8:$B$107,'ZC Curve'!R$8:R$107,,0))^(1/12)-1</f>
        <v>0</v>
      </c>
      <c r="D617" s="946">
        <f t="shared" si="59"/>
        <v>1</v>
      </c>
      <c r="E617" s="594"/>
      <c r="F617" s="705">
        <f t="shared" si="60"/>
        <v>605</v>
      </c>
      <c r="G617" s="756"/>
      <c r="H617" s="756"/>
      <c r="I617" s="756"/>
      <c r="J617" s="756"/>
      <c r="K617" s="756"/>
      <c r="L617" s="756"/>
      <c r="M617" s="756"/>
      <c r="N617" s="594"/>
      <c r="O617" s="705">
        <f t="shared" si="61"/>
        <v>605</v>
      </c>
      <c r="P617" s="756"/>
      <c r="Q617" s="756"/>
      <c r="R617" s="756"/>
      <c r="S617" s="756"/>
      <c r="T617" s="756"/>
      <c r="U617" s="756"/>
      <c r="V617" s="756"/>
      <c r="W617" s="594"/>
      <c r="X617" s="705">
        <f t="shared" si="62"/>
        <v>605</v>
      </c>
      <c r="Y617" s="756"/>
      <c r="Z617" s="756"/>
      <c r="AA617" s="756"/>
      <c r="AB617" s="756"/>
      <c r="AC617" s="756"/>
      <c r="AD617" s="756"/>
      <c r="AE617" s="756"/>
      <c r="AF617" s="594"/>
      <c r="AG617" s="705">
        <f t="shared" si="63"/>
        <v>605</v>
      </c>
      <c r="AH617" s="756"/>
      <c r="AI617" s="756"/>
      <c r="AJ617" s="756"/>
      <c r="AK617" s="756"/>
      <c r="AL617" s="756"/>
      <c r="AM617" s="756"/>
      <c r="AN617" s="756"/>
      <c r="AO617" s="685"/>
      <c r="AP617" s="705">
        <f t="shared" si="64"/>
        <v>605</v>
      </c>
      <c r="AQ617" s="756"/>
      <c r="AR617" s="756"/>
      <c r="AS617" s="756"/>
      <c r="AT617" s="756"/>
      <c r="AU617" s="756"/>
      <c r="AV617" s="756"/>
      <c r="AW617" s="756"/>
    </row>
    <row r="618" spans="2:49" x14ac:dyDescent="0.25">
      <c r="B618" s="705">
        <v>606</v>
      </c>
      <c r="C618" s="951">
        <f>(1+_xlfn.XLOOKUP(INT((B618-1)/12)+1,'ZC Curve'!$B$8:$B$107,'ZC Curve'!R$8:R$107,,0))^(1/12)-1</f>
        <v>0</v>
      </c>
      <c r="D618" s="946">
        <f t="shared" si="59"/>
        <v>1</v>
      </c>
      <c r="E618" s="594"/>
      <c r="F618" s="705">
        <f t="shared" si="60"/>
        <v>606</v>
      </c>
      <c r="G618" s="756"/>
      <c r="H618" s="756"/>
      <c r="I618" s="756"/>
      <c r="J618" s="756"/>
      <c r="K618" s="756"/>
      <c r="L618" s="756"/>
      <c r="M618" s="756"/>
      <c r="N618" s="594"/>
      <c r="O618" s="705">
        <f t="shared" si="61"/>
        <v>606</v>
      </c>
      <c r="P618" s="756"/>
      <c r="Q618" s="756"/>
      <c r="R618" s="756"/>
      <c r="S618" s="756"/>
      <c r="T618" s="756"/>
      <c r="U618" s="756"/>
      <c r="V618" s="756"/>
      <c r="W618" s="594"/>
      <c r="X618" s="705">
        <f t="shared" si="62"/>
        <v>606</v>
      </c>
      <c r="Y618" s="756"/>
      <c r="Z618" s="756"/>
      <c r="AA618" s="756"/>
      <c r="AB618" s="756"/>
      <c r="AC618" s="756"/>
      <c r="AD618" s="756"/>
      <c r="AE618" s="756"/>
      <c r="AF618" s="594"/>
      <c r="AG618" s="705">
        <f t="shared" si="63"/>
        <v>606</v>
      </c>
      <c r="AH618" s="756"/>
      <c r="AI618" s="756"/>
      <c r="AJ618" s="756"/>
      <c r="AK618" s="756"/>
      <c r="AL618" s="756"/>
      <c r="AM618" s="756"/>
      <c r="AN618" s="756"/>
      <c r="AO618" s="685"/>
      <c r="AP618" s="705">
        <f t="shared" si="64"/>
        <v>606</v>
      </c>
      <c r="AQ618" s="756"/>
      <c r="AR618" s="756"/>
      <c r="AS618" s="756"/>
      <c r="AT618" s="756"/>
      <c r="AU618" s="756"/>
      <c r="AV618" s="756"/>
      <c r="AW618" s="756"/>
    </row>
    <row r="619" spans="2:49" x14ac:dyDescent="0.25">
      <c r="B619" s="705">
        <v>607</v>
      </c>
      <c r="C619" s="951">
        <f>(1+_xlfn.XLOOKUP(INT((B619-1)/12)+1,'ZC Curve'!$B$8:$B$107,'ZC Curve'!R$8:R$107,,0))^(1/12)-1</f>
        <v>0</v>
      </c>
      <c r="D619" s="946">
        <f t="shared" si="59"/>
        <v>1</v>
      </c>
      <c r="E619" s="594"/>
      <c r="F619" s="705">
        <f t="shared" si="60"/>
        <v>607</v>
      </c>
      <c r="G619" s="756"/>
      <c r="H619" s="756"/>
      <c r="I619" s="756"/>
      <c r="J619" s="756"/>
      <c r="K619" s="756"/>
      <c r="L619" s="756"/>
      <c r="M619" s="756"/>
      <c r="N619" s="594"/>
      <c r="O619" s="705">
        <f t="shared" si="61"/>
        <v>607</v>
      </c>
      <c r="P619" s="756"/>
      <c r="Q619" s="756"/>
      <c r="R619" s="756"/>
      <c r="S619" s="756"/>
      <c r="T619" s="756"/>
      <c r="U619" s="756"/>
      <c r="V619" s="756"/>
      <c r="W619" s="594"/>
      <c r="X619" s="705">
        <f t="shared" si="62"/>
        <v>607</v>
      </c>
      <c r="Y619" s="756"/>
      <c r="Z619" s="756"/>
      <c r="AA619" s="756"/>
      <c r="AB619" s="756"/>
      <c r="AC619" s="756"/>
      <c r="AD619" s="756"/>
      <c r="AE619" s="756"/>
      <c r="AF619" s="594"/>
      <c r="AG619" s="705">
        <f t="shared" si="63"/>
        <v>607</v>
      </c>
      <c r="AH619" s="756"/>
      <c r="AI619" s="756"/>
      <c r="AJ619" s="756"/>
      <c r="AK619" s="756"/>
      <c r="AL619" s="756"/>
      <c r="AM619" s="756"/>
      <c r="AN619" s="756"/>
      <c r="AO619" s="685"/>
      <c r="AP619" s="705">
        <f t="shared" si="64"/>
        <v>607</v>
      </c>
      <c r="AQ619" s="756"/>
      <c r="AR619" s="756"/>
      <c r="AS619" s="756"/>
      <c r="AT619" s="756"/>
      <c r="AU619" s="756"/>
      <c r="AV619" s="756"/>
      <c r="AW619" s="756"/>
    </row>
    <row r="620" spans="2:49" x14ac:dyDescent="0.25">
      <c r="B620" s="705">
        <v>608</v>
      </c>
      <c r="C620" s="951">
        <f>(1+_xlfn.XLOOKUP(INT((B620-1)/12)+1,'ZC Curve'!$B$8:$B$107,'ZC Curve'!R$8:R$107,,0))^(1/12)-1</f>
        <v>0</v>
      </c>
      <c r="D620" s="946">
        <f t="shared" si="59"/>
        <v>1</v>
      </c>
      <c r="E620" s="594"/>
      <c r="F620" s="705">
        <f t="shared" si="60"/>
        <v>608</v>
      </c>
      <c r="G620" s="756"/>
      <c r="H620" s="756"/>
      <c r="I620" s="756"/>
      <c r="J620" s="756"/>
      <c r="K620" s="756"/>
      <c r="L620" s="756"/>
      <c r="M620" s="756"/>
      <c r="N620" s="594"/>
      <c r="O620" s="705">
        <f t="shared" si="61"/>
        <v>608</v>
      </c>
      <c r="P620" s="756"/>
      <c r="Q620" s="756"/>
      <c r="R620" s="756"/>
      <c r="S620" s="756"/>
      <c r="T620" s="756"/>
      <c r="U620" s="756"/>
      <c r="V620" s="756"/>
      <c r="W620" s="594"/>
      <c r="X620" s="705">
        <f t="shared" si="62"/>
        <v>608</v>
      </c>
      <c r="Y620" s="756"/>
      <c r="Z620" s="756"/>
      <c r="AA620" s="756"/>
      <c r="AB620" s="756"/>
      <c r="AC620" s="756"/>
      <c r="AD620" s="756"/>
      <c r="AE620" s="756"/>
      <c r="AF620" s="594"/>
      <c r="AG620" s="705">
        <f t="shared" si="63"/>
        <v>608</v>
      </c>
      <c r="AH620" s="756"/>
      <c r="AI620" s="756"/>
      <c r="AJ620" s="756"/>
      <c r="AK620" s="756"/>
      <c r="AL620" s="756"/>
      <c r="AM620" s="756"/>
      <c r="AN620" s="756"/>
      <c r="AO620" s="685"/>
      <c r="AP620" s="705">
        <f t="shared" si="64"/>
        <v>608</v>
      </c>
      <c r="AQ620" s="756"/>
      <c r="AR620" s="756"/>
      <c r="AS620" s="756"/>
      <c r="AT620" s="756"/>
      <c r="AU620" s="756"/>
      <c r="AV620" s="756"/>
      <c r="AW620" s="756"/>
    </row>
    <row r="621" spans="2:49" x14ac:dyDescent="0.25">
      <c r="B621" s="705">
        <v>609</v>
      </c>
      <c r="C621" s="951">
        <f>(1+_xlfn.XLOOKUP(INT((B621-1)/12)+1,'ZC Curve'!$B$8:$B$107,'ZC Curve'!R$8:R$107,,0))^(1/12)-1</f>
        <v>0</v>
      </c>
      <c r="D621" s="946">
        <f t="shared" si="59"/>
        <v>1</v>
      </c>
      <c r="E621" s="594"/>
      <c r="F621" s="705">
        <f t="shared" si="60"/>
        <v>609</v>
      </c>
      <c r="G621" s="756"/>
      <c r="H621" s="756"/>
      <c r="I621" s="756"/>
      <c r="J621" s="756"/>
      <c r="K621" s="756"/>
      <c r="L621" s="756"/>
      <c r="M621" s="756"/>
      <c r="N621" s="594"/>
      <c r="O621" s="705">
        <f t="shared" si="61"/>
        <v>609</v>
      </c>
      <c r="P621" s="756"/>
      <c r="Q621" s="756"/>
      <c r="R621" s="756"/>
      <c r="S621" s="756"/>
      <c r="T621" s="756"/>
      <c r="U621" s="756"/>
      <c r="V621" s="756"/>
      <c r="W621" s="594"/>
      <c r="X621" s="705">
        <f t="shared" si="62"/>
        <v>609</v>
      </c>
      <c r="Y621" s="756"/>
      <c r="Z621" s="756"/>
      <c r="AA621" s="756"/>
      <c r="AB621" s="756"/>
      <c r="AC621" s="756"/>
      <c r="AD621" s="756"/>
      <c r="AE621" s="756"/>
      <c r="AF621" s="594"/>
      <c r="AG621" s="705">
        <f t="shared" si="63"/>
        <v>609</v>
      </c>
      <c r="AH621" s="756"/>
      <c r="AI621" s="756"/>
      <c r="AJ621" s="756"/>
      <c r="AK621" s="756"/>
      <c r="AL621" s="756"/>
      <c r="AM621" s="756"/>
      <c r="AN621" s="756"/>
      <c r="AO621" s="685"/>
      <c r="AP621" s="705">
        <f t="shared" si="64"/>
        <v>609</v>
      </c>
      <c r="AQ621" s="756"/>
      <c r="AR621" s="756"/>
      <c r="AS621" s="756"/>
      <c r="AT621" s="756"/>
      <c r="AU621" s="756"/>
      <c r="AV621" s="756"/>
      <c r="AW621" s="756"/>
    </row>
    <row r="622" spans="2:49" x14ac:dyDescent="0.25">
      <c r="B622" s="705">
        <v>610</v>
      </c>
      <c r="C622" s="951">
        <f>(1+_xlfn.XLOOKUP(INT((B622-1)/12)+1,'ZC Curve'!$B$8:$B$107,'ZC Curve'!R$8:R$107,,0))^(1/12)-1</f>
        <v>0</v>
      </c>
      <c r="D622" s="946">
        <f t="shared" si="59"/>
        <v>1</v>
      </c>
      <c r="E622" s="594"/>
      <c r="F622" s="705">
        <f t="shared" si="60"/>
        <v>610</v>
      </c>
      <c r="G622" s="756"/>
      <c r="H622" s="756"/>
      <c r="I622" s="756"/>
      <c r="J622" s="756"/>
      <c r="K622" s="756"/>
      <c r="L622" s="756"/>
      <c r="M622" s="756"/>
      <c r="N622" s="594"/>
      <c r="O622" s="705">
        <f t="shared" si="61"/>
        <v>610</v>
      </c>
      <c r="P622" s="756"/>
      <c r="Q622" s="756"/>
      <c r="R622" s="756"/>
      <c r="S622" s="756"/>
      <c r="T622" s="756"/>
      <c r="U622" s="756"/>
      <c r="V622" s="756"/>
      <c r="W622" s="594"/>
      <c r="X622" s="705">
        <f t="shared" si="62"/>
        <v>610</v>
      </c>
      <c r="Y622" s="756"/>
      <c r="Z622" s="756"/>
      <c r="AA622" s="756"/>
      <c r="AB622" s="756"/>
      <c r="AC622" s="756"/>
      <c r="AD622" s="756"/>
      <c r="AE622" s="756"/>
      <c r="AF622" s="594"/>
      <c r="AG622" s="705">
        <f t="shared" si="63"/>
        <v>610</v>
      </c>
      <c r="AH622" s="756"/>
      <c r="AI622" s="756"/>
      <c r="AJ622" s="756"/>
      <c r="AK622" s="756"/>
      <c r="AL622" s="756"/>
      <c r="AM622" s="756"/>
      <c r="AN622" s="756"/>
      <c r="AO622" s="685"/>
      <c r="AP622" s="705">
        <f t="shared" si="64"/>
        <v>610</v>
      </c>
      <c r="AQ622" s="756"/>
      <c r="AR622" s="756"/>
      <c r="AS622" s="756"/>
      <c r="AT622" s="756"/>
      <c r="AU622" s="756"/>
      <c r="AV622" s="756"/>
      <c r="AW622" s="756"/>
    </row>
    <row r="623" spans="2:49" x14ac:dyDescent="0.25">
      <c r="B623" s="705">
        <v>611</v>
      </c>
      <c r="C623" s="951">
        <f>(1+_xlfn.XLOOKUP(INT((B623-1)/12)+1,'ZC Curve'!$B$8:$B$107,'ZC Curve'!R$8:R$107,,0))^(1/12)-1</f>
        <v>0</v>
      </c>
      <c r="D623" s="946">
        <f t="shared" si="59"/>
        <v>1</v>
      </c>
      <c r="E623" s="594"/>
      <c r="F623" s="705">
        <f t="shared" si="60"/>
        <v>611</v>
      </c>
      <c r="G623" s="756"/>
      <c r="H623" s="756"/>
      <c r="I623" s="756"/>
      <c r="J623" s="756"/>
      <c r="K623" s="756"/>
      <c r="L623" s="756"/>
      <c r="M623" s="756"/>
      <c r="N623" s="594"/>
      <c r="O623" s="705">
        <f t="shared" si="61"/>
        <v>611</v>
      </c>
      <c r="P623" s="756"/>
      <c r="Q623" s="756"/>
      <c r="R623" s="756"/>
      <c r="S623" s="756"/>
      <c r="T623" s="756"/>
      <c r="U623" s="756"/>
      <c r="V623" s="756"/>
      <c r="W623" s="594"/>
      <c r="X623" s="705">
        <f t="shared" si="62"/>
        <v>611</v>
      </c>
      <c r="Y623" s="756"/>
      <c r="Z623" s="756"/>
      <c r="AA623" s="756"/>
      <c r="AB623" s="756"/>
      <c r="AC623" s="756"/>
      <c r="AD623" s="756"/>
      <c r="AE623" s="756"/>
      <c r="AF623" s="594"/>
      <c r="AG623" s="705">
        <f t="shared" si="63"/>
        <v>611</v>
      </c>
      <c r="AH623" s="756"/>
      <c r="AI623" s="756"/>
      <c r="AJ623" s="756"/>
      <c r="AK623" s="756"/>
      <c r="AL623" s="756"/>
      <c r="AM623" s="756"/>
      <c r="AN623" s="756"/>
      <c r="AO623" s="685"/>
      <c r="AP623" s="705">
        <f t="shared" si="64"/>
        <v>611</v>
      </c>
      <c r="AQ623" s="756"/>
      <c r="AR623" s="756"/>
      <c r="AS623" s="756"/>
      <c r="AT623" s="756"/>
      <c r="AU623" s="756"/>
      <c r="AV623" s="756"/>
      <c r="AW623" s="756"/>
    </row>
    <row r="624" spans="2:49" x14ac:dyDescent="0.25">
      <c r="B624" s="705">
        <v>612</v>
      </c>
      <c r="C624" s="951">
        <f>(1+_xlfn.XLOOKUP(INT((B624-1)/12)+1,'ZC Curve'!$B$8:$B$107,'ZC Curve'!R$8:R$107,,0))^(1/12)-1</f>
        <v>0</v>
      </c>
      <c r="D624" s="946">
        <f t="shared" si="59"/>
        <v>1</v>
      </c>
      <c r="E624" s="594"/>
      <c r="F624" s="705">
        <f t="shared" si="60"/>
        <v>612</v>
      </c>
      <c r="G624" s="756"/>
      <c r="H624" s="756"/>
      <c r="I624" s="756"/>
      <c r="J624" s="756"/>
      <c r="K624" s="756"/>
      <c r="L624" s="756"/>
      <c r="M624" s="756"/>
      <c r="N624" s="594"/>
      <c r="O624" s="705">
        <f t="shared" si="61"/>
        <v>612</v>
      </c>
      <c r="P624" s="756"/>
      <c r="Q624" s="756"/>
      <c r="R624" s="756"/>
      <c r="S624" s="756"/>
      <c r="T624" s="756"/>
      <c r="U624" s="756"/>
      <c r="V624" s="756"/>
      <c r="W624" s="594"/>
      <c r="X624" s="705">
        <f t="shared" si="62"/>
        <v>612</v>
      </c>
      <c r="Y624" s="756"/>
      <c r="Z624" s="756"/>
      <c r="AA624" s="756"/>
      <c r="AB624" s="756"/>
      <c r="AC624" s="756"/>
      <c r="AD624" s="756"/>
      <c r="AE624" s="756"/>
      <c r="AF624" s="594"/>
      <c r="AG624" s="705">
        <f t="shared" si="63"/>
        <v>612</v>
      </c>
      <c r="AH624" s="756"/>
      <c r="AI624" s="756"/>
      <c r="AJ624" s="756"/>
      <c r="AK624" s="756"/>
      <c r="AL624" s="756"/>
      <c r="AM624" s="756"/>
      <c r="AN624" s="756"/>
      <c r="AO624" s="685"/>
      <c r="AP624" s="705">
        <f t="shared" si="64"/>
        <v>612</v>
      </c>
      <c r="AQ624" s="756"/>
      <c r="AR624" s="756"/>
      <c r="AS624" s="756"/>
      <c r="AT624" s="756"/>
      <c r="AU624" s="756"/>
      <c r="AV624" s="756"/>
      <c r="AW624" s="756"/>
    </row>
    <row r="625" spans="2:49" x14ac:dyDescent="0.25">
      <c r="B625" s="705">
        <v>613</v>
      </c>
      <c r="C625" s="951">
        <f>(1+_xlfn.XLOOKUP(INT((B625-1)/12)+1,'ZC Curve'!$B$8:$B$107,'ZC Curve'!R$8:R$107,,0))^(1/12)-1</f>
        <v>0</v>
      </c>
      <c r="D625" s="946">
        <f t="shared" si="59"/>
        <v>1</v>
      </c>
      <c r="E625" s="594"/>
      <c r="F625" s="705">
        <f t="shared" si="60"/>
        <v>613</v>
      </c>
      <c r="G625" s="756"/>
      <c r="H625" s="756"/>
      <c r="I625" s="756"/>
      <c r="J625" s="756"/>
      <c r="K625" s="756"/>
      <c r="L625" s="756"/>
      <c r="M625" s="756"/>
      <c r="N625" s="594"/>
      <c r="O625" s="705">
        <f t="shared" si="61"/>
        <v>613</v>
      </c>
      <c r="P625" s="756"/>
      <c r="Q625" s="756"/>
      <c r="R625" s="756"/>
      <c r="S625" s="756"/>
      <c r="T625" s="756"/>
      <c r="U625" s="756"/>
      <c r="V625" s="756"/>
      <c r="W625" s="594"/>
      <c r="X625" s="705">
        <f t="shared" si="62"/>
        <v>613</v>
      </c>
      <c r="Y625" s="756"/>
      <c r="Z625" s="756"/>
      <c r="AA625" s="756"/>
      <c r="AB625" s="756"/>
      <c r="AC625" s="756"/>
      <c r="AD625" s="756"/>
      <c r="AE625" s="756"/>
      <c r="AF625" s="594"/>
      <c r="AG625" s="705">
        <f t="shared" si="63"/>
        <v>613</v>
      </c>
      <c r="AH625" s="756"/>
      <c r="AI625" s="756"/>
      <c r="AJ625" s="756"/>
      <c r="AK625" s="756"/>
      <c r="AL625" s="756"/>
      <c r="AM625" s="756"/>
      <c r="AN625" s="756"/>
      <c r="AO625" s="685"/>
      <c r="AP625" s="705">
        <f t="shared" si="64"/>
        <v>613</v>
      </c>
      <c r="AQ625" s="756"/>
      <c r="AR625" s="756"/>
      <c r="AS625" s="756"/>
      <c r="AT625" s="756"/>
      <c r="AU625" s="756"/>
      <c r="AV625" s="756"/>
      <c r="AW625" s="756"/>
    </row>
    <row r="626" spans="2:49" x14ac:dyDescent="0.25">
      <c r="B626" s="705">
        <v>614</v>
      </c>
      <c r="C626" s="951">
        <f>(1+_xlfn.XLOOKUP(INT((B626-1)/12)+1,'ZC Curve'!$B$8:$B$107,'ZC Curve'!R$8:R$107,,0))^(1/12)-1</f>
        <v>0</v>
      </c>
      <c r="D626" s="946">
        <f t="shared" si="59"/>
        <v>1</v>
      </c>
      <c r="E626" s="594"/>
      <c r="F626" s="705">
        <f t="shared" si="60"/>
        <v>614</v>
      </c>
      <c r="G626" s="756"/>
      <c r="H626" s="756"/>
      <c r="I626" s="756"/>
      <c r="J626" s="756"/>
      <c r="K626" s="756"/>
      <c r="L626" s="756"/>
      <c r="M626" s="756"/>
      <c r="N626" s="594"/>
      <c r="O626" s="705">
        <f t="shared" si="61"/>
        <v>614</v>
      </c>
      <c r="P626" s="756"/>
      <c r="Q626" s="756"/>
      <c r="R626" s="756"/>
      <c r="S626" s="756"/>
      <c r="T626" s="756"/>
      <c r="U626" s="756"/>
      <c r="V626" s="756"/>
      <c r="W626" s="594"/>
      <c r="X626" s="705">
        <f t="shared" si="62"/>
        <v>614</v>
      </c>
      <c r="Y626" s="756"/>
      <c r="Z626" s="756"/>
      <c r="AA626" s="756"/>
      <c r="AB626" s="756"/>
      <c r="AC626" s="756"/>
      <c r="AD626" s="756"/>
      <c r="AE626" s="756"/>
      <c r="AF626" s="594"/>
      <c r="AG626" s="705">
        <f t="shared" si="63"/>
        <v>614</v>
      </c>
      <c r="AH626" s="756"/>
      <c r="AI626" s="756"/>
      <c r="AJ626" s="756"/>
      <c r="AK626" s="756"/>
      <c r="AL626" s="756"/>
      <c r="AM626" s="756"/>
      <c r="AN626" s="756"/>
      <c r="AO626" s="685"/>
      <c r="AP626" s="705">
        <f t="shared" si="64"/>
        <v>614</v>
      </c>
      <c r="AQ626" s="756"/>
      <c r="AR626" s="756"/>
      <c r="AS626" s="756"/>
      <c r="AT626" s="756"/>
      <c r="AU626" s="756"/>
      <c r="AV626" s="756"/>
      <c r="AW626" s="756"/>
    </row>
    <row r="627" spans="2:49" x14ac:dyDescent="0.25">
      <c r="B627" s="705">
        <v>615</v>
      </c>
      <c r="C627" s="951">
        <f>(1+_xlfn.XLOOKUP(INT((B627-1)/12)+1,'ZC Curve'!$B$8:$B$107,'ZC Curve'!R$8:R$107,,0))^(1/12)-1</f>
        <v>0</v>
      </c>
      <c r="D627" s="946">
        <f t="shared" si="59"/>
        <v>1</v>
      </c>
      <c r="E627" s="594"/>
      <c r="F627" s="705">
        <f t="shared" si="60"/>
        <v>615</v>
      </c>
      <c r="G627" s="756"/>
      <c r="H627" s="756"/>
      <c r="I627" s="756"/>
      <c r="J627" s="756"/>
      <c r="K627" s="756"/>
      <c r="L627" s="756"/>
      <c r="M627" s="756"/>
      <c r="N627" s="594"/>
      <c r="O627" s="705">
        <f t="shared" si="61"/>
        <v>615</v>
      </c>
      <c r="P627" s="756"/>
      <c r="Q627" s="756"/>
      <c r="R627" s="756"/>
      <c r="S627" s="756"/>
      <c r="T627" s="756"/>
      <c r="U627" s="756"/>
      <c r="V627" s="756"/>
      <c r="W627" s="594"/>
      <c r="X627" s="705">
        <f t="shared" si="62"/>
        <v>615</v>
      </c>
      <c r="Y627" s="756"/>
      <c r="Z627" s="756"/>
      <c r="AA627" s="756"/>
      <c r="AB627" s="756"/>
      <c r="AC627" s="756"/>
      <c r="AD627" s="756"/>
      <c r="AE627" s="756"/>
      <c r="AF627" s="594"/>
      <c r="AG627" s="705">
        <f t="shared" si="63"/>
        <v>615</v>
      </c>
      <c r="AH627" s="756"/>
      <c r="AI627" s="756"/>
      <c r="AJ627" s="756"/>
      <c r="AK627" s="756"/>
      <c r="AL627" s="756"/>
      <c r="AM627" s="756"/>
      <c r="AN627" s="756"/>
      <c r="AO627" s="685"/>
      <c r="AP627" s="705">
        <f t="shared" si="64"/>
        <v>615</v>
      </c>
      <c r="AQ627" s="756"/>
      <c r="AR627" s="756"/>
      <c r="AS627" s="756"/>
      <c r="AT627" s="756"/>
      <c r="AU627" s="756"/>
      <c r="AV627" s="756"/>
      <c r="AW627" s="756"/>
    </row>
    <row r="628" spans="2:49" x14ac:dyDescent="0.25">
      <c r="B628" s="705">
        <v>616</v>
      </c>
      <c r="C628" s="951">
        <f>(1+_xlfn.XLOOKUP(INT((B628-1)/12)+1,'ZC Curve'!$B$8:$B$107,'ZC Curve'!R$8:R$107,,0))^(1/12)-1</f>
        <v>0</v>
      </c>
      <c r="D628" s="946">
        <f t="shared" si="59"/>
        <v>1</v>
      </c>
      <c r="E628" s="594"/>
      <c r="F628" s="705">
        <f t="shared" si="60"/>
        <v>616</v>
      </c>
      <c r="G628" s="756"/>
      <c r="H628" s="756"/>
      <c r="I628" s="756"/>
      <c r="J628" s="756"/>
      <c r="K628" s="756"/>
      <c r="L628" s="756"/>
      <c r="M628" s="756"/>
      <c r="N628" s="594"/>
      <c r="O628" s="705">
        <f t="shared" si="61"/>
        <v>616</v>
      </c>
      <c r="P628" s="756"/>
      <c r="Q628" s="756"/>
      <c r="R628" s="756"/>
      <c r="S628" s="756"/>
      <c r="T628" s="756"/>
      <c r="U628" s="756"/>
      <c r="V628" s="756"/>
      <c r="W628" s="594"/>
      <c r="X628" s="705">
        <f t="shared" si="62"/>
        <v>616</v>
      </c>
      <c r="Y628" s="756"/>
      <c r="Z628" s="756"/>
      <c r="AA628" s="756"/>
      <c r="AB628" s="756"/>
      <c r="AC628" s="756"/>
      <c r="AD628" s="756"/>
      <c r="AE628" s="756"/>
      <c r="AF628" s="594"/>
      <c r="AG628" s="705">
        <f t="shared" si="63"/>
        <v>616</v>
      </c>
      <c r="AH628" s="756"/>
      <c r="AI628" s="756"/>
      <c r="AJ628" s="756"/>
      <c r="AK628" s="756"/>
      <c r="AL628" s="756"/>
      <c r="AM628" s="756"/>
      <c r="AN628" s="756"/>
      <c r="AO628" s="685"/>
      <c r="AP628" s="705">
        <f t="shared" si="64"/>
        <v>616</v>
      </c>
      <c r="AQ628" s="756"/>
      <c r="AR628" s="756"/>
      <c r="AS628" s="756"/>
      <c r="AT628" s="756"/>
      <c r="AU628" s="756"/>
      <c r="AV628" s="756"/>
      <c r="AW628" s="756"/>
    </row>
    <row r="629" spans="2:49" x14ac:dyDescent="0.25">
      <c r="B629" s="705">
        <v>617</v>
      </c>
      <c r="C629" s="951">
        <f>(1+_xlfn.XLOOKUP(INT((B629-1)/12)+1,'ZC Curve'!$B$8:$B$107,'ZC Curve'!R$8:R$107,,0))^(1/12)-1</f>
        <v>0</v>
      </c>
      <c r="D629" s="946">
        <f t="shared" si="59"/>
        <v>1</v>
      </c>
      <c r="E629" s="594"/>
      <c r="F629" s="705">
        <f t="shared" si="60"/>
        <v>617</v>
      </c>
      <c r="G629" s="756"/>
      <c r="H629" s="756"/>
      <c r="I629" s="756"/>
      <c r="J629" s="756"/>
      <c r="K629" s="756"/>
      <c r="L629" s="756"/>
      <c r="M629" s="756"/>
      <c r="N629" s="594"/>
      <c r="O629" s="705">
        <f t="shared" si="61"/>
        <v>617</v>
      </c>
      <c r="P629" s="756"/>
      <c r="Q629" s="756"/>
      <c r="R629" s="756"/>
      <c r="S629" s="756"/>
      <c r="T629" s="756"/>
      <c r="U629" s="756"/>
      <c r="V629" s="756"/>
      <c r="W629" s="594"/>
      <c r="X629" s="705">
        <f t="shared" si="62"/>
        <v>617</v>
      </c>
      <c r="Y629" s="756"/>
      <c r="Z629" s="756"/>
      <c r="AA629" s="756"/>
      <c r="AB629" s="756"/>
      <c r="AC629" s="756"/>
      <c r="AD629" s="756"/>
      <c r="AE629" s="756"/>
      <c r="AF629" s="594"/>
      <c r="AG629" s="705">
        <f t="shared" si="63"/>
        <v>617</v>
      </c>
      <c r="AH629" s="756"/>
      <c r="AI629" s="756"/>
      <c r="AJ629" s="756"/>
      <c r="AK629" s="756"/>
      <c r="AL629" s="756"/>
      <c r="AM629" s="756"/>
      <c r="AN629" s="756"/>
      <c r="AO629" s="685"/>
      <c r="AP629" s="705">
        <f t="shared" si="64"/>
        <v>617</v>
      </c>
      <c r="AQ629" s="756"/>
      <c r="AR629" s="756"/>
      <c r="AS629" s="756"/>
      <c r="AT629" s="756"/>
      <c r="AU629" s="756"/>
      <c r="AV629" s="756"/>
      <c r="AW629" s="756"/>
    </row>
    <row r="630" spans="2:49" x14ac:dyDescent="0.25">
      <c r="B630" s="705">
        <v>618</v>
      </c>
      <c r="C630" s="951">
        <f>(1+_xlfn.XLOOKUP(INT((B630-1)/12)+1,'ZC Curve'!$B$8:$B$107,'ZC Curve'!R$8:R$107,,0))^(1/12)-1</f>
        <v>0</v>
      </c>
      <c r="D630" s="946">
        <f t="shared" si="59"/>
        <v>1</v>
      </c>
      <c r="E630" s="594"/>
      <c r="F630" s="705">
        <f t="shared" si="60"/>
        <v>618</v>
      </c>
      <c r="G630" s="756"/>
      <c r="H630" s="756"/>
      <c r="I630" s="756"/>
      <c r="J630" s="756"/>
      <c r="K630" s="756"/>
      <c r="L630" s="756"/>
      <c r="M630" s="756"/>
      <c r="N630" s="594"/>
      <c r="O630" s="705">
        <f t="shared" si="61"/>
        <v>618</v>
      </c>
      <c r="P630" s="756"/>
      <c r="Q630" s="756"/>
      <c r="R630" s="756"/>
      <c r="S630" s="756"/>
      <c r="T630" s="756"/>
      <c r="U630" s="756"/>
      <c r="V630" s="756"/>
      <c r="W630" s="594"/>
      <c r="X630" s="705">
        <f t="shared" si="62"/>
        <v>618</v>
      </c>
      <c r="Y630" s="756"/>
      <c r="Z630" s="756"/>
      <c r="AA630" s="756"/>
      <c r="AB630" s="756"/>
      <c r="AC630" s="756"/>
      <c r="AD630" s="756"/>
      <c r="AE630" s="756"/>
      <c r="AF630" s="594"/>
      <c r="AG630" s="705">
        <f t="shared" si="63"/>
        <v>618</v>
      </c>
      <c r="AH630" s="756"/>
      <c r="AI630" s="756"/>
      <c r="AJ630" s="756"/>
      <c r="AK630" s="756"/>
      <c r="AL630" s="756"/>
      <c r="AM630" s="756"/>
      <c r="AN630" s="756"/>
      <c r="AO630" s="685"/>
      <c r="AP630" s="705">
        <f t="shared" si="64"/>
        <v>618</v>
      </c>
      <c r="AQ630" s="756"/>
      <c r="AR630" s="756"/>
      <c r="AS630" s="756"/>
      <c r="AT630" s="756"/>
      <c r="AU630" s="756"/>
      <c r="AV630" s="756"/>
      <c r="AW630" s="756"/>
    </row>
    <row r="631" spans="2:49" x14ac:dyDescent="0.25">
      <c r="B631" s="705">
        <v>619</v>
      </c>
      <c r="C631" s="951">
        <f>(1+_xlfn.XLOOKUP(INT((B631-1)/12)+1,'ZC Curve'!$B$8:$B$107,'ZC Curve'!R$8:R$107,,0))^(1/12)-1</f>
        <v>0</v>
      </c>
      <c r="D631" s="946">
        <f t="shared" si="59"/>
        <v>1</v>
      </c>
      <c r="E631" s="594"/>
      <c r="F631" s="705">
        <f t="shared" si="60"/>
        <v>619</v>
      </c>
      <c r="G631" s="756"/>
      <c r="H631" s="756"/>
      <c r="I631" s="756"/>
      <c r="J631" s="756"/>
      <c r="K631" s="756"/>
      <c r="L631" s="756"/>
      <c r="M631" s="756"/>
      <c r="N631" s="594"/>
      <c r="O631" s="705">
        <f t="shared" si="61"/>
        <v>619</v>
      </c>
      <c r="P631" s="756"/>
      <c r="Q631" s="756"/>
      <c r="R631" s="756"/>
      <c r="S631" s="756"/>
      <c r="T631" s="756"/>
      <c r="U631" s="756"/>
      <c r="V631" s="756"/>
      <c r="W631" s="594"/>
      <c r="X631" s="705">
        <f t="shared" si="62"/>
        <v>619</v>
      </c>
      <c r="Y631" s="756"/>
      <c r="Z631" s="756"/>
      <c r="AA631" s="756"/>
      <c r="AB631" s="756"/>
      <c r="AC631" s="756"/>
      <c r="AD631" s="756"/>
      <c r="AE631" s="756"/>
      <c r="AF631" s="594"/>
      <c r="AG631" s="705">
        <f t="shared" si="63"/>
        <v>619</v>
      </c>
      <c r="AH631" s="756"/>
      <c r="AI631" s="756"/>
      <c r="AJ631" s="756"/>
      <c r="AK631" s="756"/>
      <c r="AL631" s="756"/>
      <c r="AM631" s="756"/>
      <c r="AN631" s="756"/>
      <c r="AO631" s="685"/>
      <c r="AP631" s="705">
        <f t="shared" si="64"/>
        <v>619</v>
      </c>
      <c r="AQ631" s="756"/>
      <c r="AR631" s="756"/>
      <c r="AS631" s="756"/>
      <c r="AT631" s="756"/>
      <c r="AU631" s="756"/>
      <c r="AV631" s="756"/>
      <c r="AW631" s="756"/>
    </row>
    <row r="632" spans="2:49" x14ac:dyDescent="0.25">
      <c r="B632" s="705">
        <v>620</v>
      </c>
      <c r="C632" s="951">
        <f>(1+_xlfn.XLOOKUP(INT((B632-1)/12)+1,'ZC Curve'!$B$8:$B$107,'ZC Curve'!R$8:R$107,,0))^(1/12)-1</f>
        <v>0</v>
      </c>
      <c r="D632" s="946">
        <f t="shared" si="59"/>
        <v>1</v>
      </c>
      <c r="E632" s="594"/>
      <c r="F632" s="705">
        <f t="shared" si="60"/>
        <v>620</v>
      </c>
      <c r="G632" s="756"/>
      <c r="H632" s="756"/>
      <c r="I632" s="756"/>
      <c r="J632" s="756"/>
      <c r="K632" s="756"/>
      <c r="L632" s="756"/>
      <c r="M632" s="756"/>
      <c r="N632" s="594"/>
      <c r="O632" s="705">
        <f t="shared" si="61"/>
        <v>620</v>
      </c>
      <c r="P632" s="756"/>
      <c r="Q632" s="756"/>
      <c r="R632" s="756"/>
      <c r="S632" s="756"/>
      <c r="T632" s="756"/>
      <c r="U632" s="756"/>
      <c r="V632" s="756"/>
      <c r="W632" s="594"/>
      <c r="X632" s="705">
        <f t="shared" si="62"/>
        <v>620</v>
      </c>
      <c r="Y632" s="756"/>
      <c r="Z632" s="756"/>
      <c r="AA632" s="756"/>
      <c r="AB632" s="756"/>
      <c r="AC632" s="756"/>
      <c r="AD632" s="756"/>
      <c r="AE632" s="756"/>
      <c r="AF632" s="594"/>
      <c r="AG632" s="705">
        <f t="shared" si="63"/>
        <v>620</v>
      </c>
      <c r="AH632" s="756"/>
      <c r="AI632" s="756"/>
      <c r="AJ632" s="756"/>
      <c r="AK632" s="756"/>
      <c r="AL632" s="756"/>
      <c r="AM632" s="756"/>
      <c r="AN632" s="756"/>
      <c r="AO632" s="685"/>
      <c r="AP632" s="705">
        <f t="shared" si="64"/>
        <v>620</v>
      </c>
      <c r="AQ632" s="756"/>
      <c r="AR632" s="756"/>
      <c r="AS632" s="756"/>
      <c r="AT632" s="756"/>
      <c r="AU632" s="756"/>
      <c r="AV632" s="756"/>
      <c r="AW632" s="756"/>
    </row>
    <row r="633" spans="2:49" x14ac:dyDescent="0.25">
      <c r="B633" s="705">
        <v>621</v>
      </c>
      <c r="C633" s="951">
        <f>(1+_xlfn.XLOOKUP(INT((B633-1)/12)+1,'ZC Curve'!$B$8:$B$107,'ZC Curve'!R$8:R$107,,0))^(1/12)-1</f>
        <v>0</v>
      </c>
      <c r="D633" s="946">
        <f t="shared" si="59"/>
        <v>1</v>
      </c>
      <c r="E633" s="594"/>
      <c r="F633" s="705">
        <f t="shared" si="60"/>
        <v>621</v>
      </c>
      <c r="G633" s="756"/>
      <c r="H633" s="756"/>
      <c r="I633" s="756"/>
      <c r="J633" s="756"/>
      <c r="K633" s="756"/>
      <c r="L633" s="756"/>
      <c r="M633" s="756"/>
      <c r="N633" s="594"/>
      <c r="O633" s="705">
        <f t="shared" si="61"/>
        <v>621</v>
      </c>
      <c r="P633" s="756"/>
      <c r="Q633" s="756"/>
      <c r="R633" s="756"/>
      <c r="S633" s="756"/>
      <c r="T633" s="756"/>
      <c r="U633" s="756"/>
      <c r="V633" s="756"/>
      <c r="W633" s="594"/>
      <c r="X633" s="705">
        <f t="shared" si="62"/>
        <v>621</v>
      </c>
      <c r="Y633" s="756"/>
      <c r="Z633" s="756"/>
      <c r="AA633" s="756"/>
      <c r="AB633" s="756"/>
      <c r="AC633" s="756"/>
      <c r="AD633" s="756"/>
      <c r="AE633" s="756"/>
      <c r="AF633" s="594"/>
      <c r="AG633" s="705">
        <f t="shared" si="63"/>
        <v>621</v>
      </c>
      <c r="AH633" s="756"/>
      <c r="AI633" s="756"/>
      <c r="AJ633" s="756"/>
      <c r="AK633" s="756"/>
      <c r="AL633" s="756"/>
      <c r="AM633" s="756"/>
      <c r="AN633" s="756"/>
      <c r="AO633" s="685"/>
      <c r="AP633" s="705">
        <f t="shared" si="64"/>
        <v>621</v>
      </c>
      <c r="AQ633" s="756"/>
      <c r="AR633" s="756"/>
      <c r="AS633" s="756"/>
      <c r="AT633" s="756"/>
      <c r="AU633" s="756"/>
      <c r="AV633" s="756"/>
      <c r="AW633" s="756"/>
    </row>
    <row r="634" spans="2:49" x14ac:dyDescent="0.25">
      <c r="B634" s="705">
        <v>622</v>
      </c>
      <c r="C634" s="951">
        <f>(1+_xlfn.XLOOKUP(INT((B634-1)/12)+1,'ZC Curve'!$B$8:$B$107,'ZC Curve'!R$8:R$107,,0))^(1/12)-1</f>
        <v>0</v>
      </c>
      <c r="D634" s="946">
        <f t="shared" si="59"/>
        <v>1</v>
      </c>
      <c r="E634" s="594"/>
      <c r="F634" s="705">
        <f t="shared" si="60"/>
        <v>622</v>
      </c>
      <c r="G634" s="756"/>
      <c r="H634" s="756"/>
      <c r="I634" s="756"/>
      <c r="J634" s="756"/>
      <c r="K634" s="756"/>
      <c r="L634" s="756"/>
      <c r="M634" s="756"/>
      <c r="N634" s="594"/>
      <c r="O634" s="705">
        <f t="shared" si="61"/>
        <v>622</v>
      </c>
      <c r="P634" s="756"/>
      <c r="Q634" s="756"/>
      <c r="R634" s="756"/>
      <c r="S634" s="756"/>
      <c r="T634" s="756"/>
      <c r="U634" s="756"/>
      <c r="V634" s="756"/>
      <c r="W634" s="594"/>
      <c r="X634" s="705">
        <f t="shared" si="62"/>
        <v>622</v>
      </c>
      <c r="Y634" s="756"/>
      <c r="Z634" s="756"/>
      <c r="AA634" s="756"/>
      <c r="AB634" s="756"/>
      <c r="AC634" s="756"/>
      <c r="AD634" s="756"/>
      <c r="AE634" s="756"/>
      <c r="AF634" s="594"/>
      <c r="AG634" s="705">
        <f t="shared" si="63"/>
        <v>622</v>
      </c>
      <c r="AH634" s="756"/>
      <c r="AI634" s="756"/>
      <c r="AJ634" s="756"/>
      <c r="AK634" s="756"/>
      <c r="AL634" s="756"/>
      <c r="AM634" s="756"/>
      <c r="AN634" s="756"/>
      <c r="AO634" s="685"/>
      <c r="AP634" s="705">
        <f t="shared" si="64"/>
        <v>622</v>
      </c>
      <c r="AQ634" s="756"/>
      <c r="AR634" s="756"/>
      <c r="AS634" s="756"/>
      <c r="AT634" s="756"/>
      <c r="AU634" s="756"/>
      <c r="AV634" s="756"/>
      <c r="AW634" s="756"/>
    </row>
    <row r="635" spans="2:49" x14ac:dyDescent="0.25">
      <c r="B635" s="705">
        <v>623</v>
      </c>
      <c r="C635" s="951">
        <f>(1+_xlfn.XLOOKUP(INT((B635-1)/12)+1,'ZC Curve'!$B$8:$B$107,'ZC Curve'!R$8:R$107,,0))^(1/12)-1</f>
        <v>0</v>
      </c>
      <c r="D635" s="946">
        <f t="shared" si="59"/>
        <v>1</v>
      </c>
      <c r="E635" s="594"/>
      <c r="F635" s="705">
        <f t="shared" si="60"/>
        <v>623</v>
      </c>
      <c r="G635" s="756"/>
      <c r="H635" s="756"/>
      <c r="I635" s="756"/>
      <c r="J635" s="756"/>
      <c r="K635" s="756"/>
      <c r="L635" s="756"/>
      <c r="M635" s="756"/>
      <c r="N635" s="594"/>
      <c r="O635" s="705">
        <f t="shared" si="61"/>
        <v>623</v>
      </c>
      <c r="P635" s="756"/>
      <c r="Q635" s="756"/>
      <c r="R635" s="756"/>
      <c r="S635" s="756"/>
      <c r="T635" s="756"/>
      <c r="U635" s="756"/>
      <c r="V635" s="756"/>
      <c r="W635" s="594"/>
      <c r="X635" s="705">
        <f t="shared" si="62"/>
        <v>623</v>
      </c>
      <c r="Y635" s="756"/>
      <c r="Z635" s="756"/>
      <c r="AA635" s="756"/>
      <c r="AB635" s="756"/>
      <c r="AC635" s="756"/>
      <c r="AD635" s="756"/>
      <c r="AE635" s="756"/>
      <c r="AF635" s="594"/>
      <c r="AG635" s="705">
        <f t="shared" si="63"/>
        <v>623</v>
      </c>
      <c r="AH635" s="756"/>
      <c r="AI635" s="756"/>
      <c r="AJ635" s="756"/>
      <c r="AK635" s="756"/>
      <c r="AL635" s="756"/>
      <c r="AM635" s="756"/>
      <c r="AN635" s="756"/>
      <c r="AO635" s="685"/>
      <c r="AP635" s="705">
        <f t="shared" si="64"/>
        <v>623</v>
      </c>
      <c r="AQ635" s="756"/>
      <c r="AR635" s="756"/>
      <c r="AS635" s="756"/>
      <c r="AT635" s="756"/>
      <c r="AU635" s="756"/>
      <c r="AV635" s="756"/>
      <c r="AW635" s="756"/>
    </row>
    <row r="636" spans="2:49" x14ac:dyDescent="0.25">
      <c r="B636" s="705">
        <v>624</v>
      </c>
      <c r="C636" s="951">
        <f>(1+_xlfn.XLOOKUP(INT((B636-1)/12)+1,'ZC Curve'!$B$8:$B$107,'ZC Curve'!R$8:R$107,,0))^(1/12)-1</f>
        <v>0</v>
      </c>
      <c r="D636" s="946">
        <f t="shared" si="59"/>
        <v>1</v>
      </c>
      <c r="E636" s="594"/>
      <c r="F636" s="705">
        <f t="shared" si="60"/>
        <v>624</v>
      </c>
      <c r="G636" s="756"/>
      <c r="H636" s="756"/>
      <c r="I636" s="756"/>
      <c r="J636" s="756"/>
      <c r="K636" s="756"/>
      <c r="L636" s="756"/>
      <c r="M636" s="756"/>
      <c r="N636" s="594"/>
      <c r="O636" s="705">
        <f t="shared" si="61"/>
        <v>624</v>
      </c>
      <c r="P636" s="756"/>
      <c r="Q636" s="756"/>
      <c r="R636" s="756"/>
      <c r="S636" s="756"/>
      <c r="T636" s="756"/>
      <c r="U636" s="756"/>
      <c r="V636" s="756"/>
      <c r="W636" s="594"/>
      <c r="X636" s="705">
        <f t="shared" si="62"/>
        <v>624</v>
      </c>
      <c r="Y636" s="756"/>
      <c r="Z636" s="756"/>
      <c r="AA636" s="756"/>
      <c r="AB636" s="756"/>
      <c r="AC636" s="756"/>
      <c r="AD636" s="756"/>
      <c r="AE636" s="756"/>
      <c r="AF636" s="594"/>
      <c r="AG636" s="705">
        <f t="shared" si="63"/>
        <v>624</v>
      </c>
      <c r="AH636" s="756"/>
      <c r="AI636" s="756"/>
      <c r="AJ636" s="756"/>
      <c r="AK636" s="756"/>
      <c r="AL636" s="756"/>
      <c r="AM636" s="756"/>
      <c r="AN636" s="756"/>
      <c r="AO636" s="685"/>
      <c r="AP636" s="705">
        <f t="shared" si="64"/>
        <v>624</v>
      </c>
      <c r="AQ636" s="756"/>
      <c r="AR636" s="756"/>
      <c r="AS636" s="756"/>
      <c r="AT636" s="756"/>
      <c r="AU636" s="756"/>
      <c r="AV636" s="756"/>
      <c r="AW636" s="756"/>
    </row>
    <row r="637" spans="2:49" x14ac:dyDescent="0.25">
      <c r="B637" s="705">
        <v>625</v>
      </c>
      <c r="C637" s="951">
        <f>(1+_xlfn.XLOOKUP(INT((B637-1)/12)+1,'ZC Curve'!$B$8:$B$107,'ZC Curve'!R$8:R$107,,0))^(1/12)-1</f>
        <v>0</v>
      </c>
      <c r="D637" s="946">
        <f t="shared" si="59"/>
        <v>1</v>
      </c>
      <c r="E637" s="594"/>
      <c r="F637" s="705">
        <f t="shared" si="60"/>
        <v>625</v>
      </c>
      <c r="G637" s="756"/>
      <c r="H637" s="756"/>
      <c r="I637" s="756"/>
      <c r="J637" s="756"/>
      <c r="K637" s="756"/>
      <c r="L637" s="756"/>
      <c r="M637" s="756"/>
      <c r="N637" s="594"/>
      <c r="O637" s="705">
        <f t="shared" si="61"/>
        <v>625</v>
      </c>
      <c r="P637" s="756"/>
      <c r="Q637" s="756"/>
      <c r="R637" s="756"/>
      <c r="S637" s="756"/>
      <c r="T637" s="756"/>
      <c r="U637" s="756"/>
      <c r="V637" s="756"/>
      <c r="W637" s="594"/>
      <c r="X637" s="705">
        <f t="shared" si="62"/>
        <v>625</v>
      </c>
      <c r="Y637" s="756"/>
      <c r="Z637" s="756"/>
      <c r="AA637" s="756"/>
      <c r="AB637" s="756"/>
      <c r="AC637" s="756"/>
      <c r="AD637" s="756"/>
      <c r="AE637" s="756"/>
      <c r="AF637" s="594"/>
      <c r="AG637" s="705">
        <f t="shared" si="63"/>
        <v>625</v>
      </c>
      <c r="AH637" s="756"/>
      <c r="AI637" s="756"/>
      <c r="AJ637" s="756"/>
      <c r="AK637" s="756"/>
      <c r="AL637" s="756"/>
      <c r="AM637" s="756"/>
      <c r="AN637" s="756"/>
      <c r="AO637" s="685"/>
      <c r="AP637" s="705">
        <f t="shared" si="64"/>
        <v>625</v>
      </c>
      <c r="AQ637" s="756"/>
      <c r="AR637" s="756"/>
      <c r="AS637" s="756"/>
      <c r="AT637" s="756"/>
      <c r="AU637" s="756"/>
      <c r="AV637" s="756"/>
      <c r="AW637" s="756"/>
    </row>
    <row r="638" spans="2:49" x14ac:dyDescent="0.25">
      <c r="B638" s="705">
        <v>626</v>
      </c>
      <c r="C638" s="951">
        <f>(1+_xlfn.XLOOKUP(INT((B638-1)/12)+1,'ZC Curve'!$B$8:$B$107,'ZC Curve'!R$8:R$107,,0))^(1/12)-1</f>
        <v>0</v>
      </c>
      <c r="D638" s="946">
        <f t="shared" si="59"/>
        <v>1</v>
      </c>
      <c r="E638" s="594"/>
      <c r="F638" s="705">
        <f t="shared" si="60"/>
        <v>626</v>
      </c>
      <c r="G638" s="756"/>
      <c r="H638" s="756"/>
      <c r="I638" s="756"/>
      <c r="J638" s="756"/>
      <c r="K638" s="756"/>
      <c r="L638" s="756"/>
      <c r="M638" s="756"/>
      <c r="N638" s="594"/>
      <c r="O638" s="705">
        <f t="shared" si="61"/>
        <v>626</v>
      </c>
      <c r="P638" s="756"/>
      <c r="Q638" s="756"/>
      <c r="R638" s="756"/>
      <c r="S638" s="756"/>
      <c r="T638" s="756"/>
      <c r="U638" s="756"/>
      <c r="V638" s="756"/>
      <c r="W638" s="594"/>
      <c r="X638" s="705">
        <f t="shared" si="62"/>
        <v>626</v>
      </c>
      <c r="Y638" s="756"/>
      <c r="Z638" s="756"/>
      <c r="AA638" s="756"/>
      <c r="AB638" s="756"/>
      <c r="AC638" s="756"/>
      <c r="AD638" s="756"/>
      <c r="AE638" s="756"/>
      <c r="AF638" s="594"/>
      <c r="AG638" s="705">
        <f t="shared" si="63"/>
        <v>626</v>
      </c>
      <c r="AH638" s="756"/>
      <c r="AI638" s="756"/>
      <c r="AJ638" s="756"/>
      <c r="AK638" s="756"/>
      <c r="AL638" s="756"/>
      <c r="AM638" s="756"/>
      <c r="AN638" s="756"/>
      <c r="AO638" s="685"/>
      <c r="AP638" s="705">
        <f t="shared" si="64"/>
        <v>626</v>
      </c>
      <c r="AQ638" s="756"/>
      <c r="AR638" s="756"/>
      <c r="AS638" s="756"/>
      <c r="AT638" s="756"/>
      <c r="AU638" s="756"/>
      <c r="AV638" s="756"/>
      <c r="AW638" s="756"/>
    </row>
    <row r="639" spans="2:49" x14ac:dyDescent="0.25">
      <c r="B639" s="705">
        <v>627</v>
      </c>
      <c r="C639" s="951">
        <f>(1+_xlfn.XLOOKUP(INT((B639-1)/12)+1,'ZC Curve'!$B$8:$B$107,'ZC Curve'!R$8:R$107,,0))^(1/12)-1</f>
        <v>0</v>
      </c>
      <c r="D639" s="946">
        <f t="shared" si="59"/>
        <v>1</v>
      </c>
      <c r="E639" s="594"/>
      <c r="F639" s="705">
        <f t="shared" si="60"/>
        <v>627</v>
      </c>
      <c r="G639" s="756"/>
      <c r="H639" s="756"/>
      <c r="I639" s="756"/>
      <c r="J639" s="756"/>
      <c r="K639" s="756"/>
      <c r="L639" s="756"/>
      <c r="M639" s="756"/>
      <c r="N639" s="594"/>
      <c r="O639" s="705">
        <f t="shared" si="61"/>
        <v>627</v>
      </c>
      <c r="P639" s="756"/>
      <c r="Q639" s="756"/>
      <c r="R639" s="756"/>
      <c r="S639" s="756"/>
      <c r="T639" s="756"/>
      <c r="U639" s="756"/>
      <c r="V639" s="756"/>
      <c r="W639" s="594"/>
      <c r="X639" s="705">
        <f t="shared" si="62"/>
        <v>627</v>
      </c>
      <c r="Y639" s="756"/>
      <c r="Z639" s="756"/>
      <c r="AA639" s="756"/>
      <c r="AB639" s="756"/>
      <c r="AC639" s="756"/>
      <c r="AD639" s="756"/>
      <c r="AE639" s="756"/>
      <c r="AF639" s="594"/>
      <c r="AG639" s="705">
        <f t="shared" si="63"/>
        <v>627</v>
      </c>
      <c r="AH639" s="756"/>
      <c r="AI639" s="756"/>
      <c r="AJ639" s="756"/>
      <c r="AK639" s="756"/>
      <c r="AL639" s="756"/>
      <c r="AM639" s="756"/>
      <c r="AN639" s="756"/>
      <c r="AO639" s="685"/>
      <c r="AP639" s="705">
        <f t="shared" si="64"/>
        <v>627</v>
      </c>
      <c r="AQ639" s="756"/>
      <c r="AR639" s="756"/>
      <c r="AS639" s="756"/>
      <c r="AT639" s="756"/>
      <c r="AU639" s="756"/>
      <c r="AV639" s="756"/>
      <c r="AW639" s="756"/>
    </row>
    <row r="640" spans="2:49" x14ac:dyDescent="0.25">
      <c r="B640" s="705">
        <v>628</v>
      </c>
      <c r="C640" s="951">
        <f>(1+_xlfn.XLOOKUP(INT((B640-1)/12)+1,'ZC Curve'!$B$8:$B$107,'ZC Curve'!R$8:R$107,,0))^(1/12)-1</f>
        <v>0</v>
      </c>
      <c r="D640" s="946">
        <f t="shared" si="59"/>
        <v>1</v>
      </c>
      <c r="E640" s="594"/>
      <c r="F640" s="705">
        <f t="shared" si="60"/>
        <v>628</v>
      </c>
      <c r="G640" s="756"/>
      <c r="H640" s="756"/>
      <c r="I640" s="756"/>
      <c r="J640" s="756"/>
      <c r="K640" s="756"/>
      <c r="L640" s="756"/>
      <c r="M640" s="756"/>
      <c r="N640" s="594"/>
      <c r="O640" s="705">
        <f t="shared" si="61"/>
        <v>628</v>
      </c>
      <c r="P640" s="756"/>
      <c r="Q640" s="756"/>
      <c r="R640" s="756"/>
      <c r="S640" s="756"/>
      <c r="T640" s="756"/>
      <c r="U640" s="756"/>
      <c r="V640" s="756"/>
      <c r="W640" s="594"/>
      <c r="X640" s="705">
        <f t="shared" si="62"/>
        <v>628</v>
      </c>
      <c r="Y640" s="756"/>
      <c r="Z640" s="756"/>
      <c r="AA640" s="756"/>
      <c r="AB640" s="756"/>
      <c r="AC640" s="756"/>
      <c r="AD640" s="756"/>
      <c r="AE640" s="756"/>
      <c r="AF640" s="594"/>
      <c r="AG640" s="705">
        <f t="shared" si="63"/>
        <v>628</v>
      </c>
      <c r="AH640" s="756"/>
      <c r="AI640" s="756"/>
      <c r="AJ640" s="756"/>
      <c r="AK640" s="756"/>
      <c r="AL640" s="756"/>
      <c r="AM640" s="756"/>
      <c r="AN640" s="756"/>
      <c r="AO640" s="685"/>
      <c r="AP640" s="705">
        <f t="shared" si="64"/>
        <v>628</v>
      </c>
      <c r="AQ640" s="756"/>
      <c r="AR640" s="756"/>
      <c r="AS640" s="756"/>
      <c r="AT640" s="756"/>
      <c r="AU640" s="756"/>
      <c r="AV640" s="756"/>
      <c r="AW640" s="756"/>
    </row>
    <row r="641" spans="2:49" x14ac:dyDescent="0.25">
      <c r="B641" s="705">
        <v>629</v>
      </c>
      <c r="C641" s="951">
        <f>(1+_xlfn.XLOOKUP(INT((B641-1)/12)+1,'ZC Curve'!$B$8:$B$107,'ZC Curve'!R$8:R$107,,0))^(1/12)-1</f>
        <v>0</v>
      </c>
      <c r="D641" s="946">
        <f t="shared" si="59"/>
        <v>1</v>
      </c>
      <c r="E641" s="594"/>
      <c r="F641" s="705">
        <f t="shared" si="60"/>
        <v>629</v>
      </c>
      <c r="G641" s="756"/>
      <c r="H641" s="756"/>
      <c r="I641" s="756"/>
      <c r="J641" s="756"/>
      <c r="K641" s="756"/>
      <c r="L641" s="756"/>
      <c r="M641" s="756"/>
      <c r="N641" s="594"/>
      <c r="O641" s="705">
        <f t="shared" si="61"/>
        <v>629</v>
      </c>
      <c r="P641" s="756"/>
      <c r="Q641" s="756"/>
      <c r="R641" s="756"/>
      <c r="S641" s="756"/>
      <c r="T641" s="756"/>
      <c r="U641" s="756"/>
      <c r="V641" s="756"/>
      <c r="W641" s="594"/>
      <c r="X641" s="705">
        <f t="shared" si="62"/>
        <v>629</v>
      </c>
      <c r="Y641" s="756"/>
      <c r="Z641" s="756"/>
      <c r="AA641" s="756"/>
      <c r="AB641" s="756"/>
      <c r="AC641" s="756"/>
      <c r="AD641" s="756"/>
      <c r="AE641" s="756"/>
      <c r="AF641" s="594"/>
      <c r="AG641" s="705">
        <f t="shared" si="63"/>
        <v>629</v>
      </c>
      <c r="AH641" s="756"/>
      <c r="AI641" s="756"/>
      <c r="AJ641" s="756"/>
      <c r="AK641" s="756"/>
      <c r="AL641" s="756"/>
      <c r="AM641" s="756"/>
      <c r="AN641" s="756"/>
      <c r="AO641" s="685"/>
      <c r="AP641" s="705">
        <f t="shared" si="64"/>
        <v>629</v>
      </c>
      <c r="AQ641" s="756"/>
      <c r="AR641" s="756"/>
      <c r="AS641" s="756"/>
      <c r="AT641" s="756"/>
      <c r="AU641" s="756"/>
      <c r="AV641" s="756"/>
      <c r="AW641" s="756"/>
    </row>
    <row r="642" spans="2:49" x14ac:dyDescent="0.25">
      <c r="B642" s="705">
        <v>630</v>
      </c>
      <c r="C642" s="951">
        <f>(1+_xlfn.XLOOKUP(INT((B642-1)/12)+1,'ZC Curve'!$B$8:$B$107,'ZC Curve'!R$8:R$107,,0))^(1/12)-1</f>
        <v>0</v>
      </c>
      <c r="D642" s="946">
        <f t="shared" si="59"/>
        <v>1</v>
      </c>
      <c r="E642" s="594"/>
      <c r="F642" s="705">
        <f t="shared" si="60"/>
        <v>630</v>
      </c>
      <c r="G642" s="756"/>
      <c r="H642" s="756"/>
      <c r="I642" s="756"/>
      <c r="J642" s="756"/>
      <c r="K642" s="756"/>
      <c r="L642" s="756"/>
      <c r="M642" s="756"/>
      <c r="N642" s="594"/>
      <c r="O642" s="705">
        <f t="shared" si="61"/>
        <v>630</v>
      </c>
      <c r="P642" s="756"/>
      <c r="Q642" s="756"/>
      <c r="R642" s="756"/>
      <c r="S642" s="756"/>
      <c r="T642" s="756"/>
      <c r="U642" s="756"/>
      <c r="V642" s="756"/>
      <c r="W642" s="594"/>
      <c r="X642" s="705">
        <f t="shared" si="62"/>
        <v>630</v>
      </c>
      <c r="Y642" s="756"/>
      <c r="Z642" s="756"/>
      <c r="AA642" s="756"/>
      <c r="AB642" s="756"/>
      <c r="AC642" s="756"/>
      <c r="AD642" s="756"/>
      <c r="AE642" s="756"/>
      <c r="AF642" s="594"/>
      <c r="AG642" s="705">
        <f t="shared" si="63"/>
        <v>630</v>
      </c>
      <c r="AH642" s="756"/>
      <c r="AI642" s="756"/>
      <c r="AJ642" s="756"/>
      <c r="AK642" s="756"/>
      <c r="AL642" s="756"/>
      <c r="AM642" s="756"/>
      <c r="AN642" s="756"/>
      <c r="AO642" s="685"/>
      <c r="AP642" s="705">
        <f t="shared" si="64"/>
        <v>630</v>
      </c>
      <c r="AQ642" s="756"/>
      <c r="AR642" s="756"/>
      <c r="AS642" s="756"/>
      <c r="AT642" s="756"/>
      <c r="AU642" s="756"/>
      <c r="AV642" s="756"/>
      <c r="AW642" s="756"/>
    </row>
    <row r="643" spans="2:49" x14ac:dyDescent="0.25">
      <c r="B643" s="705">
        <v>631</v>
      </c>
      <c r="C643" s="951">
        <f>(1+_xlfn.XLOOKUP(INT((B643-1)/12)+1,'ZC Curve'!$B$8:$B$107,'ZC Curve'!R$8:R$107,,0))^(1/12)-1</f>
        <v>0</v>
      </c>
      <c r="D643" s="946">
        <f t="shared" si="59"/>
        <v>1</v>
      </c>
      <c r="E643" s="594"/>
      <c r="F643" s="705">
        <f t="shared" si="60"/>
        <v>631</v>
      </c>
      <c r="G643" s="756"/>
      <c r="H643" s="756"/>
      <c r="I643" s="756"/>
      <c r="J643" s="756"/>
      <c r="K643" s="756"/>
      <c r="L643" s="756"/>
      <c r="M643" s="756"/>
      <c r="N643" s="594"/>
      <c r="O643" s="705">
        <f t="shared" si="61"/>
        <v>631</v>
      </c>
      <c r="P643" s="756"/>
      <c r="Q643" s="756"/>
      <c r="R643" s="756"/>
      <c r="S643" s="756"/>
      <c r="T643" s="756"/>
      <c r="U643" s="756"/>
      <c r="V643" s="756"/>
      <c r="W643" s="594"/>
      <c r="X643" s="705">
        <f t="shared" si="62"/>
        <v>631</v>
      </c>
      <c r="Y643" s="756"/>
      <c r="Z643" s="756"/>
      <c r="AA643" s="756"/>
      <c r="AB643" s="756"/>
      <c r="AC643" s="756"/>
      <c r="AD643" s="756"/>
      <c r="AE643" s="756"/>
      <c r="AF643" s="594"/>
      <c r="AG643" s="705">
        <f t="shared" si="63"/>
        <v>631</v>
      </c>
      <c r="AH643" s="756"/>
      <c r="AI643" s="756"/>
      <c r="AJ643" s="756"/>
      <c r="AK643" s="756"/>
      <c r="AL643" s="756"/>
      <c r="AM643" s="756"/>
      <c r="AN643" s="756"/>
      <c r="AO643" s="685"/>
      <c r="AP643" s="705">
        <f t="shared" si="64"/>
        <v>631</v>
      </c>
      <c r="AQ643" s="756"/>
      <c r="AR643" s="756"/>
      <c r="AS643" s="756"/>
      <c r="AT643" s="756"/>
      <c r="AU643" s="756"/>
      <c r="AV643" s="756"/>
      <c r="AW643" s="756"/>
    </row>
    <row r="644" spans="2:49" x14ac:dyDescent="0.25">
      <c r="B644" s="705">
        <v>632</v>
      </c>
      <c r="C644" s="951">
        <f>(1+_xlfn.XLOOKUP(INT((B644-1)/12)+1,'ZC Curve'!$B$8:$B$107,'ZC Curve'!R$8:R$107,,0))^(1/12)-1</f>
        <v>0</v>
      </c>
      <c r="D644" s="946">
        <f t="shared" si="59"/>
        <v>1</v>
      </c>
      <c r="E644" s="594"/>
      <c r="F644" s="705">
        <f t="shared" si="60"/>
        <v>632</v>
      </c>
      <c r="G644" s="756"/>
      <c r="H644" s="756"/>
      <c r="I644" s="756"/>
      <c r="J644" s="756"/>
      <c r="K644" s="756"/>
      <c r="L644" s="756"/>
      <c r="M644" s="756"/>
      <c r="N644" s="594"/>
      <c r="O644" s="705">
        <f t="shared" si="61"/>
        <v>632</v>
      </c>
      <c r="P644" s="756"/>
      <c r="Q644" s="756"/>
      <c r="R644" s="756"/>
      <c r="S644" s="756"/>
      <c r="T644" s="756"/>
      <c r="U644" s="756"/>
      <c r="V644" s="756"/>
      <c r="W644" s="594"/>
      <c r="X644" s="705">
        <f t="shared" si="62"/>
        <v>632</v>
      </c>
      <c r="Y644" s="756"/>
      <c r="Z644" s="756"/>
      <c r="AA644" s="756"/>
      <c r="AB644" s="756"/>
      <c r="AC644" s="756"/>
      <c r="AD644" s="756"/>
      <c r="AE644" s="756"/>
      <c r="AF644" s="594"/>
      <c r="AG644" s="705">
        <f t="shared" si="63"/>
        <v>632</v>
      </c>
      <c r="AH644" s="756"/>
      <c r="AI644" s="756"/>
      <c r="AJ644" s="756"/>
      <c r="AK644" s="756"/>
      <c r="AL644" s="756"/>
      <c r="AM644" s="756"/>
      <c r="AN644" s="756"/>
      <c r="AO644" s="685"/>
      <c r="AP644" s="705">
        <f t="shared" si="64"/>
        <v>632</v>
      </c>
      <c r="AQ644" s="756"/>
      <c r="AR644" s="756"/>
      <c r="AS644" s="756"/>
      <c r="AT644" s="756"/>
      <c r="AU644" s="756"/>
      <c r="AV644" s="756"/>
      <c r="AW644" s="756"/>
    </row>
    <row r="645" spans="2:49" x14ac:dyDescent="0.25">
      <c r="B645" s="705">
        <v>633</v>
      </c>
      <c r="C645" s="951">
        <f>(1+_xlfn.XLOOKUP(INT((B645-1)/12)+1,'ZC Curve'!$B$8:$B$107,'ZC Curve'!R$8:R$107,,0))^(1/12)-1</f>
        <v>0</v>
      </c>
      <c r="D645" s="946">
        <f t="shared" si="59"/>
        <v>1</v>
      </c>
      <c r="E645" s="594"/>
      <c r="F645" s="705">
        <f t="shared" si="60"/>
        <v>633</v>
      </c>
      <c r="G645" s="756"/>
      <c r="H645" s="756"/>
      <c r="I645" s="756"/>
      <c r="J645" s="756"/>
      <c r="K645" s="756"/>
      <c r="L645" s="756"/>
      <c r="M645" s="756"/>
      <c r="N645" s="594"/>
      <c r="O645" s="705">
        <f t="shared" si="61"/>
        <v>633</v>
      </c>
      <c r="P645" s="756"/>
      <c r="Q645" s="756"/>
      <c r="R645" s="756"/>
      <c r="S645" s="756"/>
      <c r="T645" s="756"/>
      <c r="U645" s="756"/>
      <c r="V645" s="756"/>
      <c r="W645" s="594"/>
      <c r="X645" s="705">
        <f t="shared" si="62"/>
        <v>633</v>
      </c>
      <c r="Y645" s="756"/>
      <c r="Z645" s="756"/>
      <c r="AA645" s="756"/>
      <c r="AB645" s="756"/>
      <c r="AC645" s="756"/>
      <c r="AD645" s="756"/>
      <c r="AE645" s="756"/>
      <c r="AF645" s="594"/>
      <c r="AG645" s="705">
        <f t="shared" si="63"/>
        <v>633</v>
      </c>
      <c r="AH645" s="756"/>
      <c r="AI645" s="756"/>
      <c r="AJ645" s="756"/>
      <c r="AK645" s="756"/>
      <c r="AL645" s="756"/>
      <c r="AM645" s="756"/>
      <c r="AN645" s="756"/>
      <c r="AO645" s="685"/>
      <c r="AP645" s="705">
        <f t="shared" si="64"/>
        <v>633</v>
      </c>
      <c r="AQ645" s="756"/>
      <c r="AR645" s="756"/>
      <c r="AS645" s="756"/>
      <c r="AT645" s="756"/>
      <c r="AU645" s="756"/>
      <c r="AV645" s="756"/>
      <c r="AW645" s="756"/>
    </row>
    <row r="646" spans="2:49" x14ac:dyDescent="0.25">
      <c r="B646" s="705">
        <v>634</v>
      </c>
      <c r="C646" s="951">
        <f>(1+_xlfn.XLOOKUP(INT((B646-1)/12)+1,'ZC Curve'!$B$8:$B$107,'ZC Curve'!R$8:R$107,,0))^(1/12)-1</f>
        <v>0</v>
      </c>
      <c r="D646" s="946">
        <f t="shared" si="59"/>
        <v>1</v>
      </c>
      <c r="E646" s="594"/>
      <c r="F646" s="705">
        <f t="shared" si="60"/>
        <v>634</v>
      </c>
      <c r="G646" s="756"/>
      <c r="H646" s="756"/>
      <c r="I646" s="756"/>
      <c r="J646" s="756"/>
      <c r="K646" s="756"/>
      <c r="L646" s="756"/>
      <c r="M646" s="756"/>
      <c r="N646" s="594"/>
      <c r="O646" s="705">
        <f t="shared" si="61"/>
        <v>634</v>
      </c>
      <c r="P646" s="756"/>
      <c r="Q646" s="756"/>
      <c r="R646" s="756"/>
      <c r="S646" s="756"/>
      <c r="T646" s="756"/>
      <c r="U646" s="756"/>
      <c r="V646" s="756"/>
      <c r="W646" s="594"/>
      <c r="X646" s="705">
        <f t="shared" si="62"/>
        <v>634</v>
      </c>
      <c r="Y646" s="756"/>
      <c r="Z646" s="756"/>
      <c r="AA646" s="756"/>
      <c r="AB646" s="756"/>
      <c r="AC646" s="756"/>
      <c r="AD646" s="756"/>
      <c r="AE646" s="756"/>
      <c r="AF646" s="594"/>
      <c r="AG646" s="705">
        <f t="shared" si="63"/>
        <v>634</v>
      </c>
      <c r="AH646" s="756"/>
      <c r="AI646" s="756"/>
      <c r="AJ646" s="756"/>
      <c r="AK646" s="756"/>
      <c r="AL646" s="756"/>
      <c r="AM646" s="756"/>
      <c r="AN646" s="756"/>
      <c r="AO646" s="685"/>
      <c r="AP646" s="705">
        <f t="shared" si="64"/>
        <v>634</v>
      </c>
      <c r="AQ646" s="756"/>
      <c r="AR646" s="756"/>
      <c r="AS646" s="756"/>
      <c r="AT646" s="756"/>
      <c r="AU646" s="756"/>
      <c r="AV646" s="756"/>
      <c r="AW646" s="756"/>
    </row>
    <row r="647" spans="2:49" x14ac:dyDescent="0.25">
      <c r="B647" s="705">
        <v>635</v>
      </c>
      <c r="C647" s="951">
        <f>(1+_xlfn.XLOOKUP(INT((B647-1)/12)+1,'ZC Curve'!$B$8:$B$107,'ZC Curve'!R$8:R$107,,0))^(1/12)-1</f>
        <v>0</v>
      </c>
      <c r="D647" s="946">
        <f t="shared" si="59"/>
        <v>1</v>
      </c>
      <c r="E647" s="594"/>
      <c r="F647" s="705">
        <f t="shared" si="60"/>
        <v>635</v>
      </c>
      <c r="G647" s="756"/>
      <c r="H647" s="756"/>
      <c r="I647" s="756"/>
      <c r="J647" s="756"/>
      <c r="K647" s="756"/>
      <c r="L647" s="756"/>
      <c r="M647" s="756"/>
      <c r="N647" s="594"/>
      <c r="O647" s="705">
        <f t="shared" si="61"/>
        <v>635</v>
      </c>
      <c r="P647" s="756"/>
      <c r="Q647" s="756"/>
      <c r="R647" s="756"/>
      <c r="S647" s="756"/>
      <c r="T647" s="756"/>
      <c r="U647" s="756"/>
      <c r="V647" s="756"/>
      <c r="W647" s="594"/>
      <c r="X647" s="705">
        <f t="shared" si="62"/>
        <v>635</v>
      </c>
      <c r="Y647" s="756"/>
      <c r="Z647" s="756"/>
      <c r="AA647" s="756"/>
      <c r="AB647" s="756"/>
      <c r="AC647" s="756"/>
      <c r="AD647" s="756"/>
      <c r="AE647" s="756"/>
      <c r="AF647" s="594"/>
      <c r="AG647" s="705">
        <f t="shared" si="63"/>
        <v>635</v>
      </c>
      <c r="AH647" s="756"/>
      <c r="AI647" s="756"/>
      <c r="AJ647" s="756"/>
      <c r="AK647" s="756"/>
      <c r="AL647" s="756"/>
      <c r="AM647" s="756"/>
      <c r="AN647" s="756"/>
      <c r="AO647" s="685"/>
      <c r="AP647" s="705">
        <f t="shared" si="64"/>
        <v>635</v>
      </c>
      <c r="AQ647" s="756"/>
      <c r="AR647" s="756"/>
      <c r="AS647" s="756"/>
      <c r="AT647" s="756"/>
      <c r="AU647" s="756"/>
      <c r="AV647" s="756"/>
      <c r="AW647" s="756"/>
    </row>
    <row r="648" spans="2:49" x14ac:dyDescent="0.25">
      <c r="B648" s="705">
        <v>636</v>
      </c>
      <c r="C648" s="951">
        <f>(1+_xlfn.XLOOKUP(INT((B648-1)/12)+1,'ZC Curve'!$B$8:$B$107,'ZC Curve'!R$8:R$107,,0))^(1/12)-1</f>
        <v>0</v>
      </c>
      <c r="D648" s="946">
        <f t="shared" si="59"/>
        <v>1</v>
      </c>
      <c r="E648" s="594"/>
      <c r="F648" s="705">
        <f t="shared" si="60"/>
        <v>636</v>
      </c>
      <c r="G648" s="756"/>
      <c r="H648" s="756"/>
      <c r="I648" s="756"/>
      <c r="J648" s="756"/>
      <c r="K648" s="756"/>
      <c r="L648" s="756"/>
      <c r="M648" s="756"/>
      <c r="N648" s="594"/>
      <c r="O648" s="705">
        <f t="shared" si="61"/>
        <v>636</v>
      </c>
      <c r="P648" s="756"/>
      <c r="Q648" s="756"/>
      <c r="R648" s="756"/>
      <c r="S648" s="756"/>
      <c r="T648" s="756"/>
      <c r="U648" s="756"/>
      <c r="V648" s="756"/>
      <c r="W648" s="594"/>
      <c r="X648" s="705">
        <f t="shared" si="62"/>
        <v>636</v>
      </c>
      <c r="Y648" s="756"/>
      <c r="Z648" s="756"/>
      <c r="AA648" s="756"/>
      <c r="AB648" s="756"/>
      <c r="AC648" s="756"/>
      <c r="AD648" s="756"/>
      <c r="AE648" s="756"/>
      <c r="AF648" s="594"/>
      <c r="AG648" s="705">
        <f t="shared" si="63"/>
        <v>636</v>
      </c>
      <c r="AH648" s="756"/>
      <c r="AI648" s="756"/>
      <c r="AJ648" s="756"/>
      <c r="AK648" s="756"/>
      <c r="AL648" s="756"/>
      <c r="AM648" s="756"/>
      <c r="AN648" s="756"/>
      <c r="AO648" s="685"/>
      <c r="AP648" s="705">
        <f t="shared" si="64"/>
        <v>636</v>
      </c>
      <c r="AQ648" s="756"/>
      <c r="AR648" s="756"/>
      <c r="AS648" s="756"/>
      <c r="AT648" s="756"/>
      <c r="AU648" s="756"/>
      <c r="AV648" s="756"/>
      <c r="AW648" s="756"/>
    </row>
    <row r="649" spans="2:49" x14ac:dyDescent="0.25">
      <c r="B649" s="705">
        <v>637</v>
      </c>
      <c r="C649" s="951">
        <f>(1+_xlfn.XLOOKUP(INT((B649-1)/12)+1,'ZC Curve'!$B$8:$B$107,'ZC Curve'!R$8:R$107,,0))^(1/12)-1</f>
        <v>0</v>
      </c>
      <c r="D649" s="946">
        <f t="shared" si="59"/>
        <v>1</v>
      </c>
      <c r="E649" s="594"/>
      <c r="F649" s="705">
        <f t="shared" si="60"/>
        <v>637</v>
      </c>
      <c r="G649" s="756"/>
      <c r="H649" s="756"/>
      <c r="I649" s="756"/>
      <c r="J649" s="756"/>
      <c r="K649" s="756"/>
      <c r="L649" s="756"/>
      <c r="M649" s="756"/>
      <c r="N649" s="594"/>
      <c r="O649" s="705">
        <f t="shared" si="61"/>
        <v>637</v>
      </c>
      <c r="P649" s="756"/>
      <c r="Q649" s="756"/>
      <c r="R649" s="756"/>
      <c r="S649" s="756"/>
      <c r="T649" s="756"/>
      <c r="U649" s="756"/>
      <c r="V649" s="756"/>
      <c r="W649" s="594"/>
      <c r="X649" s="705">
        <f t="shared" si="62"/>
        <v>637</v>
      </c>
      <c r="Y649" s="756"/>
      <c r="Z649" s="756"/>
      <c r="AA649" s="756"/>
      <c r="AB649" s="756"/>
      <c r="AC649" s="756"/>
      <c r="AD649" s="756"/>
      <c r="AE649" s="756"/>
      <c r="AF649" s="594"/>
      <c r="AG649" s="705">
        <f t="shared" si="63"/>
        <v>637</v>
      </c>
      <c r="AH649" s="756"/>
      <c r="AI649" s="756"/>
      <c r="AJ649" s="756"/>
      <c r="AK649" s="756"/>
      <c r="AL649" s="756"/>
      <c r="AM649" s="756"/>
      <c r="AN649" s="756"/>
      <c r="AO649" s="685"/>
      <c r="AP649" s="705">
        <f t="shared" si="64"/>
        <v>637</v>
      </c>
      <c r="AQ649" s="756"/>
      <c r="AR649" s="756"/>
      <c r="AS649" s="756"/>
      <c r="AT649" s="756"/>
      <c r="AU649" s="756"/>
      <c r="AV649" s="756"/>
      <c r="AW649" s="756"/>
    </row>
    <row r="650" spans="2:49" x14ac:dyDescent="0.25">
      <c r="B650" s="705">
        <v>638</v>
      </c>
      <c r="C650" s="951">
        <f>(1+_xlfn.XLOOKUP(INT((B650-1)/12)+1,'ZC Curve'!$B$8:$B$107,'ZC Curve'!R$8:R$107,,0))^(1/12)-1</f>
        <v>0</v>
      </c>
      <c r="D650" s="946">
        <f t="shared" si="59"/>
        <v>1</v>
      </c>
      <c r="E650" s="594"/>
      <c r="F650" s="705">
        <f t="shared" si="60"/>
        <v>638</v>
      </c>
      <c r="G650" s="756"/>
      <c r="H650" s="756"/>
      <c r="I650" s="756"/>
      <c r="J650" s="756"/>
      <c r="K650" s="756"/>
      <c r="L650" s="756"/>
      <c r="M650" s="756"/>
      <c r="N650" s="594"/>
      <c r="O650" s="705">
        <f t="shared" si="61"/>
        <v>638</v>
      </c>
      <c r="P650" s="756"/>
      <c r="Q650" s="756"/>
      <c r="R650" s="756"/>
      <c r="S650" s="756"/>
      <c r="T650" s="756"/>
      <c r="U650" s="756"/>
      <c r="V650" s="756"/>
      <c r="W650" s="594"/>
      <c r="X650" s="705">
        <f t="shared" si="62"/>
        <v>638</v>
      </c>
      <c r="Y650" s="756"/>
      <c r="Z650" s="756"/>
      <c r="AA650" s="756"/>
      <c r="AB650" s="756"/>
      <c r="AC650" s="756"/>
      <c r="AD650" s="756"/>
      <c r="AE650" s="756"/>
      <c r="AF650" s="594"/>
      <c r="AG650" s="705">
        <f t="shared" si="63"/>
        <v>638</v>
      </c>
      <c r="AH650" s="756"/>
      <c r="AI650" s="756"/>
      <c r="AJ650" s="756"/>
      <c r="AK650" s="756"/>
      <c r="AL650" s="756"/>
      <c r="AM650" s="756"/>
      <c r="AN650" s="756"/>
      <c r="AO650" s="685"/>
      <c r="AP650" s="705">
        <f t="shared" si="64"/>
        <v>638</v>
      </c>
      <c r="AQ650" s="756"/>
      <c r="AR650" s="756"/>
      <c r="AS650" s="756"/>
      <c r="AT650" s="756"/>
      <c r="AU650" s="756"/>
      <c r="AV650" s="756"/>
      <c r="AW650" s="756"/>
    </row>
    <row r="651" spans="2:49" x14ac:dyDescent="0.25">
      <c r="B651" s="705">
        <v>639</v>
      </c>
      <c r="C651" s="951">
        <f>(1+_xlfn.XLOOKUP(INT((B651-1)/12)+1,'ZC Curve'!$B$8:$B$107,'ZC Curve'!R$8:R$107,,0))^(1/12)-1</f>
        <v>0</v>
      </c>
      <c r="D651" s="946">
        <f t="shared" si="59"/>
        <v>1</v>
      </c>
      <c r="E651" s="594"/>
      <c r="F651" s="705">
        <f t="shared" si="60"/>
        <v>639</v>
      </c>
      <c r="G651" s="756"/>
      <c r="H651" s="756"/>
      <c r="I651" s="756"/>
      <c r="J651" s="756"/>
      <c r="K651" s="756"/>
      <c r="L651" s="756"/>
      <c r="M651" s="756"/>
      <c r="N651" s="594"/>
      <c r="O651" s="705">
        <f t="shared" si="61"/>
        <v>639</v>
      </c>
      <c r="P651" s="756"/>
      <c r="Q651" s="756"/>
      <c r="R651" s="756"/>
      <c r="S651" s="756"/>
      <c r="T651" s="756"/>
      <c r="U651" s="756"/>
      <c r="V651" s="756"/>
      <c r="W651" s="594"/>
      <c r="X651" s="705">
        <f t="shared" si="62"/>
        <v>639</v>
      </c>
      <c r="Y651" s="756"/>
      <c r="Z651" s="756"/>
      <c r="AA651" s="756"/>
      <c r="AB651" s="756"/>
      <c r="AC651" s="756"/>
      <c r="AD651" s="756"/>
      <c r="AE651" s="756"/>
      <c r="AF651" s="594"/>
      <c r="AG651" s="705">
        <f t="shared" si="63"/>
        <v>639</v>
      </c>
      <c r="AH651" s="756"/>
      <c r="AI651" s="756"/>
      <c r="AJ651" s="756"/>
      <c r="AK651" s="756"/>
      <c r="AL651" s="756"/>
      <c r="AM651" s="756"/>
      <c r="AN651" s="756"/>
      <c r="AO651" s="685"/>
      <c r="AP651" s="705">
        <f t="shared" si="64"/>
        <v>639</v>
      </c>
      <c r="AQ651" s="756"/>
      <c r="AR651" s="756"/>
      <c r="AS651" s="756"/>
      <c r="AT651" s="756"/>
      <c r="AU651" s="756"/>
      <c r="AV651" s="756"/>
      <c r="AW651" s="756"/>
    </row>
    <row r="652" spans="2:49" x14ac:dyDescent="0.25">
      <c r="B652" s="705">
        <v>640</v>
      </c>
      <c r="C652" s="951">
        <f>(1+_xlfn.XLOOKUP(INT((B652-1)/12)+1,'ZC Curve'!$B$8:$B$107,'ZC Curve'!R$8:R$107,,0))^(1/12)-1</f>
        <v>0</v>
      </c>
      <c r="D652" s="946">
        <f t="shared" si="59"/>
        <v>1</v>
      </c>
      <c r="E652" s="594"/>
      <c r="F652" s="705">
        <f t="shared" si="60"/>
        <v>640</v>
      </c>
      <c r="G652" s="756"/>
      <c r="H652" s="756"/>
      <c r="I652" s="756"/>
      <c r="J652" s="756"/>
      <c r="K652" s="756"/>
      <c r="L652" s="756"/>
      <c r="M652" s="756"/>
      <c r="N652" s="594"/>
      <c r="O652" s="705">
        <f t="shared" si="61"/>
        <v>640</v>
      </c>
      <c r="P652" s="756"/>
      <c r="Q652" s="756"/>
      <c r="R652" s="756"/>
      <c r="S652" s="756"/>
      <c r="T652" s="756"/>
      <c r="U652" s="756"/>
      <c r="V652" s="756"/>
      <c r="W652" s="594"/>
      <c r="X652" s="705">
        <f t="shared" si="62"/>
        <v>640</v>
      </c>
      <c r="Y652" s="756"/>
      <c r="Z652" s="756"/>
      <c r="AA652" s="756"/>
      <c r="AB652" s="756"/>
      <c r="AC652" s="756"/>
      <c r="AD652" s="756"/>
      <c r="AE652" s="756"/>
      <c r="AF652" s="594"/>
      <c r="AG652" s="705">
        <f t="shared" si="63"/>
        <v>640</v>
      </c>
      <c r="AH652" s="756"/>
      <c r="AI652" s="756"/>
      <c r="AJ652" s="756"/>
      <c r="AK652" s="756"/>
      <c r="AL652" s="756"/>
      <c r="AM652" s="756"/>
      <c r="AN652" s="756"/>
      <c r="AO652" s="685"/>
      <c r="AP652" s="705">
        <f t="shared" si="64"/>
        <v>640</v>
      </c>
      <c r="AQ652" s="756"/>
      <c r="AR652" s="756"/>
      <c r="AS652" s="756"/>
      <c r="AT652" s="756"/>
      <c r="AU652" s="756"/>
      <c r="AV652" s="756"/>
      <c r="AW652" s="756"/>
    </row>
    <row r="653" spans="2:49" x14ac:dyDescent="0.25">
      <c r="B653" s="705">
        <v>641</v>
      </c>
      <c r="C653" s="951">
        <f>(1+_xlfn.XLOOKUP(INT((B653-1)/12)+1,'ZC Curve'!$B$8:$B$107,'ZC Curve'!R$8:R$107,,0))^(1/12)-1</f>
        <v>0</v>
      </c>
      <c r="D653" s="946">
        <f t="shared" si="59"/>
        <v>1</v>
      </c>
      <c r="E653" s="594"/>
      <c r="F653" s="705">
        <f t="shared" si="60"/>
        <v>641</v>
      </c>
      <c r="G653" s="756"/>
      <c r="H653" s="756"/>
      <c r="I653" s="756"/>
      <c r="J653" s="756"/>
      <c r="K653" s="756"/>
      <c r="L653" s="756"/>
      <c r="M653" s="756"/>
      <c r="N653" s="594"/>
      <c r="O653" s="705">
        <f t="shared" si="61"/>
        <v>641</v>
      </c>
      <c r="P653" s="756"/>
      <c r="Q653" s="756"/>
      <c r="R653" s="756"/>
      <c r="S653" s="756"/>
      <c r="T653" s="756"/>
      <c r="U653" s="756"/>
      <c r="V653" s="756"/>
      <c r="W653" s="594"/>
      <c r="X653" s="705">
        <f t="shared" si="62"/>
        <v>641</v>
      </c>
      <c r="Y653" s="756"/>
      <c r="Z653" s="756"/>
      <c r="AA653" s="756"/>
      <c r="AB653" s="756"/>
      <c r="AC653" s="756"/>
      <c r="AD653" s="756"/>
      <c r="AE653" s="756"/>
      <c r="AF653" s="594"/>
      <c r="AG653" s="705">
        <f t="shared" si="63"/>
        <v>641</v>
      </c>
      <c r="AH653" s="756"/>
      <c r="AI653" s="756"/>
      <c r="AJ653" s="756"/>
      <c r="AK653" s="756"/>
      <c r="AL653" s="756"/>
      <c r="AM653" s="756"/>
      <c r="AN653" s="756"/>
      <c r="AO653" s="685"/>
      <c r="AP653" s="705">
        <f t="shared" si="64"/>
        <v>641</v>
      </c>
      <c r="AQ653" s="756"/>
      <c r="AR653" s="756"/>
      <c r="AS653" s="756"/>
      <c r="AT653" s="756"/>
      <c r="AU653" s="756"/>
      <c r="AV653" s="756"/>
      <c r="AW653" s="756"/>
    </row>
    <row r="654" spans="2:49" x14ac:dyDescent="0.25">
      <c r="B654" s="705">
        <v>642</v>
      </c>
      <c r="C654" s="951">
        <f>(1+_xlfn.XLOOKUP(INT((B654-1)/12)+1,'ZC Curve'!$B$8:$B$107,'ZC Curve'!R$8:R$107,,0))^(1/12)-1</f>
        <v>0</v>
      </c>
      <c r="D654" s="946">
        <f t="shared" ref="D654:D717" si="65">D653/(1+C654)</f>
        <v>1</v>
      </c>
      <c r="E654" s="594"/>
      <c r="F654" s="705">
        <f t="shared" ref="F654:F717" si="66">F653+1</f>
        <v>642</v>
      </c>
      <c r="G654" s="756"/>
      <c r="H654" s="756"/>
      <c r="I654" s="756"/>
      <c r="J654" s="756"/>
      <c r="K654" s="756"/>
      <c r="L654" s="756"/>
      <c r="M654" s="756"/>
      <c r="N654" s="594"/>
      <c r="O654" s="705">
        <f t="shared" ref="O654:O717" si="67">O653+1</f>
        <v>642</v>
      </c>
      <c r="P654" s="756"/>
      <c r="Q654" s="756"/>
      <c r="R654" s="756"/>
      <c r="S654" s="756"/>
      <c r="T654" s="756"/>
      <c r="U654" s="756"/>
      <c r="V654" s="756"/>
      <c r="W654" s="594"/>
      <c r="X654" s="705">
        <f t="shared" ref="X654:X717" si="68">X653+1</f>
        <v>642</v>
      </c>
      <c r="Y654" s="756"/>
      <c r="Z654" s="756"/>
      <c r="AA654" s="756"/>
      <c r="AB654" s="756"/>
      <c r="AC654" s="756"/>
      <c r="AD654" s="756"/>
      <c r="AE654" s="756"/>
      <c r="AF654" s="594"/>
      <c r="AG654" s="705">
        <f t="shared" ref="AG654:AG717" si="69">AG653+1</f>
        <v>642</v>
      </c>
      <c r="AH654" s="756"/>
      <c r="AI654" s="756"/>
      <c r="AJ654" s="756"/>
      <c r="AK654" s="756"/>
      <c r="AL654" s="756"/>
      <c r="AM654" s="756"/>
      <c r="AN654" s="756"/>
      <c r="AO654" s="685"/>
      <c r="AP654" s="705">
        <f t="shared" ref="AP654:AP717" si="70">AP653+1</f>
        <v>642</v>
      </c>
      <c r="AQ654" s="756"/>
      <c r="AR654" s="756"/>
      <c r="AS654" s="756"/>
      <c r="AT654" s="756"/>
      <c r="AU654" s="756"/>
      <c r="AV654" s="756"/>
      <c r="AW654" s="756"/>
    </row>
    <row r="655" spans="2:49" x14ac:dyDescent="0.25">
      <c r="B655" s="705">
        <v>643</v>
      </c>
      <c r="C655" s="951">
        <f>(1+_xlfn.XLOOKUP(INT((B655-1)/12)+1,'ZC Curve'!$B$8:$B$107,'ZC Curve'!R$8:R$107,,0))^(1/12)-1</f>
        <v>0</v>
      </c>
      <c r="D655" s="946">
        <f t="shared" si="65"/>
        <v>1</v>
      </c>
      <c r="E655" s="594"/>
      <c r="F655" s="705">
        <f t="shared" si="66"/>
        <v>643</v>
      </c>
      <c r="G655" s="756"/>
      <c r="H655" s="756"/>
      <c r="I655" s="756"/>
      <c r="J655" s="756"/>
      <c r="K655" s="756"/>
      <c r="L655" s="756"/>
      <c r="M655" s="756"/>
      <c r="N655" s="594"/>
      <c r="O655" s="705">
        <f t="shared" si="67"/>
        <v>643</v>
      </c>
      <c r="P655" s="756"/>
      <c r="Q655" s="756"/>
      <c r="R655" s="756"/>
      <c r="S655" s="756"/>
      <c r="T655" s="756"/>
      <c r="U655" s="756"/>
      <c r="V655" s="756"/>
      <c r="W655" s="594"/>
      <c r="X655" s="705">
        <f t="shared" si="68"/>
        <v>643</v>
      </c>
      <c r="Y655" s="756"/>
      <c r="Z655" s="756"/>
      <c r="AA655" s="756"/>
      <c r="AB655" s="756"/>
      <c r="AC655" s="756"/>
      <c r="AD655" s="756"/>
      <c r="AE655" s="756"/>
      <c r="AF655" s="594"/>
      <c r="AG655" s="705">
        <f t="shared" si="69"/>
        <v>643</v>
      </c>
      <c r="AH655" s="756"/>
      <c r="AI655" s="756"/>
      <c r="AJ655" s="756"/>
      <c r="AK655" s="756"/>
      <c r="AL655" s="756"/>
      <c r="AM655" s="756"/>
      <c r="AN655" s="756"/>
      <c r="AO655" s="685"/>
      <c r="AP655" s="705">
        <f t="shared" si="70"/>
        <v>643</v>
      </c>
      <c r="AQ655" s="756"/>
      <c r="AR655" s="756"/>
      <c r="AS655" s="756"/>
      <c r="AT655" s="756"/>
      <c r="AU655" s="756"/>
      <c r="AV655" s="756"/>
      <c r="AW655" s="756"/>
    </row>
    <row r="656" spans="2:49" x14ac:dyDescent="0.25">
      <c r="B656" s="705">
        <v>644</v>
      </c>
      <c r="C656" s="951">
        <f>(1+_xlfn.XLOOKUP(INT((B656-1)/12)+1,'ZC Curve'!$B$8:$B$107,'ZC Curve'!R$8:R$107,,0))^(1/12)-1</f>
        <v>0</v>
      </c>
      <c r="D656" s="946">
        <f t="shared" si="65"/>
        <v>1</v>
      </c>
      <c r="E656" s="594"/>
      <c r="F656" s="705">
        <f t="shared" si="66"/>
        <v>644</v>
      </c>
      <c r="G656" s="756"/>
      <c r="H656" s="756"/>
      <c r="I656" s="756"/>
      <c r="J656" s="756"/>
      <c r="K656" s="756"/>
      <c r="L656" s="756"/>
      <c r="M656" s="756"/>
      <c r="N656" s="594"/>
      <c r="O656" s="705">
        <f t="shared" si="67"/>
        <v>644</v>
      </c>
      <c r="P656" s="756"/>
      <c r="Q656" s="756"/>
      <c r="R656" s="756"/>
      <c r="S656" s="756"/>
      <c r="T656" s="756"/>
      <c r="U656" s="756"/>
      <c r="V656" s="756"/>
      <c r="W656" s="594"/>
      <c r="X656" s="705">
        <f t="shared" si="68"/>
        <v>644</v>
      </c>
      <c r="Y656" s="756"/>
      <c r="Z656" s="756"/>
      <c r="AA656" s="756"/>
      <c r="AB656" s="756"/>
      <c r="AC656" s="756"/>
      <c r="AD656" s="756"/>
      <c r="AE656" s="756"/>
      <c r="AF656" s="594"/>
      <c r="AG656" s="705">
        <f t="shared" si="69"/>
        <v>644</v>
      </c>
      <c r="AH656" s="756"/>
      <c r="AI656" s="756"/>
      <c r="AJ656" s="756"/>
      <c r="AK656" s="756"/>
      <c r="AL656" s="756"/>
      <c r="AM656" s="756"/>
      <c r="AN656" s="756"/>
      <c r="AO656" s="685"/>
      <c r="AP656" s="705">
        <f t="shared" si="70"/>
        <v>644</v>
      </c>
      <c r="AQ656" s="756"/>
      <c r="AR656" s="756"/>
      <c r="AS656" s="756"/>
      <c r="AT656" s="756"/>
      <c r="AU656" s="756"/>
      <c r="AV656" s="756"/>
      <c r="AW656" s="756"/>
    </row>
    <row r="657" spans="2:49" x14ac:dyDescent="0.25">
      <c r="B657" s="705">
        <v>645</v>
      </c>
      <c r="C657" s="951">
        <f>(1+_xlfn.XLOOKUP(INT((B657-1)/12)+1,'ZC Curve'!$B$8:$B$107,'ZC Curve'!R$8:R$107,,0))^(1/12)-1</f>
        <v>0</v>
      </c>
      <c r="D657" s="946">
        <f t="shared" si="65"/>
        <v>1</v>
      </c>
      <c r="E657" s="594"/>
      <c r="F657" s="705">
        <f t="shared" si="66"/>
        <v>645</v>
      </c>
      <c r="G657" s="756"/>
      <c r="H657" s="756"/>
      <c r="I657" s="756"/>
      <c r="J657" s="756"/>
      <c r="K657" s="756"/>
      <c r="L657" s="756"/>
      <c r="M657" s="756"/>
      <c r="N657" s="594"/>
      <c r="O657" s="705">
        <f t="shared" si="67"/>
        <v>645</v>
      </c>
      <c r="P657" s="756"/>
      <c r="Q657" s="756"/>
      <c r="R657" s="756"/>
      <c r="S657" s="756"/>
      <c r="T657" s="756"/>
      <c r="U657" s="756"/>
      <c r="V657" s="756"/>
      <c r="W657" s="594"/>
      <c r="X657" s="705">
        <f t="shared" si="68"/>
        <v>645</v>
      </c>
      <c r="Y657" s="756"/>
      <c r="Z657" s="756"/>
      <c r="AA657" s="756"/>
      <c r="AB657" s="756"/>
      <c r="AC657" s="756"/>
      <c r="AD657" s="756"/>
      <c r="AE657" s="756"/>
      <c r="AF657" s="594"/>
      <c r="AG657" s="705">
        <f t="shared" si="69"/>
        <v>645</v>
      </c>
      <c r="AH657" s="756"/>
      <c r="AI657" s="756"/>
      <c r="AJ657" s="756"/>
      <c r="AK657" s="756"/>
      <c r="AL657" s="756"/>
      <c r="AM657" s="756"/>
      <c r="AN657" s="756"/>
      <c r="AO657" s="685"/>
      <c r="AP657" s="705">
        <f t="shared" si="70"/>
        <v>645</v>
      </c>
      <c r="AQ657" s="756"/>
      <c r="AR657" s="756"/>
      <c r="AS657" s="756"/>
      <c r="AT657" s="756"/>
      <c r="AU657" s="756"/>
      <c r="AV657" s="756"/>
      <c r="AW657" s="756"/>
    </row>
    <row r="658" spans="2:49" x14ac:dyDescent="0.25">
      <c r="B658" s="705">
        <v>646</v>
      </c>
      <c r="C658" s="951">
        <f>(1+_xlfn.XLOOKUP(INT((B658-1)/12)+1,'ZC Curve'!$B$8:$B$107,'ZC Curve'!R$8:R$107,,0))^(1/12)-1</f>
        <v>0</v>
      </c>
      <c r="D658" s="946">
        <f t="shared" si="65"/>
        <v>1</v>
      </c>
      <c r="E658" s="594"/>
      <c r="F658" s="705">
        <f t="shared" si="66"/>
        <v>646</v>
      </c>
      <c r="G658" s="756"/>
      <c r="H658" s="756"/>
      <c r="I658" s="756"/>
      <c r="J658" s="756"/>
      <c r="K658" s="756"/>
      <c r="L658" s="756"/>
      <c r="M658" s="756"/>
      <c r="N658" s="594"/>
      <c r="O658" s="705">
        <f t="shared" si="67"/>
        <v>646</v>
      </c>
      <c r="P658" s="756"/>
      <c r="Q658" s="756"/>
      <c r="R658" s="756"/>
      <c r="S658" s="756"/>
      <c r="T658" s="756"/>
      <c r="U658" s="756"/>
      <c r="V658" s="756"/>
      <c r="W658" s="594"/>
      <c r="X658" s="705">
        <f t="shared" si="68"/>
        <v>646</v>
      </c>
      <c r="Y658" s="756"/>
      <c r="Z658" s="756"/>
      <c r="AA658" s="756"/>
      <c r="AB658" s="756"/>
      <c r="AC658" s="756"/>
      <c r="AD658" s="756"/>
      <c r="AE658" s="756"/>
      <c r="AF658" s="594"/>
      <c r="AG658" s="705">
        <f t="shared" si="69"/>
        <v>646</v>
      </c>
      <c r="AH658" s="756"/>
      <c r="AI658" s="756"/>
      <c r="AJ658" s="756"/>
      <c r="AK658" s="756"/>
      <c r="AL658" s="756"/>
      <c r="AM658" s="756"/>
      <c r="AN658" s="756"/>
      <c r="AO658" s="685"/>
      <c r="AP658" s="705">
        <f t="shared" si="70"/>
        <v>646</v>
      </c>
      <c r="AQ658" s="756"/>
      <c r="AR658" s="756"/>
      <c r="AS658" s="756"/>
      <c r="AT658" s="756"/>
      <c r="AU658" s="756"/>
      <c r="AV658" s="756"/>
      <c r="AW658" s="756"/>
    </row>
    <row r="659" spans="2:49" x14ac:dyDescent="0.25">
      <c r="B659" s="705">
        <v>647</v>
      </c>
      <c r="C659" s="951">
        <f>(1+_xlfn.XLOOKUP(INT((B659-1)/12)+1,'ZC Curve'!$B$8:$B$107,'ZC Curve'!R$8:R$107,,0))^(1/12)-1</f>
        <v>0</v>
      </c>
      <c r="D659" s="946">
        <f t="shared" si="65"/>
        <v>1</v>
      </c>
      <c r="E659" s="594"/>
      <c r="F659" s="705">
        <f t="shared" si="66"/>
        <v>647</v>
      </c>
      <c r="G659" s="756"/>
      <c r="H659" s="756"/>
      <c r="I659" s="756"/>
      <c r="J659" s="756"/>
      <c r="K659" s="756"/>
      <c r="L659" s="756"/>
      <c r="M659" s="756"/>
      <c r="N659" s="594"/>
      <c r="O659" s="705">
        <f t="shared" si="67"/>
        <v>647</v>
      </c>
      <c r="P659" s="756"/>
      <c r="Q659" s="756"/>
      <c r="R659" s="756"/>
      <c r="S659" s="756"/>
      <c r="T659" s="756"/>
      <c r="U659" s="756"/>
      <c r="V659" s="756"/>
      <c r="W659" s="594"/>
      <c r="X659" s="705">
        <f t="shared" si="68"/>
        <v>647</v>
      </c>
      <c r="Y659" s="756"/>
      <c r="Z659" s="756"/>
      <c r="AA659" s="756"/>
      <c r="AB659" s="756"/>
      <c r="AC659" s="756"/>
      <c r="AD659" s="756"/>
      <c r="AE659" s="756"/>
      <c r="AF659" s="594"/>
      <c r="AG659" s="705">
        <f t="shared" si="69"/>
        <v>647</v>
      </c>
      <c r="AH659" s="756"/>
      <c r="AI659" s="756"/>
      <c r="AJ659" s="756"/>
      <c r="AK659" s="756"/>
      <c r="AL659" s="756"/>
      <c r="AM659" s="756"/>
      <c r="AN659" s="756"/>
      <c r="AO659" s="685"/>
      <c r="AP659" s="705">
        <f t="shared" si="70"/>
        <v>647</v>
      </c>
      <c r="AQ659" s="756"/>
      <c r="AR659" s="756"/>
      <c r="AS659" s="756"/>
      <c r="AT659" s="756"/>
      <c r="AU659" s="756"/>
      <c r="AV659" s="756"/>
      <c r="AW659" s="756"/>
    </row>
    <row r="660" spans="2:49" x14ac:dyDescent="0.25">
      <c r="B660" s="705">
        <v>648</v>
      </c>
      <c r="C660" s="951">
        <f>(1+_xlfn.XLOOKUP(INT((B660-1)/12)+1,'ZC Curve'!$B$8:$B$107,'ZC Curve'!R$8:R$107,,0))^(1/12)-1</f>
        <v>0</v>
      </c>
      <c r="D660" s="946">
        <f t="shared" si="65"/>
        <v>1</v>
      </c>
      <c r="E660" s="594"/>
      <c r="F660" s="705">
        <f t="shared" si="66"/>
        <v>648</v>
      </c>
      <c r="G660" s="756"/>
      <c r="H660" s="756"/>
      <c r="I660" s="756"/>
      <c r="J660" s="756"/>
      <c r="K660" s="756"/>
      <c r="L660" s="756"/>
      <c r="M660" s="756"/>
      <c r="N660" s="594"/>
      <c r="O660" s="705">
        <f t="shared" si="67"/>
        <v>648</v>
      </c>
      <c r="P660" s="756"/>
      <c r="Q660" s="756"/>
      <c r="R660" s="756"/>
      <c r="S660" s="756"/>
      <c r="T660" s="756"/>
      <c r="U660" s="756"/>
      <c r="V660" s="756"/>
      <c r="W660" s="594"/>
      <c r="X660" s="705">
        <f t="shared" si="68"/>
        <v>648</v>
      </c>
      <c r="Y660" s="756"/>
      <c r="Z660" s="756"/>
      <c r="AA660" s="756"/>
      <c r="AB660" s="756"/>
      <c r="AC660" s="756"/>
      <c r="AD660" s="756"/>
      <c r="AE660" s="756"/>
      <c r="AF660" s="594"/>
      <c r="AG660" s="705">
        <f t="shared" si="69"/>
        <v>648</v>
      </c>
      <c r="AH660" s="756"/>
      <c r="AI660" s="756"/>
      <c r="AJ660" s="756"/>
      <c r="AK660" s="756"/>
      <c r="AL660" s="756"/>
      <c r="AM660" s="756"/>
      <c r="AN660" s="756"/>
      <c r="AO660" s="685"/>
      <c r="AP660" s="705">
        <f t="shared" si="70"/>
        <v>648</v>
      </c>
      <c r="AQ660" s="756"/>
      <c r="AR660" s="756"/>
      <c r="AS660" s="756"/>
      <c r="AT660" s="756"/>
      <c r="AU660" s="756"/>
      <c r="AV660" s="756"/>
      <c r="AW660" s="756"/>
    </row>
    <row r="661" spans="2:49" x14ac:dyDescent="0.25">
      <c r="B661" s="705">
        <v>649</v>
      </c>
      <c r="C661" s="951">
        <f>(1+_xlfn.XLOOKUP(INT((B661-1)/12)+1,'ZC Curve'!$B$8:$B$107,'ZC Curve'!R$8:R$107,,0))^(1/12)-1</f>
        <v>0</v>
      </c>
      <c r="D661" s="946">
        <f t="shared" si="65"/>
        <v>1</v>
      </c>
      <c r="E661" s="594"/>
      <c r="F661" s="705">
        <f t="shared" si="66"/>
        <v>649</v>
      </c>
      <c r="G661" s="756"/>
      <c r="H661" s="756"/>
      <c r="I661" s="756"/>
      <c r="J661" s="756"/>
      <c r="K661" s="756"/>
      <c r="L661" s="756"/>
      <c r="M661" s="756"/>
      <c r="N661" s="594"/>
      <c r="O661" s="705">
        <f t="shared" si="67"/>
        <v>649</v>
      </c>
      <c r="P661" s="756"/>
      <c r="Q661" s="756"/>
      <c r="R661" s="756"/>
      <c r="S661" s="756"/>
      <c r="T661" s="756"/>
      <c r="U661" s="756"/>
      <c r="V661" s="756"/>
      <c r="W661" s="594"/>
      <c r="X661" s="705">
        <f t="shared" si="68"/>
        <v>649</v>
      </c>
      <c r="Y661" s="756"/>
      <c r="Z661" s="756"/>
      <c r="AA661" s="756"/>
      <c r="AB661" s="756"/>
      <c r="AC661" s="756"/>
      <c r="AD661" s="756"/>
      <c r="AE661" s="756"/>
      <c r="AF661" s="594"/>
      <c r="AG661" s="705">
        <f t="shared" si="69"/>
        <v>649</v>
      </c>
      <c r="AH661" s="756"/>
      <c r="AI661" s="756"/>
      <c r="AJ661" s="756"/>
      <c r="AK661" s="756"/>
      <c r="AL661" s="756"/>
      <c r="AM661" s="756"/>
      <c r="AN661" s="756"/>
      <c r="AO661" s="685"/>
      <c r="AP661" s="705">
        <f t="shared" si="70"/>
        <v>649</v>
      </c>
      <c r="AQ661" s="756"/>
      <c r="AR661" s="756"/>
      <c r="AS661" s="756"/>
      <c r="AT661" s="756"/>
      <c r="AU661" s="756"/>
      <c r="AV661" s="756"/>
      <c r="AW661" s="756"/>
    </row>
    <row r="662" spans="2:49" x14ac:dyDescent="0.25">
      <c r="B662" s="705">
        <v>650</v>
      </c>
      <c r="C662" s="951">
        <f>(1+_xlfn.XLOOKUP(INT((B662-1)/12)+1,'ZC Curve'!$B$8:$B$107,'ZC Curve'!R$8:R$107,,0))^(1/12)-1</f>
        <v>0</v>
      </c>
      <c r="D662" s="946">
        <f t="shared" si="65"/>
        <v>1</v>
      </c>
      <c r="E662" s="594"/>
      <c r="F662" s="705">
        <f t="shared" si="66"/>
        <v>650</v>
      </c>
      <c r="G662" s="756"/>
      <c r="H662" s="756"/>
      <c r="I662" s="756"/>
      <c r="J662" s="756"/>
      <c r="K662" s="756"/>
      <c r="L662" s="756"/>
      <c r="M662" s="756"/>
      <c r="N662" s="594"/>
      <c r="O662" s="705">
        <f t="shared" si="67"/>
        <v>650</v>
      </c>
      <c r="P662" s="756"/>
      <c r="Q662" s="756"/>
      <c r="R662" s="756"/>
      <c r="S662" s="756"/>
      <c r="T662" s="756"/>
      <c r="U662" s="756"/>
      <c r="V662" s="756"/>
      <c r="W662" s="594"/>
      <c r="X662" s="705">
        <f t="shared" si="68"/>
        <v>650</v>
      </c>
      <c r="Y662" s="756"/>
      <c r="Z662" s="756"/>
      <c r="AA662" s="756"/>
      <c r="AB662" s="756"/>
      <c r="AC662" s="756"/>
      <c r="AD662" s="756"/>
      <c r="AE662" s="756"/>
      <c r="AF662" s="594"/>
      <c r="AG662" s="705">
        <f t="shared" si="69"/>
        <v>650</v>
      </c>
      <c r="AH662" s="756"/>
      <c r="AI662" s="756"/>
      <c r="AJ662" s="756"/>
      <c r="AK662" s="756"/>
      <c r="AL662" s="756"/>
      <c r="AM662" s="756"/>
      <c r="AN662" s="756"/>
      <c r="AO662" s="685"/>
      <c r="AP662" s="705">
        <f t="shared" si="70"/>
        <v>650</v>
      </c>
      <c r="AQ662" s="756"/>
      <c r="AR662" s="756"/>
      <c r="AS662" s="756"/>
      <c r="AT662" s="756"/>
      <c r="AU662" s="756"/>
      <c r="AV662" s="756"/>
      <c r="AW662" s="756"/>
    </row>
    <row r="663" spans="2:49" x14ac:dyDescent="0.25">
      <c r="B663" s="705">
        <v>651</v>
      </c>
      <c r="C663" s="951">
        <f>(1+_xlfn.XLOOKUP(INT((B663-1)/12)+1,'ZC Curve'!$B$8:$B$107,'ZC Curve'!R$8:R$107,,0))^(1/12)-1</f>
        <v>0</v>
      </c>
      <c r="D663" s="946">
        <f t="shared" si="65"/>
        <v>1</v>
      </c>
      <c r="E663" s="594"/>
      <c r="F663" s="705">
        <f t="shared" si="66"/>
        <v>651</v>
      </c>
      <c r="G663" s="756"/>
      <c r="H663" s="756"/>
      <c r="I663" s="756"/>
      <c r="J663" s="756"/>
      <c r="K663" s="756"/>
      <c r="L663" s="756"/>
      <c r="M663" s="756"/>
      <c r="N663" s="594"/>
      <c r="O663" s="705">
        <f t="shared" si="67"/>
        <v>651</v>
      </c>
      <c r="P663" s="756"/>
      <c r="Q663" s="756"/>
      <c r="R663" s="756"/>
      <c r="S663" s="756"/>
      <c r="T663" s="756"/>
      <c r="U663" s="756"/>
      <c r="V663" s="756"/>
      <c r="W663" s="594"/>
      <c r="X663" s="705">
        <f t="shared" si="68"/>
        <v>651</v>
      </c>
      <c r="Y663" s="756"/>
      <c r="Z663" s="756"/>
      <c r="AA663" s="756"/>
      <c r="AB663" s="756"/>
      <c r="AC663" s="756"/>
      <c r="AD663" s="756"/>
      <c r="AE663" s="756"/>
      <c r="AF663" s="594"/>
      <c r="AG663" s="705">
        <f t="shared" si="69"/>
        <v>651</v>
      </c>
      <c r="AH663" s="756"/>
      <c r="AI663" s="756"/>
      <c r="AJ663" s="756"/>
      <c r="AK663" s="756"/>
      <c r="AL663" s="756"/>
      <c r="AM663" s="756"/>
      <c r="AN663" s="756"/>
      <c r="AO663" s="685"/>
      <c r="AP663" s="705">
        <f t="shared" si="70"/>
        <v>651</v>
      </c>
      <c r="AQ663" s="756"/>
      <c r="AR663" s="756"/>
      <c r="AS663" s="756"/>
      <c r="AT663" s="756"/>
      <c r="AU663" s="756"/>
      <c r="AV663" s="756"/>
      <c r="AW663" s="756"/>
    </row>
    <row r="664" spans="2:49" x14ac:dyDescent="0.25">
      <c r="B664" s="705">
        <v>652</v>
      </c>
      <c r="C664" s="951">
        <f>(1+_xlfn.XLOOKUP(INT((B664-1)/12)+1,'ZC Curve'!$B$8:$B$107,'ZC Curve'!R$8:R$107,,0))^(1/12)-1</f>
        <v>0</v>
      </c>
      <c r="D664" s="946">
        <f t="shared" si="65"/>
        <v>1</v>
      </c>
      <c r="E664" s="594"/>
      <c r="F664" s="705">
        <f t="shared" si="66"/>
        <v>652</v>
      </c>
      <c r="G664" s="756"/>
      <c r="H664" s="756"/>
      <c r="I664" s="756"/>
      <c r="J664" s="756"/>
      <c r="K664" s="756"/>
      <c r="L664" s="756"/>
      <c r="M664" s="756"/>
      <c r="N664" s="594"/>
      <c r="O664" s="705">
        <f t="shared" si="67"/>
        <v>652</v>
      </c>
      <c r="P664" s="756"/>
      <c r="Q664" s="756"/>
      <c r="R664" s="756"/>
      <c r="S664" s="756"/>
      <c r="T664" s="756"/>
      <c r="U664" s="756"/>
      <c r="V664" s="756"/>
      <c r="W664" s="594"/>
      <c r="X664" s="705">
        <f t="shared" si="68"/>
        <v>652</v>
      </c>
      <c r="Y664" s="756"/>
      <c r="Z664" s="756"/>
      <c r="AA664" s="756"/>
      <c r="AB664" s="756"/>
      <c r="AC664" s="756"/>
      <c r="AD664" s="756"/>
      <c r="AE664" s="756"/>
      <c r="AF664" s="594"/>
      <c r="AG664" s="705">
        <f t="shared" si="69"/>
        <v>652</v>
      </c>
      <c r="AH664" s="756"/>
      <c r="AI664" s="756"/>
      <c r="AJ664" s="756"/>
      <c r="AK664" s="756"/>
      <c r="AL664" s="756"/>
      <c r="AM664" s="756"/>
      <c r="AN664" s="756"/>
      <c r="AO664" s="685"/>
      <c r="AP664" s="705">
        <f t="shared" si="70"/>
        <v>652</v>
      </c>
      <c r="AQ664" s="756"/>
      <c r="AR664" s="756"/>
      <c r="AS664" s="756"/>
      <c r="AT664" s="756"/>
      <c r="AU664" s="756"/>
      <c r="AV664" s="756"/>
      <c r="AW664" s="756"/>
    </row>
    <row r="665" spans="2:49" x14ac:dyDescent="0.25">
      <c r="B665" s="705">
        <v>653</v>
      </c>
      <c r="C665" s="951">
        <f>(1+_xlfn.XLOOKUP(INT((B665-1)/12)+1,'ZC Curve'!$B$8:$B$107,'ZC Curve'!R$8:R$107,,0))^(1/12)-1</f>
        <v>0</v>
      </c>
      <c r="D665" s="946">
        <f t="shared" si="65"/>
        <v>1</v>
      </c>
      <c r="E665" s="594"/>
      <c r="F665" s="705">
        <f t="shared" si="66"/>
        <v>653</v>
      </c>
      <c r="G665" s="756"/>
      <c r="H665" s="756"/>
      <c r="I665" s="756"/>
      <c r="J665" s="756"/>
      <c r="K665" s="756"/>
      <c r="L665" s="756"/>
      <c r="M665" s="756"/>
      <c r="N665" s="594"/>
      <c r="O665" s="705">
        <f t="shared" si="67"/>
        <v>653</v>
      </c>
      <c r="P665" s="756"/>
      <c r="Q665" s="756"/>
      <c r="R665" s="756"/>
      <c r="S665" s="756"/>
      <c r="T665" s="756"/>
      <c r="U665" s="756"/>
      <c r="V665" s="756"/>
      <c r="W665" s="594"/>
      <c r="X665" s="705">
        <f t="shared" si="68"/>
        <v>653</v>
      </c>
      <c r="Y665" s="756"/>
      <c r="Z665" s="756"/>
      <c r="AA665" s="756"/>
      <c r="AB665" s="756"/>
      <c r="AC665" s="756"/>
      <c r="AD665" s="756"/>
      <c r="AE665" s="756"/>
      <c r="AF665" s="594"/>
      <c r="AG665" s="705">
        <f t="shared" si="69"/>
        <v>653</v>
      </c>
      <c r="AH665" s="756"/>
      <c r="AI665" s="756"/>
      <c r="AJ665" s="756"/>
      <c r="AK665" s="756"/>
      <c r="AL665" s="756"/>
      <c r="AM665" s="756"/>
      <c r="AN665" s="756"/>
      <c r="AO665" s="685"/>
      <c r="AP665" s="705">
        <f t="shared" si="70"/>
        <v>653</v>
      </c>
      <c r="AQ665" s="756"/>
      <c r="AR665" s="756"/>
      <c r="AS665" s="756"/>
      <c r="AT665" s="756"/>
      <c r="AU665" s="756"/>
      <c r="AV665" s="756"/>
      <c r="AW665" s="756"/>
    </row>
    <row r="666" spans="2:49" x14ac:dyDescent="0.25">
      <c r="B666" s="705">
        <v>654</v>
      </c>
      <c r="C666" s="951">
        <f>(1+_xlfn.XLOOKUP(INT((B666-1)/12)+1,'ZC Curve'!$B$8:$B$107,'ZC Curve'!R$8:R$107,,0))^(1/12)-1</f>
        <v>0</v>
      </c>
      <c r="D666" s="946">
        <f t="shared" si="65"/>
        <v>1</v>
      </c>
      <c r="E666" s="594"/>
      <c r="F666" s="705">
        <f t="shared" si="66"/>
        <v>654</v>
      </c>
      <c r="G666" s="756"/>
      <c r="H666" s="756"/>
      <c r="I666" s="756"/>
      <c r="J666" s="756"/>
      <c r="K666" s="756"/>
      <c r="L666" s="756"/>
      <c r="M666" s="756"/>
      <c r="N666" s="594"/>
      <c r="O666" s="705">
        <f t="shared" si="67"/>
        <v>654</v>
      </c>
      <c r="P666" s="756"/>
      <c r="Q666" s="756"/>
      <c r="R666" s="756"/>
      <c r="S666" s="756"/>
      <c r="T666" s="756"/>
      <c r="U666" s="756"/>
      <c r="V666" s="756"/>
      <c r="W666" s="594"/>
      <c r="X666" s="705">
        <f t="shared" si="68"/>
        <v>654</v>
      </c>
      <c r="Y666" s="756"/>
      <c r="Z666" s="756"/>
      <c r="AA666" s="756"/>
      <c r="AB666" s="756"/>
      <c r="AC666" s="756"/>
      <c r="AD666" s="756"/>
      <c r="AE666" s="756"/>
      <c r="AF666" s="594"/>
      <c r="AG666" s="705">
        <f t="shared" si="69"/>
        <v>654</v>
      </c>
      <c r="AH666" s="756"/>
      <c r="AI666" s="756"/>
      <c r="AJ666" s="756"/>
      <c r="AK666" s="756"/>
      <c r="AL666" s="756"/>
      <c r="AM666" s="756"/>
      <c r="AN666" s="756"/>
      <c r="AO666" s="685"/>
      <c r="AP666" s="705">
        <f t="shared" si="70"/>
        <v>654</v>
      </c>
      <c r="AQ666" s="756"/>
      <c r="AR666" s="756"/>
      <c r="AS666" s="756"/>
      <c r="AT666" s="756"/>
      <c r="AU666" s="756"/>
      <c r="AV666" s="756"/>
      <c r="AW666" s="756"/>
    </row>
    <row r="667" spans="2:49" x14ac:dyDescent="0.25">
      <c r="B667" s="705">
        <v>655</v>
      </c>
      <c r="C667" s="951">
        <f>(1+_xlfn.XLOOKUP(INT((B667-1)/12)+1,'ZC Curve'!$B$8:$B$107,'ZC Curve'!R$8:R$107,,0))^(1/12)-1</f>
        <v>0</v>
      </c>
      <c r="D667" s="946">
        <f t="shared" si="65"/>
        <v>1</v>
      </c>
      <c r="E667" s="594"/>
      <c r="F667" s="705">
        <f t="shared" si="66"/>
        <v>655</v>
      </c>
      <c r="G667" s="756"/>
      <c r="H667" s="756"/>
      <c r="I667" s="756"/>
      <c r="J667" s="756"/>
      <c r="K667" s="756"/>
      <c r="L667" s="756"/>
      <c r="M667" s="756"/>
      <c r="N667" s="594"/>
      <c r="O667" s="705">
        <f t="shared" si="67"/>
        <v>655</v>
      </c>
      <c r="P667" s="756"/>
      <c r="Q667" s="756"/>
      <c r="R667" s="756"/>
      <c r="S667" s="756"/>
      <c r="T667" s="756"/>
      <c r="U667" s="756"/>
      <c r="V667" s="756"/>
      <c r="W667" s="594"/>
      <c r="X667" s="705">
        <f t="shared" si="68"/>
        <v>655</v>
      </c>
      <c r="Y667" s="756"/>
      <c r="Z667" s="756"/>
      <c r="AA667" s="756"/>
      <c r="AB667" s="756"/>
      <c r="AC667" s="756"/>
      <c r="AD667" s="756"/>
      <c r="AE667" s="756"/>
      <c r="AF667" s="594"/>
      <c r="AG667" s="705">
        <f t="shared" si="69"/>
        <v>655</v>
      </c>
      <c r="AH667" s="756"/>
      <c r="AI667" s="756"/>
      <c r="AJ667" s="756"/>
      <c r="AK667" s="756"/>
      <c r="AL667" s="756"/>
      <c r="AM667" s="756"/>
      <c r="AN667" s="756"/>
      <c r="AO667" s="685"/>
      <c r="AP667" s="705">
        <f t="shared" si="70"/>
        <v>655</v>
      </c>
      <c r="AQ667" s="756"/>
      <c r="AR667" s="756"/>
      <c r="AS667" s="756"/>
      <c r="AT667" s="756"/>
      <c r="AU667" s="756"/>
      <c r="AV667" s="756"/>
      <c r="AW667" s="756"/>
    </row>
    <row r="668" spans="2:49" x14ac:dyDescent="0.25">
      <c r="B668" s="705">
        <v>656</v>
      </c>
      <c r="C668" s="951">
        <f>(1+_xlfn.XLOOKUP(INT((B668-1)/12)+1,'ZC Curve'!$B$8:$B$107,'ZC Curve'!R$8:R$107,,0))^(1/12)-1</f>
        <v>0</v>
      </c>
      <c r="D668" s="946">
        <f t="shared" si="65"/>
        <v>1</v>
      </c>
      <c r="E668" s="594"/>
      <c r="F668" s="705">
        <f t="shared" si="66"/>
        <v>656</v>
      </c>
      <c r="G668" s="756"/>
      <c r="H668" s="756"/>
      <c r="I668" s="756"/>
      <c r="J668" s="756"/>
      <c r="K668" s="756"/>
      <c r="L668" s="756"/>
      <c r="M668" s="756"/>
      <c r="N668" s="594"/>
      <c r="O668" s="705">
        <f t="shared" si="67"/>
        <v>656</v>
      </c>
      <c r="P668" s="756"/>
      <c r="Q668" s="756"/>
      <c r="R668" s="756"/>
      <c r="S668" s="756"/>
      <c r="T668" s="756"/>
      <c r="U668" s="756"/>
      <c r="V668" s="756"/>
      <c r="W668" s="594"/>
      <c r="X668" s="705">
        <f t="shared" si="68"/>
        <v>656</v>
      </c>
      <c r="Y668" s="756"/>
      <c r="Z668" s="756"/>
      <c r="AA668" s="756"/>
      <c r="AB668" s="756"/>
      <c r="AC668" s="756"/>
      <c r="AD668" s="756"/>
      <c r="AE668" s="756"/>
      <c r="AF668" s="594"/>
      <c r="AG668" s="705">
        <f t="shared" si="69"/>
        <v>656</v>
      </c>
      <c r="AH668" s="756"/>
      <c r="AI668" s="756"/>
      <c r="AJ668" s="756"/>
      <c r="AK668" s="756"/>
      <c r="AL668" s="756"/>
      <c r="AM668" s="756"/>
      <c r="AN668" s="756"/>
      <c r="AO668" s="685"/>
      <c r="AP668" s="705">
        <f t="shared" si="70"/>
        <v>656</v>
      </c>
      <c r="AQ668" s="756"/>
      <c r="AR668" s="756"/>
      <c r="AS668" s="756"/>
      <c r="AT668" s="756"/>
      <c r="AU668" s="756"/>
      <c r="AV668" s="756"/>
      <c r="AW668" s="756"/>
    </row>
    <row r="669" spans="2:49" x14ac:dyDescent="0.25">
      <c r="B669" s="705">
        <v>657</v>
      </c>
      <c r="C669" s="951">
        <f>(1+_xlfn.XLOOKUP(INT((B669-1)/12)+1,'ZC Curve'!$B$8:$B$107,'ZC Curve'!R$8:R$107,,0))^(1/12)-1</f>
        <v>0</v>
      </c>
      <c r="D669" s="946">
        <f t="shared" si="65"/>
        <v>1</v>
      </c>
      <c r="E669" s="594"/>
      <c r="F669" s="705">
        <f t="shared" si="66"/>
        <v>657</v>
      </c>
      <c r="G669" s="756"/>
      <c r="H669" s="756"/>
      <c r="I669" s="756"/>
      <c r="J669" s="756"/>
      <c r="K669" s="756"/>
      <c r="L669" s="756"/>
      <c r="M669" s="756"/>
      <c r="N669" s="594"/>
      <c r="O669" s="705">
        <f t="shared" si="67"/>
        <v>657</v>
      </c>
      <c r="P669" s="756"/>
      <c r="Q669" s="756"/>
      <c r="R669" s="756"/>
      <c r="S669" s="756"/>
      <c r="T669" s="756"/>
      <c r="U669" s="756"/>
      <c r="V669" s="756"/>
      <c r="W669" s="594"/>
      <c r="X669" s="705">
        <f t="shared" si="68"/>
        <v>657</v>
      </c>
      <c r="Y669" s="756"/>
      <c r="Z669" s="756"/>
      <c r="AA669" s="756"/>
      <c r="AB669" s="756"/>
      <c r="AC669" s="756"/>
      <c r="AD669" s="756"/>
      <c r="AE669" s="756"/>
      <c r="AF669" s="594"/>
      <c r="AG669" s="705">
        <f t="shared" si="69"/>
        <v>657</v>
      </c>
      <c r="AH669" s="756"/>
      <c r="AI669" s="756"/>
      <c r="AJ669" s="756"/>
      <c r="AK669" s="756"/>
      <c r="AL669" s="756"/>
      <c r="AM669" s="756"/>
      <c r="AN669" s="756"/>
      <c r="AO669" s="685"/>
      <c r="AP669" s="705">
        <f t="shared" si="70"/>
        <v>657</v>
      </c>
      <c r="AQ669" s="756"/>
      <c r="AR669" s="756"/>
      <c r="AS669" s="756"/>
      <c r="AT669" s="756"/>
      <c r="AU669" s="756"/>
      <c r="AV669" s="756"/>
      <c r="AW669" s="756"/>
    </row>
    <row r="670" spans="2:49" x14ac:dyDescent="0.25">
      <c r="B670" s="705">
        <v>658</v>
      </c>
      <c r="C670" s="951">
        <f>(1+_xlfn.XLOOKUP(INT((B670-1)/12)+1,'ZC Curve'!$B$8:$B$107,'ZC Curve'!R$8:R$107,,0))^(1/12)-1</f>
        <v>0</v>
      </c>
      <c r="D670" s="946">
        <f t="shared" si="65"/>
        <v>1</v>
      </c>
      <c r="E670" s="594"/>
      <c r="F670" s="705">
        <f t="shared" si="66"/>
        <v>658</v>
      </c>
      <c r="G670" s="756"/>
      <c r="H670" s="756"/>
      <c r="I670" s="756"/>
      <c r="J670" s="756"/>
      <c r="K670" s="756"/>
      <c r="L670" s="756"/>
      <c r="M670" s="756"/>
      <c r="N670" s="594"/>
      <c r="O670" s="705">
        <f t="shared" si="67"/>
        <v>658</v>
      </c>
      <c r="P670" s="756"/>
      <c r="Q670" s="756"/>
      <c r="R670" s="756"/>
      <c r="S670" s="756"/>
      <c r="T670" s="756"/>
      <c r="U670" s="756"/>
      <c r="V670" s="756"/>
      <c r="W670" s="594"/>
      <c r="X670" s="705">
        <f t="shared" si="68"/>
        <v>658</v>
      </c>
      <c r="Y670" s="756"/>
      <c r="Z670" s="756"/>
      <c r="AA670" s="756"/>
      <c r="AB670" s="756"/>
      <c r="AC670" s="756"/>
      <c r="AD670" s="756"/>
      <c r="AE670" s="756"/>
      <c r="AF670" s="594"/>
      <c r="AG670" s="705">
        <f t="shared" si="69"/>
        <v>658</v>
      </c>
      <c r="AH670" s="756"/>
      <c r="AI670" s="756"/>
      <c r="AJ670" s="756"/>
      <c r="AK670" s="756"/>
      <c r="AL670" s="756"/>
      <c r="AM670" s="756"/>
      <c r="AN670" s="756"/>
      <c r="AO670" s="685"/>
      <c r="AP670" s="705">
        <f t="shared" si="70"/>
        <v>658</v>
      </c>
      <c r="AQ670" s="756"/>
      <c r="AR670" s="756"/>
      <c r="AS670" s="756"/>
      <c r="AT670" s="756"/>
      <c r="AU670" s="756"/>
      <c r="AV670" s="756"/>
      <c r="AW670" s="756"/>
    </row>
    <row r="671" spans="2:49" x14ac:dyDescent="0.25">
      <c r="B671" s="705">
        <v>659</v>
      </c>
      <c r="C671" s="951">
        <f>(1+_xlfn.XLOOKUP(INT((B671-1)/12)+1,'ZC Curve'!$B$8:$B$107,'ZC Curve'!R$8:R$107,,0))^(1/12)-1</f>
        <v>0</v>
      </c>
      <c r="D671" s="946">
        <f t="shared" si="65"/>
        <v>1</v>
      </c>
      <c r="E671" s="594"/>
      <c r="F671" s="705">
        <f t="shared" si="66"/>
        <v>659</v>
      </c>
      <c r="G671" s="756"/>
      <c r="H671" s="756"/>
      <c r="I671" s="756"/>
      <c r="J671" s="756"/>
      <c r="K671" s="756"/>
      <c r="L671" s="756"/>
      <c r="M671" s="756"/>
      <c r="N671" s="594"/>
      <c r="O671" s="705">
        <f t="shared" si="67"/>
        <v>659</v>
      </c>
      <c r="P671" s="756"/>
      <c r="Q671" s="756"/>
      <c r="R671" s="756"/>
      <c r="S671" s="756"/>
      <c r="T671" s="756"/>
      <c r="U671" s="756"/>
      <c r="V671" s="756"/>
      <c r="W671" s="594"/>
      <c r="X671" s="705">
        <f t="shared" si="68"/>
        <v>659</v>
      </c>
      <c r="Y671" s="756"/>
      <c r="Z671" s="756"/>
      <c r="AA671" s="756"/>
      <c r="AB671" s="756"/>
      <c r="AC671" s="756"/>
      <c r="AD671" s="756"/>
      <c r="AE671" s="756"/>
      <c r="AF671" s="594"/>
      <c r="AG671" s="705">
        <f t="shared" si="69"/>
        <v>659</v>
      </c>
      <c r="AH671" s="756"/>
      <c r="AI671" s="756"/>
      <c r="AJ671" s="756"/>
      <c r="AK671" s="756"/>
      <c r="AL671" s="756"/>
      <c r="AM671" s="756"/>
      <c r="AN671" s="756"/>
      <c r="AO671" s="685"/>
      <c r="AP671" s="705">
        <f t="shared" si="70"/>
        <v>659</v>
      </c>
      <c r="AQ671" s="756"/>
      <c r="AR671" s="756"/>
      <c r="AS671" s="756"/>
      <c r="AT671" s="756"/>
      <c r="AU671" s="756"/>
      <c r="AV671" s="756"/>
      <c r="AW671" s="756"/>
    </row>
    <row r="672" spans="2:49" x14ac:dyDescent="0.25">
      <c r="B672" s="705">
        <v>660</v>
      </c>
      <c r="C672" s="951">
        <f>(1+_xlfn.XLOOKUP(INT((B672-1)/12)+1,'ZC Curve'!$B$8:$B$107,'ZC Curve'!R$8:R$107,,0))^(1/12)-1</f>
        <v>0</v>
      </c>
      <c r="D672" s="946">
        <f t="shared" si="65"/>
        <v>1</v>
      </c>
      <c r="E672" s="594"/>
      <c r="F672" s="705">
        <f t="shared" si="66"/>
        <v>660</v>
      </c>
      <c r="G672" s="756"/>
      <c r="H672" s="756"/>
      <c r="I672" s="756"/>
      <c r="J672" s="756"/>
      <c r="K672" s="756"/>
      <c r="L672" s="756"/>
      <c r="M672" s="756"/>
      <c r="N672" s="594"/>
      <c r="O672" s="705">
        <f t="shared" si="67"/>
        <v>660</v>
      </c>
      <c r="P672" s="756"/>
      <c r="Q672" s="756"/>
      <c r="R672" s="756"/>
      <c r="S672" s="756"/>
      <c r="T672" s="756"/>
      <c r="U672" s="756"/>
      <c r="V672" s="756"/>
      <c r="W672" s="594"/>
      <c r="X672" s="705">
        <f t="shared" si="68"/>
        <v>660</v>
      </c>
      <c r="Y672" s="756"/>
      <c r="Z672" s="756"/>
      <c r="AA672" s="756"/>
      <c r="AB672" s="756"/>
      <c r="AC672" s="756"/>
      <c r="AD672" s="756"/>
      <c r="AE672" s="756"/>
      <c r="AF672" s="594"/>
      <c r="AG672" s="705">
        <f t="shared" si="69"/>
        <v>660</v>
      </c>
      <c r="AH672" s="756"/>
      <c r="AI672" s="756"/>
      <c r="AJ672" s="756"/>
      <c r="AK672" s="756"/>
      <c r="AL672" s="756"/>
      <c r="AM672" s="756"/>
      <c r="AN672" s="756"/>
      <c r="AO672" s="685"/>
      <c r="AP672" s="705">
        <f t="shared" si="70"/>
        <v>660</v>
      </c>
      <c r="AQ672" s="756"/>
      <c r="AR672" s="756"/>
      <c r="AS672" s="756"/>
      <c r="AT672" s="756"/>
      <c r="AU672" s="756"/>
      <c r="AV672" s="756"/>
      <c r="AW672" s="756"/>
    </row>
    <row r="673" spans="2:49" x14ac:dyDescent="0.25">
      <c r="B673" s="705">
        <v>661</v>
      </c>
      <c r="C673" s="951">
        <f>(1+_xlfn.XLOOKUP(INT((B673-1)/12)+1,'ZC Curve'!$B$8:$B$107,'ZC Curve'!R$8:R$107,,0))^(1/12)-1</f>
        <v>0</v>
      </c>
      <c r="D673" s="946">
        <f t="shared" si="65"/>
        <v>1</v>
      </c>
      <c r="E673" s="594"/>
      <c r="F673" s="705">
        <f t="shared" si="66"/>
        <v>661</v>
      </c>
      <c r="G673" s="756"/>
      <c r="H673" s="756"/>
      <c r="I673" s="756"/>
      <c r="J673" s="756"/>
      <c r="K673" s="756"/>
      <c r="L673" s="756"/>
      <c r="M673" s="756"/>
      <c r="N673" s="594"/>
      <c r="O673" s="705">
        <f t="shared" si="67"/>
        <v>661</v>
      </c>
      <c r="P673" s="756"/>
      <c r="Q673" s="756"/>
      <c r="R673" s="756"/>
      <c r="S673" s="756"/>
      <c r="T673" s="756"/>
      <c r="U673" s="756"/>
      <c r="V673" s="756"/>
      <c r="W673" s="594"/>
      <c r="X673" s="705">
        <f t="shared" si="68"/>
        <v>661</v>
      </c>
      <c r="Y673" s="756"/>
      <c r="Z673" s="756"/>
      <c r="AA673" s="756"/>
      <c r="AB673" s="756"/>
      <c r="AC673" s="756"/>
      <c r="AD673" s="756"/>
      <c r="AE673" s="756"/>
      <c r="AF673" s="594"/>
      <c r="AG673" s="705">
        <f t="shared" si="69"/>
        <v>661</v>
      </c>
      <c r="AH673" s="756"/>
      <c r="AI673" s="756"/>
      <c r="AJ673" s="756"/>
      <c r="AK673" s="756"/>
      <c r="AL673" s="756"/>
      <c r="AM673" s="756"/>
      <c r="AN673" s="756"/>
      <c r="AO673" s="685"/>
      <c r="AP673" s="705">
        <f t="shared" si="70"/>
        <v>661</v>
      </c>
      <c r="AQ673" s="756"/>
      <c r="AR673" s="756"/>
      <c r="AS673" s="756"/>
      <c r="AT673" s="756"/>
      <c r="AU673" s="756"/>
      <c r="AV673" s="756"/>
      <c r="AW673" s="756"/>
    </row>
    <row r="674" spans="2:49" x14ac:dyDescent="0.25">
      <c r="B674" s="705">
        <v>662</v>
      </c>
      <c r="C674" s="951">
        <f>(1+_xlfn.XLOOKUP(INT((B674-1)/12)+1,'ZC Curve'!$B$8:$B$107,'ZC Curve'!R$8:R$107,,0))^(1/12)-1</f>
        <v>0</v>
      </c>
      <c r="D674" s="946">
        <f t="shared" si="65"/>
        <v>1</v>
      </c>
      <c r="E674" s="594"/>
      <c r="F674" s="705">
        <f t="shared" si="66"/>
        <v>662</v>
      </c>
      <c r="G674" s="756"/>
      <c r="H674" s="756"/>
      <c r="I674" s="756"/>
      <c r="J674" s="756"/>
      <c r="K674" s="756"/>
      <c r="L674" s="756"/>
      <c r="M674" s="756"/>
      <c r="N674" s="594"/>
      <c r="O674" s="705">
        <f t="shared" si="67"/>
        <v>662</v>
      </c>
      <c r="P674" s="756"/>
      <c r="Q674" s="756"/>
      <c r="R674" s="756"/>
      <c r="S674" s="756"/>
      <c r="T674" s="756"/>
      <c r="U674" s="756"/>
      <c r="V674" s="756"/>
      <c r="W674" s="594"/>
      <c r="X674" s="705">
        <f t="shared" si="68"/>
        <v>662</v>
      </c>
      <c r="Y674" s="756"/>
      <c r="Z674" s="756"/>
      <c r="AA674" s="756"/>
      <c r="AB674" s="756"/>
      <c r="AC674" s="756"/>
      <c r="AD674" s="756"/>
      <c r="AE674" s="756"/>
      <c r="AF674" s="594"/>
      <c r="AG674" s="705">
        <f t="shared" si="69"/>
        <v>662</v>
      </c>
      <c r="AH674" s="756"/>
      <c r="AI674" s="756"/>
      <c r="AJ674" s="756"/>
      <c r="AK674" s="756"/>
      <c r="AL674" s="756"/>
      <c r="AM674" s="756"/>
      <c r="AN674" s="756"/>
      <c r="AO674" s="685"/>
      <c r="AP674" s="705">
        <f t="shared" si="70"/>
        <v>662</v>
      </c>
      <c r="AQ674" s="756"/>
      <c r="AR674" s="756"/>
      <c r="AS674" s="756"/>
      <c r="AT674" s="756"/>
      <c r="AU674" s="756"/>
      <c r="AV674" s="756"/>
      <c r="AW674" s="756"/>
    </row>
    <row r="675" spans="2:49" x14ac:dyDescent="0.25">
      <c r="B675" s="705">
        <v>663</v>
      </c>
      <c r="C675" s="951">
        <f>(1+_xlfn.XLOOKUP(INT((B675-1)/12)+1,'ZC Curve'!$B$8:$B$107,'ZC Curve'!R$8:R$107,,0))^(1/12)-1</f>
        <v>0</v>
      </c>
      <c r="D675" s="946">
        <f t="shared" si="65"/>
        <v>1</v>
      </c>
      <c r="E675" s="594"/>
      <c r="F675" s="705">
        <f t="shared" si="66"/>
        <v>663</v>
      </c>
      <c r="G675" s="756"/>
      <c r="H675" s="756"/>
      <c r="I675" s="756"/>
      <c r="J675" s="756"/>
      <c r="K675" s="756"/>
      <c r="L675" s="756"/>
      <c r="M675" s="756"/>
      <c r="N675" s="594"/>
      <c r="O675" s="705">
        <f t="shared" si="67"/>
        <v>663</v>
      </c>
      <c r="P675" s="756"/>
      <c r="Q675" s="756"/>
      <c r="R675" s="756"/>
      <c r="S675" s="756"/>
      <c r="T675" s="756"/>
      <c r="U675" s="756"/>
      <c r="V675" s="756"/>
      <c r="W675" s="594"/>
      <c r="X675" s="705">
        <f t="shared" si="68"/>
        <v>663</v>
      </c>
      <c r="Y675" s="756"/>
      <c r="Z675" s="756"/>
      <c r="AA675" s="756"/>
      <c r="AB675" s="756"/>
      <c r="AC675" s="756"/>
      <c r="AD675" s="756"/>
      <c r="AE675" s="756"/>
      <c r="AF675" s="594"/>
      <c r="AG675" s="705">
        <f t="shared" si="69"/>
        <v>663</v>
      </c>
      <c r="AH675" s="756"/>
      <c r="AI675" s="756"/>
      <c r="AJ675" s="756"/>
      <c r="AK675" s="756"/>
      <c r="AL675" s="756"/>
      <c r="AM675" s="756"/>
      <c r="AN675" s="756"/>
      <c r="AO675" s="685"/>
      <c r="AP675" s="705">
        <f t="shared" si="70"/>
        <v>663</v>
      </c>
      <c r="AQ675" s="756"/>
      <c r="AR675" s="756"/>
      <c r="AS675" s="756"/>
      <c r="AT675" s="756"/>
      <c r="AU675" s="756"/>
      <c r="AV675" s="756"/>
      <c r="AW675" s="756"/>
    </row>
    <row r="676" spans="2:49" x14ac:dyDescent="0.25">
      <c r="B676" s="705">
        <v>664</v>
      </c>
      <c r="C676" s="951">
        <f>(1+_xlfn.XLOOKUP(INT((B676-1)/12)+1,'ZC Curve'!$B$8:$B$107,'ZC Curve'!R$8:R$107,,0))^(1/12)-1</f>
        <v>0</v>
      </c>
      <c r="D676" s="946">
        <f t="shared" si="65"/>
        <v>1</v>
      </c>
      <c r="E676" s="594"/>
      <c r="F676" s="705">
        <f t="shared" si="66"/>
        <v>664</v>
      </c>
      <c r="G676" s="756"/>
      <c r="H676" s="756"/>
      <c r="I676" s="756"/>
      <c r="J676" s="756"/>
      <c r="K676" s="756"/>
      <c r="L676" s="756"/>
      <c r="M676" s="756"/>
      <c r="N676" s="594"/>
      <c r="O676" s="705">
        <f t="shared" si="67"/>
        <v>664</v>
      </c>
      <c r="P676" s="756"/>
      <c r="Q676" s="756"/>
      <c r="R676" s="756"/>
      <c r="S676" s="756"/>
      <c r="T676" s="756"/>
      <c r="U676" s="756"/>
      <c r="V676" s="756"/>
      <c r="W676" s="594"/>
      <c r="X676" s="705">
        <f t="shared" si="68"/>
        <v>664</v>
      </c>
      <c r="Y676" s="756"/>
      <c r="Z676" s="756"/>
      <c r="AA676" s="756"/>
      <c r="AB676" s="756"/>
      <c r="AC676" s="756"/>
      <c r="AD676" s="756"/>
      <c r="AE676" s="756"/>
      <c r="AF676" s="594"/>
      <c r="AG676" s="705">
        <f t="shared" si="69"/>
        <v>664</v>
      </c>
      <c r="AH676" s="756"/>
      <c r="AI676" s="756"/>
      <c r="AJ676" s="756"/>
      <c r="AK676" s="756"/>
      <c r="AL676" s="756"/>
      <c r="AM676" s="756"/>
      <c r="AN676" s="756"/>
      <c r="AO676" s="685"/>
      <c r="AP676" s="705">
        <f t="shared" si="70"/>
        <v>664</v>
      </c>
      <c r="AQ676" s="756"/>
      <c r="AR676" s="756"/>
      <c r="AS676" s="756"/>
      <c r="AT676" s="756"/>
      <c r="AU676" s="756"/>
      <c r="AV676" s="756"/>
      <c r="AW676" s="756"/>
    </row>
    <row r="677" spans="2:49" x14ac:dyDescent="0.25">
      <c r="B677" s="705">
        <v>665</v>
      </c>
      <c r="C677" s="951">
        <f>(1+_xlfn.XLOOKUP(INT((B677-1)/12)+1,'ZC Curve'!$B$8:$B$107,'ZC Curve'!R$8:R$107,,0))^(1/12)-1</f>
        <v>0</v>
      </c>
      <c r="D677" s="946">
        <f t="shared" si="65"/>
        <v>1</v>
      </c>
      <c r="E677" s="594"/>
      <c r="F677" s="705">
        <f t="shared" si="66"/>
        <v>665</v>
      </c>
      <c r="G677" s="756"/>
      <c r="H677" s="756"/>
      <c r="I677" s="756"/>
      <c r="J677" s="756"/>
      <c r="K677" s="756"/>
      <c r="L677" s="756"/>
      <c r="M677" s="756"/>
      <c r="N677" s="594"/>
      <c r="O677" s="705">
        <f t="shared" si="67"/>
        <v>665</v>
      </c>
      <c r="P677" s="756"/>
      <c r="Q677" s="756"/>
      <c r="R677" s="756"/>
      <c r="S677" s="756"/>
      <c r="T677" s="756"/>
      <c r="U677" s="756"/>
      <c r="V677" s="756"/>
      <c r="W677" s="594"/>
      <c r="X677" s="705">
        <f t="shared" si="68"/>
        <v>665</v>
      </c>
      <c r="Y677" s="756"/>
      <c r="Z677" s="756"/>
      <c r="AA677" s="756"/>
      <c r="AB677" s="756"/>
      <c r="AC677" s="756"/>
      <c r="AD677" s="756"/>
      <c r="AE677" s="756"/>
      <c r="AF677" s="594"/>
      <c r="AG677" s="705">
        <f t="shared" si="69"/>
        <v>665</v>
      </c>
      <c r="AH677" s="756"/>
      <c r="AI677" s="756"/>
      <c r="AJ677" s="756"/>
      <c r="AK677" s="756"/>
      <c r="AL677" s="756"/>
      <c r="AM677" s="756"/>
      <c r="AN677" s="756"/>
      <c r="AO677" s="685"/>
      <c r="AP677" s="705">
        <f t="shared" si="70"/>
        <v>665</v>
      </c>
      <c r="AQ677" s="756"/>
      <c r="AR677" s="756"/>
      <c r="AS677" s="756"/>
      <c r="AT677" s="756"/>
      <c r="AU677" s="756"/>
      <c r="AV677" s="756"/>
      <c r="AW677" s="756"/>
    </row>
    <row r="678" spans="2:49" x14ac:dyDescent="0.25">
      <c r="B678" s="705">
        <v>666</v>
      </c>
      <c r="C678" s="951">
        <f>(1+_xlfn.XLOOKUP(INT((B678-1)/12)+1,'ZC Curve'!$B$8:$B$107,'ZC Curve'!R$8:R$107,,0))^(1/12)-1</f>
        <v>0</v>
      </c>
      <c r="D678" s="946">
        <f t="shared" si="65"/>
        <v>1</v>
      </c>
      <c r="E678" s="594"/>
      <c r="F678" s="705">
        <f t="shared" si="66"/>
        <v>666</v>
      </c>
      <c r="G678" s="756"/>
      <c r="H678" s="756"/>
      <c r="I678" s="756"/>
      <c r="J678" s="756"/>
      <c r="K678" s="756"/>
      <c r="L678" s="756"/>
      <c r="M678" s="756"/>
      <c r="N678" s="594"/>
      <c r="O678" s="705">
        <f t="shared" si="67"/>
        <v>666</v>
      </c>
      <c r="P678" s="756"/>
      <c r="Q678" s="756"/>
      <c r="R678" s="756"/>
      <c r="S678" s="756"/>
      <c r="T678" s="756"/>
      <c r="U678" s="756"/>
      <c r="V678" s="756"/>
      <c r="W678" s="594"/>
      <c r="X678" s="705">
        <f t="shared" si="68"/>
        <v>666</v>
      </c>
      <c r="Y678" s="756"/>
      <c r="Z678" s="756"/>
      <c r="AA678" s="756"/>
      <c r="AB678" s="756"/>
      <c r="AC678" s="756"/>
      <c r="AD678" s="756"/>
      <c r="AE678" s="756"/>
      <c r="AF678" s="594"/>
      <c r="AG678" s="705">
        <f t="shared" si="69"/>
        <v>666</v>
      </c>
      <c r="AH678" s="756"/>
      <c r="AI678" s="756"/>
      <c r="AJ678" s="756"/>
      <c r="AK678" s="756"/>
      <c r="AL678" s="756"/>
      <c r="AM678" s="756"/>
      <c r="AN678" s="756"/>
      <c r="AO678" s="685"/>
      <c r="AP678" s="705">
        <f t="shared" si="70"/>
        <v>666</v>
      </c>
      <c r="AQ678" s="756"/>
      <c r="AR678" s="756"/>
      <c r="AS678" s="756"/>
      <c r="AT678" s="756"/>
      <c r="AU678" s="756"/>
      <c r="AV678" s="756"/>
      <c r="AW678" s="756"/>
    </row>
    <row r="679" spans="2:49" x14ac:dyDescent="0.25">
      <c r="B679" s="705">
        <v>667</v>
      </c>
      <c r="C679" s="951">
        <f>(1+_xlfn.XLOOKUP(INT((B679-1)/12)+1,'ZC Curve'!$B$8:$B$107,'ZC Curve'!R$8:R$107,,0))^(1/12)-1</f>
        <v>0</v>
      </c>
      <c r="D679" s="946">
        <f t="shared" si="65"/>
        <v>1</v>
      </c>
      <c r="E679" s="594"/>
      <c r="F679" s="705">
        <f t="shared" si="66"/>
        <v>667</v>
      </c>
      <c r="G679" s="756"/>
      <c r="H679" s="756"/>
      <c r="I679" s="756"/>
      <c r="J679" s="756"/>
      <c r="K679" s="756"/>
      <c r="L679" s="756"/>
      <c r="M679" s="756"/>
      <c r="N679" s="594"/>
      <c r="O679" s="705">
        <f t="shared" si="67"/>
        <v>667</v>
      </c>
      <c r="P679" s="756"/>
      <c r="Q679" s="756"/>
      <c r="R679" s="756"/>
      <c r="S679" s="756"/>
      <c r="T679" s="756"/>
      <c r="U679" s="756"/>
      <c r="V679" s="756"/>
      <c r="W679" s="594"/>
      <c r="X679" s="705">
        <f t="shared" si="68"/>
        <v>667</v>
      </c>
      <c r="Y679" s="756"/>
      <c r="Z679" s="756"/>
      <c r="AA679" s="756"/>
      <c r="AB679" s="756"/>
      <c r="AC679" s="756"/>
      <c r="AD679" s="756"/>
      <c r="AE679" s="756"/>
      <c r="AF679" s="594"/>
      <c r="AG679" s="705">
        <f t="shared" si="69"/>
        <v>667</v>
      </c>
      <c r="AH679" s="756"/>
      <c r="AI679" s="756"/>
      <c r="AJ679" s="756"/>
      <c r="AK679" s="756"/>
      <c r="AL679" s="756"/>
      <c r="AM679" s="756"/>
      <c r="AN679" s="756"/>
      <c r="AO679" s="685"/>
      <c r="AP679" s="705">
        <f t="shared" si="70"/>
        <v>667</v>
      </c>
      <c r="AQ679" s="756"/>
      <c r="AR679" s="756"/>
      <c r="AS679" s="756"/>
      <c r="AT679" s="756"/>
      <c r="AU679" s="756"/>
      <c r="AV679" s="756"/>
      <c r="AW679" s="756"/>
    </row>
    <row r="680" spans="2:49" x14ac:dyDescent="0.25">
      <c r="B680" s="705">
        <v>668</v>
      </c>
      <c r="C680" s="951">
        <f>(1+_xlfn.XLOOKUP(INT((B680-1)/12)+1,'ZC Curve'!$B$8:$B$107,'ZC Curve'!R$8:R$107,,0))^(1/12)-1</f>
        <v>0</v>
      </c>
      <c r="D680" s="946">
        <f t="shared" si="65"/>
        <v>1</v>
      </c>
      <c r="E680" s="594"/>
      <c r="F680" s="705">
        <f t="shared" si="66"/>
        <v>668</v>
      </c>
      <c r="G680" s="756"/>
      <c r="H680" s="756"/>
      <c r="I680" s="756"/>
      <c r="J680" s="756"/>
      <c r="K680" s="756"/>
      <c r="L680" s="756"/>
      <c r="M680" s="756"/>
      <c r="N680" s="594"/>
      <c r="O680" s="705">
        <f t="shared" si="67"/>
        <v>668</v>
      </c>
      <c r="P680" s="756"/>
      <c r="Q680" s="756"/>
      <c r="R680" s="756"/>
      <c r="S680" s="756"/>
      <c r="T680" s="756"/>
      <c r="U680" s="756"/>
      <c r="V680" s="756"/>
      <c r="W680" s="594"/>
      <c r="X680" s="705">
        <f t="shared" si="68"/>
        <v>668</v>
      </c>
      <c r="Y680" s="756"/>
      <c r="Z680" s="756"/>
      <c r="AA680" s="756"/>
      <c r="AB680" s="756"/>
      <c r="AC680" s="756"/>
      <c r="AD680" s="756"/>
      <c r="AE680" s="756"/>
      <c r="AF680" s="594"/>
      <c r="AG680" s="705">
        <f t="shared" si="69"/>
        <v>668</v>
      </c>
      <c r="AH680" s="756"/>
      <c r="AI680" s="756"/>
      <c r="AJ680" s="756"/>
      <c r="AK680" s="756"/>
      <c r="AL680" s="756"/>
      <c r="AM680" s="756"/>
      <c r="AN680" s="756"/>
      <c r="AO680" s="685"/>
      <c r="AP680" s="705">
        <f t="shared" si="70"/>
        <v>668</v>
      </c>
      <c r="AQ680" s="756"/>
      <c r="AR680" s="756"/>
      <c r="AS680" s="756"/>
      <c r="AT680" s="756"/>
      <c r="AU680" s="756"/>
      <c r="AV680" s="756"/>
      <c r="AW680" s="756"/>
    </row>
    <row r="681" spans="2:49" x14ac:dyDescent="0.25">
      <c r="B681" s="705">
        <v>669</v>
      </c>
      <c r="C681" s="951">
        <f>(1+_xlfn.XLOOKUP(INT((B681-1)/12)+1,'ZC Curve'!$B$8:$B$107,'ZC Curve'!R$8:R$107,,0))^(1/12)-1</f>
        <v>0</v>
      </c>
      <c r="D681" s="946">
        <f t="shared" si="65"/>
        <v>1</v>
      </c>
      <c r="E681" s="594"/>
      <c r="F681" s="705">
        <f t="shared" si="66"/>
        <v>669</v>
      </c>
      <c r="G681" s="756"/>
      <c r="H681" s="756"/>
      <c r="I681" s="756"/>
      <c r="J681" s="756"/>
      <c r="K681" s="756"/>
      <c r="L681" s="756"/>
      <c r="M681" s="756"/>
      <c r="N681" s="594"/>
      <c r="O681" s="705">
        <f t="shared" si="67"/>
        <v>669</v>
      </c>
      <c r="P681" s="756"/>
      <c r="Q681" s="756"/>
      <c r="R681" s="756"/>
      <c r="S681" s="756"/>
      <c r="T681" s="756"/>
      <c r="U681" s="756"/>
      <c r="V681" s="756"/>
      <c r="W681" s="594"/>
      <c r="X681" s="705">
        <f t="shared" si="68"/>
        <v>669</v>
      </c>
      <c r="Y681" s="756"/>
      <c r="Z681" s="756"/>
      <c r="AA681" s="756"/>
      <c r="AB681" s="756"/>
      <c r="AC681" s="756"/>
      <c r="AD681" s="756"/>
      <c r="AE681" s="756"/>
      <c r="AF681" s="594"/>
      <c r="AG681" s="705">
        <f t="shared" si="69"/>
        <v>669</v>
      </c>
      <c r="AH681" s="756"/>
      <c r="AI681" s="756"/>
      <c r="AJ681" s="756"/>
      <c r="AK681" s="756"/>
      <c r="AL681" s="756"/>
      <c r="AM681" s="756"/>
      <c r="AN681" s="756"/>
      <c r="AO681" s="685"/>
      <c r="AP681" s="705">
        <f t="shared" si="70"/>
        <v>669</v>
      </c>
      <c r="AQ681" s="756"/>
      <c r="AR681" s="756"/>
      <c r="AS681" s="756"/>
      <c r="AT681" s="756"/>
      <c r="AU681" s="756"/>
      <c r="AV681" s="756"/>
      <c r="AW681" s="756"/>
    </row>
    <row r="682" spans="2:49" x14ac:dyDescent="0.25">
      <c r="B682" s="705">
        <v>670</v>
      </c>
      <c r="C682" s="951">
        <f>(1+_xlfn.XLOOKUP(INT((B682-1)/12)+1,'ZC Curve'!$B$8:$B$107,'ZC Curve'!R$8:R$107,,0))^(1/12)-1</f>
        <v>0</v>
      </c>
      <c r="D682" s="946">
        <f t="shared" si="65"/>
        <v>1</v>
      </c>
      <c r="E682" s="594"/>
      <c r="F682" s="705">
        <f t="shared" si="66"/>
        <v>670</v>
      </c>
      <c r="G682" s="756"/>
      <c r="H682" s="756"/>
      <c r="I682" s="756"/>
      <c r="J682" s="756"/>
      <c r="K682" s="756"/>
      <c r="L682" s="756"/>
      <c r="M682" s="756"/>
      <c r="N682" s="594"/>
      <c r="O682" s="705">
        <f t="shared" si="67"/>
        <v>670</v>
      </c>
      <c r="P682" s="756"/>
      <c r="Q682" s="756"/>
      <c r="R682" s="756"/>
      <c r="S682" s="756"/>
      <c r="T682" s="756"/>
      <c r="U682" s="756"/>
      <c r="V682" s="756"/>
      <c r="W682" s="594"/>
      <c r="X682" s="705">
        <f t="shared" si="68"/>
        <v>670</v>
      </c>
      <c r="Y682" s="756"/>
      <c r="Z682" s="756"/>
      <c r="AA682" s="756"/>
      <c r="AB682" s="756"/>
      <c r="AC682" s="756"/>
      <c r="AD682" s="756"/>
      <c r="AE682" s="756"/>
      <c r="AF682" s="594"/>
      <c r="AG682" s="705">
        <f t="shared" si="69"/>
        <v>670</v>
      </c>
      <c r="AH682" s="756"/>
      <c r="AI682" s="756"/>
      <c r="AJ682" s="756"/>
      <c r="AK682" s="756"/>
      <c r="AL682" s="756"/>
      <c r="AM682" s="756"/>
      <c r="AN682" s="756"/>
      <c r="AO682" s="685"/>
      <c r="AP682" s="705">
        <f t="shared" si="70"/>
        <v>670</v>
      </c>
      <c r="AQ682" s="756"/>
      <c r="AR682" s="756"/>
      <c r="AS682" s="756"/>
      <c r="AT682" s="756"/>
      <c r="AU682" s="756"/>
      <c r="AV682" s="756"/>
      <c r="AW682" s="756"/>
    </row>
    <row r="683" spans="2:49" x14ac:dyDescent="0.25">
      <c r="B683" s="705">
        <v>671</v>
      </c>
      <c r="C683" s="951">
        <f>(1+_xlfn.XLOOKUP(INT((B683-1)/12)+1,'ZC Curve'!$B$8:$B$107,'ZC Curve'!R$8:R$107,,0))^(1/12)-1</f>
        <v>0</v>
      </c>
      <c r="D683" s="946">
        <f t="shared" si="65"/>
        <v>1</v>
      </c>
      <c r="E683" s="594"/>
      <c r="F683" s="705">
        <f t="shared" si="66"/>
        <v>671</v>
      </c>
      <c r="G683" s="756"/>
      <c r="H683" s="756"/>
      <c r="I683" s="756"/>
      <c r="J683" s="756"/>
      <c r="K683" s="756"/>
      <c r="L683" s="756"/>
      <c r="M683" s="756"/>
      <c r="N683" s="594"/>
      <c r="O683" s="705">
        <f t="shared" si="67"/>
        <v>671</v>
      </c>
      <c r="P683" s="756"/>
      <c r="Q683" s="756"/>
      <c r="R683" s="756"/>
      <c r="S683" s="756"/>
      <c r="T683" s="756"/>
      <c r="U683" s="756"/>
      <c r="V683" s="756"/>
      <c r="W683" s="594"/>
      <c r="X683" s="705">
        <f t="shared" si="68"/>
        <v>671</v>
      </c>
      <c r="Y683" s="756"/>
      <c r="Z683" s="756"/>
      <c r="AA683" s="756"/>
      <c r="AB683" s="756"/>
      <c r="AC683" s="756"/>
      <c r="AD683" s="756"/>
      <c r="AE683" s="756"/>
      <c r="AF683" s="594"/>
      <c r="AG683" s="705">
        <f t="shared" si="69"/>
        <v>671</v>
      </c>
      <c r="AH683" s="756"/>
      <c r="AI683" s="756"/>
      <c r="AJ683" s="756"/>
      <c r="AK683" s="756"/>
      <c r="AL683" s="756"/>
      <c r="AM683" s="756"/>
      <c r="AN683" s="756"/>
      <c r="AO683" s="685"/>
      <c r="AP683" s="705">
        <f t="shared" si="70"/>
        <v>671</v>
      </c>
      <c r="AQ683" s="756"/>
      <c r="AR683" s="756"/>
      <c r="AS683" s="756"/>
      <c r="AT683" s="756"/>
      <c r="AU683" s="756"/>
      <c r="AV683" s="756"/>
      <c r="AW683" s="756"/>
    </row>
    <row r="684" spans="2:49" x14ac:dyDescent="0.25">
      <c r="B684" s="705">
        <v>672</v>
      </c>
      <c r="C684" s="951">
        <f>(1+_xlfn.XLOOKUP(INT((B684-1)/12)+1,'ZC Curve'!$B$8:$B$107,'ZC Curve'!R$8:R$107,,0))^(1/12)-1</f>
        <v>0</v>
      </c>
      <c r="D684" s="946">
        <f t="shared" si="65"/>
        <v>1</v>
      </c>
      <c r="E684" s="594"/>
      <c r="F684" s="705">
        <f t="shared" si="66"/>
        <v>672</v>
      </c>
      <c r="G684" s="756"/>
      <c r="H684" s="756"/>
      <c r="I684" s="756"/>
      <c r="J684" s="756"/>
      <c r="K684" s="756"/>
      <c r="L684" s="756"/>
      <c r="M684" s="756"/>
      <c r="N684" s="594"/>
      <c r="O684" s="705">
        <f t="shared" si="67"/>
        <v>672</v>
      </c>
      <c r="P684" s="756"/>
      <c r="Q684" s="756"/>
      <c r="R684" s="756"/>
      <c r="S684" s="756"/>
      <c r="T684" s="756"/>
      <c r="U684" s="756"/>
      <c r="V684" s="756"/>
      <c r="W684" s="594"/>
      <c r="X684" s="705">
        <f t="shared" si="68"/>
        <v>672</v>
      </c>
      <c r="Y684" s="756"/>
      <c r="Z684" s="756"/>
      <c r="AA684" s="756"/>
      <c r="AB684" s="756"/>
      <c r="AC684" s="756"/>
      <c r="AD684" s="756"/>
      <c r="AE684" s="756"/>
      <c r="AF684" s="594"/>
      <c r="AG684" s="705">
        <f t="shared" si="69"/>
        <v>672</v>
      </c>
      <c r="AH684" s="756"/>
      <c r="AI684" s="756"/>
      <c r="AJ684" s="756"/>
      <c r="AK684" s="756"/>
      <c r="AL684" s="756"/>
      <c r="AM684" s="756"/>
      <c r="AN684" s="756"/>
      <c r="AO684" s="685"/>
      <c r="AP684" s="705">
        <f t="shared" si="70"/>
        <v>672</v>
      </c>
      <c r="AQ684" s="756"/>
      <c r="AR684" s="756"/>
      <c r="AS684" s="756"/>
      <c r="AT684" s="756"/>
      <c r="AU684" s="756"/>
      <c r="AV684" s="756"/>
      <c r="AW684" s="756"/>
    </row>
    <row r="685" spans="2:49" x14ac:dyDescent="0.25">
      <c r="B685" s="705">
        <v>673</v>
      </c>
      <c r="C685" s="951">
        <f>(1+_xlfn.XLOOKUP(INT((B685-1)/12)+1,'ZC Curve'!$B$8:$B$107,'ZC Curve'!R$8:R$107,,0))^(1/12)-1</f>
        <v>0</v>
      </c>
      <c r="D685" s="946">
        <f t="shared" si="65"/>
        <v>1</v>
      </c>
      <c r="E685" s="594"/>
      <c r="F685" s="705">
        <f t="shared" si="66"/>
        <v>673</v>
      </c>
      <c r="G685" s="756"/>
      <c r="H685" s="756"/>
      <c r="I685" s="756"/>
      <c r="J685" s="756"/>
      <c r="K685" s="756"/>
      <c r="L685" s="756"/>
      <c r="M685" s="756"/>
      <c r="N685" s="594"/>
      <c r="O685" s="705">
        <f t="shared" si="67"/>
        <v>673</v>
      </c>
      <c r="P685" s="756"/>
      <c r="Q685" s="756"/>
      <c r="R685" s="756"/>
      <c r="S685" s="756"/>
      <c r="T685" s="756"/>
      <c r="U685" s="756"/>
      <c r="V685" s="756"/>
      <c r="W685" s="594"/>
      <c r="X685" s="705">
        <f t="shared" si="68"/>
        <v>673</v>
      </c>
      <c r="Y685" s="756"/>
      <c r="Z685" s="756"/>
      <c r="AA685" s="756"/>
      <c r="AB685" s="756"/>
      <c r="AC685" s="756"/>
      <c r="AD685" s="756"/>
      <c r="AE685" s="756"/>
      <c r="AF685" s="594"/>
      <c r="AG685" s="705">
        <f t="shared" si="69"/>
        <v>673</v>
      </c>
      <c r="AH685" s="756"/>
      <c r="AI685" s="756"/>
      <c r="AJ685" s="756"/>
      <c r="AK685" s="756"/>
      <c r="AL685" s="756"/>
      <c r="AM685" s="756"/>
      <c r="AN685" s="756"/>
      <c r="AO685" s="685"/>
      <c r="AP685" s="705">
        <f t="shared" si="70"/>
        <v>673</v>
      </c>
      <c r="AQ685" s="756"/>
      <c r="AR685" s="756"/>
      <c r="AS685" s="756"/>
      <c r="AT685" s="756"/>
      <c r="AU685" s="756"/>
      <c r="AV685" s="756"/>
      <c r="AW685" s="756"/>
    </row>
    <row r="686" spans="2:49" x14ac:dyDescent="0.25">
      <c r="B686" s="705">
        <v>674</v>
      </c>
      <c r="C686" s="951">
        <f>(1+_xlfn.XLOOKUP(INT((B686-1)/12)+1,'ZC Curve'!$B$8:$B$107,'ZC Curve'!R$8:R$107,,0))^(1/12)-1</f>
        <v>0</v>
      </c>
      <c r="D686" s="946">
        <f t="shared" si="65"/>
        <v>1</v>
      </c>
      <c r="E686" s="594"/>
      <c r="F686" s="705">
        <f t="shared" si="66"/>
        <v>674</v>
      </c>
      <c r="G686" s="756"/>
      <c r="H686" s="756"/>
      <c r="I686" s="756"/>
      <c r="J686" s="756"/>
      <c r="K686" s="756"/>
      <c r="L686" s="756"/>
      <c r="M686" s="756"/>
      <c r="N686" s="594"/>
      <c r="O686" s="705">
        <f t="shared" si="67"/>
        <v>674</v>
      </c>
      <c r="P686" s="756"/>
      <c r="Q686" s="756"/>
      <c r="R686" s="756"/>
      <c r="S686" s="756"/>
      <c r="T686" s="756"/>
      <c r="U686" s="756"/>
      <c r="V686" s="756"/>
      <c r="W686" s="594"/>
      <c r="X686" s="705">
        <f t="shared" si="68"/>
        <v>674</v>
      </c>
      <c r="Y686" s="756"/>
      <c r="Z686" s="756"/>
      <c r="AA686" s="756"/>
      <c r="AB686" s="756"/>
      <c r="AC686" s="756"/>
      <c r="AD686" s="756"/>
      <c r="AE686" s="756"/>
      <c r="AF686" s="594"/>
      <c r="AG686" s="705">
        <f t="shared" si="69"/>
        <v>674</v>
      </c>
      <c r="AH686" s="756"/>
      <c r="AI686" s="756"/>
      <c r="AJ686" s="756"/>
      <c r="AK686" s="756"/>
      <c r="AL686" s="756"/>
      <c r="AM686" s="756"/>
      <c r="AN686" s="756"/>
      <c r="AO686" s="685"/>
      <c r="AP686" s="705">
        <f t="shared" si="70"/>
        <v>674</v>
      </c>
      <c r="AQ686" s="756"/>
      <c r="AR686" s="756"/>
      <c r="AS686" s="756"/>
      <c r="AT686" s="756"/>
      <c r="AU686" s="756"/>
      <c r="AV686" s="756"/>
      <c r="AW686" s="756"/>
    </row>
    <row r="687" spans="2:49" x14ac:dyDescent="0.25">
      <c r="B687" s="705">
        <v>675</v>
      </c>
      <c r="C687" s="951">
        <f>(1+_xlfn.XLOOKUP(INT((B687-1)/12)+1,'ZC Curve'!$B$8:$B$107,'ZC Curve'!R$8:R$107,,0))^(1/12)-1</f>
        <v>0</v>
      </c>
      <c r="D687" s="946">
        <f t="shared" si="65"/>
        <v>1</v>
      </c>
      <c r="E687" s="594"/>
      <c r="F687" s="705">
        <f t="shared" si="66"/>
        <v>675</v>
      </c>
      <c r="G687" s="756"/>
      <c r="H687" s="756"/>
      <c r="I687" s="756"/>
      <c r="J687" s="756"/>
      <c r="K687" s="756"/>
      <c r="L687" s="756"/>
      <c r="M687" s="756"/>
      <c r="N687" s="594"/>
      <c r="O687" s="705">
        <f t="shared" si="67"/>
        <v>675</v>
      </c>
      <c r="P687" s="756"/>
      <c r="Q687" s="756"/>
      <c r="R687" s="756"/>
      <c r="S687" s="756"/>
      <c r="T687" s="756"/>
      <c r="U687" s="756"/>
      <c r="V687" s="756"/>
      <c r="W687" s="594"/>
      <c r="X687" s="705">
        <f t="shared" si="68"/>
        <v>675</v>
      </c>
      <c r="Y687" s="756"/>
      <c r="Z687" s="756"/>
      <c r="AA687" s="756"/>
      <c r="AB687" s="756"/>
      <c r="AC687" s="756"/>
      <c r="AD687" s="756"/>
      <c r="AE687" s="756"/>
      <c r="AF687" s="594"/>
      <c r="AG687" s="705">
        <f t="shared" si="69"/>
        <v>675</v>
      </c>
      <c r="AH687" s="756"/>
      <c r="AI687" s="756"/>
      <c r="AJ687" s="756"/>
      <c r="AK687" s="756"/>
      <c r="AL687" s="756"/>
      <c r="AM687" s="756"/>
      <c r="AN687" s="756"/>
      <c r="AO687" s="685"/>
      <c r="AP687" s="705">
        <f t="shared" si="70"/>
        <v>675</v>
      </c>
      <c r="AQ687" s="756"/>
      <c r="AR687" s="756"/>
      <c r="AS687" s="756"/>
      <c r="AT687" s="756"/>
      <c r="AU687" s="756"/>
      <c r="AV687" s="756"/>
      <c r="AW687" s="756"/>
    </row>
    <row r="688" spans="2:49" x14ac:dyDescent="0.25">
      <c r="B688" s="705">
        <v>676</v>
      </c>
      <c r="C688" s="951">
        <f>(1+_xlfn.XLOOKUP(INT((B688-1)/12)+1,'ZC Curve'!$B$8:$B$107,'ZC Curve'!R$8:R$107,,0))^(1/12)-1</f>
        <v>0</v>
      </c>
      <c r="D688" s="946">
        <f t="shared" si="65"/>
        <v>1</v>
      </c>
      <c r="E688" s="594"/>
      <c r="F688" s="705">
        <f t="shared" si="66"/>
        <v>676</v>
      </c>
      <c r="G688" s="756"/>
      <c r="H688" s="756"/>
      <c r="I688" s="756"/>
      <c r="J688" s="756"/>
      <c r="K688" s="756"/>
      <c r="L688" s="756"/>
      <c r="M688" s="756"/>
      <c r="N688" s="594"/>
      <c r="O688" s="705">
        <f t="shared" si="67"/>
        <v>676</v>
      </c>
      <c r="P688" s="756"/>
      <c r="Q688" s="756"/>
      <c r="R688" s="756"/>
      <c r="S688" s="756"/>
      <c r="T688" s="756"/>
      <c r="U688" s="756"/>
      <c r="V688" s="756"/>
      <c r="W688" s="594"/>
      <c r="X688" s="705">
        <f t="shared" si="68"/>
        <v>676</v>
      </c>
      <c r="Y688" s="756"/>
      <c r="Z688" s="756"/>
      <c r="AA688" s="756"/>
      <c r="AB688" s="756"/>
      <c r="AC688" s="756"/>
      <c r="AD688" s="756"/>
      <c r="AE688" s="756"/>
      <c r="AF688" s="594"/>
      <c r="AG688" s="705">
        <f t="shared" si="69"/>
        <v>676</v>
      </c>
      <c r="AH688" s="756"/>
      <c r="AI688" s="756"/>
      <c r="AJ688" s="756"/>
      <c r="AK688" s="756"/>
      <c r="AL688" s="756"/>
      <c r="AM688" s="756"/>
      <c r="AN688" s="756"/>
      <c r="AO688" s="685"/>
      <c r="AP688" s="705">
        <f t="shared" si="70"/>
        <v>676</v>
      </c>
      <c r="AQ688" s="756"/>
      <c r="AR688" s="756"/>
      <c r="AS688" s="756"/>
      <c r="AT688" s="756"/>
      <c r="AU688" s="756"/>
      <c r="AV688" s="756"/>
      <c r="AW688" s="756"/>
    </row>
    <row r="689" spans="2:49" x14ac:dyDescent="0.25">
      <c r="B689" s="705">
        <v>677</v>
      </c>
      <c r="C689" s="951">
        <f>(1+_xlfn.XLOOKUP(INT((B689-1)/12)+1,'ZC Curve'!$B$8:$B$107,'ZC Curve'!R$8:R$107,,0))^(1/12)-1</f>
        <v>0</v>
      </c>
      <c r="D689" s="946">
        <f t="shared" si="65"/>
        <v>1</v>
      </c>
      <c r="E689" s="594"/>
      <c r="F689" s="705">
        <f t="shared" si="66"/>
        <v>677</v>
      </c>
      <c r="G689" s="756"/>
      <c r="H689" s="756"/>
      <c r="I689" s="756"/>
      <c r="J689" s="756"/>
      <c r="K689" s="756"/>
      <c r="L689" s="756"/>
      <c r="M689" s="756"/>
      <c r="N689" s="594"/>
      <c r="O689" s="705">
        <f t="shared" si="67"/>
        <v>677</v>
      </c>
      <c r="P689" s="756"/>
      <c r="Q689" s="756"/>
      <c r="R689" s="756"/>
      <c r="S689" s="756"/>
      <c r="T689" s="756"/>
      <c r="U689" s="756"/>
      <c r="V689" s="756"/>
      <c r="W689" s="594"/>
      <c r="X689" s="705">
        <f t="shared" si="68"/>
        <v>677</v>
      </c>
      <c r="Y689" s="756"/>
      <c r="Z689" s="756"/>
      <c r="AA689" s="756"/>
      <c r="AB689" s="756"/>
      <c r="AC689" s="756"/>
      <c r="AD689" s="756"/>
      <c r="AE689" s="756"/>
      <c r="AF689" s="594"/>
      <c r="AG689" s="705">
        <f t="shared" si="69"/>
        <v>677</v>
      </c>
      <c r="AH689" s="756"/>
      <c r="AI689" s="756"/>
      <c r="AJ689" s="756"/>
      <c r="AK689" s="756"/>
      <c r="AL689" s="756"/>
      <c r="AM689" s="756"/>
      <c r="AN689" s="756"/>
      <c r="AO689" s="685"/>
      <c r="AP689" s="705">
        <f t="shared" si="70"/>
        <v>677</v>
      </c>
      <c r="AQ689" s="756"/>
      <c r="AR689" s="756"/>
      <c r="AS689" s="756"/>
      <c r="AT689" s="756"/>
      <c r="AU689" s="756"/>
      <c r="AV689" s="756"/>
      <c r="AW689" s="756"/>
    </row>
    <row r="690" spans="2:49" x14ac:dyDescent="0.25">
      <c r="B690" s="705">
        <v>678</v>
      </c>
      <c r="C690" s="951">
        <f>(1+_xlfn.XLOOKUP(INT((B690-1)/12)+1,'ZC Curve'!$B$8:$B$107,'ZC Curve'!R$8:R$107,,0))^(1/12)-1</f>
        <v>0</v>
      </c>
      <c r="D690" s="946">
        <f t="shared" si="65"/>
        <v>1</v>
      </c>
      <c r="E690" s="594"/>
      <c r="F690" s="705">
        <f t="shared" si="66"/>
        <v>678</v>
      </c>
      <c r="G690" s="756"/>
      <c r="H690" s="756"/>
      <c r="I690" s="756"/>
      <c r="J690" s="756"/>
      <c r="K690" s="756"/>
      <c r="L690" s="756"/>
      <c r="M690" s="756"/>
      <c r="N690" s="594"/>
      <c r="O690" s="705">
        <f t="shared" si="67"/>
        <v>678</v>
      </c>
      <c r="P690" s="756"/>
      <c r="Q690" s="756"/>
      <c r="R690" s="756"/>
      <c r="S690" s="756"/>
      <c r="T690" s="756"/>
      <c r="U690" s="756"/>
      <c r="V690" s="756"/>
      <c r="W690" s="594"/>
      <c r="X690" s="705">
        <f t="shared" si="68"/>
        <v>678</v>
      </c>
      <c r="Y690" s="756"/>
      <c r="Z690" s="756"/>
      <c r="AA690" s="756"/>
      <c r="AB690" s="756"/>
      <c r="AC690" s="756"/>
      <c r="AD690" s="756"/>
      <c r="AE690" s="756"/>
      <c r="AF690" s="594"/>
      <c r="AG690" s="705">
        <f t="shared" si="69"/>
        <v>678</v>
      </c>
      <c r="AH690" s="756"/>
      <c r="AI690" s="756"/>
      <c r="AJ690" s="756"/>
      <c r="AK690" s="756"/>
      <c r="AL690" s="756"/>
      <c r="AM690" s="756"/>
      <c r="AN690" s="756"/>
      <c r="AO690" s="685"/>
      <c r="AP690" s="705">
        <f t="shared" si="70"/>
        <v>678</v>
      </c>
      <c r="AQ690" s="756"/>
      <c r="AR690" s="756"/>
      <c r="AS690" s="756"/>
      <c r="AT690" s="756"/>
      <c r="AU690" s="756"/>
      <c r="AV690" s="756"/>
      <c r="AW690" s="756"/>
    </row>
    <row r="691" spans="2:49" x14ac:dyDescent="0.25">
      <c r="B691" s="705">
        <v>679</v>
      </c>
      <c r="C691" s="951">
        <f>(1+_xlfn.XLOOKUP(INT((B691-1)/12)+1,'ZC Curve'!$B$8:$B$107,'ZC Curve'!R$8:R$107,,0))^(1/12)-1</f>
        <v>0</v>
      </c>
      <c r="D691" s="946">
        <f t="shared" si="65"/>
        <v>1</v>
      </c>
      <c r="E691" s="594"/>
      <c r="F691" s="705">
        <f t="shared" si="66"/>
        <v>679</v>
      </c>
      <c r="G691" s="756"/>
      <c r="H691" s="756"/>
      <c r="I691" s="756"/>
      <c r="J691" s="756"/>
      <c r="K691" s="756"/>
      <c r="L691" s="756"/>
      <c r="M691" s="756"/>
      <c r="N691" s="594"/>
      <c r="O691" s="705">
        <f t="shared" si="67"/>
        <v>679</v>
      </c>
      <c r="P691" s="756"/>
      <c r="Q691" s="756"/>
      <c r="R691" s="756"/>
      <c r="S691" s="756"/>
      <c r="T691" s="756"/>
      <c r="U691" s="756"/>
      <c r="V691" s="756"/>
      <c r="W691" s="594"/>
      <c r="X691" s="705">
        <f t="shared" si="68"/>
        <v>679</v>
      </c>
      <c r="Y691" s="756"/>
      <c r="Z691" s="756"/>
      <c r="AA691" s="756"/>
      <c r="AB691" s="756"/>
      <c r="AC691" s="756"/>
      <c r="AD691" s="756"/>
      <c r="AE691" s="756"/>
      <c r="AF691" s="594"/>
      <c r="AG691" s="705">
        <f t="shared" si="69"/>
        <v>679</v>
      </c>
      <c r="AH691" s="756"/>
      <c r="AI691" s="756"/>
      <c r="AJ691" s="756"/>
      <c r="AK691" s="756"/>
      <c r="AL691" s="756"/>
      <c r="AM691" s="756"/>
      <c r="AN691" s="756"/>
      <c r="AO691" s="685"/>
      <c r="AP691" s="705">
        <f t="shared" si="70"/>
        <v>679</v>
      </c>
      <c r="AQ691" s="756"/>
      <c r="AR691" s="756"/>
      <c r="AS691" s="756"/>
      <c r="AT691" s="756"/>
      <c r="AU691" s="756"/>
      <c r="AV691" s="756"/>
      <c r="AW691" s="756"/>
    </row>
    <row r="692" spans="2:49" x14ac:dyDescent="0.25">
      <c r="B692" s="705">
        <v>680</v>
      </c>
      <c r="C692" s="951">
        <f>(1+_xlfn.XLOOKUP(INT((B692-1)/12)+1,'ZC Curve'!$B$8:$B$107,'ZC Curve'!R$8:R$107,,0))^(1/12)-1</f>
        <v>0</v>
      </c>
      <c r="D692" s="946">
        <f t="shared" si="65"/>
        <v>1</v>
      </c>
      <c r="E692" s="594"/>
      <c r="F692" s="705">
        <f t="shared" si="66"/>
        <v>680</v>
      </c>
      <c r="G692" s="756"/>
      <c r="H692" s="756"/>
      <c r="I692" s="756"/>
      <c r="J692" s="756"/>
      <c r="K692" s="756"/>
      <c r="L692" s="756"/>
      <c r="M692" s="756"/>
      <c r="N692" s="594"/>
      <c r="O692" s="705">
        <f t="shared" si="67"/>
        <v>680</v>
      </c>
      <c r="P692" s="756"/>
      <c r="Q692" s="756"/>
      <c r="R692" s="756"/>
      <c r="S692" s="756"/>
      <c r="T692" s="756"/>
      <c r="U692" s="756"/>
      <c r="V692" s="756"/>
      <c r="W692" s="594"/>
      <c r="X692" s="705">
        <f t="shared" si="68"/>
        <v>680</v>
      </c>
      <c r="Y692" s="756"/>
      <c r="Z692" s="756"/>
      <c r="AA692" s="756"/>
      <c r="AB692" s="756"/>
      <c r="AC692" s="756"/>
      <c r="AD692" s="756"/>
      <c r="AE692" s="756"/>
      <c r="AF692" s="594"/>
      <c r="AG692" s="705">
        <f t="shared" si="69"/>
        <v>680</v>
      </c>
      <c r="AH692" s="756"/>
      <c r="AI692" s="756"/>
      <c r="AJ692" s="756"/>
      <c r="AK692" s="756"/>
      <c r="AL692" s="756"/>
      <c r="AM692" s="756"/>
      <c r="AN692" s="756"/>
      <c r="AO692" s="685"/>
      <c r="AP692" s="705">
        <f t="shared" si="70"/>
        <v>680</v>
      </c>
      <c r="AQ692" s="756"/>
      <c r="AR692" s="756"/>
      <c r="AS692" s="756"/>
      <c r="AT692" s="756"/>
      <c r="AU692" s="756"/>
      <c r="AV692" s="756"/>
      <c r="AW692" s="756"/>
    </row>
    <row r="693" spans="2:49" x14ac:dyDescent="0.25">
      <c r="B693" s="705">
        <v>681</v>
      </c>
      <c r="C693" s="951">
        <f>(1+_xlfn.XLOOKUP(INT((B693-1)/12)+1,'ZC Curve'!$B$8:$B$107,'ZC Curve'!R$8:R$107,,0))^(1/12)-1</f>
        <v>0</v>
      </c>
      <c r="D693" s="946">
        <f t="shared" si="65"/>
        <v>1</v>
      </c>
      <c r="E693" s="594"/>
      <c r="F693" s="705">
        <f t="shared" si="66"/>
        <v>681</v>
      </c>
      <c r="G693" s="756"/>
      <c r="H693" s="756"/>
      <c r="I693" s="756"/>
      <c r="J693" s="756"/>
      <c r="K693" s="756"/>
      <c r="L693" s="756"/>
      <c r="M693" s="756"/>
      <c r="N693" s="594"/>
      <c r="O693" s="705">
        <f t="shared" si="67"/>
        <v>681</v>
      </c>
      <c r="P693" s="756"/>
      <c r="Q693" s="756"/>
      <c r="R693" s="756"/>
      <c r="S693" s="756"/>
      <c r="T693" s="756"/>
      <c r="U693" s="756"/>
      <c r="V693" s="756"/>
      <c r="W693" s="594"/>
      <c r="X693" s="705">
        <f t="shared" si="68"/>
        <v>681</v>
      </c>
      <c r="Y693" s="756"/>
      <c r="Z693" s="756"/>
      <c r="AA693" s="756"/>
      <c r="AB693" s="756"/>
      <c r="AC693" s="756"/>
      <c r="AD693" s="756"/>
      <c r="AE693" s="756"/>
      <c r="AF693" s="594"/>
      <c r="AG693" s="705">
        <f t="shared" si="69"/>
        <v>681</v>
      </c>
      <c r="AH693" s="756"/>
      <c r="AI693" s="756"/>
      <c r="AJ693" s="756"/>
      <c r="AK693" s="756"/>
      <c r="AL693" s="756"/>
      <c r="AM693" s="756"/>
      <c r="AN693" s="756"/>
      <c r="AO693" s="685"/>
      <c r="AP693" s="705">
        <f t="shared" si="70"/>
        <v>681</v>
      </c>
      <c r="AQ693" s="756"/>
      <c r="AR693" s="756"/>
      <c r="AS693" s="756"/>
      <c r="AT693" s="756"/>
      <c r="AU693" s="756"/>
      <c r="AV693" s="756"/>
      <c r="AW693" s="756"/>
    </row>
    <row r="694" spans="2:49" x14ac:dyDescent="0.25">
      <c r="B694" s="705">
        <v>682</v>
      </c>
      <c r="C694" s="951">
        <f>(1+_xlfn.XLOOKUP(INT((B694-1)/12)+1,'ZC Curve'!$B$8:$B$107,'ZC Curve'!R$8:R$107,,0))^(1/12)-1</f>
        <v>0</v>
      </c>
      <c r="D694" s="946">
        <f t="shared" si="65"/>
        <v>1</v>
      </c>
      <c r="E694" s="594"/>
      <c r="F694" s="705">
        <f t="shared" si="66"/>
        <v>682</v>
      </c>
      <c r="G694" s="756"/>
      <c r="H694" s="756"/>
      <c r="I694" s="756"/>
      <c r="J694" s="756"/>
      <c r="K694" s="756"/>
      <c r="L694" s="756"/>
      <c r="M694" s="756"/>
      <c r="N694" s="594"/>
      <c r="O694" s="705">
        <f t="shared" si="67"/>
        <v>682</v>
      </c>
      <c r="P694" s="756"/>
      <c r="Q694" s="756"/>
      <c r="R694" s="756"/>
      <c r="S694" s="756"/>
      <c r="T694" s="756"/>
      <c r="U694" s="756"/>
      <c r="V694" s="756"/>
      <c r="W694" s="594"/>
      <c r="X694" s="705">
        <f t="shared" si="68"/>
        <v>682</v>
      </c>
      <c r="Y694" s="756"/>
      <c r="Z694" s="756"/>
      <c r="AA694" s="756"/>
      <c r="AB694" s="756"/>
      <c r="AC694" s="756"/>
      <c r="AD694" s="756"/>
      <c r="AE694" s="756"/>
      <c r="AF694" s="594"/>
      <c r="AG694" s="705">
        <f t="shared" si="69"/>
        <v>682</v>
      </c>
      <c r="AH694" s="756"/>
      <c r="AI694" s="756"/>
      <c r="AJ694" s="756"/>
      <c r="AK694" s="756"/>
      <c r="AL694" s="756"/>
      <c r="AM694" s="756"/>
      <c r="AN694" s="756"/>
      <c r="AO694" s="685"/>
      <c r="AP694" s="705">
        <f t="shared" si="70"/>
        <v>682</v>
      </c>
      <c r="AQ694" s="756"/>
      <c r="AR694" s="756"/>
      <c r="AS694" s="756"/>
      <c r="AT694" s="756"/>
      <c r="AU694" s="756"/>
      <c r="AV694" s="756"/>
      <c r="AW694" s="756"/>
    </row>
    <row r="695" spans="2:49" x14ac:dyDescent="0.25">
      <c r="B695" s="705">
        <v>683</v>
      </c>
      <c r="C695" s="951">
        <f>(1+_xlfn.XLOOKUP(INT((B695-1)/12)+1,'ZC Curve'!$B$8:$B$107,'ZC Curve'!R$8:R$107,,0))^(1/12)-1</f>
        <v>0</v>
      </c>
      <c r="D695" s="946">
        <f t="shared" si="65"/>
        <v>1</v>
      </c>
      <c r="E695" s="594"/>
      <c r="F695" s="705">
        <f t="shared" si="66"/>
        <v>683</v>
      </c>
      <c r="G695" s="756"/>
      <c r="H695" s="756"/>
      <c r="I695" s="756"/>
      <c r="J695" s="756"/>
      <c r="K695" s="756"/>
      <c r="L695" s="756"/>
      <c r="M695" s="756"/>
      <c r="N695" s="594"/>
      <c r="O695" s="705">
        <f t="shared" si="67"/>
        <v>683</v>
      </c>
      <c r="P695" s="756"/>
      <c r="Q695" s="756"/>
      <c r="R695" s="756"/>
      <c r="S695" s="756"/>
      <c r="T695" s="756"/>
      <c r="U695" s="756"/>
      <c r="V695" s="756"/>
      <c r="W695" s="594"/>
      <c r="X695" s="705">
        <f t="shared" si="68"/>
        <v>683</v>
      </c>
      <c r="Y695" s="756"/>
      <c r="Z695" s="756"/>
      <c r="AA695" s="756"/>
      <c r="AB695" s="756"/>
      <c r="AC695" s="756"/>
      <c r="AD695" s="756"/>
      <c r="AE695" s="756"/>
      <c r="AF695" s="594"/>
      <c r="AG695" s="705">
        <f t="shared" si="69"/>
        <v>683</v>
      </c>
      <c r="AH695" s="756"/>
      <c r="AI695" s="756"/>
      <c r="AJ695" s="756"/>
      <c r="AK695" s="756"/>
      <c r="AL695" s="756"/>
      <c r="AM695" s="756"/>
      <c r="AN695" s="756"/>
      <c r="AO695" s="685"/>
      <c r="AP695" s="705">
        <f t="shared" si="70"/>
        <v>683</v>
      </c>
      <c r="AQ695" s="756"/>
      <c r="AR695" s="756"/>
      <c r="AS695" s="756"/>
      <c r="AT695" s="756"/>
      <c r="AU695" s="756"/>
      <c r="AV695" s="756"/>
      <c r="AW695" s="756"/>
    </row>
    <row r="696" spans="2:49" x14ac:dyDescent="0.25">
      <c r="B696" s="705">
        <v>684</v>
      </c>
      <c r="C696" s="951">
        <f>(1+_xlfn.XLOOKUP(INT((B696-1)/12)+1,'ZC Curve'!$B$8:$B$107,'ZC Curve'!R$8:R$107,,0))^(1/12)-1</f>
        <v>0</v>
      </c>
      <c r="D696" s="946">
        <f t="shared" si="65"/>
        <v>1</v>
      </c>
      <c r="E696" s="594"/>
      <c r="F696" s="705">
        <f t="shared" si="66"/>
        <v>684</v>
      </c>
      <c r="G696" s="756"/>
      <c r="H696" s="756"/>
      <c r="I696" s="756"/>
      <c r="J696" s="756"/>
      <c r="K696" s="756"/>
      <c r="L696" s="756"/>
      <c r="M696" s="756"/>
      <c r="N696" s="594"/>
      <c r="O696" s="705">
        <f t="shared" si="67"/>
        <v>684</v>
      </c>
      <c r="P696" s="756"/>
      <c r="Q696" s="756"/>
      <c r="R696" s="756"/>
      <c r="S696" s="756"/>
      <c r="T696" s="756"/>
      <c r="U696" s="756"/>
      <c r="V696" s="756"/>
      <c r="W696" s="594"/>
      <c r="X696" s="705">
        <f t="shared" si="68"/>
        <v>684</v>
      </c>
      <c r="Y696" s="756"/>
      <c r="Z696" s="756"/>
      <c r="AA696" s="756"/>
      <c r="AB696" s="756"/>
      <c r="AC696" s="756"/>
      <c r="AD696" s="756"/>
      <c r="AE696" s="756"/>
      <c r="AF696" s="594"/>
      <c r="AG696" s="705">
        <f t="shared" si="69"/>
        <v>684</v>
      </c>
      <c r="AH696" s="756"/>
      <c r="AI696" s="756"/>
      <c r="AJ696" s="756"/>
      <c r="AK696" s="756"/>
      <c r="AL696" s="756"/>
      <c r="AM696" s="756"/>
      <c r="AN696" s="756"/>
      <c r="AO696" s="685"/>
      <c r="AP696" s="705">
        <f t="shared" si="70"/>
        <v>684</v>
      </c>
      <c r="AQ696" s="756"/>
      <c r="AR696" s="756"/>
      <c r="AS696" s="756"/>
      <c r="AT696" s="756"/>
      <c r="AU696" s="756"/>
      <c r="AV696" s="756"/>
      <c r="AW696" s="756"/>
    </row>
    <row r="697" spans="2:49" x14ac:dyDescent="0.25">
      <c r="B697" s="705">
        <v>685</v>
      </c>
      <c r="C697" s="951">
        <f>(1+_xlfn.XLOOKUP(INT((B697-1)/12)+1,'ZC Curve'!$B$8:$B$107,'ZC Curve'!R$8:R$107,,0))^(1/12)-1</f>
        <v>0</v>
      </c>
      <c r="D697" s="946">
        <f t="shared" si="65"/>
        <v>1</v>
      </c>
      <c r="E697" s="594"/>
      <c r="F697" s="705">
        <f t="shared" si="66"/>
        <v>685</v>
      </c>
      <c r="G697" s="756"/>
      <c r="H697" s="756"/>
      <c r="I697" s="756"/>
      <c r="J697" s="756"/>
      <c r="K697" s="756"/>
      <c r="L697" s="756"/>
      <c r="M697" s="756"/>
      <c r="N697" s="594"/>
      <c r="O697" s="705">
        <f t="shared" si="67"/>
        <v>685</v>
      </c>
      <c r="P697" s="756"/>
      <c r="Q697" s="756"/>
      <c r="R697" s="756"/>
      <c r="S697" s="756"/>
      <c r="T697" s="756"/>
      <c r="U697" s="756"/>
      <c r="V697" s="756"/>
      <c r="W697" s="594"/>
      <c r="X697" s="705">
        <f t="shared" si="68"/>
        <v>685</v>
      </c>
      <c r="Y697" s="756"/>
      <c r="Z697" s="756"/>
      <c r="AA697" s="756"/>
      <c r="AB697" s="756"/>
      <c r="AC697" s="756"/>
      <c r="AD697" s="756"/>
      <c r="AE697" s="756"/>
      <c r="AF697" s="594"/>
      <c r="AG697" s="705">
        <f t="shared" si="69"/>
        <v>685</v>
      </c>
      <c r="AH697" s="756"/>
      <c r="AI697" s="756"/>
      <c r="AJ697" s="756"/>
      <c r="AK697" s="756"/>
      <c r="AL697" s="756"/>
      <c r="AM697" s="756"/>
      <c r="AN697" s="756"/>
      <c r="AO697" s="685"/>
      <c r="AP697" s="705">
        <f t="shared" si="70"/>
        <v>685</v>
      </c>
      <c r="AQ697" s="756"/>
      <c r="AR697" s="756"/>
      <c r="AS697" s="756"/>
      <c r="AT697" s="756"/>
      <c r="AU697" s="756"/>
      <c r="AV697" s="756"/>
      <c r="AW697" s="756"/>
    </row>
    <row r="698" spans="2:49" x14ac:dyDescent="0.25">
      <c r="B698" s="705">
        <v>686</v>
      </c>
      <c r="C698" s="951">
        <f>(1+_xlfn.XLOOKUP(INT((B698-1)/12)+1,'ZC Curve'!$B$8:$B$107,'ZC Curve'!R$8:R$107,,0))^(1/12)-1</f>
        <v>0</v>
      </c>
      <c r="D698" s="946">
        <f t="shared" si="65"/>
        <v>1</v>
      </c>
      <c r="E698" s="594"/>
      <c r="F698" s="705">
        <f t="shared" si="66"/>
        <v>686</v>
      </c>
      <c r="G698" s="756"/>
      <c r="H698" s="756"/>
      <c r="I698" s="756"/>
      <c r="J698" s="756"/>
      <c r="K698" s="756"/>
      <c r="L698" s="756"/>
      <c r="M698" s="756"/>
      <c r="N698" s="594"/>
      <c r="O698" s="705">
        <f t="shared" si="67"/>
        <v>686</v>
      </c>
      <c r="P698" s="756"/>
      <c r="Q698" s="756"/>
      <c r="R698" s="756"/>
      <c r="S698" s="756"/>
      <c r="T698" s="756"/>
      <c r="U698" s="756"/>
      <c r="V698" s="756"/>
      <c r="W698" s="594"/>
      <c r="X698" s="705">
        <f t="shared" si="68"/>
        <v>686</v>
      </c>
      <c r="Y698" s="756"/>
      <c r="Z698" s="756"/>
      <c r="AA698" s="756"/>
      <c r="AB698" s="756"/>
      <c r="AC698" s="756"/>
      <c r="AD698" s="756"/>
      <c r="AE698" s="756"/>
      <c r="AF698" s="594"/>
      <c r="AG698" s="705">
        <f t="shared" si="69"/>
        <v>686</v>
      </c>
      <c r="AH698" s="756"/>
      <c r="AI698" s="756"/>
      <c r="AJ698" s="756"/>
      <c r="AK698" s="756"/>
      <c r="AL698" s="756"/>
      <c r="AM698" s="756"/>
      <c r="AN698" s="756"/>
      <c r="AO698" s="685"/>
      <c r="AP698" s="705">
        <f t="shared" si="70"/>
        <v>686</v>
      </c>
      <c r="AQ698" s="756"/>
      <c r="AR698" s="756"/>
      <c r="AS698" s="756"/>
      <c r="AT698" s="756"/>
      <c r="AU698" s="756"/>
      <c r="AV698" s="756"/>
      <c r="AW698" s="756"/>
    </row>
    <row r="699" spans="2:49" x14ac:dyDescent="0.25">
      <c r="B699" s="705">
        <v>687</v>
      </c>
      <c r="C699" s="951">
        <f>(1+_xlfn.XLOOKUP(INT((B699-1)/12)+1,'ZC Curve'!$B$8:$B$107,'ZC Curve'!R$8:R$107,,0))^(1/12)-1</f>
        <v>0</v>
      </c>
      <c r="D699" s="946">
        <f t="shared" si="65"/>
        <v>1</v>
      </c>
      <c r="E699" s="594"/>
      <c r="F699" s="705">
        <f t="shared" si="66"/>
        <v>687</v>
      </c>
      <c r="G699" s="756"/>
      <c r="H699" s="756"/>
      <c r="I699" s="756"/>
      <c r="J699" s="756"/>
      <c r="K699" s="756"/>
      <c r="L699" s="756"/>
      <c r="M699" s="756"/>
      <c r="N699" s="594"/>
      <c r="O699" s="705">
        <f t="shared" si="67"/>
        <v>687</v>
      </c>
      <c r="P699" s="756"/>
      <c r="Q699" s="756"/>
      <c r="R699" s="756"/>
      <c r="S699" s="756"/>
      <c r="T699" s="756"/>
      <c r="U699" s="756"/>
      <c r="V699" s="756"/>
      <c r="W699" s="594"/>
      <c r="X699" s="705">
        <f t="shared" si="68"/>
        <v>687</v>
      </c>
      <c r="Y699" s="756"/>
      <c r="Z699" s="756"/>
      <c r="AA699" s="756"/>
      <c r="AB699" s="756"/>
      <c r="AC699" s="756"/>
      <c r="AD699" s="756"/>
      <c r="AE699" s="756"/>
      <c r="AF699" s="594"/>
      <c r="AG699" s="705">
        <f t="shared" si="69"/>
        <v>687</v>
      </c>
      <c r="AH699" s="756"/>
      <c r="AI699" s="756"/>
      <c r="AJ699" s="756"/>
      <c r="AK699" s="756"/>
      <c r="AL699" s="756"/>
      <c r="AM699" s="756"/>
      <c r="AN699" s="756"/>
      <c r="AO699" s="685"/>
      <c r="AP699" s="705">
        <f t="shared" si="70"/>
        <v>687</v>
      </c>
      <c r="AQ699" s="756"/>
      <c r="AR699" s="756"/>
      <c r="AS699" s="756"/>
      <c r="AT699" s="756"/>
      <c r="AU699" s="756"/>
      <c r="AV699" s="756"/>
      <c r="AW699" s="756"/>
    </row>
    <row r="700" spans="2:49" x14ac:dyDescent="0.25">
      <c r="B700" s="705">
        <v>688</v>
      </c>
      <c r="C700" s="951">
        <f>(1+_xlfn.XLOOKUP(INT((B700-1)/12)+1,'ZC Curve'!$B$8:$B$107,'ZC Curve'!R$8:R$107,,0))^(1/12)-1</f>
        <v>0</v>
      </c>
      <c r="D700" s="946">
        <f t="shared" si="65"/>
        <v>1</v>
      </c>
      <c r="E700" s="594"/>
      <c r="F700" s="705">
        <f t="shared" si="66"/>
        <v>688</v>
      </c>
      <c r="G700" s="756"/>
      <c r="H700" s="756"/>
      <c r="I700" s="756"/>
      <c r="J700" s="756"/>
      <c r="K700" s="756"/>
      <c r="L700" s="756"/>
      <c r="M700" s="756"/>
      <c r="N700" s="594"/>
      <c r="O700" s="705">
        <f t="shared" si="67"/>
        <v>688</v>
      </c>
      <c r="P700" s="756"/>
      <c r="Q700" s="756"/>
      <c r="R700" s="756"/>
      <c r="S700" s="756"/>
      <c r="T700" s="756"/>
      <c r="U700" s="756"/>
      <c r="V700" s="756"/>
      <c r="W700" s="594"/>
      <c r="X700" s="705">
        <f t="shared" si="68"/>
        <v>688</v>
      </c>
      <c r="Y700" s="756"/>
      <c r="Z700" s="756"/>
      <c r="AA700" s="756"/>
      <c r="AB700" s="756"/>
      <c r="AC700" s="756"/>
      <c r="AD700" s="756"/>
      <c r="AE700" s="756"/>
      <c r="AF700" s="594"/>
      <c r="AG700" s="705">
        <f t="shared" si="69"/>
        <v>688</v>
      </c>
      <c r="AH700" s="756"/>
      <c r="AI700" s="756"/>
      <c r="AJ700" s="756"/>
      <c r="AK700" s="756"/>
      <c r="AL700" s="756"/>
      <c r="AM700" s="756"/>
      <c r="AN700" s="756"/>
      <c r="AO700" s="685"/>
      <c r="AP700" s="705">
        <f t="shared" si="70"/>
        <v>688</v>
      </c>
      <c r="AQ700" s="756"/>
      <c r="AR700" s="756"/>
      <c r="AS700" s="756"/>
      <c r="AT700" s="756"/>
      <c r="AU700" s="756"/>
      <c r="AV700" s="756"/>
      <c r="AW700" s="756"/>
    </row>
    <row r="701" spans="2:49" x14ac:dyDescent="0.25">
      <c r="B701" s="705">
        <v>689</v>
      </c>
      <c r="C701" s="951">
        <f>(1+_xlfn.XLOOKUP(INT((B701-1)/12)+1,'ZC Curve'!$B$8:$B$107,'ZC Curve'!R$8:R$107,,0))^(1/12)-1</f>
        <v>0</v>
      </c>
      <c r="D701" s="946">
        <f t="shared" si="65"/>
        <v>1</v>
      </c>
      <c r="E701" s="594"/>
      <c r="F701" s="705">
        <f t="shared" si="66"/>
        <v>689</v>
      </c>
      <c r="G701" s="756"/>
      <c r="H701" s="756"/>
      <c r="I701" s="756"/>
      <c r="J701" s="756"/>
      <c r="K701" s="756"/>
      <c r="L701" s="756"/>
      <c r="M701" s="756"/>
      <c r="N701" s="594"/>
      <c r="O701" s="705">
        <f t="shared" si="67"/>
        <v>689</v>
      </c>
      <c r="P701" s="756"/>
      <c r="Q701" s="756"/>
      <c r="R701" s="756"/>
      <c r="S701" s="756"/>
      <c r="T701" s="756"/>
      <c r="U701" s="756"/>
      <c r="V701" s="756"/>
      <c r="W701" s="594"/>
      <c r="X701" s="705">
        <f t="shared" si="68"/>
        <v>689</v>
      </c>
      <c r="Y701" s="756"/>
      <c r="Z701" s="756"/>
      <c r="AA701" s="756"/>
      <c r="AB701" s="756"/>
      <c r="AC701" s="756"/>
      <c r="AD701" s="756"/>
      <c r="AE701" s="756"/>
      <c r="AF701" s="594"/>
      <c r="AG701" s="705">
        <f t="shared" si="69"/>
        <v>689</v>
      </c>
      <c r="AH701" s="756"/>
      <c r="AI701" s="756"/>
      <c r="AJ701" s="756"/>
      <c r="AK701" s="756"/>
      <c r="AL701" s="756"/>
      <c r="AM701" s="756"/>
      <c r="AN701" s="756"/>
      <c r="AO701" s="685"/>
      <c r="AP701" s="705">
        <f t="shared" si="70"/>
        <v>689</v>
      </c>
      <c r="AQ701" s="756"/>
      <c r="AR701" s="756"/>
      <c r="AS701" s="756"/>
      <c r="AT701" s="756"/>
      <c r="AU701" s="756"/>
      <c r="AV701" s="756"/>
      <c r="AW701" s="756"/>
    </row>
    <row r="702" spans="2:49" x14ac:dyDescent="0.25">
      <c r="B702" s="705">
        <v>690</v>
      </c>
      <c r="C702" s="951">
        <f>(1+_xlfn.XLOOKUP(INT((B702-1)/12)+1,'ZC Curve'!$B$8:$B$107,'ZC Curve'!R$8:R$107,,0))^(1/12)-1</f>
        <v>0</v>
      </c>
      <c r="D702" s="946">
        <f t="shared" si="65"/>
        <v>1</v>
      </c>
      <c r="E702" s="594"/>
      <c r="F702" s="705">
        <f t="shared" si="66"/>
        <v>690</v>
      </c>
      <c r="G702" s="756"/>
      <c r="H702" s="756"/>
      <c r="I702" s="756"/>
      <c r="J702" s="756"/>
      <c r="K702" s="756"/>
      <c r="L702" s="756"/>
      <c r="M702" s="756"/>
      <c r="N702" s="594"/>
      <c r="O702" s="705">
        <f t="shared" si="67"/>
        <v>690</v>
      </c>
      <c r="P702" s="756"/>
      <c r="Q702" s="756"/>
      <c r="R702" s="756"/>
      <c r="S702" s="756"/>
      <c r="T702" s="756"/>
      <c r="U702" s="756"/>
      <c r="V702" s="756"/>
      <c r="W702" s="594"/>
      <c r="X702" s="705">
        <f t="shared" si="68"/>
        <v>690</v>
      </c>
      <c r="Y702" s="756"/>
      <c r="Z702" s="756"/>
      <c r="AA702" s="756"/>
      <c r="AB702" s="756"/>
      <c r="AC702" s="756"/>
      <c r="AD702" s="756"/>
      <c r="AE702" s="756"/>
      <c r="AF702" s="594"/>
      <c r="AG702" s="705">
        <f t="shared" si="69"/>
        <v>690</v>
      </c>
      <c r="AH702" s="756"/>
      <c r="AI702" s="756"/>
      <c r="AJ702" s="756"/>
      <c r="AK702" s="756"/>
      <c r="AL702" s="756"/>
      <c r="AM702" s="756"/>
      <c r="AN702" s="756"/>
      <c r="AO702" s="685"/>
      <c r="AP702" s="705">
        <f t="shared" si="70"/>
        <v>690</v>
      </c>
      <c r="AQ702" s="756"/>
      <c r="AR702" s="756"/>
      <c r="AS702" s="756"/>
      <c r="AT702" s="756"/>
      <c r="AU702" s="756"/>
      <c r="AV702" s="756"/>
      <c r="AW702" s="756"/>
    </row>
    <row r="703" spans="2:49" x14ac:dyDescent="0.25">
      <c r="B703" s="705">
        <v>691</v>
      </c>
      <c r="C703" s="951">
        <f>(1+_xlfn.XLOOKUP(INT((B703-1)/12)+1,'ZC Curve'!$B$8:$B$107,'ZC Curve'!R$8:R$107,,0))^(1/12)-1</f>
        <v>0</v>
      </c>
      <c r="D703" s="946">
        <f t="shared" si="65"/>
        <v>1</v>
      </c>
      <c r="E703" s="594"/>
      <c r="F703" s="705">
        <f t="shared" si="66"/>
        <v>691</v>
      </c>
      <c r="G703" s="756"/>
      <c r="H703" s="756"/>
      <c r="I703" s="756"/>
      <c r="J703" s="756"/>
      <c r="K703" s="756"/>
      <c r="L703" s="756"/>
      <c r="M703" s="756"/>
      <c r="N703" s="594"/>
      <c r="O703" s="705">
        <f t="shared" si="67"/>
        <v>691</v>
      </c>
      <c r="P703" s="756"/>
      <c r="Q703" s="756"/>
      <c r="R703" s="756"/>
      <c r="S703" s="756"/>
      <c r="T703" s="756"/>
      <c r="U703" s="756"/>
      <c r="V703" s="756"/>
      <c r="W703" s="594"/>
      <c r="X703" s="705">
        <f t="shared" si="68"/>
        <v>691</v>
      </c>
      <c r="Y703" s="756"/>
      <c r="Z703" s="756"/>
      <c r="AA703" s="756"/>
      <c r="AB703" s="756"/>
      <c r="AC703" s="756"/>
      <c r="AD703" s="756"/>
      <c r="AE703" s="756"/>
      <c r="AF703" s="594"/>
      <c r="AG703" s="705">
        <f t="shared" si="69"/>
        <v>691</v>
      </c>
      <c r="AH703" s="756"/>
      <c r="AI703" s="756"/>
      <c r="AJ703" s="756"/>
      <c r="AK703" s="756"/>
      <c r="AL703" s="756"/>
      <c r="AM703" s="756"/>
      <c r="AN703" s="756"/>
      <c r="AO703" s="685"/>
      <c r="AP703" s="705">
        <f t="shared" si="70"/>
        <v>691</v>
      </c>
      <c r="AQ703" s="756"/>
      <c r="AR703" s="756"/>
      <c r="AS703" s="756"/>
      <c r="AT703" s="756"/>
      <c r="AU703" s="756"/>
      <c r="AV703" s="756"/>
      <c r="AW703" s="756"/>
    </row>
    <row r="704" spans="2:49" x14ac:dyDescent="0.25">
      <c r="B704" s="705">
        <v>692</v>
      </c>
      <c r="C704" s="951">
        <f>(1+_xlfn.XLOOKUP(INT((B704-1)/12)+1,'ZC Curve'!$B$8:$B$107,'ZC Curve'!R$8:R$107,,0))^(1/12)-1</f>
        <v>0</v>
      </c>
      <c r="D704" s="946">
        <f t="shared" si="65"/>
        <v>1</v>
      </c>
      <c r="E704" s="594"/>
      <c r="F704" s="705">
        <f t="shared" si="66"/>
        <v>692</v>
      </c>
      <c r="G704" s="756"/>
      <c r="H704" s="756"/>
      <c r="I704" s="756"/>
      <c r="J704" s="756"/>
      <c r="K704" s="756"/>
      <c r="L704" s="756"/>
      <c r="M704" s="756"/>
      <c r="N704" s="594"/>
      <c r="O704" s="705">
        <f t="shared" si="67"/>
        <v>692</v>
      </c>
      <c r="P704" s="756"/>
      <c r="Q704" s="756"/>
      <c r="R704" s="756"/>
      <c r="S704" s="756"/>
      <c r="T704" s="756"/>
      <c r="U704" s="756"/>
      <c r="V704" s="756"/>
      <c r="W704" s="594"/>
      <c r="X704" s="705">
        <f t="shared" si="68"/>
        <v>692</v>
      </c>
      <c r="Y704" s="756"/>
      <c r="Z704" s="756"/>
      <c r="AA704" s="756"/>
      <c r="AB704" s="756"/>
      <c r="AC704" s="756"/>
      <c r="AD704" s="756"/>
      <c r="AE704" s="756"/>
      <c r="AF704" s="594"/>
      <c r="AG704" s="705">
        <f t="shared" si="69"/>
        <v>692</v>
      </c>
      <c r="AH704" s="756"/>
      <c r="AI704" s="756"/>
      <c r="AJ704" s="756"/>
      <c r="AK704" s="756"/>
      <c r="AL704" s="756"/>
      <c r="AM704" s="756"/>
      <c r="AN704" s="756"/>
      <c r="AO704" s="685"/>
      <c r="AP704" s="705">
        <f t="shared" si="70"/>
        <v>692</v>
      </c>
      <c r="AQ704" s="756"/>
      <c r="AR704" s="756"/>
      <c r="AS704" s="756"/>
      <c r="AT704" s="756"/>
      <c r="AU704" s="756"/>
      <c r="AV704" s="756"/>
      <c r="AW704" s="756"/>
    </row>
    <row r="705" spans="2:49" x14ac:dyDescent="0.25">
      <c r="B705" s="705">
        <v>693</v>
      </c>
      <c r="C705" s="951">
        <f>(1+_xlfn.XLOOKUP(INT((B705-1)/12)+1,'ZC Curve'!$B$8:$B$107,'ZC Curve'!R$8:R$107,,0))^(1/12)-1</f>
        <v>0</v>
      </c>
      <c r="D705" s="946">
        <f t="shared" si="65"/>
        <v>1</v>
      </c>
      <c r="E705" s="594"/>
      <c r="F705" s="705">
        <f t="shared" si="66"/>
        <v>693</v>
      </c>
      <c r="G705" s="756"/>
      <c r="H705" s="756"/>
      <c r="I705" s="756"/>
      <c r="J705" s="756"/>
      <c r="K705" s="756"/>
      <c r="L705" s="756"/>
      <c r="M705" s="756"/>
      <c r="N705" s="594"/>
      <c r="O705" s="705">
        <f t="shared" si="67"/>
        <v>693</v>
      </c>
      <c r="P705" s="756"/>
      <c r="Q705" s="756"/>
      <c r="R705" s="756"/>
      <c r="S705" s="756"/>
      <c r="T705" s="756"/>
      <c r="U705" s="756"/>
      <c r="V705" s="756"/>
      <c r="W705" s="594"/>
      <c r="X705" s="705">
        <f t="shared" si="68"/>
        <v>693</v>
      </c>
      <c r="Y705" s="756"/>
      <c r="Z705" s="756"/>
      <c r="AA705" s="756"/>
      <c r="AB705" s="756"/>
      <c r="AC705" s="756"/>
      <c r="AD705" s="756"/>
      <c r="AE705" s="756"/>
      <c r="AF705" s="594"/>
      <c r="AG705" s="705">
        <f t="shared" si="69"/>
        <v>693</v>
      </c>
      <c r="AH705" s="756"/>
      <c r="AI705" s="756"/>
      <c r="AJ705" s="756"/>
      <c r="AK705" s="756"/>
      <c r="AL705" s="756"/>
      <c r="AM705" s="756"/>
      <c r="AN705" s="756"/>
      <c r="AO705" s="685"/>
      <c r="AP705" s="705">
        <f t="shared" si="70"/>
        <v>693</v>
      </c>
      <c r="AQ705" s="756"/>
      <c r="AR705" s="756"/>
      <c r="AS705" s="756"/>
      <c r="AT705" s="756"/>
      <c r="AU705" s="756"/>
      <c r="AV705" s="756"/>
      <c r="AW705" s="756"/>
    </row>
    <row r="706" spans="2:49" x14ac:dyDescent="0.25">
      <c r="B706" s="705">
        <v>694</v>
      </c>
      <c r="C706" s="951">
        <f>(1+_xlfn.XLOOKUP(INT((B706-1)/12)+1,'ZC Curve'!$B$8:$B$107,'ZC Curve'!R$8:R$107,,0))^(1/12)-1</f>
        <v>0</v>
      </c>
      <c r="D706" s="946">
        <f t="shared" si="65"/>
        <v>1</v>
      </c>
      <c r="E706" s="594"/>
      <c r="F706" s="705">
        <f t="shared" si="66"/>
        <v>694</v>
      </c>
      <c r="G706" s="756"/>
      <c r="H706" s="756"/>
      <c r="I706" s="756"/>
      <c r="J706" s="756"/>
      <c r="K706" s="756"/>
      <c r="L706" s="756"/>
      <c r="M706" s="756"/>
      <c r="N706" s="594"/>
      <c r="O706" s="705">
        <f t="shared" si="67"/>
        <v>694</v>
      </c>
      <c r="P706" s="756"/>
      <c r="Q706" s="756"/>
      <c r="R706" s="756"/>
      <c r="S706" s="756"/>
      <c r="T706" s="756"/>
      <c r="U706" s="756"/>
      <c r="V706" s="756"/>
      <c r="W706" s="594"/>
      <c r="X706" s="705">
        <f t="shared" si="68"/>
        <v>694</v>
      </c>
      <c r="Y706" s="756"/>
      <c r="Z706" s="756"/>
      <c r="AA706" s="756"/>
      <c r="AB706" s="756"/>
      <c r="AC706" s="756"/>
      <c r="AD706" s="756"/>
      <c r="AE706" s="756"/>
      <c r="AF706" s="594"/>
      <c r="AG706" s="705">
        <f t="shared" si="69"/>
        <v>694</v>
      </c>
      <c r="AH706" s="756"/>
      <c r="AI706" s="756"/>
      <c r="AJ706" s="756"/>
      <c r="AK706" s="756"/>
      <c r="AL706" s="756"/>
      <c r="AM706" s="756"/>
      <c r="AN706" s="756"/>
      <c r="AO706" s="685"/>
      <c r="AP706" s="705">
        <f t="shared" si="70"/>
        <v>694</v>
      </c>
      <c r="AQ706" s="756"/>
      <c r="AR706" s="756"/>
      <c r="AS706" s="756"/>
      <c r="AT706" s="756"/>
      <c r="AU706" s="756"/>
      <c r="AV706" s="756"/>
      <c r="AW706" s="756"/>
    </row>
    <row r="707" spans="2:49" x14ac:dyDescent="0.25">
      <c r="B707" s="705">
        <v>695</v>
      </c>
      <c r="C707" s="951">
        <f>(1+_xlfn.XLOOKUP(INT((B707-1)/12)+1,'ZC Curve'!$B$8:$B$107,'ZC Curve'!R$8:R$107,,0))^(1/12)-1</f>
        <v>0</v>
      </c>
      <c r="D707" s="946">
        <f t="shared" si="65"/>
        <v>1</v>
      </c>
      <c r="E707" s="594"/>
      <c r="F707" s="705">
        <f t="shared" si="66"/>
        <v>695</v>
      </c>
      <c r="G707" s="756"/>
      <c r="H707" s="756"/>
      <c r="I707" s="756"/>
      <c r="J707" s="756"/>
      <c r="K707" s="756"/>
      <c r="L707" s="756"/>
      <c r="M707" s="756"/>
      <c r="N707" s="594"/>
      <c r="O707" s="705">
        <f t="shared" si="67"/>
        <v>695</v>
      </c>
      <c r="P707" s="756"/>
      <c r="Q707" s="756"/>
      <c r="R707" s="756"/>
      <c r="S707" s="756"/>
      <c r="T707" s="756"/>
      <c r="U707" s="756"/>
      <c r="V707" s="756"/>
      <c r="W707" s="594"/>
      <c r="X707" s="705">
        <f t="shared" si="68"/>
        <v>695</v>
      </c>
      <c r="Y707" s="756"/>
      <c r="Z707" s="756"/>
      <c r="AA707" s="756"/>
      <c r="AB707" s="756"/>
      <c r="AC707" s="756"/>
      <c r="AD707" s="756"/>
      <c r="AE707" s="756"/>
      <c r="AF707" s="594"/>
      <c r="AG707" s="705">
        <f t="shared" si="69"/>
        <v>695</v>
      </c>
      <c r="AH707" s="756"/>
      <c r="AI707" s="756"/>
      <c r="AJ707" s="756"/>
      <c r="AK707" s="756"/>
      <c r="AL707" s="756"/>
      <c r="AM707" s="756"/>
      <c r="AN707" s="756"/>
      <c r="AO707" s="685"/>
      <c r="AP707" s="705">
        <f t="shared" si="70"/>
        <v>695</v>
      </c>
      <c r="AQ707" s="756"/>
      <c r="AR707" s="756"/>
      <c r="AS707" s="756"/>
      <c r="AT707" s="756"/>
      <c r="AU707" s="756"/>
      <c r="AV707" s="756"/>
      <c r="AW707" s="756"/>
    </row>
    <row r="708" spans="2:49" x14ac:dyDescent="0.25">
      <c r="B708" s="705">
        <v>696</v>
      </c>
      <c r="C708" s="951">
        <f>(1+_xlfn.XLOOKUP(INT((B708-1)/12)+1,'ZC Curve'!$B$8:$B$107,'ZC Curve'!R$8:R$107,,0))^(1/12)-1</f>
        <v>0</v>
      </c>
      <c r="D708" s="946">
        <f t="shared" si="65"/>
        <v>1</v>
      </c>
      <c r="E708" s="594"/>
      <c r="F708" s="705">
        <f t="shared" si="66"/>
        <v>696</v>
      </c>
      <c r="G708" s="756"/>
      <c r="H708" s="756"/>
      <c r="I708" s="756"/>
      <c r="J708" s="756"/>
      <c r="K708" s="756"/>
      <c r="L708" s="756"/>
      <c r="M708" s="756"/>
      <c r="N708" s="594"/>
      <c r="O708" s="705">
        <f t="shared" si="67"/>
        <v>696</v>
      </c>
      <c r="P708" s="756"/>
      <c r="Q708" s="756"/>
      <c r="R708" s="756"/>
      <c r="S708" s="756"/>
      <c r="T708" s="756"/>
      <c r="U708" s="756"/>
      <c r="V708" s="756"/>
      <c r="W708" s="594"/>
      <c r="X708" s="705">
        <f t="shared" si="68"/>
        <v>696</v>
      </c>
      <c r="Y708" s="756"/>
      <c r="Z708" s="756"/>
      <c r="AA708" s="756"/>
      <c r="AB708" s="756"/>
      <c r="AC708" s="756"/>
      <c r="AD708" s="756"/>
      <c r="AE708" s="756"/>
      <c r="AF708" s="594"/>
      <c r="AG708" s="705">
        <f t="shared" si="69"/>
        <v>696</v>
      </c>
      <c r="AH708" s="756"/>
      <c r="AI708" s="756"/>
      <c r="AJ708" s="756"/>
      <c r="AK708" s="756"/>
      <c r="AL708" s="756"/>
      <c r="AM708" s="756"/>
      <c r="AN708" s="756"/>
      <c r="AO708" s="685"/>
      <c r="AP708" s="705">
        <f t="shared" si="70"/>
        <v>696</v>
      </c>
      <c r="AQ708" s="756"/>
      <c r="AR708" s="756"/>
      <c r="AS708" s="756"/>
      <c r="AT708" s="756"/>
      <c r="AU708" s="756"/>
      <c r="AV708" s="756"/>
      <c r="AW708" s="756"/>
    </row>
    <row r="709" spans="2:49" x14ac:dyDescent="0.25">
      <c r="B709" s="705">
        <v>697</v>
      </c>
      <c r="C709" s="951">
        <f>(1+_xlfn.XLOOKUP(INT((B709-1)/12)+1,'ZC Curve'!$B$8:$B$107,'ZC Curve'!R$8:R$107,,0))^(1/12)-1</f>
        <v>0</v>
      </c>
      <c r="D709" s="946">
        <f t="shared" si="65"/>
        <v>1</v>
      </c>
      <c r="E709" s="594"/>
      <c r="F709" s="705">
        <f t="shared" si="66"/>
        <v>697</v>
      </c>
      <c r="G709" s="756"/>
      <c r="H709" s="756"/>
      <c r="I709" s="756"/>
      <c r="J709" s="756"/>
      <c r="K709" s="756"/>
      <c r="L709" s="756"/>
      <c r="M709" s="756"/>
      <c r="N709" s="594"/>
      <c r="O709" s="705">
        <f t="shared" si="67"/>
        <v>697</v>
      </c>
      <c r="P709" s="756"/>
      <c r="Q709" s="756"/>
      <c r="R709" s="756"/>
      <c r="S709" s="756"/>
      <c r="T709" s="756"/>
      <c r="U709" s="756"/>
      <c r="V709" s="756"/>
      <c r="W709" s="594"/>
      <c r="X709" s="705">
        <f t="shared" si="68"/>
        <v>697</v>
      </c>
      <c r="Y709" s="756"/>
      <c r="Z709" s="756"/>
      <c r="AA709" s="756"/>
      <c r="AB709" s="756"/>
      <c r="AC709" s="756"/>
      <c r="AD709" s="756"/>
      <c r="AE709" s="756"/>
      <c r="AF709" s="594"/>
      <c r="AG709" s="705">
        <f t="shared" si="69"/>
        <v>697</v>
      </c>
      <c r="AH709" s="756"/>
      <c r="AI709" s="756"/>
      <c r="AJ709" s="756"/>
      <c r="AK709" s="756"/>
      <c r="AL709" s="756"/>
      <c r="AM709" s="756"/>
      <c r="AN709" s="756"/>
      <c r="AO709" s="685"/>
      <c r="AP709" s="705">
        <f t="shared" si="70"/>
        <v>697</v>
      </c>
      <c r="AQ709" s="756"/>
      <c r="AR709" s="756"/>
      <c r="AS709" s="756"/>
      <c r="AT709" s="756"/>
      <c r="AU709" s="756"/>
      <c r="AV709" s="756"/>
      <c r="AW709" s="756"/>
    </row>
    <row r="710" spans="2:49" x14ac:dyDescent="0.25">
      <c r="B710" s="705">
        <v>698</v>
      </c>
      <c r="C710" s="951">
        <f>(1+_xlfn.XLOOKUP(INT((B710-1)/12)+1,'ZC Curve'!$B$8:$B$107,'ZC Curve'!R$8:R$107,,0))^(1/12)-1</f>
        <v>0</v>
      </c>
      <c r="D710" s="946">
        <f t="shared" si="65"/>
        <v>1</v>
      </c>
      <c r="E710" s="594"/>
      <c r="F710" s="705">
        <f t="shared" si="66"/>
        <v>698</v>
      </c>
      <c r="G710" s="756"/>
      <c r="H710" s="756"/>
      <c r="I710" s="756"/>
      <c r="J710" s="756"/>
      <c r="K710" s="756"/>
      <c r="L710" s="756"/>
      <c r="M710" s="756"/>
      <c r="N710" s="594"/>
      <c r="O710" s="705">
        <f t="shared" si="67"/>
        <v>698</v>
      </c>
      <c r="P710" s="756"/>
      <c r="Q710" s="756"/>
      <c r="R710" s="756"/>
      <c r="S710" s="756"/>
      <c r="T710" s="756"/>
      <c r="U710" s="756"/>
      <c r="V710" s="756"/>
      <c r="W710" s="594"/>
      <c r="X710" s="705">
        <f t="shared" si="68"/>
        <v>698</v>
      </c>
      <c r="Y710" s="756"/>
      <c r="Z710" s="756"/>
      <c r="AA710" s="756"/>
      <c r="AB710" s="756"/>
      <c r="AC710" s="756"/>
      <c r="AD710" s="756"/>
      <c r="AE710" s="756"/>
      <c r="AF710" s="594"/>
      <c r="AG710" s="705">
        <f t="shared" si="69"/>
        <v>698</v>
      </c>
      <c r="AH710" s="756"/>
      <c r="AI710" s="756"/>
      <c r="AJ710" s="756"/>
      <c r="AK710" s="756"/>
      <c r="AL710" s="756"/>
      <c r="AM710" s="756"/>
      <c r="AN710" s="756"/>
      <c r="AO710" s="685"/>
      <c r="AP710" s="705">
        <f t="shared" si="70"/>
        <v>698</v>
      </c>
      <c r="AQ710" s="756"/>
      <c r="AR710" s="756"/>
      <c r="AS710" s="756"/>
      <c r="AT710" s="756"/>
      <c r="AU710" s="756"/>
      <c r="AV710" s="756"/>
      <c r="AW710" s="756"/>
    </row>
    <row r="711" spans="2:49" x14ac:dyDescent="0.25">
      <c r="B711" s="705">
        <v>699</v>
      </c>
      <c r="C711" s="951">
        <f>(1+_xlfn.XLOOKUP(INT((B711-1)/12)+1,'ZC Curve'!$B$8:$B$107,'ZC Curve'!R$8:R$107,,0))^(1/12)-1</f>
        <v>0</v>
      </c>
      <c r="D711" s="946">
        <f t="shared" si="65"/>
        <v>1</v>
      </c>
      <c r="E711" s="594"/>
      <c r="F711" s="705">
        <f t="shared" si="66"/>
        <v>699</v>
      </c>
      <c r="G711" s="756"/>
      <c r="H711" s="756"/>
      <c r="I711" s="756"/>
      <c r="J711" s="756"/>
      <c r="K711" s="756"/>
      <c r="L711" s="756"/>
      <c r="M711" s="756"/>
      <c r="N711" s="594"/>
      <c r="O711" s="705">
        <f t="shared" si="67"/>
        <v>699</v>
      </c>
      <c r="P711" s="756"/>
      <c r="Q711" s="756"/>
      <c r="R711" s="756"/>
      <c r="S711" s="756"/>
      <c r="T711" s="756"/>
      <c r="U711" s="756"/>
      <c r="V711" s="756"/>
      <c r="W711" s="594"/>
      <c r="X711" s="705">
        <f t="shared" si="68"/>
        <v>699</v>
      </c>
      <c r="Y711" s="756"/>
      <c r="Z711" s="756"/>
      <c r="AA711" s="756"/>
      <c r="AB711" s="756"/>
      <c r="AC711" s="756"/>
      <c r="AD711" s="756"/>
      <c r="AE711" s="756"/>
      <c r="AF711" s="594"/>
      <c r="AG711" s="705">
        <f t="shared" si="69"/>
        <v>699</v>
      </c>
      <c r="AH711" s="756"/>
      <c r="AI711" s="756"/>
      <c r="AJ711" s="756"/>
      <c r="AK711" s="756"/>
      <c r="AL711" s="756"/>
      <c r="AM711" s="756"/>
      <c r="AN711" s="756"/>
      <c r="AO711" s="685"/>
      <c r="AP711" s="705">
        <f t="shared" si="70"/>
        <v>699</v>
      </c>
      <c r="AQ711" s="756"/>
      <c r="AR711" s="756"/>
      <c r="AS711" s="756"/>
      <c r="AT711" s="756"/>
      <c r="AU711" s="756"/>
      <c r="AV711" s="756"/>
      <c r="AW711" s="756"/>
    </row>
    <row r="712" spans="2:49" x14ac:dyDescent="0.25">
      <c r="B712" s="705">
        <v>700</v>
      </c>
      <c r="C712" s="951">
        <f>(1+_xlfn.XLOOKUP(INT((B712-1)/12)+1,'ZC Curve'!$B$8:$B$107,'ZC Curve'!R$8:R$107,,0))^(1/12)-1</f>
        <v>0</v>
      </c>
      <c r="D712" s="946">
        <f t="shared" si="65"/>
        <v>1</v>
      </c>
      <c r="E712" s="594"/>
      <c r="F712" s="705">
        <f t="shared" si="66"/>
        <v>700</v>
      </c>
      <c r="G712" s="756"/>
      <c r="H712" s="756"/>
      <c r="I712" s="756"/>
      <c r="J712" s="756"/>
      <c r="K712" s="756"/>
      <c r="L712" s="756"/>
      <c r="M712" s="756"/>
      <c r="N712" s="594"/>
      <c r="O712" s="705">
        <f t="shared" si="67"/>
        <v>700</v>
      </c>
      <c r="P712" s="756"/>
      <c r="Q712" s="756"/>
      <c r="R712" s="756"/>
      <c r="S712" s="756"/>
      <c r="T712" s="756"/>
      <c r="U712" s="756"/>
      <c r="V712" s="756"/>
      <c r="W712" s="594"/>
      <c r="X712" s="705">
        <f t="shared" si="68"/>
        <v>700</v>
      </c>
      <c r="Y712" s="756"/>
      <c r="Z712" s="756"/>
      <c r="AA712" s="756"/>
      <c r="AB712" s="756"/>
      <c r="AC712" s="756"/>
      <c r="AD712" s="756"/>
      <c r="AE712" s="756"/>
      <c r="AF712" s="594"/>
      <c r="AG712" s="705">
        <f t="shared" si="69"/>
        <v>700</v>
      </c>
      <c r="AH712" s="756"/>
      <c r="AI712" s="756"/>
      <c r="AJ712" s="756"/>
      <c r="AK712" s="756"/>
      <c r="AL712" s="756"/>
      <c r="AM712" s="756"/>
      <c r="AN712" s="756"/>
      <c r="AO712" s="685"/>
      <c r="AP712" s="705">
        <f t="shared" si="70"/>
        <v>700</v>
      </c>
      <c r="AQ712" s="756"/>
      <c r="AR712" s="756"/>
      <c r="AS712" s="756"/>
      <c r="AT712" s="756"/>
      <c r="AU712" s="756"/>
      <c r="AV712" s="756"/>
      <c r="AW712" s="756"/>
    </row>
    <row r="713" spans="2:49" x14ac:dyDescent="0.25">
      <c r="B713" s="705">
        <v>701</v>
      </c>
      <c r="C713" s="951">
        <f>(1+_xlfn.XLOOKUP(INT((B713-1)/12)+1,'ZC Curve'!$B$8:$B$107,'ZC Curve'!R$8:R$107,,0))^(1/12)-1</f>
        <v>0</v>
      </c>
      <c r="D713" s="946">
        <f t="shared" si="65"/>
        <v>1</v>
      </c>
      <c r="E713" s="594"/>
      <c r="F713" s="705">
        <f t="shared" si="66"/>
        <v>701</v>
      </c>
      <c r="G713" s="756"/>
      <c r="H713" s="756"/>
      <c r="I713" s="756"/>
      <c r="J713" s="756"/>
      <c r="K713" s="756"/>
      <c r="L713" s="756"/>
      <c r="M713" s="756"/>
      <c r="N713" s="594"/>
      <c r="O713" s="705">
        <f t="shared" si="67"/>
        <v>701</v>
      </c>
      <c r="P713" s="756"/>
      <c r="Q713" s="756"/>
      <c r="R713" s="756"/>
      <c r="S713" s="756"/>
      <c r="T713" s="756"/>
      <c r="U713" s="756"/>
      <c r="V713" s="756"/>
      <c r="W713" s="594"/>
      <c r="X713" s="705">
        <f t="shared" si="68"/>
        <v>701</v>
      </c>
      <c r="Y713" s="756"/>
      <c r="Z713" s="756"/>
      <c r="AA713" s="756"/>
      <c r="AB713" s="756"/>
      <c r="AC713" s="756"/>
      <c r="AD713" s="756"/>
      <c r="AE713" s="756"/>
      <c r="AF713" s="594"/>
      <c r="AG713" s="705">
        <f t="shared" si="69"/>
        <v>701</v>
      </c>
      <c r="AH713" s="756"/>
      <c r="AI713" s="756"/>
      <c r="AJ713" s="756"/>
      <c r="AK713" s="756"/>
      <c r="AL713" s="756"/>
      <c r="AM713" s="756"/>
      <c r="AN713" s="756"/>
      <c r="AO713" s="685"/>
      <c r="AP713" s="705">
        <f t="shared" si="70"/>
        <v>701</v>
      </c>
      <c r="AQ713" s="756"/>
      <c r="AR713" s="756"/>
      <c r="AS713" s="756"/>
      <c r="AT713" s="756"/>
      <c r="AU713" s="756"/>
      <c r="AV713" s="756"/>
      <c r="AW713" s="756"/>
    </row>
    <row r="714" spans="2:49" x14ac:dyDescent="0.25">
      <c r="B714" s="705">
        <v>702</v>
      </c>
      <c r="C714" s="951">
        <f>(1+_xlfn.XLOOKUP(INT((B714-1)/12)+1,'ZC Curve'!$B$8:$B$107,'ZC Curve'!R$8:R$107,,0))^(1/12)-1</f>
        <v>0</v>
      </c>
      <c r="D714" s="946">
        <f t="shared" si="65"/>
        <v>1</v>
      </c>
      <c r="E714" s="594"/>
      <c r="F714" s="705">
        <f t="shared" si="66"/>
        <v>702</v>
      </c>
      <c r="G714" s="756"/>
      <c r="H714" s="756"/>
      <c r="I714" s="756"/>
      <c r="J714" s="756"/>
      <c r="K714" s="756"/>
      <c r="L714" s="756"/>
      <c r="M714" s="756"/>
      <c r="N714" s="594"/>
      <c r="O714" s="705">
        <f t="shared" si="67"/>
        <v>702</v>
      </c>
      <c r="P714" s="756"/>
      <c r="Q714" s="756"/>
      <c r="R714" s="756"/>
      <c r="S714" s="756"/>
      <c r="T714" s="756"/>
      <c r="U714" s="756"/>
      <c r="V714" s="756"/>
      <c r="W714" s="594"/>
      <c r="X714" s="705">
        <f t="shared" si="68"/>
        <v>702</v>
      </c>
      <c r="Y714" s="756"/>
      <c r="Z714" s="756"/>
      <c r="AA714" s="756"/>
      <c r="AB714" s="756"/>
      <c r="AC714" s="756"/>
      <c r="AD714" s="756"/>
      <c r="AE714" s="756"/>
      <c r="AF714" s="594"/>
      <c r="AG714" s="705">
        <f t="shared" si="69"/>
        <v>702</v>
      </c>
      <c r="AH714" s="756"/>
      <c r="AI714" s="756"/>
      <c r="AJ714" s="756"/>
      <c r="AK714" s="756"/>
      <c r="AL714" s="756"/>
      <c r="AM714" s="756"/>
      <c r="AN714" s="756"/>
      <c r="AO714" s="685"/>
      <c r="AP714" s="705">
        <f t="shared" si="70"/>
        <v>702</v>
      </c>
      <c r="AQ714" s="756"/>
      <c r="AR714" s="756"/>
      <c r="AS714" s="756"/>
      <c r="AT714" s="756"/>
      <c r="AU714" s="756"/>
      <c r="AV714" s="756"/>
      <c r="AW714" s="756"/>
    </row>
    <row r="715" spans="2:49" x14ac:dyDescent="0.25">
      <c r="B715" s="705">
        <v>703</v>
      </c>
      <c r="C715" s="951">
        <f>(1+_xlfn.XLOOKUP(INT((B715-1)/12)+1,'ZC Curve'!$B$8:$B$107,'ZC Curve'!R$8:R$107,,0))^(1/12)-1</f>
        <v>0</v>
      </c>
      <c r="D715" s="946">
        <f t="shared" si="65"/>
        <v>1</v>
      </c>
      <c r="E715" s="594"/>
      <c r="F715" s="705">
        <f t="shared" si="66"/>
        <v>703</v>
      </c>
      <c r="G715" s="756"/>
      <c r="H715" s="756"/>
      <c r="I715" s="756"/>
      <c r="J715" s="756"/>
      <c r="K715" s="756"/>
      <c r="L715" s="756"/>
      <c r="M715" s="756"/>
      <c r="N715" s="594"/>
      <c r="O715" s="705">
        <f t="shared" si="67"/>
        <v>703</v>
      </c>
      <c r="P715" s="756"/>
      <c r="Q715" s="756"/>
      <c r="R715" s="756"/>
      <c r="S715" s="756"/>
      <c r="T715" s="756"/>
      <c r="U715" s="756"/>
      <c r="V715" s="756"/>
      <c r="W715" s="594"/>
      <c r="X715" s="705">
        <f t="shared" si="68"/>
        <v>703</v>
      </c>
      <c r="Y715" s="756"/>
      <c r="Z715" s="756"/>
      <c r="AA715" s="756"/>
      <c r="AB715" s="756"/>
      <c r="AC715" s="756"/>
      <c r="AD715" s="756"/>
      <c r="AE715" s="756"/>
      <c r="AF715" s="594"/>
      <c r="AG715" s="705">
        <f t="shared" si="69"/>
        <v>703</v>
      </c>
      <c r="AH715" s="756"/>
      <c r="AI715" s="756"/>
      <c r="AJ715" s="756"/>
      <c r="AK715" s="756"/>
      <c r="AL715" s="756"/>
      <c r="AM715" s="756"/>
      <c r="AN715" s="756"/>
      <c r="AO715" s="685"/>
      <c r="AP715" s="705">
        <f t="shared" si="70"/>
        <v>703</v>
      </c>
      <c r="AQ715" s="756"/>
      <c r="AR715" s="756"/>
      <c r="AS715" s="756"/>
      <c r="AT715" s="756"/>
      <c r="AU715" s="756"/>
      <c r="AV715" s="756"/>
      <c r="AW715" s="756"/>
    </row>
    <row r="716" spans="2:49" x14ac:dyDescent="0.25">
      <c r="B716" s="705">
        <v>704</v>
      </c>
      <c r="C716" s="951">
        <f>(1+_xlfn.XLOOKUP(INT((B716-1)/12)+1,'ZC Curve'!$B$8:$B$107,'ZC Curve'!R$8:R$107,,0))^(1/12)-1</f>
        <v>0</v>
      </c>
      <c r="D716" s="946">
        <f t="shared" si="65"/>
        <v>1</v>
      </c>
      <c r="E716" s="594"/>
      <c r="F716" s="705">
        <f t="shared" si="66"/>
        <v>704</v>
      </c>
      <c r="G716" s="756"/>
      <c r="H716" s="756"/>
      <c r="I716" s="756"/>
      <c r="J716" s="756"/>
      <c r="K716" s="756"/>
      <c r="L716" s="756"/>
      <c r="M716" s="756"/>
      <c r="N716" s="594"/>
      <c r="O716" s="705">
        <f t="shared" si="67"/>
        <v>704</v>
      </c>
      <c r="P716" s="756"/>
      <c r="Q716" s="756"/>
      <c r="R716" s="756"/>
      <c r="S716" s="756"/>
      <c r="T716" s="756"/>
      <c r="U716" s="756"/>
      <c r="V716" s="756"/>
      <c r="W716" s="594"/>
      <c r="X716" s="705">
        <f t="shared" si="68"/>
        <v>704</v>
      </c>
      <c r="Y716" s="756"/>
      <c r="Z716" s="756"/>
      <c r="AA716" s="756"/>
      <c r="AB716" s="756"/>
      <c r="AC716" s="756"/>
      <c r="AD716" s="756"/>
      <c r="AE716" s="756"/>
      <c r="AF716" s="594"/>
      <c r="AG716" s="705">
        <f t="shared" si="69"/>
        <v>704</v>
      </c>
      <c r="AH716" s="756"/>
      <c r="AI716" s="756"/>
      <c r="AJ716" s="756"/>
      <c r="AK716" s="756"/>
      <c r="AL716" s="756"/>
      <c r="AM716" s="756"/>
      <c r="AN716" s="756"/>
      <c r="AO716" s="685"/>
      <c r="AP716" s="705">
        <f t="shared" si="70"/>
        <v>704</v>
      </c>
      <c r="AQ716" s="756"/>
      <c r="AR716" s="756"/>
      <c r="AS716" s="756"/>
      <c r="AT716" s="756"/>
      <c r="AU716" s="756"/>
      <c r="AV716" s="756"/>
      <c r="AW716" s="756"/>
    </row>
    <row r="717" spans="2:49" x14ac:dyDescent="0.25">
      <c r="B717" s="705">
        <v>705</v>
      </c>
      <c r="C717" s="951">
        <f>(1+_xlfn.XLOOKUP(INT((B717-1)/12)+1,'ZC Curve'!$B$8:$B$107,'ZC Curve'!R$8:R$107,,0))^(1/12)-1</f>
        <v>0</v>
      </c>
      <c r="D717" s="946">
        <f t="shared" si="65"/>
        <v>1</v>
      </c>
      <c r="E717" s="594"/>
      <c r="F717" s="705">
        <f t="shared" si="66"/>
        <v>705</v>
      </c>
      <c r="G717" s="756"/>
      <c r="H717" s="756"/>
      <c r="I717" s="756"/>
      <c r="J717" s="756"/>
      <c r="K717" s="756"/>
      <c r="L717" s="756"/>
      <c r="M717" s="756"/>
      <c r="N717" s="594"/>
      <c r="O717" s="705">
        <f t="shared" si="67"/>
        <v>705</v>
      </c>
      <c r="P717" s="756"/>
      <c r="Q717" s="756"/>
      <c r="R717" s="756"/>
      <c r="S717" s="756"/>
      <c r="T717" s="756"/>
      <c r="U717" s="756"/>
      <c r="V717" s="756"/>
      <c r="W717" s="594"/>
      <c r="X717" s="705">
        <f t="shared" si="68"/>
        <v>705</v>
      </c>
      <c r="Y717" s="756"/>
      <c r="Z717" s="756"/>
      <c r="AA717" s="756"/>
      <c r="AB717" s="756"/>
      <c r="AC717" s="756"/>
      <c r="AD717" s="756"/>
      <c r="AE717" s="756"/>
      <c r="AF717" s="594"/>
      <c r="AG717" s="705">
        <f t="shared" si="69"/>
        <v>705</v>
      </c>
      <c r="AH717" s="756"/>
      <c r="AI717" s="756"/>
      <c r="AJ717" s="756"/>
      <c r="AK717" s="756"/>
      <c r="AL717" s="756"/>
      <c r="AM717" s="756"/>
      <c r="AN717" s="756"/>
      <c r="AO717" s="685"/>
      <c r="AP717" s="705">
        <f t="shared" si="70"/>
        <v>705</v>
      </c>
      <c r="AQ717" s="756"/>
      <c r="AR717" s="756"/>
      <c r="AS717" s="756"/>
      <c r="AT717" s="756"/>
      <c r="AU717" s="756"/>
      <c r="AV717" s="756"/>
      <c r="AW717" s="756"/>
    </row>
    <row r="718" spans="2:49" x14ac:dyDescent="0.25">
      <c r="B718" s="705">
        <v>706</v>
      </c>
      <c r="C718" s="951">
        <f>(1+_xlfn.XLOOKUP(INT((B718-1)/12)+1,'ZC Curve'!$B$8:$B$107,'ZC Curve'!R$8:R$107,,0))^(1/12)-1</f>
        <v>0</v>
      </c>
      <c r="D718" s="946">
        <f t="shared" ref="D718:D781" si="71">D717/(1+C718)</f>
        <v>1</v>
      </c>
      <c r="E718" s="594"/>
      <c r="F718" s="705">
        <f t="shared" ref="F718:F781" si="72">F717+1</f>
        <v>706</v>
      </c>
      <c r="G718" s="756"/>
      <c r="H718" s="756"/>
      <c r="I718" s="756"/>
      <c r="J718" s="756"/>
      <c r="K718" s="756"/>
      <c r="L718" s="756"/>
      <c r="M718" s="756"/>
      <c r="N718" s="594"/>
      <c r="O718" s="705">
        <f t="shared" ref="O718:O781" si="73">O717+1</f>
        <v>706</v>
      </c>
      <c r="P718" s="756"/>
      <c r="Q718" s="756"/>
      <c r="R718" s="756"/>
      <c r="S718" s="756"/>
      <c r="T718" s="756"/>
      <c r="U718" s="756"/>
      <c r="V718" s="756"/>
      <c r="W718" s="594"/>
      <c r="X718" s="705">
        <f t="shared" ref="X718:X781" si="74">X717+1</f>
        <v>706</v>
      </c>
      <c r="Y718" s="756"/>
      <c r="Z718" s="756"/>
      <c r="AA718" s="756"/>
      <c r="AB718" s="756"/>
      <c r="AC718" s="756"/>
      <c r="AD718" s="756"/>
      <c r="AE718" s="756"/>
      <c r="AF718" s="594"/>
      <c r="AG718" s="705">
        <f t="shared" ref="AG718:AG781" si="75">AG717+1</f>
        <v>706</v>
      </c>
      <c r="AH718" s="756"/>
      <c r="AI718" s="756"/>
      <c r="AJ718" s="756"/>
      <c r="AK718" s="756"/>
      <c r="AL718" s="756"/>
      <c r="AM718" s="756"/>
      <c r="AN718" s="756"/>
      <c r="AO718" s="685"/>
      <c r="AP718" s="705">
        <f t="shared" ref="AP718:AP781" si="76">AP717+1</f>
        <v>706</v>
      </c>
      <c r="AQ718" s="756"/>
      <c r="AR718" s="756"/>
      <c r="AS718" s="756"/>
      <c r="AT718" s="756"/>
      <c r="AU718" s="756"/>
      <c r="AV718" s="756"/>
      <c r="AW718" s="756"/>
    </row>
    <row r="719" spans="2:49" x14ac:dyDescent="0.25">
      <c r="B719" s="705">
        <v>707</v>
      </c>
      <c r="C719" s="951">
        <f>(1+_xlfn.XLOOKUP(INT((B719-1)/12)+1,'ZC Curve'!$B$8:$B$107,'ZC Curve'!R$8:R$107,,0))^(1/12)-1</f>
        <v>0</v>
      </c>
      <c r="D719" s="946">
        <f t="shared" si="71"/>
        <v>1</v>
      </c>
      <c r="E719" s="594"/>
      <c r="F719" s="705">
        <f t="shared" si="72"/>
        <v>707</v>
      </c>
      <c r="G719" s="756"/>
      <c r="H719" s="756"/>
      <c r="I719" s="756"/>
      <c r="J719" s="756"/>
      <c r="K719" s="756"/>
      <c r="L719" s="756"/>
      <c r="M719" s="756"/>
      <c r="N719" s="594"/>
      <c r="O719" s="705">
        <f t="shared" si="73"/>
        <v>707</v>
      </c>
      <c r="P719" s="756"/>
      <c r="Q719" s="756"/>
      <c r="R719" s="756"/>
      <c r="S719" s="756"/>
      <c r="T719" s="756"/>
      <c r="U719" s="756"/>
      <c r="V719" s="756"/>
      <c r="W719" s="594"/>
      <c r="X719" s="705">
        <f t="shared" si="74"/>
        <v>707</v>
      </c>
      <c r="Y719" s="756"/>
      <c r="Z719" s="756"/>
      <c r="AA719" s="756"/>
      <c r="AB719" s="756"/>
      <c r="AC719" s="756"/>
      <c r="AD719" s="756"/>
      <c r="AE719" s="756"/>
      <c r="AF719" s="594"/>
      <c r="AG719" s="705">
        <f t="shared" si="75"/>
        <v>707</v>
      </c>
      <c r="AH719" s="756"/>
      <c r="AI719" s="756"/>
      <c r="AJ719" s="756"/>
      <c r="AK719" s="756"/>
      <c r="AL719" s="756"/>
      <c r="AM719" s="756"/>
      <c r="AN719" s="756"/>
      <c r="AO719" s="685"/>
      <c r="AP719" s="705">
        <f t="shared" si="76"/>
        <v>707</v>
      </c>
      <c r="AQ719" s="756"/>
      <c r="AR719" s="756"/>
      <c r="AS719" s="756"/>
      <c r="AT719" s="756"/>
      <c r="AU719" s="756"/>
      <c r="AV719" s="756"/>
      <c r="AW719" s="756"/>
    </row>
    <row r="720" spans="2:49" x14ac:dyDescent="0.25">
      <c r="B720" s="705">
        <v>708</v>
      </c>
      <c r="C720" s="951">
        <f>(1+_xlfn.XLOOKUP(INT((B720-1)/12)+1,'ZC Curve'!$B$8:$B$107,'ZC Curve'!R$8:R$107,,0))^(1/12)-1</f>
        <v>0</v>
      </c>
      <c r="D720" s="946">
        <f t="shared" si="71"/>
        <v>1</v>
      </c>
      <c r="E720" s="594"/>
      <c r="F720" s="705">
        <f t="shared" si="72"/>
        <v>708</v>
      </c>
      <c r="G720" s="756"/>
      <c r="H720" s="756"/>
      <c r="I720" s="756"/>
      <c r="J720" s="756"/>
      <c r="K720" s="756"/>
      <c r="L720" s="756"/>
      <c r="M720" s="756"/>
      <c r="N720" s="594"/>
      <c r="O720" s="705">
        <f t="shared" si="73"/>
        <v>708</v>
      </c>
      <c r="P720" s="756"/>
      <c r="Q720" s="756"/>
      <c r="R720" s="756"/>
      <c r="S720" s="756"/>
      <c r="T720" s="756"/>
      <c r="U720" s="756"/>
      <c r="V720" s="756"/>
      <c r="W720" s="594"/>
      <c r="X720" s="705">
        <f t="shared" si="74"/>
        <v>708</v>
      </c>
      <c r="Y720" s="756"/>
      <c r="Z720" s="756"/>
      <c r="AA720" s="756"/>
      <c r="AB720" s="756"/>
      <c r="AC720" s="756"/>
      <c r="AD720" s="756"/>
      <c r="AE720" s="756"/>
      <c r="AF720" s="594"/>
      <c r="AG720" s="705">
        <f t="shared" si="75"/>
        <v>708</v>
      </c>
      <c r="AH720" s="756"/>
      <c r="AI720" s="756"/>
      <c r="AJ720" s="756"/>
      <c r="AK720" s="756"/>
      <c r="AL720" s="756"/>
      <c r="AM720" s="756"/>
      <c r="AN720" s="756"/>
      <c r="AO720" s="685"/>
      <c r="AP720" s="705">
        <f t="shared" si="76"/>
        <v>708</v>
      </c>
      <c r="AQ720" s="756"/>
      <c r="AR720" s="756"/>
      <c r="AS720" s="756"/>
      <c r="AT720" s="756"/>
      <c r="AU720" s="756"/>
      <c r="AV720" s="756"/>
      <c r="AW720" s="756"/>
    </row>
    <row r="721" spans="2:49" x14ac:dyDescent="0.25">
      <c r="B721" s="705">
        <v>709</v>
      </c>
      <c r="C721" s="951">
        <f>(1+_xlfn.XLOOKUP(INT((B721-1)/12)+1,'ZC Curve'!$B$8:$B$107,'ZC Curve'!R$8:R$107,,0))^(1/12)-1</f>
        <v>0</v>
      </c>
      <c r="D721" s="946">
        <f t="shared" si="71"/>
        <v>1</v>
      </c>
      <c r="E721" s="594"/>
      <c r="F721" s="705">
        <f t="shared" si="72"/>
        <v>709</v>
      </c>
      <c r="G721" s="756"/>
      <c r="H721" s="756"/>
      <c r="I721" s="756"/>
      <c r="J721" s="756"/>
      <c r="K721" s="756"/>
      <c r="L721" s="756"/>
      <c r="M721" s="756"/>
      <c r="N721" s="594"/>
      <c r="O721" s="705">
        <f t="shared" si="73"/>
        <v>709</v>
      </c>
      <c r="P721" s="756"/>
      <c r="Q721" s="756"/>
      <c r="R721" s="756"/>
      <c r="S721" s="756"/>
      <c r="T721" s="756"/>
      <c r="U721" s="756"/>
      <c r="V721" s="756"/>
      <c r="W721" s="594"/>
      <c r="X721" s="705">
        <f t="shared" si="74"/>
        <v>709</v>
      </c>
      <c r="Y721" s="756"/>
      <c r="Z721" s="756"/>
      <c r="AA721" s="756"/>
      <c r="AB721" s="756"/>
      <c r="AC721" s="756"/>
      <c r="AD721" s="756"/>
      <c r="AE721" s="756"/>
      <c r="AF721" s="594"/>
      <c r="AG721" s="705">
        <f t="shared" si="75"/>
        <v>709</v>
      </c>
      <c r="AH721" s="756"/>
      <c r="AI721" s="756"/>
      <c r="AJ721" s="756"/>
      <c r="AK721" s="756"/>
      <c r="AL721" s="756"/>
      <c r="AM721" s="756"/>
      <c r="AN721" s="756"/>
      <c r="AO721" s="685"/>
      <c r="AP721" s="705">
        <f t="shared" si="76"/>
        <v>709</v>
      </c>
      <c r="AQ721" s="756"/>
      <c r="AR721" s="756"/>
      <c r="AS721" s="756"/>
      <c r="AT721" s="756"/>
      <c r="AU721" s="756"/>
      <c r="AV721" s="756"/>
      <c r="AW721" s="756"/>
    </row>
    <row r="722" spans="2:49" x14ac:dyDescent="0.25">
      <c r="B722" s="705">
        <v>710</v>
      </c>
      <c r="C722" s="951">
        <f>(1+_xlfn.XLOOKUP(INT((B722-1)/12)+1,'ZC Curve'!$B$8:$B$107,'ZC Curve'!R$8:R$107,,0))^(1/12)-1</f>
        <v>0</v>
      </c>
      <c r="D722" s="946">
        <f t="shared" si="71"/>
        <v>1</v>
      </c>
      <c r="E722" s="594"/>
      <c r="F722" s="705">
        <f t="shared" si="72"/>
        <v>710</v>
      </c>
      <c r="G722" s="756"/>
      <c r="H722" s="756"/>
      <c r="I722" s="756"/>
      <c r="J722" s="756"/>
      <c r="K722" s="756"/>
      <c r="L722" s="756"/>
      <c r="M722" s="756"/>
      <c r="N722" s="594"/>
      <c r="O722" s="705">
        <f t="shared" si="73"/>
        <v>710</v>
      </c>
      <c r="P722" s="756"/>
      <c r="Q722" s="756"/>
      <c r="R722" s="756"/>
      <c r="S722" s="756"/>
      <c r="T722" s="756"/>
      <c r="U722" s="756"/>
      <c r="V722" s="756"/>
      <c r="W722" s="594"/>
      <c r="X722" s="705">
        <f t="shared" si="74"/>
        <v>710</v>
      </c>
      <c r="Y722" s="756"/>
      <c r="Z722" s="756"/>
      <c r="AA722" s="756"/>
      <c r="AB722" s="756"/>
      <c r="AC722" s="756"/>
      <c r="AD722" s="756"/>
      <c r="AE722" s="756"/>
      <c r="AF722" s="594"/>
      <c r="AG722" s="705">
        <f t="shared" si="75"/>
        <v>710</v>
      </c>
      <c r="AH722" s="756"/>
      <c r="AI722" s="756"/>
      <c r="AJ722" s="756"/>
      <c r="AK722" s="756"/>
      <c r="AL722" s="756"/>
      <c r="AM722" s="756"/>
      <c r="AN722" s="756"/>
      <c r="AO722" s="685"/>
      <c r="AP722" s="705">
        <f t="shared" si="76"/>
        <v>710</v>
      </c>
      <c r="AQ722" s="756"/>
      <c r="AR722" s="756"/>
      <c r="AS722" s="756"/>
      <c r="AT722" s="756"/>
      <c r="AU722" s="756"/>
      <c r="AV722" s="756"/>
      <c r="AW722" s="756"/>
    </row>
    <row r="723" spans="2:49" x14ac:dyDescent="0.25">
      <c r="B723" s="705">
        <v>711</v>
      </c>
      <c r="C723" s="951">
        <f>(1+_xlfn.XLOOKUP(INT((B723-1)/12)+1,'ZC Curve'!$B$8:$B$107,'ZC Curve'!R$8:R$107,,0))^(1/12)-1</f>
        <v>0</v>
      </c>
      <c r="D723" s="946">
        <f t="shared" si="71"/>
        <v>1</v>
      </c>
      <c r="E723" s="594"/>
      <c r="F723" s="705">
        <f t="shared" si="72"/>
        <v>711</v>
      </c>
      <c r="G723" s="756"/>
      <c r="H723" s="756"/>
      <c r="I723" s="756"/>
      <c r="J723" s="756"/>
      <c r="K723" s="756"/>
      <c r="L723" s="756"/>
      <c r="M723" s="756"/>
      <c r="N723" s="594"/>
      <c r="O723" s="705">
        <f t="shared" si="73"/>
        <v>711</v>
      </c>
      <c r="P723" s="756"/>
      <c r="Q723" s="756"/>
      <c r="R723" s="756"/>
      <c r="S723" s="756"/>
      <c r="T723" s="756"/>
      <c r="U723" s="756"/>
      <c r="V723" s="756"/>
      <c r="W723" s="594"/>
      <c r="X723" s="705">
        <f t="shared" si="74"/>
        <v>711</v>
      </c>
      <c r="Y723" s="756"/>
      <c r="Z723" s="756"/>
      <c r="AA723" s="756"/>
      <c r="AB723" s="756"/>
      <c r="AC723" s="756"/>
      <c r="AD723" s="756"/>
      <c r="AE723" s="756"/>
      <c r="AF723" s="594"/>
      <c r="AG723" s="705">
        <f t="shared" si="75"/>
        <v>711</v>
      </c>
      <c r="AH723" s="756"/>
      <c r="AI723" s="756"/>
      <c r="AJ723" s="756"/>
      <c r="AK723" s="756"/>
      <c r="AL723" s="756"/>
      <c r="AM723" s="756"/>
      <c r="AN723" s="756"/>
      <c r="AO723" s="685"/>
      <c r="AP723" s="705">
        <f t="shared" si="76"/>
        <v>711</v>
      </c>
      <c r="AQ723" s="756"/>
      <c r="AR723" s="756"/>
      <c r="AS723" s="756"/>
      <c r="AT723" s="756"/>
      <c r="AU723" s="756"/>
      <c r="AV723" s="756"/>
      <c r="AW723" s="756"/>
    </row>
    <row r="724" spans="2:49" x14ac:dyDescent="0.25">
      <c r="B724" s="705">
        <v>712</v>
      </c>
      <c r="C724" s="951">
        <f>(1+_xlfn.XLOOKUP(INT((B724-1)/12)+1,'ZC Curve'!$B$8:$B$107,'ZC Curve'!R$8:R$107,,0))^(1/12)-1</f>
        <v>0</v>
      </c>
      <c r="D724" s="946">
        <f t="shared" si="71"/>
        <v>1</v>
      </c>
      <c r="E724" s="594"/>
      <c r="F724" s="705">
        <f t="shared" si="72"/>
        <v>712</v>
      </c>
      <c r="G724" s="756"/>
      <c r="H724" s="756"/>
      <c r="I724" s="756"/>
      <c r="J724" s="756"/>
      <c r="K724" s="756"/>
      <c r="L724" s="756"/>
      <c r="M724" s="756"/>
      <c r="N724" s="594"/>
      <c r="O724" s="705">
        <f t="shared" si="73"/>
        <v>712</v>
      </c>
      <c r="P724" s="756"/>
      <c r="Q724" s="756"/>
      <c r="R724" s="756"/>
      <c r="S724" s="756"/>
      <c r="T724" s="756"/>
      <c r="U724" s="756"/>
      <c r="V724" s="756"/>
      <c r="W724" s="594"/>
      <c r="X724" s="705">
        <f t="shared" si="74"/>
        <v>712</v>
      </c>
      <c r="Y724" s="756"/>
      <c r="Z724" s="756"/>
      <c r="AA724" s="756"/>
      <c r="AB724" s="756"/>
      <c r="AC724" s="756"/>
      <c r="AD724" s="756"/>
      <c r="AE724" s="756"/>
      <c r="AF724" s="594"/>
      <c r="AG724" s="705">
        <f t="shared" si="75"/>
        <v>712</v>
      </c>
      <c r="AH724" s="756"/>
      <c r="AI724" s="756"/>
      <c r="AJ724" s="756"/>
      <c r="AK724" s="756"/>
      <c r="AL724" s="756"/>
      <c r="AM724" s="756"/>
      <c r="AN724" s="756"/>
      <c r="AO724" s="685"/>
      <c r="AP724" s="705">
        <f t="shared" si="76"/>
        <v>712</v>
      </c>
      <c r="AQ724" s="756"/>
      <c r="AR724" s="756"/>
      <c r="AS724" s="756"/>
      <c r="AT724" s="756"/>
      <c r="AU724" s="756"/>
      <c r="AV724" s="756"/>
      <c r="AW724" s="756"/>
    </row>
    <row r="725" spans="2:49" x14ac:dyDescent="0.25">
      <c r="B725" s="705">
        <v>713</v>
      </c>
      <c r="C725" s="951">
        <f>(1+_xlfn.XLOOKUP(INT((B725-1)/12)+1,'ZC Curve'!$B$8:$B$107,'ZC Curve'!R$8:R$107,,0))^(1/12)-1</f>
        <v>0</v>
      </c>
      <c r="D725" s="946">
        <f t="shared" si="71"/>
        <v>1</v>
      </c>
      <c r="E725" s="594"/>
      <c r="F725" s="705">
        <f t="shared" si="72"/>
        <v>713</v>
      </c>
      <c r="G725" s="756"/>
      <c r="H725" s="756"/>
      <c r="I725" s="756"/>
      <c r="J725" s="756"/>
      <c r="K725" s="756"/>
      <c r="L725" s="756"/>
      <c r="M725" s="756"/>
      <c r="N725" s="594"/>
      <c r="O725" s="705">
        <f t="shared" si="73"/>
        <v>713</v>
      </c>
      <c r="P725" s="756"/>
      <c r="Q725" s="756"/>
      <c r="R725" s="756"/>
      <c r="S725" s="756"/>
      <c r="T725" s="756"/>
      <c r="U725" s="756"/>
      <c r="V725" s="756"/>
      <c r="W725" s="594"/>
      <c r="X725" s="705">
        <f t="shared" si="74"/>
        <v>713</v>
      </c>
      <c r="Y725" s="756"/>
      <c r="Z725" s="756"/>
      <c r="AA725" s="756"/>
      <c r="AB725" s="756"/>
      <c r="AC725" s="756"/>
      <c r="AD725" s="756"/>
      <c r="AE725" s="756"/>
      <c r="AF725" s="594"/>
      <c r="AG725" s="705">
        <f t="shared" si="75"/>
        <v>713</v>
      </c>
      <c r="AH725" s="756"/>
      <c r="AI725" s="756"/>
      <c r="AJ725" s="756"/>
      <c r="AK725" s="756"/>
      <c r="AL725" s="756"/>
      <c r="AM725" s="756"/>
      <c r="AN725" s="756"/>
      <c r="AO725" s="685"/>
      <c r="AP725" s="705">
        <f t="shared" si="76"/>
        <v>713</v>
      </c>
      <c r="AQ725" s="756"/>
      <c r="AR725" s="756"/>
      <c r="AS725" s="756"/>
      <c r="AT725" s="756"/>
      <c r="AU725" s="756"/>
      <c r="AV725" s="756"/>
      <c r="AW725" s="756"/>
    </row>
    <row r="726" spans="2:49" x14ac:dyDescent="0.25">
      <c r="B726" s="705">
        <v>714</v>
      </c>
      <c r="C726" s="951">
        <f>(1+_xlfn.XLOOKUP(INT((B726-1)/12)+1,'ZC Curve'!$B$8:$B$107,'ZC Curve'!R$8:R$107,,0))^(1/12)-1</f>
        <v>0</v>
      </c>
      <c r="D726" s="946">
        <f t="shared" si="71"/>
        <v>1</v>
      </c>
      <c r="E726" s="594"/>
      <c r="F726" s="705">
        <f t="shared" si="72"/>
        <v>714</v>
      </c>
      <c r="G726" s="756"/>
      <c r="H726" s="756"/>
      <c r="I726" s="756"/>
      <c r="J726" s="756"/>
      <c r="K726" s="756"/>
      <c r="L726" s="756"/>
      <c r="M726" s="756"/>
      <c r="N726" s="594"/>
      <c r="O726" s="705">
        <f t="shared" si="73"/>
        <v>714</v>
      </c>
      <c r="P726" s="756"/>
      <c r="Q726" s="756"/>
      <c r="R726" s="756"/>
      <c r="S726" s="756"/>
      <c r="T726" s="756"/>
      <c r="U726" s="756"/>
      <c r="V726" s="756"/>
      <c r="W726" s="594"/>
      <c r="X726" s="705">
        <f t="shared" si="74"/>
        <v>714</v>
      </c>
      <c r="Y726" s="756"/>
      <c r="Z726" s="756"/>
      <c r="AA726" s="756"/>
      <c r="AB726" s="756"/>
      <c r="AC726" s="756"/>
      <c r="AD726" s="756"/>
      <c r="AE726" s="756"/>
      <c r="AF726" s="594"/>
      <c r="AG726" s="705">
        <f t="shared" si="75"/>
        <v>714</v>
      </c>
      <c r="AH726" s="756"/>
      <c r="AI726" s="756"/>
      <c r="AJ726" s="756"/>
      <c r="AK726" s="756"/>
      <c r="AL726" s="756"/>
      <c r="AM726" s="756"/>
      <c r="AN726" s="756"/>
      <c r="AO726" s="685"/>
      <c r="AP726" s="705">
        <f t="shared" si="76"/>
        <v>714</v>
      </c>
      <c r="AQ726" s="756"/>
      <c r="AR726" s="756"/>
      <c r="AS726" s="756"/>
      <c r="AT726" s="756"/>
      <c r="AU726" s="756"/>
      <c r="AV726" s="756"/>
      <c r="AW726" s="756"/>
    </row>
    <row r="727" spans="2:49" x14ac:dyDescent="0.25">
      <c r="B727" s="705">
        <v>715</v>
      </c>
      <c r="C727" s="951">
        <f>(1+_xlfn.XLOOKUP(INT((B727-1)/12)+1,'ZC Curve'!$B$8:$B$107,'ZC Curve'!R$8:R$107,,0))^(1/12)-1</f>
        <v>0</v>
      </c>
      <c r="D727" s="946">
        <f t="shared" si="71"/>
        <v>1</v>
      </c>
      <c r="E727" s="594"/>
      <c r="F727" s="705">
        <f t="shared" si="72"/>
        <v>715</v>
      </c>
      <c r="G727" s="756"/>
      <c r="H727" s="756"/>
      <c r="I727" s="756"/>
      <c r="J727" s="756"/>
      <c r="K727" s="756"/>
      <c r="L727" s="756"/>
      <c r="M727" s="756"/>
      <c r="N727" s="594"/>
      <c r="O727" s="705">
        <f t="shared" si="73"/>
        <v>715</v>
      </c>
      <c r="P727" s="756"/>
      <c r="Q727" s="756"/>
      <c r="R727" s="756"/>
      <c r="S727" s="756"/>
      <c r="T727" s="756"/>
      <c r="U727" s="756"/>
      <c r="V727" s="756"/>
      <c r="W727" s="594"/>
      <c r="X727" s="705">
        <f t="shared" si="74"/>
        <v>715</v>
      </c>
      <c r="Y727" s="756"/>
      <c r="Z727" s="756"/>
      <c r="AA727" s="756"/>
      <c r="AB727" s="756"/>
      <c r="AC727" s="756"/>
      <c r="AD727" s="756"/>
      <c r="AE727" s="756"/>
      <c r="AF727" s="594"/>
      <c r="AG727" s="705">
        <f t="shared" si="75"/>
        <v>715</v>
      </c>
      <c r="AH727" s="756"/>
      <c r="AI727" s="756"/>
      <c r="AJ727" s="756"/>
      <c r="AK727" s="756"/>
      <c r="AL727" s="756"/>
      <c r="AM727" s="756"/>
      <c r="AN727" s="756"/>
      <c r="AO727" s="685"/>
      <c r="AP727" s="705">
        <f t="shared" si="76"/>
        <v>715</v>
      </c>
      <c r="AQ727" s="756"/>
      <c r="AR727" s="756"/>
      <c r="AS727" s="756"/>
      <c r="AT727" s="756"/>
      <c r="AU727" s="756"/>
      <c r="AV727" s="756"/>
      <c r="AW727" s="756"/>
    </row>
    <row r="728" spans="2:49" x14ac:dyDescent="0.25">
      <c r="B728" s="705">
        <v>716</v>
      </c>
      <c r="C728" s="951">
        <f>(1+_xlfn.XLOOKUP(INT((B728-1)/12)+1,'ZC Curve'!$B$8:$B$107,'ZC Curve'!R$8:R$107,,0))^(1/12)-1</f>
        <v>0</v>
      </c>
      <c r="D728" s="946">
        <f t="shared" si="71"/>
        <v>1</v>
      </c>
      <c r="E728" s="594"/>
      <c r="F728" s="705">
        <f t="shared" si="72"/>
        <v>716</v>
      </c>
      <c r="G728" s="756"/>
      <c r="H728" s="756"/>
      <c r="I728" s="756"/>
      <c r="J728" s="756"/>
      <c r="K728" s="756"/>
      <c r="L728" s="756"/>
      <c r="M728" s="756"/>
      <c r="N728" s="594"/>
      <c r="O728" s="705">
        <f t="shared" si="73"/>
        <v>716</v>
      </c>
      <c r="P728" s="756"/>
      <c r="Q728" s="756"/>
      <c r="R728" s="756"/>
      <c r="S728" s="756"/>
      <c r="T728" s="756"/>
      <c r="U728" s="756"/>
      <c r="V728" s="756"/>
      <c r="W728" s="594"/>
      <c r="X728" s="705">
        <f t="shared" si="74"/>
        <v>716</v>
      </c>
      <c r="Y728" s="756"/>
      <c r="Z728" s="756"/>
      <c r="AA728" s="756"/>
      <c r="AB728" s="756"/>
      <c r="AC728" s="756"/>
      <c r="AD728" s="756"/>
      <c r="AE728" s="756"/>
      <c r="AF728" s="594"/>
      <c r="AG728" s="705">
        <f t="shared" si="75"/>
        <v>716</v>
      </c>
      <c r="AH728" s="756"/>
      <c r="AI728" s="756"/>
      <c r="AJ728" s="756"/>
      <c r="AK728" s="756"/>
      <c r="AL728" s="756"/>
      <c r="AM728" s="756"/>
      <c r="AN728" s="756"/>
      <c r="AO728" s="685"/>
      <c r="AP728" s="705">
        <f t="shared" si="76"/>
        <v>716</v>
      </c>
      <c r="AQ728" s="756"/>
      <c r="AR728" s="756"/>
      <c r="AS728" s="756"/>
      <c r="AT728" s="756"/>
      <c r="AU728" s="756"/>
      <c r="AV728" s="756"/>
      <c r="AW728" s="756"/>
    </row>
    <row r="729" spans="2:49" x14ac:dyDescent="0.25">
      <c r="B729" s="705">
        <v>717</v>
      </c>
      <c r="C729" s="951">
        <f>(1+_xlfn.XLOOKUP(INT((B729-1)/12)+1,'ZC Curve'!$B$8:$B$107,'ZC Curve'!R$8:R$107,,0))^(1/12)-1</f>
        <v>0</v>
      </c>
      <c r="D729" s="946">
        <f t="shared" si="71"/>
        <v>1</v>
      </c>
      <c r="E729" s="594"/>
      <c r="F729" s="705">
        <f t="shared" si="72"/>
        <v>717</v>
      </c>
      <c r="G729" s="756"/>
      <c r="H729" s="756"/>
      <c r="I729" s="756"/>
      <c r="J729" s="756"/>
      <c r="K729" s="756"/>
      <c r="L729" s="756"/>
      <c r="M729" s="756"/>
      <c r="N729" s="594"/>
      <c r="O729" s="705">
        <f t="shared" si="73"/>
        <v>717</v>
      </c>
      <c r="P729" s="756"/>
      <c r="Q729" s="756"/>
      <c r="R729" s="756"/>
      <c r="S729" s="756"/>
      <c r="T729" s="756"/>
      <c r="U729" s="756"/>
      <c r="V729" s="756"/>
      <c r="W729" s="594"/>
      <c r="X729" s="705">
        <f t="shared" si="74"/>
        <v>717</v>
      </c>
      <c r="Y729" s="756"/>
      <c r="Z729" s="756"/>
      <c r="AA729" s="756"/>
      <c r="AB729" s="756"/>
      <c r="AC729" s="756"/>
      <c r="AD729" s="756"/>
      <c r="AE729" s="756"/>
      <c r="AF729" s="594"/>
      <c r="AG729" s="705">
        <f t="shared" si="75"/>
        <v>717</v>
      </c>
      <c r="AH729" s="756"/>
      <c r="AI729" s="756"/>
      <c r="AJ729" s="756"/>
      <c r="AK729" s="756"/>
      <c r="AL729" s="756"/>
      <c r="AM729" s="756"/>
      <c r="AN729" s="756"/>
      <c r="AO729" s="685"/>
      <c r="AP729" s="705">
        <f t="shared" si="76"/>
        <v>717</v>
      </c>
      <c r="AQ729" s="756"/>
      <c r="AR729" s="756"/>
      <c r="AS729" s="756"/>
      <c r="AT729" s="756"/>
      <c r="AU729" s="756"/>
      <c r="AV729" s="756"/>
      <c r="AW729" s="756"/>
    </row>
    <row r="730" spans="2:49" x14ac:dyDescent="0.25">
      <c r="B730" s="705">
        <v>718</v>
      </c>
      <c r="C730" s="951">
        <f>(1+_xlfn.XLOOKUP(INT((B730-1)/12)+1,'ZC Curve'!$B$8:$B$107,'ZC Curve'!R$8:R$107,,0))^(1/12)-1</f>
        <v>0</v>
      </c>
      <c r="D730" s="946">
        <f t="shared" si="71"/>
        <v>1</v>
      </c>
      <c r="E730" s="594"/>
      <c r="F730" s="705">
        <f t="shared" si="72"/>
        <v>718</v>
      </c>
      <c r="G730" s="756"/>
      <c r="H730" s="756"/>
      <c r="I730" s="756"/>
      <c r="J730" s="756"/>
      <c r="K730" s="756"/>
      <c r="L730" s="756"/>
      <c r="M730" s="756"/>
      <c r="N730" s="594"/>
      <c r="O730" s="705">
        <f t="shared" si="73"/>
        <v>718</v>
      </c>
      <c r="P730" s="756"/>
      <c r="Q730" s="756"/>
      <c r="R730" s="756"/>
      <c r="S730" s="756"/>
      <c r="T730" s="756"/>
      <c r="U730" s="756"/>
      <c r="V730" s="756"/>
      <c r="W730" s="594"/>
      <c r="X730" s="705">
        <f t="shared" si="74"/>
        <v>718</v>
      </c>
      <c r="Y730" s="756"/>
      <c r="Z730" s="756"/>
      <c r="AA730" s="756"/>
      <c r="AB730" s="756"/>
      <c r="AC730" s="756"/>
      <c r="AD730" s="756"/>
      <c r="AE730" s="756"/>
      <c r="AF730" s="594"/>
      <c r="AG730" s="705">
        <f t="shared" si="75"/>
        <v>718</v>
      </c>
      <c r="AH730" s="756"/>
      <c r="AI730" s="756"/>
      <c r="AJ730" s="756"/>
      <c r="AK730" s="756"/>
      <c r="AL730" s="756"/>
      <c r="AM730" s="756"/>
      <c r="AN730" s="756"/>
      <c r="AO730" s="685"/>
      <c r="AP730" s="705">
        <f t="shared" si="76"/>
        <v>718</v>
      </c>
      <c r="AQ730" s="756"/>
      <c r="AR730" s="756"/>
      <c r="AS730" s="756"/>
      <c r="AT730" s="756"/>
      <c r="AU730" s="756"/>
      <c r="AV730" s="756"/>
      <c r="AW730" s="756"/>
    </row>
    <row r="731" spans="2:49" x14ac:dyDescent="0.25">
      <c r="B731" s="705">
        <v>719</v>
      </c>
      <c r="C731" s="951">
        <f>(1+_xlfn.XLOOKUP(INT((B731-1)/12)+1,'ZC Curve'!$B$8:$B$107,'ZC Curve'!R$8:R$107,,0))^(1/12)-1</f>
        <v>0</v>
      </c>
      <c r="D731" s="946">
        <f t="shared" si="71"/>
        <v>1</v>
      </c>
      <c r="E731" s="594"/>
      <c r="F731" s="705">
        <f t="shared" si="72"/>
        <v>719</v>
      </c>
      <c r="G731" s="756"/>
      <c r="H731" s="756"/>
      <c r="I731" s="756"/>
      <c r="J731" s="756"/>
      <c r="K731" s="756"/>
      <c r="L731" s="756"/>
      <c r="M731" s="756"/>
      <c r="N731" s="594"/>
      <c r="O731" s="705">
        <f t="shared" si="73"/>
        <v>719</v>
      </c>
      <c r="P731" s="756"/>
      <c r="Q731" s="756"/>
      <c r="R731" s="756"/>
      <c r="S731" s="756"/>
      <c r="T731" s="756"/>
      <c r="U731" s="756"/>
      <c r="V731" s="756"/>
      <c r="W731" s="594"/>
      <c r="X731" s="705">
        <f t="shared" si="74"/>
        <v>719</v>
      </c>
      <c r="Y731" s="756"/>
      <c r="Z731" s="756"/>
      <c r="AA731" s="756"/>
      <c r="AB731" s="756"/>
      <c r="AC731" s="756"/>
      <c r="AD731" s="756"/>
      <c r="AE731" s="756"/>
      <c r="AF731" s="594"/>
      <c r="AG731" s="705">
        <f t="shared" si="75"/>
        <v>719</v>
      </c>
      <c r="AH731" s="756"/>
      <c r="AI731" s="756"/>
      <c r="AJ731" s="756"/>
      <c r="AK731" s="756"/>
      <c r="AL731" s="756"/>
      <c r="AM731" s="756"/>
      <c r="AN731" s="756"/>
      <c r="AO731" s="685"/>
      <c r="AP731" s="705">
        <f t="shared" si="76"/>
        <v>719</v>
      </c>
      <c r="AQ731" s="756"/>
      <c r="AR731" s="756"/>
      <c r="AS731" s="756"/>
      <c r="AT731" s="756"/>
      <c r="AU731" s="756"/>
      <c r="AV731" s="756"/>
      <c r="AW731" s="756"/>
    </row>
    <row r="732" spans="2:49" x14ac:dyDescent="0.25">
      <c r="B732" s="705">
        <v>720</v>
      </c>
      <c r="C732" s="951">
        <f>(1+_xlfn.XLOOKUP(INT((B732-1)/12)+1,'ZC Curve'!$B$8:$B$107,'ZC Curve'!R$8:R$107,,0))^(1/12)-1</f>
        <v>0</v>
      </c>
      <c r="D732" s="946">
        <f t="shared" si="71"/>
        <v>1</v>
      </c>
      <c r="E732" s="594"/>
      <c r="F732" s="705">
        <f t="shared" si="72"/>
        <v>720</v>
      </c>
      <c r="G732" s="756"/>
      <c r="H732" s="756"/>
      <c r="I732" s="756"/>
      <c r="J732" s="756"/>
      <c r="K732" s="756"/>
      <c r="L732" s="756"/>
      <c r="M732" s="756"/>
      <c r="N732" s="594"/>
      <c r="O732" s="705">
        <f t="shared" si="73"/>
        <v>720</v>
      </c>
      <c r="P732" s="756"/>
      <c r="Q732" s="756"/>
      <c r="R732" s="756"/>
      <c r="S732" s="756"/>
      <c r="T732" s="756"/>
      <c r="U732" s="756"/>
      <c r="V732" s="756"/>
      <c r="W732" s="594"/>
      <c r="X732" s="705">
        <f t="shared" si="74"/>
        <v>720</v>
      </c>
      <c r="Y732" s="756"/>
      <c r="Z732" s="756"/>
      <c r="AA732" s="756"/>
      <c r="AB732" s="756"/>
      <c r="AC732" s="756"/>
      <c r="AD732" s="756"/>
      <c r="AE732" s="756"/>
      <c r="AF732" s="594"/>
      <c r="AG732" s="705">
        <f t="shared" si="75"/>
        <v>720</v>
      </c>
      <c r="AH732" s="756"/>
      <c r="AI732" s="756"/>
      <c r="AJ732" s="756"/>
      <c r="AK732" s="756"/>
      <c r="AL732" s="756"/>
      <c r="AM732" s="756"/>
      <c r="AN732" s="756"/>
      <c r="AO732" s="685"/>
      <c r="AP732" s="705">
        <f t="shared" si="76"/>
        <v>720</v>
      </c>
      <c r="AQ732" s="756"/>
      <c r="AR732" s="756"/>
      <c r="AS732" s="756"/>
      <c r="AT732" s="756"/>
      <c r="AU732" s="756"/>
      <c r="AV732" s="756"/>
      <c r="AW732" s="756"/>
    </row>
    <row r="733" spans="2:49" x14ac:dyDescent="0.25">
      <c r="B733" s="705">
        <v>721</v>
      </c>
      <c r="C733" s="951">
        <f>(1+_xlfn.XLOOKUP(INT((B733-1)/12)+1,'ZC Curve'!$B$8:$B$107,'ZC Curve'!R$8:R$107,,0))^(1/12)-1</f>
        <v>0</v>
      </c>
      <c r="D733" s="946">
        <f t="shared" si="71"/>
        <v>1</v>
      </c>
      <c r="E733" s="594"/>
      <c r="F733" s="705">
        <f t="shared" si="72"/>
        <v>721</v>
      </c>
      <c r="G733" s="756"/>
      <c r="H733" s="756"/>
      <c r="I733" s="756"/>
      <c r="J733" s="756"/>
      <c r="K733" s="756"/>
      <c r="L733" s="756"/>
      <c r="M733" s="756"/>
      <c r="N733" s="594"/>
      <c r="O733" s="705">
        <f t="shared" si="73"/>
        <v>721</v>
      </c>
      <c r="P733" s="756"/>
      <c r="Q733" s="756"/>
      <c r="R733" s="756"/>
      <c r="S733" s="756"/>
      <c r="T733" s="756"/>
      <c r="U733" s="756"/>
      <c r="V733" s="756"/>
      <c r="W733" s="594"/>
      <c r="X733" s="705">
        <f t="shared" si="74"/>
        <v>721</v>
      </c>
      <c r="Y733" s="756"/>
      <c r="Z733" s="756"/>
      <c r="AA733" s="756"/>
      <c r="AB733" s="756"/>
      <c r="AC733" s="756"/>
      <c r="AD733" s="756"/>
      <c r="AE733" s="756"/>
      <c r="AF733" s="594"/>
      <c r="AG733" s="705">
        <f t="shared" si="75"/>
        <v>721</v>
      </c>
      <c r="AH733" s="756"/>
      <c r="AI733" s="756"/>
      <c r="AJ733" s="756"/>
      <c r="AK733" s="756"/>
      <c r="AL733" s="756"/>
      <c r="AM733" s="756"/>
      <c r="AN733" s="756"/>
      <c r="AO733" s="685"/>
      <c r="AP733" s="705">
        <f t="shared" si="76"/>
        <v>721</v>
      </c>
      <c r="AQ733" s="756"/>
      <c r="AR733" s="756"/>
      <c r="AS733" s="756"/>
      <c r="AT733" s="756"/>
      <c r="AU733" s="756"/>
      <c r="AV733" s="756"/>
      <c r="AW733" s="756"/>
    </row>
    <row r="734" spans="2:49" x14ac:dyDescent="0.25">
      <c r="B734" s="705">
        <v>722</v>
      </c>
      <c r="C734" s="951">
        <f>(1+_xlfn.XLOOKUP(INT((B734-1)/12)+1,'ZC Curve'!$B$8:$B$107,'ZC Curve'!R$8:R$107,,0))^(1/12)-1</f>
        <v>0</v>
      </c>
      <c r="D734" s="946">
        <f t="shared" si="71"/>
        <v>1</v>
      </c>
      <c r="E734" s="594"/>
      <c r="F734" s="705">
        <f t="shared" si="72"/>
        <v>722</v>
      </c>
      <c r="G734" s="756"/>
      <c r="H734" s="756"/>
      <c r="I734" s="756"/>
      <c r="J734" s="756"/>
      <c r="K734" s="756"/>
      <c r="L734" s="756"/>
      <c r="M734" s="756"/>
      <c r="N734" s="594"/>
      <c r="O734" s="705">
        <f t="shared" si="73"/>
        <v>722</v>
      </c>
      <c r="P734" s="756"/>
      <c r="Q734" s="756"/>
      <c r="R734" s="756"/>
      <c r="S734" s="756"/>
      <c r="T734" s="756"/>
      <c r="U734" s="756"/>
      <c r="V734" s="756"/>
      <c r="W734" s="594"/>
      <c r="X734" s="705">
        <f t="shared" si="74"/>
        <v>722</v>
      </c>
      <c r="Y734" s="756"/>
      <c r="Z734" s="756"/>
      <c r="AA734" s="756"/>
      <c r="AB734" s="756"/>
      <c r="AC734" s="756"/>
      <c r="AD734" s="756"/>
      <c r="AE734" s="756"/>
      <c r="AF734" s="594"/>
      <c r="AG734" s="705">
        <f t="shared" si="75"/>
        <v>722</v>
      </c>
      <c r="AH734" s="756"/>
      <c r="AI734" s="756"/>
      <c r="AJ734" s="756"/>
      <c r="AK734" s="756"/>
      <c r="AL734" s="756"/>
      <c r="AM734" s="756"/>
      <c r="AN734" s="756"/>
      <c r="AO734" s="685"/>
      <c r="AP734" s="705">
        <f t="shared" si="76"/>
        <v>722</v>
      </c>
      <c r="AQ734" s="756"/>
      <c r="AR734" s="756"/>
      <c r="AS734" s="756"/>
      <c r="AT734" s="756"/>
      <c r="AU734" s="756"/>
      <c r="AV734" s="756"/>
      <c r="AW734" s="756"/>
    </row>
    <row r="735" spans="2:49" x14ac:dyDescent="0.25">
      <c r="B735" s="705">
        <v>723</v>
      </c>
      <c r="C735" s="951">
        <f>(1+_xlfn.XLOOKUP(INT((B735-1)/12)+1,'ZC Curve'!$B$8:$B$107,'ZC Curve'!R$8:R$107,,0))^(1/12)-1</f>
        <v>0</v>
      </c>
      <c r="D735" s="946">
        <f t="shared" si="71"/>
        <v>1</v>
      </c>
      <c r="E735" s="594"/>
      <c r="F735" s="705">
        <f t="shared" si="72"/>
        <v>723</v>
      </c>
      <c r="G735" s="756"/>
      <c r="H735" s="756"/>
      <c r="I735" s="756"/>
      <c r="J735" s="756"/>
      <c r="K735" s="756"/>
      <c r="L735" s="756"/>
      <c r="M735" s="756"/>
      <c r="N735" s="594"/>
      <c r="O735" s="705">
        <f t="shared" si="73"/>
        <v>723</v>
      </c>
      <c r="P735" s="756"/>
      <c r="Q735" s="756"/>
      <c r="R735" s="756"/>
      <c r="S735" s="756"/>
      <c r="T735" s="756"/>
      <c r="U735" s="756"/>
      <c r="V735" s="756"/>
      <c r="W735" s="594"/>
      <c r="X735" s="705">
        <f t="shared" si="74"/>
        <v>723</v>
      </c>
      <c r="Y735" s="756"/>
      <c r="Z735" s="756"/>
      <c r="AA735" s="756"/>
      <c r="AB735" s="756"/>
      <c r="AC735" s="756"/>
      <c r="AD735" s="756"/>
      <c r="AE735" s="756"/>
      <c r="AF735" s="594"/>
      <c r="AG735" s="705">
        <f t="shared" si="75"/>
        <v>723</v>
      </c>
      <c r="AH735" s="756"/>
      <c r="AI735" s="756"/>
      <c r="AJ735" s="756"/>
      <c r="AK735" s="756"/>
      <c r="AL735" s="756"/>
      <c r="AM735" s="756"/>
      <c r="AN735" s="756"/>
      <c r="AO735" s="685"/>
      <c r="AP735" s="705">
        <f t="shared" si="76"/>
        <v>723</v>
      </c>
      <c r="AQ735" s="756"/>
      <c r="AR735" s="756"/>
      <c r="AS735" s="756"/>
      <c r="AT735" s="756"/>
      <c r="AU735" s="756"/>
      <c r="AV735" s="756"/>
      <c r="AW735" s="756"/>
    </row>
    <row r="736" spans="2:49" x14ac:dyDescent="0.25">
      <c r="B736" s="705">
        <v>724</v>
      </c>
      <c r="C736" s="951">
        <f>(1+_xlfn.XLOOKUP(INT((B736-1)/12)+1,'ZC Curve'!$B$8:$B$107,'ZC Curve'!R$8:R$107,,0))^(1/12)-1</f>
        <v>0</v>
      </c>
      <c r="D736" s="946">
        <f t="shared" si="71"/>
        <v>1</v>
      </c>
      <c r="E736" s="594"/>
      <c r="F736" s="705">
        <f t="shared" si="72"/>
        <v>724</v>
      </c>
      <c r="G736" s="756"/>
      <c r="H736" s="756"/>
      <c r="I736" s="756"/>
      <c r="J736" s="756"/>
      <c r="K736" s="756"/>
      <c r="L736" s="756"/>
      <c r="M736" s="756"/>
      <c r="N736" s="594"/>
      <c r="O736" s="705">
        <f t="shared" si="73"/>
        <v>724</v>
      </c>
      <c r="P736" s="756"/>
      <c r="Q736" s="756"/>
      <c r="R736" s="756"/>
      <c r="S736" s="756"/>
      <c r="T736" s="756"/>
      <c r="U736" s="756"/>
      <c r="V736" s="756"/>
      <c r="W736" s="594"/>
      <c r="X736" s="705">
        <f t="shared" si="74"/>
        <v>724</v>
      </c>
      <c r="Y736" s="756"/>
      <c r="Z736" s="756"/>
      <c r="AA736" s="756"/>
      <c r="AB736" s="756"/>
      <c r="AC736" s="756"/>
      <c r="AD736" s="756"/>
      <c r="AE736" s="756"/>
      <c r="AF736" s="594"/>
      <c r="AG736" s="705">
        <f t="shared" si="75"/>
        <v>724</v>
      </c>
      <c r="AH736" s="756"/>
      <c r="AI736" s="756"/>
      <c r="AJ736" s="756"/>
      <c r="AK736" s="756"/>
      <c r="AL736" s="756"/>
      <c r="AM736" s="756"/>
      <c r="AN736" s="756"/>
      <c r="AO736" s="685"/>
      <c r="AP736" s="705">
        <f t="shared" si="76"/>
        <v>724</v>
      </c>
      <c r="AQ736" s="756"/>
      <c r="AR736" s="756"/>
      <c r="AS736" s="756"/>
      <c r="AT736" s="756"/>
      <c r="AU736" s="756"/>
      <c r="AV736" s="756"/>
      <c r="AW736" s="756"/>
    </row>
    <row r="737" spans="2:49" x14ac:dyDescent="0.25">
      <c r="B737" s="705">
        <v>725</v>
      </c>
      <c r="C737" s="951">
        <f>(1+_xlfn.XLOOKUP(INT((B737-1)/12)+1,'ZC Curve'!$B$8:$B$107,'ZC Curve'!R$8:R$107,,0))^(1/12)-1</f>
        <v>0</v>
      </c>
      <c r="D737" s="946">
        <f t="shared" si="71"/>
        <v>1</v>
      </c>
      <c r="E737" s="594"/>
      <c r="F737" s="705">
        <f t="shared" si="72"/>
        <v>725</v>
      </c>
      <c r="G737" s="756"/>
      <c r="H737" s="756"/>
      <c r="I737" s="756"/>
      <c r="J737" s="756"/>
      <c r="K737" s="756"/>
      <c r="L737" s="756"/>
      <c r="M737" s="756"/>
      <c r="N737" s="594"/>
      <c r="O737" s="705">
        <f t="shared" si="73"/>
        <v>725</v>
      </c>
      <c r="P737" s="756"/>
      <c r="Q737" s="756"/>
      <c r="R737" s="756"/>
      <c r="S737" s="756"/>
      <c r="T737" s="756"/>
      <c r="U737" s="756"/>
      <c r="V737" s="756"/>
      <c r="W737" s="594"/>
      <c r="X737" s="705">
        <f t="shared" si="74"/>
        <v>725</v>
      </c>
      <c r="Y737" s="756"/>
      <c r="Z737" s="756"/>
      <c r="AA737" s="756"/>
      <c r="AB737" s="756"/>
      <c r="AC737" s="756"/>
      <c r="AD737" s="756"/>
      <c r="AE737" s="756"/>
      <c r="AF737" s="594"/>
      <c r="AG737" s="705">
        <f t="shared" si="75"/>
        <v>725</v>
      </c>
      <c r="AH737" s="756"/>
      <c r="AI737" s="756"/>
      <c r="AJ737" s="756"/>
      <c r="AK737" s="756"/>
      <c r="AL737" s="756"/>
      <c r="AM737" s="756"/>
      <c r="AN737" s="756"/>
      <c r="AO737" s="685"/>
      <c r="AP737" s="705">
        <f t="shared" si="76"/>
        <v>725</v>
      </c>
      <c r="AQ737" s="756"/>
      <c r="AR737" s="756"/>
      <c r="AS737" s="756"/>
      <c r="AT737" s="756"/>
      <c r="AU737" s="756"/>
      <c r="AV737" s="756"/>
      <c r="AW737" s="756"/>
    </row>
    <row r="738" spans="2:49" x14ac:dyDescent="0.25">
      <c r="B738" s="705">
        <v>726</v>
      </c>
      <c r="C738" s="951">
        <f>(1+_xlfn.XLOOKUP(INT((B738-1)/12)+1,'ZC Curve'!$B$8:$B$107,'ZC Curve'!R$8:R$107,,0))^(1/12)-1</f>
        <v>0</v>
      </c>
      <c r="D738" s="946">
        <f t="shared" si="71"/>
        <v>1</v>
      </c>
      <c r="E738" s="594"/>
      <c r="F738" s="705">
        <f t="shared" si="72"/>
        <v>726</v>
      </c>
      <c r="G738" s="756"/>
      <c r="H738" s="756"/>
      <c r="I738" s="756"/>
      <c r="J738" s="756"/>
      <c r="K738" s="756"/>
      <c r="L738" s="756"/>
      <c r="M738" s="756"/>
      <c r="N738" s="594"/>
      <c r="O738" s="705">
        <f t="shared" si="73"/>
        <v>726</v>
      </c>
      <c r="P738" s="756"/>
      <c r="Q738" s="756"/>
      <c r="R738" s="756"/>
      <c r="S738" s="756"/>
      <c r="T738" s="756"/>
      <c r="U738" s="756"/>
      <c r="V738" s="756"/>
      <c r="W738" s="594"/>
      <c r="X738" s="705">
        <f t="shared" si="74"/>
        <v>726</v>
      </c>
      <c r="Y738" s="756"/>
      <c r="Z738" s="756"/>
      <c r="AA738" s="756"/>
      <c r="AB738" s="756"/>
      <c r="AC738" s="756"/>
      <c r="AD738" s="756"/>
      <c r="AE738" s="756"/>
      <c r="AF738" s="594"/>
      <c r="AG738" s="705">
        <f t="shared" si="75"/>
        <v>726</v>
      </c>
      <c r="AH738" s="756"/>
      <c r="AI738" s="756"/>
      <c r="AJ738" s="756"/>
      <c r="AK738" s="756"/>
      <c r="AL738" s="756"/>
      <c r="AM738" s="756"/>
      <c r="AN738" s="756"/>
      <c r="AO738" s="685"/>
      <c r="AP738" s="705">
        <f t="shared" si="76"/>
        <v>726</v>
      </c>
      <c r="AQ738" s="756"/>
      <c r="AR738" s="756"/>
      <c r="AS738" s="756"/>
      <c r="AT738" s="756"/>
      <c r="AU738" s="756"/>
      <c r="AV738" s="756"/>
      <c r="AW738" s="756"/>
    </row>
    <row r="739" spans="2:49" x14ac:dyDescent="0.25">
      <c r="B739" s="705">
        <v>727</v>
      </c>
      <c r="C739" s="951">
        <f>(1+_xlfn.XLOOKUP(INT((B739-1)/12)+1,'ZC Curve'!$B$8:$B$107,'ZC Curve'!R$8:R$107,,0))^(1/12)-1</f>
        <v>0</v>
      </c>
      <c r="D739" s="946">
        <f t="shared" si="71"/>
        <v>1</v>
      </c>
      <c r="E739" s="594"/>
      <c r="F739" s="705">
        <f t="shared" si="72"/>
        <v>727</v>
      </c>
      <c r="G739" s="756"/>
      <c r="H739" s="756"/>
      <c r="I739" s="756"/>
      <c r="J739" s="756"/>
      <c r="K739" s="756"/>
      <c r="L739" s="756"/>
      <c r="M739" s="756"/>
      <c r="N739" s="594"/>
      <c r="O739" s="705">
        <f t="shared" si="73"/>
        <v>727</v>
      </c>
      <c r="P739" s="756"/>
      <c r="Q739" s="756"/>
      <c r="R739" s="756"/>
      <c r="S739" s="756"/>
      <c r="T739" s="756"/>
      <c r="U739" s="756"/>
      <c r="V739" s="756"/>
      <c r="W739" s="594"/>
      <c r="X739" s="705">
        <f t="shared" si="74"/>
        <v>727</v>
      </c>
      <c r="Y739" s="756"/>
      <c r="Z739" s="756"/>
      <c r="AA739" s="756"/>
      <c r="AB739" s="756"/>
      <c r="AC739" s="756"/>
      <c r="AD739" s="756"/>
      <c r="AE739" s="756"/>
      <c r="AF739" s="594"/>
      <c r="AG739" s="705">
        <f t="shared" si="75"/>
        <v>727</v>
      </c>
      <c r="AH739" s="756"/>
      <c r="AI739" s="756"/>
      <c r="AJ739" s="756"/>
      <c r="AK739" s="756"/>
      <c r="AL739" s="756"/>
      <c r="AM739" s="756"/>
      <c r="AN739" s="756"/>
      <c r="AO739" s="685"/>
      <c r="AP739" s="705">
        <f t="shared" si="76"/>
        <v>727</v>
      </c>
      <c r="AQ739" s="756"/>
      <c r="AR739" s="756"/>
      <c r="AS739" s="756"/>
      <c r="AT739" s="756"/>
      <c r="AU739" s="756"/>
      <c r="AV739" s="756"/>
      <c r="AW739" s="756"/>
    </row>
    <row r="740" spans="2:49" x14ac:dyDescent="0.25">
      <c r="B740" s="705">
        <v>728</v>
      </c>
      <c r="C740" s="951">
        <f>(1+_xlfn.XLOOKUP(INT((B740-1)/12)+1,'ZC Curve'!$B$8:$B$107,'ZC Curve'!R$8:R$107,,0))^(1/12)-1</f>
        <v>0</v>
      </c>
      <c r="D740" s="946">
        <f t="shared" si="71"/>
        <v>1</v>
      </c>
      <c r="E740" s="594"/>
      <c r="F740" s="705">
        <f t="shared" si="72"/>
        <v>728</v>
      </c>
      <c r="G740" s="756"/>
      <c r="H740" s="756"/>
      <c r="I740" s="756"/>
      <c r="J740" s="756"/>
      <c r="K740" s="756"/>
      <c r="L740" s="756"/>
      <c r="M740" s="756"/>
      <c r="N740" s="594"/>
      <c r="O740" s="705">
        <f t="shared" si="73"/>
        <v>728</v>
      </c>
      <c r="P740" s="756"/>
      <c r="Q740" s="756"/>
      <c r="R740" s="756"/>
      <c r="S740" s="756"/>
      <c r="T740" s="756"/>
      <c r="U740" s="756"/>
      <c r="V740" s="756"/>
      <c r="W740" s="594"/>
      <c r="X740" s="705">
        <f t="shared" si="74"/>
        <v>728</v>
      </c>
      <c r="Y740" s="756"/>
      <c r="Z740" s="756"/>
      <c r="AA740" s="756"/>
      <c r="AB740" s="756"/>
      <c r="AC740" s="756"/>
      <c r="AD740" s="756"/>
      <c r="AE740" s="756"/>
      <c r="AF740" s="594"/>
      <c r="AG740" s="705">
        <f t="shared" si="75"/>
        <v>728</v>
      </c>
      <c r="AH740" s="756"/>
      <c r="AI740" s="756"/>
      <c r="AJ740" s="756"/>
      <c r="AK740" s="756"/>
      <c r="AL740" s="756"/>
      <c r="AM740" s="756"/>
      <c r="AN740" s="756"/>
      <c r="AO740" s="685"/>
      <c r="AP740" s="705">
        <f t="shared" si="76"/>
        <v>728</v>
      </c>
      <c r="AQ740" s="756"/>
      <c r="AR740" s="756"/>
      <c r="AS740" s="756"/>
      <c r="AT740" s="756"/>
      <c r="AU740" s="756"/>
      <c r="AV740" s="756"/>
      <c r="AW740" s="756"/>
    </row>
    <row r="741" spans="2:49" x14ac:dyDescent="0.25">
      <c r="B741" s="705">
        <v>729</v>
      </c>
      <c r="C741" s="951">
        <f>(1+_xlfn.XLOOKUP(INT((B741-1)/12)+1,'ZC Curve'!$B$8:$B$107,'ZC Curve'!R$8:R$107,,0))^(1/12)-1</f>
        <v>0</v>
      </c>
      <c r="D741" s="946">
        <f t="shared" si="71"/>
        <v>1</v>
      </c>
      <c r="E741" s="594"/>
      <c r="F741" s="705">
        <f t="shared" si="72"/>
        <v>729</v>
      </c>
      <c r="G741" s="756"/>
      <c r="H741" s="756"/>
      <c r="I741" s="756"/>
      <c r="J741" s="756"/>
      <c r="K741" s="756"/>
      <c r="L741" s="756"/>
      <c r="M741" s="756"/>
      <c r="N741" s="594"/>
      <c r="O741" s="705">
        <f t="shared" si="73"/>
        <v>729</v>
      </c>
      <c r="P741" s="756"/>
      <c r="Q741" s="756"/>
      <c r="R741" s="756"/>
      <c r="S741" s="756"/>
      <c r="T741" s="756"/>
      <c r="U741" s="756"/>
      <c r="V741" s="756"/>
      <c r="W741" s="594"/>
      <c r="X741" s="705">
        <f t="shared" si="74"/>
        <v>729</v>
      </c>
      <c r="Y741" s="756"/>
      <c r="Z741" s="756"/>
      <c r="AA741" s="756"/>
      <c r="AB741" s="756"/>
      <c r="AC741" s="756"/>
      <c r="AD741" s="756"/>
      <c r="AE741" s="756"/>
      <c r="AF741" s="594"/>
      <c r="AG741" s="705">
        <f t="shared" si="75"/>
        <v>729</v>
      </c>
      <c r="AH741" s="756"/>
      <c r="AI741" s="756"/>
      <c r="AJ741" s="756"/>
      <c r="AK741" s="756"/>
      <c r="AL741" s="756"/>
      <c r="AM741" s="756"/>
      <c r="AN741" s="756"/>
      <c r="AO741" s="685"/>
      <c r="AP741" s="705">
        <f t="shared" si="76"/>
        <v>729</v>
      </c>
      <c r="AQ741" s="756"/>
      <c r="AR741" s="756"/>
      <c r="AS741" s="756"/>
      <c r="AT741" s="756"/>
      <c r="AU741" s="756"/>
      <c r="AV741" s="756"/>
      <c r="AW741" s="756"/>
    </row>
    <row r="742" spans="2:49" x14ac:dyDescent="0.25">
      <c r="B742" s="705">
        <v>730</v>
      </c>
      <c r="C742" s="951">
        <f>(1+_xlfn.XLOOKUP(INT((B742-1)/12)+1,'ZC Curve'!$B$8:$B$107,'ZC Curve'!R$8:R$107,,0))^(1/12)-1</f>
        <v>0</v>
      </c>
      <c r="D742" s="946">
        <f t="shared" si="71"/>
        <v>1</v>
      </c>
      <c r="E742" s="594"/>
      <c r="F742" s="705">
        <f t="shared" si="72"/>
        <v>730</v>
      </c>
      <c r="G742" s="756"/>
      <c r="H742" s="756"/>
      <c r="I742" s="756"/>
      <c r="J742" s="756"/>
      <c r="K742" s="756"/>
      <c r="L742" s="756"/>
      <c r="M742" s="756"/>
      <c r="N742" s="594"/>
      <c r="O742" s="705">
        <f t="shared" si="73"/>
        <v>730</v>
      </c>
      <c r="P742" s="756"/>
      <c r="Q742" s="756"/>
      <c r="R742" s="756"/>
      <c r="S742" s="756"/>
      <c r="T742" s="756"/>
      <c r="U742" s="756"/>
      <c r="V742" s="756"/>
      <c r="W742" s="594"/>
      <c r="X742" s="705">
        <f t="shared" si="74"/>
        <v>730</v>
      </c>
      <c r="Y742" s="756"/>
      <c r="Z742" s="756"/>
      <c r="AA742" s="756"/>
      <c r="AB742" s="756"/>
      <c r="AC742" s="756"/>
      <c r="AD742" s="756"/>
      <c r="AE742" s="756"/>
      <c r="AF742" s="594"/>
      <c r="AG742" s="705">
        <f t="shared" si="75"/>
        <v>730</v>
      </c>
      <c r="AH742" s="756"/>
      <c r="AI742" s="756"/>
      <c r="AJ742" s="756"/>
      <c r="AK742" s="756"/>
      <c r="AL742" s="756"/>
      <c r="AM742" s="756"/>
      <c r="AN742" s="756"/>
      <c r="AO742" s="685"/>
      <c r="AP742" s="705">
        <f t="shared" si="76"/>
        <v>730</v>
      </c>
      <c r="AQ742" s="756"/>
      <c r="AR742" s="756"/>
      <c r="AS742" s="756"/>
      <c r="AT742" s="756"/>
      <c r="AU742" s="756"/>
      <c r="AV742" s="756"/>
      <c r="AW742" s="756"/>
    </row>
    <row r="743" spans="2:49" x14ac:dyDescent="0.25">
      <c r="B743" s="705">
        <v>731</v>
      </c>
      <c r="C743" s="951">
        <f>(1+_xlfn.XLOOKUP(INT((B743-1)/12)+1,'ZC Curve'!$B$8:$B$107,'ZC Curve'!R$8:R$107,,0))^(1/12)-1</f>
        <v>0</v>
      </c>
      <c r="D743" s="946">
        <f t="shared" si="71"/>
        <v>1</v>
      </c>
      <c r="E743" s="594"/>
      <c r="F743" s="705">
        <f t="shared" si="72"/>
        <v>731</v>
      </c>
      <c r="G743" s="756"/>
      <c r="H743" s="756"/>
      <c r="I743" s="756"/>
      <c r="J743" s="756"/>
      <c r="K743" s="756"/>
      <c r="L743" s="756"/>
      <c r="M743" s="756"/>
      <c r="N743" s="594"/>
      <c r="O743" s="705">
        <f t="shared" si="73"/>
        <v>731</v>
      </c>
      <c r="P743" s="756"/>
      <c r="Q743" s="756"/>
      <c r="R743" s="756"/>
      <c r="S743" s="756"/>
      <c r="T743" s="756"/>
      <c r="U743" s="756"/>
      <c r="V743" s="756"/>
      <c r="W743" s="594"/>
      <c r="X743" s="705">
        <f t="shared" si="74"/>
        <v>731</v>
      </c>
      <c r="Y743" s="756"/>
      <c r="Z743" s="756"/>
      <c r="AA743" s="756"/>
      <c r="AB743" s="756"/>
      <c r="AC743" s="756"/>
      <c r="AD743" s="756"/>
      <c r="AE743" s="756"/>
      <c r="AF743" s="594"/>
      <c r="AG743" s="705">
        <f t="shared" si="75"/>
        <v>731</v>
      </c>
      <c r="AH743" s="756"/>
      <c r="AI743" s="756"/>
      <c r="AJ743" s="756"/>
      <c r="AK743" s="756"/>
      <c r="AL743" s="756"/>
      <c r="AM743" s="756"/>
      <c r="AN743" s="756"/>
      <c r="AO743" s="685"/>
      <c r="AP743" s="705">
        <f t="shared" si="76"/>
        <v>731</v>
      </c>
      <c r="AQ743" s="756"/>
      <c r="AR743" s="756"/>
      <c r="AS743" s="756"/>
      <c r="AT743" s="756"/>
      <c r="AU743" s="756"/>
      <c r="AV743" s="756"/>
      <c r="AW743" s="756"/>
    </row>
    <row r="744" spans="2:49" x14ac:dyDescent="0.25">
      <c r="B744" s="705">
        <v>732</v>
      </c>
      <c r="C744" s="951">
        <f>(1+_xlfn.XLOOKUP(INT((B744-1)/12)+1,'ZC Curve'!$B$8:$B$107,'ZC Curve'!R$8:R$107,,0))^(1/12)-1</f>
        <v>0</v>
      </c>
      <c r="D744" s="946">
        <f t="shared" si="71"/>
        <v>1</v>
      </c>
      <c r="E744" s="594"/>
      <c r="F744" s="705">
        <f t="shared" si="72"/>
        <v>732</v>
      </c>
      <c r="G744" s="756"/>
      <c r="H744" s="756"/>
      <c r="I744" s="756"/>
      <c r="J744" s="756"/>
      <c r="K744" s="756"/>
      <c r="L744" s="756"/>
      <c r="M744" s="756"/>
      <c r="N744" s="594"/>
      <c r="O744" s="705">
        <f t="shared" si="73"/>
        <v>732</v>
      </c>
      <c r="P744" s="756"/>
      <c r="Q744" s="756"/>
      <c r="R744" s="756"/>
      <c r="S744" s="756"/>
      <c r="T744" s="756"/>
      <c r="U744" s="756"/>
      <c r="V744" s="756"/>
      <c r="W744" s="594"/>
      <c r="X744" s="705">
        <f t="shared" si="74"/>
        <v>732</v>
      </c>
      <c r="Y744" s="756"/>
      <c r="Z744" s="756"/>
      <c r="AA744" s="756"/>
      <c r="AB744" s="756"/>
      <c r="AC744" s="756"/>
      <c r="AD744" s="756"/>
      <c r="AE744" s="756"/>
      <c r="AF744" s="594"/>
      <c r="AG744" s="705">
        <f t="shared" si="75"/>
        <v>732</v>
      </c>
      <c r="AH744" s="756"/>
      <c r="AI744" s="756"/>
      <c r="AJ744" s="756"/>
      <c r="AK744" s="756"/>
      <c r="AL744" s="756"/>
      <c r="AM744" s="756"/>
      <c r="AN744" s="756"/>
      <c r="AO744" s="685"/>
      <c r="AP744" s="705">
        <f t="shared" si="76"/>
        <v>732</v>
      </c>
      <c r="AQ744" s="756"/>
      <c r="AR744" s="756"/>
      <c r="AS744" s="756"/>
      <c r="AT744" s="756"/>
      <c r="AU744" s="756"/>
      <c r="AV744" s="756"/>
      <c r="AW744" s="756"/>
    </row>
    <row r="745" spans="2:49" x14ac:dyDescent="0.25">
      <c r="B745" s="705">
        <v>733</v>
      </c>
      <c r="C745" s="951">
        <f>(1+_xlfn.XLOOKUP(INT((B745-1)/12)+1,'ZC Curve'!$B$8:$B$107,'ZC Curve'!R$8:R$107,,0))^(1/12)-1</f>
        <v>0</v>
      </c>
      <c r="D745" s="946">
        <f t="shared" si="71"/>
        <v>1</v>
      </c>
      <c r="E745" s="594"/>
      <c r="F745" s="705">
        <f t="shared" si="72"/>
        <v>733</v>
      </c>
      <c r="G745" s="756"/>
      <c r="H745" s="756"/>
      <c r="I745" s="756"/>
      <c r="J745" s="756"/>
      <c r="K745" s="756"/>
      <c r="L745" s="756"/>
      <c r="M745" s="756"/>
      <c r="N745" s="594"/>
      <c r="O745" s="705">
        <f t="shared" si="73"/>
        <v>733</v>
      </c>
      <c r="P745" s="756"/>
      <c r="Q745" s="756"/>
      <c r="R745" s="756"/>
      <c r="S745" s="756"/>
      <c r="T745" s="756"/>
      <c r="U745" s="756"/>
      <c r="V745" s="756"/>
      <c r="W745" s="594"/>
      <c r="X745" s="705">
        <f t="shared" si="74"/>
        <v>733</v>
      </c>
      <c r="Y745" s="756"/>
      <c r="Z745" s="756"/>
      <c r="AA745" s="756"/>
      <c r="AB745" s="756"/>
      <c r="AC745" s="756"/>
      <c r="AD745" s="756"/>
      <c r="AE745" s="756"/>
      <c r="AF745" s="594"/>
      <c r="AG745" s="705">
        <f t="shared" si="75"/>
        <v>733</v>
      </c>
      <c r="AH745" s="756"/>
      <c r="AI745" s="756"/>
      <c r="AJ745" s="756"/>
      <c r="AK745" s="756"/>
      <c r="AL745" s="756"/>
      <c r="AM745" s="756"/>
      <c r="AN745" s="756"/>
      <c r="AO745" s="685"/>
      <c r="AP745" s="705">
        <f t="shared" si="76"/>
        <v>733</v>
      </c>
      <c r="AQ745" s="756"/>
      <c r="AR745" s="756"/>
      <c r="AS745" s="756"/>
      <c r="AT745" s="756"/>
      <c r="AU745" s="756"/>
      <c r="AV745" s="756"/>
      <c r="AW745" s="756"/>
    </row>
    <row r="746" spans="2:49" x14ac:dyDescent="0.25">
      <c r="B746" s="705">
        <v>734</v>
      </c>
      <c r="C746" s="951">
        <f>(1+_xlfn.XLOOKUP(INT((B746-1)/12)+1,'ZC Curve'!$B$8:$B$107,'ZC Curve'!R$8:R$107,,0))^(1/12)-1</f>
        <v>0</v>
      </c>
      <c r="D746" s="946">
        <f t="shared" si="71"/>
        <v>1</v>
      </c>
      <c r="E746" s="594"/>
      <c r="F746" s="705">
        <f t="shared" si="72"/>
        <v>734</v>
      </c>
      <c r="G746" s="756"/>
      <c r="H746" s="756"/>
      <c r="I746" s="756"/>
      <c r="J746" s="756"/>
      <c r="K746" s="756"/>
      <c r="L746" s="756"/>
      <c r="M746" s="756"/>
      <c r="N746" s="594"/>
      <c r="O746" s="705">
        <f t="shared" si="73"/>
        <v>734</v>
      </c>
      <c r="P746" s="756"/>
      <c r="Q746" s="756"/>
      <c r="R746" s="756"/>
      <c r="S746" s="756"/>
      <c r="T746" s="756"/>
      <c r="U746" s="756"/>
      <c r="V746" s="756"/>
      <c r="W746" s="594"/>
      <c r="X746" s="705">
        <f t="shared" si="74"/>
        <v>734</v>
      </c>
      <c r="Y746" s="756"/>
      <c r="Z746" s="756"/>
      <c r="AA746" s="756"/>
      <c r="AB746" s="756"/>
      <c r="AC746" s="756"/>
      <c r="AD746" s="756"/>
      <c r="AE746" s="756"/>
      <c r="AF746" s="594"/>
      <c r="AG746" s="705">
        <f t="shared" si="75"/>
        <v>734</v>
      </c>
      <c r="AH746" s="756"/>
      <c r="AI746" s="756"/>
      <c r="AJ746" s="756"/>
      <c r="AK746" s="756"/>
      <c r="AL746" s="756"/>
      <c r="AM746" s="756"/>
      <c r="AN746" s="756"/>
      <c r="AO746" s="685"/>
      <c r="AP746" s="705">
        <f t="shared" si="76"/>
        <v>734</v>
      </c>
      <c r="AQ746" s="756"/>
      <c r="AR746" s="756"/>
      <c r="AS746" s="756"/>
      <c r="AT746" s="756"/>
      <c r="AU746" s="756"/>
      <c r="AV746" s="756"/>
      <c r="AW746" s="756"/>
    </row>
    <row r="747" spans="2:49" x14ac:dyDescent="0.25">
      <c r="B747" s="705">
        <v>735</v>
      </c>
      <c r="C747" s="951">
        <f>(1+_xlfn.XLOOKUP(INT((B747-1)/12)+1,'ZC Curve'!$B$8:$B$107,'ZC Curve'!R$8:R$107,,0))^(1/12)-1</f>
        <v>0</v>
      </c>
      <c r="D747" s="946">
        <f t="shared" si="71"/>
        <v>1</v>
      </c>
      <c r="E747" s="594"/>
      <c r="F747" s="705">
        <f t="shared" si="72"/>
        <v>735</v>
      </c>
      <c r="G747" s="756"/>
      <c r="H747" s="756"/>
      <c r="I747" s="756"/>
      <c r="J747" s="756"/>
      <c r="K747" s="756"/>
      <c r="L747" s="756"/>
      <c r="M747" s="756"/>
      <c r="N747" s="594"/>
      <c r="O747" s="705">
        <f t="shared" si="73"/>
        <v>735</v>
      </c>
      <c r="P747" s="756"/>
      <c r="Q747" s="756"/>
      <c r="R747" s="756"/>
      <c r="S747" s="756"/>
      <c r="T747" s="756"/>
      <c r="U747" s="756"/>
      <c r="V747" s="756"/>
      <c r="W747" s="594"/>
      <c r="X747" s="705">
        <f t="shared" si="74"/>
        <v>735</v>
      </c>
      <c r="Y747" s="756"/>
      <c r="Z747" s="756"/>
      <c r="AA747" s="756"/>
      <c r="AB747" s="756"/>
      <c r="AC747" s="756"/>
      <c r="AD747" s="756"/>
      <c r="AE747" s="756"/>
      <c r="AF747" s="594"/>
      <c r="AG747" s="705">
        <f t="shared" si="75"/>
        <v>735</v>
      </c>
      <c r="AH747" s="756"/>
      <c r="AI747" s="756"/>
      <c r="AJ747" s="756"/>
      <c r="AK747" s="756"/>
      <c r="AL747" s="756"/>
      <c r="AM747" s="756"/>
      <c r="AN747" s="756"/>
      <c r="AO747" s="685"/>
      <c r="AP747" s="705">
        <f t="shared" si="76"/>
        <v>735</v>
      </c>
      <c r="AQ747" s="756"/>
      <c r="AR747" s="756"/>
      <c r="AS747" s="756"/>
      <c r="AT747" s="756"/>
      <c r="AU747" s="756"/>
      <c r="AV747" s="756"/>
      <c r="AW747" s="756"/>
    </row>
    <row r="748" spans="2:49" x14ac:dyDescent="0.25">
      <c r="B748" s="705">
        <v>736</v>
      </c>
      <c r="C748" s="951">
        <f>(1+_xlfn.XLOOKUP(INT((B748-1)/12)+1,'ZC Curve'!$B$8:$B$107,'ZC Curve'!R$8:R$107,,0))^(1/12)-1</f>
        <v>0</v>
      </c>
      <c r="D748" s="946">
        <f t="shared" si="71"/>
        <v>1</v>
      </c>
      <c r="E748" s="594"/>
      <c r="F748" s="705">
        <f t="shared" si="72"/>
        <v>736</v>
      </c>
      <c r="G748" s="756"/>
      <c r="H748" s="756"/>
      <c r="I748" s="756"/>
      <c r="J748" s="756"/>
      <c r="K748" s="756"/>
      <c r="L748" s="756"/>
      <c r="M748" s="756"/>
      <c r="N748" s="594"/>
      <c r="O748" s="705">
        <f t="shared" si="73"/>
        <v>736</v>
      </c>
      <c r="P748" s="756"/>
      <c r="Q748" s="756"/>
      <c r="R748" s="756"/>
      <c r="S748" s="756"/>
      <c r="T748" s="756"/>
      <c r="U748" s="756"/>
      <c r="V748" s="756"/>
      <c r="W748" s="594"/>
      <c r="X748" s="705">
        <f t="shared" si="74"/>
        <v>736</v>
      </c>
      <c r="Y748" s="756"/>
      <c r="Z748" s="756"/>
      <c r="AA748" s="756"/>
      <c r="AB748" s="756"/>
      <c r="AC748" s="756"/>
      <c r="AD748" s="756"/>
      <c r="AE748" s="756"/>
      <c r="AF748" s="594"/>
      <c r="AG748" s="705">
        <f t="shared" si="75"/>
        <v>736</v>
      </c>
      <c r="AH748" s="756"/>
      <c r="AI748" s="756"/>
      <c r="AJ748" s="756"/>
      <c r="AK748" s="756"/>
      <c r="AL748" s="756"/>
      <c r="AM748" s="756"/>
      <c r="AN748" s="756"/>
      <c r="AO748" s="685"/>
      <c r="AP748" s="705">
        <f t="shared" si="76"/>
        <v>736</v>
      </c>
      <c r="AQ748" s="756"/>
      <c r="AR748" s="756"/>
      <c r="AS748" s="756"/>
      <c r="AT748" s="756"/>
      <c r="AU748" s="756"/>
      <c r="AV748" s="756"/>
      <c r="AW748" s="756"/>
    </row>
    <row r="749" spans="2:49" x14ac:dyDescent="0.25">
      <c r="B749" s="705">
        <v>737</v>
      </c>
      <c r="C749" s="951">
        <f>(1+_xlfn.XLOOKUP(INT((B749-1)/12)+1,'ZC Curve'!$B$8:$B$107,'ZC Curve'!R$8:R$107,,0))^(1/12)-1</f>
        <v>0</v>
      </c>
      <c r="D749" s="946">
        <f t="shared" si="71"/>
        <v>1</v>
      </c>
      <c r="E749" s="594"/>
      <c r="F749" s="705">
        <f t="shared" si="72"/>
        <v>737</v>
      </c>
      <c r="G749" s="756"/>
      <c r="H749" s="756"/>
      <c r="I749" s="756"/>
      <c r="J749" s="756"/>
      <c r="K749" s="756"/>
      <c r="L749" s="756"/>
      <c r="M749" s="756"/>
      <c r="N749" s="594"/>
      <c r="O749" s="705">
        <f t="shared" si="73"/>
        <v>737</v>
      </c>
      <c r="P749" s="756"/>
      <c r="Q749" s="756"/>
      <c r="R749" s="756"/>
      <c r="S749" s="756"/>
      <c r="T749" s="756"/>
      <c r="U749" s="756"/>
      <c r="V749" s="756"/>
      <c r="W749" s="594"/>
      <c r="X749" s="705">
        <f t="shared" si="74"/>
        <v>737</v>
      </c>
      <c r="Y749" s="756"/>
      <c r="Z749" s="756"/>
      <c r="AA749" s="756"/>
      <c r="AB749" s="756"/>
      <c r="AC749" s="756"/>
      <c r="AD749" s="756"/>
      <c r="AE749" s="756"/>
      <c r="AF749" s="594"/>
      <c r="AG749" s="705">
        <f t="shared" si="75"/>
        <v>737</v>
      </c>
      <c r="AH749" s="756"/>
      <c r="AI749" s="756"/>
      <c r="AJ749" s="756"/>
      <c r="AK749" s="756"/>
      <c r="AL749" s="756"/>
      <c r="AM749" s="756"/>
      <c r="AN749" s="756"/>
      <c r="AO749" s="685"/>
      <c r="AP749" s="705">
        <f t="shared" si="76"/>
        <v>737</v>
      </c>
      <c r="AQ749" s="756"/>
      <c r="AR749" s="756"/>
      <c r="AS749" s="756"/>
      <c r="AT749" s="756"/>
      <c r="AU749" s="756"/>
      <c r="AV749" s="756"/>
      <c r="AW749" s="756"/>
    </row>
    <row r="750" spans="2:49" x14ac:dyDescent="0.25">
      <c r="B750" s="705">
        <v>738</v>
      </c>
      <c r="C750" s="951">
        <f>(1+_xlfn.XLOOKUP(INT((B750-1)/12)+1,'ZC Curve'!$B$8:$B$107,'ZC Curve'!R$8:R$107,,0))^(1/12)-1</f>
        <v>0</v>
      </c>
      <c r="D750" s="946">
        <f t="shared" si="71"/>
        <v>1</v>
      </c>
      <c r="E750" s="594"/>
      <c r="F750" s="705">
        <f t="shared" si="72"/>
        <v>738</v>
      </c>
      <c r="G750" s="756"/>
      <c r="H750" s="756"/>
      <c r="I750" s="756"/>
      <c r="J750" s="756"/>
      <c r="K750" s="756"/>
      <c r="L750" s="756"/>
      <c r="M750" s="756"/>
      <c r="N750" s="594"/>
      <c r="O750" s="705">
        <f t="shared" si="73"/>
        <v>738</v>
      </c>
      <c r="P750" s="756"/>
      <c r="Q750" s="756"/>
      <c r="R750" s="756"/>
      <c r="S750" s="756"/>
      <c r="T750" s="756"/>
      <c r="U750" s="756"/>
      <c r="V750" s="756"/>
      <c r="W750" s="594"/>
      <c r="X750" s="705">
        <f t="shared" si="74"/>
        <v>738</v>
      </c>
      <c r="Y750" s="756"/>
      <c r="Z750" s="756"/>
      <c r="AA750" s="756"/>
      <c r="AB750" s="756"/>
      <c r="AC750" s="756"/>
      <c r="AD750" s="756"/>
      <c r="AE750" s="756"/>
      <c r="AF750" s="594"/>
      <c r="AG750" s="705">
        <f t="shared" si="75"/>
        <v>738</v>
      </c>
      <c r="AH750" s="756"/>
      <c r="AI750" s="756"/>
      <c r="AJ750" s="756"/>
      <c r="AK750" s="756"/>
      <c r="AL750" s="756"/>
      <c r="AM750" s="756"/>
      <c r="AN750" s="756"/>
      <c r="AO750" s="685"/>
      <c r="AP750" s="705">
        <f t="shared" si="76"/>
        <v>738</v>
      </c>
      <c r="AQ750" s="756"/>
      <c r="AR750" s="756"/>
      <c r="AS750" s="756"/>
      <c r="AT750" s="756"/>
      <c r="AU750" s="756"/>
      <c r="AV750" s="756"/>
      <c r="AW750" s="756"/>
    </row>
    <row r="751" spans="2:49" x14ac:dyDescent="0.25">
      <c r="B751" s="705">
        <v>739</v>
      </c>
      <c r="C751" s="951">
        <f>(1+_xlfn.XLOOKUP(INT((B751-1)/12)+1,'ZC Curve'!$B$8:$B$107,'ZC Curve'!R$8:R$107,,0))^(1/12)-1</f>
        <v>0</v>
      </c>
      <c r="D751" s="946">
        <f t="shared" si="71"/>
        <v>1</v>
      </c>
      <c r="E751" s="594"/>
      <c r="F751" s="705">
        <f t="shared" si="72"/>
        <v>739</v>
      </c>
      <c r="G751" s="756"/>
      <c r="H751" s="756"/>
      <c r="I751" s="756"/>
      <c r="J751" s="756"/>
      <c r="K751" s="756"/>
      <c r="L751" s="756"/>
      <c r="M751" s="756"/>
      <c r="N751" s="594"/>
      <c r="O751" s="705">
        <f t="shared" si="73"/>
        <v>739</v>
      </c>
      <c r="P751" s="756"/>
      <c r="Q751" s="756"/>
      <c r="R751" s="756"/>
      <c r="S751" s="756"/>
      <c r="T751" s="756"/>
      <c r="U751" s="756"/>
      <c r="V751" s="756"/>
      <c r="W751" s="594"/>
      <c r="X751" s="705">
        <f t="shared" si="74"/>
        <v>739</v>
      </c>
      <c r="Y751" s="756"/>
      <c r="Z751" s="756"/>
      <c r="AA751" s="756"/>
      <c r="AB751" s="756"/>
      <c r="AC751" s="756"/>
      <c r="AD751" s="756"/>
      <c r="AE751" s="756"/>
      <c r="AF751" s="594"/>
      <c r="AG751" s="705">
        <f t="shared" si="75"/>
        <v>739</v>
      </c>
      <c r="AH751" s="756"/>
      <c r="AI751" s="756"/>
      <c r="AJ751" s="756"/>
      <c r="AK751" s="756"/>
      <c r="AL751" s="756"/>
      <c r="AM751" s="756"/>
      <c r="AN751" s="756"/>
      <c r="AO751" s="685"/>
      <c r="AP751" s="705">
        <f t="shared" si="76"/>
        <v>739</v>
      </c>
      <c r="AQ751" s="756"/>
      <c r="AR751" s="756"/>
      <c r="AS751" s="756"/>
      <c r="AT751" s="756"/>
      <c r="AU751" s="756"/>
      <c r="AV751" s="756"/>
      <c r="AW751" s="756"/>
    </row>
    <row r="752" spans="2:49" x14ac:dyDescent="0.25">
      <c r="B752" s="705">
        <v>740</v>
      </c>
      <c r="C752" s="951">
        <f>(1+_xlfn.XLOOKUP(INT((B752-1)/12)+1,'ZC Curve'!$B$8:$B$107,'ZC Curve'!R$8:R$107,,0))^(1/12)-1</f>
        <v>0</v>
      </c>
      <c r="D752" s="946">
        <f t="shared" si="71"/>
        <v>1</v>
      </c>
      <c r="E752" s="594"/>
      <c r="F752" s="705">
        <f t="shared" si="72"/>
        <v>740</v>
      </c>
      <c r="G752" s="756"/>
      <c r="H752" s="756"/>
      <c r="I752" s="756"/>
      <c r="J752" s="756"/>
      <c r="K752" s="756"/>
      <c r="L752" s="756"/>
      <c r="M752" s="756"/>
      <c r="N752" s="594"/>
      <c r="O752" s="705">
        <f t="shared" si="73"/>
        <v>740</v>
      </c>
      <c r="P752" s="756"/>
      <c r="Q752" s="756"/>
      <c r="R752" s="756"/>
      <c r="S752" s="756"/>
      <c r="T752" s="756"/>
      <c r="U752" s="756"/>
      <c r="V752" s="756"/>
      <c r="W752" s="594"/>
      <c r="X752" s="705">
        <f t="shared" si="74"/>
        <v>740</v>
      </c>
      <c r="Y752" s="756"/>
      <c r="Z752" s="756"/>
      <c r="AA752" s="756"/>
      <c r="AB752" s="756"/>
      <c r="AC752" s="756"/>
      <c r="AD752" s="756"/>
      <c r="AE752" s="756"/>
      <c r="AF752" s="594"/>
      <c r="AG752" s="705">
        <f t="shared" si="75"/>
        <v>740</v>
      </c>
      <c r="AH752" s="756"/>
      <c r="AI752" s="756"/>
      <c r="AJ752" s="756"/>
      <c r="AK752" s="756"/>
      <c r="AL752" s="756"/>
      <c r="AM752" s="756"/>
      <c r="AN752" s="756"/>
      <c r="AO752" s="685"/>
      <c r="AP752" s="705">
        <f t="shared" si="76"/>
        <v>740</v>
      </c>
      <c r="AQ752" s="756"/>
      <c r="AR752" s="756"/>
      <c r="AS752" s="756"/>
      <c r="AT752" s="756"/>
      <c r="AU752" s="756"/>
      <c r="AV752" s="756"/>
      <c r="AW752" s="756"/>
    </row>
    <row r="753" spans="2:49" x14ac:dyDescent="0.25">
      <c r="B753" s="705">
        <v>741</v>
      </c>
      <c r="C753" s="951">
        <f>(1+_xlfn.XLOOKUP(INT((B753-1)/12)+1,'ZC Curve'!$B$8:$B$107,'ZC Curve'!R$8:R$107,,0))^(1/12)-1</f>
        <v>0</v>
      </c>
      <c r="D753" s="946">
        <f t="shared" si="71"/>
        <v>1</v>
      </c>
      <c r="E753" s="594"/>
      <c r="F753" s="705">
        <f t="shared" si="72"/>
        <v>741</v>
      </c>
      <c r="G753" s="756"/>
      <c r="H753" s="756"/>
      <c r="I753" s="756"/>
      <c r="J753" s="756"/>
      <c r="K753" s="756"/>
      <c r="L753" s="756"/>
      <c r="M753" s="756"/>
      <c r="N753" s="594"/>
      <c r="O753" s="705">
        <f t="shared" si="73"/>
        <v>741</v>
      </c>
      <c r="P753" s="756"/>
      <c r="Q753" s="756"/>
      <c r="R753" s="756"/>
      <c r="S753" s="756"/>
      <c r="T753" s="756"/>
      <c r="U753" s="756"/>
      <c r="V753" s="756"/>
      <c r="W753" s="594"/>
      <c r="X753" s="705">
        <f t="shared" si="74"/>
        <v>741</v>
      </c>
      <c r="Y753" s="756"/>
      <c r="Z753" s="756"/>
      <c r="AA753" s="756"/>
      <c r="AB753" s="756"/>
      <c r="AC753" s="756"/>
      <c r="AD753" s="756"/>
      <c r="AE753" s="756"/>
      <c r="AF753" s="594"/>
      <c r="AG753" s="705">
        <f t="shared" si="75"/>
        <v>741</v>
      </c>
      <c r="AH753" s="756"/>
      <c r="AI753" s="756"/>
      <c r="AJ753" s="756"/>
      <c r="AK753" s="756"/>
      <c r="AL753" s="756"/>
      <c r="AM753" s="756"/>
      <c r="AN753" s="756"/>
      <c r="AO753" s="685"/>
      <c r="AP753" s="705">
        <f t="shared" si="76"/>
        <v>741</v>
      </c>
      <c r="AQ753" s="756"/>
      <c r="AR753" s="756"/>
      <c r="AS753" s="756"/>
      <c r="AT753" s="756"/>
      <c r="AU753" s="756"/>
      <c r="AV753" s="756"/>
      <c r="AW753" s="756"/>
    </row>
    <row r="754" spans="2:49" x14ac:dyDescent="0.25">
      <c r="B754" s="705">
        <v>742</v>
      </c>
      <c r="C754" s="951">
        <f>(1+_xlfn.XLOOKUP(INT((B754-1)/12)+1,'ZC Curve'!$B$8:$B$107,'ZC Curve'!R$8:R$107,,0))^(1/12)-1</f>
        <v>0</v>
      </c>
      <c r="D754" s="946">
        <f t="shared" si="71"/>
        <v>1</v>
      </c>
      <c r="E754" s="594"/>
      <c r="F754" s="705">
        <f t="shared" si="72"/>
        <v>742</v>
      </c>
      <c r="G754" s="756"/>
      <c r="H754" s="756"/>
      <c r="I754" s="756"/>
      <c r="J754" s="756"/>
      <c r="K754" s="756"/>
      <c r="L754" s="756"/>
      <c r="M754" s="756"/>
      <c r="N754" s="594"/>
      <c r="O754" s="705">
        <f t="shared" si="73"/>
        <v>742</v>
      </c>
      <c r="P754" s="756"/>
      <c r="Q754" s="756"/>
      <c r="R754" s="756"/>
      <c r="S754" s="756"/>
      <c r="T754" s="756"/>
      <c r="U754" s="756"/>
      <c r="V754" s="756"/>
      <c r="W754" s="594"/>
      <c r="X754" s="705">
        <f t="shared" si="74"/>
        <v>742</v>
      </c>
      <c r="Y754" s="756"/>
      <c r="Z754" s="756"/>
      <c r="AA754" s="756"/>
      <c r="AB754" s="756"/>
      <c r="AC754" s="756"/>
      <c r="AD754" s="756"/>
      <c r="AE754" s="756"/>
      <c r="AF754" s="594"/>
      <c r="AG754" s="705">
        <f t="shared" si="75"/>
        <v>742</v>
      </c>
      <c r="AH754" s="756"/>
      <c r="AI754" s="756"/>
      <c r="AJ754" s="756"/>
      <c r="AK754" s="756"/>
      <c r="AL754" s="756"/>
      <c r="AM754" s="756"/>
      <c r="AN754" s="756"/>
      <c r="AO754" s="685"/>
      <c r="AP754" s="705">
        <f t="shared" si="76"/>
        <v>742</v>
      </c>
      <c r="AQ754" s="756"/>
      <c r="AR754" s="756"/>
      <c r="AS754" s="756"/>
      <c r="AT754" s="756"/>
      <c r="AU754" s="756"/>
      <c r="AV754" s="756"/>
      <c r="AW754" s="756"/>
    </row>
    <row r="755" spans="2:49" x14ac:dyDescent="0.25">
      <c r="B755" s="705">
        <v>743</v>
      </c>
      <c r="C755" s="951">
        <f>(1+_xlfn.XLOOKUP(INT((B755-1)/12)+1,'ZC Curve'!$B$8:$B$107,'ZC Curve'!R$8:R$107,,0))^(1/12)-1</f>
        <v>0</v>
      </c>
      <c r="D755" s="946">
        <f t="shared" si="71"/>
        <v>1</v>
      </c>
      <c r="E755" s="594"/>
      <c r="F755" s="705">
        <f t="shared" si="72"/>
        <v>743</v>
      </c>
      <c r="G755" s="756"/>
      <c r="H755" s="756"/>
      <c r="I755" s="756"/>
      <c r="J755" s="756"/>
      <c r="K755" s="756"/>
      <c r="L755" s="756"/>
      <c r="M755" s="756"/>
      <c r="N755" s="594"/>
      <c r="O755" s="705">
        <f t="shared" si="73"/>
        <v>743</v>
      </c>
      <c r="P755" s="756"/>
      <c r="Q755" s="756"/>
      <c r="R755" s="756"/>
      <c r="S755" s="756"/>
      <c r="T755" s="756"/>
      <c r="U755" s="756"/>
      <c r="V755" s="756"/>
      <c r="W755" s="594"/>
      <c r="X755" s="705">
        <f t="shared" si="74"/>
        <v>743</v>
      </c>
      <c r="Y755" s="756"/>
      <c r="Z755" s="756"/>
      <c r="AA755" s="756"/>
      <c r="AB755" s="756"/>
      <c r="AC755" s="756"/>
      <c r="AD755" s="756"/>
      <c r="AE755" s="756"/>
      <c r="AF755" s="594"/>
      <c r="AG755" s="705">
        <f t="shared" si="75"/>
        <v>743</v>
      </c>
      <c r="AH755" s="756"/>
      <c r="AI755" s="756"/>
      <c r="AJ755" s="756"/>
      <c r="AK755" s="756"/>
      <c r="AL755" s="756"/>
      <c r="AM755" s="756"/>
      <c r="AN755" s="756"/>
      <c r="AO755" s="685"/>
      <c r="AP755" s="705">
        <f t="shared" si="76"/>
        <v>743</v>
      </c>
      <c r="AQ755" s="756"/>
      <c r="AR755" s="756"/>
      <c r="AS755" s="756"/>
      <c r="AT755" s="756"/>
      <c r="AU755" s="756"/>
      <c r="AV755" s="756"/>
      <c r="AW755" s="756"/>
    </row>
    <row r="756" spans="2:49" x14ac:dyDescent="0.25">
      <c r="B756" s="705">
        <v>744</v>
      </c>
      <c r="C756" s="951">
        <f>(1+_xlfn.XLOOKUP(INT((B756-1)/12)+1,'ZC Curve'!$B$8:$B$107,'ZC Curve'!R$8:R$107,,0))^(1/12)-1</f>
        <v>0</v>
      </c>
      <c r="D756" s="946">
        <f t="shared" si="71"/>
        <v>1</v>
      </c>
      <c r="E756" s="594"/>
      <c r="F756" s="705">
        <f t="shared" si="72"/>
        <v>744</v>
      </c>
      <c r="G756" s="756"/>
      <c r="H756" s="756"/>
      <c r="I756" s="756"/>
      <c r="J756" s="756"/>
      <c r="K756" s="756"/>
      <c r="L756" s="756"/>
      <c r="M756" s="756"/>
      <c r="N756" s="594"/>
      <c r="O756" s="705">
        <f t="shared" si="73"/>
        <v>744</v>
      </c>
      <c r="P756" s="756"/>
      <c r="Q756" s="756"/>
      <c r="R756" s="756"/>
      <c r="S756" s="756"/>
      <c r="T756" s="756"/>
      <c r="U756" s="756"/>
      <c r="V756" s="756"/>
      <c r="W756" s="594"/>
      <c r="X756" s="705">
        <f t="shared" si="74"/>
        <v>744</v>
      </c>
      <c r="Y756" s="756"/>
      <c r="Z756" s="756"/>
      <c r="AA756" s="756"/>
      <c r="AB756" s="756"/>
      <c r="AC756" s="756"/>
      <c r="AD756" s="756"/>
      <c r="AE756" s="756"/>
      <c r="AF756" s="594"/>
      <c r="AG756" s="705">
        <f t="shared" si="75"/>
        <v>744</v>
      </c>
      <c r="AH756" s="756"/>
      <c r="AI756" s="756"/>
      <c r="AJ756" s="756"/>
      <c r="AK756" s="756"/>
      <c r="AL756" s="756"/>
      <c r="AM756" s="756"/>
      <c r="AN756" s="756"/>
      <c r="AO756" s="685"/>
      <c r="AP756" s="705">
        <f t="shared" si="76"/>
        <v>744</v>
      </c>
      <c r="AQ756" s="756"/>
      <c r="AR756" s="756"/>
      <c r="AS756" s="756"/>
      <c r="AT756" s="756"/>
      <c r="AU756" s="756"/>
      <c r="AV756" s="756"/>
      <c r="AW756" s="756"/>
    </row>
    <row r="757" spans="2:49" x14ac:dyDescent="0.25">
      <c r="B757" s="705">
        <v>745</v>
      </c>
      <c r="C757" s="951">
        <f>(1+_xlfn.XLOOKUP(INT((B757-1)/12)+1,'ZC Curve'!$B$8:$B$107,'ZC Curve'!R$8:R$107,,0))^(1/12)-1</f>
        <v>0</v>
      </c>
      <c r="D757" s="946">
        <f t="shared" si="71"/>
        <v>1</v>
      </c>
      <c r="E757" s="594"/>
      <c r="F757" s="705">
        <f t="shared" si="72"/>
        <v>745</v>
      </c>
      <c r="G757" s="756"/>
      <c r="H757" s="756"/>
      <c r="I757" s="756"/>
      <c r="J757" s="756"/>
      <c r="K757" s="756"/>
      <c r="L757" s="756"/>
      <c r="M757" s="756"/>
      <c r="N757" s="594"/>
      <c r="O757" s="705">
        <f t="shared" si="73"/>
        <v>745</v>
      </c>
      <c r="P757" s="756"/>
      <c r="Q757" s="756"/>
      <c r="R757" s="756"/>
      <c r="S757" s="756"/>
      <c r="T757" s="756"/>
      <c r="U757" s="756"/>
      <c r="V757" s="756"/>
      <c r="W757" s="594"/>
      <c r="X757" s="705">
        <f t="shared" si="74"/>
        <v>745</v>
      </c>
      <c r="Y757" s="756"/>
      <c r="Z757" s="756"/>
      <c r="AA757" s="756"/>
      <c r="AB757" s="756"/>
      <c r="AC757" s="756"/>
      <c r="AD757" s="756"/>
      <c r="AE757" s="756"/>
      <c r="AF757" s="594"/>
      <c r="AG757" s="705">
        <f t="shared" si="75"/>
        <v>745</v>
      </c>
      <c r="AH757" s="756"/>
      <c r="AI757" s="756"/>
      <c r="AJ757" s="756"/>
      <c r="AK757" s="756"/>
      <c r="AL757" s="756"/>
      <c r="AM757" s="756"/>
      <c r="AN757" s="756"/>
      <c r="AO757" s="685"/>
      <c r="AP757" s="705">
        <f t="shared" si="76"/>
        <v>745</v>
      </c>
      <c r="AQ757" s="756"/>
      <c r="AR757" s="756"/>
      <c r="AS757" s="756"/>
      <c r="AT757" s="756"/>
      <c r="AU757" s="756"/>
      <c r="AV757" s="756"/>
      <c r="AW757" s="756"/>
    </row>
    <row r="758" spans="2:49" x14ac:dyDescent="0.25">
      <c r="B758" s="705">
        <v>746</v>
      </c>
      <c r="C758" s="951">
        <f>(1+_xlfn.XLOOKUP(INT((B758-1)/12)+1,'ZC Curve'!$B$8:$B$107,'ZC Curve'!R$8:R$107,,0))^(1/12)-1</f>
        <v>0</v>
      </c>
      <c r="D758" s="946">
        <f t="shared" si="71"/>
        <v>1</v>
      </c>
      <c r="E758" s="594"/>
      <c r="F758" s="705">
        <f t="shared" si="72"/>
        <v>746</v>
      </c>
      <c r="G758" s="756"/>
      <c r="H758" s="756"/>
      <c r="I758" s="756"/>
      <c r="J758" s="756"/>
      <c r="K758" s="756"/>
      <c r="L758" s="756"/>
      <c r="M758" s="756"/>
      <c r="N758" s="594"/>
      <c r="O758" s="705">
        <f t="shared" si="73"/>
        <v>746</v>
      </c>
      <c r="P758" s="756"/>
      <c r="Q758" s="756"/>
      <c r="R758" s="756"/>
      <c r="S758" s="756"/>
      <c r="T758" s="756"/>
      <c r="U758" s="756"/>
      <c r="V758" s="756"/>
      <c r="W758" s="594"/>
      <c r="X758" s="705">
        <f t="shared" si="74"/>
        <v>746</v>
      </c>
      <c r="Y758" s="756"/>
      <c r="Z758" s="756"/>
      <c r="AA758" s="756"/>
      <c r="AB758" s="756"/>
      <c r="AC758" s="756"/>
      <c r="AD758" s="756"/>
      <c r="AE758" s="756"/>
      <c r="AF758" s="594"/>
      <c r="AG758" s="705">
        <f t="shared" si="75"/>
        <v>746</v>
      </c>
      <c r="AH758" s="756"/>
      <c r="AI758" s="756"/>
      <c r="AJ758" s="756"/>
      <c r="AK758" s="756"/>
      <c r="AL758" s="756"/>
      <c r="AM758" s="756"/>
      <c r="AN758" s="756"/>
      <c r="AO758" s="685"/>
      <c r="AP758" s="705">
        <f t="shared" si="76"/>
        <v>746</v>
      </c>
      <c r="AQ758" s="756"/>
      <c r="AR758" s="756"/>
      <c r="AS758" s="756"/>
      <c r="AT758" s="756"/>
      <c r="AU758" s="756"/>
      <c r="AV758" s="756"/>
      <c r="AW758" s="756"/>
    </row>
    <row r="759" spans="2:49" x14ac:dyDescent="0.25">
      <c r="B759" s="705">
        <v>747</v>
      </c>
      <c r="C759" s="951">
        <f>(1+_xlfn.XLOOKUP(INT((B759-1)/12)+1,'ZC Curve'!$B$8:$B$107,'ZC Curve'!R$8:R$107,,0))^(1/12)-1</f>
        <v>0</v>
      </c>
      <c r="D759" s="946">
        <f t="shared" si="71"/>
        <v>1</v>
      </c>
      <c r="E759" s="594"/>
      <c r="F759" s="705">
        <f t="shared" si="72"/>
        <v>747</v>
      </c>
      <c r="G759" s="756"/>
      <c r="H759" s="756"/>
      <c r="I759" s="756"/>
      <c r="J759" s="756"/>
      <c r="K759" s="756"/>
      <c r="L759" s="756"/>
      <c r="M759" s="756"/>
      <c r="N759" s="594"/>
      <c r="O759" s="705">
        <f t="shared" si="73"/>
        <v>747</v>
      </c>
      <c r="P759" s="756"/>
      <c r="Q759" s="756"/>
      <c r="R759" s="756"/>
      <c r="S759" s="756"/>
      <c r="T759" s="756"/>
      <c r="U759" s="756"/>
      <c r="V759" s="756"/>
      <c r="W759" s="594"/>
      <c r="X759" s="705">
        <f t="shared" si="74"/>
        <v>747</v>
      </c>
      <c r="Y759" s="756"/>
      <c r="Z759" s="756"/>
      <c r="AA759" s="756"/>
      <c r="AB759" s="756"/>
      <c r="AC759" s="756"/>
      <c r="AD759" s="756"/>
      <c r="AE759" s="756"/>
      <c r="AF759" s="594"/>
      <c r="AG759" s="705">
        <f t="shared" si="75"/>
        <v>747</v>
      </c>
      <c r="AH759" s="756"/>
      <c r="AI759" s="756"/>
      <c r="AJ759" s="756"/>
      <c r="AK759" s="756"/>
      <c r="AL759" s="756"/>
      <c r="AM759" s="756"/>
      <c r="AN759" s="756"/>
      <c r="AO759" s="685"/>
      <c r="AP759" s="705">
        <f t="shared" si="76"/>
        <v>747</v>
      </c>
      <c r="AQ759" s="756"/>
      <c r="AR759" s="756"/>
      <c r="AS759" s="756"/>
      <c r="AT759" s="756"/>
      <c r="AU759" s="756"/>
      <c r="AV759" s="756"/>
      <c r="AW759" s="756"/>
    </row>
    <row r="760" spans="2:49" x14ac:dyDescent="0.25">
      <c r="B760" s="705">
        <v>748</v>
      </c>
      <c r="C760" s="951">
        <f>(1+_xlfn.XLOOKUP(INT((B760-1)/12)+1,'ZC Curve'!$B$8:$B$107,'ZC Curve'!R$8:R$107,,0))^(1/12)-1</f>
        <v>0</v>
      </c>
      <c r="D760" s="946">
        <f t="shared" si="71"/>
        <v>1</v>
      </c>
      <c r="E760" s="594"/>
      <c r="F760" s="705">
        <f t="shared" si="72"/>
        <v>748</v>
      </c>
      <c r="G760" s="756"/>
      <c r="H760" s="756"/>
      <c r="I760" s="756"/>
      <c r="J760" s="756"/>
      <c r="K760" s="756"/>
      <c r="L760" s="756"/>
      <c r="M760" s="756"/>
      <c r="N760" s="594"/>
      <c r="O760" s="705">
        <f t="shared" si="73"/>
        <v>748</v>
      </c>
      <c r="P760" s="756"/>
      <c r="Q760" s="756"/>
      <c r="R760" s="756"/>
      <c r="S760" s="756"/>
      <c r="T760" s="756"/>
      <c r="U760" s="756"/>
      <c r="V760" s="756"/>
      <c r="W760" s="594"/>
      <c r="X760" s="705">
        <f t="shared" si="74"/>
        <v>748</v>
      </c>
      <c r="Y760" s="756"/>
      <c r="Z760" s="756"/>
      <c r="AA760" s="756"/>
      <c r="AB760" s="756"/>
      <c r="AC760" s="756"/>
      <c r="AD760" s="756"/>
      <c r="AE760" s="756"/>
      <c r="AF760" s="594"/>
      <c r="AG760" s="705">
        <f t="shared" si="75"/>
        <v>748</v>
      </c>
      <c r="AH760" s="756"/>
      <c r="AI760" s="756"/>
      <c r="AJ760" s="756"/>
      <c r="AK760" s="756"/>
      <c r="AL760" s="756"/>
      <c r="AM760" s="756"/>
      <c r="AN760" s="756"/>
      <c r="AO760" s="685"/>
      <c r="AP760" s="705">
        <f t="shared" si="76"/>
        <v>748</v>
      </c>
      <c r="AQ760" s="756"/>
      <c r="AR760" s="756"/>
      <c r="AS760" s="756"/>
      <c r="AT760" s="756"/>
      <c r="AU760" s="756"/>
      <c r="AV760" s="756"/>
      <c r="AW760" s="756"/>
    </row>
    <row r="761" spans="2:49" x14ac:dyDescent="0.25">
      <c r="B761" s="705">
        <v>749</v>
      </c>
      <c r="C761" s="951">
        <f>(1+_xlfn.XLOOKUP(INT((B761-1)/12)+1,'ZC Curve'!$B$8:$B$107,'ZC Curve'!R$8:R$107,,0))^(1/12)-1</f>
        <v>0</v>
      </c>
      <c r="D761" s="946">
        <f t="shared" si="71"/>
        <v>1</v>
      </c>
      <c r="E761" s="594"/>
      <c r="F761" s="705">
        <f t="shared" si="72"/>
        <v>749</v>
      </c>
      <c r="G761" s="756"/>
      <c r="H761" s="756"/>
      <c r="I761" s="756"/>
      <c r="J761" s="756"/>
      <c r="K761" s="756"/>
      <c r="L761" s="756"/>
      <c r="M761" s="756"/>
      <c r="N761" s="594"/>
      <c r="O761" s="705">
        <f t="shared" si="73"/>
        <v>749</v>
      </c>
      <c r="P761" s="756"/>
      <c r="Q761" s="756"/>
      <c r="R761" s="756"/>
      <c r="S761" s="756"/>
      <c r="T761" s="756"/>
      <c r="U761" s="756"/>
      <c r="V761" s="756"/>
      <c r="W761" s="594"/>
      <c r="X761" s="705">
        <f t="shared" si="74"/>
        <v>749</v>
      </c>
      <c r="Y761" s="756"/>
      <c r="Z761" s="756"/>
      <c r="AA761" s="756"/>
      <c r="AB761" s="756"/>
      <c r="AC761" s="756"/>
      <c r="AD761" s="756"/>
      <c r="AE761" s="756"/>
      <c r="AF761" s="594"/>
      <c r="AG761" s="705">
        <f t="shared" si="75"/>
        <v>749</v>
      </c>
      <c r="AH761" s="756"/>
      <c r="AI761" s="756"/>
      <c r="AJ761" s="756"/>
      <c r="AK761" s="756"/>
      <c r="AL761" s="756"/>
      <c r="AM761" s="756"/>
      <c r="AN761" s="756"/>
      <c r="AO761" s="685"/>
      <c r="AP761" s="705">
        <f t="shared" si="76"/>
        <v>749</v>
      </c>
      <c r="AQ761" s="756"/>
      <c r="AR761" s="756"/>
      <c r="AS761" s="756"/>
      <c r="AT761" s="756"/>
      <c r="AU761" s="756"/>
      <c r="AV761" s="756"/>
      <c r="AW761" s="756"/>
    </row>
    <row r="762" spans="2:49" x14ac:dyDescent="0.25">
      <c r="B762" s="705">
        <v>750</v>
      </c>
      <c r="C762" s="951">
        <f>(1+_xlfn.XLOOKUP(INT((B762-1)/12)+1,'ZC Curve'!$B$8:$B$107,'ZC Curve'!R$8:R$107,,0))^(1/12)-1</f>
        <v>0</v>
      </c>
      <c r="D762" s="946">
        <f t="shared" si="71"/>
        <v>1</v>
      </c>
      <c r="E762" s="594"/>
      <c r="F762" s="705">
        <f t="shared" si="72"/>
        <v>750</v>
      </c>
      <c r="G762" s="756"/>
      <c r="H762" s="756"/>
      <c r="I762" s="756"/>
      <c r="J762" s="756"/>
      <c r="K762" s="756"/>
      <c r="L762" s="756"/>
      <c r="M762" s="756"/>
      <c r="N762" s="594"/>
      <c r="O762" s="705">
        <f t="shared" si="73"/>
        <v>750</v>
      </c>
      <c r="P762" s="756"/>
      <c r="Q762" s="756"/>
      <c r="R762" s="756"/>
      <c r="S762" s="756"/>
      <c r="T762" s="756"/>
      <c r="U762" s="756"/>
      <c r="V762" s="756"/>
      <c r="W762" s="594"/>
      <c r="X762" s="705">
        <f t="shared" si="74"/>
        <v>750</v>
      </c>
      <c r="Y762" s="756"/>
      <c r="Z762" s="756"/>
      <c r="AA762" s="756"/>
      <c r="AB762" s="756"/>
      <c r="AC762" s="756"/>
      <c r="AD762" s="756"/>
      <c r="AE762" s="756"/>
      <c r="AF762" s="594"/>
      <c r="AG762" s="705">
        <f t="shared" si="75"/>
        <v>750</v>
      </c>
      <c r="AH762" s="756"/>
      <c r="AI762" s="756"/>
      <c r="AJ762" s="756"/>
      <c r="AK762" s="756"/>
      <c r="AL762" s="756"/>
      <c r="AM762" s="756"/>
      <c r="AN762" s="756"/>
      <c r="AO762" s="685"/>
      <c r="AP762" s="705">
        <f t="shared" si="76"/>
        <v>750</v>
      </c>
      <c r="AQ762" s="756"/>
      <c r="AR762" s="756"/>
      <c r="AS762" s="756"/>
      <c r="AT762" s="756"/>
      <c r="AU762" s="756"/>
      <c r="AV762" s="756"/>
      <c r="AW762" s="756"/>
    </row>
    <row r="763" spans="2:49" x14ac:dyDescent="0.25">
      <c r="B763" s="705">
        <v>751</v>
      </c>
      <c r="C763" s="951">
        <f>(1+_xlfn.XLOOKUP(INT((B763-1)/12)+1,'ZC Curve'!$B$8:$B$107,'ZC Curve'!R$8:R$107,,0))^(1/12)-1</f>
        <v>0</v>
      </c>
      <c r="D763" s="946">
        <f t="shared" si="71"/>
        <v>1</v>
      </c>
      <c r="E763" s="594"/>
      <c r="F763" s="705">
        <f t="shared" si="72"/>
        <v>751</v>
      </c>
      <c r="G763" s="756"/>
      <c r="H763" s="756"/>
      <c r="I763" s="756"/>
      <c r="J763" s="756"/>
      <c r="K763" s="756"/>
      <c r="L763" s="756"/>
      <c r="M763" s="756"/>
      <c r="N763" s="594"/>
      <c r="O763" s="705">
        <f t="shared" si="73"/>
        <v>751</v>
      </c>
      <c r="P763" s="756"/>
      <c r="Q763" s="756"/>
      <c r="R763" s="756"/>
      <c r="S763" s="756"/>
      <c r="T763" s="756"/>
      <c r="U763" s="756"/>
      <c r="V763" s="756"/>
      <c r="W763" s="594"/>
      <c r="X763" s="705">
        <f t="shared" si="74"/>
        <v>751</v>
      </c>
      <c r="Y763" s="756"/>
      <c r="Z763" s="756"/>
      <c r="AA763" s="756"/>
      <c r="AB763" s="756"/>
      <c r="AC763" s="756"/>
      <c r="AD763" s="756"/>
      <c r="AE763" s="756"/>
      <c r="AF763" s="594"/>
      <c r="AG763" s="705">
        <f t="shared" si="75"/>
        <v>751</v>
      </c>
      <c r="AH763" s="756"/>
      <c r="AI763" s="756"/>
      <c r="AJ763" s="756"/>
      <c r="AK763" s="756"/>
      <c r="AL763" s="756"/>
      <c r="AM763" s="756"/>
      <c r="AN763" s="756"/>
      <c r="AO763" s="685"/>
      <c r="AP763" s="705">
        <f t="shared" si="76"/>
        <v>751</v>
      </c>
      <c r="AQ763" s="756"/>
      <c r="AR763" s="756"/>
      <c r="AS763" s="756"/>
      <c r="AT763" s="756"/>
      <c r="AU763" s="756"/>
      <c r="AV763" s="756"/>
      <c r="AW763" s="756"/>
    </row>
    <row r="764" spans="2:49" x14ac:dyDescent="0.25">
      <c r="B764" s="705">
        <v>752</v>
      </c>
      <c r="C764" s="951">
        <f>(1+_xlfn.XLOOKUP(INT((B764-1)/12)+1,'ZC Curve'!$B$8:$B$107,'ZC Curve'!R$8:R$107,,0))^(1/12)-1</f>
        <v>0</v>
      </c>
      <c r="D764" s="946">
        <f t="shared" si="71"/>
        <v>1</v>
      </c>
      <c r="E764" s="594"/>
      <c r="F764" s="705">
        <f t="shared" si="72"/>
        <v>752</v>
      </c>
      <c r="G764" s="756"/>
      <c r="H764" s="756"/>
      <c r="I764" s="756"/>
      <c r="J764" s="756"/>
      <c r="K764" s="756"/>
      <c r="L764" s="756"/>
      <c r="M764" s="756"/>
      <c r="N764" s="594"/>
      <c r="O764" s="705">
        <f t="shared" si="73"/>
        <v>752</v>
      </c>
      <c r="P764" s="756"/>
      <c r="Q764" s="756"/>
      <c r="R764" s="756"/>
      <c r="S764" s="756"/>
      <c r="T764" s="756"/>
      <c r="U764" s="756"/>
      <c r="V764" s="756"/>
      <c r="W764" s="594"/>
      <c r="X764" s="705">
        <f t="shared" si="74"/>
        <v>752</v>
      </c>
      <c r="Y764" s="756"/>
      <c r="Z764" s="756"/>
      <c r="AA764" s="756"/>
      <c r="AB764" s="756"/>
      <c r="AC764" s="756"/>
      <c r="AD764" s="756"/>
      <c r="AE764" s="756"/>
      <c r="AF764" s="594"/>
      <c r="AG764" s="705">
        <f t="shared" si="75"/>
        <v>752</v>
      </c>
      <c r="AH764" s="756"/>
      <c r="AI764" s="756"/>
      <c r="AJ764" s="756"/>
      <c r="AK764" s="756"/>
      <c r="AL764" s="756"/>
      <c r="AM764" s="756"/>
      <c r="AN764" s="756"/>
      <c r="AO764" s="685"/>
      <c r="AP764" s="705">
        <f t="shared" si="76"/>
        <v>752</v>
      </c>
      <c r="AQ764" s="756"/>
      <c r="AR764" s="756"/>
      <c r="AS764" s="756"/>
      <c r="AT764" s="756"/>
      <c r="AU764" s="756"/>
      <c r="AV764" s="756"/>
      <c r="AW764" s="756"/>
    </row>
    <row r="765" spans="2:49" x14ac:dyDescent="0.25">
      <c r="B765" s="705">
        <v>753</v>
      </c>
      <c r="C765" s="951">
        <f>(1+_xlfn.XLOOKUP(INT((B765-1)/12)+1,'ZC Curve'!$B$8:$B$107,'ZC Curve'!R$8:R$107,,0))^(1/12)-1</f>
        <v>0</v>
      </c>
      <c r="D765" s="946">
        <f t="shared" si="71"/>
        <v>1</v>
      </c>
      <c r="E765" s="594"/>
      <c r="F765" s="705">
        <f t="shared" si="72"/>
        <v>753</v>
      </c>
      <c r="G765" s="756"/>
      <c r="H765" s="756"/>
      <c r="I765" s="756"/>
      <c r="J765" s="756"/>
      <c r="K765" s="756"/>
      <c r="L765" s="756"/>
      <c r="M765" s="756"/>
      <c r="N765" s="594"/>
      <c r="O765" s="705">
        <f t="shared" si="73"/>
        <v>753</v>
      </c>
      <c r="P765" s="756"/>
      <c r="Q765" s="756"/>
      <c r="R765" s="756"/>
      <c r="S765" s="756"/>
      <c r="T765" s="756"/>
      <c r="U765" s="756"/>
      <c r="V765" s="756"/>
      <c r="W765" s="594"/>
      <c r="X765" s="705">
        <f t="shared" si="74"/>
        <v>753</v>
      </c>
      <c r="Y765" s="756"/>
      <c r="Z765" s="756"/>
      <c r="AA765" s="756"/>
      <c r="AB765" s="756"/>
      <c r="AC765" s="756"/>
      <c r="AD765" s="756"/>
      <c r="AE765" s="756"/>
      <c r="AF765" s="594"/>
      <c r="AG765" s="705">
        <f t="shared" si="75"/>
        <v>753</v>
      </c>
      <c r="AH765" s="756"/>
      <c r="AI765" s="756"/>
      <c r="AJ765" s="756"/>
      <c r="AK765" s="756"/>
      <c r="AL765" s="756"/>
      <c r="AM765" s="756"/>
      <c r="AN765" s="756"/>
      <c r="AO765" s="685"/>
      <c r="AP765" s="705">
        <f t="shared" si="76"/>
        <v>753</v>
      </c>
      <c r="AQ765" s="756"/>
      <c r="AR765" s="756"/>
      <c r="AS765" s="756"/>
      <c r="AT765" s="756"/>
      <c r="AU765" s="756"/>
      <c r="AV765" s="756"/>
      <c r="AW765" s="756"/>
    </row>
    <row r="766" spans="2:49" x14ac:dyDescent="0.25">
      <c r="B766" s="705">
        <v>754</v>
      </c>
      <c r="C766" s="951">
        <f>(1+_xlfn.XLOOKUP(INT((B766-1)/12)+1,'ZC Curve'!$B$8:$B$107,'ZC Curve'!R$8:R$107,,0))^(1/12)-1</f>
        <v>0</v>
      </c>
      <c r="D766" s="946">
        <f t="shared" si="71"/>
        <v>1</v>
      </c>
      <c r="E766" s="594"/>
      <c r="F766" s="705">
        <f t="shared" si="72"/>
        <v>754</v>
      </c>
      <c r="G766" s="756"/>
      <c r="H766" s="756"/>
      <c r="I766" s="756"/>
      <c r="J766" s="756"/>
      <c r="K766" s="756"/>
      <c r="L766" s="756"/>
      <c r="M766" s="756"/>
      <c r="N766" s="594"/>
      <c r="O766" s="705">
        <f t="shared" si="73"/>
        <v>754</v>
      </c>
      <c r="P766" s="756"/>
      <c r="Q766" s="756"/>
      <c r="R766" s="756"/>
      <c r="S766" s="756"/>
      <c r="T766" s="756"/>
      <c r="U766" s="756"/>
      <c r="V766" s="756"/>
      <c r="W766" s="594"/>
      <c r="X766" s="705">
        <f t="shared" si="74"/>
        <v>754</v>
      </c>
      <c r="Y766" s="756"/>
      <c r="Z766" s="756"/>
      <c r="AA766" s="756"/>
      <c r="AB766" s="756"/>
      <c r="AC766" s="756"/>
      <c r="AD766" s="756"/>
      <c r="AE766" s="756"/>
      <c r="AF766" s="594"/>
      <c r="AG766" s="705">
        <f t="shared" si="75"/>
        <v>754</v>
      </c>
      <c r="AH766" s="756"/>
      <c r="AI766" s="756"/>
      <c r="AJ766" s="756"/>
      <c r="AK766" s="756"/>
      <c r="AL766" s="756"/>
      <c r="AM766" s="756"/>
      <c r="AN766" s="756"/>
      <c r="AO766" s="685"/>
      <c r="AP766" s="705">
        <f t="shared" si="76"/>
        <v>754</v>
      </c>
      <c r="AQ766" s="756"/>
      <c r="AR766" s="756"/>
      <c r="AS766" s="756"/>
      <c r="AT766" s="756"/>
      <c r="AU766" s="756"/>
      <c r="AV766" s="756"/>
      <c r="AW766" s="756"/>
    </row>
    <row r="767" spans="2:49" x14ac:dyDescent="0.25">
      <c r="B767" s="705">
        <v>755</v>
      </c>
      <c r="C767" s="951">
        <f>(1+_xlfn.XLOOKUP(INT((B767-1)/12)+1,'ZC Curve'!$B$8:$B$107,'ZC Curve'!R$8:R$107,,0))^(1/12)-1</f>
        <v>0</v>
      </c>
      <c r="D767" s="946">
        <f t="shared" si="71"/>
        <v>1</v>
      </c>
      <c r="E767" s="594"/>
      <c r="F767" s="705">
        <f t="shared" si="72"/>
        <v>755</v>
      </c>
      <c r="G767" s="756"/>
      <c r="H767" s="756"/>
      <c r="I767" s="756"/>
      <c r="J767" s="756"/>
      <c r="K767" s="756"/>
      <c r="L767" s="756"/>
      <c r="M767" s="756"/>
      <c r="N767" s="594"/>
      <c r="O767" s="705">
        <f t="shared" si="73"/>
        <v>755</v>
      </c>
      <c r="P767" s="756"/>
      <c r="Q767" s="756"/>
      <c r="R767" s="756"/>
      <c r="S767" s="756"/>
      <c r="T767" s="756"/>
      <c r="U767" s="756"/>
      <c r="V767" s="756"/>
      <c r="W767" s="594"/>
      <c r="X767" s="705">
        <f t="shared" si="74"/>
        <v>755</v>
      </c>
      <c r="Y767" s="756"/>
      <c r="Z767" s="756"/>
      <c r="AA767" s="756"/>
      <c r="AB767" s="756"/>
      <c r="AC767" s="756"/>
      <c r="AD767" s="756"/>
      <c r="AE767" s="756"/>
      <c r="AF767" s="594"/>
      <c r="AG767" s="705">
        <f t="shared" si="75"/>
        <v>755</v>
      </c>
      <c r="AH767" s="756"/>
      <c r="AI767" s="756"/>
      <c r="AJ767" s="756"/>
      <c r="AK767" s="756"/>
      <c r="AL767" s="756"/>
      <c r="AM767" s="756"/>
      <c r="AN767" s="756"/>
      <c r="AO767" s="685"/>
      <c r="AP767" s="705">
        <f t="shared" si="76"/>
        <v>755</v>
      </c>
      <c r="AQ767" s="756"/>
      <c r="AR767" s="756"/>
      <c r="AS767" s="756"/>
      <c r="AT767" s="756"/>
      <c r="AU767" s="756"/>
      <c r="AV767" s="756"/>
      <c r="AW767" s="756"/>
    </row>
    <row r="768" spans="2:49" x14ac:dyDescent="0.25">
      <c r="B768" s="705">
        <v>756</v>
      </c>
      <c r="C768" s="951">
        <f>(1+_xlfn.XLOOKUP(INT((B768-1)/12)+1,'ZC Curve'!$B$8:$B$107,'ZC Curve'!R$8:R$107,,0))^(1/12)-1</f>
        <v>0</v>
      </c>
      <c r="D768" s="946">
        <f t="shared" si="71"/>
        <v>1</v>
      </c>
      <c r="E768" s="594"/>
      <c r="F768" s="705">
        <f t="shared" si="72"/>
        <v>756</v>
      </c>
      <c r="G768" s="756"/>
      <c r="H768" s="756"/>
      <c r="I768" s="756"/>
      <c r="J768" s="756"/>
      <c r="K768" s="756"/>
      <c r="L768" s="756"/>
      <c r="M768" s="756"/>
      <c r="N768" s="594"/>
      <c r="O768" s="705">
        <f t="shared" si="73"/>
        <v>756</v>
      </c>
      <c r="P768" s="756"/>
      <c r="Q768" s="756"/>
      <c r="R768" s="756"/>
      <c r="S768" s="756"/>
      <c r="T768" s="756"/>
      <c r="U768" s="756"/>
      <c r="V768" s="756"/>
      <c r="W768" s="594"/>
      <c r="X768" s="705">
        <f t="shared" si="74"/>
        <v>756</v>
      </c>
      <c r="Y768" s="756"/>
      <c r="Z768" s="756"/>
      <c r="AA768" s="756"/>
      <c r="AB768" s="756"/>
      <c r="AC768" s="756"/>
      <c r="AD768" s="756"/>
      <c r="AE768" s="756"/>
      <c r="AF768" s="594"/>
      <c r="AG768" s="705">
        <f t="shared" si="75"/>
        <v>756</v>
      </c>
      <c r="AH768" s="756"/>
      <c r="AI768" s="756"/>
      <c r="AJ768" s="756"/>
      <c r="AK768" s="756"/>
      <c r="AL768" s="756"/>
      <c r="AM768" s="756"/>
      <c r="AN768" s="756"/>
      <c r="AO768" s="685"/>
      <c r="AP768" s="705">
        <f t="shared" si="76"/>
        <v>756</v>
      </c>
      <c r="AQ768" s="756"/>
      <c r="AR768" s="756"/>
      <c r="AS768" s="756"/>
      <c r="AT768" s="756"/>
      <c r="AU768" s="756"/>
      <c r="AV768" s="756"/>
      <c r="AW768" s="756"/>
    </row>
    <row r="769" spans="2:49" x14ac:dyDescent="0.25">
      <c r="B769" s="705">
        <v>757</v>
      </c>
      <c r="C769" s="951">
        <f>(1+_xlfn.XLOOKUP(INT((B769-1)/12)+1,'ZC Curve'!$B$8:$B$107,'ZC Curve'!R$8:R$107,,0))^(1/12)-1</f>
        <v>0</v>
      </c>
      <c r="D769" s="946">
        <f t="shared" si="71"/>
        <v>1</v>
      </c>
      <c r="E769" s="594"/>
      <c r="F769" s="705">
        <f t="shared" si="72"/>
        <v>757</v>
      </c>
      <c r="G769" s="756"/>
      <c r="H769" s="756"/>
      <c r="I769" s="756"/>
      <c r="J769" s="756"/>
      <c r="K769" s="756"/>
      <c r="L769" s="756"/>
      <c r="M769" s="756"/>
      <c r="N769" s="594"/>
      <c r="O769" s="705">
        <f t="shared" si="73"/>
        <v>757</v>
      </c>
      <c r="P769" s="756"/>
      <c r="Q769" s="756"/>
      <c r="R769" s="756"/>
      <c r="S769" s="756"/>
      <c r="T769" s="756"/>
      <c r="U769" s="756"/>
      <c r="V769" s="756"/>
      <c r="W769" s="594"/>
      <c r="X769" s="705">
        <f t="shared" si="74"/>
        <v>757</v>
      </c>
      <c r="Y769" s="756"/>
      <c r="Z769" s="756"/>
      <c r="AA769" s="756"/>
      <c r="AB769" s="756"/>
      <c r="AC769" s="756"/>
      <c r="AD769" s="756"/>
      <c r="AE769" s="756"/>
      <c r="AF769" s="594"/>
      <c r="AG769" s="705">
        <f t="shared" si="75"/>
        <v>757</v>
      </c>
      <c r="AH769" s="756"/>
      <c r="AI769" s="756"/>
      <c r="AJ769" s="756"/>
      <c r="AK769" s="756"/>
      <c r="AL769" s="756"/>
      <c r="AM769" s="756"/>
      <c r="AN769" s="756"/>
      <c r="AO769" s="685"/>
      <c r="AP769" s="705">
        <f t="shared" si="76"/>
        <v>757</v>
      </c>
      <c r="AQ769" s="756"/>
      <c r="AR769" s="756"/>
      <c r="AS769" s="756"/>
      <c r="AT769" s="756"/>
      <c r="AU769" s="756"/>
      <c r="AV769" s="756"/>
      <c r="AW769" s="756"/>
    </row>
    <row r="770" spans="2:49" x14ac:dyDescent="0.25">
      <c r="B770" s="705">
        <v>758</v>
      </c>
      <c r="C770" s="951">
        <f>(1+_xlfn.XLOOKUP(INT((B770-1)/12)+1,'ZC Curve'!$B$8:$B$107,'ZC Curve'!R$8:R$107,,0))^(1/12)-1</f>
        <v>0</v>
      </c>
      <c r="D770" s="946">
        <f t="shared" si="71"/>
        <v>1</v>
      </c>
      <c r="E770" s="594"/>
      <c r="F770" s="705">
        <f t="shared" si="72"/>
        <v>758</v>
      </c>
      <c r="G770" s="756"/>
      <c r="H770" s="756"/>
      <c r="I770" s="756"/>
      <c r="J770" s="756"/>
      <c r="K770" s="756"/>
      <c r="L770" s="756"/>
      <c r="M770" s="756"/>
      <c r="N770" s="594"/>
      <c r="O770" s="705">
        <f t="shared" si="73"/>
        <v>758</v>
      </c>
      <c r="P770" s="756"/>
      <c r="Q770" s="756"/>
      <c r="R770" s="756"/>
      <c r="S770" s="756"/>
      <c r="T770" s="756"/>
      <c r="U770" s="756"/>
      <c r="V770" s="756"/>
      <c r="W770" s="594"/>
      <c r="X770" s="705">
        <f t="shared" si="74"/>
        <v>758</v>
      </c>
      <c r="Y770" s="756"/>
      <c r="Z770" s="756"/>
      <c r="AA770" s="756"/>
      <c r="AB770" s="756"/>
      <c r="AC770" s="756"/>
      <c r="AD770" s="756"/>
      <c r="AE770" s="756"/>
      <c r="AF770" s="594"/>
      <c r="AG770" s="705">
        <f t="shared" si="75"/>
        <v>758</v>
      </c>
      <c r="AH770" s="756"/>
      <c r="AI770" s="756"/>
      <c r="AJ770" s="756"/>
      <c r="AK770" s="756"/>
      <c r="AL770" s="756"/>
      <c r="AM770" s="756"/>
      <c r="AN770" s="756"/>
      <c r="AO770" s="685"/>
      <c r="AP770" s="705">
        <f t="shared" si="76"/>
        <v>758</v>
      </c>
      <c r="AQ770" s="756"/>
      <c r="AR770" s="756"/>
      <c r="AS770" s="756"/>
      <c r="AT770" s="756"/>
      <c r="AU770" s="756"/>
      <c r="AV770" s="756"/>
      <c r="AW770" s="756"/>
    </row>
    <row r="771" spans="2:49" x14ac:dyDescent="0.25">
      <c r="B771" s="705">
        <v>759</v>
      </c>
      <c r="C771" s="951">
        <f>(1+_xlfn.XLOOKUP(INT((B771-1)/12)+1,'ZC Curve'!$B$8:$B$107,'ZC Curve'!R$8:R$107,,0))^(1/12)-1</f>
        <v>0</v>
      </c>
      <c r="D771" s="946">
        <f t="shared" si="71"/>
        <v>1</v>
      </c>
      <c r="E771" s="594"/>
      <c r="F771" s="705">
        <f t="shared" si="72"/>
        <v>759</v>
      </c>
      <c r="G771" s="756"/>
      <c r="H771" s="756"/>
      <c r="I771" s="756"/>
      <c r="J771" s="756"/>
      <c r="K771" s="756"/>
      <c r="L771" s="756"/>
      <c r="M771" s="756"/>
      <c r="N771" s="594"/>
      <c r="O771" s="705">
        <f t="shared" si="73"/>
        <v>759</v>
      </c>
      <c r="P771" s="756"/>
      <c r="Q771" s="756"/>
      <c r="R771" s="756"/>
      <c r="S771" s="756"/>
      <c r="T771" s="756"/>
      <c r="U771" s="756"/>
      <c r="V771" s="756"/>
      <c r="W771" s="594"/>
      <c r="X771" s="705">
        <f t="shared" si="74"/>
        <v>759</v>
      </c>
      <c r="Y771" s="756"/>
      <c r="Z771" s="756"/>
      <c r="AA771" s="756"/>
      <c r="AB771" s="756"/>
      <c r="AC771" s="756"/>
      <c r="AD771" s="756"/>
      <c r="AE771" s="756"/>
      <c r="AF771" s="594"/>
      <c r="AG771" s="705">
        <f t="shared" si="75"/>
        <v>759</v>
      </c>
      <c r="AH771" s="756"/>
      <c r="AI771" s="756"/>
      <c r="AJ771" s="756"/>
      <c r="AK771" s="756"/>
      <c r="AL771" s="756"/>
      <c r="AM771" s="756"/>
      <c r="AN771" s="756"/>
      <c r="AO771" s="685"/>
      <c r="AP771" s="705">
        <f t="shared" si="76"/>
        <v>759</v>
      </c>
      <c r="AQ771" s="756"/>
      <c r="AR771" s="756"/>
      <c r="AS771" s="756"/>
      <c r="AT771" s="756"/>
      <c r="AU771" s="756"/>
      <c r="AV771" s="756"/>
      <c r="AW771" s="756"/>
    </row>
    <row r="772" spans="2:49" x14ac:dyDescent="0.25">
      <c r="B772" s="705">
        <v>760</v>
      </c>
      <c r="C772" s="951">
        <f>(1+_xlfn.XLOOKUP(INT((B772-1)/12)+1,'ZC Curve'!$B$8:$B$107,'ZC Curve'!R$8:R$107,,0))^(1/12)-1</f>
        <v>0</v>
      </c>
      <c r="D772" s="946">
        <f t="shared" si="71"/>
        <v>1</v>
      </c>
      <c r="E772" s="594"/>
      <c r="F772" s="705">
        <f t="shared" si="72"/>
        <v>760</v>
      </c>
      <c r="G772" s="756"/>
      <c r="H772" s="756"/>
      <c r="I772" s="756"/>
      <c r="J772" s="756"/>
      <c r="K772" s="756"/>
      <c r="L772" s="756"/>
      <c r="M772" s="756"/>
      <c r="N772" s="594"/>
      <c r="O772" s="705">
        <f t="shared" si="73"/>
        <v>760</v>
      </c>
      <c r="P772" s="756"/>
      <c r="Q772" s="756"/>
      <c r="R772" s="756"/>
      <c r="S772" s="756"/>
      <c r="T772" s="756"/>
      <c r="U772" s="756"/>
      <c r="V772" s="756"/>
      <c r="W772" s="594"/>
      <c r="X772" s="705">
        <f t="shared" si="74"/>
        <v>760</v>
      </c>
      <c r="Y772" s="756"/>
      <c r="Z772" s="756"/>
      <c r="AA772" s="756"/>
      <c r="AB772" s="756"/>
      <c r="AC772" s="756"/>
      <c r="AD772" s="756"/>
      <c r="AE772" s="756"/>
      <c r="AF772" s="594"/>
      <c r="AG772" s="705">
        <f t="shared" si="75"/>
        <v>760</v>
      </c>
      <c r="AH772" s="756"/>
      <c r="AI772" s="756"/>
      <c r="AJ772" s="756"/>
      <c r="AK772" s="756"/>
      <c r="AL772" s="756"/>
      <c r="AM772" s="756"/>
      <c r="AN772" s="756"/>
      <c r="AO772" s="685"/>
      <c r="AP772" s="705">
        <f t="shared" si="76"/>
        <v>760</v>
      </c>
      <c r="AQ772" s="756"/>
      <c r="AR772" s="756"/>
      <c r="AS772" s="756"/>
      <c r="AT772" s="756"/>
      <c r="AU772" s="756"/>
      <c r="AV772" s="756"/>
      <c r="AW772" s="756"/>
    </row>
    <row r="773" spans="2:49" x14ac:dyDescent="0.25">
      <c r="B773" s="705">
        <v>761</v>
      </c>
      <c r="C773" s="951">
        <f>(1+_xlfn.XLOOKUP(INT((B773-1)/12)+1,'ZC Curve'!$B$8:$B$107,'ZC Curve'!R$8:R$107,,0))^(1/12)-1</f>
        <v>0</v>
      </c>
      <c r="D773" s="946">
        <f t="shared" si="71"/>
        <v>1</v>
      </c>
      <c r="E773" s="594"/>
      <c r="F773" s="705">
        <f t="shared" si="72"/>
        <v>761</v>
      </c>
      <c r="G773" s="756"/>
      <c r="H773" s="756"/>
      <c r="I773" s="756"/>
      <c r="J773" s="756"/>
      <c r="K773" s="756"/>
      <c r="L773" s="756"/>
      <c r="M773" s="756"/>
      <c r="N773" s="594"/>
      <c r="O773" s="705">
        <f t="shared" si="73"/>
        <v>761</v>
      </c>
      <c r="P773" s="756"/>
      <c r="Q773" s="756"/>
      <c r="R773" s="756"/>
      <c r="S773" s="756"/>
      <c r="T773" s="756"/>
      <c r="U773" s="756"/>
      <c r="V773" s="756"/>
      <c r="W773" s="594"/>
      <c r="X773" s="705">
        <f t="shared" si="74"/>
        <v>761</v>
      </c>
      <c r="Y773" s="756"/>
      <c r="Z773" s="756"/>
      <c r="AA773" s="756"/>
      <c r="AB773" s="756"/>
      <c r="AC773" s="756"/>
      <c r="AD773" s="756"/>
      <c r="AE773" s="756"/>
      <c r="AF773" s="594"/>
      <c r="AG773" s="705">
        <f t="shared" si="75"/>
        <v>761</v>
      </c>
      <c r="AH773" s="756"/>
      <c r="AI773" s="756"/>
      <c r="AJ773" s="756"/>
      <c r="AK773" s="756"/>
      <c r="AL773" s="756"/>
      <c r="AM773" s="756"/>
      <c r="AN773" s="756"/>
      <c r="AO773" s="685"/>
      <c r="AP773" s="705">
        <f t="shared" si="76"/>
        <v>761</v>
      </c>
      <c r="AQ773" s="756"/>
      <c r="AR773" s="756"/>
      <c r="AS773" s="756"/>
      <c r="AT773" s="756"/>
      <c r="AU773" s="756"/>
      <c r="AV773" s="756"/>
      <c r="AW773" s="756"/>
    </row>
    <row r="774" spans="2:49" x14ac:dyDescent="0.25">
      <c r="B774" s="705">
        <v>762</v>
      </c>
      <c r="C774" s="951">
        <f>(1+_xlfn.XLOOKUP(INT((B774-1)/12)+1,'ZC Curve'!$B$8:$B$107,'ZC Curve'!R$8:R$107,,0))^(1/12)-1</f>
        <v>0</v>
      </c>
      <c r="D774" s="946">
        <f t="shared" si="71"/>
        <v>1</v>
      </c>
      <c r="E774" s="594"/>
      <c r="F774" s="705">
        <f t="shared" si="72"/>
        <v>762</v>
      </c>
      <c r="G774" s="756"/>
      <c r="H774" s="756"/>
      <c r="I774" s="756"/>
      <c r="J774" s="756"/>
      <c r="K774" s="756"/>
      <c r="L774" s="756"/>
      <c r="M774" s="756"/>
      <c r="N774" s="594"/>
      <c r="O774" s="705">
        <f t="shared" si="73"/>
        <v>762</v>
      </c>
      <c r="P774" s="756"/>
      <c r="Q774" s="756"/>
      <c r="R774" s="756"/>
      <c r="S774" s="756"/>
      <c r="T774" s="756"/>
      <c r="U774" s="756"/>
      <c r="V774" s="756"/>
      <c r="W774" s="594"/>
      <c r="X774" s="705">
        <f t="shared" si="74"/>
        <v>762</v>
      </c>
      <c r="Y774" s="756"/>
      <c r="Z774" s="756"/>
      <c r="AA774" s="756"/>
      <c r="AB774" s="756"/>
      <c r="AC774" s="756"/>
      <c r="AD774" s="756"/>
      <c r="AE774" s="756"/>
      <c r="AF774" s="594"/>
      <c r="AG774" s="705">
        <f t="shared" si="75"/>
        <v>762</v>
      </c>
      <c r="AH774" s="756"/>
      <c r="AI774" s="756"/>
      <c r="AJ774" s="756"/>
      <c r="AK774" s="756"/>
      <c r="AL774" s="756"/>
      <c r="AM774" s="756"/>
      <c r="AN774" s="756"/>
      <c r="AO774" s="685"/>
      <c r="AP774" s="705">
        <f t="shared" si="76"/>
        <v>762</v>
      </c>
      <c r="AQ774" s="756"/>
      <c r="AR774" s="756"/>
      <c r="AS774" s="756"/>
      <c r="AT774" s="756"/>
      <c r="AU774" s="756"/>
      <c r="AV774" s="756"/>
      <c r="AW774" s="756"/>
    </row>
    <row r="775" spans="2:49" x14ac:dyDescent="0.25">
      <c r="B775" s="705">
        <v>763</v>
      </c>
      <c r="C775" s="951">
        <f>(1+_xlfn.XLOOKUP(INT((B775-1)/12)+1,'ZC Curve'!$B$8:$B$107,'ZC Curve'!R$8:R$107,,0))^(1/12)-1</f>
        <v>0</v>
      </c>
      <c r="D775" s="946">
        <f t="shared" si="71"/>
        <v>1</v>
      </c>
      <c r="E775" s="594"/>
      <c r="F775" s="705">
        <f t="shared" si="72"/>
        <v>763</v>
      </c>
      <c r="G775" s="756"/>
      <c r="H775" s="756"/>
      <c r="I775" s="756"/>
      <c r="J775" s="756"/>
      <c r="K775" s="756"/>
      <c r="L775" s="756"/>
      <c r="M775" s="756"/>
      <c r="N775" s="594"/>
      <c r="O775" s="705">
        <f t="shared" si="73"/>
        <v>763</v>
      </c>
      <c r="P775" s="756"/>
      <c r="Q775" s="756"/>
      <c r="R775" s="756"/>
      <c r="S775" s="756"/>
      <c r="T775" s="756"/>
      <c r="U775" s="756"/>
      <c r="V775" s="756"/>
      <c r="W775" s="594"/>
      <c r="X775" s="705">
        <f t="shared" si="74"/>
        <v>763</v>
      </c>
      <c r="Y775" s="756"/>
      <c r="Z775" s="756"/>
      <c r="AA775" s="756"/>
      <c r="AB775" s="756"/>
      <c r="AC775" s="756"/>
      <c r="AD775" s="756"/>
      <c r="AE775" s="756"/>
      <c r="AF775" s="594"/>
      <c r="AG775" s="705">
        <f t="shared" si="75"/>
        <v>763</v>
      </c>
      <c r="AH775" s="756"/>
      <c r="AI775" s="756"/>
      <c r="AJ775" s="756"/>
      <c r="AK775" s="756"/>
      <c r="AL775" s="756"/>
      <c r="AM775" s="756"/>
      <c r="AN775" s="756"/>
      <c r="AO775" s="685"/>
      <c r="AP775" s="705">
        <f t="shared" si="76"/>
        <v>763</v>
      </c>
      <c r="AQ775" s="756"/>
      <c r="AR775" s="756"/>
      <c r="AS775" s="756"/>
      <c r="AT775" s="756"/>
      <c r="AU775" s="756"/>
      <c r="AV775" s="756"/>
      <c r="AW775" s="756"/>
    </row>
    <row r="776" spans="2:49" x14ac:dyDescent="0.25">
      <c r="B776" s="705">
        <v>764</v>
      </c>
      <c r="C776" s="951">
        <f>(1+_xlfn.XLOOKUP(INT((B776-1)/12)+1,'ZC Curve'!$B$8:$B$107,'ZC Curve'!R$8:R$107,,0))^(1/12)-1</f>
        <v>0</v>
      </c>
      <c r="D776" s="946">
        <f t="shared" si="71"/>
        <v>1</v>
      </c>
      <c r="E776" s="594"/>
      <c r="F776" s="705">
        <f t="shared" si="72"/>
        <v>764</v>
      </c>
      <c r="G776" s="756"/>
      <c r="H776" s="756"/>
      <c r="I776" s="756"/>
      <c r="J776" s="756"/>
      <c r="K776" s="756"/>
      <c r="L776" s="756"/>
      <c r="M776" s="756"/>
      <c r="N776" s="594"/>
      <c r="O776" s="705">
        <f t="shared" si="73"/>
        <v>764</v>
      </c>
      <c r="P776" s="756"/>
      <c r="Q776" s="756"/>
      <c r="R776" s="756"/>
      <c r="S776" s="756"/>
      <c r="T776" s="756"/>
      <c r="U776" s="756"/>
      <c r="V776" s="756"/>
      <c r="W776" s="594"/>
      <c r="X776" s="705">
        <f t="shared" si="74"/>
        <v>764</v>
      </c>
      <c r="Y776" s="756"/>
      <c r="Z776" s="756"/>
      <c r="AA776" s="756"/>
      <c r="AB776" s="756"/>
      <c r="AC776" s="756"/>
      <c r="AD776" s="756"/>
      <c r="AE776" s="756"/>
      <c r="AF776" s="594"/>
      <c r="AG776" s="705">
        <f t="shared" si="75"/>
        <v>764</v>
      </c>
      <c r="AH776" s="756"/>
      <c r="AI776" s="756"/>
      <c r="AJ776" s="756"/>
      <c r="AK776" s="756"/>
      <c r="AL776" s="756"/>
      <c r="AM776" s="756"/>
      <c r="AN776" s="756"/>
      <c r="AO776" s="685"/>
      <c r="AP776" s="705">
        <f t="shared" si="76"/>
        <v>764</v>
      </c>
      <c r="AQ776" s="756"/>
      <c r="AR776" s="756"/>
      <c r="AS776" s="756"/>
      <c r="AT776" s="756"/>
      <c r="AU776" s="756"/>
      <c r="AV776" s="756"/>
      <c r="AW776" s="756"/>
    </row>
    <row r="777" spans="2:49" x14ac:dyDescent="0.25">
      <c r="B777" s="705">
        <v>765</v>
      </c>
      <c r="C777" s="951">
        <f>(1+_xlfn.XLOOKUP(INT((B777-1)/12)+1,'ZC Curve'!$B$8:$B$107,'ZC Curve'!R$8:R$107,,0))^(1/12)-1</f>
        <v>0</v>
      </c>
      <c r="D777" s="946">
        <f t="shared" si="71"/>
        <v>1</v>
      </c>
      <c r="E777" s="594"/>
      <c r="F777" s="705">
        <f t="shared" si="72"/>
        <v>765</v>
      </c>
      <c r="G777" s="756"/>
      <c r="H777" s="756"/>
      <c r="I777" s="756"/>
      <c r="J777" s="756"/>
      <c r="K777" s="756"/>
      <c r="L777" s="756"/>
      <c r="M777" s="756"/>
      <c r="N777" s="594"/>
      <c r="O777" s="705">
        <f t="shared" si="73"/>
        <v>765</v>
      </c>
      <c r="P777" s="756"/>
      <c r="Q777" s="756"/>
      <c r="R777" s="756"/>
      <c r="S777" s="756"/>
      <c r="T777" s="756"/>
      <c r="U777" s="756"/>
      <c r="V777" s="756"/>
      <c r="W777" s="594"/>
      <c r="X777" s="705">
        <f t="shared" si="74"/>
        <v>765</v>
      </c>
      <c r="Y777" s="756"/>
      <c r="Z777" s="756"/>
      <c r="AA777" s="756"/>
      <c r="AB777" s="756"/>
      <c r="AC777" s="756"/>
      <c r="AD777" s="756"/>
      <c r="AE777" s="756"/>
      <c r="AF777" s="594"/>
      <c r="AG777" s="705">
        <f t="shared" si="75"/>
        <v>765</v>
      </c>
      <c r="AH777" s="756"/>
      <c r="AI777" s="756"/>
      <c r="AJ777" s="756"/>
      <c r="AK777" s="756"/>
      <c r="AL777" s="756"/>
      <c r="AM777" s="756"/>
      <c r="AN777" s="756"/>
      <c r="AO777" s="685"/>
      <c r="AP777" s="705">
        <f t="shared" si="76"/>
        <v>765</v>
      </c>
      <c r="AQ777" s="756"/>
      <c r="AR777" s="756"/>
      <c r="AS777" s="756"/>
      <c r="AT777" s="756"/>
      <c r="AU777" s="756"/>
      <c r="AV777" s="756"/>
      <c r="AW777" s="756"/>
    </row>
    <row r="778" spans="2:49" x14ac:dyDescent="0.25">
      <c r="B778" s="705">
        <v>766</v>
      </c>
      <c r="C778" s="951">
        <f>(1+_xlfn.XLOOKUP(INT((B778-1)/12)+1,'ZC Curve'!$B$8:$B$107,'ZC Curve'!R$8:R$107,,0))^(1/12)-1</f>
        <v>0</v>
      </c>
      <c r="D778" s="946">
        <f t="shared" si="71"/>
        <v>1</v>
      </c>
      <c r="E778" s="594"/>
      <c r="F778" s="705">
        <f t="shared" si="72"/>
        <v>766</v>
      </c>
      <c r="G778" s="756"/>
      <c r="H778" s="756"/>
      <c r="I778" s="756"/>
      <c r="J778" s="756"/>
      <c r="K778" s="756"/>
      <c r="L778" s="756"/>
      <c r="M778" s="756"/>
      <c r="N778" s="594"/>
      <c r="O778" s="705">
        <f t="shared" si="73"/>
        <v>766</v>
      </c>
      <c r="P778" s="756"/>
      <c r="Q778" s="756"/>
      <c r="R778" s="756"/>
      <c r="S778" s="756"/>
      <c r="T778" s="756"/>
      <c r="U778" s="756"/>
      <c r="V778" s="756"/>
      <c r="W778" s="594"/>
      <c r="X778" s="705">
        <f t="shared" si="74"/>
        <v>766</v>
      </c>
      <c r="Y778" s="756"/>
      <c r="Z778" s="756"/>
      <c r="AA778" s="756"/>
      <c r="AB778" s="756"/>
      <c r="AC778" s="756"/>
      <c r="AD778" s="756"/>
      <c r="AE778" s="756"/>
      <c r="AF778" s="594"/>
      <c r="AG778" s="705">
        <f t="shared" si="75"/>
        <v>766</v>
      </c>
      <c r="AH778" s="756"/>
      <c r="AI778" s="756"/>
      <c r="AJ778" s="756"/>
      <c r="AK778" s="756"/>
      <c r="AL778" s="756"/>
      <c r="AM778" s="756"/>
      <c r="AN778" s="756"/>
      <c r="AO778" s="685"/>
      <c r="AP778" s="705">
        <f t="shared" si="76"/>
        <v>766</v>
      </c>
      <c r="AQ778" s="756"/>
      <c r="AR778" s="756"/>
      <c r="AS778" s="756"/>
      <c r="AT778" s="756"/>
      <c r="AU778" s="756"/>
      <c r="AV778" s="756"/>
      <c r="AW778" s="756"/>
    </row>
    <row r="779" spans="2:49" x14ac:dyDescent="0.25">
      <c r="B779" s="705">
        <v>767</v>
      </c>
      <c r="C779" s="951">
        <f>(1+_xlfn.XLOOKUP(INT((B779-1)/12)+1,'ZC Curve'!$B$8:$B$107,'ZC Curve'!R$8:R$107,,0))^(1/12)-1</f>
        <v>0</v>
      </c>
      <c r="D779" s="946">
        <f t="shared" si="71"/>
        <v>1</v>
      </c>
      <c r="E779" s="594"/>
      <c r="F779" s="705">
        <f t="shared" si="72"/>
        <v>767</v>
      </c>
      <c r="G779" s="756"/>
      <c r="H779" s="756"/>
      <c r="I779" s="756"/>
      <c r="J779" s="756"/>
      <c r="K779" s="756"/>
      <c r="L779" s="756"/>
      <c r="M779" s="756"/>
      <c r="N779" s="594"/>
      <c r="O779" s="705">
        <f t="shared" si="73"/>
        <v>767</v>
      </c>
      <c r="P779" s="756"/>
      <c r="Q779" s="756"/>
      <c r="R779" s="756"/>
      <c r="S779" s="756"/>
      <c r="T779" s="756"/>
      <c r="U779" s="756"/>
      <c r="V779" s="756"/>
      <c r="W779" s="594"/>
      <c r="X779" s="705">
        <f t="shared" si="74"/>
        <v>767</v>
      </c>
      <c r="Y779" s="756"/>
      <c r="Z779" s="756"/>
      <c r="AA779" s="756"/>
      <c r="AB779" s="756"/>
      <c r="AC779" s="756"/>
      <c r="AD779" s="756"/>
      <c r="AE779" s="756"/>
      <c r="AF779" s="594"/>
      <c r="AG779" s="705">
        <f t="shared" si="75"/>
        <v>767</v>
      </c>
      <c r="AH779" s="756"/>
      <c r="AI779" s="756"/>
      <c r="AJ779" s="756"/>
      <c r="AK779" s="756"/>
      <c r="AL779" s="756"/>
      <c r="AM779" s="756"/>
      <c r="AN779" s="756"/>
      <c r="AO779" s="685"/>
      <c r="AP779" s="705">
        <f t="shared" si="76"/>
        <v>767</v>
      </c>
      <c r="AQ779" s="756"/>
      <c r="AR779" s="756"/>
      <c r="AS779" s="756"/>
      <c r="AT779" s="756"/>
      <c r="AU779" s="756"/>
      <c r="AV779" s="756"/>
      <c r="AW779" s="756"/>
    </row>
    <row r="780" spans="2:49" x14ac:dyDescent="0.25">
      <c r="B780" s="705">
        <v>768</v>
      </c>
      <c r="C780" s="951">
        <f>(1+_xlfn.XLOOKUP(INT((B780-1)/12)+1,'ZC Curve'!$B$8:$B$107,'ZC Curve'!R$8:R$107,,0))^(1/12)-1</f>
        <v>0</v>
      </c>
      <c r="D780" s="946">
        <f t="shared" si="71"/>
        <v>1</v>
      </c>
      <c r="E780" s="594"/>
      <c r="F780" s="705">
        <f t="shared" si="72"/>
        <v>768</v>
      </c>
      <c r="G780" s="756"/>
      <c r="H780" s="756"/>
      <c r="I780" s="756"/>
      <c r="J780" s="756"/>
      <c r="K780" s="756"/>
      <c r="L780" s="756"/>
      <c r="M780" s="756"/>
      <c r="N780" s="594"/>
      <c r="O780" s="705">
        <f t="shared" si="73"/>
        <v>768</v>
      </c>
      <c r="P780" s="756"/>
      <c r="Q780" s="756"/>
      <c r="R780" s="756"/>
      <c r="S780" s="756"/>
      <c r="T780" s="756"/>
      <c r="U780" s="756"/>
      <c r="V780" s="756"/>
      <c r="W780" s="594"/>
      <c r="X780" s="705">
        <f t="shared" si="74"/>
        <v>768</v>
      </c>
      <c r="Y780" s="756"/>
      <c r="Z780" s="756"/>
      <c r="AA780" s="756"/>
      <c r="AB780" s="756"/>
      <c r="AC780" s="756"/>
      <c r="AD780" s="756"/>
      <c r="AE780" s="756"/>
      <c r="AF780" s="594"/>
      <c r="AG780" s="705">
        <f t="shared" si="75"/>
        <v>768</v>
      </c>
      <c r="AH780" s="756"/>
      <c r="AI780" s="756"/>
      <c r="AJ780" s="756"/>
      <c r="AK780" s="756"/>
      <c r="AL780" s="756"/>
      <c r="AM780" s="756"/>
      <c r="AN780" s="756"/>
      <c r="AO780" s="685"/>
      <c r="AP780" s="705">
        <f t="shared" si="76"/>
        <v>768</v>
      </c>
      <c r="AQ780" s="756"/>
      <c r="AR780" s="756"/>
      <c r="AS780" s="756"/>
      <c r="AT780" s="756"/>
      <c r="AU780" s="756"/>
      <c r="AV780" s="756"/>
      <c r="AW780" s="756"/>
    </row>
    <row r="781" spans="2:49" x14ac:dyDescent="0.25">
      <c r="B781" s="705">
        <v>769</v>
      </c>
      <c r="C781" s="951">
        <f>(1+_xlfn.XLOOKUP(INT((B781-1)/12)+1,'ZC Curve'!$B$8:$B$107,'ZC Curve'!R$8:R$107,,0))^(1/12)-1</f>
        <v>0</v>
      </c>
      <c r="D781" s="946">
        <f t="shared" si="71"/>
        <v>1</v>
      </c>
      <c r="E781" s="594"/>
      <c r="F781" s="705">
        <f t="shared" si="72"/>
        <v>769</v>
      </c>
      <c r="G781" s="756"/>
      <c r="H781" s="756"/>
      <c r="I781" s="756"/>
      <c r="J781" s="756"/>
      <c r="K781" s="756"/>
      <c r="L781" s="756"/>
      <c r="M781" s="756"/>
      <c r="N781" s="594"/>
      <c r="O781" s="705">
        <f t="shared" si="73"/>
        <v>769</v>
      </c>
      <c r="P781" s="756"/>
      <c r="Q781" s="756"/>
      <c r="R781" s="756"/>
      <c r="S781" s="756"/>
      <c r="T781" s="756"/>
      <c r="U781" s="756"/>
      <c r="V781" s="756"/>
      <c r="W781" s="594"/>
      <c r="X781" s="705">
        <f t="shared" si="74"/>
        <v>769</v>
      </c>
      <c r="Y781" s="756"/>
      <c r="Z781" s="756"/>
      <c r="AA781" s="756"/>
      <c r="AB781" s="756"/>
      <c r="AC781" s="756"/>
      <c r="AD781" s="756"/>
      <c r="AE781" s="756"/>
      <c r="AF781" s="594"/>
      <c r="AG781" s="705">
        <f t="shared" si="75"/>
        <v>769</v>
      </c>
      <c r="AH781" s="756"/>
      <c r="AI781" s="756"/>
      <c r="AJ781" s="756"/>
      <c r="AK781" s="756"/>
      <c r="AL781" s="756"/>
      <c r="AM781" s="756"/>
      <c r="AN781" s="756"/>
      <c r="AO781" s="685"/>
      <c r="AP781" s="705">
        <f t="shared" si="76"/>
        <v>769</v>
      </c>
      <c r="AQ781" s="756"/>
      <c r="AR781" s="756"/>
      <c r="AS781" s="756"/>
      <c r="AT781" s="756"/>
      <c r="AU781" s="756"/>
      <c r="AV781" s="756"/>
      <c r="AW781" s="756"/>
    </row>
    <row r="782" spans="2:49" x14ac:dyDescent="0.25">
      <c r="B782" s="705">
        <v>770</v>
      </c>
      <c r="C782" s="951">
        <f>(1+_xlfn.XLOOKUP(INT((B782-1)/12)+1,'ZC Curve'!$B$8:$B$107,'ZC Curve'!R$8:R$107,,0))^(1/12)-1</f>
        <v>0</v>
      </c>
      <c r="D782" s="946">
        <f t="shared" ref="D782:D845" si="77">D781/(1+C782)</f>
        <v>1</v>
      </c>
      <c r="E782" s="594"/>
      <c r="F782" s="705">
        <f t="shared" ref="F782:F845" si="78">F781+1</f>
        <v>770</v>
      </c>
      <c r="G782" s="756"/>
      <c r="H782" s="756"/>
      <c r="I782" s="756"/>
      <c r="J782" s="756"/>
      <c r="K782" s="756"/>
      <c r="L782" s="756"/>
      <c r="M782" s="756"/>
      <c r="N782" s="594"/>
      <c r="O782" s="705">
        <f t="shared" ref="O782:O845" si="79">O781+1</f>
        <v>770</v>
      </c>
      <c r="P782" s="756"/>
      <c r="Q782" s="756"/>
      <c r="R782" s="756"/>
      <c r="S782" s="756"/>
      <c r="T782" s="756"/>
      <c r="U782" s="756"/>
      <c r="V782" s="756"/>
      <c r="W782" s="594"/>
      <c r="X782" s="705">
        <f t="shared" ref="X782:X845" si="80">X781+1</f>
        <v>770</v>
      </c>
      <c r="Y782" s="756"/>
      <c r="Z782" s="756"/>
      <c r="AA782" s="756"/>
      <c r="AB782" s="756"/>
      <c r="AC782" s="756"/>
      <c r="AD782" s="756"/>
      <c r="AE782" s="756"/>
      <c r="AF782" s="594"/>
      <c r="AG782" s="705">
        <f t="shared" ref="AG782:AG845" si="81">AG781+1</f>
        <v>770</v>
      </c>
      <c r="AH782" s="756"/>
      <c r="AI782" s="756"/>
      <c r="AJ782" s="756"/>
      <c r="AK782" s="756"/>
      <c r="AL782" s="756"/>
      <c r="AM782" s="756"/>
      <c r="AN782" s="756"/>
      <c r="AO782" s="685"/>
      <c r="AP782" s="705">
        <f t="shared" ref="AP782:AP845" si="82">AP781+1</f>
        <v>770</v>
      </c>
      <c r="AQ782" s="756"/>
      <c r="AR782" s="756"/>
      <c r="AS782" s="756"/>
      <c r="AT782" s="756"/>
      <c r="AU782" s="756"/>
      <c r="AV782" s="756"/>
      <c r="AW782" s="756"/>
    </row>
    <row r="783" spans="2:49" x14ac:dyDescent="0.25">
      <c r="B783" s="705">
        <v>771</v>
      </c>
      <c r="C783" s="951">
        <f>(1+_xlfn.XLOOKUP(INT((B783-1)/12)+1,'ZC Curve'!$B$8:$B$107,'ZC Curve'!R$8:R$107,,0))^(1/12)-1</f>
        <v>0</v>
      </c>
      <c r="D783" s="946">
        <f t="shared" si="77"/>
        <v>1</v>
      </c>
      <c r="E783" s="594"/>
      <c r="F783" s="705">
        <f t="shared" si="78"/>
        <v>771</v>
      </c>
      <c r="G783" s="756"/>
      <c r="H783" s="756"/>
      <c r="I783" s="756"/>
      <c r="J783" s="756"/>
      <c r="K783" s="756"/>
      <c r="L783" s="756"/>
      <c r="M783" s="756"/>
      <c r="N783" s="594"/>
      <c r="O783" s="705">
        <f t="shared" si="79"/>
        <v>771</v>
      </c>
      <c r="P783" s="756"/>
      <c r="Q783" s="756"/>
      <c r="R783" s="756"/>
      <c r="S783" s="756"/>
      <c r="T783" s="756"/>
      <c r="U783" s="756"/>
      <c r="V783" s="756"/>
      <c r="W783" s="594"/>
      <c r="X783" s="705">
        <f t="shared" si="80"/>
        <v>771</v>
      </c>
      <c r="Y783" s="756"/>
      <c r="Z783" s="756"/>
      <c r="AA783" s="756"/>
      <c r="AB783" s="756"/>
      <c r="AC783" s="756"/>
      <c r="AD783" s="756"/>
      <c r="AE783" s="756"/>
      <c r="AF783" s="594"/>
      <c r="AG783" s="705">
        <f t="shared" si="81"/>
        <v>771</v>
      </c>
      <c r="AH783" s="756"/>
      <c r="AI783" s="756"/>
      <c r="AJ783" s="756"/>
      <c r="AK783" s="756"/>
      <c r="AL783" s="756"/>
      <c r="AM783" s="756"/>
      <c r="AN783" s="756"/>
      <c r="AO783" s="685"/>
      <c r="AP783" s="705">
        <f t="shared" si="82"/>
        <v>771</v>
      </c>
      <c r="AQ783" s="756"/>
      <c r="AR783" s="756"/>
      <c r="AS783" s="756"/>
      <c r="AT783" s="756"/>
      <c r="AU783" s="756"/>
      <c r="AV783" s="756"/>
      <c r="AW783" s="756"/>
    </row>
    <row r="784" spans="2:49" x14ac:dyDescent="0.25">
      <c r="B784" s="705">
        <v>772</v>
      </c>
      <c r="C784" s="951">
        <f>(1+_xlfn.XLOOKUP(INT((B784-1)/12)+1,'ZC Curve'!$B$8:$B$107,'ZC Curve'!R$8:R$107,,0))^(1/12)-1</f>
        <v>0</v>
      </c>
      <c r="D784" s="946">
        <f t="shared" si="77"/>
        <v>1</v>
      </c>
      <c r="E784" s="594"/>
      <c r="F784" s="705">
        <f t="shared" si="78"/>
        <v>772</v>
      </c>
      <c r="G784" s="756"/>
      <c r="H784" s="756"/>
      <c r="I784" s="756"/>
      <c r="J784" s="756"/>
      <c r="K784" s="756"/>
      <c r="L784" s="756"/>
      <c r="M784" s="756"/>
      <c r="N784" s="594"/>
      <c r="O784" s="705">
        <f t="shared" si="79"/>
        <v>772</v>
      </c>
      <c r="P784" s="756"/>
      <c r="Q784" s="756"/>
      <c r="R784" s="756"/>
      <c r="S784" s="756"/>
      <c r="T784" s="756"/>
      <c r="U784" s="756"/>
      <c r="V784" s="756"/>
      <c r="W784" s="594"/>
      <c r="X784" s="705">
        <f t="shared" si="80"/>
        <v>772</v>
      </c>
      <c r="Y784" s="756"/>
      <c r="Z784" s="756"/>
      <c r="AA784" s="756"/>
      <c r="AB784" s="756"/>
      <c r="AC784" s="756"/>
      <c r="AD784" s="756"/>
      <c r="AE784" s="756"/>
      <c r="AF784" s="594"/>
      <c r="AG784" s="705">
        <f t="shared" si="81"/>
        <v>772</v>
      </c>
      <c r="AH784" s="756"/>
      <c r="AI784" s="756"/>
      <c r="AJ784" s="756"/>
      <c r="AK784" s="756"/>
      <c r="AL784" s="756"/>
      <c r="AM784" s="756"/>
      <c r="AN784" s="756"/>
      <c r="AO784" s="685"/>
      <c r="AP784" s="705">
        <f t="shared" si="82"/>
        <v>772</v>
      </c>
      <c r="AQ784" s="756"/>
      <c r="AR784" s="756"/>
      <c r="AS784" s="756"/>
      <c r="AT784" s="756"/>
      <c r="AU784" s="756"/>
      <c r="AV784" s="756"/>
      <c r="AW784" s="756"/>
    </row>
    <row r="785" spans="2:49" x14ac:dyDescent="0.25">
      <c r="B785" s="705">
        <v>773</v>
      </c>
      <c r="C785" s="951">
        <f>(1+_xlfn.XLOOKUP(INT((B785-1)/12)+1,'ZC Curve'!$B$8:$B$107,'ZC Curve'!R$8:R$107,,0))^(1/12)-1</f>
        <v>0</v>
      </c>
      <c r="D785" s="946">
        <f t="shared" si="77"/>
        <v>1</v>
      </c>
      <c r="E785" s="594"/>
      <c r="F785" s="705">
        <f t="shared" si="78"/>
        <v>773</v>
      </c>
      <c r="G785" s="756"/>
      <c r="H785" s="756"/>
      <c r="I785" s="756"/>
      <c r="J785" s="756"/>
      <c r="K785" s="756"/>
      <c r="L785" s="756"/>
      <c r="M785" s="756"/>
      <c r="N785" s="594"/>
      <c r="O785" s="705">
        <f t="shared" si="79"/>
        <v>773</v>
      </c>
      <c r="P785" s="756"/>
      <c r="Q785" s="756"/>
      <c r="R785" s="756"/>
      <c r="S785" s="756"/>
      <c r="T785" s="756"/>
      <c r="U785" s="756"/>
      <c r="V785" s="756"/>
      <c r="W785" s="594"/>
      <c r="X785" s="705">
        <f t="shared" si="80"/>
        <v>773</v>
      </c>
      <c r="Y785" s="756"/>
      <c r="Z785" s="756"/>
      <c r="AA785" s="756"/>
      <c r="AB785" s="756"/>
      <c r="AC785" s="756"/>
      <c r="AD785" s="756"/>
      <c r="AE785" s="756"/>
      <c r="AF785" s="594"/>
      <c r="AG785" s="705">
        <f t="shared" si="81"/>
        <v>773</v>
      </c>
      <c r="AH785" s="756"/>
      <c r="AI785" s="756"/>
      <c r="AJ785" s="756"/>
      <c r="AK785" s="756"/>
      <c r="AL785" s="756"/>
      <c r="AM785" s="756"/>
      <c r="AN785" s="756"/>
      <c r="AO785" s="685"/>
      <c r="AP785" s="705">
        <f t="shared" si="82"/>
        <v>773</v>
      </c>
      <c r="AQ785" s="756"/>
      <c r="AR785" s="756"/>
      <c r="AS785" s="756"/>
      <c r="AT785" s="756"/>
      <c r="AU785" s="756"/>
      <c r="AV785" s="756"/>
      <c r="AW785" s="756"/>
    </row>
    <row r="786" spans="2:49" x14ac:dyDescent="0.25">
      <c r="B786" s="705">
        <v>774</v>
      </c>
      <c r="C786" s="951">
        <f>(1+_xlfn.XLOOKUP(INT((B786-1)/12)+1,'ZC Curve'!$B$8:$B$107,'ZC Curve'!R$8:R$107,,0))^(1/12)-1</f>
        <v>0</v>
      </c>
      <c r="D786" s="946">
        <f t="shared" si="77"/>
        <v>1</v>
      </c>
      <c r="E786" s="594"/>
      <c r="F786" s="705">
        <f t="shared" si="78"/>
        <v>774</v>
      </c>
      <c r="G786" s="756"/>
      <c r="H786" s="756"/>
      <c r="I786" s="756"/>
      <c r="J786" s="756"/>
      <c r="K786" s="756"/>
      <c r="L786" s="756"/>
      <c r="M786" s="756"/>
      <c r="N786" s="594"/>
      <c r="O786" s="705">
        <f t="shared" si="79"/>
        <v>774</v>
      </c>
      <c r="P786" s="756"/>
      <c r="Q786" s="756"/>
      <c r="R786" s="756"/>
      <c r="S786" s="756"/>
      <c r="T786" s="756"/>
      <c r="U786" s="756"/>
      <c r="V786" s="756"/>
      <c r="W786" s="594"/>
      <c r="X786" s="705">
        <f t="shared" si="80"/>
        <v>774</v>
      </c>
      <c r="Y786" s="756"/>
      <c r="Z786" s="756"/>
      <c r="AA786" s="756"/>
      <c r="AB786" s="756"/>
      <c r="AC786" s="756"/>
      <c r="AD786" s="756"/>
      <c r="AE786" s="756"/>
      <c r="AF786" s="594"/>
      <c r="AG786" s="705">
        <f t="shared" si="81"/>
        <v>774</v>
      </c>
      <c r="AH786" s="756"/>
      <c r="AI786" s="756"/>
      <c r="AJ786" s="756"/>
      <c r="AK786" s="756"/>
      <c r="AL786" s="756"/>
      <c r="AM786" s="756"/>
      <c r="AN786" s="756"/>
      <c r="AO786" s="685"/>
      <c r="AP786" s="705">
        <f t="shared" si="82"/>
        <v>774</v>
      </c>
      <c r="AQ786" s="756"/>
      <c r="AR786" s="756"/>
      <c r="AS786" s="756"/>
      <c r="AT786" s="756"/>
      <c r="AU786" s="756"/>
      <c r="AV786" s="756"/>
      <c r="AW786" s="756"/>
    </row>
    <row r="787" spans="2:49" x14ac:dyDescent="0.25">
      <c r="B787" s="705">
        <v>775</v>
      </c>
      <c r="C787" s="951">
        <f>(1+_xlfn.XLOOKUP(INT((B787-1)/12)+1,'ZC Curve'!$B$8:$B$107,'ZC Curve'!R$8:R$107,,0))^(1/12)-1</f>
        <v>0</v>
      </c>
      <c r="D787" s="946">
        <f t="shared" si="77"/>
        <v>1</v>
      </c>
      <c r="E787" s="594"/>
      <c r="F787" s="705">
        <f t="shared" si="78"/>
        <v>775</v>
      </c>
      <c r="G787" s="756"/>
      <c r="H787" s="756"/>
      <c r="I787" s="756"/>
      <c r="J787" s="756"/>
      <c r="K787" s="756"/>
      <c r="L787" s="756"/>
      <c r="M787" s="756"/>
      <c r="N787" s="594"/>
      <c r="O787" s="705">
        <f t="shared" si="79"/>
        <v>775</v>
      </c>
      <c r="P787" s="756"/>
      <c r="Q787" s="756"/>
      <c r="R787" s="756"/>
      <c r="S787" s="756"/>
      <c r="T787" s="756"/>
      <c r="U787" s="756"/>
      <c r="V787" s="756"/>
      <c r="W787" s="594"/>
      <c r="X787" s="705">
        <f t="shared" si="80"/>
        <v>775</v>
      </c>
      <c r="Y787" s="756"/>
      <c r="Z787" s="756"/>
      <c r="AA787" s="756"/>
      <c r="AB787" s="756"/>
      <c r="AC787" s="756"/>
      <c r="AD787" s="756"/>
      <c r="AE787" s="756"/>
      <c r="AF787" s="594"/>
      <c r="AG787" s="705">
        <f t="shared" si="81"/>
        <v>775</v>
      </c>
      <c r="AH787" s="756"/>
      <c r="AI787" s="756"/>
      <c r="AJ787" s="756"/>
      <c r="AK787" s="756"/>
      <c r="AL787" s="756"/>
      <c r="AM787" s="756"/>
      <c r="AN787" s="756"/>
      <c r="AO787" s="685"/>
      <c r="AP787" s="705">
        <f t="shared" si="82"/>
        <v>775</v>
      </c>
      <c r="AQ787" s="756"/>
      <c r="AR787" s="756"/>
      <c r="AS787" s="756"/>
      <c r="AT787" s="756"/>
      <c r="AU787" s="756"/>
      <c r="AV787" s="756"/>
      <c r="AW787" s="756"/>
    </row>
    <row r="788" spans="2:49" x14ac:dyDescent="0.25">
      <c r="B788" s="705">
        <v>776</v>
      </c>
      <c r="C788" s="951">
        <f>(1+_xlfn.XLOOKUP(INT((B788-1)/12)+1,'ZC Curve'!$B$8:$B$107,'ZC Curve'!R$8:R$107,,0))^(1/12)-1</f>
        <v>0</v>
      </c>
      <c r="D788" s="946">
        <f t="shared" si="77"/>
        <v>1</v>
      </c>
      <c r="E788" s="594"/>
      <c r="F788" s="705">
        <f t="shared" si="78"/>
        <v>776</v>
      </c>
      <c r="G788" s="756"/>
      <c r="H788" s="756"/>
      <c r="I788" s="756"/>
      <c r="J788" s="756"/>
      <c r="K788" s="756"/>
      <c r="L788" s="756"/>
      <c r="M788" s="756"/>
      <c r="N788" s="594"/>
      <c r="O788" s="705">
        <f t="shared" si="79"/>
        <v>776</v>
      </c>
      <c r="P788" s="756"/>
      <c r="Q788" s="756"/>
      <c r="R788" s="756"/>
      <c r="S788" s="756"/>
      <c r="T788" s="756"/>
      <c r="U788" s="756"/>
      <c r="V788" s="756"/>
      <c r="W788" s="594"/>
      <c r="X788" s="705">
        <f t="shared" si="80"/>
        <v>776</v>
      </c>
      <c r="Y788" s="756"/>
      <c r="Z788" s="756"/>
      <c r="AA788" s="756"/>
      <c r="AB788" s="756"/>
      <c r="AC788" s="756"/>
      <c r="AD788" s="756"/>
      <c r="AE788" s="756"/>
      <c r="AF788" s="594"/>
      <c r="AG788" s="705">
        <f t="shared" si="81"/>
        <v>776</v>
      </c>
      <c r="AH788" s="756"/>
      <c r="AI788" s="756"/>
      <c r="AJ788" s="756"/>
      <c r="AK788" s="756"/>
      <c r="AL788" s="756"/>
      <c r="AM788" s="756"/>
      <c r="AN788" s="756"/>
      <c r="AO788" s="685"/>
      <c r="AP788" s="705">
        <f t="shared" si="82"/>
        <v>776</v>
      </c>
      <c r="AQ788" s="756"/>
      <c r="AR788" s="756"/>
      <c r="AS788" s="756"/>
      <c r="AT788" s="756"/>
      <c r="AU788" s="756"/>
      <c r="AV788" s="756"/>
      <c r="AW788" s="756"/>
    </row>
    <row r="789" spans="2:49" x14ac:dyDescent="0.25">
      <c r="B789" s="705">
        <v>777</v>
      </c>
      <c r="C789" s="951">
        <f>(1+_xlfn.XLOOKUP(INT((B789-1)/12)+1,'ZC Curve'!$B$8:$B$107,'ZC Curve'!R$8:R$107,,0))^(1/12)-1</f>
        <v>0</v>
      </c>
      <c r="D789" s="946">
        <f t="shared" si="77"/>
        <v>1</v>
      </c>
      <c r="E789" s="594"/>
      <c r="F789" s="705">
        <f t="shared" si="78"/>
        <v>777</v>
      </c>
      <c r="G789" s="756"/>
      <c r="H789" s="756"/>
      <c r="I789" s="756"/>
      <c r="J789" s="756"/>
      <c r="K789" s="756"/>
      <c r="L789" s="756"/>
      <c r="M789" s="756"/>
      <c r="N789" s="594"/>
      <c r="O789" s="705">
        <f t="shared" si="79"/>
        <v>777</v>
      </c>
      <c r="P789" s="756"/>
      <c r="Q789" s="756"/>
      <c r="R789" s="756"/>
      <c r="S789" s="756"/>
      <c r="T789" s="756"/>
      <c r="U789" s="756"/>
      <c r="V789" s="756"/>
      <c r="W789" s="594"/>
      <c r="X789" s="705">
        <f t="shared" si="80"/>
        <v>777</v>
      </c>
      <c r="Y789" s="756"/>
      <c r="Z789" s="756"/>
      <c r="AA789" s="756"/>
      <c r="AB789" s="756"/>
      <c r="AC789" s="756"/>
      <c r="AD789" s="756"/>
      <c r="AE789" s="756"/>
      <c r="AF789" s="594"/>
      <c r="AG789" s="705">
        <f t="shared" si="81"/>
        <v>777</v>
      </c>
      <c r="AH789" s="756"/>
      <c r="AI789" s="756"/>
      <c r="AJ789" s="756"/>
      <c r="AK789" s="756"/>
      <c r="AL789" s="756"/>
      <c r="AM789" s="756"/>
      <c r="AN789" s="756"/>
      <c r="AO789" s="685"/>
      <c r="AP789" s="705">
        <f t="shared" si="82"/>
        <v>777</v>
      </c>
      <c r="AQ789" s="756"/>
      <c r="AR789" s="756"/>
      <c r="AS789" s="756"/>
      <c r="AT789" s="756"/>
      <c r="AU789" s="756"/>
      <c r="AV789" s="756"/>
      <c r="AW789" s="756"/>
    </row>
    <row r="790" spans="2:49" x14ac:dyDescent="0.25">
      <c r="B790" s="705">
        <v>778</v>
      </c>
      <c r="C790" s="951">
        <f>(1+_xlfn.XLOOKUP(INT((B790-1)/12)+1,'ZC Curve'!$B$8:$B$107,'ZC Curve'!R$8:R$107,,0))^(1/12)-1</f>
        <v>0</v>
      </c>
      <c r="D790" s="946">
        <f t="shared" si="77"/>
        <v>1</v>
      </c>
      <c r="E790" s="594"/>
      <c r="F790" s="705">
        <f t="shared" si="78"/>
        <v>778</v>
      </c>
      <c r="G790" s="756"/>
      <c r="H790" s="756"/>
      <c r="I790" s="756"/>
      <c r="J790" s="756"/>
      <c r="K790" s="756"/>
      <c r="L790" s="756"/>
      <c r="M790" s="756"/>
      <c r="N790" s="594"/>
      <c r="O790" s="705">
        <f t="shared" si="79"/>
        <v>778</v>
      </c>
      <c r="P790" s="756"/>
      <c r="Q790" s="756"/>
      <c r="R790" s="756"/>
      <c r="S790" s="756"/>
      <c r="T790" s="756"/>
      <c r="U790" s="756"/>
      <c r="V790" s="756"/>
      <c r="W790" s="594"/>
      <c r="X790" s="705">
        <f t="shared" si="80"/>
        <v>778</v>
      </c>
      <c r="Y790" s="756"/>
      <c r="Z790" s="756"/>
      <c r="AA790" s="756"/>
      <c r="AB790" s="756"/>
      <c r="AC790" s="756"/>
      <c r="AD790" s="756"/>
      <c r="AE790" s="756"/>
      <c r="AF790" s="594"/>
      <c r="AG790" s="705">
        <f t="shared" si="81"/>
        <v>778</v>
      </c>
      <c r="AH790" s="756"/>
      <c r="AI790" s="756"/>
      <c r="AJ790" s="756"/>
      <c r="AK790" s="756"/>
      <c r="AL790" s="756"/>
      <c r="AM790" s="756"/>
      <c r="AN790" s="756"/>
      <c r="AO790" s="685"/>
      <c r="AP790" s="705">
        <f t="shared" si="82"/>
        <v>778</v>
      </c>
      <c r="AQ790" s="756"/>
      <c r="AR790" s="756"/>
      <c r="AS790" s="756"/>
      <c r="AT790" s="756"/>
      <c r="AU790" s="756"/>
      <c r="AV790" s="756"/>
      <c r="AW790" s="756"/>
    </row>
    <row r="791" spans="2:49" x14ac:dyDescent="0.25">
      <c r="B791" s="705">
        <v>779</v>
      </c>
      <c r="C791" s="951">
        <f>(1+_xlfn.XLOOKUP(INT((B791-1)/12)+1,'ZC Curve'!$B$8:$B$107,'ZC Curve'!R$8:R$107,,0))^(1/12)-1</f>
        <v>0</v>
      </c>
      <c r="D791" s="946">
        <f t="shared" si="77"/>
        <v>1</v>
      </c>
      <c r="E791" s="594"/>
      <c r="F791" s="705">
        <f t="shared" si="78"/>
        <v>779</v>
      </c>
      <c r="G791" s="756"/>
      <c r="H791" s="756"/>
      <c r="I791" s="756"/>
      <c r="J791" s="756"/>
      <c r="K791" s="756"/>
      <c r="L791" s="756"/>
      <c r="M791" s="756"/>
      <c r="N791" s="594"/>
      <c r="O791" s="705">
        <f t="shared" si="79"/>
        <v>779</v>
      </c>
      <c r="P791" s="756"/>
      <c r="Q791" s="756"/>
      <c r="R791" s="756"/>
      <c r="S791" s="756"/>
      <c r="T791" s="756"/>
      <c r="U791" s="756"/>
      <c r="V791" s="756"/>
      <c r="W791" s="594"/>
      <c r="X791" s="705">
        <f t="shared" si="80"/>
        <v>779</v>
      </c>
      <c r="Y791" s="756"/>
      <c r="Z791" s="756"/>
      <c r="AA791" s="756"/>
      <c r="AB791" s="756"/>
      <c r="AC791" s="756"/>
      <c r="AD791" s="756"/>
      <c r="AE791" s="756"/>
      <c r="AF791" s="594"/>
      <c r="AG791" s="705">
        <f t="shared" si="81"/>
        <v>779</v>
      </c>
      <c r="AH791" s="756"/>
      <c r="AI791" s="756"/>
      <c r="AJ791" s="756"/>
      <c r="AK791" s="756"/>
      <c r="AL791" s="756"/>
      <c r="AM791" s="756"/>
      <c r="AN791" s="756"/>
      <c r="AO791" s="685"/>
      <c r="AP791" s="705">
        <f t="shared" si="82"/>
        <v>779</v>
      </c>
      <c r="AQ791" s="756"/>
      <c r="AR791" s="756"/>
      <c r="AS791" s="756"/>
      <c r="AT791" s="756"/>
      <c r="AU791" s="756"/>
      <c r="AV791" s="756"/>
      <c r="AW791" s="756"/>
    </row>
    <row r="792" spans="2:49" x14ac:dyDescent="0.25">
      <c r="B792" s="705">
        <v>780</v>
      </c>
      <c r="C792" s="951">
        <f>(1+_xlfn.XLOOKUP(INT((B792-1)/12)+1,'ZC Curve'!$B$8:$B$107,'ZC Curve'!R$8:R$107,,0))^(1/12)-1</f>
        <v>0</v>
      </c>
      <c r="D792" s="946">
        <f t="shared" si="77"/>
        <v>1</v>
      </c>
      <c r="E792" s="594"/>
      <c r="F792" s="705">
        <f t="shared" si="78"/>
        <v>780</v>
      </c>
      <c r="G792" s="756"/>
      <c r="H792" s="756"/>
      <c r="I792" s="756"/>
      <c r="J792" s="756"/>
      <c r="K792" s="756"/>
      <c r="L792" s="756"/>
      <c r="M792" s="756"/>
      <c r="N792" s="594"/>
      <c r="O792" s="705">
        <f t="shared" si="79"/>
        <v>780</v>
      </c>
      <c r="P792" s="756"/>
      <c r="Q792" s="756"/>
      <c r="R792" s="756"/>
      <c r="S792" s="756"/>
      <c r="T792" s="756"/>
      <c r="U792" s="756"/>
      <c r="V792" s="756"/>
      <c r="W792" s="594"/>
      <c r="X792" s="705">
        <f t="shared" si="80"/>
        <v>780</v>
      </c>
      <c r="Y792" s="756"/>
      <c r="Z792" s="756"/>
      <c r="AA792" s="756"/>
      <c r="AB792" s="756"/>
      <c r="AC792" s="756"/>
      <c r="AD792" s="756"/>
      <c r="AE792" s="756"/>
      <c r="AF792" s="594"/>
      <c r="AG792" s="705">
        <f t="shared" si="81"/>
        <v>780</v>
      </c>
      <c r="AH792" s="756"/>
      <c r="AI792" s="756"/>
      <c r="AJ792" s="756"/>
      <c r="AK792" s="756"/>
      <c r="AL792" s="756"/>
      <c r="AM792" s="756"/>
      <c r="AN792" s="756"/>
      <c r="AO792" s="685"/>
      <c r="AP792" s="705">
        <f t="shared" si="82"/>
        <v>780</v>
      </c>
      <c r="AQ792" s="756"/>
      <c r="AR792" s="756"/>
      <c r="AS792" s="756"/>
      <c r="AT792" s="756"/>
      <c r="AU792" s="756"/>
      <c r="AV792" s="756"/>
      <c r="AW792" s="756"/>
    </row>
    <row r="793" spans="2:49" x14ac:dyDescent="0.25">
      <c r="B793" s="705">
        <v>781</v>
      </c>
      <c r="C793" s="951">
        <f>(1+_xlfn.XLOOKUP(INT((B793-1)/12)+1,'ZC Curve'!$B$8:$B$107,'ZC Curve'!R$8:R$107,,0))^(1/12)-1</f>
        <v>0</v>
      </c>
      <c r="D793" s="946">
        <f t="shared" si="77"/>
        <v>1</v>
      </c>
      <c r="E793" s="594"/>
      <c r="F793" s="705">
        <f t="shared" si="78"/>
        <v>781</v>
      </c>
      <c r="G793" s="756"/>
      <c r="H793" s="756"/>
      <c r="I793" s="756"/>
      <c r="J793" s="756"/>
      <c r="K793" s="756"/>
      <c r="L793" s="756"/>
      <c r="M793" s="756"/>
      <c r="N793" s="594"/>
      <c r="O793" s="705">
        <f t="shared" si="79"/>
        <v>781</v>
      </c>
      <c r="P793" s="756"/>
      <c r="Q793" s="756"/>
      <c r="R793" s="756"/>
      <c r="S793" s="756"/>
      <c r="T793" s="756"/>
      <c r="U793" s="756"/>
      <c r="V793" s="756"/>
      <c r="W793" s="594"/>
      <c r="X793" s="705">
        <f t="shared" si="80"/>
        <v>781</v>
      </c>
      <c r="Y793" s="756"/>
      <c r="Z793" s="756"/>
      <c r="AA793" s="756"/>
      <c r="AB793" s="756"/>
      <c r="AC793" s="756"/>
      <c r="AD793" s="756"/>
      <c r="AE793" s="756"/>
      <c r="AF793" s="594"/>
      <c r="AG793" s="705">
        <f t="shared" si="81"/>
        <v>781</v>
      </c>
      <c r="AH793" s="756"/>
      <c r="AI793" s="756"/>
      <c r="AJ793" s="756"/>
      <c r="AK793" s="756"/>
      <c r="AL793" s="756"/>
      <c r="AM793" s="756"/>
      <c r="AN793" s="756"/>
      <c r="AO793" s="685"/>
      <c r="AP793" s="705">
        <f t="shared" si="82"/>
        <v>781</v>
      </c>
      <c r="AQ793" s="756"/>
      <c r="AR793" s="756"/>
      <c r="AS793" s="756"/>
      <c r="AT793" s="756"/>
      <c r="AU793" s="756"/>
      <c r="AV793" s="756"/>
      <c r="AW793" s="756"/>
    </row>
    <row r="794" spans="2:49" x14ac:dyDescent="0.25">
      <c r="B794" s="705">
        <v>782</v>
      </c>
      <c r="C794" s="951">
        <f>(1+_xlfn.XLOOKUP(INT((B794-1)/12)+1,'ZC Curve'!$B$8:$B$107,'ZC Curve'!R$8:R$107,,0))^(1/12)-1</f>
        <v>0</v>
      </c>
      <c r="D794" s="946">
        <f t="shared" si="77"/>
        <v>1</v>
      </c>
      <c r="E794" s="594"/>
      <c r="F794" s="705">
        <f t="shared" si="78"/>
        <v>782</v>
      </c>
      <c r="G794" s="756"/>
      <c r="H794" s="756"/>
      <c r="I794" s="756"/>
      <c r="J794" s="756"/>
      <c r="K794" s="756"/>
      <c r="L794" s="756"/>
      <c r="M794" s="756"/>
      <c r="N794" s="594"/>
      <c r="O794" s="705">
        <f t="shared" si="79"/>
        <v>782</v>
      </c>
      <c r="P794" s="756"/>
      <c r="Q794" s="756"/>
      <c r="R794" s="756"/>
      <c r="S794" s="756"/>
      <c r="T794" s="756"/>
      <c r="U794" s="756"/>
      <c r="V794" s="756"/>
      <c r="W794" s="594"/>
      <c r="X794" s="705">
        <f t="shared" si="80"/>
        <v>782</v>
      </c>
      <c r="Y794" s="756"/>
      <c r="Z794" s="756"/>
      <c r="AA794" s="756"/>
      <c r="AB794" s="756"/>
      <c r="AC794" s="756"/>
      <c r="AD794" s="756"/>
      <c r="AE794" s="756"/>
      <c r="AF794" s="594"/>
      <c r="AG794" s="705">
        <f t="shared" si="81"/>
        <v>782</v>
      </c>
      <c r="AH794" s="756"/>
      <c r="AI794" s="756"/>
      <c r="AJ794" s="756"/>
      <c r="AK794" s="756"/>
      <c r="AL794" s="756"/>
      <c r="AM794" s="756"/>
      <c r="AN794" s="756"/>
      <c r="AO794" s="685"/>
      <c r="AP794" s="705">
        <f t="shared" si="82"/>
        <v>782</v>
      </c>
      <c r="AQ794" s="756"/>
      <c r="AR794" s="756"/>
      <c r="AS794" s="756"/>
      <c r="AT794" s="756"/>
      <c r="AU794" s="756"/>
      <c r="AV794" s="756"/>
      <c r="AW794" s="756"/>
    </row>
    <row r="795" spans="2:49" x14ac:dyDescent="0.25">
      <c r="B795" s="705">
        <v>783</v>
      </c>
      <c r="C795" s="951">
        <f>(1+_xlfn.XLOOKUP(INT((B795-1)/12)+1,'ZC Curve'!$B$8:$B$107,'ZC Curve'!R$8:R$107,,0))^(1/12)-1</f>
        <v>0</v>
      </c>
      <c r="D795" s="946">
        <f t="shared" si="77"/>
        <v>1</v>
      </c>
      <c r="E795" s="594"/>
      <c r="F795" s="705">
        <f t="shared" si="78"/>
        <v>783</v>
      </c>
      <c r="G795" s="756"/>
      <c r="H795" s="756"/>
      <c r="I795" s="756"/>
      <c r="J795" s="756"/>
      <c r="K795" s="756"/>
      <c r="L795" s="756"/>
      <c r="M795" s="756"/>
      <c r="N795" s="594"/>
      <c r="O795" s="705">
        <f t="shared" si="79"/>
        <v>783</v>
      </c>
      <c r="P795" s="756"/>
      <c r="Q795" s="756"/>
      <c r="R795" s="756"/>
      <c r="S795" s="756"/>
      <c r="T795" s="756"/>
      <c r="U795" s="756"/>
      <c r="V795" s="756"/>
      <c r="W795" s="594"/>
      <c r="X795" s="705">
        <f t="shared" si="80"/>
        <v>783</v>
      </c>
      <c r="Y795" s="756"/>
      <c r="Z795" s="756"/>
      <c r="AA795" s="756"/>
      <c r="AB795" s="756"/>
      <c r="AC795" s="756"/>
      <c r="AD795" s="756"/>
      <c r="AE795" s="756"/>
      <c r="AF795" s="594"/>
      <c r="AG795" s="705">
        <f t="shared" si="81"/>
        <v>783</v>
      </c>
      <c r="AH795" s="756"/>
      <c r="AI795" s="756"/>
      <c r="AJ795" s="756"/>
      <c r="AK795" s="756"/>
      <c r="AL795" s="756"/>
      <c r="AM795" s="756"/>
      <c r="AN795" s="756"/>
      <c r="AO795" s="685"/>
      <c r="AP795" s="705">
        <f t="shared" si="82"/>
        <v>783</v>
      </c>
      <c r="AQ795" s="756"/>
      <c r="AR795" s="756"/>
      <c r="AS795" s="756"/>
      <c r="AT795" s="756"/>
      <c r="AU795" s="756"/>
      <c r="AV795" s="756"/>
      <c r="AW795" s="756"/>
    </row>
    <row r="796" spans="2:49" x14ac:dyDescent="0.25">
      <c r="B796" s="705">
        <v>784</v>
      </c>
      <c r="C796" s="951">
        <f>(1+_xlfn.XLOOKUP(INT((B796-1)/12)+1,'ZC Curve'!$B$8:$B$107,'ZC Curve'!R$8:R$107,,0))^(1/12)-1</f>
        <v>0</v>
      </c>
      <c r="D796" s="946">
        <f t="shared" si="77"/>
        <v>1</v>
      </c>
      <c r="E796" s="594"/>
      <c r="F796" s="705">
        <f t="shared" si="78"/>
        <v>784</v>
      </c>
      <c r="G796" s="756"/>
      <c r="H796" s="756"/>
      <c r="I796" s="756"/>
      <c r="J796" s="756"/>
      <c r="K796" s="756"/>
      <c r="L796" s="756"/>
      <c r="M796" s="756"/>
      <c r="N796" s="594"/>
      <c r="O796" s="705">
        <f t="shared" si="79"/>
        <v>784</v>
      </c>
      <c r="P796" s="756"/>
      <c r="Q796" s="756"/>
      <c r="R796" s="756"/>
      <c r="S796" s="756"/>
      <c r="T796" s="756"/>
      <c r="U796" s="756"/>
      <c r="V796" s="756"/>
      <c r="W796" s="594"/>
      <c r="X796" s="705">
        <f t="shared" si="80"/>
        <v>784</v>
      </c>
      <c r="Y796" s="756"/>
      <c r="Z796" s="756"/>
      <c r="AA796" s="756"/>
      <c r="AB796" s="756"/>
      <c r="AC796" s="756"/>
      <c r="AD796" s="756"/>
      <c r="AE796" s="756"/>
      <c r="AF796" s="594"/>
      <c r="AG796" s="705">
        <f t="shared" si="81"/>
        <v>784</v>
      </c>
      <c r="AH796" s="756"/>
      <c r="AI796" s="756"/>
      <c r="AJ796" s="756"/>
      <c r="AK796" s="756"/>
      <c r="AL796" s="756"/>
      <c r="AM796" s="756"/>
      <c r="AN796" s="756"/>
      <c r="AO796" s="685"/>
      <c r="AP796" s="705">
        <f t="shared" si="82"/>
        <v>784</v>
      </c>
      <c r="AQ796" s="756"/>
      <c r="AR796" s="756"/>
      <c r="AS796" s="756"/>
      <c r="AT796" s="756"/>
      <c r="AU796" s="756"/>
      <c r="AV796" s="756"/>
      <c r="AW796" s="756"/>
    </row>
    <row r="797" spans="2:49" x14ac:dyDescent="0.25">
      <c r="B797" s="705">
        <v>785</v>
      </c>
      <c r="C797" s="951">
        <f>(1+_xlfn.XLOOKUP(INT((B797-1)/12)+1,'ZC Curve'!$B$8:$B$107,'ZC Curve'!R$8:R$107,,0))^(1/12)-1</f>
        <v>0</v>
      </c>
      <c r="D797" s="946">
        <f t="shared" si="77"/>
        <v>1</v>
      </c>
      <c r="E797" s="594"/>
      <c r="F797" s="705">
        <f t="shared" si="78"/>
        <v>785</v>
      </c>
      <c r="G797" s="756"/>
      <c r="H797" s="756"/>
      <c r="I797" s="756"/>
      <c r="J797" s="756"/>
      <c r="K797" s="756"/>
      <c r="L797" s="756"/>
      <c r="M797" s="756"/>
      <c r="N797" s="594"/>
      <c r="O797" s="705">
        <f t="shared" si="79"/>
        <v>785</v>
      </c>
      <c r="P797" s="756"/>
      <c r="Q797" s="756"/>
      <c r="R797" s="756"/>
      <c r="S797" s="756"/>
      <c r="T797" s="756"/>
      <c r="U797" s="756"/>
      <c r="V797" s="756"/>
      <c r="W797" s="594"/>
      <c r="X797" s="705">
        <f t="shared" si="80"/>
        <v>785</v>
      </c>
      <c r="Y797" s="756"/>
      <c r="Z797" s="756"/>
      <c r="AA797" s="756"/>
      <c r="AB797" s="756"/>
      <c r="AC797" s="756"/>
      <c r="AD797" s="756"/>
      <c r="AE797" s="756"/>
      <c r="AF797" s="594"/>
      <c r="AG797" s="705">
        <f t="shared" si="81"/>
        <v>785</v>
      </c>
      <c r="AH797" s="756"/>
      <c r="AI797" s="756"/>
      <c r="AJ797" s="756"/>
      <c r="AK797" s="756"/>
      <c r="AL797" s="756"/>
      <c r="AM797" s="756"/>
      <c r="AN797" s="756"/>
      <c r="AO797" s="685"/>
      <c r="AP797" s="705">
        <f t="shared" si="82"/>
        <v>785</v>
      </c>
      <c r="AQ797" s="756"/>
      <c r="AR797" s="756"/>
      <c r="AS797" s="756"/>
      <c r="AT797" s="756"/>
      <c r="AU797" s="756"/>
      <c r="AV797" s="756"/>
      <c r="AW797" s="756"/>
    </row>
    <row r="798" spans="2:49" x14ac:dyDescent="0.25">
      <c r="B798" s="705">
        <v>786</v>
      </c>
      <c r="C798" s="951">
        <f>(1+_xlfn.XLOOKUP(INT((B798-1)/12)+1,'ZC Curve'!$B$8:$B$107,'ZC Curve'!R$8:R$107,,0))^(1/12)-1</f>
        <v>0</v>
      </c>
      <c r="D798" s="946">
        <f t="shared" si="77"/>
        <v>1</v>
      </c>
      <c r="E798" s="594"/>
      <c r="F798" s="705">
        <f t="shared" si="78"/>
        <v>786</v>
      </c>
      <c r="G798" s="756"/>
      <c r="H798" s="756"/>
      <c r="I798" s="756"/>
      <c r="J798" s="756"/>
      <c r="K798" s="756"/>
      <c r="L798" s="756"/>
      <c r="M798" s="756"/>
      <c r="N798" s="594"/>
      <c r="O798" s="705">
        <f t="shared" si="79"/>
        <v>786</v>
      </c>
      <c r="P798" s="756"/>
      <c r="Q798" s="756"/>
      <c r="R798" s="756"/>
      <c r="S798" s="756"/>
      <c r="T798" s="756"/>
      <c r="U798" s="756"/>
      <c r="V798" s="756"/>
      <c r="W798" s="594"/>
      <c r="X798" s="705">
        <f t="shared" si="80"/>
        <v>786</v>
      </c>
      <c r="Y798" s="756"/>
      <c r="Z798" s="756"/>
      <c r="AA798" s="756"/>
      <c r="AB798" s="756"/>
      <c r="AC798" s="756"/>
      <c r="AD798" s="756"/>
      <c r="AE798" s="756"/>
      <c r="AF798" s="594"/>
      <c r="AG798" s="705">
        <f t="shared" si="81"/>
        <v>786</v>
      </c>
      <c r="AH798" s="756"/>
      <c r="AI798" s="756"/>
      <c r="AJ798" s="756"/>
      <c r="AK798" s="756"/>
      <c r="AL798" s="756"/>
      <c r="AM798" s="756"/>
      <c r="AN798" s="756"/>
      <c r="AO798" s="685"/>
      <c r="AP798" s="705">
        <f t="shared" si="82"/>
        <v>786</v>
      </c>
      <c r="AQ798" s="756"/>
      <c r="AR798" s="756"/>
      <c r="AS798" s="756"/>
      <c r="AT798" s="756"/>
      <c r="AU798" s="756"/>
      <c r="AV798" s="756"/>
      <c r="AW798" s="756"/>
    </row>
    <row r="799" spans="2:49" x14ac:dyDescent="0.25">
      <c r="B799" s="705">
        <v>787</v>
      </c>
      <c r="C799" s="951">
        <f>(1+_xlfn.XLOOKUP(INT((B799-1)/12)+1,'ZC Curve'!$B$8:$B$107,'ZC Curve'!R$8:R$107,,0))^(1/12)-1</f>
        <v>0</v>
      </c>
      <c r="D799" s="946">
        <f t="shared" si="77"/>
        <v>1</v>
      </c>
      <c r="E799" s="594"/>
      <c r="F799" s="705">
        <f t="shared" si="78"/>
        <v>787</v>
      </c>
      <c r="G799" s="756"/>
      <c r="H799" s="756"/>
      <c r="I799" s="756"/>
      <c r="J799" s="756"/>
      <c r="K799" s="756"/>
      <c r="L799" s="756"/>
      <c r="M799" s="756"/>
      <c r="N799" s="594"/>
      <c r="O799" s="705">
        <f t="shared" si="79"/>
        <v>787</v>
      </c>
      <c r="P799" s="756"/>
      <c r="Q799" s="756"/>
      <c r="R799" s="756"/>
      <c r="S799" s="756"/>
      <c r="T799" s="756"/>
      <c r="U799" s="756"/>
      <c r="V799" s="756"/>
      <c r="W799" s="594"/>
      <c r="X799" s="705">
        <f t="shared" si="80"/>
        <v>787</v>
      </c>
      <c r="Y799" s="756"/>
      <c r="Z799" s="756"/>
      <c r="AA799" s="756"/>
      <c r="AB799" s="756"/>
      <c r="AC799" s="756"/>
      <c r="AD799" s="756"/>
      <c r="AE799" s="756"/>
      <c r="AF799" s="594"/>
      <c r="AG799" s="705">
        <f t="shared" si="81"/>
        <v>787</v>
      </c>
      <c r="AH799" s="756"/>
      <c r="AI799" s="756"/>
      <c r="AJ799" s="756"/>
      <c r="AK799" s="756"/>
      <c r="AL799" s="756"/>
      <c r="AM799" s="756"/>
      <c r="AN799" s="756"/>
      <c r="AO799" s="685"/>
      <c r="AP799" s="705">
        <f t="shared" si="82"/>
        <v>787</v>
      </c>
      <c r="AQ799" s="756"/>
      <c r="AR799" s="756"/>
      <c r="AS799" s="756"/>
      <c r="AT799" s="756"/>
      <c r="AU799" s="756"/>
      <c r="AV799" s="756"/>
      <c r="AW799" s="756"/>
    </row>
    <row r="800" spans="2:49" x14ac:dyDescent="0.25">
      <c r="B800" s="705">
        <v>788</v>
      </c>
      <c r="C800" s="951">
        <f>(1+_xlfn.XLOOKUP(INT((B800-1)/12)+1,'ZC Curve'!$B$8:$B$107,'ZC Curve'!R$8:R$107,,0))^(1/12)-1</f>
        <v>0</v>
      </c>
      <c r="D800" s="946">
        <f t="shared" si="77"/>
        <v>1</v>
      </c>
      <c r="E800" s="594"/>
      <c r="F800" s="705">
        <f t="shared" si="78"/>
        <v>788</v>
      </c>
      <c r="G800" s="756"/>
      <c r="H800" s="756"/>
      <c r="I800" s="756"/>
      <c r="J800" s="756"/>
      <c r="K800" s="756"/>
      <c r="L800" s="756"/>
      <c r="M800" s="756"/>
      <c r="N800" s="594"/>
      <c r="O800" s="705">
        <f t="shared" si="79"/>
        <v>788</v>
      </c>
      <c r="P800" s="756"/>
      <c r="Q800" s="756"/>
      <c r="R800" s="756"/>
      <c r="S800" s="756"/>
      <c r="T800" s="756"/>
      <c r="U800" s="756"/>
      <c r="V800" s="756"/>
      <c r="W800" s="594"/>
      <c r="X800" s="705">
        <f t="shared" si="80"/>
        <v>788</v>
      </c>
      <c r="Y800" s="756"/>
      <c r="Z800" s="756"/>
      <c r="AA800" s="756"/>
      <c r="AB800" s="756"/>
      <c r="AC800" s="756"/>
      <c r="AD800" s="756"/>
      <c r="AE800" s="756"/>
      <c r="AF800" s="594"/>
      <c r="AG800" s="705">
        <f t="shared" si="81"/>
        <v>788</v>
      </c>
      <c r="AH800" s="756"/>
      <c r="AI800" s="756"/>
      <c r="AJ800" s="756"/>
      <c r="AK800" s="756"/>
      <c r="AL800" s="756"/>
      <c r="AM800" s="756"/>
      <c r="AN800" s="756"/>
      <c r="AO800" s="685"/>
      <c r="AP800" s="705">
        <f t="shared" si="82"/>
        <v>788</v>
      </c>
      <c r="AQ800" s="756"/>
      <c r="AR800" s="756"/>
      <c r="AS800" s="756"/>
      <c r="AT800" s="756"/>
      <c r="AU800" s="756"/>
      <c r="AV800" s="756"/>
      <c r="AW800" s="756"/>
    </row>
    <row r="801" spans="2:49" x14ac:dyDescent="0.25">
      <c r="B801" s="705">
        <v>789</v>
      </c>
      <c r="C801" s="951">
        <f>(1+_xlfn.XLOOKUP(INT((B801-1)/12)+1,'ZC Curve'!$B$8:$B$107,'ZC Curve'!R$8:R$107,,0))^(1/12)-1</f>
        <v>0</v>
      </c>
      <c r="D801" s="946">
        <f t="shared" si="77"/>
        <v>1</v>
      </c>
      <c r="E801" s="594"/>
      <c r="F801" s="705">
        <f t="shared" si="78"/>
        <v>789</v>
      </c>
      <c r="G801" s="756"/>
      <c r="H801" s="756"/>
      <c r="I801" s="756"/>
      <c r="J801" s="756"/>
      <c r="K801" s="756"/>
      <c r="L801" s="756"/>
      <c r="M801" s="756"/>
      <c r="N801" s="594"/>
      <c r="O801" s="705">
        <f t="shared" si="79"/>
        <v>789</v>
      </c>
      <c r="P801" s="756"/>
      <c r="Q801" s="756"/>
      <c r="R801" s="756"/>
      <c r="S801" s="756"/>
      <c r="T801" s="756"/>
      <c r="U801" s="756"/>
      <c r="V801" s="756"/>
      <c r="W801" s="594"/>
      <c r="X801" s="705">
        <f t="shared" si="80"/>
        <v>789</v>
      </c>
      <c r="Y801" s="756"/>
      <c r="Z801" s="756"/>
      <c r="AA801" s="756"/>
      <c r="AB801" s="756"/>
      <c r="AC801" s="756"/>
      <c r="AD801" s="756"/>
      <c r="AE801" s="756"/>
      <c r="AF801" s="594"/>
      <c r="AG801" s="705">
        <f t="shared" si="81"/>
        <v>789</v>
      </c>
      <c r="AH801" s="756"/>
      <c r="AI801" s="756"/>
      <c r="AJ801" s="756"/>
      <c r="AK801" s="756"/>
      <c r="AL801" s="756"/>
      <c r="AM801" s="756"/>
      <c r="AN801" s="756"/>
      <c r="AO801" s="685"/>
      <c r="AP801" s="705">
        <f t="shared" si="82"/>
        <v>789</v>
      </c>
      <c r="AQ801" s="756"/>
      <c r="AR801" s="756"/>
      <c r="AS801" s="756"/>
      <c r="AT801" s="756"/>
      <c r="AU801" s="756"/>
      <c r="AV801" s="756"/>
      <c r="AW801" s="756"/>
    </row>
    <row r="802" spans="2:49" x14ac:dyDescent="0.25">
      <c r="B802" s="705">
        <v>790</v>
      </c>
      <c r="C802" s="951">
        <f>(1+_xlfn.XLOOKUP(INT((B802-1)/12)+1,'ZC Curve'!$B$8:$B$107,'ZC Curve'!R$8:R$107,,0))^(1/12)-1</f>
        <v>0</v>
      </c>
      <c r="D802" s="946">
        <f t="shared" si="77"/>
        <v>1</v>
      </c>
      <c r="E802" s="594"/>
      <c r="F802" s="705">
        <f t="shared" si="78"/>
        <v>790</v>
      </c>
      <c r="G802" s="756"/>
      <c r="H802" s="756"/>
      <c r="I802" s="756"/>
      <c r="J802" s="756"/>
      <c r="K802" s="756"/>
      <c r="L802" s="756"/>
      <c r="M802" s="756"/>
      <c r="N802" s="594"/>
      <c r="O802" s="705">
        <f t="shared" si="79"/>
        <v>790</v>
      </c>
      <c r="P802" s="756"/>
      <c r="Q802" s="756"/>
      <c r="R802" s="756"/>
      <c r="S802" s="756"/>
      <c r="T802" s="756"/>
      <c r="U802" s="756"/>
      <c r="V802" s="756"/>
      <c r="W802" s="594"/>
      <c r="X802" s="705">
        <f t="shared" si="80"/>
        <v>790</v>
      </c>
      <c r="Y802" s="756"/>
      <c r="Z802" s="756"/>
      <c r="AA802" s="756"/>
      <c r="AB802" s="756"/>
      <c r="AC802" s="756"/>
      <c r="AD802" s="756"/>
      <c r="AE802" s="756"/>
      <c r="AF802" s="594"/>
      <c r="AG802" s="705">
        <f t="shared" si="81"/>
        <v>790</v>
      </c>
      <c r="AH802" s="756"/>
      <c r="AI802" s="756"/>
      <c r="AJ802" s="756"/>
      <c r="AK802" s="756"/>
      <c r="AL802" s="756"/>
      <c r="AM802" s="756"/>
      <c r="AN802" s="756"/>
      <c r="AO802" s="685"/>
      <c r="AP802" s="705">
        <f t="shared" si="82"/>
        <v>790</v>
      </c>
      <c r="AQ802" s="756"/>
      <c r="AR802" s="756"/>
      <c r="AS802" s="756"/>
      <c r="AT802" s="756"/>
      <c r="AU802" s="756"/>
      <c r="AV802" s="756"/>
      <c r="AW802" s="756"/>
    </row>
    <row r="803" spans="2:49" x14ac:dyDescent="0.25">
      <c r="B803" s="705">
        <v>791</v>
      </c>
      <c r="C803" s="951">
        <f>(1+_xlfn.XLOOKUP(INT((B803-1)/12)+1,'ZC Curve'!$B$8:$B$107,'ZC Curve'!R$8:R$107,,0))^(1/12)-1</f>
        <v>0</v>
      </c>
      <c r="D803" s="946">
        <f t="shared" si="77"/>
        <v>1</v>
      </c>
      <c r="E803" s="594"/>
      <c r="F803" s="705">
        <f t="shared" si="78"/>
        <v>791</v>
      </c>
      <c r="G803" s="756"/>
      <c r="H803" s="756"/>
      <c r="I803" s="756"/>
      <c r="J803" s="756"/>
      <c r="K803" s="756"/>
      <c r="L803" s="756"/>
      <c r="M803" s="756"/>
      <c r="N803" s="594"/>
      <c r="O803" s="705">
        <f t="shared" si="79"/>
        <v>791</v>
      </c>
      <c r="P803" s="756"/>
      <c r="Q803" s="756"/>
      <c r="R803" s="756"/>
      <c r="S803" s="756"/>
      <c r="T803" s="756"/>
      <c r="U803" s="756"/>
      <c r="V803" s="756"/>
      <c r="W803" s="594"/>
      <c r="X803" s="705">
        <f t="shared" si="80"/>
        <v>791</v>
      </c>
      <c r="Y803" s="756"/>
      <c r="Z803" s="756"/>
      <c r="AA803" s="756"/>
      <c r="AB803" s="756"/>
      <c r="AC803" s="756"/>
      <c r="AD803" s="756"/>
      <c r="AE803" s="756"/>
      <c r="AF803" s="594"/>
      <c r="AG803" s="705">
        <f t="shared" si="81"/>
        <v>791</v>
      </c>
      <c r="AH803" s="756"/>
      <c r="AI803" s="756"/>
      <c r="AJ803" s="756"/>
      <c r="AK803" s="756"/>
      <c r="AL803" s="756"/>
      <c r="AM803" s="756"/>
      <c r="AN803" s="756"/>
      <c r="AO803" s="685"/>
      <c r="AP803" s="705">
        <f t="shared" si="82"/>
        <v>791</v>
      </c>
      <c r="AQ803" s="756"/>
      <c r="AR803" s="756"/>
      <c r="AS803" s="756"/>
      <c r="AT803" s="756"/>
      <c r="AU803" s="756"/>
      <c r="AV803" s="756"/>
      <c r="AW803" s="756"/>
    </row>
    <row r="804" spans="2:49" x14ac:dyDescent="0.25">
      <c r="B804" s="705">
        <v>792</v>
      </c>
      <c r="C804" s="951">
        <f>(1+_xlfn.XLOOKUP(INT((B804-1)/12)+1,'ZC Curve'!$B$8:$B$107,'ZC Curve'!R$8:R$107,,0))^(1/12)-1</f>
        <v>0</v>
      </c>
      <c r="D804" s="946">
        <f t="shared" si="77"/>
        <v>1</v>
      </c>
      <c r="E804" s="594"/>
      <c r="F804" s="705">
        <f t="shared" si="78"/>
        <v>792</v>
      </c>
      <c r="G804" s="756"/>
      <c r="H804" s="756"/>
      <c r="I804" s="756"/>
      <c r="J804" s="756"/>
      <c r="K804" s="756"/>
      <c r="L804" s="756"/>
      <c r="M804" s="756"/>
      <c r="N804" s="594"/>
      <c r="O804" s="705">
        <f t="shared" si="79"/>
        <v>792</v>
      </c>
      <c r="P804" s="756"/>
      <c r="Q804" s="756"/>
      <c r="R804" s="756"/>
      <c r="S804" s="756"/>
      <c r="T804" s="756"/>
      <c r="U804" s="756"/>
      <c r="V804" s="756"/>
      <c r="W804" s="594"/>
      <c r="X804" s="705">
        <f t="shared" si="80"/>
        <v>792</v>
      </c>
      <c r="Y804" s="756"/>
      <c r="Z804" s="756"/>
      <c r="AA804" s="756"/>
      <c r="AB804" s="756"/>
      <c r="AC804" s="756"/>
      <c r="AD804" s="756"/>
      <c r="AE804" s="756"/>
      <c r="AF804" s="594"/>
      <c r="AG804" s="705">
        <f t="shared" si="81"/>
        <v>792</v>
      </c>
      <c r="AH804" s="756"/>
      <c r="AI804" s="756"/>
      <c r="AJ804" s="756"/>
      <c r="AK804" s="756"/>
      <c r="AL804" s="756"/>
      <c r="AM804" s="756"/>
      <c r="AN804" s="756"/>
      <c r="AO804" s="685"/>
      <c r="AP804" s="705">
        <f t="shared" si="82"/>
        <v>792</v>
      </c>
      <c r="AQ804" s="756"/>
      <c r="AR804" s="756"/>
      <c r="AS804" s="756"/>
      <c r="AT804" s="756"/>
      <c r="AU804" s="756"/>
      <c r="AV804" s="756"/>
      <c r="AW804" s="756"/>
    </row>
    <row r="805" spans="2:49" x14ac:dyDescent="0.25">
      <c r="B805" s="705">
        <v>793</v>
      </c>
      <c r="C805" s="951">
        <f>(1+_xlfn.XLOOKUP(INT((B805-1)/12)+1,'ZC Curve'!$B$8:$B$107,'ZC Curve'!R$8:R$107,,0))^(1/12)-1</f>
        <v>0</v>
      </c>
      <c r="D805" s="946">
        <f t="shared" si="77"/>
        <v>1</v>
      </c>
      <c r="E805" s="594"/>
      <c r="F805" s="705">
        <f t="shared" si="78"/>
        <v>793</v>
      </c>
      <c r="G805" s="756"/>
      <c r="H805" s="756"/>
      <c r="I805" s="756"/>
      <c r="J805" s="756"/>
      <c r="K805" s="756"/>
      <c r="L805" s="756"/>
      <c r="M805" s="756"/>
      <c r="N805" s="594"/>
      <c r="O805" s="705">
        <f t="shared" si="79"/>
        <v>793</v>
      </c>
      <c r="P805" s="756"/>
      <c r="Q805" s="756"/>
      <c r="R805" s="756"/>
      <c r="S805" s="756"/>
      <c r="T805" s="756"/>
      <c r="U805" s="756"/>
      <c r="V805" s="756"/>
      <c r="W805" s="594"/>
      <c r="X805" s="705">
        <f t="shared" si="80"/>
        <v>793</v>
      </c>
      <c r="Y805" s="756"/>
      <c r="Z805" s="756"/>
      <c r="AA805" s="756"/>
      <c r="AB805" s="756"/>
      <c r="AC805" s="756"/>
      <c r="AD805" s="756"/>
      <c r="AE805" s="756"/>
      <c r="AF805" s="594"/>
      <c r="AG805" s="705">
        <f t="shared" si="81"/>
        <v>793</v>
      </c>
      <c r="AH805" s="756"/>
      <c r="AI805" s="756"/>
      <c r="AJ805" s="756"/>
      <c r="AK805" s="756"/>
      <c r="AL805" s="756"/>
      <c r="AM805" s="756"/>
      <c r="AN805" s="756"/>
      <c r="AO805" s="685"/>
      <c r="AP805" s="705">
        <f t="shared" si="82"/>
        <v>793</v>
      </c>
      <c r="AQ805" s="756"/>
      <c r="AR805" s="756"/>
      <c r="AS805" s="756"/>
      <c r="AT805" s="756"/>
      <c r="AU805" s="756"/>
      <c r="AV805" s="756"/>
      <c r="AW805" s="756"/>
    </row>
    <row r="806" spans="2:49" x14ac:dyDescent="0.25">
      <c r="B806" s="705">
        <v>794</v>
      </c>
      <c r="C806" s="951">
        <f>(1+_xlfn.XLOOKUP(INT((B806-1)/12)+1,'ZC Curve'!$B$8:$B$107,'ZC Curve'!R$8:R$107,,0))^(1/12)-1</f>
        <v>0</v>
      </c>
      <c r="D806" s="946">
        <f t="shared" si="77"/>
        <v>1</v>
      </c>
      <c r="E806" s="594"/>
      <c r="F806" s="705">
        <f t="shared" si="78"/>
        <v>794</v>
      </c>
      <c r="G806" s="756"/>
      <c r="H806" s="756"/>
      <c r="I806" s="756"/>
      <c r="J806" s="756"/>
      <c r="K806" s="756"/>
      <c r="L806" s="756"/>
      <c r="M806" s="756"/>
      <c r="N806" s="594"/>
      <c r="O806" s="705">
        <f t="shared" si="79"/>
        <v>794</v>
      </c>
      <c r="P806" s="756"/>
      <c r="Q806" s="756"/>
      <c r="R806" s="756"/>
      <c r="S806" s="756"/>
      <c r="T806" s="756"/>
      <c r="U806" s="756"/>
      <c r="V806" s="756"/>
      <c r="W806" s="594"/>
      <c r="X806" s="705">
        <f t="shared" si="80"/>
        <v>794</v>
      </c>
      <c r="Y806" s="756"/>
      <c r="Z806" s="756"/>
      <c r="AA806" s="756"/>
      <c r="AB806" s="756"/>
      <c r="AC806" s="756"/>
      <c r="AD806" s="756"/>
      <c r="AE806" s="756"/>
      <c r="AF806" s="594"/>
      <c r="AG806" s="705">
        <f t="shared" si="81"/>
        <v>794</v>
      </c>
      <c r="AH806" s="756"/>
      <c r="AI806" s="756"/>
      <c r="AJ806" s="756"/>
      <c r="AK806" s="756"/>
      <c r="AL806" s="756"/>
      <c r="AM806" s="756"/>
      <c r="AN806" s="756"/>
      <c r="AO806" s="685"/>
      <c r="AP806" s="705">
        <f t="shared" si="82"/>
        <v>794</v>
      </c>
      <c r="AQ806" s="756"/>
      <c r="AR806" s="756"/>
      <c r="AS806" s="756"/>
      <c r="AT806" s="756"/>
      <c r="AU806" s="756"/>
      <c r="AV806" s="756"/>
      <c r="AW806" s="756"/>
    </row>
    <row r="807" spans="2:49" x14ac:dyDescent="0.25">
      <c r="B807" s="705">
        <v>795</v>
      </c>
      <c r="C807" s="951">
        <f>(1+_xlfn.XLOOKUP(INT((B807-1)/12)+1,'ZC Curve'!$B$8:$B$107,'ZC Curve'!R$8:R$107,,0))^(1/12)-1</f>
        <v>0</v>
      </c>
      <c r="D807" s="946">
        <f t="shared" si="77"/>
        <v>1</v>
      </c>
      <c r="E807" s="594"/>
      <c r="F807" s="705">
        <f t="shared" si="78"/>
        <v>795</v>
      </c>
      <c r="G807" s="756"/>
      <c r="H807" s="756"/>
      <c r="I807" s="756"/>
      <c r="J807" s="756"/>
      <c r="K807" s="756"/>
      <c r="L807" s="756"/>
      <c r="M807" s="756"/>
      <c r="N807" s="594"/>
      <c r="O807" s="705">
        <f t="shared" si="79"/>
        <v>795</v>
      </c>
      <c r="P807" s="756"/>
      <c r="Q807" s="756"/>
      <c r="R807" s="756"/>
      <c r="S807" s="756"/>
      <c r="T807" s="756"/>
      <c r="U807" s="756"/>
      <c r="V807" s="756"/>
      <c r="W807" s="594"/>
      <c r="X807" s="705">
        <f t="shared" si="80"/>
        <v>795</v>
      </c>
      <c r="Y807" s="756"/>
      <c r="Z807" s="756"/>
      <c r="AA807" s="756"/>
      <c r="AB807" s="756"/>
      <c r="AC807" s="756"/>
      <c r="AD807" s="756"/>
      <c r="AE807" s="756"/>
      <c r="AF807" s="594"/>
      <c r="AG807" s="705">
        <f t="shared" si="81"/>
        <v>795</v>
      </c>
      <c r="AH807" s="756"/>
      <c r="AI807" s="756"/>
      <c r="AJ807" s="756"/>
      <c r="AK807" s="756"/>
      <c r="AL807" s="756"/>
      <c r="AM807" s="756"/>
      <c r="AN807" s="756"/>
      <c r="AO807" s="685"/>
      <c r="AP807" s="705">
        <f t="shared" si="82"/>
        <v>795</v>
      </c>
      <c r="AQ807" s="756"/>
      <c r="AR807" s="756"/>
      <c r="AS807" s="756"/>
      <c r="AT807" s="756"/>
      <c r="AU807" s="756"/>
      <c r="AV807" s="756"/>
      <c r="AW807" s="756"/>
    </row>
    <row r="808" spans="2:49" x14ac:dyDescent="0.25">
      <c r="B808" s="705">
        <v>796</v>
      </c>
      <c r="C808" s="951">
        <f>(1+_xlfn.XLOOKUP(INT((B808-1)/12)+1,'ZC Curve'!$B$8:$B$107,'ZC Curve'!R$8:R$107,,0))^(1/12)-1</f>
        <v>0</v>
      </c>
      <c r="D808" s="946">
        <f t="shared" si="77"/>
        <v>1</v>
      </c>
      <c r="E808" s="594"/>
      <c r="F808" s="705">
        <f t="shared" si="78"/>
        <v>796</v>
      </c>
      <c r="G808" s="756"/>
      <c r="H808" s="756"/>
      <c r="I808" s="756"/>
      <c r="J808" s="756"/>
      <c r="K808" s="756"/>
      <c r="L808" s="756"/>
      <c r="M808" s="756"/>
      <c r="N808" s="594"/>
      <c r="O808" s="705">
        <f t="shared" si="79"/>
        <v>796</v>
      </c>
      <c r="P808" s="756"/>
      <c r="Q808" s="756"/>
      <c r="R808" s="756"/>
      <c r="S808" s="756"/>
      <c r="T808" s="756"/>
      <c r="U808" s="756"/>
      <c r="V808" s="756"/>
      <c r="W808" s="594"/>
      <c r="X808" s="705">
        <f t="shared" si="80"/>
        <v>796</v>
      </c>
      <c r="Y808" s="756"/>
      <c r="Z808" s="756"/>
      <c r="AA808" s="756"/>
      <c r="AB808" s="756"/>
      <c r="AC808" s="756"/>
      <c r="AD808" s="756"/>
      <c r="AE808" s="756"/>
      <c r="AF808" s="594"/>
      <c r="AG808" s="705">
        <f t="shared" si="81"/>
        <v>796</v>
      </c>
      <c r="AH808" s="756"/>
      <c r="AI808" s="756"/>
      <c r="AJ808" s="756"/>
      <c r="AK808" s="756"/>
      <c r="AL808" s="756"/>
      <c r="AM808" s="756"/>
      <c r="AN808" s="756"/>
      <c r="AO808" s="685"/>
      <c r="AP808" s="705">
        <f t="shared" si="82"/>
        <v>796</v>
      </c>
      <c r="AQ808" s="756"/>
      <c r="AR808" s="756"/>
      <c r="AS808" s="756"/>
      <c r="AT808" s="756"/>
      <c r="AU808" s="756"/>
      <c r="AV808" s="756"/>
      <c r="AW808" s="756"/>
    </row>
    <row r="809" spans="2:49" x14ac:dyDescent="0.25">
      <c r="B809" s="705">
        <v>797</v>
      </c>
      <c r="C809" s="951">
        <f>(1+_xlfn.XLOOKUP(INT((B809-1)/12)+1,'ZC Curve'!$B$8:$B$107,'ZC Curve'!R$8:R$107,,0))^(1/12)-1</f>
        <v>0</v>
      </c>
      <c r="D809" s="946">
        <f t="shared" si="77"/>
        <v>1</v>
      </c>
      <c r="E809" s="594"/>
      <c r="F809" s="705">
        <f t="shared" si="78"/>
        <v>797</v>
      </c>
      <c r="G809" s="756"/>
      <c r="H809" s="756"/>
      <c r="I809" s="756"/>
      <c r="J809" s="756"/>
      <c r="K809" s="756"/>
      <c r="L809" s="756"/>
      <c r="M809" s="756"/>
      <c r="N809" s="594"/>
      <c r="O809" s="705">
        <f t="shared" si="79"/>
        <v>797</v>
      </c>
      <c r="P809" s="756"/>
      <c r="Q809" s="756"/>
      <c r="R809" s="756"/>
      <c r="S809" s="756"/>
      <c r="T809" s="756"/>
      <c r="U809" s="756"/>
      <c r="V809" s="756"/>
      <c r="W809" s="594"/>
      <c r="X809" s="705">
        <f t="shared" si="80"/>
        <v>797</v>
      </c>
      <c r="Y809" s="756"/>
      <c r="Z809" s="756"/>
      <c r="AA809" s="756"/>
      <c r="AB809" s="756"/>
      <c r="AC809" s="756"/>
      <c r="AD809" s="756"/>
      <c r="AE809" s="756"/>
      <c r="AF809" s="594"/>
      <c r="AG809" s="705">
        <f t="shared" si="81"/>
        <v>797</v>
      </c>
      <c r="AH809" s="756"/>
      <c r="AI809" s="756"/>
      <c r="AJ809" s="756"/>
      <c r="AK809" s="756"/>
      <c r="AL809" s="756"/>
      <c r="AM809" s="756"/>
      <c r="AN809" s="756"/>
      <c r="AO809" s="685"/>
      <c r="AP809" s="705">
        <f t="shared" si="82"/>
        <v>797</v>
      </c>
      <c r="AQ809" s="756"/>
      <c r="AR809" s="756"/>
      <c r="AS809" s="756"/>
      <c r="AT809" s="756"/>
      <c r="AU809" s="756"/>
      <c r="AV809" s="756"/>
      <c r="AW809" s="756"/>
    </row>
    <row r="810" spans="2:49" x14ac:dyDescent="0.25">
      <c r="B810" s="705">
        <v>798</v>
      </c>
      <c r="C810" s="951">
        <f>(1+_xlfn.XLOOKUP(INT((B810-1)/12)+1,'ZC Curve'!$B$8:$B$107,'ZC Curve'!R$8:R$107,,0))^(1/12)-1</f>
        <v>0</v>
      </c>
      <c r="D810" s="946">
        <f t="shared" si="77"/>
        <v>1</v>
      </c>
      <c r="E810" s="594"/>
      <c r="F810" s="705">
        <f t="shared" si="78"/>
        <v>798</v>
      </c>
      <c r="G810" s="756"/>
      <c r="H810" s="756"/>
      <c r="I810" s="756"/>
      <c r="J810" s="756"/>
      <c r="K810" s="756"/>
      <c r="L810" s="756"/>
      <c r="M810" s="756"/>
      <c r="N810" s="594"/>
      <c r="O810" s="705">
        <f t="shared" si="79"/>
        <v>798</v>
      </c>
      <c r="P810" s="756"/>
      <c r="Q810" s="756"/>
      <c r="R810" s="756"/>
      <c r="S810" s="756"/>
      <c r="T810" s="756"/>
      <c r="U810" s="756"/>
      <c r="V810" s="756"/>
      <c r="W810" s="594"/>
      <c r="X810" s="705">
        <f t="shared" si="80"/>
        <v>798</v>
      </c>
      <c r="Y810" s="756"/>
      <c r="Z810" s="756"/>
      <c r="AA810" s="756"/>
      <c r="AB810" s="756"/>
      <c r="AC810" s="756"/>
      <c r="AD810" s="756"/>
      <c r="AE810" s="756"/>
      <c r="AF810" s="594"/>
      <c r="AG810" s="705">
        <f t="shared" si="81"/>
        <v>798</v>
      </c>
      <c r="AH810" s="756"/>
      <c r="AI810" s="756"/>
      <c r="AJ810" s="756"/>
      <c r="AK810" s="756"/>
      <c r="AL810" s="756"/>
      <c r="AM810" s="756"/>
      <c r="AN810" s="756"/>
      <c r="AO810" s="685"/>
      <c r="AP810" s="705">
        <f t="shared" si="82"/>
        <v>798</v>
      </c>
      <c r="AQ810" s="756"/>
      <c r="AR810" s="756"/>
      <c r="AS810" s="756"/>
      <c r="AT810" s="756"/>
      <c r="AU810" s="756"/>
      <c r="AV810" s="756"/>
      <c r="AW810" s="756"/>
    </row>
    <row r="811" spans="2:49" x14ac:dyDescent="0.25">
      <c r="B811" s="705">
        <v>799</v>
      </c>
      <c r="C811" s="951">
        <f>(1+_xlfn.XLOOKUP(INT((B811-1)/12)+1,'ZC Curve'!$B$8:$B$107,'ZC Curve'!R$8:R$107,,0))^(1/12)-1</f>
        <v>0</v>
      </c>
      <c r="D811" s="946">
        <f t="shared" si="77"/>
        <v>1</v>
      </c>
      <c r="E811" s="594"/>
      <c r="F811" s="705">
        <f t="shared" si="78"/>
        <v>799</v>
      </c>
      <c r="G811" s="756"/>
      <c r="H811" s="756"/>
      <c r="I811" s="756"/>
      <c r="J811" s="756"/>
      <c r="K811" s="756"/>
      <c r="L811" s="756"/>
      <c r="M811" s="756"/>
      <c r="N811" s="594"/>
      <c r="O811" s="705">
        <f t="shared" si="79"/>
        <v>799</v>
      </c>
      <c r="P811" s="756"/>
      <c r="Q811" s="756"/>
      <c r="R811" s="756"/>
      <c r="S811" s="756"/>
      <c r="T811" s="756"/>
      <c r="U811" s="756"/>
      <c r="V811" s="756"/>
      <c r="W811" s="594"/>
      <c r="X811" s="705">
        <f t="shared" si="80"/>
        <v>799</v>
      </c>
      <c r="Y811" s="756"/>
      <c r="Z811" s="756"/>
      <c r="AA811" s="756"/>
      <c r="AB811" s="756"/>
      <c r="AC811" s="756"/>
      <c r="AD811" s="756"/>
      <c r="AE811" s="756"/>
      <c r="AF811" s="594"/>
      <c r="AG811" s="705">
        <f t="shared" si="81"/>
        <v>799</v>
      </c>
      <c r="AH811" s="756"/>
      <c r="AI811" s="756"/>
      <c r="AJ811" s="756"/>
      <c r="AK811" s="756"/>
      <c r="AL811" s="756"/>
      <c r="AM811" s="756"/>
      <c r="AN811" s="756"/>
      <c r="AO811" s="685"/>
      <c r="AP811" s="705">
        <f t="shared" si="82"/>
        <v>799</v>
      </c>
      <c r="AQ811" s="756"/>
      <c r="AR811" s="756"/>
      <c r="AS811" s="756"/>
      <c r="AT811" s="756"/>
      <c r="AU811" s="756"/>
      <c r="AV811" s="756"/>
      <c r="AW811" s="756"/>
    </row>
    <row r="812" spans="2:49" x14ac:dyDescent="0.25">
      <c r="B812" s="705">
        <v>800</v>
      </c>
      <c r="C812" s="951">
        <f>(1+_xlfn.XLOOKUP(INT((B812-1)/12)+1,'ZC Curve'!$B$8:$B$107,'ZC Curve'!R$8:R$107,,0))^(1/12)-1</f>
        <v>0</v>
      </c>
      <c r="D812" s="946">
        <f t="shared" si="77"/>
        <v>1</v>
      </c>
      <c r="E812" s="594"/>
      <c r="F812" s="705">
        <f t="shared" si="78"/>
        <v>800</v>
      </c>
      <c r="G812" s="756"/>
      <c r="H812" s="756"/>
      <c r="I812" s="756"/>
      <c r="J812" s="756"/>
      <c r="K812" s="756"/>
      <c r="L812" s="756"/>
      <c r="M812" s="756"/>
      <c r="N812" s="594"/>
      <c r="O812" s="705">
        <f t="shared" si="79"/>
        <v>800</v>
      </c>
      <c r="P812" s="756"/>
      <c r="Q812" s="756"/>
      <c r="R812" s="756"/>
      <c r="S812" s="756"/>
      <c r="T812" s="756"/>
      <c r="U812" s="756"/>
      <c r="V812" s="756"/>
      <c r="W812" s="594"/>
      <c r="X812" s="705">
        <f t="shared" si="80"/>
        <v>800</v>
      </c>
      <c r="Y812" s="756"/>
      <c r="Z812" s="756"/>
      <c r="AA812" s="756"/>
      <c r="AB812" s="756"/>
      <c r="AC812" s="756"/>
      <c r="AD812" s="756"/>
      <c r="AE812" s="756"/>
      <c r="AF812" s="594"/>
      <c r="AG812" s="705">
        <f t="shared" si="81"/>
        <v>800</v>
      </c>
      <c r="AH812" s="756"/>
      <c r="AI812" s="756"/>
      <c r="AJ812" s="756"/>
      <c r="AK812" s="756"/>
      <c r="AL812" s="756"/>
      <c r="AM812" s="756"/>
      <c r="AN812" s="756"/>
      <c r="AO812" s="685"/>
      <c r="AP812" s="705">
        <f t="shared" si="82"/>
        <v>800</v>
      </c>
      <c r="AQ812" s="756"/>
      <c r="AR812" s="756"/>
      <c r="AS812" s="756"/>
      <c r="AT812" s="756"/>
      <c r="AU812" s="756"/>
      <c r="AV812" s="756"/>
      <c r="AW812" s="756"/>
    </row>
    <row r="813" spans="2:49" x14ac:dyDescent="0.25">
      <c r="B813" s="705">
        <v>801</v>
      </c>
      <c r="C813" s="951">
        <f>(1+_xlfn.XLOOKUP(INT((B813-1)/12)+1,'ZC Curve'!$B$8:$B$107,'ZC Curve'!R$8:R$107,,0))^(1/12)-1</f>
        <v>0</v>
      </c>
      <c r="D813" s="946">
        <f t="shared" si="77"/>
        <v>1</v>
      </c>
      <c r="E813" s="594"/>
      <c r="F813" s="705">
        <f t="shared" si="78"/>
        <v>801</v>
      </c>
      <c r="G813" s="756"/>
      <c r="H813" s="756"/>
      <c r="I813" s="756"/>
      <c r="J813" s="756"/>
      <c r="K813" s="756"/>
      <c r="L813" s="756"/>
      <c r="M813" s="756"/>
      <c r="N813" s="594"/>
      <c r="O813" s="705">
        <f t="shared" si="79"/>
        <v>801</v>
      </c>
      <c r="P813" s="756"/>
      <c r="Q813" s="756"/>
      <c r="R813" s="756"/>
      <c r="S813" s="756"/>
      <c r="T813" s="756"/>
      <c r="U813" s="756"/>
      <c r="V813" s="756"/>
      <c r="W813" s="594"/>
      <c r="X813" s="705">
        <f t="shared" si="80"/>
        <v>801</v>
      </c>
      <c r="Y813" s="756"/>
      <c r="Z813" s="756"/>
      <c r="AA813" s="756"/>
      <c r="AB813" s="756"/>
      <c r="AC813" s="756"/>
      <c r="AD813" s="756"/>
      <c r="AE813" s="756"/>
      <c r="AF813" s="594"/>
      <c r="AG813" s="705">
        <f t="shared" si="81"/>
        <v>801</v>
      </c>
      <c r="AH813" s="756"/>
      <c r="AI813" s="756"/>
      <c r="AJ813" s="756"/>
      <c r="AK813" s="756"/>
      <c r="AL813" s="756"/>
      <c r="AM813" s="756"/>
      <c r="AN813" s="756"/>
      <c r="AO813" s="685"/>
      <c r="AP813" s="705">
        <f t="shared" si="82"/>
        <v>801</v>
      </c>
      <c r="AQ813" s="756"/>
      <c r="AR813" s="756"/>
      <c r="AS813" s="756"/>
      <c r="AT813" s="756"/>
      <c r="AU813" s="756"/>
      <c r="AV813" s="756"/>
      <c r="AW813" s="756"/>
    </row>
    <row r="814" spans="2:49" x14ac:dyDescent="0.25">
      <c r="B814" s="705">
        <v>802</v>
      </c>
      <c r="C814" s="951">
        <f>(1+_xlfn.XLOOKUP(INT((B814-1)/12)+1,'ZC Curve'!$B$8:$B$107,'ZC Curve'!R$8:R$107,,0))^(1/12)-1</f>
        <v>0</v>
      </c>
      <c r="D814" s="946">
        <f t="shared" si="77"/>
        <v>1</v>
      </c>
      <c r="E814" s="594"/>
      <c r="F814" s="705">
        <f t="shared" si="78"/>
        <v>802</v>
      </c>
      <c r="G814" s="756"/>
      <c r="H814" s="756"/>
      <c r="I814" s="756"/>
      <c r="J814" s="756"/>
      <c r="K814" s="756"/>
      <c r="L814" s="756"/>
      <c r="M814" s="756"/>
      <c r="N814" s="594"/>
      <c r="O814" s="705">
        <f t="shared" si="79"/>
        <v>802</v>
      </c>
      <c r="P814" s="756"/>
      <c r="Q814" s="756"/>
      <c r="R814" s="756"/>
      <c r="S814" s="756"/>
      <c r="T814" s="756"/>
      <c r="U814" s="756"/>
      <c r="V814" s="756"/>
      <c r="W814" s="594"/>
      <c r="X814" s="705">
        <f t="shared" si="80"/>
        <v>802</v>
      </c>
      <c r="Y814" s="756"/>
      <c r="Z814" s="756"/>
      <c r="AA814" s="756"/>
      <c r="AB814" s="756"/>
      <c r="AC814" s="756"/>
      <c r="AD814" s="756"/>
      <c r="AE814" s="756"/>
      <c r="AF814" s="594"/>
      <c r="AG814" s="705">
        <f t="shared" si="81"/>
        <v>802</v>
      </c>
      <c r="AH814" s="756"/>
      <c r="AI814" s="756"/>
      <c r="AJ814" s="756"/>
      <c r="AK814" s="756"/>
      <c r="AL814" s="756"/>
      <c r="AM814" s="756"/>
      <c r="AN814" s="756"/>
      <c r="AO814" s="685"/>
      <c r="AP814" s="705">
        <f t="shared" si="82"/>
        <v>802</v>
      </c>
      <c r="AQ814" s="756"/>
      <c r="AR814" s="756"/>
      <c r="AS814" s="756"/>
      <c r="AT814" s="756"/>
      <c r="AU814" s="756"/>
      <c r="AV814" s="756"/>
      <c r="AW814" s="756"/>
    </row>
    <row r="815" spans="2:49" x14ac:dyDescent="0.25">
      <c r="B815" s="705">
        <v>803</v>
      </c>
      <c r="C815" s="951">
        <f>(1+_xlfn.XLOOKUP(INT((B815-1)/12)+1,'ZC Curve'!$B$8:$B$107,'ZC Curve'!R$8:R$107,,0))^(1/12)-1</f>
        <v>0</v>
      </c>
      <c r="D815" s="946">
        <f t="shared" si="77"/>
        <v>1</v>
      </c>
      <c r="E815" s="594"/>
      <c r="F815" s="705">
        <f t="shared" si="78"/>
        <v>803</v>
      </c>
      <c r="G815" s="756"/>
      <c r="H815" s="756"/>
      <c r="I815" s="756"/>
      <c r="J815" s="756"/>
      <c r="K815" s="756"/>
      <c r="L815" s="756"/>
      <c r="M815" s="756"/>
      <c r="N815" s="594"/>
      <c r="O815" s="705">
        <f t="shared" si="79"/>
        <v>803</v>
      </c>
      <c r="P815" s="756"/>
      <c r="Q815" s="756"/>
      <c r="R815" s="756"/>
      <c r="S815" s="756"/>
      <c r="T815" s="756"/>
      <c r="U815" s="756"/>
      <c r="V815" s="756"/>
      <c r="W815" s="594"/>
      <c r="X815" s="705">
        <f t="shared" si="80"/>
        <v>803</v>
      </c>
      <c r="Y815" s="756"/>
      <c r="Z815" s="756"/>
      <c r="AA815" s="756"/>
      <c r="AB815" s="756"/>
      <c r="AC815" s="756"/>
      <c r="AD815" s="756"/>
      <c r="AE815" s="756"/>
      <c r="AF815" s="594"/>
      <c r="AG815" s="705">
        <f t="shared" si="81"/>
        <v>803</v>
      </c>
      <c r="AH815" s="756"/>
      <c r="AI815" s="756"/>
      <c r="AJ815" s="756"/>
      <c r="AK815" s="756"/>
      <c r="AL815" s="756"/>
      <c r="AM815" s="756"/>
      <c r="AN815" s="756"/>
      <c r="AO815" s="685"/>
      <c r="AP815" s="705">
        <f t="shared" si="82"/>
        <v>803</v>
      </c>
      <c r="AQ815" s="756"/>
      <c r="AR815" s="756"/>
      <c r="AS815" s="756"/>
      <c r="AT815" s="756"/>
      <c r="AU815" s="756"/>
      <c r="AV815" s="756"/>
      <c r="AW815" s="756"/>
    </row>
    <row r="816" spans="2:49" x14ac:dyDescent="0.25">
      <c r="B816" s="705">
        <v>804</v>
      </c>
      <c r="C816" s="951">
        <f>(1+_xlfn.XLOOKUP(INT((B816-1)/12)+1,'ZC Curve'!$B$8:$B$107,'ZC Curve'!R$8:R$107,,0))^(1/12)-1</f>
        <v>0</v>
      </c>
      <c r="D816" s="946">
        <f t="shared" si="77"/>
        <v>1</v>
      </c>
      <c r="E816" s="594"/>
      <c r="F816" s="705">
        <f t="shared" si="78"/>
        <v>804</v>
      </c>
      <c r="G816" s="756"/>
      <c r="H816" s="756"/>
      <c r="I816" s="756"/>
      <c r="J816" s="756"/>
      <c r="K816" s="756"/>
      <c r="L816" s="756"/>
      <c r="M816" s="756"/>
      <c r="N816" s="594"/>
      <c r="O816" s="705">
        <f t="shared" si="79"/>
        <v>804</v>
      </c>
      <c r="P816" s="756"/>
      <c r="Q816" s="756"/>
      <c r="R816" s="756"/>
      <c r="S816" s="756"/>
      <c r="T816" s="756"/>
      <c r="U816" s="756"/>
      <c r="V816" s="756"/>
      <c r="W816" s="594"/>
      <c r="X816" s="705">
        <f t="shared" si="80"/>
        <v>804</v>
      </c>
      <c r="Y816" s="756"/>
      <c r="Z816" s="756"/>
      <c r="AA816" s="756"/>
      <c r="AB816" s="756"/>
      <c r="AC816" s="756"/>
      <c r="AD816" s="756"/>
      <c r="AE816" s="756"/>
      <c r="AF816" s="594"/>
      <c r="AG816" s="705">
        <f t="shared" si="81"/>
        <v>804</v>
      </c>
      <c r="AH816" s="756"/>
      <c r="AI816" s="756"/>
      <c r="AJ816" s="756"/>
      <c r="AK816" s="756"/>
      <c r="AL816" s="756"/>
      <c r="AM816" s="756"/>
      <c r="AN816" s="756"/>
      <c r="AO816" s="685"/>
      <c r="AP816" s="705">
        <f t="shared" si="82"/>
        <v>804</v>
      </c>
      <c r="AQ816" s="756"/>
      <c r="AR816" s="756"/>
      <c r="AS816" s="756"/>
      <c r="AT816" s="756"/>
      <c r="AU816" s="756"/>
      <c r="AV816" s="756"/>
      <c r="AW816" s="756"/>
    </row>
    <row r="817" spans="2:49" x14ac:dyDescent="0.25">
      <c r="B817" s="705">
        <v>805</v>
      </c>
      <c r="C817" s="951">
        <f>(1+_xlfn.XLOOKUP(INT((B817-1)/12)+1,'ZC Curve'!$B$8:$B$107,'ZC Curve'!R$8:R$107,,0))^(1/12)-1</f>
        <v>0</v>
      </c>
      <c r="D817" s="946">
        <f t="shared" si="77"/>
        <v>1</v>
      </c>
      <c r="E817" s="594"/>
      <c r="F817" s="705">
        <f t="shared" si="78"/>
        <v>805</v>
      </c>
      <c r="G817" s="756"/>
      <c r="H817" s="756"/>
      <c r="I817" s="756"/>
      <c r="J817" s="756"/>
      <c r="K817" s="756"/>
      <c r="L817" s="756"/>
      <c r="M817" s="756"/>
      <c r="N817" s="594"/>
      <c r="O817" s="705">
        <f t="shared" si="79"/>
        <v>805</v>
      </c>
      <c r="P817" s="756"/>
      <c r="Q817" s="756"/>
      <c r="R817" s="756"/>
      <c r="S817" s="756"/>
      <c r="T817" s="756"/>
      <c r="U817" s="756"/>
      <c r="V817" s="756"/>
      <c r="W817" s="594"/>
      <c r="X817" s="705">
        <f t="shared" si="80"/>
        <v>805</v>
      </c>
      <c r="Y817" s="756"/>
      <c r="Z817" s="756"/>
      <c r="AA817" s="756"/>
      <c r="AB817" s="756"/>
      <c r="AC817" s="756"/>
      <c r="AD817" s="756"/>
      <c r="AE817" s="756"/>
      <c r="AF817" s="594"/>
      <c r="AG817" s="705">
        <f t="shared" si="81"/>
        <v>805</v>
      </c>
      <c r="AH817" s="756"/>
      <c r="AI817" s="756"/>
      <c r="AJ817" s="756"/>
      <c r="AK817" s="756"/>
      <c r="AL817" s="756"/>
      <c r="AM817" s="756"/>
      <c r="AN817" s="756"/>
      <c r="AO817" s="685"/>
      <c r="AP817" s="705">
        <f t="shared" si="82"/>
        <v>805</v>
      </c>
      <c r="AQ817" s="756"/>
      <c r="AR817" s="756"/>
      <c r="AS817" s="756"/>
      <c r="AT817" s="756"/>
      <c r="AU817" s="756"/>
      <c r="AV817" s="756"/>
      <c r="AW817" s="756"/>
    </row>
    <row r="818" spans="2:49" x14ac:dyDescent="0.25">
      <c r="B818" s="705">
        <v>806</v>
      </c>
      <c r="C818" s="951">
        <f>(1+_xlfn.XLOOKUP(INT((B818-1)/12)+1,'ZC Curve'!$B$8:$B$107,'ZC Curve'!R$8:R$107,,0))^(1/12)-1</f>
        <v>0</v>
      </c>
      <c r="D818" s="946">
        <f t="shared" si="77"/>
        <v>1</v>
      </c>
      <c r="E818" s="594"/>
      <c r="F818" s="705">
        <f t="shared" si="78"/>
        <v>806</v>
      </c>
      <c r="G818" s="756"/>
      <c r="H818" s="756"/>
      <c r="I818" s="756"/>
      <c r="J818" s="756"/>
      <c r="K818" s="756"/>
      <c r="L818" s="756"/>
      <c r="M818" s="756"/>
      <c r="N818" s="594"/>
      <c r="O818" s="705">
        <f t="shared" si="79"/>
        <v>806</v>
      </c>
      <c r="P818" s="756"/>
      <c r="Q818" s="756"/>
      <c r="R818" s="756"/>
      <c r="S818" s="756"/>
      <c r="T818" s="756"/>
      <c r="U818" s="756"/>
      <c r="V818" s="756"/>
      <c r="W818" s="594"/>
      <c r="X818" s="705">
        <f t="shared" si="80"/>
        <v>806</v>
      </c>
      <c r="Y818" s="756"/>
      <c r="Z818" s="756"/>
      <c r="AA818" s="756"/>
      <c r="AB818" s="756"/>
      <c r="AC818" s="756"/>
      <c r="AD818" s="756"/>
      <c r="AE818" s="756"/>
      <c r="AF818" s="594"/>
      <c r="AG818" s="705">
        <f t="shared" si="81"/>
        <v>806</v>
      </c>
      <c r="AH818" s="756"/>
      <c r="AI818" s="756"/>
      <c r="AJ818" s="756"/>
      <c r="AK818" s="756"/>
      <c r="AL818" s="756"/>
      <c r="AM818" s="756"/>
      <c r="AN818" s="756"/>
      <c r="AO818" s="685"/>
      <c r="AP818" s="705">
        <f t="shared" si="82"/>
        <v>806</v>
      </c>
      <c r="AQ818" s="756"/>
      <c r="AR818" s="756"/>
      <c r="AS818" s="756"/>
      <c r="AT818" s="756"/>
      <c r="AU818" s="756"/>
      <c r="AV818" s="756"/>
      <c r="AW818" s="756"/>
    </row>
    <row r="819" spans="2:49" x14ac:dyDescent="0.25">
      <c r="B819" s="705">
        <v>807</v>
      </c>
      <c r="C819" s="951">
        <f>(1+_xlfn.XLOOKUP(INT((B819-1)/12)+1,'ZC Curve'!$B$8:$B$107,'ZC Curve'!R$8:R$107,,0))^(1/12)-1</f>
        <v>0</v>
      </c>
      <c r="D819" s="946">
        <f t="shared" si="77"/>
        <v>1</v>
      </c>
      <c r="E819" s="594"/>
      <c r="F819" s="705">
        <f t="shared" si="78"/>
        <v>807</v>
      </c>
      <c r="G819" s="756"/>
      <c r="H819" s="756"/>
      <c r="I819" s="756"/>
      <c r="J819" s="756"/>
      <c r="K819" s="756"/>
      <c r="L819" s="756"/>
      <c r="M819" s="756"/>
      <c r="N819" s="594"/>
      <c r="O819" s="705">
        <f t="shared" si="79"/>
        <v>807</v>
      </c>
      <c r="P819" s="756"/>
      <c r="Q819" s="756"/>
      <c r="R819" s="756"/>
      <c r="S819" s="756"/>
      <c r="T819" s="756"/>
      <c r="U819" s="756"/>
      <c r="V819" s="756"/>
      <c r="W819" s="594"/>
      <c r="X819" s="705">
        <f t="shared" si="80"/>
        <v>807</v>
      </c>
      <c r="Y819" s="756"/>
      <c r="Z819" s="756"/>
      <c r="AA819" s="756"/>
      <c r="AB819" s="756"/>
      <c r="AC819" s="756"/>
      <c r="AD819" s="756"/>
      <c r="AE819" s="756"/>
      <c r="AF819" s="594"/>
      <c r="AG819" s="705">
        <f t="shared" si="81"/>
        <v>807</v>
      </c>
      <c r="AH819" s="756"/>
      <c r="AI819" s="756"/>
      <c r="AJ819" s="756"/>
      <c r="AK819" s="756"/>
      <c r="AL819" s="756"/>
      <c r="AM819" s="756"/>
      <c r="AN819" s="756"/>
      <c r="AO819" s="685"/>
      <c r="AP819" s="705">
        <f t="shared" si="82"/>
        <v>807</v>
      </c>
      <c r="AQ819" s="756"/>
      <c r="AR819" s="756"/>
      <c r="AS819" s="756"/>
      <c r="AT819" s="756"/>
      <c r="AU819" s="756"/>
      <c r="AV819" s="756"/>
      <c r="AW819" s="756"/>
    </row>
    <row r="820" spans="2:49" x14ac:dyDescent="0.25">
      <c r="B820" s="705">
        <v>808</v>
      </c>
      <c r="C820" s="951">
        <f>(1+_xlfn.XLOOKUP(INT((B820-1)/12)+1,'ZC Curve'!$B$8:$B$107,'ZC Curve'!R$8:R$107,,0))^(1/12)-1</f>
        <v>0</v>
      </c>
      <c r="D820" s="946">
        <f t="shared" si="77"/>
        <v>1</v>
      </c>
      <c r="E820" s="594"/>
      <c r="F820" s="705">
        <f t="shared" si="78"/>
        <v>808</v>
      </c>
      <c r="G820" s="756"/>
      <c r="H820" s="756"/>
      <c r="I820" s="756"/>
      <c r="J820" s="756"/>
      <c r="K820" s="756"/>
      <c r="L820" s="756"/>
      <c r="M820" s="756"/>
      <c r="N820" s="594"/>
      <c r="O820" s="705">
        <f t="shared" si="79"/>
        <v>808</v>
      </c>
      <c r="P820" s="756"/>
      <c r="Q820" s="756"/>
      <c r="R820" s="756"/>
      <c r="S820" s="756"/>
      <c r="T820" s="756"/>
      <c r="U820" s="756"/>
      <c r="V820" s="756"/>
      <c r="W820" s="594"/>
      <c r="X820" s="705">
        <f t="shared" si="80"/>
        <v>808</v>
      </c>
      <c r="Y820" s="756"/>
      <c r="Z820" s="756"/>
      <c r="AA820" s="756"/>
      <c r="AB820" s="756"/>
      <c r="AC820" s="756"/>
      <c r="AD820" s="756"/>
      <c r="AE820" s="756"/>
      <c r="AF820" s="594"/>
      <c r="AG820" s="705">
        <f t="shared" si="81"/>
        <v>808</v>
      </c>
      <c r="AH820" s="756"/>
      <c r="AI820" s="756"/>
      <c r="AJ820" s="756"/>
      <c r="AK820" s="756"/>
      <c r="AL820" s="756"/>
      <c r="AM820" s="756"/>
      <c r="AN820" s="756"/>
      <c r="AO820" s="685"/>
      <c r="AP820" s="705">
        <f t="shared" si="82"/>
        <v>808</v>
      </c>
      <c r="AQ820" s="756"/>
      <c r="AR820" s="756"/>
      <c r="AS820" s="756"/>
      <c r="AT820" s="756"/>
      <c r="AU820" s="756"/>
      <c r="AV820" s="756"/>
      <c r="AW820" s="756"/>
    </row>
    <row r="821" spans="2:49" x14ac:dyDescent="0.25">
      <c r="B821" s="705">
        <v>809</v>
      </c>
      <c r="C821" s="951">
        <f>(1+_xlfn.XLOOKUP(INT((B821-1)/12)+1,'ZC Curve'!$B$8:$B$107,'ZC Curve'!R$8:R$107,,0))^(1/12)-1</f>
        <v>0</v>
      </c>
      <c r="D821" s="946">
        <f t="shared" si="77"/>
        <v>1</v>
      </c>
      <c r="E821" s="594"/>
      <c r="F821" s="705">
        <f t="shared" si="78"/>
        <v>809</v>
      </c>
      <c r="G821" s="756"/>
      <c r="H821" s="756"/>
      <c r="I821" s="756"/>
      <c r="J821" s="756"/>
      <c r="K821" s="756"/>
      <c r="L821" s="756"/>
      <c r="M821" s="756"/>
      <c r="N821" s="594"/>
      <c r="O821" s="705">
        <f t="shared" si="79"/>
        <v>809</v>
      </c>
      <c r="P821" s="756"/>
      <c r="Q821" s="756"/>
      <c r="R821" s="756"/>
      <c r="S821" s="756"/>
      <c r="T821" s="756"/>
      <c r="U821" s="756"/>
      <c r="V821" s="756"/>
      <c r="W821" s="594"/>
      <c r="X821" s="705">
        <f t="shared" si="80"/>
        <v>809</v>
      </c>
      <c r="Y821" s="756"/>
      <c r="Z821" s="756"/>
      <c r="AA821" s="756"/>
      <c r="AB821" s="756"/>
      <c r="AC821" s="756"/>
      <c r="AD821" s="756"/>
      <c r="AE821" s="756"/>
      <c r="AF821" s="594"/>
      <c r="AG821" s="705">
        <f t="shared" si="81"/>
        <v>809</v>
      </c>
      <c r="AH821" s="756"/>
      <c r="AI821" s="756"/>
      <c r="AJ821" s="756"/>
      <c r="AK821" s="756"/>
      <c r="AL821" s="756"/>
      <c r="AM821" s="756"/>
      <c r="AN821" s="756"/>
      <c r="AO821" s="685"/>
      <c r="AP821" s="705">
        <f t="shared" si="82"/>
        <v>809</v>
      </c>
      <c r="AQ821" s="756"/>
      <c r="AR821" s="756"/>
      <c r="AS821" s="756"/>
      <c r="AT821" s="756"/>
      <c r="AU821" s="756"/>
      <c r="AV821" s="756"/>
      <c r="AW821" s="756"/>
    </row>
    <row r="822" spans="2:49" x14ac:dyDescent="0.25">
      <c r="B822" s="705">
        <v>810</v>
      </c>
      <c r="C822" s="951">
        <f>(1+_xlfn.XLOOKUP(INT((B822-1)/12)+1,'ZC Curve'!$B$8:$B$107,'ZC Curve'!R$8:R$107,,0))^(1/12)-1</f>
        <v>0</v>
      </c>
      <c r="D822" s="946">
        <f t="shared" si="77"/>
        <v>1</v>
      </c>
      <c r="E822" s="594"/>
      <c r="F822" s="705">
        <f t="shared" si="78"/>
        <v>810</v>
      </c>
      <c r="G822" s="756"/>
      <c r="H822" s="756"/>
      <c r="I822" s="756"/>
      <c r="J822" s="756"/>
      <c r="K822" s="756"/>
      <c r="L822" s="756"/>
      <c r="M822" s="756"/>
      <c r="N822" s="594"/>
      <c r="O822" s="705">
        <f t="shared" si="79"/>
        <v>810</v>
      </c>
      <c r="P822" s="756"/>
      <c r="Q822" s="756"/>
      <c r="R822" s="756"/>
      <c r="S822" s="756"/>
      <c r="T822" s="756"/>
      <c r="U822" s="756"/>
      <c r="V822" s="756"/>
      <c r="W822" s="594"/>
      <c r="X822" s="705">
        <f t="shared" si="80"/>
        <v>810</v>
      </c>
      <c r="Y822" s="756"/>
      <c r="Z822" s="756"/>
      <c r="AA822" s="756"/>
      <c r="AB822" s="756"/>
      <c r="AC822" s="756"/>
      <c r="AD822" s="756"/>
      <c r="AE822" s="756"/>
      <c r="AF822" s="594"/>
      <c r="AG822" s="705">
        <f t="shared" si="81"/>
        <v>810</v>
      </c>
      <c r="AH822" s="756"/>
      <c r="AI822" s="756"/>
      <c r="AJ822" s="756"/>
      <c r="AK822" s="756"/>
      <c r="AL822" s="756"/>
      <c r="AM822" s="756"/>
      <c r="AN822" s="756"/>
      <c r="AO822" s="685"/>
      <c r="AP822" s="705">
        <f t="shared" si="82"/>
        <v>810</v>
      </c>
      <c r="AQ822" s="756"/>
      <c r="AR822" s="756"/>
      <c r="AS822" s="756"/>
      <c r="AT822" s="756"/>
      <c r="AU822" s="756"/>
      <c r="AV822" s="756"/>
      <c r="AW822" s="756"/>
    </row>
    <row r="823" spans="2:49" x14ac:dyDescent="0.25">
      <c r="B823" s="705">
        <v>811</v>
      </c>
      <c r="C823" s="951">
        <f>(1+_xlfn.XLOOKUP(INT((B823-1)/12)+1,'ZC Curve'!$B$8:$B$107,'ZC Curve'!R$8:R$107,,0))^(1/12)-1</f>
        <v>0</v>
      </c>
      <c r="D823" s="946">
        <f t="shared" si="77"/>
        <v>1</v>
      </c>
      <c r="E823" s="594"/>
      <c r="F823" s="705">
        <f t="shared" si="78"/>
        <v>811</v>
      </c>
      <c r="G823" s="756"/>
      <c r="H823" s="756"/>
      <c r="I823" s="756"/>
      <c r="J823" s="756"/>
      <c r="K823" s="756"/>
      <c r="L823" s="756"/>
      <c r="M823" s="756"/>
      <c r="N823" s="594"/>
      <c r="O823" s="705">
        <f t="shared" si="79"/>
        <v>811</v>
      </c>
      <c r="P823" s="756"/>
      <c r="Q823" s="756"/>
      <c r="R823" s="756"/>
      <c r="S823" s="756"/>
      <c r="T823" s="756"/>
      <c r="U823" s="756"/>
      <c r="V823" s="756"/>
      <c r="W823" s="594"/>
      <c r="X823" s="705">
        <f t="shared" si="80"/>
        <v>811</v>
      </c>
      <c r="Y823" s="756"/>
      <c r="Z823" s="756"/>
      <c r="AA823" s="756"/>
      <c r="AB823" s="756"/>
      <c r="AC823" s="756"/>
      <c r="AD823" s="756"/>
      <c r="AE823" s="756"/>
      <c r="AF823" s="594"/>
      <c r="AG823" s="705">
        <f t="shared" si="81"/>
        <v>811</v>
      </c>
      <c r="AH823" s="756"/>
      <c r="AI823" s="756"/>
      <c r="AJ823" s="756"/>
      <c r="AK823" s="756"/>
      <c r="AL823" s="756"/>
      <c r="AM823" s="756"/>
      <c r="AN823" s="756"/>
      <c r="AO823" s="685"/>
      <c r="AP823" s="705">
        <f t="shared" si="82"/>
        <v>811</v>
      </c>
      <c r="AQ823" s="756"/>
      <c r="AR823" s="756"/>
      <c r="AS823" s="756"/>
      <c r="AT823" s="756"/>
      <c r="AU823" s="756"/>
      <c r="AV823" s="756"/>
      <c r="AW823" s="756"/>
    </row>
    <row r="824" spans="2:49" x14ac:dyDescent="0.25">
      <c r="B824" s="705">
        <v>812</v>
      </c>
      <c r="C824" s="951">
        <f>(1+_xlfn.XLOOKUP(INT((B824-1)/12)+1,'ZC Curve'!$B$8:$B$107,'ZC Curve'!R$8:R$107,,0))^(1/12)-1</f>
        <v>0</v>
      </c>
      <c r="D824" s="946">
        <f t="shared" si="77"/>
        <v>1</v>
      </c>
      <c r="E824" s="594"/>
      <c r="F824" s="705">
        <f t="shared" si="78"/>
        <v>812</v>
      </c>
      <c r="G824" s="756"/>
      <c r="H824" s="756"/>
      <c r="I824" s="756"/>
      <c r="J824" s="756"/>
      <c r="K824" s="756"/>
      <c r="L824" s="756"/>
      <c r="M824" s="756"/>
      <c r="N824" s="594"/>
      <c r="O824" s="705">
        <f t="shared" si="79"/>
        <v>812</v>
      </c>
      <c r="P824" s="756"/>
      <c r="Q824" s="756"/>
      <c r="R824" s="756"/>
      <c r="S824" s="756"/>
      <c r="T824" s="756"/>
      <c r="U824" s="756"/>
      <c r="V824" s="756"/>
      <c r="W824" s="594"/>
      <c r="X824" s="705">
        <f t="shared" si="80"/>
        <v>812</v>
      </c>
      <c r="Y824" s="756"/>
      <c r="Z824" s="756"/>
      <c r="AA824" s="756"/>
      <c r="AB824" s="756"/>
      <c r="AC824" s="756"/>
      <c r="AD824" s="756"/>
      <c r="AE824" s="756"/>
      <c r="AF824" s="594"/>
      <c r="AG824" s="705">
        <f t="shared" si="81"/>
        <v>812</v>
      </c>
      <c r="AH824" s="756"/>
      <c r="AI824" s="756"/>
      <c r="AJ824" s="756"/>
      <c r="AK824" s="756"/>
      <c r="AL824" s="756"/>
      <c r="AM824" s="756"/>
      <c r="AN824" s="756"/>
      <c r="AO824" s="685"/>
      <c r="AP824" s="705">
        <f t="shared" si="82"/>
        <v>812</v>
      </c>
      <c r="AQ824" s="756"/>
      <c r="AR824" s="756"/>
      <c r="AS824" s="756"/>
      <c r="AT824" s="756"/>
      <c r="AU824" s="756"/>
      <c r="AV824" s="756"/>
      <c r="AW824" s="756"/>
    </row>
    <row r="825" spans="2:49" x14ac:dyDescent="0.25">
      <c r="B825" s="705">
        <v>813</v>
      </c>
      <c r="C825" s="951">
        <f>(1+_xlfn.XLOOKUP(INT((B825-1)/12)+1,'ZC Curve'!$B$8:$B$107,'ZC Curve'!R$8:R$107,,0))^(1/12)-1</f>
        <v>0</v>
      </c>
      <c r="D825" s="946">
        <f t="shared" si="77"/>
        <v>1</v>
      </c>
      <c r="E825" s="594"/>
      <c r="F825" s="705">
        <f t="shared" si="78"/>
        <v>813</v>
      </c>
      <c r="G825" s="756"/>
      <c r="H825" s="756"/>
      <c r="I825" s="756"/>
      <c r="J825" s="756"/>
      <c r="K825" s="756"/>
      <c r="L825" s="756"/>
      <c r="M825" s="756"/>
      <c r="N825" s="594"/>
      <c r="O825" s="705">
        <f t="shared" si="79"/>
        <v>813</v>
      </c>
      <c r="P825" s="756"/>
      <c r="Q825" s="756"/>
      <c r="R825" s="756"/>
      <c r="S825" s="756"/>
      <c r="T825" s="756"/>
      <c r="U825" s="756"/>
      <c r="V825" s="756"/>
      <c r="W825" s="594"/>
      <c r="X825" s="705">
        <f t="shared" si="80"/>
        <v>813</v>
      </c>
      <c r="Y825" s="756"/>
      <c r="Z825" s="756"/>
      <c r="AA825" s="756"/>
      <c r="AB825" s="756"/>
      <c r="AC825" s="756"/>
      <c r="AD825" s="756"/>
      <c r="AE825" s="756"/>
      <c r="AF825" s="594"/>
      <c r="AG825" s="705">
        <f t="shared" si="81"/>
        <v>813</v>
      </c>
      <c r="AH825" s="756"/>
      <c r="AI825" s="756"/>
      <c r="AJ825" s="756"/>
      <c r="AK825" s="756"/>
      <c r="AL825" s="756"/>
      <c r="AM825" s="756"/>
      <c r="AN825" s="756"/>
      <c r="AO825" s="685"/>
      <c r="AP825" s="705">
        <f t="shared" si="82"/>
        <v>813</v>
      </c>
      <c r="AQ825" s="756"/>
      <c r="AR825" s="756"/>
      <c r="AS825" s="756"/>
      <c r="AT825" s="756"/>
      <c r="AU825" s="756"/>
      <c r="AV825" s="756"/>
      <c r="AW825" s="756"/>
    </row>
    <row r="826" spans="2:49" x14ac:dyDescent="0.25">
      <c r="B826" s="705">
        <v>814</v>
      </c>
      <c r="C826" s="951">
        <f>(1+_xlfn.XLOOKUP(INT((B826-1)/12)+1,'ZC Curve'!$B$8:$B$107,'ZC Curve'!R$8:R$107,,0))^(1/12)-1</f>
        <v>0</v>
      </c>
      <c r="D826" s="946">
        <f t="shared" si="77"/>
        <v>1</v>
      </c>
      <c r="E826" s="594"/>
      <c r="F826" s="705">
        <f t="shared" si="78"/>
        <v>814</v>
      </c>
      <c r="G826" s="756"/>
      <c r="H826" s="756"/>
      <c r="I826" s="756"/>
      <c r="J826" s="756"/>
      <c r="K826" s="756"/>
      <c r="L826" s="756"/>
      <c r="M826" s="756"/>
      <c r="N826" s="594"/>
      <c r="O826" s="705">
        <f t="shared" si="79"/>
        <v>814</v>
      </c>
      <c r="P826" s="756"/>
      <c r="Q826" s="756"/>
      <c r="R826" s="756"/>
      <c r="S826" s="756"/>
      <c r="T826" s="756"/>
      <c r="U826" s="756"/>
      <c r="V826" s="756"/>
      <c r="W826" s="594"/>
      <c r="X826" s="705">
        <f t="shared" si="80"/>
        <v>814</v>
      </c>
      <c r="Y826" s="756"/>
      <c r="Z826" s="756"/>
      <c r="AA826" s="756"/>
      <c r="AB826" s="756"/>
      <c r="AC826" s="756"/>
      <c r="AD826" s="756"/>
      <c r="AE826" s="756"/>
      <c r="AF826" s="594"/>
      <c r="AG826" s="705">
        <f t="shared" si="81"/>
        <v>814</v>
      </c>
      <c r="AH826" s="756"/>
      <c r="AI826" s="756"/>
      <c r="AJ826" s="756"/>
      <c r="AK826" s="756"/>
      <c r="AL826" s="756"/>
      <c r="AM826" s="756"/>
      <c r="AN826" s="756"/>
      <c r="AO826" s="685"/>
      <c r="AP826" s="705">
        <f t="shared" si="82"/>
        <v>814</v>
      </c>
      <c r="AQ826" s="756"/>
      <c r="AR826" s="756"/>
      <c r="AS826" s="756"/>
      <c r="AT826" s="756"/>
      <c r="AU826" s="756"/>
      <c r="AV826" s="756"/>
      <c r="AW826" s="756"/>
    </row>
    <row r="827" spans="2:49" x14ac:dyDescent="0.25">
      <c r="B827" s="705">
        <v>815</v>
      </c>
      <c r="C827" s="951">
        <f>(1+_xlfn.XLOOKUP(INT((B827-1)/12)+1,'ZC Curve'!$B$8:$B$107,'ZC Curve'!R$8:R$107,,0))^(1/12)-1</f>
        <v>0</v>
      </c>
      <c r="D827" s="946">
        <f t="shared" si="77"/>
        <v>1</v>
      </c>
      <c r="E827" s="594"/>
      <c r="F827" s="705">
        <f t="shared" si="78"/>
        <v>815</v>
      </c>
      <c r="G827" s="756"/>
      <c r="H827" s="756"/>
      <c r="I827" s="756"/>
      <c r="J827" s="756"/>
      <c r="K827" s="756"/>
      <c r="L827" s="756"/>
      <c r="M827" s="756"/>
      <c r="N827" s="594"/>
      <c r="O827" s="705">
        <f t="shared" si="79"/>
        <v>815</v>
      </c>
      <c r="P827" s="756"/>
      <c r="Q827" s="756"/>
      <c r="R827" s="756"/>
      <c r="S827" s="756"/>
      <c r="T827" s="756"/>
      <c r="U827" s="756"/>
      <c r="V827" s="756"/>
      <c r="W827" s="594"/>
      <c r="X827" s="705">
        <f t="shared" si="80"/>
        <v>815</v>
      </c>
      <c r="Y827" s="756"/>
      <c r="Z827" s="756"/>
      <c r="AA827" s="756"/>
      <c r="AB827" s="756"/>
      <c r="AC827" s="756"/>
      <c r="AD827" s="756"/>
      <c r="AE827" s="756"/>
      <c r="AF827" s="594"/>
      <c r="AG827" s="705">
        <f t="shared" si="81"/>
        <v>815</v>
      </c>
      <c r="AH827" s="756"/>
      <c r="AI827" s="756"/>
      <c r="AJ827" s="756"/>
      <c r="AK827" s="756"/>
      <c r="AL827" s="756"/>
      <c r="AM827" s="756"/>
      <c r="AN827" s="756"/>
      <c r="AO827" s="685"/>
      <c r="AP827" s="705">
        <f t="shared" si="82"/>
        <v>815</v>
      </c>
      <c r="AQ827" s="756"/>
      <c r="AR827" s="756"/>
      <c r="AS827" s="756"/>
      <c r="AT827" s="756"/>
      <c r="AU827" s="756"/>
      <c r="AV827" s="756"/>
      <c r="AW827" s="756"/>
    </row>
    <row r="828" spans="2:49" x14ac:dyDescent="0.25">
      <c r="B828" s="705">
        <v>816</v>
      </c>
      <c r="C828" s="951">
        <f>(1+_xlfn.XLOOKUP(INT((B828-1)/12)+1,'ZC Curve'!$B$8:$B$107,'ZC Curve'!R$8:R$107,,0))^(1/12)-1</f>
        <v>0</v>
      </c>
      <c r="D828" s="946">
        <f t="shared" si="77"/>
        <v>1</v>
      </c>
      <c r="E828" s="594"/>
      <c r="F828" s="705">
        <f t="shared" si="78"/>
        <v>816</v>
      </c>
      <c r="G828" s="756"/>
      <c r="H828" s="756"/>
      <c r="I828" s="756"/>
      <c r="J828" s="756"/>
      <c r="K828" s="756"/>
      <c r="L828" s="756"/>
      <c r="M828" s="756"/>
      <c r="N828" s="594"/>
      <c r="O828" s="705">
        <f t="shared" si="79"/>
        <v>816</v>
      </c>
      <c r="P828" s="756"/>
      <c r="Q828" s="756"/>
      <c r="R828" s="756"/>
      <c r="S828" s="756"/>
      <c r="T828" s="756"/>
      <c r="U828" s="756"/>
      <c r="V828" s="756"/>
      <c r="W828" s="594"/>
      <c r="X828" s="705">
        <f t="shared" si="80"/>
        <v>816</v>
      </c>
      <c r="Y828" s="756"/>
      <c r="Z828" s="756"/>
      <c r="AA828" s="756"/>
      <c r="AB828" s="756"/>
      <c r="AC828" s="756"/>
      <c r="AD828" s="756"/>
      <c r="AE828" s="756"/>
      <c r="AF828" s="594"/>
      <c r="AG828" s="705">
        <f t="shared" si="81"/>
        <v>816</v>
      </c>
      <c r="AH828" s="756"/>
      <c r="AI828" s="756"/>
      <c r="AJ828" s="756"/>
      <c r="AK828" s="756"/>
      <c r="AL828" s="756"/>
      <c r="AM828" s="756"/>
      <c r="AN828" s="756"/>
      <c r="AO828" s="685"/>
      <c r="AP828" s="705">
        <f t="shared" si="82"/>
        <v>816</v>
      </c>
      <c r="AQ828" s="756"/>
      <c r="AR828" s="756"/>
      <c r="AS828" s="756"/>
      <c r="AT828" s="756"/>
      <c r="AU828" s="756"/>
      <c r="AV828" s="756"/>
      <c r="AW828" s="756"/>
    </row>
    <row r="829" spans="2:49" x14ac:dyDescent="0.25">
      <c r="B829" s="705">
        <v>817</v>
      </c>
      <c r="C829" s="951">
        <f>(1+_xlfn.XLOOKUP(INT((B829-1)/12)+1,'ZC Curve'!$B$8:$B$107,'ZC Curve'!R$8:R$107,,0))^(1/12)-1</f>
        <v>0</v>
      </c>
      <c r="D829" s="946">
        <f t="shared" si="77"/>
        <v>1</v>
      </c>
      <c r="E829" s="594"/>
      <c r="F829" s="705">
        <f t="shared" si="78"/>
        <v>817</v>
      </c>
      <c r="G829" s="756"/>
      <c r="H829" s="756"/>
      <c r="I829" s="756"/>
      <c r="J829" s="756"/>
      <c r="K829" s="756"/>
      <c r="L829" s="756"/>
      <c r="M829" s="756"/>
      <c r="N829" s="594"/>
      <c r="O829" s="705">
        <f t="shared" si="79"/>
        <v>817</v>
      </c>
      <c r="P829" s="756"/>
      <c r="Q829" s="756"/>
      <c r="R829" s="756"/>
      <c r="S829" s="756"/>
      <c r="T829" s="756"/>
      <c r="U829" s="756"/>
      <c r="V829" s="756"/>
      <c r="W829" s="594"/>
      <c r="X829" s="705">
        <f t="shared" si="80"/>
        <v>817</v>
      </c>
      <c r="Y829" s="756"/>
      <c r="Z829" s="756"/>
      <c r="AA829" s="756"/>
      <c r="AB829" s="756"/>
      <c r="AC829" s="756"/>
      <c r="AD829" s="756"/>
      <c r="AE829" s="756"/>
      <c r="AF829" s="594"/>
      <c r="AG829" s="705">
        <f t="shared" si="81"/>
        <v>817</v>
      </c>
      <c r="AH829" s="756"/>
      <c r="AI829" s="756"/>
      <c r="AJ829" s="756"/>
      <c r="AK829" s="756"/>
      <c r="AL829" s="756"/>
      <c r="AM829" s="756"/>
      <c r="AN829" s="756"/>
      <c r="AO829" s="685"/>
      <c r="AP829" s="705">
        <f t="shared" si="82"/>
        <v>817</v>
      </c>
      <c r="AQ829" s="756"/>
      <c r="AR829" s="756"/>
      <c r="AS829" s="756"/>
      <c r="AT829" s="756"/>
      <c r="AU829" s="756"/>
      <c r="AV829" s="756"/>
      <c r="AW829" s="756"/>
    </row>
    <row r="830" spans="2:49" x14ac:dyDescent="0.25">
      <c r="B830" s="705">
        <v>818</v>
      </c>
      <c r="C830" s="951">
        <f>(1+_xlfn.XLOOKUP(INT((B830-1)/12)+1,'ZC Curve'!$B$8:$B$107,'ZC Curve'!R$8:R$107,,0))^(1/12)-1</f>
        <v>0</v>
      </c>
      <c r="D830" s="946">
        <f t="shared" si="77"/>
        <v>1</v>
      </c>
      <c r="E830" s="594"/>
      <c r="F830" s="705">
        <f t="shared" si="78"/>
        <v>818</v>
      </c>
      <c r="G830" s="756"/>
      <c r="H830" s="756"/>
      <c r="I830" s="756"/>
      <c r="J830" s="756"/>
      <c r="K830" s="756"/>
      <c r="L830" s="756"/>
      <c r="M830" s="756"/>
      <c r="N830" s="594"/>
      <c r="O830" s="705">
        <f t="shared" si="79"/>
        <v>818</v>
      </c>
      <c r="P830" s="756"/>
      <c r="Q830" s="756"/>
      <c r="R830" s="756"/>
      <c r="S830" s="756"/>
      <c r="T830" s="756"/>
      <c r="U830" s="756"/>
      <c r="V830" s="756"/>
      <c r="W830" s="594"/>
      <c r="X830" s="705">
        <f t="shared" si="80"/>
        <v>818</v>
      </c>
      <c r="Y830" s="756"/>
      <c r="Z830" s="756"/>
      <c r="AA830" s="756"/>
      <c r="AB830" s="756"/>
      <c r="AC830" s="756"/>
      <c r="AD830" s="756"/>
      <c r="AE830" s="756"/>
      <c r="AF830" s="594"/>
      <c r="AG830" s="705">
        <f t="shared" si="81"/>
        <v>818</v>
      </c>
      <c r="AH830" s="756"/>
      <c r="AI830" s="756"/>
      <c r="AJ830" s="756"/>
      <c r="AK830" s="756"/>
      <c r="AL830" s="756"/>
      <c r="AM830" s="756"/>
      <c r="AN830" s="756"/>
      <c r="AO830" s="685"/>
      <c r="AP830" s="705">
        <f t="shared" si="82"/>
        <v>818</v>
      </c>
      <c r="AQ830" s="756"/>
      <c r="AR830" s="756"/>
      <c r="AS830" s="756"/>
      <c r="AT830" s="756"/>
      <c r="AU830" s="756"/>
      <c r="AV830" s="756"/>
      <c r="AW830" s="756"/>
    </row>
    <row r="831" spans="2:49" x14ac:dyDescent="0.25">
      <c r="B831" s="705">
        <v>819</v>
      </c>
      <c r="C831" s="951">
        <f>(1+_xlfn.XLOOKUP(INT((B831-1)/12)+1,'ZC Curve'!$B$8:$B$107,'ZC Curve'!R$8:R$107,,0))^(1/12)-1</f>
        <v>0</v>
      </c>
      <c r="D831" s="946">
        <f t="shared" si="77"/>
        <v>1</v>
      </c>
      <c r="E831" s="594"/>
      <c r="F831" s="705">
        <f t="shared" si="78"/>
        <v>819</v>
      </c>
      <c r="G831" s="756"/>
      <c r="H831" s="756"/>
      <c r="I831" s="756"/>
      <c r="J831" s="756"/>
      <c r="K831" s="756"/>
      <c r="L831" s="756"/>
      <c r="M831" s="756"/>
      <c r="N831" s="594"/>
      <c r="O831" s="705">
        <f t="shared" si="79"/>
        <v>819</v>
      </c>
      <c r="P831" s="756"/>
      <c r="Q831" s="756"/>
      <c r="R831" s="756"/>
      <c r="S831" s="756"/>
      <c r="T831" s="756"/>
      <c r="U831" s="756"/>
      <c r="V831" s="756"/>
      <c r="W831" s="594"/>
      <c r="X831" s="705">
        <f t="shared" si="80"/>
        <v>819</v>
      </c>
      <c r="Y831" s="756"/>
      <c r="Z831" s="756"/>
      <c r="AA831" s="756"/>
      <c r="AB831" s="756"/>
      <c r="AC831" s="756"/>
      <c r="AD831" s="756"/>
      <c r="AE831" s="756"/>
      <c r="AF831" s="594"/>
      <c r="AG831" s="705">
        <f t="shared" si="81"/>
        <v>819</v>
      </c>
      <c r="AH831" s="756"/>
      <c r="AI831" s="756"/>
      <c r="AJ831" s="756"/>
      <c r="AK831" s="756"/>
      <c r="AL831" s="756"/>
      <c r="AM831" s="756"/>
      <c r="AN831" s="756"/>
      <c r="AO831" s="685"/>
      <c r="AP831" s="705">
        <f t="shared" si="82"/>
        <v>819</v>
      </c>
      <c r="AQ831" s="756"/>
      <c r="AR831" s="756"/>
      <c r="AS831" s="756"/>
      <c r="AT831" s="756"/>
      <c r="AU831" s="756"/>
      <c r="AV831" s="756"/>
      <c r="AW831" s="756"/>
    </row>
    <row r="832" spans="2:49" x14ac:dyDescent="0.25">
      <c r="B832" s="705">
        <v>820</v>
      </c>
      <c r="C832" s="951">
        <f>(1+_xlfn.XLOOKUP(INT((B832-1)/12)+1,'ZC Curve'!$B$8:$B$107,'ZC Curve'!R$8:R$107,,0))^(1/12)-1</f>
        <v>0</v>
      </c>
      <c r="D832" s="946">
        <f t="shared" si="77"/>
        <v>1</v>
      </c>
      <c r="E832" s="594"/>
      <c r="F832" s="705">
        <f t="shared" si="78"/>
        <v>820</v>
      </c>
      <c r="G832" s="756"/>
      <c r="H832" s="756"/>
      <c r="I832" s="756"/>
      <c r="J832" s="756"/>
      <c r="K832" s="756"/>
      <c r="L832" s="756"/>
      <c r="M832" s="756"/>
      <c r="N832" s="594"/>
      <c r="O832" s="705">
        <f t="shared" si="79"/>
        <v>820</v>
      </c>
      <c r="P832" s="756"/>
      <c r="Q832" s="756"/>
      <c r="R832" s="756"/>
      <c r="S832" s="756"/>
      <c r="T832" s="756"/>
      <c r="U832" s="756"/>
      <c r="V832" s="756"/>
      <c r="W832" s="594"/>
      <c r="X832" s="705">
        <f t="shared" si="80"/>
        <v>820</v>
      </c>
      <c r="Y832" s="756"/>
      <c r="Z832" s="756"/>
      <c r="AA832" s="756"/>
      <c r="AB832" s="756"/>
      <c r="AC832" s="756"/>
      <c r="AD832" s="756"/>
      <c r="AE832" s="756"/>
      <c r="AF832" s="594"/>
      <c r="AG832" s="705">
        <f t="shared" si="81"/>
        <v>820</v>
      </c>
      <c r="AH832" s="756"/>
      <c r="AI832" s="756"/>
      <c r="AJ832" s="756"/>
      <c r="AK832" s="756"/>
      <c r="AL832" s="756"/>
      <c r="AM832" s="756"/>
      <c r="AN832" s="756"/>
      <c r="AO832" s="685"/>
      <c r="AP832" s="705">
        <f t="shared" si="82"/>
        <v>820</v>
      </c>
      <c r="AQ832" s="756"/>
      <c r="AR832" s="756"/>
      <c r="AS832" s="756"/>
      <c r="AT832" s="756"/>
      <c r="AU832" s="756"/>
      <c r="AV832" s="756"/>
      <c r="AW832" s="756"/>
    </row>
    <row r="833" spans="2:49" x14ac:dyDescent="0.25">
      <c r="B833" s="705">
        <v>821</v>
      </c>
      <c r="C833" s="951">
        <f>(1+_xlfn.XLOOKUP(INT((B833-1)/12)+1,'ZC Curve'!$B$8:$B$107,'ZC Curve'!R$8:R$107,,0))^(1/12)-1</f>
        <v>0</v>
      </c>
      <c r="D833" s="946">
        <f t="shared" si="77"/>
        <v>1</v>
      </c>
      <c r="E833" s="594"/>
      <c r="F833" s="705">
        <f t="shared" si="78"/>
        <v>821</v>
      </c>
      <c r="G833" s="756"/>
      <c r="H833" s="756"/>
      <c r="I833" s="756"/>
      <c r="J833" s="756"/>
      <c r="K833" s="756"/>
      <c r="L833" s="756"/>
      <c r="M833" s="756"/>
      <c r="N833" s="594"/>
      <c r="O833" s="705">
        <f t="shared" si="79"/>
        <v>821</v>
      </c>
      <c r="P833" s="756"/>
      <c r="Q833" s="756"/>
      <c r="R833" s="756"/>
      <c r="S833" s="756"/>
      <c r="T833" s="756"/>
      <c r="U833" s="756"/>
      <c r="V833" s="756"/>
      <c r="W833" s="594"/>
      <c r="X833" s="705">
        <f t="shared" si="80"/>
        <v>821</v>
      </c>
      <c r="Y833" s="756"/>
      <c r="Z833" s="756"/>
      <c r="AA833" s="756"/>
      <c r="AB833" s="756"/>
      <c r="AC833" s="756"/>
      <c r="AD833" s="756"/>
      <c r="AE833" s="756"/>
      <c r="AF833" s="594"/>
      <c r="AG833" s="705">
        <f t="shared" si="81"/>
        <v>821</v>
      </c>
      <c r="AH833" s="756"/>
      <c r="AI833" s="756"/>
      <c r="AJ833" s="756"/>
      <c r="AK833" s="756"/>
      <c r="AL833" s="756"/>
      <c r="AM833" s="756"/>
      <c r="AN833" s="756"/>
      <c r="AO833" s="685"/>
      <c r="AP833" s="705">
        <f t="shared" si="82"/>
        <v>821</v>
      </c>
      <c r="AQ833" s="756"/>
      <c r="AR833" s="756"/>
      <c r="AS833" s="756"/>
      <c r="AT833" s="756"/>
      <c r="AU833" s="756"/>
      <c r="AV833" s="756"/>
      <c r="AW833" s="756"/>
    </row>
    <row r="834" spans="2:49" x14ac:dyDescent="0.25">
      <c r="B834" s="705">
        <v>822</v>
      </c>
      <c r="C834" s="951">
        <f>(1+_xlfn.XLOOKUP(INT((B834-1)/12)+1,'ZC Curve'!$B$8:$B$107,'ZC Curve'!R$8:R$107,,0))^(1/12)-1</f>
        <v>0</v>
      </c>
      <c r="D834" s="946">
        <f t="shared" si="77"/>
        <v>1</v>
      </c>
      <c r="E834" s="594"/>
      <c r="F834" s="705">
        <f t="shared" si="78"/>
        <v>822</v>
      </c>
      <c r="G834" s="756"/>
      <c r="H834" s="756"/>
      <c r="I834" s="756"/>
      <c r="J834" s="756"/>
      <c r="K834" s="756"/>
      <c r="L834" s="756"/>
      <c r="M834" s="756"/>
      <c r="N834" s="594"/>
      <c r="O834" s="705">
        <f t="shared" si="79"/>
        <v>822</v>
      </c>
      <c r="P834" s="756"/>
      <c r="Q834" s="756"/>
      <c r="R834" s="756"/>
      <c r="S834" s="756"/>
      <c r="T834" s="756"/>
      <c r="U834" s="756"/>
      <c r="V834" s="756"/>
      <c r="W834" s="594"/>
      <c r="X834" s="705">
        <f t="shared" si="80"/>
        <v>822</v>
      </c>
      <c r="Y834" s="756"/>
      <c r="Z834" s="756"/>
      <c r="AA834" s="756"/>
      <c r="AB834" s="756"/>
      <c r="AC834" s="756"/>
      <c r="AD834" s="756"/>
      <c r="AE834" s="756"/>
      <c r="AF834" s="594"/>
      <c r="AG834" s="705">
        <f t="shared" si="81"/>
        <v>822</v>
      </c>
      <c r="AH834" s="756"/>
      <c r="AI834" s="756"/>
      <c r="AJ834" s="756"/>
      <c r="AK834" s="756"/>
      <c r="AL834" s="756"/>
      <c r="AM834" s="756"/>
      <c r="AN834" s="756"/>
      <c r="AO834" s="685"/>
      <c r="AP834" s="705">
        <f t="shared" si="82"/>
        <v>822</v>
      </c>
      <c r="AQ834" s="756"/>
      <c r="AR834" s="756"/>
      <c r="AS834" s="756"/>
      <c r="AT834" s="756"/>
      <c r="AU834" s="756"/>
      <c r="AV834" s="756"/>
      <c r="AW834" s="756"/>
    </row>
    <row r="835" spans="2:49" x14ac:dyDescent="0.25">
      <c r="B835" s="705">
        <v>823</v>
      </c>
      <c r="C835" s="951">
        <f>(1+_xlfn.XLOOKUP(INT((B835-1)/12)+1,'ZC Curve'!$B$8:$B$107,'ZC Curve'!R$8:R$107,,0))^(1/12)-1</f>
        <v>0</v>
      </c>
      <c r="D835" s="946">
        <f t="shared" si="77"/>
        <v>1</v>
      </c>
      <c r="E835" s="594"/>
      <c r="F835" s="705">
        <f t="shared" si="78"/>
        <v>823</v>
      </c>
      <c r="G835" s="756"/>
      <c r="H835" s="756"/>
      <c r="I835" s="756"/>
      <c r="J835" s="756"/>
      <c r="K835" s="756"/>
      <c r="L835" s="756"/>
      <c r="M835" s="756"/>
      <c r="N835" s="594"/>
      <c r="O835" s="705">
        <f t="shared" si="79"/>
        <v>823</v>
      </c>
      <c r="P835" s="756"/>
      <c r="Q835" s="756"/>
      <c r="R835" s="756"/>
      <c r="S835" s="756"/>
      <c r="T835" s="756"/>
      <c r="U835" s="756"/>
      <c r="V835" s="756"/>
      <c r="W835" s="594"/>
      <c r="X835" s="705">
        <f t="shared" si="80"/>
        <v>823</v>
      </c>
      <c r="Y835" s="756"/>
      <c r="Z835" s="756"/>
      <c r="AA835" s="756"/>
      <c r="AB835" s="756"/>
      <c r="AC835" s="756"/>
      <c r="AD835" s="756"/>
      <c r="AE835" s="756"/>
      <c r="AF835" s="594"/>
      <c r="AG835" s="705">
        <f t="shared" si="81"/>
        <v>823</v>
      </c>
      <c r="AH835" s="756"/>
      <c r="AI835" s="756"/>
      <c r="AJ835" s="756"/>
      <c r="AK835" s="756"/>
      <c r="AL835" s="756"/>
      <c r="AM835" s="756"/>
      <c r="AN835" s="756"/>
      <c r="AO835" s="685"/>
      <c r="AP835" s="705">
        <f t="shared" si="82"/>
        <v>823</v>
      </c>
      <c r="AQ835" s="756"/>
      <c r="AR835" s="756"/>
      <c r="AS835" s="756"/>
      <c r="AT835" s="756"/>
      <c r="AU835" s="756"/>
      <c r="AV835" s="756"/>
      <c r="AW835" s="756"/>
    </row>
    <row r="836" spans="2:49" x14ac:dyDescent="0.25">
      <c r="B836" s="705">
        <v>824</v>
      </c>
      <c r="C836" s="951">
        <f>(1+_xlfn.XLOOKUP(INT((B836-1)/12)+1,'ZC Curve'!$B$8:$B$107,'ZC Curve'!R$8:R$107,,0))^(1/12)-1</f>
        <v>0</v>
      </c>
      <c r="D836" s="946">
        <f t="shared" si="77"/>
        <v>1</v>
      </c>
      <c r="E836" s="594"/>
      <c r="F836" s="705">
        <f t="shared" si="78"/>
        <v>824</v>
      </c>
      <c r="G836" s="756"/>
      <c r="H836" s="756"/>
      <c r="I836" s="756"/>
      <c r="J836" s="756"/>
      <c r="K836" s="756"/>
      <c r="L836" s="756"/>
      <c r="M836" s="756"/>
      <c r="N836" s="594"/>
      <c r="O836" s="705">
        <f t="shared" si="79"/>
        <v>824</v>
      </c>
      <c r="P836" s="756"/>
      <c r="Q836" s="756"/>
      <c r="R836" s="756"/>
      <c r="S836" s="756"/>
      <c r="T836" s="756"/>
      <c r="U836" s="756"/>
      <c r="V836" s="756"/>
      <c r="W836" s="594"/>
      <c r="X836" s="705">
        <f t="shared" si="80"/>
        <v>824</v>
      </c>
      <c r="Y836" s="756"/>
      <c r="Z836" s="756"/>
      <c r="AA836" s="756"/>
      <c r="AB836" s="756"/>
      <c r="AC836" s="756"/>
      <c r="AD836" s="756"/>
      <c r="AE836" s="756"/>
      <c r="AF836" s="594"/>
      <c r="AG836" s="705">
        <f t="shared" si="81"/>
        <v>824</v>
      </c>
      <c r="AH836" s="756"/>
      <c r="AI836" s="756"/>
      <c r="AJ836" s="756"/>
      <c r="AK836" s="756"/>
      <c r="AL836" s="756"/>
      <c r="AM836" s="756"/>
      <c r="AN836" s="756"/>
      <c r="AO836" s="685"/>
      <c r="AP836" s="705">
        <f t="shared" si="82"/>
        <v>824</v>
      </c>
      <c r="AQ836" s="756"/>
      <c r="AR836" s="756"/>
      <c r="AS836" s="756"/>
      <c r="AT836" s="756"/>
      <c r="AU836" s="756"/>
      <c r="AV836" s="756"/>
      <c r="AW836" s="756"/>
    </row>
    <row r="837" spans="2:49" x14ac:dyDescent="0.25">
      <c r="B837" s="705">
        <v>825</v>
      </c>
      <c r="C837" s="951">
        <f>(1+_xlfn.XLOOKUP(INT((B837-1)/12)+1,'ZC Curve'!$B$8:$B$107,'ZC Curve'!R$8:R$107,,0))^(1/12)-1</f>
        <v>0</v>
      </c>
      <c r="D837" s="946">
        <f t="shared" si="77"/>
        <v>1</v>
      </c>
      <c r="E837" s="594"/>
      <c r="F837" s="705">
        <f t="shared" si="78"/>
        <v>825</v>
      </c>
      <c r="G837" s="756"/>
      <c r="H837" s="756"/>
      <c r="I837" s="756"/>
      <c r="J837" s="756"/>
      <c r="K837" s="756"/>
      <c r="L837" s="756"/>
      <c r="M837" s="756"/>
      <c r="N837" s="594"/>
      <c r="O837" s="705">
        <f t="shared" si="79"/>
        <v>825</v>
      </c>
      <c r="P837" s="756"/>
      <c r="Q837" s="756"/>
      <c r="R837" s="756"/>
      <c r="S837" s="756"/>
      <c r="T837" s="756"/>
      <c r="U837" s="756"/>
      <c r="V837" s="756"/>
      <c r="W837" s="594"/>
      <c r="X837" s="705">
        <f t="shared" si="80"/>
        <v>825</v>
      </c>
      <c r="Y837" s="756"/>
      <c r="Z837" s="756"/>
      <c r="AA837" s="756"/>
      <c r="AB837" s="756"/>
      <c r="AC837" s="756"/>
      <c r="AD837" s="756"/>
      <c r="AE837" s="756"/>
      <c r="AF837" s="594"/>
      <c r="AG837" s="705">
        <f t="shared" si="81"/>
        <v>825</v>
      </c>
      <c r="AH837" s="756"/>
      <c r="AI837" s="756"/>
      <c r="AJ837" s="756"/>
      <c r="AK837" s="756"/>
      <c r="AL837" s="756"/>
      <c r="AM837" s="756"/>
      <c r="AN837" s="756"/>
      <c r="AO837" s="685"/>
      <c r="AP837" s="705">
        <f t="shared" si="82"/>
        <v>825</v>
      </c>
      <c r="AQ837" s="756"/>
      <c r="AR837" s="756"/>
      <c r="AS837" s="756"/>
      <c r="AT837" s="756"/>
      <c r="AU837" s="756"/>
      <c r="AV837" s="756"/>
      <c r="AW837" s="756"/>
    </row>
    <row r="838" spans="2:49" x14ac:dyDescent="0.25">
      <c r="B838" s="705">
        <v>826</v>
      </c>
      <c r="C838" s="951">
        <f>(1+_xlfn.XLOOKUP(INT((B838-1)/12)+1,'ZC Curve'!$B$8:$B$107,'ZC Curve'!R$8:R$107,,0))^(1/12)-1</f>
        <v>0</v>
      </c>
      <c r="D838" s="946">
        <f t="shared" si="77"/>
        <v>1</v>
      </c>
      <c r="E838" s="594"/>
      <c r="F838" s="705">
        <f t="shared" si="78"/>
        <v>826</v>
      </c>
      <c r="G838" s="756"/>
      <c r="H838" s="756"/>
      <c r="I838" s="756"/>
      <c r="J838" s="756"/>
      <c r="K838" s="756"/>
      <c r="L838" s="756"/>
      <c r="M838" s="756"/>
      <c r="N838" s="594"/>
      <c r="O838" s="705">
        <f t="shared" si="79"/>
        <v>826</v>
      </c>
      <c r="P838" s="756"/>
      <c r="Q838" s="756"/>
      <c r="R838" s="756"/>
      <c r="S838" s="756"/>
      <c r="T838" s="756"/>
      <c r="U838" s="756"/>
      <c r="V838" s="756"/>
      <c r="W838" s="594"/>
      <c r="X838" s="705">
        <f t="shared" si="80"/>
        <v>826</v>
      </c>
      <c r="Y838" s="756"/>
      <c r="Z838" s="756"/>
      <c r="AA838" s="756"/>
      <c r="AB838" s="756"/>
      <c r="AC838" s="756"/>
      <c r="AD838" s="756"/>
      <c r="AE838" s="756"/>
      <c r="AF838" s="594"/>
      <c r="AG838" s="705">
        <f t="shared" si="81"/>
        <v>826</v>
      </c>
      <c r="AH838" s="756"/>
      <c r="AI838" s="756"/>
      <c r="AJ838" s="756"/>
      <c r="AK838" s="756"/>
      <c r="AL838" s="756"/>
      <c r="AM838" s="756"/>
      <c r="AN838" s="756"/>
      <c r="AO838" s="685"/>
      <c r="AP838" s="705">
        <f t="shared" si="82"/>
        <v>826</v>
      </c>
      <c r="AQ838" s="756"/>
      <c r="AR838" s="756"/>
      <c r="AS838" s="756"/>
      <c r="AT838" s="756"/>
      <c r="AU838" s="756"/>
      <c r="AV838" s="756"/>
      <c r="AW838" s="756"/>
    </row>
    <row r="839" spans="2:49" x14ac:dyDescent="0.25">
      <c r="B839" s="705">
        <v>827</v>
      </c>
      <c r="C839" s="951">
        <f>(1+_xlfn.XLOOKUP(INT((B839-1)/12)+1,'ZC Curve'!$B$8:$B$107,'ZC Curve'!R$8:R$107,,0))^(1/12)-1</f>
        <v>0</v>
      </c>
      <c r="D839" s="946">
        <f t="shared" si="77"/>
        <v>1</v>
      </c>
      <c r="E839" s="594"/>
      <c r="F839" s="705">
        <f t="shared" si="78"/>
        <v>827</v>
      </c>
      <c r="G839" s="756"/>
      <c r="H839" s="756"/>
      <c r="I839" s="756"/>
      <c r="J839" s="756"/>
      <c r="K839" s="756"/>
      <c r="L839" s="756"/>
      <c r="M839" s="756"/>
      <c r="N839" s="594"/>
      <c r="O839" s="705">
        <f t="shared" si="79"/>
        <v>827</v>
      </c>
      <c r="P839" s="756"/>
      <c r="Q839" s="756"/>
      <c r="R839" s="756"/>
      <c r="S839" s="756"/>
      <c r="T839" s="756"/>
      <c r="U839" s="756"/>
      <c r="V839" s="756"/>
      <c r="W839" s="594"/>
      <c r="X839" s="705">
        <f t="shared" si="80"/>
        <v>827</v>
      </c>
      <c r="Y839" s="756"/>
      <c r="Z839" s="756"/>
      <c r="AA839" s="756"/>
      <c r="AB839" s="756"/>
      <c r="AC839" s="756"/>
      <c r="AD839" s="756"/>
      <c r="AE839" s="756"/>
      <c r="AF839" s="594"/>
      <c r="AG839" s="705">
        <f t="shared" si="81"/>
        <v>827</v>
      </c>
      <c r="AH839" s="756"/>
      <c r="AI839" s="756"/>
      <c r="AJ839" s="756"/>
      <c r="AK839" s="756"/>
      <c r="AL839" s="756"/>
      <c r="AM839" s="756"/>
      <c r="AN839" s="756"/>
      <c r="AO839" s="685"/>
      <c r="AP839" s="705">
        <f t="shared" si="82"/>
        <v>827</v>
      </c>
      <c r="AQ839" s="756"/>
      <c r="AR839" s="756"/>
      <c r="AS839" s="756"/>
      <c r="AT839" s="756"/>
      <c r="AU839" s="756"/>
      <c r="AV839" s="756"/>
      <c r="AW839" s="756"/>
    </row>
    <row r="840" spans="2:49" x14ac:dyDescent="0.25">
      <c r="B840" s="705">
        <v>828</v>
      </c>
      <c r="C840" s="951">
        <f>(1+_xlfn.XLOOKUP(INT((B840-1)/12)+1,'ZC Curve'!$B$8:$B$107,'ZC Curve'!R$8:R$107,,0))^(1/12)-1</f>
        <v>0</v>
      </c>
      <c r="D840" s="946">
        <f t="shared" si="77"/>
        <v>1</v>
      </c>
      <c r="E840" s="594"/>
      <c r="F840" s="705">
        <f t="shared" si="78"/>
        <v>828</v>
      </c>
      <c r="G840" s="756"/>
      <c r="H840" s="756"/>
      <c r="I840" s="756"/>
      <c r="J840" s="756"/>
      <c r="K840" s="756"/>
      <c r="L840" s="756"/>
      <c r="M840" s="756"/>
      <c r="N840" s="594"/>
      <c r="O840" s="705">
        <f t="shared" si="79"/>
        <v>828</v>
      </c>
      <c r="P840" s="756"/>
      <c r="Q840" s="756"/>
      <c r="R840" s="756"/>
      <c r="S840" s="756"/>
      <c r="T840" s="756"/>
      <c r="U840" s="756"/>
      <c r="V840" s="756"/>
      <c r="W840" s="594"/>
      <c r="X840" s="705">
        <f t="shared" si="80"/>
        <v>828</v>
      </c>
      <c r="Y840" s="756"/>
      <c r="Z840" s="756"/>
      <c r="AA840" s="756"/>
      <c r="AB840" s="756"/>
      <c r="AC840" s="756"/>
      <c r="AD840" s="756"/>
      <c r="AE840" s="756"/>
      <c r="AF840" s="594"/>
      <c r="AG840" s="705">
        <f t="shared" si="81"/>
        <v>828</v>
      </c>
      <c r="AH840" s="756"/>
      <c r="AI840" s="756"/>
      <c r="AJ840" s="756"/>
      <c r="AK840" s="756"/>
      <c r="AL840" s="756"/>
      <c r="AM840" s="756"/>
      <c r="AN840" s="756"/>
      <c r="AO840" s="685"/>
      <c r="AP840" s="705">
        <f t="shared" si="82"/>
        <v>828</v>
      </c>
      <c r="AQ840" s="756"/>
      <c r="AR840" s="756"/>
      <c r="AS840" s="756"/>
      <c r="AT840" s="756"/>
      <c r="AU840" s="756"/>
      <c r="AV840" s="756"/>
      <c r="AW840" s="756"/>
    </row>
    <row r="841" spans="2:49" x14ac:dyDescent="0.25">
      <c r="B841" s="705">
        <v>829</v>
      </c>
      <c r="C841" s="951">
        <f>(1+_xlfn.XLOOKUP(INT((B841-1)/12)+1,'ZC Curve'!$B$8:$B$107,'ZC Curve'!R$8:R$107,,0))^(1/12)-1</f>
        <v>0</v>
      </c>
      <c r="D841" s="946">
        <f t="shared" si="77"/>
        <v>1</v>
      </c>
      <c r="E841" s="594"/>
      <c r="F841" s="705">
        <f t="shared" si="78"/>
        <v>829</v>
      </c>
      <c r="G841" s="756"/>
      <c r="H841" s="756"/>
      <c r="I841" s="756"/>
      <c r="J841" s="756"/>
      <c r="K841" s="756"/>
      <c r="L841" s="756"/>
      <c r="M841" s="756"/>
      <c r="N841" s="594"/>
      <c r="O841" s="705">
        <f t="shared" si="79"/>
        <v>829</v>
      </c>
      <c r="P841" s="756"/>
      <c r="Q841" s="756"/>
      <c r="R841" s="756"/>
      <c r="S841" s="756"/>
      <c r="T841" s="756"/>
      <c r="U841" s="756"/>
      <c r="V841" s="756"/>
      <c r="W841" s="594"/>
      <c r="X841" s="705">
        <f t="shared" si="80"/>
        <v>829</v>
      </c>
      <c r="Y841" s="756"/>
      <c r="Z841" s="756"/>
      <c r="AA841" s="756"/>
      <c r="AB841" s="756"/>
      <c r="AC841" s="756"/>
      <c r="AD841" s="756"/>
      <c r="AE841" s="756"/>
      <c r="AF841" s="594"/>
      <c r="AG841" s="705">
        <f t="shared" si="81"/>
        <v>829</v>
      </c>
      <c r="AH841" s="756"/>
      <c r="AI841" s="756"/>
      <c r="AJ841" s="756"/>
      <c r="AK841" s="756"/>
      <c r="AL841" s="756"/>
      <c r="AM841" s="756"/>
      <c r="AN841" s="756"/>
      <c r="AO841" s="685"/>
      <c r="AP841" s="705">
        <f t="shared" si="82"/>
        <v>829</v>
      </c>
      <c r="AQ841" s="756"/>
      <c r="AR841" s="756"/>
      <c r="AS841" s="756"/>
      <c r="AT841" s="756"/>
      <c r="AU841" s="756"/>
      <c r="AV841" s="756"/>
      <c r="AW841" s="756"/>
    </row>
    <row r="842" spans="2:49" x14ac:dyDescent="0.25">
      <c r="B842" s="705">
        <v>830</v>
      </c>
      <c r="C842" s="951">
        <f>(1+_xlfn.XLOOKUP(INT((B842-1)/12)+1,'ZC Curve'!$B$8:$B$107,'ZC Curve'!R$8:R$107,,0))^(1/12)-1</f>
        <v>0</v>
      </c>
      <c r="D842" s="946">
        <f t="shared" si="77"/>
        <v>1</v>
      </c>
      <c r="E842" s="594"/>
      <c r="F842" s="705">
        <f t="shared" si="78"/>
        <v>830</v>
      </c>
      <c r="G842" s="756"/>
      <c r="H842" s="756"/>
      <c r="I842" s="756"/>
      <c r="J842" s="756"/>
      <c r="K842" s="756"/>
      <c r="L842" s="756"/>
      <c r="M842" s="756"/>
      <c r="N842" s="594"/>
      <c r="O842" s="705">
        <f t="shared" si="79"/>
        <v>830</v>
      </c>
      <c r="P842" s="756"/>
      <c r="Q842" s="756"/>
      <c r="R842" s="756"/>
      <c r="S842" s="756"/>
      <c r="T842" s="756"/>
      <c r="U842" s="756"/>
      <c r="V842" s="756"/>
      <c r="W842" s="594"/>
      <c r="X842" s="705">
        <f t="shared" si="80"/>
        <v>830</v>
      </c>
      <c r="Y842" s="756"/>
      <c r="Z842" s="756"/>
      <c r="AA842" s="756"/>
      <c r="AB842" s="756"/>
      <c r="AC842" s="756"/>
      <c r="AD842" s="756"/>
      <c r="AE842" s="756"/>
      <c r="AF842" s="594"/>
      <c r="AG842" s="705">
        <f t="shared" si="81"/>
        <v>830</v>
      </c>
      <c r="AH842" s="756"/>
      <c r="AI842" s="756"/>
      <c r="AJ842" s="756"/>
      <c r="AK842" s="756"/>
      <c r="AL842" s="756"/>
      <c r="AM842" s="756"/>
      <c r="AN842" s="756"/>
      <c r="AO842" s="685"/>
      <c r="AP842" s="705">
        <f t="shared" si="82"/>
        <v>830</v>
      </c>
      <c r="AQ842" s="756"/>
      <c r="AR842" s="756"/>
      <c r="AS842" s="756"/>
      <c r="AT842" s="756"/>
      <c r="AU842" s="756"/>
      <c r="AV842" s="756"/>
      <c r="AW842" s="756"/>
    </row>
    <row r="843" spans="2:49" x14ac:dyDescent="0.25">
      <c r="B843" s="705">
        <v>831</v>
      </c>
      <c r="C843" s="951">
        <f>(1+_xlfn.XLOOKUP(INT((B843-1)/12)+1,'ZC Curve'!$B$8:$B$107,'ZC Curve'!R$8:R$107,,0))^(1/12)-1</f>
        <v>0</v>
      </c>
      <c r="D843" s="946">
        <f t="shared" si="77"/>
        <v>1</v>
      </c>
      <c r="E843" s="594"/>
      <c r="F843" s="705">
        <f t="shared" si="78"/>
        <v>831</v>
      </c>
      <c r="G843" s="756"/>
      <c r="H843" s="756"/>
      <c r="I843" s="756"/>
      <c r="J843" s="756"/>
      <c r="K843" s="756"/>
      <c r="L843" s="756"/>
      <c r="M843" s="756"/>
      <c r="N843" s="594"/>
      <c r="O843" s="705">
        <f t="shared" si="79"/>
        <v>831</v>
      </c>
      <c r="P843" s="756"/>
      <c r="Q843" s="756"/>
      <c r="R843" s="756"/>
      <c r="S843" s="756"/>
      <c r="T843" s="756"/>
      <c r="U843" s="756"/>
      <c r="V843" s="756"/>
      <c r="W843" s="594"/>
      <c r="X843" s="705">
        <f t="shared" si="80"/>
        <v>831</v>
      </c>
      <c r="Y843" s="756"/>
      <c r="Z843" s="756"/>
      <c r="AA843" s="756"/>
      <c r="AB843" s="756"/>
      <c r="AC843" s="756"/>
      <c r="AD843" s="756"/>
      <c r="AE843" s="756"/>
      <c r="AF843" s="594"/>
      <c r="AG843" s="705">
        <f t="shared" si="81"/>
        <v>831</v>
      </c>
      <c r="AH843" s="756"/>
      <c r="AI843" s="756"/>
      <c r="AJ843" s="756"/>
      <c r="AK843" s="756"/>
      <c r="AL843" s="756"/>
      <c r="AM843" s="756"/>
      <c r="AN843" s="756"/>
      <c r="AO843" s="685"/>
      <c r="AP843" s="705">
        <f t="shared" si="82"/>
        <v>831</v>
      </c>
      <c r="AQ843" s="756"/>
      <c r="AR843" s="756"/>
      <c r="AS843" s="756"/>
      <c r="AT843" s="756"/>
      <c r="AU843" s="756"/>
      <c r="AV843" s="756"/>
      <c r="AW843" s="756"/>
    </row>
    <row r="844" spans="2:49" x14ac:dyDescent="0.25">
      <c r="B844" s="705">
        <v>832</v>
      </c>
      <c r="C844" s="951">
        <f>(1+_xlfn.XLOOKUP(INT((B844-1)/12)+1,'ZC Curve'!$B$8:$B$107,'ZC Curve'!R$8:R$107,,0))^(1/12)-1</f>
        <v>0</v>
      </c>
      <c r="D844" s="946">
        <f t="shared" si="77"/>
        <v>1</v>
      </c>
      <c r="E844" s="594"/>
      <c r="F844" s="705">
        <f t="shared" si="78"/>
        <v>832</v>
      </c>
      <c r="G844" s="756"/>
      <c r="H844" s="756"/>
      <c r="I844" s="756"/>
      <c r="J844" s="756"/>
      <c r="K844" s="756"/>
      <c r="L844" s="756"/>
      <c r="M844" s="756"/>
      <c r="N844" s="594"/>
      <c r="O844" s="705">
        <f t="shared" si="79"/>
        <v>832</v>
      </c>
      <c r="P844" s="756"/>
      <c r="Q844" s="756"/>
      <c r="R844" s="756"/>
      <c r="S844" s="756"/>
      <c r="T844" s="756"/>
      <c r="U844" s="756"/>
      <c r="V844" s="756"/>
      <c r="W844" s="594"/>
      <c r="X844" s="705">
        <f t="shared" si="80"/>
        <v>832</v>
      </c>
      <c r="Y844" s="756"/>
      <c r="Z844" s="756"/>
      <c r="AA844" s="756"/>
      <c r="AB844" s="756"/>
      <c r="AC844" s="756"/>
      <c r="AD844" s="756"/>
      <c r="AE844" s="756"/>
      <c r="AF844" s="594"/>
      <c r="AG844" s="705">
        <f t="shared" si="81"/>
        <v>832</v>
      </c>
      <c r="AH844" s="756"/>
      <c r="AI844" s="756"/>
      <c r="AJ844" s="756"/>
      <c r="AK844" s="756"/>
      <c r="AL844" s="756"/>
      <c r="AM844" s="756"/>
      <c r="AN844" s="756"/>
      <c r="AO844" s="685"/>
      <c r="AP844" s="705">
        <f t="shared" si="82"/>
        <v>832</v>
      </c>
      <c r="AQ844" s="756"/>
      <c r="AR844" s="756"/>
      <c r="AS844" s="756"/>
      <c r="AT844" s="756"/>
      <c r="AU844" s="756"/>
      <c r="AV844" s="756"/>
      <c r="AW844" s="756"/>
    </row>
    <row r="845" spans="2:49" x14ac:dyDescent="0.25">
      <c r="B845" s="705">
        <v>833</v>
      </c>
      <c r="C845" s="951">
        <f>(1+_xlfn.XLOOKUP(INT((B845-1)/12)+1,'ZC Curve'!$B$8:$B$107,'ZC Curve'!R$8:R$107,,0))^(1/12)-1</f>
        <v>0</v>
      </c>
      <c r="D845" s="946">
        <f t="shared" si="77"/>
        <v>1</v>
      </c>
      <c r="E845" s="594"/>
      <c r="F845" s="705">
        <f t="shared" si="78"/>
        <v>833</v>
      </c>
      <c r="G845" s="756"/>
      <c r="H845" s="756"/>
      <c r="I845" s="756"/>
      <c r="J845" s="756"/>
      <c r="K845" s="756"/>
      <c r="L845" s="756"/>
      <c r="M845" s="756"/>
      <c r="N845" s="594"/>
      <c r="O845" s="705">
        <f t="shared" si="79"/>
        <v>833</v>
      </c>
      <c r="P845" s="756"/>
      <c r="Q845" s="756"/>
      <c r="R845" s="756"/>
      <c r="S845" s="756"/>
      <c r="T845" s="756"/>
      <c r="U845" s="756"/>
      <c r="V845" s="756"/>
      <c r="W845" s="594"/>
      <c r="X845" s="705">
        <f t="shared" si="80"/>
        <v>833</v>
      </c>
      <c r="Y845" s="756"/>
      <c r="Z845" s="756"/>
      <c r="AA845" s="756"/>
      <c r="AB845" s="756"/>
      <c r="AC845" s="756"/>
      <c r="AD845" s="756"/>
      <c r="AE845" s="756"/>
      <c r="AF845" s="594"/>
      <c r="AG845" s="705">
        <f t="shared" si="81"/>
        <v>833</v>
      </c>
      <c r="AH845" s="756"/>
      <c r="AI845" s="756"/>
      <c r="AJ845" s="756"/>
      <c r="AK845" s="756"/>
      <c r="AL845" s="756"/>
      <c r="AM845" s="756"/>
      <c r="AN845" s="756"/>
      <c r="AO845" s="685"/>
      <c r="AP845" s="705">
        <f t="shared" si="82"/>
        <v>833</v>
      </c>
      <c r="AQ845" s="756"/>
      <c r="AR845" s="756"/>
      <c r="AS845" s="756"/>
      <c r="AT845" s="756"/>
      <c r="AU845" s="756"/>
      <c r="AV845" s="756"/>
      <c r="AW845" s="756"/>
    </row>
    <row r="846" spans="2:49" x14ac:dyDescent="0.25">
      <c r="B846" s="705">
        <v>834</v>
      </c>
      <c r="C846" s="951">
        <f>(1+_xlfn.XLOOKUP(INT((B846-1)/12)+1,'ZC Curve'!$B$8:$B$107,'ZC Curve'!R$8:R$107,,0))^(1/12)-1</f>
        <v>0</v>
      </c>
      <c r="D846" s="946">
        <f t="shared" ref="D846:D909" si="83">D845/(1+C846)</f>
        <v>1</v>
      </c>
      <c r="E846" s="594"/>
      <c r="F846" s="705">
        <f t="shared" ref="F846:F909" si="84">F845+1</f>
        <v>834</v>
      </c>
      <c r="G846" s="756"/>
      <c r="H846" s="756"/>
      <c r="I846" s="756"/>
      <c r="J846" s="756"/>
      <c r="K846" s="756"/>
      <c r="L846" s="756"/>
      <c r="M846" s="756"/>
      <c r="N846" s="594"/>
      <c r="O846" s="705">
        <f t="shared" ref="O846:O909" si="85">O845+1</f>
        <v>834</v>
      </c>
      <c r="P846" s="756"/>
      <c r="Q846" s="756"/>
      <c r="R846" s="756"/>
      <c r="S846" s="756"/>
      <c r="T846" s="756"/>
      <c r="U846" s="756"/>
      <c r="V846" s="756"/>
      <c r="W846" s="594"/>
      <c r="X846" s="705">
        <f t="shared" ref="X846:X909" si="86">X845+1</f>
        <v>834</v>
      </c>
      <c r="Y846" s="756"/>
      <c r="Z846" s="756"/>
      <c r="AA846" s="756"/>
      <c r="AB846" s="756"/>
      <c r="AC846" s="756"/>
      <c r="AD846" s="756"/>
      <c r="AE846" s="756"/>
      <c r="AF846" s="594"/>
      <c r="AG846" s="705">
        <f t="shared" ref="AG846:AG909" si="87">AG845+1</f>
        <v>834</v>
      </c>
      <c r="AH846" s="756"/>
      <c r="AI846" s="756"/>
      <c r="AJ846" s="756"/>
      <c r="AK846" s="756"/>
      <c r="AL846" s="756"/>
      <c r="AM846" s="756"/>
      <c r="AN846" s="756"/>
      <c r="AO846" s="685"/>
      <c r="AP846" s="705">
        <f t="shared" ref="AP846:AP909" si="88">AP845+1</f>
        <v>834</v>
      </c>
      <c r="AQ846" s="756"/>
      <c r="AR846" s="756"/>
      <c r="AS846" s="756"/>
      <c r="AT846" s="756"/>
      <c r="AU846" s="756"/>
      <c r="AV846" s="756"/>
      <c r="AW846" s="756"/>
    </row>
    <row r="847" spans="2:49" x14ac:dyDescent="0.25">
      <c r="B847" s="705">
        <v>835</v>
      </c>
      <c r="C847" s="951">
        <f>(1+_xlfn.XLOOKUP(INT((B847-1)/12)+1,'ZC Curve'!$B$8:$B$107,'ZC Curve'!R$8:R$107,,0))^(1/12)-1</f>
        <v>0</v>
      </c>
      <c r="D847" s="946">
        <f t="shared" si="83"/>
        <v>1</v>
      </c>
      <c r="E847" s="594"/>
      <c r="F847" s="705">
        <f t="shared" si="84"/>
        <v>835</v>
      </c>
      <c r="G847" s="756"/>
      <c r="H847" s="756"/>
      <c r="I847" s="756"/>
      <c r="J847" s="756"/>
      <c r="K847" s="756"/>
      <c r="L847" s="756"/>
      <c r="M847" s="756"/>
      <c r="N847" s="594"/>
      <c r="O847" s="705">
        <f t="shared" si="85"/>
        <v>835</v>
      </c>
      <c r="P847" s="756"/>
      <c r="Q847" s="756"/>
      <c r="R847" s="756"/>
      <c r="S847" s="756"/>
      <c r="T847" s="756"/>
      <c r="U847" s="756"/>
      <c r="V847" s="756"/>
      <c r="W847" s="594"/>
      <c r="X847" s="705">
        <f t="shared" si="86"/>
        <v>835</v>
      </c>
      <c r="Y847" s="756"/>
      <c r="Z847" s="756"/>
      <c r="AA847" s="756"/>
      <c r="AB847" s="756"/>
      <c r="AC847" s="756"/>
      <c r="AD847" s="756"/>
      <c r="AE847" s="756"/>
      <c r="AF847" s="594"/>
      <c r="AG847" s="705">
        <f t="shared" si="87"/>
        <v>835</v>
      </c>
      <c r="AH847" s="756"/>
      <c r="AI847" s="756"/>
      <c r="AJ847" s="756"/>
      <c r="AK847" s="756"/>
      <c r="AL847" s="756"/>
      <c r="AM847" s="756"/>
      <c r="AN847" s="756"/>
      <c r="AO847" s="685"/>
      <c r="AP847" s="705">
        <f t="shared" si="88"/>
        <v>835</v>
      </c>
      <c r="AQ847" s="756"/>
      <c r="AR847" s="756"/>
      <c r="AS847" s="756"/>
      <c r="AT847" s="756"/>
      <c r="AU847" s="756"/>
      <c r="AV847" s="756"/>
      <c r="AW847" s="756"/>
    </row>
    <row r="848" spans="2:49" x14ac:dyDescent="0.25">
      <c r="B848" s="705">
        <v>836</v>
      </c>
      <c r="C848" s="951">
        <f>(1+_xlfn.XLOOKUP(INT((B848-1)/12)+1,'ZC Curve'!$B$8:$B$107,'ZC Curve'!R$8:R$107,,0))^(1/12)-1</f>
        <v>0</v>
      </c>
      <c r="D848" s="946">
        <f t="shared" si="83"/>
        <v>1</v>
      </c>
      <c r="E848" s="594"/>
      <c r="F848" s="705">
        <f t="shared" si="84"/>
        <v>836</v>
      </c>
      <c r="G848" s="756"/>
      <c r="H848" s="756"/>
      <c r="I848" s="756"/>
      <c r="J848" s="756"/>
      <c r="K848" s="756"/>
      <c r="L848" s="756"/>
      <c r="M848" s="756"/>
      <c r="N848" s="594"/>
      <c r="O848" s="705">
        <f t="shared" si="85"/>
        <v>836</v>
      </c>
      <c r="P848" s="756"/>
      <c r="Q848" s="756"/>
      <c r="R848" s="756"/>
      <c r="S848" s="756"/>
      <c r="T848" s="756"/>
      <c r="U848" s="756"/>
      <c r="V848" s="756"/>
      <c r="W848" s="594"/>
      <c r="X848" s="705">
        <f t="shared" si="86"/>
        <v>836</v>
      </c>
      <c r="Y848" s="756"/>
      <c r="Z848" s="756"/>
      <c r="AA848" s="756"/>
      <c r="AB848" s="756"/>
      <c r="AC848" s="756"/>
      <c r="AD848" s="756"/>
      <c r="AE848" s="756"/>
      <c r="AF848" s="594"/>
      <c r="AG848" s="705">
        <f t="shared" si="87"/>
        <v>836</v>
      </c>
      <c r="AH848" s="756"/>
      <c r="AI848" s="756"/>
      <c r="AJ848" s="756"/>
      <c r="AK848" s="756"/>
      <c r="AL848" s="756"/>
      <c r="AM848" s="756"/>
      <c r="AN848" s="756"/>
      <c r="AO848" s="685"/>
      <c r="AP848" s="705">
        <f t="shared" si="88"/>
        <v>836</v>
      </c>
      <c r="AQ848" s="756"/>
      <c r="AR848" s="756"/>
      <c r="AS848" s="756"/>
      <c r="AT848" s="756"/>
      <c r="AU848" s="756"/>
      <c r="AV848" s="756"/>
      <c r="AW848" s="756"/>
    </row>
    <row r="849" spans="2:49" x14ac:dyDescent="0.25">
      <c r="B849" s="705">
        <v>837</v>
      </c>
      <c r="C849" s="951">
        <f>(1+_xlfn.XLOOKUP(INT((B849-1)/12)+1,'ZC Curve'!$B$8:$B$107,'ZC Curve'!R$8:R$107,,0))^(1/12)-1</f>
        <v>0</v>
      </c>
      <c r="D849" s="946">
        <f t="shared" si="83"/>
        <v>1</v>
      </c>
      <c r="E849" s="594"/>
      <c r="F849" s="705">
        <f t="shared" si="84"/>
        <v>837</v>
      </c>
      <c r="G849" s="756"/>
      <c r="H849" s="756"/>
      <c r="I849" s="756"/>
      <c r="J849" s="756"/>
      <c r="K849" s="756"/>
      <c r="L849" s="756"/>
      <c r="M849" s="756"/>
      <c r="N849" s="594"/>
      <c r="O849" s="705">
        <f t="shared" si="85"/>
        <v>837</v>
      </c>
      <c r="P849" s="756"/>
      <c r="Q849" s="756"/>
      <c r="R849" s="756"/>
      <c r="S849" s="756"/>
      <c r="T849" s="756"/>
      <c r="U849" s="756"/>
      <c r="V849" s="756"/>
      <c r="W849" s="594"/>
      <c r="X849" s="705">
        <f t="shared" si="86"/>
        <v>837</v>
      </c>
      <c r="Y849" s="756"/>
      <c r="Z849" s="756"/>
      <c r="AA849" s="756"/>
      <c r="AB849" s="756"/>
      <c r="AC849" s="756"/>
      <c r="AD849" s="756"/>
      <c r="AE849" s="756"/>
      <c r="AF849" s="594"/>
      <c r="AG849" s="705">
        <f t="shared" si="87"/>
        <v>837</v>
      </c>
      <c r="AH849" s="756"/>
      <c r="AI849" s="756"/>
      <c r="AJ849" s="756"/>
      <c r="AK849" s="756"/>
      <c r="AL849" s="756"/>
      <c r="AM849" s="756"/>
      <c r="AN849" s="756"/>
      <c r="AO849" s="685"/>
      <c r="AP849" s="705">
        <f t="shared" si="88"/>
        <v>837</v>
      </c>
      <c r="AQ849" s="756"/>
      <c r="AR849" s="756"/>
      <c r="AS849" s="756"/>
      <c r="AT849" s="756"/>
      <c r="AU849" s="756"/>
      <c r="AV849" s="756"/>
      <c r="AW849" s="756"/>
    </row>
    <row r="850" spans="2:49" x14ac:dyDescent="0.25">
      <c r="B850" s="705">
        <v>838</v>
      </c>
      <c r="C850" s="951">
        <f>(1+_xlfn.XLOOKUP(INT((B850-1)/12)+1,'ZC Curve'!$B$8:$B$107,'ZC Curve'!R$8:R$107,,0))^(1/12)-1</f>
        <v>0</v>
      </c>
      <c r="D850" s="946">
        <f t="shared" si="83"/>
        <v>1</v>
      </c>
      <c r="E850" s="594"/>
      <c r="F850" s="705">
        <f t="shared" si="84"/>
        <v>838</v>
      </c>
      <c r="G850" s="756"/>
      <c r="H850" s="756"/>
      <c r="I850" s="756"/>
      <c r="J850" s="756"/>
      <c r="K850" s="756"/>
      <c r="L850" s="756"/>
      <c r="M850" s="756"/>
      <c r="N850" s="594"/>
      <c r="O850" s="705">
        <f t="shared" si="85"/>
        <v>838</v>
      </c>
      <c r="P850" s="756"/>
      <c r="Q850" s="756"/>
      <c r="R850" s="756"/>
      <c r="S850" s="756"/>
      <c r="T850" s="756"/>
      <c r="U850" s="756"/>
      <c r="V850" s="756"/>
      <c r="W850" s="594"/>
      <c r="X850" s="705">
        <f t="shared" si="86"/>
        <v>838</v>
      </c>
      <c r="Y850" s="756"/>
      <c r="Z850" s="756"/>
      <c r="AA850" s="756"/>
      <c r="AB850" s="756"/>
      <c r="AC850" s="756"/>
      <c r="AD850" s="756"/>
      <c r="AE850" s="756"/>
      <c r="AF850" s="594"/>
      <c r="AG850" s="705">
        <f t="shared" si="87"/>
        <v>838</v>
      </c>
      <c r="AH850" s="756"/>
      <c r="AI850" s="756"/>
      <c r="AJ850" s="756"/>
      <c r="AK850" s="756"/>
      <c r="AL850" s="756"/>
      <c r="AM850" s="756"/>
      <c r="AN850" s="756"/>
      <c r="AO850" s="685"/>
      <c r="AP850" s="705">
        <f t="shared" si="88"/>
        <v>838</v>
      </c>
      <c r="AQ850" s="756"/>
      <c r="AR850" s="756"/>
      <c r="AS850" s="756"/>
      <c r="AT850" s="756"/>
      <c r="AU850" s="756"/>
      <c r="AV850" s="756"/>
      <c r="AW850" s="756"/>
    </row>
    <row r="851" spans="2:49" x14ac:dyDescent="0.25">
      <c r="B851" s="705">
        <v>839</v>
      </c>
      <c r="C851" s="951">
        <f>(1+_xlfn.XLOOKUP(INT((B851-1)/12)+1,'ZC Curve'!$B$8:$B$107,'ZC Curve'!R$8:R$107,,0))^(1/12)-1</f>
        <v>0</v>
      </c>
      <c r="D851" s="946">
        <f t="shared" si="83"/>
        <v>1</v>
      </c>
      <c r="E851" s="594"/>
      <c r="F851" s="705">
        <f t="shared" si="84"/>
        <v>839</v>
      </c>
      <c r="G851" s="756"/>
      <c r="H851" s="756"/>
      <c r="I851" s="756"/>
      <c r="J851" s="756"/>
      <c r="K851" s="756"/>
      <c r="L851" s="756"/>
      <c r="M851" s="756"/>
      <c r="N851" s="594"/>
      <c r="O851" s="705">
        <f t="shared" si="85"/>
        <v>839</v>
      </c>
      <c r="P851" s="756"/>
      <c r="Q851" s="756"/>
      <c r="R851" s="756"/>
      <c r="S851" s="756"/>
      <c r="T851" s="756"/>
      <c r="U851" s="756"/>
      <c r="V851" s="756"/>
      <c r="W851" s="594"/>
      <c r="X851" s="705">
        <f t="shared" si="86"/>
        <v>839</v>
      </c>
      <c r="Y851" s="756"/>
      <c r="Z851" s="756"/>
      <c r="AA851" s="756"/>
      <c r="AB851" s="756"/>
      <c r="AC851" s="756"/>
      <c r="AD851" s="756"/>
      <c r="AE851" s="756"/>
      <c r="AF851" s="594"/>
      <c r="AG851" s="705">
        <f t="shared" si="87"/>
        <v>839</v>
      </c>
      <c r="AH851" s="756"/>
      <c r="AI851" s="756"/>
      <c r="AJ851" s="756"/>
      <c r="AK851" s="756"/>
      <c r="AL851" s="756"/>
      <c r="AM851" s="756"/>
      <c r="AN851" s="756"/>
      <c r="AO851" s="685"/>
      <c r="AP851" s="705">
        <f t="shared" si="88"/>
        <v>839</v>
      </c>
      <c r="AQ851" s="756"/>
      <c r="AR851" s="756"/>
      <c r="AS851" s="756"/>
      <c r="AT851" s="756"/>
      <c r="AU851" s="756"/>
      <c r="AV851" s="756"/>
      <c r="AW851" s="756"/>
    </row>
    <row r="852" spans="2:49" x14ac:dyDescent="0.25">
      <c r="B852" s="705">
        <v>840</v>
      </c>
      <c r="C852" s="951">
        <f>(1+_xlfn.XLOOKUP(INT((B852-1)/12)+1,'ZC Curve'!$B$8:$B$107,'ZC Curve'!R$8:R$107,,0))^(1/12)-1</f>
        <v>0</v>
      </c>
      <c r="D852" s="946">
        <f t="shared" si="83"/>
        <v>1</v>
      </c>
      <c r="E852" s="594"/>
      <c r="F852" s="705">
        <f t="shared" si="84"/>
        <v>840</v>
      </c>
      <c r="G852" s="756"/>
      <c r="H852" s="756"/>
      <c r="I852" s="756"/>
      <c r="J852" s="756"/>
      <c r="K852" s="756"/>
      <c r="L852" s="756"/>
      <c r="M852" s="756"/>
      <c r="N852" s="594"/>
      <c r="O852" s="705">
        <f t="shared" si="85"/>
        <v>840</v>
      </c>
      <c r="P852" s="756"/>
      <c r="Q852" s="756"/>
      <c r="R852" s="756"/>
      <c r="S852" s="756"/>
      <c r="T852" s="756"/>
      <c r="U852" s="756"/>
      <c r="V852" s="756"/>
      <c r="W852" s="594"/>
      <c r="X852" s="705">
        <f t="shared" si="86"/>
        <v>840</v>
      </c>
      <c r="Y852" s="756"/>
      <c r="Z852" s="756"/>
      <c r="AA852" s="756"/>
      <c r="AB852" s="756"/>
      <c r="AC852" s="756"/>
      <c r="AD852" s="756"/>
      <c r="AE852" s="756"/>
      <c r="AF852" s="594"/>
      <c r="AG852" s="705">
        <f t="shared" si="87"/>
        <v>840</v>
      </c>
      <c r="AH852" s="756"/>
      <c r="AI852" s="756"/>
      <c r="AJ852" s="756"/>
      <c r="AK852" s="756"/>
      <c r="AL852" s="756"/>
      <c r="AM852" s="756"/>
      <c r="AN852" s="756"/>
      <c r="AO852" s="685"/>
      <c r="AP852" s="705">
        <f t="shared" si="88"/>
        <v>840</v>
      </c>
      <c r="AQ852" s="756"/>
      <c r="AR852" s="756"/>
      <c r="AS852" s="756"/>
      <c r="AT852" s="756"/>
      <c r="AU852" s="756"/>
      <c r="AV852" s="756"/>
      <c r="AW852" s="756"/>
    </row>
    <row r="853" spans="2:49" x14ac:dyDescent="0.25">
      <c r="B853" s="705">
        <v>841</v>
      </c>
      <c r="C853" s="951">
        <f>(1+_xlfn.XLOOKUP(INT((B853-1)/12)+1,'ZC Curve'!$B$8:$B$107,'ZC Curve'!R$8:R$107,,0))^(1/12)-1</f>
        <v>0</v>
      </c>
      <c r="D853" s="946">
        <f t="shared" si="83"/>
        <v>1</v>
      </c>
      <c r="E853" s="594"/>
      <c r="F853" s="705">
        <f t="shared" si="84"/>
        <v>841</v>
      </c>
      <c r="G853" s="756"/>
      <c r="H853" s="756"/>
      <c r="I853" s="756"/>
      <c r="J853" s="756"/>
      <c r="K853" s="756"/>
      <c r="L853" s="756"/>
      <c r="M853" s="756"/>
      <c r="N853" s="594"/>
      <c r="O853" s="705">
        <f t="shared" si="85"/>
        <v>841</v>
      </c>
      <c r="P853" s="756"/>
      <c r="Q853" s="756"/>
      <c r="R853" s="756"/>
      <c r="S853" s="756"/>
      <c r="T853" s="756"/>
      <c r="U853" s="756"/>
      <c r="V853" s="756"/>
      <c r="W853" s="594"/>
      <c r="X853" s="705">
        <f t="shared" si="86"/>
        <v>841</v>
      </c>
      <c r="Y853" s="756"/>
      <c r="Z853" s="756"/>
      <c r="AA853" s="756"/>
      <c r="AB853" s="756"/>
      <c r="AC853" s="756"/>
      <c r="AD853" s="756"/>
      <c r="AE853" s="756"/>
      <c r="AF853" s="594"/>
      <c r="AG853" s="705">
        <f t="shared" si="87"/>
        <v>841</v>
      </c>
      <c r="AH853" s="756"/>
      <c r="AI853" s="756"/>
      <c r="AJ853" s="756"/>
      <c r="AK853" s="756"/>
      <c r="AL853" s="756"/>
      <c r="AM853" s="756"/>
      <c r="AN853" s="756"/>
      <c r="AO853" s="685"/>
      <c r="AP853" s="705">
        <f t="shared" si="88"/>
        <v>841</v>
      </c>
      <c r="AQ853" s="756"/>
      <c r="AR853" s="756"/>
      <c r="AS853" s="756"/>
      <c r="AT853" s="756"/>
      <c r="AU853" s="756"/>
      <c r="AV853" s="756"/>
      <c r="AW853" s="756"/>
    </row>
    <row r="854" spans="2:49" x14ac:dyDescent="0.25">
      <c r="B854" s="705">
        <v>842</v>
      </c>
      <c r="C854" s="951">
        <f>(1+_xlfn.XLOOKUP(INT((B854-1)/12)+1,'ZC Curve'!$B$8:$B$107,'ZC Curve'!R$8:R$107,,0))^(1/12)-1</f>
        <v>0</v>
      </c>
      <c r="D854" s="946">
        <f t="shared" si="83"/>
        <v>1</v>
      </c>
      <c r="E854" s="594"/>
      <c r="F854" s="705">
        <f t="shared" si="84"/>
        <v>842</v>
      </c>
      <c r="G854" s="756"/>
      <c r="H854" s="756"/>
      <c r="I854" s="756"/>
      <c r="J854" s="756"/>
      <c r="K854" s="756"/>
      <c r="L854" s="756"/>
      <c r="M854" s="756"/>
      <c r="N854" s="594"/>
      <c r="O854" s="705">
        <f t="shared" si="85"/>
        <v>842</v>
      </c>
      <c r="P854" s="756"/>
      <c r="Q854" s="756"/>
      <c r="R854" s="756"/>
      <c r="S854" s="756"/>
      <c r="T854" s="756"/>
      <c r="U854" s="756"/>
      <c r="V854" s="756"/>
      <c r="W854" s="594"/>
      <c r="X854" s="705">
        <f t="shared" si="86"/>
        <v>842</v>
      </c>
      <c r="Y854" s="756"/>
      <c r="Z854" s="756"/>
      <c r="AA854" s="756"/>
      <c r="AB854" s="756"/>
      <c r="AC854" s="756"/>
      <c r="AD854" s="756"/>
      <c r="AE854" s="756"/>
      <c r="AF854" s="594"/>
      <c r="AG854" s="705">
        <f t="shared" si="87"/>
        <v>842</v>
      </c>
      <c r="AH854" s="756"/>
      <c r="AI854" s="756"/>
      <c r="AJ854" s="756"/>
      <c r="AK854" s="756"/>
      <c r="AL854" s="756"/>
      <c r="AM854" s="756"/>
      <c r="AN854" s="756"/>
      <c r="AO854" s="685"/>
      <c r="AP854" s="705">
        <f t="shared" si="88"/>
        <v>842</v>
      </c>
      <c r="AQ854" s="756"/>
      <c r="AR854" s="756"/>
      <c r="AS854" s="756"/>
      <c r="AT854" s="756"/>
      <c r="AU854" s="756"/>
      <c r="AV854" s="756"/>
      <c r="AW854" s="756"/>
    </row>
    <row r="855" spans="2:49" x14ac:dyDescent="0.25">
      <c r="B855" s="705">
        <v>843</v>
      </c>
      <c r="C855" s="951">
        <f>(1+_xlfn.XLOOKUP(INT((B855-1)/12)+1,'ZC Curve'!$B$8:$B$107,'ZC Curve'!R$8:R$107,,0))^(1/12)-1</f>
        <v>0</v>
      </c>
      <c r="D855" s="946">
        <f t="shared" si="83"/>
        <v>1</v>
      </c>
      <c r="E855" s="594"/>
      <c r="F855" s="705">
        <f t="shared" si="84"/>
        <v>843</v>
      </c>
      <c r="G855" s="756"/>
      <c r="H855" s="756"/>
      <c r="I855" s="756"/>
      <c r="J855" s="756"/>
      <c r="K855" s="756"/>
      <c r="L855" s="756"/>
      <c r="M855" s="756"/>
      <c r="N855" s="594"/>
      <c r="O855" s="705">
        <f t="shared" si="85"/>
        <v>843</v>
      </c>
      <c r="P855" s="756"/>
      <c r="Q855" s="756"/>
      <c r="R855" s="756"/>
      <c r="S855" s="756"/>
      <c r="T855" s="756"/>
      <c r="U855" s="756"/>
      <c r="V855" s="756"/>
      <c r="W855" s="594"/>
      <c r="X855" s="705">
        <f t="shared" si="86"/>
        <v>843</v>
      </c>
      <c r="Y855" s="756"/>
      <c r="Z855" s="756"/>
      <c r="AA855" s="756"/>
      <c r="AB855" s="756"/>
      <c r="AC855" s="756"/>
      <c r="AD855" s="756"/>
      <c r="AE855" s="756"/>
      <c r="AF855" s="594"/>
      <c r="AG855" s="705">
        <f t="shared" si="87"/>
        <v>843</v>
      </c>
      <c r="AH855" s="756"/>
      <c r="AI855" s="756"/>
      <c r="AJ855" s="756"/>
      <c r="AK855" s="756"/>
      <c r="AL855" s="756"/>
      <c r="AM855" s="756"/>
      <c r="AN855" s="756"/>
      <c r="AO855" s="685"/>
      <c r="AP855" s="705">
        <f t="shared" si="88"/>
        <v>843</v>
      </c>
      <c r="AQ855" s="756"/>
      <c r="AR855" s="756"/>
      <c r="AS855" s="756"/>
      <c r="AT855" s="756"/>
      <c r="AU855" s="756"/>
      <c r="AV855" s="756"/>
      <c r="AW855" s="756"/>
    </row>
    <row r="856" spans="2:49" x14ac:dyDescent="0.25">
      <c r="B856" s="705">
        <v>844</v>
      </c>
      <c r="C856" s="951">
        <f>(1+_xlfn.XLOOKUP(INT((B856-1)/12)+1,'ZC Curve'!$B$8:$B$107,'ZC Curve'!R$8:R$107,,0))^(1/12)-1</f>
        <v>0</v>
      </c>
      <c r="D856" s="946">
        <f t="shared" si="83"/>
        <v>1</v>
      </c>
      <c r="E856" s="594"/>
      <c r="F856" s="705">
        <f t="shared" si="84"/>
        <v>844</v>
      </c>
      <c r="G856" s="756"/>
      <c r="H856" s="756"/>
      <c r="I856" s="756"/>
      <c r="J856" s="756"/>
      <c r="K856" s="756"/>
      <c r="L856" s="756"/>
      <c r="M856" s="756"/>
      <c r="N856" s="594"/>
      <c r="O856" s="705">
        <f t="shared" si="85"/>
        <v>844</v>
      </c>
      <c r="P856" s="756"/>
      <c r="Q856" s="756"/>
      <c r="R856" s="756"/>
      <c r="S856" s="756"/>
      <c r="T856" s="756"/>
      <c r="U856" s="756"/>
      <c r="V856" s="756"/>
      <c r="W856" s="594"/>
      <c r="X856" s="705">
        <f t="shared" si="86"/>
        <v>844</v>
      </c>
      <c r="Y856" s="756"/>
      <c r="Z856" s="756"/>
      <c r="AA856" s="756"/>
      <c r="AB856" s="756"/>
      <c r="AC856" s="756"/>
      <c r="AD856" s="756"/>
      <c r="AE856" s="756"/>
      <c r="AF856" s="594"/>
      <c r="AG856" s="705">
        <f t="shared" si="87"/>
        <v>844</v>
      </c>
      <c r="AH856" s="756"/>
      <c r="AI856" s="756"/>
      <c r="AJ856" s="756"/>
      <c r="AK856" s="756"/>
      <c r="AL856" s="756"/>
      <c r="AM856" s="756"/>
      <c r="AN856" s="756"/>
      <c r="AO856" s="685"/>
      <c r="AP856" s="705">
        <f t="shared" si="88"/>
        <v>844</v>
      </c>
      <c r="AQ856" s="756"/>
      <c r="AR856" s="756"/>
      <c r="AS856" s="756"/>
      <c r="AT856" s="756"/>
      <c r="AU856" s="756"/>
      <c r="AV856" s="756"/>
      <c r="AW856" s="756"/>
    </row>
    <row r="857" spans="2:49" x14ac:dyDescent="0.25">
      <c r="B857" s="705">
        <v>845</v>
      </c>
      <c r="C857" s="951">
        <f>(1+_xlfn.XLOOKUP(INT((B857-1)/12)+1,'ZC Curve'!$B$8:$B$107,'ZC Curve'!R$8:R$107,,0))^(1/12)-1</f>
        <v>0</v>
      </c>
      <c r="D857" s="946">
        <f t="shared" si="83"/>
        <v>1</v>
      </c>
      <c r="E857" s="594"/>
      <c r="F857" s="705">
        <f t="shared" si="84"/>
        <v>845</v>
      </c>
      <c r="G857" s="756"/>
      <c r="H857" s="756"/>
      <c r="I857" s="756"/>
      <c r="J857" s="756"/>
      <c r="K857" s="756"/>
      <c r="L857" s="756"/>
      <c r="M857" s="756"/>
      <c r="N857" s="594"/>
      <c r="O857" s="705">
        <f t="shared" si="85"/>
        <v>845</v>
      </c>
      <c r="P857" s="756"/>
      <c r="Q857" s="756"/>
      <c r="R857" s="756"/>
      <c r="S857" s="756"/>
      <c r="T857" s="756"/>
      <c r="U857" s="756"/>
      <c r="V857" s="756"/>
      <c r="W857" s="594"/>
      <c r="X857" s="705">
        <f t="shared" si="86"/>
        <v>845</v>
      </c>
      <c r="Y857" s="756"/>
      <c r="Z857" s="756"/>
      <c r="AA857" s="756"/>
      <c r="AB857" s="756"/>
      <c r="AC857" s="756"/>
      <c r="AD857" s="756"/>
      <c r="AE857" s="756"/>
      <c r="AF857" s="594"/>
      <c r="AG857" s="705">
        <f t="shared" si="87"/>
        <v>845</v>
      </c>
      <c r="AH857" s="756"/>
      <c r="AI857" s="756"/>
      <c r="AJ857" s="756"/>
      <c r="AK857" s="756"/>
      <c r="AL857" s="756"/>
      <c r="AM857" s="756"/>
      <c r="AN857" s="756"/>
      <c r="AO857" s="685"/>
      <c r="AP857" s="705">
        <f t="shared" si="88"/>
        <v>845</v>
      </c>
      <c r="AQ857" s="756"/>
      <c r="AR857" s="756"/>
      <c r="AS857" s="756"/>
      <c r="AT857" s="756"/>
      <c r="AU857" s="756"/>
      <c r="AV857" s="756"/>
      <c r="AW857" s="756"/>
    </row>
    <row r="858" spans="2:49" x14ac:dyDescent="0.25">
      <c r="B858" s="705">
        <v>846</v>
      </c>
      <c r="C858" s="951">
        <f>(1+_xlfn.XLOOKUP(INT((B858-1)/12)+1,'ZC Curve'!$B$8:$B$107,'ZC Curve'!R$8:R$107,,0))^(1/12)-1</f>
        <v>0</v>
      </c>
      <c r="D858" s="946">
        <f t="shared" si="83"/>
        <v>1</v>
      </c>
      <c r="E858" s="594"/>
      <c r="F858" s="705">
        <f t="shared" si="84"/>
        <v>846</v>
      </c>
      <c r="G858" s="756"/>
      <c r="H858" s="756"/>
      <c r="I858" s="756"/>
      <c r="J858" s="756"/>
      <c r="K858" s="756"/>
      <c r="L858" s="756"/>
      <c r="M858" s="756"/>
      <c r="N858" s="594"/>
      <c r="O858" s="705">
        <f t="shared" si="85"/>
        <v>846</v>
      </c>
      <c r="P858" s="756"/>
      <c r="Q858" s="756"/>
      <c r="R858" s="756"/>
      <c r="S858" s="756"/>
      <c r="T858" s="756"/>
      <c r="U858" s="756"/>
      <c r="V858" s="756"/>
      <c r="W858" s="594"/>
      <c r="X858" s="705">
        <f t="shared" si="86"/>
        <v>846</v>
      </c>
      <c r="Y858" s="756"/>
      <c r="Z858" s="756"/>
      <c r="AA858" s="756"/>
      <c r="AB858" s="756"/>
      <c r="AC858" s="756"/>
      <c r="AD858" s="756"/>
      <c r="AE858" s="756"/>
      <c r="AF858" s="594"/>
      <c r="AG858" s="705">
        <f t="shared" si="87"/>
        <v>846</v>
      </c>
      <c r="AH858" s="756"/>
      <c r="AI858" s="756"/>
      <c r="AJ858" s="756"/>
      <c r="AK858" s="756"/>
      <c r="AL858" s="756"/>
      <c r="AM858" s="756"/>
      <c r="AN858" s="756"/>
      <c r="AO858" s="685"/>
      <c r="AP858" s="705">
        <f t="shared" si="88"/>
        <v>846</v>
      </c>
      <c r="AQ858" s="756"/>
      <c r="AR858" s="756"/>
      <c r="AS858" s="756"/>
      <c r="AT858" s="756"/>
      <c r="AU858" s="756"/>
      <c r="AV858" s="756"/>
      <c r="AW858" s="756"/>
    </row>
    <row r="859" spans="2:49" x14ac:dyDescent="0.25">
      <c r="B859" s="705">
        <v>847</v>
      </c>
      <c r="C859" s="951">
        <f>(1+_xlfn.XLOOKUP(INT((B859-1)/12)+1,'ZC Curve'!$B$8:$B$107,'ZC Curve'!R$8:R$107,,0))^(1/12)-1</f>
        <v>0</v>
      </c>
      <c r="D859" s="946">
        <f t="shared" si="83"/>
        <v>1</v>
      </c>
      <c r="E859" s="594"/>
      <c r="F859" s="705">
        <f t="shared" si="84"/>
        <v>847</v>
      </c>
      <c r="G859" s="756"/>
      <c r="H859" s="756"/>
      <c r="I859" s="756"/>
      <c r="J859" s="756"/>
      <c r="K859" s="756"/>
      <c r="L859" s="756"/>
      <c r="M859" s="756"/>
      <c r="N859" s="594"/>
      <c r="O859" s="705">
        <f t="shared" si="85"/>
        <v>847</v>
      </c>
      <c r="P859" s="756"/>
      <c r="Q859" s="756"/>
      <c r="R859" s="756"/>
      <c r="S859" s="756"/>
      <c r="T859" s="756"/>
      <c r="U859" s="756"/>
      <c r="V859" s="756"/>
      <c r="W859" s="594"/>
      <c r="X859" s="705">
        <f t="shared" si="86"/>
        <v>847</v>
      </c>
      <c r="Y859" s="756"/>
      <c r="Z859" s="756"/>
      <c r="AA859" s="756"/>
      <c r="AB859" s="756"/>
      <c r="AC859" s="756"/>
      <c r="AD859" s="756"/>
      <c r="AE859" s="756"/>
      <c r="AF859" s="594"/>
      <c r="AG859" s="705">
        <f t="shared" si="87"/>
        <v>847</v>
      </c>
      <c r="AH859" s="756"/>
      <c r="AI859" s="756"/>
      <c r="AJ859" s="756"/>
      <c r="AK859" s="756"/>
      <c r="AL859" s="756"/>
      <c r="AM859" s="756"/>
      <c r="AN859" s="756"/>
      <c r="AO859" s="685"/>
      <c r="AP859" s="705">
        <f t="shared" si="88"/>
        <v>847</v>
      </c>
      <c r="AQ859" s="756"/>
      <c r="AR859" s="756"/>
      <c r="AS859" s="756"/>
      <c r="AT859" s="756"/>
      <c r="AU859" s="756"/>
      <c r="AV859" s="756"/>
      <c r="AW859" s="756"/>
    </row>
    <row r="860" spans="2:49" x14ac:dyDescent="0.25">
      <c r="B860" s="705">
        <v>848</v>
      </c>
      <c r="C860" s="951">
        <f>(1+_xlfn.XLOOKUP(INT((B860-1)/12)+1,'ZC Curve'!$B$8:$B$107,'ZC Curve'!R$8:R$107,,0))^(1/12)-1</f>
        <v>0</v>
      </c>
      <c r="D860" s="946">
        <f t="shared" si="83"/>
        <v>1</v>
      </c>
      <c r="E860" s="594"/>
      <c r="F860" s="705">
        <f t="shared" si="84"/>
        <v>848</v>
      </c>
      <c r="G860" s="756"/>
      <c r="H860" s="756"/>
      <c r="I860" s="756"/>
      <c r="J860" s="756"/>
      <c r="K860" s="756"/>
      <c r="L860" s="756"/>
      <c r="M860" s="756"/>
      <c r="N860" s="594"/>
      <c r="O860" s="705">
        <f t="shared" si="85"/>
        <v>848</v>
      </c>
      <c r="P860" s="756"/>
      <c r="Q860" s="756"/>
      <c r="R860" s="756"/>
      <c r="S860" s="756"/>
      <c r="T860" s="756"/>
      <c r="U860" s="756"/>
      <c r="V860" s="756"/>
      <c r="W860" s="594"/>
      <c r="X860" s="705">
        <f t="shared" si="86"/>
        <v>848</v>
      </c>
      <c r="Y860" s="756"/>
      <c r="Z860" s="756"/>
      <c r="AA860" s="756"/>
      <c r="AB860" s="756"/>
      <c r="AC860" s="756"/>
      <c r="AD860" s="756"/>
      <c r="AE860" s="756"/>
      <c r="AF860" s="594"/>
      <c r="AG860" s="705">
        <f t="shared" si="87"/>
        <v>848</v>
      </c>
      <c r="AH860" s="756"/>
      <c r="AI860" s="756"/>
      <c r="AJ860" s="756"/>
      <c r="AK860" s="756"/>
      <c r="AL860" s="756"/>
      <c r="AM860" s="756"/>
      <c r="AN860" s="756"/>
      <c r="AO860" s="685"/>
      <c r="AP860" s="705">
        <f t="shared" si="88"/>
        <v>848</v>
      </c>
      <c r="AQ860" s="756"/>
      <c r="AR860" s="756"/>
      <c r="AS860" s="756"/>
      <c r="AT860" s="756"/>
      <c r="AU860" s="756"/>
      <c r="AV860" s="756"/>
      <c r="AW860" s="756"/>
    </row>
    <row r="861" spans="2:49" x14ac:dyDescent="0.25">
      <c r="B861" s="705">
        <v>849</v>
      </c>
      <c r="C861" s="951">
        <f>(1+_xlfn.XLOOKUP(INT((B861-1)/12)+1,'ZC Curve'!$B$8:$B$107,'ZC Curve'!R$8:R$107,,0))^(1/12)-1</f>
        <v>0</v>
      </c>
      <c r="D861" s="946">
        <f t="shared" si="83"/>
        <v>1</v>
      </c>
      <c r="E861" s="594"/>
      <c r="F861" s="705">
        <f t="shared" si="84"/>
        <v>849</v>
      </c>
      <c r="G861" s="756"/>
      <c r="H861" s="756"/>
      <c r="I861" s="756"/>
      <c r="J861" s="756"/>
      <c r="K861" s="756"/>
      <c r="L861" s="756"/>
      <c r="M861" s="756"/>
      <c r="N861" s="594"/>
      <c r="O861" s="705">
        <f t="shared" si="85"/>
        <v>849</v>
      </c>
      <c r="P861" s="756"/>
      <c r="Q861" s="756"/>
      <c r="R861" s="756"/>
      <c r="S861" s="756"/>
      <c r="T861" s="756"/>
      <c r="U861" s="756"/>
      <c r="V861" s="756"/>
      <c r="W861" s="594"/>
      <c r="X861" s="705">
        <f t="shared" si="86"/>
        <v>849</v>
      </c>
      <c r="Y861" s="756"/>
      <c r="Z861" s="756"/>
      <c r="AA861" s="756"/>
      <c r="AB861" s="756"/>
      <c r="AC861" s="756"/>
      <c r="AD861" s="756"/>
      <c r="AE861" s="756"/>
      <c r="AF861" s="594"/>
      <c r="AG861" s="705">
        <f t="shared" si="87"/>
        <v>849</v>
      </c>
      <c r="AH861" s="756"/>
      <c r="AI861" s="756"/>
      <c r="AJ861" s="756"/>
      <c r="AK861" s="756"/>
      <c r="AL861" s="756"/>
      <c r="AM861" s="756"/>
      <c r="AN861" s="756"/>
      <c r="AO861" s="685"/>
      <c r="AP861" s="705">
        <f t="shared" si="88"/>
        <v>849</v>
      </c>
      <c r="AQ861" s="756"/>
      <c r="AR861" s="756"/>
      <c r="AS861" s="756"/>
      <c r="AT861" s="756"/>
      <c r="AU861" s="756"/>
      <c r="AV861" s="756"/>
      <c r="AW861" s="756"/>
    </row>
    <row r="862" spans="2:49" x14ac:dyDescent="0.25">
      <c r="B862" s="705">
        <v>850</v>
      </c>
      <c r="C862" s="951">
        <f>(1+_xlfn.XLOOKUP(INT((B862-1)/12)+1,'ZC Curve'!$B$8:$B$107,'ZC Curve'!R$8:R$107,,0))^(1/12)-1</f>
        <v>0</v>
      </c>
      <c r="D862" s="946">
        <f t="shared" si="83"/>
        <v>1</v>
      </c>
      <c r="E862" s="594"/>
      <c r="F862" s="705">
        <f t="shared" si="84"/>
        <v>850</v>
      </c>
      <c r="G862" s="756"/>
      <c r="H862" s="756"/>
      <c r="I862" s="756"/>
      <c r="J862" s="756"/>
      <c r="K862" s="756"/>
      <c r="L862" s="756"/>
      <c r="M862" s="756"/>
      <c r="N862" s="594"/>
      <c r="O862" s="705">
        <f t="shared" si="85"/>
        <v>850</v>
      </c>
      <c r="P862" s="756"/>
      <c r="Q862" s="756"/>
      <c r="R862" s="756"/>
      <c r="S862" s="756"/>
      <c r="T862" s="756"/>
      <c r="U862" s="756"/>
      <c r="V862" s="756"/>
      <c r="W862" s="594"/>
      <c r="X862" s="705">
        <f t="shared" si="86"/>
        <v>850</v>
      </c>
      <c r="Y862" s="756"/>
      <c r="Z862" s="756"/>
      <c r="AA862" s="756"/>
      <c r="AB862" s="756"/>
      <c r="AC862" s="756"/>
      <c r="AD862" s="756"/>
      <c r="AE862" s="756"/>
      <c r="AF862" s="594"/>
      <c r="AG862" s="705">
        <f t="shared" si="87"/>
        <v>850</v>
      </c>
      <c r="AH862" s="756"/>
      <c r="AI862" s="756"/>
      <c r="AJ862" s="756"/>
      <c r="AK862" s="756"/>
      <c r="AL862" s="756"/>
      <c r="AM862" s="756"/>
      <c r="AN862" s="756"/>
      <c r="AO862" s="685"/>
      <c r="AP862" s="705">
        <f t="shared" si="88"/>
        <v>850</v>
      </c>
      <c r="AQ862" s="756"/>
      <c r="AR862" s="756"/>
      <c r="AS862" s="756"/>
      <c r="AT862" s="756"/>
      <c r="AU862" s="756"/>
      <c r="AV862" s="756"/>
      <c r="AW862" s="756"/>
    </row>
    <row r="863" spans="2:49" x14ac:dyDescent="0.25">
      <c r="B863" s="705">
        <v>851</v>
      </c>
      <c r="C863" s="951">
        <f>(1+_xlfn.XLOOKUP(INT((B863-1)/12)+1,'ZC Curve'!$B$8:$B$107,'ZC Curve'!R$8:R$107,,0))^(1/12)-1</f>
        <v>0</v>
      </c>
      <c r="D863" s="946">
        <f t="shared" si="83"/>
        <v>1</v>
      </c>
      <c r="E863" s="594"/>
      <c r="F863" s="705">
        <f t="shared" si="84"/>
        <v>851</v>
      </c>
      <c r="G863" s="756"/>
      <c r="H863" s="756"/>
      <c r="I863" s="756"/>
      <c r="J863" s="756"/>
      <c r="K863" s="756"/>
      <c r="L863" s="756"/>
      <c r="M863" s="756"/>
      <c r="N863" s="594"/>
      <c r="O863" s="705">
        <f t="shared" si="85"/>
        <v>851</v>
      </c>
      <c r="P863" s="756"/>
      <c r="Q863" s="756"/>
      <c r="R863" s="756"/>
      <c r="S863" s="756"/>
      <c r="T863" s="756"/>
      <c r="U863" s="756"/>
      <c r="V863" s="756"/>
      <c r="W863" s="594"/>
      <c r="X863" s="705">
        <f t="shared" si="86"/>
        <v>851</v>
      </c>
      <c r="Y863" s="756"/>
      <c r="Z863" s="756"/>
      <c r="AA863" s="756"/>
      <c r="AB863" s="756"/>
      <c r="AC863" s="756"/>
      <c r="AD863" s="756"/>
      <c r="AE863" s="756"/>
      <c r="AF863" s="594"/>
      <c r="AG863" s="705">
        <f t="shared" si="87"/>
        <v>851</v>
      </c>
      <c r="AH863" s="756"/>
      <c r="AI863" s="756"/>
      <c r="AJ863" s="756"/>
      <c r="AK863" s="756"/>
      <c r="AL863" s="756"/>
      <c r="AM863" s="756"/>
      <c r="AN863" s="756"/>
      <c r="AO863" s="685"/>
      <c r="AP863" s="705">
        <f t="shared" si="88"/>
        <v>851</v>
      </c>
      <c r="AQ863" s="756"/>
      <c r="AR863" s="756"/>
      <c r="AS863" s="756"/>
      <c r="AT863" s="756"/>
      <c r="AU863" s="756"/>
      <c r="AV863" s="756"/>
      <c r="AW863" s="756"/>
    </row>
    <row r="864" spans="2:49" x14ac:dyDescent="0.25">
      <c r="B864" s="705">
        <v>852</v>
      </c>
      <c r="C864" s="951">
        <f>(1+_xlfn.XLOOKUP(INT((B864-1)/12)+1,'ZC Curve'!$B$8:$B$107,'ZC Curve'!R$8:R$107,,0))^(1/12)-1</f>
        <v>0</v>
      </c>
      <c r="D864" s="946">
        <f t="shared" si="83"/>
        <v>1</v>
      </c>
      <c r="E864" s="594"/>
      <c r="F864" s="705">
        <f t="shared" si="84"/>
        <v>852</v>
      </c>
      <c r="G864" s="756"/>
      <c r="H864" s="756"/>
      <c r="I864" s="756"/>
      <c r="J864" s="756"/>
      <c r="K864" s="756"/>
      <c r="L864" s="756"/>
      <c r="M864" s="756"/>
      <c r="N864" s="594"/>
      <c r="O864" s="705">
        <f t="shared" si="85"/>
        <v>852</v>
      </c>
      <c r="P864" s="756"/>
      <c r="Q864" s="756"/>
      <c r="R864" s="756"/>
      <c r="S864" s="756"/>
      <c r="T864" s="756"/>
      <c r="U864" s="756"/>
      <c r="V864" s="756"/>
      <c r="W864" s="594"/>
      <c r="X864" s="705">
        <f t="shared" si="86"/>
        <v>852</v>
      </c>
      <c r="Y864" s="756"/>
      <c r="Z864" s="756"/>
      <c r="AA864" s="756"/>
      <c r="AB864" s="756"/>
      <c r="AC864" s="756"/>
      <c r="AD864" s="756"/>
      <c r="AE864" s="756"/>
      <c r="AF864" s="594"/>
      <c r="AG864" s="705">
        <f t="shared" si="87"/>
        <v>852</v>
      </c>
      <c r="AH864" s="756"/>
      <c r="AI864" s="756"/>
      <c r="AJ864" s="756"/>
      <c r="AK864" s="756"/>
      <c r="AL864" s="756"/>
      <c r="AM864" s="756"/>
      <c r="AN864" s="756"/>
      <c r="AO864" s="685"/>
      <c r="AP864" s="705">
        <f t="shared" si="88"/>
        <v>852</v>
      </c>
      <c r="AQ864" s="756"/>
      <c r="AR864" s="756"/>
      <c r="AS864" s="756"/>
      <c r="AT864" s="756"/>
      <c r="AU864" s="756"/>
      <c r="AV864" s="756"/>
      <c r="AW864" s="756"/>
    </row>
    <row r="865" spans="2:49" x14ac:dyDescent="0.25">
      <c r="B865" s="705">
        <v>853</v>
      </c>
      <c r="C865" s="951">
        <f>(1+_xlfn.XLOOKUP(INT((B865-1)/12)+1,'ZC Curve'!$B$8:$B$107,'ZC Curve'!R$8:R$107,,0))^(1/12)-1</f>
        <v>0</v>
      </c>
      <c r="D865" s="946">
        <f t="shared" si="83"/>
        <v>1</v>
      </c>
      <c r="E865" s="594"/>
      <c r="F865" s="705">
        <f t="shared" si="84"/>
        <v>853</v>
      </c>
      <c r="G865" s="756"/>
      <c r="H865" s="756"/>
      <c r="I865" s="756"/>
      <c r="J865" s="756"/>
      <c r="K865" s="756"/>
      <c r="L865" s="756"/>
      <c r="M865" s="756"/>
      <c r="N865" s="594"/>
      <c r="O865" s="705">
        <f t="shared" si="85"/>
        <v>853</v>
      </c>
      <c r="P865" s="756"/>
      <c r="Q865" s="756"/>
      <c r="R865" s="756"/>
      <c r="S865" s="756"/>
      <c r="T865" s="756"/>
      <c r="U865" s="756"/>
      <c r="V865" s="756"/>
      <c r="W865" s="594"/>
      <c r="X865" s="705">
        <f t="shared" si="86"/>
        <v>853</v>
      </c>
      <c r="Y865" s="756"/>
      <c r="Z865" s="756"/>
      <c r="AA865" s="756"/>
      <c r="AB865" s="756"/>
      <c r="AC865" s="756"/>
      <c r="AD865" s="756"/>
      <c r="AE865" s="756"/>
      <c r="AF865" s="594"/>
      <c r="AG865" s="705">
        <f t="shared" si="87"/>
        <v>853</v>
      </c>
      <c r="AH865" s="756"/>
      <c r="AI865" s="756"/>
      <c r="AJ865" s="756"/>
      <c r="AK865" s="756"/>
      <c r="AL865" s="756"/>
      <c r="AM865" s="756"/>
      <c r="AN865" s="756"/>
      <c r="AO865" s="685"/>
      <c r="AP865" s="705">
        <f t="shared" si="88"/>
        <v>853</v>
      </c>
      <c r="AQ865" s="756"/>
      <c r="AR865" s="756"/>
      <c r="AS865" s="756"/>
      <c r="AT865" s="756"/>
      <c r="AU865" s="756"/>
      <c r="AV865" s="756"/>
      <c r="AW865" s="756"/>
    </row>
    <row r="866" spans="2:49" x14ac:dyDescent="0.25">
      <c r="B866" s="705">
        <v>854</v>
      </c>
      <c r="C866" s="951">
        <f>(1+_xlfn.XLOOKUP(INT((B866-1)/12)+1,'ZC Curve'!$B$8:$B$107,'ZC Curve'!R$8:R$107,,0))^(1/12)-1</f>
        <v>0</v>
      </c>
      <c r="D866" s="946">
        <f t="shared" si="83"/>
        <v>1</v>
      </c>
      <c r="E866" s="594"/>
      <c r="F866" s="705">
        <f t="shared" si="84"/>
        <v>854</v>
      </c>
      <c r="G866" s="756"/>
      <c r="H866" s="756"/>
      <c r="I866" s="756"/>
      <c r="J866" s="756"/>
      <c r="K866" s="756"/>
      <c r="L866" s="756"/>
      <c r="M866" s="756"/>
      <c r="N866" s="594"/>
      <c r="O866" s="705">
        <f t="shared" si="85"/>
        <v>854</v>
      </c>
      <c r="P866" s="756"/>
      <c r="Q866" s="756"/>
      <c r="R866" s="756"/>
      <c r="S866" s="756"/>
      <c r="T866" s="756"/>
      <c r="U866" s="756"/>
      <c r="V866" s="756"/>
      <c r="W866" s="594"/>
      <c r="X866" s="705">
        <f t="shared" si="86"/>
        <v>854</v>
      </c>
      <c r="Y866" s="756"/>
      <c r="Z866" s="756"/>
      <c r="AA866" s="756"/>
      <c r="AB866" s="756"/>
      <c r="AC866" s="756"/>
      <c r="AD866" s="756"/>
      <c r="AE866" s="756"/>
      <c r="AF866" s="594"/>
      <c r="AG866" s="705">
        <f t="shared" si="87"/>
        <v>854</v>
      </c>
      <c r="AH866" s="756"/>
      <c r="AI866" s="756"/>
      <c r="AJ866" s="756"/>
      <c r="AK866" s="756"/>
      <c r="AL866" s="756"/>
      <c r="AM866" s="756"/>
      <c r="AN866" s="756"/>
      <c r="AO866" s="685"/>
      <c r="AP866" s="705">
        <f t="shared" si="88"/>
        <v>854</v>
      </c>
      <c r="AQ866" s="756"/>
      <c r="AR866" s="756"/>
      <c r="AS866" s="756"/>
      <c r="AT866" s="756"/>
      <c r="AU866" s="756"/>
      <c r="AV866" s="756"/>
      <c r="AW866" s="756"/>
    </row>
    <row r="867" spans="2:49" x14ac:dyDescent="0.25">
      <c r="B867" s="705">
        <v>855</v>
      </c>
      <c r="C867" s="951">
        <f>(1+_xlfn.XLOOKUP(INT((B867-1)/12)+1,'ZC Curve'!$B$8:$B$107,'ZC Curve'!R$8:R$107,,0))^(1/12)-1</f>
        <v>0</v>
      </c>
      <c r="D867" s="946">
        <f t="shared" si="83"/>
        <v>1</v>
      </c>
      <c r="E867" s="594"/>
      <c r="F867" s="705">
        <f t="shared" si="84"/>
        <v>855</v>
      </c>
      <c r="G867" s="756"/>
      <c r="H867" s="756"/>
      <c r="I867" s="756"/>
      <c r="J867" s="756"/>
      <c r="K867" s="756"/>
      <c r="L867" s="756"/>
      <c r="M867" s="756"/>
      <c r="N867" s="594"/>
      <c r="O867" s="705">
        <f t="shared" si="85"/>
        <v>855</v>
      </c>
      <c r="P867" s="756"/>
      <c r="Q867" s="756"/>
      <c r="R867" s="756"/>
      <c r="S867" s="756"/>
      <c r="T867" s="756"/>
      <c r="U867" s="756"/>
      <c r="V867" s="756"/>
      <c r="W867" s="594"/>
      <c r="X867" s="705">
        <f t="shared" si="86"/>
        <v>855</v>
      </c>
      <c r="Y867" s="756"/>
      <c r="Z867" s="756"/>
      <c r="AA867" s="756"/>
      <c r="AB867" s="756"/>
      <c r="AC867" s="756"/>
      <c r="AD867" s="756"/>
      <c r="AE867" s="756"/>
      <c r="AF867" s="594"/>
      <c r="AG867" s="705">
        <f t="shared" si="87"/>
        <v>855</v>
      </c>
      <c r="AH867" s="756"/>
      <c r="AI867" s="756"/>
      <c r="AJ867" s="756"/>
      <c r="AK867" s="756"/>
      <c r="AL867" s="756"/>
      <c r="AM867" s="756"/>
      <c r="AN867" s="756"/>
      <c r="AO867" s="685"/>
      <c r="AP867" s="705">
        <f t="shared" si="88"/>
        <v>855</v>
      </c>
      <c r="AQ867" s="756"/>
      <c r="AR867" s="756"/>
      <c r="AS867" s="756"/>
      <c r="AT867" s="756"/>
      <c r="AU867" s="756"/>
      <c r="AV867" s="756"/>
      <c r="AW867" s="756"/>
    </row>
    <row r="868" spans="2:49" x14ac:dyDescent="0.25">
      <c r="B868" s="705">
        <v>856</v>
      </c>
      <c r="C868" s="951">
        <f>(1+_xlfn.XLOOKUP(INT((B868-1)/12)+1,'ZC Curve'!$B$8:$B$107,'ZC Curve'!R$8:R$107,,0))^(1/12)-1</f>
        <v>0</v>
      </c>
      <c r="D868" s="946">
        <f t="shared" si="83"/>
        <v>1</v>
      </c>
      <c r="E868" s="594"/>
      <c r="F868" s="705">
        <f t="shared" si="84"/>
        <v>856</v>
      </c>
      <c r="G868" s="756"/>
      <c r="H868" s="756"/>
      <c r="I868" s="756"/>
      <c r="J868" s="756"/>
      <c r="K868" s="756"/>
      <c r="L868" s="756"/>
      <c r="M868" s="756"/>
      <c r="N868" s="594"/>
      <c r="O868" s="705">
        <f t="shared" si="85"/>
        <v>856</v>
      </c>
      <c r="P868" s="756"/>
      <c r="Q868" s="756"/>
      <c r="R868" s="756"/>
      <c r="S868" s="756"/>
      <c r="T868" s="756"/>
      <c r="U868" s="756"/>
      <c r="V868" s="756"/>
      <c r="W868" s="594"/>
      <c r="X868" s="705">
        <f t="shared" si="86"/>
        <v>856</v>
      </c>
      <c r="Y868" s="756"/>
      <c r="Z868" s="756"/>
      <c r="AA868" s="756"/>
      <c r="AB868" s="756"/>
      <c r="AC868" s="756"/>
      <c r="AD868" s="756"/>
      <c r="AE868" s="756"/>
      <c r="AF868" s="594"/>
      <c r="AG868" s="705">
        <f t="shared" si="87"/>
        <v>856</v>
      </c>
      <c r="AH868" s="756"/>
      <c r="AI868" s="756"/>
      <c r="AJ868" s="756"/>
      <c r="AK868" s="756"/>
      <c r="AL868" s="756"/>
      <c r="AM868" s="756"/>
      <c r="AN868" s="756"/>
      <c r="AO868" s="685"/>
      <c r="AP868" s="705">
        <f t="shared" si="88"/>
        <v>856</v>
      </c>
      <c r="AQ868" s="756"/>
      <c r="AR868" s="756"/>
      <c r="AS868" s="756"/>
      <c r="AT868" s="756"/>
      <c r="AU868" s="756"/>
      <c r="AV868" s="756"/>
      <c r="AW868" s="756"/>
    </row>
    <row r="869" spans="2:49" x14ac:dyDescent="0.25">
      <c r="B869" s="705">
        <v>857</v>
      </c>
      <c r="C869" s="951">
        <f>(1+_xlfn.XLOOKUP(INT((B869-1)/12)+1,'ZC Curve'!$B$8:$B$107,'ZC Curve'!R$8:R$107,,0))^(1/12)-1</f>
        <v>0</v>
      </c>
      <c r="D869" s="946">
        <f t="shared" si="83"/>
        <v>1</v>
      </c>
      <c r="E869" s="594"/>
      <c r="F869" s="705">
        <f t="shared" si="84"/>
        <v>857</v>
      </c>
      <c r="G869" s="756"/>
      <c r="H869" s="756"/>
      <c r="I869" s="756"/>
      <c r="J869" s="756"/>
      <c r="K869" s="756"/>
      <c r="L869" s="756"/>
      <c r="M869" s="756"/>
      <c r="N869" s="594"/>
      <c r="O869" s="705">
        <f t="shared" si="85"/>
        <v>857</v>
      </c>
      <c r="P869" s="756"/>
      <c r="Q869" s="756"/>
      <c r="R869" s="756"/>
      <c r="S869" s="756"/>
      <c r="T869" s="756"/>
      <c r="U869" s="756"/>
      <c r="V869" s="756"/>
      <c r="W869" s="594"/>
      <c r="X869" s="705">
        <f t="shared" si="86"/>
        <v>857</v>
      </c>
      <c r="Y869" s="756"/>
      <c r="Z869" s="756"/>
      <c r="AA869" s="756"/>
      <c r="AB869" s="756"/>
      <c r="AC869" s="756"/>
      <c r="AD869" s="756"/>
      <c r="AE869" s="756"/>
      <c r="AF869" s="594"/>
      <c r="AG869" s="705">
        <f t="shared" si="87"/>
        <v>857</v>
      </c>
      <c r="AH869" s="756"/>
      <c r="AI869" s="756"/>
      <c r="AJ869" s="756"/>
      <c r="AK869" s="756"/>
      <c r="AL869" s="756"/>
      <c r="AM869" s="756"/>
      <c r="AN869" s="756"/>
      <c r="AO869" s="685"/>
      <c r="AP869" s="705">
        <f t="shared" si="88"/>
        <v>857</v>
      </c>
      <c r="AQ869" s="756"/>
      <c r="AR869" s="756"/>
      <c r="AS869" s="756"/>
      <c r="AT869" s="756"/>
      <c r="AU869" s="756"/>
      <c r="AV869" s="756"/>
      <c r="AW869" s="756"/>
    </row>
    <row r="870" spans="2:49" x14ac:dyDescent="0.25">
      <c r="B870" s="705">
        <v>858</v>
      </c>
      <c r="C870" s="951">
        <f>(1+_xlfn.XLOOKUP(INT((B870-1)/12)+1,'ZC Curve'!$B$8:$B$107,'ZC Curve'!R$8:R$107,,0))^(1/12)-1</f>
        <v>0</v>
      </c>
      <c r="D870" s="946">
        <f t="shared" si="83"/>
        <v>1</v>
      </c>
      <c r="E870" s="594"/>
      <c r="F870" s="705">
        <f t="shared" si="84"/>
        <v>858</v>
      </c>
      <c r="G870" s="756"/>
      <c r="H870" s="756"/>
      <c r="I870" s="756"/>
      <c r="J870" s="756"/>
      <c r="K870" s="756"/>
      <c r="L870" s="756"/>
      <c r="M870" s="756"/>
      <c r="N870" s="594"/>
      <c r="O870" s="705">
        <f t="shared" si="85"/>
        <v>858</v>
      </c>
      <c r="P870" s="756"/>
      <c r="Q870" s="756"/>
      <c r="R870" s="756"/>
      <c r="S870" s="756"/>
      <c r="T870" s="756"/>
      <c r="U870" s="756"/>
      <c r="V870" s="756"/>
      <c r="W870" s="594"/>
      <c r="X870" s="705">
        <f t="shared" si="86"/>
        <v>858</v>
      </c>
      <c r="Y870" s="756"/>
      <c r="Z870" s="756"/>
      <c r="AA870" s="756"/>
      <c r="AB870" s="756"/>
      <c r="AC870" s="756"/>
      <c r="AD870" s="756"/>
      <c r="AE870" s="756"/>
      <c r="AF870" s="594"/>
      <c r="AG870" s="705">
        <f t="shared" si="87"/>
        <v>858</v>
      </c>
      <c r="AH870" s="756"/>
      <c r="AI870" s="756"/>
      <c r="AJ870" s="756"/>
      <c r="AK870" s="756"/>
      <c r="AL870" s="756"/>
      <c r="AM870" s="756"/>
      <c r="AN870" s="756"/>
      <c r="AO870" s="685"/>
      <c r="AP870" s="705">
        <f t="shared" si="88"/>
        <v>858</v>
      </c>
      <c r="AQ870" s="756"/>
      <c r="AR870" s="756"/>
      <c r="AS870" s="756"/>
      <c r="AT870" s="756"/>
      <c r="AU870" s="756"/>
      <c r="AV870" s="756"/>
      <c r="AW870" s="756"/>
    </row>
    <row r="871" spans="2:49" x14ac:dyDescent="0.25">
      <c r="B871" s="705">
        <v>859</v>
      </c>
      <c r="C871" s="951">
        <f>(1+_xlfn.XLOOKUP(INT((B871-1)/12)+1,'ZC Curve'!$B$8:$B$107,'ZC Curve'!R$8:R$107,,0))^(1/12)-1</f>
        <v>0</v>
      </c>
      <c r="D871" s="946">
        <f t="shared" si="83"/>
        <v>1</v>
      </c>
      <c r="E871" s="594"/>
      <c r="F871" s="705">
        <f t="shared" si="84"/>
        <v>859</v>
      </c>
      <c r="G871" s="756"/>
      <c r="H871" s="756"/>
      <c r="I871" s="756"/>
      <c r="J871" s="756"/>
      <c r="K871" s="756"/>
      <c r="L871" s="756"/>
      <c r="M871" s="756"/>
      <c r="N871" s="594"/>
      <c r="O871" s="705">
        <f t="shared" si="85"/>
        <v>859</v>
      </c>
      <c r="P871" s="756"/>
      <c r="Q871" s="756"/>
      <c r="R871" s="756"/>
      <c r="S871" s="756"/>
      <c r="T871" s="756"/>
      <c r="U871" s="756"/>
      <c r="V871" s="756"/>
      <c r="W871" s="594"/>
      <c r="X871" s="705">
        <f t="shared" si="86"/>
        <v>859</v>
      </c>
      <c r="Y871" s="756"/>
      <c r="Z871" s="756"/>
      <c r="AA871" s="756"/>
      <c r="AB871" s="756"/>
      <c r="AC871" s="756"/>
      <c r="AD871" s="756"/>
      <c r="AE871" s="756"/>
      <c r="AF871" s="594"/>
      <c r="AG871" s="705">
        <f t="shared" si="87"/>
        <v>859</v>
      </c>
      <c r="AH871" s="756"/>
      <c r="AI871" s="756"/>
      <c r="AJ871" s="756"/>
      <c r="AK871" s="756"/>
      <c r="AL871" s="756"/>
      <c r="AM871" s="756"/>
      <c r="AN871" s="756"/>
      <c r="AO871" s="685"/>
      <c r="AP871" s="705">
        <f t="shared" si="88"/>
        <v>859</v>
      </c>
      <c r="AQ871" s="756"/>
      <c r="AR871" s="756"/>
      <c r="AS871" s="756"/>
      <c r="AT871" s="756"/>
      <c r="AU871" s="756"/>
      <c r="AV871" s="756"/>
      <c r="AW871" s="756"/>
    </row>
    <row r="872" spans="2:49" x14ac:dyDescent="0.25">
      <c r="B872" s="705">
        <v>860</v>
      </c>
      <c r="C872" s="951">
        <f>(1+_xlfn.XLOOKUP(INT((B872-1)/12)+1,'ZC Curve'!$B$8:$B$107,'ZC Curve'!R$8:R$107,,0))^(1/12)-1</f>
        <v>0</v>
      </c>
      <c r="D872" s="946">
        <f t="shared" si="83"/>
        <v>1</v>
      </c>
      <c r="E872" s="594"/>
      <c r="F872" s="705">
        <f t="shared" si="84"/>
        <v>860</v>
      </c>
      <c r="G872" s="756"/>
      <c r="H872" s="756"/>
      <c r="I872" s="756"/>
      <c r="J872" s="756"/>
      <c r="K872" s="756"/>
      <c r="L872" s="756"/>
      <c r="M872" s="756"/>
      <c r="N872" s="594"/>
      <c r="O872" s="705">
        <f t="shared" si="85"/>
        <v>860</v>
      </c>
      <c r="P872" s="756"/>
      <c r="Q872" s="756"/>
      <c r="R872" s="756"/>
      <c r="S872" s="756"/>
      <c r="T872" s="756"/>
      <c r="U872" s="756"/>
      <c r="V872" s="756"/>
      <c r="W872" s="594"/>
      <c r="X872" s="705">
        <f t="shared" si="86"/>
        <v>860</v>
      </c>
      <c r="Y872" s="756"/>
      <c r="Z872" s="756"/>
      <c r="AA872" s="756"/>
      <c r="AB872" s="756"/>
      <c r="AC872" s="756"/>
      <c r="AD872" s="756"/>
      <c r="AE872" s="756"/>
      <c r="AF872" s="594"/>
      <c r="AG872" s="705">
        <f t="shared" si="87"/>
        <v>860</v>
      </c>
      <c r="AH872" s="756"/>
      <c r="AI872" s="756"/>
      <c r="AJ872" s="756"/>
      <c r="AK872" s="756"/>
      <c r="AL872" s="756"/>
      <c r="AM872" s="756"/>
      <c r="AN872" s="756"/>
      <c r="AO872" s="685"/>
      <c r="AP872" s="705">
        <f t="shared" si="88"/>
        <v>860</v>
      </c>
      <c r="AQ872" s="756"/>
      <c r="AR872" s="756"/>
      <c r="AS872" s="756"/>
      <c r="AT872" s="756"/>
      <c r="AU872" s="756"/>
      <c r="AV872" s="756"/>
      <c r="AW872" s="756"/>
    </row>
    <row r="873" spans="2:49" x14ac:dyDescent="0.25">
      <c r="B873" s="705">
        <v>861</v>
      </c>
      <c r="C873" s="951">
        <f>(1+_xlfn.XLOOKUP(INT((B873-1)/12)+1,'ZC Curve'!$B$8:$B$107,'ZC Curve'!R$8:R$107,,0))^(1/12)-1</f>
        <v>0</v>
      </c>
      <c r="D873" s="946">
        <f t="shared" si="83"/>
        <v>1</v>
      </c>
      <c r="E873" s="594"/>
      <c r="F873" s="705">
        <f t="shared" si="84"/>
        <v>861</v>
      </c>
      <c r="G873" s="756"/>
      <c r="H873" s="756"/>
      <c r="I873" s="756"/>
      <c r="J873" s="756"/>
      <c r="K873" s="756"/>
      <c r="L873" s="756"/>
      <c r="M873" s="756"/>
      <c r="N873" s="594"/>
      <c r="O873" s="705">
        <f t="shared" si="85"/>
        <v>861</v>
      </c>
      <c r="P873" s="756"/>
      <c r="Q873" s="756"/>
      <c r="R873" s="756"/>
      <c r="S873" s="756"/>
      <c r="T873" s="756"/>
      <c r="U873" s="756"/>
      <c r="V873" s="756"/>
      <c r="W873" s="594"/>
      <c r="X873" s="705">
        <f t="shared" si="86"/>
        <v>861</v>
      </c>
      <c r="Y873" s="756"/>
      <c r="Z873" s="756"/>
      <c r="AA873" s="756"/>
      <c r="AB873" s="756"/>
      <c r="AC873" s="756"/>
      <c r="AD873" s="756"/>
      <c r="AE873" s="756"/>
      <c r="AF873" s="594"/>
      <c r="AG873" s="705">
        <f t="shared" si="87"/>
        <v>861</v>
      </c>
      <c r="AH873" s="756"/>
      <c r="AI873" s="756"/>
      <c r="AJ873" s="756"/>
      <c r="AK873" s="756"/>
      <c r="AL873" s="756"/>
      <c r="AM873" s="756"/>
      <c r="AN873" s="756"/>
      <c r="AO873" s="685"/>
      <c r="AP873" s="705">
        <f t="shared" si="88"/>
        <v>861</v>
      </c>
      <c r="AQ873" s="756"/>
      <c r="AR873" s="756"/>
      <c r="AS873" s="756"/>
      <c r="AT873" s="756"/>
      <c r="AU873" s="756"/>
      <c r="AV873" s="756"/>
      <c r="AW873" s="756"/>
    </row>
    <row r="874" spans="2:49" x14ac:dyDescent="0.25">
      <c r="B874" s="705">
        <v>862</v>
      </c>
      <c r="C874" s="951">
        <f>(1+_xlfn.XLOOKUP(INT((B874-1)/12)+1,'ZC Curve'!$B$8:$B$107,'ZC Curve'!R$8:R$107,,0))^(1/12)-1</f>
        <v>0</v>
      </c>
      <c r="D874" s="946">
        <f t="shared" si="83"/>
        <v>1</v>
      </c>
      <c r="E874" s="594"/>
      <c r="F874" s="705">
        <f t="shared" si="84"/>
        <v>862</v>
      </c>
      <c r="G874" s="756"/>
      <c r="H874" s="756"/>
      <c r="I874" s="756"/>
      <c r="J874" s="756"/>
      <c r="K874" s="756"/>
      <c r="L874" s="756"/>
      <c r="M874" s="756"/>
      <c r="N874" s="594"/>
      <c r="O874" s="705">
        <f t="shared" si="85"/>
        <v>862</v>
      </c>
      <c r="P874" s="756"/>
      <c r="Q874" s="756"/>
      <c r="R874" s="756"/>
      <c r="S874" s="756"/>
      <c r="T874" s="756"/>
      <c r="U874" s="756"/>
      <c r="V874" s="756"/>
      <c r="W874" s="594"/>
      <c r="X874" s="705">
        <f t="shared" si="86"/>
        <v>862</v>
      </c>
      <c r="Y874" s="756"/>
      <c r="Z874" s="756"/>
      <c r="AA874" s="756"/>
      <c r="AB874" s="756"/>
      <c r="AC874" s="756"/>
      <c r="AD874" s="756"/>
      <c r="AE874" s="756"/>
      <c r="AF874" s="594"/>
      <c r="AG874" s="705">
        <f t="shared" si="87"/>
        <v>862</v>
      </c>
      <c r="AH874" s="756"/>
      <c r="AI874" s="756"/>
      <c r="AJ874" s="756"/>
      <c r="AK874" s="756"/>
      <c r="AL874" s="756"/>
      <c r="AM874" s="756"/>
      <c r="AN874" s="756"/>
      <c r="AO874" s="685"/>
      <c r="AP874" s="705">
        <f t="shared" si="88"/>
        <v>862</v>
      </c>
      <c r="AQ874" s="756"/>
      <c r="AR874" s="756"/>
      <c r="AS874" s="756"/>
      <c r="AT874" s="756"/>
      <c r="AU874" s="756"/>
      <c r="AV874" s="756"/>
      <c r="AW874" s="756"/>
    </row>
    <row r="875" spans="2:49" x14ac:dyDescent="0.25">
      <c r="B875" s="705">
        <v>863</v>
      </c>
      <c r="C875" s="951">
        <f>(1+_xlfn.XLOOKUP(INT((B875-1)/12)+1,'ZC Curve'!$B$8:$B$107,'ZC Curve'!R$8:R$107,,0))^(1/12)-1</f>
        <v>0</v>
      </c>
      <c r="D875" s="946">
        <f t="shared" si="83"/>
        <v>1</v>
      </c>
      <c r="E875" s="594"/>
      <c r="F875" s="705">
        <f t="shared" si="84"/>
        <v>863</v>
      </c>
      <c r="G875" s="756"/>
      <c r="H875" s="756"/>
      <c r="I875" s="756"/>
      <c r="J875" s="756"/>
      <c r="K875" s="756"/>
      <c r="L875" s="756"/>
      <c r="M875" s="756"/>
      <c r="N875" s="594"/>
      <c r="O875" s="705">
        <f t="shared" si="85"/>
        <v>863</v>
      </c>
      <c r="P875" s="756"/>
      <c r="Q875" s="756"/>
      <c r="R875" s="756"/>
      <c r="S875" s="756"/>
      <c r="T875" s="756"/>
      <c r="U875" s="756"/>
      <c r="V875" s="756"/>
      <c r="W875" s="594"/>
      <c r="X875" s="705">
        <f t="shared" si="86"/>
        <v>863</v>
      </c>
      <c r="Y875" s="756"/>
      <c r="Z875" s="756"/>
      <c r="AA875" s="756"/>
      <c r="AB875" s="756"/>
      <c r="AC875" s="756"/>
      <c r="AD875" s="756"/>
      <c r="AE875" s="756"/>
      <c r="AF875" s="594"/>
      <c r="AG875" s="705">
        <f t="shared" si="87"/>
        <v>863</v>
      </c>
      <c r="AH875" s="756"/>
      <c r="AI875" s="756"/>
      <c r="AJ875" s="756"/>
      <c r="AK875" s="756"/>
      <c r="AL875" s="756"/>
      <c r="AM875" s="756"/>
      <c r="AN875" s="756"/>
      <c r="AO875" s="685"/>
      <c r="AP875" s="705">
        <f t="shared" si="88"/>
        <v>863</v>
      </c>
      <c r="AQ875" s="756"/>
      <c r="AR875" s="756"/>
      <c r="AS875" s="756"/>
      <c r="AT875" s="756"/>
      <c r="AU875" s="756"/>
      <c r="AV875" s="756"/>
      <c r="AW875" s="756"/>
    </row>
    <row r="876" spans="2:49" x14ac:dyDescent="0.25">
      <c r="B876" s="705">
        <v>864</v>
      </c>
      <c r="C876" s="951">
        <f>(1+_xlfn.XLOOKUP(INT((B876-1)/12)+1,'ZC Curve'!$B$8:$B$107,'ZC Curve'!R$8:R$107,,0))^(1/12)-1</f>
        <v>0</v>
      </c>
      <c r="D876" s="946">
        <f t="shared" si="83"/>
        <v>1</v>
      </c>
      <c r="E876" s="594"/>
      <c r="F876" s="705">
        <f t="shared" si="84"/>
        <v>864</v>
      </c>
      <c r="G876" s="756"/>
      <c r="H876" s="756"/>
      <c r="I876" s="756"/>
      <c r="J876" s="756"/>
      <c r="K876" s="756"/>
      <c r="L876" s="756"/>
      <c r="M876" s="756"/>
      <c r="N876" s="594"/>
      <c r="O876" s="705">
        <f t="shared" si="85"/>
        <v>864</v>
      </c>
      <c r="P876" s="756"/>
      <c r="Q876" s="756"/>
      <c r="R876" s="756"/>
      <c r="S876" s="756"/>
      <c r="T876" s="756"/>
      <c r="U876" s="756"/>
      <c r="V876" s="756"/>
      <c r="W876" s="594"/>
      <c r="X876" s="705">
        <f t="shared" si="86"/>
        <v>864</v>
      </c>
      <c r="Y876" s="756"/>
      <c r="Z876" s="756"/>
      <c r="AA876" s="756"/>
      <c r="AB876" s="756"/>
      <c r="AC876" s="756"/>
      <c r="AD876" s="756"/>
      <c r="AE876" s="756"/>
      <c r="AF876" s="594"/>
      <c r="AG876" s="705">
        <f t="shared" si="87"/>
        <v>864</v>
      </c>
      <c r="AH876" s="756"/>
      <c r="AI876" s="756"/>
      <c r="AJ876" s="756"/>
      <c r="AK876" s="756"/>
      <c r="AL876" s="756"/>
      <c r="AM876" s="756"/>
      <c r="AN876" s="756"/>
      <c r="AO876" s="685"/>
      <c r="AP876" s="705">
        <f t="shared" si="88"/>
        <v>864</v>
      </c>
      <c r="AQ876" s="756"/>
      <c r="AR876" s="756"/>
      <c r="AS876" s="756"/>
      <c r="AT876" s="756"/>
      <c r="AU876" s="756"/>
      <c r="AV876" s="756"/>
      <c r="AW876" s="756"/>
    </row>
    <row r="877" spans="2:49" x14ac:dyDescent="0.25">
      <c r="B877" s="705">
        <v>865</v>
      </c>
      <c r="C877" s="951">
        <f>(1+_xlfn.XLOOKUP(INT((B877-1)/12)+1,'ZC Curve'!$B$8:$B$107,'ZC Curve'!R$8:R$107,,0))^(1/12)-1</f>
        <v>0</v>
      </c>
      <c r="D877" s="946">
        <f t="shared" si="83"/>
        <v>1</v>
      </c>
      <c r="E877" s="594"/>
      <c r="F877" s="705">
        <f t="shared" si="84"/>
        <v>865</v>
      </c>
      <c r="G877" s="756"/>
      <c r="H877" s="756"/>
      <c r="I877" s="756"/>
      <c r="J877" s="756"/>
      <c r="K877" s="756"/>
      <c r="L877" s="756"/>
      <c r="M877" s="756"/>
      <c r="N877" s="594"/>
      <c r="O877" s="705">
        <f t="shared" si="85"/>
        <v>865</v>
      </c>
      <c r="P877" s="756"/>
      <c r="Q877" s="756"/>
      <c r="R877" s="756"/>
      <c r="S877" s="756"/>
      <c r="T877" s="756"/>
      <c r="U877" s="756"/>
      <c r="V877" s="756"/>
      <c r="W877" s="594"/>
      <c r="X877" s="705">
        <f t="shared" si="86"/>
        <v>865</v>
      </c>
      <c r="Y877" s="756"/>
      <c r="Z877" s="756"/>
      <c r="AA877" s="756"/>
      <c r="AB877" s="756"/>
      <c r="AC877" s="756"/>
      <c r="AD877" s="756"/>
      <c r="AE877" s="756"/>
      <c r="AF877" s="594"/>
      <c r="AG877" s="705">
        <f t="shared" si="87"/>
        <v>865</v>
      </c>
      <c r="AH877" s="756"/>
      <c r="AI877" s="756"/>
      <c r="AJ877" s="756"/>
      <c r="AK877" s="756"/>
      <c r="AL877" s="756"/>
      <c r="AM877" s="756"/>
      <c r="AN877" s="756"/>
      <c r="AO877" s="685"/>
      <c r="AP877" s="705">
        <f t="shared" si="88"/>
        <v>865</v>
      </c>
      <c r="AQ877" s="756"/>
      <c r="AR877" s="756"/>
      <c r="AS877" s="756"/>
      <c r="AT877" s="756"/>
      <c r="AU877" s="756"/>
      <c r="AV877" s="756"/>
      <c r="AW877" s="756"/>
    </row>
    <row r="878" spans="2:49" x14ac:dyDescent="0.25">
      <c r="B878" s="705">
        <v>866</v>
      </c>
      <c r="C878" s="951">
        <f>(1+_xlfn.XLOOKUP(INT((B878-1)/12)+1,'ZC Curve'!$B$8:$B$107,'ZC Curve'!R$8:R$107,,0))^(1/12)-1</f>
        <v>0</v>
      </c>
      <c r="D878" s="946">
        <f t="shared" si="83"/>
        <v>1</v>
      </c>
      <c r="E878" s="594"/>
      <c r="F878" s="705">
        <f t="shared" si="84"/>
        <v>866</v>
      </c>
      <c r="G878" s="756"/>
      <c r="H878" s="756"/>
      <c r="I878" s="756"/>
      <c r="J878" s="756"/>
      <c r="K878" s="756"/>
      <c r="L878" s="756"/>
      <c r="M878" s="756"/>
      <c r="N878" s="594"/>
      <c r="O878" s="705">
        <f t="shared" si="85"/>
        <v>866</v>
      </c>
      <c r="P878" s="756"/>
      <c r="Q878" s="756"/>
      <c r="R878" s="756"/>
      <c r="S878" s="756"/>
      <c r="T878" s="756"/>
      <c r="U878" s="756"/>
      <c r="V878" s="756"/>
      <c r="W878" s="594"/>
      <c r="X878" s="705">
        <f t="shared" si="86"/>
        <v>866</v>
      </c>
      <c r="Y878" s="756"/>
      <c r="Z878" s="756"/>
      <c r="AA878" s="756"/>
      <c r="AB878" s="756"/>
      <c r="AC878" s="756"/>
      <c r="AD878" s="756"/>
      <c r="AE878" s="756"/>
      <c r="AF878" s="594"/>
      <c r="AG878" s="705">
        <f t="shared" si="87"/>
        <v>866</v>
      </c>
      <c r="AH878" s="756"/>
      <c r="AI878" s="756"/>
      <c r="AJ878" s="756"/>
      <c r="AK878" s="756"/>
      <c r="AL878" s="756"/>
      <c r="AM878" s="756"/>
      <c r="AN878" s="756"/>
      <c r="AO878" s="685"/>
      <c r="AP878" s="705">
        <f t="shared" si="88"/>
        <v>866</v>
      </c>
      <c r="AQ878" s="756"/>
      <c r="AR878" s="756"/>
      <c r="AS878" s="756"/>
      <c r="AT878" s="756"/>
      <c r="AU878" s="756"/>
      <c r="AV878" s="756"/>
      <c r="AW878" s="756"/>
    </row>
    <row r="879" spans="2:49" x14ac:dyDescent="0.25">
      <c r="B879" s="705">
        <v>867</v>
      </c>
      <c r="C879" s="951">
        <f>(1+_xlfn.XLOOKUP(INT((B879-1)/12)+1,'ZC Curve'!$B$8:$B$107,'ZC Curve'!R$8:R$107,,0))^(1/12)-1</f>
        <v>0</v>
      </c>
      <c r="D879" s="946">
        <f t="shared" si="83"/>
        <v>1</v>
      </c>
      <c r="E879" s="594"/>
      <c r="F879" s="705">
        <f t="shared" si="84"/>
        <v>867</v>
      </c>
      <c r="G879" s="756"/>
      <c r="H879" s="756"/>
      <c r="I879" s="756"/>
      <c r="J879" s="756"/>
      <c r="K879" s="756"/>
      <c r="L879" s="756"/>
      <c r="M879" s="756"/>
      <c r="N879" s="594"/>
      <c r="O879" s="705">
        <f t="shared" si="85"/>
        <v>867</v>
      </c>
      <c r="P879" s="756"/>
      <c r="Q879" s="756"/>
      <c r="R879" s="756"/>
      <c r="S879" s="756"/>
      <c r="T879" s="756"/>
      <c r="U879" s="756"/>
      <c r="V879" s="756"/>
      <c r="W879" s="594"/>
      <c r="X879" s="705">
        <f t="shared" si="86"/>
        <v>867</v>
      </c>
      <c r="Y879" s="756"/>
      <c r="Z879" s="756"/>
      <c r="AA879" s="756"/>
      <c r="AB879" s="756"/>
      <c r="AC879" s="756"/>
      <c r="AD879" s="756"/>
      <c r="AE879" s="756"/>
      <c r="AF879" s="594"/>
      <c r="AG879" s="705">
        <f t="shared" si="87"/>
        <v>867</v>
      </c>
      <c r="AH879" s="756"/>
      <c r="AI879" s="756"/>
      <c r="AJ879" s="756"/>
      <c r="AK879" s="756"/>
      <c r="AL879" s="756"/>
      <c r="AM879" s="756"/>
      <c r="AN879" s="756"/>
      <c r="AO879" s="685"/>
      <c r="AP879" s="705">
        <f t="shared" si="88"/>
        <v>867</v>
      </c>
      <c r="AQ879" s="756"/>
      <c r="AR879" s="756"/>
      <c r="AS879" s="756"/>
      <c r="AT879" s="756"/>
      <c r="AU879" s="756"/>
      <c r="AV879" s="756"/>
      <c r="AW879" s="756"/>
    </row>
    <row r="880" spans="2:49" x14ac:dyDescent="0.25">
      <c r="B880" s="705">
        <v>868</v>
      </c>
      <c r="C880" s="951">
        <f>(1+_xlfn.XLOOKUP(INT((B880-1)/12)+1,'ZC Curve'!$B$8:$B$107,'ZC Curve'!R$8:R$107,,0))^(1/12)-1</f>
        <v>0</v>
      </c>
      <c r="D880" s="946">
        <f t="shared" si="83"/>
        <v>1</v>
      </c>
      <c r="E880" s="594"/>
      <c r="F880" s="705">
        <f t="shared" si="84"/>
        <v>868</v>
      </c>
      <c r="G880" s="756"/>
      <c r="H880" s="756"/>
      <c r="I880" s="756"/>
      <c r="J880" s="756"/>
      <c r="K880" s="756"/>
      <c r="L880" s="756"/>
      <c r="M880" s="756"/>
      <c r="N880" s="594"/>
      <c r="O880" s="705">
        <f t="shared" si="85"/>
        <v>868</v>
      </c>
      <c r="P880" s="756"/>
      <c r="Q880" s="756"/>
      <c r="R880" s="756"/>
      <c r="S880" s="756"/>
      <c r="T880" s="756"/>
      <c r="U880" s="756"/>
      <c r="V880" s="756"/>
      <c r="W880" s="594"/>
      <c r="X880" s="705">
        <f t="shared" si="86"/>
        <v>868</v>
      </c>
      <c r="Y880" s="756"/>
      <c r="Z880" s="756"/>
      <c r="AA880" s="756"/>
      <c r="AB880" s="756"/>
      <c r="AC880" s="756"/>
      <c r="AD880" s="756"/>
      <c r="AE880" s="756"/>
      <c r="AF880" s="594"/>
      <c r="AG880" s="705">
        <f t="shared" si="87"/>
        <v>868</v>
      </c>
      <c r="AH880" s="756"/>
      <c r="AI880" s="756"/>
      <c r="AJ880" s="756"/>
      <c r="AK880" s="756"/>
      <c r="AL880" s="756"/>
      <c r="AM880" s="756"/>
      <c r="AN880" s="756"/>
      <c r="AO880" s="685"/>
      <c r="AP880" s="705">
        <f t="shared" si="88"/>
        <v>868</v>
      </c>
      <c r="AQ880" s="756"/>
      <c r="AR880" s="756"/>
      <c r="AS880" s="756"/>
      <c r="AT880" s="756"/>
      <c r="AU880" s="756"/>
      <c r="AV880" s="756"/>
      <c r="AW880" s="756"/>
    </row>
    <row r="881" spans="2:49" x14ac:dyDescent="0.25">
      <c r="B881" s="705">
        <v>869</v>
      </c>
      <c r="C881" s="951">
        <f>(1+_xlfn.XLOOKUP(INT((B881-1)/12)+1,'ZC Curve'!$B$8:$B$107,'ZC Curve'!R$8:R$107,,0))^(1/12)-1</f>
        <v>0</v>
      </c>
      <c r="D881" s="946">
        <f t="shared" si="83"/>
        <v>1</v>
      </c>
      <c r="E881" s="594"/>
      <c r="F881" s="705">
        <f t="shared" si="84"/>
        <v>869</v>
      </c>
      <c r="G881" s="756"/>
      <c r="H881" s="756"/>
      <c r="I881" s="756"/>
      <c r="J881" s="756"/>
      <c r="K881" s="756"/>
      <c r="L881" s="756"/>
      <c r="M881" s="756"/>
      <c r="N881" s="594"/>
      <c r="O881" s="705">
        <f t="shared" si="85"/>
        <v>869</v>
      </c>
      <c r="P881" s="756"/>
      <c r="Q881" s="756"/>
      <c r="R881" s="756"/>
      <c r="S881" s="756"/>
      <c r="T881" s="756"/>
      <c r="U881" s="756"/>
      <c r="V881" s="756"/>
      <c r="W881" s="594"/>
      <c r="X881" s="705">
        <f t="shared" si="86"/>
        <v>869</v>
      </c>
      <c r="Y881" s="756"/>
      <c r="Z881" s="756"/>
      <c r="AA881" s="756"/>
      <c r="AB881" s="756"/>
      <c r="AC881" s="756"/>
      <c r="AD881" s="756"/>
      <c r="AE881" s="756"/>
      <c r="AF881" s="594"/>
      <c r="AG881" s="705">
        <f t="shared" si="87"/>
        <v>869</v>
      </c>
      <c r="AH881" s="756"/>
      <c r="AI881" s="756"/>
      <c r="AJ881" s="756"/>
      <c r="AK881" s="756"/>
      <c r="AL881" s="756"/>
      <c r="AM881" s="756"/>
      <c r="AN881" s="756"/>
      <c r="AO881" s="685"/>
      <c r="AP881" s="705">
        <f t="shared" si="88"/>
        <v>869</v>
      </c>
      <c r="AQ881" s="756"/>
      <c r="AR881" s="756"/>
      <c r="AS881" s="756"/>
      <c r="AT881" s="756"/>
      <c r="AU881" s="756"/>
      <c r="AV881" s="756"/>
      <c r="AW881" s="756"/>
    </row>
    <row r="882" spans="2:49" x14ac:dyDescent="0.25">
      <c r="B882" s="705">
        <v>870</v>
      </c>
      <c r="C882" s="951">
        <f>(1+_xlfn.XLOOKUP(INT((B882-1)/12)+1,'ZC Curve'!$B$8:$B$107,'ZC Curve'!R$8:R$107,,0))^(1/12)-1</f>
        <v>0</v>
      </c>
      <c r="D882" s="946">
        <f t="shared" si="83"/>
        <v>1</v>
      </c>
      <c r="E882" s="594"/>
      <c r="F882" s="705">
        <f t="shared" si="84"/>
        <v>870</v>
      </c>
      <c r="G882" s="756"/>
      <c r="H882" s="756"/>
      <c r="I882" s="756"/>
      <c r="J882" s="756"/>
      <c r="K882" s="756"/>
      <c r="L882" s="756"/>
      <c r="M882" s="756"/>
      <c r="N882" s="594"/>
      <c r="O882" s="705">
        <f t="shared" si="85"/>
        <v>870</v>
      </c>
      <c r="P882" s="756"/>
      <c r="Q882" s="756"/>
      <c r="R882" s="756"/>
      <c r="S882" s="756"/>
      <c r="T882" s="756"/>
      <c r="U882" s="756"/>
      <c r="V882" s="756"/>
      <c r="W882" s="594"/>
      <c r="X882" s="705">
        <f t="shared" si="86"/>
        <v>870</v>
      </c>
      <c r="Y882" s="756"/>
      <c r="Z882" s="756"/>
      <c r="AA882" s="756"/>
      <c r="AB882" s="756"/>
      <c r="AC882" s="756"/>
      <c r="AD882" s="756"/>
      <c r="AE882" s="756"/>
      <c r="AF882" s="594"/>
      <c r="AG882" s="705">
        <f t="shared" si="87"/>
        <v>870</v>
      </c>
      <c r="AH882" s="756"/>
      <c r="AI882" s="756"/>
      <c r="AJ882" s="756"/>
      <c r="AK882" s="756"/>
      <c r="AL882" s="756"/>
      <c r="AM882" s="756"/>
      <c r="AN882" s="756"/>
      <c r="AO882" s="685"/>
      <c r="AP882" s="705">
        <f t="shared" si="88"/>
        <v>870</v>
      </c>
      <c r="AQ882" s="756"/>
      <c r="AR882" s="756"/>
      <c r="AS882" s="756"/>
      <c r="AT882" s="756"/>
      <c r="AU882" s="756"/>
      <c r="AV882" s="756"/>
      <c r="AW882" s="756"/>
    </row>
    <row r="883" spans="2:49" x14ac:dyDescent="0.25">
      <c r="B883" s="705">
        <v>871</v>
      </c>
      <c r="C883" s="951">
        <f>(1+_xlfn.XLOOKUP(INT((B883-1)/12)+1,'ZC Curve'!$B$8:$B$107,'ZC Curve'!R$8:R$107,,0))^(1/12)-1</f>
        <v>0</v>
      </c>
      <c r="D883" s="946">
        <f t="shared" si="83"/>
        <v>1</v>
      </c>
      <c r="E883" s="594"/>
      <c r="F883" s="705">
        <f t="shared" si="84"/>
        <v>871</v>
      </c>
      <c r="G883" s="756"/>
      <c r="H883" s="756"/>
      <c r="I883" s="756"/>
      <c r="J883" s="756"/>
      <c r="K883" s="756"/>
      <c r="L883" s="756"/>
      <c r="M883" s="756"/>
      <c r="N883" s="594"/>
      <c r="O883" s="705">
        <f t="shared" si="85"/>
        <v>871</v>
      </c>
      <c r="P883" s="756"/>
      <c r="Q883" s="756"/>
      <c r="R883" s="756"/>
      <c r="S883" s="756"/>
      <c r="T883" s="756"/>
      <c r="U883" s="756"/>
      <c r="V883" s="756"/>
      <c r="W883" s="594"/>
      <c r="X883" s="705">
        <f t="shared" si="86"/>
        <v>871</v>
      </c>
      <c r="Y883" s="756"/>
      <c r="Z883" s="756"/>
      <c r="AA883" s="756"/>
      <c r="AB883" s="756"/>
      <c r="AC883" s="756"/>
      <c r="AD883" s="756"/>
      <c r="AE883" s="756"/>
      <c r="AF883" s="594"/>
      <c r="AG883" s="705">
        <f t="shared" si="87"/>
        <v>871</v>
      </c>
      <c r="AH883" s="756"/>
      <c r="AI883" s="756"/>
      <c r="AJ883" s="756"/>
      <c r="AK883" s="756"/>
      <c r="AL883" s="756"/>
      <c r="AM883" s="756"/>
      <c r="AN883" s="756"/>
      <c r="AO883" s="685"/>
      <c r="AP883" s="705">
        <f t="shared" si="88"/>
        <v>871</v>
      </c>
      <c r="AQ883" s="756"/>
      <c r="AR883" s="756"/>
      <c r="AS883" s="756"/>
      <c r="AT883" s="756"/>
      <c r="AU883" s="756"/>
      <c r="AV883" s="756"/>
      <c r="AW883" s="756"/>
    </row>
    <row r="884" spans="2:49" x14ac:dyDescent="0.25">
      <c r="B884" s="705">
        <v>872</v>
      </c>
      <c r="C884" s="951">
        <f>(1+_xlfn.XLOOKUP(INT((B884-1)/12)+1,'ZC Curve'!$B$8:$B$107,'ZC Curve'!R$8:R$107,,0))^(1/12)-1</f>
        <v>0</v>
      </c>
      <c r="D884" s="946">
        <f t="shared" si="83"/>
        <v>1</v>
      </c>
      <c r="E884" s="594"/>
      <c r="F884" s="705">
        <f t="shared" si="84"/>
        <v>872</v>
      </c>
      <c r="G884" s="756"/>
      <c r="H884" s="756"/>
      <c r="I884" s="756"/>
      <c r="J884" s="756"/>
      <c r="K884" s="756"/>
      <c r="L884" s="756"/>
      <c r="M884" s="756"/>
      <c r="N884" s="594"/>
      <c r="O884" s="705">
        <f t="shared" si="85"/>
        <v>872</v>
      </c>
      <c r="P884" s="756"/>
      <c r="Q884" s="756"/>
      <c r="R884" s="756"/>
      <c r="S884" s="756"/>
      <c r="T884" s="756"/>
      <c r="U884" s="756"/>
      <c r="V884" s="756"/>
      <c r="W884" s="594"/>
      <c r="X884" s="705">
        <f t="shared" si="86"/>
        <v>872</v>
      </c>
      <c r="Y884" s="756"/>
      <c r="Z884" s="756"/>
      <c r="AA884" s="756"/>
      <c r="AB884" s="756"/>
      <c r="AC884" s="756"/>
      <c r="AD884" s="756"/>
      <c r="AE884" s="756"/>
      <c r="AF884" s="594"/>
      <c r="AG884" s="705">
        <f t="shared" si="87"/>
        <v>872</v>
      </c>
      <c r="AH884" s="756"/>
      <c r="AI884" s="756"/>
      <c r="AJ884" s="756"/>
      <c r="AK884" s="756"/>
      <c r="AL884" s="756"/>
      <c r="AM884" s="756"/>
      <c r="AN884" s="756"/>
      <c r="AO884" s="685"/>
      <c r="AP884" s="705">
        <f t="shared" si="88"/>
        <v>872</v>
      </c>
      <c r="AQ884" s="756"/>
      <c r="AR884" s="756"/>
      <c r="AS884" s="756"/>
      <c r="AT884" s="756"/>
      <c r="AU884" s="756"/>
      <c r="AV884" s="756"/>
      <c r="AW884" s="756"/>
    </row>
    <row r="885" spans="2:49" x14ac:dyDescent="0.25">
      <c r="B885" s="705">
        <v>873</v>
      </c>
      <c r="C885" s="951">
        <f>(1+_xlfn.XLOOKUP(INT((B885-1)/12)+1,'ZC Curve'!$B$8:$B$107,'ZC Curve'!R$8:R$107,,0))^(1/12)-1</f>
        <v>0</v>
      </c>
      <c r="D885" s="946">
        <f t="shared" si="83"/>
        <v>1</v>
      </c>
      <c r="E885" s="594"/>
      <c r="F885" s="705">
        <f t="shared" si="84"/>
        <v>873</v>
      </c>
      <c r="G885" s="756"/>
      <c r="H885" s="756"/>
      <c r="I885" s="756"/>
      <c r="J885" s="756"/>
      <c r="K885" s="756"/>
      <c r="L885" s="756"/>
      <c r="M885" s="756"/>
      <c r="N885" s="594"/>
      <c r="O885" s="705">
        <f t="shared" si="85"/>
        <v>873</v>
      </c>
      <c r="P885" s="756"/>
      <c r="Q885" s="756"/>
      <c r="R885" s="756"/>
      <c r="S885" s="756"/>
      <c r="T885" s="756"/>
      <c r="U885" s="756"/>
      <c r="V885" s="756"/>
      <c r="W885" s="594"/>
      <c r="X885" s="705">
        <f t="shared" si="86"/>
        <v>873</v>
      </c>
      <c r="Y885" s="756"/>
      <c r="Z885" s="756"/>
      <c r="AA885" s="756"/>
      <c r="AB885" s="756"/>
      <c r="AC885" s="756"/>
      <c r="AD885" s="756"/>
      <c r="AE885" s="756"/>
      <c r="AF885" s="594"/>
      <c r="AG885" s="705">
        <f t="shared" si="87"/>
        <v>873</v>
      </c>
      <c r="AH885" s="756"/>
      <c r="AI885" s="756"/>
      <c r="AJ885" s="756"/>
      <c r="AK885" s="756"/>
      <c r="AL885" s="756"/>
      <c r="AM885" s="756"/>
      <c r="AN885" s="756"/>
      <c r="AO885" s="685"/>
      <c r="AP885" s="705">
        <f t="shared" si="88"/>
        <v>873</v>
      </c>
      <c r="AQ885" s="756"/>
      <c r="AR885" s="756"/>
      <c r="AS885" s="756"/>
      <c r="AT885" s="756"/>
      <c r="AU885" s="756"/>
      <c r="AV885" s="756"/>
      <c r="AW885" s="756"/>
    </row>
    <row r="886" spans="2:49" x14ac:dyDescent="0.25">
      <c r="B886" s="705">
        <v>874</v>
      </c>
      <c r="C886" s="951">
        <f>(1+_xlfn.XLOOKUP(INT((B886-1)/12)+1,'ZC Curve'!$B$8:$B$107,'ZC Curve'!R$8:R$107,,0))^(1/12)-1</f>
        <v>0</v>
      </c>
      <c r="D886" s="946">
        <f t="shared" si="83"/>
        <v>1</v>
      </c>
      <c r="E886" s="594"/>
      <c r="F886" s="705">
        <f t="shared" si="84"/>
        <v>874</v>
      </c>
      <c r="G886" s="756"/>
      <c r="H886" s="756"/>
      <c r="I886" s="756"/>
      <c r="J886" s="756"/>
      <c r="K886" s="756"/>
      <c r="L886" s="756"/>
      <c r="M886" s="756"/>
      <c r="N886" s="594"/>
      <c r="O886" s="705">
        <f t="shared" si="85"/>
        <v>874</v>
      </c>
      <c r="P886" s="756"/>
      <c r="Q886" s="756"/>
      <c r="R886" s="756"/>
      <c r="S886" s="756"/>
      <c r="T886" s="756"/>
      <c r="U886" s="756"/>
      <c r="V886" s="756"/>
      <c r="W886" s="594"/>
      <c r="X886" s="705">
        <f t="shared" si="86"/>
        <v>874</v>
      </c>
      <c r="Y886" s="756"/>
      <c r="Z886" s="756"/>
      <c r="AA886" s="756"/>
      <c r="AB886" s="756"/>
      <c r="AC886" s="756"/>
      <c r="AD886" s="756"/>
      <c r="AE886" s="756"/>
      <c r="AF886" s="594"/>
      <c r="AG886" s="705">
        <f t="shared" si="87"/>
        <v>874</v>
      </c>
      <c r="AH886" s="756"/>
      <c r="AI886" s="756"/>
      <c r="AJ886" s="756"/>
      <c r="AK886" s="756"/>
      <c r="AL886" s="756"/>
      <c r="AM886" s="756"/>
      <c r="AN886" s="756"/>
      <c r="AO886" s="685"/>
      <c r="AP886" s="705">
        <f t="shared" si="88"/>
        <v>874</v>
      </c>
      <c r="AQ886" s="756"/>
      <c r="AR886" s="756"/>
      <c r="AS886" s="756"/>
      <c r="AT886" s="756"/>
      <c r="AU886" s="756"/>
      <c r="AV886" s="756"/>
      <c r="AW886" s="756"/>
    </row>
    <row r="887" spans="2:49" x14ac:dyDescent="0.25">
      <c r="B887" s="705">
        <v>875</v>
      </c>
      <c r="C887" s="951">
        <f>(1+_xlfn.XLOOKUP(INT((B887-1)/12)+1,'ZC Curve'!$B$8:$B$107,'ZC Curve'!R$8:R$107,,0))^(1/12)-1</f>
        <v>0</v>
      </c>
      <c r="D887" s="946">
        <f t="shared" si="83"/>
        <v>1</v>
      </c>
      <c r="E887" s="594"/>
      <c r="F887" s="705">
        <f t="shared" si="84"/>
        <v>875</v>
      </c>
      <c r="G887" s="756"/>
      <c r="H887" s="756"/>
      <c r="I887" s="756"/>
      <c r="J887" s="756"/>
      <c r="K887" s="756"/>
      <c r="L887" s="756"/>
      <c r="M887" s="756"/>
      <c r="N887" s="594"/>
      <c r="O887" s="705">
        <f t="shared" si="85"/>
        <v>875</v>
      </c>
      <c r="P887" s="756"/>
      <c r="Q887" s="756"/>
      <c r="R887" s="756"/>
      <c r="S887" s="756"/>
      <c r="T887" s="756"/>
      <c r="U887" s="756"/>
      <c r="V887" s="756"/>
      <c r="W887" s="594"/>
      <c r="X887" s="705">
        <f t="shared" si="86"/>
        <v>875</v>
      </c>
      <c r="Y887" s="756"/>
      <c r="Z887" s="756"/>
      <c r="AA887" s="756"/>
      <c r="AB887" s="756"/>
      <c r="AC887" s="756"/>
      <c r="AD887" s="756"/>
      <c r="AE887" s="756"/>
      <c r="AF887" s="594"/>
      <c r="AG887" s="705">
        <f t="shared" si="87"/>
        <v>875</v>
      </c>
      <c r="AH887" s="756"/>
      <c r="AI887" s="756"/>
      <c r="AJ887" s="756"/>
      <c r="AK887" s="756"/>
      <c r="AL887" s="756"/>
      <c r="AM887" s="756"/>
      <c r="AN887" s="756"/>
      <c r="AO887" s="685"/>
      <c r="AP887" s="705">
        <f t="shared" si="88"/>
        <v>875</v>
      </c>
      <c r="AQ887" s="756"/>
      <c r="AR887" s="756"/>
      <c r="AS887" s="756"/>
      <c r="AT887" s="756"/>
      <c r="AU887" s="756"/>
      <c r="AV887" s="756"/>
      <c r="AW887" s="756"/>
    </row>
    <row r="888" spans="2:49" x14ac:dyDescent="0.25">
      <c r="B888" s="705">
        <v>876</v>
      </c>
      <c r="C888" s="951">
        <f>(1+_xlfn.XLOOKUP(INT((B888-1)/12)+1,'ZC Curve'!$B$8:$B$107,'ZC Curve'!R$8:R$107,,0))^(1/12)-1</f>
        <v>0</v>
      </c>
      <c r="D888" s="946">
        <f t="shared" si="83"/>
        <v>1</v>
      </c>
      <c r="E888" s="594"/>
      <c r="F888" s="705">
        <f t="shared" si="84"/>
        <v>876</v>
      </c>
      <c r="G888" s="756"/>
      <c r="H888" s="756"/>
      <c r="I888" s="756"/>
      <c r="J888" s="756"/>
      <c r="K888" s="756"/>
      <c r="L888" s="756"/>
      <c r="M888" s="756"/>
      <c r="N888" s="594"/>
      <c r="O888" s="705">
        <f t="shared" si="85"/>
        <v>876</v>
      </c>
      <c r="P888" s="756"/>
      <c r="Q888" s="756"/>
      <c r="R888" s="756"/>
      <c r="S888" s="756"/>
      <c r="T888" s="756"/>
      <c r="U888" s="756"/>
      <c r="V888" s="756"/>
      <c r="W888" s="594"/>
      <c r="X888" s="705">
        <f t="shared" si="86"/>
        <v>876</v>
      </c>
      <c r="Y888" s="756"/>
      <c r="Z888" s="756"/>
      <c r="AA888" s="756"/>
      <c r="AB888" s="756"/>
      <c r="AC888" s="756"/>
      <c r="AD888" s="756"/>
      <c r="AE888" s="756"/>
      <c r="AF888" s="594"/>
      <c r="AG888" s="705">
        <f t="shared" si="87"/>
        <v>876</v>
      </c>
      <c r="AH888" s="756"/>
      <c r="AI888" s="756"/>
      <c r="AJ888" s="756"/>
      <c r="AK888" s="756"/>
      <c r="AL888" s="756"/>
      <c r="AM888" s="756"/>
      <c r="AN888" s="756"/>
      <c r="AO888" s="685"/>
      <c r="AP888" s="705">
        <f t="shared" si="88"/>
        <v>876</v>
      </c>
      <c r="AQ888" s="756"/>
      <c r="AR888" s="756"/>
      <c r="AS888" s="756"/>
      <c r="AT888" s="756"/>
      <c r="AU888" s="756"/>
      <c r="AV888" s="756"/>
      <c r="AW888" s="756"/>
    </row>
    <row r="889" spans="2:49" x14ac:dyDescent="0.25">
      <c r="B889" s="705">
        <v>877</v>
      </c>
      <c r="C889" s="951">
        <f>(1+_xlfn.XLOOKUP(INT((B889-1)/12)+1,'ZC Curve'!$B$8:$B$107,'ZC Curve'!R$8:R$107,,0))^(1/12)-1</f>
        <v>0</v>
      </c>
      <c r="D889" s="946">
        <f t="shared" si="83"/>
        <v>1</v>
      </c>
      <c r="E889" s="594"/>
      <c r="F889" s="705">
        <f t="shared" si="84"/>
        <v>877</v>
      </c>
      <c r="G889" s="756"/>
      <c r="H889" s="756"/>
      <c r="I889" s="756"/>
      <c r="J889" s="756"/>
      <c r="K889" s="756"/>
      <c r="L889" s="756"/>
      <c r="M889" s="756"/>
      <c r="N889" s="594"/>
      <c r="O889" s="705">
        <f t="shared" si="85"/>
        <v>877</v>
      </c>
      <c r="P889" s="756"/>
      <c r="Q889" s="756"/>
      <c r="R889" s="756"/>
      <c r="S889" s="756"/>
      <c r="T889" s="756"/>
      <c r="U889" s="756"/>
      <c r="V889" s="756"/>
      <c r="W889" s="594"/>
      <c r="X889" s="705">
        <f t="shared" si="86"/>
        <v>877</v>
      </c>
      <c r="Y889" s="756"/>
      <c r="Z889" s="756"/>
      <c r="AA889" s="756"/>
      <c r="AB889" s="756"/>
      <c r="AC889" s="756"/>
      <c r="AD889" s="756"/>
      <c r="AE889" s="756"/>
      <c r="AF889" s="594"/>
      <c r="AG889" s="705">
        <f t="shared" si="87"/>
        <v>877</v>
      </c>
      <c r="AH889" s="756"/>
      <c r="AI889" s="756"/>
      <c r="AJ889" s="756"/>
      <c r="AK889" s="756"/>
      <c r="AL889" s="756"/>
      <c r="AM889" s="756"/>
      <c r="AN889" s="756"/>
      <c r="AO889" s="685"/>
      <c r="AP889" s="705">
        <f t="shared" si="88"/>
        <v>877</v>
      </c>
      <c r="AQ889" s="756"/>
      <c r="AR889" s="756"/>
      <c r="AS889" s="756"/>
      <c r="AT889" s="756"/>
      <c r="AU889" s="756"/>
      <c r="AV889" s="756"/>
      <c r="AW889" s="756"/>
    </row>
    <row r="890" spans="2:49" x14ac:dyDescent="0.25">
      <c r="B890" s="705">
        <v>878</v>
      </c>
      <c r="C890" s="951">
        <f>(1+_xlfn.XLOOKUP(INT((B890-1)/12)+1,'ZC Curve'!$B$8:$B$107,'ZC Curve'!R$8:R$107,,0))^(1/12)-1</f>
        <v>0</v>
      </c>
      <c r="D890" s="946">
        <f t="shared" si="83"/>
        <v>1</v>
      </c>
      <c r="E890" s="594"/>
      <c r="F890" s="705">
        <f t="shared" si="84"/>
        <v>878</v>
      </c>
      <c r="G890" s="756"/>
      <c r="H890" s="756"/>
      <c r="I890" s="756"/>
      <c r="J890" s="756"/>
      <c r="K890" s="756"/>
      <c r="L890" s="756"/>
      <c r="M890" s="756"/>
      <c r="N890" s="594"/>
      <c r="O890" s="705">
        <f t="shared" si="85"/>
        <v>878</v>
      </c>
      <c r="P890" s="756"/>
      <c r="Q890" s="756"/>
      <c r="R890" s="756"/>
      <c r="S890" s="756"/>
      <c r="T890" s="756"/>
      <c r="U890" s="756"/>
      <c r="V890" s="756"/>
      <c r="W890" s="594"/>
      <c r="X890" s="705">
        <f t="shared" si="86"/>
        <v>878</v>
      </c>
      <c r="Y890" s="756"/>
      <c r="Z890" s="756"/>
      <c r="AA890" s="756"/>
      <c r="AB890" s="756"/>
      <c r="AC890" s="756"/>
      <c r="AD890" s="756"/>
      <c r="AE890" s="756"/>
      <c r="AF890" s="594"/>
      <c r="AG890" s="705">
        <f t="shared" si="87"/>
        <v>878</v>
      </c>
      <c r="AH890" s="756"/>
      <c r="AI890" s="756"/>
      <c r="AJ890" s="756"/>
      <c r="AK890" s="756"/>
      <c r="AL890" s="756"/>
      <c r="AM890" s="756"/>
      <c r="AN890" s="756"/>
      <c r="AO890" s="685"/>
      <c r="AP890" s="705">
        <f t="shared" si="88"/>
        <v>878</v>
      </c>
      <c r="AQ890" s="756"/>
      <c r="AR890" s="756"/>
      <c r="AS890" s="756"/>
      <c r="AT890" s="756"/>
      <c r="AU890" s="756"/>
      <c r="AV890" s="756"/>
      <c r="AW890" s="756"/>
    </row>
    <row r="891" spans="2:49" x14ac:dyDescent="0.25">
      <c r="B891" s="705">
        <v>879</v>
      </c>
      <c r="C891" s="951">
        <f>(1+_xlfn.XLOOKUP(INT((B891-1)/12)+1,'ZC Curve'!$B$8:$B$107,'ZC Curve'!R$8:R$107,,0))^(1/12)-1</f>
        <v>0</v>
      </c>
      <c r="D891" s="946">
        <f t="shared" si="83"/>
        <v>1</v>
      </c>
      <c r="E891" s="594"/>
      <c r="F891" s="705">
        <f t="shared" si="84"/>
        <v>879</v>
      </c>
      <c r="G891" s="756"/>
      <c r="H891" s="756"/>
      <c r="I891" s="756"/>
      <c r="J891" s="756"/>
      <c r="K891" s="756"/>
      <c r="L891" s="756"/>
      <c r="M891" s="756"/>
      <c r="N891" s="594"/>
      <c r="O891" s="705">
        <f t="shared" si="85"/>
        <v>879</v>
      </c>
      <c r="P891" s="756"/>
      <c r="Q891" s="756"/>
      <c r="R891" s="756"/>
      <c r="S891" s="756"/>
      <c r="T891" s="756"/>
      <c r="U891" s="756"/>
      <c r="V891" s="756"/>
      <c r="W891" s="594"/>
      <c r="X891" s="705">
        <f t="shared" si="86"/>
        <v>879</v>
      </c>
      <c r="Y891" s="756"/>
      <c r="Z891" s="756"/>
      <c r="AA891" s="756"/>
      <c r="AB891" s="756"/>
      <c r="AC891" s="756"/>
      <c r="AD891" s="756"/>
      <c r="AE891" s="756"/>
      <c r="AF891" s="594"/>
      <c r="AG891" s="705">
        <f t="shared" si="87"/>
        <v>879</v>
      </c>
      <c r="AH891" s="756"/>
      <c r="AI891" s="756"/>
      <c r="AJ891" s="756"/>
      <c r="AK891" s="756"/>
      <c r="AL891" s="756"/>
      <c r="AM891" s="756"/>
      <c r="AN891" s="756"/>
      <c r="AO891" s="685"/>
      <c r="AP891" s="705">
        <f t="shared" si="88"/>
        <v>879</v>
      </c>
      <c r="AQ891" s="756"/>
      <c r="AR891" s="756"/>
      <c r="AS891" s="756"/>
      <c r="AT891" s="756"/>
      <c r="AU891" s="756"/>
      <c r="AV891" s="756"/>
      <c r="AW891" s="756"/>
    </row>
    <row r="892" spans="2:49" x14ac:dyDescent="0.25">
      <c r="B892" s="705">
        <v>880</v>
      </c>
      <c r="C892" s="951">
        <f>(1+_xlfn.XLOOKUP(INT((B892-1)/12)+1,'ZC Curve'!$B$8:$B$107,'ZC Curve'!R$8:R$107,,0))^(1/12)-1</f>
        <v>0</v>
      </c>
      <c r="D892" s="946">
        <f t="shared" si="83"/>
        <v>1</v>
      </c>
      <c r="E892" s="594"/>
      <c r="F892" s="705">
        <f t="shared" si="84"/>
        <v>880</v>
      </c>
      <c r="G892" s="756"/>
      <c r="H892" s="756"/>
      <c r="I892" s="756"/>
      <c r="J892" s="756"/>
      <c r="K892" s="756"/>
      <c r="L892" s="756"/>
      <c r="M892" s="756"/>
      <c r="N892" s="594"/>
      <c r="O892" s="705">
        <f t="shared" si="85"/>
        <v>880</v>
      </c>
      <c r="P892" s="756"/>
      <c r="Q892" s="756"/>
      <c r="R892" s="756"/>
      <c r="S892" s="756"/>
      <c r="T892" s="756"/>
      <c r="U892" s="756"/>
      <c r="V892" s="756"/>
      <c r="W892" s="594"/>
      <c r="X892" s="705">
        <f t="shared" si="86"/>
        <v>880</v>
      </c>
      <c r="Y892" s="756"/>
      <c r="Z892" s="756"/>
      <c r="AA892" s="756"/>
      <c r="AB892" s="756"/>
      <c r="AC892" s="756"/>
      <c r="AD892" s="756"/>
      <c r="AE892" s="756"/>
      <c r="AF892" s="594"/>
      <c r="AG892" s="705">
        <f t="shared" si="87"/>
        <v>880</v>
      </c>
      <c r="AH892" s="756"/>
      <c r="AI892" s="756"/>
      <c r="AJ892" s="756"/>
      <c r="AK892" s="756"/>
      <c r="AL892" s="756"/>
      <c r="AM892" s="756"/>
      <c r="AN892" s="756"/>
      <c r="AO892" s="685"/>
      <c r="AP892" s="705">
        <f t="shared" si="88"/>
        <v>880</v>
      </c>
      <c r="AQ892" s="756"/>
      <c r="AR892" s="756"/>
      <c r="AS892" s="756"/>
      <c r="AT892" s="756"/>
      <c r="AU892" s="756"/>
      <c r="AV892" s="756"/>
      <c r="AW892" s="756"/>
    </row>
    <row r="893" spans="2:49" x14ac:dyDescent="0.25">
      <c r="B893" s="705">
        <v>881</v>
      </c>
      <c r="C893" s="951">
        <f>(1+_xlfn.XLOOKUP(INT((B893-1)/12)+1,'ZC Curve'!$B$8:$B$107,'ZC Curve'!R$8:R$107,,0))^(1/12)-1</f>
        <v>0</v>
      </c>
      <c r="D893" s="946">
        <f t="shared" si="83"/>
        <v>1</v>
      </c>
      <c r="E893" s="594"/>
      <c r="F893" s="705">
        <f t="shared" si="84"/>
        <v>881</v>
      </c>
      <c r="G893" s="756"/>
      <c r="H893" s="756"/>
      <c r="I893" s="756"/>
      <c r="J893" s="756"/>
      <c r="K893" s="756"/>
      <c r="L893" s="756"/>
      <c r="M893" s="756"/>
      <c r="N893" s="594"/>
      <c r="O893" s="705">
        <f t="shared" si="85"/>
        <v>881</v>
      </c>
      <c r="P893" s="756"/>
      <c r="Q893" s="756"/>
      <c r="R893" s="756"/>
      <c r="S893" s="756"/>
      <c r="T893" s="756"/>
      <c r="U893" s="756"/>
      <c r="V893" s="756"/>
      <c r="W893" s="594"/>
      <c r="X893" s="705">
        <f t="shared" si="86"/>
        <v>881</v>
      </c>
      <c r="Y893" s="756"/>
      <c r="Z893" s="756"/>
      <c r="AA893" s="756"/>
      <c r="AB893" s="756"/>
      <c r="AC893" s="756"/>
      <c r="AD893" s="756"/>
      <c r="AE893" s="756"/>
      <c r="AF893" s="594"/>
      <c r="AG893" s="705">
        <f t="shared" si="87"/>
        <v>881</v>
      </c>
      <c r="AH893" s="756"/>
      <c r="AI893" s="756"/>
      <c r="AJ893" s="756"/>
      <c r="AK893" s="756"/>
      <c r="AL893" s="756"/>
      <c r="AM893" s="756"/>
      <c r="AN893" s="756"/>
      <c r="AO893" s="685"/>
      <c r="AP893" s="705">
        <f t="shared" si="88"/>
        <v>881</v>
      </c>
      <c r="AQ893" s="756"/>
      <c r="AR893" s="756"/>
      <c r="AS893" s="756"/>
      <c r="AT893" s="756"/>
      <c r="AU893" s="756"/>
      <c r="AV893" s="756"/>
      <c r="AW893" s="756"/>
    </row>
    <row r="894" spans="2:49" x14ac:dyDescent="0.25">
      <c r="B894" s="705">
        <v>882</v>
      </c>
      <c r="C894" s="951">
        <f>(1+_xlfn.XLOOKUP(INT((B894-1)/12)+1,'ZC Curve'!$B$8:$B$107,'ZC Curve'!R$8:R$107,,0))^(1/12)-1</f>
        <v>0</v>
      </c>
      <c r="D894" s="946">
        <f t="shared" si="83"/>
        <v>1</v>
      </c>
      <c r="E894" s="594"/>
      <c r="F894" s="705">
        <f t="shared" si="84"/>
        <v>882</v>
      </c>
      <c r="G894" s="756"/>
      <c r="H894" s="756"/>
      <c r="I894" s="756"/>
      <c r="J894" s="756"/>
      <c r="K894" s="756"/>
      <c r="L894" s="756"/>
      <c r="M894" s="756"/>
      <c r="N894" s="594"/>
      <c r="O894" s="705">
        <f t="shared" si="85"/>
        <v>882</v>
      </c>
      <c r="P894" s="756"/>
      <c r="Q894" s="756"/>
      <c r="R894" s="756"/>
      <c r="S894" s="756"/>
      <c r="T894" s="756"/>
      <c r="U894" s="756"/>
      <c r="V894" s="756"/>
      <c r="W894" s="594"/>
      <c r="X894" s="705">
        <f t="shared" si="86"/>
        <v>882</v>
      </c>
      <c r="Y894" s="756"/>
      <c r="Z894" s="756"/>
      <c r="AA894" s="756"/>
      <c r="AB894" s="756"/>
      <c r="AC894" s="756"/>
      <c r="AD894" s="756"/>
      <c r="AE894" s="756"/>
      <c r="AF894" s="594"/>
      <c r="AG894" s="705">
        <f t="shared" si="87"/>
        <v>882</v>
      </c>
      <c r="AH894" s="756"/>
      <c r="AI894" s="756"/>
      <c r="AJ894" s="756"/>
      <c r="AK894" s="756"/>
      <c r="AL894" s="756"/>
      <c r="AM894" s="756"/>
      <c r="AN894" s="756"/>
      <c r="AO894" s="685"/>
      <c r="AP894" s="705">
        <f t="shared" si="88"/>
        <v>882</v>
      </c>
      <c r="AQ894" s="756"/>
      <c r="AR894" s="756"/>
      <c r="AS894" s="756"/>
      <c r="AT894" s="756"/>
      <c r="AU894" s="756"/>
      <c r="AV894" s="756"/>
      <c r="AW894" s="756"/>
    </row>
    <row r="895" spans="2:49" x14ac:dyDescent="0.25">
      <c r="B895" s="705">
        <v>883</v>
      </c>
      <c r="C895" s="951">
        <f>(1+_xlfn.XLOOKUP(INT((B895-1)/12)+1,'ZC Curve'!$B$8:$B$107,'ZC Curve'!R$8:R$107,,0))^(1/12)-1</f>
        <v>0</v>
      </c>
      <c r="D895" s="946">
        <f t="shared" si="83"/>
        <v>1</v>
      </c>
      <c r="E895" s="594"/>
      <c r="F895" s="705">
        <f t="shared" si="84"/>
        <v>883</v>
      </c>
      <c r="G895" s="756"/>
      <c r="H895" s="756"/>
      <c r="I895" s="756"/>
      <c r="J895" s="756"/>
      <c r="K895" s="756"/>
      <c r="L895" s="756"/>
      <c r="M895" s="756"/>
      <c r="N895" s="594"/>
      <c r="O895" s="705">
        <f t="shared" si="85"/>
        <v>883</v>
      </c>
      <c r="P895" s="756"/>
      <c r="Q895" s="756"/>
      <c r="R895" s="756"/>
      <c r="S895" s="756"/>
      <c r="T895" s="756"/>
      <c r="U895" s="756"/>
      <c r="V895" s="756"/>
      <c r="W895" s="594"/>
      <c r="X895" s="705">
        <f t="shared" si="86"/>
        <v>883</v>
      </c>
      <c r="Y895" s="756"/>
      <c r="Z895" s="756"/>
      <c r="AA895" s="756"/>
      <c r="AB895" s="756"/>
      <c r="AC895" s="756"/>
      <c r="AD895" s="756"/>
      <c r="AE895" s="756"/>
      <c r="AF895" s="594"/>
      <c r="AG895" s="705">
        <f t="shared" si="87"/>
        <v>883</v>
      </c>
      <c r="AH895" s="756"/>
      <c r="AI895" s="756"/>
      <c r="AJ895" s="756"/>
      <c r="AK895" s="756"/>
      <c r="AL895" s="756"/>
      <c r="AM895" s="756"/>
      <c r="AN895" s="756"/>
      <c r="AO895" s="685"/>
      <c r="AP895" s="705">
        <f t="shared" si="88"/>
        <v>883</v>
      </c>
      <c r="AQ895" s="756"/>
      <c r="AR895" s="756"/>
      <c r="AS895" s="756"/>
      <c r="AT895" s="756"/>
      <c r="AU895" s="756"/>
      <c r="AV895" s="756"/>
      <c r="AW895" s="756"/>
    </row>
    <row r="896" spans="2:49" x14ac:dyDescent="0.25">
      <c r="B896" s="705">
        <v>884</v>
      </c>
      <c r="C896" s="951">
        <f>(1+_xlfn.XLOOKUP(INT((B896-1)/12)+1,'ZC Curve'!$B$8:$B$107,'ZC Curve'!R$8:R$107,,0))^(1/12)-1</f>
        <v>0</v>
      </c>
      <c r="D896" s="946">
        <f t="shared" si="83"/>
        <v>1</v>
      </c>
      <c r="E896" s="594"/>
      <c r="F896" s="705">
        <f t="shared" si="84"/>
        <v>884</v>
      </c>
      <c r="G896" s="756"/>
      <c r="H896" s="756"/>
      <c r="I896" s="756"/>
      <c r="J896" s="756"/>
      <c r="K896" s="756"/>
      <c r="L896" s="756"/>
      <c r="M896" s="756"/>
      <c r="N896" s="594"/>
      <c r="O896" s="705">
        <f t="shared" si="85"/>
        <v>884</v>
      </c>
      <c r="P896" s="756"/>
      <c r="Q896" s="756"/>
      <c r="R896" s="756"/>
      <c r="S896" s="756"/>
      <c r="T896" s="756"/>
      <c r="U896" s="756"/>
      <c r="V896" s="756"/>
      <c r="W896" s="594"/>
      <c r="X896" s="705">
        <f t="shared" si="86"/>
        <v>884</v>
      </c>
      <c r="Y896" s="756"/>
      <c r="Z896" s="756"/>
      <c r="AA896" s="756"/>
      <c r="AB896" s="756"/>
      <c r="AC896" s="756"/>
      <c r="AD896" s="756"/>
      <c r="AE896" s="756"/>
      <c r="AF896" s="594"/>
      <c r="AG896" s="705">
        <f t="shared" si="87"/>
        <v>884</v>
      </c>
      <c r="AH896" s="756"/>
      <c r="AI896" s="756"/>
      <c r="AJ896" s="756"/>
      <c r="AK896" s="756"/>
      <c r="AL896" s="756"/>
      <c r="AM896" s="756"/>
      <c r="AN896" s="756"/>
      <c r="AO896" s="685"/>
      <c r="AP896" s="705">
        <f t="shared" si="88"/>
        <v>884</v>
      </c>
      <c r="AQ896" s="756"/>
      <c r="AR896" s="756"/>
      <c r="AS896" s="756"/>
      <c r="AT896" s="756"/>
      <c r="AU896" s="756"/>
      <c r="AV896" s="756"/>
      <c r="AW896" s="756"/>
    </row>
    <row r="897" spans="2:49" x14ac:dyDescent="0.25">
      <c r="B897" s="705">
        <v>885</v>
      </c>
      <c r="C897" s="951">
        <f>(1+_xlfn.XLOOKUP(INT((B897-1)/12)+1,'ZC Curve'!$B$8:$B$107,'ZC Curve'!R$8:R$107,,0))^(1/12)-1</f>
        <v>0</v>
      </c>
      <c r="D897" s="946">
        <f t="shared" si="83"/>
        <v>1</v>
      </c>
      <c r="E897" s="594"/>
      <c r="F897" s="705">
        <f t="shared" si="84"/>
        <v>885</v>
      </c>
      <c r="G897" s="756"/>
      <c r="H897" s="756"/>
      <c r="I897" s="756"/>
      <c r="J897" s="756"/>
      <c r="K897" s="756"/>
      <c r="L897" s="756"/>
      <c r="M897" s="756"/>
      <c r="N897" s="594"/>
      <c r="O897" s="705">
        <f t="shared" si="85"/>
        <v>885</v>
      </c>
      <c r="P897" s="756"/>
      <c r="Q897" s="756"/>
      <c r="R897" s="756"/>
      <c r="S897" s="756"/>
      <c r="T897" s="756"/>
      <c r="U897" s="756"/>
      <c r="V897" s="756"/>
      <c r="W897" s="594"/>
      <c r="X897" s="705">
        <f t="shared" si="86"/>
        <v>885</v>
      </c>
      <c r="Y897" s="756"/>
      <c r="Z897" s="756"/>
      <c r="AA897" s="756"/>
      <c r="AB897" s="756"/>
      <c r="AC897" s="756"/>
      <c r="AD897" s="756"/>
      <c r="AE897" s="756"/>
      <c r="AF897" s="594"/>
      <c r="AG897" s="705">
        <f t="shared" si="87"/>
        <v>885</v>
      </c>
      <c r="AH897" s="756"/>
      <c r="AI897" s="756"/>
      <c r="AJ897" s="756"/>
      <c r="AK897" s="756"/>
      <c r="AL897" s="756"/>
      <c r="AM897" s="756"/>
      <c r="AN897" s="756"/>
      <c r="AO897" s="685"/>
      <c r="AP897" s="705">
        <f t="shared" si="88"/>
        <v>885</v>
      </c>
      <c r="AQ897" s="756"/>
      <c r="AR897" s="756"/>
      <c r="AS897" s="756"/>
      <c r="AT897" s="756"/>
      <c r="AU897" s="756"/>
      <c r="AV897" s="756"/>
      <c r="AW897" s="756"/>
    </row>
    <row r="898" spans="2:49" x14ac:dyDescent="0.25">
      <c r="B898" s="705">
        <v>886</v>
      </c>
      <c r="C898" s="951">
        <f>(1+_xlfn.XLOOKUP(INT((B898-1)/12)+1,'ZC Curve'!$B$8:$B$107,'ZC Curve'!R$8:R$107,,0))^(1/12)-1</f>
        <v>0</v>
      </c>
      <c r="D898" s="946">
        <f t="shared" si="83"/>
        <v>1</v>
      </c>
      <c r="E898" s="594"/>
      <c r="F898" s="705">
        <f t="shared" si="84"/>
        <v>886</v>
      </c>
      <c r="G898" s="756"/>
      <c r="H898" s="756"/>
      <c r="I898" s="756"/>
      <c r="J898" s="756"/>
      <c r="K898" s="756"/>
      <c r="L898" s="756"/>
      <c r="M898" s="756"/>
      <c r="N898" s="594"/>
      <c r="O898" s="705">
        <f t="shared" si="85"/>
        <v>886</v>
      </c>
      <c r="P898" s="756"/>
      <c r="Q898" s="756"/>
      <c r="R898" s="756"/>
      <c r="S898" s="756"/>
      <c r="T898" s="756"/>
      <c r="U898" s="756"/>
      <c r="V898" s="756"/>
      <c r="W898" s="594"/>
      <c r="X898" s="705">
        <f t="shared" si="86"/>
        <v>886</v>
      </c>
      <c r="Y898" s="756"/>
      <c r="Z898" s="756"/>
      <c r="AA898" s="756"/>
      <c r="AB898" s="756"/>
      <c r="AC898" s="756"/>
      <c r="AD898" s="756"/>
      <c r="AE898" s="756"/>
      <c r="AF898" s="594"/>
      <c r="AG898" s="705">
        <f t="shared" si="87"/>
        <v>886</v>
      </c>
      <c r="AH898" s="756"/>
      <c r="AI898" s="756"/>
      <c r="AJ898" s="756"/>
      <c r="AK898" s="756"/>
      <c r="AL898" s="756"/>
      <c r="AM898" s="756"/>
      <c r="AN898" s="756"/>
      <c r="AO898" s="685"/>
      <c r="AP898" s="705">
        <f t="shared" si="88"/>
        <v>886</v>
      </c>
      <c r="AQ898" s="756"/>
      <c r="AR898" s="756"/>
      <c r="AS898" s="756"/>
      <c r="AT898" s="756"/>
      <c r="AU898" s="756"/>
      <c r="AV898" s="756"/>
      <c r="AW898" s="756"/>
    </row>
    <row r="899" spans="2:49" x14ac:dyDescent="0.25">
      <c r="B899" s="705">
        <v>887</v>
      </c>
      <c r="C899" s="951">
        <f>(1+_xlfn.XLOOKUP(INT((B899-1)/12)+1,'ZC Curve'!$B$8:$B$107,'ZC Curve'!R$8:R$107,,0))^(1/12)-1</f>
        <v>0</v>
      </c>
      <c r="D899" s="946">
        <f t="shared" si="83"/>
        <v>1</v>
      </c>
      <c r="E899" s="594"/>
      <c r="F899" s="705">
        <f t="shared" si="84"/>
        <v>887</v>
      </c>
      <c r="G899" s="756"/>
      <c r="H899" s="756"/>
      <c r="I899" s="756"/>
      <c r="J899" s="756"/>
      <c r="K899" s="756"/>
      <c r="L899" s="756"/>
      <c r="M899" s="756"/>
      <c r="N899" s="594"/>
      <c r="O899" s="705">
        <f t="shared" si="85"/>
        <v>887</v>
      </c>
      <c r="P899" s="756"/>
      <c r="Q899" s="756"/>
      <c r="R899" s="756"/>
      <c r="S899" s="756"/>
      <c r="T899" s="756"/>
      <c r="U899" s="756"/>
      <c r="V899" s="756"/>
      <c r="W899" s="594"/>
      <c r="X899" s="705">
        <f t="shared" si="86"/>
        <v>887</v>
      </c>
      <c r="Y899" s="756"/>
      <c r="Z899" s="756"/>
      <c r="AA899" s="756"/>
      <c r="AB899" s="756"/>
      <c r="AC899" s="756"/>
      <c r="AD899" s="756"/>
      <c r="AE899" s="756"/>
      <c r="AF899" s="594"/>
      <c r="AG899" s="705">
        <f t="shared" si="87"/>
        <v>887</v>
      </c>
      <c r="AH899" s="756"/>
      <c r="AI899" s="756"/>
      <c r="AJ899" s="756"/>
      <c r="AK899" s="756"/>
      <c r="AL899" s="756"/>
      <c r="AM899" s="756"/>
      <c r="AN899" s="756"/>
      <c r="AO899" s="685"/>
      <c r="AP899" s="705">
        <f t="shared" si="88"/>
        <v>887</v>
      </c>
      <c r="AQ899" s="756"/>
      <c r="AR899" s="756"/>
      <c r="AS899" s="756"/>
      <c r="AT899" s="756"/>
      <c r="AU899" s="756"/>
      <c r="AV899" s="756"/>
      <c r="AW899" s="756"/>
    </row>
    <row r="900" spans="2:49" x14ac:dyDescent="0.25">
      <c r="B900" s="705">
        <v>888</v>
      </c>
      <c r="C900" s="951">
        <f>(1+_xlfn.XLOOKUP(INT((B900-1)/12)+1,'ZC Curve'!$B$8:$B$107,'ZC Curve'!R$8:R$107,,0))^(1/12)-1</f>
        <v>0</v>
      </c>
      <c r="D900" s="946">
        <f t="shared" si="83"/>
        <v>1</v>
      </c>
      <c r="E900" s="594"/>
      <c r="F900" s="705">
        <f t="shared" si="84"/>
        <v>888</v>
      </c>
      <c r="G900" s="756"/>
      <c r="H900" s="756"/>
      <c r="I900" s="756"/>
      <c r="J900" s="756"/>
      <c r="K900" s="756"/>
      <c r="L900" s="756"/>
      <c r="M900" s="756"/>
      <c r="N900" s="594"/>
      <c r="O900" s="705">
        <f t="shared" si="85"/>
        <v>888</v>
      </c>
      <c r="P900" s="756"/>
      <c r="Q900" s="756"/>
      <c r="R900" s="756"/>
      <c r="S900" s="756"/>
      <c r="T900" s="756"/>
      <c r="U900" s="756"/>
      <c r="V900" s="756"/>
      <c r="W900" s="594"/>
      <c r="X900" s="705">
        <f t="shared" si="86"/>
        <v>888</v>
      </c>
      <c r="Y900" s="756"/>
      <c r="Z900" s="756"/>
      <c r="AA900" s="756"/>
      <c r="AB900" s="756"/>
      <c r="AC900" s="756"/>
      <c r="AD900" s="756"/>
      <c r="AE900" s="756"/>
      <c r="AF900" s="594"/>
      <c r="AG900" s="705">
        <f t="shared" si="87"/>
        <v>888</v>
      </c>
      <c r="AH900" s="756"/>
      <c r="AI900" s="756"/>
      <c r="AJ900" s="756"/>
      <c r="AK900" s="756"/>
      <c r="AL900" s="756"/>
      <c r="AM900" s="756"/>
      <c r="AN900" s="756"/>
      <c r="AO900" s="685"/>
      <c r="AP900" s="705">
        <f t="shared" si="88"/>
        <v>888</v>
      </c>
      <c r="AQ900" s="756"/>
      <c r="AR900" s="756"/>
      <c r="AS900" s="756"/>
      <c r="AT900" s="756"/>
      <c r="AU900" s="756"/>
      <c r="AV900" s="756"/>
      <c r="AW900" s="756"/>
    </row>
    <row r="901" spans="2:49" x14ac:dyDescent="0.25">
      <c r="B901" s="705">
        <v>889</v>
      </c>
      <c r="C901" s="951">
        <f>(1+_xlfn.XLOOKUP(INT((B901-1)/12)+1,'ZC Curve'!$B$8:$B$107,'ZC Curve'!R$8:R$107,,0))^(1/12)-1</f>
        <v>0</v>
      </c>
      <c r="D901" s="946">
        <f t="shared" si="83"/>
        <v>1</v>
      </c>
      <c r="E901" s="594"/>
      <c r="F901" s="705">
        <f t="shared" si="84"/>
        <v>889</v>
      </c>
      <c r="G901" s="756"/>
      <c r="H901" s="756"/>
      <c r="I901" s="756"/>
      <c r="J901" s="756"/>
      <c r="K901" s="756"/>
      <c r="L901" s="756"/>
      <c r="M901" s="756"/>
      <c r="N901" s="594"/>
      <c r="O901" s="705">
        <f t="shared" si="85"/>
        <v>889</v>
      </c>
      <c r="P901" s="756"/>
      <c r="Q901" s="756"/>
      <c r="R901" s="756"/>
      <c r="S901" s="756"/>
      <c r="T901" s="756"/>
      <c r="U901" s="756"/>
      <c r="V901" s="756"/>
      <c r="W901" s="594"/>
      <c r="X901" s="705">
        <f t="shared" si="86"/>
        <v>889</v>
      </c>
      <c r="Y901" s="756"/>
      <c r="Z901" s="756"/>
      <c r="AA901" s="756"/>
      <c r="AB901" s="756"/>
      <c r="AC901" s="756"/>
      <c r="AD901" s="756"/>
      <c r="AE901" s="756"/>
      <c r="AF901" s="594"/>
      <c r="AG901" s="705">
        <f t="shared" si="87"/>
        <v>889</v>
      </c>
      <c r="AH901" s="756"/>
      <c r="AI901" s="756"/>
      <c r="AJ901" s="756"/>
      <c r="AK901" s="756"/>
      <c r="AL901" s="756"/>
      <c r="AM901" s="756"/>
      <c r="AN901" s="756"/>
      <c r="AO901" s="685"/>
      <c r="AP901" s="705">
        <f t="shared" si="88"/>
        <v>889</v>
      </c>
      <c r="AQ901" s="756"/>
      <c r="AR901" s="756"/>
      <c r="AS901" s="756"/>
      <c r="AT901" s="756"/>
      <c r="AU901" s="756"/>
      <c r="AV901" s="756"/>
      <c r="AW901" s="756"/>
    </row>
    <row r="902" spans="2:49" x14ac:dyDescent="0.25">
      <c r="B902" s="705">
        <v>890</v>
      </c>
      <c r="C902" s="951">
        <f>(1+_xlfn.XLOOKUP(INT((B902-1)/12)+1,'ZC Curve'!$B$8:$B$107,'ZC Curve'!R$8:R$107,,0))^(1/12)-1</f>
        <v>0</v>
      </c>
      <c r="D902" s="946">
        <f t="shared" si="83"/>
        <v>1</v>
      </c>
      <c r="E902" s="594"/>
      <c r="F902" s="705">
        <f t="shared" si="84"/>
        <v>890</v>
      </c>
      <c r="G902" s="756"/>
      <c r="H902" s="756"/>
      <c r="I902" s="756"/>
      <c r="J902" s="756"/>
      <c r="K902" s="756"/>
      <c r="L902" s="756"/>
      <c r="M902" s="756"/>
      <c r="N902" s="594"/>
      <c r="O902" s="705">
        <f t="shared" si="85"/>
        <v>890</v>
      </c>
      <c r="P902" s="756"/>
      <c r="Q902" s="756"/>
      <c r="R902" s="756"/>
      <c r="S902" s="756"/>
      <c r="T902" s="756"/>
      <c r="U902" s="756"/>
      <c r="V902" s="756"/>
      <c r="W902" s="594"/>
      <c r="X902" s="705">
        <f t="shared" si="86"/>
        <v>890</v>
      </c>
      <c r="Y902" s="756"/>
      <c r="Z902" s="756"/>
      <c r="AA902" s="756"/>
      <c r="AB902" s="756"/>
      <c r="AC902" s="756"/>
      <c r="AD902" s="756"/>
      <c r="AE902" s="756"/>
      <c r="AF902" s="594"/>
      <c r="AG902" s="705">
        <f t="shared" si="87"/>
        <v>890</v>
      </c>
      <c r="AH902" s="756"/>
      <c r="AI902" s="756"/>
      <c r="AJ902" s="756"/>
      <c r="AK902" s="756"/>
      <c r="AL902" s="756"/>
      <c r="AM902" s="756"/>
      <c r="AN902" s="756"/>
      <c r="AO902" s="685"/>
      <c r="AP902" s="705">
        <f t="shared" si="88"/>
        <v>890</v>
      </c>
      <c r="AQ902" s="756"/>
      <c r="AR902" s="756"/>
      <c r="AS902" s="756"/>
      <c r="AT902" s="756"/>
      <c r="AU902" s="756"/>
      <c r="AV902" s="756"/>
      <c r="AW902" s="756"/>
    </row>
    <row r="903" spans="2:49" x14ac:dyDescent="0.25">
      <c r="B903" s="705">
        <v>891</v>
      </c>
      <c r="C903" s="951">
        <f>(1+_xlfn.XLOOKUP(INT((B903-1)/12)+1,'ZC Curve'!$B$8:$B$107,'ZC Curve'!R$8:R$107,,0))^(1/12)-1</f>
        <v>0</v>
      </c>
      <c r="D903" s="946">
        <f t="shared" si="83"/>
        <v>1</v>
      </c>
      <c r="E903" s="594"/>
      <c r="F903" s="705">
        <f t="shared" si="84"/>
        <v>891</v>
      </c>
      <c r="G903" s="756"/>
      <c r="H903" s="756"/>
      <c r="I903" s="756"/>
      <c r="J903" s="756"/>
      <c r="K903" s="756"/>
      <c r="L903" s="756"/>
      <c r="M903" s="756"/>
      <c r="N903" s="594"/>
      <c r="O903" s="705">
        <f t="shared" si="85"/>
        <v>891</v>
      </c>
      <c r="P903" s="756"/>
      <c r="Q903" s="756"/>
      <c r="R903" s="756"/>
      <c r="S903" s="756"/>
      <c r="T903" s="756"/>
      <c r="U903" s="756"/>
      <c r="V903" s="756"/>
      <c r="W903" s="594"/>
      <c r="X903" s="705">
        <f t="shared" si="86"/>
        <v>891</v>
      </c>
      <c r="Y903" s="756"/>
      <c r="Z903" s="756"/>
      <c r="AA903" s="756"/>
      <c r="AB903" s="756"/>
      <c r="AC903" s="756"/>
      <c r="AD903" s="756"/>
      <c r="AE903" s="756"/>
      <c r="AF903" s="594"/>
      <c r="AG903" s="705">
        <f t="shared" si="87"/>
        <v>891</v>
      </c>
      <c r="AH903" s="756"/>
      <c r="AI903" s="756"/>
      <c r="AJ903" s="756"/>
      <c r="AK903" s="756"/>
      <c r="AL903" s="756"/>
      <c r="AM903" s="756"/>
      <c r="AN903" s="756"/>
      <c r="AO903" s="685"/>
      <c r="AP903" s="705">
        <f t="shared" si="88"/>
        <v>891</v>
      </c>
      <c r="AQ903" s="756"/>
      <c r="AR903" s="756"/>
      <c r="AS903" s="756"/>
      <c r="AT903" s="756"/>
      <c r="AU903" s="756"/>
      <c r="AV903" s="756"/>
      <c r="AW903" s="756"/>
    </row>
    <row r="904" spans="2:49" x14ac:dyDescent="0.25">
      <c r="B904" s="705">
        <v>892</v>
      </c>
      <c r="C904" s="951">
        <f>(1+_xlfn.XLOOKUP(INT((B904-1)/12)+1,'ZC Curve'!$B$8:$B$107,'ZC Curve'!R$8:R$107,,0))^(1/12)-1</f>
        <v>0</v>
      </c>
      <c r="D904" s="946">
        <f t="shared" si="83"/>
        <v>1</v>
      </c>
      <c r="E904" s="594"/>
      <c r="F904" s="705">
        <f t="shared" si="84"/>
        <v>892</v>
      </c>
      <c r="G904" s="756"/>
      <c r="H904" s="756"/>
      <c r="I904" s="756"/>
      <c r="J904" s="756"/>
      <c r="K904" s="756"/>
      <c r="L904" s="756"/>
      <c r="M904" s="756"/>
      <c r="N904" s="594"/>
      <c r="O904" s="705">
        <f t="shared" si="85"/>
        <v>892</v>
      </c>
      <c r="P904" s="756"/>
      <c r="Q904" s="756"/>
      <c r="R904" s="756"/>
      <c r="S904" s="756"/>
      <c r="T904" s="756"/>
      <c r="U904" s="756"/>
      <c r="V904" s="756"/>
      <c r="W904" s="594"/>
      <c r="X904" s="705">
        <f t="shared" si="86"/>
        <v>892</v>
      </c>
      <c r="Y904" s="756"/>
      <c r="Z904" s="756"/>
      <c r="AA904" s="756"/>
      <c r="AB904" s="756"/>
      <c r="AC904" s="756"/>
      <c r="AD904" s="756"/>
      <c r="AE904" s="756"/>
      <c r="AF904" s="594"/>
      <c r="AG904" s="705">
        <f t="shared" si="87"/>
        <v>892</v>
      </c>
      <c r="AH904" s="756"/>
      <c r="AI904" s="756"/>
      <c r="AJ904" s="756"/>
      <c r="AK904" s="756"/>
      <c r="AL904" s="756"/>
      <c r="AM904" s="756"/>
      <c r="AN904" s="756"/>
      <c r="AO904" s="685"/>
      <c r="AP904" s="705">
        <f t="shared" si="88"/>
        <v>892</v>
      </c>
      <c r="AQ904" s="756"/>
      <c r="AR904" s="756"/>
      <c r="AS904" s="756"/>
      <c r="AT904" s="756"/>
      <c r="AU904" s="756"/>
      <c r="AV904" s="756"/>
      <c r="AW904" s="756"/>
    </row>
    <row r="905" spans="2:49" x14ac:dyDescent="0.25">
      <c r="B905" s="705">
        <v>893</v>
      </c>
      <c r="C905" s="951">
        <f>(1+_xlfn.XLOOKUP(INT((B905-1)/12)+1,'ZC Curve'!$B$8:$B$107,'ZC Curve'!R$8:R$107,,0))^(1/12)-1</f>
        <v>0</v>
      </c>
      <c r="D905" s="946">
        <f t="shared" si="83"/>
        <v>1</v>
      </c>
      <c r="E905" s="594"/>
      <c r="F905" s="705">
        <f t="shared" si="84"/>
        <v>893</v>
      </c>
      <c r="G905" s="756"/>
      <c r="H905" s="756"/>
      <c r="I905" s="756"/>
      <c r="J905" s="756"/>
      <c r="K905" s="756"/>
      <c r="L905" s="756"/>
      <c r="M905" s="756"/>
      <c r="N905" s="594"/>
      <c r="O905" s="705">
        <f t="shared" si="85"/>
        <v>893</v>
      </c>
      <c r="P905" s="756"/>
      <c r="Q905" s="756"/>
      <c r="R905" s="756"/>
      <c r="S905" s="756"/>
      <c r="T905" s="756"/>
      <c r="U905" s="756"/>
      <c r="V905" s="756"/>
      <c r="W905" s="594"/>
      <c r="X905" s="705">
        <f t="shared" si="86"/>
        <v>893</v>
      </c>
      <c r="Y905" s="756"/>
      <c r="Z905" s="756"/>
      <c r="AA905" s="756"/>
      <c r="AB905" s="756"/>
      <c r="AC905" s="756"/>
      <c r="AD905" s="756"/>
      <c r="AE905" s="756"/>
      <c r="AF905" s="594"/>
      <c r="AG905" s="705">
        <f t="shared" si="87"/>
        <v>893</v>
      </c>
      <c r="AH905" s="756"/>
      <c r="AI905" s="756"/>
      <c r="AJ905" s="756"/>
      <c r="AK905" s="756"/>
      <c r="AL905" s="756"/>
      <c r="AM905" s="756"/>
      <c r="AN905" s="756"/>
      <c r="AO905" s="685"/>
      <c r="AP905" s="705">
        <f t="shared" si="88"/>
        <v>893</v>
      </c>
      <c r="AQ905" s="756"/>
      <c r="AR905" s="756"/>
      <c r="AS905" s="756"/>
      <c r="AT905" s="756"/>
      <c r="AU905" s="756"/>
      <c r="AV905" s="756"/>
      <c r="AW905" s="756"/>
    </row>
    <row r="906" spans="2:49" x14ac:dyDescent="0.25">
      <c r="B906" s="705">
        <v>894</v>
      </c>
      <c r="C906" s="951">
        <f>(1+_xlfn.XLOOKUP(INT((B906-1)/12)+1,'ZC Curve'!$B$8:$B$107,'ZC Curve'!R$8:R$107,,0))^(1/12)-1</f>
        <v>0</v>
      </c>
      <c r="D906" s="946">
        <f t="shared" si="83"/>
        <v>1</v>
      </c>
      <c r="E906" s="594"/>
      <c r="F906" s="705">
        <f t="shared" si="84"/>
        <v>894</v>
      </c>
      <c r="G906" s="756"/>
      <c r="H906" s="756"/>
      <c r="I906" s="756"/>
      <c r="J906" s="756"/>
      <c r="K906" s="756"/>
      <c r="L906" s="756"/>
      <c r="M906" s="756"/>
      <c r="N906" s="594"/>
      <c r="O906" s="705">
        <f t="shared" si="85"/>
        <v>894</v>
      </c>
      <c r="P906" s="756"/>
      <c r="Q906" s="756"/>
      <c r="R906" s="756"/>
      <c r="S906" s="756"/>
      <c r="T906" s="756"/>
      <c r="U906" s="756"/>
      <c r="V906" s="756"/>
      <c r="W906" s="594"/>
      <c r="X906" s="705">
        <f t="shared" si="86"/>
        <v>894</v>
      </c>
      <c r="Y906" s="756"/>
      <c r="Z906" s="756"/>
      <c r="AA906" s="756"/>
      <c r="AB906" s="756"/>
      <c r="AC906" s="756"/>
      <c r="AD906" s="756"/>
      <c r="AE906" s="756"/>
      <c r="AF906" s="594"/>
      <c r="AG906" s="705">
        <f t="shared" si="87"/>
        <v>894</v>
      </c>
      <c r="AH906" s="756"/>
      <c r="AI906" s="756"/>
      <c r="AJ906" s="756"/>
      <c r="AK906" s="756"/>
      <c r="AL906" s="756"/>
      <c r="AM906" s="756"/>
      <c r="AN906" s="756"/>
      <c r="AO906" s="685"/>
      <c r="AP906" s="705">
        <f t="shared" si="88"/>
        <v>894</v>
      </c>
      <c r="AQ906" s="756"/>
      <c r="AR906" s="756"/>
      <c r="AS906" s="756"/>
      <c r="AT906" s="756"/>
      <c r="AU906" s="756"/>
      <c r="AV906" s="756"/>
      <c r="AW906" s="756"/>
    </row>
    <row r="907" spans="2:49" x14ac:dyDescent="0.25">
      <c r="B907" s="705">
        <v>895</v>
      </c>
      <c r="C907" s="951">
        <f>(1+_xlfn.XLOOKUP(INT((B907-1)/12)+1,'ZC Curve'!$B$8:$B$107,'ZC Curve'!R$8:R$107,,0))^(1/12)-1</f>
        <v>0</v>
      </c>
      <c r="D907" s="946">
        <f t="shared" si="83"/>
        <v>1</v>
      </c>
      <c r="E907" s="594"/>
      <c r="F907" s="705">
        <f t="shared" si="84"/>
        <v>895</v>
      </c>
      <c r="G907" s="756"/>
      <c r="H907" s="756"/>
      <c r="I907" s="756"/>
      <c r="J907" s="756"/>
      <c r="K907" s="756"/>
      <c r="L907" s="756"/>
      <c r="M907" s="756"/>
      <c r="N907" s="594"/>
      <c r="O907" s="705">
        <f t="shared" si="85"/>
        <v>895</v>
      </c>
      <c r="P907" s="756"/>
      <c r="Q907" s="756"/>
      <c r="R907" s="756"/>
      <c r="S907" s="756"/>
      <c r="T907" s="756"/>
      <c r="U907" s="756"/>
      <c r="V907" s="756"/>
      <c r="W907" s="594"/>
      <c r="X907" s="705">
        <f t="shared" si="86"/>
        <v>895</v>
      </c>
      <c r="Y907" s="756"/>
      <c r="Z907" s="756"/>
      <c r="AA907" s="756"/>
      <c r="AB907" s="756"/>
      <c r="AC907" s="756"/>
      <c r="AD907" s="756"/>
      <c r="AE907" s="756"/>
      <c r="AF907" s="594"/>
      <c r="AG907" s="705">
        <f t="shared" si="87"/>
        <v>895</v>
      </c>
      <c r="AH907" s="756"/>
      <c r="AI907" s="756"/>
      <c r="AJ907" s="756"/>
      <c r="AK907" s="756"/>
      <c r="AL907" s="756"/>
      <c r="AM907" s="756"/>
      <c r="AN907" s="756"/>
      <c r="AO907" s="685"/>
      <c r="AP907" s="705">
        <f t="shared" si="88"/>
        <v>895</v>
      </c>
      <c r="AQ907" s="756"/>
      <c r="AR907" s="756"/>
      <c r="AS907" s="756"/>
      <c r="AT907" s="756"/>
      <c r="AU907" s="756"/>
      <c r="AV907" s="756"/>
      <c r="AW907" s="756"/>
    </row>
    <row r="908" spans="2:49" x14ac:dyDescent="0.25">
      <c r="B908" s="705">
        <v>896</v>
      </c>
      <c r="C908" s="951">
        <f>(1+_xlfn.XLOOKUP(INT((B908-1)/12)+1,'ZC Curve'!$B$8:$B$107,'ZC Curve'!R$8:R$107,,0))^(1/12)-1</f>
        <v>0</v>
      </c>
      <c r="D908" s="946">
        <f t="shared" si="83"/>
        <v>1</v>
      </c>
      <c r="E908" s="594"/>
      <c r="F908" s="705">
        <f t="shared" si="84"/>
        <v>896</v>
      </c>
      <c r="G908" s="756"/>
      <c r="H908" s="756"/>
      <c r="I908" s="756"/>
      <c r="J908" s="756"/>
      <c r="K908" s="756"/>
      <c r="L908" s="756"/>
      <c r="M908" s="756"/>
      <c r="N908" s="594"/>
      <c r="O908" s="705">
        <f t="shared" si="85"/>
        <v>896</v>
      </c>
      <c r="P908" s="756"/>
      <c r="Q908" s="756"/>
      <c r="R908" s="756"/>
      <c r="S908" s="756"/>
      <c r="T908" s="756"/>
      <c r="U908" s="756"/>
      <c r="V908" s="756"/>
      <c r="W908" s="594"/>
      <c r="X908" s="705">
        <f t="shared" si="86"/>
        <v>896</v>
      </c>
      <c r="Y908" s="756"/>
      <c r="Z908" s="756"/>
      <c r="AA908" s="756"/>
      <c r="AB908" s="756"/>
      <c r="AC908" s="756"/>
      <c r="AD908" s="756"/>
      <c r="AE908" s="756"/>
      <c r="AF908" s="594"/>
      <c r="AG908" s="705">
        <f t="shared" si="87"/>
        <v>896</v>
      </c>
      <c r="AH908" s="756"/>
      <c r="AI908" s="756"/>
      <c r="AJ908" s="756"/>
      <c r="AK908" s="756"/>
      <c r="AL908" s="756"/>
      <c r="AM908" s="756"/>
      <c r="AN908" s="756"/>
      <c r="AO908" s="685"/>
      <c r="AP908" s="705">
        <f t="shared" si="88"/>
        <v>896</v>
      </c>
      <c r="AQ908" s="756"/>
      <c r="AR908" s="756"/>
      <c r="AS908" s="756"/>
      <c r="AT908" s="756"/>
      <c r="AU908" s="756"/>
      <c r="AV908" s="756"/>
      <c r="AW908" s="756"/>
    </row>
    <row r="909" spans="2:49" x14ac:dyDescent="0.25">
      <c r="B909" s="705">
        <v>897</v>
      </c>
      <c r="C909" s="951">
        <f>(1+_xlfn.XLOOKUP(INT((B909-1)/12)+1,'ZC Curve'!$B$8:$B$107,'ZC Curve'!R$8:R$107,,0))^(1/12)-1</f>
        <v>0</v>
      </c>
      <c r="D909" s="946">
        <f t="shared" si="83"/>
        <v>1</v>
      </c>
      <c r="E909" s="594"/>
      <c r="F909" s="705">
        <f t="shared" si="84"/>
        <v>897</v>
      </c>
      <c r="G909" s="756"/>
      <c r="H909" s="756"/>
      <c r="I909" s="756"/>
      <c r="J909" s="756"/>
      <c r="K909" s="756"/>
      <c r="L909" s="756"/>
      <c r="M909" s="756"/>
      <c r="N909" s="594"/>
      <c r="O909" s="705">
        <f t="shared" si="85"/>
        <v>897</v>
      </c>
      <c r="P909" s="756"/>
      <c r="Q909" s="756"/>
      <c r="R909" s="756"/>
      <c r="S909" s="756"/>
      <c r="T909" s="756"/>
      <c r="U909" s="756"/>
      <c r="V909" s="756"/>
      <c r="W909" s="594"/>
      <c r="X909" s="705">
        <f t="shared" si="86"/>
        <v>897</v>
      </c>
      <c r="Y909" s="756"/>
      <c r="Z909" s="756"/>
      <c r="AA909" s="756"/>
      <c r="AB909" s="756"/>
      <c r="AC909" s="756"/>
      <c r="AD909" s="756"/>
      <c r="AE909" s="756"/>
      <c r="AF909" s="594"/>
      <c r="AG909" s="705">
        <f t="shared" si="87"/>
        <v>897</v>
      </c>
      <c r="AH909" s="756"/>
      <c r="AI909" s="756"/>
      <c r="AJ909" s="756"/>
      <c r="AK909" s="756"/>
      <c r="AL909" s="756"/>
      <c r="AM909" s="756"/>
      <c r="AN909" s="756"/>
      <c r="AO909" s="685"/>
      <c r="AP909" s="705">
        <f t="shared" si="88"/>
        <v>897</v>
      </c>
      <c r="AQ909" s="756"/>
      <c r="AR909" s="756"/>
      <c r="AS909" s="756"/>
      <c r="AT909" s="756"/>
      <c r="AU909" s="756"/>
      <c r="AV909" s="756"/>
      <c r="AW909" s="756"/>
    </row>
    <row r="910" spans="2:49" x14ac:dyDescent="0.25">
      <c r="B910" s="705">
        <v>898</v>
      </c>
      <c r="C910" s="951">
        <f>(1+_xlfn.XLOOKUP(INT((B910-1)/12)+1,'ZC Curve'!$B$8:$B$107,'ZC Curve'!R$8:R$107,,0))^(1/12)-1</f>
        <v>0</v>
      </c>
      <c r="D910" s="946">
        <f t="shared" ref="D910:D973" si="89">D909/(1+C910)</f>
        <v>1</v>
      </c>
      <c r="E910" s="594"/>
      <c r="F910" s="705">
        <f t="shared" ref="F910:F973" si="90">F909+1</f>
        <v>898</v>
      </c>
      <c r="G910" s="756"/>
      <c r="H910" s="756"/>
      <c r="I910" s="756"/>
      <c r="J910" s="756"/>
      <c r="K910" s="756"/>
      <c r="L910" s="756"/>
      <c r="M910" s="756"/>
      <c r="N910" s="594"/>
      <c r="O910" s="705">
        <f t="shared" ref="O910:O973" si="91">O909+1</f>
        <v>898</v>
      </c>
      <c r="P910" s="756"/>
      <c r="Q910" s="756"/>
      <c r="R910" s="756"/>
      <c r="S910" s="756"/>
      <c r="T910" s="756"/>
      <c r="U910" s="756"/>
      <c r="V910" s="756"/>
      <c r="W910" s="594"/>
      <c r="X910" s="705">
        <f t="shared" ref="X910:X973" si="92">X909+1</f>
        <v>898</v>
      </c>
      <c r="Y910" s="756"/>
      <c r="Z910" s="756"/>
      <c r="AA910" s="756"/>
      <c r="AB910" s="756"/>
      <c r="AC910" s="756"/>
      <c r="AD910" s="756"/>
      <c r="AE910" s="756"/>
      <c r="AF910" s="594"/>
      <c r="AG910" s="705">
        <f t="shared" ref="AG910:AG973" si="93">AG909+1</f>
        <v>898</v>
      </c>
      <c r="AH910" s="756"/>
      <c r="AI910" s="756"/>
      <c r="AJ910" s="756"/>
      <c r="AK910" s="756"/>
      <c r="AL910" s="756"/>
      <c r="AM910" s="756"/>
      <c r="AN910" s="756"/>
      <c r="AO910" s="685"/>
      <c r="AP910" s="705">
        <f t="shared" ref="AP910:AP973" si="94">AP909+1</f>
        <v>898</v>
      </c>
      <c r="AQ910" s="756"/>
      <c r="AR910" s="756"/>
      <c r="AS910" s="756"/>
      <c r="AT910" s="756"/>
      <c r="AU910" s="756"/>
      <c r="AV910" s="756"/>
      <c r="AW910" s="756"/>
    </row>
    <row r="911" spans="2:49" x14ac:dyDescent="0.25">
      <c r="B911" s="705">
        <v>899</v>
      </c>
      <c r="C911" s="951">
        <f>(1+_xlfn.XLOOKUP(INT((B911-1)/12)+1,'ZC Curve'!$B$8:$B$107,'ZC Curve'!R$8:R$107,,0))^(1/12)-1</f>
        <v>0</v>
      </c>
      <c r="D911" s="946">
        <f t="shared" si="89"/>
        <v>1</v>
      </c>
      <c r="E911" s="594"/>
      <c r="F911" s="705">
        <f t="shared" si="90"/>
        <v>899</v>
      </c>
      <c r="G911" s="756"/>
      <c r="H911" s="756"/>
      <c r="I911" s="756"/>
      <c r="J911" s="756"/>
      <c r="K911" s="756"/>
      <c r="L911" s="756"/>
      <c r="M911" s="756"/>
      <c r="N911" s="594"/>
      <c r="O911" s="705">
        <f t="shared" si="91"/>
        <v>899</v>
      </c>
      <c r="P911" s="756"/>
      <c r="Q911" s="756"/>
      <c r="R911" s="756"/>
      <c r="S911" s="756"/>
      <c r="T911" s="756"/>
      <c r="U911" s="756"/>
      <c r="V911" s="756"/>
      <c r="W911" s="594"/>
      <c r="X911" s="705">
        <f t="shared" si="92"/>
        <v>899</v>
      </c>
      <c r="Y911" s="756"/>
      <c r="Z911" s="756"/>
      <c r="AA911" s="756"/>
      <c r="AB911" s="756"/>
      <c r="AC911" s="756"/>
      <c r="AD911" s="756"/>
      <c r="AE911" s="756"/>
      <c r="AF911" s="594"/>
      <c r="AG911" s="705">
        <f t="shared" si="93"/>
        <v>899</v>
      </c>
      <c r="AH911" s="756"/>
      <c r="AI911" s="756"/>
      <c r="AJ911" s="756"/>
      <c r="AK911" s="756"/>
      <c r="AL911" s="756"/>
      <c r="AM911" s="756"/>
      <c r="AN911" s="756"/>
      <c r="AO911" s="685"/>
      <c r="AP911" s="705">
        <f t="shared" si="94"/>
        <v>899</v>
      </c>
      <c r="AQ911" s="756"/>
      <c r="AR911" s="756"/>
      <c r="AS911" s="756"/>
      <c r="AT911" s="756"/>
      <c r="AU911" s="756"/>
      <c r="AV911" s="756"/>
      <c r="AW911" s="756"/>
    </row>
    <row r="912" spans="2:49" x14ac:dyDescent="0.25">
      <c r="B912" s="705">
        <v>900</v>
      </c>
      <c r="C912" s="951">
        <f>(1+_xlfn.XLOOKUP(INT((B912-1)/12)+1,'ZC Curve'!$B$8:$B$107,'ZC Curve'!R$8:R$107,,0))^(1/12)-1</f>
        <v>0</v>
      </c>
      <c r="D912" s="946">
        <f t="shared" si="89"/>
        <v>1</v>
      </c>
      <c r="E912" s="594"/>
      <c r="F912" s="705">
        <f t="shared" si="90"/>
        <v>900</v>
      </c>
      <c r="G912" s="756"/>
      <c r="H912" s="756"/>
      <c r="I912" s="756"/>
      <c r="J912" s="756"/>
      <c r="K912" s="756"/>
      <c r="L912" s="756"/>
      <c r="M912" s="756"/>
      <c r="N912" s="594"/>
      <c r="O912" s="705">
        <f t="shared" si="91"/>
        <v>900</v>
      </c>
      <c r="P912" s="756"/>
      <c r="Q912" s="756"/>
      <c r="R912" s="756"/>
      <c r="S912" s="756"/>
      <c r="T912" s="756"/>
      <c r="U912" s="756"/>
      <c r="V912" s="756"/>
      <c r="W912" s="594"/>
      <c r="X912" s="705">
        <f t="shared" si="92"/>
        <v>900</v>
      </c>
      <c r="Y912" s="756"/>
      <c r="Z912" s="756"/>
      <c r="AA912" s="756"/>
      <c r="AB912" s="756"/>
      <c r="AC912" s="756"/>
      <c r="AD912" s="756"/>
      <c r="AE912" s="756"/>
      <c r="AF912" s="594"/>
      <c r="AG912" s="705">
        <f t="shared" si="93"/>
        <v>900</v>
      </c>
      <c r="AH912" s="756"/>
      <c r="AI912" s="756"/>
      <c r="AJ912" s="756"/>
      <c r="AK912" s="756"/>
      <c r="AL912" s="756"/>
      <c r="AM912" s="756"/>
      <c r="AN912" s="756"/>
      <c r="AO912" s="685"/>
      <c r="AP912" s="705">
        <f t="shared" si="94"/>
        <v>900</v>
      </c>
      <c r="AQ912" s="756"/>
      <c r="AR912" s="756"/>
      <c r="AS912" s="756"/>
      <c r="AT912" s="756"/>
      <c r="AU912" s="756"/>
      <c r="AV912" s="756"/>
      <c r="AW912" s="756"/>
    </row>
    <row r="913" spans="2:49" x14ac:dyDescent="0.25">
      <c r="B913" s="705">
        <v>901</v>
      </c>
      <c r="C913" s="951">
        <f>(1+_xlfn.XLOOKUP(INT((B913-1)/12)+1,'ZC Curve'!$B$8:$B$107,'ZC Curve'!R$8:R$107,,0))^(1/12)-1</f>
        <v>0</v>
      </c>
      <c r="D913" s="946">
        <f t="shared" si="89"/>
        <v>1</v>
      </c>
      <c r="E913" s="594"/>
      <c r="F913" s="705">
        <f t="shared" si="90"/>
        <v>901</v>
      </c>
      <c r="G913" s="756"/>
      <c r="H913" s="756"/>
      <c r="I913" s="756"/>
      <c r="J913" s="756"/>
      <c r="K913" s="756"/>
      <c r="L913" s="756"/>
      <c r="M913" s="756"/>
      <c r="N913" s="594"/>
      <c r="O913" s="705">
        <f t="shared" si="91"/>
        <v>901</v>
      </c>
      <c r="P913" s="756"/>
      <c r="Q913" s="756"/>
      <c r="R913" s="756"/>
      <c r="S913" s="756"/>
      <c r="T913" s="756"/>
      <c r="U913" s="756"/>
      <c r="V913" s="756"/>
      <c r="W913" s="594"/>
      <c r="X913" s="705">
        <f t="shared" si="92"/>
        <v>901</v>
      </c>
      <c r="Y913" s="756"/>
      <c r="Z913" s="756"/>
      <c r="AA913" s="756"/>
      <c r="AB913" s="756"/>
      <c r="AC913" s="756"/>
      <c r="AD913" s="756"/>
      <c r="AE913" s="756"/>
      <c r="AF913" s="594"/>
      <c r="AG913" s="705">
        <f t="shared" si="93"/>
        <v>901</v>
      </c>
      <c r="AH913" s="756"/>
      <c r="AI913" s="756"/>
      <c r="AJ913" s="756"/>
      <c r="AK913" s="756"/>
      <c r="AL913" s="756"/>
      <c r="AM913" s="756"/>
      <c r="AN913" s="756"/>
      <c r="AO913" s="685"/>
      <c r="AP913" s="705">
        <f t="shared" si="94"/>
        <v>901</v>
      </c>
      <c r="AQ913" s="756"/>
      <c r="AR913" s="756"/>
      <c r="AS913" s="756"/>
      <c r="AT913" s="756"/>
      <c r="AU913" s="756"/>
      <c r="AV913" s="756"/>
      <c r="AW913" s="756"/>
    </row>
    <row r="914" spans="2:49" x14ac:dyDescent="0.25">
      <c r="B914" s="705">
        <v>902</v>
      </c>
      <c r="C914" s="951">
        <f>(1+_xlfn.XLOOKUP(INT((B914-1)/12)+1,'ZC Curve'!$B$8:$B$107,'ZC Curve'!R$8:R$107,,0))^(1/12)-1</f>
        <v>0</v>
      </c>
      <c r="D914" s="946">
        <f t="shared" si="89"/>
        <v>1</v>
      </c>
      <c r="E914" s="594"/>
      <c r="F914" s="705">
        <f t="shared" si="90"/>
        <v>902</v>
      </c>
      <c r="G914" s="756"/>
      <c r="H914" s="756"/>
      <c r="I914" s="756"/>
      <c r="J914" s="756"/>
      <c r="K914" s="756"/>
      <c r="L914" s="756"/>
      <c r="M914" s="756"/>
      <c r="N914" s="594"/>
      <c r="O914" s="705">
        <f t="shared" si="91"/>
        <v>902</v>
      </c>
      <c r="P914" s="756"/>
      <c r="Q914" s="756"/>
      <c r="R914" s="756"/>
      <c r="S914" s="756"/>
      <c r="T914" s="756"/>
      <c r="U914" s="756"/>
      <c r="V914" s="756"/>
      <c r="W914" s="594"/>
      <c r="X914" s="705">
        <f t="shared" si="92"/>
        <v>902</v>
      </c>
      <c r="Y914" s="756"/>
      <c r="Z914" s="756"/>
      <c r="AA914" s="756"/>
      <c r="AB914" s="756"/>
      <c r="AC914" s="756"/>
      <c r="AD914" s="756"/>
      <c r="AE914" s="756"/>
      <c r="AF914" s="594"/>
      <c r="AG914" s="705">
        <f t="shared" si="93"/>
        <v>902</v>
      </c>
      <c r="AH914" s="756"/>
      <c r="AI914" s="756"/>
      <c r="AJ914" s="756"/>
      <c r="AK914" s="756"/>
      <c r="AL914" s="756"/>
      <c r="AM914" s="756"/>
      <c r="AN914" s="756"/>
      <c r="AO914" s="685"/>
      <c r="AP914" s="705">
        <f t="shared" si="94"/>
        <v>902</v>
      </c>
      <c r="AQ914" s="756"/>
      <c r="AR914" s="756"/>
      <c r="AS914" s="756"/>
      <c r="AT914" s="756"/>
      <c r="AU914" s="756"/>
      <c r="AV914" s="756"/>
      <c r="AW914" s="756"/>
    </row>
    <row r="915" spans="2:49" x14ac:dyDescent="0.25">
      <c r="B915" s="705">
        <v>903</v>
      </c>
      <c r="C915" s="951">
        <f>(1+_xlfn.XLOOKUP(INT((B915-1)/12)+1,'ZC Curve'!$B$8:$B$107,'ZC Curve'!R$8:R$107,,0))^(1/12)-1</f>
        <v>0</v>
      </c>
      <c r="D915" s="946">
        <f t="shared" si="89"/>
        <v>1</v>
      </c>
      <c r="E915" s="594"/>
      <c r="F915" s="705">
        <f t="shared" si="90"/>
        <v>903</v>
      </c>
      <c r="G915" s="756"/>
      <c r="H915" s="756"/>
      <c r="I915" s="756"/>
      <c r="J915" s="756"/>
      <c r="K915" s="756"/>
      <c r="L915" s="756"/>
      <c r="M915" s="756"/>
      <c r="N915" s="594"/>
      <c r="O915" s="705">
        <f t="shared" si="91"/>
        <v>903</v>
      </c>
      <c r="P915" s="756"/>
      <c r="Q915" s="756"/>
      <c r="R915" s="756"/>
      <c r="S915" s="756"/>
      <c r="T915" s="756"/>
      <c r="U915" s="756"/>
      <c r="V915" s="756"/>
      <c r="W915" s="594"/>
      <c r="X915" s="705">
        <f t="shared" si="92"/>
        <v>903</v>
      </c>
      <c r="Y915" s="756"/>
      <c r="Z915" s="756"/>
      <c r="AA915" s="756"/>
      <c r="AB915" s="756"/>
      <c r="AC915" s="756"/>
      <c r="AD915" s="756"/>
      <c r="AE915" s="756"/>
      <c r="AF915" s="594"/>
      <c r="AG915" s="705">
        <f t="shared" si="93"/>
        <v>903</v>
      </c>
      <c r="AH915" s="756"/>
      <c r="AI915" s="756"/>
      <c r="AJ915" s="756"/>
      <c r="AK915" s="756"/>
      <c r="AL915" s="756"/>
      <c r="AM915" s="756"/>
      <c r="AN915" s="756"/>
      <c r="AO915" s="685"/>
      <c r="AP915" s="705">
        <f t="shared" si="94"/>
        <v>903</v>
      </c>
      <c r="AQ915" s="756"/>
      <c r="AR915" s="756"/>
      <c r="AS915" s="756"/>
      <c r="AT915" s="756"/>
      <c r="AU915" s="756"/>
      <c r="AV915" s="756"/>
      <c r="AW915" s="756"/>
    </row>
    <row r="916" spans="2:49" x14ac:dyDescent="0.25">
      <c r="B916" s="705">
        <v>904</v>
      </c>
      <c r="C916" s="951">
        <f>(1+_xlfn.XLOOKUP(INT((B916-1)/12)+1,'ZC Curve'!$B$8:$B$107,'ZC Curve'!R$8:R$107,,0))^(1/12)-1</f>
        <v>0</v>
      </c>
      <c r="D916" s="946">
        <f t="shared" si="89"/>
        <v>1</v>
      </c>
      <c r="E916" s="594"/>
      <c r="F916" s="705">
        <f t="shared" si="90"/>
        <v>904</v>
      </c>
      <c r="G916" s="756"/>
      <c r="H916" s="756"/>
      <c r="I916" s="756"/>
      <c r="J916" s="756"/>
      <c r="K916" s="756"/>
      <c r="L916" s="756"/>
      <c r="M916" s="756"/>
      <c r="N916" s="594"/>
      <c r="O916" s="705">
        <f t="shared" si="91"/>
        <v>904</v>
      </c>
      <c r="P916" s="756"/>
      <c r="Q916" s="756"/>
      <c r="R916" s="756"/>
      <c r="S916" s="756"/>
      <c r="T916" s="756"/>
      <c r="U916" s="756"/>
      <c r="V916" s="756"/>
      <c r="W916" s="594"/>
      <c r="X916" s="705">
        <f t="shared" si="92"/>
        <v>904</v>
      </c>
      <c r="Y916" s="756"/>
      <c r="Z916" s="756"/>
      <c r="AA916" s="756"/>
      <c r="AB916" s="756"/>
      <c r="AC916" s="756"/>
      <c r="AD916" s="756"/>
      <c r="AE916" s="756"/>
      <c r="AF916" s="594"/>
      <c r="AG916" s="705">
        <f t="shared" si="93"/>
        <v>904</v>
      </c>
      <c r="AH916" s="756"/>
      <c r="AI916" s="756"/>
      <c r="AJ916" s="756"/>
      <c r="AK916" s="756"/>
      <c r="AL916" s="756"/>
      <c r="AM916" s="756"/>
      <c r="AN916" s="756"/>
      <c r="AO916" s="685"/>
      <c r="AP916" s="705">
        <f t="shared" si="94"/>
        <v>904</v>
      </c>
      <c r="AQ916" s="756"/>
      <c r="AR916" s="756"/>
      <c r="AS916" s="756"/>
      <c r="AT916" s="756"/>
      <c r="AU916" s="756"/>
      <c r="AV916" s="756"/>
      <c r="AW916" s="756"/>
    </row>
    <row r="917" spans="2:49" x14ac:dyDescent="0.25">
      <c r="B917" s="705">
        <v>905</v>
      </c>
      <c r="C917" s="951">
        <f>(1+_xlfn.XLOOKUP(INT((B917-1)/12)+1,'ZC Curve'!$B$8:$B$107,'ZC Curve'!R$8:R$107,,0))^(1/12)-1</f>
        <v>0</v>
      </c>
      <c r="D917" s="946">
        <f t="shared" si="89"/>
        <v>1</v>
      </c>
      <c r="E917" s="594"/>
      <c r="F917" s="705">
        <f t="shared" si="90"/>
        <v>905</v>
      </c>
      <c r="G917" s="756"/>
      <c r="H917" s="756"/>
      <c r="I917" s="756"/>
      <c r="J917" s="756"/>
      <c r="K917" s="756"/>
      <c r="L917" s="756"/>
      <c r="M917" s="756"/>
      <c r="N917" s="594"/>
      <c r="O917" s="705">
        <f t="shared" si="91"/>
        <v>905</v>
      </c>
      <c r="P917" s="756"/>
      <c r="Q917" s="756"/>
      <c r="R917" s="756"/>
      <c r="S917" s="756"/>
      <c r="T917" s="756"/>
      <c r="U917" s="756"/>
      <c r="V917" s="756"/>
      <c r="W917" s="594"/>
      <c r="X917" s="705">
        <f t="shared" si="92"/>
        <v>905</v>
      </c>
      <c r="Y917" s="756"/>
      <c r="Z917" s="756"/>
      <c r="AA917" s="756"/>
      <c r="AB917" s="756"/>
      <c r="AC917" s="756"/>
      <c r="AD917" s="756"/>
      <c r="AE917" s="756"/>
      <c r="AF917" s="594"/>
      <c r="AG917" s="705">
        <f t="shared" si="93"/>
        <v>905</v>
      </c>
      <c r="AH917" s="756"/>
      <c r="AI917" s="756"/>
      <c r="AJ917" s="756"/>
      <c r="AK917" s="756"/>
      <c r="AL917" s="756"/>
      <c r="AM917" s="756"/>
      <c r="AN917" s="756"/>
      <c r="AO917" s="685"/>
      <c r="AP917" s="705">
        <f t="shared" si="94"/>
        <v>905</v>
      </c>
      <c r="AQ917" s="756"/>
      <c r="AR917" s="756"/>
      <c r="AS917" s="756"/>
      <c r="AT917" s="756"/>
      <c r="AU917" s="756"/>
      <c r="AV917" s="756"/>
      <c r="AW917" s="756"/>
    </row>
    <row r="918" spans="2:49" x14ac:dyDescent="0.25">
      <c r="B918" s="705">
        <v>906</v>
      </c>
      <c r="C918" s="951">
        <f>(1+_xlfn.XLOOKUP(INT((B918-1)/12)+1,'ZC Curve'!$B$8:$B$107,'ZC Curve'!R$8:R$107,,0))^(1/12)-1</f>
        <v>0</v>
      </c>
      <c r="D918" s="946">
        <f t="shared" si="89"/>
        <v>1</v>
      </c>
      <c r="E918" s="594"/>
      <c r="F918" s="705">
        <f t="shared" si="90"/>
        <v>906</v>
      </c>
      <c r="G918" s="756"/>
      <c r="H918" s="756"/>
      <c r="I918" s="756"/>
      <c r="J918" s="756"/>
      <c r="K918" s="756"/>
      <c r="L918" s="756"/>
      <c r="M918" s="756"/>
      <c r="N918" s="594"/>
      <c r="O918" s="705">
        <f t="shared" si="91"/>
        <v>906</v>
      </c>
      <c r="P918" s="756"/>
      <c r="Q918" s="756"/>
      <c r="R918" s="756"/>
      <c r="S918" s="756"/>
      <c r="T918" s="756"/>
      <c r="U918" s="756"/>
      <c r="V918" s="756"/>
      <c r="W918" s="594"/>
      <c r="X918" s="705">
        <f t="shared" si="92"/>
        <v>906</v>
      </c>
      <c r="Y918" s="756"/>
      <c r="Z918" s="756"/>
      <c r="AA918" s="756"/>
      <c r="AB918" s="756"/>
      <c r="AC918" s="756"/>
      <c r="AD918" s="756"/>
      <c r="AE918" s="756"/>
      <c r="AF918" s="594"/>
      <c r="AG918" s="705">
        <f t="shared" si="93"/>
        <v>906</v>
      </c>
      <c r="AH918" s="756"/>
      <c r="AI918" s="756"/>
      <c r="AJ918" s="756"/>
      <c r="AK918" s="756"/>
      <c r="AL918" s="756"/>
      <c r="AM918" s="756"/>
      <c r="AN918" s="756"/>
      <c r="AO918" s="685"/>
      <c r="AP918" s="705">
        <f t="shared" si="94"/>
        <v>906</v>
      </c>
      <c r="AQ918" s="756"/>
      <c r="AR918" s="756"/>
      <c r="AS918" s="756"/>
      <c r="AT918" s="756"/>
      <c r="AU918" s="756"/>
      <c r="AV918" s="756"/>
      <c r="AW918" s="756"/>
    </row>
    <row r="919" spans="2:49" x14ac:dyDescent="0.25">
      <c r="B919" s="705">
        <v>907</v>
      </c>
      <c r="C919" s="951">
        <f>(1+_xlfn.XLOOKUP(INT((B919-1)/12)+1,'ZC Curve'!$B$8:$B$107,'ZC Curve'!R$8:R$107,,0))^(1/12)-1</f>
        <v>0</v>
      </c>
      <c r="D919" s="946">
        <f t="shared" si="89"/>
        <v>1</v>
      </c>
      <c r="E919" s="594"/>
      <c r="F919" s="705">
        <f t="shared" si="90"/>
        <v>907</v>
      </c>
      <c r="G919" s="756"/>
      <c r="H919" s="756"/>
      <c r="I919" s="756"/>
      <c r="J919" s="756"/>
      <c r="K919" s="756"/>
      <c r="L919" s="756"/>
      <c r="M919" s="756"/>
      <c r="N919" s="594"/>
      <c r="O919" s="705">
        <f t="shared" si="91"/>
        <v>907</v>
      </c>
      <c r="P919" s="756"/>
      <c r="Q919" s="756"/>
      <c r="R919" s="756"/>
      <c r="S919" s="756"/>
      <c r="T919" s="756"/>
      <c r="U919" s="756"/>
      <c r="V919" s="756"/>
      <c r="W919" s="594"/>
      <c r="X919" s="705">
        <f t="shared" si="92"/>
        <v>907</v>
      </c>
      <c r="Y919" s="756"/>
      <c r="Z919" s="756"/>
      <c r="AA919" s="756"/>
      <c r="AB919" s="756"/>
      <c r="AC919" s="756"/>
      <c r="AD919" s="756"/>
      <c r="AE919" s="756"/>
      <c r="AF919" s="594"/>
      <c r="AG919" s="705">
        <f t="shared" si="93"/>
        <v>907</v>
      </c>
      <c r="AH919" s="756"/>
      <c r="AI919" s="756"/>
      <c r="AJ919" s="756"/>
      <c r="AK919" s="756"/>
      <c r="AL919" s="756"/>
      <c r="AM919" s="756"/>
      <c r="AN919" s="756"/>
      <c r="AO919" s="685"/>
      <c r="AP919" s="705">
        <f t="shared" si="94"/>
        <v>907</v>
      </c>
      <c r="AQ919" s="756"/>
      <c r="AR919" s="756"/>
      <c r="AS919" s="756"/>
      <c r="AT919" s="756"/>
      <c r="AU919" s="756"/>
      <c r="AV919" s="756"/>
      <c r="AW919" s="756"/>
    </row>
    <row r="920" spans="2:49" x14ac:dyDescent="0.25">
      <c r="B920" s="705">
        <v>908</v>
      </c>
      <c r="C920" s="951">
        <f>(1+_xlfn.XLOOKUP(INT((B920-1)/12)+1,'ZC Curve'!$B$8:$B$107,'ZC Curve'!R$8:R$107,,0))^(1/12)-1</f>
        <v>0</v>
      </c>
      <c r="D920" s="946">
        <f t="shared" si="89"/>
        <v>1</v>
      </c>
      <c r="E920" s="594"/>
      <c r="F920" s="705">
        <f t="shared" si="90"/>
        <v>908</v>
      </c>
      <c r="G920" s="756"/>
      <c r="H920" s="756"/>
      <c r="I920" s="756"/>
      <c r="J920" s="756"/>
      <c r="K920" s="756"/>
      <c r="L920" s="756"/>
      <c r="M920" s="756"/>
      <c r="N920" s="594"/>
      <c r="O920" s="705">
        <f t="shared" si="91"/>
        <v>908</v>
      </c>
      <c r="P920" s="756"/>
      <c r="Q920" s="756"/>
      <c r="R920" s="756"/>
      <c r="S920" s="756"/>
      <c r="T920" s="756"/>
      <c r="U920" s="756"/>
      <c r="V920" s="756"/>
      <c r="W920" s="594"/>
      <c r="X920" s="705">
        <f t="shared" si="92"/>
        <v>908</v>
      </c>
      <c r="Y920" s="756"/>
      <c r="Z920" s="756"/>
      <c r="AA920" s="756"/>
      <c r="AB920" s="756"/>
      <c r="AC920" s="756"/>
      <c r="AD920" s="756"/>
      <c r="AE920" s="756"/>
      <c r="AF920" s="594"/>
      <c r="AG920" s="705">
        <f t="shared" si="93"/>
        <v>908</v>
      </c>
      <c r="AH920" s="756"/>
      <c r="AI920" s="756"/>
      <c r="AJ920" s="756"/>
      <c r="AK920" s="756"/>
      <c r="AL920" s="756"/>
      <c r="AM920" s="756"/>
      <c r="AN920" s="756"/>
      <c r="AO920" s="685"/>
      <c r="AP920" s="705">
        <f t="shared" si="94"/>
        <v>908</v>
      </c>
      <c r="AQ920" s="756"/>
      <c r="AR920" s="756"/>
      <c r="AS920" s="756"/>
      <c r="AT920" s="756"/>
      <c r="AU920" s="756"/>
      <c r="AV920" s="756"/>
      <c r="AW920" s="756"/>
    </row>
    <row r="921" spans="2:49" x14ac:dyDescent="0.25">
      <c r="B921" s="705">
        <v>909</v>
      </c>
      <c r="C921" s="951">
        <f>(1+_xlfn.XLOOKUP(INT((B921-1)/12)+1,'ZC Curve'!$B$8:$B$107,'ZC Curve'!R$8:R$107,,0))^(1/12)-1</f>
        <v>0</v>
      </c>
      <c r="D921" s="946">
        <f t="shared" si="89"/>
        <v>1</v>
      </c>
      <c r="E921" s="594"/>
      <c r="F921" s="705">
        <f t="shared" si="90"/>
        <v>909</v>
      </c>
      <c r="G921" s="756"/>
      <c r="H921" s="756"/>
      <c r="I921" s="756"/>
      <c r="J921" s="756"/>
      <c r="K921" s="756"/>
      <c r="L921" s="756"/>
      <c r="M921" s="756"/>
      <c r="N921" s="594"/>
      <c r="O921" s="705">
        <f t="shared" si="91"/>
        <v>909</v>
      </c>
      <c r="P921" s="756"/>
      <c r="Q921" s="756"/>
      <c r="R921" s="756"/>
      <c r="S921" s="756"/>
      <c r="T921" s="756"/>
      <c r="U921" s="756"/>
      <c r="V921" s="756"/>
      <c r="W921" s="594"/>
      <c r="X921" s="705">
        <f t="shared" si="92"/>
        <v>909</v>
      </c>
      <c r="Y921" s="756"/>
      <c r="Z921" s="756"/>
      <c r="AA921" s="756"/>
      <c r="AB921" s="756"/>
      <c r="AC921" s="756"/>
      <c r="AD921" s="756"/>
      <c r="AE921" s="756"/>
      <c r="AF921" s="594"/>
      <c r="AG921" s="705">
        <f t="shared" si="93"/>
        <v>909</v>
      </c>
      <c r="AH921" s="756"/>
      <c r="AI921" s="756"/>
      <c r="AJ921" s="756"/>
      <c r="AK921" s="756"/>
      <c r="AL921" s="756"/>
      <c r="AM921" s="756"/>
      <c r="AN921" s="756"/>
      <c r="AO921" s="685"/>
      <c r="AP921" s="705">
        <f t="shared" si="94"/>
        <v>909</v>
      </c>
      <c r="AQ921" s="756"/>
      <c r="AR921" s="756"/>
      <c r="AS921" s="756"/>
      <c r="AT921" s="756"/>
      <c r="AU921" s="756"/>
      <c r="AV921" s="756"/>
      <c r="AW921" s="756"/>
    </row>
    <row r="922" spans="2:49" x14ac:dyDescent="0.25">
      <c r="B922" s="705">
        <v>910</v>
      </c>
      <c r="C922" s="951">
        <f>(1+_xlfn.XLOOKUP(INT((B922-1)/12)+1,'ZC Curve'!$B$8:$B$107,'ZC Curve'!R$8:R$107,,0))^(1/12)-1</f>
        <v>0</v>
      </c>
      <c r="D922" s="946">
        <f t="shared" si="89"/>
        <v>1</v>
      </c>
      <c r="E922" s="594"/>
      <c r="F922" s="705">
        <f t="shared" si="90"/>
        <v>910</v>
      </c>
      <c r="G922" s="756"/>
      <c r="H922" s="756"/>
      <c r="I922" s="756"/>
      <c r="J922" s="756"/>
      <c r="K922" s="756"/>
      <c r="L922" s="756"/>
      <c r="M922" s="756"/>
      <c r="N922" s="594"/>
      <c r="O922" s="705">
        <f t="shared" si="91"/>
        <v>910</v>
      </c>
      <c r="P922" s="756"/>
      <c r="Q922" s="756"/>
      <c r="R922" s="756"/>
      <c r="S922" s="756"/>
      <c r="T922" s="756"/>
      <c r="U922" s="756"/>
      <c r="V922" s="756"/>
      <c r="W922" s="594"/>
      <c r="X922" s="705">
        <f t="shared" si="92"/>
        <v>910</v>
      </c>
      <c r="Y922" s="756"/>
      <c r="Z922" s="756"/>
      <c r="AA922" s="756"/>
      <c r="AB922" s="756"/>
      <c r="AC922" s="756"/>
      <c r="AD922" s="756"/>
      <c r="AE922" s="756"/>
      <c r="AF922" s="594"/>
      <c r="AG922" s="705">
        <f t="shared" si="93"/>
        <v>910</v>
      </c>
      <c r="AH922" s="756"/>
      <c r="AI922" s="756"/>
      <c r="AJ922" s="756"/>
      <c r="AK922" s="756"/>
      <c r="AL922" s="756"/>
      <c r="AM922" s="756"/>
      <c r="AN922" s="756"/>
      <c r="AO922" s="685"/>
      <c r="AP922" s="705">
        <f t="shared" si="94"/>
        <v>910</v>
      </c>
      <c r="AQ922" s="756"/>
      <c r="AR922" s="756"/>
      <c r="AS922" s="756"/>
      <c r="AT922" s="756"/>
      <c r="AU922" s="756"/>
      <c r="AV922" s="756"/>
      <c r="AW922" s="756"/>
    </row>
    <row r="923" spans="2:49" x14ac:dyDescent="0.25">
      <c r="B923" s="705">
        <v>911</v>
      </c>
      <c r="C923" s="951">
        <f>(1+_xlfn.XLOOKUP(INT((B923-1)/12)+1,'ZC Curve'!$B$8:$B$107,'ZC Curve'!R$8:R$107,,0))^(1/12)-1</f>
        <v>0</v>
      </c>
      <c r="D923" s="946">
        <f t="shared" si="89"/>
        <v>1</v>
      </c>
      <c r="E923" s="594"/>
      <c r="F923" s="705">
        <f t="shared" si="90"/>
        <v>911</v>
      </c>
      <c r="G923" s="756"/>
      <c r="H923" s="756"/>
      <c r="I923" s="756"/>
      <c r="J923" s="756"/>
      <c r="K923" s="756"/>
      <c r="L923" s="756"/>
      <c r="M923" s="756"/>
      <c r="N923" s="594"/>
      <c r="O923" s="705">
        <f t="shared" si="91"/>
        <v>911</v>
      </c>
      <c r="P923" s="756"/>
      <c r="Q923" s="756"/>
      <c r="R923" s="756"/>
      <c r="S923" s="756"/>
      <c r="T923" s="756"/>
      <c r="U923" s="756"/>
      <c r="V923" s="756"/>
      <c r="W923" s="594"/>
      <c r="X923" s="705">
        <f t="shared" si="92"/>
        <v>911</v>
      </c>
      <c r="Y923" s="756"/>
      <c r="Z923" s="756"/>
      <c r="AA923" s="756"/>
      <c r="AB923" s="756"/>
      <c r="AC923" s="756"/>
      <c r="AD923" s="756"/>
      <c r="AE923" s="756"/>
      <c r="AF923" s="594"/>
      <c r="AG923" s="705">
        <f t="shared" si="93"/>
        <v>911</v>
      </c>
      <c r="AH923" s="756"/>
      <c r="AI923" s="756"/>
      <c r="AJ923" s="756"/>
      <c r="AK923" s="756"/>
      <c r="AL923" s="756"/>
      <c r="AM923" s="756"/>
      <c r="AN923" s="756"/>
      <c r="AO923" s="685"/>
      <c r="AP923" s="705">
        <f t="shared" si="94"/>
        <v>911</v>
      </c>
      <c r="AQ923" s="756"/>
      <c r="AR923" s="756"/>
      <c r="AS923" s="756"/>
      <c r="AT923" s="756"/>
      <c r="AU923" s="756"/>
      <c r="AV923" s="756"/>
      <c r="AW923" s="756"/>
    </row>
    <row r="924" spans="2:49" x14ac:dyDescent="0.25">
      <c r="B924" s="705">
        <v>912</v>
      </c>
      <c r="C924" s="951">
        <f>(1+_xlfn.XLOOKUP(INT((B924-1)/12)+1,'ZC Curve'!$B$8:$B$107,'ZC Curve'!R$8:R$107,,0))^(1/12)-1</f>
        <v>0</v>
      </c>
      <c r="D924" s="946">
        <f t="shared" si="89"/>
        <v>1</v>
      </c>
      <c r="E924" s="594"/>
      <c r="F924" s="705">
        <f t="shared" si="90"/>
        <v>912</v>
      </c>
      <c r="G924" s="756"/>
      <c r="H924" s="756"/>
      <c r="I924" s="756"/>
      <c r="J924" s="756"/>
      <c r="K924" s="756"/>
      <c r="L924" s="756"/>
      <c r="M924" s="756"/>
      <c r="N924" s="594"/>
      <c r="O924" s="705">
        <f t="shared" si="91"/>
        <v>912</v>
      </c>
      <c r="P924" s="756"/>
      <c r="Q924" s="756"/>
      <c r="R924" s="756"/>
      <c r="S924" s="756"/>
      <c r="T924" s="756"/>
      <c r="U924" s="756"/>
      <c r="V924" s="756"/>
      <c r="W924" s="594"/>
      <c r="X924" s="705">
        <f t="shared" si="92"/>
        <v>912</v>
      </c>
      <c r="Y924" s="756"/>
      <c r="Z924" s="756"/>
      <c r="AA924" s="756"/>
      <c r="AB924" s="756"/>
      <c r="AC924" s="756"/>
      <c r="AD924" s="756"/>
      <c r="AE924" s="756"/>
      <c r="AF924" s="594"/>
      <c r="AG924" s="705">
        <f t="shared" si="93"/>
        <v>912</v>
      </c>
      <c r="AH924" s="756"/>
      <c r="AI924" s="756"/>
      <c r="AJ924" s="756"/>
      <c r="AK924" s="756"/>
      <c r="AL924" s="756"/>
      <c r="AM924" s="756"/>
      <c r="AN924" s="756"/>
      <c r="AO924" s="685"/>
      <c r="AP924" s="705">
        <f t="shared" si="94"/>
        <v>912</v>
      </c>
      <c r="AQ924" s="756"/>
      <c r="AR924" s="756"/>
      <c r="AS924" s="756"/>
      <c r="AT924" s="756"/>
      <c r="AU924" s="756"/>
      <c r="AV924" s="756"/>
      <c r="AW924" s="756"/>
    </row>
    <row r="925" spans="2:49" x14ac:dyDescent="0.25">
      <c r="B925" s="705">
        <v>913</v>
      </c>
      <c r="C925" s="951">
        <f>(1+_xlfn.XLOOKUP(INT((B925-1)/12)+1,'ZC Curve'!$B$8:$B$107,'ZC Curve'!R$8:R$107,,0))^(1/12)-1</f>
        <v>0</v>
      </c>
      <c r="D925" s="946">
        <f t="shared" si="89"/>
        <v>1</v>
      </c>
      <c r="E925" s="594"/>
      <c r="F925" s="705">
        <f t="shared" si="90"/>
        <v>913</v>
      </c>
      <c r="G925" s="756"/>
      <c r="H925" s="756"/>
      <c r="I925" s="756"/>
      <c r="J925" s="756"/>
      <c r="K925" s="756"/>
      <c r="L925" s="756"/>
      <c r="M925" s="756"/>
      <c r="N925" s="594"/>
      <c r="O925" s="705">
        <f t="shared" si="91"/>
        <v>913</v>
      </c>
      <c r="P925" s="756"/>
      <c r="Q925" s="756"/>
      <c r="R925" s="756"/>
      <c r="S925" s="756"/>
      <c r="T925" s="756"/>
      <c r="U925" s="756"/>
      <c r="V925" s="756"/>
      <c r="W925" s="594"/>
      <c r="X925" s="705">
        <f t="shared" si="92"/>
        <v>913</v>
      </c>
      <c r="Y925" s="756"/>
      <c r="Z925" s="756"/>
      <c r="AA925" s="756"/>
      <c r="AB925" s="756"/>
      <c r="AC925" s="756"/>
      <c r="AD925" s="756"/>
      <c r="AE925" s="756"/>
      <c r="AF925" s="594"/>
      <c r="AG925" s="705">
        <f t="shared" si="93"/>
        <v>913</v>
      </c>
      <c r="AH925" s="756"/>
      <c r="AI925" s="756"/>
      <c r="AJ925" s="756"/>
      <c r="AK925" s="756"/>
      <c r="AL925" s="756"/>
      <c r="AM925" s="756"/>
      <c r="AN925" s="756"/>
      <c r="AO925" s="685"/>
      <c r="AP925" s="705">
        <f t="shared" si="94"/>
        <v>913</v>
      </c>
      <c r="AQ925" s="756"/>
      <c r="AR925" s="756"/>
      <c r="AS925" s="756"/>
      <c r="AT925" s="756"/>
      <c r="AU925" s="756"/>
      <c r="AV925" s="756"/>
      <c r="AW925" s="756"/>
    </row>
    <row r="926" spans="2:49" x14ac:dyDescent="0.25">
      <c r="B926" s="705">
        <v>914</v>
      </c>
      <c r="C926" s="951">
        <f>(1+_xlfn.XLOOKUP(INT((B926-1)/12)+1,'ZC Curve'!$B$8:$B$107,'ZC Curve'!R$8:R$107,,0))^(1/12)-1</f>
        <v>0</v>
      </c>
      <c r="D926" s="946">
        <f t="shared" si="89"/>
        <v>1</v>
      </c>
      <c r="E926" s="594"/>
      <c r="F926" s="705">
        <f t="shared" si="90"/>
        <v>914</v>
      </c>
      <c r="G926" s="756"/>
      <c r="H926" s="756"/>
      <c r="I926" s="756"/>
      <c r="J926" s="756"/>
      <c r="K926" s="756"/>
      <c r="L926" s="756"/>
      <c r="M926" s="756"/>
      <c r="N926" s="594"/>
      <c r="O926" s="705">
        <f t="shared" si="91"/>
        <v>914</v>
      </c>
      <c r="P926" s="756"/>
      <c r="Q926" s="756"/>
      <c r="R926" s="756"/>
      <c r="S926" s="756"/>
      <c r="T926" s="756"/>
      <c r="U926" s="756"/>
      <c r="V926" s="756"/>
      <c r="W926" s="594"/>
      <c r="X926" s="705">
        <f t="shared" si="92"/>
        <v>914</v>
      </c>
      <c r="Y926" s="756"/>
      <c r="Z926" s="756"/>
      <c r="AA926" s="756"/>
      <c r="AB926" s="756"/>
      <c r="AC926" s="756"/>
      <c r="AD926" s="756"/>
      <c r="AE926" s="756"/>
      <c r="AF926" s="594"/>
      <c r="AG926" s="705">
        <f t="shared" si="93"/>
        <v>914</v>
      </c>
      <c r="AH926" s="756"/>
      <c r="AI926" s="756"/>
      <c r="AJ926" s="756"/>
      <c r="AK926" s="756"/>
      <c r="AL926" s="756"/>
      <c r="AM926" s="756"/>
      <c r="AN926" s="756"/>
      <c r="AO926" s="685"/>
      <c r="AP926" s="705">
        <f t="shared" si="94"/>
        <v>914</v>
      </c>
      <c r="AQ926" s="756"/>
      <c r="AR926" s="756"/>
      <c r="AS926" s="756"/>
      <c r="AT926" s="756"/>
      <c r="AU926" s="756"/>
      <c r="AV926" s="756"/>
      <c r="AW926" s="756"/>
    </row>
    <row r="927" spans="2:49" x14ac:dyDescent="0.25">
      <c r="B927" s="705">
        <v>915</v>
      </c>
      <c r="C927" s="951">
        <f>(1+_xlfn.XLOOKUP(INT((B927-1)/12)+1,'ZC Curve'!$B$8:$B$107,'ZC Curve'!R$8:R$107,,0))^(1/12)-1</f>
        <v>0</v>
      </c>
      <c r="D927" s="946">
        <f t="shared" si="89"/>
        <v>1</v>
      </c>
      <c r="E927" s="594"/>
      <c r="F927" s="705">
        <f t="shared" si="90"/>
        <v>915</v>
      </c>
      <c r="G927" s="756"/>
      <c r="H927" s="756"/>
      <c r="I927" s="756"/>
      <c r="J927" s="756"/>
      <c r="K927" s="756"/>
      <c r="L927" s="756"/>
      <c r="M927" s="756"/>
      <c r="N927" s="594"/>
      <c r="O927" s="705">
        <f t="shared" si="91"/>
        <v>915</v>
      </c>
      <c r="P927" s="756"/>
      <c r="Q927" s="756"/>
      <c r="R927" s="756"/>
      <c r="S927" s="756"/>
      <c r="T927" s="756"/>
      <c r="U927" s="756"/>
      <c r="V927" s="756"/>
      <c r="W927" s="594"/>
      <c r="X927" s="705">
        <f t="shared" si="92"/>
        <v>915</v>
      </c>
      <c r="Y927" s="756"/>
      <c r="Z927" s="756"/>
      <c r="AA927" s="756"/>
      <c r="AB927" s="756"/>
      <c r="AC927" s="756"/>
      <c r="AD927" s="756"/>
      <c r="AE927" s="756"/>
      <c r="AF927" s="594"/>
      <c r="AG927" s="705">
        <f t="shared" si="93"/>
        <v>915</v>
      </c>
      <c r="AH927" s="756"/>
      <c r="AI927" s="756"/>
      <c r="AJ927" s="756"/>
      <c r="AK927" s="756"/>
      <c r="AL927" s="756"/>
      <c r="AM927" s="756"/>
      <c r="AN927" s="756"/>
      <c r="AO927" s="685"/>
      <c r="AP927" s="705">
        <f t="shared" si="94"/>
        <v>915</v>
      </c>
      <c r="AQ927" s="756"/>
      <c r="AR927" s="756"/>
      <c r="AS927" s="756"/>
      <c r="AT927" s="756"/>
      <c r="AU927" s="756"/>
      <c r="AV927" s="756"/>
      <c r="AW927" s="756"/>
    </row>
    <row r="928" spans="2:49" x14ac:dyDescent="0.25">
      <c r="B928" s="705">
        <v>916</v>
      </c>
      <c r="C928" s="951">
        <f>(1+_xlfn.XLOOKUP(INT((B928-1)/12)+1,'ZC Curve'!$B$8:$B$107,'ZC Curve'!R$8:R$107,,0))^(1/12)-1</f>
        <v>0</v>
      </c>
      <c r="D928" s="946">
        <f t="shared" si="89"/>
        <v>1</v>
      </c>
      <c r="E928" s="594"/>
      <c r="F928" s="705">
        <f t="shared" si="90"/>
        <v>916</v>
      </c>
      <c r="G928" s="756"/>
      <c r="H928" s="756"/>
      <c r="I928" s="756"/>
      <c r="J928" s="756"/>
      <c r="K928" s="756"/>
      <c r="L928" s="756"/>
      <c r="M928" s="756"/>
      <c r="N928" s="594"/>
      <c r="O928" s="705">
        <f t="shared" si="91"/>
        <v>916</v>
      </c>
      <c r="P928" s="756"/>
      <c r="Q928" s="756"/>
      <c r="R928" s="756"/>
      <c r="S928" s="756"/>
      <c r="T928" s="756"/>
      <c r="U928" s="756"/>
      <c r="V928" s="756"/>
      <c r="W928" s="594"/>
      <c r="X928" s="705">
        <f t="shared" si="92"/>
        <v>916</v>
      </c>
      <c r="Y928" s="756"/>
      <c r="Z928" s="756"/>
      <c r="AA928" s="756"/>
      <c r="AB928" s="756"/>
      <c r="AC928" s="756"/>
      <c r="AD928" s="756"/>
      <c r="AE928" s="756"/>
      <c r="AF928" s="594"/>
      <c r="AG928" s="705">
        <f t="shared" si="93"/>
        <v>916</v>
      </c>
      <c r="AH928" s="756"/>
      <c r="AI928" s="756"/>
      <c r="AJ928" s="756"/>
      <c r="AK928" s="756"/>
      <c r="AL928" s="756"/>
      <c r="AM928" s="756"/>
      <c r="AN928" s="756"/>
      <c r="AO928" s="685"/>
      <c r="AP928" s="705">
        <f t="shared" si="94"/>
        <v>916</v>
      </c>
      <c r="AQ928" s="756"/>
      <c r="AR928" s="756"/>
      <c r="AS928" s="756"/>
      <c r="AT928" s="756"/>
      <c r="AU928" s="756"/>
      <c r="AV928" s="756"/>
      <c r="AW928" s="756"/>
    </row>
    <row r="929" spans="2:49" x14ac:dyDescent="0.25">
      <c r="B929" s="705">
        <v>917</v>
      </c>
      <c r="C929" s="951">
        <f>(1+_xlfn.XLOOKUP(INT((B929-1)/12)+1,'ZC Curve'!$B$8:$B$107,'ZC Curve'!R$8:R$107,,0))^(1/12)-1</f>
        <v>0</v>
      </c>
      <c r="D929" s="946">
        <f t="shared" si="89"/>
        <v>1</v>
      </c>
      <c r="E929" s="594"/>
      <c r="F929" s="705">
        <f t="shared" si="90"/>
        <v>917</v>
      </c>
      <c r="G929" s="756"/>
      <c r="H929" s="756"/>
      <c r="I929" s="756"/>
      <c r="J929" s="756"/>
      <c r="K929" s="756"/>
      <c r="L929" s="756"/>
      <c r="M929" s="756"/>
      <c r="N929" s="594"/>
      <c r="O929" s="705">
        <f t="shared" si="91"/>
        <v>917</v>
      </c>
      <c r="P929" s="756"/>
      <c r="Q929" s="756"/>
      <c r="R929" s="756"/>
      <c r="S929" s="756"/>
      <c r="T929" s="756"/>
      <c r="U929" s="756"/>
      <c r="V929" s="756"/>
      <c r="W929" s="594"/>
      <c r="X929" s="705">
        <f t="shared" si="92"/>
        <v>917</v>
      </c>
      <c r="Y929" s="756"/>
      <c r="Z929" s="756"/>
      <c r="AA929" s="756"/>
      <c r="AB929" s="756"/>
      <c r="AC929" s="756"/>
      <c r="AD929" s="756"/>
      <c r="AE929" s="756"/>
      <c r="AF929" s="594"/>
      <c r="AG929" s="705">
        <f t="shared" si="93"/>
        <v>917</v>
      </c>
      <c r="AH929" s="756"/>
      <c r="AI929" s="756"/>
      <c r="AJ929" s="756"/>
      <c r="AK929" s="756"/>
      <c r="AL929" s="756"/>
      <c r="AM929" s="756"/>
      <c r="AN929" s="756"/>
      <c r="AO929" s="685"/>
      <c r="AP929" s="705">
        <f t="shared" si="94"/>
        <v>917</v>
      </c>
      <c r="AQ929" s="756"/>
      <c r="AR929" s="756"/>
      <c r="AS929" s="756"/>
      <c r="AT929" s="756"/>
      <c r="AU929" s="756"/>
      <c r="AV929" s="756"/>
      <c r="AW929" s="756"/>
    </row>
    <row r="930" spans="2:49" x14ac:dyDescent="0.25">
      <c r="B930" s="705">
        <v>918</v>
      </c>
      <c r="C930" s="951">
        <f>(1+_xlfn.XLOOKUP(INT((B930-1)/12)+1,'ZC Curve'!$B$8:$B$107,'ZC Curve'!R$8:R$107,,0))^(1/12)-1</f>
        <v>0</v>
      </c>
      <c r="D930" s="946">
        <f t="shared" si="89"/>
        <v>1</v>
      </c>
      <c r="E930" s="594"/>
      <c r="F930" s="705">
        <f t="shared" si="90"/>
        <v>918</v>
      </c>
      <c r="G930" s="756"/>
      <c r="H930" s="756"/>
      <c r="I930" s="756"/>
      <c r="J930" s="756"/>
      <c r="K930" s="756"/>
      <c r="L930" s="756"/>
      <c r="M930" s="756"/>
      <c r="N930" s="594"/>
      <c r="O930" s="705">
        <f t="shared" si="91"/>
        <v>918</v>
      </c>
      <c r="P930" s="756"/>
      <c r="Q930" s="756"/>
      <c r="R930" s="756"/>
      <c r="S930" s="756"/>
      <c r="T930" s="756"/>
      <c r="U930" s="756"/>
      <c r="V930" s="756"/>
      <c r="W930" s="594"/>
      <c r="X930" s="705">
        <f t="shared" si="92"/>
        <v>918</v>
      </c>
      <c r="Y930" s="756"/>
      <c r="Z930" s="756"/>
      <c r="AA930" s="756"/>
      <c r="AB930" s="756"/>
      <c r="AC930" s="756"/>
      <c r="AD930" s="756"/>
      <c r="AE930" s="756"/>
      <c r="AF930" s="594"/>
      <c r="AG930" s="705">
        <f t="shared" si="93"/>
        <v>918</v>
      </c>
      <c r="AH930" s="756"/>
      <c r="AI930" s="756"/>
      <c r="AJ930" s="756"/>
      <c r="AK930" s="756"/>
      <c r="AL930" s="756"/>
      <c r="AM930" s="756"/>
      <c r="AN930" s="756"/>
      <c r="AO930" s="685"/>
      <c r="AP930" s="705">
        <f t="shared" si="94"/>
        <v>918</v>
      </c>
      <c r="AQ930" s="756"/>
      <c r="AR930" s="756"/>
      <c r="AS930" s="756"/>
      <c r="AT930" s="756"/>
      <c r="AU930" s="756"/>
      <c r="AV930" s="756"/>
      <c r="AW930" s="756"/>
    </row>
    <row r="931" spans="2:49" x14ac:dyDescent="0.25">
      <c r="B931" s="705">
        <v>919</v>
      </c>
      <c r="C931" s="951">
        <f>(1+_xlfn.XLOOKUP(INT((B931-1)/12)+1,'ZC Curve'!$B$8:$B$107,'ZC Curve'!R$8:R$107,,0))^(1/12)-1</f>
        <v>0</v>
      </c>
      <c r="D931" s="946">
        <f t="shared" si="89"/>
        <v>1</v>
      </c>
      <c r="E931" s="594"/>
      <c r="F931" s="705">
        <f t="shared" si="90"/>
        <v>919</v>
      </c>
      <c r="G931" s="756"/>
      <c r="H931" s="756"/>
      <c r="I931" s="756"/>
      <c r="J931" s="756"/>
      <c r="K931" s="756"/>
      <c r="L931" s="756"/>
      <c r="M931" s="756"/>
      <c r="N931" s="594"/>
      <c r="O931" s="705">
        <f t="shared" si="91"/>
        <v>919</v>
      </c>
      <c r="P931" s="756"/>
      <c r="Q931" s="756"/>
      <c r="R931" s="756"/>
      <c r="S931" s="756"/>
      <c r="T931" s="756"/>
      <c r="U931" s="756"/>
      <c r="V931" s="756"/>
      <c r="W931" s="594"/>
      <c r="X931" s="705">
        <f t="shared" si="92"/>
        <v>919</v>
      </c>
      <c r="Y931" s="756"/>
      <c r="Z931" s="756"/>
      <c r="AA931" s="756"/>
      <c r="AB931" s="756"/>
      <c r="AC931" s="756"/>
      <c r="AD931" s="756"/>
      <c r="AE931" s="756"/>
      <c r="AF931" s="594"/>
      <c r="AG931" s="705">
        <f t="shared" si="93"/>
        <v>919</v>
      </c>
      <c r="AH931" s="756"/>
      <c r="AI931" s="756"/>
      <c r="AJ931" s="756"/>
      <c r="AK931" s="756"/>
      <c r="AL931" s="756"/>
      <c r="AM931" s="756"/>
      <c r="AN931" s="756"/>
      <c r="AO931" s="685"/>
      <c r="AP931" s="705">
        <f t="shared" si="94"/>
        <v>919</v>
      </c>
      <c r="AQ931" s="756"/>
      <c r="AR931" s="756"/>
      <c r="AS931" s="756"/>
      <c r="AT931" s="756"/>
      <c r="AU931" s="756"/>
      <c r="AV931" s="756"/>
      <c r="AW931" s="756"/>
    </row>
    <row r="932" spans="2:49" x14ac:dyDescent="0.25">
      <c r="B932" s="705">
        <v>920</v>
      </c>
      <c r="C932" s="951">
        <f>(1+_xlfn.XLOOKUP(INT((B932-1)/12)+1,'ZC Curve'!$B$8:$B$107,'ZC Curve'!R$8:R$107,,0))^(1/12)-1</f>
        <v>0</v>
      </c>
      <c r="D932" s="946">
        <f t="shared" si="89"/>
        <v>1</v>
      </c>
      <c r="E932" s="594"/>
      <c r="F932" s="705">
        <f t="shared" si="90"/>
        <v>920</v>
      </c>
      <c r="G932" s="756"/>
      <c r="H932" s="756"/>
      <c r="I932" s="756"/>
      <c r="J932" s="756"/>
      <c r="K932" s="756"/>
      <c r="L932" s="756"/>
      <c r="M932" s="756"/>
      <c r="N932" s="594"/>
      <c r="O932" s="705">
        <f t="shared" si="91"/>
        <v>920</v>
      </c>
      <c r="P932" s="756"/>
      <c r="Q932" s="756"/>
      <c r="R932" s="756"/>
      <c r="S932" s="756"/>
      <c r="T932" s="756"/>
      <c r="U932" s="756"/>
      <c r="V932" s="756"/>
      <c r="W932" s="594"/>
      <c r="X932" s="705">
        <f t="shared" si="92"/>
        <v>920</v>
      </c>
      <c r="Y932" s="756"/>
      <c r="Z932" s="756"/>
      <c r="AA932" s="756"/>
      <c r="AB932" s="756"/>
      <c r="AC932" s="756"/>
      <c r="AD932" s="756"/>
      <c r="AE932" s="756"/>
      <c r="AF932" s="594"/>
      <c r="AG932" s="705">
        <f t="shared" si="93"/>
        <v>920</v>
      </c>
      <c r="AH932" s="756"/>
      <c r="AI932" s="756"/>
      <c r="AJ932" s="756"/>
      <c r="AK932" s="756"/>
      <c r="AL932" s="756"/>
      <c r="AM932" s="756"/>
      <c r="AN932" s="756"/>
      <c r="AO932" s="685"/>
      <c r="AP932" s="705">
        <f t="shared" si="94"/>
        <v>920</v>
      </c>
      <c r="AQ932" s="756"/>
      <c r="AR932" s="756"/>
      <c r="AS932" s="756"/>
      <c r="AT932" s="756"/>
      <c r="AU932" s="756"/>
      <c r="AV932" s="756"/>
      <c r="AW932" s="756"/>
    </row>
    <row r="933" spans="2:49" x14ac:dyDescent="0.25">
      <c r="B933" s="705">
        <v>921</v>
      </c>
      <c r="C933" s="951">
        <f>(1+_xlfn.XLOOKUP(INT((B933-1)/12)+1,'ZC Curve'!$B$8:$B$107,'ZC Curve'!R$8:R$107,,0))^(1/12)-1</f>
        <v>0</v>
      </c>
      <c r="D933" s="946">
        <f t="shared" si="89"/>
        <v>1</v>
      </c>
      <c r="E933" s="594"/>
      <c r="F933" s="705">
        <f t="shared" si="90"/>
        <v>921</v>
      </c>
      <c r="G933" s="756"/>
      <c r="H933" s="756"/>
      <c r="I933" s="756"/>
      <c r="J933" s="756"/>
      <c r="K933" s="756"/>
      <c r="L933" s="756"/>
      <c r="M933" s="756"/>
      <c r="N933" s="594"/>
      <c r="O933" s="705">
        <f t="shared" si="91"/>
        <v>921</v>
      </c>
      <c r="P933" s="756"/>
      <c r="Q933" s="756"/>
      <c r="R933" s="756"/>
      <c r="S933" s="756"/>
      <c r="T933" s="756"/>
      <c r="U933" s="756"/>
      <c r="V933" s="756"/>
      <c r="W933" s="594"/>
      <c r="X933" s="705">
        <f t="shared" si="92"/>
        <v>921</v>
      </c>
      <c r="Y933" s="756"/>
      <c r="Z933" s="756"/>
      <c r="AA933" s="756"/>
      <c r="AB933" s="756"/>
      <c r="AC933" s="756"/>
      <c r="AD933" s="756"/>
      <c r="AE933" s="756"/>
      <c r="AF933" s="594"/>
      <c r="AG933" s="705">
        <f t="shared" si="93"/>
        <v>921</v>
      </c>
      <c r="AH933" s="756"/>
      <c r="AI933" s="756"/>
      <c r="AJ933" s="756"/>
      <c r="AK933" s="756"/>
      <c r="AL933" s="756"/>
      <c r="AM933" s="756"/>
      <c r="AN933" s="756"/>
      <c r="AO933" s="685"/>
      <c r="AP933" s="705">
        <f t="shared" si="94"/>
        <v>921</v>
      </c>
      <c r="AQ933" s="756"/>
      <c r="AR933" s="756"/>
      <c r="AS933" s="756"/>
      <c r="AT933" s="756"/>
      <c r="AU933" s="756"/>
      <c r="AV933" s="756"/>
      <c r="AW933" s="756"/>
    </row>
    <row r="934" spans="2:49" x14ac:dyDescent="0.25">
      <c r="B934" s="705">
        <v>922</v>
      </c>
      <c r="C934" s="951">
        <f>(1+_xlfn.XLOOKUP(INT((B934-1)/12)+1,'ZC Curve'!$B$8:$B$107,'ZC Curve'!R$8:R$107,,0))^(1/12)-1</f>
        <v>0</v>
      </c>
      <c r="D934" s="946">
        <f t="shared" si="89"/>
        <v>1</v>
      </c>
      <c r="E934" s="594"/>
      <c r="F934" s="705">
        <f t="shared" si="90"/>
        <v>922</v>
      </c>
      <c r="G934" s="756"/>
      <c r="H934" s="756"/>
      <c r="I934" s="756"/>
      <c r="J934" s="756"/>
      <c r="K934" s="756"/>
      <c r="L934" s="756"/>
      <c r="M934" s="756"/>
      <c r="N934" s="594"/>
      <c r="O934" s="705">
        <f t="shared" si="91"/>
        <v>922</v>
      </c>
      <c r="P934" s="756"/>
      <c r="Q934" s="756"/>
      <c r="R934" s="756"/>
      <c r="S934" s="756"/>
      <c r="T934" s="756"/>
      <c r="U934" s="756"/>
      <c r="V934" s="756"/>
      <c r="W934" s="594"/>
      <c r="X934" s="705">
        <f t="shared" si="92"/>
        <v>922</v>
      </c>
      <c r="Y934" s="756"/>
      <c r="Z934" s="756"/>
      <c r="AA934" s="756"/>
      <c r="AB934" s="756"/>
      <c r="AC934" s="756"/>
      <c r="AD934" s="756"/>
      <c r="AE934" s="756"/>
      <c r="AF934" s="594"/>
      <c r="AG934" s="705">
        <f t="shared" si="93"/>
        <v>922</v>
      </c>
      <c r="AH934" s="756"/>
      <c r="AI934" s="756"/>
      <c r="AJ934" s="756"/>
      <c r="AK934" s="756"/>
      <c r="AL934" s="756"/>
      <c r="AM934" s="756"/>
      <c r="AN934" s="756"/>
      <c r="AO934" s="685"/>
      <c r="AP934" s="705">
        <f t="shared" si="94"/>
        <v>922</v>
      </c>
      <c r="AQ934" s="756"/>
      <c r="AR934" s="756"/>
      <c r="AS934" s="756"/>
      <c r="AT934" s="756"/>
      <c r="AU934" s="756"/>
      <c r="AV934" s="756"/>
      <c r="AW934" s="756"/>
    </row>
    <row r="935" spans="2:49" x14ac:dyDescent="0.25">
      <c r="B935" s="705">
        <v>923</v>
      </c>
      <c r="C935" s="951">
        <f>(1+_xlfn.XLOOKUP(INT((B935-1)/12)+1,'ZC Curve'!$B$8:$B$107,'ZC Curve'!R$8:R$107,,0))^(1/12)-1</f>
        <v>0</v>
      </c>
      <c r="D935" s="946">
        <f t="shared" si="89"/>
        <v>1</v>
      </c>
      <c r="E935" s="594"/>
      <c r="F935" s="705">
        <f t="shared" si="90"/>
        <v>923</v>
      </c>
      <c r="G935" s="756"/>
      <c r="H935" s="756"/>
      <c r="I935" s="756"/>
      <c r="J935" s="756"/>
      <c r="K935" s="756"/>
      <c r="L935" s="756"/>
      <c r="M935" s="756"/>
      <c r="N935" s="594"/>
      <c r="O935" s="705">
        <f t="shared" si="91"/>
        <v>923</v>
      </c>
      <c r="P935" s="756"/>
      <c r="Q935" s="756"/>
      <c r="R935" s="756"/>
      <c r="S935" s="756"/>
      <c r="T935" s="756"/>
      <c r="U935" s="756"/>
      <c r="V935" s="756"/>
      <c r="W935" s="594"/>
      <c r="X935" s="705">
        <f t="shared" si="92"/>
        <v>923</v>
      </c>
      <c r="Y935" s="756"/>
      <c r="Z935" s="756"/>
      <c r="AA935" s="756"/>
      <c r="AB935" s="756"/>
      <c r="AC935" s="756"/>
      <c r="AD935" s="756"/>
      <c r="AE935" s="756"/>
      <c r="AF935" s="594"/>
      <c r="AG935" s="705">
        <f t="shared" si="93"/>
        <v>923</v>
      </c>
      <c r="AH935" s="756"/>
      <c r="AI935" s="756"/>
      <c r="AJ935" s="756"/>
      <c r="AK935" s="756"/>
      <c r="AL935" s="756"/>
      <c r="AM935" s="756"/>
      <c r="AN935" s="756"/>
      <c r="AO935" s="685"/>
      <c r="AP935" s="705">
        <f t="shared" si="94"/>
        <v>923</v>
      </c>
      <c r="AQ935" s="756"/>
      <c r="AR935" s="756"/>
      <c r="AS935" s="756"/>
      <c r="AT935" s="756"/>
      <c r="AU935" s="756"/>
      <c r="AV935" s="756"/>
      <c r="AW935" s="756"/>
    </row>
    <row r="936" spans="2:49" x14ac:dyDescent="0.25">
      <c r="B936" s="705">
        <v>924</v>
      </c>
      <c r="C936" s="951">
        <f>(1+_xlfn.XLOOKUP(INT((B936-1)/12)+1,'ZC Curve'!$B$8:$B$107,'ZC Curve'!R$8:R$107,,0))^(1/12)-1</f>
        <v>0</v>
      </c>
      <c r="D936" s="946">
        <f t="shared" si="89"/>
        <v>1</v>
      </c>
      <c r="E936" s="594"/>
      <c r="F936" s="705">
        <f t="shared" si="90"/>
        <v>924</v>
      </c>
      <c r="G936" s="756"/>
      <c r="H936" s="756"/>
      <c r="I936" s="756"/>
      <c r="J936" s="756"/>
      <c r="K936" s="756"/>
      <c r="L936" s="756"/>
      <c r="M936" s="756"/>
      <c r="N936" s="594"/>
      <c r="O936" s="705">
        <f t="shared" si="91"/>
        <v>924</v>
      </c>
      <c r="P936" s="756"/>
      <c r="Q936" s="756"/>
      <c r="R936" s="756"/>
      <c r="S936" s="756"/>
      <c r="T936" s="756"/>
      <c r="U936" s="756"/>
      <c r="V936" s="756"/>
      <c r="W936" s="594"/>
      <c r="X936" s="705">
        <f t="shared" si="92"/>
        <v>924</v>
      </c>
      <c r="Y936" s="756"/>
      <c r="Z936" s="756"/>
      <c r="AA936" s="756"/>
      <c r="AB936" s="756"/>
      <c r="AC936" s="756"/>
      <c r="AD936" s="756"/>
      <c r="AE936" s="756"/>
      <c r="AF936" s="594"/>
      <c r="AG936" s="705">
        <f t="shared" si="93"/>
        <v>924</v>
      </c>
      <c r="AH936" s="756"/>
      <c r="AI936" s="756"/>
      <c r="AJ936" s="756"/>
      <c r="AK936" s="756"/>
      <c r="AL936" s="756"/>
      <c r="AM936" s="756"/>
      <c r="AN936" s="756"/>
      <c r="AO936" s="685"/>
      <c r="AP936" s="705">
        <f t="shared" si="94"/>
        <v>924</v>
      </c>
      <c r="AQ936" s="756"/>
      <c r="AR936" s="756"/>
      <c r="AS936" s="756"/>
      <c r="AT936" s="756"/>
      <c r="AU936" s="756"/>
      <c r="AV936" s="756"/>
      <c r="AW936" s="756"/>
    </row>
    <row r="937" spans="2:49" x14ac:dyDescent="0.25">
      <c r="B937" s="705">
        <v>925</v>
      </c>
      <c r="C937" s="951">
        <f>(1+_xlfn.XLOOKUP(INT((B937-1)/12)+1,'ZC Curve'!$B$8:$B$107,'ZC Curve'!R$8:R$107,,0))^(1/12)-1</f>
        <v>0</v>
      </c>
      <c r="D937" s="946">
        <f t="shared" si="89"/>
        <v>1</v>
      </c>
      <c r="E937" s="594"/>
      <c r="F937" s="705">
        <f t="shared" si="90"/>
        <v>925</v>
      </c>
      <c r="G937" s="756"/>
      <c r="H937" s="756"/>
      <c r="I937" s="756"/>
      <c r="J937" s="756"/>
      <c r="K937" s="756"/>
      <c r="L937" s="756"/>
      <c r="M937" s="756"/>
      <c r="N937" s="594"/>
      <c r="O937" s="705">
        <f t="shared" si="91"/>
        <v>925</v>
      </c>
      <c r="P937" s="756"/>
      <c r="Q937" s="756"/>
      <c r="R937" s="756"/>
      <c r="S937" s="756"/>
      <c r="T937" s="756"/>
      <c r="U937" s="756"/>
      <c r="V937" s="756"/>
      <c r="W937" s="594"/>
      <c r="X937" s="705">
        <f t="shared" si="92"/>
        <v>925</v>
      </c>
      <c r="Y937" s="756"/>
      <c r="Z937" s="756"/>
      <c r="AA937" s="756"/>
      <c r="AB937" s="756"/>
      <c r="AC937" s="756"/>
      <c r="AD937" s="756"/>
      <c r="AE937" s="756"/>
      <c r="AF937" s="594"/>
      <c r="AG937" s="705">
        <f t="shared" si="93"/>
        <v>925</v>
      </c>
      <c r="AH937" s="756"/>
      <c r="AI937" s="756"/>
      <c r="AJ937" s="756"/>
      <c r="AK937" s="756"/>
      <c r="AL937" s="756"/>
      <c r="AM937" s="756"/>
      <c r="AN937" s="756"/>
      <c r="AO937" s="685"/>
      <c r="AP937" s="705">
        <f t="shared" si="94"/>
        <v>925</v>
      </c>
      <c r="AQ937" s="756"/>
      <c r="AR937" s="756"/>
      <c r="AS937" s="756"/>
      <c r="AT937" s="756"/>
      <c r="AU937" s="756"/>
      <c r="AV937" s="756"/>
      <c r="AW937" s="756"/>
    </row>
    <row r="938" spans="2:49" x14ac:dyDescent="0.25">
      <c r="B938" s="705">
        <v>926</v>
      </c>
      <c r="C938" s="951">
        <f>(1+_xlfn.XLOOKUP(INT((B938-1)/12)+1,'ZC Curve'!$B$8:$B$107,'ZC Curve'!R$8:R$107,,0))^(1/12)-1</f>
        <v>0</v>
      </c>
      <c r="D938" s="946">
        <f t="shared" si="89"/>
        <v>1</v>
      </c>
      <c r="E938" s="594"/>
      <c r="F938" s="705">
        <f t="shared" si="90"/>
        <v>926</v>
      </c>
      <c r="G938" s="756"/>
      <c r="H938" s="756"/>
      <c r="I938" s="756"/>
      <c r="J938" s="756"/>
      <c r="K938" s="756"/>
      <c r="L938" s="756"/>
      <c r="M938" s="756"/>
      <c r="N938" s="594"/>
      <c r="O938" s="705">
        <f t="shared" si="91"/>
        <v>926</v>
      </c>
      <c r="P938" s="756"/>
      <c r="Q938" s="756"/>
      <c r="R938" s="756"/>
      <c r="S938" s="756"/>
      <c r="T938" s="756"/>
      <c r="U938" s="756"/>
      <c r="V938" s="756"/>
      <c r="W938" s="594"/>
      <c r="X938" s="705">
        <f t="shared" si="92"/>
        <v>926</v>
      </c>
      <c r="Y938" s="756"/>
      <c r="Z938" s="756"/>
      <c r="AA938" s="756"/>
      <c r="AB938" s="756"/>
      <c r="AC938" s="756"/>
      <c r="AD938" s="756"/>
      <c r="AE938" s="756"/>
      <c r="AF938" s="594"/>
      <c r="AG938" s="705">
        <f t="shared" si="93"/>
        <v>926</v>
      </c>
      <c r="AH938" s="756"/>
      <c r="AI938" s="756"/>
      <c r="AJ938" s="756"/>
      <c r="AK938" s="756"/>
      <c r="AL938" s="756"/>
      <c r="AM938" s="756"/>
      <c r="AN938" s="756"/>
      <c r="AO938" s="685"/>
      <c r="AP938" s="705">
        <f t="shared" si="94"/>
        <v>926</v>
      </c>
      <c r="AQ938" s="756"/>
      <c r="AR938" s="756"/>
      <c r="AS938" s="756"/>
      <c r="AT938" s="756"/>
      <c r="AU938" s="756"/>
      <c r="AV938" s="756"/>
      <c r="AW938" s="756"/>
    </row>
    <row r="939" spans="2:49" x14ac:dyDescent="0.25">
      <c r="B939" s="705">
        <v>927</v>
      </c>
      <c r="C939" s="951">
        <f>(1+_xlfn.XLOOKUP(INT((B939-1)/12)+1,'ZC Curve'!$B$8:$B$107,'ZC Curve'!R$8:R$107,,0))^(1/12)-1</f>
        <v>0</v>
      </c>
      <c r="D939" s="946">
        <f t="shared" si="89"/>
        <v>1</v>
      </c>
      <c r="E939" s="594"/>
      <c r="F939" s="705">
        <f t="shared" si="90"/>
        <v>927</v>
      </c>
      <c r="G939" s="756"/>
      <c r="H939" s="756"/>
      <c r="I939" s="756"/>
      <c r="J939" s="756"/>
      <c r="K939" s="756"/>
      <c r="L939" s="756"/>
      <c r="M939" s="756"/>
      <c r="N939" s="594"/>
      <c r="O939" s="705">
        <f t="shared" si="91"/>
        <v>927</v>
      </c>
      <c r="P939" s="756"/>
      <c r="Q939" s="756"/>
      <c r="R939" s="756"/>
      <c r="S939" s="756"/>
      <c r="T939" s="756"/>
      <c r="U939" s="756"/>
      <c r="V939" s="756"/>
      <c r="W939" s="594"/>
      <c r="X939" s="705">
        <f t="shared" si="92"/>
        <v>927</v>
      </c>
      <c r="Y939" s="756"/>
      <c r="Z939" s="756"/>
      <c r="AA939" s="756"/>
      <c r="AB939" s="756"/>
      <c r="AC939" s="756"/>
      <c r="AD939" s="756"/>
      <c r="AE939" s="756"/>
      <c r="AF939" s="594"/>
      <c r="AG939" s="705">
        <f t="shared" si="93"/>
        <v>927</v>
      </c>
      <c r="AH939" s="756"/>
      <c r="AI939" s="756"/>
      <c r="AJ939" s="756"/>
      <c r="AK939" s="756"/>
      <c r="AL939" s="756"/>
      <c r="AM939" s="756"/>
      <c r="AN939" s="756"/>
      <c r="AO939" s="685"/>
      <c r="AP939" s="705">
        <f t="shared" si="94"/>
        <v>927</v>
      </c>
      <c r="AQ939" s="756"/>
      <c r="AR939" s="756"/>
      <c r="AS939" s="756"/>
      <c r="AT939" s="756"/>
      <c r="AU939" s="756"/>
      <c r="AV939" s="756"/>
      <c r="AW939" s="756"/>
    </row>
    <row r="940" spans="2:49" x14ac:dyDescent="0.25">
      <c r="B940" s="705">
        <v>928</v>
      </c>
      <c r="C940" s="951">
        <f>(1+_xlfn.XLOOKUP(INT((B940-1)/12)+1,'ZC Curve'!$B$8:$B$107,'ZC Curve'!R$8:R$107,,0))^(1/12)-1</f>
        <v>0</v>
      </c>
      <c r="D940" s="946">
        <f t="shared" si="89"/>
        <v>1</v>
      </c>
      <c r="E940" s="594"/>
      <c r="F940" s="705">
        <f t="shared" si="90"/>
        <v>928</v>
      </c>
      <c r="G940" s="756"/>
      <c r="H940" s="756"/>
      <c r="I940" s="756"/>
      <c r="J940" s="756"/>
      <c r="K940" s="756"/>
      <c r="L940" s="756"/>
      <c r="M940" s="756"/>
      <c r="N940" s="594"/>
      <c r="O940" s="705">
        <f t="shared" si="91"/>
        <v>928</v>
      </c>
      <c r="P940" s="756"/>
      <c r="Q940" s="756"/>
      <c r="R940" s="756"/>
      <c r="S940" s="756"/>
      <c r="T940" s="756"/>
      <c r="U940" s="756"/>
      <c r="V940" s="756"/>
      <c r="W940" s="594"/>
      <c r="X940" s="705">
        <f t="shared" si="92"/>
        <v>928</v>
      </c>
      <c r="Y940" s="756"/>
      <c r="Z940" s="756"/>
      <c r="AA940" s="756"/>
      <c r="AB940" s="756"/>
      <c r="AC940" s="756"/>
      <c r="AD940" s="756"/>
      <c r="AE940" s="756"/>
      <c r="AF940" s="594"/>
      <c r="AG940" s="705">
        <f t="shared" si="93"/>
        <v>928</v>
      </c>
      <c r="AH940" s="756"/>
      <c r="AI940" s="756"/>
      <c r="AJ940" s="756"/>
      <c r="AK940" s="756"/>
      <c r="AL940" s="756"/>
      <c r="AM940" s="756"/>
      <c r="AN940" s="756"/>
      <c r="AO940" s="685"/>
      <c r="AP940" s="705">
        <f t="shared" si="94"/>
        <v>928</v>
      </c>
      <c r="AQ940" s="756"/>
      <c r="AR940" s="756"/>
      <c r="AS940" s="756"/>
      <c r="AT940" s="756"/>
      <c r="AU940" s="756"/>
      <c r="AV940" s="756"/>
      <c r="AW940" s="756"/>
    </row>
    <row r="941" spans="2:49" x14ac:dyDescent="0.25">
      <c r="B941" s="705">
        <v>929</v>
      </c>
      <c r="C941" s="951">
        <f>(1+_xlfn.XLOOKUP(INT((B941-1)/12)+1,'ZC Curve'!$B$8:$B$107,'ZC Curve'!R$8:R$107,,0))^(1/12)-1</f>
        <v>0</v>
      </c>
      <c r="D941" s="946">
        <f t="shared" si="89"/>
        <v>1</v>
      </c>
      <c r="E941" s="594"/>
      <c r="F941" s="705">
        <f t="shared" si="90"/>
        <v>929</v>
      </c>
      <c r="G941" s="756"/>
      <c r="H941" s="756"/>
      <c r="I941" s="756"/>
      <c r="J941" s="756"/>
      <c r="K941" s="756"/>
      <c r="L941" s="756"/>
      <c r="M941" s="756"/>
      <c r="N941" s="594"/>
      <c r="O941" s="705">
        <f t="shared" si="91"/>
        <v>929</v>
      </c>
      <c r="P941" s="756"/>
      <c r="Q941" s="756"/>
      <c r="R941" s="756"/>
      <c r="S941" s="756"/>
      <c r="T941" s="756"/>
      <c r="U941" s="756"/>
      <c r="V941" s="756"/>
      <c r="W941" s="594"/>
      <c r="X941" s="705">
        <f t="shared" si="92"/>
        <v>929</v>
      </c>
      <c r="Y941" s="756"/>
      <c r="Z941" s="756"/>
      <c r="AA941" s="756"/>
      <c r="AB941" s="756"/>
      <c r="AC941" s="756"/>
      <c r="AD941" s="756"/>
      <c r="AE941" s="756"/>
      <c r="AF941" s="594"/>
      <c r="AG941" s="705">
        <f t="shared" si="93"/>
        <v>929</v>
      </c>
      <c r="AH941" s="756"/>
      <c r="AI941" s="756"/>
      <c r="AJ941" s="756"/>
      <c r="AK941" s="756"/>
      <c r="AL941" s="756"/>
      <c r="AM941" s="756"/>
      <c r="AN941" s="756"/>
      <c r="AO941" s="685"/>
      <c r="AP941" s="705">
        <f t="shared" si="94"/>
        <v>929</v>
      </c>
      <c r="AQ941" s="756"/>
      <c r="AR941" s="756"/>
      <c r="AS941" s="756"/>
      <c r="AT941" s="756"/>
      <c r="AU941" s="756"/>
      <c r="AV941" s="756"/>
      <c r="AW941" s="756"/>
    </row>
    <row r="942" spans="2:49" x14ac:dyDescent="0.25">
      <c r="B942" s="705">
        <v>930</v>
      </c>
      <c r="C942" s="951">
        <f>(1+_xlfn.XLOOKUP(INT((B942-1)/12)+1,'ZC Curve'!$B$8:$B$107,'ZC Curve'!R$8:R$107,,0))^(1/12)-1</f>
        <v>0</v>
      </c>
      <c r="D942" s="946">
        <f t="shared" si="89"/>
        <v>1</v>
      </c>
      <c r="E942" s="594"/>
      <c r="F942" s="705">
        <f t="shared" si="90"/>
        <v>930</v>
      </c>
      <c r="G942" s="756"/>
      <c r="H942" s="756"/>
      <c r="I942" s="756"/>
      <c r="J942" s="756"/>
      <c r="K942" s="756"/>
      <c r="L942" s="756"/>
      <c r="M942" s="756"/>
      <c r="N942" s="594"/>
      <c r="O942" s="705">
        <f t="shared" si="91"/>
        <v>930</v>
      </c>
      <c r="P942" s="756"/>
      <c r="Q942" s="756"/>
      <c r="R942" s="756"/>
      <c r="S942" s="756"/>
      <c r="T942" s="756"/>
      <c r="U942" s="756"/>
      <c r="V942" s="756"/>
      <c r="W942" s="594"/>
      <c r="X942" s="705">
        <f t="shared" si="92"/>
        <v>930</v>
      </c>
      <c r="Y942" s="756"/>
      <c r="Z942" s="756"/>
      <c r="AA942" s="756"/>
      <c r="AB942" s="756"/>
      <c r="AC942" s="756"/>
      <c r="AD942" s="756"/>
      <c r="AE942" s="756"/>
      <c r="AF942" s="594"/>
      <c r="AG942" s="705">
        <f t="shared" si="93"/>
        <v>930</v>
      </c>
      <c r="AH942" s="756"/>
      <c r="AI942" s="756"/>
      <c r="AJ942" s="756"/>
      <c r="AK942" s="756"/>
      <c r="AL942" s="756"/>
      <c r="AM942" s="756"/>
      <c r="AN942" s="756"/>
      <c r="AO942" s="685"/>
      <c r="AP942" s="705">
        <f t="shared" si="94"/>
        <v>930</v>
      </c>
      <c r="AQ942" s="756"/>
      <c r="AR942" s="756"/>
      <c r="AS942" s="756"/>
      <c r="AT942" s="756"/>
      <c r="AU942" s="756"/>
      <c r="AV942" s="756"/>
      <c r="AW942" s="756"/>
    </row>
    <row r="943" spans="2:49" x14ac:dyDescent="0.25">
      <c r="B943" s="705">
        <v>931</v>
      </c>
      <c r="C943" s="951">
        <f>(1+_xlfn.XLOOKUP(INT((B943-1)/12)+1,'ZC Curve'!$B$8:$B$107,'ZC Curve'!R$8:R$107,,0))^(1/12)-1</f>
        <v>0</v>
      </c>
      <c r="D943" s="946">
        <f t="shared" si="89"/>
        <v>1</v>
      </c>
      <c r="E943" s="594"/>
      <c r="F943" s="705">
        <f t="shared" si="90"/>
        <v>931</v>
      </c>
      <c r="G943" s="756"/>
      <c r="H943" s="756"/>
      <c r="I943" s="756"/>
      <c r="J943" s="756"/>
      <c r="K943" s="756"/>
      <c r="L943" s="756"/>
      <c r="M943" s="756"/>
      <c r="N943" s="594"/>
      <c r="O943" s="705">
        <f t="shared" si="91"/>
        <v>931</v>
      </c>
      <c r="P943" s="756"/>
      <c r="Q943" s="756"/>
      <c r="R943" s="756"/>
      <c r="S943" s="756"/>
      <c r="T943" s="756"/>
      <c r="U943" s="756"/>
      <c r="V943" s="756"/>
      <c r="W943" s="594"/>
      <c r="X943" s="705">
        <f t="shared" si="92"/>
        <v>931</v>
      </c>
      <c r="Y943" s="756"/>
      <c r="Z943" s="756"/>
      <c r="AA943" s="756"/>
      <c r="AB943" s="756"/>
      <c r="AC943" s="756"/>
      <c r="AD943" s="756"/>
      <c r="AE943" s="756"/>
      <c r="AF943" s="594"/>
      <c r="AG943" s="705">
        <f t="shared" si="93"/>
        <v>931</v>
      </c>
      <c r="AH943" s="756"/>
      <c r="AI943" s="756"/>
      <c r="AJ943" s="756"/>
      <c r="AK943" s="756"/>
      <c r="AL943" s="756"/>
      <c r="AM943" s="756"/>
      <c r="AN943" s="756"/>
      <c r="AO943" s="685"/>
      <c r="AP943" s="705">
        <f t="shared" si="94"/>
        <v>931</v>
      </c>
      <c r="AQ943" s="756"/>
      <c r="AR943" s="756"/>
      <c r="AS943" s="756"/>
      <c r="AT943" s="756"/>
      <c r="AU943" s="756"/>
      <c r="AV943" s="756"/>
      <c r="AW943" s="756"/>
    </row>
    <row r="944" spans="2:49" x14ac:dyDescent="0.25">
      <c r="B944" s="705">
        <v>932</v>
      </c>
      <c r="C944" s="951">
        <f>(1+_xlfn.XLOOKUP(INT((B944-1)/12)+1,'ZC Curve'!$B$8:$B$107,'ZC Curve'!R$8:R$107,,0))^(1/12)-1</f>
        <v>0</v>
      </c>
      <c r="D944" s="946">
        <f t="shared" si="89"/>
        <v>1</v>
      </c>
      <c r="E944" s="594"/>
      <c r="F944" s="705">
        <f t="shared" si="90"/>
        <v>932</v>
      </c>
      <c r="G944" s="756"/>
      <c r="H944" s="756"/>
      <c r="I944" s="756"/>
      <c r="J944" s="756"/>
      <c r="K944" s="756"/>
      <c r="L944" s="756"/>
      <c r="M944" s="756"/>
      <c r="N944" s="594"/>
      <c r="O944" s="705">
        <f t="shared" si="91"/>
        <v>932</v>
      </c>
      <c r="P944" s="756"/>
      <c r="Q944" s="756"/>
      <c r="R944" s="756"/>
      <c r="S944" s="756"/>
      <c r="T944" s="756"/>
      <c r="U944" s="756"/>
      <c r="V944" s="756"/>
      <c r="W944" s="594"/>
      <c r="X944" s="705">
        <f t="shared" si="92"/>
        <v>932</v>
      </c>
      <c r="Y944" s="756"/>
      <c r="Z944" s="756"/>
      <c r="AA944" s="756"/>
      <c r="AB944" s="756"/>
      <c r="AC944" s="756"/>
      <c r="AD944" s="756"/>
      <c r="AE944" s="756"/>
      <c r="AF944" s="594"/>
      <c r="AG944" s="705">
        <f t="shared" si="93"/>
        <v>932</v>
      </c>
      <c r="AH944" s="756"/>
      <c r="AI944" s="756"/>
      <c r="AJ944" s="756"/>
      <c r="AK944" s="756"/>
      <c r="AL944" s="756"/>
      <c r="AM944" s="756"/>
      <c r="AN944" s="756"/>
      <c r="AO944" s="685"/>
      <c r="AP944" s="705">
        <f t="shared" si="94"/>
        <v>932</v>
      </c>
      <c r="AQ944" s="756"/>
      <c r="AR944" s="756"/>
      <c r="AS944" s="756"/>
      <c r="AT944" s="756"/>
      <c r="AU944" s="756"/>
      <c r="AV944" s="756"/>
      <c r="AW944" s="756"/>
    </row>
    <row r="945" spans="2:49" x14ac:dyDescent="0.25">
      <c r="B945" s="705">
        <v>933</v>
      </c>
      <c r="C945" s="951">
        <f>(1+_xlfn.XLOOKUP(INT((B945-1)/12)+1,'ZC Curve'!$B$8:$B$107,'ZC Curve'!R$8:R$107,,0))^(1/12)-1</f>
        <v>0</v>
      </c>
      <c r="D945" s="946">
        <f t="shared" si="89"/>
        <v>1</v>
      </c>
      <c r="E945" s="594"/>
      <c r="F945" s="705">
        <f t="shared" si="90"/>
        <v>933</v>
      </c>
      <c r="G945" s="756"/>
      <c r="H945" s="756"/>
      <c r="I945" s="756"/>
      <c r="J945" s="756"/>
      <c r="K945" s="756"/>
      <c r="L945" s="756"/>
      <c r="M945" s="756"/>
      <c r="N945" s="594"/>
      <c r="O945" s="705">
        <f t="shared" si="91"/>
        <v>933</v>
      </c>
      <c r="P945" s="756"/>
      <c r="Q945" s="756"/>
      <c r="R945" s="756"/>
      <c r="S945" s="756"/>
      <c r="T945" s="756"/>
      <c r="U945" s="756"/>
      <c r="V945" s="756"/>
      <c r="W945" s="594"/>
      <c r="X945" s="705">
        <f t="shared" si="92"/>
        <v>933</v>
      </c>
      <c r="Y945" s="756"/>
      <c r="Z945" s="756"/>
      <c r="AA945" s="756"/>
      <c r="AB945" s="756"/>
      <c r="AC945" s="756"/>
      <c r="AD945" s="756"/>
      <c r="AE945" s="756"/>
      <c r="AF945" s="594"/>
      <c r="AG945" s="705">
        <f t="shared" si="93"/>
        <v>933</v>
      </c>
      <c r="AH945" s="756"/>
      <c r="AI945" s="756"/>
      <c r="AJ945" s="756"/>
      <c r="AK945" s="756"/>
      <c r="AL945" s="756"/>
      <c r="AM945" s="756"/>
      <c r="AN945" s="756"/>
      <c r="AO945" s="685"/>
      <c r="AP945" s="705">
        <f t="shared" si="94"/>
        <v>933</v>
      </c>
      <c r="AQ945" s="756"/>
      <c r="AR945" s="756"/>
      <c r="AS945" s="756"/>
      <c r="AT945" s="756"/>
      <c r="AU945" s="756"/>
      <c r="AV945" s="756"/>
      <c r="AW945" s="756"/>
    </row>
    <row r="946" spans="2:49" x14ac:dyDescent="0.25">
      <c r="B946" s="705">
        <v>934</v>
      </c>
      <c r="C946" s="951">
        <f>(1+_xlfn.XLOOKUP(INT((B946-1)/12)+1,'ZC Curve'!$B$8:$B$107,'ZC Curve'!R$8:R$107,,0))^(1/12)-1</f>
        <v>0</v>
      </c>
      <c r="D946" s="946">
        <f t="shared" si="89"/>
        <v>1</v>
      </c>
      <c r="E946" s="594"/>
      <c r="F946" s="705">
        <f t="shared" si="90"/>
        <v>934</v>
      </c>
      <c r="G946" s="756"/>
      <c r="H946" s="756"/>
      <c r="I946" s="756"/>
      <c r="J946" s="756"/>
      <c r="K946" s="756"/>
      <c r="L946" s="756"/>
      <c r="M946" s="756"/>
      <c r="N946" s="594"/>
      <c r="O946" s="705">
        <f t="shared" si="91"/>
        <v>934</v>
      </c>
      <c r="P946" s="756"/>
      <c r="Q946" s="756"/>
      <c r="R946" s="756"/>
      <c r="S946" s="756"/>
      <c r="T946" s="756"/>
      <c r="U946" s="756"/>
      <c r="V946" s="756"/>
      <c r="W946" s="594"/>
      <c r="X946" s="705">
        <f t="shared" si="92"/>
        <v>934</v>
      </c>
      <c r="Y946" s="756"/>
      <c r="Z946" s="756"/>
      <c r="AA946" s="756"/>
      <c r="AB946" s="756"/>
      <c r="AC946" s="756"/>
      <c r="AD946" s="756"/>
      <c r="AE946" s="756"/>
      <c r="AF946" s="594"/>
      <c r="AG946" s="705">
        <f t="shared" si="93"/>
        <v>934</v>
      </c>
      <c r="AH946" s="756"/>
      <c r="AI946" s="756"/>
      <c r="AJ946" s="756"/>
      <c r="AK946" s="756"/>
      <c r="AL946" s="756"/>
      <c r="AM946" s="756"/>
      <c r="AN946" s="756"/>
      <c r="AO946" s="685"/>
      <c r="AP946" s="705">
        <f t="shared" si="94"/>
        <v>934</v>
      </c>
      <c r="AQ946" s="756"/>
      <c r="AR946" s="756"/>
      <c r="AS946" s="756"/>
      <c r="AT946" s="756"/>
      <c r="AU946" s="756"/>
      <c r="AV946" s="756"/>
      <c r="AW946" s="756"/>
    </row>
    <row r="947" spans="2:49" x14ac:dyDescent="0.25">
      <c r="B947" s="705">
        <v>935</v>
      </c>
      <c r="C947" s="951">
        <f>(1+_xlfn.XLOOKUP(INT((B947-1)/12)+1,'ZC Curve'!$B$8:$B$107,'ZC Curve'!R$8:R$107,,0))^(1/12)-1</f>
        <v>0</v>
      </c>
      <c r="D947" s="946">
        <f t="shared" si="89"/>
        <v>1</v>
      </c>
      <c r="E947" s="594"/>
      <c r="F947" s="705">
        <f t="shared" si="90"/>
        <v>935</v>
      </c>
      <c r="G947" s="756"/>
      <c r="H947" s="756"/>
      <c r="I947" s="756"/>
      <c r="J947" s="756"/>
      <c r="K947" s="756"/>
      <c r="L947" s="756"/>
      <c r="M947" s="756"/>
      <c r="N947" s="594"/>
      <c r="O947" s="705">
        <f t="shared" si="91"/>
        <v>935</v>
      </c>
      <c r="P947" s="756"/>
      <c r="Q947" s="756"/>
      <c r="R947" s="756"/>
      <c r="S947" s="756"/>
      <c r="T947" s="756"/>
      <c r="U947" s="756"/>
      <c r="V947" s="756"/>
      <c r="W947" s="594"/>
      <c r="X947" s="705">
        <f t="shared" si="92"/>
        <v>935</v>
      </c>
      <c r="Y947" s="756"/>
      <c r="Z947" s="756"/>
      <c r="AA947" s="756"/>
      <c r="AB947" s="756"/>
      <c r="AC947" s="756"/>
      <c r="AD947" s="756"/>
      <c r="AE947" s="756"/>
      <c r="AF947" s="594"/>
      <c r="AG947" s="705">
        <f t="shared" si="93"/>
        <v>935</v>
      </c>
      <c r="AH947" s="756"/>
      <c r="AI947" s="756"/>
      <c r="AJ947" s="756"/>
      <c r="AK947" s="756"/>
      <c r="AL947" s="756"/>
      <c r="AM947" s="756"/>
      <c r="AN947" s="756"/>
      <c r="AO947" s="685"/>
      <c r="AP947" s="705">
        <f t="shared" si="94"/>
        <v>935</v>
      </c>
      <c r="AQ947" s="756"/>
      <c r="AR947" s="756"/>
      <c r="AS947" s="756"/>
      <c r="AT947" s="756"/>
      <c r="AU947" s="756"/>
      <c r="AV947" s="756"/>
      <c r="AW947" s="756"/>
    </row>
    <row r="948" spans="2:49" x14ac:dyDescent="0.25">
      <c r="B948" s="705">
        <v>936</v>
      </c>
      <c r="C948" s="951">
        <f>(1+_xlfn.XLOOKUP(INT((B948-1)/12)+1,'ZC Curve'!$B$8:$B$107,'ZC Curve'!R$8:R$107,,0))^(1/12)-1</f>
        <v>0</v>
      </c>
      <c r="D948" s="946">
        <f t="shared" si="89"/>
        <v>1</v>
      </c>
      <c r="E948" s="594"/>
      <c r="F948" s="705">
        <f t="shared" si="90"/>
        <v>936</v>
      </c>
      <c r="G948" s="756"/>
      <c r="H948" s="756"/>
      <c r="I948" s="756"/>
      <c r="J948" s="756"/>
      <c r="K948" s="756"/>
      <c r="L948" s="756"/>
      <c r="M948" s="756"/>
      <c r="N948" s="594"/>
      <c r="O948" s="705">
        <f t="shared" si="91"/>
        <v>936</v>
      </c>
      <c r="P948" s="756"/>
      <c r="Q948" s="756"/>
      <c r="R948" s="756"/>
      <c r="S948" s="756"/>
      <c r="T948" s="756"/>
      <c r="U948" s="756"/>
      <c r="V948" s="756"/>
      <c r="W948" s="594"/>
      <c r="X948" s="705">
        <f t="shared" si="92"/>
        <v>936</v>
      </c>
      <c r="Y948" s="756"/>
      <c r="Z948" s="756"/>
      <c r="AA948" s="756"/>
      <c r="AB948" s="756"/>
      <c r="AC948" s="756"/>
      <c r="AD948" s="756"/>
      <c r="AE948" s="756"/>
      <c r="AF948" s="594"/>
      <c r="AG948" s="705">
        <f t="shared" si="93"/>
        <v>936</v>
      </c>
      <c r="AH948" s="756"/>
      <c r="AI948" s="756"/>
      <c r="AJ948" s="756"/>
      <c r="AK948" s="756"/>
      <c r="AL948" s="756"/>
      <c r="AM948" s="756"/>
      <c r="AN948" s="756"/>
      <c r="AO948" s="685"/>
      <c r="AP948" s="705">
        <f t="shared" si="94"/>
        <v>936</v>
      </c>
      <c r="AQ948" s="756"/>
      <c r="AR948" s="756"/>
      <c r="AS948" s="756"/>
      <c r="AT948" s="756"/>
      <c r="AU948" s="756"/>
      <c r="AV948" s="756"/>
      <c r="AW948" s="756"/>
    </row>
    <row r="949" spans="2:49" x14ac:dyDescent="0.25">
      <c r="B949" s="705">
        <v>937</v>
      </c>
      <c r="C949" s="951">
        <f>(1+_xlfn.XLOOKUP(INT((B949-1)/12)+1,'ZC Curve'!$B$8:$B$107,'ZC Curve'!R$8:R$107,,0))^(1/12)-1</f>
        <v>0</v>
      </c>
      <c r="D949" s="946">
        <f t="shared" si="89"/>
        <v>1</v>
      </c>
      <c r="E949" s="594"/>
      <c r="F949" s="705">
        <f t="shared" si="90"/>
        <v>937</v>
      </c>
      <c r="G949" s="756"/>
      <c r="H949" s="756"/>
      <c r="I949" s="756"/>
      <c r="J949" s="756"/>
      <c r="K949" s="756"/>
      <c r="L949" s="756"/>
      <c r="M949" s="756"/>
      <c r="N949" s="594"/>
      <c r="O949" s="705">
        <f t="shared" si="91"/>
        <v>937</v>
      </c>
      <c r="P949" s="756"/>
      <c r="Q949" s="756"/>
      <c r="R949" s="756"/>
      <c r="S949" s="756"/>
      <c r="T949" s="756"/>
      <c r="U949" s="756"/>
      <c r="V949" s="756"/>
      <c r="W949" s="594"/>
      <c r="X949" s="705">
        <f t="shared" si="92"/>
        <v>937</v>
      </c>
      <c r="Y949" s="756"/>
      <c r="Z949" s="756"/>
      <c r="AA949" s="756"/>
      <c r="AB949" s="756"/>
      <c r="AC949" s="756"/>
      <c r="AD949" s="756"/>
      <c r="AE949" s="756"/>
      <c r="AF949" s="594"/>
      <c r="AG949" s="705">
        <f t="shared" si="93"/>
        <v>937</v>
      </c>
      <c r="AH949" s="756"/>
      <c r="AI949" s="756"/>
      <c r="AJ949" s="756"/>
      <c r="AK949" s="756"/>
      <c r="AL949" s="756"/>
      <c r="AM949" s="756"/>
      <c r="AN949" s="756"/>
      <c r="AO949" s="685"/>
      <c r="AP949" s="705">
        <f t="shared" si="94"/>
        <v>937</v>
      </c>
      <c r="AQ949" s="756"/>
      <c r="AR949" s="756"/>
      <c r="AS949" s="756"/>
      <c r="AT949" s="756"/>
      <c r="AU949" s="756"/>
      <c r="AV949" s="756"/>
      <c r="AW949" s="756"/>
    </row>
    <row r="950" spans="2:49" x14ac:dyDescent="0.25">
      <c r="B950" s="705">
        <v>938</v>
      </c>
      <c r="C950" s="951">
        <f>(1+_xlfn.XLOOKUP(INT((B950-1)/12)+1,'ZC Curve'!$B$8:$B$107,'ZC Curve'!R$8:R$107,,0))^(1/12)-1</f>
        <v>0</v>
      </c>
      <c r="D950" s="946">
        <f t="shared" si="89"/>
        <v>1</v>
      </c>
      <c r="E950" s="594"/>
      <c r="F950" s="705">
        <f t="shared" si="90"/>
        <v>938</v>
      </c>
      <c r="G950" s="756"/>
      <c r="H950" s="756"/>
      <c r="I950" s="756"/>
      <c r="J950" s="756"/>
      <c r="K950" s="756"/>
      <c r="L950" s="756"/>
      <c r="M950" s="756"/>
      <c r="N950" s="594"/>
      <c r="O950" s="705">
        <f t="shared" si="91"/>
        <v>938</v>
      </c>
      <c r="P950" s="756"/>
      <c r="Q950" s="756"/>
      <c r="R950" s="756"/>
      <c r="S950" s="756"/>
      <c r="T950" s="756"/>
      <c r="U950" s="756"/>
      <c r="V950" s="756"/>
      <c r="W950" s="594"/>
      <c r="X950" s="705">
        <f t="shared" si="92"/>
        <v>938</v>
      </c>
      <c r="Y950" s="756"/>
      <c r="Z950" s="756"/>
      <c r="AA950" s="756"/>
      <c r="AB950" s="756"/>
      <c r="AC950" s="756"/>
      <c r="AD950" s="756"/>
      <c r="AE950" s="756"/>
      <c r="AF950" s="594"/>
      <c r="AG950" s="705">
        <f t="shared" si="93"/>
        <v>938</v>
      </c>
      <c r="AH950" s="756"/>
      <c r="AI950" s="756"/>
      <c r="AJ950" s="756"/>
      <c r="AK950" s="756"/>
      <c r="AL950" s="756"/>
      <c r="AM950" s="756"/>
      <c r="AN950" s="756"/>
      <c r="AO950" s="685"/>
      <c r="AP950" s="705">
        <f t="shared" si="94"/>
        <v>938</v>
      </c>
      <c r="AQ950" s="756"/>
      <c r="AR950" s="756"/>
      <c r="AS950" s="756"/>
      <c r="AT950" s="756"/>
      <c r="AU950" s="756"/>
      <c r="AV950" s="756"/>
      <c r="AW950" s="756"/>
    </row>
    <row r="951" spans="2:49" x14ac:dyDescent="0.25">
      <c r="B951" s="705">
        <v>939</v>
      </c>
      <c r="C951" s="951">
        <f>(1+_xlfn.XLOOKUP(INT((B951-1)/12)+1,'ZC Curve'!$B$8:$B$107,'ZC Curve'!R$8:R$107,,0))^(1/12)-1</f>
        <v>0</v>
      </c>
      <c r="D951" s="946">
        <f t="shared" si="89"/>
        <v>1</v>
      </c>
      <c r="E951" s="594"/>
      <c r="F951" s="705">
        <f t="shared" si="90"/>
        <v>939</v>
      </c>
      <c r="G951" s="756"/>
      <c r="H951" s="756"/>
      <c r="I951" s="756"/>
      <c r="J951" s="756"/>
      <c r="K951" s="756"/>
      <c r="L951" s="756"/>
      <c r="M951" s="756"/>
      <c r="N951" s="594"/>
      <c r="O951" s="705">
        <f t="shared" si="91"/>
        <v>939</v>
      </c>
      <c r="P951" s="756"/>
      <c r="Q951" s="756"/>
      <c r="R951" s="756"/>
      <c r="S951" s="756"/>
      <c r="T951" s="756"/>
      <c r="U951" s="756"/>
      <c r="V951" s="756"/>
      <c r="W951" s="594"/>
      <c r="X951" s="705">
        <f t="shared" si="92"/>
        <v>939</v>
      </c>
      <c r="Y951" s="756"/>
      <c r="Z951" s="756"/>
      <c r="AA951" s="756"/>
      <c r="AB951" s="756"/>
      <c r="AC951" s="756"/>
      <c r="AD951" s="756"/>
      <c r="AE951" s="756"/>
      <c r="AF951" s="594"/>
      <c r="AG951" s="705">
        <f t="shared" si="93"/>
        <v>939</v>
      </c>
      <c r="AH951" s="756"/>
      <c r="AI951" s="756"/>
      <c r="AJ951" s="756"/>
      <c r="AK951" s="756"/>
      <c r="AL951" s="756"/>
      <c r="AM951" s="756"/>
      <c r="AN951" s="756"/>
      <c r="AO951" s="685"/>
      <c r="AP951" s="705">
        <f t="shared" si="94"/>
        <v>939</v>
      </c>
      <c r="AQ951" s="756"/>
      <c r="AR951" s="756"/>
      <c r="AS951" s="756"/>
      <c r="AT951" s="756"/>
      <c r="AU951" s="756"/>
      <c r="AV951" s="756"/>
      <c r="AW951" s="756"/>
    </row>
    <row r="952" spans="2:49" x14ac:dyDescent="0.25">
      <c r="B952" s="705">
        <v>940</v>
      </c>
      <c r="C952" s="951">
        <f>(1+_xlfn.XLOOKUP(INT((B952-1)/12)+1,'ZC Curve'!$B$8:$B$107,'ZC Curve'!R$8:R$107,,0))^(1/12)-1</f>
        <v>0</v>
      </c>
      <c r="D952" s="946">
        <f t="shared" si="89"/>
        <v>1</v>
      </c>
      <c r="E952" s="594"/>
      <c r="F952" s="705">
        <f t="shared" si="90"/>
        <v>940</v>
      </c>
      <c r="G952" s="756"/>
      <c r="H952" s="756"/>
      <c r="I952" s="756"/>
      <c r="J952" s="756"/>
      <c r="K952" s="756"/>
      <c r="L952" s="756"/>
      <c r="M952" s="756"/>
      <c r="N952" s="594"/>
      <c r="O952" s="705">
        <f t="shared" si="91"/>
        <v>940</v>
      </c>
      <c r="P952" s="756"/>
      <c r="Q952" s="756"/>
      <c r="R952" s="756"/>
      <c r="S952" s="756"/>
      <c r="T952" s="756"/>
      <c r="U952" s="756"/>
      <c r="V952" s="756"/>
      <c r="W952" s="594"/>
      <c r="X952" s="705">
        <f t="shared" si="92"/>
        <v>940</v>
      </c>
      <c r="Y952" s="756"/>
      <c r="Z952" s="756"/>
      <c r="AA952" s="756"/>
      <c r="AB952" s="756"/>
      <c r="AC952" s="756"/>
      <c r="AD952" s="756"/>
      <c r="AE952" s="756"/>
      <c r="AF952" s="594"/>
      <c r="AG952" s="705">
        <f t="shared" si="93"/>
        <v>940</v>
      </c>
      <c r="AH952" s="756"/>
      <c r="AI952" s="756"/>
      <c r="AJ952" s="756"/>
      <c r="AK952" s="756"/>
      <c r="AL952" s="756"/>
      <c r="AM952" s="756"/>
      <c r="AN952" s="756"/>
      <c r="AO952" s="685"/>
      <c r="AP952" s="705">
        <f t="shared" si="94"/>
        <v>940</v>
      </c>
      <c r="AQ952" s="756"/>
      <c r="AR952" s="756"/>
      <c r="AS952" s="756"/>
      <c r="AT952" s="756"/>
      <c r="AU952" s="756"/>
      <c r="AV952" s="756"/>
      <c r="AW952" s="756"/>
    </row>
    <row r="953" spans="2:49" x14ac:dyDescent="0.25">
      <c r="B953" s="705">
        <v>941</v>
      </c>
      <c r="C953" s="951">
        <f>(1+_xlfn.XLOOKUP(INT((B953-1)/12)+1,'ZC Curve'!$B$8:$B$107,'ZC Curve'!R$8:R$107,,0))^(1/12)-1</f>
        <v>0</v>
      </c>
      <c r="D953" s="946">
        <f t="shared" si="89"/>
        <v>1</v>
      </c>
      <c r="E953" s="594"/>
      <c r="F953" s="705">
        <f t="shared" si="90"/>
        <v>941</v>
      </c>
      <c r="G953" s="756"/>
      <c r="H953" s="756"/>
      <c r="I953" s="756"/>
      <c r="J953" s="756"/>
      <c r="K953" s="756"/>
      <c r="L953" s="756"/>
      <c r="M953" s="756"/>
      <c r="N953" s="594"/>
      <c r="O953" s="705">
        <f t="shared" si="91"/>
        <v>941</v>
      </c>
      <c r="P953" s="756"/>
      <c r="Q953" s="756"/>
      <c r="R953" s="756"/>
      <c r="S953" s="756"/>
      <c r="T953" s="756"/>
      <c r="U953" s="756"/>
      <c r="V953" s="756"/>
      <c r="W953" s="594"/>
      <c r="X953" s="705">
        <f t="shared" si="92"/>
        <v>941</v>
      </c>
      <c r="Y953" s="756"/>
      <c r="Z953" s="756"/>
      <c r="AA953" s="756"/>
      <c r="AB953" s="756"/>
      <c r="AC953" s="756"/>
      <c r="AD953" s="756"/>
      <c r="AE953" s="756"/>
      <c r="AF953" s="594"/>
      <c r="AG953" s="705">
        <f t="shared" si="93"/>
        <v>941</v>
      </c>
      <c r="AH953" s="756"/>
      <c r="AI953" s="756"/>
      <c r="AJ953" s="756"/>
      <c r="AK953" s="756"/>
      <c r="AL953" s="756"/>
      <c r="AM953" s="756"/>
      <c r="AN953" s="756"/>
      <c r="AO953" s="685"/>
      <c r="AP953" s="705">
        <f t="shared" si="94"/>
        <v>941</v>
      </c>
      <c r="AQ953" s="756"/>
      <c r="AR953" s="756"/>
      <c r="AS953" s="756"/>
      <c r="AT953" s="756"/>
      <c r="AU953" s="756"/>
      <c r="AV953" s="756"/>
      <c r="AW953" s="756"/>
    </row>
    <row r="954" spans="2:49" x14ac:dyDescent="0.25">
      <c r="B954" s="705">
        <v>942</v>
      </c>
      <c r="C954" s="951">
        <f>(1+_xlfn.XLOOKUP(INT((B954-1)/12)+1,'ZC Curve'!$B$8:$B$107,'ZC Curve'!R$8:R$107,,0))^(1/12)-1</f>
        <v>0</v>
      </c>
      <c r="D954" s="946">
        <f t="shared" si="89"/>
        <v>1</v>
      </c>
      <c r="E954" s="594"/>
      <c r="F954" s="705">
        <f t="shared" si="90"/>
        <v>942</v>
      </c>
      <c r="G954" s="756"/>
      <c r="H954" s="756"/>
      <c r="I954" s="756"/>
      <c r="J954" s="756"/>
      <c r="K954" s="756"/>
      <c r="L954" s="756"/>
      <c r="M954" s="756"/>
      <c r="N954" s="594"/>
      <c r="O954" s="705">
        <f t="shared" si="91"/>
        <v>942</v>
      </c>
      <c r="P954" s="756"/>
      <c r="Q954" s="756"/>
      <c r="R954" s="756"/>
      <c r="S954" s="756"/>
      <c r="T954" s="756"/>
      <c r="U954" s="756"/>
      <c r="V954" s="756"/>
      <c r="W954" s="594"/>
      <c r="X954" s="705">
        <f t="shared" si="92"/>
        <v>942</v>
      </c>
      <c r="Y954" s="756"/>
      <c r="Z954" s="756"/>
      <c r="AA954" s="756"/>
      <c r="AB954" s="756"/>
      <c r="AC954" s="756"/>
      <c r="AD954" s="756"/>
      <c r="AE954" s="756"/>
      <c r="AF954" s="594"/>
      <c r="AG954" s="705">
        <f t="shared" si="93"/>
        <v>942</v>
      </c>
      <c r="AH954" s="756"/>
      <c r="AI954" s="756"/>
      <c r="AJ954" s="756"/>
      <c r="AK954" s="756"/>
      <c r="AL954" s="756"/>
      <c r="AM954" s="756"/>
      <c r="AN954" s="756"/>
      <c r="AO954" s="685"/>
      <c r="AP954" s="705">
        <f t="shared" si="94"/>
        <v>942</v>
      </c>
      <c r="AQ954" s="756"/>
      <c r="AR954" s="756"/>
      <c r="AS954" s="756"/>
      <c r="AT954" s="756"/>
      <c r="AU954" s="756"/>
      <c r="AV954" s="756"/>
      <c r="AW954" s="756"/>
    </row>
    <row r="955" spans="2:49" x14ac:dyDescent="0.25">
      <c r="B955" s="705">
        <v>943</v>
      </c>
      <c r="C955" s="951">
        <f>(1+_xlfn.XLOOKUP(INT((B955-1)/12)+1,'ZC Curve'!$B$8:$B$107,'ZC Curve'!R$8:R$107,,0))^(1/12)-1</f>
        <v>0</v>
      </c>
      <c r="D955" s="946">
        <f t="shared" si="89"/>
        <v>1</v>
      </c>
      <c r="E955" s="594"/>
      <c r="F955" s="705">
        <f t="shared" si="90"/>
        <v>943</v>
      </c>
      <c r="G955" s="756"/>
      <c r="H955" s="756"/>
      <c r="I955" s="756"/>
      <c r="J955" s="756"/>
      <c r="K955" s="756"/>
      <c r="L955" s="756"/>
      <c r="M955" s="756"/>
      <c r="N955" s="594"/>
      <c r="O955" s="705">
        <f t="shared" si="91"/>
        <v>943</v>
      </c>
      <c r="P955" s="756"/>
      <c r="Q955" s="756"/>
      <c r="R955" s="756"/>
      <c r="S955" s="756"/>
      <c r="T955" s="756"/>
      <c r="U955" s="756"/>
      <c r="V955" s="756"/>
      <c r="W955" s="594"/>
      <c r="X955" s="705">
        <f t="shared" si="92"/>
        <v>943</v>
      </c>
      <c r="Y955" s="756"/>
      <c r="Z955" s="756"/>
      <c r="AA955" s="756"/>
      <c r="AB955" s="756"/>
      <c r="AC955" s="756"/>
      <c r="AD955" s="756"/>
      <c r="AE955" s="756"/>
      <c r="AF955" s="594"/>
      <c r="AG955" s="705">
        <f t="shared" si="93"/>
        <v>943</v>
      </c>
      <c r="AH955" s="756"/>
      <c r="AI955" s="756"/>
      <c r="AJ955" s="756"/>
      <c r="AK955" s="756"/>
      <c r="AL955" s="756"/>
      <c r="AM955" s="756"/>
      <c r="AN955" s="756"/>
      <c r="AO955" s="685"/>
      <c r="AP955" s="705">
        <f t="shared" si="94"/>
        <v>943</v>
      </c>
      <c r="AQ955" s="756"/>
      <c r="AR955" s="756"/>
      <c r="AS955" s="756"/>
      <c r="AT955" s="756"/>
      <c r="AU955" s="756"/>
      <c r="AV955" s="756"/>
      <c r="AW955" s="756"/>
    </row>
    <row r="956" spans="2:49" x14ac:dyDescent="0.25">
      <c r="B956" s="705">
        <v>944</v>
      </c>
      <c r="C956" s="951">
        <f>(1+_xlfn.XLOOKUP(INT((B956-1)/12)+1,'ZC Curve'!$B$8:$B$107,'ZC Curve'!R$8:R$107,,0))^(1/12)-1</f>
        <v>0</v>
      </c>
      <c r="D956" s="946">
        <f t="shared" si="89"/>
        <v>1</v>
      </c>
      <c r="E956" s="594"/>
      <c r="F956" s="705">
        <f t="shared" si="90"/>
        <v>944</v>
      </c>
      <c r="G956" s="756"/>
      <c r="H956" s="756"/>
      <c r="I956" s="756"/>
      <c r="J956" s="756"/>
      <c r="K956" s="756"/>
      <c r="L956" s="756"/>
      <c r="M956" s="756"/>
      <c r="N956" s="594"/>
      <c r="O956" s="705">
        <f t="shared" si="91"/>
        <v>944</v>
      </c>
      <c r="P956" s="756"/>
      <c r="Q956" s="756"/>
      <c r="R956" s="756"/>
      <c r="S956" s="756"/>
      <c r="T956" s="756"/>
      <c r="U956" s="756"/>
      <c r="V956" s="756"/>
      <c r="W956" s="594"/>
      <c r="X956" s="705">
        <f t="shared" si="92"/>
        <v>944</v>
      </c>
      <c r="Y956" s="756"/>
      <c r="Z956" s="756"/>
      <c r="AA956" s="756"/>
      <c r="AB956" s="756"/>
      <c r="AC956" s="756"/>
      <c r="AD956" s="756"/>
      <c r="AE956" s="756"/>
      <c r="AF956" s="594"/>
      <c r="AG956" s="705">
        <f t="shared" si="93"/>
        <v>944</v>
      </c>
      <c r="AH956" s="756"/>
      <c r="AI956" s="756"/>
      <c r="AJ956" s="756"/>
      <c r="AK956" s="756"/>
      <c r="AL956" s="756"/>
      <c r="AM956" s="756"/>
      <c r="AN956" s="756"/>
      <c r="AO956" s="685"/>
      <c r="AP956" s="705">
        <f t="shared" si="94"/>
        <v>944</v>
      </c>
      <c r="AQ956" s="756"/>
      <c r="AR956" s="756"/>
      <c r="AS956" s="756"/>
      <c r="AT956" s="756"/>
      <c r="AU956" s="756"/>
      <c r="AV956" s="756"/>
      <c r="AW956" s="756"/>
    </row>
    <row r="957" spans="2:49" x14ac:dyDescent="0.25">
      <c r="B957" s="705">
        <v>945</v>
      </c>
      <c r="C957" s="951">
        <f>(1+_xlfn.XLOOKUP(INT((B957-1)/12)+1,'ZC Curve'!$B$8:$B$107,'ZC Curve'!R$8:R$107,,0))^(1/12)-1</f>
        <v>0</v>
      </c>
      <c r="D957" s="946">
        <f t="shared" si="89"/>
        <v>1</v>
      </c>
      <c r="E957" s="594"/>
      <c r="F957" s="705">
        <f t="shared" si="90"/>
        <v>945</v>
      </c>
      <c r="G957" s="756"/>
      <c r="H957" s="756"/>
      <c r="I957" s="756"/>
      <c r="J957" s="756"/>
      <c r="K957" s="756"/>
      <c r="L957" s="756"/>
      <c r="M957" s="756"/>
      <c r="N957" s="594"/>
      <c r="O957" s="705">
        <f t="shared" si="91"/>
        <v>945</v>
      </c>
      <c r="P957" s="756"/>
      <c r="Q957" s="756"/>
      <c r="R957" s="756"/>
      <c r="S957" s="756"/>
      <c r="T957" s="756"/>
      <c r="U957" s="756"/>
      <c r="V957" s="756"/>
      <c r="W957" s="594"/>
      <c r="X957" s="705">
        <f t="shared" si="92"/>
        <v>945</v>
      </c>
      <c r="Y957" s="756"/>
      <c r="Z957" s="756"/>
      <c r="AA957" s="756"/>
      <c r="AB957" s="756"/>
      <c r="AC957" s="756"/>
      <c r="AD957" s="756"/>
      <c r="AE957" s="756"/>
      <c r="AF957" s="594"/>
      <c r="AG957" s="705">
        <f t="shared" si="93"/>
        <v>945</v>
      </c>
      <c r="AH957" s="756"/>
      <c r="AI957" s="756"/>
      <c r="AJ957" s="756"/>
      <c r="AK957" s="756"/>
      <c r="AL957" s="756"/>
      <c r="AM957" s="756"/>
      <c r="AN957" s="756"/>
      <c r="AO957" s="685"/>
      <c r="AP957" s="705">
        <f t="shared" si="94"/>
        <v>945</v>
      </c>
      <c r="AQ957" s="756"/>
      <c r="AR957" s="756"/>
      <c r="AS957" s="756"/>
      <c r="AT957" s="756"/>
      <c r="AU957" s="756"/>
      <c r="AV957" s="756"/>
      <c r="AW957" s="756"/>
    </row>
    <row r="958" spans="2:49" x14ac:dyDescent="0.25">
      <c r="B958" s="705">
        <v>946</v>
      </c>
      <c r="C958" s="951">
        <f>(1+_xlfn.XLOOKUP(INT((B958-1)/12)+1,'ZC Curve'!$B$8:$B$107,'ZC Curve'!R$8:R$107,,0))^(1/12)-1</f>
        <v>0</v>
      </c>
      <c r="D958" s="946">
        <f t="shared" si="89"/>
        <v>1</v>
      </c>
      <c r="E958" s="594"/>
      <c r="F958" s="705">
        <f t="shared" si="90"/>
        <v>946</v>
      </c>
      <c r="G958" s="756"/>
      <c r="H958" s="756"/>
      <c r="I958" s="756"/>
      <c r="J958" s="756"/>
      <c r="K958" s="756"/>
      <c r="L958" s="756"/>
      <c r="M958" s="756"/>
      <c r="N958" s="594"/>
      <c r="O958" s="705">
        <f t="shared" si="91"/>
        <v>946</v>
      </c>
      <c r="P958" s="756"/>
      <c r="Q958" s="756"/>
      <c r="R958" s="756"/>
      <c r="S958" s="756"/>
      <c r="T958" s="756"/>
      <c r="U958" s="756"/>
      <c r="V958" s="756"/>
      <c r="W958" s="594"/>
      <c r="X958" s="705">
        <f t="shared" si="92"/>
        <v>946</v>
      </c>
      <c r="Y958" s="756"/>
      <c r="Z958" s="756"/>
      <c r="AA958" s="756"/>
      <c r="AB958" s="756"/>
      <c r="AC958" s="756"/>
      <c r="AD958" s="756"/>
      <c r="AE958" s="756"/>
      <c r="AF958" s="594"/>
      <c r="AG958" s="705">
        <f t="shared" si="93"/>
        <v>946</v>
      </c>
      <c r="AH958" s="756"/>
      <c r="AI958" s="756"/>
      <c r="AJ958" s="756"/>
      <c r="AK958" s="756"/>
      <c r="AL958" s="756"/>
      <c r="AM958" s="756"/>
      <c r="AN958" s="756"/>
      <c r="AO958" s="685"/>
      <c r="AP958" s="705">
        <f t="shared" si="94"/>
        <v>946</v>
      </c>
      <c r="AQ958" s="756"/>
      <c r="AR958" s="756"/>
      <c r="AS958" s="756"/>
      <c r="AT958" s="756"/>
      <c r="AU958" s="756"/>
      <c r="AV958" s="756"/>
      <c r="AW958" s="756"/>
    </row>
    <row r="959" spans="2:49" x14ac:dyDescent="0.25">
      <c r="B959" s="705">
        <v>947</v>
      </c>
      <c r="C959" s="951">
        <f>(1+_xlfn.XLOOKUP(INT((B959-1)/12)+1,'ZC Curve'!$B$8:$B$107,'ZC Curve'!R$8:R$107,,0))^(1/12)-1</f>
        <v>0</v>
      </c>
      <c r="D959" s="946">
        <f t="shared" si="89"/>
        <v>1</v>
      </c>
      <c r="E959" s="594"/>
      <c r="F959" s="705">
        <f t="shared" si="90"/>
        <v>947</v>
      </c>
      <c r="G959" s="756"/>
      <c r="H959" s="756"/>
      <c r="I959" s="756"/>
      <c r="J959" s="756"/>
      <c r="K959" s="756"/>
      <c r="L959" s="756"/>
      <c r="M959" s="756"/>
      <c r="N959" s="594"/>
      <c r="O959" s="705">
        <f t="shared" si="91"/>
        <v>947</v>
      </c>
      <c r="P959" s="756"/>
      <c r="Q959" s="756"/>
      <c r="R959" s="756"/>
      <c r="S959" s="756"/>
      <c r="T959" s="756"/>
      <c r="U959" s="756"/>
      <c r="V959" s="756"/>
      <c r="W959" s="594"/>
      <c r="X959" s="705">
        <f t="shared" si="92"/>
        <v>947</v>
      </c>
      <c r="Y959" s="756"/>
      <c r="Z959" s="756"/>
      <c r="AA959" s="756"/>
      <c r="AB959" s="756"/>
      <c r="AC959" s="756"/>
      <c r="AD959" s="756"/>
      <c r="AE959" s="756"/>
      <c r="AF959" s="594"/>
      <c r="AG959" s="705">
        <f t="shared" si="93"/>
        <v>947</v>
      </c>
      <c r="AH959" s="756"/>
      <c r="AI959" s="756"/>
      <c r="AJ959" s="756"/>
      <c r="AK959" s="756"/>
      <c r="AL959" s="756"/>
      <c r="AM959" s="756"/>
      <c r="AN959" s="756"/>
      <c r="AO959" s="685"/>
      <c r="AP959" s="705">
        <f t="shared" si="94"/>
        <v>947</v>
      </c>
      <c r="AQ959" s="756"/>
      <c r="AR959" s="756"/>
      <c r="AS959" s="756"/>
      <c r="AT959" s="756"/>
      <c r="AU959" s="756"/>
      <c r="AV959" s="756"/>
      <c r="AW959" s="756"/>
    </row>
    <row r="960" spans="2:49" x14ac:dyDescent="0.25">
      <c r="B960" s="705">
        <v>948</v>
      </c>
      <c r="C960" s="951">
        <f>(1+_xlfn.XLOOKUP(INT((B960-1)/12)+1,'ZC Curve'!$B$8:$B$107,'ZC Curve'!R$8:R$107,,0))^(1/12)-1</f>
        <v>0</v>
      </c>
      <c r="D960" s="946">
        <f t="shared" si="89"/>
        <v>1</v>
      </c>
      <c r="E960" s="594"/>
      <c r="F960" s="705">
        <f t="shared" si="90"/>
        <v>948</v>
      </c>
      <c r="G960" s="756"/>
      <c r="H960" s="756"/>
      <c r="I960" s="756"/>
      <c r="J960" s="756"/>
      <c r="K960" s="756"/>
      <c r="L960" s="756"/>
      <c r="M960" s="756"/>
      <c r="N960" s="594"/>
      <c r="O960" s="705">
        <f t="shared" si="91"/>
        <v>948</v>
      </c>
      <c r="P960" s="756"/>
      <c r="Q960" s="756"/>
      <c r="R960" s="756"/>
      <c r="S960" s="756"/>
      <c r="T960" s="756"/>
      <c r="U960" s="756"/>
      <c r="V960" s="756"/>
      <c r="W960" s="594"/>
      <c r="X960" s="705">
        <f t="shared" si="92"/>
        <v>948</v>
      </c>
      <c r="Y960" s="756"/>
      <c r="Z960" s="756"/>
      <c r="AA960" s="756"/>
      <c r="AB960" s="756"/>
      <c r="AC960" s="756"/>
      <c r="AD960" s="756"/>
      <c r="AE960" s="756"/>
      <c r="AF960" s="594"/>
      <c r="AG960" s="705">
        <f t="shared" si="93"/>
        <v>948</v>
      </c>
      <c r="AH960" s="756"/>
      <c r="AI960" s="756"/>
      <c r="AJ960" s="756"/>
      <c r="AK960" s="756"/>
      <c r="AL960" s="756"/>
      <c r="AM960" s="756"/>
      <c r="AN960" s="756"/>
      <c r="AO960" s="685"/>
      <c r="AP960" s="705">
        <f t="shared" si="94"/>
        <v>948</v>
      </c>
      <c r="AQ960" s="756"/>
      <c r="AR960" s="756"/>
      <c r="AS960" s="756"/>
      <c r="AT960" s="756"/>
      <c r="AU960" s="756"/>
      <c r="AV960" s="756"/>
      <c r="AW960" s="756"/>
    </row>
    <row r="961" spans="2:49" x14ac:dyDescent="0.25">
      <c r="B961" s="705">
        <v>949</v>
      </c>
      <c r="C961" s="951">
        <f>(1+_xlfn.XLOOKUP(INT((B961-1)/12)+1,'ZC Curve'!$B$8:$B$107,'ZC Curve'!R$8:R$107,,0))^(1/12)-1</f>
        <v>0</v>
      </c>
      <c r="D961" s="946">
        <f t="shared" si="89"/>
        <v>1</v>
      </c>
      <c r="E961" s="594"/>
      <c r="F961" s="705">
        <f t="shared" si="90"/>
        <v>949</v>
      </c>
      <c r="G961" s="756"/>
      <c r="H961" s="756"/>
      <c r="I961" s="756"/>
      <c r="J961" s="756"/>
      <c r="K961" s="756"/>
      <c r="L961" s="756"/>
      <c r="M961" s="756"/>
      <c r="N961" s="594"/>
      <c r="O961" s="705">
        <f t="shared" si="91"/>
        <v>949</v>
      </c>
      <c r="P961" s="756"/>
      <c r="Q961" s="756"/>
      <c r="R961" s="756"/>
      <c r="S961" s="756"/>
      <c r="T961" s="756"/>
      <c r="U961" s="756"/>
      <c r="V961" s="756"/>
      <c r="W961" s="594"/>
      <c r="X961" s="705">
        <f t="shared" si="92"/>
        <v>949</v>
      </c>
      <c r="Y961" s="756"/>
      <c r="Z961" s="756"/>
      <c r="AA961" s="756"/>
      <c r="AB961" s="756"/>
      <c r="AC961" s="756"/>
      <c r="AD961" s="756"/>
      <c r="AE961" s="756"/>
      <c r="AF961" s="594"/>
      <c r="AG961" s="705">
        <f t="shared" si="93"/>
        <v>949</v>
      </c>
      <c r="AH961" s="756"/>
      <c r="AI961" s="756"/>
      <c r="AJ961" s="756"/>
      <c r="AK961" s="756"/>
      <c r="AL961" s="756"/>
      <c r="AM961" s="756"/>
      <c r="AN961" s="756"/>
      <c r="AO961" s="685"/>
      <c r="AP961" s="705">
        <f t="shared" si="94"/>
        <v>949</v>
      </c>
      <c r="AQ961" s="756"/>
      <c r="AR961" s="756"/>
      <c r="AS961" s="756"/>
      <c r="AT961" s="756"/>
      <c r="AU961" s="756"/>
      <c r="AV961" s="756"/>
      <c r="AW961" s="756"/>
    </row>
    <row r="962" spans="2:49" x14ac:dyDescent="0.25">
      <c r="B962" s="705">
        <v>950</v>
      </c>
      <c r="C962" s="951">
        <f>(1+_xlfn.XLOOKUP(INT((B962-1)/12)+1,'ZC Curve'!$B$8:$B$107,'ZC Curve'!R$8:R$107,,0))^(1/12)-1</f>
        <v>0</v>
      </c>
      <c r="D962" s="946">
        <f t="shared" si="89"/>
        <v>1</v>
      </c>
      <c r="E962" s="594"/>
      <c r="F962" s="705">
        <f t="shared" si="90"/>
        <v>950</v>
      </c>
      <c r="G962" s="756"/>
      <c r="H962" s="756"/>
      <c r="I962" s="756"/>
      <c r="J962" s="756"/>
      <c r="K962" s="756"/>
      <c r="L962" s="756"/>
      <c r="M962" s="756"/>
      <c r="N962" s="594"/>
      <c r="O962" s="705">
        <f t="shared" si="91"/>
        <v>950</v>
      </c>
      <c r="P962" s="756"/>
      <c r="Q962" s="756"/>
      <c r="R962" s="756"/>
      <c r="S962" s="756"/>
      <c r="T962" s="756"/>
      <c r="U962" s="756"/>
      <c r="V962" s="756"/>
      <c r="W962" s="594"/>
      <c r="X962" s="705">
        <f t="shared" si="92"/>
        <v>950</v>
      </c>
      <c r="Y962" s="756"/>
      <c r="Z962" s="756"/>
      <c r="AA962" s="756"/>
      <c r="AB962" s="756"/>
      <c r="AC962" s="756"/>
      <c r="AD962" s="756"/>
      <c r="AE962" s="756"/>
      <c r="AF962" s="594"/>
      <c r="AG962" s="705">
        <f t="shared" si="93"/>
        <v>950</v>
      </c>
      <c r="AH962" s="756"/>
      <c r="AI962" s="756"/>
      <c r="AJ962" s="756"/>
      <c r="AK962" s="756"/>
      <c r="AL962" s="756"/>
      <c r="AM962" s="756"/>
      <c r="AN962" s="756"/>
      <c r="AO962" s="685"/>
      <c r="AP962" s="705">
        <f t="shared" si="94"/>
        <v>950</v>
      </c>
      <c r="AQ962" s="756"/>
      <c r="AR962" s="756"/>
      <c r="AS962" s="756"/>
      <c r="AT962" s="756"/>
      <c r="AU962" s="756"/>
      <c r="AV962" s="756"/>
      <c r="AW962" s="756"/>
    </row>
    <row r="963" spans="2:49" x14ac:dyDescent="0.25">
      <c r="B963" s="705">
        <v>951</v>
      </c>
      <c r="C963" s="951">
        <f>(1+_xlfn.XLOOKUP(INT((B963-1)/12)+1,'ZC Curve'!$B$8:$B$107,'ZC Curve'!R$8:R$107,,0))^(1/12)-1</f>
        <v>0</v>
      </c>
      <c r="D963" s="946">
        <f t="shared" si="89"/>
        <v>1</v>
      </c>
      <c r="E963" s="594"/>
      <c r="F963" s="705">
        <f t="shared" si="90"/>
        <v>951</v>
      </c>
      <c r="G963" s="756"/>
      <c r="H963" s="756"/>
      <c r="I963" s="756"/>
      <c r="J963" s="756"/>
      <c r="K963" s="756"/>
      <c r="L963" s="756"/>
      <c r="M963" s="756"/>
      <c r="N963" s="594"/>
      <c r="O963" s="705">
        <f t="shared" si="91"/>
        <v>951</v>
      </c>
      <c r="P963" s="756"/>
      <c r="Q963" s="756"/>
      <c r="R963" s="756"/>
      <c r="S963" s="756"/>
      <c r="T963" s="756"/>
      <c r="U963" s="756"/>
      <c r="V963" s="756"/>
      <c r="W963" s="594"/>
      <c r="X963" s="705">
        <f t="shared" si="92"/>
        <v>951</v>
      </c>
      <c r="Y963" s="756"/>
      <c r="Z963" s="756"/>
      <c r="AA963" s="756"/>
      <c r="AB963" s="756"/>
      <c r="AC963" s="756"/>
      <c r="AD963" s="756"/>
      <c r="AE963" s="756"/>
      <c r="AF963" s="594"/>
      <c r="AG963" s="705">
        <f t="shared" si="93"/>
        <v>951</v>
      </c>
      <c r="AH963" s="756"/>
      <c r="AI963" s="756"/>
      <c r="AJ963" s="756"/>
      <c r="AK963" s="756"/>
      <c r="AL963" s="756"/>
      <c r="AM963" s="756"/>
      <c r="AN963" s="756"/>
      <c r="AO963" s="685"/>
      <c r="AP963" s="705">
        <f t="shared" si="94"/>
        <v>951</v>
      </c>
      <c r="AQ963" s="756"/>
      <c r="AR963" s="756"/>
      <c r="AS963" s="756"/>
      <c r="AT963" s="756"/>
      <c r="AU963" s="756"/>
      <c r="AV963" s="756"/>
      <c r="AW963" s="756"/>
    </row>
    <row r="964" spans="2:49" x14ac:dyDescent="0.25">
      <c r="B964" s="705">
        <v>952</v>
      </c>
      <c r="C964" s="951">
        <f>(1+_xlfn.XLOOKUP(INT((B964-1)/12)+1,'ZC Curve'!$B$8:$B$107,'ZC Curve'!R$8:R$107,,0))^(1/12)-1</f>
        <v>0</v>
      </c>
      <c r="D964" s="946">
        <f t="shared" si="89"/>
        <v>1</v>
      </c>
      <c r="E964" s="594"/>
      <c r="F964" s="705">
        <f t="shared" si="90"/>
        <v>952</v>
      </c>
      <c r="G964" s="756"/>
      <c r="H964" s="756"/>
      <c r="I964" s="756"/>
      <c r="J964" s="756"/>
      <c r="K964" s="756"/>
      <c r="L964" s="756"/>
      <c r="M964" s="756"/>
      <c r="N964" s="594"/>
      <c r="O964" s="705">
        <f t="shared" si="91"/>
        <v>952</v>
      </c>
      <c r="P964" s="756"/>
      <c r="Q964" s="756"/>
      <c r="R964" s="756"/>
      <c r="S964" s="756"/>
      <c r="T964" s="756"/>
      <c r="U964" s="756"/>
      <c r="V964" s="756"/>
      <c r="W964" s="594"/>
      <c r="X964" s="705">
        <f t="shared" si="92"/>
        <v>952</v>
      </c>
      <c r="Y964" s="756"/>
      <c r="Z964" s="756"/>
      <c r="AA964" s="756"/>
      <c r="AB964" s="756"/>
      <c r="AC964" s="756"/>
      <c r="AD964" s="756"/>
      <c r="AE964" s="756"/>
      <c r="AF964" s="594"/>
      <c r="AG964" s="705">
        <f t="shared" si="93"/>
        <v>952</v>
      </c>
      <c r="AH964" s="756"/>
      <c r="AI964" s="756"/>
      <c r="AJ964" s="756"/>
      <c r="AK964" s="756"/>
      <c r="AL964" s="756"/>
      <c r="AM964" s="756"/>
      <c r="AN964" s="756"/>
      <c r="AO964" s="685"/>
      <c r="AP964" s="705">
        <f t="shared" si="94"/>
        <v>952</v>
      </c>
      <c r="AQ964" s="756"/>
      <c r="AR964" s="756"/>
      <c r="AS964" s="756"/>
      <c r="AT964" s="756"/>
      <c r="AU964" s="756"/>
      <c r="AV964" s="756"/>
      <c r="AW964" s="756"/>
    </row>
    <row r="965" spans="2:49" x14ac:dyDescent="0.25">
      <c r="B965" s="705">
        <v>953</v>
      </c>
      <c r="C965" s="951">
        <f>(1+_xlfn.XLOOKUP(INT((B965-1)/12)+1,'ZC Curve'!$B$8:$B$107,'ZC Curve'!R$8:R$107,,0))^(1/12)-1</f>
        <v>0</v>
      </c>
      <c r="D965" s="946">
        <f t="shared" si="89"/>
        <v>1</v>
      </c>
      <c r="E965" s="594"/>
      <c r="F965" s="705">
        <f t="shared" si="90"/>
        <v>953</v>
      </c>
      <c r="G965" s="756"/>
      <c r="H965" s="756"/>
      <c r="I965" s="756"/>
      <c r="J965" s="756"/>
      <c r="K965" s="756"/>
      <c r="L965" s="756"/>
      <c r="M965" s="756"/>
      <c r="N965" s="594"/>
      <c r="O965" s="705">
        <f t="shared" si="91"/>
        <v>953</v>
      </c>
      <c r="P965" s="756"/>
      <c r="Q965" s="756"/>
      <c r="R965" s="756"/>
      <c r="S965" s="756"/>
      <c r="T965" s="756"/>
      <c r="U965" s="756"/>
      <c r="V965" s="756"/>
      <c r="W965" s="594"/>
      <c r="X965" s="705">
        <f t="shared" si="92"/>
        <v>953</v>
      </c>
      <c r="Y965" s="756"/>
      <c r="Z965" s="756"/>
      <c r="AA965" s="756"/>
      <c r="AB965" s="756"/>
      <c r="AC965" s="756"/>
      <c r="AD965" s="756"/>
      <c r="AE965" s="756"/>
      <c r="AF965" s="594"/>
      <c r="AG965" s="705">
        <f t="shared" si="93"/>
        <v>953</v>
      </c>
      <c r="AH965" s="756"/>
      <c r="AI965" s="756"/>
      <c r="AJ965" s="756"/>
      <c r="AK965" s="756"/>
      <c r="AL965" s="756"/>
      <c r="AM965" s="756"/>
      <c r="AN965" s="756"/>
      <c r="AO965" s="685"/>
      <c r="AP965" s="705">
        <f t="shared" si="94"/>
        <v>953</v>
      </c>
      <c r="AQ965" s="756"/>
      <c r="AR965" s="756"/>
      <c r="AS965" s="756"/>
      <c r="AT965" s="756"/>
      <c r="AU965" s="756"/>
      <c r="AV965" s="756"/>
      <c r="AW965" s="756"/>
    </row>
    <row r="966" spans="2:49" x14ac:dyDescent="0.25">
      <c r="B966" s="705">
        <v>954</v>
      </c>
      <c r="C966" s="951">
        <f>(1+_xlfn.XLOOKUP(INT((B966-1)/12)+1,'ZC Curve'!$B$8:$B$107,'ZC Curve'!R$8:R$107,,0))^(1/12)-1</f>
        <v>0</v>
      </c>
      <c r="D966" s="946">
        <f t="shared" si="89"/>
        <v>1</v>
      </c>
      <c r="E966" s="594"/>
      <c r="F966" s="705">
        <f t="shared" si="90"/>
        <v>954</v>
      </c>
      <c r="G966" s="756"/>
      <c r="H966" s="756"/>
      <c r="I966" s="756"/>
      <c r="J966" s="756"/>
      <c r="K966" s="756"/>
      <c r="L966" s="756"/>
      <c r="M966" s="756"/>
      <c r="N966" s="594"/>
      <c r="O966" s="705">
        <f t="shared" si="91"/>
        <v>954</v>
      </c>
      <c r="P966" s="756"/>
      <c r="Q966" s="756"/>
      <c r="R966" s="756"/>
      <c r="S966" s="756"/>
      <c r="T966" s="756"/>
      <c r="U966" s="756"/>
      <c r="V966" s="756"/>
      <c r="W966" s="594"/>
      <c r="X966" s="705">
        <f t="shared" si="92"/>
        <v>954</v>
      </c>
      <c r="Y966" s="756"/>
      <c r="Z966" s="756"/>
      <c r="AA966" s="756"/>
      <c r="AB966" s="756"/>
      <c r="AC966" s="756"/>
      <c r="AD966" s="756"/>
      <c r="AE966" s="756"/>
      <c r="AF966" s="594"/>
      <c r="AG966" s="705">
        <f t="shared" si="93"/>
        <v>954</v>
      </c>
      <c r="AH966" s="756"/>
      <c r="AI966" s="756"/>
      <c r="AJ966" s="756"/>
      <c r="AK966" s="756"/>
      <c r="AL966" s="756"/>
      <c r="AM966" s="756"/>
      <c r="AN966" s="756"/>
      <c r="AO966" s="685"/>
      <c r="AP966" s="705">
        <f t="shared" si="94"/>
        <v>954</v>
      </c>
      <c r="AQ966" s="756"/>
      <c r="AR966" s="756"/>
      <c r="AS966" s="756"/>
      <c r="AT966" s="756"/>
      <c r="AU966" s="756"/>
      <c r="AV966" s="756"/>
      <c r="AW966" s="756"/>
    </row>
    <row r="967" spans="2:49" x14ac:dyDescent="0.25">
      <c r="B967" s="705">
        <v>955</v>
      </c>
      <c r="C967" s="951">
        <f>(1+_xlfn.XLOOKUP(INT((B967-1)/12)+1,'ZC Curve'!$B$8:$B$107,'ZC Curve'!R$8:R$107,,0))^(1/12)-1</f>
        <v>0</v>
      </c>
      <c r="D967" s="946">
        <f t="shared" si="89"/>
        <v>1</v>
      </c>
      <c r="E967" s="594"/>
      <c r="F967" s="705">
        <f t="shared" si="90"/>
        <v>955</v>
      </c>
      <c r="G967" s="756"/>
      <c r="H967" s="756"/>
      <c r="I967" s="756"/>
      <c r="J967" s="756"/>
      <c r="K967" s="756"/>
      <c r="L967" s="756"/>
      <c r="M967" s="756"/>
      <c r="N967" s="594"/>
      <c r="O967" s="705">
        <f t="shared" si="91"/>
        <v>955</v>
      </c>
      <c r="P967" s="756"/>
      <c r="Q967" s="756"/>
      <c r="R967" s="756"/>
      <c r="S967" s="756"/>
      <c r="T967" s="756"/>
      <c r="U967" s="756"/>
      <c r="V967" s="756"/>
      <c r="W967" s="594"/>
      <c r="X967" s="705">
        <f t="shared" si="92"/>
        <v>955</v>
      </c>
      <c r="Y967" s="756"/>
      <c r="Z967" s="756"/>
      <c r="AA967" s="756"/>
      <c r="AB967" s="756"/>
      <c r="AC967" s="756"/>
      <c r="AD967" s="756"/>
      <c r="AE967" s="756"/>
      <c r="AF967" s="594"/>
      <c r="AG967" s="705">
        <f t="shared" si="93"/>
        <v>955</v>
      </c>
      <c r="AH967" s="756"/>
      <c r="AI967" s="756"/>
      <c r="AJ967" s="756"/>
      <c r="AK967" s="756"/>
      <c r="AL967" s="756"/>
      <c r="AM967" s="756"/>
      <c r="AN967" s="756"/>
      <c r="AO967" s="685"/>
      <c r="AP967" s="705">
        <f t="shared" si="94"/>
        <v>955</v>
      </c>
      <c r="AQ967" s="756"/>
      <c r="AR967" s="756"/>
      <c r="AS967" s="756"/>
      <c r="AT967" s="756"/>
      <c r="AU967" s="756"/>
      <c r="AV967" s="756"/>
      <c r="AW967" s="756"/>
    </row>
    <row r="968" spans="2:49" x14ac:dyDescent="0.25">
      <c r="B968" s="705">
        <v>956</v>
      </c>
      <c r="C968" s="951">
        <f>(1+_xlfn.XLOOKUP(INT((B968-1)/12)+1,'ZC Curve'!$B$8:$B$107,'ZC Curve'!R$8:R$107,,0))^(1/12)-1</f>
        <v>0</v>
      </c>
      <c r="D968" s="946">
        <f t="shared" si="89"/>
        <v>1</v>
      </c>
      <c r="E968" s="594"/>
      <c r="F968" s="705">
        <f t="shared" si="90"/>
        <v>956</v>
      </c>
      <c r="G968" s="756"/>
      <c r="H968" s="756"/>
      <c r="I968" s="756"/>
      <c r="J968" s="756"/>
      <c r="K968" s="756"/>
      <c r="L968" s="756"/>
      <c r="M968" s="756"/>
      <c r="N968" s="594"/>
      <c r="O968" s="705">
        <f t="shared" si="91"/>
        <v>956</v>
      </c>
      <c r="P968" s="756"/>
      <c r="Q968" s="756"/>
      <c r="R968" s="756"/>
      <c r="S968" s="756"/>
      <c r="T968" s="756"/>
      <c r="U968" s="756"/>
      <c r="V968" s="756"/>
      <c r="W968" s="594"/>
      <c r="X968" s="705">
        <f t="shared" si="92"/>
        <v>956</v>
      </c>
      <c r="Y968" s="756"/>
      <c r="Z968" s="756"/>
      <c r="AA968" s="756"/>
      <c r="AB968" s="756"/>
      <c r="AC968" s="756"/>
      <c r="AD968" s="756"/>
      <c r="AE968" s="756"/>
      <c r="AF968" s="594"/>
      <c r="AG968" s="705">
        <f t="shared" si="93"/>
        <v>956</v>
      </c>
      <c r="AH968" s="756"/>
      <c r="AI968" s="756"/>
      <c r="AJ968" s="756"/>
      <c r="AK968" s="756"/>
      <c r="AL968" s="756"/>
      <c r="AM968" s="756"/>
      <c r="AN968" s="756"/>
      <c r="AO968" s="685"/>
      <c r="AP968" s="705">
        <f t="shared" si="94"/>
        <v>956</v>
      </c>
      <c r="AQ968" s="756"/>
      <c r="AR968" s="756"/>
      <c r="AS968" s="756"/>
      <c r="AT968" s="756"/>
      <c r="AU968" s="756"/>
      <c r="AV968" s="756"/>
      <c r="AW968" s="756"/>
    </row>
    <row r="969" spans="2:49" x14ac:dyDescent="0.25">
      <c r="B969" s="705">
        <v>957</v>
      </c>
      <c r="C969" s="951">
        <f>(1+_xlfn.XLOOKUP(INT((B969-1)/12)+1,'ZC Curve'!$B$8:$B$107,'ZC Curve'!R$8:R$107,,0))^(1/12)-1</f>
        <v>0</v>
      </c>
      <c r="D969" s="946">
        <f t="shared" si="89"/>
        <v>1</v>
      </c>
      <c r="E969" s="594"/>
      <c r="F969" s="705">
        <f t="shared" si="90"/>
        <v>957</v>
      </c>
      <c r="G969" s="756"/>
      <c r="H969" s="756"/>
      <c r="I969" s="756"/>
      <c r="J969" s="756"/>
      <c r="K969" s="756"/>
      <c r="L969" s="756"/>
      <c r="M969" s="756"/>
      <c r="N969" s="594"/>
      <c r="O969" s="705">
        <f t="shared" si="91"/>
        <v>957</v>
      </c>
      <c r="P969" s="756"/>
      <c r="Q969" s="756"/>
      <c r="R969" s="756"/>
      <c r="S969" s="756"/>
      <c r="T969" s="756"/>
      <c r="U969" s="756"/>
      <c r="V969" s="756"/>
      <c r="W969" s="594"/>
      <c r="X969" s="705">
        <f t="shared" si="92"/>
        <v>957</v>
      </c>
      <c r="Y969" s="756"/>
      <c r="Z969" s="756"/>
      <c r="AA969" s="756"/>
      <c r="AB969" s="756"/>
      <c r="AC969" s="756"/>
      <c r="AD969" s="756"/>
      <c r="AE969" s="756"/>
      <c r="AF969" s="594"/>
      <c r="AG969" s="705">
        <f t="shared" si="93"/>
        <v>957</v>
      </c>
      <c r="AH969" s="756"/>
      <c r="AI969" s="756"/>
      <c r="AJ969" s="756"/>
      <c r="AK969" s="756"/>
      <c r="AL969" s="756"/>
      <c r="AM969" s="756"/>
      <c r="AN969" s="756"/>
      <c r="AO969" s="685"/>
      <c r="AP969" s="705">
        <f t="shared" si="94"/>
        <v>957</v>
      </c>
      <c r="AQ969" s="756"/>
      <c r="AR969" s="756"/>
      <c r="AS969" s="756"/>
      <c r="AT969" s="756"/>
      <c r="AU969" s="756"/>
      <c r="AV969" s="756"/>
      <c r="AW969" s="756"/>
    </row>
    <row r="970" spans="2:49" x14ac:dyDescent="0.25">
      <c r="B970" s="705">
        <v>958</v>
      </c>
      <c r="C970" s="951">
        <f>(1+_xlfn.XLOOKUP(INT((B970-1)/12)+1,'ZC Curve'!$B$8:$B$107,'ZC Curve'!R$8:R$107,,0))^(1/12)-1</f>
        <v>0</v>
      </c>
      <c r="D970" s="946">
        <f t="shared" si="89"/>
        <v>1</v>
      </c>
      <c r="E970" s="594"/>
      <c r="F970" s="705">
        <f t="shared" si="90"/>
        <v>958</v>
      </c>
      <c r="G970" s="756"/>
      <c r="H970" s="756"/>
      <c r="I970" s="756"/>
      <c r="J970" s="756"/>
      <c r="K970" s="756"/>
      <c r="L970" s="756"/>
      <c r="M970" s="756"/>
      <c r="N970" s="594"/>
      <c r="O970" s="705">
        <f t="shared" si="91"/>
        <v>958</v>
      </c>
      <c r="P970" s="756"/>
      <c r="Q970" s="756"/>
      <c r="R970" s="756"/>
      <c r="S970" s="756"/>
      <c r="T970" s="756"/>
      <c r="U970" s="756"/>
      <c r="V970" s="756"/>
      <c r="W970" s="594"/>
      <c r="X970" s="705">
        <f t="shared" si="92"/>
        <v>958</v>
      </c>
      <c r="Y970" s="756"/>
      <c r="Z970" s="756"/>
      <c r="AA970" s="756"/>
      <c r="AB970" s="756"/>
      <c r="AC970" s="756"/>
      <c r="AD970" s="756"/>
      <c r="AE970" s="756"/>
      <c r="AF970" s="594"/>
      <c r="AG970" s="705">
        <f t="shared" si="93"/>
        <v>958</v>
      </c>
      <c r="AH970" s="756"/>
      <c r="AI970" s="756"/>
      <c r="AJ970" s="756"/>
      <c r="AK970" s="756"/>
      <c r="AL970" s="756"/>
      <c r="AM970" s="756"/>
      <c r="AN970" s="756"/>
      <c r="AO970" s="685"/>
      <c r="AP970" s="705">
        <f t="shared" si="94"/>
        <v>958</v>
      </c>
      <c r="AQ970" s="756"/>
      <c r="AR970" s="756"/>
      <c r="AS970" s="756"/>
      <c r="AT970" s="756"/>
      <c r="AU970" s="756"/>
      <c r="AV970" s="756"/>
      <c r="AW970" s="756"/>
    </row>
    <row r="971" spans="2:49" x14ac:dyDescent="0.25">
      <c r="B971" s="705">
        <v>959</v>
      </c>
      <c r="C971" s="951">
        <f>(1+_xlfn.XLOOKUP(INT((B971-1)/12)+1,'ZC Curve'!$B$8:$B$107,'ZC Curve'!R$8:R$107,,0))^(1/12)-1</f>
        <v>0</v>
      </c>
      <c r="D971" s="946">
        <f t="shared" si="89"/>
        <v>1</v>
      </c>
      <c r="E971" s="594"/>
      <c r="F971" s="705">
        <f t="shared" si="90"/>
        <v>959</v>
      </c>
      <c r="G971" s="756"/>
      <c r="H971" s="756"/>
      <c r="I971" s="756"/>
      <c r="J971" s="756"/>
      <c r="K971" s="756"/>
      <c r="L971" s="756"/>
      <c r="M971" s="756"/>
      <c r="N971" s="594"/>
      <c r="O971" s="705">
        <f t="shared" si="91"/>
        <v>959</v>
      </c>
      <c r="P971" s="756"/>
      <c r="Q971" s="756"/>
      <c r="R971" s="756"/>
      <c r="S971" s="756"/>
      <c r="T971" s="756"/>
      <c r="U971" s="756"/>
      <c r="V971" s="756"/>
      <c r="W971" s="594"/>
      <c r="X971" s="705">
        <f t="shared" si="92"/>
        <v>959</v>
      </c>
      <c r="Y971" s="756"/>
      <c r="Z971" s="756"/>
      <c r="AA971" s="756"/>
      <c r="AB971" s="756"/>
      <c r="AC971" s="756"/>
      <c r="AD971" s="756"/>
      <c r="AE971" s="756"/>
      <c r="AF971" s="594"/>
      <c r="AG971" s="705">
        <f t="shared" si="93"/>
        <v>959</v>
      </c>
      <c r="AH971" s="756"/>
      <c r="AI971" s="756"/>
      <c r="AJ971" s="756"/>
      <c r="AK971" s="756"/>
      <c r="AL971" s="756"/>
      <c r="AM971" s="756"/>
      <c r="AN971" s="756"/>
      <c r="AO971" s="685"/>
      <c r="AP971" s="705">
        <f t="shared" si="94"/>
        <v>959</v>
      </c>
      <c r="AQ971" s="756"/>
      <c r="AR971" s="756"/>
      <c r="AS971" s="756"/>
      <c r="AT971" s="756"/>
      <c r="AU971" s="756"/>
      <c r="AV971" s="756"/>
      <c r="AW971" s="756"/>
    </row>
    <row r="972" spans="2:49" x14ac:dyDescent="0.25">
      <c r="B972" s="705">
        <v>960</v>
      </c>
      <c r="C972" s="951">
        <f>(1+_xlfn.XLOOKUP(INT((B972-1)/12)+1,'ZC Curve'!$B$8:$B$107,'ZC Curve'!R$8:R$107,,0))^(1/12)-1</f>
        <v>0</v>
      </c>
      <c r="D972" s="946">
        <f t="shared" si="89"/>
        <v>1</v>
      </c>
      <c r="E972" s="594"/>
      <c r="F972" s="705">
        <f t="shared" si="90"/>
        <v>960</v>
      </c>
      <c r="G972" s="756"/>
      <c r="H972" s="756"/>
      <c r="I972" s="756"/>
      <c r="J972" s="756"/>
      <c r="K972" s="756"/>
      <c r="L972" s="756"/>
      <c r="M972" s="756"/>
      <c r="N972" s="594"/>
      <c r="O972" s="705">
        <f t="shared" si="91"/>
        <v>960</v>
      </c>
      <c r="P972" s="756"/>
      <c r="Q972" s="756"/>
      <c r="R972" s="756"/>
      <c r="S972" s="756"/>
      <c r="T972" s="756"/>
      <c r="U972" s="756"/>
      <c r="V972" s="756"/>
      <c r="W972" s="594"/>
      <c r="X972" s="705">
        <f t="shared" si="92"/>
        <v>960</v>
      </c>
      <c r="Y972" s="756"/>
      <c r="Z972" s="756"/>
      <c r="AA972" s="756"/>
      <c r="AB972" s="756"/>
      <c r="AC972" s="756"/>
      <c r="AD972" s="756"/>
      <c r="AE972" s="756"/>
      <c r="AF972" s="594"/>
      <c r="AG972" s="705">
        <f t="shared" si="93"/>
        <v>960</v>
      </c>
      <c r="AH972" s="756"/>
      <c r="AI972" s="756"/>
      <c r="AJ972" s="756"/>
      <c r="AK972" s="756"/>
      <c r="AL972" s="756"/>
      <c r="AM972" s="756"/>
      <c r="AN972" s="756"/>
      <c r="AO972" s="685"/>
      <c r="AP972" s="705">
        <f t="shared" si="94"/>
        <v>960</v>
      </c>
      <c r="AQ972" s="756"/>
      <c r="AR972" s="756"/>
      <c r="AS972" s="756"/>
      <c r="AT972" s="756"/>
      <c r="AU972" s="756"/>
      <c r="AV972" s="756"/>
      <c r="AW972" s="756"/>
    </row>
    <row r="973" spans="2:49" x14ac:dyDescent="0.25">
      <c r="B973" s="705">
        <v>961</v>
      </c>
      <c r="C973" s="951">
        <f>(1+_xlfn.XLOOKUP(INT((B973-1)/12)+1,'ZC Curve'!$B$8:$B$107,'ZC Curve'!R$8:R$107,,0))^(1/12)-1</f>
        <v>0</v>
      </c>
      <c r="D973" s="946">
        <f t="shared" si="89"/>
        <v>1</v>
      </c>
      <c r="E973" s="594"/>
      <c r="F973" s="705">
        <f t="shared" si="90"/>
        <v>961</v>
      </c>
      <c r="G973" s="756"/>
      <c r="H973" s="756"/>
      <c r="I973" s="756"/>
      <c r="J973" s="756"/>
      <c r="K973" s="756"/>
      <c r="L973" s="756"/>
      <c r="M973" s="756"/>
      <c r="N973" s="594"/>
      <c r="O973" s="705">
        <f t="shared" si="91"/>
        <v>961</v>
      </c>
      <c r="P973" s="756"/>
      <c r="Q973" s="756"/>
      <c r="R973" s="756"/>
      <c r="S973" s="756"/>
      <c r="T973" s="756"/>
      <c r="U973" s="756"/>
      <c r="V973" s="756"/>
      <c r="W973" s="594"/>
      <c r="X973" s="705">
        <f t="shared" si="92"/>
        <v>961</v>
      </c>
      <c r="Y973" s="756"/>
      <c r="Z973" s="756"/>
      <c r="AA973" s="756"/>
      <c r="AB973" s="756"/>
      <c r="AC973" s="756"/>
      <c r="AD973" s="756"/>
      <c r="AE973" s="756"/>
      <c r="AF973" s="594"/>
      <c r="AG973" s="705">
        <f t="shared" si="93"/>
        <v>961</v>
      </c>
      <c r="AH973" s="756"/>
      <c r="AI973" s="756"/>
      <c r="AJ973" s="756"/>
      <c r="AK973" s="756"/>
      <c r="AL973" s="756"/>
      <c r="AM973" s="756"/>
      <c r="AN973" s="756"/>
      <c r="AO973" s="685"/>
      <c r="AP973" s="705">
        <f t="shared" si="94"/>
        <v>961</v>
      </c>
      <c r="AQ973" s="756"/>
      <c r="AR973" s="756"/>
      <c r="AS973" s="756"/>
      <c r="AT973" s="756"/>
      <c r="AU973" s="756"/>
      <c r="AV973" s="756"/>
      <c r="AW973" s="756"/>
    </row>
    <row r="974" spans="2:49" x14ac:dyDescent="0.25">
      <c r="B974" s="705">
        <v>962</v>
      </c>
      <c r="C974" s="951">
        <f>(1+_xlfn.XLOOKUP(INT((B974-1)/12)+1,'ZC Curve'!$B$8:$B$107,'ZC Curve'!R$8:R$107,,0))^(1/12)-1</f>
        <v>0</v>
      </c>
      <c r="D974" s="946">
        <f t="shared" ref="D974:D1037" si="95">D973/(1+C974)</f>
        <v>1</v>
      </c>
      <c r="E974" s="594"/>
      <c r="F974" s="705">
        <f t="shared" ref="F974:F1037" si="96">F973+1</f>
        <v>962</v>
      </c>
      <c r="G974" s="756"/>
      <c r="H974" s="756"/>
      <c r="I974" s="756"/>
      <c r="J974" s="756"/>
      <c r="K974" s="756"/>
      <c r="L974" s="756"/>
      <c r="M974" s="756"/>
      <c r="N974" s="594"/>
      <c r="O974" s="705">
        <f t="shared" ref="O974:O1037" si="97">O973+1</f>
        <v>962</v>
      </c>
      <c r="P974" s="756"/>
      <c r="Q974" s="756"/>
      <c r="R974" s="756"/>
      <c r="S974" s="756"/>
      <c r="T974" s="756"/>
      <c r="U974" s="756"/>
      <c r="V974" s="756"/>
      <c r="W974" s="594"/>
      <c r="X974" s="705">
        <f t="shared" ref="X974:X1037" si="98">X973+1</f>
        <v>962</v>
      </c>
      <c r="Y974" s="756"/>
      <c r="Z974" s="756"/>
      <c r="AA974" s="756"/>
      <c r="AB974" s="756"/>
      <c r="AC974" s="756"/>
      <c r="AD974" s="756"/>
      <c r="AE974" s="756"/>
      <c r="AF974" s="594"/>
      <c r="AG974" s="705">
        <f t="shared" ref="AG974:AG1037" si="99">AG973+1</f>
        <v>962</v>
      </c>
      <c r="AH974" s="756"/>
      <c r="AI974" s="756"/>
      <c r="AJ974" s="756"/>
      <c r="AK974" s="756"/>
      <c r="AL974" s="756"/>
      <c r="AM974" s="756"/>
      <c r="AN974" s="756"/>
      <c r="AO974" s="685"/>
      <c r="AP974" s="705">
        <f t="shared" ref="AP974:AP1037" si="100">AP973+1</f>
        <v>962</v>
      </c>
      <c r="AQ974" s="756"/>
      <c r="AR974" s="756"/>
      <c r="AS974" s="756"/>
      <c r="AT974" s="756"/>
      <c r="AU974" s="756"/>
      <c r="AV974" s="756"/>
      <c r="AW974" s="756"/>
    </row>
    <row r="975" spans="2:49" x14ac:dyDescent="0.25">
      <c r="B975" s="705">
        <v>963</v>
      </c>
      <c r="C975" s="951">
        <f>(1+_xlfn.XLOOKUP(INT((B975-1)/12)+1,'ZC Curve'!$B$8:$B$107,'ZC Curve'!R$8:R$107,,0))^(1/12)-1</f>
        <v>0</v>
      </c>
      <c r="D975" s="946">
        <f t="shared" si="95"/>
        <v>1</v>
      </c>
      <c r="E975" s="594"/>
      <c r="F975" s="705">
        <f t="shared" si="96"/>
        <v>963</v>
      </c>
      <c r="G975" s="756"/>
      <c r="H975" s="756"/>
      <c r="I975" s="756"/>
      <c r="J975" s="756"/>
      <c r="K975" s="756"/>
      <c r="L975" s="756"/>
      <c r="M975" s="756"/>
      <c r="N975" s="594"/>
      <c r="O975" s="705">
        <f t="shared" si="97"/>
        <v>963</v>
      </c>
      <c r="P975" s="756"/>
      <c r="Q975" s="756"/>
      <c r="R975" s="756"/>
      <c r="S975" s="756"/>
      <c r="T975" s="756"/>
      <c r="U975" s="756"/>
      <c r="V975" s="756"/>
      <c r="W975" s="594"/>
      <c r="X975" s="705">
        <f t="shared" si="98"/>
        <v>963</v>
      </c>
      <c r="Y975" s="756"/>
      <c r="Z975" s="756"/>
      <c r="AA975" s="756"/>
      <c r="AB975" s="756"/>
      <c r="AC975" s="756"/>
      <c r="AD975" s="756"/>
      <c r="AE975" s="756"/>
      <c r="AF975" s="594"/>
      <c r="AG975" s="705">
        <f t="shared" si="99"/>
        <v>963</v>
      </c>
      <c r="AH975" s="756"/>
      <c r="AI975" s="756"/>
      <c r="AJ975" s="756"/>
      <c r="AK975" s="756"/>
      <c r="AL975" s="756"/>
      <c r="AM975" s="756"/>
      <c r="AN975" s="756"/>
      <c r="AO975" s="685"/>
      <c r="AP975" s="705">
        <f t="shared" si="100"/>
        <v>963</v>
      </c>
      <c r="AQ975" s="756"/>
      <c r="AR975" s="756"/>
      <c r="AS975" s="756"/>
      <c r="AT975" s="756"/>
      <c r="AU975" s="756"/>
      <c r="AV975" s="756"/>
      <c r="AW975" s="756"/>
    </row>
    <row r="976" spans="2:49" x14ac:dyDescent="0.25">
      <c r="B976" s="705">
        <v>964</v>
      </c>
      <c r="C976" s="951">
        <f>(1+_xlfn.XLOOKUP(INT((B976-1)/12)+1,'ZC Curve'!$B$8:$B$107,'ZC Curve'!R$8:R$107,,0))^(1/12)-1</f>
        <v>0</v>
      </c>
      <c r="D976" s="946">
        <f t="shared" si="95"/>
        <v>1</v>
      </c>
      <c r="E976" s="594"/>
      <c r="F976" s="705">
        <f t="shared" si="96"/>
        <v>964</v>
      </c>
      <c r="G976" s="756"/>
      <c r="H976" s="756"/>
      <c r="I976" s="756"/>
      <c r="J976" s="756"/>
      <c r="K976" s="756"/>
      <c r="L976" s="756"/>
      <c r="M976" s="756"/>
      <c r="N976" s="594"/>
      <c r="O976" s="705">
        <f t="shared" si="97"/>
        <v>964</v>
      </c>
      <c r="P976" s="756"/>
      <c r="Q976" s="756"/>
      <c r="R976" s="756"/>
      <c r="S976" s="756"/>
      <c r="T976" s="756"/>
      <c r="U976" s="756"/>
      <c r="V976" s="756"/>
      <c r="W976" s="594"/>
      <c r="X976" s="705">
        <f t="shared" si="98"/>
        <v>964</v>
      </c>
      <c r="Y976" s="756"/>
      <c r="Z976" s="756"/>
      <c r="AA976" s="756"/>
      <c r="AB976" s="756"/>
      <c r="AC976" s="756"/>
      <c r="AD976" s="756"/>
      <c r="AE976" s="756"/>
      <c r="AF976" s="594"/>
      <c r="AG976" s="705">
        <f t="shared" si="99"/>
        <v>964</v>
      </c>
      <c r="AH976" s="756"/>
      <c r="AI976" s="756"/>
      <c r="AJ976" s="756"/>
      <c r="AK976" s="756"/>
      <c r="AL976" s="756"/>
      <c r="AM976" s="756"/>
      <c r="AN976" s="756"/>
      <c r="AO976" s="685"/>
      <c r="AP976" s="705">
        <f t="shared" si="100"/>
        <v>964</v>
      </c>
      <c r="AQ976" s="756"/>
      <c r="AR976" s="756"/>
      <c r="AS976" s="756"/>
      <c r="AT976" s="756"/>
      <c r="AU976" s="756"/>
      <c r="AV976" s="756"/>
      <c r="AW976" s="756"/>
    </row>
    <row r="977" spans="2:49" x14ac:dyDescent="0.25">
      <c r="B977" s="705">
        <v>965</v>
      </c>
      <c r="C977" s="951">
        <f>(1+_xlfn.XLOOKUP(INT((B977-1)/12)+1,'ZC Curve'!$B$8:$B$107,'ZC Curve'!R$8:R$107,,0))^(1/12)-1</f>
        <v>0</v>
      </c>
      <c r="D977" s="946">
        <f t="shared" si="95"/>
        <v>1</v>
      </c>
      <c r="E977" s="594"/>
      <c r="F977" s="705">
        <f t="shared" si="96"/>
        <v>965</v>
      </c>
      <c r="G977" s="756"/>
      <c r="H977" s="756"/>
      <c r="I977" s="756"/>
      <c r="J977" s="756"/>
      <c r="K977" s="756"/>
      <c r="L977" s="756"/>
      <c r="M977" s="756"/>
      <c r="N977" s="594"/>
      <c r="O977" s="705">
        <f t="shared" si="97"/>
        <v>965</v>
      </c>
      <c r="P977" s="756"/>
      <c r="Q977" s="756"/>
      <c r="R977" s="756"/>
      <c r="S977" s="756"/>
      <c r="T977" s="756"/>
      <c r="U977" s="756"/>
      <c r="V977" s="756"/>
      <c r="W977" s="594"/>
      <c r="X977" s="705">
        <f t="shared" si="98"/>
        <v>965</v>
      </c>
      <c r="Y977" s="756"/>
      <c r="Z977" s="756"/>
      <c r="AA977" s="756"/>
      <c r="AB977" s="756"/>
      <c r="AC977" s="756"/>
      <c r="AD977" s="756"/>
      <c r="AE977" s="756"/>
      <c r="AF977" s="594"/>
      <c r="AG977" s="705">
        <f t="shared" si="99"/>
        <v>965</v>
      </c>
      <c r="AH977" s="756"/>
      <c r="AI977" s="756"/>
      <c r="AJ977" s="756"/>
      <c r="AK977" s="756"/>
      <c r="AL977" s="756"/>
      <c r="AM977" s="756"/>
      <c r="AN977" s="756"/>
      <c r="AO977" s="685"/>
      <c r="AP977" s="705">
        <f t="shared" si="100"/>
        <v>965</v>
      </c>
      <c r="AQ977" s="756"/>
      <c r="AR977" s="756"/>
      <c r="AS977" s="756"/>
      <c r="AT977" s="756"/>
      <c r="AU977" s="756"/>
      <c r="AV977" s="756"/>
      <c r="AW977" s="756"/>
    </row>
    <row r="978" spans="2:49" x14ac:dyDescent="0.25">
      <c r="B978" s="705">
        <v>966</v>
      </c>
      <c r="C978" s="951">
        <f>(1+_xlfn.XLOOKUP(INT((B978-1)/12)+1,'ZC Curve'!$B$8:$B$107,'ZC Curve'!R$8:R$107,,0))^(1/12)-1</f>
        <v>0</v>
      </c>
      <c r="D978" s="946">
        <f t="shared" si="95"/>
        <v>1</v>
      </c>
      <c r="E978" s="594"/>
      <c r="F978" s="705">
        <f t="shared" si="96"/>
        <v>966</v>
      </c>
      <c r="G978" s="756"/>
      <c r="H978" s="756"/>
      <c r="I978" s="756"/>
      <c r="J978" s="756"/>
      <c r="K978" s="756"/>
      <c r="L978" s="756"/>
      <c r="M978" s="756"/>
      <c r="N978" s="594"/>
      <c r="O978" s="705">
        <f t="shared" si="97"/>
        <v>966</v>
      </c>
      <c r="P978" s="756"/>
      <c r="Q978" s="756"/>
      <c r="R978" s="756"/>
      <c r="S978" s="756"/>
      <c r="T978" s="756"/>
      <c r="U978" s="756"/>
      <c r="V978" s="756"/>
      <c r="W978" s="594"/>
      <c r="X978" s="705">
        <f t="shared" si="98"/>
        <v>966</v>
      </c>
      <c r="Y978" s="756"/>
      <c r="Z978" s="756"/>
      <c r="AA978" s="756"/>
      <c r="AB978" s="756"/>
      <c r="AC978" s="756"/>
      <c r="AD978" s="756"/>
      <c r="AE978" s="756"/>
      <c r="AF978" s="594"/>
      <c r="AG978" s="705">
        <f t="shared" si="99"/>
        <v>966</v>
      </c>
      <c r="AH978" s="756"/>
      <c r="AI978" s="756"/>
      <c r="AJ978" s="756"/>
      <c r="AK978" s="756"/>
      <c r="AL978" s="756"/>
      <c r="AM978" s="756"/>
      <c r="AN978" s="756"/>
      <c r="AO978" s="685"/>
      <c r="AP978" s="705">
        <f t="shared" si="100"/>
        <v>966</v>
      </c>
      <c r="AQ978" s="756"/>
      <c r="AR978" s="756"/>
      <c r="AS978" s="756"/>
      <c r="AT978" s="756"/>
      <c r="AU978" s="756"/>
      <c r="AV978" s="756"/>
      <c r="AW978" s="756"/>
    </row>
    <row r="979" spans="2:49" x14ac:dyDescent="0.25">
      <c r="B979" s="705">
        <v>967</v>
      </c>
      <c r="C979" s="951">
        <f>(1+_xlfn.XLOOKUP(INT((B979-1)/12)+1,'ZC Curve'!$B$8:$B$107,'ZC Curve'!R$8:R$107,,0))^(1/12)-1</f>
        <v>0</v>
      </c>
      <c r="D979" s="946">
        <f t="shared" si="95"/>
        <v>1</v>
      </c>
      <c r="E979" s="594"/>
      <c r="F979" s="705">
        <f t="shared" si="96"/>
        <v>967</v>
      </c>
      <c r="G979" s="756"/>
      <c r="H979" s="756"/>
      <c r="I979" s="756"/>
      <c r="J979" s="756"/>
      <c r="K979" s="756"/>
      <c r="L979" s="756"/>
      <c r="M979" s="756"/>
      <c r="N979" s="594"/>
      <c r="O979" s="705">
        <f t="shared" si="97"/>
        <v>967</v>
      </c>
      <c r="P979" s="756"/>
      <c r="Q979" s="756"/>
      <c r="R979" s="756"/>
      <c r="S979" s="756"/>
      <c r="T979" s="756"/>
      <c r="U979" s="756"/>
      <c r="V979" s="756"/>
      <c r="W979" s="594"/>
      <c r="X979" s="705">
        <f t="shared" si="98"/>
        <v>967</v>
      </c>
      <c r="Y979" s="756"/>
      <c r="Z979" s="756"/>
      <c r="AA979" s="756"/>
      <c r="AB979" s="756"/>
      <c r="AC979" s="756"/>
      <c r="AD979" s="756"/>
      <c r="AE979" s="756"/>
      <c r="AF979" s="594"/>
      <c r="AG979" s="705">
        <f t="shared" si="99"/>
        <v>967</v>
      </c>
      <c r="AH979" s="756"/>
      <c r="AI979" s="756"/>
      <c r="AJ979" s="756"/>
      <c r="AK979" s="756"/>
      <c r="AL979" s="756"/>
      <c r="AM979" s="756"/>
      <c r="AN979" s="756"/>
      <c r="AO979" s="685"/>
      <c r="AP979" s="705">
        <f t="shared" si="100"/>
        <v>967</v>
      </c>
      <c r="AQ979" s="756"/>
      <c r="AR979" s="756"/>
      <c r="AS979" s="756"/>
      <c r="AT979" s="756"/>
      <c r="AU979" s="756"/>
      <c r="AV979" s="756"/>
      <c r="AW979" s="756"/>
    </row>
    <row r="980" spans="2:49" x14ac:dyDescent="0.25">
      <c r="B980" s="705">
        <v>968</v>
      </c>
      <c r="C980" s="951">
        <f>(1+_xlfn.XLOOKUP(INT((B980-1)/12)+1,'ZC Curve'!$B$8:$B$107,'ZC Curve'!R$8:R$107,,0))^(1/12)-1</f>
        <v>0</v>
      </c>
      <c r="D980" s="946">
        <f t="shared" si="95"/>
        <v>1</v>
      </c>
      <c r="E980" s="594"/>
      <c r="F980" s="705">
        <f t="shared" si="96"/>
        <v>968</v>
      </c>
      <c r="G980" s="756"/>
      <c r="H980" s="756"/>
      <c r="I980" s="756"/>
      <c r="J980" s="756"/>
      <c r="K980" s="756"/>
      <c r="L980" s="756"/>
      <c r="M980" s="756"/>
      <c r="N980" s="594"/>
      <c r="O980" s="705">
        <f t="shared" si="97"/>
        <v>968</v>
      </c>
      <c r="P980" s="756"/>
      <c r="Q980" s="756"/>
      <c r="R980" s="756"/>
      <c r="S980" s="756"/>
      <c r="T980" s="756"/>
      <c r="U980" s="756"/>
      <c r="V980" s="756"/>
      <c r="W980" s="594"/>
      <c r="X980" s="705">
        <f t="shared" si="98"/>
        <v>968</v>
      </c>
      <c r="Y980" s="756"/>
      <c r="Z980" s="756"/>
      <c r="AA980" s="756"/>
      <c r="AB980" s="756"/>
      <c r="AC980" s="756"/>
      <c r="AD980" s="756"/>
      <c r="AE980" s="756"/>
      <c r="AF980" s="594"/>
      <c r="AG980" s="705">
        <f t="shared" si="99"/>
        <v>968</v>
      </c>
      <c r="AH980" s="756"/>
      <c r="AI980" s="756"/>
      <c r="AJ980" s="756"/>
      <c r="AK980" s="756"/>
      <c r="AL980" s="756"/>
      <c r="AM980" s="756"/>
      <c r="AN980" s="756"/>
      <c r="AO980" s="685"/>
      <c r="AP980" s="705">
        <f t="shared" si="100"/>
        <v>968</v>
      </c>
      <c r="AQ980" s="756"/>
      <c r="AR980" s="756"/>
      <c r="AS980" s="756"/>
      <c r="AT980" s="756"/>
      <c r="AU980" s="756"/>
      <c r="AV980" s="756"/>
      <c r="AW980" s="756"/>
    </row>
    <row r="981" spans="2:49" x14ac:dyDescent="0.25">
      <c r="B981" s="705">
        <v>969</v>
      </c>
      <c r="C981" s="951">
        <f>(1+_xlfn.XLOOKUP(INT((B981-1)/12)+1,'ZC Curve'!$B$8:$B$107,'ZC Curve'!R$8:R$107,,0))^(1/12)-1</f>
        <v>0</v>
      </c>
      <c r="D981" s="946">
        <f t="shared" si="95"/>
        <v>1</v>
      </c>
      <c r="E981" s="594"/>
      <c r="F981" s="705">
        <f t="shared" si="96"/>
        <v>969</v>
      </c>
      <c r="G981" s="756"/>
      <c r="H981" s="756"/>
      <c r="I981" s="756"/>
      <c r="J981" s="756"/>
      <c r="K981" s="756"/>
      <c r="L981" s="756"/>
      <c r="M981" s="756"/>
      <c r="N981" s="594"/>
      <c r="O981" s="705">
        <f t="shared" si="97"/>
        <v>969</v>
      </c>
      <c r="P981" s="756"/>
      <c r="Q981" s="756"/>
      <c r="R981" s="756"/>
      <c r="S981" s="756"/>
      <c r="T981" s="756"/>
      <c r="U981" s="756"/>
      <c r="V981" s="756"/>
      <c r="W981" s="594"/>
      <c r="X981" s="705">
        <f t="shared" si="98"/>
        <v>969</v>
      </c>
      <c r="Y981" s="756"/>
      <c r="Z981" s="756"/>
      <c r="AA981" s="756"/>
      <c r="AB981" s="756"/>
      <c r="AC981" s="756"/>
      <c r="AD981" s="756"/>
      <c r="AE981" s="756"/>
      <c r="AF981" s="594"/>
      <c r="AG981" s="705">
        <f t="shared" si="99"/>
        <v>969</v>
      </c>
      <c r="AH981" s="756"/>
      <c r="AI981" s="756"/>
      <c r="AJ981" s="756"/>
      <c r="AK981" s="756"/>
      <c r="AL981" s="756"/>
      <c r="AM981" s="756"/>
      <c r="AN981" s="756"/>
      <c r="AO981" s="685"/>
      <c r="AP981" s="705">
        <f t="shared" si="100"/>
        <v>969</v>
      </c>
      <c r="AQ981" s="756"/>
      <c r="AR981" s="756"/>
      <c r="AS981" s="756"/>
      <c r="AT981" s="756"/>
      <c r="AU981" s="756"/>
      <c r="AV981" s="756"/>
      <c r="AW981" s="756"/>
    </row>
    <row r="982" spans="2:49" x14ac:dyDescent="0.25">
      <c r="B982" s="705">
        <v>970</v>
      </c>
      <c r="C982" s="951">
        <f>(1+_xlfn.XLOOKUP(INT((B982-1)/12)+1,'ZC Curve'!$B$8:$B$107,'ZC Curve'!R$8:R$107,,0))^(1/12)-1</f>
        <v>0</v>
      </c>
      <c r="D982" s="946">
        <f t="shared" si="95"/>
        <v>1</v>
      </c>
      <c r="E982" s="594"/>
      <c r="F982" s="705">
        <f t="shared" si="96"/>
        <v>970</v>
      </c>
      <c r="G982" s="756"/>
      <c r="H982" s="756"/>
      <c r="I982" s="756"/>
      <c r="J982" s="756"/>
      <c r="K982" s="756"/>
      <c r="L982" s="756"/>
      <c r="M982" s="756"/>
      <c r="N982" s="594"/>
      <c r="O982" s="705">
        <f t="shared" si="97"/>
        <v>970</v>
      </c>
      <c r="P982" s="756"/>
      <c r="Q982" s="756"/>
      <c r="R982" s="756"/>
      <c r="S982" s="756"/>
      <c r="T982" s="756"/>
      <c r="U982" s="756"/>
      <c r="V982" s="756"/>
      <c r="W982" s="594"/>
      <c r="X982" s="705">
        <f t="shared" si="98"/>
        <v>970</v>
      </c>
      <c r="Y982" s="756"/>
      <c r="Z982" s="756"/>
      <c r="AA982" s="756"/>
      <c r="AB982" s="756"/>
      <c r="AC982" s="756"/>
      <c r="AD982" s="756"/>
      <c r="AE982" s="756"/>
      <c r="AF982" s="594"/>
      <c r="AG982" s="705">
        <f t="shared" si="99"/>
        <v>970</v>
      </c>
      <c r="AH982" s="756"/>
      <c r="AI982" s="756"/>
      <c r="AJ982" s="756"/>
      <c r="AK982" s="756"/>
      <c r="AL982" s="756"/>
      <c r="AM982" s="756"/>
      <c r="AN982" s="756"/>
      <c r="AO982" s="685"/>
      <c r="AP982" s="705">
        <f t="shared" si="100"/>
        <v>970</v>
      </c>
      <c r="AQ982" s="756"/>
      <c r="AR982" s="756"/>
      <c r="AS982" s="756"/>
      <c r="AT982" s="756"/>
      <c r="AU982" s="756"/>
      <c r="AV982" s="756"/>
      <c r="AW982" s="756"/>
    </row>
    <row r="983" spans="2:49" x14ac:dyDescent="0.25">
      <c r="B983" s="705">
        <v>971</v>
      </c>
      <c r="C983" s="951">
        <f>(1+_xlfn.XLOOKUP(INT((B983-1)/12)+1,'ZC Curve'!$B$8:$B$107,'ZC Curve'!R$8:R$107,,0))^(1/12)-1</f>
        <v>0</v>
      </c>
      <c r="D983" s="946">
        <f t="shared" si="95"/>
        <v>1</v>
      </c>
      <c r="E983" s="594"/>
      <c r="F983" s="705">
        <f t="shared" si="96"/>
        <v>971</v>
      </c>
      <c r="G983" s="756"/>
      <c r="H983" s="756"/>
      <c r="I983" s="756"/>
      <c r="J983" s="756"/>
      <c r="K983" s="756"/>
      <c r="L983" s="756"/>
      <c r="M983" s="756"/>
      <c r="N983" s="594"/>
      <c r="O983" s="705">
        <f t="shared" si="97"/>
        <v>971</v>
      </c>
      <c r="P983" s="756"/>
      <c r="Q983" s="756"/>
      <c r="R983" s="756"/>
      <c r="S983" s="756"/>
      <c r="T983" s="756"/>
      <c r="U983" s="756"/>
      <c r="V983" s="756"/>
      <c r="W983" s="594"/>
      <c r="X983" s="705">
        <f t="shared" si="98"/>
        <v>971</v>
      </c>
      <c r="Y983" s="756"/>
      <c r="Z983" s="756"/>
      <c r="AA983" s="756"/>
      <c r="AB983" s="756"/>
      <c r="AC983" s="756"/>
      <c r="AD983" s="756"/>
      <c r="AE983" s="756"/>
      <c r="AF983" s="594"/>
      <c r="AG983" s="705">
        <f t="shared" si="99"/>
        <v>971</v>
      </c>
      <c r="AH983" s="756"/>
      <c r="AI983" s="756"/>
      <c r="AJ983" s="756"/>
      <c r="AK983" s="756"/>
      <c r="AL983" s="756"/>
      <c r="AM983" s="756"/>
      <c r="AN983" s="756"/>
      <c r="AO983" s="685"/>
      <c r="AP983" s="705">
        <f t="shared" si="100"/>
        <v>971</v>
      </c>
      <c r="AQ983" s="756"/>
      <c r="AR983" s="756"/>
      <c r="AS983" s="756"/>
      <c r="AT983" s="756"/>
      <c r="AU983" s="756"/>
      <c r="AV983" s="756"/>
      <c r="AW983" s="756"/>
    </row>
    <row r="984" spans="2:49" x14ac:dyDescent="0.25">
      <c r="B984" s="705">
        <v>972</v>
      </c>
      <c r="C984" s="951">
        <f>(1+_xlfn.XLOOKUP(INT((B984-1)/12)+1,'ZC Curve'!$B$8:$B$107,'ZC Curve'!R$8:R$107,,0))^(1/12)-1</f>
        <v>0</v>
      </c>
      <c r="D984" s="946">
        <f t="shared" si="95"/>
        <v>1</v>
      </c>
      <c r="E984" s="594"/>
      <c r="F984" s="705">
        <f t="shared" si="96"/>
        <v>972</v>
      </c>
      <c r="G984" s="756"/>
      <c r="H984" s="756"/>
      <c r="I984" s="756"/>
      <c r="J984" s="756"/>
      <c r="K984" s="756"/>
      <c r="L984" s="756"/>
      <c r="M984" s="756"/>
      <c r="N984" s="594"/>
      <c r="O984" s="705">
        <f t="shared" si="97"/>
        <v>972</v>
      </c>
      <c r="P984" s="756"/>
      <c r="Q984" s="756"/>
      <c r="R984" s="756"/>
      <c r="S984" s="756"/>
      <c r="T984" s="756"/>
      <c r="U984" s="756"/>
      <c r="V984" s="756"/>
      <c r="W984" s="594"/>
      <c r="X984" s="705">
        <f t="shared" si="98"/>
        <v>972</v>
      </c>
      <c r="Y984" s="756"/>
      <c r="Z984" s="756"/>
      <c r="AA984" s="756"/>
      <c r="AB984" s="756"/>
      <c r="AC984" s="756"/>
      <c r="AD984" s="756"/>
      <c r="AE984" s="756"/>
      <c r="AF984" s="594"/>
      <c r="AG984" s="705">
        <f t="shared" si="99"/>
        <v>972</v>
      </c>
      <c r="AH984" s="756"/>
      <c r="AI984" s="756"/>
      <c r="AJ984" s="756"/>
      <c r="AK984" s="756"/>
      <c r="AL984" s="756"/>
      <c r="AM984" s="756"/>
      <c r="AN984" s="756"/>
      <c r="AO984" s="685"/>
      <c r="AP984" s="705">
        <f t="shared" si="100"/>
        <v>972</v>
      </c>
      <c r="AQ984" s="756"/>
      <c r="AR984" s="756"/>
      <c r="AS984" s="756"/>
      <c r="AT984" s="756"/>
      <c r="AU984" s="756"/>
      <c r="AV984" s="756"/>
      <c r="AW984" s="756"/>
    </row>
    <row r="985" spans="2:49" x14ac:dyDescent="0.25">
      <c r="B985" s="705">
        <v>973</v>
      </c>
      <c r="C985" s="951">
        <f>(1+_xlfn.XLOOKUP(INT((B985-1)/12)+1,'ZC Curve'!$B$8:$B$107,'ZC Curve'!R$8:R$107,,0))^(1/12)-1</f>
        <v>0</v>
      </c>
      <c r="D985" s="946">
        <f t="shared" si="95"/>
        <v>1</v>
      </c>
      <c r="E985" s="594"/>
      <c r="F985" s="705">
        <f t="shared" si="96"/>
        <v>973</v>
      </c>
      <c r="G985" s="756"/>
      <c r="H985" s="756"/>
      <c r="I985" s="756"/>
      <c r="J985" s="756"/>
      <c r="K985" s="756"/>
      <c r="L985" s="756"/>
      <c r="M985" s="756"/>
      <c r="N985" s="594"/>
      <c r="O985" s="705">
        <f t="shared" si="97"/>
        <v>973</v>
      </c>
      <c r="P985" s="756"/>
      <c r="Q985" s="756"/>
      <c r="R985" s="756"/>
      <c r="S985" s="756"/>
      <c r="T985" s="756"/>
      <c r="U985" s="756"/>
      <c r="V985" s="756"/>
      <c r="W985" s="594"/>
      <c r="X985" s="705">
        <f t="shared" si="98"/>
        <v>973</v>
      </c>
      <c r="Y985" s="756"/>
      <c r="Z985" s="756"/>
      <c r="AA985" s="756"/>
      <c r="AB985" s="756"/>
      <c r="AC985" s="756"/>
      <c r="AD985" s="756"/>
      <c r="AE985" s="756"/>
      <c r="AF985" s="594"/>
      <c r="AG985" s="705">
        <f t="shared" si="99"/>
        <v>973</v>
      </c>
      <c r="AH985" s="756"/>
      <c r="AI985" s="756"/>
      <c r="AJ985" s="756"/>
      <c r="AK985" s="756"/>
      <c r="AL985" s="756"/>
      <c r="AM985" s="756"/>
      <c r="AN985" s="756"/>
      <c r="AO985" s="685"/>
      <c r="AP985" s="705">
        <f t="shared" si="100"/>
        <v>973</v>
      </c>
      <c r="AQ985" s="756"/>
      <c r="AR985" s="756"/>
      <c r="AS985" s="756"/>
      <c r="AT985" s="756"/>
      <c r="AU985" s="756"/>
      <c r="AV985" s="756"/>
      <c r="AW985" s="756"/>
    </row>
    <row r="986" spans="2:49" x14ac:dyDescent="0.25">
      <c r="B986" s="705">
        <v>974</v>
      </c>
      <c r="C986" s="951">
        <f>(1+_xlfn.XLOOKUP(INT((B986-1)/12)+1,'ZC Curve'!$B$8:$B$107,'ZC Curve'!R$8:R$107,,0))^(1/12)-1</f>
        <v>0</v>
      </c>
      <c r="D986" s="946">
        <f t="shared" si="95"/>
        <v>1</v>
      </c>
      <c r="E986" s="594"/>
      <c r="F986" s="705">
        <f t="shared" si="96"/>
        <v>974</v>
      </c>
      <c r="G986" s="756"/>
      <c r="H986" s="756"/>
      <c r="I986" s="756"/>
      <c r="J986" s="756"/>
      <c r="K986" s="756"/>
      <c r="L986" s="756"/>
      <c r="M986" s="756"/>
      <c r="N986" s="594"/>
      <c r="O986" s="705">
        <f t="shared" si="97"/>
        <v>974</v>
      </c>
      <c r="P986" s="756"/>
      <c r="Q986" s="756"/>
      <c r="R986" s="756"/>
      <c r="S986" s="756"/>
      <c r="T986" s="756"/>
      <c r="U986" s="756"/>
      <c r="V986" s="756"/>
      <c r="W986" s="594"/>
      <c r="X986" s="705">
        <f t="shared" si="98"/>
        <v>974</v>
      </c>
      <c r="Y986" s="756"/>
      <c r="Z986" s="756"/>
      <c r="AA986" s="756"/>
      <c r="AB986" s="756"/>
      <c r="AC986" s="756"/>
      <c r="AD986" s="756"/>
      <c r="AE986" s="756"/>
      <c r="AF986" s="594"/>
      <c r="AG986" s="705">
        <f t="shared" si="99"/>
        <v>974</v>
      </c>
      <c r="AH986" s="756"/>
      <c r="AI986" s="756"/>
      <c r="AJ986" s="756"/>
      <c r="AK986" s="756"/>
      <c r="AL986" s="756"/>
      <c r="AM986" s="756"/>
      <c r="AN986" s="756"/>
      <c r="AO986" s="685"/>
      <c r="AP986" s="705">
        <f t="shared" si="100"/>
        <v>974</v>
      </c>
      <c r="AQ986" s="756"/>
      <c r="AR986" s="756"/>
      <c r="AS986" s="756"/>
      <c r="AT986" s="756"/>
      <c r="AU986" s="756"/>
      <c r="AV986" s="756"/>
      <c r="AW986" s="756"/>
    </row>
    <row r="987" spans="2:49" x14ac:dyDescent="0.25">
      <c r="B987" s="705">
        <v>975</v>
      </c>
      <c r="C987" s="951">
        <f>(1+_xlfn.XLOOKUP(INT((B987-1)/12)+1,'ZC Curve'!$B$8:$B$107,'ZC Curve'!R$8:R$107,,0))^(1/12)-1</f>
        <v>0</v>
      </c>
      <c r="D987" s="946">
        <f t="shared" si="95"/>
        <v>1</v>
      </c>
      <c r="E987" s="594"/>
      <c r="F987" s="705">
        <f t="shared" si="96"/>
        <v>975</v>
      </c>
      <c r="G987" s="756"/>
      <c r="H987" s="756"/>
      <c r="I987" s="756"/>
      <c r="J987" s="756"/>
      <c r="K987" s="756"/>
      <c r="L987" s="756"/>
      <c r="M987" s="756"/>
      <c r="N987" s="594"/>
      <c r="O987" s="705">
        <f t="shared" si="97"/>
        <v>975</v>
      </c>
      <c r="P987" s="756"/>
      <c r="Q987" s="756"/>
      <c r="R987" s="756"/>
      <c r="S987" s="756"/>
      <c r="T987" s="756"/>
      <c r="U987" s="756"/>
      <c r="V987" s="756"/>
      <c r="W987" s="594"/>
      <c r="X987" s="705">
        <f t="shared" si="98"/>
        <v>975</v>
      </c>
      <c r="Y987" s="756"/>
      <c r="Z987" s="756"/>
      <c r="AA987" s="756"/>
      <c r="AB987" s="756"/>
      <c r="AC987" s="756"/>
      <c r="AD987" s="756"/>
      <c r="AE987" s="756"/>
      <c r="AF987" s="594"/>
      <c r="AG987" s="705">
        <f t="shared" si="99"/>
        <v>975</v>
      </c>
      <c r="AH987" s="756"/>
      <c r="AI987" s="756"/>
      <c r="AJ987" s="756"/>
      <c r="AK987" s="756"/>
      <c r="AL987" s="756"/>
      <c r="AM987" s="756"/>
      <c r="AN987" s="756"/>
      <c r="AO987" s="685"/>
      <c r="AP987" s="705">
        <f t="shared" si="100"/>
        <v>975</v>
      </c>
      <c r="AQ987" s="756"/>
      <c r="AR987" s="756"/>
      <c r="AS987" s="756"/>
      <c r="AT987" s="756"/>
      <c r="AU987" s="756"/>
      <c r="AV987" s="756"/>
      <c r="AW987" s="756"/>
    </row>
    <row r="988" spans="2:49" x14ac:dyDescent="0.25">
      <c r="B988" s="705">
        <v>976</v>
      </c>
      <c r="C988" s="951">
        <f>(1+_xlfn.XLOOKUP(INT((B988-1)/12)+1,'ZC Curve'!$B$8:$B$107,'ZC Curve'!R$8:R$107,,0))^(1/12)-1</f>
        <v>0</v>
      </c>
      <c r="D988" s="946">
        <f t="shared" si="95"/>
        <v>1</v>
      </c>
      <c r="E988" s="594"/>
      <c r="F988" s="705">
        <f t="shared" si="96"/>
        <v>976</v>
      </c>
      <c r="G988" s="756"/>
      <c r="H988" s="756"/>
      <c r="I988" s="756"/>
      <c r="J988" s="756"/>
      <c r="K988" s="756"/>
      <c r="L988" s="756"/>
      <c r="M988" s="756"/>
      <c r="N988" s="594"/>
      <c r="O988" s="705">
        <f t="shared" si="97"/>
        <v>976</v>
      </c>
      <c r="P988" s="756"/>
      <c r="Q988" s="756"/>
      <c r="R988" s="756"/>
      <c r="S988" s="756"/>
      <c r="T988" s="756"/>
      <c r="U988" s="756"/>
      <c r="V988" s="756"/>
      <c r="W988" s="594"/>
      <c r="X988" s="705">
        <f t="shared" si="98"/>
        <v>976</v>
      </c>
      <c r="Y988" s="756"/>
      <c r="Z988" s="756"/>
      <c r="AA988" s="756"/>
      <c r="AB988" s="756"/>
      <c r="AC988" s="756"/>
      <c r="AD988" s="756"/>
      <c r="AE988" s="756"/>
      <c r="AF988" s="594"/>
      <c r="AG988" s="705">
        <f t="shared" si="99"/>
        <v>976</v>
      </c>
      <c r="AH988" s="756"/>
      <c r="AI988" s="756"/>
      <c r="AJ988" s="756"/>
      <c r="AK988" s="756"/>
      <c r="AL988" s="756"/>
      <c r="AM988" s="756"/>
      <c r="AN988" s="756"/>
      <c r="AO988" s="685"/>
      <c r="AP988" s="705">
        <f t="shared" si="100"/>
        <v>976</v>
      </c>
      <c r="AQ988" s="756"/>
      <c r="AR988" s="756"/>
      <c r="AS988" s="756"/>
      <c r="AT988" s="756"/>
      <c r="AU988" s="756"/>
      <c r="AV988" s="756"/>
      <c r="AW988" s="756"/>
    </row>
    <row r="989" spans="2:49" x14ac:dyDescent="0.25">
      <c r="B989" s="705">
        <v>977</v>
      </c>
      <c r="C989" s="951">
        <f>(1+_xlfn.XLOOKUP(INT((B989-1)/12)+1,'ZC Curve'!$B$8:$B$107,'ZC Curve'!R$8:R$107,,0))^(1/12)-1</f>
        <v>0</v>
      </c>
      <c r="D989" s="946">
        <f t="shared" si="95"/>
        <v>1</v>
      </c>
      <c r="E989" s="594"/>
      <c r="F989" s="705">
        <f t="shared" si="96"/>
        <v>977</v>
      </c>
      <c r="G989" s="756"/>
      <c r="H989" s="756"/>
      <c r="I989" s="756"/>
      <c r="J989" s="756"/>
      <c r="K989" s="756"/>
      <c r="L989" s="756"/>
      <c r="M989" s="756"/>
      <c r="N989" s="594"/>
      <c r="O989" s="705">
        <f t="shared" si="97"/>
        <v>977</v>
      </c>
      <c r="P989" s="756"/>
      <c r="Q989" s="756"/>
      <c r="R989" s="756"/>
      <c r="S989" s="756"/>
      <c r="T989" s="756"/>
      <c r="U989" s="756"/>
      <c r="V989" s="756"/>
      <c r="W989" s="594"/>
      <c r="X989" s="705">
        <f t="shared" si="98"/>
        <v>977</v>
      </c>
      <c r="Y989" s="756"/>
      <c r="Z989" s="756"/>
      <c r="AA989" s="756"/>
      <c r="AB989" s="756"/>
      <c r="AC989" s="756"/>
      <c r="AD989" s="756"/>
      <c r="AE989" s="756"/>
      <c r="AF989" s="594"/>
      <c r="AG989" s="705">
        <f t="shared" si="99"/>
        <v>977</v>
      </c>
      <c r="AH989" s="756"/>
      <c r="AI989" s="756"/>
      <c r="AJ989" s="756"/>
      <c r="AK989" s="756"/>
      <c r="AL989" s="756"/>
      <c r="AM989" s="756"/>
      <c r="AN989" s="756"/>
      <c r="AO989" s="685"/>
      <c r="AP989" s="705">
        <f t="shared" si="100"/>
        <v>977</v>
      </c>
      <c r="AQ989" s="756"/>
      <c r="AR989" s="756"/>
      <c r="AS989" s="756"/>
      <c r="AT989" s="756"/>
      <c r="AU989" s="756"/>
      <c r="AV989" s="756"/>
      <c r="AW989" s="756"/>
    </row>
    <row r="990" spans="2:49" x14ac:dyDescent="0.25">
      <c r="B990" s="705">
        <v>978</v>
      </c>
      <c r="C990" s="951">
        <f>(1+_xlfn.XLOOKUP(INT((B990-1)/12)+1,'ZC Curve'!$B$8:$B$107,'ZC Curve'!R$8:R$107,,0))^(1/12)-1</f>
        <v>0</v>
      </c>
      <c r="D990" s="946">
        <f t="shared" si="95"/>
        <v>1</v>
      </c>
      <c r="E990" s="594"/>
      <c r="F990" s="705">
        <f t="shared" si="96"/>
        <v>978</v>
      </c>
      <c r="G990" s="756"/>
      <c r="H990" s="756"/>
      <c r="I990" s="756"/>
      <c r="J990" s="756"/>
      <c r="K990" s="756"/>
      <c r="L990" s="756"/>
      <c r="M990" s="756"/>
      <c r="N990" s="594"/>
      <c r="O990" s="705">
        <f t="shared" si="97"/>
        <v>978</v>
      </c>
      <c r="P990" s="756"/>
      <c r="Q990" s="756"/>
      <c r="R990" s="756"/>
      <c r="S990" s="756"/>
      <c r="T990" s="756"/>
      <c r="U990" s="756"/>
      <c r="V990" s="756"/>
      <c r="W990" s="594"/>
      <c r="X990" s="705">
        <f t="shared" si="98"/>
        <v>978</v>
      </c>
      <c r="Y990" s="756"/>
      <c r="Z990" s="756"/>
      <c r="AA990" s="756"/>
      <c r="AB990" s="756"/>
      <c r="AC990" s="756"/>
      <c r="AD990" s="756"/>
      <c r="AE990" s="756"/>
      <c r="AF990" s="594"/>
      <c r="AG990" s="705">
        <f t="shared" si="99"/>
        <v>978</v>
      </c>
      <c r="AH990" s="756"/>
      <c r="AI990" s="756"/>
      <c r="AJ990" s="756"/>
      <c r="AK990" s="756"/>
      <c r="AL990" s="756"/>
      <c r="AM990" s="756"/>
      <c r="AN990" s="756"/>
      <c r="AO990" s="685"/>
      <c r="AP990" s="705">
        <f t="shared" si="100"/>
        <v>978</v>
      </c>
      <c r="AQ990" s="756"/>
      <c r="AR990" s="756"/>
      <c r="AS990" s="756"/>
      <c r="AT990" s="756"/>
      <c r="AU990" s="756"/>
      <c r="AV990" s="756"/>
      <c r="AW990" s="756"/>
    </row>
    <row r="991" spans="2:49" x14ac:dyDescent="0.25">
      <c r="B991" s="705">
        <v>979</v>
      </c>
      <c r="C991" s="951">
        <f>(1+_xlfn.XLOOKUP(INT((B991-1)/12)+1,'ZC Curve'!$B$8:$B$107,'ZC Curve'!R$8:R$107,,0))^(1/12)-1</f>
        <v>0</v>
      </c>
      <c r="D991" s="946">
        <f t="shared" si="95"/>
        <v>1</v>
      </c>
      <c r="E991" s="594"/>
      <c r="F991" s="705">
        <f t="shared" si="96"/>
        <v>979</v>
      </c>
      <c r="G991" s="756"/>
      <c r="H991" s="756"/>
      <c r="I991" s="756"/>
      <c r="J991" s="756"/>
      <c r="K991" s="756"/>
      <c r="L991" s="756"/>
      <c r="M991" s="756"/>
      <c r="N991" s="594"/>
      <c r="O991" s="705">
        <f t="shared" si="97"/>
        <v>979</v>
      </c>
      <c r="P991" s="756"/>
      <c r="Q991" s="756"/>
      <c r="R991" s="756"/>
      <c r="S991" s="756"/>
      <c r="T991" s="756"/>
      <c r="U991" s="756"/>
      <c r="V991" s="756"/>
      <c r="W991" s="594"/>
      <c r="X991" s="705">
        <f t="shared" si="98"/>
        <v>979</v>
      </c>
      <c r="Y991" s="756"/>
      <c r="Z991" s="756"/>
      <c r="AA991" s="756"/>
      <c r="AB991" s="756"/>
      <c r="AC991" s="756"/>
      <c r="AD991" s="756"/>
      <c r="AE991" s="756"/>
      <c r="AF991" s="594"/>
      <c r="AG991" s="705">
        <f t="shared" si="99"/>
        <v>979</v>
      </c>
      <c r="AH991" s="756"/>
      <c r="AI991" s="756"/>
      <c r="AJ991" s="756"/>
      <c r="AK991" s="756"/>
      <c r="AL991" s="756"/>
      <c r="AM991" s="756"/>
      <c r="AN991" s="756"/>
      <c r="AO991" s="685"/>
      <c r="AP991" s="705">
        <f t="shared" si="100"/>
        <v>979</v>
      </c>
      <c r="AQ991" s="756"/>
      <c r="AR991" s="756"/>
      <c r="AS991" s="756"/>
      <c r="AT991" s="756"/>
      <c r="AU991" s="756"/>
      <c r="AV991" s="756"/>
      <c r="AW991" s="756"/>
    </row>
    <row r="992" spans="2:49" x14ac:dyDescent="0.25">
      <c r="B992" s="705">
        <v>980</v>
      </c>
      <c r="C992" s="951">
        <f>(1+_xlfn.XLOOKUP(INT((B992-1)/12)+1,'ZC Curve'!$B$8:$B$107,'ZC Curve'!R$8:R$107,,0))^(1/12)-1</f>
        <v>0</v>
      </c>
      <c r="D992" s="946">
        <f t="shared" si="95"/>
        <v>1</v>
      </c>
      <c r="E992" s="594"/>
      <c r="F992" s="705">
        <f t="shared" si="96"/>
        <v>980</v>
      </c>
      <c r="G992" s="756"/>
      <c r="H992" s="756"/>
      <c r="I992" s="756"/>
      <c r="J992" s="756"/>
      <c r="K992" s="756"/>
      <c r="L992" s="756"/>
      <c r="M992" s="756"/>
      <c r="N992" s="594"/>
      <c r="O992" s="705">
        <f t="shared" si="97"/>
        <v>980</v>
      </c>
      <c r="P992" s="756"/>
      <c r="Q992" s="756"/>
      <c r="R992" s="756"/>
      <c r="S992" s="756"/>
      <c r="T992" s="756"/>
      <c r="U992" s="756"/>
      <c r="V992" s="756"/>
      <c r="W992" s="594"/>
      <c r="X992" s="705">
        <f t="shared" si="98"/>
        <v>980</v>
      </c>
      <c r="Y992" s="756"/>
      <c r="Z992" s="756"/>
      <c r="AA992" s="756"/>
      <c r="AB992" s="756"/>
      <c r="AC992" s="756"/>
      <c r="AD992" s="756"/>
      <c r="AE992" s="756"/>
      <c r="AF992" s="594"/>
      <c r="AG992" s="705">
        <f t="shared" si="99"/>
        <v>980</v>
      </c>
      <c r="AH992" s="756"/>
      <c r="AI992" s="756"/>
      <c r="AJ992" s="756"/>
      <c r="AK992" s="756"/>
      <c r="AL992" s="756"/>
      <c r="AM992" s="756"/>
      <c r="AN992" s="756"/>
      <c r="AO992" s="685"/>
      <c r="AP992" s="705">
        <f t="shared" si="100"/>
        <v>980</v>
      </c>
      <c r="AQ992" s="756"/>
      <c r="AR992" s="756"/>
      <c r="AS992" s="756"/>
      <c r="AT992" s="756"/>
      <c r="AU992" s="756"/>
      <c r="AV992" s="756"/>
      <c r="AW992" s="756"/>
    </row>
    <row r="993" spans="2:49" x14ac:dyDescent="0.25">
      <c r="B993" s="705">
        <v>981</v>
      </c>
      <c r="C993" s="951">
        <f>(1+_xlfn.XLOOKUP(INT((B993-1)/12)+1,'ZC Curve'!$B$8:$B$107,'ZC Curve'!R$8:R$107,,0))^(1/12)-1</f>
        <v>0</v>
      </c>
      <c r="D993" s="946">
        <f t="shared" si="95"/>
        <v>1</v>
      </c>
      <c r="E993" s="594"/>
      <c r="F993" s="705">
        <f t="shared" si="96"/>
        <v>981</v>
      </c>
      <c r="G993" s="756"/>
      <c r="H993" s="756"/>
      <c r="I993" s="756"/>
      <c r="J993" s="756"/>
      <c r="K993" s="756"/>
      <c r="L993" s="756"/>
      <c r="M993" s="756"/>
      <c r="N993" s="594"/>
      <c r="O993" s="705">
        <f t="shared" si="97"/>
        <v>981</v>
      </c>
      <c r="P993" s="756"/>
      <c r="Q993" s="756"/>
      <c r="R993" s="756"/>
      <c r="S993" s="756"/>
      <c r="T993" s="756"/>
      <c r="U993" s="756"/>
      <c r="V993" s="756"/>
      <c r="W993" s="594"/>
      <c r="X993" s="705">
        <f t="shared" si="98"/>
        <v>981</v>
      </c>
      <c r="Y993" s="756"/>
      <c r="Z993" s="756"/>
      <c r="AA993" s="756"/>
      <c r="AB993" s="756"/>
      <c r="AC993" s="756"/>
      <c r="AD993" s="756"/>
      <c r="AE993" s="756"/>
      <c r="AF993" s="594"/>
      <c r="AG993" s="705">
        <f t="shared" si="99"/>
        <v>981</v>
      </c>
      <c r="AH993" s="756"/>
      <c r="AI993" s="756"/>
      <c r="AJ993" s="756"/>
      <c r="AK993" s="756"/>
      <c r="AL993" s="756"/>
      <c r="AM993" s="756"/>
      <c r="AN993" s="756"/>
      <c r="AO993" s="685"/>
      <c r="AP993" s="705">
        <f t="shared" si="100"/>
        <v>981</v>
      </c>
      <c r="AQ993" s="756"/>
      <c r="AR993" s="756"/>
      <c r="AS993" s="756"/>
      <c r="AT993" s="756"/>
      <c r="AU993" s="756"/>
      <c r="AV993" s="756"/>
      <c r="AW993" s="756"/>
    </row>
    <row r="994" spans="2:49" x14ac:dyDescent="0.25">
      <c r="B994" s="705">
        <v>982</v>
      </c>
      <c r="C994" s="951">
        <f>(1+_xlfn.XLOOKUP(INT((B994-1)/12)+1,'ZC Curve'!$B$8:$B$107,'ZC Curve'!R$8:R$107,,0))^(1/12)-1</f>
        <v>0</v>
      </c>
      <c r="D994" s="946">
        <f t="shared" si="95"/>
        <v>1</v>
      </c>
      <c r="E994" s="594"/>
      <c r="F994" s="705">
        <f t="shared" si="96"/>
        <v>982</v>
      </c>
      <c r="G994" s="756"/>
      <c r="H994" s="756"/>
      <c r="I994" s="756"/>
      <c r="J994" s="756"/>
      <c r="K994" s="756"/>
      <c r="L994" s="756"/>
      <c r="M994" s="756"/>
      <c r="N994" s="594"/>
      <c r="O994" s="705">
        <f t="shared" si="97"/>
        <v>982</v>
      </c>
      <c r="P994" s="756"/>
      <c r="Q994" s="756"/>
      <c r="R994" s="756"/>
      <c r="S994" s="756"/>
      <c r="T994" s="756"/>
      <c r="U994" s="756"/>
      <c r="V994" s="756"/>
      <c r="W994" s="594"/>
      <c r="X994" s="705">
        <f t="shared" si="98"/>
        <v>982</v>
      </c>
      <c r="Y994" s="756"/>
      <c r="Z994" s="756"/>
      <c r="AA994" s="756"/>
      <c r="AB994" s="756"/>
      <c r="AC994" s="756"/>
      <c r="AD994" s="756"/>
      <c r="AE994" s="756"/>
      <c r="AF994" s="594"/>
      <c r="AG994" s="705">
        <f t="shared" si="99"/>
        <v>982</v>
      </c>
      <c r="AH994" s="756"/>
      <c r="AI994" s="756"/>
      <c r="AJ994" s="756"/>
      <c r="AK994" s="756"/>
      <c r="AL994" s="756"/>
      <c r="AM994" s="756"/>
      <c r="AN994" s="756"/>
      <c r="AO994" s="685"/>
      <c r="AP994" s="705">
        <f t="shared" si="100"/>
        <v>982</v>
      </c>
      <c r="AQ994" s="756"/>
      <c r="AR994" s="756"/>
      <c r="AS994" s="756"/>
      <c r="AT994" s="756"/>
      <c r="AU994" s="756"/>
      <c r="AV994" s="756"/>
      <c r="AW994" s="756"/>
    </row>
    <row r="995" spans="2:49" x14ac:dyDescent="0.25">
      <c r="B995" s="705">
        <v>983</v>
      </c>
      <c r="C995" s="951">
        <f>(1+_xlfn.XLOOKUP(INT((B995-1)/12)+1,'ZC Curve'!$B$8:$B$107,'ZC Curve'!R$8:R$107,,0))^(1/12)-1</f>
        <v>0</v>
      </c>
      <c r="D995" s="946">
        <f t="shared" si="95"/>
        <v>1</v>
      </c>
      <c r="E995" s="594"/>
      <c r="F995" s="705">
        <f t="shared" si="96"/>
        <v>983</v>
      </c>
      <c r="G995" s="756"/>
      <c r="H995" s="756"/>
      <c r="I995" s="756"/>
      <c r="J995" s="756"/>
      <c r="K995" s="756"/>
      <c r="L995" s="756"/>
      <c r="M995" s="756"/>
      <c r="N995" s="594"/>
      <c r="O995" s="705">
        <f t="shared" si="97"/>
        <v>983</v>
      </c>
      <c r="P995" s="756"/>
      <c r="Q995" s="756"/>
      <c r="R995" s="756"/>
      <c r="S995" s="756"/>
      <c r="T995" s="756"/>
      <c r="U995" s="756"/>
      <c r="V995" s="756"/>
      <c r="W995" s="594"/>
      <c r="X995" s="705">
        <f t="shared" si="98"/>
        <v>983</v>
      </c>
      <c r="Y995" s="756"/>
      <c r="Z995" s="756"/>
      <c r="AA995" s="756"/>
      <c r="AB995" s="756"/>
      <c r="AC995" s="756"/>
      <c r="AD995" s="756"/>
      <c r="AE995" s="756"/>
      <c r="AF995" s="594"/>
      <c r="AG995" s="705">
        <f t="shared" si="99"/>
        <v>983</v>
      </c>
      <c r="AH995" s="756"/>
      <c r="AI995" s="756"/>
      <c r="AJ995" s="756"/>
      <c r="AK995" s="756"/>
      <c r="AL995" s="756"/>
      <c r="AM995" s="756"/>
      <c r="AN995" s="756"/>
      <c r="AO995" s="685"/>
      <c r="AP995" s="705">
        <f t="shared" si="100"/>
        <v>983</v>
      </c>
      <c r="AQ995" s="756"/>
      <c r="AR995" s="756"/>
      <c r="AS995" s="756"/>
      <c r="AT995" s="756"/>
      <c r="AU995" s="756"/>
      <c r="AV995" s="756"/>
      <c r="AW995" s="756"/>
    </row>
    <row r="996" spans="2:49" x14ac:dyDescent="0.25">
      <c r="B996" s="705">
        <v>984</v>
      </c>
      <c r="C996" s="951">
        <f>(1+_xlfn.XLOOKUP(INT((B996-1)/12)+1,'ZC Curve'!$B$8:$B$107,'ZC Curve'!R$8:R$107,,0))^(1/12)-1</f>
        <v>0</v>
      </c>
      <c r="D996" s="946">
        <f t="shared" si="95"/>
        <v>1</v>
      </c>
      <c r="E996" s="594"/>
      <c r="F996" s="705">
        <f t="shared" si="96"/>
        <v>984</v>
      </c>
      <c r="G996" s="756"/>
      <c r="H996" s="756"/>
      <c r="I996" s="756"/>
      <c r="J996" s="756"/>
      <c r="K996" s="756"/>
      <c r="L996" s="756"/>
      <c r="M996" s="756"/>
      <c r="N996" s="594"/>
      <c r="O996" s="705">
        <f t="shared" si="97"/>
        <v>984</v>
      </c>
      <c r="P996" s="756"/>
      <c r="Q996" s="756"/>
      <c r="R996" s="756"/>
      <c r="S996" s="756"/>
      <c r="T996" s="756"/>
      <c r="U996" s="756"/>
      <c r="V996" s="756"/>
      <c r="W996" s="594"/>
      <c r="X996" s="705">
        <f t="shared" si="98"/>
        <v>984</v>
      </c>
      <c r="Y996" s="756"/>
      <c r="Z996" s="756"/>
      <c r="AA996" s="756"/>
      <c r="AB996" s="756"/>
      <c r="AC996" s="756"/>
      <c r="AD996" s="756"/>
      <c r="AE996" s="756"/>
      <c r="AF996" s="594"/>
      <c r="AG996" s="705">
        <f t="shared" si="99"/>
        <v>984</v>
      </c>
      <c r="AH996" s="756"/>
      <c r="AI996" s="756"/>
      <c r="AJ996" s="756"/>
      <c r="AK996" s="756"/>
      <c r="AL996" s="756"/>
      <c r="AM996" s="756"/>
      <c r="AN996" s="756"/>
      <c r="AO996" s="685"/>
      <c r="AP996" s="705">
        <f t="shared" si="100"/>
        <v>984</v>
      </c>
      <c r="AQ996" s="756"/>
      <c r="AR996" s="756"/>
      <c r="AS996" s="756"/>
      <c r="AT996" s="756"/>
      <c r="AU996" s="756"/>
      <c r="AV996" s="756"/>
      <c r="AW996" s="756"/>
    </row>
    <row r="997" spans="2:49" x14ac:dyDescent="0.25">
      <c r="B997" s="705">
        <v>985</v>
      </c>
      <c r="C997" s="951">
        <f>(1+_xlfn.XLOOKUP(INT((B997-1)/12)+1,'ZC Curve'!$B$8:$B$107,'ZC Curve'!R$8:R$107,,0))^(1/12)-1</f>
        <v>0</v>
      </c>
      <c r="D997" s="946">
        <f t="shared" si="95"/>
        <v>1</v>
      </c>
      <c r="E997" s="594"/>
      <c r="F997" s="705">
        <f t="shared" si="96"/>
        <v>985</v>
      </c>
      <c r="G997" s="756"/>
      <c r="H997" s="756"/>
      <c r="I997" s="756"/>
      <c r="J997" s="756"/>
      <c r="K997" s="756"/>
      <c r="L997" s="756"/>
      <c r="M997" s="756"/>
      <c r="N997" s="594"/>
      <c r="O997" s="705">
        <f t="shared" si="97"/>
        <v>985</v>
      </c>
      <c r="P997" s="756"/>
      <c r="Q997" s="756"/>
      <c r="R997" s="756"/>
      <c r="S997" s="756"/>
      <c r="T997" s="756"/>
      <c r="U997" s="756"/>
      <c r="V997" s="756"/>
      <c r="W997" s="594"/>
      <c r="X997" s="705">
        <f t="shared" si="98"/>
        <v>985</v>
      </c>
      <c r="Y997" s="756"/>
      <c r="Z997" s="756"/>
      <c r="AA997" s="756"/>
      <c r="AB997" s="756"/>
      <c r="AC997" s="756"/>
      <c r="AD997" s="756"/>
      <c r="AE997" s="756"/>
      <c r="AF997" s="594"/>
      <c r="AG997" s="705">
        <f t="shared" si="99"/>
        <v>985</v>
      </c>
      <c r="AH997" s="756"/>
      <c r="AI997" s="756"/>
      <c r="AJ997" s="756"/>
      <c r="AK997" s="756"/>
      <c r="AL997" s="756"/>
      <c r="AM997" s="756"/>
      <c r="AN997" s="756"/>
      <c r="AO997" s="685"/>
      <c r="AP997" s="705">
        <f t="shared" si="100"/>
        <v>985</v>
      </c>
      <c r="AQ997" s="756"/>
      <c r="AR997" s="756"/>
      <c r="AS997" s="756"/>
      <c r="AT997" s="756"/>
      <c r="AU997" s="756"/>
      <c r="AV997" s="756"/>
      <c r="AW997" s="756"/>
    </row>
    <row r="998" spans="2:49" x14ac:dyDescent="0.25">
      <c r="B998" s="705">
        <v>986</v>
      </c>
      <c r="C998" s="951">
        <f>(1+_xlfn.XLOOKUP(INT((B998-1)/12)+1,'ZC Curve'!$B$8:$B$107,'ZC Curve'!R$8:R$107,,0))^(1/12)-1</f>
        <v>0</v>
      </c>
      <c r="D998" s="946">
        <f t="shared" si="95"/>
        <v>1</v>
      </c>
      <c r="E998" s="594"/>
      <c r="F998" s="705">
        <f t="shared" si="96"/>
        <v>986</v>
      </c>
      <c r="G998" s="756"/>
      <c r="H998" s="756"/>
      <c r="I998" s="756"/>
      <c r="J998" s="756"/>
      <c r="K998" s="756"/>
      <c r="L998" s="756"/>
      <c r="M998" s="756"/>
      <c r="N998" s="594"/>
      <c r="O998" s="705">
        <f t="shared" si="97"/>
        <v>986</v>
      </c>
      <c r="P998" s="756"/>
      <c r="Q998" s="756"/>
      <c r="R998" s="756"/>
      <c r="S998" s="756"/>
      <c r="T998" s="756"/>
      <c r="U998" s="756"/>
      <c r="V998" s="756"/>
      <c r="W998" s="594"/>
      <c r="X998" s="705">
        <f t="shared" si="98"/>
        <v>986</v>
      </c>
      <c r="Y998" s="756"/>
      <c r="Z998" s="756"/>
      <c r="AA998" s="756"/>
      <c r="AB998" s="756"/>
      <c r="AC998" s="756"/>
      <c r="AD998" s="756"/>
      <c r="AE998" s="756"/>
      <c r="AF998" s="594"/>
      <c r="AG998" s="705">
        <f t="shared" si="99"/>
        <v>986</v>
      </c>
      <c r="AH998" s="756"/>
      <c r="AI998" s="756"/>
      <c r="AJ998" s="756"/>
      <c r="AK998" s="756"/>
      <c r="AL998" s="756"/>
      <c r="AM998" s="756"/>
      <c r="AN998" s="756"/>
      <c r="AO998" s="685"/>
      <c r="AP998" s="705">
        <f t="shared" si="100"/>
        <v>986</v>
      </c>
      <c r="AQ998" s="756"/>
      <c r="AR998" s="756"/>
      <c r="AS998" s="756"/>
      <c r="AT998" s="756"/>
      <c r="AU998" s="756"/>
      <c r="AV998" s="756"/>
      <c r="AW998" s="756"/>
    </row>
    <row r="999" spans="2:49" x14ac:dyDescent="0.25">
      <c r="B999" s="705">
        <v>987</v>
      </c>
      <c r="C999" s="951">
        <f>(1+_xlfn.XLOOKUP(INT((B999-1)/12)+1,'ZC Curve'!$B$8:$B$107,'ZC Curve'!R$8:R$107,,0))^(1/12)-1</f>
        <v>0</v>
      </c>
      <c r="D999" s="946">
        <f t="shared" si="95"/>
        <v>1</v>
      </c>
      <c r="E999" s="594"/>
      <c r="F999" s="705">
        <f t="shared" si="96"/>
        <v>987</v>
      </c>
      <c r="G999" s="756"/>
      <c r="H999" s="756"/>
      <c r="I999" s="756"/>
      <c r="J999" s="756"/>
      <c r="K999" s="756"/>
      <c r="L999" s="756"/>
      <c r="M999" s="756"/>
      <c r="N999" s="594"/>
      <c r="O999" s="705">
        <f t="shared" si="97"/>
        <v>987</v>
      </c>
      <c r="P999" s="756"/>
      <c r="Q999" s="756"/>
      <c r="R999" s="756"/>
      <c r="S999" s="756"/>
      <c r="T999" s="756"/>
      <c r="U999" s="756"/>
      <c r="V999" s="756"/>
      <c r="W999" s="594"/>
      <c r="X999" s="705">
        <f t="shared" si="98"/>
        <v>987</v>
      </c>
      <c r="Y999" s="756"/>
      <c r="Z999" s="756"/>
      <c r="AA999" s="756"/>
      <c r="AB999" s="756"/>
      <c r="AC999" s="756"/>
      <c r="AD999" s="756"/>
      <c r="AE999" s="756"/>
      <c r="AF999" s="594"/>
      <c r="AG999" s="705">
        <f t="shared" si="99"/>
        <v>987</v>
      </c>
      <c r="AH999" s="756"/>
      <c r="AI999" s="756"/>
      <c r="AJ999" s="756"/>
      <c r="AK999" s="756"/>
      <c r="AL999" s="756"/>
      <c r="AM999" s="756"/>
      <c r="AN999" s="756"/>
      <c r="AO999" s="685"/>
      <c r="AP999" s="705">
        <f t="shared" si="100"/>
        <v>987</v>
      </c>
      <c r="AQ999" s="756"/>
      <c r="AR999" s="756"/>
      <c r="AS999" s="756"/>
      <c r="AT999" s="756"/>
      <c r="AU999" s="756"/>
      <c r="AV999" s="756"/>
      <c r="AW999" s="756"/>
    </row>
    <row r="1000" spans="2:49" x14ac:dyDescent="0.25">
      <c r="B1000" s="705">
        <v>988</v>
      </c>
      <c r="C1000" s="951">
        <f>(1+_xlfn.XLOOKUP(INT((B1000-1)/12)+1,'ZC Curve'!$B$8:$B$107,'ZC Curve'!R$8:R$107,,0))^(1/12)-1</f>
        <v>0</v>
      </c>
      <c r="D1000" s="946">
        <f t="shared" si="95"/>
        <v>1</v>
      </c>
      <c r="E1000" s="594"/>
      <c r="F1000" s="705">
        <f t="shared" si="96"/>
        <v>988</v>
      </c>
      <c r="G1000" s="756"/>
      <c r="H1000" s="756"/>
      <c r="I1000" s="756"/>
      <c r="J1000" s="756"/>
      <c r="K1000" s="756"/>
      <c r="L1000" s="756"/>
      <c r="M1000" s="756"/>
      <c r="N1000" s="594"/>
      <c r="O1000" s="705">
        <f t="shared" si="97"/>
        <v>988</v>
      </c>
      <c r="P1000" s="756"/>
      <c r="Q1000" s="756"/>
      <c r="R1000" s="756"/>
      <c r="S1000" s="756"/>
      <c r="T1000" s="756"/>
      <c r="U1000" s="756"/>
      <c r="V1000" s="756"/>
      <c r="W1000" s="594"/>
      <c r="X1000" s="705">
        <f t="shared" si="98"/>
        <v>988</v>
      </c>
      <c r="Y1000" s="756"/>
      <c r="Z1000" s="756"/>
      <c r="AA1000" s="756"/>
      <c r="AB1000" s="756"/>
      <c r="AC1000" s="756"/>
      <c r="AD1000" s="756"/>
      <c r="AE1000" s="756"/>
      <c r="AF1000" s="594"/>
      <c r="AG1000" s="705">
        <f t="shared" si="99"/>
        <v>988</v>
      </c>
      <c r="AH1000" s="756"/>
      <c r="AI1000" s="756"/>
      <c r="AJ1000" s="756"/>
      <c r="AK1000" s="756"/>
      <c r="AL1000" s="756"/>
      <c r="AM1000" s="756"/>
      <c r="AN1000" s="756"/>
      <c r="AO1000" s="685"/>
      <c r="AP1000" s="705">
        <f t="shared" si="100"/>
        <v>988</v>
      </c>
      <c r="AQ1000" s="756"/>
      <c r="AR1000" s="756"/>
      <c r="AS1000" s="756"/>
      <c r="AT1000" s="756"/>
      <c r="AU1000" s="756"/>
      <c r="AV1000" s="756"/>
      <c r="AW1000" s="756"/>
    </row>
    <row r="1001" spans="2:49" x14ac:dyDescent="0.25">
      <c r="B1001" s="705">
        <v>989</v>
      </c>
      <c r="C1001" s="951">
        <f>(1+_xlfn.XLOOKUP(INT((B1001-1)/12)+1,'ZC Curve'!$B$8:$B$107,'ZC Curve'!R$8:R$107,,0))^(1/12)-1</f>
        <v>0</v>
      </c>
      <c r="D1001" s="946">
        <f t="shared" si="95"/>
        <v>1</v>
      </c>
      <c r="E1001" s="594"/>
      <c r="F1001" s="705">
        <f t="shared" si="96"/>
        <v>989</v>
      </c>
      <c r="G1001" s="756"/>
      <c r="H1001" s="756"/>
      <c r="I1001" s="756"/>
      <c r="J1001" s="756"/>
      <c r="K1001" s="756"/>
      <c r="L1001" s="756"/>
      <c r="M1001" s="756"/>
      <c r="N1001" s="594"/>
      <c r="O1001" s="705">
        <f t="shared" si="97"/>
        <v>989</v>
      </c>
      <c r="P1001" s="756"/>
      <c r="Q1001" s="756"/>
      <c r="R1001" s="756"/>
      <c r="S1001" s="756"/>
      <c r="T1001" s="756"/>
      <c r="U1001" s="756"/>
      <c r="V1001" s="756"/>
      <c r="W1001" s="594"/>
      <c r="X1001" s="705">
        <f t="shared" si="98"/>
        <v>989</v>
      </c>
      <c r="Y1001" s="756"/>
      <c r="Z1001" s="756"/>
      <c r="AA1001" s="756"/>
      <c r="AB1001" s="756"/>
      <c r="AC1001" s="756"/>
      <c r="AD1001" s="756"/>
      <c r="AE1001" s="756"/>
      <c r="AF1001" s="594"/>
      <c r="AG1001" s="705">
        <f t="shared" si="99"/>
        <v>989</v>
      </c>
      <c r="AH1001" s="756"/>
      <c r="AI1001" s="756"/>
      <c r="AJ1001" s="756"/>
      <c r="AK1001" s="756"/>
      <c r="AL1001" s="756"/>
      <c r="AM1001" s="756"/>
      <c r="AN1001" s="756"/>
      <c r="AO1001" s="685"/>
      <c r="AP1001" s="705">
        <f t="shared" si="100"/>
        <v>989</v>
      </c>
      <c r="AQ1001" s="756"/>
      <c r="AR1001" s="756"/>
      <c r="AS1001" s="756"/>
      <c r="AT1001" s="756"/>
      <c r="AU1001" s="756"/>
      <c r="AV1001" s="756"/>
      <c r="AW1001" s="756"/>
    </row>
    <row r="1002" spans="2:49" x14ac:dyDescent="0.25">
      <c r="B1002" s="705">
        <v>990</v>
      </c>
      <c r="C1002" s="951">
        <f>(1+_xlfn.XLOOKUP(INT((B1002-1)/12)+1,'ZC Curve'!$B$8:$B$107,'ZC Curve'!R$8:R$107,,0))^(1/12)-1</f>
        <v>0</v>
      </c>
      <c r="D1002" s="946">
        <f t="shared" si="95"/>
        <v>1</v>
      </c>
      <c r="E1002" s="594"/>
      <c r="F1002" s="705">
        <f t="shared" si="96"/>
        <v>990</v>
      </c>
      <c r="G1002" s="756"/>
      <c r="H1002" s="756"/>
      <c r="I1002" s="756"/>
      <c r="J1002" s="756"/>
      <c r="K1002" s="756"/>
      <c r="L1002" s="756"/>
      <c r="M1002" s="756"/>
      <c r="N1002" s="594"/>
      <c r="O1002" s="705">
        <f t="shared" si="97"/>
        <v>990</v>
      </c>
      <c r="P1002" s="756"/>
      <c r="Q1002" s="756"/>
      <c r="R1002" s="756"/>
      <c r="S1002" s="756"/>
      <c r="T1002" s="756"/>
      <c r="U1002" s="756"/>
      <c r="V1002" s="756"/>
      <c r="W1002" s="594"/>
      <c r="X1002" s="705">
        <f t="shared" si="98"/>
        <v>990</v>
      </c>
      <c r="Y1002" s="756"/>
      <c r="Z1002" s="756"/>
      <c r="AA1002" s="756"/>
      <c r="AB1002" s="756"/>
      <c r="AC1002" s="756"/>
      <c r="AD1002" s="756"/>
      <c r="AE1002" s="756"/>
      <c r="AF1002" s="594"/>
      <c r="AG1002" s="705">
        <f t="shared" si="99"/>
        <v>990</v>
      </c>
      <c r="AH1002" s="756"/>
      <c r="AI1002" s="756"/>
      <c r="AJ1002" s="756"/>
      <c r="AK1002" s="756"/>
      <c r="AL1002" s="756"/>
      <c r="AM1002" s="756"/>
      <c r="AN1002" s="756"/>
      <c r="AO1002" s="685"/>
      <c r="AP1002" s="705">
        <f t="shared" si="100"/>
        <v>990</v>
      </c>
      <c r="AQ1002" s="756"/>
      <c r="AR1002" s="756"/>
      <c r="AS1002" s="756"/>
      <c r="AT1002" s="756"/>
      <c r="AU1002" s="756"/>
      <c r="AV1002" s="756"/>
      <c r="AW1002" s="756"/>
    </row>
    <row r="1003" spans="2:49" x14ac:dyDescent="0.25">
      <c r="B1003" s="705">
        <v>991</v>
      </c>
      <c r="C1003" s="951">
        <f>(1+_xlfn.XLOOKUP(INT((B1003-1)/12)+1,'ZC Curve'!$B$8:$B$107,'ZC Curve'!R$8:R$107,,0))^(1/12)-1</f>
        <v>0</v>
      </c>
      <c r="D1003" s="946">
        <f t="shared" si="95"/>
        <v>1</v>
      </c>
      <c r="E1003" s="594"/>
      <c r="F1003" s="705">
        <f t="shared" si="96"/>
        <v>991</v>
      </c>
      <c r="G1003" s="756"/>
      <c r="H1003" s="756"/>
      <c r="I1003" s="756"/>
      <c r="J1003" s="756"/>
      <c r="K1003" s="756"/>
      <c r="L1003" s="756"/>
      <c r="M1003" s="756"/>
      <c r="N1003" s="594"/>
      <c r="O1003" s="705">
        <f t="shared" si="97"/>
        <v>991</v>
      </c>
      <c r="P1003" s="756"/>
      <c r="Q1003" s="756"/>
      <c r="R1003" s="756"/>
      <c r="S1003" s="756"/>
      <c r="T1003" s="756"/>
      <c r="U1003" s="756"/>
      <c r="V1003" s="756"/>
      <c r="W1003" s="594"/>
      <c r="X1003" s="705">
        <f t="shared" si="98"/>
        <v>991</v>
      </c>
      <c r="Y1003" s="756"/>
      <c r="Z1003" s="756"/>
      <c r="AA1003" s="756"/>
      <c r="AB1003" s="756"/>
      <c r="AC1003" s="756"/>
      <c r="AD1003" s="756"/>
      <c r="AE1003" s="756"/>
      <c r="AF1003" s="594"/>
      <c r="AG1003" s="705">
        <f t="shared" si="99"/>
        <v>991</v>
      </c>
      <c r="AH1003" s="756"/>
      <c r="AI1003" s="756"/>
      <c r="AJ1003" s="756"/>
      <c r="AK1003" s="756"/>
      <c r="AL1003" s="756"/>
      <c r="AM1003" s="756"/>
      <c r="AN1003" s="756"/>
      <c r="AO1003" s="685"/>
      <c r="AP1003" s="705">
        <f t="shared" si="100"/>
        <v>991</v>
      </c>
      <c r="AQ1003" s="756"/>
      <c r="AR1003" s="756"/>
      <c r="AS1003" s="756"/>
      <c r="AT1003" s="756"/>
      <c r="AU1003" s="756"/>
      <c r="AV1003" s="756"/>
      <c r="AW1003" s="756"/>
    </row>
    <row r="1004" spans="2:49" x14ac:dyDescent="0.25">
      <c r="B1004" s="705">
        <v>992</v>
      </c>
      <c r="C1004" s="951">
        <f>(1+_xlfn.XLOOKUP(INT((B1004-1)/12)+1,'ZC Curve'!$B$8:$B$107,'ZC Curve'!R$8:R$107,,0))^(1/12)-1</f>
        <v>0</v>
      </c>
      <c r="D1004" s="946">
        <f t="shared" si="95"/>
        <v>1</v>
      </c>
      <c r="E1004" s="594"/>
      <c r="F1004" s="705">
        <f t="shared" si="96"/>
        <v>992</v>
      </c>
      <c r="G1004" s="756"/>
      <c r="H1004" s="756"/>
      <c r="I1004" s="756"/>
      <c r="J1004" s="756"/>
      <c r="K1004" s="756"/>
      <c r="L1004" s="756"/>
      <c r="M1004" s="756"/>
      <c r="N1004" s="594"/>
      <c r="O1004" s="705">
        <f t="shared" si="97"/>
        <v>992</v>
      </c>
      <c r="P1004" s="756"/>
      <c r="Q1004" s="756"/>
      <c r="R1004" s="756"/>
      <c r="S1004" s="756"/>
      <c r="T1004" s="756"/>
      <c r="U1004" s="756"/>
      <c r="V1004" s="756"/>
      <c r="W1004" s="594"/>
      <c r="X1004" s="705">
        <f t="shared" si="98"/>
        <v>992</v>
      </c>
      <c r="Y1004" s="756"/>
      <c r="Z1004" s="756"/>
      <c r="AA1004" s="756"/>
      <c r="AB1004" s="756"/>
      <c r="AC1004" s="756"/>
      <c r="AD1004" s="756"/>
      <c r="AE1004" s="756"/>
      <c r="AF1004" s="594"/>
      <c r="AG1004" s="705">
        <f t="shared" si="99"/>
        <v>992</v>
      </c>
      <c r="AH1004" s="756"/>
      <c r="AI1004" s="756"/>
      <c r="AJ1004" s="756"/>
      <c r="AK1004" s="756"/>
      <c r="AL1004" s="756"/>
      <c r="AM1004" s="756"/>
      <c r="AN1004" s="756"/>
      <c r="AO1004" s="685"/>
      <c r="AP1004" s="705">
        <f t="shared" si="100"/>
        <v>992</v>
      </c>
      <c r="AQ1004" s="756"/>
      <c r="AR1004" s="756"/>
      <c r="AS1004" s="756"/>
      <c r="AT1004" s="756"/>
      <c r="AU1004" s="756"/>
      <c r="AV1004" s="756"/>
      <c r="AW1004" s="756"/>
    </row>
    <row r="1005" spans="2:49" x14ac:dyDescent="0.25">
      <c r="B1005" s="705">
        <v>993</v>
      </c>
      <c r="C1005" s="951">
        <f>(1+_xlfn.XLOOKUP(INT((B1005-1)/12)+1,'ZC Curve'!$B$8:$B$107,'ZC Curve'!R$8:R$107,,0))^(1/12)-1</f>
        <v>0</v>
      </c>
      <c r="D1005" s="946">
        <f t="shared" si="95"/>
        <v>1</v>
      </c>
      <c r="E1005" s="594"/>
      <c r="F1005" s="705">
        <f t="shared" si="96"/>
        <v>993</v>
      </c>
      <c r="G1005" s="756"/>
      <c r="H1005" s="756"/>
      <c r="I1005" s="756"/>
      <c r="J1005" s="756"/>
      <c r="K1005" s="756"/>
      <c r="L1005" s="756"/>
      <c r="M1005" s="756"/>
      <c r="N1005" s="594"/>
      <c r="O1005" s="705">
        <f t="shared" si="97"/>
        <v>993</v>
      </c>
      <c r="P1005" s="756"/>
      <c r="Q1005" s="756"/>
      <c r="R1005" s="756"/>
      <c r="S1005" s="756"/>
      <c r="T1005" s="756"/>
      <c r="U1005" s="756"/>
      <c r="V1005" s="756"/>
      <c r="W1005" s="594"/>
      <c r="X1005" s="705">
        <f t="shared" si="98"/>
        <v>993</v>
      </c>
      <c r="Y1005" s="756"/>
      <c r="Z1005" s="756"/>
      <c r="AA1005" s="756"/>
      <c r="AB1005" s="756"/>
      <c r="AC1005" s="756"/>
      <c r="AD1005" s="756"/>
      <c r="AE1005" s="756"/>
      <c r="AF1005" s="594"/>
      <c r="AG1005" s="705">
        <f t="shared" si="99"/>
        <v>993</v>
      </c>
      <c r="AH1005" s="756"/>
      <c r="AI1005" s="756"/>
      <c r="AJ1005" s="756"/>
      <c r="AK1005" s="756"/>
      <c r="AL1005" s="756"/>
      <c r="AM1005" s="756"/>
      <c r="AN1005" s="756"/>
      <c r="AO1005" s="685"/>
      <c r="AP1005" s="705">
        <f t="shared" si="100"/>
        <v>993</v>
      </c>
      <c r="AQ1005" s="756"/>
      <c r="AR1005" s="756"/>
      <c r="AS1005" s="756"/>
      <c r="AT1005" s="756"/>
      <c r="AU1005" s="756"/>
      <c r="AV1005" s="756"/>
      <c r="AW1005" s="756"/>
    </row>
    <row r="1006" spans="2:49" x14ac:dyDescent="0.25">
      <c r="B1006" s="705">
        <v>994</v>
      </c>
      <c r="C1006" s="951">
        <f>(1+_xlfn.XLOOKUP(INT((B1006-1)/12)+1,'ZC Curve'!$B$8:$B$107,'ZC Curve'!R$8:R$107,,0))^(1/12)-1</f>
        <v>0</v>
      </c>
      <c r="D1006" s="946">
        <f t="shared" si="95"/>
        <v>1</v>
      </c>
      <c r="E1006" s="594"/>
      <c r="F1006" s="705">
        <f t="shared" si="96"/>
        <v>994</v>
      </c>
      <c r="G1006" s="756"/>
      <c r="H1006" s="756"/>
      <c r="I1006" s="756"/>
      <c r="J1006" s="756"/>
      <c r="K1006" s="756"/>
      <c r="L1006" s="756"/>
      <c r="M1006" s="756"/>
      <c r="N1006" s="594"/>
      <c r="O1006" s="705">
        <f t="shared" si="97"/>
        <v>994</v>
      </c>
      <c r="P1006" s="756"/>
      <c r="Q1006" s="756"/>
      <c r="R1006" s="756"/>
      <c r="S1006" s="756"/>
      <c r="T1006" s="756"/>
      <c r="U1006" s="756"/>
      <c r="V1006" s="756"/>
      <c r="W1006" s="594"/>
      <c r="X1006" s="705">
        <f t="shared" si="98"/>
        <v>994</v>
      </c>
      <c r="Y1006" s="756"/>
      <c r="Z1006" s="756"/>
      <c r="AA1006" s="756"/>
      <c r="AB1006" s="756"/>
      <c r="AC1006" s="756"/>
      <c r="AD1006" s="756"/>
      <c r="AE1006" s="756"/>
      <c r="AF1006" s="594"/>
      <c r="AG1006" s="705">
        <f t="shared" si="99"/>
        <v>994</v>
      </c>
      <c r="AH1006" s="756"/>
      <c r="AI1006" s="756"/>
      <c r="AJ1006" s="756"/>
      <c r="AK1006" s="756"/>
      <c r="AL1006" s="756"/>
      <c r="AM1006" s="756"/>
      <c r="AN1006" s="756"/>
      <c r="AO1006" s="685"/>
      <c r="AP1006" s="705">
        <f t="shared" si="100"/>
        <v>994</v>
      </c>
      <c r="AQ1006" s="756"/>
      <c r="AR1006" s="756"/>
      <c r="AS1006" s="756"/>
      <c r="AT1006" s="756"/>
      <c r="AU1006" s="756"/>
      <c r="AV1006" s="756"/>
      <c r="AW1006" s="756"/>
    </row>
    <row r="1007" spans="2:49" x14ac:dyDescent="0.25">
      <c r="B1007" s="705">
        <v>995</v>
      </c>
      <c r="C1007" s="951">
        <f>(1+_xlfn.XLOOKUP(INT((B1007-1)/12)+1,'ZC Curve'!$B$8:$B$107,'ZC Curve'!R$8:R$107,,0))^(1/12)-1</f>
        <v>0</v>
      </c>
      <c r="D1007" s="946">
        <f t="shared" si="95"/>
        <v>1</v>
      </c>
      <c r="E1007" s="594"/>
      <c r="F1007" s="705">
        <f t="shared" si="96"/>
        <v>995</v>
      </c>
      <c r="G1007" s="756"/>
      <c r="H1007" s="756"/>
      <c r="I1007" s="756"/>
      <c r="J1007" s="756"/>
      <c r="K1007" s="756"/>
      <c r="L1007" s="756"/>
      <c r="M1007" s="756"/>
      <c r="N1007" s="594"/>
      <c r="O1007" s="705">
        <f t="shared" si="97"/>
        <v>995</v>
      </c>
      <c r="P1007" s="756"/>
      <c r="Q1007" s="756"/>
      <c r="R1007" s="756"/>
      <c r="S1007" s="756"/>
      <c r="T1007" s="756"/>
      <c r="U1007" s="756"/>
      <c r="V1007" s="756"/>
      <c r="W1007" s="594"/>
      <c r="X1007" s="705">
        <f t="shared" si="98"/>
        <v>995</v>
      </c>
      <c r="Y1007" s="756"/>
      <c r="Z1007" s="756"/>
      <c r="AA1007" s="756"/>
      <c r="AB1007" s="756"/>
      <c r="AC1007" s="756"/>
      <c r="AD1007" s="756"/>
      <c r="AE1007" s="756"/>
      <c r="AF1007" s="594"/>
      <c r="AG1007" s="705">
        <f t="shared" si="99"/>
        <v>995</v>
      </c>
      <c r="AH1007" s="756"/>
      <c r="AI1007" s="756"/>
      <c r="AJ1007" s="756"/>
      <c r="AK1007" s="756"/>
      <c r="AL1007" s="756"/>
      <c r="AM1007" s="756"/>
      <c r="AN1007" s="756"/>
      <c r="AO1007" s="685"/>
      <c r="AP1007" s="705">
        <f t="shared" si="100"/>
        <v>995</v>
      </c>
      <c r="AQ1007" s="756"/>
      <c r="AR1007" s="756"/>
      <c r="AS1007" s="756"/>
      <c r="AT1007" s="756"/>
      <c r="AU1007" s="756"/>
      <c r="AV1007" s="756"/>
      <c r="AW1007" s="756"/>
    </row>
    <row r="1008" spans="2:49" x14ac:dyDescent="0.25">
      <c r="B1008" s="705">
        <v>996</v>
      </c>
      <c r="C1008" s="951">
        <f>(1+_xlfn.XLOOKUP(INT((B1008-1)/12)+1,'ZC Curve'!$B$8:$B$107,'ZC Curve'!R$8:R$107,,0))^(1/12)-1</f>
        <v>0</v>
      </c>
      <c r="D1008" s="946">
        <f t="shared" si="95"/>
        <v>1</v>
      </c>
      <c r="E1008" s="594"/>
      <c r="F1008" s="705">
        <f t="shared" si="96"/>
        <v>996</v>
      </c>
      <c r="G1008" s="756"/>
      <c r="H1008" s="756"/>
      <c r="I1008" s="756"/>
      <c r="J1008" s="756"/>
      <c r="K1008" s="756"/>
      <c r="L1008" s="756"/>
      <c r="M1008" s="756"/>
      <c r="N1008" s="594"/>
      <c r="O1008" s="705">
        <f t="shared" si="97"/>
        <v>996</v>
      </c>
      <c r="P1008" s="756"/>
      <c r="Q1008" s="756"/>
      <c r="R1008" s="756"/>
      <c r="S1008" s="756"/>
      <c r="T1008" s="756"/>
      <c r="U1008" s="756"/>
      <c r="V1008" s="756"/>
      <c r="W1008" s="594"/>
      <c r="X1008" s="705">
        <f t="shared" si="98"/>
        <v>996</v>
      </c>
      <c r="Y1008" s="756"/>
      <c r="Z1008" s="756"/>
      <c r="AA1008" s="756"/>
      <c r="AB1008" s="756"/>
      <c r="AC1008" s="756"/>
      <c r="AD1008" s="756"/>
      <c r="AE1008" s="756"/>
      <c r="AF1008" s="594"/>
      <c r="AG1008" s="705">
        <f t="shared" si="99"/>
        <v>996</v>
      </c>
      <c r="AH1008" s="756"/>
      <c r="AI1008" s="756"/>
      <c r="AJ1008" s="756"/>
      <c r="AK1008" s="756"/>
      <c r="AL1008" s="756"/>
      <c r="AM1008" s="756"/>
      <c r="AN1008" s="756"/>
      <c r="AO1008" s="685"/>
      <c r="AP1008" s="705">
        <f t="shared" si="100"/>
        <v>996</v>
      </c>
      <c r="AQ1008" s="756"/>
      <c r="AR1008" s="756"/>
      <c r="AS1008" s="756"/>
      <c r="AT1008" s="756"/>
      <c r="AU1008" s="756"/>
      <c r="AV1008" s="756"/>
      <c r="AW1008" s="756"/>
    </row>
    <row r="1009" spans="2:49" x14ac:dyDescent="0.25">
      <c r="B1009" s="705">
        <v>997</v>
      </c>
      <c r="C1009" s="951">
        <f>(1+_xlfn.XLOOKUP(INT((B1009-1)/12)+1,'ZC Curve'!$B$8:$B$107,'ZC Curve'!R$8:R$107,,0))^(1/12)-1</f>
        <v>0</v>
      </c>
      <c r="D1009" s="946">
        <f t="shared" si="95"/>
        <v>1</v>
      </c>
      <c r="E1009" s="594"/>
      <c r="F1009" s="705">
        <f t="shared" si="96"/>
        <v>997</v>
      </c>
      <c r="G1009" s="756"/>
      <c r="H1009" s="756"/>
      <c r="I1009" s="756"/>
      <c r="J1009" s="756"/>
      <c r="K1009" s="756"/>
      <c r="L1009" s="756"/>
      <c r="M1009" s="756"/>
      <c r="N1009" s="594"/>
      <c r="O1009" s="705">
        <f t="shared" si="97"/>
        <v>997</v>
      </c>
      <c r="P1009" s="756"/>
      <c r="Q1009" s="756"/>
      <c r="R1009" s="756"/>
      <c r="S1009" s="756"/>
      <c r="T1009" s="756"/>
      <c r="U1009" s="756"/>
      <c r="V1009" s="756"/>
      <c r="W1009" s="594"/>
      <c r="X1009" s="705">
        <f t="shared" si="98"/>
        <v>997</v>
      </c>
      <c r="Y1009" s="756"/>
      <c r="Z1009" s="756"/>
      <c r="AA1009" s="756"/>
      <c r="AB1009" s="756"/>
      <c r="AC1009" s="756"/>
      <c r="AD1009" s="756"/>
      <c r="AE1009" s="756"/>
      <c r="AF1009" s="594"/>
      <c r="AG1009" s="705">
        <f t="shared" si="99"/>
        <v>997</v>
      </c>
      <c r="AH1009" s="756"/>
      <c r="AI1009" s="756"/>
      <c r="AJ1009" s="756"/>
      <c r="AK1009" s="756"/>
      <c r="AL1009" s="756"/>
      <c r="AM1009" s="756"/>
      <c r="AN1009" s="756"/>
      <c r="AO1009" s="685"/>
      <c r="AP1009" s="705">
        <f t="shared" si="100"/>
        <v>997</v>
      </c>
      <c r="AQ1009" s="756"/>
      <c r="AR1009" s="756"/>
      <c r="AS1009" s="756"/>
      <c r="AT1009" s="756"/>
      <c r="AU1009" s="756"/>
      <c r="AV1009" s="756"/>
      <c r="AW1009" s="756"/>
    </row>
    <row r="1010" spans="2:49" x14ac:dyDescent="0.25">
      <c r="B1010" s="705">
        <v>998</v>
      </c>
      <c r="C1010" s="951">
        <f>(1+_xlfn.XLOOKUP(INT((B1010-1)/12)+1,'ZC Curve'!$B$8:$B$107,'ZC Curve'!R$8:R$107,,0))^(1/12)-1</f>
        <v>0</v>
      </c>
      <c r="D1010" s="946">
        <f t="shared" si="95"/>
        <v>1</v>
      </c>
      <c r="E1010" s="594"/>
      <c r="F1010" s="705">
        <f t="shared" si="96"/>
        <v>998</v>
      </c>
      <c r="G1010" s="756"/>
      <c r="H1010" s="756"/>
      <c r="I1010" s="756"/>
      <c r="J1010" s="756"/>
      <c r="K1010" s="756"/>
      <c r="L1010" s="756"/>
      <c r="M1010" s="756"/>
      <c r="N1010" s="594"/>
      <c r="O1010" s="705">
        <f t="shared" si="97"/>
        <v>998</v>
      </c>
      <c r="P1010" s="756"/>
      <c r="Q1010" s="756"/>
      <c r="R1010" s="756"/>
      <c r="S1010" s="756"/>
      <c r="T1010" s="756"/>
      <c r="U1010" s="756"/>
      <c r="V1010" s="756"/>
      <c r="W1010" s="594"/>
      <c r="X1010" s="705">
        <f t="shared" si="98"/>
        <v>998</v>
      </c>
      <c r="Y1010" s="756"/>
      <c r="Z1010" s="756"/>
      <c r="AA1010" s="756"/>
      <c r="AB1010" s="756"/>
      <c r="AC1010" s="756"/>
      <c r="AD1010" s="756"/>
      <c r="AE1010" s="756"/>
      <c r="AF1010" s="594"/>
      <c r="AG1010" s="705">
        <f t="shared" si="99"/>
        <v>998</v>
      </c>
      <c r="AH1010" s="756"/>
      <c r="AI1010" s="756"/>
      <c r="AJ1010" s="756"/>
      <c r="AK1010" s="756"/>
      <c r="AL1010" s="756"/>
      <c r="AM1010" s="756"/>
      <c r="AN1010" s="756"/>
      <c r="AO1010" s="685"/>
      <c r="AP1010" s="705">
        <f t="shared" si="100"/>
        <v>998</v>
      </c>
      <c r="AQ1010" s="756"/>
      <c r="AR1010" s="756"/>
      <c r="AS1010" s="756"/>
      <c r="AT1010" s="756"/>
      <c r="AU1010" s="756"/>
      <c r="AV1010" s="756"/>
      <c r="AW1010" s="756"/>
    </row>
    <row r="1011" spans="2:49" x14ac:dyDescent="0.25">
      <c r="B1011" s="705">
        <v>999</v>
      </c>
      <c r="C1011" s="951">
        <f>(1+_xlfn.XLOOKUP(INT((B1011-1)/12)+1,'ZC Curve'!$B$8:$B$107,'ZC Curve'!R$8:R$107,,0))^(1/12)-1</f>
        <v>0</v>
      </c>
      <c r="D1011" s="946">
        <f t="shared" si="95"/>
        <v>1</v>
      </c>
      <c r="E1011" s="594"/>
      <c r="F1011" s="705">
        <f t="shared" si="96"/>
        <v>999</v>
      </c>
      <c r="G1011" s="756"/>
      <c r="H1011" s="756"/>
      <c r="I1011" s="756"/>
      <c r="J1011" s="756"/>
      <c r="K1011" s="756"/>
      <c r="L1011" s="756"/>
      <c r="M1011" s="756"/>
      <c r="N1011" s="594"/>
      <c r="O1011" s="705">
        <f t="shared" si="97"/>
        <v>999</v>
      </c>
      <c r="P1011" s="756"/>
      <c r="Q1011" s="756"/>
      <c r="R1011" s="756"/>
      <c r="S1011" s="756"/>
      <c r="T1011" s="756"/>
      <c r="U1011" s="756"/>
      <c r="V1011" s="756"/>
      <c r="W1011" s="594"/>
      <c r="X1011" s="705">
        <f t="shared" si="98"/>
        <v>999</v>
      </c>
      <c r="Y1011" s="756"/>
      <c r="Z1011" s="756"/>
      <c r="AA1011" s="756"/>
      <c r="AB1011" s="756"/>
      <c r="AC1011" s="756"/>
      <c r="AD1011" s="756"/>
      <c r="AE1011" s="756"/>
      <c r="AF1011" s="594"/>
      <c r="AG1011" s="705">
        <f t="shared" si="99"/>
        <v>999</v>
      </c>
      <c r="AH1011" s="756"/>
      <c r="AI1011" s="756"/>
      <c r="AJ1011" s="756"/>
      <c r="AK1011" s="756"/>
      <c r="AL1011" s="756"/>
      <c r="AM1011" s="756"/>
      <c r="AN1011" s="756"/>
      <c r="AO1011" s="685"/>
      <c r="AP1011" s="705">
        <f t="shared" si="100"/>
        <v>999</v>
      </c>
      <c r="AQ1011" s="756"/>
      <c r="AR1011" s="756"/>
      <c r="AS1011" s="756"/>
      <c r="AT1011" s="756"/>
      <c r="AU1011" s="756"/>
      <c r="AV1011" s="756"/>
      <c r="AW1011" s="756"/>
    </row>
    <row r="1012" spans="2:49" x14ac:dyDescent="0.25">
      <c r="B1012" s="705">
        <v>1000</v>
      </c>
      <c r="C1012" s="951">
        <f>(1+_xlfn.XLOOKUP(INT((B1012-1)/12)+1,'ZC Curve'!$B$8:$B$107,'ZC Curve'!R$8:R$107,,0))^(1/12)-1</f>
        <v>0</v>
      </c>
      <c r="D1012" s="946">
        <f t="shared" si="95"/>
        <v>1</v>
      </c>
      <c r="E1012" s="594"/>
      <c r="F1012" s="705">
        <f t="shared" si="96"/>
        <v>1000</v>
      </c>
      <c r="G1012" s="756"/>
      <c r="H1012" s="756"/>
      <c r="I1012" s="756"/>
      <c r="J1012" s="756"/>
      <c r="K1012" s="756"/>
      <c r="L1012" s="756"/>
      <c r="M1012" s="756"/>
      <c r="N1012" s="594"/>
      <c r="O1012" s="705">
        <f t="shared" si="97"/>
        <v>1000</v>
      </c>
      <c r="P1012" s="756"/>
      <c r="Q1012" s="756"/>
      <c r="R1012" s="756"/>
      <c r="S1012" s="756"/>
      <c r="T1012" s="756"/>
      <c r="U1012" s="756"/>
      <c r="V1012" s="756"/>
      <c r="W1012" s="594"/>
      <c r="X1012" s="705">
        <f t="shared" si="98"/>
        <v>1000</v>
      </c>
      <c r="Y1012" s="756"/>
      <c r="Z1012" s="756"/>
      <c r="AA1012" s="756"/>
      <c r="AB1012" s="756"/>
      <c r="AC1012" s="756"/>
      <c r="AD1012" s="756"/>
      <c r="AE1012" s="756"/>
      <c r="AF1012" s="594"/>
      <c r="AG1012" s="705">
        <f t="shared" si="99"/>
        <v>1000</v>
      </c>
      <c r="AH1012" s="756"/>
      <c r="AI1012" s="756"/>
      <c r="AJ1012" s="756"/>
      <c r="AK1012" s="756"/>
      <c r="AL1012" s="756"/>
      <c r="AM1012" s="756"/>
      <c r="AN1012" s="756"/>
      <c r="AO1012" s="685"/>
      <c r="AP1012" s="705">
        <f t="shared" si="100"/>
        <v>1000</v>
      </c>
      <c r="AQ1012" s="756"/>
      <c r="AR1012" s="756"/>
      <c r="AS1012" s="756"/>
      <c r="AT1012" s="756"/>
      <c r="AU1012" s="756"/>
      <c r="AV1012" s="756"/>
      <c r="AW1012" s="756"/>
    </row>
    <row r="1013" spans="2:49" x14ac:dyDescent="0.25">
      <c r="B1013" s="705">
        <v>1001</v>
      </c>
      <c r="C1013" s="951">
        <f>(1+_xlfn.XLOOKUP(INT((B1013-1)/12)+1,'ZC Curve'!$B$8:$B$107,'ZC Curve'!R$8:R$107,,0))^(1/12)-1</f>
        <v>0</v>
      </c>
      <c r="D1013" s="946">
        <f t="shared" si="95"/>
        <v>1</v>
      </c>
      <c r="E1013" s="594"/>
      <c r="F1013" s="705">
        <f t="shared" si="96"/>
        <v>1001</v>
      </c>
      <c r="G1013" s="756"/>
      <c r="H1013" s="756"/>
      <c r="I1013" s="756"/>
      <c r="J1013" s="756"/>
      <c r="K1013" s="756"/>
      <c r="L1013" s="756"/>
      <c r="M1013" s="756"/>
      <c r="N1013" s="594"/>
      <c r="O1013" s="705">
        <f t="shared" si="97"/>
        <v>1001</v>
      </c>
      <c r="P1013" s="756"/>
      <c r="Q1013" s="756"/>
      <c r="R1013" s="756"/>
      <c r="S1013" s="756"/>
      <c r="T1013" s="756"/>
      <c r="U1013" s="756"/>
      <c r="V1013" s="756"/>
      <c r="W1013" s="594"/>
      <c r="X1013" s="705">
        <f t="shared" si="98"/>
        <v>1001</v>
      </c>
      <c r="Y1013" s="756"/>
      <c r="Z1013" s="756"/>
      <c r="AA1013" s="756"/>
      <c r="AB1013" s="756"/>
      <c r="AC1013" s="756"/>
      <c r="AD1013" s="756"/>
      <c r="AE1013" s="756"/>
      <c r="AF1013" s="594"/>
      <c r="AG1013" s="705">
        <f t="shared" si="99"/>
        <v>1001</v>
      </c>
      <c r="AH1013" s="756"/>
      <c r="AI1013" s="756"/>
      <c r="AJ1013" s="756"/>
      <c r="AK1013" s="756"/>
      <c r="AL1013" s="756"/>
      <c r="AM1013" s="756"/>
      <c r="AN1013" s="756"/>
      <c r="AO1013" s="685"/>
      <c r="AP1013" s="705">
        <f t="shared" si="100"/>
        <v>1001</v>
      </c>
      <c r="AQ1013" s="756"/>
      <c r="AR1013" s="756"/>
      <c r="AS1013" s="756"/>
      <c r="AT1013" s="756"/>
      <c r="AU1013" s="756"/>
      <c r="AV1013" s="756"/>
      <c r="AW1013" s="756"/>
    </row>
    <row r="1014" spans="2:49" x14ac:dyDescent="0.25">
      <c r="B1014" s="705">
        <v>1002</v>
      </c>
      <c r="C1014" s="951">
        <f>(1+_xlfn.XLOOKUP(INT((B1014-1)/12)+1,'ZC Curve'!$B$8:$B$107,'ZC Curve'!R$8:R$107,,0))^(1/12)-1</f>
        <v>0</v>
      </c>
      <c r="D1014" s="946">
        <f t="shared" si="95"/>
        <v>1</v>
      </c>
      <c r="E1014" s="594"/>
      <c r="F1014" s="705">
        <f t="shared" si="96"/>
        <v>1002</v>
      </c>
      <c r="G1014" s="756"/>
      <c r="H1014" s="756"/>
      <c r="I1014" s="756"/>
      <c r="J1014" s="756"/>
      <c r="K1014" s="756"/>
      <c r="L1014" s="756"/>
      <c r="M1014" s="756"/>
      <c r="N1014" s="594"/>
      <c r="O1014" s="705">
        <f t="shared" si="97"/>
        <v>1002</v>
      </c>
      <c r="P1014" s="756"/>
      <c r="Q1014" s="756"/>
      <c r="R1014" s="756"/>
      <c r="S1014" s="756"/>
      <c r="T1014" s="756"/>
      <c r="U1014" s="756"/>
      <c r="V1014" s="756"/>
      <c r="W1014" s="594"/>
      <c r="X1014" s="705">
        <f t="shared" si="98"/>
        <v>1002</v>
      </c>
      <c r="Y1014" s="756"/>
      <c r="Z1014" s="756"/>
      <c r="AA1014" s="756"/>
      <c r="AB1014" s="756"/>
      <c r="AC1014" s="756"/>
      <c r="AD1014" s="756"/>
      <c r="AE1014" s="756"/>
      <c r="AF1014" s="594"/>
      <c r="AG1014" s="705">
        <f t="shared" si="99"/>
        <v>1002</v>
      </c>
      <c r="AH1014" s="756"/>
      <c r="AI1014" s="756"/>
      <c r="AJ1014" s="756"/>
      <c r="AK1014" s="756"/>
      <c r="AL1014" s="756"/>
      <c r="AM1014" s="756"/>
      <c r="AN1014" s="756"/>
      <c r="AO1014" s="685"/>
      <c r="AP1014" s="705">
        <f t="shared" si="100"/>
        <v>1002</v>
      </c>
      <c r="AQ1014" s="756"/>
      <c r="AR1014" s="756"/>
      <c r="AS1014" s="756"/>
      <c r="AT1014" s="756"/>
      <c r="AU1014" s="756"/>
      <c r="AV1014" s="756"/>
      <c r="AW1014" s="756"/>
    </row>
    <row r="1015" spans="2:49" x14ac:dyDescent="0.25">
      <c r="B1015" s="705">
        <v>1003</v>
      </c>
      <c r="C1015" s="951">
        <f>(1+_xlfn.XLOOKUP(INT((B1015-1)/12)+1,'ZC Curve'!$B$8:$B$107,'ZC Curve'!R$8:R$107,,0))^(1/12)-1</f>
        <v>0</v>
      </c>
      <c r="D1015" s="946">
        <f t="shared" si="95"/>
        <v>1</v>
      </c>
      <c r="E1015" s="594"/>
      <c r="F1015" s="705">
        <f t="shared" si="96"/>
        <v>1003</v>
      </c>
      <c r="G1015" s="756"/>
      <c r="H1015" s="756"/>
      <c r="I1015" s="756"/>
      <c r="J1015" s="756"/>
      <c r="K1015" s="756"/>
      <c r="L1015" s="756"/>
      <c r="M1015" s="756"/>
      <c r="N1015" s="594"/>
      <c r="O1015" s="705">
        <f t="shared" si="97"/>
        <v>1003</v>
      </c>
      <c r="P1015" s="756"/>
      <c r="Q1015" s="756"/>
      <c r="R1015" s="756"/>
      <c r="S1015" s="756"/>
      <c r="T1015" s="756"/>
      <c r="U1015" s="756"/>
      <c r="V1015" s="756"/>
      <c r="W1015" s="594"/>
      <c r="X1015" s="705">
        <f t="shared" si="98"/>
        <v>1003</v>
      </c>
      <c r="Y1015" s="756"/>
      <c r="Z1015" s="756"/>
      <c r="AA1015" s="756"/>
      <c r="AB1015" s="756"/>
      <c r="AC1015" s="756"/>
      <c r="AD1015" s="756"/>
      <c r="AE1015" s="756"/>
      <c r="AF1015" s="594"/>
      <c r="AG1015" s="705">
        <f t="shared" si="99"/>
        <v>1003</v>
      </c>
      <c r="AH1015" s="756"/>
      <c r="AI1015" s="756"/>
      <c r="AJ1015" s="756"/>
      <c r="AK1015" s="756"/>
      <c r="AL1015" s="756"/>
      <c r="AM1015" s="756"/>
      <c r="AN1015" s="756"/>
      <c r="AO1015" s="685"/>
      <c r="AP1015" s="705">
        <f t="shared" si="100"/>
        <v>1003</v>
      </c>
      <c r="AQ1015" s="756"/>
      <c r="AR1015" s="756"/>
      <c r="AS1015" s="756"/>
      <c r="AT1015" s="756"/>
      <c r="AU1015" s="756"/>
      <c r="AV1015" s="756"/>
      <c r="AW1015" s="756"/>
    </row>
    <row r="1016" spans="2:49" x14ac:dyDescent="0.25">
      <c r="B1016" s="705">
        <v>1004</v>
      </c>
      <c r="C1016" s="951">
        <f>(1+_xlfn.XLOOKUP(INT((B1016-1)/12)+1,'ZC Curve'!$B$8:$B$107,'ZC Curve'!R$8:R$107,,0))^(1/12)-1</f>
        <v>0</v>
      </c>
      <c r="D1016" s="946">
        <f t="shared" si="95"/>
        <v>1</v>
      </c>
      <c r="E1016" s="594"/>
      <c r="F1016" s="705">
        <f t="shared" si="96"/>
        <v>1004</v>
      </c>
      <c r="G1016" s="756"/>
      <c r="H1016" s="756"/>
      <c r="I1016" s="756"/>
      <c r="J1016" s="756"/>
      <c r="K1016" s="756"/>
      <c r="L1016" s="756"/>
      <c r="M1016" s="756"/>
      <c r="N1016" s="594"/>
      <c r="O1016" s="705">
        <f t="shared" si="97"/>
        <v>1004</v>
      </c>
      <c r="P1016" s="756"/>
      <c r="Q1016" s="756"/>
      <c r="R1016" s="756"/>
      <c r="S1016" s="756"/>
      <c r="T1016" s="756"/>
      <c r="U1016" s="756"/>
      <c r="V1016" s="756"/>
      <c r="W1016" s="594"/>
      <c r="X1016" s="705">
        <f t="shared" si="98"/>
        <v>1004</v>
      </c>
      <c r="Y1016" s="756"/>
      <c r="Z1016" s="756"/>
      <c r="AA1016" s="756"/>
      <c r="AB1016" s="756"/>
      <c r="AC1016" s="756"/>
      <c r="AD1016" s="756"/>
      <c r="AE1016" s="756"/>
      <c r="AF1016" s="594"/>
      <c r="AG1016" s="705">
        <f t="shared" si="99"/>
        <v>1004</v>
      </c>
      <c r="AH1016" s="756"/>
      <c r="AI1016" s="756"/>
      <c r="AJ1016" s="756"/>
      <c r="AK1016" s="756"/>
      <c r="AL1016" s="756"/>
      <c r="AM1016" s="756"/>
      <c r="AN1016" s="756"/>
      <c r="AO1016" s="685"/>
      <c r="AP1016" s="705">
        <f t="shared" si="100"/>
        <v>1004</v>
      </c>
      <c r="AQ1016" s="756"/>
      <c r="AR1016" s="756"/>
      <c r="AS1016" s="756"/>
      <c r="AT1016" s="756"/>
      <c r="AU1016" s="756"/>
      <c r="AV1016" s="756"/>
      <c r="AW1016" s="756"/>
    </row>
    <row r="1017" spans="2:49" x14ac:dyDescent="0.25">
      <c r="B1017" s="705">
        <v>1005</v>
      </c>
      <c r="C1017" s="951">
        <f>(1+_xlfn.XLOOKUP(INT((B1017-1)/12)+1,'ZC Curve'!$B$8:$B$107,'ZC Curve'!R$8:R$107,,0))^(1/12)-1</f>
        <v>0</v>
      </c>
      <c r="D1017" s="946">
        <f t="shared" si="95"/>
        <v>1</v>
      </c>
      <c r="E1017" s="594"/>
      <c r="F1017" s="705">
        <f t="shared" si="96"/>
        <v>1005</v>
      </c>
      <c r="G1017" s="756"/>
      <c r="H1017" s="756"/>
      <c r="I1017" s="756"/>
      <c r="J1017" s="756"/>
      <c r="K1017" s="756"/>
      <c r="L1017" s="756"/>
      <c r="M1017" s="756"/>
      <c r="N1017" s="594"/>
      <c r="O1017" s="705">
        <f t="shared" si="97"/>
        <v>1005</v>
      </c>
      <c r="P1017" s="756"/>
      <c r="Q1017" s="756"/>
      <c r="R1017" s="756"/>
      <c r="S1017" s="756"/>
      <c r="T1017" s="756"/>
      <c r="U1017" s="756"/>
      <c r="V1017" s="756"/>
      <c r="W1017" s="594"/>
      <c r="X1017" s="705">
        <f t="shared" si="98"/>
        <v>1005</v>
      </c>
      <c r="Y1017" s="756"/>
      <c r="Z1017" s="756"/>
      <c r="AA1017" s="756"/>
      <c r="AB1017" s="756"/>
      <c r="AC1017" s="756"/>
      <c r="AD1017" s="756"/>
      <c r="AE1017" s="756"/>
      <c r="AF1017" s="594"/>
      <c r="AG1017" s="705">
        <f t="shared" si="99"/>
        <v>1005</v>
      </c>
      <c r="AH1017" s="756"/>
      <c r="AI1017" s="756"/>
      <c r="AJ1017" s="756"/>
      <c r="AK1017" s="756"/>
      <c r="AL1017" s="756"/>
      <c r="AM1017" s="756"/>
      <c r="AN1017" s="756"/>
      <c r="AO1017" s="685"/>
      <c r="AP1017" s="705">
        <f t="shared" si="100"/>
        <v>1005</v>
      </c>
      <c r="AQ1017" s="756"/>
      <c r="AR1017" s="756"/>
      <c r="AS1017" s="756"/>
      <c r="AT1017" s="756"/>
      <c r="AU1017" s="756"/>
      <c r="AV1017" s="756"/>
      <c r="AW1017" s="756"/>
    </row>
    <row r="1018" spans="2:49" x14ac:dyDescent="0.25">
      <c r="B1018" s="705">
        <v>1006</v>
      </c>
      <c r="C1018" s="951">
        <f>(1+_xlfn.XLOOKUP(INT((B1018-1)/12)+1,'ZC Curve'!$B$8:$B$107,'ZC Curve'!R$8:R$107,,0))^(1/12)-1</f>
        <v>0</v>
      </c>
      <c r="D1018" s="946">
        <f t="shared" si="95"/>
        <v>1</v>
      </c>
      <c r="E1018" s="594"/>
      <c r="F1018" s="705">
        <f t="shared" si="96"/>
        <v>1006</v>
      </c>
      <c r="G1018" s="756"/>
      <c r="H1018" s="756"/>
      <c r="I1018" s="756"/>
      <c r="J1018" s="756"/>
      <c r="K1018" s="756"/>
      <c r="L1018" s="756"/>
      <c r="M1018" s="756"/>
      <c r="N1018" s="594"/>
      <c r="O1018" s="705">
        <f t="shared" si="97"/>
        <v>1006</v>
      </c>
      <c r="P1018" s="756"/>
      <c r="Q1018" s="756"/>
      <c r="R1018" s="756"/>
      <c r="S1018" s="756"/>
      <c r="T1018" s="756"/>
      <c r="U1018" s="756"/>
      <c r="V1018" s="756"/>
      <c r="W1018" s="594"/>
      <c r="X1018" s="705">
        <f t="shared" si="98"/>
        <v>1006</v>
      </c>
      <c r="Y1018" s="756"/>
      <c r="Z1018" s="756"/>
      <c r="AA1018" s="756"/>
      <c r="AB1018" s="756"/>
      <c r="AC1018" s="756"/>
      <c r="AD1018" s="756"/>
      <c r="AE1018" s="756"/>
      <c r="AF1018" s="594"/>
      <c r="AG1018" s="705">
        <f t="shared" si="99"/>
        <v>1006</v>
      </c>
      <c r="AH1018" s="756"/>
      <c r="AI1018" s="756"/>
      <c r="AJ1018" s="756"/>
      <c r="AK1018" s="756"/>
      <c r="AL1018" s="756"/>
      <c r="AM1018" s="756"/>
      <c r="AN1018" s="756"/>
      <c r="AO1018" s="685"/>
      <c r="AP1018" s="705">
        <f t="shared" si="100"/>
        <v>1006</v>
      </c>
      <c r="AQ1018" s="756"/>
      <c r="AR1018" s="756"/>
      <c r="AS1018" s="756"/>
      <c r="AT1018" s="756"/>
      <c r="AU1018" s="756"/>
      <c r="AV1018" s="756"/>
      <c r="AW1018" s="756"/>
    </row>
    <row r="1019" spans="2:49" x14ac:dyDescent="0.25">
      <c r="B1019" s="705">
        <v>1007</v>
      </c>
      <c r="C1019" s="951">
        <f>(1+_xlfn.XLOOKUP(INT((B1019-1)/12)+1,'ZC Curve'!$B$8:$B$107,'ZC Curve'!R$8:R$107,,0))^(1/12)-1</f>
        <v>0</v>
      </c>
      <c r="D1019" s="946">
        <f t="shared" si="95"/>
        <v>1</v>
      </c>
      <c r="E1019" s="594"/>
      <c r="F1019" s="705">
        <f t="shared" si="96"/>
        <v>1007</v>
      </c>
      <c r="G1019" s="756"/>
      <c r="H1019" s="756"/>
      <c r="I1019" s="756"/>
      <c r="J1019" s="756"/>
      <c r="K1019" s="756"/>
      <c r="L1019" s="756"/>
      <c r="M1019" s="756"/>
      <c r="N1019" s="594"/>
      <c r="O1019" s="705">
        <f t="shared" si="97"/>
        <v>1007</v>
      </c>
      <c r="P1019" s="756"/>
      <c r="Q1019" s="756"/>
      <c r="R1019" s="756"/>
      <c r="S1019" s="756"/>
      <c r="T1019" s="756"/>
      <c r="U1019" s="756"/>
      <c r="V1019" s="756"/>
      <c r="W1019" s="594"/>
      <c r="X1019" s="705">
        <f t="shared" si="98"/>
        <v>1007</v>
      </c>
      <c r="Y1019" s="756"/>
      <c r="Z1019" s="756"/>
      <c r="AA1019" s="756"/>
      <c r="AB1019" s="756"/>
      <c r="AC1019" s="756"/>
      <c r="AD1019" s="756"/>
      <c r="AE1019" s="756"/>
      <c r="AF1019" s="594"/>
      <c r="AG1019" s="705">
        <f t="shared" si="99"/>
        <v>1007</v>
      </c>
      <c r="AH1019" s="756"/>
      <c r="AI1019" s="756"/>
      <c r="AJ1019" s="756"/>
      <c r="AK1019" s="756"/>
      <c r="AL1019" s="756"/>
      <c r="AM1019" s="756"/>
      <c r="AN1019" s="756"/>
      <c r="AO1019" s="685"/>
      <c r="AP1019" s="705">
        <f t="shared" si="100"/>
        <v>1007</v>
      </c>
      <c r="AQ1019" s="756"/>
      <c r="AR1019" s="756"/>
      <c r="AS1019" s="756"/>
      <c r="AT1019" s="756"/>
      <c r="AU1019" s="756"/>
      <c r="AV1019" s="756"/>
      <c r="AW1019" s="756"/>
    </row>
    <row r="1020" spans="2:49" x14ac:dyDescent="0.25">
      <c r="B1020" s="705">
        <v>1008</v>
      </c>
      <c r="C1020" s="951">
        <f>(1+_xlfn.XLOOKUP(INT((B1020-1)/12)+1,'ZC Curve'!$B$8:$B$107,'ZC Curve'!R$8:R$107,,0))^(1/12)-1</f>
        <v>0</v>
      </c>
      <c r="D1020" s="946">
        <f t="shared" si="95"/>
        <v>1</v>
      </c>
      <c r="E1020" s="594"/>
      <c r="F1020" s="705">
        <f t="shared" si="96"/>
        <v>1008</v>
      </c>
      <c r="G1020" s="756"/>
      <c r="H1020" s="756"/>
      <c r="I1020" s="756"/>
      <c r="J1020" s="756"/>
      <c r="K1020" s="756"/>
      <c r="L1020" s="756"/>
      <c r="M1020" s="756"/>
      <c r="N1020" s="594"/>
      <c r="O1020" s="705">
        <f t="shared" si="97"/>
        <v>1008</v>
      </c>
      <c r="P1020" s="756"/>
      <c r="Q1020" s="756"/>
      <c r="R1020" s="756"/>
      <c r="S1020" s="756"/>
      <c r="T1020" s="756"/>
      <c r="U1020" s="756"/>
      <c r="V1020" s="756"/>
      <c r="W1020" s="594"/>
      <c r="X1020" s="705">
        <f t="shared" si="98"/>
        <v>1008</v>
      </c>
      <c r="Y1020" s="756"/>
      <c r="Z1020" s="756"/>
      <c r="AA1020" s="756"/>
      <c r="AB1020" s="756"/>
      <c r="AC1020" s="756"/>
      <c r="AD1020" s="756"/>
      <c r="AE1020" s="756"/>
      <c r="AF1020" s="594"/>
      <c r="AG1020" s="705">
        <f t="shared" si="99"/>
        <v>1008</v>
      </c>
      <c r="AH1020" s="756"/>
      <c r="AI1020" s="756"/>
      <c r="AJ1020" s="756"/>
      <c r="AK1020" s="756"/>
      <c r="AL1020" s="756"/>
      <c r="AM1020" s="756"/>
      <c r="AN1020" s="756"/>
      <c r="AO1020" s="685"/>
      <c r="AP1020" s="705">
        <f t="shared" si="100"/>
        <v>1008</v>
      </c>
      <c r="AQ1020" s="756"/>
      <c r="AR1020" s="756"/>
      <c r="AS1020" s="756"/>
      <c r="AT1020" s="756"/>
      <c r="AU1020" s="756"/>
      <c r="AV1020" s="756"/>
      <c r="AW1020" s="756"/>
    </row>
    <row r="1021" spans="2:49" x14ac:dyDescent="0.25">
      <c r="B1021" s="705">
        <v>1009</v>
      </c>
      <c r="C1021" s="951">
        <f>(1+_xlfn.XLOOKUP(INT((B1021-1)/12)+1,'ZC Curve'!$B$8:$B$107,'ZC Curve'!R$8:R$107,,0))^(1/12)-1</f>
        <v>0</v>
      </c>
      <c r="D1021" s="946">
        <f t="shared" si="95"/>
        <v>1</v>
      </c>
      <c r="E1021" s="594"/>
      <c r="F1021" s="705">
        <f t="shared" si="96"/>
        <v>1009</v>
      </c>
      <c r="G1021" s="756"/>
      <c r="H1021" s="756"/>
      <c r="I1021" s="756"/>
      <c r="J1021" s="756"/>
      <c r="K1021" s="756"/>
      <c r="L1021" s="756"/>
      <c r="M1021" s="756"/>
      <c r="N1021" s="594"/>
      <c r="O1021" s="705">
        <f t="shared" si="97"/>
        <v>1009</v>
      </c>
      <c r="P1021" s="756"/>
      <c r="Q1021" s="756"/>
      <c r="R1021" s="756"/>
      <c r="S1021" s="756"/>
      <c r="T1021" s="756"/>
      <c r="U1021" s="756"/>
      <c r="V1021" s="756"/>
      <c r="W1021" s="594"/>
      <c r="X1021" s="705">
        <f t="shared" si="98"/>
        <v>1009</v>
      </c>
      <c r="Y1021" s="756"/>
      <c r="Z1021" s="756"/>
      <c r="AA1021" s="756"/>
      <c r="AB1021" s="756"/>
      <c r="AC1021" s="756"/>
      <c r="AD1021" s="756"/>
      <c r="AE1021" s="756"/>
      <c r="AF1021" s="594"/>
      <c r="AG1021" s="705">
        <f t="shared" si="99"/>
        <v>1009</v>
      </c>
      <c r="AH1021" s="756"/>
      <c r="AI1021" s="756"/>
      <c r="AJ1021" s="756"/>
      <c r="AK1021" s="756"/>
      <c r="AL1021" s="756"/>
      <c r="AM1021" s="756"/>
      <c r="AN1021" s="756"/>
      <c r="AO1021" s="685"/>
      <c r="AP1021" s="705">
        <f t="shared" si="100"/>
        <v>1009</v>
      </c>
      <c r="AQ1021" s="756"/>
      <c r="AR1021" s="756"/>
      <c r="AS1021" s="756"/>
      <c r="AT1021" s="756"/>
      <c r="AU1021" s="756"/>
      <c r="AV1021" s="756"/>
      <c r="AW1021" s="756"/>
    </row>
    <row r="1022" spans="2:49" x14ac:dyDescent="0.25">
      <c r="B1022" s="705">
        <v>1010</v>
      </c>
      <c r="C1022" s="951">
        <f>(1+_xlfn.XLOOKUP(INT((B1022-1)/12)+1,'ZC Curve'!$B$8:$B$107,'ZC Curve'!R$8:R$107,,0))^(1/12)-1</f>
        <v>0</v>
      </c>
      <c r="D1022" s="946">
        <f t="shared" si="95"/>
        <v>1</v>
      </c>
      <c r="E1022" s="594"/>
      <c r="F1022" s="705">
        <f t="shared" si="96"/>
        <v>1010</v>
      </c>
      <c r="G1022" s="756"/>
      <c r="H1022" s="756"/>
      <c r="I1022" s="756"/>
      <c r="J1022" s="756"/>
      <c r="K1022" s="756"/>
      <c r="L1022" s="756"/>
      <c r="M1022" s="756"/>
      <c r="N1022" s="594"/>
      <c r="O1022" s="705">
        <f t="shared" si="97"/>
        <v>1010</v>
      </c>
      <c r="P1022" s="756"/>
      <c r="Q1022" s="756"/>
      <c r="R1022" s="756"/>
      <c r="S1022" s="756"/>
      <c r="T1022" s="756"/>
      <c r="U1022" s="756"/>
      <c r="V1022" s="756"/>
      <c r="W1022" s="594"/>
      <c r="X1022" s="705">
        <f t="shared" si="98"/>
        <v>1010</v>
      </c>
      <c r="Y1022" s="756"/>
      <c r="Z1022" s="756"/>
      <c r="AA1022" s="756"/>
      <c r="AB1022" s="756"/>
      <c r="AC1022" s="756"/>
      <c r="AD1022" s="756"/>
      <c r="AE1022" s="756"/>
      <c r="AF1022" s="594"/>
      <c r="AG1022" s="705">
        <f t="shared" si="99"/>
        <v>1010</v>
      </c>
      <c r="AH1022" s="756"/>
      <c r="AI1022" s="756"/>
      <c r="AJ1022" s="756"/>
      <c r="AK1022" s="756"/>
      <c r="AL1022" s="756"/>
      <c r="AM1022" s="756"/>
      <c r="AN1022" s="756"/>
      <c r="AO1022" s="685"/>
      <c r="AP1022" s="705">
        <f t="shared" si="100"/>
        <v>1010</v>
      </c>
      <c r="AQ1022" s="756"/>
      <c r="AR1022" s="756"/>
      <c r="AS1022" s="756"/>
      <c r="AT1022" s="756"/>
      <c r="AU1022" s="756"/>
      <c r="AV1022" s="756"/>
      <c r="AW1022" s="756"/>
    </row>
    <row r="1023" spans="2:49" x14ac:dyDescent="0.25">
      <c r="B1023" s="705">
        <v>1011</v>
      </c>
      <c r="C1023" s="951">
        <f>(1+_xlfn.XLOOKUP(INT((B1023-1)/12)+1,'ZC Curve'!$B$8:$B$107,'ZC Curve'!R$8:R$107,,0))^(1/12)-1</f>
        <v>0</v>
      </c>
      <c r="D1023" s="946">
        <f t="shared" si="95"/>
        <v>1</v>
      </c>
      <c r="E1023" s="594"/>
      <c r="F1023" s="705">
        <f t="shared" si="96"/>
        <v>1011</v>
      </c>
      <c r="G1023" s="756"/>
      <c r="H1023" s="756"/>
      <c r="I1023" s="756"/>
      <c r="J1023" s="756"/>
      <c r="K1023" s="756"/>
      <c r="L1023" s="756"/>
      <c r="M1023" s="756"/>
      <c r="N1023" s="594"/>
      <c r="O1023" s="705">
        <f t="shared" si="97"/>
        <v>1011</v>
      </c>
      <c r="P1023" s="756"/>
      <c r="Q1023" s="756"/>
      <c r="R1023" s="756"/>
      <c r="S1023" s="756"/>
      <c r="T1023" s="756"/>
      <c r="U1023" s="756"/>
      <c r="V1023" s="756"/>
      <c r="W1023" s="594"/>
      <c r="X1023" s="705">
        <f t="shared" si="98"/>
        <v>1011</v>
      </c>
      <c r="Y1023" s="756"/>
      <c r="Z1023" s="756"/>
      <c r="AA1023" s="756"/>
      <c r="AB1023" s="756"/>
      <c r="AC1023" s="756"/>
      <c r="AD1023" s="756"/>
      <c r="AE1023" s="756"/>
      <c r="AF1023" s="594"/>
      <c r="AG1023" s="705">
        <f t="shared" si="99"/>
        <v>1011</v>
      </c>
      <c r="AH1023" s="756"/>
      <c r="AI1023" s="756"/>
      <c r="AJ1023" s="756"/>
      <c r="AK1023" s="756"/>
      <c r="AL1023" s="756"/>
      <c r="AM1023" s="756"/>
      <c r="AN1023" s="756"/>
      <c r="AO1023" s="685"/>
      <c r="AP1023" s="705">
        <f t="shared" si="100"/>
        <v>1011</v>
      </c>
      <c r="AQ1023" s="756"/>
      <c r="AR1023" s="756"/>
      <c r="AS1023" s="756"/>
      <c r="AT1023" s="756"/>
      <c r="AU1023" s="756"/>
      <c r="AV1023" s="756"/>
      <c r="AW1023" s="756"/>
    </row>
    <row r="1024" spans="2:49" x14ac:dyDescent="0.25">
      <c r="B1024" s="705">
        <v>1012</v>
      </c>
      <c r="C1024" s="951">
        <f>(1+_xlfn.XLOOKUP(INT((B1024-1)/12)+1,'ZC Curve'!$B$8:$B$107,'ZC Curve'!R$8:R$107,,0))^(1/12)-1</f>
        <v>0</v>
      </c>
      <c r="D1024" s="946">
        <f t="shared" si="95"/>
        <v>1</v>
      </c>
      <c r="E1024" s="594"/>
      <c r="F1024" s="705">
        <f t="shared" si="96"/>
        <v>1012</v>
      </c>
      <c r="G1024" s="756"/>
      <c r="H1024" s="756"/>
      <c r="I1024" s="756"/>
      <c r="J1024" s="756"/>
      <c r="K1024" s="756"/>
      <c r="L1024" s="756"/>
      <c r="M1024" s="756"/>
      <c r="N1024" s="594"/>
      <c r="O1024" s="705">
        <f t="shared" si="97"/>
        <v>1012</v>
      </c>
      <c r="P1024" s="756"/>
      <c r="Q1024" s="756"/>
      <c r="R1024" s="756"/>
      <c r="S1024" s="756"/>
      <c r="T1024" s="756"/>
      <c r="U1024" s="756"/>
      <c r="V1024" s="756"/>
      <c r="W1024" s="594"/>
      <c r="X1024" s="705">
        <f t="shared" si="98"/>
        <v>1012</v>
      </c>
      <c r="Y1024" s="756"/>
      <c r="Z1024" s="756"/>
      <c r="AA1024" s="756"/>
      <c r="AB1024" s="756"/>
      <c r="AC1024" s="756"/>
      <c r="AD1024" s="756"/>
      <c r="AE1024" s="756"/>
      <c r="AF1024" s="594"/>
      <c r="AG1024" s="705">
        <f t="shared" si="99"/>
        <v>1012</v>
      </c>
      <c r="AH1024" s="756"/>
      <c r="AI1024" s="756"/>
      <c r="AJ1024" s="756"/>
      <c r="AK1024" s="756"/>
      <c r="AL1024" s="756"/>
      <c r="AM1024" s="756"/>
      <c r="AN1024" s="756"/>
      <c r="AO1024" s="685"/>
      <c r="AP1024" s="705">
        <f t="shared" si="100"/>
        <v>1012</v>
      </c>
      <c r="AQ1024" s="756"/>
      <c r="AR1024" s="756"/>
      <c r="AS1024" s="756"/>
      <c r="AT1024" s="756"/>
      <c r="AU1024" s="756"/>
      <c r="AV1024" s="756"/>
      <c r="AW1024" s="756"/>
    </row>
    <row r="1025" spans="2:49" x14ac:dyDescent="0.25">
      <c r="B1025" s="705">
        <v>1013</v>
      </c>
      <c r="C1025" s="951">
        <f>(1+_xlfn.XLOOKUP(INT((B1025-1)/12)+1,'ZC Curve'!$B$8:$B$107,'ZC Curve'!R$8:R$107,,0))^(1/12)-1</f>
        <v>0</v>
      </c>
      <c r="D1025" s="946">
        <f t="shared" si="95"/>
        <v>1</v>
      </c>
      <c r="E1025" s="594"/>
      <c r="F1025" s="705">
        <f t="shared" si="96"/>
        <v>1013</v>
      </c>
      <c r="G1025" s="756"/>
      <c r="H1025" s="756"/>
      <c r="I1025" s="756"/>
      <c r="J1025" s="756"/>
      <c r="K1025" s="756"/>
      <c r="L1025" s="756"/>
      <c r="M1025" s="756"/>
      <c r="N1025" s="594"/>
      <c r="O1025" s="705">
        <f t="shared" si="97"/>
        <v>1013</v>
      </c>
      <c r="P1025" s="756"/>
      <c r="Q1025" s="756"/>
      <c r="R1025" s="756"/>
      <c r="S1025" s="756"/>
      <c r="T1025" s="756"/>
      <c r="U1025" s="756"/>
      <c r="V1025" s="756"/>
      <c r="W1025" s="594"/>
      <c r="X1025" s="705">
        <f t="shared" si="98"/>
        <v>1013</v>
      </c>
      <c r="Y1025" s="756"/>
      <c r="Z1025" s="756"/>
      <c r="AA1025" s="756"/>
      <c r="AB1025" s="756"/>
      <c r="AC1025" s="756"/>
      <c r="AD1025" s="756"/>
      <c r="AE1025" s="756"/>
      <c r="AF1025" s="594"/>
      <c r="AG1025" s="705">
        <f t="shared" si="99"/>
        <v>1013</v>
      </c>
      <c r="AH1025" s="756"/>
      <c r="AI1025" s="756"/>
      <c r="AJ1025" s="756"/>
      <c r="AK1025" s="756"/>
      <c r="AL1025" s="756"/>
      <c r="AM1025" s="756"/>
      <c r="AN1025" s="756"/>
      <c r="AO1025" s="685"/>
      <c r="AP1025" s="705">
        <f t="shared" si="100"/>
        <v>1013</v>
      </c>
      <c r="AQ1025" s="756"/>
      <c r="AR1025" s="756"/>
      <c r="AS1025" s="756"/>
      <c r="AT1025" s="756"/>
      <c r="AU1025" s="756"/>
      <c r="AV1025" s="756"/>
      <c r="AW1025" s="756"/>
    </row>
    <row r="1026" spans="2:49" x14ac:dyDescent="0.25">
      <c r="B1026" s="705">
        <v>1014</v>
      </c>
      <c r="C1026" s="951">
        <f>(1+_xlfn.XLOOKUP(INT((B1026-1)/12)+1,'ZC Curve'!$B$8:$B$107,'ZC Curve'!R$8:R$107,,0))^(1/12)-1</f>
        <v>0</v>
      </c>
      <c r="D1026" s="946">
        <f t="shared" si="95"/>
        <v>1</v>
      </c>
      <c r="E1026" s="594"/>
      <c r="F1026" s="705">
        <f t="shared" si="96"/>
        <v>1014</v>
      </c>
      <c r="G1026" s="756"/>
      <c r="H1026" s="756"/>
      <c r="I1026" s="756"/>
      <c r="J1026" s="756"/>
      <c r="K1026" s="756"/>
      <c r="L1026" s="756"/>
      <c r="M1026" s="756"/>
      <c r="N1026" s="594"/>
      <c r="O1026" s="705">
        <f t="shared" si="97"/>
        <v>1014</v>
      </c>
      <c r="P1026" s="756"/>
      <c r="Q1026" s="756"/>
      <c r="R1026" s="756"/>
      <c r="S1026" s="756"/>
      <c r="T1026" s="756"/>
      <c r="U1026" s="756"/>
      <c r="V1026" s="756"/>
      <c r="W1026" s="594"/>
      <c r="X1026" s="705">
        <f t="shared" si="98"/>
        <v>1014</v>
      </c>
      <c r="Y1026" s="756"/>
      <c r="Z1026" s="756"/>
      <c r="AA1026" s="756"/>
      <c r="AB1026" s="756"/>
      <c r="AC1026" s="756"/>
      <c r="AD1026" s="756"/>
      <c r="AE1026" s="756"/>
      <c r="AF1026" s="594"/>
      <c r="AG1026" s="705">
        <f t="shared" si="99"/>
        <v>1014</v>
      </c>
      <c r="AH1026" s="756"/>
      <c r="AI1026" s="756"/>
      <c r="AJ1026" s="756"/>
      <c r="AK1026" s="756"/>
      <c r="AL1026" s="756"/>
      <c r="AM1026" s="756"/>
      <c r="AN1026" s="756"/>
      <c r="AO1026" s="685"/>
      <c r="AP1026" s="705">
        <f t="shared" si="100"/>
        <v>1014</v>
      </c>
      <c r="AQ1026" s="756"/>
      <c r="AR1026" s="756"/>
      <c r="AS1026" s="756"/>
      <c r="AT1026" s="756"/>
      <c r="AU1026" s="756"/>
      <c r="AV1026" s="756"/>
      <c r="AW1026" s="756"/>
    </row>
    <row r="1027" spans="2:49" x14ac:dyDescent="0.25">
      <c r="B1027" s="705">
        <v>1015</v>
      </c>
      <c r="C1027" s="951">
        <f>(1+_xlfn.XLOOKUP(INT((B1027-1)/12)+1,'ZC Curve'!$B$8:$B$107,'ZC Curve'!R$8:R$107,,0))^(1/12)-1</f>
        <v>0</v>
      </c>
      <c r="D1027" s="946">
        <f t="shared" si="95"/>
        <v>1</v>
      </c>
      <c r="E1027" s="594"/>
      <c r="F1027" s="705">
        <f t="shared" si="96"/>
        <v>1015</v>
      </c>
      <c r="G1027" s="756"/>
      <c r="H1027" s="756"/>
      <c r="I1027" s="756"/>
      <c r="J1027" s="756"/>
      <c r="K1027" s="756"/>
      <c r="L1027" s="756"/>
      <c r="M1027" s="756"/>
      <c r="N1027" s="594"/>
      <c r="O1027" s="705">
        <f t="shared" si="97"/>
        <v>1015</v>
      </c>
      <c r="P1027" s="756"/>
      <c r="Q1027" s="756"/>
      <c r="R1027" s="756"/>
      <c r="S1027" s="756"/>
      <c r="T1027" s="756"/>
      <c r="U1027" s="756"/>
      <c r="V1027" s="756"/>
      <c r="W1027" s="594"/>
      <c r="X1027" s="705">
        <f t="shared" si="98"/>
        <v>1015</v>
      </c>
      <c r="Y1027" s="756"/>
      <c r="Z1027" s="756"/>
      <c r="AA1027" s="756"/>
      <c r="AB1027" s="756"/>
      <c r="AC1027" s="756"/>
      <c r="AD1027" s="756"/>
      <c r="AE1027" s="756"/>
      <c r="AF1027" s="594"/>
      <c r="AG1027" s="705">
        <f t="shared" si="99"/>
        <v>1015</v>
      </c>
      <c r="AH1027" s="756"/>
      <c r="AI1027" s="756"/>
      <c r="AJ1027" s="756"/>
      <c r="AK1027" s="756"/>
      <c r="AL1027" s="756"/>
      <c r="AM1027" s="756"/>
      <c r="AN1027" s="756"/>
      <c r="AO1027" s="685"/>
      <c r="AP1027" s="705">
        <f t="shared" si="100"/>
        <v>1015</v>
      </c>
      <c r="AQ1027" s="756"/>
      <c r="AR1027" s="756"/>
      <c r="AS1027" s="756"/>
      <c r="AT1027" s="756"/>
      <c r="AU1027" s="756"/>
      <c r="AV1027" s="756"/>
      <c r="AW1027" s="756"/>
    </row>
    <row r="1028" spans="2:49" x14ac:dyDescent="0.25">
      <c r="B1028" s="705">
        <v>1016</v>
      </c>
      <c r="C1028" s="951">
        <f>(1+_xlfn.XLOOKUP(INT((B1028-1)/12)+1,'ZC Curve'!$B$8:$B$107,'ZC Curve'!R$8:R$107,,0))^(1/12)-1</f>
        <v>0</v>
      </c>
      <c r="D1028" s="946">
        <f t="shared" si="95"/>
        <v>1</v>
      </c>
      <c r="E1028" s="594"/>
      <c r="F1028" s="705">
        <f t="shared" si="96"/>
        <v>1016</v>
      </c>
      <c r="G1028" s="756"/>
      <c r="H1028" s="756"/>
      <c r="I1028" s="756"/>
      <c r="J1028" s="756"/>
      <c r="K1028" s="756"/>
      <c r="L1028" s="756"/>
      <c r="M1028" s="756"/>
      <c r="N1028" s="594"/>
      <c r="O1028" s="705">
        <f t="shared" si="97"/>
        <v>1016</v>
      </c>
      <c r="P1028" s="756"/>
      <c r="Q1028" s="756"/>
      <c r="R1028" s="756"/>
      <c r="S1028" s="756"/>
      <c r="T1028" s="756"/>
      <c r="U1028" s="756"/>
      <c r="V1028" s="756"/>
      <c r="W1028" s="594"/>
      <c r="X1028" s="705">
        <f t="shared" si="98"/>
        <v>1016</v>
      </c>
      <c r="Y1028" s="756"/>
      <c r="Z1028" s="756"/>
      <c r="AA1028" s="756"/>
      <c r="AB1028" s="756"/>
      <c r="AC1028" s="756"/>
      <c r="AD1028" s="756"/>
      <c r="AE1028" s="756"/>
      <c r="AF1028" s="594"/>
      <c r="AG1028" s="705">
        <f t="shared" si="99"/>
        <v>1016</v>
      </c>
      <c r="AH1028" s="756"/>
      <c r="AI1028" s="756"/>
      <c r="AJ1028" s="756"/>
      <c r="AK1028" s="756"/>
      <c r="AL1028" s="756"/>
      <c r="AM1028" s="756"/>
      <c r="AN1028" s="756"/>
      <c r="AO1028" s="685"/>
      <c r="AP1028" s="705">
        <f t="shared" si="100"/>
        <v>1016</v>
      </c>
      <c r="AQ1028" s="756"/>
      <c r="AR1028" s="756"/>
      <c r="AS1028" s="756"/>
      <c r="AT1028" s="756"/>
      <c r="AU1028" s="756"/>
      <c r="AV1028" s="756"/>
      <c r="AW1028" s="756"/>
    </row>
    <row r="1029" spans="2:49" x14ac:dyDescent="0.25">
      <c r="B1029" s="705">
        <v>1017</v>
      </c>
      <c r="C1029" s="951">
        <f>(1+_xlfn.XLOOKUP(INT((B1029-1)/12)+1,'ZC Curve'!$B$8:$B$107,'ZC Curve'!R$8:R$107,,0))^(1/12)-1</f>
        <v>0</v>
      </c>
      <c r="D1029" s="946">
        <f t="shared" si="95"/>
        <v>1</v>
      </c>
      <c r="E1029" s="594"/>
      <c r="F1029" s="705">
        <f t="shared" si="96"/>
        <v>1017</v>
      </c>
      <c r="G1029" s="756"/>
      <c r="H1029" s="756"/>
      <c r="I1029" s="756"/>
      <c r="J1029" s="756"/>
      <c r="K1029" s="756"/>
      <c r="L1029" s="756"/>
      <c r="M1029" s="756"/>
      <c r="N1029" s="594"/>
      <c r="O1029" s="705">
        <f t="shared" si="97"/>
        <v>1017</v>
      </c>
      <c r="P1029" s="756"/>
      <c r="Q1029" s="756"/>
      <c r="R1029" s="756"/>
      <c r="S1029" s="756"/>
      <c r="T1029" s="756"/>
      <c r="U1029" s="756"/>
      <c r="V1029" s="756"/>
      <c r="W1029" s="594"/>
      <c r="X1029" s="705">
        <f t="shared" si="98"/>
        <v>1017</v>
      </c>
      <c r="Y1029" s="756"/>
      <c r="Z1029" s="756"/>
      <c r="AA1029" s="756"/>
      <c r="AB1029" s="756"/>
      <c r="AC1029" s="756"/>
      <c r="AD1029" s="756"/>
      <c r="AE1029" s="756"/>
      <c r="AF1029" s="594"/>
      <c r="AG1029" s="705">
        <f t="shared" si="99"/>
        <v>1017</v>
      </c>
      <c r="AH1029" s="756"/>
      <c r="AI1029" s="756"/>
      <c r="AJ1029" s="756"/>
      <c r="AK1029" s="756"/>
      <c r="AL1029" s="756"/>
      <c r="AM1029" s="756"/>
      <c r="AN1029" s="756"/>
      <c r="AO1029" s="685"/>
      <c r="AP1029" s="705">
        <f t="shared" si="100"/>
        <v>1017</v>
      </c>
      <c r="AQ1029" s="756"/>
      <c r="AR1029" s="756"/>
      <c r="AS1029" s="756"/>
      <c r="AT1029" s="756"/>
      <c r="AU1029" s="756"/>
      <c r="AV1029" s="756"/>
      <c r="AW1029" s="756"/>
    </row>
    <row r="1030" spans="2:49" x14ac:dyDescent="0.25">
      <c r="B1030" s="705">
        <v>1018</v>
      </c>
      <c r="C1030" s="951">
        <f>(1+_xlfn.XLOOKUP(INT((B1030-1)/12)+1,'ZC Curve'!$B$8:$B$107,'ZC Curve'!R$8:R$107,,0))^(1/12)-1</f>
        <v>0</v>
      </c>
      <c r="D1030" s="946">
        <f t="shared" si="95"/>
        <v>1</v>
      </c>
      <c r="E1030" s="594"/>
      <c r="F1030" s="705">
        <f t="shared" si="96"/>
        <v>1018</v>
      </c>
      <c r="G1030" s="756"/>
      <c r="H1030" s="756"/>
      <c r="I1030" s="756"/>
      <c r="J1030" s="756"/>
      <c r="K1030" s="756"/>
      <c r="L1030" s="756"/>
      <c r="M1030" s="756"/>
      <c r="N1030" s="594"/>
      <c r="O1030" s="705">
        <f t="shared" si="97"/>
        <v>1018</v>
      </c>
      <c r="P1030" s="756"/>
      <c r="Q1030" s="756"/>
      <c r="R1030" s="756"/>
      <c r="S1030" s="756"/>
      <c r="T1030" s="756"/>
      <c r="U1030" s="756"/>
      <c r="V1030" s="756"/>
      <c r="W1030" s="594"/>
      <c r="X1030" s="705">
        <f t="shared" si="98"/>
        <v>1018</v>
      </c>
      <c r="Y1030" s="756"/>
      <c r="Z1030" s="756"/>
      <c r="AA1030" s="756"/>
      <c r="AB1030" s="756"/>
      <c r="AC1030" s="756"/>
      <c r="AD1030" s="756"/>
      <c r="AE1030" s="756"/>
      <c r="AF1030" s="594"/>
      <c r="AG1030" s="705">
        <f t="shared" si="99"/>
        <v>1018</v>
      </c>
      <c r="AH1030" s="756"/>
      <c r="AI1030" s="756"/>
      <c r="AJ1030" s="756"/>
      <c r="AK1030" s="756"/>
      <c r="AL1030" s="756"/>
      <c r="AM1030" s="756"/>
      <c r="AN1030" s="756"/>
      <c r="AO1030" s="685"/>
      <c r="AP1030" s="705">
        <f t="shared" si="100"/>
        <v>1018</v>
      </c>
      <c r="AQ1030" s="756"/>
      <c r="AR1030" s="756"/>
      <c r="AS1030" s="756"/>
      <c r="AT1030" s="756"/>
      <c r="AU1030" s="756"/>
      <c r="AV1030" s="756"/>
      <c r="AW1030" s="756"/>
    </row>
    <row r="1031" spans="2:49" x14ac:dyDescent="0.25">
      <c r="B1031" s="705">
        <v>1019</v>
      </c>
      <c r="C1031" s="951">
        <f>(1+_xlfn.XLOOKUP(INT((B1031-1)/12)+1,'ZC Curve'!$B$8:$B$107,'ZC Curve'!R$8:R$107,,0))^(1/12)-1</f>
        <v>0</v>
      </c>
      <c r="D1031" s="946">
        <f t="shared" si="95"/>
        <v>1</v>
      </c>
      <c r="E1031" s="594"/>
      <c r="F1031" s="705">
        <f t="shared" si="96"/>
        <v>1019</v>
      </c>
      <c r="G1031" s="756"/>
      <c r="H1031" s="756"/>
      <c r="I1031" s="756"/>
      <c r="J1031" s="756"/>
      <c r="K1031" s="756"/>
      <c r="L1031" s="756"/>
      <c r="M1031" s="756"/>
      <c r="N1031" s="594"/>
      <c r="O1031" s="705">
        <f t="shared" si="97"/>
        <v>1019</v>
      </c>
      <c r="P1031" s="756"/>
      <c r="Q1031" s="756"/>
      <c r="R1031" s="756"/>
      <c r="S1031" s="756"/>
      <c r="T1031" s="756"/>
      <c r="U1031" s="756"/>
      <c r="V1031" s="756"/>
      <c r="W1031" s="594"/>
      <c r="X1031" s="705">
        <f t="shared" si="98"/>
        <v>1019</v>
      </c>
      <c r="Y1031" s="756"/>
      <c r="Z1031" s="756"/>
      <c r="AA1031" s="756"/>
      <c r="AB1031" s="756"/>
      <c r="AC1031" s="756"/>
      <c r="AD1031" s="756"/>
      <c r="AE1031" s="756"/>
      <c r="AF1031" s="594"/>
      <c r="AG1031" s="705">
        <f t="shared" si="99"/>
        <v>1019</v>
      </c>
      <c r="AH1031" s="756"/>
      <c r="AI1031" s="756"/>
      <c r="AJ1031" s="756"/>
      <c r="AK1031" s="756"/>
      <c r="AL1031" s="756"/>
      <c r="AM1031" s="756"/>
      <c r="AN1031" s="756"/>
      <c r="AO1031" s="685"/>
      <c r="AP1031" s="705">
        <f t="shared" si="100"/>
        <v>1019</v>
      </c>
      <c r="AQ1031" s="756"/>
      <c r="AR1031" s="756"/>
      <c r="AS1031" s="756"/>
      <c r="AT1031" s="756"/>
      <c r="AU1031" s="756"/>
      <c r="AV1031" s="756"/>
      <c r="AW1031" s="756"/>
    </row>
    <row r="1032" spans="2:49" x14ac:dyDescent="0.25">
      <c r="B1032" s="705">
        <v>1020</v>
      </c>
      <c r="C1032" s="951">
        <f>(1+_xlfn.XLOOKUP(INT((B1032-1)/12)+1,'ZC Curve'!$B$8:$B$107,'ZC Curve'!R$8:R$107,,0))^(1/12)-1</f>
        <v>0</v>
      </c>
      <c r="D1032" s="946">
        <f t="shared" si="95"/>
        <v>1</v>
      </c>
      <c r="E1032" s="594"/>
      <c r="F1032" s="705">
        <f t="shared" si="96"/>
        <v>1020</v>
      </c>
      <c r="G1032" s="756"/>
      <c r="H1032" s="756"/>
      <c r="I1032" s="756"/>
      <c r="J1032" s="756"/>
      <c r="K1032" s="756"/>
      <c r="L1032" s="756"/>
      <c r="M1032" s="756"/>
      <c r="N1032" s="594"/>
      <c r="O1032" s="705">
        <f t="shared" si="97"/>
        <v>1020</v>
      </c>
      <c r="P1032" s="756"/>
      <c r="Q1032" s="756"/>
      <c r="R1032" s="756"/>
      <c r="S1032" s="756"/>
      <c r="T1032" s="756"/>
      <c r="U1032" s="756"/>
      <c r="V1032" s="756"/>
      <c r="W1032" s="594"/>
      <c r="X1032" s="705">
        <f t="shared" si="98"/>
        <v>1020</v>
      </c>
      <c r="Y1032" s="756"/>
      <c r="Z1032" s="756"/>
      <c r="AA1032" s="756"/>
      <c r="AB1032" s="756"/>
      <c r="AC1032" s="756"/>
      <c r="AD1032" s="756"/>
      <c r="AE1032" s="756"/>
      <c r="AF1032" s="594"/>
      <c r="AG1032" s="705">
        <f t="shared" si="99"/>
        <v>1020</v>
      </c>
      <c r="AH1032" s="756"/>
      <c r="AI1032" s="756"/>
      <c r="AJ1032" s="756"/>
      <c r="AK1032" s="756"/>
      <c r="AL1032" s="756"/>
      <c r="AM1032" s="756"/>
      <c r="AN1032" s="756"/>
      <c r="AO1032" s="685"/>
      <c r="AP1032" s="705">
        <f t="shared" si="100"/>
        <v>1020</v>
      </c>
      <c r="AQ1032" s="756"/>
      <c r="AR1032" s="756"/>
      <c r="AS1032" s="756"/>
      <c r="AT1032" s="756"/>
      <c r="AU1032" s="756"/>
      <c r="AV1032" s="756"/>
      <c r="AW1032" s="756"/>
    </row>
    <row r="1033" spans="2:49" x14ac:dyDescent="0.25">
      <c r="B1033" s="705">
        <v>1021</v>
      </c>
      <c r="C1033" s="951">
        <f>(1+_xlfn.XLOOKUP(INT((B1033-1)/12)+1,'ZC Curve'!$B$8:$B$107,'ZC Curve'!R$8:R$107,,0))^(1/12)-1</f>
        <v>0</v>
      </c>
      <c r="D1033" s="946">
        <f t="shared" si="95"/>
        <v>1</v>
      </c>
      <c r="E1033" s="594"/>
      <c r="F1033" s="705">
        <f t="shared" si="96"/>
        <v>1021</v>
      </c>
      <c r="G1033" s="756"/>
      <c r="H1033" s="756"/>
      <c r="I1033" s="756"/>
      <c r="J1033" s="756"/>
      <c r="K1033" s="756"/>
      <c r="L1033" s="756"/>
      <c r="M1033" s="756"/>
      <c r="N1033" s="594"/>
      <c r="O1033" s="705">
        <f t="shared" si="97"/>
        <v>1021</v>
      </c>
      <c r="P1033" s="756"/>
      <c r="Q1033" s="756"/>
      <c r="R1033" s="756"/>
      <c r="S1033" s="756"/>
      <c r="T1033" s="756"/>
      <c r="U1033" s="756"/>
      <c r="V1033" s="756"/>
      <c r="W1033" s="594"/>
      <c r="X1033" s="705">
        <f t="shared" si="98"/>
        <v>1021</v>
      </c>
      <c r="Y1033" s="756"/>
      <c r="Z1033" s="756"/>
      <c r="AA1033" s="756"/>
      <c r="AB1033" s="756"/>
      <c r="AC1033" s="756"/>
      <c r="AD1033" s="756"/>
      <c r="AE1033" s="756"/>
      <c r="AF1033" s="594"/>
      <c r="AG1033" s="705">
        <f t="shared" si="99"/>
        <v>1021</v>
      </c>
      <c r="AH1033" s="756"/>
      <c r="AI1033" s="756"/>
      <c r="AJ1033" s="756"/>
      <c r="AK1033" s="756"/>
      <c r="AL1033" s="756"/>
      <c r="AM1033" s="756"/>
      <c r="AN1033" s="756"/>
      <c r="AO1033" s="685"/>
      <c r="AP1033" s="705">
        <f t="shared" si="100"/>
        <v>1021</v>
      </c>
      <c r="AQ1033" s="756"/>
      <c r="AR1033" s="756"/>
      <c r="AS1033" s="756"/>
      <c r="AT1033" s="756"/>
      <c r="AU1033" s="756"/>
      <c r="AV1033" s="756"/>
      <c r="AW1033" s="756"/>
    </row>
    <row r="1034" spans="2:49" x14ac:dyDescent="0.25">
      <c r="B1034" s="705">
        <v>1022</v>
      </c>
      <c r="C1034" s="951">
        <f>(1+_xlfn.XLOOKUP(INT((B1034-1)/12)+1,'ZC Curve'!$B$8:$B$107,'ZC Curve'!R$8:R$107,,0))^(1/12)-1</f>
        <v>0</v>
      </c>
      <c r="D1034" s="946">
        <f t="shared" si="95"/>
        <v>1</v>
      </c>
      <c r="E1034" s="594"/>
      <c r="F1034" s="705">
        <f t="shared" si="96"/>
        <v>1022</v>
      </c>
      <c r="G1034" s="756"/>
      <c r="H1034" s="756"/>
      <c r="I1034" s="756"/>
      <c r="J1034" s="756"/>
      <c r="K1034" s="756"/>
      <c r="L1034" s="756"/>
      <c r="M1034" s="756"/>
      <c r="N1034" s="594"/>
      <c r="O1034" s="705">
        <f t="shared" si="97"/>
        <v>1022</v>
      </c>
      <c r="P1034" s="756"/>
      <c r="Q1034" s="756"/>
      <c r="R1034" s="756"/>
      <c r="S1034" s="756"/>
      <c r="T1034" s="756"/>
      <c r="U1034" s="756"/>
      <c r="V1034" s="756"/>
      <c r="W1034" s="594"/>
      <c r="X1034" s="705">
        <f t="shared" si="98"/>
        <v>1022</v>
      </c>
      <c r="Y1034" s="756"/>
      <c r="Z1034" s="756"/>
      <c r="AA1034" s="756"/>
      <c r="AB1034" s="756"/>
      <c r="AC1034" s="756"/>
      <c r="AD1034" s="756"/>
      <c r="AE1034" s="756"/>
      <c r="AF1034" s="594"/>
      <c r="AG1034" s="705">
        <f t="shared" si="99"/>
        <v>1022</v>
      </c>
      <c r="AH1034" s="756"/>
      <c r="AI1034" s="756"/>
      <c r="AJ1034" s="756"/>
      <c r="AK1034" s="756"/>
      <c r="AL1034" s="756"/>
      <c r="AM1034" s="756"/>
      <c r="AN1034" s="756"/>
      <c r="AO1034" s="685"/>
      <c r="AP1034" s="705">
        <f t="shared" si="100"/>
        <v>1022</v>
      </c>
      <c r="AQ1034" s="756"/>
      <c r="AR1034" s="756"/>
      <c r="AS1034" s="756"/>
      <c r="AT1034" s="756"/>
      <c r="AU1034" s="756"/>
      <c r="AV1034" s="756"/>
      <c r="AW1034" s="756"/>
    </row>
    <row r="1035" spans="2:49" x14ac:dyDescent="0.25">
      <c r="B1035" s="705">
        <v>1023</v>
      </c>
      <c r="C1035" s="951">
        <f>(1+_xlfn.XLOOKUP(INT((B1035-1)/12)+1,'ZC Curve'!$B$8:$B$107,'ZC Curve'!R$8:R$107,,0))^(1/12)-1</f>
        <v>0</v>
      </c>
      <c r="D1035" s="946">
        <f t="shared" si="95"/>
        <v>1</v>
      </c>
      <c r="E1035" s="594"/>
      <c r="F1035" s="705">
        <f t="shared" si="96"/>
        <v>1023</v>
      </c>
      <c r="G1035" s="756"/>
      <c r="H1035" s="756"/>
      <c r="I1035" s="756"/>
      <c r="J1035" s="756"/>
      <c r="K1035" s="756"/>
      <c r="L1035" s="756"/>
      <c r="M1035" s="756"/>
      <c r="N1035" s="594"/>
      <c r="O1035" s="705">
        <f t="shared" si="97"/>
        <v>1023</v>
      </c>
      <c r="P1035" s="756"/>
      <c r="Q1035" s="756"/>
      <c r="R1035" s="756"/>
      <c r="S1035" s="756"/>
      <c r="T1035" s="756"/>
      <c r="U1035" s="756"/>
      <c r="V1035" s="756"/>
      <c r="W1035" s="594"/>
      <c r="X1035" s="705">
        <f t="shared" si="98"/>
        <v>1023</v>
      </c>
      <c r="Y1035" s="756"/>
      <c r="Z1035" s="756"/>
      <c r="AA1035" s="756"/>
      <c r="AB1035" s="756"/>
      <c r="AC1035" s="756"/>
      <c r="AD1035" s="756"/>
      <c r="AE1035" s="756"/>
      <c r="AF1035" s="594"/>
      <c r="AG1035" s="705">
        <f t="shared" si="99"/>
        <v>1023</v>
      </c>
      <c r="AH1035" s="756"/>
      <c r="AI1035" s="756"/>
      <c r="AJ1035" s="756"/>
      <c r="AK1035" s="756"/>
      <c r="AL1035" s="756"/>
      <c r="AM1035" s="756"/>
      <c r="AN1035" s="756"/>
      <c r="AO1035" s="685"/>
      <c r="AP1035" s="705">
        <f t="shared" si="100"/>
        <v>1023</v>
      </c>
      <c r="AQ1035" s="756"/>
      <c r="AR1035" s="756"/>
      <c r="AS1035" s="756"/>
      <c r="AT1035" s="756"/>
      <c r="AU1035" s="756"/>
      <c r="AV1035" s="756"/>
      <c r="AW1035" s="756"/>
    </row>
    <row r="1036" spans="2:49" x14ac:dyDescent="0.25">
      <c r="B1036" s="705">
        <v>1024</v>
      </c>
      <c r="C1036" s="951">
        <f>(1+_xlfn.XLOOKUP(INT((B1036-1)/12)+1,'ZC Curve'!$B$8:$B$107,'ZC Curve'!R$8:R$107,,0))^(1/12)-1</f>
        <v>0</v>
      </c>
      <c r="D1036" s="946">
        <f t="shared" si="95"/>
        <v>1</v>
      </c>
      <c r="E1036" s="594"/>
      <c r="F1036" s="705">
        <f t="shared" si="96"/>
        <v>1024</v>
      </c>
      <c r="G1036" s="756"/>
      <c r="H1036" s="756"/>
      <c r="I1036" s="756"/>
      <c r="J1036" s="756"/>
      <c r="K1036" s="756"/>
      <c r="L1036" s="756"/>
      <c r="M1036" s="756"/>
      <c r="N1036" s="594"/>
      <c r="O1036" s="705">
        <f t="shared" si="97"/>
        <v>1024</v>
      </c>
      <c r="P1036" s="756"/>
      <c r="Q1036" s="756"/>
      <c r="R1036" s="756"/>
      <c r="S1036" s="756"/>
      <c r="T1036" s="756"/>
      <c r="U1036" s="756"/>
      <c r="V1036" s="756"/>
      <c r="W1036" s="594"/>
      <c r="X1036" s="705">
        <f t="shared" si="98"/>
        <v>1024</v>
      </c>
      <c r="Y1036" s="756"/>
      <c r="Z1036" s="756"/>
      <c r="AA1036" s="756"/>
      <c r="AB1036" s="756"/>
      <c r="AC1036" s="756"/>
      <c r="AD1036" s="756"/>
      <c r="AE1036" s="756"/>
      <c r="AF1036" s="594"/>
      <c r="AG1036" s="705">
        <f t="shared" si="99"/>
        <v>1024</v>
      </c>
      <c r="AH1036" s="756"/>
      <c r="AI1036" s="756"/>
      <c r="AJ1036" s="756"/>
      <c r="AK1036" s="756"/>
      <c r="AL1036" s="756"/>
      <c r="AM1036" s="756"/>
      <c r="AN1036" s="756"/>
      <c r="AO1036" s="685"/>
      <c r="AP1036" s="705">
        <f t="shared" si="100"/>
        <v>1024</v>
      </c>
      <c r="AQ1036" s="756"/>
      <c r="AR1036" s="756"/>
      <c r="AS1036" s="756"/>
      <c r="AT1036" s="756"/>
      <c r="AU1036" s="756"/>
      <c r="AV1036" s="756"/>
      <c r="AW1036" s="756"/>
    </row>
    <row r="1037" spans="2:49" x14ac:dyDescent="0.25">
      <c r="B1037" s="705">
        <v>1025</v>
      </c>
      <c r="C1037" s="951">
        <f>(1+_xlfn.XLOOKUP(INT((B1037-1)/12)+1,'ZC Curve'!$B$8:$B$107,'ZC Curve'!R$8:R$107,,0))^(1/12)-1</f>
        <v>0</v>
      </c>
      <c r="D1037" s="946">
        <f t="shared" si="95"/>
        <v>1</v>
      </c>
      <c r="E1037" s="594"/>
      <c r="F1037" s="705">
        <f t="shared" si="96"/>
        <v>1025</v>
      </c>
      <c r="G1037" s="756"/>
      <c r="H1037" s="756"/>
      <c r="I1037" s="756"/>
      <c r="J1037" s="756"/>
      <c r="K1037" s="756"/>
      <c r="L1037" s="756"/>
      <c r="M1037" s="756"/>
      <c r="N1037" s="594"/>
      <c r="O1037" s="705">
        <f t="shared" si="97"/>
        <v>1025</v>
      </c>
      <c r="P1037" s="756"/>
      <c r="Q1037" s="756"/>
      <c r="R1037" s="756"/>
      <c r="S1037" s="756"/>
      <c r="T1037" s="756"/>
      <c r="U1037" s="756"/>
      <c r="V1037" s="756"/>
      <c r="W1037" s="594"/>
      <c r="X1037" s="705">
        <f t="shared" si="98"/>
        <v>1025</v>
      </c>
      <c r="Y1037" s="756"/>
      <c r="Z1037" s="756"/>
      <c r="AA1037" s="756"/>
      <c r="AB1037" s="756"/>
      <c r="AC1037" s="756"/>
      <c r="AD1037" s="756"/>
      <c r="AE1037" s="756"/>
      <c r="AF1037" s="594"/>
      <c r="AG1037" s="705">
        <f t="shared" si="99"/>
        <v>1025</v>
      </c>
      <c r="AH1037" s="756"/>
      <c r="AI1037" s="756"/>
      <c r="AJ1037" s="756"/>
      <c r="AK1037" s="756"/>
      <c r="AL1037" s="756"/>
      <c r="AM1037" s="756"/>
      <c r="AN1037" s="756"/>
      <c r="AO1037" s="685"/>
      <c r="AP1037" s="705">
        <f t="shared" si="100"/>
        <v>1025</v>
      </c>
      <c r="AQ1037" s="756"/>
      <c r="AR1037" s="756"/>
      <c r="AS1037" s="756"/>
      <c r="AT1037" s="756"/>
      <c r="AU1037" s="756"/>
      <c r="AV1037" s="756"/>
      <c r="AW1037" s="756"/>
    </row>
    <row r="1038" spans="2:49" x14ac:dyDescent="0.25">
      <c r="B1038" s="705">
        <v>1026</v>
      </c>
      <c r="C1038" s="951">
        <f>(1+_xlfn.XLOOKUP(INT((B1038-1)/12)+1,'ZC Curve'!$B$8:$B$107,'ZC Curve'!R$8:R$107,,0))^(1/12)-1</f>
        <v>0</v>
      </c>
      <c r="D1038" s="946">
        <f t="shared" ref="D1038:D1101" si="101">D1037/(1+C1038)</f>
        <v>1</v>
      </c>
      <c r="E1038" s="594"/>
      <c r="F1038" s="705">
        <f t="shared" ref="F1038:F1101" si="102">F1037+1</f>
        <v>1026</v>
      </c>
      <c r="G1038" s="756"/>
      <c r="H1038" s="756"/>
      <c r="I1038" s="756"/>
      <c r="J1038" s="756"/>
      <c r="K1038" s="756"/>
      <c r="L1038" s="756"/>
      <c r="M1038" s="756"/>
      <c r="N1038" s="594"/>
      <c r="O1038" s="705">
        <f t="shared" ref="O1038:O1101" si="103">O1037+1</f>
        <v>1026</v>
      </c>
      <c r="P1038" s="756"/>
      <c r="Q1038" s="756"/>
      <c r="R1038" s="756"/>
      <c r="S1038" s="756"/>
      <c r="T1038" s="756"/>
      <c r="U1038" s="756"/>
      <c r="V1038" s="756"/>
      <c r="W1038" s="594"/>
      <c r="X1038" s="705">
        <f t="shared" ref="X1038:X1101" si="104">X1037+1</f>
        <v>1026</v>
      </c>
      <c r="Y1038" s="756"/>
      <c r="Z1038" s="756"/>
      <c r="AA1038" s="756"/>
      <c r="AB1038" s="756"/>
      <c r="AC1038" s="756"/>
      <c r="AD1038" s="756"/>
      <c r="AE1038" s="756"/>
      <c r="AF1038" s="594"/>
      <c r="AG1038" s="705">
        <f t="shared" ref="AG1038:AG1101" si="105">AG1037+1</f>
        <v>1026</v>
      </c>
      <c r="AH1038" s="756"/>
      <c r="AI1038" s="756"/>
      <c r="AJ1038" s="756"/>
      <c r="AK1038" s="756"/>
      <c r="AL1038" s="756"/>
      <c r="AM1038" s="756"/>
      <c r="AN1038" s="756"/>
      <c r="AO1038" s="685"/>
      <c r="AP1038" s="705">
        <f t="shared" ref="AP1038:AP1101" si="106">AP1037+1</f>
        <v>1026</v>
      </c>
      <c r="AQ1038" s="756"/>
      <c r="AR1038" s="756"/>
      <c r="AS1038" s="756"/>
      <c r="AT1038" s="756"/>
      <c r="AU1038" s="756"/>
      <c r="AV1038" s="756"/>
      <c r="AW1038" s="756"/>
    </row>
    <row r="1039" spans="2:49" x14ac:dyDescent="0.25">
      <c r="B1039" s="705">
        <v>1027</v>
      </c>
      <c r="C1039" s="951">
        <f>(1+_xlfn.XLOOKUP(INT((B1039-1)/12)+1,'ZC Curve'!$B$8:$B$107,'ZC Curve'!R$8:R$107,,0))^(1/12)-1</f>
        <v>0</v>
      </c>
      <c r="D1039" s="946">
        <f t="shared" si="101"/>
        <v>1</v>
      </c>
      <c r="E1039" s="594"/>
      <c r="F1039" s="705">
        <f t="shared" si="102"/>
        <v>1027</v>
      </c>
      <c r="G1039" s="756"/>
      <c r="H1039" s="756"/>
      <c r="I1039" s="756"/>
      <c r="J1039" s="756"/>
      <c r="K1039" s="756"/>
      <c r="L1039" s="756"/>
      <c r="M1039" s="756"/>
      <c r="N1039" s="594"/>
      <c r="O1039" s="705">
        <f t="shared" si="103"/>
        <v>1027</v>
      </c>
      <c r="P1039" s="756"/>
      <c r="Q1039" s="756"/>
      <c r="R1039" s="756"/>
      <c r="S1039" s="756"/>
      <c r="T1039" s="756"/>
      <c r="U1039" s="756"/>
      <c r="V1039" s="756"/>
      <c r="W1039" s="594"/>
      <c r="X1039" s="705">
        <f t="shared" si="104"/>
        <v>1027</v>
      </c>
      <c r="Y1039" s="756"/>
      <c r="Z1039" s="756"/>
      <c r="AA1039" s="756"/>
      <c r="AB1039" s="756"/>
      <c r="AC1039" s="756"/>
      <c r="AD1039" s="756"/>
      <c r="AE1039" s="756"/>
      <c r="AF1039" s="594"/>
      <c r="AG1039" s="705">
        <f t="shared" si="105"/>
        <v>1027</v>
      </c>
      <c r="AH1039" s="756"/>
      <c r="AI1039" s="756"/>
      <c r="AJ1039" s="756"/>
      <c r="AK1039" s="756"/>
      <c r="AL1039" s="756"/>
      <c r="AM1039" s="756"/>
      <c r="AN1039" s="756"/>
      <c r="AO1039" s="685"/>
      <c r="AP1039" s="705">
        <f t="shared" si="106"/>
        <v>1027</v>
      </c>
      <c r="AQ1039" s="756"/>
      <c r="AR1039" s="756"/>
      <c r="AS1039" s="756"/>
      <c r="AT1039" s="756"/>
      <c r="AU1039" s="756"/>
      <c r="AV1039" s="756"/>
      <c r="AW1039" s="756"/>
    </row>
    <row r="1040" spans="2:49" x14ac:dyDescent="0.25">
      <c r="B1040" s="705">
        <v>1028</v>
      </c>
      <c r="C1040" s="951">
        <f>(1+_xlfn.XLOOKUP(INT((B1040-1)/12)+1,'ZC Curve'!$B$8:$B$107,'ZC Curve'!R$8:R$107,,0))^(1/12)-1</f>
        <v>0</v>
      </c>
      <c r="D1040" s="946">
        <f t="shared" si="101"/>
        <v>1</v>
      </c>
      <c r="E1040" s="594"/>
      <c r="F1040" s="705">
        <f t="shared" si="102"/>
        <v>1028</v>
      </c>
      <c r="G1040" s="756"/>
      <c r="H1040" s="756"/>
      <c r="I1040" s="756"/>
      <c r="J1040" s="756"/>
      <c r="K1040" s="756"/>
      <c r="L1040" s="756"/>
      <c r="M1040" s="756"/>
      <c r="N1040" s="594"/>
      <c r="O1040" s="705">
        <f t="shared" si="103"/>
        <v>1028</v>
      </c>
      <c r="P1040" s="756"/>
      <c r="Q1040" s="756"/>
      <c r="R1040" s="756"/>
      <c r="S1040" s="756"/>
      <c r="T1040" s="756"/>
      <c r="U1040" s="756"/>
      <c r="V1040" s="756"/>
      <c r="W1040" s="594"/>
      <c r="X1040" s="705">
        <f t="shared" si="104"/>
        <v>1028</v>
      </c>
      <c r="Y1040" s="756"/>
      <c r="Z1040" s="756"/>
      <c r="AA1040" s="756"/>
      <c r="AB1040" s="756"/>
      <c r="AC1040" s="756"/>
      <c r="AD1040" s="756"/>
      <c r="AE1040" s="756"/>
      <c r="AF1040" s="594"/>
      <c r="AG1040" s="705">
        <f t="shared" si="105"/>
        <v>1028</v>
      </c>
      <c r="AH1040" s="756"/>
      <c r="AI1040" s="756"/>
      <c r="AJ1040" s="756"/>
      <c r="AK1040" s="756"/>
      <c r="AL1040" s="756"/>
      <c r="AM1040" s="756"/>
      <c r="AN1040" s="756"/>
      <c r="AO1040" s="685"/>
      <c r="AP1040" s="705">
        <f t="shared" si="106"/>
        <v>1028</v>
      </c>
      <c r="AQ1040" s="756"/>
      <c r="AR1040" s="756"/>
      <c r="AS1040" s="756"/>
      <c r="AT1040" s="756"/>
      <c r="AU1040" s="756"/>
      <c r="AV1040" s="756"/>
      <c r="AW1040" s="756"/>
    </row>
    <row r="1041" spans="2:49" x14ac:dyDescent="0.25">
      <c r="B1041" s="705">
        <v>1029</v>
      </c>
      <c r="C1041" s="951">
        <f>(1+_xlfn.XLOOKUP(INT((B1041-1)/12)+1,'ZC Curve'!$B$8:$B$107,'ZC Curve'!R$8:R$107,,0))^(1/12)-1</f>
        <v>0</v>
      </c>
      <c r="D1041" s="946">
        <f t="shared" si="101"/>
        <v>1</v>
      </c>
      <c r="E1041" s="594"/>
      <c r="F1041" s="705">
        <f t="shared" si="102"/>
        <v>1029</v>
      </c>
      <c r="G1041" s="756"/>
      <c r="H1041" s="756"/>
      <c r="I1041" s="756"/>
      <c r="J1041" s="756"/>
      <c r="K1041" s="756"/>
      <c r="L1041" s="756"/>
      <c r="M1041" s="756"/>
      <c r="N1041" s="594"/>
      <c r="O1041" s="705">
        <f t="shared" si="103"/>
        <v>1029</v>
      </c>
      <c r="P1041" s="756"/>
      <c r="Q1041" s="756"/>
      <c r="R1041" s="756"/>
      <c r="S1041" s="756"/>
      <c r="T1041" s="756"/>
      <c r="U1041" s="756"/>
      <c r="V1041" s="756"/>
      <c r="W1041" s="594"/>
      <c r="X1041" s="705">
        <f t="shared" si="104"/>
        <v>1029</v>
      </c>
      <c r="Y1041" s="756"/>
      <c r="Z1041" s="756"/>
      <c r="AA1041" s="756"/>
      <c r="AB1041" s="756"/>
      <c r="AC1041" s="756"/>
      <c r="AD1041" s="756"/>
      <c r="AE1041" s="756"/>
      <c r="AF1041" s="594"/>
      <c r="AG1041" s="705">
        <f t="shared" si="105"/>
        <v>1029</v>
      </c>
      <c r="AH1041" s="756"/>
      <c r="AI1041" s="756"/>
      <c r="AJ1041" s="756"/>
      <c r="AK1041" s="756"/>
      <c r="AL1041" s="756"/>
      <c r="AM1041" s="756"/>
      <c r="AN1041" s="756"/>
      <c r="AO1041" s="685"/>
      <c r="AP1041" s="705">
        <f t="shared" si="106"/>
        <v>1029</v>
      </c>
      <c r="AQ1041" s="756"/>
      <c r="AR1041" s="756"/>
      <c r="AS1041" s="756"/>
      <c r="AT1041" s="756"/>
      <c r="AU1041" s="756"/>
      <c r="AV1041" s="756"/>
      <c r="AW1041" s="756"/>
    </row>
    <row r="1042" spans="2:49" x14ac:dyDescent="0.25">
      <c r="B1042" s="705">
        <v>1030</v>
      </c>
      <c r="C1042" s="951">
        <f>(1+_xlfn.XLOOKUP(INT((B1042-1)/12)+1,'ZC Curve'!$B$8:$B$107,'ZC Curve'!R$8:R$107,,0))^(1/12)-1</f>
        <v>0</v>
      </c>
      <c r="D1042" s="946">
        <f t="shared" si="101"/>
        <v>1</v>
      </c>
      <c r="E1042" s="594"/>
      <c r="F1042" s="705">
        <f t="shared" si="102"/>
        <v>1030</v>
      </c>
      <c r="G1042" s="756"/>
      <c r="H1042" s="756"/>
      <c r="I1042" s="756"/>
      <c r="J1042" s="756"/>
      <c r="K1042" s="756"/>
      <c r="L1042" s="756"/>
      <c r="M1042" s="756"/>
      <c r="N1042" s="594"/>
      <c r="O1042" s="705">
        <f t="shared" si="103"/>
        <v>1030</v>
      </c>
      <c r="P1042" s="756"/>
      <c r="Q1042" s="756"/>
      <c r="R1042" s="756"/>
      <c r="S1042" s="756"/>
      <c r="T1042" s="756"/>
      <c r="U1042" s="756"/>
      <c r="V1042" s="756"/>
      <c r="W1042" s="594"/>
      <c r="X1042" s="705">
        <f t="shared" si="104"/>
        <v>1030</v>
      </c>
      <c r="Y1042" s="756"/>
      <c r="Z1042" s="756"/>
      <c r="AA1042" s="756"/>
      <c r="AB1042" s="756"/>
      <c r="AC1042" s="756"/>
      <c r="AD1042" s="756"/>
      <c r="AE1042" s="756"/>
      <c r="AF1042" s="594"/>
      <c r="AG1042" s="705">
        <f t="shared" si="105"/>
        <v>1030</v>
      </c>
      <c r="AH1042" s="756"/>
      <c r="AI1042" s="756"/>
      <c r="AJ1042" s="756"/>
      <c r="AK1042" s="756"/>
      <c r="AL1042" s="756"/>
      <c r="AM1042" s="756"/>
      <c r="AN1042" s="756"/>
      <c r="AO1042" s="685"/>
      <c r="AP1042" s="705">
        <f t="shared" si="106"/>
        <v>1030</v>
      </c>
      <c r="AQ1042" s="756"/>
      <c r="AR1042" s="756"/>
      <c r="AS1042" s="756"/>
      <c r="AT1042" s="756"/>
      <c r="AU1042" s="756"/>
      <c r="AV1042" s="756"/>
      <c r="AW1042" s="756"/>
    </row>
    <row r="1043" spans="2:49" x14ac:dyDescent="0.25">
      <c r="B1043" s="705">
        <v>1031</v>
      </c>
      <c r="C1043" s="951">
        <f>(1+_xlfn.XLOOKUP(INT((B1043-1)/12)+1,'ZC Curve'!$B$8:$B$107,'ZC Curve'!R$8:R$107,,0))^(1/12)-1</f>
        <v>0</v>
      </c>
      <c r="D1043" s="946">
        <f t="shared" si="101"/>
        <v>1</v>
      </c>
      <c r="E1043" s="594"/>
      <c r="F1043" s="705">
        <f t="shared" si="102"/>
        <v>1031</v>
      </c>
      <c r="G1043" s="756"/>
      <c r="H1043" s="756"/>
      <c r="I1043" s="756"/>
      <c r="J1043" s="756"/>
      <c r="K1043" s="756"/>
      <c r="L1043" s="756"/>
      <c r="M1043" s="756"/>
      <c r="N1043" s="594"/>
      <c r="O1043" s="705">
        <f t="shared" si="103"/>
        <v>1031</v>
      </c>
      <c r="P1043" s="756"/>
      <c r="Q1043" s="756"/>
      <c r="R1043" s="756"/>
      <c r="S1043" s="756"/>
      <c r="T1043" s="756"/>
      <c r="U1043" s="756"/>
      <c r="V1043" s="756"/>
      <c r="W1043" s="594"/>
      <c r="X1043" s="705">
        <f t="shared" si="104"/>
        <v>1031</v>
      </c>
      <c r="Y1043" s="756"/>
      <c r="Z1043" s="756"/>
      <c r="AA1043" s="756"/>
      <c r="AB1043" s="756"/>
      <c r="AC1043" s="756"/>
      <c r="AD1043" s="756"/>
      <c r="AE1043" s="756"/>
      <c r="AF1043" s="594"/>
      <c r="AG1043" s="705">
        <f t="shared" si="105"/>
        <v>1031</v>
      </c>
      <c r="AH1043" s="756"/>
      <c r="AI1043" s="756"/>
      <c r="AJ1043" s="756"/>
      <c r="AK1043" s="756"/>
      <c r="AL1043" s="756"/>
      <c r="AM1043" s="756"/>
      <c r="AN1043" s="756"/>
      <c r="AO1043" s="685"/>
      <c r="AP1043" s="705">
        <f t="shared" si="106"/>
        <v>1031</v>
      </c>
      <c r="AQ1043" s="756"/>
      <c r="AR1043" s="756"/>
      <c r="AS1043" s="756"/>
      <c r="AT1043" s="756"/>
      <c r="AU1043" s="756"/>
      <c r="AV1043" s="756"/>
      <c r="AW1043" s="756"/>
    </row>
    <row r="1044" spans="2:49" x14ac:dyDescent="0.25">
      <c r="B1044" s="705">
        <v>1032</v>
      </c>
      <c r="C1044" s="951">
        <f>(1+_xlfn.XLOOKUP(INT((B1044-1)/12)+1,'ZC Curve'!$B$8:$B$107,'ZC Curve'!R$8:R$107,,0))^(1/12)-1</f>
        <v>0</v>
      </c>
      <c r="D1044" s="946">
        <f t="shared" si="101"/>
        <v>1</v>
      </c>
      <c r="E1044" s="594"/>
      <c r="F1044" s="705">
        <f t="shared" si="102"/>
        <v>1032</v>
      </c>
      <c r="G1044" s="756"/>
      <c r="H1044" s="756"/>
      <c r="I1044" s="756"/>
      <c r="J1044" s="756"/>
      <c r="K1044" s="756"/>
      <c r="L1044" s="756"/>
      <c r="M1044" s="756"/>
      <c r="N1044" s="594"/>
      <c r="O1044" s="705">
        <f t="shared" si="103"/>
        <v>1032</v>
      </c>
      <c r="P1044" s="756"/>
      <c r="Q1044" s="756"/>
      <c r="R1044" s="756"/>
      <c r="S1044" s="756"/>
      <c r="T1044" s="756"/>
      <c r="U1044" s="756"/>
      <c r="V1044" s="756"/>
      <c r="W1044" s="594"/>
      <c r="X1044" s="705">
        <f t="shared" si="104"/>
        <v>1032</v>
      </c>
      <c r="Y1044" s="756"/>
      <c r="Z1044" s="756"/>
      <c r="AA1044" s="756"/>
      <c r="AB1044" s="756"/>
      <c r="AC1044" s="756"/>
      <c r="AD1044" s="756"/>
      <c r="AE1044" s="756"/>
      <c r="AF1044" s="594"/>
      <c r="AG1044" s="705">
        <f t="shared" si="105"/>
        <v>1032</v>
      </c>
      <c r="AH1044" s="756"/>
      <c r="AI1044" s="756"/>
      <c r="AJ1044" s="756"/>
      <c r="AK1044" s="756"/>
      <c r="AL1044" s="756"/>
      <c r="AM1044" s="756"/>
      <c r="AN1044" s="756"/>
      <c r="AO1044" s="685"/>
      <c r="AP1044" s="705">
        <f t="shared" si="106"/>
        <v>1032</v>
      </c>
      <c r="AQ1044" s="756"/>
      <c r="AR1044" s="756"/>
      <c r="AS1044" s="756"/>
      <c r="AT1044" s="756"/>
      <c r="AU1044" s="756"/>
      <c r="AV1044" s="756"/>
      <c r="AW1044" s="756"/>
    </row>
    <row r="1045" spans="2:49" x14ac:dyDescent="0.25">
      <c r="B1045" s="705">
        <v>1033</v>
      </c>
      <c r="C1045" s="951">
        <f>(1+_xlfn.XLOOKUP(INT((B1045-1)/12)+1,'ZC Curve'!$B$8:$B$107,'ZC Curve'!R$8:R$107,,0))^(1/12)-1</f>
        <v>0</v>
      </c>
      <c r="D1045" s="946">
        <f t="shared" si="101"/>
        <v>1</v>
      </c>
      <c r="E1045" s="594"/>
      <c r="F1045" s="705">
        <f t="shared" si="102"/>
        <v>1033</v>
      </c>
      <c r="G1045" s="756"/>
      <c r="H1045" s="756"/>
      <c r="I1045" s="756"/>
      <c r="J1045" s="756"/>
      <c r="K1045" s="756"/>
      <c r="L1045" s="756"/>
      <c r="M1045" s="756"/>
      <c r="N1045" s="594"/>
      <c r="O1045" s="705">
        <f t="shared" si="103"/>
        <v>1033</v>
      </c>
      <c r="P1045" s="756"/>
      <c r="Q1045" s="756"/>
      <c r="R1045" s="756"/>
      <c r="S1045" s="756"/>
      <c r="T1045" s="756"/>
      <c r="U1045" s="756"/>
      <c r="V1045" s="756"/>
      <c r="W1045" s="594"/>
      <c r="X1045" s="705">
        <f t="shared" si="104"/>
        <v>1033</v>
      </c>
      <c r="Y1045" s="756"/>
      <c r="Z1045" s="756"/>
      <c r="AA1045" s="756"/>
      <c r="AB1045" s="756"/>
      <c r="AC1045" s="756"/>
      <c r="AD1045" s="756"/>
      <c r="AE1045" s="756"/>
      <c r="AF1045" s="594"/>
      <c r="AG1045" s="705">
        <f t="shared" si="105"/>
        <v>1033</v>
      </c>
      <c r="AH1045" s="756"/>
      <c r="AI1045" s="756"/>
      <c r="AJ1045" s="756"/>
      <c r="AK1045" s="756"/>
      <c r="AL1045" s="756"/>
      <c r="AM1045" s="756"/>
      <c r="AN1045" s="756"/>
      <c r="AO1045" s="685"/>
      <c r="AP1045" s="705">
        <f t="shared" si="106"/>
        <v>1033</v>
      </c>
      <c r="AQ1045" s="756"/>
      <c r="AR1045" s="756"/>
      <c r="AS1045" s="756"/>
      <c r="AT1045" s="756"/>
      <c r="AU1045" s="756"/>
      <c r="AV1045" s="756"/>
      <c r="AW1045" s="756"/>
    </row>
    <row r="1046" spans="2:49" x14ac:dyDescent="0.25">
      <c r="B1046" s="705">
        <v>1034</v>
      </c>
      <c r="C1046" s="951">
        <f>(1+_xlfn.XLOOKUP(INT((B1046-1)/12)+1,'ZC Curve'!$B$8:$B$107,'ZC Curve'!R$8:R$107,,0))^(1/12)-1</f>
        <v>0</v>
      </c>
      <c r="D1046" s="946">
        <f t="shared" si="101"/>
        <v>1</v>
      </c>
      <c r="E1046" s="594"/>
      <c r="F1046" s="705">
        <f t="shared" si="102"/>
        <v>1034</v>
      </c>
      <c r="G1046" s="756"/>
      <c r="H1046" s="756"/>
      <c r="I1046" s="756"/>
      <c r="J1046" s="756"/>
      <c r="K1046" s="756"/>
      <c r="L1046" s="756"/>
      <c r="M1046" s="756"/>
      <c r="N1046" s="594"/>
      <c r="O1046" s="705">
        <f t="shared" si="103"/>
        <v>1034</v>
      </c>
      <c r="P1046" s="756"/>
      <c r="Q1046" s="756"/>
      <c r="R1046" s="756"/>
      <c r="S1046" s="756"/>
      <c r="T1046" s="756"/>
      <c r="U1046" s="756"/>
      <c r="V1046" s="756"/>
      <c r="W1046" s="594"/>
      <c r="X1046" s="705">
        <f t="shared" si="104"/>
        <v>1034</v>
      </c>
      <c r="Y1046" s="756"/>
      <c r="Z1046" s="756"/>
      <c r="AA1046" s="756"/>
      <c r="AB1046" s="756"/>
      <c r="AC1046" s="756"/>
      <c r="AD1046" s="756"/>
      <c r="AE1046" s="756"/>
      <c r="AF1046" s="594"/>
      <c r="AG1046" s="705">
        <f t="shared" si="105"/>
        <v>1034</v>
      </c>
      <c r="AH1046" s="756"/>
      <c r="AI1046" s="756"/>
      <c r="AJ1046" s="756"/>
      <c r="AK1046" s="756"/>
      <c r="AL1046" s="756"/>
      <c r="AM1046" s="756"/>
      <c r="AN1046" s="756"/>
      <c r="AO1046" s="685"/>
      <c r="AP1046" s="705">
        <f t="shared" si="106"/>
        <v>1034</v>
      </c>
      <c r="AQ1046" s="756"/>
      <c r="AR1046" s="756"/>
      <c r="AS1046" s="756"/>
      <c r="AT1046" s="756"/>
      <c r="AU1046" s="756"/>
      <c r="AV1046" s="756"/>
      <c r="AW1046" s="756"/>
    </row>
    <row r="1047" spans="2:49" x14ac:dyDescent="0.25">
      <c r="B1047" s="705">
        <v>1035</v>
      </c>
      <c r="C1047" s="951">
        <f>(1+_xlfn.XLOOKUP(INT((B1047-1)/12)+1,'ZC Curve'!$B$8:$B$107,'ZC Curve'!R$8:R$107,,0))^(1/12)-1</f>
        <v>0</v>
      </c>
      <c r="D1047" s="946">
        <f t="shared" si="101"/>
        <v>1</v>
      </c>
      <c r="E1047" s="594"/>
      <c r="F1047" s="705">
        <f t="shared" si="102"/>
        <v>1035</v>
      </c>
      <c r="G1047" s="756"/>
      <c r="H1047" s="756"/>
      <c r="I1047" s="756"/>
      <c r="J1047" s="756"/>
      <c r="K1047" s="756"/>
      <c r="L1047" s="756"/>
      <c r="M1047" s="756"/>
      <c r="N1047" s="594"/>
      <c r="O1047" s="705">
        <f t="shared" si="103"/>
        <v>1035</v>
      </c>
      <c r="P1047" s="756"/>
      <c r="Q1047" s="756"/>
      <c r="R1047" s="756"/>
      <c r="S1047" s="756"/>
      <c r="T1047" s="756"/>
      <c r="U1047" s="756"/>
      <c r="V1047" s="756"/>
      <c r="W1047" s="594"/>
      <c r="X1047" s="705">
        <f t="shared" si="104"/>
        <v>1035</v>
      </c>
      <c r="Y1047" s="756"/>
      <c r="Z1047" s="756"/>
      <c r="AA1047" s="756"/>
      <c r="AB1047" s="756"/>
      <c r="AC1047" s="756"/>
      <c r="AD1047" s="756"/>
      <c r="AE1047" s="756"/>
      <c r="AF1047" s="594"/>
      <c r="AG1047" s="705">
        <f t="shared" si="105"/>
        <v>1035</v>
      </c>
      <c r="AH1047" s="756"/>
      <c r="AI1047" s="756"/>
      <c r="AJ1047" s="756"/>
      <c r="AK1047" s="756"/>
      <c r="AL1047" s="756"/>
      <c r="AM1047" s="756"/>
      <c r="AN1047" s="756"/>
      <c r="AO1047" s="685"/>
      <c r="AP1047" s="705">
        <f t="shared" si="106"/>
        <v>1035</v>
      </c>
      <c r="AQ1047" s="756"/>
      <c r="AR1047" s="756"/>
      <c r="AS1047" s="756"/>
      <c r="AT1047" s="756"/>
      <c r="AU1047" s="756"/>
      <c r="AV1047" s="756"/>
      <c r="AW1047" s="756"/>
    </row>
    <row r="1048" spans="2:49" x14ac:dyDescent="0.25">
      <c r="B1048" s="705">
        <v>1036</v>
      </c>
      <c r="C1048" s="951">
        <f>(1+_xlfn.XLOOKUP(INT((B1048-1)/12)+1,'ZC Curve'!$B$8:$B$107,'ZC Curve'!R$8:R$107,,0))^(1/12)-1</f>
        <v>0</v>
      </c>
      <c r="D1048" s="946">
        <f t="shared" si="101"/>
        <v>1</v>
      </c>
      <c r="E1048" s="594"/>
      <c r="F1048" s="705">
        <f t="shared" si="102"/>
        <v>1036</v>
      </c>
      <c r="G1048" s="756"/>
      <c r="H1048" s="756"/>
      <c r="I1048" s="756"/>
      <c r="J1048" s="756"/>
      <c r="K1048" s="756"/>
      <c r="L1048" s="756"/>
      <c r="M1048" s="756"/>
      <c r="N1048" s="594"/>
      <c r="O1048" s="705">
        <f t="shared" si="103"/>
        <v>1036</v>
      </c>
      <c r="P1048" s="756"/>
      <c r="Q1048" s="756"/>
      <c r="R1048" s="756"/>
      <c r="S1048" s="756"/>
      <c r="T1048" s="756"/>
      <c r="U1048" s="756"/>
      <c r="V1048" s="756"/>
      <c r="W1048" s="594"/>
      <c r="X1048" s="705">
        <f t="shared" si="104"/>
        <v>1036</v>
      </c>
      <c r="Y1048" s="756"/>
      <c r="Z1048" s="756"/>
      <c r="AA1048" s="756"/>
      <c r="AB1048" s="756"/>
      <c r="AC1048" s="756"/>
      <c r="AD1048" s="756"/>
      <c r="AE1048" s="756"/>
      <c r="AF1048" s="594"/>
      <c r="AG1048" s="705">
        <f t="shared" si="105"/>
        <v>1036</v>
      </c>
      <c r="AH1048" s="756"/>
      <c r="AI1048" s="756"/>
      <c r="AJ1048" s="756"/>
      <c r="AK1048" s="756"/>
      <c r="AL1048" s="756"/>
      <c r="AM1048" s="756"/>
      <c r="AN1048" s="756"/>
      <c r="AO1048" s="685"/>
      <c r="AP1048" s="705">
        <f t="shared" si="106"/>
        <v>1036</v>
      </c>
      <c r="AQ1048" s="756"/>
      <c r="AR1048" s="756"/>
      <c r="AS1048" s="756"/>
      <c r="AT1048" s="756"/>
      <c r="AU1048" s="756"/>
      <c r="AV1048" s="756"/>
      <c r="AW1048" s="756"/>
    </row>
    <row r="1049" spans="2:49" x14ac:dyDescent="0.25">
      <c r="B1049" s="705">
        <v>1037</v>
      </c>
      <c r="C1049" s="951">
        <f>(1+_xlfn.XLOOKUP(INT((B1049-1)/12)+1,'ZC Curve'!$B$8:$B$107,'ZC Curve'!R$8:R$107,,0))^(1/12)-1</f>
        <v>0</v>
      </c>
      <c r="D1049" s="946">
        <f t="shared" si="101"/>
        <v>1</v>
      </c>
      <c r="E1049" s="594"/>
      <c r="F1049" s="705">
        <f t="shared" si="102"/>
        <v>1037</v>
      </c>
      <c r="G1049" s="756"/>
      <c r="H1049" s="756"/>
      <c r="I1049" s="756"/>
      <c r="J1049" s="756"/>
      <c r="K1049" s="756"/>
      <c r="L1049" s="756"/>
      <c r="M1049" s="756"/>
      <c r="N1049" s="594"/>
      <c r="O1049" s="705">
        <f t="shared" si="103"/>
        <v>1037</v>
      </c>
      <c r="P1049" s="756"/>
      <c r="Q1049" s="756"/>
      <c r="R1049" s="756"/>
      <c r="S1049" s="756"/>
      <c r="T1049" s="756"/>
      <c r="U1049" s="756"/>
      <c r="V1049" s="756"/>
      <c r="W1049" s="594"/>
      <c r="X1049" s="705">
        <f t="shared" si="104"/>
        <v>1037</v>
      </c>
      <c r="Y1049" s="756"/>
      <c r="Z1049" s="756"/>
      <c r="AA1049" s="756"/>
      <c r="AB1049" s="756"/>
      <c r="AC1049" s="756"/>
      <c r="AD1049" s="756"/>
      <c r="AE1049" s="756"/>
      <c r="AF1049" s="594"/>
      <c r="AG1049" s="705">
        <f t="shared" si="105"/>
        <v>1037</v>
      </c>
      <c r="AH1049" s="756"/>
      <c r="AI1049" s="756"/>
      <c r="AJ1049" s="756"/>
      <c r="AK1049" s="756"/>
      <c r="AL1049" s="756"/>
      <c r="AM1049" s="756"/>
      <c r="AN1049" s="756"/>
      <c r="AO1049" s="685"/>
      <c r="AP1049" s="705">
        <f t="shared" si="106"/>
        <v>1037</v>
      </c>
      <c r="AQ1049" s="756"/>
      <c r="AR1049" s="756"/>
      <c r="AS1049" s="756"/>
      <c r="AT1049" s="756"/>
      <c r="AU1049" s="756"/>
      <c r="AV1049" s="756"/>
      <c r="AW1049" s="756"/>
    </row>
    <row r="1050" spans="2:49" x14ac:dyDescent="0.25">
      <c r="B1050" s="705">
        <v>1038</v>
      </c>
      <c r="C1050" s="951">
        <f>(1+_xlfn.XLOOKUP(INT((B1050-1)/12)+1,'ZC Curve'!$B$8:$B$107,'ZC Curve'!R$8:R$107,,0))^(1/12)-1</f>
        <v>0</v>
      </c>
      <c r="D1050" s="946">
        <f t="shared" si="101"/>
        <v>1</v>
      </c>
      <c r="E1050" s="594"/>
      <c r="F1050" s="705">
        <f t="shared" si="102"/>
        <v>1038</v>
      </c>
      <c r="G1050" s="756"/>
      <c r="H1050" s="756"/>
      <c r="I1050" s="756"/>
      <c r="J1050" s="756"/>
      <c r="K1050" s="756"/>
      <c r="L1050" s="756"/>
      <c r="M1050" s="756"/>
      <c r="N1050" s="594"/>
      <c r="O1050" s="705">
        <f t="shared" si="103"/>
        <v>1038</v>
      </c>
      <c r="P1050" s="756"/>
      <c r="Q1050" s="756"/>
      <c r="R1050" s="756"/>
      <c r="S1050" s="756"/>
      <c r="T1050" s="756"/>
      <c r="U1050" s="756"/>
      <c r="V1050" s="756"/>
      <c r="W1050" s="594"/>
      <c r="X1050" s="705">
        <f t="shared" si="104"/>
        <v>1038</v>
      </c>
      <c r="Y1050" s="756"/>
      <c r="Z1050" s="756"/>
      <c r="AA1050" s="756"/>
      <c r="AB1050" s="756"/>
      <c r="AC1050" s="756"/>
      <c r="AD1050" s="756"/>
      <c r="AE1050" s="756"/>
      <c r="AF1050" s="594"/>
      <c r="AG1050" s="705">
        <f t="shared" si="105"/>
        <v>1038</v>
      </c>
      <c r="AH1050" s="756"/>
      <c r="AI1050" s="756"/>
      <c r="AJ1050" s="756"/>
      <c r="AK1050" s="756"/>
      <c r="AL1050" s="756"/>
      <c r="AM1050" s="756"/>
      <c r="AN1050" s="756"/>
      <c r="AO1050" s="685"/>
      <c r="AP1050" s="705">
        <f t="shared" si="106"/>
        <v>1038</v>
      </c>
      <c r="AQ1050" s="756"/>
      <c r="AR1050" s="756"/>
      <c r="AS1050" s="756"/>
      <c r="AT1050" s="756"/>
      <c r="AU1050" s="756"/>
      <c r="AV1050" s="756"/>
      <c r="AW1050" s="756"/>
    </row>
    <row r="1051" spans="2:49" x14ac:dyDescent="0.25">
      <c r="B1051" s="705">
        <v>1039</v>
      </c>
      <c r="C1051" s="951">
        <f>(1+_xlfn.XLOOKUP(INT((B1051-1)/12)+1,'ZC Curve'!$B$8:$B$107,'ZC Curve'!R$8:R$107,,0))^(1/12)-1</f>
        <v>0</v>
      </c>
      <c r="D1051" s="946">
        <f t="shared" si="101"/>
        <v>1</v>
      </c>
      <c r="E1051" s="594"/>
      <c r="F1051" s="705">
        <f t="shared" si="102"/>
        <v>1039</v>
      </c>
      <c r="G1051" s="756"/>
      <c r="H1051" s="756"/>
      <c r="I1051" s="756"/>
      <c r="J1051" s="756"/>
      <c r="K1051" s="756"/>
      <c r="L1051" s="756"/>
      <c r="M1051" s="756"/>
      <c r="N1051" s="594"/>
      <c r="O1051" s="705">
        <f t="shared" si="103"/>
        <v>1039</v>
      </c>
      <c r="P1051" s="756"/>
      <c r="Q1051" s="756"/>
      <c r="R1051" s="756"/>
      <c r="S1051" s="756"/>
      <c r="T1051" s="756"/>
      <c r="U1051" s="756"/>
      <c r="V1051" s="756"/>
      <c r="W1051" s="594"/>
      <c r="X1051" s="705">
        <f t="shared" si="104"/>
        <v>1039</v>
      </c>
      <c r="Y1051" s="756"/>
      <c r="Z1051" s="756"/>
      <c r="AA1051" s="756"/>
      <c r="AB1051" s="756"/>
      <c r="AC1051" s="756"/>
      <c r="AD1051" s="756"/>
      <c r="AE1051" s="756"/>
      <c r="AF1051" s="594"/>
      <c r="AG1051" s="705">
        <f t="shared" si="105"/>
        <v>1039</v>
      </c>
      <c r="AH1051" s="756"/>
      <c r="AI1051" s="756"/>
      <c r="AJ1051" s="756"/>
      <c r="AK1051" s="756"/>
      <c r="AL1051" s="756"/>
      <c r="AM1051" s="756"/>
      <c r="AN1051" s="756"/>
      <c r="AO1051" s="685"/>
      <c r="AP1051" s="705">
        <f t="shared" si="106"/>
        <v>1039</v>
      </c>
      <c r="AQ1051" s="756"/>
      <c r="AR1051" s="756"/>
      <c r="AS1051" s="756"/>
      <c r="AT1051" s="756"/>
      <c r="AU1051" s="756"/>
      <c r="AV1051" s="756"/>
      <c r="AW1051" s="756"/>
    </row>
    <row r="1052" spans="2:49" x14ac:dyDescent="0.25">
      <c r="B1052" s="705">
        <v>1040</v>
      </c>
      <c r="C1052" s="951">
        <f>(1+_xlfn.XLOOKUP(INT((B1052-1)/12)+1,'ZC Curve'!$B$8:$B$107,'ZC Curve'!R$8:R$107,,0))^(1/12)-1</f>
        <v>0</v>
      </c>
      <c r="D1052" s="946">
        <f t="shared" si="101"/>
        <v>1</v>
      </c>
      <c r="E1052" s="594"/>
      <c r="F1052" s="705">
        <f t="shared" si="102"/>
        <v>1040</v>
      </c>
      <c r="G1052" s="756"/>
      <c r="H1052" s="756"/>
      <c r="I1052" s="756"/>
      <c r="J1052" s="756"/>
      <c r="K1052" s="756"/>
      <c r="L1052" s="756"/>
      <c r="M1052" s="756"/>
      <c r="N1052" s="594"/>
      <c r="O1052" s="705">
        <f t="shared" si="103"/>
        <v>1040</v>
      </c>
      <c r="P1052" s="756"/>
      <c r="Q1052" s="756"/>
      <c r="R1052" s="756"/>
      <c r="S1052" s="756"/>
      <c r="T1052" s="756"/>
      <c r="U1052" s="756"/>
      <c r="V1052" s="756"/>
      <c r="W1052" s="594"/>
      <c r="X1052" s="705">
        <f t="shared" si="104"/>
        <v>1040</v>
      </c>
      <c r="Y1052" s="756"/>
      <c r="Z1052" s="756"/>
      <c r="AA1052" s="756"/>
      <c r="AB1052" s="756"/>
      <c r="AC1052" s="756"/>
      <c r="AD1052" s="756"/>
      <c r="AE1052" s="756"/>
      <c r="AF1052" s="594"/>
      <c r="AG1052" s="705">
        <f t="shared" si="105"/>
        <v>1040</v>
      </c>
      <c r="AH1052" s="756"/>
      <c r="AI1052" s="756"/>
      <c r="AJ1052" s="756"/>
      <c r="AK1052" s="756"/>
      <c r="AL1052" s="756"/>
      <c r="AM1052" s="756"/>
      <c r="AN1052" s="756"/>
      <c r="AO1052" s="685"/>
      <c r="AP1052" s="705">
        <f t="shared" si="106"/>
        <v>1040</v>
      </c>
      <c r="AQ1052" s="756"/>
      <c r="AR1052" s="756"/>
      <c r="AS1052" s="756"/>
      <c r="AT1052" s="756"/>
      <c r="AU1052" s="756"/>
      <c r="AV1052" s="756"/>
      <c r="AW1052" s="756"/>
    </row>
    <row r="1053" spans="2:49" x14ac:dyDescent="0.25">
      <c r="B1053" s="705">
        <v>1041</v>
      </c>
      <c r="C1053" s="951">
        <f>(1+_xlfn.XLOOKUP(INT((B1053-1)/12)+1,'ZC Curve'!$B$8:$B$107,'ZC Curve'!R$8:R$107,,0))^(1/12)-1</f>
        <v>0</v>
      </c>
      <c r="D1053" s="946">
        <f t="shared" si="101"/>
        <v>1</v>
      </c>
      <c r="E1053" s="594"/>
      <c r="F1053" s="705">
        <f t="shared" si="102"/>
        <v>1041</v>
      </c>
      <c r="G1053" s="756"/>
      <c r="H1053" s="756"/>
      <c r="I1053" s="756"/>
      <c r="J1053" s="756"/>
      <c r="K1053" s="756"/>
      <c r="L1053" s="756"/>
      <c r="M1053" s="756"/>
      <c r="N1053" s="594"/>
      <c r="O1053" s="705">
        <f t="shared" si="103"/>
        <v>1041</v>
      </c>
      <c r="P1053" s="756"/>
      <c r="Q1053" s="756"/>
      <c r="R1053" s="756"/>
      <c r="S1053" s="756"/>
      <c r="T1053" s="756"/>
      <c r="U1053" s="756"/>
      <c r="V1053" s="756"/>
      <c r="W1053" s="594"/>
      <c r="X1053" s="705">
        <f t="shared" si="104"/>
        <v>1041</v>
      </c>
      <c r="Y1053" s="756"/>
      <c r="Z1053" s="756"/>
      <c r="AA1053" s="756"/>
      <c r="AB1053" s="756"/>
      <c r="AC1053" s="756"/>
      <c r="AD1053" s="756"/>
      <c r="AE1053" s="756"/>
      <c r="AF1053" s="594"/>
      <c r="AG1053" s="705">
        <f t="shared" si="105"/>
        <v>1041</v>
      </c>
      <c r="AH1053" s="756"/>
      <c r="AI1053" s="756"/>
      <c r="AJ1053" s="756"/>
      <c r="AK1053" s="756"/>
      <c r="AL1053" s="756"/>
      <c r="AM1053" s="756"/>
      <c r="AN1053" s="756"/>
      <c r="AO1053" s="685"/>
      <c r="AP1053" s="705">
        <f t="shared" si="106"/>
        <v>1041</v>
      </c>
      <c r="AQ1053" s="756"/>
      <c r="AR1053" s="756"/>
      <c r="AS1053" s="756"/>
      <c r="AT1053" s="756"/>
      <c r="AU1053" s="756"/>
      <c r="AV1053" s="756"/>
      <c r="AW1053" s="756"/>
    </row>
    <row r="1054" spans="2:49" x14ac:dyDescent="0.25">
      <c r="B1054" s="705">
        <v>1042</v>
      </c>
      <c r="C1054" s="951">
        <f>(1+_xlfn.XLOOKUP(INT((B1054-1)/12)+1,'ZC Curve'!$B$8:$B$107,'ZC Curve'!R$8:R$107,,0))^(1/12)-1</f>
        <v>0</v>
      </c>
      <c r="D1054" s="946">
        <f t="shared" si="101"/>
        <v>1</v>
      </c>
      <c r="E1054" s="594"/>
      <c r="F1054" s="705">
        <f t="shared" si="102"/>
        <v>1042</v>
      </c>
      <c r="G1054" s="756"/>
      <c r="H1054" s="756"/>
      <c r="I1054" s="756"/>
      <c r="J1054" s="756"/>
      <c r="K1054" s="756"/>
      <c r="L1054" s="756"/>
      <c r="M1054" s="756"/>
      <c r="N1054" s="594"/>
      <c r="O1054" s="705">
        <f t="shared" si="103"/>
        <v>1042</v>
      </c>
      <c r="P1054" s="756"/>
      <c r="Q1054" s="756"/>
      <c r="R1054" s="756"/>
      <c r="S1054" s="756"/>
      <c r="T1054" s="756"/>
      <c r="U1054" s="756"/>
      <c r="V1054" s="756"/>
      <c r="W1054" s="594"/>
      <c r="X1054" s="705">
        <f t="shared" si="104"/>
        <v>1042</v>
      </c>
      <c r="Y1054" s="756"/>
      <c r="Z1054" s="756"/>
      <c r="AA1054" s="756"/>
      <c r="AB1054" s="756"/>
      <c r="AC1054" s="756"/>
      <c r="AD1054" s="756"/>
      <c r="AE1054" s="756"/>
      <c r="AF1054" s="594"/>
      <c r="AG1054" s="705">
        <f t="shared" si="105"/>
        <v>1042</v>
      </c>
      <c r="AH1054" s="756"/>
      <c r="AI1054" s="756"/>
      <c r="AJ1054" s="756"/>
      <c r="AK1054" s="756"/>
      <c r="AL1054" s="756"/>
      <c r="AM1054" s="756"/>
      <c r="AN1054" s="756"/>
      <c r="AO1054" s="685"/>
      <c r="AP1054" s="705">
        <f t="shared" si="106"/>
        <v>1042</v>
      </c>
      <c r="AQ1054" s="756"/>
      <c r="AR1054" s="756"/>
      <c r="AS1054" s="756"/>
      <c r="AT1054" s="756"/>
      <c r="AU1054" s="756"/>
      <c r="AV1054" s="756"/>
      <c r="AW1054" s="756"/>
    </row>
    <row r="1055" spans="2:49" x14ac:dyDescent="0.25">
      <c r="B1055" s="705">
        <v>1043</v>
      </c>
      <c r="C1055" s="951">
        <f>(1+_xlfn.XLOOKUP(INT((B1055-1)/12)+1,'ZC Curve'!$B$8:$B$107,'ZC Curve'!R$8:R$107,,0))^(1/12)-1</f>
        <v>0</v>
      </c>
      <c r="D1055" s="946">
        <f t="shared" si="101"/>
        <v>1</v>
      </c>
      <c r="E1055" s="594"/>
      <c r="F1055" s="705">
        <f t="shared" si="102"/>
        <v>1043</v>
      </c>
      <c r="G1055" s="756"/>
      <c r="H1055" s="756"/>
      <c r="I1055" s="756"/>
      <c r="J1055" s="756"/>
      <c r="K1055" s="756"/>
      <c r="L1055" s="756"/>
      <c r="M1055" s="756"/>
      <c r="N1055" s="594"/>
      <c r="O1055" s="705">
        <f t="shared" si="103"/>
        <v>1043</v>
      </c>
      <c r="P1055" s="756"/>
      <c r="Q1055" s="756"/>
      <c r="R1055" s="756"/>
      <c r="S1055" s="756"/>
      <c r="T1055" s="756"/>
      <c r="U1055" s="756"/>
      <c r="V1055" s="756"/>
      <c r="W1055" s="594"/>
      <c r="X1055" s="705">
        <f t="shared" si="104"/>
        <v>1043</v>
      </c>
      <c r="Y1055" s="756"/>
      <c r="Z1055" s="756"/>
      <c r="AA1055" s="756"/>
      <c r="AB1055" s="756"/>
      <c r="AC1055" s="756"/>
      <c r="AD1055" s="756"/>
      <c r="AE1055" s="756"/>
      <c r="AF1055" s="594"/>
      <c r="AG1055" s="705">
        <f t="shared" si="105"/>
        <v>1043</v>
      </c>
      <c r="AH1055" s="756"/>
      <c r="AI1055" s="756"/>
      <c r="AJ1055" s="756"/>
      <c r="AK1055" s="756"/>
      <c r="AL1055" s="756"/>
      <c r="AM1055" s="756"/>
      <c r="AN1055" s="756"/>
      <c r="AO1055" s="685"/>
      <c r="AP1055" s="705">
        <f t="shared" si="106"/>
        <v>1043</v>
      </c>
      <c r="AQ1055" s="756"/>
      <c r="AR1055" s="756"/>
      <c r="AS1055" s="756"/>
      <c r="AT1055" s="756"/>
      <c r="AU1055" s="756"/>
      <c r="AV1055" s="756"/>
      <c r="AW1055" s="756"/>
    </row>
    <row r="1056" spans="2:49" x14ac:dyDescent="0.25">
      <c r="B1056" s="705">
        <v>1044</v>
      </c>
      <c r="C1056" s="951">
        <f>(1+_xlfn.XLOOKUP(INT((B1056-1)/12)+1,'ZC Curve'!$B$8:$B$107,'ZC Curve'!R$8:R$107,,0))^(1/12)-1</f>
        <v>0</v>
      </c>
      <c r="D1056" s="946">
        <f t="shared" si="101"/>
        <v>1</v>
      </c>
      <c r="E1056" s="594"/>
      <c r="F1056" s="705">
        <f t="shared" si="102"/>
        <v>1044</v>
      </c>
      <c r="G1056" s="756"/>
      <c r="H1056" s="756"/>
      <c r="I1056" s="756"/>
      <c r="J1056" s="756"/>
      <c r="K1056" s="756"/>
      <c r="L1056" s="756"/>
      <c r="M1056" s="756"/>
      <c r="N1056" s="594"/>
      <c r="O1056" s="705">
        <f t="shared" si="103"/>
        <v>1044</v>
      </c>
      <c r="P1056" s="756"/>
      <c r="Q1056" s="756"/>
      <c r="R1056" s="756"/>
      <c r="S1056" s="756"/>
      <c r="T1056" s="756"/>
      <c r="U1056" s="756"/>
      <c r="V1056" s="756"/>
      <c r="W1056" s="594"/>
      <c r="X1056" s="705">
        <f t="shared" si="104"/>
        <v>1044</v>
      </c>
      <c r="Y1056" s="756"/>
      <c r="Z1056" s="756"/>
      <c r="AA1056" s="756"/>
      <c r="AB1056" s="756"/>
      <c r="AC1056" s="756"/>
      <c r="AD1056" s="756"/>
      <c r="AE1056" s="756"/>
      <c r="AF1056" s="594"/>
      <c r="AG1056" s="705">
        <f t="shared" si="105"/>
        <v>1044</v>
      </c>
      <c r="AH1056" s="756"/>
      <c r="AI1056" s="756"/>
      <c r="AJ1056" s="756"/>
      <c r="AK1056" s="756"/>
      <c r="AL1056" s="756"/>
      <c r="AM1056" s="756"/>
      <c r="AN1056" s="756"/>
      <c r="AO1056" s="685"/>
      <c r="AP1056" s="705">
        <f t="shared" si="106"/>
        <v>1044</v>
      </c>
      <c r="AQ1056" s="756"/>
      <c r="AR1056" s="756"/>
      <c r="AS1056" s="756"/>
      <c r="AT1056" s="756"/>
      <c r="AU1056" s="756"/>
      <c r="AV1056" s="756"/>
      <c r="AW1056" s="756"/>
    </row>
    <row r="1057" spans="2:49" x14ac:dyDescent="0.25">
      <c r="B1057" s="705">
        <v>1045</v>
      </c>
      <c r="C1057" s="951">
        <f>(1+_xlfn.XLOOKUP(INT((B1057-1)/12)+1,'ZC Curve'!$B$8:$B$107,'ZC Curve'!R$8:R$107,,0))^(1/12)-1</f>
        <v>0</v>
      </c>
      <c r="D1057" s="946">
        <f t="shared" si="101"/>
        <v>1</v>
      </c>
      <c r="E1057" s="594"/>
      <c r="F1057" s="705">
        <f t="shared" si="102"/>
        <v>1045</v>
      </c>
      <c r="G1057" s="756"/>
      <c r="H1057" s="756"/>
      <c r="I1057" s="756"/>
      <c r="J1057" s="756"/>
      <c r="K1057" s="756"/>
      <c r="L1057" s="756"/>
      <c r="M1057" s="756"/>
      <c r="N1057" s="594"/>
      <c r="O1057" s="705">
        <f t="shared" si="103"/>
        <v>1045</v>
      </c>
      <c r="P1057" s="756"/>
      <c r="Q1057" s="756"/>
      <c r="R1057" s="756"/>
      <c r="S1057" s="756"/>
      <c r="T1057" s="756"/>
      <c r="U1057" s="756"/>
      <c r="V1057" s="756"/>
      <c r="W1057" s="594"/>
      <c r="X1057" s="705">
        <f t="shared" si="104"/>
        <v>1045</v>
      </c>
      <c r="Y1057" s="756"/>
      <c r="Z1057" s="756"/>
      <c r="AA1057" s="756"/>
      <c r="AB1057" s="756"/>
      <c r="AC1057" s="756"/>
      <c r="AD1057" s="756"/>
      <c r="AE1057" s="756"/>
      <c r="AF1057" s="594"/>
      <c r="AG1057" s="705">
        <f t="shared" si="105"/>
        <v>1045</v>
      </c>
      <c r="AH1057" s="756"/>
      <c r="AI1057" s="756"/>
      <c r="AJ1057" s="756"/>
      <c r="AK1057" s="756"/>
      <c r="AL1057" s="756"/>
      <c r="AM1057" s="756"/>
      <c r="AN1057" s="756"/>
      <c r="AO1057" s="685"/>
      <c r="AP1057" s="705">
        <f t="shared" si="106"/>
        <v>1045</v>
      </c>
      <c r="AQ1057" s="756"/>
      <c r="AR1057" s="756"/>
      <c r="AS1057" s="756"/>
      <c r="AT1057" s="756"/>
      <c r="AU1057" s="756"/>
      <c r="AV1057" s="756"/>
      <c r="AW1057" s="756"/>
    </row>
    <row r="1058" spans="2:49" x14ac:dyDescent="0.25">
      <c r="B1058" s="705">
        <v>1046</v>
      </c>
      <c r="C1058" s="951">
        <f>(1+_xlfn.XLOOKUP(INT((B1058-1)/12)+1,'ZC Curve'!$B$8:$B$107,'ZC Curve'!R$8:R$107,,0))^(1/12)-1</f>
        <v>0</v>
      </c>
      <c r="D1058" s="946">
        <f t="shared" si="101"/>
        <v>1</v>
      </c>
      <c r="E1058" s="594"/>
      <c r="F1058" s="705">
        <f t="shared" si="102"/>
        <v>1046</v>
      </c>
      <c r="G1058" s="756"/>
      <c r="H1058" s="756"/>
      <c r="I1058" s="756"/>
      <c r="J1058" s="756"/>
      <c r="K1058" s="756"/>
      <c r="L1058" s="756"/>
      <c r="M1058" s="756"/>
      <c r="N1058" s="594"/>
      <c r="O1058" s="705">
        <f t="shared" si="103"/>
        <v>1046</v>
      </c>
      <c r="P1058" s="756"/>
      <c r="Q1058" s="756"/>
      <c r="R1058" s="756"/>
      <c r="S1058" s="756"/>
      <c r="T1058" s="756"/>
      <c r="U1058" s="756"/>
      <c r="V1058" s="756"/>
      <c r="W1058" s="594"/>
      <c r="X1058" s="705">
        <f t="shared" si="104"/>
        <v>1046</v>
      </c>
      <c r="Y1058" s="756"/>
      <c r="Z1058" s="756"/>
      <c r="AA1058" s="756"/>
      <c r="AB1058" s="756"/>
      <c r="AC1058" s="756"/>
      <c r="AD1058" s="756"/>
      <c r="AE1058" s="756"/>
      <c r="AF1058" s="594"/>
      <c r="AG1058" s="705">
        <f t="shared" si="105"/>
        <v>1046</v>
      </c>
      <c r="AH1058" s="756"/>
      <c r="AI1058" s="756"/>
      <c r="AJ1058" s="756"/>
      <c r="AK1058" s="756"/>
      <c r="AL1058" s="756"/>
      <c r="AM1058" s="756"/>
      <c r="AN1058" s="756"/>
      <c r="AO1058" s="685"/>
      <c r="AP1058" s="705">
        <f t="shared" si="106"/>
        <v>1046</v>
      </c>
      <c r="AQ1058" s="756"/>
      <c r="AR1058" s="756"/>
      <c r="AS1058" s="756"/>
      <c r="AT1058" s="756"/>
      <c r="AU1058" s="756"/>
      <c r="AV1058" s="756"/>
      <c r="AW1058" s="756"/>
    </row>
    <row r="1059" spans="2:49" x14ac:dyDescent="0.25">
      <c r="B1059" s="705">
        <v>1047</v>
      </c>
      <c r="C1059" s="951">
        <f>(1+_xlfn.XLOOKUP(INT((B1059-1)/12)+1,'ZC Curve'!$B$8:$B$107,'ZC Curve'!R$8:R$107,,0))^(1/12)-1</f>
        <v>0</v>
      </c>
      <c r="D1059" s="946">
        <f t="shared" si="101"/>
        <v>1</v>
      </c>
      <c r="E1059" s="594"/>
      <c r="F1059" s="705">
        <f t="shared" si="102"/>
        <v>1047</v>
      </c>
      <c r="G1059" s="756"/>
      <c r="H1059" s="756"/>
      <c r="I1059" s="756"/>
      <c r="J1059" s="756"/>
      <c r="K1059" s="756"/>
      <c r="L1059" s="756"/>
      <c r="M1059" s="756"/>
      <c r="N1059" s="594"/>
      <c r="O1059" s="705">
        <f t="shared" si="103"/>
        <v>1047</v>
      </c>
      <c r="P1059" s="756"/>
      <c r="Q1059" s="756"/>
      <c r="R1059" s="756"/>
      <c r="S1059" s="756"/>
      <c r="T1059" s="756"/>
      <c r="U1059" s="756"/>
      <c r="V1059" s="756"/>
      <c r="W1059" s="594"/>
      <c r="X1059" s="705">
        <f t="shared" si="104"/>
        <v>1047</v>
      </c>
      <c r="Y1059" s="756"/>
      <c r="Z1059" s="756"/>
      <c r="AA1059" s="756"/>
      <c r="AB1059" s="756"/>
      <c r="AC1059" s="756"/>
      <c r="AD1059" s="756"/>
      <c r="AE1059" s="756"/>
      <c r="AF1059" s="594"/>
      <c r="AG1059" s="705">
        <f t="shared" si="105"/>
        <v>1047</v>
      </c>
      <c r="AH1059" s="756"/>
      <c r="AI1059" s="756"/>
      <c r="AJ1059" s="756"/>
      <c r="AK1059" s="756"/>
      <c r="AL1059" s="756"/>
      <c r="AM1059" s="756"/>
      <c r="AN1059" s="756"/>
      <c r="AO1059" s="685"/>
      <c r="AP1059" s="705">
        <f t="shared" si="106"/>
        <v>1047</v>
      </c>
      <c r="AQ1059" s="756"/>
      <c r="AR1059" s="756"/>
      <c r="AS1059" s="756"/>
      <c r="AT1059" s="756"/>
      <c r="AU1059" s="756"/>
      <c r="AV1059" s="756"/>
      <c r="AW1059" s="756"/>
    </row>
    <row r="1060" spans="2:49" x14ac:dyDescent="0.25">
      <c r="B1060" s="705">
        <v>1048</v>
      </c>
      <c r="C1060" s="951">
        <f>(1+_xlfn.XLOOKUP(INT((B1060-1)/12)+1,'ZC Curve'!$B$8:$B$107,'ZC Curve'!R$8:R$107,,0))^(1/12)-1</f>
        <v>0</v>
      </c>
      <c r="D1060" s="946">
        <f t="shared" si="101"/>
        <v>1</v>
      </c>
      <c r="E1060" s="594"/>
      <c r="F1060" s="705">
        <f t="shared" si="102"/>
        <v>1048</v>
      </c>
      <c r="G1060" s="756"/>
      <c r="H1060" s="756"/>
      <c r="I1060" s="756"/>
      <c r="J1060" s="756"/>
      <c r="K1060" s="756"/>
      <c r="L1060" s="756"/>
      <c r="M1060" s="756"/>
      <c r="N1060" s="594"/>
      <c r="O1060" s="705">
        <f t="shared" si="103"/>
        <v>1048</v>
      </c>
      <c r="P1060" s="756"/>
      <c r="Q1060" s="756"/>
      <c r="R1060" s="756"/>
      <c r="S1060" s="756"/>
      <c r="T1060" s="756"/>
      <c r="U1060" s="756"/>
      <c r="V1060" s="756"/>
      <c r="W1060" s="594"/>
      <c r="X1060" s="705">
        <f t="shared" si="104"/>
        <v>1048</v>
      </c>
      <c r="Y1060" s="756"/>
      <c r="Z1060" s="756"/>
      <c r="AA1060" s="756"/>
      <c r="AB1060" s="756"/>
      <c r="AC1060" s="756"/>
      <c r="AD1060" s="756"/>
      <c r="AE1060" s="756"/>
      <c r="AF1060" s="594"/>
      <c r="AG1060" s="705">
        <f t="shared" si="105"/>
        <v>1048</v>
      </c>
      <c r="AH1060" s="756"/>
      <c r="AI1060" s="756"/>
      <c r="AJ1060" s="756"/>
      <c r="AK1060" s="756"/>
      <c r="AL1060" s="756"/>
      <c r="AM1060" s="756"/>
      <c r="AN1060" s="756"/>
      <c r="AO1060" s="685"/>
      <c r="AP1060" s="705">
        <f t="shared" si="106"/>
        <v>1048</v>
      </c>
      <c r="AQ1060" s="756"/>
      <c r="AR1060" s="756"/>
      <c r="AS1060" s="756"/>
      <c r="AT1060" s="756"/>
      <c r="AU1060" s="756"/>
      <c r="AV1060" s="756"/>
      <c r="AW1060" s="756"/>
    </row>
    <row r="1061" spans="2:49" x14ac:dyDescent="0.25">
      <c r="B1061" s="705">
        <v>1049</v>
      </c>
      <c r="C1061" s="951">
        <f>(1+_xlfn.XLOOKUP(INT((B1061-1)/12)+1,'ZC Curve'!$B$8:$B$107,'ZC Curve'!R$8:R$107,,0))^(1/12)-1</f>
        <v>0</v>
      </c>
      <c r="D1061" s="946">
        <f t="shared" si="101"/>
        <v>1</v>
      </c>
      <c r="E1061" s="594"/>
      <c r="F1061" s="705">
        <f t="shared" si="102"/>
        <v>1049</v>
      </c>
      <c r="G1061" s="756"/>
      <c r="H1061" s="756"/>
      <c r="I1061" s="756"/>
      <c r="J1061" s="756"/>
      <c r="K1061" s="756"/>
      <c r="L1061" s="756"/>
      <c r="M1061" s="756"/>
      <c r="N1061" s="594"/>
      <c r="O1061" s="705">
        <f t="shared" si="103"/>
        <v>1049</v>
      </c>
      <c r="P1061" s="756"/>
      <c r="Q1061" s="756"/>
      <c r="R1061" s="756"/>
      <c r="S1061" s="756"/>
      <c r="T1061" s="756"/>
      <c r="U1061" s="756"/>
      <c r="V1061" s="756"/>
      <c r="W1061" s="594"/>
      <c r="X1061" s="705">
        <f t="shared" si="104"/>
        <v>1049</v>
      </c>
      <c r="Y1061" s="756"/>
      <c r="Z1061" s="756"/>
      <c r="AA1061" s="756"/>
      <c r="AB1061" s="756"/>
      <c r="AC1061" s="756"/>
      <c r="AD1061" s="756"/>
      <c r="AE1061" s="756"/>
      <c r="AF1061" s="594"/>
      <c r="AG1061" s="705">
        <f t="shared" si="105"/>
        <v>1049</v>
      </c>
      <c r="AH1061" s="756"/>
      <c r="AI1061" s="756"/>
      <c r="AJ1061" s="756"/>
      <c r="AK1061" s="756"/>
      <c r="AL1061" s="756"/>
      <c r="AM1061" s="756"/>
      <c r="AN1061" s="756"/>
      <c r="AO1061" s="685"/>
      <c r="AP1061" s="705">
        <f t="shared" si="106"/>
        <v>1049</v>
      </c>
      <c r="AQ1061" s="756"/>
      <c r="AR1061" s="756"/>
      <c r="AS1061" s="756"/>
      <c r="AT1061" s="756"/>
      <c r="AU1061" s="756"/>
      <c r="AV1061" s="756"/>
      <c r="AW1061" s="756"/>
    </row>
    <row r="1062" spans="2:49" x14ac:dyDescent="0.25">
      <c r="B1062" s="705">
        <v>1050</v>
      </c>
      <c r="C1062" s="951">
        <f>(1+_xlfn.XLOOKUP(INT((B1062-1)/12)+1,'ZC Curve'!$B$8:$B$107,'ZC Curve'!R$8:R$107,,0))^(1/12)-1</f>
        <v>0</v>
      </c>
      <c r="D1062" s="946">
        <f t="shared" si="101"/>
        <v>1</v>
      </c>
      <c r="E1062" s="594"/>
      <c r="F1062" s="705">
        <f t="shared" si="102"/>
        <v>1050</v>
      </c>
      <c r="G1062" s="756"/>
      <c r="H1062" s="756"/>
      <c r="I1062" s="756"/>
      <c r="J1062" s="756"/>
      <c r="K1062" s="756"/>
      <c r="L1062" s="756"/>
      <c r="M1062" s="756"/>
      <c r="N1062" s="594"/>
      <c r="O1062" s="705">
        <f t="shared" si="103"/>
        <v>1050</v>
      </c>
      <c r="P1062" s="756"/>
      <c r="Q1062" s="756"/>
      <c r="R1062" s="756"/>
      <c r="S1062" s="756"/>
      <c r="T1062" s="756"/>
      <c r="U1062" s="756"/>
      <c r="V1062" s="756"/>
      <c r="W1062" s="594"/>
      <c r="X1062" s="705">
        <f t="shared" si="104"/>
        <v>1050</v>
      </c>
      <c r="Y1062" s="756"/>
      <c r="Z1062" s="756"/>
      <c r="AA1062" s="756"/>
      <c r="AB1062" s="756"/>
      <c r="AC1062" s="756"/>
      <c r="AD1062" s="756"/>
      <c r="AE1062" s="756"/>
      <c r="AF1062" s="594"/>
      <c r="AG1062" s="705">
        <f t="shared" si="105"/>
        <v>1050</v>
      </c>
      <c r="AH1062" s="756"/>
      <c r="AI1062" s="756"/>
      <c r="AJ1062" s="756"/>
      <c r="AK1062" s="756"/>
      <c r="AL1062" s="756"/>
      <c r="AM1062" s="756"/>
      <c r="AN1062" s="756"/>
      <c r="AO1062" s="685"/>
      <c r="AP1062" s="705">
        <f t="shared" si="106"/>
        <v>1050</v>
      </c>
      <c r="AQ1062" s="756"/>
      <c r="AR1062" s="756"/>
      <c r="AS1062" s="756"/>
      <c r="AT1062" s="756"/>
      <c r="AU1062" s="756"/>
      <c r="AV1062" s="756"/>
      <c r="AW1062" s="756"/>
    </row>
    <row r="1063" spans="2:49" x14ac:dyDescent="0.25">
      <c r="B1063" s="705">
        <v>1051</v>
      </c>
      <c r="C1063" s="951">
        <f>(1+_xlfn.XLOOKUP(INT((B1063-1)/12)+1,'ZC Curve'!$B$8:$B$107,'ZC Curve'!R$8:R$107,,0))^(1/12)-1</f>
        <v>0</v>
      </c>
      <c r="D1063" s="946">
        <f t="shared" si="101"/>
        <v>1</v>
      </c>
      <c r="E1063" s="594"/>
      <c r="F1063" s="705">
        <f t="shared" si="102"/>
        <v>1051</v>
      </c>
      <c r="G1063" s="756"/>
      <c r="H1063" s="756"/>
      <c r="I1063" s="756"/>
      <c r="J1063" s="756"/>
      <c r="K1063" s="756"/>
      <c r="L1063" s="756"/>
      <c r="M1063" s="756"/>
      <c r="N1063" s="594"/>
      <c r="O1063" s="705">
        <f t="shared" si="103"/>
        <v>1051</v>
      </c>
      <c r="P1063" s="756"/>
      <c r="Q1063" s="756"/>
      <c r="R1063" s="756"/>
      <c r="S1063" s="756"/>
      <c r="T1063" s="756"/>
      <c r="U1063" s="756"/>
      <c r="V1063" s="756"/>
      <c r="W1063" s="594"/>
      <c r="X1063" s="705">
        <f t="shared" si="104"/>
        <v>1051</v>
      </c>
      <c r="Y1063" s="756"/>
      <c r="Z1063" s="756"/>
      <c r="AA1063" s="756"/>
      <c r="AB1063" s="756"/>
      <c r="AC1063" s="756"/>
      <c r="AD1063" s="756"/>
      <c r="AE1063" s="756"/>
      <c r="AF1063" s="594"/>
      <c r="AG1063" s="705">
        <f t="shared" si="105"/>
        <v>1051</v>
      </c>
      <c r="AH1063" s="756"/>
      <c r="AI1063" s="756"/>
      <c r="AJ1063" s="756"/>
      <c r="AK1063" s="756"/>
      <c r="AL1063" s="756"/>
      <c r="AM1063" s="756"/>
      <c r="AN1063" s="756"/>
      <c r="AO1063" s="685"/>
      <c r="AP1063" s="705">
        <f t="shared" si="106"/>
        <v>1051</v>
      </c>
      <c r="AQ1063" s="756"/>
      <c r="AR1063" s="756"/>
      <c r="AS1063" s="756"/>
      <c r="AT1063" s="756"/>
      <c r="AU1063" s="756"/>
      <c r="AV1063" s="756"/>
      <c r="AW1063" s="756"/>
    </row>
    <row r="1064" spans="2:49" x14ac:dyDescent="0.25">
      <c r="B1064" s="705">
        <v>1052</v>
      </c>
      <c r="C1064" s="951">
        <f>(1+_xlfn.XLOOKUP(INT((B1064-1)/12)+1,'ZC Curve'!$B$8:$B$107,'ZC Curve'!R$8:R$107,,0))^(1/12)-1</f>
        <v>0</v>
      </c>
      <c r="D1064" s="946">
        <f t="shared" si="101"/>
        <v>1</v>
      </c>
      <c r="E1064" s="594"/>
      <c r="F1064" s="705">
        <f t="shared" si="102"/>
        <v>1052</v>
      </c>
      <c r="G1064" s="756"/>
      <c r="H1064" s="756"/>
      <c r="I1064" s="756"/>
      <c r="J1064" s="756"/>
      <c r="K1064" s="756"/>
      <c r="L1064" s="756"/>
      <c r="M1064" s="756"/>
      <c r="N1064" s="594"/>
      <c r="O1064" s="705">
        <f t="shared" si="103"/>
        <v>1052</v>
      </c>
      <c r="P1064" s="756"/>
      <c r="Q1064" s="756"/>
      <c r="R1064" s="756"/>
      <c r="S1064" s="756"/>
      <c r="T1064" s="756"/>
      <c r="U1064" s="756"/>
      <c r="V1064" s="756"/>
      <c r="W1064" s="594"/>
      <c r="X1064" s="705">
        <f t="shared" si="104"/>
        <v>1052</v>
      </c>
      <c r="Y1064" s="756"/>
      <c r="Z1064" s="756"/>
      <c r="AA1064" s="756"/>
      <c r="AB1064" s="756"/>
      <c r="AC1064" s="756"/>
      <c r="AD1064" s="756"/>
      <c r="AE1064" s="756"/>
      <c r="AF1064" s="594"/>
      <c r="AG1064" s="705">
        <f t="shared" si="105"/>
        <v>1052</v>
      </c>
      <c r="AH1064" s="756"/>
      <c r="AI1064" s="756"/>
      <c r="AJ1064" s="756"/>
      <c r="AK1064" s="756"/>
      <c r="AL1064" s="756"/>
      <c r="AM1064" s="756"/>
      <c r="AN1064" s="756"/>
      <c r="AO1064" s="685"/>
      <c r="AP1064" s="705">
        <f t="shared" si="106"/>
        <v>1052</v>
      </c>
      <c r="AQ1064" s="756"/>
      <c r="AR1064" s="756"/>
      <c r="AS1064" s="756"/>
      <c r="AT1064" s="756"/>
      <c r="AU1064" s="756"/>
      <c r="AV1064" s="756"/>
      <c r="AW1064" s="756"/>
    </row>
    <row r="1065" spans="2:49" x14ac:dyDescent="0.25">
      <c r="B1065" s="705">
        <v>1053</v>
      </c>
      <c r="C1065" s="951">
        <f>(1+_xlfn.XLOOKUP(INT((B1065-1)/12)+1,'ZC Curve'!$B$8:$B$107,'ZC Curve'!R$8:R$107,,0))^(1/12)-1</f>
        <v>0</v>
      </c>
      <c r="D1065" s="946">
        <f t="shared" si="101"/>
        <v>1</v>
      </c>
      <c r="E1065" s="594"/>
      <c r="F1065" s="705">
        <f t="shared" si="102"/>
        <v>1053</v>
      </c>
      <c r="G1065" s="756"/>
      <c r="H1065" s="756"/>
      <c r="I1065" s="756"/>
      <c r="J1065" s="756"/>
      <c r="K1065" s="756"/>
      <c r="L1065" s="756"/>
      <c r="M1065" s="756"/>
      <c r="N1065" s="594"/>
      <c r="O1065" s="705">
        <f t="shared" si="103"/>
        <v>1053</v>
      </c>
      <c r="P1065" s="756"/>
      <c r="Q1065" s="756"/>
      <c r="R1065" s="756"/>
      <c r="S1065" s="756"/>
      <c r="T1065" s="756"/>
      <c r="U1065" s="756"/>
      <c r="V1065" s="756"/>
      <c r="W1065" s="594"/>
      <c r="X1065" s="705">
        <f t="shared" si="104"/>
        <v>1053</v>
      </c>
      <c r="Y1065" s="756"/>
      <c r="Z1065" s="756"/>
      <c r="AA1065" s="756"/>
      <c r="AB1065" s="756"/>
      <c r="AC1065" s="756"/>
      <c r="AD1065" s="756"/>
      <c r="AE1065" s="756"/>
      <c r="AF1065" s="594"/>
      <c r="AG1065" s="705">
        <f t="shared" si="105"/>
        <v>1053</v>
      </c>
      <c r="AH1065" s="756"/>
      <c r="AI1065" s="756"/>
      <c r="AJ1065" s="756"/>
      <c r="AK1065" s="756"/>
      <c r="AL1065" s="756"/>
      <c r="AM1065" s="756"/>
      <c r="AN1065" s="756"/>
      <c r="AO1065" s="685"/>
      <c r="AP1065" s="705">
        <f t="shared" si="106"/>
        <v>1053</v>
      </c>
      <c r="AQ1065" s="756"/>
      <c r="AR1065" s="756"/>
      <c r="AS1065" s="756"/>
      <c r="AT1065" s="756"/>
      <c r="AU1065" s="756"/>
      <c r="AV1065" s="756"/>
      <c r="AW1065" s="756"/>
    </row>
    <row r="1066" spans="2:49" x14ac:dyDescent="0.25">
      <c r="B1066" s="705">
        <v>1054</v>
      </c>
      <c r="C1066" s="951">
        <f>(1+_xlfn.XLOOKUP(INT((B1066-1)/12)+1,'ZC Curve'!$B$8:$B$107,'ZC Curve'!R$8:R$107,,0))^(1/12)-1</f>
        <v>0</v>
      </c>
      <c r="D1066" s="946">
        <f t="shared" si="101"/>
        <v>1</v>
      </c>
      <c r="E1066" s="594"/>
      <c r="F1066" s="705">
        <f t="shared" si="102"/>
        <v>1054</v>
      </c>
      <c r="G1066" s="756"/>
      <c r="H1066" s="756"/>
      <c r="I1066" s="756"/>
      <c r="J1066" s="756"/>
      <c r="K1066" s="756"/>
      <c r="L1066" s="756"/>
      <c r="M1066" s="756"/>
      <c r="N1066" s="594"/>
      <c r="O1066" s="705">
        <f t="shared" si="103"/>
        <v>1054</v>
      </c>
      <c r="P1066" s="756"/>
      <c r="Q1066" s="756"/>
      <c r="R1066" s="756"/>
      <c r="S1066" s="756"/>
      <c r="T1066" s="756"/>
      <c r="U1066" s="756"/>
      <c r="V1066" s="756"/>
      <c r="W1066" s="594"/>
      <c r="X1066" s="705">
        <f t="shared" si="104"/>
        <v>1054</v>
      </c>
      <c r="Y1066" s="756"/>
      <c r="Z1066" s="756"/>
      <c r="AA1066" s="756"/>
      <c r="AB1066" s="756"/>
      <c r="AC1066" s="756"/>
      <c r="AD1066" s="756"/>
      <c r="AE1066" s="756"/>
      <c r="AF1066" s="594"/>
      <c r="AG1066" s="705">
        <f t="shared" si="105"/>
        <v>1054</v>
      </c>
      <c r="AH1066" s="756"/>
      <c r="AI1066" s="756"/>
      <c r="AJ1066" s="756"/>
      <c r="AK1066" s="756"/>
      <c r="AL1066" s="756"/>
      <c r="AM1066" s="756"/>
      <c r="AN1066" s="756"/>
      <c r="AO1066" s="685"/>
      <c r="AP1066" s="705">
        <f t="shared" si="106"/>
        <v>1054</v>
      </c>
      <c r="AQ1066" s="756"/>
      <c r="AR1066" s="756"/>
      <c r="AS1066" s="756"/>
      <c r="AT1066" s="756"/>
      <c r="AU1066" s="756"/>
      <c r="AV1066" s="756"/>
      <c r="AW1066" s="756"/>
    </row>
    <row r="1067" spans="2:49" x14ac:dyDescent="0.25">
      <c r="B1067" s="705">
        <v>1055</v>
      </c>
      <c r="C1067" s="951">
        <f>(1+_xlfn.XLOOKUP(INT((B1067-1)/12)+1,'ZC Curve'!$B$8:$B$107,'ZC Curve'!R$8:R$107,,0))^(1/12)-1</f>
        <v>0</v>
      </c>
      <c r="D1067" s="946">
        <f t="shared" si="101"/>
        <v>1</v>
      </c>
      <c r="E1067" s="594"/>
      <c r="F1067" s="705">
        <f t="shared" si="102"/>
        <v>1055</v>
      </c>
      <c r="G1067" s="756"/>
      <c r="H1067" s="756"/>
      <c r="I1067" s="756"/>
      <c r="J1067" s="756"/>
      <c r="K1067" s="756"/>
      <c r="L1067" s="756"/>
      <c r="M1067" s="756"/>
      <c r="N1067" s="594"/>
      <c r="O1067" s="705">
        <f t="shared" si="103"/>
        <v>1055</v>
      </c>
      <c r="P1067" s="756"/>
      <c r="Q1067" s="756"/>
      <c r="R1067" s="756"/>
      <c r="S1067" s="756"/>
      <c r="T1067" s="756"/>
      <c r="U1067" s="756"/>
      <c r="V1067" s="756"/>
      <c r="W1067" s="594"/>
      <c r="X1067" s="705">
        <f t="shared" si="104"/>
        <v>1055</v>
      </c>
      <c r="Y1067" s="756"/>
      <c r="Z1067" s="756"/>
      <c r="AA1067" s="756"/>
      <c r="AB1067" s="756"/>
      <c r="AC1067" s="756"/>
      <c r="AD1067" s="756"/>
      <c r="AE1067" s="756"/>
      <c r="AF1067" s="594"/>
      <c r="AG1067" s="705">
        <f t="shared" si="105"/>
        <v>1055</v>
      </c>
      <c r="AH1067" s="756"/>
      <c r="AI1067" s="756"/>
      <c r="AJ1067" s="756"/>
      <c r="AK1067" s="756"/>
      <c r="AL1067" s="756"/>
      <c r="AM1067" s="756"/>
      <c r="AN1067" s="756"/>
      <c r="AO1067" s="685"/>
      <c r="AP1067" s="705">
        <f t="shared" si="106"/>
        <v>1055</v>
      </c>
      <c r="AQ1067" s="756"/>
      <c r="AR1067" s="756"/>
      <c r="AS1067" s="756"/>
      <c r="AT1067" s="756"/>
      <c r="AU1067" s="756"/>
      <c r="AV1067" s="756"/>
      <c r="AW1067" s="756"/>
    </row>
    <row r="1068" spans="2:49" x14ac:dyDescent="0.25">
      <c r="B1068" s="705">
        <v>1056</v>
      </c>
      <c r="C1068" s="951">
        <f>(1+_xlfn.XLOOKUP(INT((B1068-1)/12)+1,'ZC Curve'!$B$8:$B$107,'ZC Curve'!R$8:R$107,,0))^(1/12)-1</f>
        <v>0</v>
      </c>
      <c r="D1068" s="946">
        <f t="shared" si="101"/>
        <v>1</v>
      </c>
      <c r="E1068" s="594"/>
      <c r="F1068" s="705">
        <f t="shared" si="102"/>
        <v>1056</v>
      </c>
      <c r="G1068" s="756"/>
      <c r="H1068" s="756"/>
      <c r="I1068" s="756"/>
      <c r="J1068" s="756"/>
      <c r="K1068" s="756"/>
      <c r="L1068" s="756"/>
      <c r="M1068" s="756"/>
      <c r="N1068" s="594"/>
      <c r="O1068" s="705">
        <f t="shared" si="103"/>
        <v>1056</v>
      </c>
      <c r="P1068" s="756"/>
      <c r="Q1068" s="756"/>
      <c r="R1068" s="756"/>
      <c r="S1068" s="756"/>
      <c r="T1068" s="756"/>
      <c r="U1068" s="756"/>
      <c r="V1068" s="756"/>
      <c r="W1068" s="594"/>
      <c r="X1068" s="705">
        <f t="shared" si="104"/>
        <v>1056</v>
      </c>
      <c r="Y1068" s="756"/>
      <c r="Z1068" s="756"/>
      <c r="AA1068" s="756"/>
      <c r="AB1068" s="756"/>
      <c r="AC1068" s="756"/>
      <c r="AD1068" s="756"/>
      <c r="AE1068" s="756"/>
      <c r="AF1068" s="594"/>
      <c r="AG1068" s="705">
        <f t="shared" si="105"/>
        <v>1056</v>
      </c>
      <c r="AH1068" s="756"/>
      <c r="AI1068" s="756"/>
      <c r="AJ1068" s="756"/>
      <c r="AK1068" s="756"/>
      <c r="AL1068" s="756"/>
      <c r="AM1068" s="756"/>
      <c r="AN1068" s="756"/>
      <c r="AO1068" s="685"/>
      <c r="AP1068" s="705">
        <f t="shared" si="106"/>
        <v>1056</v>
      </c>
      <c r="AQ1068" s="756"/>
      <c r="AR1068" s="756"/>
      <c r="AS1068" s="756"/>
      <c r="AT1068" s="756"/>
      <c r="AU1068" s="756"/>
      <c r="AV1068" s="756"/>
      <c r="AW1068" s="756"/>
    </row>
    <row r="1069" spans="2:49" x14ac:dyDescent="0.25">
      <c r="B1069" s="705">
        <v>1057</v>
      </c>
      <c r="C1069" s="951">
        <f>(1+_xlfn.XLOOKUP(INT((B1069-1)/12)+1,'ZC Curve'!$B$8:$B$107,'ZC Curve'!R$8:R$107,,0))^(1/12)-1</f>
        <v>0</v>
      </c>
      <c r="D1069" s="946">
        <f t="shared" si="101"/>
        <v>1</v>
      </c>
      <c r="E1069" s="594"/>
      <c r="F1069" s="705">
        <f t="shared" si="102"/>
        <v>1057</v>
      </c>
      <c r="G1069" s="756"/>
      <c r="H1069" s="756"/>
      <c r="I1069" s="756"/>
      <c r="J1069" s="756"/>
      <c r="K1069" s="756"/>
      <c r="L1069" s="756"/>
      <c r="M1069" s="756"/>
      <c r="N1069" s="594"/>
      <c r="O1069" s="705">
        <f t="shared" si="103"/>
        <v>1057</v>
      </c>
      <c r="P1069" s="756"/>
      <c r="Q1069" s="756"/>
      <c r="R1069" s="756"/>
      <c r="S1069" s="756"/>
      <c r="T1069" s="756"/>
      <c r="U1069" s="756"/>
      <c r="V1069" s="756"/>
      <c r="W1069" s="594"/>
      <c r="X1069" s="705">
        <f t="shared" si="104"/>
        <v>1057</v>
      </c>
      <c r="Y1069" s="756"/>
      <c r="Z1069" s="756"/>
      <c r="AA1069" s="756"/>
      <c r="AB1069" s="756"/>
      <c r="AC1069" s="756"/>
      <c r="AD1069" s="756"/>
      <c r="AE1069" s="756"/>
      <c r="AF1069" s="594"/>
      <c r="AG1069" s="705">
        <f t="shared" si="105"/>
        <v>1057</v>
      </c>
      <c r="AH1069" s="756"/>
      <c r="AI1069" s="756"/>
      <c r="AJ1069" s="756"/>
      <c r="AK1069" s="756"/>
      <c r="AL1069" s="756"/>
      <c r="AM1069" s="756"/>
      <c r="AN1069" s="756"/>
      <c r="AO1069" s="685"/>
      <c r="AP1069" s="705">
        <f t="shared" si="106"/>
        <v>1057</v>
      </c>
      <c r="AQ1069" s="756"/>
      <c r="AR1069" s="756"/>
      <c r="AS1069" s="756"/>
      <c r="AT1069" s="756"/>
      <c r="AU1069" s="756"/>
      <c r="AV1069" s="756"/>
      <c r="AW1069" s="756"/>
    </row>
    <row r="1070" spans="2:49" x14ac:dyDescent="0.25">
      <c r="B1070" s="705">
        <v>1058</v>
      </c>
      <c r="C1070" s="951">
        <f>(1+_xlfn.XLOOKUP(INT((B1070-1)/12)+1,'ZC Curve'!$B$8:$B$107,'ZC Curve'!R$8:R$107,,0))^(1/12)-1</f>
        <v>0</v>
      </c>
      <c r="D1070" s="946">
        <f t="shared" si="101"/>
        <v>1</v>
      </c>
      <c r="E1070" s="594"/>
      <c r="F1070" s="705">
        <f t="shared" si="102"/>
        <v>1058</v>
      </c>
      <c r="G1070" s="756"/>
      <c r="H1070" s="756"/>
      <c r="I1070" s="756"/>
      <c r="J1070" s="756"/>
      <c r="K1070" s="756"/>
      <c r="L1070" s="756"/>
      <c r="M1070" s="756"/>
      <c r="N1070" s="594"/>
      <c r="O1070" s="705">
        <f t="shared" si="103"/>
        <v>1058</v>
      </c>
      <c r="P1070" s="756"/>
      <c r="Q1070" s="756"/>
      <c r="R1070" s="756"/>
      <c r="S1070" s="756"/>
      <c r="T1070" s="756"/>
      <c r="U1070" s="756"/>
      <c r="V1070" s="756"/>
      <c r="W1070" s="594"/>
      <c r="X1070" s="705">
        <f t="shared" si="104"/>
        <v>1058</v>
      </c>
      <c r="Y1070" s="756"/>
      <c r="Z1070" s="756"/>
      <c r="AA1070" s="756"/>
      <c r="AB1070" s="756"/>
      <c r="AC1070" s="756"/>
      <c r="AD1070" s="756"/>
      <c r="AE1070" s="756"/>
      <c r="AF1070" s="594"/>
      <c r="AG1070" s="705">
        <f t="shared" si="105"/>
        <v>1058</v>
      </c>
      <c r="AH1070" s="756"/>
      <c r="AI1070" s="756"/>
      <c r="AJ1070" s="756"/>
      <c r="AK1070" s="756"/>
      <c r="AL1070" s="756"/>
      <c r="AM1070" s="756"/>
      <c r="AN1070" s="756"/>
      <c r="AO1070" s="685"/>
      <c r="AP1070" s="705">
        <f t="shared" si="106"/>
        <v>1058</v>
      </c>
      <c r="AQ1070" s="756"/>
      <c r="AR1070" s="756"/>
      <c r="AS1070" s="756"/>
      <c r="AT1070" s="756"/>
      <c r="AU1070" s="756"/>
      <c r="AV1070" s="756"/>
      <c r="AW1070" s="756"/>
    </row>
    <row r="1071" spans="2:49" x14ac:dyDescent="0.25">
      <c r="B1071" s="705">
        <v>1059</v>
      </c>
      <c r="C1071" s="951">
        <f>(1+_xlfn.XLOOKUP(INT((B1071-1)/12)+1,'ZC Curve'!$B$8:$B$107,'ZC Curve'!R$8:R$107,,0))^(1/12)-1</f>
        <v>0</v>
      </c>
      <c r="D1071" s="946">
        <f t="shared" si="101"/>
        <v>1</v>
      </c>
      <c r="E1071" s="594"/>
      <c r="F1071" s="705">
        <f t="shared" si="102"/>
        <v>1059</v>
      </c>
      <c r="G1071" s="756"/>
      <c r="H1071" s="756"/>
      <c r="I1071" s="756"/>
      <c r="J1071" s="756"/>
      <c r="K1071" s="756"/>
      <c r="L1071" s="756"/>
      <c r="M1071" s="756"/>
      <c r="N1071" s="594"/>
      <c r="O1071" s="705">
        <f t="shared" si="103"/>
        <v>1059</v>
      </c>
      <c r="P1071" s="756"/>
      <c r="Q1071" s="756"/>
      <c r="R1071" s="756"/>
      <c r="S1071" s="756"/>
      <c r="T1071" s="756"/>
      <c r="U1071" s="756"/>
      <c r="V1071" s="756"/>
      <c r="W1071" s="594"/>
      <c r="X1071" s="705">
        <f t="shared" si="104"/>
        <v>1059</v>
      </c>
      <c r="Y1071" s="756"/>
      <c r="Z1071" s="756"/>
      <c r="AA1071" s="756"/>
      <c r="AB1071" s="756"/>
      <c r="AC1071" s="756"/>
      <c r="AD1071" s="756"/>
      <c r="AE1071" s="756"/>
      <c r="AF1071" s="594"/>
      <c r="AG1071" s="705">
        <f t="shared" si="105"/>
        <v>1059</v>
      </c>
      <c r="AH1071" s="756"/>
      <c r="AI1071" s="756"/>
      <c r="AJ1071" s="756"/>
      <c r="AK1071" s="756"/>
      <c r="AL1071" s="756"/>
      <c r="AM1071" s="756"/>
      <c r="AN1071" s="756"/>
      <c r="AO1071" s="685"/>
      <c r="AP1071" s="705">
        <f t="shared" si="106"/>
        <v>1059</v>
      </c>
      <c r="AQ1071" s="756"/>
      <c r="AR1071" s="756"/>
      <c r="AS1071" s="756"/>
      <c r="AT1071" s="756"/>
      <c r="AU1071" s="756"/>
      <c r="AV1071" s="756"/>
      <c r="AW1071" s="756"/>
    </row>
    <row r="1072" spans="2:49" x14ac:dyDescent="0.25">
      <c r="B1072" s="705">
        <v>1060</v>
      </c>
      <c r="C1072" s="951">
        <f>(1+_xlfn.XLOOKUP(INT((B1072-1)/12)+1,'ZC Curve'!$B$8:$B$107,'ZC Curve'!R$8:R$107,,0))^(1/12)-1</f>
        <v>0</v>
      </c>
      <c r="D1072" s="946">
        <f t="shared" si="101"/>
        <v>1</v>
      </c>
      <c r="E1072" s="594"/>
      <c r="F1072" s="705">
        <f t="shared" si="102"/>
        <v>1060</v>
      </c>
      <c r="G1072" s="756"/>
      <c r="H1072" s="756"/>
      <c r="I1072" s="756"/>
      <c r="J1072" s="756"/>
      <c r="K1072" s="756"/>
      <c r="L1072" s="756"/>
      <c r="M1072" s="756"/>
      <c r="N1072" s="594"/>
      <c r="O1072" s="705">
        <f t="shared" si="103"/>
        <v>1060</v>
      </c>
      <c r="P1072" s="756"/>
      <c r="Q1072" s="756"/>
      <c r="R1072" s="756"/>
      <c r="S1072" s="756"/>
      <c r="T1072" s="756"/>
      <c r="U1072" s="756"/>
      <c r="V1072" s="756"/>
      <c r="W1072" s="594"/>
      <c r="X1072" s="705">
        <f t="shared" si="104"/>
        <v>1060</v>
      </c>
      <c r="Y1072" s="756"/>
      <c r="Z1072" s="756"/>
      <c r="AA1072" s="756"/>
      <c r="AB1072" s="756"/>
      <c r="AC1072" s="756"/>
      <c r="AD1072" s="756"/>
      <c r="AE1072" s="756"/>
      <c r="AF1072" s="594"/>
      <c r="AG1072" s="705">
        <f t="shared" si="105"/>
        <v>1060</v>
      </c>
      <c r="AH1072" s="756"/>
      <c r="AI1072" s="756"/>
      <c r="AJ1072" s="756"/>
      <c r="AK1072" s="756"/>
      <c r="AL1072" s="756"/>
      <c r="AM1072" s="756"/>
      <c r="AN1072" s="756"/>
      <c r="AO1072" s="685"/>
      <c r="AP1072" s="705">
        <f t="shared" si="106"/>
        <v>1060</v>
      </c>
      <c r="AQ1072" s="756"/>
      <c r="AR1072" s="756"/>
      <c r="AS1072" s="756"/>
      <c r="AT1072" s="756"/>
      <c r="AU1072" s="756"/>
      <c r="AV1072" s="756"/>
      <c r="AW1072" s="756"/>
    </row>
    <row r="1073" spans="2:49" x14ac:dyDescent="0.25">
      <c r="B1073" s="705">
        <v>1061</v>
      </c>
      <c r="C1073" s="951">
        <f>(1+_xlfn.XLOOKUP(INT((B1073-1)/12)+1,'ZC Curve'!$B$8:$B$107,'ZC Curve'!R$8:R$107,,0))^(1/12)-1</f>
        <v>0</v>
      </c>
      <c r="D1073" s="946">
        <f t="shared" si="101"/>
        <v>1</v>
      </c>
      <c r="E1073" s="594"/>
      <c r="F1073" s="705">
        <f t="shared" si="102"/>
        <v>1061</v>
      </c>
      <c r="G1073" s="756"/>
      <c r="H1073" s="756"/>
      <c r="I1073" s="756"/>
      <c r="J1073" s="756"/>
      <c r="K1073" s="756"/>
      <c r="L1073" s="756"/>
      <c r="M1073" s="756"/>
      <c r="N1073" s="594"/>
      <c r="O1073" s="705">
        <f t="shared" si="103"/>
        <v>1061</v>
      </c>
      <c r="P1073" s="756"/>
      <c r="Q1073" s="756"/>
      <c r="R1073" s="756"/>
      <c r="S1073" s="756"/>
      <c r="T1073" s="756"/>
      <c r="U1073" s="756"/>
      <c r="V1073" s="756"/>
      <c r="W1073" s="594"/>
      <c r="X1073" s="705">
        <f t="shared" si="104"/>
        <v>1061</v>
      </c>
      <c r="Y1073" s="756"/>
      <c r="Z1073" s="756"/>
      <c r="AA1073" s="756"/>
      <c r="AB1073" s="756"/>
      <c r="AC1073" s="756"/>
      <c r="AD1073" s="756"/>
      <c r="AE1073" s="756"/>
      <c r="AF1073" s="594"/>
      <c r="AG1073" s="705">
        <f t="shared" si="105"/>
        <v>1061</v>
      </c>
      <c r="AH1073" s="756"/>
      <c r="AI1073" s="756"/>
      <c r="AJ1073" s="756"/>
      <c r="AK1073" s="756"/>
      <c r="AL1073" s="756"/>
      <c r="AM1073" s="756"/>
      <c r="AN1073" s="756"/>
      <c r="AO1073" s="685"/>
      <c r="AP1073" s="705">
        <f t="shared" si="106"/>
        <v>1061</v>
      </c>
      <c r="AQ1073" s="756"/>
      <c r="AR1073" s="756"/>
      <c r="AS1073" s="756"/>
      <c r="AT1073" s="756"/>
      <c r="AU1073" s="756"/>
      <c r="AV1073" s="756"/>
      <c r="AW1073" s="756"/>
    </row>
    <row r="1074" spans="2:49" x14ac:dyDescent="0.25">
      <c r="B1074" s="705">
        <v>1062</v>
      </c>
      <c r="C1074" s="951">
        <f>(1+_xlfn.XLOOKUP(INT((B1074-1)/12)+1,'ZC Curve'!$B$8:$B$107,'ZC Curve'!R$8:R$107,,0))^(1/12)-1</f>
        <v>0</v>
      </c>
      <c r="D1074" s="946">
        <f t="shared" si="101"/>
        <v>1</v>
      </c>
      <c r="E1074" s="594"/>
      <c r="F1074" s="705">
        <f t="shared" si="102"/>
        <v>1062</v>
      </c>
      <c r="G1074" s="756"/>
      <c r="H1074" s="756"/>
      <c r="I1074" s="756"/>
      <c r="J1074" s="756"/>
      <c r="K1074" s="756"/>
      <c r="L1074" s="756"/>
      <c r="M1074" s="756"/>
      <c r="N1074" s="594"/>
      <c r="O1074" s="705">
        <f t="shared" si="103"/>
        <v>1062</v>
      </c>
      <c r="P1074" s="756"/>
      <c r="Q1074" s="756"/>
      <c r="R1074" s="756"/>
      <c r="S1074" s="756"/>
      <c r="T1074" s="756"/>
      <c r="U1074" s="756"/>
      <c r="V1074" s="756"/>
      <c r="W1074" s="594"/>
      <c r="X1074" s="705">
        <f t="shared" si="104"/>
        <v>1062</v>
      </c>
      <c r="Y1074" s="756"/>
      <c r="Z1074" s="756"/>
      <c r="AA1074" s="756"/>
      <c r="AB1074" s="756"/>
      <c r="AC1074" s="756"/>
      <c r="AD1074" s="756"/>
      <c r="AE1074" s="756"/>
      <c r="AF1074" s="594"/>
      <c r="AG1074" s="705">
        <f t="shared" si="105"/>
        <v>1062</v>
      </c>
      <c r="AH1074" s="756"/>
      <c r="AI1074" s="756"/>
      <c r="AJ1074" s="756"/>
      <c r="AK1074" s="756"/>
      <c r="AL1074" s="756"/>
      <c r="AM1074" s="756"/>
      <c r="AN1074" s="756"/>
      <c r="AO1074" s="685"/>
      <c r="AP1074" s="705">
        <f t="shared" si="106"/>
        <v>1062</v>
      </c>
      <c r="AQ1074" s="756"/>
      <c r="AR1074" s="756"/>
      <c r="AS1074" s="756"/>
      <c r="AT1074" s="756"/>
      <c r="AU1074" s="756"/>
      <c r="AV1074" s="756"/>
      <c r="AW1074" s="756"/>
    </row>
    <row r="1075" spans="2:49" x14ac:dyDescent="0.25">
      <c r="B1075" s="705">
        <v>1063</v>
      </c>
      <c r="C1075" s="951">
        <f>(1+_xlfn.XLOOKUP(INT((B1075-1)/12)+1,'ZC Curve'!$B$8:$B$107,'ZC Curve'!R$8:R$107,,0))^(1/12)-1</f>
        <v>0</v>
      </c>
      <c r="D1075" s="946">
        <f t="shared" si="101"/>
        <v>1</v>
      </c>
      <c r="E1075" s="594"/>
      <c r="F1075" s="705">
        <f t="shared" si="102"/>
        <v>1063</v>
      </c>
      <c r="G1075" s="756"/>
      <c r="H1075" s="756"/>
      <c r="I1075" s="756"/>
      <c r="J1075" s="756"/>
      <c r="K1075" s="756"/>
      <c r="L1075" s="756"/>
      <c r="M1075" s="756"/>
      <c r="N1075" s="594"/>
      <c r="O1075" s="705">
        <f t="shared" si="103"/>
        <v>1063</v>
      </c>
      <c r="P1075" s="756"/>
      <c r="Q1075" s="756"/>
      <c r="R1075" s="756"/>
      <c r="S1075" s="756"/>
      <c r="T1075" s="756"/>
      <c r="U1075" s="756"/>
      <c r="V1075" s="756"/>
      <c r="W1075" s="594"/>
      <c r="X1075" s="705">
        <f t="shared" si="104"/>
        <v>1063</v>
      </c>
      <c r="Y1075" s="756"/>
      <c r="Z1075" s="756"/>
      <c r="AA1075" s="756"/>
      <c r="AB1075" s="756"/>
      <c r="AC1075" s="756"/>
      <c r="AD1075" s="756"/>
      <c r="AE1075" s="756"/>
      <c r="AF1075" s="594"/>
      <c r="AG1075" s="705">
        <f t="shared" si="105"/>
        <v>1063</v>
      </c>
      <c r="AH1075" s="756"/>
      <c r="AI1075" s="756"/>
      <c r="AJ1075" s="756"/>
      <c r="AK1075" s="756"/>
      <c r="AL1075" s="756"/>
      <c r="AM1075" s="756"/>
      <c r="AN1075" s="756"/>
      <c r="AO1075" s="685"/>
      <c r="AP1075" s="705">
        <f t="shared" si="106"/>
        <v>1063</v>
      </c>
      <c r="AQ1075" s="756"/>
      <c r="AR1075" s="756"/>
      <c r="AS1075" s="756"/>
      <c r="AT1075" s="756"/>
      <c r="AU1075" s="756"/>
      <c r="AV1075" s="756"/>
      <c r="AW1075" s="756"/>
    </row>
    <row r="1076" spans="2:49" x14ac:dyDescent="0.25">
      <c r="B1076" s="705">
        <v>1064</v>
      </c>
      <c r="C1076" s="951">
        <f>(1+_xlfn.XLOOKUP(INT((B1076-1)/12)+1,'ZC Curve'!$B$8:$B$107,'ZC Curve'!R$8:R$107,,0))^(1/12)-1</f>
        <v>0</v>
      </c>
      <c r="D1076" s="946">
        <f t="shared" si="101"/>
        <v>1</v>
      </c>
      <c r="E1076" s="594"/>
      <c r="F1076" s="705">
        <f t="shared" si="102"/>
        <v>1064</v>
      </c>
      <c r="G1076" s="756"/>
      <c r="H1076" s="756"/>
      <c r="I1076" s="756"/>
      <c r="J1076" s="756"/>
      <c r="K1076" s="756"/>
      <c r="L1076" s="756"/>
      <c r="M1076" s="756"/>
      <c r="N1076" s="594"/>
      <c r="O1076" s="705">
        <f t="shared" si="103"/>
        <v>1064</v>
      </c>
      <c r="P1076" s="756"/>
      <c r="Q1076" s="756"/>
      <c r="R1076" s="756"/>
      <c r="S1076" s="756"/>
      <c r="T1076" s="756"/>
      <c r="U1076" s="756"/>
      <c r="V1076" s="756"/>
      <c r="W1076" s="594"/>
      <c r="X1076" s="705">
        <f t="shared" si="104"/>
        <v>1064</v>
      </c>
      <c r="Y1076" s="756"/>
      <c r="Z1076" s="756"/>
      <c r="AA1076" s="756"/>
      <c r="AB1076" s="756"/>
      <c r="AC1076" s="756"/>
      <c r="AD1076" s="756"/>
      <c r="AE1076" s="756"/>
      <c r="AF1076" s="594"/>
      <c r="AG1076" s="705">
        <f t="shared" si="105"/>
        <v>1064</v>
      </c>
      <c r="AH1076" s="756"/>
      <c r="AI1076" s="756"/>
      <c r="AJ1076" s="756"/>
      <c r="AK1076" s="756"/>
      <c r="AL1076" s="756"/>
      <c r="AM1076" s="756"/>
      <c r="AN1076" s="756"/>
      <c r="AO1076" s="685"/>
      <c r="AP1076" s="705">
        <f t="shared" si="106"/>
        <v>1064</v>
      </c>
      <c r="AQ1076" s="756"/>
      <c r="AR1076" s="756"/>
      <c r="AS1076" s="756"/>
      <c r="AT1076" s="756"/>
      <c r="AU1076" s="756"/>
      <c r="AV1076" s="756"/>
      <c r="AW1076" s="756"/>
    </row>
    <row r="1077" spans="2:49" x14ac:dyDescent="0.25">
      <c r="B1077" s="705">
        <v>1065</v>
      </c>
      <c r="C1077" s="951">
        <f>(1+_xlfn.XLOOKUP(INT((B1077-1)/12)+1,'ZC Curve'!$B$8:$B$107,'ZC Curve'!R$8:R$107,,0))^(1/12)-1</f>
        <v>0</v>
      </c>
      <c r="D1077" s="946">
        <f t="shared" si="101"/>
        <v>1</v>
      </c>
      <c r="E1077" s="594"/>
      <c r="F1077" s="705">
        <f t="shared" si="102"/>
        <v>1065</v>
      </c>
      <c r="G1077" s="756"/>
      <c r="H1077" s="756"/>
      <c r="I1077" s="756"/>
      <c r="J1077" s="756"/>
      <c r="K1077" s="756"/>
      <c r="L1077" s="756"/>
      <c r="M1077" s="756"/>
      <c r="N1077" s="594"/>
      <c r="O1077" s="705">
        <f t="shared" si="103"/>
        <v>1065</v>
      </c>
      <c r="P1077" s="756"/>
      <c r="Q1077" s="756"/>
      <c r="R1077" s="756"/>
      <c r="S1077" s="756"/>
      <c r="T1077" s="756"/>
      <c r="U1077" s="756"/>
      <c r="V1077" s="756"/>
      <c r="W1077" s="594"/>
      <c r="X1077" s="705">
        <f t="shared" si="104"/>
        <v>1065</v>
      </c>
      <c r="Y1077" s="756"/>
      <c r="Z1077" s="756"/>
      <c r="AA1077" s="756"/>
      <c r="AB1077" s="756"/>
      <c r="AC1077" s="756"/>
      <c r="AD1077" s="756"/>
      <c r="AE1077" s="756"/>
      <c r="AF1077" s="594"/>
      <c r="AG1077" s="705">
        <f t="shared" si="105"/>
        <v>1065</v>
      </c>
      <c r="AH1077" s="756"/>
      <c r="AI1077" s="756"/>
      <c r="AJ1077" s="756"/>
      <c r="AK1077" s="756"/>
      <c r="AL1077" s="756"/>
      <c r="AM1077" s="756"/>
      <c r="AN1077" s="756"/>
      <c r="AO1077" s="685"/>
      <c r="AP1077" s="705">
        <f t="shared" si="106"/>
        <v>1065</v>
      </c>
      <c r="AQ1077" s="756"/>
      <c r="AR1077" s="756"/>
      <c r="AS1077" s="756"/>
      <c r="AT1077" s="756"/>
      <c r="AU1077" s="756"/>
      <c r="AV1077" s="756"/>
      <c r="AW1077" s="756"/>
    </row>
    <row r="1078" spans="2:49" x14ac:dyDescent="0.25">
      <c r="B1078" s="705">
        <v>1066</v>
      </c>
      <c r="C1078" s="951">
        <f>(1+_xlfn.XLOOKUP(INT((B1078-1)/12)+1,'ZC Curve'!$B$8:$B$107,'ZC Curve'!R$8:R$107,,0))^(1/12)-1</f>
        <v>0</v>
      </c>
      <c r="D1078" s="946">
        <f t="shared" si="101"/>
        <v>1</v>
      </c>
      <c r="E1078" s="594"/>
      <c r="F1078" s="705">
        <f t="shared" si="102"/>
        <v>1066</v>
      </c>
      <c r="G1078" s="756"/>
      <c r="H1078" s="756"/>
      <c r="I1078" s="756"/>
      <c r="J1078" s="756"/>
      <c r="K1078" s="756"/>
      <c r="L1078" s="756"/>
      <c r="M1078" s="756"/>
      <c r="N1078" s="594"/>
      <c r="O1078" s="705">
        <f t="shared" si="103"/>
        <v>1066</v>
      </c>
      <c r="P1078" s="756"/>
      <c r="Q1078" s="756"/>
      <c r="R1078" s="756"/>
      <c r="S1078" s="756"/>
      <c r="T1078" s="756"/>
      <c r="U1078" s="756"/>
      <c r="V1078" s="756"/>
      <c r="W1078" s="594"/>
      <c r="X1078" s="705">
        <f t="shared" si="104"/>
        <v>1066</v>
      </c>
      <c r="Y1078" s="756"/>
      <c r="Z1078" s="756"/>
      <c r="AA1078" s="756"/>
      <c r="AB1078" s="756"/>
      <c r="AC1078" s="756"/>
      <c r="AD1078" s="756"/>
      <c r="AE1078" s="756"/>
      <c r="AF1078" s="594"/>
      <c r="AG1078" s="705">
        <f t="shared" si="105"/>
        <v>1066</v>
      </c>
      <c r="AH1078" s="756"/>
      <c r="AI1078" s="756"/>
      <c r="AJ1078" s="756"/>
      <c r="AK1078" s="756"/>
      <c r="AL1078" s="756"/>
      <c r="AM1078" s="756"/>
      <c r="AN1078" s="756"/>
      <c r="AO1078" s="685"/>
      <c r="AP1078" s="705">
        <f t="shared" si="106"/>
        <v>1066</v>
      </c>
      <c r="AQ1078" s="756"/>
      <c r="AR1078" s="756"/>
      <c r="AS1078" s="756"/>
      <c r="AT1078" s="756"/>
      <c r="AU1078" s="756"/>
      <c r="AV1078" s="756"/>
      <c r="AW1078" s="756"/>
    </row>
    <row r="1079" spans="2:49" x14ac:dyDescent="0.25">
      <c r="B1079" s="705">
        <v>1067</v>
      </c>
      <c r="C1079" s="951">
        <f>(1+_xlfn.XLOOKUP(INT((B1079-1)/12)+1,'ZC Curve'!$B$8:$B$107,'ZC Curve'!R$8:R$107,,0))^(1/12)-1</f>
        <v>0</v>
      </c>
      <c r="D1079" s="946">
        <f t="shared" si="101"/>
        <v>1</v>
      </c>
      <c r="E1079" s="594"/>
      <c r="F1079" s="705">
        <f t="shared" si="102"/>
        <v>1067</v>
      </c>
      <c r="G1079" s="756"/>
      <c r="H1079" s="756"/>
      <c r="I1079" s="756"/>
      <c r="J1079" s="756"/>
      <c r="K1079" s="756"/>
      <c r="L1079" s="756"/>
      <c r="M1079" s="756"/>
      <c r="N1079" s="594"/>
      <c r="O1079" s="705">
        <f t="shared" si="103"/>
        <v>1067</v>
      </c>
      <c r="P1079" s="756"/>
      <c r="Q1079" s="756"/>
      <c r="R1079" s="756"/>
      <c r="S1079" s="756"/>
      <c r="T1079" s="756"/>
      <c r="U1079" s="756"/>
      <c r="V1079" s="756"/>
      <c r="W1079" s="594"/>
      <c r="X1079" s="705">
        <f t="shared" si="104"/>
        <v>1067</v>
      </c>
      <c r="Y1079" s="756"/>
      <c r="Z1079" s="756"/>
      <c r="AA1079" s="756"/>
      <c r="AB1079" s="756"/>
      <c r="AC1079" s="756"/>
      <c r="AD1079" s="756"/>
      <c r="AE1079" s="756"/>
      <c r="AF1079" s="594"/>
      <c r="AG1079" s="705">
        <f t="shared" si="105"/>
        <v>1067</v>
      </c>
      <c r="AH1079" s="756"/>
      <c r="AI1079" s="756"/>
      <c r="AJ1079" s="756"/>
      <c r="AK1079" s="756"/>
      <c r="AL1079" s="756"/>
      <c r="AM1079" s="756"/>
      <c r="AN1079" s="756"/>
      <c r="AO1079" s="685"/>
      <c r="AP1079" s="705">
        <f t="shared" si="106"/>
        <v>1067</v>
      </c>
      <c r="AQ1079" s="756"/>
      <c r="AR1079" s="756"/>
      <c r="AS1079" s="756"/>
      <c r="AT1079" s="756"/>
      <c r="AU1079" s="756"/>
      <c r="AV1079" s="756"/>
      <c r="AW1079" s="756"/>
    </row>
    <row r="1080" spans="2:49" x14ac:dyDescent="0.25">
      <c r="B1080" s="705">
        <v>1068</v>
      </c>
      <c r="C1080" s="951">
        <f>(1+_xlfn.XLOOKUP(INT((B1080-1)/12)+1,'ZC Curve'!$B$8:$B$107,'ZC Curve'!R$8:R$107,,0))^(1/12)-1</f>
        <v>0</v>
      </c>
      <c r="D1080" s="946">
        <f t="shared" si="101"/>
        <v>1</v>
      </c>
      <c r="E1080" s="594"/>
      <c r="F1080" s="705">
        <f t="shared" si="102"/>
        <v>1068</v>
      </c>
      <c r="G1080" s="756"/>
      <c r="H1080" s="756"/>
      <c r="I1080" s="756"/>
      <c r="J1080" s="756"/>
      <c r="K1080" s="756"/>
      <c r="L1080" s="756"/>
      <c r="M1080" s="756"/>
      <c r="N1080" s="594"/>
      <c r="O1080" s="705">
        <f t="shared" si="103"/>
        <v>1068</v>
      </c>
      <c r="P1080" s="756"/>
      <c r="Q1080" s="756"/>
      <c r="R1080" s="756"/>
      <c r="S1080" s="756"/>
      <c r="T1080" s="756"/>
      <c r="U1080" s="756"/>
      <c r="V1080" s="756"/>
      <c r="W1080" s="594"/>
      <c r="X1080" s="705">
        <f t="shared" si="104"/>
        <v>1068</v>
      </c>
      <c r="Y1080" s="756"/>
      <c r="Z1080" s="756"/>
      <c r="AA1080" s="756"/>
      <c r="AB1080" s="756"/>
      <c r="AC1080" s="756"/>
      <c r="AD1080" s="756"/>
      <c r="AE1080" s="756"/>
      <c r="AF1080" s="594"/>
      <c r="AG1080" s="705">
        <f t="shared" si="105"/>
        <v>1068</v>
      </c>
      <c r="AH1080" s="756"/>
      <c r="AI1080" s="756"/>
      <c r="AJ1080" s="756"/>
      <c r="AK1080" s="756"/>
      <c r="AL1080" s="756"/>
      <c r="AM1080" s="756"/>
      <c r="AN1080" s="756"/>
      <c r="AO1080" s="685"/>
      <c r="AP1080" s="705">
        <f t="shared" si="106"/>
        <v>1068</v>
      </c>
      <c r="AQ1080" s="756"/>
      <c r="AR1080" s="756"/>
      <c r="AS1080" s="756"/>
      <c r="AT1080" s="756"/>
      <c r="AU1080" s="756"/>
      <c r="AV1080" s="756"/>
      <c r="AW1080" s="756"/>
    </row>
    <row r="1081" spans="2:49" x14ac:dyDescent="0.25">
      <c r="B1081" s="705">
        <v>1069</v>
      </c>
      <c r="C1081" s="951">
        <f>(1+_xlfn.XLOOKUP(INT((B1081-1)/12)+1,'ZC Curve'!$B$8:$B$107,'ZC Curve'!R$8:R$107,,0))^(1/12)-1</f>
        <v>0</v>
      </c>
      <c r="D1081" s="946">
        <f t="shared" si="101"/>
        <v>1</v>
      </c>
      <c r="E1081" s="594"/>
      <c r="F1081" s="705">
        <f t="shared" si="102"/>
        <v>1069</v>
      </c>
      <c r="G1081" s="756"/>
      <c r="H1081" s="756"/>
      <c r="I1081" s="756"/>
      <c r="J1081" s="756"/>
      <c r="K1081" s="756"/>
      <c r="L1081" s="756"/>
      <c r="M1081" s="756"/>
      <c r="N1081" s="594"/>
      <c r="O1081" s="705">
        <f t="shared" si="103"/>
        <v>1069</v>
      </c>
      <c r="P1081" s="756"/>
      <c r="Q1081" s="756"/>
      <c r="R1081" s="756"/>
      <c r="S1081" s="756"/>
      <c r="T1081" s="756"/>
      <c r="U1081" s="756"/>
      <c r="V1081" s="756"/>
      <c r="W1081" s="594"/>
      <c r="X1081" s="705">
        <f t="shared" si="104"/>
        <v>1069</v>
      </c>
      <c r="Y1081" s="756"/>
      <c r="Z1081" s="756"/>
      <c r="AA1081" s="756"/>
      <c r="AB1081" s="756"/>
      <c r="AC1081" s="756"/>
      <c r="AD1081" s="756"/>
      <c r="AE1081" s="756"/>
      <c r="AF1081" s="594"/>
      <c r="AG1081" s="705">
        <f t="shared" si="105"/>
        <v>1069</v>
      </c>
      <c r="AH1081" s="756"/>
      <c r="AI1081" s="756"/>
      <c r="AJ1081" s="756"/>
      <c r="AK1081" s="756"/>
      <c r="AL1081" s="756"/>
      <c r="AM1081" s="756"/>
      <c r="AN1081" s="756"/>
      <c r="AO1081" s="685"/>
      <c r="AP1081" s="705">
        <f t="shared" si="106"/>
        <v>1069</v>
      </c>
      <c r="AQ1081" s="756"/>
      <c r="AR1081" s="756"/>
      <c r="AS1081" s="756"/>
      <c r="AT1081" s="756"/>
      <c r="AU1081" s="756"/>
      <c r="AV1081" s="756"/>
      <c r="AW1081" s="756"/>
    </row>
    <row r="1082" spans="2:49" x14ac:dyDescent="0.25">
      <c r="B1082" s="705">
        <v>1070</v>
      </c>
      <c r="C1082" s="951">
        <f>(1+_xlfn.XLOOKUP(INT((B1082-1)/12)+1,'ZC Curve'!$B$8:$B$107,'ZC Curve'!R$8:R$107,,0))^(1/12)-1</f>
        <v>0</v>
      </c>
      <c r="D1082" s="946">
        <f t="shared" si="101"/>
        <v>1</v>
      </c>
      <c r="E1082" s="594"/>
      <c r="F1082" s="705">
        <f t="shared" si="102"/>
        <v>1070</v>
      </c>
      <c r="G1082" s="756"/>
      <c r="H1082" s="756"/>
      <c r="I1082" s="756"/>
      <c r="J1082" s="756"/>
      <c r="K1082" s="756"/>
      <c r="L1082" s="756"/>
      <c r="M1082" s="756"/>
      <c r="N1082" s="594"/>
      <c r="O1082" s="705">
        <f t="shared" si="103"/>
        <v>1070</v>
      </c>
      <c r="P1082" s="756"/>
      <c r="Q1082" s="756"/>
      <c r="R1082" s="756"/>
      <c r="S1082" s="756"/>
      <c r="T1082" s="756"/>
      <c r="U1082" s="756"/>
      <c r="V1082" s="756"/>
      <c r="W1082" s="594"/>
      <c r="X1082" s="705">
        <f t="shared" si="104"/>
        <v>1070</v>
      </c>
      <c r="Y1082" s="756"/>
      <c r="Z1082" s="756"/>
      <c r="AA1082" s="756"/>
      <c r="AB1082" s="756"/>
      <c r="AC1082" s="756"/>
      <c r="AD1082" s="756"/>
      <c r="AE1082" s="756"/>
      <c r="AF1082" s="594"/>
      <c r="AG1082" s="705">
        <f t="shared" si="105"/>
        <v>1070</v>
      </c>
      <c r="AH1082" s="756"/>
      <c r="AI1082" s="756"/>
      <c r="AJ1082" s="756"/>
      <c r="AK1082" s="756"/>
      <c r="AL1082" s="756"/>
      <c r="AM1082" s="756"/>
      <c r="AN1082" s="756"/>
      <c r="AO1082" s="685"/>
      <c r="AP1082" s="705">
        <f t="shared" si="106"/>
        <v>1070</v>
      </c>
      <c r="AQ1082" s="756"/>
      <c r="AR1082" s="756"/>
      <c r="AS1082" s="756"/>
      <c r="AT1082" s="756"/>
      <c r="AU1082" s="756"/>
      <c r="AV1082" s="756"/>
      <c r="AW1082" s="756"/>
    </row>
    <row r="1083" spans="2:49" x14ac:dyDescent="0.25">
      <c r="B1083" s="705">
        <v>1071</v>
      </c>
      <c r="C1083" s="951">
        <f>(1+_xlfn.XLOOKUP(INT((B1083-1)/12)+1,'ZC Curve'!$B$8:$B$107,'ZC Curve'!R$8:R$107,,0))^(1/12)-1</f>
        <v>0</v>
      </c>
      <c r="D1083" s="946">
        <f t="shared" si="101"/>
        <v>1</v>
      </c>
      <c r="E1083" s="594"/>
      <c r="F1083" s="705">
        <f t="shared" si="102"/>
        <v>1071</v>
      </c>
      <c r="G1083" s="756"/>
      <c r="H1083" s="756"/>
      <c r="I1083" s="756"/>
      <c r="J1083" s="756"/>
      <c r="K1083" s="756"/>
      <c r="L1083" s="756"/>
      <c r="M1083" s="756"/>
      <c r="N1083" s="594"/>
      <c r="O1083" s="705">
        <f t="shared" si="103"/>
        <v>1071</v>
      </c>
      <c r="P1083" s="756"/>
      <c r="Q1083" s="756"/>
      <c r="R1083" s="756"/>
      <c r="S1083" s="756"/>
      <c r="T1083" s="756"/>
      <c r="U1083" s="756"/>
      <c r="V1083" s="756"/>
      <c r="W1083" s="594"/>
      <c r="X1083" s="705">
        <f t="shared" si="104"/>
        <v>1071</v>
      </c>
      <c r="Y1083" s="756"/>
      <c r="Z1083" s="756"/>
      <c r="AA1083" s="756"/>
      <c r="AB1083" s="756"/>
      <c r="AC1083" s="756"/>
      <c r="AD1083" s="756"/>
      <c r="AE1083" s="756"/>
      <c r="AF1083" s="594"/>
      <c r="AG1083" s="705">
        <f t="shared" si="105"/>
        <v>1071</v>
      </c>
      <c r="AH1083" s="756"/>
      <c r="AI1083" s="756"/>
      <c r="AJ1083" s="756"/>
      <c r="AK1083" s="756"/>
      <c r="AL1083" s="756"/>
      <c r="AM1083" s="756"/>
      <c r="AN1083" s="756"/>
      <c r="AO1083" s="685"/>
      <c r="AP1083" s="705">
        <f t="shared" si="106"/>
        <v>1071</v>
      </c>
      <c r="AQ1083" s="756"/>
      <c r="AR1083" s="756"/>
      <c r="AS1083" s="756"/>
      <c r="AT1083" s="756"/>
      <c r="AU1083" s="756"/>
      <c r="AV1083" s="756"/>
      <c r="AW1083" s="756"/>
    </row>
    <row r="1084" spans="2:49" x14ac:dyDescent="0.25">
      <c r="B1084" s="705">
        <v>1072</v>
      </c>
      <c r="C1084" s="951">
        <f>(1+_xlfn.XLOOKUP(INT((B1084-1)/12)+1,'ZC Curve'!$B$8:$B$107,'ZC Curve'!R$8:R$107,,0))^(1/12)-1</f>
        <v>0</v>
      </c>
      <c r="D1084" s="946">
        <f t="shared" si="101"/>
        <v>1</v>
      </c>
      <c r="E1084" s="594"/>
      <c r="F1084" s="705">
        <f t="shared" si="102"/>
        <v>1072</v>
      </c>
      <c r="G1084" s="756"/>
      <c r="H1084" s="756"/>
      <c r="I1084" s="756"/>
      <c r="J1084" s="756"/>
      <c r="K1084" s="756"/>
      <c r="L1084" s="756"/>
      <c r="M1084" s="756"/>
      <c r="N1084" s="594"/>
      <c r="O1084" s="705">
        <f t="shared" si="103"/>
        <v>1072</v>
      </c>
      <c r="P1084" s="756"/>
      <c r="Q1084" s="756"/>
      <c r="R1084" s="756"/>
      <c r="S1084" s="756"/>
      <c r="T1084" s="756"/>
      <c r="U1084" s="756"/>
      <c r="V1084" s="756"/>
      <c r="W1084" s="594"/>
      <c r="X1084" s="705">
        <f t="shared" si="104"/>
        <v>1072</v>
      </c>
      <c r="Y1084" s="756"/>
      <c r="Z1084" s="756"/>
      <c r="AA1084" s="756"/>
      <c r="AB1084" s="756"/>
      <c r="AC1084" s="756"/>
      <c r="AD1084" s="756"/>
      <c r="AE1084" s="756"/>
      <c r="AF1084" s="594"/>
      <c r="AG1084" s="705">
        <f t="shared" si="105"/>
        <v>1072</v>
      </c>
      <c r="AH1084" s="756"/>
      <c r="AI1084" s="756"/>
      <c r="AJ1084" s="756"/>
      <c r="AK1084" s="756"/>
      <c r="AL1084" s="756"/>
      <c r="AM1084" s="756"/>
      <c r="AN1084" s="756"/>
      <c r="AO1084" s="685"/>
      <c r="AP1084" s="705">
        <f t="shared" si="106"/>
        <v>1072</v>
      </c>
      <c r="AQ1084" s="756"/>
      <c r="AR1084" s="756"/>
      <c r="AS1084" s="756"/>
      <c r="AT1084" s="756"/>
      <c r="AU1084" s="756"/>
      <c r="AV1084" s="756"/>
      <c r="AW1084" s="756"/>
    </row>
    <row r="1085" spans="2:49" x14ac:dyDescent="0.25">
      <c r="B1085" s="705">
        <v>1073</v>
      </c>
      <c r="C1085" s="951">
        <f>(1+_xlfn.XLOOKUP(INT((B1085-1)/12)+1,'ZC Curve'!$B$8:$B$107,'ZC Curve'!R$8:R$107,,0))^(1/12)-1</f>
        <v>0</v>
      </c>
      <c r="D1085" s="946">
        <f t="shared" si="101"/>
        <v>1</v>
      </c>
      <c r="E1085" s="594"/>
      <c r="F1085" s="705">
        <f t="shared" si="102"/>
        <v>1073</v>
      </c>
      <c r="G1085" s="756"/>
      <c r="H1085" s="756"/>
      <c r="I1085" s="756"/>
      <c r="J1085" s="756"/>
      <c r="K1085" s="756"/>
      <c r="L1085" s="756"/>
      <c r="M1085" s="756"/>
      <c r="N1085" s="594"/>
      <c r="O1085" s="705">
        <f t="shared" si="103"/>
        <v>1073</v>
      </c>
      <c r="P1085" s="756"/>
      <c r="Q1085" s="756"/>
      <c r="R1085" s="756"/>
      <c r="S1085" s="756"/>
      <c r="T1085" s="756"/>
      <c r="U1085" s="756"/>
      <c r="V1085" s="756"/>
      <c r="W1085" s="594"/>
      <c r="X1085" s="705">
        <f t="shared" si="104"/>
        <v>1073</v>
      </c>
      <c r="Y1085" s="756"/>
      <c r="Z1085" s="756"/>
      <c r="AA1085" s="756"/>
      <c r="AB1085" s="756"/>
      <c r="AC1085" s="756"/>
      <c r="AD1085" s="756"/>
      <c r="AE1085" s="756"/>
      <c r="AF1085" s="594"/>
      <c r="AG1085" s="705">
        <f t="shared" si="105"/>
        <v>1073</v>
      </c>
      <c r="AH1085" s="756"/>
      <c r="AI1085" s="756"/>
      <c r="AJ1085" s="756"/>
      <c r="AK1085" s="756"/>
      <c r="AL1085" s="756"/>
      <c r="AM1085" s="756"/>
      <c r="AN1085" s="756"/>
      <c r="AO1085" s="685"/>
      <c r="AP1085" s="705">
        <f t="shared" si="106"/>
        <v>1073</v>
      </c>
      <c r="AQ1085" s="756"/>
      <c r="AR1085" s="756"/>
      <c r="AS1085" s="756"/>
      <c r="AT1085" s="756"/>
      <c r="AU1085" s="756"/>
      <c r="AV1085" s="756"/>
      <c r="AW1085" s="756"/>
    </row>
    <row r="1086" spans="2:49" x14ac:dyDescent="0.25">
      <c r="B1086" s="705">
        <v>1074</v>
      </c>
      <c r="C1086" s="951">
        <f>(1+_xlfn.XLOOKUP(INT((B1086-1)/12)+1,'ZC Curve'!$B$8:$B$107,'ZC Curve'!R$8:R$107,,0))^(1/12)-1</f>
        <v>0</v>
      </c>
      <c r="D1086" s="946">
        <f t="shared" si="101"/>
        <v>1</v>
      </c>
      <c r="E1086" s="594"/>
      <c r="F1086" s="705">
        <f t="shared" si="102"/>
        <v>1074</v>
      </c>
      <c r="G1086" s="756"/>
      <c r="H1086" s="756"/>
      <c r="I1086" s="756"/>
      <c r="J1086" s="756"/>
      <c r="K1086" s="756"/>
      <c r="L1086" s="756"/>
      <c r="M1086" s="756"/>
      <c r="N1086" s="594"/>
      <c r="O1086" s="705">
        <f t="shared" si="103"/>
        <v>1074</v>
      </c>
      <c r="P1086" s="756"/>
      <c r="Q1086" s="756"/>
      <c r="R1086" s="756"/>
      <c r="S1086" s="756"/>
      <c r="T1086" s="756"/>
      <c r="U1086" s="756"/>
      <c r="V1086" s="756"/>
      <c r="W1086" s="594"/>
      <c r="X1086" s="705">
        <f t="shared" si="104"/>
        <v>1074</v>
      </c>
      <c r="Y1086" s="756"/>
      <c r="Z1086" s="756"/>
      <c r="AA1086" s="756"/>
      <c r="AB1086" s="756"/>
      <c r="AC1086" s="756"/>
      <c r="AD1086" s="756"/>
      <c r="AE1086" s="756"/>
      <c r="AF1086" s="594"/>
      <c r="AG1086" s="705">
        <f t="shared" si="105"/>
        <v>1074</v>
      </c>
      <c r="AH1086" s="756"/>
      <c r="AI1086" s="756"/>
      <c r="AJ1086" s="756"/>
      <c r="AK1086" s="756"/>
      <c r="AL1086" s="756"/>
      <c r="AM1086" s="756"/>
      <c r="AN1086" s="756"/>
      <c r="AO1086" s="685"/>
      <c r="AP1086" s="705">
        <f t="shared" si="106"/>
        <v>1074</v>
      </c>
      <c r="AQ1086" s="756"/>
      <c r="AR1086" s="756"/>
      <c r="AS1086" s="756"/>
      <c r="AT1086" s="756"/>
      <c r="AU1086" s="756"/>
      <c r="AV1086" s="756"/>
      <c r="AW1086" s="756"/>
    </row>
    <row r="1087" spans="2:49" x14ac:dyDescent="0.25">
      <c r="B1087" s="705">
        <v>1075</v>
      </c>
      <c r="C1087" s="951">
        <f>(1+_xlfn.XLOOKUP(INT((B1087-1)/12)+1,'ZC Curve'!$B$8:$B$107,'ZC Curve'!R$8:R$107,,0))^(1/12)-1</f>
        <v>0</v>
      </c>
      <c r="D1087" s="946">
        <f t="shared" si="101"/>
        <v>1</v>
      </c>
      <c r="E1087" s="594"/>
      <c r="F1087" s="705">
        <f t="shared" si="102"/>
        <v>1075</v>
      </c>
      <c r="G1087" s="756"/>
      <c r="H1087" s="756"/>
      <c r="I1087" s="756"/>
      <c r="J1087" s="756"/>
      <c r="K1087" s="756"/>
      <c r="L1087" s="756"/>
      <c r="M1087" s="756"/>
      <c r="N1087" s="594"/>
      <c r="O1087" s="705">
        <f t="shared" si="103"/>
        <v>1075</v>
      </c>
      <c r="P1087" s="756"/>
      <c r="Q1087" s="756"/>
      <c r="R1087" s="756"/>
      <c r="S1087" s="756"/>
      <c r="T1087" s="756"/>
      <c r="U1087" s="756"/>
      <c r="V1087" s="756"/>
      <c r="W1087" s="594"/>
      <c r="X1087" s="705">
        <f t="shared" si="104"/>
        <v>1075</v>
      </c>
      <c r="Y1087" s="756"/>
      <c r="Z1087" s="756"/>
      <c r="AA1087" s="756"/>
      <c r="AB1087" s="756"/>
      <c r="AC1087" s="756"/>
      <c r="AD1087" s="756"/>
      <c r="AE1087" s="756"/>
      <c r="AF1087" s="594"/>
      <c r="AG1087" s="705">
        <f t="shared" si="105"/>
        <v>1075</v>
      </c>
      <c r="AH1087" s="756"/>
      <c r="AI1087" s="756"/>
      <c r="AJ1087" s="756"/>
      <c r="AK1087" s="756"/>
      <c r="AL1087" s="756"/>
      <c r="AM1087" s="756"/>
      <c r="AN1087" s="756"/>
      <c r="AO1087" s="685"/>
      <c r="AP1087" s="705">
        <f t="shared" si="106"/>
        <v>1075</v>
      </c>
      <c r="AQ1087" s="756"/>
      <c r="AR1087" s="756"/>
      <c r="AS1087" s="756"/>
      <c r="AT1087" s="756"/>
      <c r="AU1087" s="756"/>
      <c r="AV1087" s="756"/>
      <c r="AW1087" s="756"/>
    </row>
    <row r="1088" spans="2:49" x14ac:dyDescent="0.25">
      <c r="B1088" s="705">
        <v>1076</v>
      </c>
      <c r="C1088" s="951">
        <f>(1+_xlfn.XLOOKUP(INT((B1088-1)/12)+1,'ZC Curve'!$B$8:$B$107,'ZC Curve'!R$8:R$107,,0))^(1/12)-1</f>
        <v>0</v>
      </c>
      <c r="D1088" s="946">
        <f t="shared" si="101"/>
        <v>1</v>
      </c>
      <c r="E1088" s="594"/>
      <c r="F1088" s="705">
        <f t="shared" si="102"/>
        <v>1076</v>
      </c>
      <c r="G1088" s="756"/>
      <c r="H1088" s="756"/>
      <c r="I1088" s="756"/>
      <c r="J1088" s="756"/>
      <c r="K1088" s="756"/>
      <c r="L1088" s="756"/>
      <c r="M1088" s="756"/>
      <c r="N1088" s="594"/>
      <c r="O1088" s="705">
        <f t="shared" si="103"/>
        <v>1076</v>
      </c>
      <c r="P1088" s="756"/>
      <c r="Q1088" s="756"/>
      <c r="R1088" s="756"/>
      <c r="S1088" s="756"/>
      <c r="T1088" s="756"/>
      <c r="U1088" s="756"/>
      <c r="V1088" s="756"/>
      <c r="W1088" s="594"/>
      <c r="X1088" s="705">
        <f t="shared" si="104"/>
        <v>1076</v>
      </c>
      <c r="Y1088" s="756"/>
      <c r="Z1088" s="756"/>
      <c r="AA1088" s="756"/>
      <c r="AB1088" s="756"/>
      <c r="AC1088" s="756"/>
      <c r="AD1088" s="756"/>
      <c r="AE1088" s="756"/>
      <c r="AF1088" s="594"/>
      <c r="AG1088" s="705">
        <f t="shared" si="105"/>
        <v>1076</v>
      </c>
      <c r="AH1088" s="756"/>
      <c r="AI1088" s="756"/>
      <c r="AJ1088" s="756"/>
      <c r="AK1088" s="756"/>
      <c r="AL1088" s="756"/>
      <c r="AM1088" s="756"/>
      <c r="AN1088" s="756"/>
      <c r="AO1088" s="685"/>
      <c r="AP1088" s="705">
        <f t="shared" si="106"/>
        <v>1076</v>
      </c>
      <c r="AQ1088" s="756"/>
      <c r="AR1088" s="756"/>
      <c r="AS1088" s="756"/>
      <c r="AT1088" s="756"/>
      <c r="AU1088" s="756"/>
      <c r="AV1088" s="756"/>
      <c r="AW1088" s="756"/>
    </row>
    <row r="1089" spans="2:49" x14ac:dyDescent="0.25">
      <c r="B1089" s="705">
        <v>1077</v>
      </c>
      <c r="C1089" s="951">
        <f>(1+_xlfn.XLOOKUP(INT((B1089-1)/12)+1,'ZC Curve'!$B$8:$B$107,'ZC Curve'!R$8:R$107,,0))^(1/12)-1</f>
        <v>0</v>
      </c>
      <c r="D1089" s="946">
        <f t="shared" si="101"/>
        <v>1</v>
      </c>
      <c r="E1089" s="594"/>
      <c r="F1089" s="705">
        <f t="shared" si="102"/>
        <v>1077</v>
      </c>
      <c r="G1089" s="756"/>
      <c r="H1089" s="756"/>
      <c r="I1089" s="756"/>
      <c r="J1089" s="756"/>
      <c r="K1089" s="756"/>
      <c r="L1089" s="756"/>
      <c r="M1089" s="756"/>
      <c r="N1089" s="594"/>
      <c r="O1089" s="705">
        <f t="shared" si="103"/>
        <v>1077</v>
      </c>
      <c r="P1089" s="756"/>
      <c r="Q1089" s="756"/>
      <c r="R1089" s="756"/>
      <c r="S1089" s="756"/>
      <c r="T1089" s="756"/>
      <c r="U1089" s="756"/>
      <c r="V1089" s="756"/>
      <c r="W1089" s="594"/>
      <c r="X1089" s="705">
        <f t="shared" si="104"/>
        <v>1077</v>
      </c>
      <c r="Y1089" s="756"/>
      <c r="Z1089" s="756"/>
      <c r="AA1089" s="756"/>
      <c r="AB1089" s="756"/>
      <c r="AC1089" s="756"/>
      <c r="AD1089" s="756"/>
      <c r="AE1089" s="756"/>
      <c r="AF1089" s="594"/>
      <c r="AG1089" s="705">
        <f t="shared" si="105"/>
        <v>1077</v>
      </c>
      <c r="AH1089" s="756"/>
      <c r="AI1089" s="756"/>
      <c r="AJ1089" s="756"/>
      <c r="AK1089" s="756"/>
      <c r="AL1089" s="756"/>
      <c r="AM1089" s="756"/>
      <c r="AN1089" s="756"/>
      <c r="AO1089" s="685"/>
      <c r="AP1089" s="705">
        <f t="shared" si="106"/>
        <v>1077</v>
      </c>
      <c r="AQ1089" s="756"/>
      <c r="AR1089" s="756"/>
      <c r="AS1089" s="756"/>
      <c r="AT1089" s="756"/>
      <c r="AU1089" s="756"/>
      <c r="AV1089" s="756"/>
      <c r="AW1089" s="756"/>
    </row>
    <row r="1090" spans="2:49" x14ac:dyDescent="0.25">
      <c r="B1090" s="705">
        <v>1078</v>
      </c>
      <c r="C1090" s="951">
        <f>(1+_xlfn.XLOOKUP(INT((B1090-1)/12)+1,'ZC Curve'!$B$8:$B$107,'ZC Curve'!R$8:R$107,,0))^(1/12)-1</f>
        <v>0</v>
      </c>
      <c r="D1090" s="946">
        <f t="shared" si="101"/>
        <v>1</v>
      </c>
      <c r="E1090" s="594"/>
      <c r="F1090" s="705">
        <f t="shared" si="102"/>
        <v>1078</v>
      </c>
      <c r="G1090" s="756"/>
      <c r="H1090" s="756"/>
      <c r="I1090" s="756"/>
      <c r="J1090" s="756"/>
      <c r="K1090" s="756"/>
      <c r="L1090" s="756"/>
      <c r="M1090" s="756"/>
      <c r="N1090" s="594"/>
      <c r="O1090" s="705">
        <f t="shared" si="103"/>
        <v>1078</v>
      </c>
      <c r="P1090" s="756"/>
      <c r="Q1090" s="756"/>
      <c r="R1090" s="756"/>
      <c r="S1090" s="756"/>
      <c r="T1090" s="756"/>
      <c r="U1090" s="756"/>
      <c r="V1090" s="756"/>
      <c r="W1090" s="594"/>
      <c r="X1090" s="705">
        <f t="shared" si="104"/>
        <v>1078</v>
      </c>
      <c r="Y1090" s="756"/>
      <c r="Z1090" s="756"/>
      <c r="AA1090" s="756"/>
      <c r="AB1090" s="756"/>
      <c r="AC1090" s="756"/>
      <c r="AD1090" s="756"/>
      <c r="AE1090" s="756"/>
      <c r="AF1090" s="594"/>
      <c r="AG1090" s="705">
        <f t="shared" si="105"/>
        <v>1078</v>
      </c>
      <c r="AH1090" s="756"/>
      <c r="AI1090" s="756"/>
      <c r="AJ1090" s="756"/>
      <c r="AK1090" s="756"/>
      <c r="AL1090" s="756"/>
      <c r="AM1090" s="756"/>
      <c r="AN1090" s="756"/>
      <c r="AO1090" s="685"/>
      <c r="AP1090" s="705">
        <f t="shared" si="106"/>
        <v>1078</v>
      </c>
      <c r="AQ1090" s="756"/>
      <c r="AR1090" s="756"/>
      <c r="AS1090" s="756"/>
      <c r="AT1090" s="756"/>
      <c r="AU1090" s="756"/>
      <c r="AV1090" s="756"/>
      <c r="AW1090" s="756"/>
    </row>
    <row r="1091" spans="2:49" x14ac:dyDescent="0.25">
      <c r="B1091" s="705">
        <v>1079</v>
      </c>
      <c r="C1091" s="951">
        <f>(1+_xlfn.XLOOKUP(INT((B1091-1)/12)+1,'ZC Curve'!$B$8:$B$107,'ZC Curve'!R$8:R$107,,0))^(1/12)-1</f>
        <v>0</v>
      </c>
      <c r="D1091" s="946">
        <f t="shared" si="101"/>
        <v>1</v>
      </c>
      <c r="E1091" s="594"/>
      <c r="F1091" s="705">
        <f t="shared" si="102"/>
        <v>1079</v>
      </c>
      <c r="G1091" s="756"/>
      <c r="H1091" s="756"/>
      <c r="I1091" s="756"/>
      <c r="J1091" s="756"/>
      <c r="K1091" s="756"/>
      <c r="L1091" s="756"/>
      <c r="M1091" s="756"/>
      <c r="N1091" s="594"/>
      <c r="O1091" s="705">
        <f t="shared" si="103"/>
        <v>1079</v>
      </c>
      <c r="P1091" s="756"/>
      <c r="Q1091" s="756"/>
      <c r="R1091" s="756"/>
      <c r="S1091" s="756"/>
      <c r="T1091" s="756"/>
      <c r="U1091" s="756"/>
      <c r="V1091" s="756"/>
      <c r="W1091" s="594"/>
      <c r="X1091" s="705">
        <f t="shared" si="104"/>
        <v>1079</v>
      </c>
      <c r="Y1091" s="756"/>
      <c r="Z1091" s="756"/>
      <c r="AA1091" s="756"/>
      <c r="AB1091" s="756"/>
      <c r="AC1091" s="756"/>
      <c r="AD1091" s="756"/>
      <c r="AE1091" s="756"/>
      <c r="AF1091" s="594"/>
      <c r="AG1091" s="705">
        <f t="shared" si="105"/>
        <v>1079</v>
      </c>
      <c r="AH1091" s="756"/>
      <c r="AI1091" s="756"/>
      <c r="AJ1091" s="756"/>
      <c r="AK1091" s="756"/>
      <c r="AL1091" s="756"/>
      <c r="AM1091" s="756"/>
      <c r="AN1091" s="756"/>
      <c r="AO1091" s="685"/>
      <c r="AP1091" s="705">
        <f t="shared" si="106"/>
        <v>1079</v>
      </c>
      <c r="AQ1091" s="756"/>
      <c r="AR1091" s="756"/>
      <c r="AS1091" s="756"/>
      <c r="AT1091" s="756"/>
      <c r="AU1091" s="756"/>
      <c r="AV1091" s="756"/>
      <c r="AW1091" s="756"/>
    </row>
    <row r="1092" spans="2:49" x14ac:dyDescent="0.25">
      <c r="B1092" s="705">
        <v>1080</v>
      </c>
      <c r="C1092" s="951">
        <f>(1+_xlfn.XLOOKUP(INT((B1092-1)/12)+1,'ZC Curve'!$B$8:$B$107,'ZC Curve'!R$8:R$107,,0))^(1/12)-1</f>
        <v>0</v>
      </c>
      <c r="D1092" s="946">
        <f t="shared" si="101"/>
        <v>1</v>
      </c>
      <c r="E1092" s="594"/>
      <c r="F1092" s="705">
        <f t="shared" si="102"/>
        <v>1080</v>
      </c>
      <c r="G1092" s="756"/>
      <c r="H1092" s="756"/>
      <c r="I1092" s="756"/>
      <c r="J1092" s="756"/>
      <c r="K1092" s="756"/>
      <c r="L1092" s="756"/>
      <c r="M1092" s="756"/>
      <c r="N1092" s="594"/>
      <c r="O1092" s="705">
        <f t="shared" si="103"/>
        <v>1080</v>
      </c>
      <c r="P1092" s="756"/>
      <c r="Q1092" s="756"/>
      <c r="R1092" s="756"/>
      <c r="S1092" s="756"/>
      <c r="T1092" s="756"/>
      <c r="U1092" s="756"/>
      <c r="V1092" s="756"/>
      <c r="W1092" s="594"/>
      <c r="X1092" s="705">
        <f t="shared" si="104"/>
        <v>1080</v>
      </c>
      <c r="Y1092" s="756"/>
      <c r="Z1092" s="756"/>
      <c r="AA1092" s="756"/>
      <c r="AB1092" s="756"/>
      <c r="AC1092" s="756"/>
      <c r="AD1092" s="756"/>
      <c r="AE1092" s="756"/>
      <c r="AF1092" s="594"/>
      <c r="AG1092" s="705">
        <f t="shared" si="105"/>
        <v>1080</v>
      </c>
      <c r="AH1092" s="756"/>
      <c r="AI1092" s="756"/>
      <c r="AJ1092" s="756"/>
      <c r="AK1092" s="756"/>
      <c r="AL1092" s="756"/>
      <c r="AM1092" s="756"/>
      <c r="AN1092" s="756"/>
      <c r="AO1092" s="685"/>
      <c r="AP1092" s="705">
        <f t="shared" si="106"/>
        <v>1080</v>
      </c>
      <c r="AQ1092" s="756"/>
      <c r="AR1092" s="756"/>
      <c r="AS1092" s="756"/>
      <c r="AT1092" s="756"/>
      <c r="AU1092" s="756"/>
      <c r="AV1092" s="756"/>
      <c r="AW1092" s="756"/>
    </row>
    <row r="1093" spans="2:49" x14ac:dyDescent="0.25">
      <c r="B1093" s="705">
        <v>1081</v>
      </c>
      <c r="C1093" s="951">
        <f>(1+_xlfn.XLOOKUP(INT((B1093-1)/12)+1,'ZC Curve'!$B$8:$B$107,'ZC Curve'!R$8:R$107,,0))^(1/12)-1</f>
        <v>0</v>
      </c>
      <c r="D1093" s="946">
        <f t="shared" si="101"/>
        <v>1</v>
      </c>
      <c r="E1093" s="594"/>
      <c r="F1093" s="705">
        <f t="shared" si="102"/>
        <v>1081</v>
      </c>
      <c r="G1093" s="756"/>
      <c r="H1093" s="756"/>
      <c r="I1093" s="756"/>
      <c r="J1093" s="756"/>
      <c r="K1093" s="756"/>
      <c r="L1093" s="756"/>
      <c r="M1093" s="756"/>
      <c r="N1093" s="594"/>
      <c r="O1093" s="705">
        <f t="shared" si="103"/>
        <v>1081</v>
      </c>
      <c r="P1093" s="756"/>
      <c r="Q1093" s="756"/>
      <c r="R1093" s="756"/>
      <c r="S1093" s="756"/>
      <c r="T1093" s="756"/>
      <c r="U1093" s="756"/>
      <c r="V1093" s="756"/>
      <c r="W1093" s="594"/>
      <c r="X1093" s="705">
        <f t="shared" si="104"/>
        <v>1081</v>
      </c>
      <c r="Y1093" s="756"/>
      <c r="Z1093" s="756"/>
      <c r="AA1093" s="756"/>
      <c r="AB1093" s="756"/>
      <c r="AC1093" s="756"/>
      <c r="AD1093" s="756"/>
      <c r="AE1093" s="756"/>
      <c r="AF1093" s="594"/>
      <c r="AG1093" s="705">
        <f t="shared" si="105"/>
        <v>1081</v>
      </c>
      <c r="AH1093" s="756"/>
      <c r="AI1093" s="756"/>
      <c r="AJ1093" s="756"/>
      <c r="AK1093" s="756"/>
      <c r="AL1093" s="756"/>
      <c r="AM1093" s="756"/>
      <c r="AN1093" s="756"/>
      <c r="AO1093" s="685"/>
      <c r="AP1093" s="705">
        <f t="shared" si="106"/>
        <v>1081</v>
      </c>
      <c r="AQ1093" s="756"/>
      <c r="AR1093" s="756"/>
      <c r="AS1093" s="756"/>
      <c r="AT1093" s="756"/>
      <c r="AU1093" s="756"/>
      <c r="AV1093" s="756"/>
      <c r="AW1093" s="756"/>
    </row>
    <row r="1094" spans="2:49" x14ac:dyDescent="0.25">
      <c r="B1094" s="705">
        <v>1082</v>
      </c>
      <c r="C1094" s="951">
        <f>(1+_xlfn.XLOOKUP(INT((B1094-1)/12)+1,'ZC Curve'!$B$8:$B$107,'ZC Curve'!R$8:R$107,,0))^(1/12)-1</f>
        <v>0</v>
      </c>
      <c r="D1094" s="946">
        <f t="shared" si="101"/>
        <v>1</v>
      </c>
      <c r="E1094" s="594"/>
      <c r="F1094" s="705">
        <f t="shared" si="102"/>
        <v>1082</v>
      </c>
      <c r="G1094" s="756"/>
      <c r="H1094" s="756"/>
      <c r="I1094" s="756"/>
      <c r="J1094" s="756"/>
      <c r="K1094" s="756"/>
      <c r="L1094" s="756"/>
      <c r="M1094" s="756"/>
      <c r="N1094" s="594"/>
      <c r="O1094" s="705">
        <f t="shared" si="103"/>
        <v>1082</v>
      </c>
      <c r="P1094" s="756"/>
      <c r="Q1094" s="756"/>
      <c r="R1094" s="756"/>
      <c r="S1094" s="756"/>
      <c r="T1094" s="756"/>
      <c r="U1094" s="756"/>
      <c r="V1094" s="756"/>
      <c r="W1094" s="594"/>
      <c r="X1094" s="705">
        <f t="shared" si="104"/>
        <v>1082</v>
      </c>
      <c r="Y1094" s="756"/>
      <c r="Z1094" s="756"/>
      <c r="AA1094" s="756"/>
      <c r="AB1094" s="756"/>
      <c r="AC1094" s="756"/>
      <c r="AD1094" s="756"/>
      <c r="AE1094" s="756"/>
      <c r="AF1094" s="594"/>
      <c r="AG1094" s="705">
        <f t="shared" si="105"/>
        <v>1082</v>
      </c>
      <c r="AH1094" s="756"/>
      <c r="AI1094" s="756"/>
      <c r="AJ1094" s="756"/>
      <c r="AK1094" s="756"/>
      <c r="AL1094" s="756"/>
      <c r="AM1094" s="756"/>
      <c r="AN1094" s="756"/>
      <c r="AO1094" s="685"/>
      <c r="AP1094" s="705">
        <f t="shared" si="106"/>
        <v>1082</v>
      </c>
      <c r="AQ1094" s="756"/>
      <c r="AR1094" s="756"/>
      <c r="AS1094" s="756"/>
      <c r="AT1094" s="756"/>
      <c r="AU1094" s="756"/>
      <c r="AV1094" s="756"/>
      <c r="AW1094" s="756"/>
    </row>
    <row r="1095" spans="2:49" x14ac:dyDescent="0.25">
      <c r="B1095" s="705">
        <v>1083</v>
      </c>
      <c r="C1095" s="951">
        <f>(1+_xlfn.XLOOKUP(INT((B1095-1)/12)+1,'ZC Curve'!$B$8:$B$107,'ZC Curve'!R$8:R$107,,0))^(1/12)-1</f>
        <v>0</v>
      </c>
      <c r="D1095" s="946">
        <f t="shared" si="101"/>
        <v>1</v>
      </c>
      <c r="E1095" s="594"/>
      <c r="F1095" s="705">
        <f t="shared" si="102"/>
        <v>1083</v>
      </c>
      <c r="G1095" s="756"/>
      <c r="H1095" s="756"/>
      <c r="I1095" s="756"/>
      <c r="J1095" s="756"/>
      <c r="K1095" s="756"/>
      <c r="L1095" s="756"/>
      <c r="M1095" s="756"/>
      <c r="N1095" s="594"/>
      <c r="O1095" s="705">
        <f t="shared" si="103"/>
        <v>1083</v>
      </c>
      <c r="P1095" s="756"/>
      <c r="Q1095" s="756"/>
      <c r="R1095" s="756"/>
      <c r="S1095" s="756"/>
      <c r="T1095" s="756"/>
      <c r="U1095" s="756"/>
      <c r="V1095" s="756"/>
      <c r="W1095" s="594"/>
      <c r="X1095" s="705">
        <f t="shared" si="104"/>
        <v>1083</v>
      </c>
      <c r="Y1095" s="756"/>
      <c r="Z1095" s="756"/>
      <c r="AA1095" s="756"/>
      <c r="AB1095" s="756"/>
      <c r="AC1095" s="756"/>
      <c r="AD1095" s="756"/>
      <c r="AE1095" s="756"/>
      <c r="AF1095" s="594"/>
      <c r="AG1095" s="705">
        <f t="shared" si="105"/>
        <v>1083</v>
      </c>
      <c r="AH1095" s="756"/>
      <c r="AI1095" s="756"/>
      <c r="AJ1095" s="756"/>
      <c r="AK1095" s="756"/>
      <c r="AL1095" s="756"/>
      <c r="AM1095" s="756"/>
      <c r="AN1095" s="756"/>
      <c r="AO1095" s="685"/>
      <c r="AP1095" s="705">
        <f t="shared" si="106"/>
        <v>1083</v>
      </c>
      <c r="AQ1095" s="756"/>
      <c r="AR1095" s="756"/>
      <c r="AS1095" s="756"/>
      <c r="AT1095" s="756"/>
      <c r="AU1095" s="756"/>
      <c r="AV1095" s="756"/>
      <c r="AW1095" s="756"/>
    </row>
    <row r="1096" spans="2:49" x14ac:dyDescent="0.25">
      <c r="B1096" s="705">
        <v>1084</v>
      </c>
      <c r="C1096" s="951">
        <f>(1+_xlfn.XLOOKUP(INT((B1096-1)/12)+1,'ZC Curve'!$B$8:$B$107,'ZC Curve'!R$8:R$107,,0))^(1/12)-1</f>
        <v>0</v>
      </c>
      <c r="D1096" s="946">
        <f t="shared" si="101"/>
        <v>1</v>
      </c>
      <c r="E1096" s="594"/>
      <c r="F1096" s="705">
        <f t="shared" si="102"/>
        <v>1084</v>
      </c>
      <c r="G1096" s="756"/>
      <c r="H1096" s="756"/>
      <c r="I1096" s="756"/>
      <c r="J1096" s="756"/>
      <c r="K1096" s="756"/>
      <c r="L1096" s="756"/>
      <c r="M1096" s="756"/>
      <c r="N1096" s="594"/>
      <c r="O1096" s="705">
        <f t="shared" si="103"/>
        <v>1084</v>
      </c>
      <c r="P1096" s="756"/>
      <c r="Q1096" s="756"/>
      <c r="R1096" s="756"/>
      <c r="S1096" s="756"/>
      <c r="T1096" s="756"/>
      <c r="U1096" s="756"/>
      <c r="V1096" s="756"/>
      <c r="W1096" s="594"/>
      <c r="X1096" s="705">
        <f t="shared" si="104"/>
        <v>1084</v>
      </c>
      <c r="Y1096" s="756"/>
      <c r="Z1096" s="756"/>
      <c r="AA1096" s="756"/>
      <c r="AB1096" s="756"/>
      <c r="AC1096" s="756"/>
      <c r="AD1096" s="756"/>
      <c r="AE1096" s="756"/>
      <c r="AF1096" s="594"/>
      <c r="AG1096" s="705">
        <f t="shared" si="105"/>
        <v>1084</v>
      </c>
      <c r="AH1096" s="756"/>
      <c r="AI1096" s="756"/>
      <c r="AJ1096" s="756"/>
      <c r="AK1096" s="756"/>
      <c r="AL1096" s="756"/>
      <c r="AM1096" s="756"/>
      <c r="AN1096" s="756"/>
      <c r="AO1096" s="685"/>
      <c r="AP1096" s="705">
        <f t="shared" si="106"/>
        <v>1084</v>
      </c>
      <c r="AQ1096" s="756"/>
      <c r="AR1096" s="756"/>
      <c r="AS1096" s="756"/>
      <c r="AT1096" s="756"/>
      <c r="AU1096" s="756"/>
      <c r="AV1096" s="756"/>
      <c r="AW1096" s="756"/>
    </row>
    <row r="1097" spans="2:49" x14ac:dyDescent="0.25">
      <c r="B1097" s="705">
        <v>1085</v>
      </c>
      <c r="C1097" s="951">
        <f>(1+_xlfn.XLOOKUP(INT((B1097-1)/12)+1,'ZC Curve'!$B$8:$B$107,'ZC Curve'!R$8:R$107,,0))^(1/12)-1</f>
        <v>0</v>
      </c>
      <c r="D1097" s="946">
        <f t="shared" si="101"/>
        <v>1</v>
      </c>
      <c r="E1097" s="594"/>
      <c r="F1097" s="705">
        <f t="shared" si="102"/>
        <v>1085</v>
      </c>
      <c r="G1097" s="756"/>
      <c r="H1097" s="756"/>
      <c r="I1097" s="756"/>
      <c r="J1097" s="756"/>
      <c r="K1097" s="756"/>
      <c r="L1097" s="756"/>
      <c r="M1097" s="756"/>
      <c r="N1097" s="594"/>
      <c r="O1097" s="705">
        <f t="shared" si="103"/>
        <v>1085</v>
      </c>
      <c r="P1097" s="756"/>
      <c r="Q1097" s="756"/>
      <c r="R1097" s="756"/>
      <c r="S1097" s="756"/>
      <c r="T1097" s="756"/>
      <c r="U1097" s="756"/>
      <c r="V1097" s="756"/>
      <c r="W1097" s="594"/>
      <c r="X1097" s="705">
        <f t="shared" si="104"/>
        <v>1085</v>
      </c>
      <c r="Y1097" s="756"/>
      <c r="Z1097" s="756"/>
      <c r="AA1097" s="756"/>
      <c r="AB1097" s="756"/>
      <c r="AC1097" s="756"/>
      <c r="AD1097" s="756"/>
      <c r="AE1097" s="756"/>
      <c r="AF1097" s="594"/>
      <c r="AG1097" s="705">
        <f t="shared" si="105"/>
        <v>1085</v>
      </c>
      <c r="AH1097" s="756"/>
      <c r="AI1097" s="756"/>
      <c r="AJ1097" s="756"/>
      <c r="AK1097" s="756"/>
      <c r="AL1097" s="756"/>
      <c r="AM1097" s="756"/>
      <c r="AN1097" s="756"/>
      <c r="AO1097" s="685"/>
      <c r="AP1097" s="705">
        <f t="shared" si="106"/>
        <v>1085</v>
      </c>
      <c r="AQ1097" s="756"/>
      <c r="AR1097" s="756"/>
      <c r="AS1097" s="756"/>
      <c r="AT1097" s="756"/>
      <c r="AU1097" s="756"/>
      <c r="AV1097" s="756"/>
      <c r="AW1097" s="756"/>
    </row>
    <row r="1098" spans="2:49" x14ac:dyDescent="0.25">
      <c r="B1098" s="705">
        <v>1086</v>
      </c>
      <c r="C1098" s="951">
        <f>(1+_xlfn.XLOOKUP(INT((B1098-1)/12)+1,'ZC Curve'!$B$8:$B$107,'ZC Curve'!R$8:R$107,,0))^(1/12)-1</f>
        <v>0</v>
      </c>
      <c r="D1098" s="946">
        <f t="shared" si="101"/>
        <v>1</v>
      </c>
      <c r="E1098" s="594"/>
      <c r="F1098" s="705">
        <f t="shared" si="102"/>
        <v>1086</v>
      </c>
      <c r="G1098" s="756"/>
      <c r="H1098" s="756"/>
      <c r="I1098" s="756"/>
      <c r="J1098" s="756"/>
      <c r="K1098" s="756"/>
      <c r="L1098" s="756"/>
      <c r="M1098" s="756"/>
      <c r="N1098" s="594"/>
      <c r="O1098" s="705">
        <f t="shared" si="103"/>
        <v>1086</v>
      </c>
      <c r="P1098" s="756"/>
      <c r="Q1098" s="756"/>
      <c r="R1098" s="756"/>
      <c r="S1098" s="756"/>
      <c r="T1098" s="756"/>
      <c r="U1098" s="756"/>
      <c r="V1098" s="756"/>
      <c r="W1098" s="594"/>
      <c r="X1098" s="705">
        <f t="shared" si="104"/>
        <v>1086</v>
      </c>
      <c r="Y1098" s="756"/>
      <c r="Z1098" s="756"/>
      <c r="AA1098" s="756"/>
      <c r="AB1098" s="756"/>
      <c r="AC1098" s="756"/>
      <c r="AD1098" s="756"/>
      <c r="AE1098" s="756"/>
      <c r="AF1098" s="594"/>
      <c r="AG1098" s="705">
        <f t="shared" si="105"/>
        <v>1086</v>
      </c>
      <c r="AH1098" s="756"/>
      <c r="AI1098" s="756"/>
      <c r="AJ1098" s="756"/>
      <c r="AK1098" s="756"/>
      <c r="AL1098" s="756"/>
      <c r="AM1098" s="756"/>
      <c r="AN1098" s="756"/>
      <c r="AO1098" s="685"/>
      <c r="AP1098" s="705">
        <f t="shared" si="106"/>
        <v>1086</v>
      </c>
      <c r="AQ1098" s="756"/>
      <c r="AR1098" s="756"/>
      <c r="AS1098" s="756"/>
      <c r="AT1098" s="756"/>
      <c r="AU1098" s="756"/>
      <c r="AV1098" s="756"/>
      <c r="AW1098" s="756"/>
    </row>
    <row r="1099" spans="2:49" x14ac:dyDescent="0.25">
      <c r="B1099" s="705">
        <v>1087</v>
      </c>
      <c r="C1099" s="951">
        <f>(1+_xlfn.XLOOKUP(INT((B1099-1)/12)+1,'ZC Curve'!$B$8:$B$107,'ZC Curve'!R$8:R$107,,0))^(1/12)-1</f>
        <v>0</v>
      </c>
      <c r="D1099" s="946">
        <f t="shared" si="101"/>
        <v>1</v>
      </c>
      <c r="E1099" s="594"/>
      <c r="F1099" s="705">
        <f t="shared" si="102"/>
        <v>1087</v>
      </c>
      <c r="G1099" s="756"/>
      <c r="H1099" s="756"/>
      <c r="I1099" s="756"/>
      <c r="J1099" s="756"/>
      <c r="K1099" s="756"/>
      <c r="L1099" s="756"/>
      <c r="M1099" s="756"/>
      <c r="N1099" s="594"/>
      <c r="O1099" s="705">
        <f t="shared" si="103"/>
        <v>1087</v>
      </c>
      <c r="P1099" s="756"/>
      <c r="Q1099" s="756"/>
      <c r="R1099" s="756"/>
      <c r="S1099" s="756"/>
      <c r="T1099" s="756"/>
      <c r="U1099" s="756"/>
      <c r="V1099" s="756"/>
      <c r="W1099" s="594"/>
      <c r="X1099" s="705">
        <f t="shared" si="104"/>
        <v>1087</v>
      </c>
      <c r="Y1099" s="756"/>
      <c r="Z1099" s="756"/>
      <c r="AA1099" s="756"/>
      <c r="AB1099" s="756"/>
      <c r="AC1099" s="756"/>
      <c r="AD1099" s="756"/>
      <c r="AE1099" s="756"/>
      <c r="AF1099" s="594"/>
      <c r="AG1099" s="705">
        <f t="shared" si="105"/>
        <v>1087</v>
      </c>
      <c r="AH1099" s="756"/>
      <c r="AI1099" s="756"/>
      <c r="AJ1099" s="756"/>
      <c r="AK1099" s="756"/>
      <c r="AL1099" s="756"/>
      <c r="AM1099" s="756"/>
      <c r="AN1099" s="756"/>
      <c r="AO1099" s="685"/>
      <c r="AP1099" s="705">
        <f t="shared" si="106"/>
        <v>1087</v>
      </c>
      <c r="AQ1099" s="756"/>
      <c r="AR1099" s="756"/>
      <c r="AS1099" s="756"/>
      <c r="AT1099" s="756"/>
      <c r="AU1099" s="756"/>
      <c r="AV1099" s="756"/>
      <c r="AW1099" s="756"/>
    </row>
    <row r="1100" spans="2:49" x14ac:dyDescent="0.25">
      <c r="B1100" s="705">
        <v>1088</v>
      </c>
      <c r="C1100" s="951">
        <f>(1+_xlfn.XLOOKUP(INT((B1100-1)/12)+1,'ZC Curve'!$B$8:$B$107,'ZC Curve'!R$8:R$107,,0))^(1/12)-1</f>
        <v>0</v>
      </c>
      <c r="D1100" s="946">
        <f t="shared" si="101"/>
        <v>1</v>
      </c>
      <c r="E1100" s="594"/>
      <c r="F1100" s="705">
        <f t="shared" si="102"/>
        <v>1088</v>
      </c>
      <c r="G1100" s="756"/>
      <c r="H1100" s="756"/>
      <c r="I1100" s="756"/>
      <c r="J1100" s="756"/>
      <c r="K1100" s="756"/>
      <c r="L1100" s="756"/>
      <c r="M1100" s="756"/>
      <c r="N1100" s="594"/>
      <c r="O1100" s="705">
        <f t="shared" si="103"/>
        <v>1088</v>
      </c>
      <c r="P1100" s="756"/>
      <c r="Q1100" s="756"/>
      <c r="R1100" s="756"/>
      <c r="S1100" s="756"/>
      <c r="T1100" s="756"/>
      <c r="U1100" s="756"/>
      <c r="V1100" s="756"/>
      <c r="W1100" s="594"/>
      <c r="X1100" s="705">
        <f t="shared" si="104"/>
        <v>1088</v>
      </c>
      <c r="Y1100" s="756"/>
      <c r="Z1100" s="756"/>
      <c r="AA1100" s="756"/>
      <c r="AB1100" s="756"/>
      <c r="AC1100" s="756"/>
      <c r="AD1100" s="756"/>
      <c r="AE1100" s="756"/>
      <c r="AF1100" s="594"/>
      <c r="AG1100" s="705">
        <f t="shared" si="105"/>
        <v>1088</v>
      </c>
      <c r="AH1100" s="756"/>
      <c r="AI1100" s="756"/>
      <c r="AJ1100" s="756"/>
      <c r="AK1100" s="756"/>
      <c r="AL1100" s="756"/>
      <c r="AM1100" s="756"/>
      <c r="AN1100" s="756"/>
      <c r="AO1100" s="685"/>
      <c r="AP1100" s="705">
        <f t="shared" si="106"/>
        <v>1088</v>
      </c>
      <c r="AQ1100" s="756"/>
      <c r="AR1100" s="756"/>
      <c r="AS1100" s="756"/>
      <c r="AT1100" s="756"/>
      <c r="AU1100" s="756"/>
      <c r="AV1100" s="756"/>
      <c r="AW1100" s="756"/>
    </row>
    <row r="1101" spans="2:49" x14ac:dyDescent="0.25">
      <c r="B1101" s="705">
        <v>1089</v>
      </c>
      <c r="C1101" s="951">
        <f>(1+_xlfn.XLOOKUP(INT((B1101-1)/12)+1,'ZC Curve'!$B$8:$B$107,'ZC Curve'!R$8:R$107,,0))^(1/12)-1</f>
        <v>0</v>
      </c>
      <c r="D1101" s="946">
        <f t="shared" si="101"/>
        <v>1</v>
      </c>
      <c r="E1101" s="594"/>
      <c r="F1101" s="705">
        <f t="shared" si="102"/>
        <v>1089</v>
      </c>
      <c r="G1101" s="756"/>
      <c r="H1101" s="756"/>
      <c r="I1101" s="756"/>
      <c r="J1101" s="756"/>
      <c r="K1101" s="756"/>
      <c r="L1101" s="756"/>
      <c r="M1101" s="756"/>
      <c r="N1101" s="594"/>
      <c r="O1101" s="705">
        <f t="shared" si="103"/>
        <v>1089</v>
      </c>
      <c r="P1101" s="756"/>
      <c r="Q1101" s="756"/>
      <c r="R1101" s="756"/>
      <c r="S1101" s="756"/>
      <c r="T1101" s="756"/>
      <c r="U1101" s="756"/>
      <c r="V1101" s="756"/>
      <c r="W1101" s="594"/>
      <c r="X1101" s="705">
        <f t="shared" si="104"/>
        <v>1089</v>
      </c>
      <c r="Y1101" s="756"/>
      <c r="Z1101" s="756"/>
      <c r="AA1101" s="756"/>
      <c r="AB1101" s="756"/>
      <c r="AC1101" s="756"/>
      <c r="AD1101" s="756"/>
      <c r="AE1101" s="756"/>
      <c r="AF1101" s="594"/>
      <c r="AG1101" s="705">
        <f t="shared" si="105"/>
        <v>1089</v>
      </c>
      <c r="AH1101" s="756"/>
      <c r="AI1101" s="756"/>
      <c r="AJ1101" s="756"/>
      <c r="AK1101" s="756"/>
      <c r="AL1101" s="756"/>
      <c r="AM1101" s="756"/>
      <c r="AN1101" s="756"/>
      <c r="AO1101" s="685"/>
      <c r="AP1101" s="705">
        <f t="shared" si="106"/>
        <v>1089</v>
      </c>
      <c r="AQ1101" s="756"/>
      <c r="AR1101" s="756"/>
      <c r="AS1101" s="756"/>
      <c r="AT1101" s="756"/>
      <c r="AU1101" s="756"/>
      <c r="AV1101" s="756"/>
      <c r="AW1101" s="756"/>
    </row>
    <row r="1102" spans="2:49" x14ac:dyDescent="0.25">
      <c r="B1102" s="705">
        <v>1090</v>
      </c>
      <c r="C1102" s="951">
        <f>(1+_xlfn.XLOOKUP(INT((B1102-1)/12)+1,'ZC Curve'!$B$8:$B$107,'ZC Curve'!R$8:R$107,,0))^(1/12)-1</f>
        <v>0</v>
      </c>
      <c r="D1102" s="946">
        <f t="shared" ref="D1102:D1165" si="107">D1101/(1+C1102)</f>
        <v>1</v>
      </c>
      <c r="E1102" s="594"/>
      <c r="F1102" s="705">
        <f t="shared" ref="F1102:F1165" si="108">F1101+1</f>
        <v>1090</v>
      </c>
      <c r="G1102" s="756"/>
      <c r="H1102" s="756"/>
      <c r="I1102" s="756"/>
      <c r="J1102" s="756"/>
      <c r="K1102" s="756"/>
      <c r="L1102" s="756"/>
      <c r="M1102" s="756"/>
      <c r="N1102" s="594"/>
      <c r="O1102" s="705">
        <f t="shared" ref="O1102:O1165" si="109">O1101+1</f>
        <v>1090</v>
      </c>
      <c r="P1102" s="756"/>
      <c r="Q1102" s="756"/>
      <c r="R1102" s="756"/>
      <c r="S1102" s="756"/>
      <c r="T1102" s="756"/>
      <c r="U1102" s="756"/>
      <c r="V1102" s="756"/>
      <c r="W1102" s="594"/>
      <c r="X1102" s="705">
        <f t="shared" ref="X1102:X1165" si="110">X1101+1</f>
        <v>1090</v>
      </c>
      <c r="Y1102" s="756"/>
      <c r="Z1102" s="756"/>
      <c r="AA1102" s="756"/>
      <c r="AB1102" s="756"/>
      <c r="AC1102" s="756"/>
      <c r="AD1102" s="756"/>
      <c r="AE1102" s="756"/>
      <c r="AF1102" s="594"/>
      <c r="AG1102" s="705">
        <f t="shared" ref="AG1102:AG1165" si="111">AG1101+1</f>
        <v>1090</v>
      </c>
      <c r="AH1102" s="756"/>
      <c r="AI1102" s="756"/>
      <c r="AJ1102" s="756"/>
      <c r="AK1102" s="756"/>
      <c r="AL1102" s="756"/>
      <c r="AM1102" s="756"/>
      <c r="AN1102" s="756"/>
      <c r="AO1102" s="685"/>
      <c r="AP1102" s="705">
        <f t="shared" ref="AP1102:AP1165" si="112">AP1101+1</f>
        <v>1090</v>
      </c>
      <c r="AQ1102" s="756"/>
      <c r="AR1102" s="756"/>
      <c r="AS1102" s="756"/>
      <c r="AT1102" s="756"/>
      <c r="AU1102" s="756"/>
      <c r="AV1102" s="756"/>
      <c r="AW1102" s="756"/>
    </row>
    <row r="1103" spans="2:49" x14ac:dyDescent="0.25">
      <c r="B1103" s="705">
        <v>1091</v>
      </c>
      <c r="C1103" s="951">
        <f>(1+_xlfn.XLOOKUP(INT((B1103-1)/12)+1,'ZC Curve'!$B$8:$B$107,'ZC Curve'!R$8:R$107,,0))^(1/12)-1</f>
        <v>0</v>
      </c>
      <c r="D1103" s="946">
        <f t="shared" si="107"/>
        <v>1</v>
      </c>
      <c r="E1103" s="594"/>
      <c r="F1103" s="705">
        <f t="shared" si="108"/>
        <v>1091</v>
      </c>
      <c r="G1103" s="756"/>
      <c r="H1103" s="756"/>
      <c r="I1103" s="756"/>
      <c r="J1103" s="756"/>
      <c r="K1103" s="756"/>
      <c r="L1103" s="756"/>
      <c r="M1103" s="756"/>
      <c r="N1103" s="594"/>
      <c r="O1103" s="705">
        <f t="shared" si="109"/>
        <v>1091</v>
      </c>
      <c r="P1103" s="756"/>
      <c r="Q1103" s="756"/>
      <c r="R1103" s="756"/>
      <c r="S1103" s="756"/>
      <c r="T1103" s="756"/>
      <c r="U1103" s="756"/>
      <c r="V1103" s="756"/>
      <c r="W1103" s="594"/>
      <c r="X1103" s="705">
        <f t="shared" si="110"/>
        <v>1091</v>
      </c>
      <c r="Y1103" s="756"/>
      <c r="Z1103" s="756"/>
      <c r="AA1103" s="756"/>
      <c r="AB1103" s="756"/>
      <c r="AC1103" s="756"/>
      <c r="AD1103" s="756"/>
      <c r="AE1103" s="756"/>
      <c r="AF1103" s="594"/>
      <c r="AG1103" s="705">
        <f t="shared" si="111"/>
        <v>1091</v>
      </c>
      <c r="AH1103" s="756"/>
      <c r="AI1103" s="756"/>
      <c r="AJ1103" s="756"/>
      <c r="AK1103" s="756"/>
      <c r="AL1103" s="756"/>
      <c r="AM1103" s="756"/>
      <c r="AN1103" s="756"/>
      <c r="AO1103" s="685"/>
      <c r="AP1103" s="705">
        <f t="shared" si="112"/>
        <v>1091</v>
      </c>
      <c r="AQ1103" s="756"/>
      <c r="AR1103" s="756"/>
      <c r="AS1103" s="756"/>
      <c r="AT1103" s="756"/>
      <c r="AU1103" s="756"/>
      <c r="AV1103" s="756"/>
      <c r="AW1103" s="756"/>
    </row>
    <row r="1104" spans="2:49" x14ac:dyDescent="0.25">
      <c r="B1104" s="705">
        <v>1092</v>
      </c>
      <c r="C1104" s="951">
        <f>(1+_xlfn.XLOOKUP(INT((B1104-1)/12)+1,'ZC Curve'!$B$8:$B$107,'ZC Curve'!R$8:R$107,,0))^(1/12)-1</f>
        <v>0</v>
      </c>
      <c r="D1104" s="946">
        <f t="shared" si="107"/>
        <v>1</v>
      </c>
      <c r="E1104" s="594"/>
      <c r="F1104" s="705">
        <f t="shared" si="108"/>
        <v>1092</v>
      </c>
      <c r="G1104" s="756"/>
      <c r="H1104" s="756"/>
      <c r="I1104" s="756"/>
      <c r="J1104" s="756"/>
      <c r="K1104" s="756"/>
      <c r="L1104" s="756"/>
      <c r="M1104" s="756"/>
      <c r="N1104" s="594"/>
      <c r="O1104" s="705">
        <f t="shared" si="109"/>
        <v>1092</v>
      </c>
      <c r="P1104" s="756"/>
      <c r="Q1104" s="756"/>
      <c r="R1104" s="756"/>
      <c r="S1104" s="756"/>
      <c r="T1104" s="756"/>
      <c r="U1104" s="756"/>
      <c r="V1104" s="756"/>
      <c r="W1104" s="594"/>
      <c r="X1104" s="705">
        <f t="shared" si="110"/>
        <v>1092</v>
      </c>
      <c r="Y1104" s="756"/>
      <c r="Z1104" s="756"/>
      <c r="AA1104" s="756"/>
      <c r="AB1104" s="756"/>
      <c r="AC1104" s="756"/>
      <c r="AD1104" s="756"/>
      <c r="AE1104" s="756"/>
      <c r="AF1104" s="594"/>
      <c r="AG1104" s="705">
        <f t="shared" si="111"/>
        <v>1092</v>
      </c>
      <c r="AH1104" s="756"/>
      <c r="AI1104" s="756"/>
      <c r="AJ1104" s="756"/>
      <c r="AK1104" s="756"/>
      <c r="AL1104" s="756"/>
      <c r="AM1104" s="756"/>
      <c r="AN1104" s="756"/>
      <c r="AO1104" s="685"/>
      <c r="AP1104" s="705">
        <f t="shared" si="112"/>
        <v>1092</v>
      </c>
      <c r="AQ1104" s="756"/>
      <c r="AR1104" s="756"/>
      <c r="AS1104" s="756"/>
      <c r="AT1104" s="756"/>
      <c r="AU1104" s="756"/>
      <c r="AV1104" s="756"/>
      <c r="AW1104" s="756"/>
    </row>
    <row r="1105" spans="2:49" x14ac:dyDescent="0.25">
      <c r="B1105" s="705">
        <v>1093</v>
      </c>
      <c r="C1105" s="951">
        <f>(1+_xlfn.XLOOKUP(INT((B1105-1)/12)+1,'ZC Curve'!$B$8:$B$107,'ZC Curve'!R$8:R$107,,0))^(1/12)-1</f>
        <v>0</v>
      </c>
      <c r="D1105" s="946">
        <f t="shared" si="107"/>
        <v>1</v>
      </c>
      <c r="E1105" s="594"/>
      <c r="F1105" s="705">
        <f t="shared" si="108"/>
        <v>1093</v>
      </c>
      <c r="G1105" s="756"/>
      <c r="H1105" s="756"/>
      <c r="I1105" s="756"/>
      <c r="J1105" s="756"/>
      <c r="K1105" s="756"/>
      <c r="L1105" s="756"/>
      <c r="M1105" s="756"/>
      <c r="N1105" s="594"/>
      <c r="O1105" s="705">
        <f t="shared" si="109"/>
        <v>1093</v>
      </c>
      <c r="P1105" s="756"/>
      <c r="Q1105" s="756"/>
      <c r="R1105" s="756"/>
      <c r="S1105" s="756"/>
      <c r="T1105" s="756"/>
      <c r="U1105" s="756"/>
      <c r="V1105" s="756"/>
      <c r="W1105" s="594"/>
      <c r="X1105" s="705">
        <f t="shared" si="110"/>
        <v>1093</v>
      </c>
      <c r="Y1105" s="756"/>
      <c r="Z1105" s="756"/>
      <c r="AA1105" s="756"/>
      <c r="AB1105" s="756"/>
      <c r="AC1105" s="756"/>
      <c r="AD1105" s="756"/>
      <c r="AE1105" s="756"/>
      <c r="AF1105" s="594"/>
      <c r="AG1105" s="705">
        <f t="shared" si="111"/>
        <v>1093</v>
      </c>
      <c r="AH1105" s="756"/>
      <c r="AI1105" s="756"/>
      <c r="AJ1105" s="756"/>
      <c r="AK1105" s="756"/>
      <c r="AL1105" s="756"/>
      <c r="AM1105" s="756"/>
      <c r="AN1105" s="756"/>
      <c r="AO1105" s="685"/>
      <c r="AP1105" s="705">
        <f t="shared" si="112"/>
        <v>1093</v>
      </c>
      <c r="AQ1105" s="756"/>
      <c r="AR1105" s="756"/>
      <c r="AS1105" s="756"/>
      <c r="AT1105" s="756"/>
      <c r="AU1105" s="756"/>
      <c r="AV1105" s="756"/>
      <c r="AW1105" s="756"/>
    </row>
    <row r="1106" spans="2:49" x14ac:dyDescent="0.25">
      <c r="B1106" s="705">
        <v>1094</v>
      </c>
      <c r="C1106" s="951">
        <f>(1+_xlfn.XLOOKUP(INT((B1106-1)/12)+1,'ZC Curve'!$B$8:$B$107,'ZC Curve'!R$8:R$107,,0))^(1/12)-1</f>
        <v>0</v>
      </c>
      <c r="D1106" s="946">
        <f t="shared" si="107"/>
        <v>1</v>
      </c>
      <c r="E1106" s="594"/>
      <c r="F1106" s="705">
        <f t="shared" si="108"/>
        <v>1094</v>
      </c>
      <c r="G1106" s="756"/>
      <c r="H1106" s="756"/>
      <c r="I1106" s="756"/>
      <c r="J1106" s="756"/>
      <c r="K1106" s="756"/>
      <c r="L1106" s="756"/>
      <c r="M1106" s="756"/>
      <c r="N1106" s="594"/>
      <c r="O1106" s="705">
        <f t="shared" si="109"/>
        <v>1094</v>
      </c>
      <c r="P1106" s="756"/>
      <c r="Q1106" s="756"/>
      <c r="R1106" s="756"/>
      <c r="S1106" s="756"/>
      <c r="T1106" s="756"/>
      <c r="U1106" s="756"/>
      <c r="V1106" s="756"/>
      <c r="W1106" s="594"/>
      <c r="X1106" s="705">
        <f t="shared" si="110"/>
        <v>1094</v>
      </c>
      <c r="Y1106" s="756"/>
      <c r="Z1106" s="756"/>
      <c r="AA1106" s="756"/>
      <c r="AB1106" s="756"/>
      <c r="AC1106" s="756"/>
      <c r="AD1106" s="756"/>
      <c r="AE1106" s="756"/>
      <c r="AF1106" s="594"/>
      <c r="AG1106" s="705">
        <f t="shared" si="111"/>
        <v>1094</v>
      </c>
      <c r="AH1106" s="756"/>
      <c r="AI1106" s="756"/>
      <c r="AJ1106" s="756"/>
      <c r="AK1106" s="756"/>
      <c r="AL1106" s="756"/>
      <c r="AM1106" s="756"/>
      <c r="AN1106" s="756"/>
      <c r="AO1106" s="685"/>
      <c r="AP1106" s="705">
        <f t="shared" si="112"/>
        <v>1094</v>
      </c>
      <c r="AQ1106" s="756"/>
      <c r="AR1106" s="756"/>
      <c r="AS1106" s="756"/>
      <c r="AT1106" s="756"/>
      <c r="AU1106" s="756"/>
      <c r="AV1106" s="756"/>
      <c r="AW1106" s="756"/>
    </row>
    <row r="1107" spans="2:49" x14ac:dyDescent="0.25">
      <c r="B1107" s="705">
        <v>1095</v>
      </c>
      <c r="C1107" s="951">
        <f>(1+_xlfn.XLOOKUP(INT((B1107-1)/12)+1,'ZC Curve'!$B$8:$B$107,'ZC Curve'!R$8:R$107,,0))^(1/12)-1</f>
        <v>0</v>
      </c>
      <c r="D1107" s="946">
        <f t="shared" si="107"/>
        <v>1</v>
      </c>
      <c r="E1107" s="594"/>
      <c r="F1107" s="705">
        <f t="shared" si="108"/>
        <v>1095</v>
      </c>
      <c r="G1107" s="756"/>
      <c r="H1107" s="756"/>
      <c r="I1107" s="756"/>
      <c r="J1107" s="756"/>
      <c r="K1107" s="756"/>
      <c r="L1107" s="756"/>
      <c r="M1107" s="756"/>
      <c r="N1107" s="594"/>
      <c r="O1107" s="705">
        <f t="shared" si="109"/>
        <v>1095</v>
      </c>
      <c r="P1107" s="756"/>
      <c r="Q1107" s="756"/>
      <c r="R1107" s="756"/>
      <c r="S1107" s="756"/>
      <c r="T1107" s="756"/>
      <c r="U1107" s="756"/>
      <c r="V1107" s="756"/>
      <c r="W1107" s="594"/>
      <c r="X1107" s="705">
        <f t="shared" si="110"/>
        <v>1095</v>
      </c>
      <c r="Y1107" s="756"/>
      <c r="Z1107" s="756"/>
      <c r="AA1107" s="756"/>
      <c r="AB1107" s="756"/>
      <c r="AC1107" s="756"/>
      <c r="AD1107" s="756"/>
      <c r="AE1107" s="756"/>
      <c r="AF1107" s="594"/>
      <c r="AG1107" s="705">
        <f t="shared" si="111"/>
        <v>1095</v>
      </c>
      <c r="AH1107" s="756"/>
      <c r="AI1107" s="756"/>
      <c r="AJ1107" s="756"/>
      <c r="AK1107" s="756"/>
      <c r="AL1107" s="756"/>
      <c r="AM1107" s="756"/>
      <c r="AN1107" s="756"/>
      <c r="AO1107" s="685"/>
      <c r="AP1107" s="705">
        <f t="shared" si="112"/>
        <v>1095</v>
      </c>
      <c r="AQ1107" s="756"/>
      <c r="AR1107" s="756"/>
      <c r="AS1107" s="756"/>
      <c r="AT1107" s="756"/>
      <c r="AU1107" s="756"/>
      <c r="AV1107" s="756"/>
      <c r="AW1107" s="756"/>
    </row>
    <row r="1108" spans="2:49" x14ac:dyDescent="0.25">
      <c r="B1108" s="705">
        <v>1096</v>
      </c>
      <c r="C1108" s="951">
        <f>(1+_xlfn.XLOOKUP(INT((B1108-1)/12)+1,'ZC Curve'!$B$8:$B$107,'ZC Curve'!R$8:R$107,,0))^(1/12)-1</f>
        <v>0</v>
      </c>
      <c r="D1108" s="946">
        <f t="shared" si="107"/>
        <v>1</v>
      </c>
      <c r="E1108" s="594"/>
      <c r="F1108" s="705">
        <f t="shared" si="108"/>
        <v>1096</v>
      </c>
      <c r="G1108" s="756"/>
      <c r="H1108" s="756"/>
      <c r="I1108" s="756"/>
      <c r="J1108" s="756"/>
      <c r="K1108" s="756"/>
      <c r="L1108" s="756"/>
      <c r="M1108" s="756"/>
      <c r="N1108" s="594"/>
      <c r="O1108" s="705">
        <f t="shared" si="109"/>
        <v>1096</v>
      </c>
      <c r="P1108" s="756"/>
      <c r="Q1108" s="756"/>
      <c r="R1108" s="756"/>
      <c r="S1108" s="756"/>
      <c r="T1108" s="756"/>
      <c r="U1108" s="756"/>
      <c r="V1108" s="756"/>
      <c r="W1108" s="594"/>
      <c r="X1108" s="705">
        <f t="shared" si="110"/>
        <v>1096</v>
      </c>
      <c r="Y1108" s="756"/>
      <c r="Z1108" s="756"/>
      <c r="AA1108" s="756"/>
      <c r="AB1108" s="756"/>
      <c r="AC1108" s="756"/>
      <c r="AD1108" s="756"/>
      <c r="AE1108" s="756"/>
      <c r="AF1108" s="594"/>
      <c r="AG1108" s="705">
        <f t="shared" si="111"/>
        <v>1096</v>
      </c>
      <c r="AH1108" s="756"/>
      <c r="AI1108" s="756"/>
      <c r="AJ1108" s="756"/>
      <c r="AK1108" s="756"/>
      <c r="AL1108" s="756"/>
      <c r="AM1108" s="756"/>
      <c r="AN1108" s="756"/>
      <c r="AO1108" s="685"/>
      <c r="AP1108" s="705">
        <f t="shared" si="112"/>
        <v>1096</v>
      </c>
      <c r="AQ1108" s="756"/>
      <c r="AR1108" s="756"/>
      <c r="AS1108" s="756"/>
      <c r="AT1108" s="756"/>
      <c r="AU1108" s="756"/>
      <c r="AV1108" s="756"/>
      <c r="AW1108" s="756"/>
    </row>
    <row r="1109" spans="2:49" x14ac:dyDescent="0.25">
      <c r="B1109" s="705">
        <v>1097</v>
      </c>
      <c r="C1109" s="951">
        <f>(1+_xlfn.XLOOKUP(INT((B1109-1)/12)+1,'ZC Curve'!$B$8:$B$107,'ZC Curve'!R$8:R$107,,0))^(1/12)-1</f>
        <v>0</v>
      </c>
      <c r="D1109" s="946">
        <f t="shared" si="107"/>
        <v>1</v>
      </c>
      <c r="E1109" s="594"/>
      <c r="F1109" s="705">
        <f t="shared" si="108"/>
        <v>1097</v>
      </c>
      <c r="G1109" s="756"/>
      <c r="H1109" s="756"/>
      <c r="I1109" s="756"/>
      <c r="J1109" s="756"/>
      <c r="K1109" s="756"/>
      <c r="L1109" s="756"/>
      <c r="M1109" s="756"/>
      <c r="N1109" s="594"/>
      <c r="O1109" s="705">
        <f t="shared" si="109"/>
        <v>1097</v>
      </c>
      <c r="P1109" s="756"/>
      <c r="Q1109" s="756"/>
      <c r="R1109" s="756"/>
      <c r="S1109" s="756"/>
      <c r="T1109" s="756"/>
      <c r="U1109" s="756"/>
      <c r="V1109" s="756"/>
      <c r="W1109" s="594"/>
      <c r="X1109" s="705">
        <f t="shared" si="110"/>
        <v>1097</v>
      </c>
      <c r="Y1109" s="756"/>
      <c r="Z1109" s="756"/>
      <c r="AA1109" s="756"/>
      <c r="AB1109" s="756"/>
      <c r="AC1109" s="756"/>
      <c r="AD1109" s="756"/>
      <c r="AE1109" s="756"/>
      <c r="AF1109" s="594"/>
      <c r="AG1109" s="705">
        <f t="shared" si="111"/>
        <v>1097</v>
      </c>
      <c r="AH1109" s="756"/>
      <c r="AI1109" s="756"/>
      <c r="AJ1109" s="756"/>
      <c r="AK1109" s="756"/>
      <c r="AL1109" s="756"/>
      <c r="AM1109" s="756"/>
      <c r="AN1109" s="756"/>
      <c r="AO1109" s="685"/>
      <c r="AP1109" s="705">
        <f t="shared" si="112"/>
        <v>1097</v>
      </c>
      <c r="AQ1109" s="756"/>
      <c r="AR1109" s="756"/>
      <c r="AS1109" s="756"/>
      <c r="AT1109" s="756"/>
      <c r="AU1109" s="756"/>
      <c r="AV1109" s="756"/>
      <c r="AW1109" s="756"/>
    </row>
    <row r="1110" spans="2:49" x14ac:dyDescent="0.25">
      <c r="B1110" s="705">
        <v>1098</v>
      </c>
      <c r="C1110" s="951">
        <f>(1+_xlfn.XLOOKUP(INT((B1110-1)/12)+1,'ZC Curve'!$B$8:$B$107,'ZC Curve'!R$8:R$107,,0))^(1/12)-1</f>
        <v>0</v>
      </c>
      <c r="D1110" s="946">
        <f t="shared" si="107"/>
        <v>1</v>
      </c>
      <c r="E1110" s="594"/>
      <c r="F1110" s="705">
        <f t="shared" si="108"/>
        <v>1098</v>
      </c>
      <c r="G1110" s="756"/>
      <c r="H1110" s="756"/>
      <c r="I1110" s="756"/>
      <c r="J1110" s="756"/>
      <c r="K1110" s="756"/>
      <c r="L1110" s="756"/>
      <c r="M1110" s="756"/>
      <c r="N1110" s="594"/>
      <c r="O1110" s="705">
        <f t="shared" si="109"/>
        <v>1098</v>
      </c>
      <c r="P1110" s="756"/>
      <c r="Q1110" s="756"/>
      <c r="R1110" s="756"/>
      <c r="S1110" s="756"/>
      <c r="T1110" s="756"/>
      <c r="U1110" s="756"/>
      <c r="V1110" s="756"/>
      <c r="W1110" s="594"/>
      <c r="X1110" s="705">
        <f t="shared" si="110"/>
        <v>1098</v>
      </c>
      <c r="Y1110" s="756"/>
      <c r="Z1110" s="756"/>
      <c r="AA1110" s="756"/>
      <c r="AB1110" s="756"/>
      <c r="AC1110" s="756"/>
      <c r="AD1110" s="756"/>
      <c r="AE1110" s="756"/>
      <c r="AF1110" s="594"/>
      <c r="AG1110" s="705">
        <f t="shared" si="111"/>
        <v>1098</v>
      </c>
      <c r="AH1110" s="756"/>
      <c r="AI1110" s="756"/>
      <c r="AJ1110" s="756"/>
      <c r="AK1110" s="756"/>
      <c r="AL1110" s="756"/>
      <c r="AM1110" s="756"/>
      <c r="AN1110" s="756"/>
      <c r="AO1110" s="685"/>
      <c r="AP1110" s="705">
        <f t="shared" si="112"/>
        <v>1098</v>
      </c>
      <c r="AQ1110" s="756"/>
      <c r="AR1110" s="756"/>
      <c r="AS1110" s="756"/>
      <c r="AT1110" s="756"/>
      <c r="AU1110" s="756"/>
      <c r="AV1110" s="756"/>
      <c r="AW1110" s="756"/>
    </row>
    <row r="1111" spans="2:49" x14ac:dyDescent="0.25">
      <c r="B1111" s="705">
        <v>1099</v>
      </c>
      <c r="C1111" s="951">
        <f>(1+_xlfn.XLOOKUP(INT((B1111-1)/12)+1,'ZC Curve'!$B$8:$B$107,'ZC Curve'!R$8:R$107,,0))^(1/12)-1</f>
        <v>0</v>
      </c>
      <c r="D1111" s="946">
        <f t="shared" si="107"/>
        <v>1</v>
      </c>
      <c r="E1111" s="594"/>
      <c r="F1111" s="705">
        <f t="shared" si="108"/>
        <v>1099</v>
      </c>
      <c r="G1111" s="756"/>
      <c r="H1111" s="756"/>
      <c r="I1111" s="756"/>
      <c r="J1111" s="756"/>
      <c r="K1111" s="756"/>
      <c r="L1111" s="756"/>
      <c r="M1111" s="756"/>
      <c r="N1111" s="594"/>
      <c r="O1111" s="705">
        <f t="shared" si="109"/>
        <v>1099</v>
      </c>
      <c r="P1111" s="756"/>
      <c r="Q1111" s="756"/>
      <c r="R1111" s="756"/>
      <c r="S1111" s="756"/>
      <c r="T1111" s="756"/>
      <c r="U1111" s="756"/>
      <c r="V1111" s="756"/>
      <c r="W1111" s="594"/>
      <c r="X1111" s="705">
        <f t="shared" si="110"/>
        <v>1099</v>
      </c>
      <c r="Y1111" s="756"/>
      <c r="Z1111" s="756"/>
      <c r="AA1111" s="756"/>
      <c r="AB1111" s="756"/>
      <c r="AC1111" s="756"/>
      <c r="AD1111" s="756"/>
      <c r="AE1111" s="756"/>
      <c r="AF1111" s="594"/>
      <c r="AG1111" s="705">
        <f t="shared" si="111"/>
        <v>1099</v>
      </c>
      <c r="AH1111" s="756"/>
      <c r="AI1111" s="756"/>
      <c r="AJ1111" s="756"/>
      <c r="AK1111" s="756"/>
      <c r="AL1111" s="756"/>
      <c r="AM1111" s="756"/>
      <c r="AN1111" s="756"/>
      <c r="AO1111" s="685"/>
      <c r="AP1111" s="705">
        <f t="shared" si="112"/>
        <v>1099</v>
      </c>
      <c r="AQ1111" s="756"/>
      <c r="AR1111" s="756"/>
      <c r="AS1111" s="756"/>
      <c r="AT1111" s="756"/>
      <c r="AU1111" s="756"/>
      <c r="AV1111" s="756"/>
      <c r="AW1111" s="756"/>
    </row>
    <row r="1112" spans="2:49" x14ac:dyDescent="0.25">
      <c r="B1112" s="705">
        <v>1100</v>
      </c>
      <c r="C1112" s="951">
        <f>(1+_xlfn.XLOOKUP(INT((B1112-1)/12)+1,'ZC Curve'!$B$8:$B$107,'ZC Curve'!R$8:R$107,,0))^(1/12)-1</f>
        <v>0</v>
      </c>
      <c r="D1112" s="946">
        <f t="shared" si="107"/>
        <v>1</v>
      </c>
      <c r="E1112" s="594"/>
      <c r="F1112" s="705">
        <f t="shared" si="108"/>
        <v>1100</v>
      </c>
      <c r="G1112" s="756"/>
      <c r="H1112" s="756"/>
      <c r="I1112" s="756"/>
      <c r="J1112" s="756"/>
      <c r="K1112" s="756"/>
      <c r="L1112" s="756"/>
      <c r="M1112" s="756"/>
      <c r="N1112" s="594"/>
      <c r="O1112" s="705">
        <f t="shared" si="109"/>
        <v>1100</v>
      </c>
      <c r="P1112" s="756"/>
      <c r="Q1112" s="756"/>
      <c r="R1112" s="756"/>
      <c r="S1112" s="756"/>
      <c r="T1112" s="756"/>
      <c r="U1112" s="756"/>
      <c r="V1112" s="756"/>
      <c r="W1112" s="594"/>
      <c r="X1112" s="705">
        <f t="shared" si="110"/>
        <v>1100</v>
      </c>
      <c r="Y1112" s="756"/>
      <c r="Z1112" s="756"/>
      <c r="AA1112" s="756"/>
      <c r="AB1112" s="756"/>
      <c r="AC1112" s="756"/>
      <c r="AD1112" s="756"/>
      <c r="AE1112" s="756"/>
      <c r="AF1112" s="594"/>
      <c r="AG1112" s="705">
        <f t="shared" si="111"/>
        <v>1100</v>
      </c>
      <c r="AH1112" s="756"/>
      <c r="AI1112" s="756"/>
      <c r="AJ1112" s="756"/>
      <c r="AK1112" s="756"/>
      <c r="AL1112" s="756"/>
      <c r="AM1112" s="756"/>
      <c r="AN1112" s="756"/>
      <c r="AO1112" s="685"/>
      <c r="AP1112" s="705">
        <f t="shared" si="112"/>
        <v>1100</v>
      </c>
      <c r="AQ1112" s="756"/>
      <c r="AR1112" s="756"/>
      <c r="AS1112" s="756"/>
      <c r="AT1112" s="756"/>
      <c r="AU1112" s="756"/>
      <c r="AV1112" s="756"/>
      <c r="AW1112" s="756"/>
    </row>
    <row r="1113" spans="2:49" x14ac:dyDescent="0.25">
      <c r="B1113" s="705">
        <v>1101</v>
      </c>
      <c r="C1113" s="951">
        <f>(1+_xlfn.XLOOKUP(INT((B1113-1)/12)+1,'ZC Curve'!$B$8:$B$107,'ZC Curve'!R$8:R$107,,0))^(1/12)-1</f>
        <v>0</v>
      </c>
      <c r="D1113" s="946">
        <f t="shared" si="107"/>
        <v>1</v>
      </c>
      <c r="E1113" s="594"/>
      <c r="F1113" s="705">
        <f t="shared" si="108"/>
        <v>1101</v>
      </c>
      <c r="G1113" s="756"/>
      <c r="H1113" s="756"/>
      <c r="I1113" s="756"/>
      <c r="J1113" s="756"/>
      <c r="K1113" s="756"/>
      <c r="L1113" s="756"/>
      <c r="M1113" s="756"/>
      <c r="N1113" s="594"/>
      <c r="O1113" s="705">
        <f t="shared" si="109"/>
        <v>1101</v>
      </c>
      <c r="P1113" s="756"/>
      <c r="Q1113" s="756"/>
      <c r="R1113" s="756"/>
      <c r="S1113" s="756"/>
      <c r="T1113" s="756"/>
      <c r="U1113" s="756"/>
      <c r="V1113" s="756"/>
      <c r="W1113" s="594"/>
      <c r="X1113" s="705">
        <f t="shared" si="110"/>
        <v>1101</v>
      </c>
      <c r="Y1113" s="756"/>
      <c r="Z1113" s="756"/>
      <c r="AA1113" s="756"/>
      <c r="AB1113" s="756"/>
      <c r="AC1113" s="756"/>
      <c r="AD1113" s="756"/>
      <c r="AE1113" s="756"/>
      <c r="AF1113" s="594"/>
      <c r="AG1113" s="705">
        <f t="shared" si="111"/>
        <v>1101</v>
      </c>
      <c r="AH1113" s="756"/>
      <c r="AI1113" s="756"/>
      <c r="AJ1113" s="756"/>
      <c r="AK1113" s="756"/>
      <c r="AL1113" s="756"/>
      <c r="AM1113" s="756"/>
      <c r="AN1113" s="756"/>
      <c r="AO1113" s="685"/>
      <c r="AP1113" s="705">
        <f t="shared" si="112"/>
        <v>1101</v>
      </c>
      <c r="AQ1113" s="756"/>
      <c r="AR1113" s="756"/>
      <c r="AS1113" s="756"/>
      <c r="AT1113" s="756"/>
      <c r="AU1113" s="756"/>
      <c r="AV1113" s="756"/>
      <c r="AW1113" s="756"/>
    </row>
    <row r="1114" spans="2:49" x14ac:dyDescent="0.25">
      <c r="B1114" s="705">
        <v>1102</v>
      </c>
      <c r="C1114" s="951">
        <f>(1+_xlfn.XLOOKUP(INT((B1114-1)/12)+1,'ZC Curve'!$B$8:$B$107,'ZC Curve'!R$8:R$107,,0))^(1/12)-1</f>
        <v>0</v>
      </c>
      <c r="D1114" s="946">
        <f t="shared" si="107"/>
        <v>1</v>
      </c>
      <c r="E1114" s="594"/>
      <c r="F1114" s="705">
        <f t="shared" si="108"/>
        <v>1102</v>
      </c>
      <c r="G1114" s="756"/>
      <c r="H1114" s="756"/>
      <c r="I1114" s="756"/>
      <c r="J1114" s="756"/>
      <c r="K1114" s="756"/>
      <c r="L1114" s="756"/>
      <c r="M1114" s="756"/>
      <c r="N1114" s="594"/>
      <c r="O1114" s="705">
        <f t="shared" si="109"/>
        <v>1102</v>
      </c>
      <c r="P1114" s="756"/>
      <c r="Q1114" s="756"/>
      <c r="R1114" s="756"/>
      <c r="S1114" s="756"/>
      <c r="T1114" s="756"/>
      <c r="U1114" s="756"/>
      <c r="V1114" s="756"/>
      <c r="W1114" s="594"/>
      <c r="X1114" s="705">
        <f t="shared" si="110"/>
        <v>1102</v>
      </c>
      <c r="Y1114" s="756"/>
      <c r="Z1114" s="756"/>
      <c r="AA1114" s="756"/>
      <c r="AB1114" s="756"/>
      <c r="AC1114" s="756"/>
      <c r="AD1114" s="756"/>
      <c r="AE1114" s="756"/>
      <c r="AF1114" s="594"/>
      <c r="AG1114" s="705">
        <f t="shared" si="111"/>
        <v>1102</v>
      </c>
      <c r="AH1114" s="756"/>
      <c r="AI1114" s="756"/>
      <c r="AJ1114" s="756"/>
      <c r="AK1114" s="756"/>
      <c r="AL1114" s="756"/>
      <c r="AM1114" s="756"/>
      <c r="AN1114" s="756"/>
      <c r="AO1114" s="685"/>
      <c r="AP1114" s="705">
        <f t="shared" si="112"/>
        <v>1102</v>
      </c>
      <c r="AQ1114" s="756"/>
      <c r="AR1114" s="756"/>
      <c r="AS1114" s="756"/>
      <c r="AT1114" s="756"/>
      <c r="AU1114" s="756"/>
      <c r="AV1114" s="756"/>
      <c r="AW1114" s="756"/>
    </row>
    <row r="1115" spans="2:49" x14ac:dyDescent="0.25">
      <c r="B1115" s="705">
        <v>1103</v>
      </c>
      <c r="C1115" s="951">
        <f>(1+_xlfn.XLOOKUP(INT((B1115-1)/12)+1,'ZC Curve'!$B$8:$B$107,'ZC Curve'!R$8:R$107,,0))^(1/12)-1</f>
        <v>0</v>
      </c>
      <c r="D1115" s="946">
        <f t="shared" si="107"/>
        <v>1</v>
      </c>
      <c r="E1115" s="594"/>
      <c r="F1115" s="705">
        <f t="shared" si="108"/>
        <v>1103</v>
      </c>
      <c r="G1115" s="756"/>
      <c r="H1115" s="756"/>
      <c r="I1115" s="756"/>
      <c r="J1115" s="756"/>
      <c r="K1115" s="756"/>
      <c r="L1115" s="756"/>
      <c r="M1115" s="756"/>
      <c r="N1115" s="594"/>
      <c r="O1115" s="705">
        <f t="shared" si="109"/>
        <v>1103</v>
      </c>
      <c r="P1115" s="756"/>
      <c r="Q1115" s="756"/>
      <c r="R1115" s="756"/>
      <c r="S1115" s="756"/>
      <c r="T1115" s="756"/>
      <c r="U1115" s="756"/>
      <c r="V1115" s="756"/>
      <c r="W1115" s="594"/>
      <c r="X1115" s="705">
        <f t="shared" si="110"/>
        <v>1103</v>
      </c>
      <c r="Y1115" s="756"/>
      <c r="Z1115" s="756"/>
      <c r="AA1115" s="756"/>
      <c r="AB1115" s="756"/>
      <c r="AC1115" s="756"/>
      <c r="AD1115" s="756"/>
      <c r="AE1115" s="756"/>
      <c r="AF1115" s="594"/>
      <c r="AG1115" s="705">
        <f t="shared" si="111"/>
        <v>1103</v>
      </c>
      <c r="AH1115" s="756"/>
      <c r="AI1115" s="756"/>
      <c r="AJ1115" s="756"/>
      <c r="AK1115" s="756"/>
      <c r="AL1115" s="756"/>
      <c r="AM1115" s="756"/>
      <c r="AN1115" s="756"/>
      <c r="AO1115" s="685"/>
      <c r="AP1115" s="705">
        <f t="shared" si="112"/>
        <v>1103</v>
      </c>
      <c r="AQ1115" s="756"/>
      <c r="AR1115" s="756"/>
      <c r="AS1115" s="756"/>
      <c r="AT1115" s="756"/>
      <c r="AU1115" s="756"/>
      <c r="AV1115" s="756"/>
      <c r="AW1115" s="756"/>
    </row>
    <row r="1116" spans="2:49" x14ac:dyDescent="0.25">
      <c r="B1116" s="705">
        <v>1104</v>
      </c>
      <c r="C1116" s="951">
        <f>(1+_xlfn.XLOOKUP(INT((B1116-1)/12)+1,'ZC Curve'!$B$8:$B$107,'ZC Curve'!R$8:R$107,,0))^(1/12)-1</f>
        <v>0</v>
      </c>
      <c r="D1116" s="946">
        <f t="shared" si="107"/>
        <v>1</v>
      </c>
      <c r="E1116" s="594"/>
      <c r="F1116" s="705">
        <f t="shared" si="108"/>
        <v>1104</v>
      </c>
      <c r="G1116" s="756"/>
      <c r="H1116" s="756"/>
      <c r="I1116" s="756"/>
      <c r="J1116" s="756"/>
      <c r="K1116" s="756"/>
      <c r="L1116" s="756"/>
      <c r="M1116" s="756"/>
      <c r="N1116" s="594"/>
      <c r="O1116" s="705">
        <f t="shared" si="109"/>
        <v>1104</v>
      </c>
      <c r="P1116" s="756"/>
      <c r="Q1116" s="756"/>
      <c r="R1116" s="756"/>
      <c r="S1116" s="756"/>
      <c r="T1116" s="756"/>
      <c r="U1116" s="756"/>
      <c r="V1116" s="756"/>
      <c r="W1116" s="594"/>
      <c r="X1116" s="705">
        <f t="shared" si="110"/>
        <v>1104</v>
      </c>
      <c r="Y1116" s="756"/>
      <c r="Z1116" s="756"/>
      <c r="AA1116" s="756"/>
      <c r="AB1116" s="756"/>
      <c r="AC1116" s="756"/>
      <c r="AD1116" s="756"/>
      <c r="AE1116" s="756"/>
      <c r="AF1116" s="594"/>
      <c r="AG1116" s="705">
        <f t="shared" si="111"/>
        <v>1104</v>
      </c>
      <c r="AH1116" s="756"/>
      <c r="AI1116" s="756"/>
      <c r="AJ1116" s="756"/>
      <c r="AK1116" s="756"/>
      <c r="AL1116" s="756"/>
      <c r="AM1116" s="756"/>
      <c r="AN1116" s="756"/>
      <c r="AO1116" s="685"/>
      <c r="AP1116" s="705">
        <f t="shared" si="112"/>
        <v>1104</v>
      </c>
      <c r="AQ1116" s="756"/>
      <c r="AR1116" s="756"/>
      <c r="AS1116" s="756"/>
      <c r="AT1116" s="756"/>
      <c r="AU1116" s="756"/>
      <c r="AV1116" s="756"/>
      <c r="AW1116" s="756"/>
    </row>
    <row r="1117" spans="2:49" x14ac:dyDescent="0.25">
      <c r="B1117" s="705">
        <v>1105</v>
      </c>
      <c r="C1117" s="951">
        <f>(1+_xlfn.XLOOKUP(INT((B1117-1)/12)+1,'ZC Curve'!$B$8:$B$107,'ZC Curve'!R$8:R$107,,0))^(1/12)-1</f>
        <v>0</v>
      </c>
      <c r="D1117" s="946">
        <f t="shared" si="107"/>
        <v>1</v>
      </c>
      <c r="E1117" s="594"/>
      <c r="F1117" s="705">
        <f t="shared" si="108"/>
        <v>1105</v>
      </c>
      <c r="G1117" s="756"/>
      <c r="H1117" s="756"/>
      <c r="I1117" s="756"/>
      <c r="J1117" s="756"/>
      <c r="K1117" s="756"/>
      <c r="L1117" s="756"/>
      <c r="M1117" s="756"/>
      <c r="N1117" s="594"/>
      <c r="O1117" s="705">
        <f t="shared" si="109"/>
        <v>1105</v>
      </c>
      <c r="P1117" s="756"/>
      <c r="Q1117" s="756"/>
      <c r="R1117" s="756"/>
      <c r="S1117" s="756"/>
      <c r="T1117" s="756"/>
      <c r="U1117" s="756"/>
      <c r="V1117" s="756"/>
      <c r="W1117" s="594"/>
      <c r="X1117" s="705">
        <f t="shared" si="110"/>
        <v>1105</v>
      </c>
      <c r="Y1117" s="756"/>
      <c r="Z1117" s="756"/>
      <c r="AA1117" s="756"/>
      <c r="AB1117" s="756"/>
      <c r="AC1117" s="756"/>
      <c r="AD1117" s="756"/>
      <c r="AE1117" s="756"/>
      <c r="AF1117" s="594"/>
      <c r="AG1117" s="705">
        <f t="shared" si="111"/>
        <v>1105</v>
      </c>
      <c r="AH1117" s="756"/>
      <c r="AI1117" s="756"/>
      <c r="AJ1117" s="756"/>
      <c r="AK1117" s="756"/>
      <c r="AL1117" s="756"/>
      <c r="AM1117" s="756"/>
      <c r="AN1117" s="756"/>
      <c r="AO1117" s="685"/>
      <c r="AP1117" s="705">
        <f t="shared" si="112"/>
        <v>1105</v>
      </c>
      <c r="AQ1117" s="756"/>
      <c r="AR1117" s="756"/>
      <c r="AS1117" s="756"/>
      <c r="AT1117" s="756"/>
      <c r="AU1117" s="756"/>
      <c r="AV1117" s="756"/>
      <c r="AW1117" s="756"/>
    </row>
    <row r="1118" spans="2:49" x14ac:dyDescent="0.25">
      <c r="B1118" s="705">
        <v>1106</v>
      </c>
      <c r="C1118" s="951">
        <f>(1+_xlfn.XLOOKUP(INT((B1118-1)/12)+1,'ZC Curve'!$B$8:$B$107,'ZC Curve'!R$8:R$107,,0))^(1/12)-1</f>
        <v>0</v>
      </c>
      <c r="D1118" s="946">
        <f t="shared" si="107"/>
        <v>1</v>
      </c>
      <c r="E1118" s="594"/>
      <c r="F1118" s="705">
        <f t="shared" si="108"/>
        <v>1106</v>
      </c>
      <c r="G1118" s="756"/>
      <c r="H1118" s="756"/>
      <c r="I1118" s="756"/>
      <c r="J1118" s="756"/>
      <c r="K1118" s="756"/>
      <c r="L1118" s="756"/>
      <c r="M1118" s="756"/>
      <c r="N1118" s="594"/>
      <c r="O1118" s="705">
        <f t="shared" si="109"/>
        <v>1106</v>
      </c>
      <c r="P1118" s="756"/>
      <c r="Q1118" s="756"/>
      <c r="R1118" s="756"/>
      <c r="S1118" s="756"/>
      <c r="T1118" s="756"/>
      <c r="U1118" s="756"/>
      <c r="V1118" s="756"/>
      <c r="W1118" s="594"/>
      <c r="X1118" s="705">
        <f t="shared" si="110"/>
        <v>1106</v>
      </c>
      <c r="Y1118" s="756"/>
      <c r="Z1118" s="756"/>
      <c r="AA1118" s="756"/>
      <c r="AB1118" s="756"/>
      <c r="AC1118" s="756"/>
      <c r="AD1118" s="756"/>
      <c r="AE1118" s="756"/>
      <c r="AF1118" s="594"/>
      <c r="AG1118" s="705">
        <f t="shared" si="111"/>
        <v>1106</v>
      </c>
      <c r="AH1118" s="756"/>
      <c r="AI1118" s="756"/>
      <c r="AJ1118" s="756"/>
      <c r="AK1118" s="756"/>
      <c r="AL1118" s="756"/>
      <c r="AM1118" s="756"/>
      <c r="AN1118" s="756"/>
      <c r="AO1118" s="685"/>
      <c r="AP1118" s="705">
        <f t="shared" si="112"/>
        <v>1106</v>
      </c>
      <c r="AQ1118" s="756"/>
      <c r="AR1118" s="756"/>
      <c r="AS1118" s="756"/>
      <c r="AT1118" s="756"/>
      <c r="AU1118" s="756"/>
      <c r="AV1118" s="756"/>
      <c r="AW1118" s="756"/>
    </row>
    <row r="1119" spans="2:49" x14ac:dyDescent="0.25">
      <c r="B1119" s="705">
        <v>1107</v>
      </c>
      <c r="C1119" s="951">
        <f>(1+_xlfn.XLOOKUP(INT((B1119-1)/12)+1,'ZC Curve'!$B$8:$B$107,'ZC Curve'!R$8:R$107,,0))^(1/12)-1</f>
        <v>0</v>
      </c>
      <c r="D1119" s="946">
        <f t="shared" si="107"/>
        <v>1</v>
      </c>
      <c r="E1119" s="594"/>
      <c r="F1119" s="705">
        <f t="shared" si="108"/>
        <v>1107</v>
      </c>
      <c r="G1119" s="756"/>
      <c r="H1119" s="756"/>
      <c r="I1119" s="756"/>
      <c r="J1119" s="756"/>
      <c r="K1119" s="756"/>
      <c r="L1119" s="756"/>
      <c r="M1119" s="756"/>
      <c r="N1119" s="594"/>
      <c r="O1119" s="705">
        <f t="shared" si="109"/>
        <v>1107</v>
      </c>
      <c r="P1119" s="756"/>
      <c r="Q1119" s="756"/>
      <c r="R1119" s="756"/>
      <c r="S1119" s="756"/>
      <c r="T1119" s="756"/>
      <c r="U1119" s="756"/>
      <c r="V1119" s="756"/>
      <c r="W1119" s="594"/>
      <c r="X1119" s="705">
        <f t="shared" si="110"/>
        <v>1107</v>
      </c>
      <c r="Y1119" s="756"/>
      <c r="Z1119" s="756"/>
      <c r="AA1119" s="756"/>
      <c r="AB1119" s="756"/>
      <c r="AC1119" s="756"/>
      <c r="AD1119" s="756"/>
      <c r="AE1119" s="756"/>
      <c r="AF1119" s="594"/>
      <c r="AG1119" s="705">
        <f t="shared" si="111"/>
        <v>1107</v>
      </c>
      <c r="AH1119" s="756"/>
      <c r="AI1119" s="756"/>
      <c r="AJ1119" s="756"/>
      <c r="AK1119" s="756"/>
      <c r="AL1119" s="756"/>
      <c r="AM1119" s="756"/>
      <c r="AN1119" s="756"/>
      <c r="AO1119" s="685"/>
      <c r="AP1119" s="705">
        <f t="shared" si="112"/>
        <v>1107</v>
      </c>
      <c r="AQ1119" s="756"/>
      <c r="AR1119" s="756"/>
      <c r="AS1119" s="756"/>
      <c r="AT1119" s="756"/>
      <c r="AU1119" s="756"/>
      <c r="AV1119" s="756"/>
      <c r="AW1119" s="756"/>
    </row>
    <row r="1120" spans="2:49" x14ac:dyDescent="0.25">
      <c r="B1120" s="705">
        <v>1108</v>
      </c>
      <c r="C1120" s="951">
        <f>(1+_xlfn.XLOOKUP(INT((B1120-1)/12)+1,'ZC Curve'!$B$8:$B$107,'ZC Curve'!R$8:R$107,,0))^(1/12)-1</f>
        <v>0</v>
      </c>
      <c r="D1120" s="946">
        <f t="shared" si="107"/>
        <v>1</v>
      </c>
      <c r="E1120" s="594"/>
      <c r="F1120" s="705">
        <f t="shared" si="108"/>
        <v>1108</v>
      </c>
      <c r="G1120" s="756"/>
      <c r="H1120" s="756"/>
      <c r="I1120" s="756"/>
      <c r="J1120" s="756"/>
      <c r="K1120" s="756"/>
      <c r="L1120" s="756"/>
      <c r="M1120" s="756"/>
      <c r="N1120" s="594"/>
      <c r="O1120" s="705">
        <f t="shared" si="109"/>
        <v>1108</v>
      </c>
      <c r="P1120" s="756"/>
      <c r="Q1120" s="756"/>
      <c r="R1120" s="756"/>
      <c r="S1120" s="756"/>
      <c r="T1120" s="756"/>
      <c r="U1120" s="756"/>
      <c r="V1120" s="756"/>
      <c r="W1120" s="594"/>
      <c r="X1120" s="705">
        <f t="shared" si="110"/>
        <v>1108</v>
      </c>
      <c r="Y1120" s="756"/>
      <c r="Z1120" s="756"/>
      <c r="AA1120" s="756"/>
      <c r="AB1120" s="756"/>
      <c r="AC1120" s="756"/>
      <c r="AD1120" s="756"/>
      <c r="AE1120" s="756"/>
      <c r="AF1120" s="594"/>
      <c r="AG1120" s="705">
        <f t="shared" si="111"/>
        <v>1108</v>
      </c>
      <c r="AH1120" s="756"/>
      <c r="AI1120" s="756"/>
      <c r="AJ1120" s="756"/>
      <c r="AK1120" s="756"/>
      <c r="AL1120" s="756"/>
      <c r="AM1120" s="756"/>
      <c r="AN1120" s="756"/>
      <c r="AO1120" s="685"/>
      <c r="AP1120" s="705">
        <f t="shared" si="112"/>
        <v>1108</v>
      </c>
      <c r="AQ1120" s="756"/>
      <c r="AR1120" s="756"/>
      <c r="AS1120" s="756"/>
      <c r="AT1120" s="756"/>
      <c r="AU1120" s="756"/>
      <c r="AV1120" s="756"/>
      <c r="AW1120" s="756"/>
    </row>
    <row r="1121" spans="2:49" x14ac:dyDescent="0.25">
      <c r="B1121" s="705">
        <v>1109</v>
      </c>
      <c r="C1121" s="951">
        <f>(1+_xlfn.XLOOKUP(INT((B1121-1)/12)+1,'ZC Curve'!$B$8:$B$107,'ZC Curve'!R$8:R$107,,0))^(1/12)-1</f>
        <v>0</v>
      </c>
      <c r="D1121" s="946">
        <f t="shared" si="107"/>
        <v>1</v>
      </c>
      <c r="E1121" s="594"/>
      <c r="F1121" s="705">
        <f t="shared" si="108"/>
        <v>1109</v>
      </c>
      <c r="G1121" s="756"/>
      <c r="H1121" s="756"/>
      <c r="I1121" s="756"/>
      <c r="J1121" s="756"/>
      <c r="K1121" s="756"/>
      <c r="L1121" s="756"/>
      <c r="M1121" s="756"/>
      <c r="N1121" s="594"/>
      <c r="O1121" s="705">
        <f t="shared" si="109"/>
        <v>1109</v>
      </c>
      <c r="P1121" s="756"/>
      <c r="Q1121" s="756"/>
      <c r="R1121" s="756"/>
      <c r="S1121" s="756"/>
      <c r="T1121" s="756"/>
      <c r="U1121" s="756"/>
      <c r="V1121" s="756"/>
      <c r="W1121" s="594"/>
      <c r="X1121" s="705">
        <f t="shared" si="110"/>
        <v>1109</v>
      </c>
      <c r="Y1121" s="756"/>
      <c r="Z1121" s="756"/>
      <c r="AA1121" s="756"/>
      <c r="AB1121" s="756"/>
      <c r="AC1121" s="756"/>
      <c r="AD1121" s="756"/>
      <c r="AE1121" s="756"/>
      <c r="AF1121" s="594"/>
      <c r="AG1121" s="705">
        <f t="shared" si="111"/>
        <v>1109</v>
      </c>
      <c r="AH1121" s="756"/>
      <c r="AI1121" s="756"/>
      <c r="AJ1121" s="756"/>
      <c r="AK1121" s="756"/>
      <c r="AL1121" s="756"/>
      <c r="AM1121" s="756"/>
      <c r="AN1121" s="756"/>
      <c r="AO1121" s="685"/>
      <c r="AP1121" s="705">
        <f t="shared" si="112"/>
        <v>1109</v>
      </c>
      <c r="AQ1121" s="756"/>
      <c r="AR1121" s="756"/>
      <c r="AS1121" s="756"/>
      <c r="AT1121" s="756"/>
      <c r="AU1121" s="756"/>
      <c r="AV1121" s="756"/>
      <c r="AW1121" s="756"/>
    </row>
    <row r="1122" spans="2:49" x14ac:dyDescent="0.25">
      <c r="B1122" s="705">
        <v>1110</v>
      </c>
      <c r="C1122" s="951">
        <f>(1+_xlfn.XLOOKUP(INT((B1122-1)/12)+1,'ZC Curve'!$B$8:$B$107,'ZC Curve'!R$8:R$107,,0))^(1/12)-1</f>
        <v>0</v>
      </c>
      <c r="D1122" s="946">
        <f t="shared" si="107"/>
        <v>1</v>
      </c>
      <c r="E1122" s="594"/>
      <c r="F1122" s="705">
        <f t="shared" si="108"/>
        <v>1110</v>
      </c>
      <c r="G1122" s="756"/>
      <c r="H1122" s="756"/>
      <c r="I1122" s="756"/>
      <c r="J1122" s="756"/>
      <c r="K1122" s="756"/>
      <c r="L1122" s="756"/>
      <c r="M1122" s="756"/>
      <c r="N1122" s="594"/>
      <c r="O1122" s="705">
        <f t="shared" si="109"/>
        <v>1110</v>
      </c>
      <c r="P1122" s="756"/>
      <c r="Q1122" s="756"/>
      <c r="R1122" s="756"/>
      <c r="S1122" s="756"/>
      <c r="T1122" s="756"/>
      <c r="U1122" s="756"/>
      <c r="V1122" s="756"/>
      <c r="W1122" s="594"/>
      <c r="X1122" s="705">
        <f t="shared" si="110"/>
        <v>1110</v>
      </c>
      <c r="Y1122" s="756"/>
      <c r="Z1122" s="756"/>
      <c r="AA1122" s="756"/>
      <c r="AB1122" s="756"/>
      <c r="AC1122" s="756"/>
      <c r="AD1122" s="756"/>
      <c r="AE1122" s="756"/>
      <c r="AF1122" s="594"/>
      <c r="AG1122" s="705">
        <f t="shared" si="111"/>
        <v>1110</v>
      </c>
      <c r="AH1122" s="756"/>
      <c r="AI1122" s="756"/>
      <c r="AJ1122" s="756"/>
      <c r="AK1122" s="756"/>
      <c r="AL1122" s="756"/>
      <c r="AM1122" s="756"/>
      <c r="AN1122" s="756"/>
      <c r="AO1122" s="685"/>
      <c r="AP1122" s="705">
        <f t="shared" si="112"/>
        <v>1110</v>
      </c>
      <c r="AQ1122" s="756"/>
      <c r="AR1122" s="756"/>
      <c r="AS1122" s="756"/>
      <c r="AT1122" s="756"/>
      <c r="AU1122" s="756"/>
      <c r="AV1122" s="756"/>
      <c r="AW1122" s="756"/>
    </row>
    <row r="1123" spans="2:49" x14ac:dyDescent="0.25">
      <c r="B1123" s="705">
        <v>1111</v>
      </c>
      <c r="C1123" s="951">
        <f>(1+_xlfn.XLOOKUP(INT((B1123-1)/12)+1,'ZC Curve'!$B$8:$B$107,'ZC Curve'!R$8:R$107,,0))^(1/12)-1</f>
        <v>0</v>
      </c>
      <c r="D1123" s="946">
        <f t="shared" si="107"/>
        <v>1</v>
      </c>
      <c r="E1123" s="594"/>
      <c r="F1123" s="705">
        <f t="shared" si="108"/>
        <v>1111</v>
      </c>
      <c r="G1123" s="756"/>
      <c r="H1123" s="756"/>
      <c r="I1123" s="756"/>
      <c r="J1123" s="756"/>
      <c r="K1123" s="756"/>
      <c r="L1123" s="756"/>
      <c r="M1123" s="756"/>
      <c r="N1123" s="594"/>
      <c r="O1123" s="705">
        <f t="shared" si="109"/>
        <v>1111</v>
      </c>
      <c r="P1123" s="756"/>
      <c r="Q1123" s="756"/>
      <c r="R1123" s="756"/>
      <c r="S1123" s="756"/>
      <c r="T1123" s="756"/>
      <c r="U1123" s="756"/>
      <c r="V1123" s="756"/>
      <c r="W1123" s="594"/>
      <c r="X1123" s="705">
        <f t="shared" si="110"/>
        <v>1111</v>
      </c>
      <c r="Y1123" s="756"/>
      <c r="Z1123" s="756"/>
      <c r="AA1123" s="756"/>
      <c r="AB1123" s="756"/>
      <c r="AC1123" s="756"/>
      <c r="AD1123" s="756"/>
      <c r="AE1123" s="756"/>
      <c r="AF1123" s="594"/>
      <c r="AG1123" s="705">
        <f t="shared" si="111"/>
        <v>1111</v>
      </c>
      <c r="AH1123" s="756"/>
      <c r="AI1123" s="756"/>
      <c r="AJ1123" s="756"/>
      <c r="AK1123" s="756"/>
      <c r="AL1123" s="756"/>
      <c r="AM1123" s="756"/>
      <c r="AN1123" s="756"/>
      <c r="AO1123" s="685"/>
      <c r="AP1123" s="705">
        <f t="shared" si="112"/>
        <v>1111</v>
      </c>
      <c r="AQ1123" s="756"/>
      <c r="AR1123" s="756"/>
      <c r="AS1123" s="756"/>
      <c r="AT1123" s="756"/>
      <c r="AU1123" s="756"/>
      <c r="AV1123" s="756"/>
      <c r="AW1123" s="756"/>
    </row>
    <row r="1124" spans="2:49" x14ac:dyDescent="0.25">
      <c r="B1124" s="705">
        <v>1112</v>
      </c>
      <c r="C1124" s="951">
        <f>(1+_xlfn.XLOOKUP(INT((B1124-1)/12)+1,'ZC Curve'!$B$8:$B$107,'ZC Curve'!R$8:R$107,,0))^(1/12)-1</f>
        <v>0</v>
      </c>
      <c r="D1124" s="946">
        <f t="shared" si="107"/>
        <v>1</v>
      </c>
      <c r="E1124" s="594"/>
      <c r="F1124" s="705">
        <f t="shared" si="108"/>
        <v>1112</v>
      </c>
      <c r="G1124" s="756"/>
      <c r="H1124" s="756"/>
      <c r="I1124" s="756"/>
      <c r="J1124" s="756"/>
      <c r="K1124" s="756"/>
      <c r="L1124" s="756"/>
      <c r="M1124" s="756"/>
      <c r="N1124" s="594"/>
      <c r="O1124" s="705">
        <f t="shared" si="109"/>
        <v>1112</v>
      </c>
      <c r="P1124" s="756"/>
      <c r="Q1124" s="756"/>
      <c r="R1124" s="756"/>
      <c r="S1124" s="756"/>
      <c r="T1124" s="756"/>
      <c r="U1124" s="756"/>
      <c r="V1124" s="756"/>
      <c r="W1124" s="594"/>
      <c r="X1124" s="705">
        <f t="shared" si="110"/>
        <v>1112</v>
      </c>
      <c r="Y1124" s="756"/>
      <c r="Z1124" s="756"/>
      <c r="AA1124" s="756"/>
      <c r="AB1124" s="756"/>
      <c r="AC1124" s="756"/>
      <c r="AD1124" s="756"/>
      <c r="AE1124" s="756"/>
      <c r="AF1124" s="594"/>
      <c r="AG1124" s="705">
        <f t="shared" si="111"/>
        <v>1112</v>
      </c>
      <c r="AH1124" s="756"/>
      <c r="AI1124" s="756"/>
      <c r="AJ1124" s="756"/>
      <c r="AK1124" s="756"/>
      <c r="AL1124" s="756"/>
      <c r="AM1124" s="756"/>
      <c r="AN1124" s="756"/>
      <c r="AO1124" s="685"/>
      <c r="AP1124" s="705">
        <f t="shared" si="112"/>
        <v>1112</v>
      </c>
      <c r="AQ1124" s="756"/>
      <c r="AR1124" s="756"/>
      <c r="AS1124" s="756"/>
      <c r="AT1124" s="756"/>
      <c r="AU1124" s="756"/>
      <c r="AV1124" s="756"/>
      <c r="AW1124" s="756"/>
    </row>
    <row r="1125" spans="2:49" x14ac:dyDescent="0.25">
      <c r="B1125" s="705">
        <v>1113</v>
      </c>
      <c r="C1125" s="951">
        <f>(1+_xlfn.XLOOKUP(INT((B1125-1)/12)+1,'ZC Curve'!$B$8:$B$107,'ZC Curve'!R$8:R$107,,0))^(1/12)-1</f>
        <v>0</v>
      </c>
      <c r="D1125" s="946">
        <f t="shared" si="107"/>
        <v>1</v>
      </c>
      <c r="E1125" s="594"/>
      <c r="F1125" s="705">
        <f t="shared" si="108"/>
        <v>1113</v>
      </c>
      <c r="G1125" s="756"/>
      <c r="H1125" s="756"/>
      <c r="I1125" s="756"/>
      <c r="J1125" s="756"/>
      <c r="K1125" s="756"/>
      <c r="L1125" s="756"/>
      <c r="M1125" s="756"/>
      <c r="N1125" s="594"/>
      <c r="O1125" s="705">
        <f t="shared" si="109"/>
        <v>1113</v>
      </c>
      <c r="P1125" s="756"/>
      <c r="Q1125" s="756"/>
      <c r="R1125" s="756"/>
      <c r="S1125" s="756"/>
      <c r="T1125" s="756"/>
      <c r="U1125" s="756"/>
      <c r="V1125" s="756"/>
      <c r="W1125" s="594"/>
      <c r="X1125" s="705">
        <f t="shared" si="110"/>
        <v>1113</v>
      </c>
      <c r="Y1125" s="756"/>
      <c r="Z1125" s="756"/>
      <c r="AA1125" s="756"/>
      <c r="AB1125" s="756"/>
      <c r="AC1125" s="756"/>
      <c r="AD1125" s="756"/>
      <c r="AE1125" s="756"/>
      <c r="AF1125" s="594"/>
      <c r="AG1125" s="705">
        <f t="shared" si="111"/>
        <v>1113</v>
      </c>
      <c r="AH1125" s="756"/>
      <c r="AI1125" s="756"/>
      <c r="AJ1125" s="756"/>
      <c r="AK1125" s="756"/>
      <c r="AL1125" s="756"/>
      <c r="AM1125" s="756"/>
      <c r="AN1125" s="756"/>
      <c r="AO1125" s="685"/>
      <c r="AP1125" s="705">
        <f t="shared" si="112"/>
        <v>1113</v>
      </c>
      <c r="AQ1125" s="756"/>
      <c r="AR1125" s="756"/>
      <c r="AS1125" s="756"/>
      <c r="AT1125" s="756"/>
      <c r="AU1125" s="756"/>
      <c r="AV1125" s="756"/>
      <c r="AW1125" s="756"/>
    </row>
    <row r="1126" spans="2:49" x14ac:dyDescent="0.25">
      <c r="B1126" s="705">
        <v>1114</v>
      </c>
      <c r="C1126" s="951">
        <f>(1+_xlfn.XLOOKUP(INT((B1126-1)/12)+1,'ZC Curve'!$B$8:$B$107,'ZC Curve'!R$8:R$107,,0))^(1/12)-1</f>
        <v>0</v>
      </c>
      <c r="D1126" s="946">
        <f t="shared" si="107"/>
        <v>1</v>
      </c>
      <c r="E1126" s="594"/>
      <c r="F1126" s="705">
        <f t="shared" si="108"/>
        <v>1114</v>
      </c>
      <c r="G1126" s="756"/>
      <c r="H1126" s="756"/>
      <c r="I1126" s="756"/>
      <c r="J1126" s="756"/>
      <c r="K1126" s="756"/>
      <c r="L1126" s="756"/>
      <c r="M1126" s="756"/>
      <c r="N1126" s="594"/>
      <c r="O1126" s="705">
        <f t="shared" si="109"/>
        <v>1114</v>
      </c>
      <c r="P1126" s="756"/>
      <c r="Q1126" s="756"/>
      <c r="R1126" s="756"/>
      <c r="S1126" s="756"/>
      <c r="T1126" s="756"/>
      <c r="U1126" s="756"/>
      <c r="V1126" s="756"/>
      <c r="W1126" s="594"/>
      <c r="X1126" s="705">
        <f t="shared" si="110"/>
        <v>1114</v>
      </c>
      <c r="Y1126" s="756"/>
      <c r="Z1126" s="756"/>
      <c r="AA1126" s="756"/>
      <c r="AB1126" s="756"/>
      <c r="AC1126" s="756"/>
      <c r="AD1126" s="756"/>
      <c r="AE1126" s="756"/>
      <c r="AF1126" s="594"/>
      <c r="AG1126" s="705">
        <f t="shared" si="111"/>
        <v>1114</v>
      </c>
      <c r="AH1126" s="756"/>
      <c r="AI1126" s="756"/>
      <c r="AJ1126" s="756"/>
      <c r="AK1126" s="756"/>
      <c r="AL1126" s="756"/>
      <c r="AM1126" s="756"/>
      <c r="AN1126" s="756"/>
      <c r="AO1126" s="685"/>
      <c r="AP1126" s="705">
        <f t="shared" si="112"/>
        <v>1114</v>
      </c>
      <c r="AQ1126" s="756"/>
      <c r="AR1126" s="756"/>
      <c r="AS1126" s="756"/>
      <c r="AT1126" s="756"/>
      <c r="AU1126" s="756"/>
      <c r="AV1126" s="756"/>
      <c r="AW1126" s="756"/>
    </row>
    <row r="1127" spans="2:49" x14ac:dyDescent="0.25">
      <c r="B1127" s="705">
        <v>1115</v>
      </c>
      <c r="C1127" s="951">
        <f>(1+_xlfn.XLOOKUP(INT((B1127-1)/12)+1,'ZC Curve'!$B$8:$B$107,'ZC Curve'!R$8:R$107,,0))^(1/12)-1</f>
        <v>0</v>
      </c>
      <c r="D1127" s="946">
        <f t="shared" si="107"/>
        <v>1</v>
      </c>
      <c r="E1127" s="594"/>
      <c r="F1127" s="705">
        <f t="shared" si="108"/>
        <v>1115</v>
      </c>
      <c r="G1127" s="756"/>
      <c r="H1127" s="756"/>
      <c r="I1127" s="756"/>
      <c r="J1127" s="756"/>
      <c r="K1127" s="756"/>
      <c r="L1127" s="756"/>
      <c r="M1127" s="756"/>
      <c r="N1127" s="594"/>
      <c r="O1127" s="705">
        <f t="shared" si="109"/>
        <v>1115</v>
      </c>
      <c r="P1127" s="756"/>
      <c r="Q1127" s="756"/>
      <c r="R1127" s="756"/>
      <c r="S1127" s="756"/>
      <c r="T1127" s="756"/>
      <c r="U1127" s="756"/>
      <c r="V1127" s="756"/>
      <c r="W1127" s="594"/>
      <c r="X1127" s="705">
        <f t="shared" si="110"/>
        <v>1115</v>
      </c>
      <c r="Y1127" s="756"/>
      <c r="Z1127" s="756"/>
      <c r="AA1127" s="756"/>
      <c r="AB1127" s="756"/>
      <c r="AC1127" s="756"/>
      <c r="AD1127" s="756"/>
      <c r="AE1127" s="756"/>
      <c r="AF1127" s="594"/>
      <c r="AG1127" s="705">
        <f t="shared" si="111"/>
        <v>1115</v>
      </c>
      <c r="AH1127" s="756"/>
      <c r="AI1127" s="756"/>
      <c r="AJ1127" s="756"/>
      <c r="AK1127" s="756"/>
      <c r="AL1127" s="756"/>
      <c r="AM1127" s="756"/>
      <c r="AN1127" s="756"/>
      <c r="AO1127" s="685"/>
      <c r="AP1127" s="705">
        <f t="shared" si="112"/>
        <v>1115</v>
      </c>
      <c r="AQ1127" s="756"/>
      <c r="AR1127" s="756"/>
      <c r="AS1127" s="756"/>
      <c r="AT1127" s="756"/>
      <c r="AU1127" s="756"/>
      <c r="AV1127" s="756"/>
      <c r="AW1127" s="756"/>
    </row>
    <row r="1128" spans="2:49" x14ac:dyDescent="0.25">
      <c r="B1128" s="705">
        <v>1116</v>
      </c>
      <c r="C1128" s="951">
        <f>(1+_xlfn.XLOOKUP(INT((B1128-1)/12)+1,'ZC Curve'!$B$8:$B$107,'ZC Curve'!R$8:R$107,,0))^(1/12)-1</f>
        <v>0</v>
      </c>
      <c r="D1128" s="946">
        <f t="shared" si="107"/>
        <v>1</v>
      </c>
      <c r="E1128" s="594"/>
      <c r="F1128" s="705">
        <f t="shared" si="108"/>
        <v>1116</v>
      </c>
      <c r="G1128" s="756"/>
      <c r="H1128" s="756"/>
      <c r="I1128" s="756"/>
      <c r="J1128" s="756"/>
      <c r="K1128" s="756"/>
      <c r="L1128" s="756"/>
      <c r="M1128" s="756"/>
      <c r="N1128" s="594"/>
      <c r="O1128" s="705">
        <f t="shared" si="109"/>
        <v>1116</v>
      </c>
      <c r="P1128" s="756"/>
      <c r="Q1128" s="756"/>
      <c r="R1128" s="756"/>
      <c r="S1128" s="756"/>
      <c r="T1128" s="756"/>
      <c r="U1128" s="756"/>
      <c r="V1128" s="756"/>
      <c r="W1128" s="594"/>
      <c r="X1128" s="705">
        <f t="shared" si="110"/>
        <v>1116</v>
      </c>
      <c r="Y1128" s="756"/>
      <c r="Z1128" s="756"/>
      <c r="AA1128" s="756"/>
      <c r="AB1128" s="756"/>
      <c r="AC1128" s="756"/>
      <c r="AD1128" s="756"/>
      <c r="AE1128" s="756"/>
      <c r="AF1128" s="594"/>
      <c r="AG1128" s="705">
        <f t="shared" si="111"/>
        <v>1116</v>
      </c>
      <c r="AH1128" s="756"/>
      <c r="AI1128" s="756"/>
      <c r="AJ1128" s="756"/>
      <c r="AK1128" s="756"/>
      <c r="AL1128" s="756"/>
      <c r="AM1128" s="756"/>
      <c r="AN1128" s="756"/>
      <c r="AO1128" s="685"/>
      <c r="AP1128" s="705">
        <f t="shared" si="112"/>
        <v>1116</v>
      </c>
      <c r="AQ1128" s="756"/>
      <c r="AR1128" s="756"/>
      <c r="AS1128" s="756"/>
      <c r="AT1128" s="756"/>
      <c r="AU1128" s="756"/>
      <c r="AV1128" s="756"/>
      <c r="AW1128" s="756"/>
    </row>
    <row r="1129" spans="2:49" x14ac:dyDescent="0.25">
      <c r="B1129" s="705">
        <v>1117</v>
      </c>
      <c r="C1129" s="951">
        <f>(1+_xlfn.XLOOKUP(INT((B1129-1)/12)+1,'ZC Curve'!$B$8:$B$107,'ZC Curve'!R$8:R$107,,0))^(1/12)-1</f>
        <v>0</v>
      </c>
      <c r="D1129" s="946">
        <f t="shared" si="107"/>
        <v>1</v>
      </c>
      <c r="E1129" s="594"/>
      <c r="F1129" s="705">
        <f t="shared" si="108"/>
        <v>1117</v>
      </c>
      <c r="G1129" s="756"/>
      <c r="H1129" s="756"/>
      <c r="I1129" s="756"/>
      <c r="J1129" s="756"/>
      <c r="K1129" s="756"/>
      <c r="L1129" s="756"/>
      <c r="M1129" s="756"/>
      <c r="N1129" s="594"/>
      <c r="O1129" s="705">
        <f t="shared" si="109"/>
        <v>1117</v>
      </c>
      <c r="P1129" s="756"/>
      <c r="Q1129" s="756"/>
      <c r="R1129" s="756"/>
      <c r="S1129" s="756"/>
      <c r="T1129" s="756"/>
      <c r="U1129" s="756"/>
      <c r="V1129" s="756"/>
      <c r="W1129" s="594"/>
      <c r="X1129" s="705">
        <f t="shared" si="110"/>
        <v>1117</v>
      </c>
      <c r="Y1129" s="756"/>
      <c r="Z1129" s="756"/>
      <c r="AA1129" s="756"/>
      <c r="AB1129" s="756"/>
      <c r="AC1129" s="756"/>
      <c r="AD1129" s="756"/>
      <c r="AE1129" s="756"/>
      <c r="AF1129" s="594"/>
      <c r="AG1129" s="705">
        <f t="shared" si="111"/>
        <v>1117</v>
      </c>
      <c r="AH1129" s="756"/>
      <c r="AI1129" s="756"/>
      <c r="AJ1129" s="756"/>
      <c r="AK1129" s="756"/>
      <c r="AL1129" s="756"/>
      <c r="AM1129" s="756"/>
      <c r="AN1129" s="756"/>
      <c r="AO1129" s="685"/>
      <c r="AP1129" s="705">
        <f t="shared" si="112"/>
        <v>1117</v>
      </c>
      <c r="AQ1129" s="756"/>
      <c r="AR1129" s="756"/>
      <c r="AS1129" s="756"/>
      <c r="AT1129" s="756"/>
      <c r="AU1129" s="756"/>
      <c r="AV1129" s="756"/>
      <c r="AW1129" s="756"/>
    </row>
    <row r="1130" spans="2:49" x14ac:dyDescent="0.25">
      <c r="B1130" s="705">
        <v>1118</v>
      </c>
      <c r="C1130" s="951">
        <f>(1+_xlfn.XLOOKUP(INT((B1130-1)/12)+1,'ZC Curve'!$B$8:$B$107,'ZC Curve'!R$8:R$107,,0))^(1/12)-1</f>
        <v>0</v>
      </c>
      <c r="D1130" s="946">
        <f t="shared" si="107"/>
        <v>1</v>
      </c>
      <c r="E1130" s="594"/>
      <c r="F1130" s="705">
        <f t="shared" si="108"/>
        <v>1118</v>
      </c>
      <c r="G1130" s="756"/>
      <c r="H1130" s="756"/>
      <c r="I1130" s="756"/>
      <c r="J1130" s="756"/>
      <c r="K1130" s="756"/>
      <c r="L1130" s="756"/>
      <c r="M1130" s="756"/>
      <c r="N1130" s="594"/>
      <c r="O1130" s="705">
        <f t="shared" si="109"/>
        <v>1118</v>
      </c>
      <c r="P1130" s="756"/>
      <c r="Q1130" s="756"/>
      <c r="R1130" s="756"/>
      <c r="S1130" s="756"/>
      <c r="T1130" s="756"/>
      <c r="U1130" s="756"/>
      <c r="V1130" s="756"/>
      <c r="W1130" s="594"/>
      <c r="X1130" s="705">
        <f t="shared" si="110"/>
        <v>1118</v>
      </c>
      <c r="Y1130" s="756"/>
      <c r="Z1130" s="756"/>
      <c r="AA1130" s="756"/>
      <c r="AB1130" s="756"/>
      <c r="AC1130" s="756"/>
      <c r="AD1130" s="756"/>
      <c r="AE1130" s="756"/>
      <c r="AF1130" s="594"/>
      <c r="AG1130" s="705">
        <f t="shared" si="111"/>
        <v>1118</v>
      </c>
      <c r="AH1130" s="756"/>
      <c r="AI1130" s="756"/>
      <c r="AJ1130" s="756"/>
      <c r="AK1130" s="756"/>
      <c r="AL1130" s="756"/>
      <c r="AM1130" s="756"/>
      <c r="AN1130" s="756"/>
      <c r="AO1130" s="685"/>
      <c r="AP1130" s="705">
        <f t="shared" si="112"/>
        <v>1118</v>
      </c>
      <c r="AQ1130" s="756"/>
      <c r="AR1130" s="756"/>
      <c r="AS1130" s="756"/>
      <c r="AT1130" s="756"/>
      <c r="AU1130" s="756"/>
      <c r="AV1130" s="756"/>
      <c r="AW1130" s="756"/>
    </row>
    <row r="1131" spans="2:49" x14ac:dyDescent="0.25">
      <c r="B1131" s="705">
        <v>1119</v>
      </c>
      <c r="C1131" s="951">
        <f>(1+_xlfn.XLOOKUP(INT((B1131-1)/12)+1,'ZC Curve'!$B$8:$B$107,'ZC Curve'!R$8:R$107,,0))^(1/12)-1</f>
        <v>0</v>
      </c>
      <c r="D1131" s="946">
        <f t="shared" si="107"/>
        <v>1</v>
      </c>
      <c r="E1131" s="594"/>
      <c r="F1131" s="705">
        <f t="shared" si="108"/>
        <v>1119</v>
      </c>
      <c r="G1131" s="756"/>
      <c r="H1131" s="756"/>
      <c r="I1131" s="756"/>
      <c r="J1131" s="756"/>
      <c r="K1131" s="756"/>
      <c r="L1131" s="756"/>
      <c r="M1131" s="756"/>
      <c r="N1131" s="594"/>
      <c r="O1131" s="705">
        <f t="shared" si="109"/>
        <v>1119</v>
      </c>
      <c r="P1131" s="756"/>
      <c r="Q1131" s="756"/>
      <c r="R1131" s="756"/>
      <c r="S1131" s="756"/>
      <c r="T1131" s="756"/>
      <c r="U1131" s="756"/>
      <c r="V1131" s="756"/>
      <c r="W1131" s="594"/>
      <c r="X1131" s="705">
        <f t="shared" si="110"/>
        <v>1119</v>
      </c>
      <c r="Y1131" s="756"/>
      <c r="Z1131" s="756"/>
      <c r="AA1131" s="756"/>
      <c r="AB1131" s="756"/>
      <c r="AC1131" s="756"/>
      <c r="AD1131" s="756"/>
      <c r="AE1131" s="756"/>
      <c r="AF1131" s="594"/>
      <c r="AG1131" s="705">
        <f t="shared" si="111"/>
        <v>1119</v>
      </c>
      <c r="AH1131" s="756"/>
      <c r="AI1131" s="756"/>
      <c r="AJ1131" s="756"/>
      <c r="AK1131" s="756"/>
      <c r="AL1131" s="756"/>
      <c r="AM1131" s="756"/>
      <c r="AN1131" s="756"/>
      <c r="AO1131" s="685"/>
      <c r="AP1131" s="705">
        <f t="shared" si="112"/>
        <v>1119</v>
      </c>
      <c r="AQ1131" s="756"/>
      <c r="AR1131" s="756"/>
      <c r="AS1131" s="756"/>
      <c r="AT1131" s="756"/>
      <c r="AU1131" s="756"/>
      <c r="AV1131" s="756"/>
      <c r="AW1131" s="756"/>
    </row>
    <row r="1132" spans="2:49" x14ac:dyDescent="0.25">
      <c r="B1132" s="705">
        <v>1120</v>
      </c>
      <c r="C1132" s="951">
        <f>(1+_xlfn.XLOOKUP(INT((B1132-1)/12)+1,'ZC Curve'!$B$8:$B$107,'ZC Curve'!R$8:R$107,,0))^(1/12)-1</f>
        <v>0</v>
      </c>
      <c r="D1132" s="946">
        <f t="shared" si="107"/>
        <v>1</v>
      </c>
      <c r="E1132" s="594"/>
      <c r="F1132" s="705">
        <f t="shared" si="108"/>
        <v>1120</v>
      </c>
      <c r="G1132" s="756"/>
      <c r="H1132" s="756"/>
      <c r="I1132" s="756"/>
      <c r="J1132" s="756"/>
      <c r="K1132" s="756"/>
      <c r="L1132" s="756"/>
      <c r="M1132" s="756"/>
      <c r="N1132" s="594"/>
      <c r="O1132" s="705">
        <f t="shared" si="109"/>
        <v>1120</v>
      </c>
      <c r="P1132" s="756"/>
      <c r="Q1132" s="756"/>
      <c r="R1132" s="756"/>
      <c r="S1132" s="756"/>
      <c r="T1132" s="756"/>
      <c r="U1132" s="756"/>
      <c r="V1132" s="756"/>
      <c r="W1132" s="594"/>
      <c r="X1132" s="705">
        <f t="shared" si="110"/>
        <v>1120</v>
      </c>
      <c r="Y1132" s="756"/>
      <c r="Z1132" s="756"/>
      <c r="AA1132" s="756"/>
      <c r="AB1132" s="756"/>
      <c r="AC1132" s="756"/>
      <c r="AD1132" s="756"/>
      <c r="AE1132" s="756"/>
      <c r="AF1132" s="594"/>
      <c r="AG1132" s="705">
        <f t="shared" si="111"/>
        <v>1120</v>
      </c>
      <c r="AH1132" s="756"/>
      <c r="AI1132" s="756"/>
      <c r="AJ1132" s="756"/>
      <c r="AK1132" s="756"/>
      <c r="AL1132" s="756"/>
      <c r="AM1132" s="756"/>
      <c r="AN1132" s="756"/>
      <c r="AO1132" s="685"/>
      <c r="AP1132" s="705">
        <f t="shared" si="112"/>
        <v>1120</v>
      </c>
      <c r="AQ1132" s="756"/>
      <c r="AR1132" s="756"/>
      <c r="AS1132" s="756"/>
      <c r="AT1132" s="756"/>
      <c r="AU1132" s="756"/>
      <c r="AV1132" s="756"/>
      <c r="AW1132" s="756"/>
    </row>
    <row r="1133" spans="2:49" x14ac:dyDescent="0.25">
      <c r="B1133" s="705">
        <v>1121</v>
      </c>
      <c r="C1133" s="951">
        <f>(1+_xlfn.XLOOKUP(INT((B1133-1)/12)+1,'ZC Curve'!$B$8:$B$107,'ZC Curve'!R$8:R$107,,0))^(1/12)-1</f>
        <v>0</v>
      </c>
      <c r="D1133" s="946">
        <f t="shared" si="107"/>
        <v>1</v>
      </c>
      <c r="E1133" s="594"/>
      <c r="F1133" s="705">
        <f t="shared" si="108"/>
        <v>1121</v>
      </c>
      <c r="G1133" s="756"/>
      <c r="H1133" s="756"/>
      <c r="I1133" s="756"/>
      <c r="J1133" s="756"/>
      <c r="K1133" s="756"/>
      <c r="L1133" s="756"/>
      <c r="M1133" s="756"/>
      <c r="N1133" s="594"/>
      <c r="O1133" s="705">
        <f t="shared" si="109"/>
        <v>1121</v>
      </c>
      <c r="P1133" s="756"/>
      <c r="Q1133" s="756"/>
      <c r="R1133" s="756"/>
      <c r="S1133" s="756"/>
      <c r="T1133" s="756"/>
      <c r="U1133" s="756"/>
      <c r="V1133" s="756"/>
      <c r="W1133" s="594"/>
      <c r="X1133" s="705">
        <f t="shared" si="110"/>
        <v>1121</v>
      </c>
      <c r="Y1133" s="756"/>
      <c r="Z1133" s="756"/>
      <c r="AA1133" s="756"/>
      <c r="AB1133" s="756"/>
      <c r="AC1133" s="756"/>
      <c r="AD1133" s="756"/>
      <c r="AE1133" s="756"/>
      <c r="AF1133" s="594"/>
      <c r="AG1133" s="705">
        <f t="shared" si="111"/>
        <v>1121</v>
      </c>
      <c r="AH1133" s="756"/>
      <c r="AI1133" s="756"/>
      <c r="AJ1133" s="756"/>
      <c r="AK1133" s="756"/>
      <c r="AL1133" s="756"/>
      <c r="AM1133" s="756"/>
      <c r="AN1133" s="756"/>
      <c r="AO1133" s="685"/>
      <c r="AP1133" s="705">
        <f t="shared" si="112"/>
        <v>1121</v>
      </c>
      <c r="AQ1133" s="756"/>
      <c r="AR1133" s="756"/>
      <c r="AS1133" s="756"/>
      <c r="AT1133" s="756"/>
      <c r="AU1133" s="756"/>
      <c r="AV1133" s="756"/>
      <c r="AW1133" s="756"/>
    </row>
    <row r="1134" spans="2:49" x14ac:dyDescent="0.25">
      <c r="B1134" s="705">
        <v>1122</v>
      </c>
      <c r="C1134" s="951">
        <f>(1+_xlfn.XLOOKUP(INT((B1134-1)/12)+1,'ZC Curve'!$B$8:$B$107,'ZC Curve'!R$8:R$107,,0))^(1/12)-1</f>
        <v>0</v>
      </c>
      <c r="D1134" s="946">
        <f t="shared" si="107"/>
        <v>1</v>
      </c>
      <c r="E1134" s="594"/>
      <c r="F1134" s="705">
        <f t="shared" si="108"/>
        <v>1122</v>
      </c>
      <c r="G1134" s="756"/>
      <c r="H1134" s="756"/>
      <c r="I1134" s="756"/>
      <c r="J1134" s="756"/>
      <c r="K1134" s="756"/>
      <c r="L1134" s="756"/>
      <c r="M1134" s="756"/>
      <c r="N1134" s="594"/>
      <c r="O1134" s="705">
        <f t="shared" si="109"/>
        <v>1122</v>
      </c>
      <c r="P1134" s="756"/>
      <c r="Q1134" s="756"/>
      <c r="R1134" s="756"/>
      <c r="S1134" s="756"/>
      <c r="T1134" s="756"/>
      <c r="U1134" s="756"/>
      <c r="V1134" s="756"/>
      <c r="W1134" s="594"/>
      <c r="X1134" s="705">
        <f t="shared" si="110"/>
        <v>1122</v>
      </c>
      <c r="Y1134" s="756"/>
      <c r="Z1134" s="756"/>
      <c r="AA1134" s="756"/>
      <c r="AB1134" s="756"/>
      <c r="AC1134" s="756"/>
      <c r="AD1134" s="756"/>
      <c r="AE1134" s="756"/>
      <c r="AF1134" s="594"/>
      <c r="AG1134" s="705">
        <f t="shared" si="111"/>
        <v>1122</v>
      </c>
      <c r="AH1134" s="756"/>
      <c r="AI1134" s="756"/>
      <c r="AJ1134" s="756"/>
      <c r="AK1134" s="756"/>
      <c r="AL1134" s="756"/>
      <c r="AM1134" s="756"/>
      <c r="AN1134" s="756"/>
      <c r="AO1134" s="685"/>
      <c r="AP1134" s="705">
        <f t="shared" si="112"/>
        <v>1122</v>
      </c>
      <c r="AQ1134" s="756"/>
      <c r="AR1134" s="756"/>
      <c r="AS1134" s="756"/>
      <c r="AT1134" s="756"/>
      <c r="AU1134" s="756"/>
      <c r="AV1134" s="756"/>
      <c r="AW1134" s="756"/>
    </row>
    <row r="1135" spans="2:49" x14ac:dyDescent="0.25">
      <c r="B1135" s="705">
        <v>1123</v>
      </c>
      <c r="C1135" s="951">
        <f>(1+_xlfn.XLOOKUP(INT((B1135-1)/12)+1,'ZC Curve'!$B$8:$B$107,'ZC Curve'!R$8:R$107,,0))^(1/12)-1</f>
        <v>0</v>
      </c>
      <c r="D1135" s="946">
        <f t="shared" si="107"/>
        <v>1</v>
      </c>
      <c r="E1135" s="594"/>
      <c r="F1135" s="705">
        <f t="shared" si="108"/>
        <v>1123</v>
      </c>
      <c r="G1135" s="756"/>
      <c r="H1135" s="756"/>
      <c r="I1135" s="756"/>
      <c r="J1135" s="756"/>
      <c r="K1135" s="756"/>
      <c r="L1135" s="756"/>
      <c r="M1135" s="756"/>
      <c r="N1135" s="594"/>
      <c r="O1135" s="705">
        <f t="shared" si="109"/>
        <v>1123</v>
      </c>
      <c r="P1135" s="756"/>
      <c r="Q1135" s="756"/>
      <c r="R1135" s="756"/>
      <c r="S1135" s="756"/>
      <c r="T1135" s="756"/>
      <c r="U1135" s="756"/>
      <c r="V1135" s="756"/>
      <c r="W1135" s="594"/>
      <c r="X1135" s="705">
        <f t="shared" si="110"/>
        <v>1123</v>
      </c>
      <c r="Y1135" s="756"/>
      <c r="Z1135" s="756"/>
      <c r="AA1135" s="756"/>
      <c r="AB1135" s="756"/>
      <c r="AC1135" s="756"/>
      <c r="AD1135" s="756"/>
      <c r="AE1135" s="756"/>
      <c r="AF1135" s="594"/>
      <c r="AG1135" s="705">
        <f t="shared" si="111"/>
        <v>1123</v>
      </c>
      <c r="AH1135" s="756"/>
      <c r="AI1135" s="756"/>
      <c r="AJ1135" s="756"/>
      <c r="AK1135" s="756"/>
      <c r="AL1135" s="756"/>
      <c r="AM1135" s="756"/>
      <c r="AN1135" s="756"/>
      <c r="AO1135" s="685"/>
      <c r="AP1135" s="705">
        <f t="shared" si="112"/>
        <v>1123</v>
      </c>
      <c r="AQ1135" s="756"/>
      <c r="AR1135" s="756"/>
      <c r="AS1135" s="756"/>
      <c r="AT1135" s="756"/>
      <c r="AU1135" s="756"/>
      <c r="AV1135" s="756"/>
      <c r="AW1135" s="756"/>
    </row>
    <row r="1136" spans="2:49" x14ac:dyDescent="0.25">
      <c r="B1136" s="705">
        <v>1124</v>
      </c>
      <c r="C1136" s="951">
        <f>(1+_xlfn.XLOOKUP(INT((B1136-1)/12)+1,'ZC Curve'!$B$8:$B$107,'ZC Curve'!R$8:R$107,,0))^(1/12)-1</f>
        <v>0</v>
      </c>
      <c r="D1136" s="946">
        <f t="shared" si="107"/>
        <v>1</v>
      </c>
      <c r="E1136" s="594"/>
      <c r="F1136" s="705">
        <f t="shared" si="108"/>
        <v>1124</v>
      </c>
      <c r="G1136" s="756"/>
      <c r="H1136" s="756"/>
      <c r="I1136" s="756"/>
      <c r="J1136" s="756"/>
      <c r="K1136" s="756"/>
      <c r="L1136" s="756"/>
      <c r="M1136" s="756"/>
      <c r="N1136" s="594"/>
      <c r="O1136" s="705">
        <f t="shared" si="109"/>
        <v>1124</v>
      </c>
      <c r="P1136" s="756"/>
      <c r="Q1136" s="756"/>
      <c r="R1136" s="756"/>
      <c r="S1136" s="756"/>
      <c r="T1136" s="756"/>
      <c r="U1136" s="756"/>
      <c r="V1136" s="756"/>
      <c r="W1136" s="594"/>
      <c r="X1136" s="705">
        <f t="shared" si="110"/>
        <v>1124</v>
      </c>
      <c r="Y1136" s="756"/>
      <c r="Z1136" s="756"/>
      <c r="AA1136" s="756"/>
      <c r="AB1136" s="756"/>
      <c r="AC1136" s="756"/>
      <c r="AD1136" s="756"/>
      <c r="AE1136" s="756"/>
      <c r="AF1136" s="594"/>
      <c r="AG1136" s="705">
        <f t="shared" si="111"/>
        <v>1124</v>
      </c>
      <c r="AH1136" s="756"/>
      <c r="AI1136" s="756"/>
      <c r="AJ1136" s="756"/>
      <c r="AK1136" s="756"/>
      <c r="AL1136" s="756"/>
      <c r="AM1136" s="756"/>
      <c r="AN1136" s="756"/>
      <c r="AO1136" s="685"/>
      <c r="AP1136" s="705">
        <f t="shared" si="112"/>
        <v>1124</v>
      </c>
      <c r="AQ1136" s="756"/>
      <c r="AR1136" s="756"/>
      <c r="AS1136" s="756"/>
      <c r="AT1136" s="756"/>
      <c r="AU1136" s="756"/>
      <c r="AV1136" s="756"/>
      <c r="AW1136" s="756"/>
    </row>
    <row r="1137" spans="2:49" x14ac:dyDescent="0.25">
      <c r="B1137" s="705">
        <v>1125</v>
      </c>
      <c r="C1137" s="951">
        <f>(1+_xlfn.XLOOKUP(INT((B1137-1)/12)+1,'ZC Curve'!$B$8:$B$107,'ZC Curve'!R$8:R$107,,0))^(1/12)-1</f>
        <v>0</v>
      </c>
      <c r="D1137" s="946">
        <f t="shared" si="107"/>
        <v>1</v>
      </c>
      <c r="E1137" s="594"/>
      <c r="F1137" s="705">
        <f t="shared" si="108"/>
        <v>1125</v>
      </c>
      <c r="G1137" s="756"/>
      <c r="H1137" s="756"/>
      <c r="I1137" s="756"/>
      <c r="J1137" s="756"/>
      <c r="K1137" s="756"/>
      <c r="L1137" s="756"/>
      <c r="M1137" s="756"/>
      <c r="N1137" s="594"/>
      <c r="O1137" s="705">
        <f t="shared" si="109"/>
        <v>1125</v>
      </c>
      <c r="P1137" s="756"/>
      <c r="Q1137" s="756"/>
      <c r="R1137" s="756"/>
      <c r="S1137" s="756"/>
      <c r="T1137" s="756"/>
      <c r="U1137" s="756"/>
      <c r="V1137" s="756"/>
      <c r="W1137" s="594"/>
      <c r="X1137" s="705">
        <f t="shared" si="110"/>
        <v>1125</v>
      </c>
      <c r="Y1137" s="756"/>
      <c r="Z1137" s="756"/>
      <c r="AA1137" s="756"/>
      <c r="AB1137" s="756"/>
      <c r="AC1137" s="756"/>
      <c r="AD1137" s="756"/>
      <c r="AE1137" s="756"/>
      <c r="AF1137" s="594"/>
      <c r="AG1137" s="705">
        <f t="shared" si="111"/>
        <v>1125</v>
      </c>
      <c r="AH1137" s="756"/>
      <c r="AI1137" s="756"/>
      <c r="AJ1137" s="756"/>
      <c r="AK1137" s="756"/>
      <c r="AL1137" s="756"/>
      <c r="AM1137" s="756"/>
      <c r="AN1137" s="756"/>
      <c r="AO1137" s="685"/>
      <c r="AP1137" s="705">
        <f t="shared" si="112"/>
        <v>1125</v>
      </c>
      <c r="AQ1137" s="756"/>
      <c r="AR1137" s="756"/>
      <c r="AS1137" s="756"/>
      <c r="AT1137" s="756"/>
      <c r="AU1137" s="756"/>
      <c r="AV1137" s="756"/>
      <c r="AW1137" s="756"/>
    </row>
    <row r="1138" spans="2:49" x14ac:dyDescent="0.25">
      <c r="B1138" s="705">
        <v>1126</v>
      </c>
      <c r="C1138" s="951">
        <f>(1+_xlfn.XLOOKUP(INT((B1138-1)/12)+1,'ZC Curve'!$B$8:$B$107,'ZC Curve'!R$8:R$107,,0))^(1/12)-1</f>
        <v>0</v>
      </c>
      <c r="D1138" s="946">
        <f t="shared" si="107"/>
        <v>1</v>
      </c>
      <c r="E1138" s="594"/>
      <c r="F1138" s="705">
        <f t="shared" si="108"/>
        <v>1126</v>
      </c>
      <c r="G1138" s="756"/>
      <c r="H1138" s="756"/>
      <c r="I1138" s="756"/>
      <c r="J1138" s="756"/>
      <c r="K1138" s="756"/>
      <c r="L1138" s="756"/>
      <c r="M1138" s="756"/>
      <c r="N1138" s="594"/>
      <c r="O1138" s="705">
        <f t="shared" si="109"/>
        <v>1126</v>
      </c>
      <c r="P1138" s="756"/>
      <c r="Q1138" s="756"/>
      <c r="R1138" s="756"/>
      <c r="S1138" s="756"/>
      <c r="T1138" s="756"/>
      <c r="U1138" s="756"/>
      <c r="V1138" s="756"/>
      <c r="W1138" s="594"/>
      <c r="X1138" s="705">
        <f t="shared" si="110"/>
        <v>1126</v>
      </c>
      <c r="Y1138" s="756"/>
      <c r="Z1138" s="756"/>
      <c r="AA1138" s="756"/>
      <c r="AB1138" s="756"/>
      <c r="AC1138" s="756"/>
      <c r="AD1138" s="756"/>
      <c r="AE1138" s="756"/>
      <c r="AF1138" s="594"/>
      <c r="AG1138" s="705">
        <f t="shared" si="111"/>
        <v>1126</v>
      </c>
      <c r="AH1138" s="756"/>
      <c r="AI1138" s="756"/>
      <c r="AJ1138" s="756"/>
      <c r="AK1138" s="756"/>
      <c r="AL1138" s="756"/>
      <c r="AM1138" s="756"/>
      <c r="AN1138" s="756"/>
      <c r="AO1138" s="685"/>
      <c r="AP1138" s="705">
        <f t="shared" si="112"/>
        <v>1126</v>
      </c>
      <c r="AQ1138" s="756"/>
      <c r="AR1138" s="756"/>
      <c r="AS1138" s="756"/>
      <c r="AT1138" s="756"/>
      <c r="AU1138" s="756"/>
      <c r="AV1138" s="756"/>
      <c r="AW1138" s="756"/>
    </row>
    <row r="1139" spans="2:49" x14ac:dyDescent="0.25">
      <c r="B1139" s="705">
        <v>1127</v>
      </c>
      <c r="C1139" s="951">
        <f>(1+_xlfn.XLOOKUP(INT((B1139-1)/12)+1,'ZC Curve'!$B$8:$B$107,'ZC Curve'!R$8:R$107,,0))^(1/12)-1</f>
        <v>0</v>
      </c>
      <c r="D1139" s="946">
        <f t="shared" si="107"/>
        <v>1</v>
      </c>
      <c r="E1139" s="594"/>
      <c r="F1139" s="705">
        <f t="shared" si="108"/>
        <v>1127</v>
      </c>
      <c r="G1139" s="756"/>
      <c r="H1139" s="756"/>
      <c r="I1139" s="756"/>
      <c r="J1139" s="756"/>
      <c r="K1139" s="756"/>
      <c r="L1139" s="756"/>
      <c r="M1139" s="756"/>
      <c r="N1139" s="594"/>
      <c r="O1139" s="705">
        <f t="shared" si="109"/>
        <v>1127</v>
      </c>
      <c r="P1139" s="756"/>
      <c r="Q1139" s="756"/>
      <c r="R1139" s="756"/>
      <c r="S1139" s="756"/>
      <c r="T1139" s="756"/>
      <c r="U1139" s="756"/>
      <c r="V1139" s="756"/>
      <c r="W1139" s="594"/>
      <c r="X1139" s="705">
        <f t="shared" si="110"/>
        <v>1127</v>
      </c>
      <c r="Y1139" s="756"/>
      <c r="Z1139" s="756"/>
      <c r="AA1139" s="756"/>
      <c r="AB1139" s="756"/>
      <c r="AC1139" s="756"/>
      <c r="AD1139" s="756"/>
      <c r="AE1139" s="756"/>
      <c r="AF1139" s="594"/>
      <c r="AG1139" s="705">
        <f t="shared" si="111"/>
        <v>1127</v>
      </c>
      <c r="AH1139" s="756"/>
      <c r="AI1139" s="756"/>
      <c r="AJ1139" s="756"/>
      <c r="AK1139" s="756"/>
      <c r="AL1139" s="756"/>
      <c r="AM1139" s="756"/>
      <c r="AN1139" s="756"/>
      <c r="AO1139" s="685"/>
      <c r="AP1139" s="705">
        <f t="shared" si="112"/>
        <v>1127</v>
      </c>
      <c r="AQ1139" s="756"/>
      <c r="AR1139" s="756"/>
      <c r="AS1139" s="756"/>
      <c r="AT1139" s="756"/>
      <c r="AU1139" s="756"/>
      <c r="AV1139" s="756"/>
      <c r="AW1139" s="756"/>
    </row>
    <row r="1140" spans="2:49" x14ac:dyDescent="0.25">
      <c r="B1140" s="705">
        <v>1128</v>
      </c>
      <c r="C1140" s="951">
        <f>(1+_xlfn.XLOOKUP(INT((B1140-1)/12)+1,'ZC Curve'!$B$8:$B$107,'ZC Curve'!R$8:R$107,,0))^(1/12)-1</f>
        <v>0</v>
      </c>
      <c r="D1140" s="946">
        <f t="shared" si="107"/>
        <v>1</v>
      </c>
      <c r="E1140" s="594"/>
      <c r="F1140" s="705">
        <f t="shared" si="108"/>
        <v>1128</v>
      </c>
      <c r="G1140" s="756"/>
      <c r="H1140" s="756"/>
      <c r="I1140" s="756"/>
      <c r="J1140" s="756"/>
      <c r="K1140" s="756"/>
      <c r="L1140" s="756"/>
      <c r="M1140" s="756"/>
      <c r="N1140" s="594"/>
      <c r="O1140" s="705">
        <f t="shared" si="109"/>
        <v>1128</v>
      </c>
      <c r="P1140" s="756"/>
      <c r="Q1140" s="756"/>
      <c r="R1140" s="756"/>
      <c r="S1140" s="756"/>
      <c r="T1140" s="756"/>
      <c r="U1140" s="756"/>
      <c r="V1140" s="756"/>
      <c r="W1140" s="594"/>
      <c r="X1140" s="705">
        <f t="shared" si="110"/>
        <v>1128</v>
      </c>
      <c r="Y1140" s="756"/>
      <c r="Z1140" s="756"/>
      <c r="AA1140" s="756"/>
      <c r="AB1140" s="756"/>
      <c r="AC1140" s="756"/>
      <c r="AD1140" s="756"/>
      <c r="AE1140" s="756"/>
      <c r="AF1140" s="594"/>
      <c r="AG1140" s="705">
        <f t="shared" si="111"/>
        <v>1128</v>
      </c>
      <c r="AH1140" s="756"/>
      <c r="AI1140" s="756"/>
      <c r="AJ1140" s="756"/>
      <c r="AK1140" s="756"/>
      <c r="AL1140" s="756"/>
      <c r="AM1140" s="756"/>
      <c r="AN1140" s="756"/>
      <c r="AO1140" s="685"/>
      <c r="AP1140" s="705">
        <f t="shared" si="112"/>
        <v>1128</v>
      </c>
      <c r="AQ1140" s="756"/>
      <c r="AR1140" s="756"/>
      <c r="AS1140" s="756"/>
      <c r="AT1140" s="756"/>
      <c r="AU1140" s="756"/>
      <c r="AV1140" s="756"/>
      <c r="AW1140" s="756"/>
    </row>
    <row r="1141" spans="2:49" x14ac:dyDescent="0.25">
      <c r="B1141" s="705">
        <v>1129</v>
      </c>
      <c r="C1141" s="951">
        <f>(1+_xlfn.XLOOKUP(INT((B1141-1)/12)+1,'ZC Curve'!$B$8:$B$107,'ZC Curve'!R$8:R$107,,0))^(1/12)-1</f>
        <v>0</v>
      </c>
      <c r="D1141" s="946">
        <f t="shared" si="107"/>
        <v>1</v>
      </c>
      <c r="E1141" s="594"/>
      <c r="F1141" s="705">
        <f t="shared" si="108"/>
        <v>1129</v>
      </c>
      <c r="G1141" s="756"/>
      <c r="H1141" s="756"/>
      <c r="I1141" s="756"/>
      <c r="J1141" s="756"/>
      <c r="K1141" s="756"/>
      <c r="L1141" s="756"/>
      <c r="M1141" s="756"/>
      <c r="N1141" s="594"/>
      <c r="O1141" s="705">
        <f t="shared" si="109"/>
        <v>1129</v>
      </c>
      <c r="P1141" s="756"/>
      <c r="Q1141" s="756"/>
      <c r="R1141" s="756"/>
      <c r="S1141" s="756"/>
      <c r="T1141" s="756"/>
      <c r="U1141" s="756"/>
      <c r="V1141" s="756"/>
      <c r="W1141" s="594"/>
      <c r="X1141" s="705">
        <f t="shared" si="110"/>
        <v>1129</v>
      </c>
      <c r="Y1141" s="756"/>
      <c r="Z1141" s="756"/>
      <c r="AA1141" s="756"/>
      <c r="AB1141" s="756"/>
      <c r="AC1141" s="756"/>
      <c r="AD1141" s="756"/>
      <c r="AE1141" s="756"/>
      <c r="AF1141" s="594"/>
      <c r="AG1141" s="705">
        <f t="shared" si="111"/>
        <v>1129</v>
      </c>
      <c r="AH1141" s="756"/>
      <c r="AI1141" s="756"/>
      <c r="AJ1141" s="756"/>
      <c r="AK1141" s="756"/>
      <c r="AL1141" s="756"/>
      <c r="AM1141" s="756"/>
      <c r="AN1141" s="756"/>
      <c r="AO1141" s="685"/>
      <c r="AP1141" s="705">
        <f t="shared" si="112"/>
        <v>1129</v>
      </c>
      <c r="AQ1141" s="756"/>
      <c r="AR1141" s="756"/>
      <c r="AS1141" s="756"/>
      <c r="AT1141" s="756"/>
      <c r="AU1141" s="756"/>
      <c r="AV1141" s="756"/>
      <c r="AW1141" s="756"/>
    </row>
    <row r="1142" spans="2:49" x14ac:dyDescent="0.25">
      <c r="B1142" s="705">
        <v>1130</v>
      </c>
      <c r="C1142" s="951">
        <f>(1+_xlfn.XLOOKUP(INT((B1142-1)/12)+1,'ZC Curve'!$B$8:$B$107,'ZC Curve'!R$8:R$107,,0))^(1/12)-1</f>
        <v>0</v>
      </c>
      <c r="D1142" s="946">
        <f t="shared" si="107"/>
        <v>1</v>
      </c>
      <c r="E1142" s="594"/>
      <c r="F1142" s="705">
        <f t="shared" si="108"/>
        <v>1130</v>
      </c>
      <c r="G1142" s="756"/>
      <c r="H1142" s="756"/>
      <c r="I1142" s="756"/>
      <c r="J1142" s="756"/>
      <c r="K1142" s="756"/>
      <c r="L1142" s="756"/>
      <c r="M1142" s="756"/>
      <c r="N1142" s="594"/>
      <c r="O1142" s="705">
        <f t="shared" si="109"/>
        <v>1130</v>
      </c>
      <c r="P1142" s="756"/>
      <c r="Q1142" s="756"/>
      <c r="R1142" s="756"/>
      <c r="S1142" s="756"/>
      <c r="T1142" s="756"/>
      <c r="U1142" s="756"/>
      <c r="V1142" s="756"/>
      <c r="W1142" s="594"/>
      <c r="X1142" s="705">
        <f t="shared" si="110"/>
        <v>1130</v>
      </c>
      <c r="Y1142" s="756"/>
      <c r="Z1142" s="756"/>
      <c r="AA1142" s="756"/>
      <c r="AB1142" s="756"/>
      <c r="AC1142" s="756"/>
      <c r="AD1142" s="756"/>
      <c r="AE1142" s="756"/>
      <c r="AF1142" s="594"/>
      <c r="AG1142" s="705">
        <f t="shared" si="111"/>
        <v>1130</v>
      </c>
      <c r="AH1142" s="756"/>
      <c r="AI1142" s="756"/>
      <c r="AJ1142" s="756"/>
      <c r="AK1142" s="756"/>
      <c r="AL1142" s="756"/>
      <c r="AM1142" s="756"/>
      <c r="AN1142" s="756"/>
      <c r="AO1142" s="685"/>
      <c r="AP1142" s="705">
        <f t="shared" si="112"/>
        <v>1130</v>
      </c>
      <c r="AQ1142" s="756"/>
      <c r="AR1142" s="756"/>
      <c r="AS1142" s="756"/>
      <c r="AT1142" s="756"/>
      <c r="AU1142" s="756"/>
      <c r="AV1142" s="756"/>
      <c r="AW1142" s="756"/>
    </row>
    <row r="1143" spans="2:49" x14ac:dyDescent="0.25">
      <c r="B1143" s="705">
        <v>1131</v>
      </c>
      <c r="C1143" s="951">
        <f>(1+_xlfn.XLOOKUP(INT((B1143-1)/12)+1,'ZC Curve'!$B$8:$B$107,'ZC Curve'!R$8:R$107,,0))^(1/12)-1</f>
        <v>0</v>
      </c>
      <c r="D1143" s="946">
        <f t="shared" si="107"/>
        <v>1</v>
      </c>
      <c r="E1143" s="594"/>
      <c r="F1143" s="705">
        <f t="shared" si="108"/>
        <v>1131</v>
      </c>
      <c r="G1143" s="756"/>
      <c r="H1143" s="756"/>
      <c r="I1143" s="756"/>
      <c r="J1143" s="756"/>
      <c r="K1143" s="756"/>
      <c r="L1143" s="756"/>
      <c r="M1143" s="756"/>
      <c r="N1143" s="594"/>
      <c r="O1143" s="705">
        <f t="shared" si="109"/>
        <v>1131</v>
      </c>
      <c r="P1143" s="756"/>
      <c r="Q1143" s="756"/>
      <c r="R1143" s="756"/>
      <c r="S1143" s="756"/>
      <c r="T1143" s="756"/>
      <c r="U1143" s="756"/>
      <c r="V1143" s="756"/>
      <c r="W1143" s="594"/>
      <c r="X1143" s="705">
        <f t="shared" si="110"/>
        <v>1131</v>
      </c>
      <c r="Y1143" s="756"/>
      <c r="Z1143" s="756"/>
      <c r="AA1143" s="756"/>
      <c r="AB1143" s="756"/>
      <c r="AC1143" s="756"/>
      <c r="AD1143" s="756"/>
      <c r="AE1143" s="756"/>
      <c r="AF1143" s="594"/>
      <c r="AG1143" s="705">
        <f t="shared" si="111"/>
        <v>1131</v>
      </c>
      <c r="AH1143" s="756"/>
      <c r="AI1143" s="756"/>
      <c r="AJ1143" s="756"/>
      <c r="AK1143" s="756"/>
      <c r="AL1143" s="756"/>
      <c r="AM1143" s="756"/>
      <c r="AN1143" s="756"/>
      <c r="AO1143" s="685"/>
      <c r="AP1143" s="705">
        <f t="shared" si="112"/>
        <v>1131</v>
      </c>
      <c r="AQ1143" s="756"/>
      <c r="AR1143" s="756"/>
      <c r="AS1143" s="756"/>
      <c r="AT1143" s="756"/>
      <c r="AU1143" s="756"/>
      <c r="AV1143" s="756"/>
      <c r="AW1143" s="756"/>
    </row>
    <row r="1144" spans="2:49" x14ac:dyDescent="0.25">
      <c r="B1144" s="705">
        <v>1132</v>
      </c>
      <c r="C1144" s="951">
        <f>(1+_xlfn.XLOOKUP(INT((B1144-1)/12)+1,'ZC Curve'!$B$8:$B$107,'ZC Curve'!R$8:R$107,,0))^(1/12)-1</f>
        <v>0</v>
      </c>
      <c r="D1144" s="946">
        <f t="shared" si="107"/>
        <v>1</v>
      </c>
      <c r="E1144" s="594"/>
      <c r="F1144" s="705">
        <f t="shared" si="108"/>
        <v>1132</v>
      </c>
      <c r="G1144" s="756"/>
      <c r="H1144" s="756"/>
      <c r="I1144" s="756"/>
      <c r="J1144" s="756"/>
      <c r="K1144" s="756"/>
      <c r="L1144" s="756"/>
      <c r="M1144" s="756"/>
      <c r="N1144" s="594"/>
      <c r="O1144" s="705">
        <f t="shared" si="109"/>
        <v>1132</v>
      </c>
      <c r="P1144" s="756"/>
      <c r="Q1144" s="756"/>
      <c r="R1144" s="756"/>
      <c r="S1144" s="756"/>
      <c r="T1144" s="756"/>
      <c r="U1144" s="756"/>
      <c r="V1144" s="756"/>
      <c r="W1144" s="594"/>
      <c r="X1144" s="705">
        <f t="shared" si="110"/>
        <v>1132</v>
      </c>
      <c r="Y1144" s="756"/>
      <c r="Z1144" s="756"/>
      <c r="AA1144" s="756"/>
      <c r="AB1144" s="756"/>
      <c r="AC1144" s="756"/>
      <c r="AD1144" s="756"/>
      <c r="AE1144" s="756"/>
      <c r="AF1144" s="594"/>
      <c r="AG1144" s="705">
        <f t="shared" si="111"/>
        <v>1132</v>
      </c>
      <c r="AH1144" s="756"/>
      <c r="AI1144" s="756"/>
      <c r="AJ1144" s="756"/>
      <c r="AK1144" s="756"/>
      <c r="AL1144" s="756"/>
      <c r="AM1144" s="756"/>
      <c r="AN1144" s="756"/>
      <c r="AO1144" s="685"/>
      <c r="AP1144" s="705">
        <f t="shared" si="112"/>
        <v>1132</v>
      </c>
      <c r="AQ1144" s="756"/>
      <c r="AR1144" s="756"/>
      <c r="AS1144" s="756"/>
      <c r="AT1144" s="756"/>
      <c r="AU1144" s="756"/>
      <c r="AV1144" s="756"/>
      <c r="AW1144" s="756"/>
    </row>
    <row r="1145" spans="2:49" x14ac:dyDescent="0.25">
      <c r="B1145" s="705">
        <v>1133</v>
      </c>
      <c r="C1145" s="951">
        <f>(1+_xlfn.XLOOKUP(INT((B1145-1)/12)+1,'ZC Curve'!$B$8:$B$107,'ZC Curve'!R$8:R$107,,0))^(1/12)-1</f>
        <v>0</v>
      </c>
      <c r="D1145" s="946">
        <f t="shared" si="107"/>
        <v>1</v>
      </c>
      <c r="E1145" s="594"/>
      <c r="F1145" s="705">
        <f t="shared" si="108"/>
        <v>1133</v>
      </c>
      <c r="G1145" s="756"/>
      <c r="H1145" s="756"/>
      <c r="I1145" s="756"/>
      <c r="J1145" s="756"/>
      <c r="K1145" s="756"/>
      <c r="L1145" s="756"/>
      <c r="M1145" s="756"/>
      <c r="N1145" s="594"/>
      <c r="O1145" s="705">
        <f t="shared" si="109"/>
        <v>1133</v>
      </c>
      <c r="P1145" s="756"/>
      <c r="Q1145" s="756"/>
      <c r="R1145" s="756"/>
      <c r="S1145" s="756"/>
      <c r="T1145" s="756"/>
      <c r="U1145" s="756"/>
      <c r="V1145" s="756"/>
      <c r="W1145" s="594"/>
      <c r="X1145" s="705">
        <f t="shared" si="110"/>
        <v>1133</v>
      </c>
      <c r="Y1145" s="756"/>
      <c r="Z1145" s="756"/>
      <c r="AA1145" s="756"/>
      <c r="AB1145" s="756"/>
      <c r="AC1145" s="756"/>
      <c r="AD1145" s="756"/>
      <c r="AE1145" s="756"/>
      <c r="AF1145" s="594"/>
      <c r="AG1145" s="705">
        <f t="shared" si="111"/>
        <v>1133</v>
      </c>
      <c r="AH1145" s="756"/>
      <c r="AI1145" s="756"/>
      <c r="AJ1145" s="756"/>
      <c r="AK1145" s="756"/>
      <c r="AL1145" s="756"/>
      <c r="AM1145" s="756"/>
      <c r="AN1145" s="756"/>
      <c r="AO1145" s="685"/>
      <c r="AP1145" s="705">
        <f t="shared" si="112"/>
        <v>1133</v>
      </c>
      <c r="AQ1145" s="756"/>
      <c r="AR1145" s="756"/>
      <c r="AS1145" s="756"/>
      <c r="AT1145" s="756"/>
      <c r="AU1145" s="756"/>
      <c r="AV1145" s="756"/>
      <c r="AW1145" s="756"/>
    </row>
    <row r="1146" spans="2:49" x14ac:dyDescent="0.25">
      <c r="B1146" s="705">
        <v>1134</v>
      </c>
      <c r="C1146" s="951">
        <f>(1+_xlfn.XLOOKUP(INT((B1146-1)/12)+1,'ZC Curve'!$B$8:$B$107,'ZC Curve'!R$8:R$107,,0))^(1/12)-1</f>
        <v>0</v>
      </c>
      <c r="D1146" s="946">
        <f t="shared" si="107"/>
        <v>1</v>
      </c>
      <c r="E1146" s="594"/>
      <c r="F1146" s="705">
        <f t="shared" si="108"/>
        <v>1134</v>
      </c>
      <c r="G1146" s="756"/>
      <c r="H1146" s="756"/>
      <c r="I1146" s="756"/>
      <c r="J1146" s="756"/>
      <c r="K1146" s="756"/>
      <c r="L1146" s="756"/>
      <c r="M1146" s="756"/>
      <c r="N1146" s="594"/>
      <c r="O1146" s="705">
        <f t="shared" si="109"/>
        <v>1134</v>
      </c>
      <c r="P1146" s="756"/>
      <c r="Q1146" s="756"/>
      <c r="R1146" s="756"/>
      <c r="S1146" s="756"/>
      <c r="T1146" s="756"/>
      <c r="U1146" s="756"/>
      <c r="V1146" s="756"/>
      <c r="W1146" s="594"/>
      <c r="X1146" s="705">
        <f t="shared" si="110"/>
        <v>1134</v>
      </c>
      <c r="Y1146" s="756"/>
      <c r="Z1146" s="756"/>
      <c r="AA1146" s="756"/>
      <c r="AB1146" s="756"/>
      <c r="AC1146" s="756"/>
      <c r="AD1146" s="756"/>
      <c r="AE1146" s="756"/>
      <c r="AF1146" s="594"/>
      <c r="AG1146" s="705">
        <f t="shared" si="111"/>
        <v>1134</v>
      </c>
      <c r="AH1146" s="756"/>
      <c r="AI1146" s="756"/>
      <c r="AJ1146" s="756"/>
      <c r="AK1146" s="756"/>
      <c r="AL1146" s="756"/>
      <c r="AM1146" s="756"/>
      <c r="AN1146" s="756"/>
      <c r="AO1146" s="685"/>
      <c r="AP1146" s="705">
        <f t="shared" si="112"/>
        <v>1134</v>
      </c>
      <c r="AQ1146" s="756"/>
      <c r="AR1146" s="756"/>
      <c r="AS1146" s="756"/>
      <c r="AT1146" s="756"/>
      <c r="AU1146" s="756"/>
      <c r="AV1146" s="756"/>
      <c r="AW1146" s="756"/>
    </row>
    <row r="1147" spans="2:49" x14ac:dyDescent="0.25">
      <c r="B1147" s="705">
        <v>1135</v>
      </c>
      <c r="C1147" s="951">
        <f>(1+_xlfn.XLOOKUP(INT((B1147-1)/12)+1,'ZC Curve'!$B$8:$B$107,'ZC Curve'!R$8:R$107,,0))^(1/12)-1</f>
        <v>0</v>
      </c>
      <c r="D1147" s="946">
        <f t="shared" si="107"/>
        <v>1</v>
      </c>
      <c r="E1147" s="594"/>
      <c r="F1147" s="705">
        <f t="shared" si="108"/>
        <v>1135</v>
      </c>
      <c r="G1147" s="756"/>
      <c r="H1147" s="756"/>
      <c r="I1147" s="756"/>
      <c r="J1147" s="756"/>
      <c r="K1147" s="756"/>
      <c r="L1147" s="756"/>
      <c r="M1147" s="756"/>
      <c r="N1147" s="594"/>
      <c r="O1147" s="705">
        <f t="shared" si="109"/>
        <v>1135</v>
      </c>
      <c r="P1147" s="756"/>
      <c r="Q1147" s="756"/>
      <c r="R1147" s="756"/>
      <c r="S1147" s="756"/>
      <c r="T1147" s="756"/>
      <c r="U1147" s="756"/>
      <c r="V1147" s="756"/>
      <c r="W1147" s="594"/>
      <c r="X1147" s="705">
        <f t="shared" si="110"/>
        <v>1135</v>
      </c>
      <c r="Y1147" s="756"/>
      <c r="Z1147" s="756"/>
      <c r="AA1147" s="756"/>
      <c r="AB1147" s="756"/>
      <c r="AC1147" s="756"/>
      <c r="AD1147" s="756"/>
      <c r="AE1147" s="756"/>
      <c r="AF1147" s="594"/>
      <c r="AG1147" s="705">
        <f t="shared" si="111"/>
        <v>1135</v>
      </c>
      <c r="AH1147" s="756"/>
      <c r="AI1147" s="756"/>
      <c r="AJ1147" s="756"/>
      <c r="AK1147" s="756"/>
      <c r="AL1147" s="756"/>
      <c r="AM1147" s="756"/>
      <c r="AN1147" s="756"/>
      <c r="AO1147" s="685"/>
      <c r="AP1147" s="705">
        <f t="shared" si="112"/>
        <v>1135</v>
      </c>
      <c r="AQ1147" s="756"/>
      <c r="AR1147" s="756"/>
      <c r="AS1147" s="756"/>
      <c r="AT1147" s="756"/>
      <c r="AU1147" s="756"/>
      <c r="AV1147" s="756"/>
      <c r="AW1147" s="756"/>
    </row>
    <row r="1148" spans="2:49" x14ac:dyDescent="0.25">
      <c r="B1148" s="705">
        <v>1136</v>
      </c>
      <c r="C1148" s="951">
        <f>(1+_xlfn.XLOOKUP(INT((B1148-1)/12)+1,'ZC Curve'!$B$8:$B$107,'ZC Curve'!R$8:R$107,,0))^(1/12)-1</f>
        <v>0</v>
      </c>
      <c r="D1148" s="946">
        <f t="shared" si="107"/>
        <v>1</v>
      </c>
      <c r="E1148" s="594"/>
      <c r="F1148" s="705">
        <f t="shared" si="108"/>
        <v>1136</v>
      </c>
      <c r="G1148" s="756"/>
      <c r="H1148" s="756"/>
      <c r="I1148" s="756"/>
      <c r="J1148" s="756"/>
      <c r="K1148" s="756"/>
      <c r="L1148" s="756"/>
      <c r="M1148" s="756"/>
      <c r="N1148" s="594"/>
      <c r="O1148" s="705">
        <f t="shared" si="109"/>
        <v>1136</v>
      </c>
      <c r="P1148" s="756"/>
      <c r="Q1148" s="756"/>
      <c r="R1148" s="756"/>
      <c r="S1148" s="756"/>
      <c r="T1148" s="756"/>
      <c r="U1148" s="756"/>
      <c r="V1148" s="756"/>
      <c r="W1148" s="594"/>
      <c r="X1148" s="705">
        <f t="shared" si="110"/>
        <v>1136</v>
      </c>
      <c r="Y1148" s="756"/>
      <c r="Z1148" s="756"/>
      <c r="AA1148" s="756"/>
      <c r="AB1148" s="756"/>
      <c r="AC1148" s="756"/>
      <c r="AD1148" s="756"/>
      <c r="AE1148" s="756"/>
      <c r="AF1148" s="594"/>
      <c r="AG1148" s="705">
        <f t="shared" si="111"/>
        <v>1136</v>
      </c>
      <c r="AH1148" s="756"/>
      <c r="AI1148" s="756"/>
      <c r="AJ1148" s="756"/>
      <c r="AK1148" s="756"/>
      <c r="AL1148" s="756"/>
      <c r="AM1148" s="756"/>
      <c r="AN1148" s="756"/>
      <c r="AO1148" s="685"/>
      <c r="AP1148" s="705">
        <f t="shared" si="112"/>
        <v>1136</v>
      </c>
      <c r="AQ1148" s="756"/>
      <c r="AR1148" s="756"/>
      <c r="AS1148" s="756"/>
      <c r="AT1148" s="756"/>
      <c r="AU1148" s="756"/>
      <c r="AV1148" s="756"/>
      <c r="AW1148" s="756"/>
    </row>
    <row r="1149" spans="2:49" x14ac:dyDescent="0.25">
      <c r="B1149" s="705">
        <v>1137</v>
      </c>
      <c r="C1149" s="951">
        <f>(1+_xlfn.XLOOKUP(INT((B1149-1)/12)+1,'ZC Curve'!$B$8:$B$107,'ZC Curve'!R$8:R$107,,0))^(1/12)-1</f>
        <v>0</v>
      </c>
      <c r="D1149" s="946">
        <f t="shared" si="107"/>
        <v>1</v>
      </c>
      <c r="E1149" s="594"/>
      <c r="F1149" s="705">
        <f t="shared" si="108"/>
        <v>1137</v>
      </c>
      <c r="G1149" s="756"/>
      <c r="H1149" s="756"/>
      <c r="I1149" s="756"/>
      <c r="J1149" s="756"/>
      <c r="K1149" s="756"/>
      <c r="L1149" s="756"/>
      <c r="M1149" s="756"/>
      <c r="N1149" s="594"/>
      <c r="O1149" s="705">
        <f t="shared" si="109"/>
        <v>1137</v>
      </c>
      <c r="P1149" s="756"/>
      <c r="Q1149" s="756"/>
      <c r="R1149" s="756"/>
      <c r="S1149" s="756"/>
      <c r="T1149" s="756"/>
      <c r="U1149" s="756"/>
      <c r="V1149" s="756"/>
      <c r="W1149" s="594"/>
      <c r="X1149" s="705">
        <f t="shared" si="110"/>
        <v>1137</v>
      </c>
      <c r="Y1149" s="756"/>
      <c r="Z1149" s="756"/>
      <c r="AA1149" s="756"/>
      <c r="AB1149" s="756"/>
      <c r="AC1149" s="756"/>
      <c r="AD1149" s="756"/>
      <c r="AE1149" s="756"/>
      <c r="AF1149" s="594"/>
      <c r="AG1149" s="705">
        <f t="shared" si="111"/>
        <v>1137</v>
      </c>
      <c r="AH1149" s="756"/>
      <c r="AI1149" s="756"/>
      <c r="AJ1149" s="756"/>
      <c r="AK1149" s="756"/>
      <c r="AL1149" s="756"/>
      <c r="AM1149" s="756"/>
      <c r="AN1149" s="756"/>
      <c r="AO1149" s="685"/>
      <c r="AP1149" s="705">
        <f t="shared" si="112"/>
        <v>1137</v>
      </c>
      <c r="AQ1149" s="756"/>
      <c r="AR1149" s="756"/>
      <c r="AS1149" s="756"/>
      <c r="AT1149" s="756"/>
      <c r="AU1149" s="756"/>
      <c r="AV1149" s="756"/>
      <c r="AW1149" s="756"/>
    </row>
    <row r="1150" spans="2:49" x14ac:dyDescent="0.25">
      <c r="B1150" s="705">
        <v>1138</v>
      </c>
      <c r="C1150" s="951">
        <f>(1+_xlfn.XLOOKUP(INT((B1150-1)/12)+1,'ZC Curve'!$B$8:$B$107,'ZC Curve'!R$8:R$107,,0))^(1/12)-1</f>
        <v>0</v>
      </c>
      <c r="D1150" s="946">
        <f t="shared" si="107"/>
        <v>1</v>
      </c>
      <c r="E1150" s="594"/>
      <c r="F1150" s="705">
        <f t="shared" si="108"/>
        <v>1138</v>
      </c>
      <c r="G1150" s="756"/>
      <c r="H1150" s="756"/>
      <c r="I1150" s="756"/>
      <c r="J1150" s="756"/>
      <c r="K1150" s="756"/>
      <c r="L1150" s="756"/>
      <c r="M1150" s="756"/>
      <c r="N1150" s="594"/>
      <c r="O1150" s="705">
        <f t="shared" si="109"/>
        <v>1138</v>
      </c>
      <c r="P1150" s="756"/>
      <c r="Q1150" s="756"/>
      <c r="R1150" s="756"/>
      <c r="S1150" s="756"/>
      <c r="T1150" s="756"/>
      <c r="U1150" s="756"/>
      <c r="V1150" s="756"/>
      <c r="W1150" s="594"/>
      <c r="X1150" s="705">
        <f t="shared" si="110"/>
        <v>1138</v>
      </c>
      <c r="Y1150" s="756"/>
      <c r="Z1150" s="756"/>
      <c r="AA1150" s="756"/>
      <c r="AB1150" s="756"/>
      <c r="AC1150" s="756"/>
      <c r="AD1150" s="756"/>
      <c r="AE1150" s="756"/>
      <c r="AF1150" s="594"/>
      <c r="AG1150" s="705">
        <f t="shared" si="111"/>
        <v>1138</v>
      </c>
      <c r="AH1150" s="756"/>
      <c r="AI1150" s="756"/>
      <c r="AJ1150" s="756"/>
      <c r="AK1150" s="756"/>
      <c r="AL1150" s="756"/>
      <c r="AM1150" s="756"/>
      <c r="AN1150" s="756"/>
      <c r="AO1150" s="685"/>
      <c r="AP1150" s="705">
        <f t="shared" si="112"/>
        <v>1138</v>
      </c>
      <c r="AQ1150" s="756"/>
      <c r="AR1150" s="756"/>
      <c r="AS1150" s="756"/>
      <c r="AT1150" s="756"/>
      <c r="AU1150" s="756"/>
      <c r="AV1150" s="756"/>
      <c r="AW1150" s="756"/>
    </row>
    <row r="1151" spans="2:49" x14ac:dyDescent="0.25">
      <c r="B1151" s="705">
        <v>1139</v>
      </c>
      <c r="C1151" s="951">
        <f>(1+_xlfn.XLOOKUP(INT((B1151-1)/12)+1,'ZC Curve'!$B$8:$B$107,'ZC Curve'!R$8:R$107,,0))^(1/12)-1</f>
        <v>0</v>
      </c>
      <c r="D1151" s="946">
        <f t="shared" si="107"/>
        <v>1</v>
      </c>
      <c r="E1151" s="594"/>
      <c r="F1151" s="705">
        <f t="shared" si="108"/>
        <v>1139</v>
      </c>
      <c r="G1151" s="756"/>
      <c r="H1151" s="756"/>
      <c r="I1151" s="756"/>
      <c r="J1151" s="756"/>
      <c r="K1151" s="756"/>
      <c r="L1151" s="756"/>
      <c r="M1151" s="756"/>
      <c r="N1151" s="594"/>
      <c r="O1151" s="705">
        <f t="shared" si="109"/>
        <v>1139</v>
      </c>
      <c r="P1151" s="756"/>
      <c r="Q1151" s="756"/>
      <c r="R1151" s="756"/>
      <c r="S1151" s="756"/>
      <c r="T1151" s="756"/>
      <c r="U1151" s="756"/>
      <c r="V1151" s="756"/>
      <c r="W1151" s="594"/>
      <c r="X1151" s="705">
        <f t="shared" si="110"/>
        <v>1139</v>
      </c>
      <c r="Y1151" s="756"/>
      <c r="Z1151" s="756"/>
      <c r="AA1151" s="756"/>
      <c r="AB1151" s="756"/>
      <c r="AC1151" s="756"/>
      <c r="AD1151" s="756"/>
      <c r="AE1151" s="756"/>
      <c r="AF1151" s="594"/>
      <c r="AG1151" s="705">
        <f t="shared" si="111"/>
        <v>1139</v>
      </c>
      <c r="AH1151" s="756"/>
      <c r="AI1151" s="756"/>
      <c r="AJ1151" s="756"/>
      <c r="AK1151" s="756"/>
      <c r="AL1151" s="756"/>
      <c r="AM1151" s="756"/>
      <c r="AN1151" s="756"/>
      <c r="AO1151" s="685"/>
      <c r="AP1151" s="705">
        <f t="shared" si="112"/>
        <v>1139</v>
      </c>
      <c r="AQ1151" s="756"/>
      <c r="AR1151" s="756"/>
      <c r="AS1151" s="756"/>
      <c r="AT1151" s="756"/>
      <c r="AU1151" s="756"/>
      <c r="AV1151" s="756"/>
      <c r="AW1151" s="756"/>
    </row>
    <row r="1152" spans="2:49" x14ac:dyDescent="0.25">
      <c r="B1152" s="705">
        <v>1140</v>
      </c>
      <c r="C1152" s="951">
        <f>(1+_xlfn.XLOOKUP(INT((B1152-1)/12)+1,'ZC Curve'!$B$8:$B$107,'ZC Curve'!R$8:R$107,,0))^(1/12)-1</f>
        <v>0</v>
      </c>
      <c r="D1152" s="946">
        <f t="shared" si="107"/>
        <v>1</v>
      </c>
      <c r="E1152" s="594"/>
      <c r="F1152" s="705">
        <f t="shared" si="108"/>
        <v>1140</v>
      </c>
      <c r="G1152" s="756"/>
      <c r="H1152" s="756"/>
      <c r="I1152" s="756"/>
      <c r="J1152" s="756"/>
      <c r="K1152" s="756"/>
      <c r="L1152" s="756"/>
      <c r="M1152" s="756"/>
      <c r="N1152" s="594"/>
      <c r="O1152" s="705">
        <f t="shared" si="109"/>
        <v>1140</v>
      </c>
      <c r="P1152" s="756"/>
      <c r="Q1152" s="756"/>
      <c r="R1152" s="756"/>
      <c r="S1152" s="756"/>
      <c r="T1152" s="756"/>
      <c r="U1152" s="756"/>
      <c r="V1152" s="756"/>
      <c r="W1152" s="594"/>
      <c r="X1152" s="705">
        <f t="shared" si="110"/>
        <v>1140</v>
      </c>
      <c r="Y1152" s="756"/>
      <c r="Z1152" s="756"/>
      <c r="AA1152" s="756"/>
      <c r="AB1152" s="756"/>
      <c r="AC1152" s="756"/>
      <c r="AD1152" s="756"/>
      <c r="AE1152" s="756"/>
      <c r="AF1152" s="594"/>
      <c r="AG1152" s="705">
        <f t="shared" si="111"/>
        <v>1140</v>
      </c>
      <c r="AH1152" s="756"/>
      <c r="AI1152" s="756"/>
      <c r="AJ1152" s="756"/>
      <c r="AK1152" s="756"/>
      <c r="AL1152" s="756"/>
      <c r="AM1152" s="756"/>
      <c r="AN1152" s="756"/>
      <c r="AO1152" s="685"/>
      <c r="AP1152" s="705">
        <f t="shared" si="112"/>
        <v>1140</v>
      </c>
      <c r="AQ1152" s="756"/>
      <c r="AR1152" s="756"/>
      <c r="AS1152" s="756"/>
      <c r="AT1152" s="756"/>
      <c r="AU1152" s="756"/>
      <c r="AV1152" s="756"/>
      <c r="AW1152" s="756"/>
    </row>
    <row r="1153" spans="2:49" x14ac:dyDescent="0.25">
      <c r="B1153" s="705">
        <v>1141</v>
      </c>
      <c r="C1153" s="951">
        <f>(1+_xlfn.XLOOKUP(INT((B1153-1)/12)+1,'ZC Curve'!$B$8:$B$107,'ZC Curve'!R$8:R$107,,0))^(1/12)-1</f>
        <v>0</v>
      </c>
      <c r="D1153" s="946">
        <f t="shared" si="107"/>
        <v>1</v>
      </c>
      <c r="E1153" s="594"/>
      <c r="F1153" s="705">
        <f t="shared" si="108"/>
        <v>1141</v>
      </c>
      <c r="G1153" s="756"/>
      <c r="H1153" s="756"/>
      <c r="I1153" s="756"/>
      <c r="J1153" s="756"/>
      <c r="K1153" s="756"/>
      <c r="L1153" s="756"/>
      <c r="M1153" s="756"/>
      <c r="N1153" s="594"/>
      <c r="O1153" s="705">
        <f t="shared" si="109"/>
        <v>1141</v>
      </c>
      <c r="P1153" s="756"/>
      <c r="Q1153" s="756"/>
      <c r="R1153" s="756"/>
      <c r="S1153" s="756"/>
      <c r="T1153" s="756"/>
      <c r="U1153" s="756"/>
      <c r="V1153" s="756"/>
      <c r="W1153" s="594"/>
      <c r="X1153" s="705">
        <f t="shared" si="110"/>
        <v>1141</v>
      </c>
      <c r="Y1153" s="756"/>
      <c r="Z1153" s="756"/>
      <c r="AA1153" s="756"/>
      <c r="AB1153" s="756"/>
      <c r="AC1153" s="756"/>
      <c r="AD1153" s="756"/>
      <c r="AE1153" s="756"/>
      <c r="AF1153" s="594"/>
      <c r="AG1153" s="705">
        <f t="shared" si="111"/>
        <v>1141</v>
      </c>
      <c r="AH1153" s="756"/>
      <c r="AI1153" s="756"/>
      <c r="AJ1153" s="756"/>
      <c r="AK1153" s="756"/>
      <c r="AL1153" s="756"/>
      <c r="AM1153" s="756"/>
      <c r="AN1153" s="756"/>
      <c r="AO1153" s="685"/>
      <c r="AP1153" s="705">
        <f t="shared" si="112"/>
        <v>1141</v>
      </c>
      <c r="AQ1153" s="756"/>
      <c r="AR1153" s="756"/>
      <c r="AS1153" s="756"/>
      <c r="AT1153" s="756"/>
      <c r="AU1153" s="756"/>
      <c r="AV1153" s="756"/>
      <c r="AW1153" s="756"/>
    </row>
    <row r="1154" spans="2:49" x14ac:dyDescent="0.25">
      <c r="B1154" s="705">
        <v>1142</v>
      </c>
      <c r="C1154" s="951">
        <f>(1+_xlfn.XLOOKUP(INT((B1154-1)/12)+1,'ZC Curve'!$B$8:$B$107,'ZC Curve'!R$8:R$107,,0))^(1/12)-1</f>
        <v>0</v>
      </c>
      <c r="D1154" s="946">
        <f t="shared" si="107"/>
        <v>1</v>
      </c>
      <c r="E1154" s="594"/>
      <c r="F1154" s="705">
        <f t="shared" si="108"/>
        <v>1142</v>
      </c>
      <c r="G1154" s="756"/>
      <c r="H1154" s="756"/>
      <c r="I1154" s="756"/>
      <c r="J1154" s="756"/>
      <c r="K1154" s="756"/>
      <c r="L1154" s="756"/>
      <c r="M1154" s="756"/>
      <c r="N1154" s="594"/>
      <c r="O1154" s="705">
        <f t="shared" si="109"/>
        <v>1142</v>
      </c>
      <c r="P1154" s="756"/>
      <c r="Q1154" s="756"/>
      <c r="R1154" s="756"/>
      <c r="S1154" s="756"/>
      <c r="T1154" s="756"/>
      <c r="U1154" s="756"/>
      <c r="V1154" s="756"/>
      <c r="W1154" s="594"/>
      <c r="X1154" s="705">
        <f t="shared" si="110"/>
        <v>1142</v>
      </c>
      <c r="Y1154" s="756"/>
      <c r="Z1154" s="756"/>
      <c r="AA1154" s="756"/>
      <c r="AB1154" s="756"/>
      <c r="AC1154" s="756"/>
      <c r="AD1154" s="756"/>
      <c r="AE1154" s="756"/>
      <c r="AF1154" s="594"/>
      <c r="AG1154" s="705">
        <f t="shared" si="111"/>
        <v>1142</v>
      </c>
      <c r="AH1154" s="756"/>
      <c r="AI1154" s="756"/>
      <c r="AJ1154" s="756"/>
      <c r="AK1154" s="756"/>
      <c r="AL1154" s="756"/>
      <c r="AM1154" s="756"/>
      <c r="AN1154" s="756"/>
      <c r="AO1154" s="685"/>
      <c r="AP1154" s="705">
        <f t="shared" si="112"/>
        <v>1142</v>
      </c>
      <c r="AQ1154" s="756"/>
      <c r="AR1154" s="756"/>
      <c r="AS1154" s="756"/>
      <c r="AT1154" s="756"/>
      <c r="AU1154" s="756"/>
      <c r="AV1154" s="756"/>
      <c r="AW1154" s="756"/>
    </row>
    <row r="1155" spans="2:49" x14ac:dyDescent="0.25">
      <c r="B1155" s="705">
        <v>1143</v>
      </c>
      <c r="C1155" s="951">
        <f>(1+_xlfn.XLOOKUP(INT((B1155-1)/12)+1,'ZC Curve'!$B$8:$B$107,'ZC Curve'!R$8:R$107,,0))^(1/12)-1</f>
        <v>0</v>
      </c>
      <c r="D1155" s="946">
        <f t="shared" si="107"/>
        <v>1</v>
      </c>
      <c r="E1155" s="594"/>
      <c r="F1155" s="705">
        <f t="shared" si="108"/>
        <v>1143</v>
      </c>
      <c r="G1155" s="756"/>
      <c r="H1155" s="756"/>
      <c r="I1155" s="756"/>
      <c r="J1155" s="756"/>
      <c r="K1155" s="756"/>
      <c r="L1155" s="756"/>
      <c r="M1155" s="756"/>
      <c r="N1155" s="594"/>
      <c r="O1155" s="705">
        <f t="shared" si="109"/>
        <v>1143</v>
      </c>
      <c r="P1155" s="756"/>
      <c r="Q1155" s="756"/>
      <c r="R1155" s="756"/>
      <c r="S1155" s="756"/>
      <c r="T1155" s="756"/>
      <c r="U1155" s="756"/>
      <c r="V1155" s="756"/>
      <c r="W1155" s="594"/>
      <c r="X1155" s="705">
        <f t="shared" si="110"/>
        <v>1143</v>
      </c>
      <c r="Y1155" s="756"/>
      <c r="Z1155" s="756"/>
      <c r="AA1155" s="756"/>
      <c r="AB1155" s="756"/>
      <c r="AC1155" s="756"/>
      <c r="AD1155" s="756"/>
      <c r="AE1155" s="756"/>
      <c r="AF1155" s="594"/>
      <c r="AG1155" s="705">
        <f t="shared" si="111"/>
        <v>1143</v>
      </c>
      <c r="AH1155" s="756"/>
      <c r="AI1155" s="756"/>
      <c r="AJ1155" s="756"/>
      <c r="AK1155" s="756"/>
      <c r="AL1155" s="756"/>
      <c r="AM1155" s="756"/>
      <c r="AN1155" s="756"/>
      <c r="AO1155" s="685"/>
      <c r="AP1155" s="705">
        <f t="shared" si="112"/>
        <v>1143</v>
      </c>
      <c r="AQ1155" s="756"/>
      <c r="AR1155" s="756"/>
      <c r="AS1155" s="756"/>
      <c r="AT1155" s="756"/>
      <c r="AU1155" s="756"/>
      <c r="AV1155" s="756"/>
      <c r="AW1155" s="756"/>
    </row>
    <row r="1156" spans="2:49" x14ac:dyDescent="0.25">
      <c r="B1156" s="705">
        <v>1144</v>
      </c>
      <c r="C1156" s="951">
        <f>(1+_xlfn.XLOOKUP(INT((B1156-1)/12)+1,'ZC Curve'!$B$8:$B$107,'ZC Curve'!R$8:R$107,,0))^(1/12)-1</f>
        <v>0</v>
      </c>
      <c r="D1156" s="946">
        <f t="shared" si="107"/>
        <v>1</v>
      </c>
      <c r="E1156" s="594"/>
      <c r="F1156" s="705">
        <f t="shared" si="108"/>
        <v>1144</v>
      </c>
      <c r="G1156" s="756"/>
      <c r="H1156" s="756"/>
      <c r="I1156" s="756"/>
      <c r="J1156" s="756"/>
      <c r="K1156" s="756"/>
      <c r="L1156" s="756"/>
      <c r="M1156" s="756"/>
      <c r="N1156" s="594"/>
      <c r="O1156" s="705">
        <f t="shared" si="109"/>
        <v>1144</v>
      </c>
      <c r="P1156" s="756"/>
      <c r="Q1156" s="756"/>
      <c r="R1156" s="756"/>
      <c r="S1156" s="756"/>
      <c r="T1156" s="756"/>
      <c r="U1156" s="756"/>
      <c r="V1156" s="756"/>
      <c r="W1156" s="594"/>
      <c r="X1156" s="705">
        <f t="shared" si="110"/>
        <v>1144</v>
      </c>
      <c r="Y1156" s="756"/>
      <c r="Z1156" s="756"/>
      <c r="AA1156" s="756"/>
      <c r="AB1156" s="756"/>
      <c r="AC1156" s="756"/>
      <c r="AD1156" s="756"/>
      <c r="AE1156" s="756"/>
      <c r="AF1156" s="594"/>
      <c r="AG1156" s="705">
        <f t="shared" si="111"/>
        <v>1144</v>
      </c>
      <c r="AH1156" s="756"/>
      <c r="AI1156" s="756"/>
      <c r="AJ1156" s="756"/>
      <c r="AK1156" s="756"/>
      <c r="AL1156" s="756"/>
      <c r="AM1156" s="756"/>
      <c r="AN1156" s="756"/>
      <c r="AO1156" s="685"/>
      <c r="AP1156" s="705">
        <f t="shared" si="112"/>
        <v>1144</v>
      </c>
      <c r="AQ1156" s="756"/>
      <c r="AR1156" s="756"/>
      <c r="AS1156" s="756"/>
      <c r="AT1156" s="756"/>
      <c r="AU1156" s="756"/>
      <c r="AV1156" s="756"/>
      <c r="AW1156" s="756"/>
    </row>
    <row r="1157" spans="2:49" x14ac:dyDescent="0.25">
      <c r="B1157" s="705">
        <v>1145</v>
      </c>
      <c r="C1157" s="951">
        <f>(1+_xlfn.XLOOKUP(INT((B1157-1)/12)+1,'ZC Curve'!$B$8:$B$107,'ZC Curve'!R$8:R$107,,0))^(1/12)-1</f>
        <v>0</v>
      </c>
      <c r="D1157" s="946">
        <f t="shared" si="107"/>
        <v>1</v>
      </c>
      <c r="E1157" s="594"/>
      <c r="F1157" s="705">
        <f t="shared" si="108"/>
        <v>1145</v>
      </c>
      <c r="G1157" s="756"/>
      <c r="H1157" s="756"/>
      <c r="I1157" s="756"/>
      <c r="J1157" s="756"/>
      <c r="K1157" s="756"/>
      <c r="L1157" s="756"/>
      <c r="M1157" s="756"/>
      <c r="N1157" s="594"/>
      <c r="O1157" s="705">
        <f t="shared" si="109"/>
        <v>1145</v>
      </c>
      <c r="P1157" s="756"/>
      <c r="Q1157" s="756"/>
      <c r="R1157" s="756"/>
      <c r="S1157" s="756"/>
      <c r="T1157" s="756"/>
      <c r="U1157" s="756"/>
      <c r="V1157" s="756"/>
      <c r="W1157" s="594"/>
      <c r="X1157" s="705">
        <f t="shared" si="110"/>
        <v>1145</v>
      </c>
      <c r="Y1157" s="756"/>
      <c r="Z1157" s="756"/>
      <c r="AA1157" s="756"/>
      <c r="AB1157" s="756"/>
      <c r="AC1157" s="756"/>
      <c r="AD1157" s="756"/>
      <c r="AE1157" s="756"/>
      <c r="AF1157" s="594"/>
      <c r="AG1157" s="705">
        <f t="shared" si="111"/>
        <v>1145</v>
      </c>
      <c r="AH1157" s="756"/>
      <c r="AI1157" s="756"/>
      <c r="AJ1157" s="756"/>
      <c r="AK1157" s="756"/>
      <c r="AL1157" s="756"/>
      <c r="AM1157" s="756"/>
      <c r="AN1157" s="756"/>
      <c r="AO1157" s="685"/>
      <c r="AP1157" s="705">
        <f t="shared" si="112"/>
        <v>1145</v>
      </c>
      <c r="AQ1157" s="756"/>
      <c r="AR1157" s="756"/>
      <c r="AS1157" s="756"/>
      <c r="AT1157" s="756"/>
      <c r="AU1157" s="756"/>
      <c r="AV1157" s="756"/>
      <c r="AW1157" s="756"/>
    </row>
    <row r="1158" spans="2:49" x14ac:dyDescent="0.25">
      <c r="B1158" s="705">
        <v>1146</v>
      </c>
      <c r="C1158" s="951">
        <f>(1+_xlfn.XLOOKUP(INT((B1158-1)/12)+1,'ZC Curve'!$B$8:$B$107,'ZC Curve'!R$8:R$107,,0))^(1/12)-1</f>
        <v>0</v>
      </c>
      <c r="D1158" s="946">
        <f t="shared" si="107"/>
        <v>1</v>
      </c>
      <c r="E1158" s="594"/>
      <c r="F1158" s="705">
        <f t="shared" si="108"/>
        <v>1146</v>
      </c>
      <c r="G1158" s="756"/>
      <c r="H1158" s="756"/>
      <c r="I1158" s="756"/>
      <c r="J1158" s="756"/>
      <c r="K1158" s="756"/>
      <c r="L1158" s="756"/>
      <c r="M1158" s="756"/>
      <c r="N1158" s="594"/>
      <c r="O1158" s="705">
        <f t="shared" si="109"/>
        <v>1146</v>
      </c>
      <c r="P1158" s="756"/>
      <c r="Q1158" s="756"/>
      <c r="R1158" s="756"/>
      <c r="S1158" s="756"/>
      <c r="T1158" s="756"/>
      <c r="U1158" s="756"/>
      <c r="V1158" s="756"/>
      <c r="W1158" s="594"/>
      <c r="X1158" s="705">
        <f t="shared" si="110"/>
        <v>1146</v>
      </c>
      <c r="Y1158" s="756"/>
      <c r="Z1158" s="756"/>
      <c r="AA1158" s="756"/>
      <c r="AB1158" s="756"/>
      <c r="AC1158" s="756"/>
      <c r="AD1158" s="756"/>
      <c r="AE1158" s="756"/>
      <c r="AF1158" s="594"/>
      <c r="AG1158" s="705">
        <f t="shared" si="111"/>
        <v>1146</v>
      </c>
      <c r="AH1158" s="756"/>
      <c r="AI1158" s="756"/>
      <c r="AJ1158" s="756"/>
      <c r="AK1158" s="756"/>
      <c r="AL1158" s="756"/>
      <c r="AM1158" s="756"/>
      <c r="AN1158" s="756"/>
      <c r="AO1158" s="685"/>
      <c r="AP1158" s="705">
        <f t="shared" si="112"/>
        <v>1146</v>
      </c>
      <c r="AQ1158" s="756"/>
      <c r="AR1158" s="756"/>
      <c r="AS1158" s="756"/>
      <c r="AT1158" s="756"/>
      <c r="AU1158" s="756"/>
      <c r="AV1158" s="756"/>
      <c r="AW1158" s="756"/>
    </row>
    <row r="1159" spans="2:49" x14ac:dyDescent="0.25">
      <c r="B1159" s="705">
        <v>1147</v>
      </c>
      <c r="C1159" s="951">
        <f>(1+_xlfn.XLOOKUP(INT((B1159-1)/12)+1,'ZC Curve'!$B$8:$B$107,'ZC Curve'!R$8:R$107,,0))^(1/12)-1</f>
        <v>0</v>
      </c>
      <c r="D1159" s="946">
        <f t="shared" si="107"/>
        <v>1</v>
      </c>
      <c r="E1159" s="594"/>
      <c r="F1159" s="705">
        <f t="shared" si="108"/>
        <v>1147</v>
      </c>
      <c r="G1159" s="756"/>
      <c r="H1159" s="756"/>
      <c r="I1159" s="756"/>
      <c r="J1159" s="756"/>
      <c r="K1159" s="756"/>
      <c r="L1159" s="756"/>
      <c r="M1159" s="756"/>
      <c r="N1159" s="594"/>
      <c r="O1159" s="705">
        <f t="shared" si="109"/>
        <v>1147</v>
      </c>
      <c r="P1159" s="756"/>
      <c r="Q1159" s="756"/>
      <c r="R1159" s="756"/>
      <c r="S1159" s="756"/>
      <c r="T1159" s="756"/>
      <c r="U1159" s="756"/>
      <c r="V1159" s="756"/>
      <c r="W1159" s="594"/>
      <c r="X1159" s="705">
        <f t="shared" si="110"/>
        <v>1147</v>
      </c>
      <c r="Y1159" s="756"/>
      <c r="Z1159" s="756"/>
      <c r="AA1159" s="756"/>
      <c r="AB1159" s="756"/>
      <c r="AC1159" s="756"/>
      <c r="AD1159" s="756"/>
      <c r="AE1159" s="756"/>
      <c r="AF1159" s="594"/>
      <c r="AG1159" s="705">
        <f t="shared" si="111"/>
        <v>1147</v>
      </c>
      <c r="AH1159" s="756"/>
      <c r="AI1159" s="756"/>
      <c r="AJ1159" s="756"/>
      <c r="AK1159" s="756"/>
      <c r="AL1159" s="756"/>
      <c r="AM1159" s="756"/>
      <c r="AN1159" s="756"/>
      <c r="AO1159" s="685"/>
      <c r="AP1159" s="705">
        <f t="shared" si="112"/>
        <v>1147</v>
      </c>
      <c r="AQ1159" s="756"/>
      <c r="AR1159" s="756"/>
      <c r="AS1159" s="756"/>
      <c r="AT1159" s="756"/>
      <c r="AU1159" s="756"/>
      <c r="AV1159" s="756"/>
      <c r="AW1159" s="756"/>
    </row>
    <row r="1160" spans="2:49" x14ac:dyDescent="0.25">
      <c r="B1160" s="705">
        <v>1148</v>
      </c>
      <c r="C1160" s="951">
        <f>(1+_xlfn.XLOOKUP(INT((B1160-1)/12)+1,'ZC Curve'!$B$8:$B$107,'ZC Curve'!R$8:R$107,,0))^(1/12)-1</f>
        <v>0</v>
      </c>
      <c r="D1160" s="946">
        <f t="shared" si="107"/>
        <v>1</v>
      </c>
      <c r="E1160" s="594"/>
      <c r="F1160" s="705">
        <f t="shared" si="108"/>
        <v>1148</v>
      </c>
      <c r="G1160" s="756"/>
      <c r="H1160" s="756"/>
      <c r="I1160" s="756"/>
      <c r="J1160" s="756"/>
      <c r="K1160" s="756"/>
      <c r="L1160" s="756"/>
      <c r="M1160" s="756"/>
      <c r="N1160" s="594"/>
      <c r="O1160" s="705">
        <f t="shared" si="109"/>
        <v>1148</v>
      </c>
      <c r="P1160" s="756"/>
      <c r="Q1160" s="756"/>
      <c r="R1160" s="756"/>
      <c r="S1160" s="756"/>
      <c r="T1160" s="756"/>
      <c r="U1160" s="756"/>
      <c r="V1160" s="756"/>
      <c r="W1160" s="594"/>
      <c r="X1160" s="705">
        <f t="shared" si="110"/>
        <v>1148</v>
      </c>
      <c r="Y1160" s="756"/>
      <c r="Z1160" s="756"/>
      <c r="AA1160" s="756"/>
      <c r="AB1160" s="756"/>
      <c r="AC1160" s="756"/>
      <c r="AD1160" s="756"/>
      <c r="AE1160" s="756"/>
      <c r="AF1160" s="594"/>
      <c r="AG1160" s="705">
        <f t="shared" si="111"/>
        <v>1148</v>
      </c>
      <c r="AH1160" s="756"/>
      <c r="AI1160" s="756"/>
      <c r="AJ1160" s="756"/>
      <c r="AK1160" s="756"/>
      <c r="AL1160" s="756"/>
      <c r="AM1160" s="756"/>
      <c r="AN1160" s="756"/>
      <c r="AO1160" s="685"/>
      <c r="AP1160" s="705">
        <f t="shared" si="112"/>
        <v>1148</v>
      </c>
      <c r="AQ1160" s="756"/>
      <c r="AR1160" s="756"/>
      <c r="AS1160" s="756"/>
      <c r="AT1160" s="756"/>
      <c r="AU1160" s="756"/>
      <c r="AV1160" s="756"/>
      <c r="AW1160" s="756"/>
    </row>
    <row r="1161" spans="2:49" x14ac:dyDescent="0.25">
      <c r="B1161" s="705">
        <v>1149</v>
      </c>
      <c r="C1161" s="951">
        <f>(1+_xlfn.XLOOKUP(INT((B1161-1)/12)+1,'ZC Curve'!$B$8:$B$107,'ZC Curve'!R$8:R$107,,0))^(1/12)-1</f>
        <v>0</v>
      </c>
      <c r="D1161" s="946">
        <f t="shared" si="107"/>
        <v>1</v>
      </c>
      <c r="E1161" s="594"/>
      <c r="F1161" s="705">
        <f t="shared" si="108"/>
        <v>1149</v>
      </c>
      <c r="G1161" s="756"/>
      <c r="H1161" s="756"/>
      <c r="I1161" s="756"/>
      <c r="J1161" s="756"/>
      <c r="K1161" s="756"/>
      <c r="L1161" s="756"/>
      <c r="M1161" s="756"/>
      <c r="N1161" s="594"/>
      <c r="O1161" s="705">
        <f t="shared" si="109"/>
        <v>1149</v>
      </c>
      <c r="P1161" s="756"/>
      <c r="Q1161" s="756"/>
      <c r="R1161" s="756"/>
      <c r="S1161" s="756"/>
      <c r="T1161" s="756"/>
      <c r="U1161" s="756"/>
      <c r="V1161" s="756"/>
      <c r="W1161" s="594"/>
      <c r="X1161" s="705">
        <f t="shared" si="110"/>
        <v>1149</v>
      </c>
      <c r="Y1161" s="756"/>
      <c r="Z1161" s="756"/>
      <c r="AA1161" s="756"/>
      <c r="AB1161" s="756"/>
      <c r="AC1161" s="756"/>
      <c r="AD1161" s="756"/>
      <c r="AE1161" s="756"/>
      <c r="AF1161" s="594"/>
      <c r="AG1161" s="705">
        <f t="shared" si="111"/>
        <v>1149</v>
      </c>
      <c r="AH1161" s="756"/>
      <c r="AI1161" s="756"/>
      <c r="AJ1161" s="756"/>
      <c r="AK1161" s="756"/>
      <c r="AL1161" s="756"/>
      <c r="AM1161" s="756"/>
      <c r="AN1161" s="756"/>
      <c r="AO1161" s="685"/>
      <c r="AP1161" s="705">
        <f t="shared" si="112"/>
        <v>1149</v>
      </c>
      <c r="AQ1161" s="756"/>
      <c r="AR1161" s="756"/>
      <c r="AS1161" s="756"/>
      <c r="AT1161" s="756"/>
      <c r="AU1161" s="756"/>
      <c r="AV1161" s="756"/>
      <c r="AW1161" s="756"/>
    </row>
    <row r="1162" spans="2:49" x14ac:dyDescent="0.25">
      <c r="B1162" s="705">
        <v>1150</v>
      </c>
      <c r="C1162" s="951">
        <f>(1+_xlfn.XLOOKUP(INT((B1162-1)/12)+1,'ZC Curve'!$B$8:$B$107,'ZC Curve'!R$8:R$107,,0))^(1/12)-1</f>
        <v>0</v>
      </c>
      <c r="D1162" s="946">
        <f t="shared" si="107"/>
        <v>1</v>
      </c>
      <c r="E1162" s="594"/>
      <c r="F1162" s="705">
        <f t="shared" si="108"/>
        <v>1150</v>
      </c>
      <c r="G1162" s="756"/>
      <c r="H1162" s="756"/>
      <c r="I1162" s="756"/>
      <c r="J1162" s="756"/>
      <c r="K1162" s="756"/>
      <c r="L1162" s="756"/>
      <c r="M1162" s="756"/>
      <c r="N1162" s="594"/>
      <c r="O1162" s="705">
        <f t="shared" si="109"/>
        <v>1150</v>
      </c>
      <c r="P1162" s="756"/>
      <c r="Q1162" s="756"/>
      <c r="R1162" s="756"/>
      <c r="S1162" s="756"/>
      <c r="T1162" s="756"/>
      <c r="U1162" s="756"/>
      <c r="V1162" s="756"/>
      <c r="W1162" s="594"/>
      <c r="X1162" s="705">
        <f t="shared" si="110"/>
        <v>1150</v>
      </c>
      <c r="Y1162" s="756"/>
      <c r="Z1162" s="756"/>
      <c r="AA1162" s="756"/>
      <c r="AB1162" s="756"/>
      <c r="AC1162" s="756"/>
      <c r="AD1162" s="756"/>
      <c r="AE1162" s="756"/>
      <c r="AF1162" s="594"/>
      <c r="AG1162" s="705">
        <f t="shared" si="111"/>
        <v>1150</v>
      </c>
      <c r="AH1162" s="756"/>
      <c r="AI1162" s="756"/>
      <c r="AJ1162" s="756"/>
      <c r="AK1162" s="756"/>
      <c r="AL1162" s="756"/>
      <c r="AM1162" s="756"/>
      <c r="AN1162" s="756"/>
      <c r="AO1162" s="685"/>
      <c r="AP1162" s="705">
        <f t="shared" si="112"/>
        <v>1150</v>
      </c>
      <c r="AQ1162" s="756"/>
      <c r="AR1162" s="756"/>
      <c r="AS1162" s="756"/>
      <c r="AT1162" s="756"/>
      <c r="AU1162" s="756"/>
      <c r="AV1162" s="756"/>
      <c r="AW1162" s="756"/>
    </row>
    <row r="1163" spans="2:49" x14ac:dyDescent="0.25">
      <c r="B1163" s="705">
        <v>1151</v>
      </c>
      <c r="C1163" s="951">
        <f>(1+_xlfn.XLOOKUP(INT((B1163-1)/12)+1,'ZC Curve'!$B$8:$B$107,'ZC Curve'!R$8:R$107,,0))^(1/12)-1</f>
        <v>0</v>
      </c>
      <c r="D1163" s="946">
        <f t="shared" si="107"/>
        <v>1</v>
      </c>
      <c r="E1163" s="594"/>
      <c r="F1163" s="705">
        <f t="shared" si="108"/>
        <v>1151</v>
      </c>
      <c r="G1163" s="756"/>
      <c r="H1163" s="756"/>
      <c r="I1163" s="756"/>
      <c r="J1163" s="756"/>
      <c r="K1163" s="756"/>
      <c r="L1163" s="756"/>
      <c r="M1163" s="756"/>
      <c r="N1163" s="594"/>
      <c r="O1163" s="705">
        <f t="shared" si="109"/>
        <v>1151</v>
      </c>
      <c r="P1163" s="756"/>
      <c r="Q1163" s="756"/>
      <c r="R1163" s="756"/>
      <c r="S1163" s="756"/>
      <c r="T1163" s="756"/>
      <c r="U1163" s="756"/>
      <c r="V1163" s="756"/>
      <c r="W1163" s="594"/>
      <c r="X1163" s="705">
        <f t="shared" si="110"/>
        <v>1151</v>
      </c>
      <c r="Y1163" s="756"/>
      <c r="Z1163" s="756"/>
      <c r="AA1163" s="756"/>
      <c r="AB1163" s="756"/>
      <c r="AC1163" s="756"/>
      <c r="AD1163" s="756"/>
      <c r="AE1163" s="756"/>
      <c r="AF1163" s="594"/>
      <c r="AG1163" s="705">
        <f t="shared" si="111"/>
        <v>1151</v>
      </c>
      <c r="AH1163" s="756"/>
      <c r="AI1163" s="756"/>
      <c r="AJ1163" s="756"/>
      <c r="AK1163" s="756"/>
      <c r="AL1163" s="756"/>
      <c r="AM1163" s="756"/>
      <c r="AN1163" s="756"/>
      <c r="AO1163" s="685"/>
      <c r="AP1163" s="705">
        <f t="shared" si="112"/>
        <v>1151</v>
      </c>
      <c r="AQ1163" s="756"/>
      <c r="AR1163" s="756"/>
      <c r="AS1163" s="756"/>
      <c r="AT1163" s="756"/>
      <c r="AU1163" s="756"/>
      <c r="AV1163" s="756"/>
      <c r="AW1163" s="756"/>
    </row>
    <row r="1164" spans="2:49" x14ac:dyDescent="0.25">
      <c r="B1164" s="705">
        <v>1152</v>
      </c>
      <c r="C1164" s="951">
        <f>(1+_xlfn.XLOOKUP(INT((B1164-1)/12)+1,'ZC Curve'!$B$8:$B$107,'ZC Curve'!R$8:R$107,,0))^(1/12)-1</f>
        <v>0</v>
      </c>
      <c r="D1164" s="946">
        <f t="shared" si="107"/>
        <v>1</v>
      </c>
      <c r="E1164" s="594"/>
      <c r="F1164" s="705">
        <f t="shared" si="108"/>
        <v>1152</v>
      </c>
      <c r="G1164" s="756"/>
      <c r="H1164" s="756"/>
      <c r="I1164" s="756"/>
      <c r="J1164" s="756"/>
      <c r="K1164" s="756"/>
      <c r="L1164" s="756"/>
      <c r="M1164" s="756"/>
      <c r="N1164" s="594"/>
      <c r="O1164" s="705">
        <f t="shared" si="109"/>
        <v>1152</v>
      </c>
      <c r="P1164" s="756"/>
      <c r="Q1164" s="756"/>
      <c r="R1164" s="756"/>
      <c r="S1164" s="756"/>
      <c r="T1164" s="756"/>
      <c r="U1164" s="756"/>
      <c r="V1164" s="756"/>
      <c r="W1164" s="594"/>
      <c r="X1164" s="705">
        <f t="shared" si="110"/>
        <v>1152</v>
      </c>
      <c r="Y1164" s="756"/>
      <c r="Z1164" s="756"/>
      <c r="AA1164" s="756"/>
      <c r="AB1164" s="756"/>
      <c r="AC1164" s="756"/>
      <c r="AD1164" s="756"/>
      <c r="AE1164" s="756"/>
      <c r="AF1164" s="594"/>
      <c r="AG1164" s="705">
        <f t="shared" si="111"/>
        <v>1152</v>
      </c>
      <c r="AH1164" s="756"/>
      <c r="AI1164" s="756"/>
      <c r="AJ1164" s="756"/>
      <c r="AK1164" s="756"/>
      <c r="AL1164" s="756"/>
      <c r="AM1164" s="756"/>
      <c r="AN1164" s="756"/>
      <c r="AO1164" s="685"/>
      <c r="AP1164" s="705">
        <f t="shared" si="112"/>
        <v>1152</v>
      </c>
      <c r="AQ1164" s="756"/>
      <c r="AR1164" s="756"/>
      <c r="AS1164" s="756"/>
      <c r="AT1164" s="756"/>
      <c r="AU1164" s="756"/>
      <c r="AV1164" s="756"/>
      <c r="AW1164" s="756"/>
    </row>
    <row r="1165" spans="2:49" x14ac:dyDescent="0.25">
      <c r="B1165" s="705">
        <v>1153</v>
      </c>
      <c r="C1165" s="951">
        <f>(1+_xlfn.XLOOKUP(INT((B1165-1)/12)+1,'ZC Curve'!$B$8:$B$107,'ZC Curve'!R$8:R$107,,0))^(1/12)-1</f>
        <v>0</v>
      </c>
      <c r="D1165" s="946">
        <f t="shared" si="107"/>
        <v>1</v>
      </c>
      <c r="E1165" s="594"/>
      <c r="F1165" s="705">
        <f t="shared" si="108"/>
        <v>1153</v>
      </c>
      <c r="G1165" s="756"/>
      <c r="H1165" s="756"/>
      <c r="I1165" s="756"/>
      <c r="J1165" s="756"/>
      <c r="K1165" s="756"/>
      <c r="L1165" s="756"/>
      <c r="M1165" s="756"/>
      <c r="N1165" s="594"/>
      <c r="O1165" s="705">
        <f t="shared" si="109"/>
        <v>1153</v>
      </c>
      <c r="P1165" s="756"/>
      <c r="Q1165" s="756"/>
      <c r="R1165" s="756"/>
      <c r="S1165" s="756"/>
      <c r="T1165" s="756"/>
      <c r="U1165" s="756"/>
      <c r="V1165" s="756"/>
      <c r="W1165" s="594"/>
      <c r="X1165" s="705">
        <f t="shared" si="110"/>
        <v>1153</v>
      </c>
      <c r="Y1165" s="756"/>
      <c r="Z1165" s="756"/>
      <c r="AA1165" s="756"/>
      <c r="AB1165" s="756"/>
      <c r="AC1165" s="756"/>
      <c r="AD1165" s="756"/>
      <c r="AE1165" s="756"/>
      <c r="AF1165" s="594"/>
      <c r="AG1165" s="705">
        <f t="shared" si="111"/>
        <v>1153</v>
      </c>
      <c r="AH1165" s="756"/>
      <c r="AI1165" s="756"/>
      <c r="AJ1165" s="756"/>
      <c r="AK1165" s="756"/>
      <c r="AL1165" s="756"/>
      <c r="AM1165" s="756"/>
      <c r="AN1165" s="756"/>
      <c r="AO1165" s="685"/>
      <c r="AP1165" s="705">
        <f t="shared" si="112"/>
        <v>1153</v>
      </c>
      <c r="AQ1165" s="756"/>
      <c r="AR1165" s="756"/>
      <c r="AS1165" s="756"/>
      <c r="AT1165" s="756"/>
      <c r="AU1165" s="756"/>
      <c r="AV1165" s="756"/>
      <c r="AW1165" s="756"/>
    </row>
    <row r="1166" spans="2:49" x14ac:dyDescent="0.25">
      <c r="B1166" s="705">
        <v>1154</v>
      </c>
      <c r="C1166" s="951">
        <f>(1+_xlfn.XLOOKUP(INT((B1166-1)/12)+1,'ZC Curve'!$B$8:$B$107,'ZC Curve'!R$8:R$107,,0))^(1/12)-1</f>
        <v>0</v>
      </c>
      <c r="D1166" s="946">
        <f t="shared" ref="D1166:D1212" si="113">D1165/(1+C1166)</f>
        <v>1</v>
      </c>
      <c r="E1166" s="594"/>
      <c r="F1166" s="705">
        <f t="shared" ref="F1166:F1212" si="114">F1165+1</f>
        <v>1154</v>
      </c>
      <c r="G1166" s="756"/>
      <c r="H1166" s="756"/>
      <c r="I1166" s="756"/>
      <c r="J1166" s="756"/>
      <c r="K1166" s="756"/>
      <c r="L1166" s="756"/>
      <c r="M1166" s="756"/>
      <c r="N1166" s="594"/>
      <c r="O1166" s="705">
        <f t="shared" ref="O1166:O1212" si="115">O1165+1</f>
        <v>1154</v>
      </c>
      <c r="P1166" s="756"/>
      <c r="Q1166" s="756"/>
      <c r="R1166" s="756"/>
      <c r="S1166" s="756"/>
      <c r="T1166" s="756"/>
      <c r="U1166" s="756"/>
      <c r="V1166" s="756"/>
      <c r="W1166" s="594"/>
      <c r="X1166" s="705">
        <f t="shared" ref="X1166:X1212" si="116">X1165+1</f>
        <v>1154</v>
      </c>
      <c r="Y1166" s="756"/>
      <c r="Z1166" s="756"/>
      <c r="AA1166" s="756"/>
      <c r="AB1166" s="756"/>
      <c r="AC1166" s="756"/>
      <c r="AD1166" s="756"/>
      <c r="AE1166" s="756"/>
      <c r="AF1166" s="594"/>
      <c r="AG1166" s="705">
        <f t="shared" ref="AG1166:AG1212" si="117">AG1165+1</f>
        <v>1154</v>
      </c>
      <c r="AH1166" s="756"/>
      <c r="AI1166" s="756"/>
      <c r="AJ1166" s="756"/>
      <c r="AK1166" s="756"/>
      <c r="AL1166" s="756"/>
      <c r="AM1166" s="756"/>
      <c r="AN1166" s="756"/>
      <c r="AO1166" s="685"/>
      <c r="AP1166" s="705">
        <f t="shared" ref="AP1166:AP1212" si="118">AP1165+1</f>
        <v>1154</v>
      </c>
      <c r="AQ1166" s="756"/>
      <c r="AR1166" s="756"/>
      <c r="AS1166" s="756"/>
      <c r="AT1166" s="756"/>
      <c r="AU1166" s="756"/>
      <c r="AV1166" s="756"/>
      <c r="AW1166" s="756"/>
    </row>
    <row r="1167" spans="2:49" x14ac:dyDescent="0.25">
      <c r="B1167" s="705">
        <v>1155</v>
      </c>
      <c r="C1167" s="951">
        <f>(1+_xlfn.XLOOKUP(INT((B1167-1)/12)+1,'ZC Curve'!$B$8:$B$107,'ZC Curve'!R$8:R$107,,0))^(1/12)-1</f>
        <v>0</v>
      </c>
      <c r="D1167" s="946">
        <f t="shared" si="113"/>
        <v>1</v>
      </c>
      <c r="E1167" s="594"/>
      <c r="F1167" s="705">
        <f t="shared" si="114"/>
        <v>1155</v>
      </c>
      <c r="G1167" s="756"/>
      <c r="H1167" s="756"/>
      <c r="I1167" s="756"/>
      <c r="J1167" s="756"/>
      <c r="K1167" s="756"/>
      <c r="L1167" s="756"/>
      <c r="M1167" s="756"/>
      <c r="N1167" s="594"/>
      <c r="O1167" s="705">
        <f t="shared" si="115"/>
        <v>1155</v>
      </c>
      <c r="P1167" s="756"/>
      <c r="Q1167" s="756"/>
      <c r="R1167" s="756"/>
      <c r="S1167" s="756"/>
      <c r="T1167" s="756"/>
      <c r="U1167" s="756"/>
      <c r="V1167" s="756"/>
      <c r="W1167" s="594"/>
      <c r="X1167" s="705">
        <f t="shared" si="116"/>
        <v>1155</v>
      </c>
      <c r="Y1167" s="756"/>
      <c r="Z1167" s="756"/>
      <c r="AA1167" s="756"/>
      <c r="AB1167" s="756"/>
      <c r="AC1167" s="756"/>
      <c r="AD1167" s="756"/>
      <c r="AE1167" s="756"/>
      <c r="AF1167" s="594"/>
      <c r="AG1167" s="705">
        <f t="shared" si="117"/>
        <v>1155</v>
      </c>
      <c r="AH1167" s="756"/>
      <c r="AI1167" s="756"/>
      <c r="AJ1167" s="756"/>
      <c r="AK1167" s="756"/>
      <c r="AL1167" s="756"/>
      <c r="AM1167" s="756"/>
      <c r="AN1167" s="756"/>
      <c r="AO1167" s="685"/>
      <c r="AP1167" s="705">
        <f t="shared" si="118"/>
        <v>1155</v>
      </c>
      <c r="AQ1167" s="756"/>
      <c r="AR1167" s="756"/>
      <c r="AS1167" s="756"/>
      <c r="AT1167" s="756"/>
      <c r="AU1167" s="756"/>
      <c r="AV1167" s="756"/>
      <c r="AW1167" s="756"/>
    </row>
    <row r="1168" spans="2:49" x14ac:dyDescent="0.25">
      <c r="B1168" s="705">
        <v>1156</v>
      </c>
      <c r="C1168" s="951">
        <f>(1+_xlfn.XLOOKUP(INT((B1168-1)/12)+1,'ZC Curve'!$B$8:$B$107,'ZC Curve'!R$8:R$107,,0))^(1/12)-1</f>
        <v>0</v>
      </c>
      <c r="D1168" s="946">
        <f t="shared" si="113"/>
        <v>1</v>
      </c>
      <c r="E1168" s="594"/>
      <c r="F1168" s="705">
        <f t="shared" si="114"/>
        <v>1156</v>
      </c>
      <c r="G1168" s="756"/>
      <c r="H1168" s="756"/>
      <c r="I1168" s="756"/>
      <c r="J1168" s="756"/>
      <c r="K1168" s="756"/>
      <c r="L1168" s="756"/>
      <c r="M1168" s="756"/>
      <c r="N1168" s="594"/>
      <c r="O1168" s="705">
        <f t="shared" si="115"/>
        <v>1156</v>
      </c>
      <c r="P1168" s="756"/>
      <c r="Q1168" s="756"/>
      <c r="R1168" s="756"/>
      <c r="S1168" s="756"/>
      <c r="T1168" s="756"/>
      <c r="U1168" s="756"/>
      <c r="V1168" s="756"/>
      <c r="W1168" s="594"/>
      <c r="X1168" s="705">
        <f t="shared" si="116"/>
        <v>1156</v>
      </c>
      <c r="Y1168" s="756"/>
      <c r="Z1168" s="756"/>
      <c r="AA1168" s="756"/>
      <c r="AB1168" s="756"/>
      <c r="AC1168" s="756"/>
      <c r="AD1168" s="756"/>
      <c r="AE1168" s="756"/>
      <c r="AF1168" s="594"/>
      <c r="AG1168" s="705">
        <f t="shared" si="117"/>
        <v>1156</v>
      </c>
      <c r="AH1168" s="756"/>
      <c r="AI1168" s="756"/>
      <c r="AJ1168" s="756"/>
      <c r="AK1168" s="756"/>
      <c r="AL1168" s="756"/>
      <c r="AM1168" s="756"/>
      <c r="AN1168" s="756"/>
      <c r="AO1168" s="685"/>
      <c r="AP1168" s="705">
        <f t="shared" si="118"/>
        <v>1156</v>
      </c>
      <c r="AQ1168" s="756"/>
      <c r="AR1168" s="756"/>
      <c r="AS1168" s="756"/>
      <c r="AT1168" s="756"/>
      <c r="AU1168" s="756"/>
      <c r="AV1168" s="756"/>
      <c r="AW1168" s="756"/>
    </row>
    <row r="1169" spans="2:49" x14ac:dyDescent="0.25">
      <c r="B1169" s="705">
        <v>1157</v>
      </c>
      <c r="C1169" s="951">
        <f>(1+_xlfn.XLOOKUP(INT((B1169-1)/12)+1,'ZC Curve'!$B$8:$B$107,'ZC Curve'!R$8:R$107,,0))^(1/12)-1</f>
        <v>0</v>
      </c>
      <c r="D1169" s="946">
        <f t="shared" si="113"/>
        <v>1</v>
      </c>
      <c r="E1169" s="594"/>
      <c r="F1169" s="705">
        <f t="shared" si="114"/>
        <v>1157</v>
      </c>
      <c r="G1169" s="756"/>
      <c r="H1169" s="756"/>
      <c r="I1169" s="756"/>
      <c r="J1169" s="756"/>
      <c r="K1169" s="756"/>
      <c r="L1169" s="756"/>
      <c r="M1169" s="756"/>
      <c r="N1169" s="594"/>
      <c r="O1169" s="705">
        <f t="shared" si="115"/>
        <v>1157</v>
      </c>
      <c r="P1169" s="756"/>
      <c r="Q1169" s="756"/>
      <c r="R1169" s="756"/>
      <c r="S1169" s="756"/>
      <c r="T1169" s="756"/>
      <c r="U1169" s="756"/>
      <c r="V1169" s="756"/>
      <c r="W1169" s="594"/>
      <c r="X1169" s="705">
        <f t="shared" si="116"/>
        <v>1157</v>
      </c>
      <c r="Y1169" s="756"/>
      <c r="Z1169" s="756"/>
      <c r="AA1169" s="756"/>
      <c r="AB1169" s="756"/>
      <c r="AC1169" s="756"/>
      <c r="AD1169" s="756"/>
      <c r="AE1169" s="756"/>
      <c r="AF1169" s="594"/>
      <c r="AG1169" s="705">
        <f t="shared" si="117"/>
        <v>1157</v>
      </c>
      <c r="AH1169" s="756"/>
      <c r="AI1169" s="756"/>
      <c r="AJ1169" s="756"/>
      <c r="AK1169" s="756"/>
      <c r="AL1169" s="756"/>
      <c r="AM1169" s="756"/>
      <c r="AN1169" s="756"/>
      <c r="AO1169" s="685"/>
      <c r="AP1169" s="705">
        <f t="shared" si="118"/>
        <v>1157</v>
      </c>
      <c r="AQ1169" s="756"/>
      <c r="AR1169" s="756"/>
      <c r="AS1169" s="756"/>
      <c r="AT1169" s="756"/>
      <c r="AU1169" s="756"/>
      <c r="AV1169" s="756"/>
      <c r="AW1169" s="756"/>
    </row>
    <row r="1170" spans="2:49" x14ac:dyDescent="0.25">
      <c r="B1170" s="705">
        <v>1158</v>
      </c>
      <c r="C1170" s="951">
        <f>(1+_xlfn.XLOOKUP(INT((B1170-1)/12)+1,'ZC Curve'!$B$8:$B$107,'ZC Curve'!R$8:R$107,,0))^(1/12)-1</f>
        <v>0</v>
      </c>
      <c r="D1170" s="946">
        <f t="shared" si="113"/>
        <v>1</v>
      </c>
      <c r="E1170" s="594"/>
      <c r="F1170" s="705">
        <f t="shared" si="114"/>
        <v>1158</v>
      </c>
      <c r="G1170" s="756"/>
      <c r="H1170" s="756"/>
      <c r="I1170" s="756"/>
      <c r="J1170" s="756"/>
      <c r="K1170" s="756"/>
      <c r="L1170" s="756"/>
      <c r="M1170" s="756"/>
      <c r="N1170" s="594"/>
      <c r="O1170" s="705">
        <f t="shared" si="115"/>
        <v>1158</v>
      </c>
      <c r="P1170" s="756"/>
      <c r="Q1170" s="756"/>
      <c r="R1170" s="756"/>
      <c r="S1170" s="756"/>
      <c r="T1170" s="756"/>
      <c r="U1170" s="756"/>
      <c r="V1170" s="756"/>
      <c r="W1170" s="594"/>
      <c r="X1170" s="705">
        <f t="shared" si="116"/>
        <v>1158</v>
      </c>
      <c r="Y1170" s="756"/>
      <c r="Z1170" s="756"/>
      <c r="AA1170" s="756"/>
      <c r="AB1170" s="756"/>
      <c r="AC1170" s="756"/>
      <c r="AD1170" s="756"/>
      <c r="AE1170" s="756"/>
      <c r="AF1170" s="594"/>
      <c r="AG1170" s="705">
        <f t="shared" si="117"/>
        <v>1158</v>
      </c>
      <c r="AH1170" s="756"/>
      <c r="AI1170" s="756"/>
      <c r="AJ1170" s="756"/>
      <c r="AK1170" s="756"/>
      <c r="AL1170" s="756"/>
      <c r="AM1170" s="756"/>
      <c r="AN1170" s="756"/>
      <c r="AO1170" s="685"/>
      <c r="AP1170" s="705">
        <f t="shared" si="118"/>
        <v>1158</v>
      </c>
      <c r="AQ1170" s="756"/>
      <c r="AR1170" s="756"/>
      <c r="AS1170" s="756"/>
      <c r="AT1170" s="756"/>
      <c r="AU1170" s="756"/>
      <c r="AV1170" s="756"/>
      <c r="AW1170" s="756"/>
    </row>
    <row r="1171" spans="2:49" x14ac:dyDescent="0.25">
      <c r="B1171" s="705">
        <v>1159</v>
      </c>
      <c r="C1171" s="951">
        <f>(1+_xlfn.XLOOKUP(INT((B1171-1)/12)+1,'ZC Curve'!$B$8:$B$107,'ZC Curve'!R$8:R$107,,0))^(1/12)-1</f>
        <v>0</v>
      </c>
      <c r="D1171" s="946">
        <f t="shared" si="113"/>
        <v>1</v>
      </c>
      <c r="E1171" s="594"/>
      <c r="F1171" s="705">
        <f t="shared" si="114"/>
        <v>1159</v>
      </c>
      <c r="G1171" s="756"/>
      <c r="H1171" s="756"/>
      <c r="I1171" s="756"/>
      <c r="J1171" s="756"/>
      <c r="K1171" s="756"/>
      <c r="L1171" s="756"/>
      <c r="M1171" s="756"/>
      <c r="N1171" s="594"/>
      <c r="O1171" s="705">
        <f t="shared" si="115"/>
        <v>1159</v>
      </c>
      <c r="P1171" s="756"/>
      <c r="Q1171" s="756"/>
      <c r="R1171" s="756"/>
      <c r="S1171" s="756"/>
      <c r="T1171" s="756"/>
      <c r="U1171" s="756"/>
      <c r="V1171" s="756"/>
      <c r="W1171" s="594"/>
      <c r="X1171" s="705">
        <f t="shared" si="116"/>
        <v>1159</v>
      </c>
      <c r="Y1171" s="756"/>
      <c r="Z1171" s="756"/>
      <c r="AA1171" s="756"/>
      <c r="AB1171" s="756"/>
      <c r="AC1171" s="756"/>
      <c r="AD1171" s="756"/>
      <c r="AE1171" s="756"/>
      <c r="AF1171" s="594"/>
      <c r="AG1171" s="705">
        <f t="shared" si="117"/>
        <v>1159</v>
      </c>
      <c r="AH1171" s="756"/>
      <c r="AI1171" s="756"/>
      <c r="AJ1171" s="756"/>
      <c r="AK1171" s="756"/>
      <c r="AL1171" s="756"/>
      <c r="AM1171" s="756"/>
      <c r="AN1171" s="756"/>
      <c r="AO1171" s="685"/>
      <c r="AP1171" s="705">
        <f t="shared" si="118"/>
        <v>1159</v>
      </c>
      <c r="AQ1171" s="756"/>
      <c r="AR1171" s="756"/>
      <c r="AS1171" s="756"/>
      <c r="AT1171" s="756"/>
      <c r="AU1171" s="756"/>
      <c r="AV1171" s="756"/>
      <c r="AW1171" s="756"/>
    </row>
    <row r="1172" spans="2:49" x14ac:dyDescent="0.25">
      <c r="B1172" s="705">
        <v>1160</v>
      </c>
      <c r="C1172" s="951">
        <f>(1+_xlfn.XLOOKUP(INT((B1172-1)/12)+1,'ZC Curve'!$B$8:$B$107,'ZC Curve'!R$8:R$107,,0))^(1/12)-1</f>
        <v>0</v>
      </c>
      <c r="D1172" s="946">
        <f t="shared" si="113"/>
        <v>1</v>
      </c>
      <c r="E1172" s="594"/>
      <c r="F1172" s="705">
        <f t="shared" si="114"/>
        <v>1160</v>
      </c>
      <c r="G1172" s="756"/>
      <c r="H1172" s="756"/>
      <c r="I1172" s="756"/>
      <c r="J1172" s="756"/>
      <c r="K1172" s="756"/>
      <c r="L1172" s="756"/>
      <c r="M1172" s="756"/>
      <c r="N1172" s="594"/>
      <c r="O1172" s="705">
        <f t="shared" si="115"/>
        <v>1160</v>
      </c>
      <c r="P1172" s="756"/>
      <c r="Q1172" s="756"/>
      <c r="R1172" s="756"/>
      <c r="S1172" s="756"/>
      <c r="T1172" s="756"/>
      <c r="U1172" s="756"/>
      <c r="V1172" s="756"/>
      <c r="W1172" s="594"/>
      <c r="X1172" s="705">
        <f t="shared" si="116"/>
        <v>1160</v>
      </c>
      <c r="Y1172" s="756"/>
      <c r="Z1172" s="756"/>
      <c r="AA1172" s="756"/>
      <c r="AB1172" s="756"/>
      <c r="AC1172" s="756"/>
      <c r="AD1172" s="756"/>
      <c r="AE1172" s="756"/>
      <c r="AF1172" s="594"/>
      <c r="AG1172" s="705">
        <f t="shared" si="117"/>
        <v>1160</v>
      </c>
      <c r="AH1172" s="756"/>
      <c r="AI1172" s="756"/>
      <c r="AJ1172" s="756"/>
      <c r="AK1172" s="756"/>
      <c r="AL1172" s="756"/>
      <c r="AM1172" s="756"/>
      <c r="AN1172" s="756"/>
      <c r="AO1172" s="685"/>
      <c r="AP1172" s="705">
        <f t="shared" si="118"/>
        <v>1160</v>
      </c>
      <c r="AQ1172" s="756"/>
      <c r="AR1172" s="756"/>
      <c r="AS1172" s="756"/>
      <c r="AT1172" s="756"/>
      <c r="AU1172" s="756"/>
      <c r="AV1172" s="756"/>
      <c r="AW1172" s="756"/>
    </row>
    <row r="1173" spans="2:49" x14ac:dyDescent="0.25">
      <c r="B1173" s="705">
        <v>1161</v>
      </c>
      <c r="C1173" s="951">
        <f>(1+_xlfn.XLOOKUP(INT((B1173-1)/12)+1,'ZC Curve'!$B$8:$B$107,'ZC Curve'!R$8:R$107,,0))^(1/12)-1</f>
        <v>0</v>
      </c>
      <c r="D1173" s="946">
        <f t="shared" si="113"/>
        <v>1</v>
      </c>
      <c r="E1173" s="594"/>
      <c r="F1173" s="705">
        <f t="shared" si="114"/>
        <v>1161</v>
      </c>
      <c r="G1173" s="756"/>
      <c r="H1173" s="756"/>
      <c r="I1173" s="756"/>
      <c r="J1173" s="756"/>
      <c r="K1173" s="756"/>
      <c r="L1173" s="756"/>
      <c r="M1173" s="756"/>
      <c r="N1173" s="594"/>
      <c r="O1173" s="705">
        <f t="shared" si="115"/>
        <v>1161</v>
      </c>
      <c r="P1173" s="756"/>
      <c r="Q1173" s="756"/>
      <c r="R1173" s="756"/>
      <c r="S1173" s="756"/>
      <c r="T1173" s="756"/>
      <c r="U1173" s="756"/>
      <c r="V1173" s="756"/>
      <c r="W1173" s="594"/>
      <c r="X1173" s="705">
        <f t="shared" si="116"/>
        <v>1161</v>
      </c>
      <c r="Y1173" s="756"/>
      <c r="Z1173" s="756"/>
      <c r="AA1173" s="756"/>
      <c r="AB1173" s="756"/>
      <c r="AC1173" s="756"/>
      <c r="AD1173" s="756"/>
      <c r="AE1173" s="756"/>
      <c r="AF1173" s="594"/>
      <c r="AG1173" s="705">
        <f t="shared" si="117"/>
        <v>1161</v>
      </c>
      <c r="AH1173" s="756"/>
      <c r="AI1173" s="756"/>
      <c r="AJ1173" s="756"/>
      <c r="AK1173" s="756"/>
      <c r="AL1173" s="756"/>
      <c r="AM1173" s="756"/>
      <c r="AN1173" s="756"/>
      <c r="AO1173" s="685"/>
      <c r="AP1173" s="705">
        <f t="shared" si="118"/>
        <v>1161</v>
      </c>
      <c r="AQ1173" s="756"/>
      <c r="AR1173" s="756"/>
      <c r="AS1173" s="756"/>
      <c r="AT1173" s="756"/>
      <c r="AU1173" s="756"/>
      <c r="AV1173" s="756"/>
      <c r="AW1173" s="756"/>
    </row>
    <row r="1174" spans="2:49" x14ac:dyDescent="0.25">
      <c r="B1174" s="705">
        <v>1162</v>
      </c>
      <c r="C1174" s="951">
        <f>(1+_xlfn.XLOOKUP(INT((B1174-1)/12)+1,'ZC Curve'!$B$8:$B$107,'ZC Curve'!R$8:R$107,,0))^(1/12)-1</f>
        <v>0</v>
      </c>
      <c r="D1174" s="946">
        <f t="shared" si="113"/>
        <v>1</v>
      </c>
      <c r="E1174" s="594"/>
      <c r="F1174" s="705">
        <f t="shared" si="114"/>
        <v>1162</v>
      </c>
      <c r="G1174" s="756"/>
      <c r="H1174" s="756"/>
      <c r="I1174" s="756"/>
      <c r="J1174" s="756"/>
      <c r="K1174" s="756"/>
      <c r="L1174" s="756"/>
      <c r="M1174" s="756"/>
      <c r="N1174" s="594"/>
      <c r="O1174" s="705">
        <f t="shared" si="115"/>
        <v>1162</v>
      </c>
      <c r="P1174" s="756"/>
      <c r="Q1174" s="756"/>
      <c r="R1174" s="756"/>
      <c r="S1174" s="756"/>
      <c r="T1174" s="756"/>
      <c r="U1174" s="756"/>
      <c r="V1174" s="756"/>
      <c r="W1174" s="594"/>
      <c r="X1174" s="705">
        <f t="shared" si="116"/>
        <v>1162</v>
      </c>
      <c r="Y1174" s="756"/>
      <c r="Z1174" s="756"/>
      <c r="AA1174" s="756"/>
      <c r="AB1174" s="756"/>
      <c r="AC1174" s="756"/>
      <c r="AD1174" s="756"/>
      <c r="AE1174" s="756"/>
      <c r="AF1174" s="594"/>
      <c r="AG1174" s="705">
        <f t="shared" si="117"/>
        <v>1162</v>
      </c>
      <c r="AH1174" s="756"/>
      <c r="AI1174" s="756"/>
      <c r="AJ1174" s="756"/>
      <c r="AK1174" s="756"/>
      <c r="AL1174" s="756"/>
      <c r="AM1174" s="756"/>
      <c r="AN1174" s="756"/>
      <c r="AO1174" s="685"/>
      <c r="AP1174" s="705">
        <f t="shared" si="118"/>
        <v>1162</v>
      </c>
      <c r="AQ1174" s="756"/>
      <c r="AR1174" s="756"/>
      <c r="AS1174" s="756"/>
      <c r="AT1174" s="756"/>
      <c r="AU1174" s="756"/>
      <c r="AV1174" s="756"/>
      <c r="AW1174" s="756"/>
    </row>
    <row r="1175" spans="2:49" x14ac:dyDescent="0.25">
      <c r="B1175" s="705">
        <v>1163</v>
      </c>
      <c r="C1175" s="951">
        <f>(1+_xlfn.XLOOKUP(INT((B1175-1)/12)+1,'ZC Curve'!$B$8:$B$107,'ZC Curve'!R$8:R$107,,0))^(1/12)-1</f>
        <v>0</v>
      </c>
      <c r="D1175" s="946">
        <f t="shared" si="113"/>
        <v>1</v>
      </c>
      <c r="E1175" s="594"/>
      <c r="F1175" s="705">
        <f t="shared" si="114"/>
        <v>1163</v>
      </c>
      <c r="G1175" s="756"/>
      <c r="H1175" s="756"/>
      <c r="I1175" s="756"/>
      <c r="J1175" s="756"/>
      <c r="K1175" s="756"/>
      <c r="L1175" s="756"/>
      <c r="M1175" s="756"/>
      <c r="N1175" s="594"/>
      <c r="O1175" s="705">
        <f t="shared" si="115"/>
        <v>1163</v>
      </c>
      <c r="P1175" s="756"/>
      <c r="Q1175" s="756"/>
      <c r="R1175" s="756"/>
      <c r="S1175" s="756"/>
      <c r="T1175" s="756"/>
      <c r="U1175" s="756"/>
      <c r="V1175" s="756"/>
      <c r="W1175" s="594"/>
      <c r="X1175" s="705">
        <f t="shared" si="116"/>
        <v>1163</v>
      </c>
      <c r="Y1175" s="756"/>
      <c r="Z1175" s="756"/>
      <c r="AA1175" s="756"/>
      <c r="AB1175" s="756"/>
      <c r="AC1175" s="756"/>
      <c r="AD1175" s="756"/>
      <c r="AE1175" s="756"/>
      <c r="AF1175" s="594"/>
      <c r="AG1175" s="705">
        <f t="shared" si="117"/>
        <v>1163</v>
      </c>
      <c r="AH1175" s="756"/>
      <c r="AI1175" s="756"/>
      <c r="AJ1175" s="756"/>
      <c r="AK1175" s="756"/>
      <c r="AL1175" s="756"/>
      <c r="AM1175" s="756"/>
      <c r="AN1175" s="756"/>
      <c r="AO1175" s="685"/>
      <c r="AP1175" s="705">
        <f t="shared" si="118"/>
        <v>1163</v>
      </c>
      <c r="AQ1175" s="756"/>
      <c r="AR1175" s="756"/>
      <c r="AS1175" s="756"/>
      <c r="AT1175" s="756"/>
      <c r="AU1175" s="756"/>
      <c r="AV1175" s="756"/>
      <c r="AW1175" s="756"/>
    </row>
    <row r="1176" spans="2:49" x14ac:dyDescent="0.25">
      <c r="B1176" s="705">
        <v>1164</v>
      </c>
      <c r="C1176" s="951">
        <f>(1+_xlfn.XLOOKUP(INT((B1176-1)/12)+1,'ZC Curve'!$B$8:$B$107,'ZC Curve'!R$8:R$107,,0))^(1/12)-1</f>
        <v>0</v>
      </c>
      <c r="D1176" s="946">
        <f t="shared" si="113"/>
        <v>1</v>
      </c>
      <c r="E1176" s="594"/>
      <c r="F1176" s="705">
        <f t="shared" si="114"/>
        <v>1164</v>
      </c>
      <c r="G1176" s="756"/>
      <c r="H1176" s="756"/>
      <c r="I1176" s="756"/>
      <c r="J1176" s="756"/>
      <c r="K1176" s="756"/>
      <c r="L1176" s="756"/>
      <c r="M1176" s="756"/>
      <c r="N1176" s="594"/>
      <c r="O1176" s="705">
        <f t="shared" si="115"/>
        <v>1164</v>
      </c>
      <c r="P1176" s="756"/>
      <c r="Q1176" s="756"/>
      <c r="R1176" s="756"/>
      <c r="S1176" s="756"/>
      <c r="T1176" s="756"/>
      <c r="U1176" s="756"/>
      <c r="V1176" s="756"/>
      <c r="W1176" s="594"/>
      <c r="X1176" s="705">
        <f t="shared" si="116"/>
        <v>1164</v>
      </c>
      <c r="Y1176" s="756"/>
      <c r="Z1176" s="756"/>
      <c r="AA1176" s="756"/>
      <c r="AB1176" s="756"/>
      <c r="AC1176" s="756"/>
      <c r="AD1176" s="756"/>
      <c r="AE1176" s="756"/>
      <c r="AF1176" s="594"/>
      <c r="AG1176" s="705">
        <f t="shared" si="117"/>
        <v>1164</v>
      </c>
      <c r="AH1176" s="756"/>
      <c r="AI1176" s="756"/>
      <c r="AJ1176" s="756"/>
      <c r="AK1176" s="756"/>
      <c r="AL1176" s="756"/>
      <c r="AM1176" s="756"/>
      <c r="AN1176" s="756"/>
      <c r="AO1176" s="685"/>
      <c r="AP1176" s="705">
        <f t="shared" si="118"/>
        <v>1164</v>
      </c>
      <c r="AQ1176" s="756"/>
      <c r="AR1176" s="756"/>
      <c r="AS1176" s="756"/>
      <c r="AT1176" s="756"/>
      <c r="AU1176" s="756"/>
      <c r="AV1176" s="756"/>
      <c r="AW1176" s="756"/>
    </row>
    <row r="1177" spans="2:49" x14ac:dyDescent="0.25">
      <c r="B1177" s="705">
        <v>1165</v>
      </c>
      <c r="C1177" s="951">
        <f>(1+_xlfn.XLOOKUP(INT((B1177-1)/12)+1,'ZC Curve'!$B$8:$B$107,'ZC Curve'!R$8:R$107,,0))^(1/12)-1</f>
        <v>0</v>
      </c>
      <c r="D1177" s="946">
        <f t="shared" si="113"/>
        <v>1</v>
      </c>
      <c r="E1177" s="594"/>
      <c r="F1177" s="705">
        <f t="shared" si="114"/>
        <v>1165</v>
      </c>
      <c r="G1177" s="756"/>
      <c r="H1177" s="756"/>
      <c r="I1177" s="756"/>
      <c r="J1177" s="756"/>
      <c r="K1177" s="756"/>
      <c r="L1177" s="756"/>
      <c r="M1177" s="756"/>
      <c r="N1177" s="594"/>
      <c r="O1177" s="705">
        <f t="shared" si="115"/>
        <v>1165</v>
      </c>
      <c r="P1177" s="756"/>
      <c r="Q1177" s="756"/>
      <c r="R1177" s="756"/>
      <c r="S1177" s="756"/>
      <c r="T1177" s="756"/>
      <c r="U1177" s="756"/>
      <c r="V1177" s="756"/>
      <c r="W1177" s="594"/>
      <c r="X1177" s="705">
        <f t="shared" si="116"/>
        <v>1165</v>
      </c>
      <c r="Y1177" s="756"/>
      <c r="Z1177" s="756"/>
      <c r="AA1177" s="756"/>
      <c r="AB1177" s="756"/>
      <c r="AC1177" s="756"/>
      <c r="AD1177" s="756"/>
      <c r="AE1177" s="756"/>
      <c r="AF1177" s="594"/>
      <c r="AG1177" s="705">
        <f t="shared" si="117"/>
        <v>1165</v>
      </c>
      <c r="AH1177" s="756"/>
      <c r="AI1177" s="756"/>
      <c r="AJ1177" s="756"/>
      <c r="AK1177" s="756"/>
      <c r="AL1177" s="756"/>
      <c r="AM1177" s="756"/>
      <c r="AN1177" s="756"/>
      <c r="AO1177" s="685"/>
      <c r="AP1177" s="705">
        <f t="shared" si="118"/>
        <v>1165</v>
      </c>
      <c r="AQ1177" s="756"/>
      <c r="AR1177" s="756"/>
      <c r="AS1177" s="756"/>
      <c r="AT1177" s="756"/>
      <c r="AU1177" s="756"/>
      <c r="AV1177" s="756"/>
      <c r="AW1177" s="756"/>
    </row>
    <row r="1178" spans="2:49" x14ac:dyDescent="0.25">
      <c r="B1178" s="705">
        <v>1166</v>
      </c>
      <c r="C1178" s="951">
        <f>(1+_xlfn.XLOOKUP(INT((B1178-1)/12)+1,'ZC Curve'!$B$8:$B$107,'ZC Curve'!R$8:R$107,,0))^(1/12)-1</f>
        <v>0</v>
      </c>
      <c r="D1178" s="946">
        <f t="shared" si="113"/>
        <v>1</v>
      </c>
      <c r="E1178" s="594"/>
      <c r="F1178" s="705">
        <f t="shared" si="114"/>
        <v>1166</v>
      </c>
      <c r="G1178" s="756"/>
      <c r="H1178" s="756"/>
      <c r="I1178" s="756"/>
      <c r="J1178" s="756"/>
      <c r="K1178" s="756"/>
      <c r="L1178" s="756"/>
      <c r="M1178" s="756"/>
      <c r="N1178" s="594"/>
      <c r="O1178" s="705">
        <f t="shared" si="115"/>
        <v>1166</v>
      </c>
      <c r="P1178" s="756"/>
      <c r="Q1178" s="756"/>
      <c r="R1178" s="756"/>
      <c r="S1178" s="756"/>
      <c r="T1178" s="756"/>
      <c r="U1178" s="756"/>
      <c r="V1178" s="756"/>
      <c r="W1178" s="594"/>
      <c r="X1178" s="705">
        <f t="shared" si="116"/>
        <v>1166</v>
      </c>
      <c r="Y1178" s="756"/>
      <c r="Z1178" s="756"/>
      <c r="AA1178" s="756"/>
      <c r="AB1178" s="756"/>
      <c r="AC1178" s="756"/>
      <c r="AD1178" s="756"/>
      <c r="AE1178" s="756"/>
      <c r="AF1178" s="594"/>
      <c r="AG1178" s="705">
        <f t="shared" si="117"/>
        <v>1166</v>
      </c>
      <c r="AH1178" s="756"/>
      <c r="AI1178" s="756"/>
      <c r="AJ1178" s="756"/>
      <c r="AK1178" s="756"/>
      <c r="AL1178" s="756"/>
      <c r="AM1178" s="756"/>
      <c r="AN1178" s="756"/>
      <c r="AO1178" s="685"/>
      <c r="AP1178" s="705">
        <f t="shared" si="118"/>
        <v>1166</v>
      </c>
      <c r="AQ1178" s="756"/>
      <c r="AR1178" s="756"/>
      <c r="AS1178" s="756"/>
      <c r="AT1178" s="756"/>
      <c r="AU1178" s="756"/>
      <c r="AV1178" s="756"/>
      <c r="AW1178" s="756"/>
    </row>
    <row r="1179" spans="2:49" x14ac:dyDescent="0.25">
      <c r="B1179" s="705">
        <v>1167</v>
      </c>
      <c r="C1179" s="951">
        <f>(1+_xlfn.XLOOKUP(INT((B1179-1)/12)+1,'ZC Curve'!$B$8:$B$107,'ZC Curve'!R$8:R$107,,0))^(1/12)-1</f>
        <v>0</v>
      </c>
      <c r="D1179" s="946">
        <f t="shared" si="113"/>
        <v>1</v>
      </c>
      <c r="E1179" s="594"/>
      <c r="F1179" s="705">
        <f t="shared" si="114"/>
        <v>1167</v>
      </c>
      <c r="G1179" s="756"/>
      <c r="H1179" s="756"/>
      <c r="I1179" s="756"/>
      <c r="J1179" s="756"/>
      <c r="K1179" s="756"/>
      <c r="L1179" s="756"/>
      <c r="M1179" s="756"/>
      <c r="N1179" s="594"/>
      <c r="O1179" s="705">
        <f t="shared" si="115"/>
        <v>1167</v>
      </c>
      <c r="P1179" s="756"/>
      <c r="Q1179" s="756"/>
      <c r="R1179" s="756"/>
      <c r="S1179" s="756"/>
      <c r="T1179" s="756"/>
      <c r="U1179" s="756"/>
      <c r="V1179" s="756"/>
      <c r="W1179" s="594"/>
      <c r="X1179" s="705">
        <f t="shared" si="116"/>
        <v>1167</v>
      </c>
      <c r="Y1179" s="756"/>
      <c r="Z1179" s="756"/>
      <c r="AA1179" s="756"/>
      <c r="AB1179" s="756"/>
      <c r="AC1179" s="756"/>
      <c r="AD1179" s="756"/>
      <c r="AE1179" s="756"/>
      <c r="AF1179" s="594"/>
      <c r="AG1179" s="705">
        <f t="shared" si="117"/>
        <v>1167</v>
      </c>
      <c r="AH1179" s="756"/>
      <c r="AI1179" s="756"/>
      <c r="AJ1179" s="756"/>
      <c r="AK1179" s="756"/>
      <c r="AL1179" s="756"/>
      <c r="AM1179" s="756"/>
      <c r="AN1179" s="756"/>
      <c r="AO1179" s="685"/>
      <c r="AP1179" s="705">
        <f t="shared" si="118"/>
        <v>1167</v>
      </c>
      <c r="AQ1179" s="756"/>
      <c r="AR1179" s="756"/>
      <c r="AS1179" s="756"/>
      <c r="AT1179" s="756"/>
      <c r="AU1179" s="756"/>
      <c r="AV1179" s="756"/>
      <c r="AW1179" s="756"/>
    </row>
    <row r="1180" spans="2:49" x14ac:dyDescent="0.25">
      <c r="B1180" s="705">
        <v>1168</v>
      </c>
      <c r="C1180" s="951">
        <f>(1+_xlfn.XLOOKUP(INT((B1180-1)/12)+1,'ZC Curve'!$B$8:$B$107,'ZC Curve'!R$8:R$107,,0))^(1/12)-1</f>
        <v>0</v>
      </c>
      <c r="D1180" s="946">
        <f t="shared" si="113"/>
        <v>1</v>
      </c>
      <c r="E1180" s="594"/>
      <c r="F1180" s="705">
        <f t="shared" si="114"/>
        <v>1168</v>
      </c>
      <c r="G1180" s="756"/>
      <c r="H1180" s="756"/>
      <c r="I1180" s="756"/>
      <c r="J1180" s="756"/>
      <c r="K1180" s="756"/>
      <c r="L1180" s="756"/>
      <c r="M1180" s="756"/>
      <c r="N1180" s="594"/>
      <c r="O1180" s="705">
        <f t="shared" si="115"/>
        <v>1168</v>
      </c>
      <c r="P1180" s="756"/>
      <c r="Q1180" s="756"/>
      <c r="R1180" s="756"/>
      <c r="S1180" s="756"/>
      <c r="T1180" s="756"/>
      <c r="U1180" s="756"/>
      <c r="V1180" s="756"/>
      <c r="W1180" s="594"/>
      <c r="X1180" s="705">
        <f t="shared" si="116"/>
        <v>1168</v>
      </c>
      <c r="Y1180" s="756"/>
      <c r="Z1180" s="756"/>
      <c r="AA1180" s="756"/>
      <c r="AB1180" s="756"/>
      <c r="AC1180" s="756"/>
      <c r="AD1180" s="756"/>
      <c r="AE1180" s="756"/>
      <c r="AF1180" s="594"/>
      <c r="AG1180" s="705">
        <f t="shared" si="117"/>
        <v>1168</v>
      </c>
      <c r="AH1180" s="756"/>
      <c r="AI1180" s="756"/>
      <c r="AJ1180" s="756"/>
      <c r="AK1180" s="756"/>
      <c r="AL1180" s="756"/>
      <c r="AM1180" s="756"/>
      <c r="AN1180" s="756"/>
      <c r="AO1180" s="685"/>
      <c r="AP1180" s="705">
        <f t="shared" si="118"/>
        <v>1168</v>
      </c>
      <c r="AQ1180" s="756"/>
      <c r="AR1180" s="756"/>
      <c r="AS1180" s="756"/>
      <c r="AT1180" s="756"/>
      <c r="AU1180" s="756"/>
      <c r="AV1180" s="756"/>
      <c r="AW1180" s="756"/>
    </row>
    <row r="1181" spans="2:49" x14ac:dyDescent="0.25">
      <c r="B1181" s="705">
        <v>1169</v>
      </c>
      <c r="C1181" s="951">
        <f>(1+_xlfn.XLOOKUP(INT((B1181-1)/12)+1,'ZC Curve'!$B$8:$B$107,'ZC Curve'!R$8:R$107,,0))^(1/12)-1</f>
        <v>0</v>
      </c>
      <c r="D1181" s="946">
        <f t="shared" si="113"/>
        <v>1</v>
      </c>
      <c r="E1181" s="594"/>
      <c r="F1181" s="705">
        <f t="shared" si="114"/>
        <v>1169</v>
      </c>
      <c r="G1181" s="756"/>
      <c r="H1181" s="756"/>
      <c r="I1181" s="756"/>
      <c r="J1181" s="756"/>
      <c r="K1181" s="756"/>
      <c r="L1181" s="756"/>
      <c r="M1181" s="756"/>
      <c r="N1181" s="594"/>
      <c r="O1181" s="705">
        <f t="shared" si="115"/>
        <v>1169</v>
      </c>
      <c r="P1181" s="756"/>
      <c r="Q1181" s="756"/>
      <c r="R1181" s="756"/>
      <c r="S1181" s="756"/>
      <c r="T1181" s="756"/>
      <c r="U1181" s="756"/>
      <c r="V1181" s="756"/>
      <c r="W1181" s="594"/>
      <c r="X1181" s="705">
        <f t="shared" si="116"/>
        <v>1169</v>
      </c>
      <c r="Y1181" s="756"/>
      <c r="Z1181" s="756"/>
      <c r="AA1181" s="756"/>
      <c r="AB1181" s="756"/>
      <c r="AC1181" s="756"/>
      <c r="AD1181" s="756"/>
      <c r="AE1181" s="756"/>
      <c r="AF1181" s="594"/>
      <c r="AG1181" s="705">
        <f t="shared" si="117"/>
        <v>1169</v>
      </c>
      <c r="AH1181" s="756"/>
      <c r="AI1181" s="756"/>
      <c r="AJ1181" s="756"/>
      <c r="AK1181" s="756"/>
      <c r="AL1181" s="756"/>
      <c r="AM1181" s="756"/>
      <c r="AN1181" s="756"/>
      <c r="AO1181" s="685"/>
      <c r="AP1181" s="705">
        <f t="shared" si="118"/>
        <v>1169</v>
      </c>
      <c r="AQ1181" s="756"/>
      <c r="AR1181" s="756"/>
      <c r="AS1181" s="756"/>
      <c r="AT1181" s="756"/>
      <c r="AU1181" s="756"/>
      <c r="AV1181" s="756"/>
      <c r="AW1181" s="756"/>
    </row>
    <row r="1182" spans="2:49" x14ac:dyDescent="0.25">
      <c r="B1182" s="705">
        <v>1170</v>
      </c>
      <c r="C1182" s="951">
        <f>(1+_xlfn.XLOOKUP(INT((B1182-1)/12)+1,'ZC Curve'!$B$8:$B$107,'ZC Curve'!R$8:R$107,,0))^(1/12)-1</f>
        <v>0</v>
      </c>
      <c r="D1182" s="946">
        <f t="shared" si="113"/>
        <v>1</v>
      </c>
      <c r="E1182" s="594"/>
      <c r="F1182" s="705">
        <f t="shared" si="114"/>
        <v>1170</v>
      </c>
      <c r="G1182" s="756"/>
      <c r="H1182" s="756"/>
      <c r="I1182" s="756"/>
      <c r="J1182" s="756"/>
      <c r="K1182" s="756"/>
      <c r="L1182" s="756"/>
      <c r="M1182" s="756"/>
      <c r="N1182" s="594"/>
      <c r="O1182" s="705">
        <f t="shared" si="115"/>
        <v>1170</v>
      </c>
      <c r="P1182" s="756"/>
      <c r="Q1182" s="756"/>
      <c r="R1182" s="756"/>
      <c r="S1182" s="756"/>
      <c r="T1182" s="756"/>
      <c r="U1182" s="756"/>
      <c r="V1182" s="756"/>
      <c r="W1182" s="594"/>
      <c r="X1182" s="705">
        <f t="shared" si="116"/>
        <v>1170</v>
      </c>
      <c r="Y1182" s="756"/>
      <c r="Z1182" s="756"/>
      <c r="AA1182" s="756"/>
      <c r="AB1182" s="756"/>
      <c r="AC1182" s="756"/>
      <c r="AD1182" s="756"/>
      <c r="AE1182" s="756"/>
      <c r="AF1182" s="594"/>
      <c r="AG1182" s="705">
        <f t="shared" si="117"/>
        <v>1170</v>
      </c>
      <c r="AH1182" s="756"/>
      <c r="AI1182" s="756"/>
      <c r="AJ1182" s="756"/>
      <c r="AK1182" s="756"/>
      <c r="AL1182" s="756"/>
      <c r="AM1182" s="756"/>
      <c r="AN1182" s="756"/>
      <c r="AO1182" s="685"/>
      <c r="AP1182" s="705">
        <f t="shared" si="118"/>
        <v>1170</v>
      </c>
      <c r="AQ1182" s="756"/>
      <c r="AR1182" s="756"/>
      <c r="AS1182" s="756"/>
      <c r="AT1182" s="756"/>
      <c r="AU1182" s="756"/>
      <c r="AV1182" s="756"/>
      <c r="AW1182" s="756"/>
    </row>
    <row r="1183" spans="2:49" x14ac:dyDescent="0.25">
      <c r="B1183" s="705">
        <v>1171</v>
      </c>
      <c r="C1183" s="951">
        <f>(1+_xlfn.XLOOKUP(INT((B1183-1)/12)+1,'ZC Curve'!$B$8:$B$107,'ZC Curve'!R$8:R$107,,0))^(1/12)-1</f>
        <v>0</v>
      </c>
      <c r="D1183" s="946">
        <f t="shared" si="113"/>
        <v>1</v>
      </c>
      <c r="E1183" s="594"/>
      <c r="F1183" s="705">
        <f t="shared" si="114"/>
        <v>1171</v>
      </c>
      <c r="G1183" s="756"/>
      <c r="H1183" s="756"/>
      <c r="I1183" s="756"/>
      <c r="J1183" s="756"/>
      <c r="K1183" s="756"/>
      <c r="L1183" s="756"/>
      <c r="M1183" s="756"/>
      <c r="N1183" s="594"/>
      <c r="O1183" s="705">
        <f t="shared" si="115"/>
        <v>1171</v>
      </c>
      <c r="P1183" s="756"/>
      <c r="Q1183" s="756"/>
      <c r="R1183" s="756"/>
      <c r="S1183" s="756"/>
      <c r="T1183" s="756"/>
      <c r="U1183" s="756"/>
      <c r="V1183" s="756"/>
      <c r="W1183" s="594"/>
      <c r="X1183" s="705">
        <f t="shared" si="116"/>
        <v>1171</v>
      </c>
      <c r="Y1183" s="756"/>
      <c r="Z1183" s="756"/>
      <c r="AA1183" s="756"/>
      <c r="AB1183" s="756"/>
      <c r="AC1183" s="756"/>
      <c r="AD1183" s="756"/>
      <c r="AE1183" s="756"/>
      <c r="AF1183" s="594"/>
      <c r="AG1183" s="705">
        <f t="shared" si="117"/>
        <v>1171</v>
      </c>
      <c r="AH1183" s="756"/>
      <c r="AI1183" s="756"/>
      <c r="AJ1183" s="756"/>
      <c r="AK1183" s="756"/>
      <c r="AL1183" s="756"/>
      <c r="AM1183" s="756"/>
      <c r="AN1183" s="756"/>
      <c r="AO1183" s="685"/>
      <c r="AP1183" s="705">
        <f t="shared" si="118"/>
        <v>1171</v>
      </c>
      <c r="AQ1183" s="756"/>
      <c r="AR1183" s="756"/>
      <c r="AS1183" s="756"/>
      <c r="AT1183" s="756"/>
      <c r="AU1183" s="756"/>
      <c r="AV1183" s="756"/>
      <c r="AW1183" s="756"/>
    </row>
    <row r="1184" spans="2:49" x14ac:dyDescent="0.25">
      <c r="B1184" s="705">
        <v>1172</v>
      </c>
      <c r="C1184" s="951">
        <f>(1+_xlfn.XLOOKUP(INT((B1184-1)/12)+1,'ZC Curve'!$B$8:$B$107,'ZC Curve'!R$8:R$107,,0))^(1/12)-1</f>
        <v>0</v>
      </c>
      <c r="D1184" s="946">
        <f t="shared" si="113"/>
        <v>1</v>
      </c>
      <c r="E1184" s="594"/>
      <c r="F1184" s="705">
        <f t="shared" si="114"/>
        <v>1172</v>
      </c>
      <c r="G1184" s="756"/>
      <c r="H1184" s="756"/>
      <c r="I1184" s="756"/>
      <c r="J1184" s="756"/>
      <c r="K1184" s="756"/>
      <c r="L1184" s="756"/>
      <c r="M1184" s="756"/>
      <c r="N1184" s="594"/>
      <c r="O1184" s="705">
        <f t="shared" si="115"/>
        <v>1172</v>
      </c>
      <c r="P1184" s="756"/>
      <c r="Q1184" s="756"/>
      <c r="R1184" s="756"/>
      <c r="S1184" s="756"/>
      <c r="T1184" s="756"/>
      <c r="U1184" s="756"/>
      <c r="V1184" s="756"/>
      <c r="W1184" s="594"/>
      <c r="X1184" s="705">
        <f t="shared" si="116"/>
        <v>1172</v>
      </c>
      <c r="Y1184" s="756"/>
      <c r="Z1184" s="756"/>
      <c r="AA1184" s="756"/>
      <c r="AB1184" s="756"/>
      <c r="AC1184" s="756"/>
      <c r="AD1184" s="756"/>
      <c r="AE1184" s="756"/>
      <c r="AF1184" s="594"/>
      <c r="AG1184" s="705">
        <f t="shared" si="117"/>
        <v>1172</v>
      </c>
      <c r="AH1184" s="756"/>
      <c r="AI1184" s="756"/>
      <c r="AJ1184" s="756"/>
      <c r="AK1184" s="756"/>
      <c r="AL1184" s="756"/>
      <c r="AM1184" s="756"/>
      <c r="AN1184" s="756"/>
      <c r="AO1184" s="685"/>
      <c r="AP1184" s="705">
        <f t="shared" si="118"/>
        <v>1172</v>
      </c>
      <c r="AQ1184" s="756"/>
      <c r="AR1184" s="756"/>
      <c r="AS1184" s="756"/>
      <c r="AT1184" s="756"/>
      <c r="AU1184" s="756"/>
      <c r="AV1184" s="756"/>
      <c r="AW1184" s="756"/>
    </row>
    <row r="1185" spans="2:49" x14ac:dyDescent="0.25">
      <c r="B1185" s="705">
        <v>1173</v>
      </c>
      <c r="C1185" s="951">
        <f>(1+_xlfn.XLOOKUP(INT((B1185-1)/12)+1,'ZC Curve'!$B$8:$B$107,'ZC Curve'!R$8:R$107,,0))^(1/12)-1</f>
        <v>0</v>
      </c>
      <c r="D1185" s="946">
        <f t="shared" si="113"/>
        <v>1</v>
      </c>
      <c r="E1185" s="594"/>
      <c r="F1185" s="705">
        <f t="shared" si="114"/>
        <v>1173</v>
      </c>
      <c r="G1185" s="756"/>
      <c r="H1185" s="756"/>
      <c r="I1185" s="756"/>
      <c r="J1185" s="756"/>
      <c r="K1185" s="756"/>
      <c r="L1185" s="756"/>
      <c r="M1185" s="756"/>
      <c r="N1185" s="594"/>
      <c r="O1185" s="705">
        <f t="shared" si="115"/>
        <v>1173</v>
      </c>
      <c r="P1185" s="756"/>
      <c r="Q1185" s="756"/>
      <c r="R1185" s="756"/>
      <c r="S1185" s="756"/>
      <c r="T1185" s="756"/>
      <c r="U1185" s="756"/>
      <c r="V1185" s="756"/>
      <c r="W1185" s="594"/>
      <c r="X1185" s="705">
        <f t="shared" si="116"/>
        <v>1173</v>
      </c>
      <c r="Y1185" s="756"/>
      <c r="Z1185" s="756"/>
      <c r="AA1185" s="756"/>
      <c r="AB1185" s="756"/>
      <c r="AC1185" s="756"/>
      <c r="AD1185" s="756"/>
      <c r="AE1185" s="756"/>
      <c r="AF1185" s="594"/>
      <c r="AG1185" s="705">
        <f t="shared" si="117"/>
        <v>1173</v>
      </c>
      <c r="AH1185" s="756"/>
      <c r="AI1185" s="756"/>
      <c r="AJ1185" s="756"/>
      <c r="AK1185" s="756"/>
      <c r="AL1185" s="756"/>
      <c r="AM1185" s="756"/>
      <c r="AN1185" s="756"/>
      <c r="AO1185" s="685"/>
      <c r="AP1185" s="705">
        <f t="shared" si="118"/>
        <v>1173</v>
      </c>
      <c r="AQ1185" s="756"/>
      <c r="AR1185" s="756"/>
      <c r="AS1185" s="756"/>
      <c r="AT1185" s="756"/>
      <c r="AU1185" s="756"/>
      <c r="AV1185" s="756"/>
      <c r="AW1185" s="756"/>
    </row>
    <row r="1186" spans="2:49" x14ac:dyDescent="0.25">
      <c r="B1186" s="705">
        <v>1174</v>
      </c>
      <c r="C1186" s="951">
        <f>(1+_xlfn.XLOOKUP(INT((B1186-1)/12)+1,'ZC Curve'!$B$8:$B$107,'ZC Curve'!R$8:R$107,,0))^(1/12)-1</f>
        <v>0</v>
      </c>
      <c r="D1186" s="946">
        <f t="shared" si="113"/>
        <v>1</v>
      </c>
      <c r="E1186" s="594"/>
      <c r="F1186" s="705">
        <f t="shared" si="114"/>
        <v>1174</v>
      </c>
      <c r="G1186" s="756"/>
      <c r="H1186" s="756"/>
      <c r="I1186" s="756"/>
      <c r="J1186" s="756"/>
      <c r="K1186" s="756"/>
      <c r="L1186" s="756"/>
      <c r="M1186" s="756"/>
      <c r="N1186" s="594"/>
      <c r="O1186" s="705">
        <f t="shared" si="115"/>
        <v>1174</v>
      </c>
      <c r="P1186" s="756"/>
      <c r="Q1186" s="756"/>
      <c r="R1186" s="756"/>
      <c r="S1186" s="756"/>
      <c r="T1186" s="756"/>
      <c r="U1186" s="756"/>
      <c r="V1186" s="756"/>
      <c r="W1186" s="594"/>
      <c r="X1186" s="705">
        <f t="shared" si="116"/>
        <v>1174</v>
      </c>
      <c r="Y1186" s="756"/>
      <c r="Z1186" s="756"/>
      <c r="AA1186" s="756"/>
      <c r="AB1186" s="756"/>
      <c r="AC1186" s="756"/>
      <c r="AD1186" s="756"/>
      <c r="AE1186" s="756"/>
      <c r="AF1186" s="594"/>
      <c r="AG1186" s="705">
        <f t="shared" si="117"/>
        <v>1174</v>
      </c>
      <c r="AH1186" s="756"/>
      <c r="AI1186" s="756"/>
      <c r="AJ1186" s="756"/>
      <c r="AK1186" s="756"/>
      <c r="AL1186" s="756"/>
      <c r="AM1186" s="756"/>
      <c r="AN1186" s="756"/>
      <c r="AO1186" s="685"/>
      <c r="AP1186" s="705">
        <f t="shared" si="118"/>
        <v>1174</v>
      </c>
      <c r="AQ1186" s="756"/>
      <c r="AR1186" s="756"/>
      <c r="AS1186" s="756"/>
      <c r="AT1186" s="756"/>
      <c r="AU1186" s="756"/>
      <c r="AV1186" s="756"/>
      <c r="AW1186" s="756"/>
    </row>
    <row r="1187" spans="2:49" x14ac:dyDescent="0.25">
      <c r="B1187" s="705">
        <v>1175</v>
      </c>
      <c r="C1187" s="951">
        <f>(1+_xlfn.XLOOKUP(INT((B1187-1)/12)+1,'ZC Curve'!$B$8:$B$107,'ZC Curve'!R$8:R$107,,0))^(1/12)-1</f>
        <v>0</v>
      </c>
      <c r="D1187" s="946">
        <f t="shared" si="113"/>
        <v>1</v>
      </c>
      <c r="E1187" s="594"/>
      <c r="F1187" s="705">
        <f t="shared" si="114"/>
        <v>1175</v>
      </c>
      <c r="G1187" s="756"/>
      <c r="H1187" s="756"/>
      <c r="I1187" s="756"/>
      <c r="J1187" s="756"/>
      <c r="K1187" s="756"/>
      <c r="L1187" s="756"/>
      <c r="M1187" s="756"/>
      <c r="N1187" s="594"/>
      <c r="O1187" s="705">
        <f t="shared" si="115"/>
        <v>1175</v>
      </c>
      <c r="P1187" s="756"/>
      <c r="Q1187" s="756"/>
      <c r="R1187" s="756"/>
      <c r="S1187" s="756"/>
      <c r="T1187" s="756"/>
      <c r="U1187" s="756"/>
      <c r="V1187" s="756"/>
      <c r="W1187" s="594"/>
      <c r="X1187" s="705">
        <f t="shared" si="116"/>
        <v>1175</v>
      </c>
      <c r="Y1187" s="756"/>
      <c r="Z1187" s="756"/>
      <c r="AA1187" s="756"/>
      <c r="AB1187" s="756"/>
      <c r="AC1187" s="756"/>
      <c r="AD1187" s="756"/>
      <c r="AE1187" s="756"/>
      <c r="AF1187" s="594"/>
      <c r="AG1187" s="705">
        <f t="shared" si="117"/>
        <v>1175</v>
      </c>
      <c r="AH1187" s="756"/>
      <c r="AI1187" s="756"/>
      <c r="AJ1187" s="756"/>
      <c r="AK1187" s="756"/>
      <c r="AL1187" s="756"/>
      <c r="AM1187" s="756"/>
      <c r="AN1187" s="756"/>
      <c r="AO1187" s="685"/>
      <c r="AP1187" s="705">
        <f t="shared" si="118"/>
        <v>1175</v>
      </c>
      <c r="AQ1187" s="756"/>
      <c r="AR1187" s="756"/>
      <c r="AS1187" s="756"/>
      <c r="AT1187" s="756"/>
      <c r="AU1187" s="756"/>
      <c r="AV1187" s="756"/>
      <c r="AW1187" s="756"/>
    </row>
    <row r="1188" spans="2:49" x14ac:dyDescent="0.25">
      <c r="B1188" s="705">
        <v>1176</v>
      </c>
      <c r="C1188" s="951">
        <f>(1+_xlfn.XLOOKUP(INT((B1188-1)/12)+1,'ZC Curve'!$B$8:$B$107,'ZC Curve'!R$8:R$107,,0))^(1/12)-1</f>
        <v>0</v>
      </c>
      <c r="D1188" s="946">
        <f t="shared" si="113"/>
        <v>1</v>
      </c>
      <c r="E1188" s="594"/>
      <c r="F1188" s="705">
        <f t="shared" si="114"/>
        <v>1176</v>
      </c>
      <c r="G1188" s="756"/>
      <c r="H1188" s="756"/>
      <c r="I1188" s="756"/>
      <c r="J1188" s="756"/>
      <c r="K1188" s="756"/>
      <c r="L1188" s="756"/>
      <c r="M1188" s="756"/>
      <c r="N1188" s="594"/>
      <c r="O1188" s="705">
        <f t="shared" si="115"/>
        <v>1176</v>
      </c>
      <c r="P1188" s="756"/>
      <c r="Q1188" s="756"/>
      <c r="R1188" s="756"/>
      <c r="S1188" s="756"/>
      <c r="T1188" s="756"/>
      <c r="U1188" s="756"/>
      <c r="V1188" s="756"/>
      <c r="W1188" s="594"/>
      <c r="X1188" s="705">
        <f t="shared" si="116"/>
        <v>1176</v>
      </c>
      <c r="Y1188" s="756"/>
      <c r="Z1188" s="756"/>
      <c r="AA1188" s="756"/>
      <c r="AB1188" s="756"/>
      <c r="AC1188" s="756"/>
      <c r="AD1188" s="756"/>
      <c r="AE1188" s="756"/>
      <c r="AF1188" s="594"/>
      <c r="AG1188" s="705">
        <f t="shared" si="117"/>
        <v>1176</v>
      </c>
      <c r="AH1188" s="756"/>
      <c r="AI1188" s="756"/>
      <c r="AJ1188" s="756"/>
      <c r="AK1188" s="756"/>
      <c r="AL1188" s="756"/>
      <c r="AM1188" s="756"/>
      <c r="AN1188" s="756"/>
      <c r="AO1188" s="685"/>
      <c r="AP1188" s="705">
        <f t="shared" si="118"/>
        <v>1176</v>
      </c>
      <c r="AQ1188" s="756"/>
      <c r="AR1188" s="756"/>
      <c r="AS1188" s="756"/>
      <c r="AT1188" s="756"/>
      <c r="AU1188" s="756"/>
      <c r="AV1188" s="756"/>
      <c r="AW1188" s="756"/>
    </row>
    <row r="1189" spans="2:49" x14ac:dyDescent="0.25">
      <c r="B1189" s="705">
        <v>1177</v>
      </c>
      <c r="C1189" s="951">
        <f>(1+_xlfn.XLOOKUP(INT((B1189-1)/12)+1,'ZC Curve'!$B$8:$B$107,'ZC Curve'!R$8:R$107,,0))^(1/12)-1</f>
        <v>0</v>
      </c>
      <c r="D1189" s="946">
        <f t="shared" si="113"/>
        <v>1</v>
      </c>
      <c r="E1189" s="594"/>
      <c r="F1189" s="705">
        <f t="shared" si="114"/>
        <v>1177</v>
      </c>
      <c r="G1189" s="756"/>
      <c r="H1189" s="756"/>
      <c r="I1189" s="756"/>
      <c r="J1189" s="756"/>
      <c r="K1189" s="756"/>
      <c r="L1189" s="756"/>
      <c r="M1189" s="756"/>
      <c r="N1189" s="594"/>
      <c r="O1189" s="705">
        <f t="shared" si="115"/>
        <v>1177</v>
      </c>
      <c r="P1189" s="756"/>
      <c r="Q1189" s="756"/>
      <c r="R1189" s="756"/>
      <c r="S1189" s="756"/>
      <c r="T1189" s="756"/>
      <c r="U1189" s="756"/>
      <c r="V1189" s="756"/>
      <c r="W1189" s="594"/>
      <c r="X1189" s="705">
        <f t="shared" si="116"/>
        <v>1177</v>
      </c>
      <c r="Y1189" s="756"/>
      <c r="Z1189" s="756"/>
      <c r="AA1189" s="756"/>
      <c r="AB1189" s="756"/>
      <c r="AC1189" s="756"/>
      <c r="AD1189" s="756"/>
      <c r="AE1189" s="756"/>
      <c r="AF1189" s="594"/>
      <c r="AG1189" s="705">
        <f t="shared" si="117"/>
        <v>1177</v>
      </c>
      <c r="AH1189" s="756"/>
      <c r="AI1189" s="756"/>
      <c r="AJ1189" s="756"/>
      <c r="AK1189" s="756"/>
      <c r="AL1189" s="756"/>
      <c r="AM1189" s="756"/>
      <c r="AN1189" s="756"/>
      <c r="AO1189" s="685"/>
      <c r="AP1189" s="705">
        <f t="shared" si="118"/>
        <v>1177</v>
      </c>
      <c r="AQ1189" s="756"/>
      <c r="AR1189" s="756"/>
      <c r="AS1189" s="756"/>
      <c r="AT1189" s="756"/>
      <c r="AU1189" s="756"/>
      <c r="AV1189" s="756"/>
      <c r="AW1189" s="756"/>
    </row>
    <row r="1190" spans="2:49" x14ac:dyDescent="0.25">
      <c r="B1190" s="705">
        <v>1178</v>
      </c>
      <c r="C1190" s="951">
        <f>(1+_xlfn.XLOOKUP(INT((B1190-1)/12)+1,'ZC Curve'!$B$8:$B$107,'ZC Curve'!R$8:R$107,,0))^(1/12)-1</f>
        <v>0</v>
      </c>
      <c r="D1190" s="946">
        <f t="shared" si="113"/>
        <v>1</v>
      </c>
      <c r="E1190" s="594"/>
      <c r="F1190" s="705">
        <f t="shared" si="114"/>
        <v>1178</v>
      </c>
      <c r="G1190" s="756"/>
      <c r="H1190" s="756"/>
      <c r="I1190" s="756"/>
      <c r="J1190" s="756"/>
      <c r="K1190" s="756"/>
      <c r="L1190" s="756"/>
      <c r="M1190" s="756"/>
      <c r="N1190" s="594"/>
      <c r="O1190" s="705">
        <f t="shared" si="115"/>
        <v>1178</v>
      </c>
      <c r="P1190" s="756"/>
      <c r="Q1190" s="756"/>
      <c r="R1190" s="756"/>
      <c r="S1190" s="756"/>
      <c r="T1190" s="756"/>
      <c r="U1190" s="756"/>
      <c r="V1190" s="756"/>
      <c r="W1190" s="594"/>
      <c r="X1190" s="705">
        <f t="shared" si="116"/>
        <v>1178</v>
      </c>
      <c r="Y1190" s="756"/>
      <c r="Z1190" s="756"/>
      <c r="AA1190" s="756"/>
      <c r="AB1190" s="756"/>
      <c r="AC1190" s="756"/>
      <c r="AD1190" s="756"/>
      <c r="AE1190" s="756"/>
      <c r="AF1190" s="594"/>
      <c r="AG1190" s="705">
        <f t="shared" si="117"/>
        <v>1178</v>
      </c>
      <c r="AH1190" s="756"/>
      <c r="AI1190" s="756"/>
      <c r="AJ1190" s="756"/>
      <c r="AK1190" s="756"/>
      <c r="AL1190" s="756"/>
      <c r="AM1190" s="756"/>
      <c r="AN1190" s="756"/>
      <c r="AO1190" s="685"/>
      <c r="AP1190" s="705">
        <f t="shared" si="118"/>
        <v>1178</v>
      </c>
      <c r="AQ1190" s="756"/>
      <c r="AR1190" s="756"/>
      <c r="AS1190" s="756"/>
      <c r="AT1190" s="756"/>
      <c r="AU1190" s="756"/>
      <c r="AV1190" s="756"/>
      <c r="AW1190" s="756"/>
    </row>
    <row r="1191" spans="2:49" x14ac:dyDescent="0.25">
      <c r="B1191" s="705">
        <v>1179</v>
      </c>
      <c r="C1191" s="951">
        <f>(1+_xlfn.XLOOKUP(INT((B1191-1)/12)+1,'ZC Curve'!$B$8:$B$107,'ZC Curve'!R$8:R$107,,0))^(1/12)-1</f>
        <v>0</v>
      </c>
      <c r="D1191" s="946">
        <f t="shared" si="113"/>
        <v>1</v>
      </c>
      <c r="E1191" s="594"/>
      <c r="F1191" s="705">
        <f t="shared" si="114"/>
        <v>1179</v>
      </c>
      <c r="G1191" s="756"/>
      <c r="H1191" s="756"/>
      <c r="I1191" s="756"/>
      <c r="J1191" s="756"/>
      <c r="K1191" s="756"/>
      <c r="L1191" s="756"/>
      <c r="M1191" s="756"/>
      <c r="N1191" s="594"/>
      <c r="O1191" s="705">
        <f t="shared" si="115"/>
        <v>1179</v>
      </c>
      <c r="P1191" s="756"/>
      <c r="Q1191" s="756"/>
      <c r="R1191" s="756"/>
      <c r="S1191" s="756"/>
      <c r="T1191" s="756"/>
      <c r="U1191" s="756"/>
      <c r="V1191" s="756"/>
      <c r="W1191" s="594"/>
      <c r="X1191" s="705">
        <f t="shared" si="116"/>
        <v>1179</v>
      </c>
      <c r="Y1191" s="756"/>
      <c r="Z1191" s="756"/>
      <c r="AA1191" s="756"/>
      <c r="AB1191" s="756"/>
      <c r="AC1191" s="756"/>
      <c r="AD1191" s="756"/>
      <c r="AE1191" s="756"/>
      <c r="AF1191" s="594"/>
      <c r="AG1191" s="705">
        <f t="shared" si="117"/>
        <v>1179</v>
      </c>
      <c r="AH1191" s="756"/>
      <c r="AI1191" s="756"/>
      <c r="AJ1191" s="756"/>
      <c r="AK1191" s="756"/>
      <c r="AL1191" s="756"/>
      <c r="AM1191" s="756"/>
      <c r="AN1191" s="756"/>
      <c r="AO1191" s="685"/>
      <c r="AP1191" s="705">
        <f t="shared" si="118"/>
        <v>1179</v>
      </c>
      <c r="AQ1191" s="756"/>
      <c r="AR1191" s="756"/>
      <c r="AS1191" s="756"/>
      <c r="AT1191" s="756"/>
      <c r="AU1191" s="756"/>
      <c r="AV1191" s="756"/>
      <c r="AW1191" s="756"/>
    </row>
    <row r="1192" spans="2:49" x14ac:dyDescent="0.25">
      <c r="B1192" s="705">
        <v>1180</v>
      </c>
      <c r="C1192" s="951">
        <f>(1+_xlfn.XLOOKUP(INT((B1192-1)/12)+1,'ZC Curve'!$B$8:$B$107,'ZC Curve'!R$8:R$107,,0))^(1/12)-1</f>
        <v>0</v>
      </c>
      <c r="D1192" s="946">
        <f t="shared" si="113"/>
        <v>1</v>
      </c>
      <c r="E1192" s="594"/>
      <c r="F1192" s="705">
        <f t="shared" si="114"/>
        <v>1180</v>
      </c>
      <c r="G1192" s="756"/>
      <c r="H1192" s="756"/>
      <c r="I1192" s="756"/>
      <c r="J1192" s="756"/>
      <c r="K1192" s="756"/>
      <c r="L1192" s="756"/>
      <c r="M1192" s="756"/>
      <c r="N1192" s="594"/>
      <c r="O1192" s="705">
        <f t="shared" si="115"/>
        <v>1180</v>
      </c>
      <c r="P1192" s="756"/>
      <c r="Q1192" s="756"/>
      <c r="R1192" s="756"/>
      <c r="S1192" s="756"/>
      <c r="T1192" s="756"/>
      <c r="U1192" s="756"/>
      <c r="V1192" s="756"/>
      <c r="W1192" s="594"/>
      <c r="X1192" s="705">
        <f t="shared" si="116"/>
        <v>1180</v>
      </c>
      <c r="Y1192" s="756"/>
      <c r="Z1192" s="756"/>
      <c r="AA1192" s="756"/>
      <c r="AB1192" s="756"/>
      <c r="AC1192" s="756"/>
      <c r="AD1192" s="756"/>
      <c r="AE1192" s="756"/>
      <c r="AF1192" s="594"/>
      <c r="AG1192" s="705">
        <f t="shared" si="117"/>
        <v>1180</v>
      </c>
      <c r="AH1192" s="756"/>
      <c r="AI1192" s="756"/>
      <c r="AJ1192" s="756"/>
      <c r="AK1192" s="756"/>
      <c r="AL1192" s="756"/>
      <c r="AM1192" s="756"/>
      <c r="AN1192" s="756"/>
      <c r="AO1192" s="685"/>
      <c r="AP1192" s="705">
        <f t="shared" si="118"/>
        <v>1180</v>
      </c>
      <c r="AQ1192" s="756"/>
      <c r="AR1192" s="756"/>
      <c r="AS1192" s="756"/>
      <c r="AT1192" s="756"/>
      <c r="AU1192" s="756"/>
      <c r="AV1192" s="756"/>
      <c r="AW1192" s="756"/>
    </row>
    <row r="1193" spans="2:49" x14ac:dyDescent="0.25">
      <c r="B1193" s="705">
        <v>1181</v>
      </c>
      <c r="C1193" s="951">
        <f>(1+_xlfn.XLOOKUP(INT((B1193-1)/12)+1,'ZC Curve'!$B$8:$B$107,'ZC Curve'!R$8:R$107,,0))^(1/12)-1</f>
        <v>0</v>
      </c>
      <c r="D1193" s="946">
        <f t="shared" si="113"/>
        <v>1</v>
      </c>
      <c r="E1193" s="594"/>
      <c r="F1193" s="705">
        <f t="shared" si="114"/>
        <v>1181</v>
      </c>
      <c r="G1193" s="756"/>
      <c r="H1193" s="756"/>
      <c r="I1193" s="756"/>
      <c r="J1193" s="756"/>
      <c r="K1193" s="756"/>
      <c r="L1193" s="756"/>
      <c r="M1193" s="756"/>
      <c r="N1193" s="594"/>
      <c r="O1193" s="705">
        <f t="shared" si="115"/>
        <v>1181</v>
      </c>
      <c r="P1193" s="756"/>
      <c r="Q1193" s="756"/>
      <c r="R1193" s="756"/>
      <c r="S1193" s="756"/>
      <c r="T1193" s="756"/>
      <c r="U1193" s="756"/>
      <c r="V1193" s="756"/>
      <c r="W1193" s="594"/>
      <c r="X1193" s="705">
        <f t="shared" si="116"/>
        <v>1181</v>
      </c>
      <c r="Y1193" s="756"/>
      <c r="Z1193" s="756"/>
      <c r="AA1193" s="756"/>
      <c r="AB1193" s="756"/>
      <c r="AC1193" s="756"/>
      <c r="AD1193" s="756"/>
      <c r="AE1193" s="756"/>
      <c r="AF1193" s="594"/>
      <c r="AG1193" s="705">
        <f t="shared" si="117"/>
        <v>1181</v>
      </c>
      <c r="AH1193" s="756"/>
      <c r="AI1193" s="756"/>
      <c r="AJ1193" s="756"/>
      <c r="AK1193" s="756"/>
      <c r="AL1193" s="756"/>
      <c r="AM1193" s="756"/>
      <c r="AN1193" s="756"/>
      <c r="AO1193" s="685"/>
      <c r="AP1193" s="705">
        <f t="shared" si="118"/>
        <v>1181</v>
      </c>
      <c r="AQ1193" s="756"/>
      <c r="AR1193" s="756"/>
      <c r="AS1193" s="756"/>
      <c r="AT1193" s="756"/>
      <c r="AU1193" s="756"/>
      <c r="AV1193" s="756"/>
      <c r="AW1193" s="756"/>
    </row>
    <row r="1194" spans="2:49" x14ac:dyDescent="0.25">
      <c r="B1194" s="705">
        <v>1182</v>
      </c>
      <c r="C1194" s="951">
        <f>(1+_xlfn.XLOOKUP(INT((B1194-1)/12)+1,'ZC Curve'!$B$8:$B$107,'ZC Curve'!R$8:R$107,,0))^(1/12)-1</f>
        <v>0</v>
      </c>
      <c r="D1194" s="946">
        <f t="shared" si="113"/>
        <v>1</v>
      </c>
      <c r="E1194" s="594"/>
      <c r="F1194" s="705">
        <f t="shared" si="114"/>
        <v>1182</v>
      </c>
      <c r="G1194" s="756"/>
      <c r="H1194" s="756"/>
      <c r="I1194" s="756"/>
      <c r="J1194" s="756"/>
      <c r="K1194" s="756"/>
      <c r="L1194" s="756"/>
      <c r="M1194" s="756"/>
      <c r="N1194" s="594"/>
      <c r="O1194" s="705">
        <f t="shared" si="115"/>
        <v>1182</v>
      </c>
      <c r="P1194" s="756"/>
      <c r="Q1194" s="756"/>
      <c r="R1194" s="756"/>
      <c r="S1194" s="756"/>
      <c r="T1194" s="756"/>
      <c r="U1194" s="756"/>
      <c r="V1194" s="756"/>
      <c r="W1194" s="594"/>
      <c r="X1194" s="705">
        <f t="shared" si="116"/>
        <v>1182</v>
      </c>
      <c r="Y1194" s="756"/>
      <c r="Z1194" s="756"/>
      <c r="AA1194" s="756"/>
      <c r="AB1194" s="756"/>
      <c r="AC1194" s="756"/>
      <c r="AD1194" s="756"/>
      <c r="AE1194" s="756"/>
      <c r="AF1194" s="594"/>
      <c r="AG1194" s="705">
        <f t="shared" si="117"/>
        <v>1182</v>
      </c>
      <c r="AH1194" s="756"/>
      <c r="AI1194" s="756"/>
      <c r="AJ1194" s="756"/>
      <c r="AK1194" s="756"/>
      <c r="AL1194" s="756"/>
      <c r="AM1194" s="756"/>
      <c r="AN1194" s="756"/>
      <c r="AO1194" s="685"/>
      <c r="AP1194" s="705">
        <f t="shared" si="118"/>
        <v>1182</v>
      </c>
      <c r="AQ1194" s="756"/>
      <c r="AR1194" s="756"/>
      <c r="AS1194" s="756"/>
      <c r="AT1194" s="756"/>
      <c r="AU1194" s="756"/>
      <c r="AV1194" s="756"/>
      <c r="AW1194" s="756"/>
    </row>
    <row r="1195" spans="2:49" x14ac:dyDescent="0.25">
      <c r="B1195" s="705">
        <v>1183</v>
      </c>
      <c r="C1195" s="951">
        <f>(1+_xlfn.XLOOKUP(INT((B1195-1)/12)+1,'ZC Curve'!$B$8:$B$107,'ZC Curve'!R$8:R$107,,0))^(1/12)-1</f>
        <v>0</v>
      </c>
      <c r="D1195" s="946">
        <f t="shared" si="113"/>
        <v>1</v>
      </c>
      <c r="E1195" s="594"/>
      <c r="F1195" s="705">
        <f t="shared" si="114"/>
        <v>1183</v>
      </c>
      <c r="G1195" s="756"/>
      <c r="H1195" s="756"/>
      <c r="I1195" s="756"/>
      <c r="J1195" s="756"/>
      <c r="K1195" s="756"/>
      <c r="L1195" s="756"/>
      <c r="M1195" s="756"/>
      <c r="N1195" s="594"/>
      <c r="O1195" s="705">
        <f t="shared" si="115"/>
        <v>1183</v>
      </c>
      <c r="P1195" s="756"/>
      <c r="Q1195" s="756"/>
      <c r="R1195" s="756"/>
      <c r="S1195" s="756"/>
      <c r="T1195" s="756"/>
      <c r="U1195" s="756"/>
      <c r="V1195" s="756"/>
      <c r="W1195" s="594"/>
      <c r="X1195" s="705">
        <f t="shared" si="116"/>
        <v>1183</v>
      </c>
      <c r="Y1195" s="756"/>
      <c r="Z1195" s="756"/>
      <c r="AA1195" s="756"/>
      <c r="AB1195" s="756"/>
      <c r="AC1195" s="756"/>
      <c r="AD1195" s="756"/>
      <c r="AE1195" s="756"/>
      <c r="AF1195" s="594"/>
      <c r="AG1195" s="705">
        <f t="shared" si="117"/>
        <v>1183</v>
      </c>
      <c r="AH1195" s="756"/>
      <c r="AI1195" s="756"/>
      <c r="AJ1195" s="756"/>
      <c r="AK1195" s="756"/>
      <c r="AL1195" s="756"/>
      <c r="AM1195" s="756"/>
      <c r="AN1195" s="756"/>
      <c r="AO1195" s="685"/>
      <c r="AP1195" s="705">
        <f t="shared" si="118"/>
        <v>1183</v>
      </c>
      <c r="AQ1195" s="756"/>
      <c r="AR1195" s="756"/>
      <c r="AS1195" s="756"/>
      <c r="AT1195" s="756"/>
      <c r="AU1195" s="756"/>
      <c r="AV1195" s="756"/>
      <c r="AW1195" s="756"/>
    </row>
    <row r="1196" spans="2:49" x14ac:dyDescent="0.25">
      <c r="B1196" s="705">
        <v>1184</v>
      </c>
      <c r="C1196" s="951">
        <f>(1+_xlfn.XLOOKUP(INT((B1196-1)/12)+1,'ZC Curve'!$B$8:$B$107,'ZC Curve'!R$8:R$107,,0))^(1/12)-1</f>
        <v>0</v>
      </c>
      <c r="D1196" s="946">
        <f t="shared" si="113"/>
        <v>1</v>
      </c>
      <c r="E1196" s="594"/>
      <c r="F1196" s="705">
        <f t="shared" si="114"/>
        <v>1184</v>
      </c>
      <c r="G1196" s="756"/>
      <c r="H1196" s="756"/>
      <c r="I1196" s="756"/>
      <c r="J1196" s="756"/>
      <c r="K1196" s="756"/>
      <c r="L1196" s="756"/>
      <c r="M1196" s="756"/>
      <c r="N1196" s="594"/>
      <c r="O1196" s="705">
        <f t="shared" si="115"/>
        <v>1184</v>
      </c>
      <c r="P1196" s="756"/>
      <c r="Q1196" s="756"/>
      <c r="R1196" s="756"/>
      <c r="S1196" s="756"/>
      <c r="T1196" s="756"/>
      <c r="U1196" s="756"/>
      <c r="V1196" s="756"/>
      <c r="W1196" s="594"/>
      <c r="X1196" s="705">
        <f t="shared" si="116"/>
        <v>1184</v>
      </c>
      <c r="Y1196" s="756"/>
      <c r="Z1196" s="756"/>
      <c r="AA1196" s="756"/>
      <c r="AB1196" s="756"/>
      <c r="AC1196" s="756"/>
      <c r="AD1196" s="756"/>
      <c r="AE1196" s="756"/>
      <c r="AF1196" s="594"/>
      <c r="AG1196" s="705">
        <f t="shared" si="117"/>
        <v>1184</v>
      </c>
      <c r="AH1196" s="756"/>
      <c r="AI1196" s="756"/>
      <c r="AJ1196" s="756"/>
      <c r="AK1196" s="756"/>
      <c r="AL1196" s="756"/>
      <c r="AM1196" s="756"/>
      <c r="AN1196" s="756"/>
      <c r="AO1196" s="685"/>
      <c r="AP1196" s="705">
        <f t="shared" si="118"/>
        <v>1184</v>
      </c>
      <c r="AQ1196" s="756"/>
      <c r="AR1196" s="756"/>
      <c r="AS1196" s="756"/>
      <c r="AT1196" s="756"/>
      <c r="AU1196" s="756"/>
      <c r="AV1196" s="756"/>
      <c r="AW1196" s="756"/>
    </row>
    <row r="1197" spans="2:49" x14ac:dyDescent="0.25">
      <c r="B1197" s="705">
        <v>1185</v>
      </c>
      <c r="C1197" s="951">
        <f>(1+_xlfn.XLOOKUP(INT((B1197-1)/12)+1,'ZC Curve'!$B$8:$B$107,'ZC Curve'!R$8:R$107,,0))^(1/12)-1</f>
        <v>0</v>
      </c>
      <c r="D1197" s="946">
        <f t="shared" si="113"/>
        <v>1</v>
      </c>
      <c r="E1197" s="594"/>
      <c r="F1197" s="705">
        <f t="shared" si="114"/>
        <v>1185</v>
      </c>
      <c r="G1197" s="756"/>
      <c r="H1197" s="756"/>
      <c r="I1197" s="756"/>
      <c r="J1197" s="756"/>
      <c r="K1197" s="756"/>
      <c r="L1197" s="756"/>
      <c r="M1197" s="756"/>
      <c r="N1197" s="594"/>
      <c r="O1197" s="705">
        <f t="shared" si="115"/>
        <v>1185</v>
      </c>
      <c r="P1197" s="756"/>
      <c r="Q1197" s="756"/>
      <c r="R1197" s="756"/>
      <c r="S1197" s="756"/>
      <c r="T1197" s="756"/>
      <c r="U1197" s="756"/>
      <c r="V1197" s="756"/>
      <c r="W1197" s="594"/>
      <c r="X1197" s="705">
        <f t="shared" si="116"/>
        <v>1185</v>
      </c>
      <c r="Y1197" s="756"/>
      <c r="Z1197" s="756"/>
      <c r="AA1197" s="756"/>
      <c r="AB1197" s="756"/>
      <c r="AC1197" s="756"/>
      <c r="AD1197" s="756"/>
      <c r="AE1197" s="756"/>
      <c r="AF1197" s="594"/>
      <c r="AG1197" s="705">
        <f t="shared" si="117"/>
        <v>1185</v>
      </c>
      <c r="AH1197" s="756"/>
      <c r="AI1197" s="756"/>
      <c r="AJ1197" s="756"/>
      <c r="AK1197" s="756"/>
      <c r="AL1197" s="756"/>
      <c r="AM1197" s="756"/>
      <c r="AN1197" s="756"/>
      <c r="AO1197" s="685"/>
      <c r="AP1197" s="705">
        <f t="shared" si="118"/>
        <v>1185</v>
      </c>
      <c r="AQ1197" s="756"/>
      <c r="AR1197" s="756"/>
      <c r="AS1197" s="756"/>
      <c r="AT1197" s="756"/>
      <c r="AU1197" s="756"/>
      <c r="AV1197" s="756"/>
      <c r="AW1197" s="756"/>
    </row>
    <row r="1198" spans="2:49" x14ac:dyDescent="0.25">
      <c r="B1198" s="705">
        <v>1186</v>
      </c>
      <c r="C1198" s="951">
        <f>(1+_xlfn.XLOOKUP(INT((B1198-1)/12)+1,'ZC Curve'!$B$8:$B$107,'ZC Curve'!R$8:R$107,,0))^(1/12)-1</f>
        <v>0</v>
      </c>
      <c r="D1198" s="946">
        <f t="shared" si="113"/>
        <v>1</v>
      </c>
      <c r="E1198" s="594"/>
      <c r="F1198" s="705">
        <f t="shared" si="114"/>
        <v>1186</v>
      </c>
      <c r="G1198" s="756"/>
      <c r="H1198" s="756"/>
      <c r="I1198" s="756"/>
      <c r="J1198" s="756"/>
      <c r="K1198" s="756"/>
      <c r="L1198" s="756"/>
      <c r="M1198" s="756"/>
      <c r="N1198" s="594"/>
      <c r="O1198" s="705">
        <f t="shared" si="115"/>
        <v>1186</v>
      </c>
      <c r="P1198" s="756"/>
      <c r="Q1198" s="756"/>
      <c r="R1198" s="756"/>
      <c r="S1198" s="756"/>
      <c r="T1198" s="756"/>
      <c r="U1198" s="756"/>
      <c r="V1198" s="756"/>
      <c r="W1198" s="594"/>
      <c r="X1198" s="705">
        <f t="shared" si="116"/>
        <v>1186</v>
      </c>
      <c r="Y1198" s="756"/>
      <c r="Z1198" s="756"/>
      <c r="AA1198" s="756"/>
      <c r="AB1198" s="756"/>
      <c r="AC1198" s="756"/>
      <c r="AD1198" s="756"/>
      <c r="AE1198" s="756"/>
      <c r="AF1198" s="594"/>
      <c r="AG1198" s="705">
        <f t="shared" si="117"/>
        <v>1186</v>
      </c>
      <c r="AH1198" s="756"/>
      <c r="AI1198" s="756"/>
      <c r="AJ1198" s="756"/>
      <c r="AK1198" s="756"/>
      <c r="AL1198" s="756"/>
      <c r="AM1198" s="756"/>
      <c r="AN1198" s="756"/>
      <c r="AO1198" s="685"/>
      <c r="AP1198" s="705">
        <f t="shared" si="118"/>
        <v>1186</v>
      </c>
      <c r="AQ1198" s="756"/>
      <c r="AR1198" s="756"/>
      <c r="AS1198" s="756"/>
      <c r="AT1198" s="756"/>
      <c r="AU1198" s="756"/>
      <c r="AV1198" s="756"/>
      <c r="AW1198" s="756"/>
    </row>
    <row r="1199" spans="2:49" x14ac:dyDescent="0.25">
      <c r="B1199" s="705">
        <v>1187</v>
      </c>
      <c r="C1199" s="951">
        <f>(1+_xlfn.XLOOKUP(INT((B1199-1)/12)+1,'ZC Curve'!$B$8:$B$107,'ZC Curve'!R$8:R$107,,0))^(1/12)-1</f>
        <v>0</v>
      </c>
      <c r="D1199" s="946">
        <f t="shared" si="113"/>
        <v>1</v>
      </c>
      <c r="E1199" s="594"/>
      <c r="F1199" s="705">
        <f t="shared" si="114"/>
        <v>1187</v>
      </c>
      <c r="G1199" s="756"/>
      <c r="H1199" s="756"/>
      <c r="I1199" s="756"/>
      <c r="J1199" s="756"/>
      <c r="K1199" s="756"/>
      <c r="L1199" s="756"/>
      <c r="M1199" s="756"/>
      <c r="N1199" s="594"/>
      <c r="O1199" s="705">
        <f t="shared" si="115"/>
        <v>1187</v>
      </c>
      <c r="P1199" s="756"/>
      <c r="Q1199" s="756"/>
      <c r="R1199" s="756"/>
      <c r="S1199" s="756"/>
      <c r="T1199" s="756"/>
      <c r="U1199" s="756"/>
      <c r="V1199" s="756"/>
      <c r="W1199" s="594"/>
      <c r="X1199" s="705">
        <f t="shared" si="116"/>
        <v>1187</v>
      </c>
      <c r="Y1199" s="756"/>
      <c r="Z1199" s="756"/>
      <c r="AA1199" s="756"/>
      <c r="AB1199" s="756"/>
      <c r="AC1199" s="756"/>
      <c r="AD1199" s="756"/>
      <c r="AE1199" s="756"/>
      <c r="AF1199" s="594"/>
      <c r="AG1199" s="705">
        <f t="shared" si="117"/>
        <v>1187</v>
      </c>
      <c r="AH1199" s="756"/>
      <c r="AI1199" s="756"/>
      <c r="AJ1199" s="756"/>
      <c r="AK1199" s="756"/>
      <c r="AL1199" s="756"/>
      <c r="AM1199" s="756"/>
      <c r="AN1199" s="756"/>
      <c r="AO1199" s="685"/>
      <c r="AP1199" s="705">
        <f t="shared" si="118"/>
        <v>1187</v>
      </c>
      <c r="AQ1199" s="756"/>
      <c r="AR1199" s="756"/>
      <c r="AS1199" s="756"/>
      <c r="AT1199" s="756"/>
      <c r="AU1199" s="756"/>
      <c r="AV1199" s="756"/>
      <c r="AW1199" s="756"/>
    </row>
    <row r="1200" spans="2:49" x14ac:dyDescent="0.25">
      <c r="B1200" s="705">
        <v>1188</v>
      </c>
      <c r="C1200" s="951">
        <f>(1+_xlfn.XLOOKUP(INT((B1200-1)/12)+1,'ZC Curve'!$B$8:$B$107,'ZC Curve'!R$8:R$107,,0))^(1/12)-1</f>
        <v>0</v>
      </c>
      <c r="D1200" s="946">
        <f t="shared" si="113"/>
        <v>1</v>
      </c>
      <c r="E1200" s="594"/>
      <c r="F1200" s="705">
        <f t="shared" si="114"/>
        <v>1188</v>
      </c>
      <c r="G1200" s="756"/>
      <c r="H1200" s="756"/>
      <c r="I1200" s="756"/>
      <c r="J1200" s="756"/>
      <c r="K1200" s="756"/>
      <c r="L1200" s="756"/>
      <c r="M1200" s="756"/>
      <c r="N1200" s="594"/>
      <c r="O1200" s="705">
        <f t="shared" si="115"/>
        <v>1188</v>
      </c>
      <c r="P1200" s="756"/>
      <c r="Q1200" s="756"/>
      <c r="R1200" s="756"/>
      <c r="S1200" s="756"/>
      <c r="T1200" s="756"/>
      <c r="U1200" s="756"/>
      <c r="V1200" s="756"/>
      <c r="W1200" s="594"/>
      <c r="X1200" s="705">
        <f t="shared" si="116"/>
        <v>1188</v>
      </c>
      <c r="Y1200" s="756"/>
      <c r="Z1200" s="756"/>
      <c r="AA1200" s="756"/>
      <c r="AB1200" s="756"/>
      <c r="AC1200" s="756"/>
      <c r="AD1200" s="756"/>
      <c r="AE1200" s="756"/>
      <c r="AF1200" s="594"/>
      <c r="AG1200" s="705">
        <f t="shared" si="117"/>
        <v>1188</v>
      </c>
      <c r="AH1200" s="756"/>
      <c r="AI1200" s="756"/>
      <c r="AJ1200" s="756"/>
      <c r="AK1200" s="756"/>
      <c r="AL1200" s="756"/>
      <c r="AM1200" s="756"/>
      <c r="AN1200" s="756"/>
      <c r="AO1200" s="685"/>
      <c r="AP1200" s="705">
        <f t="shared" si="118"/>
        <v>1188</v>
      </c>
      <c r="AQ1200" s="756"/>
      <c r="AR1200" s="756"/>
      <c r="AS1200" s="756"/>
      <c r="AT1200" s="756"/>
      <c r="AU1200" s="756"/>
      <c r="AV1200" s="756"/>
      <c r="AW1200" s="756"/>
    </row>
    <row r="1201" spans="2:49" x14ac:dyDescent="0.25">
      <c r="B1201" s="705">
        <v>1189</v>
      </c>
      <c r="C1201" s="951">
        <f>(1+_xlfn.XLOOKUP(INT((B1201-1)/12)+1,'ZC Curve'!$B$8:$B$107,'ZC Curve'!R$8:R$107,,0))^(1/12)-1</f>
        <v>0</v>
      </c>
      <c r="D1201" s="946">
        <f t="shared" si="113"/>
        <v>1</v>
      </c>
      <c r="E1201" s="594"/>
      <c r="F1201" s="705">
        <f t="shared" si="114"/>
        <v>1189</v>
      </c>
      <c r="G1201" s="756"/>
      <c r="H1201" s="756"/>
      <c r="I1201" s="756"/>
      <c r="J1201" s="756"/>
      <c r="K1201" s="756"/>
      <c r="L1201" s="756"/>
      <c r="M1201" s="756"/>
      <c r="N1201" s="594"/>
      <c r="O1201" s="705">
        <f t="shared" si="115"/>
        <v>1189</v>
      </c>
      <c r="P1201" s="756"/>
      <c r="Q1201" s="756"/>
      <c r="R1201" s="756"/>
      <c r="S1201" s="756"/>
      <c r="T1201" s="756"/>
      <c r="U1201" s="756"/>
      <c r="V1201" s="756"/>
      <c r="W1201" s="594"/>
      <c r="X1201" s="705">
        <f t="shared" si="116"/>
        <v>1189</v>
      </c>
      <c r="Y1201" s="756"/>
      <c r="Z1201" s="756"/>
      <c r="AA1201" s="756"/>
      <c r="AB1201" s="756"/>
      <c r="AC1201" s="756"/>
      <c r="AD1201" s="756"/>
      <c r="AE1201" s="756"/>
      <c r="AF1201" s="594"/>
      <c r="AG1201" s="705">
        <f t="shared" si="117"/>
        <v>1189</v>
      </c>
      <c r="AH1201" s="756"/>
      <c r="AI1201" s="756"/>
      <c r="AJ1201" s="756"/>
      <c r="AK1201" s="756"/>
      <c r="AL1201" s="756"/>
      <c r="AM1201" s="756"/>
      <c r="AN1201" s="756"/>
      <c r="AO1201" s="685"/>
      <c r="AP1201" s="705">
        <f t="shared" si="118"/>
        <v>1189</v>
      </c>
      <c r="AQ1201" s="756"/>
      <c r="AR1201" s="756"/>
      <c r="AS1201" s="756"/>
      <c r="AT1201" s="756"/>
      <c r="AU1201" s="756"/>
      <c r="AV1201" s="756"/>
      <c r="AW1201" s="756"/>
    </row>
    <row r="1202" spans="2:49" x14ac:dyDescent="0.25">
      <c r="B1202" s="705">
        <v>1190</v>
      </c>
      <c r="C1202" s="951">
        <f>(1+_xlfn.XLOOKUP(INT((B1202-1)/12)+1,'ZC Curve'!$B$8:$B$107,'ZC Curve'!R$8:R$107,,0))^(1/12)-1</f>
        <v>0</v>
      </c>
      <c r="D1202" s="946">
        <f t="shared" si="113"/>
        <v>1</v>
      </c>
      <c r="E1202" s="594"/>
      <c r="F1202" s="705">
        <f t="shared" si="114"/>
        <v>1190</v>
      </c>
      <c r="G1202" s="756"/>
      <c r="H1202" s="756"/>
      <c r="I1202" s="756"/>
      <c r="J1202" s="756"/>
      <c r="K1202" s="756"/>
      <c r="L1202" s="756"/>
      <c r="M1202" s="756"/>
      <c r="N1202" s="594"/>
      <c r="O1202" s="705">
        <f t="shared" si="115"/>
        <v>1190</v>
      </c>
      <c r="P1202" s="756"/>
      <c r="Q1202" s="756"/>
      <c r="R1202" s="756"/>
      <c r="S1202" s="756"/>
      <c r="T1202" s="756"/>
      <c r="U1202" s="756"/>
      <c r="V1202" s="756"/>
      <c r="W1202" s="594"/>
      <c r="X1202" s="705">
        <f t="shared" si="116"/>
        <v>1190</v>
      </c>
      <c r="Y1202" s="756"/>
      <c r="Z1202" s="756"/>
      <c r="AA1202" s="756"/>
      <c r="AB1202" s="756"/>
      <c r="AC1202" s="756"/>
      <c r="AD1202" s="756"/>
      <c r="AE1202" s="756"/>
      <c r="AF1202" s="594"/>
      <c r="AG1202" s="705">
        <f t="shared" si="117"/>
        <v>1190</v>
      </c>
      <c r="AH1202" s="756"/>
      <c r="AI1202" s="756"/>
      <c r="AJ1202" s="756"/>
      <c r="AK1202" s="756"/>
      <c r="AL1202" s="756"/>
      <c r="AM1202" s="756"/>
      <c r="AN1202" s="756"/>
      <c r="AO1202" s="685"/>
      <c r="AP1202" s="705">
        <f t="shared" si="118"/>
        <v>1190</v>
      </c>
      <c r="AQ1202" s="756"/>
      <c r="AR1202" s="756"/>
      <c r="AS1202" s="756"/>
      <c r="AT1202" s="756"/>
      <c r="AU1202" s="756"/>
      <c r="AV1202" s="756"/>
      <c r="AW1202" s="756"/>
    </row>
    <row r="1203" spans="2:49" x14ac:dyDescent="0.25">
      <c r="B1203" s="705">
        <v>1191</v>
      </c>
      <c r="C1203" s="951">
        <f>(1+_xlfn.XLOOKUP(INT((B1203-1)/12)+1,'ZC Curve'!$B$8:$B$107,'ZC Curve'!R$8:R$107,,0))^(1/12)-1</f>
        <v>0</v>
      </c>
      <c r="D1203" s="946">
        <f t="shared" si="113"/>
        <v>1</v>
      </c>
      <c r="E1203" s="594"/>
      <c r="F1203" s="705">
        <f t="shared" si="114"/>
        <v>1191</v>
      </c>
      <c r="G1203" s="756"/>
      <c r="H1203" s="756"/>
      <c r="I1203" s="756"/>
      <c r="J1203" s="756"/>
      <c r="K1203" s="756"/>
      <c r="L1203" s="756"/>
      <c r="M1203" s="756"/>
      <c r="N1203" s="594"/>
      <c r="O1203" s="705">
        <f t="shared" si="115"/>
        <v>1191</v>
      </c>
      <c r="P1203" s="756"/>
      <c r="Q1203" s="756"/>
      <c r="R1203" s="756"/>
      <c r="S1203" s="756"/>
      <c r="T1203" s="756"/>
      <c r="U1203" s="756"/>
      <c r="V1203" s="756"/>
      <c r="W1203" s="594"/>
      <c r="X1203" s="705">
        <f t="shared" si="116"/>
        <v>1191</v>
      </c>
      <c r="Y1203" s="756"/>
      <c r="Z1203" s="756"/>
      <c r="AA1203" s="756"/>
      <c r="AB1203" s="756"/>
      <c r="AC1203" s="756"/>
      <c r="AD1203" s="756"/>
      <c r="AE1203" s="756"/>
      <c r="AF1203" s="594"/>
      <c r="AG1203" s="705">
        <f t="shared" si="117"/>
        <v>1191</v>
      </c>
      <c r="AH1203" s="756"/>
      <c r="AI1203" s="756"/>
      <c r="AJ1203" s="756"/>
      <c r="AK1203" s="756"/>
      <c r="AL1203" s="756"/>
      <c r="AM1203" s="756"/>
      <c r="AN1203" s="756"/>
      <c r="AO1203" s="685"/>
      <c r="AP1203" s="705">
        <f t="shared" si="118"/>
        <v>1191</v>
      </c>
      <c r="AQ1203" s="756"/>
      <c r="AR1203" s="756"/>
      <c r="AS1203" s="756"/>
      <c r="AT1203" s="756"/>
      <c r="AU1203" s="756"/>
      <c r="AV1203" s="756"/>
      <c r="AW1203" s="756"/>
    </row>
    <row r="1204" spans="2:49" x14ac:dyDescent="0.25">
      <c r="B1204" s="705">
        <v>1192</v>
      </c>
      <c r="C1204" s="951">
        <f>(1+_xlfn.XLOOKUP(INT((B1204-1)/12)+1,'ZC Curve'!$B$8:$B$107,'ZC Curve'!R$8:R$107,,0))^(1/12)-1</f>
        <v>0</v>
      </c>
      <c r="D1204" s="946">
        <f t="shared" si="113"/>
        <v>1</v>
      </c>
      <c r="E1204" s="594"/>
      <c r="F1204" s="705">
        <f t="shared" si="114"/>
        <v>1192</v>
      </c>
      <c r="G1204" s="756"/>
      <c r="H1204" s="756"/>
      <c r="I1204" s="756"/>
      <c r="J1204" s="756"/>
      <c r="K1204" s="756"/>
      <c r="L1204" s="756"/>
      <c r="M1204" s="756"/>
      <c r="N1204" s="594"/>
      <c r="O1204" s="705">
        <f t="shared" si="115"/>
        <v>1192</v>
      </c>
      <c r="P1204" s="756"/>
      <c r="Q1204" s="756"/>
      <c r="R1204" s="756"/>
      <c r="S1204" s="756"/>
      <c r="T1204" s="756"/>
      <c r="U1204" s="756"/>
      <c r="V1204" s="756"/>
      <c r="W1204" s="594"/>
      <c r="X1204" s="705">
        <f t="shared" si="116"/>
        <v>1192</v>
      </c>
      <c r="Y1204" s="756"/>
      <c r="Z1204" s="756"/>
      <c r="AA1204" s="756"/>
      <c r="AB1204" s="756"/>
      <c r="AC1204" s="756"/>
      <c r="AD1204" s="756"/>
      <c r="AE1204" s="756"/>
      <c r="AF1204" s="594"/>
      <c r="AG1204" s="705">
        <f t="shared" si="117"/>
        <v>1192</v>
      </c>
      <c r="AH1204" s="756"/>
      <c r="AI1204" s="756"/>
      <c r="AJ1204" s="756"/>
      <c r="AK1204" s="756"/>
      <c r="AL1204" s="756"/>
      <c r="AM1204" s="756"/>
      <c r="AN1204" s="756"/>
      <c r="AO1204" s="685"/>
      <c r="AP1204" s="705">
        <f t="shared" si="118"/>
        <v>1192</v>
      </c>
      <c r="AQ1204" s="756"/>
      <c r="AR1204" s="756"/>
      <c r="AS1204" s="756"/>
      <c r="AT1204" s="756"/>
      <c r="AU1204" s="756"/>
      <c r="AV1204" s="756"/>
      <c r="AW1204" s="756"/>
    </row>
    <row r="1205" spans="2:49" x14ac:dyDescent="0.25">
      <c r="B1205" s="705">
        <v>1193</v>
      </c>
      <c r="C1205" s="951">
        <f>(1+_xlfn.XLOOKUP(INT((B1205-1)/12)+1,'ZC Curve'!$B$8:$B$107,'ZC Curve'!R$8:R$107,,0))^(1/12)-1</f>
        <v>0</v>
      </c>
      <c r="D1205" s="946">
        <f t="shared" si="113"/>
        <v>1</v>
      </c>
      <c r="E1205" s="594"/>
      <c r="F1205" s="705">
        <f t="shared" si="114"/>
        <v>1193</v>
      </c>
      <c r="G1205" s="756"/>
      <c r="H1205" s="756"/>
      <c r="I1205" s="756"/>
      <c r="J1205" s="756"/>
      <c r="K1205" s="756"/>
      <c r="L1205" s="756"/>
      <c r="M1205" s="756"/>
      <c r="N1205" s="594"/>
      <c r="O1205" s="705">
        <f t="shared" si="115"/>
        <v>1193</v>
      </c>
      <c r="P1205" s="756"/>
      <c r="Q1205" s="756"/>
      <c r="R1205" s="756"/>
      <c r="S1205" s="756"/>
      <c r="T1205" s="756"/>
      <c r="U1205" s="756"/>
      <c r="V1205" s="756"/>
      <c r="W1205" s="594"/>
      <c r="X1205" s="705">
        <f t="shared" si="116"/>
        <v>1193</v>
      </c>
      <c r="Y1205" s="756"/>
      <c r="Z1205" s="756"/>
      <c r="AA1205" s="756"/>
      <c r="AB1205" s="756"/>
      <c r="AC1205" s="756"/>
      <c r="AD1205" s="756"/>
      <c r="AE1205" s="756"/>
      <c r="AF1205" s="594"/>
      <c r="AG1205" s="705">
        <f t="shared" si="117"/>
        <v>1193</v>
      </c>
      <c r="AH1205" s="756"/>
      <c r="AI1205" s="756"/>
      <c r="AJ1205" s="756"/>
      <c r="AK1205" s="756"/>
      <c r="AL1205" s="756"/>
      <c r="AM1205" s="756"/>
      <c r="AN1205" s="756"/>
      <c r="AO1205" s="685"/>
      <c r="AP1205" s="705">
        <f t="shared" si="118"/>
        <v>1193</v>
      </c>
      <c r="AQ1205" s="756"/>
      <c r="AR1205" s="756"/>
      <c r="AS1205" s="756"/>
      <c r="AT1205" s="756"/>
      <c r="AU1205" s="756"/>
      <c r="AV1205" s="756"/>
      <c r="AW1205" s="756"/>
    </row>
    <row r="1206" spans="2:49" x14ac:dyDescent="0.25">
      <c r="B1206" s="705">
        <v>1194</v>
      </c>
      <c r="C1206" s="951">
        <f>(1+_xlfn.XLOOKUP(INT((B1206-1)/12)+1,'ZC Curve'!$B$8:$B$107,'ZC Curve'!R$8:R$107,,0))^(1/12)-1</f>
        <v>0</v>
      </c>
      <c r="D1206" s="946">
        <f t="shared" si="113"/>
        <v>1</v>
      </c>
      <c r="E1206" s="594"/>
      <c r="F1206" s="705">
        <f t="shared" si="114"/>
        <v>1194</v>
      </c>
      <c r="G1206" s="756"/>
      <c r="H1206" s="756"/>
      <c r="I1206" s="756"/>
      <c r="J1206" s="756"/>
      <c r="K1206" s="756"/>
      <c r="L1206" s="756"/>
      <c r="M1206" s="756"/>
      <c r="N1206" s="594"/>
      <c r="O1206" s="705">
        <f t="shared" si="115"/>
        <v>1194</v>
      </c>
      <c r="P1206" s="756"/>
      <c r="Q1206" s="756"/>
      <c r="R1206" s="756"/>
      <c r="S1206" s="756"/>
      <c r="T1206" s="756"/>
      <c r="U1206" s="756"/>
      <c r="V1206" s="756"/>
      <c r="W1206" s="594"/>
      <c r="X1206" s="705">
        <f t="shared" si="116"/>
        <v>1194</v>
      </c>
      <c r="Y1206" s="756"/>
      <c r="Z1206" s="756"/>
      <c r="AA1206" s="756"/>
      <c r="AB1206" s="756"/>
      <c r="AC1206" s="756"/>
      <c r="AD1206" s="756"/>
      <c r="AE1206" s="756"/>
      <c r="AF1206" s="594"/>
      <c r="AG1206" s="705">
        <f t="shared" si="117"/>
        <v>1194</v>
      </c>
      <c r="AH1206" s="756"/>
      <c r="AI1206" s="756"/>
      <c r="AJ1206" s="756"/>
      <c r="AK1206" s="756"/>
      <c r="AL1206" s="756"/>
      <c r="AM1206" s="756"/>
      <c r="AN1206" s="756"/>
      <c r="AO1206" s="685"/>
      <c r="AP1206" s="705">
        <f t="shared" si="118"/>
        <v>1194</v>
      </c>
      <c r="AQ1206" s="756"/>
      <c r="AR1206" s="756"/>
      <c r="AS1206" s="756"/>
      <c r="AT1206" s="756"/>
      <c r="AU1206" s="756"/>
      <c r="AV1206" s="756"/>
      <c r="AW1206" s="756"/>
    </row>
    <row r="1207" spans="2:49" x14ac:dyDescent="0.25">
      <c r="B1207" s="705">
        <v>1195</v>
      </c>
      <c r="C1207" s="951">
        <f>(1+_xlfn.XLOOKUP(INT((B1207-1)/12)+1,'ZC Curve'!$B$8:$B$107,'ZC Curve'!R$8:R$107,,0))^(1/12)-1</f>
        <v>0</v>
      </c>
      <c r="D1207" s="946">
        <f t="shared" si="113"/>
        <v>1</v>
      </c>
      <c r="E1207" s="594"/>
      <c r="F1207" s="705">
        <f t="shared" si="114"/>
        <v>1195</v>
      </c>
      <c r="G1207" s="756"/>
      <c r="H1207" s="756"/>
      <c r="I1207" s="756"/>
      <c r="J1207" s="756"/>
      <c r="K1207" s="756"/>
      <c r="L1207" s="756"/>
      <c r="M1207" s="756"/>
      <c r="N1207" s="594"/>
      <c r="O1207" s="705">
        <f t="shared" si="115"/>
        <v>1195</v>
      </c>
      <c r="P1207" s="756"/>
      <c r="Q1207" s="756"/>
      <c r="R1207" s="756"/>
      <c r="S1207" s="756"/>
      <c r="T1207" s="756"/>
      <c r="U1207" s="756"/>
      <c r="V1207" s="756"/>
      <c r="W1207" s="594"/>
      <c r="X1207" s="705">
        <f t="shared" si="116"/>
        <v>1195</v>
      </c>
      <c r="Y1207" s="756"/>
      <c r="Z1207" s="756"/>
      <c r="AA1207" s="756"/>
      <c r="AB1207" s="756"/>
      <c r="AC1207" s="756"/>
      <c r="AD1207" s="756"/>
      <c r="AE1207" s="756"/>
      <c r="AF1207" s="594"/>
      <c r="AG1207" s="705">
        <f t="shared" si="117"/>
        <v>1195</v>
      </c>
      <c r="AH1207" s="756"/>
      <c r="AI1207" s="756"/>
      <c r="AJ1207" s="756"/>
      <c r="AK1207" s="756"/>
      <c r="AL1207" s="756"/>
      <c r="AM1207" s="756"/>
      <c r="AN1207" s="756"/>
      <c r="AO1207" s="685"/>
      <c r="AP1207" s="705">
        <f t="shared" si="118"/>
        <v>1195</v>
      </c>
      <c r="AQ1207" s="756"/>
      <c r="AR1207" s="756"/>
      <c r="AS1207" s="756"/>
      <c r="AT1207" s="756"/>
      <c r="AU1207" s="756"/>
      <c r="AV1207" s="756"/>
      <c r="AW1207" s="756"/>
    </row>
    <row r="1208" spans="2:49" x14ac:dyDescent="0.25">
      <c r="B1208" s="705">
        <v>1196</v>
      </c>
      <c r="C1208" s="951">
        <f>(1+_xlfn.XLOOKUP(INT((B1208-1)/12)+1,'ZC Curve'!$B$8:$B$107,'ZC Curve'!R$8:R$107,,0))^(1/12)-1</f>
        <v>0</v>
      </c>
      <c r="D1208" s="946">
        <f t="shared" si="113"/>
        <v>1</v>
      </c>
      <c r="E1208" s="594"/>
      <c r="F1208" s="705">
        <f t="shared" si="114"/>
        <v>1196</v>
      </c>
      <c r="G1208" s="756"/>
      <c r="H1208" s="756"/>
      <c r="I1208" s="756"/>
      <c r="J1208" s="756"/>
      <c r="K1208" s="756"/>
      <c r="L1208" s="756"/>
      <c r="M1208" s="756"/>
      <c r="N1208" s="594"/>
      <c r="O1208" s="705">
        <f t="shared" si="115"/>
        <v>1196</v>
      </c>
      <c r="P1208" s="756"/>
      <c r="Q1208" s="756"/>
      <c r="R1208" s="756"/>
      <c r="S1208" s="756"/>
      <c r="T1208" s="756"/>
      <c r="U1208" s="756"/>
      <c r="V1208" s="756"/>
      <c r="W1208" s="594"/>
      <c r="X1208" s="705">
        <f t="shared" si="116"/>
        <v>1196</v>
      </c>
      <c r="Y1208" s="756"/>
      <c r="Z1208" s="756"/>
      <c r="AA1208" s="756"/>
      <c r="AB1208" s="756"/>
      <c r="AC1208" s="756"/>
      <c r="AD1208" s="756"/>
      <c r="AE1208" s="756"/>
      <c r="AF1208" s="594"/>
      <c r="AG1208" s="705">
        <f t="shared" si="117"/>
        <v>1196</v>
      </c>
      <c r="AH1208" s="756"/>
      <c r="AI1208" s="756"/>
      <c r="AJ1208" s="756"/>
      <c r="AK1208" s="756"/>
      <c r="AL1208" s="756"/>
      <c r="AM1208" s="756"/>
      <c r="AN1208" s="756"/>
      <c r="AO1208" s="685"/>
      <c r="AP1208" s="705">
        <f t="shared" si="118"/>
        <v>1196</v>
      </c>
      <c r="AQ1208" s="756"/>
      <c r="AR1208" s="756"/>
      <c r="AS1208" s="756"/>
      <c r="AT1208" s="756"/>
      <c r="AU1208" s="756"/>
      <c r="AV1208" s="756"/>
      <c r="AW1208" s="756"/>
    </row>
    <row r="1209" spans="2:49" x14ac:dyDescent="0.25">
      <c r="B1209" s="705">
        <v>1197</v>
      </c>
      <c r="C1209" s="951">
        <f>(1+_xlfn.XLOOKUP(INT((B1209-1)/12)+1,'ZC Curve'!$B$8:$B$107,'ZC Curve'!R$8:R$107,,0))^(1/12)-1</f>
        <v>0</v>
      </c>
      <c r="D1209" s="946">
        <f t="shared" si="113"/>
        <v>1</v>
      </c>
      <c r="E1209" s="594"/>
      <c r="F1209" s="705">
        <f t="shared" si="114"/>
        <v>1197</v>
      </c>
      <c r="G1209" s="756"/>
      <c r="H1209" s="756"/>
      <c r="I1209" s="756"/>
      <c r="J1209" s="756"/>
      <c r="K1209" s="756"/>
      <c r="L1209" s="756"/>
      <c r="M1209" s="756"/>
      <c r="N1209" s="594"/>
      <c r="O1209" s="705">
        <f t="shared" si="115"/>
        <v>1197</v>
      </c>
      <c r="P1209" s="756"/>
      <c r="Q1209" s="756"/>
      <c r="R1209" s="756"/>
      <c r="S1209" s="756"/>
      <c r="T1209" s="756"/>
      <c r="U1209" s="756"/>
      <c r="V1209" s="756"/>
      <c r="W1209" s="594"/>
      <c r="X1209" s="705">
        <f t="shared" si="116"/>
        <v>1197</v>
      </c>
      <c r="Y1209" s="756"/>
      <c r="Z1209" s="756"/>
      <c r="AA1209" s="756"/>
      <c r="AB1209" s="756"/>
      <c r="AC1209" s="756"/>
      <c r="AD1209" s="756"/>
      <c r="AE1209" s="756"/>
      <c r="AF1209" s="594"/>
      <c r="AG1209" s="705">
        <f t="shared" si="117"/>
        <v>1197</v>
      </c>
      <c r="AH1209" s="756"/>
      <c r="AI1209" s="756"/>
      <c r="AJ1209" s="756"/>
      <c r="AK1209" s="756"/>
      <c r="AL1209" s="756"/>
      <c r="AM1209" s="756"/>
      <c r="AN1209" s="756"/>
      <c r="AO1209" s="685"/>
      <c r="AP1209" s="705">
        <f t="shared" si="118"/>
        <v>1197</v>
      </c>
      <c r="AQ1209" s="756"/>
      <c r="AR1209" s="756"/>
      <c r="AS1209" s="756"/>
      <c r="AT1209" s="756"/>
      <c r="AU1209" s="756"/>
      <c r="AV1209" s="756"/>
      <c r="AW1209" s="756"/>
    </row>
    <row r="1210" spans="2:49" x14ac:dyDescent="0.25">
      <c r="B1210" s="705">
        <v>1198</v>
      </c>
      <c r="C1210" s="951">
        <f>(1+_xlfn.XLOOKUP(INT((B1210-1)/12)+1,'ZC Curve'!$B$8:$B$107,'ZC Curve'!R$8:R$107,,0))^(1/12)-1</f>
        <v>0</v>
      </c>
      <c r="D1210" s="946">
        <f t="shared" si="113"/>
        <v>1</v>
      </c>
      <c r="E1210" s="594"/>
      <c r="F1210" s="705">
        <f t="shared" si="114"/>
        <v>1198</v>
      </c>
      <c r="G1210" s="756"/>
      <c r="H1210" s="756"/>
      <c r="I1210" s="756"/>
      <c r="J1210" s="756"/>
      <c r="K1210" s="756"/>
      <c r="L1210" s="756"/>
      <c r="M1210" s="756"/>
      <c r="N1210" s="594"/>
      <c r="O1210" s="705">
        <f t="shared" si="115"/>
        <v>1198</v>
      </c>
      <c r="P1210" s="756"/>
      <c r="Q1210" s="756"/>
      <c r="R1210" s="756"/>
      <c r="S1210" s="756"/>
      <c r="T1210" s="756"/>
      <c r="U1210" s="756"/>
      <c r="V1210" s="756"/>
      <c r="W1210" s="594"/>
      <c r="X1210" s="705">
        <f t="shared" si="116"/>
        <v>1198</v>
      </c>
      <c r="Y1210" s="756"/>
      <c r="Z1210" s="756"/>
      <c r="AA1210" s="756"/>
      <c r="AB1210" s="756"/>
      <c r="AC1210" s="756"/>
      <c r="AD1210" s="756"/>
      <c r="AE1210" s="756"/>
      <c r="AF1210" s="594"/>
      <c r="AG1210" s="705">
        <f t="shared" si="117"/>
        <v>1198</v>
      </c>
      <c r="AH1210" s="756"/>
      <c r="AI1210" s="756"/>
      <c r="AJ1210" s="756"/>
      <c r="AK1210" s="756"/>
      <c r="AL1210" s="756"/>
      <c r="AM1210" s="756"/>
      <c r="AN1210" s="756"/>
      <c r="AO1210" s="685"/>
      <c r="AP1210" s="705">
        <f t="shared" si="118"/>
        <v>1198</v>
      </c>
      <c r="AQ1210" s="756"/>
      <c r="AR1210" s="756"/>
      <c r="AS1210" s="756"/>
      <c r="AT1210" s="756"/>
      <c r="AU1210" s="756"/>
      <c r="AV1210" s="756"/>
      <c r="AW1210" s="756"/>
    </row>
    <row r="1211" spans="2:49" x14ac:dyDescent="0.25">
      <c r="B1211" s="705">
        <v>1199</v>
      </c>
      <c r="C1211" s="951">
        <f>(1+_xlfn.XLOOKUP(INT((B1211-1)/12)+1,'ZC Curve'!$B$8:$B$107,'ZC Curve'!R$8:R$107,,0))^(1/12)-1</f>
        <v>0</v>
      </c>
      <c r="D1211" s="946">
        <f t="shared" si="113"/>
        <v>1</v>
      </c>
      <c r="E1211" s="594"/>
      <c r="F1211" s="705">
        <f t="shared" si="114"/>
        <v>1199</v>
      </c>
      <c r="G1211" s="756"/>
      <c r="H1211" s="756"/>
      <c r="I1211" s="756"/>
      <c r="J1211" s="756"/>
      <c r="K1211" s="756"/>
      <c r="L1211" s="756"/>
      <c r="M1211" s="756"/>
      <c r="N1211" s="594"/>
      <c r="O1211" s="705">
        <f t="shared" si="115"/>
        <v>1199</v>
      </c>
      <c r="P1211" s="756"/>
      <c r="Q1211" s="756"/>
      <c r="R1211" s="756"/>
      <c r="S1211" s="756"/>
      <c r="T1211" s="756"/>
      <c r="U1211" s="756"/>
      <c r="V1211" s="756"/>
      <c r="W1211" s="594"/>
      <c r="X1211" s="705">
        <f t="shared" si="116"/>
        <v>1199</v>
      </c>
      <c r="Y1211" s="756"/>
      <c r="Z1211" s="756"/>
      <c r="AA1211" s="756"/>
      <c r="AB1211" s="756"/>
      <c r="AC1211" s="756"/>
      <c r="AD1211" s="756"/>
      <c r="AE1211" s="756"/>
      <c r="AF1211" s="594"/>
      <c r="AG1211" s="705">
        <f t="shared" si="117"/>
        <v>1199</v>
      </c>
      <c r="AH1211" s="756"/>
      <c r="AI1211" s="756"/>
      <c r="AJ1211" s="756"/>
      <c r="AK1211" s="756"/>
      <c r="AL1211" s="756"/>
      <c r="AM1211" s="756"/>
      <c r="AN1211" s="756"/>
      <c r="AO1211" s="685"/>
      <c r="AP1211" s="705">
        <f t="shared" si="118"/>
        <v>1199</v>
      </c>
      <c r="AQ1211" s="756"/>
      <c r="AR1211" s="756"/>
      <c r="AS1211" s="756"/>
      <c r="AT1211" s="756"/>
      <c r="AU1211" s="756"/>
      <c r="AV1211" s="756"/>
      <c r="AW1211" s="756"/>
    </row>
    <row r="1212" spans="2:49" x14ac:dyDescent="0.25">
      <c r="B1212" s="705">
        <v>1200</v>
      </c>
      <c r="C1212" s="951">
        <f>(1+_xlfn.XLOOKUP(INT((B1212-1)/12)+1,'ZC Curve'!$B$8:$B$107,'ZC Curve'!R$8:R$107,,0))^(1/12)-1</f>
        <v>0</v>
      </c>
      <c r="D1212" s="946">
        <f t="shared" si="113"/>
        <v>1</v>
      </c>
      <c r="E1212" s="594"/>
      <c r="F1212" s="705">
        <f t="shared" si="114"/>
        <v>1200</v>
      </c>
      <c r="G1212" s="756"/>
      <c r="H1212" s="756"/>
      <c r="I1212" s="756"/>
      <c r="J1212" s="756"/>
      <c r="K1212" s="756"/>
      <c r="L1212" s="756"/>
      <c r="M1212" s="756"/>
      <c r="N1212" s="594"/>
      <c r="O1212" s="705">
        <f t="shared" si="115"/>
        <v>1200</v>
      </c>
      <c r="P1212" s="756"/>
      <c r="Q1212" s="756"/>
      <c r="R1212" s="756"/>
      <c r="S1212" s="756"/>
      <c r="T1212" s="756"/>
      <c r="U1212" s="756"/>
      <c r="V1212" s="756"/>
      <c r="W1212" s="594"/>
      <c r="X1212" s="705">
        <f t="shared" si="116"/>
        <v>1200</v>
      </c>
      <c r="Y1212" s="756"/>
      <c r="Z1212" s="756"/>
      <c r="AA1212" s="756"/>
      <c r="AB1212" s="756"/>
      <c r="AC1212" s="756"/>
      <c r="AD1212" s="756"/>
      <c r="AE1212" s="756"/>
      <c r="AF1212" s="594"/>
      <c r="AG1212" s="705">
        <f t="shared" si="117"/>
        <v>1200</v>
      </c>
      <c r="AH1212" s="756"/>
      <c r="AI1212" s="756"/>
      <c r="AJ1212" s="756"/>
      <c r="AK1212" s="756"/>
      <c r="AL1212" s="756"/>
      <c r="AM1212" s="756"/>
      <c r="AN1212" s="756"/>
      <c r="AO1212" s="685"/>
      <c r="AP1212" s="705">
        <f t="shared" si="118"/>
        <v>1200</v>
      </c>
      <c r="AQ1212" s="756"/>
      <c r="AR1212" s="756"/>
      <c r="AS1212" s="756"/>
      <c r="AT1212" s="756"/>
      <c r="AU1212" s="756"/>
      <c r="AV1212" s="756"/>
      <c r="AW1212" s="756"/>
    </row>
  </sheetData>
  <mergeCells count="18">
    <mergeCell ref="AG11:AG12"/>
    <mergeCell ref="AH11:AN11"/>
    <mergeCell ref="AP11:AP12"/>
    <mergeCell ref="AQ11:AW11"/>
    <mergeCell ref="AH7:AN7"/>
    <mergeCell ref="AQ7:AW7"/>
    <mergeCell ref="B11:B12"/>
    <mergeCell ref="C11:C12"/>
    <mergeCell ref="D11:D12"/>
    <mergeCell ref="G7:M7"/>
    <mergeCell ref="P7:V7"/>
    <mergeCell ref="Y7:AE7"/>
    <mergeCell ref="F11:F12"/>
    <mergeCell ref="G11:M11"/>
    <mergeCell ref="O11:O12"/>
    <mergeCell ref="P11:V11"/>
    <mergeCell ref="X11:X12"/>
    <mergeCell ref="Y11:AE11"/>
  </mergeCells>
  <pageMargins left="0.7" right="0.7" top="0.75" bottom="0.75" header="0.3" footer="0.3"/>
  <pageSetup orientation="portrait" r:id="rId1"/>
  <headerFooter>
    <oddFooter>&amp;L&amp;1#&amp;"Calibri"&amp;10&amp;K000000John Keells Group - Confidential</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252DC-25D0-48CF-8E23-8B480A209502}">
  <sheetPr codeName="Sheet4">
    <tabColor rgb="FFFFFF99"/>
  </sheetPr>
  <dimension ref="A1:T226"/>
  <sheetViews>
    <sheetView showGridLines="0" topLeftCell="A97" zoomScaleNormal="100" workbookViewId="0">
      <selection activeCell="B99" sqref="B99"/>
    </sheetView>
  </sheetViews>
  <sheetFormatPr defaultColWidth="9.44140625" defaultRowHeight="13.2" x14ac:dyDescent="0.3"/>
  <cols>
    <col min="1" max="1" width="5.44140625" style="49" customWidth="1"/>
    <col min="2" max="2" width="5.5546875" style="307" customWidth="1"/>
    <col min="3" max="3" width="58.109375" style="50" customWidth="1"/>
    <col min="4" max="4" width="24.5546875" style="255" customWidth="1"/>
    <col min="5" max="5" width="15.5546875" style="255" customWidth="1"/>
    <col min="6" max="6" width="16.109375" style="49" bestFit="1" customWidth="1"/>
    <col min="7" max="7" width="17.5546875" style="49" customWidth="1"/>
    <col min="8" max="8" width="14" style="49" bestFit="1" customWidth="1"/>
    <col min="9" max="9" width="11.44140625" style="49" customWidth="1"/>
    <col min="10" max="10" width="14.44140625" style="336" bestFit="1" customWidth="1"/>
    <col min="11" max="11" width="14" style="336" bestFit="1" customWidth="1"/>
    <col min="12" max="12" width="16" style="336" bestFit="1" customWidth="1"/>
    <col min="13" max="13" width="13.5546875" style="336" customWidth="1"/>
    <col min="14" max="14" width="6" style="319" customWidth="1"/>
    <col min="15" max="20" width="19" style="49" customWidth="1"/>
    <col min="21" max="16384" width="9.44140625" style="49"/>
  </cols>
  <sheetData>
    <row r="1" spans="1:20" x14ac:dyDescent="0.25">
      <c r="A1" s="274" t="s">
        <v>250</v>
      </c>
      <c r="B1" s="40" t="s">
        <v>99</v>
      </c>
      <c r="C1" s="49"/>
      <c r="D1" s="49"/>
      <c r="E1" s="49"/>
      <c r="J1" s="49"/>
      <c r="K1" s="49"/>
      <c r="L1" s="49"/>
      <c r="M1" s="49"/>
      <c r="N1" s="49"/>
    </row>
    <row r="2" spans="1:20" x14ac:dyDescent="0.25">
      <c r="A2" s="274"/>
      <c r="B2" s="103" t="s">
        <v>251</v>
      </c>
      <c r="C2" s="274"/>
      <c r="D2" s="274"/>
      <c r="E2" s="49"/>
      <c r="J2" s="49"/>
      <c r="K2" s="49"/>
      <c r="L2" s="49"/>
      <c r="M2" s="49"/>
      <c r="N2" s="49"/>
    </row>
    <row r="3" spans="1:20" x14ac:dyDescent="0.25">
      <c r="A3" s="274"/>
      <c r="B3" s="40" t="s">
        <v>252</v>
      </c>
      <c r="C3" s="49"/>
      <c r="D3" s="49"/>
      <c r="E3" s="49"/>
      <c r="J3" s="49"/>
      <c r="K3" s="49"/>
      <c r="L3" s="49"/>
      <c r="M3" s="49"/>
      <c r="N3" s="49"/>
    </row>
    <row r="4" spans="1:20" x14ac:dyDescent="0.25">
      <c r="A4" s="274"/>
      <c r="B4" s="40" t="s">
        <v>253</v>
      </c>
      <c r="C4" s="49"/>
      <c r="D4" s="49"/>
      <c r="E4" s="49"/>
      <c r="J4" s="49"/>
      <c r="K4" s="49"/>
      <c r="L4" s="49"/>
      <c r="M4" s="49"/>
      <c r="N4" s="49"/>
    </row>
    <row r="5" spans="1:20" x14ac:dyDescent="0.3">
      <c r="B5" s="49"/>
      <c r="C5" s="49"/>
      <c r="D5" s="49"/>
      <c r="E5" s="991" t="s">
        <v>254</v>
      </c>
      <c r="F5" s="991"/>
      <c r="J5" s="49"/>
      <c r="K5" s="49"/>
      <c r="L5" s="49"/>
      <c r="M5" s="49"/>
      <c r="N5" s="49"/>
    </row>
    <row r="6" spans="1:20" s="275" customFormat="1" ht="26.4" customHeight="1" x14ac:dyDescent="0.25">
      <c r="A6" s="49"/>
      <c r="B6" s="276" t="s">
        <v>255</v>
      </c>
      <c r="D6" s="34"/>
      <c r="E6" s="277"/>
      <c r="F6" s="277"/>
      <c r="G6" s="277"/>
      <c r="H6" s="277"/>
      <c r="I6" s="277"/>
      <c r="J6" s="278"/>
      <c r="K6" s="278"/>
      <c r="L6" s="992" t="s">
        <v>256</v>
      </c>
      <c r="M6" s="993"/>
      <c r="O6" s="994" t="s">
        <v>182</v>
      </c>
      <c r="P6" s="995"/>
      <c r="Q6" s="995"/>
      <c r="R6" s="995"/>
      <c r="S6" s="995"/>
      <c r="T6" s="996"/>
    </row>
    <row r="7" spans="1:20" ht="66" x14ac:dyDescent="0.3">
      <c r="A7" s="119" t="s">
        <v>257</v>
      </c>
      <c r="B7" s="279" t="s">
        <v>258</v>
      </c>
      <c r="C7" s="280" t="s">
        <v>98</v>
      </c>
      <c r="D7" s="279" t="s">
        <v>182</v>
      </c>
      <c r="E7" s="281" t="s">
        <v>259</v>
      </c>
      <c r="F7" s="281" t="s">
        <v>260</v>
      </c>
      <c r="G7" s="281" t="s">
        <v>261</v>
      </c>
      <c r="H7" s="282" t="s">
        <v>262</v>
      </c>
      <c r="I7" s="281" t="s">
        <v>263</v>
      </c>
      <c r="J7" s="281" t="s">
        <v>264</v>
      </c>
      <c r="K7" s="281" t="s">
        <v>265</v>
      </c>
      <c r="L7" s="279" t="s">
        <v>266</v>
      </c>
      <c r="M7" s="279" t="s">
        <v>267</v>
      </c>
      <c r="N7" s="49"/>
      <c r="O7" s="279" t="s">
        <v>268</v>
      </c>
      <c r="P7" s="279" t="s">
        <v>213</v>
      </c>
      <c r="Q7" s="279" t="s">
        <v>214</v>
      </c>
      <c r="R7" s="279" t="s">
        <v>215</v>
      </c>
      <c r="S7" s="279" t="s">
        <v>216</v>
      </c>
      <c r="T7" s="279" t="s">
        <v>217</v>
      </c>
    </row>
    <row r="8" spans="1:20" x14ac:dyDescent="0.3">
      <c r="A8" s="283" t="s">
        <v>269</v>
      </c>
      <c r="B8" s="284"/>
      <c r="C8" s="285" t="s">
        <v>106</v>
      </c>
      <c r="D8" s="286">
        <f>SUM(D9:D10)</f>
        <v>0</v>
      </c>
      <c r="E8" s="286">
        <f>SUM(E9:E10)</f>
        <v>0</v>
      </c>
      <c r="F8" s="287"/>
      <c r="G8" s="288">
        <f>SUM(G9:G10)</f>
        <v>0</v>
      </c>
      <c r="H8" s="289"/>
      <c r="I8" s="290"/>
      <c r="J8" s="288">
        <f>SUM(J9:J10)</f>
        <v>0</v>
      </c>
      <c r="K8" s="288">
        <f>J8</f>
        <v>0</v>
      </c>
      <c r="L8" s="291"/>
      <c r="M8" s="291">
        <f>D8-K8</f>
        <v>0</v>
      </c>
      <c r="N8" s="49"/>
      <c r="O8" s="286">
        <f t="shared" ref="O8:T8" si="0">SUM(O9:O10)</f>
        <v>0</v>
      </c>
      <c r="P8" s="286">
        <f>SUM(P9:P10)</f>
        <v>0</v>
      </c>
      <c r="Q8" s="286">
        <f t="shared" si="0"/>
        <v>0</v>
      </c>
      <c r="R8" s="286">
        <f>SUM(R9:R10)</f>
        <v>0</v>
      </c>
      <c r="S8" s="286">
        <f t="shared" si="0"/>
        <v>0</v>
      </c>
      <c r="T8" s="286">
        <f t="shared" si="0"/>
        <v>0</v>
      </c>
    </row>
    <row r="9" spans="1:20" x14ac:dyDescent="0.3">
      <c r="A9" s="292"/>
      <c r="B9" s="293">
        <v>1</v>
      </c>
      <c r="C9" s="73" t="s">
        <v>270</v>
      </c>
      <c r="D9" s="294"/>
      <c r="E9" s="294"/>
      <c r="F9" s="287" t="s">
        <v>271</v>
      </c>
      <c r="G9" s="288">
        <f t="shared" ref="G9:G16" si="1">D9*IF(F9="NO",0,1)</f>
        <v>0</v>
      </c>
      <c r="H9" s="289">
        <v>1</v>
      </c>
      <c r="I9" s="290">
        <f>IF($G$91=0,0,G9/$G$91)</f>
        <v>0</v>
      </c>
      <c r="J9" s="288">
        <f>IF(I9&lt;=H9,G9,$G$91*H9)</f>
        <v>0</v>
      </c>
      <c r="K9" s="288">
        <f t="shared" ref="K9:K15" si="2">J9</f>
        <v>0</v>
      </c>
      <c r="L9" s="291"/>
      <c r="M9" s="291">
        <f t="shared" ref="M9:M75" si="3">D9-K9</f>
        <v>0</v>
      </c>
      <c r="N9" s="49"/>
      <c r="O9" s="295"/>
      <c r="P9" s="295"/>
      <c r="Q9" s="295"/>
      <c r="R9" s="295"/>
      <c r="S9" s="295"/>
      <c r="T9" s="295"/>
    </row>
    <row r="10" spans="1:20" x14ac:dyDescent="0.3">
      <c r="A10" s="292"/>
      <c r="B10" s="293">
        <v>2</v>
      </c>
      <c r="C10" s="73" t="s">
        <v>272</v>
      </c>
      <c r="D10" s="295"/>
      <c r="E10" s="295"/>
      <c r="F10" s="287" t="s">
        <v>271</v>
      </c>
      <c r="G10" s="288">
        <f t="shared" si="1"/>
        <v>0</v>
      </c>
      <c r="H10" s="289">
        <v>1</v>
      </c>
      <c r="I10" s="290">
        <f>IF($G$91=0,0,G10/$G$91)</f>
        <v>0</v>
      </c>
      <c r="J10" s="288">
        <f>IF(I10&lt;=H10,G10,$G$91*H10)</f>
        <v>0</v>
      </c>
      <c r="K10" s="288">
        <f t="shared" si="2"/>
        <v>0</v>
      </c>
      <c r="L10" s="291"/>
      <c r="M10" s="291">
        <f t="shared" si="3"/>
        <v>0</v>
      </c>
      <c r="N10" s="49"/>
      <c r="O10" s="295"/>
      <c r="P10" s="295"/>
      <c r="Q10" s="295"/>
      <c r="R10" s="295"/>
      <c r="S10" s="295"/>
      <c r="T10" s="295"/>
    </row>
    <row r="11" spans="1:20" ht="39.6" x14ac:dyDescent="0.3">
      <c r="A11" s="292" t="s">
        <v>273</v>
      </c>
      <c r="B11" s="293"/>
      <c r="C11" s="285" t="s">
        <v>274</v>
      </c>
      <c r="D11" s="296">
        <f>SUM(D12:D15)</f>
        <v>0</v>
      </c>
      <c r="E11" s="296">
        <f>SUM(E12:E15)</f>
        <v>0</v>
      </c>
      <c r="F11" s="287" t="s">
        <v>271</v>
      </c>
      <c r="G11" s="288">
        <f t="shared" si="1"/>
        <v>0</v>
      </c>
      <c r="H11" s="289">
        <v>0.2</v>
      </c>
      <c r="I11" s="290">
        <f>IF($G$91=0,0,G11/$G$91)</f>
        <v>0</v>
      </c>
      <c r="J11" s="288">
        <f>IF(I11&lt;=H11,G11,$G$91*H11)</f>
        <v>0</v>
      </c>
      <c r="K11" s="288">
        <f>J11</f>
        <v>0</v>
      </c>
      <c r="L11" s="291"/>
      <c r="M11" s="291">
        <f t="shared" si="3"/>
        <v>0</v>
      </c>
      <c r="N11" s="49"/>
      <c r="O11" s="296">
        <f t="shared" ref="O11:T11" si="4">SUM(O12:O15)</f>
        <v>0</v>
      </c>
      <c r="P11" s="296">
        <f>SUM(P12:P15)</f>
        <v>0</v>
      </c>
      <c r="Q11" s="296">
        <f t="shared" si="4"/>
        <v>0</v>
      </c>
      <c r="R11" s="296">
        <f>SUM(R12:R15)</f>
        <v>0</v>
      </c>
      <c r="S11" s="296">
        <f t="shared" si="4"/>
        <v>0</v>
      </c>
      <c r="T11" s="296">
        <f t="shared" si="4"/>
        <v>0</v>
      </c>
    </row>
    <row r="12" spans="1:20" x14ac:dyDescent="0.3">
      <c r="A12" s="292"/>
      <c r="B12" s="293"/>
      <c r="C12" s="297" t="s">
        <v>275</v>
      </c>
      <c r="D12" s="295">
        <v>0</v>
      </c>
      <c r="E12" s="295">
        <v>0</v>
      </c>
      <c r="F12" s="287" t="s">
        <v>271</v>
      </c>
      <c r="G12" s="288">
        <f t="shared" si="1"/>
        <v>0</v>
      </c>
      <c r="H12" s="289"/>
      <c r="I12" s="290"/>
      <c r="J12" s="288">
        <f>IF(G12&gt;J11,J11,G12)</f>
        <v>0</v>
      </c>
      <c r="K12" s="288">
        <f>J12</f>
        <v>0</v>
      </c>
      <c r="L12" s="291"/>
      <c r="M12" s="291">
        <f t="shared" si="3"/>
        <v>0</v>
      </c>
      <c r="N12" s="49"/>
      <c r="O12" s="295"/>
      <c r="P12" s="295"/>
      <c r="Q12" s="295"/>
      <c r="R12" s="295"/>
      <c r="S12" s="295"/>
      <c r="T12" s="295"/>
    </row>
    <row r="13" spans="1:20" x14ac:dyDescent="0.3">
      <c r="A13" s="292"/>
      <c r="B13" s="293"/>
      <c r="C13" s="298" t="s">
        <v>276</v>
      </c>
      <c r="D13" s="295">
        <v>0</v>
      </c>
      <c r="E13" s="295">
        <v>0</v>
      </c>
      <c r="F13" s="287" t="s">
        <v>271</v>
      </c>
      <c r="G13" s="288">
        <f t="shared" si="1"/>
        <v>0</v>
      </c>
      <c r="H13" s="289"/>
      <c r="I13" s="290"/>
      <c r="J13" s="288">
        <f>IF(SUM(G12:G12)&gt;=J11,0,MIN(G13,J11-SUM(G12:G12)))</f>
        <v>0</v>
      </c>
      <c r="K13" s="288">
        <f>J13</f>
        <v>0</v>
      </c>
      <c r="L13" s="291"/>
      <c r="M13" s="291">
        <f t="shared" si="3"/>
        <v>0</v>
      </c>
      <c r="N13" s="49"/>
      <c r="O13" s="295"/>
      <c r="P13" s="295"/>
      <c r="Q13" s="295"/>
      <c r="R13" s="295"/>
      <c r="S13" s="295"/>
      <c r="T13" s="295"/>
    </row>
    <row r="14" spans="1:20" x14ac:dyDescent="0.3">
      <c r="A14" s="292"/>
      <c r="B14" s="293"/>
      <c r="C14" s="298" t="s">
        <v>277</v>
      </c>
      <c r="D14" s="295">
        <v>0</v>
      </c>
      <c r="E14" s="295">
        <v>0</v>
      </c>
      <c r="F14" s="287" t="s">
        <v>271</v>
      </c>
      <c r="G14" s="288">
        <f t="shared" si="1"/>
        <v>0</v>
      </c>
      <c r="H14" s="289"/>
      <c r="I14" s="290"/>
      <c r="J14" s="288">
        <f>IF(SUM(G12:G13)&gt;=J11,0,MIN(G14,J11-SUM(G12:G13)))</f>
        <v>0</v>
      </c>
      <c r="K14" s="288">
        <f t="shared" si="2"/>
        <v>0</v>
      </c>
      <c r="L14" s="291"/>
      <c r="M14" s="291">
        <f t="shared" si="3"/>
        <v>0</v>
      </c>
      <c r="N14" s="49"/>
      <c r="O14" s="295"/>
      <c r="P14" s="295"/>
      <c r="Q14" s="295"/>
      <c r="R14" s="295"/>
      <c r="S14" s="295"/>
      <c r="T14" s="295"/>
    </row>
    <row r="15" spans="1:20" x14ac:dyDescent="0.3">
      <c r="A15" s="292"/>
      <c r="B15" s="293"/>
      <c r="C15" s="298" t="s">
        <v>278</v>
      </c>
      <c r="D15" s="295">
        <v>0</v>
      </c>
      <c r="E15" s="295">
        <v>0</v>
      </c>
      <c r="F15" s="287" t="s">
        <v>271</v>
      </c>
      <c r="G15" s="288">
        <f t="shared" si="1"/>
        <v>0</v>
      </c>
      <c r="H15" s="289"/>
      <c r="I15" s="290"/>
      <c r="J15" s="288">
        <f>IF(SUM(G12:G14)&gt;=J11,0,MIN(G15,J11-SUM(G12:G14)))</f>
        <v>0</v>
      </c>
      <c r="K15" s="288">
        <f t="shared" si="2"/>
        <v>0</v>
      </c>
      <c r="L15" s="291"/>
      <c r="M15" s="291">
        <f t="shared" si="3"/>
        <v>0</v>
      </c>
      <c r="N15" s="49"/>
      <c r="O15" s="295"/>
      <c r="P15" s="295"/>
      <c r="Q15" s="295"/>
      <c r="R15" s="295"/>
      <c r="S15" s="295"/>
      <c r="T15" s="295"/>
    </row>
    <row r="16" spans="1:20" ht="43.5" customHeight="1" x14ac:dyDescent="0.3">
      <c r="A16" s="292" t="s">
        <v>279</v>
      </c>
      <c r="B16" s="299"/>
      <c r="C16" s="285" t="s">
        <v>280</v>
      </c>
      <c r="D16" s="294"/>
      <c r="E16" s="294"/>
      <c r="F16" s="287" t="s">
        <v>271</v>
      </c>
      <c r="G16" s="288">
        <f t="shared" si="1"/>
        <v>0</v>
      </c>
      <c r="H16" s="289">
        <v>0.4</v>
      </c>
      <c r="I16" s="290">
        <f>IF($G$91=0,0,G16/$G$91)</f>
        <v>0</v>
      </c>
      <c r="J16" s="288">
        <f>IF(I16&lt;=H16,G16,$G$91*H16)</f>
        <v>0</v>
      </c>
      <c r="K16" s="288">
        <f>J16</f>
        <v>0</v>
      </c>
      <c r="L16" s="291"/>
      <c r="M16" s="291">
        <f t="shared" si="3"/>
        <v>0</v>
      </c>
      <c r="N16" s="49"/>
      <c r="O16" s="295"/>
      <c r="P16" s="295"/>
      <c r="Q16" s="295"/>
      <c r="R16" s="295"/>
      <c r="S16" s="295"/>
      <c r="T16" s="295"/>
    </row>
    <row r="17" spans="1:20" x14ac:dyDescent="0.3">
      <c r="A17" s="49" t="s">
        <v>281</v>
      </c>
      <c r="B17" s="293"/>
      <c r="C17" s="285" t="s">
        <v>282</v>
      </c>
      <c r="D17" s="300">
        <f>SUM(D18,D22,D26,D30,D36,D42)</f>
        <v>0</v>
      </c>
      <c r="E17" s="300">
        <f>SUM(E18,E22,E26,E30,E36,E42)</f>
        <v>0</v>
      </c>
      <c r="F17" s="287" t="s">
        <v>271</v>
      </c>
      <c r="G17" s="288">
        <f t="shared" ref="G17:G71" si="5">D17*IF(F17="NO",0,1)</f>
        <v>0</v>
      </c>
      <c r="H17" s="289">
        <v>0.5</v>
      </c>
      <c r="I17" s="290">
        <f>IF($G$91=0,0,G17/$G$91)</f>
        <v>0</v>
      </c>
      <c r="J17" s="301">
        <f>IF(I17&lt;=H17,G17,$G$91*H17)</f>
        <v>0</v>
      </c>
      <c r="K17" s="300">
        <f>SUM(K18,K22,K26,K30,K36,K42)</f>
        <v>0</v>
      </c>
      <c r="L17" s="291"/>
      <c r="M17" s="300">
        <f>SUM(M18,M22,M26,M30,M36,M42)</f>
        <v>0</v>
      </c>
      <c r="N17" s="49"/>
      <c r="O17" s="300">
        <f t="shared" ref="O17:T17" si="6">SUM(O18,O22,O26,O30,O36,O42)</f>
        <v>0</v>
      </c>
      <c r="P17" s="300">
        <f t="shared" si="6"/>
        <v>0</v>
      </c>
      <c r="Q17" s="300">
        <f t="shared" si="6"/>
        <v>0</v>
      </c>
      <c r="R17" s="300">
        <f t="shared" si="6"/>
        <v>0</v>
      </c>
      <c r="S17" s="300">
        <f t="shared" si="6"/>
        <v>0</v>
      </c>
      <c r="T17" s="300">
        <f t="shared" si="6"/>
        <v>0</v>
      </c>
    </row>
    <row r="18" spans="1:20" ht="92.4" x14ac:dyDescent="0.3">
      <c r="A18" s="292"/>
      <c r="B18" s="76">
        <v>1</v>
      </c>
      <c r="C18" s="73" t="s">
        <v>283</v>
      </c>
      <c r="D18" s="300">
        <f>SUM(D19:D21)</f>
        <v>0</v>
      </c>
      <c r="E18" s="302">
        <f>SUM(E19:E21)</f>
        <v>0</v>
      </c>
      <c r="F18" s="287" t="s">
        <v>271</v>
      </c>
      <c r="G18" s="288">
        <f t="shared" si="5"/>
        <v>0</v>
      </c>
      <c r="H18" s="303">
        <v>0.5</v>
      </c>
      <c r="I18" s="290">
        <f>IF($G$91=0,0,G18/$G$91)</f>
        <v>0</v>
      </c>
      <c r="J18" s="288">
        <f>IF(I18&lt;=H18,G18,$G$91*H18)</f>
        <v>0</v>
      </c>
      <c r="K18" s="288">
        <f>IF($I$17&gt;$H$17,MIN(J18*$H$17*$G$91/SUM($J$18,$J$22,$J$30,$J$26,$J$36,$J$42),J18),J18)</f>
        <v>0</v>
      </c>
      <c r="L18" s="291"/>
      <c r="M18" s="291">
        <f>SUM(M19:M21)</f>
        <v>0</v>
      </c>
      <c r="N18" s="49"/>
      <c r="O18" s="300">
        <f t="shared" ref="O18:T18" si="7">SUM(O19:O21)</f>
        <v>0</v>
      </c>
      <c r="P18" s="300">
        <f>SUM(P19:P21)</f>
        <v>0</v>
      </c>
      <c r="Q18" s="300">
        <f t="shared" si="7"/>
        <v>0</v>
      </c>
      <c r="R18" s="300">
        <f>SUM(R19:R21)</f>
        <v>0</v>
      </c>
      <c r="S18" s="300">
        <f t="shared" si="7"/>
        <v>0</v>
      </c>
      <c r="T18" s="300">
        <f t="shared" si="7"/>
        <v>0</v>
      </c>
    </row>
    <row r="19" spans="1:20" x14ac:dyDescent="0.3">
      <c r="A19" s="292"/>
      <c r="B19" s="293"/>
      <c r="C19" s="298" t="s">
        <v>284</v>
      </c>
      <c r="D19" s="294"/>
      <c r="E19" s="294"/>
      <c r="F19" s="287" t="s">
        <v>271</v>
      </c>
      <c r="G19" s="288">
        <f t="shared" si="5"/>
        <v>0</v>
      </c>
      <c r="H19" s="289"/>
      <c r="I19" s="304"/>
      <c r="J19" s="288">
        <f>IF(G19&gt;J18,J18,G19)</f>
        <v>0</v>
      </c>
      <c r="K19" s="288">
        <f>IF(J19&gt;K18,K18,J19)</f>
        <v>0</v>
      </c>
      <c r="L19" s="291"/>
      <c r="M19" s="291">
        <f t="shared" si="3"/>
        <v>0</v>
      </c>
      <c r="N19" s="49"/>
      <c r="O19" s="295"/>
      <c r="P19" s="295"/>
      <c r="Q19" s="295"/>
      <c r="R19" s="295"/>
      <c r="S19" s="295"/>
      <c r="T19" s="295"/>
    </row>
    <row r="20" spans="1:20" x14ac:dyDescent="0.3">
      <c r="A20" s="292"/>
      <c r="B20" s="293"/>
      <c r="C20" s="298" t="s">
        <v>285</v>
      </c>
      <c r="D20" s="294"/>
      <c r="E20" s="294"/>
      <c r="F20" s="287" t="s">
        <v>271</v>
      </c>
      <c r="G20" s="288">
        <f t="shared" si="5"/>
        <v>0</v>
      </c>
      <c r="H20" s="289"/>
      <c r="I20" s="304"/>
      <c r="J20" s="288">
        <f>IF(SUM(G19:G19)&gt;=J18,0,MIN(G20,J18-SUM(G19:G19)))</f>
        <v>0</v>
      </c>
      <c r="K20" s="288">
        <f>IF(SUM(J19:J19)&gt;=K18,0,MIN(J20,K18-SUM(J19:J19)))</f>
        <v>0</v>
      </c>
      <c r="L20" s="291"/>
      <c r="M20" s="291">
        <f t="shared" si="3"/>
        <v>0</v>
      </c>
      <c r="N20" s="49"/>
      <c r="O20" s="295"/>
      <c r="P20" s="295"/>
      <c r="Q20" s="295"/>
      <c r="R20" s="295"/>
      <c r="S20" s="295"/>
      <c r="T20" s="295"/>
    </row>
    <row r="21" spans="1:20" x14ac:dyDescent="0.3">
      <c r="A21" s="292"/>
      <c r="B21" s="293"/>
      <c r="C21" s="298" t="s">
        <v>286</v>
      </c>
      <c r="D21" s="294"/>
      <c r="E21" s="294"/>
      <c r="F21" s="287" t="s">
        <v>271</v>
      </c>
      <c r="G21" s="288">
        <f t="shared" si="5"/>
        <v>0</v>
      </c>
      <c r="H21" s="289"/>
      <c r="I21" s="304"/>
      <c r="J21" s="288">
        <f>IF(SUM(G19:G20)&gt;=J18,0,MIN(G21,J18-SUM(G19:G20)))</f>
        <v>0</v>
      </c>
      <c r="K21" s="288">
        <f>IF(SUM(J19:J20)&gt;=K18,0,MIN(J21,K18-SUM(J19:J20)))</f>
        <v>0</v>
      </c>
      <c r="L21" s="291"/>
      <c r="M21" s="291">
        <f t="shared" si="3"/>
        <v>0</v>
      </c>
      <c r="N21" s="49"/>
      <c r="O21" s="295"/>
      <c r="P21" s="295"/>
      <c r="Q21" s="295"/>
      <c r="R21" s="295"/>
      <c r="S21" s="295"/>
      <c r="T21" s="295"/>
    </row>
    <row r="22" spans="1:20" ht="39.6" x14ac:dyDescent="0.3">
      <c r="A22" s="292"/>
      <c r="B22" s="299">
        <v>2</v>
      </c>
      <c r="C22" s="73" t="s">
        <v>287</v>
      </c>
      <c r="D22" s="286">
        <f>SUM(D23:D25)</f>
        <v>0</v>
      </c>
      <c r="E22" s="296">
        <f>SUM(E23:E25)</f>
        <v>0</v>
      </c>
      <c r="F22" s="287" t="s">
        <v>271</v>
      </c>
      <c r="G22" s="288">
        <f>D22*IF(F22="NO",0,1)</f>
        <v>0</v>
      </c>
      <c r="H22" s="303">
        <v>0.1</v>
      </c>
      <c r="I22" s="290">
        <f>IF($G$91=0,0,G22/$G$91)</f>
        <v>0</v>
      </c>
      <c r="J22" s="288">
        <f>IF(I22&lt;=H22,G22,$G$91*H22)</f>
        <v>0</v>
      </c>
      <c r="K22" s="288">
        <f>IF($I$17&gt;$H$17,MIN(J22*$H$17*$G$91/SUM($J$18,$J$22,$J$30,$J$26,$J$36,$J$42),J22),J22)</f>
        <v>0</v>
      </c>
      <c r="L22" s="291"/>
      <c r="M22" s="291">
        <f>SUM(M23:M25)</f>
        <v>0</v>
      </c>
      <c r="N22" s="49"/>
      <c r="O22" s="286">
        <f t="shared" ref="O22:T22" si="8">SUM(O23:O25)</f>
        <v>0</v>
      </c>
      <c r="P22" s="286">
        <f>SUM(P23:P25)</f>
        <v>0</v>
      </c>
      <c r="Q22" s="286">
        <f t="shared" si="8"/>
        <v>0</v>
      </c>
      <c r="R22" s="286">
        <f>SUM(R23:R25)</f>
        <v>0</v>
      </c>
      <c r="S22" s="286">
        <f t="shared" si="8"/>
        <v>0</v>
      </c>
      <c r="T22" s="286">
        <f t="shared" si="8"/>
        <v>0</v>
      </c>
    </row>
    <row r="23" spans="1:20" x14ac:dyDescent="0.3">
      <c r="A23" s="292"/>
      <c r="B23" s="293"/>
      <c r="C23" s="79" t="s">
        <v>284</v>
      </c>
      <c r="D23" s="294"/>
      <c r="E23" s="294"/>
      <c r="F23" s="287" t="s">
        <v>271</v>
      </c>
      <c r="G23" s="288">
        <f>D23*IF(F23="NO",0,1)</f>
        <v>0</v>
      </c>
      <c r="H23" s="289"/>
      <c r="I23" s="304"/>
      <c r="J23" s="288">
        <f>IF(G23&gt;J22,J22,G23)</f>
        <v>0</v>
      </c>
      <c r="K23" s="288">
        <f>IF(J23&gt;K22,K22,J23)</f>
        <v>0</v>
      </c>
      <c r="L23" s="291"/>
      <c r="M23" s="291">
        <f t="shared" si="3"/>
        <v>0</v>
      </c>
      <c r="N23" s="49"/>
      <c r="O23" s="295"/>
      <c r="P23" s="295"/>
      <c r="Q23" s="295"/>
      <c r="R23" s="295"/>
      <c r="S23" s="295"/>
      <c r="T23" s="295"/>
    </row>
    <row r="24" spans="1:20" x14ac:dyDescent="0.3">
      <c r="A24" s="292"/>
      <c r="B24" s="293"/>
      <c r="C24" s="79" t="s">
        <v>285</v>
      </c>
      <c r="D24" s="294"/>
      <c r="E24" s="294"/>
      <c r="F24" s="287" t="s">
        <v>271</v>
      </c>
      <c r="G24" s="288">
        <f>D24*IF(F24="NO",0,1)</f>
        <v>0</v>
      </c>
      <c r="H24" s="289"/>
      <c r="I24" s="304"/>
      <c r="J24" s="288">
        <f>IF(SUM(G23:G23)&gt;=J22,0,MIN(G24,J22-SUM(G23:G23)))</f>
        <v>0</v>
      </c>
      <c r="K24" s="288">
        <f>IF(SUM(J23:J23)&gt;=K22,0,MIN(J24,K22-SUM(J23:J23)))</f>
        <v>0</v>
      </c>
      <c r="L24" s="291"/>
      <c r="M24" s="291">
        <f t="shared" si="3"/>
        <v>0</v>
      </c>
      <c r="N24" s="49"/>
      <c r="O24" s="295"/>
      <c r="P24" s="295"/>
      <c r="Q24" s="295"/>
      <c r="R24" s="295"/>
      <c r="S24" s="295"/>
      <c r="T24" s="295"/>
    </row>
    <row r="25" spans="1:20" x14ac:dyDescent="0.3">
      <c r="A25" s="292"/>
      <c r="B25" s="293"/>
      <c r="C25" s="79" t="s">
        <v>286</v>
      </c>
      <c r="D25" s="294"/>
      <c r="E25" s="294"/>
      <c r="F25" s="287" t="s">
        <v>271</v>
      </c>
      <c r="G25" s="288">
        <f>D25*IF(F25="NO",0,1)</f>
        <v>0</v>
      </c>
      <c r="H25" s="289"/>
      <c r="I25" s="304"/>
      <c r="J25" s="288">
        <f>IF(SUM(G23:G24)&gt;=J22,0,MIN(G25,J22-SUM(G23:G24)))</f>
        <v>0</v>
      </c>
      <c r="K25" s="288">
        <f>IF(SUM(J23:J24)&gt;=K22,0,MIN(J25,K22-SUM(J23:J24)))</f>
        <v>0</v>
      </c>
      <c r="L25" s="291"/>
      <c r="M25" s="291">
        <f t="shared" si="3"/>
        <v>0</v>
      </c>
      <c r="N25" s="49"/>
      <c r="O25" s="295"/>
      <c r="P25" s="295"/>
      <c r="Q25" s="295"/>
      <c r="R25" s="295"/>
      <c r="S25" s="295"/>
      <c r="T25" s="295"/>
    </row>
    <row r="26" spans="1:20" ht="52.8" x14ac:dyDescent="0.3">
      <c r="A26" s="292"/>
      <c r="B26" s="299">
        <v>3</v>
      </c>
      <c r="C26" s="73" t="s">
        <v>288</v>
      </c>
      <c r="D26" s="286">
        <f>SUM(D27:D29)</f>
        <v>0</v>
      </c>
      <c r="E26" s="296">
        <f>SUM(E27:E29)</f>
        <v>0</v>
      </c>
      <c r="F26" s="287" t="s">
        <v>271</v>
      </c>
      <c r="G26" s="288">
        <f t="shared" si="5"/>
        <v>0</v>
      </c>
      <c r="H26" s="303">
        <v>0.1</v>
      </c>
      <c r="I26" s="290">
        <f>IF($G$91=0,0,G26/$G$91)</f>
        <v>0</v>
      </c>
      <c r="J26" s="288">
        <f>IF(I26&lt;=H26,G26,$G$91*H26)</f>
        <v>0</v>
      </c>
      <c r="K26" s="288">
        <f>IF($I$17&gt;$H$17,MIN(J26*$H$17*$G$91/SUM($J$18,$J$22,$J$30,$J$26,$J$36,$J$42),J26),J26)</f>
        <v>0</v>
      </c>
      <c r="L26" s="291"/>
      <c r="M26" s="291">
        <f>SUM(M27:M29)</f>
        <v>0</v>
      </c>
      <c r="N26" s="49"/>
      <c r="O26" s="286">
        <f t="shared" ref="O26:T26" si="9">SUM(O27:O29)</f>
        <v>0</v>
      </c>
      <c r="P26" s="286">
        <f>SUM(P27:P29)</f>
        <v>0</v>
      </c>
      <c r="Q26" s="286">
        <f t="shared" si="9"/>
        <v>0</v>
      </c>
      <c r="R26" s="286">
        <f>SUM(R27:R29)</f>
        <v>0</v>
      </c>
      <c r="S26" s="286">
        <f t="shared" si="9"/>
        <v>0</v>
      </c>
      <c r="T26" s="286">
        <f t="shared" si="9"/>
        <v>0</v>
      </c>
    </row>
    <row r="27" spans="1:20" x14ac:dyDescent="0.3">
      <c r="A27" s="292"/>
      <c r="B27" s="293"/>
      <c r="C27" s="298" t="s">
        <v>284</v>
      </c>
      <c r="D27" s="294"/>
      <c r="E27" s="294"/>
      <c r="F27" s="287" t="s">
        <v>271</v>
      </c>
      <c r="G27" s="288">
        <f t="shared" si="5"/>
        <v>0</v>
      </c>
      <c r="H27" s="289"/>
      <c r="I27" s="304"/>
      <c r="J27" s="288">
        <f>IF(G27&gt;J26,J26,G27)</f>
        <v>0</v>
      </c>
      <c r="K27" s="288">
        <f>IF(J27&gt;K26,K26,J27)</f>
        <v>0</v>
      </c>
      <c r="L27" s="291"/>
      <c r="M27" s="291">
        <f t="shared" si="3"/>
        <v>0</v>
      </c>
      <c r="N27" s="49"/>
      <c r="O27" s="294"/>
      <c r="P27" s="294"/>
      <c r="Q27" s="294"/>
      <c r="R27" s="294"/>
      <c r="S27" s="294"/>
      <c r="T27" s="294"/>
    </row>
    <row r="28" spans="1:20" x14ac:dyDescent="0.3">
      <c r="A28" s="292"/>
      <c r="B28" s="293"/>
      <c r="C28" s="298" t="s">
        <v>285</v>
      </c>
      <c r="D28" s="294"/>
      <c r="E28" s="294"/>
      <c r="F28" s="287" t="s">
        <v>271</v>
      </c>
      <c r="G28" s="288">
        <f t="shared" si="5"/>
        <v>0</v>
      </c>
      <c r="H28" s="289"/>
      <c r="I28" s="304"/>
      <c r="J28" s="288">
        <f>IF(SUM(G27:G27)&gt;=J26,0,MIN(G28,J26-SUM(G27:G27)))</f>
        <v>0</v>
      </c>
      <c r="K28" s="288">
        <f>IF(SUM(J27:J27)&gt;=K26,0,MIN(J28,K26-SUM(J27:J27)))</f>
        <v>0</v>
      </c>
      <c r="L28" s="291"/>
      <c r="M28" s="291">
        <f t="shared" si="3"/>
        <v>0</v>
      </c>
      <c r="N28" s="49"/>
      <c r="O28" s="294"/>
      <c r="P28" s="294"/>
      <c r="Q28" s="294"/>
      <c r="R28" s="294"/>
      <c r="S28" s="294"/>
      <c r="T28" s="294"/>
    </row>
    <row r="29" spans="1:20" x14ac:dyDescent="0.3">
      <c r="A29" s="292"/>
      <c r="B29" s="293"/>
      <c r="C29" s="298" t="s">
        <v>286</v>
      </c>
      <c r="D29" s="294"/>
      <c r="E29" s="294"/>
      <c r="F29" s="287" t="s">
        <v>271</v>
      </c>
      <c r="G29" s="288">
        <f t="shared" si="5"/>
        <v>0</v>
      </c>
      <c r="H29" s="289"/>
      <c r="I29" s="304"/>
      <c r="J29" s="288">
        <f>IF(SUM(G27:G28)&gt;=J26,0,MIN(G29,J26-SUM(G27:G28)))</f>
        <v>0</v>
      </c>
      <c r="K29" s="288">
        <f>IF(SUM(J27:J28)&gt;=K26,0,MIN(J29,K26-SUM(J27:J28)))</f>
        <v>0</v>
      </c>
      <c r="L29" s="291"/>
      <c r="M29" s="291">
        <f t="shared" si="3"/>
        <v>0</v>
      </c>
      <c r="N29" s="49"/>
      <c r="O29" s="294"/>
      <c r="P29" s="294"/>
      <c r="Q29" s="294"/>
      <c r="R29" s="294"/>
      <c r="S29" s="294"/>
      <c r="T29" s="294"/>
    </row>
    <row r="30" spans="1:20" ht="79.2" x14ac:dyDescent="0.3">
      <c r="A30" s="292"/>
      <c r="B30" s="305">
        <v>4</v>
      </c>
      <c r="C30" s="73" t="s">
        <v>289</v>
      </c>
      <c r="D30" s="286">
        <f>SUM(D31:D35)</f>
        <v>0</v>
      </c>
      <c r="E30" s="296">
        <f>SUM(E31:E35)</f>
        <v>0</v>
      </c>
      <c r="F30" s="287" t="s">
        <v>271</v>
      </c>
      <c r="G30" s="288">
        <f t="shared" si="5"/>
        <v>0</v>
      </c>
      <c r="H30" s="303">
        <v>0.1</v>
      </c>
      <c r="I30" s="290">
        <f>IF($G$91=0,0,G30/$G$91)</f>
        <v>0</v>
      </c>
      <c r="J30" s="288">
        <f>IF(I30&lt;=H30,G30,$G$91*H30)</f>
        <v>0</v>
      </c>
      <c r="K30" s="288">
        <f>IF($I$17&gt;$H$17,MIN(J30*$H$17*$G$91/SUM($J$18,$J$22,$J$30,$J$26,$J$36,$J$42),J30),J30)</f>
        <v>0</v>
      </c>
      <c r="L30" s="291"/>
      <c r="M30" s="291">
        <f>SUM(M31:M35)</f>
        <v>0</v>
      </c>
      <c r="N30" s="49"/>
      <c r="O30" s="286">
        <f t="shared" ref="O30:T30" si="10">SUM(O31:O35)</f>
        <v>0</v>
      </c>
      <c r="P30" s="286">
        <f>SUM(P31:P35)</f>
        <v>0</v>
      </c>
      <c r="Q30" s="286">
        <f t="shared" si="10"/>
        <v>0</v>
      </c>
      <c r="R30" s="286">
        <f>SUM(R31:R35)</f>
        <v>0</v>
      </c>
      <c r="S30" s="286">
        <f t="shared" si="10"/>
        <v>0</v>
      </c>
      <c r="T30" s="286">
        <f t="shared" si="10"/>
        <v>0</v>
      </c>
    </row>
    <row r="31" spans="1:20" x14ac:dyDescent="0.3">
      <c r="A31" s="292"/>
      <c r="B31" s="293"/>
      <c r="C31" s="100" t="s">
        <v>284</v>
      </c>
      <c r="D31" s="294">
        <v>0</v>
      </c>
      <c r="E31" s="294">
        <v>0</v>
      </c>
      <c r="F31" s="287" t="s">
        <v>271</v>
      </c>
      <c r="G31" s="288">
        <f t="shared" si="5"/>
        <v>0</v>
      </c>
      <c r="H31" s="289"/>
      <c r="I31" s="304"/>
      <c r="J31" s="288">
        <f>IF(G31&gt;J30,J30,G31)</f>
        <v>0</v>
      </c>
      <c r="K31" s="288">
        <f>IF(J31&gt;K30,K30,J31)</f>
        <v>0</v>
      </c>
      <c r="L31" s="291"/>
      <c r="M31" s="291">
        <f t="shared" si="3"/>
        <v>0</v>
      </c>
      <c r="N31" s="49"/>
      <c r="O31" s="294"/>
      <c r="P31" s="294"/>
      <c r="Q31" s="294"/>
      <c r="R31" s="294"/>
      <c r="S31" s="294"/>
      <c r="T31" s="294"/>
    </row>
    <row r="32" spans="1:20" x14ac:dyDescent="0.3">
      <c r="A32" s="292"/>
      <c r="B32" s="293"/>
      <c r="C32" s="100" t="s">
        <v>285</v>
      </c>
      <c r="D32" s="294">
        <v>0</v>
      </c>
      <c r="E32" s="294">
        <v>0</v>
      </c>
      <c r="F32" s="287" t="s">
        <v>271</v>
      </c>
      <c r="G32" s="288">
        <f t="shared" si="5"/>
        <v>0</v>
      </c>
      <c r="H32" s="289"/>
      <c r="I32" s="304"/>
      <c r="J32" s="288">
        <f>IF(SUM(G31:G31)&gt;=J30,0,MIN(G32,J30-SUM(G31:G31)))</f>
        <v>0</v>
      </c>
      <c r="K32" s="288">
        <f>IF(SUM(J31:J31)&gt;=K30,0,MIN(J32,K30-SUM(J31:J31)))</f>
        <v>0</v>
      </c>
      <c r="L32" s="291"/>
      <c r="M32" s="291">
        <f t="shared" si="3"/>
        <v>0</v>
      </c>
      <c r="N32" s="49"/>
      <c r="O32" s="294"/>
      <c r="P32" s="294"/>
      <c r="Q32" s="294"/>
      <c r="R32" s="294"/>
      <c r="S32" s="294"/>
      <c r="T32" s="294"/>
    </row>
    <row r="33" spans="1:20" x14ac:dyDescent="0.3">
      <c r="A33" s="292"/>
      <c r="B33" s="293"/>
      <c r="C33" s="100" t="s">
        <v>286</v>
      </c>
      <c r="D33" s="294">
        <v>0</v>
      </c>
      <c r="E33" s="294">
        <v>0</v>
      </c>
      <c r="F33" s="287" t="s">
        <v>271</v>
      </c>
      <c r="G33" s="288">
        <f t="shared" si="5"/>
        <v>0</v>
      </c>
      <c r="H33" s="289"/>
      <c r="I33" s="304"/>
      <c r="J33" s="288">
        <f>IF(SUM(G$31:G32)&gt;=J$30,0,MIN(G33,J$30-SUM(G$31:G32)))</f>
        <v>0</v>
      </c>
      <c r="K33" s="288">
        <f>IF(SUM(J$31:J32)&gt;=K$30,0,MIN(J33,K$30-SUM(J$31:J32)))</f>
        <v>0</v>
      </c>
      <c r="L33" s="291"/>
      <c r="M33" s="291">
        <f t="shared" si="3"/>
        <v>0</v>
      </c>
      <c r="N33" s="49"/>
      <c r="O33" s="294"/>
      <c r="P33" s="294"/>
      <c r="Q33" s="294"/>
      <c r="R33" s="294"/>
      <c r="S33" s="294"/>
      <c r="T33" s="294"/>
    </row>
    <row r="34" spans="1:20" x14ac:dyDescent="0.3">
      <c r="A34" s="292"/>
      <c r="B34" s="293"/>
      <c r="C34" s="37" t="s">
        <v>290</v>
      </c>
      <c r="D34" s="294">
        <v>0</v>
      </c>
      <c r="E34" s="294">
        <v>0</v>
      </c>
      <c r="F34" s="287" t="s">
        <v>271</v>
      </c>
      <c r="G34" s="288">
        <f t="shared" si="5"/>
        <v>0</v>
      </c>
      <c r="H34" s="289"/>
      <c r="I34" s="304"/>
      <c r="J34" s="288">
        <f>IF(SUM(G$31:G33)&gt;=J$30,0,MIN(G34,J$30-SUM(G$31:G33)))</f>
        <v>0</v>
      </c>
      <c r="K34" s="288">
        <f>IF(SUM(J$31:J33)&gt;=K$30,0,MIN(J34,K$30-SUM(J$31:J33)))</f>
        <v>0</v>
      </c>
      <c r="L34" s="291"/>
      <c r="M34" s="291">
        <f t="shared" si="3"/>
        <v>0</v>
      </c>
      <c r="N34" s="49"/>
      <c r="O34" s="294"/>
      <c r="P34" s="294"/>
      <c r="Q34" s="294"/>
      <c r="R34" s="294"/>
      <c r="S34" s="294"/>
      <c r="T34" s="294"/>
    </row>
    <row r="35" spans="1:20" x14ac:dyDescent="0.3">
      <c r="A35" s="292"/>
      <c r="B35" s="293"/>
      <c r="C35" s="37" t="s">
        <v>291</v>
      </c>
      <c r="D35" s="294">
        <v>0</v>
      </c>
      <c r="E35" s="294">
        <v>0</v>
      </c>
      <c r="F35" s="287" t="s">
        <v>271</v>
      </c>
      <c r="G35" s="288">
        <f t="shared" si="5"/>
        <v>0</v>
      </c>
      <c r="H35" s="289"/>
      <c r="I35" s="304"/>
      <c r="J35" s="288">
        <f>IF(SUM(G$31:G34)&gt;=J$30,0,MIN(G35,J$30-SUM(G$31:G34)))</f>
        <v>0</v>
      </c>
      <c r="K35" s="288">
        <f>IF(SUM(J$31:J34)&gt;=K$30,0,MIN(J35,K$30-SUM(J$31:J34)))</f>
        <v>0</v>
      </c>
      <c r="L35" s="291"/>
      <c r="M35" s="291">
        <f t="shared" si="3"/>
        <v>0</v>
      </c>
      <c r="N35" s="49"/>
      <c r="O35" s="294"/>
      <c r="P35" s="294"/>
      <c r="Q35" s="294"/>
      <c r="R35" s="294"/>
      <c r="S35" s="294"/>
      <c r="T35" s="294"/>
    </row>
    <row r="36" spans="1:20" ht="26.4" x14ac:dyDescent="0.3">
      <c r="A36" s="292"/>
      <c r="B36" s="305">
        <v>5</v>
      </c>
      <c r="C36" s="73" t="s">
        <v>984</v>
      </c>
      <c r="D36" s="286">
        <f>SUM(D37:D41)</f>
        <v>0</v>
      </c>
      <c r="E36" s="296">
        <f>SUM(E37:E41)</f>
        <v>0</v>
      </c>
      <c r="F36" s="287" t="s">
        <v>271</v>
      </c>
      <c r="G36" s="288">
        <f t="shared" ref="G36:G41" si="11">D36*IF(F36="NO",0,1)</f>
        <v>0</v>
      </c>
      <c r="H36" s="303">
        <v>0.1</v>
      </c>
      <c r="I36" s="290">
        <f>IF($G$91=0,0,G36/$G$91)</f>
        <v>0</v>
      </c>
      <c r="J36" s="288">
        <f>IF(I36&lt;=H36,G36,$G$91*H36)</f>
        <v>0</v>
      </c>
      <c r="K36" s="288">
        <f>IF($I$17&gt;$H$17,MIN(J36*$H$17*$G$91/SUM($J$18,$J$22,$J$30,$J$26,$J$36,$J$42),J36),J36)</f>
        <v>0</v>
      </c>
      <c r="L36" s="291"/>
      <c r="M36" s="291">
        <f>SUM(M37:M41)</f>
        <v>0</v>
      </c>
      <c r="N36" s="49"/>
      <c r="O36" s="286">
        <f>SUM(O37:O41)</f>
        <v>0</v>
      </c>
      <c r="P36" s="286">
        <f>SUM(P37:P41)</f>
        <v>0</v>
      </c>
      <c r="Q36" s="286">
        <f t="shared" ref="Q36:T36" si="12">SUM(Q37:Q41)</f>
        <v>0</v>
      </c>
      <c r="R36" s="286">
        <f>SUM(R37:R41)</f>
        <v>0</v>
      </c>
      <c r="S36" s="286">
        <f t="shared" si="12"/>
        <v>0</v>
      </c>
      <c r="T36" s="286">
        <f t="shared" si="12"/>
        <v>0</v>
      </c>
    </row>
    <row r="37" spans="1:20" x14ac:dyDescent="0.3">
      <c r="A37" s="292"/>
      <c r="B37" s="293"/>
      <c r="C37" s="37" t="s">
        <v>284</v>
      </c>
      <c r="D37" s="294">
        <v>0</v>
      </c>
      <c r="E37" s="294">
        <v>0</v>
      </c>
      <c r="F37" s="287" t="s">
        <v>271</v>
      </c>
      <c r="G37" s="288">
        <f t="shared" si="11"/>
        <v>0</v>
      </c>
      <c r="H37" s="289"/>
      <c r="I37" s="304"/>
      <c r="J37" s="288">
        <f>IF(G37&gt;J36,J36,G37)</f>
        <v>0</v>
      </c>
      <c r="K37" s="288">
        <f>IF(J37&gt;K36,K36,J37)</f>
        <v>0</v>
      </c>
      <c r="L37" s="291"/>
      <c r="M37" s="291">
        <f>D37-K37</f>
        <v>0</v>
      </c>
      <c r="N37" s="49"/>
      <c r="O37" s="294"/>
      <c r="P37" s="294"/>
      <c r="Q37" s="294"/>
      <c r="R37" s="294"/>
      <c r="S37" s="294"/>
      <c r="T37" s="294"/>
    </row>
    <row r="38" spans="1:20" x14ac:dyDescent="0.3">
      <c r="A38" s="292"/>
      <c r="B38" s="293"/>
      <c r="C38" s="37" t="s">
        <v>285</v>
      </c>
      <c r="D38" s="294">
        <v>0</v>
      </c>
      <c r="E38" s="294">
        <v>0</v>
      </c>
      <c r="F38" s="287" t="s">
        <v>271</v>
      </c>
      <c r="G38" s="288">
        <f t="shared" si="11"/>
        <v>0</v>
      </c>
      <c r="H38" s="289"/>
      <c r="I38" s="304"/>
      <c r="J38" s="288">
        <f>IF(SUM(G37:G37)&gt;=J36,0,MIN(G38,J36-SUM(G37:G37)))</f>
        <v>0</v>
      </c>
      <c r="K38" s="288">
        <f>IF(SUM(J37:J37)&gt;=K36,0,MIN(J38,K36-SUM(J37:J37)))</f>
        <v>0</v>
      </c>
      <c r="L38" s="291"/>
      <c r="M38" s="291">
        <f>D38-K38</f>
        <v>0</v>
      </c>
      <c r="N38" s="49"/>
      <c r="O38" s="294"/>
      <c r="P38" s="294"/>
      <c r="Q38" s="294"/>
      <c r="R38" s="294"/>
      <c r="S38" s="294"/>
      <c r="T38" s="294"/>
    </row>
    <row r="39" spans="1:20" x14ac:dyDescent="0.3">
      <c r="A39" s="292"/>
      <c r="B39" s="293"/>
      <c r="C39" s="37" t="s">
        <v>286</v>
      </c>
      <c r="D39" s="294">
        <v>0</v>
      </c>
      <c r="E39" s="294">
        <v>0</v>
      </c>
      <c r="F39" s="287" t="s">
        <v>271</v>
      </c>
      <c r="G39" s="288">
        <f t="shared" si="11"/>
        <v>0</v>
      </c>
      <c r="H39" s="289"/>
      <c r="I39" s="304"/>
      <c r="J39" s="288">
        <f>IF(SUM(G$37:G38)&gt;=J$36,0,MIN(G39,J$36-SUM(G$37:G38)))</f>
        <v>0</v>
      </c>
      <c r="K39" s="288">
        <f>IF(SUM(J$37:J38)&gt;=K$36,0,MIN(J39,K$36-SUM(J$37:J38)))</f>
        <v>0</v>
      </c>
      <c r="L39" s="291"/>
      <c r="M39" s="291">
        <f>D39-K39</f>
        <v>0</v>
      </c>
      <c r="N39" s="49"/>
      <c r="O39" s="294"/>
      <c r="P39" s="294"/>
      <c r="Q39" s="294"/>
      <c r="R39" s="294"/>
      <c r="S39" s="294"/>
      <c r="T39" s="294"/>
    </row>
    <row r="40" spans="1:20" x14ac:dyDescent="0.3">
      <c r="A40" s="292"/>
      <c r="B40" s="293"/>
      <c r="C40" s="37" t="s">
        <v>290</v>
      </c>
      <c r="D40" s="294">
        <v>0</v>
      </c>
      <c r="E40" s="294">
        <v>0</v>
      </c>
      <c r="F40" s="287" t="s">
        <v>271</v>
      </c>
      <c r="G40" s="288">
        <f t="shared" si="11"/>
        <v>0</v>
      </c>
      <c r="H40" s="289"/>
      <c r="I40" s="304"/>
      <c r="J40" s="288">
        <f>IF(SUM(G$37:G39)&gt;=J$36,0,MIN(G40,J$36-SUM(G$37:G39)))</f>
        <v>0</v>
      </c>
      <c r="K40" s="288">
        <f>IF(SUM(J$37:J39)&gt;=K$36,0,MIN(J40,K$36-SUM(J$37:J39)))</f>
        <v>0</v>
      </c>
      <c r="L40" s="291"/>
      <c r="M40" s="291">
        <f>D40-K40</f>
        <v>0</v>
      </c>
      <c r="N40" s="49"/>
      <c r="O40" s="294"/>
      <c r="P40" s="294"/>
      <c r="Q40" s="294"/>
      <c r="R40" s="294"/>
      <c r="S40" s="294"/>
      <c r="T40" s="294"/>
    </row>
    <row r="41" spans="1:20" x14ac:dyDescent="0.3">
      <c r="A41" s="292"/>
      <c r="B41" s="293"/>
      <c r="C41" s="37" t="s">
        <v>291</v>
      </c>
      <c r="D41" s="294">
        <v>0</v>
      </c>
      <c r="E41" s="294">
        <v>0</v>
      </c>
      <c r="F41" s="287" t="s">
        <v>271</v>
      </c>
      <c r="G41" s="288">
        <f t="shared" si="11"/>
        <v>0</v>
      </c>
      <c r="H41" s="289"/>
      <c r="I41" s="304"/>
      <c r="J41" s="288">
        <f>IF(SUM(G$37:G40)&gt;=J$36,0,MIN(G41,J$36-SUM(G$37:G40)))</f>
        <v>0</v>
      </c>
      <c r="K41" s="288">
        <f>IF(SUM(J$37:J40)&gt;=K$36,0,MIN(J41,K$36-SUM(J$37:J40)))</f>
        <v>0</v>
      </c>
      <c r="L41" s="291"/>
      <c r="M41" s="291">
        <f>D41-K41</f>
        <v>0</v>
      </c>
      <c r="N41" s="49"/>
      <c r="O41" s="294"/>
      <c r="P41" s="294"/>
      <c r="Q41" s="294"/>
      <c r="R41" s="294"/>
      <c r="S41" s="294"/>
      <c r="T41" s="294"/>
    </row>
    <row r="42" spans="1:20" ht="66" x14ac:dyDescent="0.3">
      <c r="A42" s="292"/>
      <c r="B42" s="305">
        <v>6</v>
      </c>
      <c r="C42" s="73" t="s">
        <v>292</v>
      </c>
      <c r="D42" s="286">
        <f>SUM(D43:D46)</f>
        <v>0</v>
      </c>
      <c r="E42" s="286">
        <f>SUM(E43:E46)</f>
        <v>0</v>
      </c>
      <c r="F42" s="287" t="s">
        <v>271</v>
      </c>
      <c r="G42" s="288">
        <f>D42*IF(F42="NO",0,1)</f>
        <v>0</v>
      </c>
      <c r="H42" s="303">
        <v>0.1</v>
      </c>
      <c r="I42" s="290">
        <f>IF($G$91=0,0,G42/$G$91)</f>
        <v>0</v>
      </c>
      <c r="J42" s="288">
        <f>IF(I42&lt;=H42,G42,$G$91*H42)</f>
        <v>0</v>
      </c>
      <c r="K42" s="288">
        <f>IF($I$17&gt;$H$17,MIN(J42*$H$17*$G$91/SUM($J$18,$J$22,$J$30,$J$26,$J$36,$J$42),J42),J42)</f>
        <v>0</v>
      </c>
      <c r="L42" s="291"/>
      <c r="M42" s="291">
        <f>SUM(M43:M46)</f>
        <v>0</v>
      </c>
      <c r="N42" s="49"/>
      <c r="O42" s="583"/>
      <c r="P42" s="583"/>
      <c r="Q42" s="583"/>
      <c r="R42" s="583"/>
      <c r="S42" s="583"/>
      <c r="T42" s="583"/>
    </row>
    <row r="43" spans="1:20" x14ac:dyDescent="0.3">
      <c r="A43" s="292"/>
      <c r="B43" s="293"/>
      <c r="C43" s="37" t="s">
        <v>284</v>
      </c>
      <c r="D43" s="294">
        <v>0</v>
      </c>
      <c r="E43" s="294">
        <v>0</v>
      </c>
      <c r="F43" s="287" t="s">
        <v>271</v>
      </c>
      <c r="G43" s="288">
        <f>D43*IF(F43="NO",0,1)</f>
        <v>0</v>
      </c>
      <c r="H43" s="289"/>
      <c r="I43" s="304"/>
      <c r="J43" s="288">
        <f>IF(G43&gt;J42,J42,G43)</f>
        <v>0</v>
      </c>
      <c r="K43" s="288">
        <f>IF(J43&gt;K42,K42,J43)</f>
        <v>0</v>
      </c>
      <c r="L43" s="291"/>
      <c r="M43" s="291">
        <f>D43-K43</f>
        <v>0</v>
      </c>
      <c r="N43" s="49"/>
      <c r="O43" s="583"/>
      <c r="P43" s="583"/>
      <c r="Q43" s="583"/>
      <c r="R43" s="583"/>
      <c r="S43" s="583"/>
      <c r="T43" s="583"/>
    </row>
    <row r="44" spans="1:20" x14ac:dyDescent="0.3">
      <c r="A44" s="292"/>
      <c r="B44" s="293"/>
      <c r="C44" s="37" t="s">
        <v>285</v>
      </c>
      <c r="D44" s="294">
        <v>0</v>
      </c>
      <c r="E44" s="294">
        <v>0</v>
      </c>
      <c r="F44" s="287" t="s">
        <v>271</v>
      </c>
      <c r="G44" s="288">
        <f>D44*IF(F44="NO",0,1)</f>
        <v>0</v>
      </c>
      <c r="H44" s="289"/>
      <c r="I44" s="304"/>
      <c r="J44" s="288">
        <f>IF(SUM(G43:G43)&gt;=J42,0,MIN(G44,J42-SUM(G43:G43)))</f>
        <v>0</v>
      </c>
      <c r="K44" s="288">
        <f>IF(SUM(J43:J43)&gt;=K42,0,MIN(J44,K42-SUM(J43:J43)))</f>
        <v>0</v>
      </c>
      <c r="L44" s="291"/>
      <c r="M44" s="291">
        <f>D44-K44</f>
        <v>0</v>
      </c>
      <c r="N44" s="49"/>
      <c r="O44" s="583"/>
      <c r="P44" s="583"/>
      <c r="Q44" s="583"/>
      <c r="R44" s="583"/>
      <c r="S44" s="583"/>
      <c r="T44" s="583"/>
    </row>
    <row r="45" spans="1:20" x14ac:dyDescent="0.3">
      <c r="A45" s="292"/>
      <c r="B45" s="293"/>
      <c r="C45" s="37" t="s">
        <v>286</v>
      </c>
      <c r="D45" s="294">
        <v>0</v>
      </c>
      <c r="E45" s="294">
        <v>0</v>
      </c>
      <c r="F45" s="287" t="s">
        <v>271</v>
      </c>
      <c r="G45" s="288">
        <f>D45*IF(F45="NO",0,1)</f>
        <v>0</v>
      </c>
      <c r="H45" s="289"/>
      <c r="I45" s="304"/>
      <c r="J45" s="288">
        <f>IF(SUM(G$43:G44)&gt;=J$42,0,MIN(G45,J$42-SUM(G$43:G44)))</f>
        <v>0</v>
      </c>
      <c r="K45" s="288">
        <f>IF(SUM(J$43:J44)&gt;=K$42,0,MIN(J45,K$42-SUM(J$43:J44)))</f>
        <v>0</v>
      </c>
      <c r="L45" s="291"/>
      <c r="M45" s="291">
        <f>D45-K45</f>
        <v>0</v>
      </c>
      <c r="N45" s="49"/>
      <c r="O45" s="583"/>
      <c r="P45" s="583"/>
      <c r="Q45" s="583"/>
      <c r="R45" s="583"/>
      <c r="S45" s="583"/>
      <c r="T45" s="583"/>
    </row>
    <row r="46" spans="1:20" x14ac:dyDescent="0.3">
      <c r="A46" s="292"/>
      <c r="B46" s="293"/>
      <c r="C46" s="37" t="s">
        <v>290</v>
      </c>
      <c r="D46" s="294">
        <v>0</v>
      </c>
      <c r="E46" s="294">
        <v>0</v>
      </c>
      <c r="F46" s="287" t="s">
        <v>271</v>
      </c>
      <c r="G46" s="288">
        <f>D46*IF(F46="NO",0,1)</f>
        <v>0</v>
      </c>
      <c r="H46" s="289"/>
      <c r="I46" s="304"/>
      <c r="J46" s="288">
        <f>IF(SUM(G$43:G45)&gt;=J$42,0,MIN(G46,J$42-SUM(G$43:G45)))</f>
        <v>0</v>
      </c>
      <c r="K46" s="288">
        <f>IF(SUM(J$43:J45)&gt;=K$42,0,MIN(J46,K$42-SUM(J$43:J45)))</f>
        <v>0</v>
      </c>
      <c r="L46" s="291"/>
      <c r="M46" s="291">
        <f>D46-K46</f>
        <v>0</v>
      </c>
      <c r="N46" s="49"/>
      <c r="O46" s="583"/>
      <c r="P46" s="583"/>
      <c r="Q46" s="583"/>
      <c r="R46" s="583"/>
      <c r="S46" s="583"/>
      <c r="T46" s="583"/>
    </row>
    <row r="47" spans="1:20" x14ac:dyDescent="0.3">
      <c r="A47" s="292" t="s">
        <v>293</v>
      </c>
      <c r="B47" s="293"/>
      <c r="C47" s="376" t="s">
        <v>114</v>
      </c>
      <c r="D47" s="300">
        <f>SUM(D48,D53)</f>
        <v>0</v>
      </c>
      <c r="E47" s="300">
        <f>SUM(E48,E53)</f>
        <v>0</v>
      </c>
      <c r="F47" s="287" t="s">
        <v>271</v>
      </c>
      <c r="G47" s="288">
        <f t="shared" si="5"/>
        <v>0</v>
      </c>
      <c r="H47" s="289">
        <v>0.4</v>
      </c>
      <c r="I47" s="290">
        <f>IF($G$91=0,0,G47/$G$91)</f>
        <v>0</v>
      </c>
      <c r="J47" s="288">
        <f>MIN(H47*G91,IF(I47&lt;=H47,G47,$G$91*H47))</f>
        <v>0</v>
      </c>
      <c r="K47" s="288">
        <f>SUM(K48,K53)</f>
        <v>0</v>
      </c>
      <c r="L47" s="291"/>
      <c r="M47" s="291">
        <f>M48+M53</f>
        <v>0</v>
      </c>
      <c r="N47" s="49"/>
      <c r="O47" s="300">
        <f t="shared" ref="O47:T47" si="13">SUM(O48,O53)</f>
        <v>0</v>
      </c>
      <c r="P47" s="300">
        <f>SUM(P48,P53)</f>
        <v>0</v>
      </c>
      <c r="Q47" s="300">
        <f t="shared" si="13"/>
        <v>0</v>
      </c>
      <c r="R47" s="300">
        <f>SUM(R48,R53)</f>
        <v>0</v>
      </c>
      <c r="S47" s="300">
        <f t="shared" si="13"/>
        <v>0</v>
      </c>
      <c r="T47" s="300">
        <f t="shared" si="13"/>
        <v>0</v>
      </c>
    </row>
    <row r="48" spans="1:20" ht="26.4" x14ac:dyDescent="0.3">
      <c r="A48" s="292"/>
      <c r="B48" s="293">
        <v>1</v>
      </c>
      <c r="C48" s="73" t="s">
        <v>294</v>
      </c>
      <c r="D48" s="300">
        <f>SUM(D49:D52)</f>
        <v>0</v>
      </c>
      <c r="E48" s="302">
        <f>SUM(E49:E52)</f>
        <v>0</v>
      </c>
      <c r="F48" s="287" t="s">
        <v>271</v>
      </c>
      <c r="G48" s="288">
        <f t="shared" si="5"/>
        <v>0</v>
      </c>
      <c r="H48" s="289">
        <v>0.4</v>
      </c>
      <c r="I48" s="290">
        <f>IF($G$91=0,0,G48/$G$91)</f>
        <v>0</v>
      </c>
      <c r="J48" s="288">
        <f>IF(I48&lt;=H48,G48,$G$91*H48)</f>
        <v>0</v>
      </c>
      <c r="K48" s="288">
        <f>IF($I$47&gt;$H$47,MIN(J48*$H$47*$G$91/SUM($J$48,$J$53),J48),J48)</f>
        <v>0</v>
      </c>
      <c r="L48" s="291"/>
      <c r="M48" s="291">
        <f>SUM(M49:M52)</f>
        <v>0</v>
      </c>
      <c r="N48" s="49"/>
      <c r="O48" s="300">
        <f t="shared" ref="O48:T48" si="14">SUM(O49:O52)</f>
        <v>0</v>
      </c>
      <c r="P48" s="300">
        <f>SUM(P49:P52)</f>
        <v>0</v>
      </c>
      <c r="Q48" s="300">
        <f t="shared" si="14"/>
        <v>0</v>
      </c>
      <c r="R48" s="300">
        <f>SUM(R49:R52)</f>
        <v>0</v>
      </c>
      <c r="S48" s="300">
        <f t="shared" si="14"/>
        <v>0</v>
      </c>
      <c r="T48" s="300">
        <f t="shared" si="14"/>
        <v>0</v>
      </c>
    </row>
    <row r="49" spans="1:20" x14ac:dyDescent="0.3">
      <c r="A49" s="292"/>
      <c r="B49" s="293"/>
      <c r="C49" s="298" t="s">
        <v>295</v>
      </c>
      <c r="D49" s="295">
        <v>0</v>
      </c>
      <c r="E49" s="295">
        <v>0</v>
      </c>
      <c r="F49" s="287" t="s">
        <v>271</v>
      </c>
      <c r="G49" s="288">
        <f>D49*IF(F49="NO",0,1)</f>
        <v>0</v>
      </c>
      <c r="H49" s="289"/>
      <c r="I49" s="304"/>
      <c r="J49" s="288">
        <f>IF(G49&gt;J48,J48,G49)</f>
        <v>0</v>
      </c>
      <c r="K49" s="288">
        <f>IF(J49&gt;K48,K48,J49)</f>
        <v>0</v>
      </c>
      <c r="L49" s="291"/>
      <c r="M49" s="291">
        <f>D49-K49</f>
        <v>0</v>
      </c>
      <c r="N49" s="49"/>
      <c r="O49" s="295"/>
      <c r="P49" s="295"/>
      <c r="Q49" s="295"/>
      <c r="R49" s="295"/>
      <c r="S49" s="295"/>
      <c r="T49" s="295"/>
    </row>
    <row r="50" spans="1:20" x14ac:dyDescent="0.3">
      <c r="A50" s="292"/>
      <c r="B50" s="293"/>
      <c r="C50" s="298" t="s">
        <v>296</v>
      </c>
      <c r="D50" s="295">
        <v>0</v>
      </c>
      <c r="E50" s="295">
        <v>0</v>
      </c>
      <c r="F50" s="287" t="s">
        <v>271</v>
      </c>
      <c r="G50" s="288">
        <f t="shared" si="5"/>
        <v>0</v>
      </c>
      <c r="H50" s="289"/>
      <c r="I50" s="304"/>
      <c r="J50" s="288">
        <f>IF(SUM(G49:G49)&gt;=J48,0,MIN(G50,J48-SUM(G49:G49)))</f>
        <v>0</v>
      </c>
      <c r="K50" s="288">
        <f>IF(SUM(J49:J49)&gt;=K48,0,MIN(J50,K48-SUM(J49:J49)))</f>
        <v>0</v>
      </c>
      <c r="L50" s="291"/>
      <c r="M50" s="291">
        <f t="shared" si="3"/>
        <v>0</v>
      </c>
      <c r="N50" s="49"/>
      <c r="O50" s="295"/>
      <c r="P50" s="295"/>
      <c r="Q50" s="295"/>
      <c r="R50" s="295"/>
      <c r="S50" s="295"/>
      <c r="T50" s="295"/>
    </row>
    <row r="51" spans="1:20" x14ac:dyDescent="0.3">
      <c r="A51" s="292"/>
      <c r="B51" s="293"/>
      <c r="C51" s="298" t="s">
        <v>277</v>
      </c>
      <c r="D51" s="295">
        <v>0</v>
      </c>
      <c r="E51" s="295">
        <v>0</v>
      </c>
      <c r="F51" s="287" t="s">
        <v>271</v>
      </c>
      <c r="G51" s="288">
        <f t="shared" si="5"/>
        <v>0</v>
      </c>
      <c r="H51" s="289"/>
      <c r="I51" s="304"/>
      <c r="J51" s="288">
        <f>IF(SUM(G49:G50)&gt;=J48,0,MIN(G51,J48-SUM(G49:G50)))</f>
        <v>0</v>
      </c>
      <c r="K51" s="288">
        <f>IF(SUM(J49:J50)&gt;=K48,0,MIN(J51,K48-SUM(J49:J50)))</f>
        <v>0</v>
      </c>
      <c r="L51" s="291"/>
      <c r="M51" s="291">
        <f t="shared" si="3"/>
        <v>0</v>
      </c>
      <c r="N51" s="49"/>
      <c r="O51" s="295"/>
      <c r="P51" s="295"/>
      <c r="Q51" s="295"/>
      <c r="R51" s="295"/>
      <c r="S51" s="295"/>
      <c r="T51" s="295"/>
    </row>
    <row r="52" spans="1:20" x14ac:dyDescent="0.3">
      <c r="A52" s="292"/>
      <c r="B52" s="293"/>
      <c r="C52" s="298" t="s">
        <v>278</v>
      </c>
      <c r="D52" s="295">
        <v>0</v>
      </c>
      <c r="E52" s="295">
        <v>0</v>
      </c>
      <c r="F52" s="287" t="s">
        <v>271</v>
      </c>
      <c r="G52" s="288">
        <f>D52*IF(F52="NO",0,1)</f>
        <v>0</v>
      </c>
      <c r="H52" s="289"/>
      <c r="I52" s="304"/>
      <c r="J52" s="288">
        <f>IF(SUM(G49:G51)&gt;=J48,0,MIN(G52,J48-SUM(G49:G51)))</f>
        <v>0</v>
      </c>
      <c r="K52" s="288">
        <f>IF(SUM(J49:J51)&gt;=K48,0,MIN(J52,K48-SUM(J49:J51)))</f>
        <v>0</v>
      </c>
      <c r="L52" s="291"/>
      <c r="M52" s="291">
        <f t="shared" si="3"/>
        <v>0</v>
      </c>
      <c r="N52" s="49"/>
      <c r="O52" s="295"/>
      <c r="P52" s="295"/>
      <c r="Q52" s="295"/>
      <c r="R52" s="295"/>
      <c r="S52" s="295"/>
      <c r="T52" s="295"/>
    </row>
    <row r="53" spans="1:20" ht="26.4" x14ac:dyDescent="0.3">
      <c r="A53" s="292"/>
      <c r="B53" s="293">
        <v>2</v>
      </c>
      <c r="C53" s="73" t="s">
        <v>297</v>
      </c>
      <c r="D53" s="300">
        <f>SUM(D54:D56)</f>
        <v>0</v>
      </c>
      <c r="E53" s="300">
        <f>SUM(E54:E56)</f>
        <v>0</v>
      </c>
      <c r="F53" s="287" t="s">
        <v>271</v>
      </c>
      <c r="G53" s="288">
        <f t="shared" si="5"/>
        <v>0</v>
      </c>
      <c r="H53" s="289">
        <v>0.1</v>
      </c>
      <c r="I53" s="290">
        <f>IF($G$91=0,0,G53/$G$91)</f>
        <v>0</v>
      </c>
      <c r="J53" s="288">
        <f>IF(I53&lt;=H53,G53,$G$91*H53)</f>
        <v>0</v>
      </c>
      <c r="K53" s="288">
        <f>IF($I$47&gt;$H$47,MIN(J53*$H$47*G91/SUM($J$48,$J$53),J53),J53)</f>
        <v>0</v>
      </c>
      <c r="L53" s="291"/>
      <c r="M53" s="291">
        <f>M54+M55+M56</f>
        <v>0</v>
      </c>
      <c r="N53" s="49"/>
      <c r="O53" s="300">
        <f t="shared" ref="O53:T53" si="15">SUM(O54:O56)</f>
        <v>0</v>
      </c>
      <c r="P53" s="300">
        <f>SUM(P54:P56)</f>
        <v>0</v>
      </c>
      <c r="Q53" s="300">
        <f t="shared" si="15"/>
        <v>0</v>
      </c>
      <c r="R53" s="300">
        <f>SUM(R54:R56)</f>
        <v>0</v>
      </c>
      <c r="S53" s="300">
        <f t="shared" si="15"/>
        <v>0</v>
      </c>
      <c r="T53" s="300">
        <f t="shared" si="15"/>
        <v>0</v>
      </c>
    </row>
    <row r="54" spans="1:20" x14ac:dyDescent="0.3">
      <c r="A54" s="292"/>
      <c r="B54" s="293"/>
      <c r="C54" s="298" t="s">
        <v>296</v>
      </c>
      <c r="D54" s="295">
        <v>0</v>
      </c>
      <c r="E54" s="295">
        <v>0</v>
      </c>
      <c r="F54" s="287" t="s">
        <v>271</v>
      </c>
      <c r="G54" s="288">
        <f t="shared" si="5"/>
        <v>0</v>
      </c>
      <c r="H54" s="289"/>
      <c r="I54" s="304"/>
      <c r="J54" s="288">
        <f>IF(G54&gt;J53,J53,G54)</f>
        <v>0</v>
      </c>
      <c r="K54" s="288">
        <f>IF(J54&gt;K53,K53,J54)</f>
        <v>0</v>
      </c>
      <c r="L54" s="291"/>
      <c r="M54" s="291">
        <f t="shared" si="3"/>
        <v>0</v>
      </c>
      <c r="N54" s="49"/>
      <c r="O54" s="295"/>
      <c r="P54" s="295"/>
      <c r="Q54" s="295"/>
      <c r="R54" s="295"/>
      <c r="S54" s="295"/>
      <c r="T54" s="295"/>
    </row>
    <row r="55" spans="1:20" x14ac:dyDescent="0.3">
      <c r="A55" s="292"/>
      <c r="B55" s="293"/>
      <c r="C55" s="298" t="s">
        <v>277</v>
      </c>
      <c r="D55" s="295">
        <v>0</v>
      </c>
      <c r="E55" s="295">
        <v>0</v>
      </c>
      <c r="F55" s="287" t="s">
        <v>271</v>
      </c>
      <c r="G55" s="288">
        <f t="shared" si="5"/>
        <v>0</v>
      </c>
      <c r="H55" s="289"/>
      <c r="I55" s="304"/>
      <c r="J55" s="288">
        <f>IF(SUM(G54:G54)&gt;=J53,0,MIN(G55,J53-SUM(G54:G54)))</f>
        <v>0</v>
      </c>
      <c r="K55" s="288">
        <f>IF(SUM(J54:J54)&gt;=K53,0,MIN(J55,K53-SUM(J54:J54)))</f>
        <v>0</v>
      </c>
      <c r="L55" s="291"/>
      <c r="M55" s="291">
        <f t="shared" si="3"/>
        <v>0</v>
      </c>
      <c r="N55" s="49"/>
      <c r="O55" s="295"/>
      <c r="P55" s="295"/>
      <c r="Q55" s="295"/>
      <c r="R55" s="295"/>
      <c r="S55" s="295"/>
      <c r="T55" s="295"/>
    </row>
    <row r="56" spans="1:20" x14ac:dyDescent="0.3">
      <c r="A56" s="292"/>
      <c r="B56" s="293"/>
      <c r="C56" s="298" t="s">
        <v>278</v>
      </c>
      <c r="D56" s="295">
        <v>0</v>
      </c>
      <c r="E56" s="295">
        <v>0</v>
      </c>
      <c r="F56" s="287" t="s">
        <v>271</v>
      </c>
      <c r="G56" s="288">
        <f t="shared" si="5"/>
        <v>0</v>
      </c>
      <c r="H56" s="289"/>
      <c r="I56" s="304"/>
      <c r="J56" s="288">
        <f>IF(SUM(G54:G55)&gt;=J53,0,MIN(G56,J53-SUM(G54:G55)))</f>
        <v>0</v>
      </c>
      <c r="K56" s="288">
        <f>IF(SUM(J54:J55)&gt;=K53,0,MIN(J56,K53-SUM(J54:J55)))</f>
        <v>0</v>
      </c>
      <c r="L56" s="291"/>
      <c r="M56" s="291">
        <f t="shared" si="3"/>
        <v>0</v>
      </c>
      <c r="N56" s="49"/>
      <c r="O56" s="295"/>
      <c r="P56" s="295"/>
      <c r="Q56" s="295"/>
      <c r="R56" s="295"/>
      <c r="S56" s="295"/>
      <c r="T56" s="295"/>
    </row>
    <row r="57" spans="1:20" x14ac:dyDescent="0.3">
      <c r="A57" s="49" t="s">
        <v>298</v>
      </c>
      <c r="B57" s="293"/>
      <c r="C57" s="285" t="s">
        <v>299</v>
      </c>
      <c r="D57" s="295">
        <v>0</v>
      </c>
      <c r="E57" s="295">
        <v>0</v>
      </c>
      <c r="F57" s="287" t="s">
        <v>271</v>
      </c>
      <c r="G57" s="288">
        <f>D57*IF(F57="NO",0,1)</f>
        <v>0</v>
      </c>
      <c r="H57" s="306">
        <v>0.04</v>
      </c>
      <c r="I57" s="290">
        <f t="shared" ref="I57:I73" si="16">IF($G$91=0,0,G57/$G$91)</f>
        <v>0</v>
      </c>
      <c r="J57" s="288">
        <f t="shared" ref="J57:J73" si="17">IF(I57&lt;=H57,G57,$G$91*H57)</f>
        <v>0</v>
      </c>
      <c r="K57" s="288">
        <f t="shared" ref="K57:K73" si="18">J57</f>
        <v>0</v>
      </c>
      <c r="L57" s="291"/>
      <c r="M57" s="291">
        <f>D57-K57</f>
        <v>0</v>
      </c>
      <c r="N57" s="49"/>
      <c r="O57" s="294"/>
      <c r="P57" s="294"/>
      <c r="Q57" s="294"/>
      <c r="R57" s="294"/>
      <c r="S57" s="294"/>
      <c r="T57" s="294"/>
    </row>
    <row r="58" spans="1:20" x14ac:dyDescent="0.3">
      <c r="A58" s="292" t="s">
        <v>300</v>
      </c>
      <c r="B58" s="293"/>
      <c r="C58" s="285" t="s">
        <v>301</v>
      </c>
      <c r="D58" s="295">
        <v>0</v>
      </c>
      <c r="E58" s="295">
        <v>0</v>
      </c>
      <c r="F58" s="287" t="s">
        <v>271</v>
      </c>
      <c r="G58" s="288">
        <f t="shared" si="5"/>
        <v>0</v>
      </c>
      <c r="H58" s="289">
        <v>0.15</v>
      </c>
      <c r="I58" s="290">
        <f t="shared" si="16"/>
        <v>0</v>
      </c>
      <c r="J58" s="288">
        <f t="shared" si="17"/>
        <v>0</v>
      </c>
      <c r="K58" s="288">
        <f t="shared" si="18"/>
        <v>0</v>
      </c>
      <c r="L58" s="291"/>
      <c r="M58" s="291">
        <f t="shared" si="3"/>
        <v>0</v>
      </c>
      <c r="N58" s="49"/>
      <c r="O58" s="294"/>
      <c r="P58" s="294"/>
      <c r="Q58" s="294"/>
      <c r="R58" s="294"/>
      <c r="S58" s="294"/>
      <c r="T58" s="294"/>
    </row>
    <row r="59" spans="1:20" x14ac:dyDescent="0.3">
      <c r="A59" s="292" t="s">
        <v>302</v>
      </c>
      <c r="B59" s="293"/>
      <c r="C59" s="285" t="s">
        <v>303</v>
      </c>
      <c r="D59" s="295">
        <v>0</v>
      </c>
      <c r="E59" s="295">
        <v>0</v>
      </c>
      <c r="F59" s="287" t="s">
        <v>271</v>
      </c>
      <c r="G59" s="288">
        <f t="shared" si="5"/>
        <v>0</v>
      </c>
      <c r="H59" s="289">
        <v>0.15</v>
      </c>
      <c r="I59" s="290">
        <f t="shared" si="16"/>
        <v>0</v>
      </c>
      <c r="J59" s="288">
        <f t="shared" si="17"/>
        <v>0</v>
      </c>
      <c r="K59" s="288">
        <f t="shared" si="18"/>
        <v>0</v>
      </c>
      <c r="L59" s="291"/>
      <c r="M59" s="291">
        <f t="shared" si="3"/>
        <v>0</v>
      </c>
      <c r="N59" s="49"/>
      <c r="O59" s="295"/>
      <c r="P59" s="295"/>
      <c r="Q59" s="295"/>
      <c r="R59" s="295"/>
      <c r="S59" s="295"/>
      <c r="T59" s="295"/>
    </row>
    <row r="60" spans="1:20" x14ac:dyDescent="0.3">
      <c r="A60" s="292" t="s">
        <v>304</v>
      </c>
      <c r="B60" s="293"/>
      <c r="C60" s="285" t="s">
        <v>305</v>
      </c>
      <c r="D60" s="295">
        <v>0</v>
      </c>
      <c r="E60" s="295">
        <v>0</v>
      </c>
      <c r="F60" s="287" t="s">
        <v>271</v>
      </c>
      <c r="G60" s="288">
        <f>D60*IF(F60="NO",0,1)</f>
        <v>0</v>
      </c>
      <c r="H60" s="289">
        <v>0.15</v>
      </c>
      <c r="I60" s="290">
        <f t="shared" si="16"/>
        <v>0</v>
      </c>
      <c r="J60" s="288">
        <f t="shared" si="17"/>
        <v>0</v>
      </c>
      <c r="K60" s="288">
        <f>J60</f>
        <v>0</v>
      </c>
      <c r="L60" s="291"/>
      <c r="M60" s="291">
        <f>D60-K60</f>
        <v>0</v>
      </c>
      <c r="N60" s="49"/>
      <c r="O60" s="295"/>
      <c r="P60" s="295"/>
      <c r="Q60" s="295"/>
      <c r="R60" s="295"/>
      <c r="S60" s="295"/>
      <c r="T60" s="295"/>
    </row>
    <row r="61" spans="1:20" ht="48" customHeight="1" x14ac:dyDescent="0.3">
      <c r="A61" s="292" t="s">
        <v>306</v>
      </c>
      <c r="B61" s="293"/>
      <c r="C61" s="285" t="s">
        <v>307</v>
      </c>
      <c r="D61" s="300">
        <f>D62+D63</f>
        <v>0</v>
      </c>
      <c r="E61" s="300">
        <f>E62+E63</f>
        <v>0</v>
      </c>
      <c r="F61" s="287" t="s">
        <v>271</v>
      </c>
      <c r="G61" s="288">
        <f t="shared" si="5"/>
        <v>0</v>
      </c>
      <c r="H61" s="289">
        <v>7.4999999999999997E-2</v>
      </c>
      <c r="I61" s="290">
        <f t="shared" si="16"/>
        <v>0</v>
      </c>
      <c r="J61" s="288">
        <f t="shared" si="17"/>
        <v>0</v>
      </c>
      <c r="K61" s="618">
        <f>K62+K63</f>
        <v>0</v>
      </c>
      <c r="L61" s="291"/>
      <c r="M61" s="291">
        <f t="shared" si="3"/>
        <v>0</v>
      </c>
      <c r="N61" s="49"/>
      <c r="O61" s="300">
        <f t="shared" ref="O61:T61" si="19">O62+O63</f>
        <v>0</v>
      </c>
      <c r="P61" s="300">
        <f>P62+P63</f>
        <v>0</v>
      </c>
      <c r="Q61" s="300">
        <f t="shared" si="19"/>
        <v>0</v>
      </c>
      <c r="R61" s="300">
        <f>R62+R63</f>
        <v>0</v>
      </c>
      <c r="S61" s="300">
        <f t="shared" si="19"/>
        <v>0</v>
      </c>
      <c r="T61" s="300">
        <f t="shared" si="19"/>
        <v>0</v>
      </c>
    </row>
    <row r="62" spans="1:20" x14ac:dyDescent="0.3">
      <c r="A62" s="292"/>
      <c r="B62" s="293"/>
      <c r="C62" s="308" t="s">
        <v>308</v>
      </c>
      <c r="D62" s="295"/>
      <c r="E62" s="295"/>
      <c r="F62" s="287" t="s">
        <v>271</v>
      </c>
      <c r="G62" s="288">
        <f t="shared" si="5"/>
        <v>0</v>
      </c>
      <c r="H62" s="289">
        <v>0.05</v>
      </c>
      <c r="I62" s="290">
        <f t="shared" si="16"/>
        <v>0</v>
      </c>
      <c r="J62" s="288">
        <f t="shared" si="17"/>
        <v>0</v>
      </c>
      <c r="K62" s="618">
        <f>IF($I$61&gt;$H$61,MIN(J62*$H$61*$G$91/SUM($J$62,$J$63),J62),J62)</f>
        <v>0</v>
      </c>
      <c r="L62" s="291"/>
      <c r="M62" s="291">
        <f t="shared" si="3"/>
        <v>0</v>
      </c>
      <c r="N62" s="49"/>
      <c r="O62" s="295"/>
      <c r="P62" s="295"/>
      <c r="Q62" s="295"/>
      <c r="R62" s="295"/>
      <c r="S62" s="295"/>
      <c r="T62" s="295"/>
    </row>
    <row r="63" spans="1:20" ht="36" customHeight="1" x14ac:dyDescent="0.3">
      <c r="B63" s="293"/>
      <c r="C63" s="308" t="s">
        <v>309</v>
      </c>
      <c r="D63" s="295"/>
      <c r="E63" s="295"/>
      <c r="F63" s="287" t="s">
        <v>271</v>
      </c>
      <c r="G63" s="288">
        <f t="shared" si="5"/>
        <v>0</v>
      </c>
      <c r="H63" s="289">
        <v>0.05</v>
      </c>
      <c r="I63" s="290">
        <f t="shared" si="16"/>
        <v>0</v>
      </c>
      <c r="J63" s="288">
        <f t="shared" si="17"/>
        <v>0</v>
      </c>
      <c r="K63" s="618">
        <f>IF($I$61&gt;$H$61,MIN(J63*$H$61*$G$91/SUM($J$62,$J$63),J63),J63)</f>
        <v>0</v>
      </c>
      <c r="L63" s="291"/>
      <c r="M63" s="291">
        <f t="shared" si="3"/>
        <v>0</v>
      </c>
      <c r="N63" s="49"/>
      <c r="O63" s="295"/>
      <c r="P63" s="295"/>
      <c r="Q63" s="295"/>
      <c r="R63" s="295"/>
      <c r="S63" s="295"/>
      <c r="T63" s="295"/>
    </row>
    <row r="64" spans="1:20" ht="26.4" x14ac:dyDescent="0.3">
      <c r="A64" s="292" t="s">
        <v>310</v>
      </c>
      <c r="B64" s="292"/>
      <c r="C64" s="285" t="s">
        <v>311</v>
      </c>
      <c r="D64" s="295"/>
      <c r="E64" s="295"/>
      <c r="F64" s="287" t="s">
        <v>271</v>
      </c>
      <c r="G64" s="288">
        <f t="shared" si="5"/>
        <v>0</v>
      </c>
      <c r="H64" s="289">
        <v>0.05</v>
      </c>
      <c r="I64" s="290">
        <f t="shared" si="16"/>
        <v>0</v>
      </c>
      <c r="J64" s="288">
        <f t="shared" si="17"/>
        <v>0</v>
      </c>
      <c r="K64" s="288">
        <f>J64</f>
        <v>0</v>
      </c>
      <c r="L64" s="291"/>
      <c r="M64" s="291">
        <f t="shared" si="3"/>
        <v>0</v>
      </c>
      <c r="N64" s="49"/>
      <c r="O64" s="295"/>
      <c r="P64" s="295"/>
      <c r="Q64" s="295"/>
      <c r="R64" s="295"/>
      <c r="S64" s="295"/>
      <c r="T64" s="295"/>
    </row>
    <row r="65" spans="1:20" ht="30.6" customHeight="1" x14ac:dyDescent="0.3">
      <c r="A65" s="292" t="s">
        <v>312</v>
      </c>
      <c r="B65" s="292"/>
      <c r="C65" s="285" t="s">
        <v>313</v>
      </c>
      <c r="D65" s="295"/>
      <c r="E65" s="295"/>
      <c r="F65" s="287" t="s">
        <v>271</v>
      </c>
      <c r="G65" s="288">
        <f t="shared" si="5"/>
        <v>0</v>
      </c>
      <c r="H65" s="289">
        <v>0.05</v>
      </c>
      <c r="I65" s="290">
        <f t="shared" si="16"/>
        <v>0</v>
      </c>
      <c r="J65" s="288">
        <f t="shared" si="17"/>
        <v>0</v>
      </c>
      <c r="K65" s="288">
        <f t="shared" si="18"/>
        <v>0</v>
      </c>
      <c r="L65" s="291"/>
      <c r="M65" s="291">
        <f t="shared" si="3"/>
        <v>0</v>
      </c>
      <c r="N65" s="49"/>
      <c r="O65" s="295"/>
      <c r="P65" s="295"/>
      <c r="Q65" s="295"/>
      <c r="R65" s="295"/>
      <c r="S65" s="295"/>
      <c r="T65" s="295"/>
    </row>
    <row r="66" spans="1:20" ht="27" customHeight="1" x14ac:dyDescent="0.3">
      <c r="A66" s="292" t="s">
        <v>314</v>
      </c>
      <c r="B66" s="293"/>
      <c r="C66" s="285" t="s">
        <v>315</v>
      </c>
      <c r="D66" s="295"/>
      <c r="E66" s="295"/>
      <c r="F66" s="287" t="s">
        <v>271</v>
      </c>
      <c r="G66" s="288">
        <f t="shared" si="5"/>
        <v>0</v>
      </c>
      <c r="H66" s="289">
        <v>0.25</v>
      </c>
      <c r="I66" s="290">
        <f t="shared" si="16"/>
        <v>0</v>
      </c>
      <c r="J66" s="288">
        <f t="shared" si="17"/>
        <v>0</v>
      </c>
      <c r="K66" s="288">
        <f t="shared" si="18"/>
        <v>0</v>
      </c>
      <c r="L66" s="291"/>
      <c r="M66" s="291">
        <f t="shared" si="3"/>
        <v>0</v>
      </c>
      <c r="N66" s="49"/>
      <c r="O66" s="294"/>
      <c r="P66" s="294"/>
      <c r="Q66" s="294"/>
      <c r="R66" s="294"/>
      <c r="S66" s="294"/>
      <c r="T66" s="294"/>
    </row>
    <row r="67" spans="1:20" ht="26.4" x14ac:dyDescent="0.3">
      <c r="A67" s="292" t="s">
        <v>316</v>
      </c>
      <c r="B67" s="293"/>
      <c r="C67" s="285" t="s">
        <v>317</v>
      </c>
      <c r="D67" s="295"/>
      <c r="E67" s="295"/>
      <c r="F67" s="287" t="s">
        <v>271</v>
      </c>
      <c r="G67" s="288">
        <f t="shared" si="5"/>
        <v>0</v>
      </c>
      <c r="H67" s="289">
        <v>0.2</v>
      </c>
      <c r="I67" s="290">
        <f t="shared" si="16"/>
        <v>0</v>
      </c>
      <c r="J67" s="288">
        <f t="shared" si="17"/>
        <v>0</v>
      </c>
      <c r="K67" s="288">
        <f t="shared" si="18"/>
        <v>0</v>
      </c>
      <c r="L67" s="291"/>
      <c r="M67" s="291">
        <f t="shared" si="3"/>
        <v>0</v>
      </c>
      <c r="N67" s="49"/>
      <c r="O67" s="295"/>
      <c r="P67" s="295"/>
      <c r="Q67" s="295"/>
      <c r="R67" s="295"/>
      <c r="S67" s="295"/>
      <c r="T67" s="295"/>
    </row>
    <row r="68" spans="1:20" ht="39.6" x14ac:dyDescent="0.3">
      <c r="A68" s="292" t="s">
        <v>318</v>
      </c>
      <c r="B68" s="293"/>
      <c r="C68" s="285" t="s">
        <v>319</v>
      </c>
      <c r="D68" s="302">
        <f>SUM('Table 2C - Reinsurance Details'!J10:J59)</f>
        <v>0</v>
      </c>
      <c r="E68" s="295"/>
      <c r="F68" s="287" t="s">
        <v>271</v>
      </c>
      <c r="G68" s="288">
        <f t="shared" si="5"/>
        <v>0</v>
      </c>
      <c r="H68" s="289">
        <v>1</v>
      </c>
      <c r="I68" s="290">
        <f t="shared" si="16"/>
        <v>0</v>
      </c>
      <c r="J68" s="288">
        <f t="shared" si="17"/>
        <v>0</v>
      </c>
      <c r="K68" s="288">
        <f t="shared" si="18"/>
        <v>0</v>
      </c>
      <c r="L68" s="291"/>
      <c r="M68" s="291">
        <f t="shared" si="3"/>
        <v>0</v>
      </c>
      <c r="N68" s="49"/>
      <c r="O68" s="295"/>
      <c r="P68" s="295"/>
      <c r="Q68" s="295"/>
      <c r="R68" s="295"/>
      <c r="S68" s="295"/>
      <c r="T68" s="295"/>
    </row>
    <row r="69" spans="1:20" ht="39.6" x14ac:dyDescent="0.3">
      <c r="A69" s="292" t="s">
        <v>320</v>
      </c>
      <c r="B69" s="293"/>
      <c r="C69" s="285" t="s">
        <v>321</v>
      </c>
      <c r="D69" s="302">
        <f>SUM('Table 2E - Coinsurance Details'!J10:J59)</f>
        <v>0</v>
      </c>
      <c r="E69" s="295"/>
      <c r="F69" s="287" t="s">
        <v>271</v>
      </c>
      <c r="G69" s="288">
        <f>D69*IF(F69="NO",0,1)</f>
        <v>0</v>
      </c>
      <c r="H69" s="289">
        <v>1</v>
      </c>
      <c r="I69" s="290">
        <f t="shared" si="16"/>
        <v>0</v>
      </c>
      <c r="J69" s="288">
        <f t="shared" si="17"/>
        <v>0</v>
      </c>
      <c r="K69" s="288">
        <f>J69</f>
        <v>0</v>
      </c>
      <c r="L69" s="291"/>
      <c r="M69" s="291">
        <f>D69-K69</f>
        <v>0</v>
      </c>
      <c r="N69" s="49"/>
      <c r="O69" s="295"/>
      <c r="P69" s="295"/>
      <c r="Q69" s="295"/>
      <c r="R69" s="295"/>
      <c r="S69" s="295"/>
      <c r="T69" s="295"/>
    </row>
    <row r="70" spans="1:20" ht="26.4" x14ac:dyDescent="0.3">
      <c r="A70" s="292" t="s">
        <v>322</v>
      </c>
      <c r="B70" s="293"/>
      <c r="C70" s="285" t="s">
        <v>323</v>
      </c>
      <c r="D70" s="295"/>
      <c r="E70" s="295"/>
      <c r="F70" s="287" t="s">
        <v>271</v>
      </c>
      <c r="G70" s="288">
        <f t="shared" si="5"/>
        <v>0</v>
      </c>
      <c r="H70" s="289">
        <v>1</v>
      </c>
      <c r="I70" s="290">
        <f t="shared" si="16"/>
        <v>0</v>
      </c>
      <c r="J70" s="288">
        <f t="shared" si="17"/>
        <v>0</v>
      </c>
      <c r="K70" s="288">
        <f t="shared" si="18"/>
        <v>0</v>
      </c>
      <c r="L70" s="291"/>
      <c r="M70" s="291">
        <f t="shared" si="3"/>
        <v>0</v>
      </c>
      <c r="N70" s="49"/>
      <c r="O70" s="294"/>
      <c r="P70" s="294"/>
      <c r="Q70" s="294"/>
      <c r="R70" s="294"/>
      <c r="S70" s="294"/>
      <c r="T70" s="294"/>
    </row>
    <row r="71" spans="1:20" ht="39.6" x14ac:dyDescent="0.3">
      <c r="A71" s="292" t="s">
        <v>324</v>
      </c>
      <c r="B71" s="293"/>
      <c r="C71" s="285" t="s">
        <v>325</v>
      </c>
      <c r="D71" s="295"/>
      <c r="E71" s="295"/>
      <c r="F71" s="287" t="s">
        <v>271</v>
      </c>
      <c r="G71" s="288">
        <f t="shared" si="5"/>
        <v>0</v>
      </c>
      <c r="H71" s="289">
        <v>1</v>
      </c>
      <c r="I71" s="290">
        <f t="shared" si="16"/>
        <v>0</v>
      </c>
      <c r="J71" s="288">
        <f t="shared" si="17"/>
        <v>0</v>
      </c>
      <c r="K71" s="288">
        <f t="shared" si="18"/>
        <v>0</v>
      </c>
      <c r="L71" s="291"/>
      <c r="M71" s="291">
        <f t="shared" si="3"/>
        <v>0</v>
      </c>
      <c r="N71" s="49"/>
      <c r="O71" s="294"/>
      <c r="P71" s="294"/>
      <c r="Q71" s="294"/>
      <c r="R71" s="294"/>
      <c r="S71" s="294"/>
      <c r="T71" s="294"/>
    </row>
    <row r="72" spans="1:20" ht="26.4" x14ac:dyDescent="0.3">
      <c r="A72" s="292" t="s">
        <v>326</v>
      </c>
      <c r="B72" s="293"/>
      <c r="C72" s="285" t="s">
        <v>327</v>
      </c>
      <c r="D72" s="295"/>
      <c r="E72" s="295"/>
      <c r="F72" s="287" t="s">
        <v>271</v>
      </c>
      <c r="G72" s="288">
        <f>D72*IF(F72="NO",0,1)</f>
        <v>0</v>
      </c>
      <c r="H72" s="289">
        <v>1</v>
      </c>
      <c r="I72" s="290">
        <f t="shared" si="16"/>
        <v>0</v>
      </c>
      <c r="J72" s="288">
        <f t="shared" si="17"/>
        <v>0</v>
      </c>
      <c r="K72" s="288">
        <f>J72</f>
        <v>0</v>
      </c>
      <c r="L72" s="291"/>
      <c r="M72" s="291">
        <f>D72-K72</f>
        <v>0</v>
      </c>
      <c r="N72" s="49"/>
      <c r="O72" s="294"/>
      <c r="P72" s="294"/>
      <c r="Q72" s="294"/>
      <c r="R72" s="294"/>
      <c r="S72" s="294"/>
      <c r="T72" s="294"/>
    </row>
    <row r="73" spans="1:20" x14ac:dyDescent="0.3">
      <c r="A73" s="292" t="s">
        <v>328</v>
      </c>
      <c r="B73" s="292"/>
      <c r="C73" s="285" t="s">
        <v>329</v>
      </c>
      <c r="D73" s="286">
        <f>SUM(D74:D76)</f>
        <v>0</v>
      </c>
      <c r="E73" s="286">
        <f>SUM(E74:E76)</f>
        <v>0</v>
      </c>
      <c r="F73" s="309" t="s">
        <v>257</v>
      </c>
      <c r="G73" s="288">
        <f>SUM(G74:G76)</f>
        <v>0</v>
      </c>
      <c r="H73" s="306">
        <v>0</v>
      </c>
      <c r="I73" s="290">
        <f t="shared" si="16"/>
        <v>0</v>
      </c>
      <c r="J73" s="288">
        <f t="shared" si="17"/>
        <v>0</v>
      </c>
      <c r="K73" s="288">
        <f t="shared" si="18"/>
        <v>0</v>
      </c>
      <c r="L73" s="291"/>
      <c r="M73" s="291">
        <f t="shared" si="3"/>
        <v>0</v>
      </c>
      <c r="N73" s="49"/>
      <c r="O73" s="286">
        <f t="shared" ref="O73:T73" si="20">SUM(O74:O76)</f>
        <v>0</v>
      </c>
      <c r="P73" s="286">
        <f>SUM(P74:P76)</f>
        <v>0</v>
      </c>
      <c r="Q73" s="286">
        <f t="shared" si="20"/>
        <v>0</v>
      </c>
      <c r="R73" s="286">
        <f>SUM(R74:R76)</f>
        <v>0</v>
      </c>
      <c r="S73" s="286">
        <f t="shared" si="20"/>
        <v>0</v>
      </c>
      <c r="T73" s="286">
        <f t="shared" si="20"/>
        <v>0</v>
      </c>
    </row>
    <row r="74" spans="1:20" x14ac:dyDescent="0.3">
      <c r="A74" s="292"/>
      <c r="B74" s="292">
        <v>1</v>
      </c>
      <c r="C74" s="310" t="s">
        <v>330</v>
      </c>
      <c r="D74" s="295"/>
      <c r="E74" s="295"/>
      <c r="F74" s="309" t="s">
        <v>257</v>
      </c>
      <c r="G74" s="288">
        <f>D74*IF(F74="NO",0,1)</f>
        <v>0</v>
      </c>
      <c r="H74" s="306"/>
      <c r="I74" s="290"/>
      <c r="J74" s="288"/>
      <c r="K74" s="288"/>
      <c r="L74" s="291"/>
      <c r="M74" s="291">
        <f t="shared" si="3"/>
        <v>0</v>
      </c>
      <c r="N74" s="49"/>
      <c r="O74" s="294"/>
      <c r="P74" s="294"/>
      <c r="Q74" s="294"/>
      <c r="R74" s="294"/>
      <c r="S74" s="294"/>
      <c r="T74" s="294"/>
    </row>
    <row r="75" spans="1:20" ht="39.6" x14ac:dyDescent="0.3">
      <c r="A75" s="292"/>
      <c r="B75" s="292">
        <v>2</v>
      </c>
      <c r="C75" s="312" t="s">
        <v>331</v>
      </c>
      <c r="D75" s="295"/>
      <c r="E75" s="295"/>
      <c r="F75" s="309" t="s">
        <v>257</v>
      </c>
      <c r="G75" s="288">
        <f>D75*IF(F75="NO",0,1)</f>
        <v>0</v>
      </c>
      <c r="H75" s="306"/>
      <c r="I75" s="304"/>
      <c r="J75" s="288"/>
      <c r="K75" s="288"/>
      <c r="L75" s="291"/>
      <c r="M75" s="291">
        <f t="shared" si="3"/>
        <v>0</v>
      </c>
      <c r="N75" s="49"/>
      <c r="O75" s="294"/>
      <c r="P75" s="294"/>
      <c r="Q75" s="294"/>
      <c r="R75" s="294"/>
      <c r="S75" s="294"/>
      <c r="T75" s="294"/>
    </row>
    <row r="76" spans="1:20" ht="26.4" x14ac:dyDescent="0.3">
      <c r="A76" s="292"/>
      <c r="B76" s="292">
        <v>3</v>
      </c>
      <c r="C76" s="312" t="s">
        <v>332</v>
      </c>
      <c r="D76" s="295"/>
      <c r="E76" s="295"/>
      <c r="F76" s="309" t="s">
        <v>257</v>
      </c>
      <c r="G76" s="288">
        <f>D76*IF(F76="NO",0,1)</f>
        <v>0</v>
      </c>
      <c r="H76" s="306"/>
      <c r="I76" s="304"/>
      <c r="J76" s="288"/>
      <c r="K76" s="288"/>
      <c r="L76" s="291"/>
      <c r="M76" s="291">
        <f>D76-K76</f>
        <v>0</v>
      </c>
      <c r="N76" s="49"/>
      <c r="O76" s="294"/>
      <c r="P76" s="294"/>
      <c r="Q76" s="294"/>
      <c r="R76" s="294"/>
      <c r="S76" s="294"/>
      <c r="T76" s="294"/>
    </row>
    <row r="77" spans="1:20" x14ac:dyDescent="0.3">
      <c r="A77" s="292" t="s">
        <v>333</v>
      </c>
      <c r="B77" s="311"/>
      <c r="C77" s="313" t="s">
        <v>334</v>
      </c>
      <c r="D77" s="302">
        <f>SUM(D78:D90)</f>
        <v>0</v>
      </c>
      <c r="E77" s="302">
        <f>SUM(E78:E90)</f>
        <v>0</v>
      </c>
      <c r="F77" s="309" t="s">
        <v>257</v>
      </c>
      <c r="G77" s="618">
        <f>SUM(G78:G90)</f>
        <v>0</v>
      </c>
      <c r="H77" s="619">
        <v>0</v>
      </c>
      <c r="I77" s="620">
        <f>IF($G$91=0,0,G77/$G$91)</f>
        <v>0</v>
      </c>
      <c r="J77" s="288">
        <f>IF(I77&lt;=H77,G77,$G$91*H77)</f>
        <v>0</v>
      </c>
      <c r="K77" s="618">
        <f>J77</f>
        <v>0</v>
      </c>
      <c r="L77" s="621">
        <f>SUM(L78:L90)</f>
        <v>0</v>
      </c>
      <c r="M77" s="621"/>
      <c r="N77" s="49"/>
      <c r="O77" s="302">
        <f t="shared" ref="O77:T77" si="21">SUM(O78:O90)</f>
        <v>0</v>
      </c>
      <c r="P77" s="302">
        <f>SUM(P78:P90)</f>
        <v>0</v>
      </c>
      <c r="Q77" s="302">
        <f t="shared" si="21"/>
        <v>0</v>
      </c>
      <c r="R77" s="302">
        <f>SUM(R78:R90)</f>
        <v>0</v>
      </c>
      <c r="S77" s="302">
        <f t="shared" si="21"/>
        <v>0</v>
      </c>
      <c r="T77" s="302">
        <f t="shared" si="21"/>
        <v>0</v>
      </c>
    </row>
    <row r="78" spans="1:20" x14ac:dyDescent="0.3">
      <c r="A78" s="292"/>
      <c r="B78" s="310">
        <v>1</v>
      </c>
      <c r="C78" s="314" t="s">
        <v>335</v>
      </c>
      <c r="D78" s="295"/>
      <c r="E78" s="295"/>
      <c r="F78" s="622" t="s">
        <v>257</v>
      </c>
      <c r="G78" s="618">
        <f>D78*IF(F78="NO",0,1)</f>
        <v>0</v>
      </c>
      <c r="H78" s="619"/>
      <c r="I78" s="315"/>
      <c r="J78" s="618"/>
      <c r="K78" s="618"/>
      <c r="L78" s="621">
        <f>D78</f>
        <v>0</v>
      </c>
      <c r="M78" s="621"/>
      <c r="N78" s="49"/>
      <c r="O78" s="294"/>
      <c r="P78" s="294"/>
      <c r="Q78" s="294"/>
      <c r="R78" s="294"/>
      <c r="S78" s="294"/>
      <c r="T78" s="294"/>
    </row>
    <row r="79" spans="1:20" x14ac:dyDescent="0.3">
      <c r="A79" s="292"/>
      <c r="B79" s="310">
        <v>2</v>
      </c>
      <c r="C79" s="312" t="s">
        <v>136</v>
      </c>
      <c r="D79" s="295"/>
      <c r="E79" s="295"/>
      <c r="F79" s="622" t="s">
        <v>257</v>
      </c>
      <c r="G79" s="618">
        <f>D79*IF(F79="NO",0,1)</f>
        <v>0</v>
      </c>
      <c r="H79" s="306"/>
      <c r="I79" s="290"/>
      <c r="J79" s="288"/>
      <c r="K79" s="288"/>
      <c r="L79" s="621">
        <f>D79</f>
        <v>0</v>
      </c>
      <c r="M79" s="291"/>
      <c r="N79" s="49"/>
      <c r="O79" s="294"/>
      <c r="P79" s="294"/>
      <c r="Q79" s="294"/>
      <c r="R79" s="294"/>
      <c r="S79" s="294"/>
      <c r="T79" s="294"/>
    </row>
    <row r="80" spans="1:20" x14ac:dyDescent="0.3">
      <c r="A80" s="292"/>
      <c r="B80" s="310">
        <v>3</v>
      </c>
      <c r="C80" s="312" t="s">
        <v>138</v>
      </c>
      <c r="D80" s="295"/>
      <c r="E80" s="295"/>
      <c r="F80" s="622" t="s">
        <v>257</v>
      </c>
      <c r="G80" s="618">
        <f>D80*IF(F80="NO",0,1)</f>
        <v>0</v>
      </c>
      <c r="H80" s="306"/>
      <c r="I80" s="290"/>
      <c r="J80" s="288"/>
      <c r="K80" s="288"/>
      <c r="L80" s="621">
        <f>D80</f>
        <v>0</v>
      </c>
      <c r="M80" s="291"/>
      <c r="N80" s="49"/>
      <c r="O80" s="294"/>
      <c r="P80" s="294"/>
      <c r="Q80" s="294"/>
      <c r="R80" s="294"/>
      <c r="S80" s="294"/>
      <c r="T80" s="294"/>
    </row>
    <row r="81" spans="1:20" x14ac:dyDescent="0.3">
      <c r="A81" s="292"/>
      <c r="B81" s="310">
        <v>4</v>
      </c>
      <c r="C81" s="312" t="s">
        <v>336</v>
      </c>
      <c r="D81" s="295"/>
      <c r="E81" s="295"/>
      <c r="F81" s="622" t="s">
        <v>257</v>
      </c>
      <c r="G81" s="618">
        <f t="shared" ref="G81:G86" si="22">D81*IF(F81="NO",0,1)</f>
        <v>0</v>
      </c>
      <c r="H81" s="306"/>
      <c r="I81" s="290"/>
      <c r="J81" s="288"/>
      <c r="K81" s="288"/>
      <c r="L81" s="621">
        <f t="shared" ref="L81:L90" si="23">D81</f>
        <v>0</v>
      </c>
      <c r="M81" s="291"/>
      <c r="N81" s="49"/>
      <c r="O81" s="623"/>
      <c r="P81" s="623"/>
      <c r="Q81" s="623"/>
      <c r="R81" s="623"/>
      <c r="S81" s="623"/>
      <c r="T81" s="623"/>
    </row>
    <row r="82" spans="1:20" x14ac:dyDescent="0.3">
      <c r="A82" s="292"/>
      <c r="B82" s="310">
        <v>5</v>
      </c>
      <c r="C82" s="312" t="s">
        <v>337</v>
      </c>
      <c r="D82" s="295"/>
      <c r="E82" s="295"/>
      <c r="F82" s="622" t="s">
        <v>257</v>
      </c>
      <c r="G82" s="618">
        <f t="shared" si="22"/>
        <v>0</v>
      </c>
      <c r="H82" s="306"/>
      <c r="I82" s="290"/>
      <c r="J82" s="288"/>
      <c r="K82" s="288"/>
      <c r="L82" s="621">
        <f t="shared" si="23"/>
        <v>0</v>
      </c>
      <c r="M82" s="291"/>
      <c r="N82" s="49"/>
      <c r="O82" s="294"/>
      <c r="P82" s="294"/>
      <c r="Q82" s="294"/>
      <c r="R82" s="294"/>
      <c r="S82" s="294"/>
      <c r="T82" s="294"/>
    </row>
    <row r="83" spans="1:20" x14ac:dyDescent="0.3">
      <c r="A83" s="292"/>
      <c r="B83" s="310">
        <v>6</v>
      </c>
      <c r="C83" s="312" t="s">
        <v>338</v>
      </c>
      <c r="D83" s="295"/>
      <c r="E83" s="295"/>
      <c r="F83" s="622" t="s">
        <v>257</v>
      </c>
      <c r="G83" s="618">
        <f t="shared" si="22"/>
        <v>0</v>
      </c>
      <c r="H83" s="306"/>
      <c r="I83" s="290"/>
      <c r="J83" s="288"/>
      <c r="K83" s="288"/>
      <c r="L83" s="621">
        <f t="shared" si="23"/>
        <v>0</v>
      </c>
      <c r="M83" s="291"/>
      <c r="N83" s="49"/>
      <c r="O83" s="294"/>
      <c r="P83" s="294"/>
      <c r="Q83" s="294"/>
      <c r="R83" s="294"/>
      <c r="S83" s="294"/>
      <c r="T83" s="294"/>
    </row>
    <row r="84" spans="1:20" x14ac:dyDescent="0.3">
      <c r="A84" s="292"/>
      <c r="B84" s="310">
        <v>7</v>
      </c>
      <c r="C84" s="312" t="s">
        <v>339</v>
      </c>
      <c r="D84" s="295"/>
      <c r="E84" s="295"/>
      <c r="F84" s="622" t="s">
        <v>257</v>
      </c>
      <c r="G84" s="618">
        <f t="shared" si="22"/>
        <v>0</v>
      </c>
      <c r="H84" s="306"/>
      <c r="I84" s="290"/>
      <c r="J84" s="288"/>
      <c r="K84" s="288"/>
      <c r="L84" s="621">
        <f t="shared" si="23"/>
        <v>0</v>
      </c>
      <c r="M84" s="291"/>
      <c r="N84" s="49"/>
      <c r="O84" s="294"/>
      <c r="P84" s="294"/>
      <c r="Q84" s="294"/>
      <c r="R84" s="294"/>
      <c r="S84" s="294"/>
      <c r="T84" s="294"/>
    </row>
    <row r="85" spans="1:20" x14ac:dyDescent="0.3">
      <c r="A85" s="292"/>
      <c r="B85" s="310">
        <v>8</v>
      </c>
      <c r="C85" s="312" t="s">
        <v>340</v>
      </c>
      <c r="D85" s="295"/>
      <c r="E85" s="295"/>
      <c r="F85" s="622" t="s">
        <v>257</v>
      </c>
      <c r="G85" s="618">
        <f t="shared" si="22"/>
        <v>0</v>
      </c>
      <c r="H85" s="306"/>
      <c r="I85" s="290"/>
      <c r="J85" s="288"/>
      <c r="K85" s="288"/>
      <c r="L85" s="621">
        <f t="shared" si="23"/>
        <v>0</v>
      </c>
      <c r="M85" s="291"/>
      <c r="N85" s="49"/>
      <c r="O85" s="623"/>
      <c r="P85" s="623"/>
      <c r="Q85" s="623"/>
      <c r="R85" s="623"/>
      <c r="S85" s="623"/>
      <c r="T85" s="623"/>
    </row>
    <row r="86" spans="1:20" ht="26.4" x14ac:dyDescent="0.3">
      <c r="A86" s="292"/>
      <c r="B86" s="310">
        <v>9</v>
      </c>
      <c r="C86" s="312" t="s">
        <v>341</v>
      </c>
      <c r="D86" s="624">
        <f>SUM('Table 2E - Coinsurance Details'!K10:K59)</f>
        <v>0</v>
      </c>
      <c r="E86" s="623"/>
      <c r="F86" s="625" t="s">
        <v>257</v>
      </c>
      <c r="G86" s="618">
        <f t="shared" si="22"/>
        <v>0</v>
      </c>
      <c r="H86" s="387"/>
      <c r="I86" s="388"/>
      <c r="J86" s="288"/>
      <c r="K86" s="288"/>
      <c r="L86" s="626">
        <f t="shared" si="23"/>
        <v>0</v>
      </c>
      <c r="M86" s="301"/>
      <c r="N86" s="49"/>
      <c r="O86" s="623"/>
      <c r="P86" s="623"/>
      <c r="Q86" s="623"/>
      <c r="R86" s="623"/>
      <c r="S86" s="623"/>
      <c r="T86" s="623"/>
    </row>
    <row r="87" spans="1:20" ht="26.4" x14ac:dyDescent="0.3">
      <c r="A87" s="292"/>
      <c r="B87" s="310">
        <v>10</v>
      </c>
      <c r="C87" s="312" t="s">
        <v>342</v>
      </c>
      <c r="D87" s="623"/>
      <c r="E87" s="623"/>
      <c r="F87" s="622" t="s">
        <v>257</v>
      </c>
      <c r="G87" s="618">
        <f>D87*IF(F87="NO",0,1)</f>
        <v>0</v>
      </c>
      <c r="H87" s="306"/>
      <c r="I87" s="290"/>
      <c r="J87" s="288"/>
      <c r="K87" s="288"/>
      <c r="L87" s="621">
        <f t="shared" si="23"/>
        <v>0</v>
      </c>
      <c r="M87" s="291"/>
      <c r="N87" s="49"/>
      <c r="O87" s="623"/>
      <c r="P87" s="623"/>
      <c r="Q87" s="623"/>
      <c r="R87" s="623"/>
      <c r="S87" s="623"/>
      <c r="T87" s="623"/>
    </row>
    <row r="88" spans="1:20" x14ac:dyDescent="0.3">
      <c r="A88" s="292"/>
      <c r="B88" s="310">
        <v>11</v>
      </c>
      <c r="C88" s="312" t="s">
        <v>343</v>
      </c>
      <c r="D88" s="623"/>
      <c r="E88" s="623"/>
      <c r="F88" s="622"/>
      <c r="G88" s="618"/>
      <c r="H88" s="306"/>
      <c r="I88" s="290"/>
      <c r="J88" s="288"/>
      <c r="K88" s="288"/>
      <c r="L88" s="627">
        <f>D88</f>
        <v>0</v>
      </c>
      <c r="M88" s="291"/>
      <c r="N88" s="49"/>
      <c r="O88" s="623"/>
      <c r="P88" s="623"/>
      <c r="Q88" s="623"/>
      <c r="R88" s="623"/>
      <c r="S88" s="623"/>
      <c r="T88" s="623"/>
    </row>
    <row r="89" spans="1:20" x14ac:dyDescent="0.3">
      <c r="A89" s="292"/>
      <c r="B89" s="310">
        <v>12</v>
      </c>
      <c r="C89" s="312" t="s">
        <v>344</v>
      </c>
      <c r="D89" s="623"/>
      <c r="E89" s="623"/>
      <c r="F89" s="622"/>
      <c r="G89" s="618"/>
      <c r="H89" s="306"/>
      <c r="I89" s="290"/>
      <c r="J89" s="288"/>
      <c r="K89" s="288"/>
      <c r="L89" s="627">
        <f>D89</f>
        <v>0</v>
      </c>
      <c r="M89" s="291"/>
      <c r="N89" s="49"/>
      <c r="O89" s="623"/>
      <c r="P89" s="623"/>
      <c r="Q89" s="623"/>
      <c r="R89" s="623"/>
      <c r="S89" s="623"/>
      <c r="T89" s="623"/>
    </row>
    <row r="90" spans="1:20" ht="29.25" customHeight="1" thickBot="1" x14ac:dyDescent="0.35">
      <c r="A90" s="292"/>
      <c r="B90" s="310">
        <v>13</v>
      </c>
      <c r="C90" s="312" t="s">
        <v>345</v>
      </c>
      <c r="D90" s="624">
        <f>SUM('Table 2C - Reinsurance Details'!K10:K59)</f>
        <v>0</v>
      </c>
      <c r="E90" s="295"/>
      <c r="F90" s="622" t="s">
        <v>257</v>
      </c>
      <c r="G90" s="618">
        <f>D90*IF(F90="NO",0,1)</f>
        <v>0</v>
      </c>
      <c r="H90" s="306"/>
      <c r="I90" s="290"/>
      <c r="J90" s="288"/>
      <c r="K90" s="288"/>
      <c r="L90" s="621">
        <f t="shared" si="23"/>
        <v>0</v>
      </c>
      <c r="M90" s="291"/>
      <c r="N90" s="49"/>
      <c r="O90" s="623"/>
      <c r="P90" s="623"/>
      <c r="Q90" s="623"/>
      <c r="R90" s="623"/>
      <c r="S90" s="623"/>
      <c r="T90" s="623"/>
    </row>
    <row r="91" spans="1:20" ht="13.8" thickBot="1" x14ac:dyDescent="0.3">
      <c r="A91" s="292"/>
      <c r="B91" s="310"/>
      <c r="C91" s="519" t="s">
        <v>346</v>
      </c>
      <c r="D91" s="520">
        <f>SUM(D8,D11,D16,D17,D47,D57,D58,D59,D60,D61,D64,D65,D66,D67,D68,D69,D70,D71,D72,D73,D77)</f>
        <v>0</v>
      </c>
      <c r="E91" s="520">
        <f>SUM(E8,E11,E16,E17,E47,E57,E58,E59,E60,E61,E64,E65,E66,E67,E68,E69,E70,E71,E72,E73,E77)</f>
        <v>0</v>
      </c>
      <c r="F91" s="309"/>
      <c r="G91" s="520">
        <f>SUM(G8,G11,G16,G17,G47,G57,G58,G59,G60,G61,G64,G65,G66,G67,G68,G69,G70,G71,G72,G73,G77)</f>
        <v>0</v>
      </c>
      <c r="H91" s="39"/>
      <c r="I91" s="317"/>
      <c r="J91" s="520">
        <f>SUM(J8,J11,J16,J17,J47,J57,J58,J59,J60,J61,J64,J65,J66,J67,J68,J69,J70,J71,J72,J73,J77)</f>
        <v>0</v>
      </c>
      <c r="K91" s="520">
        <f>SUM(K8,K11,K16,K17,K47,K57,K58,K59,K60,K61,K64,K65,K66,K67,K68,K69,K70,K71,K72,K73,K77)</f>
        <v>0</v>
      </c>
      <c r="L91" s="520">
        <f>SUM(L8,L11,L16,L17,L47,L57,L58,L59,L60,L61,L64,L65,L66,L67,L68,L69,L70,L71,L72,L73,L77)</f>
        <v>0</v>
      </c>
      <c r="M91" s="520">
        <f>SUM(M8,M11,M16,M17,M47,M57,M58,M59,M60,M61,M64,M65,M66,M67,M68,M69,M70,M71,M72,M73,M77)</f>
        <v>0</v>
      </c>
      <c r="N91" s="49"/>
      <c r="O91" s="520">
        <f t="shared" ref="O91:T91" si="24">SUM(O8,O11,O16,O17,O47,O57,O58,O59,O60,O61,O64,O65,O66,O67,O68,O69,O70,O71,O72,O73,O77)</f>
        <v>0</v>
      </c>
      <c r="P91" s="520">
        <f t="shared" si="24"/>
        <v>0</v>
      </c>
      <c r="Q91" s="520">
        <f t="shared" si="24"/>
        <v>0</v>
      </c>
      <c r="R91" s="520">
        <f t="shared" si="24"/>
        <v>0</v>
      </c>
      <c r="S91" s="520">
        <f t="shared" si="24"/>
        <v>0</v>
      </c>
      <c r="T91" s="520">
        <f t="shared" si="24"/>
        <v>0</v>
      </c>
    </row>
    <row r="92" spans="1:20" ht="26.25" customHeight="1" thickBot="1" x14ac:dyDescent="0.3">
      <c r="A92" s="292"/>
      <c r="B92" s="293"/>
      <c r="C92" s="318" t="s">
        <v>347</v>
      </c>
      <c r="D92" s="295"/>
      <c r="E92" s="295"/>
      <c r="F92" s="39"/>
      <c r="J92" s="49"/>
      <c r="K92" s="49"/>
      <c r="L92" s="49"/>
      <c r="M92" s="49"/>
      <c r="N92" s="49"/>
      <c r="O92" s="416"/>
      <c r="P92" s="416"/>
      <c r="Q92" s="416"/>
      <c r="R92" s="416"/>
      <c r="S92" s="416"/>
      <c r="T92" s="623"/>
    </row>
    <row r="93" spans="1:20" ht="13.8" thickBot="1" x14ac:dyDescent="0.35">
      <c r="A93" s="292"/>
      <c r="B93" s="293"/>
      <c r="C93" s="521" t="s">
        <v>348</v>
      </c>
      <c r="D93" s="522">
        <f>D91+D92</f>
        <v>0</v>
      </c>
      <c r="E93" s="522">
        <f>E91+E92</f>
        <v>0</v>
      </c>
      <c r="F93" s="319"/>
      <c r="G93" s="319"/>
      <c r="H93" s="319"/>
      <c r="I93" s="319"/>
      <c r="J93" s="320"/>
      <c r="K93" s="319"/>
      <c r="L93" s="321"/>
      <c r="M93" s="321"/>
      <c r="N93" s="49"/>
      <c r="O93" s="522">
        <f t="shared" ref="O93:T93" si="25">O91+O92</f>
        <v>0</v>
      </c>
      <c r="P93" s="522">
        <f>P91+P92</f>
        <v>0</v>
      </c>
      <c r="Q93" s="522">
        <f t="shared" si="25"/>
        <v>0</v>
      </c>
      <c r="R93" s="522">
        <f>R91+R92</f>
        <v>0</v>
      </c>
      <c r="S93" s="522">
        <f t="shared" si="25"/>
        <v>0</v>
      </c>
      <c r="T93" s="522">
        <f t="shared" si="25"/>
        <v>0</v>
      </c>
    </row>
    <row r="94" spans="1:20" x14ac:dyDescent="0.3">
      <c r="C94" s="322"/>
      <c r="D94" s="323"/>
      <c r="E94" s="323"/>
      <c r="G94" s="324"/>
      <c r="J94" s="325"/>
      <c r="K94" s="326"/>
      <c r="L94" s="327"/>
      <c r="M94" s="327"/>
      <c r="N94" s="49"/>
    </row>
    <row r="95" spans="1:20" x14ac:dyDescent="0.3">
      <c r="C95" s="322"/>
      <c r="D95" s="323"/>
      <c r="E95" s="323"/>
      <c r="G95" s="324"/>
      <c r="J95" s="325"/>
      <c r="K95" s="326"/>
      <c r="L95" s="327"/>
      <c r="M95" s="327"/>
      <c r="N95" s="49"/>
    </row>
    <row r="96" spans="1:20" x14ac:dyDescent="0.3">
      <c r="C96" s="322"/>
      <c r="D96" s="323"/>
      <c r="E96" s="323"/>
      <c r="F96" s="328"/>
      <c r="G96" s="324"/>
      <c r="H96" s="324"/>
      <c r="J96" s="325"/>
      <c r="K96" s="326"/>
      <c r="L96" s="327"/>
      <c r="M96" s="327"/>
      <c r="N96" s="49"/>
    </row>
    <row r="97" spans="1:14" x14ac:dyDescent="0.3">
      <c r="C97" s="329"/>
      <c r="D97" s="323"/>
      <c r="E97" s="323"/>
      <c r="J97" s="325"/>
      <c r="K97" s="49"/>
      <c r="L97" s="327"/>
      <c r="M97" s="327"/>
      <c r="N97" s="49"/>
    </row>
    <row r="98" spans="1:14" x14ac:dyDescent="0.3">
      <c r="C98" s="322"/>
      <c r="D98" s="323"/>
      <c r="E98" s="323"/>
      <c r="J98" s="325"/>
      <c r="K98" s="49"/>
      <c r="L98" s="327"/>
      <c r="M98" s="327"/>
      <c r="N98" s="49"/>
    </row>
    <row r="99" spans="1:14" x14ac:dyDescent="0.25">
      <c r="B99" s="40" t="s">
        <v>101</v>
      </c>
      <c r="C99" s="49"/>
      <c r="D99" s="323"/>
      <c r="E99" s="323"/>
      <c r="J99" s="325"/>
      <c r="K99" s="49"/>
      <c r="L99" s="327"/>
      <c r="M99" s="327"/>
      <c r="N99" s="49"/>
    </row>
    <row r="100" spans="1:14" x14ac:dyDescent="0.25">
      <c r="B100" s="103" t="s">
        <v>349</v>
      </c>
      <c r="C100" s="274"/>
      <c r="D100" s="323"/>
      <c r="E100" s="323"/>
      <c r="J100" s="325"/>
      <c r="K100" s="49"/>
      <c r="L100" s="327"/>
      <c r="M100" s="327"/>
      <c r="N100" s="49"/>
    </row>
    <row r="101" spans="1:14" x14ac:dyDescent="0.25">
      <c r="B101" s="40" t="s">
        <v>252</v>
      </c>
      <c r="C101" s="49"/>
      <c r="D101" s="323"/>
      <c r="E101" s="323"/>
      <c r="J101" s="325"/>
      <c r="K101" s="49"/>
      <c r="L101" s="327"/>
      <c r="M101" s="327"/>
      <c r="N101" s="49"/>
    </row>
    <row r="102" spans="1:14" x14ac:dyDescent="0.25">
      <c r="B102" s="40" t="s">
        <v>253</v>
      </c>
      <c r="C102" s="49"/>
      <c r="D102" s="323"/>
      <c r="E102" s="323"/>
      <c r="J102" s="325"/>
      <c r="K102" s="49"/>
      <c r="L102" s="327"/>
      <c r="M102" s="327"/>
      <c r="N102" s="49"/>
    </row>
    <row r="103" spans="1:14" x14ac:dyDescent="0.3">
      <c r="C103" s="322"/>
      <c r="D103" s="323"/>
      <c r="E103" s="323"/>
      <c r="J103" s="325"/>
      <c r="K103" s="49"/>
      <c r="L103" s="327"/>
      <c r="M103" s="327"/>
      <c r="N103" s="49"/>
    </row>
    <row r="104" spans="1:14" x14ac:dyDescent="0.25">
      <c r="B104" s="276" t="s">
        <v>350</v>
      </c>
      <c r="C104" s="330"/>
      <c r="G104" s="255"/>
      <c r="H104" s="331"/>
      <c r="J104" s="49"/>
      <c r="K104" s="40"/>
      <c r="L104" s="40"/>
      <c r="M104" s="40"/>
      <c r="N104" s="49"/>
    </row>
    <row r="105" spans="1:14" x14ac:dyDescent="0.3">
      <c r="A105" s="274" t="s">
        <v>351</v>
      </c>
      <c r="B105" s="49"/>
      <c r="C105" s="49"/>
      <c r="E105" s="49"/>
      <c r="G105" s="255"/>
      <c r="H105" s="331"/>
      <c r="J105" s="49"/>
      <c r="K105" s="49"/>
      <c r="L105" s="49"/>
      <c r="M105" s="49"/>
      <c r="N105" s="49"/>
    </row>
    <row r="106" spans="1:14" ht="39.6" x14ac:dyDescent="0.25">
      <c r="A106" s="119" t="s">
        <v>257</v>
      </c>
      <c r="B106" s="279" t="s">
        <v>258</v>
      </c>
      <c r="C106" s="332" t="s">
        <v>98</v>
      </c>
      <c r="D106" s="279" t="s">
        <v>182</v>
      </c>
      <c r="E106" s="281" t="s">
        <v>259</v>
      </c>
      <c r="G106" s="255"/>
      <c r="H106" s="331"/>
      <c r="J106" s="49"/>
      <c r="K106" s="49"/>
      <c r="L106" s="49"/>
      <c r="M106" s="40"/>
      <c r="N106" s="49"/>
    </row>
    <row r="107" spans="1:14" ht="20.100000000000001" customHeight="1" x14ac:dyDescent="0.3">
      <c r="A107" s="49" t="s">
        <v>269</v>
      </c>
      <c r="B107" s="999" t="s">
        <v>352</v>
      </c>
      <c r="C107" s="1000"/>
      <c r="D107" s="523">
        <f>SUM(D108:D115)</f>
        <v>0</v>
      </c>
      <c r="E107" s="523">
        <f>SUM(E108:E115)</f>
        <v>0</v>
      </c>
      <c r="G107" s="333"/>
      <c r="H107" s="333"/>
      <c r="I107" s="324"/>
      <c r="J107" s="49"/>
      <c r="K107" s="49"/>
      <c r="L107" s="49"/>
      <c r="M107" s="49"/>
      <c r="N107" s="49"/>
    </row>
    <row r="108" spans="1:14" x14ac:dyDescent="0.3">
      <c r="B108" s="293">
        <v>1</v>
      </c>
      <c r="C108" s="334" t="s">
        <v>353</v>
      </c>
      <c r="D108" s="335">
        <f>'Table 2A - Liability Breakdown'!D12+'Table 2A - Liability Breakdown'!E12</f>
        <v>0</v>
      </c>
      <c r="E108" s="294"/>
      <c r="G108" s="321"/>
      <c r="H108" s="336"/>
      <c r="I108" s="337"/>
      <c r="J108" s="49"/>
      <c r="K108" s="337"/>
      <c r="L108" s="49"/>
      <c r="M108" s="49"/>
      <c r="N108" s="49"/>
    </row>
    <row r="109" spans="1:14" x14ac:dyDescent="0.3">
      <c r="B109" s="293">
        <v>2</v>
      </c>
      <c r="C109" s="334" t="s">
        <v>354</v>
      </c>
      <c r="D109" s="335">
        <f>'Table 2A - Liability Breakdown'!D13+'Table 2A - Liability Breakdown'!E13</f>
        <v>0</v>
      </c>
      <c r="E109" s="294"/>
      <c r="G109" s="321"/>
      <c r="H109" s="336"/>
      <c r="I109" s="337"/>
      <c r="J109" s="49"/>
      <c r="K109" s="337"/>
      <c r="L109" s="338"/>
      <c r="M109" s="49"/>
      <c r="N109" s="49"/>
    </row>
    <row r="110" spans="1:14" x14ac:dyDescent="0.3">
      <c r="B110" s="293">
        <v>3</v>
      </c>
      <c r="C110" s="334" t="s">
        <v>355</v>
      </c>
      <c r="D110" s="335">
        <f>'Table 2A - Liability Breakdown'!D20+'Table 2A - Liability Breakdown'!E20</f>
        <v>0</v>
      </c>
      <c r="E110" s="294"/>
      <c r="G110" s="327"/>
      <c r="H110" s="337"/>
      <c r="I110" s="324"/>
      <c r="J110" s="337"/>
      <c r="K110" s="337"/>
      <c r="L110" s="49"/>
      <c r="M110" s="49"/>
      <c r="N110" s="49"/>
    </row>
    <row r="111" spans="1:14" x14ac:dyDescent="0.3">
      <c r="B111" s="293">
        <v>4</v>
      </c>
      <c r="C111" s="339" t="s">
        <v>356</v>
      </c>
      <c r="D111" s="335">
        <f>'Table 2A - Liability Breakdown'!D21+'Table 2A - Liability Breakdown'!E21</f>
        <v>0</v>
      </c>
      <c r="E111" s="294"/>
      <c r="F111" s="340" t="b">
        <f>D111=D92</f>
        <v>1</v>
      </c>
      <c r="G111" s="321"/>
      <c r="H111" s="337"/>
      <c r="I111" s="324"/>
      <c r="J111" s="337"/>
      <c r="K111" s="337"/>
      <c r="L111" s="49"/>
      <c r="M111" s="49"/>
      <c r="N111" s="49"/>
    </row>
    <row r="112" spans="1:14" x14ac:dyDescent="0.3">
      <c r="B112" s="293">
        <v>5</v>
      </c>
      <c r="C112" s="341" t="s">
        <v>357</v>
      </c>
      <c r="D112" s="342">
        <f>'Table 2A - Liability Breakdown'!D16+'Table 2A - Liability Breakdown'!E16</f>
        <v>0</v>
      </c>
      <c r="E112" s="294"/>
      <c r="G112" s="327"/>
      <c r="H112" s="324"/>
      <c r="I112" s="324"/>
      <c r="J112" s="337"/>
      <c r="K112" s="337"/>
      <c r="L112" s="49"/>
      <c r="M112" s="49"/>
      <c r="N112" s="49"/>
    </row>
    <row r="113" spans="1:14" x14ac:dyDescent="0.3">
      <c r="B113" s="293">
        <v>6</v>
      </c>
      <c r="C113" s="341" t="s">
        <v>358</v>
      </c>
      <c r="D113" s="343">
        <f>'Table 2A - Liability Breakdown'!B35</f>
        <v>0</v>
      </c>
      <c r="E113" s="294"/>
      <c r="H113" s="337"/>
      <c r="J113" s="337"/>
      <c r="K113" s="337"/>
      <c r="L113" s="324"/>
      <c r="M113" s="49"/>
      <c r="N113" s="49"/>
    </row>
    <row r="114" spans="1:14" x14ac:dyDescent="0.3">
      <c r="B114" s="293">
        <v>7</v>
      </c>
      <c r="C114" s="341" t="s">
        <v>359</v>
      </c>
      <c r="D114" s="343">
        <f>'Table 2A - Liability Breakdown'!B44</f>
        <v>0</v>
      </c>
      <c r="E114" s="294"/>
      <c r="H114" s="337"/>
      <c r="J114" s="337"/>
      <c r="K114" s="337"/>
      <c r="L114" s="324"/>
      <c r="M114" s="49"/>
      <c r="N114" s="49"/>
    </row>
    <row r="115" spans="1:14" x14ac:dyDescent="0.3">
      <c r="B115" s="293">
        <v>8</v>
      </c>
      <c r="C115" s="341" t="s">
        <v>360</v>
      </c>
      <c r="D115" s="343">
        <f>'Table 2A - Liability Breakdown'!B25</f>
        <v>0</v>
      </c>
      <c r="E115" s="294"/>
      <c r="H115" s="324"/>
      <c r="I115" s="324"/>
      <c r="J115" s="337"/>
      <c r="K115" s="337"/>
      <c r="L115" s="324"/>
      <c r="M115" s="49"/>
      <c r="N115" s="49"/>
    </row>
    <row r="116" spans="1:14" ht="44.85" customHeight="1" x14ac:dyDescent="0.3">
      <c r="A116" s="283" t="s">
        <v>273</v>
      </c>
      <c r="B116" s="997" t="s">
        <v>361</v>
      </c>
      <c r="C116" s="998"/>
      <c r="D116" s="524">
        <f>SUM(D117:D118)</f>
        <v>0</v>
      </c>
      <c r="E116" s="524">
        <f>SUM(E117:E118)</f>
        <v>0</v>
      </c>
      <c r="G116" s="344"/>
      <c r="H116" s="324"/>
      <c r="J116" s="337"/>
      <c r="K116" s="49"/>
      <c r="L116" s="49"/>
      <c r="M116" s="49"/>
      <c r="N116" s="49"/>
    </row>
    <row r="117" spans="1:14" x14ac:dyDescent="0.3">
      <c r="A117" s="345"/>
      <c r="B117" s="293">
        <v>1</v>
      </c>
      <c r="C117" s="341" t="s">
        <v>357</v>
      </c>
      <c r="D117" s="294">
        <f>E117</f>
        <v>0</v>
      </c>
      <c r="E117" s="294"/>
      <c r="G117" s="324"/>
      <c r="H117" s="324"/>
      <c r="J117" s="324"/>
      <c r="K117" s="324"/>
      <c r="L117" s="49"/>
      <c r="M117" s="49"/>
      <c r="N117" s="49"/>
    </row>
    <row r="118" spans="1:14" x14ac:dyDescent="0.3">
      <c r="A118" s="346"/>
      <c r="B118" s="347">
        <v>2</v>
      </c>
      <c r="C118" s="341" t="s">
        <v>362</v>
      </c>
      <c r="D118" s="294">
        <f>E118</f>
        <v>0</v>
      </c>
      <c r="E118" s="294"/>
      <c r="H118" s="324"/>
      <c r="J118" s="324"/>
      <c r="K118" s="337"/>
      <c r="L118" s="324"/>
      <c r="M118" s="49"/>
      <c r="N118" s="49"/>
    </row>
    <row r="119" spans="1:14" ht="51.6" customHeight="1" x14ac:dyDescent="0.3">
      <c r="A119" s="283" t="s">
        <v>279</v>
      </c>
      <c r="B119" s="1001" t="s">
        <v>363</v>
      </c>
      <c r="C119" s="1002"/>
      <c r="D119" s="525">
        <f>SUM(D120:D125)</f>
        <v>0</v>
      </c>
      <c r="E119" s="525">
        <f>SUM(E120:E125)</f>
        <v>0</v>
      </c>
      <c r="G119" s="255"/>
      <c r="H119" s="331"/>
      <c r="J119" s="49"/>
      <c r="K119" s="324"/>
      <c r="L119" s="49"/>
      <c r="M119" s="49"/>
      <c r="N119" s="49"/>
    </row>
    <row r="120" spans="1:14" x14ac:dyDescent="0.3">
      <c r="A120" s="345"/>
      <c r="B120" s="349">
        <v>1</v>
      </c>
      <c r="C120" s="488" t="s">
        <v>364</v>
      </c>
      <c r="D120" s="350">
        <f>SUM('Table 2C - Reinsurance Details'!L10:L59)</f>
        <v>0</v>
      </c>
      <c r="E120" s="294"/>
      <c r="F120" s="324"/>
      <c r="G120" s="255"/>
      <c r="H120" s="331"/>
      <c r="J120" s="49"/>
      <c r="K120" s="49"/>
      <c r="L120" s="49"/>
      <c r="M120" s="49"/>
      <c r="N120" s="49"/>
    </row>
    <row r="121" spans="1:14" x14ac:dyDescent="0.3">
      <c r="A121" s="345"/>
      <c r="B121" s="349">
        <f>B120+1</f>
        <v>2</v>
      </c>
      <c r="C121" s="488" t="s">
        <v>365</v>
      </c>
      <c r="D121" s="350">
        <f>SUM('Table 2E - Coinsurance Details'!L10:L59)</f>
        <v>0</v>
      </c>
      <c r="E121" s="294"/>
      <c r="G121" s="255"/>
      <c r="H121" s="331"/>
      <c r="J121" s="49"/>
      <c r="K121" s="351"/>
      <c r="L121" s="49"/>
      <c r="M121" s="49"/>
      <c r="N121" s="49"/>
    </row>
    <row r="122" spans="1:14" x14ac:dyDescent="0.3">
      <c r="A122" s="345"/>
      <c r="B122" s="349">
        <f>B121+1</f>
        <v>3</v>
      </c>
      <c r="C122" s="432" t="s">
        <v>366</v>
      </c>
      <c r="D122" s="350">
        <f>E122</f>
        <v>0</v>
      </c>
      <c r="E122" s="294"/>
      <c r="G122" s="255"/>
      <c r="H122" s="331"/>
      <c r="J122" s="49"/>
      <c r="K122" s="351"/>
      <c r="L122" s="49"/>
      <c r="M122" s="49"/>
      <c r="N122" s="49"/>
    </row>
    <row r="123" spans="1:14" x14ac:dyDescent="0.3">
      <c r="A123" s="345"/>
      <c r="B123" s="349">
        <f>B122+1</f>
        <v>4</v>
      </c>
      <c r="C123" s="432" t="s">
        <v>366</v>
      </c>
      <c r="D123" s="350">
        <f>E123</f>
        <v>0</v>
      </c>
      <c r="E123" s="294"/>
      <c r="F123" s="324"/>
      <c r="G123" s="255"/>
      <c r="H123" s="331"/>
      <c r="J123" s="49"/>
      <c r="K123" s="49"/>
      <c r="L123" s="49"/>
      <c r="M123" s="49"/>
      <c r="N123" s="49"/>
    </row>
    <row r="124" spans="1:14" x14ac:dyDescent="0.3">
      <c r="A124" s="345"/>
      <c r="B124" s="349">
        <f>B123+1</f>
        <v>5</v>
      </c>
      <c r="C124" s="432" t="s">
        <v>366</v>
      </c>
      <c r="D124" s="350">
        <f t="shared" ref="D124:D125" si="26">E124</f>
        <v>0</v>
      </c>
      <c r="E124" s="294"/>
      <c r="F124" s="326"/>
      <c r="G124" s="352"/>
      <c r="H124" s="331"/>
      <c r="J124" s="49"/>
      <c r="K124" s="49"/>
      <c r="L124" s="49"/>
      <c r="M124" s="49"/>
      <c r="N124" s="49"/>
    </row>
    <row r="125" spans="1:14" x14ac:dyDescent="0.3">
      <c r="A125" s="346"/>
      <c r="B125" s="349">
        <f>B124+1</f>
        <v>6</v>
      </c>
      <c r="C125" s="432" t="s">
        <v>366</v>
      </c>
      <c r="D125" s="350">
        <f t="shared" si="26"/>
        <v>0</v>
      </c>
      <c r="E125" s="294"/>
      <c r="G125" s="255"/>
      <c r="H125" s="331"/>
      <c r="J125" s="49"/>
      <c r="K125" s="49"/>
      <c r="L125" s="49"/>
      <c r="M125" s="49"/>
      <c r="N125" s="49"/>
    </row>
    <row r="126" spans="1:14" x14ac:dyDescent="0.3">
      <c r="B126" s="49"/>
      <c r="C126" s="91"/>
      <c r="D126" s="353"/>
      <c r="E126" s="353"/>
      <c r="G126" s="255"/>
      <c r="H126" s="331"/>
      <c r="J126" s="49"/>
      <c r="K126" s="49"/>
      <c r="L126" s="49"/>
      <c r="M126" s="49"/>
      <c r="N126" s="49"/>
    </row>
    <row r="127" spans="1:14" x14ac:dyDescent="0.3">
      <c r="B127" s="49"/>
      <c r="C127" s="91"/>
      <c r="D127" s="353"/>
      <c r="E127" s="353"/>
      <c r="G127" s="255"/>
      <c r="H127" s="331"/>
      <c r="J127" s="49"/>
      <c r="K127" s="49"/>
      <c r="L127" s="49"/>
      <c r="M127" s="49"/>
      <c r="N127" s="49"/>
    </row>
    <row r="128" spans="1:14" x14ac:dyDescent="0.3">
      <c r="B128" s="49"/>
      <c r="C128" s="91"/>
      <c r="D128" s="353"/>
      <c r="E128" s="353"/>
      <c r="G128" s="255"/>
      <c r="H128" s="331"/>
      <c r="J128" s="49"/>
      <c r="K128" s="49"/>
      <c r="L128" s="49"/>
      <c r="M128" s="49"/>
      <c r="N128" s="49"/>
    </row>
    <row r="129" spans="2:14" x14ac:dyDescent="0.3">
      <c r="B129" s="49"/>
      <c r="C129" s="91"/>
      <c r="D129" s="353"/>
      <c r="E129" s="353"/>
      <c r="G129" s="255"/>
      <c r="H129" s="331"/>
      <c r="J129" s="49"/>
      <c r="K129" s="49"/>
      <c r="L129" s="49"/>
      <c r="M129" s="49"/>
      <c r="N129" s="49"/>
    </row>
    <row r="130" spans="2:14" x14ac:dyDescent="0.3">
      <c r="B130" s="329"/>
      <c r="C130" s="323"/>
      <c r="D130" s="325"/>
      <c r="E130" s="325"/>
      <c r="G130" s="255"/>
      <c r="H130" s="331"/>
      <c r="J130" s="49"/>
      <c r="K130" s="49"/>
      <c r="L130" s="49"/>
      <c r="M130" s="49"/>
      <c r="N130" s="49"/>
    </row>
    <row r="131" spans="2:14" x14ac:dyDescent="0.25">
      <c r="B131" s="40" t="s">
        <v>103</v>
      </c>
      <c r="C131" s="49"/>
      <c r="D131" s="325"/>
      <c r="E131" s="325"/>
      <c r="G131" s="255"/>
      <c r="H131" s="331"/>
      <c r="J131" s="49"/>
      <c r="K131" s="49"/>
      <c r="L131" s="49"/>
      <c r="M131" s="49"/>
      <c r="N131" s="49"/>
    </row>
    <row r="132" spans="2:14" x14ac:dyDescent="0.25">
      <c r="B132" s="103" t="s">
        <v>367</v>
      </c>
      <c r="C132" s="274"/>
      <c r="D132" s="325"/>
      <c r="E132" s="325"/>
      <c r="G132" s="255"/>
      <c r="H132" s="331"/>
      <c r="J132" s="49"/>
      <c r="K132" s="49"/>
      <c r="L132" s="49"/>
      <c r="M132" s="49"/>
      <c r="N132" s="49"/>
    </row>
    <row r="133" spans="2:14" x14ac:dyDescent="0.25">
      <c r="B133" s="40" t="s">
        <v>252</v>
      </c>
      <c r="C133" s="49"/>
      <c r="D133" s="325"/>
      <c r="E133" s="325"/>
      <c r="G133" s="255"/>
      <c r="H133" s="331"/>
      <c r="J133" s="49"/>
      <c r="K133" s="49"/>
      <c r="L133" s="49"/>
      <c r="M133" s="49"/>
      <c r="N133" s="49"/>
    </row>
    <row r="134" spans="2:14" x14ac:dyDescent="0.25">
      <c r="B134" s="40" t="s">
        <v>253</v>
      </c>
      <c r="C134" s="49"/>
      <c r="D134" s="325"/>
      <c r="E134" s="325"/>
      <c r="G134" s="255"/>
      <c r="H134" s="331"/>
      <c r="J134" s="49"/>
      <c r="K134" s="49"/>
      <c r="L134" s="49"/>
      <c r="M134" s="49"/>
      <c r="N134" s="49"/>
    </row>
    <row r="135" spans="2:14" x14ac:dyDescent="0.25">
      <c r="B135" s="40"/>
      <c r="C135" s="49"/>
      <c r="D135" s="325"/>
      <c r="E135" s="325"/>
      <c r="G135" s="255"/>
      <c r="H135" s="331"/>
      <c r="J135" s="49"/>
      <c r="K135" s="49"/>
      <c r="L135" s="49"/>
      <c r="M135" s="49"/>
      <c r="N135" s="49"/>
    </row>
    <row r="136" spans="2:14" x14ac:dyDescent="0.3">
      <c r="B136" s="418" t="s">
        <v>368</v>
      </c>
      <c r="C136" s="330"/>
      <c r="D136" s="991" t="s">
        <v>254</v>
      </c>
      <c r="E136" s="991"/>
      <c r="G136" s="255"/>
      <c r="H136" s="331"/>
      <c r="J136" s="49"/>
      <c r="K136" s="324"/>
      <c r="L136" s="49"/>
      <c r="M136" s="49"/>
      <c r="N136" s="49"/>
    </row>
    <row r="137" spans="2:14" ht="39.6" x14ac:dyDescent="0.3">
      <c r="B137" s="279" t="s">
        <v>258</v>
      </c>
      <c r="C137" s="332" t="s">
        <v>98</v>
      </c>
      <c r="D137" s="279" t="s">
        <v>182</v>
      </c>
      <c r="E137" s="281" t="s">
        <v>259</v>
      </c>
      <c r="G137" s="255"/>
      <c r="H137" s="331"/>
      <c r="J137" s="49"/>
      <c r="N137" s="49"/>
    </row>
    <row r="138" spans="2:14" x14ac:dyDescent="0.3">
      <c r="B138" s="1003" t="s">
        <v>369</v>
      </c>
      <c r="C138" s="1004"/>
      <c r="D138" s="525">
        <f>SUM(D139:D142)+SUM(D148:D155)</f>
        <v>0</v>
      </c>
      <c r="E138" s="525">
        <f>SUM(E139:E142)+SUM(E148:E155)</f>
        <v>0</v>
      </c>
      <c r="G138" s="255"/>
      <c r="H138" s="331"/>
      <c r="J138" s="49"/>
      <c r="N138" s="49"/>
    </row>
    <row r="139" spans="2:14" x14ac:dyDescent="0.3">
      <c r="B139" s="292">
        <v>1</v>
      </c>
      <c r="C139" s="354" t="s">
        <v>370</v>
      </c>
      <c r="D139" s="355">
        <f>E139</f>
        <v>0</v>
      </c>
      <c r="E139" s="356"/>
      <c r="G139" s="255"/>
      <c r="H139" s="331"/>
      <c r="J139" s="49"/>
      <c r="N139" s="49"/>
    </row>
    <row r="140" spans="2:14" x14ac:dyDescent="0.3">
      <c r="B140" s="292">
        <v>2</v>
      </c>
      <c r="C140" s="357" t="s">
        <v>371</v>
      </c>
      <c r="D140" s="358">
        <f>E140</f>
        <v>0</v>
      </c>
      <c r="E140" s="356"/>
      <c r="G140" s="255"/>
      <c r="H140" s="331"/>
      <c r="J140" s="49"/>
      <c r="N140" s="49"/>
    </row>
    <row r="141" spans="2:14" x14ac:dyDescent="0.3">
      <c r="B141" s="292">
        <v>3</v>
      </c>
      <c r="C141" s="357" t="s">
        <v>372</v>
      </c>
      <c r="D141" s="358">
        <f>E141</f>
        <v>0</v>
      </c>
      <c r="E141" s="356"/>
      <c r="G141" s="255"/>
      <c r="H141" s="331"/>
      <c r="J141" s="49"/>
      <c r="K141" s="49"/>
      <c r="L141" s="49"/>
      <c r="M141" s="49"/>
      <c r="N141" s="49"/>
    </row>
    <row r="142" spans="2:14" x14ac:dyDescent="0.3">
      <c r="B142" s="292">
        <v>4</v>
      </c>
      <c r="C142" s="357" t="s">
        <v>373</v>
      </c>
      <c r="D142" s="348">
        <f>SUM(D143:D147)</f>
        <v>0</v>
      </c>
      <c r="E142" s="348">
        <f>SUM(E143:E147)</f>
        <v>0</v>
      </c>
      <c r="M142" s="49"/>
      <c r="N142" s="49"/>
    </row>
    <row r="143" spans="2:14" ht="29.1" customHeight="1" x14ac:dyDescent="0.3">
      <c r="B143" s="292"/>
      <c r="C143" s="341" t="s">
        <v>374</v>
      </c>
      <c r="D143" s="358">
        <f>E143</f>
        <v>0</v>
      </c>
      <c r="E143" s="356"/>
      <c r="G143" s="324"/>
      <c r="M143" s="49"/>
      <c r="N143" s="49"/>
    </row>
    <row r="144" spans="2:14" ht="25.35" customHeight="1" x14ac:dyDescent="0.3">
      <c r="B144" s="292"/>
      <c r="C144" s="341" t="s">
        <v>375</v>
      </c>
      <c r="D144" s="356"/>
      <c r="E144" s="356"/>
      <c r="M144" s="49"/>
      <c r="N144" s="49"/>
    </row>
    <row r="145" spans="2:14" ht="26.4" x14ac:dyDescent="0.3">
      <c r="B145" s="292"/>
      <c r="C145" s="341" t="s">
        <v>376</v>
      </c>
      <c r="D145" s="356"/>
      <c r="E145" s="356"/>
      <c r="M145" s="49"/>
      <c r="N145" s="49"/>
    </row>
    <row r="146" spans="2:14" ht="26.4" x14ac:dyDescent="0.3">
      <c r="B146" s="292"/>
      <c r="C146" s="341" t="s">
        <v>377</v>
      </c>
      <c r="D146" s="356"/>
      <c r="E146" s="356"/>
      <c r="M146" s="49"/>
      <c r="N146" s="49"/>
    </row>
    <row r="147" spans="2:14" x14ac:dyDescent="0.3">
      <c r="B147" s="292"/>
      <c r="C147" s="341" t="s">
        <v>378</v>
      </c>
      <c r="D147" s="356"/>
      <c r="E147" s="356"/>
      <c r="M147" s="49"/>
      <c r="N147" s="49"/>
    </row>
    <row r="148" spans="2:14" x14ac:dyDescent="0.3">
      <c r="B148" s="292">
        <v>5</v>
      </c>
      <c r="C148" s="354" t="s">
        <v>379</v>
      </c>
      <c r="D148" s="295"/>
      <c r="E148" s="356"/>
      <c r="M148" s="49"/>
      <c r="N148" s="49"/>
    </row>
    <row r="149" spans="2:14" x14ac:dyDescent="0.3">
      <c r="B149" s="292">
        <v>6</v>
      </c>
      <c r="C149" s="354" t="s">
        <v>380</v>
      </c>
      <c r="D149" s="358">
        <f>E149</f>
        <v>0</v>
      </c>
      <c r="E149" s="356"/>
      <c r="G149" s="255"/>
      <c r="H149" s="331"/>
      <c r="J149" s="49"/>
      <c r="K149" s="49"/>
      <c r="L149" s="49"/>
      <c r="M149" s="49"/>
      <c r="N149" s="49"/>
    </row>
    <row r="150" spans="2:14" x14ac:dyDescent="0.3">
      <c r="B150" s="292">
        <v>7</v>
      </c>
      <c r="C150" s="357" t="s">
        <v>381</v>
      </c>
      <c r="D150" s="358">
        <f t="shared" ref="D150:D155" si="27">E150</f>
        <v>0</v>
      </c>
      <c r="E150" s="356"/>
      <c r="G150" s="255"/>
      <c r="H150" s="331"/>
      <c r="J150" s="49"/>
      <c r="K150" s="49"/>
      <c r="L150" s="49"/>
      <c r="M150" s="49"/>
      <c r="N150" s="49"/>
    </row>
    <row r="151" spans="2:14" x14ac:dyDescent="0.3">
      <c r="B151" s="292">
        <v>8</v>
      </c>
      <c r="C151" s="357" t="s">
        <v>382</v>
      </c>
      <c r="D151" s="358">
        <f t="shared" si="27"/>
        <v>0</v>
      </c>
      <c r="E151" s="356"/>
      <c r="G151" s="255"/>
      <c r="H151" s="331"/>
      <c r="J151" s="49"/>
      <c r="K151" s="49"/>
      <c r="L151" s="49"/>
      <c r="M151" s="49"/>
      <c r="N151" s="49"/>
    </row>
    <row r="152" spans="2:14" x14ac:dyDescent="0.3">
      <c r="B152" s="292">
        <v>9</v>
      </c>
      <c r="C152" s="357" t="s">
        <v>383</v>
      </c>
      <c r="D152" s="358">
        <f t="shared" si="27"/>
        <v>0</v>
      </c>
      <c r="E152" s="356"/>
      <c r="G152" s="255"/>
      <c r="H152" s="331"/>
      <c r="J152" s="49"/>
      <c r="K152" s="49"/>
      <c r="L152" s="49"/>
      <c r="M152" s="49"/>
      <c r="N152" s="49"/>
    </row>
    <row r="153" spans="2:14" x14ac:dyDescent="0.3">
      <c r="B153" s="292">
        <v>10</v>
      </c>
      <c r="C153" s="357" t="s">
        <v>384</v>
      </c>
      <c r="D153" s="358">
        <f t="shared" si="27"/>
        <v>0</v>
      </c>
      <c r="E153" s="356"/>
      <c r="G153" s="255"/>
      <c r="H153" s="331"/>
      <c r="J153" s="49"/>
      <c r="K153" s="49"/>
      <c r="L153" s="49"/>
      <c r="M153" s="49"/>
      <c r="N153" s="49"/>
    </row>
    <row r="154" spans="2:14" x14ac:dyDescent="0.3">
      <c r="B154" s="292">
        <v>11</v>
      </c>
      <c r="C154" s="359" t="s">
        <v>385</v>
      </c>
      <c r="D154" s="358">
        <f t="shared" si="27"/>
        <v>0</v>
      </c>
      <c r="E154" s="356"/>
      <c r="H154" s="360"/>
      <c r="J154" s="49"/>
      <c r="K154" s="49"/>
      <c r="L154" s="49"/>
      <c r="M154" s="49"/>
      <c r="N154" s="49"/>
    </row>
    <row r="155" spans="2:14" ht="27" thickBot="1" x14ac:dyDescent="0.3">
      <c r="B155" s="292">
        <v>12</v>
      </c>
      <c r="C155" s="341" t="s">
        <v>386</v>
      </c>
      <c r="D155" s="361">
        <f t="shared" si="27"/>
        <v>0</v>
      </c>
      <c r="E155" s="356"/>
      <c r="F155" s="48"/>
      <c r="G155" s="323"/>
      <c r="H155" s="360"/>
      <c r="J155" s="49"/>
      <c r="K155" s="49"/>
      <c r="L155" s="49"/>
      <c r="M155" s="49"/>
      <c r="N155" s="49"/>
    </row>
    <row r="156" spans="2:14" ht="17.850000000000001" customHeight="1" thickBot="1" x14ac:dyDescent="0.3">
      <c r="B156" s="292"/>
      <c r="C156" s="526" t="s">
        <v>387</v>
      </c>
      <c r="D156" s="548">
        <f>D107+D119+D138+D116</f>
        <v>0</v>
      </c>
      <c r="E156" s="548">
        <f>E107+E119+E138+E116</f>
        <v>0</v>
      </c>
      <c r="F156" s="362"/>
      <c r="G156" s="362"/>
      <c r="H156" s="363"/>
      <c r="I156" s="326"/>
      <c r="J156" s="49"/>
      <c r="K156" s="49"/>
      <c r="L156" s="49"/>
      <c r="M156" s="49"/>
      <c r="N156" s="49"/>
    </row>
    <row r="157" spans="2:14" x14ac:dyDescent="0.25">
      <c r="C157" s="364" t="s">
        <v>388</v>
      </c>
      <c r="D157" s="549" t="b">
        <f>(ROUND(D156,0)=ROUND(D93,0))</f>
        <v>1</v>
      </c>
      <c r="E157" s="549" t="b">
        <f>(ROUND(E156,0)=ROUND(E93,0))</f>
        <v>1</v>
      </c>
      <c r="F157" s="123"/>
      <c r="G157" s="48"/>
      <c r="H157" s="326"/>
      <c r="J157" s="365"/>
      <c r="K157" s="365"/>
      <c r="L157" s="319"/>
      <c r="M157" s="319"/>
    </row>
    <row r="158" spans="2:14" x14ac:dyDescent="0.3">
      <c r="C158" s="364"/>
      <c r="D158" s="323"/>
      <c r="E158" s="323"/>
      <c r="F158" s="366"/>
      <c r="G158" s="367"/>
      <c r="H158" s="326"/>
      <c r="J158" s="365"/>
      <c r="K158" s="365"/>
      <c r="L158" s="319"/>
      <c r="M158" s="319"/>
    </row>
    <row r="159" spans="2:14" ht="26.4" x14ac:dyDescent="0.3">
      <c r="C159" s="368" t="s">
        <v>389</v>
      </c>
      <c r="E159" s="991" t="s">
        <v>254</v>
      </c>
      <c r="F159" s="991"/>
    </row>
    <row r="160" spans="2:14" ht="39.6" x14ac:dyDescent="0.3">
      <c r="B160" s="293"/>
      <c r="C160" s="341" t="s">
        <v>390</v>
      </c>
      <c r="D160" s="369" t="s">
        <v>182</v>
      </c>
      <c r="E160" s="369" t="s">
        <v>259</v>
      </c>
      <c r="F160" s="369" t="s">
        <v>391</v>
      </c>
    </row>
    <row r="161" spans="2:14" x14ac:dyDescent="0.3">
      <c r="B161" s="293" t="s">
        <v>186</v>
      </c>
      <c r="C161" s="341" t="s">
        <v>392</v>
      </c>
      <c r="D161" s="356">
        <v>0</v>
      </c>
      <c r="E161" s="356">
        <v>0</v>
      </c>
      <c r="F161" s="370">
        <f>D161-E161</f>
        <v>0</v>
      </c>
    </row>
    <row r="162" spans="2:14" ht="26.4" x14ac:dyDescent="0.3">
      <c r="B162" s="293" t="s">
        <v>188</v>
      </c>
      <c r="C162" s="341" t="s">
        <v>393</v>
      </c>
      <c r="D162" s="417">
        <f>'Table 2A - Liability Breakdown'!D16+'Table 2A - Liability Breakdown'!D17+'Table 2A - Liability Breakdown'!E16+'Table 2A - Liability Breakdown'!E17+'Table 2A - Liability Breakdown'!F16+'Table 2A - Liability Breakdown'!F17+'Table 2A - Liability Breakdown'!B32+'Table 2A - Liability Breakdown'!B33+'Table 2A - Liability Breakdown'!B41+'Table 2A - Liability Breakdown'!B42</f>
        <v>0</v>
      </c>
      <c r="E162" s="356">
        <v>0</v>
      </c>
      <c r="F162" s="370">
        <f>D162-E162</f>
        <v>0</v>
      </c>
    </row>
    <row r="163" spans="2:14" x14ac:dyDescent="0.3">
      <c r="B163" s="293" t="s">
        <v>190</v>
      </c>
      <c r="C163" s="341" t="s">
        <v>394</v>
      </c>
      <c r="D163" s="371">
        <f>D161-D162-D164</f>
        <v>0</v>
      </c>
      <c r="E163" s="371">
        <f>E161-E162-E164</f>
        <v>0</v>
      </c>
      <c r="F163" s="371">
        <f>D163-E163</f>
        <v>0</v>
      </c>
    </row>
    <row r="164" spans="2:14" x14ac:dyDescent="0.3">
      <c r="B164" s="293" t="s">
        <v>192</v>
      </c>
      <c r="C164" s="341" t="s">
        <v>395</v>
      </c>
      <c r="D164" s="434">
        <v>0</v>
      </c>
      <c r="E164" s="434">
        <v>0</v>
      </c>
      <c r="F164" s="371">
        <f>D164-E164</f>
        <v>0</v>
      </c>
    </row>
    <row r="165" spans="2:14" x14ac:dyDescent="0.3">
      <c r="B165" s="293" t="s">
        <v>194</v>
      </c>
      <c r="C165" s="341" t="s">
        <v>396</v>
      </c>
      <c r="D165" s="545"/>
      <c r="E165" s="546">
        <v>0</v>
      </c>
      <c r="F165" s="372"/>
    </row>
    <row r="166" spans="2:14" x14ac:dyDescent="0.3">
      <c r="C166" s="435" t="s">
        <v>397</v>
      </c>
      <c r="D166" s="547" t="b">
        <f>SUM(D163:D164)=D117</f>
        <v>1</v>
      </c>
      <c r="E166" s="547" t="b">
        <f>SUM(E163:E164)=E117</f>
        <v>1</v>
      </c>
    </row>
    <row r="167" spans="2:14" x14ac:dyDescent="0.3">
      <c r="C167" s="49"/>
    </row>
    <row r="168" spans="2:14" x14ac:dyDescent="0.3">
      <c r="C168" s="368" t="s">
        <v>398</v>
      </c>
      <c r="E168" s="991" t="s">
        <v>254</v>
      </c>
      <c r="F168" s="991"/>
    </row>
    <row r="169" spans="2:14" ht="39.6" x14ac:dyDescent="0.3">
      <c r="B169" s="293"/>
      <c r="C169" s="341" t="s">
        <v>399</v>
      </c>
      <c r="D169" s="369" t="s">
        <v>182</v>
      </c>
      <c r="E169" s="369" t="s">
        <v>259</v>
      </c>
      <c r="F169" s="369" t="s">
        <v>391</v>
      </c>
    </row>
    <row r="170" spans="2:14" x14ac:dyDescent="0.3">
      <c r="B170" s="293" t="s">
        <v>186</v>
      </c>
      <c r="C170" s="341" t="s">
        <v>400</v>
      </c>
      <c r="D170" s="417">
        <f t="shared" ref="D170:E173" si="28">D187+D179+D195</f>
        <v>0</v>
      </c>
      <c r="E170" s="417">
        <f t="shared" si="28"/>
        <v>0</v>
      </c>
      <c r="F170" s="370">
        <f>D170-E170</f>
        <v>0</v>
      </c>
      <c r="J170" s="49"/>
      <c r="K170" s="49"/>
      <c r="L170" s="49"/>
      <c r="M170" s="49"/>
      <c r="N170" s="49"/>
    </row>
    <row r="171" spans="2:14" x14ac:dyDescent="0.3">
      <c r="B171" s="293" t="s">
        <v>188</v>
      </c>
      <c r="C171" s="341" t="s">
        <v>401</v>
      </c>
      <c r="D171" s="417">
        <f t="shared" si="28"/>
        <v>0</v>
      </c>
      <c r="E171" s="417">
        <f t="shared" si="28"/>
        <v>0</v>
      </c>
      <c r="F171" s="370">
        <f>D171-E171</f>
        <v>0</v>
      </c>
      <c r="J171" s="49"/>
      <c r="K171" s="49"/>
      <c r="L171" s="49"/>
      <c r="M171" s="49"/>
      <c r="N171" s="49"/>
    </row>
    <row r="172" spans="2:14" x14ac:dyDescent="0.3">
      <c r="B172" s="293" t="s">
        <v>190</v>
      </c>
      <c r="C172" s="341" t="s">
        <v>402</v>
      </c>
      <c r="D172" s="296">
        <f t="shared" si="28"/>
        <v>0</v>
      </c>
      <c r="E172" s="296">
        <f t="shared" si="28"/>
        <v>0</v>
      </c>
      <c r="F172" s="371">
        <f>D172-E172</f>
        <v>0</v>
      </c>
      <c r="J172" s="49"/>
      <c r="K172" s="49"/>
      <c r="L172" s="49"/>
      <c r="M172" s="49"/>
      <c r="N172" s="49"/>
    </row>
    <row r="173" spans="2:14" ht="26.4" x14ac:dyDescent="0.3">
      <c r="B173" s="293" t="s">
        <v>192</v>
      </c>
      <c r="C173" s="341" t="s">
        <v>403</v>
      </c>
      <c r="D173" s="527">
        <f t="shared" si="28"/>
        <v>0</v>
      </c>
      <c r="E173" s="527">
        <f t="shared" si="28"/>
        <v>0</v>
      </c>
      <c r="F173" s="371"/>
      <c r="J173" s="49"/>
      <c r="K173" s="49"/>
      <c r="L173" s="49"/>
      <c r="M173" s="49"/>
      <c r="N173" s="49"/>
    </row>
    <row r="174" spans="2:14" x14ac:dyDescent="0.3">
      <c r="B174" s="293" t="s">
        <v>194</v>
      </c>
      <c r="C174" s="341" t="s">
        <v>404</v>
      </c>
      <c r="D174" s="550"/>
      <c r="E174" s="551">
        <f>E191+E183+E199</f>
        <v>0</v>
      </c>
      <c r="F174" s="528"/>
      <c r="J174" s="49"/>
      <c r="K174" s="49"/>
      <c r="L174" s="49"/>
      <c r="M174" s="49"/>
      <c r="N174" s="49"/>
    </row>
    <row r="175" spans="2:14" x14ac:dyDescent="0.3">
      <c r="C175" s="435" t="s">
        <v>405</v>
      </c>
      <c r="D175" s="547" t="b">
        <f>SUM(D172:D173)=D118</f>
        <v>1</v>
      </c>
      <c r="E175" s="547" t="b">
        <f>SUM(E172:E173)=E118</f>
        <v>1</v>
      </c>
    </row>
    <row r="176" spans="2:14" x14ac:dyDescent="0.3">
      <c r="J176" s="49"/>
      <c r="K176" s="49"/>
      <c r="L176" s="49"/>
      <c r="M176" s="49"/>
      <c r="N176" s="49"/>
    </row>
    <row r="177" spans="2:14" ht="26.4" x14ac:dyDescent="0.3">
      <c r="C177" s="368" t="s">
        <v>406</v>
      </c>
      <c r="E177" s="991" t="s">
        <v>254</v>
      </c>
      <c r="F177" s="991"/>
      <c r="J177" s="49"/>
      <c r="K177" s="49"/>
      <c r="L177" s="49"/>
      <c r="M177" s="49"/>
      <c r="N177" s="49"/>
    </row>
    <row r="178" spans="2:14" ht="39.6" x14ac:dyDescent="0.3">
      <c r="B178" s="293"/>
      <c r="C178" s="341" t="s">
        <v>407</v>
      </c>
      <c r="D178" s="369" t="s">
        <v>182</v>
      </c>
      <c r="E178" s="369" t="s">
        <v>259</v>
      </c>
      <c r="F178" s="369" t="s">
        <v>391</v>
      </c>
      <c r="J178" s="49"/>
      <c r="K178" s="49"/>
      <c r="L178" s="49"/>
      <c r="M178" s="49"/>
      <c r="N178" s="49"/>
    </row>
    <row r="179" spans="2:14" x14ac:dyDescent="0.3">
      <c r="B179" s="293" t="s">
        <v>186</v>
      </c>
      <c r="C179" s="341" t="s">
        <v>408</v>
      </c>
      <c r="D179" s="356">
        <v>0</v>
      </c>
      <c r="E179" s="356">
        <v>0</v>
      </c>
      <c r="F179" s="370">
        <f>D179-E179</f>
        <v>0</v>
      </c>
      <c r="J179" s="49"/>
      <c r="K179" s="49"/>
      <c r="L179" s="49"/>
      <c r="M179" s="49"/>
      <c r="N179" s="49"/>
    </row>
    <row r="180" spans="2:14" x14ac:dyDescent="0.3">
      <c r="B180" s="293" t="s">
        <v>188</v>
      </c>
      <c r="C180" s="341" t="s">
        <v>401</v>
      </c>
      <c r="D180" s="417">
        <f>'Table 2A - Liability Breakdown'!D12+'Table 2A - Liability Breakdown'!E12+'Table 2A - Liability Breakdown'!F12+'Table 2A - Liability Breakdown'!B30+'Table 2A - Liability Breakdown'!B39</f>
        <v>0</v>
      </c>
      <c r="E180" s="356">
        <v>0</v>
      </c>
      <c r="F180" s="370">
        <f>D180-E180</f>
        <v>0</v>
      </c>
      <c r="J180" s="49"/>
      <c r="K180" s="49"/>
      <c r="L180" s="49"/>
      <c r="M180" s="49"/>
      <c r="N180" s="49"/>
    </row>
    <row r="181" spans="2:14" x14ac:dyDescent="0.3">
      <c r="B181" s="293" t="s">
        <v>190</v>
      </c>
      <c r="C181" s="341" t="s">
        <v>402</v>
      </c>
      <c r="D181" s="371">
        <f>D179-D180</f>
        <v>0</v>
      </c>
      <c r="E181" s="371">
        <f>E179-E180</f>
        <v>0</v>
      </c>
      <c r="F181" s="371">
        <f>D181-E181</f>
        <v>0</v>
      </c>
      <c r="J181" s="49"/>
      <c r="K181" s="49"/>
      <c r="L181" s="49"/>
      <c r="M181" s="49"/>
      <c r="N181" s="49"/>
    </row>
    <row r="182" spans="2:14" ht="26.4" x14ac:dyDescent="0.3">
      <c r="B182" s="293" t="s">
        <v>192</v>
      </c>
      <c r="C182" s="341" t="s">
        <v>409</v>
      </c>
      <c r="D182" s="433">
        <v>0</v>
      </c>
      <c r="E182" s="433">
        <v>0</v>
      </c>
      <c r="F182" s="371"/>
      <c r="J182" s="49"/>
      <c r="K182" s="49"/>
      <c r="L182" s="49"/>
      <c r="M182" s="49"/>
      <c r="N182" s="49"/>
    </row>
    <row r="183" spans="2:14" x14ac:dyDescent="0.3">
      <c r="B183" s="293" t="s">
        <v>194</v>
      </c>
      <c r="C183" s="341" t="s">
        <v>404</v>
      </c>
      <c r="D183" s="372"/>
      <c r="E183" s="294">
        <v>0</v>
      </c>
      <c r="F183" s="372"/>
      <c r="J183" s="49"/>
      <c r="K183" s="49"/>
      <c r="L183" s="49"/>
      <c r="M183" s="49"/>
      <c r="N183" s="49"/>
    </row>
    <row r="184" spans="2:14" x14ac:dyDescent="0.3">
      <c r="B184" s="49"/>
      <c r="C184" s="49"/>
      <c r="D184" s="49"/>
      <c r="E184" s="49"/>
      <c r="J184" s="49"/>
      <c r="K184" s="49"/>
      <c r="L184" s="49"/>
      <c r="M184" s="49"/>
      <c r="N184" s="49"/>
    </row>
    <row r="185" spans="2:14" ht="26.4" x14ac:dyDescent="0.3">
      <c r="C185" s="368" t="s">
        <v>410</v>
      </c>
      <c r="E185" s="991" t="s">
        <v>254</v>
      </c>
      <c r="F185" s="991"/>
      <c r="J185" s="49"/>
      <c r="K185" s="49"/>
      <c r="L185" s="49"/>
      <c r="M185" s="49"/>
      <c r="N185" s="49"/>
    </row>
    <row r="186" spans="2:14" ht="39.6" x14ac:dyDescent="0.3">
      <c r="B186" s="293"/>
      <c r="C186" s="341" t="s">
        <v>411</v>
      </c>
      <c r="D186" s="369" t="s">
        <v>182</v>
      </c>
      <c r="E186" s="369" t="s">
        <v>259</v>
      </c>
      <c r="F186" s="369" t="s">
        <v>391</v>
      </c>
      <c r="J186" s="49"/>
      <c r="K186" s="49"/>
      <c r="L186" s="49"/>
      <c r="M186" s="49"/>
      <c r="N186" s="49"/>
    </row>
    <row r="187" spans="2:14" x14ac:dyDescent="0.3">
      <c r="B187" s="293" t="s">
        <v>186</v>
      </c>
      <c r="C187" s="341" t="s">
        <v>408</v>
      </c>
      <c r="D187" s="356">
        <v>0</v>
      </c>
      <c r="E187" s="356">
        <v>0</v>
      </c>
      <c r="F187" s="370">
        <f>D187-E187</f>
        <v>0</v>
      </c>
      <c r="J187" s="49"/>
      <c r="K187" s="49"/>
      <c r="L187" s="49"/>
      <c r="M187" s="49"/>
      <c r="N187" s="49"/>
    </row>
    <row r="188" spans="2:14" x14ac:dyDescent="0.3">
      <c r="B188" s="293" t="s">
        <v>188</v>
      </c>
      <c r="C188" s="341" t="s">
        <v>401</v>
      </c>
      <c r="D188" s="417">
        <f>'Table 2A - Liability Breakdown'!D13+'Table 2A - Liability Breakdown'!E13+'Table 2A - Liability Breakdown'!F13+'Table 2A - Liability Breakdown'!B31+'Table 2A - Liability Breakdown'!B40</f>
        <v>0</v>
      </c>
      <c r="E188" s="356">
        <v>0</v>
      </c>
      <c r="F188" s="370">
        <f>D188-E188</f>
        <v>0</v>
      </c>
      <c r="J188" s="49"/>
      <c r="K188" s="49"/>
      <c r="L188" s="49"/>
      <c r="M188" s="49"/>
      <c r="N188" s="49"/>
    </row>
    <row r="189" spans="2:14" x14ac:dyDescent="0.3">
      <c r="B189" s="293" t="s">
        <v>190</v>
      </c>
      <c r="C189" s="341" t="s">
        <v>402</v>
      </c>
      <c r="D189" s="371">
        <f>D187-D188</f>
        <v>0</v>
      </c>
      <c r="E189" s="371">
        <f>E187-E188</f>
        <v>0</v>
      </c>
      <c r="F189" s="371">
        <f>D189-E189</f>
        <v>0</v>
      </c>
      <c r="J189" s="49"/>
      <c r="K189" s="49"/>
      <c r="L189" s="49"/>
      <c r="M189" s="49"/>
      <c r="N189" s="49"/>
    </row>
    <row r="190" spans="2:14" ht="26.4" x14ac:dyDescent="0.3">
      <c r="B190" s="293" t="s">
        <v>192</v>
      </c>
      <c r="C190" s="341" t="s">
        <v>409</v>
      </c>
      <c r="D190" s="433">
        <v>0</v>
      </c>
      <c r="E190" s="433">
        <v>0</v>
      </c>
      <c r="F190" s="371"/>
      <c r="J190" s="49"/>
      <c r="K190" s="49"/>
      <c r="L190" s="49"/>
      <c r="M190" s="49"/>
      <c r="N190" s="49"/>
    </row>
    <row r="191" spans="2:14" x14ac:dyDescent="0.3">
      <c r="B191" s="293" t="s">
        <v>194</v>
      </c>
      <c r="C191" s="341" t="s">
        <v>404</v>
      </c>
      <c r="D191" s="372"/>
      <c r="E191" s="294">
        <v>0</v>
      </c>
      <c r="F191" s="372"/>
      <c r="J191" s="49"/>
      <c r="K191" s="49"/>
      <c r="L191" s="49"/>
      <c r="M191" s="49"/>
      <c r="N191" s="49"/>
    </row>
    <row r="192" spans="2:14" x14ac:dyDescent="0.3">
      <c r="B192" s="49"/>
      <c r="C192" s="49"/>
      <c r="D192" s="49"/>
      <c r="E192" s="49"/>
      <c r="J192" s="49"/>
      <c r="K192" s="49"/>
      <c r="L192" s="49"/>
      <c r="M192" s="49"/>
      <c r="N192" s="49"/>
    </row>
    <row r="193" spans="2:14" ht="26.4" x14ac:dyDescent="0.3">
      <c r="C193" s="368" t="s">
        <v>412</v>
      </c>
      <c r="E193" s="991" t="s">
        <v>254</v>
      </c>
      <c r="F193" s="991"/>
      <c r="J193" s="49"/>
      <c r="K193" s="49"/>
      <c r="L193" s="49"/>
      <c r="M193" s="49"/>
      <c r="N193" s="49"/>
    </row>
    <row r="194" spans="2:14" ht="39.6" x14ac:dyDescent="0.3">
      <c r="B194" s="293"/>
      <c r="C194" s="341" t="s">
        <v>413</v>
      </c>
      <c r="D194" s="369" t="s">
        <v>182</v>
      </c>
      <c r="E194" s="369" t="s">
        <v>259</v>
      </c>
      <c r="F194" s="369" t="s">
        <v>391</v>
      </c>
      <c r="J194" s="49"/>
      <c r="K194" s="49"/>
      <c r="L194" s="49"/>
      <c r="M194" s="49"/>
      <c r="N194" s="49"/>
    </row>
    <row r="195" spans="2:14" x14ac:dyDescent="0.3">
      <c r="B195" s="293" t="s">
        <v>186</v>
      </c>
      <c r="C195" s="341" t="s">
        <v>408</v>
      </c>
      <c r="D195" s="356">
        <v>0</v>
      </c>
      <c r="E195" s="356">
        <v>0</v>
      </c>
      <c r="F195" s="370">
        <f>D195-E195</f>
        <v>0</v>
      </c>
      <c r="J195" s="49"/>
      <c r="K195" s="49"/>
      <c r="L195" s="49"/>
      <c r="M195" s="49"/>
      <c r="N195" s="49"/>
    </row>
    <row r="196" spans="2:14" ht="26.4" x14ac:dyDescent="0.3">
      <c r="B196" s="293" t="s">
        <v>188</v>
      </c>
      <c r="C196" s="341" t="s">
        <v>414</v>
      </c>
      <c r="D196" s="417">
        <f>'Table 2A - Liability Breakdown'!D20+'Table 2A - Liability Breakdown'!D21+'Table 2A - Liability Breakdown'!E20+'Table 2A - Liability Breakdown'!F20+'Table 2A - Liability Breakdown'!B34+'Table 2A - Liability Breakdown'!B43</f>
        <v>0</v>
      </c>
      <c r="E196" s="356">
        <v>0</v>
      </c>
      <c r="F196" s="370">
        <f>D196-E196</f>
        <v>0</v>
      </c>
      <c r="J196" s="49"/>
      <c r="K196" s="49"/>
      <c r="L196" s="49"/>
      <c r="M196" s="49"/>
      <c r="N196" s="49"/>
    </row>
    <row r="197" spans="2:14" x14ac:dyDescent="0.3">
      <c r="B197" s="293" t="s">
        <v>190</v>
      </c>
      <c r="C197" s="341" t="s">
        <v>402</v>
      </c>
      <c r="D197" s="371">
        <f>D195-D196</f>
        <v>0</v>
      </c>
      <c r="E197" s="371">
        <f>E195-E196</f>
        <v>0</v>
      </c>
      <c r="F197" s="371">
        <f>D197-E197</f>
        <v>0</v>
      </c>
      <c r="J197" s="49"/>
      <c r="K197" s="49"/>
      <c r="L197" s="49"/>
      <c r="M197" s="49"/>
      <c r="N197" s="49"/>
    </row>
    <row r="198" spans="2:14" ht="26.4" x14ac:dyDescent="0.3">
      <c r="B198" s="293" t="s">
        <v>192</v>
      </c>
      <c r="C198" s="341" t="s">
        <v>409</v>
      </c>
      <c r="D198" s="433">
        <v>0</v>
      </c>
      <c r="E198" s="433">
        <v>0</v>
      </c>
      <c r="F198" s="371"/>
      <c r="J198" s="49"/>
      <c r="K198" s="49"/>
      <c r="L198" s="49"/>
      <c r="M198" s="49"/>
      <c r="N198" s="49"/>
    </row>
    <row r="199" spans="2:14" x14ac:dyDescent="0.3">
      <c r="B199" s="293" t="s">
        <v>194</v>
      </c>
      <c r="C199" s="341" t="s">
        <v>404</v>
      </c>
      <c r="D199" s="372"/>
      <c r="E199" s="294">
        <v>0</v>
      </c>
      <c r="F199" s="372"/>
      <c r="J199" s="49"/>
      <c r="K199" s="49"/>
      <c r="L199" s="49"/>
      <c r="M199" s="49"/>
      <c r="N199" s="49"/>
    </row>
    <row r="200" spans="2:14" x14ac:dyDescent="0.3">
      <c r="B200" s="49"/>
      <c r="C200" s="49"/>
      <c r="D200" s="49"/>
      <c r="E200" s="49"/>
      <c r="J200" s="49"/>
      <c r="K200" s="49"/>
      <c r="L200" s="49"/>
      <c r="M200" s="49"/>
      <c r="N200" s="49"/>
    </row>
    <row r="202" spans="2:14" x14ac:dyDescent="0.3">
      <c r="B202" s="274" t="s">
        <v>415</v>
      </c>
    </row>
    <row r="203" spans="2:14" x14ac:dyDescent="0.3">
      <c r="B203" s="293"/>
      <c r="C203" s="341" t="s">
        <v>416</v>
      </c>
      <c r="D203" s="585" t="s">
        <v>417</v>
      </c>
    </row>
    <row r="204" spans="2:14" x14ac:dyDescent="0.3">
      <c r="B204" s="293"/>
      <c r="C204" s="584" t="s">
        <v>418</v>
      </c>
      <c r="D204" s="358">
        <f>E93</f>
        <v>0</v>
      </c>
    </row>
    <row r="205" spans="2:14" ht="26.4" x14ac:dyDescent="0.3">
      <c r="B205" s="293" t="s">
        <v>186</v>
      </c>
      <c r="C205" s="341" t="s">
        <v>419</v>
      </c>
      <c r="D205" s="356"/>
    </row>
    <row r="206" spans="2:14" ht="26.4" x14ac:dyDescent="0.3">
      <c r="B206" s="293" t="s">
        <v>188</v>
      </c>
      <c r="C206" s="341" t="s">
        <v>420</v>
      </c>
      <c r="D206" s="356"/>
    </row>
    <row r="207" spans="2:14" x14ac:dyDescent="0.3">
      <c r="B207" s="293" t="s">
        <v>190</v>
      </c>
      <c r="C207" s="341" t="s">
        <v>421</v>
      </c>
      <c r="D207" s="434"/>
    </row>
    <row r="208" spans="2:14" x14ac:dyDescent="0.3">
      <c r="B208" s="293" t="s">
        <v>192</v>
      </c>
      <c r="C208" s="341" t="s">
        <v>422</v>
      </c>
      <c r="D208" s="434"/>
    </row>
    <row r="209" spans="2:5" x14ac:dyDescent="0.3">
      <c r="B209" s="293" t="s">
        <v>194</v>
      </c>
      <c r="C209" s="341" t="s">
        <v>422</v>
      </c>
      <c r="D209" s="434"/>
    </row>
    <row r="210" spans="2:5" x14ac:dyDescent="0.3">
      <c r="B210" s="293" t="s">
        <v>194</v>
      </c>
      <c r="C210" s="341" t="s">
        <v>423</v>
      </c>
      <c r="D210" s="434"/>
    </row>
    <row r="211" spans="2:5" x14ac:dyDescent="0.3">
      <c r="B211" s="293"/>
      <c r="C211" s="584" t="s">
        <v>424</v>
      </c>
      <c r="D211" s="358">
        <f>SUM(D204:D210)</f>
        <v>0</v>
      </c>
      <c r="E211" s="307"/>
    </row>
    <row r="212" spans="2:5" x14ac:dyDescent="0.3">
      <c r="C212" s="307"/>
      <c r="D212" s="547" t="b">
        <f>D211=D93</f>
        <v>1</v>
      </c>
      <c r="E212" s="307"/>
    </row>
    <row r="213" spans="2:5" x14ac:dyDescent="0.3">
      <c r="D213" s="547" t="b">
        <f>(D204-D211)=D145</f>
        <v>1</v>
      </c>
    </row>
    <row r="215" spans="2:5" x14ac:dyDescent="0.3">
      <c r="B215" s="274" t="s">
        <v>425</v>
      </c>
    </row>
    <row r="216" spans="2:5" x14ac:dyDescent="0.3">
      <c r="B216" s="293"/>
      <c r="C216" s="341" t="s">
        <v>426</v>
      </c>
      <c r="D216" s="585" t="s">
        <v>417</v>
      </c>
    </row>
    <row r="217" spans="2:5" x14ac:dyDescent="0.3">
      <c r="B217" s="293"/>
      <c r="C217" s="584" t="s">
        <v>427</v>
      </c>
      <c r="D217" s="358">
        <f>E107+E116+E119</f>
        <v>0</v>
      </c>
    </row>
    <row r="218" spans="2:5" x14ac:dyDescent="0.3">
      <c r="B218" s="293" t="s">
        <v>186</v>
      </c>
      <c r="C218" s="341" t="s">
        <v>428</v>
      </c>
      <c r="D218" s="356"/>
    </row>
    <row r="219" spans="2:5" x14ac:dyDescent="0.3">
      <c r="B219" s="293" t="s">
        <v>188</v>
      </c>
      <c r="C219" s="341" t="s">
        <v>429</v>
      </c>
      <c r="D219" s="356"/>
    </row>
    <row r="220" spans="2:5" x14ac:dyDescent="0.3">
      <c r="B220" s="293" t="s">
        <v>190</v>
      </c>
      <c r="C220" s="341" t="s">
        <v>430</v>
      </c>
      <c r="D220" s="434"/>
    </row>
    <row r="221" spans="2:5" x14ac:dyDescent="0.3">
      <c r="B221" s="293" t="s">
        <v>192</v>
      </c>
      <c r="C221" s="341" t="s">
        <v>422</v>
      </c>
      <c r="D221" s="434"/>
    </row>
    <row r="222" spans="2:5" x14ac:dyDescent="0.3">
      <c r="B222" s="293" t="s">
        <v>194</v>
      </c>
      <c r="C222" s="341" t="s">
        <v>422</v>
      </c>
      <c r="D222" s="434"/>
    </row>
    <row r="223" spans="2:5" x14ac:dyDescent="0.3">
      <c r="B223" s="293" t="s">
        <v>194</v>
      </c>
      <c r="C223" s="341" t="s">
        <v>431</v>
      </c>
      <c r="D223" s="434"/>
    </row>
    <row r="224" spans="2:5" x14ac:dyDescent="0.3">
      <c r="B224" s="293"/>
      <c r="C224" s="584" t="s">
        <v>432</v>
      </c>
      <c r="D224" s="358">
        <f>SUM(D217:D223)</f>
        <v>0</v>
      </c>
    </row>
    <row r="225" spans="3:4" x14ac:dyDescent="0.3">
      <c r="C225" s="307"/>
      <c r="D225" s="547" t="b">
        <f>D224=(D107+D116+D119)</f>
        <v>1</v>
      </c>
    </row>
    <row r="226" spans="3:4" x14ac:dyDescent="0.3">
      <c r="D226" s="547" t="b">
        <f>(D217-D224)=D146</f>
        <v>1</v>
      </c>
    </row>
  </sheetData>
  <mergeCells count="13">
    <mergeCell ref="B116:C116"/>
    <mergeCell ref="D136:E136"/>
    <mergeCell ref="E159:F159"/>
    <mergeCell ref="E168:F168"/>
    <mergeCell ref="E5:F5"/>
    <mergeCell ref="B107:C107"/>
    <mergeCell ref="B119:C119"/>
    <mergeCell ref="B138:C138"/>
    <mergeCell ref="E185:F185"/>
    <mergeCell ref="E177:F177"/>
    <mergeCell ref="E193:F193"/>
    <mergeCell ref="L6:M6"/>
    <mergeCell ref="O6:T6"/>
  </mergeCells>
  <pageMargins left="0.7" right="0.7" top="0.75" bottom="0.75" header="0.3" footer="0.3"/>
  <pageSetup scale="60" orientation="landscape" r:id="rId1"/>
  <headerFooter>
    <oddFooter>&amp;L&amp;1#&amp;"Calibri"&amp;10&amp;K000000John Keells Group - Confidential</oddFooter>
  </headerFooter>
  <ignoredErrors>
    <ignoredError sqref="L17 D161:F161 D195:F198 D163:F164 E162:F162 D185:F187 E167:F167 D165 F165:F166 D189:F190 E188:F188 D192:F192 D191 F191 D193:F194 D199 F199 D168:F169 D170:F174 D19:I21 D78:I90 F77:I77 F17:I18 D23:I25 F22:I22 D27:I29 F26:I26 D47:I48 F30:I36 D60:I67 D70:I71 F69:I69 E68:I68 D74:I76 F73:I73 F49:I59 D176:F176 D92:I92 F91 H91:I91 E93:I93 D37:I41" unlockedFormula="1"/>
    <ignoredError sqref="M36" formula="1"/>
    <ignoredError sqref="D73:E73 D68 D69:E69 D59:E59 D30:E36 D26:E26 D22:E22 D18:E18 D77:E77 D49:E56" formulaRange="1" unlockedFormula="1"/>
    <ignoredError sqref="D11:E15" formulaRange="1"/>
  </ignoredErrors>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C827-03FC-46A3-97CA-C5C341FE60D1}">
  <sheetPr>
    <tabColor rgb="FFFFFF99"/>
  </sheetPr>
  <dimension ref="A1:Q130"/>
  <sheetViews>
    <sheetView showGridLines="0" zoomScaleNormal="100" workbookViewId="0">
      <selection activeCell="A2" sqref="A2"/>
    </sheetView>
  </sheetViews>
  <sheetFormatPr defaultColWidth="9.44140625" defaultRowHeight="13.2" x14ac:dyDescent="0.25"/>
  <cols>
    <col min="1" max="1" width="1.44140625" style="576" customWidth="1"/>
    <col min="2" max="2" width="37.44140625" style="577" customWidth="1"/>
    <col min="3" max="3" width="20" style="576" customWidth="1"/>
    <col min="4" max="4" width="22.5546875" style="577" customWidth="1"/>
    <col min="5" max="5" width="22.5546875" style="576" customWidth="1"/>
    <col min="6" max="8" width="22.5546875" style="577" customWidth="1"/>
    <col min="9" max="9" width="22.109375" style="577" customWidth="1"/>
    <col min="10" max="12" width="21.44140625" style="576" customWidth="1"/>
    <col min="13" max="14" width="21.5546875" style="576" customWidth="1"/>
    <col min="15" max="17" width="22.44140625" style="576" customWidth="1"/>
    <col min="18" max="16384" width="9.44140625" style="576"/>
  </cols>
  <sheetData>
    <row r="1" spans="1:17" s="24" customFormat="1" ht="12.9" customHeight="1" x14ac:dyDescent="0.25">
      <c r="A1" s="1102" t="s">
        <v>973</v>
      </c>
      <c r="B1" s="1102"/>
      <c r="C1" s="1102"/>
      <c r="D1" s="1102"/>
      <c r="E1" s="1102"/>
      <c r="F1" s="1102"/>
      <c r="G1" s="1102"/>
      <c r="H1" s="742"/>
      <c r="I1" s="742"/>
      <c r="J1" s="20"/>
      <c r="K1" s="20"/>
      <c r="L1" s="20"/>
      <c r="M1" s="20"/>
      <c r="N1" s="20"/>
      <c r="O1" s="20"/>
      <c r="P1" s="20"/>
      <c r="Q1" s="20"/>
    </row>
    <row r="2" spans="1:17" ht="12.9" customHeight="1" x14ac:dyDescent="0.25">
      <c r="A2" s="586" t="s">
        <v>983</v>
      </c>
      <c r="B2" s="103"/>
      <c r="C2" s="594"/>
      <c r="D2" s="685"/>
      <c r="E2" s="582"/>
      <c r="F2" s="582"/>
      <c r="G2" s="582"/>
      <c r="H2" s="582"/>
      <c r="I2" s="582"/>
      <c r="J2" s="582"/>
      <c r="K2" s="582"/>
      <c r="L2" s="582"/>
      <c r="M2" s="582"/>
      <c r="N2" s="594"/>
      <c r="O2" s="594"/>
      <c r="P2" s="594"/>
      <c r="Q2" s="594"/>
    </row>
    <row r="3" spans="1:17" x14ac:dyDescent="0.25">
      <c r="A3" s="594"/>
      <c r="B3" s="594"/>
      <c r="C3" s="594"/>
      <c r="D3" s="685"/>
      <c r="E3" s="26"/>
      <c r="F3" s="26"/>
      <c r="G3" s="26"/>
      <c r="H3" s="26"/>
      <c r="I3" s="26"/>
      <c r="J3" s="26"/>
      <c r="K3" s="26"/>
      <c r="L3" s="26"/>
      <c r="M3" s="26"/>
      <c r="N3" s="594"/>
      <c r="O3" s="594"/>
      <c r="P3" s="594"/>
      <c r="Q3" s="594"/>
    </row>
    <row r="4" spans="1:17" x14ac:dyDescent="0.25">
      <c r="A4" s="594"/>
      <c r="B4" s="931"/>
      <c r="C4" s="594"/>
      <c r="D4" s="685"/>
      <c r="E4" s="26"/>
      <c r="F4" s="26"/>
      <c r="G4" s="26"/>
      <c r="H4" s="26"/>
      <c r="I4" s="26"/>
      <c r="J4" s="26"/>
      <c r="K4" s="26"/>
      <c r="L4" s="26"/>
      <c r="M4" s="26"/>
      <c r="N4" s="594"/>
      <c r="O4" s="594"/>
      <c r="P4" s="594"/>
      <c r="Q4" s="594"/>
    </row>
    <row r="5" spans="1:17" x14ac:dyDescent="0.25">
      <c r="A5" s="594"/>
      <c r="B5" s="27"/>
      <c r="C5" s="932"/>
      <c r="D5" s="933"/>
      <c r="E5" s="594"/>
      <c r="F5" s="685"/>
      <c r="G5" s="685"/>
      <c r="H5" s="685"/>
      <c r="I5" s="685"/>
      <c r="J5" s="594"/>
      <c r="K5" s="594"/>
      <c r="L5" s="594"/>
      <c r="M5" s="594"/>
      <c r="N5" s="594"/>
      <c r="O5" s="594"/>
      <c r="P5" s="594"/>
      <c r="Q5" s="594"/>
    </row>
    <row r="6" spans="1:17" x14ac:dyDescent="0.25">
      <c r="A6" s="594"/>
      <c r="B6" s="933"/>
      <c r="C6" s="932"/>
      <c r="D6" s="933"/>
      <c r="E6" s="594"/>
      <c r="F6" s="685"/>
      <c r="G6" s="685"/>
      <c r="H6" s="685"/>
      <c r="I6" s="685"/>
      <c r="J6" s="594"/>
      <c r="K6" s="594"/>
      <c r="L6" s="594"/>
      <c r="M6" s="594"/>
      <c r="N6" s="594"/>
      <c r="O6" s="594"/>
      <c r="P6" s="594"/>
      <c r="Q6" s="594"/>
    </row>
    <row r="7" spans="1:17" x14ac:dyDescent="0.25">
      <c r="A7" s="594"/>
      <c r="B7" s="933"/>
      <c r="C7" s="932"/>
      <c r="D7" s="933"/>
      <c r="E7" s="594"/>
      <c r="F7" s="685"/>
      <c r="G7" s="685"/>
      <c r="H7" s="685"/>
      <c r="I7" s="685"/>
      <c r="J7" s="15" t="s">
        <v>934</v>
      </c>
      <c r="K7" s="594"/>
      <c r="L7" s="594"/>
      <c r="M7" s="594"/>
      <c r="N7" s="594"/>
      <c r="O7" s="594"/>
      <c r="P7" s="594"/>
      <c r="Q7" s="594"/>
    </row>
    <row r="8" spans="1:17" ht="39.6" x14ac:dyDescent="0.25">
      <c r="A8" s="594"/>
      <c r="B8" s="374" t="s">
        <v>935</v>
      </c>
      <c r="C8" s="394" t="s">
        <v>695</v>
      </c>
      <c r="D8" s="394" t="s">
        <v>936</v>
      </c>
      <c r="E8" s="394" t="s">
        <v>937</v>
      </c>
      <c r="F8" s="394" t="s">
        <v>938</v>
      </c>
      <c r="G8" s="394" t="s">
        <v>547</v>
      </c>
      <c r="H8" s="685"/>
      <c r="I8" s="685"/>
      <c r="J8" s="375"/>
      <c r="K8" s="375" t="s">
        <v>696</v>
      </c>
      <c r="L8" s="375" t="s">
        <v>697</v>
      </c>
      <c r="M8" s="375" t="s">
        <v>698</v>
      </c>
      <c r="N8" s="375" t="s">
        <v>939</v>
      </c>
      <c r="O8" s="375" t="s">
        <v>702</v>
      </c>
      <c r="P8" s="594"/>
      <c r="Q8" s="594"/>
    </row>
    <row r="9" spans="1:17" x14ac:dyDescent="0.25">
      <c r="A9" s="594"/>
      <c r="B9" s="934" t="s">
        <v>696</v>
      </c>
      <c r="C9" s="946">
        <f>E21</f>
        <v>0</v>
      </c>
      <c r="D9" s="946">
        <f>H21</f>
        <v>0</v>
      </c>
      <c r="E9" s="946">
        <f>K21</f>
        <v>0</v>
      </c>
      <c r="F9" s="946">
        <f>N21</f>
        <v>0</v>
      </c>
      <c r="G9" s="946">
        <f>Q21</f>
        <v>0</v>
      </c>
      <c r="H9" s="685"/>
      <c r="I9" s="685"/>
      <c r="J9" s="375" t="s">
        <v>696</v>
      </c>
      <c r="K9" s="947">
        <v>1</v>
      </c>
      <c r="L9" s="947">
        <v>-0.25</v>
      </c>
      <c r="M9" s="947">
        <v>0.25</v>
      </c>
      <c r="N9" s="947">
        <v>0</v>
      </c>
      <c r="O9" s="947">
        <v>0.25</v>
      </c>
      <c r="P9" s="594"/>
      <c r="Q9" s="594"/>
    </row>
    <row r="10" spans="1:17" x14ac:dyDescent="0.25">
      <c r="A10" s="594"/>
      <c r="B10" s="934" t="s">
        <v>697</v>
      </c>
      <c r="C10" s="946">
        <f>E22</f>
        <v>0</v>
      </c>
      <c r="D10" s="946">
        <f>H22</f>
        <v>0</v>
      </c>
      <c r="E10" s="946">
        <f>K22</f>
        <v>0</v>
      </c>
      <c r="F10" s="946">
        <f>N22</f>
        <v>0</v>
      </c>
      <c r="G10" s="946">
        <f>Q22</f>
        <v>0</v>
      </c>
      <c r="H10" s="685"/>
      <c r="I10" s="685"/>
      <c r="J10" s="375" t="s">
        <v>697</v>
      </c>
      <c r="K10" s="947">
        <v>-0.25</v>
      </c>
      <c r="L10" s="947">
        <v>1</v>
      </c>
      <c r="M10" s="947">
        <v>0</v>
      </c>
      <c r="N10" s="947">
        <v>0.25</v>
      </c>
      <c r="O10" s="947">
        <v>0.25</v>
      </c>
      <c r="P10" s="594"/>
      <c r="Q10" s="594"/>
    </row>
    <row r="11" spans="1:17" x14ac:dyDescent="0.25">
      <c r="A11" s="594"/>
      <c r="B11" s="934" t="s">
        <v>698</v>
      </c>
      <c r="C11" s="946">
        <f>E23</f>
        <v>0</v>
      </c>
      <c r="D11" s="946">
        <f>H23</f>
        <v>0</v>
      </c>
      <c r="E11" s="946">
        <f>K23</f>
        <v>0</v>
      </c>
      <c r="F11" s="946">
        <f>N23</f>
        <v>0</v>
      </c>
      <c r="G11" s="946">
        <f>Q23</f>
        <v>0</v>
      </c>
      <c r="H11" s="685"/>
      <c r="I11" s="685"/>
      <c r="J11" s="375" t="s">
        <v>698</v>
      </c>
      <c r="K11" s="947">
        <v>0.25</v>
      </c>
      <c r="L11" s="947">
        <v>0</v>
      </c>
      <c r="M11" s="947">
        <v>1</v>
      </c>
      <c r="N11" s="947">
        <v>0</v>
      </c>
      <c r="O11" s="947">
        <v>0.5</v>
      </c>
      <c r="P11" s="594"/>
      <c r="Q11" s="594"/>
    </row>
    <row r="12" spans="1:17" x14ac:dyDescent="0.25">
      <c r="A12" s="594"/>
      <c r="B12" s="934" t="s">
        <v>939</v>
      </c>
      <c r="C12" s="946">
        <f>E24</f>
        <v>0</v>
      </c>
      <c r="D12" s="946">
        <f>H24</f>
        <v>0</v>
      </c>
      <c r="E12" s="946">
        <f>K24</f>
        <v>0</v>
      </c>
      <c r="F12" s="946">
        <f>N24</f>
        <v>0</v>
      </c>
      <c r="G12" s="946">
        <f>Q24</f>
        <v>0</v>
      </c>
      <c r="H12" s="685"/>
      <c r="I12" s="685"/>
      <c r="J12" s="375" t="s">
        <v>939</v>
      </c>
      <c r="K12" s="947">
        <v>0</v>
      </c>
      <c r="L12" s="947">
        <v>0.25</v>
      </c>
      <c r="M12" s="947">
        <v>0</v>
      </c>
      <c r="N12" s="947">
        <v>1</v>
      </c>
      <c r="O12" s="947">
        <v>0.5</v>
      </c>
      <c r="P12" s="594"/>
      <c r="Q12" s="594"/>
    </row>
    <row r="13" spans="1:17" x14ac:dyDescent="0.25">
      <c r="A13" s="594"/>
      <c r="B13" s="934" t="s">
        <v>702</v>
      </c>
      <c r="C13" s="946">
        <f>E25</f>
        <v>0</v>
      </c>
      <c r="D13" s="946">
        <f>H25</f>
        <v>0</v>
      </c>
      <c r="E13" s="946">
        <f>K25</f>
        <v>0</v>
      </c>
      <c r="F13" s="946">
        <f>N25</f>
        <v>0</v>
      </c>
      <c r="G13" s="946">
        <f>Q25</f>
        <v>0</v>
      </c>
      <c r="H13" s="685"/>
      <c r="I13" s="685"/>
      <c r="J13" s="375" t="s">
        <v>702</v>
      </c>
      <c r="K13" s="947">
        <v>0.25</v>
      </c>
      <c r="L13" s="947">
        <v>0.25</v>
      </c>
      <c r="M13" s="947">
        <v>0.5</v>
      </c>
      <c r="N13" s="947">
        <v>0.5</v>
      </c>
      <c r="O13" s="947">
        <v>1</v>
      </c>
      <c r="P13" s="594"/>
      <c r="Q13" s="594"/>
    </row>
    <row r="14" spans="1:17" x14ac:dyDescent="0.25">
      <c r="A14" s="594"/>
      <c r="B14" s="395" t="s">
        <v>975</v>
      </c>
      <c r="C14" s="936">
        <f>SUM(C9:C13)</f>
        <v>0</v>
      </c>
      <c r="D14" s="936">
        <f>SUM(D9:D13)</f>
        <v>0</v>
      </c>
      <c r="E14" s="936">
        <f>SUM(E9:E13)</f>
        <v>0</v>
      </c>
      <c r="F14" s="936">
        <f>SUM(F9:F13)</f>
        <v>0</v>
      </c>
      <c r="G14" s="936">
        <f>SUM(G9:G13)</f>
        <v>0</v>
      </c>
      <c r="H14" s="685"/>
      <c r="I14" s="685"/>
      <c r="J14" s="685"/>
      <c r="K14" s="594"/>
      <c r="L14" s="594"/>
      <c r="M14" s="594"/>
      <c r="N14" s="594"/>
      <c r="O14" s="594"/>
      <c r="P14" s="594"/>
      <c r="Q14" s="594"/>
    </row>
    <row r="15" spans="1:17" x14ac:dyDescent="0.25">
      <c r="A15" s="594"/>
      <c r="B15" s="395" t="s">
        <v>976</v>
      </c>
      <c r="C15" s="570">
        <f>SQRT(SUMPRODUCT(C9:C13,MMULT($K$9:$O$13,C9:C13)))</f>
        <v>0</v>
      </c>
      <c r="D15" s="570">
        <f t="shared" ref="D15:G15" si="0">SQRT(SUMPRODUCT(D9:D13,MMULT($K$9:$O$13,D9:D13)))</f>
        <v>0</v>
      </c>
      <c r="E15" s="570">
        <f t="shared" si="0"/>
        <v>0</v>
      </c>
      <c r="F15" s="570">
        <f t="shared" si="0"/>
        <v>0</v>
      </c>
      <c r="G15" s="570">
        <f t="shared" si="0"/>
        <v>0</v>
      </c>
      <c r="H15" s="685"/>
      <c r="I15" s="685"/>
      <c r="J15" s="685"/>
      <c r="K15" s="594"/>
      <c r="L15" s="594"/>
      <c r="M15" s="594"/>
      <c r="N15" s="594"/>
      <c r="O15" s="594"/>
      <c r="P15" s="594"/>
      <c r="Q15" s="594"/>
    </row>
    <row r="16" spans="1:17" x14ac:dyDescent="0.25">
      <c r="A16" s="594"/>
      <c r="B16" s="395" t="s">
        <v>942</v>
      </c>
      <c r="C16" s="948" t="e">
        <f>1-C15/C14</f>
        <v>#DIV/0!</v>
      </c>
      <c r="D16" s="948" t="e">
        <f>1-D15/D14</f>
        <v>#DIV/0!</v>
      </c>
      <c r="E16" s="948" t="e">
        <f>1-E15/E14</f>
        <v>#DIV/0!</v>
      </c>
      <c r="F16" s="949" t="e">
        <f>1-F15/F14</f>
        <v>#DIV/0!</v>
      </c>
      <c r="G16" s="948" t="e">
        <f>1-G15/G14</f>
        <v>#DIV/0!</v>
      </c>
      <c r="H16" s="685"/>
      <c r="I16" s="685"/>
      <c r="J16" s="685"/>
      <c r="K16" s="594"/>
      <c r="L16" s="594"/>
      <c r="M16" s="594"/>
      <c r="N16" s="594"/>
      <c r="O16" s="594"/>
      <c r="P16" s="594"/>
      <c r="Q16" s="594"/>
    </row>
    <row r="17" spans="2:17" x14ac:dyDescent="0.25">
      <c r="B17" s="933"/>
      <c r="C17" s="932"/>
      <c r="D17" s="933"/>
      <c r="E17" s="594"/>
      <c r="F17" s="685"/>
      <c r="G17" s="685"/>
      <c r="H17" s="685"/>
      <c r="I17" s="685"/>
      <c r="J17" s="594"/>
      <c r="K17" s="594"/>
      <c r="L17" s="594"/>
      <c r="M17" s="594"/>
      <c r="N17" s="594"/>
      <c r="O17" s="594"/>
      <c r="P17" s="594"/>
      <c r="Q17" s="594"/>
    </row>
    <row r="18" spans="2:17" x14ac:dyDescent="0.25">
      <c r="B18" s="933"/>
      <c r="C18" s="932"/>
      <c r="D18" s="933"/>
      <c r="E18" s="594"/>
      <c r="F18" s="685"/>
      <c r="G18" s="685"/>
      <c r="H18" s="685"/>
      <c r="I18" s="685"/>
      <c r="J18" s="594"/>
      <c r="K18" s="594"/>
      <c r="L18" s="594"/>
      <c r="M18" s="594"/>
      <c r="N18" s="594"/>
      <c r="O18" s="594"/>
      <c r="P18" s="594"/>
      <c r="Q18" s="594"/>
    </row>
    <row r="19" spans="2:17" x14ac:dyDescent="0.25">
      <c r="B19" s="933"/>
      <c r="C19" s="1163" t="s">
        <v>695</v>
      </c>
      <c r="D19" s="1164"/>
      <c r="E19" s="1165"/>
      <c r="F19" s="1163" t="s">
        <v>936</v>
      </c>
      <c r="G19" s="1164"/>
      <c r="H19" s="1165"/>
      <c r="I19" s="1163" t="s">
        <v>937</v>
      </c>
      <c r="J19" s="1164"/>
      <c r="K19" s="1165"/>
      <c r="L19" s="1163" t="s">
        <v>938</v>
      </c>
      <c r="M19" s="1164"/>
      <c r="N19" s="1165"/>
      <c r="O19" s="1163" t="s">
        <v>547</v>
      </c>
      <c r="P19" s="1164"/>
      <c r="Q19" s="1165"/>
    </row>
    <row r="20" spans="2:17" x14ac:dyDescent="0.25">
      <c r="B20" s="374" t="s">
        <v>935</v>
      </c>
      <c r="C20" s="375" t="s">
        <v>943</v>
      </c>
      <c r="D20" s="375" t="s">
        <v>944</v>
      </c>
      <c r="E20" s="375" t="s">
        <v>945</v>
      </c>
      <c r="F20" s="375" t="s">
        <v>943</v>
      </c>
      <c r="G20" s="375" t="s">
        <v>944</v>
      </c>
      <c r="H20" s="375" t="s">
        <v>945</v>
      </c>
      <c r="I20" s="375" t="s">
        <v>943</v>
      </c>
      <c r="J20" s="375" t="s">
        <v>944</v>
      </c>
      <c r="K20" s="375" t="s">
        <v>945</v>
      </c>
      <c r="L20" s="375" t="s">
        <v>943</v>
      </c>
      <c r="M20" s="375" t="s">
        <v>944</v>
      </c>
      <c r="N20" s="375" t="s">
        <v>945</v>
      </c>
      <c r="O20" s="375" t="s">
        <v>943</v>
      </c>
      <c r="P20" s="375" t="s">
        <v>944</v>
      </c>
      <c r="Q20" s="375" t="s">
        <v>945</v>
      </c>
    </row>
    <row r="21" spans="2:17" x14ac:dyDescent="0.25">
      <c r="B21" s="934" t="s">
        <v>696</v>
      </c>
      <c r="C21" s="939"/>
      <c r="D21" s="939"/>
      <c r="E21" s="662">
        <f>MAX(D21-C21,0)</f>
        <v>0</v>
      </c>
      <c r="F21" s="939"/>
      <c r="G21" s="939"/>
      <c r="H21" s="662">
        <f>MAX(G21-F21,0)</f>
        <v>0</v>
      </c>
      <c r="I21" s="939"/>
      <c r="J21" s="939"/>
      <c r="K21" s="662">
        <f>MAX(J21-I21,0)</f>
        <v>0</v>
      </c>
      <c r="L21" s="939"/>
      <c r="M21" s="939"/>
      <c r="N21" s="662">
        <f>MAX(M21-L21,0)</f>
        <v>0</v>
      </c>
      <c r="O21" s="939"/>
      <c r="P21" s="939"/>
      <c r="Q21" s="662">
        <f>MAX(P21-O21,0)</f>
        <v>0</v>
      </c>
    </row>
    <row r="22" spans="2:17" x14ac:dyDescent="0.25">
      <c r="B22" s="934" t="s">
        <v>697</v>
      </c>
      <c r="C22" s="939"/>
      <c r="D22" s="939"/>
      <c r="E22" s="662">
        <f>MAX(D22-C22,0)</f>
        <v>0</v>
      </c>
      <c r="F22" s="939"/>
      <c r="G22" s="939"/>
      <c r="H22" s="662">
        <f>MAX(G22-F22,0)</f>
        <v>0</v>
      </c>
      <c r="I22" s="939"/>
      <c r="J22" s="939"/>
      <c r="K22" s="662">
        <f>MAX(J22-I22,0)</f>
        <v>0</v>
      </c>
      <c r="L22" s="939"/>
      <c r="M22" s="939"/>
      <c r="N22" s="662">
        <f>MAX(M22-L22,0)</f>
        <v>0</v>
      </c>
      <c r="O22" s="939"/>
      <c r="P22" s="939"/>
      <c r="Q22" s="662">
        <f>MAX(P22-O22,0)</f>
        <v>0</v>
      </c>
    </row>
    <row r="23" spans="2:17" x14ac:dyDescent="0.25">
      <c r="B23" s="934" t="s">
        <v>698</v>
      </c>
      <c r="C23" s="939"/>
      <c r="D23" s="939"/>
      <c r="E23" s="662">
        <f>MAX(D23-C23,0)</f>
        <v>0</v>
      </c>
      <c r="F23" s="939"/>
      <c r="G23" s="939"/>
      <c r="H23" s="662">
        <f>MAX(G23-F23,0)</f>
        <v>0</v>
      </c>
      <c r="I23" s="939"/>
      <c r="J23" s="939"/>
      <c r="K23" s="662">
        <f>MAX(J23-I23,0)</f>
        <v>0</v>
      </c>
      <c r="L23" s="939"/>
      <c r="M23" s="939"/>
      <c r="N23" s="662">
        <f>MAX(M23-L23,0)</f>
        <v>0</v>
      </c>
      <c r="O23" s="939"/>
      <c r="P23" s="939"/>
      <c r="Q23" s="662">
        <f>MAX(P23-O23,0)</f>
        <v>0</v>
      </c>
    </row>
    <row r="24" spans="2:17" x14ac:dyDescent="0.25">
      <c r="B24" s="934" t="s">
        <v>939</v>
      </c>
      <c r="C24" s="662">
        <f>SUMIFS($D30:$D129,$C30:$C129,C19)</f>
        <v>0</v>
      </c>
      <c r="D24" s="662">
        <f>C24+E24</f>
        <v>0</v>
      </c>
      <c r="E24" s="662">
        <f>SUMIFS($K30:$K129,$C30:$C129,C19)</f>
        <v>0</v>
      </c>
      <c r="F24" s="662">
        <f>SUMIFS($D30:$D129,$C30:$C129,F19)</f>
        <v>0</v>
      </c>
      <c r="G24" s="662">
        <f>F24+H24</f>
        <v>0</v>
      </c>
      <c r="H24" s="662">
        <f>SUMIFS($K30:$K129,$C30:$C129,F19)</f>
        <v>0</v>
      </c>
      <c r="I24" s="662">
        <f>SUMIFS($D30:$D129,$C30:$C129,I19)</f>
        <v>0</v>
      </c>
      <c r="J24" s="662">
        <f>I24+K24</f>
        <v>0</v>
      </c>
      <c r="K24" s="662">
        <f>SUMIFS($K30:$K129,$C30:$C129,I19)</f>
        <v>0</v>
      </c>
      <c r="L24" s="662">
        <f>SUMIFS($D30:$D129,$C30:$C129,L19)</f>
        <v>0</v>
      </c>
      <c r="M24" s="662">
        <f>L24+N24</f>
        <v>0</v>
      </c>
      <c r="N24" s="662">
        <f>SUMIFS($K30:$K129,$C30:$C129,L19)</f>
        <v>0</v>
      </c>
      <c r="O24" s="662">
        <f>SUMIFS($D30:$D129,$C30:$C129,O19)</f>
        <v>0</v>
      </c>
      <c r="P24" s="662">
        <f>O24+Q24</f>
        <v>0</v>
      </c>
      <c r="Q24" s="662">
        <f>SUMIFS($K30:$K129,$C30:$C129,O19)</f>
        <v>0</v>
      </c>
    </row>
    <row r="25" spans="2:17" x14ac:dyDescent="0.25">
      <c r="B25" s="934" t="s">
        <v>702</v>
      </c>
      <c r="C25" s="939"/>
      <c r="D25" s="939"/>
      <c r="E25" s="662">
        <f>MAX(D25-C25,0)</f>
        <v>0</v>
      </c>
      <c r="F25" s="939"/>
      <c r="G25" s="939"/>
      <c r="H25" s="662">
        <f>MAX(G25-F25,0)</f>
        <v>0</v>
      </c>
      <c r="I25" s="939"/>
      <c r="J25" s="939"/>
      <c r="K25" s="662">
        <f>MAX(J25-I25,0)</f>
        <v>0</v>
      </c>
      <c r="L25" s="939"/>
      <c r="M25" s="939"/>
      <c r="N25" s="662">
        <f>MAX(M25-L25,0)</f>
        <v>0</v>
      </c>
      <c r="O25" s="939"/>
      <c r="P25" s="939"/>
      <c r="Q25" s="662">
        <f>MAX(P25-O25,0)</f>
        <v>0</v>
      </c>
    </row>
    <row r="26" spans="2:17" x14ac:dyDescent="0.25">
      <c r="B26" s="933"/>
      <c r="C26" s="932"/>
      <c r="D26" s="933"/>
      <c r="E26" s="594"/>
      <c r="F26" s="685"/>
      <c r="G26" s="685"/>
      <c r="H26" s="685"/>
      <c r="I26" s="685"/>
      <c r="J26" s="594"/>
      <c r="K26" s="594"/>
      <c r="L26" s="594"/>
      <c r="M26" s="594"/>
      <c r="N26" s="594"/>
      <c r="O26" s="594"/>
      <c r="P26" s="594"/>
      <c r="Q26" s="594"/>
    </row>
    <row r="27" spans="2:17" x14ac:dyDescent="0.25">
      <c r="B27" s="27" t="s">
        <v>977</v>
      </c>
      <c r="C27" s="932"/>
      <c r="D27" s="933"/>
      <c r="E27" s="594"/>
      <c r="F27" s="685"/>
      <c r="G27" s="685"/>
      <c r="H27" s="685"/>
      <c r="I27" s="685"/>
      <c r="J27" s="594"/>
      <c r="K27" s="594"/>
      <c r="L27" s="594"/>
      <c r="M27" s="594"/>
      <c r="N27" s="594"/>
      <c r="O27" s="594"/>
      <c r="P27" s="594"/>
      <c r="Q27" s="594"/>
    </row>
    <row r="28" spans="2:17" x14ac:dyDescent="0.25">
      <c r="B28" s="428" t="s">
        <v>947</v>
      </c>
      <c r="C28" s="932"/>
      <c r="D28" s="933"/>
      <c r="E28" s="594"/>
      <c r="F28" s="685"/>
      <c r="G28" s="685"/>
      <c r="H28" s="685"/>
      <c r="I28" s="685"/>
      <c r="J28" s="594"/>
      <c r="K28" s="594"/>
      <c r="L28" s="594"/>
      <c r="M28" s="594"/>
      <c r="N28" s="594"/>
      <c r="O28" s="594"/>
      <c r="P28" s="594"/>
      <c r="Q28" s="594"/>
    </row>
    <row r="29" spans="2:17" x14ac:dyDescent="0.25">
      <c r="B29" s="28" t="s">
        <v>978</v>
      </c>
      <c r="C29" s="28" t="s">
        <v>950</v>
      </c>
      <c r="D29" s="28" t="s">
        <v>951</v>
      </c>
      <c r="E29" s="28" t="s">
        <v>952</v>
      </c>
      <c r="F29" s="373" t="s">
        <v>945</v>
      </c>
      <c r="G29" s="373" t="s">
        <v>953</v>
      </c>
      <c r="H29" s="373" t="s">
        <v>945</v>
      </c>
      <c r="I29" s="373" t="s">
        <v>954</v>
      </c>
      <c r="J29" s="373" t="s">
        <v>945</v>
      </c>
      <c r="K29" s="373" t="s">
        <v>955</v>
      </c>
      <c r="L29" s="594"/>
      <c r="M29" s="594"/>
      <c r="N29" s="594"/>
      <c r="O29" s="594"/>
      <c r="P29" s="594"/>
      <c r="Q29" s="594"/>
    </row>
    <row r="30" spans="2:17" x14ac:dyDescent="0.25">
      <c r="B30" s="617"/>
      <c r="C30" s="617"/>
      <c r="D30" s="617"/>
      <c r="E30" s="617"/>
      <c r="F30" s="662">
        <f t="shared" ref="F30:F93" si="1">E30-$D30</f>
        <v>0</v>
      </c>
      <c r="G30" s="617"/>
      <c r="H30" s="662">
        <f t="shared" ref="H30:H93" si="2">G30-$D30</f>
        <v>0</v>
      </c>
      <c r="I30" s="617"/>
      <c r="J30" s="662">
        <f t="shared" ref="J30:J93" si="3">I30-$D30</f>
        <v>0</v>
      </c>
      <c r="K30" s="662">
        <f t="shared" ref="K30:K93" si="4">MAX(J30,H30,F30,0)</f>
        <v>0</v>
      </c>
      <c r="L30" s="594"/>
      <c r="M30" s="594"/>
      <c r="N30" s="594"/>
      <c r="O30" s="594"/>
      <c r="P30" s="594"/>
      <c r="Q30" s="594"/>
    </row>
    <row r="31" spans="2:17" x14ac:dyDescent="0.25">
      <c r="B31" s="617"/>
      <c r="C31" s="617"/>
      <c r="D31" s="617"/>
      <c r="E31" s="617"/>
      <c r="F31" s="662">
        <f t="shared" si="1"/>
        <v>0</v>
      </c>
      <c r="G31" s="617"/>
      <c r="H31" s="662">
        <f t="shared" si="2"/>
        <v>0</v>
      </c>
      <c r="I31" s="617"/>
      <c r="J31" s="662">
        <f t="shared" si="3"/>
        <v>0</v>
      </c>
      <c r="K31" s="662">
        <f t="shared" si="4"/>
        <v>0</v>
      </c>
      <c r="L31" s="594"/>
      <c r="M31" s="594"/>
      <c r="N31" s="594"/>
      <c r="O31" s="594"/>
      <c r="P31" s="594"/>
      <c r="Q31" s="594"/>
    </row>
    <row r="32" spans="2:17" x14ac:dyDescent="0.25">
      <c r="B32" s="617"/>
      <c r="C32" s="617"/>
      <c r="D32" s="617"/>
      <c r="E32" s="617"/>
      <c r="F32" s="662">
        <f t="shared" si="1"/>
        <v>0</v>
      </c>
      <c r="G32" s="617"/>
      <c r="H32" s="662">
        <f t="shared" si="2"/>
        <v>0</v>
      </c>
      <c r="I32" s="617"/>
      <c r="J32" s="662">
        <f t="shared" si="3"/>
        <v>0</v>
      </c>
      <c r="K32" s="662">
        <f t="shared" si="4"/>
        <v>0</v>
      </c>
      <c r="L32" s="594"/>
      <c r="M32" s="594"/>
      <c r="N32" s="594"/>
      <c r="O32" s="594"/>
      <c r="P32" s="594"/>
      <c r="Q32" s="594"/>
    </row>
    <row r="33" spans="2:11" x14ac:dyDescent="0.25">
      <c r="B33" s="617"/>
      <c r="C33" s="617"/>
      <c r="D33" s="617"/>
      <c r="E33" s="617"/>
      <c r="F33" s="662">
        <f t="shared" si="1"/>
        <v>0</v>
      </c>
      <c r="G33" s="617"/>
      <c r="H33" s="662">
        <f t="shared" si="2"/>
        <v>0</v>
      </c>
      <c r="I33" s="617"/>
      <c r="J33" s="662">
        <f t="shared" si="3"/>
        <v>0</v>
      </c>
      <c r="K33" s="662">
        <f t="shared" si="4"/>
        <v>0</v>
      </c>
    </row>
    <row r="34" spans="2:11" x14ac:dyDescent="0.25">
      <c r="B34" s="617"/>
      <c r="C34" s="617"/>
      <c r="D34" s="617"/>
      <c r="E34" s="617"/>
      <c r="F34" s="662">
        <f t="shared" si="1"/>
        <v>0</v>
      </c>
      <c r="G34" s="617"/>
      <c r="H34" s="662">
        <f t="shared" si="2"/>
        <v>0</v>
      </c>
      <c r="I34" s="617"/>
      <c r="J34" s="662">
        <f t="shared" si="3"/>
        <v>0</v>
      </c>
      <c r="K34" s="662">
        <f t="shared" si="4"/>
        <v>0</v>
      </c>
    </row>
    <row r="35" spans="2:11" x14ac:dyDescent="0.25">
      <c r="B35" s="617"/>
      <c r="C35" s="617"/>
      <c r="D35" s="617"/>
      <c r="E35" s="617"/>
      <c r="F35" s="662">
        <f t="shared" si="1"/>
        <v>0</v>
      </c>
      <c r="G35" s="617"/>
      <c r="H35" s="662">
        <f t="shared" si="2"/>
        <v>0</v>
      </c>
      <c r="I35" s="617"/>
      <c r="J35" s="662">
        <f t="shared" si="3"/>
        <v>0</v>
      </c>
      <c r="K35" s="662">
        <f t="shared" si="4"/>
        <v>0</v>
      </c>
    </row>
    <row r="36" spans="2:11" x14ac:dyDescent="0.25">
      <c r="B36" s="617"/>
      <c r="C36" s="617"/>
      <c r="D36" s="617"/>
      <c r="E36" s="617"/>
      <c r="F36" s="662">
        <f t="shared" si="1"/>
        <v>0</v>
      </c>
      <c r="G36" s="617"/>
      <c r="H36" s="662">
        <f t="shared" si="2"/>
        <v>0</v>
      </c>
      <c r="I36" s="617"/>
      <c r="J36" s="662">
        <f t="shared" si="3"/>
        <v>0</v>
      </c>
      <c r="K36" s="662">
        <f t="shared" si="4"/>
        <v>0</v>
      </c>
    </row>
    <row r="37" spans="2:11" x14ac:dyDescent="0.25">
      <c r="B37" s="617"/>
      <c r="C37" s="617"/>
      <c r="D37" s="617"/>
      <c r="E37" s="617"/>
      <c r="F37" s="662">
        <f t="shared" si="1"/>
        <v>0</v>
      </c>
      <c r="G37" s="617"/>
      <c r="H37" s="662">
        <f t="shared" si="2"/>
        <v>0</v>
      </c>
      <c r="I37" s="617"/>
      <c r="J37" s="662">
        <f t="shared" si="3"/>
        <v>0</v>
      </c>
      <c r="K37" s="662">
        <f t="shared" si="4"/>
        <v>0</v>
      </c>
    </row>
    <row r="38" spans="2:11" x14ac:dyDescent="0.25">
      <c r="B38" s="617"/>
      <c r="C38" s="617"/>
      <c r="D38" s="617"/>
      <c r="E38" s="617"/>
      <c r="F38" s="662">
        <f t="shared" si="1"/>
        <v>0</v>
      </c>
      <c r="G38" s="617"/>
      <c r="H38" s="662">
        <f t="shared" si="2"/>
        <v>0</v>
      </c>
      <c r="I38" s="617"/>
      <c r="J38" s="662">
        <f t="shared" si="3"/>
        <v>0</v>
      </c>
      <c r="K38" s="662">
        <f t="shared" si="4"/>
        <v>0</v>
      </c>
    </row>
    <row r="39" spans="2:11" x14ac:dyDescent="0.25">
      <c r="B39" s="617"/>
      <c r="C39" s="617"/>
      <c r="D39" s="617"/>
      <c r="E39" s="617"/>
      <c r="F39" s="662">
        <f t="shared" si="1"/>
        <v>0</v>
      </c>
      <c r="G39" s="617"/>
      <c r="H39" s="662">
        <f t="shared" si="2"/>
        <v>0</v>
      </c>
      <c r="I39" s="617"/>
      <c r="J39" s="662">
        <f t="shared" si="3"/>
        <v>0</v>
      </c>
      <c r="K39" s="662">
        <f t="shared" si="4"/>
        <v>0</v>
      </c>
    </row>
    <row r="40" spans="2:11" x14ac:dyDescent="0.25">
      <c r="B40" s="617"/>
      <c r="C40" s="617"/>
      <c r="D40" s="617"/>
      <c r="E40" s="617"/>
      <c r="F40" s="662">
        <f t="shared" si="1"/>
        <v>0</v>
      </c>
      <c r="G40" s="617"/>
      <c r="H40" s="662">
        <f t="shared" si="2"/>
        <v>0</v>
      </c>
      <c r="I40" s="617"/>
      <c r="J40" s="662">
        <f t="shared" si="3"/>
        <v>0</v>
      </c>
      <c r="K40" s="662">
        <f t="shared" si="4"/>
        <v>0</v>
      </c>
    </row>
    <row r="41" spans="2:11" x14ac:dyDescent="0.25">
      <c r="B41" s="617"/>
      <c r="C41" s="617"/>
      <c r="D41" s="617"/>
      <c r="E41" s="617"/>
      <c r="F41" s="662">
        <f t="shared" si="1"/>
        <v>0</v>
      </c>
      <c r="G41" s="617"/>
      <c r="H41" s="662">
        <f t="shared" si="2"/>
        <v>0</v>
      </c>
      <c r="I41" s="617"/>
      <c r="J41" s="662">
        <f t="shared" si="3"/>
        <v>0</v>
      </c>
      <c r="K41" s="662">
        <f t="shared" si="4"/>
        <v>0</v>
      </c>
    </row>
    <row r="42" spans="2:11" x14ac:dyDescent="0.25">
      <c r="B42" s="617"/>
      <c r="C42" s="617"/>
      <c r="D42" s="617"/>
      <c r="E42" s="617"/>
      <c r="F42" s="662">
        <f t="shared" si="1"/>
        <v>0</v>
      </c>
      <c r="G42" s="617"/>
      <c r="H42" s="662">
        <f t="shared" si="2"/>
        <v>0</v>
      </c>
      <c r="I42" s="617"/>
      <c r="J42" s="662">
        <f t="shared" si="3"/>
        <v>0</v>
      </c>
      <c r="K42" s="662">
        <f t="shared" si="4"/>
        <v>0</v>
      </c>
    </row>
    <row r="43" spans="2:11" x14ac:dyDescent="0.25">
      <c r="B43" s="617"/>
      <c r="C43" s="617"/>
      <c r="D43" s="617"/>
      <c r="E43" s="617"/>
      <c r="F43" s="662">
        <f t="shared" si="1"/>
        <v>0</v>
      </c>
      <c r="G43" s="617"/>
      <c r="H43" s="662">
        <f t="shared" si="2"/>
        <v>0</v>
      </c>
      <c r="I43" s="617"/>
      <c r="J43" s="662">
        <f t="shared" si="3"/>
        <v>0</v>
      </c>
      <c r="K43" s="662">
        <f t="shared" si="4"/>
        <v>0</v>
      </c>
    </row>
    <row r="44" spans="2:11" x14ac:dyDescent="0.25">
      <c r="B44" s="617"/>
      <c r="C44" s="617"/>
      <c r="D44" s="617"/>
      <c r="E44" s="617"/>
      <c r="F44" s="662">
        <f t="shared" si="1"/>
        <v>0</v>
      </c>
      <c r="G44" s="617"/>
      <c r="H44" s="662">
        <f t="shared" si="2"/>
        <v>0</v>
      </c>
      <c r="I44" s="617"/>
      <c r="J44" s="662">
        <f t="shared" si="3"/>
        <v>0</v>
      </c>
      <c r="K44" s="662">
        <f t="shared" si="4"/>
        <v>0</v>
      </c>
    </row>
    <row r="45" spans="2:11" x14ac:dyDescent="0.25">
      <c r="B45" s="617"/>
      <c r="C45" s="617"/>
      <c r="D45" s="617"/>
      <c r="E45" s="617"/>
      <c r="F45" s="662">
        <f t="shared" si="1"/>
        <v>0</v>
      </c>
      <c r="G45" s="617"/>
      <c r="H45" s="662">
        <f t="shared" si="2"/>
        <v>0</v>
      </c>
      <c r="I45" s="617"/>
      <c r="J45" s="662">
        <f t="shared" si="3"/>
        <v>0</v>
      </c>
      <c r="K45" s="662">
        <f t="shared" si="4"/>
        <v>0</v>
      </c>
    </row>
    <row r="46" spans="2:11" x14ac:dyDescent="0.25">
      <c r="B46" s="617"/>
      <c r="C46" s="617"/>
      <c r="D46" s="617"/>
      <c r="E46" s="617"/>
      <c r="F46" s="662">
        <f t="shared" si="1"/>
        <v>0</v>
      </c>
      <c r="G46" s="617"/>
      <c r="H46" s="662">
        <f t="shared" si="2"/>
        <v>0</v>
      </c>
      <c r="I46" s="617"/>
      <c r="J46" s="662">
        <f t="shared" si="3"/>
        <v>0</v>
      </c>
      <c r="K46" s="662">
        <f t="shared" si="4"/>
        <v>0</v>
      </c>
    </row>
    <row r="47" spans="2:11" x14ac:dyDescent="0.25">
      <c r="B47" s="617"/>
      <c r="C47" s="617"/>
      <c r="D47" s="617"/>
      <c r="E47" s="617"/>
      <c r="F47" s="662">
        <f t="shared" si="1"/>
        <v>0</v>
      </c>
      <c r="G47" s="617"/>
      <c r="H47" s="662">
        <f t="shared" si="2"/>
        <v>0</v>
      </c>
      <c r="I47" s="617"/>
      <c r="J47" s="662">
        <f t="shared" si="3"/>
        <v>0</v>
      </c>
      <c r="K47" s="662">
        <f t="shared" si="4"/>
        <v>0</v>
      </c>
    </row>
    <row r="48" spans="2:11" x14ac:dyDescent="0.25">
      <c r="B48" s="617"/>
      <c r="C48" s="617"/>
      <c r="D48" s="617"/>
      <c r="E48" s="617"/>
      <c r="F48" s="662">
        <f t="shared" si="1"/>
        <v>0</v>
      </c>
      <c r="G48" s="617"/>
      <c r="H48" s="662">
        <f t="shared" si="2"/>
        <v>0</v>
      </c>
      <c r="I48" s="617"/>
      <c r="J48" s="662">
        <f t="shared" si="3"/>
        <v>0</v>
      </c>
      <c r="K48" s="662">
        <f t="shared" si="4"/>
        <v>0</v>
      </c>
    </row>
    <row r="49" spans="2:11" x14ac:dyDescent="0.25">
      <c r="B49" s="617"/>
      <c r="C49" s="617"/>
      <c r="D49" s="617"/>
      <c r="E49" s="617"/>
      <c r="F49" s="662">
        <f t="shared" si="1"/>
        <v>0</v>
      </c>
      <c r="G49" s="617"/>
      <c r="H49" s="662">
        <f t="shared" si="2"/>
        <v>0</v>
      </c>
      <c r="I49" s="617"/>
      <c r="J49" s="662">
        <f t="shared" si="3"/>
        <v>0</v>
      </c>
      <c r="K49" s="662">
        <f t="shared" si="4"/>
        <v>0</v>
      </c>
    </row>
    <row r="50" spans="2:11" x14ac:dyDescent="0.25">
      <c r="B50" s="617"/>
      <c r="C50" s="617"/>
      <c r="D50" s="617"/>
      <c r="E50" s="617"/>
      <c r="F50" s="662">
        <f t="shared" si="1"/>
        <v>0</v>
      </c>
      <c r="G50" s="617"/>
      <c r="H50" s="662">
        <f t="shared" si="2"/>
        <v>0</v>
      </c>
      <c r="I50" s="617"/>
      <c r="J50" s="662">
        <f t="shared" si="3"/>
        <v>0</v>
      </c>
      <c r="K50" s="662">
        <f t="shared" si="4"/>
        <v>0</v>
      </c>
    </row>
    <row r="51" spans="2:11" x14ac:dyDescent="0.25">
      <c r="B51" s="617"/>
      <c r="C51" s="617"/>
      <c r="D51" s="617"/>
      <c r="E51" s="617"/>
      <c r="F51" s="662">
        <f t="shared" si="1"/>
        <v>0</v>
      </c>
      <c r="G51" s="617"/>
      <c r="H51" s="662">
        <f t="shared" si="2"/>
        <v>0</v>
      </c>
      <c r="I51" s="617"/>
      <c r="J51" s="662">
        <f t="shared" si="3"/>
        <v>0</v>
      </c>
      <c r="K51" s="662">
        <f t="shared" si="4"/>
        <v>0</v>
      </c>
    </row>
    <row r="52" spans="2:11" x14ac:dyDescent="0.25">
      <c r="B52" s="617"/>
      <c r="C52" s="617"/>
      <c r="D52" s="617"/>
      <c r="E52" s="617"/>
      <c r="F52" s="662">
        <f t="shared" si="1"/>
        <v>0</v>
      </c>
      <c r="G52" s="617"/>
      <c r="H52" s="662">
        <f t="shared" si="2"/>
        <v>0</v>
      </c>
      <c r="I52" s="617"/>
      <c r="J52" s="662">
        <f t="shared" si="3"/>
        <v>0</v>
      </c>
      <c r="K52" s="662">
        <f t="shared" si="4"/>
        <v>0</v>
      </c>
    </row>
    <row r="53" spans="2:11" x14ac:dyDescent="0.25">
      <c r="B53" s="617"/>
      <c r="C53" s="617"/>
      <c r="D53" s="617"/>
      <c r="E53" s="617"/>
      <c r="F53" s="662">
        <f t="shared" si="1"/>
        <v>0</v>
      </c>
      <c r="G53" s="617"/>
      <c r="H53" s="662">
        <f t="shared" si="2"/>
        <v>0</v>
      </c>
      <c r="I53" s="617"/>
      <c r="J53" s="662">
        <f t="shared" si="3"/>
        <v>0</v>
      </c>
      <c r="K53" s="662">
        <f t="shared" si="4"/>
        <v>0</v>
      </c>
    </row>
    <row r="54" spans="2:11" x14ac:dyDescent="0.25">
      <c r="B54" s="617"/>
      <c r="C54" s="617"/>
      <c r="D54" s="617"/>
      <c r="E54" s="617"/>
      <c r="F54" s="662">
        <f t="shared" si="1"/>
        <v>0</v>
      </c>
      <c r="G54" s="617"/>
      <c r="H54" s="662">
        <f t="shared" si="2"/>
        <v>0</v>
      </c>
      <c r="I54" s="617"/>
      <c r="J54" s="662">
        <f t="shared" si="3"/>
        <v>0</v>
      </c>
      <c r="K54" s="662">
        <f t="shared" si="4"/>
        <v>0</v>
      </c>
    </row>
    <row r="55" spans="2:11" x14ac:dyDescent="0.25">
      <c r="B55" s="617"/>
      <c r="C55" s="617"/>
      <c r="D55" s="617"/>
      <c r="E55" s="617"/>
      <c r="F55" s="662">
        <f t="shared" si="1"/>
        <v>0</v>
      </c>
      <c r="G55" s="617"/>
      <c r="H55" s="662">
        <f t="shared" si="2"/>
        <v>0</v>
      </c>
      <c r="I55" s="617"/>
      <c r="J55" s="662">
        <f t="shared" si="3"/>
        <v>0</v>
      </c>
      <c r="K55" s="662">
        <f t="shared" si="4"/>
        <v>0</v>
      </c>
    </row>
    <row r="56" spans="2:11" x14ac:dyDescent="0.25">
      <c r="B56" s="617"/>
      <c r="C56" s="617"/>
      <c r="D56" s="617"/>
      <c r="E56" s="617"/>
      <c r="F56" s="662">
        <f t="shared" si="1"/>
        <v>0</v>
      </c>
      <c r="G56" s="617"/>
      <c r="H56" s="662">
        <f t="shared" si="2"/>
        <v>0</v>
      </c>
      <c r="I56" s="617"/>
      <c r="J56" s="662">
        <f t="shared" si="3"/>
        <v>0</v>
      </c>
      <c r="K56" s="662">
        <f t="shared" si="4"/>
        <v>0</v>
      </c>
    </row>
    <row r="57" spans="2:11" x14ac:dyDescent="0.25">
      <c r="B57" s="617"/>
      <c r="C57" s="617"/>
      <c r="D57" s="617"/>
      <c r="E57" s="617"/>
      <c r="F57" s="662">
        <f t="shared" si="1"/>
        <v>0</v>
      </c>
      <c r="G57" s="617"/>
      <c r="H57" s="662">
        <f t="shared" si="2"/>
        <v>0</v>
      </c>
      <c r="I57" s="617"/>
      <c r="J57" s="662">
        <f t="shared" si="3"/>
        <v>0</v>
      </c>
      <c r="K57" s="662">
        <f t="shared" si="4"/>
        <v>0</v>
      </c>
    </row>
    <row r="58" spans="2:11" x14ac:dyDescent="0.25">
      <c r="B58" s="617"/>
      <c r="C58" s="617"/>
      <c r="D58" s="617"/>
      <c r="E58" s="617"/>
      <c r="F58" s="662">
        <f t="shared" si="1"/>
        <v>0</v>
      </c>
      <c r="G58" s="617"/>
      <c r="H58" s="662">
        <f t="shared" si="2"/>
        <v>0</v>
      </c>
      <c r="I58" s="617"/>
      <c r="J58" s="662">
        <f t="shared" si="3"/>
        <v>0</v>
      </c>
      <c r="K58" s="662">
        <f t="shared" si="4"/>
        <v>0</v>
      </c>
    </row>
    <row r="59" spans="2:11" x14ac:dyDescent="0.25">
      <c r="B59" s="617"/>
      <c r="C59" s="617"/>
      <c r="D59" s="617"/>
      <c r="E59" s="617"/>
      <c r="F59" s="662">
        <f t="shared" si="1"/>
        <v>0</v>
      </c>
      <c r="G59" s="617"/>
      <c r="H59" s="662">
        <f t="shared" si="2"/>
        <v>0</v>
      </c>
      <c r="I59" s="617"/>
      <c r="J59" s="662">
        <f t="shared" si="3"/>
        <v>0</v>
      </c>
      <c r="K59" s="662">
        <f t="shared" si="4"/>
        <v>0</v>
      </c>
    </row>
    <row r="60" spans="2:11" x14ac:dyDescent="0.25">
      <c r="B60" s="617"/>
      <c r="C60" s="617"/>
      <c r="D60" s="617"/>
      <c r="E60" s="617"/>
      <c r="F60" s="662">
        <f t="shared" si="1"/>
        <v>0</v>
      </c>
      <c r="G60" s="617"/>
      <c r="H60" s="662">
        <f t="shared" si="2"/>
        <v>0</v>
      </c>
      <c r="I60" s="617"/>
      <c r="J60" s="662">
        <f t="shared" si="3"/>
        <v>0</v>
      </c>
      <c r="K60" s="662">
        <f t="shared" si="4"/>
        <v>0</v>
      </c>
    </row>
    <row r="61" spans="2:11" x14ac:dyDescent="0.25">
      <c r="B61" s="617"/>
      <c r="C61" s="617"/>
      <c r="D61" s="617"/>
      <c r="E61" s="617"/>
      <c r="F61" s="662">
        <f t="shared" si="1"/>
        <v>0</v>
      </c>
      <c r="G61" s="617"/>
      <c r="H61" s="662">
        <f t="shared" si="2"/>
        <v>0</v>
      </c>
      <c r="I61" s="617"/>
      <c r="J61" s="662">
        <f t="shared" si="3"/>
        <v>0</v>
      </c>
      <c r="K61" s="662">
        <f t="shared" si="4"/>
        <v>0</v>
      </c>
    </row>
    <row r="62" spans="2:11" x14ac:dyDescent="0.25">
      <c r="B62" s="617"/>
      <c r="C62" s="617"/>
      <c r="D62" s="617"/>
      <c r="E62" s="617"/>
      <c r="F62" s="662">
        <f t="shared" si="1"/>
        <v>0</v>
      </c>
      <c r="G62" s="617"/>
      <c r="H62" s="662">
        <f t="shared" si="2"/>
        <v>0</v>
      </c>
      <c r="I62" s="617"/>
      <c r="J62" s="662">
        <f t="shared" si="3"/>
        <v>0</v>
      </c>
      <c r="K62" s="662">
        <f t="shared" si="4"/>
        <v>0</v>
      </c>
    </row>
    <row r="63" spans="2:11" x14ac:dyDescent="0.25">
      <c r="B63" s="617"/>
      <c r="C63" s="617"/>
      <c r="D63" s="617"/>
      <c r="E63" s="617"/>
      <c r="F63" s="662">
        <f t="shared" si="1"/>
        <v>0</v>
      </c>
      <c r="G63" s="617"/>
      <c r="H63" s="662">
        <f t="shared" si="2"/>
        <v>0</v>
      </c>
      <c r="I63" s="617"/>
      <c r="J63" s="662">
        <f t="shared" si="3"/>
        <v>0</v>
      </c>
      <c r="K63" s="662">
        <f t="shared" si="4"/>
        <v>0</v>
      </c>
    </row>
    <row r="64" spans="2:11" x14ac:dyDescent="0.25">
      <c r="B64" s="617"/>
      <c r="C64" s="617"/>
      <c r="D64" s="617"/>
      <c r="E64" s="617"/>
      <c r="F64" s="662">
        <f t="shared" si="1"/>
        <v>0</v>
      </c>
      <c r="G64" s="617"/>
      <c r="H64" s="662">
        <f t="shared" si="2"/>
        <v>0</v>
      </c>
      <c r="I64" s="617"/>
      <c r="J64" s="662">
        <f t="shared" si="3"/>
        <v>0</v>
      </c>
      <c r="K64" s="662">
        <f t="shared" si="4"/>
        <v>0</v>
      </c>
    </row>
    <row r="65" spans="2:11" x14ac:dyDescent="0.25">
      <c r="B65" s="617"/>
      <c r="C65" s="617"/>
      <c r="D65" s="617"/>
      <c r="E65" s="617"/>
      <c r="F65" s="662">
        <f t="shared" si="1"/>
        <v>0</v>
      </c>
      <c r="G65" s="617"/>
      <c r="H65" s="662">
        <f t="shared" si="2"/>
        <v>0</v>
      </c>
      <c r="I65" s="617"/>
      <c r="J65" s="662">
        <f t="shared" si="3"/>
        <v>0</v>
      </c>
      <c r="K65" s="662">
        <f t="shared" si="4"/>
        <v>0</v>
      </c>
    </row>
    <row r="66" spans="2:11" x14ac:dyDescent="0.25">
      <c r="B66" s="617"/>
      <c r="C66" s="617"/>
      <c r="D66" s="617"/>
      <c r="E66" s="617"/>
      <c r="F66" s="662">
        <f t="shared" si="1"/>
        <v>0</v>
      </c>
      <c r="G66" s="617"/>
      <c r="H66" s="662">
        <f t="shared" si="2"/>
        <v>0</v>
      </c>
      <c r="I66" s="617"/>
      <c r="J66" s="662">
        <f t="shared" si="3"/>
        <v>0</v>
      </c>
      <c r="K66" s="662">
        <f t="shared" si="4"/>
        <v>0</v>
      </c>
    </row>
    <row r="67" spans="2:11" x14ac:dyDescent="0.25">
      <c r="B67" s="617"/>
      <c r="C67" s="617"/>
      <c r="D67" s="617"/>
      <c r="E67" s="617"/>
      <c r="F67" s="662">
        <f t="shared" si="1"/>
        <v>0</v>
      </c>
      <c r="G67" s="617"/>
      <c r="H67" s="662">
        <f t="shared" si="2"/>
        <v>0</v>
      </c>
      <c r="I67" s="617"/>
      <c r="J67" s="662">
        <f t="shared" si="3"/>
        <v>0</v>
      </c>
      <c r="K67" s="662">
        <f t="shared" si="4"/>
        <v>0</v>
      </c>
    </row>
    <row r="68" spans="2:11" x14ac:dyDescent="0.25">
      <c r="B68" s="617"/>
      <c r="C68" s="617"/>
      <c r="D68" s="617"/>
      <c r="E68" s="617"/>
      <c r="F68" s="662">
        <f t="shared" si="1"/>
        <v>0</v>
      </c>
      <c r="G68" s="617"/>
      <c r="H68" s="662">
        <f t="shared" si="2"/>
        <v>0</v>
      </c>
      <c r="I68" s="617"/>
      <c r="J68" s="662">
        <f t="shared" si="3"/>
        <v>0</v>
      </c>
      <c r="K68" s="662">
        <f t="shared" si="4"/>
        <v>0</v>
      </c>
    </row>
    <row r="69" spans="2:11" x14ac:dyDescent="0.25">
      <c r="B69" s="617"/>
      <c r="C69" s="617"/>
      <c r="D69" s="617"/>
      <c r="E69" s="617"/>
      <c r="F69" s="662">
        <f t="shared" si="1"/>
        <v>0</v>
      </c>
      <c r="G69" s="617"/>
      <c r="H69" s="662">
        <f t="shared" si="2"/>
        <v>0</v>
      </c>
      <c r="I69" s="617"/>
      <c r="J69" s="662">
        <f t="shared" si="3"/>
        <v>0</v>
      </c>
      <c r="K69" s="662">
        <f t="shared" si="4"/>
        <v>0</v>
      </c>
    </row>
    <row r="70" spans="2:11" x14ac:dyDescent="0.25">
      <c r="B70" s="617"/>
      <c r="C70" s="617"/>
      <c r="D70" s="617"/>
      <c r="E70" s="617"/>
      <c r="F70" s="662">
        <f t="shared" si="1"/>
        <v>0</v>
      </c>
      <c r="G70" s="617"/>
      <c r="H70" s="662">
        <f t="shared" si="2"/>
        <v>0</v>
      </c>
      <c r="I70" s="617"/>
      <c r="J70" s="662">
        <f t="shared" si="3"/>
        <v>0</v>
      </c>
      <c r="K70" s="662">
        <f t="shared" si="4"/>
        <v>0</v>
      </c>
    </row>
    <row r="71" spans="2:11" x14ac:dyDescent="0.25">
      <c r="B71" s="617"/>
      <c r="C71" s="617"/>
      <c r="D71" s="617"/>
      <c r="E71" s="617"/>
      <c r="F71" s="662">
        <f t="shared" si="1"/>
        <v>0</v>
      </c>
      <c r="G71" s="617"/>
      <c r="H71" s="662">
        <f t="shared" si="2"/>
        <v>0</v>
      </c>
      <c r="I71" s="617"/>
      <c r="J71" s="662">
        <f t="shared" si="3"/>
        <v>0</v>
      </c>
      <c r="K71" s="662">
        <f t="shared" si="4"/>
        <v>0</v>
      </c>
    </row>
    <row r="72" spans="2:11" x14ac:dyDescent="0.25">
      <c r="B72" s="617"/>
      <c r="C72" s="617"/>
      <c r="D72" s="617"/>
      <c r="E72" s="617"/>
      <c r="F72" s="662">
        <f t="shared" si="1"/>
        <v>0</v>
      </c>
      <c r="G72" s="617"/>
      <c r="H72" s="662">
        <f t="shared" si="2"/>
        <v>0</v>
      </c>
      <c r="I72" s="617"/>
      <c r="J72" s="662">
        <f t="shared" si="3"/>
        <v>0</v>
      </c>
      <c r="K72" s="662">
        <f t="shared" si="4"/>
        <v>0</v>
      </c>
    </row>
    <row r="73" spans="2:11" x14ac:dyDescent="0.25">
      <c r="B73" s="617"/>
      <c r="C73" s="617"/>
      <c r="D73" s="617"/>
      <c r="E73" s="617"/>
      <c r="F73" s="662">
        <f t="shared" si="1"/>
        <v>0</v>
      </c>
      <c r="G73" s="617"/>
      <c r="H73" s="662">
        <f t="shared" si="2"/>
        <v>0</v>
      </c>
      <c r="I73" s="617"/>
      <c r="J73" s="662">
        <f t="shared" si="3"/>
        <v>0</v>
      </c>
      <c r="K73" s="662">
        <f t="shared" si="4"/>
        <v>0</v>
      </c>
    </row>
    <row r="74" spans="2:11" x14ac:dyDescent="0.25">
      <c r="B74" s="617"/>
      <c r="C74" s="617"/>
      <c r="D74" s="617"/>
      <c r="E74" s="617"/>
      <c r="F74" s="662">
        <f t="shared" si="1"/>
        <v>0</v>
      </c>
      <c r="G74" s="617"/>
      <c r="H74" s="662">
        <f t="shared" si="2"/>
        <v>0</v>
      </c>
      <c r="I74" s="617"/>
      <c r="J74" s="662">
        <f t="shared" si="3"/>
        <v>0</v>
      </c>
      <c r="K74" s="662">
        <f t="shared" si="4"/>
        <v>0</v>
      </c>
    </row>
    <row r="75" spans="2:11" x14ac:dyDescent="0.25">
      <c r="B75" s="617"/>
      <c r="C75" s="617"/>
      <c r="D75" s="617"/>
      <c r="E75" s="617"/>
      <c r="F75" s="662">
        <f t="shared" si="1"/>
        <v>0</v>
      </c>
      <c r="G75" s="617"/>
      <c r="H75" s="662">
        <f t="shared" si="2"/>
        <v>0</v>
      </c>
      <c r="I75" s="617"/>
      <c r="J75" s="662">
        <f t="shared" si="3"/>
        <v>0</v>
      </c>
      <c r="K75" s="662">
        <f t="shared" si="4"/>
        <v>0</v>
      </c>
    </row>
    <row r="76" spans="2:11" x14ac:dyDescent="0.25">
      <c r="B76" s="617"/>
      <c r="C76" s="617"/>
      <c r="D76" s="617"/>
      <c r="E76" s="617"/>
      <c r="F76" s="662">
        <f t="shared" si="1"/>
        <v>0</v>
      </c>
      <c r="G76" s="617"/>
      <c r="H76" s="662">
        <f t="shared" si="2"/>
        <v>0</v>
      </c>
      <c r="I76" s="617"/>
      <c r="J76" s="662">
        <f t="shared" si="3"/>
        <v>0</v>
      </c>
      <c r="K76" s="662">
        <f t="shared" si="4"/>
        <v>0</v>
      </c>
    </row>
    <row r="77" spans="2:11" x14ac:dyDescent="0.25">
      <c r="B77" s="617"/>
      <c r="C77" s="617"/>
      <c r="D77" s="617"/>
      <c r="E77" s="617"/>
      <c r="F77" s="662">
        <f t="shared" si="1"/>
        <v>0</v>
      </c>
      <c r="G77" s="617"/>
      <c r="H77" s="662">
        <f t="shared" si="2"/>
        <v>0</v>
      </c>
      <c r="I77" s="617"/>
      <c r="J77" s="662">
        <f t="shared" si="3"/>
        <v>0</v>
      </c>
      <c r="K77" s="662">
        <f t="shared" si="4"/>
        <v>0</v>
      </c>
    </row>
    <row r="78" spans="2:11" x14ac:dyDescent="0.25">
      <c r="B78" s="617"/>
      <c r="C78" s="617"/>
      <c r="D78" s="617"/>
      <c r="E78" s="617"/>
      <c r="F78" s="662">
        <f t="shared" si="1"/>
        <v>0</v>
      </c>
      <c r="G78" s="617"/>
      <c r="H78" s="662">
        <f t="shared" si="2"/>
        <v>0</v>
      </c>
      <c r="I78" s="617"/>
      <c r="J78" s="662">
        <f t="shared" si="3"/>
        <v>0</v>
      </c>
      <c r="K78" s="662">
        <f t="shared" si="4"/>
        <v>0</v>
      </c>
    </row>
    <row r="79" spans="2:11" x14ac:dyDescent="0.25">
      <c r="B79" s="617"/>
      <c r="C79" s="617"/>
      <c r="D79" s="617"/>
      <c r="E79" s="617"/>
      <c r="F79" s="662">
        <f t="shared" si="1"/>
        <v>0</v>
      </c>
      <c r="G79" s="617"/>
      <c r="H79" s="662">
        <f t="shared" si="2"/>
        <v>0</v>
      </c>
      <c r="I79" s="617"/>
      <c r="J79" s="662">
        <f t="shared" si="3"/>
        <v>0</v>
      </c>
      <c r="K79" s="662">
        <f t="shared" si="4"/>
        <v>0</v>
      </c>
    </row>
    <row r="80" spans="2:11" x14ac:dyDescent="0.25">
      <c r="B80" s="617"/>
      <c r="C80" s="617"/>
      <c r="D80" s="617"/>
      <c r="E80" s="617"/>
      <c r="F80" s="662">
        <f t="shared" si="1"/>
        <v>0</v>
      </c>
      <c r="G80" s="617"/>
      <c r="H80" s="662">
        <f t="shared" si="2"/>
        <v>0</v>
      </c>
      <c r="I80" s="617"/>
      <c r="J80" s="662">
        <f t="shared" si="3"/>
        <v>0</v>
      </c>
      <c r="K80" s="662">
        <f t="shared" si="4"/>
        <v>0</v>
      </c>
    </row>
    <row r="81" spans="2:11" x14ac:dyDescent="0.25">
      <c r="B81" s="617"/>
      <c r="C81" s="617"/>
      <c r="D81" s="617"/>
      <c r="E81" s="617"/>
      <c r="F81" s="662">
        <f t="shared" si="1"/>
        <v>0</v>
      </c>
      <c r="G81" s="617"/>
      <c r="H81" s="662">
        <f t="shared" si="2"/>
        <v>0</v>
      </c>
      <c r="I81" s="617"/>
      <c r="J81" s="662">
        <f t="shared" si="3"/>
        <v>0</v>
      </c>
      <c r="K81" s="662">
        <f t="shared" si="4"/>
        <v>0</v>
      </c>
    </row>
    <row r="82" spans="2:11" x14ac:dyDescent="0.25">
      <c r="B82" s="617"/>
      <c r="C82" s="617"/>
      <c r="D82" s="617"/>
      <c r="E82" s="617"/>
      <c r="F82" s="662">
        <f t="shared" si="1"/>
        <v>0</v>
      </c>
      <c r="G82" s="617"/>
      <c r="H82" s="662">
        <f t="shared" si="2"/>
        <v>0</v>
      </c>
      <c r="I82" s="617"/>
      <c r="J82" s="662">
        <f t="shared" si="3"/>
        <v>0</v>
      </c>
      <c r="K82" s="662">
        <f t="shared" si="4"/>
        <v>0</v>
      </c>
    </row>
    <row r="83" spans="2:11" x14ac:dyDescent="0.25">
      <c r="B83" s="617"/>
      <c r="C83" s="617"/>
      <c r="D83" s="617"/>
      <c r="E83" s="617"/>
      <c r="F83" s="662">
        <f t="shared" si="1"/>
        <v>0</v>
      </c>
      <c r="G83" s="617"/>
      <c r="H83" s="662">
        <f t="shared" si="2"/>
        <v>0</v>
      </c>
      <c r="I83" s="617"/>
      <c r="J83" s="662">
        <f t="shared" si="3"/>
        <v>0</v>
      </c>
      <c r="K83" s="662">
        <f t="shared" si="4"/>
        <v>0</v>
      </c>
    </row>
    <row r="84" spans="2:11" x14ac:dyDescent="0.25">
      <c r="B84" s="617"/>
      <c r="C84" s="617"/>
      <c r="D84" s="617"/>
      <c r="E84" s="617"/>
      <c r="F84" s="662">
        <f t="shared" si="1"/>
        <v>0</v>
      </c>
      <c r="G84" s="617"/>
      <c r="H84" s="662">
        <f t="shared" si="2"/>
        <v>0</v>
      </c>
      <c r="I84" s="617"/>
      <c r="J84" s="662">
        <f t="shared" si="3"/>
        <v>0</v>
      </c>
      <c r="K84" s="662">
        <f t="shared" si="4"/>
        <v>0</v>
      </c>
    </row>
    <row r="85" spans="2:11" x14ac:dyDescent="0.25">
      <c r="B85" s="617"/>
      <c r="C85" s="617"/>
      <c r="D85" s="617"/>
      <c r="E85" s="617"/>
      <c r="F85" s="662">
        <f t="shared" si="1"/>
        <v>0</v>
      </c>
      <c r="G85" s="617"/>
      <c r="H85" s="662">
        <f t="shared" si="2"/>
        <v>0</v>
      </c>
      <c r="I85" s="617"/>
      <c r="J85" s="662">
        <f t="shared" si="3"/>
        <v>0</v>
      </c>
      <c r="K85" s="662">
        <f t="shared" si="4"/>
        <v>0</v>
      </c>
    </row>
    <row r="86" spans="2:11" x14ac:dyDescent="0.25">
      <c r="B86" s="617"/>
      <c r="C86" s="617"/>
      <c r="D86" s="617"/>
      <c r="E86" s="617"/>
      <c r="F86" s="662">
        <f t="shared" si="1"/>
        <v>0</v>
      </c>
      <c r="G86" s="617"/>
      <c r="H86" s="662">
        <f t="shared" si="2"/>
        <v>0</v>
      </c>
      <c r="I86" s="617"/>
      <c r="J86" s="662">
        <f t="shared" si="3"/>
        <v>0</v>
      </c>
      <c r="K86" s="662">
        <f t="shared" si="4"/>
        <v>0</v>
      </c>
    </row>
    <row r="87" spans="2:11" x14ac:dyDescent="0.25">
      <c r="B87" s="617"/>
      <c r="C87" s="617"/>
      <c r="D87" s="617"/>
      <c r="E87" s="617"/>
      <c r="F87" s="662">
        <f t="shared" si="1"/>
        <v>0</v>
      </c>
      <c r="G87" s="617"/>
      <c r="H87" s="662">
        <f t="shared" si="2"/>
        <v>0</v>
      </c>
      <c r="I87" s="617"/>
      <c r="J87" s="662">
        <f t="shared" si="3"/>
        <v>0</v>
      </c>
      <c r="K87" s="662">
        <f t="shared" si="4"/>
        <v>0</v>
      </c>
    </row>
    <row r="88" spans="2:11" x14ac:dyDescent="0.25">
      <c r="B88" s="617"/>
      <c r="C88" s="617"/>
      <c r="D88" s="617"/>
      <c r="E88" s="617"/>
      <c r="F88" s="662">
        <f t="shared" si="1"/>
        <v>0</v>
      </c>
      <c r="G88" s="617"/>
      <c r="H88" s="662">
        <f t="shared" si="2"/>
        <v>0</v>
      </c>
      <c r="I88" s="617"/>
      <c r="J88" s="662">
        <f t="shared" si="3"/>
        <v>0</v>
      </c>
      <c r="K88" s="662">
        <f t="shared" si="4"/>
        <v>0</v>
      </c>
    </row>
    <row r="89" spans="2:11" x14ac:dyDescent="0.25">
      <c r="B89" s="617"/>
      <c r="C89" s="617"/>
      <c r="D89" s="617"/>
      <c r="E89" s="617"/>
      <c r="F89" s="662">
        <f t="shared" si="1"/>
        <v>0</v>
      </c>
      <c r="G89" s="617"/>
      <c r="H89" s="662">
        <f t="shared" si="2"/>
        <v>0</v>
      </c>
      <c r="I89" s="617"/>
      <c r="J89" s="662">
        <f t="shared" si="3"/>
        <v>0</v>
      </c>
      <c r="K89" s="662">
        <f t="shared" si="4"/>
        <v>0</v>
      </c>
    </row>
    <row r="90" spans="2:11" x14ac:dyDescent="0.25">
      <c r="B90" s="617"/>
      <c r="C90" s="617"/>
      <c r="D90" s="617"/>
      <c r="E90" s="617"/>
      <c r="F90" s="662">
        <f t="shared" si="1"/>
        <v>0</v>
      </c>
      <c r="G90" s="617"/>
      <c r="H90" s="662">
        <f t="shared" si="2"/>
        <v>0</v>
      </c>
      <c r="I90" s="617"/>
      <c r="J90" s="662">
        <f t="shared" si="3"/>
        <v>0</v>
      </c>
      <c r="K90" s="662">
        <f t="shared" si="4"/>
        <v>0</v>
      </c>
    </row>
    <row r="91" spans="2:11" x14ac:dyDescent="0.25">
      <c r="B91" s="617"/>
      <c r="C91" s="617"/>
      <c r="D91" s="617"/>
      <c r="E91" s="617"/>
      <c r="F91" s="662">
        <f t="shared" si="1"/>
        <v>0</v>
      </c>
      <c r="G91" s="617"/>
      <c r="H91" s="662">
        <f t="shared" si="2"/>
        <v>0</v>
      </c>
      <c r="I91" s="617"/>
      <c r="J91" s="662">
        <f t="shared" si="3"/>
        <v>0</v>
      </c>
      <c r="K91" s="662">
        <f t="shared" si="4"/>
        <v>0</v>
      </c>
    </row>
    <row r="92" spans="2:11" x14ac:dyDescent="0.25">
      <c r="B92" s="617"/>
      <c r="C92" s="617"/>
      <c r="D92" s="617"/>
      <c r="E92" s="617"/>
      <c r="F92" s="662">
        <f t="shared" si="1"/>
        <v>0</v>
      </c>
      <c r="G92" s="617"/>
      <c r="H92" s="662">
        <f t="shared" si="2"/>
        <v>0</v>
      </c>
      <c r="I92" s="617"/>
      <c r="J92" s="662">
        <f t="shared" si="3"/>
        <v>0</v>
      </c>
      <c r="K92" s="662">
        <f t="shared" si="4"/>
        <v>0</v>
      </c>
    </row>
    <row r="93" spans="2:11" x14ac:dyDescent="0.25">
      <c r="B93" s="617"/>
      <c r="C93" s="617"/>
      <c r="D93" s="617"/>
      <c r="E93" s="617"/>
      <c r="F93" s="662">
        <f t="shared" si="1"/>
        <v>0</v>
      </c>
      <c r="G93" s="617"/>
      <c r="H93" s="662">
        <f t="shared" si="2"/>
        <v>0</v>
      </c>
      <c r="I93" s="617"/>
      <c r="J93" s="662">
        <f t="shared" si="3"/>
        <v>0</v>
      </c>
      <c r="K93" s="662">
        <f t="shared" si="4"/>
        <v>0</v>
      </c>
    </row>
    <row r="94" spans="2:11" x14ac:dyDescent="0.25">
      <c r="B94" s="617"/>
      <c r="C94" s="617"/>
      <c r="D94" s="617"/>
      <c r="E94" s="617"/>
      <c r="F94" s="662">
        <f t="shared" ref="F94:F129" si="5">E94-$D94</f>
        <v>0</v>
      </c>
      <c r="G94" s="617"/>
      <c r="H94" s="662">
        <f t="shared" ref="H94:H129" si="6">G94-$D94</f>
        <v>0</v>
      </c>
      <c r="I94" s="617"/>
      <c r="J94" s="662">
        <f t="shared" ref="J94:J129" si="7">I94-$D94</f>
        <v>0</v>
      </c>
      <c r="K94" s="662">
        <f t="shared" ref="K94:K129" si="8">MAX(J94,H94,F94,0)</f>
        <v>0</v>
      </c>
    </row>
    <row r="95" spans="2:11" x14ac:dyDescent="0.25">
      <c r="B95" s="617"/>
      <c r="C95" s="617"/>
      <c r="D95" s="617"/>
      <c r="E95" s="617"/>
      <c r="F95" s="662">
        <f t="shared" si="5"/>
        <v>0</v>
      </c>
      <c r="G95" s="617"/>
      <c r="H95" s="662">
        <f t="shared" si="6"/>
        <v>0</v>
      </c>
      <c r="I95" s="617"/>
      <c r="J95" s="662">
        <f t="shared" si="7"/>
        <v>0</v>
      </c>
      <c r="K95" s="662">
        <f t="shared" si="8"/>
        <v>0</v>
      </c>
    </row>
    <row r="96" spans="2:11" x14ac:dyDescent="0.25">
      <c r="B96" s="617"/>
      <c r="C96" s="617"/>
      <c r="D96" s="617"/>
      <c r="E96" s="617"/>
      <c r="F96" s="662">
        <f t="shared" si="5"/>
        <v>0</v>
      </c>
      <c r="G96" s="617"/>
      <c r="H96" s="662">
        <f t="shared" si="6"/>
        <v>0</v>
      </c>
      <c r="I96" s="617"/>
      <c r="J96" s="662">
        <f t="shared" si="7"/>
        <v>0</v>
      </c>
      <c r="K96" s="662">
        <f t="shared" si="8"/>
        <v>0</v>
      </c>
    </row>
    <row r="97" spans="2:11" x14ac:dyDescent="0.25">
      <c r="B97" s="617"/>
      <c r="C97" s="617"/>
      <c r="D97" s="617"/>
      <c r="E97" s="617"/>
      <c r="F97" s="662">
        <f t="shared" si="5"/>
        <v>0</v>
      </c>
      <c r="G97" s="617"/>
      <c r="H97" s="662">
        <f t="shared" si="6"/>
        <v>0</v>
      </c>
      <c r="I97" s="617"/>
      <c r="J97" s="662">
        <f t="shared" si="7"/>
        <v>0</v>
      </c>
      <c r="K97" s="662">
        <f t="shared" si="8"/>
        <v>0</v>
      </c>
    </row>
    <row r="98" spans="2:11" x14ac:dyDescent="0.25">
      <c r="B98" s="617"/>
      <c r="C98" s="617"/>
      <c r="D98" s="617"/>
      <c r="E98" s="617"/>
      <c r="F98" s="662">
        <f t="shared" si="5"/>
        <v>0</v>
      </c>
      <c r="G98" s="617"/>
      <c r="H98" s="662">
        <f t="shared" si="6"/>
        <v>0</v>
      </c>
      <c r="I98" s="617"/>
      <c r="J98" s="662">
        <f t="shared" si="7"/>
        <v>0</v>
      </c>
      <c r="K98" s="662">
        <f t="shared" si="8"/>
        <v>0</v>
      </c>
    </row>
    <row r="99" spans="2:11" x14ac:dyDescent="0.25">
      <c r="B99" s="617"/>
      <c r="C99" s="617"/>
      <c r="D99" s="617"/>
      <c r="E99" s="617"/>
      <c r="F99" s="662">
        <f t="shared" si="5"/>
        <v>0</v>
      </c>
      <c r="G99" s="617"/>
      <c r="H99" s="662">
        <f t="shared" si="6"/>
        <v>0</v>
      </c>
      <c r="I99" s="617"/>
      <c r="J99" s="662">
        <f t="shared" si="7"/>
        <v>0</v>
      </c>
      <c r="K99" s="662">
        <f t="shared" si="8"/>
        <v>0</v>
      </c>
    </row>
    <row r="100" spans="2:11" x14ac:dyDescent="0.25">
      <c r="B100" s="617"/>
      <c r="C100" s="617"/>
      <c r="D100" s="617"/>
      <c r="E100" s="617"/>
      <c r="F100" s="662">
        <f t="shared" si="5"/>
        <v>0</v>
      </c>
      <c r="G100" s="617"/>
      <c r="H100" s="662">
        <f t="shared" si="6"/>
        <v>0</v>
      </c>
      <c r="I100" s="617"/>
      <c r="J100" s="662">
        <f t="shared" si="7"/>
        <v>0</v>
      </c>
      <c r="K100" s="662">
        <f t="shared" si="8"/>
        <v>0</v>
      </c>
    </row>
    <row r="101" spans="2:11" x14ac:dyDescent="0.25">
      <c r="B101" s="617"/>
      <c r="C101" s="617"/>
      <c r="D101" s="617"/>
      <c r="E101" s="617"/>
      <c r="F101" s="662">
        <f t="shared" si="5"/>
        <v>0</v>
      </c>
      <c r="G101" s="617"/>
      <c r="H101" s="662">
        <f t="shared" si="6"/>
        <v>0</v>
      </c>
      <c r="I101" s="617"/>
      <c r="J101" s="662">
        <f t="shared" si="7"/>
        <v>0</v>
      </c>
      <c r="K101" s="662">
        <f t="shared" si="8"/>
        <v>0</v>
      </c>
    </row>
    <row r="102" spans="2:11" x14ac:dyDescent="0.25">
      <c r="B102" s="617"/>
      <c r="C102" s="617"/>
      <c r="D102" s="617"/>
      <c r="E102" s="617"/>
      <c r="F102" s="662">
        <f t="shared" si="5"/>
        <v>0</v>
      </c>
      <c r="G102" s="617"/>
      <c r="H102" s="662">
        <f t="shared" si="6"/>
        <v>0</v>
      </c>
      <c r="I102" s="617"/>
      <c r="J102" s="662">
        <f t="shared" si="7"/>
        <v>0</v>
      </c>
      <c r="K102" s="662">
        <f t="shared" si="8"/>
        <v>0</v>
      </c>
    </row>
    <row r="103" spans="2:11" x14ac:dyDescent="0.25">
      <c r="B103" s="617"/>
      <c r="C103" s="617"/>
      <c r="D103" s="617"/>
      <c r="E103" s="617"/>
      <c r="F103" s="662">
        <f t="shared" si="5"/>
        <v>0</v>
      </c>
      <c r="G103" s="617"/>
      <c r="H103" s="662">
        <f t="shared" si="6"/>
        <v>0</v>
      </c>
      <c r="I103" s="617"/>
      <c r="J103" s="662">
        <f t="shared" si="7"/>
        <v>0</v>
      </c>
      <c r="K103" s="662">
        <f t="shared" si="8"/>
        <v>0</v>
      </c>
    </row>
    <row r="104" spans="2:11" x14ac:dyDescent="0.25">
      <c r="B104" s="617"/>
      <c r="C104" s="617"/>
      <c r="D104" s="617"/>
      <c r="E104" s="617"/>
      <c r="F104" s="662">
        <f t="shared" si="5"/>
        <v>0</v>
      </c>
      <c r="G104" s="617"/>
      <c r="H104" s="662">
        <f t="shared" si="6"/>
        <v>0</v>
      </c>
      <c r="I104" s="617"/>
      <c r="J104" s="662">
        <f t="shared" si="7"/>
        <v>0</v>
      </c>
      <c r="K104" s="662">
        <f t="shared" si="8"/>
        <v>0</v>
      </c>
    </row>
    <row r="105" spans="2:11" x14ac:dyDescent="0.25">
      <c r="B105" s="617"/>
      <c r="C105" s="617"/>
      <c r="D105" s="617"/>
      <c r="E105" s="617"/>
      <c r="F105" s="662">
        <f t="shared" si="5"/>
        <v>0</v>
      </c>
      <c r="G105" s="617"/>
      <c r="H105" s="662">
        <f t="shared" si="6"/>
        <v>0</v>
      </c>
      <c r="I105" s="617"/>
      <c r="J105" s="662">
        <f t="shared" si="7"/>
        <v>0</v>
      </c>
      <c r="K105" s="662">
        <f t="shared" si="8"/>
        <v>0</v>
      </c>
    </row>
    <row r="106" spans="2:11" x14ac:dyDescent="0.25">
      <c r="B106" s="617"/>
      <c r="C106" s="617"/>
      <c r="D106" s="617"/>
      <c r="E106" s="617"/>
      <c r="F106" s="662">
        <f t="shared" si="5"/>
        <v>0</v>
      </c>
      <c r="G106" s="617"/>
      <c r="H106" s="662">
        <f t="shared" si="6"/>
        <v>0</v>
      </c>
      <c r="I106" s="617"/>
      <c r="J106" s="662">
        <f t="shared" si="7"/>
        <v>0</v>
      </c>
      <c r="K106" s="662">
        <f t="shared" si="8"/>
        <v>0</v>
      </c>
    </row>
    <row r="107" spans="2:11" x14ac:dyDescent="0.25">
      <c r="B107" s="617"/>
      <c r="C107" s="617"/>
      <c r="D107" s="617"/>
      <c r="E107" s="617"/>
      <c r="F107" s="662">
        <f t="shared" si="5"/>
        <v>0</v>
      </c>
      <c r="G107" s="617"/>
      <c r="H107" s="662">
        <f t="shared" si="6"/>
        <v>0</v>
      </c>
      <c r="I107" s="617"/>
      <c r="J107" s="662">
        <f t="shared" si="7"/>
        <v>0</v>
      </c>
      <c r="K107" s="662">
        <f t="shared" si="8"/>
        <v>0</v>
      </c>
    </row>
    <row r="108" spans="2:11" x14ac:dyDescent="0.25">
      <c r="B108" s="617"/>
      <c r="C108" s="617"/>
      <c r="D108" s="617"/>
      <c r="E108" s="617"/>
      <c r="F108" s="662">
        <f t="shared" si="5"/>
        <v>0</v>
      </c>
      <c r="G108" s="617"/>
      <c r="H108" s="662">
        <f t="shared" si="6"/>
        <v>0</v>
      </c>
      <c r="I108" s="617"/>
      <c r="J108" s="662">
        <f t="shared" si="7"/>
        <v>0</v>
      </c>
      <c r="K108" s="662">
        <f t="shared" si="8"/>
        <v>0</v>
      </c>
    </row>
    <row r="109" spans="2:11" x14ac:dyDescent="0.25">
      <c r="B109" s="617"/>
      <c r="C109" s="617"/>
      <c r="D109" s="617"/>
      <c r="E109" s="617"/>
      <c r="F109" s="662">
        <f t="shared" si="5"/>
        <v>0</v>
      </c>
      <c r="G109" s="617"/>
      <c r="H109" s="662">
        <f t="shared" si="6"/>
        <v>0</v>
      </c>
      <c r="I109" s="617"/>
      <c r="J109" s="662">
        <f t="shared" si="7"/>
        <v>0</v>
      </c>
      <c r="K109" s="662">
        <f t="shared" si="8"/>
        <v>0</v>
      </c>
    </row>
    <row r="110" spans="2:11" x14ac:dyDescent="0.25">
      <c r="B110" s="617"/>
      <c r="C110" s="617"/>
      <c r="D110" s="617"/>
      <c r="E110" s="617"/>
      <c r="F110" s="662">
        <f t="shared" si="5"/>
        <v>0</v>
      </c>
      <c r="G110" s="617"/>
      <c r="H110" s="662">
        <f t="shared" si="6"/>
        <v>0</v>
      </c>
      <c r="I110" s="617"/>
      <c r="J110" s="662">
        <f t="shared" si="7"/>
        <v>0</v>
      </c>
      <c r="K110" s="662">
        <f t="shared" si="8"/>
        <v>0</v>
      </c>
    </row>
    <row r="111" spans="2:11" x14ac:dyDescent="0.25">
      <c r="B111" s="617"/>
      <c r="C111" s="617"/>
      <c r="D111" s="617"/>
      <c r="E111" s="617"/>
      <c r="F111" s="662">
        <f t="shared" si="5"/>
        <v>0</v>
      </c>
      <c r="G111" s="617"/>
      <c r="H111" s="662">
        <f t="shared" si="6"/>
        <v>0</v>
      </c>
      <c r="I111" s="617"/>
      <c r="J111" s="662">
        <f t="shared" si="7"/>
        <v>0</v>
      </c>
      <c r="K111" s="662">
        <f t="shared" si="8"/>
        <v>0</v>
      </c>
    </row>
    <row r="112" spans="2:11" x14ac:dyDescent="0.25">
      <c r="B112" s="617"/>
      <c r="C112" s="617"/>
      <c r="D112" s="617"/>
      <c r="E112" s="617"/>
      <c r="F112" s="662">
        <f t="shared" si="5"/>
        <v>0</v>
      </c>
      <c r="G112" s="617"/>
      <c r="H112" s="662">
        <f t="shared" si="6"/>
        <v>0</v>
      </c>
      <c r="I112" s="617"/>
      <c r="J112" s="662">
        <f t="shared" si="7"/>
        <v>0</v>
      </c>
      <c r="K112" s="662">
        <f t="shared" si="8"/>
        <v>0</v>
      </c>
    </row>
    <row r="113" spans="2:11" x14ac:dyDescent="0.25">
      <c r="B113" s="617"/>
      <c r="C113" s="617"/>
      <c r="D113" s="617"/>
      <c r="E113" s="617"/>
      <c r="F113" s="662">
        <f t="shared" si="5"/>
        <v>0</v>
      </c>
      <c r="G113" s="617"/>
      <c r="H113" s="662">
        <f t="shared" si="6"/>
        <v>0</v>
      </c>
      <c r="I113" s="617"/>
      <c r="J113" s="662">
        <f t="shared" si="7"/>
        <v>0</v>
      </c>
      <c r="K113" s="662">
        <f t="shared" si="8"/>
        <v>0</v>
      </c>
    </row>
    <row r="114" spans="2:11" x14ac:dyDescent="0.25">
      <c r="B114" s="617"/>
      <c r="C114" s="617"/>
      <c r="D114" s="617"/>
      <c r="E114" s="617"/>
      <c r="F114" s="662">
        <f t="shared" si="5"/>
        <v>0</v>
      </c>
      <c r="G114" s="617"/>
      <c r="H114" s="662">
        <f t="shared" si="6"/>
        <v>0</v>
      </c>
      <c r="I114" s="617"/>
      <c r="J114" s="662">
        <f t="shared" si="7"/>
        <v>0</v>
      </c>
      <c r="K114" s="662">
        <f t="shared" si="8"/>
        <v>0</v>
      </c>
    </row>
    <row r="115" spans="2:11" x14ac:dyDescent="0.25">
      <c r="B115" s="617"/>
      <c r="C115" s="617"/>
      <c r="D115" s="617"/>
      <c r="E115" s="617"/>
      <c r="F115" s="662">
        <f t="shared" si="5"/>
        <v>0</v>
      </c>
      <c r="G115" s="617"/>
      <c r="H115" s="662">
        <f t="shared" si="6"/>
        <v>0</v>
      </c>
      <c r="I115" s="617"/>
      <c r="J115" s="662">
        <f t="shared" si="7"/>
        <v>0</v>
      </c>
      <c r="K115" s="662">
        <f t="shared" si="8"/>
        <v>0</v>
      </c>
    </row>
    <row r="116" spans="2:11" x14ac:dyDescent="0.25">
      <c r="B116" s="617"/>
      <c r="C116" s="617"/>
      <c r="D116" s="617"/>
      <c r="E116" s="617"/>
      <c r="F116" s="662">
        <f t="shared" si="5"/>
        <v>0</v>
      </c>
      <c r="G116" s="617"/>
      <c r="H116" s="662">
        <f t="shared" si="6"/>
        <v>0</v>
      </c>
      <c r="I116" s="617"/>
      <c r="J116" s="662">
        <f t="shared" si="7"/>
        <v>0</v>
      </c>
      <c r="K116" s="662">
        <f t="shared" si="8"/>
        <v>0</v>
      </c>
    </row>
    <row r="117" spans="2:11" x14ac:dyDescent="0.25">
      <c r="B117" s="617"/>
      <c r="C117" s="617"/>
      <c r="D117" s="617"/>
      <c r="E117" s="617"/>
      <c r="F117" s="662">
        <f t="shared" si="5"/>
        <v>0</v>
      </c>
      <c r="G117" s="617"/>
      <c r="H117" s="662">
        <f t="shared" si="6"/>
        <v>0</v>
      </c>
      <c r="I117" s="617"/>
      <c r="J117" s="662">
        <f t="shared" si="7"/>
        <v>0</v>
      </c>
      <c r="K117" s="662">
        <f t="shared" si="8"/>
        <v>0</v>
      </c>
    </row>
    <row r="118" spans="2:11" x14ac:dyDescent="0.25">
      <c r="B118" s="617"/>
      <c r="C118" s="617"/>
      <c r="D118" s="617"/>
      <c r="E118" s="617"/>
      <c r="F118" s="662">
        <f t="shared" si="5"/>
        <v>0</v>
      </c>
      <c r="G118" s="617"/>
      <c r="H118" s="662">
        <f t="shared" si="6"/>
        <v>0</v>
      </c>
      <c r="I118" s="617"/>
      <c r="J118" s="662">
        <f t="shared" si="7"/>
        <v>0</v>
      </c>
      <c r="K118" s="662">
        <f t="shared" si="8"/>
        <v>0</v>
      </c>
    </row>
    <row r="119" spans="2:11" x14ac:dyDescent="0.25">
      <c r="B119" s="617"/>
      <c r="C119" s="617"/>
      <c r="D119" s="617"/>
      <c r="E119" s="617"/>
      <c r="F119" s="662">
        <f t="shared" si="5"/>
        <v>0</v>
      </c>
      <c r="G119" s="617"/>
      <c r="H119" s="662">
        <f t="shared" si="6"/>
        <v>0</v>
      </c>
      <c r="I119" s="617"/>
      <c r="J119" s="662">
        <f t="shared" si="7"/>
        <v>0</v>
      </c>
      <c r="K119" s="662">
        <f t="shared" si="8"/>
        <v>0</v>
      </c>
    </row>
    <row r="120" spans="2:11" x14ac:dyDescent="0.25">
      <c r="B120" s="617"/>
      <c r="C120" s="617"/>
      <c r="D120" s="617"/>
      <c r="E120" s="617"/>
      <c r="F120" s="662">
        <f t="shared" si="5"/>
        <v>0</v>
      </c>
      <c r="G120" s="617"/>
      <c r="H120" s="662">
        <f t="shared" si="6"/>
        <v>0</v>
      </c>
      <c r="I120" s="617"/>
      <c r="J120" s="662">
        <f t="shared" si="7"/>
        <v>0</v>
      </c>
      <c r="K120" s="662">
        <f t="shared" si="8"/>
        <v>0</v>
      </c>
    </row>
    <row r="121" spans="2:11" x14ac:dyDescent="0.25">
      <c r="B121" s="617"/>
      <c r="C121" s="617"/>
      <c r="D121" s="617"/>
      <c r="E121" s="617"/>
      <c r="F121" s="662">
        <f t="shared" si="5"/>
        <v>0</v>
      </c>
      <c r="G121" s="617"/>
      <c r="H121" s="662">
        <f t="shared" si="6"/>
        <v>0</v>
      </c>
      <c r="I121" s="617"/>
      <c r="J121" s="662">
        <f t="shared" si="7"/>
        <v>0</v>
      </c>
      <c r="K121" s="662">
        <f t="shared" si="8"/>
        <v>0</v>
      </c>
    </row>
    <row r="122" spans="2:11" x14ac:dyDescent="0.25">
      <c r="B122" s="617"/>
      <c r="C122" s="617"/>
      <c r="D122" s="617"/>
      <c r="E122" s="617"/>
      <c r="F122" s="662">
        <f t="shared" si="5"/>
        <v>0</v>
      </c>
      <c r="G122" s="617"/>
      <c r="H122" s="662">
        <f t="shared" si="6"/>
        <v>0</v>
      </c>
      <c r="I122" s="617"/>
      <c r="J122" s="662">
        <f t="shared" si="7"/>
        <v>0</v>
      </c>
      <c r="K122" s="662">
        <f t="shared" si="8"/>
        <v>0</v>
      </c>
    </row>
    <row r="123" spans="2:11" x14ac:dyDescent="0.25">
      <c r="B123" s="617"/>
      <c r="C123" s="617"/>
      <c r="D123" s="617"/>
      <c r="E123" s="617"/>
      <c r="F123" s="662">
        <f t="shared" si="5"/>
        <v>0</v>
      </c>
      <c r="G123" s="617"/>
      <c r="H123" s="662">
        <f t="shared" si="6"/>
        <v>0</v>
      </c>
      <c r="I123" s="617"/>
      <c r="J123" s="662">
        <f t="shared" si="7"/>
        <v>0</v>
      </c>
      <c r="K123" s="662">
        <f t="shared" si="8"/>
        <v>0</v>
      </c>
    </row>
    <row r="124" spans="2:11" x14ac:dyDescent="0.25">
      <c r="B124" s="617"/>
      <c r="C124" s="617"/>
      <c r="D124" s="617"/>
      <c r="E124" s="617"/>
      <c r="F124" s="662">
        <f t="shared" si="5"/>
        <v>0</v>
      </c>
      <c r="G124" s="617"/>
      <c r="H124" s="662">
        <f t="shared" si="6"/>
        <v>0</v>
      </c>
      <c r="I124" s="617"/>
      <c r="J124" s="662">
        <f t="shared" si="7"/>
        <v>0</v>
      </c>
      <c r="K124" s="662">
        <f t="shared" si="8"/>
        <v>0</v>
      </c>
    </row>
    <row r="125" spans="2:11" x14ac:dyDescent="0.25">
      <c r="B125" s="617"/>
      <c r="C125" s="617"/>
      <c r="D125" s="617"/>
      <c r="E125" s="617"/>
      <c r="F125" s="662">
        <f t="shared" si="5"/>
        <v>0</v>
      </c>
      <c r="G125" s="617"/>
      <c r="H125" s="662">
        <f t="shared" si="6"/>
        <v>0</v>
      </c>
      <c r="I125" s="617"/>
      <c r="J125" s="662">
        <f t="shared" si="7"/>
        <v>0</v>
      </c>
      <c r="K125" s="662">
        <f t="shared" si="8"/>
        <v>0</v>
      </c>
    </row>
    <row r="126" spans="2:11" x14ac:dyDescent="0.25">
      <c r="B126" s="617"/>
      <c r="C126" s="617"/>
      <c r="D126" s="617"/>
      <c r="E126" s="617"/>
      <c r="F126" s="662">
        <f t="shared" si="5"/>
        <v>0</v>
      </c>
      <c r="G126" s="617"/>
      <c r="H126" s="662">
        <f t="shared" si="6"/>
        <v>0</v>
      </c>
      <c r="I126" s="617"/>
      <c r="J126" s="662">
        <f t="shared" si="7"/>
        <v>0</v>
      </c>
      <c r="K126" s="662">
        <f t="shared" si="8"/>
        <v>0</v>
      </c>
    </row>
    <row r="127" spans="2:11" x14ac:dyDescent="0.25">
      <c r="B127" s="617"/>
      <c r="C127" s="617"/>
      <c r="D127" s="617"/>
      <c r="E127" s="617"/>
      <c r="F127" s="662">
        <f t="shared" si="5"/>
        <v>0</v>
      </c>
      <c r="G127" s="617"/>
      <c r="H127" s="662">
        <f t="shared" si="6"/>
        <v>0</v>
      </c>
      <c r="I127" s="617"/>
      <c r="J127" s="662">
        <f t="shared" si="7"/>
        <v>0</v>
      </c>
      <c r="K127" s="662">
        <f t="shared" si="8"/>
        <v>0</v>
      </c>
    </row>
    <row r="128" spans="2:11" x14ac:dyDescent="0.25">
      <c r="B128" s="617"/>
      <c r="C128" s="617"/>
      <c r="D128" s="617"/>
      <c r="E128" s="617"/>
      <c r="F128" s="662">
        <f t="shared" si="5"/>
        <v>0</v>
      </c>
      <c r="G128" s="617"/>
      <c r="H128" s="662">
        <f t="shared" si="6"/>
        <v>0</v>
      </c>
      <c r="I128" s="617"/>
      <c r="J128" s="662">
        <f t="shared" si="7"/>
        <v>0</v>
      </c>
      <c r="K128" s="662">
        <f t="shared" si="8"/>
        <v>0</v>
      </c>
    </row>
    <row r="129" spans="2:11" x14ac:dyDescent="0.25">
      <c r="B129" s="617"/>
      <c r="C129" s="617"/>
      <c r="D129" s="617"/>
      <c r="E129" s="617"/>
      <c r="F129" s="662">
        <f t="shared" si="5"/>
        <v>0</v>
      </c>
      <c r="G129" s="617"/>
      <c r="H129" s="662">
        <f t="shared" si="6"/>
        <v>0</v>
      </c>
      <c r="I129" s="617"/>
      <c r="J129" s="662">
        <f t="shared" si="7"/>
        <v>0</v>
      </c>
      <c r="K129" s="662">
        <f t="shared" si="8"/>
        <v>0</v>
      </c>
    </row>
    <row r="130" spans="2:11" x14ac:dyDescent="0.25">
      <c r="B130" s="933"/>
      <c r="C130" s="932"/>
      <c r="D130" s="933"/>
      <c r="E130" s="594"/>
      <c r="F130" s="685"/>
      <c r="G130" s="685"/>
      <c r="H130" s="685"/>
      <c r="I130" s="685"/>
      <c r="J130" s="594"/>
      <c r="K130" s="594"/>
    </row>
  </sheetData>
  <mergeCells count="6">
    <mergeCell ref="O19:Q19"/>
    <mergeCell ref="A1:G1"/>
    <mergeCell ref="C19:E19"/>
    <mergeCell ref="F19:H19"/>
    <mergeCell ref="I19:K19"/>
    <mergeCell ref="L19:N19"/>
  </mergeCells>
  <pageMargins left="0.75" right="0.75" top="1" bottom="1" header="0.5" footer="0.5"/>
  <pageSetup orientation="portrait" horizontalDpi="4294967294" verticalDpi="4294967294" r:id="rId1"/>
  <headerFooter alignWithMargins="0">
    <oddFooter>&amp;L&amp;1#&amp;"Calibri"&amp;10&amp;K000000John Keells Group - 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D5CA67C-98F3-491F-9592-DFFF1761DDA1}">
          <x14:formula1>
            <xm:f>Input!$B$3:$B$7</xm:f>
          </x14:formula1>
          <xm:sqref>C30:C129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66A84-C21B-4A9A-8B06-3A9FA8DA279E}">
  <sheetPr>
    <tabColor rgb="FFFFFF99"/>
  </sheetPr>
  <dimension ref="B1:AW1212"/>
  <sheetViews>
    <sheetView showGridLines="0" zoomScaleNormal="100" workbookViewId="0">
      <selection activeCell="B5" sqref="B5:B6"/>
    </sheetView>
  </sheetViews>
  <sheetFormatPr defaultColWidth="9.44140625" defaultRowHeight="13.2" x14ac:dyDescent="0.25"/>
  <cols>
    <col min="1" max="1" width="3.44140625" style="576" customWidth="1"/>
    <col min="2" max="4" width="13.5546875" style="576" customWidth="1"/>
    <col min="5" max="5" width="3.5546875" style="576" customWidth="1"/>
    <col min="6" max="6" width="22.109375" style="577" customWidth="1"/>
    <col min="7" max="13" width="13.88671875" style="577" customWidth="1"/>
    <col min="14" max="14" width="13.88671875" style="576" customWidth="1"/>
    <col min="15" max="15" width="23.44140625" style="576" customWidth="1"/>
    <col min="16" max="23" width="13.88671875" style="576" customWidth="1"/>
    <col min="24" max="24" width="24.5546875" style="576" customWidth="1"/>
    <col min="25" max="32" width="13.88671875" style="576" customWidth="1"/>
    <col min="33" max="33" width="22.5546875" style="577" customWidth="1"/>
    <col min="34" max="41" width="13.88671875" style="577" customWidth="1"/>
    <col min="42" max="42" width="23.88671875" style="577" customWidth="1"/>
    <col min="43" max="49" width="13.88671875" style="577" customWidth="1"/>
    <col min="50" max="51" width="13.88671875" style="576" customWidth="1"/>
    <col min="52" max="16384" width="9.44140625" style="576"/>
  </cols>
  <sheetData>
    <row r="1" spans="2:49" x14ac:dyDescent="0.25">
      <c r="B1" s="426" t="s">
        <v>979</v>
      </c>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c r="AC1" s="426"/>
      <c r="AD1" s="426"/>
      <c r="AE1" s="426"/>
      <c r="AF1" s="426"/>
      <c r="AG1" s="426"/>
      <c r="AH1" s="426"/>
      <c r="AI1" s="426"/>
      <c r="AJ1" s="426"/>
      <c r="AK1" s="426"/>
      <c r="AL1" s="426"/>
      <c r="AM1" s="426"/>
      <c r="AN1" s="426"/>
      <c r="AO1" s="426"/>
      <c r="AP1" s="426"/>
      <c r="AQ1" s="426"/>
      <c r="AR1" s="426"/>
      <c r="AS1" s="426"/>
      <c r="AT1" s="426"/>
      <c r="AU1" s="426"/>
      <c r="AV1" s="426"/>
      <c r="AW1" s="426"/>
    </row>
    <row r="2" spans="2:49" x14ac:dyDescent="0.25">
      <c r="B2" s="103" t="s">
        <v>518</v>
      </c>
      <c r="C2" s="685"/>
      <c r="D2" s="685"/>
      <c r="E2" s="685"/>
      <c r="F2" s="685"/>
      <c r="G2" s="685"/>
      <c r="H2" s="685"/>
      <c r="I2" s="685"/>
      <c r="J2" s="685"/>
      <c r="K2" s="594"/>
      <c r="L2" s="594"/>
      <c r="M2" s="594"/>
      <c r="N2" s="594"/>
      <c r="O2" s="594"/>
      <c r="P2" s="594"/>
      <c r="Q2" s="594"/>
      <c r="R2" s="594"/>
      <c r="S2" s="594"/>
      <c r="T2" s="594"/>
      <c r="U2" s="594"/>
      <c r="V2" s="594"/>
      <c r="W2" s="594"/>
      <c r="X2" s="594"/>
      <c r="Y2" s="594"/>
      <c r="Z2" s="594"/>
      <c r="AA2" s="594"/>
      <c r="AB2" s="594"/>
      <c r="AC2" s="594"/>
      <c r="AD2" s="685"/>
      <c r="AE2" s="685"/>
      <c r="AF2" s="685"/>
      <c r="AG2" s="685"/>
      <c r="AH2" s="685"/>
      <c r="AI2" s="685"/>
      <c r="AJ2" s="685"/>
      <c r="AK2" s="685"/>
      <c r="AL2" s="685"/>
      <c r="AM2" s="685"/>
      <c r="AN2" s="685"/>
      <c r="AO2" s="685"/>
      <c r="AP2" s="685"/>
      <c r="AQ2" s="685"/>
      <c r="AR2" s="685"/>
      <c r="AS2" s="685"/>
      <c r="AT2" s="685"/>
      <c r="AU2" s="685"/>
      <c r="AV2" s="685"/>
      <c r="AW2" s="685"/>
    </row>
    <row r="3" spans="2:49" x14ac:dyDescent="0.25">
      <c r="B3" s="594" t="s">
        <v>253</v>
      </c>
      <c r="C3" s="685"/>
      <c r="D3" s="685"/>
      <c r="E3" s="685"/>
      <c r="F3" s="685"/>
      <c r="G3" s="685"/>
      <c r="H3" s="685"/>
      <c r="I3" s="685"/>
      <c r="J3" s="685"/>
      <c r="K3" s="594"/>
      <c r="L3" s="594"/>
      <c r="M3" s="594"/>
      <c r="N3" s="594"/>
      <c r="O3" s="594"/>
      <c r="P3" s="594"/>
      <c r="Q3" s="594"/>
      <c r="R3" s="594"/>
      <c r="S3" s="594"/>
      <c r="T3" s="594"/>
      <c r="U3" s="594"/>
      <c r="V3" s="594"/>
      <c r="W3" s="594"/>
      <c r="X3" s="594"/>
      <c r="Y3" s="594"/>
      <c r="Z3" s="594"/>
      <c r="AA3" s="594"/>
      <c r="AB3" s="594"/>
      <c r="AC3" s="594"/>
      <c r="AD3" s="685"/>
      <c r="AE3" s="685"/>
      <c r="AF3" s="685"/>
      <c r="AG3" s="685"/>
      <c r="AH3" s="685"/>
      <c r="AI3" s="685"/>
      <c r="AJ3" s="685"/>
      <c r="AK3" s="685"/>
      <c r="AL3" s="685"/>
      <c r="AM3" s="685"/>
      <c r="AN3" s="685"/>
      <c r="AO3" s="685"/>
      <c r="AP3" s="685"/>
      <c r="AQ3" s="685"/>
      <c r="AR3" s="685"/>
      <c r="AS3" s="685"/>
      <c r="AT3" s="685"/>
      <c r="AU3" s="685"/>
      <c r="AV3" s="685"/>
      <c r="AW3" s="685"/>
    </row>
    <row r="4" spans="2:49" x14ac:dyDescent="0.25">
      <c r="B4" s="594" t="s">
        <v>530</v>
      </c>
      <c r="C4" s="685"/>
      <c r="D4" s="685"/>
      <c r="E4" s="685"/>
      <c r="F4" s="685"/>
      <c r="G4" s="685"/>
      <c r="H4" s="685"/>
      <c r="I4" s="685"/>
      <c r="J4" s="685"/>
      <c r="K4" s="594"/>
      <c r="L4" s="594"/>
      <c r="M4" s="594"/>
      <c r="N4" s="594"/>
      <c r="O4" s="594"/>
      <c r="P4" s="594"/>
      <c r="Q4" s="594"/>
      <c r="R4" s="594"/>
      <c r="S4" s="594"/>
      <c r="T4" s="594"/>
      <c r="U4" s="594"/>
      <c r="V4" s="594"/>
      <c r="W4" s="594"/>
      <c r="X4" s="594"/>
      <c r="Y4" s="594"/>
      <c r="Z4" s="594"/>
      <c r="AA4" s="594"/>
      <c r="AB4" s="594"/>
      <c r="AC4" s="594"/>
      <c r="AD4" s="685"/>
      <c r="AE4" s="685"/>
      <c r="AF4" s="685"/>
      <c r="AG4" s="685"/>
      <c r="AH4" s="685"/>
      <c r="AI4" s="685"/>
      <c r="AJ4" s="685"/>
      <c r="AK4" s="685"/>
      <c r="AL4" s="685"/>
      <c r="AM4" s="685"/>
      <c r="AN4" s="685"/>
      <c r="AO4" s="685"/>
      <c r="AP4" s="685"/>
      <c r="AQ4" s="685"/>
      <c r="AR4" s="685"/>
      <c r="AS4" s="685"/>
      <c r="AT4" s="685"/>
      <c r="AU4" s="685"/>
      <c r="AV4" s="685"/>
      <c r="AW4" s="685"/>
    </row>
    <row r="5" spans="2:49" ht="19.350000000000001" customHeight="1" x14ac:dyDescent="0.25">
      <c r="B5" s="587" t="s">
        <v>980</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685"/>
      <c r="AP5" s="685"/>
      <c r="AQ5" s="685"/>
      <c r="AR5" s="685"/>
      <c r="AS5" s="685"/>
      <c r="AT5" s="685"/>
      <c r="AU5" s="685"/>
      <c r="AV5" s="685"/>
      <c r="AW5" s="685"/>
    </row>
    <row r="6" spans="2:49" ht="21" customHeight="1" x14ac:dyDescent="0.25">
      <c r="B6" s="586" t="s">
        <v>983</v>
      </c>
      <c r="C6" s="685"/>
      <c r="D6" s="685"/>
      <c r="E6" s="685"/>
      <c r="F6" s="685"/>
      <c r="G6" s="685"/>
      <c r="H6" s="685"/>
      <c r="I6" s="685"/>
      <c r="J6" s="685"/>
      <c r="K6" s="594"/>
      <c r="L6" s="594"/>
      <c r="M6" s="594"/>
      <c r="N6" s="594"/>
      <c r="O6" s="594"/>
      <c r="P6" s="594"/>
      <c r="Q6" s="594"/>
      <c r="R6" s="594"/>
      <c r="S6" s="594"/>
      <c r="T6" s="594"/>
      <c r="U6" s="594"/>
      <c r="V6" s="594"/>
      <c r="W6" s="594"/>
      <c r="X6" s="594"/>
      <c r="Y6" s="594"/>
      <c r="Z6" s="594"/>
      <c r="AA6" s="594"/>
      <c r="AB6" s="594"/>
      <c r="AC6" s="594"/>
      <c r="AD6" s="594"/>
      <c r="AE6" s="594"/>
      <c r="AF6" s="594"/>
      <c r="AG6" s="594"/>
      <c r="AH6" s="594"/>
      <c r="AI6" s="594"/>
      <c r="AJ6" s="594"/>
      <c r="AK6" s="594"/>
      <c r="AL6" s="594"/>
      <c r="AM6" s="594"/>
      <c r="AN6" s="594"/>
      <c r="AO6" s="594"/>
      <c r="AP6" s="594"/>
      <c r="AQ6" s="594"/>
      <c r="AR6" s="594"/>
      <c r="AS6" s="594"/>
      <c r="AT6" s="594"/>
      <c r="AU6" s="594"/>
      <c r="AV6" s="594"/>
      <c r="AW6" s="594"/>
    </row>
    <row r="7" spans="2:49" ht="13.35" customHeight="1" x14ac:dyDescent="0.25">
      <c r="B7" s="594"/>
      <c r="C7" s="685"/>
      <c r="D7" s="685"/>
      <c r="E7" s="685"/>
      <c r="F7" s="685"/>
      <c r="G7" s="1174" t="s">
        <v>981</v>
      </c>
      <c r="H7" s="1174"/>
      <c r="I7" s="1174"/>
      <c r="J7" s="1174"/>
      <c r="K7" s="1174"/>
      <c r="L7" s="1174"/>
      <c r="M7" s="1174"/>
      <c r="N7" s="594"/>
      <c r="O7" s="685"/>
      <c r="P7" s="1174" t="s">
        <v>981</v>
      </c>
      <c r="Q7" s="1174"/>
      <c r="R7" s="1174"/>
      <c r="S7" s="1174"/>
      <c r="T7" s="1174"/>
      <c r="U7" s="1174"/>
      <c r="V7" s="1174"/>
      <c r="W7" s="594"/>
      <c r="X7" s="685"/>
      <c r="Y7" s="1174" t="s">
        <v>981</v>
      </c>
      <c r="Z7" s="1174"/>
      <c r="AA7" s="1174"/>
      <c r="AB7" s="1174"/>
      <c r="AC7" s="1174"/>
      <c r="AD7" s="1174"/>
      <c r="AE7" s="1174"/>
      <c r="AF7" s="685"/>
      <c r="AG7" s="685"/>
      <c r="AH7" s="1174" t="s">
        <v>981</v>
      </c>
      <c r="AI7" s="1174"/>
      <c r="AJ7" s="1174"/>
      <c r="AK7" s="1174"/>
      <c r="AL7" s="1174"/>
      <c r="AM7" s="1174"/>
      <c r="AN7" s="1174"/>
      <c r="AO7" s="685"/>
      <c r="AP7" s="685"/>
      <c r="AQ7" s="1174" t="s">
        <v>981</v>
      </c>
      <c r="AR7" s="1174"/>
      <c r="AS7" s="1174"/>
      <c r="AT7" s="1174"/>
      <c r="AU7" s="1174"/>
      <c r="AV7" s="1174"/>
      <c r="AW7" s="1174"/>
    </row>
    <row r="8" spans="2:49" ht="26.4" x14ac:dyDescent="0.25">
      <c r="B8" s="483"/>
      <c r="C8" s="685"/>
      <c r="D8" s="685"/>
      <c r="E8" s="685"/>
      <c r="F8" s="950" t="s">
        <v>686</v>
      </c>
      <c r="G8" s="771">
        <f t="shared" ref="G8:M8" si="0">SUMPRODUCT(G13:G1212,$D$13:$D$1212)</f>
        <v>0</v>
      </c>
      <c r="H8" s="771">
        <f t="shared" si="0"/>
        <v>0</v>
      </c>
      <c r="I8" s="771">
        <f t="shared" si="0"/>
        <v>0</v>
      </c>
      <c r="J8" s="771">
        <f t="shared" si="0"/>
        <v>0</v>
      </c>
      <c r="K8" s="771">
        <f t="shared" si="0"/>
        <v>0</v>
      </c>
      <c r="L8" s="771">
        <f t="shared" si="0"/>
        <v>0</v>
      </c>
      <c r="M8" s="771">
        <f t="shared" si="0"/>
        <v>0</v>
      </c>
      <c r="N8" s="594"/>
      <c r="O8" s="950" t="s">
        <v>686</v>
      </c>
      <c r="P8" s="771">
        <f t="shared" ref="P8:V8" si="1">SUMPRODUCT(P13:P1212,$D$13:$D$1212)</f>
        <v>0</v>
      </c>
      <c r="Q8" s="771">
        <f t="shared" si="1"/>
        <v>0</v>
      </c>
      <c r="R8" s="771">
        <f t="shared" si="1"/>
        <v>0</v>
      </c>
      <c r="S8" s="771">
        <f t="shared" si="1"/>
        <v>0</v>
      </c>
      <c r="T8" s="771">
        <f t="shared" si="1"/>
        <v>0</v>
      </c>
      <c r="U8" s="771">
        <f t="shared" si="1"/>
        <v>0</v>
      </c>
      <c r="V8" s="771">
        <f t="shared" si="1"/>
        <v>0</v>
      </c>
      <c r="W8" s="594"/>
      <c r="X8" s="950" t="s">
        <v>686</v>
      </c>
      <c r="Y8" s="771">
        <f t="shared" ref="Y8:AE8" si="2">SUMPRODUCT(Y13:Y1212,$D$13:$D$1212)</f>
        <v>0</v>
      </c>
      <c r="Z8" s="771">
        <f t="shared" si="2"/>
        <v>0</v>
      </c>
      <c r="AA8" s="771">
        <f t="shared" si="2"/>
        <v>0</v>
      </c>
      <c r="AB8" s="771">
        <f t="shared" si="2"/>
        <v>0</v>
      </c>
      <c r="AC8" s="771">
        <f t="shared" si="2"/>
        <v>0</v>
      </c>
      <c r="AD8" s="771">
        <f t="shared" si="2"/>
        <v>0</v>
      </c>
      <c r="AE8" s="771">
        <f t="shared" si="2"/>
        <v>0</v>
      </c>
      <c r="AF8" s="685"/>
      <c r="AG8" s="950" t="s">
        <v>686</v>
      </c>
      <c r="AH8" s="771">
        <f t="shared" ref="AH8:AN8" si="3">SUMPRODUCT(AH13:AH1212,$D$13:$D$1212)</f>
        <v>0</v>
      </c>
      <c r="AI8" s="771">
        <f t="shared" si="3"/>
        <v>0</v>
      </c>
      <c r="AJ8" s="771">
        <f t="shared" si="3"/>
        <v>0</v>
      </c>
      <c r="AK8" s="771">
        <f t="shared" si="3"/>
        <v>0</v>
      </c>
      <c r="AL8" s="771">
        <f t="shared" si="3"/>
        <v>0</v>
      </c>
      <c r="AM8" s="771">
        <f t="shared" si="3"/>
        <v>0</v>
      </c>
      <c r="AN8" s="771">
        <f t="shared" si="3"/>
        <v>0</v>
      </c>
      <c r="AO8" s="685"/>
      <c r="AP8" s="950" t="s">
        <v>686</v>
      </c>
      <c r="AQ8" s="771">
        <f t="shared" ref="AQ8:AW8" si="4">SUMPRODUCT(AQ13:AQ1212,$D$13:$D$1212)</f>
        <v>0</v>
      </c>
      <c r="AR8" s="771">
        <f t="shared" si="4"/>
        <v>0</v>
      </c>
      <c r="AS8" s="771">
        <f t="shared" si="4"/>
        <v>0</v>
      </c>
      <c r="AT8" s="771">
        <f t="shared" si="4"/>
        <v>0</v>
      </c>
      <c r="AU8" s="771">
        <f t="shared" si="4"/>
        <v>0</v>
      </c>
      <c r="AV8" s="771">
        <f t="shared" si="4"/>
        <v>0</v>
      </c>
      <c r="AW8" s="771">
        <f t="shared" si="4"/>
        <v>0</v>
      </c>
    </row>
    <row r="9" spans="2:49" ht="26.4" x14ac:dyDescent="0.25">
      <c r="B9" s="483"/>
      <c r="C9" s="685"/>
      <c r="D9" s="685"/>
      <c r="E9" s="685"/>
      <c r="F9" s="950" t="s">
        <v>982</v>
      </c>
      <c r="G9" s="771">
        <f>'Risk Margin_Template3'!J21</f>
        <v>0</v>
      </c>
      <c r="H9" s="771">
        <f>'Risk Margin_Template3'!J22</f>
        <v>0</v>
      </c>
      <c r="I9" s="771">
        <f>'Risk Margin_Template3'!J23</f>
        <v>0</v>
      </c>
      <c r="J9" s="771">
        <f>SUMIFS('Risk Margin_Template3'!$E$30:$E$129,'Risk Margin_Template3'!$C$30:$C$129,$G$11)</f>
        <v>0</v>
      </c>
      <c r="K9" s="771">
        <f>SUMIFS('Risk Margin_Template3'!$G$30:$G$129,'Risk Margin_Template3'!$C$30:$C$129,$G$11)</f>
        <v>0</v>
      </c>
      <c r="L9" s="771">
        <f>SUMIFS('Risk Margin_Template3'!$I$30:$I$129,'Risk Margin_Template3'!$C$30:$C$129,$G$11)</f>
        <v>0</v>
      </c>
      <c r="M9" s="771">
        <f>'Risk Margin_Template3'!J25</f>
        <v>0</v>
      </c>
      <c r="N9" s="594"/>
      <c r="O9" s="950" t="s">
        <v>982</v>
      </c>
      <c r="P9" s="771">
        <f>'Risk Margin_Template3'!M21</f>
        <v>0</v>
      </c>
      <c r="Q9" s="771">
        <f>'Risk Margin_Template3'!M22</f>
        <v>0</v>
      </c>
      <c r="R9" s="771">
        <f>'Risk Margin_Template3'!M23</f>
        <v>0</v>
      </c>
      <c r="S9" s="771">
        <f>SUMIFS('Risk Margin_Template3'!$E$30:$E$129,'Risk Margin_Template3'!$C$30:$C$129,$P$11)</f>
        <v>0</v>
      </c>
      <c r="T9" s="771">
        <f>SUMIFS('Risk Margin_Template3'!$G$30:$G$129,'Risk Margin_Template3'!$C$30:$C$129,$P$11)</f>
        <v>0</v>
      </c>
      <c r="U9" s="771">
        <f>SUMIFS('Risk Margin_Template3'!$I$30:$I$129,'Risk Margin_Template3'!$C$30:$C$129,$P$11)</f>
        <v>0</v>
      </c>
      <c r="V9" s="771">
        <f>'Risk Margin_Template3'!M25</f>
        <v>0</v>
      </c>
      <c r="W9" s="594"/>
      <c r="X9" s="950" t="s">
        <v>982</v>
      </c>
      <c r="Y9" s="771">
        <f>'Risk Margin_Template3'!D21</f>
        <v>0</v>
      </c>
      <c r="Z9" s="771">
        <f>'Risk Margin_Template3'!D22</f>
        <v>0</v>
      </c>
      <c r="AA9" s="771">
        <f>'Risk Margin_Template3'!D23</f>
        <v>0</v>
      </c>
      <c r="AB9" s="771">
        <f>SUMIFS('Risk Margin_Template3'!$E$30:$E$129,'Risk Margin_Template3'!$C$30:$C$129,$Y$11)</f>
        <v>0</v>
      </c>
      <c r="AC9" s="771">
        <f>SUMIFS('Risk Margin_Template3'!$G$30:$G$129,'Risk Margin_Template3'!$C$30:$C$129,$Y$11)</f>
        <v>0</v>
      </c>
      <c r="AD9" s="771">
        <f>SUMIFS('Risk Margin_Template3'!$I$30:$I$129,'Risk Margin_Template3'!$C$30:$C$129,$Y$11)</f>
        <v>0</v>
      </c>
      <c r="AE9" s="771">
        <f>'Risk Margin_Template3'!D25</f>
        <v>0</v>
      </c>
      <c r="AF9" s="685"/>
      <c r="AG9" s="950" t="s">
        <v>982</v>
      </c>
      <c r="AH9" s="771">
        <f>'Risk Margin_Template3'!G21</f>
        <v>0</v>
      </c>
      <c r="AI9" s="771">
        <f>'Risk Margin_Template3'!G22</f>
        <v>0</v>
      </c>
      <c r="AJ9" s="771">
        <f>'Risk Margin_Template3'!G23</f>
        <v>0</v>
      </c>
      <c r="AK9" s="771">
        <f>SUMIFS('Risk Margin_Template3'!$E$30:$E$129,'Risk Margin_Template3'!$C$30:$C$129,$AH$11)</f>
        <v>0</v>
      </c>
      <c r="AL9" s="771">
        <f>SUMIFS('Risk Margin_Template3'!$G$30:$G$129,'Risk Margin_Template3'!$C$30:$C$129,$AH$11)</f>
        <v>0</v>
      </c>
      <c r="AM9" s="771">
        <f>SUMIFS('Risk Margin_Template3'!$I$30:$I$129,'Risk Margin_Template3'!$C$30:$C$129,$AH$11)</f>
        <v>0</v>
      </c>
      <c r="AN9" s="771">
        <f>'Risk Margin_Template3'!G25</f>
        <v>0</v>
      </c>
      <c r="AO9" s="685"/>
      <c r="AP9" s="950" t="s">
        <v>982</v>
      </c>
      <c r="AQ9" s="771">
        <f>'Risk Margin_Template3'!P21</f>
        <v>0</v>
      </c>
      <c r="AR9" s="771">
        <f>'Risk Margin_Template3'!P22</f>
        <v>0</v>
      </c>
      <c r="AS9" s="771">
        <f>'Risk Margin_Template3'!P23</f>
        <v>0</v>
      </c>
      <c r="AT9" s="771">
        <f>SUMIFS('Risk Margin_Template3'!$E$30:$E$129,'Risk Margin_Template3'!$C$30:$C$129,$AQ$11)</f>
        <v>0</v>
      </c>
      <c r="AU9" s="771">
        <f>SUMIFS('Risk Margin_Template3'!$G$30:$G$129,'Risk Margin_Template3'!$C$30:$C$129,$AQ$11)</f>
        <v>0</v>
      </c>
      <c r="AV9" s="771">
        <f>SUMIFS('Risk Margin_Template3'!$I$30:$I$129,'Risk Margin_Template3'!$C$30:$C$129,$AQ$11)</f>
        <v>0</v>
      </c>
      <c r="AW9" s="771">
        <f>'Risk Margin_Template3'!P25</f>
        <v>0</v>
      </c>
    </row>
    <row r="10" spans="2:49" x14ac:dyDescent="0.25">
      <c r="B10" s="483"/>
      <c r="C10" s="685"/>
      <c r="D10" s="685"/>
      <c r="E10" s="685"/>
      <c r="F10" s="685"/>
      <c r="G10" s="685"/>
      <c r="H10" s="685"/>
      <c r="I10" s="685"/>
      <c r="J10" s="685"/>
      <c r="K10" s="594"/>
      <c r="L10" s="594"/>
      <c r="M10" s="594"/>
      <c r="N10" s="594"/>
      <c r="O10" s="685"/>
      <c r="P10" s="685"/>
      <c r="Q10" s="685"/>
      <c r="R10" s="685"/>
      <c r="S10" s="685"/>
      <c r="T10" s="594"/>
      <c r="U10" s="594"/>
      <c r="V10" s="594"/>
      <c r="W10" s="594"/>
      <c r="X10" s="685"/>
      <c r="Y10" s="685"/>
      <c r="Z10" s="685"/>
      <c r="AA10" s="685"/>
      <c r="AB10" s="685"/>
      <c r="AC10" s="594"/>
      <c r="AD10" s="594"/>
      <c r="AE10" s="594"/>
      <c r="AF10" s="685"/>
      <c r="AG10" s="685"/>
      <c r="AH10" s="685"/>
      <c r="AI10" s="685"/>
      <c r="AJ10" s="685"/>
      <c r="AK10" s="685"/>
      <c r="AL10" s="594"/>
      <c r="AM10" s="594"/>
      <c r="AN10" s="594"/>
      <c r="AO10" s="685"/>
      <c r="AP10" s="685"/>
      <c r="AQ10" s="685"/>
      <c r="AR10" s="685"/>
      <c r="AS10" s="685"/>
      <c r="AT10" s="685"/>
      <c r="AU10" s="594"/>
      <c r="AV10" s="594"/>
      <c r="AW10" s="594"/>
    </row>
    <row r="11" spans="2:49" s="15" customFormat="1" ht="23.1" customHeight="1" x14ac:dyDescent="0.25">
      <c r="B11" s="1036" t="s">
        <v>618</v>
      </c>
      <c r="C11" s="1036" t="s">
        <v>688</v>
      </c>
      <c r="D11" s="1036" t="s">
        <v>689</v>
      </c>
      <c r="F11" s="1057" t="s">
        <v>618</v>
      </c>
      <c r="G11" s="1066" t="s">
        <v>694</v>
      </c>
      <c r="H11" s="1066"/>
      <c r="I11" s="1066"/>
      <c r="J11" s="1066"/>
      <c r="K11" s="1066"/>
      <c r="L11" s="1066"/>
      <c r="M11" s="1066"/>
      <c r="O11" s="1057" t="s">
        <v>618</v>
      </c>
      <c r="P11" s="1066" t="s">
        <v>216</v>
      </c>
      <c r="Q11" s="1066"/>
      <c r="R11" s="1066"/>
      <c r="S11" s="1066"/>
      <c r="T11" s="1066"/>
      <c r="U11" s="1066"/>
      <c r="V11" s="1066"/>
      <c r="X11" s="1057" t="s">
        <v>618</v>
      </c>
      <c r="Y11" s="1066" t="s">
        <v>695</v>
      </c>
      <c r="Z11" s="1066"/>
      <c r="AA11" s="1066"/>
      <c r="AB11" s="1066"/>
      <c r="AC11" s="1066"/>
      <c r="AD11" s="1066"/>
      <c r="AE11" s="1066"/>
      <c r="AG11" s="1057" t="s">
        <v>618</v>
      </c>
      <c r="AH11" s="1066" t="s">
        <v>214</v>
      </c>
      <c r="AI11" s="1066"/>
      <c r="AJ11" s="1066"/>
      <c r="AK11" s="1066"/>
      <c r="AL11" s="1066"/>
      <c r="AM11" s="1066"/>
      <c r="AN11" s="1066"/>
      <c r="AO11" s="153"/>
      <c r="AP11" s="1036" t="s">
        <v>618</v>
      </c>
      <c r="AQ11" s="1066" t="s">
        <v>660</v>
      </c>
      <c r="AR11" s="1066"/>
      <c r="AS11" s="1066"/>
      <c r="AT11" s="1066"/>
      <c r="AU11" s="1066"/>
      <c r="AV11" s="1066"/>
      <c r="AW11" s="1066"/>
    </row>
    <row r="12" spans="2:49" s="578" customFormat="1" ht="54.6" customHeight="1" x14ac:dyDescent="0.3">
      <c r="B12" s="1035"/>
      <c r="C12" s="1035"/>
      <c r="D12" s="1035"/>
      <c r="E12" s="747"/>
      <c r="F12" s="1057"/>
      <c r="G12" s="748" t="s">
        <v>696</v>
      </c>
      <c r="H12" s="748" t="s">
        <v>697</v>
      </c>
      <c r="I12" s="748" t="s">
        <v>698</v>
      </c>
      <c r="J12" s="748" t="s">
        <v>699</v>
      </c>
      <c r="K12" s="748" t="s">
        <v>700</v>
      </c>
      <c r="L12" s="748" t="s">
        <v>701</v>
      </c>
      <c r="M12" s="748" t="s">
        <v>702</v>
      </c>
      <c r="N12" s="747"/>
      <c r="O12" s="1057"/>
      <c r="P12" s="748" t="s">
        <v>696</v>
      </c>
      <c r="Q12" s="748" t="s">
        <v>697</v>
      </c>
      <c r="R12" s="748" t="s">
        <v>698</v>
      </c>
      <c r="S12" s="748" t="s">
        <v>699</v>
      </c>
      <c r="T12" s="748" t="s">
        <v>700</v>
      </c>
      <c r="U12" s="748" t="s">
        <v>701</v>
      </c>
      <c r="V12" s="748" t="s">
        <v>702</v>
      </c>
      <c r="W12" s="747"/>
      <c r="X12" s="1057"/>
      <c r="Y12" s="748" t="s">
        <v>696</v>
      </c>
      <c r="Z12" s="748" t="s">
        <v>697</v>
      </c>
      <c r="AA12" s="748" t="s">
        <v>698</v>
      </c>
      <c r="AB12" s="748" t="s">
        <v>699</v>
      </c>
      <c r="AC12" s="748" t="s">
        <v>700</v>
      </c>
      <c r="AD12" s="748" t="s">
        <v>701</v>
      </c>
      <c r="AE12" s="748" t="s">
        <v>702</v>
      </c>
      <c r="AF12" s="747"/>
      <c r="AG12" s="1057"/>
      <c r="AH12" s="748" t="s">
        <v>696</v>
      </c>
      <c r="AI12" s="748" t="s">
        <v>697</v>
      </c>
      <c r="AJ12" s="748" t="s">
        <v>698</v>
      </c>
      <c r="AK12" s="748" t="s">
        <v>699</v>
      </c>
      <c r="AL12" s="748" t="s">
        <v>700</v>
      </c>
      <c r="AM12" s="748" t="s">
        <v>701</v>
      </c>
      <c r="AN12" s="748" t="s">
        <v>702</v>
      </c>
      <c r="AO12" s="747"/>
      <c r="AP12" s="1035"/>
      <c r="AQ12" s="748" t="s">
        <v>696</v>
      </c>
      <c r="AR12" s="748" t="s">
        <v>697</v>
      </c>
      <c r="AS12" s="748" t="s">
        <v>698</v>
      </c>
      <c r="AT12" s="748" t="s">
        <v>699</v>
      </c>
      <c r="AU12" s="748" t="s">
        <v>700</v>
      </c>
      <c r="AV12" s="748" t="s">
        <v>701</v>
      </c>
      <c r="AW12" s="748" t="s">
        <v>702</v>
      </c>
    </row>
    <row r="13" spans="2:49" x14ac:dyDescent="0.25">
      <c r="B13" s="705">
        <f t="array" ref="B13:B1212">_xlfn.SEQUENCE(1200)</f>
        <v>1</v>
      </c>
      <c r="C13" s="951">
        <f>(1+_xlfn.XLOOKUP(INT((B13-1)/12)+1,'ZC Curve'!$B$8:$B$107,'ZC Curve'!R$8:R$107,,0))^(1/12)-1</f>
        <v>0</v>
      </c>
      <c r="D13" s="946">
        <f>1/(1+C13)</f>
        <v>1</v>
      </c>
      <c r="E13" s="594"/>
      <c r="F13" s="705">
        <v>1</v>
      </c>
      <c r="G13" s="756"/>
      <c r="H13" s="756"/>
      <c r="I13" s="756"/>
      <c r="J13" s="756"/>
      <c r="K13" s="756"/>
      <c r="L13" s="756"/>
      <c r="M13" s="756"/>
      <c r="N13" s="594"/>
      <c r="O13" s="705">
        <v>1</v>
      </c>
      <c r="P13" s="756"/>
      <c r="Q13" s="756"/>
      <c r="R13" s="756"/>
      <c r="S13" s="756"/>
      <c r="T13" s="756"/>
      <c r="U13" s="756"/>
      <c r="V13" s="756"/>
      <c r="W13" s="594"/>
      <c r="X13" s="705">
        <v>1</v>
      </c>
      <c r="Y13" s="756"/>
      <c r="Z13" s="756"/>
      <c r="AA13" s="756"/>
      <c r="AB13" s="756"/>
      <c r="AC13" s="756"/>
      <c r="AD13" s="756"/>
      <c r="AE13" s="756"/>
      <c r="AF13" s="594"/>
      <c r="AG13" s="705">
        <v>1</v>
      </c>
      <c r="AH13" s="756"/>
      <c r="AI13" s="756"/>
      <c r="AJ13" s="756"/>
      <c r="AK13" s="756"/>
      <c r="AL13" s="756"/>
      <c r="AM13" s="756"/>
      <c r="AN13" s="756"/>
      <c r="AO13" s="685"/>
      <c r="AP13" s="705">
        <v>1</v>
      </c>
      <c r="AQ13" s="756"/>
      <c r="AR13" s="756"/>
      <c r="AS13" s="756"/>
      <c r="AT13" s="756"/>
      <c r="AU13" s="756"/>
      <c r="AV13" s="756"/>
      <c r="AW13" s="756"/>
    </row>
    <row r="14" spans="2:49" x14ac:dyDescent="0.25">
      <c r="B14" s="705">
        <v>2</v>
      </c>
      <c r="C14" s="951">
        <f>(1+_xlfn.XLOOKUP(INT((B14-1)/12)+1,'ZC Curve'!$B$8:$B$107,'ZC Curve'!R$8:R$107,,0))^(1/12)-1</f>
        <v>0</v>
      </c>
      <c r="D14" s="946">
        <f t="shared" ref="D14:D77" si="5">D13/(1+C14)</f>
        <v>1</v>
      </c>
      <c r="E14" s="594"/>
      <c r="F14" s="705">
        <f t="shared" ref="F14:F77" si="6">F13+1</f>
        <v>2</v>
      </c>
      <c r="G14" s="756"/>
      <c r="H14" s="756"/>
      <c r="I14" s="756"/>
      <c r="J14" s="756"/>
      <c r="K14" s="756"/>
      <c r="L14" s="756"/>
      <c r="M14" s="756"/>
      <c r="N14" s="594"/>
      <c r="O14" s="705">
        <f t="shared" ref="O14:O77" si="7">O13+1</f>
        <v>2</v>
      </c>
      <c r="P14" s="756"/>
      <c r="Q14" s="756"/>
      <c r="R14" s="756"/>
      <c r="S14" s="756"/>
      <c r="T14" s="756"/>
      <c r="U14" s="756"/>
      <c r="V14" s="756"/>
      <c r="W14" s="594"/>
      <c r="X14" s="705">
        <f t="shared" ref="X14:X77" si="8">X13+1</f>
        <v>2</v>
      </c>
      <c r="Y14" s="756"/>
      <c r="Z14" s="756"/>
      <c r="AA14" s="756"/>
      <c r="AB14" s="756"/>
      <c r="AC14" s="756"/>
      <c r="AD14" s="756"/>
      <c r="AE14" s="756"/>
      <c r="AF14" s="594"/>
      <c r="AG14" s="705">
        <f t="shared" ref="AG14:AG77" si="9">AG13+1</f>
        <v>2</v>
      </c>
      <c r="AH14" s="756"/>
      <c r="AI14" s="756"/>
      <c r="AJ14" s="756"/>
      <c r="AK14" s="756"/>
      <c r="AL14" s="756"/>
      <c r="AM14" s="756"/>
      <c r="AN14" s="756"/>
      <c r="AO14" s="685"/>
      <c r="AP14" s="705">
        <f t="shared" ref="AP14:AP77" si="10">AP13+1</f>
        <v>2</v>
      </c>
      <c r="AQ14" s="756"/>
      <c r="AR14" s="756"/>
      <c r="AS14" s="756"/>
      <c r="AT14" s="756"/>
      <c r="AU14" s="756"/>
      <c r="AV14" s="756"/>
      <c r="AW14" s="756"/>
    </row>
    <row r="15" spans="2:49" x14ac:dyDescent="0.25">
      <c r="B15" s="705">
        <v>3</v>
      </c>
      <c r="C15" s="951">
        <f>(1+_xlfn.XLOOKUP(INT((B15-1)/12)+1,'ZC Curve'!$B$8:$B$107,'ZC Curve'!R$8:R$107,,0))^(1/12)-1</f>
        <v>0</v>
      </c>
      <c r="D15" s="946">
        <f t="shared" si="5"/>
        <v>1</v>
      </c>
      <c r="E15" s="594"/>
      <c r="F15" s="705">
        <f t="shared" si="6"/>
        <v>3</v>
      </c>
      <c r="G15" s="756"/>
      <c r="H15" s="756"/>
      <c r="I15" s="756"/>
      <c r="J15" s="756"/>
      <c r="K15" s="756"/>
      <c r="L15" s="756"/>
      <c r="M15" s="756"/>
      <c r="N15" s="594"/>
      <c r="O15" s="705">
        <f t="shared" si="7"/>
        <v>3</v>
      </c>
      <c r="P15" s="756"/>
      <c r="Q15" s="756"/>
      <c r="R15" s="756"/>
      <c r="S15" s="756"/>
      <c r="T15" s="756"/>
      <c r="U15" s="756"/>
      <c r="V15" s="756"/>
      <c r="W15" s="594"/>
      <c r="X15" s="705">
        <f t="shared" si="8"/>
        <v>3</v>
      </c>
      <c r="Y15" s="756"/>
      <c r="Z15" s="756"/>
      <c r="AA15" s="756"/>
      <c r="AB15" s="756"/>
      <c r="AC15" s="756"/>
      <c r="AD15" s="756"/>
      <c r="AE15" s="756"/>
      <c r="AF15" s="594"/>
      <c r="AG15" s="705">
        <f t="shared" si="9"/>
        <v>3</v>
      </c>
      <c r="AH15" s="756"/>
      <c r="AI15" s="756"/>
      <c r="AJ15" s="756"/>
      <c r="AK15" s="756"/>
      <c r="AL15" s="756"/>
      <c r="AM15" s="756"/>
      <c r="AN15" s="756"/>
      <c r="AO15" s="685"/>
      <c r="AP15" s="705">
        <f t="shared" si="10"/>
        <v>3</v>
      </c>
      <c r="AQ15" s="756"/>
      <c r="AR15" s="756"/>
      <c r="AS15" s="756"/>
      <c r="AT15" s="756"/>
      <c r="AU15" s="756"/>
      <c r="AV15" s="756"/>
      <c r="AW15" s="756"/>
    </row>
    <row r="16" spans="2:49" x14ac:dyDescent="0.25">
      <c r="B16" s="705">
        <v>4</v>
      </c>
      <c r="C16" s="951">
        <f>(1+_xlfn.XLOOKUP(INT((B16-1)/12)+1,'ZC Curve'!$B$8:$B$107,'ZC Curve'!R$8:R$107,,0))^(1/12)-1</f>
        <v>0</v>
      </c>
      <c r="D16" s="946">
        <f t="shared" si="5"/>
        <v>1</v>
      </c>
      <c r="E16" s="594"/>
      <c r="F16" s="705">
        <f t="shared" si="6"/>
        <v>4</v>
      </c>
      <c r="G16" s="756"/>
      <c r="H16" s="756"/>
      <c r="I16" s="756"/>
      <c r="J16" s="756"/>
      <c r="K16" s="756"/>
      <c r="L16" s="756"/>
      <c r="M16" s="756"/>
      <c r="N16" s="594"/>
      <c r="O16" s="705">
        <f t="shared" si="7"/>
        <v>4</v>
      </c>
      <c r="P16" s="756"/>
      <c r="Q16" s="756"/>
      <c r="R16" s="756"/>
      <c r="S16" s="756"/>
      <c r="T16" s="756"/>
      <c r="U16" s="756"/>
      <c r="V16" s="756"/>
      <c r="W16" s="594"/>
      <c r="X16" s="705">
        <f t="shared" si="8"/>
        <v>4</v>
      </c>
      <c r="Y16" s="756"/>
      <c r="Z16" s="756"/>
      <c r="AA16" s="756"/>
      <c r="AB16" s="756"/>
      <c r="AC16" s="756"/>
      <c r="AD16" s="756"/>
      <c r="AE16" s="756"/>
      <c r="AF16" s="594"/>
      <c r="AG16" s="705">
        <f t="shared" si="9"/>
        <v>4</v>
      </c>
      <c r="AH16" s="756"/>
      <c r="AI16" s="756"/>
      <c r="AJ16" s="756"/>
      <c r="AK16" s="756"/>
      <c r="AL16" s="756"/>
      <c r="AM16" s="756"/>
      <c r="AN16" s="756"/>
      <c r="AO16" s="685"/>
      <c r="AP16" s="705">
        <f t="shared" si="10"/>
        <v>4</v>
      </c>
      <c r="AQ16" s="756"/>
      <c r="AR16" s="756"/>
      <c r="AS16" s="756"/>
      <c r="AT16" s="756"/>
      <c r="AU16" s="756"/>
      <c r="AV16" s="756"/>
      <c r="AW16" s="756"/>
    </row>
    <row r="17" spans="2:49" x14ac:dyDescent="0.25">
      <c r="B17" s="705">
        <v>5</v>
      </c>
      <c r="C17" s="951">
        <f>(1+_xlfn.XLOOKUP(INT((B17-1)/12)+1,'ZC Curve'!$B$8:$B$107,'ZC Curve'!R$8:R$107,,0))^(1/12)-1</f>
        <v>0</v>
      </c>
      <c r="D17" s="946">
        <f t="shared" si="5"/>
        <v>1</v>
      </c>
      <c r="E17" s="594"/>
      <c r="F17" s="705">
        <f t="shared" si="6"/>
        <v>5</v>
      </c>
      <c r="G17" s="756"/>
      <c r="H17" s="756"/>
      <c r="I17" s="756"/>
      <c r="J17" s="756"/>
      <c r="K17" s="756"/>
      <c r="L17" s="756"/>
      <c r="M17" s="756"/>
      <c r="N17" s="594"/>
      <c r="O17" s="705">
        <f t="shared" si="7"/>
        <v>5</v>
      </c>
      <c r="P17" s="756"/>
      <c r="Q17" s="756"/>
      <c r="R17" s="756"/>
      <c r="S17" s="756"/>
      <c r="T17" s="756"/>
      <c r="U17" s="756"/>
      <c r="V17" s="756"/>
      <c r="W17" s="594"/>
      <c r="X17" s="705">
        <f t="shared" si="8"/>
        <v>5</v>
      </c>
      <c r="Y17" s="756"/>
      <c r="Z17" s="756"/>
      <c r="AA17" s="756"/>
      <c r="AB17" s="756"/>
      <c r="AC17" s="756"/>
      <c r="AD17" s="756"/>
      <c r="AE17" s="756"/>
      <c r="AF17" s="594"/>
      <c r="AG17" s="705">
        <f t="shared" si="9"/>
        <v>5</v>
      </c>
      <c r="AH17" s="756"/>
      <c r="AI17" s="756"/>
      <c r="AJ17" s="756"/>
      <c r="AK17" s="756"/>
      <c r="AL17" s="756"/>
      <c r="AM17" s="756"/>
      <c r="AN17" s="756"/>
      <c r="AO17" s="685"/>
      <c r="AP17" s="705">
        <f t="shared" si="10"/>
        <v>5</v>
      </c>
      <c r="AQ17" s="756"/>
      <c r="AR17" s="756"/>
      <c r="AS17" s="756"/>
      <c r="AT17" s="756"/>
      <c r="AU17" s="756"/>
      <c r="AV17" s="756"/>
      <c r="AW17" s="756"/>
    </row>
    <row r="18" spans="2:49" x14ac:dyDescent="0.25">
      <c r="B18" s="705">
        <v>6</v>
      </c>
      <c r="C18" s="951">
        <f>(1+_xlfn.XLOOKUP(INT((B18-1)/12)+1,'ZC Curve'!$B$8:$B$107,'ZC Curve'!R$8:R$107,,0))^(1/12)-1</f>
        <v>0</v>
      </c>
      <c r="D18" s="946">
        <f t="shared" si="5"/>
        <v>1</v>
      </c>
      <c r="E18" s="594"/>
      <c r="F18" s="705">
        <f t="shared" si="6"/>
        <v>6</v>
      </c>
      <c r="G18" s="756"/>
      <c r="H18" s="756"/>
      <c r="I18" s="756"/>
      <c r="J18" s="756"/>
      <c r="K18" s="756"/>
      <c r="L18" s="756"/>
      <c r="M18" s="756"/>
      <c r="N18" s="594"/>
      <c r="O18" s="705">
        <f t="shared" si="7"/>
        <v>6</v>
      </c>
      <c r="P18" s="756"/>
      <c r="Q18" s="756"/>
      <c r="R18" s="756"/>
      <c r="S18" s="756"/>
      <c r="T18" s="756"/>
      <c r="U18" s="756"/>
      <c r="V18" s="756"/>
      <c r="W18" s="594"/>
      <c r="X18" s="705">
        <f t="shared" si="8"/>
        <v>6</v>
      </c>
      <c r="Y18" s="756"/>
      <c r="Z18" s="756"/>
      <c r="AA18" s="756"/>
      <c r="AB18" s="756"/>
      <c r="AC18" s="756"/>
      <c r="AD18" s="756"/>
      <c r="AE18" s="756"/>
      <c r="AF18" s="594"/>
      <c r="AG18" s="705">
        <f t="shared" si="9"/>
        <v>6</v>
      </c>
      <c r="AH18" s="756"/>
      <c r="AI18" s="756"/>
      <c r="AJ18" s="756"/>
      <c r="AK18" s="756"/>
      <c r="AL18" s="756"/>
      <c r="AM18" s="756"/>
      <c r="AN18" s="756"/>
      <c r="AO18" s="685"/>
      <c r="AP18" s="705">
        <f t="shared" si="10"/>
        <v>6</v>
      </c>
      <c r="AQ18" s="756"/>
      <c r="AR18" s="756"/>
      <c r="AS18" s="756"/>
      <c r="AT18" s="756"/>
      <c r="AU18" s="756"/>
      <c r="AV18" s="756"/>
      <c r="AW18" s="756"/>
    </row>
    <row r="19" spans="2:49" x14ac:dyDescent="0.25">
      <c r="B19" s="705">
        <v>7</v>
      </c>
      <c r="C19" s="951">
        <f>(1+_xlfn.XLOOKUP(INT((B19-1)/12)+1,'ZC Curve'!$B$8:$B$107,'ZC Curve'!R$8:R$107,,0))^(1/12)-1</f>
        <v>0</v>
      </c>
      <c r="D19" s="946">
        <f t="shared" si="5"/>
        <v>1</v>
      </c>
      <c r="E19" s="594"/>
      <c r="F19" s="705">
        <f t="shared" si="6"/>
        <v>7</v>
      </c>
      <c r="G19" s="756"/>
      <c r="H19" s="756"/>
      <c r="I19" s="756"/>
      <c r="J19" s="756"/>
      <c r="K19" s="756"/>
      <c r="L19" s="756"/>
      <c r="M19" s="756"/>
      <c r="N19" s="594"/>
      <c r="O19" s="705">
        <f t="shared" si="7"/>
        <v>7</v>
      </c>
      <c r="P19" s="756"/>
      <c r="Q19" s="756"/>
      <c r="R19" s="756"/>
      <c r="S19" s="756"/>
      <c r="T19" s="756"/>
      <c r="U19" s="756"/>
      <c r="V19" s="756"/>
      <c r="W19" s="594"/>
      <c r="X19" s="705">
        <f t="shared" si="8"/>
        <v>7</v>
      </c>
      <c r="Y19" s="756"/>
      <c r="Z19" s="756"/>
      <c r="AA19" s="756"/>
      <c r="AB19" s="756"/>
      <c r="AC19" s="756"/>
      <c r="AD19" s="756"/>
      <c r="AE19" s="756"/>
      <c r="AF19" s="594"/>
      <c r="AG19" s="705">
        <f t="shared" si="9"/>
        <v>7</v>
      </c>
      <c r="AH19" s="756"/>
      <c r="AI19" s="756"/>
      <c r="AJ19" s="756"/>
      <c r="AK19" s="756"/>
      <c r="AL19" s="756"/>
      <c r="AM19" s="756"/>
      <c r="AN19" s="756"/>
      <c r="AO19" s="685"/>
      <c r="AP19" s="705">
        <f t="shared" si="10"/>
        <v>7</v>
      </c>
      <c r="AQ19" s="756"/>
      <c r="AR19" s="756"/>
      <c r="AS19" s="756"/>
      <c r="AT19" s="756"/>
      <c r="AU19" s="756"/>
      <c r="AV19" s="756"/>
      <c r="AW19" s="756"/>
    </row>
    <row r="20" spans="2:49" x14ac:dyDescent="0.25">
      <c r="B20" s="705">
        <v>8</v>
      </c>
      <c r="C20" s="951">
        <f>(1+_xlfn.XLOOKUP(INT((B20-1)/12)+1,'ZC Curve'!$B$8:$B$107,'ZC Curve'!R$8:R$107,,0))^(1/12)-1</f>
        <v>0</v>
      </c>
      <c r="D20" s="946">
        <f t="shared" si="5"/>
        <v>1</v>
      </c>
      <c r="E20" s="594"/>
      <c r="F20" s="705">
        <f t="shared" si="6"/>
        <v>8</v>
      </c>
      <c r="G20" s="756"/>
      <c r="H20" s="756"/>
      <c r="I20" s="756"/>
      <c r="J20" s="756"/>
      <c r="K20" s="756"/>
      <c r="L20" s="756"/>
      <c r="M20" s="756"/>
      <c r="N20" s="594"/>
      <c r="O20" s="705">
        <f t="shared" si="7"/>
        <v>8</v>
      </c>
      <c r="P20" s="756"/>
      <c r="Q20" s="756"/>
      <c r="R20" s="756"/>
      <c r="S20" s="756"/>
      <c r="T20" s="756"/>
      <c r="U20" s="756"/>
      <c r="V20" s="756"/>
      <c r="W20" s="594"/>
      <c r="X20" s="705">
        <f t="shared" si="8"/>
        <v>8</v>
      </c>
      <c r="Y20" s="756"/>
      <c r="Z20" s="756"/>
      <c r="AA20" s="756"/>
      <c r="AB20" s="756"/>
      <c r="AC20" s="756"/>
      <c r="AD20" s="756"/>
      <c r="AE20" s="756"/>
      <c r="AF20" s="594"/>
      <c r="AG20" s="705">
        <f t="shared" si="9"/>
        <v>8</v>
      </c>
      <c r="AH20" s="756"/>
      <c r="AI20" s="756"/>
      <c r="AJ20" s="756"/>
      <c r="AK20" s="756"/>
      <c r="AL20" s="756"/>
      <c r="AM20" s="756"/>
      <c r="AN20" s="756"/>
      <c r="AO20" s="685"/>
      <c r="AP20" s="705">
        <f t="shared" si="10"/>
        <v>8</v>
      </c>
      <c r="AQ20" s="756"/>
      <c r="AR20" s="756"/>
      <c r="AS20" s="756"/>
      <c r="AT20" s="756"/>
      <c r="AU20" s="756"/>
      <c r="AV20" s="756"/>
      <c r="AW20" s="756"/>
    </row>
    <row r="21" spans="2:49" x14ac:dyDescent="0.25">
      <c r="B21" s="705">
        <v>9</v>
      </c>
      <c r="C21" s="951">
        <f>(1+_xlfn.XLOOKUP(INT((B21-1)/12)+1,'ZC Curve'!$B$8:$B$107,'ZC Curve'!R$8:R$107,,0))^(1/12)-1</f>
        <v>0</v>
      </c>
      <c r="D21" s="946">
        <f t="shared" si="5"/>
        <v>1</v>
      </c>
      <c r="E21" s="594"/>
      <c r="F21" s="705">
        <f t="shared" si="6"/>
        <v>9</v>
      </c>
      <c r="G21" s="756"/>
      <c r="H21" s="756"/>
      <c r="I21" s="756"/>
      <c r="J21" s="756"/>
      <c r="K21" s="756"/>
      <c r="L21" s="756"/>
      <c r="M21" s="756"/>
      <c r="N21" s="594"/>
      <c r="O21" s="705">
        <f t="shared" si="7"/>
        <v>9</v>
      </c>
      <c r="P21" s="756"/>
      <c r="Q21" s="756"/>
      <c r="R21" s="756"/>
      <c r="S21" s="756"/>
      <c r="T21" s="756"/>
      <c r="U21" s="756"/>
      <c r="V21" s="756"/>
      <c r="W21" s="594"/>
      <c r="X21" s="705">
        <f t="shared" si="8"/>
        <v>9</v>
      </c>
      <c r="Y21" s="756"/>
      <c r="Z21" s="756"/>
      <c r="AA21" s="756"/>
      <c r="AB21" s="756"/>
      <c r="AC21" s="756"/>
      <c r="AD21" s="756"/>
      <c r="AE21" s="756"/>
      <c r="AF21" s="594"/>
      <c r="AG21" s="705">
        <f t="shared" si="9"/>
        <v>9</v>
      </c>
      <c r="AH21" s="756"/>
      <c r="AI21" s="756"/>
      <c r="AJ21" s="756"/>
      <c r="AK21" s="756"/>
      <c r="AL21" s="756"/>
      <c r="AM21" s="756"/>
      <c r="AN21" s="756"/>
      <c r="AO21" s="685"/>
      <c r="AP21" s="705">
        <f t="shared" si="10"/>
        <v>9</v>
      </c>
      <c r="AQ21" s="756"/>
      <c r="AR21" s="756"/>
      <c r="AS21" s="756"/>
      <c r="AT21" s="756"/>
      <c r="AU21" s="756"/>
      <c r="AV21" s="756"/>
      <c r="AW21" s="756"/>
    </row>
    <row r="22" spans="2:49" x14ac:dyDescent="0.25">
      <c r="B22" s="705">
        <v>10</v>
      </c>
      <c r="C22" s="951">
        <f>(1+_xlfn.XLOOKUP(INT((B22-1)/12)+1,'ZC Curve'!$B$8:$B$107,'ZC Curve'!R$8:R$107,,0))^(1/12)-1</f>
        <v>0</v>
      </c>
      <c r="D22" s="946">
        <f t="shared" si="5"/>
        <v>1</v>
      </c>
      <c r="E22" s="594"/>
      <c r="F22" s="705">
        <f t="shared" si="6"/>
        <v>10</v>
      </c>
      <c r="G22" s="756"/>
      <c r="H22" s="756"/>
      <c r="I22" s="756"/>
      <c r="J22" s="756"/>
      <c r="K22" s="756"/>
      <c r="L22" s="756"/>
      <c r="M22" s="756"/>
      <c r="N22" s="594"/>
      <c r="O22" s="705">
        <f t="shared" si="7"/>
        <v>10</v>
      </c>
      <c r="P22" s="756"/>
      <c r="Q22" s="756"/>
      <c r="R22" s="756"/>
      <c r="S22" s="756"/>
      <c r="T22" s="756"/>
      <c r="U22" s="756"/>
      <c r="V22" s="756"/>
      <c r="W22" s="594"/>
      <c r="X22" s="705">
        <f t="shared" si="8"/>
        <v>10</v>
      </c>
      <c r="Y22" s="756"/>
      <c r="Z22" s="756"/>
      <c r="AA22" s="756"/>
      <c r="AB22" s="756"/>
      <c r="AC22" s="756"/>
      <c r="AD22" s="756"/>
      <c r="AE22" s="756"/>
      <c r="AF22" s="594"/>
      <c r="AG22" s="705">
        <f t="shared" si="9"/>
        <v>10</v>
      </c>
      <c r="AH22" s="756"/>
      <c r="AI22" s="756"/>
      <c r="AJ22" s="756"/>
      <c r="AK22" s="756"/>
      <c r="AL22" s="756"/>
      <c r="AM22" s="756"/>
      <c r="AN22" s="756"/>
      <c r="AO22" s="685"/>
      <c r="AP22" s="705">
        <f t="shared" si="10"/>
        <v>10</v>
      </c>
      <c r="AQ22" s="756"/>
      <c r="AR22" s="756"/>
      <c r="AS22" s="756"/>
      <c r="AT22" s="756"/>
      <c r="AU22" s="756"/>
      <c r="AV22" s="756"/>
      <c r="AW22" s="756"/>
    </row>
    <row r="23" spans="2:49" x14ac:dyDescent="0.25">
      <c r="B23" s="705">
        <v>11</v>
      </c>
      <c r="C23" s="951">
        <f>(1+_xlfn.XLOOKUP(INT((B23-1)/12)+1,'ZC Curve'!$B$8:$B$107,'ZC Curve'!R$8:R$107,,0))^(1/12)-1</f>
        <v>0</v>
      </c>
      <c r="D23" s="946">
        <f t="shared" si="5"/>
        <v>1</v>
      </c>
      <c r="E23" s="594"/>
      <c r="F23" s="705">
        <f t="shared" si="6"/>
        <v>11</v>
      </c>
      <c r="G23" s="756"/>
      <c r="H23" s="756"/>
      <c r="I23" s="756"/>
      <c r="J23" s="756"/>
      <c r="K23" s="756"/>
      <c r="L23" s="756"/>
      <c r="M23" s="756"/>
      <c r="N23" s="594"/>
      <c r="O23" s="705">
        <f t="shared" si="7"/>
        <v>11</v>
      </c>
      <c r="P23" s="756"/>
      <c r="Q23" s="756"/>
      <c r="R23" s="756"/>
      <c r="S23" s="756"/>
      <c r="T23" s="756"/>
      <c r="U23" s="756"/>
      <c r="V23" s="756"/>
      <c r="W23" s="594"/>
      <c r="X23" s="705">
        <f t="shared" si="8"/>
        <v>11</v>
      </c>
      <c r="Y23" s="756"/>
      <c r="Z23" s="756"/>
      <c r="AA23" s="756"/>
      <c r="AB23" s="756"/>
      <c r="AC23" s="756"/>
      <c r="AD23" s="756"/>
      <c r="AE23" s="756"/>
      <c r="AF23" s="594"/>
      <c r="AG23" s="705">
        <f t="shared" si="9"/>
        <v>11</v>
      </c>
      <c r="AH23" s="756"/>
      <c r="AI23" s="756"/>
      <c r="AJ23" s="756"/>
      <c r="AK23" s="756"/>
      <c r="AL23" s="756"/>
      <c r="AM23" s="756"/>
      <c r="AN23" s="756"/>
      <c r="AO23" s="685"/>
      <c r="AP23" s="705">
        <f t="shared" si="10"/>
        <v>11</v>
      </c>
      <c r="AQ23" s="756"/>
      <c r="AR23" s="756"/>
      <c r="AS23" s="756"/>
      <c r="AT23" s="756"/>
      <c r="AU23" s="756"/>
      <c r="AV23" s="756"/>
      <c r="AW23" s="756"/>
    </row>
    <row r="24" spans="2:49" x14ac:dyDescent="0.25">
      <c r="B24" s="705">
        <v>12</v>
      </c>
      <c r="C24" s="951">
        <f>(1+_xlfn.XLOOKUP(INT((B24-1)/12)+1,'ZC Curve'!$B$8:$B$107,'ZC Curve'!R$8:R$107,,0))^(1/12)-1</f>
        <v>0</v>
      </c>
      <c r="D24" s="946">
        <f t="shared" si="5"/>
        <v>1</v>
      </c>
      <c r="E24" s="594"/>
      <c r="F24" s="705">
        <f t="shared" si="6"/>
        <v>12</v>
      </c>
      <c r="G24" s="756"/>
      <c r="H24" s="756"/>
      <c r="I24" s="756"/>
      <c r="J24" s="756"/>
      <c r="K24" s="756"/>
      <c r="L24" s="756"/>
      <c r="M24" s="756"/>
      <c r="N24" s="594"/>
      <c r="O24" s="705">
        <f t="shared" si="7"/>
        <v>12</v>
      </c>
      <c r="P24" s="756"/>
      <c r="Q24" s="756"/>
      <c r="R24" s="756"/>
      <c r="S24" s="756"/>
      <c r="T24" s="756"/>
      <c r="U24" s="756"/>
      <c r="V24" s="756"/>
      <c r="W24" s="594"/>
      <c r="X24" s="705">
        <f t="shared" si="8"/>
        <v>12</v>
      </c>
      <c r="Y24" s="756"/>
      <c r="Z24" s="756"/>
      <c r="AA24" s="756"/>
      <c r="AB24" s="756"/>
      <c r="AC24" s="756"/>
      <c r="AD24" s="756"/>
      <c r="AE24" s="756"/>
      <c r="AF24" s="594"/>
      <c r="AG24" s="705">
        <f t="shared" si="9"/>
        <v>12</v>
      </c>
      <c r="AH24" s="756"/>
      <c r="AI24" s="756"/>
      <c r="AJ24" s="756"/>
      <c r="AK24" s="756"/>
      <c r="AL24" s="756"/>
      <c r="AM24" s="756"/>
      <c r="AN24" s="756"/>
      <c r="AO24" s="685"/>
      <c r="AP24" s="705">
        <f t="shared" si="10"/>
        <v>12</v>
      </c>
      <c r="AQ24" s="756"/>
      <c r="AR24" s="756"/>
      <c r="AS24" s="756"/>
      <c r="AT24" s="756"/>
      <c r="AU24" s="756"/>
      <c r="AV24" s="756"/>
      <c r="AW24" s="756"/>
    </row>
    <row r="25" spans="2:49" x14ac:dyDescent="0.25">
      <c r="B25" s="705">
        <v>13</v>
      </c>
      <c r="C25" s="951">
        <f>(1+_xlfn.XLOOKUP(INT((B25-1)/12)+1,'ZC Curve'!$B$8:$B$107,'ZC Curve'!R$8:R$107,,0))^(1/12)-1</f>
        <v>0</v>
      </c>
      <c r="D25" s="946">
        <f t="shared" si="5"/>
        <v>1</v>
      </c>
      <c r="E25" s="594"/>
      <c r="F25" s="705">
        <f t="shared" si="6"/>
        <v>13</v>
      </c>
      <c r="G25" s="756"/>
      <c r="H25" s="756"/>
      <c r="I25" s="756"/>
      <c r="J25" s="756"/>
      <c r="K25" s="756"/>
      <c r="L25" s="756"/>
      <c r="M25" s="756"/>
      <c r="N25" s="594"/>
      <c r="O25" s="705">
        <f t="shared" si="7"/>
        <v>13</v>
      </c>
      <c r="P25" s="756"/>
      <c r="Q25" s="756"/>
      <c r="R25" s="756"/>
      <c r="S25" s="756"/>
      <c r="T25" s="756"/>
      <c r="U25" s="756"/>
      <c r="V25" s="756"/>
      <c r="W25" s="594"/>
      <c r="X25" s="705">
        <f t="shared" si="8"/>
        <v>13</v>
      </c>
      <c r="Y25" s="756"/>
      <c r="Z25" s="756"/>
      <c r="AA25" s="756"/>
      <c r="AB25" s="756"/>
      <c r="AC25" s="756"/>
      <c r="AD25" s="756"/>
      <c r="AE25" s="756"/>
      <c r="AF25" s="594"/>
      <c r="AG25" s="705">
        <f t="shared" si="9"/>
        <v>13</v>
      </c>
      <c r="AH25" s="756"/>
      <c r="AI25" s="756"/>
      <c r="AJ25" s="756"/>
      <c r="AK25" s="756"/>
      <c r="AL25" s="756"/>
      <c r="AM25" s="756"/>
      <c r="AN25" s="756"/>
      <c r="AO25" s="685"/>
      <c r="AP25" s="705">
        <f t="shared" si="10"/>
        <v>13</v>
      </c>
      <c r="AQ25" s="756"/>
      <c r="AR25" s="756"/>
      <c r="AS25" s="756"/>
      <c r="AT25" s="756"/>
      <c r="AU25" s="756"/>
      <c r="AV25" s="756"/>
      <c r="AW25" s="756"/>
    </row>
    <row r="26" spans="2:49" x14ac:dyDescent="0.25">
      <c r="B26" s="705">
        <v>14</v>
      </c>
      <c r="C26" s="951">
        <f>(1+_xlfn.XLOOKUP(INT((B26-1)/12)+1,'ZC Curve'!$B$8:$B$107,'ZC Curve'!R$8:R$107,,0))^(1/12)-1</f>
        <v>0</v>
      </c>
      <c r="D26" s="946">
        <f t="shared" si="5"/>
        <v>1</v>
      </c>
      <c r="E26" s="594"/>
      <c r="F26" s="705">
        <f t="shared" si="6"/>
        <v>14</v>
      </c>
      <c r="G26" s="756"/>
      <c r="H26" s="756"/>
      <c r="I26" s="756"/>
      <c r="J26" s="756"/>
      <c r="K26" s="756"/>
      <c r="L26" s="756"/>
      <c r="M26" s="756"/>
      <c r="N26" s="594"/>
      <c r="O26" s="705">
        <f t="shared" si="7"/>
        <v>14</v>
      </c>
      <c r="P26" s="756"/>
      <c r="Q26" s="756"/>
      <c r="R26" s="756"/>
      <c r="S26" s="756"/>
      <c r="T26" s="756"/>
      <c r="U26" s="756"/>
      <c r="V26" s="756"/>
      <c r="W26" s="594"/>
      <c r="X26" s="705">
        <f t="shared" si="8"/>
        <v>14</v>
      </c>
      <c r="Y26" s="756"/>
      <c r="Z26" s="756"/>
      <c r="AA26" s="756"/>
      <c r="AB26" s="756"/>
      <c r="AC26" s="756"/>
      <c r="AD26" s="756"/>
      <c r="AE26" s="756"/>
      <c r="AF26" s="594"/>
      <c r="AG26" s="705">
        <f t="shared" si="9"/>
        <v>14</v>
      </c>
      <c r="AH26" s="756"/>
      <c r="AI26" s="756"/>
      <c r="AJ26" s="756"/>
      <c r="AK26" s="756"/>
      <c r="AL26" s="756"/>
      <c r="AM26" s="756"/>
      <c r="AN26" s="756"/>
      <c r="AO26" s="685"/>
      <c r="AP26" s="705">
        <f t="shared" si="10"/>
        <v>14</v>
      </c>
      <c r="AQ26" s="756"/>
      <c r="AR26" s="756"/>
      <c r="AS26" s="756"/>
      <c r="AT26" s="756"/>
      <c r="AU26" s="756"/>
      <c r="AV26" s="756"/>
      <c r="AW26" s="756"/>
    </row>
    <row r="27" spans="2:49" x14ac:dyDescent="0.25">
      <c r="B27" s="705">
        <v>15</v>
      </c>
      <c r="C27" s="951">
        <f>(1+_xlfn.XLOOKUP(INT((B27-1)/12)+1,'ZC Curve'!$B$8:$B$107,'ZC Curve'!R$8:R$107,,0))^(1/12)-1</f>
        <v>0</v>
      </c>
      <c r="D27" s="946">
        <f t="shared" si="5"/>
        <v>1</v>
      </c>
      <c r="E27" s="594"/>
      <c r="F27" s="705">
        <f t="shared" si="6"/>
        <v>15</v>
      </c>
      <c r="G27" s="756"/>
      <c r="H27" s="756"/>
      <c r="I27" s="756"/>
      <c r="J27" s="756"/>
      <c r="K27" s="756"/>
      <c r="L27" s="756"/>
      <c r="M27" s="756"/>
      <c r="N27" s="594"/>
      <c r="O27" s="705">
        <f t="shared" si="7"/>
        <v>15</v>
      </c>
      <c r="P27" s="756"/>
      <c r="Q27" s="756"/>
      <c r="R27" s="756"/>
      <c r="S27" s="756"/>
      <c r="T27" s="756"/>
      <c r="U27" s="756"/>
      <c r="V27" s="756"/>
      <c r="W27" s="594"/>
      <c r="X27" s="705">
        <f t="shared" si="8"/>
        <v>15</v>
      </c>
      <c r="Y27" s="756"/>
      <c r="Z27" s="756"/>
      <c r="AA27" s="756"/>
      <c r="AB27" s="756"/>
      <c r="AC27" s="756"/>
      <c r="AD27" s="756"/>
      <c r="AE27" s="756"/>
      <c r="AF27" s="594"/>
      <c r="AG27" s="705">
        <f t="shared" si="9"/>
        <v>15</v>
      </c>
      <c r="AH27" s="756"/>
      <c r="AI27" s="756"/>
      <c r="AJ27" s="756"/>
      <c r="AK27" s="756"/>
      <c r="AL27" s="756"/>
      <c r="AM27" s="756"/>
      <c r="AN27" s="756"/>
      <c r="AO27" s="685"/>
      <c r="AP27" s="705">
        <f t="shared" si="10"/>
        <v>15</v>
      </c>
      <c r="AQ27" s="756"/>
      <c r="AR27" s="756"/>
      <c r="AS27" s="756"/>
      <c r="AT27" s="756"/>
      <c r="AU27" s="756"/>
      <c r="AV27" s="756"/>
      <c r="AW27" s="756"/>
    </row>
    <row r="28" spans="2:49" x14ac:dyDescent="0.25">
      <c r="B28" s="705">
        <v>16</v>
      </c>
      <c r="C28" s="951">
        <f>(1+_xlfn.XLOOKUP(INT((B28-1)/12)+1,'ZC Curve'!$B$8:$B$107,'ZC Curve'!R$8:R$107,,0))^(1/12)-1</f>
        <v>0</v>
      </c>
      <c r="D28" s="946">
        <f t="shared" si="5"/>
        <v>1</v>
      </c>
      <c r="E28" s="594"/>
      <c r="F28" s="705">
        <f t="shared" si="6"/>
        <v>16</v>
      </c>
      <c r="G28" s="756"/>
      <c r="H28" s="756"/>
      <c r="I28" s="756"/>
      <c r="J28" s="756"/>
      <c r="K28" s="756"/>
      <c r="L28" s="756"/>
      <c r="M28" s="756"/>
      <c r="N28" s="594"/>
      <c r="O28" s="705">
        <f t="shared" si="7"/>
        <v>16</v>
      </c>
      <c r="P28" s="756"/>
      <c r="Q28" s="756"/>
      <c r="R28" s="756"/>
      <c r="S28" s="756"/>
      <c r="T28" s="756"/>
      <c r="U28" s="756"/>
      <c r="V28" s="756"/>
      <c r="W28" s="594"/>
      <c r="X28" s="705">
        <f t="shared" si="8"/>
        <v>16</v>
      </c>
      <c r="Y28" s="756"/>
      <c r="Z28" s="756"/>
      <c r="AA28" s="756"/>
      <c r="AB28" s="756"/>
      <c r="AC28" s="756"/>
      <c r="AD28" s="756"/>
      <c r="AE28" s="756"/>
      <c r="AF28" s="594"/>
      <c r="AG28" s="705">
        <f t="shared" si="9"/>
        <v>16</v>
      </c>
      <c r="AH28" s="756"/>
      <c r="AI28" s="756"/>
      <c r="AJ28" s="756"/>
      <c r="AK28" s="756"/>
      <c r="AL28" s="756"/>
      <c r="AM28" s="756"/>
      <c r="AN28" s="756"/>
      <c r="AO28" s="685"/>
      <c r="AP28" s="705">
        <f t="shared" si="10"/>
        <v>16</v>
      </c>
      <c r="AQ28" s="756"/>
      <c r="AR28" s="756"/>
      <c r="AS28" s="756"/>
      <c r="AT28" s="756"/>
      <c r="AU28" s="756"/>
      <c r="AV28" s="756"/>
      <c r="AW28" s="756"/>
    </row>
    <row r="29" spans="2:49" x14ac:dyDescent="0.25">
      <c r="B29" s="705">
        <v>17</v>
      </c>
      <c r="C29" s="951">
        <f>(1+_xlfn.XLOOKUP(INT((B29-1)/12)+1,'ZC Curve'!$B$8:$B$107,'ZC Curve'!R$8:R$107,,0))^(1/12)-1</f>
        <v>0</v>
      </c>
      <c r="D29" s="946">
        <f t="shared" si="5"/>
        <v>1</v>
      </c>
      <c r="E29" s="594"/>
      <c r="F29" s="705">
        <f t="shared" si="6"/>
        <v>17</v>
      </c>
      <c r="G29" s="756"/>
      <c r="H29" s="756"/>
      <c r="I29" s="756"/>
      <c r="J29" s="756"/>
      <c r="K29" s="756"/>
      <c r="L29" s="756"/>
      <c r="M29" s="756"/>
      <c r="N29" s="594"/>
      <c r="O29" s="705">
        <f t="shared" si="7"/>
        <v>17</v>
      </c>
      <c r="P29" s="756"/>
      <c r="Q29" s="756"/>
      <c r="R29" s="756"/>
      <c r="S29" s="756"/>
      <c r="T29" s="756"/>
      <c r="U29" s="756"/>
      <c r="V29" s="756"/>
      <c r="W29" s="594"/>
      <c r="X29" s="705">
        <f t="shared" si="8"/>
        <v>17</v>
      </c>
      <c r="Y29" s="756"/>
      <c r="Z29" s="756"/>
      <c r="AA29" s="756"/>
      <c r="AB29" s="756"/>
      <c r="AC29" s="756"/>
      <c r="AD29" s="756"/>
      <c r="AE29" s="756"/>
      <c r="AF29" s="594"/>
      <c r="AG29" s="705">
        <f t="shared" si="9"/>
        <v>17</v>
      </c>
      <c r="AH29" s="756"/>
      <c r="AI29" s="756"/>
      <c r="AJ29" s="756"/>
      <c r="AK29" s="756"/>
      <c r="AL29" s="756"/>
      <c r="AM29" s="756"/>
      <c r="AN29" s="756"/>
      <c r="AO29" s="685"/>
      <c r="AP29" s="705">
        <f t="shared" si="10"/>
        <v>17</v>
      </c>
      <c r="AQ29" s="756"/>
      <c r="AR29" s="756"/>
      <c r="AS29" s="756"/>
      <c r="AT29" s="756"/>
      <c r="AU29" s="756"/>
      <c r="AV29" s="756"/>
      <c r="AW29" s="756"/>
    </row>
    <row r="30" spans="2:49" x14ac:dyDescent="0.25">
      <c r="B30" s="705">
        <v>18</v>
      </c>
      <c r="C30" s="951">
        <f>(1+_xlfn.XLOOKUP(INT((B30-1)/12)+1,'ZC Curve'!$B$8:$B$107,'ZC Curve'!R$8:R$107,,0))^(1/12)-1</f>
        <v>0</v>
      </c>
      <c r="D30" s="946">
        <f t="shared" si="5"/>
        <v>1</v>
      </c>
      <c r="E30" s="594"/>
      <c r="F30" s="705">
        <f t="shared" si="6"/>
        <v>18</v>
      </c>
      <c r="G30" s="756"/>
      <c r="H30" s="756"/>
      <c r="I30" s="756"/>
      <c r="J30" s="756"/>
      <c r="K30" s="756"/>
      <c r="L30" s="756"/>
      <c r="M30" s="756"/>
      <c r="N30" s="594"/>
      <c r="O30" s="705">
        <f t="shared" si="7"/>
        <v>18</v>
      </c>
      <c r="P30" s="756"/>
      <c r="Q30" s="756"/>
      <c r="R30" s="756"/>
      <c r="S30" s="756"/>
      <c r="T30" s="756"/>
      <c r="U30" s="756"/>
      <c r="V30" s="756"/>
      <c r="W30" s="594"/>
      <c r="X30" s="705">
        <f t="shared" si="8"/>
        <v>18</v>
      </c>
      <c r="Y30" s="756"/>
      <c r="Z30" s="756"/>
      <c r="AA30" s="756"/>
      <c r="AB30" s="756"/>
      <c r="AC30" s="756"/>
      <c r="AD30" s="756"/>
      <c r="AE30" s="756"/>
      <c r="AF30" s="594"/>
      <c r="AG30" s="705">
        <f t="shared" si="9"/>
        <v>18</v>
      </c>
      <c r="AH30" s="756"/>
      <c r="AI30" s="756"/>
      <c r="AJ30" s="756"/>
      <c r="AK30" s="756"/>
      <c r="AL30" s="756"/>
      <c r="AM30" s="756"/>
      <c r="AN30" s="756"/>
      <c r="AO30" s="685"/>
      <c r="AP30" s="705">
        <f t="shared" si="10"/>
        <v>18</v>
      </c>
      <c r="AQ30" s="756"/>
      <c r="AR30" s="756"/>
      <c r="AS30" s="756"/>
      <c r="AT30" s="756"/>
      <c r="AU30" s="756"/>
      <c r="AV30" s="756"/>
      <c r="AW30" s="756"/>
    </row>
    <row r="31" spans="2:49" x14ac:dyDescent="0.25">
      <c r="B31" s="705">
        <v>19</v>
      </c>
      <c r="C31" s="951">
        <f>(1+_xlfn.XLOOKUP(INT((B31-1)/12)+1,'ZC Curve'!$B$8:$B$107,'ZC Curve'!R$8:R$107,,0))^(1/12)-1</f>
        <v>0</v>
      </c>
      <c r="D31" s="946">
        <f t="shared" si="5"/>
        <v>1</v>
      </c>
      <c r="E31" s="594"/>
      <c r="F31" s="705">
        <f t="shared" si="6"/>
        <v>19</v>
      </c>
      <c r="G31" s="756"/>
      <c r="H31" s="756"/>
      <c r="I31" s="756"/>
      <c r="J31" s="756"/>
      <c r="K31" s="756"/>
      <c r="L31" s="756"/>
      <c r="M31" s="756"/>
      <c r="N31" s="594"/>
      <c r="O31" s="705">
        <f t="shared" si="7"/>
        <v>19</v>
      </c>
      <c r="P31" s="756"/>
      <c r="Q31" s="756"/>
      <c r="R31" s="756"/>
      <c r="S31" s="756"/>
      <c r="T31" s="756"/>
      <c r="U31" s="756"/>
      <c r="V31" s="756"/>
      <c r="W31" s="594"/>
      <c r="X31" s="705">
        <f t="shared" si="8"/>
        <v>19</v>
      </c>
      <c r="Y31" s="756"/>
      <c r="Z31" s="756"/>
      <c r="AA31" s="756"/>
      <c r="AB31" s="756"/>
      <c r="AC31" s="756"/>
      <c r="AD31" s="756"/>
      <c r="AE31" s="756"/>
      <c r="AF31" s="594"/>
      <c r="AG31" s="705">
        <f t="shared" si="9"/>
        <v>19</v>
      </c>
      <c r="AH31" s="756"/>
      <c r="AI31" s="756"/>
      <c r="AJ31" s="756"/>
      <c r="AK31" s="756"/>
      <c r="AL31" s="756"/>
      <c r="AM31" s="756"/>
      <c r="AN31" s="756"/>
      <c r="AO31" s="685"/>
      <c r="AP31" s="705">
        <f t="shared" si="10"/>
        <v>19</v>
      </c>
      <c r="AQ31" s="756"/>
      <c r="AR31" s="756"/>
      <c r="AS31" s="756"/>
      <c r="AT31" s="756"/>
      <c r="AU31" s="756"/>
      <c r="AV31" s="756"/>
      <c r="AW31" s="756"/>
    </row>
    <row r="32" spans="2:49" x14ac:dyDescent="0.25">
      <c r="B32" s="705">
        <v>20</v>
      </c>
      <c r="C32" s="951">
        <f>(1+_xlfn.XLOOKUP(INT((B32-1)/12)+1,'ZC Curve'!$B$8:$B$107,'ZC Curve'!R$8:R$107,,0))^(1/12)-1</f>
        <v>0</v>
      </c>
      <c r="D32" s="946">
        <f t="shared" si="5"/>
        <v>1</v>
      </c>
      <c r="E32" s="594"/>
      <c r="F32" s="705">
        <f t="shared" si="6"/>
        <v>20</v>
      </c>
      <c r="G32" s="756"/>
      <c r="H32" s="756"/>
      <c r="I32" s="756"/>
      <c r="J32" s="756"/>
      <c r="K32" s="756"/>
      <c r="L32" s="756"/>
      <c r="M32" s="756"/>
      <c r="N32" s="594"/>
      <c r="O32" s="705">
        <f t="shared" si="7"/>
        <v>20</v>
      </c>
      <c r="P32" s="756"/>
      <c r="Q32" s="756"/>
      <c r="R32" s="756"/>
      <c r="S32" s="756"/>
      <c r="T32" s="756"/>
      <c r="U32" s="756"/>
      <c r="V32" s="756"/>
      <c r="W32" s="594"/>
      <c r="X32" s="705">
        <f t="shared" si="8"/>
        <v>20</v>
      </c>
      <c r="Y32" s="756"/>
      <c r="Z32" s="756"/>
      <c r="AA32" s="756"/>
      <c r="AB32" s="756"/>
      <c r="AC32" s="756"/>
      <c r="AD32" s="756"/>
      <c r="AE32" s="756"/>
      <c r="AF32" s="594"/>
      <c r="AG32" s="705">
        <f t="shared" si="9"/>
        <v>20</v>
      </c>
      <c r="AH32" s="756"/>
      <c r="AI32" s="756"/>
      <c r="AJ32" s="756"/>
      <c r="AK32" s="756"/>
      <c r="AL32" s="756"/>
      <c r="AM32" s="756"/>
      <c r="AN32" s="756"/>
      <c r="AO32" s="685"/>
      <c r="AP32" s="705">
        <f t="shared" si="10"/>
        <v>20</v>
      </c>
      <c r="AQ32" s="756"/>
      <c r="AR32" s="756"/>
      <c r="AS32" s="756"/>
      <c r="AT32" s="756"/>
      <c r="AU32" s="756"/>
      <c r="AV32" s="756"/>
      <c r="AW32" s="756"/>
    </row>
    <row r="33" spans="2:49" x14ac:dyDescent="0.25">
      <c r="B33" s="705">
        <v>21</v>
      </c>
      <c r="C33" s="951">
        <f>(1+_xlfn.XLOOKUP(INT((B33-1)/12)+1,'ZC Curve'!$B$8:$B$107,'ZC Curve'!R$8:R$107,,0))^(1/12)-1</f>
        <v>0</v>
      </c>
      <c r="D33" s="946">
        <f t="shared" si="5"/>
        <v>1</v>
      </c>
      <c r="E33" s="594"/>
      <c r="F33" s="705">
        <f t="shared" si="6"/>
        <v>21</v>
      </c>
      <c r="G33" s="756"/>
      <c r="H33" s="756"/>
      <c r="I33" s="756"/>
      <c r="J33" s="756"/>
      <c r="K33" s="756"/>
      <c r="L33" s="756"/>
      <c r="M33" s="756"/>
      <c r="N33" s="594"/>
      <c r="O33" s="705">
        <f t="shared" si="7"/>
        <v>21</v>
      </c>
      <c r="P33" s="756"/>
      <c r="Q33" s="756"/>
      <c r="R33" s="756"/>
      <c r="S33" s="756"/>
      <c r="T33" s="756"/>
      <c r="U33" s="756"/>
      <c r="V33" s="756"/>
      <c r="W33" s="594"/>
      <c r="X33" s="705">
        <f t="shared" si="8"/>
        <v>21</v>
      </c>
      <c r="Y33" s="756"/>
      <c r="Z33" s="756"/>
      <c r="AA33" s="756"/>
      <c r="AB33" s="756"/>
      <c r="AC33" s="756"/>
      <c r="AD33" s="756"/>
      <c r="AE33" s="756"/>
      <c r="AF33" s="594"/>
      <c r="AG33" s="705">
        <f t="shared" si="9"/>
        <v>21</v>
      </c>
      <c r="AH33" s="756"/>
      <c r="AI33" s="756"/>
      <c r="AJ33" s="756"/>
      <c r="AK33" s="756"/>
      <c r="AL33" s="756"/>
      <c r="AM33" s="756"/>
      <c r="AN33" s="756"/>
      <c r="AO33" s="685"/>
      <c r="AP33" s="705">
        <f t="shared" si="10"/>
        <v>21</v>
      </c>
      <c r="AQ33" s="756"/>
      <c r="AR33" s="756"/>
      <c r="AS33" s="756"/>
      <c r="AT33" s="756"/>
      <c r="AU33" s="756"/>
      <c r="AV33" s="756"/>
      <c r="AW33" s="756"/>
    </row>
    <row r="34" spans="2:49" x14ac:dyDescent="0.25">
      <c r="B34" s="705">
        <v>22</v>
      </c>
      <c r="C34" s="951">
        <f>(1+_xlfn.XLOOKUP(INT((B34-1)/12)+1,'ZC Curve'!$B$8:$B$107,'ZC Curve'!R$8:R$107,,0))^(1/12)-1</f>
        <v>0</v>
      </c>
      <c r="D34" s="946">
        <f t="shared" si="5"/>
        <v>1</v>
      </c>
      <c r="E34" s="594"/>
      <c r="F34" s="705">
        <f t="shared" si="6"/>
        <v>22</v>
      </c>
      <c r="G34" s="756"/>
      <c r="H34" s="756"/>
      <c r="I34" s="756"/>
      <c r="J34" s="756"/>
      <c r="K34" s="756"/>
      <c r="L34" s="756"/>
      <c r="M34" s="756"/>
      <c r="N34" s="594"/>
      <c r="O34" s="705">
        <f t="shared" si="7"/>
        <v>22</v>
      </c>
      <c r="P34" s="756"/>
      <c r="Q34" s="756"/>
      <c r="R34" s="756"/>
      <c r="S34" s="756"/>
      <c r="T34" s="756"/>
      <c r="U34" s="756"/>
      <c r="V34" s="756"/>
      <c r="W34" s="594"/>
      <c r="X34" s="705">
        <f t="shared" si="8"/>
        <v>22</v>
      </c>
      <c r="Y34" s="756"/>
      <c r="Z34" s="756"/>
      <c r="AA34" s="756"/>
      <c r="AB34" s="756"/>
      <c r="AC34" s="756"/>
      <c r="AD34" s="756"/>
      <c r="AE34" s="756"/>
      <c r="AF34" s="594"/>
      <c r="AG34" s="705">
        <f t="shared" si="9"/>
        <v>22</v>
      </c>
      <c r="AH34" s="756"/>
      <c r="AI34" s="756"/>
      <c r="AJ34" s="756"/>
      <c r="AK34" s="756"/>
      <c r="AL34" s="756"/>
      <c r="AM34" s="756"/>
      <c r="AN34" s="756"/>
      <c r="AO34" s="685"/>
      <c r="AP34" s="705">
        <f t="shared" si="10"/>
        <v>22</v>
      </c>
      <c r="AQ34" s="756"/>
      <c r="AR34" s="756"/>
      <c r="AS34" s="756"/>
      <c r="AT34" s="756"/>
      <c r="AU34" s="756"/>
      <c r="AV34" s="756"/>
      <c r="AW34" s="756"/>
    </row>
    <row r="35" spans="2:49" x14ac:dyDescent="0.25">
      <c r="B35" s="705">
        <v>23</v>
      </c>
      <c r="C35" s="951">
        <f>(1+_xlfn.XLOOKUP(INT((B35-1)/12)+1,'ZC Curve'!$B$8:$B$107,'ZC Curve'!R$8:R$107,,0))^(1/12)-1</f>
        <v>0</v>
      </c>
      <c r="D35" s="946">
        <f t="shared" si="5"/>
        <v>1</v>
      </c>
      <c r="E35" s="594"/>
      <c r="F35" s="705">
        <f t="shared" si="6"/>
        <v>23</v>
      </c>
      <c r="G35" s="756"/>
      <c r="H35" s="756"/>
      <c r="I35" s="756"/>
      <c r="J35" s="756"/>
      <c r="K35" s="756"/>
      <c r="L35" s="756"/>
      <c r="M35" s="756"/>
      <c r="N35" s="594"/>
      <c r="O35" s="705">
        <f t="shared" si="7"/>
        <v>23</v>
      </c>
      <c r="P35" s="756"/>
      <c r="Q35" s="756"/>
      <c r="R35" s="756"/>
      <c r="S35" s="756"/>
      <c r="T35" s="756"/>
      <c r="U35" s="756"/>
      <c r="V35" s="756"/>
      <c r="W35" s="594"/>
      <c r="X35" s="705">
        <f t="shared" si="8"/>
        <v>23</v>
      </c>
      <c r="Y35" s="756"/>
      <c r="Z35" s="756"/>
      <c r="AA35" s="756"/>
      <c r="AB35" s="756"/>
      <c r="AC35" s="756"/>
      <c r="AD35" s="756"/>
      <c r="AE35" s="756"/>
      <c r="AF35" s="594"/>
      <c r="AG35" s="705">
        <f t="shared" si="9"/>
        <v>23</v>
      </c>
      <c r="AH35" s="756"/>
      <c r="AI35" s="756"/>
      <c r="AJ35" s="756"/>
      <c r="AK35" s="756"/>
      <c r="AL35" s="756"/>
      <c r="AM35" s="756"/>
      <c r="AN35" s="756"/>
      <c r="AO35" s="685"/>
      <c r="AP35" s="705">
        <f t="shared" si="10"/>
        <v>23</v>
      </c>
      <c r="AQ35" s="756"/>
      <c r="AR35" s="756"/>
      <c r="AS35" s="756"/>
      <c r="AT35" s="756"/>
      <c r="AU35" s="756"/>
      <c r="AV35" s="756"/>
      <c r="AW35" s="756"/>
    </row>
    <row r="36" spans="2:49" x14ac:dyDescent="0.25">
      <c r="B36" s="705">
        <v>24</v>
      </c>
      <c r="C36" s="951">
        <f>(1+_xlfn.XLOOKUP(INT((B36-1)/12)+1,'ZC Curve'!$B$8:$B$107,'ZC Curve'!R$8:R$107,,0))^(1/12)-1</f>
        <v>0</v>
      </c>
      <c r="D36" s="946">
        <f t="shared" si="5"/>
        <v>1</v>
      </c>
      <c r="E36" s="594"/>
      <c r="F36" s="705">
        <f t="shared" si="6"/>
        <v>24</v>
      </c>
      <c r="G36" s="756"/>
      <c r="H36" s="756"/>
      <c r="I36" s="756"/>
      <c r="J36" s="756"/>
      <c r="K36" s="756"/>
      <c r="L36" s="756"/>
      <c r="M36" s="756"/>
      <c r="N36" s="594"/>
      <c r="O36" s="705">
        <f t="shared" si="7"/>
        <v>24</v>
      </c>
      <c r="P36" s="756"/>
      <c r="Q36" s="756"/>
      <c r="R36" s="756"/>
      <c r="S36" s="756"/>
      <c r="T36" s="756"/>
      <c r="U36" s="756"/>
      <c r="V36" s="756"/>
      <c r="W36" s="594"/>
      <c r="X36" s="705">
        <f t="shared" si="8"/>
        <v>24</v>
      </c>
      <c r="Y36" s="756"/>
      <c r="Z36" s="756"/>
      <c r="AA36" s="756"/>
      <c r="AB36" s="756"/>
      <c r="AC36" s="756"/>
      <c r="AD36" s="756"/>
      <c r="AE36" s="756"/>
      <c r="AF36" s="594"/>
      <c r="AG36" s="705">
        <f t="shared" si="9"/>
        <v>24</v>
      </c>
      <c r="AH36" s="756"/>
      <c r="AI36" s="756"/>
      <c r="AJ36" s="756"/>
      <c r="AK36" s="756"/>
      <c r="AL36" s="756"/>
      <c r="AM36" s="756"/>
      <c r="AN36" s="756"/>
      <c r="AO36" s="685"/>
      <c r="AP36" s="705">
        <f t="shared" si="10"/>
        <v>24</v>
      </c>
      <c r="AQ36" s="756"/>
      <c r="AR36" s="756"/>
      <c r="AS36" s="756"/>
      <c r="AT36" s="756"/>
      <c r="AU36" s="756"/>
      <c r="AV36" s="756"/>
      <c r="AW36" s="756"/>
    </row>
    <row r="37" spans="2:49" x14ac:dyDescent="0.25">
      <c r="B37" s="705">
        <v>25</v>
      </c>
      <c r="C37" s="951">
        <f>(1+_xlfn.XLOOKUP(INT((B37-1)/12)+1,'ZC Curve'!$B$8:$B$107,'ZC Curve'!R$8:R$107,,0))^(1/12)-1</f>
        <v>0</v>
      </c>
      <c r="D37" s="946">
        <f t="shared" si="5"/>
        <v>1</v>
      </c>
      <c r="E37" s="594"/>
      <c r="F37" s="705">
        <f t="shared" si="6"/>
        <v>25</v>
      </c>
      <c r="G37" s="756"/>
      <c r="H37" s="756"/>
      <c r="I37" s="756"/>
      <c r="J37" s="756"/>
      <c r="K37" s="756"/>
      <c r="L37" s="756"/>
      <c r="M37" s="756"/>
      <c r="N37" s="594"/>
      <c r="O37" s="705">
        <f t="shared" si="7"/>
        <v>25</v>
      </c>
      <c r="P37" s="756"/>
      <c r="Q37" s="756"/>
      <c r="R37" s="756"/>
      <c r="S37" s="756"/>
      <c r="T37" s="756"/>
      <c r="U37" s="756"/>
      <c r="V37" s="756"/>
      <c r="W37" s="594"/>
      <c r="X37" s="705">
        <f t="shared" si="8"/>
        <v>25</v>
      </c>
      <c r="Y37" s="756"/>
      <c r="Z37" s="756"/>
      <c r="AA37" s="756"/>
      <c r="AB37" s="756"/>
      <c r="AC37" s="756"/>
      <c r="AD37" s="756"/>
      <c r="AE37" s="756"/>
      <c r="AF37" s="594"/>
      <c r="AG37" s="705">
        <f t="shared" si="9"/>
        <v>25</v>
      </c>
      <c r="AH37" s="756"/>
      <c r="AI37" s="756"/>
      <c r="AJ37" s="756"/>
      <c r="AK37" s="756"/>
      <c r="AL37" s="756"/>
      <c r="AM37" s="756"/>
      <c r="AN37" s="756"/>
      <c r="AO37" s="685"/>
      <c r="AP37" s="705">
        <f t="shared" si="10"/>
        <v>25</v>
      </c>
      <c r="AQ37" s="756"/>
      <c r="AR37" s="756"/>
      <c r="AS37" s="756"/>
      <c r="AT37" s="756"/>
      <c r="AU37" s="756"/>
      <c r="AV37" s="756"/>
      <c r="AW37" s="756"/>
    </row>
    <row r="38" spans="2:49" x14ac:dyDescent="0.25">
      <c r="B38" s="705">
        <v>26</v>
      </c>
      <c r="C38" s="951">
        <f>(1+_xlfn.XLOOKUP(INT((B38-1)/12)+1,'ZC Curve'!$B$8:$B$107,'ZC Curve'!R$8:R$107,,0))^(1/12)-1</f>
        <v>0</v>
      </c>
      <c r="D38" s="946">
        <f t="shared" si="5"/>
        <v>1</v>
      </c>
      <c r="E38" s="594"/>
      <c r="F38" s="705">
        <f t="shared" si="6"/>
        <v>26</v>
      </c>
      <c r="G38" s="756"/>
      <c r="H38" s="756"/>
      <c r="I38" s="756"/>
      <c r="J38" s="756"/>
      <c r="K38" s="756"/>
      <c r="L38" s="756"/>
      <c r="M38" s="756"/>
      <c r="N38" s="594"/>
      <c r="O38" s="705">
        <f t="shared" si="7"/>
        <v>26</v>
      </c>
      <c r="P38" s="756"/>
      <c r="Q38" s="756"/>
      <c r="R38" s="756"/>
      <c r="S38" s="756"/>
      <c r="T38" s="756"/>
      <c r="U38" s="756"/>
      <c r="V38" s="756"/>
      <c r="W38" s="594"/>
      <c r="X38" s="705">
        <f t="shared" si="8"/>
        <v>26</v>
      </c>
      <c r="Y38" s="756"/>
      <c r="Z38" s="756"/>
      <c r="AA38" s="756"/>
      <c r="AB38" s="756"/>
      <c r="AC38" s="756"/>
      <c r="AD38" s="756"/>
      <c r="AE38" s="756"/>
      <c r="AF38" s="594"/>
      <c r="AG38" s="705">
        <f t="shared" si="9"/>
        <v>26</v>
      </c>
      <c r="AH38" s="756"/>
      <c r="AI38" s="756"/>
      <c r="AJ38" s="756"/>
      <c r="AK38" s="756"/>
      <c r="AL38" s="756"/>
      <c r="AM38" s="756"/>
      <c r="AN38" s="756"/>
      <c r="AO38" s="685"/>
      <c r="AP38" s="705">
        <f t="shared" si="10"/>
        <v>26</v>
      </c>
      <c r="AQ38" s="756"/>
      <c r="AR38" s="756"/>
      <c r="AS38" s="756"/>
      <c r="AT38" s="756"/>
      <c r="AU38" s="756"/>
      <c r="AV38" s="756"/>
      <c r="AW38" s="756"/>
    </row>
    <row r="39" spans="2:49" x14ac:dyDescent="0.25">
      <c r="B39" s="705">
        <v>27</v>
      </c>
      <c r="C39" s="951">
        <f>(1+_xlfn.XLOOKUP(INT((B39-1)/12)+1,'ZC Curve'!$B$8:$B$107,'ZC Curve'!R$8:R$107,,0))^(1/12)-1</f>
        <v>0</v>
      </c>
      <c r="D39" s="946">
        <f t="shared" si="5"/>
        <v>1</v>
      </c>
      <c r="E39" s="594"/>
      <c r="F39" s="705">
        <f t="shared" si="6"/>
        <v>27</v>
      </c>
      <c r="G39" s="756"/>
      <c r="H39" s="756"/>
      <c r="I39" s="756"/>
      <c r="J39" s="756"/>
      <c r="K39" s="756"/>
      <c r="L39" s="756"/>
      <c r="M39" s="756"/>
      <c r="N39" s="594"/>
      <c r="O39" s="705">
        <f t="shared" si="7"/>
        <v>27</v>
      </c>
      <c r="P39" s="756"/>
      <c r="Q39" s="756"/>
      <c r="R39" s="756"/>
      <c r="S39" s="756"/>
      <c r="T39" s="756"/>
      <c r="U39" s="756"/>
      <c r="V39" s="756"/>
      <c r="W39" s="594"/>
      <c r="X39" s="705">
        <f t="shared" si="8"/>
        <v>27</v>
      </c>
      <c r="Y39" s="756"/>
      <c r="Z39" s="756"/>
      <c r="AA39" s="756"/>
      <c r="AB39" s="756"/>
      <c r="AC39" s="756"/>
      <c r="AD39" s="756"/>
      <c r="AE39" s="756"/>
      <c r="AF39" s="594"/>
      <c r="AG39" s="705">
        <f t="shared" si="9"/>
        <v>27</v>
      </c>
      <c r="AH39" s="756"/>
      <c r="AI39" s="756"/>
      <c r="AJ39" s="756"/>
      <c r="AK39" s="756"/>
      <c r="AL39" s="756"/>
      <c r="AM39" s="756"/>
      <c r="AN39" s="756"/>
      <c r="AO39" s="685"/>
      <c r="AP39" s="705">
        <f t="shared" si="10"/>
        <v>27</v>
      </c>
      <c r="AQ39" s="756"/>
      <c r="AR39" s="756"/>
      <c r="AS39" s="756"/>
      <c r="AT39" s="756"/>
      <c r="AU39" s="756"/>
      <c r="AV39" s="756"/>
      <c r="AW39" s="756"/>
    </row>
    <row r="40" spans="2:49" x14ac:dyDescent="0.25">
      <c r="B40" s="705">
        <v>28</v>
      </c>
      <c r="C40" s="951">
        <f>(1+_xlfn.XLOOKUP(INT((B40-1)/12)+1,'ZC Curve'!$B$8:$B$107,'ZC Curve'!R$8:R$107,,0))^(1/12)-1</f>
        <v>0</v>
      </c>
      <c r="D40" s="946">
        <f t="shared" si="5"/>
        <v>1</v>
      </c>
      <c r="E40" s="594"/>
      <c r="F40" s="705">
        <f t="shared" si="6"/>
        <v>28</v>
      </c>
      <c r="G40" s="756"/>
      <c r="H40" s="756"/>
      <c r="I40" s="756"/>
      <c r="J40" s="756"/>
      <c r="K40" s="756"/>
      <c r="L40" s="756"/>
      <c r="M40" s="756"/>
      <c r="N40" s="594"/>
      <c r="O40" s="705">
        <f t="shared" si="7"/>
        <v>28</v>
      </c>
      <c r="P40" s="756"/>
      <c r="Q40" s="756"/>
      <c r="R40" s="756"/>
      <c r="S40" s="756"/>
      <c r="T40" s="756"/>
      <c r="U40" s="756"/>
      <c r="V40" s="756"/>
      <c r="W40" s="594"/>
      <c r="X40" s="705">
        <f t="shared" si="8"/>
        <v>28</v>
      </c>
      <c r="Y40" s="756"/>
      <c r="Z40" s="756"/>
      <c r="AA40" s="756"/>
      <c r="AB40" s="756"/>
      <c r="AC40" s="756"/>
      <c r="AD40" s="756"/>
      <c r="AE40" s="756"/>
      <c r="AF40" s="594"/>
      <c r="AG40" s="705">
        <f t="shared" si="9"/>
        <v>28</v>
      </c>
      <c r="AH40" s="756"/>
      <c r="AI40" s="756"/>
      <c r="AJ40" s="756"/>
      <c r="AK40" s="756"/>
      <c r="AL40" s="756"/>
      <c r="AM40" s="756"/>
      <c r="AN40" s="756"/>
      <c r="AO40" s="685"/>
      <c r="AP40" s="705">
        <f t="shared" si="10"/>
        <v>28</v>
      </c>
      <c r="AQ40" s="756"/>
      <c r="AR40" s="756"/>
      <c r="AS40" s="756"/>
      <c r="AT40" s="756"/>
      <c r="AU40" s="756"/>
      <c r="AV40" s="756"/>
      <c r="AW40" s="756"/>
    </row>
    <row r="41" spans="2:49" x14ac:dyDescent="0.25">
      <c r="B41" s="705">
        <v>29</v>
      </c>
      <c r="C41" s="951">
        <f>(1+_xlfn.XLOOKUP(INT((B41-1)/12)+1,'ZC Curve'!$B$8:$B$107,'ZC Curve'!R$8:R$107,,0))^(1/12)-1</f>
        <v>0</v>
      </c>
      <c r="D41" s="946">
        <f t="shared" si="5"/>
        <v>1</v>
      </c>
      <c r="E41" s="594"/>
      <c r="F41" s="705">
        <f t="shared" si="6"/>
        <v>29</v>
      </c>
      <c r="G41" s="756"/>
      <c r="H41" s="756"/>
      <c r="I41" s="756"/>
      <c r="J41" s="756"/>
      <c r="K41" s="756"/>
      <c r="L41" s="756"/>
      <c r="M41" s="756"/>
      <c r="N41" s="594"/>
      <c r="O41" s="705">
        <f t="shared" si="7"/>
        <v>29</v>
      </c>
      <c r="P41" s="756"/>
      <c r="Q41" s="756"/>
      <c r="R41" s="756"/>
      <c r="S41" s="756"/>
      <c r="T41" s="756"/>
      <c r="U41" s="756"/>
      <c r="V41" s="756"/>
      <c r="W41" s="594"/>
      <c r="X41" s="705">
        <f t="shared" si="8"/>
        <v>29</v>
      </c>
      <c r="Y41" s="756"/>
      <c r="Z41" s="756"/>
      <c r="AA41" s="756"/>
      <c r="AB41" s="756"/>
      <c r="AC41" s="756"/>
      <c r="AD41" s="756"/>
      <c r="AE41" s="756"/>
      <c r="AF41" s="594"/>
      <c r="AG41" s="705">
        <f t="shared" si="9"/>
        <v>29</v>
      </c>
      <c r="AH41" s="756"/>
      <c r="AI41" s="756"/>
      <c r="AJ41" s="756"/>
      <c r="AK41" s="756"/>
      <c r="AL41" s="756"/>
      <c r="AM41" s="756"/>
      <c r="AN41" s="756"/>
      <c r="AO41" s="685"/>
      <c r="AP41" s="705">
        <f t="shared" si="10"/>
        <v>29</v>
      </c>
      <c r="AQ41" s="756"/>
      <c r="AR41" s="756"/>
      <c r="AS41" s="756"/>
      <c r="AT41" s="756"/>
      <c r="AU41" s="756"/>
      <c r="AV41" s="756"/>
      <c r="AW41" s="756"/>
    </row>
    <row r="42" spans="2:49" x14ac:dyDescent="0.25">
      <c r="B42" s="705">
        <v>30</v>
      </c>
      <c r="C42" s="951">
        <f>(1+_xlfn.XLOOKUP(INT((B42-1)/12)+1,'ZC Curve'!$B$8:$B$107,'ZC Curve'!R$8:R$107,,0))^(1/12)-1</f>
        <v>0</v>
      </c>
      <c r="D42" s="946">
        <f t="shared" si="5"/>
        <v>1</v>
      </c>
      <c r="E42" s="594"/>
      <c r="F42" s="705">
        <f t="shared" si="6"/>
        <v>30</v>
      </c>
      <c r="G42" s="756"/>
      <c r="H42" s="756"/>
      <c r="I42" s="756"/>
      <c r="J42" s="756"/>
      <c r="K42" s="756"/>
      <c r="L42" s="756"/>
      <c r="M42" s="756"/>
      <c r="N42" s="594"/>
      <c r="O42" s="705">
        <f t="shared" si="7"/>
        <v>30</v>
      </c>
      <c r="P42" s="756"/>
      <c r="Q42" s="756"/>
      <c r="R42" s="756"/>
      <c r="S42" s="756"/>
      <c r="T42" s="756"/>
      <c r="U42" s="756"/>
      <c r="V42" s="756"/>
      <c r="W42" s="594"/>
      <c r="X42" s="705">
        <f t="shared" si="8"/>
        <v>30</v>
      </c>
      <c r="Y42" s="756"/>
      <c r="Z42" s="756"/>
      <c r="AA42" s="756"/>
      <c r="AB42" s="756"/>
      <c r="AC42" s="756"/>
      <c r="AD42" s="756"/>
      <c r="AE42" s="756"/>
      <c r="AF42" s="594"/>
      <c r="AG42" s="705">
        <f t="shared" si="9"/>
        <v>30</v>
      </c>
      <c r="AH42" s="756"/>
      <c r="AI42" s="756"/>
      <c r="AJ42" s="756"/>
      <c r="AK42" s="756"/>
      <c r="AL42" s="756"/>
      <c r="AM42" s="756"/>
      <c r="AN42" s="756"/>
      <c r="AO42" s="685"/>
      <c r="AP42" s="705">
        <f t="shared" si="10"/>
        <v>30</v>
      </c>
      <c r="AQ42" s="756"/>
      <c r="AR42" s="756"/>
      <c r="AS42" s="756"/>
      <c r="AT42" s="756"/>
      <c r="AU42" s="756"/>
      <c r="AV42" s="756"/>
      <c r="AW42" s="756"/>
    </row>
    <row r="43" spans="2:49" x14ac:dyDescent="0.25">
      <c r="B43" s="705">
        <v>31</v>
      </c>
      <c r="C43" s="951">
        <f>(1+_xlfn.XLOOKUP(INT((B43-1)/12)+1,'ZC Curve'!$B$8:$B$107,'ZC Curve'!R$8:R$107,,0))^(1/12)-1</f>
        <v>0</v>
      </c>
      <c r="D43" s="946">
        <f t="shared" si="5"/>
        <v>1</v>
      </c>
      <c r="E43" s="594"/>
      <c r="F43" s="705">
        <f t="shared" si="6"/>
        <v>31</v>
      </c>
      <c r="G43" s="756"/>
      <c r="H43" s="756"/>
      <c r="I43" s="756"/>
      <c r="J43" s="756"/>
      <c r="K43" s="756"/>
      <c r="L43" s="756"/>
      <c r="M43" s="756"/>
      <c r="N43" s="594"/>
      <c r="O43" s="705">
        <f t="shared" si="7"/>
        <v>31</v>
      </c>
      <c r="P43" s="756"/>
      <c r="Q43" s="756"/>
      <c r="R43" s="756"/>
      <c r="S43" s="756"/>
      <c r="T43" s="756"/>
      <c r="U43" s="756"/>
      <c r="V43" s="756"/>
      <c r="W43" s="594"/>
      <c r="X43" s="705">
        <f t="shared" si="8"/>
        <v>31</v>
      </c>
      <c r="Y43" s="756"/>
      <c r="Z43" s="756"/>
      <c r="AA43" s="756"/>
      <c r="AB43" s="756"/>
      <c r="AC43" s="756"/>
      <c r="AD43" s="756"/>
      <c r="AE43" s="756"/>
      <c r="AF43" s="594"/>
      <c r="AG43" s="705">
        <f t="shared" si="9"/>
        <v>31</v>
      </c>
      <c r="AH43" s="756"/>
      <c r="AI43" s="756"/>
      <c r="AJ43" s="756"/>
      <c r="AK43" s="756"/>
      <c r="AL43" s="756"/>
      <c r="AM43" s="756"/>
      <c r="AN43" s="756"/>
      <c r="AO43" s="685"/>
      <c r="AP43" s="705">
        <f t="shared" si="10"/>
        <v>31</v>
      </c>
      <c r="AQ43" s="756"/>
      <c r="AR43" s="756"/>
      <c r="AS43" s="756"/>
      <c r="AT43" s="756"/>
      <c r="AU43" s="756"/>
      <c r="AV43" s="756"/>
      <c r="AW43" s="756"/>
    </row>
    <row r="44" spans="2:49" x14ac:dyDescent="0.25">
      <c r="B44" s="705">
        <v>32</v>
      </c>
      <c r="C44" s="951">
        <f>(1+_xlfn.XLOOKUP(INT((B44-1)/12)+1,'ZC Curve'!$B$8:$B$107,'ZC Curve'!R$8:R$107,,0))^(1/12)-1</f>
        <v>0</v>
      </c>
      <c r="D44" s="946">
        <f t="shared" si="5"/>
        <v>1</v>
      </c>
      <c r="E44" s="594"/>
      <c r="F44" s="705">
        <f t="shared" si="6"/>
        <v>32</v>
      </c>
      <c r="G44" s="756"/>
      <c r="H44" s="756"/>
      <c r="I44" s="756"/>
      <c r="J44" s="756"/>
      <c r="K44" s="756"/>
      <c r="L44" s="756"/>
      <c r="M44" s="756"/>
      <c r="N44" s="594"/>
      <c r="O44" s="705">
        <f t="shared" si="7"/>
        <v>32</v>
      </c>
      <c r="P44" s="756"/>
      <c r="Q44" s="756"/>
      <c r="R44" s="756"/>
      <c r="S44" s="756"/>
      <c r="T44" s="756"/>
      <c r="U44" s="756"/>
      <c r="V44" s="756"/>
      <c r="W44" s="594"/>
      <c r="X44" s="705">
        <f t="shared" si="8"/>
        <v>32</v>
      </c>
      <c r="Y44" s="756"/>
      <c r="Z44" s="756"/>
      <c r="AA44" s="756"/>
      <c r="AB44" s="756"/>
      <c r="AC44" s="756"/>
      <c r="AD44" s="756"/>
      <c r="AE44" s="756"/>
      <c r="AF44" s="594"/>
      <c r="AG44" s="705">
        <f t="shared" si="9"/>
        <v>32</v>
      </c>
      <c r="AH44" s="756"/>
      <c r="AI44" s="756"/>
      <c r="AJ44" s="756"/>
      <c r="AK44" s="756"/>
      <c r="AL44" s="756"/>
      <c r="AM44" s="756"/>
      <c r="AN44" s="756"/>
      <c r="AO44" s="685"/>
      <c r="AP44" s="705">
        <f t="shared" si="10"/>
        <v>32</v>
      </c>
      <c r="AQ44" s="756"/>
      <c r="AR44" s="756"/>
      <c r="AS44" s="756"/>
      <c r="AT44" s="756"/>
      <c r="AU44" s="756"/>
      <c r="AV44" s="756"/>
      <c r="AW44" s="756"/>
    </row>
    <row r="45" spans="2:49" x14ac:dyDescent="0.25">
      <c r="B45" s="705">
        <v>33</v>
      </c>
      <c r="C45" s="951">
        <f>(1+_xlfn.XLOOKUP(INT((B45-1)/12)+1,'ZC Curve'!$B$8:$B$107,'ZC Curve'!R$8:R$107,,0))^(1/12)-1</f>
        <v>0</v>
      </c>
      <c r="D45" s="946">
        <f t="shared" si="5"/>
        <v>1</v>
      </c>
      <c r="E45" s="594"/>
      <c r="F45" s="705">
        <f t="shared" si="6"/>
        <v>33</v>
      </c>
      <c r="G45" s="756"/>
      <c r="H45" s="756"/>
      <c r="I45" s="756"/>
      <c r="J45" s="756"/>
      <c r="K45" s="756"/>
      <c r="L45" s="756"/>
      <c r="M45" s="756"/>
      <c r="N45" s="594"/>
      <c r="O45" s="705">
        <f t="shared" si="7"/>
        <v>33</v>
      </c>
      <c r="P45" s="756"/>
      <c r="Q45" s="756"/>
      <c r="R45" s="756"/>
      <c r="S45" s="756"/>
      <c r="T45" s="756"/>
      <c r="U45" s="756"/>
      <c r="V45" s="756"/>
      <c r="W45" s="594"/>
      <c r="X45" s="705">
        <f t="shared" si="8"/>
        <v>33</v>
      </c>
      <c r="Y45" s="756"/>
      <c r="Z45" s="756"/>
      <c r="AA45" s="756"/>
      <c r="AB45" s="756"/>
      <c r="AC45" s="756"/>
      <c r="AD45" s="756"/>
      <c r="AE45" s="756"/>
      <c r="AF45" s="594"/>
      <c r="AG45" s="705">
        <f t="shared" si="9"/>
        <v>33</v>
      </c>
      <c r="AH45" s="756"/>
      <c r="AI45" s="756"/>
      <c r="AJ45" s="756"/>
      <c r="AK45" s="756"/>
      <c r="AL45" s="756"/>
      <c r="AM45" s="756"/>
      <c r="AN45" s="756"/>
      <c r="AO45" s="685"/>
      <c r="AP45" s="705">
        <f t="shared" si="10"/>
        <v>33</v>
      </c>
      <c r="AQ45" s="756"/>
      <c r="AR45" s="756"/>
      <c r="AS45" s="756"/>
      <c r="AT45" s="756"/>
      <c r="AU45" s="756"/>
      <c r="AV45" s="756"/>
      <c r="AW45" s="756"/>
    </row>
    <row r="46" spans="2:49" x14ac:dyDescent="0.25">
      <c r="B46" s="705">
        <v>34</v>
      </c>
      <c r="C46" s="951">
        <f>(1+_xlfn.XLOOKUP(INT((B46-1)/12)+1,'ZC Curve'!$B$8:$B$107,'ZC Curve'!R$8:R$107,,0))^(1/12)-1</f>
        <v>0</v>
      </c>
      <c r="D46" s="946">
        <f t="shared" si="5"/>
        <v>1</v>
      </c>
      <c r="E46" s="594"/>
      <c r="F46" s="705">
        <f t="shared" si="6"/>
        <v>34</v>
      </c>
      <c r="G46" s="756"/>
      <c r="H46" s="756"/>
      <c r="I46" s="756"/>
      <c r="J46" s="756"/>
      <c r="K46" s="756"/>
      <c r="L46" s="756"/>
      <c r="M46" s="756"/>
      <c r="N46" s="594"/>
      <c r="O46" s="705">
        <f t="shared" si="7"/>
        <v>34</v>
      </c>
      <c r="P46" s="756"/>
      <c r="Q46" s="756"/>
      <c r="R46" s="756"/>
      <c r="S46" s="756"/>
      <c r="T46" s="756"/>
      <c r="U46" s="756"/>
      <c r="V46" s="756"/>
      <c r="W46" s="594"/>
      <c r="X46" s="705">
        <f t="shared" si="8"/>
        <v>34</v>
      </c>
      <c r="Y46" s="756"/>
      <c r="Z46" s="756"/>
      <c r="AA46" s="756"/>
      <c r="AB46" s="756"/>
      <c r="AC46" s="756"/>
      <c r="AD46" s="756"/>
      <c r="AE46" s="756"/>
      <c r="AF46" s="594"/>
      <c r="AG46" s="705">
        <f t="shared" si="9"/>
        <v>34</v>
      </c>
      <c r="AH46" s="756"/>
      <c r="AI46" s="756"/>
      <c r="AJ46" s="756"/>
      <c r="AK46" s="756"/>
      <c r="AL46" s="756"/>
      <c r="AM46" s="756"/>
      <c r="AN46" s="756"/>
      <c r="AO46" s="685"/>
      <c r="AP46" s="705">
        <f t="shared" si="10"/>
        <v>34</v>
      </c>
      <c r="AQ46" s="756"/>
      <c r="AR46" s="756"/>
      <c r="AS46" s="756"/>
      <c r="AT46" s="756"/>
      <c r="AU46" s="756"/>
      <c r="AV46" s="756"/>
      <c r="AW46" s="756"/>
    </row>
    <row r="47" spans="2:49" x14ac:dyDescent="0.25">
      <c r="B47" s="705">
        <v>35</v>
      </c>
      <c r="C47" s="951">
        <f>(1+_xlfn.XLOOKUP(INT((B47-1)/12)+1,'ZC Curve'!$B$8:$B$107,'ZC Curve'!R$8:R$107,,0))^(1/12)-1</f>
        <v>0</v>
      </c>
      <c r="D47" s="946">
        <f t="shared" si="5"/>
        <v>1</v>
      </c>
      <c r="E47" s="594"/>
      <c r="F47" s="705">
        <f t="shared" si="6"/>
        <v>35</v>
      </c>
      <c r="G47" s="756"/>
      <c r="H47" s="756"/>
      <c r="I47" s="756"/>
      <c r="J47" s="756"/>
      <c r="K47" s="756"/>
      <c r="L47" s="756"/>
      <c r="M47" s="756"/>
      <c r="N47" s="594"/>
      <c r="O47" s="705">
        <f t="shared" si="7"/>
        <v>35</v>
      </c>
      <c r="P47" s="756"/>
      <c r="Q47" s="756"/>
      <c r="R47" s="756"/>
      <c r="S47" s="756"/>
      <c r="T47" s="756"/>
      <c r="U47" s="756"/>
      <c r="V47" s="756"/>
      <c r="W47" s="594"/>
      <c r="X47" s="705">
        <f t="shared" si="8"/>
        <v>35</v>
      </c>
      <c r="Y47" s="756"/>
      <c r="Z47" s="756"/>
      <c r="AA47" s="756"/>
      <c r="AB47" s="756"/>
      <c r="AC47" s="756"/>
      <c r="AD47" s="756"/>
      <c r="AE47" s="756"/>
      <c r="AF47" s="594"/>
      <c r="AG47" s="705">
        <f t="shared" si="9"/>
        <v>35</v>
      </c>
      <c r="AH47" s="756"/>
      <c r="AI47" s="756"/>
      <c r="AJ47" s="756"/>
      <c r="AK47" s="756"/>
      <c r="AL47" s="756"/>
      <c r="AM47" s="756"/>
      <c r="AN47" s="756"/>
      <c r="AO47" s="685"/>
      <c r="AP47" s="705">
        <f t="shared" si="10"/>
        <v>35</v>
      </c>
      <c r="AQ47" s="756"/>
      <c r="AR47" s="756"/>
      <c r="AS47" s="756"/>
      <c r="AT47" s="756"/>
      <c r="AU47" s="756"/>
      <c r="AV47" s="756"/>
      <c r="AW47" s="756"/>
    </row>
    <row r="48" spans="2:49" x14ac:dyDescent="0.25">
      <c r="B48" s="705">
        <v>36</v>
      </c>
      <c r="C48" s="951">
        <f>(1+_xlfn.XLOOKUP(INT((B48-1)/12)+1,'ZC Curve'!$B$8:$B$107,'ZC Curve'!R$8:R$107,,0))^(1/12)-1</f>
        <v>0</v>
      </c>
      <c r="D48" s="946">
        <f t="shared" si="5"/>
        <v>1</v>
      </c>
      <c r="E48" s="594"/>
      <c r="F48" s="705">
        <f t="shared" si="6"/>
        <v>36</v>
      </c>
      <c r="G48" s="756"/>
      <c r="H48" s="756"/>
      <c r="I48" s="756"/>
      <c r="J48" s="756"/>
      <c r="K48" s="756"/>
      <c r="L48" s="756"/>
      <c r="M48" s="756"/>
      <c r="N48" s="594"/>
      <c r="O48" s="705">
        <f t="shared" si="7"/>
        <v>36</v>
      </c>
      <c r="P48" s="756"/>
      <c r="Q48" s="756"/>
      <c r="R48" s="756"/>
      <c r="S48" s="756"/>
      <c r="T48" s="756"/>
      <c r="U48" s="756"/>
      <c r="V48" s="756"/>
      <c r="W48" s="594"/>
      <c r="X48" s="705">
        <f t="shared" si="8"/>
        <v>36</v>
      </c>
      <c r="Y48" s="756"/>
      <c r="Z48" s="756"/>
      <c r="AA48" s="756"/>
      <c r="AB48" s="756"/>
      <c r="AC48" s="756"/>
      <c r="AD48" s="756"/>
      <c r="AE48" s="756"/>
      <c r="AF48" s="594"/>
      <c r="AG48" s="705">
        <f t="shared" si="9"/>
        <v>36</v>
      </c>
      <c r="AH48" s="756"/>
      <c r="AI48" s="756"/>
      <c r="AJ48" s="756"/>
      <c r="AK48" s="756"/>
      <c r="AL48" s="756"/>
      <c r="AM48" s="756"/>
      <c r="AN48" s="756"/>
      <c r="AO48" s="685"/>
      <c r="AP48" s="705">
        <f t="shared" si="10"/>
        <v>36</v>
      </c>
      <c r="AQ48" s="756"/>
      <c r="AR48" s="756"/>
      <c r="AS48" s="756"/>
      <c r="AT48" s="756"/>
      <c r="AU48" s="756"/>
      <c r="AV48" s="756"/>
      <c r="AW48" s="756"/>
    </row>
    <row r="49" spans="2:49" x14ac:dyDescent="0.25">
      <c r="B49" s="705">
        <v>37</v>
      </c>
      <c r="C49" s="951">
        <f>(1+_xlfn.XLOOKUP(INT((B49-1)/12)+1,'ZC Curve'!$B$8:$B$107,'ZC Curve'!R$8:R$107,,0))^(1/12)-1</f>
        <v>0</v>
      </c>
      <c r="D49" s="946">
        <f t="shared" si="5"/>
        <v>1</v>
      </c>
      <c r="E49" s="594"/>
      <c r="F49" s="705">
        <f t="shared" si="6"/>
        <v>37</v>
      </c>
      <c r="G49" s="756"/>
      <c r="H49" s="756"/>
      <c r="I49" s="756"/>
      <c r="J49" s="756"/>
      <c r="K49" s="756"/>
      <c r="L49" s="756"/>
      <c r="M49" s="756"/>
      <c r="N49" s="594"/>
      <c r="O49" s="705">
        <f t="shared" si="7"/>
        <v>37</v>
      </c>
      <c r="P49" s="756"/>
      <c r="Q49" s="756"/>
      <c r="R49" s="756"/>
      <c r="S49" s="756"/>
      <c r="T49" s="756"/>
      <c r="U49" s="756"/>
      <c r="V49" s="756"/>
      <c r="W49" s="594"/>
      <c r="X49" s="705">
        <f t="shared" si="8"/>
        <v>37</v>
      </c>
      <c r="Y49" s="756"/>
      <c r="Z49" s="756"/>
      <c r="AA49" s="756"/>
      <c r="AB49" s="756"/>
      <c r="AC49" s="756"/>
      <c r="AD49" s="756"/>
      <c r="AE49" s="756"/>
      <c r="AF49" s="594"/>
      <c r="AG49" s="705">
        <f t="shared" si="9"/>
        <v>37</v>
      </c>
      <c r="AH49" s="756"/>
      <c r="AI49" s="756"/>
      <c r="AJ49" s="756"/>
      <c r="AK49" s="756"/>
      <c r="AL49" s="756"/>
      <c r="AM49" s="756"/>
      <c r="AN49" s="756"/>
      <c r="AO49" s="685"/>
      <c r="AP49" s="705">
        <f t="shared" si="10"/>
        <v>37</v>
      </c>
      <c r="AQ49" s="756"/>
      <c r="AR49" s="756"/>
      <c r="AS49" s="756"/>
      <c r="AT49" s="756"/>
      <c r="AU49" s="756"/>
      <c r="AV49" s="756"/>
      <c r="AW49" s="756"/>
    </row>
    <row r="50" spans="2:49" x14ac:dyDescent="0.25">
      <c r="B50" s="705">
        <v>38</v>
      </c>
      <c r="C50" s="951">
        <f>(1+_xlfn.XLOOKUP(INT((B50-1)/12)+1,'ZC Curve'!$B$8:$B$107,'ZC Curve'!R$8:R$107,,0))^(1/12)-1</f>
        <v>0</v>
      </c>
      <c r="D50" s="946">
        <f t="shared" si="5"/>
        <v>1</v>
      </c>
      <c r="E50" s="594"/>
      <c r="F50" s="705">
        <f t="shared" si="6"/>
        <v>38</v>
      </c>
      <c r="G50" s="756"/>
      <c r="H50" s="756"/>
      <c r="I50" s="756"/>
      <c r="J50" s="756"/>
      <c r="K50" s="756"/>
      <c r="L50" s="756"/>
      <c r="M50" s="756"/>
      <c r="N50" s="594"/>
      <c r="O50" s="705">
        <f t="shared" si="7"/>
        <v>38</v>
      </c>
      <c r="P50" s="756"/>
      <c r="Q50" s="756"/>
      <c r="R50" s="756"/>
      <c r="S50" s="756"/>
      <c r="T50" s="756"/>
      <c r="U50" s="756"/>
      <c r="V50" s="756"/>
      <c r="W50" s="594"/>
      <c r="X50" s="705">
        <f t="shared" si="8"/>
        <v>38</v>
      </c>
      <c r="Y50" s="756"/>
      <c r="Z50" s="756"/>
      <c r="AA50" s="756"/>
      <c r="AB50" s="756"/>
      <c r="AC50" s="756"/>
      <c r="AD50" s="756"/>
      <c r="AE50" s="756"/>
      <c r="AF50" s="594"/>
      <c r="AG50" s="705">
        <f t="shared" si="9"/>
        <v>38</v>
      </c>
      <c r="AH50" s="756"/>
      <c r="AI50" s="756"/>
      <c r="AJ50" s="756"/>
      <c r="AK50" s="756"/>
      <c r="AL50" s="756"/>
      <c r="AM50" s="756"/>
      <c r="AN50" s="756"/>
      <c r="AO50" s="685"/>
      <c r="AP50" s="705">
        <f t="shared" si="10"/>
        <v>38</v>
      </c>
      <c r="AQ50" s="756"/>
      <c r="AR50" s="756"/>
      <c r="AS50" s="756"/>
      <c r="AT50" s="756"/>
      <c r="AU50" s="756"/>
      <c r="AV50" s="756"/>
      <c r="AW50" s="756"/>
    </row>
    <row r="51" spans="2:49" x14ac:dyDescent="0.25">
      <c r="B51" s="705">
        <v>39</v>
      </c>
      <c r="C51" s="951">
        <f>(1+_xlfn.XLOOKUP(INT((B51-1)/12)+1,'ZC Curve'!$B$8:$B$107,'ZC Curve'!R$8:R$107,,0))^(1/12)-1</f>
        <v>0</v>
      </c>
      <c r="D51" s="946">
        <f t="shared" si="5"/>
        <v>1</v>
      </c>
      <c r="E51" s="594"/>
      <c r="F51" s="705">
        <f t="shared" si="6"/>
        <v>39</v>
      </c>
      <c r="G51" s="756"/>
      <c r="H51" s="756"/>
      <c r="I51" s="756"/>
      <c r="J51" s="756"/>
      <c r="K51" s="756"/>
      <c r="L51" s="756"/>
      <c r="M51" s="756"/>
      <c r="N51" s="594"/>
      <c r="O51" s="705">
        <f t="shared" si="7"/>
        <v>39</v>
      </c>
      <c r="P51" s="756"/>
      <c r="Q51" s="756"/>
      <c r="R51" s="756"/>
      <c r="S51" s="756"/>
      <c r="T51" s="756"/>
      <c r="U51" s="756"/>
      <c r="V51" s="756"/>
      <c r="W51" s="594"/>
      <c r="X51" s="705">
        <f t="shared" si="8"/>
        <v>39</v>
      </c>
      <c r="Y51" s="756"/>
      <c r="Z51" s="756"/>
      <c r="AA51" s="756"/>
      <c r="AB51" s="756"/>
      <c r="AC51" s="756"/>
      <c r="AD51" s="756"/>
      <c r="AE51" s="756"/>
      <c r="AF51" s="594"/>
      <c r="AG51" s="705">
        <f t="shared" si="9"/>
        <v>39</v>
      </c>
      <c r="AH51" s="756"/>
      <c r="AI51" s="756"/>
      <c r="AJ51" s="756"/>
      <c r="AK51" s="756"/>
      <c r="AL51" s="756"/>
      <c r="AM51" s="756"/>
      <c r="AN51" s="756"/>
      <c r="AO51" s="685"/>
      <c r="AP51" s="705">
        <f t="shared" si="10"/>
        <v>39</v>
      </c>
      <c r="AQ51" s="756"/>
      <c r="AR51" s="756"/>
      <c r="AS51" s="756"/>
      <c r="AT51" s="756"/>
      <c r="AU51" s="756"/>
      <c r="AV51" s="756"/>
      <c r="AW51" s="756"/>
    </row>
    <row r="52" spans="2:49" x14ac:dyDescent="0.25">
      <c r="B52" s="705">
        <v>40</v>
      </c>
      <c r="C52" s="951">
        <f>(1+_xlfn.XLOOKUP(INT((B52-1)/12)+1,'ZC Curve'!$B$8:$B$107,'ZC Curve'!R$8:R$107,,0))^(1/12)-1</f>
        <v>0</v>
      </c>
      <c r="D52" s="946">
        <f t="shared" si="5"/>
        <v>1</v>
      </c>
      <c r="E52" s="594"/>
      <c r="F52" s="705">
        <f t="shared" si="6"/>
        <v>40</v>
      </c>
      <c r="G52" s="756"/>
      <c r="H52" s="756"/>
      <c r="I52" s="756"/>
      <c r="J52" s="756"/>
      <c r="K52" s="756"/>
      <c r="L52" s="756"/>
      <c r="M52" s="756"/>
      <c r="N52" s="594"/>
      <c r="O52" s="705">
        <f t="shared" si="7"/>
        <v>40</v>
      </c>
      <c r="P52" s="756"/>
      <c r="Q52" s="756"/>
      <c r="R52" s="756"/>
      <c r="S52" s="756"/>
      <c r="T52" s="756"/>
      <c r="U52" s="756"/>
      <c r="V52" s="756"/>
      <c r="W52" s="594"/>
      <c r="X52" s="705">
        <f t="shared" si="8"/>
        <v>40</v>
      </c>
      <c r="Y52" s="756"/>
      <c r="Z52" s="756"/>
      <c r="AA52" s="756"/>
      <c r="AB52" s="756"/>
      <c r="AC52" s="756"/>
      <c r="AD52" s="756"/>
      <c r="AE52" s="756"/>
      <c r="AF52" s="594"/>
      <c r="AG52" s="705">
        <f t="shared" si="9"/>
        <v>40</v>
      </c>
      <c r="AH52" s="756"/>
      <c r="AI52" s="756"/>
      <c r="AJ52" s="756"/>
      <c r="AK52" s="756"/>
      <c r="AL52" s="756"/>
      <c r="AM52" s="756"/>
      <c r="AN52" s="756"/>
      <c r="AO52" s="685"/>
      <c r="AP52" s="705">
        <f t="shared" si="10"/>
        <v>40</v>
      </c>
      <c r="AQ52" s="756"/>
      <c r="AR52" s="756"/>
      <c r="AS52" s="756"/>
      <c r="AT52" s="756"/>
      <c r="AU52" s="756"/>
      <c r="AV52" s="756"/>
      <c r="AW52" s="756"/>
    </row>
    <row r="53" spans="2:49" x14ac:dyDescent="0.25">
      <c r="B53" s="705">
        <v>41</v>
      </c>
      <c r="C53" s="951">
        <f>(1+_xlfn.XLOOKUP(INT((B53-1)/12)+1,'ZC Curve'!$B$8:$B$107,'ZC Curve'!R$8:R$107,,0))^(1/12)-1</f>
        <v>0</v>
      </c>
      <c r="D53" s="946">
        <f t="shared" si="5"/>
        <v>1</v>
      </c>
      <c r="E53" s="594"/>
      <c r="F53" s="705">
        <f t="shared" si="6"/>
        <v>41</v>
      </c>
      <c r="G53" s="756"/>
      <c r="H53" s="756"/>
      <c r="I53" s="756"/>
      <c r="J53" s="756"/>
      <c r="K53" s="756"/>
      <c r="L53" s="756"/>
      <c r="M53" s="756"/>
      <c r="N53" s="594"/>
      <c r="O53" s="705">
        <f t="shared" si="7"/>
        <v>41</v>
      </c>
      <c r="P53" s="756"/>
      <c r="Q53" s="756"/>
      <c r="R53" s="756"/>
      <c r="S53" s="756"/>
      <c r="T53" s="756"/>
      <c r="U53" s="756"/>
      <c r="V53" s="756"/>
      <c r="W53" s="594"/>
      <c r="X53" s="705">
        <f t="shared" si="8"/>
        <v>41</v>
      </c>
      <c r="Y53" s="756"/>
      <c r="Z53" s="756"/>
      <c r="AA53" s="756"/>
      <c r="AB53" s="756"/>
      <c r="AC53" s="756"/>
      <c r="AD53" s="756"/>
      <c r="AE53" s="756"/>
      <c r="AF53" s="594"/>
      <c r="AG53" s="705">
        <f t="shared" si="9"/>
        <v>41</v>
      </c>
      <c r="AH53" s="756"/>
      <c r="AI53" s="756"/>
      <c r="AJ53" s="756"/>
      <c r="AK53" s="756"/>
      <c r="AL53" s="756"/>
      <c r="AM53" s="756"/>
      <c r="AN53" s="756"/>
      <c r="AO53" s="685"/>
      <c r="AP53" s="705">
        <f t="shared" si="10"/>
        <v>41</v>
      </c>
      <c r="AQ53" s="756"/>
      <c r="AR53" s="756"/>
      <c r="AS53" s="756"/>
      <c r="AT53" s="756"/>
      <c r="AU53" s="756"/>
      <c r="AV53" s="756"/>
      <c r="AW53" s="756"/>
    </row>
    <row r="54" spans="2:49" x14ac:dyDescent="0.25">
      <c r="B54" s="705">
        <v>42</v>
      </c>
      <c r="C54" s="951">
        <f>(1+_xlfn.XLOOKUP(INT((B54-1)/12)+1,'ZC Curve'!$B$8:$B$107,'ZC Curve'!R$8:R$107,,0))^(1/12)-1</f>
        <v>0</v>
      </c>
      <c r="D54" s="946">
        <f t="shared" si="5"/>
        <v>1</v>
      </c>
      <c r="E54" s="594"/>
      <c r="F54" s="705">
        <f t="shared" si="6"/>
        <v>42</v>
      </c>
      <c r="G54" s="756"/>
      <c r="H54" s="756"/>
      <c r="I54" s="756"/>
      <c r="J54" s="756"/>
      <c r="K54" s="756"/>
      <c r="L54" s="756"/>
      <c r="M54" s="756"/>
      <c r="N54" s="594"/>
      <c r="O54" s="705">
        <f t="shared" si="7"/>
        <v>42</v>
      </c>
      <c r="P54" s="756"/>
      <c r="Q54" s="756"/>
      <c r="R54" s="756"/>
      <c r="S54" s="756"/>
      <c r="T54" s="756"/>
      <c r="U54" s="756"/>
      <c r="V54" s="756"/>
      <c r="W54" s="594"/>
      <c r="X54" s="705">
        <f t="shared" si="8"/>
        <v>42</v>
      </c>
      <c r="Y54" s="756"/>
      <c r="Z54" s="756"/>
      <c r="AA54" s="756"/>
      <c r="AB54" s="756"/>
      <c r="AC54" s="756"/>
      <c r="AD54" s="756"/>
      <c r="AE54" s="756"/>
      <c r="AF54" s="594"/>
      <c r="AG54" s="705">
        <f t="shared" si="9"/>
        <v>42</v>
      </c>
      <c r="AH54" s="756"/>
      <c r="AI54" s="756"/>
      <c r="AJ54" s="756"/>
      <c r="AK54" s="756"/>
      <c r="AL54" s="756"/>
      <c r="AM54" s="756"/>
      <c r="AN54" s="756"/>
      <c r="AO54" s="685"/>
      <c r="AP54" s="705">
        <f t="shared" si="10"/>
        <v>42</v>
      </c>
      <c r="AQ54" s="756"/>
      <c r="AR54" s="756"/>
      <c r="AS54" s="756"/>
      <c r="AT54" s="756"/>
      <c r="AU54" s="756"/>
      <c r="AV54" s="756"/>
      <c r="AW54" s="756"/>
    </row>
    <row r="55" spans="2:49" x14ac:dyDescent="0.25">
      <c r="B55" s="705">
        <v>43</v>
      </c>
      <c r="C55" s="951">
        <f>(1+_xlfn.XLOOKUP(INT((B55-1)/12)+1,'ZC Curve'!$B$8:$B$107,'ZC Curve'!R$8:R$107,,0))^(1/12)-1</f>
        <v>0</v>
      </c>
      <c r="D55" s="946">
        <f t="shared" si="5"/>
        <v>1</v>
      </c>
      <c r="E55" s="594"/>
      <c r="F55" s="705">
        <f t="shared" si="6"/>
        <v>43</v>
      </c>
      <c r="G55" s="756"/>
      <c r="H55" s="756"/>
      <c r="I55" s="756"/>
      <c r="J55" s="756"/>
      <c r="K55" s="756"/>
      <c r="L55" s="756"/>
      <c r="M55" s="756"/>
      <c r="N55" s="594"/>
      <c r="O55" s="705">
        <f t="shared" si="7"/>
        <v>43</v>
      </c>
      <c r="P55" s="756"/>
      <c r="Q55" s="756"/>
      <c r="R55" s="756"/>
      <c r="S55" s="756"/>
      <c r="T55" s="756"/>
      <c r="U55" s="756"/>
      <c r="V55" s="756"/>
      <c r="W55" s="594"/>
      <c r="X55" s="705">
        <f t="shared" si="8"/>
        <v>43</v>
      </c>
      <c r="Y55" s="756"/>
      <c r="Z55" s="756"/>
      <c r="AA55" s="756"/>
      <c r="AB55" s="756"/>
      <c r="AC55" s="756"/>
      <c r="AD55" s="756"/>
      <c r="AE55" s="756"/>
      <c r="AF55" s="594"/>
      <c r="AG55" s="705">
        <f t="shared" si="9"/>
        <v>43</v>
      </c>
      <c r="AH55" s="756"/>
      <c r="AI55" s="756"/>
      <c r="AJ55" s="756"/>
      <c r="AK55" s="756"/>
      <c r="AL55" s="756"/>
      <c r="AM55" s="756"/>
      <c r="AN55" s="756"/>
      <c r="AO55" s="685"/>
      <c r="AP55" s="705">
        <f t="shared" si="10"/>
        <v>43</v>
      </c>
      <c r="AQ55" s="756"/>
      <c r="AR55" s="756"/>
      <c r="AS55" s="756"/>
      <c r="AT55" s="756"/>
      <c r="AU55" s="756"/>
      <c r="AV55" s="756"/>
      <c r="AW55" s="756"/>
    </row>
    <row r="56" spans="2:49" x14ac:dyDescent="0.25">
      <c r="B56" s="705">
        <v>44</v>
      </c>
      <c r="C56" s="951">
        <f>(1+_xlfn.XLOOKUP(INT((B56-1)/12)+1,'ZC Curve'!$B$8:$B$107,'ZC Curve'!R$8:R$107,,0))^(1/12)-1</f>
        <v>0</v>
      </c>
      <c r="D56" s="946">
        <f t="shared" si="5"/>
        <v>1</v>
      </c>
      <c r="E56" s="594"/>
      <c r="F56" s="705">
        <f t="shared" si="6"/>
        <v>44</v>
      </c>
      <c r="G56" s="756"/>
      <c r="H56" s="756"/>
      <c r="I56" s="756"/>
      <c r="J56" s="756"/>
      <c r="K56" s="756"/>
      <c r="L56" s="756"/>
      <c r="M56" s="756"/>
      <c r="N56" s="594"/>
      <c r="O56" s="705">
        <f t="shared" si="7"/>
        <v>44</v>
      </c>
      <c r="P56" s="756"/>
      <c r="Q56" s="756"/>
      <c r="R56" s="756"/>
      <c r="S56" s="756"/>
      <c r="T56" s="756"/>
      <c r="U56" s="756"/>
      <c r="V56" s="756"/>
      <c r="W56" s="594"/>
      <c r="X56" s="705">
        <f t="shared" si="8"/>
        <v>44</v>
      </c>
      <c r="Y56" s="756"/>
      <c r="Z56" s="756"/>
      <c r="AA56" s="756"/>
      <c r="AB56" s="756"/>
      <c r="AC56" s="756"/>
      <c r="AD56" s="756"/>
      <c r="AE56" s="756"/>
      <c r="AF56" s="594"/>
      <c r="AG56" s="705">
        <f t="shared" si="9"/>
        <v>44</v>
      </c>
      <c r="AH56" s="756"/>
      <c r="AI56" s="756"/>
      <c r="AJ56" s="756"/>
      <c r="AK56" s="756"/>
      <c r="AL56" s="756"/>
      <c r="AM56" s="756"/>
      <c r="AN56" s="756"/>
      <c r="AO56" s="685"/>
      <c r="AP56" s="705">
        <f t="shared" si="10"/>
        <v>44</v>
      </c>
      <c r="AQ56" s="756"/>
      <c r="AR56" s="756"/>
      <c r="AS56" s="756"/>
      <c r="AT56" s="756"/>
      <c r="AU56" s="756"/>
      <c r="AV56" s="756"/>
      <c r="AW56" s="756"/>
    </row>
    <row r="57" spans="2:49" x14ac:dyDescent="0.25">
      <c r="B57" s="705">
        <v>45</v>
      </c>
      <c r="C57" s="951">
        <f>(1+_xlfn.XLOOKUP(INT((B57-1)/12)+1,'ZC Curve'!$B$8:$B$107,'ZC Curve'!R$8:R$107,,0))^(1/12)-1</f>
        <v>0</v>
      </c>
      <c r="D57" s="946">
        <f t="shared" si="5"/>
        <v>1</v>
      </c>
      <c r="E57" s="594"/>
      <c r="F57" s="705">
        <f t="shared" si="6"/>
        <v>45</v>
      </c>
      <c r="G57" s="756"/>
      <c r="H57" s="756"/>
      <c r="I57" s="756"/>
      <c r="J57" s="756"/>
      <c r="K57" s="756"/>
      <c r="L57" s="756"/>
      <c r="M57" s="756"/>
      <c r="N57" s="594"/>
      <c r="O57" s="705">
        <f t="shared" si="7"/>
        <v>45</v>
      </c>
      <c r="P57" s="756"/>
      <c r="Q57" s="756"/>
      <c r="R57" s="756"/>
      <c r="S57" s="756"/>
      <c r="T57" s="756"/>
      <c r="U57" s="756"/>
      <c r="V57" s="756"/>
      <c r="W57" s="594"/>
      <c r="X57" s="705">
        <f t="shared" si="8"/>
        <v>45</v>
      </c>
      <c r="Y57" s="756"/>
      <c r="Z57" s="756"/>
      <c r="AA57" s="756"/>
      <c r="AB57" s="756"/>
      <c r="AC57" s="756"/>
      <c r="AD57" s="756"/>
      <c r="AE57" s="756"/>
      <c r="AF57" s="594"/>
      <c r="AG57" s="705">
        <f t="shared" si="9"/>
        <v>45</v>
      </c>
      <c r="AH57" s="756"/>
      <c r="AI57" s="756"/>
      <c r="AJ57" s="756"/>
      <c r="AK57" s="756"/>
      <c r="AL57" s="756"/>
      <c r="AM57" s="756"/>
      <c r="AN57" s="756"/>
      <c r="AO57" s="685"/>
      <c r="AP57" s="705">
        <f t="shared" si="10"/>
        <v>45</v>
      </c>
      <c r="AQ57" s="756"/>
      <c r="AR57" s="756"/>
      <c r="AS57" s="756"/>
      <c r="AT57" s="756"/>
      <c r="AU57" s="756"/>
      <c r="AV57" s="756"/>
      <c r="AW57" s="756"/>
    </row>
    <row r="58" spans="2:49" x14ac:dyDescent="0.25">
      <c r="B58" s="705">
        <v>46</v>
      </c>
      <c r="C58" s="951">
        <f>(1+_xlfn.XLOOKUP(INT((B58-1)/12)+1,'ZC Curve'!$B$8:$B$107,'ZC Curve'!R$8:R$107,,0))^(1/12)-1</f>
        <v>0</v>
      </c>
      <c r="D58" s="946">
        <f t="shared" si="5"/>
        <v>1</v>
      </c>
      <c r="E58" s="594"/>
      <c r="F58" s="705">
        <f t="shared" si="6"/>
        <v>46</v>
      </c>
      <c r="G58" s="756"/>
      <c r="H58" s="756"/>
      <c r="I58" s="756"/>
      <c r="J58" s="756"/>
      <c r="K58" s="756"/>
      <c r="L58" s="756"/>
      <c r="M58" s="756"/>
      <c r="N58" s="594"/>
      <c r="O58" s="705">
        <f t="shared" si="7"/>
        <v>46</v>
      </c>
      <c r="P58" s="756"/>
      <c r="Q58" s="756"/>
      <c r="R58" s="756"/>
      <c r="S58" s="756"/>
      <c r="T58" s="756"/>
      <c r="U58" s="756"/>
      <c r="V58" s="756"/>
      <c r="W58" s="594"/>
      <c r="X58" s="705">
        <f t="shared" si="8"/>
        <v>46</v>
      </c>
      <c r="Y58" s="756"/>
      <c r="Z58" s="756"/>
      <c r="AA58" s="756"/>
      <c r="AB58" s="756"/>
      <c r="AC58" s="756"/>
      <c r="AD58" s="756"/>
      <c r="AE58" s="756"/>
      <c r="AF58" s="594"/>
      <c r="AG58" s="705">
        <f t="shared" si="9"/>
        <v>46</v>
      </c>
      <c r="AH58" s="756"/>
      <c r="AI58" s="756"/>
      <c r="AJ58" s="756"/>
      <c r="AK58" s="756"/>
      <c r="AL58" s="756"/>
      <c r="AM58" s="756"/>
      <c r="AN58" s="756"/>
      <c r="AO58" s="685"/>
      <c r="AP58" s="705">
        <f t="shared" si="10"/>
        <v>46</v>
      </c>
      <c r="AQ58" s="756"/>
      <c r="AR58" s="756"/>
      <c r="AS58" s="756"/>
      <c r="AT58" s="756"/>
      <c r="AU58" s="756"/>
      <c r="AV58" s="756"/>
      <c r="AW58" s="756"/>
    </row>
    <row r="59" spans="2:49" x14ac:dyDescent="0.25">
      <c r="B59" s="705">
        <v>47</v>
      </c>
      <c r="C59" s="951">
        <f>(1+_xlfn.XLOOKUP(INT((B59-1)/12)+1,'ZC Curve'!$B$8:$B$107,'ZC Curve'!R$8:R$107,,0))^(1/12)-1</f>
        <v>0</v>
      </c>
      <c r="D59" s="946">
        <f t="shared" si="5"/>
        <v>1</v>
      </c>
      <c r="E59" s="594"/>
      <c r="F59" s="705">
        <f t="shared" si="6"/>
        <v>47</v>
      </c>
      <c r="G59" s="756"/>
      <c r="H59" s="756"/>
      <c r="I59" s="756"/>
      <c r="J59" s="756"/>
      <c r="K59" s="756"/>
      <c r="L59" s="756"/>
      <c r="M59" s="756"/>
      <c r="N59" s="594"/>
      <c r="O59" s="705">
        <f t="shared" si="7"/>
        <v>47</v>
      </c>
      <c r="P59" s="756"/>
      <c r="Q59" s="756"/>
      <c r="R59" s="756"/>
      <c r="S59" s="756"/>
      <c r="T59" s="756"/>
      <c r="U59" s="756"/>
      <c r="V59" s="756"/>
      <c r="W59" s="594"/>
      <c r="X59" s="705">
        <f t="shared" si="8"/>
        <v>47</v>
      </c>
      <c r="Y59" s="756"/>
      <c r="Z59" s="756"/>
      <c r="AA59" s="756"/>
      <c r="AB59" s="756"/>
      <c r="AC59" s="756"/>
      <c r="AD59" s="756"/>
      <c r="AE59" s="756"/>
      <c r="AF59" s="594"/>
      <c r="AG59" s="705">
        <f t="shared" si="9"/>
        <v>47</v>
      </c>
      <c r="AH59" s="756"/>
      <c r="AI59" s="756"/>
      <c r="AJ59" s="756"/>
      <c r="AK59" s="756"/>
      <c r="AL59" s="756"/>
      <c r="AM59" s="756"/>
      <c r="AN59" s="756"/>
      <c r="AO59" s="685"/>
      <c r="AP59" s="705">
        <f t="shared" si="10"/>
        <v>47</v>
      </c>
      <c r="AQ59" s="756"/>
      <c r="AR59" s="756"/>
      <c r="AS59" s="756"/>
      <c r="AT59" s="756"/>
      <c r="AU59" s="756"/>
      <c r="AV59" s="756"/>
      <c r="AW59" s="756"/>
    </row>
    <row r="60" spans="2:49" x14ac:dyDescent="0.25">
      <c r="B60" s="705">
        <v>48</v>
      </c>
      <c r="C60" s="951">
        <f>(1+_xlfn.XLOOKUP(INT((B60-1)/12)+1,'ZC Curve'!$B$8:$B$107,'ZC Curve'!R$8:R$107,,0))^(1/12)-1</f>
        <v>0</v>
      </c>
      <c r="D60" s="946">
        <f t="shared" si="5"/>
        <v>1</v>
      </c>
      <c r="E60" s="594"/>
      <c r="F60" s="705">
        <f t="shared" si="6"/>
        <v>48</v>
      </c>
      <c r="G60" s="756"/>
      <c r="H60" s="756"/>
      <c r="I60" s="756"/>
      <c r="J60" s="756"/>
      <c r="K60" s="756"/>
      <c r="L60" s="756"/>
      <c r="M60" s="756"/>
      <c r="N60" s="594"/>
      <c r="O60" s="705">
        <f t="shared" si="7"/>
        <v>48</v>
      </c>
      <c r="P60" s="756"/>
      <c r="Q60" s="756"/>
      <c r="R60" s="756"/>
      <c r="S60" s="756"/>
      <c r="T60" s="756"/>
      <c r="U60" s="756"/>
      <c r="V60" s="756"/>
      <c r="W60" s="594"/>
      <c r="X60" s="705">
        <f t="shared" si="8"/>
        <v>48</v>
      </c>
      <c r="Y60" s="756"/>
      <c r="Z60" s="756"/>
      <c r="AA60" s="756"/>
      <c r="AB60" s="756"/>
      <c r="AC60" s="756"/>
      <c r="AD60" s="756"/>
      <c r="AE60" s="756"/>
      <c r="AF60" s="594"/>
      <c r="AG60" s="705">
        <f t="shared" si="9"/>
        <v>48</v>
      </c>
      <c r="AH60" s="756"/>
      <c r="AI60" s="756"/>
      <c r="AJ60" s="756"/>
      <c r="AK60" s="756"/>
      <c r="AL60" s="756"/>
      <c r="AM60" s="756"/>
      <c r="AN60" s="756"/>
      <c r="AO60" s="685"/>
      <c r="AP60" s="705">
        <f t="shared" si="10"/>
        <v>48</v>
      </c>
      <c r="AQ60" s="756"/>
      <c r="AR60" s="756"/>
      <c r="AS60" s="756"/>
      <c r="AT60" s="756"/>
      <c r="AU60" s="756"/>
      <c r="AV60" s="756"/>
      <c r="AW60" s="756"/>
    </row>
    <row r="61" spans="2:49" x14ac:dyDescent="0.25">
      <c r="B61" s="705">
        <v>49</v>
      </c>
      <c r="C61" s="951">
        <f>(1+_xlfn.XLOOKUP(INT((B61-1)/12)+1,'ZC Curve'!$B$8:$B$107,'ZC Curve'!R$8:R$107,,0))^(1/12)-1</f>
        <v>0</v>
      </c>
      <c r="D61" s="946">
        <f t="shared" si="5"/>
        <v>1</v>
      </c>
      <c r="E61" s="594"/>
      <c r="F61" s="705">
        <f t="shared" si="6"/>
        <v>49</v>
      </c>
      <c r="G61" s="756"/>
      <c r="H61" s="756"/>
      <c r="I61" s="756"/>
      <c r="J61" s="756"/>
      <c r="K61" s="756"/>
      <c r="L61" s="756"/>
      <c r="M61" s="756"/>
      <c r="N61" s="594"/>
      <c r="O61" s="705">
        <f t="shared" si="7"/>
        <v>49</v>
      </c>
      <c r="P61" s="756"/>
      <c r="Q61" s="756"/>
      <c r="R61" s="756"/>
      <c r="S61" s="756"/>
      <c r="T61" s="756"/>
      <c r="U61" s="756"/>
      <c r="V61" s="756"/>
      <c r="W61" s="594"/>
      <c r="X61" s="705">
        <f t="shared" si="8"/>
        <v>49</v>
      </c>
      <c r="Y61" s="756"/>
      <c r="Z61" s="756"/>
      <c r="AA61" s="756"/>
      <c r="AB61" s="756"/>
      <c r="AC61" s="756"/>
      <c r="AD61" s="756"/>
      <c r="AE61" s="756"/>
      <c r="AF61" s="594"/>
      <c r="AG61" s="705">
        <f t="shared" si="9"/>
        <v>49</v>
      </c>
      <c r="AH61" s="756"/>
      <c r="AI61" s="756"/>
      <c r="AJ61" s="756"/>
      <c r="AK61" s="756"/>
      <c r="AL61" s="756"/>
      <c r="AM61" s="756"/>
      <c r="AN61" s="756"/>
      <c r="AO61" s="685"/>
      <c r="AP61" s="705">
        <f t="shared" si="10"/>
        <v>49</v>
      </c>
      <c r="AQ61" s="756"/>
      <c r="AR61" s="756"/>
      <c r="AS61" s="756"/>
      <c r="AT61" s="756"/>
      <c r="AU61" s="756"/>
      <c r="AV61" s="756"/>
      <c r="AW61" s="756"/>
    </row>
    <row r="62" spans="2:49" x14ac:dyDescent="0.25">
      <c r="B62" s="705">
        <v>50</v>
      </c>
      <c r="C62" s="951">
        <f>(1+_xlfn.XLOOKUP(INT((B62-1)/12)+1,'ZC Curve'!$B$8:$B$107,'ZC Curve'!R$8:R$107,,0))^(1/12)-1</f>
        <v>0</v>
      </c>
      <c r="D62" s="946">
        <f t="shared" si="5"/>
        <v>1</v>
      </c>
      <c r="E62" s="594"/>
      <c r="F62" s="705">
        <f t="shared" si="6"/>
        <v>50</v>
      </c>
      <c r="G62" s="756"/>
      <c r="H62" s="756"/>
      <c r="I62" s="756"/>
      <c r="J62" s="756"/>
      <c r="K62" s="756"/>
      <c r="L62" s="756"/>
      <c r="M62" s="756"/>
      <c r="N62" s="594"/>
      <c r="O62" s="705">
        <f t="shared" si="7"/>
        <v>50</v>
      </c>
      <c r="P62" s="756"/>
      <c r="Q62" s="756"/>
      <c r="R62" s="756"/>
      <c r="S62" s="756"/>
      <c r="T62" s="756"/>
      <c r="U62" s="756"/>
      <c r="V62" s="756"/>
      <c r="W62" s="594"/>
      <c r="X62" s="705">
        <f t="shared" si="8"/>
        <v>50</v>
      </c>
      <c r="Y62" s="756"/>
      <c r="Z62" s="756"/>
      <c r="AA62" s="756"/>
      <c r="AB62" s="756"/>
      <c r="AC62" s="756"/>
      <c r="AD62" s="756"/>
      <c r="AE62" s="756"/>
      <c r="AF62" s="594"/>
      <c r="AG62" s="705">
        <f t="shared" si="9"/>
        <v>50</v>
      </c>
      <c r="AH62" s="756"/>
      <c r="AI62" s="756"/>
      <c r="AJ62" s="756"/>
      <c r="AK62" s="756"/>
      <c r="AL62" s="756"/>
      <c r="AM62" s="756"/>
      <c r="AN62" s="756"/>
      <c r="AO62" s="685"/>
      <c r="AP62" s="705">
        <f t="shared" si="10"/>
        <v>50</v>
      </c>
      <c r="AQ62" s="756"/>
      <c r="AR62" s="756"/>
      <c r="AS62" s="756"/>
      <c r="AT62" s="756"/>
      <c r="AU62" s="756"/>
      <c r="AV62" s="756"/>
      <c r="AW62" s="756"/>
    </row>
    <row r="63" spans="2:49" x14ac:dyDescent="0.25">
      <c r="B63" s="705">
        <v>51</v>
      </c>
      <c r="C63" s="951">
        <f>(1+_xlfn.XLOOKUP(INT((B63-1)/12)+1,'ZC Curve'!$B$8:$B$107,'ZC Curve'!R$8:R$107,,0))^(1/12)-1</f>
        <v>0</v>
      </c>
      <c r="D63" s="946">
        <f t="shared" si="5"/>
        <v>1</v>
      </c>
      <c r="E63" s="594"/>
      <c r="F63" s="705">
        <f t="shared" si="6"/>
        <v>51</v>
      </c>
      <c r="G63" s="756"/>
      <c r="H63" s="756"/>
      <c r="I63" s="756"/>
      <c r="J63" s="756"/>
      <c r="K63" s="756"/>
      <c r="L63" s="756"/>
      <c r="M63" s="756"/>
      <c r="N63" s="594"/>
      <c r="O63" s="705">
        <f t="shared" si="7"/>
        <v>51</v>
      </c>
      <c r="P63" s="756"/>
      <c r="Q63" s="756"/>
      <c r="R63" s="756"/>
      <c r="S63" s="756"/>
      <c r="T63" s="756"/>
      <c r="U63" s="756"/>
      <c r="V63" s="756"/>
      <c r="W63" s="594"/>
      <c r="X63" s="705">
        <f t="shared" si="8"/>
        <v>51</v>
      </c>
      <c r="Y63" s="756"/>
      <c r="Z63" s="756"/>
      <c r="AA63" s="756"/>
      <c r="AB63" s="756"/>
      <c r="AC63" s="756"/>
      <c r="AD63" s="756"/>
      <c r="AE63" s="756"/>
      <c r="AF63" s="594"/>
      <c r="AG63" s="705">
        <f t="shared" si="9"/>
        <v>51</v>
      </c>
      <c r="AH63" s="756"/>
      <c r="AI63" s="756"/>
      <c r="AJ63" s="756"/>
      <c r="AK63" s="756"/>
      <c r="AL63" s="756"/>
      <c r="AM63" s="756"/>
      <c r="AN63" s="756"/>
      <c r="AO63" s="685"/>
      <c r="AP63" s="705">
        <f t="shared" si="10"/>
        <v>51</v>
      </c>
      <c r="AQ63" s="756"/>
      <c r="AR63" s="756"/>
      <c r="AS63" s="756"/>
      <c r="AT63" s="756"/>
      <c r="AU63" s="756"/>
      <c r="AV63" s="756"/>
      <c r="AW63" s="756"/>
    </row>
    <row r="64" spans="2:49" x14ac:dyDescent="0.25">
      <c r="B64" s="705">
        <v>52</v>
      </c>
      <c r="C64" s="951">
        <f>(1+_xlfn.XLOOKUP(INT((B64-1)/12)+1,'ZC Curve'!$B$8:$B$107,'ZC Curve'!R$8:R$107,,0))^(1/12)-1</f>
        <v>0</v>
      </c>
      <c r="D64" s="946">
        <f t="shared" si="5"/>
        <v>1</v>
      </c>
      <c r="E64" s="594"/>
      <c r="F64" s="705">
        <f t="shared" si="6"/>
        <v>52</v>
      </c>
      <c r="G64" s="756"/>
      <c r="H64" s="756"/>
      <c r="I64" s="756"/>
      <c r="J64" s="756"/>
      <c r="K64" s="756"/>
      <c r="L64" s="756"/>
      <c r="M64" s="756"/>
      <c r="N64" s="594"/>
      <c r="O64" s="705">
        <f t="shared" si="7"/>
        <v>52</v>
      </c>
      <c r="P64" s="756"/>
      <c r="Q64" s="756"/>
      <c r="R64" s="756"/>
      <c r="S64" s="756"/>
      <c r="T64" s="756"/>
      <c r="U64" s="756"/>
      <c r="V64" s="756"/>
      <c r="W64" s="594"/>
      <c r="X64" s="705">
        <f t="shared" si="8"/>
        <v>52</v>
      </c>
      <c r="Y64" s="756"/>
      <c r="Z64" s="756"/>
      <c r="AA64" s="756"/>
      <c r="AB64" s="756"/>
      <c r="AC64" s="756"/>
      <c r="AD64" s="756"/>
      <c r="AE64" s="756"/>
      <c r="AF64" s="594"/>
      <c r="AG64" s="705">
        <f t="shared" si="9"/>
        <v>52</v>
      </c>
      <c r="AH64" s="756"/>
      <c r="AI64" s="756"/>
      <c r="AJ64" s="756"/>
      <c r="AK64" s="756"/>
      <c r="AL64" s="756"/>
      <c r="AM64" s="756"/>
      <c r="AN64" s="756"/>
      <c r="AO64" s="685"/>
      <c r="AP64" s="705">
        <f t="shared" si="10"/>
        <v>52</v>
      </c>
      <c r="AQ64" s="756"/>
      <c r="AR64" s="756"/>
      <c r="AS64" s="756"/>
      <c r="AT64" s="756"/>
      <c r="AU64" s="756"/>
      <c r="AV64" s="756"/>
      <c r="AW64" s="756"/>
    </row>
    <row r="65" spans="2:49" x14ac:dyDescent="0.25">
      <c r="B65" s="705">
        <v>53</v>
      </c>
      <c r="C65" s="951">
        <f>(1+_xlfn.XLOOKUP(INT((B65-1)/12)+1,'ZC Curve'!$B$8:$B$107,'ZC Curve'!R$8:R$107,,0))^(1/12)-1</f>
        <v>0</v>
      </c>
      <c r="D65" s="946">
        <f t="shared" si="5"/>
        <v>1</v>
      </c>
      <c r="E65" s="594"/>
      <c r="F65" s="705">
        <f t="shared" si="6"/>
        <v>53</v>
      </c>
      <c r="G65" s="756"/>
      <c r="H65" s="756"/>
      <c r="I65" s="756"/>
      <c r="J65" s="756"/>
      <c r="K65" s="756"/>
      <c r="L65" s="756"/>
      <c r="M65" s="756"/>
      <c r="N65" s="594"/>
      <c r="O65" s="705">
        <f t="shared" si="7"/>
        <v>53</v>
      </c>
      <c r="P65" s="756"/>
      <c r="Q65" s="756"/>
      <c r="R65" s="756"/>
      <c r="S65" s="756"/>
      <c r="T65" s="756"/>
      <c r="U65" s="756"/>
      <c r="V65" s="756"/>
      <c r="W65" s="594"/>
      <c r="X65" s="705">
        <f t="shared" si="8"/>
        <v>53</v>
      </c>
      <c r="Y65" s="756"/>
      <c r="Z65" s="756"/>
      <c r="AA65" s="756"/>
      <c r="AB65" s="756"/>
      <c r="AC65" s="756"/>
      <c r="AD65" s="756"/>
      <c r="AE65" s="756"/>
      <c r="AF65" s="594"/>
      <c r="AG65" s="705">
        <f t="shared" si="9"/>
        <v>53</v>
      </c>
      <c r="AH65" s="756"/>
      <c r="AI65" s="756"/>
      <c r="AJ65" s="756"/>
      <c r="AK65" s="756"/>
      <c r="AL65" s="756"/>
      <c r="AM65" s="756"/>
      <c r="AN65" s="756"/>
      <c r="AO65" s="685"/>
      <c r="AP65" s="705">
        <f t="shared" si="10"/>
        <v>53</v>
      </c>
      <c r="AQ65" s="756"/>
      <c r="AR65" s="756"/>
      <c r="AS65" s="756"/>
      <c r="AT65" s="756"/>
      <c r="AU65" s="756"/>
      <c r="AV65" s="756"/>
      <c r="AW65" s="756"/>
    </row>
    <row r="66" spans="2:49" x14ac:dyDescent="0.25">
      <c r="B66" s="705">
        <v>54</v>
      </c>
      <c r="C66" s="951">
        <f>(1+_xlfn.XLOOKUP(INT((B66-1)/12)+1,'ZC Curve'!$B$8:$B$107,'ZC Curve'!R$8:R$107,,0))^(1/12)-1</f>
        <v>0</v>
      </c>
      <c r="D66" s="946">
        <f t="shared" si="5"/>
        <v>1</v>
      </c>
      <c r="E66" s="594"/>
      <c r="F66" s="705">
        <f t="shared" si="6"/>
        <v>54</v>
      </c>
      <c r="G66" s="756"/>
      <c r="H66" s="756"/>
      <c r="I66" s="756"/>
      <c r="J66" s="756"/>
      <c r="K66" s="756"/>
      <c r="L66" s="756"/>
      <c r="M66" s="756"/>
      <c r="N66" s="594"/>
      <c r="O66" s="705">
        <f t="shared" si="7"/>
        <v>54</v>
      </c>
      <c r="P66" s="756"/>
      <c r="Q66" s="756"/>
      <c r="R66" s="756"/>
      <c r="S66" s="756"/>
      <c r="T66" s="756"/>
      <c r="U66" s="756"/>
      <c r="V66" s="756"/>
      <c r="W66" s="594"/>
      <c r="X66" s="705">
        <f t="shared" si="8"/>
        <v>54</v>
      </c>
      <c r="Y66" s="756"/>
      <c r="Z66" s="756"/>
      <c r="AA66" s="756"/>
      <c r="AB66" s="756"/>
      <c r="AC66" s="756"/>
      <c r="AD66" s="756"/>
      <c r="AE66" s="756"/>
      <c r="AF66" s="594"/>
      <c r="AG66" s="705">
        <f t="shared" si="9"/>
        <v>54</v>
      </c>
      <c r="AH66" s="756"/>
      <c r="AI66" s="756"/>
      <c r="AJ66" s="756"/>
      <c r="AK66" s="756"/>
      <c r="AL66" s="756"/>
      <c r="AM66" s="756"/>
      <c r="AN66" s="756"/>
      <c r="AO66" s="685"/>
      <c r="AP66" s="705">
        <f t="shared" si="10"/>
        <v>54</v>
      </c>
      <c r="AQ66" s="756"/>
      <c r="AR66" s="756"/>
      <c r="AS66" s="756"/>
      <c r="AT66" s="756"/>
      <c r="AU66" s="756"/>
      <c r="AV66" s="756"/>
      <c r="AW66" s="756"/>
    </row>
    <row r="67" spans="2:49" x14ac:dyDescent="0.25">
      <c r="B67" s="705">
        <v>55</v>
      </c>
      <c r="C67" s="951">
        <f>(1+_xlfn.XLOOKUP(INT((B67-1)/12)+1,'ZC Curve'!$B$8:$B$107,'ZC Curve'!R$8:R$107,,0))^(1/12)-1</f>
        <v>0</v>
      </c>
      <c r="D67" s="946">
        <f t="shared" si="5"/>
        <v>1</v>
      </c>
      <c r="E67" s="594"/>
      <c r="F67" s="705">
        <f t="shared" si="6"/>
        <v>55</v>
      </c>
      <c r="G67" s="756"/>
      <c r="H67" s="756"/>
      <c r="I67" s="756"/>
      <c r="J67" s="756"/>
      <c r="K67" s="756"/>
      <c r="L67" s="756"/>
      <c r="M67" s="756"/>
      <c r="N67" s="594"/>
      <c r="O67" s="705">
        <f t="shared" si="7"/>
        <v>55</v>
      </c>
      <c r="P67" s="756"/>
      <c r="Q67" s="756"/>
      <c r="R67" s="756"/>
      <c r="S67" s="756"/>
      <c r="T67" s="756"/>
      <c r="U67" s="756"/>
      <c r="V67" s="756"/>
      <c r="W67" s="594"/>
      <c r="X67" s="705">
        <f t="shared" si="8"/>
        <v>55</v>
      </c>
      <c r="Y67" s="756"/>
      <c r="Z67" s="756"/>
      <c r="AA67" s="756"/>
      <c r="AB67" s="756"/>
      <c r="AC67" s="756"/>
      <c r="AD67" s="756"/>
      <c r="AE67" s="756"/>
      <c r="AF67" s="594"/>
      <c r="AG67" s="705">
        <f t="shared" si="9"/>
        <v>55</v>
      </c>
      <c r="AH67" s="756"/>
      <c r="AI67" s="756"/>
      <c r="AJ67" s="756"/>
      <c r="AK67" s="756"/>
      <c r="AL67" s="756"/>
      <c r="AM67" s="756"/>
      <c r="AN67" s="756"/>
      <c r="AO67" s="685"/>
      <c r="AP67" s="705">
        <f t="shared" si="10"/>
        <v>55</v>
      </c>
      <c r="AQ67" s="756"/>
      <c r="AR67" s="756"/>
      <c r="AS67" s="756"/>
      <c r="AT67" s="756"/>
      <c r="AU67" s="756"/>
      <c r="AV67" s="756"/>
      <c r="AW67" s="756"/>
    </row>
    <row r="68" spans="2:49" x14ac:dyDescent="0.25">
      <c r="B68" s="705">
        <v>56</v>
      </c>
      <c r="C68" s="951">
        <f>(1+_xlfn.XLOOKUP(INT((B68-1)/12)+1,'ZC Curve'!$B$8:$B$107,'ZC Curve'!R$8:R$107,,0))^(1/12)-1</f>
        <v>0</v>
      </c>
      <c r="D68" s="946">
        <f t="shared" si="5"/>
        <v>1</v>
      </c>
      <c r="E68" s="594"/>
      <c r="F68" s="705">
        <f t="shared" si="6"/>
        <v>56</v>
      </c>
      <c r="G68" s="756"/>
      <c r="H68" s="756"/>
      <c r="I68" s="756"/>
      <c r="J68" s="756"/>
      <c r="K68" s="756"/>
      <c r="L68" s="756"/>
      <c r="M68" s="756"/>
      <c r="N68" s="594"/>
      <c r="O68" s="705">
        <f t="shared" si="7"/>
        <v>56</v>
      </c>
      <c r="P68" s="756"/>
      <c r="Q68" s="756"/>
      <c r="R68" s="756"/>
      <c r="S68" s="756"/>
      <c r="T68" s="756"/>
      <c r="U68" s="756"/>
      <c r="V68" s="756"/>
      <c r="W68" s="594"/>
      <c r="X68" s="705">
        <f t="shared" si="8"/>
        <v>56</v>
      </c>
      <c r="Y68" s="756"/>
      <c r="Z68" s="756"/>
      <c r="AA68" s="756"/>
      <c r="AB68" s="756"/>
      <c r="AC68" s="756"/>
      <c r="AD68" s="756"/>
      <c r="AE68" s="756"/>
      <c r="AF68" s="594"/>
      <c r="AG68" s="705">
        <f t="shared" si="9"/>
        <v>56</v>
      </c>
      <c r="AH68" s="756"/>
      <c r="AI68" s="756"/>
      <c r="AJ68" s="756"/>
      <c r="AK68" s="756"/>
      <c r="AL68" s="756"/>
      <c r="AM68" s="756"/>
      <c r="AN68" s="756"/>
      <c r="AO68" s="685"/>
      <c r="AP68" s="705">
        <f t="shared" si="10"/>
        <v>56</v>
      </c>
      <c r="AQ68" s="756"/>
      <c r="AR68" s="756"/>
      <c r="AS68" s="756"/>
      <c r="AT68" s="756"/>
      <c r="AU68" s="756"/>
      <c r="AV68" s="756"/>
      <c r="AW68" s="756"/>
    </row>
    <row r="69" spans="2:49" x14ac:dyDescent="0.25">
      <c r="B69" s="705">
        <v>57</v>
      </c>
      <c r="C69" s="951">
        <f>(1+_xlfn.XLOOKUP(INT((B69-1)/12)+1,'ZC Curve'!$B$8:$B$107,'ZC Curve'!R$8:R$107,,0))^(1/12)-1</f>
        <v>0</v>
      </c>
      <c r="D69" s="946">
        <f t="shared" si="5"/>
        <v>1</v>
      </c>
      <c r="E69" s="594"/>
      <c r="F69" s="705">
        <f t="shared" si="6"/>
        <v>57</v>
      </c>
      <c r="G69" s="756"/>
      <c r="H69" s="756"/>
      <c r="I69" s="756"/>
      <c r="J69" s="756"/>
      <c r="K69" s="756"/>
      <c r="L69" s="756"/>
      <c r="M69" s="756"/>
      <c r="N69" s="594"/>
      <c r="O69" s="705">
        <f t="shared" si="7"/>
        <v>57</v>
      </c>
      <c r="P69" s="756"/>
      <c r="Q69" s="756"/>
      <c r="R69" s="756"/>
      <c r="S69" s="756"/>
      <c r="T69" s="756"/>
      <c r="U69" s="756"/>
      <c r="V69" s="756"/>
      <c r="W69" s="594"/>
      <c r="X69" s="705">
        <f t="shared" si="8"/>
        <v>57</v>
      </c>
      <c r="Y69" s="756"/>
      <c r="Z69" s="756"/>
      <c r="AA69" s="756"/>
      <c r="AB69" s="756"/>
      <c r="AC69" s="756"/>
      <c r="AD69" s="756"/>
      <c r="AE69" s="756"/>
      <c r="AF69" s="594"/>
      <c r="AG69" s="705">
        <f t="shared" si="9"/>
        <v>57</v>
      </c>
      <c r="AH69" s="756"/>
      <c r="AI69" s="756"/>
      <c r="AJ69" s="756"/>
      <c r="AK69" s="756"/>
      <c r="AL69" s="756"/>
      <c r="AM69" s="756"/>
      <c r="AN69" s="756"/>
      <c r="AO69" s="685"/>
      <c r="AP69" s="705">
        <f t="shared" si="10"/>
        <v>57</v>
      </c>
      <c r="AQ69" s="756"/>
      <c r="AR69" s="756"/>
      <c r="AS69" s="756"/>
      <c r="AT69" s="756"/>
      <c r="AU69" s="756"/>
      <c r="AV69" s="756"/>
      <c r="AW69" s="756"/>
    </row>
    <row r="70" spans="2:49" x14ac:dyDescent="0.25">
      <c r="B70" s="705">
        <v>58</v>
      </c>
      <c r="C70" s="951">
        <f>(1+_xlfn.XLOOKUP(INT((B70-1)/12)+1,'ZC Curve'!$B$8:$B$107,'ZC Curve'!R$8:R$107,,0))^(1/12)-1</f>
        <v>0</v>
      </c>
      <c r="D70" s="946">
        <f t="shared" si="5"/>
        <v>1</v>
      </c>
      <c r="E70" s="594"/>
      <c r="F70" s="705">
        <f t="shared" si="6"/>
        <v>58</v>
      </c>
      <c r="G70" s="756"/>
      <c r="H70" s="756"/>
      <c r="I70" s="756"/>
      <c r="J70" s="756"/>
      <c r="K70" s="756"/>
      <c r="L70" s="756"/>
      <c r="M70" s="756"/>
      <c r="N70" s="594"/>
      <c r="O70" s="705">
        <f t="shared" si="7"/>
        <v>58</v>
      </c>
      <c r="P70" s="756"/>
      <c r="Q70" s="756"/>
      <c r="R70" s="756"/>
      <c r="S70" s="756"/>
      <c r="T70" s="756"/>
      <c r="U70" s="756"/>
      <c r="V70" s="756"/>
      <c r="W70" s="594"/>
      <c r="X70" s="705">
        <f t="shared" si="8"/>
        <v>58</v>
      </c>
      <c r="Y70" s="756"/>
      <c r="Z70" s="756"/>
      <c r="AA70" s="756"/>
      <c r="AB70" s="756"/>
      <c r="AC70" s="756"/>
      <c r="AD70" s="756"/>
      <c r="AE70" s="756"/>
      <c r="AF70" s="594"/>
      <c r="AG70" s="705">
        <f t="shared" si="9"/>
        <v>58</v>
      </c>
      <c r="AH70" s="756"/>
      <c r="AI70" s="756"/>
      <c r="AJ70" s="756"/>
      <c r="AK70" s="756"/>
      <c r="AL70" s="756"/>
      <c r="AM70" s="756"/>
      <c r="AN70" s="756"/>
      <c r="AO70" s="685"/>
      <c r="AP70" s="705">
        <f t="shared" si="10"/>
        <v>58</v>
      </c>
      <c r="AQ70" s="756"/>
      <c r="AR70" s="756"/>
      <c r="AS70" s="756"/>
      <c r="AT70" s="756"/>
      <c r="AU70" s="756"/>
      <c r="AV70" s="756"/>
      <c r="AW70" s="756"/>
    </row>
    <row r="71" spans="2:49" x14ac:dyDescent="0.25">
      <c r="B71" s="705">
        <v>59</v>
      </c>
      <c r="C71" s="951">
        <f>(1+_xlfn.XLOOKUP(INT((B71-1)/12)+1,'ZC Curve'!$B$8:$B$107,'ZC Curve'!R$8:R$107,,0))^(1/12)-1</f>
        <v>0</v>
      </c>
      <c r="D71" s="946">
        <f t="shared" si="5"/>
        <v>1</v>
      </c>
      <c r="E71" s="594"/>
      <c r="F71" s="705">
        <f t="shared" si="6"/>
        <v>59</v>
      </c>
      <c r="G71" s="756"/>
      <c r="H71" s="756"/>
      <c r="I71" s="756"/>
      <c r="J71" s="756"/>
      <c r="K71" s="756"/>
      <c r="L71" s="756"/>
      <c r="M71" s="756"/>
      <c r="N71" s="594"/>
      <c r="O71" s="705">
        <f t="shared" si="7"/>
        <v>59</v>
      </c>
      <c r="P71" s="756"/>
      <c r="Q71" s="756"/>
      <c r="R71" s="756"/>
      <c r="S71" s="756"/>
      <c r="T71" s="756"/>
      <c r="U71" s="756"/>
      <c r="V71" s="756"/>
      <c r="W71" s="594"/>
      <c r="X71" s="705">
        <f t="shared" si="8"/>
        <v>59</v>
      </c>
      <c r="Y71" s="756"/>
      <c r="Z71" s="756"/>
      <c r="AA71" s="756"/>
      <c r="AB71" s="756"/>
      <c r="AC71" s="756"/>
      <c r="AD71" s="756"/>
      <c r="AE71" s="756"/>
      <c r="AF71" s="594"/>
      <c r="AG71" s="705">
        <f t="shared" si="9"/>
        <v>59</v>
      </c>
      <c r="AH71" s="756"/>
      <c r="AI71" s="756"/>
      <c r="AJ71" s="756"/>
      <c r="AK71" s="756"/>
      <c r="AL71" s="756"/>
      <c r="AM71" s="756"/>
      <c r="AN71" s="756"/>
      <c r="AO71" s="685"/>
      <c r="AP71" s="705">
        <f t="shared" si="10"/>
        <v>59</v>
      </c>
      <c r="AQ71" s="756"/>
      <c r="AR71" s="756"/>
      <c r="AS71" s="756"/>
      <c r="AT71" s="756"/>
      <c r="AU71" s="756"/>
      <c r="AV71" s="756"/>
      <c r="AW71" s="756"/>
    </row>
    <row r="72" spans="2:49" x14ac:dyDescent="0.25">
      <c r="B72" s="705">
        <v>60</v>
      </c>
      <c r="C72" s="951">
        <f>(1+_xlfn.XLOOKUP(INT((B72-1)/12)+1,'ZC Curve'!$B$8:$B$107,'ZC Curve'!R$8:R$107,,0))^(1/12)-1</f>
        <v>0</v>
      </c>
      <c r="D72" s="946">
        <f t="shared" si="5"/>
        <v>1</v>
      </c>
      <c r="E72" s="594"/>
      <c r="F72" s="705">
        <f t="shared" si="6"/>
        <v>60</v>
      </c>
      <c r="G72" s="756"/>
      <c r="H72" s="756"/>
      <c r="I72" s="756"/>
      <c r="J72" s="756"/>
      <c r="K72" s="756"/>
      <c r="L72" s="756"/>
      <c r="M72" s="756"/>
      <c r="N72" s="594"/>
      <c r="O72" s="705">
        <f t="shared" si="7"/>
        <v>60</v>
      </c>
      <c r="P72" s="756"/>
      <c r="Q72" s="756"/>
      <c r="R72" s="756"/>
      <c r="S72" s="756"/>
      <c r="T72" s="756"/>
      <c r="U72" s="756"/>
      <c r="V72" s="756"/>
      <c r="W72" s="594"/>
      <c r="X72" s="705">
        <f t="shared" si="8"/>
        <v>60</v>
      </c>
      <c r="Y72" s="756"/>
      <c r="Z72" s="756"/>
      <c r="AA72" s="756"/>
      <c r="AB72" s="756"/>
      <c r="AC72" s="756"/>
      <c r="AD72" s="756"/>
      <c r="AE72" s="756"/>
      <c r="AF72" s="594"/>
      <c r="AG72" s="705">
        <f t="shared" si="9"/>
        <v>60</v>
      </c>
      <c r="AH72" s="756"/>
      <c r="AI72" s="756"/>
      <c r="AJ72" s="756"/>
      <c r="AK72" s="756"/>
      <c r="AL72" s="756"/>
      <c r="AM72" s="756"/>
      <c r="AN72" s="756"/>
      <c r="AO72" s="685"/>
      <c r="AP72" s="705">
        <f t="shared" si="10"/>
        <v>60</v>
      </c>
      <c r="AQ72" s="756"/>
      <c r="AR72" s="756"/>
      <c r="AS72" s="756"/>
      <c r="AT72" s="756"/>
      <c r="AU72" s="756"/>
      <c r="AV72" s="756"/>
      <c r="AW72" s="756"/>
    </row>
    <row r="73" spans="2:49" x14ac:dyDescent="0.25">
      <c r="B73" s="705">
        <v>61</v>
      </c>
      <c r="C73" s="951">
        <f>(1+_xlfn.XLOOKUP(INT((B73-1)/12)+1,'ZC Curve'!$B$8:$B$107,'ZC Curve'!R$8:R$107,,0))^(1/12)-1</f>
        <v>0</v>
      </c>
      <c r="D73" s="946">
        <f t="shared" si="5"/>
        <v>1</v>
      </c>
      <c r="E73" s="594"/>
      <c r="F73" s="705">
        <f t="shared" si="6"/>
        <v>61</v>
      </c>
      <c r="G73" s="756"/>
      <c r="H73" s="756"/>
      <c r="I73" s="756"/>
      <c r="J73" s="756"/>
      <c r="K73" s="756"/>
      <c r="L73" s="756"/>
      <c r="M73" s="756"/>
      <c r="N73" s="594"/>
      <c r="O73" s="705">
        <f t="shared" si="7"/>
        <v>61</v>
      </c>
      <c r="P73" s="756"/>
      <c r="Q73" s="756"/>
      <c r="R73" s="756"/>
      <c r="S73" s="756"/>
      <c r="T73" s="756"/>
      <c r="U73" s="756"/>
      <c r="V73" s="756"/>
      <c r="W73" s="594"/>
      <c r="X73" s="705">
        <f t="shared" si="8"/>
        <v>61</v>
      </c>
      <c r="Y73" s="756"/>
      <c r="Z73" s="756"/>
      <c r="AA73" s="756"/>
      <c r="AB73" s="756"/>
      <c r="AC73" s="756"/>
      <c r="AD73" s="756"/>
      <c r="AE73" s="756"/>
      <c r="AF73" s="594"/>
      <c r="AG73" s="705">
        <f t="shared" si="9"/>
        <v>61</v>
      </c>
      <c r="AH73" s="756"/>
      <c r="AI73" s="756"/>
      <c r="AJ73" s="756"/>
      <c r="AK73" s="756"/>
      <c r="AL73" s="756"/>
      <c r="AM73" s="756"/>
      <c r="AN73" s="756"/>
      <c r="AO73" s="685"/>
      <c r="AP73" s="705">
        <f t="shared" si="10"/>
        <v>61</v>
      </c>
      <c r="AQ73" s="756"/>
      <c r="AR73" s="756"/>
      <c r="AS73" s="756"/>
      <c r="AT73" s="756"/>
      <c r="AU73" s="756"/>
      <c r="AV73" s="756"/>
      <c r="AW73" s="756"/>
    </row>
    <row r="74" spans="2:49" x14ac:dyDescent="0.25">
      <c r="B74" s="705">
        <v>62</v>
      </c>
      <c r="C74" s="951">
        <f>(1+_xlfn.XLOOKUP(INT((B74-1)/12)+1,'ZC Curve'!$B$8:$B$107,'ZC Curve'!R$8:R$107,,0))^(1/12)-1</f>
        <v>0</v>
      </c>
      <c r="D74" s="946">
        <f t="shared" si="5"/>
        <v>1</v>
      </c>
      <c r="E74" s="594"/>
      <c r="F74" s="705">
        <f t="shared" si="6"/>
        <v>62</v>
      </c>
      <c r="G74" s="756"/>
      <c r="H74" s="756"/>
      <c r="I74" s="756"/>
      <c r="J74" s="756"/>
      <c r="K74" s="756"/>
      <c r="L74" s="756"/>
      <c r="M74" s="756"/>
      <c r="N74" s="594"/>
      <c r="O74" s="705">
        <f t="shared" si="7"/>
        <v>62</v>
      </c>
      <c r="P74" s="756"/>
      <c r="Q74" s="756"/>
      <c r="R74" s="756"/>
      <c r="S74" s="756"/>
      <c r="T74" s="756"/>
      <c r="U74" s="756"/>
      <c r="V74" s="756"/>
      <c r="W74" s="594"/>
      <c r="X74" s="705">
        <f t="shared" si="8"/>
        <v>62</v>
      </c>
      <c r="Y74" s="756"/>
      <c r="Z74" s="756"/>
      <c r="AA74" s="756"/>
      <c r="AB74" s="756"/>
      <c r="AC74" s="756"/>
      <c r="AD74" s="756"/>
      <c r="AE74" s="756"/>
      <c r="AF74" s="594"/>
      <c r="AG74" s="705">
        <f t="shared" si="9"/>
        <v>62</v>
      </c>
      <c r="AH74" s="756"/>
      <c r="AI74" s="756"/>
      <c r="AJ74" s="756"/>
      <c r="AK74" s="756"/>
      <c r="AL74" s="756"/>
      <c r="AM74" s="756"/>
      <c r="AN74" s="756"/>
      <c r="AO74" s="685"/>
      <c r="AP74" s="705">
        <f t="shared" si="10"/>
        <v>62</v>
      </c>
      <c r="AQ74" s="756"/>
      <c r="AR74" s="756"/>
      <c r="AS74" s="756"/>
      <c r="AT74" s="756"/>
      <c r="AU74" s="756"/>
      <c r="AV74" s="756"/>
      <c r="AW74" s="756"/>
    </row>
    <row r="75" spans="2:49" x14ac:dyDescent="0.25">
      <c r="B75" s="705">
        <v>63</v>
      </c>
      <c r="C75" s="951">
        <f>(1+_xlfn.XLOOKUP(INT((B75-1)/12)+1,'ZC Curve'!$B$8:$B$107,'ZC Curve'!R$8:R$107,,0))^(1/12)-1</f>
        <v>0</v>
      </c>
      <c r="D75" s="946">
        <f t="shared" si="5"/>
        <v>1</v>
      </c>
      <c r="E75" s="594"/>
      <c r="F75" s="705">
        <f t="shared" si="6"/>
        <v>63</v>
      </c>
      <c r="G75" s="756"/>
      <c r="H75" s="756"/>
      <c r="I75" s="756"/>
      <c r="J75" s="756"/>
      <c r="K75" s="756"/>
      <c r="L75" s="756"/>
      <c r="M75" s="756"/>
      <c r="N75" s="594"/>
      <c r="O75" s="705">
        <f t="shared" si="7"/>
        <v>63</v>
      </c>
      <c r="P75" s="756"/>
      <c r="Q75" s="756"/>
      <c r="R75" s="756"/>
      <c r="S75" s="756"/>
      <c r="T75" s="756"/>
      <c r="U75" s="756"/>
      <c r="V75" s="756"/>
      <c r="W75" s="594"/>
      <c r="X75" s="705">
        <f t="shared" si="8"/>
        <v>63</v>
      </c>
      <c r="Y75" s="756"/>
      <c r="Z75" s="756"/>
      <c r="AA75" s="756"/>
      <c r="AB75" s="756"/>
      <c r="AC75" s="756"/>
      <c r="AD75" s="756"/>
      <c r="AE75" s="756"/>
      <c r="AF75" s="594"/>
      <c r="AG75" s="705">
        <f t="shared" si="9"/>
        <v>63</v>
      </c>
      <c r="AH75" s="756"/>
      <c r="AI75" s="756"/>
      <c r="AJ75" s="756"/>
      <c r="AK75" s="756"/>
      <c r="AL75" s="756"/>
      <c r="AM75" s="756"/>
      <c r="AN75" s="756"/>
      <c r="AO75" s="685"/>
      <c r="AP75" s="705">
        <f t="shared" si="10"/>
        <v>63</v>
      </c>
      <c r="AQ75" s="756"/>
      <c r="AR75" s="756"/>
      <c r="AS75" s="756"/>
      <c r="AT75" s="756"/>
      <c r="AU75" s="756"/>
      <c r="AV75" s="756"/>
      <c r="AW75" s="756"/>
    </row>
    <row r="76" spans="2:49" x14ac:dyDescent="0.25">
      <c r="B76" s="705">
        <v>64</v>
      </c>
      <c r="C76" s="951">
        <f>(1+_xlfn.XLOOKUP(INT((B76-1)/12)+1,'ZC Curve'!$B$8:$B$107,'ZC Curve'!R$8:R$107,,0))^(1/12)-1</f>
        <v>0</v>
      </c>
      <c r="D76" s="946">
        <f t="shared" si="5"/>
        <v>1</v>
      </c>
      <c r="E76" s="594"/>
      <c r="F76" s="705">
        <f t="shared" si="6"/>
        <v>64</v>
      </c>
      <c r="G76" s="756"/>
      <c r="H76" s="756"/>
      <c r="I76" s="756"/>
      <c r="J76" s="756"/>
      <c r="K76" s="756"/>
      <c r="L76" s="756"/>
      <c r="M76" s="756"/>
      <c r="N76" s="594"/>
      <c r="O76" s="705">
        <f t="shared" si="7"/>
        <v>64</v>
      </c>
      <c r="P76" s="756"/>
      <c r="Q76" s="756"/>
      <c r="R76" s="756"/>
      <c r="S76" s="756"/>
      <c r="T76" s="756"/>
      <c r="U76" s="756"/>
      <c r="V76" s="756"/>
      <c r="W76" s="594"/>
      <c r="X76" s="705">
        <f t="shared" si="8"/>
        <v>64</v>
      </c>
      <c r="Y76" s="756"/>
      <c r="Z76" s="756"/>
      <c r="AA76" s="756"/>
      <c r="AB76" s="756"/>
      <c r="AC76" s="756"/>
      <c r="AD76" s="756"/>
      <c r="AE76" s="756"/>
      <c r="AF76" s="594"/>
      <c r="AG76" s="705">
        <f t="shared" si="9"/>
        <v>64</v>
      </c>
      <c r="AH76" s="756"/>
      <c r="AI76" s="756"/>
      <c r="AJ76" s="756"/>
      <c r="AK76" s="756"/>
      <c r="AL76" s="756"/>
      <c r="AM76" s="756"/>
      <c r="AN76" s="756"/>
      <c r="AO76" s="685"/>
      <c r="AP76" s="705">
        <f t="shared" si="10"/>
        <v>64</v>
      </c>
      <c r="AQ76" s="756"/>
      <c r="AR76" s="756"/>
      <c r="AS76" s="756"/>
      <c r="AT76" s="756"/>
      <c r="AU76" s="756"/>
      <c r="AV76" s="756"/>
      <c r="AW76" s="756"/>
    </row>
    <row r="77" spans="2:49" x14ac:dyDescent="0.25">
      <c r="B77" s="705">
        <v>65</v>
      </c>
      <c r="C77" s="951">
        <f>(1+_xlfn.XLOOKUP(INT((B77-1)/12)+1,'ZC Curve'!$B$8:$B$107,'ZC Curve'!R$8:R$107,,0))^(1/12)-1</f>
        <v>0</v>
      </c>
      <c r="D77" s="946">
        <f t="shared" si="5"/>
        <v>1</v>
      </c>
      <c r="E77" s="594"/>
      <c r="F77" s="705">
        <f t="shared" si="6"/>
        <v>65</v>
      </c>
      <c r="G77" s="756"/>
      <c r="H77" s="756"/>
      <c r="I77" s="756"/>
      <c r="J77" s="756"/>
      <c r="K77" s="756"/>
      <c r="L77" s="756"/>
      <c r="M77" s="756"/>
      <c r="N77" s="594"/>
      <c r="O77" s="705">
        <f t="shared" si="7"/>
        <v>65</v>
      </c>
      <c r="P77" s="756"/>
      <c r="Q77" s="756"/>
      <c r="R77" s="756"/>
      <c r="S77" s="756"/>
      <c r="T77" s="756"/>
      <c r="U77" s="756"/>
      <c r="V77" s="756"/>
      <c r="W77" s="594"/>
      <c r="X77" s="705">
        <f t="shared" si="8"/>
        <v>65</v>
      </c>
      <c r="Y77" s="756"/>
      <c r="Z77" s="756"/>
      <c r="AA77" s="756"/>
      <c r="AB77" s="756"/>
      <c r="AC77" s="756"/>
      <c r="AD77" s="756"/>
      <c r="AE77" s="756"/>
      <c r="AF77" s="594"/>
      <c r="AG77" s="705">
        <f t="shared" si="9"/>
        <v>65</v>
      </c>
      <c r="AH77" s="756"/>
      <c r="AI77" s="756"/>
      <c r="AJ77" s="756"/>
      <c r="AK77" s="756"/>
      <c r="AL77" s="756"/>
      <c r="AM77" s="756"/>
      <c r="AN77" s="756"/>
      <c r="AO77" s="685"/>
      <c r="AP77" s="705">
        <f t="shared" si="10"/>
        <v>65</v>
      </c>
      <c r="AQ77" s="756"/>
      <c r="AR77" s="756"/>
      <c r="AS77" s="756"/>
      <c r="AT77" s="756"/>
      <c r="AU77" s="756"/>
      <c r="AV77" s="756"/>
      <c r="AW77" s="756"/>
    </row>
    <row r="78" spans="2:49" x14ac:dyDescent="0.25">
      <c r="B78" s="705">
        <v>66</v>
      </c>
      <c r="C78" s="951">
        <f>(1+_xlfn.XLOOKUP(INT((B78-1)/12)+1,'ZC Curve'!$B$8:$B$107,'ZC Curve'!R$8:R$107,,0))^(1/12)-1</f>
        <v>0</v>
      </c>
      <c r="D78" s="946">
        <f t="shared" ref="D78:D141" si="11">D77/(1+C78)</f>
        <v>1</v>
      </c>
      <c r="E78" s="594"/>
      <c r="F78" s="705">
        <f t="shared" ref="F78:F141" si="12">F77+1</f>
        <v>66</v>
      </c>
      <c r="G78" s="756"/>
      <c r="H78" s="756"/>
      <c r="I78" s="756"/>
      <c r="J78" s="756"/>
      <c r="K78" s="756"/>
      <c r="L78" s="756"/>
      <c r="M78" s="756"/>
      <c r="N78" s="594"/>
      <c r="O78" s="705">
        <f t="shared" ref="O78:O141" si="13">O77+1</f>
        <v>66</v>
      </c>
      <c r="P78" s="756"/>
      <c r="Q78" s="756"/>
      <c r="R78" s="756"/>
      <c r="S78" s="756"/>
      <c r="T78" s="756"/>
      <c r="U78" s="756"/>
      <c r="V78" s="756"/>
      <c r="W78" s="594"/>
      <c r="X78" s="705">
        <f t="shared" ref="X78:X141" si="14">X77+1</f>
        <v>66</v>
      </c>
      <c r="Y78" s="756"/>
      <c r="Z78" s="756"/>
      <c r="AA78" s="756"/>
      <c r="AB78" s="756"/>
      <c r="AC78" s="756"/>
      <c r="AD78" s="756"/>
      <c r="AE78" s="756"/>
      <c r="AF78" s="594"/>
      <c r="AG78" s="705">
        <f t="shared" ref="AG78:AG141" si="15">AG77+1</f>
        <v>66</v>
      </c>
      <c r="AH78" s="756"/>
      <c r="AI78" s="756"/>
      <c r="AJ78" s="756"/>
      <c r="AK78" s="756"/>
      <c r="AL78" s="756"/>
      <c r="AM78" s="756"/>
      <c r="AN78" s="756"/>
      <c r="AO78" s="685"/>
      <c r="AP78" s="705">
        <f t="shared" ref="AP78:AP141" si="16">AP77+1</f>
        <v>66</v>
      </c>
      <c r="AQ78" s="756"/>
      <c r="AR78" s="756"/>
      <c r="AS78" s="756"/>
      <c r="AT78" s="756"/>
      <c r="AU78" s="756"/>
      <c r="AV78" s="756"/>
      <c r="AW78" s="756"/>
    </row>
    <row r="79" spans="2:49" x14ac:dyDescent="0.25">
      <c r="B79" s="705">
        <v>67</v>
      </c>
      <c r="C79" s="951">
        <f>(1+_xlfn.XLOOKUP(INT((B79-1)/12)+1,'ZC Curve'!$B$8:$B$107,'ZC Curve'!R$8:R$107,,0))^(1/12)-1</f>
        <v>0</v>
      </c>
      <c r="D79" s="946">
        <f t="shared" si="11"/>
        <v>1</v>
      </c>
      <c r="E79" s="594"/>
      <c r="F79" s="705">
        <f t="shared" si="12"/>
        <v>67</v>
      </c>
      <c r="G79" s="756"/>
      <c r="H79" s="756"/>
      <c r="I79" s="756"/>
      <c r="J79" s="756"/>
      <c r="K79" s="756"/>
      <c r="L79" s="756"/>
      <c r="M79" s="756"/>
      <c r="N79" s="594"/>
      <c r="O79" s="705">
        <f t="shared" si="13"/>
        <v>67</v>
      </c>
      <c r="P79" s="756"/>
      <c r="Q79" s="756"/>
      <c r="R79" s="756"/>
      <c r="S79" s="756"/>
      <c r="T79" s="756"/>
      <c r="U79" s="756"/>
      <c r="V79" s="756"/>
      <c r="W79" s="594"/>
      <c r="X79" s="705">
        <f t="shared" si="14"/>
        <v>67</v>
      </c>
      <c r="Y79" s="756"/>
      <c r="Z79" s="756"/>
      <c r="AA79" s="756"/>
      <c r="AB79" s="756"/>
      <c r="AC79" s="756"/>
      <c r="AD79" s="756"/>
      <c r="AE79" s="756"/>
      <c r="AF79" s="594"/>
      <c r="AG79" s="705">
        <f t="shared" si="15"/>
        <v>67</v>
      </c>
      <c r="AH79" s="756"/>
      <c r="AI79" s="756"/>
      <c r="AJ79" s="756"/>
      <c r="AK79" s="756"/>
      <c r="AL79" s="756"/>
      <c r="AM79" s="756"/>
      <c r="AN79" s="756"/>
      <c r="AO79" s="685"/>
      <c r="AP79" s="705">
        <f t="shared" si="16"/>
        <v>67</v>
      </c>
      <c r="AQ79" s="756"/>
      <c r="AR79" s="756"/>
      <c r="AS79" s="756"/>
      <c r="AT79" s="756"/>
      <c r="AU79" s="756"/>
      <c r="AV79" s="756"/>
      <c r="AW79" s="756"/>
    </row>
    <row r="80" spans="2:49" x14ac:dyDescent="0.25">
      <c r="B80" s="705">
        <v>68</v>
      </c>
      <c r="C80" s="951">
        <f>(1+_xlfn.XLOOKUP(INT((B80-1)/12)+1,'ZC Curve'!$B$8:$B$107,'ZC Curve'!R$8:R$107,,0))^(1/12)-1</f>
        <v>0</v>
      </c>
      <c r="D80" s="946">
        <f t="shared" si="11"/>
        <v>1</v>
      </c>
      <c r="E80" s="594"/>
      <c r="F80" s="705">
        <f t="shared" si="12"/>
        <v>68</v>
      </c>
      <c r="G80" s="756"/>
      <c r="H80" s="756"/>
      <c r="I80" s="756"/>
      <c r="J80" s="756"/>
      <c r="K80" s="756"/>
      <c r="L80" s="756"/>
      <c r="M80" s="756"/>
      <c r="N80" s="594"/>
      <c r="O80" s="705">
        <f t="shared" si="13"/>
        <v>68</v>
      </c>
      <c r="P80" s="756"/>
      <c r="Q80" s="756"/>
      <c r="R80" s="756"/>
      <c r="S80" s="756"/>
      <c r="T80" s="756"/>
      <c r="U80" s="756"/>
      <c r="V80" s="756"/>
      <c r="W80" s="594"/>
      <c r="X80" s="705">
        <f t="shared" si="14"/>
        <v>68</v>
      </c>
      <c r="Y80" s="756"/>
      <c r="Z80" s="756"/>
      <c r="AA80" s="756"/>
      <c r="AB80" s="756"/>
      <c r="AC80" s="756"/>
      <c r="AD80" s="756"/>
      <c r="AE80" s="756"/>
      <c r="AF80" s="594"/>
      <c r="AG80" s="705">
        <f t="shared" si="15"/>
        <v>68</v>
      </c>
      <c r="AH80" s="756"/>
      <c r="AI80" s="756"/>
      <c r="AJ80" s="756"/>
      <c r="AK80" s="756"/>
      <c r="AL80" s="756"/>
      <c r="AM80" s="756"/>
      <c r="AN80" s="756"/>
      <c r="AO80" s="685"/>
      <c r="AP80" s="705">
        <f t="shared" si="16"/>
        <v>68</v>
      </c>
      <c r="AQ80" s="756"/>
      <c r="AR80" s="756"/>
      <c r="AS80" s="756"/>
      <c r="AT80" s="756"/>
      <c r="AU80" s="756"/>
      <c r="AV80" s="756"/>
      <c r="AW80" s="756"/>
    </row>
    <row r="81" spans="2:49" x14ac:dyDescent="0.25">
      <c r="B81" s="705">
        <v>69</v>
      </c>
      <c r="C81" s="951">
        <f>(1+_xlfn.XLOOKUP(INT((B81-1)/12)+1,'ZC Curve'!$B$8:$B$107,'ZC Curve'!R$8:R$107,,0))^(1/12)-1</f>
        <v>0</v>
      </c>
      <c r="D81" s="946">
        <f t="shared" si="11"/>
        <v>1</v>
      </c>
      <c r="E81" s="594"/>
      <c r="F81" s="705">
        <f t="shared" si="12"/>
        <v>69</v>
      </c>
      <c r="G81" s="756"/>
      <c r="H81" s="756"/>
      <c r="I81" s="756"/>
      <c r="J81" s="756"/>
      <c r="K81" s="756"/>
      <c r="L81" s="756"/>
      <c r="M81" s="756"/>
      <c r="N81" s="594"/>
      <c r="O81" s="705">
        <f t="shared" si="13"/>
        <v>69</v>
      </c>
      <c r="P81" s="756"/>
      <c r="Q81" s="756"/>
      <c r="R81" s="756"/>
      <c r="S81" s="756"/>
      <c r="T81" s="756"/>
      <c r="U81" s="756"/>
      <c r="V81" s="756"/>
      <c r="W81" s="594"/>
      <c r="X81" s="705">
        <f t="shared" si="14"/>
        <v>69</v>
      </c>
      <c r="Y81" s="756"/>
      <c r="Z81" s="756"/>
      <c r="AA81" s="756"/>
      <c r="AB81" s="756"/>
      <c r="AC81" s="756"/>
      <c r="AD81" s="756"/>
      <c r="AE81" s="756"/>
      <c r="AF81" s="594"/>
      <c r="AG81" s="705">
        <f t="shared" si="15"/>
        <v>69</v>
      </c>
      <c r="AH81" s="756"/>
      <c r="AI81" s="756"/>
      <c r="AJ81" s="756"/>
      <c r="AK81" s="756"/>
      <c r="AL81" s="756"/>
      <c r="AM81" s="756"/>
      <c r="AN81" s="756"/>
      <c r="AO81" s="685"/>
      <c r="AP81" s="705">
        <f t="shared" si="16"/>
        <v>69</v>
      </c>
      <c r="AQ81" s="756"/>
      <c r="AR81" s="756"/>
      <c r="AS81" s="756"/>
      <c r="AT81" s="756"/>
      <c r="AU81" s="756"/>
      <c r="AV81" s="756"/>
      <c r="AW81" s="756"/>
    </row>
    <row r="82" spans="2:49" x14ac:dyDescent="0.25">
      <c r="B82" s="705">
        <v>70</v>
      </c>
      <c r="C82" s="951">
        <f>(1+_xlfn.XLOOKUP(INT((B82-1)/12)+1,'ZC Curve'!$B$8:$B$107,'ZC Curve'!R$8:R$107,,0))^(1/12)-1</f>
        <v>0</v>
      </c>
      <c r="D82" s="946">
        <f t="shared" si="11"/>
        <v>1</v>
      </c>
      <c r="E82" s="594"/>
      <c r="F82" s="705">
        <f t="shared" si="12"/>
        <v>70</v>
      </c>
      <c r="G82" s="756"/>
      <c r="H82" s="756"/>
      <c r="I82" s="756"/>
      <c r="J82" s="756"/>
      <c r="K82" s="756"/>
      <c r="L82" s="756"/>
      <c r="M82" s="756"/>
      <c r="N82" s="594"/>
      <c r="O82" s="705">
        <f t="shared" si="13"/>
        <v>70</v>
      </c>
      <c r="P82" s="756"/>
      <c r="Q82" s="756"/>
      <c r="R82" s="756"/>
      <c r="S82" s="756"/>
      <c r="T82" s="756"/>
      <c r="U82" s="756"/>
      <c r="V82" s="756"/>
      <c r="W82" s="594"/>
      <c r="X82" s="705">
        <f t="shared" si="14"/>
        <v>70</v>
      </c>
      <c r="Y82" s="756"/>
      <c r="Z82" s="756"/>
      <c r="AA82" s="756"/>
      <c r="AB82" s="756"/>
      <c r="AC82" s="756"/>
      <c r="AD82" s="756"/>
      <c r="AE82" s="756"/>
      <c r="AF82" s="594"/>
      <c r="AG82" s="705">
        <f t="shared" si="15"/>
        <v>70</v>
      </c>
      <c r="AH82" s="756"/>
      <c r="AI82" s="756"/>
      <c r="AJ82" s="756"/>
      <c r="AK82" s="756"/>
      <c r="AL82" s="756"/>
      <c r="AM82" s="756"/>
      <c r="AN82" s="756"/>
      <c r="AO82" s="685"/>
      <c r="AP82" s="705">
        <f t="shared" si="16"/>
        <v>70</v>
      </c>
      <c r="AQ82" s="756"/>
      <c r="AR82" s="756"/>
      <c r="AS82" s="756"/>
      <c r="AT82" s="756"/>
      <c r="AU82" s="756"/>
      <c r="AV82" s="756"/>
      <c r="AW82" s="756"/>
    </row>
    <row r="83" spans="2:49" x14ac:dyDescent="0.25">
      <c r="B83" s="705">
        <v>71</v>
      </c>
      <c r="C83" s="951">
        <f>(1+_xlfn.XLOOKUP(INT((B83-1)/12)+1,'ZC Curve'!$B$8:$B$107,'ZC Curve'!R$8:R$107,,0))^(1/12)-1</f>
        <v>0</v>
      </c>
      <c r="D83" s="946">
        <f t="shared" si="11"/>
        <v>1</v>
      </c>
      <c r="E83" s="594"/>
      <c r="F83" s="705">
        <f t="shared" si="12"/>
        <v>71</v>
      </c>
      <c r="G83" s="756"/>
      <c r="H83" s="756"/>
      <c r="I83" s="756"/>
      <c r="J83" s="756"/>
      <c r="K83" s="756"/>
      <c r="L83" s="756"/>
      <c r="M83" s="756"/>
      <c r="N83" s="594"/>
      <c r="O83" s="705">
        <f t="shared" si="13"/>
        <v>71</v>
      </c>
      <c r="P83" s="756"/>
      <c r="Q83" s="756"/>
      <c r="R83" s="756"/>
      <c r="S83" s="756"/>
      <c r="T83" s="756"/>
      <c r="U83" s="756"/>
      <c r="V83" s="756"/>
      <c r="W83" s="594"/>
      <c r="X83" s="705">
        <f t="shared" si="14"/>
        <v>71</v>
      </c>
      <c r="Y83" s="756"/>
      <c r="Z83" s="756"/>
      <c r="AA83" s="756"/>
      <c r="AB83" s="756"/>
      <c r="AC83" s="756"/>
      <c r="AD83" s="756"/>
      <c r="AE83" s="756"/>
      <c r="AF83" s="594"/>
      <c r="AG83" s="705">
        <f t="shared" si="15"/>
        <v>71</v>
      </c>
      <c r="AH83" s="756"/>
      <c r="AI83" s="756"/>
      <c r="AJ83" s="756"/>
      <c r="AK83" s="756"/>
      <c r="AL83" s="756"/>
      <c r="AM83" s="756"/>
      <c r="AN83" s="756"/>
      <c r="AO83" s="685"/>
      <c r="AP83" s="705">
        <f t="shared" si="16"/>
        <v>71</v>
      </c>
      <c r="AQ83" s="756"/>
      <c r="AR83" s="756"/>
      <c r="AS83" s="756"/>
      <c r="AT83" s="756"/>
      <c r="AU83" s="756"/>
      <c r="AV83" s="756"/>
      <c r="AW83" s="756"/>
    </row>
    <row r="84" spans="2:49" x14ac:dyDescent="0.25">
      <c r="B84" s="705">
        <v>72</v>
      </c>
      <c r="C84" s="951">
        <f>(1+_xlfn.XLOOKUP(INT((B84-1)/12)+1,'ZC Curve'!$B$8:$B$107,'ZC Curve'!R$8:R$107,,0))^(1/12)-1</f>
        <v>0</v>
      </c>
      <c r="D84" s="946">
        <f t="shared" si="11"/>
        <v>1</v>
      </c>
      <c r="E84" s="594"/>
      <c r="F84" s="705">
        <f t="shared" si="12"/>
        <v>72</v>
      </c>
      <c r="G84" s="756"/>
      <c r="H84" s="756"/>
      <c r="I84" s="756"/>
      <c r="J84" s="756"/>
      <c r="K84" s="756"/>
      <c r="L84" s="756"/>
      <c r="M84" s="756"/>
      <c r="N84" s="594"/>
      <c r="O84" s="705">
        <f t="shared" si="13"/>
        <v>72</v>
      </c>
      <c r="P84" s="756"/>
      <c r="Q84" s="756"/>
      <c r="R84" s="756"/>
      <c r="S84" s="756"/>
      <c r="T84" s="756"/>
      <c r="U84" s="756"/>
      <c r="V84" s="756"/>
      <c r="W84" s="594"/>
      <c r="X84" s="705">
        <f t="shared" si="14"/>
        <v>72</v>
      </c>
      <c r="Y84" s="756"/>
      <c r="Z84" s="756"/>
      <c r="AA84" s="756"/>
      <c r="AB84" s="756"/>
      <c r="AC84" s="756"/>
      <c r="AD84" s="756"/>
      <c r="AE84" s="756"/>
      <c r="AF84" s="594"/>
      <c r="AG84" s="705">
        <f t="shared" si="15"/>
        <v>72</v>
      </c>
      <c r="AH84" s="756"/>
      <c r="AI84" s="756"/>
      <c r="AJ84" s="756"/>
      <c r="AK84" s="756"/>
      <c r="AL84" s="756"/>
      <c r="AM84" s="756"/>
      <c r="AN84" s="756"/>
      <c r="AO84" s="685"/>
      <c r="AP84" s="705">
        <f t="shared" si="16"/>
        <v>72</v>
      </c>
      <c r="AQ84" s="756"/>
      <c r="AR84" s="756"/>
      <c r="AS84" s="756"/>
      <c r="AT84" s="756"/>
      <c r="AU84" s="756"/>
      <c r="AV84" s="756"/>
      <c r="AW84" s="756"/>
    </row>
    <row r="85" spans="2:49" x14ac:dyDescent="0.25">
      <c r="B85" s="705">
        <v>73</v>
      </c>
      <c r="C85" s="951">
        <f>(1+_xlfn.XLOOKUP(INT((B85-1)/12)+1,'ZC Curve'!$B$8:$B$107,'ZC Curve'!R$8:R$107,,0))^(1/12)-1</f>
        <v>0</v>
      </c>
      <c r="D85" s="946">
        <f t="shared" si="11"/>
        <v>1</v>
      </c>
      <c r="E85" s="594"/>
      <c r="F85" s="705">
        <f t="shared" si="12"/>
        <v>73</v>
      </c>
      <c r="G85" s="756"/>
      <c r="H85" s="756"/>
      <c r="I85" s="756"/>
      <c r="J85" s="756"/>
      <c r="K85" s="756"/>
      <c r="L85" s="756"/>
      <c r="M85" s="756"/>
      <c r="N85" s="594"/>
      <c r="O85" s="705">
        <f t="shared" si="13"/>
        <v>73</v>
      </c>
      <c r="P85" s="756"/>
      <c r="Q85" s="756"/>
      <c r="R85" s="756"/>
      <c r="S85" s="756"/>
      <c r="T85" s="756"/>
      <c r="U85" s="756"/>
      <c r="V85" s="756"/>
      <c r="W85" s="594"/>
      <c r="X85" s="705">
        <f t="shared" si="14"/>
        <v>73</v>
      </c>
      <c r="Y85" s="756"/>
      <c r="Z85" s="756"/>
      <c r="AA85" s="756"/>
      <c r="AB85" s="756"/>
      <c r="AC85" s="756"/>
      <c r="AD85" s="756"/>
      <c r="AE85" s="756"/>
      <c r="AF85" s="594"/>
      <c r="AG85" s="705">
        <f t="shared" si="15"/>
        <v>73</v>
      </c>
      <c r="AH85" s="756"/>
      <c r="AI85" s="756"/>
      <c r="AJ85" s="756"/>
      <c r="AK85" s="756"/>
      <c r="AL85" s="756"/>
      <c r="AM85" s="756"/>
      <c r="AN85" s="756"/>
      <c r="AO85" s="685"/>
      <c r="AP85" s="705">
        <f t="shared" si="16"/>
        <v>73</v>
      </c>
      <c r="AQ85" s="756"/>
      <c r="AR85" s="756"/>
      <c r="AS85" s="756"/>
      <c r="AT85" s="756"/>
      <c r="AU85" s="756"/>
      <c r="AV85" s="756"/>
      <c r="AW85" s="756"/>
    </row>
    <row r="86" spans="2:49" x14ac:dyDescent="0.25">
      <c r="B86" s="705">
        <v>74</v>
      </c>
      <c r="C86" s="951">
        <f>(1+_xlfn.XLOOKUP(INT((B86-1)/12)+1,'ZC Curve'!$B$8:$B$107,'ZC Curve'!R$8:R$107,,0))^(1/12)-1</f>
        <v>0</v>
      </c>
      <c r="D86" s="946">
        <f t="shared" si="11"/>
        <v>1</v>
      </c>
      <c r="E86" s="594"/>
      <c r="F86" s="705">
        <f t="shared" si="12"/>
        <v>74</v>
      </c>
      <c r="G86" s="756"/>
      <c r="H86" s="756"/>
      <c r="I86" s="756"/>
      <c r="J86" s="756"/>
      <c r="K86" s="756"/>
      <c r="L86" s="756"/>
      <c r="M86" s="756"/>
      <c r="N86" s="594"/>
      <c r="O86" s="705">
        <f t="shared" si="13"/>
        <v>74</v>
      </c>
      <c r="P86" s="756"/>
      <c r="Q86" s="756"/>
      <c r="R86" s="756"/>
      <c r="S86" s="756"/>
      <c r="T86" s="756"/>
      <c r="U86" s="756"/>
      <c r="V86" s="756"/>
      <c r="W86" s="594"/>
      <c r="X86" s="705">
        <f t="shared" si="14"/>
        <v>74</v>
      </c>
      <c r="Y86" s="756"/>
      <c r="Z86" s="756"/>
      <c r="AA86" s="756"/>
      <c r="AB86" s="756"/>
      <c r="AC86" s="756"/>
      <c r="AD86" s="756"/>
      <c r="AE86" s="756"/>
      <c r="AF86" s="594"/>
      <c r="AG86" s="705">
        <f t="shared" si="15"/>
        <v>74</v>
      </c>
      <c r="AH86" s="756"/>
      <c r="AI86" s="756"/>
      <c r="AJ86" s="756"/>
      <c r="AK86" s="756"/>
      <c r="AL86" s="756"/>
      <c r="AM86" s="756"/>
      <c r="AN86" s="756"/>
      <c r="AO86" s="685"/>
      <c r="AP86" s="705">
        <f t="shared" si="16"/>
        <v>74</v>
      </c>
      <c r="AQ86" s="756"/>
      <c r="AR86" s="756"/>
      <c r="AS86" s="756"/>
      <c r="AT86" s="756"/>
      <c r="AU86" s="756"/>
      <c r="AV86" s="756"/>
      <c r="AW86" s="756"/>
    </row>
    <row r="87" spans="2:49" x14ac:dyDescent="0.25">
      <c r="B87" s="705">
        <v>75</v>
      </c>
      <c r="C87" s="951">
        <f>(1+_xlfn.XLOOKUP(INT((B87-1)/12)+1,'ZC Curve'!$B$8:$B$107,'ZC Curve'!R$8:R$107,,0))^(1/12)-1</f>
        <v>0</v>
      </c>
      <c r="D87" s="946">
        <f t="shared" si="11"/>
        <v>1</v>
      </c>
      <c r="E87" s="594"/>
      <c r="F87" s="705">
        <f t="shared" si="12"/>
        <v>75</v>
      </c>
      <c r="G87" s="756"/>
      <c r="H87" s="756"/>
      <c r="I87" s="756"/>
      <c r="J87" s="756"/>
      <c r="K87" s="756"/>
      <c r="L87" s="756"/>
      <c r="M87" s="756"/>
      <c r="N87" s="594"/>
      <c r="O87" s="705">
        <f t="shared" si="13"/>
        <v>75</v>
      </c>
      <c r="P87" s="756"/>
      <c r="Q87" s="756"/>
      <c r="R87" s="756"/>
      <c r="S87" s="756"/>
      <c r="T87" s="756"/>
      <c r="U87" s="756"/>
      <c r="V87" s="756"/>
      <c r="W87" s="594"/>
      <c r="X87" s="705">
        <f t="shared" si="14"/>
        <v>75</v>
      </c>
      <c r="Y87" s="756"/>
      <c r="Z87" s="756"/>
      <c r="AA87" s="756"/>
      <c r="AB87" s="756"/>
      <c r="AC87" s="756"/>
      <c r="AD87" s="756"/>
      <c r="AE87" s="756"/>
      <c r="AF87" s="594"/>
      <c r="AG87" s="705">
        <f t="shared" si="15"/>
        <v>75</v>
      </c>
      <c r="AH87" s="756"/>
      <c r="AI87" s="756"/>
      <c r="AJ87" s="756"/>
      <c r="AK87" s="756"/>
      <c r="AL87" s="756"/>
      <c r="AM87" s="756"/>
      <c r="AN87" s="756"/>
      <c r="AO87" s="685"/>
      <c r="AP87" s="705">
        <f t="shared" si="16"/>
        <v>75</v>
      </c>
      <c r="AQ87" s="756"/>
      <c r="AR87" s="756"/>
      <c r="AS87" s="756"/>
      <c r="AT87" s="756"/>
      <c r="AU87" s="756"/>
      <c r="AV87" s="756"/>
      <c r="AW87" s="756"/>
    </row>
    <row r="88" spans="2:49" x14ac:dyDescent="0.25">
      <c r="B88" s="705">
        <v>76</v>
      </c>
      <c r="C88" s="951">
        <f>(1+_xlfn.XLOOKUP(INT((B88-1)/12)+1,'ZC Curve'!$B$8:$B$107,'ZC Curve'!R$8:R$107,,0))^(1/12)-1</f>
        <v>0</v>
      </c>
      <c r="D88" s="946">
        <f t="shared" si="11"/>
        <v>1</v>
      </c>
      <c r="E88" s="594"/>
      <c r="F88" s="705">
        <f t="shared" si="12"/>
        <v>76</v>
      </c>
      <c r="G88" s="756"/>
      <c r="H88" s="756"/>
      <c r="I88" s="756"/>
      <c r="J88" s="756"/>
      <c r="K88" s="756"/>
      <c r="L88" s="756"/>
      <c r="M88" s="756"/>
      <c r="N88" s="594"/>
      <c r="O88" s="705">
        <f t="shared" si="13"/>
        <v>76</v>
      </c>
      <c r="P88" s="756"/>
      <c r="Q88" s="756"/>
      <c r="R88" s="756"/>
      <c r="S88" s="756"/>
      <c r="T88" s="756"/>
      <c r="U88" s="756"/>
      <c r="V88" s="756"/>
      <c r="W88" s="594"/>
      <c r="X88" s="705">
        <f t="shared" si="14"/>
        <v>76</v>
      </c>
      <c r="Y88" s="756"/>
      <c r="Z88" s="756"/>
      <c r="AA88" s="756"/>
      <c r="AB88" s="756"/>
      <c r="AC88" s="756"/>
      <c r="AD88" s="756"/>
      <c r="AE88" s="756"/>
      <c r="AF88" s="594"/>
      <c r="AG88" s="705">
        <f t="shared" si="15"/>
        <v>76</v>
      </c>
      <c r="AH88" s="756"/>
      <c r="AI88" s="756"/>
      <c r="AJ88" s="756"/>
      <c r="AK88" s="756"/>
      <c r="AL88" s="756"/>
      <c r="AM88" s="756"/>
      <c r="AN88" s="756"/>
      <c r="AO88" s="685"/>
      <c r="AP88" s="705">
        <f t="shared" si="16"/>
        <v>76</v>
      </c>
      <c r="AQ88" s="756"/>
      <c r="AR88" s="756"/>
      <c r="AS88" s="756"/>
      <c r="AT88" s="756"/>
      <c r="AU88" s="756"/>
      <c r="AV88" s="756"/>
      <c r="AW88" s="756"/>
    </row>
    <row r="89" spans="2:49" x14ac:dyDescent="0.25">
      <c r="B89" s="705">
        <v>77</v>
      </c>
      <c r="C89" s="951">
        <f>(1+_xlfn.XLOOKUP(INT((B89-1)/12)+1,'ZC Curve'!$B$8:$B$107,'ZC Curve'!R$8:R$107,,0))^(1/12)-1</f>
        <v>0</v>
      </c>
      <c r="D89" s="946">
        <f t="shared" si="11"/>
        <v>1</v>
      </c>
      <c r="E89" s="594"/>
      <c r="F89" s="705">
        <f t="shared" si="12"/>
        <v>77</v>
      </c>
      <c r="G89" s="756"/>
      <c r="H89" s="756"/>
      <c r="I89" s="756"/>
      <c r="J89" s="756"/>
      <c r="K89" s="756"/>
      <c r="L89" s="756"/>
      <c r="M89" s="756"/>
      <c r="N89" s="594"/>
      <c r="O89" s="705">
        <f t="shared" si="13"/>
        <v>77</v>
      </c>
      <c r="P89" s="756"/>
      <c r="Q89" s="756"/>
      <c r="R89" s="756"/>
      <c r="S89" s="756"/>
      <c r="T89" s="756"/>
      <c r="U89" s="756"/>
      <c r="V89" s="756"/>
      <c r="W89" s="594"/>
      <c r="X89" s="705">
        <f t="shared" si="14"/>
        <v>77</v>
      </c>
      <c r="Y89" s="756"/>
      <c r="Z89" s="756"/>
      <c r="AA89" s="756"/>
      <c r="AB89" s="756"/>
      <c r="AC89" s="756"/>
      <c r="AD89" s="756"/>
      <c r="AE89" s="756"/>
      <c r="AF89" s="594"/>
      <c r="AG89" s="705">
        <f t="shared" si="15"/>
        <v>77</v>
      </c>
      <c r="AH89" s="756"/>
      <c r="AI89" s="756"/>
      <c r="AJ89" s="756"/>
      <c r="AK89" s="756"/>
      <c r="AL89" s="756"/>
      <c r="AM89" s="756"/>
      <c r="AN89" s="756"/>
      <c r="AO89" s="685"/>
      <c r="AP89" s="705">
        <f t="shared" si="16"/>
        <v>77</v>
      </c>
      <c r="AQ89" s="756"/>
      <c r="AR89" s="756"/>
      <c r="AS89" s="756"/>
      <c r="AT89" s="756"/>
      <c r="AU89" s="756"/>
      <c r="AV89" s="756"/>
      <c r="AW89" s="756"/>
    </row>
    <row r="90" spans="2:49" x14ac:dyDescent="0.25">
      <c r="B90" s="705">
        <v>78</v>
      </c>
      <c r="C90" s="951">
        <f>(1+_xlfn.XLOOKUP(INT((B90-1)/12)+1,'ZC Curve'!$B$8:$B$107,'ZC Curve'!R$8:R$107,,0))^(1/12)-1</f>
        <v>0</v>
      </c>
      <c r="D90" s="946">
        <f t="shared" si="11"/>
        <v>1</v>
      </c>
      <c r="E90" s="594"/>
      <c r="F90" s="705">
        <f t="shared" si="12"/>
        <v>78</v>
      </c>
      <c r="G90" s="756"/>
      <c r="H90" s="756"/>
      <c r="I90" s="756"/>
      <c r="J90" s="756"/>
      <c r="K90" s="756"/>
      <c r="L90" s="756"/>
      <c r="M90" s="756"/>
      <c r="N90" s="594"/>
      <c r="O90" s="705">
        <f t="shared" si="13"/>
        <v>78</v>
      </c>
      <c r="P90" s="756"/>
      <c r="Q90" s="756"/>
      <c r="R90" s="756"/>
      <c r="S90" s="756"/>
      <c r="T90" s="756"/>
      <c r="U90" s="756"/>
      <c r="V90" s="756"/>
      <c r="W90" s="594"/>
      <c r="X90" s="705">
        <f t="shared" si="14"/>
        <v>78</v>
      </c>
      <c r="Y90" s="756"/>
      <c r="Z90" s="756"/>
      <c r="AA90" s="756"/>
      <c r="AB90" s="756"/>
      <c r="AC90" s="756"/>
      <c r="AD90" s="756"/>
      <c r="AE90" s="756"/>
      <c r="AF90" s="594"/>
      <c r="AG90" s="705">
        <f t="shared" si="15"/>
        <v>78</v>
      </c>
      <c r="AH90" s="756"/>
      <c r="AI90" s="756"/>
      <c r="AJ90" s="756"/>
      <c r="AK90" s="756"/>
      <c r="AL90" s="756"/>
      <c r="AM90" s="756"/>
      <c r="AN90" s="756"/>
      <c r="AO90" s="685"/>
      <c r="AP90" s="705">
        <f t="shared" si="16"/>
        <v>78</v>
      </c>
      <c r="AQ90" s="756"/>
      <c r="AR90" s="756"/>
      <c r="AS90" s="756"/>
      <c r="AT90" s="756"/>
      <c r="AU90" s="756"/>
      <c r="AV90" s="756"/>
      <c r="AW90" s="756"/>
    </row>
    <row r="91" spans="2:49" x14ac:dyDescent="0.25">
      <c r="B91" s="705">
        <v>79</v>
      </c>
      <c r="C91" s="951">
        <f>(1+_xlfn.XLOOKUP(INT((B91-1)/12)+1,'ZC Curve'!$B$8:$B$107,'ZC Curve'!R$8:R$107,,0))^(1/12)-1</f>
        <v>0</v>
      </c>
      <c r="D91" s="946">
        <f t="shared" si="11"/>
        <v>1</v>
      </c>
      <c r="E91" s="594"/>
      <c r="F91" s="705">
        <f t="shared" si="12"/>
        <v>79</v>
      </c>
      <c r="G91" s="756"/>
      <c r="H91" s="756"/>
      <c r="I91" s="756"/>
      <c r="J91" s="756"/>
      <c r="K91" s="756"/>
      <c r="L91" s="756"/>
      <c r="M91" s="756"/>
      <c r="N91" s="594"/>
      <c r="O91" s="705">
        <f t="shared" si="13"/>
        <v>79</v>
      </c>
      <c r="P91" s="756"/>
      <c r="Q91" s="756"/>
      <c r="R91" s="756"/>
      <c r="S91" s="756"/>
      <c r="T91" s="756"/>
      <c r="U91" s="756"/>
      <c r="V91" s="756"/>
      <c r="W91" s="594"/>
      <c r="X91" s="705">
        <f t="shared" si="14"/>
        <v>79</v>
      </c>
      <c r="Y91" s="756"/>
      <c r="Z91" s="756"/>
      <c r="AA91" s="756"/>
      <c r="AB91" s="756"/>
      <c r="AC91" s="756"/>
      <c r="AD91" s="756"/>
      <c r="AE91" s="756"/>
      <c r="AF91" s="594"/>
      <c r="AG91" s="705">
        <f t="shared" si="15"/>
        <v>79</v>
      </c>
      <c r="AH91" s="756"/>
      <c r="AI91" s="756"/>
      <c r="AJ91" s="756"/>
      <c r="AK91" s="756"/>
      <c r="AL91" s="756"/>
      <c r="AM91" s="756"/>
      <c r="AN91" s="756"/>
      <c r="AO91" s="685"/>
      <c r="AP91" s="705">
        <f t="shared" si="16"/>
        <v>79</v>
      </c>
      <c r="AQ91" s="756"/>
      <c r="AR91" s="756"/>
      <c r="AS91" s="756"/>
      <c r="AT91" s="756"/>
      <c r="AU91" s="756"/>
      <c r="AV91" s="756"/>
      <c r="AW91" s="756"/>
    </row>
    <row r="92" spans="2:49" x14ac:dyDescent="0.25">
      <c r="B92" s="705">
        <v>80</v>
      </c>
      <c r="C92" s="951">
        <f>(1+_xlfn.XLOOKUP(INT((B92-1)/12)+1,'ZC Curve'!$B$8:$B$107,'ZC Curve'!R$8:R$107,,0))^(1/12)-1</f>
        <v>0</v>
      </c>
      <c r="D92" s="946">
        <f t="shared" si="11"/>
        <v>1</v>
      </c>
      <c r="E92" s="594"/>
      <c r="F92" s="705">
        <f t="shared" si="12"/>
        <v>80</v>
      </c>
      <c r="G92" s="756"/>
      <c r="H92" s="756"/>
      <c r="I92" s="756"/>
      <c r="J92" s="756"/>
      <c r="K92" s="756"/>
      <c r="L92" s="756"/>
      <c r="M92" s="756"/>
      <c r="N92" s="594"/>
      <c r="O92" s="705">
        <f t="shared" si="13"/>
        <v>80</v>
      </c>
      <c r="P92" s="756"/>
      <c r="Q92" s="756"/>
      <c r="R92" s="756"/>
      <c r="S92" s="756"/>
      <c r="T92" s="756"/>
      <c r="U92" s="756"/>
      <c r="V92" s="756"/>
      <c r="W92" s="594"/>
      <c r="X92" s="705">
        <f t="shared" si="14"/>
        <v>80</v>
      </c>
      <c r="Y92" s="756"/>
      <c r="Z92" s="756"/>
      <c r="AA92" s="756"/>
      <c r="AB92" s="756"/>
      <c r="AC92" s="756"/>
      <c r="AD92" s="756"/>
      <c r="AE92" s="756"/>
      <c r="AF92" s="594"/>
      <c r="AG92" s="705">
        <f t="shared" si="15"/>
        <v>80</v>
      </c>
      <c r="AH92" s="756"/>
      <c r="AI92" s="756"/>
      <c r="AJ92" s="756"/>
      <c r="AK92" s="756"/>
      <c r="AL92" s="756"/>
      <c r="AM92" s="756"/>
      <c r="AN92" s="756"/>
      <c r="AO92" s="685"/>
      <c r="AP92" s="705">
        <f t="shared" si="16"/>
        <v>80</v>
      </c>
      <c r="AQ92" s="756"/>
      <c r="AR92" s="756"/>
      <c r="AS92" s="756"/>
      <c r="AT92" s="756"/>
      <c r="AU92" s="756"/>
      <c r="AV92" s="756"/>
      <c r="AW92" s="756"/>
    </row>
    <row r="93" spans="2:49" x14ac:dyDescent="0.25">
      <c r="B93" s="705">
        <v>81</v>
      </c>
      <c r="C93" s="951">
        <f>(1+_xlfn.XLOOKUP(INT((B93-1)/12)+1,'ZC Curve'!$B$8:$B$107,'ZC Curve'!R$8:R$107,,0))^(1/12)-1</f>
        <v>0</v>
      </c>
      <c r="D93" s="946">
        <f t="shared" si="11"/>
        <v>1</v>
      </c>
      <c r="E93" s="594"/>
      <c r="F93" s="705">
        <f t="shared" si="12"/>
        <v>81</v>
      </c>
      <c r="G93" s="756"/>
      <c r="H93" s="756"/>
      <c r="I93" s="756"/>
      <c r="J93" s="756"/>
      <c r="K93" s="756"/>
      <c r="L93" s="756"/>
      <c r="M93" s="756"/>
      <c r="N93" s="594"/>
      <c r="O93" s="705">
        <f t="shared" si="13"/>
        <v>81</v>
      </c>
      <c r="P93" s="756"/>
      <c r="Q93" s="756"/>
      <c r="R93" s="756"/>
      <c r="S93" s="756"/>
      <c r="T93" s="756"/>
      <c r="U93" s="756"/>
      <c r="V93" s="756"/>
      <c r="W93" s="594"/>
      <c r="X93" s="705">
        <f t="shared" si="14"/>
        <v>81</v>
      </c>
      <c r="Y93" s="756"/>
      <c r="Z93" s="756"/>
      <c r="AA93" s="756"/>
      <c r="AB93" s="756"/>
      <c r="AC93" s="756"/>
      <c r="AD93" s="756"/>
      <c r="AE93" s="756"/>
      <c r="AF93" s="594"/>
      <c r="AG93" s="705">
        <f t="shared" si="15"/>
        <v>81</v>
      </c>
      <c r="AH93" s="756"/>
      <c r="AI93" s="756"/>
      <c r="AJ93" s="756"/>
      <c r="AK93" s="756"/>
      <c r="AL93" s="756"/>
      <c r="AM93" s="756"/>
      <c r="AN93" s="756"/>
      <c r="AO93" s="685"/>
      <c r="AP93" s="705">
        <f t="shared" si="16"/>
        <v>81</v>
      </c>
      <c r="AQ93" s="756"/>
      <c r="AR93" s="756"/>
      <c r="AS93" s="756"/>
      <c r="AT93" s="756"/>
      <c r="AU93" s="756"/>
      <c r="AV93" s="756"/>
      <c r="AW93" s="756"/>
    </row>
    <row r="94" spans="2:49" x14ac:dyDescent="0.25">
      <c r="B94" s="705">
        <v>82</v>
      </c>
      <c r="C94" s="951">
        <f>(1+_xlfn.XLOOKUP(INT((B94-1)/12)+1,'ZC Curve'!$B$8:$B$107,'ZC Curve'!R$8:R$107,,0))^(1/12)-1</f>
        <v>0</v>
      </c>
      <c r="D94" s="946">
        <f t="shared" si="11"/>
        <v>1</v>
      </c>
      <c r="E94" s="594"/>
      <c r="F94" s="705">
        <f t="shared" si="12"/>
        <v>82</v>
      </c>
      <c r="G94" s="756"/>
      <c r="H94" s="756"/>
      <c r="I94" s="756"/>
      <c r="J94" s="756"/>
      <c r="K94" s="756"/>
      <c r="L94" s="756"/>
      <c r="M94" s="756"/>
      <c r="N94" s="594"/>
      <c r="O94" s="705">
        <f t="shared" si="13"/>
        <v>82</v>
      </c>
      <c r="P94" s="756"/>
      <c r="Q94" s="756"/>
      <c r="R94" s="756"/>
      <c r="S94" s="756"/>
      <c r="T94" s="756"/>
      <c r="U94" s="756"/>
      <c r="V94" s="756"/>
      <c r="W94" s="594"/>
      <c r="X94" s="705">
        <f t="shared" si="14"/>
        <v>82</v>
      </c>
      <c r="Y94" s="756"/>
      <c r="Z94" s="756"/>
      <c r="AA94" s="756"/>
      <c r="AB94" s="756"/>
      <c r="AC94" s="756"/>
      <c r="AD94" s="756"/>
      <c r="AE94" s="756"/>
      <c r="AF94" s="594"/>
      <c r="AG94" s="705">
        <f t="shared" si="15"/>
        <v>82</v>
      </c>
      <c r="AH94" s="756"/>
      <c r="AI94" s="756"/>
      <c r="AJ94" s="756"/>
      <c r="AK94" s="756"/>
      <c r="AL94" s="756"/>
      <c r="AM94" s="756"/>
      <c r="AN94" s="756"/>
      <c r="AO94" s="685"/>
      <c r="AP94" s="705">
        <f t="shared" si="16"/>
        <v>82</v>
      </c>
      <c r="AQ94" s="756"/>
      <c r="AR94" s="756"/>
      <c r="AS94" s="756"/>
      <c r="AT94" s="756"/>
      <c r="AU94" s="756"/>
      <c r="AV94" s="756"/>
      <c r="AW94" s="756"/>
    </row>
    <row r="95" spans="2:49" x14ac:dyDescent="0.25">
      <c r="B95" s="705">
        <v>83</v>
      </c>
      <c r="C95" s="951">
        <f>(1+_xlfn.XLOOKUP(INT((B95-1)/12)+1,'ZC Curve'!$B$8:$B$107,'ZC Curve'!R$8:R$107,,0))^(1/12)-1</f>
        <v>0</v>
      </c>
      <c r="D95" s="946">
        <f t="shared" si="11"/>
        <v>1</v>
      </c>
      <c r="E95" s="594"/>
      <c r="F95" s="705">
        <f t="shared" si="12"/>
        <v>83</v>
      </c>
      <c r="G95" s="756"/>
      <c r="H95" s="756"/>
      <c r="I95" s="756"/>
      <c r="J95" s="756"/>
      <c r="K95" s="756"/>
      <c r="L95" s="756"/>
      <c r="M95" s="756"/>
      <c r="N95" s="594"/>
      <c r="O95" s="705">
        <f t="shared" si="13"/>
        <v>83</v>
      </c>
      <c r="P95" s="756"/>
      <c r="Q95" s="756"/>
      <c r="R95" s="756"/>
      <c r="S95" s="756"/>
      <c r="T95" s="756"/>
      <c r="U95" s="756"/>
      <c r="V95" s="756"/>
      <c r="W95" s="594"/>
      <c r="X95" s="705">
        <f t="shared" si="14"/>
        <v>83</v>
      </c>
      <c r="Y95" s="756"/>
      <c r="Z95" s="756"/>
      <c r="AA95" s="756"/>
      <c r="AB95" s="756"/>
      <c r="AC95" s="756"/>
      <c r="AD95" s="756"/>
      <c r="AE95" s="756"/>
      <c r="AF95" s="594"/>
      <c r="AG95" s="705">
        <f t="shared" si="15"/>
        <v>83</v>
      </c>
      <c r="AH95" s="756"/>
      <c r="AI95" s="756"/>
      <c r="AJ95" s="756"/>
      <c r="AK95" s="756"/>
      <c r="AL95" s="756"/>
      <c r="AM95" s="756"/>
      <c r="AN95" s="756"/>
      <c r="AO95" s="685"/>
      <c r="AP95" s="705">
        <f t="shared" si="16"/>
        <v>83</v>
      </c>
      <c r="AQ95" s="756"/>
      <c r="AR95" s="756"/>
      <c r="AS95" s="756"/>
      <c r="AT95" s="756"/>
      <c r="AU95" s="756"/>
      <c r="AV95" s="756"/>
      <c r="AW95" s="756"/>
    </row>
    <row r="96" spans="2:49" x14ac:dyDescent="0.25">
      <c r="B96" s="705">
        <v>84</v>
      </c>
      <c r="C96" s="951">
        <f>(1+_xlfn.XLOOKUP(INT((B96-1)/12)+1,'ZC Curve'!$B$8:$B$107,'ZC Curve'!R$8:R$107,,0))^(1/12)-1</f>
        <v>0</v>
      </c>
      <c r="D96" s="946">
        <f t="shared" si="11"/>
        <v>1</v>
      </c>
      <c r="E96" s="594"/>
      <c r="F96" s="705">
        <f t="shared" si="12"/>
        <v>84</v>
      </c>
      <c r="G96" s="756"/>
      <c r="H96" s="756"/>
      <c r="I96" s="756"/>
      <c r="J96" s="756"/>
      <c r="K96" s="756"/>
      <c r="L96" s="756"/>
      <c r="M96" s="756"/>
      <c r="N96" s="594"/>
      <c r="O96" s="705">
        <f t="shared" si="13"/>
        <v>84</v>
      </c>
      <c r="P96" s="756"/>
      <c r="Q96" s="756"/>
      <c r="R96" s="756"/>
      <c r="S96" s="756"/>
      <c r="T96" s="756"/>
      <c r="U96" s="756"/>
      <c r="V96" s="756"/>
      <c r="W96" s="594"/>
      <c r="X96" s="705">
        <f t="shared" si="14"/>
        <v>84</v>
      </c>
      <c r="Y96" s="756"/>
      <c r="Z96" s="756"/>
      <c r="AA96" s="756"/>
      <c r="AB96" s="756"/>
      <c r="AC96" s="756"/>
      <c r="AD96" s="756"/>
      <c r="AE96" s="756"/>
      <c r="AF96" s="594"/>
      <c r="AG96" s="705">
        <f t="shared" si="15"/>
        <v>84</v>
      </c>
      <c r="AH96" s="756"/>
      <c r="AI96" s="756"/>
      <c r="AJ96" s="756"/>
      <c r="AK96" s="756"/>
      <c r="AL96" s="756"/>
      <c r="AM96" s="756"/>
      <c r="AN96" s="756"/>
      <c r="AO96" s="685"/>
      <c r="AP96" s="705">
        <f t="shared" si="16"/>
        <v>84</v>
      </c>
      <c r="AQ96" s="756"/>
      <c r="AR96" s="756"/>
      <c r="AS96" s="756"/>
      <c r="AT96" s="756"/>
      <c r="AU96" s="756"/>
      <c r="AV96" s="756"/>
      <c r="AW96" s="756"/>
    </row>
    <row r="97" spans="2:49" x14ac:dyDescent="0.25">
      <c r="B97" s="705">
        <v>85</v>
      </c>
      <c r="C97" s="951">
        <f>(1+_xlfn.XLOOKUP(INT((B97-1)/12)+1,'ZC Curve'!$B$8:$B$107,'ZC Curve'!R$8:R$107,,0))^(1/12)-1</f>
        <v>0</v>
      </c>
      <c r="D97" s="946">
        <f t="shared" si="11"/>
        <v>1</v>
      </c>
      <c r="E97" s="594"/>
      <c r="F97" s="705">
        <f t="shared" si="12"/>
        <v>85</v>
      </c>
      <c r="G97" s="756"/>
      <c r="H97" s="756"/>
      <c r="I97" s="756"/>
      <c r="J97" s="756"/>
      <c r="K97" s="756"/>
      <c r="L97" s="756"/>
      <c r="M97" s="756"/>
      <c r="N97" s="594"/>
      <c r="O97" s="705">
        <f t="shared" si="13"/>
        <v>85</v>
      </c>
      <c r="P97" s="756"/>
      <c r="Q97" s="756"/>
      <c r="R97" s="756"/>
      <c r="S97" s="756"/>
      <c r="T97" s="756"/>
      <c r="U97" s="756"/>
      <c r="V97" s="756"/>
      <c r="W97" s="594"/>
      <c r="X97" s="705">
        <f t="shared" si="14"/>
        <v>85</v>
      </c>
      <c r="Y97" s="756"/>
      <c r="Z97" s="756"/>
      <c r="AA97" s="756"/>
      <c r="AB97" s="756"/>
      <c r="AC97" s="756"/>
      <c r="AD97" s="756"/>
      <c r="AE97" s="756"/>
      <c r="AF97" s="594"/>
      <c r="AG97" s="705">
        <f t="shared" si="15"/>
        <v>85</v>
      </c>
      <c r="AH97" s="756"/>
      <c r="AI97" s="756"/>
      <c r="AJ97" s="756"/>
      <c r="AK97" s="756"/>
      <c r="AL97" s="756"/>
      <c r="AM97" s="756"/>
      <c r="AN97" s="756"/>
      <c r="AO97" s="685"/>
      <c r="AP97" s="705">
        <f t="shared" si="16"/>
        <v>85</v>
      </c>
      <c r="AQ97" s="756"/>
      <c r="AR97" s="756"/>
      <c r="AS97" s="756"/>
      <c r="AT97" s="756"/>
      <c r="AU97" s="756"/>
      <c r="AV97" s="756"/>
      <c r="AW97" s="756"/>
    </row>
    <row r="98" spans="2:49" x14ac:dyDescent="0.25">
      <c r="B98" s="705">
        <v>86</v>
      </c>
      <c r="C98" s="951">
        <f>(1+_xlfn.XLOOKUP(INT((B98-1)/12)+1,'ZC Curve'!$B$8:$B$107,'ZC Curve'!R$8:R$107,,0))^(1/12)-1</f>
        <v>0</v>
      </c>
      <c r="D98" s="946">
        <f t="shared" si="11"/>
        <v>1</v>
      </c>
      <c r="E98" s="594"/>
      <c r="F98" s="705">
        <f t="shared" si="12"/>
        <v>86</v>
      </c>
      <c r="G98" s="756"/>
      <c r="H98" s="756"/>
      <c r="I98" s="756"/>
      <c r="J98" s="756"/>
      <c r="K98" s="756"/>
      <c r="L98" s="756"/>
      <c r="M98" s="756"/>
      <c r="N98" s="594"/>
      <c r="O98" s="705">
        <f t="shared" si="13"/>
        <v>86</v>
      </c>
      <c r="P98" s="756"/>
      <c r="Q98" s="756"/>
      <c r="R98" s="756"/>
      <c r="S98" s="756"/>
      <c r="T98" s="756"/>
      <c r="U98" s="756"/>
      <c r="V98" s="756"/>
      <c r="W98" s="594"/>
      <c r="X98" s="705">
        <f t="shared" si="14"/>
        <v>86</v>
      </c>
      <c r="Y98" s="756"/>
      <c r="Z98" s="756"/>
      <c r="AA98" s="756"/>
      <c r="AB98" s="756"/>
      <c r="AC98" s="756"/>
      <c r="AD98" s="756"/>
      <c r="AE98" s="756"/>
      <c r="AF98" s="594"/>
      <c r="AG98" s="705">
        <f t="shared" si="15"/>
        <v>86</v>
      </c>
      <c r="AH98" s="756"/>
      <c r="AI98" s="756"/>
      <c r="AJ98" s="756"/>
      <c r="AK98" s="756"/>
      <c r="AL98" s="756"/>
      <c r="AM98" s="756"/>
      <c r="AN98" s="756"/>
      <c r="AO98" s="685"/>
      <c r="AP98" s="705">
        <f t="shared" si="16"/>
        <v>86</v>
      </c>
      <c r="AQ98" s="756"/>
      <c r="AR98" s="756"/>
      <c r="AS98" s="756"/>
      <c r="AT98" s="756"/>
      <c r="AU98" s="756"/>
      <c r="AV98" s="756"/>
      <c r="AW98" s="756"/>
    </row>
    <row r="99" spans="2:49" x14ac:dyDescent="0.25">
      <c r="B99" s="705">
        <v>87</v>
      </c>
      <c r="C99" s="951">
        <f>(1+_xlfn.XLOOKUP(INT((B99-1)/12)+1,'ZC Curve'!$B$8:$B$107,'ZC Curve'!R$8:R$107,,0))^(1/12)-1</f>
        <v>0</v>
      </c>
      <c r="D99" s="946">
        <f t="shared" si="11"/>
        <v>1</v>
      </c>
      <c r="E99" s="594"/>
      <c r="F99" s="705">
        <f t="shared" si="12"/>
        <v>87</v>
      </c>
      <c r="G99" s="756"/>
      <c r="H99" s="756"/>
      <c r="I99" s="756"/>
      <c r="J99" s="756"/>
      <c r="K99" s="756"/>
      <c r="L99" s="756"/>
      <c r="M99" s="756"/>
      <c r="N99" s="594"/>
      <c r="O99" s="705">
        <f t="shared" si="13"/>
        <v>87</v>
      </c>
      <c r="P99" s="756"/>
      <c r="Q99" s="756"/>
      <c r="R99" s="756"/>
      <c r="S99" s="756"/>
      <c r="T99" s="756"/>
      <c r="U99" s="756"/>
      <c r="V99" s="756"/>
      <c r="W99" s="594"/>
      <c r="X99" s="705">
        <f t="shared" si="14"/>
        <v>87</v>
      </c>
      <c r="Y99" s="756"/>
      <c r="Z99" s="756"/>
      <c r="AA99" s="756"/>
      <c r="AB99" s="756"/>
      <c r="AC99" s="756"/>
      <c r="AD99" s="756"/>
      <c r="AE99" s="756"/>
      <c r="AF99" s="594"/>
      <c r="AG99" s="705">
        <f t="shared" si="15"/>
        <v>87</v>
      </c>
      <c r="AH99" s="756"/>
      <c r="AI99" s="756"/>
      <c r="AJ99" s="756"/>
      <c r="AK99" s="756"/>
      <c r="AL99" s="756"/>
      <c r="AM99" s="756"/>
      <c r="AN99" s="756"/>
      <c r="AO99" s="685"/>
      <c r="AP99" s="705">
        <f t="shared" si="16"/>
        <v>87</v>
      </c>
      <c r="AQ99" s="756"/>
      <c r="AR99" s="756"/>
      <c r="AS99" s="756"/>
      <c r="AT99" s="756"/>
      <c r="AU99" s="756"/>
      <c r="AV99" s="756"/>
      <c r="AW99" s="756"/>
    </row>
    <row r="100" spans="2:49" x14ac:dyDescent="0.25">
      <c r="B100" s="705">
        <v>88</v>
      </c>
      <c r="C100" s="951">
        <f>(1+_xlfn.XLOOKUP(INT((B100-1)/12)+1,'ZC Curve'!$B$8:$B$107,'ZC Curve'!R$8:R$107,,0))^(1/12)-1</f>
        <v>0</v>
      </c>
      <c r="D100" s="946">
        <f t="shared" si="11"/>
        <v>1</v>
      </c>
      <c r="E100" s="594"/>
      <c r="F100" s="705">
        <f t="shared" si="12"/>
        <v>88</v>
      </c>
      <c r="G100" s="756"/>
      <c r="H100" s="756"/>
      <c r="I100" s="756"/>
      <c r="J100" s="756"/>
      <c r="K100" s="756"/>
      <c r="L100" s="756"/>
      <c r="M100" s="756"/>
      <c r="N100" s="594"/>
      <c r="O100" s="705">
        <f t="shared" si="13"/>
        <v>88</v>
      </c>
      <c r="P100" s="756"/>
      <c r="Q100" s="756"/>
      <c r="R100" s="756"/>
      <c r="S100" s="756"/>
      <c r="T100" s="756"/>
      <c r="U100" s="756"/>
      <c r="V100" s="756"/>
      <c r="W100" s="594"/>
      <c r="X100" s="705">
        <f t="shared" si="14"/>
        <v>88</v>
      </c>
      <c r="Y100" s="756"/>
      <c r="Z100" s="756"/>
      <c r="AA100" s="756"/>
      <c r="AB100" s="756"/>
      <c r="AC100" s="756"/>
      <c r="AD100" s="756"/>
      <c r="AE100" s="756"/>
      <c r="AF100" s="594"/>
      <c r="AG100" s="705">
        <f t="shared" si="15"/>
        <v>88</v>
      </c>
      <c r="AH100" s="756"/>
      <c r="AI100" s="756"/>
      <c r="AJ100" s="756"/>
      <c r="AK100" s="756"/>
      <c r="AL100" s="756"/>
      <c r="AM100" s="756"/>
      <c r="AN100" s="756"/>
      <c r="AO100" s="685"/>
      <c r="AP100" s="705">
        <f t="shared" si="16"/>
        <v>88</v>
      </c>
      <c r="AQ100" s="756"/>
      <c r="AR100" s="756"/>
      <c r="AS100" s="756"/>
      <c r="AT100" s="756"/>
      <c r="AU100" s="756"/>
      <c r="AV100" s="756"/>
      <c r="AW100" s="756"/>
    </row>
    <row r="101" spans="2:49" x14ac:dyDescent="0.25">
      <c r="B101" s="705">
        <v>89</v>
      </c>
      <c r="C101" s="951">
        <f>(1+_xlfn.XLOOKUP(INT((B101-1)/12)+1,'ZC Curve'!$B$8:$B$107,'ZC Curve'!R$8:R$107,,0))^(1/12)-1</f>
        <v>0</v>
      </c>
      <c r="D101" s="946">
        <f t="shared" si="11"/>
        <v>1</v>
      </c>
      <c r="E101" s="594"/>
      <c r="F101" s="705">
        <f t="shared" si="12"/>
        <v>89</v>
      </c>
      <c r="G101" s="756"/>
      <c r="H101" s="756"/>
      <c r="I101" s="756"/>
      <c r="J101" s="756"/>
      <c r="K101" s="756"/>
      <c r="L101" s="756"/>
      <c r="M101" s="756"/>
      <c r="N101" s="594"/>
      <c r="O101" s="705">
        <f t="shared" si="13"/>
        <v>89</v>
      </c>
      <c r="P101" s="756"/>
      <c r="Q101" s="756"/>
      <c r="R101" s="756"/>
      <c r="S101" s="756"/>
      <c r="T101" s="756"/>
      <c r="U101" s="756"/>
      <c r="V101" s="756"/>
      <c r="W101" s="594"/>
      <c r="X101" s="705">
        <f t="shared" si="14"/>
        <v>89</v>
      </c>
      <c r="Y101" s="756"/>
      <c r="Z101" s="756"/>
      <c r="AA101" s="756"/>
      <c r="AB101" s="756"/>
      <c r="AC101" s="756"/>
      <c r="AD101" s="756"/>
      <c r="AE101" s="756"/>
      <c r="AF101" s="594"/>
      <c r="AG101" s="705">
        <f t="shared" si="15"/>
        <v>89</v>
      </c>
      <c r="AH101" s="756"/>
      <c r="AI101" s="756"/>
      <c r="AJ101" s="756"/>
      <c r="AK101" s="756"/>
      <c r="AL101" s="756"/>
      <c r="AM101" s="756"/>
      <c r="AN101" s="756"/>
      <c r="AO101" s="685"/>
      <c r="AP101" s="705">
        <f t="shared" si="16"/>
        <v>89</v>
      </c>
      <c r="AQ101" s="756"/>
      <c r="AR101" s="756"/>
      <c r="AS101" s="756"/>
      <c r="AT101" s="756"/>
      <c r="AU101" s="756"/>
      <c r="AV101" s="756"/>
      <c r="AW101" s="756"/>
    </row>
    <row r="102" spans="2:49" x14ac:dyDescent="0.25">
      <c r="B102" s="705">
        <v>90</v>
      </c>
      <c r="C102" s="951">
        <f>(1+_xlfn.XLOOKUP(INT((B102-1)/12)+1,'ZC Curve'!$B$8:$B$107,'ZC Curve'!R$8:R$107,,0))^(1/12)-1</f>
        <v>0</v>
      </c>
      <c r="D102" s="946">
        <f t="shared" si="11"/>
        <v>1</v>
      </c>
      <c r="E102" s="594"/>
      <c r="F102" s="705">
        <f t="shared" si="12"/>
        <v>90</v>
      </c>
      <c r="G102" s="756"/>
      <c r="H102" s="756"/>
      <c r="I102" s="756"/>
      <c r="J102" s="756"/>
      <c r="K102" s="756"/>
      <c r="L102" s="756"/>
      <c r="M102" s="756"/>
      <c r="N102" s="594"/>
      <c r="O102" s="705">
        <f t="shared" si="13"/>
        <v>90</v>
      </c>
      <c r="P102" s="756"/>
      <c r="Q102" s="756"/>
      <c r="R102" s="756"/>
      <c r="S102" s="756"/>
      <c r="T102" s="756"/>
      <c r="U102" s="756"/>
      <c r="V102" s="756"/>
      <c r="W102" s="594"/>
      <c r="X102" s="705">
        <f t="shared" si="14"/>
        <v>90</v>
      </c>
      <c r="Y102" s="756"/>
      <c r="Z102" s="756"/>
      <c r="AA102" s="756"/>
      <c r="AB102" s="756"/>
      <c r="AC102" s="756"/>
      <c r="AD102" s="756"/>
      <c r="AE102" s="756"/>
      <c r="AF102" s="594"/>
      <c r="AG102" s="705">
        <f t="shared" si="15"/>
        <v>90</v>
      </c>
      <c r="AH102" s="756"/>
      <c r="AI102" s="756"/>
      <c r="AJ102" s="756"/>
      <c r="AK102" s="756"/>
      <c r="AL102" s="756"/>
      <c r="AM102" s="756"/>
      <c r="AN102" s="756"/>
      <c r="AO102" s="685"/>
      <c r="AP102" s="705">
        <f t="shared" si="16"/>
        <v>90</v>
      </c>
      <c r="AQ102" s="756"/>
      <c r="AR102" s="756"/>
      <c r="AS102" s="756"/>
      <c r="AT102" s="756"/>
      <c r="AU102" s="756"/>
      <c r="AV102" s="756"/>
      <c r="AW102" s="756"/>
    </row>
    <row r="103" spans="2:49" x14ac:dyDescent="0.25">
      <c r="B103" s="705">
        <v>91</v>
      </c>
      <c r="C103" s="951">
        <f>(1+_xlfn.XLOOKUP(INT((B103-1)/12)+1,'ZC Curve'!$B$8:$B$107,'ZC Curve'!R$8:R$107,,0))^(1/12)-1</f>
        <v>0</v>
      </c>
      <c r="D103" s="946">
        <f t="shared" si="11"/>
        <v>1</v>
      </c>
      <c r="E103" s="594"/>
      <c r="F103" s="705">
        <f t="shared" si="12"/>
        <v>91</v>
      </c>
      <c r="G103" s="756"/>
      <c r="H103" s="756"/>
      <c r="I103" s="756"/>
      <c r="J103" s="756"/>
      <c r="K103" s="756"/>
      <c r="L103" s="756"/>
      <c r="M103" s="756"/>
      <c r="N103" s="594"/>
      <c r="O103" s="705">
        <f t="shared" si="13"/>
        <v>91</v>
      </c>
      <c r="P103" s="756"/>
      <c r="Q103" s="756"/>
      <c r="R103" s="756"/>
      <c r="S103" s="756"/>
      <c r="T103" s="756"/>
      <c r="U103" s="756"/>
      <c r="V103" s="756"/>
      <c r="W103" s="594"/>
      <c r="X103" s="705">
        <f t="shared" si="14"/>
        <v>91</v>
      </c>
      <c r="Y103" s="756"/>
      <c r="Z103" s="756"/>
      <c r="AA103" s="756"/>
      <c r="AB103" s="756"/>
      <c r="AC103" s="756"/>
      <c r="AD103" s="756"/>
      <c r="AE103" s="756"/>
      <c r="AF103" s="594"/>
      <c r="AG103" s="705">
        <f t="shared" si="15"/>
        <v>91</v>
      </c>
      <c r="AH103" s="756"/>
      <c r="AI103" s="756"/>
      <c r="AJ103" s="756"/>
      <c r="AK103" s="756"/>
      <c r="AL103" s="756"/>
      <c r="AM103" s="756"/>
      <c r="AN103" s="756"/>
      <c r="AO103" s="685"/>
      <c r="AP103" s="705">
        <f t="shared" si="16"/>
        <v>91</v>
      </c>
      <c r="AQ103" s="756"/>
      <c r="AR103" s="756"/>
      <c r="AS103" s="756"/>
      <c r="AT103" s="756"/>
      <c r="AU103" s="756"/>
      <c r="AV103" s="756"/>
      <c r="AW103" s="756"/>
    </row>
    <row r="104" spans="2:49" x14ac:dyDescent="0.25">
      <c r="B104" s="705">
        <v>92</v>
      </c>
      <c r="C104" s="951">
        <f>(1+_xlfn.XLOOKUP(INT((B104-1)/12)+1,'ZC Curve'!$B$8:$B$107,'ZC Curve'!R$8:R$107,,0))^(1/12)-1</f>
        <v>0</v>
      </c>
      <c r="D104" s="946">
        <f t="shared" si="11"/>
        <v>1</v>
      </c>
      <c r="E104" s="594"/>
      <c r="F104" s="705">
        <f t="shared" si="12"/>
        <v>92</v>
      </c>
      <c r="G104" s="756"/>
      <c r="H104" s="756"/>
      <c r="I104" s="756"/>
      <c r="J104" s="756"/>
      <c r="K104" s="756"/>
      <c r="L104" s="756"/>
      <c r="M104" s="756"/>
      <c r="N104" s="594"/>
      <c r="O104" s="705">
        <f t="shared" si="13"/>
        <v>92</v>
      </c>
      <c r="P104" s="756"/>
      <c r="Q104" s="756"/>
      <c r="R104" s="756"/>
      <c r="S104" s="756"/>
      <c r="T104" s="756"/>
      <c r="U104" s="756"/>
      <c r="V104" s="756"/>
      <c r="W104" s="594"/>
      <c r="X104" s="705">
        <f t="shared" si="14"/>
        <v>92</v>
      </c>
      <c r="Y104" s="756"/>
      <c r="Z104" s="756"/>
      <c r="AA104" s="756"/>
      <c r="AB104" s="756"/>
      <c r="AC104" s="756"/>
      <c r="AD104" s="756"/>
      <c r="AE104" s="756"/>
      <c r="AF104" s="594"/>
      <c r="AG104" s="705">
        <f t="shared" si="15"/>
        <v>92</v>
      </c>
      <c r="AH104" s="756"/>
      <c r="AI104" s="756"/>
      <c r="AJ104" s="756"/>
      <c r="AK104" s="756"/>
      <c r="AL104" s="756"/>
      <c r="AM104" s="756"/>
      <c r="AN104" s="756"/>
      <c r="AO104" s="685"/>
      <c r="AP104" s="705">
        <f t="shared" si="16"/>
        <v>92</v>
      </c>
      <c r="AQ104" s="756"/>
      <c r="AR104" s="756"/>
      <c r="AS104" s="756"/>
      <c r="AT104" s="756"/>
      <c r="AU104" s="756"/>
      <c r="AV104" s="756"/>
      <c r="AW104" s="756"/>
    </row>
    <row r="105" spans="2:49" x14ac:dyDescent="0.25">
      <c r="B105" s="705">
        <v>93</v>
      </c>
      <c r="C105" s="951">
        <f>(1+_xlfn.XLOOKUP(INT((B105-1)/12)+1,'ZC Curve'!$B$8:$B$107,'ZC Curve'!R$8:R$107,,0))^(1/12)-1</f>
        <v>0</v>
      </c>
      <c r="D105" s="946">
        <f t="shared" si="11"/>
        <v>1</v>
      </c>
      <c r="E105" s="594"/>
      <c r="F105" s="705">
        <f t="shared" si="12"/>
        <v>93</v>
      </c>
      <c r="G105" s="756"/>
      <c r="H105" s="756"/>
      <c r="I105" s="756"/>
      <c r="J105" s="756"/>
      <c r="K105" s="756"/>
      <c r="L105" s="756"/>
      <c r="M105" s="756"/>
      <c r="N105" s="594"/>
      <c r="O105" s="705">
        <f t="shared" si="13"/>
        <v>93</v>
      </c>
      <c r="P105" s="756"/>
      <c r="Q105" s="756"/>
      <c r="R105" s="756"/>
      <c r="S105" s="756"/>
      <c r="T105" s="756"/>
      <c r="U105" s="756"/>
      <c r="V105" s="756"/>
      <c r="W105" s="594"/>
      <c r="X105" s="705">
        <f t="shared" si="14"/>
        <v>93</v>
      </c>
      <c r="Y105" s="756"/>
      <c r="Z105" s="756"/>
      <c r="AA105" s="756"/>
      <c r="AB105" s="756"/>
      <c r="AC105" s="756"/>
      <c r="AD105" s="756"/>
      <c r="AE105" s="756"/>
      <c r="AF105" s="594"/>
      <c r="AG105" s="705">
        <f t="shared" si="15"/>
        <v>93</v>
      </c>
      <c r="AH105" s="756"/>
      <c r="AI105" s="756"/>
      <c r="AJ105" s="756"/>
      <c r="AK105" s="756"/>
      <c r="AL105" s="756"/>
      <c r="AM105" s="756"/>
      <c r="AN105" s="756"/>
      <c r="AO105" s="685"/>
      <c r="AP105" s="705">
        <f t="shared" si="16"/>
        <v>93</v>
      </c>
      <c r="AQ105" s="756"/>
      <c r="AR105" s="756"/>
      <c r="AS105" s="756"/>
      <c r="AT105" s="756"/>
      <c r="AU105" s="756"/>
      <c r="AV105" s="756"/>
      <c r="AW105" s="756"/>
    </row>
    <row r="106" spans="2:49" x14ac:dyDescent="0.25">
      <c r="B106" s="705">
        <v>94</v>
      </c>
      <c r="C106" s="951">
        <f>(1+_xlfn.XLOOKUP(INT((B106-1)/12)+1,'ZC Curve'!$B$8:$B$107,'ZC Curve'!R$8:R$107,,0))^(1/12)-1</f>
        <v>0</v>
      </c>
      <c r="D106" s="946">
        <f t="shared" si="11"/>
        <v>1</v>
      </c>
      <c r="E106" s="594"/>
      <c r="F106" s="705">
        <f t="shared" si="12"/>
        <v>94</v>
      </c>
      <c r="G106" s="756"/>
      <c r="H106" s="756"/>
      <c r="I106" s="756"/>
      <c r="J106" s="756"/>
      <c r="K106" s="756"/>
      <c r="L106" s="756"/>
      <c r="M106" s="756"/>
      <c r="N106" s="594"/>
      <c r="O106" s="705">
        <f t="shared" si="13"/>
        <v>94</v>
      </c>
      <c r="P106" s="756"/>
      <c r="Q106" s="756"/>
      <c r="R106" s="756"/>
      <c r="S106" s="756"/>
      <c r="T106" s="756"/>
      <c r="U106" s="756"/>
      <c r="V106" s="756"/>
      <c r="W106" s="594"/>
      <c r="X106" s="705">
        <f t="shared" si="14"/>
        <v>94</v>
      </c>
      <c r="Y106" s="756"/>
      <c r="Z106" s="756"/>
      <c r="AA106" s="756"/>
      <c r="AB106" s="756"/>
      <c r="AC106" s="756"/>
      <c r="AD106" s="756"/>
      <c r="AE106" s="756"/>
      <c r="AF106" s="594"/>
      <c r="AG106" s="705">
        <f t="shared" si="15"/>
        <v>94</v>
      </c>
      <c r="AH106" s="756"/>
      <c r="AI106" s="756"/>
      <c r="AJ106" s="756"/>
      <c r="AK106" s="756"/>
      <c r="AL106" s="756"/>
      <c r="AM106" s="756"/>
      <c r="AN106" s="756"/>
      <c r="AO106" s="685"/>
      <c r="AP106" s="705">
        <f t="shared" si="16"/>
        <v>94</v>
      </c>
      <c r="AQ106" s="756"/>
      <c r="AR106" s="756"/>
      <c r="AS106" s="756"/>
      <c r="AT106" s="756"/>
      <c r="AU106" s="756"/>
      <c r="AV106" s="756"/>
      <c r="AW106" s="756"/>
    </row>
    <row r="107" spans="2:49" x14ac:dyDescent="0.25">
      <c r="B107" s="705">
        <v>95</v>
      </c>
      <c r="C107" s="951">
        <f>(1+_xlfn.XLOOKUP(INT((B107-1)/12)+1,'ZC Curve'!$B$8:$B$107,'ZC Curve'!R$8:R$107,,0))^(1/12)-1</f>
        <v>0</v>
      </c>
      <c r="D107" s="946">
        <f t="shared" si="11"/>
        <v>1</v>
      </c>
      <c r="E107" s="594"/>
      <c r="F107" s="705">
        <f t="shared" si="12"/>
        <v>95</v>
      </c>
      <c r="G107" s="756"/>
      <c r="H107" s="756"/>
      <c r="I107" s="756"/>
      <c r="J107" s="756"/>
      <c r="K107" s="756"/>
      <c r="L107" s="756"/>
      <c r="M107" s="756"/>
      <c r="N107" s="594"/>
      <c r="O107" s="705">
        <f t="shared" si="13"/>
        <v>95</v>
      </c>
      <c r="P107" s="756"/>
      <c r="Q107" s="756"/>
      <c r="R107" s="756"/>
      <c r="S107" s="756"/>
      <c r="T107" s="756"/>
      <c r="U107" s="756"/>
      <c r="V107" s="756"/>
      <c r="W107" s="594"/>
      <c r="X107" s="705">
        <f t="shared" si="14"/>
        <v>95</v>
      </c>
      <c r="Y107" s="756"/>
      <c r="Z107" s="756"/>
      <c r="AA107" s="756"/>
      <c r="AB107" s="756"/>
      <c r="AC107" s="756"/>
      <c r="AD107" s="756"/>
      <c r="AE107" s="756"/>
      <c r="AF107" s="594"/>
      <c r="AG107" s="705">
        <f t="shared" si="15"/>
        <v>95</v>
      </c>
      <c r="AH107" s="756"/>
      <c r="AI107" s="756"/>
      <c r="AJ107" s="756"/>
      <c r="AK107" s="756"/>
      <c r="AL107" s="756"/>
      <c r="AM107" s="756"/>
      <c r="AN107" s="756"/>
      <c r="AO107" s="685"/>
      <c r="AP107" s="705">
        <f t="shared" si="16"/>
        <v>95</v>
      </c>
      <c r="AQ107" s="756"/>
      <c r="AR107" s="756"/>
      <c r="AS107" s="756"/>
      <c r="AT107" s="756"/>
      <c r="AU107" s="756"/>
      <c r="AV107" s="756"/>
      <c r="AW107" s="756"/>
    </row>
    <row r="108" spans="2:49" x14ac:dyDescent="0.25">
      <c r="B108" s="705">
        <v>96</v>
      </c>
      <c r="C108" s="951">
        <f>(1+_xlfn.XLOOKUP(INT((B108-1)/12)+1,'ZC Curve'!$B$8:$B$107,'ZC Curve'!R$8:R$107,,0))^(1/12)-1</f>
        <v>0</v>
      </c>
      <c r="D108" s="946">
        <f t="shared" si="11"/>
        <v>1</v>
      </c>
      <c r="E108" s="594"/>
      <c r="F108" s="705">
        <f t="shared" si="12"/>
        <v>96</v>
      </c>
      <c r="G108" s="756"/>
      <c r="H108" s="756"/>
      <c r="I108" s="756"/>
      <c r="J108" s="756"/>
      <c r="K108" s="756"/>
      <c r="L108" s="756"/>
      <c r="M108" s="756"/>
      <c r="N108" s="594"/>
      <c r="O108" s="705">
        <f t="shared" si="13"/>
        <v>96</v>
      </c>
      <c r="P108" s="756"/>
      <c r="Q108" s="756"/>
      <c r="R108" s="756"/>
      <c r="S108" s="756"/>
      <c r="T108" s="756"/>
      <c r="U108" s="756"/>
      <c r="V108" s="756"/>
      <c r="W108" s="594"/>
      <c r="X108" s="705">
        <f t="shared" si="14"/>
        <v>96</v>
      </c>
      <c r="Y108" s="756"/>
      <c r="Z108" s="756"/>
      <c r="AA108" s="756"/>
      <c r="AB108" s="756"/>
      <c r="AC108" s="756"/>
      <c r="AD108" s="756"/>
      <c r="AE108" s="756"/>
      <c r="AF108" s="594"/>
      <c r="AG108" s="705">
        <f t="shared" si="15"/>
        <v>96</v>
      </c>
      <c r="AH108" s="756"/>
      <c r="AI108" s="756"/>
      <c r="AJ108" s="756"/>
      <c r="AK108" s="756"/>
      <c r="AL108" s="756"/>
      <c r="AM108" s="756"/>
      <c r="AN108" s="756"/>
      <c r="AO108" s="685"/>
      <c r="AP108" s="705">
        <f t="shared" si="16"/>
        <v>96</v>
      </c>
      <c r="AQ108" s="756"/>
      <c r="AR108" s="756"/>
      <c r="AS108" s="756"/>
      <c r="AT108" s="756"/>
      <c r="AU108" s="756"/>
      <c r="AV108" s="756"/>
      <c r="AW108" s="756"/>
    </row>
    <row r="109" spans="2:49" x14ac:dyDescent="0.25">
      <c r="B109" s="705">
        <v>97</v>
      </c>
      <c r="C109" s="951">
        <f>(1+_xlfn.XLOOKUP(INT((B109-1)/12)+1,'ZC Curve'!$B$8:$B$107,'ZC Curve'!R$8:R$107,,0))^(1/12)-1</f>
        <v>0</v>
      </c>
      <c r="D109" s="946">
        <f t="shared" si="11"/>
        <v>1</v>
      </c>
      <c r="E109" s="594"/>
      <c r="F109" s="705">
        <f t="shared" si="12"/>
        <v>97</v>
      </c>
      <c r="G109" s="756"/>
      <c r="H109" s="756"/>
      <c r="I109" s="756"/>
      <c r="J109" s="756"/>
      <c r="K109" s="756"/>
      <c r="L109" s="756"/>
      <c r="M109" s="756"/>
      <c r="N109" s="594"/>
      <c r="O109" s="705">
        <f t="shared" si="13"/>
        <v>97</v>
      </c>
      <c r="P109" s="756"/>
      <c r="Q109" s="756"/>
      <c r="R109" s="756"/>
      <c r="S109" s="756"/>
      <c r="T109" s="756"/>
      <c r="U109" s="756"/>
      <c r="V109" s="756"/>
      <c r="W109" s="594"/>
      <c r="X109" s="705">
        <f t="shared" si="14"/>
        <v>97</v>
      </c>
      <c r="Y109" s="756"/>
      <c r="Z109" s="756"/>
      <c r="AA109" s="756"/>
      <c r="AB109" s="756"/>
      <c r="AC109" s="756"/>
      <c r="AD109" s="756"/>
      <c r="AE109" s="756"/>
      <c r="AF109" s="594"/>
      <c r="AG109" s="705">
        <f t="shared" si="15"/>
        <v>97</v>
      </c>
      <c r="AH109" s="756"/>
      <c r="AI109" s="756"/>
      <c r="AJ109" s="756"/>
      <c r="AK109" s="756"/>
      <c r="AL109" s="756"/>
      <c r="AM109" s="756"/>
      <c r="AN109" s="756"/>
      <c r="AO109" s="685"/>
      <c r="AP109" s="705">
        <f t="shared" si="16"/>
        <v>97</v>
      </c>
      <c r="AQ109" s="756"/>
      <c r="AR109" s="756"/>
      <c r="AS109" s="756"/>
      <c r="AT109" s="756"/>
      <c r="AU109" s="756"/>
      <c r="AV109" s="756"/>
      <c r="AW109" s="756"/>
    </row>
    <row r="110" spans="2:49" x14ac:dyDescent="0.25">
      <c r="B110" s="705">
        <v>98</v>
      </c>
      <c r="C110" s="951">
        <f>(1+_xlfn.XLOOKUP(INT((B110-1)/12)+1,'ZC Curve'!$B$8:$B$107,'ZC Curve'!R$8:R$107,,0))^(1/12)-1</f>
        <v>0</v>
      </c>
      <c r="D110" s="946">
        <f t="shared" si="11"/>
        <v>1</v>
      </c>
      <c r="E110" s="594"/>
      <c r="F110" s="705">
        <f t="shared" si="12"/>
        <v>98</v>
      </c>
      <c r="G110" s="756"/>
      <c r="H110" s="756"/>
      <c r="I110" s="756"/>
      <c r="J110" s="756"/>
      <c r="K110" s="756"/>
      <c r="L110" s="756"/>
      <c r="M110" s="756"/>
      <c r="N110" s="594"/>
      <c r="O110" s="705">
        <f t="shared" si="13"/>
        <v>98</v>
      </c>
      <c r="P110" s="756"/>
      <c r="Q110" s="756"/>
      <c r="R110" s="756"/>
      <c r="S110" s="756"/>
      <c r="T110" s="756"/>
      <c r="U110" s="756"/>
      <c r="V110" s="756"/>
      <c r="W110" s="594"/>
      <c r="X110" s="705">
        <f t="shared" si="14"/>
        <v>98</v>
      </c>
      <c r="Y110" s="756"/>
      <c r="Z110" s="756"/>
      <c r="AA110" s="756"/>
      <c r="AB110" s="756"/>
      <c r="AC110" s="756"/>
      <c r="AD110" s="756"/>
      <c r="AE110" s="756"/>
      <c r="AF110" s="594"/>
      <c r="AG110" s="705">
        <f t="shared" si="15"/>
        <v>98</v>
      </c>
      <c r="AH110" s="756"/>
      <c r="AI110" s="756"/>
      <c r="AJ110" s="756"/>
      <c r="AK110" s="756"/>
      <c r="AL110" s="756"/>
      <c r="AM110" s="756"/>
      <c r="AN110" s="756"/>
      <c r="AO110" s="685"/>
      <c r="AP110" s="705">
        <f t="shared" si="16"/>
        <v>98</v>
      </c>
      <c r="AQ110" s="756"/>
      <c r="AR110" s="756"/>
      <c r="AS110" s="756"/>
      <c r="AT110" s="756"/>
      <c r="AU110" s="756"/>
      <c r="AV110" s="756"/>
      <c r="AW110" s="756"/>
    </row>
    <row r="111" spans="2:49" x14ac:dyDescent="0.25">
      <c r="B111" s="705">
        <v>99</v>
      </c>
      <c r="C111" s="951">
        <f>(1+_xlfn.XLOOKUP(INT((B111-1)/12)+1,'ZC Curve'!$B$8:$B$107,'ZC Curve'!R$8:R$107,,0))^(1/12)-1</f>
        <v>0</v>
      </c>
      <c r="D111" s="946">
        <f t="shared" si="11"/>
        <v>1</v>
      </c>
      <c r="E111" s="594"/>
      <c r="F111" s="705">
        <f t="shared" si="12"/>
        <v>99</v>
      </c>
      <c r="G111" s="756"/>
      <c r="H111" s="756"/>
      <c r="I111" s="756"/>
      <c r="J111" s="756"/>
      <c r="K111" s="756"/>
      <c r="L111" s="756"/>
      <c r="M111" s="756"/>
      <c r="N111" s="594"/>
      <c r="O111" s="705">
        <f t="shared" si="13"/>
        <v>99</v>
      </c>
      <c r="P111" s="756"/>
      <c r="Q111" s="756"/>
      <c r="R111" s="756"/>
      <c r="S111" s="756"/>
      <c r="T111" s="756"/>
      <c r="U111" s="756"/>
      <c r="V111" s="756"/>
      <c r="W111" s="594"/>
      <c r="X111" s="705">
        <f t="shared" si="14"/>
        <v>99</v>
      </c>
      <c r="Y111" s="756"/>
      <c r="Z111" s="756"/>
      <c r="AA111" s="756"/>
      <c r="AB111" s="756"/>
      <c r="AC111" s="756"/>
      <c r="AD111" s="756"/>
      <c r="AE111" s="756"/>
      <c r="AF111" s="594"/>
      <c r="AG111" s="705">
        <f t="shared" si="15"/>
        <v>99</v>
      </c>
      <c r="AH111" s="756"/>
      <c r="AI111" s="756"/>
      <c r="AJ111" s="756"/>
      <c r="AK111" s="756"/>
      <c r="AL111" s="756"/>
      <c r="AM111" s="756"/>
      <c r="AN111" s="756"/>
      <c r="AO111" s="685"/>
      <c r="AP111" s="705">
        <f t="shared" si="16"/>
        <v>99</v>
      </c>
      <c r="AQ111" s="756"/>
      <c r="AR111" s="756"/>
      <c r="AS111" s="756"/>
      <c r="AT111" s="756"/>
      <c r="AU111" s="756"/>
      <c r="AV111" s="756"/>
      <c r="AW111" s="756"/>
    </row>
    <row r="112" spans="2:49" x14ac:dyDescent="0.25">
      <c r="B112" s="705">
        <v>100</v>
      </c>
      <c r="C112" s="951">
        <f>(1+_xlfn.XLOOKUP(INT((B112-1)/12)+1,'ZC Curve'!$B$8:$B$107,'ZC Curve'!R$8:R$107,,0))^(1/12)-1</f>
        <v>0</v>
      </c>
      <c r="D112" s="946">
        <f t="shared" si="11"/>
        <v>1</v>
      </c>
      <c r="E112" s="594"/>
      <c r="F112" s="705">
        <f t="shared" si="12"/>
        <v>100</v>
      </c>
      <c r="G112" s="756"/>
      <c r="H112" s="756"/>
      <c r="I112" s="756"/>
      <c r="J112" s="756"/>
      <c r="K112" s="756"/>
      <c r="L112" s="756"/>
      <c r="M112" s="756"/>
      <c r="N112" s="594"/>
      <c r="O112" s="705">
        <f t="shared" si="13"/>
        <v>100</v>
      </c>
      <c r="P112" s="756"/>
      <c r="Q112" s="756"/>
      <c r="R112" s="756"/>
      <c r="S112" s="756"/>
      <c r="T112" s="756"/>
      <c r="U112" s="756"/>
      <c r="V112" s="756"/>
      <c r="W112" s="594"/>
      <c r="X112" s="705">
        <f t="shared" si="14"/>
        <v>100</v>
      </c>
      <c r="Y112" s="756"/>
      <c r="Z112" s="756"/>
      <c r="AA112" s="756"/>
      <c r="AB112" s="756"/>
      <c r="AC112" s="756"/>
      <c r="AD112" s="756"/>
      <c r="AE112" s="756"/>
      <c r="AF112" s="594"/>
      <c r="AG112" s="705">
        <f t="shared" si="15"/>
        <v>100</v>
      </c>
      <c r="AH112" s="756"/>
      <c r="AI112" s="756"/>
      <c r="AJ112" s="756"/>
      <c r="AK112" s="756"/>
      <c r="AL112" s="756"/>
      <c r="AM112" s="756"/>
      <c r="AN112" s="756"/>
      <c r="AO112" s="685"/>
      <c r="AP112" s="705">
        <f t="shared" si="16"/>
        <v>100</v>
      </c>
      <c r="AQ112" s="756"/>
      <c r="AR112" s="756"/>
      <c r="AS112" s="756"/>
      <c r="AT112" s="756"/>
      <c r="AU112" s="756"/>
      <c r="AV112" s="756"/>
      <c r="AW112" s="756"/>
    </row>
    <row r="113" spans="2:49" x14ac:dyDescent="0.25">
      <c r="B113" s="705">
        <v>101</v>
      </c>
      <c r="C113" s="951">
        <f>(1+_xlfn.XLOOKUP(INT((B113-1)/12)+1,'ZC Curve'!$B$8:$B$107,'ZC Curve'!R$8:R$107,,0))^(1/12)-1</f>
        <v>0</v>
      </c>
      <c r="D113" s="946">
        <f t="shared" si="11"/>
        <v>1</v>
      </c>
      <c r="E113" s="594"/>
      <c r="F113" s="705">
        <f t="shared" si="12"/>
        <v>101</v>
      </c>
      <c r="G113" s="756"/>
      <c r="H113" s="756"/>
      <c r="I113" s="756"/>
      <c r="J113" s="756"/>
      <c r="K113" s="756"/>
      <c r="L113" s="756"/>
      <c r="M113" s="756"/>
      <c r="N113" s="594"/>
      <c r="O113" s="705">
        <f t="shared" si="13"/>
        <v>101</v>
      </c>
      <c r="P113" s="756"/>
      <c r="Q113" s="756"/>
      <c r="R113" s="756"/>
      <c r="S113" s="756"/>
      <c r="T113" s="756"/>
      <c r="U113" s="756"/>
      <c r="V113" s="756"/>
      <c r="W113" s="594"/>
      <c r="X113" s="705">
        <f t="shared" si="14"/>
        <v>101</v>
      </c>
      <c r="Y113" s="756"/>
      <c r="Z113" s="756"/>
      <c r="AA113" s="756"/>
      <c r="AB113" s="756"/>
      <c r="AC113" s="756"/>
      <c r="AD113" s="756"/>
      <c r="AE113" s="756"/>
      <c r="AF113" s="594"/>
      <c r="AG113" s="705">
        <f t="shared" si="15"/>
        <v>101</v>
      </c>
      <c r="AH113" s="756"/>
      <c r="AI113" s="756"/>
      <c r="AJ113" s="756"/>
      <c r="AK113" s="756"/>
      <c r="AL113" s="756"/>
      <c r="AM113" s="756"/>
      <c r="AN113" s="756"/>
      <c r="AO113" s="685"/>
      <c r="AP113" s="705">
        <f t="shared" si="16"/>
        <v>101</v>
      </c>
      <c r="AQ113" s="756"/>
      <c r="AR113" s="756"/>
      <c r="AS113" s="756"/>
      <c r="AT113" s="756"/>
      <c r="AU113" s="756"/>
      <c r="AV113" s="756"/>
      <c r="AW113" s="756"/>
    </row>
    <row r="114" spans="2:49" x14ac:dyDescent="0.25">
      <c r="B114" s="705">
        <v>102</v>
      </c>
      <c r="C114" s="951">
        <f>(1+_xlfn.XLOOKUP(INT((B114-1)/12)+1,'ZC Curve'!$B$8:$B$107,'ZC Curve'!R$8:R$107,,0))^(1/12)-1</f>
        <v>0</v>
      </c>
      <c r="D114" s="946">
        <f t="shared" si="11"/>
        <v>1</v>
      </c>
      <c r="E114" s="594"/>
      <c r="F114" s="705">
        <f t="shared" si="12"/>
        <v>102</v>
      </c>
      <c r="G114" s="756"/>
      <c r="H114" s="756"/>
      <c r="I114" s="756"/>
      <c r="J114" s="756"/>
      <c r="K114" s="756"/>
      <c r="L114" s="756"/>
      <c r="M114" s="756"/>
      <c r="N114" s="594"/>
      <c r="O114" s="705">
        <f t="shared" si="13"/>
        <v>102</v>
      </c>
      <c r="P114" s="756"/>
      <c r="Q114" s="756"/>
      <c r="R114" s="756"/>
      <c r="S114" s="756"/>
      <c r="T114" s="756"/>
      <c r="U114" s="756"/>
      <c r="V114" s="756"/>
      <c r="W114" s="594"/>
      <c r="X114" s="705">
        <f t="shared" si="14"/>
        <v>102</v>
      </c>
      <c r="Y114" s="756"/>
      <c r="Z114" s="756"/>
      <c r="AA114" s="756"/>
      <c r="AB114" s="756"/>
      <c r="AC114" s="756"/>
      <c r="AD114" s="756"/>
      <c r="AE114" s="756"/>
      <c r="AF114" s="594"/>
      <c r="AG114" s="705">
        <f t="shared" si="15"/>
        <v>102</v>
      </c>
      <c r="AH114" s="756"/>
      <c r="AI114" s="756"/>
      <c r="AJ114" s="756"/>
      <c r="AK114" s="756"/>
      <c r="AL114" s="756"/>
      <c r="AM114" s="756"/>
      <c r="AN114" s="756"/>
      <c r="AO114" s="685"/>
      <c r="AP114" s="705">
        <f t="shared" si="16"/>
        <v>102</v>
      </c>
      <c r="AQ114" s="756"/>
      <c r="AR114" s="756"/>
      <c r="AS114" s="756"/>
      <c r="AT114" s="756"/>
      <c r="AU114" s="756"/>
      <c r="AV114" s="756"/>
      <c r="AW114" s="756"/>
    </row>
    <row r="115" spans="2:49" x14ac:dyDescent="0.25">
      <c r="B115" s="705">
        <v>103</v>
      </c>
      <c r="C115" s="951">
        <f>(1+_xlfn.XLOOKUP(INT((B115-1)/12)+1,'ZC Curve'!$B$8:$B$107,'ZC Curve'!R$8:R$107,,0))^(1/12)-1</f>
        <v>0</v>
      </c>
      <c r="D115" s="946">
        <f t="shared" si="11"/>
        <v>1</v>
      </c>
      <c r="E115" s="594"/>
      <c r="F115" s="705">
        <f t="shared" si="12"/>
        <v>103</v>
      </c>
      <c r="G115" s="756"/>
      <c r="H115" s="756"/>
      <c r="I115" s="756"/>
      <c r="J115" s="756"/>
      <c r="K115" s="756"/>
      <c r="L115" s="756"/>
      <c r="M115" s="756"/>
      <c r="N115" s="594"/>
      <c r="O115" s="705">
        <f t="shared" si="13"/>
        <v>103</v>
      </c>
      <c r="P115" s="756"/>
      <c r="Q115" s="756"/>
      <c r="R115" s="756"/>
      <c r="S115" s="756"/>
      <c r="T115" s="756"/>
      <c r="U115" s="756"/>
      <c r="V115" s="756"/>
      <c r="W115" s="594"/>
      <c r="X115" s="705">
        <f t="shared" si="14"/>
        <v>103</v>
      </c>
      <c r="Y115" s="756"/>
      <c r="Z115" s="756"/>
      <c r="AA115" s="756"/>
      <c r="AB115" s="756"/>
      <c r="AC115" s="756"/>
      <c r="AD115" s="756"/>
      <c r="AE115" s="756"/>
      <c r="AF115" s="594"/>
      <c r="AG115" s="705">
        <f t="shared" si="15"/>
        <v>103</v>
      </c>
      <c r="AH115" s="756"/>
      <c r="AI115" s="756"/>
      <c r="AJ115" s="756"/>
      <c r="AK115" s="756"/>
      <c r="AL115" s="756"/>
      <c r="AM115" s="756"/>
      <c r="AN115" s="756"/>
      <c r="AO115" s="685"/>
      <c r="AP115" s="705">
        <f t="shared" si="16"/>
        <v>103</v>
      </c>
      <c r="AQ115" s="756"/>
      <c r="AR115" s="756"/>
      <c r="AS115" s="756"/>
      <c r="AT115" s="756"/>
      <c r="AU115" s="756"/>
      <c r="AV115" s="756"/>
      <c r="AW115" s="756"/>
    </row>
    <row r="116" spans="2:49" x14ac:dyDescent="0.25">
      <c r="B116" s="705">
        <v>104</v>
      </c>
      <c r="C116" s="951">
        <f>(1+_xlfn.XLOOKUP(INT((B116-1)/12)+1,'ZC Curve'!$B$8:$B$107,'ZC Curve'!R$8:R$107,,0))^(1/12)-1</f>
        <v>0</v>
      </c>
      <c r="D116" s="946">
        <f t="shared" si="11"/>
        <v>1</v>
      </c>
      <c r="E116" s="594"/>
      <c r="F116" s="705">
        <f t="shared" si="12"/>
        <v>104</v>
      </c>
      <c r="G116" s="756"/>
      <c r="H116" s="756"/>
      <c r="I116" s="756"/>
      <c r="J116" s="756"/>
      <c r="K116" s="756"/>
      <c r="L116" s="756"/>
      <c r="M116" s="756"/>
      <c r="N116" s="594"/>
      <c r="O116" s="705">
        <f t="shared" si="13"/>
        <v>104</v>
      </c>
      <c r="P116" s="756"/>
      <c r="Q116" s="756"/>
      <c r="R116" s="756"/>
      <c r="S116" s="756"/>
      <c r="T116" s="756"/>
      <c r="U116" s="756"/>
      <c r="V116" s="756"/>
      <c r="W116" s="594"/>
      <c r="X116" s="705">
        <f t="shared" si="14"/>
        <v>104</v>
      </c>
      <c r="Y116" s="756"/>
      <c r="Z116" s="756"/>
      <c r="AA116" s="756"/>
      <c r="AB116" s="756"/>
      <c r="AC116" s="756"/>
      <c r="AD116" s="756"/>
      <c r="AE116" s="756"/>
      <c r="AF116" s="594"/>
      <c r="AG116" s="705">
        <f t="shared" si="15"/>
        <v>104</v>
      </c>
      <c r="AH116" s="756"/>
      <c r="AI116" s="756"/>
      <c r="AJ116" s="756"/>
      <c r="AK116" s="756"/>
      <c r="AL116" s="756"/>
      <c r="AM116" s="756"/>
      <c r="AN116" s="756"/>
      <c r="AO116" s="685"/>
      <c r="AP116" s="705">
        <f t="shared" si="16"/>
        <v>104</v>
      </c>
      <c r="AQ116" s="756"/>
      <c r="AR116" s="756"/>
      <c r="AS116" s="756"/>
      <c r="AT116" s="756"/>
      <c r="AU116" s="756"/>
      <c r="AV116" s="756"/>
      <c r="AW116" s="756"/>
    </row>
    <row r="117" spans="2:49" x14ac:dyDescent="0.25">
      <c r="B117" s="705">
        <v>105</v>
      </c>
      <c r="C117" s="951">
        <f>(1+_xlfn.XLOOKUP(INT((B117-1)/12)+1,'ZC Curve'!$B$8:$B$107,'ZC Curve'!R$8:R$107,,0))^(1/12)-1</f>
        <v>0</v>
      </c>
      <c r="D117" s="946">
        <f t="shared" si="11"/>
        <v>1</v>
      </c>
      <c r="E117" s="594"/>
      <c r="F117" s="705">
        <f t="shared" si="12"/>
        <v>105</v>
      </c>
      <c r="G117" s="756"/>
      <c r="H117" s="756"/>
      <c r="I117" s="756"/>
      <c r="J117" s="756"/>
      <c r="K117" s="756"/>
      <c r="L117" s="756"/>
      <c r="M117" s="756"/>
      <c r="N117" s="594"/>
      <c r="O117" s="705">
        <f t="shared" si="13"/>
        <v>105</v>
      </c>
      <c r="P117" s="756"/>
      <c r="Q117" s="756"/>
      <c r="R117" s="756"/>
      <c r="S117" s="756"/>
      <c r="T117" s="756"/>
      <c r="U117" s="756"/>
      <c r="V117" s="756"/>
      <c r="W117" s="594"/>
      <c r="X117" s="705">
        <f t="shared" si="14"/>
        <v>105</v>
      </c>
      <c r="Y117" s="756"/>
      <c r="Z117" s="756"/>
      <c r="AA117" s="756"/>
      <c r="AB117" s="756"/>
      <c r="AC117" s="756"/>
      <c r="AD117" s="756"/>
      <c r="AE117" s="756"/>
      <c r="AF117" s="594"/>
      <c r="AG117" s="705">
        <f t="shared" si="15"/>
        <v>105</v>
      </c>
      <c r="AH117" s="756"/>
      <c r="AI117" s="756"/>
      <c r="AJ117" s="756"/>
      <c r="AK117" s="756"/>
      <c r="AL117" s="756"/>
      <c r="AM117" s="756"/>
      <c r="AN117" s="756"/>
      <c r="AO117" s="685"/>
      <c r="AP117" s="705">
        <f t="shared" si="16"/>
        <v>105</v>
      </c>
      <c r="AQ117" s="756"/>
      <c r="AR117" s="756"/>
      <c r="AS117" s="756"/>
      <c r="AT117" s="756"/>
      <c r="AU117" s="756"/>
      <c r="AV117" s="756"/>
      <c r="AW117" s="756"/>
    </row>
    <row r="118" spans="2:49" x14ac:dyDescent="0.25">
      <c r="B118" s="705">
        <v>106</v>
      </c>
      <c r="C118" s="951">
        <f>(1+_xlfn.XLOOKUP(INT((B118-1)/12)+1,'ZC Curve'!$B$8:$B$107,'ZC Curve'!R$8:R$107,,0))^(1/12)-1</f>
        <v>0</v>
      </c>
      <c r="D118" s="946">
        <f t="shared" si="11"/>
        <v>1</v>
      </c>
      <c r="E118" s="594"/>
      <c r="F118" s="705">
        <f t="shared" si="12"/>
        <v>106</v>
      </c>
      <c r="G118" s="756"/>
      <c r="H118" s="756"/>
      <c r="I118" s="756"/>
      <c r="J118" s="756"/>
      <c r="K118" s="756"/>
      <c r="L118" s="756"/>
      <c r="M118" s="756"/>
      <c r="N118" s="594"/>
      <c r="O118" s="705">
        <f t="shared" si="13"/>
        <v>106</v>
      </c>
      <c r="P118" s="756"/>
      <c r="Q118" s="756"/>
      <c r="R118" s="756"/>
      <c r="S118" s="756"/>
      <c r="T118" s="756"/>
      <c r="U118" s="756"/>
      <c r="V118" s="756"/>
      <c r="W118" s="594"/>
      <c r="X118" s="705">
        <f t="shared" si="14"/>
        <v>106</v>
      </c>
      <c r="Y118" s="756"/>
      <c r="Z118" s="756"/>
      <c r="AA118" s="756"/>
      <c r="AB118" s="756"/>
      <c r="AC118" s="756"/>
      <c r="AD118" s="756"/>
      <c r="AE118" s="756"/>
      <c r="AF118" s="594"/>
      <c r="AG118" s="705">
        <f t="shared" si="15"/>
        <v>106</v>
      </c>
      <c r="AH118" s="756"/>
      <c r="AI118" s="756"/>
      <c r="AJ118" s="756"/>
      <c r="AK118" s="756"/>
      <c r="AL118" s="756"/>
      <c r="AM118" s="756"/>
      <c r="AN118" s="756"/>
      <c r="AO118" s="685"/>
      <c r="AP118" s="705">
        <f t="shared" si="16"/>
        <v>106</v>
      </c>
      <c r="AQ118" s="756"/>
      <c r="AR118" s="756"/>
      <c r="AS118" s="756"/>
      <c r="AT118" s="756"/>
      <c r="AU118" s="756"/>
      <c r="AV118" s="756"/>
      <c r="AW118" s="756"/>
    </row>
    <row r="119" spans="2:49" x14ac:dyDescent="0.25">
      <c r="B119" s="705">
        <v>107</v>
      </c>
      <c r="C119" s="951">
        <f>(1+_xlfn.XLOOKUP(INT((B119-1)/12)+1,'ZC Curve'!$B$8:$B$107,'ZC Curve'!R$8:R$107,,0))^(1/12)-1</f>
        <v>0</v>
      </c>
      <c r="D119" s="946">
        <f t="shared" si="11"/>
        <v>1</v>
      </c>
      <c r="E119" s="594"/>
      <c r="F119" s="705">
        <f t="shared" si="12"/>
        <v>107</v>
      </c>
      <c r="G119" s="756"/>
      <c r="H119" s="756"/>
      <c r="I119" s="756"/>
      <c r="J119" s="756"/>
      <c r="K119" s="756"/>
      <c r="L119" s="756"/>
      <c r="M119" s="756"/>
      <c r="N119" s="594"/>
      <c r="O119" s="705">
        <f t="shared" si="13"/>
        <v>107</v>
      </c>
      <c r="P119" s="756"/>
      <c r="Q119" s="756"/>
      <c r="R119" s="756"/>
      <c r="S119" s="756"/>
      <c r="T119" s="756"/>
      <c r="U119" s="756"/>
      <c r="V119" s="756"/>
      <c r="W119" s="594"/>
      <c r="X119" s="705">
        <f t="shared" si="14"/>
        <v>107</v>
      </c>
      <c r="Y119" s="756"/>
      <c r="Z119" s="756"/>
      <c r="AA119" s="756"/>
      <c r="AB119" s="756"/>
      <c r="AC119" s="756"/>
      <c r="AD119" s="756"/>
      <c r="AE119" s="756"/>
      <c r="AF119" s="594"/>
      <c r="AG119" s="705">
        <f t="shared" si="15"/>
        <v>107</v>
      </c>
      <c r="AH119" s="756"/>
      <c r="AI119" s="756"/>
      <c r="AJ119" s="756"/>
      <c r="AK119" s="756"/>
      <c r="AL119" s="756"/>
      <c r="AM119" s="756"/>
      <c r="AN119" s="756"/>
      <c r="AO119" s="685"/>
      <c r="AP119" s="705">
        <f t="shared" si="16"/>
        <v>107</v>
      </c>
      <c r="AQ119" s="756"/>
      <c r="AR119" s="756"/>
      <c r="AS119" s="756"/>
      <c r="AT119" s="756"/>
      <c r="AU119" s="756"/>
      <c r="AV119" s="756"/>
      <c r="AW119" s="756"/>
    </row>
    <row r="120" spans="2:49" x14ac:dyDescent="0.25">
      <c r="B120" s="705">
        <v>108</v>
      </c>
      <c r="C120" s="951">
        <f>(1+_xlfn.XLOOKUP(INT((B120-1)/12)+1,'ZC Curve'!$B$8:$B$107,'ZC Curve'!R$8:R$107,,0))^(1/12)-1</f>
        <v>0</v>
      </c>
      <c r="D120" s="946">
        <f t="shared" si="11"/>
        <v>1</v>
      </c>
      <c r="E120" s="594"/>
      <c r="F120" s="705">
        <f t="shared" si="12"/>
        <v>108</v>
      </c>
      <c r="G120" s="756"/>
      <c r="H120" s="756"/>
      <c r="I120" s="756"/>
      <c r="J120" s="756"/>
      <c r="K120" s="756"/>
      <c r="L120" s="756"/>
      <c r="M120" s="756"/>
      <c r="N120" s="594"/>
      <c r="O120" s="705">
        <f t="shared" si="13"/>
        <v>108</v>
      </c>
      <c r="P120" s="756"/>
      <c r="Q120" s="756"/>
      <c r="R120" s="756"/>
      <c r="S120" s="756"/>
      <c r="T120" s="756"/>
      <c r="U120" s="756"/>
      <c r="V120" s="756"/>
      <c r="W120" s="594"/>
      <c r="X120" s="705">
        <f t="shared" si="14"/>
        <v>108</v>
      </c>
      <c r="Y120" s="756"/>
      <c r="Z120" s="756"/>
      <c r="AA120" s="756"/>
      <c r="AB120" s="756"/>
      <c r="AC120" s="756"/>
      <c r="AD120" s="756"/>
      <c r="AE120" s="756"/>
      <c r="AF120" s="594"/>
      <c r="AG120" s="705">
        <f t="shared" si="15"/>
        <v>108</v>
      </c>
      <c r="AH120" s="756"/>
      <c r="AI120" s="756"/>
      <c r="AJ120" s="756"/>
      <c r="AK120" s="756"/>
      <c r="AL120" s="756"/>
      <c r="AM120" s="756"/>
      <c r="AN120" s="756"/>
      <c r="AO120" s="685"/>
      <c r="AP120" s="705">
        <f t="shared" si="16"/>
        <v>108</v>
      </c>
      <c r="AQ120" s="756"/>
      <c r="AR120" s="756"/>
      <c r="AS120" s="756"/>
      <c r="AT120" s="756"/>
      <c r="AU120" s="756"/>
      <c r="AV120" s="756"/>
      <c r="AW120" s="756"/>
    </row>
    <row r="121" spans="2:49" x14ac:dyDescent="0.25">
      <c r="B121" s="705">
        <v>109</v>
      </c>
      <c r="C121" s="951">
        <f>(1+_xlfn.XLOOKUP(INT((B121-1)/12)+1,'ZC Curve'!$B$8:$B$107,'ZC Curve'!R$8:R$107,,0))^(1/12)-1</f>
        <v>0</v>
      </c>
      <c r="D121" s="946">
        <f t="shared" si="11"/>
        <v>1</v>
      </c>
      <c r="E121" s="594"/>
      <c r="F121" s="705">
        <f t="shared" si="12"/>
        <v>109</v>
      </c>
      <c r="G121" s="756"/>
      <c r="H121" s="756"/>
      <c r="I121" s="756"/>
      <c r="J121" s="756"/>
      <c r="K121" s="756"/>
      <c r="L121" s="756"/>
      <c r="M121" s="756"/>
      <c r="N121" s="594"/>
      <c r="O121" s="705">
        <f t="shared" si="13"/>
        <v>109</v>
      </c>
      <c r="P121" s="756"/>
      <c r="Q121" s="756"/>
      <c r="R121" s="756"/>
      <c r="S121" s="756"/>
      <c r="T121" s="756"/>
      <c r="U121" s="756"/>
      <c r="V121" s="756"/>
      <c r="W121" s="594"/>
      <c r="X121" s="705">
        <f t="shared" si="14"/>
        <v>109</v>
      </c>
      <c r="Y121" s="756"/>
      <c r="Z121" s="756"/>
      <c r="AA121" s="756"/>
      <c r="AB121" s="756"/>
      <c r="AC121" s="756"/>
      <c r="AD121" s="756"/>
      <c r="AE121" s="756"/>
      <c r="AF121" s="594"/>
      <c r="AG121" s="705">
        <f t="shared" si="15"/>
        <v>109</v>
      </c>
      <c r="AH121" s="756"/>
      <c r="AI121" s="756"/>
      <c r="AJ121" s="756"/>
      <c r="AK121" s="756"/>
      <c r="AL121" s="756"/>
      <c r="AM121" s="756"/>
      <c r="AN121" s="756"/>
      <c r="AO121" s="685"/>
      <c r="AP121" s="705">
        <f t="shared" si="16"/>
        <v>109</v>
      </c>
      <c r="AQ121" s="756"/>
      <c r="AR121" s="756"/>
      <c r="AS121" s="756"/>
      <c r="AT121" s="756"/>
      <c r="AU121" s="756"/>
      <c r="AV121" s="756"/>
      <c r="AW121" s="756"/>
    </row>
    <row r="122" spans="2:49" x14ac:dyDescent="0.25">
      <c r="B122" s="705">
        <v>110</v>
      </c>
      <c r="C122" s="951">
        <f>(1+_xlfn.XLOOKUP(INT((B122-1)/12)+1,'ZC Curve'!$B$8:$B$107,'ZC Curve'!R$8:R$107,,0))^(1/12)-1</f>
        <v>0</v>
      </c>
      <c r="D122" s="946">
        <f t="shared" si="11"/>
        <v>1</v>
      </c>
      <c r="E122" s="594"/>
      <c r="F122" s="705">
        <f t="shared" si="12"/>
        <v>110</v>
      </c>
      <c r="G122" s="756"/>
      <c r="H122" s="756"/>
      <c r="I122" s="756"/>
      <c r="J122" s="756"/>
      <c r="K122" s="756"/>
      <c r="L122" s="756"/>
      <c r="M122" s="756"/>
      <c r="N122" s="594"/>
      <c r="O122" s="705">
        <f t="shared" si="13"/>
        <v>110</v>
      </c>
      <c r="P122" s="756"/>
      <c r="Q122" s="756"/>
      <c r="R122" s="756"/>
      <c r="S122" s="756"/>
      <c r="T122" s="756"/>
      <c r="U122" s="756"/>
      <c r="V122" s="756"/>
      <c r="W122" s="594"/>
      <c r="X122" s="705">
        <f t="shared" si="14"/>
        <v>110</v>
      </c>
      <c r="Y122" s="756"/>
      <c r="Z122" s="756"/>
      <c r="AA122" s="756"/>
      <c r="AB122" s="756"/>
      <c r="AC122" s="756"/>
      <c r="AD122" s="756"/>
      <c r="AE122" s="756"/>
      <c r="AF122" s="594"/>
      <c r="AG122" s="705">
        <f t="shared" si="15"/>
        <v>110</v>
      </c>
      <c r="AH122" s="756"/>
      <c r="AI122" s="756"/>
      <c r="AJ122" s="756"/>
      <c r="AK122" s="756"/>
      <c r="AL122" s="756"/>
      <c r="AM122" s="756"/>
      <c r="AN122" s="756"/>
      <c r="AO122" s="685"/>
      <c r="AP122" s="705">
        <f t="shared" si="16"/>
        <v>110</v>
      </c>
      <c r="AQ122" s="756"/>
      <c r="AR122" s="756"/>
      <c r="AS122" s="756"/>
      <c r="AT122" s="756"/>
      <c r="AU122" s="756"/>
      <c r="AV122" s="756"/>
      <c r="AW122" s="756"/>
    </row>
    <row r="123" spans="2:49" x14ac:dyDescent="0.25">
      <c r="B123" s="705">
        <v>111</v>
      </c>
      <c r="C123" s="951">
        <f>(1+_xlfn.XLOOKUP(INT((B123-1)/12)+1,'ZC Curve'!$B$8:$B$107,'ZC Curve'!R$8:R$107,,0))^(1/12)-1</f>
        <v>0</v>
      </c>
      <c r="D123" s="946">
        <f t="shared" si="11"/>
        <v>1</v>
      </c>
      <c r="E123" s="594"/>
      <c r="F123" s="705">
        <f t="shared" si="12"/>
        <v>111</v>
      </c>
      <c r="G123" s="756"/>
      <c r="H123" s="756"/>
      <c r="I123" s="756"/>
      <c r="J123" s="756"/>
      <c r="K123" s="756"/>
      <c r="L123" s="756"/>
      <c r="M123" s="756"/>
      <c r="N123" s="594"/>
      <c r="O123" s="705">
        <f t="shared" si="13"/>
        <v>111</v>
      </c>
      <c r="P123" s="756"/>
      <c r="Q123" s="756"/>
      <c r="R123" s="756"/>
      <c r="S123" s="756"/>
      <c r="T123" s="756"/>
      <c r="U123" s="756"/>
      <c r="V123" s="756"/>
      <c r="W123" s="594"/>
      <c r="X123" s="705">
        <f t="shared" si="14"/>
        <v>111</v>
      </c>
      <c r="Y123" s="756"/>
      <c r="Z123" s="756"/>
      <c r="AA123" s="756"/>
      <c r="AB123" s="756"/>
      <c r="AC123" s="756"/>
      <c r="AD123" s="756"/>
      <c r="AE123" s="756"/>
      <c r="AF123" s="594"/>
      <c r="AG123" s="705">
        <f t="shared" si="15"/>
        <v>111</v>
      </c>
      <c r="AH123" s="756"/>
      <c r="AI123" s="756"/>
      <c r="AJ123" s="756"/>
      <c r="AK123" s="756"/>
      <c r="AL123" s="756"/>
      <c r="AM123" s="756"/>
      <c r="AN123" s="756"/>
      <c r="AO123" s="685"/>
      <c r="AP123" s="705">
        <f t="shared" si="16"/>
        <v>111</v>
      </c>
      <c r="AQ123" s="756"/>
      <c r="AR123" s="756"/>
      <c r="AS123" s="756"/>
      <c r="AT123" s="756"/>
      <c r="AU123" s="756"/>
      <c r="AV123" s="756"/>
      <c r="AW123" s="756"/>
    </row>
    <row r="124" spans="2:49" x14ac:dyDescent="0.25">
      <c r="B124" s="705">
        <v>112</v>
      </c>
      <c r="C124" s="951">
        <f>(1+_xlfn.XLOOKUP(INT((B124-1)/12)+1,'ZC Curve'!$B$8:$B$107,'ZC Curve'!R$8:R$107,,0))^(1/12)-1</f>
        <v>0</v>
      </c>
      <c r="D124" s="946">
        <f t="shared" si="11"/>
        <v>1</v>
      </c>
      <c r="E124" s="594"/>
      <c r="F124" s="705">
        <f t="shared" si="12"/>
        <v>112</v>
      </c>
      <c r="G124" s="756"/>
      <c r="H124" s="756"/>
      <c r="I124" s="756"/>
      <c r="J124" s="756"/>
      <c r="K124" s="756"/>
      <c r="L124" s="756"/>
      <c r="M124" s="756"/>
      <c r="N124" s="594"/>
      <c r="O124" s="705">
        <f t="shared" si="13"/>
        <v>112</v>
      </c>
      <c r="P124" s="756"/>
      <c r="Q124" s="756"/>
      <c r="R124" s="756"/>
      <c r="S124" s="756"/>
      <c r="T124" s="756"/>
      <c r="U124" s="756"/>
      <c r="V124" s="756"/>
      <c r="W124" s="594"/>
      <c r="X124" s="705">
        <f t="shared" si="14"/>
        <v>112</v>
      </c>
      <c r="Y124" s="756"/>
      <c r="Z124" s="756"/>
      <c r="AA124" s="756"/>
      <c r="AB124" s="756"/>
      <c r="AC124" s="756"/>
      <c r="AD124" s="756"/>
      <c r="AE124" s="756"/>
      <c r="AF124" s="594"/>
      <c r="AG124" s="705">
        <f t="shared" si="15"/>
        <v>112</v>
      </c>
      <c r="AH124" s="756"/>
      <c r="AI124" s="756"/>
      <c r="AJ124" s="756"/>
      <c r="AK124" s="756"/>
      <c r="AL124" s="756"/>
      <c r="AM124" s="756"/>
      <c r="AN124" s="756"/>
      <c r="AO124" s="685"/>
      <c r="AP124" s="705">
        <f t="shared" si="16"/>
        <v>112</v>
      </c>
      <c r="AQ124" s="756"/>
      <c r="AR124" s="756"/>
      <c r="AS124" s="756"/>
      <c r="AT124" s="756"/>
      <c r="AU124" s="756"/>
      <c r="AV124" s="756"/>
      <c r="AW124" s="756"/>
    </row>
    <row r="125" spans="2:49" x14ac:dyDescent="0.25">
      <c r="B125" s="705">
        <v>113</v>
      </c>
      <c r="C125" s="951">
        <f>(1+_xlfn.XLOOKUP(INT((B125-1)/12)+1,'ZC Curve'!$B$8:$B$107,'ZC Curve'!R$8:R$107,,0))^(1/12)-1</f>
        <v>0</v>
      </c>
      <c r="D125" s="946">
        <f t="shared" si="11"/>
        <v>1</v>
      </c>
      <c r="E125" s="594"/>
      <c r="F125" s="705">
        <f t="shared" si="12"/>
        <v>113</v>
      </c>
      <c r="G125" s="756"/>
      <c r="H125" s="756"/>
      <c r="I125" s="756"/>
      <c r="J125" s="756"/>
      <c r="K125" s="756"/>
      <c r="L125" s="756"/>
      <c r="M125" s="756"/>
      <c r="N125" s="594"/>
      <c r="O125" s="705">
        <f t="shared" si="13"/>
        <v>113</v>
      </c>
      <c r="P125" s="756"/>
      <c r="Q125" s="756"/>
      <c r="R125" s="756"/>
      <c r="S125" s="756"/>
      <c r="T125" s="756"/>
      <c r="U125" s="756"/>
      <c r="V125" s="756"/>
      <c r="W125" s="594"/>
      <c r="X125" s="705">
        <f t="shared" si="14"/>
        <v>113</v>
      </c>
      <c r="Y125" s="756"/>
      <c r="Z125" s="756"/>
      <c r="AA125" s="756"/>
      <c r="AB125" s="756"/>
      <c r="AC125" s="756"/>
      <c r="AD125" s="756"/>
      <c r="AE125" s="756"/>
      <c r="AF125" s="594"/>
      <c r="AG125" s="705">
        <f t="shared" si="15"/>
        <v>113</v>
      </c>
      <c r="AH125" s="756"/>
      <c r="AI125" s="756"/>
      <c r="AJ125" s="756"/>
      <c r="AK125" s="756"/>
      <c r="AL125" s="756"/>
      <c r="AM125" s="756"/>
      <c r="AN125" s="756"/>
      <c r="AO125" s="685"/>
      <c r="AP125" s="705">
        <f t="shared" si="16"/>
        <v>113</v>
      </c>
      <c r="AQ125" s="756"/>
      <c r="AR125" s="756"/>
      <c r="AS125" s="756"/>
      <c r="AT125" s="756"/>
      <c r="AU125" s="756"/>
      <c r="AV125" s="756"/>
      <c r="AW125" s="756"/>
    </row>
    <row r="126" spans="2:49" x14ac:dyDescent="0.25">
      <c r="B126" s="705">
        <v>114</v>
      </c>
      <c r="C126" s="951">
        <f>(1+_xlfn.XLOOKUP(INT((B126-1)/12)+1,'ZC Curve'!$B$8:$B$107,'ZC Curve'!R$8:R$107,,0))^(1/12)-1</f>
        <v>0</v>
      </c>
      <c r="D126" s="946">
        <f t="shared" si="11"/>
        <v>1</v>
      </c>
      <c r="E126" s="594"/>
      <c r="F126" s="705">
        <f t="shared" si="12"/>
        <v>114</v>
      </c>
      <c r="G126" s="756"/>
      <c r="H126" s="756"/>
      <c r="I126" s="756"/>
      <c r="J126" s="756"/>
      <c r="K126" s="756"/>
      <c r="L126" s="756"/>
      <c r="M126" s="756"/>
      <c r="N126" s="594"/>
      <c r="O126" s="705">
        <f t="shared" si="13"/>
        <v>114</v>
      </c>
      <c r="P126" s="756"/>
      <c r="Q126" s="756"/>
      <c r="R126" s="756"/>
      <c r="S126" s="756"/>
      <c r="T126" s="756"/>
      <c r="U126" s="756"/>
      <c r="V126" s="756"/>
      <c r="W126" s="594"/>
      <c r="X126" s="705">
        <f t="shared" si="14"/>
        <v>114</v>
      </c>
      <c r="Y126" s="756"/>
      <c r="Z126" s="756"/>
      <c r="AA126" s="756"/>
      <c r="AB126" s="756"/>
      <c r="AC126" s="756"/>
      <c r="AD126" s="756"/>
      <c r="AE126" s="756"/>
      <c r="AF126" s="594"/>
      <c r="AG126" s="705">
        <f t="shared" si="15"/>
        <v>114</v>
      </c>
      <c r="AH126" s="756"/>
      <c r="AI126" s="756"/>
      <c r="AJ126" s="756"/>
      <c r="AK126" s="756"/>
      <c r="AL126" s="756"/>
      <c r="AM126" s="756"/>
      <c r="AN126" s="756"/>
      <c r="AO126" s="685"/>
      <c r="AP126" s="705">
        <f t="shared" si="16"/>
        <v>114</v>
      </c>
      <c r="AQ126" s="756"/>
      <c r="AR126" s="756"/>
      <c r="AS126" s="756"/>
      <c r="AT126" s="756"/>
      <c r="AU126" s="756"/>
      <c r="AV126" s="756"/>
      <c r="AW126" s="756"/>
    </row>
    <row r="127" spans="2:49" x14ac:dyDescent="0.25">
      <c r="B127" s="705">
        <v>115</v>
      </c>
      <c r="C127" s="951">
        <f>(1+_xlfn.XLOOKUP(INT((B127-1)/12)+1,'ZC Curve'!$B$8:$B$107,'ZC Curve'!R$8:R$107,,0))^(1/12)-1</f>
        <v>0</v>
      </c>
      <c r="D127" s="946">
        <f t="shared" si="11"/>
        <v>1</v>
      </c>
      <c r="E127" s="594"/>
      <c r="F127" s="705">
        <f t="shared" si="12"/>
        <v>115</v>
      </c>
      <c r="G127" s="756"/>
      <c r="H127" s="756"/>
      <c r="I127" s="756"/>
      <c r="J127" s="756"/>
      <c r="K127" s="756"/>
      <c r="L127" s="756"/>
      <c r="M127" s="756"/>
      <c r="N127" s="594"/>
      <c r="O127" s="705">
        <f t="shared" si="13"/>
        <v>115</v>
      </c>
      <c r="P127" s="756"/>
      <c r="Q127" s="756"/>
      <c r="R127" s="756"/>
      <c r="S127" s="756"/>
      <c r="T127" s="756"/>
      <c r="U127" s="756"/>
      <c r="V127" s="756"/>
      <c r="W127" s="594"/>
      <c r="X127" s="705">
        <f t="shared" si="14"/>
        <v>115</v>
      </c>
      <c r="Y127" s="756"/>
      <c r="Z127" s="756"/>
      <c r="AA127" s="756"/>
      <c r="AB127" s="756"/>
      <c r="AC127" s="756"/>
      <c r="AD127" s="756"/>
      <c r="AE127" s="756"/>
      <c r="AF127" s="594"/>
      <c r="AG127" s="705">
        <f t="shared" si="15"/>
        <v>115</v>
      </c>
      <c r="AH127" s="756"/>
      <c r="AI127" s="756"/>
      <c r="AJ127" s="756"/>
      <c r="AK127" s="756"/>
      <c r="AL127" s="756"/>
      <c r="AM127" s="756"/>
      <c r="AN127" s="756"/>
      <c r="AO127" s="685"/>
      <c r="AP127" s="705">
        <f t="shared" si="16"/>
        <v>115</v>
      </c>
      <c r="AQ127" s="756"/>
      <c r="AR127" s="756"/>
      <c r="AS127" s="756"/>
      <c r="AT127" s="756"/>
      <c r="AU127" s="756"/>
      <c r="AV127" s="756"/>
      <c r="AW127" s="756"/>
    </row>
    <row r="128" spans="2:49" x14ac:dyDescent="0.25">
      <c r="B128" s="705">
        <v>116</v>
      </c>
      <c r="C128" s="951">
        <f>(1+_xlfn.XLOOKUP(INT((B128-1)/12)+1,'ZC Curve'!$B$8:$B$107,'ZC Curve'!R$8:R$107,,0))^(1/12)-1</f>
        <v>0</v>
      </c>
      <c r="D128" s="946">
        <f t="shared" si="11"/>
        <v>1</v>
      </c>
      <c r="E128" s="594"/>
      <c r="F128" s="705">
        <f t="shared" si="12"/>
        <v>116</v>
      </c>
      <c r="G128" s="756"/>
      <c r="H128" s="756"/>
      <c r="I128" s="756"/>
      <c r="J128" s="756"/>
      <c r="K128" s="756"/>
      <c r="L128" s="756"/>
      <c r="M128" s="756"/>
      <c r="N128" s="594"/>
      <c r="O128" s="705">
        <f t="shared" si="13"/>
        <v>116</v>
      </c>
      <c r="P128" s="756"/>
      <c r="Q128" s="756"/>
      <c r="R128" s="756"/>
      <c r="S128" s="756"/>
      <c r="T128" s="756"/>
      <c r="U128" s="756"/>
      <c r="V128" s="756"/>
      <c r="W128" s="594"/>
      <c r="X128" s="705">
        <f t="shared" si="14"/>
        <v>116</v>
      </c>
      <c r="Y128" s="756"/>
      <c r="Z128" s="756"/>
      <c r="AA128" s="756"/>
      <c r="AB128" s="756"/>
      <c r="AC128" s="756"/>
      <c r="AD128" s="756"/>
      <c r="AE128" s="756"/>
      <c r="AF128" s="594"/>
      <c r="AG128" s="705">
        <f t="shared" si="15"/>
        <v>116</v>
      </c>
      <c r="AH128" s="756"/>
      <c r="AI128" s="756"/>
      <c r="AJ128" s="756"/>
      <c r="AK128" s="756"/>
      <c r="AL128" s="756"/>
      <c r="AM128" s="756"/>
      <c r="AN128" s="756"/>
      <c r="AO128" s="685"/>
      <c r="AP128" s="705">
        <f t="shared" si="16"/>
        <v>116</v>
      </c>
      <c r="AQ128" s="756"/>
      <c r="AR128" s="756"/>
      <c r="AS128" s="756"/>
      <c r="AT128" s="756"/>
      <c r="AU128" s="756"/>
      <c r="AV128" s="756"/>
      <c r="AW128" s="756"/>
    </row>
    <row r="129" spans="2:49" x14ac:dyDescent="0.25">
      <c r="B129" s="705">
        <v>117</v>
      </c>
      <c r="C129" s="951">
        <f>(1+_xlfn.XLOOKUP(INT((B129-1)/12)+1,'ZC Curve'!$B$8:$B$107,'ZC Curve'!R$8:R$107,,0))^(1/12)-1</f>
        <v>0</v>
      </c>
      <c r="D129" s="946">
        <f t="shared" si="11"/>
        <v>1</v>
      </c>
      <c r="E129" s="594"/>
      <c r="F129" s="705">
        <f t="shared" si="12"/>
        <v>117</v>
      </c>
      <c r="G129" s="756"/>
      <c r="H129" s="756"/>
      <c r="I129" s="756"/>
      <c r="J129" s="756"/>
      <c r="K129" s="756"/>
      <c r="L129" s="756"/>
      <c r="M129" s="756"/>
      <c r="N129" s="594"/>
      <c r="O129" s="705">
        <f t="shared" si="13"/>
        <v>117</v>
      </c>
      <c r="P129" s="756"/>
      <c r="Q129" s="756"/>
      <c r="R129" s="756"/>
      <c r="S129" s="756"/>
      <c r="T129" s="756"/>
      <c r="U129" s="756"/>
      <c r="V129" s="756"/>
      <c r="W129" s="594"/>
      <c r="X129" s="705">
        <f t="shared" si="14"/>
        <v>117</v>
      </c>
      <c r="Y129" s="756"/>
      <c r="Z129" s="756"/>
      <c r="AA129" s="756"/>
      <c r="AB129" s="756"/>
      <c r="AC129" s="756"/>
      <c r="AD129" s="756"/>
      <c r="AE129" s="756"/>
      <c r="AF129" s="594"/>
      <c r="AG129" s="705">
        <f t="shared" si="15"/>
        <v>117</v>
      </c>
      <c r="AH129" s="756"/>
      <c r="AI129" s="756"/>
      <c r="AJ129" s="756"/>
      <c r="AK129" s="756"/>
      <c r="AL129" s="756"/>
      <c r="AM129" s="756"/>
      <c r="AN129" s="756"/>
      <c r="AO129" s="685"/>
      <c r="AP129" s="705">
        <f t="shared" si="16"/>
        <v>117</v>
      </c>
      <c r="AQ129" s="756"/>
      <c r="AR129" s="756"/>
      <c r="AS129" s="756"/>
      <c r="AT129" s="756"/>
      <c r="AU129" s="756"/>
      <c r="AV129" s="756"/>
      <c r="AW129" s="756"/>
    </row>
    <row r="130" spans="2:49" x14ac:dyDescent="0.25">
      <c r="B130" s="705">
        <v>118</v>
      </c>
      <c r="C130" s="951">
        <f>(1+_xlfn.XLOOKUP(INT((B130-1)/12)+1,'ZC Curve'!$B$8:$B$107,'ZC Curve'!R$8:R$107,,0))^(1/12)-1</f>
        <v>0</v>
      </c>
      <c r="D130" s="946">
        <f t="shared" si="11"/>
        <v>1</v>
      </c>
      <c r="E130" s="594"/>
      <c r="F130" s="705">
        <f t="shared" si="12"/>
        <v>118</v>
      </c>
      <c r="G130" s="756"/>
      <c r="H130" s="756"/>
      <c r="I130" s="756"/>
      <c r="J130" s="756"/>
      <c r="K130" s="756"/>
      <c r="L130" s="756"/>
      <c r="M130" s="756"/>
      <c r="N130" s="594"/>
      <c r="O130" s="705">
        <f t="shared" si="13"/>
        <v>118</v>
      </c>
      <c r="P130" s="756"/>
      <c r="Q130" s="756"/>
      <c r="R130" s="756"/>
      <c r="S130" s="756"/>
      <c r="T130" s="756"/>
      <c r="U130" s="756"/>
      <c r="V130" s="756"/>
      <c r="W130" s="594"/>
      <c r="X130" s="705">
        <f t="shared" si="14"/>
        <v>118</v>
      </c>
      <c r="Y130" s="756"/>
      <c r="Z130" s="756"/>
      <c r="AA130" s="756"/>
      <c r="AB130" s="756"/>
      <c r="AC130" s="756"/>
      <c r="AD130" s="756"/>
      <c r="AE130" s="756"/>
      <c r="AF130" s="594"/>
      <c r="AG130" s="705">
        <f t="shared" si="15"/>
        <v>118</v>
      </c>
      <c r="AH130" s="756"/>
      <c r="AI130" s="756"/>
      <c r="AJ130" s="756"/>
      <c r="AK130" s="756"/>
      <c r="AL130" s="756"/>
      <c r="AM130" s="756"/>
      <c r="AN130" s="756"/>
      <c r="AO130" s="685"/>
      <c r="AP130" s="705">
        <f t="shared" si="16"/>
        <v>118</v>
      </c>
      <c r="AQ130" s="756"/>
      <c r="AR130" s="756"/>
      <c r="AS130" s="756"/>
      <c r="AT130" s="756"/>
      <c r="AU130" s="756"/>
      <c r="AV130" s="756"/>
      <c r="AW130" s="756"/>
    </row>
    <row r="131" spans="2:49" x14ac:dyDescent="0.25">
      <c r="B131" s="705">
        <v>119</v>
      </c>
      <c r="C131" s="951">
        <f>(1+_xlfn.XLOOKUP(INT((B131-1)/12)+1,'ZC Curve'!$B$8:$B$107,'ZC Curve'!R$8:R$107,,0))^(1/12)-1</f>
        <v>0</v>
      </c>
      <c r="D131" s="946">
        <f t="shared" si="11"/>
        <v>1</v>
      </c>
      <c r="E131" s="594"/>
      <c r="F131" s="705">
        <f t="shared" si="12"/>
        <v>119</v>
      </c>
      <c r="G131" s="756"/>
      <c r="H131" s="756"/>
      <c r="I131" s="756"/>
      <c r="J131" s="756"/>
      <c r="K131" s="756"/>
      <c r="L131" s="756"/>
      <c r="M131" s="756"/>
      <c r="N131" s="594"/>
      <c r="O131" s="705">
        <f t="shared" si="13"/>
        <v>119</v>
      </c>
      <c r="P131" s="756"/>
      <c r="Q131" s="756"/>
      <c r="R131" s="756"/>
      <c r="S131" s="756"/>
      <c r="T131" s="756"/>
      <c r="U131" s="756"/>
      <c r="V131" s="756"/>
      <c r="W131" s="594"/>
      <c r="X131" s="705">
        <f t="shared" si="14"/>
        <v>119</v>
      </c>
      <c r="Y131" s="756"/>
      <c r="Z131" s="756"/>
      <c r="AA131" s="756"/>
      <c r="AB131" s="756"/>
      <c r="AC131" s="756"/>
      <c r="AD131" s="756"/>
      <c r="AE131" s="756"/>
      <c r="AF131" s="594"/>
      <c r="AG131" s="705">
        <f t="shared" si="15"/>
        <v>119</v>
      </c>
      <c r="AH131" s="756"/>
      <c r="AI131" s="756"/>
      <c r="AJ131" s="756"/>
      <c r="AK131" s="756"/>
      <c r="AL131" s="756"/>
      <c r="AM131" s="756"/>
      <c r="AN131" s="756"/>
      <c r="AO131" s="685"/>
      <c r="AP131" s="705">
        <f t="shared" si="16"/>
        <v>119</v>
      </c>
      <c r="AQ131" s="756"/>
      <c r="AR131" s="756"/>
      <c r="AS131" s="756"/>
      <c r="AT131" s="756"/>
      <c r="AU131" s="756"/>
      <c r="AV131" s="756"/>
      <c r="AW131" s="756"/>
    </row>
    <row r="132" spans="2:49" x14ac:dyDescent="0.25">
      <c r="B132" s="705">
        <v>120</v>
      </c>
      <c r="C132" s="951">
        <f>(1+_xlfn.XLOOKUP(INT((B132-1)/12)+1,'ZC Curve'!$B$8:$B$107,'ZC Curve'!R$8:R$107,,0))^(1/12)-1</f>
        <v>0</v>
      </c>
      <c r="D132" s="946">
        <f t="shared" si="11"/>
        <v>1</v>
      </c>
      <c r="E132" s="594"/>
      <c r="F132" s="705">
        <f t="shared" si="12"/>
        <v>120</v>
      </c>
      <c r="G132" s="756"/>
      <c r="H132" s="756"/>
      <c r="I132" s="756"/>
      <c r="J132" s="756"/>
      <c r="K132" s="756"/>
      <c r="L132" s="756"/>
      <c r="M132" s="756"/>
      <c r="N132" s="594"/>
      <c r="O132" s="705">
        <f t="shared" si="13"/>
        <v>120</v>
      </c>
      <c r="P132" s="756"/>
      <c r="Q132" s="756"/>
      <c r="R132" s="756"/>
      <c r="S132" s="756"/>
      <c r="T132" s="756"/>
      <c r="U132" s="756"/>
      <c r="V132" s="756"/>
      <c r="W132" s="594"/>
      <c r="X132" s="705">
        <f t="shared" si="14"/>
        <v>120</v>
      </c>
      <c r="Y132" s="756"/>
      <c r="Z132" s="756"/>
      <c r="AA132" s="756"/>
      <c r="AB132" s="756"/>
      <c r="AC132" s="756"/>
      <c r="AD132" s="756"/>
      <c r="AE132" s="756"/>
      <c r="AF132" s="594"/>
      <c r="AG132" s="705">
        <f t="shared" si="15"/>
        <v>120</v>
      </c>
      <c r="AH132" s="756"/>
      <c r="AI132" s="756"/>
      <c r="AJ132" s="756"/>
      <c r="AK132" s="756"/>
      <c r="AL132" s="756"/>
      <c r="AM132" s="756"/>
      <c r="AN132" s="756"/>
      <c r="AO132" s="685"/>
      <c r="AP132" s="705">
        <f t="shared" si="16"/>
        <v>120</v>
      </c>
      <c r="AQ132" s="756"/>
      <c r="AR132" s="756"/>
      <c r="AS132" s="756"/>
      <c r="AT132" s="756"/>
      <c r="AU132" s="756"/>
      <c r="AV132" s="756"/>
      <c r="AW132" s="756"/>
    </row>
    <row r="133" spans="2:49" x14ac:dyDescent="0.25">
      <c r="B133" s="705">
        <v>121</v>
      </c>
      <c r="C133" s="951">
        <f>(1+_xlfn.XLOOKUP(INT((B133-1)/12)+1,'ZC Curve'!$B$8:$B$107,'ZC Curve'!R$8:R$107,,0))^(1/12)-1</f>
        <v>0</v>
      </c>
      <c r="D133" s="946">
        <f t="shared" si="11"/>
        <v>1</v>
      </c>
      <c r="E133" s="594"/>
      <c r="F133" s="705">
        <f t="shared" si="12"/>
        <v>121</v>
      </c>
      <c r="G133" s="756"/>
      <c r="H133" s="756"/>
      <c r="I133" s="756"/>
      <c r="J133" s="756"/>
      <c r="K133" s="756"/>
      <c r="L133" s="756"/>
      <c r="M133" s="756"/>
      <c r="N133" s="594"/>
      <c r="O133" s="705">
        <f t="shared" si="13"/>
        <v>121</v>
      </c>
      <c r="P133" s="756"/>
      <c r="Q133" s="756"/>
      <c r="R133" s="756"/>
      <c r="S133" s="756"/>
      <c r="T133" s="756"/>
      <c r="U133" s="756"/>
      <c r="V133" s="756"/>
      <c r="W133" s="594"/>
      <c r="X133" s="705">
        <f t="shared" si="14"/>
        <v>121</v>
      </c>
      <c r="Y133" s="756"/>
      <c r="Z133" s="756"/>
      <c r="AA133" s="756"/>
      <c r="AB133" s="756"/>
      <c r="AC133" s="756"/>
      <c r="AD133" s="756"/>
      <c r="AE133" s="756"/>
      <c r="AF133" s="594"/>
      <c r="AG133" s="705">
        <f t="shared" si="15"/>
        <v>121</v>
      </c>
      <c r="AH133" s="756"/>
      <c r="AI133" s="756"/>
      <c r="AJ133" s="756"/>
      <c r="AK133" s="756"/>
      <c r="AL133" s="756"/>
      <c r="AM133" s="756"/>
      <c r="AN133" s="756"/>
      <c r="AO133" s="685"/>
      <c r="AP133" s="705">
        <f t="shared" si="16"/>
        <v>121</v>
      </c>
      <c r="AQ133" s="756"/>
      <c r="AR133" s="756"/>
      <c r="AS133" s="756"/>
      <c r="AT133" s="756"/>
      <c r="AU133" s="756"/>
      <c r="AV133" s="756"/>
      <c r="AW133" s="756"/>
    </row>
    <row r="134" spans="2:49" x14ac:dyDescent="0.25">
      <c r="B134" s="705">
        <v>122</v>
      </c>
      <c r="C134" s="951">
        <f>(1+_xlfn.XLOOKUP(INT((B134-1)/12)+1,'ZC Curve'!$B$8:$B$107,'ZC Curve'!R$8:R$107,,0))^(1/12)-1</f>
        <v>0</v>
      </c>
      <c r="D134" s="946">
        <f t="shared" si="11"/>
        <v>1</v>
      </c>
      <c r="E134" s="594"/>
      <c r="F134" s="705">
        <f t="shared" si="12"/>
        <v>122</v>
      </c>
      <c r="G134" s="756"/>
      <c r="H134" s="756"/>
      <c r="I134" s="756"/>
      <c r="J134" s="756"/>
      <c r="K134" s="756"/>
      <c r="L134" s="756"/>
      <c r="M134" s="756"/>
      <c r="N134" s="594"/>
      <c r="O134" s="705">
        <f t="shared" si="13"/>
        <v>122</v>
      </c>
      <c r="P134" s="756"/>
      <c r="Q134" s="756"/>
      <c r="R134" s="756"/>
      <c r="S134" s="756"/>
      <c r="T134" s="756"/>
      <c r="U134" s="756"/>
      <c r="V134" s="756"/>
      <c r="W134" s="594"/>
      <c r="X134" s="705">
        <f t="shared" si="14"/>
        <v>122</v>
      </c>
      <c r="Y134" s="756"/>
      <c r="Z134" s="756"/>
      <c r="AA134" s="756"/>
      <c r="AB134" s="756"/>
      <c r="AC134" s="756"/>
      <c r="AD134" s="756"/>
      <c r="AE134" s="756"/>
      <c r="AF134" s="594"/>
      <c r="AG134" s="705">
        <f t="shared" si="15"/>
        <v>122</v>
      </c>
      <c r="AH134" s="756"/>
      <c r="AI134" s="756"/>
      <c r="AJ134" s="756"/>
      <c r="AK134" s="756"/>
      <c r="AL134" s="756"/>
      <c r="AM134" s="756"/>
      <c r="AN134" s="756"/>
      <c r="AO134" s="685"/>
      <c r="AP134" s="705">
        <f t="shared" si="16"/>
        <v>122</v>
      </c>
      <c r="AQ134" s="756"/>
      <c r="AR134" s="756"/>
      <c r="AS134" s="756"/>
      <c r="AT134" s="756"/>
      <c r="AU134" s="756"/>
      <c r="AV134" s="756"/>
      <c r="AW134" s="756"/>
    </row>
    <row r="135" spans="2:49" x14ac:dyDescent="0.25">
      <c r="B135" s="705">
        <v>123</v>
      </c>
      <c r="C135" s="951">
        <f>(1+_xlfn.XLOOKUP(INT((B135-1)/12)+1,'ZC Curve'!$B$8:$B$107,'ZC Curve'!R$8:R$107,,0))^(1/12)-1</f>
        <v>0</v>
      </c>
      <c r="D135" s="946">
        <f t="shared" si="11"/>
        <v>1</v>
      </c>
      <c r="E135" s="594"/>
      <c r="F135" s="705">
        <f t="shared" si="12"/>
        <v>123</v>
      </c>
      <c r="G135" s="756"/>
      <c r="H135" s="756"/>
      <c r="I135" s="756"/>
      <c r="J135" s="756"/>
      <c r="K135" s="756"/>
      <c r="L135" s="756"/>
      <c r="M135" s="756"/>
      <c r="N135" s="594"/>
      <c r="O135" s="705">
        <f t="shared" si="13"/>
        <v>123</v>
      </c>
      <c r="P135" s="756"/>
      <c r="Q135" s="756"/>
      <c r="R135" s="756"/>
      <c r="S135" s="756"/>
      <c r="T135" s="756"/>
      <c r="U135" s="756"/>
      <c r="V135" s="756"/>
      <c r="W135" s="594"/>
      <c r="X135" s="705">
        <f t="shared" si="14"/>
        <v>123</v>
      </c>
      <c r="Y135" s="756"/>
      <c r="Z135" s="756"/>
      <c r="AA135" s="756"/>
      <c r="AB135" s="756"/>
      <c r="AC135" s="756"/>
      <c r="AD135" s="756"/>
      <c r="AE135" s="756"/>
      <c r="AF135" s="594"/>
      <c r="AG135" s="705">
        <f t="shared" si="15"/>
        <v>123</v>
      </c>
      <c r="AH135" s="756"/>
      <c r="AI135" s="756"/>
      <c r="AJ135" s="756"/>
      <c r="AK135" s="756"/>
      <c r="AL135" s="756"/>
      <c r="AM135" s="756"/>
      <c r="AN135" s="756"/>
      <c r="AO135" s="685"/>
      <c r="AP135" s="705">
        <f t="shared" si="16"/>
        <v>123</v>
      </c>
      <c r="AQ135" s="756"/>
      <c r="AR135" s="756"/>
      <c r="AS135" s="756"/>
      <c r="AT135" s="756"/>
      <c r="AU135" s="756"/>
      <c r="AV135" s="756"/>
      <c r="AW135" s="756"/>
    </row>
    <row r="136" spans="2:49" x14ac:dyDescent="0.25">
      <c r="B136" s="705">
        <v>124</v>
      </c>
      <c r="C136" s="951">
        <f>(1+_xlfn.XLOOKUP(INT((B136-1)/12)+1,'ZC Curve'!$B$8:$B$107,'ZC Curve'!R$8:R$107,,0))^(1/12)-1</f>
        <v>0</v>
      </c>
      <c r="D136" s="946">
        <f t="shared" si="11"/>
        <v>1</v>
      </c>
      <c r="E136" s="594"/>
      <c r="F136" s="705">
        <f t="shared" si="12"/>
        <v>124</v>
      </c>
      <c r="G136" s="756"/>
      <c r="H136" s="756"/>
      <c r="I136" s="756"/>
      <c r="J136" s="756"/>
      <c r="K136" s="756"/>
      <c r="L136" s="756"/>
      <c r="M136" s="756"/>
      <c r="N136" s="594"/>
      <c r="O136" s="705">
        <f t="shared" si="13"/>
        <v>124</v>
      </c>
      <c r="P136" s="756"/>
      <c r="Q136" s="756"/>
      <c r="R136" s="756"/>
      <c r="S136" s="756"/>
      <c r="T136" s="756"/>
      <c r="U136" s="756"/>
      <c r="V136" s="756"/>
      <c r="W136" s="594"/>
      <c r="X136" s="705">
        <f t="shared" si="14"/>
        <v>124</v>
      </c>
      <c r="Y136" s="756"/>
      <c r="Z136" s="756"/>
      <c r="AA136" s="756"/>
      <c r="AB136" s="756"/>
      <c r="AC136" s="756"/>
      <c r="AD136" s="756"/>
      <c r="AE136" s="756"/>
      <c r="AF136" s="594"/>
      <c r="AG136" s="705">
        <f t="shared" si="15"/>
        <v>124</v>
      </c>
      <c r="AH136" s="756"/>
      <c r="AI136" s="756"/>
      <c r="AJ136" s="756"/>
      <c r="AK136" s="756"/>
      <c r="AL136" s="756"/>
      <c r="AM136" s="756"/>
      <c r="AN136" s="756"/>
      <c r="AO136" s="685"/>
      <c r="AP136" s="705">
        <f t="shared" si="16"/>
        <v>124</v>
      </c>
      <c r="AQ136" s="756"/>
      <c r="AR136" s="756"/>
      <c r="AS136" s="756"/>
      <c r="AT136" s="756"/>
      <c r="AU136" s="756"/>
      <c r="AV136" s="756"/>
      <c r="AW136" s="756"/>
    </row>
    <row r="137" spans="2:49" x14ac:dyDescent="0.25">
      <c r="B137" s="705">
        <v>125</v>
      </c>
      <c r="C137" s="951">
        <f>(1+_xlfn.XLOOKUP(INT((B137-1)/12)+1,'ZC Curve'!$B$8:$B$107,'ZC Curve'!R$8:R$107,,0))^(1/12)-1</f>
        <v>0</v>
      </c>
      <c r="D137" s="946">
        <f t="shared" si="11"/>
        <v>1</v>
      </c>
      <c r="E137" s="594"/>
      <c r="F137" s="705">
        <f t="shared" si="12"/>
        <v>125</v>
      </c>
      <c r="G137" s="756"/>
      <c r="H137" s="756"/>
      <c r="I137" s="756"/>
      <c r="J137" s="756"/>
      <c r="K137" s="756"/>
      <c r="L137" s="756"/>
      <c r="M137" s="756"/>
      <c r="N137" s="594"/>
      <c r="O137" s="705">
        <f t="shared" si="13"/>
        <v>125</v>
      </c>
      <c r="P137" s="756"/>
      <c r="Q137" s="756"/>
      <c r="R137" s="756"/>
      <c r="S137" s="756"/>
      <c r="T137" s="756"/>
      <c r="U137" s="756"/>
      <c r="V137" s="756"/>
      <c r="W137" s="594"/>
      <c r="X137" s="705">
        <f t="shared" si="14"/>
        <v>125</v>
      </c>
      <c r="Y137" s="756"/>
      <c r="Z137" s="756"/>
      <c r="AA137" s="756"/>
      <c r="AB137" s="756"/>
      <c r="AC137" s="756"/>
      <c r="AD137" s="756"/>
      <c r="AE137" s="756"/>
      <c r="AF137" s="594"/>
      <c r="AG137" s="705">
        <f t="shared" si="15"/>
        <v>125</v>
      </c>
      <c r="AH137" s="756"/>
      <c r="AI137" s="756"/>
      <c r="AJ137" s="756"/>
      <c r="AK137" s="756"/>
      <c r="AL137" s="756"/>
      <c r="AM137" s="756"/>
      <c r="AN137" s="756"/>
      <c r="AO137" s="685"/>
      <c r="AP137" s="705">
        <f t="shared" si="16"/>
        <v>125</v>
      </c>
      <c r="AQ137" s="756"/>
      <c r="AR137" s="756"/>
      <c r="AS137" s="756"/>
      <c r="AT137" s="756"/>
      <c r="AU137" s="756"/>
      <c r="AV137" s="756"/>
      <c r="AW137" s="756"/>
    </row>
    <row r="138" spans="2:49" x14ac:dyDescent="0.25">
      <c r="B138" s="705">
        <v>126</v>
      </c>
      <c r="C138" s="951">
        <f>(1+_xlfn.XLOOKUP(INT((B138-1)/12)+1,'ZC Curve'!$B$8:$B$107,'ZC Curve'!R$8:R$107,,0))^(1/12)-1</f>
        <v>0</v>
      </c>
      <c r="D138" s="946">
        <f t="shared" si="11"/>
        <v>1</v>
      </c>
      <c r="E138" s="594"/>
      <c r="F138" s="705">
        <f t="shared" si="12"/>
        <v>126</v>
      </c>
      <c r="G138" s="756"/>
      <c r="H138" s="756"/>
      <c r="I138" s="756"/>
      <c r="J138" s="756"/>
      <c r="K138" s="756"/>
      <c r="L138" s="756"/>
      <c r="M138" s="756"/>
      <c r="N138" s="594"/>
      <c r="O138" s="705">
        <f t="shared" si="13"/>
        <v>126</v>
      </c>
      <c r="P138" s="756"/>
      <c r="Q138" s="756"/>
      <c r="R138" s="756"/>
      <c r="S138" s="756"/>
      <c r="T138" s="756"/>
      <c r="U138" s="756"/>
      <c r="V138" s="756"/>
      <c r="W138" s="594"/>
      <c r="X138" s="705">
        <f t="shared" si="14"/>
        <v>126</v>
      </c>
      <c r="Y138" s="756"/>
      <c r="Z138" s="756"/>
      <c r="AA138" s="756"/>
      <c r="AB138" s="756"/>
      <c r="AC138" s="756"/>
      <c r="AD138" s="756"/>
      <c r="AE138" s="756"/>
      <c r="AF138" s="594"/>
      <c r="AG138" s="705">
        <f t="shared" si="15"/>
        <v>126</v>
      </c>
      <c r="AH138" s="756"/>
      <c r="AI138" s="756"/>
      <c r="AJ138" s="756"/>
      <c r="AK138" s="756"/>
      <c r="AL138" s="756"/>
      <c r="AM138" s="756"/>
      <c r="AN138" s="756"/>
      <c r="AO138" s="685"/>
      <c r="AP138" s="705">
        <f t="shared" si="16"/>
        <v>126</v>
      </c>
      <c r="AQ138" s="756"/>
      <c r="AR138" s="756"/>
      <c r="AS138" s="756"/>
      <c r="AT138" s="756"/>
      <c r="AU138" s="756"/>
      <c r="AV138" s="756"/>
      <c r="AW138" s="756"/>
    </row>
    <row r="139" spans="2:49" x14ac:dyDescent="0.25">
      <c r="B139" s="705">
        <v>127</v>
      </c>
      <c r="C139" s="951">
        <f>(1+_xlfn.XLOOKUP(INT((B139-1)/12)+1,'ZC Curve'!$B$8:$B$107,'ZC Curve'!R$8:R$107,,0))^(1/12)-1</f>
        <v>0</v>
      </c>
      <c r="D139" s="946">
        <f t="shared" si="11"/>
        <v>1</v>
      </c>
      <c r="E139" s="594"/>
      <c r="F139" s="705">
        <f t="shared" si="12"/>
        <v>127</v>
      </c>
      <c r="G139" s="756"/>
      <c r="H139" s="756"/>
      <c r="I139" s="756"/>
      <c r="J139" s="756"/>
      <c r="K139" s="756"/>
      <c r="L139" s="756"/>
      <c r="M139" s="756"/>
      <c r="N139" s="594"/>
      <c r="O139" s="705">
        <f t="shared" si="13"/>
        <v>127</v>
      </c>
      <c r="P139" s="756"/>
      <c r="Q139" s="756"/>
      <c r="R139" s="756"/>
      <c r="S139" s="756"/>
      <c r="T139" s="756"/>
      <c r="U139" s="756"/>
      <c r="V139" s="756"/>
      <c r="W139" s="594"/>
      <c r="X139" s="705">
        <f t="shared" si="14"/>
        <v>127</v>
      </c>
      <c r="Y139" s="756"/>
      <c r="Z139" s="756"/>
      <c r="AA139" s="756"/>
      <c r="AB139" s="756"/>
      <c r="AC139" s="756"/>
      <c r="AD139" s="756"/>
      <c r="AE139" s="756"/>
      <c r="AF139" s="594"/>
      <c r="AG139" s="705">
        <f t="shared" si="15"/>
        <v>127</v>
      </c>
      <c r="AH139" s="756"/>
      <c r="AI139" s="756"/>
      <c r="AJ139" s="756"/>
      <c r="AK139" s="756"/>
      <c r="AL139" s="756"/>
      <c r="AM139" s="756"/>
      <c r="AN139" s="756"/>
      <c r="AO139" s="685"/>
      <c r="AP139" s="705">
        <f t="shared" si="16"/>
        <v>127</v>
      </c>
      <c r="AQ139" s="756"/>
      <c r="AR139" s="756"/>
      <c r="AS139" s="756"/>
      <c r="AT139" s="756"/>
      <c r="AU139" s="756"/>
      <c r="AV139" s="756"/>
      <c r="AW139" s="756"/>
    </row>
    <row r="140" spans="2:49" x14ac:dyDescent="0.25">
      <c r="B140" s="705">
        <v>128</v>
      </c>
      <c r="C140" s="951">
        <f>(1+_xlfn.XLOOKUP(INT((B140-1)/12)+1,'ZC Curve'!$B$8:$B$107,'ZC Curve'!R$8:R$107,,0))^(1/12)-1</f>
        <v>0</v>
      </c>
      <c r="D140" s="946">
        <f t="shared" si="11"/>
        <v>1</v>
      </c>
      <c r="E140" s="594"/>
      <c r="F140" s="705">
        <f t="shared" si="12"/>
        <v>128</v>
      </c>
      <c r="G140" s="756"/>
      <c r="H140" s="756"/>
      <c r="I140" s="756"/>
      <c r="J140" s="756"/>
      <c r="K140" s="756"/>
      <c r="L140" s="756"/>
      <c r="M140" s="756"/>
      <c r="N140" s="594"/>
      <c r="O140" s="705">
        <f t="shared" si="13"/>
        <v>128</v>
      </c>
      <c r="P140" s="756"/>
      <c r="Q140" s="756"/>
      <c r="R140" s="756"/>
      <c r="S140" s="756"/>
      <c r="T140" s="756"/>
      <c r="U140" s="756"/>
      <c r="V140" s="756"/>
      <c r="W140" s="594"/>
      <c r="X140" s="705">
        <f t="shared" si="14"/>
        <v>128</v>
      </c>
      <c r="Y140" s="756"/>
      <c r="Z140" s="756"/>
      <c r="AA140" s="756"/>
      <c r="AB140" s="756"/>
      <c r="AC140" s="756"/>
      <c r="AD140" s="756"/>
      <c r="AE140" s="756"/>
      <c r="AF140" s="594"/>
      <c r="AG140" s="705">
        <f t="shared" si="15"/>
        <v>128</v>
      </c>
      <c r="AH140" s="756"/>
      <c r="AI140" s="756"/>
      <c r="AJ140" s="756"/>
      <c r="AK140" s="756"/>
      <c r="AL140" s="756"/>
      <c r="AM140" s="756"/>
      <c r="AN140" s="756"/>
      <c r="AO140" s="685"/>
      <c r="AP140" s="705">
        <f t="shared" si="16"/>
        <v>128</v>
      </c>
      <c r="AQ140" s="756"/>
      <c r="AR140" s="756"/>
      <c r="AS140" s="756"/>
      <c r="AT140" s="756"/>
      <c r="AU140" s="756"/>
      <c r="AV140" s="756"/>
      <c r="AW140" s="756"/>
    </row>
    <row r="141" spans="2:49" x14ac:dyDescent="0.25">
      <c r="B141" s="705">
        <v>129</v>
      </c>
      <c r="C141" s="951">
        <f>(1+_xlfn.XLOOKUP(INT((B141-1)/12)+1,'ZC Curve'!$B$8:$B$107,'ZC Curve'!R$8:R$107,,0))^(1/12)-1</f>
        <v>0</v>
      </c>
      <c r="D141" s="946">
        <f t="shared" si="11"/>
        <v>1</v>
      </c>
      <c r="E141" s="594"/>
      <c r="F141" s="705">
        <f t="shared" si="12"/>
        <v>129</v>
      </c>
      <c r="G141" s="756"/>
      <c r="H141" s="756"/>
      <c r="I141" s="756"/>
      <c r="J141" s="756"/>
      <c r="K141" s="756"/>
      <c r="L141" s="756"/>
      <c r="M141" s="756"/>
      <c r="N141" s="594"/>
      <c r="O141" s="705">
        <f t="shared" si="13"/>
        <v>129</v>
      </c>
      <c r="P141" s="756"/>
      <c r="Q141" s="756"/>
      <c r="R141" s="756"/>
      <c r="S141" s="756"/>
      <c r="T141" s="756"/>
      <c r="U141" s="756"/>
      <c r="V141" s="756"/>
      <c r="W141" s="594"/>
      <c r="X141" s="705">
        <f t="shared" si="14"/>
        <v>129</v>
      </c>
      <c r="Y141" s="756"/>
      <c r="Z141" s="756"/>
      <c r="AA141" s="756"/>
      <c r="AB141" s="756"/>
      <c r="AC141" s="756"/>
      <c r="AD141" s="756"/>
      <c r="AE141" s="756"/>
      <c r="AF141" s="594"/>
      <c r="AG141" s="705">
        <f t="shared" si="15"/>
        <v>129</v>
      </c>
      <c r="AH141" s="756"/>
      <c r="AI141" s="756"/>
      <c r="AJ141" s="756"/>
      <c r="AK141" s="756"/>
      <c r="AL141" s="756"/>
      <c r="AM141" s="756"/>
      <c r="AN141" s="756"/>
      <c r="AO141" s="685"/>
      <c r="AP141" s="705">
        <f t="shared" si="16"/>
        <v>129</v>
      </c>
      <c r="AQ141" s="756"/>
      <c r="AR141" s="756"/>
      <c r="AS141" s="756"/>
      <c r="AT141" s="756"/>
      <c r="AU141" s="756"/>
      <c r="AV141" s="756"/>
      <c r="AW141" s="756"/>
    </row>
    <row r="142" spans="2:49" x14ac:dyDescent="0.25">
      <c r="B142" s="705">
        <v>130</v>
      </c>
      <c r="C142" s="951">
        <f>(1+_xlfn.XLOOKUP(INT((B142-1)/12)+1,'ZC Curve'!$B$8:$B$107,'ZC Curve'!R$8:R$107,,0))^(1/12)-1</f>
        <v>0</v>
      </c>
      <c r="D142" s="946">
        <f t="shared" ref="D142:D205" si="17">D141/(1+C142)</f>
        <v>1</v>
      </c>
      <c r="E142" s="594"/>
      <c r="F142" s="705">
        <f t="shared" ref="F142:F205" si="18">F141+1</f>
        <v>130</v>
      </c>
      <c r="G142" s="756"/>
      <c r="H142" s="756"/>
      <c r="I142" s="756"/>
      <c r="J142" s="756"/>
      <c r="K142" s="756"/>
      <c r="L142" s="756"/>
      <c r="M142" s="756"/>
      <c r="N142" s="594"/>
      <c r="O142" s="705">
        <f t="shared" ref="O142:O205" si="19">O141+1</f>
        <v>130</v>
      </c>
      <c r="P142" s="756"/>
      <c r="Q142" s="756"/>
      <c r="R142" s="756"/>
      <c r="S142" s="756"/>
      <c r="T142" s="756"/>
      <c r="U142" s="756"/>
      <c r="V142" s="756"/>
      <c r="W142" s="594"/>
      <c r="X142" s="705">
        <f t="shared" ref="X142:X205" si="20">X141+1</f>
        <v>130</v>
      </c>
      <c r="Y142" s="756"/>
      <c r="Z142" s="756"/>
      <c r="AA142" s="756"/>
      <c r="AB142" s="756"/>
      <c r="AC142" s="756"/>
      <c r="AD142" s="756"/>
      <c r="AE142" s="756"/>
      <c r="AF142" s="594"/>
      <c r="AG142" s="705">
        <f t="shared" ref="AG142:AG205" si="21">AG141+1</f>
        <v>130</v>
      </c>
      <c r="AH142" s="756"/>
      <c r="AI142" s="756"/>
      <c r="AJ142" s="756"/>
      <c r="AK142" s="756"/>
      <c r="AL142" s="756"/>
      <c r="AM142" s="756"/>
      <c r="AN142" s="756"/>
      <c r="AO142" s="685"/>
      <c r="AP142" s="705">
        <f t="shared" ref="AP142:AP205" si="22">AP141+1</f>
        <v>130</v>
      </c>
      <c r="AQ142" s="756"/>
      <c r="AR142" s="756"/>
      <c r="AS142" s="756"/>
      <c r="AT142" s="756"/>
      <c r="AU142" s="756"/>
      <c r="AV142" s="756"/>
      <c r="AW142" s="756"/>
    </row>
    <row r="143" spans="2:49" x14ac:dyDescent="0.25">
      <c r="B143" s="705">
        <v>131</v>
      </c>
      <c r="C143" s="951">
        <f>(1+_xlfn.XLOOKUP(INT((B143-1)/12)+1,'ZC Curve'!$B$8:$B$107,'ZC Curve'!R$8:R$107,,0))^(1/12)-1</f>
        <v>0</v>
      </c>
      <c r="D143" s="946">
        <f t="shared" si="17"/>
        <v>1</v>
      </c>
      <c r="E143" s="594"/>
      <c r="F143" s="705">
        <f t="shared" si="18"/>
        <v>131</v>
      </c>
      <c r="G143" s="756"/>
      <c r="H143" s="756"/>
      <c r="I143" s="756"/>
      <c r="J143" s="756"/>
      <c r="K143" s="756"/>
      <c r="L143" s="756"/>
      <c r="M143" s="756"/>
      <c r="N143" s="594"/>
      <c r="O143" s="705">
        <f t="shared" si="19"/>
        <v>131</v>
      </c>
      <c r="P143" s="756"/>
      <c r="Q143" s="756"/>
      <c r="R143" s="756"/>
      <c r="S143" s="756"/>
      <c r="T143" s="756"/>
      <c r="U143" s="756"/>
      <c r="V143" s="756"/>
      <c r="W143" s="594"/>
      <c r="X143" s="705">
        <f t="shared" si="20"/>
        <v>131</v>
      </c>
      <c r="Y143" s="756"/>
      <c r="Z143" s="756"/>
      <c r="AA143" s="756"/>
      <c r="AB143" s="756"/>
      <c r="AC143" s="756"/>
      <c r="AD143" s="756"/>
      <c r="AE143" s="756"/>
      <c r="AF143" s="594"/>
      <c r="AG143" s="705">
        <f t="shared" si="21"/>
        <v>131</v>
      </c>
      <c r="AH143" s="756"/>
      <c r="AI143" s="756"/>
      <c r="AJ143" s="756"/>
      <c r="AK143" s="756"/>
      <c r="AL143" s="756"/>
      <c r="AM143" s="756"/>
      <c r="AN143" s="756"/>
      <c r="AO143" s="685"/>
      <c r="AP143" s="705">
        <f t="shared" si="22"/>
        <v>131</v>
      </c>
      <c r="AQ143" s="756"/>
      <c r="AR143" s="756"/>
      <c r="AS143" s="756"/>
      <c r="AT143" s="756"/>
      <c r="AU143" s="756"/>
      <c r="AV143" s="756"/>
      <c r="AW143" s="756"/>
    </row>
    <row r="144" spans="2:49" x14ac:dyDescent="0.25">
      <c r="B144" s="705">
        <v>132</v>
      </c>
      <c r="C144" s="951">
        <f>(1+_xlfn.XLOOKUP(INT((B144-1)/12)+1,'ZC Curve'!$B$8:$B$107,'ZC Curve'!R$8:R$107,,0))^(1/12)-1</f>
        <v>0</v>
      </c>
      <c r="D144" s="946">
        <f t="shared" si="17"/>
        <v>1</v>
      </c>
      <c r="E144" s="594"/>
      <c r="F144" s="705">
        <f t="shared" si="18"/>
        <v>132</v>
      </c>
      <c r="G144" s="756"/>
      <c r="H144" s="756"/>
      <c r="I144" s="756"/>
      <c r="J144" s="756"/>
      <c r="K144" s="756"/>
      <c r="L144" s="756"/>
      <c r="M144" s="756"/>
      <c r="N144" s="594"/>
      <c r="O144" s="705">
        <f t="shared" si="19"/>
        <v>132</v>
      </c>
      <c r="P144" s="756"/>
      <c r="Q144" s="756"/>
      <c r="R144" s="756"/>
      <c r="S144" s="756"/>
      <c r="T144" s="756"/>
      <c r="U144" s="756"/>
      <c r="V144" s="756"/>
      <c r="W144" s="594"/>
      <c r="X144" s="705">
        <f t="shared" si="20"/>
        <v>132</v>
      </c>
      <c r="Y144" s="756"/>
      <c r="Z144" s="756"/>
      <c r="AA144" s="756"/>
      <c r="AB144" s="756"/>
      <c r="AC144" s="756"/>
      <c r="AD144" s="756"/>
      <c r="AE144" s="756"/>
      <c r="AF144" s="594"/>
      <c r="AG144" s="705">
        <f t="shared" si="21"/>
        <v>132</v>
      </c>
      <c r="AH144" s="756"/>
      <c r="AI144" s="756"/>
      <c r="AJ144" s="756"/>
      <c r="AK144" s="756"/>
      <c r="AL144" s="756"/>
      <c r="AM144" s="756"/>
      <c r="AN144" s="756"/>
      <c r="AO144" s="685"/>
      <c r="AP144" s="705">
        <f t="shared" si="22"/>
        <v>132</v>
      </c>
      <c r="AQ144" s="756"/>
      <c r="AR144" s="756"/>
      <c r="AS144" s="756"/>
      <c r="AT144" s="756"/>
      <c r="AU144" s="756"/>
      <c r="AV144" s="756"/>
      <c r="AW144" s="756"/>
    </row>
    <row r="145" spans="2:49" x14ac:dyDescent="0.25">
      <c r="B145" s="705">
        <v>133</v>
      </c>
      <c r="C145" s="951">
        <f>(1+_xlfn.XLOOKUP(INT((B145-1)/12)+1,'ZC Curve'!$B$8:$B$107,'ZC Curve'!R$8:R$107,,0))^(1/12)-1</f>
        <v>0</v>
      </c>
      <c r="D145" s="946">
        <f t="shared" si="17"/>
        <v>1</v>
      </c>
      <c r="E145" s="594"/>
      <c r="F145" s="705">
        <f t="shared" si="18"/>
        <v>133</v>
      </c>
      <c r="G145" s="756"/>
      <c r="H145" s="756"/>
      <c r="I145" s="756"/>
      <c r="J145" s="756"/>
      <c r="K145" s="756"/>
      <c r="L145" s="756"/>
      <c r="M145" s="756"/>
      <c r="N145" s="594"/>
      <c r="O145" s="705">
        <f t="shared" si="19"/>
        <v>133</v>
      </c>
      <c r="P145" s="756"/>
      <c r="Q145" s="756"/>
      <c r="R145" s="756"/>
      <c r="S145" s="756"/>
      <c r="T145" s="756"/>
      <c r="U145" s="756"/>
      <c r="V145" s="756"/>
      <c r="W145" s="594"/>
      <c r="X145" s="705">
        <f t="shared" si="20"/>
        <v>133</v>
      </c>
      <c r="Y145" s="756"/>
      <c r="Z145" s="756"/>
      <c r="AA145" s="756"/>
      <c r="AB145" s="756"/>
      <c r="AC145" s="756"/>
      <c r="AD145" s="756"/>
      <c r="AE145" s="756"/>
      <c r="AF145" s="594"/>
      <c r="AG145" s="705">
        <f t="shared" si="21"/>
        <v>133</v>
      </c>
      <c r="AH145" s="756"/>
      <c r="AI145" s="756"/>
      <c r="AJ145" s="756"/>
      <c r="AK145" s="756"/>
      <c r="AL145" s="756"/>
      <c r="AM145" s="756"/>
      <c r="AN145" s="756"/>
      <c r="AO145" s="685"/>
      <c r="AP145" s="705">
        <f t="shared" si="22"/>
        <v>133</v>
      </c>
      <c r="AQ145" s="756"/>
      <c r="AR145" s="756"/>
      <c r="AS145" s="756"/>
      <c r="AT145" s="756"/>
      <c r="AU145" s="756"/>
      <c r="AV145" s="756"/>
      <c r="AW145" s="756"/>
    </row>
    <row r="146" spans="2:49" x14ac:dyDescent="0.25">
      <c r="B146" s="705">
        <v>134</v>
      </c>
      <c r="C146" s="951">
        <f>(1+_xlfn.XLOOKUP(INT((B146-1)/12)+1,'ZC Curve'!$B$8:$B$107,'ZC Curve'!R$8:R$107,,0))^(1/12)-1</f>
        <v>0</v>
      </c>
      <c r="D146" s="946">
        <f t="shared" si="17"/>
        <v>1</v>
      </c>
      <c r="E146" s="594"/>
      <c r="F146" s="705">
        <f t="shared" si="18"/>
        <v>134</v>
      </c>
      <c r="G146" s="756"/>
      <c r="H146" s="756"/>
      <c r="I146" s="756"/>
      <c r="J146" s="756"/>
      <c r="K146" s="756"/>
      <c r="L146" s="756"/>
      <c r="M146" s="756"/>
      <c r="N146" s="594"/>
      <c r="O146" s="705">
        <f t="shared" si="19"/>
        <v>134</v>
      </c>
      <c r="P146" s="756"/>
      <c r="Q146" s="756"/>
      <c r="R146" s="756"/>
      <c r="S146" s="756"/>
      <c r="T146" s="756"/>
      <c r="U146" s="756"/>
      <c r="V146" s="756"/>
      <c r="W146" s="594"/>
      <c r="X146" s="705">
        <f t="shared" si="20"/>
        <v>134</v>
      </c>
      <c r="Y146" s="756"/>
      <c r="Z146" s="756"/>
      <c r="AA146" s="756"/>
      <c r="AB146" s="756"/>
      <c r="AC146" s="756"/>
      <c r="AD146" s="756"/>
      <c r="AE146" s="756"/>
      <c r="AF146" s="594"/>
      <c r="AG146" s="705">
        <f t="shared" si="21"/>
        <v>134</v>
      </c>
      <c r="AH146" s="756"/>
      <c r="AI146" s="756"/>
      <c r="AJ146" s="756"/>
      <c r="AK146" s="756"/>
      <c r="AL146" s="756"/>
      <c r="AM146" s="756"/>
      <c r="AN146" s="756"/>
      <c r="AO146" s="685"/>
      <c r="AP146" s="705">
        <f t="shared" si="22"/>
        <v>134</v>
      </c>
      <c r="AQ146" s="756"/>
      <c r="AR146" s="756"/>
      <c r="AS146" s="756"/>
      <c r="AT146" s="756"/>
      <c r="AU146" s="756"/>
      <c r="AV146" s="756"/>
      <c r="AW146" s="756"/>
    </row>
    <row r="147" spans="2:49" x14ac:dyDescent="0.25">
      <c r="B147" s="705">
        <v>135</v>
      </c>
      <c r="C147" s="951">
        <f>(1+_xlfn.XLOOKUP(INT((B147-1)/12)+1,'ZC Curve'!$B$8:$B$107,'ZC Curve'!R$8:R$107,,0))^(1/12)-1</f>
        <v>0</v>
      </c>
      <c r="D147" s="946">
        <f t="shared" si="17"/>
        <v>1</v>
      </c>
      <c r="E147" s="594"/>
      <c r="F147" s="705">
        <f t="shared" si="18"/>
        <v>135</v>
      </c>
      <c r="G147" s="756"/>
      <c r="H147" s="756"/>
      <c r="I147" s="756"/>
      <c r="J147" s="756"/>
      <c r="K147" s="756"/>
      <c r="L147" s="756"/>
      <c r="M147" s="756"/>
      <c r="N147" s="594"/>
      <c r="O147" s="705">
        <f t="shared" si="19"/>
        <v>135</v>
      </c>
      <c r="P147" s="756"/>
      <c r="Q147" s="756"/>
      <c r="R147" s="756"/>
      <c r="S147" s="756"/>
      <c r="T147" s="756"/>
      <c r="U147" s="756"/>
      <c r="V147" s="756"/>
      <c r="W147" s="594"/>
      <c r="X147" s="705">
        <f t="shared" si="20"/>
        <v>135</v>
      </c>
      <c r="Y147" s="756"/>
      <c r="Z147" s="756"/>
      <c r="AA147" s="756"/>
      <c r="AB147" s="756"/>
      <c r="AC147" s="756"/>
      <c r="AD147" s="756"/>
      <c r="AE147" s="756"/>
      <c r="AF147" s="594"/>
      <c r="AG147" s="705">
        <f t="shared" si="21"/>
        <v>135</v>
      </c>
      <c r="AH147" s="756"/>
      <c r="AI147" s="756"/>
      <c r="AJ147" s="756"/>
      <c r="AK147" s="756"/>
      <c r="AL147" s="756"/>
      <c r="AM147" s="756"/>
      <c r="AN147" s="756"/>
      <c r="AO147" s="685"/>
      <c r="AP147" s="705">
        <f t="shared" si="22"/>
        <v>135</v>
      </c>
      <c r="AQ147" s="756"/>
      <c r="AR147" s="756"/>
      <c r="AS147" s="756"/>
      <c r="AT147" s="756"/>
      <c r="AU147" s="756"/>
      <c r="AV147" s="756"/>
      <c r="AW147" s="756"/>
    </row>
    <row r="148" spans="2:49" x14ac:dyDescent="0.25">
      <c r="B148" s="705">
        <v>136</v>
      </c>
      <c r="C148" s="951">
        <f>(1+_xlfn.XLOOKUP(INT((B148-1)/12)+1,'ZC Curve'!$B$8:$B$107,'ZC Curve'!R$8:R$107,,0))^(1/12)-1</f>
        <v>0</v>
      </c>
      <c r="D148" s="946">
        <f t="shared" si="17"/>
        <v>1</v>
      </c>
      <c r="E148" s="594"/>
      <c r="F148" s="705">
        <f t="shared" si="18"/>
        <v>136</v>
      </c>
      <c r="G148" s="756"/>
      <c r="H148" s="756"/>
      <c r="I148" s="756"/>
      <c r="J148" s="756"/>
      <c r="K148" s="756"/>
      <c r="L148" s="756"/>
      <c r="M148" s="756"/>
      <c r="N148" s="594"/>
      <c r="O148" s="705">
        <f t="shared" si="19"/>
        <v>136</v>
      </c>
      <c r="P148" s="756"/>
      <c r="Q148" s="756"/>
      <c r="R148" s="756"/>
      <c r="S148" s="756"/>
      <c r="T148" s="756"/>
      <c r="U148" s="756"/>
      <c r="V148" s="756"/>
      <c r="W148" s="594"/>
      <c r="X148" s="705">
        <f t="shared" si="20"/>
        <v>136</v>
      </c>
      <c r="Y148" s="756"/>
      <c r="Z148" s="756"/>
      <c r="AA148" s="756"/>
      <c r="AB148" s="756"/>
      <c r="AC148" s="756"/>
      <c r="AD148" s="756"/>
      <c r="AE148" s="756"/>
      <c r="AF148" s="594"/>
      <c r="AG148" s="705">
        <f t="shared" si="21"/>
        <v>136</v>
      </c>
      <c r="AH148" s="756"/>
      <c r="AI148" s="756"/>
      <c r="AJ148" s="756"/>
      <c r="AK148" s="756"/>
      <c r="AL148" s="756"/>
      <c r="AM148" s="756"/>
      <c r="AN148" s="756"/>
      <c r="AO148" s="685"/>
      <c r="AP148" s="705">
        <f t="shared" si="22"/>
        <v>136</v>
      </c>
      <c r="AQ148" s="756"/>
      <c r="AR148" s="756"/>
      <c r="AS148" s="756"/>
      <c r="AT148" s="756"/>
      <c r="AU148" s="756"/>
      <c r="AV148" s="756"/>
      <c r="AW148" s="756"/>
    </row>
    <row r="149" spans="2:49" x14ac:dyDescent="0.25">
      <c r="B149" s="705">
        <v>137</v>
      </c>
      <c r="C149" s="951">
        <f>(1+_xlfn.XLOOKUP(INT((B149-1)/12)+1,'ZC Curve'!$B$8:$B$107,'ZC Curve'!R$8:R$107,,0))^(1/12)-1</f>
        <v>0</v>
      </c>
      <c r="D149" s="946">
        <f t="shared" si="17"/>
        <v>1</v>
      </c>
      <c r="E149" s="594"/>
      <c r="F149" s="705">
        <f t="shared" si="18"/>
        <v>137</v>
      </c>
      <c r="G149" s="756"/>
      <c r="H149" s="756"/>
      <c r="I149" s="756"/>
      <c r="J149" s="756"/>
      <c r="K149" s="756"/>
      <c r="L149" s="756"/>
      <c r="M149" s="756"/>
      <c r="N149" s="594"/>
      <c r="O149" s="705">
        <f t="shared" si="19"/>
        <v>137</v>
      </c>
      <c r="P149" s="756"/>
      <c r="Q149" s="756"/>
      <c r="R149" s="756"/>
      <c r="S149" s="756"/>
      <c r="T149" s="756"/>
      <c r="U149" s="756"/>
      <c r="V149" s="756"/>
      <c r="W149" s="594"/>
      <c r="X149" s="705">
        <f t="shared" si="20"/>
        <v>137</v>
      </c>
      <c r="Y149" s="756"/>
      <c r="Z149" s="756"/>
      <c r="AA149" s="756"/>
      <c r="AB149" s="756"/>
      <c r="AC149" s="756"/>
      <c r="AD149" s="756"/>
      <c r="AE149" s="756"/>
      <c r="AF149" s="594"/>
      <c r="AG149" s="705">
        <f t="shared" si="21"/>
        <v>137</v>
      </c>
      <c r="AH149" s="756"/>
      <c r="AI149" s="756"/>
      <c r="AJ149" s="756"/>
      <c r="AK149" s="756"/>
      <c r="AL149" s="756"/>
      <c r="AM149" s="756"/>
      <c r="AN149" s="756"/>
      <c r="AO149" s="685"/>
      <c r="AP149" s="705">
        <f t="shared" si="22"/>
        <v>137</v>
      </c>
      <c r="AQ149" s="756"/>
      <c r="AR149" s="756"/>
      <c r="AS149" s="756"/>
      <c r="AT149" s="756"/>
      <c r="AU149" s="756"/>
      <c r="AV149" s="756"/>
      <c r="AW149" s="756"/>
    </row>
    <row r="150" spans="2:49" x14ac:dyDescent="0.25">
      <c r="B150" s="705">
        <v>138</v>
      </c>
      <c r="C150" s="951">
        <f>(1+_xlfn.XLOOKUP(INT((B150-1)/12)+1,'ZC Curve'!$B$8:$B$107,'ZC Curve'!R$8:R$107,,0))^(1/12)-1</f>
        <v>0</v>
      </c>
      <c r="D150" s="946">
        <f t="shared" si="17"/>
        <v>1</v>
      </c>
      <c r="E150" s="594"/>
      <c r="F150" s="705">
        <f t="shared" si="18"/>
        <v>138</v>
      </c>
      <c r="G150" s="756"/>
      <c r="H150" s="756"/>
      <c r="I150" s="756"/>
      <c r="J150" s="756"/>
      <c r="K150" s="756"/>
      <c r="L150" s="756"/>
      <c r="M150" s="756"/>
      <c r="N150" s="594"/>
      <c r="O150" s="705">
        <f t="shared" si="19"/>
        <v>138</v>
      </c>
      <c r="P150" s="756"/>
      <c r="Q150" s="756"/>
      <c r="R150" s="756"/>
      <c r="S150" s="756"/>
      <c r="T150" s="756"/>
      <c r="U150" s="756"/>
      <c r="V150" s="756"/>
      <c r="W150" s="594"/>
      <c r="X150" s="705">
        <f t="shared" si="20"/>
        <v>138</v>
      </c>
      <c r="Y150" s="756"/>
      <c r="Z150" s="756"/>
      <c r="AA150" s="756"/>
      <c r="AB150" s="756"/>
      <c r="AC150" s="756"/>
      <c r="AD150" s="756"/>
      <c r="AE150" s="756"/>
      <c r="AF150" s="594"/>
      <c r="AG150" s="705">
        <f t="shared" si="21"/>
        <v>138</v>
      </c>
      <c r="AH150" s="756"/>
      <c r="AI150" s="756"/>
      <c r="AJ150" s="756"/>
      <c r="AK150" s="756"/>
      <c r="AL150" s="756"/>
      <c r="AM150" s="756"/>
      <c r="AN150" s="756"/>
      <c r="AO150" s="685"/>
      <c r="AP150" s="705">
        <f t="shared" si="22"/>
        <v>138</v>
      </c>
      <c r="AQ150" s="756"/>
      <c r="AR150" s="756"/>
      <c r="AS150" s="756"/>
      <c r="AT150" s="756"/>
      <c r="AU150" s="756"/>
      <c r="AV150" s="756"/>
      <c r="AW150" s="756"/>
    </row>
    <row r="151" spans="2:49" x14ac:dyDescent="0.25">
      <c r="B151" s="705">
        <v>139</v>
      </c>
      <c r="C151" s="951">
        <f>(1+_xlfn.XLOOKUP(INT((B151-1)/12)+1,'ZC Curve'!$B$8:$B$107,'ZC Curve'!R$8:R$107,,0))^(1/12)-1</f>
        <v>0</v>
      </c>
      <c r="D151" s="946">
        <f t="shared" si="17"/>
        <v>1</v>
      </c>
      <c r="E151" s="594"/>
      <c r="F151" s="705">
        <f t="shared" si="18"/>
        <v>139</v>
      </c>
      <c r="G151" s="756"/>
      <c r="H151" s="756"/>
      <c r="I151" s="756"/>
      <c r="J151" s="756"/>
      <c r="K151" s="756"/>
      <c r="L151" s="756"/>
      <c r="M151" s="756"/>
      <c r="N151" s="594"/>
      <c r="O151" s="705">
        <f t="shared" si="19"/>
        <v>139</v>
      </c>
      <c r="P151" s="756"/>
      <c r="Q151" s="756"/>
      <c r="R151" s="756"/>
      <c r="S151" s="756"/>
      <c r="T151" s="756"/>
      <c r="U151" s="756"/>
      <c r="V151" s="756"/>
      <c r="W151" s="594"/>
      <c r="X151" s="705">
        <f t="shared" si="20"/>
        <v>139</v>
      </c>
      <c r="Y151" s="756"/>
      <c r="Z151" s="756"/>
      <c r="AA151" s="756"/>
      <c r="AB151" s="756"/>
      <c r="AC151" s="756"/>
      <c r="AD151" s="756"/>
      <c r="AE151" s="756"/>
      <c r="AF151" s="594"/>
      <c r="AG151" s="705">
        <f t="shared" si="21"/>
        <v>139</v>
      </c>
      <c r="AH151" s="756"/>
      <c r="AI151" s="756"/>
      <c r="AJ151" s="756"/>
      <c r="AK151" s="756"/>
      <c r="AL151" s="756"/>
      <c r="AM151" s="756"/>
      <c r="AN151" s="756"/>
      <c r="AO151" s="685"/>
      <c r="AP151" s="705">
        <f t="shared" si="22"/>
        <v>139</v>
      </c>
      <c r="AQ151" s="756"/>
      <c r="AR151" s="756"/>
      <c r="AS151" s="756"/>
      <c r="AT151" s="756"/>
      <c r="AU151" s="756"/>
      <c r="AV151" s="756"/>
      <c r="AW151" s="756"/>
    </row>
    <row r="152" spans="2:49" x14ac:dyDescent="0.25">
      <c r="B152" s="705">
        <v>140</v>
      </c>
      <c r="C152" s="951">
        <f>(1+_xlfn.XLOOKUP(INT((B152-1)/12)+1,'ZC Curve'!$B$8:$B$107,'ZC Curve'!R$8:R$107,,0))^(1/12)-1</f>
        <v>0</v>
      </c>
      <c r="D152" s="946">
        <f t="shared" si="17"/>
        <v>1</v>
      </c>
      <c r="E152" s="594"/>
      <c r="F152" s="705">
        <f t="shared" si="18"/>
        <v>140</v>
      </c>
      <c r="G152" s="756"/>
      <c r="H152" s="756"/>
      <c r="I152" s="756"/>
      <c r="J152" s="756"/>
      <c r="K152" s="756"/>
      <c r="L152" s="756"/>
      <c r="M152" s="756"/>
      <c r="N152" s="594"/>
      <c r="O152" s="705">
        <f t="shared" si="19"/>
        <v>140</v>
      </c>
      <c r="P152" s="756"/>
      <c r="Q152" s="756"/>
      <c r="R152" s="756"/>
      <c r="S152" s="756"/>
      <c r="T152" s="756"/>
      <c r="U152" s="756"/>
      <c r="V152" s="756"/>
      <c r="W152" s="594"/>
      <c r="X152" s="705">
        <f t="shared" si="20"/>
        <v>140</v>
      </c>
      <c r="Y152" s="756"/>
      <c r="Z152" s="756"/>
      <c r="AA152" s="756"/>
      <c r="AB152" s="756"/>
      <c r="AC152" s="756"/>
      <c r="AD152" s="756"/>
      <c r="AE152" s="756"/>
      <c r="AF152" s="594"/>
      <c r="AG152" s="705">
        <f t="shared" si="21"/>
        <v>140</v>
      </c>
      <c r="AH152" s="756"/>
      <c r="AI152" s="756"/>
      <c r="AJ152" s="756"/>
      <c r="AK152" s="756"/>
      <c r="AL152" s="756"/>
      <c r="AM152" s="756"/>
      <c r="AN152" s="756"/>
      <c r="AO152" s="685"/>
      <c r="AP152" s="705">
        <f t="shared" si="22"/>
        <v>140</v>
      </c>
      <c r="AQ152" s="756"/>
      <c r="AR152" s="756"/>
      <c r="AS152" s="756"/>
      <c r="AT152" s="756"/>
      <c r="AU152" s="756"/>
      <c r="AV152" s="756"/>
      <c r="AW152" s="756"/>
    </row>
    <row r="153" spans="2:49" x14ac:dyDescent="0.25">
      <c r="B153" s="705">
        <v>141</v>
      </c>
      <c r="C153" s="951">
        <f>(1+_xlfn.XLOOKUP(INT((B153-1)/12)+1,'ZC Curve'!$B$8:$B$107,'ZC Curve'!R$8:R$107,,0))^(1/12)-1</f>
        <v>0</v>
      </c>
      <c r="D153" s="946">
        <f t="shared" si="17"/>
        <v>1</v>
      </c>
      <c r="E153" s="594"/>
      <c r="F153" s="705">
        <f t="shared" si="18"/>
        <v>141</v>
      </c>
      <c r="G153" s="756"/>
      <c r="H153" s="756"/>
      <c r="I153" s="756"/>
      <c r="J153" s="756"/>
      <c r="K153" s="756"/>
      <c r="L153" s="756"/>
      <c r="M153" s="756"/>
      <c r="N153" s="594"/>
      <c r="O153" s="705">
        <f t="shared" si="19"/>
        <v>141</v>
      </c>
      <c r="P153" s="756"/>
      <c r="Q153" s="756"/>
      <c r="R153" s="756"/>
      <c r="S153" s="756"/>
      <c r="T153" s="756"/>
      <c r="U153" s="756"/>
      <c r="V153" s="756"/>
      <c r="W153" s="594"/>
      <c r="X153" s="705">
        <f t="shared" si="20"/>
        <v>141</v>
      </c>
      <c r="Y153" s="756"/>
      <c r="Z153" s="756"/>
      <c r="AA153" s="756"/>
      <c r="AB153" s="756"/>
      <c r="AC153" s="756"/>
      <c r="AD153" s="756"/>
      <c r="AE153" s="756"/>
      <c r="AF153" s="594"/>
      <c r="AG153" s="705">
        <f t="shared" si="21"/>
        <v>141</v>
      </c>
      <c r="AH153" s="756"/>
      <c r="AI153" s="756"/>
      <c r="AJ153" s="756"/>
      <c r="AK153" s="756"/>
      <c r="AL153" s="756"/>
      <c r="AM153" s="756"/>
      <c r="AN153" s="756"/>
      <c r="AO153" s="685"/>
      <c r="AP153" s="705">
        <f t="shared" si="22"/>
        <v>141</v>
      </c>
      <c r="AQ153" s="756"/>
      <c r="AR153" s="756"/>
      <c r="AS153" s="756"/>
      <c r="AT153" s="756"/>
      <c r="AU153" s="756"/>
      <c r="AV153" s="756"/>
      <c r="AW153" s="756"/>
    </row>
    <row r="154" spans="2:49" x14ac:dyDescent="0.25">
      <c r="B154" s="705">
        <v>142</v>
      </c>
      <c r="C154" s="951">
        <f>(1+_xlfn.XLOOKUP(INT((B154-1)/12)+1,'ZC Curve'!$B$8:$B$107,'ZC Curve'!R$8:R$107,,0))^(1/12)-1</f>
        <v>0</v>
      </c>
      <c r="D154" s="946">
        <f t="shared" si="17"/>
        <v>1</v>
      </c>
      <c r="E154" s="594"/>
      <c r="F154" s="705">
        <f t="shared" si="18"/>
        <v>142</v>
      </c>
      <c r="G154" s="756"/>
      <c r="H154" s="756"/>
      <c r="I154" s="756"/>
      <c r="J154" s="756"/>
      <c r="K154" s="756"/>
      <c r="L154" s="756"/>
      <c r="M154" s="756"/>
      <c r="N154" s="594"/>
      <c r="O154" s="705">
        <f t="shared" si="19"/>
        <v>142</v>
      </c>
      <c r="P154" s="756"/>
      <c r="Q154" s="756"/>
      <c r="R154" s="756"/>
      <c r="S154" s="756"/>
      <c r="T154" s="756"/>
      <c r="U154" s="756"/>
      <c r="V154" s="756"/>
      <c r="W154" s="594"/>
      <c r="X154" s="705">
        <f t="shared" si="20"/>
        <v>142</v>
      </c>
      <c r="Y154" s="756"/>
      <c r="Z154" s="756"/>
      <c r="AA154" s="756"/>
      <c r="AB154" s="756"/>
      <c r="AC154" s="756"/>
      <c r="AD154" s="756"/>
      <c r="AE154" s="756"/>
      <c r="AF154" s="594"/>
      <c r="AG154" s="705">
        <f t="shared" si="21"/>
        <v>142</v>
      </c>
      <c r="AH154" s="756"/>
      <c r="AI154" s="756"/>
      <c r="AJ154" s="756"/>
      <c r="AK154" s="756"/>
      <c r="AL154" s="756"/>
      <c r="AM154" s="756"/>
      <c r="AN154" s="756"/>
      <c r="AO154" s="685"/>
      <c r="AP154" s="705">
        <f t="shared" si="22"/>
        <v>142</v>
      </c>
      <c r="AQ154" s="756"/>
      <c r="AR154" s="756"/>
      <c r="AS154" s="756"/>
      <c r="AT154" s="756"/>
      <c r="AU154" s="756"/>
      <c r="AV154" s="756"/>
      <c r="AW154" s="756"/>
    </row>
    <row r="155" spans="2:49" x14ac:dyDescent="0.25">
      <c r="B155" s="705">
        <v>143</v>
      </c>
      <c r="C155" s="951">
        <f>(1+_xlfn.XLOOKUP(INT((B155-1)/12)+1,'ZC Curve'!$B$8:$B$107,'ZC Curve'!R$8:R$107,,0))^(1/12)-1</f>
        <v>0</v>
      </c>
      <c r="D155" s="946">
        <f t="shared" si="17"/>
        <v>1</v>
      </c>
      <c r="E155" s="594"/>
      <c r="F155" s="705">
        <f t="shared" si="18"/>
        <v>143</v>
      </c>
      <c r="G155" s="756"/>
      <c r="H155" s="756"/>
      <c r="I155" s="756"/>
      <c r="J155" s="756"/>
      <c r="K155" s="756"/>
      <c r="L155" s="756"/>
      <c r="M155" s="756"/>
      <c r="N155" s="594"/>
      <c r="O155" s="705">
        <f t="shared" si="19"/>
        <v>143</v>
      </c>
      <c r="P155" s="756"/>
      <c r="Q155" s="756"/>
      <c r="R155" s="756"/>
      <c r="S155" s="756"/>
      <c r="T155" s="756"/>
      <c r="U155" s="756"/>
      <c r="V155" s="756"/>
      <c r="W155" s="594"/>
      <c r="X155" s="705">
        <f t="shared" si="20"/>
        <v>143</v>
      </c>
      <c r="Y155" s="756"/>
      <c r="Z155" s="756"/>
      <c r="AA155" s="756"/>
      <c r="AB155" s="756"/>
      <c r="AC155" s="756"/>
      <c r="AD155" s="756"/>
      <c r="AE155" s="756"/>
      <c r="AF155" s="594"/>
      <c r="AG155" s="705">
        <f t="shared" si="21"/>
        <v>143</v>
      </c>
      <c r="AH155" s="756"/>
      <c r="AI155" s="756"/>
      <c r="AJ155" s="756"/>
      <c r="AK155" s="756"/>
      <c r="AL155" s="756"/>
      <c r="AM155" s="756"/>
      <c r="AN155" s="756"/>
      <c r="AO155" s="685"/>
      <c r="AP155" s="705">
        <f t="shared" si="22"/>
        <v>143</v>
      </c>
      <c r="AQ155" s="756"/>
      <c r="AR155" s="756"/>
      <c r="AS155" s="756"/>
      <c r="AT155" s="756"/>
      <c r="AU155" s="756"/>
      <c r="AV155" s="756"/>
      <c r="AW155" s="756"/>
    </row>
    <row r="156" spans="2:49" x14ac:dyDescent="0.25">
      <c r="B156" s="705">
        <v>144</v>
      </c>
      <c r="C156" s="951">
        <f>(1+_xlfn.XLOOKUP(INT((B156-1)/12)+1,'ZC Curve'!$B$8:$B$107,'ZC Curve'!R$8:R$107,,0))^(1/12)-1</f>
        <v>0</v>
      </c>
      <c r="D156" s="946">
        <f t="shared" si="17"/>
        <v>1</v>
      </c>
      <c r="E156" s="594"/>
      <c r="F156" s="705">
        <f t="shared" si="18"/>
        <v>144</v>
      </c>
      <c r="G156" s="756"/>
      <c r="H156" s="756"/>
      <c r="I156" s="756"/>
      <c r="J156" s="756"/>
      <c r="K156" s="756"/>
      <c r="L156" s="756"/>
      <c r="M156" s="756"/>
      <c r="N156" s="594"/>
      <c r="O156" s="705">
        <f t="shared" si="19"/>
        <v>144</v>
      </c>
      <c r="P156" s="756"/>
      <c r="Q156" s="756"/>
      <c r="R156" s="756"/>
      <c r="S156" s="756"/>
      <c r="T156" s="756"/>
      <c r="U156" s="756"/>
      <c r="V156" s="756"/>
      <c r="W156" s="594"/>
      <c r="X156" s="705">
        <f t="shared" si="20"/>
        <v>144</v>
      </c>
      <c r="Y156" s="756"/>
      <c r="Z156" s="756"/>
      <c r="AA156" s="756"/>
      <c r="AB156" s="756"/>
      <c r="AC156" s="756"/>
      <c r="AD156" s="756"/>
      <c r="AE156" s="756"/>
      <c r="AF156" s="594"/>
      <c r="AG156" s="705">
        <f t="shared" si="21"/>
        <v>144</v>
      </c>
      <c r="AH156" s="756"/>
      <c r="AI156" s="756"/>
      <c r="AJ156" s="756"/>
      <c r="AK156" s="756"/>
      <c r="AL156" s="756"/>
      <c r="AM156" s="756"/>
      <c r="AN156" s="756"/>
      <c r="AO156" s="685"/>
      <c r="AP156" s="705">
        <f t="shared" si="22"/>
        <v>144</v>
      </c>
      <c r="AQ156" s="756"/>
      <c r="AR156" s="756"/>
      <c r="AS156" s="756"/>
      <c r="AT156" s="756"/>
      <c r="AU156" s="756"/>
      <c r="AV156" s="756"/>
      <c r="AW156" s="756"/>
    </row>
    <row r="157" spans="2:49" x14ac:dyDescent="0.25">
      <c r="B157" s="705">
        <v>145</v>
      </c>
      <c r="C157" s="951">
        <f>(1+_xlfn.XLOOKUP(INT((B157-1)/12)+1,'ZC Curve'!$B$8:$B$107,'ZC Curve'!R$8:R$107,,0))^(1/12)-1</f>
        <v>0</v>
      </c>
      <c r="D157" s="946">
        <f t="shared" si="17"/>
        <v>1</v>
      </c>
      <c r="E157" s="594"/>
      <c r="F157" s="705">
        <f t="shared" si="18"/>
        <v>145</v>
      </c>
      <c r="G157" s="756"/>
      <c r="H157" s="756"/>
      <c r="I157" s="756"/>
      <c r="J157" s="756"/>
      <c r="K157" s="756"/>
      <c r="L157" s="756"/>
      <c r="M157" s="756"/>
      <c r="N157" s="594"/>
      <c r="O157" s="705">
        <f t="shared" si="19"/>
        <v>145</v>
      </c>
      <c r="P157" s="756"/>
      <c r="Q157" s="756"/>
      <c r="R157" s="756"/>
      <c r="S157" s="756"/>
      <c r="T157" s="756"/>
      <c r="U157" s="756"/>
      <c r="V157" s="756"/>
      <c r="W157" s="594"/>
      <c r="X157" s="705">
        <f t="shared" si="20"/>
        <v>145</v>
      </c>
      <c r="Y157" s="756"/>
      <c r="Z157" s="756"/>
      <c r="AA157" s="756"/>
      <c r="AB157" s="756"/>
      <c r="AC157" s="756"/>
      <c r="AD157" s="756"/>
      <c r="AE157" s="756"/>
      <c r="AF157" s="594"/>
      <c r="AG157" s="705">
        <f t="shared" si="21"/>
        <v>145</v>
      </c>
      <c r="AH157" s="756"/>
      <c r="AI157" s="756"/>
      <c r="AJ157" s="756"/>
      <c r="AK157" s="756"/>
      <c r="AL157" s="756"/>
      <c r="AM157" s="756"/>
      <c r="AN157" s="756"/>
      <c r="AO157" s="685"/>
      <c r="AP157" s="705">
        <f t="shared" si="22"/>
        <v>145</v>
      </c>
      <c r="AQ157" s="756"/>
      <c r="AR157" s="756"/>
      <c r="AS157" s="756"/>
      <c r="AT157" s="756"/>
      <c r="AU157" s="756"/>
      <c r="AV157" s="756"/>
      <c r="AW157" s="756"/>
    </row>
    <row r="158" spans="2:49" x14ac:dyDescent="0.25">
      <c r="B158" s="705">
        <v>146</v>
      </c>
      <c r="C158" s="951">
        <f>(1+_xlfn.XLOOKUP(INT((B158-1)/12)+1,'ZC Curve'!$B$8:$B$107,'ZC Curve'!R$8:R$107,,0))^(1/12)-1</f>
        <v>0</v>
      </c>
      <c r="D158" s="946">
        <f t="shared" si="17"/>
        <v>1</v>
      </c>
      <c r="E158" s="594"/>
      <c r="F158" s="705">
        <f t="shared" si="18"/>
        <v>146</v>
      </c>
      <c r="G158" s="756"/>
      <c r="H158" s="756"/>
      <c r="I158" s="756"/>
      <c r="J158" s="756"/>
      <c r="K158" s="756"/>
      <c r="L158" s="756"/>
      <c r="M158" s="756"/>
      <c r="N158" s="594"/>
      <c r="O158" s="705">
        <f t="shared" si="19"/>
        <v>146</v>
      </c>
      <c r="P158" s="756"/>
      <c r="Q158" s="756"/>
      <c r="R158" s="756"/>
      <c r="S158" s="756"/>
      <c r="T158" s="756"/>
      <c r="U158" s="756"/>
      <c r="V158" s="756"/>
      <c r="W158" s="594"/>
      <c r="X158" s="705">
        <f t="shared" si="20"/>
        <v>146</v>
      </c>
      <c r="Y158" s="756"/>
      <c r="Z158" s="756"/>
      <c r="AA158" s="756"/>
      <c r="AB158" s="756"/>
      <c r="AC158" s="756"/>
      <c r="AD158" s="756"/>
      <c r="AE158" s="756"/>
      <c r="AF158" s="594"/>
      <c r="AG158" s="705">
        <f t="shared" si="21"/>
        <v>146</v>
      </c>
      <c r="AH158" s="756"/>
      <c r="AI158" s="756"/>
      <c r="AJ158" s="756"/>
      <c r="AK158" s="756"/>
      <c r="AL158" s="756"/>
      <c r="AM158" s="756"/>
      <c r="AN158" s="756"/>
      <c r="AO158" s="685"/>
      <c r="AP158" s="705">
        <f t="shared" si="22"/>
        <v>146</v>
      </c>
      <c r="AQ158" s="756"/>
      <c r="AR158" s="756"/>
      <c r="AS158" s="756"/>
      <c r="AT158" s="756"/>
      <c r="AU158" s="756"/>
      <c r="AV158" s="756"/>
      <c r="AW158" s="756"/>
    </row>
    <row r="159" spans="2:49" x14ac:dyDescent="0.25">
      <c r="B159" s="705">
        <v>147</v>
      </c>
      <c r="C159" s="951">
        <f>(1+_xlfn.XLOOKUP(INT((B159-1)/12)+1,'ZC Curve'!$B$8:$B$107,'ZC Curve'!R$8:R$107,,0))^(1/12)-1</f>
        <v>0</v>
      </c>
      <c r="D159" s="946">
        <f t="shared" si="17"/>
        <v>1</v>
      </c>
      <c r="E159" s="594"/>
      <c r="F159" s="705">
        <f t="shared" si="18"/>
        <v>147</v>
      </c>
      <c r="G159" s="756"/>
      <c r="H159" s="756"/>
      <c r="I159" s="756"/>
      <c r="J159" s="756"/>
      <c r="K159" s="756"/>
      <c r="L159" s="756"/>
      <c r="M159" s="756"/>
      <c r="N159" s="594"/>
      <c r="O159" s="705">
        <f t="shared" si="19"/>
        <v>147</v>
      </c>
      <c r="P159" s="756"/>
      <c r="Q159" s="756"/>
      <c r="R159" s="756"/>
      <c r="S159" s="756"/>
      <c r="T159" s="756"/>
      <c r="U159" s="756"/>
      <c r="V159" s="756"/>
      <c r="W159" s="594"/>
      <c r="X159" s="705">
        <f t="shared" si="20"/>
        <v>147</v>
      </c>
      <c r="Y159" s="756"/>
      <c r="Z159" s="756"/>
      <c r="AA159" s="756"/>
      <c r="AB159" s="756"/>
      <c r="AC159" s="756"/>
      <c r="AD159" s="756"/>
      <c r="AE159" s="756"/>
      <c r="AF159" s="594"/>
      <c r="AG159" s="705">
        <f t="shared" si="21"/>
        <v>147</v>
      </c>
      <c r="AH159" s="756"/>
      <c r="AI159" s="756"/>
      <c r="AJ159" s="756"/>
      <c r="AK159" s="756"/>
      <c r="AL159" s="756"/>
      <c r="AM159" s="756"/>
      <c r="AN159" s="756"/>
      <c r="AO159" s="685"/>
      <c r="AP159" s="705">
        <f t="shared" si="22"/>
        <v>147</v>
      </c>
      <c r="AQ159" s="756"/>
      <c r="AR159" s="756"/>
      <c r="AS159" s="756"/>
      <c r="AT159" s="756"/>
      <c r="AU159" s="756"/>
      <c r="AV159" s="756"/>
      <c r="AW159" s="756"/>
    </row>
    <row r="160" spans="2:49" x14ac:dyDescent="0.25">
      <c r="B160" s="705">
        <v>148</v>
      </c>
      <c r="C160" s="951">
        <f>(1+_xlfn.XLOOKUP(INT((B160-1)/12)+1,'ZC Curve'!$B$8:$B$107,'ZC Curve'!R$8:R$107,,0))^(1/12)-1</f>
        <v>0</v>
      </c>
      <c r="D160" s="946">
        <f t="shared" si="17"/>
        <v>1</v>
      </c>
      <c r="E160" s="594"/>
      <c r="F160" s="705">
        <f t="shared" si="18"/>
        <v>148</v>
      </c>
      <c r="G160" s="756"/>
      <c r="H160" s="756"/>
      <c r="I160" s="756"/>
      <c r="J160" s="756"/>
      <c r="K160" s="756"/>
      <c r="L160" s="756"/>
      <c r="M160" s="756"/>
      <c r="N160" s="594"/>
      <c r="O160" s="705">
        <f t="shared" si="19"/>
        <v>148</v>
      </c>
      <c r="P160" s="756"/>
      <c r="Q160" s="756"/>
      <c r="R160" s="756"/>
      <c r="S160" s="756"/>
      <c r="T160" s="756"/>
      <c r="U160" s="756"/>
      <c r="V160" s="756"/>
      <c r="W160" s="594"/>
      <c r="X160" s="705">
        <f t="shared" si="20"/>
        <v>148</v>
      </c>
      <c r="Y160" s="756"/>
      <c r="Z160" s="756"/>
      <c r="AA160" s="756"/>
      <c r="AB160" s="756"/>
      <c r="AC160" s="756"/>
      <c r="AD160" s="756"/>
      <c r="AE160" s="756"/>
      <c r="AF160" s="594"/>
      <c r="AG160" s="705">
        <f t="shared" si="21"/>
        <v>148</v>
      </c>
      <c r="AH160" s="756"/>
      <c r="AI160" s="756"/>
      <c r="AJ160" s="756"/>
      <c r="AK160" s="756"/>
      <c r="AL160" s="756"/>
      <c r="AM160" s="756"/>
      <c r="AN160" s="756"/>
      <c r="AO160" s="685"/>
      <c r="AP160" s="705">
        <f t="shared" si="22"/>
        <v>148</v>
      </c>
      <c r="AQ160" s="756"/>
      <c r="AR160" s="756"/>
      <c r="AS160" s="756"/>
      <c r="AT160" s="756"/>
      <c r="AU160" s="756"/>
      <c r="AV160" s="756"/>
      <c r="AW160" s="756"/>
    </row>
    <row r="161" spans="2:49" x14ac:dyDescent="0.25">
      <c r="B161" s="705">
        <v>149</v>
      </c>
      <c r="C161" s="951">
        <f>(1+_xlfn.XLOOKUP(INT((B161-1)/12)+1,'ZC Curve'!$B$8:$B$107,'ZC Curve'!R$8:R$107,,0))^(1/12)-1</f>
        <v>0</v>
      </c>
      <c r="D161" s="946">
        <f t="shared" si="17"/>
        <v>1</v>
      </c>
      <c r="E161" s="594"/>
      <c r="F161" s="705">
        <f t="shared" si="18"/>
        <v>149</v>
      </c>
      <c r="G161" s="756"/>
      <c r="H161" s="756"/>
      <c r="I161" s="756"/>
      <c r="J161" s="756"/>
      <c r="K161" s="756"/>
      <c r="L161" s="756"/>
      <c r="M161" s="756"/>
      <c r="N161" s="594"/>
      <c r="O161" s="705">
        <f t="shared" si="19"/>
        <v>149</v>
      </c>
      <c r="P161" s="756"/>
      <c r="Q161" s="756"/>
      <c r="R161" s="756"/>
      <c r="S161" s="756"/>
      <c r="T161" s="756"/>
      <c r="U161" s="756"/>
      <c r="V161" s="756"/>
      <c r="W161" s="594"/>
      <c r="X161" s="705">
        <f t="shared" si="20"/>
        <v>149</v>
      </c>
      <c r="Y161" s="756"/>
      <c r="Z161" s="756"/>
      <c r="AA161" s="756"/>
      <c r="AB161" s="756"/>
      <c r="AC161" s="756"/>
      <c r="AD161" s="756"/>
      <c r="AE161" s="756"/>
      <c r="AF161" s="594"/>
      <c r="AG161" s="705">
        <f t="shared" si="21"/>
        <v>149</v>
      </c>
      <c r="AH161" s="756"/>
      <c r="AI161" s="756"/>
      <c r="AJ161" s="756"/>
      <c r="AK161" s="756"/>
      <c r="AL161" s="756"/>
      <c r="AM161" s="756"/>
      <c r="AN161" s="756"/>
      <c r="AO161" s="685"/>
      <c r="AP161" s="705">
        <f t="shared" si="22"/>
        <v>149</v>
      </c>
      <c r="AQ161" s="756"/>
      <c r="AR161" s="756"/>
      <c r="AS161" s="756"/>
      <c r="AT161" s="756"/>
      <c r="AU161" s="756"/>
      <c r="AV161" s="756"/>
      <c r="AW161" s="756"/>
    </row>
    <row r="162" spans="2:49" x14ac:dyDescent="0.25">
      <c r="B162" s="705">
        <v>150</v>
      </c>
      <c r="C162" s="951">
        <f>(1+_xlfn.XLOOKUP(INT((B162-1)/12)+1,'ZC Curve'!$B$8:$B$107,'ZC Curve'!R$8:R$107,,0))^(1/12)-1</f>
        <v>0</v>
      </c>
      <c r="D162" s="946">
        <f t="shared" si="17"/>
        <v>1</v>
      </c>
      <c r="E162" s="594"/>
      <c r="F162" s="705">
        <f t="shared" si="18"/>
        <v>150</v>
      </c>
      <c r="G162" s="756"/>
      <c r="H162" s="756"/>
      <c r="I162" s="756"/>
      <c r="J162" s="756"/>
      <c r="K162" s="756"/>
      <c r="L162" s="756"/>
      <c r="M162" s="756"/>
      <c r="N162" s="594"/>
      <c r="O162" s="705">
        <f t="shared" si="19"/>
        <v>150</v>
      </c>
      <c r="P162" s="756"/>
      <c r="Q162" s="756"/>
      <c r="R162" s="756"/>
      <c r="S162" s="756"/>
      <c r="T162" s="756"/>
      <c r="U162" s="756"/>
      <c r="V162" s="756"/>
      <c r="W162" s="594"/>
      <c r="X162" s="705">
        <f t="shared" si="20"/>
        <v>150</v>
      </c>
      <c r="Y162" s="756"/>
      <c r="Z162" s="756"/>
      <c r="AA162" s="756"/>
      <c r="AB162" s="756"/>
      <c r="AC162" s="756"/>
      <c r="AD162" s="756"/>
      <c r="AE162" s="756"/>
      <c r="AF162" s="594"/>
      <c r="AG162" s="705">
        <f t="shared" si="21"/>
        <v>150</v>
      </c>
      <c r="AH162" s="756"/>
      <c r="AI162" s="756"/>
      <c r="AJ162" s="756"/>
      <c r="AK162" s="756"/>
      <c r="AL162" s="756"/>
      <c r="AM162" s="756"/>
      <c r="AN162" s="756"/>
      <c r="AO162" s="685"/>
      <c r="AP162" s="705">
        <f t="shared" si="22"/>
        <v>150</v>
      </c>
      <c r="AQ162" s="756"/>
      <c r="AR162" s="756"/>
      <c r="AS162" s="756"/>
      <c r="AT162" s="756"/>
      <c r="AU162" s="756"/>
      <c r="AV162" s="756"/>
      <c r="AW162" s="756"/>
    </row>
    <row r="163" spans="2:49" x14ac:dyDescent="0.25">
      <c r="B163" s="705">
        <v>151</v>
      </c>
      <c r="C163" s="951">
        <f>(1+_xlfn.XLOOKUP(INT((B163-1)/12)+1,'ZC Curve'!$B$8:$B$107,'ZC Curve'!R$8:R$107,,0))^(1/12)-1</f>
        <v>0</v>
      </c>
      <c r="D163" s="946">
        <f t="shared" si="17"/>
        <v>1</v>
      </c>
      <c r="E163" s="594"/>
      <c r="F163" s="705">
        <f t="shared" si="18"/>
        <v>151</v>
      </c>
      <c r="G163" s="756"/>
      <c r="H163" s="756"/>
      <c r="I163" s="756"/>
      <c r="J163" s="756"/>
      <c r="K163" s="756"/>
      <c r="L163" s="756"/>
      <c r="M163" s="756"/>
      <c r="N163" s="594"/>
      <c r="O163" s="705">
        <f t="shared" si="19"/>
        <v>151</v>
      </c>
      <c r="P163" s="756"/>
      <c r="Q163" s="756"/>
      <c r="R163" s="756"/>
      <c r="S163" s="756"/>
      <c r="T163" s="756"/>
      <c r="U163" s="756"/>
      <c r="V163" s="756"/>
      <c r="W163" s="594"/>
      <c r="X163" s="705">
        <f t="shared" si="20"/>
        <v>151</v>
      </c>
      <c r="Y163" s="756"/>
      <c r="Z163" s="756"/>
      <c r="AA163" s="756"/>
      <c r="AB163" s="756"/>
      <c r="AC163" s="756"/>
      <c r="AD163" s="756"/>
      <c r="AE163" s="756"/>
      <c r="AF163" s="594"/>
      <c r="AG163" s="705">
        <f t="shared" si="21"/>
        <v>151</v>
      </c>
      <c r="AH163" s="756"/>
      <c r="AI163" s="756"/>
      <c r="AJ163" s="756"/>
      <c r="AK163" s="756"/>
      <c r="AL163" s="756"/>
      <c r="AM163" s="756"/>
      <c r="AN163" s="756"/>
      <c r="AO163" s="685"/>
      <c r="AP163" s="705">
        <f t="shared" si="22"/>
        <v>151</v>
      </c>
      <c r="AQ163" s="756"/>
      <c r="AR163" s="756"/>
      <c r="AS163" s="756"/>
      <c r="AT163" s="756"/>
      <c r="AU163" s="756"/>
      <c r="AV163" s="756"/>
      <c r="AW163" s="756"/>
    </row>
    <row r="164" spans="2:49" x14ac:dyDescent="0.25">
      <c r="B164" s="705">
        <v>152</v>
      </c>
      <c r="C164" s="951">
        <f>(1+_xlfn.XLOOKUP(INT((B164-1)/12)+1,'ZC Curve'!$B$8:$B$107,'ZC Curve'!R$8:R$107,,0))^(1/12)-1</f>
        <v>0</v>
      </c>
      <c r="D164" s="946">
        <f t="shared" si="17"/>
        <v>1</v>
      </c>
      <c r="E164" s="594"/>
      <c r="F164" s="705">
        <f t="shared" si="18"/>
        <v>152</v>
      </c>
      <c r="G164" s="756"/>
      <c r="H164" s="756"/>
      <c r="I164" s="756"/>
      <c r="J164" s="756"/>
      <c r="K164" s="756"/>
      <c r="L164" s="756"/>
      <c r="M164" s="756"/>
      <c r="N164" s="594"/>
      <c r="O164" s="705">
        <f t="shared" si="19"/>
        <v>152</v>
      </c>
      <c r="P164" s="756"/>
      <c r="Q164" s="756"/>
      <c r="R164" s="756"/>
      <c r="S164" s="756"/>
      <c r="T164" s="756"/>
      <c r="U164" s="756"/>
      <c r="V164" s="756"/>
      <c r="W164" s="594"/>
      <c r="X164" s="705">
        <f t="shared" si="20"/>
        <v>152</v>
      </c>
      <c r="Y164" s="756"/>
      <c r="Z164" s="756"/>
      <c r="AA164" s="756"/>
      <c r="AB164" s="756"/>
      <c r="AC164" s="756"/>
      <c r="AD164" s="756"/>
      <c r="AE164" s="756"/>
      <c r="AF164" s="594"/>
      <c r="AG164" s="705">
        <f t="shared" si="21"/>
        <v>152</v>
      </c>
      <c r="AH164" s="756"/>
      <c r="AI164" s="756"/>
      <c r="AJ164" s="756"/>
      <c r="AK164" s="756"/>
      <c r="AL164" s="756"/>
      <c r="AM164" s="756"/>
      <c r="AN164" s="756"/>
      <c r="AO164" s="685"/>
      <c r="AP164" s="705">
        <f t="shared" si="22"/>
        <v>152</v>
      </c>
      <c r="AQ164" s="756"/>
      <c r="AR164" s="756"/>
      <c r="AS164" s="756"/>
      <c r="AT164" s="756"/>
      <c r="AU164" s="756"/>
      <c r="AV164" s="756"/>
      <c r="AW164" s="756"/>
    </row>
    <row r="165" spans="2:49" x14ac:dyDescent="0.25">
      <c r="B165" s="705">
        <v>153</v>
      </c>
      <c r="C165" s="951">
        <f>(1+_xlfn.XLOOKUP(INT((B165-1)/12)+1,'ZC Curve'!$B$8:$B$107,'ZC Curve'!R$8:R$107,,0))^(1/12)-1</f>
        <v>0</v>
      </c>
      <c r="D165" s="946">
        <f t="shared" si="17"/>
        <v>1</v>
      </c>
      <c r="E165" s="594"/>
      <c r="F165" s="705">
        <f t="shared" si="18"/>
        <v>153</v>
      </c>
      <c r="G165" s="756"/>
      <c r="H165" s="756"/>
      <c r="I165" s="756"/>
      <c r="J165" s="756"/>
      <c r="K165" s="756"/>
      <c r="L165" s="756"/>
      <c r="M165" s="756"/>
      <c r="N165" s="594"/>
      <c r="O165" s="705">
        <f t="shared" si="19"/>
        <v>153</v>
      </c>
      <c r="P165" s="756"/>
      <c r="Q165" s="756"/>
      <c r="R165" s="756"/>
      <c r="S165" s="756"/>
      <c r="T165" s="756"/>
      <c r="U165" s="756"/>
      <c r="V165" s="756"/>
      <c r="W165" s="594"/>
      <c r="X165" s="705">
        <f t="shared" si="20"/>
        <v>153</v>
      </c>
      <c r="Y165" s="756"/>
      <c r="Z165" s="756"/>
      <c r="AA165" s="756"/>
      <c r="AB165" s="756"/>
      <c r="AC165" s="756"/>
      <c r="AD165" s="756"/>
      <c r="AE165" s="756"/>
      <c r="AF165" s="594"/>
      <c r="AG165" s="705">
        <f t="shared" si="21"/>
        <v>153</v>
      </c>
      <c r="AH165" s="756"/>
      <c r="AI165" s="756"/>
      <c r="AJ165" s="756"/>
      <c r="AK165" s="756"/>
      <c r="AL165" s="756"/>
      <c r="AM165" s="756"/>
      <c r="AN165" s="756"/>
      <c r="AO165" s="685"/>
      <c r="AP165" s="705">
        <f t="shared" si="22"/>
        <v>153</v>
      </c>
      <c r="AQ165" s="756"/>
      <c r="AR165" s="756"/>
      <c r="AS165" s="756"/>
      <c r="AT165" s="756"/>
      <c r="AU165" s="756"/>
      <c r="AV165" s="756"/>
      <c r="AW165" s="756"/>
    </row>
    <row r="166" spans="2:49" x14ac:dyDescent="0.25">
      <c r="B166" s="705">
        <v>154</v>
      </c>
      <c r="C166" s="951">
        <f>(1+_xlfn.XLOOKUP(INT((B166-1)/12)+1,'ZC Curve'!$B$8:$B$107,'ZC Curve'!R$8:R$107,,0))^(1/12)-1</f>
        <v>0</v>
      </c>
      <c r="D166" s="946">
        <f t="shared" si="17"/>
        <v>1</v>
      </c>
      <c r="E166" s="594"/>
      <c r="F166" s="705">
        <f t="shared" si="18"/>
        <v>154</v>
      </c>
      <c r="G166" s="756"/>
      <c r="H166" s="756"/>
      <c r="I166" s="756"/>
      <c r="J166" s="756"/>
      <c r="K166" s="756"/>
      <c r="L166" s="756"/>
      <c r="M166" s="756"/>
      <c r="N166" s="594"/>
      <c r="O166" s="705">
        <f t="shared" si="19"/>
        <v>154</v>
      </c>
      <c r="P166" s="756"/>
      <c r="Q166" s="756"/>
      <c r="R166" s="756"/>
      <c r="S166" s="756"/>
      <c r="T166" s="756"/>
      <c r="U166" s="756"/>
      <c r="V166" s="756"/>
      <c r="W166" s="594"/>
      <c r="X166" s="705">
        <f t="shared" si="20"/>
        <v>154</v>
      </c>
      <c r="Y166" s="756"/>
      <c r="Z166" s="756"/>
      <c r="AA166" s="756"/>
      <c r="AB166" s="756"/>
      <c r="AC166" s="756"/>
      <c r="AD166" s="756"/>
      <c r="AE166" s="756"/>
      <c r="AF166" s="594"/>
      <c r="AG166" s="705">
        <f t="shared" si="21"/>
        <v>154</v>
      </c>
      <c r="AH166" s="756"/>
      <c r="AI166" s="756"/>
      <c r="AJ166" s="756"/>
      <c r="AK166" s="756"/>
      <c r="AL166" s="756"/>
      <c r="AM166" s="756"/>
      <c r="AN166" s="756"/>
      <c r="AO166" s="685"/>
      <c r="AP166" s="705">
        <f t="shared" si="22"/>
        <v>154</v>
      </c>
      <c r="AQ166" s="756"/>
      <c r="AR166" s="756"/>
      <c r="AS166" s="756"/>
      <c r="AT166" s="756"/>
      <c r="AU166" s="756"/>
      <c r="AV166" s="756"/>
      <c r="AW166" s="756"/>
    </row>
    <row r="167" spans="2:49" x14ac:dyDescent="0.25">
      <c r="B167" s="705">
        <v>155</v>
      </c>
      <c r="C167" s="951">
        <f>(1+_xlfn.XLOOKUP(INT((B167-1)/12)+1,'ZC Curve'!$B$8:$B$107,'ZC Curve'!R$8:R$107,,0))^(1/12)-1</f>
        <v>0</v>
      </c>
      <c r="D167" s="946">
        <f t="shared" si="17"/>
        <v>1</v>
      </c>
      <c r="E167" s="594"/>
      <c r="F167" s="705">
        <f t="shared" si="18"/>
        <v>155</v>
      </c>
      <c r="G167" s="756"/>
      <c r="H167" s="756"/>
      <c r="I167" s="756"/>
      <c r="J167" s="756"/>
      <c r="K167" s="756"/>
      <c r="L167" s="756"/>
      <c r="M167" s="756"/>
      <c r="N167" s="594"/>
      <c r="O167" s="705">
        <f t="shared" si="19"/>
        <v>155</v>
      </c>
      <c r="P167" s="756"/>
      <c r="Q167" s="756"/>
      <c r="R167" s="756"/>
      <c r="S167" s="756"/>
      <c r="T167" s="756"/>
      <c r="U167" s="756"/>
      <c r="V167" s="756"/>
      <c r="W167" s="594"/>
      <c r="X167" s="705">
        <f t="shared" si="20"/>
        <v>155</v>
      </c>
      <c r="Y167" s="756"/>
      <c r="Z167" s="756"/>
      <c r="AA167" s="756"/>
      <c r="AB167" s="756"/>
      <c r="AC167" s="756"/>
      <c r="AD167" s="756"/>
      <c r="AE167" s="756"/>
      <c r="AF167" s="594"/>
      <c r="AG167" s="705">
        <f t="shared" si="21"/>
        <v>155</v>
      </c>
      <c r="AH167" s="756"/>
      <c r="AI167" s="756"/>
      <c r="AJ167" s="756"/>
      <c r="AK167" s="756"/>
      <c r="AL167" s="756"/>
      <c r="AM167" s="756"/>
      <c r="AN167" s="756"/>
      <c r="AO167" s="685"/>
      <c r="AP167" s="705">
        <f t="shared" si="22"/>
        <v>155</v>
      </c>
      <c r="AQ167" s="756"/>
      <c r="AR167" s="756"/>
      <c r="AS167" s="756"/>
      <c r="AT167" s="756"/>
      <c r="AU167" s="756"/>
      <c r="AV167" s="756"/>
      <c r="AW167" s="756"/>
    </row>
    <row r="168" spans="2:49" x14ac:dyDescent="0.25">
      <c r="B168" s="705">
        <v>156</v>
      </c>
      <c r="C168" s="951">
        <f>(1+_xlfn.XLOOKUP(INT((B168-1)/12)+1,'ZC Curve'!$B$8:$B$107,'ZC Curve'!R$8:R$107,,0))^(1/12)-1</f>
        <v>0</v>
      </c>
      <c r="D168" s="946">
        <f t="shared" si="17"/>
        <v>1</v>
      </c>
      <c r="E168" s="594"/>
      <c r="F168" s="705">
        <f t="shared" si="18"/>
        <v>156</v>
      </c>
      <c r="G168" s="756"/>
      <c r="H168" s="756"/>
      <c r="I168" s="756"/>
      <c r="J168" s="756"/>
      <c r="K168" s="756"/>
      <c r="L168" s="756"/>
      <c r="M168" s="756"/>
      <c r="N168" s="594"/>
      <c r="O168" s="705">
        <f t="shared" si="19"/>
        <v>156</v>
      </c>
      <c r="P168" s="756"/>
      <c r="Q168" s="756"/>
      <c r="R168" s="756"/>
      <c r="S168" s="756"/>
      <c r="T168" s="756"/>
      <c r="U168" s="756"/>
      <c r="V168" s="756"/>
      <c r="W168" s="594"/>
      <c r="X168" s="705">
        <f t="shared" si="20"/>
        <v>156</v>
      </c>
      <c r="Y168" s="756"/>
      <c r="Z168" s="756"/>
      <c r="AA168" s="756"/>
      <c r="AB168" s="756"/>
      <c r="AC168" s="756"/>
      <c r="AD168" s="756"/>
      <c r="AE168" s="756"/>
      <c r="AF168" s="594"/>
      <c r="AG168" s="705">
        <f t="shared" si="21"/>
        <v>156</v>
      </c>
      <c r="AH168" s="756"/>
      <c r="AI168" s="756"/>
      <c r="AJ168" s="756"/>
      <c r="AK168" s="756"/>
      <c r="AL168" s="756"/>
      <c r="AM168" s="756"/>
      <c r="AN168" s="756"/>
      <c r="AO168" s="685"/>
      <c r="AP168" s="705">
        <f t="shared" si="22"/>
        <v>156</v>
      </c>
      <c r="AQ168" s="756"/>
      <c r="AR168" s="756"/>
      <c r="AS168" s="756"/>
      <c r="AT168" s="756"/>
      <c r="AU168" s="756"/>
      <c r="AV168" s="756"/>
      <c r="AW168" s="756"/>
    </row>
    <row r="169" spans="2:49" x14ac:dyDescent="0.25">
      <c r="B169" s="705">
        <v>157</v>
      </c>
      <c r="C169" s="951">
        <f>(1+_xlfn.XLOOKUP(INT((B169-1)/12)+1,'ZC Curve'!$B$8:$B$107,'ZC Curve'!R$8:R$107,,0))^(1/12)-1</f>
        <v>0</v>
      </c>
      <c r="D169" s="946">
        <f t="shared" si="17"/>
        <v>1</v>
      </c>
      <c r="E169" s="594"/>
      <c r="F169" s="705">
        <f t="shared" si="18"/>
        <v>157</v>
      </c>
      <c r="G169" s="756"/>
      <c r="H169" s="756"/>
      <c r="I169" s="756"/>
      <c r="J169" s="756"/>
      <c r="K169" s="756"/>
      <c r="L169" s="756"/>
      <c r="M169" s="756"/>
      <c r="N169" s="594"/>
      <c r="O169" s="705">
        <f t="shared" si="19"/>
        <v>157</v>
      </c>
      <c r="P169" s="756"/>
      <c r="Q169" s="756"/>
      <c r="R169" s="756"/>
      <c r="S169" s="756"/>
      <c r="T169" s="756"/>
      <c r="U169" s="756"/>
      <c r="V169" s="756"/>
      <c r="W169" s="594"/>
      <c r="X169" s="705">
        <f t="shared" si="20"/>
        <v>157</v>
      </c>
      <c r="Y169" s="756"/>
      <c r="Z169" s="756"/>
      <c r="AA169" s="756"/>
      <c r="AB169" s="756"/>
      <c r="AC169" s="756"/>
      <c r="AD169" s="756"/>
      <c r="AE169" s="756"/>
      <c r="AF169" s="594"/>
      <c r="AG169" s="705">
        <f t="shared" si="21"/>
        <v>157</v>
      </c>
      <c r="AH169" s="756"/>
      <c r="AI169" s="756"/>
      <c r="AJ169" s="756"/>
      <c r="AK169" s="756"/>
      <c r="AL169" s="756"/>
      <c r="AM169" s="756"/>
      <c r="AN169" s="756"/>
      <c r="AO169" s="685"/>
      <c r="AP169" s="705">
        <f t="shared" si="22"/>
        <v>157</v>
      </c>
      <c r="AQ169" s="756"/>
      <c r="AR169" s="756"/>
      <c r="AS169" s="756"/>
      <c r="AT169" s="756"/>
      <c r="AU169" s="756"/>
      <c r="AV169" s="756"/>
      <c r="AW169" s="756"/>
    </row>
    <row r="170" spans="2:49" x14ac:dyDescent="0.25">
      <c r="B170" s="705">
        <v>158</v>
      </c>
      <c r="C170" s="951">
        <f>(1+_xlfn.XLOOKUP(INT((B170-1)/12)+1,'ZC Curve'!$B$8:$B$107,'ZC Curve'!R$8:R$107,,0))^(1/12)-1</f>
        <v>0</v>
      </c>
      <c r="D170" s="946">
        <f t="shared" si="17"/>
        <v>1</v>
      </c>
      <c r="E170" s="594"/>
      <c r="F170" s="705">
        <f t="shared" si="18"/>
        <v>158</v>
      </c>
      <c r="G170" s="756"/>
      <c r="H170" s="756"/>
      <c r="I170" s="756"/>
      <c r="J170" s="756"/>
      <c r="K170" s="756"/>
      <c r="L170" s="756"/>
      <c r="M170" s="756"/>
      <c r="N170" s="594"/>
      <c r="O170" s="705">
        <f t="shared" si="19"/>
        <v>158</v>
      </c>
      <c r="P170" s="756"/>
      <c r="Q170" s="756"/>
      <c r="R170" s="756"/>
      <c r="S170" s="756"/>
      <c r="T170" s="756"/>
      <c r="U170" s="756"/>
      <c r="V170" s="756"/>
      <c r="W170" s="594"/>
      <c r="X170" s="705">
        <f t="shared" si="20"/>
        <v>158</v>
      </c>
      <c r="Y170" s="756"/>
      <c r="Z170" s="756"/>
      <c r="AA170" s="756"/>
      <c r="AB170" s="756"/>
      <c r="AC170" s="756"/>
      <c r="AD170" s="756"/>
      <c r="AE170" s="756"/>
      <c r="AF170" s="594"/>
      <c r="AG170" s="705">
        <f t="shared" si="21"/>
        <v>158</v>
      </c>
      <c r="AH170" s="756"/>
      <c r="AI170" s="756"/>
      <c r="AJ170" s="756"/>
      <c r="AK170" s="756"/>
      <c r="AL170" s="756"/>
      <c r="AM170" s="756"/>
      <c r="AN170" s="756"/>
      <c r="AO170" s="685"/>
      <c r="AP170" s="705">
        <f t="shared" si="22"/>
        <v>158</v>
      </c>
      <c r="AQ170" s="756"/>
      <c r="AR170" s="756"/>
      <c r="AS170" s="756"/>
      <c r="AT170" s="756"/>
      <c r="AU170" s="756"/>
      <c r="AV170" s="756"/>
      <c r="AW170" s="756"/>
    </row>
    <row r="171" spans="2:49" x14ac:dyDescent="0.25">
      <c r="B171" s="705">
        <v>159</v>
      </c>
      <c r="C171" s="951">
        <f>(1+_xlfn.XLOOKUP(INT((B171-1)/12)+1,'ZC Curve'!$B$8:$B$107,'ZC Curve'!R$8:R$107,,0))^(1/12)-1</f>
        <v>0</v>
      </c>
      <c r="D171" s="946">
        <f t="shared" si="17"/>
        <v>1</v>
      </c>
      <c r="E171" s="594"/>
      <c r="F171" s="705">
        <f t="shared" si="18"/>
        <v>159</v>
      </c>
      <c r="G171" s="756"/>
      <c r="H171" s="756"/>
      <c r="I171" s="756"/>
      <c r="J171" s="756"/>
      <c r="K171" s="756"/>
      <c r="L171" s="756"/>
      <c r="M171" s="756"/>
      <c r="N171" s="594"/>
      <c r="O171" s="705">
        <f t="shared" si="19"/>
        <v>159</v>
      </c>
      <c r="P171" s="756"/>
      <c r="Q171" s="756"/>
      <c r="R171" s="756"/>
      <c r="S171" s="756"/>
      <c r="T171" s="756"/>
      <c r="U171" s="756"/>
      <c r="V171" s="756"/>
      <c r="W171" s="594"/>
      <c r="X171" s="705">
        <f t="shared" si="20"/>
        <v>159</v>
      </c>
      <c r="Y171" s="756"/>
      <c r="Z171" s="756"/>
      <c r="AA171" s="756"/>
      <c r="AB171" s="756"/>
      <c r="AC171" s="756"/>
      <c r="AD171" s="756"/>
      <c r="AE171" s="756"/>
      <c r="AF171" s="594"/>
      <c r="AG171" s="705">
        <f t="shared" si="21"/>
        <v>159</v>
      </c>
      <c r="AH171" s="756"/>
      <c r="AI171" s="756"/>
      <c r="AJ171" s="756"/>
      <c r="AK171" s="756"/>
      <c r="AL171" s="756"/>
      <c r="AM171" s="756"/>
      <c r="AN171" s="756"/>
      <c r="AO171" s="685"/>
      <c r="AP171" s="705">
        <f t="shared" si="22"/>
        <v>159</v>
      </c>
      <c r="AQ171" s="756"/>
      <c r="AR171" s="756"/>
      <c r="AS171" s="756"/>
      <c r="AT171" s="756"/>
      <c r="AU171" s="756"/>
      <c r="AV171" s="756"/>
      <c r="AW171" s="756"/>
    </row>
    <row r="172" spans="2:49" x14ac:dyDescent="0.25">
      <c r="B172" s="705">
        <v>160</v>
      </c>
      <c r="C172" s="951">
        <f>(1+_xlfn.XLOOKUP(INT((B172-1)/12)+1,'ZC Curve'!$B$8:$B$107,'ZC Curve'!R$8:R$107,,0))^(1/12)-1</f>
        <v>0</v>
      </c>
      <c r="D172" s="946">
        <f t="shared" si="17"/>
        <v>1</v>
      </c>
      <c r="E172" s="594"/>
      <c r="F172" s="705">
        <f t="shared" si="18"/>
        <v>160</v>
      </c>
      <c r="G172" s="756"/>
      <c r="H172" s="756"/>
      <c r="I172" s="756"/>
      <c r="J172" s="756"/>
      <c r="K172" s="756"/>
      <c r="L172" s="756"/>
      <c r="M172" s="756"/>
      <c r="N172" s="594"/>
      <c r="O172" s="705">
        <f t="shared" si="19"/>
        <v>160</v>
      </c>
      <c r="P172" s="756"/>
      <c r="Q172" s="756"/>
      <c r="R172" s="756"/>
      <c r="S172" s="756"/>
      <c r="T172" s="756"/>
      <c r="U172" s="756"/>
      <c r="V172" s="756"/>
      <c r="W172" s="594"/>
      <c r="X172" s="705">
        <f t="shared" si="20"/>
        <v>160</v>
      </c>
      <c r="Y172" s="756"/>
      <c r="Z172" s="756"/>
      <c r="AA172" s="756"/>
      <c r="AB172" s="756"/>
      <c r="AC172" s="756"/>
      <c r="AD172" s="756"/>
      <c r="AE172" s="756"/>
      <c r="AF172" s="594"/>
      <c r="AG172" s="705">
        <f t="shared" si="21"/>
        <v>160</v>
      </c>
      <c r="AH172" s="756"/>
      <c r="AI172" s="756"/>
      <c r="AJ172" s="756"/>
      <c r="AK172" s="756"/>
      <c r="AL172" s="756"/>
      <c r="AM172" s="756"/>
      <c r="AN172" s="756"/>
      <c r="AO172" s="685"/>
      <c r="AP172" s="705">
        <f t="shared" si="22"/>
        <v>160</v>
      </c>
      <c r="AQ172" s="756"/>
      <c r="AR172" s="756"/>
      <c r="AS172" s="756"/>
      <c r="AT172" s="756"/>
      <c r="AU172" s="756"/>
      <c r="AV172" s="756"/>
      <c r="AW172" s="756"/>
    </row>
    <row r="173" spans="2:49" x14ac:dyDescent="0.25">
      <c r="B173" s="705">
        <v>161</v>
      </c>
      <c r="C173" s="951">
        <f>(1+_xlfn.XLOOKUP(INT((B173-1)/12)+1,'ZC Curve'!$B$8:$B$107,'ZC Curve'!R$8:R$107,,0))^(1/12)-1</f>
        <v>0</v>
      </c>
      <c r="D173" s="946">
        <f t="shared" si="17"/>
        <v>1</v>
      </c>
      <c r="E173" s="594"/>
      <c r="F173" s="705">
        <f t="shared" si="18"/>
        <v>161</v>
      </c>
      <c r="G173" s="756"/>
      <c r="H173" s="756"/>
      <c r="I173" s="756"/>
      <c r="J173" s="756"/>
      <c r="K173" s="756"/>
      <c r="L173" s="756"/>
      <c r="M173" s="756"/>
      <c r="N173" s="594"/>
      <c r="O173" s="705">
        <f t="shared" si="19"/>
        <v>161</v>
      </c>
      <c r="P173" s="756"/>
      <c r="Q173" s="756"/>
      <c r="R173" s="756"/>
      <c r="S173" s="756"/>
      <c r="T173" s="756"/>
      <c r="U173" s="756"/>
      <c r="V173" s="756"/>
      <c r="W173" s="594"/>
      <c r="X173" s="705">
        <f t="shared" si="20"/>
        <v>161</v>
      </c>
      <c r="Y173" s="756"/>
      <c r="Z173" s="756"/>
      <c r="AA173" s="756"/>
      <c r="AB173" s="756"/>
      <c r="AC173" s="756"/>
      <c r="AD173" s="756"/>
      <c r="AE173" s="756"/>
      <c r="AF173" s="594"/>
      <c r="AG173" s="705">
        <f t="shared" si="21"/>
        <v>161</v>
      </c>
      <c r="AH173" s="756"/>
      <c r="AI173" s="756"/>
      <c r="AJ173" s="756"/>
      <c r="AK173" s="756"/>
      <c r="AL173" s="756"/>
      <c r="AM173" s="756"/>
      <c r="AN173" s="756"/>
      <c r="AO173" s="685"/>
      <c r="AP173" s="705">
        <f t="shared" si="22"/>
        <v>161</v>
      </c>
      <c r="AQ173" s="756"/>
      <c r="AR173" s="756"/>
      <c r="AS173" s="756"/>
      <c r="AT173" s="756"/>
      <c r="AU173" s="756"/>
      <c r="AV173" s="756"/>
      <c r="AW173" s="756"/>
    </row>
    <row r="174" spans="2:49" x14ac:dyDescent="0.25">
      <c r="B174" s="705">
        <v>162</v>
      </c>
      <c r="C174" s="951">
        <f>(1+_xlfn.XLOOKUP(INT((B174-1)/12)+1,'ZC Curve'!$B$8:$B$107,'ZC Curve'!R$8:R$107,,0))^(1/12)-1</f>
        <v>0</v>
      </c>
      <c r="D174" s="946">
        <f t="shared" si="17"/>
        <v>1</v>
      </c>
      <c r="E174" s="594"/>
      <c r="F174" s="705">
        <f t="shared" si="18"/>
        <v>162</v>
      </c>
      <c r="G174" s="756"/>
      <c r="H174" s="756"/>
      <c r="I174" s="756"/>
      <c r="J174" s="756"/>
      <c r="K174" s="756"/>
      <c r="L174" s="756"/>
      <c r="M174" s="756"/>
      <c r="N174" s="594"/>
      <c r="O174" s="705">
        <f t="shared" si="19"/>
        <v>162</v>
      </c>
      <c r="P174" s="756"/>
      <c r="Q174" s="756"/>
      <c r="R174" s="756"/>
      <c r="S174" s="756"/>
      <c r="T174" s="756"/>
      <c r="U174" s="756"/>
      <c r="V174" s="756"/>
      <c r="W174" s="594"/>
      <c r="X174" s="705">
        <f t="shared" si="20"/>
        <v>162</v>
      </c>
      <c r="Y174" s="756"/>
      <c r="Z174" s="756"/>
      <c r="AA174" s="756"/>
      <c r="AB174" s="756"/>
      <c r="AC174" s="756"/>
      <c r="AD174" s="756"/>
      <c r="AE174" s="756"/>
      <c r="AF174" s="594"/>
      <c r="AG174" s="705">
        <f t="shared" si="21"/>
        <v>162</v>
      </c>
      <c r="AH174" s="756"/>
      <c r="AI174" s="756"/>
      <c r="AJ174" s="756"/>
      <c r="AK174" s="756"/>
      <c r="AL174" s="756"/>
      <c r="AM174" s="756"/>
      <c r="AN174" s="756"/>
      <c r="AO174" s="685"/>
      <c r="AP174" s="705">
        <f t="shared" si="22"/>
        <v>162</v>
      </c>
      <c r="AQ174" s="756"/>
      <c r="AR174" s="756"/>
      <c r="AS174" s="756"/>
      <c r="AT174" s="756"/>
      <c r="AU174" s="756"/>
      <c r="AV174" s="756"/>
      <c r="AW174" s="756"/>
    </row>
    <row r="175" spans="2:49" x14ac:dyDescent="0.25">
      <c r="B175" s="705">
        <v>163</v>
      </c>
      <c r="C175" s="951">
        <f>(1+_xlfn.XLOOKUP(INT((B175-1)/12)+1,'ZC Curve'!$B$8:$B$107,'ZC Curve'!R$8:R$107,,0))^(1/12)-1</f>
        <v>0</v>
      </c>
      <c r="D175" s="946">
        <f t="shared" si="17"/>
        <v>1</v>
      </c>
      <c r="E175" s="594"/>
      <c r="F175" s="705">
        <f t="shared" si="18"/>
        <v>163</v>
      </c>
      <c r="G175" s="756"/>
      <c r="H175" s="756"/>
      <c r="I175" s="756"/>
      <c r="J175" s="756"/>
      <c r="K175" s="756"/>
      <c r="L175" s="756"/>
      <c r="M175" s="756"/>
      <c r="N175" s="594"/>
      <c r="O175" s="705">
        <f t="shared" si="19"/>
        <v>163</v>
      </c>
      <c r="P175" s="756"/>
      <c r="Q175" s="756"/>
      <c r="R175" s="756"/>
      <c r="S175" s="756"/>
      <c r="T175" s="756"/>
      <c r="U175" s="756"/>
      <c r="V175" s="756"/>
      <c r="W175" s="594"/>
      <c r="X175" s="705">
        <f t="shared" si="20"/>
        <v>163</v>
      </c>
      <c r="Y175" s="756"/>
      <c r="Z175" s="756"/>
      <c r="AA175" s="756"/>
      <c r="AB175" s="756"/>
      <c r="AC175" s="756"/>
      <c r="AD175" s="756"/>
      <c r="AE175" s="756"/>
      <c r="AF175" s="594"/>
      <c r="AG175" s="705">
        <f t="shared" si="21"/>
        <v>163</v>
      </c>
      <c r="AH175" s="756"/>
      <c r="AI175" s="756"/>
      <c r="AJ175" s="756"/>
      <c r="AK175" s="756"/>
      <c r="AL175" s="756"/>
      <c r="AM175" s="756"/>
      <c r="AN175" s="756"/>
      <c r="AO175" s="685"/>
      <c r="AP175" s="705">
        <f t="shared" si="22"/>
        <v>163</v>
      </c>
      <c r="AQ175" s="756"/>
      <c r="AR175" s="756"/>
      <c r="AS175" s="756"/>
      <c r="AT175" s="756"/>
      <c r="AU175" s="756"/>
      <c r="AV175" s="756"/>
      <c r="AW175" s="756"/>
    </row>
    <row r="176" spans="2:49" x14ac:dyDescent="0.25">
      <c r="B176" s="705">
        <v>164</v>
      </c>
      <c r="C176" s="951">
        <f>(1+_xlfn.XLOOKUP(INT((B176-1)/12)+1,'ZC Curve'!$B$8:$B$107,'ZC Curve'!R$8:R$107,,0))^(1/12)-1</f>
        <v>0</v>
      </c>
      <c r="D176" s="946">
        <f t="shared" si="17"/>
        <v>1</v>
      </c>
      <c r="E176" s="594"/>
      <c r="F176" s="705">
        <f t="shared" si="18"/>
        <v>164</v>
      </c>
      <c r="G176" s="756"/>
      <c r="H176" s="756"/>
      <c r="I176" s="756"/>
      <c r="J176" s="756"/>
      <c r="K176" s="756"/>
      <c r="L176" s="756"/>
      <c r="M176" s="756"/>
      <c r="N176" s="594"/>
      <c r="O176" s="705">
        <f t="shared" si="19"/>
        <v>164</v>
      </c>
      <c r="P176" s="756"/>
      <c r="Q176" s="756"/>
      <c r="R176" s="756"/>
      <c r="S176" s="756"/>
      <c r="T176" s="756"/>
      <c r="U176" s="756"/>
      <c r="V176" s="756"/>
      <c r="W176" s="594"/>
      <c r="X176" s="705">
        <f t="shared" si="20"/>
        <v>164</v>
      </c>
      <c r="Y176" s="756"/>
      <c r="Z176" s="756"/>
      <c r="AA176" s="756"/>
      <c r="AB176" s="756"/>
      <c r="AC176" s="756"/>
      <c r="AD176" s="756"/>
      <c r="AE176" s="756"/>
      <c r="AF176" s="594"/>
      <c r="AG176" s="705">
        <f t="shared" si="21"/>
        <v>164</v>
      </c>
      <c r="AH176" s="756"/>
      <c r="AI176" s="756"/>
      <c r="AJ176" s="756"/>
      <c r="AK176" s="756"/>
      <c r="AL176" s="756"/>
      <c r="AM176" s="756"/>
      <c r="AN176" s="756"/>
      <c r="AO176" s="685"/>
      <c r="AP176" s="705">
        <f t="shared" si="22"/>
        <v>164</v>
      </c>
      <c r="AQ176" s="756"/>
      <c r="AR176" s="756"/>
      <c r="AS176" s="756"/>
      <c r="AT176" s="756"/>
      <c r="AU176" s="756"/>
      <c r="AV176" s="756"/>
      <c r="AW176" s="756"/>
    </row>
    <row r="177" spans="2:49" x14ac:dyDescent="0.25">
      <c r="B177" s="705">
        <v>165</v>
      </c>
      <c r="C177" s="951">
        <f>(1+_xlfn.XLOOKUP(INT((B177-1)/12)+1,'ZC Curve'!$B$8:$B$107,'ZC Curve'!R$8:R$107,,0))^(1/12)-1</f>
        <v>0</v>
      </c>
      <c r="D177" s="946">
        <f t="shared" si="17"/>
        <v>1</v>
      </c>
      <c r="E177" s="594"/>
      <c r="F177" s="705">
        <f t="shared" si="18"/>
        <v>165</v>
      </c>
      <c r="G177" s="756"/>
      <c r="H177" s="756"/>
      <c r="I177" s="756"/>
      <c r="J177" s="756"/>
      <c r="K177" s="756"/>
      <c r="L177" s="756"/>
      <c r="M177" s="756"/>
      <c r="N177" s="594"/>
      <c r="O177" s="705">
        <f t="shared" si="19"/>
        <v>165</v>
      </c>
      <c r="P177" s="756"/>
      <c r="Q177" s="756"/>
      <c r="R177" s="756"/>
      <c r="S177" s="756"/>
      <c r="T177" s="756"/>
      <c r="U177" s="756"/>
      <c r="V177" s="756"/>
      <c r="W177" s="594"/>
      <c r="X177" s="705">
        <f t="shared" si="20"/>
        <v>165</v>
      </c>
      <c r="Y177" s="756"/>
      <c r="Z177" s="756"/>
      <c r="AA177" s="756"/>
      <c r="AB177" s="756"/>
      <c r="AC177" s="756"/>
      <c r="AD177" s="756"/>
      <c r="AE177" s="756"/>
      <c r="AF177" s="594"/>
      <c r="AG177" s="705">
        <f t="shared" si="21"/>
        <v>165</v>
      </c>
      <c r="AH177" s="756"/>
      <c r="AI177" s="756"/>
      <c r="AJ177" s="756"/>
      <c r="AK177" s="756"/>
      <c r="AL177" s="756"/>
      <c r="AM177" s="756"/>
      <c r="AN177" s="756"/>
      <c r="AO177" s="685"/>
      <c r="AP177" s="705">
        <f t="shared" si="22"/>
        <v>165</v>
      </c>
      <c r="AQ177" s="756"/>
      <c r="AR177" s="756"/>
      <c r="AS177" s="756"/>
      <c r="AT177" s="756"/>
      <c r="AU177" s="756"/>
      <c r="AV177" s="756"/>
      <c r="AW177" s="756"/>
    </row>
    <row r="178" spans="2:49" x14ac:dyDescent="0.25">
      <c r="B178" s="705">
        <v>166</v>
      </c>
      <c r="C178" s="951">
        <f>(1+_xlfn.XLOOKUP(INT((B178-1)/12)+1,'ZC Curve'!$B$8:$B$107,'ZC Curve'!R$8:R$107,,0))^(1/12)-1</f>
        <v>0</v>
      </c>
      <c r="D178" s="946">
        <f t="shared" si="17"/>
        <v>1</v>
      </c>
      <c r="E178" s="594"/>
      <c r="F178" s="705">
        <f t="shared" si="18"/>
        <v>166</v>
      </c>
      <c r="G178" s="756"/>
      <c r="H178" s="756"/>
      <c r="I178" s="756"/>
      <c r="J178" s="756"/>
      <c r="K178" s="756"/>
      <c r="L178" s="756"/>
      <c r="M178" s="756"/>
      <c r="N178" s="594"/>
      <c r="O178" s="705">
        <f t="shared" si="19"/>
        <v>166</v>
      </c>
      <c r="P178" s="756"/>
      <c r="Q178" s="756"/>
      <c r="R178" s="756"/>
      <c r="S178" s="756"/>
      <c r="T178" s="756"/>
      <c r="U178" s="756"/>
      <c r="V178" s="756"/>
      <c r="W178" s="594"/>
      <c r="X178" s="705">
        <f t="shared" si="20"/>
        <v>166</v>
      </c>
      <c r="Y178" s="756"/>
      <c r="Z178" s="756"/>
      <c r="AA178" s="756"/>
      <c r="AB178" s="756"/>
      <c r="AC178" s="756"/>
      <c r="AD178" s="756"/>
      <c r="AE178" s="756"/>
      <c r="AF178" s="594"/>
      <c r="AG178" s="705">
        <f t="shared" si="21"/>
        <v>166</v>
      </c>
      <c r="AH178" s="756"/>
      <c r="AI178" s="756"/>
      <c r="AJ178" s="756"/>
      <c r="AK178" s="756"/>
      <c r="AL178" s="756"/>
      <c r="AM178" s="756"/>
      <c r="AN178" s="756"/>
      <c r="AO178" s="685"/>
      <c r="AP178" s="705">
        <f t="shared" si="22"/>
        <v>166</v>
      </c>
      <c r="AQ178" s="756"/>
      <c r="AR178" s="756"/>
      <c r="AS178" s="756"/>
      <c r="AT178" s="756"/>
      <c r="AU178" s="756"/>
      <c r="AV178" s="756"/>
      <c r="AW178" s="756"/>
    </row>
    <row r="179" spans="2:49" x14ac:dyDescent="0.25">
      <c r="B179" s="705">
        <v>167</v>
      </c>
      <c r="C179" s="951">
        <f>(1+_xlfn.XLOOKUP(INT((B179-1)/12)+1,'ZC Curve'!$B$8:$B$107,'ZC Curve'!R$8:R$107,,0))^(1/12)-1</f>
        <v>0</v>
      </c>
      <c r="D179" s="946">
        <f t="shared" si="17"/>
        <v>1</v>
      </c>
      <c r="E179" s="594"/>
      <c r="F179" s="705">
        <f t="shared" si="18"/>
        <v>167</v>
      </c>
      <c r="G179" s="756"/>
      <c r="H179" s="756"/>
      <c r="I179" s="756"/>
      <c r="J179" s="756"/>
      <c r="K179" s="756"/>
      <c r="L179" s="756"/>
      <c r="M179" s="756"/>
      <c r="N179" s="594"/>
      <c r="O179" s="705">
        <f t="shared" si="19"/>
        <v>167</v>
      </c>
      <c r="P179" s="756"/>
      <c r="Q179" s="756"/>
      <c r="R179" s="756"/>
      <c r="S179" s="756"/>
      <c r="T179" s="756"/>
      <c r="U179" s="756"/>
      <c r="V179" s="756"/>
      <c r="W179" s="594"/>
      <c r="X179" s="705">
        <f t="shared" si="20"/>
        <v>167</v>
      </c>
      <c r="Y179" s="756"/>
      <c r="Z179" s="756"/>
      <c r="AA179" s="756"/>
      <c r="AB179" s="756"/>
      <c r="AC179" s="756"/>
      <c r="AD179" s="756"/>
      <c r="AE179" s="756"/>
      <c r="AF179" s="594"/>
      <c r="AG179" s="705">
        <f t="shared" si="21"/>
        <v>167</v>
      </c>
      <c r="AH179" s="756"/>
      <c r="AI179" s="756"/>
      <c r="AJ179" s="756"/>
      <c r="AK179" s="756"/>
      <c r="AL179" s="756"/>
      <c r="AM179" s="756"/>
      <c r="AN179" s="756"/>
      <c r="AO179" s="685"/>
      <c r="AP179" s="705">
        <f t="shared" si="22"/>
        <v>167</v>
      </c>
      <c r="AQ179" s="756"/>
      <c r="AR179" s="756"/>
      <c r="AS179" s="756"/>
      <c r="AT179" s="756"/>
      <c r="AU179" s="756"/>
      <c r="AV179" s="756"/>
      <c r="AW179" s="756"/>
    </row>
    <row r="180" spans="2:49" x14ac:dyDescent="0.25">
      <c r="B180" s="705">
        <v>168</v>
      </c>
      <c r="C180" s="951">
        <f>(1+_xlfn.XLOOKUP(INT((B180-1)/12)+1,'ZC Curve'!$B$8:$B$107,'ZC Curve'!R$8:R$107,,0))^(1/12)-1</f>
        <v>0</v>
      </c>
      <c r="D180" s="946">
        <f t="shared" si="17"/>
        <v>1</v>
      </c>
      <c r="E180" s="594"/>
      <c r="F180" s="705">
        <f t="shared" si="18"/>
        <v>168</v>
      </c>
      <c r="G180" s="756"/>
      <c r="H180" s="756"/>
      <c r="I180" s="756"/>
      <c r="J180" s="756"/>
      <c r="K180" s="756"/>
      <c r="L180" s="756"/>
      <c r="M180" s="756"/>
      <c r="N180" s="594"/>
      <c r="O180" s="705">
        <f t="shared" si="19"/>
        <v>168</v>
      </c>
      <c r="P180" s="756"/>
      <c r="Q180" s="756"/>
      <c r="R180" s="756"/>
      <c r="S180" s="756"/>
      <c r="T180" s="756"/>
      <c r="U180" s="756"/>
      <c r="V180" s="756"/>
      <c r="W180" s="594"/>
      <c r="X180" s="705">
        <f t="shared" si="20"/>
        <v>168</v>
      </c>
      <c r="Y180" s="756"/>
      <c r="Z180" s="756"/>
      <c r="AA180" s="756"/>
      <c r="AB180" s="756"/>
      <c r="AC180" s="756"/>
      <c r="AD180" s="756"/>
      <c r="AE180" s="756"/>
      <c r="AF180" s="594"/>
      <c r="AG180" s="705">
        <f t="shared" si="21"/>
        <v>168</v>
      </c>
      <c r="AH180" s="756"/>
      <c r="AI180" s="756"/>
      <c r="AJ180" s="756"/>
      <c r="AK180" s="756"/>
      <c r="AL180" s="756"/>
      <c r="AM180" s="756"/>
      <c r="AN180" s="756"/>
      <c r="AO180" s="685"/>
      <c r="AP180" s="705">
        <f t="shared" si="22"/>
        <v>168</v>
      </c>
      <c r="AQ180" s="756"/>
      <c r="AR180" s="756"/>
      <c r="AS180" s="756"/>
      <c r="AT180" s="756"/>
      <c r="AU180" s="756"/>
      <c r="AV180" s="756"/>
      <c r="AW180" s="756"/>
    </row>
    <row r="181" spans="2:49" x14ac:dyDescent="0.25">
      <c r="B181" s="705">
        <v>169</v>
      </c>
      <c r="C181" s="951">
        <f>(1+_xlfn.XLOOKUP(INT((B181-1)/12)+1,'ZC Curve'!$B$8:$B$107,'ZC Curve'!R$8:R$107,,0))^(1/12)-1</f>
        <v>0</v>
      </c>
      <c r="D181" s="946">
        <f t="shared" si="17"/>
        <v>1</v>
      </c>
      <c r="E181" s="594"/>
      <c r="F181" s="705">
        <f t="shared" si="18"/>
        <v>169</v>
      </c>
      <c r="G181" s="756"/>
      <c r="H181" s="756"/>
      <c r="I181" s="756"/>
      <c r="J181" s="756"/>
      <c r="K181" s="756"/>
      <c r="L181" s="756"/>
      <c r="M181" s="756"/>
      <c r="N181" s="594"/>
      <c r="O181" s="705">
        <f t="shared" si="19"/>
        <v>169</v>
      </c>
      <c r="P181" s="756"/>
      <c r="Q181" s="756"/>
      <c r="R181" s="756"/>
      <c r="S181" s="756"/>
      <c r="T181" s="756"/>
      <c r="U181" s="756"/>
      <c r="V181" s="756"/>
      <c r="W181" s="594"/>
      <c r="X181" s="705">
        <f t="shared" si="20"/>
        <v>169</v>
      </c>
      <c r="Y181" s="756"/>
      <c r="Z181" s="756"/>
      <c r="AA181" s="756"/>
      <c r="AB181" s="756"/>
      <c r="AC181" s="756"/>
      <c r="AD181" s="756"/>
      <c r="AE181" s="756"/>
      <c r="AF181" s="594"/>
      <c r="AG181" s="705">
        <f t="shared" si="21"/>
        <v>169</v>
      </c>
      <c r="AH181" s="756"/>
      <c r="AI181" s="756"/>
      <c r="AJ181" s="756"/>
      <c r="AK181" s="756"/>
      <c r="AL181" s="756"/>
      <c r="AM181" s="756"/>
      <c r="AN181" s="756"/>
      <c r="AO181" s="685"/>
      <c r="AP181" s="705">
        <f t="shared" si="22"/>
        <v>169</v>
      </c>
      <c r="AQ181" s="756"/>
      <c r="AR181" s="756"/>
      <c r="AS181" s="756"/>
      <c r="AT181" s="756"/>
      <c r="AU181" s="756"/>
      <c r="AV181" s="756"/>
      <c r="AW181" s="756"/>
    </row>
    <row r="182" spans="2:49" x14ac:dyDescent="0.25">
      <c r="B182" s="705">
        <v>170</v>
      </c>
      <c r="C182" s="951">
        <f>(1+_xlfn.XLOOKUP(INT((B182-1)/12)+1,'ZC Curve'!$B$8:$B$107,'ZC Curve'!R$8:R$107,,0))^(1/12)-1</f>
        <v>0</v>
      </c>
      <c r="D182" s="946">
        <f t="shared" si="17"/>
        <v>1</v>
      </c>
      <c r="E182" s="594"/>
      <c r="F182" s="705">
        <f t="shared" si="18"/>
        <v>170</v>
      </c>
      <c r="G182" s="756"/>
      <c r="H182" s="756"/>
      <c r="I182" s="756"/>
      <c r="J182" s="756"/>
      <c r="K182" s="756"/>
      <c r="L182" s="756"/>
      <c r="M182" s="756"/>
      <c r="N182" s="594"/>
      <c r="O182" s="705">
        <f t="shared" si="19"/>
        <v>170</v>
      </c>
      <c r="P182" s="756"/>
      <c r="Q182" s="756"/>
      <c r="R182" s="756"/>
      <c r="S182" s="756"/>
      <c r="T182" s="756"/>
      <c r="U182" s="756"/>
      <c r="V182" s="756"/>
      <c r="W182" s="594"/>
      <c r="X182" s="705">
        <f t="shared" si="20"/>
        <v>170</v>
      </c>
      <c r="Y182" s="756"/>
      <c r="Z182" s="756"/>
      <c r="AA182" s="756"/>
      <c r="AB182" s="756"/>
      <c r="AC182" s="756"/>
      <c r="AD182" s="756"/>
      <c r="AE182" s="756"/>
      <c r="AF182" s="594"/>
      <c r="AG182" s="705">
        <f t="shared" si="21"/>
        <v>170</v>
      </c>
      <c r="AH182" s="756"/>
      <c r="AI182" s="756"/>
      <c r="AJ182" s="756"/>
      <c r="AK182" s="756"/>
      <c r="AL182" s="756"/>
      <c r="AM182" s="756"/>
      <c r="AN182" s="756"/>
      <c r="AO182" s="685"/>
      <c r="AP182" s="705">
        <f t="shared" si="22"/>
        <v>170</v>
      </c>
      <c r="AQ182" s="756"/>
      <c r="AR182" s="756"/>
      <c r="AS182" s="756"/>
      <c r="AT182" s="756"/>
      <c r="AU182" s="756"/>
      <c r="AV182" s="756"/>
      <c r="AW182" s="756"/>
    </row>
    <row r="183" spans="2:49" x14ac:dyDescent="0.25">
      <c r="B183" s="705">
        <v>171</v>
      </c>
      <c r="C183" s="951">
        <f>(1+_xlfn.XLOOKUP(INT((B183-1)/12)+1,'ZC Curve'!$B$8:$B$107,'ZC Curve'!R$8:R$107,,0))^(1/12)-1</f>
        <v>0</v>
      </c>
      <c r="D183" s="946">
        <f t="shared" si="17"/>
        <v>1</v>
      </c>
      <c r="E183" s="594"/>
      <c r="F183" s="705">
        <f t="shared" si="18"/>
        <v>171</v>
      </c>
      <c r="G183" s="756"/>
      <c r="H183" s="756"/>
      <c r="I183" s="756"/>
      <c r="J183" s="756"/>
      <c r="K183" s="756"/>
      <c r="L183" s="756"/>
      <c r="M183" s="756"/>
      <c r="N183" s="594"/>
      <c r="O183" s="705">
        <f t="shared" si="19"/>
        <v>171</v>
      </c>
      <c r="P183" s="756"/>
      <c r="Q183" s="756"/>
      <c r="R183" s="756"/>
      <c r="S183" s="756"/>
      <c r="T183" s="756"/>
      <c r="U183" s="756"/>
      <c r="V183" s="756"/>
      <c r="W183" s="594"/>
      <c r="X183" s="705">
        <f t="shared" si="20"/>
        <v>171</v>
      </c>
      <c r="Y183" s="756"/>
      <c r="Z183" s="756"/>
      <c r="AA183" s="756"/>
      <c r="AB183" s="756"/>
      <c r="AC183" s="756"/>
      <c r="AD183" s="756"/>
      <c r="AE183" s="756"/>
      <c r="AF183" s="594"/>
      <c r="AG183" s="705">
        <f t="shared" si="21"/>
        <v>171</v>
      </c>
      <c r="AH183" s="756"/>
      <c r="AI183" s="756"/>
      <c r="AJ183" s="756"/>
      <c r="AK183" s="756"/>
      <c r="AL183" s="756"/>
      <c r="AM183" s="756"/>
      <c r="AN183" s="756"/>
      <c r="AO183" s="685"/>
      <c r="AP183" s="705">
        <f t="shared" si="22"/>
        <v>171</v>
      </c>
      <c r="AQ183" s="756"/>
      <c r="AR183" s="756"/>
      <c r="AS183" s="756"/>
      <c r="AT183" s="756"/>
      <c r="AU183" s="756"/>
      <c r="AV183" s="756"/>
      <c r="AW183" s="756"/>
    </row>
    <row r="184" spans="2:49" x14ac:dyDescent="0.25">
      <c r="B184" s="705">
        <v>172</v>
      </c>
      <c r="C184" s="951">
        <f>(1+_xlfn.XLOOKUP(INT((B184-1)/12)+1,'ZC Curve'!$B$8:$B$107,'ZC Curve'!R$8:R$107,,0))^(1/12)-1</f>
        <v>0</v>
      </c>
      <c r="D184" s="946">
        <f t="shared" si="17"/>
        <v>1</v>
      </c>
      <c r="E184" s="594"/>
      <c r="F184" s="705">
        <f t="shared" si="18"/>
        <v>172</v>
      </c>
      <c r="G184" s="756"/>
      <c r="H184" s="756"/>
      <c r="I184" s="756"/>
      <c r="J184" s="756"/>
      <c r="K184" s="756"/>
      <c r="L184" s="756"/>
      <c r="M184" s="756"/>
      <c r="N184" s="594"/>
      <c r="O184" s="705">
        <f t="shared" si="19"/>
        <v>172</v>
      </c>
      <c r="P184" s="756"/>
      <c r="Q184" s="756"/>
      <c r="R184" s="756"/>
      <c r="S184" s="756"/>
      <c r="T184" s="756"/>
      <c r="U184" s="756"/>
      <c r="V184" s="756"/>
      <c r="W184" s="594"/>
      <c r="X184" s="705">
        <f t="shared" si="20"/>
        <v>172</v>
      </c>
      <c r="Y184" s="756"/>
      <c r="Z184" s="756"/>
      <c r="AA184" s="756"/>
      <c r="AB184" s="756"/>
      <c r="AC184" s="756"/>
      <c r="AD184" s="756"/>
      <c r="AE184" s="756"/>
      <c r="AF184" s="594"/>
      <c r="AG184" s="705">
        <f t="shared" si="21"/>
        <v>172</v>
      </c>
      <c r="AH184" s="756"/>
      <c r="AI184" s="756"/>
      <c r="AJ184" s="756"/>
      <c r="AK184" s="756"/>
      <c r="AL184" s="756"/>
      <c r="AM184" s="756"/>
      <c r="AN184" s="756"/>
      <c r="AO184" s="685"/>
      <c r="AP184" s="705">
        <f t="shared" si="22"/>
        <v>172</v>
      </c>
      <c r="AQ184" s="756"/>
      <c r="AR184" s="756"/>
      <c r="AS184" s="756"/>
      <c r="AT184" s="756"/>
      <c r="AU184" s="756"/>
      <c r="AV184" s="756"/>
      <c r="AW184" s="756"/>
    </row>
    <row r="185" spans="2:49" x14ac:dyDescent="0.25">
      <c r="B185" s="705">
        <v>173</v>
      </c>
      <c r="C185" s="951">
        <f>(1+_xlfn.XLOOKUP(INT((B185-1)/12)+1,'ZC Curve'!$B$8:$B$107,'ZC Curve'!R$8:R$107,,0))^(1/12)-1</f>
        <v>0</v>
      </c>
      <c r="D185" s="946">
        <f t="shared" si="17"/>
        <v>1</v>
      </c>
      <c r="E185" s="594"/>
      <c r="F185" s="705">
        <f t="shared" si="18"/>
        <v>173</v>
      </c>
      <c r="G185" s="756"/>
      <c r="H185" s="756"/>
      <c r="I185" s="756"/>
      <c r="J185" s="756"/>
      <c r="K185" s="756"/>
      <c r="L185" s="756"/>
      <c r="M185" s="756"/>
      <c r="N185" s="594"/>
      <c r="O185" s="705">
        <f t="shared" si="19"/>
        <v>173</v>
      </c>
      <c r="P185" s="756"/>
      <c r="Q185" s="756"/>
      <c r="R185" s="756"/>
      <c r="S185" s="756"/>
      <c r="T185" s="756"/>
      <c r="U185" s="756"/>
      <c r="V185" s="756"/>
      <c r="W185" s="594"/>
      <c r="X185" s="705">
        <f t="shared" si="20"/>
        <v>173</v>
      </c>
      <c r="Y185" s="756"/>
      <c r="Z185" s="756"/>
      <c r="AA185" s="756"/>
      <c r="AB185" s="756"/>
      <c r="AC185" s="756"/>
      <c r="AD185" s="756"/>
      <c r="AE185" s="756"/>
      <c r="AF185" s="594"/>
      <c r="AG185" s="705">
        <f t="shared" si="21"/>
        <v>173</v>
      </c>
      <c r="AH185" s="756"/>
      <c r="AI185" s="756"/>
      <c r="AJ185" s="756"/>
      <c r="AK185" s="756"/>
      <c r="AL185" s="756"/>
      <c r="AM185" s="756"/>
      <c r="AN185" s="756"/>
      <c r="AO185" s="685"/>
      <c r="AP185" s="705">
        <f t="shared" si="22"/>
        <v>173</v>
      </c>
      <c r="AQ185" s="756"/>
      <c r="AR185" s="756"/>
      <c r="AS185" s="756"/>
      <c r="AT185" s="756"/>
      <c r="AU185" s="756"/>
      <c r="AV185" s="756"/>
      <c r="AW185" s="756"/>
    </row>
    <row r="186" spans="2:49" x14ac:dyDescent="0.25">
      <c r="B186" s="705">
        <v>174</v>
      </c>
      <c r="C186" s="951">
        <f>(1+_xlfn.XLOOKUP(INT((B186-1)/12)+1,'ZC Curve'!$B$8:$B$107,'ZC Curve'!R$8:R$107,,0))^(1/12)-1</f>
        <v>0</v>
      </c>
      <c r="D186" s="946">
        <f t="shared" si="17"/>
        <v>1</v>
      </c>
      <c r="E186" s="594"/>
      <c r="F186" s="705">
        <f t="shared" si="18"/>
        <v>174</v>
      </c>
      <c r="G186" s="756"/>
      <c r="H186" s="756"/>
      <c r="I186" s="756"/>
      <c r="J186" s="756"/>
      <c r="K186" s="756"/>
      <c r="L186" s="756"/>
      <c r="M186" s="756"/>
      <c r="N186" s="594"/>
      <c r="O186" s="705">
        <f t="shared" si="19"/>
        <v>174</v>
      </c>
      <c r="P186" s="756"/>
      <c r="Q186" s="756"/>
      <c r="R186" s="756"/>
      <c r="S186" s="756"/>
      <c r="T186" s="756"/>
      <c r="U186" s="756"/>
      <c r="V186" s="756"/>
      <c r="W186" s="594"/>
      <c r="X186" s="705">
        <f t="shared" si="20"/>
        <v>174</v>
      </c>
      <c r="Y186" s="756"/>
      <c r="Z186" s="756"/>
      <c r="AA186" s="756"/>
      <c r="AB186" s="756"/>
      <c r="AC186" s="756"/>
      <c r="AD186" s="756"/>
      <c r="AE186" s="756"/>
      <c r="AF186" s="594"/>
      <c r="AG186" s="705">
        <f t="shared" si="21"/>
        <v>174</v>
      </c>
      <c r="AH186" s="756"/>
      <c r="AI186" s="756"/>
      <c r="AJ186" s="756"/>
      <c r="AK186" s="756"/>
      <c r="AL186" s="756"/>
      <c r="AM186" s="756"/>
      <c r="AN186" s="756"/>
      <c r="AO186" s="685"/>
      <c r="AP186" s="705">
        <f t="shared" si="22"/>
        <v>174</v>
      </c>
      <c r="AQ186" s="756"/>
      <c r="AR186" s="756"/>
      <c r="AS186" s="756"/>
      <c r="AT186" s="756"/>
      <c r="AU186" s="756"/>
      <c r="AV186" s="756"/>
      <c r="AW186" s="756"/>
    </row>
    <row r="187" spans="2:49" x14ac:dyDescent="0.25">
      <c r="B187" s="705">
        <v>175</v>
      </c>
      <c r="C187" s="951">
        <f>(1+_xlfn.XLOOKUP(INT((B187-1)/12)+1,'ZC Curve'!$B$8:$B$107,'ZC Curve'!R$8:R$107,,0))^(1/12)-1</f>
        <v>0</v>
      </c>
      <c r="D187" s="946">
        <f t="shared" si="17"/>
        <v>1</v>
      </c>
      <c r="E187" s="594"/>
      <c r="F187" s="705">
        <f t="shared" si="18"/>
        <v>175</v>
      </c>
      <c r="G187" s="756"/>
      <c r="H187" s="756"/>
      <c r="I187" s="756"/>
      <c r="J187" s="756"/>
      <c r="K187" s="756"/>
      <c r="L187" s="756"/>
      <c r="M187" s="756"/>
      <c r="N187" s="594"/>
      <c r="O187" s="705">
        <f t="shared" si="19"/>
        <v>175</v>
      </c>
      <c r="P187" s="756"/>
      <c r="Q187" s="756"/>
      <c r="R187" s="756"/>
      <c r="S187" s="756"/>
      <c r="T187" s="756"/>
      <c r="U187" s="756"/>
      <c r="V187" s="756"/>
      <c r="W187" s="594"/>
      <c r="X187" s="705">
        <f t="shared" si="20"/>
        <v>175</v>
      </c>
      <c r="Y187" s="756"/>
      <c r="Z187" s="756"/>
      <c r="AA187" s="756"/>
      <c r="AB187" s="756"/>
      <c r="AC187" s="756"/>
      <c r="AD187" s="756"/>
      <c r="AE187" s="756"/>
      <c r="AF187" s="594"/>
      <c r="AG187" s="705">
        <f t="shared" si="21"/>
        <v>175</v>
      </c>
      <c r="AH187" s="756"/>
      <c r="AI187" s="756"/>
      <c r="AJ187" s="756"/>
      <c r="AK187" s="756"/>
      <c r="AL187" s="756"/>
      <c r="AM187" s="756"/>
      <c r="AN187" s="756"/>
      <c r="AO187" s="685"/>
      <c r="AP187" s="705">
        <f t="shared" si="22"/>
        <v>175</v>
      </c>
      <c r="AQ187" s="756"/>
      <c r="AR187" s="756"/>
      <c r="AS187" s="756"/>
      <c r="AT187" s="756"/>
      <c r="AU187" s="756"/>
      <c r="AV187" s="756"/>
      <c r="AW187" s="756"/>
    </row>
    <row r="188" spans="2:49" x14ac:dyDescent="0.25">
      <c r="B188" s="705">
        <v>176</v>
      </c>
      <c r="C188" s="951">
        <f>(1+_xlfn.XLOOKUP(INT((B188-1)/12)+1,'ZC Curve'!$B$8:$B$107,'ZC Curve'!R$8:R$107,,0))^(1/12)-1</f>
        <v>0</v>
      </c>
      <c r="D188" s="946">
        <f t="shared" si="17"/>
        <v>1</v>
      </c>
      <c r="E188" s="594"/>
      <c r="F188" s="705">
        <f t="shared" si="18"/>
        <v>176</v>
      </c>
      <c r="G188" s="756"/>
      <c r="H188" s="756"/>
      <c r="I188" s="756"/>
      <c r="J188" s="756"/>
      <c r="K188" s="756"/>
      <c r="L188" s="756"/>
      <c r="M188" s="756"/>
      <c r="N188" s="594"/>
      <c r="O188" s="705">
        <f t="shared" si="19"/>
        <v>176</v>
      </c>
      <c r="P188" s="756"/>
      <c r="Q188" s="756"/>
      <c r="R188" s="756"/>
      <c r="S188" s="756"/>
      <c r="T188" s="756"/>
      <c r="U188" s="756"/>
      <c r="V188" s="756"/>
      <c r="W188" s="594"/>
      <c r="X188" s="705">
        <f t="shared" si="20"/>
        <v>176</v>
      </c>
      <c r="Y188" s="756"/>
      <c r="Z188" s="756"/>
      <c r="AA188" s="756"/>
      <c r="AB188" s="756"/>
      <c r="AC188" s="756"/>
      <c r="AD188" s="756"/>
      <c r="AE188" s="756"/>
      <c r="AF188" s="594"/>
      <c r="AG188" s="705">
        <f t="shared" si="21"/>
        <v>176</v>
      </c>
      <c r="AH188" s="756"/>
      <c r="AI188" s="756"/>
      <c r="AJ188" s="756"/>
      <c r="AK188" s="756"/>
      <c r="AL188" s="756"/>
      <c r="AM188" s="756"/>
      <c r="AN188" s="756"/>
      <c r="AO188" s="685"/>
      <c r="AP188" s="705">
        <f t="shared" si="22"/>
        <v>176</v>
      </c>
      <c r="AQ188" s="756"/>
      <c r="AR188" s="756"/>
      <c r="AS188" s="756"/>
      <c r="AT188" s="756"/>
      <c r="AU188" s="756"/>
      <c r="AV188" s="756"/>
      <c r="AW188" s="756"/>
    </row>
    <row r="189" spans="2:49" x14ac:dyDescent="0.25">
      <c r="B189" s="705">
        <v>177</v>
      </c>
      <c r="C189" s="951">
        <f>(1+_xlfn.XLOOKUP(INT((B189-1)/12)+1,'ZC Curve'!$B$8:$B$107,'ZC Curve'!R$8:R$107,,0))^(1/12)-1</f>
        <v>0</v>
      </c>
      <c r="D189" s="946">
        <f t="shared" si="17"/>
        <v>1</v>
      </c>
      <c r="E189" s="594"/>
      <c r="F189" s="705">
        <f t="shared" si="18"/>
        <v>177</v>
      </c>
      <c r="G189" s="756"/>
      <c r="H189" s="756"/>
      <c r="I189" s="756"/>
      <c r="J189" s="756"/>
      <c r="K189" s="756"/>
      <c r="L189" s="756"/>
      <c r="M189" s="756"/>
      <c r="N189" s="594"/>
      <c r="O189" s="705">
        <f t="shared" si="19"/>
        <v>177</v>
      </c>
      <c r="P189" s="756"/>
      <c r="Q189" s="756"/>
      <c r="R189" s="756"/>
      <c r="S189" s="756"/>
      <c r="T189" s="756"/>
      <c r="U189" s="756"/>
      <c r="V189" s="756"/>
      <c r="W189" s="594"/>
      <c r="X189" s="705">
        <f t="shared" si="20"/>
        <v>177</v>
      </c>
      <c r="Y189" s="756"/>
      <c r="Z189" s="756"/>
      <c r="AA189" s="756"/>
      <c r="AB189" s="756"/>
      <c r="AC189" s="756"/>
      <c r="AD189" s="756"/>
      <c r="AE189" s="756"/>
      <c r="AF189" s="594"/>
      <c r="AG189" s="705">
        <f t="shared" si="21"/>
        <v>177</v>
      </c>
      <c r="AH189" s="756"/>
      <c r="AI189" s="756"/>
      <c r="AJ189" s="756"/>
      <c r="AK189" s="756"/>
      <c r="AL189" s="756"/>
      <c r="AM189" s="756"/>
      <c r="AN189" s="756"/>
      <c r="AO189" s="685"/>
      <c r="AP189" s="705">
        <f t="shared" si="22"/>
        <v>177</v>
      </c>
      <c r="AQ189" s="756"/>
      <c r="AR189" s="756"/>
      <c r="AS189" s="756"/>
      <c r="AT189" s="756"/>
      <c r="AU189" s="756"/>
      <c r="AV189" s="756"/>
      <c r="AW189" s="756"/>
    </row>
    <row r="190" spans="2:49" x14ac:dyDescent="0.25">
      <c r="B190" s="705">
        <v>178</v>
      </c>
      <c r="C190" s="951">
        <f>(1+_xlfn.XLOOKUP(INT((B190-1)/12)+1,'ZC Curve'!$B$8:$B$107,'ZC Curve'!R$8:R$107,,0))^(1/12)-1</f>
        <v>0</v>
      </c>
      <c r="D190" s="946">
        <f t="shared" si="17"/>
        <v>1</v>
      </c>
      <c r="E190" s="594"/>
      <c r="F190" s="705">
        <f t="shared" si="18"/>
        <v>178</v>
      </c>
      <c r="G190" s="756"/>
      <c r="H190" s="756"/>
      <c r="I190" s="756"/>
      <c r="J190" s="756"/>
      <c r="K190" s="756"/>
      <c r="L190" s="756"/>
      <c r="M190" s="756"/>
      <c r="N190" s="594"/>
      <c r="O190" s="705">
        <f t="shared" si="19"/>
        <v>178</v>
      </c>
      <c r="P190" s="756"/>
      <c r="Q190" s="756"/>
      <c r="R190" s="756"/>
      <c r="S190" s="756"/>
      <c r="T190" s="756"/>
      <c r="U190" s="756"/>
      <c r="V190" s="756"/>
      <c r="W190" s="594"/>
      <c r="X190" s="705">
        <f t="shared" si="20"/>
        <v>178</v>
      </c>
      <c r="Y190" s="756"/>
      <c r="Z190" s="756"/>
      <c r="AA190" s="756"/>
      <c r="AB190" s="756"/>
      <c r="AC190" s="756"/>
      <c r="AD190" s="756"/>
      <c r="AE190" s="756"/>
      <c r="AF190" s="594"/>
      <c r="AG190" s="705">
        <f t="shared" si="21"/>
        <v>178</v>
      </c>
      <c r="AH190" s="756"/>
      <c r="AI190" s="756"/>
      <c r="AJ190" s="756"/>
      <c r="AK190" s="756"/>
      <c r="AL190" s="756"/>
      <c r="AM190" s="756"/>
      <c r="AN190" s="756"/>
      <c r="AO190" s="685"/>
      <c r="AP190" s="705">
        <f t="shared" si="22"/>
        <v>178</v>
      </c>
      <c r="AQ190" s="756"/>
      <c r="AR190" s="756"/>
      <c r="AS190" s="756"/>
      <c r="AT190" s="756"/>
      <c r="AU190" s="756"/>
      <c r="AV190" s="756"/>
      <c r="AW190" s="756"/>
    </row>
    <row r="191" spans="2:49" x14ac:dyDescent="0.25">
      <c r="B191" s="705">
        <v>179</v>
      </c>
      <c r="C191" s="951">
        <f>(1+_xlfn.XLOOKUP(INT((B191-1)/12)+1,'ZC Curve'!$B$8:$B$107,'ZC Curve'!R$8:R$107,,0))^(1/12)-1</f>
        <v>0</v>
      </c>
      <c r="D191" s="946">
        <f t="shared" si="17"/>
        <v>1</v>
      </c>
      <c r="E191" s="594"/>
      <c r="F191" s="705">
        <f t="shared" si="18"/>
        <v>179</v>
      </c>
      <c r="G191" s="756"/>
      <c r="H191" s="756"/>
      <c r="I191" s="756"/>
      <c r="J191" s="756"/>
      <c r="K191" s="756"/>
      <c r="L191" s="756"/>
      <c r="M191" s="756"/>
      <c r="N191" s="594"/>
      <c r="O191" s="705">
        <f t="shared" si="19"/>
        <v>179</v>
      </c>
      <c r="P191" s="756"/>
      <c r="Q191" s="756"/>
      <c r="R191" s="756"/>
      <c r="S191" s="756"/>
      <c r="T191" s="756"/>
      <c r="U191" s="756"/>
      <c r="V191" s="756"/>
      <c r="W191" s="594"/>
      <c r="X191" s="705">
        <f t="shared" si="20"/>
        <v>179</v>
      </c>
      <c r="Y191" s="756"/>
      <c r="Z191" s="756"/>
      <c r="AA191" s="756"/>
      <c r="AB191" s="756"/>
      <c r="AC191" s="756"/>
      <c r="AD191" s="756"/>
      <c r="AE191" s="756"/>
      <c r="AF191" s="594"/>
      <c r="AG191" s="705">
        <f t="shared" si="21"/>
        <v>179</v>
      </c>
      <c r="AH191" s="756"/>
      <c r="AI191" s="756"/>
      <c r="AJ191" s="756"/>
      <c r="AK191" s="756"/>
      <c r="AL191" s="756"/>
      <c r="AM191" s="756"/>
      <c r="AN191" s="756"/>
      <c r="AO191" s="685"/>
      <c r="AP191" s="705">
        <f t="shared" si="22"/>
        <v>179</v>
      </c>
      <c r="AQ191" s="756"/>
      <c r="AR191" s="756"/>
      <c r="AS191" s="756"/>
      <c r="AT191" s="756"/>
      <c r="AU191" s="756"/>
      <c r="AV191" s="756"/>
      <c r="AW191" s="756"/>
    </row>
    <row r="192" spans="2:49" x14ac:dyDescent="0.25">
      <c r="B192" s="705">
        <v>180</v>
      </c>
      <c r="C192" s="951">
        <f>(1+_xlfn.XLOOKUP(INT((B192-1)/12)+1,'ZC Curve'!$B$8:$B$107,'ZC Curve'!R$8:R$107,,0))^(1/12)-1</f>
        <v>0</v>
      </c>
      <c r="D192" s="946">
        <f t="shared" si="17"/>
        <v>1</v>
      </c>
      <c r="E192" s="594"/>
      <c r="F192" s="705">
        <f t="shared" si="18"/>
        <v>180</v>
      </c>
      <c r="G192" s="756"/>
      <c r="H192" s="756"/>
      <c r="I192" s="756"/>
      <c r="J192" s="756"/>
      <c r="K192" s="756"/>
      <c r="L192" s="756"/>
      <c r="M192" s="756"/>
      <c r="N192" s="594"/>
      <c r="O192" s="705">
        <f t="shared" si="19"/>
        <v>180</v>
      </c>
      <c r="P192" s="756"/>
      <c r="Q192" s="756"/>
      <c r="R192" s="756"/>
      <c r="S192" s="756"/>
      <c r="T192" s="756"/>
      <c r="U192" s="756"/>
      <c r="V192" s="756"/>
      <c r="W192" s="594"/>
      <c r="X192" s="705">
        <f t="shared" si="20"/>
        <v>180</v>
      </c>
      <c r="Y192" s="756"/>
      <c r="Z192" s="756"/>
      <c r="AA192" s="756"/>
      <c r="AB192" s="756"/>
      <c r="AC192" s="756"/>
      <c r="AD192" s="756"/>
      <c r="AE192" s="756"/>
      <c r="AF192" s="594"/>
      <c r="AG192" s="705">
        <f t="shared" si="21"/>
        <v>180</v>
      </c>
      <c r="AH192" s="756"/>
      <c r="AI192" s="756"/>
      <c r="AJ192" s="756"/>
      <c r="AK192" s="756"/>
      <c r="AL192" s="756"/>
      <c r="AM192" s="756"/>
      <c r="AN192" s="756"/>
      <c r="AO192" s="685"/>
      <c r="AP192" s="705">
        <f t="shared" si="22"/>
        <v>180</v>
      </c>
      <c r="AQ192" s="756"/>
      <c r="AR192" s="756"/>
      <c r="AS192" s="756"/>
      <c r="AT192" s="756"/>
      <c r="AU192" s="756"/>
      <c r="AV192" s="756"/>
      <c r="AW192" s="756"/>
    </row>
    <row r="193" spans="2:49" x14ac:dyDescent="0.25">
      <c r="B193" s="705">
        <v>181</v>
      </c>
      <c r="C193" s="951">
        <f>(1+_xlfn.XLOOKUP(INT((B193-1)/12)+1,'ZC Curve'!$B$8:$B$107,'ZC Curve'!R$8:R$107,,0))^(1/12)-1</f>
        <v>0</v>
      </c>
      <c r="D193" s="946">
        <f t="shared" si="17"/>
        <v>1</v>
      </c>
      <c r="E193" s="594"/>
      <c r="F193" s="705">
        <f t="shared" si="18"/>
        <v>181</v>
      </c>
      <c r="G193" s="756"/>
      <c r="H193" s="756"/>
      <c r="I193" s="756"/>
      <c r="J193" s="756"/>
      <c r="K193" s="756"/>
      <c r="L193" s="756"/>
      <c r="M193" s="756"/>
      <c r="N193" s="594"/>
      <c r="O193" s="705">
        <f t="shared" si="19"/>
        <v>181</v>
      </c>
      <c r="P193" s="756"/>
      <c r="Q193" s="756"/>
      <c r="R193" s="756"/>
      <c r="S193" s="756"/>
      <c r="T193" s="756"/>
      <c r="U193" s="756"/>
      <c r="V193" s="756"/>
      <c r="W193" s="594"/>
      <c r="X193" s="705">
        <f t="shared" si="20"/>
        <v>181</v>
      </c>
      <c r="Y193" s="756"/>
      <c r="Z193" s="756"/>
      <c r="AA193" s="756"/>
      <c r="AB193" s="756"/>
      <c r="AC193" s="756"/>
      <c r="AD193" s="756"/>
      <c r="AE193" s="756"/>
      <c r="AF193" s="594"/>
      <c r="AG193" s="705">
        <f t="shared" si="21"/>
        <v>181</v>
      </c>
      <c r="AH193" s="756"/>
      <c r="AI193" s="756"/>
      <c r="AJ193" s="756"/>
      <c r="AK193" s="756"/>
      <c r="AL193" s="756"/>
      <c r="AM193" s="756"/>
      <c r="AN193" s="756"/>
      <c r="AO193" s="685"/>
      <c r="AP193" s="705">
        <f t="shared" si="22"/>
        <v>181</v>
      </c>
      <c r="AQ193" s="756"/>
      <c r="AR193" s="756"/>
      <c r="AS193" s="756"/>
      <c r="AT193" s="756"/>
      <c r="AU193" s="756"/>
      <c r="AV193" s="756"/>
      <c r="AW193" s="756"/>
    </row>
    <row r="194" spans="2:49" x14ac:dyDescent="0.25">
      <c r="B194" s="705">
        <v>182</v>
      </c>
      <c r="C194" s="951">
        <f>(1+_xlfn.XLOOKUP(INT((B194-1)/12)+1,'ZC Curve'!$B$8:$B$107,'ZC Curve'!R$8:R$107,,0))^(1/12)-1</f>
        <v>0</v>
      </c>
      <c r="D194" s="946">
        <f t="shared" si="17"/>
        <v>1</v>
      </c>
      <c r="E194" s="594"/>
      <c r="F194" s="705">
        <f t="shared" si="18"/>
        <v>182</v>
      </c>
      <c r="G194" s="756"/>
      <c r="H194" s="756"/>
      <c r="I194" s="756"/>
      <c r="J194" s="756"/>
      <c r="K194" s="756"/>
      <c r="L194" s="756"/>
      <c r="M194" s="756"/>
      <c r="N194" s="594"/>
      <c r="O194" s="705">
        <f t="shared" si="19"/>
        <v>182</v>
      </c>
      <c r="P194" s="756"/>
      <c r="Q194" s="756"/>
      <c r="R194" s="756"/>
      <c r="S194" s="756"/>
      <c r="T194" s="756"/>
      <c r="U194" s="756"/>
      <c r="V194" s="756"/>
      <c r="W194" s="594"/>
      <c r="X194" s="705">
        <f t="shared" si="20"/>
        <v>182</v>
      </c>
      <c r="Y194" s="756"/>
      <c r="Z194" s="756"/>
      <c r="AA194" s="756"/>
      <c r="AB194" s="756"/>
      <c r="AC194" s="756"/>
      <c r="AD194" s="756"/>
      <c r="AE194" s="756"/>
      <c r="AF194" s="594"/>
      <c r="AG194" s="705">
        <f t="shared" si="21"/>
        <v>182</v>
      </c>
      <c r="AH194" s="756"/>
      <c r="AI194" s="756"/>
      <c r="AJ194" s="756"/>
      <c r="AK194" s="756"/>
      <c r="AL194" s="756"/>
      <c r="AM194" s="756"/>
      <c r="AN194" s="756"/>
      <c r="AO194" s="685"/>
      <c r="AP194" s="705">
        <f t="shared" si="22"/>
        <v>182</v>
      </c>
      <c r="AQ194" s="756"/>
      <c r="AR194" s="756"/>
      <c r="AS194" s="756"/>
      <c r="AT194" s="756"/>
      <c r="AU194" s="756"/>
      <c r="AV194" s="756"/>
      <c r="AW194" s="756"/>
    </row>
    <row r="195" spans="2:49" x14ac:dyDescent="0.25">
      <c r="B195" s="705">
        <v>183</v>
      </c>
      <c r="C195" s="951">
        <f>(1+_xlfn.XLOOKUP(INT((B195-1)/12)+1,'ZC Curve'!$B$8:$B$107,'ZC Curve'!R$8:R$107,,0))^(1/12)-1</f>
        <v>0</v>
      </c>
      <c r="D195" s="946">
        <f t="shared" si="17"/>
        <v>1</v>
      </c>
      <c r="E195" s="594"/>
      <c r="F195" s="705">
        <f t="shared" si="18"/>
        <v>183</v>
      </c>
      <c r="G195" s="756"/>
      <c r="H195" s="756"/>
      <c r="I195" s="756"/>
      <c r="J195" s="756"/>
      <c r="K195" s="756"/>
      <c r="L195" s="756"/>
      <c r="M195" s="756"/>
      <c r="N195" s="594"/>
      <c r="O195" s="705">
        <f t="shared" si="19"/>
        <v>183</v>
      </c>
      <c r="P195" s="756"/>
      <c r="Q195" s="756"/>
      <c r="R195" s="756"/>
      <c r="S195" s="756"/>
      <c r="T195" s="756"/>
      <c r="U195" s="756"/>
      <c r="V195" s="756"/>
      <c r="W195" s="594"/>
      <c r="X195" s="705">
        <f t="shared" si="20"/>
        <v>183</v>
      </c>
      <c r="Y195" s="756"/>
      <c r="Z195" s="756"/>
      <c r="AA195" s="756"/>
      <c r="AB195" s="756"/>
      <c r="AC195" s="756"/>
      <c r="AD195" s="756"/>
      <c r="AE195" s="756"/>
      <c r="AF195" s="594"/>
      <c r="AG195" s="705">
        <f t="shared" si="21"/>
        <v>183</v>
      </c>
      <c r="AH195" s="756"/>
      <c r="AI195" s="756"/>
      <c r="AJ195" s="756"/>
      <c r="AK195" s="756"/>
      <c r="AL195" s="756"/>
      <c r="AM195" s="756"/>
      <c r="AN195" s="756"/>
      <c r="AO195" s="685"/>
      <c r="AP195" s="705">
        <f t="shared" si="22"/>
        <v>183</v>
      </c>
      <c r="AQ195" s="756"/>
      <c r="AR195" s="756"/>
      <c r="AS195" s="756"/>
      <c r="AT195" s="756"/>
      <c r="AU195" s="756"/>
      <c r="AV195" s="756"/>
      <c r="AW195" s="756"/>
    </row>
    <row r="196" spans="2:49" x14ac:dyDescent="0.25">
      <c r="B196" s="705">
        <v>184</v>
      </c>
      <c r="C196" s="951">
        <f>(1+_xlfn.XLOOKUP(INT((B196-1)/12)+1,'ZC Curve'!$B$8:$B$107,'ZC Curve'!R$8:R$107,,0))^(1/12)-1</f>
        <v>0</v>
      </c>
      <c r="D196" s="946">
        <f t="shared" si="17"/>
        <v>1</v>
      </c>
      <c r="E196" s="594"/>
      <c r="F196" s="705">
        <f t="shared" si="18"/>
        <v>184</v>
      </c>
      <c r="G196" s="756"/>
      <c r="H196" s="756"/>
      <c r="I196" s="756"/>
      <c r="J196" s="756"/>
      <c r="K196" s="756"/>
      <c r="L196" s="756"/>
      <c r="M196" s="756"/>
      <c r="N196" s="594"/>
      <c r="O196" s="705">
        <f t="shared" si="19"/>
        <v>184</v>
      </c>
      <c r="P196" s="756"/>
      <c r="Q196" s="756"/>
      <c r="R196" s="756"/>
      <c r="S196" s="756"/>
      <c r="T196" s="756"/>
      <c r="U196" s="756"/>
      <c r="V196" s="756"/>
      <c r="W196" s="594"/>
      <c r="X196" s="705">
        <f t="shared" si="20"/>
        <v>184</v>
      </c>
      <c r="Y196" s="756"/>
      <c r="Z196" s="756"/>
      <c r="AA196" s="756"/>
      <c r="AB196" s="756"/>
      <c r="AC196" s="756"/>
      <c r="AD196" s="756"/>
      <c r="AE196" s="756"/>
      <c r="AF196" s="594"/>
      <c r="AG196" s="705">
        <f t="shared" si="21"/>
        <v>184</v>
      </c>
      <c r="AH196" s="756"/>
      <c r="AI196" s="756"/>
      <c r="AJ196" s="756"/>
      <c r="AK196" s="756"/>
      <c r="AL196" s="756"/>
      <c r="AM196" s="756"/>
      <c r="AN196" s="756"/>
      <c r="AO196" s="685"/>
      <c r="AP196" s="705">
        <f t="shared" si="22"/>
        <v>184</v>
      </c>
      <c r="AQ196" s="756"/>
      <c r="AR196" s="756"/>
      <c r="AS196" s="756"/>
      <c r="AT196" s="756"/>
      <c r="AU196" s="756"/>
      <c r="AV196" s="756"/>
      <c r="AW196" s="756"/>
    </row>
    <row r="197" spans="2:49" x14ac:dyDescent="0.25">
      <c r="B197" s="705">
        <v>185</v>
      </c>
      <c r="C197" s="951">
        <f>(1+_xlfn.XLOOKUP(INT((B197-1)/12)+1,'ZC Curve'!$B$8:$B$107,'ZC Curve'!R$8:R$107,,0))^(1/12)-1</f>
        <v>0</v>
      </c>
      <c r="D197" s="946">
        <f t="shared" si="17"/>
        <v>1</v>
      </c>
      <c r="E197" s="594"/>
      <c r="F197" s="705">
        <f t="shared" si="18"/>
        <v>185</v>
      </c>
      <c r="G197" s="756"/>
      <c r="H197" s="756"/>
      <c r="I197" s="756"/>
      <c r="J197" s="756"/>
      <c r="K197" s="756"/>
      <c r="L197" s="756"/>
      <c r="M197" s="756"/>
      <c r="N197" s="594"/>
      <c r="O197" s="705">
        <f t="shared" si="19"/>
        <v>185</v>
      </c>
      <c r="P197" s="756"/>
      <c r="Q197" s="756"/>
      <c r="R197" s="756"/>
      <c r="S197" s="756"/>
      <c r="T197" s="756"/>
      <c r="U197" s="756"/>
      <c r="V197" s="756"/>
      <c r="W197" s="594"/>
      <c r="X197" s="705">
        <f t="shared" si="20"/>
        <v>185</v>
      </c>
      <c r="Y197" s="756"/>
      <c r="Z197" s="756"/>
      <c r="AA197" s="756"/>
      <c r="AB197" s="756"/>
      <c r="AC197" s="756"/>
      <c r="AD197" s="756"/>
      <c r="AE197" s="756"/>
      <c r="AF197" s="594"/>
      <c r="AG197" s="705">
        <f t="shared" si="21"/>
        <v>185</v>
      </c>
      <c r="AH197" s="756"/>
      <c r="AI197" s="756"/>
      <c r="AJ197" s="756"/>
      <c r="AK197" s="756"/>
      <c r="AL197" s="756"/>
      <c r="AM197" s="756"/>
      <c r="AN197" s="756"/>
      <c r="AO197" s="685"/>
      <c r="AP197" s="705">
        <f t="shared" si="22"/>
        <v>185</v>
      </c>
      <c r="AQ197" s="756"/>
      <c r="AR197" s="756"/>
      <c r="AS197" s="756"/>
      <c r="AT197" s="756"/>
      <c r="AU197" s="756"/>
      <c r="AV197" s="756"/>
      <c r="AW197" s="756"/>
    </row>
    <row r="198" spans="2:49" x14ac:dyDescent="0.25">
      <c r="B198" s="705">
        <v>186</v>
      </c>
      <c r="C198" s="951">
        <f>(1+_xlfn.XLOOKUP(INT((B198-1)/12)+1,'ZC Curve'!$B$8:$B$107,'ZC Curve'!R$8:R$107,,0))^(1/12)-1</f>
        <v>0</v>
      </c>
      <c r="D198" s="946">
        <f t="shared" si="17"/>
        <v>1</v>
      </c>
      <c r="E198" s="594"/>
      <c r="F198" s="705">
        <f t="shared" si="18"/>
        <v>186</v>
      </c>
      <c r="G198" s="756"/>
      <c r="H198" s="756"/>
      <c r="I198" s="756"/>
      <c r="J198" s="756"/>
      <c r="K198" s="756"/>
      <c r="L198" s="756"/>
      <c r="M198" s="756"/>
      <c r="N198" s="594"/>
      <c r="O198" s="705">
        <f t="shared" si="19"/>
        <v>186</v>
      </c>
      <c r="P198" s="756"/>
      <c r="Q198" s="756"/>
      <c r="R198" s="756"/>
      <c r="S198" s="756"/>
      <c r="T198" s="756"/>
      <c r="U198" s="756"/>
      <c r="V198" s="756"/>
      <c r="W198" s="594"/>
      <c r="X198" s="705">
        <f t="shared" si="20"/>
        <v>186</v>
      </c>
      <c r="Y198" s="756"/>
      <c r="Z198" s="756"/>
      <c r="AA198" s="756"/>
      <c r="AB198" s="756"/>
      <c r="AC198" s="756"/>
      <c r="AD198" s="756"/>
      <c r="AE198" s="756"/>
      <c r="AF198" s="594"/>
      <c r="AG198" s="705">
        <f t="shared" si="21"/>
        <v>186</v>
      </c>
      <c r="AH198" s="756"/>
      <c r="AI198" s="756"/>
      <c r="AJ198" s="756"/>
      <c r="AK198" s="756"/>
      <c r="AL198" s="756"/>
      <c r="AM198" s="756"/>
      <c r="AN198" s="756"/>
      <c r="AO198" s="685"/>
      <c r="AP198" s="705">
        <f t="shared" si="22"/>
        <v>186</v>
      </c>
      <c r="AQ198" s="756"/>
      <c r="AR198" s="756"/>
      <c r="AS198" s="756"/>
      <c r="AT198" s="756"/>
      <c r="AU198" s="756"/>
      <c r="AV198" s="756"/>
      <c r="AW198" s="756"/>
    </row>
    <row r="199" spans="2:49" x14ac:dyDescent="0.25">
      <c r="B199" s="705">
        <v>187</v>
      </c>
      <c r="C199" s="951">
        <f>(1+_xlfn.XLOOKUP(INT((B199-1)/12)+1,'ZC Curve'!$B$8:$B$107,'ZC Curve'!R$8:R$107,,0))^(1/12)-1</f>
        <v>0</v>
      </c>
      <c r="D199" s="946">
        <f t="shared" si="17"/>
        <v>1</v>
      </c>
      <c r="E199" s="594"/>
      <c r="F199" s="705">
        <f t="shared" si="18"/>
        <v>187</v>
      </c>
      <c r="G199" s="756"/>
      <c r="H199" s="756"/>
      <c r="I199" s="756"/>
      <c r="J199" s="756"/>
      <c r="K199" s="756"/>
      <c r="L199" s="756"/>
      <c r="M199" s="756"/>
      <c r="N199" s="594"/>
      <c r="O199" s="705">
        <f t="shared" si="19"/>
        <v>187</v>
      </c>
      <c r="P199" s="756"/>
      <c r="Q199" s="756"/>
      <c r="R199" s="756"/>
      <c r="S199" s="756"/>
      <c r="T199" s="756"/>
      <c r="U199" s="756"/>
      <c r="V199" s="756"/>
      <c r="W199" s="594"/>
      <c r="X199" s="705">
        <f t="shared" si="20"/>
        <v>187</v>
      </c>
      <c r="Y199" s="756"/>
      <c r="Z199" s="756"/>
      <c r="AA199" s="756"/>
      <c r="AB199" s="756"/>
      <c r="AC199" s="756"/>
      <c r="AD199" s="756"/>
      <c r="AE199" s="756"/>
      <c r="AF199" s="594"/>
      <c r="AG199" s="705">
        <f t="shared" si="21"/>
        <v>187</v>
      </c>
      <c r="AH199" s="756"/>
      <c r="AI199" s="756"/>
      <c r="AJ199" s="756"/>
      <c r="AK199" s="756"/>
      <c r="AL199" s="756"/>
      <c r="AM199" s="756"/>
      <c r="AN199" s="756"/>
      <c r="AO199" s="685"/>
      <c r="AP199" s="705">
        <f t="shared" si="22"/>
        <v>187</v>
      </c>
      <c r="AQ199" s="756"/>
      <c r="AR199" s="756"/>
      <c r="AS199" s="756"/>
      <c r="AT199" s="756"/>
      <c r="AU199" s="756"/>
      <c r="AV199" s="756"/>
      <c r="AW199" s="756"/>
    </row>
    <row r="200" spans="2:49" x14ac:dyDescent="0.25">
      <c r="B200" s="705">
        <v>188</v>
      </c>
      <c r="C200" s="951">
        <f>(1+_xlfn.XLOOKUP(INT((B200-1)/12)+1,'ZC Curve'!$B$8:$B$107,'ZC Curve'!R$8:R$107,,0))^(1/12)-1</f>
        <v>0</v>
      </c>
      <c r="D200" s="946">
        <f t="shared" si="17"/>
        <v>1</v>
      </c>
      <c r="E200" s="594"/>
      <c r="F200" s="705">
        <f t="shared" si="18"/>
        <v>188</v>
      </c>
      <c r="G200" s="756"/>
      <c r="H200" s="756"/>
      <c r="I200" s="756"/>
      <c r="J200" s="756"/>
      <c r="K200" s="756"/>
      <c r="L200" s="756"/>
      <c r="M200" s="756"/>
      <c r="N200" s="594"/>
      <c r="O200" s="705">
        <f t="shared" si="19"/>
        <v>188</v>
      </c>
      <c r="P200" s="756"/>
      <c r="Q200" s="756"/>
      <c r="R200" s="756"/>
      <c r="S200" s="756"/>
      <c r="T200" s="756"/>
      <c r="U200" s="756"/>
      <c r="V200" s="756"/>
      <c r="W200" s="594"/>
      <c r="X200" s="705">
        <f t="shared" si="20"/>
        <v>188</v>
      </c>
      <c r="Y200" s="756"/>
      <c r="Z200" s="756"/>
      <c r="AA200" s="756"/>
      <c r="AB200" s="756"/>
      <c r="AC200" s="756"/>
      <c r="AD200" s="756"/>
      <c r="AE200" s="756"/>
      <c r="AF200" s="594"/>
      <c r="AG200" s="705">
        <f t="shared" si="21"/>
        <v>188</v>
      </c>
      <c r="AH200" s="756"/>
      <c r="AI200" s="756"/>
      <c r="AJ200" s="756"/>
      <c r="AK200" s="756"/>
      <c r="AL200" s="756"/>
      <c r="AM200" s="756"/>
      <c r="AN200" s="756"/>
      <c r="AO200" s="685"/>
      <c r="AP200" s="705">
        <f t="shared" si="22"/>
        <v>188</v>
      </c>
      <c r="AQ200" s="756"/>
      <c r="AR200" s="756"/>
      <c r="AS200" s="756"/>
      <c r="AT200" s="756"/>
      <c r="AU200" s="756"/>
      <c r="AV200" s="756"/>
      <c r="AW200" s="756"/>
    </row>
    <row r="201" spans="2:49" x14ac:dyDescent="0.25">
      <c r="B201" s="705">
        <v>189</v>
      </c>
      <c r="C201" s="951">
        <f>(1+_xlfn.XLOOKUP(INT((B201-1)/12)+1,'ZC Curve'!$B$8:$B$107,'ZC Curve'!R$8:R$107,,0))^(1/12)-1</f>
        <v>0</v>
      </c>
      <c r="D201" s="946">
        <f t="shared" si="17"/>
        <v>1</v>
      </c>
      <c r="E201" s="594"/>
      <c r="F201" s="705">
        <f t="shared" si="18"/>
        <v>189</v>
      </c>
      <c r="G201" s="756"/>
      <c r="H201" s="756"/>
      <c r="I201" s="756"/>
      <c r="J201" s="756"/>
      <c r="K201" s="756"/>
      <c r="L201" s="756"/>
      <c r="M201" s="756"/>
      <c r="N201" s="594"/>
      <c r="O201" s="705">
        <f t="shared" si="19"/>
        <v>189</v>
      </c>
      <c r="P201" s="756"/>
      <c r="Q201" s="756"/>
      <c r="R201" s="756"/>
      <c r="S201" s="756"/>
      <c r="T201" s="756"/>
      <c r="U201" s="756"/>
      <c r="V201" s="756"/>
      <c r="W201" s="594"/>
      <c r="X201" s="705">
        <f t="shared" si="20"/>
        <v>189</v>
      </c>
      <c r="Y201" s="756"/>
      <c r="Z201" s="756"/>
      <c r="AA201" s="756"/>
      <c r="AB201" s="756"/>
      <c r="AC201" s="756"/>
      <c r="AD201" s="756"/>
      <c r="AE201" s="756"/>
      <c r="AF201" s="594"/>
      <c r="AG201" s="705">
        <f t="shared" si="21"/>
        <v>189</v>
      </c>
      <c r="AH201" s="756"/>
      <c r="AI201" s="756"/>
      <c r="AJ201" s="756"/>
      <c r="AK201" s="756"/>
      <c r="AL201" s="756"/>
      <c r="AM201" s="756"/>
      <c r="AN201" s="756"/>
      <c r="AO201" s="685"/>
      <c r="AP201" s="705">
        <f t="shared" si="22"/>
        <v>189</v>
      </c>
      <c r="AQ201" s="756"/>
      <c r="AR201" s="756"/>
      <c r="AS201" s="756"/>
      <c r="AT201" s="756"/>
      <c r="AU201" s="756"/>
      <c r="AV201" s="756"/>
      <c r="AW201" s="756"/>
    </row>
    <row r="202" spans="2:49" x14ac:dyDescent="0.25">
      <c r="B202" s="705">
        <v>190</v>
      </c>
      <c r="C202" s="951">
        <f>(1+_xlfn.XLOOKUP(INT((B202-1)/12)+1,'ZC Curve'!$B$8:$B$107,'ZC Curve'!R$8:R$107,,0))^(1/12)-1</f>
        <v>0</v>
      </c>
      <c r="D202" s="946">
        <f t="shared" si="17"/>
        <v>1</v>
      </c>
      <c r="E202" s="594"/>
      <c r="F202" s="705">
        <f t="shared" si="18"/>
        <v>190</v>
      </c>
      <c r="G202" s="756"/>
      <c r="H202" s="756"/>
      <c r="I202" s="756"/>
      <c r="J202" s="756"/>
      <c r="K202" s="756"/>
      <c r="L202" s="756"/>
      <c r="M202" s="756"/>
      <c r="N202" s="594"/>
      <c r="O202" s="705">
        <f t="shared" si="19"/>
        <v>190</v>
      </c>
      <c r="P202" s="756"/>
      <c r="Q202" s="756"/>
      <c r="R202" s="756"/>
      <c r="S202" s="756"/>
      <c r="T202" s="756"/>
      <c r="U202" s="756"/>
      <c r="V202" s="756"/>
      <c r="W202" s="594"/>
      <c r="X202" s="705">
        <f t="shared" si="20"/>
        <v>190</v>
      </c>
      <c r="Y202" s="756"/>
      <c r="Z202" s="756"/>
      <c r="AA202" s="756"/>
      <c r="AB202" s="756"/>
      <c r="AC202" s="756"/>
      <c r="AD202" s="756"/>
      <c r="AE202" s="756"/>
      <c r="AF202" s="594"/>
      <c r="AG202" s="705">
        <f t="shared" si="21"/>
        <v>190</v>
      </c>
      <c r="AH202" s="756"/>
      <c r="AI202" s="756"/>
      <c r="AJ202" s="756"/>
      <c r="AK202" s="756"/>
      <c r="AL202" s="756"/>
      <c r="AM202" s="756"/>
      <c r="AN202" s="756"/>
      <c r="AO202" s="685"/>
      <c r="AP202" s="705">
        <f t="shared" si="22"/>
        <v>190</v>
      </c>
      <c r="AQ202" s="756"/>
      <c r="AR202" s="756"/>
      <c r="AS202" s="756"/>
      <c r="AT202" s="756"/>
      <c r="AU202" s="756"/>
      <c r="AV202" s="756"/>
      <c r="AW202" s="756"/>
    </row>
    <row r="203" spans="2:49" x14ac:dyDescent="0.25">
      <c r="B203" s="705">
        <v>191</v>
      </c>
      <c r="C203" s="951">
        <f>(1+_xlfn.XLOOKUP(INT((B203-1)/12)+1,'ZC Curve'!$B$8:$B$107,'ZC Curve'!R$8:R$107,,0))^(1/12)-1</f>
        <v>0</v>
      </c>
      <c r="D203" s="946">
        <f t="shared" si="17"/>
        <v>1</v>
      </c>
      <c r="E203" s="594"/>
      <c r="F203" s="705">
        <f t="shared" si="18"/>
        <v>191</v>
      </c>
      <c r="G203" s="756"/>
      <c r="H203" s="756"/>
      <c r="I203" s="756"/>
      <c r="J203" s="756"/>
      <c r="K203" s="756"/>
      <c r="L203" s="756"/>
      <c r="M203" s="756"/>
      <c r="N203" s="594"/>
      <c r="O203" s="705">
        <f t="shared" si="19"/>
        <v>191</v>
      </c>
      <c r="P203" s="756"/>
      <c r="Q203" s="756"/>
      <c r="R203" s="756"/>
      <c r="S203" s="756"/>
      <c r="T203" s="756"/>
      <c r="U203" s="756"/>
      <c r="V203" s="756"/>
      <c r="W203" s="594"/>
      <c r="X203" s="705">
        <f t="shared" si="20"/>
        <v>191</v>
      </c>
      <c r="Y203" s="756"/>
      <c r="Z203" s="756"/>
      <c r="AA203" s="756"/>
      <c r="AB203" s="756"/>
      <c r="AC203" s="756"/>
      <c r="AD203" s="756"/>
      <c r="AE203" s="756"/>
      <c r="AF203" s="594"/>
      <c r="AG203" s="705">
        <f t="shared" si="21"/>
        <v>191</v>
      </c>
      <c r="AH203" s="756"/>
      <c r="AI203" s="756"/>
      <c r="AJ203" s="756"/>
      <c r="AK203" s="756"/>
      <c r="AL203" s="756"/>
      <c r="AM203" s="756"/>
      <c r="AN203" s="756"/>
      <c r="AO203" s="685"/>
      <c r="AP203" s="705">
        <f t="shared" si="22"/>
        <v>191</v>
      </c>
      <c r="AQ203" s="756"/>
      <c r="AR203" s="756"/>
      <c r="AS203" s="756"/>
      <c r="AT203" s="756"/>
      <c r="AU203" s="756"/>
      <c r="AV203" s="756"/>
      <c r="AW203" s="756"/>
    </row>
    <row r="204" spans="2:49" x14ac:dyDescent="0.25">
      <c r="B204" s="705">
        <v>192</v>
      </c>
      <c r="C204" s="951">
        <f>(1+_xlfn.XLOOKUP(INT((B204-1)/12)+1,'ZC Curve'!$B$8:$B$107,'ZC Curve'!R$8:R$107,,0))^(1/12)-1</f>
        <v>0</v>
      </c>
      <c r="D204" s="946">
        <f t="shared" si="17"/>
        <v>1</v>
      </c>
      <c r="E204" s="594"/>
      <c r="F204" s="705">
        <f t="shared" si="18"/>
        <v>192</v>
      </c>
      <c r="G204" s="756"/>
      <c r="H204" s="756"/>
      <c r="I204" s="756"/>
      <c r="J204" s="756"/>
      <c r="K204" s="756"/>
      <c r="L204" s="756"/>
      <c r="M204" s="756"/>
      <c r="N204" s="594"/>
      <c r="O204" s="705">
        <f t="shared" si="19"/>
        <v>192</v>
      </c>
      <c r="P204" s="756"/>
      <c r="Q204" s="756"/>
      <c r="R204" s="756"/>
      <c r="S204" s="756"/>
      <c r="T204" s="756"/>
      <c r="U204" s="756"/>
      <c r="V204" s="756"/>
      <c r="W204" s="594"/>
      <c r="X204" s="705">
        <f t="shared" si="20"/>
        <v>192</v>
      </c>
      <c r="Y204" s="756"/>
      <c r="Z204" s="756"/>
      <c r="AA204" s="756"/>
      <c r="AB204" s="756"/>
      <c r="AC204" s="756"/>
      <c r="AD204" s="756"/>
      <c r="AE204" s="756"/>
      <c r="AF204" s="594"/>
      <c r="AG204" s="705">
        <f t="shared" si="21"/>
        <v>192</v>
      </c>
      <c r="AH204" s="756"/>
      <c r="AI204" s="756"/>
      <c r="AJ204" s="756"/>
      <c r="AK204" s="756"/>
      <c r="AL204" s="756"/>
      <c r="AM204" s="756"/>
      <c r="AN204" s="756"/>
      <c r="AO204" s="685"/>
      <c r="AP204" s="705">
        <f t="shared" si="22"/>
        <v>192</v>
      </c>
      <c r="AQ204" s="756"/>
      <c r="AR204" s="756"/>
      <c r="AS204" s="756"/>
      <c r="AT204" s="756"/>
      <c r="AU204" s="756"/>
      <c r="AV204" s="756"/>
      <c r="AW204" s="756"/>
    </row>
    <row r="205" spans="2:49" x14ac:dyDescent="0.25">
      <c r="B205" s="705">
        <v>193</v>
      </c>
      <c r="C205" s="951">
        <f>(1+_xlfn.XLOOKUP(INT((B205-1)/12)+1,'ZC Curve'!$B$8:$B$107,'ZC Curve'!R$8:R$107,,0))^(1/12)-1</f>
        <v>0</v>
      </c>
      <c r="D205" s="946">
        <f t="shared" si="17"/>
        <v>1</v>
      </c>
      <c r="E205" s="594"/>
      <c r="F205" s="705">
        <f t="shared" si="18"/>
        <v>193</v>
      </c>
      <c r="G205" s="756"/>
      <c r="H205" s="756"/>
      <c r="I205" s="756"/>
      <c r="J205" s="756"/>
      <c r="K205" s="756"/>
      <c r="L205" s="756"/>
      <c r="M205" s="756"/>
      <c r="N205" s="594"/>
      <c r="O205" s="705">
        <f t="shared" si="19"/>
        <v>193</v>
      </c>
      <c r="P205" s="756"/>
      <c r="Q205" s="756"/>
      <c r="R205" s="756"/>
      <c r="S205" s="756"/>
      <c r="T205" s="756"/>
      <c r="U205" s="756"/>
      <c r="V205" s="756"/>
      <c r="W205" s="594"/>
      <c r="X205" s="705">
        <f t="shared" si="20"/>
        <v>193</v>
      </c>
      <c r="Y205" s="756"/>
      <c r="Z205" s="756"/>
      <c r="AA205" s="756"/>
      <c r="AB205" s="756"/>
      <c r="AC205" s="756"/>
      <c r="AD205" s="756"/>
      <c r="AE205" s="756"/>
      <c r="AF205" s="594"/>
      <c r="AG205" s="705">
        <f t="shared" si="21"/>
        <v>193</v>
      </c>
      <c r="AH205" s="756"/>
      <c r="AI205" s="756"/>
      <c r="AJ205" s="756"/>
      <c r="AK205" s="756"/>
      <c r="AL205" s="756"/>
      <c r="AM205" s="756"/>
      <c r="AN205" s="756"/>
      <c r="AO205" s="685"/>
      <c r="AP205" s="705">
        <f t="shared" si="22"/>
        <v>193</v>
      </c>
      <c r="AQ205" s="756"/>
      <c r="AR205" s="756"/>
      <c r="AS205" s="756"/>
      <c r="AT205" s="756"/>
      <c r="AU205" s="756"/>
      <c r="AV205" s="756"/>
      <c r="AW205" s="756"/>
    </row>
    <row r="206" spans="2:49" x14ac:dyDescent="0.25">
      <c r="B206" s="705">
        <v>194</v>
      </c>
      <c r="C206" s="951">
        <f>(1+_xlfn.XLOOKUP(INT((B206-1)/12)+1,'ZC Curve'!$B$8:$B$107,'ZC Curve'!R$8:R$107,,0))^(1/12)-1</f>
        <v>0</v>
      </c>
      <c r="D206" s="946">
        <f t="shared" ref="D206:D269" si="23">D205/(1+C206)</f>
        <v>1</v>
      </c>
      <c r="E206" s="594"/>
      <c r="F206" s="705">
        <f t="shared" ref="F206:F269" si="24">F205+1</f>
        <v>194</v>
      </c>
      <c r="G206" s="756"/>
      <c r="H206" s="756"/>
      <c r="I206" s="756"/>
      <c r="J206" s="756"/>
      <c r="K206" s="756"/>
      <c r="L206" s="756"/>
      <c r="M206" s="756"/>
      <c r="N206" s="594"/>
      <c r="O206" s="705">
        <f t="shared" ref="O206:O269" si="25">O205+1</f>
        <v>194</v>
      </c>
      <c r="P206" s="756"/>
      <c r="Q206" s="756"/>
      <c r="R206" s="756"/>
      <c r="S206" s="756"/>
      <c r="T206" s="756"/>
      <c r="U206" s="756"/>
      <c r="V206" s="756"/>
      <c r="W206" s="594"/>
      <c r="X206" s="705">
        <f t="shared" ref="X206:X269" si="26">X205+1</f>
        <v>194</v>
      </c>
      <c r="Y206" s="756"/>
      <c r="Z206" s="756"/>
      <c r="AA206" s="756"/>
      <c r="AB206" s="756"/>
      <c r="AC206" s="756"/>
      <c r="AD206" s="756"/>
      <c r="AE206" s="756"/>
      <c r="AF206" s="594"/>
      <c r="AG206" s="705">
        <f t="shared" ref="AG206:AG269" si="27">AG205+1</f>
        <v>194</v>
      </c>
      <c r="AH206" s="756"/>
      <c r="AI206" s="756"/>
      <c r="AJ206" s="756"/>
      <c r="AK206" s="756"/>
      <c r="AL206" s="756"/>
      <c r="AM206" s="756"/>
      <c r="AN206" s="756"/>
      <c r="AO206" s="685"/>
      <c r="AP206" s="705">
        <f t="shared" ref="AP206:AP269" si="28">AP205+1</f>
        <v>194</v>
      </c>
      <c r="AQ206" s="756"/>
      <c r="AR206" s="756"/>
      <c r="AS206" s="756"/>
      <c r="AT206" s="756"/>
      <c r="AU206" s="756"/>
      <c r="AV206" s="756"/>
      <c r="AW206" s="756"/>
    </row>
    <row r="207" spans="2:49" x14ac:dyDescent="0.25">
      <c r="B207" s="705">
        <v>195</v>
      </c>
      <c r="C207" s="951">
        <f>(1+_xlfn.XLOOKUP(INT((B207-1)/12)+1,'ZC Curve'!$B$8:$B$107,'ZC Curve'!R$8:R$107,,0))^(1/12)-1</f>
        <v>0</v>
      </c>
      <c r="D207" s="946">
        <f t="shared" si="23"/>
        <v>1</v>
      </c>
      <c r="E207" s="594"/>
      <c r="F207" s="705">
        <f t="shared" si="24"/>
        <v>195</v>
      </c>
      <c r="G207" s="756"/>
      <c r="H207" s="756"/>
      <c r="I207" s="756"/>
      <c r="J207" s="756"/>
      <c r="K207" s="756"/>
      <c r="L207" s="756"/>
      <c r="M207" s="756"/>
      <c r="N207" s="594"/>
      <c r="O207" s="705">
        <f t="shared" si="25"/>
        <v>195</v>
      </c>
      <c r="P207" s="756"/>
      <c r="Q207" s="756"/>
      <c r="R207" s="756"/>
      <c r="S207" s="756"/>
      <c r="T207" s="756"/>
      <c r="U207" s="756"/>
      <c r="V207" s="756"/>
      <c r="W207" s="594"/>
      <c r="X207" s="705">
        <f t="shared" si="26"/>
        <v>195</v>
      </c>
      <c r="Y207" s="756"/>
      <c r="Z207" s="756"/>
      <c r="AA207" s="756"/>
      <c r="AB207" s="756"/>
      <c r="AC207" s="756"/>
      <c r="AD207" s="756"/>
      <c r="AE207" s="756"/>
      <c r="AF207" s="594"/>
      <c r="AG207" s="705">
        <f t="shared" si="27"/>
        <v>195</v>
      </c>
      <c r="AH207" s="756"/>
      <c r="AI207" s="756"/>
      <c r="AJ207" s="756"/>
      <c r="AK207" s="756"/>
      <c r="AL207" s="756"/>
      <c r="AM207" s="756"/>
      <c r="AN207" s="756"/>
      <c r="AO207" s="685"/>
      <c r="AP207" s="705">
        <f t="shared" si="28"/>
        <v>195</v>
      </c>
      <c r="AQ207" s="756"/>
      <c r="AR207" s="756"/>
      <c r="AS207" s="756"/>
      <c r="AT207" s="756"/>
      <c r="AU207" s="756"/>
      <c r="AV207" s="756"/>
      <c r="AW207" s="756"/>
    </row>
    <row r="208" spans="2:49" x14ac:dyDescent="0.25">
      <c r="B208" s="705">
        <v>196</v>
      </c>
      <c r="C208" s="951">
        <f>(1+_xlfn.XLOOKUP(INT((B208-1)/12)+1,'ZC Curve'!$B$8:$B$107,'ZC Curve'!R$8:R$107,,0))^(1/12)-1</f>
        <v>0</v>
      </c>
      <c r="D208" s="946">
        <f t="shared" si="23"/>
        <v>1</v>
      </c>
      <c r="E208" s="594"/>
      <c r="F208" s="705">
        <f t="shared" si="24"/>
        <v>196</v>
      </c>
      <c r="G208" s="756"/>
      <c r="H208" s="756"/>
      <c r="I208" s="756"/>
      <c r="J208" s="756"/>
      <c r="K208" s="756"/>
      <c r="L208" s="756"/>
      <c r="M208" s="756"/>
      <c r="N208" s="594"/>
      <c r="O208" s="705">
        <f t="shared" si="25"/>
        <v>196</v>
      </c>
      <c r="P208" s="756"/>
      <c r="Q208" s="756"/>
      <c r="R208" s="756"/>
      <c r="S208" s="756"/>
      <c r="T208" s="756"/>
      <c r="U208" s="756"/>
      <c r="V208" s="756"/>
      <c r="W208" s="594"/>
      <c r="X208" s="705">
        <f t="shared" si="26"/>
        <v>196</v>
      </c>
      <c r="Y208" s="756"/>
      <c r="Z208" s="756"/>
      <c r="AA208" s="756"/>
      <c r="AB208" s="756"/>
      <c r="AC208" s="756"/>
      <c r="AD208" s="756"/>
      <c r="AE208" s="756"/>
      <c r="AF208" s="594"/>
      <c r="AG208" s="705">
        <f t="shared" si="27"/>
        <v>196</v>
      </c>
      <c r="AH208" s="756"/>
      <c r="AI208" s="756"/>
      <c r="AJ208" s="756"/>
      <c r="AK208" s="756"/>
      <c r="AL208" s="756"/>
      <c r="AM208" s="756"/>
      <c r="AN208" s="756"/>
      <c r="AO208" s="685"/>
      <c r="AP208" s="705">
        <f t="shared" si="28"/>
        <v>196</v>
      </c>
      <c r="AQ208" s="756"/>
      <c r="AR208" s="756"/>
      <c r="AS208" s="756"/>
      <c r="AT208" s="756"/>
      <c r="AU208" s="756"/>
      <c r="AV208" s="756"/>
      <c r="AW208" s="756"/>
    </row>
    <row r="209" spans="2:49" x14ac:dyDescent="0.25">
      <c r="B209" s="705">
        <v>197</v>
      </c>
      <c r="C209" s="951">
        <f>(1+_xlfn.XLOOKUP(INT((B209-1)/12)+1,'ZC Curve'!$B$8:$B$107,'ZC Curve'!R$8:R$107,,0))^(1/12)-1</f>
        <v>0</v>
      </c>
      <c r="D209" s="946">
        <f t="shared" si="23"/>
        <v>1</v>
      </c>
      <c r="E209" s="594"/>
      <c r="F209" s="705">
        <f t="shared" si="24"/>
        <v>197</v>
      </c>
      <c r="G209" s="756"/>
      <c r="H209" s="756"/>
      <c r="I209" s="756"/>
      <c r="J209" s="756"/>
      <c r="K209" s="756"/>
      <c r="L209" s="756"/>
      <c r="M209" s="756"/>
      <c r="N209" s="594"/>
      <c r="O209" s="705">
        <f t="shared" si="25"/>
        <v>197</v>
      </c>
      <c r="P209" s="756"/>
      <c r="Q209" s="756"/>
      <c r="R209" s="756"/>
      <c r="S209" s="756"/>
      <c r="T209" s="756"/>
      <c r="U209" s="756"/>
      <c r="V209" s="756"/>
      <c r="W209" s="594"/>
      <c r="X209" s="705">
        <f t="shared" si="26"/>
        <v>197</v>
      </c>
      <c r="Y209" s="756"/>
      <c r="Z209" s="756"/>
      <c r="AA209" s="756"/>
      <c r="AB209" s="756"/>
      <c r="AC209" s="756"/>
      <c r="AD209" s="756"/>
      <c r="AE209" s="756"/>
      <c r="AF209" s="594"/>
      <c r="AG209" s="705">
        <f t="shared" si="27"/>
        <v>197</v>
      </c>
      <c r="AH209" s="756"/>
      <c r="AI209" s="756"/>
      <c r="AJ209" s="756"/>
      <c r="AK209" s="756"/>
      <c r="AL209" s="756"/>
      <c r="AM209" s="756"/>
      <c r="AN209" s="756"/>
      <c r="AO209" s="685"/>
      <c r="AP209" s="705">
        <f t="shared" si="28"/>
        <v>197</v>
      </c>
      <c r="AQ209" s="756"/>
      <c r="AR209" s="756"/>
      <c r="AS209" s="756"/>
      <c r="AT209" s="756"/>
      <c r="AU209" s="756"/>
      <c r="AV209" s="756"/>
      <c r="AW209" s="756"/>
    </row>
    <row r="210" spans="2:49" x14ac:dyDescent="0.25">
      <c r="B210" s="705">
        <v>198</v>
      </c>
      <c r="C210" s="951">
        <f>(1+_xlfn.XLOOKUP(INT((B210-1)/12)+1,'ZC Curve'!$B$8:$B$107,'ZC Curve'!R$8:R$107,,0))^(1/12)-1</f>
        <v>0</v>
      </c>
      <c r="D210" s="946">
        <f t="shared" si="23"/>
        <v>1</v>
      </c>
      <c r="E210" s="594"/>
      <c r="F210" s="705">
        <f t="shared" si="24"/>
        <v>198</v>
      </c>
      <c r="G210" s="756"/>
      <c r="H210" s="756"/>
      <c r="I210" s="756"/>
      <c r="J210" s="756"/>
      <c r="K210" s="756"/>
      <c r="L210" s="756"/>
      <c r="M210" s="756"/>
      <c r="N210" s="594"/>
      <c r="O210" s="705">
        <f t="shared" si="25"/>
        <v>198</v>
      </c>
      <c r="P210" s="756"/>
      <c r="Q210" s="756"/>
      <c r="R210" s="756"/>
      <c r="S210" s="756"/>
      <c r="T210" s="756"/>
      <c r="U210" s="756"/>
      <c r="V210" s="756"/>
      <c r="W210" s="594"/>
      <c r="X210" s="705">
        <f t="shared" si="26"/>
        <v>198</v>
      </c>
      <c r="Y210" s="756"/>
      <c r="Z210" s="756"/>
      <c r="AA210" s="756"/>
      <c r="AB210" s="756"/>
      <c r="AC210" s="756"/>
      <c r="AD210" s="756"/>
      <c r="AE210" s="756"/>
      <c r="AF210" s="594"/>
      <c r="AG210" s="705">
        <f t="shared" si="27"/>
        <v>198</v>
      </c>
      <c r="AH210" s="756"/>
      <c r="AI210" s="756"/>
      <c r="AJ210" s="756"/>
      <c r="AK210" s="756"/>
      <c r="AL210" s="756"/>
      <c r="AM210" s="756"/>
      <c r="AN210" s="756"/>
      <c r="AO210" s="685"/>
      <c r="AP210" s="705">
        <f t="shared" si="28"/>
        <v>198</v>
      </c>
      <c r="AQ210" s="756"/>
      <c r="AR210" s="756"/>
      <c r="AS210" s="756"/>
      <c r="AT210" s="756"/>
      <c r="AU210" s="756"/>
      <c r="AV210" s="756"/>
      <c r="AW210" s="756"/>
    </row>
    <row r="211" spans="2:49" x14ac:dyDescent="0.25">
      <c r="B211" s="705">
        <v>199</v>
      </c>
      <c r="C211" s="951">
        <f>(1+_xlfn.XLOOKUP(INT((B211-1)/12)+1,'ZC Curve'!$B$8:$B$107,'ZC Curve'!R$8:R$107,,0))^(1/12)-1</f>
        <v>0</v>
      </c>
      <c r="D211" s="946">
        <f t="shared" si="23"/>
        <v>1</v>
      </c>
      <c r="E211" s="594"/>
      <c r="F211" s="705">
        <f t="shared" si="24"/>
        <v>199</v>
      </c>
      <c r="G211" s="756"/>
      <c r="H211" s="756"/>
      <c r="I211" s="756"/>
      <c r="J211" s="756"/>
      <c r="K211" s="756"/>
      <c r="L211" s="756"/>
      <c r="M211" s="756"/>
      <c r="N211" s="594"/>
      <c r="O211" s="705">
        <f t="shared" si="25"/>
        <v>199</v>
      </c>
      <c r="P211" s="756"/>
      <c r="Q211" s="756"/>
      <c r="R211" s="756"/>
      <c r="S211" s="756"/>
      <c r="T211" s="756"/>
      <c r="U211" s="756"/>
      <c r="V211" s="756"/>
      <c r="W211" s="594"/>
      <c r="X211" s="705">
        <f t="shared" si="26"/>
        <v>199</v>
      </c>
      <c r="Y211" s="756"/>
      <c r="Z211" s="756"/>
      <c r="AA211" s="756"/>
      <c r="AB211" s="756"/>
      <c r="AC211" s="756"/>
      <c r="AD211" s="756"/>
      <c r="AE211" s="756"/>
      <c r="AF211" s="594"/>
      <c r="AG211" s="705">
        <f t="shared" si="27"/>
        <v>199</v>
      </c>
      <c r="AH211" s="756"/>
      <c r="AI211" s="756"/>
      <c r="AJ211" s="756"/>
      <c r="AK211" s="756"/>
      <c r="AL211" s="756"/>
      <c r="AM211" s="756"/>
      <c r="AN211" s="756"/>
      <c r="AO211" s="685"/>
      <c r="AP211" s="705">
        <f t="shared" si="28"/>
        <v>199</v>
      </c>
      <c r="AQ211" s="756"/>
      <c r="AR211" s="756"/>
      <c r="AS211" s="756"/>
      <c r="AT211" s="756"/>
      <c r="AU211" s="756"/>
      <c r="AV211" s="756"/>
      <c r="AW211" s="756"/>
    </row>
    <row r="212" spans="2:49" x14ac:dyDescent="0.25">
      <c r="B212" s="705">
        <v>200</v>
      </c>
      <c r="C212" s="951">
        <f>(1+_xlfn.XLOOKUP(INT((B212-1)/12)+1,'ZC Curve'!$B$8:$B$107,'ZC Curve'!R$8:R$107,,0))^(1/12)-1</f>
        <v>0</v>
      </c>
      <c r="D212" s="946">
        <f t="shared" si="23"/>
        <v>1</v>
      </c>
      <c r="E212" s="594"/>
      <c r="F212" s="705">
        <f t="shared" si="24"/>
        <v>200</v>
      </c>
      <c r="G212" s="756"/>
      <c r="H212" s="756"/>
      <c r="I212" s="756"/>
      <c r="J212" s="756"/>
      <c r="K212" s="756"/>
      <c r="L212" s="756"/>
      <c r="M212" s="756"/>
      <c r="N212" s="594"/>
      <c r="O212" s="705">
        <f t="shared" si="25"/>
        <v>200</v>
      </c>
      <c r="P212" s="756"/>
      <c r="Q212" s="756"/>
      <c r="R212" s="756"/>
      <c r="S212" s="756"/>
      <c r="T212" s="756"/>
      <c r="U212" s="756"/>
      <c r="V212" s="756"/>
      <c r="W212" s="594"/>
      <c r="X212" s="705">
        <f t="shared" si="26"/>
        <v>200</v>
      </c>
      <c r="Y212" s="756"/>
      <c r="Z212" s="756"/>
      <c r="AA212" s="756"/>
      <c r="AB212" s="756"/>
      <c r="AC212" s="756"/>
      <c r="AD212" s="756"/>
      <c r="AE212" s="756"/>
      <c r="AF212" s="594"/>
      <c r="AG212" s="705">
        <f t="shared" si="27"/>
        <v>200</v>
      </c>
      <c r="AH212" s="756"/>
      <c r="AI212" s="756"/>
      <c r="AJ212" s="756"/>
      <c r="AK212" s="756"/>
      <c r="AL212" s="756"/>
      <c r="AM212" s="756"/>
      <c r="AN212" s="756"/>
      <c r="AO212" s="685"/>
      <c r="AP212" s="705">
        <f t="shared" si="28"/>
        <v>200</v>
      </c>
      <c r="AQ212" s="756"/>
      <c r="AR212" s="756"/>
      <c r="AS212" s="756"/>
      <c r="AT212" s="756"/>
      <c r="AU212" s="756"/>
      <c r="AV212" s="756"/>
      <c r="AW212" s="756"/>
    </row>
    <row r="213" spans="2:49" x14ac:dyDescent="0.25">
      <c r="B213" s="705">
        <v>201</v>
      </c>
      <c r="C213" s="951">
        <f>(1+_xlfn.XLOOKUP(INT((B213-1)/12)+1,'ZC Curve'!$B$8:$B$107,'ZC Curve'!R$8:R$107,,0))^(1/12)-1</f>
        <v>0</v>
      </c>
      <c r="D213" s="946">
        <f t="shared" si="23"/>
        <v>1</v>
      </c>
      <c r="E213" s="594"/>
      <c r="F213" s="705">
        <f t="shared" si="24"/>
        <v>201</v>
      </c>
      <c r="G213" s="756"/>
      <c r="H213" s="756"/>
      <c r="I213" s="756"/>
      <c r="J213" s="756"/>
      <c r="K213" s="756"/>
      <c r="L213" s="756"/>
      <c r="M213" s="756"/>
      <c r="N213" s="594"/>
      <c r="O213" s="705">
        <f t="shared" si="25"/>
        <v>201</v>
      </c>
      <c r="P213" s="756"/>
      <c r="Q213" s="756"/>
      <c r="R213" s="756"/>
      <c r="S213" s="756"/>
      <c r="T213" s="756"/>
      <c r="U213" s="756"/>
      <c r="V213" s="756"/>
      <c r="W213" s="594"/>
      <c r="X213" s="705">
        <f t="shared" si="26"/>
        <v>201</v>
      </c>
      <c r="Y213" s="756"/>
      <c r="Z213" s="756"/>
      <c r="AA213" s="756"/>
      <c r="AB213" s="756"/>
      <c r="AC213" s="756"/>
      <c r="AD213" s="756"/>
      <c r="AE213" s="756"/>
      <c r="AF213" s="594"/>
      <c r="AG213" s="705">
        <f t="shared" si="27"/>
        <v>201</v>
      </c>
      <c r="AH213" s="756"/>
      <c r="AI213" s="756"/>
      <c r="AJ213" s="756"/>
      <c r="AK213" s="756"/>
      <c r="AL213" s="756"/>
      <c r="AM213" s="756"/>
      <c r="AN213" s="756"/>
      <c r="AO213" s="685"/>
      <c r="AP213" s="705">
        <f t="shared" si="28"/>
        <v>201</v>
      </c>
      <c r="AQ213" s="756"/>
      <c r="AR213" s="756"/>
      <c r="AS213" s="756"/>
      <c r="AT213" s="756"/>
      <c r="AU213" s="756"/>
      <c r="AV213" s="756"/>
      <c r="AW213" s="756"/>
    </row>
    <row r="214" spans="2:49" x14ac:dyDescent="0.25">
      <c r="B214" s="705">
        <v>202</v>
      </c>
      <c r="C214" s="951">
        <f>(1+_xlfn.XLOOKUP(INT((B214-1)/12)+1,'ZC Curve'!$B$8:$B$107,'ZC Curve'!R$8:R$107,,0))^(1/12)-1</f>
        <v>0</v>
      </c>
      <c r="D214" s="946">
        <f t="shared" si="23"/>
        <v>1</v>
      </c>
      <c r="E214" s="594"/>
      <c r="F214" s="705">
        <f t="shared" si="24"/>
        <v>202</v>
      </c>
      <c r="G214" s="756"/>
      <c r="H214" s="756"/>
      <c r="I214" s="756"/>
      <c r="J214" s="756"/>
      <c r="K214" s="756"/>
      <c r="L214" s="756"/>
      <c r="M214" s="756"/>
      <c r="N214" s="594"/>
      <c r="O214" s="705">
        <f t="shared" si="25"/>
        <v>202</v>
      </c>
      <c r="P214" s="756"/>
      <c r="Q214" s="756"/>
      <c r="R214" s="756"/>
      <c r="S214" s="756"/>
      <c r="T214" s="756"/>
      <c r="U214" s="756"/>
      <c r="V214" s="756"/>
      <c r="W214" s="594"/>
      <c r="X214" s="705">
        <f t="shared" si="26"/>
        <v>202</v>
      </c>
      <c r="Y214" s="756"/>
      <c r="Z214" s="756"/>
      <c r="AA214" s="756"/>
      <c r="AB214" s="756"/>
      <c r="AC214" s="756"/>
      <c r="AD214" s="756"/>
      <c r="AE214" s="756"/>
      <c r="AF214" s="594"/>
      <c r="AG214" s="705">
        <f t="shared" si="27"/>
        <v>202</v>
      </c>
      <c r="AH214" s="756"/>
      <c r="AI214" s="756"/>
      <c r="AJ214" s="756"/>
      <c r="AK214" s="756"/>
      <c r="AL214" s="756"/>
      <c r="AM214" s="756"/>
      <c r="AN214" s="756"/>
      <c r="AO214" s="685"/>
      <c r="AP214" s="705">
        <f t="shared" si="28"/>
        <v>202</v>
      </c>
      <c r="AQ214" s="756"/>
      <c r="AR214" s="756"/>
      <c r="AS214" s="756"/>
      <c r="AT214" s="756"/>
      <c r="AU214" s="756"/>
      <c r="AV214" s="756"/>
      <c r="AW214" s="756"/>
    </row>
    <row r="215" spans="2:49" x14ac:dyDescent="0.25">
      <c r="B215" s="705">
        <v>203</v>
      </c>
      <c r="C215" s="951">
        <f>(1+_xlfn.XLOOKUP(INT((B215-1)/12)+1,'ZC Curve'!$B$8:$B$107,'ZC Curve'!R$8:R$107,,0))^(1/12)-1</f>
        <v>0</v>
      </c>
      <c r="D215" s="946">
        <f t="shared" si="23"/>
        <v>1</v>
      </c>
      <c r="E215" s="594"/>
      <c r="F215" s="705">
        <f t="shared" si="24"/>
        <v>203</v>
      </c>
      <c r="G215" s="756"/>
      <c r="H215" s="756"/>
      <c r="I215" s="756"/>
      <c r="J215" s="756"/>
      <c r="K215" s="756"/>
      <c r="L215" s="756"/>
      <c r="M215" s="756"/>
      <c r="N215" s="594"/>
      <c r="O215" s="705">
        <f t="shared" si="25"/>
        <v>203</v>
      </c>
      <c r="P215" s="756"/>
      <c r="Q215" s="756"/>
      <c r="R215" s="756"/>
      <c r="S215" s="756"/>
      <c r="T215" s="756"/>
      <c r="U215" s="756"/>
      <c r="V215" s="756"/>
      <c r="W215" s="594"/>
      <c r="X215" s="705">
        <f t="shared" si="26"/>
        <v>203</v>
      </c>
      <c r="Y215" s="756"/>
      <c r="Z215" s="756"/>
      <c r="AA215" s="756"/>
      <c r="AB215" s="756"/>
      <c r="AC215" s="756"/>
      <c r="AD215" s="756"/>
      <c r="AE215" s="756"/>
      <c r="AF215" s="594"/>
      <c r="AG215" s="705">
        <f t="shared" si="27"/>
        <v>203</v>
      </c>
      <c r="AH215" s="756"/>
      <c r="AI215" s="756"/>
      <c r="AJ215" s="756"/>
      <c r="AK215" s="756"/>
      <c r="AL215" s="756"/>
      <c r="AM215" s="756"/>
      <c r="AN215" s="756"/>
      <c r="AO215" s="685"/>
      <c r="AP215" s="705">
        <f t="shared" si="28"/>
        <v>203</v>
      </c>
      <c r="AQ215" s="756"/>
      <c r="AR215" s="756"/>
      <c r="AS215" s="756"/>
      <c r="AT215" s="756"/>
      <c r="AU215" s="756"/>
      <c r="AV215" s="756"/>
      <c r="AW215" s="756"/>
    </row>
    <row r="216" spans="2:49" x14ac:dyDescent="0.25">
      <c r="B216" s="705">
        <v>204</v>
      </c>
      <c r="C216" s="951">
        <f>(1+_xlfn.XLOOKUP(INT((B216-1)/12)+1,'ZC Curve'!$B$8:$B$107,'ZC Curve'!R$8:R$107,,0))^(1/12)-1</f>
        <v>0</v>
      </c>
      <c r="D216" s="946">
        <f t="shared" si="23"/>
        <v>1</v>
      </c>
      <c r="E216" s="594"/>
      <c r="F216" s="705">
        <f t="shared" si="24"/>
        <v>204</v>
      </c>
      <c r="G216" s="756"/>
      <c r="H216" s="756"/>
      <c r="I216" s="756"/>
      <c r="J216" s="756"/>
      <c r="K216" s="756"/>
      <c r="L216" s="756"/>
      <c r="M216" s="756"/>
      <c r="N216" s="594"/>
      <c r="O216" s="705">
        <f t="shared" si="25"/>
        <v>204</v>
      </c>
      <c r="P216" s="756"/>
      <c r="Q216" s="756"/>
      <c r="R216" s="756"/>
      <c r="S216" s="756"/>
      <c r="T216" s="756"/>
      <c r="U216" s="756"/>
      <c r="V216" s="756"/>
      <c r="W216" s="594"/>
      <c r="X216" s="705">
        <f t="shared" si="26"/>
        <v>204</v>
      </c>
      <c r="Y216" s="756"/>
      <c r="Z216" s="756"/>
      <c r="AA216" s="756"/>
      <c r="AB216" s="756"/>
      <c r="AC216" s="756"/>
      <c r="AD216" s="756"/>
      <c r="AE216" s="756"/>
      <c r="AF216" s="594"/>
      <c r="AG216" s="705">
        <f t="shared" si="27"/>
        <v>204</v>
      </c>
      <c r="AH216" s="756"/>
      <c r="AI216" s="756"/>
      <c r="AJ216" s="756"/>
      <c r="AK216" s="756"/>
      <c r="AL216" s="756"/>
      <c r="AM216" s="756"/>
      <c r="AN216" s="756"/>
      <c r="AO216" s="685"/>
      <c r="AP216" s="705">
        <f t="shared" si="28"/>
        <v>204</v>
      </c>
      <c r="AQ216" s="756"/>
      <c r="AR216" s="756"/>
      <c r="AS216" s="756"/>
      <c r="AT216" s="756"/>
      <c r="AU216" s="756"/>
      <c r="AV216" s="756"/>
      <c r="AW216" s="756"/>
    </row>
    <row r="217" spans="2:49" x14ac:dyDescent="0.25">
      <c r="B217" s="705">
        <v>205</v>
      </c>
      <c r="C217" s="951">
        <f>(1+_xlfn.XLOOKUP(INT((B217-1)/12)+1,'ZC Curve'!$B$8:$B$107,'ZC Curve'!R$8:R$107,,0))^(1/12)-1</f>
        <v>0</v>
      </c>
      <c r="D217" s="946">
        <f t="shared" si="23"/>
        <v>1</v>
      </c>
      <c r="E217" s="594"/>
      <c r="F217" s="705">
        <f t="shared" si="24"/>
        <v>205</v>
      </c>
      <c r="G217" s="756"/>
      <c r="H217" s="756"/>
      <c r="I217" s="756"/>
      <c r="J217" s="756"/>
      <c r="K217" s="756"/>
      <c r="L217" s="756"/>
      <c r="M217" s="756"/>
      <c r="N217" s="594"/>
      <c r="O217" s="705">
        <f t="shared" si="25"/>
        <v>205</v>
      </c>
      <c r="P217" s="756"/>
      <c r="Q217" s="756"/>
      <c r="R217" s="756"/>
      <c r="S217" s="756"/>
      <c r="T217" s="756"/>
      <c r="U217" s="756"/>
      <c r="V217" s="756"/>
      <c r="W217" s="594"/>
      <c r="X217" s="705">
        <f t="shared" si="26"/>
        <v>205</v>
      </c>
      <c r="Y217" s="756"/>
      <c r="Z217" s="756"/>
      <c r="AA217" s="756"/>
      <c r="AB217" s="756"/>
      <c r="AC217" s="756"/>
      <c r="AD217" s="756"/>
      <c r="AE217" s="756"/>
      <c r="AF217" s="594"/>
      <c r="AG217" s="705">
        <f t="shared" si="27"/>
        <v>205</v>
      </c>
      <c r="AH217" s="756"/>
      <c r="AI217" s="756"/>
      <c r="AJ217" s="756"/>
      <c r="AK217" s="756"/>
      <c r="AL217" s="756"/>
      <c r="AM217" s="756"/>
      <c r="AN217" s="756"/>
      <c r="AO217" s="685"/>
      <c r="AP217" s="705">
        <f t="shared" si="28"/>
        <v>205</v>
      </c>
      <c r="AQ217" s="756"/>
      <c r="AR217" s="756"/>
      <c r="AS217" s="756"/>
      <c r="AT217" s="756"/>
      <c r="AU217" s="756"/>
      <c r="AV217" s="756"/>
      <c r="AW217" s="756"/>
    </row>
    <row r="218" spans="2:49" x14ac:dyDescent="0.25">
      <c r="B218" s="705">
        <v>206</v>
      </c>
      <c r="C218" s="951">
        <f>(1+_xlfn.XLOOKUP(INT((B218-1)/12)+1,'ZC Curve'!$B$8:$B$107,'ZC Curve'!R$8:R$107,,0))^(1/12)-1</f>
        <v>0</v>
      </c>
      <c r="D218" s="946">
        <f t="shared" si="23"/>
        <v>1</v>
      </c>
      <c r="E218" s="594"/>
      <c r="F218" s="705">
        <f t="shared" si="24"/>
        <v>206</v>
      </c>
      <c r="G218" s="756"/>
      <c r="H218" s="756"/>
      <c r="I218" s="756"/>
      <c r="J218" s="756"/>
      <c r="K218" s="756"/>
      <c r="L218" s="756"/>
      <c r="M218" s="756"/>
      <c r="N218" s="594"/>
      <c r="O218" s="705">
        <f t="shared" si="25"/>
        <v>206</v>
      </c>
      <c r="P218" s="756"/>
      <c r="Q218" s="756"/>
      <c r="R218" s="756"/>
      <c r="S218" s="756"/>
      <c r="T218" s="756"/>
      <c r="U218" s="756"/>
      <c r="V218" s="756"/>
      <c r="W218" s="594"/>
      <c r="X218" s="705">
        <f t="shared" si="26"/>
        <v>206</v>
      </c>
      <c r="Y218" s="756"/>
      <c r="Z218" s="756"/>
      <c r="AA218" s="756"/>
      <c r="AB218" s="756"/>
      <c r="AC218" s="756"/>
      <c r="AD218" s="756"/>
      <c r="AE218" s="756"/>
      <c r="AF218" s="594"/>
      <c r="AG218" s="705">
        <f t="shared" si="27"/>
        <v>206</v>
      </c>
      <c r="AH218" s="756"/>
      <c r="AI218" s="756"/>
      <c r="AJ218" s="756"/>
      <c r="AK218" s="756"/>
      <c r="AL218" s="756"/>
      <c r="AM218" s="756"/>
      <c r="AN218" s="756"/>
      <c r="AO218" s="685"/>
      <c r="AP218" s="705">
        <f t="shared" si="28"/>
        <v>206</v>
      </c>
      <c r="AQ218" s="756"/>
      <c r="AR218" s="756"/>
      <c r="AS218" s="756"/>
      <c r="AT218" s="756"/>
      <c r="AU218" s="756"/>
      <c r="AV218" s="756"/>
      <c r="AW218" s="756"/>
    </row>
    <row r="219" spans="2:49" x14ac:dyDescent="0.25">
      <c r="B219" s="705">
        <v>207</v>
      </c>
      <c r="C219" s="951">
        <f>(1+_xlfn.XLOOKUP(INT((B219-1)/12)+1,'ZC Curve'!$B$8:$B$107,'ZC Curve'!R$8:R$107,,0))^(1/12)-1</f>
        <v>0</v>
      </c>
      <c r="D219" s="946">
        <f t="shared" si="23"/>
        <v>1</v>
      </c>
      <c r="E219" s="594"/>
      <c r="F219" s="705">
        <f t="shared" si="24"/>
        <v>207</v>
      </c>
      <c r="G219" s="756"/>
      <c r="H219" s="756"/>
      <c r="I219" s="756"/>
      <c r="J219" s="756"/>
      <c r="K219" s="756"/>
      <c r="L219" s="756"/>
      <c r="M219" s="756"/>
      <c r="N219" s="594"/>
      <c r="O219" s="705">
        <f t="shared" si="25"/>
        <v>207</v>
      </c>
      <c r="P219" s="756"/>
      <c r="Q219" s="756"/>
      <c r="R219" s="756"/>
      <c r="S219" s="756"/>
      <c r="T219" s="756"/>
      <c r="U219" s="756"/>
      <c r="V219" s="756"/>
      <c r="W219" s="594"/>
      <c r="X219" s="705">
        <f t="shared" si="26"/>
        <v>207</v>
      </c>
      <c r="Y219" s="756"/>
      <c r="Z219" s="756"/>
      <c r="AA219" s="756"/>
      <c r="AB219" s="756"/>
      <c r="AC219" s="756"/>
      <c r="AD219" s="756"/>
      <c r="AE219" s="756"/>
      <c r="AF219" s="594"/>
      <c r="AG219" s="705">
        <f t="shared" si="27"/>
        <v>207</v>
      </c>
      <c r="AH219" s="756"/>
      <c r="AI219" s="756"/>
      <c r="AJ219" s="756"/>
      <c r="AK219" s="756"/>
      <c r="AL219" s="756"/>
      <c r="AM219" s="756"/>
      <c r="AN219" s="756"/>
      <c r="AO219" s="685"/>
      <c r="AP219" s="705">
        <f t="shared" si="28"/>
        <v>207</v>
      </c>
      <c r="AQ219" s="756"/>
      <c r="AR219" s="756"/>
      <c r="AS219" s="756"/>
      <c r="AT219" s="756"/>
      <c r="AU219" s="756"/>
      <c r="AV219" s="756"/>
      <c r="AW219" s="756"/>
    </row>
    <row r="220" spans="2:49" x14ac:dyDescent="0.25">
      <c r="B220" s="705">
        <v>208</v>
      </c>
      <c r="C220" s="951">
        <f>(1+_xlfn.XLOOKUP(INT((B220-1)/12)+1,'ZC Curve'!$B$8:$B$107,'ZC Curve'!R$8:R$107,,0))^(1/12)-1</f>
        <v>0</v>
      </c>
      <c r="D220" s="946">
        <f t="shared" si="23"/>
        <v>1</v>
      </c>
      <c r="E220" s="594"/>
      <c r="F220" s="705">
        <f t="shared" si="24"/>
        <v>208</v>
      </c>
      <c r="G220" s="756"/>
      <c r="H220" s="756"/>
      <c r="I220" s="756"/>
      <c r="J220" s="756"/>
      <c r="K220" s="756"/>
      <c r="L220" s="756"/>
      <c r="M220" s="756"/>
      <c r="N220" s="594"/>
      <c r="O220" s="705">
        <f t="shared" si="25"/>
        <v>208</v>
      </c>
      <c r="P220" s="756"/>
      <c r="Q220" s="756"/>
      <c r="R220" s="756"/>
      <c r="S220" s="756"/>
      <c r="T220" s="756"/>
      <c r="U220" s="756"/>
      <c r="V220" s="756"/>
      <c r="W220" s="594"/>
      <c r="X220" s="705">
        <f t="shared" si="26"/>
        <v>208</v>
      </c>
      <c r="Y220" s="756"/>
      <c r="Z220" s="756"/>
      <c r="AA220" s="756"/>
      <c r="AB220" s="756"/>
      <c r="AC220" s="756"/>
      <c r="AD220" s="756"/>
      <c r="AE220" s="756"/>
      <c r="AF220" s="594"/>
      <c r="AG220" s="705">
        <f t="shared" si="27"/>
        <v>208</v>
      </c>
      <c r="AH220" s="756"/>
      <c r="AI220" s="756"/>
      <c r="AJ220" s="756"/>
      <c r="AK220" s="756"/>
      <c r="AL220" s="756"/>
      <c r="AM220" s="756"/>
      <c r="AN220" s="756"/>
      <c r="AO220" s="685"/>
      <c r="AP220" s="705">
        <f t="shared" si="28"/>
        <v>208</v>
      </c>
      <c r="AQ220" s="756"/>
      <c r="AR220" s="756"/>
      <c r="AS220" s="756"/>
      <c r="AT220" s="756"/>
      <c r="AU220" s="756"/>
      <c r="AV220" s="756"/>
      <c r="AW220" s="756"/>
    </row>
    <row r="221" spans="2:49" x14ac:dyDescent="0.25">
      <c r="B221" s="705">
        <v>209</v>
      </c>
      <c r="C221" s="951">
        <f>(1+_xlfn.XLOOKUP(INT((B221-1)/12)+1,'ZC Curve'!$B$8:$B$107,'ZC Curve'!R$8:R$107,,0))^(1/12)-1</f>
        <v>0</v>
      </c>
      <c r="D221" s="946">
        <f t="shared" si="23"/>
        <v>1</v>
      </c>
      <c r="E221" s="594"/>
      <c r="F221" s="705">
        <f t="shared" si="24"/>
        <v>209</v>
      </c>
      <c r="G221" s="756"/>
      <c r="H221" s="756"/>
      <c r="I221" s="756"/>
      <c r="J221" s="756"/>
      <c r="K221" s="756"/>
      <c r="L221" s="756"/>
      <c r="M221" s="756"/>
      <c r="N221" s="594"/>
      <c r="O221" s="705">
        <f t="shared" si="25"/>
        <v>209</v>
      </c>
      <c r="P221" s="756"/>
      <c r="Q221" s="756"/>
      <c r="R221" s="756"/>
      <c r="S221" s="756"/>
      <c r="T221" s="756"/>
      <c r="U221" s="756"/>
      <c r="V221" s="756"/>
      <c r="W221" s="594"/>
      <c r="X221" s="705">
        <f t="shared" si="26"/>
        <v>209</v>
      </c>
      <c r="Y221" s="756"/>
      <c r="Z221" s="756"/>
      <c r="AA221" s="756"/>
      <c r="AB221" s="756"/>
      <c r="AC221" s="756"/>
      <c r="AD221" s="756"/>
      <c r="AE221" s="756"/>
      <c r="AF221" s="594"/>
      <c r="AG221" s="705">
        <f t="shared" si="27"/>
        <v>209</v>
      </c>
      <c r="AH221" s="756"/>
      <c r="AI221" s="756"/>
      <c r="AJ221" s="756"/>
      <c r="AK221" s="756"/>
      <c r="AL221" s="756"/>
      <c r="AM221" s="756"/>
      <c r="AN221" s="756"/>
      <c r="AO221" s="685"/>
      <c r="AP221" s="705">
        <f t="shared" si="28"/>
        <v>209</v>
      </c>
      <c r="AQ221" s="756"/>
      <c r="AR221" s="756"/>
      <c r="AS221" s="756"/>
      <c r="AT221" s="756"/>
      <c r="AU221" s="756"/>
      <c r="AV221" s="756"/>
      <c r="AW221" s="756"/>
    </row>
    <row r="222" spans="2:49" x14ac:dyDescent="0.25">
      <c r="B222" s="705">
        <v>210</v>
      </c>
      <c r="C222" s="951">
        <f>(1+_xlfn.XLOOKUP(INT((B222-1)/12)+1,'ZC Curve'!$B$8:$B$107,'ZC Curve'!R$8:R$107,,0))^(1/12)-1</f>
        <v>0</v>
      </c>
      <c r="D222" s="946">
        <f t="shared" si="23"/>
        <v>1</v>
      </c>
      <c r="E222" s="594"/>
      <c r="F222" s="705">
        <f t="shared" si="24"/>
        <v>210</v>
      </c>
      <c r="G222" s="756"/>
      <c r="H222" s="756"/>
      <c r="I222" s="756"/>
      <c r="J222" s="756"/>
      <c r="K222" s="756"/>
      <c r="L222" s="756"/>
      <c r="M222" s="756"/>
      <c r="N222" s="594"/>
      <c r="O222" s="705">
        <f t="shared" si="25"/>
        <v>210</v>
      </c>
      <c r="P222" s="756"/>
      <c r="Q222" s="756"/>
      <c r="R222" s="756"/>
      <c r="S222" s="756"/>
      <c r="T222" s="756"/>
      <c r="U222" s="756"/>
      <c r="V222" s="756"/>
      <c r="W222" s="594"/>
      <c r="X222" s="705">
        <f t="shared" si="26"/>
        <v>210</v>
      </c>
      <c r="Y222" s="756"/>
      <c r="Z222" s="756"/>
      <c r="AA222" s="756"/>
      <c r="AB222" s="756"/>
      <c r="AC222" s="756"/>
      <c r="AD222" s="756"/>
      <c r="AE222" s="756"/>
      <c r="AF222" s="594"/>
      <c r="AG222" s="705">
        <f t="shared" si="27"/>
        <v>210</v>
      </c>
      <c r="AH222" s="756"/>
      <c r="AI222" s="756"/>
      <c r="AJ222" s="756"/>
      <c r="AK222" s="756"/>
      <c r="AL222" s="756"/>
      <c r="AM222" s="756"/>
      <c r="AN222" s="756"/>
      <c r="AO222" s="685"/>
      <c r="AP222" s="705">
        <f t="shared" si="28"/>
        <v>210</v>
      </c>
      <c r="AQ222" s="756"/>
      <c r="AR222" s="756"/>
      <c r="AS222" s="756"/>
      <c r="AT222" s="756"/>
      <c r="AU222" s="756"/>
      <c r="AV222" s="756"/>
      <c r="AW222" s="756"/>
    </row>
    <row r="223" spans="2:49" x14ac:dyDescent="0.25">
      <c r="B223" s="705">
        <v>211</v>
      </c>
      <c r="C223" s="951">
        <f>(1+_xlfn.XLOOKUP(INT((B223-1)/12)+1,'ZC Curve'!$B$8:$B$107,'ZC Curve'!R$8:R$107,,0))^(1/12)-1</f>
        <v>0</v>
      </c>
      <c r="D223" s="946">
        <f t="shared" si="23"/>
        <v>1</v>
      </c>
      <c r="E223" s="594"/>
      <c r="F223" s="705">
        <f t="shared" si="24"/>
        <v>211</v>
      </c>
      <c r="G223" s="756"/>
      <c r="H223" s="756"/>
      <c r="I223" s="756"/>
      <c r="J223" s="756"/>
      <c r="K223" s="756"/>
      <c r="L223" s="756"/>
      <c r="M223" s="756"/>
      <c r="N223" s="594"/>
      <c r="O223" s="705">
        <f t="shared" si="25"/>
        <v>211</v>
      </c>
      <c r="P223" s="756"/>
      <c r="Q223" s="756"/>
      <c r="R223" s="756"/>
      <c r="S223" s="756"/>
      <c r="T223" s="756"/>
      <c r="U223" s="756"/>
      <c r="V223" s="756"/>
      <c r="W223" s="594"/>
      <c r="X223" s="705">
        <f t="shared" si="26"/>
        <v>211</v>
      </c>
      <c r="Y223" s="756"/>
      <c r="Z223" s="756"/>
      <c r="AA223" s="756"/>
      <c r="AB223" s="756"/>
      <c r="AC223" s="756"/>
      <c r="AD223" s="756"/>
      <c r="AE223" s="756"/>
      <c r="AF223" s="594"/>
      <c r="AG223" s="705">
        <f t="shared" si="27"/>
        <v>211</v>
      </c>
      <c r="AH223" s="756"/>
      <c r="AI223" s="756"/>
      <c r="AJ223" s="756"/>
      <c r="AK223" s="756"/>
      <c r="AL223" s="756"/>
      <c r="AM223" s="756"/>
      <c r="AN223" s="756"/>
      <c r="AO223" s="685"/>
      <c r="AP223" s="705">
        <f t="shared" si="28"/>
        <v>211</v>
      </c>
      <c r="AQ223" s="756"/>
      <c r="AR223" s="756"/>
      <c r="AS223" s="756"/>
      <c r="AT223" s="756"/>
      <c r="AU223" s="756"/>
      <c r="AV223" s="756"/>
      <c r="AW223" s="756"/>
    </row>
    <row r="224" spans="2:49" x14ac:dyDescent="0.25">
      <c r="B224" s="705">
        <v>212</v>
      </c>
      <c r="C224" s="951">
        <f>(1+_xlfn.XLOOKUP(INT((B224-1)/12)+1,'ZC Curve'!$B$8:$B$107,'ZC Curve'!R$8:R$107,,0))^(1/12)-1</f>
        <v>0</v>
      </c>
      <c r="D224" s="946">
        <f t="shared" si="23"/>
        <v>1</v>
      </c>
      <c r="E224" s="594"/>
      <c r="F224" s="705">
        <f t="shared" si="24"/>
        <v>212</v>
      </c>
      <c r="G224" s="756"/>
      <c r="H224" s="756"/>
      <c r="I224" s="756"/>
      <c r="J224" s="756"/>
      <c r="K224" s="756"/>
      <c r="L224" s="756"/>
      <c r="M224" s="756"/>
      <c r="N224" s="594"/>
      <c r="O224" s="705">
        <f t="shared" si="25"/>
        <v>212</v>
      </c>
      <c r="P224" s="756"/>
      <c r="Q224" s="756"/>
      <c r="R224" s="756"/>
      <c r="S224" s="756"/>
      <c r="T224" s="756"/>
      <c r="U224" s="756"/>
      <c r="V224" s="756"/>
      <c r="W224" s="594"/>
      <c r="X224" s="705">
        <f t="shared" si="26"/>
        <v>212</v>
      </c>
      <c r="Y224" s="756"/>
      <c r="Z224" s="756"/>
      <c r="AA224" s="756"/>
      <c r="AB224" s="756"/>
      <c r="AC224" s="756"/>
      <c r="AD224" s="756"/>
      <c r="AE224" s="756"/>
      <c r="AF224" s="594"/>
      <c r="AG224" s="705">
        <f t="shared" si="27"/>
        <v>212</v>
      </c>
      <c r="AH224" s="756"/>
      <c r="AI224" s="756"/>
      <c r="AJ224" s="756"/>
      <c r="AK224" s="756"/>
      <c r="AL224" s="756"/>
      <c r="AM224" s="756"/>
      <c r="AN224" s="756"/>
      <c r="AO224" s="685"/>
      <c r="AP224" s="705">
        <f t="shared" si="28"/>
        <v>212</v>
      </c>
      <c r="AQ224" s="756"/>
      <c r="AR224" s="756"/>
      <c r="AS224" s="756"/>
      <c r="AT224" s="756"/>
      <c r="AU224" s="756"/>
      <c r="AV224" s="756"/>
      <c r="AW224" s="756"/>
    </row>
    <row r="225" spans="2:49" x14ac:dyDescent="0.25">
      <c r="B225" s="705">
        <v>213</v>
      </c>
      <c r="C225" s="951">
        <f>(1+_xlfn.XLOOKUP(INT((B225-1)/12)+1,'ZC Curve'!$B$8:$B$107,'ZC Curve'!R$8:R$107,,0))^(1/12)-1</f>
        <v>0</v>
      </c>
      <c r="D225" s="946">
        <f t="shared" si="23"/>
        <v>1</v>
      </c>
      <c r="E225" s="594"/>
      <c r="F225" s="705">
        <f t="shared" si="24"/>
        <v>213</v>
      </c>
      <c r="G225" s="756"/>
      <c r="H225" s="756"/>
      <c r="I225" s="756"/>
      <c r="J225" s="756"/>
      <c r="K225" s="756"/>
      <c r="L225" s="756"/>
      <c r="M225" s="756"/>
      <c r="N225" s="594"/>
      <c r="O225" s="705">
        <f t="shared" si="25"/>
        <v>213</v>
      </c>
      <c r="P225" s="756"/>
      <c r="Q225" s="756"/>
      <c r="R225" s="756"/>
      <c r="S225" s="756"/>
      <c r="T225" s="756"/>
      <c r="U225" s="756"/>
      <c r="V225" s="756"/>
      <c r="W225" s="594"/>
      <c r="X225" s="705">
        <f t="shared" si="26"/>
        <v>213</v>
      </c>
      <c r="Y225" s="756"/>
      <c r="Z225" s="756"/>
      <c r="AA225" s="756"/>
      <c r="AB225" s="756"/>
      <c r="AC225" s="756"/>
      <c r="AD225" s="756"/>
      <c r="AE225" s="756"/>
      <c r="AF225" s="594"/>
      <c r="AG225" s="705">
        <f t="shared" si="27"/>
        <v>213</v>
      </c>
      <c r="AH225" s="756"/>
      <c r="AI225" s="756"/>
      <c r="AJ225" s="756"/>
      <c r="AK225" s="756"/>
      <c r="AL225" s="756"/>
      <c r="AM225" s="756"/>
      <c r="AN225" s="756"/>
      <c r="AO225" s="685"/>
      <c r="AP225" s="705">
        <f t="shared" si="28"/>
        <v>213</v>
      </c>
      <c r="AQ225" s="756"/>
      <c r="AR225" s="756"/>
      <c r="AS225" s="756"/>
      <c r="AT225" s="756"/>
      <c r="AU225" s="756"/>
      <c r="AV225" s="756"/>
      <c r="AW225" s="756"/>
    </row>
    <row r="226" spans="2:49" x14ac:dyDescent="0.25">
      <c r="B226" s="705">
        <v>214</v>
      </c>
      <c r="C226" s="951">
        <f>(1+_xlfn.XLOOKUP(INT((B226-1)/12)+1,'ZC Curve'!$B$8:$B$107,'ZC Curve'!R$8:R$107,,0))^(1/12)-1</f>
        <v>0</v>
      </c>
      <c r="D226" s="946">
        <f t="shared" si="23"/>
        <v>1</v>
      </c>
      <c r="E226" s="594"/>
      <c r="F226" s="705">
        <f t="shared" si="24"/>
        <v>214</v>
      </c>
      <c r="G226" s="756"/>
      <c r="H226" s="756"/>
      <c r="I226" s="756"/>
      <c r="J226" s="756"/>
      <c r="K226" s="756"/>
      <c r="L226" s="756"/>
      <c r="M226" s="756"/>
      <c r="N226" s="594"/>
      <c r="O226" s="705">
        <f t="shared" si="25"/>
        <v>214</v>
      </c>
      <c r="P226" s="756"/>
      <c r="Q226" s="756"/>
      <c r="R226" s="756"/>
      <c r="S226" s="756"/>
      <c r="T226" s="756"/>
      <c r="U226" s="756"/>
      <c r="V226" s="756"/>
      <c r="W226" s="594"/>
      <c r="X226" s="705">
        <f t="shared" si="26"/>
        <v>214</v>
      </c>
      <c r="Y226" s="756"/>
      <c r="Z226" s="756"/>
      <c r="AA226" s="756"/>
      <c r="AB226" s="756"/>
      <c r="AC226" s="756"/>
      <c r="AD226" s="756"/>
      <c r="AE226" s="756"/>
      <c r="AF226" s="594"/>
      <c r="AG226" s="705">
        <f t="shared" si="27"/>
        <v>214</v>
      </c>
      <c r="AH226" s="756"/>
      <c r="AI226" s="756"/>
      <c r="AJ226" s="756"/>
      <c r="AK226" s="756"/>
      <c r="AL226" s="756"/>
      <c r="AM226" s="756"/>
      <c r="AN226" s="756"/>
      <c r="AO226" s="685"/>
      <c r="AP226" s="705">
        <f t="shared" si="28"/>
        <v>214</v>
      </c>
      <c r="AQ226" s="756"/>
      <c r="AR226" s="756"/>
      <c r="AS226" s="756"/>
      <c r="AT226" s="756"/>
      <c r="AU226" s="756"/>
      <c r="AV226" s="756"/>
      <c r="AW226" s="756"/>
    </row>
    <row r="227" spans="2:49" x14ac:dyDescent="0.25">
      <c r="B227" s="705">
        <v>215</v>
      </c>
      <c r="C227" s="951">
        <f>(1+_xlfn.XLOOKUP(INT((B227-1)/12)+1,'ZC Curve'!$B$8:$B$107,'ZC Curve'!R$8:R$107,,0))^(1/12)-1</f>
        <v>0</v>
      </c>
      <c r="D227" s="946">
        <f t="shared" si="23"/>
        <v>1</v>
      </c>
      <c r="E227" s="594"/>
      <c r="F227" s="705">
        <f t="shared" si="24"/>
        <v>215</v>
      </c>
      <c r="G227" s="756"/>
      <c r="H227" s="756"/>
      <c r="I227" s="756"/>
      <c r="J227" s="756"/>
      <c r="K227" s="756"/>
      <c r="L227" s="756"/>
      <c r="M227" s="756"/>
      <c r="N227" s="594"/>
      <c r="O227" s="705">
        <f t="shared" si="25"/>
        <v>215</v>
      </c>
      <c r="P227" s="756"/>
      <c r="Q227" s="756"/>
      <c r="R227" s="756"/>
      <c r="S227" s="756"/>
      <c r="T227" s="756"/>
      <c r="U227" s="756"/>
      <c r="V227" s="756"/>
      <c r="W227" s="594"/>
      <c r="X227" s="705">
        <f t="shared" si="26"/>
        <v>215</v>
      </c>
      <c r="Y227" s="756"/>
      <c r="Z227" s="756"/>
      <c r="AA227" s="756"/>
      <c r="AB227" s="756"/>
      <c r="AC227" s="756"/>
      <c r="AD227" s="756"/>
      <c r="AE227" s="756"/>
      <c r="AF227" s="594"/>
      <c r="AG227" s="705">
        <f t="shared" si="27"/>
        <v>215</v>
      </c>
      <c r="AH227" s="756"/>
      <c r="AI227" s="756"/>
      <c r="AJ227" s="756"/>
      <c r="AK227" s="756"/>
      <c r="AL227" s="756"/>
      <c r="AM227" s="756"/>
      <c r="AN227" s="756"/>
      <c r="AO227" s="685"/>
      <c r="AP227" s="705">
        <f t="shared" si="28"/>
        <v>215</v>
      </c>
      <c r="AQ227" s="756"/>
      <c r="AR227" s="756"/>
      <c r="AS227" s="756"/>
      <c r="AT227" s="756"/>
      <c r="AU227" s="756"/>
      <c r="AV227" s="756"/>
      <c r="AW227" s="756"/>
    </row>
    <row r="228" spans="2:49" x14ac:dyDescent="0.25">
      <c r="B228" s="705">
        <v>216</v>
      </c>
      <c r="C228" s="951">
        <f>(1+_xlfn.XLOOKUP(INT((B228-1)/12)+1,'ZC Curve'!$B$8:$B$107,'ZC Curve'!R$8:R$107,,0))^(1/12)-1</f>
        <v>0</v>
      </c>
      <c r="D228" s="946">
        <f t="shared" si="23"/>
        <v>1</v>
      </c>
      <c r="E228" s="594"/>
      <c r="F228" s="705">
        <f t="shared" si="24"/>
        <v>216</v>
      </c>
      <c r="G228" s="756"/>
      <c r="H228" s="756"/>
      <c r="I228" s="756"/>
      <c r="J228" s="756"/>
      <c r="K228" s="756"/>
      <c r="L228" s="756"/>
      <c r="M228" s="756"/>
      <c r="N228" s="594"/>
      <c r="O228" s="705">
        <f t="shared" si="25"/>
        <v>216</v>
      </c>
      <c r="P228" s="756"/>
      <c r="Q228" s="756"/>
      <c r="R228" s="756"/>
      <c r="S228" s="756"/>
      <c r="T228" s="756"/>
      <c r="U228" s="756"/>
      <c r="V228" s="756"/>
      <c r="W228" s="594"/>
      <c r="X228" s="705">
        <f t="shared" si="26"/>
        <v>216</v>
      </c>
      <c r="Y228" s="756"/>
      <c r="Z228" s="756"/>
      <c r="AA228" s="756"/>
      <c r="AB228" s="756"/>
      <c r="AC228" s="756"/>
      <c r="AD228" s="756"/>
      <c r="AE228" s="756"/>
      <c r="AF228" s="594"/>
      <c r="AG228" s="705">
        <f t="shared" si="27"/>
        <v>216</v>
      </c>
      <c r="AH228" s="756"/>
      <c r="AI228" s="756"/>
      <c r="AJ228" s="756"/>
      <c r="AK228" s="756"/>
      <c r="AL228" s="756"/>
      <c r="AM228" s="756"/>
      <c r="AN228" s="756"/>
      <c r="AO228" s="685"/>
      <c r="AP228" s="705">
        <f t="shared" si="28"/>
        <v>216</v>
      </c>
      <c r="AQ228" s="756"/>
      <c r="AR228" s="756"/>
      <c r="AS228" s="756"/>
      <c r="AT228" s="756"/>
      <c r="AU228" s="756"/>
      <c r="AV228" s="756"/>
      <c r="AW228" s="756"/>
    </row>
    <row r="229" spans="2:49" x14ac:dyDescent="0.25">
      <c r="B229" s="705">
        <v>217</v>
      </c>
      <c r="C229" s="951">
        <f>(1+_xlfn.XLOOKUP(INT((B229-1)/12)+1,'ZC Curve'!$B$8:$B$107,'ZC Curve'!R$8:R$107,,0))^(1/12)-1</f>
        <v>0</v>
      </c>
      <c r="D229" s="946">
        <f t="shared" si="23"/>
        <v>1</v>
      </c>
      <c r="E229" s="594"/>
      <c r="F229" s="705">
        <f t="shared" si="24"/>
        <v>217</v>
      </c>
      <c r="G229" s="756"/>
      <c r="H229" s="756"/>
      <c r="I229" s="756"/>
      <c r="J229" s="756"/>
      <c r="K229" s="756"/>
      <c r="L229" s="756"/>
      <c r="M229" s="756"/>
      <c r="N229" s="594"/>
      <c r="O229" s="705">
        <f t="shared" si="25"/>
        <v>217</v>
      </c>
      <c r="P229" s="756"/>
      <c r="Q229" s="756"/>
      <c r="R229" s="756"/>
      <c r="S229" s="756"/>
      <c r="T229" s="756"/>
      <c r="U229" s="756"/>
      <c r="V229" s="756"/>
      <c r="W229" s="594"/>
      <c r="X229" s="705">
        <f t="shared" si="26"/>
        <v>217</v>
      </c>
      <c r="Y229" s="756"/>
      <c r="Z229" s="756"/>
      <c r="AA229" s="756"/>
      <c r="AB229" s="756"/>
      <c r="AC229" s="756"/>
      <c r="AD229" s="756"/>
      <c r="AE229" s="756"/>
      <c r="AF229" s="594"/>
      <c r="AG229" s="705">
        <f t="shared" si="27"/>
        <v>217</v>
      </c>
      <c r="AH229" s="756"/>
      <c r="AI229" s="756"/>
      <c r="AJ229" s="756"/>
      <c r="AK229" s="756"/>
      <c r="AL229" s="756"/>
      <c r="AM229" s="756"/>
      <c r="AN229" s="756"/>
      <c r="AO229" s="685"/>
      <c r="AP229" s="705">
        <f t="shared" si="28"/>
        <v>217</v>
      </c>
      <c r="AQ229" s="756"/>
      <c r="AR229" s="756"/>
      <c r="AS229" s="756"/>
      <c r="AT229" s="756"/>
      <c r="AU229" s="756"/>
      <c r="AV229" s="756"/>
      <c r="AW229" s="756"/>
    </row>
    <row r="230" spans="2:49" x14ac:dyDescent="0.25">
      <c r="B230" s="705">
        <v>218</v>
      </c>
      <c r="C230" s="951">
        <f>(1+_xlfn.XLOOKUP(INT((B230-1)/12)+1,'ZC Curve'!$B$8:$B$107,'ZC Curve'!R$8:R$107,,0))^(1/12)-1</f>
        <v>0</v>
      </c>
      <c r="D230" s="946">
        <f t="shared" si="23"/>
        <v>1</v>
      </c>
      <c r="E230" s="594"/>
      <c r="F230" s="705">
        <f t="shared" si="24"/>
        <v>218</v>
      </c>
      <c r="G230" s="756"/>
      <c r="H230" s="756"/>
      <c r="I230" s="756"/>
      <c r="J230" s="756"/>
      <c r="K230" s="756"/>
      <c r="L230" s="756"/>
      <c r="M230" s="756"/>
      <c r="N230" s="594"/>
      <c r="O230" s="705">
        <f t="shared" si="25"/>
        <v>218</v>
      </c>
      <c r="P230" s="756"/>
      <c r="Q230" s="756"/>
      <c r="R230" s="756"/>
      <c r="S230" s="756"/>
      <c r="T230" s="756"/>
      <c r="U230" s="756"/>
      <c r="V230" s="756"/>
      <c r="W230" s="594"/>
      <c r="X230" s="705">
        <f t="shared" si="26"/>
        <v>218</v>
      </c>
      <c r="Y230" s="756"/>
      <c r="Z230" s="756"/>
      <c r="AA230" s="756"/>
      <c r="AB230" s="756"/>
      <c r="AC230" s="756"/>
      <c r="AD230" s="756"/>
      <c r="AE230" s="756"/>
      <c r="AF230" s="594"/>
      <c r="AG230" s="705">
        <f t="shared" si="27"/>
        <v>218</v>
      </c>
      <c r="AH230" s="756"/>
      <c r="AI230" s="756"/>
      <c r="AJ230" s="756"/>
      <c r="AK230" s="756"/>
      <c r="AL230" s="756"/>
      <c r="AM230" s="756"/>
      <c r="AN230" s="756"/>
      <c r="AO230" s="685"/>
      <c r="AP230" s="705">
        <f t="shared" si="28"/>
        <v>218</v>
      </c>
      <c r="AQ230" s="756"/>
      <c r="AR230" s="756"/>
      <c r="AS230" s="756"/>
      <c r="AT230" s="756"/>
      <c r="AU230" s="756"/>
      <c r="AV230" s="756"/>
      <c r="AW230" s="756"/>
    </row>
    <row r="231" spans="2:49" x14ac:dyDescent="0.25">
      <c r="B231" s="705">
        <v>219</v>
      </c>
      <c r="C231" s="951">
        <f>(1+_xlfn.XLOOKUP(INT((B231-1)/12)+1,'ZC Curve'!$B$8:$B$107,'ZC Curve'!R$8:R$107,,0))^(1/12)-1</f>
        <v>0</v>
      </c>
      <c r="D231" s="946">
        <f t="shared" si="23"/>
        <v>1</v>
      </c>
      <c r="E231" s="594"/>
      <c r="F231" s="705">
        <f t="shared" si="24"/>
        <v>219</v>
      </c>
      <c r="G231" s="756"/>
      <c r="H231" s="756"/>
      <c r="I231" s="756"/>
      <c r="J231" s="756"/>
      <c r="K231" s="756"/>
      <c r="L231" s="756"/>
      <c r="M231" s="756"/>
      <c r="N231" s="594"/>
      <c r="O231" s="705">
        <f t="shared" si="25"/>
        <v>219</v>
      </c>
      <c r="P231" s="756"/>
      <c r="Q231" s="756"/>
      <c r="R231" s="756"/>
      <c r="S231" s="756"/>
      <c r="T231" s="756"/>
      <c r="U231" s="756"/>
      <c r="V231" s="756"/>
      <c r="W231" s="594"/>
      <c r="X231" s="705">
        <f t="shared" si="26"/>
        <v>219</v>
      </c>
      <c r="Y231" s="756"/>
      <c r="Z231" s="756"/>
      <c r="AA231" s="756"/>
      <c r="AB231" s="756"/>
      <c r="AC231" s="756"/>
      <c r="AD231" s="756"/>
      <c r="AE231" s="756"/>
      <c r="AF231" s="594"/>
      <c r="AG231" s="705">
        <f t="shared" si="27"/>
        <v>219</v>
      </c>
      <c r="AH231" s="756"/>
      <c r="AI231" s="756"/>
      <c r="AJ231" s="756"/>
      <c r="AK231" s="756"/>
      <c r="AL231" s="756"/>
      <c r="AM231" s="756"/>
      <c r="AN231" s="756"/>
      <c r="AO231" s="685"/>
      <c r="AP231" s="705">
        <f t="shared" si="28"/>
        <v>219</v>
      </c>
      <c r="AQ231" s="756"/>
      <c r="AR231" s="756"/>
      <c r="AS231" s="756"/>
      <c r="AT231" s="756"/>
      <c r="AU231" s="756"/>
      <c r="AV231" s="756"/>
      <c r="AW231" s="756"/>
    </row>
    <row r="232" spans="2:49" x14ac:dyDescent="0.25">
      <c r="B232" s="705">
        <v>220</v>
      </c>
      <c r="C232" s="951">
        <f>(1+_xlfn.XLOOKUP(INT((B232-1)/12)+1,'ZC Curve'!$B$8:$B$107,'ZC Curve'!R$8:R$107,,0))^(1/12)-1</f>
        <v>0</v>
      </c>
      <c r="D232" s="946">
        <f t="shared" si="23"/>
        <v>1</v>
      </c>
      <c r="E232" s="594"/>
      <c r="F232" s="705">
        <f t="shared" si="24"/>
        <v>220</v>
      </c>
      <c r="G232" s="756"/>
      <c r="H232" s="756"/>
      <c r="I232" s="756"/>
      <c r="J232" s="756"/>
      <c r="K232" s="756"/>
      <c r="L232" s="756"/>
      <c r="M232" s="756"/>
      <c r="N232" s="594"/>
      <c r="O232" s="705">
        <f t="shared" si="25"/>
        <v>220</v>
      </c>
      <c r="P232" s="756"/>
      <c r="Q232" s="756"/>
      <c r="R232" s="756"/>
      <c r="S232" s="756"/>
      <c r="T232" s="756"/>
      <c r="U232" s="756"/>
      <c r="V232" s="756"/>
      <c r="W232" s="594"/>
      <c r="X232" s="705">
        <f t="shared" si="26"/>
        <v>220</v>
      </c>
      <c r="Y232" s="756"/>
      <c r="Z232" s="756"/>
      <c r="AA232" s="756"/>
      <c r="AB232" s="756"/>
      <c r="AC232" s="756"/>
      <c r="AD232" s="756"/>
      <c r="AE232" s="756"/>
      <c r="AF232" s="594"/>
      <c r="AG232" s="705">
        <f t="shared" si="27"/>
        <v>220</v>
      </c>
      <c r="AH232" s="756"/>
      <c r="AI232" s="756"/>
      <c r="AJ232" s="756"/>
      <c r="AK232" s="756"/>
      <c r="AL232" s="756"/>
      <c r="AM232" s="756"/>
      <c r="AN232" s="756"/>
      <c r="AO232" s="685"/>
      <c r="AP232" s="705">
        <f t="shared" si="28"/>
        <v>220</v>
      </c>
      <c r="AQ232" s="756"/>
      <c r="AR232" s="756"/>
      <c r="AS232" s="756"/>
      <c r="AT232" s="756"/>
      <c r="AU232" s="756"/>
      <c r="AV232" s="756"/>
      <c r="AW232" s="756"/>
    </row>
    <row r="233" spans="2:49" x14ac:dyDescent="0.25">
      <c r="B233" s="705">
        <v>221</v>
      </c>
      <c r="C233" s="951">
        <f>(1+_xlfn.XLOOKUP(INT((B233-1)/12)+1,'ZC Curve'!$B$8:$B$107,'ZC Curve'!R$8:R$107,,0))^(1/12)-1</f>
        <v>0</v>
      </c>
      <c r="D233" s="946">
        <f t="shared" si="23"/>
        <v>1</v>
      </c>
      <c r="E233" s="594"/>
      <c r="F233" s="705">
        <f t="shared" si="24"/>
        <v>221</v>
      </c>
      <c r="G233" s="756"/>
      <c r="H233" s="756"/>
      <c r="I233" s="756"/>
      <c r="J233" s="756"/>
      <c r="K233" s="756"/>
      <c r="L233" s="756"/>
      <c r="M233" s="756"/>
      <c r="N233" s="594"/>
      <c r="O233" s="705">
        <f t="shared" si="25"/>
        <v>221</v>
      </c>
      <c r="P233" s="756"/>
      <c r="Q233" s="756"/>
      <c r="R233" s="756"/>
      <c r="S233" s="756"/>
      <c r="T233" s="756"/>
      <c r="U233" s="756"/>
      <c r="V233" s="756"/>
      <c r="W233" s="594"/>
      <c r="X233" s="705">
        <f t="shared" si="26"/>
        <v>221</v>
      </c>
      <c r="Y233" s="756"/>
      <c r="Z233" s="756"/>
      <c r="AA233" s="756"/>
      <c r="AB233" s="756"/>
      <c r="AC233" s="756"/>
      <c r="AD233" s="756"/>
      <c r="AE233" s="756"/>
      <c r="AF233" s="594"/>
      <c r="AG233" s="705">
        <f t="shared" si="27"/>
        <v>221</v>
      </c>
      <c r="AH233" s="756"/>
      <c r="AI233" s="756"/>
      <c r="AJ233" s="756"/>
      <c r="AK233" s="756"/>
      <c r="AL233" s="756"/>
      <c r="AM233" s="756"/>
      <c r="AN233" s="756"/>
      <c r="AO233" s="685"/>
      <c r="AP233" s="705">
        <f t="shared" si="28"/>
        <v>221</v>
      </c>
      <c r="AQ233" s="756"/>
      <c r="AR233" s="756"/>
      <c r="AS233" s="756"/>
      <c r="AT233" s="756"/>
      <c r="AU233" s="756"/>
      <c r="AV233" s="756"/>
      <c r="AW233" s="756"/>
    </row>
    <row r="234" spans="2:49" x14ac:dyDescent="0.25">
      <c r="B234" s="705">
        <v>222</v>
      </c>
      <c r="C234" s="951">
        <f>(1+_xlfn.XLOOKUP(INT((B234-1)/12)+1,'ZC Curve'!$B$8:$B$107,'ZC Curve'!R$8:R$107,,0))^(1/12)-1</f>
        <v>0</v>
      </c>
      <c r="D234" s="946">
        <f t="shared" si="23"/>
        <v>1</v>
      </c>
      <c r="E234" s="594"/>
      <c r="F234" s="705">
        <f t="shared" si="24"/>
        <v>222</v>
      </c>
      <c r="G234" s="756"/>
      <c r="H234" s="756"/>
      <c r="I234" s="756"/>
      <c r="J234" s="756"/>
      <c r="K234" s="756"/>
      <c r="L234" s="756"/>
      <c r="M234" s="756"/>
      <c r="N234" s="594"/>
      <c r="O234" s="705">
        <f t="shared" si="25"/>
        <v>222</v>
      </c>
      <c r="P234" s="756"/>
      <c r="Q234" s="756"/>
      <c r="R234" s="756"/>
      <c r="S234" s="756"/>
      <c r="T234" s="756"/>
      <c r="U234" s="756"/>
      <c r="V234" s="756"/>
      <c r="W234" s="594"/>
      <c r="X234" s="705">
        <f t="shared" si="26"/>
        <v>222</v>
      </c>
      <c r="Y234" s="756"/>
      <c r="Z234" s="756"/>
      <c r="AA234" s="756"/>
      <c r="AB234" s="756"/>
      <c r="AC234" s="756"/>
      <c r="AD234" s="756"/>
      <c r="AE234" s="756"/>
      <c r="AF234" s="594"/>
      <c r="AG234" s="705">
        <f t="shared" si="27"/>
        <v>222</v>
      </c>
      <c r="AH234" s="756"/>
      <c r="AI234" s="756"/>
      <c r="AJ234" s="756"/>
      <c r="AK234" s="756"/>
      <c r="AL234" s="756"/>
      <c r="AM234" s="756"/>
      <c r="AN234" s="756"/>
      <c r="AO234" s="685"/>
      <c r="AP234" s="705">
        <f t="shared" si="28"/>
        <v>222</v>
      </c>
      <c r="AQ234" s="756"/>
      <c r="AR234" s="756"/>
      <c r="AS234" s="756"/>
      <c r="AT234" s="756"/>
      <c r="AU234" s="756"/>
      <c r="AV234" s="756"/>
      <c r="AW234" s="756"/>
    </row>
    <row r="235" spans="2:49" x14ac:dyDescent="0.25">
      <c r="B235" s="705">
        <v>223</v>
      </c>
      <c r="C235" s="951">
        <f>(1+_xlfn.XLOOKUP(INT((B235-1)/12)+1,'ZC Curve'!$B$8:$B$107,'ZC Curve'!R$8:R$107,,0))^(1/12)-1</f>
        <v>0</v>
      </c>
      <c r="D235" s="946">
        <f t="shared" si="23"/>
        <v>1</v>
      </c>
      <c r="E235" s="594"/>
      <c r="F235" s="705">
        <f t="shared" si="24"/>
        <v>223</v>
      </c>
      <c r="G235" s="756"/>
      <c r="H235" s="756"/>
      <c r="I235" s="756"/>
      <c r="J235" s="756"/>
      <c r="K235" s="756"/>
      <c r="L235" s="756"/>
      <c r="M235" s="756"/>
      <c r="N235" s="594"/>
      <c r="O235" s="705">
        <f t="shared" si="25"/>
        <v>223</v>
      </c>
      <c r="P235" s="756"/>
      <c r="Q235" s="756"/>
      <c r="R235" s="756"/>
      <c r="S235" s="756"/>
      <c r="T235" s="756"/>
      <c r="U235" s="756"/>
      <c r="V235" s="756"/>
      <c r="W235" s="594"/>
      <c r="X235" s="705">
        <f t="shared" si="26"/>
        <v>223</v>
      </c>
      <c r="Y235" s="756"/>
      <c r="Z235" s="756"/>
      <c r="AA235" s="756"/>
      <c r="AB235" s="756"/>
      <c r="AC235" s="756"/>
      <c r="AD235" s="756"/>
      <c r="AE235" s="756"/>
      <c r="AF235" s="594"/>
      <c r="AG235" s="705">
        <f t="shared" si="27"/>
        <v>223</v>
      </c>
      <c r="AH235" s="756"/>
      <c r="AI235" s="756"/>
      <c r="AJ235" s="756"/>
      <c r="AK235" s="756"/>
      <c r="AL235" s="756"/>
      <c r="AM235" s="756"/>
      <c r="AN235" s="756"/>
      <c r="AO235" s="685"/>
      <c r="AP235" s="705">
        <f t="shared" si="28"/>
        <v>223</v>
      </c>
      <c r="AQ235" s="756"/>
      <c r="AR235" s="756"/>
      <c r="AS235" s="756"/>
      <c r="AT235" s="756"/>
      <c r="AU235" s="756"/>
      <c r="AV235" s="756"/>
      <c r="AW235" s="756"/>
    </row>
    <row r="236" spans="2:49" x14ac:dyDescent="0.25">
      <c r="B236" s="705">
        <v>224</v>
      </c>
      <c r="C236" s="951">
        <f>(1+_xlfn.XLOOKUP(INT((B236-1)/12)+1,'ZC Curve'!$B$8:$B$107,'ZC Curve'!R$8:R$107,,0))^(1/12)-1</f>
        <v>0</v>
      </c>
      <c r="D236" s="946">
        <f t="shared" si="23"/>
        <v>1</v>
      </c>
      <c r="E236" s="594"/>
      <c r="F236" s="705">
        <f t="shared" si="24"/>
        <v>224</v>
      </c>
      <c r="G236" s="756"/>
      <c r="H236" s="756"/>
      <c r="I236" s="756"/>
      <c r="J236" s="756"/>
      <c r="K236" s="756"/>
      <c r="L236" s="756"/>
      <c r="M236" s="756"/>
      <c r="N236" s="594"/>
      <c r="O236" s="705">
        <f t="shared" si="25"/>
        <v>224</v>
      </c>
      <c r="P236" s="756"/>
      <c r="Q236" s="756"/>
      <c r="R236" s="756"/>
      <c r="S236" s="756"/>
      <c r="T236" s="756"/>
      <c r="U236" s="756"/>
      <c r="V236" s="756"/>
      <c r="W236" s="594"/>
      <c r="X236" s="705">
        <f t="shared" si="26"/>
        <v>224</v>
      </c>
      <c r="Y236" s="756"/>
      <c r="Z236" s="756"/>
      <c r="AA236" s="756"/>
      <c r="AB236" s="756"/>
      <c r="AC236" s="756"/>
      <c r="AD236" s="756"/>
      <c r="AE236" s="756"/>
      <c r="AF236" s="594"/>
      <c r="AG236" s="705">
        <f t="shared" si="27"/>
        <v>224</v>
      </c>
      <c r="AH236" s="756"/>
      <c r="AI236" s="756"/>
      <c r="AJ236" s="756"/>
      <c r="AK236" s="756"/>
      <c r="AL236" s="756"/>
      <c r="AM236" s="756"/>
      <c r="AN236" s="756"/>
      <c r="AO236" s="685"/>
      <c r="AP236" s="705">
        <f t="shared" si="28"/>
        <v>224</v>
      </c>
      <c r="AQ236" s="756"/>
      <c r="AR236" s="756"/>
      <c r="AS236" s="756"/>
      <c r="AT236" s="756"/>
      <c r="AU236" s="756"/>
      <c r="AV236" s="756"/>
      <c r="AW236" s="756"/>
    </row>
    <row r="237" spans="2:49" x14ac:dyDescent="0.25">
      <c r="B237" s="705">
        <v>225</v>
      </c>
      <c r="C237" s="951">
        <f>(1+_xlfn.XLOOKUP(INT((B237-1)/12)+1,'ZC Curve'!$B$8:$B$107,'ZC Curve'!R$8:R$107,,0))^(1/12)-1</f>
        <v>0</v>
      </c>
      <c r="D237" s="946">
        <f t="shared" si="23"/>
        <v>1</v>
      </c>
      <c r="E237" s="594"/>
      <c r="F237" s="705">
        <f t="shared" si="24"/>
        <v>225</v>
      </c>
      <c r="G237" s="756"/>
      <c r="H237" s="756"/>
      <c r="I237" s="756"/>
      <c r="J237" s="756"/>
      <c r="K237" s="756"/>
      <c r="L237" s="756"/>
      <c r="M237" s="756"/>
      <c r="N237" s="594"/>
      <c r="O237" s="705">
        <f t="shared" si="25"/>
        <v>225</v>
      </c>
      <c r="P237" s="756"/>
      <c r="Q237" s="756"/>
      <c r="R237" s="756"/>
      <c r="S237" s="756"/>
      <c r="T237" s="756"/>
      <c r="U237" s="756"/>
      <c r="V237" s="756"/>
      <c r="W237" s="594"/>
      <c r="X237" s="705">
        <f t="shared" si="26"/>
        <v>225</v>
      </c>
      <c r="Y237" s="756"/>
      <c r="Z237" s="756"/>
      <c r="AA237" s="756"/>
      <c r="AB237" s="756"/>
      <c r="AC237" s="756"/>
      <c r="AD237" s="756"/>
      <c r="AE237" s="756"/>
      <c r="AF237" s="594"/>
      <c r="AG237" s="705">
        <f t="shared" si="27"/>
        <v>225</v>
      </c>
      <c r="AH237" s="756"/>
      <c r="AI237" s="756"/>
      <c r="AJ237" s="756"/>
      <c r="AK237" s="756"/>
      <c r="AL237" s="756"/>
      <c r="AM237" s="756"/>
      <c r="AN237" s="756"/>
      <c r="AO237" s="685"/>
      <c r="AP237" s="705">
        <f t="shared" si="28"/>
        <v>225</v>
      </c>
      <c r="AQ237" s="756"/>
      <c r="AR237" s="756"/>
      <c r="AS237" s="756"/>
      <c r="AT237" s="756"/>
      <c r="AU237" s="756"/>
      <c r="AV237" s="756"/>
      <c r="AW237" s="756"/>
    </row>
    <row r="238" spans="2:49" x14ac:dyDescent="0.25">
      <c r="B238" s="705">
        <v>226</v>
      </c>
      <c r="C238" s="951">
        <f>(1+_xlfn.XLOOKUP(INT((B238-1)/12)+1,'ZC Curve'!$B$8:$B$107,'ZC Curve'!R$8:R$107,,0))^(1/12)-1</f>
        <v>0</v>
      </c>
      <c r="D238" s="946">
        <f t="shared" si="23"/>
        <v>1</v>
      </c>
      <c r="E238" s="594"/>
      <c r="F238" s="705">
        <f t="shared" si="24"/>
        <v>226</v>
      </c>
      <c r="G238" s="756"/>
      <c r="H238" s="756"/>
      <c r="I238" s="756"/>
      <c r="J238" s="756"/>
      <c r="K238" s="756"/>
      <c r="L238" s="756"/>
      <c r="M238" s="756"/>
      <c r="N238" s="594"/>
      <c r="O238" s="705">
        <f t="shared" si="25"/>
        <v>226</v>
      </c>
      <c r="P238" s="756"/>
      <c r="Q238" s="756"/>
      <c r="R238" s="756"/>
      <c r="S238" s="756"/>
      <c r="T238" s="756"/>
      <c r="U238" s="756"/>
      <c r="V238" s="756"/>
      <c r="W238" s="594"/>
      <c r="X238" s="705">
        <f t="shared" si="26"/>
        <v>226</v>
      </c>
      <c r="Y238" s="756"/>
      <c r="Z238" s="756"/>
      <c r="AA238" s="756"/>
      <c r="AB238" s="756"/>
      <c r="AC238" s="756"/>
      <c r="AD238" s="756"/>
      <c r="AE238" s="756"/>
      <c r="AF238" s="594"/>
      <c r="AG238" s="705">
        <f t="shared" si="27"/>
        <v>226</v>
      </c>
      <c r="AH238" s="756"/>
      <c r="AI238" s="756"/>
      <c r="AJ238" s="756"/>
      <c r="AK238" s="756"/>
      <c r="AL238" s="756"/>
      <c r="AM238" s="756"/>
      <c r="AN238" s="756"/>
      <c r="AO238" s="685"/>
      <c r="AP238" s="705">
        <f t="shared" si="28"/>
        <v>226</v>
      </c>
      <c r="AQ238" s="756"/>
      <c r="AR238" s="756"/>
      <c r="AS238" s="756"/>
      <c r="AT238" s="756"/>
      <c r="AU238" s="756"/>
      <c r="AV238" s="756"/>
      <c r="AW238" s="756"/>
    </row>
    <row r="239" spans="2:49" x14ac:dyDescent="0.25">
      <c r="B239" s="705">
        <v>227</v>
      </c>
      <c r="C239" s="951">
        <f>(1+_xlfn.XLOOKUP(INT((B239-1)/12)+1,'ZC Curve'!$B$8:$B$107,'ZC Curve'!R$8:R$107,,0))^(1/12)-1</f>
        <v>0</v>
      </c>
      <c r="D239" s="946">
        <f t="shared" si="23"/>
        <v>1</v>
      </c>
      <c r="E239" s="594"/>
      <c r="F239" s="705">
        <f t="shared" si="24"/>
        <v>227</v>
      </c>
      <c r="G239" s="756"/>
      <c r="H239" s="756"/>
      <c r="I239" s="756"/>
      <c r="J239" s="756"/>
      <c r="K239" s="756"/>
      <c r="L239" s="756"/>
      <c r="M239" s="756"/>
      <c r="N239" s="594"/>
      <c r="O239" s="705">
        <f t="shared" si="25"/>
        <v>227</v>
      </c>
      <c r="P239" s="756"/>
      <c r="Q239" s="756"/>
      <c r="R239" s="756"/>
      <c r="S239" s="756"/>
      <c r="T239" s="756"/>
      <c r="U239" s="756"/>
      <c r="V239" s="756"/>
      <c r="W239" s="594"/>
      <c r="X239" s="705">
        <f t="shared" si="26"/>
        <v>227</v>
      </c>
      <c r="Y239" s="756"/>
      <c r="Z239" s="756"/>
      <c r="AA239" s="756"/>
      <c r="AB239" s="756"/>
      <c r="AC239" s="756"/>
      <c r="AD239" s="756"/>
      <c r="AE239" s="756"/>
      <c r="AF239" s="594"/>
      <c r="AG239" s="705">
        <f t="shared" si="27"/>
        <v>227</v>
      </c>
      <c r="AH239" s="756"/>
      <c r="AI239" s="756"/>
      <c r="AJ239" s="756"/>
      <c r="AK239" s="756"/>
      <c r="AL239" s="756"/>
      <c r="AM239" s="756"/>
      <c r="AN239" s="756"/>
      <c r="AO239" s="685"/>
      <c r="AP239" s="705">
        <f t="shared" si="28"/>
        <v>227</v>
      </c>
      <c r="AQ239" s="756"/>
      <c r="AR239" s="756"/>
      <c r="AS239" s="756"/>
      <c r="AT239" s="756"/>
      <c r="AU239" s="756"/>
      <c r="AV239" s="756"/>
      <c r="AW239" s="756"/>
    </row>
    <row r="240" spans="2:49" x14ac:dyDescent="0.25">
      <c r="B240" s="705">
        <v>228</v>
      </c>
      <c r="C240" s="951">
        <f>(1+_xlfn.XLOOKUP(INT((B240-1)/12)+1,'ZC Curve'!$B$8:$B$107,'ZC Curve'!R$8:R$107,,0))^(1/12)-1</f>
        <v>0</v>
      </c>
      <c r="D240" s="946">
        <f t="shared" si="23"/>
        <v>1</v>
      </c>
      <c r="E240" s="594"/>
      <c r="F240" s="705">
        <f t="shared" si="24"/>
        <v>228</v>
      </c>
      <c r="G240" s="756"/>
      <c r="H240" s="756"/>
      <c r="I240" s="756"/>
      <c r="J240" s="756"/>
      <c r="K240" s="756"/>
      <c r="L240" s="756"/>
      <c r="M240" s="756"/>
      <c r="N240" s="594"/>
      <c r="O240" s="705">
        <f t="shared" si="25"/>
        <v>228</v>
      </c>
      <c r="P240" s="756"/>
      <c r="Q240" s="756"/>
      <c r="R240" s="756"/>
      <c r="S240" s="756"/>
      <c r="T240" s="756"/>
      <c r="U240" s="756"/>
      <c r="V240" s="756"/>
      <c r="W240" s="594"/>
      <c r="X240" s="705">
        <f t="shared" si="26"/>
        <v>228</v>
      </c>
      <c r="Y240" s="756"/>
      <c r="Z240" s="756"/>
      <c r="AA240" s="756"/>
      <c r="AB240" s="756"/>
      <c r="AC240" s="756"/>
      <c r="AD240" s="756"/>
      <c r="AE240" s="756"/>
      <c r="AF240" s="594"/>
      <c r="AG240" s="705">
        <f t="shared" si="27"/>
        <v>228</v>
      </c>
      <c r="AH240" s="756"/>
      <c r="AI240" s="756"/>
      <c r="AJ240" s="756"/>
      <c r="AK240" s="756"/>
      <c r="AL240" s="756"/>
      <c r="AM240" s="756"/>
      <c r="AN240" s="756"/>
      <c r="AO240" s="685"/>
      <c r="AP240" s="705">
        <f t="shared" si="28"/>
        <v>228</v>
      </c>
      <c r="AQ240" s="756"/>
      <c r="AR240" s="756"/>
      <c r="AS240" s="756"/>
      <c r="AT240" s="756"/>
      <c r="AU240" s="756"/>
      <c r="AV240" s="756"/>
      <c r="AW240" s="756"/>
    </row>
    <row r="241" spans="2:49" x14ac:dyDescent="0.25">
      <c r="B241" s="705">
        <v>229</v>
      </c>
      <c r="C241" s="951">
        <f>(1+_xlfn.XLOOKUP(INT((B241-1)/12)+1,'ZC Curve'!$B$8:$B$107,'ZC Curve'!R$8:R$107,,0))^(1/12)-1</f>
        <v>0</v>
      </c>
      <c r="D241" s="946">
        <f t="shared" si="23"/>
        <v>1</v>
      </c>
      <c r="E241" s="594"/>
      <c r="F241" s="705">
        <f t="shared" si="24"/>
        <v>229</v>
      </c>
      <c r="G241" s="756"/>
      <c r="H241" s="756"/>
      <c r="I241" s="756"/>
      <c r="J241" s="756"/>
      <c r="K241" s="756"/>
      <c r="L241" s="756"/>
      <c r="M241" s="756"/>
      <c r="N241" s="594"/>
      <c r="O241" s="705">
        <f t="shared" si="25"/>
        <v>229</v>
      </c>
      <c r="P241" s="756"/>
      <c r="Q241" s="756"/>
      <c r="R241" s="756"/>
      <c r="S241" s="756"/>
      <c r="T241" s="756"/>
      <c r="U241" s="756"/>
      <c r="V241" s="756"/>
      <c r="W241" s="594"/>
      <c r="X241" s="705">
        <f t="shared" si="26"/>
        <v>229</v>
      </c>
      <c r="Y241" s="756"/>
      <c r="Z241" s="756"/>
      <c r="AA241" s="756"/>
      <c r="AB241" s="756"/>
      <c r="AC241" s="756"/>
      <c r="AD241" s="756"/>
      <c r="AE241" s="756"/>
      <c r="AF241" s="594"/>
      <c r="AG241" s="705">
        <f t="shared" si="27"/>
        <v>229</v>
      </c>
      <c r="AH241" s="756"/>
      <c r="AI241" s="756"/>
      <c r="AJ241" s="756"/>
      <c r="AK241" s="756"/>
      <c r="AL241" s="756"/>
      <c r="AM241" s="756"/>
      <c r="AN241" s="756"/>
      <c r="AO241" s="685"/>
      <c r="AP241" s="705">
        <f t="shared" si="28"/>
        <v>229</v>
      </c>
      <c r="AQ241" s="756"/>
      <c r="AR241" s="756"/>
      <c r="AS241" s="756"/>
      <c r="AT241" s="756"/>
      <c r="AU241" s="756"/>
      <c r="AV241" s="756"/>
      <c r="AW241" s="756"/>
    </row>
    <row r="242" spans="2:49" x14ac:dyDescent="0.25">
      <c r="B242" s="705">
        <v>230</v>
      </c>
      <c r="C242" s="951">
        <f>(1+_xlfn.XLOOKUP(INT((B242-1)/12)+1,'ZC Curve'!$B$8:$B$107,'ZC Curve'!R$8:R$107,,0))^(1/12)-1</f>
        <v>0</v>
      </c>
      <c r="D242" s="946">
        <f t="shared" si="23"/>
        <v>1</v>
      </c>
      <c r="E242" s="594"/>
      <c r="F242" s="705">
        <f t="shared" si="24"/>
        <v>230</v>
      </c>
      <c r="G242" s="756"/>
      <c r="H242" s="756"/>
      <c r="I242" s="756"/>
      <c r="J242" s="756"/>
      <c r="K242" s="756"/>
      <c r="L242" s="756"/>
      <c r="M242" s="756"/>
      <c r="N242" s="594"/>
      <c r="O242" s="705">
        <f t="shared" si="25"/>
        <v>230</v>
      </c>
      <c r="P242" s="756"/>
      <c r="Q242" s="756"/>
      <c r="R242" s="756"/>
      <c r="S242" s="756"/>
      <c r="T242" s="756"/>
      <c r="U242" s="756"/>
      <c r="V242" s="756"/>
      <c r="W242" s="594"/>
      <c r="X242" s="705">
        <f t="shared" si="26"/>
        <v>230</v>
      </c>
      <c r="Y242" s="756"/>
      <c r="Z242" s="756"/>
      <c r="AA242" s="756"/>
      <c r="AB242" s="756"/>
      <c r="AC242" s="756"/>
      <c r="AD242" s="756"/>
      <c r="AE242" s="756"/>
      <c r="AF242" s="594"/>
      <c r="AG242" s="705">
        <f t="shared" si="27"/>
        <v>230</v>
      </c>
      <c r="AH242" s="756"/>
      <c r="AI242" s="756"/>
      <c r="AJ242" s="756"/>
      <c r="AK242" s="756"/>
      <c r="AL242" s="756"/>
      <c r="AM242" s="756"/>
      <c r="AN242" s="756"/>
      <c r="AO242" s="685"/>
      <c r="AP242" s="705">
        <f t="shared" si="28"/>
        <v>230</v>
      </c>
      <c r="AQ242" s="756"/>
      <c r="AR242" s="756"/>
      <c r="AS242" s="756"/>
      <c r="AT242" s="756"/>
      <c r="AU242" s="756"/>
      <c r="AV242" s="756"/>
      <c r="AW242" s="756"/>
    </row>
    <row r="243" spans="2:49" x14ac:dyDescent="0.25">
      <c r="B243" s="705">
        <v>231</v>
      </c>
      <c r="C243" s="951">
        <f>(1+_xlfn.XLOOKUP(INT((B243-1)/12)+1,'ZC Curve'!$B$8:$B$107,'ZC Curve'!R$8:R$107,,0))^(1/12)-1</f>
        <v>0</v>
      </c>
      <c r="D243" s="946">
        <f t="shared" si="23"/>
        <v>1</v>
      </c>
      <c r="E243" s="594"/>
      <c r="F243" s="705">
        <f t="shared" si="24"/>
        <v>231</v>
      </c>
      <c r="G243" s="756"/>
      <c r="H243" s="756"/>
      <c r="I243" s="756"/>
      <c r="J243" s="756"/>
      <c r="K243" s="756"/>
      <c r="L243" s="756"/>
      <c r="M243" s="756"/>
      <c r="N243" s="594"/>
      <c r="O243" s="705">
        <f t="shared" si="25"/>
        <v>231</v>
      </c>
      <c r="P243" s="756"/>
      <c r="Q243" s="756"/>
      <c r="R243" s="756"/>
      <c r="S243" s="756"/>
      <c r="T243" s="756"/>
      <c r="U243" s="756"/>
      <c r="V243" s="756"/>
      <c r="W243" s="594"/>
      <c r="X243" s="705">
        <f t="shared" si="26"/>
        <v>231</v>
      </c>
      <c r="Y243" s="756"/>
      <c r="Z243" s="756"/>
      <c r="AA243" s="756"/>
      <c r="AB243" s="756"/>
      <c r="AC243" s="756"/>
      <c r="AD243" s="756"/>
      <c r="AE243" s="756"/>
      <c r="AF243" s="594"/>
      <c r="AG243" s="705">
        <f t="shared" si="27"/>
        <v>231</v>
      </c>
      <c r="AH243" s="756"/>
      <c r="AI243" s="756"/>
      <c r="AJ243" s="756"/>
      <c r="AK243" s="756"/>
      <c r="AL243" s="756"/>
      <c r="AM243" s="756"/>
      <c r="AN243" s="756"/>
      <c r="AO243" s="685"/>
      <c r="AP243" s="705">
        <f t="shared" si="28"/>
        <v>231</v>
      </c>
      <c r="AQ243" s="756"/>
      <c r="AR243" s="756"/>
      <c r="AS243" s="756"/>
      <c r="AT243" s="756"/>
      <c r="AU243" s="756"/>
      <c r="AV243" s="756"/>
      <c r="AW243" s="756"/>
    </row>
    <row r="244" spans="2:49" x14ac:dyDescent="0.25">
      <c r="B244" s="705">
        <v>232</v>
      </c>
      <c r="C244" s="951">
        <f>(1+_xlfn.XLOOKUP(INT((B244-1)/12)+1,'ZC Curve'!$B$8:$B$107,'ZC Curve'!R$8:R$107,,0))^(1/12)-1</f>
        <v>0</v>
      </c>
      <c r="D244" s="946">
        <f t="shared" si="23"/>
        <v>1</v>
      </c>
      <c r="E244" s="594"/>
      <c r="F244" s="705">
        <f t="shared" si="24"/>
        <v>232</v>
      </c>
      <c r="G244" s="756"/>
      <c r="H244" s="756"/>
      <c r="I244" s="756"/>
      <c r="J244" s="756"/>
      <c r="K244" s="756"/>
      <c r="L244" s="756"/>
      <c r="M244" s="756"/>
      <c r="N244" s="594"/>
      <c r="O244" s="705">
        <f t="shared" si="25"/>
        <v>232</v>
      </c>
      <c r="P244" s="756"/>
      <c r="Q244" s="756"/>
      <c r="R244" s="756"/>
      <c r="S244" s="756"/>
      <c r="T244" s="756"/>
      <c r="U244" s="756"/>
      <c r="V244" s="756"/>
      <c r="W244" s="594"/>
      <c r="X244" s="705">
        <f t="shared" si="26"/>
        <v>232</v>
      </c>
      <c r="Y244" s="756"/>
      <c r="Z244" s="756"/>
      <c r="AA244" s="756"/>
      <c r="AB244" s="756"/>
      <c r="AC244" s="756"/>
      <c r="AD244" s="756"/>
      <c r="AE244" s="756"/>
      <c r="AF244" s="594"/>
      <c r="AG244" s="705">
        <f t="shared" si="27"/>
        <v>232</v>
      </c>
      <c r="AH244" s="756"/>
      <c r="AI244" s="756"/>
      <c r="AJ244" s="756"/>
      <c r="AK244" s="756"/>
      <c r="AL244" s="756"/>
      <c r="AM244" s="756"/>
      <c r="AN244" s="756"/>
      <c r="AO244" s="685"/>
      <c r="AP244" s="705">
        <f t="shared" si="28"/>
        <v>232</v>
      </c>
      <c r="AQ244" s="756"/>
      <c r="AR244" s="756"/>
      <c r="AS244" s="756"/>
      <c r="AT244" s="756"/>
      <c r="AU244" s="756"/>
      <c r="AV244" s="756"/>
      <c r="AW244" s="756"/>
    </row>
    <row r="245" spans="2:49" x14ac:dyDescent="0.25">
      <c r="B245" s="705">
        <v>233</v>
      </c>
      <c r="C245" s="951">
        <f>(1+_xlfn.XLOOKUP(INT((B245-1)/12)+1,'ZC Curve'!$B$8:$B$107,'ZC Curve'!R$8:R$107,,0))^(1/12)-1</f>
        <v>0</v>
      </c>
      <c r="D245" s="946">
        <f t="shared" si="23"/>
        <v>1</v>
      </c>
      <c r="E245" s="594"/>
      <c r="F245" s="705">
        <f t="shared" si="24"/>
        <v>233</v>
      </c>
      <c r="G245" s="756"/>
      <c r="H245" s="756"/>
      <c r="I245" s="756"/>
      <c r="J245" s="756"/>
      <c r="K245" s="756"/>
      <c r="L245" s="756"/>
      <c r="M245" s="756"/>
      <c r="N245" s="594"/>
      <c r="O245" s="705">
        <f t="shared" si="25"/>
        <v>233</v>
      </c>
      <c r="P245" s="756"/>
      <c r="Q245" s="756"/>
      <c r="R245" s="756"/>
      <c r="S245" s="756"/>
      <c r="T245" s="756"/>
      <c r="U245" s="756"/>
      <c r="V245" s="756"/>
      <c r="W245" s="594"/>
      <c r="X245" s="705">
        <f t="shared" si="26"/>
        <v>233</v>
      </c>
      <c r="Y245" s="756"/>
      <c r="Z245" s="756"/>
      <c r="AA245" s="756"/>
      <c r="AB245" s="756"/>
      <c r="AC245" s="756"/>
      <c r="AD245" s="756"/>
      <c r="AE245" s="756"/>
      <c r="AF245" s="594"/>
      <c r="AG245" s="705">
        <f t="shared" si="27"/>
        <v>233</v>
      </c>
      <c r="AH245" s="756"/>
      <c r="AI245" s="756"/>
      <c r="AJ245" s="756"/>
      <c r="AK245" s="756"/>
      <c r="AL245" s="756"/>
      <c r="AM245" s="756"/>
      <c r="AN245" s="756"/>
      <c r="AO245" s="685"/>
      <c r="AP245" s="705">
        <f t="shared" si="28"/>
        <v>233</v>
      </c>
      <c r="AQ245" s="756"/>
      <c r="AR245" s="756"/>
      <c r="AS245" s="756"/>
      <c r="AT245" s="756"/>
      <c r="AU245" s="756"/>
      <c r="AV245" s="756"/>
      <c r="AW245" s="756"/>
    </row>
    <row r="246" spans="2:49" x14ac:dyDescent="0.25">
      <c r="B246" s="705">
        <v>234</v>
      </c>
      <c r="C246" s="951">
        <f>(1+_xlfn.XLOOKUP(INT((B246-1)/12)+1,'ZC Curve'!$B$8:$B$107,'ZC Curve'!R$8:R$107,,0))^(1/12)-1</f>
        <v>0</v>
      </c>
      <c r="D246" s="946">
        <f t="shared" si="23"/>
        <v>1</v>
      </c>
      <c r="E246" s="594"/>
      <c r="F246" s="705">
        <f t="shared" si="24"/>
        <v>234</v>
      </c>
      <c r="G246" s="756"/>
      <c r="H246" s="756"/>
      <c r="I246" s="756"/>
      <c r="J246" s="756"/>
      <c r="K246" s="756"/>
      <c r="L246" s="756"/>
      <c r="M246" s="756"/>
      <c r="N246" s="594"/>
      <c r="O246" s="705">
        <f t="shared" si="25"/>
        <v>234</v>
      </c>
      <c r="P246" s="756"/>
      <c r="Q246" s="756"/>
      <c r="R246" s="756"/>
      <c r="S246" s="756"/>
      <c r="T246" s="756"/>
      <c r="U246" s="756"/>
      <c r="V246" s="756"/>
      <c r="W246" s="594"/>
      <c r="X246" s="705">
        <f t="shared" si="26"/>
        <v>234</v>
      </c>
      <c r="Y246" s="756"/>
      <c r="Z246" s="756"/>
      <c r="AA246" s="756"/>
      <c r="AB246" s="756"/>
      <c r="AC246" s="756"/>
      <c r="AD246" s="756"/>
      <c r="AE246" s="756"/>
      <c r="AF246" s="594"/>
      <c r="AG246" s="705">
        <f t="shared" si="27"/>
        <v>234</v>
      </c>
      <c r="AH246" s="756"/>
      <c r="AI246" s="756"/>
      <c r="AJ246" s="756"/>
      <c r="AK246" s="756"/>
      <c r="AL246" s="756"/>
      <c r="AM246" s="756"/>
      <c r="AN246" s="756"/>
      <c r="AO246" s="685"/>
      <c r="AP246" s="705">
        <f t="shared" si="28"/>
        <v>234</v>
      </c>
      <c r="AQ246" s="756"/>
      <c r="AR246" s="756"/>
      <c r="AS246" s="756"/>
      <c r="AT246" s="756"/>
      <c r="AU246" s="756"/>
      <c r="AV246" s="756"/>
      <c r="AW246" s="756"/>
    </row>
    <row r="247" spans="2:49" x14ac:dyDescent="0.25">
      <c r="B247" s="705">
        <v>235</v>
      </c>
      <c r="C247" s="951">
        <f>(1+_xlfn.XLOOKUP(INT((B247-1)/12)+1,'ZC Curve'!$B$8:$B$107,'ZC Curve'!R$8:R$107,,0))^(1/12)-1</f>
        <v>0</v>
      </c>
      <c r="D247" s="946">
        <f t="shared" si="23"/>
        <v>1</v>
      </c>
      <c r="E247" s="594"/>
      <c r="F247" s="705">
        <f t="shared" si="24"/>
        <v>235</v>
      </c>
      <c r="G247" s="756"/>
      <c r="H247" s="756"/>
      <c r="I247" s="756"/>
      <c r="J247" s="756"/>
      <c r="K247" s="756"/>
      <c r="L247" s="756"/>
      <c r="M247" s="756"/>
      <c r="N247" s="594"/>
      <c r="O247" s="705">
        <f t="shared" si="25"/>
        <v>235</v>
      </c>
      <c r="P247" s="756"/>
      <c r="Q247" s="756"/>
      <c r="R247" s="756"/>
      <c r="S247" s="756"/>
      <c r="T247" s="756"/>
      <c r="U247" s="756"/>
      <c r="V247" s="756"/>
      <c r="W247" s="594"/>
      <c r="X247" s="705">
        <f t="shared" si="26"/>
        <v>235</v>
      </c>
      <c r="Y247" s="756"/>
      <c r="Z247" s="756"/>
      <c r="AA247" s="756"/>
      <c r="AB247" s="756"/>
      <c r="AC247" s="756"/>
      <c r="AD247" s="756"/>
      <c r="AE247" s="756"/>
      <c r="AF247" s="594"/>
      <c r="AG247" s="705">
        <f t="shared" si="27"/>
        <v>235</v>
      </c>
      <c r="AH247" s="756"/>
      <c r="AI247" s="756"/>
      <c r="AJ247" s="756"/>
      <c r="AK247" s="756"/>
      <c r="AL247" s="756"/>
      <c r="AM247" s="756"/>
      <c r="AN247" s="756"/>
      <c r="AO247" s="685"/>
      <c r="AP247" s="705">
        <f t="shared" si="28"/>
        <v>235</v>
      </c>
      <c r="AQ247" s="756"/>
      <c r="AR247" s="756"/>
      <c r="AS247" s="756"/>
      <c r="AT247" s="756"/>
      <c r="AU247" s="756"/>
      <c r="AV247" s="756"/>
      <c r="AW247" s="756"/>
    </row>
    <row r="248" spans="2:49" x14ac:dyDescent="0.25">
      <c r="B248" s="705">
        <v>236</v>
      </c>
      <c r="C248" s="951">
        <f>(1+_xlfn.XLOOKUP(INT((B248-1)/12)+1,'ZC Curve'!$B$8:$B$107,'ZC Curve'!R$8:R$107,,0))^(1/12)-1</f>
        <v>0</v>
      </c>
      <c r="D248" s="946">
        <f t="shared" si="23"/>
        <v>1</v>
      </c>
      <c r="E248" s="594"/>
      <c r="F248" s="705">
        <f t="shared" si="24"/>
        <v>236</v>
      </c>
      <c r="G248" s="756"/>
      <c r="H248" s="756"/>
      <c r="I248" s="756"/>
      <c r="J248" s="756"/>
      <c r="K248" s="756"/>
      <c r="L248" s="756"/>
      <c r="M248" s="756"/>
      <c r="N248" s="594"/>
      <c r="O248" s="705">
        <f t="shared" si="25"/>
        <v>236</v>
      </c>
      <c r="P248" s="756"/>
      <c r="Q248" s="756"/>
      <c r="R248" s="756"/>
      <c r="S248" s="756"/>
      <c r="T248" s="756"/>
      <c r="U248" s="756"/>
      <c r="V248" s="756"/>
      <c r="W248" s="594"/>
      <c r="X248" s="705">
        <f t="shared" si="26"/>
        <v>236</v>
      </c>
      <c r="Y248" s="756"/>
      <c r="Z248" s="756"/>
      <c r="AA248" s="756"/>
      <c r="AB248" s="756"/>
      <c r="AC248" s="756"/>
      <c r="AD248" s="756"/>
      <c r="AE248" s="756"/>
      <c r="AF248" s="594"/>
      <c r="AG248" s="705">
        <f t="shared" si="27"/>
        <v>236</v>
      </c>
      <c r="AH248" s="756"/>
      <c r="AI248" s="756"/>
      <c r="AJ248" s="756"/>
      <c r="AK248" s="756"/>
      <c r="AL248" s="756"/>
      <c r="AM248" s="756"/>
      <c r="AN248" s="756"/>
      <c r="AO248" s="685"/>
      <c r="AP248" s="705">
        <f t="shared" si="28"/>
        <v>236</v>
      </c>
      <c r="AQ248" s="756"/>
      <c r="AR248" s="756"/>
      <c r="AS248" s="756"/>
      <c r="AT248" s="756"/>
      <c r="AU248" s="756"/>
      <c r="AV248" s="756"/>
      <c r="AW248" s="756"/>
    </row>
    <row r="249" spans="2:49" x14ac:dyDescent="0.25">
      <c r="B249" s="705">
        <v>237</v>
      </c>
      <c r="C249" s="951">
        <f>(1+_xlfn.XLOOKUP(INT((B249-1)/12)+1,'ZC Curve'!$B$8:$B$107,'ZC Curve'!R$8:R$107,,0))^(1/12)-1</f>
        <v>0</v>
      </c>
      <c r="D249" s="946">
        <f t="shared" si="23"/>
        <v>1</v>
      </c>
      <c r="E249" s="594"/>
      <c r="F249" s="705">
        <f t="shared" si="24"/>
        <v>237</v>
      </c>
      <c r="G249" s="756"/>
      <c r="H249" s="756"/>
      <c r="I249" s="756"/>
      <c r="J249" s="756"/>
      <c r="K249" s="756"/>
      <c r="L249" s="756"/>
      <c r="M249" s="756"/>
      <c r="N249" s="594"/>
      <c r="O249" s="705">
        <f t="shared" si="25"/>
        <v>237</v>
      </c>
      <c r="P249" s="756"/>
      <c r="Q249" s="756"/>
      <c r="R249" s="756"/>
      <c r="S249" s="756"/>
      <c r="T249" s="756"/>
      <c r="U249" s="756"/>
      <c r="V249" s="756"/>
      <c r="W249" s="594"/>
      <c r="X249" s="705">
        <f t="shared" si="26"/>
        <v>237</v>
      </c>
      <c r="Y249" s="756"/>
      <c r="Z249" s="756"/>
      <c r="AA249" s="756"/>
      <c r="AB249" s="756"/>
      <c r="AC249" s="756"/>
      <c r="AD249" s="756"/>
      <c r="AE249" s="756"/>
      <c r="AF249" s="594"/>
      <c r="AG249" s="705">
        <f t="shared" si="27"/>
        <v>237</v>
      </c>
      <c r="AH249" s="756"/>
      <c r="AI249" s="756"/>
      <c r="AJ249" s="756"/>
      <c r="AK249" s="756"/>
      <c r="AL249" s="756"/>
      <c r="AM249" s="756"/>
      <c r="AN249" s="756"/>
      <c r="AO249" s="685"/>
      <c r="AP249" s="705">
        <f t="shared" si="28"/>
        <v>237</v>
      </c>
      <c r="AQ249" s="756"/>
      <c r="AR249" s="756"/>
      <c r="AS249" s="756"/>
      <c r="AT249" s="756"/>
      <c r="AU249" s="756"/>
      <c r="AV249" s="756"/>
      <c r="AW249" s="756"/>
    </row>
    <row r="250" spans="2:49" x14ac:dyDescent="0.25">
      <c r="B250" s="705">
        <v>238</v>
      </c>
      <c r="C250" s="951">
        <f>(1+_xlfn.XLOOKUP(INT((B250-1)/12)+1,'ZC Curve'!$B$8:$B$107,'ZC Curve'!R$8:R$107,,0))^(1/12)-1</f>
        <v>0</v>
      </c>
      <c r="D250" s="946">
        <f t="shared" si="23"/>
        <v>1</v>
      </c>
      <c r="E250" s="594"/>
      <c r="F250" s="705">
        <f t="shared" si="24"/>
        <v>238</v>
      </c>
      <c r="G250" s="756"/>
      <c r="H250" s="756"/>
      <c r="I250" s="756"/>
      <c r="J250" s="756"/>
      <c r="K250" s="756"/>
      <c r="L250" s="756"/>
      <c r="M250" s="756"/>
      <c r="N250" s="594"/>
      <c r="O250" s="705">
        <f t="shared" si="25"/>
        <v>238</v>
      </c>
      <c r="P250" s="756"/>
      <c r="Q250" s="756"/>
      <c r="R250" s="756"/>
      <c r="S250" s="756"/>
      <c r="T250" s="756"/>
      <c r="U250" s="756"/>
      <c r="V250" s="756"/>
      <c r="W250" s="594"/>
      <c r="X250" s="705">
        <f t="shared" si="26"/>
        <v>238</v>
      </c>
      <c r="Y250" s="756"/>
      <c r="Z250" s="756"/>
      <c r="AA250" s="756"/>
      <c r="AB250" s="756"/>
      <c r="AC250" s="756"/>
      <c r="AD250" s="756"/>
      <c r="AE250" s="756"/>
      <c r="AF250" s="594"/>
      <c r="AG250" s="705">
        <f t="shared" si="27"/>
        <v>238</v>
      </c>
      <c r="AH250" s="756"/>
      <c r="AI250" s="756"/>
      <c r="AJ250" s="756"/>
      <c r="AK250" s="756"/>
      <c r="AL250" s="756"/>
      <c r="AM250" s="756"/>
      <c r="AN250" s="756"/>
      <c r="AO250" s="685"/>
      <c r="AP250" s="705">
        <f t="shared" si="28"/>
        <v>238</v>
      </c>
      <c r="AQ250" s="756"/>
      <c r="AR250" s="756"/>
      <c r="AS250" s="756"/>
      <c r="AT250" s="756"/>
      <c r="AU250" s="756"/>
      <c r="AV250" s="756"/>
      <c r="AW250" s="756"/>
    </row>
    <row r="251" spans="2:49" x14ac:dyDescent="0.25">
      <c r="B251" s="705">
        <v>239</v>
      </c>
      <c r="C251" s="951">
        <f>(1+_xlfn.XLOOKUP(INT((B251-1)/12)+1,'ZC Curve'!$B$8:$B$107,'ZC Curve'!R$8:R$107,,0))^(1/12)-1</f>
        <v>0</v>
      </c>
      <c r="D251" s="946">
        <f t="shared" si="23"/>
        <v>1</v>
      </c>
      <c r="E251" s="594"/>
      <c r="F251" s="705">
        <f t="shared" si="24"/>
        <v>239</v>
      </c>
      <c r="G251" s="756"/>
      <c r="H251" s="756"/>
      <c r="I251" s="756"/>
      <c r="J251" s="756"/>
      <c r="K251" s="756"/>
      <c r="L251" s="756"/>
      <c r="M251" s="756"/>
      <c r="N251" s="594"/>
      <c r="O251" s="705">
        <f t="shared" si="25"/>
        <v>239</v>
      </c>
      <c r="P251" s="756"/>
      <c r="Q251" s="756"/>
      <c r="R251" s="756"/>
      <c r="S251" s="756"/>
      <c r="T251" s="756"/>
      <c r="U251" s="756"/>
      <c r="V251" s="756"/>
      <c r="W251" s="594"/>
      <c r="X251" s="705">
        <f t="shared" si="26"/>
        <v>239</v>
      </c>
      <c r="Y251" s="756"/>
      <c r="Z251" s="756"/>
      <c r="AA251" s="756"/>
      <c r="AB251" s="756"/>
      <c r="AC251" s="756"/>
      <c r="AD251" s="756"/>
      <c r="AE251" s="756"/>
      <c r="AF251" s="594"/>
      <c r="AG251" s="705">
        <f t="shared" si="27"/>
        <v>239</v>
      </c>
      <c r="AH251" s="756"/>
      <c r="AI251" s="756"/>
      <c r="AJ251" s="756"/>
      <c r="AK251" s="756"/>
      <c r="AL251" s="756"/>
      <c r="AM251" s="756"/>
      <c r="AN251" s="756"/>
      <c r="AO251" s="685"/>
      <c r="AP251" s="705">
        <f t="shared" si="28"/>
        <v>239</v>
      </c>
      <c r="AQ251" s="756"/>
      <c r="AR251" s="756"/>
      <c r="AS251" s="756"/>
      <c r="AT251" s="756"/>
      <c r="AU251" s="756"/>
      <c r="AV251" s="756"/>
      <c r="AW251" s="756"/>
    </row>
    <row r="252" spans="2:49" x14ac:dyDescent="0.25">
      <c r="B252" s="705">
        <v>240</v>
      </c>
      <c r="C252" s="951">
        <f>(1+_xlfn.XLOOKUP(INT((B252-1)/12)+1,'ZC Curve'!$B$8:$B$107,'ZC Curve'!R$8:R$107,,0))^(1/12)-1</f>
        <v>0</v>
      </c>
      <c r="D252" s="946">
        <f t="shared" si="23"/>
        <v>1</v>
      </c>
      <c r="E252" s="594"/>
      <c r="F252" s="705">
        <f t="shared" si="24"/>
        <v>240</v>
      </c>
      <c r="G252" s="756"/>
      <c r="H252" s="756"/>
      <c r="I252" s="756"/>
      <c r="J252" s="756"/>
      <c r="K252" s="756"/>
      <c r="L252" s="756"/>
      <c r="M252" s="756"/>
      <c r="N252" s="594"/>
      <c r="O252" s="705">
        <f t="shared" si="25"/>
        <v>240</v>
      </c>
      <c r="P252" s="756"/>
      <c r="Q252" s="756"/>
      <c r="R252" s="756"/>
      <c r="S252" s="756"/>
      <c r="T252" s="756"/>
      <c r="U252" s="756"/>
      <c r="V252" s="756"/>
      <c r="W252" s="594"/>
      <c r="X252" s="705">
        <f t="shared" si="26"/>
        <v>240</v>
      </c>
      <c r="Y252" s="756"/>
      <c r="Z252" s="756"/>
      <c r="AA252" s="756"/>
      <c r="AB252" s="756"/>
      <c r="AC252" s="756"/>
      <c r="AD252" s="756"/>
      <c r="AE252" s="756"/>
      <c r="AF252" s="594"/>
      <c r="AG252" s="705">
        <f t="shared" si="27"/>
        <v>240</v>
      </c>
      <c r="AH252" s="756"/>
      <c r="AI252" s="756"/>
      <c r="AJ252" s="756"/>
      <c r="AK252" s="756"/>
      <c r="AL252" s="756"/>
      <c r="AM252" s="756"/>
      <c r="AN252" s="756"/>
      <c r="AO252" s="685"/>
      <c r="AP252" s="705">
        <f t="shared" si="28"/>
        <v>240</v>
      </c>
      <c r="AQ252" s="756"/>
      <c r="AR252" s="756"/>
      <c r="AS252" s="756"/>
      <c r="AT252" s="756"/>
      <c r="AU252" s="756"/>
      <c r="AV252" s="756"/>
      <c r="AW252" s="756"/>
    </row>
    <row r="253" spans="2:49" x14ac:dyDescent="0.25">
      <c r="B253" s="705">
        <v>241</v>
      </c>
      <c r="C253" s="951">
        <f>(1+_xlfn.XLOOKUP(INT((B253-1)/12)+1,'ZC Curve'!$B$8:$B$107,'ZC Curve'!R$8:R$107,,0))^(1/12)-1</f>
        <v>0</v>
      </c>
      <c r="D253" s="946">
        <f t="shared" si="23"/>
        <v>1</v>
      </c>
      <c r="E253" s="594"/>
      <c r="F253" s="705">
        <f t="shared" si="24"/>
        <v>241</v>
      </c>
      <c r="G253" s="756"/>
      <c r="H253" s="756"/>
      <c r="I253" s="756"/>
      <c r="J253" s="756"/>
      <c r="K253" s="756"/>
      <c r="L253" s="756"/>
      <c r="M253" s="756"/>
      <c r="N253" s="594"/>
      <c r="O253" s="705">
        <f t="shared" si="25"/>
        <v>241</v>
      </c>
      <c r="P253" s="756"/>
      <c r="Q253" s="756"/>
      <c r="R253" s="756"/>
      <c r="S253" s="756"/>
      <c r="T253" s="756"/>
      <c r="U253" s="756"/>
      <c r="V253" s="756"/>
      <c r="W253" s="594"/>
      <c r="X253" s="705">
        <f t="shared" si="26"/>
        <v>241</v>
      </c>
      <c r="Y253" s="756"/>
      <c r="Z253" s="756"/>
      <c r="AA253" s="756"/>
      <c r="AB253" s="756"/>
      <c r="AC253" s="756"/>
      <c r="AD253" s="756"/>
      <c r="AE253" s="756"/>
      <c r="AF253" s="594"/>
      <c r="AG253" s="705">
        <f t="shared" si="27"/>
        <v>241</v>
      </c>
      <c r="AH253" s="756"/>
      <c r="AI253" s="756"/>
      <c r="AJ253" s="756"/>
      <c r="AK253" s="756"/>
      <c r="AL253" s="756"/>
      <c r="AM253" s="756"/>
      <c r="AN253" s="756"/>
      <c r="AO253" s="685"/>
      <c r="AP253" s="705">
        <f t="shared" si="28"/>
        <v>241</v>
      </c>
      <c r="AQ253" s="756"/>
      <c r="AR253" s="756"/>
      <c r="AS253" s="756"/>
      <c r="AT253" s="756"/>
      <c r="AU253" s="756"/>
      <c r="AV253" s="756"/>
      <c r="AW253" s="756"/>
    </row>
    <row r="254" spans="2:49" x14ac:dyDescent="0.25">
      <c r="B254" s="705">
        <v>242</v>
      </c>
      <c r="C254" s="951">
        <f>(1+_xlfn.XLOOKUP(INT((B254-1)/12)+1,'ZC Curve'!$B$8:$B$107,'ZC Curve'!R$8:R$107,,0))^(1/12)-1</f>
        <v>0</v>
      </c>
      <c r="D254" s="946">
        <f t="shared" si="23"/>
        <v>1</v>
      </c>
      <c r="E254" s="594"/>
      <c r="F254" s="705">
        <f t="shared" si="24"/>
        <v>242</v>
      </c>
      <c r="G254" s="756"/>
      <c r="H254" s="756"/>
      <c r="I254" s="756"/>
      <c r="J254" s="756"/>
      <c r="K254" s="756"/>
      <c r="L254" s="756"/>
      <c r="M254" s="756"/>
      <c r="N254" s="594"/>
      <c r="O254" s="705">
        <f t="shared" si="25"/>
        <v>242</v>
      </c>
      <c r="P254" s="756"/>
      <c r="Q254" s="756"/>
      <c r="R254" s="756"/>
      <c r="S254" s="756"/>
      <c r="T254" s="756"/>
      <c r="U254" s="756"/>
      <c r="V254" s="756"/>
      <c r="W254" s="594"/>
      <c r="X254" s="705">
        <f t="shared" si="26"/>
        <v>242</v>
      </c>
      <c r="Y254" s="756"/>
      <c r="Z254" s="756"/>
      <c r="AA254" s="756"/>
      <c r="AB254" s="756"/>
      <c r="AC254" s="756"/>
      <c r="AD254" s="756"/>
      <c r="AE254" s="756"/>
      <c r="AF254" s="594"/>
      <c r="AG254" s="705">
        <f t="shared" si="27"/>
        <v>242</v>
      </c>
      <c r="AH254" s="756"/>
      <c r="AI254" s="756"/>
      <c r="AJ254" s="756"/>
      <c r="AK254" s="756"/>
      <c r="AL254" s="756"/>
      <c r="AM254" s="756"/>
      <c r="AN254" s="756"/>
      <c r="AO254" s="685"/>
      <c r="AP254" s="705">
        <f t="shared" si="28"/>
        <v>242</v>
      </c>
      <c r="AQ254" s="756"/>
      <c r="AR254" s="756"/>
      <c r="AS254" s="756"/>
      <c r="AT254" s="756"/>
      <c r="AU254" s="756"/>
      <c r="AV254" s="756"/>
      <c r="AW254" s="756"/>
    </row>
    <row r="255" spans="2:49" x14ac:dyDescent="0.25">
      <c r="B255" s="705">
        <v>243</v>
      </c>
      <c r="C255" s="951">
        <f>(1+_xlfn.XLOOKUP(INT((B255-1)/12)+1,'ZC Curve'!$B$8:$B$107,'ZC Curve'!R$8:R$107,,0))^(1/12)-1</f>
        <v>0</v>
      </c>
      <c r="D255" s="946">
        <f t="shared" si="23"/>
        <v>1</v>
      </c>
      <c r="E255" s="594"/>
      <c r="F255" s="705">
        <f t="shared" si="24"/>
        <v>243</v>
      </c>
      <c r="G255" s="756"/>
      <c r="H255" s="756"/>
      <c r="I255" s="756"/>
      <c r="J255" s="756"/>
      <c r="K255" s="756"/>
      <c r="L255" s="756"/>
      <c r="M255" s="756"/>
      <c r="N255" s="594"/>
      <c r="O255" s="705">
        <f t="shared" si="25"/>
        <v>243</v>
      </c>
      <c r="P255" s="756"/>
      <c r="Q255" s="756"/>
      <c r="R255" s="756"/>
      <c r="S255" s="756"/>
      <c r="T255" s="756"/>
      <c r="U255" s="756"/>
      <c r="V255" s="756"/>
      <c r="W255" s="594"/>
      <c r="X255" s="705">
        <f t="shared" si="26"/>
        <v>243</v>
      </c>
      <c r="Y255" s="756"/>
      <c r="Z255" s="756"/>
      <c r="AA255" s="756"/>
      <c r="AB255" s="756"/>
      <c r="AC255" s="756"/>
      <c r="AD255" s="756"/>
      <c r="AE255" s="756"/>
      <c r="AF255" s="594"/>
      <c r="AG255" s="705">
        <f t="shared" si="27"/>
        <v>243</v>
      </c>
      <c r="AH255" s="756"/>
      <c r="AI255" s="756"/>
      <c r="AJ255" s="756"/>
      <c r="AK255" s="756"/>
      <c r="AL255" s="756"/>
      <c r="AM255" s="756"/>
      <c r="AN255" s="756"/>
      <c r="AO255" s="685"/>
      <c r="AP255" s="705">
        <f t="shared" si="28"/>
        <v>243</v>
      </c>
      <c r="AQ255" s="756"/>
      <c r="AR255" s="756"/>
      <c r="AS255" s="756"/>
      <c r="AT255" s="756"/>
      <c r="AU255" s="756"/>
      <c r="AV255" s="756"/>
      <c r="AW255" s="756"/>
    </row>
    <row r="256" spans="2:49" x14ac:dyDescent="0.25">
      <c r="B256" s="705">
        <v>244</v>
      </c>
      <c r="C256" s="951">
        <f>(1+_xlfn.XLOOKUP(INT((B256-1)/12)+1,'ZC Curve'!$B$8:$B$107,'ZC Curve'!R$8:R$107,,0))^(1/12)-1</f>
        <v>0</v>
      </c>
      <c r="D256" s="946">
        <f t="shared" si="23"/>
        <v>1</v>
      </c>
      <c r="E256" s="594"/>
      <c r="F256" s="705">
        <f t="shared" si="24"/>
        <v>244</v>
      </c>
      <c r="G256" s="756"/>
      <c r="H256" s="756"/>
      <c r="I256" s="756"/>
      <c r="J256" s="756"/>
      <c r="K256" s="756"/>
      <c r="L256" s="756"/>
      <c r="M256" s="756"/>
      <c r="N256" s="594"/>
      <c r="O256" s="705">
        <f t="shared" si="25"/>
        <v>244</v>
      </c>
      <c r="P256" s="756"/>
      <c r="Q256" s="756"/>
      <c r="R256" s="756"/>
      <c r="S256" s="756"/>
      <c r="T256" s="756"/>
      <c r="U256" s="756"/>
      <c r="V256" s="756"/>
      <c r="W256" s="594"/>
      <c r="X256" s="705">
        <f t="shared" si="26"/>
        <v>244</v>
      </c>
      <c r="Y256" s="756"/>
      <c r="Z256" s="756"/>
      <c r="AA256" s="756"/>
      <c r="AB256" s="756"/>
      <c r="AC256" s="756"/>
      <c r="AD256" s="756"/>
      <c r="AE256" s="756"/>
      <c r="AF256" s="594"/>
      <c r="AG256" s="705">
        <f t="shared" si="27"/>
        <v>244</v>
      </c>
      <c r="AH256" s="756"/>
      <c r="AI256" s="756"/>
      <c r="AJ256" s="756"/>
      <c r="AK256" s="756"/>
      <c r="AL256" s="756"/>
      <c r="AM256" s="756"/>
      <c r="AN256" s="756"/>
      <c r="AO256" s="685"/>
      <c r="AP256" s="705">
        <f t="shared" si="28"/>
        <v>244</v>
      </c>
      <c r="AQ256" s="756"/>
      <c r="AR256" s="756"/>
      <c r="AS256" s="756"/>
      <c r="AT256" s="756"/>
      <c r="AU256" s="756"/>
      <c r="AV256" s="756"/>
      <c r="AW256" s="756"/>
    </row>
    <row r="257" spans="2:49" x14ac:dyDescent="0.25">
      <c r="B257" s="705">
        <v>245</v>
      </c>
      <c r="C257" s="951">
        <f>(1+_xlfn.XLOOKUP(INT((B257-1)/12)+1,'ZC Curve'!$B$8:$B$107,'ZC Curve'!R$8:R$107,,0))^(1/12)-1</f>
        <v>0</v>
      </c>
      <c r="D257" s="946">
        <f t="shared" si="23"/>
        <v>1</v>
      </c>
      <c r="E257" s="594"/>
      <c r="F257" s="705">
        <f t="shared" si="24"/>
        <v>245</v>
      </c>
      <c r="G257" s="756"/>
      <c r="H257" s="756"/>
      <c r="I257" s="756"/>
      <c r="J257" s="756"/>
      <c r="K257" s="756"/>
      <c r="L257" s="756"/>
      <c r="M257" s="756"/>
      <c r="N257" s="594"/>
      <c r="O257" s="705">
        <f t="shared" si="25"/>
        <v>245</v>
      </c>
      <c r="P257" s="756"/>
      <c r="Q257" s="756"/>
      <c r="R257" s="756"/>
      <c r="S257" s="756"/>
      <c r="T257" s="756"/>
      <c r="U257" s="756"/>
      <c r="V257" s="756"/>
      <c r="W257" s="594"/>
      <c r="X257" s="705">
        <f t="shared" si="26"/>
        <v>245</v>
      </c>
      <c r="Y257" s="756"/>
      <c r="Z257" s="756"/>
      <c r="AA257" s="756"/>
      <c r="AB257" s="756"/>
      <c r="AC257" s="756"/>
      <c r="AD257" s="756"/>
      <c r="AE257" s="756"/>
      <c r="AF257" s="594"/>
      <c r="AG257" s="705">
        <f t="shared" si="27"/>
        <v>245</v>
      </c>
      <c r="AH257" s="756"/>
      <c r="AI257" s="756"/>
      <c r="AJ257" s="756"/>
      <c r="AK257" s="756"/>
      <c r="AL257" s="756"/>
      <c r="AM257" s="756"/>
      <c r="AN257" s="756"/>
      <c r="AO257" s="685"/>
      <c r="AP257" s="705">
        <f t="shared" si="28"/>
        <v>245</v>
      </c>
      <c r="AQ257" s="756"/>
      <c r="AR257" s="756"/>
      <c r="AS257" s="756"/>
      <c r="AT257" s="756"/>
      <c r="AU257" s="756"/>
      <c r="AV257" s="756"/>
      <c r="AW257" s="756"/>
    </row>
    <row r="258" spans="2:49" x14ac:dyDescent="0.25">
      <c r="B258" s="705">
        <v>246</v>
      </c>
      <c r="C258" s="951">
        <f>(1+_xlfn.XLOOKUP(INT((B258-1)/12)+1,'ZC Curve'!$B$8:$B$107,'ZC Curve'!R$8:R$107,,0))^(1/12)-1</f>
        <v>0</v>
      </c>
      <c r="D258" s="946">
        <f t="shared" si="23"/>
        <v>1</v>
      </c>
      <c r="E258" s="594"/>
      <c r="F258" s="705">
        <f t="shared" si="24"/>
        <v>246</v>
      </c>
      <c r="G258" s="756"/>
      <c r="H258" s="756"/>
      <c r="I258" s="756"/>
      <c r="J258" s="756"/>
      <c r="K258" s="756"/>
      <c r="L258" s="756"/>
      <c r="M258" s="756"/>
      <c r="N258" s="594"/>
      <c r="O258" s="705">
        <f t="shared" si="25"/>
        <v>246</v>
      </c>
      <c r="P258" s="756"/>
      <c r="Q258" s="756"/>
      <c r="R258" s="756"/>
      <c r="S258" s="756"/>
      <c r="T258" s="756"/>
      <c r="U258" s="756"/>
      <c r="V258" s="756"/>
      <c r="W258" s="594"/>
      <c r="X258" s="705">
        <f t="shared" si="26"/>
        <v>246</v>
      </c>
      <c r="Y258" s="756"/>
      <c r="Z258" s="756"/>
      <c r="AA258" s="756"/>
      <c r="AB258" s="756"/>
      <c r="AC258" s="756"/>
      <c r="AD258" s="756"/>
      <c r="AE258" s="756"/>
      <c r="AF258" s="594"/>
      <c r="AG258" s="705">
        <f t="shared" si="27"/>
        <v>246</v>
      </c>
      <c r="AH258" s="756"/>
      <c r="AI258" s="756"/>
      <c r="AJ258" s="756"/>
      <c r="AK258" s="756"/>
      <c r="AL258" s="756"/>
      <c r="AM258" s="756"/>
      <c r="AN258" s="756"/>
      <c r="AO258" s="685"/>
      <c r="AP258" s="705">
        <f t="shared" si="28"/>
        <v>246</v>
      </c>
      <c r="AQ258" s="756"/>
      <c r="AR258" s="756"/>
      <c r="AS258" s="756"/>
      <c r="AT258" s="756"/>
      <c r="AU258" s="756"/>
      <c r="AV258" s="756"/>
      <c r="AW258" s="756"/>
    </row>
    <row r="259" spans="2:49" x14ac:dyDescent="0.25">
      <c r="B259" s="705">
        <v>247</v>
      </c>
      <c r="C259" s="951">
        <f>(1+_xlfn.XLOOKUP(INT((B259-1)/12)+1,'ZC Curve'!$B$8:$B$107,'ZC Curve'!R$8:R$107,,0))^(1/12)-1</f>
        <v>0</v>
      </c>
      <c r="D259" s="946">
        <f t="shared" si="23"/>
        <v>1</v>
      </c>
      <c r="E259" s="594"/>
      <c r="F259" s="705">
        <f t="shared" si="24"/>
        <v>247</v>
      </c>
      <c r="G259" s="756"/>
      <c r="H259" s="756"/>
      <c r="I259" s="756"/>
      <c r="J259" s="756"/>
      <c r="K259" s="756"/>
      <c r="L259" s="756"/>
      <c r="M259" s="756"/>
      <c r="N259" s="594"/>
      <c r="O259" s="705">
        <f t="shared" si="25"/>
        <v>247</v>
      </c>
      <c r="P259" s="756"/>
      <c r="Q259" s="756"/>
      <c r="R259" s="756"/>
      <c r="S259" s="756"/>
      <c r="T259" s="756"/>
      <c r="U259" s="756"/>
      <c r="V259" s="756"/>
      <c r="W259" s="594"/>
      <c r="X259" s="705">
        <f t="shared" si="26"/>
        <v>247</v>
      </c>
      <c r="Y259" s="756"/>
      <c r="Z259" s="756"/>
      <c r="AA259" s="756"/>
      <c r="AB259" s="756"/>
      <c r="AC259" s="756"/>
      <c r="AD259" s="756"/>
      <c r="AE259" s="756"/>
      <c r="AF259" s="594"/>
      <c r="AG259" s="705">
        <f t="shared" si="27"/>
        <v>247</v>
      </c>
      <c r="AH259" s="756"/>
      <c r="AI259" s="756"/>
      <c r="AJ259" s="756"/>
      <c r="AK259" s="756"/>
      <c r="AL259" s="756"/>
      <c r="AM259" s="756"/>
      <c r="AN259" s="756"/>
      <c r="AO259" s="685"/>
      <c r="AP259" s="705">
        <f t="shared" si="28"/>
        <v>247</v>
      </c>
      <c r="AQ259" s="756"/>
      <c r="AR259" s="756"/>
      <c r="AS259" s="756"/>
      <c r="AT259" s="756"/>
      <c r="AU259" s="756"/>
      <c r="AV259" s="756"/>
      <c r="AW259" s="756"/>
    </row>
    <row r="260" spans="2:49" x14ac:dyDescent="0.25">
      <c r="B260" s="705">
        <v>248</v>
      </c>
      <c r="C260" s="951">
        <f>(1+_xlfn.XLOOKUP(INT((B260-1)/12)+1,'ZC Curve'!$B$8:$B$107,'ZC Curve'!R$8:R$107,,0))^(1/12)-1</f>
        <v>0</v>
      </c>
      <c r="D260" s="946">
        <f t="shared" si="23"/>
        <v>1</v>
      </c>
      <c r="E260" s="594"/>
      <c r="F260" s="705">
        <f t="shared" si="24"/>
        <v>248</v>
      </c>
      <c r="G260" s="756"/>
      <c r="H260" s="756"/>
      <c r="I260" s="756"/>
      <c r="J260" s="756"/>
      <c r="K260" s="756"/>
      <c r="L260" s="756"/>
      <c r="M260" s="756"/>
      <c r="N260" s="594"/>
      <c r="O260" s="705">
        <f t="shared" si="25"/>
        <v>248</v>
      </c>
      <c r="P260" s="756"/>
      <c r="Q260" s="756"/>
      <c r="R260" s="756"/>
      <c r="S260" s="756"/>
      <c r="T260" s="756"/>
      <c r="U260" s="756"/>
      <c r="V260" s="756"/>
      <c r="W260" s="594"/>
      <c r="X260" s="705">
        <f t="shared" si="26"/>
        <v>248</v>
      </c>
      <c r="Y260" s="756"/>
      <c r="Z260" s="756"/>
      <c r="AA260" s="756"/>
      <c r="AB260" s="756"/>
      <c r="AC260" s="756"/>
      <c r="AD260" s="756"/>
      <c r="AE260" s="756"/>
      <c r="AF260" s="594"/>
      <c r="AG260" s="705">
        <f t="shared" si="27"/>
        <v>248</v>
      </c>
      <c r="AH260" s="756"/>
      <c r="AI260" s="756"/>
      <c r="AJ260" s="756"/>
      <c r="AK260" s="756"/>
      <c r="AL260" s="756"/>
      <c r="AM260" s="756"/>
      <c r="AN260" s="756"/>
      <c r="AO260" s="685"/>
      <c r="AP260" s="705">
        <f t="shared" si="28"/>
        <v>248</v>
      </c>
      <c r="AQ260" s="756"/>
      <c r="AR260" s="756"/>
      <c r="AS260" s="756"/>
      <c r="AT260" s="756"/>
      <c r="AU260" s="756"/>
      <c r="AV260" s="756"/>
      <c r="AW260" s="756"/>
    </row>
    <row r="261" spans="2:49" x14ac:dyDescent="0.25">
      <c r="B261" s="705">
        <v>249</v>
      </c>
      <c r="C261" s="951">
        <f>(1+_xlfn.XLOOKUP(INT((B261-1)/12)+1,'ZC Curve'!$B$8:$B$107,'ZC Curve'!R$8:R$107,,0))^(1/12)-1</f>
        <v>0</v>
      </c>
      <c r="D261" s="946">
        <f t="shared" si="23"/>
        <v>1</v>
      </c>
      <c r="E261" s="594"/>
      <c r="F261" s="705">
        <f t="shared" si="24"/>
        <v>249</v>
      </c>
      <c r="G261" s="756"/>
      <c r="H261" s="756"/>
      <c r="I261" s="756"/>
      <c r="J261" s="756"/>
      <c r="K261" s="756"/>
      <c r="L261" s="756"/>
      <c r="M261" s="756"/>
      <c r="N261" s="594"/>
      <c r="O261" s="705">
        <f t="shared" si="25"/>
        <v>249</v>
      </c>
      <c r="P261" s="756"/>
      <c r="Q261" s="756"/>
      <c r="R261" s="756"/>
      <c r="S261" s="756"/>
      <c r="T261" s="756"/>
      <c r="U261" s="756"/>
      <c r="V261" s="756"/>
      <c r="W261" s="594"/>
      <c r="X261" s="705">
        <f t="shared" si="26"/>
        <v>249</v>
      </c>
      <c r="Y261" s="756"/>
      <c r="Z261" s="756"/>
      <c r="AA261" s="756"/>
      <c r="AB261" s="756"/>
      <c r="AC261" s="756"/>
      <c r="AD261" s="756"/>
      <c r="AE261" s="756"/>
      <c r="AF261" s="594"/>
      <c r="AG261" s="705">
        <f t="shared" si="27"/>
        <v>249</v>
      </c>
      <c r="AH261" s="756"/>
      <c r="AI261" s="756"/>
      <c r="AJ261" s="756"/>
      <c r="AK261" s="756"/>
      <c r="AL261" s="756"/>
      <c r="AM261" s="756"/>
      <c r="AN261" s="756"/>
      <c r="AO261" s="685"/>
      <c r="AP261" s="705">
        <f t="shared" si="28"/>
        <v>249</v>
      </c>
      <c r="AQ261" s="756"/>
      <c r="AR261" s="756"/>
      <c r="AS261" s="756"/>
      <c r="AT261" s="756"/>
      <c r="AU261" s="756"/>
      <c r="AV261" s="756"/>
      <c r="AW261" s="756"/>
    </row>
    <row r="262" spans="2:49" x14ac:dyDescent="0.25">
      <c r="B262" s="705">
        <v>250</v>
      </c>
      <c r="C262" s="951">
        <f>(1+_xlfn.XLOOKUP(INT((B262-1)/12)+1,'ZC Curve'!$B$8:$B$107,'ZC Curve'!R$8:R$107,,0))^(1/12)-1</f>
        <v>0</v>
      </c>
      <c r="D262" s="946">
        <f t="shared" si="23"/>
        <v>1</v>
      </c>
      <c r="E262" s="594"/>
      <c r="F262" s="705">
        <f t="shared" si="24"/>
        <v>250</v>
      </c>
      <c r="G262" s="756"/>
      <c r="H262" s="756"/>
      <c r="I262" s="756"/>
      <c r="J262" s="756"/>
      <c r="K262" s="756"/>
      <c r="L262" s="756"/>
      <c r="M262" s="756"/>
      <c r="N262" s="594"/>
      <c r="O262" s="705">
        <f t="shared" si="25"/>
        <v>250</v>
      </c>
      <c r="P262" s="756"/>
      <c r="Q262" s="756"/>
      <c r="R262" s="756"/>
      <c r="S262" s="756"/>
      <c r="T262" s="756"/>
      <c r="U262" s="756"/>
      <c r="V262" s="756"/>
      <c r="W262" s="594"/>
      <c r="X262" s="705">
        <f t="shared" si="26"/>
        <v>250</v>
      </c>
      <c r="Y262" s="756"/>
      <c r="Z262" s="756"/>
      <c r="AA262" s="756"/>
      <c r="AB262" s="756"/>
      <c r="AC262" s="756"/>
      <c r="AD262" s="756"/>
      <c r="AE262" s="756"/>
      <c r="AF262" s="594"/>
      <c r="AG262" s="705">
        <f t="shared" si="27"/>
        <v>250</v>
      </c>
      <c r="AH262" s="756"/>
      <c r="AI262" s="756"/>
      <c r="AJ262" s="756"/>
      <c r="AK262" s="756"/>
      <c r="AL262" s="756"/>
      <c r="AM262" s="756"/>
      <c r="AN262" s="756"/>
      <c r="AO262" s="685"/>
      <c r="AP262" s="705">
        <f t="shared" si="28"/>
        <v>250</v>
      </c>
      <c r="AQ262" s="756"/>
      <c r="AR262" s="756"/>
      <c r="AS262" s="756"/>
      <c r="AT262" s="756"/>
      <c r="AU262" s="756"/>
      <c r="AV262" s="756"/>
      <c r="AW262" s="756"/>
    </row>
    <row r="263" spans="2:49" x14ac:dyDescent="0.25">
      <c r="B263" s="705">
        <v>251</v>
      </c>
      <c r="C263" s="951">
        <f>(1+_xlfn.XLOOKUP(INT((B263-1)/12)+1,'ZC Curve'!$B$8:$B$107,'ZC Curve'!R$8:R$107,,0))^(1/12)-1</f>
        <v>0</v>
      </c>
      <c r="D263" s="946">
        <f t="shared" si="23"/>
        <v>1</v>
      </c>
      <c r="E263" s="594"/>
      <c r="F263" s="705">
        <f t="shared" si="24"/>
        <v>251</v>
      </c>
      <c r="G263" s="756"/>
      <c r="H263" s="756"/>
      <c r="I263" s="756"/>
      <c r="J263" s="756"/>
      <c r="K263" s="756"/>
      <c r="L263" s="756"/>
      <c r="M263" s="756"/>
      <c r="N263" s="594"/>
      <c r="O263" s="705">
        <f t="shared" si="25"/>
        <v>251</v>
      </c>
      <c r="P263" s="756"/>
      <c r="Q263" s="756"/>
      <c r="R263" s="756"/>
      <c r="S263" s="756"/>
      <c r="T263" s="756"/>
      <c r="U263" s="756"/>
      <c r="V263" s="756"/>
      <c r="W263" s="594"/>
      <c r="X263" s="705">
        <f t="shared" si="26"/>
        <v>251</v>
      </c>
      <c r="Y263" s="756"/>
      <c r="Z263" s="756"/>
      <c r="AA263" s="756"/>
      <c r="AB263" s="756"/>
      <c r="AC263" s="756"/>
      <c r="AD263" s="756"/>
      <c r="AE263" s="756"/>
      <c r="AF263" s="594"/>
      <c r="AG263" s="705">
        <f t="shared" si="27"/>
        <v>251</v>
      </c>
      <c r="AH263" s="756"/>
      <c r="AI263" s="756"/>
      <c r="AJ263" s="756"/>
      <c r="AK263" s="756"/>
      <c r="AL263" s="756"/>
      <c r="AM263" s="756"/>
      <c r="AN263" s="756"/>
      <c r="AO263" s="685"/>
      <c r="AP263" s="705">
        <f t="shared" si="28"/>
        <v>251</v>
      </c>
      <c r="AQ263" s="756"/>
      <c r="AR263" s="756"/>
      <c r="AS263" s="756"/>
      <c r="AT263" s="756"/>
      <c r="AU263" s="756"/>
      <c r="AV263" s="756"/>
      <c r="AW263" s="756"/>
    </row>
    <row r="264" spans="2:49" x14ac:dyDescent="0.25">
      <c r="B264" s="705">
        <v>252</v>
      </c>
      <c r="C264" s="951">
        <f>(1+_xlfn.XLOOKUP(INT((B264-1)/12)+1,'ZC Curve'!$B$8:$B$107,'ZC Curve'!R$8:R$107,,0))^(1/12)-1</f>
        <v>0</v>
      </c>
      <c r="D264" s="946">
        <f t="shared" si="23"/>
        <v>1</v>
      </c>
      <c r="E264" s="594"/>
      <c r="F264" s="705">
        <f t="shared" si="24"/>
        <v>252</v>
      </c>
      <c r="G264" s="756"/>
      <c r="H264" s="756"/>
      <c r="I264" s="756"/>
      <c r="J264" s="756"/>
      <c r="K264" s="756"/>
      <c r="L264" s="756"/>
      <c r="M264" s="756"/>
      <c r="N264" s="594"/>
      <c r="O264" s="705">
        <f t="shared" si="25"/>
        <v>252</v>
      </c>
      <c r="P264" s="756"/>
      <c r="Q264" s="756"/>
      <c r="R264" s="756"/>
      <c r="S264" s="756"/>
      <c r="T264" s="756"/>
      <c r="U264" s="756"/>
      <c r="V264" s="756"/>
      <c r="W264" s="594"/>
      <c r="X264" s="705">
        <f t="shared" si="26"/>
        <v>252</v>
      </c>
      <c r="Y264" s="756"/>
      <c r="Z264" s="756"/>
      <c r="AA264" s="756"/>
      <c r="AB264" s="756"/>
      <c r="AC264" s="756"/>
      <c r="AD264" s="756"/>
      <c r="AE264" s="756"/>
      <c r="AF264" s="594"/>
      <c r="AG264" s="705">
        <f t="shared" si="27"/>
        <v>252</v>
      </c>
      <c r="AH264" s="756"/>
      <c r="AI264" s="756"/>
      <c r="AJ264" s="756"/>
      <c r="AK264" s="756"/>
      <c r="AL264" s="756"/>
      <c r="AM264" s="756"/>
      <c r="AN264" s="756"/>
      <c r="AO264" s="685"/>
      <c r="AP264" s="705">
        <f t="shared" si="28"/>
        <v>252</v>
      </c>
      <c r="AQ264" s="756"/>
      <c r="AR264" s="756"/>
      <c r="AS264" s="756"/>
      <c r="AT264" s="756"/>
      <c r="AU264" s="756"/>
      <c r="AV264" s="756"/>
      <c r="AW264" s="756"/>
    </row>
    <row r="265" spans="2:49" x14ac:dyDescent="0.25">
      <c r="B265" s="705">
        <v>253</v>
      </c>
      <c r="C265" s="951">
        <f>(1+_xlfn.XLOOKUP(INT((B265-1)/12)+1,'ZC Curve'!$B$8:$B$107,'ZC Curve'!R$8:R$107,,0))^(1/12)-1</f>
        <v>0</v>
      </c>
      <c r="D265" s="946">
        <f t="shared" si="23"/>
        <v>1</v>
      </c>
      <c r="E265" s="594"/>
      <c r="F265" s="705">
        <f t="shared" si="24"/>
        <v>253</v>
      </c>
      <c r="G265" s="756"/>
      <c r="H265" s="756"/>
      <c r="I265" s="756"/>
      <c r="J265" s="756"/>
      <c r="K265" s="756"/>
      <c r="L265" s="756"/>
      <c r="M265" s="756"/>
      <c r="N265" s="594"/>
      <c r="O265" s="705">
        <f t="shared" si="25"/>
        <v>253</v>
      </c>
      <c r="P265" s="756"/>
      <c r="Q265" s="756"/>
      <c r="R265" s="756"/>
      <c r="S265" s="756"/>
      <c r="T265" s="756"/>
      <c r="U265" s="756"/>
      <c r="V265" s="756"/>
      <c r="W265" s="594"/>
      <c r="X265" s="705">
        <f t="shared" si="26"/>
        <v>253</v>
      </c>
      <c r="Y265" s="756"/>
      <c r="Z265" s="756"/>
      <c r="AA265" s="756"/>
      <c r="AB265" s="756"/>
      <c r="AC265" s="756"/>
      <c r="AD265" s="756"/>
      <c r="AE265" s="756"/>
      <c r="AF265" s="594"/>
      <c r="AG265" s="705">
        <f t="shared" si="27"/>
        <v>253</v>
      </c>
      <c r="AH265" s="756"/>
      <c r="AI265" s="756"/>
      <c r="AJ265" s="756"/>
      <c r="AK265" s="756"/>
      <c r="AL265" s="756"/>
      <c r="AM265" s="756"/>
      <c r="AN265" s="756"/>
      <c r="AO265" s="685"/>
      <c r="AP265" s="705">
        <f t="shared" si="28"/>
        <v>253</v>
      </c>
      <c r="AQ265" s="756"/>
      <c r="AR265" s="756"/>
      <c r="AS265" s="756"/>
      <c r="AT265" s="756"/>
      <c r="AU265" s="756"/>
      <c r="AV265" s="756"/>
      <c r="AW265" s="756"/>
    </row>
    <row r="266" spans="2:49" x14ac:dyDescent="0.25">
      <c r="B266" s="705">
        <v>254</v>
      </c>
      <c r="C266" s="951">
        <f>(1+_xlfn.XLOOKUP(INT((B266-1)/12)+1,'ZC Curve'!$B$8:$B$107,'ZC Curve'!R$8:R$107,,0))^(1/12)-1</f>
        <v>0</v>
      </c>
      <c r="D266" s="946">
        <f t="shared" si="23"/>
        <v>1</v>
      </c>
      <c r="E266" s="594"/>
      <c r="F266" s="705">
        <f t="shared" si="24"/>
        <v>254</v>
      </c>
      <c r="G266" s="756"/>
      <c r="H266" s="756"/>
      <c r="I266" s="756"/>
      <c r="J266" s="756"/>
      <c r="K266" s="756"/>
      <c r="L266" s="756"/>
      <c r="M266" s="756"/>
      <c r="N266" s="594"/>
      <c r="O266" s="705">
        <f t="shared" si="25"/>
        <v>254</v>
      </c>
      <c r="P266" s="756"/>
      <c r="Q266" s="756"/>
      <c r="R266" s="756"/>
      <c r="S266" s="756"/>
      <c r="T266" s="756"/>
      <c r="U266" s="756"/>
      <c r="V266" s="756"/>
      <c r="W266" s="594"/>
      <c r="X266" s="705">
        <f t="shared" si="26"/>
        <v>254</v>
      </c>
      <c r="Y266" s="756"/>
      <c r="Z266" s="756"/>
      <c r="AA266" s="756"/>
      <c r="AB266" s="756"/>
      <c r="AC266" s="756"/>
      <c r="AD266" s="756"/>
      <c r="AE266" s="756"/>
      <c r="AF266" s="594"/>
      <c r="AG266" s="705">
        <f t="shared" si="27"/>
        <v>254</v>
      </c>
      <c r="AH266" s="756"/>
      <c r="AI266" s="756"/>
      <c r="AJ266" s="756"/>
      <c r="AK266" s="756"/>
      <c r="AL266" s="756"/>
      <c r="AM266" s="756"/>
      <c r="AN266" s="756"/>
      <c r="AO266" s="685"/>
      <c r="AP266" s="705">
        <f t="shared" si="28"/>
        <v>254</v>
      </c>
      <c r="AQ266" s="756"/>
      <c r="AR266" s="756"/>
      <c r="AS266" s="756"/>
      <c r="AT266" s="756"/>
      <c r="AU266" s="756"/>
      <c r="AV266" s="756"/>
      <c r="AW266" s="756"/>
    </row>
    <row r="267" spans="2:49" x14ac:dyDescent="0.25">
      <c r="B267" s="705">
        <v>255</v>
      </c>
      <c r="C267" s="951">
        <f>(1+_xlfn.XLOOKUP(INT((B267-1)/12)+1,'ZC Curve'!$B$8:$B$107,'ZC Curve'!R$8:R$107,,0))^(1/12)-1</f>
        <v>0</v>
      </c>
      <c r="D267" s="946">
        <f t="shared" si="23"/>
        <v>1</v>
      </c>
      <c r="E267" s="594"/>
      <c r="F267" s="705">
        <f t="shared" si="24"/>
        <v>255</v>
      </c>
      <c r="G267" s="756"/>
      <c r="H267" s="756"/>
      <c r="I267" s="756"/>
      <c r="J267" s="756"/>
      <c r="K267" s="756"/>
      <c r="L267" s="756"/>
      <c r="M267" s="756"/>
      <c r="N267" s="594"/>
      <c r="O267" s="705">
        <f t="shared" si="25"/>
        <v>255</v>
      </c>
      <c r="P267" s="756"/>
      <c r="Q267" s="756"/>
      <c r="R267" s="756"/>
      <c r="S267" s="756"/>
      <c r="T267" s="756"/>
      <c r="U267" s="756"/>
      <c r="V267" s="756"/>
      <c r="W267" s="594"/>
      <c r="X267" s="705">
        <f t="shared" si="26"/>
        <v>255</v>
      </c>
      <c r="Y267" s="756"/>
      <c r="Z267" s="756"/>
      <c r="AA267" s="756"/>
      <c r="AB267" s="756"/>
      <c r="AC267" s="756"/>
      <c r="AD267" s="756"/>
      <c r="AE267" s="756"/>
      <c r="AF267" s="594"/>
      <c r="AG267" s="705">
        <f t="shared" si="27"/>
        <v>255</v>
      </c>
      <c r="AH267" s="756"/>
      <c r="AI267" s="756"/>
      <c r="AJ267" s="756"/>
      <c r="AK267" s="756"/>
      <c r="AL267" s="756"/>
      <c r="AM267" s="756"/>
      <c r="AN267" s="756"/>
      <c r="AO267" s="685"/>
      <c r="AP267" s="705">
        <f t="shared" si="28"/>
        <v>255</v>
      </c>
      <c r="AQ267" s="756"/>
      <c r="AR267" s="756"/>
      <c r="AS267" s="756"/>
      <c r="AT267" s="756"/>
      <c r="AU267" s="756"/>
      <c r="AV267" s="756"/>
      <c r="AW267" s="756"/>
    </row>
    <row r="268" spans="2:49" x14ac:dyDescent="0.25">
      <c r="B268" s="705">
        <v>256</v>
      </c>
      <c r="C268" s="951">
        <f>(1+_xlfn.XLOOKUP(INT((B268-1)/12)+1,'ZC Curve'!$B$8:$B$107,'ZC Curve'!R$8:R$107,,0))^(1/12)-1</f>
        <v>0</v>
      </c>
      <c r="D268" s="946">
        <f t="shared" si="23"/>
        <v>1</v>
      </c>
      <c r="E268" s="594"/>
      <c r="F268" s="705">
        <f t="shared" si="24"/>
        <v>256</v>
      </c>
      <c r="G268" s="756"/>
      <c r="H268" s="756"/>
      <c r="I268" s="756"/>
      <c r="J268" s="756"/>
      <c r="K268" s="756"/>
      <c r="L268" s="756"/>
      <c r="M268" s="756"/>
      <c r="N268" s="594"/>
      <c r="O268" s="705">
        <f t="shared" si="25"/>
        <v>256</v>
      </c>
      <c r="P268" s="756"/>
      <c r="Q268" s="756"/>
      <c r="R268" s="756"/>
      <c r="S268" s="756"/>
      <c r="T268" s="756"/>
      <c r="U268" s="756"/>
      <c r="V268" s="756"/>
      <c r="W268" s="594"/>
      <c r="X268" s="705">
        <f t="shared" si="26"/>
        <v>256</v>
      </c>
      <c r="Y268" s="756"/>
      <c r="Z268" s="756"/>
      <c r="AA268" s="756"/>
      <c r="AB268" s="756"/>
      <c r="AC268" s="756"/>
      <c r="AD268" s="756"/>
      <c r="AE268" s="756"/>
      <c r="AF268" s="594"/>
      <c r="AG268" s="705">
        <f t="shared" si="27"/>
        <v>256</v>
      </c>
      <c r="AH268" s="756"/>
      <c r="AI268" s="756"/>
      <c r="AJ268" s="756"/>
      <c r="AK268" s="756"/>
      <c r="AL268" s="756"/>
      <c r="AM268" s="756"/>
      <c r="AN268" s="756"/>
      <c r="AO268" s="685"/>
      <c r="AP268" s="705">
        <f t="shared" si="28"/>
        <v>256</v>
      </c>
      <c r="AQ268" s="756"/>
      <c r="AR268" s="756"/>
      <c r="AS268" s="756"/>
      <c r="AT268" s="756"/>
      <c r="AU268" s="756"/>
      <c r="AV268" s="756"/>
      <c r="AW268" s="756"/>
    </row>
    <row r="269" spans="2:49" x14ac:dyDescent="0.25">
      <c r="B269" s="705">
        <v>257</v>
      </c>
      <c r="C269" s="951">
        <f>(1+_xlfn.XLOOKUP(INT((B269-1)/12)+1,'ZC Curve'!$B$8:$B$107,'ZC Curve'!R$8:R$107,,0))^(1/12)-1</f>
        <v>0</v>
      </c>
      <c r="D269" s="946">
        <f t="shared" si="23"/>
        <v>1</v>
      </c>
      <c r="E269" s="594"/>
      <c r="F269" s="705">
        <f t="shared" si="24"/>
        <v>257</v>
      </c>
      <c r="G269" s="756"/>
      <c r="H269" s="756"/>
      <c r="I269" s="756"/>
      <c r="J269" s="756"/>
      <c r="K269" s="756"/>
      <c r="L269" s="756"/>
      <c r="M269" s="756"/>
      <c r="N269" s="594"/>
      <c r="O269" s="705">
        <f t="shared" si="25"/>
        <v>257</v>
      </c>
      <c r="P269" s="756"/>
      <c r="Q269" s="756"/>
      <c r="R269" s="756"/>
      <c r="S269" s="756"/>
      <c r="T269" s="756"/>
      <c r="U269" s="756"/>
      <c r="V269" s="756"/>
      <c r="W269" s="594"/>
      <c r="X269" s="705">
        <f t="shared" si="26"/>
        <v>257</v>
      </c>
      <c r="Y269" s="756"/>
      <c r="Z269" s="756"/>
      <c r="AA269" s="756"/>
      <c r="AB269" s="756"/>
      <c r="AC269" s="756"/>
      <c r="AD269" s="756"/>
      <c r="AE269" s="756"/>
      <c r="AF269" s="594"/>
      <c r="AG269" s="705">
        <f t="shared" si="27"/>
        <v>257</v>
      </c>
      <c r="AH269" s="756"/>
      <c r="AI269" s="756"/>
      <c r="AJ269" s="756"/>
      <c r="AK269" s="756"/>
      <c r="AL269" s="756"/>
      <c r="AM269" s="756"/>
      <c r="AN269" s="756"/>
      <c r="AO269" s="685"/>
      <c r="AP269" s="705">
        <f t="shared" si="28"/>
        <v>257</v>
      </c>
      <c r="AQ269" s="756"/>
      <c r="AR269" s="756"/>
      <c r="AS269" s="756"/>
      <c r="AT269" s="756"/>
      <c r="AU269" s="756"/>
      <c r="AV269" s="756"/>
      <c r="AW269" s="756"/>
    </row>
    <row r="270" spans="2:49" x14ac:dyDescent="0.25">
      <c r="B270" s="705">
        <v>258</v>
      </c>
      <c r="C270" s="951">
        <f>(1+_xlfn.XLOOKUP(INT((B270-1)/12)+1,'ZC Curve'!$B$8:$B$107,'ZC Curve'!R$8:R$107,,0))^(1/12)-1</f>
        <v>0</v>
      </c>
      <c r="D270" s="946">
        <f t="shared" ref="D270:D333" si="29">D269/(1+C270)</f>
        <v>1</v>
      </c>
      <c r="E270" s="594"/>
      <c r="F270" s="705">
        <f t="shared" ref="F270:F333" si="30">F269+1</f>
        <v>258</v>
      </c>
      <c r="G270" s="756"/>
      <c r="H270" s="756"/>
      <c r="I270" s="756"/>
      <c r="J270" s="756"/>
      <c r="K270" s="756"/>
      <c r="L270" s="756"/>
      <c r="M270" s="756"/>
      <c r="N270" s="594"/>
      <c r="O270" s="705">
        <f t="shared" ref="O270:O333" si="31">O269+1</f>
        <v>258</v>
      </c>
      <c r="P270" s="756"/>
      <c r="Q270" s="756"/>
      <c r="R270" s="756"/>
      <c r="S270" s="756"/>
      <c r="T270" s="756"/>
      <c r="U270" s="756"/>
      <c r="V270" s="756"/>
      <c r="W270" s="594"/>
      <c r="X270" s="705">
        <f t="shared" ref="X270:X333" si="32">X269+1</f>
        <v>258</v>
      </c>
      <c r="Y270" s="756"/>
      <c r="Z270" s="756"/>
      <c r="AA270" s="756"/>
      <c r="AB270" s="756"/>
      <c r="AC270" s="756"/>
      <c r="AD270" s="756"/>
      <c r="AE270" s="756"/>
      <c r="AF270" s="594"/>
      <c r="AG270" s="705">
        <f t="shared" ref="AG270:AG333" si="33">AG269+1</f>
        <v>258</v>
      </c>
      <c r="AH270" s="756"/>
      <c r="AI270" s="756"/>
      <c r="AJ270" s="756"/>
      <c r="AK270" s="756"/>
      <c r="AL270" s="756"/>
      <c r="AM270" s="756"/>
      <c r="AN270" s="756"/>
      <c r="AO270" s="685"/>
      <c r="AP270" s="705">
        <f t="shared" ref="AP270:AP333" si="34">AP269+1</f>
        <v>258</v>
      </c>
      <c r="AQ270" s="756"/>
      <c r="AR270" s="756"/>
      <c r="AS270" s="756"/>
      <c r="AT270" s="756"/>
      <c r="AU270" s="756"/>
      <c r="AV270" s="756"/>
      <c r="AW270" s="756"/>
    </row>
    <row r="271" spans="2:49" x14ac:dyDescent="0.25">
      <c r="B271" s="705">
        <v>259</v>
      </c>
      <c r="C271" s="951">
        <f>(1+_xlfn.XLOOKUP(INT((B271-1)/12)+1,'ZC Curve'!$B$8:$B$107,'ZC Curve'!R$8:R$107,,0))^(1/12)-1</f>
        <v>0</v>
      </c>
      <c r="D271" s="946">
        <f t="shared" si="29"/>
        <v>1</v>
      </c>
      <c r="E271" s="594"/>
      <c r="F271" s="705">
        <f t="shared" si="30"/>
        <v>259</v>
      </c>
      <c r="G271" s="756"/>
      <c r="H271" s="756"/>
      <c r="I271" s="756"/>
      <c r="J271" s="756"/>
      <c r="K271" s="756"/>
      <c r="L271" s="756"/>
      <c r="M271" s="756"/>
      <c r="N271" s="594"/>
      <c r="O271" s="705">
        <f t="shared" si="31"/>
        <v>259</v>
      </c>
      <c r="P271" s="756"/>
      <c r="Q271" s="756"/>
      <c r="R271" s="756"/>
      <c r="S271" s="756"/>
      <c r="T271" s="756"/>
      <c r="U271" s="756"/>
      <c r="V271" s="756"/>
      <c r="W271" s="594"/>
      <c r="X271" s="705">
        <f t="shared" si="32"/>
        <v>259</v>
      </c>
      <c r="Y271" s="756"/>
      <c r="Z271" s="756"/>
      <c r="AA271" s="756"/>
      <c r="AB271" s="756"/>
      <c r="AC271" s="756"/>
      <c r="AD271" s="756"/>
      <c r="AE271" s="756"/>
      <c r="AF271" s="594"/>
      <c r="AG271" s="705">
        <f t="shared" si="33"/>
        <v>259</v>
      </c>
      <c r="AH271" s="756"/>
      <c r="AI271" s="756"/>
      <c r="AJ271" s="756"/>
      <c r="AK271" s="756"/>
      <c r="AL271" s="756"/>
      <c r="AM271" s="756"/>
      <c r="AN271" s="756"/>
      <c r="AO271" s="685"/>
      <c r="AP271" s="705">
        <f t="shared" si="34"/>
        <v>259</v>
      </c>
      <c r="AQ271" s="756"/>
      <c r="AR271" s="756"/>
      <c r="AS271" s="756"/>
      <c r="AT271" s="756"/>
      <c r="AU271" s="756"/>
      <c r="AV271" s="756"/>
      <c r="AW271" s="756"/>
    </row>
    <row r="272" spans="2:49" x14ac:dyDescent="0.25">
      <c r="B272" s="705">
        <v>260</v>
      </c>
      <c r="C272" s="951">
        <f>(1+_xlfn.XLOOKUP(INT((B272-1)/12)+1,'ZC Curve'!$B$8:$B$107,'ZC Curve'!R$8:R$107,,0))^(1/12)-1</f>
        <v>0</v>
      </c>
      <c r="D272" s="946">
        <f t="shared" si="29"/>
        <v>1</v>
      </c>
      <c r="E272" s="594"/>
      <c r="F272" s="705">
        <f t="shared" si="30"/>
        <v>260</v>
      </c>
      <c r="G272" s="756"/>
      <c r="H272" s="756"/>
      <c r="I272" s="756"/>
      <c r="J272" s="756"/>
      <c r="K272" s="756"/>
      <c r="L272" s="756"/>
      <c r="M272" s="756"/>
      <c r="N272" s="594"/>
      <c r="O272" s="705">
        <f t="shared" si="31"/>
        <v>260</v>
      </c>
      <c r="P272" s="756"/>
      <c r="Q272" s="756"/>
      <c r="R272" s="756"/>
      <c r="S272" s="756"/>
      <c r="T272" s="756"/>
      <c r="U272" s="756"/>
      <c r="V272" s="756"/>
      <c r="W272" s="594"/>
      <c r="X272" s="705">
        <f t="shared" si="32"/>
        <v>260</v>
      </c>
      <c r="Y272" s="756"/>
      <c r="Z272" s="756"/>
      <c r="AA272" s="756"/>
      <c r="AB272" s="756"/>
      <c r="AC272" s="756"/>
      <c r="AD272" s="756"/>
      <c r="AE272" s="756"/>
      <c r="AF272" s="594"/>
      <c r="AG272" s="705">
        <f t="shared" si="33"/>
        <v>260</v>
      </c>
      <c r="AH272" s="756"/>
      <c r="AI272" s="756"/>
      <c r="AJ272" s="756"/>
      <c r="AK272" s="756"/>
      <c r="AL272" s="756"/>
      <c r="AM272" s="756"/>
      <c r="AN272" s="756"/>
      <c r="AO272" s="685"/>
      <c r="AP272" s="705">
        <f t="shared" si="34"/>
        <v>260</v>
      </c>
      <c r="AQ272" s="756"/>
      <c r="AR272" s="756"/>
      <c r="AS272" s="756"/>
      <c r="AT272" s="756"/>
      <c r="AU272" s="756"/>
      <c r="AV272" s="756"/>
      <c r="AW272" s="756"/>
    </row>
    <row r="273" spans="2:49" x14ac:dyDescent="0.25">
      <c r="B273" s="705">
        <v>261</v>
      </c>
      <c r="C273" s="951">
        <f>(1+_xlfn.XLOOKUP(INT((B273-1)/12)+1,'ZC Curve'!$B$8:$B$107,'ZC Curve'!R$8:R$107,,0))^(1/12)-1</f>
        <v>0</v>
      </c>
      <c r="D273" s="946">
        <f t="shared" si="29"/>
        <v>1</v>
      </c>
      <c r="E273" s="594"/>
      <c r="F273" s="705">
        <f t="shared" si="30"/>
        <v>261</v>
      </c>
      <c r="G273" s="756"/>
      <c r="H273" s="756"/>
      <c r="I273" s="756"/>
      <c r="J273" s="756"/>
      <c r="K273" s="756"/>
      <c r="L273" s="756"/>
      <c r="M273" s="756"/>
      <c r="N273" s="594"/>
      <c r="O273" s="705">
        <f t="shared" si="31"/>
        <v>261</v>
      </c>
      <c r="P273" s="756"/>
      <c r="Q273" s="756"/>
      <c r="R273" s="756"/>
      <c r="S273" s="756"/>
      <c r="T273" s="756"/>
      <c r="U273" s="756"/>
      <c r="V273" s="756"/>
      <c r="W273" s="594"/>
      <c r="X273" s="705">
        <f t="shared" si="32"/>
        <v>261</v>
      </c>
      <c r="Y273" s="756"/>
      <c r="Z273" s="756"/>
      <c r="AA273" s="756"/>
      <c r="AB273" s="756"/>
      <c r="AC273" s="756"/>
      <c r="AD273" s="756"/>
      <c r="AE273" s="756"/>
      <c r="AF273" s="594"/>
      <c r="AG273" s="705">
        <f t="shared" si="33"/>
        <v>261</v>
      </c>
      <c r="AH273" s="756"/>
      <c r="AI273" s="756"/>
      <c r="AJ273" s="756"/>
      <c r="AK273" s="756"/>
      <c r="AL273" s="756"/>
      <c r="AM273" s="756"/>
      <c r="AN273" s="756"/>
      <c r="AO273" s="685"/>
      <c r="AP273" s="705">
        <f t="shared" si="34"/>
        <v>261</v>
      </c>
      <c r="AQ273" s="756"/>
      <c r="AR273" s="756"/>
      <c r="AS273" s="756"/>
      <c r="AT273" s="756"/>
      <c r="AU273" s="756"/>
      <c r="AV273" s="756"/>
      <c r="AW273" s="756"/>
    </row>
    <row r="274" spans="2:49" x14ac:dyDescent="0.25">
      <c r="B274" s="705">
        <v>262</v>
      </c>
      <c r="C274" s="951">
        <f>(1+_xlfn.XLOOKUP(INT((B274-1)/12)+1,'ZC Curve'!$B$8:$B$107,'ZC Curve'!R$8:R$107,,0))^(1/12)-1</f>
        <v>0</v>
      </c>
      <c r="D274" s="946">
        <f t="shared" si="29"/>
        <v>1</v>
      </c>
      <c r="E274" s="594"/>
      <c r="F274" s="705">
        <f t="shared" si="30"/>
        <v>262</v>
      </c>
      <c r="G274" s="756"/>
      <c r="H274" s="756"/>
      <c r="I274" s="756"/>
      <c r="J274" s="756"/>
      <c r="K274" s="756"/>
      <c r="L274" s="756"/>
      <c r="M274" s="756"/>
      <c r="N274" s="594"/>
      <c r="O274" s="705">
        <f t="shared" si="31"/>
        <v>262</v>
      </c>
      <c r="P274" s="756"/>
      <c r="Q274" s="756"/>
      <c r="R274" s="756"/>
      <c r="S274" s="756"/>
      <c r="T274" s="756"/>
      <c r="U274" s="756"/>
      <c r="V274" s="756"/>
      <c r="W274" s="594"/>
      <c r="X274" s="705">
        <f t="shared" si="32"/>
        <v>262</v>
      </c>
      <c r="Y274" s="756"/>
      <c r="Z274" s="756"/>
      <c r="AA274" s="756"/>
      <c r="AB274" s="756"/>
      <c r="AC274" s="756"/>
      <c r="AD274" s="756"/>
      <c r="AE274" s="756"/>
      <c r="AF274" s="594"/>
      <c r="AG274" s="705">
        <f t="shared" si="33"/>
        <v>262</v>
      </c>
      <c r="AH274" s="756"/>
      <c r="AI274" s="756"/>
      <c r="AJ274" s="756"/>
      <c r="AK274" s="756"/>
      <c r="AL274" s="756"/>
      <c r="AM274" s="756"/>
      <c r="AN274" s="756"/>
      <c r="AO274" s="685"/>
      <c r="AP274" s="705">
        <f t="shared" si="34"/>
        <v>262</v>
      </c>
      <c r="AQ274" s="756"/>
      <c r="AR274" s="756"/>
      <c r="AS274" s="756"/>
      <c r="AT274" s="756"/>
      <c r="AU274" s="756"/>
      <c r="AV274" s="756"/>
      <c r="AW274" s="756"/>
    </row>
    <row r="275" spans="2:49" x14ac:dyDescent="0.25">
      <c r="B275" s="705">
        <v>263</v>
      </c>
      <c r="C275" s="951">
        <f>(1+_xlfn.XLOOKUP(INT((B275-1)/12)+1,'ZC Curve'!$B$8:$B$107,'ZC Curve'!R$8:R$107,,0))^(1/12)-1</f>
        <v>0</v>
      </c>
      <c r="D275" s="946">
        <f t="shared" si="29"/>
        <v>1</v>
      </c>
      <c r="E275" s="594"/>
      <c r="F275" s="705">
        <f t="shared" si="30"/>
        <v>263</v>
      </c>
      <c r="G275" s="756"/>
      <c r="H275" s="756"/>
      <c r="I275" s="756"/>
      <c r="J275" s="756"/>
      <c r="K275" s="756"/>
      <c r="L275" s="756"/>
      <c r="M275" s="756"/>
      <c r="N275" s="594"/>
      <c r="O275" s="705">
        <f t="shared" si="31"/>
        <v>263</v>
      </c>
      <c r="P275" s="756"/>
      <c r="Q275" s="756"/>
      <c r="R275" s="756"/>
      <c r="S275" s="756"/>
      <c r="T275" s="756"/>
      <c r="U275" s="756"/>
      <c r="V275" s="756"/>
      <c r="W275" s="594"/>
      <c r="X275" s="705">
        <f t="shared" si="32"/>
        <v>263</v>
      </c>
      <c r="Y275" s="756"/>
      <c r="Z275" s="756"/>
      <c r="AA275" s="756"/>
      <c r="AB275" s="756"/>
      <c r="AC275" s="756"/>
      <c r="AD275" s="756"/>
      <c r="AE275" s="756"/>
      <c r="AF275" s="594"/>
      <c r="AG275" s="705">
        <f t="shared" si="33"/>
        <v>263</v>
      </c>
      <c r="AH275" s="756"/>
      <c r="AI275" s="756"/>
      <c r="AJ275" s="756"/>
      <c r="AK275" s="756"/>
      <c r="AL275" s="756"/>
      <c r="AM275" s="756"/>
      <c r="AN275" s="756"/>
      <c r="AO275" s="685"/>
      <c r="AP275" s="705">
        <f t="shared" si="34"/>
        <v>263</v>
      </c>
      <c r="AQ275" s="756"/>
      <c r="AR275" s="756"/>
      <c r="AS275" s="756"/>
      <c r="AT275" s="756"/>
      <c r="AU275" s="756"/>
      <c r="AV275" s="756"/>
      <c r="AW275" s="756"/>
    </row>
    <row r="276" spans="2:49" x14ac:dyDescent="0.25">
      <c r="B276" s="705">
        <v>264</v>
      </c>
      <c r="C276" s="951">
        <f>(1+_xlfn.XLOOKUP(INT((B276-1)/12)+1,'ZC Curve'!$B$8:$B$107,'ZC Curve'!R$8:R$107,,0))^(1/12)-1</f>
        <v>0</v>
      </c>
      <c r="D276" s="946">
        <f t="shared" si="29"/>
        <v>1</v>
      </c>
      <c r="E276" s="594"/>
      <c r="F276" s="705">
        <f t="shared" si="30"/>
        <v>264</v>
      </c>
      <c r="G276" s="756"/>
      <c r="H276" s="756"/>
      <c r="I276" s="756"/>
      <c r="J276" s="756"/>
      <c r="K276" s="756"/>
      <c r="L276" s="756"/>
      <c r="M276" s="756"/>
      <c r="N276" s="594"/>
      <c r="O276" s="705">
        <f t="shared" si="31"/>
        <v>264</v>
      </c>
      <c r="P276" s="756"/>
      <c r="Q276" s="756"/>
      <c r="R276" s="756"/>
      <c r="S276" s="756"/>
      <c r="T276" s="756"/>
      <c r="U276" s="756"/>
      <c r="V276" s="756"/>
      <c r="W276" s="594"/>
      <c r="X276" s="705">
        <f t="shared" si="32"/>
        <v>264</v>
      </c>
      <c r="Y276" s="756"/>
      <c r="Z276" s="756"/>
      <c r="AA276" s="756"/>
      <c r="AB276" s="756"/>
      <c r="AC276" s="756"/>
      <c r="AD276" s="756"/>
      <c r="AE276" s="756"/>
      <c r="AF276" s="594"/>
      <c r="AG276" s="705">
        <f t="shared" si="33"/>
        <v>264</v>
      </c>
      <c r="AH276" s="756"/>
      <c r="AI276" s="756"/>
      <c r="AJ276" s="756"/>
      <c r="AK276" s="756"/>
      <c r="AL276" s="756"/>
      <c r="AM276" s="756"/>
      <c r="AN276" s="756"/>
      <c r="AO276" s="685"/>
      <c r="AP276" s="705">
        <f t="shared" si="34"/>
        <v>264</v>
      </c>
      <c r="AQ276" s="756"/>
      <c r="AR276" s="756"/>
      <c r="AS276" s="756"/>
      <c r="AT276" s="756"/>
      <c r="AU276" s="756"/>
      <c r="AV276" s="756"/>
      <c r="AW276" s="756"/>
    </row>
    <row r="277" spans="2:49" x14ac:dyDescent="0.25">
      <c r="B277" s="705">
        <v>265</v>
      </c>
      <c r="C277" s="951">
        <f>(1+_xlfn.XLOOKUP(INT((B277-1)/12)+1,'ZC Curve'!$B$8:$B$107,'ZC Curve'!R$8:R$107,,0))^(1/12)-1</f>
        <v>0</v>
      </c>
      <c r="D277" s="946">
        <f t="shared" si="29"/>
        <v>1</v>
      </c>
      <c r="E277" s="594"/>
      <c r="F277" s="705">
        <f t="shared" si="30"/>
        <v>265</v>
      </c>
      <c r="G277" s="756"/>
      <c r="H277" s="756"/>
      <c r="I277" s="756"/>
      <c r="J277" s="756"/>
      <c r="K277" s="756"/>
      <c r="L277" s="756"/>
      <c r="M277" s="756"/>
      <c r="N277" s="594"/>
      <c r="O277" s="705">
        <f t="shared" si="31"/>
        <v>265</v>
      </c>
      <c r="P277" s="756"/>
      <c r="Q277" s="756"/>
      <c r="R277" s="756"/>
      <c r="S277" s="756"/>
      <c r="T277" s="756"/>
      <c r="U277" s="756"/>
      <c r="V277" s="756"/>
      <c r="W277" s="594"/>
      <c r="X277" s="705">
        <f t="shared" si="32"/>
        <v>265</v>
      </c>
      <c r="Y277" s="756"/>
      <c r="Z277" s="756"/>
      <c r="AA277" s="756"/>
      <c r="AB277" s="756"/>
      <c r="AC277" s="756"/>
      <c r="AD277" s="756"/>
      <c r="AE277" s="756"/>
      <c r="AF277" s="594"/>
      <c r="AG277" s="705">
        <f t="shared" si="33"/>
        <v>265</v>
      </c>
      <c r="AH277" s="756"/>
      <c r="AI277" s="756"/>
      <c r="AJ277" s="756"/>
      <c r="AK277" s="756"/>
      <c r="AL277" s="756"/>
      <c r="AM277" s="756"/>
      <c r="AN277" s="756"/>
      <c r="AO277" s="685"/>
      <c r="AP277" s="705">
        <f t="shared" si="34"/>
        <v>265</v>
      </c>
      <c r="AQ277" s="756"/>
      <c r="AR277" s="756"/>
      <c r="AS277" s="756"/>
      <c r="AT277" s="756"/>
      <c r="AU277" s="756"/>
      <c r="AV277" s="756"/>
      <c r="AW277" s="756"/>
    </row>
    <row r="278" spans="2:49" x14ac:dyDescent="0.25">
      <c r="B278" s="705">
        <v>266</v>
      </c>
      <c r="C278" s="951">
        <f>(1+_xlfn.XLOOKUP(INT((B278-1)/12)+1,'ZC Curve'!$B$8:$B$107,'ZC Curve'!R$8:R$107,,0))^(1/12)-1</f>
        <v>0</v>
      </c>
      <c r="D278" s="946">
        <f t="shared" si="29"/>
        <v>1</v>
      </c>
      <c r="E278" s="594"/>
      <c r="F278" s="705">
        <f t="shared" si="30"/>
        <v>266</v>
      </c>
      <c r="G278" s="756"/>
      <c r="H278" s="756"/>
      <c r="I278" s="756"/>
      <c r="J278" s="756"/>
      <c r="K278" s="756"/>
      <c r="L278" s="756"/>
      <c r="M278" s="756"/>
      <c r="N278" s="594"/>
      <c r="O278" s="705">
        <f t="shared" si="31"/>
        <v>266</v>
      </c>
      <c r="P278" s="756"/>
      <c r="Q278" s="756"/>
      <c r="R278" s="756"/>
      <c r="S278" s="756"/>
      <c r="T278" s="756"/>
      <c r="U278" s="756"/>
      <c r="V278" s="756"/>
      <c r="W278" s="594"/>
      <c r="X278" s="705">
        <f t="shared" si="32"/>
        <v>266</v>
      </c>
      <c r="Y278" s="756"/>
      <c r="Z278" s="756"/>
      <c r="AA278" s="756"/>
      <c r="AB278" s="756"/>
      <c r="AC278" s="756"/>
      <c r="AD278" s="756"/>
      <c r="AE278" s="756"/>
      <c r="AF278" s="594"/>
      <c r="AG278" s="705">
        <f t="shared" si="33"/>
        <v>266</v>
      </c>
      <c r="AH278" s="756"/>
      <c r="AI278" s="756"/>
      <c r="AJ278" s="756"/>
      <c r="AK278" s="756"/>
      <c r="AL278" s="756"/>
      <c r="AM278" s="756"/>
      <c r="AN278" s="756"/>
      <c r="AO278" s="685"/>
      <c r="AP278" s="705">
        <f t="shared" si="34"/>
        <v>266</v>
      </c>
      <c r="AQ278" s="756"/>
      <c r="AR278" s="756"/>
      <c r="AS278" s="756"/>
      <c r="AT278" s="756"/>
      <c r="AU278" s="756"/>
      <c r="AV278" s="756"/>
      <c r="AW278" s="756"/>
    </row>
    <row r="279" spans="2:49" x14ac:dyDescent="0.25">
      <c r="B279" s="705">
        <v>267</v>
      </c>
      <c r="C279" s="951">
        <f>(1+_xlfn.XLOOKUP(INT((B279-1)/12)+1,'ZC Curve'!$B$8:$B$107,'ZC Curve'!R$8:R$107,,0))^(1/12)-1</f>
        <v>0</v>
      </c>
      <c r="D279" s="946">
        <f t="shared" si="29"/>
        <v>1</v>
      </c>
      <c r="E279" s="594"/>
      <c r="F279" s="705">
        <f t="shared" si="30"/>
        <v>267</v>
      </c>
      <c r="G279" s="756"/>
      <c r="H279" s="756"/>
      <c r="I279" s="756"/>
      <c r="J279" s="756"/>
      <c r="K279" s="756"/>
      <c r="L279" s="756"/>
      <c r="M279" s="756"/>
      <c r="N279" s="594"/>
      <c r="O279" s="705">
        <f t="shared" si="31"/>
        <v>267</v>
      </c>
      <c r="P279" s="756"/>
      <c r="Q279" s="756"/>
      <c r="R279" s="756"/>
      <c r="S279" s="756"/>
      <c r="T279" s="756"/>
      <c r="U279" s="756"/>
      <c r="V279" s="756"/>
      <c r="W279" s="594"/>
      <c r="X279" s="705">
        <f t="shared" si="32"/>
        <v>267</v>
      </c>
      <c r="Y279" s="756"/>
      <c r="Z279" s="756"/>
      <c r="AA279" s="756"/>
      <c r="AB279" s="756"/>
      <c r="AC279" s="756"/>
      <c r="AD279" s="756"/>
      <c r="AE279" s="756"/>
      <c r="AF279" s="594"/>
      <c r="AG279" s="705">
        <f t="shared" si="33"/>
        <v>267</v>
      </c>
      <c r="AH279" s="756"/>
      <c r="AI279" s="756"/>
      <c r="AJ279" s="756"/>
      <c r="AK279" s="756"/>
      <c r="AL279" s="756"/>
      <c r="AM279" s="756"/>
      <c r="AN279" s="756"/>
      <c r="AO279" s="685"/>
      <c r="AP279" s="705">
        <f t="shared" si="34"/>
        <v>267</v>
      </c>
      <c r="AQ279" s="756"/>
      <c r="AR279" s="756"/>
      <c r="AS279" s="756"/>
      <c r="AT279" s="756"/>
      <c r="AU279" s="756"/>
      <c r="AV279" s="756"/>
      <c r="AW279" s="756"/>
    </row>
    <row r="280" spans="2:49" x14ac:dyDescent="0.25">
      <c r="B280" s="705">
        <v>268</v>
      </c>
      <c r="C280" s="951">
        <f>(1+_xlfn.XLOOKUP(INT((B280-1)/12)+1,'ZC Curve'!$B$8:$B$107,'ZC Curve'!R$8:R$107,,0))^(1/12)-1</f>
        <v>0</v>
      </c>
      <c r="D280" s="946">
        <f t="shared" si="29"/>
        <v>1</v>
      </c>
      <c r="E280" s="594"/>
      <c r="F280" s="705">
        <f t="shared" si="30"/>
        <v>268</v>
      </c>
      <c r="G280" s="756"/>
      <c r="H280" s="756"/>
      <c r="I280" s="756"/>
      <c r="J280" s="756"/>
      <c r="K280" s="756"/>
      <c r="L280" s="756"/>
      <c r="M280" s="756"/>
      <c r="N280" s="594"/>
      <c r="O280" s="705">
        <f t="shared" si="31"/>
        <v>268</v>
      </c>
      <c r="P280" s="756"/>
      <c r="Q280" s="756"/>
      <c r="R280" s="756"/>
      <c r="S280" s="756"/>
      <c r="T280" s="756"/>
      <c r="U280" s="756"/>
      <c r="V280" s="756"/>
      <c r="W280" s="594"/>
      <c r="X280" s="705">
        <f t="shared" si="32"/>
        <v>268</v>
      </c>
      <c r="Y280" s="756"/>
      <c r="Z280" s="756"/>
      <c r="AA280" s="756"/>
      <c r="AB280" s="756"/>
      <c r="AC280" s="756"/>
      <c r="AD280" s="756"/>
      <c r="AE280" s="756"/>
      <c r="AF280" s="594"/>
      <c r="AG280" s="705">
        <f t="shared" si="33"/>
        <v>268</v>
      </c>
      <c r="AH280" s="756"/>
      <c r="AI280" s="756"/>
      <c r="AJ280" s="756"/>
      <c r="AK280" s="756"/>
      <c r="AL280" s="756"/>
      <c r="AM280" s="756"/>
      <c r="AN280" s="756"/>
      <c r="AO280" s="685"/>
      <c r="AP280" s="705">
        <f t="shared" si="34"/>
        <v>268</v>
      </c>
      <c r="AQ280" s="756"/>
      <c r="AR280" s="756"/>
      <c r="AS280" s="756"/>
      <c r="AT280" s="756"/>
      <c r="AU280" s="756"/>
      <c r="AV280" s="756"/>
      <c r="AW280" s="756"/>
    </row>
    <row r="281" spans="2:49" x14ac:dyDescent="0.25">
      <c r="B281" s="705">
        <v>269</v>
      </c>
      <c r="C281" s="951">
        <f>(1+_xlfn.XLOOKUP(INT((B281-1)/12)+1,'ZC Curve'!$B$8:$B$107,'ZC Curve'!R$8:R$107,,0))^(1/12)-1</f>
        <v>0</v>
      </c>
      <c r="D281" s="946">
        <f t="shared" si="29"/>
        <v>1</v>
      </c>
      <c r="E281" s="594"/>
      <c r="F281" s="705">
        <f t="shared" si="30"/>
        <v>269</v>
      </c>
      <c r="G281" s="756"/>
      <c r="H281" s="756"/>
      <c r="I281" s="756"/>
      <c r="J281" s="756"/>
      <c r="K281" s="756"/>
      <c r="L281" s="756"/>
      <c r="M281" s="756"/>
      <c r="N281" s="594"/>
      <c r="O281" s="705">
        <f t="shared" si="31"/>
        <v>269</v>
      </c>
      <c r="P281" s="756"/>
      <c r="Q281" s="756"/>
      <c r="R281" s="756"/>
      <c r="S281" s="756"/>
      <c r="T281" s="756"/>
      <c r="U281" s="756"/>
      <c r="V281" s="756"/>
      <c r="W281" s="594"/>
      <c r="X281" s="705">
        <f t="shared" si="32"/>
        <v>269</v>
      </c>
      <c r="Y281" s="756"/>
      <c r="Z281" s="756"/>
      <c r="AA281" s="756"/>
      <c r="AB281" s="756"/>
      <c r="AC281" s="756"/>
      <c r="AD281" s="756"/>
      <c r="AE281" s="756"/>
      <c r="AF281" s="594"/>
      <c r="AG281" s="705">
        <f t="shared" si="33"/>
        <v>269</v>
      </c>
      <c r="AH281" s="756"/>
      <c r="AI281" s="756"/>
      <c r="AJ281" s="756"/>
      <c r="AK281" s="756"/>
      <c r="AL281" s="756"/>
      <c r="AM281" s="756"/>
      <c r="AN281" s="756"/>
      <c r="AO281" s="685"/>
      <c r="AP281" s="705">
        <f t="shared" si="34"/>
        <v>269</v>
      </c>
      <c r="AQ281" s="756"/>
      <c r="AR281" s="756"/>
      <c r="AS281" s="756"/>
      <c r="AT281" s="756"/>
      <c r="AU281" s="756"/>
      <c r="AV281" s="756"/>
      <c r="AW281" s="756"/>
    </row>
    <row r="282" spans="2:49" x14ac:dyDescent="0.25">
      <c r="B282" s="705">
        <v>270</v>
      </c>
      <c r="C282" s="951">
        <f>(1+_xlfn.XLOOKUP(INT((B282-1)/12)+1,'ZC Curve'!$B$8:$B$107,'ZC Curve'!R$8:R$107,,0))^(1/12)-1</f>
        <v>0</v>
      </c>
      <c r="D282" s="946">
        <f t="shared" si="29"/>
        <v>1</v>
      </c>
      <c r="E282" s="594"/>
      <c r="F282" s="705">
        <f t="shared" si="30"/>
        <v>270</v>
      </c>
      <c r="G282" s="756"/>
      <c r="H282" s="756"/>
      <c r="I282" s="756"/>
      <c r="J282" s="756"/>
      <c r="K282" s="756"/>
      <c r="L282" s="756"/>
      <c r="M282" s="756"/>
      <c r="N282" s="594"/>
      <c r="O282" s="705">
        <f t="shared" si="31"/>
        <v>270</v>
      </c>
      <c r="P282" s="756"/>
      <c r="Q282" s="756"/>
      <c r="R282" s="756"/>
      <c r="S282" s="756"/>
      <c r="T282" s="756"/>
      <c r="U282" s="756"/>
      <c r="V282" s="756"/>
      <c r="W282" s="594"/>
      <c r="X282" s="705">
        <f t="shared" si="32"/>
        <v>270</v>
      </c>
      <c r="Y282" s="756"/>
      <c r="Z282" s="756"/>
      <c r="AA282" s="756"/>
      <c r="AB282" s="756"/>
      <c r="AC282" s="756"/>
      <c r="AD282" s="756"/>
      <c r="AE282" s="756"/>
      <c r="AF282" s="594"/>
      <c r="AG282" s="705">
        <f t="shared" si="33"/>
        <v>270</v>
      </c>
      <c r="AH282" s="756"/>
      <c r="AI282" s="756"/>
      <c r="AJ282" s="756"/>
      <c r="AK282" s="756"/>
      <c r="AL282" s="756"/>
      <c r="AM282" s="756"/>
      <c r="AN282" s="756"/>
      <c r="AO282" s="685"/>
      <c r="AP282" s="705">
        <f t="shared" si="34"/>
        <v>270</v>
      </c>
      <c r="AQ282" s="756"/>
      <c r="AR282" s="756"/>
      <c r="AS282" s="756"/>
      <c r="AT282" s="756"/>
      <c r="AU282" s="756"/>
      <c r="AV282" s="756"/>
      <c r="AW282" s="756"/>
    </row>
    <row r="283" spans="2:49" x14ac:dyDescent="0.25">
      <c r="B283" s="705">
        <v>271</v>
      </c>
      <c r="C283" s="951">
        <f>(1+_xlfn.XLOOKUP(INT((B283-1)/12)+1,'ZC Curve'!$B$8:$B$107,'ZC Curve'!R$8:R$107,,0))^(1/12)-1</f>
        <v>0</v>
      </c>
      <c r="D283" s="946">
        <f t="shared" si="29"/>
        <v>1</v>
      </c>
      <c r="E283" s="594"/>
      <c r="F283" s="705">
        <f t="shared" si="30"/>
        <v>271</v>
      </c>
      <c r="G283" s="756"/>
      <c r="H283" s="756"/>
      <c r="I283" s="756"/>
      <c r="J283" s="756"/>
      <c r="K283" s="756"/>
      <c r="L283" s="756"/>
      <c r="M283" s="756"/>
      <c r="N283" s="594"/>
      <c r="O283" s="705">
        <f t="shared" si="31"/>
        <v>271</v>
      </c>
      <c r="P283" s="756"/>
      <c r="Q283" s="756"/>
      <c r="R283" s="756"/>
      <c r="S283" s="756"/>
      <c r="T283" s="756"/>
      <c r="U283" s="756"/>
      <c r="V283" s="756"/>
      <c r="W283" s="594"/>
      <c r="X283" s="705">
        <f t="shared" si="32"/>
        <v>271</v>
      </c>
      <c r="Y283" s="756"/>
      <c r="Z283" s="756"/>
      <c r="AA283" s="756"/>
      <c r="AB283" s="756"/>
      <c r="AC283" s="756"/>
      <c r="AD283" s="756"/>
      <c r="AE283" s="756"/>
      <c r="AF283" s="594"/>
      <c r="AG283" s="705">
        <f t="shared" si="33"/>
        <v>271</v>
      </c>
      <c r="AH283" s="756"/>
      <c r="AI283" s="756"/>
      <c r="AJ283" s="756"/>
      <c r="AK283" s="756"/>
      <c r="AL283" s="756"/>
      <c r="AM283" s="756"/>
      <c r="AN283" s="756"/>
      <c r="AO283" s="685"/>
      <c r="AP283" s="705">
        <f t="shared" si="34"/>
        <v>271</v>
      </c>
      <c r="AQ283" s="756"/>
      <c r="AR283" s="756"/>
      <c r="AS283" s="756"/>
      <c r="AT283" s="756"/>
      <c r="AU283" s="756"/>
      <c r="AV283" s="756"/>
      <c r="AW283" s="756"/>
    </row>
    <row r="284" spans="2:49" x14ac:dyDescent="0.25">
      <c r="B284" s="705">
        <v>272</v>
      </c>
      <c r="C284" s="951">
        <f>(1+_xlfn.XLOOKUP(INT((B284-1)/12)+1,'ZC Curve'!$B$8:$B$107,'ZC Curve'!R$8:R$107,,0))^(1/12)-1</f>
        <v>0</v>
      </c>
      <c r="D284" s="946">
        <f t="shared" si="29"/>
        <v>1</v>
      </c>
      <c r="E284" s="594"/>
      <c r="F284" s="705">
        <f t="shared" si="30"/>
        <v>272</v>
      </c>
      <c r="G284" s="756"/>
      <c r="H284" s="756"/>
      <c r="I284" s="756"/>
      <c r="J284" s="756"/>
      <c r="K284" s="756"/>
      <c r="L284" s="756"/>
      <c r="M284" s="756"/>
      <c r="N284" s="594"/>
      <c r="O284" s="705">
        <f t="shared" si="31"/>
        <v>272</v>
      </c>
      <c r="P284" s="756"/>
      <c r="Q284" s="756"/>
      <c r="R284" s="756"/>
      <c r="S284" s="756"/>
      <c r="T284" s="756"/>
      <c r="U284" s="756"/>
      <c r="V284" s="756"/>
      <c r="W284" s="594"/>
      <c r="X284" s="705">
        <f t="shared" si="32"/>
        <v>272</v>
      </c>
      <c r="Y284" s="756"/>
      <c r="Z284" s="756"/>
      <c r="AA284" s="756"/>
      <c r="AB284" s="756"/>
      <c r="AC284" s="756"/>
      <c r="AD284" s="756"/>
      <c r="AE284" s="756"/>
      <c r="AF284" s="594"/>
      <c r="AG284" s="705">
        <f t="shared" si="33"/>
        <v>272</v>
      </c>
      <c r="AH284" s="756"/>
      <c r="AI284" s="756"/>
      <c r="AJ284" s="756"/>
      <c r="AK284" s="756"/>
      <c r="AL284" s="756"/>
      <c r="AM284" s="756"/>
      <c r="AN284" s="756"/>
      <c r="AO284" s="685"/>
      <c r="AP284" s="705">
        <f t="shared" si="34"/>
        <v>272</v>
      </c>
      <c r="AQ284" s="756"/>
      <c r="AR284" s="756"/>
      <c r="AS284" s="756"/>
      <c r="AT284" s="756"/>
      <c r="AU284" s="756"/>
      <c r="AV284" s="756"/>
      <c r="AW284" s="756"/>
    </row>
    <row r="285" spans="2:49" x14ac:dyDescent="0.25">
      <c r="B285" s="705">
        <v>273</v>
      </c>
      <c r="C285" s="951">
        <f>(1+_xlfn.XLOOKUP(INT((B285-1)/12)+1,'ZC Curve'!$B$8:$B$107,'ZC Curve'!R$8:R$107,,0))^(1/12)-1</f>
        <v>0</v>
      </c>
      <c r="D285" s="946">
        <f t="shared" si="29"/>
        <v>1</v>
      </c>
      <c r="E285" s="594"/>
      <c r="F285" s="705">
        <f t="shared" si="30"/>
        <v>273</v>
      </c>
      <c r="G285" s="756"/>
      <c r="H285" s="756"/>
      <c r="I285" s="756"/>
      <c r="J285" s="756"/>
      <c r="K285" s="756"/>
      <c r="L285" s="756"/>
      <c r="M285" s="756"/>
      <c r="N285" s="594"/>
      <c r="O285" s="705">
        <f t="shared" si="31"/>
        <v>273</v>
      </c>
      <c r="P285" s="756"/>
      <c r="Q285" s="756"/>
      <c r="R285" s="756"/>
      <c r="S285" s="756"/>
      <c r="T285" s="756"/>
      <c r="U285" s="756"/>
      <c r="V285" s="756"/>
      <c r="W285" s="594"/>
      <c r="X285" s="705">
        <f t="shared" si="32"/>
        <v>273</v>
      </c>
      <c r="Y285" s="756"/>
      <c r="Z285" s="756"/>
      <c r="AA285" s="756"/>
      <c r="AB285" s="756"/>
      <c r="AC285" s="756"/>
      <c r="AD285" s="756"/>
      <c r="AE285" s="756"/>
      <c r="AF285" s="594"/>
      <c r="AG285" s="705">
        <f t="shared" si="33"/>
        <v>273</v>
      </c>
      <c r="AH285" s="756"/>
      <c r="AI285" s="756"/>
      <c r="AJ285" s="756"/>
      <c r="AK285" s="756"/>
      <c r="AL285" s="756"/>
      <c r="AM285" s="756"/>
      <c r="AN285" s="756"/>
      <c r="AO285" s="685"/>
      <c r="AP285" s="705">
        <f t="shared" si="34"/>
        <v>273</v>
      </c>
      <c r="AQ285" s="756"/>
      <c r="AR285" s="756"/>
      <c r="AS285" s="756"/>
      <c r="AT285" s="756"/>
      <c r="AU285" s="756"/>
      <c r="AV285" s="756"/>
      <c r="AW285" s="756"/>
    </row>
    <row r="286" spans="2:49" x14ac:dyDescent="0.25">
      <c r="B286" s="705">
        <v>274</v>
      </c>
      <c r="C286" s="951">
        <f>(1+_xlfn.XLOOKUP(INT((B286-1)/12)+1,'ZC Curve'!$B$8:$B$107,'ZC Curve'!R$8:R$107,,0))^(1/12)-1</f>
        <v>0</v>
      </c>
      <c r="D286" s="946">
        <f t="shared" si="29"/>
        <v>1</v>
      </c>
      <c r="E286" s="594"/>
      <c r="F286" s="705">
        <f t="shared" si="30"/>
        <v>274</v>
      </c>
      <c r="G286" s="756"/>
      <c r="H286" s="756"/>
      <c r="I286" s="756"/>
      <c r="J286" s="756"/>
      <c r="K286" s="756"/>
      <c r="L286" s="756"/>
      <c r="M286" s="756"/>
      <c r="N286" s="594"/>
      <c r="O286" s="705">
        <f t="shared" si="31"/>
        <v>274</v>
      </c>
      <c r="P286" s="756"/>
      <c r="Q286" s="756"/>
      <c r="R286" s="756"/>
      <c r="S286" s="756"/>
      <c r="T286" s="756"/>
      <c r="U286" s="756"/>
      <c r="V286" s="756"/>
      <c r="W286" s="594"/>
      <c r="X286" s="705">
        <f t="shared" si="32"/>
        <v>274</v>
      </c>
      <c r="Y286" s="756"/>
      <c r="Z286" s="756"/>
      <c r="AA286" s="756"/>
      <c r="AB286" s="756"/>
      <c r="AC286" s="756"/>
      <c r="AD286" s="756"/>
      <c r="AE286" s="756"/>
      <c r="AF286" s="594"/>
      <c r="AG286" s="705">
        <f t="shared" si="33"/>
        <v>274</v>
      </c>
      <c r="AH286" s="756"/>
      <c r="AI286" s="756"/>
      <c r="AJ286" s="756"/>
      <c r="AK286" s="756"/>
      <c r="AL286" s="756"/>
      <c r="AM286" s="756"/>
      <c r="AN286" s="756"/>
      <c r="AO286" s="685"/>
      <c r="AP286" s="705">
        <f t="shared" si="34"/>
        <v>274</v>
      </c>
      <c r="AQ286" s="756"/>
      <c r="AR286" s="756"/>
      <c r="AS286" s="756"/>
      <c r="AT286" s="756"/>
      <c r="AU286" s="756"/>
      <c r="AV286" s="756"/>
      <c r="AW286" s="756"/>
    </row>
    <row r="287" spans="2:49" x14ac:dyDescent="0.25">
      <c r="B287" s="705">
        <v>275</v>
      </c>
      <c r="C287" s="951">
        <f>(1+_xlfn.XLOOKUP(INT((B287-1)/12)+1,'ZC Curve'!$B$8:$B$107,'ZC Curve'!R$8:R$107,,0))^(1/12)-1</f>
        <v>0</v>
      </c>
      <c r="D287" s="946">
        <f t="shared" si="29"/>
        <v>1</v>
      </c>
      <c r="E287" s="594"/>
      <c r="F287" s="705">
        <f t="shared" si="30"/>
        <v>275</v>
      </c>
      <c r="G287" s="756"/>
      <c r="H287" s="756"/>
      <c r="I287" s="756"/>
      <c r="J287" s="756"/>
      <c r="K287" s="756"/>
      <c r="L287" s="756"/>
      <c r="M287" s="756"/>
      <c r="N287" s="594"/>
      <c r="O287" s="705">
        <f t="shared" si="31"/>
        <v>275</v>
      </c>
      <c r="P287" s="756"/>
      <c r="Q287" s="756"/>
      <c r="R287" s="756"/>
      <c r="S287" s="756"/>
      <c r="T287" s="756"/>
      <c r="U287" s="756"/>
      <c r="V287" s="756"/>
      <c r="W287" s="594"/>
      <c r="X287" s="705">
        <f t="shared" si="32"/>
        <v>275</v>
      </c>
      <c r="Y287" s="756"/>
      <c r="Z287" s="756"/>
      <c r="AA287" s="756"/>
      <c r="AB287" s="756"/>
      <c r="AC287" s="756"/>
      <c r="AD287" s="756"/>
      <c r="AE287" s="756"/>
      <c r="AF287" s="594"/>
      <c r="AG287" s="705">
        <f t="shared" si="33"/>
        <v>275</v>
      </c>
      <c r="AH287" s="756"/>
      <c r="AI287" s="756"/>
      <c r="AJ287" s="756"/>
      <c r="AK287" s="756"/>
      <c r="AL287" s="756"/>
      <c r="AM287" s="756"/>
      <c r="AN287" s="756"/>
      <c r="AO287" s="685"/>
      <c r="AP287" s="705">
        <f t="shared" si="34"/>
        <v>275</v>
      </c>
      <c r="AQ287" s="756"/>
      <c r="AR287" s="756"/>
      <c r="AS287" s="756"/>
      <c r="AT287" s="756"/>
      <c r="AU287" s="756"/>
      <c r="AV287" s="756"/>
      <c r="AW287" s="756"/>
    </row>
    <row r="288" spans="2:49" x14ac:dyDescent="0.25">
      <c r="B288" s="705">
        <v>276</v>
      </c>
      <c r="C288" s="951">
        <f>(1+_xlfn.XLOOKUP(INT((B288-1)/12)+1,'ZC Curve'!$B$8:$B$107,'ZC Curve'!R$8:R$107,,0))^(1/12)-1</f>
        <v>0</v>
      </c>
      <c r="D288" s="946">
        <f t="shared" si="29"/>
        <v>1</v>
      </c>
      <c r="E288" s="594"/>
      <c r="F288" s="705">
        <f t="shared" si="30"/>
        <v>276</v>
      </c>
      <c r="G288" s="756"/>
      <c r="H288" s="756"/>
      <c r="I288" s="756"/>
      <c r="J288" s="756"/>
      <c r="K288" s="756"/>
      <c r="L288" s="756"/>
      <c r="M288" s="756"/>
      <c r="N288" s="594"/>
      <c r="O288" s="705">
        <f t="shared" si="31"/>
        <v>276</v>
      </c>
      <c r="P288" s="756"/>
      <c r="Q288" s="756"/>
      <c r="R288" s="756"/>
      <c r="S288" s="756"/>
      <c r="T288" s="756"/>
      <c r="U288" s="756"/>
      <c r="V288" s="756"/>
      <c r="W288" s="594"/>
      <c r="X288" s="705">
        <f t="shared" si="32"/>
        <v>276</v>
      </c>
      <c r="Y288" s="756"/>
      <c r="Z288" s="756"/>
      <c r="AA288" s="756"/>
      <c r="AB288" s="756"/>
      <c r="AC288" s="756"/>
      <c r="AD288" s="756"/>
      <c r="AE288" s="756"/>
      <c r="AF288" s="594"/>
      <c r="AG288" s="705">
        <f t="shared" si="33"/>
        <v>276</v>
      </c>
      <c r="AH288" s="756"/>
      <c r="AI288" s="756"/>
      <c r="AJ288" s="756"/>
      <c r="AK288" s="756"/>
      <c r="AL288" s="756"/>
      <c r="AM288" s="756"/>
      <c r="AN288" s="756"/>
      <c r="AO288" s="685"/>
      <c r="AP288" s="705">
        <f t="shared" si="34"/>
        <v>276</v>
      </c>
      <c r="AQ288" s="756"/>
      <c r="AR288" s="756"/>
      <c r="AS288" s="756"/>
      <c r="AT288" s="756"/>
      <c r="AU288" s="756"/>
      <c r="AV288" s="756"/>
      <c r="AW288" s="756"/>
    </row>
    <row r="289" spans="2:49" x14ac:dyDescent="0.25">
      <c r="B289" s="705">
        <v>277</v>
      </c>
      <c r="C289" s="951">
        <f>(1+_xlfn.XLOOKUP(INT((B289-1)/12)+1,'ZC Curve'!$B$8:$B$107,'ZC Curve'!R$8:R$107,,0))^(1/12)-1</f>
        <v>0</v>
      </c>
      <c r="D289" s="946">
        <f t="shared" si="29"/>
        <v>1</v>
      </c>
      <c r="E289" s="594"/>
      <c r="F289" s="705">
        <f t="shared" si="30"/>
        <v>277</v>
      </c>
      <c r="G289" s="756"/>
      <c r="H289" s="756"/>
      <c r="I289" s="756"/>
      <c r="J289" s="756"/>
      <c r="K289" s="756"/>
      <c r="L289" s="756"/>
      <c r="M289" s="756"/>
      <c r="N289" s="594"/>
      <c r="O289" s="705">
        <f t="shared" si="31"/>
        <v>277</v>
      </c>
      <c r="P289" s="756"/>
      <c r="Q289" s="756"/>
      <c r="R289" s="756"/>
      <c r="S289" s="756"/>
      <c r="T289" s="756"/>
      <c r="U289" s="756"/>
      <c r="V289" s="756"/>
      <c r="W289" s="594"/>
      <c r="X289" s="705">
        <f t="shared" si="32"/>
        <v>277</v>
      </c>
      <c r="Y289" s="756"/>
      <c r="Z289" s="756"/>
      <c r="AA289" s="756"/>
      <c r="AB289" s="756"/>
      <c r="AC289" s="756"/>
      <c r="AD289" s="756"/>
      <c r="AE289" s="756"/>
      <c r="AF289" s="594"/>
      <c r="AG289" s="705">
        <f t="shared" si="33"/>
        <v>277</v>
      </c>
      <c r="AH289" s="756"/>
      <c r="AI289" s="756"/>
      <c r="AJ289" s="756"/>
      <c r="AK289" s="756"/>
      <c r="AL289" s="756"/>
      <c r="AM289" s="756"/>
      <c r="AN289" s="756"/>
      <c r="AO289" s="685"/>
      <c r="AP289" s="705">
        <f t="shared" si="34"/>
        <v>277</v>
      </c>
      <c r="AQ289" s="756"/>
      <c r="AR289" s="756"/>
      <c r="AS289" s="756"/>
      <c r="AT289" s="756"/>
      <c r="AU289" s="756"/>
      <c r="AV289" s="756"/>
      <c r="AW289" s="756"/>
    </row>
    <row r="290" spans="2:49" x14ac:dyDescent="0.25">
      <c r="B290" s="705">
        <v>278</v>
      </c>
      <c r="C290" s="951">
        <f>(1+_xlfn.XLOOKUP(INT((B290-1)/12)+1,'ZC Curve'!$B$8:$B$107,'ZC Curve'!R$8:R$107,,0))^(1/12)-1</f>
        <v>0</v>
      </c>
      <c r="D290" s="946">
        <f t="shared" si="29"/>
        <v>1</v>
      </c>
      <c r="E290" s="594"/>
      <c r="F290" s="705">
        <f t="shared" si="30"/>
        <v>278</v>
      </c>
      <c r="G290" s="756"/>
      <c r="H290" s="756"/>
      <c r="I290" s="756"/>
      <c r="J290" s="756"/>
      <c r="K290" s="756"/>
      <c r="L290" s="756"/>
      <c r="M290" s="756"/>
      <c r="N290" s="594"/>
      <c r="O290" s="705">
        <f t="shared" si="31"/>
        <v>278</v>
      </c>
      <c r="P290" s="756"/>
      <c r="Q290" s="756"/>
      <c r="R290" s="756"/>
      <c r="S290" s="756"/>
      <c r="T290" s="756"/>
      <c r="U290" s="756"/>
      <c r="V290" s="756"/>
      <c r="W290" s="594"/>
      <c r="X290" s="705">
        <f t="shared" si="32"/>
        <v>278</v>
      </c>
      <c r="Y290" s="756"/>
      <c r="Z290" s="756"/>
      <c r="AA290" s="756"/>
      <c r="AB290" s="756"/>
      <c r="AC290" s="756"/>
      <c r="AD290" s="756"/>
      <c r="AE290" s="756"/>
      <c r="AF290" s="594"/>
      <c r="AG290" s="705">
        <f t="shared" si="33"/>
        <v>278</v>
      </c>
      <c r="AH290" s="756"/>
      <c r="AI290" s="756"/>
      <c r="AJ290" s="756"/>
      <c r="AK290" s="756"/>
      <c r="AL290" s="756"/>
      <c r="AM290" s="756"/>
      <c r="AN290" s="756"/>
      <c r="AO290" s="685"/>
      <c r="AP290" s="705">
        <f t="shared" si="34"/>
        <v>278</v>
      </c>
      <c r="AQ290" s="756"/>
      <c r="AR290" s="756"/>
      <c r="AS290" s="756"/>
      <c r="AT290" s="756"/>
      <c r="AU290" s="756"/>
      <c r="AV290" s="756"/>
      <c r="AW290" s="756"/>
    </row>
    <row r="291" spans="2:49" x14ac:dyDescent="0.25">
      <c r="B291" s="705">
        <v>279</v>
      </c>
      <c r="C291" s="951">
        <f>(1+_xlfn.XLOOKUP(INT((B291-1)/12)+1,'ZC Curve'!$B$8:$B$107,'ZC Curve'!R$8:R$107,,0))^(1/12)-1</f>
        <v>0</v>
      </c>
      <c r="D291" s="946">
        <f t="shared" si="29"/>
        <v>1</v>
      </c>
      <c r="E291" s="594"/>
      <c r="F291" s="705">
        <f t="shared" si="30"/>
        <v>279</v>
      </c>
      <c r="G291" s="756"/>
      <c r="H291" s="756"/>
      <c r="I291" s="756"/>
      <c r="J291" s="756"/>
      <c r="K291" s="756"/>
      <c r="L291" s="756"/>
      <c r="M291" s="756"/>
      <c r="N291" s="594"/>
      <c r="O291" s="705">
        <f t="shared" si="31"/>
        <v>279</v>
      </c>
      <c r="P291" s="756"/>
      <c r="Q291" s="756"/>
      <c r="R291" s="756"/>
      <c r="S291" s="756"/>
      <c r="T291" s="756"/>
      <c r="U291" s="756"/>
      <c r="V291" s="756"/>
      <c r="W291" s="594"/>
      <c r="X291" s="705">
        <f t="shared" si="32"/>
        <v>279</v>
      </c>
      <c r="Y291" s="756"/>
      <c r="Z291" s="756"/>
      <c r="AA291" s="756"/>
      <c r="AB291" s="756"/>
      <c r="AC291" s="756"/>
      <c r="AD291" s="756"/>
      <c r="AE291" s="756"/>
      <c r="AF291" s="594"/>
      <c r="AG291" s="705">
        <f t="shared" si="33"/>
        <v>279</v>
      </c>
      <c r="AH291" s="756"/>
      <c r="AI291" s="756"/>
      <c r="AJ291" s="756"/>
      <c r="AK291" s="756"/>
      <c r="AL291" s="756"/>
      <c r="AM291" s="756"/>
      <c r="AN291" s="756"/>
      <c r="AO291" s="685"/>
      <c r="AP291" s="705">
        <f t="shared" si="34"/>
        <v>279</v>
      </c>
      <c r="AQ291" s="756"/>
      <c r="AR291" s="756"/>
      <c r="AS291" s="756"/>
      <c r="AT291" s="756"/>
      <c r="AU291" s="756"/>
      <c r="AV291" s="756"/>
      <c r="AW291" s="756"/>
    </row>
    <row r="292" spans="2:49" x14ac:dyDescent="0.25">
      <c r="B292" s="705">
        <v>280</v>
      </c>
      <c r="C292" s="951">
        <f>(1+_xlfn.XLOOKUP(INT((B292-1)/12)+1,'ZC Curve'!$B$8:$B$107,'ZC Curve'!R$8:R$107,,0))^(1/12)-1</f>
        <v>0</v>
      </c>
      <c r="D292" s="946">
        <f t="shared" si="29"/>
        <v>1</v>
      </c>
      <c r="E292" s="594"/>
      <c r="F292" s="705">
        <f t="shared" si="30"/>
        <v>280</v>
      </c>
      <c r="G292" s="756"/>
      <c r="H292" s="756"/>
      <c r="I292" s="756"/>
      <c r="J292" s="756"/>
      <c r="K292" s="756"/>
      <c r="L292" s="756"/>
      <c r="M292" s="756"/>
      <c r="N292" s="594"/>
      <c r="O292" s="705">
        <f t="shared" si="31"/>
        <v>280</v>
      </c>
      <c r="P292" s="756"/>
      <c r="Q292" s="756"/>
      <c r="R292" s="756"/>
      <c r="S292" s="756"/>
      <c r="T292" s="756"/>
      <c r="U292" s="756"/>
      <c r="V292" s="756"/>
      <c r="W292" s="594"/>
      <c r="X292" s="705">
        <f t="shared" si="32"/>
        <v>280</v>
      </c>
      <c r="Y292" s="756"/>
      <c r="Z292" s="756"/>
      <c r="AA292" s="756"/>
      <c r="AB292" s="756"/>
      <c r="AC292" s="756"/>
      <c r="AD292" s="756"/>
      <c r="AE292" s="756"/>
      <c r="AF292" s="594"/>
      <c r="AG292" s="705">
        <f t="shared" si="33"/>
        <v>280</v>
      </c>
      <c r="AH292" s="756"/>
      <c r="AI292" s="756"/>
      <c r="AJ292" s="756"/>
      <c r="AK292" s="756"/>
      <c r="AL292" s="756"/>
      <c r="AM292" s="756"/>
      <c r="AN292" s="756"/>
      <c r="AO292" s="685"/>
      <c r="AP292" s="705">
        <f t="shared" si="34"/>
        <v>280</v>
      </c>
      <c r="AQ292" s="756"/>
      <c r="AR292" s="756"/>
      <c r="AS292" s="756"/>
      <c r="AT292" s="756"/>
      <c r="AU292" s="756"/>
      <c r="AV292" s="756"/>
      <c r="AW292" s="756"/>
    </row>
    <row r="293" spans="2:49" x14ac:dyDescent="0.25">
      <c r="B293" s="705">
        <v>281</v>
      </c>
      <c r="C293" s="951">
        <f>(1+_xlfn.XLOOKUP(INT((B293-1)/12)+1,'ZC Curve'!$B$8:$B$107,'ZC Curve'!R$8:R$107,,0))^(1/12)-1</f>
        <v>0</v>
      </c>
      <c r="D293" s="946">
        <f t="shared" si="29"/>
        <v>1</v>
      </c>
      <c r="E293" s="594"/>
      <c r="F293" s="705">
        <f t="shared" si="30"/>
        <v>281</v>
      </c>
      <c r="G293" s="756"/>
      <c r="H293" s="756"/>
      <c r="I293" s="756"/>
      <c r="J293" s="756"/>
      <c r="K293" s="756"/>
      <c r="L293" s="756"/>
      <c r="M293" s="756"/>
      <c r="N293" s="594"/>
      <c r="O293" s="705">
        <f t="shared" si="31"/>
        <v>281</v>
      </c>
      <c r="P293" s="756"/>
      <c r="Q293" s="756"/>
      <c r="R293" s="756"/>
      <c r="S293" s="756"/>
      <c r="T293" s="756"/>
      <c r="U293" s="756"/>
      <c r="V293" s="756"/>
      <c r="W293" s="594"/>
      <c r="X293" s="705">
        <f t="shared" si="32"/>
        <v>281</v>
      </c>
      <c r="Y293" s="756"/>
      <c r="Z293" s="756"/>
      <c r="AA293" s="756"/>
      <c r="AB293" s="756"/>
      <c r="AC293" s="756"/>
      <c r="AD293" s="756"/>
      <c r="AE293" s="756"/>
      <c r="AF293" s="594"/>
      <c r="AG293" s="705">
        <f t="shared" si="33"/>
        <v>281</v>
      </c>
      <c r="AH293" s="756"/>
      <c r="AI293" s="756"/>
      <c r="AJ293" s="756"/>
      <c r="AK293" s="756"/>
      <c r="AL293" s="756"/>
      <c r="AM293" s="756"/>
      <c r="AN293" s="756"/>
      <c r="AO293" s="685"/>
      <c r="AP293" s="705">
        <f t="shared" si="34"/>
        <v>281</v>
      </c>
      <c r="AQ293" s="756"/>
      <c r="AR293" s="756"/>
      <c r="AS293" s="756"/>
      <c r="AT293" s="756"/>
      <c r="AU293" s="756"/>
      <c r="AV293" s="756"/>
      <c r="AW293" s="756"/>
    </row>
    <row r="294" spans="2:49" x14ac:dyDescent="0.25">
      <c r="B294" s="705">
        <v>282</v>
      </c>
      <c r="C294" s="951">
        <f>(1+_xlfn.XLOOKUP(INT((B294-1)/12)+1,'ZC Curve'!$B$8:$B$107,'ZC Curve'!R$8:R$107,,0))^(1/12)-1</f>
        <v>0</v>
      </c>
      <c r="D294" s="946">
        <f t="shared" si="29"/>
        <v>1</v>
      </c>
      <c r="E294" s="594"/>
      <c r="F294" s="705">
        <f t="shared" si="30"/>
        <v>282</v>
      </c>
      <c r="G294" s="756"/>
      <c r="H294" s="756"/>
      <c r="I294" s="756"/>
      <c r="J294" s="756"/>
      <c r="K294" s="756"/>
      <c r="L294" s="756"/>
      <c r="M294" s="756"/>
      <c r="N294" s="594"/>
      <c r="O294" s="705">
        <f t="shared" si="31"/>
        <v>282</v>
      </c>
      <c r="P294" s="756"/>
      <c r="Q294" s="756"/>
      <c r="R294" s="756"/>
      <c r="S294" s="756"/>
      <c r="T294" s="756"/>
      <c r="U294" s="756"/>
      <c r="V294" s="756"/>
      <c r="W294" s="594"/>
      <c r="X294" s="705">
        <f t="shared" si="32"/>
        <v>282</v>
      </c>
      <c r="Y294" s="756"/>
      <c r="Z294" s="756"/>
      <c r="AA294" s="756"/>
      <c r="AB294" s="756"/>
      <c r="AC294" s="756"/>
      <c r="AD294" s="756"/>
      <c r="AE294" s="756"/>
      <c r="AF294" s="594"/>
      <c r="AG294" s="705">
        <f t="shared" si="33"/>
        <v>282</v>
      </c>
      <c r="AH294" s="756"/>
      <c r="AI294" s="756"/>
      <c r="AJ294" s="756"/>
      <c r="AK294" s="756"/>
      <c r="AL294" s="756"/>
      <c r="AM294" s="756"/>
      <c r="AN294" s="756"/>
      <c r="AO294" s="685"/>
      <c r="AP294" s="705">
        <f t="shared" si="34"/>
        <v>282</v>
      </c>
      <c r="AQ294" s="756"/>
      <c r="AR294" s="756"/>
      <c r="AS294" s="756"/>
      <c r="AT294" s="756"/>
      <c r="AU294" s="756"/>
      <c r="AV294" s="756"/>
      <c r="AW294" s="756"/>
    </row>
    <row r="295" spans="2:49" x14ac:dyDescent="0.25">
      <c r="B295" s="705">
        <v>283</v>
      </c>
      <c r="C295" s="951">
        <f>(1+_xlfn.XLOOKUP(INT((B295-1)/12)+1,'ZC Curve'!$B$8:$B$107,'ZC Curve'!R$8:R$107,,0))^(1/12)-1</f>
        <v>0</v>
      </c>
      <c r="D295" s="946">
        <f t="shared" si="29"/>
        <v>1</v>
      </c>
      <c r="E295" s="594"/>
      <c r="F295" s="705">
        <f t="shared" si="30"/>
        <v>283</v>
      </c>
      <c r="G295" s="756"/>
      <c r="H295" s="756"/>
      <c r="I295" s="756"/>
      <c r="J295" s="756"/>
      <c r="K295" s="756"/>
      <c r="L295" s="756"/>
      <c r="M295" s="756"/>
      <c r="N295" s="594"/>
      <c r="O295" s="705">
        <f t="shared" si="31"/>
        <v>283</v>
      </c>
      <c r="P295" s="756"/>
      <c r="Q295" s="756"/>
      <c r="R295" s="756"/>
      <c r="S295" s="756"/>
      <c r="T295" s="756"/>
      <c r="U295" s="756"/>
      <c r="V295" s="756"/>
      <c r="W295" s="594"/>
      <c r="X295" s="705">
        <f t="shared" si="32"/>
        <v>283</v>
      </c>
      <c r="Y295" s="756"/>
      <c r="Z295" s="756"/>
      <c r="AA295" s="756"/>
      <c r="AB295" s="756"/>
      <c r="AC295" s="756"/>
      <c r="AD295" s="756"/>
      <c r="AE295" s="756"/>
      <c r="AF295" s="594"/>
      <c r="AG295" s="705">
        <f t="shared" si="33"/>
        <v>283</v>
      </c>
      <c r="AH295" s="756"/>
      <c r="AI295" s="756"/>
      <c r="AJ295" s="756"/>
      <c r="AK295" s="756"/>
      <c r="AL295" s="756"/>
      <c r="AM295" s="756"/>
      <c r="AN295" s="756"/>
      <c r="AO295" s="685"/>
      <c r="AP295" s="705">
        <f t="shared" si="34"/>
        <v>283</v>
      </c>
      <c r="AQ295" s="756"/>
      <c r="AR295" s="756"/>
      <c r="AS295" s="756"/>
      <c r="AT295" s="756"/>
      <c r="AU295" s="756"/>
      <c r="AV295" s="756"/>
      <c r="AW295" s="756"/>
    </row>
    <row r="296" spans="2:49" x14ac:dyDescent="0.25">
      <c r="B296" s="705">
        <v>284</v>
      </c>
      <c r="C296" s="951">
        <f>(1+_xlfn.XLOOKUP(INT((B296-1)/12)+1,'ZC Curve'!$B$8:$B$107,'ZC Curve'!R$8:R$107,,0))^(1/12)-1</f>
        <v>0</v>
      </c>
      <c r="D296" s="946">
        <f t="shared" si="29"/>
        <v>1</v>
      </c>
      <c r="E296" s="594"/>
      <c r="F296" s="705">
        <f t="shared" si="30"/>
        <v>284</v>
      </c>
      <c r="G296" s="756"/>
      <c r="H296" s="756"/>
      <c r="I296" s="756"/>
      <c r="J296" s="756"/>
      <c r="K296" s="756"/>
      <c r="L296" s="756"/>
      <c r="M296" s="756"/>
      <c r="N296" s="594"/>
      <c r="O296" s="705">
        <f t="shared" si="31"/>
        <v>284</v>
      </c>
      <c r="P296" s="756"/>
      <c r="Q296" s="756"/>
      <c r="R296" s="756"/>
      <c r="S296" s="756"/>
      <c r="T296" s="756"/>
      <c r="U296" s="756"/>
      <c r="V296" s="756"/>
      <c r="W296" s="594"/>
      <c r="X296" s="705">
        <f t="shared" si="32"/>
        <v>284</v>
      </c>
      <c r="Y296" s="756"/>
      <c r="Z296" s="756"/>
      <c r="AA296" s="756"/>
      <c r="AB296" s="756"/>
      <c r="AC296" s="756"/>
      <c r="AD296" s="756"/>
      <c r="AE296" s="756"/>
      <c r="AF296" s="594"/>
      <c r="AG296" s="705">
        <f t="shared" si="33"/>
        <v>284</v>
      </c>
      <c r="AH296" s="756"/>
      <c r="AI296" s="756"/>
      <c r="AJ296" s="756"/>
      <c r="AK296" s="756"/>
      <c r="AL296" s="756"/>
      <c r="AM296" s="756"/>
      <c r="AN296" s="756"/>
      <c r="AO296" s="685"/>
      <c r="AP296" s="705">
        <f t="shared" si="34"/>
        <v>284</v>
      </c>
      <c r="AQ296" s="756"/>
      <c r="AR296" s="756"/>
      <c r="AS296" s="756"/>
      <c r="AT296" s="756"/>
      <c r="AU296" s="756"/>
      <c r="AV296" s="756"/>
      <c r="AW296" s="756"/>
    </row>
    <row r="297" spans="2:49" x14ac:dyDescent="0.25">
      <c r="B297" s="705">
        <v>285</v>
      </c>
      <c r="C297" s="951">
        <f>(1+_xlfn.XLOOKUP(INT((B297-1)/12)+1,'ZC Curve'!$B$8:$B$107,'ZC Curve'!R$8:R$107,,0))^(1/12)-1</f>
        <v>0</v>
      </c>
      <c r="D297" s="946">
        <f t="shared" si="29"/>
        <v>1</v>
      </c>
      <c r="E297" s="594"/>
      <c r="F297" s="705">
        <f t="shared" si="30"/>
        <v>285</v>
      </c>
      <c r="G297" s="756"/>
      <c r="H297" s="756"/>
      <c r="I297" s="756"/>
      <c r="J297" s="756"/>
      <c r="K297" s="756"/>
      <c r="L297" s="756"/>
      <c r="M297" s="756"/>
      <c r="N297" s="594"/>
      <c r="O297" s="705">
        <f t="shared" si="31"/>
        <v>285</v>
      </c>
      <c r="P297" s="756"/>
      <c r="Q297" s="756"/>
      <c r="R297" s="756"/>
      <c r="S297" s="756"/>
      <c r="T297" s="756"/>
      <c r="U297" s="756"/>
      <c r="V297" s="756"/>
      <c r="W297" s="594"/>
      <c r="X297" s="705">
        <f t="shared" si="32"/>
        <v>285</v>
      </c>
      <c r="Y297" s="756"/>
      <c r="Z297" s="756"/>
      <c r="AA297" s="756"/>
      <c r="AB297" s="756"/>
      <c r="AC297" s="756"/>
      <c r="AD297" s="756"/>
      <c r="AE297" s="756"/>
      <c r="AF297" s="594"/>
      <c r="AG297" s="705">
        <f t="shared" si="33"/>
        <v>285</v>
      </c>
      <c r="AH297" s="756"/>
      <c r="AI297" s="756"/>
      <c r="AJ297" s="756"/>
      <c r="AK297" s="756"/>
      <c r="AL297" s="756"/>
      <c r="AM297" s="756"/>
      <c r="AN297" s="756"/>
      <c r="AO297" s="685"/>
      <c r="AP297" s="705">
        <f t="shared" si="34"/>
        <v>285</v>
      </c>
      <c r="AQ297" s="756"/>
      <c r="AR297" s="756"/>
      <c r="AS297" s="756"/>
      <c r="AT297" s="756"/>
      <c r="AU297" s="756"/>
      <c r="AV297" s="756"/>
      <c r="AW297" s="756"/>
    </row>
    <row r="298" spans="2:49" x14ac:dyDescent="0.25">
      <c r="B298" s="705">
        <v>286</v>
      </c>
      <c r="C298" s="951">
        <f>(1+_xlfn.XLOOKUP(INT((B298-1)/12)+1,'ZC Curve'!$B$8:$B$107,'ZC Curve'!R$8:R$107,,0))^(1/12)-1</f>
        <v>0</v>
      </c>
      <c r="D298" s="946">
        <f t="shared" si="29"/>
        <v>1</v>
      </c>
      <c r="E298" s="594"/>
      <c r="F298" s="705">
        <f t="shared" si="30"/>
        <v>286</v>
      </c>
      <c r="G298" s="756"/>
      <c r="H298" s="756"/>
      <c r="I298" s="756"/>
      <c r="J298" s="756"/>
      <c r="K298" s="756"/>
      <c r="L298" s="756"/>
      <c r="M298" s="756"/>
      <c r="N298" s="594"/>
      <c r="O298" s="705">
        <f t="shared" si="31"/>
        <v>286</v>
      </c>
      <c r="P298" s="756"/>
      <c r="Q298" s="756"/>
      <c r="R298" s="756"/>
      <c r="S298" s="756"/>
      <c r="T298" s="756"/>
      <c r="U298" s="756"/>
      <c r="V298" s="756"/>
      <c r="W298" s="594"/>
      <c r="X298" s="705">
        <f t="shared" si="32"/>
        <v>286</v>
      </c>
      <c r="Y298" s="756"/>
      <c r="Z298" s="756"/>
      <c r="AA298" s="756"/>
      <c r="AB298" s="756"/>
      <c r="AC298" s="756"/>
      <c r="AD298" s="756"/>
      <c r="AE298" s="756"/>
      <c r="AF298" s="594"/>
      <c r="AG298" s="705">
        <f t="shared" si="33"/>
        <v>286</v>
      </c>
      <c r="AH298" s="756"/>
      <c r="AI298" s="756"/>
      <c r="AJ298" s="756"/>
      <c r="AK298" s="756"/>
      <c r="AL298" s="756"/>
      <c r="AM298" s="756"/>
      <c r="AN298" s="756"/>
      <c r="AO298" s="685"/>
      <c r="AP298" s="705">
        <f t="shared" si="34"/>
        <v>286</v>
      </c>
      <c r="AQ298" s="756"/>
      <c r="AR298" s="756"/>
      <c r="AS298" s="756"/>
      <c r="AT298" s="756"/>
      <c r="AU298" s="756"/>
      <c r="AV298" s="756"/>
      <c r="AW298" s="756"/>
    </row>
    <row r="299" spans="2:49" x14ac:dyDescent="0.25">
      <c r="B299" s="705">
        <v>287</v>
      </c>
      <c r="C299" s="951">
        <f>(1+_xlfn.XLOOKUP(INT((B299-1)/12)+1,'ZC Curve'!$B$8:$B$107,'ZC Curve'!R$8:R$107,,0))^(1/12)-1</f>
        <v>0</v>
      </c>
      <c r="D299" s="946">
        <f t="shared" si="29"/>
        <v>1</v>
      </c>
      <c r="E299" s="594"/>
      <c r="F299" s="705">
        <f t="shared" si="30"/>
        <v>287</v>
      </c>
      <c r="G299" s="756"/>
      <c r="H299" s="756"/>
      <c r="I299" s="756"/>
      <c r="J299" s="756"/>
      <c r="K299" s="756"/>
      <c r="L299" s="756"/>
      <c r="M299" s="756"/>
      <c r="N299" s="594"/>
      <c r="O299" s="705">
        <f t="shared" si="31"/>
        <v>287</v>
      </c>
      <c r="P299" s="756"/>
      <c r="Q299" s="756"/>
      <c r="R299" s="756"/>
      <c r="S299" s="756"/>
      <c r="T299" s="756"/>
      <c r="U299" s="756"/>
      <c r="V299" s="756"/>
      <c r="W299" s="594"/>
      <c r="X299" s="705">
        <f t="shared" si="32"/>
        <v>287</v>
      </c>
      <c r="Y299" s="756"/>
      <c r="Z299" s="756"/>
      <c r="AA299" s="756"/>
      <c r="AB299" s="756"/>
      <c r="AC299" s="756"/>
      <c r="AD299" s="756"/>
      <c r="AE299" s="756"/>
      <c r="AF299" s="594"/>
      <c r="AG299" s="705">
        <f t="shared" si="33"/>
        <v>287</v>
      </c>
      <c r="AH299" s="756"/>
      <c r="AI299" s="756"/>
      <c r="AJ299" s="756"/>
      <c r="AK299" s="756"/>
      <c r="AL299" s="756"/>
      <c r="AM299" s="756"/>
      <c r="AN299" s="756"/>
      <c r="AO299" s="685"/>
      <c r="AP299" s="705">
        <f t="shared" si="34"/>
        <v>287</v>
      </c>
      <c r="AQ299" s="756"/>
      <c r="AR299" s="756"/>
      <c r="AS299" s="756"/>
      <c r="AT299" s="756"/>
      <c r="AU299" s="756"/>
      <c r="AV299" s="756"/>
      <c r="AW299" s="756"/>
    </row>
    <row r="300" spans="2:49" x14ac:dyDescent="0.25">
      <c r="B300" s="705">
        <v>288</v>
      </c>
      <c r="C300" s="951">
        <f>(1+_xlfn.XLOOKUP(INT((B300-1)/12)+1,'ZC Curve'!$B$8:$B$107,'ZC Curve'!R$8:R$107,,0))^(1/12)-1</f>
        <v>0</v>
      </c>
      <c r="D300" s="946">
        <f t="shared" si="29"/>
        <v>1</v>
      </c>
      <c r="E300" s="594"/>
      <c r="F300" s="705">
        <f t="shared" si="30"/>
        <v>288</v>
      </c>
      <c r="G300" s="756"/>
      <c r="H300" s="756"/>
      <c r="I300" s="756"/>
      <c r="J300" s="756"/>
      <c r="K300" s="756"/>
      <c r="L300" s="756"/>
      <c r="M300" s="756"/>
      <c r="N300" s="594"/>
      <c r="O300" s="705">
        <f t="shared" si="31"/>
        <v>288</v>
      </c>
      <c r="P300" s="756"/>
      <c r="Q300" s="756"/>
      <c r="R300" s="756"/>
      <c r="S300" s="756"/>
      <c r="T300" s="756"/>
      <c r="U300" s="756"/>
      <c r="V300" s="756"/>
      <c r="W300" s="594"/>
      <c r="X300" s="705">
        <f t="shared" si="32"/>
        <v>288</v>
      </c>
      <c r="Y300" s="756"/>
      <c r="Z300" s="756"/>
      <c r="AA300" s="756"/>
      <c r="AB300" s="756"/>
      <c r="AC300" s="756"/>
      <c r="AD300" s="756"/>
      <c r="AE300" s="756"/>
      <c r="AF300" s="594"/>
      <c r="AG300" s="705">
        <f t="shared" si="33"/>
        <v>288</v>
      </c>
      <c r="AH300" s="756"/>
      <c r="AI300" s="756"/>
      <c r="AJ300" s="756"/>
      <c r="AK300" s="756"/>
      <c r="AL300" s="756"/>
      <c r="AM300" s="756"/>
      <c r="AN300" s="756"/>
      <c r="AO300" s="685"/>
      <c r="AP300" s="705">
        <f t="shared" si="34"/>
        <v>288</v>
      </c>
      <c r="AQ300" s="756"/>
      <c r="AR300" s="756"/>
      <c r="AS300" s="756"/>
      <c r="AT300" s="756"/>
      <c r="AU300" s="756"/>
      <c r="AV300" s="756"/>
      <c r="AW300" s="756"/>
    </row>
    <row r="301" spans="2:49" x14ac:dyDescent="0.25">
      <c r="B301" s="705">
        <v>289</v>
      </c>
      <c r="C301" s="951">
        <f>(1+_xlfn.XLOOKUP(INT((B301-1)/12)+1,'ZC Curve'!$B$8:$B$107,'ZC Curve'!R$8:R$107,,0))^(1/12)-1</f>
        <v>0</v>
      </c>
      <c r="D301" s="946">
        <f t="shared" si="29"/>
        <v>1</v>
      </c>
      <c r="E301" s="594"/>
      <c r="F301" s="705">
        <f t="shared" si="30"/>
        <v>289</v>
      </c>
      <c r="G301" s="756"/>
      <c r="H301" s="756"/>
      <c r="I301" s="756"/>
      <c r="J301" s="756"/>
      <c r="K301" s="756"/>
      <c r="L301" s="756"/>
      <c r="M301" s="756"/>
      <c r="N301" s="594"/>
      <c r="O301" s="705">
        <f t="shared" si="31"/>
        <v>289</v>
      </c>
      <c r="P301" s="756"/>
      <c r="Q301" s="756"/>
      <c r="R301" s="756"/>
      <c r="S301" s="756"/>
      <c r="T301" s="756"/>
      <c r="U301" s="756"/>
      <c r="V301" s="756"/>
      <c r="W301" s="594"/>
      <c r="X301" s="705">
        <f t="shared" si="32"/>
        <v>289</v>
      </c>
      <c r="Y301" s="756"/>
      <c r="Z301" s="756"/>
      <c r="AA301" s="756"/>
      <c r="AB301" s="756"/>
      <c r="AC301" s="756"/>
      <c r="AD301" s="756"/>
      <c r="AE301" s="756"/>
      <c r="AF301" s="594"/>
      <c r="AG301" s="705">
        <f t="shared" si="33"/>
        <v>289</v>
      </c>
      <c r="AH301" s="756"/>
      <c r="AI301" s="756"/>
      <c r="AJ301" s="756"/>
      <c r="AK301" s="756"/>
      <c r="AL301" s="756"/>
      <c r="AM301" s="756"/>
      <c r="AN301" s="756"/>
      <c r="AO301" s="685"/>
      <c r="AP301" s="705">
        <f t="shared" si="34"/>
        <v>289</v>
      </c>
      <c r="AQ301" s="756"/>
      <c r="AR301" s="756"/>
      <c r="AS301" s="756"/>
      <c r="AT301" s="756"/>
      <c r="AU301" s="756"/>
      <c r="AV301" s="756"/>
      <c r="AW301" s="756"/>
    </row>
    <row r="302" spans="2:49" x14ac:dyDescent="0.25">
      <c r="B302" s="705">
        <v>290</v>
      </c>
      <c r="C302" s="951">
        <f>(1+_xlfn.XLOOKUP(INT((B302-1)/12)+1,'ZC Curve'!$B$8:$B$107,'ZC Curve'!R$8:R$107,,0))^(1/12)-1</f>
        <v>0</v>
      </c>
      <c r="D302" s="946">
        <f t="shared" si="29"/>
        <v>1</v>
      </c>
      <c r="E302" s="594"/>
      <c r="F302" s="705">
        <f t="shared" si="30"/>
        <v>290</v>
      </c>
      <c r="G302" s="756"/>
      <c r="H302" s="756"/>
      <c r="I302" s="756"/>
      <c r="J302" s="756"/>
      <c r="K302" s="756"/>
      <c r="L302" s="756"/>
      <c r="M302" s="756"/>
      <c r="N302" s="594"/>
      <c r="O302" s="705">
        <f t="shared" si="31"/>
        <v>290</v>
      </c>
      <c r="P302" s="756"/>
      <c r="Q302" s="756"/>
      <c r="R302" s="756"/>
      <c r="S302" s="756"/>
      <c r="T302" s="756"/>
      <c r="U302" s="756"/>
      <c r="V302" s="756"/>
      <c r="W302" s="594"/>
      <c r="X302" s="705">
        <f t="shared" si="32"/>
        <v>290</v>
      </c>
      <c r="Y302" s="756"/>
      <c r="Z302" s="756"/>
      <c r="AA302" s="756"/>
      <c r="AB302" s="756"/>
      <c r="AC302" s="756"/>
      <c r="AD302" s="756"/>
      <c r="AE302" s="756"/>
      <c r="AF302" s="594"/>
      <c r="AG302" s="705">
        <f t="shared" si="33"/>
        <v>290</v>
      </c>
      <c r="AH302" s="756"/>
      <c r="AI302" s="756"/>
      <c r="AJ302" s="756"/>
      <c r="AK302" s="756"/>
      <c r="AL302" s="756"/>
      <c r="AM302" s="756"/>
      <c r="AN302" s="756"/>
      <c r="AO302" s="685"/>
      <c r="AP302" s="705">
        <f t="shared" si="34"/>
        <v>290</v>
      </c>
      <c r="AQ302" s="756"/>
      <c r="AR302" s="756"/>
      <c r="AS302" s="756"/>
      <c r="AT302" s="756"/>
      <c r="AU302" s="756"/>
      <c r="AV302" s="756"/>
      <c r="AW302" s="756"/>
    </row>
    <row r="303" spans="2:49" x14ac:dyDescent="0.25">
      <c r="B303" s="705">
        <v>291</v>
      </c>
      <c r="C303" s="951">
        <f>(1+_xlfn.XLOOKUP(INT((B303-1)/12)+1,'ZC Curve'!$B$8:$B$107,'ZC Curve'!R$8:R$107,,0))^(1/12)-1</f>
        <v>0</v>
      </c>
      <c r="D303" s="946">
        <f t="shared" si="29"/>
        <v>1</v>
      </c>
      <c r="E303" s="594"/>
      <c r="F303" s="705">
        <f t="shared" si="30"/>
        <v>291</v>
      </c>
      <c r="G303" s="756"/>
      <c r="H303" s="756"/>
      <c r="I303" s="756"/>
      <c r="J303" s="756"/>
      <c r="K303" s="756"/>
      <c r="L303" s="756"/>
      <c r="M303" s="756"/>
      <c r="N303" s="594"/>
      <c r="O303" s="705">
        <f t="shared" si="31"/>
        <v>291</v>
      </c>
      <c r="P303" s="756"/>
      <c r="Q303" s="756"/>
      <c r="R303" s="756"/>
      <c r="S303" s="756"/>
      <c r="T303" s="756"/>
      <c r="U303" s="756"/>
      <c r="V303" s="756"/>
      <c r="W303" s="594"/>
      <c r="X303" s="705">
        <f t="shared" si="32"/>
        <v>291</v>
      </c>
      <c r="Y303" s="756"/>
      <c r="Z303" s="756"/>
      <c r="AA303" s="756"/>
      <c r="AB303" s="756"/>
      <c r="AC303" s="756"/>
      <c r="AD303" s="756"/>
      <c r="AE303" s="756"/>
      <c r="AF303" s="594"/>
      <c r="AG303" s="705">
        <f t="shared" si="33"/>
        <v>291</v>
      </c>
      <c r="AH303" s="756"/>
      <c r="AI303" s="756"/>
      <c r="AJ303" s="756"/>
      <c r="AK303" s="756"/>
      <c r="AL303" s="756"/>
      <c r="AM303" s="756"/>
      <c r="AN303" s="756"/>
      <c r="AO303" s="685"/>
      <c r="AP303" s="705">
        <f t="shared" si="34"/>
        <v>291</v>
      </c>
      <c r="AQ303" s="756"/>
      <c r="AR303" s="756"/>
      <c r="AS303" s="756"/>
      <c r="AT303" s="756"/>
      <c r="AU303" s="756"/>
      <c r="AV303" s="756"/>
      <c r="AW303" s="756"/>
    </row>
    <row r="304" spans="2:49" x14ac:dyDescent="0.25">
      <c r="B304" s="705">
        <v>292</v>
      </c>
      <c r="C304" s="951">
        <f>(1+_xlfn.XLOOKUP(INT((B304-1)/12)+1,'ZC Curve'!$B$8:$B$107,'ZC Curve'!R$8:R$107,,0))^(1/12)-1</f>
        <v>0</v>
      </c>
      <c r="D304" s="946">
        <f t="shared" si="29"/>
        <v>1</v>
      </c>
      <c r="E304" s="594"/>
      <c r="F304" s="705">
        <f t="shared" si="30"/>
        <v>292</v>
      </c>
      <c r="G304" s="756"/>
      <c r="H304" s="756"/>
      <c r="I304" s="756"/>
      <c r="J304" s="756"/>
      <c r="K304" s="756"/>
      <c r="L304" s="756"/>
      <c r="M304" s="756"/>
      <c r="N304" s="594"/>
      <c r="O304" s="705">
        <f t="shared" si="31"/>
        <v>292</v>
      </c>
      <c r="P304" s="756"/>
      <c r="Q304" s="756"/>
      <c r="R304" s="756"/>
      <c r="S304" s="756"/>
      <c r="T304" s="756"/>
      <c r="U304" s="756"/>
      <c r="V304" s="756"/>
      <c r="W304" s="594"/>
      <c r="X304" s="705">
        <f t="shared" si="32"/>
        <v>292</v>
      </c>
      <c r="Y304" s="756"/>
      <c r="Z304" s="756"/>
      <c r="AA304" s="756"/>
      <c r="AB304" s="756"/>
      <c r="AC304" s="756"/>
      <c r="AD304" s="756"/>
      <c r="AE304" s="756"/>
      <c r="AF304" s="594"/>
      <c r="AG304" s="705">
        <f t="shared" si="33"/>
        <v>292</v>
      </c>
      <c r="AH304" s="756"/>
      <c r="AI304" s="756"/>
      <c r="AJ304" s="756"/>
      <c r="AK304" s="756"/>
      <c r="AL304" s="756"/>
      <c r="AM304" s="756"/>
      <c r="AN304" s="756"/>
      <c r="AO304" s="685"/>
      <c r="AP304" s="705">
        <f t="shared" si="34"/>
        <v>292</v>
      </c>
      <c r="AQ304" s="756"/>
      <c r="AR304" s="756"/>
      <c r="AS304" s="756"/>
      <c r="AT304" s="756"/>
      <c r="AU304" s="756"/>
      <c r="AV304" s="756"/>
      <c r="AW304" s="756"/>
    </row>
    <row r="305" spans="2:49" x14ac:dyDescent="0.25">
      <c r="B305" s="705">
        <v>293</v>
      </c>
      <c r="C305" s="951">
        <f>(1+_xlfn.XLOOKUP(INT((B305-1)/12)+1,'ZC Curve'!$B$8:$B$107,'ZC Curve'!R$8:R$107,,0))^(1/12)-1</f>
        <v>0</v>
      </c>
      <c r="D305" s="946">
        <f t="shared" si="29"/>
        <v>1</v>
      </c>
      <c r="E305" s="594"/>
      <c r="F305" s="705">
        <f t="shared" si="30"/>
        <v>293</v>
      </c>
      <c r="G305" s="756"/>
      <c r="H305" s="756"/>
      <c r="I305" s="756"/>
      <c r="J305" s="756"/>
      <c r="K305" s="756"/>
      <c r="L305" s="756"/>
      <c r="M305" s="756"/>
      <c r="N305" s="594"/>
      <c r="O305" s="705">
        <f t="shared" si="31"/>
        <v>293</v>
      </c>
      <c r="P305" s="756"/>
      <c r="Q305" s="756"/>
      <c r="R305" s="756"/>
      <c r="S305" s="756"/>
      <c r="T305" s="756"/>
      <c r="U305" s="756"/>
      <c r="V305" s="756"/>
      <c r="W305" s="594"/>
      <c r="X305" s="705">
        <f t="shared" si="32"/>
        <v>293</v>
      </c>
      <c r="Y305" s="756"/>
      <c r="Z305" s="756"/>
      <c r="AA305" s="756"/>
      <c r="AB305" s="756"/>
      <c r="AC305" s="756"/>
      <c r="AD305" s="756"/>
      <c r="AE305" s="756"/>
      <c r="AF305" s="594"/>
      <c r="AG305" s="705">
        <f t="shared" si="33"/>
        <v>293</v>
      </c>
      <c r="AH305" s="756"/>
      <c r="AI305" s="756"/>
      <c r="AJ305" s="756"/>
      <c r="AK305" s="756"/>
      <c r="AL305" s="756"/>
      <c r="AM305" s="756"/>
      <c r="AN305" s="756"/>
      <c r="AO305" s="685"/>
      <c r="AP305" s="705">
        <f t="shared" si="34"/>
        <v>293</v>
      </c>
      <c r="AQ305" s="756"/>
      <c r="AR305" s="756"/>
      <c r="AS305" s="756"/>
      <c r="AT305" s="756"/>
      <c r="AU305" s="756"/>
      <c r="AV305" s="756"/>
      <c r="AW305" s="756"/>
    </row>
    <row r="306" spans="2:49" x14ac:dyDescent="0.25">
      <c r="B306" s="705">
        <v>294</v>
      </c>
      <c r="C306" s="951">
        <f>(1+_xlfn.XLOOKUP(INT((B306-1)/12)+1,'ZC Curve'!$B$8:$B$107,'ZC Curve'!R$8:R$107,,0))^(1/12)-1</f>
        <v>0</v>
      </c>
      <c r="D306" s="946">
        <f t="shared" si="29"/>
        <v>1</v>
      </c>
      <c r="E306" s="594"/>
      <c r="F306" s="705">
        <f t="shared" si="30"/>
        <v>294</v>
      </c>
      <c r="G306" s="756"/>
      <c r="H306" s="756"/>
      <c r="I306" s="756"/>
      <c r="J306" s="756"/>
      <c r="K306" s="756"/>
      <c r="L306" s="756"/>
      <c r="M306" s="756"/>
      <c r="N306" s="594"/>
      <c r="O306" s="705">
        <f t="shared" si="31"/>
        <v>294</v>
      </c>
      <c r="P306" s="756"/>
      <c r="Q306" s="756"/>
      <c r="R306" s="756"/>
      <c r="S306" s="756"/>
      <c r="T306" s="756"/>
      <c r="U306" s="756"/>
      <c r="V306" s="756"/>
      <c r="W306" s="594"/>
      <c r="X306" s="705">
        <f t="shared" si="32"/>
        <v>294</v>
      </c>
      <c r="Y306" s="756"/>
      <c r="Z306" s="756"/>
      <c r="AA306" s="756"/>
      <c r="AB306" s="756"/>
      <c r="AC306" s="756"/>
      <c r="AD306" s="756"/>
      <c r="AE306" s="756"/>
      <c r="AF306" s="594"/>
      <c r="AG306" s="705">
        <f t="shared" si="33"/>
        <v>294</v>
      </c>
      <c r="AH306" s="756"/>
      <c r="AI306" s="756"/>
      <c r="AJ306" s="756"/>
      <c r="AK306" s="756"/>
      <c r="AL306" s="756"/>
      <c r="AM306" s="756"/>
      <c r="AN306" s="756"/>
      <c r="AO306" s="685"/>
      <c r="AP306" s="705">
        <f t="shared" si="34"/>
        <v>294</v>
      </c>
      <c r="AQ306" s="756"/>
      <c r="AR306" s="756"/>
      <c r="AS306" s="756"/>
      <c r="AT306" s="756"/>
      <c r="AU306" s="756"/>
      <c r="AV306" s="756"/>
      <c r="AW306" s="756"/>
    </row>
    <row r="307" spans="2:49" x14ac:dyDescent="0.25">
      <c r="B307" s="705">
        <v>295</v>
      </c>
      <c r="C307" s="951">
        <f>(1+_xlfn.XLOOKUP(INT((B307-1)/12)+1,'ZC Curve'!$B$8:$B$107,'ZC Curve'!R$8:R$107,,0))^(1/12)-1</f>
        <v>0</v>
      </c>
      <c r="D307" s="946">
        <f t="shared" si="29"/>
        <v>1</v>
      </c>
      <c r="E307" s="594"/>
      <c r="F307" s="705">
        <f t="shared" si="30"/>
        <v>295</v>
      </c>
      <c r="G307" s="756"/>
      <c r="H307" s="756"/>
      <c r="I307" s="756"/>
      <c r="J307" s="756"/>
      <c r="K307" s="756"/>
      <c r="L307" s="756"/>
      <c r="M307" s="756"/>
      <c r="N307" s="594"/>
      <c r="O307" s="705">
        <f t="shared" si="31"/>
        <v>295</v>
      </c>
      <c r="P307" s="756"/>
      <c r="Q307" s="756"/>
      <c r="R307" s="756"/>
      <c r="S307" s="756"/>
      <c r="T307" s="756"/>
      <c r="U307" s="756"/>
      <c r="V307" s="756"/>
      <c r="W307" s="594"/>
      <c r="X307" s="705">
        <f t="shared" si="32"/>
        <v>295</v>
      </c>
      <c r="Y307" s="756"/>
      <c r="Z307" s="756"/>
      <c r="AA307" s="756"/>
      <c r="AB307" s="756"/>
      <c r="AC307" s="756"/>
      <c r="AD307" s="756"/>
      <c r="AE307" s="756"/>
      <c r="AF307" s="594"/>
      <c r="AG307" s="705">
        <f t="shared" si="33"/>
        <v>295</v>
      </c>
      <c r="AH307" s="756"/>
      <c r="AI307" s="756"/>
      <c r="AJ307" s="756"/>
      <c r="AK307" s="756"/>
      <c r="AL307" s="756"/>
      <c r="AM307" s="756"/>
      <c r="AN307" s="756"/>
      <c r="AO307" s="685"/>
      <c r="AP307" s="705">
        <f t="shared" si="34"/>
        <v>295</v>
      </c>
      <c r="AQ307" s="756"/>
      <c r="AR307" s="756"/>
      <c r="AS307" s="756"/>
      <c r="AT307" s="756"/>
      <c r="AU307" s="756"/>
      <c r="AV307" s="756"/>
      <c r="AW307" s="756"/>
    </row>
    <row r="308" spans="2:49" x14ac:dyDescent="0.25">
      <c r="B308" s="705">
        <v>296</v>
      </c>
      <c r="C308" s="951">
        <f>(1+_xlfn.XLOOKUP(INT((B308-1)/12)+1,'ZC Curve'!$B$8:$B$107,'ZC Curve'!R$8:R$107,,0))^(1/12)-1</f>
        <v>0</v>
      </c>
      <c r="D308" s="946">
        <f t="shared" si="29"/>
        <v>1</v>
      </c>
      <c r="E308" s="594"/>
      <c r="F308" s="705">
        <f t="shared" si="30"/>
        <v>296</v>
      </c>
      <c r="G308" s="756"/>
      <c r="H308" s="756"/>
      <c r="I308" s="756"/>
      <c r="J308" s="756"/>
      <c r="K308" s="756"/>
      <c r="L308" s="756"/>
      <c r="M308" s="756"/>
      <c r="N308" s="594"/>
      <c r="O308" s="705">
        <f t="shared" si="31"/>
        <v>296</v>
      </c>
      <c r="P308" s="756"/>
      <c r="Q308" s="756"/>
      <c r="R308" s="756"/>
      <c r="S308" s="756"/>
      <c r="T308" s="756"/>
      <c r="U308" s="756"/>
      <c r="V308" s="756"/>
      <c r="W308" s="594"/>
      <c r="X308" s="705">
        <f t="shared" si="32"/>
        <v>296</v>
      </c>
      <c r="Y308" s="756"/>
      <c r="Z308" s="756"/>
      <c r="AA308" s="756"/>
      <c r="AB308" s="756"/>
      <c r="AC308" s="756"/>
      <c r="AD308" s="756"/>
      <c r="AE308" s="756"/>
      <c r="AF308" s="594"/>
      <c r="AG308" s="705">
        <f t="shared" si="33"/>
        <v>296</v>
      </c>
      <c r="AH308" s="756"/>
      <c r="AI308" s="756"/>
      <c r="AJ308" s="756"/>
      <c r="AK308" s="756"/>
      <c r="AL308" s="756"/>
      <c r="AM308" s="756"/>
      <c r="AN308" s="756"/>
      <c r="AO308" s="685"/>
      <c r="AP308" s="705">
        <f t="shared" si="34"/>
        <v>296</v>
      </c>
      <c r="AQ308" s="756"/>
      <c r="AR308" s="756"/>
      <c r="AS308" s="756"/>
      <c r="AT308" s="756"/>
      <c r="AU308" s="756"/>
      <c r="AV308" s="756"/>
      <c r="AW308" s="756"/>
    </row>
    <row r="309" spans="2:49" x14ac:dyDescent="0.25">
      <c r="B309" s="705">
        <v>297</v>
      </c>
      <c r="C309" s="951">
        <f>(1+_xlfn.XLOOKUP(INT((B309-1)/12)+1,'ZC Curve'!$B$8:$B$107,'ZC Curve'!R$8:R$107,,0))^(1/12)-1</f>
        <v>0</v>
      </c>
      <c r="D309" s="946">
        <f t="shared" si="29"/>
        <v>1</v>
      </c>
      <c r="E309" s="594"/>
      <c r="F309" s="705">
        <f t="shared" si="30"/>
        <v>297</v>
      </c>
      <c r="G309" s="756"/>
      <c r="H309" s="756"/>
      <c r="I309" s="756"/>
      <c r="J309" s="756"/>
      <c r="K309" s="756"/>
      <c r="L309" s="756"/>
      <c r="M309" s="756"/>
      <c r="N309" s="594"/>
      <c r="O309" s="705">
        <f t="shared" si="31"/>
        <v>297</v>
      </c>
      <c r="P309" s="756"/>
      <c r="Q309" s="756"/>
      <c r="R309" s="756"/>
      <c r="S309" s="756"/>
      <c r="T309" s="756"/>
      <c r="U309" s="756"/>
      <c r="V309" s="756"/>
      <c r="W309" s="594"/>
      <c r="X309" s="705">
        <f t="shared" si="32"/>
        <v>297</v>
      </c>
      <c r="Y309" s="756"/>
      <c r="Z309" s="756"/>
      <c r="AA309" s="756"/>
      <c r="AB309" s="756"/>
      <c r="AC309" s="756"/>
      <c r="AD309" s="756"/>
      <c r="AE309" s="756"/>
      <c r="AF309" s="594"/>
      <c r="AG309" s="705">
        <f t="shared" si="33"/>
        <v>297</v>
      </c>
      <c r="AH309" s="756"/>
      <c r="AI309" s="756"/>
      <c r="AJ309" s="756"/>
      <c r="AK309" s="756"/>
      <c r="AL309" s="756"/>
      <c r="AM309" s="756"/>
      <c r="AN309" s="756"/>
      <c r="AO309" s="685"/>
      <c r="AP309" s="705">
        <f t="shared" si="34"/>
        <v>297</v>
      </c>
      <c r="AQ309" s="756"/>
      <c r="AR309" s="756"/>
      <c r="AS309" s="756"/>
      <c r="AT309" s="756"/>
      <c r="AU309" s="756"/>
      <c r="AV309" s="756"/>
      <c r="AW309" s="756"/>
    </row>
    <row r="310" spans="2:49" x14ac:dyDescent="0.25">
      <c r="B310" s="705">
        <v>298</v>
      </c>
      <c r="C310" s="951">
        <f>(1+_xlfn.XLOOKUP(INT((B310-1)/12)+1,'ZC Curve'!$B$8:$B$107,'ZC Curve'!R$8:R$107,,0))^(1/12)-1</f>
        <v>0</v>
      </c>
      <c r="D310" s="946">
        <f t="shared" si="29"/>
        <v>1</v>
      </c>
      <c r="E310" s="594"/>
      <c r="F310" s="705">
        <f t="shared" si="30"/>
        <v>298</v>
      </c>
      <c r="G310" s="756"/>
      <c r="H310" s="756"/>
      <c r="I310" s="756"/>
      <c r="J310" s="756"/>
      <c r="K310" s="756"/>
      <c r="L310" s="756"/>
      <c r="M310" s="756"/>
      <c r="N310" s="594"/>
      <c r="O310" s="705">
        <f t="shared" si="31"/>
        <v>298</v>
      </c>
      <c r="P310" s="756"/>
      <c r="Q310" s="756"/>
      <c r="R310" s="756"/>
      <c r="S310" s="756"/>
      <c r="T310" s="756"/>
      <c r="U310" s="756"/>
      <c r="V310" s="756"/>
      <c r="W310" s="594"/>
      <c r="X310" s="705">
        <f t="shared" si="32"/>
        <v>298</v>
      </c>
      <c r="Y310" s="756"/>
      <c r="Z310" s="756"/>
      <c r="AA310" s="756"/>
      <c r="AB310" s="756"/>
      <c r="AC310" s="756"/>
      <c r="AD310" s="756"/>
      <c r="AE310" s="756"/>
      <c r="AF310" s="594"/>
      <c r="AG310" s="705">
        <f t="shared" si="33"/>
        <v>298</v>
      </c>
      <c r="AH310" s="756"/>
      <c r="AI310" s="756"/>
      <c r="AJ310" s="756"/>
      <c r="AK310" s="756"/>
      <c r="AL310" s="756"/>
      <c r="AM310" s="756"/>
      <c r="AN310" s="756"/>
      <c r="AO310" s="685"/>
      <c r="AP310" s="705">
        <f t="shared" si="34"/>
        <v>298</v>
      </c>
      <c r="AQ310" s="756"/>
      <c r="AR310" s="756"/>
      <c r="AS310" s="756"/>
      <c r="AT310" s="756"/>
      <c r="AU310" s="756"/>
      <c r="AV310" s="756"/>
      <c r="AW310" s="756"/>
    </row>
    <row r="311" spans="2:49" x14ac:dyDescent="0.25">
      <c r="B311" s="705">
        <v>299</v>
      </c>
      <c r="C311" s="951">
        <f>(1+_xlfn.XLOOKUP(INT((B311-1)/12)+1,'ZC Curve'!$B$8:$B$107,'ZC Curve'!R$8:R$107,,0))^(1/12)-1</f>
        <v>0</v>
      </c>
      <c r="D311" s="946">
        <f t="shared" si="29"/>
        <v>1</v>
      </c>
      <c r="E311" s="594"/>
      <c r="F311" s="705">
        <f t="shared" si="30"/>
        <v>299</v>
      </c>
      <c r="G311" s="756"/>
      <c r="H311" s="756"/>
      <c r="I311" s="756"/>
      <c r="J311" s="756"/>
      <c r="K311" s="756"/>
      <c r="L311" s="756"/>
      <c r="M311" s="756"/>
      <c r="N311" s="594"/>
      <c r="O311" s="705">
        <f t="shared" si="31"/>
        <v>299</v>
      </c>
      <c r="P311" s="756"/>
      <c r="Q311" s="756"/>
      <c r="R311" s="756"/>
      <c r="S311" s="756"/>
      <c r="T311" s="756"/>
      <c r="U311" s="756"/>
      <c r="V311" s="756"/>
      <c r="W311" s="594"/>
      <c r="X311" s="705">
        <f t="shared" si="32"/>
        <v>299</v>
      </c>
      <c r="Y311" s="756"/>
      <c r="Z311" s="756"/>
      <c r="AA311" s="756"/>
      <c r="AB311" s="756"/>
      <c r="AC311" s="756"/>
      <c r="AD311" s="756"/>
      <c r="AE311" s="756"/>
      <c r="AF311" s="594"/>
      <c r="AG311" s="705">
        <f t="shared" si="33"/>
        <v>299</v>
      </c>
      <c r="AH311" s="756"/>
      <c r="AI311" s="756"/>
      <c r="AJ311" s="756"/>
      <c r="AK311" s="756"/>
      <c r="AL311" s="756"/>
      <c r="AM311" s="756"/>
      <c r="AN311" s="756"/>
      <c r="AO311" s="685"/>
      <c r="AP311" s="705">
        <f t="shared" si="34"/>
        <v>299</v>
      </c>
      <c r="AQ311" s="756"/>
      <c r="AR311" s="756"/>
      <c r="AS311" s="756"/>
      <c r="AT311" s="756"/>
      <c r="AU311" s="756"/>
      <c r="AV311" s="756"/>
      <c r="AW311" s="756"/>
    </row>
    <row r="312" spans="2:49" x14ac:dyDescent="0.25">
      <c r="B312" s="705">
        <v>300</v>
      </c>
      <c r="C312" s="951">
        <f>(1+_xlfn.XLOOKUP(INT((B312-1)/12)+1,'ZC Curve'!$B$8:$B$107,'ZC Curve'!R$8:R$107,,0))^(1/12)-1</f>
        <v>0</v>
      </c>
      <c r="D312" s="946">
        <f t="shared" si="29"/>
        <v>1</v>
      </c>
      <c r="E312" s="594"/>
      <c r="F312" s="705">
        <f t="shared" si="30"/>
        <v>300</v>
      </c>
      <c r="G312" s="756"/>
      <c r="H312" s="756"/>
      <c r="I312" s="756"/>
      <c r="J312" s="756"/>
      <c r="K312" s="756"/>
      <c r="L312" s="756"/>
      <c r="M312" s="756"/>
      <c r="N312" s="594"/>
      <c r="O312" s="705">
        <f t="shared" si="31"/>
        <v>300</v>
      </c>
      <c r="P312" s="756"/>
      <c r="Q312" s="756"/>
      <c r="R312" s="756"/>
      <c r="S312" s="756"/>
      <c r="T312" s="756"/>
      <c r="U312" s="756"/>
      <c r="V312" s="756"/>
      <c r="W312" s="594"/>
      <c r="X312" s="705">
        <f t="shared" si="32"/>
        <v>300</v>
      </c>
      <c r="Y312" s="756"/>
      <c r="Z312" s="756"/>
      <c r="AA312" s="756"/>
      <c r="AB312" s="756"/>
      <c r="AC312" s="756"/>
      <c r="AD312" s="756"/>
      <c r="AE312" s="756"/>
      <c r="AF312" s="594"/>
      <c r="AG312" s="705">
        <f t="shared" si="33"/>
        <v>300</v>
      </c>
      <c r="AH312" s="756"/>
      <c r="AI312" s="756"/>
      <c r="AJ312" s="756"/>
      <c r="AK312" s="756"/>
      <c r="AL312" s="756"/>
      <c r="AM312" s="756"/>
      <c r="AN312" s="756"/>
      <c r="AO312" s="685"/>
      <c r="AP312" s="705">
        <f t="shared" si="34"/>
        <v>300</v>
      </c>
      <c r="AQ312" s="756"/>
      <c r="AR312" s="756"/>
      <c r="AS312" s="756"/>
      <c r="AT312" s="756"/>
      <c r="AU312" s="756"/>
      <c r="AV312" s="756"/>
      <c r="AW312" s="756"/>
    </row>
    <row r="313" spans="2:49" x14ac:dyDescent="0.25">
      <c r="B313" s="705">
        <v>301</v>
      </c>
      <c r="C313" s="951">
        <f>(1+_xlfn.XLOOKUP(INT((B313-1)/12)+1,'ZC Curve'!$B$8:$B$107,'ZC Curve'!R$8:R$107,,0))^(1/12)-1</f>
        <v>0</v>
      </c>
      <c r="D313" s="946">
        <f t="shared" si="29"/>
        <v>1</v>
      </c>
      <c r="E313" s="594"/>
      <c r="F313" s="705">
        <f t="shared" si="30"/>
        <v>301</v>
      </c>
      <c r="G313" s="756"/>
      <c r="H313" s="756"/>
      <c r="I313" s="756"/>
      <c r="J313" s="756"/>
      <c r="K313" s="756"/>
      <c r="L313" s="756"/>
      <c r="M313" s="756"/>
      <c r="N313" s="594"/>
      <c r="O313" s="705">
        <f t="shared" si="31"/>
        <v>301</v>
      </c>
      <c r="P313" s="756"/>
      <c r="Q313" s="756"/>
      <c r="R313" s="756"/>
      <c r="S313" s="756"/>
      <c r="T313" s="756"/>
      <c r="U313" s="756"/>
      <c r="V313" s="756"/>
      <c r="W313" s="594"/>
      <c r="X313" s="705">
        <f t="shared" si="32"/>
        <v>301</v>
      </c>
      <c r="Y313" s="756"/>
      <c r="Z313" s="756"/>
      <c r="AA313" s="756"/>
      <c r="AB313" s="756"/>
      <c r="AC313" s="756"/>
      <c r="AD313" s="756"/>
      <c r="AE313" s="756"/>
      <c r="AF313" s="594"/>
      <c r="AG313" s="705">
        <f t="shared" si="33"/>
        <v>301</v>
      </c>
      <c r="AH313" s="756"/>
      <c r="AI313" s="756"/>
      <c r="AJ313" s="756"/>
      <c r="AK313" s="756"/>
      <c r="AL313" s="756"/>
      <c r="AM313" s="756"/>
      <c r="AN313" s="756"/>
      <c r="AO313" s="685"/>
      <c r="AP313" s="705">
        <f t="shared" si="34"/>
        <v>301</v>
      </c>
      <c r="AQ313" s="756"/>
      <c r="AR313" s="756"/>
      <c r="AS313" s="756"/>
      <c r="AT313" s="756"/>
      <c r="AU313" s="756"/>
      <c r="AV313" s="756"/>
      <c r="AW313" s="756"/>
    </row>
    <row r="314" spans="2:49" x14ac:dyDescent="0.25">
      <c r="B314" s="705">
        <v>302</v>
      </c>
      <c r="C314" s="951">
        <f>(1+_xlfn.XLOOKUP(INT((B314-1)/12)+1,'ZC Curve'!$B$8:$B$107,'ZC Curve'!R$8:R$107,,0))^(1/12)-1</f>
        <v>0</v>
      </c>
      <c r="D314" s="946">
        <f t="shared" si="29"/>
        <v>1</v>
      </c>
      <c r="E314" s="594"/>
      <c r="F314" s="705">
        <f t="shared" si="30"/>
        <v>302</v>
      </c>
      <c r="G314" s="756"/>
      <c r="H314" s="756"/>
      <c r="I314" s="756"/>
      <c r="J314" s="756"/>
      <c r="K314" s="756"/>
      <c r="L314" s="756"/>
      <c r="M314" s="756"/>
      <c r="N314" s="594"/>
      <c r="O314" s="705">
        <f t="shared" si="31"/>
        <v>302</v>
      </c>
      <c r="P314" s="756"/>
      <c r="Q314" s="756"/>
      <c r="R314" s="756"/>
      <c r="S314" s="756"/>
      <c r="T314" s="756"/>
      <c r="U314" s="756"/>
      <c r="V314" s="756"/>
      <c r="W314" s="594"/>
      <c r="X314" s="705">
        <f t="shared" si="32"/>
        <v>302</v>
      </c>
      <c r="Y314" s="756"/>
      <c r="Z314" s="756"/>
      <c r="AA314" s="756"/>
      <c r="AB314" s="756"/>
      <c r="AC314" s="756"/>
      <c r="AD314" s="756"/>
      <c r="AE314" s="756"/>
      <c r="AF314" s="594"/>
      <c r="AG314" s="705">
        <f t="shared" si="33"/>
        <v>302</v>
      </c>
      <c r="AH314" s="756"/>
      <c r="AI314" s="756"/>
      <c r="AJ314" s="756"/>
      <c r="AK314" s="756"/>
      <c r="AL314" s="756"/>
      <c r="AM314" s="756"/>
      <c r="AN314" s="756"/>
      <c r="AO314" s="685"/>
      <c r="AP314" s="705">
        <f t="shared" si="34"/>
        <v>302</v>
      </c>
      <c r="AQ314" s="756"/>
      <c r="AR314" s="756"/>
      <c r="AS314" s="756"/>
      <c r="AT314" s="756"/>
      <c r="AU314" s="756"/>
      <c r="AV314" s="756"/>
      <c r="AW314" s="756"/>
    </row>
    <row r="315" spans="2:49" x14ac:dyDescent="0.25">
      <c r="B315" s="705">
        <v>303</v>
      </c>
      <c r="C315" s="951">
        <f>(1+_xlfn.XLOOKUP(INT((B315-1)/12)+1,'ZC Curve'!$B$8:$B$107,'ZC Curve'!R$8:R$107,,0))^(1/12)-1</f>
        <v>0</v>
      </c>
      <c r="D315" s="946">
        <f t="shared" si="29"/>
        <v>1</v>
      </c>
      <c r="E315" s="594"/>
      <c r="F315" s="705">
        <f t="shared" si="30"/>
        <v>303</v>
      </c>
      <c r="G315" s="756"/>
      <c r="H315" s="756"/>
      <c r="I315" s="756"/>
      <c r="J315" s="756"/>
      <c r="K315" s="756"/>
      <c r="L315" s="756"/>
      <c r="M315" s="756"/>
      <c r="N315" s="594"/>
      <c r="O315" s="705">
        <f t="shared" si="31"/>
        <v>303</v>
      </c>
      <c r="P315" s="756"/>
      <c r="Q315" s="756"/>
      <c r="R315" s="756"/>
      <c r="S315" s="756"/>
      <c r="T315" s="756"/>
      <c r="U315" s="756"/>
      <c r="V315" s="756"/>
      <c r="W315" s="594"/>
      <c r="X315" s="705">
        <f t="shared" si="32"/>
        <v>303</v>
      </c>
      <c r="Y315" s="756"/>
      <c r="Z315" s="756"/>
      <c r="AA315" s="756"/>
      <c r="AB315" s="756"/>
      <c r="AC315" s="756"/>
      <c r="AD315" s="756"/>
      <c r="AE315" s="756"/>
      <c r="AF315" s="594"/>
      <c r="AG315" s="705">
        <f t="shared" si="33"/>
        <v>303</v>
      </c>
      <c r="AH315" s="756"/>
      <c r="AI315" s="756"/>
      <c r="AJ315" s="756"/>
      <c r="AK315" s="756"/>
      <c r="AL315" s="756"/>
      <c r="AM315" s="756"/>
      <c r="AN315" s="756"/>
      <c r="AO315" s="685"/>
      <c r="AP315" s="705">
        <f t="shared" si="34"/>
        <v>303</v>
      </c>
      <c r="AQ315" s="756"/>
      <c r="AR315" s="756"/>
      <c r="AS315" s="756"/>
      <c r="AT315" s="756"/>
      <c r="AU315" s="756"/>
      <c r="AV315" s="756"/>
      <c r="AW315" s="756"/>
    </row>
    <row r="316" spans="2:49" x14ac:dyDescent="0.25">
      <c r="B316" s="705">
        <v>304</v>
      </c>
      <c r="C316" s="951">
        <f>(1+_xlfn.XLOOKUP(INT((B316-1)/12)+1,'ZC Curve'!$B$8:$B$107,'ZC Curve'!R$8:R$107,,0))^(1/12)-1</f>
        <v>0</v>
      </c>
      <c r="D316" s="946">
        <f t="shared" si="29"/>
        <v>1</v>
      </c>
      <c r="E316" s="594"/>
      <c r="F316" s="705">
        <f t="shared" si="30"/>
        <v>304</v>
      </c>
      <c r="G316" s="756"/>
      <c r="H316" s="756"/>
      <c r="I316" s="756"/>
      <c r="J316" s="756"/>
      <c r="K316" s="756"/>
      <c r="L316" s="756"/>
      <c r="M316" s="756"/>
      <c r="N316" s="594"/>
      <c r="O316" s="705">
        <f t="shared" si="31"/>
        <v>304</v>
      </c>
      <c r="P316" s="756"/>
      <c r="Q316" s="756"/>
      <c r="R316" s="756"/>
      <c r="S316" s="756"/>
      <c r="T316" s="756"/>
      <c r="U316" s="756"/>
      <c r="V316" s="756"/>
      <c r="W316" s="594"/>
      <c r="X316" s="705">
        <f t="shared" si="32"/>
        <v>304</v>
      </c>
      <c r="Y316" s="756"/>
      <c r="Z316" s="756"/>
      <c r="AA316" s="756"/>
      <c r="AB316" s="756"/>
      <c r="AC316" s="756"/>
      <c r="AD316" s="756"/>
      <c r="AE316" s="756"/>
      <c r="AF316" s="594"/>
      <c r="AG316" s="705">
        <f t="shared" si="33"/>
        <v>304</v>
      </c>
      <c r="AH316" s="756"/>
      <c r="AI316" s="756"/>
      <c r="AJ316" s="756"/>
      <c r="AK316" s="756"/>
      <c r="AL316" s="756"/>
      <c r="AM316" s="756"/>
      <c r="AN316" s="756"/>
      <c r="AO316" s="685"/>
      <c r="AP316" s="705">
        <f t="shared" si="34"/>
        <v>304</v>
      </c>
      <c r="AQ316" s="756"/>
      <c r="AR316" s="756"/>
      <c r="AS316" s="756"/>
      <c r="AT316" s="756"/>
      <c r="AU316" s="756"/>
      <c r="AV316" s="756"/>
      <c r="AW316" s="756"/>
    </row>
    <row r="317" spans="2:49" x14ac:dyDescent="0.25">
      <c r="B317" s="705">
        <v>305</v>
      </c>
      <c r="C317" s="951">
        <f>(1+_xlfn.XLOOKUP(INT((B317-1)/12)+1,'ZC Curve'!$B$8:$B$107,'ZC Curve'!R$8:R$107,,0))^(1/12)-1</f>
        <v>0</v>
      </c>
      <c r="D317" s="946">
        <f t="shared" si="29"/>
        <v>1</v>
      </c>
      <c r="E317" s="594"/>
      <c r="F317" s="705">
        <f t="shared" si="30"/>
        <v>305</v>
      </c>
      <c r="G317" s="756"/>
      <c r="H317" s="756"/>
      <c r="I317" s="756"/>
      <c r="J317" s="756"/>
      <c r="K317" s="756"/>
      <c r="L317" s="756"/>
      <c r="M317" s="756"/>
      <c r="N317" s="594"/>
      <c r="O317" s="705">
        <f t="shared" si="31"/>
        <v>305</v>
      </c>
      <c r="P317" s="756"/>
      <c r="Q317" s="756"/>
      <c r="R317" s="756"/>
      <c r="S317" s="756"/>
      <c r="T317" s="756"/>
      <c r="U317" s="756"/>
      <c r="V317" s="756"/>
      <c r="W317" s="594"/>
      <c r="X317" s="705">
        <f t="shared" si="32"/>
        <v>305</v>
      </c>
      <c r="Y317" s="756"/>
      <c r="Z317" s="756"/>
      <c r="AA317" s="756"/>
      <c r="AB317" s="756"/>
      <c r="AC317" s="756"/>
      <c r="AD317" s="756"/>
      <c r="AE317" s="756"/>
      <c r="AF317" s="594"/>
      <c r="AG317" s="705">
        <f t="shared" si="33"/>
        <v>305</v>
      </c>
      <c r="AH317" s="756"/>
      <c r="AI317" s="756"/>
      <c r="AJ317" s="756"/>
      <c r="AK317" s="756"/>
      <c r="AL317" s="756"/>
      <c r="AM317" s="756"/>
      <c r="AN317" s="756"/>
      <c r="AO317" s="685"/>
      <c r="AP317" s="705">
        <f t="shared" si="34"/>
        <v>305</v>
      </c>
      <c r="AQ317" s="756"/>
      <c r="AR317" s="756"/>
      <c r="AS317" s="756"/>
      <c r="AT317" s="756"/>
      <c r="AU317" s="756"/>
      <c r="AV317" s="756"/>
      <c r="AW317" s="756"/>
    </row>
    <row r="318" spans="2:49" x14ac:dyDescent="0.25">
      <c r="B318" s="705">
        <v>306</v>
      </c>
      <c r="C318" s="951">
        <f>(1+_xlfn.XLOOKUP(INT((B318-1)/12)+1,'ZC Curve'!$B$8:$B$107,'ZC Curve'!R$8:R$107,,0))^(1/12)-1</f>
        <v>0</v>
      </c>
      <c r="D318" s="946">
        <f t="shared" si="29"/>
        <v>1</v>
      </c>
      <c r="E318" s="594"/>
      <c r="F318" s="705">
        <f t="shared" si="30"/>
        <v>306</v>
      </c>
      <c r="G318" s="756"/>
      <c r="H318" s="756"/>
      <c r="I318" s="756"/>
      <c r="J318" s="756"/>
      <c r="K318" s="756"/>
      <c r="L318" s="756"/>
      <c r="M318" s="756"/>
      <c r="N318" s="594"/>
      <c r="O318" s="705">
        <f t="shared" si="31"/>
        <v>306</v>
      </c>
      <c r="P318" s="756"/>
      <c r="Q318" s="756"/>
      <c r="R318" s="756"/>
      <c r="S318" s="756"/>
      <c r="T318" s="756"/>
      <c r="U318" s="756"/>
      <c r="V318" s="756"/>
      <c r="W318" s="594"/>
      <c r="X318" s="705">
        <f t="shared" si="32"/>
        <v>306</v>
      </c>
      <c r="Y318" s="756"/>
      <c r="Z318" s="756"/>
      <c r="AA318" s="756"/>
      <c r="AB318" s="756"/>
      <c r="AC318" s="756"/>
      <c r="AD318" s="756"/>
      <c r="AE318" s="756"/>
      <c r="AF318" s="594"/>
      <c r="AG318" s="705">
        <f t="shared" si="33"/>
        <v>306</v>
      </c>
      <c r="AH318" s="756"/>
      <c r="AI318" s="756"/>
      <c r="AJ318" s="756"/>
      <c r="AK318" s="756"/>
      <c r="AL318" s="756"/>
      <c r="AM318" s="756"/>
      <c r="AN318" s="756"/>
      <c r="AO318" s="685"/>
      <c r="AP318" s="705">
        <f t="shared" si="34"/>
        <v>306</v>
      </c>
      <c r="AQ318" s="756"/>
      <c r="AR318" s="756"/>
      <c r="AS318" s="756"/>
      <c r="AT318" s="756"/>
      <c r="AU318" s="756"/>
      <c r="AV318" s="756"/>
      <c r="AW318" s="756"/>
    </row>
    <row r="319" spans="2:49" x14ac:dyDescent="0.25">
      <c r="B319" s="705">
        <v>307</v>
      </c>
      <c r="C319" s="951">
        <f>(1+_xlfn.XLOOKUP(INT((B319-1)/12)+1,'ZC Curve'!$B$8:$B$107,'ZC Curve'!R$8:R$107,,0))^(1/12)-1</f>
        <v>0</v>
      </c>
      <c r="D319" s="946">
        <f t="shared" si="29"/>
        <v>1</v>
      </c>
      <c r="E319" s="594"/>
      <c r="F319" s="705">
        <f t="shared" si="30"/>
        <v>307</v>
      </c>
      <c r="G319" s="756"/>
      <c r="H319" s="756"/>
      <c r="I319" s="756"/>
      <c r="J319" s="756"/>
      <c r="K319" s="756"/>
      <c r="L319" s="756"/>
      <c r="M319" s="756"/>
      <c r="N319" s="594"/>
      <c r="O319" s="705">
        <f t="shared" si="31"/>
        <v>307</v>
      </c>
      <c r="P319" s="756"/>
      <c r="Q319" s="756"/>
      <c r="R319" s="756"/>
      <c r="S319" s="756"/>
      <c r="T319" s="756"/>
      <c r="U319" s="756"/>
      <c r="V319" s="756"/>
      <c r="W319" s="594"/>
      <c r="X319" s="705">
        <f t="shared" si="32"/>
        <v>307</v>
      </c>
      <c r="Y319" s="756"/>
      <c r="Z319" s="756"/>
      <c r="AA319" s="756"/>
      <c r="AB319" s="756"/>
      <c r="AC319" s="756"/>
      <c r="AD319" s="756"/>
      <c r="AE319" s="756"/>
      <c r="AF319" s="594"/>
      <c r="AG319" s="705">
        <f t="shared" si="33"/>
        <v>307</v>
      </c>
      <c r="AH319" s="756"/>
      <c r="AI319" s="756"/>
      <c r="AJ319" s="756"/>
      <c r="AK319" s="756"/>
      <c r="AL319" s="756"/>
      <c r="AM319" s="756"/>
      <c r="AN319" s="756"/>
      <c r="AO319" s="685"/>
      <c r="AP319" s="705">
        <f t="shared" si="34"/>
        <v>307</v>
      </c>
      <c r="AQ319" s="756"/>
      <c r="AR319" s="756"/>
      <c r="AS319" s="756"/>
      <c r="AT319" s="756"/>
      <c r="AU319" s="756"/>
      <c r="AV319" s="756"/>
      <c r="AW319" s="756"/>
    </row>
    <row r="320" spans="2:49" x14ac:dyDescent="0.25">
      <c r="B320" s="705">
        <v>308</v>
      </c>
      <c r="C320" s="951">
        <f>(1+_xlfn.XLOOKUP(INT((B320-1)/12)+1,'ZC Curve'!$B$8:$B$107,'ZC Curve'!R$8:R$107,,0))^(1/12)-1</f>
        <v>0</v>
      </c>
      <c r="D320" s="946">
        <f t="shared" si="29"/>
        <v>1</v>
      </c>
      <c r="E320" s="594"/>
      <c r="F320" s="705">
        <f t="shared" si="30"/>
        <v>308</v>
      </c>
      <c r="G320" s="756"/>
      <c r="H320" s="756"/>
      <c r="I320" s="756"/>
      <c r="J320" s="756"/>
      <c r="K320" s="756"/>
      <c r="L320" s="756"/>
      <c r="M320" s="756"/>
      <c r="N320" s="594"/>
      <c r="O320" s="705">
        <f t="shared" si="31"/>
        <v>308</v>
      </c>
      <c r="P320" s="756"/>
      <c r="Q320" s="756"/>
      <c r="R320" s="756"/>
      <c r="S320" s="756"/>
      <c r="T320" s="756"/>
      <c r="U320" s="756"/>
      <c r="V320" s="756"/>
      <c r="W320" s="594"/>
      <c r="X320" s="705">
        <f t="shared" si="32"/>
        <v>308</v>
      </c>
      <c r="Y320" s="756"/>
      <c r="Z320" s="756"/>
      <c r="AA320" s="756"/>
      <c r="AB320" s="756"/>
      <c r="AC320" s="756"/>
      <c r="AD320" s="756"/>
      <c r="AE320" s="756"/>
      <c r="AF320" s="594"/>
      <c r="AG320" s="705">
        <f t="shared" si="33"/>
        <v>308</v>
      </c>
      <c r="AH320" s="756"/>
      <c r="AI320" s="756"/>
      <c r="AJ320" s="756"/>
      <c r="AK320" s="756"/>
      <c r="AL320" s="756"/>
      <c r="AM320" s="756"/>
      <c r="AN320" s="756"/>
      <c r="AO320" s="685"/>
      <c r="AP320" s="705">
        <f t="shared" si="34"/>
        <v>308</v>
      </c>
      <c r="AQ320" s="756"/>
      <c r="AR320" s="756"/>
      <c r="AS320" s="756"/>
      <c r="AT320" s="756"/>
      <c r="AU320" s="756"/>
      <c r="AV320" s="756"/>
      <c r="AW320" s="756"/>
    </row>
    <row r="321" spans="2:49" x14ac:dyDescent="0.25">
      <c r="B321" s="705">
        <v>309</v>
      </c>
      <c r="C321" s="951">
        <f>(1+_xlfn.XLOOKUP(INT((B321-1)/12)+1,'ZC Curve'!$B$8:$B$107,'ZC Curve'!R$8:R$107,,0))^(1/12)-1</f>
        <v>0</v>
      </c>
      <c r="D321" s="946">
        <f t="shared" si="29"/>
        <v>1</v>
      </c>
      <c r="E321" s="594"/>
      <c r="F321" s="705">
        <f t="shared" si="30"/>
        <v>309</v>
      </c>
      <c r="G321" s="756"/>
      <c r="H321" s="756"/>
      <c r="I321" s="756"/>
      <c r="J321" s="756"/>
      <c r="K321" s="756"/>
      <c r="L321" s="756"/>
      <c r="M321" s="756"/>
      <c r="N321" s="594"/>
      <c r="O321" s="705">
        <f t="shared" si="31"/>
        <v>309</v>
      </c>
      <c r="P321" s="756"/>
      <c r="Q321" s="756"/>
      <c r="R321" s="756"/>
      <c r="S321" s="756"/>
      <c r="T321" s="756"/>
      <c r="U321" s="756"/>
      <c r="V321" s="756"/>
      <c r="W321" s="594"/>
      <c r="X321" s="705">
        <f t="shared" si="32"/>
        <v>309</v>
      </c>
      <c r="Y321" s="756"/>
      <c r="Z321" s="756"/>
      <c r="AA321" s="756"/>
      <c r="AB321" s="756"/>
      <c r="AC321" s="756"/>
      <c r="AD321" s="756"/>
      <c r="AE321" s="756"/>
      <c r="AF321" s="594"/>
      <c r="AG321" s="705">
        <f t="shared" si="33"/>
        <v>309</v>
      </c>
      <c r="AH321" s="756"/>
      <c r="AI321" s="756"/>
      <c r="AJ321" s="756"/>
      <c r="AK321" s="756"/>
      <c r="AL321" s="756"/>
      <c r="AM321" s="756"/>
      <c r="AN321" s="756"/>
      <c r="AO321" s="685"/>
      <c r="AP321" s="705">
        <f t="shared" si="34"/>
        <v>309</v>
      </c>
      <c r="AQ321" s="756"/>
      <c r="AR321" s="756"/>
      <c r="AS321" s="756"/>
      <c r="AT321" s="756"/>
      <c r="AU321" s="756"/>
      <c r="AV321" s="756"/>
      <c r="AW321" s="756"/>
    </row>
    <row r="322" spans="2:49" x14ac:dyDescent="0.25">
      <c r="B322" s="705">
        <v>310</v>
      </c>
      <c r="C322" s="951">
        <f>(1+_xlfn.XLOOKUP(INT((B322-1)/12)+1,'ZC Curve'!$B$8:$B$107,'ZC Curve'!R$8:R$107,,0))^(1/12)-1</f>
        <v>0</v>
      </c>
      <c r="D322" s="946">
        <f t="shared" si="29"/>
        <v>1</v>
      </c>
      <c r="E322" s="594"/>
      <c r="F322" s="705">
        <f t="shared" si="30"/>
        <v>310</v>
      </c>
      <c r="G322" s="756"/>
      <c r="H322" s="756"/>
      <c r="I322" s="756"/>
      <c r="J322" s="756"/>
      <c r="K322" s="756"/>
      <c r="L322" s="756"/>
      <c r="M322" s="756"/>
      <c r="N322" s="594"/>
      <c r="O322" s="705">
        <f t="shared" si="31"/>
        <v>310</v>
      </c>
      <c r="P322" s="756"/>
      <c r="Q322" s="756"/>
      <c r="R322" s="756"/>
      <c r="S322" s="756"/>
      <c r="T322" s="756"/>
      <c r="U322" s="756"/>
      <c r="V322" s="756"/>
      <c r="W322" s="594"/>
      <c r="X322" s="705">
        <f t="shared" si="32"/>
        <v>310</v>
      </c>
      <c r="Y322" s="756"/>
      <c r="Z322" s="756"/>
      <c r="AA322" s="756"/>
      <c r="AB322" s="756"/>
      <c r="AC322" s="756"/>
      <c r="AD322" s="756"/>
      <c r="AE322" s="756"/>
      <c r="AF322" s="594"/>
      <c r="AG322" s="705">
        <f t="shared" si="33"/>
        <v>310</v>
      </c>
      <c r="AH322" s="756"/>
      <c r="AI322" s="756"/>
      <c r="AJ322" s="756"/>
      <c r="AK322" s="756"/>
      <c r="AL322" s="756"/>
      <c r="AM322" s="756"/>
      <c r="AN322" s="756"/>
      <c r="AO322" s="685"/>
      <c r="AP322" s="705">
        <f t="shared" si="34"/>
        <v>310</v>
      </c>
      <c r="AQ322" s="756"/>
      <c r="AR322" s="756"/>
      <c r="AS322" s="756"/>
      <c r="AT322" s="756"/>
      <c r="AU322" s="756"/>
      <c r="AV322" s="756"/>
      <c r="AW322" s="756"/>
    </row>
    <row r="323" spans="2:49" x14ac:dyDescent="0.25">
      <c r="B323" s="705">
        <v>311</v>
      </c>
      <c r="C323" s="951">
        <f>(1+_xlfn.XLOOKUP(INT((B323-1)/12)+1,'ZC Curve'!$B$8:$B$107,'ZC Curve'!R$8:R$107,,0))^(1/12)-1</f>
        <v>0</v>
      </c>
      <c r="D323" s="946">
        <f t="shared" si="29"/>
        <v>1</v>
      </c>
      <c r="E323" s="594"/>
      <c r="F323" s="705">
        <f t="shared" si="30"/>
        <v>311</v>
      </c>
      <c r="G323" s="756"/>
      <c r="H323" s="756"/>
      <c r="I323" s="756"/>
      <c r="J323" s="756"/>
      <c r="K323" s="756"/>
      <c r="L323" s="756"/>
      <c r="M323" s="756"/>
      <c r="N323" s="594"/>
      <c r="O323" s="705">
        <f t="shared" si="31"/>
        <v>311</v>
      </c>
      <c r="P323" s="756"/>
      <c r="Q323" s="756"/>
      <c r="R323" s="756"/>
      <c r="S323" s="756"/>
      <c r="T323" s="756"/>
      <c r="U323" s="756"/>
      <c r="V323" s="756"/>
      <c r="W323" s="594"/>
      <c r="X323" s="705">
        <f t="shared" si="32"/>
        <v>311</v>
      </c>
      <c r="Y323" s="756"/>
      <c r="Z323" s="756"/>
      <c r="AA323" s="756"/>
      <c r="AB323" s="756"/>
      <c r="AC323" s="756"/>
      <c r="AD323" s="756"/>
      <c r="AE323" s="756"/>
      <c r="AF323" s="594"/>
      <c r="AG323" s="705">
        <f t="shared" si="33"/>
        <v>311</v>
      </c>
      <c r="AH323" s="756"/>
      <c r="AI323" s="756"/>
      <c r="AJ323" s="756"/>
      <c r="AK323" s="756"/>
      <c r="AL323" s="756"/>
      <c r="AM323" s="756"/>
      <c r="AN323" s="756"/>
      <c r="AO323" s="685"/>
      <c r="AP323" s="705">
        <f t="shared" si="34"/>
        <v>311</v>
      </c>
      <c r="AQ323" s="756"/>
      <c r="AR323" s="756"/>
      <c r="AS323" s="756"/>
      <c r="AT323" s="756"/>
      <c r="AU323" s="756"/>
      <c r="AV323" s="756"/>
      <c r="AW323" s="756"/>
    </row>
    <row r="324" spans="2:49" x14ac:dyDescent="0.25">
      <c r="B324" s="705">
        <v>312</v>
      </c>
      <c r="C324" s="951">
        <f>(1+_xlfn.XLOOKUP(INT((B324-1)/12)+1,'ZC Curve'!$B$8:$B$107,'ZC Curve'!R$8:R$107,,0))^(1/12)-1</f>
        <v>0</v>
      </c>
      <c r="D324" s="946">
        <f t="shared" si="29"/>
        <v>1</v>
      </c>
      <c r="E324" s="594"/>
      <c r="F324" s="705">
        <f t="shared" si="30"/>
        <v>312</v>
      </c>
      <c r="G324" s="756"/>
      <c r="H324" s="756"/>
      <c r="I324" s="756"/>
      <c r="J324" s="756"/>
      <c r="K324" s="756"/>
      <c r="L324" s="756"/>
      <c r="M324" s="756"/>
      <c r="N324" s="594"/>
      <c r="O324" s="705">
        <f t="shared" si="31"/>
        <v>312</v>
      </c>
      <c r="P324" s="756"/>
      <c r="Q324" s="756"/>
      <c r="R324" s="756"/>
      <c r="S324" s="756"/>
      <c r="T324" s="756"/>
      <c r="U324" s="756"/>
      <c r="V324" s="756"/>
      <c r="W324" s="594"/>
      <c r="X324" s="705">
        <f t="shared" si="32"/>
        <v>312</v>
      </c>
      <c r="Y324" s="756"/>
      <c r="Z324" s="756"/>
      <c r="AA324" s="756"/>
      <c r="AB324" s="756"/>
      <c r="AC324" s="756"/>
      <c r="AD324" s="756"/>
      <c r="AE324" s="756"/>
      <c r="AF324" s="594"/>
      <c r="AG324" s="705">
        <f t="shared" si="33"/>
        <v>312</v>
      </c>
      <c r="AH324" s="756"/>
      <c r="AI324" s="756"/>
      <c r="AJ324" s="756"/>
      <c r="AK324" s="756"/>
      <c r="AL324" s="756"/>
      <c r="AM324" s="756"/>
      <c r="AN324" s="756"/>
      <c r="AO324" s="685"/>
      <c r="AP324" s="705">
        <f t="shared" si="34"/>
        <v>312</v>
      </c>
      <c r="AQ324" s="756"/>
      <c r="AR324" s="756"/>
      <c r="AS324" s="756"/>
      <c r="AT324" s="756"/>
      <c r="AU324" s="756"/>
      <c r="AV324" s="756"/>
      <c r="AW324" s="756"/>
    </row>
    <row r="325" spans="2:49" x14ac:dyDescent="0.25">
      <c r="B325" s="705">
        <v>313</v>
      </c>
      <c r="C325" s="951">
        <f>(1+_xlfn.XLOOKUP(INT((B325-1)/12)+1,'ZC Curve'!$B$8:$B$107,'ZC Curve'!R$8:R$107,,0))^(1/12)-1</f>
        <v>0</v>
      </c>
      <c r="D325" s="946">
        <f t="shared" si="29"/>
        <v>1</v>
      </c>
      <c r="E325" s="594"/>
      <c r="F325" s="705">
        <f t="shared" si="30"/>
        <v>313</v>
      </c>
      <c r="G325" s="756"/>
      <c r="H325" s="756"/>
      <c r="I325" s="756"/>
      <c r="J325" s="756"/>
      <c r="K325" s="756"/>
      <c r="L325" s="756"/>
      <c r="M325" s="756"/>
      <c r="N325" s="594"/>
      <c r="O325" s="705">
        <f t="shared" si="31"/>
        <v>313</v>
      </c>
      <c r="P325" s="756"/>
      <c r="Q325" s="756"/>
      <c r="R325" s="756"/>
      <c r="S325" s="756"/>
      <c r="T325" s="756"/>
      <c r="U325" s="756"/>
      <c r="V325" s="756"/>
      <c r="W325" s="594"/>
      <c r="X325" s="705">
        <f t="shared" si="32"/>
        <v>313</v>
      </c>
      <c r="Y325" s="756"/>
      <c r="Z325" s="756"/>
      <c r="AA325" s="756"/>
      <c r="AB325" s="756"/>
      <c r="AC325" s="756"/>
      <c r="AD325" s="756"/>
      <c r="AE325" s="756"/>
      <c r="AF325" s="594"/>
      <c r="AG325" s="705">
        <f t="shared" si="33"/>
        <v>313</v>
      </c>
      <c r="AH325" s="756"/>
      <c r="AI325" s="756"/>
      <c r="AJ325" s="756"/>
      <c r="AK325" s="756"/>
      <c r="AL325" s="756"/>
      <c r="AM325" s="756"/>
      <c r="AN325" s="756"/>
      <c r="AO325" s="685"/>
      <c r="AP325" s="705">
        <f t="shared" si="34"/>
        <v>313</v>
      </c>
      <c r="AQ325" s="756"/>
      <c r="AR325" s="756"/>
      <c r="AS325" s="756"/>
      <c r="AT325" s="756"/>
      <c r="AU325" s="756"/>
      <c r="AV325" s="756"/>
      <c r="AW325" s="756"/>
    </row>
    <row r="326" spans="2:49" x14ac:dyDescent="0.25">
      <c r="B326" s="705">
        <v>314</v>
      </c>
      <c r="C326" s="951">
        <f>(1+_xlfn.XLOOKUP(INT((B326-1)/12)+1,'ZC Curve'!$B$8:$B$107,'ZC Curve'!R$8:R$107,,0))^(1/12)-1</f>
        <v>0</v>
      </c>
      <c r="D326" s="946">
        <f t="shared" si="29"/>
        <v>1</v>
      </c>
      <c r="E326" s="594"/>
      <c r="F326" s="705">
        <f t="shared" si="30"/>
        <v>314</v>
      </c>
      <c r="G326" s="756"/>
      <c r="H326" s="756"/>
      <c r="I326" s="756"/>
      <c r="J326" s="756"/>
      <c r="K326" s="756"/>
      <c r="L326" s="756"/>
      <c r="M326" s="756"/>
      <c r="N326" s="594"/>
      <c r="O326" s="705">
        <f t="shared" si="31"/>
        <v>314</v>
      </c>
      <c r="P326" s="756"/>
      <c r="Q326" s="756"/>
      <c r="R326" s="756"/>
      <c r="S326" s="756"/>
      <c r="T326" s="756"/>
      <c r="U326" s="756"/>
      <c r="V326" s="756"/>
      <c r="W326" s="594"/>
      <c r="X326" s="705">
        <f t="shared" si="32"/>
        <v>314</v>
      </c>
      <c r="Y326" s="756"/>
      <c r="Z326" s="756"/>
      <c r="AA326" s="756"/>
      <c r="AB326" s="756"/>
      <c r="AC326" s="756"/>
      <c r="AD326" s="756"/>
      <c r="AE326" s="756"/>
      <c r="AF326" s="594"/>
      <c r="AG326" s="705">
        <f t="shared" si="33"/>
        <v>314</v>
      </c>
      <c r="AH326" s="756"/>
      <c r="AI326" s="756"/>
      <c r="AJ326" s="756"/>
      <c r="AK326" s="756"/>
      <c r="AL326" s="756"/>
      <c r="AM326" s="756"/>
      <c r="AN326" s="756"/>
      <c r="AO326" s="685"/>
      <c r="AP326" s="705">
        <f t="shared" si="34"/>
        <v>314</v>
      </c>
      <c r="AQ326" s="756"/>
      <c r="AR326" s="756"/>
      <c r="AS326" s="756"/>
      <c r="AT326" s="756"/>
      <c r="AU326" s="756"/>
      <c r="AV326" s="756"/>
      <c r="AW326" s="756"/>
    </row>
    <row r="327" spans="2:49" x14ac:dyDescent="0.25">
      <c r="B327" s="705">
        <v>315</v>
      </c>
      <c r="C327" s="951">
        <f>(1+_xlfn.XLOOKUP(INT((B327-1)/12)+1,'ZC Curve'!$B$8:$B$107,'ZC Curve'!R$8:R$107,,0))^(1/12)-1</f>
        <v>0</v>
      </c>
      <c r="D327" s="946">
        <f t="shared" si="29"/>
        <v>1</v>
      </c>
      <c r="E327" s="594"/>
      <c r="F327" s="705">
        <f t="shared" si="30"/>
        <v>315</v>
      </c>
      <c r="G327" s="756"/>
      <c r="H327" s="756"/>
      <c r="I327" s="756"/>
      <c r="J327" s="756"/>
      <c r="K327" s="756"/>
      <c r="L327" s="756"/>
      <c r="M327" s="756"/>
      <c r="N327" s="594"/>
      <c r="O327" s="705">
        <f t="shared" si="31"/>
        <v>315</v>
      </c>
      <c r="P327" s="756"/>
      <c r="Q327" s="756"/>
      <c r="R327" s="756"/>
      <c r="S327" s="756"/>
      <c r="T327" s="756"/>
      <c r="U327" s="756"/>
      <c r="V327" s="756"/>
      <c r="W327" s="594"/>
      <c r="X327" s="705">
        <f t="shared" si="32"/>
        <v>315</v>
      </c>
      <c r="Y327" s="756"/>
      <c r="Z327" s="756"/>
      <c r="AA327" s="756"/>
      <c r="AB327" s="756"/>
      <c r="AC327" s="756"/>
      <c r="AD327" s="756"/>
      <c r="AE327" s="756"/>
      <c r="AF327" s="594"/>
      <c r="AG327" s="705">
        <f t="shared" si="33"/>
        <v>315</v>
      </c>
      <c r="AH327" s="756"/>
      <c r="AI327" s="756"/>
      <c r="AJ327" s="756"/>
      <c r="AK327" s="756"/>
      <c r="AL327" s="756"/>
      <c r="AM327" s="756"/>
      <c r="AN327" s="756"/>
      <c r="AO327" s="685"/>
      <c r="AP327" s="705">
        <f t="shared" si="34"/>
        <v>315</v>
      </c>
      <c r="AQ327" s="756"/>
      <c r="AR327" s="756"/>
      <c r="AS327" s="756"/>
      <c r="AT327" s="756"/>
      <c r="AU327" s="756"/>
      <c r="AV327" s="756"/>
      <c r="AW327" s="756"/>
    </row>
    <row r="328" spans="2:49" x14ac:dyDescent="0.25">
      <c r="B328" s="705">
        <v>316</v>
      </c>
      <c r="C328" s="951">
        <f>(1+_xlfn.XLOOKUP(INT((B328-1)/12)+1,'ZC Curve'!$B$8:$B$107,'ZC Curve'!R$8:R$107,,0))^(1/12)-1</f>
        <v>0</v>
      </c>
      <c r="D328" s="946">
        <f t="shared" si="29"/>
        <v>1</v>
      </c>
      <c r="E328" s="594"/>
      <c r="F328" s="705">
        <f t="shared" si="30"/>
        <v>316</v>
      </c>
      <c r="G328" s="756"/>
      <c r="H328" s="756"/>
      <c r="I328" s="756"/>
      <c r="J328" s="756"/>
      <c r="K328" s="756"/>
      <c r="L328" s="756"/>
      <c r="M328" s="756"/>
      <c r="N328" s="594"/>
      <c r="O328" s="705">
        <f t="shared" si="31"/>
        <v>316</v>
      </c>
      <c r="P328" s="756"/>
      <c r="Q328" s="756"/>
      <c r="R328" s="756"/>
      <c r="S328" s="756"/>
      <c r="T328" s="756"/>
      <c r="U328" s="756"/>
      <c r="V328" s="756"/>
      <c r="W328" s="594"/>
      <c r="X328" s="705">
        <f t="shared" si="32"/>
        <v>316</v>
      </c>
      <c r="Y328" s="756"/>
      <c r="Z328" s="756"/>
      <c r="AA328" s="756"/>
      <c r="AB328" s="756"/>
      <c r="AC328" s="756"/>
      <c r="AD328" s="756"/>
      <c r="AE328" s="756"/>
      <c r="AF328" s="594"/>
      <c r="AG328" s="705">
        <f t="shared" si="33"/>
        <v>316</v>
      </c>
      <c r="AH328" s="756"/>
      <c r="AI328" s="756"/>
      <c r="AJ328" s="756"/>
      <c r="AK328" s="756"/>
      <c r="AL328" s="756"/>
      <c r="AM328" s="756"/>
      <c r="AN328" s="756"/>
      <c r="AO328" s="685"/>
      <c r="AP328" s="705">
        <f t="shared" si="34"/>
        <v>316</v>
      </c>
      <c r="AQ328" s="756"/>
      <c r="AR328" s="756"/>
      <c r="AS328" s="756"/>
      <c r="AT328" s="756"/>
      <c r="AU328" s="756"/>
      <c r="AV328" s="756"/>
      <c r="AW328" s="756"/>
    </row>
    <row r="329" spans="2:49" x14ac:dyDescent="0.25">
      <c r="B329" s="705">
        <v>317</v>
      </c>
      <c r="C329" s="951">
        <f>(1+_xlfn.XLOOKUP(INT((B329-1)/12)+1,'ZC Curve'!$B$8:$B$107,'ZC Curve'!R$8:R$107,,0))^(1/12)-1</f>
        <v>0</v>
      </c>
      <c r="D329" s="946">
        <f t="shared" si="29"/>
        <v>1</v>
      </c>
      <c r="E329" s="594"/>
      <c r="F329" s="705">
        <f t="shared" si="30"/>
        <v>317</v>
      </c>
      <c r="G329" s="756"/>
      <c r="H329" s="756"/>
      <c r="I329" s="756"/>
      <c r="J329" s="756"/>
      <c r="K329" s="756"/>
      <c r="L329" s="756"/>
      <c r="M329" s="756"/>
      <c r="N329" s="594"/>
      <c r="O329" s="705">
        <f t="shared" si="31"/>
        <v>317</v>
      </c>
      <c r="P329" s="756"/>
      <c r="Q329" s="756"/>
      <c r="R329" s="756"/>
      <c r="S329" s="756"/>
      <c r="T329" s="756"/>
      <c r="U329" s="756"/>
      <c r="V329" s="756"/>
      <c r="W329" s="594"/>
      <c r="X329" s="705">
        <f t="shared" si="32"/>
        <v>317</v>
      </c>
      <c r="Y329" s="756"/>
      <c r="Z329" s="756"/>
      <c r="AA329" s="756"/>
      <c r="AB329" s="756"/>
      <c r="AC329" s="756"/>
      <c r="AD329" s="756"/>
      <c r="AE329" s="756"/>
      <c r="AF329" s="594"/>
      <c r="AG329" s="705">
        <f t="shared" si="33"/>
        <v>317</v>
      </c>
      <c r="AH329" s="756"/>
      <c r="AI329" s="756"/>
      <c r="AJ329" s="756"/>
      <c r="AK329" s="756"/>
      <c r="AL329" s="756"/>
      <c r="AM329" s="756"/>
      <c r="AN329" s="756"/>
      <c r="AO329" s="685"/>
      <c r="AP329" s="705">
        <f t="shared" si="34"/>
        <v>317</v>
      </c>
      <c r="AQ329" s="756"/>
      <c r="AR329" s="756"/>
      <c r="AS329" s="756"/>
      <c r="AT329" s="756"/>
      <c r="AU329" s="756"/>
      <c r="AV329" s="756"/>
      <c r="AW329" s="756"/>
    </row>
    <row r="330" spans="2:49" x14ac:dyDescent="0.25">
      <c r="B330" s="705">
        <v>318</v>
      </c>
      <c r="C330" s="951">
        <f>(1+_xlfn.XLOOKUP(INT((B330-1)/12)+1,'ZC Curve'!$B$8:$B$107,'ZC Curve'!R$8:R$107,,0))^(1/12)-1</f>
        <v>0</v>
      </c>
      <c r="D330" s="946">
        <f t="shared" si="29"/>
        <v>1</v>
      </c>
      <c r="E330" s="594"/>
      <c r="F330" s="705">
        <f t="shared" si="30"/>
        <v>318</v>
      </c>
      <c r="G330" s="756"/>
      <c r="H330" s="756"/>
      <c r="I330" s="756"/>
      <c r="J330" s="756"/>
      <c r="K330" s="756"/>
      <c r="L330" s="756"/>
      <c r="M330" s="756"/>
      <c r="N330" s="594"/>
      <c r="O330" s="705">
        <f t="shared" si="31"/>
        <v>318</v>
      </c>
      <c r="P330" s="756"/>
      <c r="Q330" s="756"/>
      <c r="R330" s="756"/>
      <c r="S330" s="756"/>
      <c r="T330" s="756"/>
      <c r="U330" s="756"/>
      <c r="V330" s="756"/>
      <c r="W330" s="594"/>
      <c r="X330" s="705">
        <f t="shared" si="32"/>
        <v>318</v>
      </c>
      <c r="Y330" s="756"/>
      <c r="Z330" s="756"/>
      <c r="AA330" s="756"/>
      <c r="AB330" s="756"/>
      <c r="AC330" s="756"/>
      <c r="AD330" s="756"/>
      <c r="AE330" s="756"/>
      <c r="AF330" s="594"/>
      <c r="AG330" s="705">
        <f t="shared" si="33"/>
        <v>318</v>
      </c>
      <c r="AH330" s="756"/>
      <c r="AI330" s="756"/>
      <c r="AJ330" s="756"/>
      <c r="AK330" s="756"/>
      <c r="AL330" s="756"/>
      <c r="AM330" s="756"/>
      <c r="AN330" s="756"/>
      <c r="AO330" s="685"/>
      <c r="AP330" s="705">
        <f t="shared" si="34"/>
        <v>318</v>
      </c>
      <c r="AQ330" s="756"/>
      <c r="AR330" s="756"/>
      <c r="AS330" s="756"/>
      <c r="AT330" s="756"/>
      <c r="AU330" s="756"/>
      <c r="AV330" s="756"/>
      <c r="AW330" s="756"/>
    </row>
    <row r="331" spans="2:49" x14ac:dyDescent="0.25">
      <c r="B331" s="705">
        <v>319</v>
      </c>
      <c r="C331" s="951">
        <f>(1+_xlfn.XLOOKUP(INT((B331-1)/12)+1,'ZC Curve'!$B$8:$B$107,'ZC Curve'!R$8:R$107,,0))^(1/12)-1</f>
        <v>0</v>
      </c>
      <c r="D331" s="946">
        <f t="shared" si="29"/>
        <v>1</v>
      </c>
      <c r="E331" s="594"/>
      <c r="F331" s="705">
        <f t="shared" si="30"/>
        <v>319</v>
      </c>
      <c r="G331" s="756"/>
      <c r="H331" s="756"/>
      <c r="I331" s="756"/>
      <c r="J331" s="756"/>
      <c r="K331" s="756"/>
      <c r="L331" s="756"/>
      <c r="M331" s="756"/>
      <c r="N331" s="594"/>
      <c r="O331" s="705">
        <f t="shared" si="31"/>
        <v>319</v>
      </c>
      <c r="P331" s="756"/>
      <c r="Q331" s="756"/>
      <c r="R331" s="756"/>
      <c r="S331" s="756"/>
      <c r="T331" s="756"/>
      <c r="U331" s="756"/>
      <c r="V331" s="756"/>
      <c r="W331" s="594"/>
      <c r="X331" s="705">
        <f t="shared" si="32"/>
        <v>319</v>
      </c>
      <c r="Y331" s="756"/>
      <c r="Z331" s="756"/>
      <c r="AA331" s="756"/>
      <c r="AB331" s="756"/>
      <c r="AC331" s="756"/>
      <c r="AD331" s="756"/>
      <c r="AE331" s="756"/>
      <c r="AF331" s="594"/>
      <c r="AG331" s="705">
        <f t="shared" si="33"/>
        <v>319</v>
      </c>
      <c r="AH331" s="756"/>
      <c r="AI331" s="756"/>
      <c r="AJ331" s="756"/>
      <c r="AK331" s="756"/>
      <c r="AL331" s="756"/>
      <c r="AM331" s="756"/>
      <c r="AN331" s="756"/>
      <c r="AO331" s="685"/>
      <c r="AP331" s="705">
        <f t="shared" si="34"/>
        <v>319</v>
      </c>
      <c r="AQ331" s="756"/>
      <c r="AR331" s="756"/>
      <c r="AS331" s="756"/>
      <c r="AT331" s="756"/>
      <c r="AU331" s="756"/>
      <c r="AV331" s="756"/>
      <c r="AW331" s="756"/>
    </row>
    <row r="332" spans="2:49" x14ac:dyDescent="0.25">
      <c r="B332" s="705">
        <v>320</v>
      </c>
      <c r="C332" s="951">
        <f>(1+_xlfn.XLOOKUP(INT((B332-1)/12)+1,'ZC Curve'!$B$8:$B$107,'ZC Curve'!R$8:R$107,,0))^(1/12)-1</f>
        <v>0</v>
      </c>
      <c r="D332" s="946">
        <f t="shared" si="29"/>
        <v>1</v>
      </c>
      <c r="E332" s="594"/>
      <c r="F332" s="705">
        <f t="shared" si="30"/>
        <v>320</v>
      </c>
      <c r="G332" s="756"/>
      <c r="H332" s="756"/>
      <c r="I332" s="756"/>
      <c r="J332" s="756"/>
      <c r="K332" s="756"/>
      <c r="L332" s="756"/>
      <c r="M332" s="756"/>
      <c r="N332" s="594"/>
      <c r="O332" s="705">
        <f t="shared" si="31"/>
        <v>320</v>
      </c>
      <c r="P332" s="756"/>
      <c r="Q332" s="756"/>
      <c r="R332" s="756"/>
      <c r="S332" s="756"/>
      <c r="T332" s="756"/>
      <c r="U332" s="756"/>
      <c r="V332" s="756"/>
      <c r="W332" s="594"/>
      <c r="X332" s="705">
        <f t="shared" si="32"/>
        <v>320</v>
      </c>
      <c r="Y332" s="756"/>
      <c r="Z332" s="756"/>
      <c r="AA332" s="756"/>
      <c r="AB332" s="756"/>
      <c r="AC332" s="756"/>
      <c r="AD332" s="756"/>
      <c r="AE332" s="756"/>
      <c r="AF332" s="594"/>
      <c r="AG332" s="705">
        <f t="shared" si="33"/>
        <v>320</v>
      </c>
      <c r="AH332" s="756"/>
      <c r="AI332" s="756"/>
      <c r="AJ332" s="756"/>
      <c r="AK332" s="756"/>
      <c r="AL332" s="756"/>
      <c r="AM332" s="756"/>
      <c r="AN332" s="756"/>
      <c r="AO332" s="685"/>
      <c r="AP332" s="705">
        <f t="shared" si="34"/>
        <v>320</v>
      </c>
      <c r="AQ332" s="756"/>
      <c r="AR332" s="756"/>
      <c r="AS332" s="756"/>
      <c r="AT332" s="756"/>
      <c r="AU332" s="756"/>
      <c r="AV332" s="756"/>
      <c r="AW332" s="756"/>
    </row>
    <row r="333" spans="2:49" x14ac:dyDescent="0.25">
      <c r="B333" s="705">
        <v>321</v>
      </c>
      <c r="C333" s="951">
        <f>(1+_xlfn.XLOOKUP(INT((B333-1)/12)+1,'ZC Curve'!$B$8:$B$107,'ZC Curve'!R$8:R$107,,0))^(1/12)-1</f>
        <v>0</v>
      </c>
      <c r="D333" s="946">
        <f t="shared" si="29"/>
        <v>1</v>
      </c>
      <c r="E333" s="594"/>
      <c r="F333" s="705">
        <f t="shared" si="30"/>
        <v>321</v>
      </c>
      <c r="G333" s="756"/>
      <c r="H333" s="756"/>
      <c r="I333" s="756"/>
      <c r="J333" s="756"/>
      <c r="K333" s="756"/>
      <c r="L333" s="756"/>
      <c r="M333" s="756"/>
      <c r="N333" s="594"/>
      <c r="O333" s="705">
        <f t="shared" si="31"/>
        <v>321</v>
      </c>
      <c r="P333" s="756"/>
      <c r="Q333" s="756"/>
      <c r="R333" s="756"/>
      <c r="S333" s="756"/>
      <c r="T333" s="756"/>
      <c r="U333" s="756"/>
      <c r="V333" s="756"/>
      <c r="W333" s="594"/>
      <c r="X333" s="705">
        <f t="shared" si="32"/>
        <v>321</v>
      </c>
      <c r="Y333" s="756"/>
      <c r="Z333" s="756"/>
      <c r="AA333" s="756"/>
      <c r="AB333" s="756"/>
      <c r="AC333" s="756"/>
      <c r="AD333" s="756"/>
      <c r="AE333" s="756"/>
      <c r="AF333" s="594"/>
      <c r="AG333" s="705">
        <f t="shared" si="33"/>
        <v>321</v>
      </c>
      <c r="AH333" s="756"/>
      <c r="AI333" s="756"/>
      <c r="AJ333" s="756"/>
      <c r="AK333" s="756"/>
      <c r="AL333" s="756"/>
      <c r="AM333" s="756"/>
      <c r="AN333" s="756"/>
      <c r="AO333" s="685"/>
      <c r="AP333" s="705">
        <f t="shared" si="34"/>
        <v>321</v>
      </c>
      <c r="AQ333" s="756"/>
      <c r="AR333" s="756"/>
      <c r="AS333" s="756"/>
      <c r="AT333" s="756"/>
      <c r="AU333" s="756"/>
      <c r="AV333" s="756"/>
      <c r="AW333" s="756"/>
    </row>
    <row r="334" spans="2:49" x14ac:dyDescent="0.25">
      <c r="B334" s="705">
        <v>322</v>
      </c>
      <c r="C334" s="951">
        <f>(1+_xlfn.XLOOKUP(INT((B334-1)/12)+1,'ZC Curve'!$B$8:$B$107,'ZC Curve'!R$8:R$107,,0))^(1/12)-1</f>
        <v>0</v>
      </c>
      <c r="D334" s="946">
        <f t="shared" ref="D334:D397" si="35">D333/(1+C334)</f>
        <v>1</v>
      </c>
      <c r="E334" s="594"/>
      <c r="F334" s="705">
        <f t="shared" ref="F334:F397" si="36">F333+1</f>
        <v>322</v>
      </c>
      <c r="G334" s="756"/>
      <c r="H334" s="756"/>
      <c r="I334" s="756"/>
      <c r="J334" s="756"/>
      <c r="K334" s="756"/>
      <c r="L334" s="756"/>
      <c r="M334" s="756"/>
      <c r="N334" s="594"/>
      <c r="O334" s="705">
        <f t="shared" ref="O334:O397" si="37">O333+1</f>
        <v>322</v>
      </c>
      <c r="P334" s="756"/>
      <c r="Q334" s="756"/>
      <c r="R334" s="756"/>
      <c r="S334" s="756"/>
      <c r="T334" s="756"/>
      <c r="U334" s="756"/>
      <c r="V334" s="756"/>
      <c r="W334" s="594"/>
      <c r="X334" s="705">
        <f t="shared" ref="X334:X397" si="38">X333+1</f>
        <v>322</v>
      </c>
      <c r="Y334" s="756"/>
      <c r="Z334" s="756"/>
      <c r="AA334" s="756"/>
      <c r="AB334" s="756"/>
      <c r="AC334" s="756"/>
      <c r="AD334" s="756"/>
      <c r="AE334" s="756"/>
      <c r="AF334" s="594"/>
      <c r="AG334" s="705">
        <f t="shared" ref="AG334:AG397" si="39">AG333+1</f>
        <v>322</v>
      </c>
      <c r="AH334" s="756"/>
      <c r="AI334" s="756"/>
      <c r="AJ334" s="756"/>
      <c r="AK334" s="756"/>
      <c r="AL334" s="756"/>
      <c r="AM334" s="756"/>
      <c r="AN334" s="756"/>
      <c r="AO334" s="685"/>
      <c r="AP334" s="705">
        <f t="shared" ref="AP334:AP397" si="40">AP333+1</f>
        <v>322</v>
      </c>
      <c r="AQ334" s="756"/>
      <c r="AR334" s="756"/>
      <c r="AS334" s="756"/>
      <c r="AT334" s="756"/>
      <c r="AU334" s="756"/>
      <c r="AV334" s="756"/>
      <c r="AW334" s="756"/>
    </row>
    <row r="335" spans="2:49" x14ac:dyDescent="0.25">
      <c r="B335" s="705">
        <v>323</v>
      </c>
      <c r="C335" s="951">
        <f>(1+_xlfn.XLOOKUP(INT((B335-1)/12)+1,'ZC Curve'!$B$8:$B$107,'ZC Curve'!R$8:R$107,,0))^(1/12)-1</f>
        <v>0</v>
      </c>
      <c r="D335" s="946">
        <f t="shared" si="35"/>
        <v>1</v>
      </c>
      <c r="E335" s="594"/>
      <c r="F335" s="705">
        <f t="shared" si="36"/>
        <v>323</v>
      </c>
      <c r="G335" s="756"/>
      <c r="H335" s="756"/>
      <c r="I335" s="756"/>
      <c r="J335" s="756"/>
      <c r="K335" s="756"/>
      <c r="L335" s="756"/>
      <c r="M335" s="756"/>
      <c r="N335" s="594"/>
      <c r="O335" s="705">
        <f t="shared" si="37"/>
        <v>323</v>
      </c>
      <c r="P335" s="756"/>
      <c r="Q335" s="756"/>
      <c r="R335" s="756"/>
      <c r="S335" s="756"/>
      <c r="T335" s="756"/>
      <c r="U335" s="756"/>
      <c r="V335" s="756"/>
      <c r="W335" s="594"/>
      <c r="X335" s="705">
        <f t="shared" si="38"/>
        <v>323</v>
      </c>
      <c r="Y335" s="756"/>
      <c r="Z335" s="756"/>
      <c r="AA335" s="756"/>
      <c r="AB335" s="756"/>
      <c r="AC335" s="756"/>
      <c r="AD335" s="756"/>
      <c r="AE335" s="756"/>
      <c r="AF335" s="594"/>
      <c r="AG335" s="705">
        <f t="shared" si="39"/>
        <v>323</v>
      </c>
      <c r="AH335" s="756"/>
      <c r="AI335" s="756"/>
      <c r="AJ335" s="756"/>
      <c r="AK335" s="756"/>
      <c r="AL335" s="756"/>
      <c r="AM335" s="756"/>
      <c r="AN335" s="756"/>
      <c r="AO335" s="685"/>
      <c r="AP335" s="705">
        <f t="shared" si="40"/>
        <v>323</v>
      </c>
      <c r="AQ335" s="756"/>
      <c r="AR335" s="756"/>
      <c r="AS335" s="756"/>
      <c r="AT335" s="756"/>
      <c r="AU335" s="756"/>
      <c r="AV335" s="756"/>
      <c r="AW335" s="756"/>
    </row>
    <row r="336" spans="2:49" x14ac:dyDescent="0.25">
      <c r="B336" s="705">
        <v>324</v>
      </c>
      <c r="C336" s="951">
        <f>(1+_xlfn.XLOOKUP(INT((B336-1)/12)+1,'ZC Curve'!$B$8:$B$107,'ZC Curve'!R$8:R$107,,0))^(1/12)-1</f>
        <v>0</v>
      </c>
      <c r="D336" s="946">
        <f t="shared" si="35"/>
        <v>1</v>
      </c>
      <c r="E336" s="594"/>
      <c r="F336" s="705">
        <f t="shared" si="36"/>
        <v>324</v>
      </c>
      <c r="G336" s="756"/>
      <c r="H336" s="756"/>
      <c r="I336" s="756"/>
      <c r="J336" s="756"/>
      <c r="K336" s="756"/>
      <c r="L336" s="756"/>
      <c r="M336" s="756"/>
      <c r="N336" s="594"/>
      <c r="O336" s="705">
        <f t="shared" si="37"/>
        <v>324</v>
      </c>
      <c r="P336" s="756"/>
      <c r="Q336" s="756"/>
      <c r="R336" s="756"/>
      <c r="S336" s="756"/>
      <c r="T336" s="756"/>
      <c r="U336" s="756"/>
      <c r="V336" s="756"/>
      <c r="W336" s="594"/>
      <c r="X336" s="705">
        <f t="shared" si="38"/>
        <v>324</v>
      </c>
      <c r="Y336" s="756"/>
      <c r="Z336" s="756"/>
      <c r="AA336" s="756"/>
      <c r="AB336" s="756"/>
      <c r="AC336" s="756"/>
      <c r="AD336" s="756"/>
      <c r="AE336" s="756"/>
      <c r="AF336" s="594"/>
      <c r="AG336" s="705">
        <f t="shared" si="39"/>
        <v>324</v>
      </c>
      <c r="AH336" s="756"/>
      <c r="AI336" s="756"/>
      <c r="AJ336" s="756"/>
      <c r="AK336" s="756"/>
      <c r="AL336" s="756"/>
      <c r="AM336" s="756"/>
      <c r="AN336" s="756"/>
      <c r="AO336" s="685"/>
      <c r="AP336" s="705">
        <f t="shared" si="40"/>
        <v>324</v>
      </c>
      <c r="AQ336" s="756"/>
      <c r="AR336" s="756"/>
      <c r="AS336" s="756"/>
      <c r="AT336" s="756"/>
      <c r="AU336" s="756"/>
      <c r="AV336" s="756"/>
      <c r="AW336" s="756"/>
    </row>
    <row r="337" spans="2:49" x14ac:dyDescent="0.25">
      <c r="B337" s="705">
        <v>325</v>
      </c>
      <c r="C337" s="951">
        <f>(1+_xlfn.XLOOKUP(INT((B337-1)/12)+1,'ZC Curve'!$B$8:$B$107,'ZC Curve'!R$8:R$107,,0))^(1/12)-1</f>
        <v>0</v>
      </c>
      <c r="D337" s="946">
        <f t="shared" si="35"/>
        <v>1</v>
      </c>
      <c r="E337" s="594"/>
      <c r="F337" s="705">
        <f t="shared" si="36"/>
        <v>325</v>
      </c>
      <c r="G337" s="756"/>
      <c r="H337" s="756"/>
      <c r="I337" s="756"/>
      <c r="J337" s="756"/>
      <c r="K337" s="756"/>
      <c r="L337" s="756"/>
      <c r="M337" s="756"/>
      <c r="N337" s="594"/>
      <c r="O337" s="705">
        <f t="shared" si="37"/>
        <v>325</v>
      </c>
      <c r="P337" s="756"/>
      <c r="Q337" s="756"/>
      <c r="R337" s="756"/>
      <c r="S337" s="756"/>
      <c r="T337" s="756"/>
      <c r="U337" s="756"/>
      <c r="V337" s="756"/>
      <c r="W337" s="594"/>
      <c r="X337" s="705">
        <f t="shared" si="38"/>
        <v>325</v>
      </c>
      <c r="Y337" s="756"/>
      <c r="Z337" s="756"/>
      <c r="AA337" s="756"/>
      <c r="AB337" s="756"/>
      <c r="AC337" s="756"/>
      <c r="AD337" s="756"/>
      <c r="AE337" s="756"/>
      <c r="AF337" s="594"/>
      <c r="AG337" s="705">
        <f t="shared" si="39"/>
        <v>325</v>
      </c>
      <c r="AH337" s="756"/>
      <c r="AI337" s="756"/>
      <c r="AJ337" s="756"/>
      <c r="AK337" s="756"/>
      <c r="AL337" s="756"/>
      <c r="AM337" s="756"/>
      <c r="AN337" s="756"/>
      <c r="AO337" s="685"/>
      <c r="AP337" s="705">
        <f t="shared" si="40"/>
        <v>325</v>
      </c>
      <c r="AQ337" s="756"/>
      <c r="AR337" s="756"/>
      <c r="AS337" s="756"/>
      <c r="AT337" s="756"/>
      <c r="AU337" s="756"/>
      <c r="AV337" s="756"/>
      <c r="AW337" s="756"/>
    </row>
    <row r="338" spans="2:49" x14ac:dyDescent="0.25">
      <c r="B338" s="705">
        <v>326</v>
      </c>
      <c r="C338" s="951">
        <f>(1+_xlfn.XLOOKUP(INT((B338-1)/12)+1,'ZC Curve'!$B$8:$B$107,'ZC Curve'!R$8:R$107,,0))^(1/12)-1</f>
        <v>0</v>
      </c>
      <c r="D338" s="946">
        <f t="shared" si="35"/>
        <v>1</v>
      </c>
      <c r="E338" s="594"/>
      <c r="F338" s="705">
        <f t="shared" si="36"/>
        <v>326</v>
      </c>
      <c r="G338" s="756"/>
      <c r="H338" s="756"/>
      <c r="I338" s="756"/>
      <c r="J338" s="756"/>
      <c r="K338" s="756"/>
      <c r="L338" s="756"/>
      <c r="M338" s="756"/>
      <c r="N338" s="594"/>
      <c r="O338" s="705">
        <f t="shared" si="37"/>
        <v>326</v>
      </c>
      <c r="P338" s="756"/>
      <c r="Q338" s="756"/>
      <c r="R338" s="756"/>
      <c r="S338" s="756"/>
      <c r="T338" s="756"/>
      <c r="U338" s="756"/>
      <c r="V338" s="756"/>
      <c r="W338" s="594"/>
      <c r="X338" s="705">
        <f t="shared" si="38"/>
        <v>326</v>
      </c>
      <c r="Y338" s="756"/>
      <c r="Z338" s="756"/>
      <c r="AA338" s="756"/>
      <c r="AB338" s="756"/>
      <c r="AC338" s="756"/>
      <c r="AD338" s="756"/>
      <c r="AE338" s="756"/>
      <c r="AF338" s="594"/>
      <c r="AG338" s="705">
        <f t="shared" si="39"/>
        <v>326</v>
      </c>
      <c r="AH338" s="756"/>
      <c r="AI338" s="756"/>
      <c r="AJ338" s="756"/>
      <c r="AK338" s="756"/>
      <c r="AL338" s="756"/>
      <c r="AM338" s="756"/>
      <c r="AN338" s="756"/>
      <c r="AO338" s="685"/>
      <c r="AP338" s="705">
        <f t="shared" si="40"/>
        <v>326</v>
      </c>
      <c r="AQ338" s="756"/>
      <c r="AR338" s="756"/>
      <c r="AS338" s="756"/>
      <c r="AT338" s="756"/>
      <c r="AU338" s="756"/>
      <c r="AV338" s="756"/>
      <c r="AW338" s="756"/>
    </row>
    <row r="339" spans="2:49" x14ac:dyDescent="0.25">
      <c r="B339" s="705">
        <v>327</v>
      </c>
      <c r="C339" s="951">
        <f>(1+_xlfn.XLOOKUP(INT((B339-1)/12)+1,'ZC Curve'!$B$8:$B$107,'ZC Curve'!R$8:R$107,,0))^(1/12)-1</f>
        <v>0</v>
      </c>
      <c r="D339" s="946">
        <f t="shared" si="35"/>
        <v>1</v>
      </c>
      <c r="E339" s="594"/>
      <c r="F339" s="705">
        <f t="shared" si="36"/>
        <v>327</v>
      </c>
      <c r="G339" s="756"/>
      <c r="H339" s="756"/>
      <c r="I339" s="756"/>
      <c r="J339" s="756"/>
      <c r="K339" s="756"/>
      <c r="L339" s="756"/>
      <c r="M339" s="756"/>
      <c r="N339" s="594"/>
      <c r="O339" s="705">
        <f t="shared" si="37"/>
        <v>327</v>
      </c>
      <c r="P339" s="756"/>
      <c r="Q339" s="756"/>
      <c r="R339" s="756"/>
      <c r="S339" s="756"/>
      <c r="T339" s="756"/>
      <c r="U339" s="756"/>
      <c r="V339" s="756"/>
      <c r="W339" s="594"/>
      <c r="X339" s="705">
        <f t="shared" si="38"/>
        <v>327</v>
      </c>
      <c r="Y339" s="756"/>
      <c r="Z339" s="756"/>
      <c r="AA339" s="756"/>
      <c r="AB339" s="756"/>
      <c r="AC339" s="756"/>
      <c r="AD339" s="756"/>
      <c r="AE339" s="756"/>
      <c r="AF339" s="594"/>
      <c r="AG339" s="705">
        <f t="shared" si="39"/>
        <v>327</v>
      </c>
      <c r="AH339" s="756"/>
      <c r="AI339" s="756"/>
      <c r="AJ339" s="756"/>
      <c r="AK339" s="756"/>
      <c r="AL339" s="756"/>
      <c r="AM339" s="756"/>
      <c r="AN339" s="756"/>
      <c r="AO339" s="685"/>
      <c r="AP339" s="705">
        <f t="shared" si="40"/>
        <v>327</v>
      </c>
      <c r="AQ339" s="756"/>
      <c r="AR339" s="756"/>
      <c r="AS339" s="756"/>
      <c r="AT339" s="756"/>
      <c r="AU339" s="756"/>
      <c r="AV339" s="756"/>
      <c r="AW339" s="756"/>
    </row>
    <row r="340" spans="2:49" x14ac:dyDescent="0.25">
      <c r="B340" s="705">
        <v>328</v>
      </c>
      <c r="C340" s="951">
        <f>(1+_xlfn.XLOOKUP(INT((B340-1)/12)+1,'ZC Curve'!$B$8:$B$107,'ZC Curve'!R$8:R$107,,0))^(1/12)-1</f>
        <v>0</v>
      </c>
      <c r="D340" s="946">
        <f t="shared" si="35"/>
        <v>1</v>
      </c>
      <c r="E340" s="594"/>
      <c r="F340" s="705">
        <f t="shared" si="36"/>
        <v>328</v>
      </c>
      <c r="G340" s="756"/>
      <c r="H340" s="756"/>
      <c r="I340" s="756"/>
      <c r="J340" s="756"/>
      <c r="K340" s="756"/>
      <c r="L340" s="756"/>
      <c r="M340" s="756"/>
      <c r="N340" s="594"/>
      <c r="O340" s="705">
        <f t="shared" si="37"/>
        <v>328</v>
      </c>
      <c r="P340" s="756"/>
      <c r="Q340" s="756"/>
      <c r="R340" s="756"/>
      <c r="S340" s="756"/>
      <c r="T340" s="756"/>
      <c r="U340" s="756"/>
      <c r="V340" s="756"/>
      <c r="W340" s="594"/>
      <c r="X340" s="705">
        <f t="shared" si="38"/>
        <v>328</v>
      </c>
      <c r="Y340" s="756"/>
      <c r="Z340" s="756"/>
      <c r="AA340" s="756"/>
      <c r="AB340" s="756"/>
      <c r="AC340" s="756"/>
      <c r="AD340" s="756"/>
      <c r="AE340" s="756"/>
      <c r="AF340" s="594"/>
      <c r="AG340" s="705">
        <f t="shared" si="39"/>
        <v>328</v>
      </c>
      <c r="AH340" s="756"/>
      <c r="AI340" s="756"/>
      <c r="AJ340" s="756"/>
      <c r="AK340" s="756"/>
      <c r="AL340" s="756"/>
      <c r="AM340" s="756"/>
      <c r="AN340" s="756"/>
      <c r="AO340" s="685"/>
      <c r="AP340" s="705">
        <f t="shared" si="40"/>
        <v>328</v>
      </c>
      <c r="AQ340" s="756"/>
      <c r="AR340" s="756"/>
      <c r="AS340" s="756"/>
      <c r="AT340" s="756"/>
      <c r="AU340" s="756"/>
      <c r="AV340" s="756"/>
      <c r="AW340" s="756"/>
    </row>
    <row r="341" spans="2:49" x14ac:dyDescent="0.25">
      <c r="B341" s="705">
        <v>329</v>
      </c>
      <c r="C341" s="951">
        <f>(1+_xlfn.XLOOKUP(INT((B341-1)/12)+1,'ZC Curve'!$B$8:$B$107,'ZC Curve'!R$8:R$107,,0))^(1/12)-1</f>
        <v>0</v>
      </c>
      <c r="D341" s="946">
        <f t="shared" si="35"/>
        <v>1</v>
      </c>
      <c r="E341" s="594"/>
      <c r="F341" s="705">
        <f t="shared" si="36"/>
        <v>329</v>
      </c>
      <c r="G341" s="756"/>
      <c r="H341" s="756"/>
      <c r="I341" s="756"/>
      <c r="J341" s="756"/>
      <c r="K341" s="756"/>
      <c r="L341" s="756"/>
      <c r="M341" s="756"/>
      <c r="N341" s="594"/>
      <c r="O341" s="705">
        <f t="shared" si="37"/>
        <v>329</v>
      </c>
      <c r="P341" s="756"/>
      <c r="Q341" s="756"/>
      <c r="R341" s="756"/>
      <c r="S341" s="756"/>
      <c r="T341" s="756"/>
      <c r="U341" s="756"/>
      <c r="V341" s="756"/>
      <c r="W341" s="594"/>
      <c r="X341" s="705">
        <f t="shared" si="38"/>
        <v>329</v>
      </c>
      <c r="Y341" s="756"/>
      <c r="Z341" s="756"/>
      <c r="AA341" s="756"/>
      <c r="AB341" s="756"/>
      <c r="AC341" s="756"/>
      <c r="AD341" s="756"/>
      <c r="AE341" s="756"/>
      <c r="AF341" s="594"/>
      <c r="AG341" s="705">
        <f t="shared" si="39"/>
        <v>329</v>
      </c>
      <c r="AH341" s="756"/>
      <c r="AI341" s="756"/>
      <c r="AJ341" s="756"/>
      <c r="AK341" s="756"/>
      <c r="AL341" s="756"/>
      <c r="AM341" s="756"/>
      <c r="AN341" s="756"/>
      <c r="AO341" s="685"/>
      <c r="AP341" s="705">
        <f t="shared" si="40"/>
        <v>329</v>
      </c>
      <c r="AQ341" s="756"/>
      <c r="AR341" s="756"/>
      <c r="AS341" s="756"/>
      <c r="AT341" s="756"/>
      <c r="AU341" s="756"/>
      <c r="AV341" s="756"/>
      <c r="AW341" s="756"/>
    </row>
    <row r="342" spans="2:49" x14ac:dyDescent="0.25">
      <c r="B342" s="705">
        <v>330</v>
      </c>
      <c r="C342" s="951">
        <f>(1+_xlfn.XLOOKUP(INT((B342-1)/12)+1,'ZC Curve'!$B$8:$B$107,'ZC Curve'!R$8:R$107,,0))^(1/12)-1</f>
        <v>0</v>
      </c>
      <c r="D342" s="946">
        <f t="shared" si="35"/>
        <v>1</v>
      </c>
      <c r="E342" s="594"/>
      <c r="F342" s="705">
        <f t="shared" si="36"/>
        <v>330</v>
      </c>
      <c r="G342" s="756"/>
      <c r="H342" s="756"/>
      <c r="I342" s="756"/>
      <c r="J342" s="756"/>
      <c r="K342" s="756"/>
      <c r="L342" s="756"/>
      <c r="M342" s="756"/>
      <c r="N342" s="594"/>
      <c r="O342" s="705">
        <f t="shared" si="37"/>
        <v>330</v>
      </c>
      <c r="P342" s="756"/>
      <c r="Q342" s="756"/>
      <c r="R342" s="756"/>
      <c r="S342" s="756"/>
      <c r="T342" s="756"/>
      <c r="U342" s="756"/>
      <c r="V342" s="756"/>
      <c r="W342" s="594"/>
      <c r="X342" s="705">
        <f t="shared" si="38"/>
        <v>330</v>
      </c>
      <c r="Y342" s="756"/>
      <c r="Z342" s="756"/>
      <c r="AA342" s="756"/>
      <c r="AB342" s="756"/>
      <c r="AC342" s="756"/>
      <c r="AD342" s="756"/>
      <c r="AE342" s="756"/>
      <c r="AF342" s="594"/>
      <c r="AG342" s="705">
        <f t="shared" si="39"/>
        <v>330</v>
      </c>
      <c r="AH342" s="756"/>
      <c r="AI342" s="756"/>
      <c r="AJ342" s="756"/>
      <c r="AK342" s="756"/>
      <c r="AL342" s="756"/>
      <c r="AM342" s="756"/>
      <c r="AN342" s="756"/>
      <c r="AO342" s="685"/>
      <c r="AP342" s="705">
        <f t="shared" si="40"/>
        <v>330</v>
      </c>
      <c r="AQ342" s="756"/>
      <c r="AR342" s="756"/>
      <c r="AS342" s="756"/>
      <c r="AT342" s="756"/>
      <c r="AU342" s="756"/>
      <c r="AV342" s="756"/>
      <c r="AW342" s="756"/>
    </row>
    <row r="343" spans="2:49" x14ac:dyDescent="0.25">
      <c r="B343" s="705">
        <v>331</v>
      </c>
      <c r="C343" s="951">
        <f>(1+_xlfn.XLOOKUP(INT((B343-1)/12)+1,'ZC Curve'!$B$8:$B$107,'ZC Curve'!R$8:R$107,,0))^(1/12)-1</f>
        <v>0</v>
      </c>
      <c r="D343" s="946">
        <f t="shared" si="35"/>
        <v>1</v>
      </c>
      <c r="E343" s="594"/>
      <c r="F343" s="705">
        <f t="shared" si="36"/>
        <v>331</v>
      </c>
      <c r="G343" s="756"/>
      <c r="H343" s="756"/>
      <c r="I343" s="756"/>
      <c r="J343" s="756"/>
      <c r="K343" s="756"/>
      <c r="L343" s="756"/>
      <c r="M343" s="756"/>
      <c r="N343" s="594"/>
      <c r="O343" s="705">
        <f t="shared" si="37"/>
        <v>331</v>
      </c>
      <c r="P343" s="756"/>
      <c r="Q343" s="756"/>
      <c r="R343" s="756"/>
      <c r="S343" s="756"/>
      <c r="T343" s="756"/>
      <c r="U343" s="756"/>
      <c r="V343" s="756"/>
      <c r="W343" s="594"/>
      <c r="X343" s="705">
        <f t="shared" si="38"/>
        <v>331</v>
      </c>
      <c r="Y343" s="756"/>
      <c r="Z343" s="756"/>
      <c r="AA343" s="756"/>
      <c r="AB343" s="756"/>
      <c r="AC343" s="756"/>
      <c r="AD343" s="756"/>
      <c r="AE343" s="756"/>
      <c r="AF343" s="594"/>
      <c r="AG343" s="705">
        <f t="shared" si="39"/>
        <v>331</v>
      </c>
      <c r="AH343" s="756"/>
      <c r="AI343" s="756"/>
      <c r="AJ343" s="756"/>
      <c r="AK343" s="756"/>
      <c r="AL343" s="756"/>
      <c r="AM343" s="756"/>
      <c r="AN343" s="756"/>
      <c r="AO343" s="685"/>
      <c r="AP343" s="705">
        <f t="shared" si="40"/>
        <v>331</v>
      </c>
      <c r="AQ343" s="756"/>
      <c r="AR343" s="756"/>
      <c r="AS343" s="756"/>
      <c r="AT343" s="756"/>
      <c r="AU343" s="756"/>
      <c r="AV343" s="756"/>
      <c r="AW343" s="756"/>
    </row>
    <row r="344" spans="2:49" x14ac:dyDescent="0.25">
      <c r="B344" s="705">
        <v>332</v>
      </c>
      <c r="C344" s="951">
        <f>(1+_xlfn.XLOOKUP(INT((B344-1)/12)+1,'ZC Curve'!$B$8:$B$107,'ZC Curve'!R$8:R$107,,0))^(1/12)-1</f>
        <v>0</v>
      </c>
      <c r="D344" s="946">
        <f t="shared" si="35"/>
        <v>1</v>
      </c>
      <c r="E344" s="594"/>
      <c r="F344" s="705">
        <f t="shared" si="36"/>
        <v>332</v>
      </c>
      <c r="G344" s="756"/>
      <c r="H344" s="756"/>
      <c r="I344" s="756"/>
      <c r="J344" s="756"/>
      <c r="K344" s="756"/>
      <c r="L344" s="756"/>
      <c r="M344" s="756"/>
      <c r="N344" s="594"/>
      <c r="O344" s="705">
        <f t="shared" si="37"/>
        <v>332</v>
      </c>
      <c r="P344" s="756"/>
      <c r="Q344" s="756"/>
      <c r="R344" s="756"/>
      <c r="S344" s="756"/>
      <c r="T344" s="756"/>
      <c r="U344" s="756"/>
      <c r="V344" s="756"/>
      <c r="W344" s="594"/>
      <c r="X344" s="705">
        <f t="shared" si="38"/>
        <v>332</v>
      </c>
      <c r="Y344" s="756"/>
      <c r="Z344" s="756"/>
      <c r="AA344" s="756"/>
      <c r="AB344" s="756"/>
      <c r="AC344" s="756"/>
      <c r="AD344" s="756"/>
      <c r="AE344" s="756"/>
      <c r="AF344" s="594"/>
      <c r="AG344" s="705">
        <f t="shared" si="39"/>
        <v>332</v>
      </c>
      <c r="AH344" s="756"/>
      <c r="AI344" s="756"/>
      <c r="AJ344" s="756"/>
      <c r="AK344" s="756"/>
      <c r="AL344" s="756"/>
      <c r="AM344" s="756"/>
      <c r="AN344" s="756"/>
      <c r="AO344" s="685"/>
      <c r="AP344" s="705">
        <f t="shared" si="40"/>
        <v>332</v>
      </c>
      <c r="AQ344" s="756"/>
      <c r="AR344" s="756"/>
      <c r="AS344" s="756"/>
      <c r="AT344" s="756"/>
      <c r="AU344" s="756"/>
      <c r="AV344" s="756"/>
      <c r="AW344" s="756"/>
    </row>
    <row r="345" spans="2:49" x14ac:dyDescent="0.25">
      <c r="B345" s="705">
        <v>333</v>
      </c>
      <c r="C345" s="951">
        <f>(1+_xlfn.XLOOKUP(INT((B345-1)/12)+1,'ZC Curve'!$B$8:$B$107,'ZC Curve'!R$8:R$107,,0))^(1/12)-1</f>
        <v>0</v>
      </c>
      <c r="D345" s="946">
        <f t="shared" si="35"/>
        <v>1</v>
      </c>
      <c r="E345" s="594"/>
      <c r="F345" s="705">
        <f t="shared" si="36"/>
        <v>333</v>
      </c>
      <c r="G345" s="756"/>
      <c r="H345" s="756"/>
      <c r="I345" s="756"/>
      <c r="J345" s="756"/>
      <c r="K345" s="756"/>
      <c r="L345" s="756"/>
      <c r="M345" s="756"/>
      <c r="N345" s="594"/>
      <c r="O345" s="705">
        <f t="shared" si="37"/>
        <v>333</v>
      </c>
      <c r="P345" s="756"/>
      <c r="Q345" s="756"/>
      <c r="R345" s="756"/>
      <c r="S345" s="756"/>
      <c r="T345" s="756"/>
      <c r="U345" s="756"/>
      <c r="V345" s="756"/>
      <c r="W345" s="594"/>
      <c r="X345" s="705">
        <f t="shared" si="38"/>
        <v>333</v>
      </c>
      <c r="Y345" s="756"/>
      <c r="Z345" s="756"/>
      <c r="AA345" s="756"/>
      <c r="AB345" s="756"/>
      <c r="AC345" s="756"/>
      <c r="AD345" s="756"/>
      <c r="AE345" s="756"/>
      <c r="AF345" s="594"/>
      <c r="AG345" s="705">
        <f t="shared" si="39"/>
        <v>333</v>
      </c>
      <c r="AH345" s="756"/>
      <c r="AI345" s="756"/>
      <c r="AJ345" s="756"/>
      <c r="AK345" s="756"/>
      <c r="AL345" s="756"/>
      <c r="AM345" s="756"/>
      <c r="AN345" s="756"/>
      <c r="AO345" s="685"/>
      <c r="AP345" s="705">
        <f t="shared" si="40"/>
        <v>333</v>
      </c>
      <c r="AQ345" s="756"/>
      <c r="AR345" s="756"/>
      <c r="AS345" s="756"/>
      <c r="AT345" s="756"/>
      <c r="AU345" s="756"/>
      <c r="AV345" s="756"/>
      <c r="AW345" s="756"/>
    </row>
    <row r="346" spans="2:49" x14ac:dyDescent="0.25">
      <c r="B346" s="705">
        <v>334</v>
      </c>
      <c r="C346" s="951">
        <f>(1+_xlfn.XLOOKUP(INT((B346-1)/12)+1,'ZC Curve'!$B$8:$B$107,'ZC Curve'!R$8:R$107,,0))^(1/12)-1</f>
        <v>0</v>
      </c>
      <c r="D346" s="946">
        <f t="shared" si="35"/>
        <v>1</v>
      </c>
      <c r="E346" s="594"/>
      <c r="F346" s="705">
        <f t="shared" si="36"/>
        <v>334</v>
      </c>
      <c r="G346" s="756"/>
      <c r="H346" s="756"/>
      <c r="I346" s="756"/>
      <c r="J346" s="756"/>
      <c r="K346" s="756"/>
      <c r="L346" s="756"/>
      <c r="M346" s="756"/>
      <c r="N346" s="594"/>
      <c r="O346" s="705">
        <f t="shared" si="37"/>
        <v>334</v>
      </c>
      <c r="P346" s="756"/>
      <c r="Q346" s="756"/>
      <c r="R346" s="756"/>
      <c r="S346" s="756"/>
      <c r="T346" s="756"/>
      <c r="U346" s="756"/>
      <c r="V346" s="756"/>
      <c r="W346" s="594"/>
      <c r="X346" s="705">
        <f t="shared" si="38"/>
        <v>334</v>
      </c>
      <c r="Y346" s="756"/>
      <c r="Z346" s="756"/>
      <c r="AA346" s="756"/>
      <c r="AB346" s="756"/>
      <c r="AC346" s="756"/>
      <c r="AD346" s="756"/>
      <c r="AE346" s="756"/>
      <c r="AF346" s="594"/>
      <c r="AG346" s="705">
        <f t="shared" si="39"/>
        <v>334</v>
      </c>
      <c r="AH346" s="756"/>
      <c r="AI346" s="756"/>
      <c r="AJ346" s="756"/>
      <c r="AK346" s="756"/>
      <c r="AL346" s="756"/>
      <c r="AM346" s="756"/>
      <c r="AN346" s="756"/>
      <c r="AO346" s="685"/>
      <c r="AP346" s="705">
        <f t="shared" si="40"/>
        <v>334</v>
      </c>
      <c r="AQ346" s="756"/>
      <c r="AR346" s="756"/>
      <c r="AS346" s="756"/>
      <c r="AT346" s="756"/>
      <c r="AU346" s="756"/>
      <c r="AV346" s="756"/>
      <c r="AW346" s="756"/>
    </row>
    <row r="347" spans="2:49" x14ac:dyDescent="0.25">
      <c r="B347" s="705">
        <v>335</v>
      </c>
      <c r="C347" s="951">
        <f>(1+_xlfn.XLOOKUP(INT((B347-1)/12)+1,'ZC Curve'!$B$8:$B$107,'ZC Curve'!R$8:R$107,,0))^(1/12)-1</f>
        <v>0</v>
      </c>
      <c r="D347" s="946">
        <f t="shared" si="35"/>
        <v>1</v>
      </c>
      <c r="E347" s="594"/>
      <c r="F347" s="705">
        <f t="shared" si="36"/>
        <v>335</v>
      </c>
      <c r="G347" s="756"/>
      <c r="H347" s="756"/>
      <c r="I347" s="756"/>
      <c r="J347" s="756"/>
      <c r="K347" s="756"/>
      <c r="L347" s="756"/>
      <c r="M347" s="756"/>
      <c r="N347" s="594"/>
      <c r="O347" s="705">
        <f t="shared" si="37"/>
        <v>335</v>
      </c>
      <c r="P347" s="756"/>
      <c r="Q347" s="756"/>
      <c r="R347" s="756"/>
      <c r="S347" s="756"/>
      <c r="T347" s="756"/>
      <c r="U347" s="756"/>
      <c r="V347" s="756"/>
      <c r="W347" s="594"/>
      <c r="X347" s="705">
        <f t="shared" si="38"/>
        <v>335</v>
      </c>
      <c r="Y347" s="756"/>
      <c r="Z347" s="756"/>
      <c r="AA347" s="756"/>
      <c r="AB347" s="756"/>
      <c r="AC347" s="756"/>
      <c r="AD347" s="756"/>
      <c r="AE347" s="756"/>
      <c r="AF347" s="594"/>
      <c r="AG347" s="705">
        <f t="shared" si="39"/>
        <v>335</v>
      </c>
      <c r="AH347" s="756"/>
      <c r="AI347" s="756"/>
      <c r="AJ347" s="756"/>
      <c r="AK347" s="756"/>
      <c r="AL347" s="756"/>
      <c r="AM347" s="756"/>
      <c r="AN347" s="756"/>
      <c r="AO347" s="685"/>
      <c r="AP347" s="705">
        <f t="shared" si="40"/>
        <v>335</v>
      </c>
      <c r="AQ347" s="756"/>
      <c r="AR347" s="756"/>
      <c r="AS347" s="756"/>
      <c r="AT347" s="756"/>
      <c r="AU347" s="756"/>
      <c r="AV347" s="756"/>
      <c r="AW347" s="756"/>
    </row>
    <row r="348" spans="2:49" x14ac:dyDescent="0.25">
      <c r="B348" s="705">
        <v>336</v>
      </c>
      <c r="C348" s="951">
        <f>(1+_xlfn.XLOOKUP(INT((B348-1)/12)+1,'ZC Curve'!$B$8:$B$107,'ZC Curve'!R$8:R$107,,0))^(1/12)-1</f>
        <v>0</v>
      </c>
      <c r="D348" s="946">
        <f t="shared" si="35"/>
        <v>1</v>
      </c>
      <c r="E348" s="594"/>
      <c r="F348" s="705">
        <f t="shared" si="36"/>
        <v>336</v>
      </c>
      <c r="G348" s="756"/>
      <c r="H348" s="756"/>
      <c r="I348" s="756"/>
      <c r="J348" s="756"/>
      <c r="K348" s="756"/>
      <c r="L348" s="756"/>
      <c r="M348" s="756"/>
      <c r="N348" s="594"/>
      <c r="O348" s="705">
        <f t="shared" si="37"/>
        <v>336</v>
      </c>
      <c r="P348" s="756"/>
      <c r="Q348" s="756"/>
      <c r="R348" s="756"/>
      <c r="S348" s="756"/>
      <c r="T348" s="756"/>
      <c r="U348" s="756"/>
      <c r="V348" s="756"/>
      <c r="W348" s="594"/>
      <c r="X348" s="705">
        <f t="shared" si="38"/>
        <v>336</v>
      </c>
      <c r="Y348" s="756"/>
      <c r="Z348" s="756"/>
      <c r="AA348" s="756"/>
      <c r="AB348" s="756"/>
      <c r="AC348" s="756"/>
      <c r="AD348" s="756"/>
      <c r="AE348" s="756"/>
      <c r="AF348" s="594"/>
      <c r="AG348" s="705">
        <f t="shared" si="39"/>
        <v>336</v>
      </c>
      <c r="AH348" s="756"/>
      <c r="AI348" s="756"/>
      <c r="AJ348" s="756"/>
      <c r="AK348" s="756"/>
      <c r="AL348" s="756"/>
      <c r="AM348" s="756"/>
      <c r="AN348" s="756"/>
      <c r="AO348" s="685"/>
      <c r="AP348" s="705">
        <f t="shared" si="40"/>
        <v>336</v>
      </c>
      <c r="AQ348" s="756"/>
      <c r="AR348" s="756"/>
      <c r="AS348" s="756"/>
      <c r="AT348" s="756"/>
      <c r="AU348" s="756"/>
      <c r="AV348" s="756"/>
      <c r="AW348" s="756"/>
    </row>
    <row r="349" spans="2:49" x14ac:dyDescent="0.25">
      <c r="B349" s="705">
        <v>337</v>
      </c>
      <c r="C349" s="951">
        <f>(1+_xlfn.XLOOKUP(INT((B349-1)/12)+1,'ZC Curve'!$B$8:$B$107,'ZC Curve'!R$8:R$107,,0))^(1/12)-1</f>
        <v>0</v>
      </c>
      <c r="D349" s="946">
        <f t="shared" si="35"/>
        <v>1</v>
      </c>
      <c r="E349" s="594"/>
      <c r="F349" s="705">
        <f t="shared" si="36"/>
        <v>337</v>
      </c>
      <c r="G349" s="756"/>
      <c r="H349" s="756"/>
      <c r="I349" s="756"/>
      <c r="J349" s="756"/>
      <c r="K349" s="756"/>
      <c r="L349" s="756"/>
      <c r="M349" s="756"/>
      <c r="N349" s="594"/>
      <c r="O349" s="705">
        <f t="shared" si="37"/>
        <v>337</v>
      </c>
      <c r="P349" s="756"/>
      <c r="Q349" s="756"/>
      <c r="R349" s="756"/>
      <c r="S349" s="756"/>
      <c r="T349" s="756"/>
      <c r="U349" s="756"/>
      <c r="V349" s="756"/>
      <c r="W349" s="594"/>
      <c r="X349" s="705">
        <f t="shared" si="38"/>
        <v>337</v>
      </c>
      <c r="Y349" s="756"/>
      <c r="Z349" s="756"/>
      <c r="AA349" s="756"/>
      <c r="AB349" s="756"/>
      <c r="AC349" s="756"/>
      <c r="AD349" s="756"/>
      <c r="AE349" s="756"/>
      <c r="AF349" s="594"/>
      <c r="AG349" s="705">
        <f t="shared" si="39"/>
        <v>337</v>
      </c>
      <c r="AH349" s="756"/>
      <c r="AI349" s="756"/>
      <c r="AJ349" s="756"/>
      <c r="AK349" s="756"/>
      <c r="AL349" s="756"/>
      <c r="AM349" s="756"/>
      <c r="AN349" s="756"/>
      <c r="AO349" s="685"/>
      <c r="AP349" s="705">
        <f t="shared" si="40"/>
        <v>337</v>
      </c>
      <c r="AQ349" s="756"/>
      <c r="AR349" s="756"/>
      <c r="AS349" s="756"/>
      <c r="AT349" s="756"/>
      <c r="AU349" s="756"/>
      <c r="AV349" s="756"/>
      <c r="AW349" s="756"/>
    </row>
    <row r="350" spans="2:49" x14ac:dyDescent="0.25">
      <c r="B350" s="705">
        <v>338</v>
      </c>
      <c r="C350" s="951">
        <f>(1+_xlfn.XLOOKUP(INT((B350-1)/12)+1,'ZC Curve'!$B$8:$B$107,'ZC Curve'!R$8:R$107,,0))^(1/12)-1</f>
        <v>0</v>
      </c>
      <c r="D350" s="946">
        <f t="shared" si="35"/>
        <v>1</v>
      </c>
      <c r="E350" s="594"/>
      <c r="F350" s="705">
        <f t="shared" si="36"/>
        <v>338</v>
      </c>
      <c r="G350" s="756"/>
      <c r="H350" s="756"/>
      <c r="I350" s="756"/>
      <c r="J350" s="756"/>
      <c r="K350" s="756"/>
      <c r="L350" s="756"/>
      <c r="M350" s="756"/>
      <c r="N350" s="594"/>
      <c r="O350" s="705">
        <f t="shared" si="37"/>
        <v>338</v>
      </c>
      <c r="P350" s="756"/>
      <c r="Q350" s="756"/>
      <c r="R350" s="756"/>
      <c r="S350" s="756"/>
      <c r="T350" s="756"/>
      <c r="U350" s="756"/>
      <c r="V350" s="756"/>
      <c r="W350" s="594"/>
      <c r="X350" s="705">
        <f t="shared" si="38"/>
        <v>338</v>
      </c>
      <c r="Y350" s="756"/>
      <c r="Z350" s="756"/>
      <c r="AA350" s="756"/>
      <c r="AB350" s="756"/>
      <c r="AC350" s="756"/>
      <c r="AD350" s="756"/>
      <c r="AE350" s="756"/>
      <c r="AF350" s="594"/>
      <c r="AG350" s="705">
        <f t="shared" si="39"/>
        <v>338</v>
      </c>
      <c r="AH350" s="756"/>
      <c r="AI350" s="756"/>
      <c r="AJ350" s="756"/>
      <c r="AK350" s="756"/>
      <c r="AL350" s="756"/>
      <c r="AM350" s="756"/>
      <c r="AN350" s="756"/>
      <c r="AO350" s="685"/>
      <c r="AP350" s="705">
        <f t="shared" si="40"/>
        <v>338</v>
      </c>
      <c r="AQ350" s="756"/>
      <c r="AR350" s="756"/>
      <c r="AS350" s="756"/>
      <c r="AT350" s="756"/>
      <c r="AU350" s="756"/>
      <c r="AV350" s="756"/>
      <c r="AW350" s="756"/>
    </row>
    <row r="351" spans="2:49" x14ac:dyDescent="0.25">
      <c r="B351" s="705">
        <v>339</v>
      </c>
      <c r="C351" s="951">
        <f>(1+_xlfn.XLOOKUP(INT((B351-1)/12)+1,'ZC Curve'!$B$8:$B$107,'ZC Curve'!R$8:R$107,,0))^(1/12)-1</f>
        <v>0</v>
      </c>
      <c r="D351" s="946">
        <f t="shared" si="35"/>
        <v>1</v>
      </c>
      <c r="E351" s="594"/>
      <c r="F351" s="705">
        <f t="shared" si="36"/>
        <v>339</v>
      </c>
      <c r="G351" s="756"/>
      <c r="H351" s="756"/>
      <c r="I351" s="756"/>
      <c r="J351" s="756"/>
      <c r="K351" s="756"/>
      <c r="L351" s="756"/>
      <c r="M351" s="756"/>
      <c r="N351" s="594"/>
      <c r="O351" s="705">
        <f t="shared" si="37"/>
        <v>339</v>
      </c>
      <c r="P351" s="756"/>
      <c r="Q351" s="756"/>
      <c r="R351" s="756"/>
      <c r="S351" s="756"/>
      <c r="T351" s="756"/>
      <c r="U351" s="756"/>
      <c r="V351" s="756"/>
      <c r="W351" s="594"/>
      <c r="X351" s="705">
        <f t="shared" si="38"/>
        <v>339</v>
      </c>
      <c r="Y351" s="756"/>
      <c r="Z351" s="756"/>
      <c r="AA351" s="756"/>
      <c r="AB351" s="756"/>
      <c r="AC351" s="756"/>
      <c r="AD351" s="756"/>
      <c r="AE351" s="756"/>
      <c r="AF351" s="594"/>
      <c r="AG351" s="705">
        <f t="shared" si="39"/>
        <v>339</v>
      </c>
      <c r="AH351" s="756"/>
      <c r="AI351" s="756"/>
      <c r="AJ351" s="756"/>
      <c r="AK351" s="756"/>
      <c r="AL351" s="756"/>
      <c r="AM351" s="756"/>
      <c r="AN351" s="756"/>
      <c r="AO351" s="685"/>
      <c r="AP351" s="705">
        <f t="shared" si="40"/>
        <v>339</v>
      </c>
      <c r="AQ351" s="756"/>
      <c r="AR351" s="756"/>
      <c r="AS351" s="756"/>
      <c r="AT351" s="756"/>
      <c r="AU351" s="756"/>
      <c r="AV351" s="756"/>
      <c r="AW351" s="756"/>
    </row>
    <row r="352" spans="2:49" x14ac:dyDescent="0.25">
      <c r="B352" s="705">
        <v>340</v>
      </c>
      <c r="C352" s="951">
        <f>(1+_xlfn.XLOOKUP(INT((B352-1)/12)+1,'ZC Curve'!$B$8:$B$107,'ZC Curve'!R$8:R$107,,0))^(1/12)-1</f>
        <v>0</v>
      </c>
      <c r="D352" s="946">
        <f t="shared" si="35"/>
        <v>1</v>
      </c>
      <c r="E352" s="594"/>
      <c r="F352" s="705">
        <f t="shared" si="36"/>
        <v>340</v>
      </c>
      <c r="G352" s="756"/>
      <c r="H352" s="756"/>
      <c r="I352" s="756"/>
      <c r="J352" s="756"/>
      <c r="K352" s="756"/>
      <c r="L352" s="756"/>
      <c r="M352" s="756"/>
      <c r="N352" s="594"/>
      <c r="O352" s="705">
        <f t="shared" si="37"/>
        <v>340</v>
      </c>
      <c r="P352" s="756"/>
      <c r="Q352" s="756"/>
      <c r="R352" s="756"/>
      <c r="S352" s="756"/>
      <c r="T352" s="756"/>
      <c r="U352" s="756"/>
      <c r="V352" s="756"/>
      <c r="W352" s="594"/>
      <c r="X352" s="705">
        <f t="shared" si="38"/>
        <v>340</v>
      </c>
      <c r="Y352" s="756"/>
      <c r="Z352" s="756"/>
      <c r="AA352" s="756"/>
      <c r="AB352" s="756"/>
      <c r="AC352" s="756"/>
      <c r="AD352" s="756"/>
      <c r="AE352" s="756"/>
      <c r="AF352" s="594"/>
      <c r="AG352" s="705">
        <f t="shared" si="39"/>
        <v>340</v>
      </c>
      <c r="AH352" s="756"/>
      <c r="AI352" s="756"/>
      <c r="AJ352" s="756"/>
      <c r="AK352" s="756"/>
      <c r="AL352" s="756"/>
      <c r="AM352" s="756"/>
      <c r="AN352" s="756"/>
      <c r="AO352" s="685"/>
      <c r="AP352" s="705">
        <f t="shared" si="40"/>
        <v>340</v>
      </c>
      <c r="AQ352" s="756"/>
      <c r="AR352" s="756"/>
      <c r="AS352" s="756"/>
      <c r="AT352" s="756"/>
      <c r="AU352" s="756"/>
      <c r="AV352" s="756"/>
      <c r="AW352" s="756"/>
    </row>
    <row r="353" spans="2:49" x14ac:dyDescent="0.25">
      <c r="B353" s="705">
        <v>341</v>
      </c>
      <c r="C353" s="951">
        <f>(1+_xlfn.XLOOKUP(INT((B353-1)/12)+1,'ZC Curve'!$B$8:$B$107,'ZC Curve'!R$8:R$107,,0))^(1/12)-1</f>
        <v>0</v>
      </c>
      <c r="D353" s="946">
        <f t="shared" si="35"/>
        <v>1</v>
      </c>
      <c r="E353" s="594"/>
      <c r="F353" s="705">
        <f t="shared" si="36"/>
        <v>341</v>
      </c>
      <c r="G353" s="756"/>
      <c r="H353" s="756"/>
      <c r="I353" s="756"/>
      <c r="J353" s="756"/>
      <c r="K353" s="756"/>
      <c r="L353" s="756"/>
      <c r="M353" s="756"/>
      <c r="N353" s="594"/>
      <c r="O353" s="705">
        <f t="shared" si="37"/>
        <v>341</v>
      </c>
      <c r="P353" s="756"/>
      <c r="Q353" s="756"/>
      <c r="R353" s="756"/>
      <c r="S353" s="756"/>
      <c r="T353" s="756"/>
      <c r="U353" s="756"/>
      <c r="V353" s="756"/>
      <c r="W353" s="594"/>
      <c r="X353" s="705">
        <f t="shared" si="38"/>
        <v>341</v>
      </c>
      <c r="Y353" s="756"/>
      <c r="Z353" s="756"/>
      <c r="AA353" s="756"/>
      <c r="AB353" s="756"/>
      <c r="AC353" s="756"/>
      <c r="AD353" s="756"/>
      <c r="AE353" s="756"/>
      <c r="AF353" s="594"/>
      <c r="AG353" s="705">
        <f t="shared" si="39"/>
        <v>341</v>
      </c>
      <c r="AH353" s="756"/>
      <c r="AI353" s="756"/>
      <c r="AJ353" s="756"/>
      <c r="AK353" s="756"/>
      <c r="AL353" s="756"/>
      <c r="AM353" s="756"/>
      <c r="AN353" s="756"/>
      <c r="AO353" s="685"/>
      <c r="AP353" s="705">
        <f t="shared" si="40"/>
        <v>341</v>
      </c>
      <c r="AQ353" s="756"/>
      <c r="AR353" s="756"/>
      <c r="AS353" s="756"/>
      <c r="AT353" s="756"/>
      <c r="AU353" s="756"/>
      <c r="AV353" s="756"/>
      <c r="AW353" s="756"/>
    </row>
    <row r="354" spans="2:49" x14ac:dyDescent="0.25">
      <c r="B354" s="705">
        <v>342</v>
      </c>
      <c r="C354" s="951">
        <f>(1+_xlfn.XLOOKUP(INT((B354-1)/12)+1,'ZC Curve'!$B$8:$B$107,'ZC Curve'!R$8:R$107,,0))^(1/12)-1</f>
        <v>0</v>
      </c>
      <c r="D354" s="946">
        <f t="shared" si="35"/>
        <v>1</v>
      </c>
      <c r="E354" s="594"/>
      <c r="F354" s="705">
        <f t="shared" si="36"/>
        <v>342</v>
      </c>
      <c r="G354" s="756"/>
      <c r="H354" s="756"/>
      <c r="I354" s="756"/>
      <c r="J354" s="756"/>
      <c r="K354" s="756"/>
      <c r="L354" s="756"/>
      <c r="M354" s="756"/>
      <c r="N354" s="594"/>
      <c r="O354" s="705">
        <f t="shared" si="37"/>
        <v>342</v>
      </c>
      <c r="P354" s="756"/>
      <c r="Q354" s="756"/>
      <c r="R354" s="756"/>
      <c r="S354" s="756"/>
      <c r="T354" s="756"/>
      <c r="U354" s="756"/>
      <c r="V354" s="756"/>
      <c r="W354" s="594"/>
      <c r="X354" s="705">
        <f t="shared" si="38"/>
        <v>342</v>
      </c>
      <c r="Y354" s="756"/>
      <c r="Z354" s="756"/>
      <c r="AA354" s="756"/>
      <c r="AB354" s="756"/>
      <c r="AC354" s="756"/>
      <c r="AD354" s="756"/>
      <c r="AE354" s="756"/>
      <c r="AF354" s="594"/>
      <c r="AG354" s="705">
        <f t="shared" si="39"/>
        <v>342</v>
      </c>
      <c r="AH354" s="756"/>
      <c r="AI354" s="756"/>
      <c r="AJ354" s="756"/>
      <c r="AK354" s="756"/>
      <c r="AL354" s="756"/>
      <c r="AM354" s="756"/>
      <c r="AN354" s="756"/>
      <c r="AO354" s="685"/>
      <c r="AP354" s="705">
        <f t="shared" si="40"/>
        <v>342</v>
      </c>
      <c r="AQ354" s="756"/>
      <c r="AR354" s="756"/>
      <c r="AS354" s="756"/>
      <c r="AT354" s="756"/>
      <c r="AU354" s="756"/>
      <c r="AV354" s="756"/>
      <c r="AW354" s="756"/>
    </row>
    <row r="355" spans="2:49" x14ac:dyDescent="0.25">
      <c r="B355" s="705">
        <v>343</v>
      </c>
      <c r="C355" s="951">
        <f>(1+_xlfn.XLOOKUP(INT((B355-1)/12)+1,'ZC Curve'!$B$8:$B$107,'ZC Curve'!R$8:R$107,,0))^(1/12)-1</f>
        <v>0</v>
      </c>
      <c r="D355" s="946">
        <f t="shared" si="35"/>
        <v>1</v>
      </c>
      <c r="E355" s="594"/>
      <c r="F355" s="705">
        <f t="shared" si="36"/>
        <v>343</v>
      </c>
      <c r="G355" s="756"/>
      <c r="H355" s="756"/>
      <c r="I355" s="756"/>
      <c r="J355" s="756"/>
      <c r="K355" s="756"/>
      <c r="L355" s="756"/>
      <c r="M355" s="756"/>
      <c r="N355" s="594"/>
      <c r="O355" s="705">
        <f t="shared" si="37"/>
        <v>343</v>
      </c>
      <c r="P355" s="756"/>
      <c r="Q355" s="756"/>
      <c r="R355" s="756"/>
      <c r="S355" s="756"/>
      <c r="T355" s="756"/>
      <c r="U355" s="756"/>
      <c r="V355" s="756"/>
      <c r="W355" s="594"/>
      <c r="X355" s="705">
        <f t="shared" si="38"/>
        <v>343</v>
      </c>
      <c r="Y355" s="756"/>
      <c r="Z355" s="756"/>
      <c r="AA355" s="756"/>
      <c r="AB355" s="756"/>
      <c r="AC355" s="756"/>
      <c r="AD355" s="756"/>
      <c r="AE355" s="756"/>
      <c r="AF355" s="594"/>
      <c r="AG355" s="705">
        <f t="shared" si="39"/>
        <v>343</v>
      </c>
      <c r="AH355" s="756"/>
      <c r="AI355" s="756"/>
      <c r="AJ355" s="756"/>
      <c r="AK355" s="756"/>
      <c r="AL355" s="756"/>
      <c r="AM355" s="756"/>
      <c r="AN355" s="756"/>
      <c r="AO355" s="685"/>
      <c r="AP355" s="705">
        <f t="shared" si="40"/>
        <v>343</v>
      </c>
      <c r="AQ355" s="756"/>
      <c r="AR355" s="756"/>
      <c r="AS355" s="756"/>
      <c r="AT355" s="756"/>
      <c r="AU355" s="756"/>
      <c r="AV355" s="756"/>
      <c r="AW355" s="756"/>
    </row>
    <row r="356" spans="2:49" x14ac:dyDescent="0.25">
      <c r="B356" s="705">
        <v>344</v>
      </c>
      <c r="C356" s="951">
        <f>(1+_xlfn.XLOOKUP(INT((B356-1)/12)+1,'ZC Curve'!$B$8:$B$107,'ZC Curve'!R$8:R$107,,0))^(1/12)-1</f>
        <v>0</v>
      </c>
      <c r="D356" s="946">
        <f t="shared" si="35"/>
        <v>1</v>
      </c>
      <c r="E356" s="594"/>
      <c r="F356" s="705">
        <f t="shared" si="36"/>
        <v>344</v>
      </c>
      <c r="G356" s="756"/>
      <c r="H356" s="756"/>
      <c r="I356" s="756"/>
      <c r="J356" s="756"/>
      <c r="K356" s="756"/>
      <c r="L356" s="756"/>
      <c r="M356" s="756"/>
      <c r="N356" s="594"/>
      <c r="O356" s="705">
        <f t="shared" si="37"/>
        <v>344</v>
      </c>
      <c r="P356" s="756"/>
      <c r="Q356" s="756"/>
      <c r="R356" s="756"/>
      <c r="S356" s="756"/>
      <c r="T356" s="756"/>
      <c r="U356" s="756"/>
      <c r="V356" s="756"/>
      <c r="W356" s="594"/>
      <c r="X356" s="705">
        <f t="shared" si="38"/>
        <v>344</v>
      </c>
      <c r="Y356" s="756"/>
      <c r="Z356" s="756"/>
      <c r="AA356" s="756"/>
      <c r="AB356" s="756"/>
      <c r="AC356" s="756"/>
      <c r="AD356" s="756"/>
      <c r="AE356" s="756"/>
      <c r="AF356" s="594"/>
      <c r="AG356" s="705">
        <f t="shared" si="39"/>
        <v>344</v>
      </c>
      <c r="AH356" s="756"/>
      <c r="AI356" s="756"/>
      <c r="AJ356" s="756"/>
      <c r="AK356" s="756"/>
      <c r="AL356" s="756"/>
      <c r="AM356" s="756"/>
      <c r="AN356" s="756"/>
      <c r="AO356" s="685"/>
      <c r="AP356" s="705">
        <f t="shared" si="40"/>
        <v>344</v>
      </c>
      <c r="AQ356" s="756"/>
      <c r="AR356" s="756"/>
      <c r="AS356" s="756"/>
      <c r="AT356" s="756"/>
      <c r="AU356" s="756"/>
      <c r="AV356" s="756"/>
      <c r="AW356" s="756"/>
    </row>
    <row r="357" spans="2:49" x14ac:dyDescent="0.25">
      <c r="B357" s="705">
        <v>345</v>
      </c>
      <c r="C357" s="951">
        <f>(1+_xlfn.XLOOKUP(INT((B357-1)/12)+1,'ZC Curve'!$B$8:$B$107,'ZC Curve'!R$8:R$107,,0))^(1/12)-1</f>
        <v>0</v>
      </c>
      <c r="D357" s="946">
        <f t="shared" si="35"/>
        <v>1</v>
      </c>
      <c r="E357" s="594"/>
      <c r="F357" s="705">
        <f t="shared" si="36"/>
        <v>345</v>
      </c>
      <c r="G357" s="756"/>
      <c r="H357" s="756"/>
      <c r="I357" s="756"/>
      <c r="J357" s="756"/>
      <c r="K357" s="756"/>
      <c r="L357" s="756"/>
      <c r="M357" s="756"/>
      <c r="N357" s="594"/>
      <c r="O357" s="705">
        <f t="shared" si="37"/>
        <v>345</v>
      </c>
      <c r="P357" s="756"/>
      <c r="Q357" s="756"/>
      <c r="R357" s="756"/>
      <c r="S357" s="756"/>
      <c r="T357" s="756"/>
      <c r="U357" s="756"/>
      <c r="V357" s="756"/>
      <c r="W357" s="594"/>
      <c r="X357" s="705">
        <f t="shared" si="38"/>
        <v>345</v>
      </c>
      <c r="Y357" s="756"/>
      <c r="Z357" s="756"/>
      <c r="AA357" s="756"/>
      <c r="AB357" s="756"/>
      <c r="AC357" s="756"/>
      <c r="AD357" s="756"/>
      <c r="AE357" s="756"/>
      <c r="AF357" s="594"/>
      <c r="AG357" s="705">
        <f t="shared" si="39"/>
        <v>345</v>
      </c>
      <c r="AH357" s="756"/>
      <c r="AI357" s="756"/>
      <c r="AJ357" s="756"/>
      <c r="AK357" s="756"/>
      <c r="AL357" s="756"/>
      <c r="AM357" s="756"/>
      <c r="AN357" s="756"/>
      <c r="AO357" s="685"/>
      <c r="AP357" s="705">
        <f t="shared" si="40"/>
        <v>345</v>
      </c>
      <c r="AQ357" s="756"/>
      <c r="AR357" s="756"/>
      <c r="AS357" s="756"/>
      <c r="AT357" s="756"/>
      <c r="AU357" s="756"/>
      <c r="AV357" s="756"/>
      <c r="AW357" s="756"/>
    </row>
    <row r="358" spans="2:49" x14ac:dyDescent="0.25">
      <c r="B358" s="705">
        <v>346</v>
      </c>
      <c r="C358" s="951">
        <f>(1+_xlfn.XLOOKUP(INT((B358-1)/12)+1,'ZC Curve'!$B$8:$B$107,'ZC Curve'!R$8:R$107,,0))^(1/12)-1</f>
        <v>0</v>
      </c>
      <c r="D358" s="946">
        <f t="shared" si="35"/>
        <v>1</v>
      </c>
      <c r="E358" s="594"/>
      <c r="F358" s="705">
        <f t="shared" si="36"/>
        <v>346</v>
      </c>
      <c r="G358" s="756"/>
      <c r="H358" s="756"/>
      <c r="I358" s="756"/>
      <c r="J358" s="756"/>
      <c r="K358" s="756"/>
      <c r="L358" s="756"/>
      <c r="M358" s="756"/>
      <c r="N358" s="594"/>
      <c r="O358" s="705">
        <f t="shared" si="37"/>
        <v>346</v>
      </c>
      <c r="P358" s="756"/>
      <c r="Q358" s="756"/>
      <c r="R358" s="756"/>
      <c r="S358" s="756"/>
      <c r="T358" s="756"/>
      <c r="U358" s="756"/>
      <c r="V358" s="756"/>
      <c r="W358" s="594"/>
      <c r="X358" s="705">
        <f t="shared" si="38"/>
        <v>346</v>
      </c>
      <c r="Y358" s="756"/>
      <c r="Z358" s="756"/>
      <c r="AA358" s="756"/>
      <c r="AB358" s="756"/>
      <c r="AC358" s="756"/>
      <c r="AD358" s="756"/>
      <c r="AE358" s="756"/>
      <c r="AF358" s="594"/>
      <c r="AG358" s="705">
        <f t="shared" si="39"/>
        <v>346</v>
      </c>
      <c r="AH358" s="756"/>
      <c r="AI358" s="756"/>
      <c r="AJ358" s="756"/>
      <c r="AK358" s="756"/>
      <c r="AL358" s="756"/>
      <c r="AM358" s="756"/>
      <c r="AN358" s="756"/>
      <c r="AO358" s="685"/>
      <c r="AP358" s="705">
        <f t="shared" si="40"/>
        <v>346</v>
      </c>
      <c r="AQ358" s="756"/>
      <c r="AR358" s="756"/>
      <c r="AS358" s="756"/>
      <c r="AT358" s="756"/>
      <c r="AU358" s="756"/>
      <c r="AV358" s="756"/>
      <c r="AW358" s="756"/>
    </row>
    <row r="359" spans="2:49" x14ac:dyDescent="0.25">
      <c r="B359" s="705">
        <v>347</v>
      </c>
      <c r="C359" s="951">
        <f>(1+_xlfn.XLOOKUP(INT((B359-1)/12)+1,'ZC Curve'!$B$8:$B$107,'ZC Curve'!R$8:R$107,,0))^(1/12)-1</f>
        <v>0</v>
      </c>
      <c r="D359" s="946">
        <f t="shared" si="35"/>
        <v>1</v>
      </c>
      <c r="E359" s="594"/>
      <c r="F359" s="705">
        <f t="shared" si="36"/>
        <v>347</v>
      </c>
      <c r="G359" s="756"/>
      <c r="H359" s="756"/>
      <c r="I359" s="756"/>
      <c r="J359" s="756"/>
      <c r="K359" s="756"/>
      <c r="L359" s="756"/>
      <c r="M359" s="756"/>
      <c r="N359" s="594"/>
      <c r="O359" s="705">
        <f t="shared" si="37"/>
        <v>347</v>
      </c>
      <c r="P359" s="756"/>
      <c r="Q359" s="756"/>
      <c r="R359" s="756"/>
      <c r="S359" s="756"/>
      <c r="T359" s="756"/>
      <c r="U359" s="756"/>
      <c r="V359" s="756"/>
      <c r="W359" s="594"/>
      <c r="X359" s="705">
        <f t="shared" si="38"/>
        <v>347</v>
      </c>
      <c r="Y359" s="756"/>
      <c r="Z359" s="756"/>
      <c r="AA359" s="756"/>
      <c r="AB359" s="756"/>
      <c r="AC359" s="756"/>
      <c r="AD359" s="756"/>
      <c r="AE359" s="756"/>
      <c r="AF359" s="594"/>
      <c r="AG359" s="705">
        <f t="shared" si="39"/>
        <v>347</v>
      </c>
      <c r="AH359" s="756"/>
      <c r="AI359" s="756"/>
      <c r="AJ359" s="756"/>
      <c r="AK359" s="756"/>
      <c r="AL359" s="756"/>
      <c r="AM359" s="756"/>
      <c r="AN359" s="756"/>
      <c r="AO359" s="685"/>
      <c r="AP359" s="705">
        <f t="shared" si="40"/>
        <v>347</v>
      </c>
      <c r="AQ359" s="756"/>
      <c r="AR359" s="756"/>
      <c r="AS359" s="756"/>
      <c r="AT359" s="756"/>
      <c r="AU359" s="756"/>
      <c r="AV359" s="756"/>
      <c r="AW359" s="756"/>
    </row>
    <row r="360" spans="2:49" x14ac:dyDescent="0.25">
      <c r="B360" s="705">
        <v>348</v>
      </c>
      <c r="C360" s="951">
        <f>(1+_xlfn.XLOOKUP(INT((B360-1)/12)+1,'ZC Curve'!$B$8:$B$107,'ZC Curve'!R$8:R$107,,0))^(1/12)-1</f>
        <v>0</v>
      </c>
      <c r="D360" s="946">
        <f t="shared" si="35"/>
        <v>1</v>
      </c>
      <c r="E360" s="594"/>
      <c r="F360" s="705">
        <f t="shared" si="36"/>
        <v>348</v>
      </c>
      <c r="G360" s="756"/>
      <c r="H360" s="756"/>
      <c r="I360" s="756"/>
      <c r="J360" s="756"/>
      <c r="K360" s="756"/>
      <c r="L360" s="756"/>
      <c r="M360" s="756"/>
      <c r="N360" s="594"/>
      <c r="O360" s="705">
        <f t="shared" si="37"/>
        <v>348</v>
      </c>
      <c r="P360" s="756"/>
      <c r="Q360" s="756"/>
      <c r="R360" s="756"/>
      <c r="S360" s="756"/>
      <c r="T360" s="756"/>
      <c r="U360" s="756"/>
      <c r="V360" s="756"/>
      <c r="W360" s="594"/>
      <c r="X360" s="705">
        <f t="shared" si="38"/>
        <v>348</v>
      </c>
      <c r="Y360" s="756"/>
      <c r="Z360" s="756"/>
      <c r="AA360" s="756"/>
      <c r="AB360" s="756"/>
      <c r="AC360" s="756"/>
      <c r="AD360" s="756"/>
      <c r="AE360" s="756"/>
      <c r="AF360" s="594"/>
      <c r="AG360" s="705">
        <f t="shared" si="39"/>
        <v>348</v>
      </c>
      <c r="AH360" s="756"/>
      <c r="AI360" s="756"/>
      <c r="AJ360" s="756"/>
      <c r="AK360" s="756"/>
      <c r="AL360" s="756"/>
      <c r="AM360" s="756"/>
      <c r="AN360" s="756"/>
      <c r="AO360" s="685"/>
      <c r="AP360" s="705">
        <f t="shared" si="40"/>
        <v>348</v>
      </c>
      <c r="AQ360" s="756"/>
      <c r="AR360" s="756"/>
      <c r="AS360" s="756"/>
      <c r="AT360" s="756"/>
      <c r="AU360" s="756"/>
      <c r="AV360" s="756"/>
      <c r="AW360" s="756"/>
    </row>
    <row r="361" spans="2:49" x14ac:dyDescent="0.25">
      <c r="B361" s="705">
        <v>349</v>
      </c>
      <c r="C361" s="951">
        <f>(1+_xlfn.XLOOKUP(INT((B361-1)/12)+1,'ZC Curve'!$B$8:$B$107,'ZC Curve'!R$8:R$107,,0))^(1/12)-1</f>
        <v>0</v>
      </c>
      <c r="D361" s="946">
        <f t="shared" si="35"/>
        <v>1</v>
      </c>
      <c r="E361" s="594"/>
      <c r="F361" s="705">
        <f t="shared" si="36"/>
        <v>349</v>
      </c>
      <c r="G361" s="756"/>
      <c r="H361" s="756"/>
      <c r="I361" s="756"/>
      <c r="J361" s="756"/>
      <c r="K361" s="756"/>
      <c r="L361" s="756"/>
      <c r="M361" s="756"/>
      <c r="N361" s="594"/>
      <c r="O361" s="705">
        <f t="shared" si="37"/>
        <v>349</v>
      </c>
      <c r="P361" s="756"/>
      <c r="Q361" s="756"/>
      <c r="R361" s="756"/>
      <c r="S361" s="756"/>
      <c r="T361" s="756"/>
      <c r="U361" s="756"/>
      <c r="V361" s="756"/>
      <c r="W361" s="594"/>
      <c r="X361" s="705">
        <f t="shared" si="38"/>
        <v>349</v>
      </c>
      <c r="Y361" s="756"/>
      <c r="Z361" s="756"/>
      <c r="AA361" s="756"/>
      <c r="AB361" s="756"/>
      <c r="AC361" s="756"/>
      <c r="AD361" s="756"/>
      <c r="AE361" s="756"/>
      <c r="AF361" s="594"/>
      <c r="AG361" s="705">
        <f t="shared" si="39"/>
        <v>349</v>
      </c>
      <c r="AH361" s="756"/>
      <c r="AI361" s="756"/>
      <c r="AJ361" s="756"/>
      <c r="AK361" s="756"/>
      <c r="AL361" s="756"/>
      <c r="AM361" s="756"/>
      <c r="AN361" s="756"/>
      <c r="AO361" s="685"/>
      <c r="AP361" s="705">
        <f t="shared" si="40"/>
        <v>349</v>
      </c>
      <c r="AQ361" s="756"/>
      <c r="AR361" s="756"/>
      <c r="AS361" s="756"/>
      <c r="AT361" s="756"/>
      <c r="AU361" s="756"/>
      <c r="AV361" s="756"/>
      <c r="AW361" s="756"/>
    </row>
    <row r="362" spans="2:49" x14ac:dyDescent="0.25">
      <c r="B362" s="705">
        <v>350</v>
      </c>
      <c r="C362" s="951">
        <f>(1+_xlfn.XLOOKUP(INT((B362-1)/12)+1,'ZC Curve'!$B$8:$B$107,'ZC Curve'!R$8:R$107,,0))^(1/12)-1</f>
        <v>0</v>
      </c>
      <c r="D362" s="946">
        <f t="shared" si="35"/>
        <v>1</v>
      </c>
      <c r="E362" s="594"/>
      <c r="F362" s="705">
        <f t="shared" si="36"/>
        <v>350</v>
      </c>
      <c r="G362" s="756"/>
      <c r="H362" s="756"/>
      <c r="I362" s="756"/>
      <c r="J362" s="756"/>
      <c r="K362" s="756"/>
      <c r="L362" s="756"/>
      <c r="M362" s="756"/>
      <c r="N362" s="594"/>
      <c r="O362" s="705">
        <f t="shared" si="37"/>
        <v>350</v>
      </c>
      <c r="P362" s="756"/>
      <c r="Q362" s="756"/>
      <c r="R362" s="756"/>
      <c r="S362" s="756"/>
      <c r="T362" s="756"/>
      <c r="U362" s="756"/>
      <c r="V362" s="756"/>
      <c r="W362" s="594"/>
      <c r="X362" s="705">
        <f t="shared" si="38"/>
        <v>350</v>
      </c>
      <c r="Y362" s="756"/>
      <c r="Z362" s="756"/>
      <c r="AA362" s="756"/>
      <c r="AB362" s="756"/>
      <c r="AC362" s="756"/>
      <c r="AD362" s="756"/>
      <c r="AE362" s="756"/>
      <c r="AF362" s="594"/>
      <c r="AG362" s="705">
        <f t="shared" si="39"/>
        <v>350</v>
      </c>
      <c r="AH362" s="756"/>
      <c r="AI362" s="756"/>
      <c r="AJ362" s="756"/>
      <c r="AK362" s="756"/>
      <c r="AL362" s="756"/>
      <c r="AM362" s="756"/>
      <c r="AN362" s="756"/>
      <c r="AO362" s="685"/>
      <c r="AP362" s="705">
        <f t="shared" si="40"/>
        <v>350</v>
      </c>
      <c r="AQ362" s="756"/>
      <c r="AR362" s="756"/>
      <c r="AS362" s="756"/>
      <c r="AT362" s="756"/>
      <c r="AU362" s="756"/>
      <c r="AV362" s="756"/>
      <c r="AW362" s="756"/>
    </row>
    <row r="363" spans="2:49" x14ac:dyDescent="0.25">
      <c r="B363" s="705">
        <v>351</v>
      </c>
      <c r="C363" s="951">
        <f>(1+_xlfn.XLOOKUP(INT((B363-1)/12)+1,'ZC Curve'!$B$8:$B$107,'ZC Curve'!R$8:R$107,,0))^(1/12)-1</f>
        <v>0</v>
      </c>
      <c r="D363" s="946">
        <f t="shared" si="35"/>
        <v>1</v>
      </c>
      <c r="E363" s="594"/>
      <c r="F363" s="705">
        <f t="shared" si="36"/>
        <v>351</v>
      </c>
      <c r="G363" s="756"/>
      <c r="H363" s="756"/>
      <c r="I363" s="756"/>
      <c r="J363" s="756"/>
      <c r="K363" s="756"/>
      <c r="L363" s="756"/>
      <c r="M363" s="756"/>
      <c r="N363" s="594"/>
      <c r="O363" s="705">
        <f t="shared" si="37"/>
        <v>351</v>
      </c>
      <c r="P363" s="756"/>
      <c r="Q363" s="756"/>
      <c r="R363" s="756"/>
      <c r="S363" s="756"/>
      <c r="T363" s="756"/>
      <c r="U363" s="756"/>
      <c r="V363" s="756"/>
      <c r="W363" s="594"/>
      <c r="X363" s="705">
        <f t="shared" si="38"/>
        <v>351</v>
      </c>
      <c r="Y363" s="756"/>
      <c r="Z363" s="756"/>
      <c r="AA363" s="756"/>
      <c r="AB363" s="756"/>
      <c r="AC363" s="756"/>
      <c r="AD363" s="756"/>
      <c r="AE363" s="756"/>
      <c r="AF363" s="594"/>
      <c r="AG363" s="705">
        <f t="shared" si="39"/>
        <v>351</v>
      </c>
      <c r="AH363" s="756"/>
      <c r="AI363" s="756"/>
      <c r="AJ363" s="756"/>
      <c r="AK363" s="756"/>
      <c r="AL363" s="756"/>
      <c r="AM363" s="756"/>
      <c r="AN363" s="756"/>
      <c r="AO363" s="685"/>
      <c r="AP363" s="705">
        <f t="shared" si="40"/>
        <v>351</v>
      </c>
      <c r="AQ363" s="756"/>
      <c r="AR363" s="756"/>
      <c r="AS363" s="756"/>
      <c r="AT363" s="756"/>
      <c r="AU363" s="756"/>
      <c r="AV363" s="756"/>
      <c r="AW363" s="756"/>
    </row>
    <row r="364" spans="2:49" x14ac:dyDescent="0.25">
      <c r="B364" s="705">
        <v>352</v>
      </c>
      <c r="C364" s="951">
        <f>(1+_xlfn.XLOOKUP(INT((B364-1)/12)+1,'ZC Curve'!$B$8:$B$107,'ZC Curve'!R$8:R$107,,0))^(1/12)-1</f>
        <v>0</v>
      </c>
      <c r="D364" s="946">
        <f t="shared" si="35"/>
        <v>1</v>
      </c>
      <c r="E364" s="594"/>
      <c r="F364" s="705">
        <f t="shared" si="36"/>
        <v>352</v>
      </c>
      <c r="G364" s="756"/>
      <c r="H364" s="756"/>
      <c r="I364" s="756"/>
      <c r="J364" s="756"/>
      <c r="K364" s="756"/>
      <c r="L364" s="756"/>
      <c r="M364" s="756"/>
      <c r="N364" s="594"/>
      <c r="O364" s="705">
        <f t="shared" si="37"/>
        <v>352</v>
      </c>
      <c r="P364" s="756"/>
      <c r="Q364" s="756"/>
      <c r="R364" s="756"/>
      <c r="S364" s="756"/>
      <c r="T364" s="756"/>
      <c r="U364" s="756"/>
      <c r="V364" s="756"/>
      <c r="W364" s="594"/>
      <c r="X364" s="705">
        <f t="shared" si="38"/>
        <v>352</v>
      </c>
      <c r="Y364" s="756"/>
      <c r="Z364" s="756"/>
      <c r="AA364" s="756"/>
      <c r="AB364" s="756"/>
      <c r="AC364" s="756"/>
      <c r="AD364" s="756"/>
      <c r="AE364" s="756"/>
      <c r="AF364" s="594"/>
      <c r="AG364" s="705">
        <f t="shared" si="39"/>
        <v>352</v>
      </c>
      <c r="AH364" s="756"/>
      <c r="AI364" s="756"/>
      <c r="AJ364" s="756"/>
      <c r="AK364" s="756"/>
      <c r="AL364" s="756"/>
      <c r="AM364" s="756"/>
      <c r="AN364" s="756"/>
      <c r="AO364" s="685"/>
      <c r="AP364" s="705">
        <f t="shared" si="40"/>
        <v>352</v>
      </c>
      <c r="AQ364" s="756"/>
      <c r="AR364" s="756"/>
      <c r="AS364" s="756"/>
      <c r="AT364" s="756"/>
      <c r="AU364" s="756"/>
      <c r="AV364" s="756"/>
      <c r="AW364" s="756"/>
    </row>
    <row r="365" spans="2:49" x14ac:dyDescent="0.25">
      <c r="B365" s="705">
        <v>353</v>
      </c>
      <c r="C365" s="951">
        <f>(1+_xlfn.XLOOKUP(INT((B365-1)/12)+1,'ZC Curve'!$B$8:$B$107,'ZC Curve'!R$8:R$107,,0))^(1/12)-1</f>
        <v>0</v>
      </c>
      <c r="D365" s="946">
        <f t="shared" si="35"/>
        <v>1</v>
      </c>
      <c r="E365" s="594"/>
      <c r="F365" s="705">
        <f t="shared" si="36"/>
        <v>353</v>
      </c>
      <c r="G365" s="756"/>
      <c r="H365" s="756"/>
      <c r="I365" s="756"/>
      <c r="J365" s="756"/>
      <c r="K365" s="756"/>
      <c r="L365" s="756"/>
      <c r="M365" s="756"/>
      <c r="N365" s="594"/>
      <c r="O365" s="705">
        <f t="shared" si="37"/>
        <v>353</v>
      </c>
      <c r="P365" s="756"/>
      <c r="Q365" s="756"/>
      <c r="R365" s="756"/>
      <c r="S365" s="756"/>
      <c r="T365" s="756"/>
      <c r="U365" s="756"/>
      <c r="V365" s="756"/>
      <c r="W365" s="594"/>
      <c r="X365" s="705">
        <f t="shared" si="38"/>
        <v>353</v>
      </c>
      <c r="Y365" s="756"/>
      <c r="Z365" s="756"/>
      <c r="AA365" s="756"/>
      <c r="AB365" s="756"/>
      <c r="AC365" s="756"/>
      <c r="AD365" s="756"/>
      <c r="AE365" s="756"/>
      <c r="AF365" s="594"/>
      <c r="AG365" s="705">
        <f t="shared" si="39"/>
        <v>353</v>
      </c>
      <c r="AH365" s="756"/>
      <c r="AI365" s="756"/>
      <c r="AJ365" s="756"/>
      <c r="AK365" s="756"/>
      <c r="AL365" s="756"/>
      <c r="AM365" s="756"/>
      <c r="AN365" s="756"/>
      <c r="AO365" s="685"/>
      <c r="AP365" s="705">
        <f t="shared" si="40"/>
        <v>353</v>
      </c>
      <c r="AQ365" s="756"/>
      <c r="AR365" s="756"/>
      <c r="AS365" s="756"/>
      <c r="AT365" s="756"/>
      <c r="AU365" s="756"/>
      <c r="AV365" s="756"/>
      <c r="AW365" s="756"/>
    </row>
    <row r="366" spans="2:49" x14ac:dyDescent="0.25">
      <c r="B366" s="705">
        <v>354</v>
      </c>
      <c r="C366" s="951">
        <f>(1+_xlfn.XLOOKUP(INT((B366-1)/12)+1,'ZC Curve'!$B$8:$B$107,'ZC Curve'!R$8:R$107,,0))^(1/12)-1</f>
        <v>0</v>
      </c>
      <c r="D366" s="946">
        <f t="shared" si="35"/>
        <v>1</v>
      </c>
      <c r="E366" s="594"/>
      <c r="F366" s="705">
        <f t="shared" si="36"/>
        <v>354</v>
      </c>
      <c r="G366" s="756"/>
      <c r="H366" s="756"/>
      <c r="I366" s="756"/>
      <c r="J366" s="756"/>
      <c r="K366" s="756"/>
      <c r="L366" s="756"/>
      <c r="M366" s="756"/>
      <c r="N366" s="594"/>
      <c r="O366" s="705">
        <f t="shared" si="37"/>
        <v>354</v>
      </c>
      <c r="P366" s="756"/>
      <c r="Q366" s="756"/>
      <c r="R366" s="756"/>
      <c r="S366" s="756"/>
      <c r="T366" s="756"/>
      <c r="U366" s="756"/>
      <c r="V366" s="756"/>
      <c r="W366" s="594"/>
      <c r="X366" s="705">
        <f t="shared" si="38"/>
        <v>354</v>
      </c>
      <c r="Y366" s="756"/>
      <c r="Z366" s="756"/>
      <c r="AA366" s="756"/>
      <c r="AB366" s="756"/>
      <c r="AC366" s="756"/>
      <c r="AD366" s="756"/>
      <c r="AE366" s="756"/>
      <c r="AF366" s="594"/>
      <c r="AG366" s="705">
        <f t="shared" si="39"/>
        <v>354</v>
      </c>
      <c r="AH366" s="756"/>
      <c r="AI366" s="756"/>
      <c r="AJ366" s="756"/>
      <c r="AK366" s="756"/>
      <c r="AL366" s="756"/>
      <c r="AM366" s="756"/>
      <c r="AN366" s="756"/>
      <c r="AO366" s="685"/>
      <c r="AP366" s="705">
        <f t="shared" si="40"/>
        <v>354</v>
      </c>
      <c r="AQ366" s="756"/>
      <c r="AR366" s="756"/>
      <c r="AS366" s="756"/>
      <c r="AT366" s="756"/>
      <c r="AU366" s="756"/>
      <c r="AV366" s="756"/>
      <c r="AW366" s="756"/>
    </row>
    <row r="367" spans="2:49" x14ac:dyDescent="0.25">
      <c r="B367" s="705">
        <v>355</v>
      </c>
      <c r="C367" s="951">
        <f>(1+_xlfn.XLOOKUP(INT((B367-1)/12)+1,'ZC Curve'!$B$8:$B$107,'ZC Curve'!R$8:R$107,,0))^(1/12)-1</f>
        <v>0</v>
      </c>
      <c r="D367" s="946">
        <f t="shared" si="35"/>
        <v>1</v>
      </c>
      <c r="E367" s="594"/>
      <c r="F367" s="705">
        <f t="shared" si="36"/>
        <v>355</v>
      </c>
      <c r="G367" s="756"/>
      <c r="H367" s="756"/>
      <c r="I367" s="756"/>
      <c r="J367" s="756"/>
      <c r="K367" s="756"/>
      <c r="L367" s="756"/>
      <c r="M367" s="756"/>
      <c r="N367" s="594"/>
      <c r="O367" s="705">
        <f t="shared" si="37"/>
        <v>355</v>
      </c>
      <c r="P367" s="756"/>
      <c r="Q367" s="756"/>
      <c r="R367" s="756"/>
      <c r="S367" s="756"/>
      <c r="T367" s="756"/>
      <c r="U367" s="756"/>
      <c r="V367" s="756"/>
      <c r="W367" s="594"/>
      <c r="X367" s="705">
        <f t="shared" si="38"/>
        <v>355</v>
      </c>
      <c r="Y367" s="756"/>
      <c r="Z367" s="756"/>
      <c r="AA367" s="756"/>
      <c r="AB367" s="756"/>
      <c r="AC367" s="756"/>
      <c r="AD367" s="756"/>
      <c r="AE367" s="756"/>
      <c r="AF367" s="594"/>
      <c r="AG367" s="705">
        <f t="shared" si="39"/>
        <v>355</v>
      </c>
      <c r="AH367" s="756"/>
      <c r="AI367" s="756"/>
      <c r="AJ367" s="756"/>
      <c r="AK367" s="756"/>
      <c r="AL367" s="756"/>
      <c r="AM367" s="756"/>
      <c r="AN367" s="756"/>
      <c r="AO367" s="685"/>
      <c r="AP367" s="705">
        <f t="shared" si="40"/>
        <v>355</v>
      </c>
      <c r="AQ367" s="756"/>
      <c r="AR367" s="756"/>
      <c r="AS367" s="756"/>
      <c r="AT367" s="756"/>
      <c r="AU367" s="756"/>
      <c r="AV367" s="756"/>
      <c r="AW367" s="756"/>
    </row>
    <row r="368" spans="2:49" x14ac:dyDescent="0.25">
      <c r="B368" s="705">
        <v>356</v>
      </c>
      <c r="C368" s="951">
        <f>(1+_xlfn.XLOOKUP(INT((B368-1)/12)+1,'ZC Curve'!$B$8:$B$107,'ZC Curve'!R$8:R$107,,0))^(1/12)-1</f>
        <v>0</v>
      </c>
      <c r="D368" s="946">
        <f t="shared" si="35"/>
        <v>1</v>
      </c>
      <c r="E368" s="594"/>
      <c r="F368" s="705">
        <f t="shared" si="36"/>
        <v>356</v>
      </c>
      <c r="G368" s="756"/>
      <c r="H368" s="756"/>
      <c r="I368" s="756"/>
      <c r="J368" s="756"/>
      <c r="K368" s="756"/>
      <c r="L368" s="756"/>
      <c r="M368" s="756"/>
      <c r="N368" s="594"/>
      <c r="O368" s="705">
        <f t="shared" si="37"/>
        <v>356</v>
      </c>
      <c r="P368" s="756"/>
      <c r="Q368" s="756"/>
      <c r="R368" s="756"/>
      <c r="S368" s="756"/>
      <c r="T368" s="756"/>
      <c r="U368" s="756"/>
      <c r="V368" s="756"/>
      <c r="W368" s="594"/>
      <c r="X368" s="705">
        <f t="shared" si="38"/>
        <v>356</v>
      </c>
      <c r="Y368" s="756"/>
      <c r="Z368" s="756"/>
      <c r="AA368" s="756"/>
      <c r="AB368" s="756"/>
      <c r="AC368" s="756"/>
      <c r="AD368" s="756"/>
      <c r="AE368" s="756"/>
      <c r="AF368" s="594"/>
      <c r="AG368" s="705">
        <f t="shared" si="39"/>
        <v>356</v>
      </c>
      <c r="AH368" s="756"/>
      <c r="AI368" s="756"/>
      <c r="AJ368" s="756"/>
      <c r="AK368" s="756"/>
      <c r="AL368" s="756"/>
      <c r="AM368" s="756"/>
      <c r="AN368" s="756"/>
      <c r="AO368" s="685"/>
      <c r="AP368" s="705">
        <f t="shared" si="40"/>
        <v>356</v>
      </c>
      <c r="AQ368" s="756"/>
      <c r="AR368" s="756"/>
      <c r="AS368" s="756"/>
      <c r="AT368" s="756"/>
      <c r="AU368" s="756"/>
      <c r="AV368" s="756"/>
      <c r="AW368" s="756"/>
    </row>
    <row r="369" spans="2:49" x14ac:dyDescent="0.25">
      <c r="B369" s="705">
        <v>357</v>
      </c>
      <c r="C369" s="951">
        <f>(1+_xlfn.XLOOKUP(INT((B369-1)/12)+1,'ZC Curve'!$B$8:$B$107,'ZC Curve'!R$8:R$107,,0))^(1/12)-1</f>
        <v>0</v>
      </c>
      <c r="D369" s="946">
        <f t="shared" si="35"/>
        <v>1</v>
      </c>
      <c r="E369" s="594"/>
      <c r="F369" s="705">
        <f t="shared" si="36"/>
        <v>357</v>
      </c>
      <c r="G369" s="756"/>
      <c r="H369" s="756"/>
      <c r="I369" s="756"/>
      <c r="J369" s="756"/>
      <c r="K369" s="756"/>
      <c r="L369" s="756"/>
      <c r="M369" s="756"/>
      <c r="N369" s="594"/>
      <c r="O369" s="705">
        <f t="shared" si="37"/>
        <v>357</v>
      </c>
      <c r="P369" s="756"/>
      <c r="Q369" s="756"/>
      <c r="R369" s="756"/>
      <c r="S369" s="756"/>
      <c r="T369" s="756"/>
      <c r="U369" s="756"/>
      <c r="V369" s="756"/>
      <c r="W369" s="594"/>
      <c r="X369" s="705">
        <f t="shared" si="38"/>
        <v>357</v>
      </c>
      <c r="Y369" s="756"/>
      <c r="Z369" s="756"/>
      <c r="AA369" s="756"/>
      <c r="AB369" s="756"/>
      <c r="AC369" s="756"/>
      <c r="AD369" s="756"/>
      <c r="AE369" s="756"/>
      <c r="AF369" s="594"/>
      <c r="AG369" s="705">
        <f t="shared" si="39"/>
        <v>357</v>
      </c>
      <c r="AH369" s="756"/>
      <c r="AI369" s="756"/>
      <c r="AJ369" s="756"/>
      <c r="AK369" s="756"/>
      <c r="AL369" s="756"/>
      <c r="AM369" s="756"/>
      <c r="AN369" s="756"/>
      <c r="AO369" s="685"/>
      <c r="AP369" s="705">
        <f t="shared" si="40"/>
        <v>357</v>
      </c>
      <c r="AQ369" s="756"/>
      <c r="AR369" s="756"/>
      <c r="AS369" s="756"/>
      <c r="AT369" s="756"/>
      <c r="AU369" s="756"/>
      <c r="AV369" s="756"/>
      <c r="AW369" s="756"/>
    </row>
    <row r="370" spans="2:49" x14ac:dyDescent="0.25">
      <c r="B370" s="705">
        <v>358</v>
      </c>
      <c r="C370" s="951">
        <f>(1+_xlfn.XLOOKUP(INT((B370-1)/12)+1,'ZC Curve'!$B$8:$B$107,'ZC Curve'!R$8:R$107,,0))^(1/12)-1</f>
        <v>0</v>
      </c>
      <c r="D370" s="946">
        <f t="shared" si="35"/>
        <v>1</v>
      </c>
      <c r="E370" s="594"/>
      <c r="F370" s="705">
        <f t="shared" si="36"/>
        <v>358</v>
      </c>
      <c r="G370" s="756"/>
      <c r="H370" s="756"/>
      <c r="I370" s="756"/>
      <c r="J370" s="756"/>
      <c r="K370" s="756"/>
      <c r="L370" s="756"/>
      <c r="M370" s="756"/>
      <c r="N370" s="594"/>
      <c r="O370" s="705">
        <f t="shared" si="37"/>
        <v>358</v>
      </c>
      <c r="P370" s="756"/>
      <c r="Q370" s="756"/>
      <c r="R370" s="756"/>
      <c r="S370" s="756"/>
      <c r="T370" s="756"/>
      <c r="U370" s="756"/>
      <c r="V370" s="756"/>
      <c r="W370" s="594"/>
      <c r="X370" s="705">
        <f t="shared" si="38"/>
        <v>358</v>
      </c>
      <c r="Y370" s="756"/>
      <c r="Z370" s="756"/>
      <c r="AA370" s="756"/>
      <c r="AB370" s="756"/>
      <c r="AC370" s="756"/>
      <c r="AD370" s="756"/>
      <c r="AE370" s="756"/>
      <c r="AF370" s="594"/>
      <c r="AG370" s="705">
        <f t="shared" si="39"/>
        <v>358</v>
      </c>
      <c r="AH370" s="756"/>
      <c r="AI370" s="756"/>
      <c r="AJ370" s="756"/>
      <c r="AK370" s="756"/>
      <c r="AL370" s="756"/>
      <c r="AM370" s="756"/>
      <c r="AN370" s="756"/>
      <c r="AO370" s="685"/>
      <c r="AP370" s="705">
        <f t="shared" si="40"/>
        <v>358</v>
      </c>
      <c r="AQ370" s="756"/>
      <c r="AR370" s="756"/>
      <c r="AS370" s="756"/>
      <c r="AT370" s="756"/>
      <c r="AU370" s="756"/>
      <c r="AV370" s="756"/>
      <c r="AW370" s="756"/>
    </row>
    <row r="371" spans="2:49" x14ac:dyDescent="0.25">
      <c r="B371" s="705">
        <v>359</v>
      </c>
      <c r="C371" s="951">
        <f>(1+_xlfn.XLOOKUP(INT((B371-1)/12)+1,'ZC Curve'!$B$8:$B$107,'ZC Curve'!R$8:R$107,,0))^(1/12)-1</f>
        <v>0</v>
      </c>
      <c r="D371" s="946">
        <f t="shared" si="35"/>
        <v>1</v>
      </c>
      <c r="E371" s="594"/>
      <c r="F371" s="705">
        <f t="shared" si="36"/>
        <v>359</v>
      </c>
      <c r="G371" s="756"/>
      <c r="H371" s="756"/>
      <c r="I371" s="756"/>
      <c r="J371" s="756"/>
      <c r="K371" s="756"/>
      <c r="L371" s="756"/>
      <c r="M371" s="756"/>
      <c r="N371" s="594"/>
      <c r="O371" s="705">
        <f t="shared" si="37"/>
        <v>359</v>
      </c>
      <c r="P371" s="756"/>
      <c r="Q371" s="756"/>
      <c r="R371" s="756"/>
      <c r="S371" s="756"/>
      <c r="T371" s="756"/>
      <c r="U371" s="756"/>
      <c r="V371" s="756"/>
      <c r="W371" s="594"/>
      <c r="X371" s="705">
        <f t="shared" si="38"/>
        <v>359</v>
      </c>
      <c r="Y371" s="756"/>
      <c r="Z371" s="756"/>
      <c r="AA371" s="756"/>
      <c r="AB371" s="756"/>
      <c r="AC371" s="756"/>
      <c r="AD371" s="756"/>
      <c r="AE371" s="756"/>
      <c r="AF371" s="594"/>
      <c r="AG371" s="705">
        <f t="shared" si="39"/>
        <v>359</v>
      </c>
      <c r="AH371" s="756"/>
      <c r="AI371" s="756"/>
      <c r="AJ371" s="756"/>
      <c r="AK371" s="756"/>
      <c r="AL371" s="756"/>
      <c r="AM371" s="756"/>
      <c r="AN371" s="756"/>
      <c r="AO371" s="685"/>
      <c r="AP371" s="705">
        <f t="shared" si="40"/>
        <v>359</v>
      </c>
      <c r="AQ371" s="756"/>
      <c r="AR371" s="756"/>
      <c r="AS371" s="756"/>
      <c r="AT371" s="756"/>
      <c r="AU371" s="756"/>
      <c r="AV371" s="756"/>
      <c r="AW371" s="756"/>
    </row>
    <row r="372" spans="2:49" x14ac:dyDescent="0.25">
      <c r="B372" s="705">
        <v>360</v>
      </c>
      <c r="C372" s="951">
        <f>(1+_xlfn.XLOOKUP(INT((B372-1)/12)+1,'ZC Curve'!$B$8:$B$107,'ZC Curve'!R$8:R$107,,0))^(1/12)-1</f>
        <v>0</v>
      </c>
      <c r="D372" s="946">
        <f t="shared" si="35"/>
        <v>1</v>
      </c>
      <c r="E372" s="594"/>
      <c r="F372" s="705">
        <f t="shared" si="36"/>
        <v>360</v>
      </c>
      <c r="G372" s="756"/>
      <c r="H372" s="756"/>
      <c r="I372" s="756"/>
      <c r="J372" s="756"/>
      <c r="K372" s="756"/>
      <c r="L372" s="756"/>
      <c r="M372" s="756"/>
      <c r="N372" s="594"/>
      <c r="O372" s="705">
        <f t="shared" si="37"/>
        <v>360</v>
      </c>
      <c r="P372" s="756"/>
      <c r="Q372" s="756"/>
      <c r="R372" s="756"/>
      <c r="S372" s="756"/>
      <c r="T372" s="756"/>
      <c r="U372" s="756"/>
      <c r="V372" s="756"/>
      <c r="W372" s="594"/>
      <c r="X372" s="705">
        <f t="shared" si="38"/>
        <v>360</v>
      </c>
      <c r="Y372" s="756"/>
      <c r="Z372" s="756"/>
      <c r="AA372" s="756"/>
      <c r="AB372" s="756"/>
      <c r="AC372" s="756"/>
      <c r="AD372" s="756"/>
      <c r="AE372" s="756"/>
      <c r="AF372" s="594"/>
      <c r="AG372" s="705">
        <f t="shared" si="39"/>
        <v>360</v>
      </c>
      <c r="AH372" s="756"/>
      <c r="AI372" s="756"/>
      <c r="AJ372" s="756"/>
      <c r="AK372" s="756"/>
      <c r="AL372" s="756"/>
      <c r="AM372" s="756"/>
      <c r="AN372" s="756"/>
      <c r="AO372" s="685"/>
      <c r="AP372" s="705">
        <f t="shared" si="40"/>
        <v>360</v>
      </c>
      <c r="AQ372" s="756"/>
      <c r="AR372" s="756"/>
      <c r="AS372" s="756"/>
      <c r="AT372" s="756"/>
      <c r="AU372" s="756"/>
      <c r="AV372" s="756"/>
      <c r="AW372" s="756"/>
    </row>
    <row r="373" spans="2:49" x14ac:dyDescent="0.25">
      <c r="B373" s="705">
        <v>361</v>
      </c>
      <c r="C373" s="951">
        <f>(1+_xlfn.XLOOKUP(INT((B373-1)/12)+1,'ZC Curve'!$B$8:$B$107,'ZC Curve'!R$8:R$107,,0))^(1/12)-1</f>
        <v>0</v>
      </c>
      <c r="D373" s="946">
        <f t="shared" si="35"/>
        <v>1</v>
      </c>
      <c r="E373" s="594"/>
      <c r="F373" s="705">
        <f t="shared" si="36"/>
        <v>361</v>
      </c>
      <c r="G373" s="756"/>
      <c r="H373" s="756"/>
      <c r="I373" s="756"/>
      <c r="J373" s="756"/>
      <c r="K373" s="756"/>
      <c r="L373" s="756"/>
      <c r="M373" s="756"/>
      <c r="N373" s="594"/>
      <c r="O373" s="705">
        <f t="shared" si="37"/>
        <v>361</v>
      </c>
      <c r="P373" s="756"/>
      <c r="Q373" s="756"/>
      <c r="R373" s="756"/>
      <c r="S373" s="756"/>
      <c r="T373" s="756"/>
      <c r="U373" s="756"/>
      <c r="V373" s="756"/>
      <c r="W373" s="594"/>
      <c r="X373" s="705">
        <f t="shared" si="38"/>
        <v>361</v>
      </c>
      <c r="Y373" s="756"/>
      <c r="Z373" s="756"/>
      <c r="AA373" s="756"/>
      <c r="AB373" s="756"/>
      <c r="AC373" s="756"/>
      <c r="AD373" s="756"/>
      <c r="AE373" s="756"/>
      <c r="AF373" s="594"/>
      <c r="AG373" s="705">
        <f t="shared" si="39"/>
        <v>361</v>
      </c>
      <c r="AH373" s="756"/>
      <c r="AI373" s="756"/>
      <c r="AJ373" s="756"/>
      <c r="AK373" s="756"/>
      <c r="AL373" s="756"/>
      <c r="AM373" s="756"/>
      <c r="AN373" s="756"/>
      <c r="AO373" s="685"/>
      <c r="AP373" s="705">
        <f t="shared" si="40"/>
        <v>361</v>
      </c>
      <c r="AQ373" s="756"/>
      <c r="AR373" s="756"/>
      <c r="AS373" s="756"/>
      <c r="AT373" s="756"/>
      <c r="AU373" s="756"/>
      <c r="AV373" s="756"/>
      <c r="AW373" s="756"/>
    </row>
    <row r="374" spans="2:49" x14ac:dyDescent="0.25">
      <c r="B374" s="705">
        <v>362</v>
      </c>
      <c r="C374" s="951">
        <f>(1+_xlfn.XLOOKUP(INT((B374-1)/12)+1,'ZC Curve'!$B$8:$B$107,'ZC Curve'!R$8:R$107,,0))^(1/12)-1</f>
        <v>0</v>
      </c>
      <c r="D374" s="946">
        <f t="shared" si="35"/>
        <v>1</v>
      </c>
      <c r="E374" s="594"/>
      <c r="F374" s="705">
        <f t="shared" si="36"/>
        <v>362</v>
      </c>
      <c r="G374" s="756"/>
      <c r="H374" s="756"/>
      <c r="I374" s="756"/>
      <c r="J374" s="756"/>
      <c r="K374" s="756"/>
      <c r="L374" s="756"/>
      <c r="M374" s="756"/>
      <c r="N374" s="594"/>
      <c r="O374" s="705">
        <f t="shared" si="37"/>
        <v>362</v>
      </c>
      <c r="P374" s="756"/>
      <c r="Q374" s="756"/>
      <c r="R374" s="756"/>
      <c r="S374" s="756"/>
      <c r="T374" s="756"/>
      <c r="U374" s="756"/>
      <c r="V374" s="756"/>
      <c r="W374" s="594"/>
      <c r="X374" s="705">
        <f t="shared" si="38"/>
        <v>362</v>
      </c>
      <c r="Y374" s="756"/>
      <c r="Z374" s="756"/>
      <c r="AA374" s="756"/>
      <c r="AB374" s="756"/>
      <c r="AC374" s="756"/>
      <c r="AD374" s="756"/>
      <c r="AE374" s="756"/>
      <c r="AF374" s="594"/>
      <c r="AG374" s="705">
        <f t="shared" si="39"/>
        <v>362</v>
      </c>
      <c r="AH374" s="756"/>
      <c r="AI374" s="756"/>
      <c r="AJ374" s="756"/>
      <c r="AK374" s="756"/>
      <c r="AL374" s="756"/>
      <c r="AM374" s="756"/>
      <c r="AN374" s="756"/>
      <c r="AO374" s="685"/>
      <c r="AP374" s="705">
        <f t="shared" si="40"/>
        <v>362</v>
      </c>
      <c r="AQ374" s="756"/>
      <c r="AR374" s="756"/>
      <c r="AS374" s="756"/>
      <c r="AT374" s="756"/>
      <c r="AU374" s="756"/>
      <c r="AV374" s="756"/>
      <c r="AW374" s="756"/>
    </row>
    <row r="375" spans="2:49" x14ac:dyDescent="0.25">
      <c r="B375" s="705">
        <v>363</v>
      </c>
      <c r="C375" s="951">
        <f>(1+_xlfn.XLOOKUP(INT((B375-1)/12)+1,'ZC Curve'!$B$8:$B$107,'ZC Curve'!R$8:R$107,,0))^(1/12)-1</f>
        <v>0</v>
      </c>
      <c r="D375" s="946">
        <f t="shared" si="35"/>
        <v>1</v>
      </c>
      <c r="E375" s="594"/>
      <c r="F375" s="705">
        <f t="shared" si="36"/>
        <v>363</v>
      </c>
      <c r="G375" s="756"/>
      <c r="H375" s="756"/>
      <c r="I375" s="756"/>
      <c r="J375" s="756"/>
      <c r="K375" s="756"/>
      <c r="L375" s="756"/>
      <c r="M375" s="756"/>
      <c r="N375" s="594"/>
      <c r="O375" s="705">
        <f t="shared" si="37"/>
        <v>363</v>
      </c>
      <c r="P375" s="756"/>
      <c r="Q375" s="756"/>
      <c r="R375" s="756"/>
      <c r="S375" s="756"/>
      <c r="T375" s="756"/>
      <c r="U375" s="756"/>
      <c r="V375" s="756"/>
      <c r="W375" s="594"/>
      <c r="X375" s="705">
        <f t="shared" si="38"/>
        <v>363</v>
      </c>
      <c r="Y375" s="756"/>
      <c r="Z375" s="756"/>
      <c r="AA375" s="756"/>
      <c r="AB375" s="756"/>
      <c r="AC375" s="756"/>
      <c r="AD375" s="756"/>
      <c r="AE375" s="756"/>
      <c r="AF375" s="594"/>
      <c r="AG375" s="705">
        <f t="shared" si="39"/>
        <v>363</v>
      </c>
      <c r="AH375" s="756"/>
      <c r="AI375" s="756"/>
      <c r="AJ375" s="756"/>
      <c r="AK375" s="756"/>
      <c r="AL375" s="756"/>
      <c r="AM375" s="756"/>
      <c r="AN375" s="756"/>
      <c r="AO375" s="685"/>
      <c r="AP375" s="705">
        <f t="shared" si="40"/>
        <v>363</v>
      </c>
      <c r="AQ375" s="756"/>
      <c r="AR375" s="756"/>
      <c r="AS375" s="756"/>
      <c r="AT375" s="756"/>
      <c r="AU375" s="756"/>
      <c r="AV375" s="756"/>
      <c r="AW375" s="756"/>
    </row>
    <row r="376" spans="2:49" x14ac:dyDescent="0.25">
      <c r="B376" s="705">
        <v>364</v>
      </c>
      <c r="C376" s="951">
        <f>(1+_xlfn.XLOOKUP(INT((B376-1)/12)+1,'ZC Curve'!$B$8:$B$107,'ZC Curve'!R$8:R$107,,0))^(1/12)-1</f>
        <v>0</v>
      </c>
      <c r="D376" s="946">
        <f t="shared" si="35"/>
        <v>1</v>
      </c>
      <c r="E376" s="594"/>
      <c r="F376" s="705">
        <f t="shared" si="36"/>
        <v>364</v>
      </c>
      <c r="G376" s="756"/>
      <c r="H376" s="756"/>
      <c r="I376" s="756"/>
      <c r="J376" s="756"/>
      <c r="K376" s="756"/>
      <c r="L376" s="756"/>
      <c r="M376" s="756"/>
      <c r="N376" s="594"/>
      <c r="O376" s="705">
        <f t="shared" si="37"/>
        <v>364</v>
      </c>
      <c r="P376" s="756"/>
      <c r="Q376" s="756"/>
      <c r="R376" s="756"/>
      <c r="S376" s="756"/>
      <c r="T376" s="756"/>
      <c r="U376" s="756"/>
      <c r="V376" s="756"/>
      <c r="W376" s="594"/>
      <c r="X376" s="705">
        <f t="shared" si="38"/>
        <v>364</v>
      </c>
      <c r="Y376" s="756"/>
      <c r="Z376" s="756"/>
      <c r="AA376" s="756"/>
      <c r="AB376" s="756"/>
      <c r="AC376" s="756"/>
      <c r="AD376" s="756"/>
      <c r="AE376" s="756"/>
      <c r="AF376" s="594"/>
      <c r="AG376" s="705">
        <f t="shared" si="39"/>
        <v>364</v>
      </c>
      <c r="AH376" s="756"/>
      <c r="AI376" s="756"/>
      <c r="AJ376" s="756"/>
      <c r="AK376" s="756"/>
      <c r="AL376" s="756"/>
      <c r="AM376" s="756"/>
      <c r="AN376" s="756"/>
      <c r="AO376" s="685"/>
      <c r="AP376" s="705">
        <f t="shared" si="40"/>
        <v>364</v>
      </c>
      <c r="AQ376" s="756"/>
      <c r="AR376" s="756"/>
      <c r="AS376" s="756"/>
      <c r="AT376" s="756"/>
      <c r="AU376" s="756"/>
      <c r="AV376" s="756"/>
      <c r="AW376" s="756"/>
    </row>
    <row r="377" spans="2:49" x14ac:dyDescent="0.25">
      <c r="B377" s="705">
        <v>365</v>
      </c>
      <c r="C377" s="951">
        <f>(1+_xlfn.XLOOKUP(INT((B377-1)/12)+1,'ZC Curve'!$B$8:$B$107,'ZC Curve'!R$8:R$107,,0))^(1/12)-1</f>
        <v>0</v>
      </c>
      <c r="D377" s="946">
        <f t="shared" si="35"/>
        <v>1</v>
      </c>
      <c r="E377" s="594"/>
      <c r="F377" s="705">
        <f t="shared" si="36"/>
        <v>365</v>
      </c>
      <c r="G377" s="756"/>
      <c r="H377" s="756"/>
      <c r="I377" s="756"/>
      <c r="J377" s="756"/>
      <c r="K377" s="756"/>
      <c r="L377" s="756"/>
      <c r="M377" s="756"/>
      <c r="N377" s="594"/>
      <c r="O377" s="705">
        <f t="shared" si="37"/>
        <v>365</v>
      </c>
      <c r="P377" s="756"/>
      <c r="Q377" s="756"/>
      <c r="R377" s="756"/>
      <c r="S377" s="756"/>
      <c r="T377" s="756"/>
      <c r="U377" s="756"/>
      <c r="V377" s="756"/>
      <c r="W377" s="594"/>
      <c r="X377" s="705">
        <f t="shared" si="38"/>
        <v>365</v>
      </c>
      <c r="Y377" s="756"/>
      <c r="Z377" s="756"/>
      <c r="AA377" s="756"/>
      <c r="AB377" s="756"/>
      <c r="AC377" s="756"/>
      <c r="AD377" s="756"/>
      <c r="AE377" s="756"/>
      <c r="AF377" s="594"/>
      <c r="AG377" s="705">
        <f t="shared" si="39"/>
        <v>365</v>
      </c>
      <c r="AH377" s="756"/>
      <c r="AI377" s="756"/>
      <c r="AJ377" s="756"/>
      <c r="AK377" s="756"/>
      <c r="AL377" s="756"/>
      <c r="AM377" s="756"/>
      <c r="AN377" s="756"/>
      <c r="AO377" s="685"/>
      <c r="AP377" s="705">
        <f t="shared" si="40"/>
        <v>365</v>
      </c>
      <c r="AQ377" s="756"/>
      <c r="AR377" s="756"/>
      <c r="AS377" s="756"/>
      <c r="AT377" s="756"/>
      <c r="AU377" s="756"/>
      <c r="AV377" s="756"/>
      <c r="AW377" s="756"/>
    </row>
    <row r="378" spans="2:49" x14ac:dyDescent="0.25">
      <c r="B378" s="705">
        <v>366</v>
      </c>
      <c r="C378" s="951">
        <f>(1+_xlfn.XLOOKUP(INT((B378-1)/12)+1,'ZC Curve'!$B$8:$B$107,'ZC Curve'!R$8:R$107,,0))^(1/12)-1</f>
        <v>0</v>
      </c>
      <c r="D378" s="946">
        <f t="shared" si="35"/>
        <v>1</v>
      </c>
      <c r="E378" s="594"/>
      <c r="F378" s="705">
        <f t="shared" si="36"/>
        <v>366</v>
      </c>
      <c r="G378" s="756"/>
      <c r="H378" s="756"/>
      <c r="I378" s="756"/>
      <c r="J378" s="756"/>
      <c r="K378" s="756"/>
      <c r="L378" s="756"/>
      <c r="M378" s="756"/>
      <c r="N378" s="594"/>
      <c r="O378" s="705">
        <f t="shared" si="37"/>
        <v>366</v>
      </c>
      <c r="P378" s="756"/>
      <c r="Q378" s="756"/>
      <c r="R378" s="756"/>
      <c r="S378" s="756"/>
      <c r="T378" s="756"/>
      <c r="U378" s="756"/>
      <c r="V378" s="756"/>
      <c r="W378" s="594"/>
      <c r="X378" s="705">
        <f t="shared" si="38"/>
        <v>366</v>
      </c>
      <c r="Y378" s="756"/>
      <c r="Z378" s="756"/>
      <c r="AA378" s="756"/>
      <c r="AB378" s="756"/>
      <c r="AC378" s="756"/>
      <c r="AD378" s="756"/>
      <c r="AE378" s="756"/>
      <c r="AF378" s="594"/>
      <c r="AG378" s="705">
        <f t="shared" si="39"/>
        <v>366</v>
      </c>
      <c r="AH378" s="756"/>
      <c r="AI378" s="756"/>
      <c r="AJ378" s="756"/>
      <c r="AK378" s="756"/>
      <c r="AL378" s="756"/>
      <c r="AM378" s="756"/>
      <c r="AN378" s="756"/>
      <c r="AO378" s="685"/>
      <c r="AP378" s="705">
        <f t="shared" si="40"/>
        <v>366</v>
      </c>
      <c r="AQ378" s="756"/>
      <c r="AR378" s="756"/>
      <c r="AS378" s="756"/>
      <c r="AT378" s="756"/>
      <c r="AU378" s="756"/>
      <c r="AV378" s="756"/>
      <c r="AW378" s="756"/>
    </row>
    <row r="379" spans="2:49" x14ac:dyDescent="0.25">
      <c r="B379" s="705">
        <v>367</v>
      </c>
      <c r="C379" s="951">
        <f>(1+_xlfn.XLOOKUP(INT((B379-1)/12)+1,'ZC Curve'!$B$8:$B$107,'ZC Curve'!R$8:R$107,,0))^(1/12)-1</f>
        <v>0</v>
      </c>
      <c r="D379" s="946">
        <f t="shared" si="35"/>
        <v>1</v>
      </c>
      <c r="E379" s="594"/>
      <c r="F379" s="705">
        <f t="shared" si="36"/>
        <v>367</v>
      </c>
      <c r="G379" s="756"/>
      <c r="H379" s="756"/>
      <c r="I379" s="756"/>
      <c r="J379" s="756"/>
      <c r="K379" s="756"/>
      <c r="L379" s="756"/>
      <c r="M379" s="756"/>
      <c r="N379" s="594"/>
      <c r="O379" s="705">
        <f t="shared" si="37"/>
        <v>367</v>
      </c>
      <c r="P379" s="756"/>
      <c r="Q379" s="756"/>
      <c r="R379" s="756"/>
      <c r="S379" s="756"/>
      <c r="T379" s="756"/>
      <c r="U379" s="756"/>
      <c r="V379" s="756"/>
      <c r="W379" s="594"/>
      <c r="X379" s="705">
        <f t="shared" si="38"/>
        <v>367</v>
      </c>
      <c r="Y379" s="756"/>
      <c r="Z379" s="756"/>
      <c r="AA379" s="756"/>
      <c r="AB379" s="756"/>
      <c r="AC379" s="756"/>
      <c r="AD379" s="756"/>
      <c r="AE379" s="756"/>
      <c r="AF379" s="594"/>
      <c r="AG379" s="705">
        <f t="shared" si="39"/>
        <v>367</v>
      </c>
      <c r="AH379" s="756"/>
      <c r="AI379" s="756"/>
      <c r="AJ379" s="756"/>
      <c r="AK379" s="756"/>
      <c r="AL379" s="756"/>
      <c r="AM379" s="756"/>
      <c r="AN379" s="756"/>
      <c r="AO379" s="685"/>
      <c r="AP379" s="705">
        <f t="shared" si="40"/>
        <v>367</v>
      </c>
      <c r="AQ379" s="756"/>
      <c r="AR379" s="756"/>
      <c r="AS379" s="756"/>
      <c r="AT379" s="756"/>
      <c r="AU379" s="756"/>
      <c r="AV379" s="756"/>
      <c r="AW379" s="756"/>
    </row>
    <row r="380" spans="2:49" x14ac:dyDescent="0.25">
      <c r="B380" s="705">
        <v>368</v>
      </c>
      <c r="C380" s="951">
        <f>(1+_xlfn.XLOOKUP(INT((B380-1)/12)+1,'ZC Curve'!$B$8:$B$107,'ZC Curve'!R$8:R$107,,0))^(1/12)-1</f>
        <v>0</v>
      </c>
      <c r="D380" s="946">
        <f t="shared" si="35"/>
        <v>1</v>
      </c>
      <c r="E380" s="594"/>
      <c r="F380" s="705">
        <f t="shared" si="36"/>
        <v>368</v>
      </c>
      <c r="G380" s="756"/>
      <c r="H380" s="756"/>
      <c r="I380" s="756"/>
      <c r="J380" s="756"/>
      <c r="K380" s="756"/>
      <c r="L380" s="756"/>
      <c r="M380" s="756"/>
      <c r="N380" s="594"/>
      <c r="O380" s="705">
        <f t="shared" si="37"/>
        <v>368</v>
      </c>
      <c r="P380" s="756"/>
      <c r="Q380" s="756"/>
      <c r="R380" s="756"/>
      <c r="S380" s="756"/>
      <c r="T380" s="756"/>
      <c r="U380" s="756"/>
      <c r="V380" s="756"/>
      <c r="W380" s="594"/>
      <c r="X380" s="705">
        <f t="shared" si="38"/>
        <v>368</v>
      </c>
      <c r="Y380" s="756"/>
      <c r="Z380" s="756"/>
      <c r="AA380" s="756"/>
      <c r="AB380" s="756"/>
      <c r="AC380" s="756"/>
      <c r="AD380" s="756"/>
      <c r="AE380" s="756"/>
      <c r="AF380" s="594"/>
      <c r="AG380" s="705">
        <f t="shared" si="39"/>
        <v>368</v>
      </c>
      <c r="AH380" s="756"/>
      <c r="AI380" s="756"/>
      <c r="AJ380" s="756"/>
      <c r="AK380" s="756"/>
      <c r="AL380" s="756"/>
      <c r="AM380" s="756"/>
      <c r="AN380" s="756"/>
      <c r="AO380" s="685"/>
      <c r="AP380" s="705">
        <f t="shared" si="40"/>
        <v>368</v>
      </c>
      <c r="AQ380" s="756"/>
      <c r="AR380" s="756"/>
      <c r="AS380" s="756"/>
      <c r="AT380" s="756"/>
      <c r="AU380" s="756"/>
      <c r="AV380" s="756"/>
      <c r="AW380" s="756"/>
    </row>
    <row r="381" spans="2:49" x14ac:dyDescent="0.25">
      <c r="B381" s="705">
        <v>369</v>
      </c>
      <c r="C381" s="951">
        <f>(1+_xlfn.XLOOKUP(INT((B381-1)/12)+1,'ZC Curve'!$B$8:$B$107,'ZC Curve'!R$8:R$107,,0))^(1/12)-1</f>
        <v>0</v>
      </c>
      <c r="D381" s="946">
        <f t="shared" si="35"/>
        <v>1</v>
      </c>
      <c r="E381" s="594"/>
      <c r="F381" s="705">
        <f t="shared" si="36"/>
        <v>369</v>
      </c>
      <c r="G381" s="756"/>
      <c r="H381" s="756"/>
      <c r="I381" s="756"/>
      <c r="J381" s="756"/>
      <c r="K381" s="756"/>
      <c r="L381" s="756"/>
      <c r="M381" s="756"/>
      <c r="N381" s="594"/>
      <c r="O381" s="705">
        <f t="shared" si="37"/>
        <v>369</v>
      </c>
      <c r="P381" s="756"/>
      <c r="Q381" s="756"/>
      <c r="R381" s="756"/>
      <c r="S381" s="756"/>
      <c r="T381" s="756"/>
      <c r="U381" s="756"/>
      <c r="V381" s="756"/>
      <c r="W381" s="594"/>
      <c r="X381" s="705">
        <f t="shared" si="38"/>
        <v>369</v>
      </c>
      <c r="Y381" s="756"/>
      <c r="Z381" s="756"/>
      <c r="AA381" s="756"/>
      <c r="AB381" s="756"/>
      <c r="AC381" s="756"/>
      <c r="AD381" s="756"/>
      <c r="AE381" s="756"/>
      <c r="AF381" s="594"/>
      <c r="AG381" s="705">
        <f t="shared" si="39"/>
        <v>369</v>
      </c>
      <c r="AH381" s="756"/>
      <c r="AI381" s="756"/>
      <c r="AJ381" s="756"/>
      <c r="AK381" s="756"/>
      <c r="AL381" s="756"/>
      <c r="AM381" s="756"/>
      <c r="AN381" s="756"/>
      <c r="AO381" s="685"/>
      <c r="AP381" s="705">
        <f t="shared" si="40"/>
        <v>369</v>
      </c>
      <c r="AQ381" s="756"/>
      <c r="AR381" s="756"/>
      <c r="AS381" s="756"/>
      <c r="AT381" s="756"/>
      <c r="AU381" s="756"/>
      <c r="AV381" s="756"/>
      <c r="AW381" s="756"/>
    </row>
    <row r="382" spans="2:49" x14ac:dyDescent="0.25">
      <c r="B382" s="705">
        <v>370</v>
      </c>
      <c r="C382" s="951">
        <f>(1+_xlfn.XLOOKUP(INT((B382-1)/12)+1,'ZC Curve'!$B$8:$B$107,'ZC Curve'!R$8:R$107,,0))^(1/12)-1</f>
        <v>0</v>
      </c>
      <c r="D382" s="946">
        <f t="shared" si="35"/>
        <v>1</v>
      </c>
      <c r="E382" s="594"/>
      <c r="F382" s="705">
        <f t="shared" si="36"/>
        <v>370</v>
      </c>
      <c r="G382" s="756"/>
      <c r="H382" s="756"/>
      <c r="I382" s="756"/>
      <c r="J382" s="756"/>
      <c r="K382" s="756"/>
      <c r="L382" s="756"/>
      <c r="M382" s="756"/>
      <c r="N382" s="594"/>
      <c r="O382" s="705">
        <f t="shared" si="37"/>
        <v>370</v>
      </c>
      <c r="P382" s="756"/>
      <c r="Q382" s="756"/>
      <c r="R382" s="756"/>
      <c r="S382" s="756"/>
      <c r="T382" s="756"/>
      <c r="U382" s="756"/>
      <c r="V382" s="756"/>
      <c r="W382" s="594"/>
      <c r="X382" s="705">
        <f t="shared" si="38"/>
        <v>370</v>
      </c>
      <c r="Y382" s="756"/>
      <c r="Z382" s="756"/>
      <c r="AA382" s="756"/>
      <c r="AB382" s="756"/>
      <c r="AC382" s="756"/>
      <c r="AD382" s="756"/>
      <c r="AE382" s="756"/>
      <c r="AF382" s="594"/>
      <c r="AG382" s="705">
        <f t="shared" si="39"/>
        <v>370</v>
      </c>
      <c r="AH382" s="756"/>
      <c r="AI382" s="756"/>
      <c r="AJ382" s="756"/>
      <c r="AK382" s="756"/>
      <c r="AL382" s="756"/>
      <c r="AM382" s="756"/>
      <c r="AN382" s="756"/>
      <c r="AO382" s="685"/>
      <c r="AP382" s="705">
        <f t="shared" si="40"/>
        <v>370</v>
      </c>
      <c r="AQ382" s="756"/>
      <c r="AR382" s="756"/>
      <c r="AS382" s="756"/>
      <c r="AT382" s="756"/>
      <c r="AU382" s="756"/>
      <c r="AV382" s="756"/>
      <c r="AW382" s="756"/>
    </row>
    <row r="383" spans="2:49" x14ac:dyDescent="0.25">
      <c r="B383" s="705">
        <v>371</v>
      </c>
      <c r="C383" s="951">
        <f>(1+_xlfn.XLOOKUP(INT((B383-1)/12)+1,'ZC Curve'!$B$8:$B$107,'ZC Curve'!R$8:R$107,,0))^(1/12)-1</f>
        <v>0</v>
      </c>
      <c r="D383" s="946">
        <f t="shared" si="35"/>
        <v>1</v>
      </c>
      <c r="E383" s="594"/>
      <c r="F383" s="705">
        <f t="shared" si="36"/>
        <v>371</v>
      </c>
      <c r="G383" s="756"/>
      <c r="H383" s="756"/>
      <c r="I383" s="756"/>
      <c r="J383" s="756"/>
      <c r="K383" s="756"/>
      <c r="L383" s="756"/>
      <c r="M383" s="756"/>
      <c r="N383" s="594"/>
      <c r="O383" s="705">
        <f t="shared" si="37"/>
        <v>371</v>
      </c>
      <c r="P383" s="756"/>
      <c r="Q383" s="756"/>
      <c r="R383" s="756"/>
      <c r="S383" s="756"/>
      <c r="T383" s="756"/>
      <c r="U383" s="756"/>
      <c r="V383" s="756"/>
      <c r="W383" s="594"/>
      <c r="X383" s="705">
        <f t="shared" si="38"/>
        <v>371</v>
      </c>
      <c r="Y383" s="756"/>
      <c r="Z383" s="756"/>
      <c r="AA383" s="756"/>
      <c r="AB383" s="756"/>
      <c r="AC383" s="756"/>
      <c r="AD383" s="756"/>
      <c r="AE383" s="756"/>
      <c r="AF383" s="594"/>
      <c r="AG383" s="705">
        <f t="shared" si="39"/>
        <v>371</v>
      </c>
      <c r="AH383" s="756"/>
      <c r="AI383" s="756"/>
      <c r="AJ383" s="756"/>
      <c r="AK383" s="756"/>
      <c r="AL383" s="756"/>
      <c r="AM383" s="756"/>
      <c r="AN383" s="756"/>
      <c r="AO383" s="685"/>
      <c r="AP383" s="705">
        <f t="shared" si="40"/>
        <v>371</v>
      </c>
      <c r="AQ383" s="756"/>
      <c r="AR383" s="756"/>
      <c r="AS383" s="756"/>
      <c r="AT383" s="756"/>
      <c r="AU383" s="756"/>
      <c r="AV383" s="756"/>
      <c r="AW383" s="756"/>
    </row>
    <row r="384" spans="2:49" x14ac:dyDescent="0.25">
      <c r="B384" s="705">
        <v>372</v>
      </c>
      <c r="C384" s="951">
        <f>(1+_xlfn.XLOOKUP(INT((B384-1)/12)+1,'ZC Curve'!$B$8:$B$107,'ZC Curve'!R$8:R$107,,0))^(1/12)-1</f>
        <v>0</v>
      </c>
      <c r="D384" s="946">
        <f t="shared" si="35"/>
        <v>1</v>
      </c>
      <c r="E384" s="594"/>
      <c r="F384" s="705">
        <f t="shared" si="36"/>
        <v>372</v>
      </c>
      <c r="G384" s="756"/>
      <c r="H384" s="756"/>
      <c r="I384" s="756"/>
      <c r="J384" s="756"/>
      <c r="K384" s="756"/>
      <c r="L384" s="756"/>
      <c r="M384" s="756"/>
      <c r="N384" s="594"/>
      <c r="O384" s="705">
        <f t="shared" si="37"/>
        <v>372</v>
      </c>
      <c r="P384" s="756"/>
      <c r="Q384" s="756"/>
      <c r="R384" s="756"/>
      <c r="S384" s="756"/>
      <c r="T384" s="756"/>
      <c r="U384" s="756"/>
      <c r="V384" s="756"/>
      <c r="W384" s="594"/>
      <c r="X384" s="705">
        <f t="shared" si="38"/>
        <v>372</v>
      </c>
      <c r="Y384" s="756"/>
      <c r="Z384" s="756"/>
      <c r="AA384" s="756"/>
      <c r="AB384" s="756"/>
      <c r="AC384" s="756"/>
      <c r="AD384" s="756"/>
      <c r="AE384" s="756"/>
      <c r="AF384" s="594"/>
      <c r="AG384" s="705">
        <f t="shared" si="39"/>
        <v>372</v>
      </c>
      <c r="AH384" s="756"/>
      <c r="AI384" s="756"/>
      <c r="AJ384" s="756"/>
      <c r="AK384" s="756"/>
      <c r="AL384" s="756"/>
      <c r="AM384" s="756"/>
      <c r="AN384" s="756"/>
      <c r="AO384" s="685"/>
      <c r="AP384" s="705">
        <f t="shared" si="40"/>
        <v>372</v>
      </c>
      <c r="AQ384" s="756"/>
      <c r="AR384" s="756"/>
      <c r="AS384" s="756"/>
      <c r="AT384" s="756"/>
      <c r="AU384" s="756"/>
      <c r="AV384" s="756"/>
      <c r="AW384" s="756"/>
    </row>
    <row r="385" spans="2:49" x14ac:dyDescent="0.25">
      <c r="B385" s="705">
        <v>373</v>
      </c>
      <c r="C385" s="951">
        <f>(1+_xlfn.XLOOKUP(INT((B385-1)/12)+1,'ZC Curve'!$B$8:$B$107,'ZC Curve'!R$8:R$107,,0))^(1/12)-1</f>
        <v>0</v>
      </c>
      <c r="D385" s="946">
        <f t="shared" si="35"/>
        <v>1</v>
      </c>
      <c r="E385" s="594"/>
      <c r="F385" s="705">
        <f t="shared" si="36"/>
        <v>373</v>
      </c>
      <c r="G385" s="756"/>
      <c r="H385" s="756"/>
      <c r="I385" s="756"/>
      <c r="J385" s="756"/>
      <c r="K385" s="756"/>
      <c r="L385" s="756"/>
      <c r="M385" s="756"/>
      <c r="N385" s="594"/>
      <c r="O385" s="705">
        <f t="shared" si="37"/>
        <v>373</v>
      </c>
      <c r="P385" s="756"/>
      <c r="Q385" s="756"/>
      <c r="R385" s="756"/>
      <c r="S385" s="756"/>
      <c r="T385" s="756"/>
      <c r="U385" s="756"/>
      <c r="V385" s="756"/>
      <c r="W385" s="594"/>
      <c r="X385" s="705">
        <f t="shared" si="38"/>
        <v>373</v>
      </c>
      <c r="Y385" s="756"/>
      <c r="Z385" s="756"/>
      <c r="AA385" s="756"/>
      <c r="AB385" s="756"/>
      <c r="AC385" s="756"/>
      <c r="AD385" s="756"/>
      <c r="AE385" s="756"/>
      <c r="AF385" s="594"/>
      <c r="AG385" s="705">
        <f t="shared" si="39"/>
        <v>373</v>
      </c>
      <c r="AH385" s="756"/>
      <c r="AI385" s="756"/>
      <c r="AJ385" s="756"/>
      <c r="AK385" s="756"/>
      <c r="AL385" s="756"/>
      <c r="AM385" s="756"/>
      <c r="AN385" s="756"/>
      <c r="AO385" s="685"/>
      <c r="AP385" s="705">
        <f t="shared" si="40"/>
        <v>373</v>
      </c>
      <c r="AQ385" s="756"/>
      <c r="AR385" s="756"/>
      <c r="AS385" s="756"/>
      <c r="AT385" s="756"/>
      <c r="AU385" s="756"/>
      <c r="AV385" s="756"/>
      <c r="AW385" s="756"/>
    </row>
    <row r="386" spans="2:49" x14ac:dyDescent="0.25">
      <c r="B386" s="705">
        <v>374</v>
      </c>
      <c r="C386" s="951">
        <f>(1+_xlfn.XLOOKUP(INT((B386-1)/12)+1,'ZC Curve'!$B$8:$B$107,'ZC Curve'!R$8:R$107,,0))^(1/12)-1</f>
        <v>0</v>
      </c>
      <c r="D386" s="946">
        <f t="shared" si="35"/>
        <v>1</v>
      </c>
      <c r="E386" s="594"/>
      <c r="F386" s="705">
        <f t="shared" si="36"/>
        <v>374</v>
      </c>
      <c r="G386" s="756"/>
      <c r="H386" s="756"/>
      <c r="I386" s="756"/>
      <c r="J386" s="756"/>
      <c r="K386" s="756"/>
      <c r="L386" s="756"/>
      <c r="M386" s="756"/>
      <c r="N386" s="594"/>
      <c r="O386" s="705">
        <f t="shared" si="37"/>
        <v>374</v>
      </c>
      <c r="P386" s="756"/>
      <c r="Q386" s="756"/>
      <c r="R386" s="756"/>
      <c r="S386" s="756"/>
      <c r="T386" s="756"/>
      <c r="U386" s="756"/>
      <c r="V386" s="756"/>
      <c r="W386" s="594"/>
      <c r="X386" s="705">
        <f t="shared" si="38"/>
        <v>374</v>
      </c>
      <c r="Y386" s="756"/>
      <c r="Z386" s="756"/>
      <c r="AA386" s="756"/>
      <c r="AB386" s="756"/>
      <c r="AC386" s="756"/>
      <c r="AD386" s="756"/>
      <c r="AE386" s="756"/>
      <c r="AF386" s="594"/>
      <c r="AG386" s="705">
        <f t="shared" si="39"/>
        <v>374</v>
      </c>
      <c r="AH386" s="756"/>
      <c r="AI386" s="756"/>
      <c r="AJ386" s="756"/>
      <c r="AK386" s="756"/>
      <c r="AL386" s="756"/>
      <c r="AM386" s="756"/>
      <c r="AN386" s="756"/>
      <c r="AO386" s="685"/>
      <c r="AP386" s="705">
        <f t="shared" si="40"/>
        <v>374</v>
      </c>
      <c r="AQ386" s="756"/>
      <c r="AR386" s="756"/>
      <c r="AS386" s="756"/>
      <c r="AT386" s="756"/>
      <c r="AU386" s="756"/>
      <c r="AV386" s="756"/>
      <c r="AW386" s="756"/>
    </row>
    <row r="387" spans="2:49" x14ac:dyDescent="0.25">
      <c r="B387" s="705">
        <v>375</v>
      </c>
      <c r="C387" s="951">
        <f>(1+_xlfn.XLOOKUP(INT((B387-1)/12)+1,'ZC Curve'!$B$8:$B$107,'ZC Curve'!R$8:R$107,,0))^(1/12)-1</f>
        <v>0</v>
      </c>
      <c r="D387" s="946">
        <f t="shared" si="35"/>
        <v>1</v>
      </c>
      <c r="E387" s="594"/>
      <c r="F387" s="705">
        <f t="shared" si="36"/>
        <v>375</v>
      </c>
      <c r="G387" s="756"/>
      <c r="H387" s="756"/>
      <c r="I387" s="756"/>
      <c r="J387" s="756"/>
      <c r="K387" s="756"/>
      <c r="L387" s="756"/>
      <c r="M387" s="756"/>
      <c r="N387" s="594"/>
      <c r="O387" s="705">
        <f t="shared" si="37"/>
        <v>375</v>
      </c>
      <c r="P387" s="756"/>
      <c r="Q387" s="756"/>
      <c r="R387" s="756"/>
      <c r="S387" s="756"/>
      <c r="T387" s="756"/>
      <c r="U387" s="756"/>
      <c r="V387" s="756"/>
      <c r="W387" s="594"/>
      <c r="X387" s="705">
        <f t="shared" si="38"/>
        <v>375</v>
      </c>
      <c r="Y387" s="756"/>
      <c r="Z387" s="756"/>
      <c r="AA387" s="756"/>
      <c r="AB387" s="756"/>
      <c r="AC387" s="756"/>
      <c r="AD387" s="756"/>
      <c r="AE387" s="756"/>
      <c r="AF387" s="594"/>
      <c r="AG387" s="705">
        <f t="shared" si="39"/>
        <v>375</v>
      </c>
      <c r="AH387" s="756"/>
      <c r="AI387" s="756"/>
      <c r="AJ387" s="756"/>
      <c r="AK387" s="756"/>
      <c r="AL387" s="756"/>
      <c r="AM387" s="756"/>
      <c r="AN387" s="756"/>
      <c r="AO387" s="685"/>
      <c r="AP387" s="705">
        <f t="shared" si="40"/>
        <v>375</v>
      </c>
      <c r="AQ387" s="756"/>
      <c r="AR387" s="756"/>
      <c r="AS387" s="756"/>
      <c r="AT387" s="756"/>
      <c r="AU387" s="756"/>
      <c r="AV387" s="756"/>
      <c r="AW387" s="756"/>
    </row>
    <row r="388" spans="2:49" x14ac:dyDescent="0.25">
      <c r="B388" s="705">
        <v>376</v>
      </c>
      <c r="C388" s="951">
        <f>(1+_xlfn.XLOOKUP(INT((B388-1)/12)+1,'ZC Curve'!$B$8:$B$107,'ZC Curve'!R$8:R$107,,0))^(1/12)-1</f>
        <v>0</v>
      </c>
      <c r="D388" s="946">
        <f t="shared" si="35"/>
        <v>1</v>
      </c>
      <c r="E388" s="594"/>
      <c r="F388" s="705">
        <f t="shared" si="36"/>
        <v>376</v>
      </c>
      <c r="G388" s="756"/>
      <c r="H388" s="756"/>
      <c r="I388" s="756"/>
      <c r="J388" s="756"/>
      <c r="K388" s="756"/>
      <c r="L388" s="756"/>
      <c r="M388" s="756"/>
      <c r="N388" s="594"/>
      <c r="O388" s="705">
        <f t="shared" si="37"/>
        <v>376</v>
      </c>
      <c r="P388" s="756"/>
      <c r="Q388" s="756"/>
      <c r="R388" s="756"/>
      <c r="S388" s="756"/>
      <c r="T388" s="756"/>
      <c r="U388" s="756"/>
      <c r="V388" s="756"/>
      <c r="W388" s="594"/>
      <c r="X388" s="705">
        <f t="shared" si="38"/>
        <v>376</v>
      </c>
      <c r="Y388" s="756"/>
      <c r="Z388" s="756"/>
      <c r="AA388" s="756"/>
      <c r="AB388" s="756"/>
      <c r="AC388" s="756"/>
      <c r="AD388" s="756"/>
      <c r="AE388" s="756"/>
      <c r="AF388" s="594"/>
      <c r="AG388" s="705">
        <f t="shared" si="39"/>
        <v>376</v>
      </c>
      <c r="AH388" s="756"/>
      <c r="AI388" s="756"/>
      <c r="AJ388" s="756"/>
      <c r="AK388" s="756"/>
      <c r="AL388" s="756"/>
      <c r="AM388" s="756"/>
      <c r="AN388" s="756"/>
      <c r="AO388" s="685"/>
      <c r="AP388" s="705">
        <f t="shared" si="40"/>
        <v>376</v>
      </c>
      <c r="AQ388" s="756"/>
      <c r="AR388" s="756"/>
      <c r="AS388" s="756"/>
      <c r="AT388" s="756"/>
      <c r="AU388" s="756"/>
      <c r="AV388" s="756"/>
      <c r="AW388" s="756"/>
    </row>
    <row r="389" spans="2:49" x14ac:dyDescent="0.25">
      <c r="B389" s="705">
        <v>377</v>
      </c>
      <c r="C389" s="951">
        <f>(1+_xlfn.XLOOKUP(INT((B389-1)/12)+1,'ZC Curve'!$B$8:$B$107,'ZC Curve'!R$8:R$107,,0))^(1/12)-1</f>
        <v>0</v>
      </c>
      <c r="D389" s="946">
        <f t="shared" si="35"/>
        <v>1</v>
      </c>
      <c r="E389" s="594"/>
      <c r="F389" s="705">
        <f t="shared" si="36"/>
        <v>377</v>
      </c>
      <c r="G389" s="756"/>
      <c r="H389" s="756"/>
      <c r="I389" s="756"/>
      <c r="J389" s="756"/>
      <c r="K389" s="756"/>
      <c r="L389" s="756"/>
      <c r="M389" s="756"/>
      <c r="N389" s="594"/>
      <c r="O389" s="705">
        <f t="shared" si="37"/>
        <v>377</v>
      </c>
      <c r="P389" s="756"/>
      <c r="Q389" s="756"/>
      <c r="R389" s="756"/>
      <c r="S389" s="756"/>
      <c r="T389" s="756"/>
      <c r="U389" s="756"/>
      <c r="V389" s="756"/>
      <c r="W389" s="594"/>
      <c r="X389" s="705">
        <f t="shared" si="38"/>
        <v>377</v>
      </c>
      <c r="Y389" s="756"/>
      <c r="Z389" s="756"/>
      <c r="AA389" s="756"/>
      <c r="AB389" s="756"/>
      <c r="AC389" s="756"/>
      <c r="AD389" s="756"/>
      <c r="AE389" s="756"/>
      <c r="AF389" s="594"/>
      <c r="AG389" s="705">
        <f t="shared" si="39"/>
        <v>377</v>
      </c>
      <c r="AH389" s="756"/>
      <c r="AI389" s="756"/>
      <c r="AJ389" s="756"/>
      <c r="AK389" s="756"/>
      <c r="AL389" s="756"/>
      <c r="AM389" s="756"/>
      <c r="AN389" s="756"/>
      <c r="AO389" s="685"/>
      <c r="AP389" s="705">
        <f t="shared" si="40"/>
        <v>377</v>
      </c>
      <c r="AQ389" s="756"/>
      <c r="AR389" s="756"/>
      <c r="AS389" s="756"/>
      <c r="AT389" s="756"/>
      <c r="AU389" s="756"/>
      <c r="AV389" s="756"/>
      <c r="AW389" s="756"/>
    </row>
    <row r="390" spans="2:49" x14ac:dyDescent="0.25">
      <c r="B390" s="705">
        <v>378</v>
      </c>
      <c r="C390" s="951">
        <f>(1+_xlfn.XLOOKUP(INT((B390-1)/12)+1,'ZC Curve'!$B$8:$B$107,'ZC Curve'!R$8:R$107,,0))^(1/12)-1</f>
        <v>0</v>
      </c>
      <c r="D390" s="946">
        <f t="shared" si="35"/>
        <v>1</v>
      </c>
      <c r="E390" s="594"/>
      <c r="F390" s="705">
        <f t="shared" si="36"/>
        <v>378</v>
      </c>
      <c r="G390" s="756"/>
      <c r="H390" s="756"/>
      <c r="I390" s="756"/>
      <c r="J390" s="756"/>
      <c r="K390" s="756"/>
      <c r="L390" s="756"/>
      <c r="M390" s="756"/>
      <c r="N390" s="594"/>
      <c r="O390" s="705">
        <f t="shared" si="37"/>
        <v>378</v>
      </c>
      <c r="P390" s="756"/>
      <c r="Q390" s="756"/>
      <c r="R390" s="756"/>
      <c r="S390" s="756"/>
      <c r="T390" s="756"/>
      <c r="U390" s="756"/>
      <c r="V390" s="756"/>
      <c r="W390" s="594"/>
      <c r="X390" s="705">
        <f t="shared" si="38"/>
        <v>378</v>
      </c>
      <c r="Y390" s="756"/>
      <c r="Z390" s="756"/>
      <c r="AA390" s="756"/>
      <c r="AB390" s="756"/>
      <c r="AC390" s="756"/>
      <c r="AD390" s="756"/>
      <c r="AE390" s="756"/>
      <c r="AF390" s="594"/>
      <c r="AG390" s="705">
        <f t="shared" si="39"/>
        <v>378</v>
      </c>
      <c r="AH390" s="756"/>
      <c r="AI390" s="756"/>
      <c r="AJ390" s="756"/>
      <c r="AK390" s="756"/>
      <c r="AL390" s="756"/>
      <c r="AM390" s="756"/>
      <c r="AN390" s="756"/>
      <c r="AO390" s="685"/>
      <c r="AP390" s="705">
        <f t="shared" si="40"/>
        <v>378</v>
      </c>
      <c r="AQ390" s="756"/>
      <c r="AR390" s="756"/>
      <c r="AS390" s="756"/>
      <c r="AT390" s="756"/>
      <c r="AU390" s="756"/>
      <c r="AV390" s="756"/>
      <c r="AW390" s="756"/>
    </row>
    <row r="391" spans="2:49" x14ac:dyDescent="0.25">
      <c r="B391" s="705">
        <v>379</v>
      </c>
      <c r="C391" s="951">
        <f>(1+_xlfn.XLOOKUP(INT((B391-1)/12)+1,'ZC Curve'!$B$8:$B$107,'ZC Curve'!R$8:R$107,,0))^(1/12)-1</f>
        <v>0</v>
      </c>
      <c r="D391" s="946">
        <f t="shared" si="35"/>
        <v>1</v>
      </c>
      <c r="E391" s="594"/>
      <c r="F391" s="705">
        <f t="shared" si="36"/>
        <v>379</v>
      </c>
      <c r="G391" s="756"/>
      <c r="H391" s="756"/>
      <c r="I391" s="756"/>
      <c r="J391" s="756"/>
      <c r="K391" s="756"/>
      <c r="L391" s="756"/>
      <c r="M391" s="756"/>
      <c r="N391" s="594"/>
      <c r="O391" s="705">
        <f t="shared" si="37"/>
        <v>379</v>
      </c>
      <c r="P391" s="756"/>
      <c r="Q391" s="756"/>
      <c r="R391" s="756"/>
      <c r="S391" s="756"/>
      <c r="T391" s="756"/>
      <c r="U391" s="756"/>
      <c r="V391" s="756"/>
      <c r="W391" s="594"/>
      <c r="X391" s="705">
        <f t="shared" si="38"/>
        <v>379</v>
      </c>
      <c r="Y391" s="756"/>
      <c r="Z391" s="756"/>
      <c r="AA391" s="756"/>
      <c r="AB391" s="756"/>
      <c r="AC391" s="756"/>
      <c r="AD391" s="756"/>
      <c r="AE391" s="756"/>
      <c r="AF391" s="594"/>
      <c r="AG391" s="705">
        <f t="shared" si="39"/>
        <v>379</v>
      </c>
      <c r="AH391" s="756"/>
      <c r="AI391" s="756"/>
      <c r="AJ391" s="756"/>
      <c r="AK391" s="756"/>
      <c r="AL391" s="756"/>
      <c r="AM391" s="756"/>
      <c r="AN391" s="756"/>
      <c r="AO391" s="685"/>
      <c r="AP391" s="705">
        <f t="shared" si="40"/>
        <v>379</v>
      </c>
      <c r="AQ391" s="756"/>
      <c r="AR391" s="756"/>
      <c r="AS391" s="756"/>
      <c r="AT391" s="756"/>
      <c r="AU391" s="756"/>
      <c r="AV391" s="756"/>
      <c r="AW391" s="756"/>
    </row>
    <row r="392" spans="2:49" x14ac:dyDescent="0.25">
      <c r="B392" s="705">
        <v>380</v>
      </c>
      <c r="C392" s="951">
        <f>(1+_xlfn.XLOOKUP(INT((B392-1)/12)+1,'ZC Curve'!$B$8:$B$107,'ZC Curve'!R$8:R$107,,0))^(1/12)-1</f>
        <v>0</v>
      </c>
      <c r="D392" s="946">
        <f t="shared" si="35"/>
        <v>1</v>
      </c>
      <c r="E392" s="594"/>
      <c r="F392" s="705">
        <f t="shared" si="36"/>
        <v>380</v>
      </c>
      <c r="G392" s="756"/>
      <c r="H392" s="756"/>
      <c r="I392" s="756"/>
      <c r="J392" s="756"/>
      <c r="K392" s="756"/>
      <c r="L392" s="756"/>
      <c r="M392" s="756"/>
      <c r="N392" s="594"/>
      <c r="O392" s="705">
        <f t="shared" si="37"/>
        <v>380</v>
      </c>
      <c r="P392" s="756"/>
      <c r="Q392" s="756"/>
      <c r="R392" s="756"/>
      <c r="S392" s="756"/>
      <c r="T392" s="756"/>
      <c r="U392" s="756"/>
      <c r="V392" s="756"/>
      <c r="W392" s="594"/>
      <c r="X392" s="705">
        <f t="shared" si="38"/>
        <v>380</v>
      </c>
      <c r="Y392" s="756"/>
      <c r="Z392" s="756"/>
      <c r="AA392" s="756"/>
      <c r="AB392" s="756"/>
      <c r="AC392" s="756"/>
      <c r="AD392" s="756"/>
      <c r="AE392" s="756"/>
      <c r="AF392" s="594"/>
      <c r="AG392" s="705">
        <f t="shared" si="39"/>
        <v>380</v>
      </c>
      <c r="AH392" s="756"/>
      <c r="AI392" s="756"/>
      <c r="AJ392" s="756"/>
      <c r="AK392" s="756"/>
      <c r="AL392" s="756"/>
      <c r="AM392" s="756"/>
      <c r="AN392" s="756"/>
      <c r="AO392" s="685"/>
      <c r="AP392" s="705">
        <f t="shared" si="40"/>
        <v>380</v>
      </c>
      <c r="AQ392" s="756"/>
      <c r="AR392" s="756"/>
      <c r="AS392" s="756"/>
      <c r="AT392" s="756"/>
      <c r="AU392" s="756"/>
      <c r="AV392" s="756"/>
      <c r="AW392" s="756"/>
    </row>
    <row r="393" spans="2:49" x14ac:dyDescent="0.25">
      <c r="B393" s="705">
        <v>381</v>
      </c>
      <c r="C393" s="951">
        <f>(1+_xlfn.XLOOKUP(INT((B393-1)/12)+1,'ZC Curve'!$B$8:$B$107,'ZC Curve'!R$8:R$107,,0))^(1/12)-1</f>
        <v>0</v>
      </c>
      <c r="D393" s="946">
        <f t="shared" si="35"/>
        <v>1</v>
      </c>
      <c r="E393" s="594"/>
      <c r="F393" s="705">
        <f t="shared" si="36"/>
        <v>381</v>
      </c>
      <c r="G393" s="756"/>
      <c r="H393" s="756"/>
      <c r="I393" s="756"/>
      <c r="J393" s="756"/>
      <c r="K393" s="756"/>
      <c r="L393" s="756"/>
      <c r="M393" s="756"/>
      <c r="N393" s="594"/>
      <c r="O393" s="705">
        <f t="shared" si="37"/>
        <v>381</v>
      </c>
      <c r="P393" s="756"/>
      <c r="Q393" s="756"/>
      <c r="R393" s="756"/>
      <c r="S393" s="756"/>
      <c r="T393" s="756"/>
      <c r="U393" s="756"/>
      <c r="V393" s="756"/>
      <c r="W393" s="594"/>
      <c r="X393" s="705">
        <f t="shared" si="38"/>
        <v>381</v>
      </c>
      <c r="Y393" s="756"/>
      <c r="Z393" s="756"/>
      <c r="AA393" s="756"/>
      <c r="AB393" s="756"/>
      <c r="AC393" s="756"/>
      <c r="AD393" s="756"/>
      <c r="AE393" s="756"/>
      <c r="AF393" s="594"/>
      <c r="AG393" s="705">
        <f t="shared" si="39"/>
        <v>381</v>
      </c>
      <c r="AH393" s="756"/>
      <c r="AI393" s="756"/>
      <c r="AJ393" s="756"/>
      <c r="AK393" s="756"/>
      <c r="AL393" s="756"/>
      <c r="AM393" s="756"/>
      <c r="AN393" s="756"/>
      <c r="AO393" s="685"/>
      <c r="AP393" s="705">
        <f t="shared" si="40"/>
        <v>381</v>
      </c>
      <c r="AQ393" s="756"/>
      <c r="AR393" s="756"/>
      <c r="AS393" s="756"/>
      <c r="AT393" s="756"/>
      <c r="AU393" s="756"/>
      <c r="AV393" s="756"/>
      <c r="AW393" s="756"/>
    </row>
    <row r="394" spans="2:49" x14ac:dyDescent="0.25">
      <c r="B394" s="705">
        <v>382</v>
      </c>
      <c r="C394" s="951">
        <f>(1+_xlfn.XLOOKUP(INT((B394-1)/12)+1,'ZC Curve'!$B$8:$B$107,'ZC Curve'!R$8:R$107,,0))^(1/12)-1</f>
        <v>0</v>
      </c>
      <c r="D394" s="946">
        <f t="shared" si="35"/>
        <v>1</v>
      </c>
      <c r="E394" s="594"/>
      <c r="F394" s="705">
        <f t="shared" si="36"/>
        <v>382</v>
      </c>
      <c r="G394" s="756"/>
      <c r="H394" s="756"/>
      <c r="I394" s="756"/>
      <c r="J394" s="756"/>
      <c r="K394" s="756"/>
      <c r="L394" s="756"/>
      <c r="M394" s="756"/>
      <c r="N394" s="594"/>
      <c r="O394" s="705">
        <f t="shared" si="37"/>
        <v>382</v>
      </c>
      <c r="P394" s="756"/>
      <c r="Q394" s="756"/>
      <c r="R394" s="756"/>
      <c r="S394" s="756"/>
      <c r="T394" s="756"/>
      <c r="U394" s="756"/>
      <c r="V394" s="756"/>
      <c r="W394" s="594"/>
      <c r="X394" s="705">
        <f t="shared" si="38"/>
        <v>382</v>
      </c>
      <c r="Y394" s="756"/>
      <c r="Z394" s="756"/>
      <c r="AA394" s="756"/>
      <c r="AB394" s="756"/>
      <c r="AC394" s="756"/>
      <c r="AD394" s="756"/>
      <c r="AE394" s="756"/>
      <c r="AF394" s="594"/>
      <c r="AG394" s="705">
        <f t="shared" si="39"/>
        <v>382</v>
      </c>
      <c r="AH394" s="756"/>
      <c r="AI394" s="756"/>
      <c r="AJ394" s="756"/>
      <c r="AK394" s="756"/>
      <c r="AL394" s="756"/>
      <c r="AM394" s="756"/>
      <c r="AN394" s="756"/>
      <c r="AO394" s="685"/>
      <c r="AP394" s="705">
        <f t="shared" si="40"/>
        <v>382</v>
      </c>
      <c r="AQ394" s="756"/>
      <c r="AR394" s="756"/>
      <c r="AS394" s="756"/>
      <c r="AT394" s="756"/>
      <c r="AU394" s="756"/>
      <c r="AV394" s="756"/>
      <c r="AW394" s="756"/>
    </row>
    <row r="395" spans="2:49" x14ac:dyDescent="0.25">
      <c r="B395" s="705">
        <v>383</v>
      </c>
      <c r="C395" s="951">
        <f>(1+_xlfn.XLOOKUP(INT((B395-1)/12)+1,'ZC Curve'!$B$8:$B$107,'ZC Curve'!R$8:R$107,,0))^(1/12)-1</f>
        <v>0</v>
      </c>
      <c r="D395" s="946">
        <f t="shared" si="35"/>
        <v>1</v>
      </c>
      <c r="E395" s="594"/>
      <c r="F395" s="705">
        <f t="shared" si="36"/>
        <v>383</v>
      </c>
      <c r="G395" s="756"/>
      <c r="H395" s="756"/>
      <c r="I395" s="756"/>
      <c r="J395" s="756"/>
      <c r="K395" s="756"/>
      <c r="L395" s="756"/>
      <c r="M395" s="756"/>
      <c r="N395" s="594"/>
      <c r="O395" s="705">
        <f t="shared" si="37"/>
        <v>383</v>
      </c>
      <c r="P395" s="756"/>
      <c r="Q395" s="756"/>
      <c r="R395" s="756"/>
      <c r="S395" s="756"/>
      <c r="T395" s="756"/>
      <c r="U395" s="756"/>
      <c r="V395" s="756"/>
      <c r="W395" s="594"/>
      <c r="X395" s="705">
        <f t="shared" si="38"/>
        <v>383</v>
      </c>
      <c r="Y395" s="756"/>
      <c r="Z395" s="756"/>
      <c r="AA395" s="756"/>
      <c r="AB395" s="756"/>
      <c r="AC395" s="756"/>
      <c r="AD395" s="756"/>
      <c r="AE395" s="756"/>
      <c r="AF395" s="594"/>
      <c r="AG395" s="705">
        <f t="shared" si="39"/>
        <v>383</v>
      </c>
      <c r="AH395" s="756"/>
      <c r="AI395" s="756"/>
      <c r="AJ395" s="756"/>
      <c r="AK395" s="756"/>
      <c r="AL395" s="756"/>
      <c r="AM395" s="756"/>
      <c r="AN395" s="756"/>
      <c r="AO395" s="685"/>
      <c r="AP395" s="705">
        <f t="shared" si="40"/>
        <v>383</v>
      </c>
      <c r="AQ395" s="756"/>
      <c r="AR395" s="756"/>
      <c r="AS395" s="756"/>
      <c r="AT395" s="756"/>
      <c r="AU395" s="756"/>
      <c r="AV395" s="756"/>
      <c r="AW395" s="756"/>
    </row>
    <row r="396" spans="2:49" x14ac:dyDescent="0.25">
      <c r="B396" s="705">
        <v>384</v>
      </c>
      <c r="C396" s="951">
        <f>(1+_xlfn.XLOOKUP(INT((B396-1)/12)+1,'ZC Curve'!$B$8:$B$107,'ZC Curve'!R$8:R$107,,0))^(1/12)-1</f>
        <v>0</v>
      </c>
      <c r="D396" s="946">
        <f t="shared" si="35"/>
        <v>1</v>
      </c>
      <c r="E396" s="594"/>
      <c r="F396" s="705">
        <f t="shared" si="36"/>
        <v>384</v>
      </c>
      <c r="G396" s="756"/>
      <c r="H396" s="756"/>
      <c r="I396" s="756"/>
      <c r="J396" s="756"/>
      <c r="K396" s="756"/>
      <c r="L396" s="756"/>
      <c r="M396" s="756"/>
      <c r="N396" s="594"/>
      <c r="O396" s="705">
        <f t="shared" si="37"/>
        <v>384</v>
      </c>
      <c r="P396" s="756"/>
      <c r="Q396" s="756"/>
      <c r="R396" s="756"/>
      <c r="S396" s="756"/>
      <c r="T396" s="756"/>
      <c r="U396" s="756"/>
      <c r="V396" s="756"/>
      <c r="W396" s="594"/>
      <c r="X396" s="705">
        <f t="shared" si="38"/>
        <v>384</v>
      </c>
      <c r="Y396" s="756"/>
      <c r="Z396" s="756"/>
      <c r="AA396" s="756"/>
      <c r="AB396" s="756"/>
      <c r="AC396" s="756"/>
      <c r="AD396" s="756"/>
      <c r="AE396" s="756"/>
      <c r="AF396" s="594"/>
      <c r="AG396" s="705">
        <f t="shared" si="39"/>
        <v>384</v>
      </c>
      <c r="AH396" s="756"/>
      <c r="AI396" s="756"/>
      <c r="AJ396" s="756"/>
      <c r="AK396" s="756"/>
      <c r="AL396" s="756"/>
      <c r="AM396" s="756"/>
      <c r="AN396" s="756"/>
      <c r="AO396" s="685"/>
      <c r="AP396" s="705">
        <f t="shared" si="40"/>
        <v>384</v>
      </c>
      <c r="AQ396" s="756"/>
      <c r="AR396" s="756"/>
      <c r="AS396" s="756"/>
      <c r="AT396" s="756"/>
      <c r="AU396" s="756"/>
      <c r="AV396" s="756"/>
      <c r="AW396" s="756"/>
    </row>
    <row r="397" spans="2:49" x14ac:dyDescent="0.25">
      <c r="B397" s="705">
        <v>385</v>
      </c>
      <c r="C397" s="951">
        <f>(1+_xlfn.XLOOKUP(INT((B397-1)/12)+1,'ZC Curve'!$B$8:$B$107,'ZC Curve'!R$8:R$107,,0))^(1/12)-1</f>
        <v>0</v>
      </c>
      <c r="D397" s="946">
        <f t="shared" si="35"/>
        <v>1</v>
      </c>
      <c r="E397" s="594"/>
      <c r="F397" s="705">
        <f t="shared" si="36"/>
        <v>385</v>
      </c>
      <c r="G397" s="756"/>
      <c r="H397" s="756"/>
      <c r="I397" s="756"/>
      <c r="J397" s="756"/>
      <c r="K397" s="756"/>
      <c r="L397" s="756"/>
      <c r="M397" s="756"/>
      <c r="N397" s="594"/>
      <c r="O397" s="705">
        <f t="shared" si="37"/>
        <v>385</v>
      </c>
      <c r="P397" s="756"/>
      <c r="Q397" s="756"/>
      <c r="R397" s="756"/>
      <c r="S397" s="756"/>
      <c r="T397" s="756"/>
      <c r="U397" s="756"/>
      <c r="V397" s="756"/>
      <c r="W397" s="594"/>
      <c r="X397" s="705">
        <f t="shared" si="38"/>
        <v>385</v>
      </c>
      <c r="Y397" s="756"/>
      <c r="Z397" s="756"/>
      <c r="AA397" s="756"/>
      <c r="AB397" s="756"/>
      <c r="AC397" s="756"/>
      <c r="AD397" s="756"/>
      <c r="AE397" s="756"/>
      <c r="AF397" s="594"/>
      <c r="AG397" s="705">
        <f t="shared" si="39"/>
        <v>385</v>
      </c>
      <c r="AH397" s="756"/>
      <c r="AI397" s="756"/>
      <c r="AJ397" s="756"/>
      <c r="AK397" s="756"/>
      <c r="AL397" s="756"/>
      <c r="AM397" s="756"/>
      <c r="AN397" s="756"/>
      <c r="AO397" s="685"/>
      <c r="AP397" s="705">
        <f t="shared" si="40"/>
        <v>385</v>
      </c>
      <c r="AQ397" s="756"/>
      <c r="AR397" s="756"/>
      <c r="AS397" s="756"/>
      <c r="AT397" s="756"/>
      <c r="AU397" s="756"/>
      <c r="AV397" s="756"/>
      <c r="AW397" s="756"/>
    </row>
    <row r="398" spans="2:49" x14ac:dyDescent="0.25">
      <c r="B398" s="705">
        <v>386</v>
      </c>
      <c r="C398" s="951">
        <f>(1+_xlfn.XLOOKUP(INT((B398-1)/12)+1,'ZC Curve'!$B$8:$B$107,'ZC Curve'!R$8:R$107,,0))^(1/12)-1</f>
        <v>0</v>
      </c>
      <c r="D398" s="946">
        <f t="shared" ref="D398:D461" si="41">D397/(1+C398)</f>
        <v>1</v>
      </c>
      <c r="E398" s="594"/>
      <c r="F398" s="705">
        <f t="shared" ref="F398:F461" si="42">F397+1</f>
        <v>386</v>
      </c>
      <c r="G398" s="756"/>
      <c r="H398" s="756"/>
      <c r="I398" s="756"/>
      <c r="J398" s="756"/>
      <c r="K398" s="756"/>
      <c r="L398" s="756"/>
      <c r="M398" s="756"/>
      <c r="N398" s="594"/>
      <c r="O398" s="705">
        <f t="shared" ref="O398:O461" si="43">O397+1</f>
        <v>386</v>
      </c>
      <c r="P398" s="756"/>
      <c r="Q398" s="756"/>
      <c r="R398" s="756"/>
      <c r="S398" s="756"/>
      <c r="T398" s="756"/>
      <c r="U398" s="756"/>
      <c r="V398" s="756"/>
      <c r="W398" s="594"/>
      <c r="X398" s="705">
        <f t="shared" ref="X398:X461" si="44">X397+1</f>
        <v>386</v>
      </c>
      <c r="Y398" s="756"/>
      <c r="Z398" s="756"/>
      <c r="AA398" s="756"/>
      <c r="AB398" s="756"/>
      <c r="AC398" s="756"/>
      <c r="AD398" s="756"/>
      <c r="AE398" s="756"/>
      <c r="AF398" s="594"/>
      <c r="AG398" s="705">
        <f t="shared" ref="AG398:AG461" si="45">AG397+1</f>
        <v>386</v>
      </c>
      <c r="AH398" s="756"/>
      <c r="AI398" s="756"/>
      <c r="AJ398" s="756"/>
      <c r="AK398" s="756"/>
      <c r="AL398" s="756"/>
      <c r="AM398" s="756"/>
      <c r="AN398" s="756"/>
      <c r="AO398" s="685"/>
      <c r="AP398" s="705">
        <f t="shared" ref="AP398:AP461" si="46">AP397+1</f>
        <v>386</v>
      </c>
      <c r="AQ398" s="756"/>
      <c r="AR398" s="756"/>
      <c r="AS398" s="756"/>
      <c r="AT398" s="756"/>
      <c r="AU398" s="756"/>
      <c r="AV398" s="756"/>
      <c r="AW398" s="756"/>
    </row>
    <row r="399" spans="2:49" x14ac:dyDescent="0.25">
      <c r="B399" s="705">
        <v>387</v>
      </c>
      <c r="C399" s="951">
        <f>(1+_xlfn.XLOOKUP(INT((B399-1)/12)+1,'ZC Curve'!$B$8:$B$107,'ZC Curve'!R$8:R$107,,0))^(1/12)-1</f>
        <v>0</v>
      </c>
      <c r="D399" s="946">
        <f t="shared" si="41"/>
        <v>1</v>
      </c>
      <c r="E399" s="594"/>
      <c r="F399" s="705">
        <f t="shared" si="42"/>
        <v>387</v>
      </c>
      <c r="G399" s="756"/>
      <c r="H399" s="756"/>
      <c r="I399" s="756"/>
      <c r="J399" s="756"/>
      <c r="K399" s="756"/>
      <c r="L399" s="756"/>
      <c r="M399" s="756"/>
      <c r="N399" s="594"/>
      <c r="O399" s="705">
        <f t="shared" si="43"/>
        <v>387</v>
      </c>
      <c r="P399" s="756"/>
      <c r="Q399" s="756"/>
      <c r="R399" s="756"/>
      <c r="S399" s="756"/>
      <c r="T399" s="756"/>
      <c r="U399" s="756"/>
      <c r="V399" s="756"/>
      <c r="W399" s="594"/>
      <c r="X399" s="705">
        <f t="shared" si="44"/>
        <v>387</v>
      </c>
      <c r="Y399" s="756"/>
      <c r="Z399" s="756"/>
      <c r="AA399" s="756"/>
      <c r="AB399" s="756"/>
      <c r="AC399" s="756"/>
      <c r="AD399" s="756"/>
      <c r="AE399" s="756"/>
      <c r="AF399" s="594"/>
      <c r="AG399" s="705">
        <f t="shared" si="45"/>
        <v>387</v>
      </c>
      <c r="AH399" s="756"/>
      <c r="AI399" s="756"/>
      <c r="AJ399" s="756"/>
      <c r="AK399" s="756"/>
      <c r="AL399" s="756"/>
      <c r="AM399" s="756"/>
      <c r="AN399" s="756"/>
      <c r="AO399" s="685"/>
      <c r="AP399" s="705">
        <f t="shared" si="46"/>
        <v>387</v>
      </c>
      <c r="AQ399" s="756"/>
      <c r="AR399" s="756"/>
      <c r="AS399" s="756"/>
      <c r="AT399" s="756"/>
      <c r="AU399" s="756"/>
      <c r="AV399" s="756"/>
      <c r="AW399" s="756"/>
    </row>
    <row r="400" spans="2:49" x14ac:dyDescent="0.25">
      <c r="B400" s="705">
        <v>388</v>
      </c>
      <c r="C400" s="951">
        <f>(1+_xlfn.XLOOKUP(INT((B400-1)/12)+1,'ZC Curve'!$B$8:$B$107,'ZC Curve'!R$8:R$107,,0))^(1/12)-1</f>
        <v>0</v>
      </c>
      <c r="D400" s="946">
        <f t="shared" si="41"/>
        <v>1</v>
      </c>
      <c r="E400" s="594"/>
      <c r="F400" s="705">
        <f t="shared" si="42"/>
        <v>388</v>
      </c>
      <c r="G400" s="756"/>
      <c r="H400" s="756"/>
      <c r="I400" s="756"/>
      <c r="J400" s="756"/>
      <c r="K400" s="756"/>
      <c r="L400" s="756"/>
      <c r="M400" s="756"/>
      <c r="N400" s="594"/>
      <c r="O400" s="705">
        <f t="shared" si="43"/>
        <v>388</v>
      </c>
      <c r="P400" s="756"/>
      <c r="Q400" s="756"/>
      <c r="R400" s="756"/>
      <c r="S400" s="756"/>
      <c r="T400" s="756"/>
      <c r="U400" s="756"/>
      <c r="V400" s="756"/>
      <c r="W400" s="594"/>
      <c r="X400" s="705">
        <f t="shared" si="44"/>
        <v>388</v>
      </c>
      <c r="Y400" s="756"/>
      <c r="Z400" s="756"/>
      <c r="AA400" s="756"/>
      <c r="AB400" s="756"/>
      <c r="AC400" s="756"/>
      <c r="AD400" s="756"/>
      <c r="AE400" s="756"/>
      <c r="AF400" s="594"/>
      <c r="AG400" s="705">
        <f t="shared" si="45"/>
        <v>388</v>
      </c>
      <c r="AH400" s="756"/>
      <c r="AI400" s="756"/>
      <c r="AJ400" s="756"/>
      <c r="AK400" s="756"/>
      <c r="AL400" s="756"/>
      <c r="AM400" s="756"/>
      <c r="AN400" s="756"/>
      <c r="AO400" s="685"/>
      <c r="AP400" s="705">
        <f t="shared" si="46"/>
        <v>388</v>
      </c>
      <c r="AQ400" s="756"/>
      <c r="AR400" s="756"/>
      <c r="AS400" s="756"/>
      <c r="AT400" s="756"/>
      <c r="AU400" s="756"/>
      <c r="AV400" s="756"/>
      <c r="AW400" s="756"/>
    </row>
    <row r="401" spans="2:49" x14ac:dyDescent="0.25">
      <c r="B401" s="705">
        <v>389</v>
      </c>
      <c r="C401" s="951">
        <f>(1+_xlfn.XLOOKUP(INT((B401-1)/12)+1,'ZC Curve'!$B$8:$B$107,'ZC Curve'!R$8:R$107,,0))^(1/12)-1</f>
        <v>0</v>
      </c>
      <c r="D401" s="946">
        <f t="shared" si="41"/>
        <v>1</v>
      </c>
      <c r="E401" s="594"/>
      <c r="F401" s="705">
        <f t="shared" si="42"/>
        <v>389</v>
      </c>
      <c r="G401" s="756"/>
      <c r="H401" s="756"/>
      <c r="I401" s="756"/>
      <c r="J401" s="756"/>
      <c r="K401" s="756"/>
      <c r="L401" s="756"/>
      <c r="M401" s="756"/>
      <c r="N401" s="594"/>
      <c r="O401" s="705">
        <f t="shared" si="43"/>
        <v>389</v>
      </c>
      <c r="P401" s="756"/>
      <c r="Q401" s="756"/>
      <c r="R401" s="756"/>
      <c r="S401" s="756"/>
      <c r="T401" s="756"/>
      <c r="U401" s="756"/>
      <c r="V401" s="756"/>
      <c r="W401" s="594"/>
      <c r="X401" s="705">
        <f t="shared" si="44"/>
        <v>389</v>
      </c>
      <c r="Y401" s="756"/>
      <c r="Z401" s="756"/>
      <c r="AA401" s="756"/>
      <c r="AB401" s="756"/>
      <c r="AC401" s="756"/>
      <c r="AD401" s="756"/>
      <c r="AE401" s="756"/>
      <c r="AF401" s="594"/>
      <c r="AG401" s="705">
        <f t="shared" si="45"/>
        <v>389</v>
      </c>
      <c r="AH401" s="756"/>
      <c r="AI401" s="756"/>
      <c r="AJ401" s="756"/>
      <c r="AK401" s="756"/>
      <c r="AL401" s="756"/>
      <c r="AM401" s="756"/>
      <c r="AN401" s="756"/>
      <c r="AO401" s="685"/>
      <c r="AP401" s="705">
        <f t="shared" si="46"/>
        <v>389</v>
      </c>
      <c r="AQ401" s="756"/>
      <c r="AR401" s="756"/>
      <c r="AS401" s="756"/>
      <c r="AT401" s="756"/>
      <c r="AU401" s="756"/>
      <c r="AV401" s="756"/>
      <c r="AW401" s="756"/>
    </row>
    <row r="402" spans="2:49" x14ac:dyDescent="0.25">
      <c r="B402" s="705">
        <v>390</v>
      </c>
      <c r="C402" s="951">
        <f>(1+_xlfn.XLOOKUP(INT((B402-1)/12)+1,'ZC Curve'!$B$8:$B$107,'ZC Curve'!R$8:R$107,,0))^(1/12)-1</f>
        <v>0</v>
      </c>
      <c r="D402" s="946">
        <f t="shared" si="41"/>
        <v>1</v>
      </c>
      <c r="E402" s="594"/>
      <c r="F402" s="705">
        <f t="shared" si="42"/>
        <v>390</v>
      </c>
      <c r="G402" s="756"/>
      <c r="H402" s="756"/>
      <c r="I402" s="756"/>
      <c r="J402" s="756"/>
      <c r="K402" s="756"/>
      <c r="L402" s="756"/>
      <c r="M402" s="756"/>
      <c r="N402" s="594"/>
      <c r="O402" s="705">
        <f t="shared" si="43"/>
        <v>390</v>
      </c>
      <c r="P402" s="756"/>
      <c r="Q402" s="756"/>
      <c r="R402" s="756"/>
      <c r="S402" s="756"/>
      <c r="T402" s="756"/>
      <c r="U402" s="756"/>
      <c r="V402" s="756"/>
      <c r="W402" s="594"/>
      <c r="X402" s="705">
        <f t="shared" si="44"/>
        <v>390</v>
      </c>
      <c r="Y402" s="756"/>
      <c r="Z402" s="756"/>
      <c r="AA402" s="756"/>
      <c r="AB402" s="756"/>
      <c r="AC402" s="756"/>
      <c r="AD402" s="756"/>
      <c r="AE402" s="756"/>
      <c r="AF402" s="594"/>
      <c r="AG402" s="705">
        <f t="shared" si="45"/>
        <v>390</v>
      </c>
      <c r="AH402" s="756"/>
      <c r="AI402" s="756"/>
      <c r="AJ402" s="756"/>
      <c r="AK402" s="756"/>
      <c r="AL402" s="756"/>
      <c r="AM402" s="756"/>
      <c r="AN402" s="756"/>
      <c r="AO402" s="685"/>
      <c r="AP402" s="705">
        <f t="shared" si="46"/>
        <v>390</v>
      </c>
      <c r="AQ402" s="756"/>
      <c r="AR402" s="756"/>
      <c r="AS402" s="756"/>
      <c r="AT402" s="756"/>
      <c r="AU402" s="756"/>
      <c r="AV402" s="756"/>
      <c r="AW402" s="756"/>
    </row>
    <row r="403" spans="2:49" x14ac:dyDescent="0.25">
      <c r="B403" s="705">
        <v>391</v>
      </c>
      <c r="C403" s="951">
        <f>(1+_xlfn.XLOOKUP(INT((B403-1)/12)+1,'ZC Curve'!$B$8:$B$107,'ZC Curve'!R$8:R$107,,0))^(1/12)-1</f>
        <v>0</v>
      </c>
      <c r="D403" s="946">
        <f t="shared" si="41"/>
        <v>1</v>
      </c>
      <c r="E403" s="594"/>
      <c r="F403" s="705">
        <f t="shared" si="42"/>
        <v>391</v>
      </c>
      <c r="G403" s="756"/>
      <c r="H403" s="756"/>
      <c r="I403" s="756"/>
      <c r="J403" s="756"/>
      <c r="K403" s="756"/>
      <c r="L403" s="756"/>
      <c r="M403" s="756"/>
      <c r="N403" s="594"/>
      <c r="O403" s="705">
        <f t="shared" si="43"/>
        <v>391</v>
      </c>
      <c r="P403" s="756"/>
      <c r="Q403" s="756"/>
      <c r="R403" s="756"/>
      <c r="S403" s="756"/>
      <c r="T403" s="756"/>
      <c r="U403" s="756"/>
      <c r="V403" s="756"/>
      <c r="W403" s="594"/>
      <c r="X403" s="705">
        <f t="shared" si="44"/>
        <v>391</v>
      </c>
      <c r="Y403" s="756"/>
      <c r="Z403" s="756"/>
      <c r="AA403" s="756"/>
      <c r="AB403" s="756"/>
      <c r="AC403" s="756"/>
      <c r="AD403" s="756"/>
      <c r="AE403" s="756"/>
      <c r="AF403" s="594"/>
      <c r="AG403" s="705">
        <f t="shared" si="45"/>
        <v>391</v>
      </c>
      <c r="AH403" s="756"/>
      <c r="AI403" s="756"/>
      <c r="AJ403" s="756"/>
      <c r="AK403" s="756"/>
      <c r="AL403" s="756"/>
      <c r="AM403" s="756"/>
      <c r="AN403" s="756"/>
      <c r="AO403" s="685"/>
      <c r="AP403" s="705">
        <f t="shared" si="46"/>
        <v>391</v>
      </c>
      <c r="AQ403" s="756"/>
      <c r="AR403" s="756"/>
      <c r="AS403" s="756"/>
      <c r="AT403" s="756"/>
      <c r="AU403" s="756"/>
      <c r="AV403" s="756"/>
      <c r="AW403" s="756"/>
    </row>
    <row r="404" spans="2:49" x14ac:dyDescent="0.25">
      <c r="B404" s="705">
        <v>392</v>
      </c>
      <c r="C404" s="951">
        <f>(1+_xlfn.XLOOKUP(INT((B404-1)/12)+1,'ZC Curve'!$B$8:$B$107,'ZC Curve'!R$8:R$107,,0))^(1/12)-1</f>
        <v>0</v>
      </c>
      <c r="D404" s="946">
        <f t="shared" si="41"/>
        <v>1</v>
      </c>
      <c r="E404" s="594"/>
      <c r="F404" s="705">
        <f t="shared" si="42"/>
        <v>392</v>
      </c>
      <c r="G404" s="756"/>
      <c r="H404" s="756"/>
      <c r="I404" s="756"/>
      <c r="J404" s="756"/>
      <c r="K404" s="756"/>
      <c r="L404" s="756"/>
      <c r="M404" s="756"/>
      <c r="N404" s="594"/>
      <c r="O404" s="705">
        <f t="shared" si="43"/>
        <v>392</v>
      </c>
      <c r="P404" s="756"/>
      <c r="Q404" s="756"/>
      <c r="R404" s="756"/>
      <c r="S404" s="756"/>
      <c r="T404" s="756"/>
      <c r="U404" s="756"/>
      <c r="V404" s="756"/>
      <c r="W404" s="594"/>
      <c r="X404" s="705">
        <f t="shared" si="44"/>
        <v>392</v>
      </c>
      <c r="Y404" s="756"/>
      <c r="Z404" s="756"/>
      <c r="AA404" s="756"/>
      <c r="AB404" s="756"/>
      <c r="AC404" s="756"/>
      <c r="AD404" s="756"/>
      <c r="AE404" s="756"/>
      <c r="AF404" s="594"/>
      <c r="AG404" s="705">
        <f t="shared" si="45"/>
        <v>392</v>
      </c>
      <c r="AH404" s="756"/>
      <c r="AI404" s="756"/>
      <c r="AJ404" s="756"/>
      <c r="AK404" s="756"/>
      <c r="AL404" s="756"/>
      <c r="AM404" s="756"/>
      <c r="AN404" s="756"/>
      <c r="AO404" s="685"/>
      <c r="AP404" s="705">
        <f t="shared" si="46"/>
        <v>392</v>
      </c>
      <c r="AQ404" s="756"/>
      <c r="AR404" s="756"/>
      <c r="AS404" s="756"/>
      <c r="AT404" s="756"/>
      <c r="AU404" s="756"/>
      <c r="AV404" s="756"/>
      <c r="AW404" s="756"/>
    </row>
    <row r="405" spans="2:49" x14ac:dyDescent="0.25">
      <c r="B405" s="705">
        <v>393</v>
      </c>
      <c r="C405" s="951">
        <f>(1+_xlfn.XLOOKUP(INT((B405-1)/12)+1,'ZC Curve'!$B$8:$B$107,'ZC Curve'!R$8:R$107,,0))^(1/12)-1</f>
        <v>0</v>
      </c>
      <c r="D405" s="946">
        <f t="shared" si="41"/>
        <v>1</v>
      </c>
      <c r="E405" s="594"/>
      <c r="F405" s="705">
        <f t="shared" si="42"/>
        <v>393</v>
      </c>
      <c r="G405" s="756"/>
      <c r="H405" s="756"/>
      <c r="I405" s="756"/>
      <c r="J405" s="756"/>
      <c r="K405" s="756"/>
      <c r="L405" s="756"/>
      <c r="M405" s="756"/>
      <c r="N405" s="594"/>
      <c r="O405" s="705">
        <f t="shared" si="43"/>
        <v>393</v>
      </c>
      <c r="P405" s="756"/>
      <c r="Q405" s="756"/>
      <c r="R405" s="756"/>
      <c r="S405" s="756"/>
      <c r="T405" s="756"/>
      <c r="U405" s="756"/>
      <c r="V405" s="756"/>
      <c r="W405" s="594"/>
      <c r="X405" s="705">
        <f t="shared" si="44"/>
        <v>393</v>
      </c>
      <c r="Y405" s="756"/>
      <c r="Z405" s="756"/>
      <c r="AA405" s="756"/>
      <c r="AB405" s="756"/>
      <c r="AC405" s="756"/>
      <c r="AD405" s="756"/>
      <c r="AE405" s="756"/>
      <c r="AF405" s="594"/>
      <c r="AG405" s="705">
        <f t="shared" si="45"/>
        <v>393</v>
      </c>
      <c r="AH405" s="756"/>
      <c r="AI405" s="756"/>
      <c r="AJ405" s="756"/>
      <c r="AK405" s="756"/>
      <c r="AL405" s="756"/>
      <c r="AM405" s="756"/>
      <c r="AN405" s="756"/>
      <c r="AO405" s="685"/>
      <c r="AP405" s="705">
        <f t="shared" si="46"/>
        <v>393</v>
      </c>
      <c r="AQ405" s="756"/>
      <c r="AR405" s="756"/>
      <c r="AS405" s="756"/>
      <c r="AT405" s="756"/>
      <c r="AU405" s="756"/>
      <c r="AV405" s="756"/>
      <c r="AW405" s="756"/>
    </row>
    <row r="406" spans="2:49" x14ac:dyDescent="0.25">
      <c r="B406" s="705">
        <v>394</v>
      </c>
      <c r="C406" s="951">
        <f>(1+_xlfn.XLOOKUP(INT((B406-1)/12)+1,'ZC Curve'!$B$8:$B$107,'ZC Curve'!R$8:R$107,,0))^(1/12)-1</f>
        <v>0</v>
      </c>
      <c r="D406" s="946">
        <f t="shared" si="41"/>
        <v>1</v>
      </c>
      <c r="E406" s="594"/>
      <c r="F406" s="705">
        <f t="shared" si="42"/>
        <v>394</v>
      </c>
      <c r="G406" s="756"/>
      <c r="H406" s="756"/>
      <c r="I406" s="756"/>
      <c r="J406" s="756"/>
      <c r="K406" s="756"/>
      <c r="L406" s="756"/>
      <c r="M406" s="756"/>
      <c r="N406" s="594"/>
      <c r="O406" s="705">
        <f t="shared" si="43"/>
        <v>394</v>
      </c>
      <c r="P406" s="756"/>
      <c r="Q406" s="756"/>
      <c r="R406" s="756"/>
      <c r="S406" s="756"/>
      <c r="T406" s="756"/>
      <c r="U406" s="756"/>
      <c r="V406" s="756"/>
      <c r="W406" s="594"/>
      <c r="X406" s="705">
        <f t="shared" si="44"/>
        <v>394</v>
      </c>
      <c r="Y406" s="756"/>
      <c r="Z406" s="756"/>
      <c r="AA406" s="756"/>
      <c r="AB406" s="756"/>
      <c r="AC406" s="756"/>
      <c r="AD406" s="756"/>
      <c r="AE406" s="756"/>
      <c r="AF406" s="594"/>
      <c r="AG406" s="705">
        <f t="shared" si="45"/>
        <v>394</v>
      </c>
      <c r="AH406" s="756"/>
      <c r="AI406" s="756"/>
      <c r="AJ406" s="756"/>
      <c r="AK406" s="756"/>
      <c r="AL406" s="756"/>
      <c r="AM406" s="756"/>
      <c r="AN406" s="756"/>
      <c r="AO406" s="685"/>
      <c r="AP406" s="705">
        <f t="shared" si="46"/>
        <v>394</v>
      </c>
      <c r="AQ406" s="756"/>
      <c r="AR406" s="756"/>
      <c r="AS406" s="756"/>
      <c r="AT406" s="756"/>
      <c r="AU406" s="756"/>
      <c r="AV406" s="756"/>
      <c r="AW406" s="756"/>
    </row>
    <row r="407" spans="2:49" x14ac:dyDescent="0.25">
      <c r="B407" s="705">
        <v>395</v>
      </c>
      <c r="C407" s="951">
        <f>(1+_xlfn.XLOOKUP(INT((B407-1)/12)+1,'ZC Curve'!$B$8:$B$107,'ZC Curve'!R$8:R$107,,0))^(1/12)-1</f>
        <v>0</v>
      </c>
      <c r="D407" s="946">
        <f t="shared" si="41"/>
        <v>1</v>
      </c>
      <c r="E407" s="594"/>
      <c r="F407" s="705">
        <f t="shared" si="42"/>
        <v>395</v>
      </c>
      <c r="G407" s="756"/>
      <c r="H407" s="756"/>
      <c r="I407" s="756"/>
      <c r="J407" s="756"/>
      <c r="K407" s="756"/>
      <c r="L407" s="756"/>
      <c r="M407" s="756"/>
      <c r="N407" s="594"/>
      <c r="O407" s="705">
        <f t="shared" si="43"/>
        <v>395</v>
      </c>
      <c r="P407" s="756"/>
      <c r="Q407" s="756"/>
      <c r="R407" s="756"/>
      <c r="S407" s="756"/>
      <c r="T407" s="756"/>
      <c r="U407" s="756"/>
      <c r="V407" s="756"/>
      <c r="W407" s="594"/>
      <c r="X407" s="705">
        <f t="shared" si="44"/>
        <v>395</v>
      </c>
      <c r="Y407" s="756"/>
      <c r="Z407" s="756"/>
      <c r="AA407" s="756"/>
      <c r="AB407" s="756"/>
      <c r="AC407" s="756"/>
      <c r="AD407" s="756"/>
      <c r="AE407" s="756"/>
      <c r="AF407" s="594"/>
      <c r="AG407" s="705">
        <f t="shared" si="45"/>
        <v>395</v>
      </c>
      <c r="AH407" s="756"/>
      <c r="AI407" s="756"/>
      <c r="AJ407" s="756"/>
      <c r="AK407" s="756"/>
      <c r="AL407" s="756"/>
      <c r="AM407" s="756"/>
      <c r="AN407" s="756"/>
      <c r="AO407" s="685"/>
      <c r="AP407" s="705">
        <f t="shared" si="46"/>
        <v>395</v>
      </c>
      <c r="AQ407" s="756"/>
      <c r="AR407" s="756"/>
      <c r="AS407" s="756"/>
      <c r="AT407" s="756"/>
      <c r="AU407" s="756"/>
      <c r="AV407" s="756"/>
      <c r="AW407" s="756"/>
    </row>
    <row r="408" spans="2:49" x14ac:dyDescent="0.25">
      <c r="B408" s="705">
        <v>396</v>
      </c>
      <c r="C408" s="951">
        <f>(1+_xlfn.XLOOKUP(INT((B408-1)/12)+1,'ZC Curve'!$B$8:$B$107,'ZC Curve'!R$8:R$107,,0))^(1/12)-1</f>
        <v>0</v>
      </c>
      <c r="D408" s="946">
        <f t="shared" si="41"/>
        <v>1</v>
      </c>
      <c r="E408" s="594"/>
      <c r="F408" s="705">
        <f t="shared" si="42"/>
        <v>396</v>
      </c>
      <c r="G408" s="756"/>
      <c r="H408" s="756"/>
      <c r="I408" s="756"/>
      <c r="J408" s="756"/>
      <c r="K408" s="756"/>
      <c r="L408" s="756"/>
      <c r="M408" s="756"/>
      <c r="N408" s="594"/>
      <c r="O408" s="705">
        <f t="shared" si="43"/>
        <v>396</v>
      </c>
      <c r="P408" s="756"/>
      <c r="Q408" s="756"/>
      <c r="R408" s="756"/>
      <c r="S408" s="756"/>
      <c r="T408" s="756"/>
      <c r="U408" s="756"/>
      <c r="V408" s="756"/>
      <c r="W408" s="594"/>
      <c r="X408" s="705">
        <f t="shared" si="44"/>
        <v>396</v>
      </c>
      <c r="Y408" s="756"/>
      <c r="Z408" s="756"/>
      <c r="AA408" s="756"/>
      <c r="AB408" s="756"/>
      <c r="AC408" s="756"/>
      <c r="AD408" s="756"/>
      <c r="AE408" s="756"/>
      <c r="AF408" s="594"/>
      <c r="AG408" s="705">
        <f t="shared" si="45"/>
        <v>396</v>
      </c>
      <c r="AH408" s="756"/>
      <c r="AI408" s="756"/>
      <c r="AJ408" s="756"/>
      <c r="AK408" s="756"/>
      <c r="AL408" s="756"/>
      <c r="AM408" s="756"/>
      <c r="AN408" s="756"/>
      <c r="AO408" s="685"/>
      <c r="AP408" s="705">
        <f t="shared" si="46"/>
        <v>396</v>
      </c>
      <c r="AQ408" s="756"/>
      <c r="AR408" s="756"/>
      <c r="AS408" s="756"/>
      <c r="AT408" s="756"/>
      <c r="AU408" s="756"/>
      <c r="AV408" s="756"/>
      <c r="AW408" s="756"/>
    </row>
    <row r="409" spans="2:49" x14ac:dyDescent="0.25">
      <c r="B409" s="705">
        <v>397</v>
      </c>
      <c r="C409" s="951">
        <f>(1+_xlfn.XLOOKUP(INT((B409-1)/12)+1,'ZC Curve'!$B$8:$B$107,'ZC Curve'!R$8:R$107,,0))^(1/12)-1</f>
        <v>0</v>
      </c>
      <c r="D409" s="946">
        <f t="shared" si="41"/>
        <v>1</v>
      </c>
      <c r="E409" s="594"/>
      <c r="F409" s="705">
        <f t="shared" si="42"/>
        <v>397</v>
      </c>
      <c r="G409" s="756"/>
      <c r="H409" s="756"/>
      <c r="I409" s="756"/>
      <c r="J409" s="756"/>
      <c r="K409" s="756"/>
      <c r="L409" s="756"/>
      <c r="M409" s="756"/>
      <c r="N409" s="594"/>
      <c r="O409" s="705">
        <f t="shared" si="43"/>
        <v>397</v>
      </c>
      <c r="P409" s="756"/>
      <c r="Q409" s="756"/>
      <c r="R409" s="756"/>
      <c r="S409" s="756"/>
      <c r="T409" s="756"/>
      <c r="U409" s="756"/>
      <c r="V409" s="756"/>
      <c r="W409" s="594"/>
      <c r="X409" s="705">
        <f t="shared" si="44"/>
        <v>397</v>
      </c>
      <c r="Y409" s="756"/>
      <c r="Z409" s="756"/>
      <c r="AA409" s="756"/>
      <c r="AB409" s="756"/>
      <c r="AC409" s="756"/>
      <c r="AD409" s="756"/>
      <c r="AE409" s="756"/>
      <c r="AF409" s="594"/>
      <c r="AG409" s="705">
        <f t="shared" si="45"/>
        <v>397</v>
      </c>
      <c r="AH409" s="756"/>
      <c r="AI409" s="756"/>
      <c r="AJ409" s="756"/>
      <c r="AK409" s="756"/>
      <c r="AL409" s="756"/>
      <c r="AM409" s="756"/>
      <c r="AN409" s="756"/>
      <c r="AO409" s="685"/>
      <c r="AP409" s="705">
        <f t="shared" si="46"/>
        <v>397</v>
      </c>
      <c r="AQ409" s="756"/>
      <c r="AR409" s="756"/>
      <c r="AS409" s="756"/>
      <c r="AT409" s="756"/>
      <c r="AU409" s="756"/>
      <c r="AV409" s="756"/>
      <c r="AW409" s="756"/>
    </row>
    <row r="410" spans="2:49" x14ac:dyDescent="0.25">
      <c r="B410" s="705">
        <v>398</v>
      </c>
      <c r="C410" s="951">
        <f>(1+_xlfn.XLOOKUP(INT((B410-1)/12)+1,'ZC Curve'!$B$8:$B$107,'ZC Curve'!R$8:R$107,,0))^(1/12)-1</f>
        <v>0</v>
      </c>
      <c r="D410" s="946">
        <f t="shared" si="41"/>
        <v>1</v>
      </c>
      <c r="E410" s="594"/>
      <c r="F410" s="705">
        <f t="shared" si="42"/>
        <v>398</v>
      </c>
      <c r="G410" s="756"/>
      <c r="H410" s="756"/>
      <c r="I410" s="756"/>
      <c r="J410" s="756"/>
      <c r="K410" s="756"/>
      <c r="L410" s="756"/>
      <c r="M410" s="756"/>
      <c r="N410" s="594"/>
      <c r="O410" s="705">
        <f t="shared" si="43"/>
        <v>398</v>
      </c>
      <c r="P410" s="756"/>
      <c r="Q410" s="756"/>
      <c r="R410" s="756"/>
      <c r="S410" s="756"/>
      <c r="T410" s="756"/>
      <c r="U410" s="756"/>
      <c r="V410" s="756"/>
      <c r="W410" s="594"/>
      <c r="X410" s="705">
        <f t="shared" si="44"/>
        <v>398</v>
      </c>
      <c r="Y410" s="756"/>
      <c r="Z410" s="756"/>
      <c r="AA410" s="756"/>
      <c r="AB410" s="756"/>
      <c r="AC410" s="756"/>
      <c r="AD410" s="756"/>
      <c r="AE410" s="756"/>
      <c r="AF410" s="594"/>
      <c r="AG410" s="705">
        <f t="shared" si="45"/>
        <v>398</v>
      </c>
      <c r="AH410" s="756"/>
      <c r="AI410" s="756"/>
      <c r="AJ410" s="756"/>
      <c r="AK410" s="756"/>
      <c r="AL410" s="756"/>
      <c r="AM410" s="756"/>
      <c r="AN410" s="756"/>
      <c r="AO410" s="685"/>
      <c r="AP410" s="705">
        <f t="shared" si="46"/>
        <v>398</v>
      </c>
      <c r="AQ410" s="756"/>
      <c r="AR410" s="756"/>
      <c r="AS410" s="756"/>
      <c r="AT410" s="756"/>
      <c r="AU410" s="756"/>
      <c r="AV410" s="756"/>
      <c r="AW410" s="756"/>
    </row>
    <row r="411" spans="2:49" x14ac:dyDescent="0.25">
      <c r="B411" s="705">
        <v>399</v>
      </c>
      <c r="C411" s="951">
        <f>(1+_xlfn.XLOOKUP(INT((B411-1)/12)+1,'ZC Curve'!$B$8:$B$107,'ZC Curve'!R$8:R$107,,0))^(1/12)-1</f>
        <v>0</v>
      </c>
      <c r="D411" s="946">
        <f t="shared" si="41"/>
        <v>1</v>
      </c>
      <c r="E411" s="594"/>
      <c r="F411" s="705">
        <f t="shared" si="42"/>
        <v>399</v>
      </c>
      <c r="G411" s="756"/>
      <c r="H411" s="756"/>
      <c r="I411" s="756"/>
      <c r="J411" s="756"/>
      <c r="K411" s="756"/>
      <c r="L411" s="756"/>
      <c r="M411" s="756"/>
      <c r="N411" s="594"/>
      <c r="O411" s="705">
        <f t="shared" si="43"/>
        <v>399</v>
      </c>
      <c r="P411" s="756"/>
      <c r="Q411" s="756"/>
      <c r="R411" s="756"/>
      <c r="S411" s="756"/>
      <c r="T411" s="756"/>
      <c r="U411" s="756"/>
      <c r="V411" s="756"/>
      <c r="W411" s="594"/>
      <c r="X411" s="705">
        <f t="shared" si="44"/>
        <v>399</v>
      </c>
      <c r="Y411" s="756"/>
      <c r="Z411" s="756"/>
      <c r="AA411" s="756"/>
      <c r="AB411" s="756"/>
      <c r="AC411" s="756"/>
      <c r="AD411" s="756"/>
      <c r="AE411" s="756"/>
      <c r="AF411" s="594"/>
      <c r="AG411" s="705">
        <f t="shared" si="45"/>
        <v>399</v>
      </c>
      <c r="AH411" s="756"/>
      <c r="AI411" s="756"/>
      <c r="AJ411" s="756"/>
      <c r="AK411" s="756"/>
      <c r="AL411" s="756"/>
      <c r="AM411" s="756"/>
      <c r="AN411" s="756"/>
      <c r="AO411" s="685"/>
      <c r="AP411" s="705">
        <f t="shared" si="46"/>
        <v>399</v>
      </c>
      <c r="AQ411" s="756"/>
      <c r="AR411" s="756"/>
      <c r="AS411" s="756"/>
      <c r="AT411" s="756"/>
      <c r="AU411" s="756"/>
      <c r="AV411" s="756"/>
      <c r="AW411" s="756"/>
    </row>
    <row r="412" spans="2:49" x14ac:dyDescent="0.25">
      <c r="B412" s="705">
        <v>400</v>
      </c>
      <c r="C412" s="951">
        <f>(1+_xlfn.XLOOKUP(INT((B412-1)/12)+1,'ZC Curve'!$B$8:$B$107,'ZC Curve'!R$8:R$107,,0))^(1/12)-1</f>
        <v>0</v>
      </c>
      <c r="D412" s="946">
        <f t="shared" si="41"/>
        <v>1</v>
      </c>
      <c r="E412" s="594"/>
      <c r="F412" s="705">
        <f t="shared" si="42"/>
        <v>400</v>
      </c>
      <c r="G412" s="756"/>
      <c r="H412" s="756"/>
      <c r="I412" s="756"/>
      <c r="J412" s="756"/>
      <c r="K412" s="756"/>
      <c r="L412" s="756"/>
      <c r="M412" s="756"/>
      <c r="N412" s="594"/>
      <c r="O412" s="705">
        <f t="shared" si="43"/>
        <v>400</v>
      </c>
      <c r="P412" s="756"/>
      <c r="Q412" s="756"/>
      <c r="R412" s="756"/>
      <c r="S412" s="756"/>
      <c r="T412" s="756"/>
      <c r="U412" s="756"/>
      <c r="V412" s="756"/>
      <c r="W412" s="594"/>
      <c r="X412" s="705">
        <f t="shared" si="44"/>
        <v>400</v>
      </c>
      <c r="Y412" s="756"/>
      <c r="Z412" s="756"/>
      <c r="AA412" s="756"/>
      <c r="AB412" s="756"/>
      <c r="AC412" s="756"/>
      <c r="AD412" s="756"/>
      <c r="AE412" s="756"/>
      <c r="AF412" s="594"/>
      <c r="AG412" s="705">
        <f t="shared" si="45"/>
        <v>400</v>
      </c>
      <c r="AH412" s="756"/>
      <c r="AI412" s="756"/>
      <c r="AJ412" s="756"/>
      <c r="AK412" s="756"/>
      <c r="AL412" s="756"/>
      <c r="AM412" s="756"/>
      <c r="AN412" s="756"/>
      <c r="AO412" s="685"/>
      <c r="AP412" s="705">
        <f t="shared" si="46"/>
        <v>400</v>
      </c>
      <c r="AQ412" s="756"/>
      <c r="AR412" s="756"/>
      <c r="AS412" s="756"/>
      <c r="AT412" s="756"/>
      <c r="AU412" s="756"/>
      <c r="AV412" s="756"/>
      <c r="AW412" s="756"/>
    </row>
    <row r="413" spans="2:49" x14ac:dyDescent="0.25">
      <c r="B413" s="705">
        <v>401</v>
      </c>
      <c r="C413" s="951">
        <f>(1+_xlfn.XLOOKUP(INT((B413-1)/12)+1,'ZC Curve'!$B$8:$B$107,'ZC Curve'!R$8:R$107,,0))^(1/12)-1</f>
        <v>0</v>
      </c>
      <c r="D413" s="946">
        <f t="shared" si="41"/>
        <v>1</v>
      </c>
      <c r="E413" s="594"/>
      <c r="F413" s="705">
        <f t="shared" si="42"/>
        <v>401</v>
      </c>
      <c r="G413" s="756"/>
      <c r="H413" s="756"/>
      <c r="I413" s="756"/>
      <c r="J413" s="756"/>
      <c r="K413" s="756"/>
      <c r="L413" s="756"/>
      <c r="M413" s="756"/>
      <c r="N413" s="594"/>
      <c r="O413" s="705">
        <f t="shared" si="43"/>
        <v>401</v>
      </c>
      <c r="P413" s="756"/>
      <c r="Q413" s="756"/>
      <c r="R413" s="756"/>
      <c r="S413" s="756"/>
      <c r="T413" s="756"/>
      <c r="U413" s="756"/>
      <c r="V413" s="756"/>
      <c r="W413" s="594"/>
      <c r="X413" s="705">
        <f t="shared" si="44"/>
        <v>401</v>
      </c>
      <c r="Y413" s="756"/>
      <c r="Z413" s="756"/>
      <c r="AA413" s="756"/>
      <c r="AB413" s="756"/>
      <c r="AC413" s="756"/>
      <c r="AD413" s="756"/>
      <c r="AE413" s="756"/>
      <c r="AF413" s="594"/>
      <c r="AG413" s="705">
        <f t="shared" si="45"/>
        <v>401</v>
      </c>
      <c r="AH413" s="756"/>
      <c r="AI413" s="756"/>
      <c r="AJ413" s="756"/>
      <c r="AK413" s="756"/>
      <c r="AL413" s="756"/>
      <c r="AM413" s="756"/>
      <c r="AN413" s="756"/>
      <c r="AO413" s="685"/>
      <c r="AP413" s="705">
        <f t="shared" si="46"/>
        <v>401</v>
      </c>
      <c r="AQ413" s="756"/>
      <c r="AR413" s="756"/>
      <c r="AS413" s="756"/>
      <c r="AT413" s="756"/>
      <c r="AU413" s="756"/>
      <c r="AV413" s="756"/>
      <c r="AW413" s="756"/>
    </row>
    <row r="414" spans="2:49" x14ac:dyDescent="0.25">
      <c r="B414" s="705">
        <v>402</v>
      </c>
      <c r="C414" s="951">
        <f>(1+_xlfn.XLOOKUP(INT((B414-1)/12)+1,'ZC Curve'!$B$8:$B$107,'ZC Curve'!R$8:R$107,,0))^(1/12)-1</f>
        <v>0</v>
      </c>
      <c r="D414" s="946">
        <f t="shared" si="41"/>
        <v>1</v>
      </c>
      <c r="E414" s="594"/>
      <c r="F414" s="705">
        <f t="shared" si="42"/>
        <v>402</v>
      </c>
      <c r="G414" s="756"/>
      <c r="H414" s="756"/>
      <c r="I414" s="756"/>
      <c r="J414" s="756"/>
      <c r="K414" s="756"/>
      <c r="L414" s="756"/>
      <c r="M414" s="756"/>
      <c r="N414" s="594"/>
      <c r="O414" s="705">
        <f t="shared" si="43"/>
        <v>402</v>
      </c>
      <c r="P414" s="756"/>
      <c r="Q414" s="756"/>
      <c r="R414" s="756"/>
      <c r="S414" s="756"/>
      <c r="T414" s="756"/>
      <c r="U414" s="756"/>
      <c r="V414" s="756"/>
      <c r="W414" s="594"/>
      <c r="X414" s="705">
        <f t="shared" si="44"/>
        <v>402</v>
      </c>
      <c r="Y414" s="756"/>
      <c r="Z414" s="756"/>
      <c r="AA414" s="756"/>
      <c r="AB414" s="756"/>
      <c r="AC414" s="756"/>
      <c r="AD414" s="756"/>
      <c r="AE414" s="756"/>
      <c r="AF414" s="594"/>
      <c r="AG414" s="705">
        <f t="shared" si="45"/>
        <v>402</v>
      </c>
      <c r="AH414" s="756"/>
      <c r="AI414" s="756"/>
      <c r="AJ414" s="756"/>
      <c r="AK414" s="756"/>
      <c r="AL414" s="756"/>
      <c r="AM414" s="756"/>
      <c r="AN414" s="756"/>
      <c r="AO414" s="685"/>
      <c r="AP414" s="705">
        <f t="shared" si="46"/>
        <v>402</v>
      </c>
      <c r="AQ414" s="756"/>
      <c r="AR414" s="756"/>
      <c r="AS414" s="756"/>
      <c r="AT414" s="756"/>
      <c r="AU414" s="756"/>
      <c r="AV414" s="756"/>
      <c r="AW414" s="756"/>
    </row>
    <row r="415" spans="2:49" x14ac:dyDescent="0.25">
      <c r="B415" s="705">
        <v>403</v>
      </c>
      <c r="C415" s="951">
        <f>(1+_xlfn.XLOOKUP(INT((B415-1)/12)+1,'ZC Curve'!$B$8:$B$107,'ZC Curve'!R$8:R$107,,0))^(1/12)-1</f>
        <v>0</v>
      </c>
      <c r="D415" s="946">
        <f t="shared" si="41"/>
        <v>1</v>
      </c>
      <c r="E415" s="594"/>
      <c r="F415" s="705">
        <f t="shared" si="42"/>
        <v>403</v>
      </c>
      <c r="G415" s="756"/>
      <c r="H415" s="756"/>
      <c r="I415" s="756"/>
      <c r="J415" s="756"/>
      <c r="K415" s="756"/>
      <c r="L415" s="756"/>
      <c r="M415" s="756"/>
      <c r="N415" s="594"/>
      <c r="O415" s="705">
        <f t="shared" si="43"/>
        <v>403</v>
      </c>
      <c r="P415" s="756"/>
      <c r="Q415" s="756"/>
      <c r="R415" s="756"/>
      <c r="S415" s="756"/>
      <c r="T415" s="756"/>
      <c r="U415" s="756"/>
      <c r="V415" s="756"/>
      <c r="W415" s="594"/>
      <c r="X415" s="705">
        <f t="shared" si="44"/>
        <v>403</v>
      </c>
      <c r="Y415" s="756"/>
      <c r="Z415" s="756"/>
      <c r="AA415" s="756"/>
      <c r="AB415" s="756"/>
      <c r="AC415" s="756"/>
      <c r="AD415" s="756"/>
      <c r="AE415" s="756"/>
      <c r="AF415" s="594"/>
      <c r="AG415" s="705">
        <f t="shared" si="45"/>
        <v>403</v>
      </c>
      <c r="AH415" s="756"/>
      <c r="AI415" s="756"/>
      <c r="AJ415" s="756"/>
      <c r="AK415" s="756"/>
      <c r="AL415" s="756"/>
      <c r="AM415" s="756"/>
      <c r="AN415" s="756"/>
      <c r="AO415" s="685"/>
      <c r="AP415" s="705">
        <f t="shared" si="46"/>
        <v>403</v>
      </c>
      <c r="AQ415" s="756"/>
      <c r="AR415" s="756"/>
      <c r="AS415" s="756"/>
      <c r="AT415" s="756"/>
      <c r="AU415" s="756"/>
      <c r="AV415" s="756"/>
      <c r="AW415" s="756"/>
    </row>
    <row r="416" spans="2:49" x14ac:dyDescent="0.25">
      <c r="B416" s="705">
        <v>404</v>
      </c>
      <c r="C416" s="951">
        <f>(1+_xlfn.XLOOKUP(INT((B416-1)/12)+1,'ZC Curve'!$B$8:$B$107,'ZC Curve'!R$8:R$107,,0))^(1/12)-1</f>
        <v>0</v>
      </c>
      <c r="D416" s="946">
        <f t="shared" si="41"/>
        <v>1</v>
      </c>
      <c r="E416" s="594"/>
      <c r="F416" s="705">
        <f t="shared" si="42"/>
        <v>404</v>
      </c>
      <c r="G416" s="756"/>
      <c r="H416" s="756"/>
      <c r="I416" s="756"/>
      <c r="J416" s="756"/>
      <c r="K416" s="756"/>
      <c r="L416" s="756"/>
      <c r="M416" s="756"/>
      <c r="N416" s="594"/>
      <c r="O416" s="705">
        <f t="shared" si="43"/>
        <v>404</v>
      </c>
      <c r="P416" s="756"/>
      <c r="Q416" s="756"/>
      <c r="R416" s="756"/>
      <c r="S416" s="756"/>
      <c r="T416" s="756"/>
      <c r="U416" s="756"/>
      <c r="V416" s="756"/>
      <c r="W416" s="594"/>
      <c r="X416" s="705">
        <f t="shared" si="44"/>
        <v>404</v>
      </c>
      <c r="Y416" s="756"/>
      <c r="Z416" s="756"/>
      <c r="AA416" s="756"/>
      <c r="AB416" s="756"/>
      <c r="AC416" s="756"/>
      <c r="AD416" s="756"/>
      <c r="AE416" s="756"/>
      <c r="AF416" s="594"/>
      <c r="AG416" s="705">
        <f t="shared" si="45"/>
        <v>404</v>
      </c>
      <c r="AH416" s="756"/>
      <c r="AI416" s="756"/>
      <c r="AJ416" s="756"/>
      <c r="AK416" s="756"/>
      <c r="AL416" s="756"/>
      <c r="AM416" s="756"/>
      <c r="AN416" s="756"/>
      <c r="AO416" s="685"/>
      <c r="AP416" s="705">
        <f t="shared" si="46"/>
        <v>404</v>
      </c>
      <c r="AQ416" s="756"/>
      <c r="AR416" s="756"/>
      <c r="AS416" s="756"/>
      <c r="AT416" s="756"/>
      <c r="AU416" s="756"/>
      <c r="AV416" s="756"/>
      <c r="AW416" s="756"/>
    </row>
    <row r="417" spans="2:49" x14ac:dyDescent="0.25">
      <c r="B417" s="705">
        <v>405</v>
      </c>
      <c r="C417" s="951">
        <f>(1+_xlfn.XLOOKUP(INT((B417-1)/12)+1,'ZC Curve'!$B$8:$B$107,'ZC Curve'!R$8:R$107,,0))^(1/12)-1</f>
        <v>0</v>
      </c>
      <c r="D417" s="946">
        <f t="shared" si="41"/>
        <v>1</v>
      </c>
      <c r="E417" s="594"/>
      <c r="F417" s="705">
        <f t="shared" si="42"/>
        <v>405</v>
      </c>
      <c r="G417" s="756"/>
      <c r="H417" s="756"/>
      <c r="I417" s="756"/>
      <c r="J417" s="756"/>
      <c r="K417" s="756"/>
      <c r="L417" s="756"/>
      <c r="M417" s="756"/>
      <c r="N417" s="594"/>
      <c r="O417" s="705">
        <f t="shared" si="43"/>
        <v>405</v>
      </c>
      <c r="P417" s="756"/>
      <c r="Q417" s="756"/>
      <c r="R417" s="756"/>
      <c r="S417" s="756"/>
      <c r="T417" s="756"/>
      <c r="U417" s="756"/>
      <c r="V417" s="756"/>
      <c r="W417" s="594"/>
      <c r="X417" s="705">
        <f t="shared" si="44"/>
        <v>405</v>
      </c>
      <c r="Y417" s="756"/>
      <c r="Z417" s="756"/>
      <c r="AA417" s="756"/>
      <c r="AB417" s="756"/>
      <c r="AC417" s="756"/>
      <c r="AD417" s="756"/>
      <c r="AE417" s="756"/>
      <c r="AF417" s="594"/>
      <c r="AG417" s="705">
        <f t="shared" si="45"/>
        <v>405</v>
      </c>
      <c r="AH417" s="756"/>
      <c r="AI417" s="756"/>
      <c r="AJ417" s="756"/>
      <c r="AK417" s="756"/>
      <c r="AL417" s="756"/>
      <c r="AM417" s="756"/>
      <c r="AN417" s="756"/>
      <c r="AO417" s="685"/>
      <c r="AP417" s="705">
        <f t="shared" si="46"/>
        <v>405</v>
      </c>
      <c r="AQ417" s="756"/>
      <c r="AR417" s="756"/>
      <c r="AS417" s="756"/>
      <c r="AT417" s="756"/>
      <c r="AU417" s="756"/>
      <c r="AV417" s="756"/>
      <c r="AW417" s="756"/>
    </row>
    <row r="418" spans="2:49" x14ac:dyDescent="0.25">
      <c r="B418" s="705">
        <v>406</v>
      </c>
      <c r="C418" s="951">
        <f>(1+_xlfn.XLOOKUP(INT((B418-1)/12)+1,'ZC Curve'!$B$8:$B$107,'ZC Curve'!R$8:R$107,,0))^(1/12)-1</f>
        <v>0</v>
      </c>
      <c r="D418" s="946">
        <f t="shared" si="41"/>
        <v>1</v>
      </c>
      <c r="E418" s="594"/>
      <c r="F418" s="705">
        <f t="shared" si="42"/>
        <v>406</v>
      </c>
      <c r="G418" s="756"/>
      <c r="H418" s="756"/>
      <c r="I418" s="756"/>
      <c r="J418" s="756"/>
      <c r="K418" s="756"/>
      <c r="L418" s="756"/>
      <c r="M418" s="756"/>
      <c r="N418" s="594"/>
      <c r="O418" s="705">
        <f t="shared" si="43"/>
        <v>406</v>
      </c>
      <c r="P418" s="756"/>
      <c r="Q418" s="756"/>
      <c r="R418" s="756"/>
      <c r="S418" s="756"/>
      <c r="T418" s="756"/>
      <c r="U418" s="756"/>
      <c r="V418" s="756"/>
      <c r="W418" s="594"/>
      <c r="X418" s="705">
        <f t="shared" si="44"/>
        <v>406</v>
      </c>
      <c r="Y418" s="756"/>
      <c r="Z418" s="756"/>
      <c r="AA418" s="756"/>
      <c r="AB418" s="756"/>
      <c r="AC418" s="756"/>
      <c r="AD418" s="756"/>
      <c r="AE418" s="756"/>
      <c r="AF418" s="594"/>
      <c r="AG418" s="705">
        <f t="shared" si="45"/>
        <v>406</v>
      </c>
      <c r="AH418" s="756"/>
      <c r="AI418" s="756"/>
      <c r="AJ418" s="756"/>
      <c r="AK418" s="756"/>
      <c r="AL418" s="756"/>
      <c r="AM418" s="756"/>
      <c r="AN418" s="756"/>
      <c r="AO418" s="685"/>
      <c r="AP418" s="705">
        <f t="shared" si="46"/>
        <v>406</v>
      </c>
      <c r="AQ418" s="756"/>
      <c r="AR418" s="756"/>
      <c r="AS418" s="756"/>
      <c r="AT418" s="756"/>
      <c r="AU418" s="756"/>
      <c r="AV418" s="756"/>
      <c r="AW418" s="756"/>
    </row>
    <row r="419" spans="2:49" x14ac:dyDescent="0.25">
      <c r="B419" s="705">
        <v>407</v>
      </c>
      <c r="C419" s="951">
        <f>(1+_xlfn.XLOOKUP(INT((B419-1)/12)+1,'ZC Curve'!$B$8:$B$107,'ZC Curve'!R$8:R$107,,0))^(1/12)-1</f>
        <v>0</v>
      </c>
      <c r="D419" s="946">
        <f t="shared" si="41"/>
        <v>1</v>
      </c>
      <c r="E419" s="594"/>
      <c r="F419" s="705">
        <f t="shared" si="42"/>
        <v>407</v>
      </c>
      <c r="G419" s="756"/>
      <c r="H419" s="756"/>
      <c r="I419" s="756"/>
      <c r="J419" s="756"/>
      <c r="K419" s="756"/>
      <c r="L419" s="756"/>
      <c r="M419" s="756"/>
      <c r="N419" s="594"/>
      <c r="O419" s="705">
        <f t="shared" si="43"/>
        <v>407</v>
      </c>
      <c r="P419" s="756"/>
      <c r="Q419" s="756"/>
      <c r="R419" s="756"/>
      <c r="S419" s="756"/>
      <c r="T419" s="756"/>
      <c r="U419" s="756"/>
      <c r="V419" s="756"/>
      <c r="W419" s="594"/>
      <c r="X419" s="705">
        <f t="shared" si="44"/>
        <v>407</v>
      </c>
      <c r="Y419" s="756"/>
      <c r="Z419" s="756"/>
      <c r="AA419" s="756"/>
      <c r="AB419" s="756"/>
      <c r="AC419" s="756"/>
      <c r="AD419" s="756"/>
      <c r="AE419" s="756"/>
      <c r="AF419" s="594"/>
      <c r="AG419" s="705">
        <f t="shared" si="45"/>
        <v>407</v>
      </c>
      <c r="AH419" s="756"/>
      <c r="AI419" s="756"/>
      <c r="AJ419" s="756"/>
      <c r="AK419" s="756"/>
      <c r="AL419" s="756"/>
      <c r="AM419" s="756"/>
      <c r="AN419" s="756"/>
      <c r="AO419" s="685"/>
      <c r="AP419" s="705">
        <f t="shared" si="46"/>
        <v>407</v>
      </c>
      <c r="AQ419" s="756"/>
      <c r="AR419" s="756"/>
      <c r="AS419" s="756"/>
      <c r="AT419" s="756"/>
      <c r="AU419" s="756"/>
      <c r="AV419" s="756"/>
      <c r="AW419" s="756"/>
    </row>
    <row r="420" spans="2:49" x14ac:dyDescent="0.25">
      <c r="B420" s="705">
        <v>408</v>
      </c>
      <c r="C420" s="951">
        <f>(1+_xlfn.XLOOKUP(INT((B420-1)/12)+1,'ZC Curve'!$B$8:$B$107,'ZC Curve'!R$8:R$107,,0))^(1/12)-1</f>
        <v>0</v>
      </c>
      <c r="D420" s="946">
        <f t="shared" si="41"/>
        <v>1</v>
      </c>
      <c r="E420" s="594"/>
      <c r="F420" s="705">
        <f t="shared" si="42"/>
        <v>408</v>
      </c>
      <c r="G420" s="756"/>
      <c r="H420" s="756"/>
      <c r="I420" s="756"/>
      <c r="J420" s="756"/>
      <c r="K420" s="756"/>
      <c r="L420" s="756"/>
      <c r="M420" s="756"/>
      <c r="N420" s="594"/>
      <c r="O420" s="705">
        <f t="shared" si="43"/>
        <v>408</v>
      </c>
      <c r="P420" s="756"/>
      <c r="Q420" s="756"/>
      <c r="R420" s="756"/>
      <c r="S420" s="756"/>
      <c r="T420" s="756"/>
      <c r="U420" s="756"/>
      <c r="V420" s="756"/>
      <c r="W420" s="594"/>
      <c r="X420" s="705">
        <f t="shared" si="44"/>
        <v>408</v>
      </c>
      <c r="Y420" s="756"/>
      <c r="Z420" s="756"/>
      <c r="AA420" s="756"/>
      <c r="AB420" s="756"/>
      <c r="AC420" s="756"/>
      <c r="AD420" s="756"/>
      <c r="AE420" s="756"/>
      <c r="AF420" s="594"/>
      <c r="AG420" s="705">
        <f t="shared" si="45"/>
        <v>408</v>
      </c>
      <c r="AH420" s="756"/>
      <c r="AI420" s="756"/>
      <c r="AJ420" s="756"/>
      <c r="AK420" s="756"/>
      <c r="AL420" s="756"/>
      <c r="AM420" s="756"/>
      <c r="AN420" s="756"/>
      <c r="AO420" s="685"/>
      <c r="AP420" s="705">
        <f t="shared" si="46"/>
        <v>408</v>
      </c>
      <c r="AQ420" s="756"/>
      <c r="AR420" s="756"/>
      <c r="AS420" s="756"/>
      <c r="AT420" s="756"/>
      <c r="AU420" s="756"/>
      <c r="AV420" s="756"/>
      <c r="AW420" s="756"/>
    </row>
    <row r="421" spans="2:49" x14ac:dyDescent="0.25">
      <c r="B421" s="705">
        <v>409</v>
      </c>
      <c r="C421" s="951">
        <f>(1+_xlfn.XLOOKUP(INT((B421-1)/12)+1,'ZC Curve'!$B$8:$B$107,'ZC Curve'!R$8:R$107,,0))^(1/12)-1</f>
        <v>0</v>
      </c>
      <c r="D421" s="946">
        <f t="shared" si="41"/>
        <v>1</v>
      </c>
      <c r="E421" s="594"/>
      <c r="F421" s="705">
        <f t="shared" si="42"/>
        <v>409</v>
      </c>
      <c r="G421" s="756"/>
      <c r="H421" s="756"/>
      <c r="I421" s="756"/>
      <c r="J421" s="756"/>
      <c r="K421" s="756"/>
      <c r="L421" s="756"/>
      <c r="M421" s="756"/>
      <c r="N421" s="594"/>
      <c r="O421" s="705">
        <f t="shared" si="43"/>
        <v>409</v>
      </c>
      <c r="P421" s="756"/>
      <c r="Q421" s="756"/>
      <c r="R421" s="756"/>
      <c r="S421" s="756"/>
      <c r="T421" s="756"/>
      <c r="U421" s="756"/>
      <c r="V421" s="756"/>
      <c r="W421" s="594"/>
      <c r="X421" s="705">
        <f t="shared" si="44"/>
        <v>409</v>
      </c>
      <c r="Y421" s="756"/>
      <c r="Z421" s="756"/>
      <c r="AA421" s="756"/>
      <c r="AB421" s="756"/>
      <c r="AC421" s="756"/>
      <c r="AD421" s="756"/>
      <c r="AE421" s="756"/>
      <c r="AF421" s="594"/>
      <c r="AG421" s="705">
        <f t="shared" si="45"/>
        <v>409</v>
      </c>
      <c r="AH421" s="756"/>
      <c r="AI421" s="756"/>
      <c r="AJ421" s="756"/>
      <c r="AK421" s="756"/>
      <c r="AL421" s="756"/>
      <c r="AM421" s="756"/>
      <c r="AN421" s="756"/>
      <c r="AO421" s="685"/>
      <c r="AP421" s="705">
        <f t="shared" si="46"/>
        <v>409</v>
      </c>
      <c r="AQ421" s="756"/>
      <c r="AR421" s="756"/>
      <c r="AS421" s="756"/>
      <c r="AT421" s="756"/>
      <c r="AU421" s="756"/>
      <c r="AV421" s="756"/>
      <c r="AW421" s="756"/>
    </row>
    <row r="422" spans="2:49" x14ac:dyDescent="0.25">
      <c r="B422" s="705">
        <v>410</v>
      </c>
      <c r="C422" s="951">
        <f>(1+_xlfn.XLOOKUP(INT((B422-1)/12)+1,'ZC Curve'!$B$8:$B$107,'ZC Curve'!R$8:R$107,,0))^(1/12)-1</f>
        <v>0</v>
      </c>
      <c r="D422" s="946">
        <f t="shared" si="41"/>
        <v>1</v>
      </c>
      <c r="E422" s="594"/>
      <c r="F422" s="705">
        <f t="shared" si="42"/>
        <v>410</v>
      </c>
      <c r="G422" s="756"/>
      <c r="H422" s="756"/>
      <c r="I422" s="756"/>
      <c r="J422" s="756"/>
      <c r="K422" s="756"/>
      <c r="L422" s="756"/>
      <c r="M422" s="756"/>
      <c r="N422" s="594"/>
      <c r="O422" s="705">
        <f t="shared" si="43"/>
        <v>410</v>
      </c>
      <c r="P422" s="756"/>
      <c r="Q422" s="756"/>
      <c r="R422" s="756"/>
      <c r="S422" s="756"/>
      <c r="T422" s="756"/>
      <c r="U422" s="756"/>
      <c r="V422" s="756"/>
      <c r="W422" s="594"/>
      <c r="X422" s="705">
        <f t="shared" si="44"/>
        <v>410</v>
      </c>
      <c r="Y422" s="756"/>
      <c r="Z422" s="756"/>
      <c r="AA422" s="756"/>
      <c r="AB422" s="756"/>
      <c r="AC422" s="756"/>
      <c r="AD422" s="756"/>
      <c r="AE422" s="756"/>
      <c r="AF422" s="594"/>
      <c r="AG422" s="705">
        <f t="shared" si="45"/>
        <v>410</v>
      </c>
      <c r="AH422" s="756"/>
      <c r="AI422" s="756"/>
      <c r="AJ422" s="756"/>
      <c r="AK422" s="756"/>
      <c r="AL422" s="756"/>
      <c r="AM422" s="756"/>
      <c r="AN422" s="756"/>
      <c r="AO422" s="685"/>
      <c r="AP422" s="705">
        <f t="shared" si="46"/>
        <v>410</v>
      </c>
      <c r="AQ422" s="756"/>
      <c r="AR422" s="756"/>
      <c r="AS422" s="756"/>
      <c r="AT422" s="756"/>
      <c r="AU422" s="756"/>
      <c r="AV422" s="756"/>
      <c r="AW422" s="756"/>
    </row>
    <row r="423" spans="2:49" x14ac:dyDescent="0.25">
      <c r="B423" s="705">
        <v>411</v>
      </c>
      <c r="C423" s="951">
        <f>(1+_xlfn.XLOOKUP(INT((B423-1)/12)+1,'ZC Curve'!$B$8:$B$107,'ZC Curve'!R$8:R$107,,0))^(1/12)-1</f>
        <v>0</v>
      </c>
      <c r="D423" s="946">
        <f t="shared" si="41"/>
        <v>1</v>
      </c>
      <c r="E423" s="594"/>
      <c r="F423" s="705">
        <f t="shared" si="42"/>
        <v>411</v>
      </c>
      <c r="G423" s="756"/>
      <c r="H423" s="756"/>
      <c r="I423" s="756"/>
      <c r="J423" s="756"/>
      <c r="K423" s="756"/>
      <c r="L423" s="756"/>
      <c r="M423" s="756"/>
      <c r="N423" s="594"/>
      <c r="O423" s="705">
        <f t="shared" si="43"/>
        <v>411</v>
      </c>
      <c r="P423" s="756"/>
      <c r="Q423" s="756"/>
      <c r="R423" s="756"/>
      <c r="S423" s="756"/>
      <c r="T423" s="756"/>
      <c r="U423" s="756"/>
      <c r="V423" s="756"/>
      <c r="W423" s="594"/>
      <c r="X423" s="705">
        <f t="shared" si="44"/>
        <v>411</v>
      </c>
      <c r="Y423" s="756"/>
      <c r="Z423" s="756"/>
      <c r="AA423" s="756"/>
      <c r="AB423" s="756"/>
      <c r="AC423" s="756"/>
      <c r="AD423" s="756"/>
      <c r="AE423" s="756"/>
      <c r="AF423" s="594"/>
      <c r="AG423" s="705">
        <f t="shared" si="45"/>
        <v>411</v>
      </c>
      <c r="AH423" s="756"/>
      <c r="AI423" s="756"/>
      <c r="AJ423" s="756"/>
      <c r="AK423" s="756"/>
      <c r="AL423" s="756"/>
      <c r="AM423" s="756"/>
      <c r="AN423" s="756"/>
      <c r="AO423" s="685"/>
      <c r="AP423" s="705">
        <f t="shared" si="46"/>
        <v>411</v>
      </c>
      <c r="AQ423" s="756"/>
      <c r="AR423" s="756"/>
      <c r="AS423" s="756"/>
      <c r="AT423" s="756"/>
      <c r="AU423" s="756"/>
      <c r="AV423" s="756"/>
      <c r="AW423" s="756"/>
    </row>
    <row r="424" spans="2:49" x14ac:dyDescent="0.25">
      <c r="B424" s="705">
        <v>412</v>
      </c>
      <c r="C424" s="951">
        <f>(1+_xlfn.XLOOKUP(INT((B424-1)/12)+1,'ZC Curve'!$B$8:$B$107,'ZC Curve'!R$8:R$107,,0))^(1/12)-1</f>
        <v>0</v>
      </c>
      <c r="D424" s="946">
        <f t="shared" si="41"/>
        <v>1</v>
      </c>
      <c r="E424" s="594"/>
      <c r="F424" s="705">
        <f t="shared" si="42"/>
        <v>412</v>
      </c>
      <c r="G424" s="756"/>
      <c r="H424" s="756"/>
      <c r="I424" s="756"/>
      <c r="J424" s="756"/>
      <c r="K424" s="756"/>
      <c r="L424" s="756"/>
      <c r="M424" s="756"/>
      <c r="N424" s="594"/>
      <c r="O424" s="705">
        <f t="shared" si="43"/>
        <v>412</v>
      </c>
      <c r="P424" s="756"/>
      <c r="Q424" s="756"/>
      <c r="R424" s="756"/>
      <c r="S424" s="756"/>
      <c r="T424" s="756"/>
      <c r="U424" s="756"/>
      <c r="V424" s="756"/>
      <c r="W424" s="594"/>
      <c r="X424" s="705">
        <f t="shared" si="44"/>
        <v>412</v>
      </c>
      <c r="Y424" s="756"/>
      <c r="Z424" s="756"/>
      <c r="AA424" s="756"/>
      <c r="AB424" s="756"/>
      <c r="AC424" s="756"/>
      <c r="AD424" s="756"/>
      <c r="AE424" s="756"/>
      <c r="AF424" s="594"/>
      <c r="AG424" s="705">
        <f t="shared" si="45"/>
        <v>412</v>
      </c>
      <c r="AH424" s="756"/>
      <c r="AI424" s="756"/>
      <c r="AJ424" s="756"/>
      <c r="AK424" s="756"/>
      <c r="AL424" s="756"/>
      <c r="AM424" s="756"/>
      <c r="AN424" s="756"/>
      <c r="AO424" s="685"/>
      <c r="AP424" s="705">
        <f t="shared" si="46"/>
        <v>412</v>
      </c>
      <c r="AQ424" s="756"/>
      <c r="AR424" s="756"/>
      <c r="AS424" s="756"/>
      <c r="AT424" s="756"/>
      <c r="AU424" s="756"/>
      <c r="AV424" s="756"/>
      <c r="AW424" s="756"/>
    </row>
    <row r="425" spans="2:49" x14ac:dyDescent="0.25">
      <c r="B425" s="705">
        <v>413</v>
      </c>
      <c r="C425" s="951">
        <f>(1+_xlfn.XLOOKUP(INT((B425-1)/12)+1,'ZC Curve'!$B$8:$B$107,'ZC Curve'!R$8:R$107,,0))^(1/12)-1</f>
        <v>0</v>
      </c>
      <c r="D425" s="946">
        <f t="shared" si="41"/>
        <v>1</v>
      </c>
      <c r="E425" s="594"/>
      <c r="F425" s="705">
        <f t="shared" si="42"/>
        <v>413</v>
      </c>
      <c r="G425" s="756"/>
      <c r="H425" s="756"/>
      <c r="I425" s="756"/>
      <c r="J425" s="756"/>
      <c r="K425" s="756"/>
      <c r="L425" s="756"/>
      <c r="M425" s="756"/>
      <c r="N425" s="594"/>
      <c r="O425" s="705">
        <f t="shared" si="43"/>
        <v>413</v>
      </c>
      <c r="P425" s="756"/>
      <c r="Q425" s="756"/>
      <c r="R425" s="756"/>
      <c r="S425" s="756"/>
      <c r="T425" s="756"/>
      <c r="U425" s="756"/>
      <c r="V425" s="756"/>
      <c r="W425" s="594"/>
      <c r="X425" s="705">
        <f t="shared" si="44"/>
        <v>413</v>
      </c>
      <c r="Y425" s="756"/>
      <c r="Z425" s="756"/>
      <c r="AA425" s="756"/>
      <c r="AB425" s="756"/>
      <c r="AC425" s="756"/>
      <c r="AD425" s="756"/>
      <c r="AE425" s="756"/>
      <c r="AF425" s="594"/>
      <c r="AG425" s="705">
        <f t="shared" si="45"/>
        <v>413</v>
      </c>
      <c r="AH425" s="756"/>
      <c r="AI425" s="756"/>
      <c r="AJ425" s="756"/>
      <c r="AK425" s="756"/>
      <c r="AL425" s="756"/>
      <c r="AM425" s="756"/>
      <c r="AN425" s="756"/>
      <c r="AO425" s="685"/>
      <c r="AP425" s="705">
        <f t="shared" si="46"/>
        <v>413</v>
      </c>
      <c r="AQ425" s="756"/>
      <c r="AR425" s="756"/>
      <c r="AS425" s="756"/>
      <c r="AT425" s="756"/>
      <c r="AU425" s="756"/>
      <c r="AV425" s="756"/>
      <c r="AW425" s="756"/>
    </row>
    <row r="426" spans="2:49" x14ac:dyDescent="0.25">
      <c r="B426" s="705">
        <v>414</v>
      </c>
      <c r="C426" s="951">
        <f>(1+_xlfn.XLOOKUP(INT((B426-1)/12)+1,'ZC Curve'!$B$8:$B$107,'ZC Curve'!R$8:R$107,,0))^(1/12)-1</f>
        <v>0</v>
      </c>
      <c r="D426" s="946">
        <f t="shared" si="41"/>
        <v>1</v>
      </c>
      <c r="E426" s="594"/>
      <c r="F426" s="705">
        <f t="shared" si="42"/>
        <v>414</v>
      </c>
      <c r="G426" s="756"/>
      <c r="H426" s="756"/>
      <c r="I426" s="756"/>
      <c r="J426" s="756"/>
      <c r="K426" s="756"/>
      <c r="L426" s="756"/>
      <c r="M426" s="756"/>
      <c r="N426" s="594"/>
      <c r="O426" s="705">
        <f t="shared" si="43"/>
        <v>414</v>
      </c>
      <c r="P426" s="756"/>
      <c r="Q426" s="756"/>
      <c r="R426" s="756"/>
      <c r="S426" s="756"/>
      <c r="T426" s="756"/>
      <c r="U426" s="756"/>
      <c r="V426" s="756"/>
      <c r="W426" s="594"/>
      <c r="X426" s="705">
        <f t="shared" si="44"/>
        <v>414</v>
      </c>
      <c r="Y426" s="756"/>
      <c r="Z426" s="756"/>
      <c r="AA426" s="756"/>
      <c r="AB426" s="756"/>
      <c r="AC426" s="756"/>
      <c r="AD426" s="756"/>
      <c r="AE426" s="756"/>
      <c r="AF426" s="594"/>
      <c r="AG426" s="705">
        <f t="shared" si="45"/>
        <v>414</v>
      </c>
      <c r="AH426" s="756"/>
      <c r="AI426" s="756"/>
      <c r="AJ426" s="756"/>
      <c r="AK426" s="756"/>
      <c r="AL426" s="756"/>
      <c r="AM426" s="756"/>
      <c r="AN426" s="756"/>
      <c r="AO426" s="685"/>
      <c r="AP426" s="705">
        <f t="shared" si="46"/>
        <v>414</v>
      </c>
      <c r="AQ426" s="756"/>
      <c r="AR426" s="756"/>
      <c r="AS426" s="756"/>
      <c r="AT426" s="756"/>
      <c r="AU426" s="756"/>
      <c r="AV426" s="756"/>
      <c r="AW426" s="756"/>
    </row>
    <row r="427" spans="2:49" x14ac:dyDescent="0.25">
      <c r="B427" s="705">
        <v>415</v>
      </c>
      <c r="C427" s="951">
        <f>(1+_xlfn.XLOOKUP(INT((B427-1)/12)+1,'ZC Curve'!$B$8:$B$107,'ZC Curve'!R$8:R$107,,0))^(1/12)-1</f>
        <v>0</v>
      </c>
      <c r="D427" s="946">
        <f t="shared" si="41"/>
        <v>1</v>
      </c>
      <c r="E427" s="594"/>
      <c r="F427" s="705">
        <f t="shared" si="42"/>
        <v>415</v>
      </c>
      <c r="G427" s="756"/>
      <c r="H427" s="756"/>
      <c r="I427" s="756"/>
      <c r="J427" s="756"/>
      <c r="K427" s="756"/>
      <c r="L427" s="756"/>
      <c r="M427" s="756"/>
      <c r="N427" s="594"/>
      <c r="O427" s="705">
        <f t="shared" si="43"/>
        <v>415</v>
      </c>
      <c r="P427" s="756"/>
      <c r="Q427" s="756"/>
      <c r="R427" s="756"/>
      <c r="S427" s="756"/>
      <c r="T427" s="756"/>
      <c r="U427" s="756"/>
      <c r="V427" s="756"/>
      <c r="W427" s="594"/>
      <c r="X427" s="705">
        <f t="shared" si="44"/>
        <v>415</v>
      </c>
      <c r="Y427" s="756"/>
      <c r="Z427" s="756"/>
      <c r="AA427" s="756"/>
      <c r="AB427" s="756"/>
      <c r="AC427" s="756"/>
      <c r="AD427" s="756"/>
      <c r="AE427" s="756"/>
      <c r="AF427" s="594"/>
      <c r="AG427" s="705">
        <f t="shared" si="45"/>
        <v>415</v>
      </c>
      <c r="AH427" s="756"/>
      <c r="AI427" s="756"/>
      <c r="AJ427" s="756"/>
      <c r="AK427" s="756"/>
      <c r="AL427" s="756"/>
      <c r="AM427" s="756"/>
      <c r="AN427" s="756"/>
      <c r="AO427" s="685"/>
      <c r="AP427" s="705">
        <f t="shared" si="46"/>
        <v>415</v>
      </c>
      <c r="AQ427" s="756"/>
      <c r="AR427" s="756"/>
      <c r="AS427" s="756"/>
      <c r="AT427" s="756"/>
      <c r="AU427" s="756"/>
      <c r="AV427" s="756"/>
      <c r="AW427" s="756"/>
    </row>
    <row r="428" spans="2:49" x14ac:dyDescent="0.25">
      <c r="B428" s="705">
        <v>416</v>
      </c>
      <c r="C428" s="951">
        <f>(1+_xlfn.XLOOKUP(INT((B428-1)/12)+1,'ZC Curve'!$B$8:$B$107,'ZC Curve'!R$8:R$107,,0))^(1/12)-1</f>
        <v>0</v>
      </c>
      <c r="D428" s="946">
        <f t="shared" si="41"/>
        <v>1</v>
      </c>
      <c r="E428" s="594"/>
      <c r="F428" s="705">
        <f t="shared" si="42"/>
        <v>416</v>
      </c>
      <c r="G428" s="756"/>
      <c r="H428" s="756"/>
      <c r="I428" s="756"/>
      <c r="J428" s="756"/>
      <c r="K428" s="756"/>
      <c r="L428" s="756"/>
      <c r="M428" s="756"/>
      <c r="N428" s="594"/>
      <c r="O428" s="705">
        <f t="shared" si="43"/>
        <v>416</v>
      </c>
      <c r="P428" s="756"/>
      <c r="Q428" s="756"/>
      <c r="R428" s="756"/>
      <c r="S428" s="756"/>
      <c r="T428" s="756"/>
      <c r="U428" s="756"/>
      <c r="V428" s="756"/>
      <c r="W428" s="594"/>
      <c r="X428" s="705">
        <f t="shared" si="44"/>
        <v>416</v>
      </c>
      <c r="Y428" s="756"/>
      <c r="Z428" s="756"/>
      <c r="AA428" s="756"/>
      <c r="AB428" s="756"/>
      <c r="AC428" s="756"/>
      <c r="AD428" s="756"/>
      <c r="AE428" s="756"/>
      <c r="AF428" s="594"/>
      <c r="AG428" s="705">
        <f t="shared" si="45"/>
        <v>416</v>
      </c>
      <c r="AH428" s="756"/>
      <c r="AI428" s="756"/>
      <c r="AJ428" s="756"/>
      <c r="AK428" s="756"/>
      <c r="AL428" s="756"/>
      <c r="AM428" s="756"/>
      <c r="AN428" s="756"/>
      <c r="AO428" s="685"/>
      <c r="AP428" s="705">
        <f t="shared" si="46"/>
        <v>416</v>
      </c>
      <c r="AQ428" s="756"/>
      <c r="AR428" s="756"/>
      <c r="AS428" s="756"/>
      <c r="AT428" s="756"/>
      <c r="AU428" s="756"/>
      <c r="AV428" s="756"/>
      <c r="AW428" s="756"/>
    </row>
    <row r="429" spans="2:49" x14ac:dyDescent="0.25">
      <c r="B429" s="705">
        <v>417</v>
      </c>
      <c r="C429" s="951">
        <f>(1+_xlfn.XLOOKUP(INT((B429-1)/12)+1,'ZC Curve'!$B$8:$B$107,'ZC Curve'!R$8:R$107,,0))^(1/12)-1</f>
        <v>0</v>
      </c>
      <c r="D429" s="946">
        <f t="shared" si="41"/>
        <v>1</v>
      </c>
      <c r="E429" s="594"/>
      <c r="F429" s="705">
        <f t="shared" si="42"/>
        <v>417</v>
      </c>
      <c r="G429" s="756"/>
      <c r="H429" s="756"/>
      <c r="I429" s="756"/>
      <c r="J429" s="756"/>
      <c r="K429" s="756"/>
      <c r="L429" s="756"/>
      <c r="M429" s="756"/>
      <c r="N429" s="594"/>
      <c r="O429" s="705">
        <f t="shared" si="43"/>
        <v>417</v>
      </c>
      <c r="P429" s="756"/>
      <c r="Q429" s="756"/>
      <c r="R429" s="756"/>
      <c r="S429" s="756"/>
      <c r="T429" s="756"/>
      <c r="U429" s="756"/>
      <c r="V429" s="756"/>
      <c r="W429" s="594"/>
      <c r="X429" s="705">
        <f t="shared" si="44"/>
        <v>417</v>
      </c>
      <c r="Y429" s="756"/>
      <c r="Z429" s="756"/>
      <c r="AA429" s="756"/>
      <c r="AB429" s="756"/>
      <c r="AC429" s="756"/>
      <c r="AD429" s="756"/>
      <c r="AE429" s="756"/>
      <c r="AF429" s="594"/>
      <c r="AG429" s="705">
        <f t="shared" si="45"/>
        <v>417</v>
      </c>
      <c r="AH429" s="756"/>
      <c r="AI429" s="756"/>
      <c r="AJ429" s="756"/>
      <c r="AK429" s="756"/>
      <c r="AL429" s="756"/>
      <c r="AM429" s="756"/>
      <c r="AN429" s="756"/>
      <c r="AO429" s="685"/>
      <c r="AP429" s="705">
        <f t="shared" si="46"/>
        <v>417</v>
      </c>
      <c r="AQ429" s="756"/>
      <c r="AR429" s="756"/>
      <c r="AS429" s="756"/>
      <c r="AT429" s="756"/>
      <c r="AU429" s="756"/>
      <c r="AV429" s="756"/>
      <c r="AW429" s="756"/>
    </row>
    <row r="430" spans="2:49" x14ac:dyDescent="0.25">
      <c r="B430" s="705">
        <v>418</v>
      </c>
      <c r="C430" s="951">
        <f>(1+_xlfn.XLOOKUP(INT((B430-1)/12)+1,'ZC Curve'!$B$8:$B$107,'ZC Curve'!R$8:R$107,,0))^(1/12)-1</f>
        <v>0</v>
      </c>
      <c r="D430" s="946">
        <f t="shared" si="41"/>
        <v>1</v>
      </c>
      <c r="E430" s="594"/>
      <c r="F430" s="705">
        <f t="shared" si="42"/>
        <v>418</v>
      </c>
      <c r="G430" s="756"/>
      <c r="H430" s="756"/>
      <c r="I430" s="756"/>
      <c r="J430" s="756"/>
      <c r="K430" s="756"/>
      <c r="L430" s="756"/>
      <c r="M430" s="756"/>
      <c r="N430" s="594"/>
      <c r="O430" s="705">
        <f t="shared" si="43"/>
        <v>418</v>
      </c>
      <c r="P430" s="756"/>
      <c r="Q430" s="756"/>
      <c r="R430" s="756"/>
      <c r="S430" s="756"/>
      <c r="T430" s="756"/>
      <c r="U430" s="756"/>
      <c r="V430" s="756"/>
      <c r="W430" s="594"/>
      <c r="X430" s="705">
        <f t="shared" si="44"/>
        <v>418</v>
      </c>
      <c r="Y430" s="756"/>
      <c r="Z430" s="756"/>
      <c r="AA430" s="756"/>
      <c r="AB430" s="756"/>
      <c r="AC430" s="756"/>
      <c r="AD430" s="756"/>
      <c r="AE430" s="756"/>
      <c r="AF430" s="594"/>
      <c r="AG430" s="705">
        <f t="shared" si="45"/>
        <v>418</v>
      </c>
      <c r="AH430" s="756"/>
      <c r="AI430" s="756"/>
      <c r="AJ430" s="756"/>
      <c r="AK430" s="756"/>
      <c r="AL430" s="756"/>
      <c r="AM430" s="756"/>
      <c r="AN430" s="756"/>
      <c r="AO430" s="685"/>
      <c r="AP430" s="705">
        <f t="shared" si="46"/>
        <v>418</v>
      </c>
      <c r="AQ430" s="756"/>
      <c r="AR430" s="756"/>
      <c r="AS430" s="756"/>
      <c r="AT430" s="756"/>
      <c r="AU430" s="756"/>
      <c r="AV430" s="756"/>
      <c r="AW430" s="756"/>
    </row>
    <row r="431" spans="2:49" x14ac:dyDescent="0.25">
      <c r="B431" s="705">
        <v>419</v>
      </c>
      <c r="C431" s="951">
        <f>(1+_xlfn.XLOOKUP(INT((B431-1)/12)+1,'ZC Curve'!$B$8:$B$107,'ZC Curve'!R$8:R$107,,0))^(1/12)-1</f>
        <v>0</v>
      </c>
      <c r="D431" s="946">
        <f t="shared" si="41"/>
        <v>1</v>
      </c>
      <c r="E431" s="594"/>
      <c r="F431" s="705">
        <f t="shared" si="42"/>
        <v>419</v>
      </c>
      <c r="G431" s="756"/>
      <c r="H431" s="756"/>
      <c r="I431" s="756"/>
      <c r="J431" s="756"/>
      <c r="K431" s="756"/>
      <c r="L431" s="756"/>
      <c r="M431" s="756"/>
      <c r="N431" s="594"/>
      <c r="O431" s="705">
        <f t="shared" si="43"/>
        <v>419</v>
      </c>
      <c r="P431" s="756"/>
      <c r="Q431" s="756"/>
      <c r="R431" s="756"/>
      <c r="S431" s="756"/>
      <c r="T431" s="756"/>
      <c r="U431" s="756"/>
      <c r="V431" s="756"/>
      <c r="W431" s="594"/>
      <c r="X431" s="705">
        <f t="shared" si="44"/>
        <v>419</v>
      </c>
      <c r="Y431" s="756"/>
      <c r="Z431" s="756"/>
      <c r="AA431" s="756"/>
      <c r="AB431" s="756"/>
      <c r="AC431" s="756"/>
      <c r="AD431" s="756"/>
      <c r="AE431" s="756"/>
      <c r="AF431" s="594"/>
      <c r="AG431" s="705">
        <f t="shared" si="45"/>
        <v>419</v>
      </c>
      <c r="AH431" s="756"/>
      <c r="AI431" s="756"/>
      <c r="AJ431" s="756"/>
      <c r="AK431" s="756"/>
      <c r="AL431" s="756"/>
      <c r="AM431" s="756"/>
      <c r="AN431" s="756"/>
      <c r="AO431" s="685"/>
      <c r="AP431" s="705">
        <f t="shared" si="46"/>
        <v>419</v>
      </c>
      <c r="AQ431" s="756"/>
      <c r="AR431" s="756"/>
      <c r="AS431" s="756"/>
      <c r="AT431" s="756"/>
      <c r="AU431" s="756"/>
      <c r="AV431" s="756"/>
      <c r="AW431" s="756"/>
    </row>
    <row r="432" spans="2:49" x14ac:dyDescent="0.25">
      <c r="B432" s="705">
        <v>420</v>
      </c>
      <c r="C432" s="951">
        <f>(1+_xlfn.XLOOKUP(INT((B432-1)/12)+1,'ZC Curve'!$B$8:$B$107,'ZC Curve'!R$8:R$107,,0))^(1/12)-1</f>
        <v>0</v>
      </c>
      <c r="D432" s="946">
        <f t="shared" si="41"/>
        <v>1</v>
      </c>
      <c r="E432" s="594"/>
      <c r="F432" s="705">
        <f t="shared" si="42"/>
        <v>420</v>
      </c>
      <c r="G432" s="756"/>
      <c r="H432" s="756"/>
      <c r="I432" s="756"/>
      <c r="J432" s="756"/>
      <c r="K432" s="756"/>
      <c r="L432" s="756"/>
      <c r="M432" s="756"/>
      <c r="N432" s="594"/>
      <c r="O432" s="705">
        <f t="shared" si="43"/>
        <v>420</v>
      </c>
      <c r="P432" s="756"/>
      <c r="Q432" s="756"/>
      <c r="R432" s="756"/>
      <c r="S432" s="756"/>
      <c r="T432" s="756"/>
      <c r="U432" s="756"/>
      <c r="V432" s="756"/>
      <c r="W432" s="594"/>
      <c r="X432" s="705">
        <f t="shared" si="44"/>
        <v>420</v>
      </c>
      <c r="Y432" s="756"/>
      <c r="Z432" s="756"/>
      <c r="AA432" s="756"/>
      <c r="AB432" s="756"/>
      <c r="AC432" s="756"/>
      <c r="AD432" s="756"/>
      <c r="AE432" s="756"/>
      <c r="AF432" s="594"/>
      <c r="AG432" s="705">
        <f t="shared" si="45"/>
        <v>420</v>
      </c>
      <c r="AH432" s="756"/>
      <c r="AI432" s="756"/>
      <c r="AJ432" s="756"/>
      <c r="AK432" s="756"/>
      <c r="AL432" s="756"/>
      <c r="AM432" s="756"/>
      <c r="AN432" s="756"/>
      <c r="AO432" s="685"/>
      <c r="AP432" s="705">
        <f t="shared" si="46"/>
        <v>420</v>
      </c>
      <c r="AQ432" s="756"/>
      <c r="AR432" s="756"/>
      <c r="AS432" s="756"/>
      <c r="AT432" s="756"/>
      <c r="AU432" s="756"/>
      <c r="AV432" s="756"/>
      <c r="AW432" s="756"/>
    </row>
    <row r="433" spans="2:49" x14ac:dyDescent="0.25">
      <c r="B433" s="705">
        <v>421</v>
      </c>
      <c r="C433" s="951">
        <f>(1+_xlfn.XLOOKUP(INT((B433-1)/12)+1,'ZC Curve'!$B$8:$B$107,'ZC Curve'!R$8:R$107,,0))^(1/12)-1</f>
        <v>0</v>
      </c>
      <c r="D433" s="946">
        <f t="shared" si="41"/>
        <v>1</v>
      </c>
      <c r="E433" s="594"/>
      <c r="F433" s="705">
        <f t="shared" si="42"/>
        <v>421</v>
      </c>
      <c r="G433" s="756"/>
      <c r="H433" s="756"/>
      <c r="I433" s="756"/>
      <c r="J433" s="756"/>
      <c r="K433" s="756"/>
      <c r="L433" s="756"/>
      <c r="M433" s="756"/>
      <c r="N433" s="594"/>
      <c r="O433" s="705">
        <f t="shared" si="43"/>
        <v>421</v>
      </c>
      <c r="P433" s="756"/>
      <c r="Q433" s="756"/>
      <c r="R433" s="756"/>
      <c r="S433" s="756"/>
      <c r="T433" s="756"/>
      <c r="U433" s="756"/>
      <c r="V433" s="756"/>
      <c r="W433" s="594"/>
      <c r="X433" s="705">
        <f t="shared" si="44"/>
        <v>421</v>
      </c>
      <c r="Y433" s="756"/>
      <c r="Z433" s="756"/>
      <c r="AA433" s="756"/>
      <c r="AB433" s="756"/>
      <c r="AC433" s="756"/>
      <c r="AD433" s="756"/>
      <c r="AE433" s="756"/>
      <c r="AF433" s="594"/>
      <c r="AG433" s="705">
        <f t="shared" si="45"/>
        <v>421</v>
      </c>
      <c r="AH433" s="756"/>
      <c r="AI433" s="756"/>
      <c r="AJ433" s="756"/>
      <c r="AK433" s="756"/>
      <c r="AL433" s="756"/>
      <c r="AM433" s="756"/>
      <c r="AN433" s="756"/>
      <c r="AO433" s="685"/>
      <c r="AP433" s="705">
        <f t="shared" si="46"/>
        <v>421</v>
      </c>
      <c r="AQ433" s="756"/>
      <c r="AR433" s="756"/>
      <c r="AS433" s="756"/>
      <c r="AT433" s="756"/>
      <c r="AU433" s="756"/>
      <c r="AV433" s="756"/>
      <c r="AW433" s="756"/>
    </row>
    <row r="434" spans="2:49" x14ac:dyDescent="0.25">
      <c r="B434" s="705">
        <v>422</v>
      </c>
      <c r="C434" s="951">
        <f>(1+_xlfn.XLOOKUP(INT((B434-1)/12)+1,'ZC Curve'!$B$8:$B$107,'ZC Curve'!R$8:R$107,,0))^(1/12)-1</f>
        <v>0</v>
      </c>
      <c r="D434" s="946">
        <f t="shared" si="41"/>
        <v>1</v>
      </c>
      <c r="E434" s="594"/>
      <c r="F434" s="705">
        <f t="shared" si="42"/>
        <v>422</v>
      </c>
      <c r="G434" s="756"/>
      <c r="H434" s="756"/>
      <c r="I434" s="756"/>
      <c r="J434" s="756"/>
      <c r="K434" s="756"/>
      <c r="L434" s="756"/>
      <c r="M434" s="756"/>
      <c r="N434" s="594"/>
      <c r="O434" s="705">
        <f t="shared" si="43"/>
        <v>422</v>
      </c>
      <c r="P434" s="756"/>
      <c r="Q434" s="756"/>
      <c r="R434" s="756"/>
      <c r="S434" s="756"/>
      <c r="T434" s="756"/>
      <c r="U434" s="756"/>
      <c r="V434" s="756"/>
      <c r="W434" s="594"/>
      <c r="X434" s="705">
        <f t="shared" si="44"/>
        <v>422</v>
      </c>
      <c r="Y434" s="756"/>
      <c r="Z434" s="756"/>
      <c r="AA434" s="756"/>
      <c r="AB434" s="756"/>
      <c r="AC434" s="756"/>
      <c r="AD434" s="756"/>
      <c r="AE434" s="756"/>
      <c r="AF434" s="594"/>
      <c r="AG434" s="705">
        <f t="shared" si="45"/>
        <v>422</v>
      </c>
      <c r="AH434" s="756"/>
      <c r="AI434" s="756"/>
      <c r="AJ434" s="756"/>
      <c r="AK434" s="756"/>
      <c r="AL434" s="756"/>
      <c r="AM434" s="756"/>
      <c r="AN434" s="756"/>
      <c r="AO434" s="685"/>
      <c r="AP434" s="705">
        <f t="shared" si="46"/>
        <v>422</v>
      </c>
      <c r="AQ434" s="756"/>
      <c r="AR434" s="756"/>
      <c r="AS434" s="756"/>
      <c r="AT434" s="756"/>
      <c r="AU434" s="756"/>
      <c r="AV434" s="756"/>
      <c r="AW434" s="756"/>
    </row>
    <row r="435" spans="2:49" x14ac:dyDescent="0.25">
      <c r="B435" s="705">
        <v>423</v>
      </c>
      <c r="C435" s="951">
        <f>(1+_xlfn.XLOOKUP(INT((B435-1)/12)+1,'ZC Curve'!$B$8:$B$107,'ZC Curve'!R$8:R$107,,0))^(1/12)-1</f>
        <v>0</v>
      </c>
      <c r="D435" s="946">
        <f t="shared" si="41"/>
        <v>1</v>
      </c>
      <c r="E435" s="594"/>
      <c r="F435" s="705">
        <f t="shared" si="42"/>
        <v>423</v>
      </c>
      <c r="G435" s="756"/>
      <c r="H435" s="756"/>
      <c r="I435" s="756"/>
      <c r="J435" s="756"/>
      <c r="K435" s="756"/>
      <c r="L435" s="756"/>
      <c r="M435" s="756"/>
      <c r="N435" s="594"/>
      <c r="O435" s="705">
        <f t="shared" si="43"/>
        <v>423</v>
      </c>
      <c r="P435" s="756"/>
      <c r="Q435" s="756"/>
      <c r="R435" s="756"/>
      <c r="S435" s="756"/>
      <c r="T435" s="756"/>
      <c r="U435" s="756"/>
      <c r="V435" s="756"/>
      <c r="W435" s="594"/>
      <c r="X435" s="705">
        <f t="shared" si="44"/>
        <v>423</v>
      </c>
      <c r="Y435" s="756"/>
      <c r="Z435" s="756"/>
      <c r="AA435" s="756"/>
      <c r="AB435" s="756"/>
      <c r="AC435" s="756"/>
      <c r="AD435" s="756"/>
      <c r="AE435" s="756"/>
      <c r="AF435" s="594"/>
      <c r="AG435" s="705">
        <f t="shared" si="45"/>
        <v>423</v>
      </c>
      <c r="AH435" s="756"/>
      <c r="AI435" s="756"/>
      <c r="AJ435" s="756"/>
      <c r="AK435" s="756"/>
      <c r="AL435" s="756"/>
      <c r="AM435" s="756"/>
      <c r="AN435" s="756"/>
      <c r="AO435" s="685"/>
      <c r="AP435" s="705">
        <f t="shared" si="46"/>
        <v>423</v>
      </c>
      <c r="AQ435" s="756"/>
      <c r="AR435" s="756"/>
      <c r="AS435" s="756"/>
      <c r="AT435" s="756"/>
      <c r="AU435" s="756"/>
      <c r="AV435" s="756"/>
      <c r="AW435" s="756"/>
    </row>
    <row r="436" spans="2:49" x14ac:dyDescent="0.25">
      <c r="B436" s="705">
        <v>424</v>
      </c>
      <c r="C436" s="951">
        <f>(1+_xlfn.XLOOKUP(INT((B436-1)/12)+1,'ZC Curve'!$B$8:$B$107,'ZC Curve'!R$8:R$107,,0))^(1/12)-1</f>
        <v>0</v>
      </c>
      <c r="D436" s="946">
        <f t="shared" si="41"/>
        <v>1</v>
      </c>
      <c r="E436" s="594"/>
      <c r="F436" s="705">
        <f t="shared" si="42"/>
        <v>424</v>
      </c>
      <c r="G436" s="756"/>
      <c r="H436" s="756"/>
      <c r="I436" s="756"/>
      <c r="J436" s="756"/>
      <c r="K436" s="756"/>
      <c r="L436" s="756"/>
      <c r="M436" s="756"/>
      <c r="N436" s="594"/>
      <c r="O436" s="705">
        <f t="shared" si="43"/>
        <v>424</v>
      </c>
      <c r="P436" s="756"/>
      <c r="Q436" s="756"/>
      <c r="R436" s="756"/>
      <c r="S436" s="756"/>
      <c r="T436" s="756"/>
      <c r="U436" s="756"/>
      <c r="V436" s="756"/>
      <c r="W436" s="594"/>
      <c r="X436" s="705">
        <f t="shared" si="44"/>
        <v>424</v>
      </c>
      <c r="Y436" s="756"/>
      <c r="Z436" s="756"/>
      <c r="AA436" s="756"/>
      <c r="AB436" s="756"/>
      <c r="AC436" s="756"/>
      <c r="AD436" s="756"/>
      <c r="AE436" s="756"/>
      <c r="AF436" s="594"/>
      <c r="AG436" s="705">
        <f t="shared" si="45"/>
        <v>424</v>
      </c>
      <c r="AH436" s="756"/>
      <c r="AI436" s="756"/>
      <c r="AJ436" s="756"/>
      <c r="AK436" s="756"/>
      <c r="AL436" s="756"/>
      <c r="AM436" s="756"/>
      <c r="AN436" s="756"/>
      <c r="AO436" s="685"/>
      <c r="AP436" s="705">
        <f t="shared" si="46"/>
        <v>424</v>
      </c>
      <c r="AQ436" s="756"/>
      <c r="AR436" s="756"/>
      <c r="AS436" s="756"/>
      <c r="AT436" s="756"/>
      <c r="AU436" s="756"/>
      <c r="AV436" s="756"/>
      <c r="AW436" s="756"/>
    </row>
    <row r="437" spans="2:49" x14ac:dyDescent="0.25">
      <c r="B437" s="705">
        <v>425</v>
      </c>
      <c r="C437" s="951">
        <f>(1+_xlfn.XLOOKUP(INT((B437-1)/12)+1,'ZC Curve'!$B$8:$B$107,'ZC Curve'!R$8:R$107,,0))^(1/12)-1</f>
        <v>0</v>
      </c>
      <c r="D437" s="946">
        <f t="shared" si="41"/>
        <v>1</v>
      </c>
      <c r="E437" s="594"/>
      <c r="F437" s="705">
        <f t="shared" si="42"/>
        <v>425</v>
      </c>
      <c r="G437" s="756"/>
      <c r="H437" s="756"/>
      <c r="I437" s="756"/>
      <c r="J437" s="756"/>
      <c r="K437" s="756"/>
      <c r="L437" s="756"/>
      <c r="M437" s="756"/>
      <c r="N437" s="594"/>
      <c r="O437" s="705">
        <f t="shared" si="43"/>
        <v>425</v>
      </c>
      <c r="P437" s="756"/>
      <c r="Q437" s="756"/>
      <c r="R437" s="756"/>
      <c r="S437" s="756"/>
      <c r="T437" s="756"/>
      <c r="U437" s="756"/>
      <c r="V437" s="756"/>
      <c r="W437" s="594"/>
      <c r="X437" s="705">
        <f t="shared" si="44"/>
        <v>425</v>
      </c>
      <c r="Y437" s="756"/>
      <c r="Z437" s="756"/>
      <c r="AA437" s="756"/>
      <c r="AB437" s="756"/>
      <c r="AC437" s="756"/>
      <c r="AD437" s="756"/>
      <c r="AE437" s="756"/>
      <c r="AF437" s="594"/>
      <c r="AG437" s="705">
        <f t="shared" si="45"/>
        <v>425</v>
      </c>
      <c r="AH437" s="756"/>
      <c r="AI437" s="756"/>
      <c r="AJ437" s="756"/>
      <c r="AK437" s="756"/>
      <c r="AL437" s="756"/>
      <c r="AM437" s="756"/>
      <c r="AN437" s="756"/>
      <c r="AO437" s="685"/>
      <c r="AP437" s="705">
        <f t="shared" si="46"/>
        <v>425</v>
      </c>
      <c r="AQ437" s="756"/>
      <c r="AR437" s="756"/>
      <c r="AS437" s="756"/>
      <c r="AT437" s="756"/>
      <c r="AU437" s="756"/>
      <c r="AV437" s="756"/>
      <c r="AW437" s="756"/>
    </row>
    <row r="438" spans="2:49" x14ac:dyDescent="0.25">
      <c r="B438" s="705">
        <v>426</v>
      </c>
      <c r="C438" s="951">
        <f>(1+_xlfn.XLOOKUP(INT((B438-1)/12)+1,'ZC Curve'!$B$8:$B$107,'ZC Curve'!R$8:R$107,,0))^(1/12)-1</f>
        <v>0</v>
      </c>
      <c r="D438" s="946">
        <f t="shared" si="41"/>
        <v>1</v>
      </c>
      <c r="E438" s="594"/>
      <c r="F438" s="705">
        <f t="shared" si="42"/>
        <v>426</v>
      </c>
      <c r="G438" s="756"/>
      <c r="H438" s="756"/>
      <c r="I438" s="756"/>
      <c r="J438" s="756"/>
      <c r="K438" s="756"/>
      <c r="L438" s="756"/>
      <c r="M438" s="756"/>
      <c r="N438" s="594"/>
      <c r="O438" s="705">
        <f t="shared" si="43"/>
        <v>426</v>
      </c>
      <c r="P438" s="756"/>
      <c r="Q438" s="756"/>
      <c r="R438" s="756"/>
      <c r="S438" s="756"/>
      <c r="T438" s="756"/>
      <c r="U438" s="756"/>
      <c r="V438" s="756"/>
      <c r="W438" s="594"/>
      <c r="X438" s="705">
        <f t="shared" si="44"/>
        <v>426</v>
      </c>
      <c r="Y438" s="756"/>
      <c r="Z438" s="756"/>
      <c r="AA438" s="756"/>
      <c r="AB438" s="756"/>
      <c r="AC438" s="756"/>
      <c r="AD438" s="756"/>
      <c r="AE438" s="756"/>
      <c r="AF438" s="594"/>
      <c r="AG438" s="705">
        <f t="shared" si="45"/>
        <v>426</v>
      </c>
      <c r="AH438" s="756"/>
      <c r="AI438" s="756"/>
      <c r="AJ438" s="756"/>
      <c r="AK438" s="756"/>
      <c r="AL438" s="756"/>
      <c r="AM438" s="756"/>
      <c r="AN438" s="756"/>
      <c r="AO438" s="685"/>
      <c r="AP438" s="705">
        <f t="shared" si="46"/>
        <v>426</v>
      </c>
      <c r="AQ438" s="756"/>
      <c r="AR438" s="756"/>
      <c r="AS438" s="756"/>
      <c r="AT438" s="756"/>
      <c r="AU438" s="756"/>
      <c r="AV438" s="756"/>
      <c r="AW438" s="756"/>
    </row>
    <row r="439" spans="2:49" x14ac:dyDescent="0.25">
      <c r="B439" s="705">
        <v>427</v>
      </c>
      <c r="C439" s="951">
        <f>(1+_xlfn.XLOOKUP(INT((B439-1)/12)+1,'ZC Curve'!$B$8:$B$107,'ZC Curve'!R$8:R$107,,0))^(1/12)-1</f>
        <v>0</v>
      </c>
      <c r="D439" s="946">
        <f t="shared" si="41"/>
        <v>1</v>
      </c>
      <c r="E439" s="594"/>
      <c r="F439" s="705">
        <f t="shared" si="42"/>
        <v>427</v>
      </c>
      <c r="G439" s="756"/>
      <c r="H439" s="756"/>
      <c r="I439" s="756"/>
      <c r="J439" s="756"/>
      <c r="K439" s="756"/>
      <c r="L439" s="756"/>
      <c r="M439" s="756"/>
      <c r="N439" s="594"/>
      <c r="O439" s="705">
        <f t="shared" si="43"/>
        <v>427</v>
      </c>
      <c r="P439" s="756"/>
      <c r="Q439" s="756"/>
      <c r="R439" s="756"/>
      <c r="S439" s="756"/>
      <c r="T439" s="756"/>
      <c r="U439" s="756"/>
      <c r="V439" s="756"/>
      <c r="W439" s="594"/>
      <c r="X439" s="705">
        <f t="shared" si="44"/>
        <v>427</v>
      </c>
      <c r="Y439" s="756"/>
      <c r="Z439" s="756"/>
      <c r="AA439" s="756"/>
      <c r="AB439" s="756"/>
      <c r="AC439" s="756"/>
      <c r="AD439" s="756"/>
      <c r="AE439" s="756"/>
      <c r="AF439" s="594"/>
      <c r="AG439" s="705">
        <f t="shared" si="45"/>
        <v>427</v>
      </c>
      <c r="AH439" s="756"/>
      <c r="AI439" s="756"/>
      <c r="AJ439" s="756"/>
      <c r="AK439" s="756"/>
      <c r="AL439" s="756"/>
      <c r="AM439" s="756"/>
      <c r="AN439" s="756"/>
      <c r="AO439" s="685"/>
      <c r="AP439" s="705">
        <f t="shared" si="46"/>
        <v>427</v>
      </c>
      <c r="AQ439" s="756"/>
      <c r="AR439" s="756"/>
      <c r="AS439" s="756"/>
      <c r="AT439" s="756"/>
      <c r="AU439" s="756"/>
      <c r="AV439" s="756"/>
      <c r="AW439" s="756"/>
    </row>
    <row r="440" spans="2:49" x14ac:dyDescent="0.25">
      <c r="B440" s="705">
        <v>428</v>
      </c>
      <c r="C440" s="951">
        <f>(1+_xlfn.XLOOKUP(INT((B440-1)/12)+1,'ZC Curve'!$B$8:$B$107,'ZC Curve'!R$8:R$107,,0))^(1/12)-1</f>
        <v>0</v>
      </c>
      <c r="D440" s="946">
        <f t="shared" si="41"/>
        <v>1</v>
      </c>
      <c r="E440" s="594"/>
      <c r="F440" s="705">
        <f t="shared" si="42"/>
        <v>428</v>
      </c>
      <c r="G440" s="756"/>
      <c r="H440" s="756"/>
      <c r="I440" s="756"/>
      <c r="J440" s="756"/>
      <c r="K440" s="756"/>
      <c r="L440" s="756"/>
      <c r="M440" s="756"/>
      <c r="N440" s="594"/>
      <c r="O440" s="705">
        <f t="shared" si="43"/>
        <v>428</v>
      </c>
      <c r="P440" s="756"/>
      <c r="Q440" s="756"/>
      <c r="R440" s="756"/>
      <c r="S440" s="756"/>
      <c r="T440" s="756"/>
      <c r="U440" s="756"/>
      <c r="V440" s="756"/>
      <c r="W440" s="594"/>
      <c r="X440" s="705">
        <f t="shared" si="44"/>
        <v>428</v>
      </c>
      <c r="Y440" s="756"/>
      <c r="Z440" s="756"/>
      <c r="AA440" s="756"/>
      <c r="AB440" s="756"/>
      <c r="AC440" s="756"/>
      <c r="AD440" s="756"/>
      <c r="AE440" s="756"/>
      <c r="AF440" s="594"/>
      <c r="AG440" s="705">
        <f t="shared" si="45"/>
        <v>428</v>
      </c>
      <c r="AH440" s="756"/>
      <c r="AI440" s="756"/>
      <c r="AJ440" s="756"/>
      <c r="AK440" s="756"/>
      <c r="AL440" s="756"/>
      <c r="AM440" s="756"/>
      <c r="AN440" s="756"/>
      <c r="AO440" s="685"/>
      <c r="AP440" s="705">
        <f t="shared" si="46"/>
        <v>428</v>
      </c>
      <c r="AQ440" s="756"/>
      <c r="AR440" s="756"/>
      <c r="AS440" s="756"/>
      <c r="AT440" s="756"/>
      <c r="AU440" s="756"/>
      <c r="AV440" s="756"/>
      <c r="AW440" s="756"/>
    </row>
    <row r="441" spans="2:49" x14ac:dyDescent="0.25">
      <c r="B441" s="705">
        <v>429</v>
      </c>
      <c r="C441" s="951">
        <f>(1+_xlfn.XLOOKUP(INT((B441-1)/12)+1,'ZC Curve'!$B$8:$B$107,'ZC Curve'!R$8:R$107,,0))^(1/12)-1</f>
        <v>0</v>
      </c>
      <c r="D441" s="946">
        <f t="shared" si="41"/>
        <v>1</v>
      </c>
      <c r="E441" s="594"/>
      <c r="F441" s="705">
        <f t="shared" si="42"/>
        <v>429</v>
      </c>
      <c r="G441" s="756"/>
      <c r="H441" s="756"/>
      <c r="I441" s="756"/>
      <c r="J441" s="756"/>
      <c r="K441" s="756"/>
      <c r="L441" s="756"/>
      <c r="M441" s="756"/>
      <c r="N441" s="594"/>
      <c r="O441" s="705">
        <f t="shared" si="43"/>
        <v>429</v>
      </c>
      <c r="P441" s="756"/>
      <c r="Q441" s="756"/>
      <c r="R441" s="756"/>
      <c r="S441" s="756"/>
      <c r="T441" s="756"/>
      <c r="U441" s="756"/>
      <c r="V441" s="756"/>
      <c r="W441" s="594"/>
      <c r="X441" s="705">
        <f t="shared" si="44"/>
        <v>429</v>
      </c>
      <c r="Y441" s="756"/>
      <c r="Z441" s="756"/>
      <c r="AA441" s="756"/>
      <c r="AB441" s="756"/>
      <c r="AC441" s="756"/>
      <c r="AD441" s="756"/>
      <c r="AE441" s="756"/>
      <c r="AF441" s="594"/>
      <c r="AG441" s="705">
        <f t="shared" si="45"/>
        <v>429</v>
      </c>
      <c r="AH441" s="756"/>
      <c r="AI441" s="756"/>
      <c r="AJ441" s="756"/>
      <c r="AK441" s="756"/>
      <c r="AL441" s="756"/>
      <c r="AM441" s="756"/>
      <c r="AN441" s="756"/>
      <c r="AO441" s="685"/>
      <c r="AP441" s="705">
        <f t="shared" si="46"/>
        <v>429</v>
      </c>
      <c r="AQ441" s="756"/>
      <c r="AR441" s="756"/>
      <c r="AS441" s="756"/>
      <c r="AT441" s="756"/>
      <c r="AU441" s="756"/>
      <c r="AV441" s="756"/>
      <c r="AW441" s="756"/>
    </row>
    <row r="442" spans="2:49" x14ac:dyDescent="0.25">
      <c r="B442" s="705">
        <v>430</v>
      </c>
      <c r="C442" s="951">
        <f>(1+_xlfn.XLOOKUP(INT((B442-1)/12)+1,'ZC Curve'!$B$8:$B$107,'ZC Curve'!R$8:R$107,,0))^(1/12)-1</f>
        <v>0</v>
      </c>
      <c r="D442" s="946">
        <f t="shared" si="41"/>
        <v>1</v>
      </c>
      <c r="E442" s="594"/>
      <c r="F442" s="705">
        <f t="shared" si="42"/>
        <v>430</v>
      </c>
      <c r="G442" s="756"/>
      <c r="H442" s="756"/>
      <c r="I442" s="756"/>
      <c r="J442" s="756"/>
      <c r="K442" s="756"/>
      <c r="L442" s="756"/>
      <c r="M442" s="756"/>
      <c r="N442" s="594"/>
      <c r="O442" s="705">
        <f t="shared" si="43"/>
        <v>430</v>
      </c>
      <c r="P442" s="756"/>
      <c r="Q442" s="756"/>
      <c r="R442" s="756"/>
      <c r="S442" s="756"/>
      <c r="T442" s="756"/>
      <c r="U442" s="756"/>
      <c r="V442" s="756"/>
      <c r="W442" s="594"/>
      <c r="X442" s="705">
        <f t="shared" si="44"/>
        <v>430</v>
      </c>
      <c r="Y442" s="756"/>
      <c r="Z442" s="756"/>
      <c r="AA442" s="756"/>
      <c r="AB442" s="756"/>
      <c r="AC442" s="756"/>
      <c r="AD442" s="756"/>
      <c r="AE442" s="756"/>
      <c r="AF442" s="594"/>
      <c r="AG442" s="705">
        <f t="shared" si="45"/>
        <v>430</v>
      </c>
      <c r="AH442" s="756"/>
      <c r="AI442" s="756"/>
      <c r="AJ442" s="756"/>
      <c r="AK442" s="756"/>
      <c r="AL442" s="756"/>
      <c r="AM442" s="756"/>
      <c r="AN442" s="756"/>
      <c r="AO442" s="685"/>
      <c r="AP442" s="705">
        <f t="shared" si="46"/>
        <v>430</v>
      </c>
      <c r="AQ442" s="756"/>
      <c r="AR442" s="756"/>
      <c r="AS442" s="756"/>
      <c r="AT442" s="756"/>
      <c r="AU442" s="756"/>
      <c r="AV442" s="756"/>
      <c r="AW442" s="756"/>
    </row>
    <row r="443" spans="2:49" x14ac:dyDescent="0.25">
      <c r="B443" s="705">
        <v>431</v>
      </c>
      <c r="C443" s="951">
        <f>(1+_xlfn.XLOOKUP(INT((B443-1)/12)+1,'ZC Curve'!$B$8:$B$107,'ZC Curve'!R$8:R$107,,0))^(1/12)-1</f>
        <v>0</v>
      </c>
      <c r="D443" s="946">
        <f t="shared" si="41"/>
        <v>1</v>
      </c>
      <c r="E443" s="594"/>
      <c r="F443" s="705">
        <f t="shared" si="42"/>
        <v>431</v>
      </c>
      <c r="G443" s="756"/>
      <c r="H443" s="756"/>
      <c r="I443" s="756"/>
      <c r="J443" s="756"/>
      <c r="K443" s="756"/>
      <c r="L443" s="756"/>
      <c r="M443" s="756"/>
      <c r="N443" s="594"/>
      <c r="O443" s="705">
        <f t="shared" si="43"/>
        <v>431</v>
      </c>
      <c r="P443" s="756"/>
      <c r="Q443" s="756"/>
      <c r="R443" s="756"/>
      <c r="S443" s="756"/>
      <c r="T443" s="756"/>
      <c r="U443" s="756"/>
      <c r="V443" s="756"/>
      <c r="W443" s="594"/>
      <c r="X443" s="705">
        <f t="shared" si="44"/>
        <v>431</v>
      </c>
      <c r="Y443" s="756"/>
      <c r="Z443" s="756"/>
      <c r="AA443" s="756"/>
      <c r="AB443" s="756"/>
      <c r="AC443" s="756"/>
      <c r="AD443" s="756"/>
      <c r="AE443" s="756"/>
      <c r="AF443" s="594"/>
      <c r="AG443" s="705">
        <f t="shared" si="45"/>
        <v>431</v>
      </c>
      <c r="AH443" s="756"/>
      <c r="AI443" s="756"/>
      <c r="AJ443" s="756"/>
      <c r="AK443" s="756"/>
      <c r="AL443" s="756"/>
      <c r="AM443" s="756"/>
      <c r="AN443" s="756"/>
      <c r="AO443" s="685"/>
      <c r="AP443" s="705">
        <f t="shared" si="46"/>
        <v>431</v>
      </c>
      <c r="AQ443" s="756"/>
      <c r="AR443" s="756"/>
      <c r="AS443" s="756"/>
      <c r="AT443" s="756"/>
      <c r="AU443" s="756"/>
      <c r="AV443" s="756"/>
      <c r="AW443" s="756"/>
    </row>
    <row r="444" spans="2:49" x14ac:dyDescent="0.25">
      <c r="B444" s="705">
        <v>432</v>
      </c>
      <c r="C444" s="951">
        <f>(1+_xlfn.XLOOKUP(INT((B444-1)/12)+1,'ZC Curve'!$B$8:$B$107,'ZC Curve'!R$8:R$107,,0))^(1/12)-1</f>
        <v>0</v>
      </c>
      <c r="D444" s="946">
        <f t="shared" si="41"/>
        <v>1</v>
      </c>
      <c r="E444" s="594"/>
      <c r="F444" s="705">
        <f t="shared" si="42"/>
        <v>432</v>
      </c>
      <c r="G444" s="756"/>
      <c r="H444" s="756"/>
      <c r="I444" s="756"/>
      <c r="J444" s="756"/>
      <c r="K444" s="756"/>
      <c r="L444" s="756"/>
      <c r="M444" s="756"/>
      <c r="N444" s="594"/>
      <c r="O444" s="705">
        <f t="shared" si="43"/>
        <v>432</v>
      </c>
      <c r="P444" s="756"/>
      <c r="Q444" s="756"/>
      <c r="R444" s="756"/>
      <c r="S444" s="756"/>
      <c r="T444" s="756"/>
      <c r="U444" s="756"/>
      <c r="V444" s="756"/>
      <c r="W444" s="594"/>
      <c r="X444" s="705">
        <f t="shared" si="44"/>
        <v>432</v>
      </c>
      <c r="Y444" s="756"/>
      <c r="Z444" s="756"/>
      <c r="AA444" s="756"/>
      <c r="AB444" s="756"/>
      <c r="AC444" s="756"/>
      <c r="AD444" s="756"/>
      <c r="AE444" s="756"/>
      <c r="AF444" s="594"/>
      <c r="AG444" s="705">
        <f t="shared" si="45"/>
        <v>432</v>
      </c>
      <c r="AH444" s="756"/>
      <c r="AI444" s="756"/>
      <c r="AJ444" s="756"/>
      <c r="AK444" s="756"/>
      <c r="AL444" s="756"/>
      <c r="AM444" s="756"/>
      <c r="AN444" s="756"/>
      <c r="AO444" s="685"/>
      <c r="AP444" s="705">
        <f t="shared" si="46"/>
        <v>432</v>
      </c>
      <c r="AQ444" s="756"/>
      <c r="AR444" s="756"/>
      <c r="AS444" s="756"/>
      <c r="AT444" s="756"/>
      <c r="AU444" s="756"/>
      <c r="AV444" s="756"/>
      <c r="AW444" s="756"/>
    </row>
    <row r="445" spans="2:49" x14ac:dyDescent="0.25">
      <c r="B445" s="705">
        <v>433</v>
      </c>
      <c r="C445" s="951">
        <f>(1+_xlfn.XLOOKUP(INT((B445-1)/12)+1,'ZC Curve'!$B$8:$B$107,'ZC Curve'!R$8:R$107,,0))^(1/12)-1</f>
        <v>0</v>
      </c>
      <c r="D445" s="946">
        <f t="shared" si="41"/>
        <v>1</v>
      </c>
      <c r="E445" s="594"/>
      <c r="F445" s="705">
        <f t="shared" si="42"/>
        <v>433</v>
      </c>
      <c r="G445" s="756"/>
      <c r="H445" s="756"/>
      <c r="I445" s="756"/>
      <c r="J445" s="756"/>
      <c r="K445" s="756"/>
      <c r="L445" s="756"/>
      <c r="M445" s="756"/>
      <c r="N445" s="594"/>
      <c r="O445" s="705">
        <f t="shared" si="43"/>
        <v>433</v>
      </c>
      <c r="P445" s="756"/>
      <c r="Q445" s="756"/>
      <c r="R445" s="756"/>
      <c r="S445" s="756"/>
      <c r="T445" s="756"/>
      <c r="U445" s="756"/>
      <c r="V445" s="756"/>
      <c r="W445" s="594"/>
      <c r="X445" s="705">
        <f t="shared" si="44"/>
        <v>433</v>
      </c>
      <c r="Y445" s="756"/>
      <c r="Z445" s="756"/>
      <c r="AA445" s="756"/>
      <c r="AB445" s="756"/>
      <c r="AC445" s="756"/>
      <c r="AD445" s="756"/>
      <c r="AE445" s="756"/>
      <c r="AF445" s="594"/>
      <c r="AG445" s="705">
        <f t="shared" si="45"/>
        <v>433</v>
      </c>
      <c r="AH445" s="756"/>
      <c r="AI445" s="756"/>
      <c r="AJ445" s="756"/>
      <c r="AK445" s="756"/>
      <c r="AL445" s="756"/>
      <c r="AM445" s="756"/>
      <c r="AN445" s="756"/>
      <c r="AO445" s="685"/>
      <c r="AP445" s="705">
        <f t="shared" si="46"/>
        <v>433</v>
      </c>
      <c r="AQ445" s="756"/>
      <c r="AR445" s="756"/>
      <c r="AS445" s="756"/>
      <c r="AT445" s="756"/>
      <c r="AU445" s="756"/>
      <c r="AV445" s="756"/>
      <c r="AW445" s="756"/>
    </row>
    <row r="446" spans="2:49" x14ac:dyDescent="0.25">
      <c r="B446" s="705">
        <v>434</v>
      </c>
      <c r="C446" s="951">
        <f>(1+_xlfn.XLOOKUP(INT((B446-1)/12)+1,'ZC Curve'!$B$8:$B$107,'ZC Curve'!R$8:R$107,,0))^(1/12)-1</f>
        <v>0</v>
      </c>
      <c r="D446" s="946">
        <f t="shared" si="41"/>
        <v>1</v>
      </c>
      <c r="E446" s="594"/>
      <c r="F446" s="705">
        <f t="shared" si="42"/>
        <v>434</v>
      </c>
      <c r="G446" s="756"/>
      <c r="H446" s="756"/>
      <c r="I446" s="756"/>
      <c r="J446" s="756"/>
      <c r="K446" s="756"/>
      <c r="L446" s="756"/>
      <c r="M446" s="756"/>
      <c r="N446" s="594"/>
      <c r="O446" s="705">
        <f t="shared" si="43"/>
        <v>434</v>
      </c>
      <c r="P446" s="756"/>
      <c r="Q446" s="756"/>
      <c r="R446" s="756"/>
      <c r="S446" s="756"/>
      <c r="T446" s="756"/>
      <c r="U446" s="756"/>
      <c r="V446" s="756"/>
      <c r="W446" s="594"/>
      <c r="X446" s="705">
        <f t="shared" si="44"/>
        <v>434</v>
      </c>
      <c r="Y446" s="756"/>
      <c r="Z446" s="756"/>
      <c r="AA446" s="756"/>
      <c r="AB446" s="756"/>
      <c r="AC446" s="756"/>
      <c r="AD446" s="756"/>
      <c r="AE446" s="756"/>
      <c r="AF446" s="594"/>
      <c r="AG446" s="705">
        <f t="shared" si="45"/>
        <v>434</v>
      </c>
      <c r="AH446" s="756"/>
      <c r="AI446" s="756"/>
      <c r="AJ446" s="756"/>
      <c r="AK446" s="756"/>
      <c r="AL446" s="756"/>
      <c r="AM446" s="756"/>
      <c r="AN446" s="756"/>
      <c r="AO446" s="685"/>
      <c r="AP446" s="705">
        <f t="shared" si="46"/>
        <v>434</v>
      </c>
      <c r="AQ446" s="756"/>
      <c r="AR446" s="756"/>
      <c r="AS446" s="756"/>
      <c r="AT446" s="756"/>
      <c r="AU446" s="756"/>
      <c r="AV446" s="756"/>
      <c r="AW446" s="756"/>
    </row>
    <row r="447" spans="2:49" x14ac:dyDescent="0.25">
      <c r="B447" s="705">
        <v>435</v>
      </c>
      <c r="C447" s="951">
        <f>(1+_xlfn.XLOOKUP(INT((B447-1)/12)+1,'ZC Curve'!$B$8:$B$107,'ZC Curve'!R$8:R$107,,0))^(1/12)-1</f>
        <v>0</v>
      </c>
      <c r="D447" s="946">
        <f t="shared" si="41"/>
        <v>1</v>
      </c>
      <c r="E447" s="594"/>
      <c r="F447" s="705">
        <f t="shared" si="42"/>
        <v>435</v>
      </c>
      <c r="G447" s="756"/>
      <c r="H447" s="756"/>
      <c r="I447" s="756"/>
      <c r="J447" s="756"/>
      <c r="K447" s="756"/>
      <c r="L447" s="756"/>
      <c r="M447" s="756"/>
      <c r="N447" s="594"/>
      <c r="O447" s="705">
        <f t="shared" si="43"/>
        <v>435</v>
      </c>
      <c r="P447" s="756"/>
      <c r="Q447" s="756"/>
      <c r="R447" s="756"/>
      <c r="S447" s="756"/>
      <c r="T447" s="756"/>
      <c r="U447" s="756"/>
      <c r="V447" s="756"/>
      <c r="W447" s="594"/>
      <c r="X447" s="705">
        <f t="shared" si="44"/>
        <v>435</v>
      </c>
      <c r="Y447" s="756"/>
      <c r="Z447" s="756"/>
      <c r="AA447" s="756"/>
      <c r="AB447" s="756"/>
      <c r="AC447" s="756"/>
      <c r="AD447" s="756"/>
      <c r="AE447" s="756"/>
      <c r="AF447" s="594"/>
      <c r="AG447" s="705">
        <f t="shared" si="45"/>
        <v>435</v>
      </c>
      <c r="AH447" s="756"/>
      <c r="AI447" s="756"/>
      <c r="AJ447" s="756"/>
      <c r="AK447" s="756"/>
      <c r="AL447" s="756"/>
      <c r="AM447" s="756"/>
      <c r="AN447" s="756"/>
      <c r="AO447" s="685"/>
      <c r="AP447" s="705">
        <f t="shared" si="46"/>
        <v>435</v>
      </c>
      <c r="AQ447" s="756"/>
      <c r="AR447" s="756"/>
      <c r="AS447" s="756"/>
      <c r="AT447" s="756"/>
      <c r="AU447" s="756"/>
      <c r="AV447" s="756"/>
      <c r="AW447" s="756"/>
    </row>
    <row r="448" spans="2:49" x14ac:dyDescent="0.25">
      <c r="B448" s="705">
        <v>436</v>
      </c>
      <c r="C448" s="951">
        <f>(1+_xlfn.XLOOKUP(INT((B448-1)/12)+1,'ZC Curve'!$B$8:$B$107,'ZC Curve'!R$8:R$107,,0))^(1/12)-1</f>
        <v>0</v>
      </c>
      <c r="D448" s="946">
        <f t="shared" si="41"/>
        <v>1</v>
      </c>
      <c r="E448" s="594"/>
      <c r="F448" s="705">
        <f t="shared" si="42"/>
        <v>436</v>
      </c>
      <c r="G448" s="756"/>
      <c r="H448" s="756"/>
      <c r="I448" s="756"/>
      <c r="J448" s="756"/>
      <c r="K448" s="756"/>
      <c r="L448" s="756"/>
      <c r="M448" s="756"/>
      <c r="N448" s="594"/>
      <c r="O448" s="705">
        <f t="shared" si="43"/>
        <v>436</v>
      </c>
      <c r="P448" s="756"/>
      <c r="Q448" s="756"/>
      <c r="R448" s="756"/>
      <c r="S448" s="756"/>
      <c r="T448" s="756"/>
      <c r="U448" s="756"/>
      <c r="V448" s="756"/>
      <c r="W448" s="594"/>
      <c r="X448" s="705">
        <f t="shared" si="44"/>
        <v>436</v>
      </c>
      <c r="Y448" s="756"/>
      <c r="Z448" s="756"/>
      <c r="AA448" s="756"/>
      <c r="AB448" s="756"/>
      <c r="AC448" s="756"/>
      <c r="AD448" s="756"/>
      <c r="AE448" s="756"/>
      <c r="AF448" s="594"/>
      <c r="AG448" s="705">
        <f t="shared" si="45"/>
        <v>436</v>
      </c>
      <c r="AH448" s="756"/>
      <c r="AI448" s="756"/>
      <c r="AJ448" s="756"/>
      <c r="AK448" s="756"/>
      <c r="AL448" s="756"/>
      <c r="AM448" s="756"/>
      <c r="AN448" s="756"/>
      <c r="AO448" s="685"/>
      <c r="AP448" s="705">
        <f t="shared" si="46"/>
        <v>436</v>
      </c>
      <c r="AQ448" s="756"/>
      <c r="AR448" s="756"/>
      <c r="AS448" s="756"/>
      <c r="AT448" s="756"/>
      <c r="AU448" s="756"/>
      <c r="AV448" s="756"/>
      <c r="AW448" s="756"/>
    </row>
    <row r="449" spans="2:49" x14ac:dyDescent="0.25">
      <c r="B449" s="705">
        <v>437</v>
      </c>
      <c r="C449" s="951">
        <f>(1+_xlfn.XLOOKUP(INT((B449-1)/12)+1,'ZC Curve'!$B$8:$B$107,'ZC Curve'!R$8:R$107,,0))^(1/12)-1</f>
        <v>0</v>
      </c>
      <c r="D449" s="946">
        <f t="shared" si="41"/>
        <v>1</v>
      </c>
      <c r="E449" s="594"/>
      <c r="F449" s="705">
        <f t="shared" si="42"/>
        <v>437</v>
      </c>
      <c r="G449" s="756"/>
      <c r="H449" s="756"/>
      <c r="I449" s="756"/>
      <c r="J449" s="756"/>
      <c r="K449" s="756"/>
      <c r="L449" s="756"/>
      <c r="M449" s="756"/>
      <c r="N449" s="594"/>
      <c r="O449" s="705">
        <f t="shared" si="43"/>
        <v>437</v>
      </c>
      <c r="P449" s="756"/>
      <c r="Q449" s="756"/>
      <c r="R449" s="756"/>
      <c r="S449" s="756"/>
      <c r="T449" s="756"/>
      <c r="U449" s="756"/>
      <c r="V449" s="756"/>
      <c r="W449" s="594"/>
      <c r="X449" s="705">
        <f t="shared" si="44"/>
        <v>437</v>
      </c>
      <c r="Y449" s="756"/>
      <c r="Z449" s="756"/>
      <c r="AA449" s="756"/>
      <c r="AB449" s="756"/>
      <c r="AC449" s="756"/>
      <c r="AD449" s="756"/>
      <c r="AE449" s="756"/>
      <c r="AF449" s="594"/>
      <c r="AG449" s="705">
        <f t="shared" si="45"/>
        <v>437</v>
      </c>
      <c r="AH449" s="756"/>
      <c r="AI449" s="756"/>
      <c r="AJ449" s="756"/>
      <c r="AK449" s="756"/>
      <c r="AL449" s="756"/>
      <c r="AM449" s="756"/>
      <c r="AN449" s="756"/>
      <c r="AO449" s="685"/>
      <c r="AP449" s="705">
        <f t="shared" si="46"/>
        <v>437</v>
      </c>
      <c r="AQ449" s="756"/>
      <c r="AR449" s="756"/>
      <c r="AS449" s="756"/>
      <c r="AT449" s="756"/>
      <c r="AU449" s="756"/>
      <c r="AV449" s="756"/>
      <c r="AW449" s="756"/>
    </row>
    <row r="450" spans="2:49" x14ac:dyDescent="0.25">
      <c r="B450" s="705">
        <v>438</v>
      </c>
      <c r="C450" s="951">
        <f>(1+_xlfn.XLOOKUP(INT((B450-1)/12)+1,'ZC Curve'!$B$8:$B$107,'ZC Curve'!R$8:R$107,,0))^(1/12)-1</f>
        <v>0</v>
      </c>
      <c r="D450" s="946">
        <f t="shared" si="41"/>
        <v>1</v>
      </c>
      <c r="E450" s="594"/>
      <c r="F450" s="705">
        <f t="shared" si="42"/>
        <v>438</v>
      </c>
      <c r="G450" s="756"/>
      <c r="H450" s="756"/>
      <c r="I450" s="756"/>
      <c r="J450" s="756"/>
      <c r="K450" s="756"/>
      <c r="L450" s="756"/>
      <c r="M450" s="756"/>
      <c r="N450" s="594"/>
      <c r="O450" s="705">
        <f t="shared" si="43"/>
        <v>438</v>
      </c>
      <c r="P450" s="756"/>
      <c r="Q450" s="756"/>
      <c r="R450" s="756"/>
      <c r="S450" s="756"/>
      <c r="T450" s="756"/>
      <c r="U450" s="756"/>
      <c r="V450" s="756"/>
      <c r="W450" s="594"/>
      <c r="X450" s="705">
        <f t="shared" si="44"/>
        <v>438</v>
      </c>
      <c r="Y450" s="756"/>
      <c r="Z450" s="756"/>
      <c r="AA450" s="756"/>
      <c r="AB450" s="756"/>
      <c r="AC450" s="756"/>
      <c r="AD450" s="756"/>
      <c r="AE450" s="756"/>
      <c r="AF450" s="594"/>
      <c r="AG450" s="705">
        <f t="shared" si="45"/>
        <v>438</v>
      </c>
      <c r="AH450" s="756"/>
      <c r="AI450" s="756"/>
      <c r="AJ450" s="756"/>
      <c r="AK450" s="756"/>
      <c r="AL450" s="756"/>
      <c r="AM450" s="756"/>
      <c r="AN450" s="756"/>
      <c r="AO450" s="685"/>
      <c r="AP450" s="705">
        <f t="shared" si="46"/>
        <v>438</v>
      </c>
      <c r="AQ450" s="756"/>
      <c r="AR450" s="756"/>
      <c r="AS450" s="756"/>
      <c r="AT450" s="756"/>
      <c r="AU450" s="756"/>
      <c r="AV450" s="756"/>
      <c r="AW450" s="756"/>
    </row>
    <row r="451" spans="2:49" x14ac:dyDescent="0.25">
      <c r="B451" s="705">
        <v>439</v>
      </c>
      <c r="C451" s="951">
        <f>(1+_xlfn.XLOOKUP(INT((B451-1)/12)+1,'ZC Curve'!$B$8:$B$107,'ZC Curve'!R$8:R$107,,0))^(1/12)-1</f>
        <v>0</v>
      </c>
      <c r="D451" s="946">
        <f t="shared" si="41"/>
        <v>1</v>
      </c>
      <c r="E451" s="594"/>
      <c r="F451" s="705">
        <f t="shared" si="42"/>
        <v>439</v>
      </c>
      <c r="G451" s="756"/>
      <c r="H451" s="756"/>
      <c r="I451" s="756"/>
      <c r="J451" s="756"/>
      <c r="K451" s="756"/>
      <c r="L451" s="756"/>
      <c r="M451" s="756"/>
      <c r="N451" s="594"/>
      <c r="O451" s="705">
        <f t="shared" si="43"/>
        <v>439</v>
      </c>
      <c r="P451" s="756"/>
      <c r="Q451" s="756"/>
      <c r="R451" s="756"/>
      <c r="S451" s="756"/>
      <c r="T451" s="756"/>
      <c r="U451" s="756"/>
      <c r="V451" s="756"/>
      <c r="W451" s="594"/>
      <c r="X451" s="705">
        <f t="shared" si="44"/>
        <v>439</v>
      </c>
      <c r="Y451" s="756"/>
      <c r="Z451" s="756"/>
      <c r="AA451" s="756"/>
      <c r="AB451" s="756"/>
      <c r="AC451" s="756"/>
      <c r="AD451" s="756"/>
      <c r="AE451" s="756"/>
      <c r="AF451" s="594"/>
      <c r="AG451" s="705">
        <f t="shared" si="45"/>
        <v>439</v>
      </c>
      <c r="AH451" s="756"/>
      <c r="AI451" s="756"/>
      <c r="AJ451" s="756"/>
      <c r="AK451" s="756"/>
      <c r="AL451" s="756"/>
      <c r="AM451" s="756"/>
      <c r="AN451" s="756"/>
      <c r="AO451" s="685"/>
      <c r="AP451" s="705">
        <f t="shared" si="46"/>
        <v>439</v>
      </c>
      <c r="AQ451" s="756"/>
      <c r="AR451" s="756"/>
      <c r="AS451" s="756"/>
      <c r="AT451" s="756"/>
      <c r="AU451" s="756"/>
      <c r="AV451" s="756"/>
      <c r="AW451" s="756"/>
    </row>
    <row r="452" spans="2:49" x14ac:dyDescent="0.25">
      <c r="B452" s="705">
        <v>440</v>
      </c>
      <c r="C452" s="951">
        <f>(1+_xlfn.XLOOKUP(INT((B452-1)/12)+1,'ZC Curve'!$B$8:$B$107,'ZC Curve'!R$8:R$107,,0))^(1/12)-1</f>
        <v>0</v>
      </c>
      <c r="D452" s="946">
        <f t="shared" si="41"/>
        <v>1</v>
      </c>
      <c r="E452" s="594"/>
      <c r="F452" s="705">
        <f t="shared" si="42"/>
        <v>440</v>
      </c>
      <c r="G452" s="756"/>
      <c r="H452" s="756"/>
      <c r="I452" s="756"/>
      <c r="J452" s="756"/>
      <c r="K452" s="756"/>
      <c r="L452" s="756"/>
      <c r="M452" s="756"/>
      <c r="N452" s="594"/>
      <c r="O452" s="705">
        <f t="shared" si="43"/>
        <v>440</v>
      </c>
      <c r="P452" s="756"/>
      <c r="Q452" s="756"/>
      <c r="R452" s="756"/>
      <c r="S452" s="756"/>
      <c r="T452" s="756"/>
      <c r="U452" s="756"/>
      <c r="V452" s="756"/>
      <c r="W452" s="594"/>
      <c r="X452" s="705">
        <f t="shared" si="44"/>
        <v>440</v>
      </c>
      <c r="Y452" s="756"/>
      <c r="Z452" s="756"/>
      <c r="AA452" s="756"/>
      <c r="AB452" s="756"/>
      <c r="AC452" s="756"/>
      <c r="AD452" s="756"/>
      <c r="AE452" s="756"/>
      <c r="AF452" s="594"/>
      <c r="AG452" s="705">
        <f t="shared" si="45"/>
        <v>440</v>
      </c>
      <c r="AH452" s="756"/>
      <c r="AI452" s="756"/>
      <c r="AJ452" s="756"/>
      <c r="AK452" s="756"/>
      <c r="AL452" s="756"/>
      <c r="AM452" s="756"/>
      <c r="AN452" s="756"/>
      <c r="AO452" s="685"/>
      <c r="AP452" s="705">
        <f t="shared" si="46"/>
        <v>440</v>
      </c>
      <c r="AQ452" s="756"/>
      <c r="AR452" s="756"/>
      <c r="AS452" s="756"/>
      <c r="AT452" s="756"/>
      <c r="AU452" s="756"/>
      <c r="AV452" s="756"/>
      <c r="AW452" s="756"/>
    </row>
    <row r="453" spans="2:49" x14ac:dyDescent="0.25">
      <c r="B453" s="705">
        <v>441</v>
      </c>
      <c r="C453" s="951">
        <f>(1+_xlfn.XLOOKUP(INT((B453-1)/12)+1,'ZC Curve'!$B$8:$B$107,'ZC Curve'!R$8:R$107,,0))^(1/12)-1</f>
        <v>0</v>
      </c>
      <c r="D453" s="946">
        <f t="shared" si="41"/>
        <v>1</v>
      </c>
      <c r="E453" s="594"/>
      <c r="F453" s="705">
        <f t="shared" si="42"/>
        <v>441</v>
      </c>
      <c r="G453" s="756"/>
      <c r="H453" s="756"/>
      <c r="I453" s="756"/>
      <c r="J453" s="756"/>
      <c r="K453" s="756"/>
      <c r="L453" s="756"/>
      <c r="M453" s="756"/>
      <c r="N453" s="594"/>
      <c r="O453" s="705">
        <f t="shared" si="43"/>
        <v>441</v>
      </c>
      <c r="P453" s="756"/>
      <c r="Q453" s="756"/>
      <c r="R453" s="756"/>
      <c r="S453" s="756"/>
      <c r="T453" s="756"/>
      <c r="U453" s="756"/>
      <c r="V453" s="756"/>
      <c r="W453" s="594"/>
      <c r="X453" s="705">
        <f t="shared" si="44"/>
        <v>441</v>
      </c>
      <c r="Y453" s="756"/>
      <c r="Z453" s="756"/>
      <c r="AA453" s="756"/>
      <c r="AB453" s="756"/>
      <c r="AC453" s="756"/>
      <c r="AD453" s="756"/>
      <c r="AE453" s="756"/>
      <c r="AF453" s="594"/>
      <c r="AG453" s="705">
        <f t="shared" si="45"/>
        <v>441</v>
      </c>
      <c r="AH453" s="756"/>
      <c r="AI453" s="756"/>
      <c r="AJ453" s="756"/>
      <c r="AK453" s="756"/>
      <c r="AL453" s="756"/>
      <c r="AM453" s="756"/>
      <c r="AN453" s="756"/>
      <c r="AO453" s="685"/>
      <c r="AP453" s="705">
        <f t="shared" si="46"/>
        <v>441</v>
      </c>
      <c r="AQ453" s="756"/>
      <c r="AR453" s="756"/>
      <c r="AS453" s="756"/>
      <c r="AT453" s="756"/>
      <c r="AU453" s="756"/>
      <c r="AV453" s="756"/>
      <c r="AW453" s="756"/>
    </row>
    <row r="454" spans="2:49" x14ac:dyDescent="0.25">
      <c r="B454" s="705">
        <v>442</v>
      </c>
      <c r="C454" s="951">
        <f>(1+_xlfn.XLOOKUP(INT((B454-1)/12)+1,'ZC Curve'!$B$8:$B$107,'ZC Curve'!R$8:R$107,,0))^(1/12)-1</f>
        <v>0</v>
      </c>
      <c r="D454" s="946">
        <f t="shared" si="41"/>
        <v>1</v>
      </c>
      <c r="E454" s="594"/>
      <c r="F454" s="705">
        <f t="shared" si="42"/>
        <v>442</v>
      </c>
      <c r="G454" s="756"/>
      <c r="H454" s="756"/>
      <c r="I454" s="756"/>
      <c r="J454" s="756"/>
      <c r="K454" s="756"/>
      <c r="L454" s="756"/>
      <c r="M454" s="756"/>
      <c r="N454" s="594"/>
      <c r="O454" s="705">
        <f t="shared" si="43"/>
        <v>442</v>
      </c>
      <c r="P454" s="756"/>
      <c r="Q454" s="756"/>
      <c r="R454" s="756"/>
      <c r="S454" s="756"/>
      <c r="T454" s="756"/>
      <c r="U454" s="756"/>
      <c r="V454" s="756"/>
      <c r="W454" s="594"/>
      <c r="X454" s="705">
        <f t="shared" si="44"/>
        <v>442</v>
      </c>
      <c r="Y454" s="756"/>
      <c r="Z454" s="756"/>
      <c r="AA454" s="756"/>
      <c r="AB454" s="756"/>
      <c r="AC454" s="756"/>
      <c r="AD454" s="756"/>
      <c r="AE454" s="756"/>
      <c r="AF454" s="594"/>
      <c r="AG454" s="705">
        <f t="shared" si="45"/>
        <v>442</v>
      </c>
      <c r="AH454" s="756"/>
      <c r="AI454" s="756"/>
      <c r="AJ454" s="756"/>
      <c r="AK454" s="756"/>
      <c r="AL454" s="756"/>
      <c r="AM454" s="756"/>
      <c r="AN454" s="756"/>
      <c r="AO454" s="685"/>
      <c r="AP454" s="705">
        <f t="shared" si="46"/>
        <v>442</v>
      </c>
      <c r="AQ454" s="756"/>
      <c r="AR454" s="756"/>
      <c r="AS454" s="756"/>
      <c r="AT454" s="756"/>
      <c r="AU454" s="756"/>
      <c r="AV454" s="756"/>
      <c r="AW454" s="756"/>
    </row>
    <row r="455" spans="2:49" x14ac:dyDescent="0.25">
      <c r="B455" s="705">
        <v>443</v>
      </c>
      <c r="C455" s="951">
        <f>(1+_xlfn.XLOOKUP(INT((B455-1)/12)+1,'ZC Curve'!$B$8:$B$107,'ZC Curve'!R$8:R$107,,0))^(1/12)-1</f>
        <v>0</v>
      </c>
      <c r="D455" s="946">
        <f t="shared" si="41"/>
        <v>1</v>
      </c>
      <c r="E455" s="594"/>
      <c r="F455" s="705">
        <f t="shared" si="42"/>
        <v>443</v>
      </c>
      <c r="G455" s="756"/>
      <c r="H455" s="756"/>
      <c r="I455" s="756"/>
      <c r="J455" s="756"/>
      <c r="K455" s="756"/>
      <c r="L455" s="756"/>
      <c r="M455" s="756"/>
      <c r="N455" s="594"/>
      <c r="O455" s="705">
        <f t="shared" si="43"/>
        <v>443</v>
      </c>
      <c r="P455" s="756"/>
      <c r="Q455" s="756"/>
      <c r="R455" s="756"/>
      <c r="S455" s="756"/>
      <c r="T455" s="756"/>
      <c r="U455" s="756"/>
      <c r="V455" s="756"/>
      <c r="W455" s="594"/>
      <c r="X455" s="705">
        <f t="shared" si="44"/>
        <v>443</v>
      </c>
      <c r="Y455" s="756"/>
      <c r="Z455" s="756"/>
      <c r="AA455" s="756"/>
      <c r="AB455" s="756"/>
      <c r="AC455" s="756"/>
      <c r="AD455" s="756"/>
      <c r="AE455" s="756"/>
      <c r="AF455" s="594"/>
      <c r="AG455" s="705">
        <f t="shared" si="45"/>
        <v>443</v>
      </c>
      <c r="AH455" s="756"/>
      <c r="AI455" s="756"/>
      <c r="AJ455" s="756"/>
      <c r="AK455" s="756"/>
      <c r="AL455" s="756"/>
      <c r="AM455" s="756"/>
      <c r="AN455" s="756"/>
      <c r="AO455" s="685"/>
      <c r="AP455" s="705">
        <f t="shared" si="46"/>
        <v>443</v>
      </c>
      <c r="AQ455" s="756"/>
      <c r="AR455" s="756"/>
      <c r="AS455" s="756"/>
      <c r="AT455" s="756"/>
      <c r="AU455" s="756"/>
      <c r="AV455" s="756"/>
      <c r="AW455" s="756"/>
    </row>
    <row r="456" spans="2:49" x14ac:dyDescent="0.25">
      <c r="B456" s="705">
        <v>444</v>
      </c>
      <c r="C456" s="951">
        <f>(1+_xlfn.XLOOKUP(INT((B456-1)/12)+1,'ZC Curve'!$B$8:$B$107,'ZC Curve'!R$8:R$107,,0))^(1/12)-1</f>
        <v>0</v>
      </c>
      <c r="D456" s="946">
        <f t="shared" si="41"/>
        <v>1</v>
      </c>
      <c r="E456" s="594"/>
      <c r="F456" s="705">
        <f t="shared" si="42"/>
        <v>444</v>
      </c>
      <c r="G456" s="756"/>
      <c r="H456" s="756"/>
      <c r="I456" s="756"/>
      <c r="J456" s="756"/>
      <c r="K456" s="756"/>
      <c r="L456" s="756"/>
      <c r="M456" s="756"/>
      <c r="N456" s="594"/>
      <c r="O456" s="705">
        <f t="shared" si="43"/>
        <v>444</v>
      </c>
      <c r="P456" s="756"/>
      <c r="Q456" s="756"/>
      <c r="R456" s="756"/>
      <c r="S456" s="756"/>
      <c r="T456" s="756"/>
      <c r="U456" s="756"/>
      <c r="V456" s="756"/>
      <c r="W456" s="594"/>
      <c r="X456" s="705">
        <f t="shared" si="44"/>
        <v>444</v>
      </c>
      <c r="Y456" s="756"/>
      <c r="Z456" s="756"/>
      <c r="AA456" s="756"/>
      <c r="AB456" s="756"/>
      <c r="AC456" s="756"/>
      <c r="AD456" s="756"/>
      <c r="AE456" s="756"/>
      <c r="AF456" s="594"/>
      <c r="AG456" s="705">
        <f t="shared" si="45"/>
        <v>444</v>
      </c>
      <c r="AH456" s="756"/>
      <c r="AI456" s="756"/>
      <c r="AJ456" s="756"/>
      <c r="AK456" s="756"/>
      <c r="AL456" s="756"/>
      <c r="AM456" s="756"/>
      <c r="AN456" s="756"/>
      <c r="AO456" s="685"/>
      <c r="AP456" s="705">
        <f t="shared" si="46"/>
        <v>444</v>
      </c>
      <c r="AQ456" s="756"/>
      <c r="AR456" s="756"/>
      <c r="AS456" s="756"/>
      <c r="AT456" s="756"/>
      <c r="AU456" s="756"/>
      <c r="AV456" s="756"/>
      <c r="AW456" s="756"/>
    </row>
    <row r="457" spans="2:49" x14ac:dyDescent="0.25">
      <c r="B457" s="705">
        <v>445</v>
      </c>
      <c r="C457" s="951">
        <f>(1+_xlfn.XLOOKUP(INT((B457-1)/12)+1,'ZC Curve'!$B$8:$B$107,'ZC Curve'!R$8:R$107,,0))^(1/12)-1</f>
        <v>0</v>
      </c>
      <c r="D457" s="946">
        <f t="shared" si="41"/>
        <v>1</v>
      </c>
      <c r="E457" s="594"/>
      <c r="F457" s="705">
        <f t="shared" si="42"/>
        <v>445</v>
      </c>
      <c r="G457" s="756"/>
      <c r="H457" s="756"/>
      <c r="I457" s="756"/>
      <c r="J457" s="756"/>
      <c r="K457" s="756"/>
      <c r="L457" s="756"/>
      <c r="M457" s="756"/>
      <c r="N457" s="594"/>
      <c r="O457" s="705">
        <f t="shared" si="43"/>
        <v>445</v>
      </c>
      <c r="P457" s="756"/>
      <c r="Q457" s="756"/>
      <c r="R457" s="756"/>
      <c r="S457" s="756"/>
      <c r="T457" s="756"/>
      <c r="U457" s="756"/>
      <c r="V457" s="756"/>
      <c r="W457" s="594"/>
      <c r="X457" s="705">
        <f t="shared" si="44"/>
        <v>445</v>
      </c>
      <c r="Y457" s="756"/>
      <c r="Z457" s="756"/>
      <c r="AA457" s="756"/>
      <c r="AB457" s="756"/>
      <c r="AC457" s="756"/>
      <c r="AD457" s="756"/>
      <c r="AE457" s="756"/>
      <c r="AF457" s="594"/>
      <c r="AG457" s="705">
        <f t="shared" si="45"/>
        <v>445</v>
      </c>
      <c r="AH457" s="756"/>
      <c r="AI457" s="756"/>
      <c r="AJ457" s="756"/>
      <c r="AK457" s="756"/>
      <c r="AL457" s="756"/>
      <c r="AM457" s="756"/>
      <c r="AN457" s="756"/>
      <c r="AO457" s="685"/>
      <c r="AP457" s="705">
        <f t="shared" si="46"/>
        <v>445</v>
      </c>
      <c r="AQ457" s="756"/>
      <c r="AR457" s="756"/>
      <c r="AS457" s="756"/>
      <c r="AT457" s="756"/>
      <c r="AU457" s="756"/>
      <c r="AV457" s="756"/>
      <c r="AW457" s="756"/>
    </row>
    <row r="458" spans="2:49" x14ac:dyDescent="0.25">
      <c r="B458" s="705">
        <v>446</v>
      </c>
      <c r="C458" s="951">
        <f>(1+_xlfn.XLOOKUP(INT((B458-1)/12)+1,'ZC Curve'!$B$8:$B$107,'ZC Curve'!R$8:R$107,,0))^(1/12)-1</f>
        <v>0</v>
      </c>
      <c r="D458" s="946">
        <f t="shared" si="41"/>
        <v>1</v>
      </c>
      <c r="E458" s="594"/>
      <c r="F458" s="705">
        <f t="shared" si="42"/>
        <v>446</v>
      </c>
      <c r="G458" s="756"/>
      <c r="H458" s="756"/>
      <c r="I458" s="756"/>
      <c r="J458" s="756"/>
      <c r="K458" s="756"/>
      <c r="L458" s="756"/>
      <c r="M458" s="756"/>
      <c r="N458" s="594"/>
      <c r="O458" s="705">
        <f t="shared" si="43"/>
        <v>446</v>
      </c>
      <c r="P458" s="756"/>
      <c r="Q458" s="756"/>
      <c r="R458" s="756"/>
      <c r="S458" s="756"/>
      <c r="T458" s="756"/>
      <c r="U458" s="756"/>
      <c r="V458" s="756"/>
      <c r="W458" s="594"/>
      <c r="X458" s="705">
        <f t="shared" si="44"/>
        <v>446</v>
      </c>
      <c r="Y458" s="756"/>
      <c r="Z458" s="756"/>
      <c r="AA458" s="756"/>
      <c r="AB458" s="756"/>
      <c r="AC458" s="756"/>
      <c r="AD458" s="756"/>
      <c r="AE458" s="756"/>
      <c r="AF458" s="594"/>
      <c r="AG458" s="705">
        <f t="shared" si="45"/>
        <v>446</v>
      </c>
      <c r="AH458" s="756"/>
      <c r="AI458" s="756"/>
      <c r="AJ458" s="756"/>
      <c r="AK458" s="756"/>
      <c r="AL458" s="756"/>
      <c r="AM458" s="756"/>
      <c r="AN458" s="756"/>
      <c r="AO458" s="685"/>
      <c r="AP458" s="705">
        <f t="shared" si="46"/>
        <v>446</v>
      </c>
      <c r="AQ458" s="756"/>
      <c r="AR458" s="756"/>
      <c r="AS458" s="756"/>
      <c r="AT458" s="756"/>
      <c r="AU458" s="756"/>
      <c r="AV458" s="756"/>
      <c r="AW458" s="756"/>
    </row>
    <row r="459" spans="2:49" x14ac:dyDescent="0.25">
      <c r="B459" s="705">
        <v>447</v>
      </c>
      <c r="C459" s="951">
        <f>(1+_xlfn.XLOOKUP(INT((B459-1)/12)+1,'ZC Curve'!$B$8:$B$107,'ZC Curve'!R$8:R$107,,0))^(1/12)-1</f>
        <v>0</v>
      </c>
      <c r="D459" s="946">
        <f t="shared" si="41"/>
        <v>1</v>
      </c>
      <c r="E459" s="594"/>
      <c r="F459" s="705">
        <f t="shared" si="42"/>
        <v>447</v>
      </c>
      <c r="G459" s="756"/>
      <c r="H459" s="756"/>
      <c r="I459" s="756"/>
      <c r="J459" s="756"/>
      <c r="K459" s="756"/>
      <c r="L459" s="756"/>
      <c r="M459" s="756"/>
      <c r="N459" s="594"/>
      <c r="O459" s="705">
        <f t="shared" si="43"/>
        <v>447</v>
      </c>
      <c r="P459" s="756"/>
      <c r="Q459" s="756"/>
      <c r="R459" s="756"/>
      <c r="S459" s="756"/>
      <c r="T459" s="756"/>
      <c r="U459" s="756"/>
      <c r="V459" s="756"/>
      <c r="W459" s="594"/>
      <c r="X459" s="705">
        <f t="shared" si="44"/>
        <v>447</v>
      </c>
      <c r="Y459" s="756"/>
      <c r="Z459" s="756"/>
      <c r="AA459" s="756"/>
      <c r="AB459" s="756"/>
      <c r="AC459" s="756"/>
      <c r="AD459" s="756"/>
      <c r="AE459" s="756"/>
      <c r="AF459" s="594"/>
      <c r="AG459" s="705">
        <f t="shared" si="45"/>
        <v>447</v>
      </c>
      <c r="AH459" s="756"/>
      <c r="AI459" s="756"/>
      <c r="AJ459" s="756"/>
      <c r="AK459" s="756"/>
      <c r="AL459" s="756"/>
      <c r="AM459" s="756"/>
      <c r="AN459" s="756"/>
      <c r="AO459" s="685"/>
      <c r="AP459" s="705">
        <f t="shared" si="46"/>
        <v>447</v>
      </c>
      <c r="AQ459" s="756"/>
      <c r="AR459" s="756"/>
      <c r="AS459" s="756"/>
      <c r="AT459" s="756"/>
      <c r="AU459" s="756"/>
      <c r="AV459" s="756"/>
      <c r="AW459" s="756"/>
    </row>
    <row r="460" spans="2:49" x14ac:dyDescent="0.25">
      <c r="B460" s="705">
        <v>448</v>
      </c>
      <c r="C460" s="951">
        <f>(1+_xlfn.XLOOKUP(INT((B460-1)/12)+1,'ZC Curve'!$B$8:$B$107,'ZC Curve'!R$8:R$107,,0))^(1/12)-1</f>
        <v>0</v>
      </c>
      <c r="D460" s="946">
        <f t="shared" si="41"/>
        <v>1</v>
      </c>
      <c r="E460" s="594"/>
      <c r="F460" s="705">
        <f t="shared" si="42"/>
        <v>448</v>
      </c>
      <c r="G460" s="756"/>
      <c r="H460" s="756"/>
      <c r="I460" s="756"/>
      <c r="J460" s="756"/>
      <c r="K460" s="756"/>
      <c r="L460" s="756"/>
      <c r="M460" s="756"/>
      <c r="N460" s="594"/>
      <c r="O460" s="705">
        <f t="shared" si="43"/>
        <v>448</v>
      </c>
      <c r="P460" s="756"/>
      <c r="Q460" s="756"/>
      <c r="R460" s="756"/>
      <c r="S460" s="756"/>
      <c r="T460" s="756"/>
      <c r="U460" s="756"/>
      <c r="V460" s="756"/>
      <c r="W460" s="594"/>
      <c r="X460" s="705">
        <f t="shared" si="44"/>
        <v>448</v>
      </c>
      <c r="Y460" s="756"/>
      <c r="Z460" s="756"/>
      <c r="AA460" s="756"/>
      <c r="AB460" s="756"/>
      <c r="AC460" s="756"/>
      <c r="AD460" s="756"/>
      <c r="AE460" s="756"/>
      <c r="AF460" s="594"/>
      <c r="AG460" s="705">
        <f t="shared" si="45"/>
        <v>448</v>
      </c>
      <c r="AH460" s="756"/>
      <c r="AI460" s="756"/>
      <c r="AJ460" s="756"/>
      <c r="AK460" s="756"/>
      <c r="AL460" s="756"/>
      <c r="AM460" s="756"/>
      <c r="AN460" s="756"/>
      <c r="AO460" s="685"/>
      <c r="AP460" s="705">
        <f t="shared" si="46"/>
        <v>448</v>
      </c>
      <c r="AQ460" s="756"/>
      <c r="AR460" s="756"/>
      <c r="AS460" s="756"/>
      <c r="AT460" s="756"/>
      <c r="AU460" s="756"/>
      <c r="AV460" s="756"/>
      <c r="AW460" s="756"/>
    </row>
    <row r="461" spans="2:49" x14ac:dyDescent="0.25">
      <c r="B461" s="705">
        <v>449</v>
      </c>
      <c r="C461" s="951">
        <f>(1+_xlfn.XLOOKUP(INT((B461-1)/12)+1,'ZC Curve'!$B$8:$B$107,'ZC Curve'!R$8:R$107,,0))^(1/12)-1</f>
        <v>0</v>
      </c>
      <c r="D461" s="946">
        <f t="shared" si="41"/>
        <v>1</v>
      </c>
      <c r="E461" s="594"/>
      <c r="F461" s="705">
        <f t="shared" si="42"/>
        <v>449</v>
      </c>
      <c r="G461" s="756"/>
      <c r="H461" s="756"/>
      <c r="I461" s="756"/>
      <c r="J461" s="756"/>
      <c r="K461" s="756"/>
      <c r="L461" s="756"/>
      <c r="M461" s="756"/>
      <c r="N461" s="594"/>
      <c r="O461" s="705">
        <f t="shared" si="43"/>
        <v>449</v>
      </c>
      <c r="P461" s="756"/>
      <c r="Q461" s="756"/>
      <c r="R461" s="756"/>
      <c r="S461" s="756"/>
      <c r="T461" s="756"/>
      <c r="U461" s="756"/>
      <c r="V461" s="756"/>
      <c r="W461" s="594"/>
      <c r="X461" s="705">
        <f t="shared" si="44"/>
        <v>449</v>
      </c>
      <c r="Y461" s="756"/>
      <c r="Z461" s="756"/>
      <c r="AA461" s="756"/>
      <c r="AB461" s="756"/>
      <c r="AC461" s="756"/>
      <c r="AD461" s="756"/>
      <c r="AE461" s="756"/>
      <c r="AF461" s="594"/>
      <c r="AG461" s="705">
        <f t="shared" si="45"/>
        <v>449</v>
      </c>
      <c r="AH461" s="756"/>
      <c r="AI461" s="756"/>
      <c r="AJ461" s="756"/>
      <c r="AK461" s="756"/>
      <c r="AL461" s="756"/>
      <c r="AM461" s="756"/>
      <c r="AN461" s="756"/>
      <c r="AO461" s="685"/>
      <c r="AP461" s="705">
        <f t="shared" si="46"/>
        <v>449</v>
      </c>
      <c r="AQ461" s="756"/>
      <c r="AR461" s="756"/>
      <c r="AS461" s="756"/>
      <c r="AT461" s="756"/>
      <c r="AU461" s="756"/>
      <c r="AV461" s="756"/>
      <c r="AW461" s="756"/>
    </row>
    <row r="462" spans="2:49" x14ac:dyDescent="0.25">
      <c r="B462" s="705">
        <v>450</v>
      </c>
      <c r="C462" s="951">
        <f>(1+_xlfn.XLOOKUP(INT((B462-1)/12)+1,'ZC Curve'!$B$8:$B$107,'ZC Curve'!R$8:R$107,,0))^(1/12)-1</f>
        <v>0</v>
      </c>
      <c r="D462" s="946">
        <f t="shared" ref="D462:D525" si="47">D461/(1+C462)</f>
        <v>1</v>
      </c>
      <c r="E462" s="594"/>
      <c r="F462" s="705">
        <f t="shared" ref="F462:F525" si="48">F461+1</f>
        <v>450</v>
      </c>
      <c r="G462" s="756"/>
      <c r="H462" s="756"/>
      <c r="I462" s="756"/>
      <c r="J462" s="756"/>
      <c r="K462" s="756"/>
      <c r="L462" s="756"/>
      <c r="M462" s="756"/>
      <c r="N462" s="594"/>
      <c r="O462" s="705">
        <f t="shared" ref="O462:O525" si="49">O461+1</f>
        <v>450</v>
      </c>
      <c r="P462" s="756"/>
      <c r="Q462" s="756"/>
      <c r="R462" s="756"/>
      <c r="S462" s="756"/>
      <c r="T462" s="756"/>
      <c r="U462" s="756"/>
      <c r="V462" s="756"/>
      <c r="W462" s="594"/>
      <c r="X462" s="705">
        <f t="shared" ref="X462:X525" si="50">X461+1</f>
        <v>450</v>
      </c>
      <c r="Y462" s="756"/>
      <c r="Z462" s="756"/>
      <c r="AA462" s="756"/>
      <c r="AB462" s="756"/>
      <c r="AC462" s="756"/>
      <c r="AD462" s="756"/>
      <c r="AE462" s="756"/>
      <c r="AF462" s="594"/>
      <c r="AG462" s="705">
        <f t="shared" ref="AG462:AG525" si="51">AG461+1</f>
        <v>450</v>
      </c>
      <c r="AH462" s="756"/>
      <c r="AI462" s="756"/>
      <c r="AJ462" s="756"/>
      <c r="AK462" s="756"/>
      <c r="AL462" s="756"/>
      <c r="AM462" s="756"/>
      <c r="AN462" s="756"/>
      <c r="AO462" s="685"/>
      <c r="AP462" s="705">
        <f t="shared" ref="AP462:AP525" si="52">AP461+1</f>
        <v>450</v>
      </c>
      <c r="AQ462" s="756"/>
      <c r="AR462" s="756"/>
      <c r="AS462" s="756"/>
      <c r="AT462" s="756"/>
      <c r="AU462" s="756"/>
      <c r="AV462" s="756"/>
      <c r="AW462" s="756"/>
    </row>
    <row r="463" spans="2:49" x14ac:dyDescent="0.25">
      <c r="B463" s="705">
        <v>451</v>
      </c>
      <c r="C463" s="951">
        <f>(1+_xlfn.XLOOKUP(INT((B463-1)/12)+1,'ZC Curve'!$B$8:$B$107,'ZC Curve'!R$8:R$107,,0))^(1/12)-1</f>
        <v>0</v>
      </c>
      <c r="D463" s="946">
        <f t="shared" si="47"/>
        <v>1</v>
      </c>
      <c r="E463" s="594"/>
      <c r="F463" s="705">
        <f t="shared" si="48"/>
        <v>451</v>
      </c>
      <c r="G463" s="756"/>
      <c r="H463" s="756"/>
      <c r="I463" s="756"/>
      <c r="J463" s="756"/>
      <c r="K463" s="756"/>
      <c r="L463" s="756"/>
      <c r="M463" s="756"/>
      <c r="N463" s="594"/>
      <c r="O463" s="705">
        <f t="shared" si="49"/>
        <v>451</v>
      </c>
      <c r="P463" s="756"/>
      <c r="Q463" s="756"/>
      <c r="R463" s="756"/>
      <c r="S463" s="756"/>
      <c r="T463" s="756"/>
      <c r="U463" s="756"/>
      <c r="V463" s="756"/>
      <c r="W463" s="594"/>
      <c r="X463" s="705">
        <f t="shared" si="50"/>
        <v>451</v>
      </c>
      <c r="Y463" s="756"/>
      <c r="Z463" s="756"/>
      <c r="AA463" s="756"/>
      <c r="AB463" s="756"/>
      <c r="AC463" s="756"/>
      <c r="AD463" s="756"/>
      <c r="AE463" s="756"/>
      <c r="AF463" s="594"/>
      <c r="AG463" s="705">
        <f t="shared" si="51"/>
        <v>451</v>
      </c>
      <c r="AH463" s="756"/>
      <c r="AI463" s="756"/>
      <c r="AJ463" s="756"/>
      <c r="AK463" s="756"/>
      <c r="AL463" s="756"/>
      <c r="AM463" s="756"/>
      <c r="AN463" s="756"/>
      <c r="AO463" s="685"/>
      <c r="AP463" s="705">
        <f t="shared" si="52"/>
        <v>451</v>
      </c>
      <c r="AQ463" s="756"/>
      <c r="AR463" s="756"/>
      <c r="AS463" s="756"/>
      <c r="AT463" s="756"/>
      <c r="AU463" s="756"/>
      <c r="AV463" s="756"/>
      <c r="AW463" s="756"/>
    </row>
    <row r="464" spans="2:49" x14ac:dyDescent="0.25">
      <c r="B464" s="705">
        <v>452</v>
      </c>
      <c r="C464" s="951">
        <f>(1+_xlfn.XLOOKUP(INT((B464-1)/12)+1,'ZC Curve'!$B$8:$B$107,'ZC Curve'!R$8:R$107,,0))^(1/12)-1</f>
        <v>0</v>
      </c>
      <c r="D464" s="946">
        <f t="shared" si="47"/>
        <v>1</v>
      </c>
      <c r="E464" s="594"/>
      <c r="F464" s="705">
        <f t="shared" si="48"/>
        <v>452</v>
      </c>
      <c r="G464" s="756"/>
      <c r="H464" s="756"/>
      <c r="I464" s="756"/>
      <c r="J464" s="756"/>
      <c r="K464" s="756"/>
      <c r="L464" s="756"/>
      <c r="M464" s="756"/>
      <c r="N464" s="594"/>
      <c r="O464" s="705">
        <f t="shared" si="49"/>
        <v>452</v>
      </c>
      <c r="P464" s="756"/>
      <c r="Q464" s="756"/>
      <c r="R464" s="756"/>
      <c r="S464" s="756"/>
      <c r="T464" s="756"/>
      <c r="U464" s="756"/>
      <c r="V464" s="756"/>
      <c r="W464" s="594"/>
      <c r="X464" s="705">
        <f t="shared" si="50"/>
        <v>452</v>
      </c>
      <c r="Y464" s="756"/>
      <c r="Z464" s="756"/>
      <c r="AA464" s="756"/>
      <c r="AB464" s="756"/>
      <c r="AC464" s="756"/>
      <c r="AD464" s="756"/>
      <c r="AE464" s="756"/>
      <c r="AF464" s="594"/>
      <c r="AG464" s="705">
        <f t="shared" si="51"/>
        <v>452</v>
      </c>
      <c r="AH464" s="756"/>
      <c r="AI464" s="756"/>
      <c r="AJ464" s="756"/>
      <c r="AK464" s="756"/>
      <c r="AL464" s="756"/>
      <c r="AM464" s="756"/>
      <c r="AN464" s="756"/>
      <c r="AO464" s="685"/>
      <c r="AP464" s="705">
        <f t="shared" si="52"/>
        <v>452</v>
      </c>
      <c r="AQ464" s="756"/>
      <c r="AR464" s="756"/>
      <c r="AS464" s="756"/>
      <c r="AT464" s="756"/>
      <c r="AU464" s="756"/>
      <c r="AV464" s="756"/>
      <c r="AW464" s="756"/>
    </row>
    <row r="465" spans="2:49" x14ac:dyDescent="0.25">
      <c r="B465" s="705">
        <v>453</v>
      </c>
      <c r="C465" s="951">
        <f>(1+_xlfn.XLOOKUP(INT((B465-1)/12)+1,'ZC Curve'!$B$8:$B$107,'ZC Curve'!R$8:R$107,,0))^(1/12)-1</f>
        <v>0</v>
      </c>
      <c r="D465" s="946">
        <f t="shared" si="47"/>
        <v>1</v>
      </c>
      <c r="E465" s="594"/>
      <c r="F465" s="705">
        <f t="shared" si="48"/>
        <v>453</v>
      </c>
      <c r="G465" s="756"/>
      <c r="H465" s="756"/>
      <c r="I465" s="756"/>
      <c r="J465" s="756"/>
      <c r="K465" s="756"/>
      <c r="L465" s="756"/>
      <c r="M465" s="756"/>
      <c r="N465" s="594"/>
      <c r="O465" s="705">
        <f t="shared" si="49"/>
        <v>453</v>
      </c>
      <c r="P465" s="756"/>
      <c r="Q465" s="756"/>
      <c r="R465" s="756"/>
      <c r="S465" s="756"/>
      <c r="T465" s="756"/>
      <c r="U465" s="756"/>
      <c r="V465" s="756"/>
      <c r="W465" s="594"/>
      <c r="X465" s="705">
        <f t="shared" si="50"/>
        <v>453</v>
      </c>
      <c r="Y465" s="756"/>
      <c r="Z465" s="756"/>
      <c r="AA465" s="756"/>
      <c r="AB465" s="756"/>
      <c r="AC465" s="756"/>
      <c r="AD465" s="756"/>
      <c r="AE465" s="756"/>
      <c r="AF465" s="594"/>
      <c r="AG465" s="705">
        <f t="shared" si="51"/>
        <v>453</v>
      </c>
      <c r="AH465" s="756"/>
      <c r="AI465" s="756"/>
      <c r="AJ465" s="756"/>
      <c r="AK465" s="756"/>
      <c r="AL465" s="756"/>
      <c r="AM465" s="756"/>
      <c r="AN465" s="756"/>
      <c r="AO465" s="685"/>
      <c r="AP465" s="705">
        <f t="shared" si="52"/>
        <v>453</v>
      </c>
      <c r="AQ465" s="756"/>
      <c r="AR465" s="756"/>
      <c r="AS465" s="756"/>
      <c r="AT465" s="756"/>
      <c r="AU465" s="756"/>
      <c r="AV465" s="756"/>
      <c r="AW465" s="756"/>
    </row>
    <row r="466" spans="2:49" x14ac:dyDescent="0.25">
      <c r="B466" s="705">
        <v>454</v>
      </c>
      <c r="C466" s="951">
        <f>(1+_xlfn.XLOOKUP(INT((B466-1)/12)+1,'ZC Curve'!$B$8:$B$107,'ZC Curve'!R$8:R$107,,0))^(1/12)-1</f>
        <v>0</v>
      </c>
      <c r="D466" s="946">
        <f t="shared" si="47"/>
        <v>1</v>
      </c>
      <c r="E466" s="594"/>
      <c r="F466" s="705">
        <f t="shared" si="48"/>
        <v>454</v>
      </c>
      <c r="G466" s="756"/>
      <c r="H466" s="756"/>
      <c r="I466" s="756"/>
      <c r="J466" s="756"/>
      <c r="K466" s="756"/>
      <c r="L466" s="756"/>
      <c r="M466" s="756"/>
      <c r="N466" s="594"/>
      <c r="O466" s="705">
        <f t="shared" si="49"/>
        <v>454</v>
      </c>
      <c r="P466" s="756"/>
      <c r="Q466" s="756"/>
      <c r="R466" s="756"/>
      <c r="S466" s="756"/>
      <c r="T466" s="756"/>
      <c r="U466" s="756"/>
      <c r="V466" s="756"/>
      <c r="W466" s="594"/>
      <c r="X466" s="705">
        <f t="shared" si="50"/>
        <v>454</v>
      </c>
      <c r="Y466" s="756"/>
      <c r="Z466" s="756"/>
      <c r="AA466" s="756"/>
      <c r="AB466" s="756"/>
      <c r="AC466" s="756"/>
      <c r="AD466" s="756"/>
      <c r="AE466" s="756"/>
      <c r="AF466" s="594"/>
      <c r="AG466" s="705">
        <f t="shared" si="51"/>
        <v>454</v>
      </c>
      <c r="AH466" s="756"/>
      <c r="AI466" s="756"/>
      <c r="AJ466" s="756"/>
      <c r="AK466" s="756"/>
      <c r="AL466" s="756"/>
      <c r="AM466" s="756"/>
      <c r="AN466" s="756"/>
      <c r="AO466" s="685"/>
      <c r="AP466" s="705">
        <f t="shared" si="52"/>
        <v>454</v>
      </c>
      <c r="AQ466" s="756"/>
      <c r="AR466" s="756"/>
      <c r="AS466" s="756"/>
      <c r="AT466" s="756"/>
      <c r="AU466" s="756"/>
      <c r="AV466" s="756"/>
      <c r="AW466" s="756"/>
    </row>
    <row r="467" spans="2:49" x14ac:dyDescent="0.25">
      <c r="B467" s="705">
        <v>455</v>
      </c>
      <c r="C467" s="951">
        <f>(1+_xlfn.XLOOKUP(INT((B467-1)/12)+1,'ZC Curve'!$B$8:$B$107,'ZC Curve'!R$8:R$107,,0))^(1/12)-1</f>
        <v>0</v>
      </c>
      <c r="D467" s="946">
        <f t="shared" si="47"/>
        <v>1</v>
      </c>
      <c r="E467" s="594"/>
      <c r="F467" s="705">
        <f t="shared" si="48"/>
        <v>455</v>
      </c>
      <c r="G467" s="756"/>
      <c r="H467" s="756"/>
      <c r="I467" s="756"/>
      <c r="J467" s="756"/>
      <c r="K467" s="756"/>
      <c r="L467" s="756"/>
      <c r="M467" s="756"/>
      <c r="N467" s="594"/>
      <c r="O467" s="705">
        <f t="shared" si="49"/>
        <v>455</v>
      </c>
      <c r="P467" s="756"/>
      <c r="Q467" s="756"/>
      <c r="R467" s="756"/>
      <c r="S467" s="756"/>
      <c r="T467" s="756"/>
      <c r="U467" s="756"/>
      <c r="V467" s="756"/>
      <c r="W467" s="594"/>
      <c r="X467" s="705">
        <f t="shared" si="50"/>
        <v>455</v>
      </c>
      <c r="Y467" s="756"/>
      <c r="Z467" s="756"/>
      <c r="AA467" s="756"/>
      <c r="AB467" s="756"/>
      <c r="AC467" s="756"/>
      <c r="AD467" s="756"/>
      <c r="AE467" s="756"/>
      <c r="AF467" s="594"/>
      <c r="AG467" s="705">
        <f t="shared" si="51"/>
        <v>455</v>
      </c>
      <c r="AH467" s="756"/>
      <c r="AI467" s="756"/>
      <c r="AJ467" s="756"/>
      <c r="AK467" s="756"/>
      <c r="AL467" s="756"/>
      <c r="AM467" s="756"/>
      <c r="AN467" s="756"/>
      <c r="AO467" s="685"/>
      <c r="AP467" s="705">
        <f t="shared" si="52"/>
        <v>455</v>
      </c>
      <c r="AQ467" s="756"/>
      <c r="AR467" s="756"/>
      <c r="AS467" s="756"/>
      <c r="AT467" s="756"/>
      <c r="AU467" s="756"/>
      <c r="AV467" s="756"/>
      <c r="AW467" s="756"/>
    </row>
    <row r="468" spans="2:49" x14ac:dyDescent="0.25">
      <c r="B468" s="705">
        <v>456</v>
      </c>
      <c r="C468" s="951">
        <f>(1+_xlfn.XLOOKUP(INT((B468-1)/12)+1,'ZC Curve'!$B$8:$B$107,'ZC Curve'!R$8:R$107,,0))^(1/12)-1</f>
        <v>0</v>
      </c>
      <c r="D468" s="946">
        <f t="shared" si="47"/>
        <v>1</v>
      </c>
      <c r="E468" s="594"/>
      <c r="F468" s="705">
        <f t="shared" si="48"/>
        <v>456</v>
      </c>
      <c r="G468" s="756"/>
      <c r="H468" s="756"/>
      <c r="I468" s="756"/>
      <c r="J468" s="756"/>
      <c r="K468" s="756"/>
      <c r="L468" s="756"/>
      <c r="M468" s="756"/>
      <c r="N468" s="594"/>
      <c r="O468" s="705">
        <f t="shared" si="49"/>
        <v>456</v>
      </c>
      <c r="P468" s="756"/>
      <c r="Q468" s="756"/>
      <c r="R468" s="756"/>
      <c r="S468" s="756"/>
      <c r="T468" s="756"/>
      <c r="U468" s="756"/>
      <c r="V468" s="756"/>
      <c r="W468" s="594"/>
      <c r="X468" s="705">
        <f t="shared" si="50"/>
        <v>456</v>
      </c>
      <c r="Y468" s="756"/>
      <c r="Z468" s="756"/>
      <c r="AA468" s="756"/>
      <c r="AB468" s="756"/>
      <c r="AC468" s="756"/>
      <c r="AD468" s="756"/>
      <c r="AE468" s="756"/>
      <c r="AF468" s="594"/>
      <c r="AG468" s="705">
        <f t="shared" si="51"/>
        <v>456</v>
      </c>
      <c r="AH468" s="756"/>
      <c r="AI468" s="756"/>
      <c r="AJ468" s="756"/>
      <c r="AK468" s="756"/>
      <c r="AL468" s="756"/>
      <c r="AM468" s="756"/>
      <c r="AN468" s="756"/>
      <c r="AO468" s="685"/>
      <c r="AP468" s="705">
        <f t="shared" si="52"/>
        <v>456</v>
      </c>
      <c r="AQ468" s="756"/>
      <c r="AR468" s="756"/>
      <c r="AS468" s="756"/>
      <c r="AT468" s="756"/>
      <c r="AU468" s="756"/>
      <c r="AV468" s="756"/>
      <c r="AW468" s="756"/>
    </row>
    <row r="469" spans="2:49" x14ac:dyDescent="0.25">
      <c r="B469" s="705">
        <v>457</v>
      </c>
      <c r="C469" s="951">
        <f>(1+_xlfn.XLOOKUP(INT((B469-1)/12)+1,'ZC Curve'!$B$8:$B$107,'ZC Curve'!R$8:R$107,,0))^(1/12)-1</f>
        <v>0</v>
      </c>
      <c r="D469" s="946">
        <f t="shared" si="47"/>
        <v>1</v>
      </c>
      <c r="E469" s="594"/>
      <c r="F469" s="705">
        <f t="shared" si="48"/>
        <v>457</v>
      </c>
      <c r="G469" s="756"/>
      <c r="H469" s="756"/>
      <c r="I469" s="756"/>
      <c r="J469" s="756"/>
      <c r="K469" s="756"/>
      <c r="L469" s="756"/>
      <c r="M469" s="756"/>
      <c r="N469" s="594"/>
      <c r="O469" s="705">
        <f t="shared" si="49"/>
        <v>457</v>
      </c>
      <c r="P469" s="756"/>
      <c r="Q469" s="756"/>
      <c r="R469" s="756"/>
      <c r="S469" s="756"/>
      <c r="T469" s="756"/>
      <c r="U469" s="756"/>
      <c r="V469" s="756"/>
      <c r="W469" s="594"/>
      <c r="X469" s="705">
        <f t="shared" si="50"/>
        <v>457</v>
      </c>
      <c r="Y469" s="756"/>
      <c r="Z469" s="756"/>
      <c r="AA469" s="756"/>
      <c r="AB469" s="756"/>
      <c r="AC469" s="756"/>
      <c r="AD469" s="756"/>
      <c r="AE469" s="756"/>
      <c r="AF469" s="594"/>
      <c r="AG469" s="705">
        <f t="shared" si="51"/>
        <v>457</v>
      </c>
      <c r="AH469" s="756"/>
      <c r="AI469" s="756"/>
      <c r="AJ469" s="756"/>
      <c r="AK469" s="756"/>
      <c r="AL469" s="756"/>
      <c r="AM469" s="756"/>
      <c r="AN469" s="756"/>
      <c r="AO469" s="685"/>
      <c r="AP469" s="705">
        <f t="shared" si="52"/>
        <v>457</v>
      </c>
      <c r="AQ469" s="756"/>
      <c r="AR469" s="756"/>
      <c r="AS469" s="756"/>
      <c r="AT469" s="756"/>
      <c r="AU469" s="756"/>
      <c r="AV469" s="756"/>
      <c r="AW469" s="756"/>
    </row>
    <row r="470" spans="2:49" x14ac:dyDescent="0.25">
      <c r="B470" s="705">
        <v>458</v>
      </c>
      <c r="C470" s="951">
        <f>(1+_xlfn.XLOOKUP(INT((B470-1)/12)+1,'ZC Curve'!$B$8:$B$107,'ZC Curve'!R$8:R$107,,0))^(1/12)-1</f>
        <v>0</v>
      </c>
      <c r="D470" s="946">
        <f t="shared" si="47"/>
        <v>1</v>
      </c>
      <c r="E470" s="594"/>
      <c r="F470" s="705">
        <f t="shared" si="48"/>
        <v>458</v>
      </c>
      <c r="G470" s="756"/>
      <c r="H470" s="756"/>
      <c r="I470" s="756"/>
      <c r="J470" s="756"/>
      <c r="K470" s="756"/>
      <c r="L470" s="756"/>
      <c r="M470" s="756"/>
      <c r="N470" s="594"/>
      <c r="O470" s="705">
        <f t="shared" si="49"/>
        <v>458</v>
      </c>
      <c r="P470" s="756"/>
      <c r="Q470" s="756"/>
      <c r="R470" s="756"/>
      <c r="S470" s="756"/>
      <c r="T470" s="756"/>
      <c r="U470" s="756"/>
      <c r="V470" s="756"/>
      <c r="W470" s="594"/>
      <c r="X470" s="705">
        <f t="shared" si="50"/>
        <v>458</v>
      </c>
      <c r="Y470" s="756"/>
      <c r="Z470" s="756"/>
      <c r="AA470" s="756"/>
      <c r="AB470" s="756"/>
      <c r="AC470" s="756"/>
      <c r="AD470" s="756"/>
      <c r="AE470" s="756"/>
      <c r="AF470" s="594"/>
      <c r="AG470" s="705">
        <f t="shared" si="51"/>
        <v>458</v>
      </c>
      <c r="AH470" s="756"/>
      <c r="AI470" s="756"/>
      <c r="AJ470" s="756"/>
      <c r="AK470" s="756"/>
      <c r="AL470" s="756"/>
      <c r="AM470" s="756"/>
      <c r="AN470" s="756"/>
      <c r="AO470" s="685"/>
      <c r="AP470" s="705">
        <f t="shared" si="52"/>
        <v>458</v>
      </c>
      <c r="AQ470" s="756"/>
      <c r="AR470" s="756"/>
      <c r="AS470" s="756"/>
      <c r="AT470" s="756"/>
      <c r="AU470" s="756"/>
      <c r="AV470" s="756"/>
      <c r="AW470" s="756"/>
    </row>
    <row r="471" spans="2:49" x14ac:dyDescent="0.25">
      <c r="B471" s="705">
        <v>459</v>
      </c>
      <c r="C471" s="951">
        <f>(1+_xlfn.XLOOKUP(INT((B471-1)/12)+1,'ZC Curve'!$B$8:$B$107,'ZC Curve'!R$8:R$107,,0))^(1/12)-1</f>
        <v>0</v>
      </c>
      <c r="D471" s="946">
        <f t="shared" si="47"/>
        <v>1</v>
      </c>
      <c r="E471" s="594"/>
      <c r="F471" s="705">
        <f t="shared" si="48"/>
        <v>459</v>
      </c>
      <c r="G471" s="756"/>
      <c r="H471" s="756"/>
      <c r="I471" s="756"/>
      <c r="J471" s="756"/>
      <c r="K471" s="756"/>
      <c r="L471" s="756"/>
      <c r="M471" s="756"/>
      <c r="N471" s="594"/>
      <c r="O471" s="705">
        <f t="shared" si="49"/>
        <v>459</v>
      </c>
      <c r="P471" s="756"/>
      <c r="Q471" s="756"/>
      <c r="R471" s="756"/>
      <c r="S471" s="756"/>
      <c r="T471" s="756"/>
      <c r="U471" s="756"/>
      <c r="V471" s="756"/>
      <c r="W471" s="594"/>
      <c r="X471" s="705">
        <f t="shared" si="50"/>
        <v>459</v>
      </c>
      <c r="Y471" s="756"/>
      <c r="Z471" s="756"/>
      <c r="AA471" s="756"/>
      <c r="AB471" s="756"/>
      <c r="AC471" s="756"/>
      <c r="AD471" s="756"/>
      <c r="AE471" s="756"/>
      <c r="AF471" s="594"/>
      <c r="AG471" s="705">
        <f t="shared" si="51"/>
        <v>459</v>
      </c>
      <c r="AH471" s="756"/>
      <c r="AI471" s="756"/>
      <c r="AJ471" s="756"/>
      <c r="AK471" s="756"/>
      <c r="AL471" s="756"/>
      <c r="AM471" s="756"/>
      <c r="AN471" s="756"/>
      <c r="AO471" s="685"/>
      <c r="AP471" s="705">
        <f t="shared" si="52"/>
        <v>459</v>
      </c>
      <c r="AQ471" s="756"/>
      <c r="AR471" s="756"/>
      <c r="AS471" s="756"/>
      <c r="AT471" s="756"/>
      <c r="AU471" s="756"/>
      <c r="AV471" s="756"/>
      <c r="AW471" s="756"/>
    </row>
    <row r="472" spans="2:49" x14ac:dyDescent="0.25">
      <c r="B472" s="705">
        <v>460</v>
      </c>
      <c r="C472" s="951">
        <f>(1+_xlfn.XLOOKUP(INT((B472-1)/12)+1,'ZC Curve'!$B$8:$B$107,'ZC Curve'!R$8:R$107,,0))^(1/12)-1</f>
        <v>0</v>
      </c>
      <c r="D472" s="946">
        <f t="shared" si="47"/>
        <v>1</v>
      </c>
      <c r="E472" s="594"/>
      <c r="F472" s="705">
        <f t="shared" si="48"/>
        <v>460</v>
      </c>
      <c r="G472" s="756"/>
      <c r="H472" s="756"/>
      <c r="I472" s="756"/>
      <c r="J472" s="756"/>
      <c r="K472" s="756"/>
      <c r="L472" s="756"/>
      <c r="M472" s="756"/>
      <c r="N472" s="594"/>
      <c r="O472" s="705">
        <f t="shared" si="49"/>
        <v>460</v>
      </c>
      <c r="P472" s="756"/>
      <c r="Q472" s="756"/>
      <c r="R472" s="756"/>
      <c r="S472" s="756"/>
      <c r="T472" s="756"/>
      <c r="U472" s="756"/>
      <c r="V472" s="756"/>
      <c r="W472" s="594"/>
      <c r="X472" s="705">
        <f t="shared" si="50"/>
        <v>460</v>
      </c>
      <c r="Y472" s="756"/>
      <c r="Z472" s="756"/>
      <c r="AA472" s="756"/>
      <c r="AB472" s="756"/>
      <c r="AC472" s="756"/>
      <c r="AD472" s="756"/>
      <c r="AE472" s="756"/>
      <c r="AF472" s="594"/>
      <c r="AG472" s="705">
        <f t="shared" si="51"/>
        <v>460</v>
      </c>
      <c r="AH472" s="756"/>
      <c r="AI472" s="756"/>
      <c r="AJ472" s="756"/>
      <c r="AK472" s="756"/>
      <c r="AL472" s="756"/>
      <c r="AM472" s="756"/>
      <c r="AN472" s="756"/>
      <c r="AO472" s="685"/>
      <c r="AP472" s="705">
        <f t="shared" si="52"/>
        <v>460</v>
      </c>
      <c r="AQ472" s="756"/>
      <c r="AR472" s="756"/>
      <c r="AS472" s="756"/>
      <c r="AT472" s="756"/>
      <c r="AU472" s="756"/>
      <c r="AV472" s="756"/>
      <c r="AW472" s="756"/>
    </row>
    <row r="473" spans="2:49" x14ac:dyDescent="0.25">
      <c r="B473" s="705">
        <v>461</v>
      </c>
      <c r="C473" s="951">
        <f>(1+_xlfn.XLOOKUP(INT((B473-1)/12)+1,'ZC Curve'!$B$8:$B$107,'ZC Curve'!R$8:R$107,,0))^(1/12)-1</f>
        <v>0</v>
      </c>
      <c r="D473" s="946">
        <f t="shared" si="47"/>
        <v>1</v>
      </c>
      <c r="E473" s="594"/>
      <c r="F473" s="705">
        <f t="shared" si="48"/>
        <v>461</v>
      </c>
      <c r="G473" s="756"/>
      <c r="H473" s="756"/>
      <c r="I473" s="756"/>
      <c r="J473" s="756"/>
      <c r="K473" s="756"/>
      <c r="L473" s="756"/>
      <c r="M473" s="756"/>
      <c r="N473" s="594"/>
      <c r="O473" s="705">
        <f t="shared" si="49"/>
        <v>461</v>
      </c>
      <c r="P473" s="756"/>
      <c r="Q473" s="756"/>
      <c r="R473" s="756"/>
      <c r="S473" s="756"/>
      <c r="T473" s="756"/>
      <c r="U473" s="756"/>
      <c r="V473" s="756"/>
      <c r="W473" s="594"/>
      <c r="X473" s="705">
        <f t="shared" si="50"/>
        <v>461</v>
      </c>
      <c r="Y473" s="756"/>
      <c r="Z473" s="756"/>
      <c r="AA473" s="756"/>
      <c r="AB473" s="756"/>
      <c r="AC473" s="756"/>
      <c r="AD473" s="756"/>
      <c r="AE473" s="756"/>
      <c r="AF473" s="594"/>
      <c r="AG473" s="705">
        <f t="shared" si="51"/>
        <v>461</v>
      </c>
      <c r="AH473" s="756"/>
      <c r="AI473" s="756"/>
      <c r="AJ473" s="756"/>
      <c r="AK473" s="756"/>
      <c r="AL473" s="756"/>
      <c r="AM473" s="756"/>
      <c r="AN473" s="756"/>
      <c r="AO473" s="685"/>
      <c r="AP473" s="705">
        <f t="shared" si="52"/>
        <v>461</v>
      </c>
      <c r="AQ473" s="756"/>
      <c r="AR473" s="756"/>
      <c r="AS473" s="756"/>
      <c r="AT473" s="756"/>
      <c r="AU473" s="756"/>
      <c r="AV473" s="756"/>
      <c r="AW473" s="756"/>
    </row>
    <row r="474" spans="2:49" x14ac:dyDescent="0.25">
      <c r="B474" s="705">
        <v>462</v>
      </c>
      <c r="C474" s="951">
        <f>(1+_xlfn.XLOOKUP(INT((B474-1)/12)+1,'ZC Curve'!$B$8:$B$107,'ZC Curve'!R$8:R$107,,0))^(1/12)-1</f>
        <v>0</v>
      </c>
      <c r="D474" s="946">
        <f t="shared" si="47"/>
        <v>1</v>
      </c>
      <c r="E474" s="594"/>
      <c r="F474" s="705">
        <f t="shared" si="48"/>
        <v>462</v>
      </c>
      <c r="G474" s="756"/>
      <c r="H474" s="756"/>
      <c r="I474" s="756"/>
      <c r="J474" s="756"/>
      <c r="K474" s="756"/>
      <c r="L474" s="756"/>
      <c r="M474" s="756"/>
      <c r="N474" s="594"/>
      <c r="O474" s="705">
        <f t="shared" si="49"/>
        <v>462</v>
      </c>
      <c r="P474" s="756"/>
      <c r="Q474" s="756"/>
      <c r="R474" s="756"/>
      <c r="S474" s="756"/>
      <c r="T474" s="756"/>
      <c r="U474" s="756"/>
      <c r="V474" s="756"/>
      <c r="W474" s="594"/>
      <c r="X474" s="705">
        <f t="shared" si="50"/>
        <v>462</v>
      </c>
      <c r="Y474" s="756"/>
      <c r="Z474" s="756"/>
      <c r="AA474" s="756"/>
      <c r="AB474" s="756"/>
      <c r="AC474" s="756"/>
      <c r="AD474" s="756"/>
      <c r="AE474" s="756"/>
      <c r="AF474" s="594"/>
      <c r="AG474" s="705">
        <f t="shared" si="51"/>
        <v>462</v>
      </c>
      <c r="AH474" s="756"/>
      <c r="AI474" s="756"/>
      <c r="AJ474" s="756"/>
      <c r="AK474" s="756"/>
      <c r="AL474" s="756"/>
      <c r="AM474" s="756"/>
      <c r="AN474" s="756"/>
      <c r="AO474" s="685"/>
      <c r="AP474" s="705">
        <f t="shared" si="52"/>
        <v>462</v>
      </c>
      <c r="AQ474" s="756"/>
      <c r="AR474" s="756"/>
      <c r="AS474" s="756"/>
      <c r="AT474" s="756"/>
      <c r="AU474" s="756"/>
      <c r="AV474" s="756"/>
      <c r="AW474" s="756"/>
    </row>
    <row r="475" spans="2:49" x14ac:dyDescent="0.25">
      <c r="B475" s="705">
        <v>463</v>
      </c>
      <c r="C475" s="951">
        <f>(1+_xlfn.XLOOKUP(INT((B475-1)/12)+1,'ZC Curve'!$B$8:$B$107,'ZC Curve'!R$8:R$107,,0))^(1/12)-1</f>
        <v>0</v>
      </c>
      <c r="D475" s="946">
        <f t="shared" si="47"/>
        <v>1</v>
      </c>
      <c r="E475" s="594"/>
      <c r="F475" s="705">
        <f t="shared" si="48"/>
        <v>463</v>
      </c>
      <c r="G475" s="756"/>
      <c r="H475" s="756"/>
      <c r="I475" s="756"/>
      <c r="J475" s="756"/>
      <c r="K475" s="756"/>
      <c r="L475" s="756"/>
      <c r="M475" s="756"/>
      <c r="N475" s="594"/>
      <c r="O475" s="705">
        <f t="shared" si="49"/>
        <v>463</v>
      </c>
      <c r="P475" s="756"/>
      <c r="Q475" s="756"/>
      <c r="R475" s="756"/>
      <c r="S475" s="756"/>
      <c r="T475" s="756"/>
      <c r="U475" s="756"/>
      <c r="V475" s="756"/>
      <c r="W475" s="594"/>
      <c r="X475" s="705">
        <f t="shared" si="50"/>
        <v>463</v>
      </c>
      <c r="Y475" s="756"/>
      <c r="Z475" s="756"/>
      <c r="AA475" s="756"/>
      <c r="AB475" s="756"/>
      <c r="AC475" s="756"/>
      <c r="AD475" s="756"/>
      <c r="AE475" s="756"/>
      <c r="AF475" s="594"/>
      <c r="AG475" s="705">
        <f t="shared" si="51"/>
        <v>463</v>
      </c>
      <c r="AH475" s="756"/>
      <c r="AI475" s="756"/>
      <c r="AJ475" s="756"/>
      <c r="AK475" s="756"/>
      <c r="AL475" s="756"/>
      <c r="AM475" s="756"/>
      <c r="AN475" s="756"/>
      <c r="AO475" s="685"/>
      <c r="AP475" s="705">
        <f t="shared" si="52"/>
        <v>463</v>
      </c>
      <c r="AQ475" s="756"/>
      <c r="AR475" s="756"/>
      <c r="AS475" s="756"/>
      <c r="AT475" s="756"/>
      <c r="AU475" s="756"/>
      <c r="AV475" s="756"/>
      <c r="AW475" s="756"/>
    </row>
    <row r="476" spans="2:49" x14ac:dyDescent="0.25">
      <c r="B476" s="705">
        <v>464</v>
      </c>
      <c r="C476" s="951">
        <f>(1+_xlfn.XLOOKUP(INT((B476-1)/12)+1,'ZC Curve'!$B$8:$B$107,'ZC Curve'!R$8:R$107,,0))^(1/12)-1</f>
        <v>0</v>
      </c>
      <c r="D476" s="946">
        <f t="shared" si="47"/>
        <v>1</v>
      </c>
      <c r="E476" s="594"/>
      <c r="F476" s="705">
        <f t="shared" si="48"/>
        <v>464</v>
      </c>
      <c r="G476" s="756"/>
      <c r="H476" s="756"/>
      <c r="I476" s="756"/>
      <c r="J476" s="756"/>
      <c r="K476" s="756"/>
      <c r="L476" s="756"/>
      <c r="M476" s="756"/>
      <c r="N476" s="594"/>
      <c r="O476" s="705">
        <f t="shared" si="49"/>
        <v>464</v>
      </c>
      <c r="P476" s="756"/>
      <c r="Q476" s="756"/>
      <c r="R476" s="756"/>
      <c r="S476" s="756"/>
      <c r="T476" s="756"/>
      <c r="U476" s="756"/>
      <c r="V476" s="756"/>
      <c r="W476" s="594"/>
      <c r="X476" s="705">
        <f t="shared" si="50"/>
        <v>464</v>
      </c>
      <c r="Y476" s="756"/>
      <c r="Z476" s="756"/>
      <c r="AA476" s="756"/>
      <c r="AB476" s="756"/>
      <c r="AC476" s="756"/>
      <c r="AD476" s="756"/>
      <c r="AE476" s="756"/>
      <c r="AF476" s="594"/>
      <c r="AG476" s="705">
        <f t="shared" si="51"/>
        <v>464</v>
      </c>
      <c r="AH476" s="756"/>
      <c r="AI476" s="756"/>
      <c r="AJ476" s="756"/>
      <c r="AK476" s="756"/>
      <c r="AL476" s="756"/>
      <c r="AM476" s="756"/>
      <c r="AN476" s="756"/>
      <c r="AO476" s="685"/>
      <c r="AP476" s="705">
        <f t="shared" si="52"/>
        <v>464</v>
      </c>
      <c r="AQ476" s="756"/>
      <c r="AR476" s="756"/>
      <c r="AS476" s="756"/>
      <c r="AT476" s="756"/>
      <c r="AU476" s="756"/>
      <c r="AV476" s="756"/>
      <c r="AW476" s="756"/>
    </row>
    <row r="477" spans="2:49" x14ac:dyDescent="0.25">
      <c r="B477" s="705">
        <v>465</v>
      </c>
      <c r="C477" s="951">
        <f>(1+_xlfn.XLOOKUP(INT((B477-1)/12)+1,'ZC Curve'!$B$8:$B$107,'ZC Curve'!R$8:R$107,,0))^(1/12)-1</f>
        <v>0</v>
      </c>
      <c r="D477" s="946">
        <f t="shared" si="47"/>
        <v>1</v>
      </c>
      <c r="E477" s="594"/>
      <c r="F477" s="705">
        <f t="shared" si="48"/>
        <v>465</v>
      </c>
      <c r="G477" s="756"/>
      <c r="H477" s="756"/>
      <c r="I477" s="756"/>
      <c r="J477" s="756"/>
      <c r="K477" s="756"/>
      <c r="L477" s="756"/>
      <c r="M477" s="756"/>
      <c r="N477" s="594"/>
      <c r="O477" s="705">
        <f t="shared" si="49"/>
        <v>465</v>
      </c>
      <c r="P477" s="756"/>
      <c r="Q477" s="756"/>
      <c r="R477" s="756"/>
      <c r="S477" s="756"/>
      <c r="T477" s="756"/>
      <c r="U477" s="756"/>
      <c r="V477" s="756"/>
      <c r="W477" s="594"/>
      <c r="X477" s="705">
        <f t="shared" si="50"/>
        <v>465</v>
      </c>
      <c r="Y477" s="756"/>
      <c r="Z477" s="756"/>
      <c r="AA477" s="756"/>
      <c r="AB477" s="756"/>
      <c r="AC477" s="756"/>
      <c r="AD477" s="756"/>
      <c r="AE477" s="756"/>
      <c r="AF477" s="594"/>
      <c r="AG477" s="705">
        <f t="shared" si="51"/>
        <v>465</v>
      </c>
      <c r="AH477" s="756"/>
      <c r="AI477" s="756"/>
      <c r="AJ477" s="756"/>
      <c r="AK477" s="756"/>
      <c r="AL477" s="756"/>
      <c r="AM477" s="756"/>
      <c r="AN477" s="756"/>
      <c r="AO477" s="685"/>
      <c r="AP477" s="705">
        <f t="shared" si="52"/>
        <v>465</v>
      </c>
      <c r="AQ477" s="756"/>
      <c r="AR477" s="756"/>
      <c r="AS477" s="756"/>
      <c r="AT477" s="756"/>
      <c r="AU477" s="756"/>
      <c r="AV477" s="756"/>
      <c r="AW477" s="756"/>
    </row>
    <row r="478" spans="2:49" x14ac:dyDescent="0.25">
      <c r="B478" s="705">
        <v>466</v>
      </c>
      <c r="C478" s="951">
        <f>(1+_xlfn.XLOOKUP(INT((B478-1)/12)+1,'ZC Curve'!$B$8:$B$107,'ZC Curve'!R$8:R$107,,0))^(1/12)-1</f>
        <v>0</v>
      </c>
      <c r="D478" s="946">
        <f t="shared" si="47"/>
        <v>1</v>
      </c>
      <c r="E478" s="594"/>
      <c r="F478" s="705">
        <f t="shared" si="48"/>
        <v>466</v>
      </c>
      <c r="G478" s="756"/>
      <c r="H478" s="756"/>
      <c r="I478" s="756"/>
      <c r="J478" s="756"/>
      <c r="K478" s="756"/>
      <c r="L478" s="756"/>
      <c r="M478" s="756"/>
      <c r="N478" s="594"/>
      <c r="O478" s="705">
        <f t="shared" si="49"/>
        <v>466</v>
      </c>
      <c r="P478" s="756"/>
      <c r="Q478" s="756"/>
      <c r="R478" s="756"/>
      <c r="S478" s="756"/>
      <c r="T478" s="756"/>
      <c r="U478" s="756"/>
      <c r="V478" s="756"/>
      <c r="W478" s="594"/>
      <c r="X478" s="705">
        <f t="shared" si="50"/>
        <v>466</v>
      </c>
      <c r="Y478" s="756"/>
      <c r="Z478" s="756"/>
      <c r="AA478" s="756"/>
      <c r="AB478" s="756"/>
      <c r="AC478" s="756"/>
      <c r="AD478" s="756"/>
      <c r="AE478" s="756"/>
      <c r="AF478" s="594"/>
      <c r="AG478" s="705">
        <f t="shared" si="51"/>
        <v>466</v>
      </c>
      <c r="AH478" s="756"/>
      <c r="AI478" s="756"/>
      <c r="AJ478" s="756"/>
      <c r="AK478" s="756"/>
      <c r="AL478" s="756"/>
      <c r="AM478" s="756"/>
      <c r="AN478" s="756"/>
      <c r="AO478" s="685"/>
      <c r="AP478" s="705">
        <f t="shared" si="52"/>
        <v>466</v>
      </c>
      <c r="AQ478" s="756"/>
      <c r="AR478" s="756"/>
      <c r="AS478" s="756"/>
      <c r="AT478" s="756"/>
      <c r="AU478" s="756"/>
      <c r="AV478" s="756"/>
      <c r="AW478" s="756"/>
    </row>
    <row r="479" spans="2:49" x14ac:dyDescent="0.25">
      <c r="B479" s="705">
        <v>467</v>
      </c>
      <c r="C479" s="951">
        <f>(1+_xlfn.XLOOKUP(INT((B479-1)/12)+1,'ZC Curve'!$B$8:$B$107,'ZC Curve'!R$8:R$107,,0))^(1/12)-1</f>
        <v>0</v>
      </c>
      <c r="D479" s="946">
        <f t="shared" si="47"/>
        <v>1</v>
      </c>
      <c r="E479" s="594"/>
      <c r="F479" s="705">
        <f t="shared" si="48"/>
        <v>467</v>
      </c>
      <c r="G479" s="756"/>
      <c r="H479" s="756"/>
      <c r="I479" s="756"/>
      <c r="J479" s="756"/>
      <c r="K479" s="756"/>
      <c r="L479" s="756"/>
      <c r="M479" s="756"/>
      <c r="N479" s="594"/>
      <c r="O479" s="705">
        <f t="shared" si="49"/>
        <v>467</v>
      </c>
      <c r="P479" s="756"/>
      <c r="Q479" s="756"/>
      <c r="R479" s="756"/>
      <c r="S479" s="756"/>
      <c r="T479" s="756"/>
      <c r="U479" s="756"/>
      <c r="V479" s="756"/>
      <c r="W479" s="594"/>
      <c r="X479" s="705">
        <f t="shared" si="50"/>
        <v>467</v>
      </c>
      <c r="Y479" s="756"/>
      <c r="Z479" s="756"/>
      <c r="AA479" s="756"/>
      <c r="AB479" s="756"/>
      <c r="AC479" s="756"/>
      <c r="AD479" s="756"/>
      <c r="AE479" s="756"/>
      <c r="AF479" s="594"/>
      <c r="AG479" s="705">
        <f t="shared" si="51"/>
        <v>467</v>
      </c>
      <c r="AH479" s="756"/>
      <c r="AI479" s="756"/>
      <c r="AJ479" s="756"/>
      <c r="AK479" s="756"/>
      <c r="AL479" s="756"/>
      <c r="AM479" s="756"/>
      <c r="AN479" s="756"/>
      <c r="AO479" s="685"/>
      <c r="AP479" s="705">
        <f t="shared" si="52"/>
        <v>467</v>
      </c>
      <c r="AQ479" s="756"/>
      <c r="AR479" s="756"/>
      <c r="AS479" s="756"/>
      <c r="AT479" s="756"/>
      <c r="AU479" s="756"/>
      <c r="AV479" s="756"/>
      <c r="AW479" s="756"/>
    </row>
    <row r="480" spans="2:49" x14ac:dyDescent="0.25">
      <c r="B480" s="705">
        <v>468</v>
      </c>
      <c r="C480" s="951">
        <f>(1+_xlfn.XLOOKUP(INT((B480-1)/12)+1,'ZC Curve'!$B$8:$B$107,'ZC Curve'!R$8:R$107,,0))^(1/12)-1</f>
        <v>0</v>
      </c>
      <c r="D480" s="946">
        <f t="shared" si="47"/>
        <v>1</v>
      </c>
      <c r="E480" s="594"/>
      <c r="F480" s="705">
        <f t="shared" si="48"/>
        <v>468</v>
      </c>
      <c r="G480" s="756"/>
      <c r="H480" s="756"/>
      <c r="I480" s="756"/>
      <c r="J480" s="756"/>
      <c r="K480" s="756"/>
      <c r="L480" s="756"/>
      <c r="M480" s="756"/>
      <c r="N480" s="594"/>
      <c r="O480" s="705">
        <f t="shared" si="49"/>
        <v>468</v>
      </c>
      <c r="P480" s="756"/>
      <c r="Q480" s="756"/>
      <c r="R480" s="756"/>
      <c r="S480" s="756"/>
      <c r="T480" s="756"/>
      <c r="U480" s="756"/>
      <c r="V480" s="756"/>
      <c r="W480" s="594"/>
      <c r="X480" s="705">
        <f t="shared" si="50"/>
        <v>468</v>
      </c>
      <c r="Y480" s="756"/>
      <c r="Z480" s="756"/>
      <c r="AA480" s="756"/>
      <c r="AB480" s="756"/>
      <c r="AC480" s="756"/>
      <c r="AD480" s="756"/>
      <c r="AE480" s="756"/>
      <c r="AF480" s="594"/>
      <c r="AG480" s="705">
        <f t="shared" si="51"/>
        <v>468</v>
      </c>
      <c r="AH480" s="756"/>
      <c r="AI480" s="756"/>
      <c r="AJ480" s="756"/>
      <c r="AK480" s="756"/>
      <c r="AL480" s="756"/>
      <c r="AM480" s="756"/>
      <c r="AN480" s="756"/>
      <c r="AO480" s="685"/>
      <c r="AP480" s="705">
        <f t="shared" si="52"/>
        <v>468</v>
      </c>
      <c r="AQ480" s="756"/>
      <c r="AR480" s="756"/>
      <c r="AS480" s="756"/>
      <c r="AT480" s="756"/>
      <c r="AU480" s="756"/>
      <c r="AV480" s="756"/>
      <c r="AW480" s="756"/>
    </row>
    <row r="481" spans="2:49" x14ac:dyDescent="0.25">
      <c r="B481" s="705">
        <v>469</v>
      </c>
      <c r="C481" s="951">
        <f>(1+_xlfn.XLOOKUP(INT((B481-1)/12)+1,'ZC Curve'!$B$8:$B$107,'ZC Curve'!R$8:R$107,,0))^(1/12)-1</f>
        <v>0</v>
      </c>
      <c r="D481" s="946">
        <f t="shared" si="47"/>
        <v>1</v>
      </c>
      <c r="E481" s="594"/>
      <c r="F481" s="705">
        <f t="shared" si="48"/>
        <v>469</v>
      </c>
      <c r="G481" s="756"/>
      <c r="H481" s="756"/>
      <c r="I481" s="756"/>
      <c r="J481" s="756"/>
      <c r="K481" s="756"/>
      <c r="L481" s="756"/>
      <c r="M481" s="756"/>
      <c r="N481" s="594"/>
      <c r="O481" s="705">
        <f t="shared" si="49"/>
        <v>469</v>
      </c>
      <c r="P481" s="756"/>
      <c r="Q481" s="756"/>
      <c r="R481" s="756"/>
      <c r="S481" s="756"/>
      <c r="T481" s="756"/>
      <c r="U481" s="756"/>
      <c r="V481" s="756"/>
      <c r="W481" s="594"/>
      <c r="X481" s="705">
        <f t="shared" si="50"/>
        <v>469</v>
      </c>
      <c r="Y481" s="756"/>
      <c r="Z481" s="756"/>
      <c r="AA481" s="756"/>
      <c r="AB481" s="756"/>
      <c r="AC481" s="756"/>
      <c r="AD481" s="756"/>
      <c r="AE481" s="756"/>
      <c r="AF481" s="594"/>
      <c r="AG481" s="705">
        <f t="shared" si="51"/>
        <v>469</v>
      </c>
      <c r="AH481" s="756"/>
      <c r="AI481" s="756"/>
      <c r="AJ481" s="756"/>
      <c r="AK481" s="756"/>
      <c r="AL481" s="756"/>
      <c r="AM481" s="756"/>
      <c r="AN481" s="756"/>
      <c r="AO481" s="685"/>
      <c r="AP481" s="705">
        <f t="shared" si="52"/>
        <v>469</v>
      </c>
      <c r="AQ481" s="756"/>
      <c r="AR481" s="756"/>
      <c r="AS481" s="756"/>
      <c r="AT481" s="756"/>
      <c r="AU481" s="756"/>
      <c r="AV481" s="756"/>
      <c r="AW481" s="756"/>
    </row>
    <row r="482" spans="2:49" x14ac:dyDescent="0.25">
      <c r="B482" s="705">
        <v>470</v>
      </c>
      <c r="C482" s="951">
        <f>(1+_xlfn.XLOOKUP(INT((B482-1)/12)+1,'ZC Curve'!$B$8:$B$107,'ZC Curve'!R$8:R$107,,0))^(1/12)-1</f>
        <v>0</v>
      </c>
      <c r="D482" s="946">
        <f t="shared" si="47"/>
        <v>1</v>
      </c>
      <c r="E482" s="594"/>
      <c r="F482" s="705">
        <f t="shared" si="48"/>
        <v>470</v>
      </c>
      <c r="G482" s="756"/>
      <c r="H482" s="756"/>
      <c r="I482" s="756"/>
      <c r="J482" s="756"/>
      <c r="K482" s="756"/>
      <c r="L482" s="756"/>
      <c r="M482" s="756"/>
      <c r="N482" s="594"/>
      <c r="O482" s="705">
        <f t="shared" si="49"/>
        <v>470</v>
      </c>
      <c r="P482" s="756"/>
      <c r="Q482" s="756"/>
      <c r="R482" s="756"/>
      <c r="S482" s="756"/>
      <c r="T482" s="756"/>
      <c r="U482" s="756"/>
      <c r="V482" s="756"/>
      <c r="W482" s="594"/>
      <c r="X482" s="705">
        <f t="shared" si="50"/>
        <v>470</v>
      </c>
      <c r="Y482" s="756"/>
      <c r="Z482" s="756"/>
      <c r="AA482" s="756"/>
      <c r="AB482" s="756"/>
      <c r="AC482" s="756"/>
      <c r="AD482" s="756"/>
      <c r="AE482" s="756"/>
      <c r="AF482" s="594"/>
      <c r="AG482" s="705">
        <f t="shared" si="51"/>
        <v>470</v>
      </c>
      <c r="AH482" s="756"/>
      <c r="AI482" s="756"/>
      <c r="AJ482" s="756"/>
      <c r="AK482" s="756"/>
      <c r="AL482" s="756"/>
      <c r="AM482" s="756"/>
      <c r="AN482" s="756"/>
      <c r="AO482" s="685"/>
      <c r="AP482" s="705">
        <f t="shared" si="52"/>
        <v>470</v>
      </c>
      <c r="AQ482" s="756"/>
      <c r="AR482" s="756"/>
      <c r="AS482" s="756"/>
      <c r="AT482" s="756"/>
      <c r="AU482" s="756"/>
      <c r="AV482" s="756"/>
      <c r="AW482" s="756"/>
    </row>
    <row r="483" spans="2:49" x14ac:dyDescent="0.25">
      <c r="B483" s="705">
        <v>471</v>
      </c>
      <c r="C483" s="951">
        <f>(1+_xlfn.XLOOKUP(INT((B483-1)/12)+1,'ZC Curve'!$B$8:$B$107,'ZC Curve'!R$8:R$107,,0))^(1/12)-1</f>
        <v>0</v>
      </c>
      <c r="D483" s="946">
        <f t="shared" si="47"/>
        <v>1</v>
      </c>
      <c r="E483" s="594"/>
      <c r="F483" s="705">
        <f t="shared" si="48"/>
        <v>471</v>
      </c>
      <c r="G483" s="756"/>
      <c r="H483" s="756"/>
      <c r="I483" s="756"/>
      <c r="J483" s="756"/>
      <c r="K483" s="756"/>
      <c r="L483" s="756"/>
      <c r="M483" s="756"/>
      <c r="N483" s="594"/>
      <c r="O483" s="705">
        <f t="shared" si="49"/>
        <v>471</v>
      </c>
      <c r="P483" s="756"/>
      <c r="Q483" s="756"/>
      <c r="R483" s="756"/>
      <c r="S483" s="756"/>
      <c r="T483" s="756"/>
      <c r="U483" s="756"/>
      <c r="V483" s="756"/>
      <c r="W483" s="594"/>
      <c r="X483" s="705">
        <f t="shared" si="50"/>
        <v>471</v>
      </c>
      <c r="Y483" s="756"/>
      <c r="Z483" s="756"/>
      <c r="AA483" s="756"/>
      <c r="AB483" s="756"/>
      <c r="AC483" s="756"/>
      <c r="AD483" s="756"/>
      <c r="AE483" s="756"/>
      <c r="AF483" s="594"/>
      <c r="AG483" s="705">
        <f t="shared" si="51"/>
        <v>471</v>
      </c>
      <c r="AH483" s="756"/>
      <c r="AI483" s="756"/>
      <c r="AJ483" s="756"/>
      <c r="AK483" s="756"/>
      <c r="AL483" s="756"/>
      <c r="AM483" s="756"/>
      <c r="AN483" s="756"/>
      <c r="AO483" s="685"/>
      <c r="AP483" s="705">
        <f t="shared" si="52"/>
        <v>471</v>
      </c>
      <c r="AQ483" s="756"/>
      <c r="AR483" s="756"/>
      <c r="AS483" s="756"/>
      <c r="AT483" s="756"/>
      <c r="AU483" s="756"/>
      <c r="AV483" s="756"/>
      <c r="AW483" s="756"/>
    </row>
    <row r="484" spans="2:49" x14ac:dyDescent="0.25">
      <c r="B484" s="705">
        <v>472</v>
      </c>
      <c r="C484" s="951">
        <f>(1+_xlfn.XLOOKUP(INT((B484-1)/12)+1,'ZC Curve'!$B$8:$B$107,'ZC Curve'!R$8:R$107,,0))^(1/12)-1</f>
        <v>0</v>
      </c>
      <c r="D484" s="946">
        <f t="shared" si="47"/>
        <v>1</v>
      </c>
      <c r="E484" s="594"/>
      <c r="F484" s="705">
        <f t="shared" si="48"/>
        <v>472</v>
      </c>
      <c r="G484" s="756"/>
      <c r="H484" s="756"/>
      <c r="I484" s="756"/>
      <c r="J484" s="756"/>
      <c r="K484" s="756"/>
      <c r="L484" s="756"/>
      <c r="M484" s="756"/>
      <c r="N484" s="594"/>
      <c r="O484" s="705">
        <f t="shared" si="49"/>
        <v>472</v>
      </c>
      <c r="P484" s="756"/>
      <c r="Q484" s="756"/>
      <c r="R484" s="756"/>
      <c r="S484" s="756"/>
      <c r="T484" s="756"/>
      <c r="U484" s="756"/>
      <c r="V484" s="756"/>
      <c r="W484" s="594"/>
      <c r="X484" s="705">
        <f t="shared" si="50"/>
        <v>472</v>
      </c>
      <c r="Y484" s="756"/>
      <c r="Z484" s="756"/>
      <c r="AA484" s="756"/>
      <c r="AB484" s="756"/>
      <c r="AC484" s="756"/>
      <c r="AD484" s="756"/>
      <c r="AE484" s="756"/>
      <c r="AF484" s="594"/>
      <c r="AG484" s="705">
        <f t="shared" si="51"/>
        <v>472</v>
      </c>
      <c r="AH484" s="756"/>
      <c r="AI484" s="756"/>
      <c r="AJ484" s="756"/>
      <c r="AK484" s="756"/>
      <c r="AL484" s="756"/>
      <c r="AM484" s="756"/>
      <c r="AN484" s="756"/>
      <c r="AO484" s="685"/>
      <c r="AP484" s="705">
        <f t="shared" si="52"/>
        <v>472</v>
      </c>
      <c r="AQ484" s="756"/>
      <c r="AR484" s="756"/>
      <c r="AS484" s="756"/>
      <c r="AT484" s="756"/>
      <c r="AU484" s="756"/>
      <c r="AV484" s="756"/>
      <c r="AW484" s="756"/>
    </row>
    <row r="485" spans="2:49" x14ac:dyDescent="0.25">
      <c r="B485" s="705">
        <v>473</v>
      </c>
      <c r="C485" s="951">
        <f>(1+_xlfn.XLOOKUP(INT((B485-1)/12)+1,'ZC Curve'!$B$8:$B$107,'ZC Curve'!R$8:R$107,,0))^(1/12)-1</f>
        <v>0</v>
      </c>
      <c r="D485" s="946">
        <f t="shared" si="47"/>
        <v>1</v>
      </c>
      <c r="E485" s="594"/>
      <c r="F485" s="705">
        <f t="shared" si="48"/>
        <v>473</v>
      </c>
      <c r="G485" s="756"/>
      <c r="H485" s="756"/>
      <c r="I485" s="756"/>
      <c r="J485" s="756"/>
      <c r="K485" s="756"/>
      <c r="L485" s="756"/>
      <c r="M485" s="756"/>
      <c r="N485" s="594"/>
      <c r="O485" s="705">
        <f t="shared" si="49"/>
        <v>473</v>
      </c>
      <c r="P485" s="756"/>
      <c r="Q485" s="756"/>
      <c r="R485" s="756"/>
      <c r="S485" s="756"/>
      <c r="T485" s="756"/>
      <c r="U485" s="756"/>
      <c r="V485" s="756"/>
      <c r="W485" s="594"/>
      <c r="X485" s="705">
        <f t="shared" si="50"/>
        <v>473</v>
      </c>
      <c r="Y485" s="756"/>
      <c r="Z485" s="756"/>
      <c r="AA485" s="756"/>
      <c r="AB485" s="756"/>
      <c r="AC485" s="756"/>
      <c r="AD485" s="756"/>
      <c r="AE485" s="756"/>
      <c r="AF485" s="594"/>
      <c r="AG485" s="705">
        <f t="shared" si="51"/>
        <v>473</v>
      </c>
      <c r="AH485" s="756"/>
      <c r="AI485" s="756"/>
      <c r="AJ485" s="756"/>
      <c r="AK485" s="756"/>
      <c r="AL485" s="756"/>
      <c r="AM485" s="756"/>
      <c r="AN485" s="756"/>
      <c r="AO485" s="685"/>
      <c r="AP485" s="705">
        <f t="shared" si="52"/>
        <v>473</v>
      </c>
      <c r="AQ485" s="756"/>
      <c r="AR485" s="756"/>
      <c r="AS485" s="756"/>
      <c r="AT485" s="756"/>
      <c r="AU485" s="756"/>
      <c r="AV485" s="756"/>
      <c r="AW485" s="756"/>
    </row>
    <row r="486" spans="2:49" x14ac:dyDescent="0.25">
      <c r="B486" s="705">
        <v>474</v>
      </c>
      <c r="C486" s="951">
        <f>(1+_xlfn.XLOOKUP(INT((B486-1)/12)+1,'ZC Curve'!$B$8:$B$107,'ZC Curve'!R$8:R$107,,0))^(1/12)-1</f>
        <v>0</v>
      </c>
      <c r="D486" s="946">
        <f t="shared" si="47"/>
        <v>1</v>
      </c>
      <c r="E486" s="594"/>
      <c r="F486" s="705">
        <f t="shared" si="48"/>
        <v>474</v>
      </c>
      <c r="G486" s="756"/>
      <c r="H486" s="756"/>
      <c r="I486" s="756"/>
      <c r="J486" s="756"/>
      <c r="K486" s="756"/>
      <c r="L486" s="756"/>
      <c r="M486" s="756"/>
      <c r="N486" s="594"/>
      <c r="O486" s="705">
        <f t="shared" si="49"/>
        <v>474</v>
      </c>
      <c r="P486" s="756"/>
      <c r="Q486" s="756"/>
      <c r="R486" s="756"/>
      <c r="S486" s="756"/>
      <c r="T486" s="756"/>
      <c r="U486" s="756"/>
      <c r="V486" s="756"/>
      <c r="W486" s="594"/>
      <c r="X486" s="705">
        <f t="shared" si="50"/>
        <v>474</v>
      </c>
      <c r="Y486" s="756"/>
      <c r="Z486" s="756"/>
      <c r="AA486" s="756"/>
      <c r="AB486" s="756"/>
      <c r="AC486" s="756"/>
      <c r="AD486" s="756"/>
      <c r="AE486" s="756"/>
      <c r="AF486" s="594"/>
      <c r="AG486" s="705">
        <f t="shared" si="51"/>
        <v>474</v>
      </c>
      <c r="AH486" s="756"/>
      <c r="AI486" s="756"/>
      <c r="AJ486" s="756"/>
      <c r="AK486" s="756"/>
      <c r="AL486" s="756"/>
      <c r="AM486" s="756"/>
      <c r="AN486" s="756"/>
      <c r="AO486" s="685"/>
      <c r="AP486" s="705">
        <f t="shared" si="52"/>
        <v>474</v>
      </c>
      <c r="AQ486" s="756"/>
      <c r="AR486" s="756"/>
      <c r="AS486" s="756"/>
      <c r="AT486" s="756"/>
      <c r="AU486" s="756"/>
      <c r="AV486" s="756"/>
      <c r="AW486" s="756"/>
    </row>
    <row r="487" spans="2:49" x14ac:dyDescent="0.25">
      <c r="B487" s="705">
        <v>475</v>
      </c>
      <c r="C487" s="951">
        <f>(1+_xlfn.XLOOKUP(INT((B487-1)/12)+1,'ZC Curve'!$B$8:$B$107,'ZC Curve'!R$8:R$107,,0))^(1/12)-1</f>
        <v>0</v>
      </c>
      <c r="D487" s="946">
        <f t="shared" si="47"/>
        <v>1</v>
      </c>
      <c r="E487" s="594"/>
      <c r="F487" s="705">
        <f t="shared" si="48"/>
        <v>475</v>
      </c>
      <c r="G487" s="756"/>
      <c r="H487" s="756"/>
      <c r="I487" s="756"/>
      <c r="J487" s="756"/>
      <c r="K487" s="756"/>
      <c r="L487" s="756"/>
      <c r="M487" s="756"/>
      <c r="N487" s="594"/>
      <c r="O487" s="705">
        <f t="shared" si="49"/>
        <v>475</v>
      </c>
      <c r="P487" s="756"/>
      <c r="Q487" s="756"/>
      <c r="R487" s="756"/>
      <c r="S487" s="756"/>
      <c r="T487" s="756"/>
      <c r="U487" s="756"/>
      <c r="V487" s="756"/>
      <c r="W487" s="594"/>
      <c r="X487" s="705">
        <f t="shared" si="50"/>
        <v>475</v>
      </c>
      <c r="Y487" s="756"/>
      <c r="Z487" s="756"/>
      <c r="AA487" s="756"/>
      <c r="AB487" s="756"/>
      <c r="AC487" s="756"/>
      <c r="AD487" s="756"/>
      <c r="AE487" s="756"/>
      <c r="AF487" s="594"/>
      <c r="AG487" s="705">
        <f t="shared" si="51"/>
        <v>475</v>
      </c>
      <c r="AH487" s="756"/>
      <c r="AI487" s="756"/>
      <c r="AJ487" s="756"/>
      <c r="AK487" s="756"/>
      <c r="AL487" s="756"/>
      <c r="AM487" s="756"/>
      <c r="AN487" s="756"/>
      <c r="AO487" s="685"/>
      <c r="AP487" s="705">
        <f t="shared" si="52"/>
        <v>475</v>
      </c>
      <c r="AQ487" s="756"/>
      <c r="AR487" s="756"/>
      <c r="AS487" s="756"/>
      <c r="AT487" s="756"/>
      <c r="AU487" s="756"/>
      <c r="AV487" s="756"/>
      <c r="AW487" s="756"/>
    </row>
    <row r="488" spans="2:49" x14ac:dyDescent="0.25">
      <c r="B488" s="705">
        <v>476</v>
      </c>
      <c r="C488" s="951">
        <f>(1+_xlfn.XLOOKUP(INT((B488-1)/12)+1,'ZC Curve'!$B$8:$B$107,'ZC Curve'!R$8:R$107,,0))^(1/12)-1</f>
        <v>0</v>
      </c>
      <c r="D488" s="946">
        <f t="shared" si="47"/>
        <v>1</v>
      </c>
      <c r="E488" s="594"/>
      <c r="F488" s="705">
        <f t="shared" si="48"/>
        <v>476</v>
      </c>
      <c r="G488" s="756"/>
      <c r="H488" s="756"/>
      <c r="I488" s="756"/>
      <c r="J488" s="756"/>
      <c r="K488" s="756"/>
      <c r="L488" s="756"/>
      <c r="M488" s="756"/>
      <c r="N488" s="594"/>
      <c r="O488" s="705">
        <f t="shared" si="49"/>
        <v>476</v>
      </c>
      <c r="P488" s="756"/>
      <c r="Q488" s="756"/>
      <c r="R488" s="756"/>
      <c r="S488" s="756"/>
      <c r="T488" s="756"/>
      <c r="U488" s="756"/>
      <c r="V488" s="756"/>
      <c r="W488" s="594"/>
      <c r="X488" s="705">
        <f t="shared" si="50"/>
        <v>476</v>
      </c>
      <c r="Y488" s="756"/>
      <c r="Z488" s="756"/>
      <c r="AA488" s="756"/>
      <c r="AB488" s="756"/>
      <c r="AC488" s="756"/>
      <c r="AD488" s="756"/>
      <c r="AE488" s="756"/>
      <c r="AF488" s="594"/>
      <c r="AG488" s="705">
        <f t="shared" si="51"/>
        <v>476</v>
      </c>
      <c r="AH488" s="756"/>
      <c r="AI488" s="756"/>
      <c r="AJ488" s="756"/>
      <c r="AK488" s="756"/>
      <c r="AL488" s="756"/>
      <c r="AM488" s="756"/>
      <c r="AN488" s="756"/>
      <c r="AO488" s="685"/>
      <c r="AP488" s="705">
        <f t="shared" si="52"/>
        <v>476</v>
      </c>
      <c r="AQ488" s="756"/>
      <c r="AR488" s="756"/>
      <c r="AS488" s="756"/>
      <c r="AT488" s="756"/>
      <c r="AU488" s="756"/>
      <c r="AV488" s="756"/>
      <c r="AW488" s="756"/>
    </row>
    <row r="489" spans="2:49" x14ac:dyDescent="0.25">
      <c r="B489" s="705">
        <v>477</v>
      </c>
      <c r="C489" s="951">
        <f>(1+_xlfn.XLOOKUP(INT((B489-1)/12)+1,'ZC Curve'!$B$8:$B$107,'ZC Curve'!R$8:R$107,,0))^(1/12)-1</f>
        <v>0</v>
      </c>
      <c r="D489" s="946">
        <f t="shared" si="47"/>
        <v>1</v>
      </c>
      <c r="E489" s="594"/>
      <c r="F489" s="705">
        <f t="shared" si="48"/>
        <v>477</v>
      </c>
      <c r="G489" s="756"/>
      <c r="H489" s="756"/>
      <c r="I489" s="756"/>
      <c r="J489" s="756"/>
      <c r="K489" s="756"/>
      <c r="L489" s="756"/>
      <c r="M489" s="756"/>
      <c r="N489" s="594"/>
      <c r="O489" s="705">
        <f t="shared" si="49"/>
        <v>477</v>
      </c>
      <c r="P489" s="756"/>
      <c r="Q489" s="756"/>
      <c r="R489" s="756"/>
      <c r="S489" s="756"/>
      <c r="T489" s="756"/>
      <c r="U489" s="756"/>
      <c r="V489" s="756"/>
      <c r="W489" s="594"/>
      <c r="X489" s="705">
        <f t="shared" si="50"/>
        <v>477</v>
      </c>
      <c r="Y489" s="756"/>
      <c r="Z489" s="756"/>
      <c r="AA489" s="756"/>
      <c r="AB489" s="756"/>
      <c r="AC489" s="756"/>
      <c r="AD489" s="756"/>
      <c r="AE489" s="756"/>
      <c r="AF489" s="594"/>
      <c r="AG489" s="705">
        <f t="shared" si="51"/>
        <v>477</v>
      </c>
      <c r="AH489" s="756"/>
      <c r="AI489" s="756"/>
      <c r="AJ489" s="756"/>
      <c r="AK489" s="756"/>
      <c r="AL489" s="756"/>
      <c r="AM489" s="756"/>
      <c r="AN489" s="756"/>
      <c r="AO489" s="685"/>
      <c r="AP489" s="705">
        <f t="shared" si="52"/>
        <v>477</v>
      </c>
      <c r="AQ489" s="756"/>
      <c r="AR489" s="756"/>
      <c r="AS489" s="756"/>
      <c r="AT489" s="756"/>
      <c r="AU489" s="756"/>
      <c r="AV489" s="756"/>
      <c r="AW489" s="756"/>
    </row>
    <row r="490" spans="2:49" x14ac:dyDescent="0.25">
      <c r="B490" s="705">
        <v>478</v>
      </c>
      <c r="C490" s="951">
        <f>(1+_xlfn.XLOOKUP(INT((B490-1)/12)+1,'ZC Curve'!$B$8:$B$107,'ZC Curve'!R$8:R$107,,0))^(1/12)-1</f>
        <v>0</v>
      </c>
      <c r="D490" s="946">
        <f t="shared" si="47"/>
        <v>1</v>
      </c>
      <c r="E490" s="594"/>
      <c r="F490" s="705">
        <f t="shared" si="48"/>
        <v>478</v>
      </c>
      <c r="G490" s="756"/>
      <c r="H490" s="756"/>
      <c r="I490" s="756"/>
      <c r="J490" s="756"/>
      <c r="K490" s="756"/>
      <c r="L490" s="756"/>
      <c r="M490" s="756"/>
      <c r="N490" s="594"/>
      <c r="O490" s="705">
        <f t="shared" si="49"/>
        <v>478</v>
      </c>
      <c r="P490" s="756"/>
      <c r="Q490" s="756"/>
      <c r="R490" s="756"/>
      <c r="S490" s="756"/>
      <c r="T490" s="756"/>
      <c r="U490" s="756"/>
      <c r="V490" s="756"/>
      <c r="W490" s="594"/>
      <c r="X490" s="705">
        <f t="shared" si="50"/>
        <v>478</v>
      </c>
      <c r="Y490" s="756"/>
      <c r="Z490" s="756"/>
      <c r="AA490" s="756"/>
      <c r="AB490" s="756"/>
      <c r="AC490" s="756"/>
      <c r="AD490" s="756"/>
      <c r="AE490" s="756"/>
      <c r="AF490" s="594"/>
      <c r="AG490" s="705">
        <f t="shared" si="51"/>
        <v>478</v>
      </c>
      <c r="AH490" s="756"/>
      <c r="AI490" s="756"/>
      <c r="AJ490" s="756"/>
      <c r="AK490" s="756"/>
      <c r="AL490" s="756"/>
      <c r="AM490" s="756"/>
      <c r="AN490" s="756"/>
      <c r="AO490" s="685"/>
      <c r="AP490" s="705">
        <f t="shared" si="52"/>
        <v>478</v>
      </c>
      <c r="AQ490" s="756"/>
      <c r="AR490" s="756"/>
      <c r="AS490" s="756"/>
      <c r="AT490" s="756"/>
      <c r="AU490" s="756"/>
      <c r="AV490" s="756"/>
      <c r="AW490" s="756"/>
    </row>
    <row r="491" spans="2:49" x14ac:dyDescent="0.25">
      <c r="B491" s="705">
        <v>479</v>
      </c>
      <c r="C491" s="951">
        <f>(1+_xlfn.XLOOKUP(INT((B491-1)/12)+1,'ZC Curve'!$B$8:$B$107,'ZC Curve'!R$8:R$107,,0))^(1/12)-1</f>
        <v>0</v>
      </c>
      <c r="D491" s="946">
        <f t="shared" si="47"/>
        <v>1</v>
      </c>
      <c r="E491" s="594"/>
      <c r="F491" s="705">
        <f t="shared" si="48"/>
        <v>479</v>
      </c>
      <c r="G491" s="756"/>
      <c r="H491" s="756"/>
      <c r="I491" s="756"/>
      <c r="J491" s="756"/>
      <c r="K491" s="756"/>
      <c r="L491" s="756"/>
      <c r="M491" s="756"/>
      <c r="N491" s="594"/>
      <c r="O491" s="705">
        <f t="shared" si="49"/>
        <v>479</v>
      </c>
      <c r="P491" s="756"/>
      <c r="Q491" s="756"/>
      <c r="R491" s="756"/>
      <c r="S491" s="756"/>
      <c r="T491" s="756"/>
      <c r="U491" s="756"/>
      <c r="V491" s="756"/>
      <c r="W491" s="594"/>
      <c r="X491" s="705">
        <f t="shared" si="50"/>
        <v>479</v>
      </c>
      <c r="Y491" s="756"/>
      <c r="Z491" s="756"/>
      <c r="AA491" s="756"/>
      <c r="AB491" s="756"/>
      <c r="AC491" s="756"/>
      <c r="AD491" s="756"/>
      <c r="AE491" s="756"/>
      <c r="AF491" s="594"/>
      <c r="AG491" s="705">
        <f t="shared" si="51"/>
        <v>479</v>
      </c>
      <c r="AH491" s="756"/>
      <c r="AI491" s="756"/>
      <c r="AJ491" s="756"/>
      <c r="AK491" s="756"/>
      <c r="AL491" s="756"/>
      <c r="AM491" s="756"/>
      <c r="AN491" s="756"/>
      <c r="AO491" s="685"/>
      <c r="AP491" s="705">
        <f t="shared" si="52"/>
        <v>479</v>
      </c>
      <c r="AQ491" s="756"/>
      <c r="AR491" s="756"/>
      <c r="AS491" s="756"/>
      <c r="AT491" s="756"/>
      <c r="AU491" s="756"/>
      <c r="AV491" s="756"/>
      <c r="AW491" s="756"/>
    </row>
    <row r="492" spans="2:49" x14ac:dyDescent="0.25">
      <c r="B492" s="705">
        <v>480</v>
      </c>
      <c r="C492" s="951">
        <f>(1+_xlfn.XLOOKUP(INT((B492-1)/12)+1,'ZC Curve'!$B$8:$B$107,'ZC Curve'!R$8:R$107,,0))^(1/12)-1</f>
        <v>0</v>
      </c>
      <c r="D492" s="946">
        <f t="shared" si="47"/>
        <v>1</v>
      </c>
      <c r="E492" s="594"/>
      <c r="F492" s="705">
        <f t="shared" si="48"/>
        <v>480</v>
      </c>
      <c r="G492" s="756"/>
      <c r="H492" s="756"/>
      <c r="I492" s="756"/>
      <c r="J492" s="756"/>
      <c r="K492" s="756"/>
      <c r="L492" s="756"/>
      <c r="M492" s="756"/>
      <c r="N492" s="594"/>
      <c r="O492" s="705">
        <f t="shared" si="49"/>
        <v>480</v>
      </c>
      <c r="P492" s="756"/>
      <c r="Q492" s="756"/>
      <c r="R492" s="756"/>
      <c r="S492" s="756"/>
      <c r="T492" s="756"/>
      <c r="U492" s="756"/>
      <c r="V492" s="756"/>
      <c r="W492" s="594"/>
      <c r="X492" s="705">
        <f t="shared" si="50"/>
        <v>480</v>
      </c>
      <c r="Y492" s="756"/>
      <c r="Z492" s="756"/>
      <c r="AA492" s="756"/>
      <c r="AB492" s="756"/>
      <c r="AC492" s="756"/>
      <c r="AD492" s="756"/>
      <c r="AE492" s="756"/>
      <c r="AF492" s="594"/>
      <c r="AG492" s="705">
        <f t="shared" si="51"/>
        <v>480</v>
      </c>
      <c r="AH492" s="756"/>
      <c r="AI492" s="756"/>
      <c r="AJ492" s="756"/>
      <c r="AK492" s="756"/>
      <c r="AL492" s="756"/>
      <c r="AM492" s="756"/>
      <c r="AN492" s="756"/>
      <c r="AO492" s="685"/>
      <c r="AP492" s="705">
        <f t="shared" si="52"/>
        <v>480</v>
      </c>
      <c r="AQ492" s="756"/>
      <c r="AR492" s="756"/>
      <c r="AS492" s="756"/>
      <c r="AT492" s="756"/>
      <c r="AU492" s="756"/>
      <c r="AV492" s="756"/>
      <c r="AW492" s="756"/>
    </row>
    <row r="493" spans="2:49" x14ac:dyDescent="0.25">
      <c r="B493" s="705">
        <v>481</v>
      </c>
      <c r="C493" s="951">
        <f>(1+_xlfn.XLOOKUP(INT((B493-1)/12)+1,'ZC Curve'!$B$8:$B$107,'ZC Curve'!R$8:R$107,,0))^(1/12)-1</f>
        <v>0</v>
      </c>
      <c r="D493" s="946">
        <f t="shared" si="47"/>
        <v>1</v>
      </c>
      <c r="E493" s="594"/>
      <c r="F493" s="705">
        <f t="shared" si="48"/>
        <v>481</v>
      </c>
      <c r="G493" s="756"/>
      <c r="H493" s="756"/>
      <c r="I493" s="756"/>
      <c r="J493" s="756"/>
      <c r="K493" s="756"/>
      <c r="L493" s="756"/>
      <c r="M493" s="756"/>
      <c r="N493" s="594"/>
      <c r="O493" s="705">
        <f t="shared" si="49"/>
        <v>481</v>
      </c>
      <c r="P493" s="756"/>
      <c r="Q493" s="756"/>
      <c r="R493" s="756"/>
      <c r="S493" s="756"/>
      <c r="T493" s="756"/>
      <c r="U493" s="756"/>
      <c r="V493" s="756"/>
      <c r="W493" s="594"/>
      <c r="X493" s="705">
        <f t="shared" si="50"/>
        <v>481</v>
      </c>
      <c r="Y493" s="756"/>
      <c r="Z493" s="756"/>
      <c r="AA493" s="756"/>
      <c r="AB493" s="756"/>
      <c r="AC493" s="756"/>
      <c r="AD493" s="756"/>
      <c r="AE493" s="756"/>
      <c r="AF493" s="594"/>
      <c r="AG493" s="705">
        <f t="shared" si="51"/>
        <v>481</v>
      </c>
      <c r="AH493" s="756"/>
      <c r="AI493" s="756"/>
      <c r="AJ493" s="756"/>
      <c r="AK493" s="756"/>
      <c r="AL493" s="756"/>
      <c r="AM493" s="756"/>
      <c r="AN493" s="756"/>
      <c r="AO493" s="685"/>
      <c r="AP493" s="705">
        <f t="shared" si="52"/>
        <v>481</v>
      </c>
      <c r="AQ493" s="756"/>
      <c r="AR493" s="756"/>
      <c r="AS493" s="756"/>
      <c r="AT493" s="756"/>
      <c r="AU493" s="756"/>
      <c r="AV493" s="756"/>
      <c r="AW493" s="756"/>
    </row>
    <row r="494" spans="2:49" x14ac:dyDescent="0.25">
      <c r="B494" s="705">
        <v>482</v>
      </c>
      <c r="C494" s="951">
        <f>(1+_xlfn.XLOOKUP(INT((B494-1)/12)+1,'ZC Curve'!$B$8:$B$107,'ZC Curve'!R$8:R$107,,0))^(1/12)-1</f>
        <v>0</v>
      </c>
      <c r="D494" s="946">
        <f t="shared" si="47"/>
        <v>1</v>
      </c>
      <c r="E494" s="594"/>
      <c r="F494" s="705">
        <f t="shared" si="48"/>
        <v>482</v>
      </c>
      <c r="G494" s="756"/>
      <c r="H494" s="756"/>
      <c r="I494" s="756"/>
      <c r="J494" s="756"/>
      <c r="K494" s="756"/>
      <c r="L494" s="756"/>
      <c r="M494" s="756"/>
      <c r="N494" s="594"/>
      <c r="O494" s="705">
        <f t="shared" si="49"/>
        <v>482</v>
      </c>
      <c r="P494" s="756"/>
      <c r="Q494" s="756"/>
      <c r="R494" s="756"/>
      <c r="S494" s="756"/>
      <c r="T494" s="756"/>
      <c r="U494" s="756"/>
      <c r="V494" s="756"/>
      <c r="W494" s="594"/>
      <c r="X494" s="705">
        <f t="shared" si="50"/>
        <v>482</v>
      </c>
      <c r="Y494" s="756"/>
      <c r="Z494" s="756"/>
      <c r="AA494" s="756"/>
      <c r="AB494" s="756"/>
      <c r="AC494" s="756"/>
      <c r="AD494" s="756"/>
      <c r="AE494" s="756"/>
      <c r="AF494" s="594"/>
      <c r="AG494" s="705">
        <f t="shared" si="51"/>
        <v>482</v>
      </c>
      <c r="AH494" s="756"/>
      <c r="AI494" s="756"/>
      <c r="AJ494" s="756"/>
      <c r="AK494" s="756"/>
      <c r="AL494" s="756"/>
      <c r="AM494" s="756"/>
      <c r="AN494" s="756"/>
      <c r="AO494" s="685"/>
      <c r="AP494" s="705">
        <f t="shared" si="52"/>
        <v>482</v>
      </c>
      <c r="AQ494" s="756"/>
      <c r="AR494" s="756"/>
      <c r="AS494" s="756"/>
      <c r="AT494" s="756"/>
      <c r="AU494" s="756"/>
      <c r="AV494" s="756"/>
      <c r="AW494" s="756"/>
    </row>
    <row r="495" spans="2:49" x14ac:dyDescent="0.25">
      <c r="B495" s="705">
        <v>483</v>
      </c>
      <c r="C495" s="951">
        <f>(1+_xlfn.XLOOKUP(INT((B495-1)/12)+1,'ZC Curve'!$B$8:$B$107,'ZC Curve'!R$8:R$107,,0))^(1/12)-1</f>
        <v>0</v>
      </c>
      <c r="D495" s="946">
        <f t="shared" si="47"/>
        <v>1</v>
      </c>
      <c r="E495" s="594"/>
      <c r="F495" s="705">
        <f t="shared" si="48"/>
        <v>483</v>
      </c>
      <c r="G495" s="756"/>
      <c r="H495" s="756"/>
      <c r="I495" s="756"/>
      <c r="J495" s="756"/>
      <c r="K495" s="756"/>
      <c r="L495" s="756"/>
      <c r="M495" s="756"/>
      <c r="N495" s="594"/>
      <c r="O495" s="705">
        <f t="shared" si="49"/>
        <v>483</v>
      </c>
      <c r="P495" s="756"/>
      <c r="Q495" s="756"/>
      <c r="R495" s="756"/>
      <c r="S495" s="756"/>
      <c r="T495" s="756"/>
      <c r="U495" s="756"/>
      <c r="V495" s="756"/>
      <c r="W495" s="594"/>
      <c r="X495" s="705">
        <f t="shared" si="50"/>
        <v>483</v>
      </c>
      <c r="Y495" s="756"/>
      <c r="Z495" s="756"/>
      <c r="AA495" s="756"/>
      <c r="AB495" s="756"/>
      <c r="AC495" s="756"/>
      <c r="AD495" s="756"/>
      <c r="AE495" s="756"/>
      <c r="AF495" s="594"/>
      <c r="AG495" s="705">
        <f t="shared" si="51"/>
        <v>483</v>
      </c>
      <c r="AH495" s="756"/>
      <c r="AI495" s="756"/>
      <c r="AJ495" s="756"/>
      <c r="AK495" s="756"/>
      <c r="AL495" s="756"/>
      <c r="AM495" s="756"/>
      <c r="AN495" s="756"/>
      <c r="AO495" s="685"/>
      <c r="AP495" s="705">
        <f t="shared" si="52"/>
        <v>483</v>
      </c>
      <c r="AQ495" s="756"/>
      <c r="AR495" s="756"/>
      <c r="AS495" s="756"/>
      <c r="AT495" s="756"/>
      <c r="AU495" s="756"/>
      <c r="AV495" s="756"/>
      <c r="AW495" s="756"/>
    </row>
    <row r="496" spans="2:49" x14ac:dyDescent="0.25">
      <c r="B496" s="705">
        <v>484</v>
      </c>
      <c r="C496" s="951">
        <f>(1+_xlfn.XLOOKUP(INT((B496-1)/12)+1,'ZC Curve'!$B$8:$B$107,'ZC Curve'!R$8:R$107,,0))^(1/12)-1</f>
        <v>0</v>
      </c>
      <c r="D496" s="946">
        <f t="shared" si="47"/>
        <v>1</v>
      </c>
      <c r="E496" s="594"/>
      <c r="F496" s="705">
        <f t="shared" si="48"/>
        <v>484</v>
      </c>
      <c r="G496" s="756"/>
      <c r="H496" s="756"/>
      <c r="I496" s="756"/>
      <c r="J496" s="756"/>
      <c r="K496" s="756"/>
      <c r="L496" s="756"/>
      <c r="M496" s="756"/>
      <c r="N496" s="594"/>
      <c r="O496" s="705">
        <f t="shared" si="49"/>
        <v>484</v>
      </c>
      <c r="P496" s="756"/>
      <c r="Q496" s="756"/>
      <c r="R496" s="756"/>
      <c r="S496" s="756"/>
      <c r="T496" s="756"/>
      <c r="U496" s="756"/>
      <c r="V496" s="756"/>
      <c r="W496" s="594"/>
      <c r="X496" s="705">
        <f t="shared" si="50"/>
        <v>484</v>
      </c>
      <c r="Y496" s="756"/>
      <c r="Z496" s="756"/>
      <c r="AA496" s="756"/>
      <c r="AB496" s="756"/>
      <c r="AC496" s="756"/>
      <c r="AD496" s="756"/>
      <c r="AE496" s="756"/>
      <c r="AF496" s="594"/>
      <c r="AG496" s="705">
        <f t="shared" si="51"/>
        <v>484</v>
      </c>
      <c r="AH496" s="756"/>
      <c r="AI496" s="756"/>
      <c r="AJ496" s="756"/>
      <c r="AK496" s="756"/>
      <c r="AL496" s="756"/>
      <c r="AM496" s="756"/>
      <c r="AN496" s="756"/>
      <c r="AO496" s="685"/>
      <c r="AP496" s="705">
        <f t="shared" si="52"/>
        <v>484</v>
      </c>
      <c r="AQ496" s="756"/>
      <c r="AR496" s="756"/>
      <c r="AS496" s="756"/>
      <c r="AT496" s="756"/>
      <c r="AU496" s="756"/>
      <c r="AV496" s="756"/>
      <c r="AW496" s="756"/>
    </row>
    <row r="497" spans="2:49" x14ac:dyDescent="0.25">
      <c r="B497" s="705">
        <v>485</v>
      </c>
      <c r="C497" s="951">
        <f>(1+_xlfn.XLOOKUP(INT((B497-1)/12)+1,'ZC Curve'!$B$8:$B$107,'ZC Curve'!R$8:R$107,,0))^(1/12)-1</f>
        <v>0</v>
      </c>
      <c r="D497" s="946">
        <f t="shared" si="47"/>
        <v>1</v>
      </c>
      <c r="E497" s="594"/>
      <c r="F497" s="705">
        <f t="shared" si="48"/>
        <v>485</v>
      </c>
      <c r="G497" s="756"/>
      <c r="H497" s="756"/>
      <c r="I497" s="756"/>
      <c r="J497" s="756"/>
      <c r="K497" s="756"/>
      <c r="L497" s="756"/>
      <c r="M497" s="756"/>
      <c r="N497" s="594"/>
      <c r="O497" s="705">
        <f t="shared" si="49"/>
        <v>485</v>
      </c>
      <c r="P497" s="756"/>
      <c r="Q497" s="756"/>
      <c r="R497" s="756"/>
      <c r="S497" s="756"/>
      <c r="T497" s="756"/>
      <c r="U497" s="756"/>
      <c r="V497" s="756"/>
      <c r="W497" s="594"/>
      <c r="X497" s="705">
        <f t="shared" si="50"/>
        <v>485</v>
      </c>
      <c r="Y497" s="756"/>
      <c r="Z497" s="756"/>
      <c r="AA497" s="756"/>
      <c r="AB497" s="756"/>
      <c r="AC497" s="756"/>
      <c r="AD497" s="756"/>
      <c r="AE497" s="756"/>
      <c r="AF497" s="594"/>
      <c r="AG497" s="705">
        <f t="shared" si="51"/>
        <v>485</v>
      </c>
      <c r="AH497" s="756"/>
      <c r="AI497" s="756"/>
      <c r="AJ497" s="756"/>
      <c r="AK497" s="756"/>
      <c r="AL497" s="756"/>
      <c r="AM497" s="756"/>
      <c r="AN497" s="756"/>
      <c r="AO497" s="685"/>
      <c r="AP497" s="705">
        <f t="shared" si="52"/>
        <v>485</v>
      </c>
      <c r="AQ497" s="756"/>
      <c r="AR497" s="756"/>
      <c r="AS497" s="756"/>
      <c r="AT497" s="756"/>
      <c r="AU497" s="756"/>
      <c r="AV497" s="756"/>
      <c r="AW497" s="756"/>
    </row>
    <row r="498" spans="2:49" x14ac:dyDescent="0.25">
      <c r="B498" s="705">
        <v>486</v>
      </c>
      <c r="C498" s="951">
        <f>(1+_xlfn.XLOOKUP(INT((B498-1)/12)+1,'ZC Curve'!$B$8:$B$107,'ZC Curve'!R$8:R$107,,0))^(1/12)-1</f>
        <v>0</v>
      </c>
      <c r="D498" s="946">
        <f t="shared" si="47"/>
        <v>1</v>
      </c>
      <c r="E498" s="594"/>
      <c r="F498" s="705">
        <f t="shared" si="48"/>
        <v>486</v>
      </c>
      <c r="G498" s="756"/>
      <c r="H498" s="756"/>
      <c r="I498" s="756"/>
      <c r="J498" s="756"/>
      <c r="K498" s="756"/>
      <c r="L498" s="756"/>
      <c r="M498" s="756"/>
      <c r="N498" s="594"/>
      <c r="O498" s="705">
        <f t="shared" si="49"/>
        <v>486</v>
      </c>
      <c r="P498" s="756"/>
      <c r="Q498" s="756"/>
      <c r="R498" s="756"/>
      <c r="S498" s="756"/>
      <c r="T498" s="756"/>
      <c r="U498" s="756"/>
      <c r="V498" s="756"/>
      <c r="W498" s="594"/>
      <c r="X498" s="705">
        <f t="shared" si="50"/>
        <v>486</v>
      </c>
      <c r="Y498" s="756"/>
      <c r="Z498" s="756"/>
      <c r="AA498" s="756"/>
      <c r="AB498" s="756"/>
      <c r="AC498" s="756"/>
      <c r="AD498" s="756"/>
      <c r="AE498" s="756"/>
      <c r="AF498" s="594"/>
      <c r="AG498" s="705">
        <f t="shared" si="51"/>
        <v>486</v>
      </c>
      <c r="AH498" s="756"/>
      <c r="AI498" s="756"/>
      <c r="AJ498" s="756"/>
      <c r="AK498" s="756"/>
      <c r="AL498" s="756"/>
      <c r="AM498" s="756"/>
      <c r="AN498" s="756"/>
      <c r="AO498" s="685"/>
      <c r="AP498" s="705">
        <f t="shared" si="52"/>
        <v>486</v>
      </c>
      <c r="AQ498" s="756"/>
      <c r="AR498" s="756"/>
      <c r="AS498" s="756"/>
      <c r="AT498" s="756"/>
      <c r="AU498" s="756"/>
      <c r="AV498" s="756"/>
      <c r="AW498" s="756"/>
    </row>
    <row r="499" spans="2:49" x14ac:dyDescent="0.25">
      <c r="B499" s="705">
        <v>487</v>
      </c>
      <c r="C499" s="951">
        <f>(1+_xlfn.XLOOKUP(INT((B499-1)/12)+1,'ZC Curve'!$B$8:$B$107,'ZC Curve'!R$8:R$107,,0))^(1/12)-1</f>
        <v>0</v>
      </c>
      <c r="D499" s="946">
        <f t="shared" si="47"/>
        <v>1</v>
      </c>
      <c r="E499" s="594"/>
      <c r="F499" s="705">
        <f t="shared" si="48"/>
        <v>487</v>
      </c>
      <c r="G499" s="756"/>
      <c r="H499" s="756"/>
      <c r="I499" s="756"/>
      <c r="J499" s="756"/>
      <c r="K499" s="756"/>
      <c r="L499" s="756"/>
      <c r="M499" s="756"/>
      <c r="N499" s="594"/>
      <c r="O499" s="705">
        <f t="shared" si="49"/>
        <v>487</v>
      </c>
      <c r="P499" s="756"/>
      <c r="Q499" s="756"/>
      <c r="R499" s="756"/>
      <c r="S499" s="756"/>
      <c r="T499" s="756"/>
      <c r="U499" s="756"/>
      <c r="V499" s="756"/>
      <c r="W499" s="594"/>
      <c r="X499" s="705">
        <f t="shared" si="50"/>
        <v>487</v>
      </c>
      <c r="Y499" s="756"/>
      <c r="Z499" s="756"/>
      <c r="AA499" s="756"/>
      <c r="AB499" s="756"/>
      <c r="AC499" s="756"/>
      <c r="AD499" s="756"/>
      <c r="AE499" s="756"/>
      <c r="AF499" s="594"/>
      <c r="AG499" s="705">
        <f t="shared" si="51"/>
        <v>487</v>
      </c>
      <c r="AH499" s="756"/>
      <c r="AI499" s="756"/>
      <c r="AJ499" s="756"/>
      <c r="AK499" s="756"/>
      <c r="AL499" s="756"/>
      <c r="AM499" s="756"/>
      <c r="AN499" s="756"/>
      <c r="AO499" s="685"/>
      <c r="AP499" s="705">
        <f t="shared" si="52"/>
        <v>487</v>
      </c>
      <c r="AQ499" s="756"/>
      <c r="AR499" s="756"/>
      <c r="AS499" s="756"/>
      <c r="AT499" s="756"/>
      <c r="AU499" s="756"/>
      <c r="AV499" s="756"/>
      <c r="AW499" s="756"/>
    </row>
    <row r="500" spans="2:49" x14ac:dyDescent="0.25">
      <c r="B500" s="705">
        <v>488</v>
      </c>
      <c r="C500" s="951">
        <f>(1+_xlfn.XLOOKUP(INT((B500-1)/12)+1,'ZC Curve'!$B$8:$B$107,'ZC Curve'!R$8:R$107,,0))^(1/12)-1</f>
        <v>0</v>
      </c>
      <c r="D500" s="946">
        <f t="shared" si="47"/>
        <v>1</v>
      </c>
      <c r="E500" s="594"/>
      <c r="F500" s="705">
        <f t="shared" si="48"/>
        <v>488</v>
      </c>
      <c r="G500" s="756"/>
      <c r="H500" s="756"/>
      <c r="I500" s="756"/>
      <c r="J500" s="756"/>
      <c r="K500" s="756"/>
      <c r="L500" s="756"/>
      <c r="M500" s="756"/>
      <c r="N500" s="594"/>
      <c r="O500" s="705">
        <f t="shared" si="49"/>
        <v>488</v>
      </c>
      <c r="P500" s="756"/>
      <c r="Q500" s="756"/>
      <c r="R500" s="756"/>
      <c r="S500" s="756"/>
      <c r="T500" s="756"/>
      <c r="U500" s="756"/>
      <c r="V500" s="756"/>
      <c r="W500" s="594"/>
      <c r="X500" s="705">
        <f t="shared" si="50"/>
        <v>488</v>
      </c>
      <c r="Y500" s="756"/>
      <c r="Z500" s="756"/>
      <c r="AA500" s="756"/>
      <c r="AB500" s="756"/>
      <c r="AC500" s="756"/>
      <c r="AD500" s="756"/>
      <c r="AE500" s="756"/>
      <c r="AF500" s="594"/>
      <c r="AG500" s="705">
        <f t="shared" si="51"/>
        <v>488</v>
      </c>
      <c r="AH500" s="756"/>
      <c r="AI500" s="756"/>
      <c r="AJ500" s="756"/>
      <c r="AK500" s="756"/>
      <c r="AL500" s="756"/>
      <c r="AM500" s="756"/>
      <c r="AN500" s="756"/>
      <c r="AO500" s="685"/>
      <c r="AP500" s="705">
        <f t="shared" si="52"/>
        <v>488</v>
      </c>
      <c r="AQ500" s="756"/>
      <c r="AR500" s="756"/>
      <c r="AS500" s="756"/>
      <c r="AT500" s="756"/>
      <c r="AU500" s="756"/>
      <c r="AV500" s="756"/>
      <c r="AW500" s="756"/>
    </row>
    <row r="501" spans="2:49" x14ac:dyDescent="0.25">
      <c r="B501" s="705">
        <v>489</v>
      </c>
      <c r="C501" s="951">
        <f>(1+_xlfn.XLOOKUP(INT((B501-1)/12)+1,'ZC Curve'!$B$8:$B$107,'ZC Curve'!R$8:R$107,,0))^(1/12)-1</f>
        <v>0</v>
      </c>
      <c r="D501" s="946">
        <f t="shared" si="47"/>
        <v>1</v>
      </c>
      <c r="E501" s="594"/>
      <c r="F501" s="705">
        <f t="shared" si="48"/>
        <v>489</v>
      </c>
      <c r="G501" s="756"/>
      <c r="H501" s="756"/>
      <c r="I501" s="756"/>
      <c r="J501" s="756"/>
      <c r="K501" s="756"/>
      <c r="L501" s="756"/>
      <c r="M501" s="756"/>
      <c r="N501" s="594"/>
      <c r="O501" s="705">
        <f t="shared" si="49"/>
        <v>489</v>
      </c>
      <c r="P501" s="756"/>
      <c r="Q501" s="756"/>
      <c r="R501" s="756"/>
      <c r="S501" s="756"/>
      <c r="T501" s="756"/>
      <c r="U501" s="756"/>
      <c r="V501" s="756"/>
      <c r="W501" s="594"/>
      <c r="X501" s="705">
        <f t="shared" si="50"/>
        <v>489</v>
      </c>
      <c r="Y501" s="756"/>
      <c r="Z501" s="756"/>
      <c r="AA501" s="756"/>
      <c r="AB501" s="756"/>
      <c r="AC501" s="756"/>
      <c r="AD501" s="756"/>
      <c r="AE501" s="756"/>
      <c r="AF501" s="594"/>
      <c r="AG501" s="705">
        <f t="shared" si="51"/>
        <v>489</v>
      </c>
      <c r="AH501" s="756"/>
      <c r="AI501" s="756"/>
      <c r="AJ501" s="756"/>
      <c r="AK501" s="756"/>
      <c r="AL501" s="756"/>
      <c r="AM501" s="756"/>
      <c r="AN501" s="756"/>
      <c r="AO501" s="685"/>
      <c r="AP501" s="705">
        <f t="shared" si="52"/>
        <v>489</v>
      </c>
      <c r="AQ501" s="756"/>
      <c r="AR501" s="756"/>
      <c r="AS501" s="756"/>
      <c r="AT501" s="756"/>
      <c r="AU501" s="756"/>
      <c r="AV501" s="756"/>
      <c r="AW501" s="756"/>
    </row>
    <row r="502" spans="2:49" x14ac:dyDescent="0.25">
      <c r="B502" s="705">
        <v>490</v>
      </c>
      <c r="C502" s="951">
        <f>(1+_xlfn.XLOOKUP(INT((B502-1)/12)+1,'ZC Curve'!$B$8:$B$107,'ZC Curve'!R$8:R$107,,0))^(1/12)-1</f>
        <v>0</v>
      </c>
      <c r="D502" s="946">
        <f t="shared" si="47"/>
        <v>1</v>
      </c>
      <c r="E502" s="594"/>
      <c r="F502" s="705">
        <f t="shared" si="48"/>
        <v>490</v>
      </c>
      <c r="G502" s="756"/>
      <c r="H502" s="756"/>
      <c r="I502" s="756"/>
      <c r="J502" s="756"/>
      <c r="K502" s="756"/>
      <c r="L502" s="756"/>
      <c r="M502" s="756"/>
      <c r="N502" s="594"/>
      <c r="O502" s="705">
        <f t="shared" si="49"/>
        <v>490</v>
      </c>
      <c r="P502" s="756"/>
      <c r="Q502" s="756"/>
      <c r="R502" s="756"/>
      <c r="S502" s="756"/>
      <c r="T502" s="756"/>
      <c r="U502" s="756"/>
      <c r="V502" s="756"/>
      <c r="W502" s="594"/>
      <c r="X502" s="705">
        <f t="shared" si="50"/>
        <v>490</v>
      </c>
      <c r="Y502" s="756"/>
      <c r="Z502" s="756"/>
      <c r="AA502" s="756"/>
      <c r="AB502" s="756"/>
      <c r="AC502" s="756"/>
      <c r="AD502" s="756"/>
      <c r="AE502" s="756"/>
      <c r="AF502" s="594"/>
      <c r="AG502" s="705">
        <f t="shared" si="51"/>
        <v>490</v>
      </c>
      <c r="AH502" s="756"/>
      <c r="AI502" s="756"/>
      <c r="AJ502" s="756"/>
      <c r="AK502" s="756"/>
      <c r="AL502" s="756"/>
      <c r="AM502" s="756"/>
      <c r="AN502" s="756"/>
      <c r="AO502" s="685"/>
      <c r="AP502" s="705">
        <f t="shared" si="52"/>
        <v>490</v>
      </c>
      <c r="AQ502" s="756"/>
      <c r="AR502" s="756"/>
      <c r="AS502" s="756"/>
      <c r="AT502" s="756"/>
      <c r="AU502" s="756"/>
      <c r="AV502" s="756"/>
      <c r="AW502" s="756"/>
    </row>
    <row r="503" spans="2:49" x14ac:dyDescent="0.25">
      <c r="B503" s="705">
        <v>491</v>
      </c>
      <c r="C503" s="951">
        <f>(1+_xlfn.XLOOKUP(INT((B503-1)/12)+1,'ZC Curve'!$B$8:$B$107,'ZC Curve'!R$8:R$107,,0))^(1/12)-1</f>
        <v>0</v>
      </c>
      <c r="D503" s="946">
        <f t="shared" si="47"/>
        <v>1</v>
      </c>
      <c r="E503" s="594"/>
      <c r="F503" s="705">
        <f t="shared" si="48"/>
        <v>491</v>
      </c>
      <c r="G503" s="756"/>
      <c r="H503" s="756"/>
      <c r="I503" s="756"/>
      <c r="J503" s="756"/>
      <c r="K503" s="756"/>
      <c r="L503" s="756"/>
      <c r="M503" s="756"/>
      <c r="N503" s="594"/>
      <c r="O503" s="705">
        <f t="shared" si="49"/>
        <v>491</v>
      </c>
      <c r="P503" s="756"/>
      <c r="Q503" s="756"/>
      <c r="R503" s="756"/>
      <c r="S503" s="756"/>
      <c r="T503" s="756"/>
      <c r="U503" s="756"/>
      <c r="V503" s="756"/>
      <c r="W503" s="594"/>
      <c r="X503" s="705">
        <f t="shared" si="50"/>
        <v>491</v>
      </c>
      <c r="Y503" s="756"/>
      <c r="Z503" s="756"/>
      <c r="AA503" s="756"/>
      <c r="AB503" s="756"/>
      <c r="AC503" s="756"/>
      <c r="AD503" s="756"/>
      <c r="AE503" s="756"/>
      <c r="AF503" s="594"/>
      <c r="AG503" s="705">
        <f t="shared" si="51"/>
        <v>491</v>
      </c>
      <c r="AH503" s="756"/>
      <c r="AI503" s="756"/>
      <c r="AJ503" s="756"/>
      <c r="AK503" s="756"/>
      <c r="AL503" s="756"/>
      <c r="AM503" s="756"/>
      <c r="AN503" s="756"/>
      <c r="AO503" s="685"/>
      <c r="AP503" s="705">
        <f t="shared" si="52"/>
        <v>491</v>
      </c>
      <c r="AQ503" s="756"/>
      <c r="AR503" s="756"/>
      <c r="AS503" s="756"/>
      <c r="AT503" s="756"/>
      <c r="AU503" s="756"/>
      <c r="AV503" s="756"/>
      <c r="AW503" s="756"/>
    </row>
    <row r="504" spans="2:49" x14ac:dyDescent="0.25">
      <c r="B504" s="705">
        <v>492</v>
      </c>
      <c r="C504" s="951">
        <f>(1+_xlfn.XLOOKUP(INT((B504-1)/12)+1,'ZC Curve'!$B$8:$B$107,'ZC Curve'!R$8:R$107,,0))^(1/12)-1</f>
        <v>0</v>
      </c>
      <c r="D504" s="946">
        <f t="shared" si="47"/>
        <v>1</v>
      </c>
      <c r="E504" s="594"/>
      <c r="F504" s="705">
        <f t="shared" si="48"/>
        <v>492</v>
      </c>
      <c r="G504" s="756"/>
      <c r="H504" s="756"/>
      <c r="I504" s="756"/>
      <c r="J504" s="756"/>
      <c r="K504" s="756"/>
      <c r="L504" s="756"/>
      <c r="M504" s="756"/>
      <c r="N504" s="594"/>
      <c r="O504" s="705">
        <f t="shared" si="49"/>
        <v>492</v>
      </c>
      <c r="P504" s="756"/>
      <c r="Q504" s="756"/>
      <c r="R504" s="756"/>
      <c r="S504" s="756"/>
      <c r="T504" s="756"/>
      <c r="U504" s="756"/>
      <c r="V504" s="756"/>
      <c r="W504" s="594"/>
      <c r="X504" s="705">
        <f t="shared" si="50"/>
        <v>492</v>
      </c>
      <c r="Y504" s="756"/>
      <c r="Z504" s="756"/>
      <c r="AA504" s="756"/>
      <c r="AB504" s="756"/>
      <c r="AC504" s="756"/>
      <c r="AD504" s="756"/>
      <c r="AE504" s="756"/>
      <c r="AF504" s="594"/>
      <c r="AG504" s="705">
        <f t="shared" si="51"/>
        <v>492</v>
      </c>
      <c r="AH504" s="756"/>
      <c r="AI504" s="756"/>
      <c r="AJ504" s="756"/>
      <c r="AK504" s="756"/>
      <c r="AL504" s="756"/>
      <c r="AM504" s="756"/>
      <c r="AN504" s="756"/>
      <c r="AO504" s="685"/>
      <c r="AP504" s="705">
        <f t="shared" si="52"/>
        <v>492</v>
      </c>
      <c r="AQ504" s="756"/>
      <c r="AR504" s="756"/>
      <c r="AS504" s="756"/>
      <c r="AT504" s="756"/>
      <c r="AU504" s="756"/>
      <c r="AV504" s="756"/>
      <c r="AW504" s="756"/>
    </row>
    <row r="505" spans="2:49" x14ac:dyDescent="0.25">
      <c r="B505" s="705">
        <v>493</v>
      </c>
      <c r="C505" s="951">
        <f>(1+_xlfn.XLOOKUP(INT((B505-1)/12)+1,'ZC Curve'!$B$8:$B$107,'ZC Curve'!R$8:R$107,,0))^(1/12)-1</f>
        <v>0</v>
      </c>
      <c r="D505" s="946">
        <f t="shared" si="47"/>
        <v>1</v>
      </c>
      <c r="E505" s="594"/>
      <c r="F505" s="705">
        <f t="shared" si="48"/>
        <v>493</v>
      </c>
      <c r="G505" s="756"/>
      <c r="H505" s="756"/>
      <c r="I505" s="756"/>
      <c r="J505" s="756"/>
      <c r="K505" s="756"/>
      <c r="L505" s="756"/>
      <c r="M505" s="756"/>
      <c r="N505" s="594"/>
      <c r="O505" s="705">
        <f t="shared" si="49"/>
        <v>493</v>
      </c>
      <c r="P505" s="756"/>
      <c r="Q505" s="756"/>
      <c r="R505" s="756"/>
      <c r="S505" s="756"/>
      <c r="T505" s="756"/>
      <c r="U505" s="756"/>
      <c r="V505" s="756"/>
      <c r="W505" s="594"/>
      <c r="X505" s="705">
        <f t="shared" si="50"/>
        <v>493</v>
      </c>
      <c r="Y505" s="756"/>
      <c r="Z505" s="756"/>
      <c r="AA505" s="756"/>
      <c r="AB505" s="756"/>
      <c r="AC505" s="756"/>
      <c r="AD505" s="756"/>
      <c r="AE505" s="756"/>
      <c r="AF505" s="594"/>
      <c r="AG505" s="705">
        <f t="shared" si="51"/>
        <v>493</v>
      </c>
      <c r="AH505" s="756"/>
      <c r="AI505" s="756"/>
      <c r="AJ505" s="756"/>
      <c r="AK505" s="756"/>
      <c r="AL505" s="756"/>
      <c r="AM505" s="756"/>
      <c r="AN505" s="756"/>
      <c r="AO505" s="685"/>
      <c r="AP505" s="705">
        <f t="shared" si="52"/>
        <v>493</v>
      </c>
      <c r="AQ505" s="756"/>
      <c r="AR505" s="756"/>
      <c r="AS505" s="756"/>
      <c r="AT505" s="756"/>
      <c r="AU505" s="756"/>
      <c r="AV505" s="756"/>
      <c r="AW505" s="756"/>
    </row>
    <row r="506" spans="2:49" x14ac:dyDescent="0.25">
      <c r="B506" s="705">
        <v>494</v>
      </c>
      <c r="C506" s="951">
        <f>(1+_xlfn.XLOOKUP(INT((B506-1)/12)+1,'ZC Curve'!$B$8:$B$107,'ZC Curve'!R$8:R$107,,0))^(1/12)-1</f>
        <v>0</v>
      </c>
      <c r="D506" s="946">
        <f t="shared" si="47"/>
        <v>1</v>
      </c>
      <c r="E506" s="594"/>
      <c r="F506" s="705">
        <f t="shared" si="48"/>
        <v>494</v>
      </c>
      <c r="G506" s="756"/>
      <c r="H506" s="756"/>
      <c r="I506" s="756"/>
      <c r="J506" s="756"/>
      <c r="K506" s="756"/>
      <c r="L506" s="756"/>
      <c r="M506" s="756"/>
      <c r="N506" s="594"/>
      <c r="O506" s="705">
        <f t="shared" si="49"/>
        <v>494</v>
      </c>
      <c r="P506" s="756"/>
      <c r="Q506" s="756"/>
      <c r="R506" s="756"/>
      <c r="S506" s="756"/>
      <c r="T506" s="756"/>
      <c r="U506" s="756"/>
      <c r="V506" s="756"/>
      <c r="W506" s="594"/>
      <c r="X506" s="705">
        <f t="shared" si="50"/>
        <v>494</v>
      </c>
      <c r="Y506" s="756"/>
      <c r="Z506" s="756"/>
      <c r="AA506" s="756"/>
      <c r="AB506" s="756"/>
      <c r="AC506" s="756"/>
      <c r="AD506" s="756"/>
      <c r="AE506" s="756"/>
      <c r="AF506" s="594"/>
      <c r="AG506" s="705">
        <f t="shared" si="51"/>
        <v>494</v>
      </c>
      <c r="AH506" s="756"/>
      <c r="AI506" s="756"/>
      <c r="AJ506" s="756"/>
      <c r="AK506" s="756"/>
      <c r="AL506" s="756"/>
      <c r="AM506" s="756"/>
      <c r="AN506" s="756"/>
      <c r="AO506" s="685"/>
      <c r="AP506" s="705">
        <f t="shared" si="52"/>
        <v>494</v>
      </c>
      <c r="AQ506" s="756"/>
      <c r="AR506" s="756"/>
      <c r="AS506" s="756"/>
      <c r="AT506" s="756"/>
      <c r="AU506" s="756"/>
      <c r="AV506" s="756"/>
      <c r="AW506" s="756"/>
    </row>
    <row r="507" spans="2:49" x14ac:dyDescent="0.25">
      <c r="B507" s="705">
        <v>495</v>
      </c>
      <c r="C507" s="951">
        <f>(1+_xlfn.XLOOKUP(INT((B507-1)/12)+1,'ZC Curve'!$B$8:$B$107,'ZC Curve'!R$8:R$107,,0))^(1/12)-1</f>
        <v>0</v>
      </c>
      <c r="D507" s="946">
        <f t="shared" si="47"/>
        <v>1</v>
      </c>
      <c r="E507" s="594"/>
      <c r="F507" s="705">
        <f t="shared" si="48"/>
        <v>495</v>
      </c>
      <c r="G507" s="756"/>
      <c r="H507" s="756"/>
      <c r="I507" s="756"/>
      <c r="J507" s="756"/>
      <c r="K507" s="756"/>
      <c r="L507" s="756"/>
      <c r="M507" s="756"/>
      <c r="N507" s="594"/>
      <c r="O507" s="705">
        <f t="shared" si="49"/>
        <v>495</v>
      </c>
      <c r="P507" s="756"/>
      <c r="Q507" s="756"/>
      <c r="R507" s="756"/>
      <c r="S507" s="756"/>
      <c r="T507" s="756"/>
      <c r="U507" s="756"/>
      <c r="V507" s="756"/>
      <c r="W507" s="594"/>
      <c r="X507" s="705">
        <f t="shared" si="50"/>
        <v>495</v>
      </c>
      <c r="Y507" s="756"/>
      <c r="Z507" s="756"/>
      <c r="AA507" s="756"/>
      <c r="AB507" s="756"/>
      <c r="AC507" s="756"/>
      <c r="AD507" s="756"/>
      <c r="AE507" s="756"/>
      <c r="AF507" s="594"/>
      <c r="AG507" s="705">
        <f t="shared" si="51"/>
        <v>495</v>
      </c>
      <c r="AH507" s="756"/>
      <c r="AI507" s="756"/>
      <c r="AJ507" s="756"/>
      <c r="AK507" s="756"/>
      <c r="AL507" s="756"/>
      <c r="AM507" s="756"/>
      <c r="AN507" s="756"/>
      <c r="AO507" s="685"/>
      <c r="AP507" s="705">
        <f t="shared" si="52"/>
        <v>495</v>
      </c>
      <c r="AQ507" s="756"/>
      <c r="AR507" s="756"/>
      <c r="AS507" s="756"/>
      <c r="AT507" s="756"/>
      <c r="AU507" s="756"/>
      <c r="AV507" s="756"/>
      <c r="AW507" s="756"/>
    </row>
    <row r="508" spans="2:49" x14ac:dyDescent="0.25">
      <c r="B508" s="705">
        <v>496</v>
      </c>
      <c r="C508" s="951">
        <f>(1+_xlfn.XLOOKUP(INT((B508-1)/12)+1,'ZC Curve'!$B$8:$B$107,'ZC Curve'!R$8:R$107,,0))^(1/12)-1</f>
        <v>0</v>
      </c>
      <c r="D508" s="946">
        <f t="shared" si="47"/>
        <v>1</v>
      </c>
      <c r="E508" s="594"/>
      <c r="F508" s="705">
        <f t="shared" si="48"/>
        <v>496</v>
      </c>
      <c r="G508" s="756"/>
      <c r="H508" s="756"/>
      <c r="I508" s="756"/>
      <c r="J508" s="756"/>
      <c r="K508" s="756"/>
      <c r="L508" s="756"/>
      <c r="M508" s="756"/>
      <c r="N508" s="594"/>
      <c r="O508" s="705">
        <f t="shared" si="49"/>
        <v>496</v>
      </c>
      <c r="P508" s="756"/>
      <c r="Q508" s="756"/>
      <c r="R508" s="756"/>
      <c r="S508" s="756"/>
      <c r="T508" s="756"/>
      <c r="U508" s="756"/>
      <c r="V508" s="756"/>
      <c r="W508" s="594"/>
      <c r="X508" s="705">
        <f t="shared" si="50"/>
        <v>496</v>
      </c>
      <c r="Y508" s="756"/>
      <c r="Z508" s="756"/>
      <c r="AA508" s="756"/>
      <c r="AB508" s="756"/>
      <c r="AC508" s="756"/>
      <c r="AD508" s="756"/>
      <c r="AE508" s="756"/>
      <c r="AF508" s="594"/>
      <c r="AG508" s="705">
        <f t="shared" si="51"/>
        <v>496</v>
      </c>
      <c r="AH508" s="756"/>
      <c r="AI508" s="756"/>
      <c r="AJ508" s="756"/>
      <c r="AK508" s="756"/>
      <c r="AL508" s="756"/>
      <c r="AM508" s="756"/>
      <c r="AN508" s="756"/>
      <c r="AO508" s="685"/>
      <c r="AP508" s="705">
        <f t="shared" si="52"/>
        <v>496</v>
      </c>
      <c r="AQ508" s="756"/>
      <c r="AR508" s="756"/>
      <c r="AS508" s="756"/>
      <c r="AT508" s="756"/>
      <c r="AU508" s="756"/>
      <c r="AV508" s="756"/>
      <c r="AW508" s="756"/>
    </row>
    <row r="509" spans="2:49" x14ac:dyDescent="0.25">
      <c r="B509" s="705">
        <v>497</v>
      </c>
      <c r="C509" s="951">
        <f>(1+_xlfn.XLOOKUP(INT((B509-1)/12)+1,'ZC Curve'!$B$8:$B$107,'ZC Curve'!R$8:R$107,,0))^(1/12)-1</f>
        <v>0</v>
      </c>
      <c r="D509" s="946">
        <f t="shared" si="47"/>
        <v>1</v>
      </c>
      <c r="E509" s="594"/>
      <c r="F509" s="705">
        <f t="shared" si="48"/>
        <v>497</v>
      </c>
      <c r="G509" s="756"/>
      <c r="H509" s="756"/>
      <c r="I509" s="756"/>
      <c r="J509" s="756"/>
      <c r="K509" s="756"/>
      <c r="L509" s="756"/>
      <c r="M509" s="756"/>
      <c r="N509" s="594"/>
      <c r="O509" s="705">
        <f t="shared" si="49"/>
        <v>497</v>
      </c>
      <c r="P509" s="756"/>
      <c r="Q509" s="756"/>
      <c r="R509" s="756"/>
      <c r="S509" s="756"/>
      <c r="T509" s="756"/>
      <c r="U509" s="756"/>
      <c r="V509" s="756"/>
      <c r="W509" s="594"/>
      <c r="X509" s="705">
        <f t="shared" si="50"/>
        <v>497</v>
      </c>
      <c r="Y509" s="756"/>
      <c r="Z509" s="756"/>
      <c r="AA509" s="756"/>
      <c r="AB509" s="756"/>
      <c r="AC509" s="756"/>
      <c r="AD509" s="756"/>
      <c r="AE509" s="756"/>
      <c r="AF509" s="594"/>
      <c r="AG509" s="705">
        <f t="shared" si="51"/>
        <v>497</v>
      </c>
      <c r="AH509" s="756"/>
      <c r="AI509" s="756"/>
      <c r="AJ509" s="756"/>
      <c r="AK509" s="756"/>
      <c r="AL509" s="756"/>
      <c r="AM509" s="756"/>
      <c r="AN509" s="756"/>
      <c r="AO509" s="685"/>
      <c r="AP509" s="705">
        <f t="shared" si="52"/>
        <v>497</v>
      </c>
      <c r="AQ509" s="756"/>
      <c r="AR509" s="756"/>
      <c r="AS509" s="756"/>
      <c r="AT509" s="756"/>
      <c r="AU509" s="756"/>
      <c r="AV509" s="756"/>
      <c r="AW509" s="756"/>
    </row>
    <row r="510" spans="2:49" x14ac:dyDescent="0.25">
      <c r="B510" s="705">
        <v>498</v>
      </c>
      <c r="C510" s="951">
        <f>(1+_xlfn.XLOOKUP(INT((B510-1)/12)+1,'ZC Curve'!$B$8:$B$107,'ZC Curve'!R$8:R$107,,0))^(1/12)-1</f>
        <v>0</v>
      </c>
      <c r="D510" s="946">
        <f t="shared" si="47"/>
        <v>1</v>
      </c>
      <c r="E510" s="594"/>
      <c r="F510" s="705">
        <f t="shared" si="48"/>
        <v>498</v>
      </c>
      <c r="G510" s="756"/>
      <c r="H510" s="756"/>
      <c r="I510" s="756"/>
      <c r="J510" s="756"/>
      <c r="K510" s="756"/>
      <c r="L510" s="756"/>
      <c r="M510" s="756"/>
      <c r="N510" s="594"/>
      <c r="O510" s="705">
        <f t="shared" si="49"/>
        <v>498</v>
      </c>
      <c r="P510" s="756"/>
      <c r="Q510" s="756"/>
      <c r="R510" s="756"/>
      <c r="S510" s="756"/>
      <c r="T510" s="756"/>
      <c r="U510" s="756"/>
      <c r="V510" s="756"/>
      <c r="W510" s="594"/>
      <c r="X510" s="705">
        <f t="shared" si="50"/>
        <v>498</v>
      </c>
      <c r="Y510" s="756"/>
      <c r="Z510" s="756"/>
      <c r="AA510" s="756"/>
      <c r="AB510" s="756"/>
      <c r="AC510" s="756"/>
      <c r="AD510" s="756"/>
      <c r="AE510" s="756"/>
      <c r="AF510" s="594"/>
      <c r="AG510" s="705">
        <f t="shared" si="51"/>
        <v>498</v>
      </c>
      <c r="AH510" s="756"/>
      <c r="AI510" s="756"/>
      <c r="AJ510" s="756"/>
      <c r="AK510" s="756"/>
      <c r="AL510" s="756"/>
      <c r="AM510" s="756"/>
      <c r="AN510" s="756"/>
      <c r="AO510" s="685"/>
      <c r="AP510" s="705">
        <f t="shared" si="52"/>
        <v>498</v>
      </c>
      <c r="AQ510" s="756"/>
      <c r="AR510" s="756"/>
      <c r="AS510" s="756"/>
      <c r="AT510" s="756"/>
      <c r="AU510" s="756"/>
      <c r="AV510" s="756"/>
      <c r="AW510" s="756"/>
    </row>
    <row r="511" spans="2:49" x14ac:dyDescent="0.25">
      <c r="B511" s="705">
        <v>499</v>
      </c>
      <c r="C511" s="951">
        <f>(1+_xlfn.XLOOKUP(INT((B511-1)/12)+1,'ZC Curve'!$B$8:$B$107,'ZC Curve'!R$8:R$107,,0))^(1/12)-1</f>
        <v>0</v>
      </c>
      <c r="D511" s="946">
        <f t="shared" si="47"/>
        <v>1</v>
      </c>
      <c r="E511" s="594"/>
      <c r="F511" s="705">
        <f t="shared" si="48"/>
        <v>499</v>
      </c>
      <c r="G511" s="756"/>
      <c r="H511" s="756"/>
      <c r="I511" s="756"/>
      <c r="J511" s="756"/>
      <c r="K511" s="756"/>
      <c r="L511" s="756"/>
      <c r="M511" s="756"/>
      <c r="N511" s="594"/>
      <c r="O511" s="705">
        <f t="shared" si="49"/>
        <v>499</v>
      </c>
      <c r="P511" s="756"/>
      <c r="Q511" s="756"/>
      <c r="R511" s="756"/>
      <c r="S511" s="756"/>
      <c r="T511" s="756"/>
      <c r="U511" s="756"/>
      <c r="V511" s="756"/>
      <c r="W511" s="594"/>
      <c r="X511" s="705">
        <f t="shared" si="50"/>
        <v>499</v>
      </c>
      <c r="Y511" s="756"/>
      <c r="Z511" s="756"/>
      <c r="AA511" s="756"/>
      <c r="AB511" s="756"/>
      <c r="AC511" s="756"/>
      <c r="AD511" s="756"/>
      <c r="AE511" s="756"/>
      <c r="AF511" s="594"/>
      <c r="AG511" s="705">
        <f t="shared" si="51"/>
        <v>499</v>
      </c>
      <c r="AH511" s="756"/>
      <c r="AI511" s="756"/>
      <c r="AJ511" s="756"/>
      <c r="AK511" s="756"/>
      <c r="AL511" s="756"/>
      <c r="AM511" s="756"/>
      <c r="AN511" s="756"/>
      <c r="AO511" s="685"/>
      <c r="AP511" s="705">
        <f t="shared" si="52"/>
        <v>499</v>
      </c>
      <c r="AQ511" s="756"/>
      <c r="AR511" s="756"/>
      <c r="AS511" s="756"/>
      <c r="AT511" s="756"/>
      <c r="AU511" s="756"/>
      <c r="AV511" s="756"/>
      <c r="AW511" s="756"/>
    </row>
    <row r="512" spans="2:49" x14ac:dyDescent="0.25">
      <c r="B512" s="705">
        <v>500</v>
      </c>
      <c r="C512" s="951">
        <f>(1+_xlfn.XLOOKUP(INT((B512-1)/12)+1,'ZC Curve'!$B$8:$B$107,'ZC Curve'!R$8:R$107,,0))^(1/12)-1</f>
        <v>0</v>
      </c>
      <c r="D512" s="946">
        <f t="shared" si="47"/>
        <v>1</v>
      </c>
      <c r="E512" s="594"/>
      <c r="F512" s="705">
        <f t="shared" si="48"/>
        <v>500</v>
      </c>
      <c r="G512" s="756"/>
      <c r="H512" s="756"/>
      <c r="I512" s="756"/>
      <c r="J512" s="756"/>
      <c r="K512" s="756"/>
      <c r="L512" s="756"/>
      <c r="M512" s="756"/>
      <c r="N512" s="594"/>
      <c r="O512" s="705">
        <f t="shared" si="49"/>
        <v>500</v>
      </c>
      <c r="P512" s="756"/>
      <c r="Q512" s="756"/>
      <c r="R512" s="756"/>
      <c r="S512" s="756"/>
      <c r="T512" s="756"/>
      <c r="U512" s="756"/>
      <c r="V512" s="756"/>
      <c r="W512" s="594"/>
      <c r="X512" s="705">
        <f t="shared" si="50"/>
        <v>500</v>
      </c>
      <c r="Y512" s="756"/>
      <c r="Z512" s="756"/>
      <c r="AA512" s="756"/>
      <c r="AB512" s="756"/>
      <c r="AC512" s="756"/>
      <c r="AD512" s="756"/>
      <c r="AE512" s="756"/>
      <c r="AF512" s="594"/>
      <c r="AG512" s="705">
        <f t="shared" si="51"/>
        <v>500</v>
      </c>
      <c r="AH512" s="756"/>
      <c r="AI512" s="756"/>
      <c r="AJ512" s="756"/>
      <c r="AK512" s="756"/>
      <c r="AL512" s="756"/>
      <c r="AM512" s="756"/>
      <c r="AN512" s="756"/>
      <c r="AO512" s="685"/>
      <c r="AP512" s="705">
        <f t="shared" si="52"/>
        <v>500</v>
      </c>
      <c r="AQ512" s="756"/>
      <c r="AR512" s="756"/>
      <c r="AS512" s="756"/>
      <c r="AT512" s="756"/>
      <c r="AU512" s="756"/>
      <c r="AV512" s="756"/>
      <c r="AW512" s="756"/>
    </row>
    <row r="513" spans="2:49" x14ac:dyDescent="0.25">
      <c r="B513" s="705">
        <v>501</v>
      </c>
      <c r="C513" s="951">
        <f>(1+_xlfn.XLOOKUP(INT((B513-1)/12)+1,'ZC Curve'!$B$8:$B$107,'ZC Curve'!R$8:R$107,,0))^(1/12)-1</f>
        <v>0</v>
      </c>
      <c r="D513" s="946">
        <f t="shared" si="47"/>
        <v>1</v>
      </c>
      <c r="E513" s="594"/>
      <c r="F513" s="705">
        <f t="shared" si="48"/>
        <v>501</v>
      </c>
      <c r="G513" s="756"/>
      <c r="H513" s="756"/>
      <c r="I513" s="756"/>
      <c r="J513" s="756"/>
      <c r="K513" s="756"/>
      <c r="L513" s="756"/>
      <c r="M513" s="756"/>
      <c r="N513" s="594"/>
      <c r="O513" s="705">
        <f t="shared" si="49"/>
        <v>501</v>
      </c>
      <c r="P513" s="756"/>
      <c r="Q513" s="756"/>
      <c r="R513" s="756"/>
      <c r="S513" s="756"/>
      <c r="T513" s="756"/>
      <c r="U513" s="756"/>
      <c r="V513" s="756"/>
      <c r="W513" s="594"/>
      <c r="X513" s="705">
        <f t="shared" si="50"/>
        <v>501</v>
      </c>
      <c r="Y513" s="756"/>
      <c r="Z513" s="756"/>
      <c r="AA513" s="756"/>
      <c r="AB513" s="756"/>
      <c r="AC513" s="756"/>
      <c r="AD513" s="756"/>
      <c r="AE513" s="756"/>
      <c r="AF513" s="594"/>
      <c r="AG513" s="705">
        <f t="shared" si="51"/>
        <v>501</v>
      </c>
      <c r="AH513" s="756"/>
      <c r="AI513" s="756"/>
      <c r="AJ513" s="756"/>
      <c r="AK513" s="756"/>
      <c r="AL513" s="756"/>
      <c r="AM513" s="756"/>
      <c r="AN513" s="756"/>
      <c r="AO513" s="685"/>
      <c r="AP513" s="705">
        <f t="shared" si="52"/>
        <v>501</v>
      </c>
      <c r="AQ513" s="756"/>
      <c r="AR513" s="756"/>
      <c r="AS513" s="756"/>
      <c r="AT513" s="756"/>
      <c r="AU513" s="756"/>
      <c r="AV513" s="756"/>
      <c r="AW513" s="756"/>
    </row>
    <row r="514" spans="2:49" x14ac:dyDescent="0.25">
      <c r="B514" s="705">
        <v>502</v>
      </c>
      <c r="C514" s="951">
        <f>(1+_xlfn.XLOOKUP(INT((B514-1)/12)+1,'ZC Curve'!$B$8:$B$107,'ZC Curve'!R$8:R$107,,0))^(1/12)-1</f>
        <v>0</v>
      </c>
      <c r="D514" s="946">
        <f t="shared" si="47"/>
        <v>1</v>
      </c>
      <c r="E514" s="594"/>
      <c r="F514" s="705">
        <f t="shared" si="48"/>
        <v>502</v>
      </c>
      <c r="G514" s="756"/>
      <c r="H514" s="756"/>
      <c r="I514" s="756"/>
      <c r="J514" s="756"/>
      <c r="K514" s="756"/>
      <c r="L514" s="756"/>
      <c r="M514" s="756"/>
      <c r="N514" s="594"/>
      <c r="O514" s="705">
        <f t="shared" si="49"/>
        <v>502</v>
      </c>
      <c r="P514" s="756"/>
      <c r="Q514" s="756"/>
      <c r="R514" s="756"/>
      <c r="S514" s="756"/>
      <c r="T514" s="756"/>
      <c r="U514" s="756"/>
      <c r="V514" s="756"/>
      <c r="W514" s="594"/>
      <c r="X514" s="705">
        <f t="shared" si="50"/>
        <v>502</v>
      </c>
      <c r="Y514" s="756"/>
      <c r="Z514" s="756"/>
      <c r="AA514" s="756"/>
      <c r="AB514" s="756"/>
      <c r="AC514" s="756"/>
      <c r="AD514" s="756"/>
      <c r="AE514" s="756"/>
      <c r="AF514" s="594"/>
      <c r="AG514" s="705">
        <f t="shared" si="51"/>
        <v>502</v>
      </c>
      <c r="AH514" s="756"/>
      <c r="AI514" s="756"/>
      <c r="AJ514" s="756"/>
      <c r="AK514" s="756"/>
      <c r="AL514" s="756"/>
      <c r="AM514" s="756"/>
      <c r="AN514" s="756"/>
      <c r="AO514" s="685"/>
      <c r="AP514" s="705">
        <f t="shared" si="52"/>
        <v>502</v>
      </c>
      <c r="AQ514" s="756"/>
      <c r="AR514" s="756"/>
      <c r="AS514" s="756"/>
      <c r="AT514" s="756"/>
      <c r="AU514" s="756"/>
      <c r="AV514" s="756"/>
      <c r="AW514" s="756"/>
    </row>
    <row r="515" spans="2:49" x14ac:dyDescent="0.25">
      <c r="B515" s="705">
        <v>503</v>
      </c>
      <c r="C515" s="951">
        <f>(1+_xlfn.XLOOKUP(INT((B515-1)/12)+1,'ZC Curve'!$B$8:$B$107,'ZC Curve'!R$8:R$107,,0))^(1/12)-1</f>
        <v>0</v>
      </c>
      <c r="D515" s="946">
        <f t="shared" si="47"/>
        <v>1</v>
      </c>
      <c r="E515" s="594"/>
      <c r="F515" s="705">
        <f t="shared" si="48"/>
        <v>503</v>
      </c>
      <c r="G515" s="756"/>
      <c r="H515" s="756"/>
      <c r="I515" s="756"/>
      <c r="J515" s="756"/>
      <c r="K515" s="756"/>
      <c r="L515" s="756"/>
      <c r="M515" s="756"/>
      <c r="N515" s="594"/>
      <c r="O515" s="705">
        <f t="shared" si="49"/>
        <v>503</v>
      </c>
      <c r="P515" s="756"/>
      <c r="Q515" s="756"/>
      <c r="R515" s="756"/>
      <c r="S515" s="756"/>
      <c r="T515" s="756"/>
      <c r="U515" s="756"/>
      <c r="V515" s="756"/>
      <c r="W515" s="594"/>
      <c r="X515" s="705">
        <f t="shared" si="50"/>
        <v>503</v>
      </c>
      <c r="Y515" s="756"/>
      <c r="Z515" s="756"/>
      <c r="AA515" s="756"/>
      <c r="AB515" s="756"/>
      <c r="AC515" s="756"/>
      <c r="AD515" s="756"/>
      <c r="AE515" s="756"/>
      <c r="AF515" s="594"/>
      <c r="AG515" s="705">
        <f t="shared" si="51"/>
        <v>503</v>
      </c>
      <c r="AH515" s="756"/>
      <c r="AI515" s="756"/>
      <c r="AJ515" s="756"/>
      <c r="AK515" s="756"/>
      <c r="AL515" s="756"/>
      <c r="AM515" s="756"/>
      <c r="AN515" s="756"/>
      <c r="AO515" s="685"/>
      <c r="AP515" s="705">
        <f t="shared" si="52"/>
        <v>503</v>
      </c>
      <c r="AQ515" s="756"/>
      <c r="AR515" s="756"/>
      <c r="AS515" s="756"/>
      <c r="AT515" s="756"/>
      <c r="AU515" s="756"/>
      <c r="AV515" s="756"/>
      <c r="AW515" s="756"/>
    </row>
    <row r="516" spans="2:49" x14ac:dyDescent="0.25">
      <c r="B516" s="705">
        <v>504</v>
      </c>
      <c r="C516" s="951">
        <f>(1+_xlfn.XLOOKUP(INT((B516-1)/12)+1,'ZC Curve'!$B$8:$B$107,'ZC Curve'!R$8:R$107,,0))^(1/12)-1</f>
        <v>0</v>
      </c>
      <c r="D516" s="946">
        <f t="shared" si="47"/>
        <v>1</v>
      </c>
      <c r="E516" s="594"/>
      <c r="F516" s="705">
        <f t="shared" si="48"/>
        <v>504</v>
      </c>
      <c r="G516" s="756"/>
      <c r="H516" s="756"/>
      <c r="I516" s="756"/>
      <c r="J516" s="756"/>
      <c r="K516" s="756"/>
      <c r="L516" s="756"/>
      <c r="M516" s="756"/>
      <c r="N516" s="594"/>
      <c r="O516" s="705">
        <f t="shared" si="49"/>
        <v>504</v>
      </c>
      <c r="P516" s="756"/>
      <c r="Q516" s="756"/>
      <c r="R516" s="756"/>
      <c r="S516" s="756"/>
      <c r="T516" s="756"/>
      <c r="U516" s="756"/>
      <c r="V516" s="756"/>
      <c r="W516" s="594"/>
      <c r="X516" s="705">
        <f t="shared" si="50"/>
        <v>504</v>
      </c>
      <c r="Y516" s="756"/>
      <c r="Z516" s="756"/>
      <c r="AA516" s="756"/>
      <c r="AB516" s="756"/>
      <c r="AC516" s="756"/>
      <c r="AD516" s="756"/>
      <c r="AE516" s="756"/>
      <c r="AF516" s="594"/>
      <c r="AG516" s="705">
        <f t="shared" si="51"/>
        <v>504</v>
      </c>
      <c r="AH516" s="756"/>
      <c r="AI516" s="756"/>
      <c r="AJ516" s="756"/>
      <c r="AK516" s="756"/>
      <c r="AL516" s="756"/>
      <c r="AM516" s="756"/>
      <c r="AN516" s="756"/>
      <c r="AO516" s="685"/>
      <c r="AP516" s="705">
        <f t="shared" si="52"/>
        <v>504</v>
      </c>
      <c r="AQ516" s="756"/>
      <c r="AR516" s="756"/>
      <c r="AS516" s="756"/>
      <c r="AT516" s="756"/>
      <c r="AU516" s="756"/>
      <c r="AV516" s="756"/>
      <c r="AW516" s="756"/>
    </row>
    <row r="517" spans="2:49" x14ac:dyDescent="0.25">
      <c r="B517" s="705">
        <v>505</v>
      </c>
      <c r="C517" s="951">
        <f>(1+_xlfn.XLOOKUP(INT((B517-1)/12)+1,'ZC Curve'!$B$8:$B$107,'ZC Curve'!R$8:R$107,,0))^(1/12)-1</f>
        <v>0</v>
      </c>
      <c r="D517" s="946">
        <f t="shared" si="47"/>
        <v>1</v>
      </c>
      <c r="E517" s="594"/>
      <c r="F517" s="705">
        <f t="shared" si="48"/>
        <v>505</v>
      </c>
      <c r="G517" s="756"/>
      <c r="H517" s="756"/>
      <c r="I517" s="756"/>
      <c r="J517" s="756"/>
      <c r="K517" s="756"/>
      <c r="L517" s="756"/>
      <c r="M517" s="756"/>
      <c r="N517" s="594"/>
      <c r="O517" s="705">
        <f t="shared" si="49"/>
        <v>505</v>
      </c>
      <c r="P517" s="756"/>
      <c r="Q517" s="756"/>
      <c r="R517" s="756"/>
      <c r="S517" s="756"/>
      <c r="T517" s="756"/>
      <c r="U517" s="756"/>
      <c r="V517" s="756"/>
      <c r="W517" s="594"/>
      <c r="X517" s="705">
        <f t="shared" si="50"/>
        <v>505</v>
      </c>
      <c r="Y517" s="756"/>
      <c r="Z517" s="756"/>
      <c r="AA517" s="756"/>
      <c r="AB517" s="756"/>
      <c r="AC517" s="756"/>
      <c r="AD517" s="756"/>
      <c r="AE517" s="756"/>
      <c r="AF517" s="594"/>
      <c r="AG517" s="705">
        <f t="shared" si="51"/>
        <v>505</v>
      </c>
      <c r="AH517" s="756"/>
      <c r="AI517" s="756"/>
      <c r="AJ517" s="756"/>
      <c r="AK517" s="756"/>
      <c r="AL517" s="756"/>
      <c r="AM517" s="756"/>
      <c r="AN517" s="756"/>
      <c r="AO517" s="685"/>
      <c r="AP517" s="705">
        <f t="shared" si="52"/>
        <v>505</v>
      </c>
      <c r="AQ517" s="756"/>
      <c r="AR517" s="756"/>
      <c r="AS517" s="756"/>
      <c r="AT517" s="756"/>
      <c r="AU517" s="756"/>
      <c r="AV517" s="756"/>
      <c r="AW517" s="756"/>
    </row>
    <row r="518" spans="2:49" x14ac:dyDescent="0.25">
      <c r="B518" s="705">
        <v>506</v>
      </c>
      <c r="C518" s="951">
        <f>(1+_xlfn.XLOOKUP(INT((B518-1)/12)+1,'ZC Curve'!$B$8:$B$107,'ZC Curve'!R$8:R$107,,0))^(1/12)-1</f>
        <v>0</v>
      </c>
      <c r="D518" s="946">
        <f t="shared" si="47"/>
        <v>1</v>
      </c>
      <c r="E518" s="594"/>
      <c r="F518" s="705">
        <f t="shared" si="48"/>
        <v>506</v>
      </c>
      <c r="G518" s="756"/>
      <c r="H518" s="756"/>
      <c r="I518" s="756"/>
      <c r="J518" s="756"/>
      <c r="K518" s="756"/>
      <c r="L518" s="756"/>
      <c r="M518" s="756"/>
      <c r="N518" s="594"/>
      <c r="O518" s="705">
        <f t="shared" si="49"/>
        <v>506</v>
      </c>
      <c r="P518" s="756"/>
      <c r="Q518" s="756"/>
      <c r="R518" s="756"/>
      <c r="S518" s="756"/>
      <c r="T518" s="756"/>
      <c r="U518" s="756"/>
      <c r="V518" s="756"/>
      <c r="W518" s="594"/>
      <c r="X518" s="705">
        <f t="shared" si="50"/>
        <v>506</v>
      </c>
      <c r="Y518" s="756"/>
      <c r="Z518" s="756"/>
      <c r="AA518" s="756"/>
      <c r="AB518" s="756"/>
      <c r="AC518" s="756"/>
      <c r="AD518" s="756"/>
      <c r="AE518" s="756"/>
      <c r="AF518" s="594"/>
      <c r="AG518" s="705">
        <f t="shared" si="51"/>
        <v>506</v>
      </c>
      <c r="AH518" s="756"/>
      <c r="AI518" s="756"/>
      <c r="AJ518" s="756"/>
      <c r="AK518" s="756"/>
      <c r="AL518" s="756"/>
      <c r="AM518" s="756"/>
      <c r="AN518" s="756"/>
      <c r="AO518" s="685"/>
      <c r="AP518" s="705">
        <f t="shared" si="52"/>
        <v>506</v>
      </c>
      <c r="AQ518" s="756"/>
      <c r="AR518" s="756"/>
      <c r="AS518" s="756"/>
      <c r="AT518" s="756"/>
      <c r="AU518" s="756"/>
      <c r="AV518" s="756"/>
      <c r="AW518" s="756"/>
    </row>
    <row r="519" spans="2:49" x14ac:dyDescent="0.25">
      <c r="B519" s="705">
        <v>507</v>
      </c>
      <c r="C519" s="951">
        <f>(1+_xlfn.XLOOKUP(INT((B519-1)/12)+1,'ZC Curve'!$B$8:$B$107,'ZC Curve'!R$8:R$107,,0))^(1/12)-1</f>
        <v>0</v>
      </c>
      <c r="D519" s="946">
        <f t="shared" si="47"/>
        <v>1</v>
      </c>
      <c r="E519" s="594"/>
      <c r="F519" s="705">
        <f t="shared" si="48"/>
        <v>507</v>
      </c>
      <c r="G519" s="756"/>
      <c r="H519" s="756"/>
      <c r="I519" s="756"/>
      <c r="J519" s="756"/>
      <c r="K519" s="756"/>
      <c r="L519" s="756"/>
      <c r="M519" s="756"/>
      <c r="N519" s="594"/>
      <c r="O519" s="705">
        <f t="shared" si="49"/>
        <v>507</v>
      </c>
      <c r="P519" s="756"/>
      <c r="Q519" s="756"/>
      <c r="R519" s="756"/>
      <c r="S519" s="756"/>
      <c r="T519" s="756"/>
      <c r="U519" s="756"/>
      <c r="V519" s="756"/>
      <c r="W519" s="594"/>
      <c r="X519" s="705">
        <f t="shared" si="50"/>
        <v>507</v>
      </c>
      <c r="Y519" s="756"/>
      <c r="Z519" s="756"/>
      <c r="AA519" s="756"/>
      <c r="AB519" s="756"/>
      <c r="AC519" s="756"/>
      <c r="AD519" s="756"/>
      <c r="AE519" s="756"/>
      <c r="AF519" s="594"/>
      <c r="AG519" s="705">
        <f t="shared" si="51"/>
        <v>507</v>
      </c>
      <c r="AH519" s="756"/>
      <c r="AI519" s="756"/>
      <c r="AJ519" s="756"/>
      <c r="AK519" s="756"/>
      <c r="AL519" s="756"/>
      <c r="AM519" s="756"/>
      <c r="AN519" s="756"/>
      <c r="AO519" s="685"/>
      <c r="AP519" s="705">
        <f t="shared" si="52"/>
        <v>507</v>
      </c>
      <c r="AQ519" s="756"/>
      <c r="AR519" s="756"/>
      <c r="AS519" s="756"/>
      <c r="AT519" s="756"/>
      <c r="AU519" s="756"/>
      <c r="AV519" s="756"/>
      <c r="AW519" s="756"/>
    </row>
    <row r="520" spans="2:49" x14ac:dyDescent="0.25">
      <c r="B520" s="705">
        <v>508</v>
      </c>
      <c r="C520" s="951">
        <f>(1+_xlfn.XLOOKUP(INT((B520-1)/12)+1,'ZC Curve'!$B$8:$B$107,'ZC Curve'!R$8:R$107,,0))^(1/12)-1</f>
        <v>0</v>
      </c>
      <c r="D520" s="946">
        <f t="shared" si="47"/>
        <v>1</v>
      </c>
      <c r="E520" s="594"/>
      <c r="F520" s="705">
        <f t="shared" si="48"/>
        <v>508</v>
      </c>
      <c r="G520" s="756"/>
      <c r="H520" s="756"/>
      <c r="I520" s="756"/>
      <c r="J520" s="756"/>
      <c r="K520" s="756"/>
      <c r="L520" s="756"/>
      <c r="M520" s="756"/>
      <c r="N520" s="594"/>
      <c r="O520" s="705">
        <f t="shared" si="49"/>
        <v>508</v>
      </c>
      <c r="P520" s="756"/>
      <c r="Q520" s="756"/>
      <c r="R520" s="756"/>
      <c r="S520" s="756"/>
      <c r="T520" s="756"/>
      <c r="U520" s="756"/>
      <c r="V520" s="756"/>
      <c r="W520" s="594"/>
      <c r="X520" s="705">
        <f t="shared" si="50"/>
        <v>508</v>
      </c>
      <c r="Y520" s="756"/>
      <c r="Z520" s="756"/>
      <c r="AA520" s="756"/>
      <c r="AB520" s="756"/>
      <c r="AC520" s="756"/>
      <c r="AD520" s="756"/>
      <c r="AE520" s="756"/>
      <c r="AF520" s="594"/>
      <c r="AG520" s="705">
        <f t="shared" si="51"/>
        <v>508</v>
      </c>
      <c r="AH520" s="756"/>
      <c r="AI520" s="756"/>
      <c r="AJ520" s="756"/>
      <c r="AK520" s="756"/>
      <c r="AL520" s="756"/>
      <c r="AM520" s="756"/>
      <c r="AN520" s="756"/>
      <c r="AO520" s="685"/>
      <c r="AP520" s="705">
        <f t="shared" si="52"/>
        <v>508</v>
      </c>
      <c r="AQ520" s="756"/>
      <c r="AR520" s="756"/>
      <c r="AS520" s="756"/>
      <c r="AT520" s="756"/>
      <c r="AU520" s="756"/>
      <c r="AV520" s="756"/>
      <c r="AW520" s="756"/>
    </row>
    <row r="521" spans="2:49" x14ac:dyDescent="0.25">
      <c r="B521" s="705">
        <v>509</v>
      </c>
      <c r="C521" s="951">
        <f>(1+_xlfn.XLOOKUP(INT((B521-1)/12)+1,'ZC Curve'!$B$8:$B$107,'ZC Curve'!R$8:R$107,,0))^(1/12)-1</f>
        <v>0</v>
      </c>
      <c r="D521" s="946">
        <f t="shared" si="47"/>
        <v>1</v>
      </c>
      <c r="E521" s="594"/>
      <c r="F521" s="705">
        <f t="shared" si="48"/>
        <v>509</v>
      </c>
      <c r="G521" s="756"/>
      <c r="H521" s="756"/>
      <c r="I521" s="756"/>
      <c r="J521" s="756"/>
      <c r="K521" s="756"/>
      <c r="L521" s="756"/>
      <c r="M521" s="756"/>
      <c r="N521" s="594"/>
      <c r="O521" s="705">
        <f t="shared" si="49"/>
        <v>509</v>
      </c>
      <c r="P521" s="756"/>
      <c r="Q521" s="756"/>
      <c r="R521" s="756"/>
      <c r="S521" s="756"/>
      <c r="T521" s="756"/>
      <c r="U521" s="756"/>
      <c r="V521" s="756"/>
      <c r="W521" s="594"/>
      <c r="X521" s="705">
        <f t="shared" si="50"/>
        <v>509</v>
      </c>
      <c r="Y521" s="756"/>
      <c r="Z521" s="756"/>
      <c r="AA521" s="756"/>
      <c r="AB521" s="756"/>
      <c r="AC521" s="756"/>
      <c r="AD521" s="756"/>
      <c r="AE521" s="756"/>
      <c r="AF521" s="594"/>
      <c r="AG521" s="705">
        <f t="shared" si="51"/>
        <v>509</v>
      </c>
      <c r="AH521" s="756"/>
      <c r="AI521" s="756"/>
      <c r="AJ521" s="756"/>
      <c r="AK521" s="756"/>
      <c r="AL521" s="756"/>
      <c r="AM521" s="756"/>
      <c r="AN521" s="756"/>
      <c r="AO521" s="685"/>
      <c r="AP521" s="705">
        <f t="shared" si="52"/>
        <v>509</v>
      </c>
      <c r="AQ521" s="756"/>
      <c r="AR521" s="756"/>
      <c r="AS521" s="756"/>
      <c r="AT521" s="756"/>
      <c r="AU521" s="756"/>
      <c r="AV521" s="756"/>
      <c r="AW521" s="756"/>
    </row>
    <row r="522" spans="2:49" x14ac:dyDescent="0.25">
      <c r="B522" s="705">
        <v>510</v>
      </c>
      <c r="C522" s="951">
        <f>(1+_xlfn.XLOOKUP(INT((B522-1)/12)+1,'ZC Curve'!$B$8:$B$107,'ZC Curve'!R$8:R$107,,0))^(1/12)-1</f>
        <v>0</v>
      </c>
      <c r="D522" s="946">
        <f t="shared" si="47"/>
        <v>1</v>
      </c>
      <c r="E522" s="594"/>
      <c r="F522" s="705">
        <f t="shared" si="48"/>
        <v>510</v>
      </c>
      <c r="G522" s="756"/>
      <c r="H522" s="756"/>
      <c r="I522" s="756"/>
      <c r="J522" s="756"/>
      <c r="K522" s="756"/>
      <c r="L522" s="756"/>
      <c r="M522" s="756"/>
      <c r="N522" s="594"/>
      <c r="O522" s="705">
        <f t="shared" si="49"/>
        <v>510</v>
      </c>
      <c r="P522" s="756"/>
      <c r="Q522" s="756"/>
      <c r="R522" s="756"/>
      <c r="S522" s="756"/>
      <c r="T522" s="756"/>
      <c r="U522" s="756"/>
      <c r="V522" s="756"/>
      <c r="W522" s="594"/>
      <c r="X522" s="705">
        <f t="shared" si="50"/>
        <v>510</v>
      </c>
      <c r="Y522" s="756"/>
      <c r="Z522" s="756"/>
      <c r="AA522" s="756"/>
      <c r="AB522" s="756"/>
      <c r="AC522" s="756"/>
      <c r="AD522" s="756"/>
      <c r="AE522" s="756"/>
      <c r="AF522" s="594"/>
      <c r="AG522" s="705">
        <f t="shared" si="51"/>
        <v>510</v>
      </c>
      <c r="AH522" s="756"/>
      <c r="AI522" s="756"/>
      <c r="AJ522" s="756"/>
      <c r="AK522" s="756"/>
      <c r="AL522" s="756"/>
      <c r="AM522" s="756"/>
      <c r="AN522" s="756"/>
      <c r="AO522" s="685"/>
      <c r="AP522" s="705">
        <f t="shared" si="52"/>
        <v>510</v>
      </c>
      <c r="AQ522" s="756"/>
      <c r="AR522" s="756"/>
      <c r="AS522" s="756"/>
      <c r="AT522" s="756"/>
      <c r="AU522" s="756"/>
      <c r="AV522" s="756"/>
      <c r="AW522" s="756"/>
    </row>
    <row r="523" spans="2:49" x14ac:dyDescent="0.25">
      <c r="B523" s="705">
        <v>511</v>
      </c>
      <c r="C523" s="951">
        <f>(1+_xlfn.XLOOKUP(INT((B523-1)/12)+1,'ZC Curve'!$B$8:$B$107,'ZC Curve'!R$8:R$107,,0))^(1/12)-1</f>
        <v>0</v>
      </c>
      <c r="D523" s="946">
        <f t="shared" si="47"/>
        <v>1</v>
      </c>
      <c r="E523" s="594"/>
      <c r="F523" s="705">
        <f t="shared" si="48"/>
        <v>511</v>
      </c>
      <c r="G523" s="756"/>
      <c r="H523" s="756"/>
      <c r="I523" s="756"/>
      <c r="J523" s="756"/>
      <c r="K523" s="756"/>
      <c r="L523" s="756"/>
      <c r="M523" s="756"/>
      <c r="N523" s="594"/>
      <c r="O523" s="705">
        <f t="shared" si="49"/>
        <v>511</v>
      </c>
      <c r="P523" s="756"/>
      <c r="Q523" s="756"/>
      <c r="R523" s="756"/>
      <c r="S523" s="756"/>
      <c r="T523" s="756"/>
      <c r="U523" s="756"/>
      <c r="V523" s="756"/>
      <c r="W523" s="594"/>
      <c r="X523" s="705">
        <f t="shared" si="50"/>
        <v>511</v>
      </c>
      <c r="Y523" s="756"/>
      <c r="Z523" s="756"/>
      <c r="AA523" s="756"/>
      <c r="AB523" s="756"/>
      <c r="AC523" s="756"/>
      <c r="AD523" s="756"/>
      <c r="AE523" s="756"/>
      <c r="AF523" s="594"/>
      <c r="AG523" s="705">
        <f t="shared" si="51"/>
        <v>511</v>
      </c>
      <c r="AH523" s="756"/>
      <c r="AI523" s="756"/>
      <c r="AJ523" s="756"/>
      <c r="AK523" s="756"/>
      <c r="AL523" s="756"/>
      <c r="AM523" s="756"/>
      <c r="AN523" s="756"/>
      <c r="AO523" s="685"/>
      <c r="AP523" s="705">
        <f t="shared" si="52"/>
        <v>511</v>
      </c>
      <c r="AQ523" s="756"/>
      <c r="AR523" s="756"/>
      <c r="AS523" s="756"/>
      <c r="AT523" s="756"/>
      <c r="AU523" s="756"/>
      <c r="AV523" s="756"/>
      <c r="AW523" s="756"/>
    </row>
    <row r="524" spans="2:49" x14ac:dyDescent="0.25">
      <c r="B524" s="705">
        <v>512</v>
      </c>
      <c r="C524" s="951">
        <f>(1+_xlfn.XLOOKUP(INT((B524-1)/12)+1,'ZC Curve'!$B$8:$B$107,'ZC Curve'!R$8:R$107,,0))^(1/12)-1</f>
        <v>0</v>
      </c>
      <c r="D524" s="946">
        <f t="shared" si="47"/>
        <v>1</v>
      </c>
      <c r="E524" s="594"/>
      <c r="F524" s="705">
        <f t="shared" si="48"/>
        <v>512</v>
      </c>
      <c r="G524" s="756"/>
      <c r="H524" s="756"/>
      <c r="I524" s="756"/>
      <c r="J524" s="756"/>
      <c r="K524" s="756"/>
      <c r="L524" s="756"/>
      <c r="M524" s="756"/>
      <c r="N524" s="594"/>
      <c r="O524" s="705">
        <f t="shared" si="49"/>
        <v>512</v>
      </c>
      <c r="P524" s="756"/>
      <c r="Q524" s="756"/>
      <c r="R524" s="756"/>
      <c r="S524" s="756"/>
      <c r="T524" s="756"/>
      <c r="U524" s="756"/>
      <c r="V524" s="756"/>
      <c r="W524" s="594"/>
      <c r="X524" s="705">
        <f t="shared" si="50"/>
        <v>512</v>
      </c>
      <c r="Y524" s="756"/>
      <c r="Z524" s="756"/>
      <c r="AA524" s="756"/>
      <c r="AB524" s="756"/>
      <c r="AC524" s="756"/>
      <c r="AD524" s="756"/>
      <c r="AE524" s="756"/>
      <c r="AF524" s="594"/>
      <c r="AG524" s="705">
        <f t="shared" si="51"/>
        <v>512</v>
      </c>
      <c r="AH524" s="756"/>
      <c r="AI524" s="756"/>
      <c r="AJ524" s="756"/>
      <c r="AK524" s="756"/>
      <c r="AL524" s="756"/>
      <c r="AM524" s="756"/>
      <c r="AN524" s="756"/>
      <c r="AO524" s="685"/>
      <c r="AP524" s="705">
        <f t="shared" si="52"/>
        <v>512</v>
      </c>
      <c r="AQ524" s="756"/>
      <c r="AR524" s="756"/>
      <c r="AS524" s="756"/>
      <c r="AT524" s="756"/>
      <c r="AU524" s="756"/>
      <c r="AV524" s="756"/>
      <c r="AW524" s="756"/>
    </row>
    <row r="525" spans="2:49" x14ac:dyDescent="0.25">
      <c r="B525" s="705">
        <v>513</v>
      </c>
      <c r="C525" s="951">
        <f>(1+_xlfn.XLOOKUP(INT((B525-1)/12)+1,'ZC Curve'!$B$8:$B$107,'ZC Curve'!R$8:R$107,,0))^(1/12)-1</f>
        <v>0</v>
      </c>
      <c r="D525" s="946">
        <f t="shared" si="47"/>
        <v>1</v>
      </c>
      <c r="E525" s="594"/>
      <c r="F525" s="705">
        <f t="shared" si="48"/>
        <v>513</v>
      </c>
      <c r="G525" s="756"/>
      <c r="H525" s="756"/>
      <c r="I525" s="756"/>
      <c r="J525" s="756"/>
      <c r="K525" s="756"/>
      <c r="L525" s="756"/>
      <c r="M525" s="756"/>
      <c r="N525" s="594"/>
      <c r="O525" s="705">
        <f t="shared" si="49"/>
        <v>513</v>
      </c>
      <c r="P525" s="756"/>
      <c r="Q525" s="756"/>
      <c r="R525" s="756"/>
      <c r="S525" s="756"/>
      <c r="T525" s="756"/>
      <c r="U525" s="756"/>
      <c r="V525" s="756"/>
      <c r="W525" s="594"/>
      <c r="X525" s="705">
        <f t="shared" si="50"/>
        <v>513</v>
      </c>
      <c r="Y525" s="756"/>
      <c r="Z525" s="756"/>
      <c r="AA525" s="756"/>
      <c r="AB525" s="756"/>
      <c r="AC525" s="756"/>
      <c r="AD525" s="756"/>
      <c r="AE525" s="756"/>
      <c r="AF525" s="594"/>
      <c r="AG525" s="705">
        <f t="shared" si="51"/>
        <v>513</v>
      </c>
      <c r="AH525" s="756"/>
      <c r="AI525" s="756"/>
      <c r="AJ525" s="756"/>
      <c r="AK525" s="756"/>
      <c r="AL525" s="756"/>
      <c r="AM525" s="756"/>
      <c r="AN525" s="756"/>
      <c r="AO525" s="685"/>
      <c r="AP525" s="705">
        <f t="shared" si="52"/>
        <v>513</v>
      </c>
      <c r="AQ525" s="756"/>
      <c r="AR525" s="756"/>
      <c r="AS525" s="756"/>
      <c r="AT525" s="756"/>
      <c r="AU525" s="756"/>
      <c r="AV525" s="756"/>
      <c r="AW525" s="756"/>
    </row>
    <row r="526" spans="2:49" x14ac:dyDescent="0.25">
      <c r="B526" s="705">
        <v>514</v>
      </c>
      <c r="C526" s="951">
        <f>(1+_xlfn.XLOOKUP(INT((B526-1)/12)+1,'ZC Curve'!$B$8:$B$107,'ZC Curve'!R$8:R$107,,0))^(1/12)-1</f>
        <v>0</v>
      </c>
      <c r="D526" s="946">
        <f t="shared" ref="D526:D589" si="53">D525/(1+C526)</f>
        <v>1</v>
      </c>
      <c r="E526" s="594"/>
      <c r="F526" s="705">
        <f t="shared" ref="F526:F589" si="54">F525+1</f>
        <v>514</v>
      </c>
      <c r="G526" s="756"/>
      <c r="H526" s="756"/>
      <c r="I526" s="756"/>
      <c r="J526" s="756"/>
      <c r="K526" s="756"/>
      <c r="L526" s="756"/>
      <c r="M526" s="756"/>
      <c r="N526" s="594"/>
      <c r="O526" s="705">
        <f t="shared" ref="O526:O589" si="55">O525+1</f>
        <v>514</v>
      </c>
      <c r="P526" s="756"/>
      <c r="Q526" s="756"/>
      <c r="R526" s="756"/>
      <c r="S526" s="756"/>
      <c r="T526" s="756"/>
      <c r="U526" s="756"/>
      <c r="V526" s="756"/>
      <c r="W526" s="594"/>
      <c r="X526" s="705">
        <f t="shared" ref="X526:X589" si="56">X525+1</f>
        <v>514</v>
      </c>
      <c r="Y526" s="756"/>
      <c r="Z526" s="756"/>
      <c r="AA526" s="756"/>
      <c r="AB526" s="756"/>
      <c r="AC526" s="756"/>
      <c r="AD526" s="756"/>
      <c r="AE526" s="756"/>
      <c r="AF526" s="594"/>
      <c r="AG526" s="705">
        <f t="shared" ref="AG526:AG589" si="57">AG525+1</f>
        <v>514</v>
      </c>
      <c r="AH526" s="756"/>
      <c r="AI526" s="756"/>
      <c r="AJ526" s="756"/>
      <c r="AK526" s="756"/>
      <c r="AL526" s="756"/>
      <c r="AM526" s="756"/>
      <c r="AN526" s="756"/>
      <c r="AO526" s="685"/>
      <c r="AP526" s="705">
        <f t="shared" ref="AP526:AP589" si="58">AP525+1</f>
        <v>514</v>
      </c>
      <c r="AQ526" s="756"/>
      <c r="AR526" s="756"/>
      <c r="AS526" s="756"/>
      <c r="AT526" s="756"/>
      <c r="AU526" s="756"/>
      <c r="AV526" s="756"/>
      <c r="AW526" s="756"/>
    </row>
    <row r="527" spans="2:49" x14ac:dyDescent="0.25">
      <c r="B527" s="705">
        <v>515</v>
      </c>
      <c r="C527" s="951">
        <f>(1+_xlfn.XLOOKUP(INT((B527-1)/12)+1,'ZC Curve'!$B$8:$B$107,'ZC Curve'!R$8:R$107,,0))^(1/12)-1</f>
        <v>0</v>
      </c>
      <c r="D527" s="946">
        <f t="shared" si="53"/>
        <v>1</v>
      </c>
      <c r="E527" s="594"/>
      <c r="F527" s="705">
        <f t="shared" si="54"/>
        <v>515</v>
      </c>
      <c r="G527" s="756"/>
      <c r="H527" s="756"/>
      <c r="I527" s="756"/>
      <c r="J527" s="756"/>
      <c r="K527" s="756"/>
      <c r="L527" s="756"/>
      <c r="M527" s="756"/>
      <c r="N527" s="594"/>
      <c r="O527" s="705">
        <f t="shared" si="55"/>
        <v>515</v>
      </c>
      <c r="P527" s="756"/>
      <c r="Q527" s="756"/>
      <c r="R527" s="756"/>
      <c r="S527" s="756"/>
      <c r="T527" s="756"/>
      <c r="U527" s="756"/>
      <c r="V527" s="756"/>
      <c r="W527" s="594"/>
      <c r="X527" s="705">
        <f t="shared" si="56"/>
        <v>515</v>
      </c>
      <c r="Y527" s="756"/>
      <c r="Z527" s="756"/>
      <c r="AA527" s="756"/>
      <c r="AB527" s="756"/>
      <c r="AC527" s="756"/>
      <c r="AD527" s="756"/>
      <c r="AE527" s="756"/>
      <c r="AF527" s="594"/>
      <c r="AG527" s="705">
        <f t="shared" si="57"/>
        <v>515</v>
      </c>
      <c r="AH527" s="756"/>
      <c r="AI527" s="756"/>
      <c r="AJ527" s="756"/>
      <c r="AK527" s="756"/>
      <c r="AL527" s="756"/>
      <c r="AM527" s="756"/>
      <c r="AN527" s="756"/>
      <c r="AO527" s="685"/>
      <c r="AP527" s="705">
        <f t="shared" si="58"/>
        <v>515</v>
      </c>
      <c r="AQ527" s="756"/>
      <c r="AR527" s="756"/>
      <c r="AS527" s="756"/>
      <c r="AT527" s="756"/>
      <c r="AU527" s="756"/>
      <c r="AV527" s="756"/>
      <c r="AW527" s="756"/>
    </row>
    <row r="528" spans="2:49" x14ac:dyDescent="0.25">
      <c r="B528" s="705">
        <v>516</v>
      </c>
      <c r="C528" s="951">
        <f>(1+_xlfn.XLOOKUP(INT((B528-1)/12)+1,'ZC Curve'!$B$8:$B$107,'ZC Curve'!R$8:R$107,,0))^(1/12)-1</f>
        <v>0</v>
      </c>
      <c r="D528" s="946">
        <f t="shared" si="53"/>
        <v>1</v>
      </c>
      <c r="E528" s="594"/>
      <c r="F528" s="705">
        <f t="shared" si="54"/>
        <v>516</v>
      </c>
      <c r="G528" s="756"/>
      <c r="H528" s="756"/>
      <c r="I528" s="756"/>
      <c r="J528" s="756"/>
      <c r="K528" s="756"/>
      <c r="L528" s="756"/>
      <c r="M528" s="756"/>
      <c r="N528" s="594"/>
      <c r="O528" s="705">
        <f t="shared" si="55"/>
        <v>516</v>
      </c>
      <c r="P528" s="756"/>
      <c r="Q528" s="756"/>
      <c r="R528" s="756"/>
      <c r="S528" s="756"/>
      <c r="T528" s="756"/>
      <c r="U528" s="756"/>
      <c r="V528" s="756"/>
      <c r="W528" s="594"/>
      <c r="X528" s="705">
        <f t="shared" si="56"/>
        <v>516</v>
      </c>
      <c r="Y528" s="756"/>
      <c r="Z528" s="756"/>
      <c r="AA528" s="756"/>
      <c r="AB528" s="756"/>
      <c r="AC528" s="756"/>
      <c r="AD528" s="756"/>
      <c r="AE528" s="756"/>
      <c r="AF528" s="594"/>
      <c r="AG528" s="705">
        <f t="shared" si="57"/>
        <v>516</v>
      </c>
      <c r="AH528" s="756"/>
      <c r="AI528" s="756"/>
      <c r="AJ528" s="756"/>
      <c r="AK528" s="756"/>
      <c r="AL528" s="756"/>
      <c r="AM528" s="756"/>
      <c r="AN528" s="756"/>
      <c r="AO528" s="685"/>
      <c r="AP528" s="705">
        <f t="shared" si="58"/>
        <v>516</v>
      </c>
      <c r="AQ528" s="756"/>
      <c r="AR528" s="756"/>
      <c r="AS528" s="756"/>
      <c r="AT528" s="756"/>
      <c r="AU528" s="756"/>
      <c r="AV528" s="756"/>
      <c r="AW528" s="756"/>
    </row>
    <row r="529" spans="2:49" x14ac:dyDescent="0.25">
      <c r="B529" s="705">
        <v>517</v>
      </c>
      <c r="C529" s="951">
        <f>(1+_xlfn.XLOOKUP(INT((B529-1)/12)+1,'ZC Curve'!$B$8:$B$107,'ZC Curve'!R$8:R$107,,0))^(1/12)-1</f>
        <v>0</v>
      </c>
      <c r="D529" s="946">
        <f t="shared" si="53"/>
        <v>1</v>
      </c>
      <c r="E529" s="594"/>
      <c r="F529" s="705">
        <f t="shared" si="54"/>
        <v>517</v>
      </c>
      <c r="G529" s="756"/>
      <c r="H529" s="756"/>
      <c r="I529" s="756"/>
      <c r="J529" s="756"/>
      <c r="K529" s="756"/>
      <c r="L529" s="756"/>
      <c r="M529" s="756"/>
      <c r="N529" s="594"/>
      <c r="O529" s="705">
        <f t="shared" si="55"/>
        <v>517</v>
      </c>
      <c r="P529" s="756"/>
      <c r="Q529" s="756"/>
      <c r="R529" s="756"/>
      <c r="S529" s="756"/>
      <c r="T529" s="756"/>
      <c r="U529" s="756"/>
      <c r="V529" s="756"/>
      <c r="W529" s="594"/>
      <c r="X529" s="705">
        <f t="shared" si="56"/>
        <v>517</v>
      </c>
      <c r="Y529" s="756"/>
      <c r="Z529" s="756"/>
      <c r="AA529" s="756"/>
      <c r="AB529" s="756"/>
      <c r="AC529" s="756"/>
      <c r="AD529" s="756"/>
      <c r="AE529" s="756"/>
      <c r="AF529" s="594"/>
      <c r="AG529" s="705">
        <f t="shared" si="57"/>
        <v>517</v>
      </c>
      <c r="AH529" s="756"/>
      <c r="AI529" s="756"/>
      <c r="AJ529" s="756"/>
      <c r="AK529" s="756"/>
      <c r="AL529" s="756"/>
      <c r="AM529" s="756"/>
      <c r="AN529" s="756"/>
      <c r="AO529" s="685"/>
      <c r="AP529" s="705">
        <f t="shared" si="58"/>
        <v>517</v>
      </c>
      <c r="AQ529" s="756"/>
      <c r="AR529" s="756"/>
      <c r="AS529" s="756"/>
      <c r="AT529" s="756"/>
      <c r="AU529" s="756"/>
      <c r="AV529" s="756"/>
      <c r="AW529" s="756"/>
    </row>
    <row r="530" spans="2:49" x14ac:dyDescent="0.25">
      <c r="B530" s="705">
        <v>518</v>
      </c>
      <c r="C530" s="951">
        <f>(1+_xlfn.XLOOKUP(INT((B530-1)/12)+1,'ZC Curve'!$B$8:$B$107,'ZC Curve'!R$8:R$107,,0))^(1/12)-1</f>
        <v>0</v>
      </c>
      <c r="D530" s="946">
        <f t="shared" si="53"/>
        <v>1</v>
      </c>
      <c r="E530" s="594"/>
      <c r="F530" s="705">
        <f t="shared" si="54"/>
        <v>518</v>
      </c>
      <c r="G530" s="756"/>
      <c r="H530" s="756"/>
      <c r="I530" s="756"/>
      <c r="J530" s="756"/>
      <c r="K530" s="756"/>
      <c r="L530" s="756"/>
      <c r="M530" s="756"/>
      <c r="N530" s="594"/>
      <c r="O530" s="705">
        <f t="shared" si="55"/>
        <v>518</v>
      </c>
      <c r="P530" s="756"/>
      <c r="Q530" s="756"/>
      <c r="R530" s="756"/>
      <c r="S530" s="756"/>
      <c r="T530" s="756"/>
      <c r="U530" s="756"/>
      <c r="V530" s="756"/>
      <c r="W530" s="594"/>
      <c r="X530" s="705">
        <f t="shared" si="56"/>
        <v>518</v>
      </c>
      <c r="Y530" s="756"/>
      <c r="Z530" s="756"/>
      <c r="AA530" s="756"/>
      <c r="AB530" s="756"/>
      <c r="AC530" s="756"/>
      <c r="AD530" s="756"/>
      <c r="AE530" s="756"/>
      <c r="AF530" s="594"/>
      <c r="AG530" s="705">
        <f t="shared" si="57"/>
        <v>518</v>
      </c>
      <c r="AH530" s="756"/>
      <c r="AI530" s="756"/>
      <c r="AJ530" s="756"/>
      <c r="AK530" s="756"/>
      <c r="AL530" s="756"/>
      <c r="AM530" s="756"/>
      <c r="AN530" s="756"/>
      <c r="AO530" s="685"/>
      <c r="AP530" s="705">
        <f t="shared" si="58"/>
        <v>518</v>
      </c>
      <c r="AQ530" s="756"/>
      <c r="AR530" s="756"/>
      <c r="AS530" s="756"/>
      <c r="AT530" s="756"/>
      <c r="AU530" s="756"/>
      <c r="AV530" s="756"/>
      <c r="AW530" s="756"/>
    </row>
    <row r="531" spans="2:49" x14ac:dyDescent="0.25">
      <c r="B531" s="705">
        <v>519</v>
      </c>
      <c r="C531" s="951">
        <f>(1+_xlfn.XLOOKUP(INT((B531-1)/12)+1,'ZC Curve'!$B$8:$B$107,'ZC Curve'!R$8:R$107,,0))^(1/12)-1</f>
        <v>0</v>
      </c>
      <c r="D531" s="946">
        <f t="shared" si="53"/>
        <v>1</v>
      </c>
      <c r="E531" s="594"/>
      <c r="F531" s="705">
        <f t="shared" si="54"/>
        <v>519</v>
      </c>
      <c r="G531" s="756"/>
      <c r="H531" s="756"/>
      <c r="I531" s="756"/>
      <c r="J531" s="756"/>
      <c r="K531" s="756"/>
      <c r="L531" s="756"/>
      <c r="M531" s="756"/>
      <c r="N531" s="594"/>
      <c r="O531" s="705">
        <f t="shared" si="55"/>
        <v>519</v>
      </c>
      <c r="P531" s="756"/>
      <c r="Q531" s="756"/>
      <c r="R531" s="756"/>
      <c r="S531" s="756"/>
      <c r="T531" s="756"/>
      <c r="U531" s="756"/>
      <c r="V531" s="756"/>
      <c r="W531" s="594"/>
      <c r="X531" s="705">
        <f t="shared" si="56"/>
        <v>519</v>
      </c>
      <c r="Y531" s="756"/>
      <c r="Z531" s="756"/>
      <c r="AA531" s="756"/>
      <c r="AB531" s="756"/>
      <c r="AC531" s="756"/>
      <c r="AD531" s="756"/>
      <c r="AE531" s="756"/>
      <c r="AF531" s="594"/>
      <c r="AG531" s="705">
        <f t="shared" si="57"/>
        <v>519</v>
      </c>
      <c r="AH531" s="756"/>
      <c r="AI531" s="756"/>
      <c r="AJ531" s="756"/>
      <c r="AK531" s="756"/>
      <c r="AL531" s="756"/>
      <c r="AM531" s="756"/>
      <c r="AN531" s="756"/>
      <c r="AO531" s="685"/>
      <c r="AP531" s="705">
        <f t="shared" si="58"/>
        <v>519</v>
      </c>
      <c r="AQ531" s="756"/>
      <c r="AR531" s="756"/>
      <c r="AS531" s="756"/>
      <c r="AT531" s="756"/>
      <c r="AU531" s="756"/>
      <c r="AV531" s="756"/>
      <c r="AW531" s="756"/>
    </row>
    <row r="532" spans="2:49" x14ac:dyDescent="0.25">
      <c r="B532" s="705">
        <v>520</v>
      </c>
      <c r="C532" s="951">
        <f>(1+_xlfn.XLOOKUP(INT((B532-1)/12)+1,'ZC Curve'!$B$8:$B$107,'ZC Curve'!R$8:R$107,,0))^(1/12)-1</f>
        <v>0</v>
      </c>
      <c r="D532" s="946">
        <f t="shared" si="53"/>
        <v>1</v>
      </c>
      <c r="E532" s="594"/>
      <c r="F532" s="705">
        <f t="shared" si="54"/>
        <v>520</v>
      </c>
      <c r="G532" s="756"/>
      <c r="H532" s="756"/>
      <c r="I532" s="756"/>
      <c r="J532" s="756"/>
      <c r="K532" s="756"/>
      <c r="L532" s="756"/>
      <c r="M532" s="756"/>
      <c r="N532" s="594"/>
      <c r="O532" s="705">
        <f t="shared" si="55"/>
        <v>520</v>
      </c>
      <c r="P532" s="756"/>
      <c r="Q532" s="756"/>
      <c r="R532" s="756"/>
      <c r="S532" s="756"/>
      <c r="T532" s="756"/>
      <c r="U532" s="756"/>
      <c r="V532" s="756"/>
      <c r="W532" s="594"/>
      <c r="X532" s="705">
        <f t="shared" si="56"/>
        <v>520</v>
      </c>
      <c r="Y532" s="756"/>
      <c r="Z532" s="756"/>
      <c r="AA532" s="756"/>
      <c r="AB532" s="756"/>
      <c r="AC532" s="756"/>
      <c r="AD532" s="756"/>
      <c r="AE532" s="756"/>
      <c r="AF532" s="594"/>
      <c r="AG532" s="705">
        <f t="shared" si="57"/>
        <v>520</v>
      </c>
      <c r="AH532" s="756"/>
      <c r="AI532" s="756"/>
      <c r="AJ532" s="756"/>
      <c r="AK532" s="756"/>
      <c r="AL532" s="756"/>
      <c r="AM532" s="756"/>
      <c r="AN532" s="756"/>
      <c r="AO532" s="685"/>
      <c r="AP532" s="705">
        <f t="shared" si="58"/>
        <v>520</v>
      </c>
      <c r="AQ532" s="756"/>
      <c r="AR532" s="756"/>
      <c r="AS532" s="756"/>
      <c r="AT532" s="756"/>
      <c r="AU532" s="756"/>
      <c r="AV532" s="756"/>
      <c r="AW532" s="756"/>
    </row>
    <row r="533" spans="2:49" x14ac:dyDescent="0.25">
      <c r="B533" s="705">
        <v>521</v>
      </c>
      <c r="C533" s="951">
        <f>(1+_xlfn.XLOOKUP(INT((B533-1)/12)+1,'ZC Curve'!$B$8:$B$107,'ZC Curve'!R$8:R$107,,0))^(1/12)-1</f>
        <v>0</v>
      </c>
      <c r="D533" s="946">
        <f t="shared" si="53"/>
        <v>1</v>
      </c>
      <c r="E533" s="594"/>
      <c r="F533" s="705">
        <f t="shared" si="54"/>
        <v>521</v>
      </c>
      <c r="G533" s="756"/>
      <c r="H533" s="756"/>
      <c r="I533" s="756"/>
      <c r="J533" s="756"/>
      <c r="K533" s="756"/>
      <c r="L533" s="756"/>
      <c r="M533" s="756"/>
      <c r="N533" s="594"/>
      <c r="O533" s="705">
        <f t="shared" si="55"/>
        <v>521</v>
      </c>
      <c r="P533" s="756"/>
      <c r="Q533" s="756"/>
      <c r="R533" s="756"/>
      <c r="S533" s="756"/>
      <c r="T533" s="756"/>
      <c r="U533" s="756"/>
      <c r="V533" s="756"/>
      <c r="W533" s="594"/>
      <c r="X533" s="705">
        <f t="shared" si="56"/>
        <v>521</v>
      </c>
      <c r="Y533" s="756"/>
      <c r="Z533" s="756"/>
      <c r="AA533" s="756"/>
      <c r="AB533" s="756"/>
      <c r="AC533" s="756"/>
      <c r="AD533" s="756"/>
      <c r="AE533" s="756"/>
      <c r="AF533" s="594"/>
      <c r="AG533" s="705">
        <f t="shared" si="57"/>
        <v>521</v>
      </c>
      <c r="AH533" s="756"/>
      <c r="AI533" s="756"/>
      <c r="AJ533" s="756"/>
      <c r="AK533" s="756"/>
      <c r="AL533" s="756"/>
      <c r="AM533" s="756"/>
      <c r="AN533" s="756"/>
      <c r="AO533" s="685"/>
      <c r="AP533" s="705">
        <f t="shared" si="58"/>
        <v>521</v>
      </c>
      <c r="AQ533" s="756"/>
      <c r="AR533" s="756"/>
      <c r="AS533" s="756"/>
      <c r="AT533" s="756"/>
      <c r="AU533" s="756"/>
      <c r="AV533" s="756"/>
      <c r="AW533" s="756"/>
    </row>
    <row r="534" spans="2:49" x14ac:dyDescent="0.25">
      <c r="B534" s="705">
        <v>522</v>
      </c>
      <c r="C534" s="951">
        <f>(1+_xlfn.XLOOKUP(INT((B534-1)/12)+1,'ZC Curve'!$B$8:$B$107,'ZC Curve'!R$8:R$107,,0))^(1/12)-1</f>
        <v>0</v>
      </c>
      <c r="D534" s="946">
        <f t="shared" si="53"/>
        <v>1</v>
      </c>
      <c r="E534" s="594"/>
      <c r="F534" s="705">
        <f t="shared" si="54"/>
        <v>522</v>
      </c>
      <c r="G534" s="756"/>
      <c r="H534" s="756"/>
      <c r="I534" s="756"/>
      <c r="J534" s="756"/>
      <c r="K534" s="756"/>
      <c r="L534" s="756"/>
      <c r="M534" s="756"/>
      <c r="N534" s="594"/>
      <c r="O534" s="705">
        <f t="shared" si="55"/>
        <v>522</v>
      </c>
      <c r="P534" s="756"/>
      <c r="Q534" s="756"/>
      <c r="R534" s="756"/>
      <c r="S534" s="756"/>
      <c r="T534" s="756"/>
      <c r="U534" s="756"/>
      <c r="V534" s="756"/>
      <c r="W534" s="594"/>
      <c r="X534" s="705">
        <f t="shared" si="56"/>
        <v>522</v>
      </c>
      <c r="Y534" s="756"/>
      <c r="Z534" s="756"/>
      <c r="AA534" s="756"/>
      <c r="AB534" s="756"/>
      <c r="AC534" s="756"/>
      <c r="AD534" s="756"/>
      <c r="AE534" s="756"/>
      <c r="AF534" s="594"/>
      <c r="AG534" s="705">
        <f t="shared" si="57"/>
        <v>522</v>
      </c>
      <c r="AH534" s="756"/>
      <c r="AI534" s="756"/>
      <c r="AJ534" s="756"/>
      <c r="AK534" s="756"/>
      <c r="AL534" s="756"/>
      <c r="AM534" s="756"/>
      <c r="AN534" s="756"/>
      <c r="AO534" s="685"/>
      <c r="AP534" s="705">
        <f t="shared" si="58"/>
        <v>522</v>
      </c>
      <c r="AQ534" s="756"/>
      <c r="AR534" s="756"/>
      <c r="AS534" s="756"/>
      <c r="AT534" s="756"/>
      <c r="AU534" s="756"/>
      <c r="AV534" s="756"/>
      <c r="AW534" s="756"/>
    </row>
    <row r="535" spans="2:49" x14ac:dyDescent="0.25">
      <c r="B535" s="705">
        <v>523</v>
      </c>
      <c r="C535" s="951">
        <f>(1+_xlfn.XLOOKUP(INT((B535-1)/12)+1,'ZC Curve'!$B$8:$B$107,'ZC Curve'!R$8:R$107,,0))^(1/12)-1</f>
        <v>0</v>
      </c>
      <c r="D535" s="946">
        <f t="shared" si="53"/>
        <v>1</v>
      </c>
      <c r="E535" s="594"/>
      <c r="F535" s="705">
        <f t="shared" si="54"/>
        <v>523</v>
      </c>
      <c r="G535" s="756"/>
      <c r="H535" s="756"/>
      <c r="I535" s="756"/>
      <c r="J535" s="756"/>
      <c r="K535" s="756"/>
      <c r="L535" s="756"/>
      <c r="M535" s="756"/>
      <c r="N535" s="594"/>
      <c r="O535" s="705">
        <f t="shared" si="55"/>
        <v>523</v>
      </c>
      <c r="P535" s="756"/>
      <c r="Q535" s="756"/>
      <c r="R535" s="756"/>
      <c r="S535" s="756"/>
      <c r="T535" s="756"/>
      <c r="U535" s="756"/>
      <c r="V535" s="756"/>
      <c r="W535" s="594"/>
      <c r="X535" s="705">
        <f t="shared" si="56"/>
        <v>523</v>
      </c>
      <c r="Y535" s="756"/>
      <c r="Z535" s="756"/>
      <c r="AA535" s="756"/>
      <c r="AB535" s="756"/>
      <c r="AC535" s="756"/>
      <c r="AD535" s="756"/>
      <c r="AE535" s="756"/>
      <c r="AF535" s="594"/>
      <c r="AG535" s="705">
        <f t="shared" si="57"/>
        <v>523</v>
      </c>
      <c r="AH535" s="756"/>
      <c r="AI535" s="756"/>
      <c r="AJ535" s="756"/>
      <c r="AK535" s="756"/>
      <c r="AL535" s="756"/>
      <c r="AM535" s="756"/>
      <c r="AN535" s="756"/>
      <c r="AO535" s="685"/>
      <c r="AP535" s="705">
        <f t="shared" si="58"/>
        <v>523</v>
      </c>
      <c r="AQ535" s="756"/>
      <c r="AR535" s="756"/>
      <c r="AS535" s="756"/>
      <c r="AT535" s="756"/>
      <c r="AU535" s="756"/>
      <c r="AV535" s="756"/>
      <c r="AW535" s="756"/>
    </row>
    <row r="536" spans="2:49" x14ac:dyDescent="0.25">
      <c r="B536" s="705">
        <v>524</v>
      </c>
      <c r="C536" s="951">
        <f>(1+_xlfn.XLOOKUP(INT((B536-1)/12)+1,'ZC Curve'!$B$8:$B$107,'ZC Curve'!R$8:R$107,,0))^(1/12)-1</f>
        <v>0</v>
      </c>
      <c r="D536" s="946">
        <f t="shared" si="53"/>
        <v>1</v>
      </c>
      <c r="E536" s="594"/>
      <c r="F536" s="705">
        <f t="shared" si="54"/>
        <v>524</v>
      </c>
      <c r="G536" s="756"/>
      <c r="H536" s="756"/>
      <c r="I536" s="756"/>
      <c r="J536" s="756"/>
      <c r="K536" s="756"/>
      <c r="L536" s="756"/>
      <c r="M536" s="756"/>
      <c r="N536" s="594"/>
      <c r="O536" s="705">
        <f t="shared" si="55"/>
        <v>524</v>
      </c>
      <c r="P536" s="756"/>
      <c r="Q536" s="756"/>
      <c r="R536" s="756"/>
      <c r="S536" s="756"/>
      <c r="T536" s="756"/>
      <c r="U536" s="756"/>
      <c r="V536" s="756"/>
      <c r="W536" s="594"/>
      <c r="X536" s="705">
        <f t="shared" si="56"/>
        <v>524</v>
      </c>
      <c r="Y536" s="756"/>
      <c r="Z536" s="756"/>
      <c r="AA536" s="756"/>
      <c r="AB536" s="756"/>
      <c r="AC536" s="756"/>
      <c r="AD536" s="756"/>
      <c r="AE536" s="756"/>
      <c r="AF536" s="594"/>
      <c r="AG536" s="705">
        <f t="shared" si="57"/>
        <v>524</v>
      </c>
      <c r="AH536" s="756"/>
      <c r="AI536" s="756"/>
      <c r="AJ536" s="756"/>
      <c r="AK536" s="756"/>
      <c r="AL536" s="756"/>
      <c r="AM536" s="756"/>
      <c r="AN536" s="756"/>
      <c r="AO536" s="685"/>
      <c r="AP536" s="705">
        <f t="shared" si="58"/>
        <v>524</v>
      </c>
      <c r="AQ536" s="756"/>
      <c r="AR536" s="756"/>
      <c r="AS536" s="756"/>
      <c r="AT536" s="756"/>
      <c r="AU536" s="756"/>
      <c r="AV536" s="756"/>
      <c r="AW536" s="756"/>
    </row>
    <row r="537" spans="2:49" x14ac:dyDescent="0.25">
      <c r="B537" s="705">
        <v>525</v>
      </c>
      <c r="C537" s="951">
        <f>(1+_xlfn.XLOOKUP(INT((B537-1)/12)+1,'ZC Curve'!$B$8:$B$107,'ZC Curve'!R$8:R$107,,0))^(1/12)-1</f>
        <v>0</v>
      </c>
      <c r="D537" s="946">
        <f t="shared" si="53"/>
        <v>1</v>
      </c>
      <c r="E537" s="594"/>
      <c r="F537" s="705">
        <f t="shared" si="54"/>
        <v>525</v>
      </c>
      <c r="G537" s="756"/>
      <c r="H537" s="756"/>
      <c r="I537" s="756"/>
      <c r="J537" s="756"/>
      <c r="K537" s="756"/>
      <c r="L537" s="756"/>
      <c r="M537" s="756"/>
      <c r="N537" s="594"/>
      <c r="O537" s="705">
        <f t="shared" si="55"/>
        <v>525</v>
      </c>
      <c r="P537" s="756"/>
      <c r="Q537" s="756"/>
      <c r="R537" s="756"/>
      <c r="S537" s="756"/>
      <c r="T537" s="756"/>
      <c r="U537" s="756"/>
      <c r="V537" s="756"/>
      <c r="W537" s="594"/>
      <c r="X537" s="705">
        <f t="shared" si="56"/>
        <v>525</v>
      </c>
      <c r="Y537" s="756"/>
      <c r="Z537" s="756"/>
      <c r="AA537" s="756"/>
      <c r="AB537" s="756"/>
      <c r="AC537" s="756"/>
      <c r="AD537" s="756"/>
      <c r="AE537" s="756"/>
      <c r="AF537" s="594"/>
      <c r="AG537" s="705">
        <f t="shared" si="57"/>
        <v>525</v>
      </c>
      <c r="AH537" s="756"/>
      <c r="AI537" s="756"/>
      <c r="AJ537" s="756"/>
      <c r="AK537" s="756"/>
      <c r="AL537" s="756"/>
      <c r="AM537" s="756"/>
      <c r="AN537" s="756"/>
      <c r="AO537" s="685"/>
      <c r="AP537" s="705">
        <f t="shared" si="58"/>
        <v>525</v>
      </c>
      <c r="AQ537" s="756"/>
      <c r="AR537" s="756"/>
      <c r="AS537" s="756"/>
      <c r="AT537" s="756"/>
      <c r="AU537" s="756"/>
      <c r="AV537" s="756"/>
      <c r="AW537" s="756"/>
    </row>
    <row r="538" spans="2:49" x14ac:dyDescent="0.25">
      <c r="B538" s="705">
        <v>526</v>
      </c>
      <c r="C538" s="951">
        <f>(1+_xlfn.XLOOKUP(INT((B538-1)/12)+1,'ZC Curve'!$B$8:$B$107,'ZC Curve'!R$8:R$107,,0))^(1/12)-1</f>
        <v>0</v>
      </c>
      <c r="D538" s="946">
        <f t="shared" si="53"/>
        <v>1</v>
      </c>
      <c r="E538" s="594"/>
      <c r="F538" s="705">
        <f t="shared" si="54"/>
        <v>526</v>
      </c>
      <c r="G538" s="756"/>
      <c r="H538" s="756"/>
      <c r="I538" s="756"/>
      <c r="J538" s="756"/>
      <c r="K538" s="756"/>
      <c r="L538" s="756"/>
      <c r="M538" s="756"/>
      <c r="N538" s="594"/>
      <c r="O538" s="705">
        <f t="shared" si="55"/>
        <v>526</v>
      </c>
      <c r="P538" s="756"/>
      <c r="Q538" s="756"/>
      <c r="R538" s="756"/>
      <c r="S538" s="756"/>
      <c r="T538" s="756"/>
      <c r="U538" s="756"/>
      <c r="V538" s="756"/>
      <c r="W538" s="594"/>
      <c r="X538" s="705">
        <f t="shared" si="56"/>
        <v>526</v>
      </c>
      <c r="Y538" s="756"/>
      <c r="Z538" s="756"/>
      <c r="AA538" s="756"/>
      <c r="AB538" s="756"/>
      <c r="AC538" s="756"/>
      <c r="AD538" s="756"/>
      <c r="AE538" s="756"/>
      <c r="AF538" s="594"/>
      <c r="AG538" s="705">
        <f t="shared" si="57"/>
        <v>526</v>
      </c>
      <c r="AH538" s="756"/>
      <c r="AI538" s="756"/>
      <c r="AJ538" s="756"/>
      <c r="AK538" s="756"/>
      <c r="AL538" s="756"/>
      <c r="AM538" s="756"/>
      <c r="AN538" s="756"/>
      <c r="AO538" s="685"/>
      <c r="AP538" s="705">
        <f t="shared" si="58"/>
        <v>526</v>
      </c>
      <c r="AQ538" s="756"/>
      <c r="AR538" s="756"/>
      <c r="AS538" s="756"/>
      <c r="AT538" s="756"/>
      <c r="AU538" s="756"/>
      <c r="AV538" s="756"/>
      <c r="AW538" s="756"/>
    </row>
    <row r="539" spans="2:49" x14ac:dyDescent="0.25">
      <c r="B539" s="705">
        <v>527</v>
      </c>
      <c r="C539" s="951">
        <f>(1+_xlfn.XLOOKUP(INT((B539-1)/12)+1,'ZC Curve'!$B$8:$B$107,'ZC Curve'!R$8:R$107,,0))^(1/12)-1</f>
        <v>0</v>
      </c>
      <c r="D539" s="946">
        <f t="shared" si="53"/>
        <v>1</v>
      </c>
      <c r="E539" s="594"/>
      <c r="F539" s="705">
        <f t="shared" si="54"/>
        <v>527</v>
      </c>
      <c r="G539" s="756"/>
      <c r="H539" s="756"/>
      <c r="I539" s="756"/>
      <c r="J539" s="756"/>
      <c r="K539" s="756"/>
      <c r="L539" s="756"/>
      <c r="M539" s="756"/>
      <c r="N539" s="594"/>
      <c r="O539" s="705">
        <f t="shared" si="55"/>
        <v>527</v>
      </c>
      <c r="P539" s="756"/>
      <c r="Q539" s="756"/>
      <c r="R539" s="756"/>
      <c r="S539" s="756"/>
      <c r="T539" s="756"/>
      <c r="U539" s="756"/>
      <c r="V539" s="756"/>
      <c r="W539" s="594"/>
      <c r="X539" s="705">
        <f t="shared" si="56"/>
        <v>527</v>
      </c>
      <c r="Y539" s="756"/>
      <c r="Z539" s="756"/>
      <c r="AA539" s="756"/>
      <c r="AB539" s="756"/>
      <c r="AC539" s="756"/>
      <c r="AD539" s="756"/>
      <c r="AE539" s="756"/>
      <c r="AF539" s="594"/>
      <c r="AG539" s="705">
        <f t="shared" si="57"/>
        <v>527</v>
      </c>
      <c r="AH539" s="756"/>
      <c r="AI539" s="756"/>
      <c r="AJ539" s="756"/>
      <c r="AK539" s="756"/>
      <c r="AL539" s="756"/>
      <c r="AM539" s="756"/>
      <c r="AN539" s="756"/>
      <c r="AO539" s="685"/>
      <c r="AP539" s="705">
        <f t="shared" si="58"/>
        <v>527</v>
      </c>
      <c r="AQ539" s="756"/>
      <c r="AR539" s="756"/>
      <c r="AS539" s="756"/>
      <c r="AT539" s="756"/>
      <c r="AU539" s="756"/>
      <c r="AV539" s="756"/>
      <c r="AW539" s="756"/>
    </row>
    <row r="540" spans="2:49" x14ac:dyDescent="0.25">
      <c r="B540" s="705">
        <v>528</v>
      </c>
      <c r="C540" s="951">
        <f>(1+_xlfn.XLOOKUP(INT((B540-1)/12)+1,'ZC Curve'!$B$8:$B$107,'ZC Curve'!R$8:R$107,,0))^(1/12)-1</f>
        <v>0</v>
      </c>
      <c r="D540" s="946">
        <f t="shared" si="53"/>
        <v>1</v>
      </c>
      <c r="E540" s="594"/>
      <c r="F540" s="705">
        <f t="shared" si="54"/>
        <v>528</v>
      </c>
      <c r="G540" s="756"/>
      <c r="H540" s="756"/>
      <c r="I540" s="756"/>
      <c r="J540" s="756"/>
      <c r="K540" s="756"/>
      <c r="L540" s="756"/>
      <c r="M540" s="756"/>
      <c r="N540" s="594"/>
      <c r="O540" s="705">
        <f t="shared" si="55"/>
        <v>528</v>
      </c>
      <c r="P540" s="756"/>
      <c r="Q540" s="756"/>
      <c r="R540" s="756"/>
      <c r="S540" s="756"/>
      <c r="T540" s="756"/>
      <c r="U540" s="756"/>
      <c r="V540" s="756"/>
      <c r="W540" s="594"/>
      <c r="X540" s="705">
        <f t="shared" si="56"/>
        <v>528</v>
      </c>
      <c r="Y540" s="756"/>
      <c r="Z540" s="756"/>
      <c r="AA540" s="756"/>
      <c r="AB540" s="756"/>
      <c r="AC540" s="756"/>
      <c r="AD540" s="756"/>
      <c r="AE540" s="756"/>
      <c r="AF540" s="594"/>
      <c r="AG540" s="705">
        <f t="shared" si="57"/>
        <v>528</v>
      </c>
      <c r="AH540" s="756"/>
      <c r="AI540" s="756"/>
      <c r="AJ540" s="756"/>
      <c r="AK540" s="756"/>
      <c r="AL540" s="756"/>
      <c r="AM540" s="756"/>
      <c r="AN540" s="756"/>
      <c r="AO540" s="685"/>
      <c r="AP540" s="705">
        <f t="shared" si="58"/>
        <v>528</v>
      </c>
      <c r="AQ540" s="756"/>
      <c r="AR540" s="756"/>
      <c r="AS540" s="756"/>
      <c r="AT540" s="756"/>
      <c r="AU540" s="756"/>
      <c r="AV540" s="756"/>
      <c r="AW540" s="756"/>
    </row>
    <row r="541" spans="2:49" x14ac:dyDescent="0.25">
      <c r="B541" s="705">
        <v>529</v>
      </c>
      <c r="C541" s="951">
        <f>(1+_xlfn.XLOOKUP(INT((B541-1)/12)+1,'ZC Curve'!$B$8:$B$107,'ZC Curve'!R$8:R$107,,0))^(1/12)-1</f>
        <v>0</v>
      </c>
      <c r="D541" s="946">
        <f t="shared" si="53"/>
        <v>1</v>
      </c>
      <c r="E541" s="594"/>
      <c r="F541" s="705">
        <f t="shared" si="54"/>
        <v>529</v>
      </c>
      <c r="G541" s="756"/>
      <c r="H541" s="756"/>
      <c r="I541" s="756"/>
      <c r="J541" s="756"/>
      <c r="K541" s="756"/>
      <c r="L541" s="756"/>
      <c r="M541" s="756"/>
      <c r="N541" s="594"/>
      <c r="O541" s="705">
        <f t="shared" si="55"/>
        <v>529</v>
      </c>
      <c r="P541" s="756"/>
      <c r="Q541" s="756"/>
      <c r="R541" s="756"/>
      <c r="S541" s="756"/>
      <c r="T541" s="756"/>
      <c r="U541" s="756"/>
      <c r="V541" s="756"/>
      <c r="W541" s="594"/>
      <c r="X541" s="705">
        <f t="shared" si="56"/>
        <v>529</v>
      </c>
      <c r="Y541" s="756"/>
      <c r="Z541" s="756"/>
      <c r="AA541" s="756"/>
      <c r="AB541" s="756"/>
      <c r="AC541" s="756"/>
      <c r="AD541" s="756"/>
      <c r="AE541" s="756"/>
      <c r="AF541" s="594"/>
      <c r="AG541" s="705">
        <f t="shared" si="57"/>
        <v>529</v>
      </c>
      <c r="AH541" s="756"/>
      <c r="AI541" s="756"/>
      <c r="AJ541" s="756"/>
      <c r="AK541" s="756"/>
      <c r="AL541" s="756"/>
      <c r="AM541" s="756"/>
      <c r="AN541" s="756"/>
      <c r="AO541" s="685"/>
      <c r="AP541" s="705">
        <f t="shared" si="58"/>
        <v>529</v>
      </c>
      <c r="AQ541" s="756"/>
      <c r="AR541" s="756"/>
      <c r="AS541" s="756"/>
      <c r="AT541" s="756"/>
      <c r="AU541" s="756"/>
      <c r="AV541" s="756"/>
      <c r="AW541" s="756"/>
    </row>
    <row r="542" spans="2:49" x14ac:dyDescent="0.25">
      <c r="B542" s="705">
        <v>530</v>
      </c>
      <c r="C542" s="951">
        <f>(1+_xlfn.XLOOKUP(INT((B542-1)/12)+1,'ZC Curve'!$B$8:$B$107,'ZC Curve'!R$8:R$107,,0))^(1/12)-1</f>
        <v>0</v>
      </c>
      <c r="D542" s="946">
        <f t="shared" si="53"/>
        <v>1</v>
      </c>
      <c r="E542" s="594"/>
      <c r="F542" s="705">
        <f t="shared" si="54"/>
        <v>530</v>
      </c>
      <c r="G542" s="756"/>
      <c r="H542" s="756"/>
      <c r="I542" s="756"/>
      <c r="J542" s="756"/>
      <c r="K542" s="756"/>
      <c r="L542" s="756"/>
      <c r="M542" s="756"/>
      <c r="N542" s="594"/>
      <c r="O542" s="705">
        <f t="shared" si="55"/>
        <v>530</v>
      </c>
      <c r="P542" s="756"/>
      <c r="Q542" s="756"/>
      <c r="R542" s="756"/>
      <c r="S542" s="756"/>
      <c r="T542" s="756"/>
      <c r="U542" s="756"/>
      <c r="V542" s="756"/>
      <c r="W542" s="594"/>
      <c r="X542" s="705">
        <f t="shared" si="56"/>
        <v>530</v>
      </c>
      <c r="Y542" s="756"/>
      <c r="Z542" s="756"/>
      <c r="AA542" s="756"/>
      <c r="AB542" s="756"/>
      <c r="AC542" s="756"/>
      <c r="AD542" s="756"/>
      <c r="AE542" s="756"/>
      <c r="AF542" s="594"/>
      <c r="AG542" s="705">
        <f t="shared" si="57"/>
        <v>530</v>
      </c>
      <c r="AH542" s="756"/>
      <c r="AI542" s="756"/>
      <c r="AJ542" s="756"/>
      <c r="AK542" s="756"/>
      <c r="AL542" s="756"/>
      <c r="AM542" s="756"/>
      <c r="AN542" s="756"/>
      <c r="AO542" s="685"/>
      <c r="AP542" s="705">
        <f t="shared" si="58"/>
        <v>530</v>
      </c>
      <c r="AQ542" s="756"/>
      <c r="AR542" s="756"/>
      <c r="AS542" s="756"/>
      <c r="AT542" s="756"/>
      <c r="AU542" s="756"/>
      <c r="AV542" s="756"/>
      <c r="AW542" s="756"/>
    </row>
    <row r="543" spans="2:49" x14ac:dyDescent="0.25">
      <c r="B543" s="705">
        <v>531</v>
      </c>
      <c r="C543" s="951">
        <f>(1+_xlfn.XLOOKUP(INT((B543-1)/12)+1,'ZC Curve'!$B$8:$B$107,'ZC Curve'!R$8:R$107,,0))^(1/12)-1</f>
        <v>0</v>
      </c>
      <c r="D543" s="946">
        <f t="shared" si="53"/>
        <v>1</v>
      </c>
      <c r="E543" s="594"/>
      <c r="F543" s="705">
        <f t="shared" si="54"/>
        <v>531</v>
      </c>
      <c r="G543" s="756"/>
      <c r="H543" s="756"/>
      <c r="I543" s="756"/>
      <c r="J543" s="756"/>
      <c r="K543" s="756"/>
      <c r="L543" s="756"/>
      <c r="M543" s="756"/>
      <c r="N543" s="594"/>
      <c r="O543" s="705">
        <f t="shared" si="55"/>
        <v>531</v>
      </c>
      <c r="P543" s="756"/>
      <c r="Q543" s="756"/>
      <c r="R543" s="756"/>
      <c r="S543" s="756"/>
      <c r="T543" s="756"/>
      <c r="U543" s="756"/>
      <c r="V543" s="756"/>
      <c r="W543" s="594"/>
      <c r="X543" s="705">
        <f t="shared" si="56"/>
        <v>531</v>
      </c>
      <c r="Y543" s="756"/>
      <c r="Z543" s="756"/>
      <c r="AA543" s="756"/>
      <c r="AB543" s="756"/>
      <c r="AC543" s="756"/>
      <c r="AD543" s="756"/>
      <c r="AE543" s="756"/>
      <c r="AF543" s="594"/>
      <c r="AG543" s="705">
        <f t="shared" si="57"/>
        <v>531</v>
      </c>
      <c r="AH543" s="756"/>
      <c r="AI543" s="756"/>
      <c r="AJ543" s="756"/>
      <c r="AK543" s="756"/>
      <c r="AL543" s="756"/>
      <c r="AM543" s="756"/>
      <c r="AN543" s="756"/>
      <c r="AO543" s="685"/>
      <c r="AP543" s="705">
        <f t="shared" si="58"/>
        <v>531</v>
      </c>
      <c r="AQ543" s="756"/>
      <c r="AR543" s="756"/>
      <c r="AS543" s="756"/>
      <c r="AT543" s="756"/>
      <c r="AU543" s="756"/>
      <c r="AV543" s="756"/>
      <c r="AW543" s="756"/>
    </row>
    <row r="544" spans="2:49" x14ac:dyDescent="0.25">
      <c r="B544" s="705">
        <v>532</v>
      </c>
      <c r="C544" s="951">
        <f>(1+_xlfn.XLOOKUP(INT((B544-1)/12)+1,'ZC Curve'!$B$8:$B$107,'ZC Curve'!R$8:R$107,,0))^(1/12)-1</f>
        <v>0</v>
      </c>
      <c r="D544" s="946">
        <f t="shared" si="53"/>
        <v>1</v>
      </c>
      <c r="E544" s="594"/>
      <c r="F544" s="705">
        <f t="shared" si="54"/>
        <v>532</v>
      </c>
      <c r="G544" s="756"/>
      <c r="H544" s="756"/>
      <c r="I544" s="756"/>
      <c r="J544" s="756"/>
      <c r="K544" s="756"/>
      <c r="L544" s="756"/>
      <c r="M544" s="756"/>
      <c r="N544" s="594"/>
      <c r="O544" s="705">
        <f t="shared" si="55"/>
        <v>532</v>
      </c>
      <c r="P544" s="756"/>
      <c r="Q544" s="756"/>
      <c r="R544" s="756"/>
      <c r="S544" s="756"/>
      <c r="T544" s="756"/>
      <c r="U544" s="756"/>
      <c r="V544" s="756"/>
      <c r="W544" s="594"/>
      <c r="X544" s="705">
        <f t="shared" si="56"/>
        <v>532</v>
      </c>
      <c r="Y544" s="756"/>
      <c r="Z544" s="756"/>
      <c r="AA544" s="756"/>
      <c r="AB544" s="756"/>
      <c r="AC544" s="756"/>
      <c r="AD544" s="756"/>
      <c r="AE544" s="756"/>
      <c r="AF544" s="594"/>
      <c r="AG544" s="705">
        <f t="shared" si="57"/>
        <v>532</v>
      </c>
      <c r="AH544" s="756"/>
      <c r="AI544" s="756"/>
      <c r="AJ544" s="756"/>
      <c r="AK544" s="756"/>
      <c r="AL544" s="756"/>
      <c r="AM544" s="756"/>
      <c r="AN544" s="756"/>
      <c r="AO544" s="685"/>
      <c r="AP544" s="705">
        <f t="shared" si="58"/>
        <v>532</v>
      </c>
      <c r="AQ544" s="756"/>
      <c r="AR544" s="756"/>
      <c r="AS544" s="756"/>
      <c r="AT544" s="756"/>
      <c r="AU544" s="756"/>
      <c r="AV544" s="756"/>
      <c r="AW544" s="756"/>
    </row>
    <row r="545" spans="2:49" x14ac:dyDescent="0.25">
      <c r="B545" s="705">
        <v>533</v>
      </c>
      <c r="C545" s="951">
        <f>(1+_xlfn.XLOOKUP(INT((B545-1)/12)+1,'ZC Curve'!$B$8:$B$107,'ZC Curve'!R$8:R$107,,0))^(1/12)-1</f>
        <v>0</v>
      </c>
      <c r="D545" s="946">
        <f t="shared" si="53"/>
        <v>1</v>
      </c>
      <c r="E545" s="594"/>
      <c r="F545" s="705">
        <f t="shared" si="54"/>
        <v>533</v>
      </c>
      <c r="G545" s="756"/>
      <c r="H545" s="756"/>
      <c r="I545" s="756"/>
      <c r="J545" s="756"/>
      <c r="K545" s="756"/>
      <c r="L545" s="756"/>
      <c r="M545" s="756"/>
      <c r="N545" s="594"/>
      <c r="O545" s="705">
        <f t="shared" si="55"/>
        <v>533</v>
      </c>
      <c r="P545" s="756"/>
      <c r="Q545" s="756"/>
      <c r="R545" s="756"/>
      <c r="S545" s="756"/>
      <c r="T545" s="756"/>
      <c r="U545" s="756"/>
      <c r="V545" s="756"/>
      <c r="W545" s="594"/>
      <c r="X545" s="705">
        <f t="shared" si="56"/>
        <v>533</v>
      </c>
      <c r="Y545" s="756"/>
      <c r="Z545" s="756"/>
      <c r="AA545" s="756"/>
      <c r="AB545" s="756"/>
      <c r="AC545" s="756"/>
      <c r="AD545" s="756"/>
      <c r="AE545" s="756"/>
      <c r="AF545" s="594"/>
      <c r="AG545" s="705">
        <f t="shared" si="57"/>
        <v>533</v>
      </c>
      <c r="AH545" s="756"/>
      <c r="AI545" s="756"/>
      <c r="AJ545" s="756"/>
      <c r="AK545" s="756"/>
      <c r="AL545" s="756"/>
      <c r="AM545" s="756"/>
      <c r="AN545" s="756"/>
      <c r="AO545" s="685"/>
      <c r="AP545" s="705">
        <f t="shared" si="58"/>
        <v>533</v>
      </c>
      <c r="AQ545" s="756"/>
      <c r="AR545" s="756"/>
      <c r="AS545" s="756"/>
      <c r="AT545" s="756"/>
      <c r="AU545" s="756"/>
      <c r="AV545" s="756"/>
      <c r="AW545" s="756"/>
    </row>
    <row r="546" spans="2:49" x14ac:dyDescent="0.25">
      <c r="B546" s="705">
        <v>534</v>
      </c>
      <c r="C546" s="951">
        <f>(1+_xlfn.XLOOKUP(INT((B546-1)/12)+1,'ZC Curve'!$B$8:$B$107,'ZC Curve'!R$8:R$107,,0))^(1/12)-1</f>
        <v>0</v>
      </c>
      <c r="D546" s="946">
        <f t="shared" si="53"/>
        <v>1</v>
      </c>
      <c r="E546" s="594"/>
      <c r="F546" s="705">
        <f t="shared" si="54"/>
        <v>534</v>
      </c>
      <c r="G546" s="756"/>
      <c r="H546" s="756"/>
      <c r="I546" s="756"/>
      <c r="J546" s="756"/>
      <c r="K546" s="756"/>
      <c r="L546" s="756"/>
      <c r="M546" s="756"/>
      <c r="N546" s="594"/>
      <c r="O546" s="705">
        <f t="shared" si="55"/>
        <v>534</v>
      </c>
      <c r="P546" s="756"/>
      <c r="Q546" s="756"/>
      <c r="R546" s="756"/>
      <c r="S546" s="756"/>
      <c r="T546" s="756"/>
      <c r="U546" s="756"/>
      <c r="V546" s="756"/>
      <c r="W546" s="594"/>
      <c r="X546" s="705">
        <f t="shared" si="56"/>
        <v>534</v>
      </c>
      <c r="Y546" s="756"/>
      <c r="Z546" s="756"/>
      <c r="AA546" s="756"/>
      <c r="AB546" s="756"/>
      <c r="AC546" s="756"/>
      <c r="AD546" s="756"/>
      <c r="AE546" s="756"/>
      <c r="AF546" s="594"/>
      <c r="AG546" s="705">
        <f t="shared" si="57"/>
        <v>534</v>
      </c>
      <c r="AH546" s="756"/>
      <c r="AI546" s="756"/>
      <c r="AJ546" s="756"/>
      <c r="AK546" s="756"/>
      <c r="AL546" s="756"/>
      <c r="AM546" s="756"/>
      <c r="AN546" s="756"/>
      <c r="AO546" s="685"/>
      <c r="AP546" s="705">
        <f t="shared" si="58"/>
        <v>534</v>
      </c>
      <c r="AQ546" s="756"/>
      <c r="AR546" s="756"/>
      <c r="AS546" s="756"/>
      <c r="AT546" s="756"/>
      <c r="AU546" s="756"/>
      <c r="AV546" s="756"/>
      <c r="AW546" s="756"/>
    </row>
    <row r="547" spans="2:49" x14ac:dyDescent="0.25">
      <c r="B547" s="705">
        <v>535</v>
      </c>
      <c r="C547" s="951">
        <f>(1+_xlfn.XLOOKUP(INT((B547-1)/12)+1,'ZC Curve'!$B$8:$B$107,'ZC Curve'!R$8:R$107,,0))^(1/12)-1</f>
        <v>0</v>
      </c>
      <c r="D547" s="946">
        <f t="shared" si="53"/>
        <v>1</v>
      </c>
      <c r="E547" s="594"/>
      <c r="F547" s="705">
        <f t="shared" si="54"/>
        <v>535</v>
      </c>
      <c r="G547" s="756"/>
      <c r="H547" s="756"/>
      <c r="I547" s="756"/>
      <c r="J547" s="756"/>
      <c r="K547" s="756"/>
      <c r="L547" s="756"/>
      <c r="M547" s="756"/>
      <c r="N547" s="594"/>
      <c r="O547" s="705">
        <f t="shared" si="55"/>
        <v>535</v>
      </c>
      <c r="P547" s="756"/>
      <c r="Q547" s="756"/>
      <c r="R547" s="756"/>
      <c r="S547" s="756"/>
      <c r="T547" s="756"/>
      <c r="U547" s="756"/>
      <c r="V547" s="756"/>
      <c r="W547" s="594"/>
      <c r="X547" s="705">
        <f t="shared" si="56"/>
        <v>535</v>
      </c>
      <c r="Y547" s="756"/>
      <c r="Z547" s="756"/>
      <c r="AA547" s="756"/>
      <c r="AB547" s="756"/>
      <c r="AC547" s="756"/>
      <c r="AD547" s="756"/>
      <c r="AE547" s="756"/>
      <c r="AF547" s="594"/>
      <c r="AG547" s="705">
        <f t="shared" si="57"/>
        <v>535</v>
      </c>
      <c r="AH547" s="756"/>
      <c r="AI547" s="756"/>
      <c r="AJ547" s="756"/>
      <c r="AK547" s="756"/>
      <c r="AL547" s="756"/>
      <c r="AM547" s="756"/>
      <c r="AN547" s="756"/>
      <c r="AO547" s="685"/>
      <c r="AP547" s="705">
        <f t="shared" si="58"/>
        <v>535</v>
      </c>
      <c r="AQ547" s="756"/>
      <c r="AR547" s="756"/>
      <c r="AS547" s="756"/>
      <c r="AT547" s="756"/>
      <c r="AU547" s="756"/>
      <c r="AV547" s="756"/>
      <c r="AW547" s="756"/>
    </row>
    <row r="548" spans="2:49" x14ac:dyDescent="0.25">
      <c r="B548" s="705">
        <v>536</v>
      </c>
      <c r="C548" s="951">
        <f>(1+_xlfn.XLOOKUP(INT((B548-1)/12)+1,'ZC Curve'!$B$8:$B$107,'ZC Curve'!R$8:R$107,,0))^(1/12)-1</f>
        <v>0</v>
      </c>
      <c r="D548" s="946">
        <f t="shared" si="53"/>
        <v>1</v>
      </c>
      <c r="E548" s="594"/>
      <c r="F548" s="705">
        <f t="shared" si="54"/>
        <v>536</v>
      </c>
      <c r="G548" s="756"/>
      <c r="H548" s="756"/>
      <c r="I548" s="756"/>
      <c r="J548" s="756"/>
      <c r="K548" s="756"/>
      <c r="L548" s="756"/>
      <c r="M548" s="756"/>
      <c r="N548" s="594"/>
      <c r="O548" s="705">
        <f t="shared" si="55"/>
        <v>536</v>
      </c>
      <c r="P548" s="756"/>
      <c r="Q548" s="756"/>
      <c r="R548" s="756"/>
      <c r="S548" s="756"/>
      <c r="T548" s="756"/>
      <c r="U548" s="756"/>
      <c r="V548" s="756"/>
      <c r="W548" s="594"/>
      <c r="X548" s="705">
        <f t="shared" si="56"/>
        <v>536</v>
      </c>
      <c r="Y548" s="756"/>
      <c r="Z548" s="756"/>
      <c r="AA548" s="756"/>
      <c r="AB548" s="756"/>
      <c r="AC548" s="756"/>
      <c r="AD548" s="756"/>
      <c r="AE548" s="756"/>
      <c r="AF548" s="594"/>
      <c r="AG548" s="705">
        <f t="shared" si="57"/>
        <v>536</v>
      </c>
      <c r="AH548" s="756"/>
      <c r="AI548" s="756"/>
      <c r="AJ548" s="756"/>
      <c r="AK548" s="756"/>
      <c r="AL548" s="756"/>
      <c r="AM548" s="756"/>
      <c r="AN548" s="756"/>
      <c r="AO548" s="685"/>
      <c r="AP548" s="705">
        <f t="shared" si="58"/>
        <v>536</v>
      </c>
      <c r="AQ548" s="756"/>
      <c r="AR548" s="756"/>
      <c r="AS548" s="756"/>
      <c r="AT548" s="756"/>
      <c r="AU548" s="756"/>
      <c r="AV548" s="756"/>
      <c r="AW548" s="756"/>
    </row>
    <row r="549" spans="2:49" x14ac:dyDescent="0.25">
      <c r="B549" s="705">
        <v>537</v>
      </c>
      <c r="C549" s="951">
        <f>(1+_xlfn.XLOOKUP(INT((B549-1)/12)+1,'ZC Curve'!$B$8:$B$107,'ZC Curve'!R$8:R$107,,0))^(1/12)-1</f>
        <v>0</v>
      </c>
      <c r="D549" s="946">
        <f t="shared" si="53"/>
        <v>1</v>
      </c>
      <c r="E549" s="594"/>
      <c r="F549" s="705">
        <f t="shared" si="54"/>
        <v>537</v>
      </c>
      <c r="G549" s="756"/>
      <c r="H549" s="756"/>
      <c r="I549" s="756"/>
      <c r="J549" s="756"/>
      <c r="K549" s="756"/>
      <c r="L549" s="756"/>
      <c r="M549" s="756"/>
      <c r="N549" s="594"/>
      <c r="O549" s="705">
        <f t="shared" si="55"/>
        <v>537</v>
      </c>
      <c r="P549" s="756"/>
      <c r="Q549" s="756"/>
      <c r="R549" s="756"/>
      <c r="S549" s="756"/>
      <c r="T549" s="756"/>
      <c r="U549" s="756"/>
      <c r="V549" s="756"/>
      <c r="W549" s="594"/>
      <c r="X549" s="705">
        <f t="shared" si="56"/>
        <v>537</v>
      </c>
      <c r="Y549" s="756"/>
      <c r="Z549" s="756"/>
      <c r="AA549" s="756"/>
      <c r="AB549" s="756"/>
      <c r="AC549" s="756"/>
      <c r="AD549" s="756"/>
      <c r="AE549" s="756"/>
      <c r="AF549" s="594"/>
      <c r="AG549" s="705">
        <f t="shared" si="57"/>
        <v>537</v>
      </c>
      <c r="AH549" s="756"/>
      <c r="AI549" s="756"/>
      <c r="AJ549" s="756"/>
      <c r="AK549" s="756"/>
      <c r="AL549" s="756"/>
      <c r="AM549" s="756"/>
      <c r="AN549" s="756"/>
      <c r="AO549" s="685"/>
      <c r="AP549" s="705">
        <f t="shared" si="58"/>
        <v>537</v>
      </c>
      <c r="AQ549" s="756"/>
      <c r="AR549" s="756"/>
      <c r="AS549" s="756"/>
      <c r="AT549" s="756"/>
      <c r="AU549" s="756"/>
      <c r="AV549" s="756"/>
      <c r="AW549" s="756"/>
    </row>
    <row r="550" spans="2:49" x14ac:dyDescent="0.25">
      <c r="B550" s="705">
        <v>538</v>
      </c>
      <c r="C550" s="951">
        <f>(1+_xlfn.XLOOKUP(INT((B550-1)/12)+1,'ZC Curve'!$B$8:$B$107,'ZC Curve'!R$8:R$107,,0))^(1/12)-1</f>
        <v>0</v>
      </c>
      <c r="D550" s="946">
        <f t="shared" si="53"/>
        <v>1</v>
      </c>
      <c r="E550" s="594"/>
      <c r="F550" s="705">
        <f t="shared" si="54"/>
        <v>538</v>
      </c>
      <c r="G550" s="756"/>
      <c r="H550" s="756"/>
      <c r="I550" s="756"/>
      <c r="J550" s="756"/>
      <c r="K550" s="756"/>
      <c r="L550" s="756"/>
      <c r="M550" s="756"/>
      <c r="N550" s="594"/>
      <c r="O550" s="705">
        <f t="shared" si="55"/>
        <v>538</v>
      </c>
      <c r="P550" s="756"/>
      <c r="Q550" s="756"/>
      <c r="R550" s="756"/>
      <c r="S550" s="756"/>
      <c r="T550" s="756"/>
      <c r="U550" s="756"/>
      <c r="V550" s="756"/>
      <c r="W550" s="594"/>
      <c r="X550" s="705">
        <f t="shared" si="56"/>
        <v>538</v>
      </c>
      <c r="Y550" s="756"/>
      <c r="Z550" s="756"/>
      <c r="AA550" s="756"/>
      <c r="AB550" s="756"/>
      <c r="AC550" s="756"/>
      <c r="AD550" s="756"/>
      <c r="AE550" s="756"/>
      <c r="AF550" s="594"/>
      <c r="AG550" s="705">
        <f t="shared" si="57"/>
        <v>538</v>
      </c>
      <c r="AH550" s="756"/>
      <c r="AI550" s="756"/>
      <c r="AJ550" s="756"/>
      <c r="AK550" s="756"/>
      <c r="AL550" s="756"/>
      <c r="AM550" s="756"/>
      <c r="AN550" s="756"/>
      <c r="AO550" s="685"/>
      <c r="AP550" s="705">
        <f t="shared" si="58"/>
        <v>538</v>
      </c>
      <c r="AQ550" s="756"/>
      <c r="AR550" s="756"/>
      <c r="AS550" s="756"/>
      <c r="AT550" s="756"/>
      <c r="AU550" s="756"/>
      <c r="AV550" s="756"/>
      <c r="AW550" s="756"/>
    </row>
    <row r="551" spans="2:49" x14ac:dyDescent="0.25">
      <c r="B551" s="705">
        <v>539</v>
      </c>
      <c r="C551" s="951">
        <f>(1+_xlfn.XLOOKUP(INT((B551-1)/12)+1,'ZC Curve'!$B$8:$B$107,'ZC Curve'!R$8:R$107,,0))^(1/12)-1</f>
        <v>0</v>
      </c>
      <c r="D551" s="946">
        <f t="shared" si="53"/>
        <v>1</v>
      </c>
      <c r="E551" s="594"/>
      <c r="F551" s="705">
        <f t="shared" si="54"/>
        <v>539</v>
      </c>
      <c r="G551" s="756"/>
      <c r="H551" s="756"/>
      <c r="I551" s="756"/>
      <c r="J551" s="756"/>
      <c r="K551" s="756"/>
      <c r="L551" s="756"/>
      <c r="M551" s="756"/>
      <c r="N551" s="594"/>
      <c r="O551" s="705">
        <f t="shared" si="55"/>
        <v>539</v>
      </c>
      <c r="P551" s="756"/>
      <c r="Q551" s="756"/>
      <c r="R551" s="756"/>
      <c r="S551" s="756"/>
      <c r="T551" s="756"/>
      <c r="U551" s="756"/>
      <c r="V551" s="756"/>
      <c r="W551" s="594"/>
      <c r="X551" s="705">
        <f t="shared" si="56"/>
        <v>539</v>
      </c>
      <c r="Y551" s="756"/>
      <c r="Z551" s="756"/>
      <c r="AA551" s="756"/>
      <c r="AB551" s="756"/>
      <c r="AC551" s="756"/>
      <c r="AD551" s="756"/>
      <c r="AE551" s="756"/>
      <c r="AF551" s="594"/>
      <c r="AG551" s="705">
        <f t="shared" si="57"/>
        <v>539</v>
      </c>
      <c r="AH551" s="756"/>
      <c r="AI551" s="756"/>
      <c r="AJ551" s="756"/>
      <c r="AK551" s="756"/>
      <c r="AL551" s="756"/>
      <c r="AM551" s="756"/>
      <c r="AN551" s="756"/>
      <c r="AO551" s="685"/>
      <c r="AP551" s="705">
        <f t="shared" si="58"/>
        <v>539</v>
      </c>
      <c r="AQ551" s="756"/>
      <c r="AR551" s="756"/>
      <c r="AS551" s="756"/>
      <c r="AT551" s="756"/>
      <c r="AU551" s="756"/>
      <c r="AV551" s="756"/>
      <c r="AW551" s="756"/>
    </row>
    <row r="552" spans="2:49" x14ac:dyDescent="0.25">
      <c r="B552" s="705">
        <v>540</v>
      </c>
      <c r="C552" s="951">
        <f>(1+_xlfn.XLOOKUP(INT((B552-1)/12)+1,'ZC Curve'!$B$8:$B$107,'ZC Curve'!R$8:R$107,,0))^(1/12)-1</f>
        <v>0</v>
      </c>
      <c r="D552" s="946">
        <f t="shared" si="53"/>
        <v>1</v>
      </c>
      <c r="E552" s="594"/>
      <c r="F552" s="705">
        <f t="shared" si="54"/>
        <v>540</v>
      </c>
      <c r="G552" s="756"/>
      <c r="H552" s="756"/>
      <c r="I552" s="756"/>
      <c r="J552" s="756"/>
      <c r="K552" s="756"/>
      <c r="L552" s="756"/>
      <c r="M552" s="756"/>
      <c r="N552" s="594"/>
      <c r="O552" s="705">
        <f t="shared" si="55"/>
        <v>540</v>
      </c>
      <c r="P552" s="756"/>
      <c r="Q552" s="756"/>
      <c r="R552" s="756"/>
      <c r="S552" s="756"/>
      <c r="T552" s="756"/>
      <c r="U552" s="756"/>
      <c r="V552" s="756"/>
      <c r="W552" s="594"/>
      <c r="X552" s="705">
        <f t="shared" si="56"/>
        <v>540</v>
      </c>
      <c r="Y552" s="756"/>
      <c r="Z552" s="756"/>
      <c r="AA552" s="756"/>
      <c r="AB552" s="756"/>
      <c r="AC552" s="756"/>
      <c r="AD552" s="756"/>
      <c r="AE552" s="756"/>
      <c r="AF552" s="594"/>
      <c r="AG552" s="705">
        <f t="shared" si="57"/>
        <v>540</v>
      </c>
      <c r="AH552" s="756"/>
      <c r="AI552" s="756"/>
      <c r="AJ552" s="756"/>
      <c r="AK552" s="756"/>
      <c r="AL552" s="756"/>
      <c r="AM552" s="756"/>
      <c r="AN552" s="756"/>
      <c r="AO552" s="685"/>
      <c r="AP552" s="705">
        <f t="shared" si="58"/>
        <v>540</v>
      </c>
      <c r="AQ552" s="756"/>
      <c r="AR552" s="756"/>
      <c r="AS552" s="756"/>
      <c r="AT552" s="756"/>
      <c r="AU552" s="756"/>
      <c r="AV552" s="756"/>
      <c r="AW552" s="756"/>
    </row>
    <row r="553" spans="2:49" x14ac:dyDescent="0.25">
      <c r="B553" s="705">
        <v>541</v>
      </c>
      <c r="C553" s="951">
        <f>(1+_xlfn.XLOOKUP(INT((B553-1)/12)+1,'ZC Curve'!$B$8:$B$107,'ZC Curve'!R$8:R$107,,0))^(1/12)-1</f>
        <v>0</v>
      </c>
      <c r="D553" s="946">
        <f t="shared" si="53"/>
        <v>1</v>
      </c>
      <c r="E553" s="594"/>
      <c r="F553" s="705">
        <f t="shared" si="54"/>
        <v>541</v>
      </c>
      <c r="G553" s="756"/>
      <c r="H553" s="756"/>
      <c r="I553" s="756"/>
      <c r="J553" s="756"/>
      <c r="K553" s="756"/>
      <c r="L553" s="756"/>
      <c r="M553" s="756"/>
      <c r="N553" s="594"/>
      <c r="O553" s="705">
        <f t="shared" si="55"/>
        <v>541</v>
      </c>
      <c r="P553" s="756"/>
      <c r="Q553" s="756"/>
      <c r="R553" s="756"/>
      <c r="S553" s="756"/>
      <c r="T553" s="756"/>
      <c r="U553" s="756"/>
      <c r="V553" s="756"/>
      <c r="W553" s="594"/>
      <c r="X553" s="705">
        <f t="shared" si="56"/>
        <v>541</v>
      </c>
      <c r="Y553" s="756"/>
      <c r="Z553" s="756"/>
      <c r="AA553" s="756"/>
      <c r="AB553" s="756"/>
      <c r="AC553" s="756"/>
      <c r="AD553" s="756"/>
      <c r="AE553" s="756"/>
      <c r="AF553" s="594"/>
      <c r="AG553" s="705">
        <f t="shared" si="57"/>
        <v>541</v>
      </c>
      <c r="AH553" s="756"/>
      <c r="AI553" s="756"/>
      <c r="AJ553" s="756"/>
      <c r="AK553" s="756"/>
      <c r="AL553" s="756"/>
      <c r="AM553" s="756"/>
      <c r="AN553" s="756"/>
      <c r="AO553" s="685"/>
      <c r="AP553" s="705">
        <f t="shared" si="58"/>
        <v>541</v>
      </c>
      <c r="AQ553" s="756"/>
      <c r="AR553" s="756"/>
      <c r="AS553" s="756"/>
      <c r="AT553" s="756"/>
      <c r="AU553" s="756"/>
      <c r="AV553" s="756"/>
      <c r="AW553" s="756"/>
    </row>
    <row r="554" spans="2:49" x14ac:dyDescent="0.25">
      <c r="B554" s="705">
        <v>542</v>
      </c>
      <c r="C554" s="951">
        <f>(1+_xlfn.XLOOKUP(INT((B554-1)/12)+1,'ZC Curve'!$B$8:$B$107,'ZC Curve'!R$8:R$107,,0))^(1/12)-1</f>
        <v>0</v>
      </c>
      <c r="D554" s="946">
        <f t="shared" si="53"/>
        <v>1</v>
      </c>
      <c r="E554" s="594"/>
      <c r="F554" s="705">
        <f t="shared" si="54"/>
        <v>542</v>
      </c>
      <c r="G554" s="756"/>
      <c r="H554" s="756"/>
      <c r="I554" s="756"/>
      <c r="J554" s="756"/>
      <c r="K554" s="756"/>
      <c r="L554" s="756"/>
      <c r="M554" s="756"/>
      <c r="N554" s="594"/>
      <c r="O554" s="705">
        <f t="shared" si="55"/>
        <v>542</v>
      </c>
      <c r="P554" s="756"/>
      <c r="Q554" s="756"/>
      <c r="R554" s="756"/>
      <c r="S554" s="756"/>
      <c r="T554" s="756"/>
      <c r="U554" s="756"/>
      <c r="V554" s="756"/>
      <c r="W554" s="594"/>
      <c r="X554" s="705">
        <f t="shared" si="56"/>
        <v>542</v>
      </c>
      <c r="Y554" s="756"/>
      <c r="Z554" s="756"/>
      <c r="AA554" s="756"/>
      <c r="AB554" s="756"/>
      <c r="AC554" s="756"/>
      <c r="AD554" s="756"/>
      <c r="AE554" s="756"/>
      <c r="AF554" s="594"/>
      <c r="AG554" s="705">
        <f t="shared" si="57"/>
        <v>542</v>
      </c>
      <c r="AH554" s="756"/>
      <c r="AI554" s="756"/>
      <c r="AJ554" s="756"/>
      <c r="AK554" s="756"/>
      <c r="AL554" s="756"/>
      <c r="AM554" s="756"/>
      <c r="AN554" s="756"/>
      <c r="AO554" s="685"/>
      <c r="AP554" s="705">
        <f t="shared" si="58"/>
        <v>542</v>
      </c>
      <c r="AQ554" s="756"/>
      <c r="AR554" s="756"/>
      <c r="AS554" s="756"/>
      <c r="AT554" s="756"/>
      <c r="AU554" s="756"/>
      <c r="AV554" s="756"/>
      <c r="AW554" s="756"/>
    </row>
    <row r="555" spans="2:49" x14ac:dyDescent="0.25">
      <c r="B555" s="705">
        <v>543</v>
      </c>
      <c r="C555" s="951">
        <f>(1+_xlfn.XLOOKUP(INT((B555-1)/12)+1,'ZC Curve'!$B$8:$B$107,'ZC Curve'!R$8:R$107,,0))^(1/12)-1</f>
        <v>0</v>
      </c>
      <c r="D555" s="946">
        <f t="shared" si="53"/>
        <v>1</v>
      </c>
      <c r="E555" s="594"/>
      <c r="F555" s="705">
        <f t="shared" si="54"/>
        <v>543</v>
      </c>
      <c r="G555" s="756"/>
      <c r="H555" s="756"/>
      <c r="I555" s="756"/>
      <c r="J555" s="756"/>
      <c r="K555" s="756"/>
      <c r="L555" s="756"/>
      <c r="M555" s="756"/>
      <c r="N555" s="594"/>
      <c r="O555" s="705">
        <f t="shared" si="55"/>
        <v>543</v>
      </c>
      <c r="P555" s="756"/>
      <c r="Q555" s="756"/>
      <c r="R555" s="756"/>
      <c r="S555" s="756"/>
      <c r="T555" s="756"/>
      <c r="U555" s="756"/>
      <c r="V555" s="756"/>
      <c r="W555" s="594"/>
      <c r="X555" s="705">
        <f t="shared" si="56"/>
        <v>543</v>
      </c>
      <c r="Y555" s="756"/>
      <c r="Z555" s="756"/>
      <c r="AA555" s="756"/>
      <c r="AB555" s="756"/>
      <c r="AC555" s="756"/>
      <c r="AD555" s="756"/>
      <c r="AE555" s="756"/>
      <c r="AF555" s="594"/>
      <c r="AG555" s="705">
        <f t="shared" si="57"/>
        <v>543</v>
      </c>
      <c r="AH555" s="756"/>
      <c r="AI555" s="756"/>
      <c r="AJ555" s="756"/>
      <c r="AK555" s="756"/>
      <c r="AL555" s="756"/>
      <c r="AM555" s="756"/>
      <c r="AN555" s="756"/>
      <c r="AO555" s="685"/>
      <c r="AP555" s="705">
        <f t="shared" si="58"/>
        <v>543</v>
      </c>
      <c r="AQ555" s="756"/>
      <c r="AR555" s="756"/>
      <c r="AS555" s="756"/>
      <c r="AT555" s="756"/>
      <c r="AU555" s="756"/>
      <c r="AV555" s="756"/>
      <c r="AW555" s="756"/>
    </row>
    <row r="556" spans="2:49" x14ac:dyDescent="0.25">
      <c r="B556" s="705">
        <v>544</v>
      </c>
      <c r="C556" s="951">
        <f>(1+_xlfn.XLOOKUP(INT((B556-1)/12)+1,'ZC Curve'!$B$8:$B$107,'ZC Curve'!R$8:R$107,,0))^(1/12)-1</f>
        <v>0</v>
      </c>
      <c r="D556" s="946">
        <f t="shared" si="53"/>
        <v>1</v>
      </c>
      <c r="E556" s="594"/>
      <c r="F556" s="705">
        <f t="shared" si="54"/>
        <v>544</v>
      </c>
      <c r="G556" s="756"/>
      <c r="H556" s="756"/>
      <c r="I556" s="756"/>
      <c r="J556" s="756"/>
      <c r="K556" s="756"/>
      <c r="L556" s="756"/>
      <c r="M556" s="756"/>
      <c r="N556" s="594"/>
      <c r="O556" s="705">
        <f t="shared" si="55"/>
        <v>544</v>
      </c>
      <c r="P556" s="756"/>
      <c r="Q556" s="756"/>
      <c r="R556" s="756"/>
      <c r="S556" s="756"/>
      <c r="T556" s="756"/>
      <c r="U556" s="756"/>
      <c r="V556" s="756"/>
      <c r="W556" s="594"/>
      <c r="X556" s="705">
        <f t="shared" si="56"/>
        <v>544</v>
      </c>
      <c r="Y556" s="756"/>
      <c r="Z556" s="756"/>
      <c r="AA556" s="756"/>
      <c r="AB556" s="756"/>
      <c r="AC556" s="756"/>
      <c r="AD556" s="756"/>
      <c r="AE556" s="756"/>
      <c r="AF556" s="594"/>
      <c r="AG556" s="705">
        <f t="shared" si="57"/>
        <v>544</v>
      </c>
      <c r="AH556" s="756"/>
      <c r="AI556" s="756"/>
      <c r="AJ556" s="756"/>
      <c r="AK556" s="756"/>
      <c r="AL556" s="756"/>
      <c r="AM556" s="756"/>
      <c r="AN556" s="756"/>
      <c r="AO556" s="685"/>
      <c r="AP556" s="705">
        <f t="shared" si="58"/>
        <v>544</v>
      </c>
      <c r="AQ556" s="756"/>
      <c r="AR556" s="756"/>
      <c r="AS556" s="756"/>
      <c r="AT556" s="756"/>
      <c r="AU556" s="756"/>
      <c r="AV556" s="756"/>
      <c r="AW556" s="756"/>
    </row>
    <row r="557" spans="2:49" x14ac:dyDescent="0.25">
      <c r="B557" s="705">
        <v>545</v>
      </c>
      <c r="C557" s="951">
        <f>(1+_xlfn.XLOOKUP(INT((B557-1)/12)+1,'ZC Curve'!$B$8:$B$107,'ZC Curve'!R$8:R$107,,0))^(1/12)-1</f>
        <v>0</v>
      </c>
      <c r="D557" s="946">
        <f t="shared" si="53"/>
        <v>1</v>
      </c>
      <c r="E557" s="594"/>
      <c r="F557" s="705">
        <f t="shared" si="54"/>
        <v>545</v>
      </c>
      <c r="G557" s="756"/>
      <c r="H557" s="756"/>
      <c r="I557" s="756"/>
      <c r="J557" s="756"/>
      <c r="K557" s="756"/>
      <c r="L557" s="756"/>
      <c r="M557" s="756"/>
      <c r="N557" s="594"/>
      <c r="O557" s="705">
        <f t="shared" si="55"/>
        <v>545</v>
      </c>
      <c r="P557" s="756"/>
      <c r="Q557" s="756"/>
      <c r="R557" s="756"/>
      <c r="S557" s="756"/>
      <c r="T557" s="756"/>
      <c r="U557" s="756"/>
      <c r="V557" s="756"/>
      <c r="W557" s="594"/>
      <c r="X557" s="705">
        <f t="shared" si="56"/>
        <v>545</v>
      </c>
      <c r="Y557" s="756"/>
      <c r="Z557" s="756"/>
      <c r="AA557" s="756"/>
      <c r="AB557" s="756"/>
      <c r="AC557" s="756"/>
      <c r="AD557" s="756"/>
      <c r="AE557" s="756"/>
      <c r="AF557" s="594"/>
      <c r="AG557" s="705">
        <f t="shared" si="57"/>
        <v>545</v>
      </c>
      <c r="AH557" s="756"/>
      <c r="AI557" s="756"/>
      <c r="AJ557" s="756"/>
      <c r="AK557" s="756"/>
      <c r="AL557" s="756"/>
      <c r="AM557" s="756"/>
      <c r="AN557" s="756"/>
      <c r="AO557" s="685"/>
      <c r="AP557" s="705">
        <f t="shared" si="58"/>
        <v>545</v>
      </c>
      <c r="AQ557" s="756"/>
      <c r="AR557" s="756"/>
      <c r="AS557" s="756"/>
      <c r="AT557" s="756"/>
      <c r="AU557" s="756"/>
      <c r="AV557" s="756"/>
      <c r="AW557" s="756"/>
    </row>
    <row r="558" spans="2:49" x14ac:dyDescent="0.25">
      <c r="B558" s="705">
        <v>546</v>
      </c>
      <c r="C558" s="951">
        <f>(1+_xlfn.XLOOKUP(INT((B558-1)/12)+1,'ZC Curve'!$B$8:$B$107,'ZC Curve'!R$8:R$107,,0))^(1/12)-1</f>
        <v>0</v>
      </c>
      <c r="D558" s="946">
        <f t="shared" si="53"/>
        <v>1</v>
      </c>
      <c r="E558" s="594"/>
      <c r="F558" s="705">
        <f t="shared" si="54"/>
        <v>546</v>
      </c>
      <c r="G558" s="756"/>
      <c r="H558" s="756"/>
      <c r="I558" s="756"/>
      <c r="J558" s="756"/>
      <c r="K558" s="756"/>
      <c r="L558" s="756"/>
      <c r="M558" s="756"/>
      <c r="N558" s="594"/>
      <c r="O558" s="705">
        <f t="shared" si="55"/>
        <v>546</v>
      </c>
      <c r="P558" s="756"/>
      <c r="Q558" s="756"/>
      <c r="R558" s="756"/>
      <c r="S558" s="756"/>
      <c r="T558" s="756"/>
      <c r="U558" s="756"/>
      <c r="V558" s="756"/>
      <c r="W558" s="594"/>
      <c r="X558" s="705">
        <f t="shared" si="56"/>
        <v>546</v>
      </c>
      <c r="Y558" s="756"/>
      <c r="Z558" s="756"/>
      <c r="AA558" s="756"/>
      <c r="AB558" s="756"/>
      <c r="AC558" s="756"/>
      <c r="AD558" s="756"/>
      <c r="AE558" s="756"/>
      <c r="AF558" s="594"/>
      <c r="AG558" s="705">
        <f t="shared" si="57"/>
        <v>546</v>
      </c>
      <c r="AH558" s="756"/>
      <c r="AI558" s="756"/>
      <c r="AJ558" s="756"/>
      <c r="AK558" s="756"/>
      <c r="AL558" s="756"/>
      <c r="AM558" s="756"/>
      <c r="AN558" s="756"/>
      <c r="AO558" s="685"/>
      <c r="AP558" s="705">
        <f t="shared" si="58"/>
        <v>546</v>
      </c>
      <c r="AQ558" s="756"/>
      <c r="AR558" s="756"/>
      <c r="AS558" s="756"/>
      <c r="AT558" s="756"/>
      <c r="AU558" s="756"/>
      <c r="AV558" s="756"/>
      <c r="AW558" s="756"/>
    </row>
    <row r="559" spans="2:49" x14ac:dyDescent="0.25">
      <c r="B559" s="705">
        <v>547</v>
      </c>
      <c r="C559" s="951">
        <f>(1+_xlfn.XLOOKUP(INT((B559-1)/12)+1,'ZC Curve'!$B$8:$B$107,'ZC Curve'!R$8:R$107,,0))^(1/12)-1</f>
        <v>0</v>
      </c>
      <c r="D559" s="946">
        <f t="shared" si="53"/>
        <v>1</v>
      </c>
      <c r="E559" s="594"/>
      <c r="F559" s="705">
        <f t="shared" si="54"/>
        <v>547</v>
      </c>
      <c r="G559" s="756"/>
      <c r="H559" s="756"/>
      <c r="I559" s="756"/>
      <c r="J559" s="756"/>
      <c r="K559" s="756"/>
      <c r="L559" s="756"/>
      <c r="M559" s="756"/>
      <c r="N559" s="594"/>
      <c r="O559" s="705">
        <f t="shared" si="55"/>
        <v>547</v>
      </c>
      <c r="P559" s="756"/>
      <c r="Q559" s="756"/>
      <c r="R559" s="756"/>
      <c r="S559" s="756"/>
      <c r="T559" s="756"/>
      <c r="U559" s="756"/>
      <c r="V559" s="756"/>
      <c r="W559" s="594"/>
      <c r="X559" s="705">
        <f t="shared" si="56"/>
        <v>547</v>
      </c>
      <c r="Y559" s="756"/>
      <c r="Z559" s="756"/>
      <c r="AA559" s="756"/>
      <c r="AB559" s="756"/>
      <c r="AC559" s="756"/>
      <c r="AD559" s="756"/>
      <c r="AE559" s="756"/>
      <c r="AF559" s="594"/>
      <c r="AG559" s="705">
        <f t="shared" si="57"/>
        <v>547</v>
      </c>
      <c r="AH559" s="756"/>
      <c r="AI559" s="756"/>
      <c r="AJ559" s="756"/>
      <c r="AK559" s="756"/>
      <c r="AL559" s="756"/>
      <c r="AM559" s="756"/>
      <c r="AN559" s="756"/>
      <c r="AO559" s="685"/>
      <c r="AP559" s="705">
        <f t="shared" si="58"/>
        <v>547</v>
      </c>
      <c r="AQ559" s="756"/>
      <c r="AR559" s="756"/>
      <c r="AS559" s="756"/>
      <c r="AT559" s="756"/>
      <c r="AU559" s="756"/>
      <c r="AV559" s="756"/>
      <c r="AW559" s="756"/>
    </row>
    <row r="560" spans="2:49" x14ac:dyDescent="0.25">
      <c r="B560" s="705">
        <v>548</v>
      </c>
      <c r="C560" s="951">
        <f>(1+_xlfn.XLOOKUP(INT((B560-1)/12)+1,'ZC Curve'!$B$8:$B$107,'ZC Curve'!R$8:R$107,,0))^(1/12)-1</f>
        <v>0</v>
      </c>
      <c r="D560" s="946">
        <f t="shared" si="53"/>
        <v>1</v>
      </c>
      <c r="E560" s="594"/>
      <c r="F560" s="705">
        <f t="shared" si="54"/>
        <v>548</v>
      </c>
      <c r="G560" s="756"/>
      <c r="H560" s="756"/>
      <c r="I560" s="756"/>
      <c r="J560" s="756"/>
      <c r="K560" s="756"/>
      <c r="L560" s="756"/>
      <c r="M560" s="756"/>
      <c r="N560" s="594"/>
      <c r="O560" s="705">
        <f t="shared" si="55"/>
        <v>548</v>
      </c>
      <c r="P560" s="756"/>
      <c r="Q560" s="756"/>
      <c r="R560" s="756"/>
      <c r="S560" s="756"/>
      <c r="T560" s="756"/>
      <c r="U560" s="756"/>
      <c r="V560" s="756"/>
      <c r="W560" s="594"/>
      <c r="X560" s="705">
        <f t="shared" si="56"/>
        <v>548</v>
      </c>
      <c r="Y560" s="756"/>
      <c r="Z560" s="756"/>
      <c r="AA560" s="756"/>
      <c r="AB560" s="756"/>
      <c r="AC560" s="756"/>
      <c r="AD560" s="756"/>
      <c r="AE560" s="756"/>
      <c r="AF560" s="594"/>
      <c r="AG560" s="705">
        <f t="shared" si="57"/>
        <v>548</v>
      </c>
      <c r="AH560" s="756"/>
      <c r="AI560" s="756"/>
      <c r="AJ560" s="756"/>
      <c r="AK560" s="756"/>
      <c r="AL560" s="756"/>
      <c r="AM560" s="756"/>
      <c r="AN560" s="756"/>
      <c r="AO560" s="685"/>
      <c r="AP560" s="705">
        <f t="shared" si="58"/>
        <v>548</v>
      </c>
      <c r="AQ560" s="756"/>
      <c r="AR560" s="756"/>
      <c r="AS560" s="756"/>
      <c r="AT560" s="756"/>
      <c r="AU560" s="756"/>
      <c r="AV560" s="756"/>
      <c r="AW560" s="756"/>
    </row>
    <row r="561" spans="2:49" x14ac:dyDescent="0.25">
      <c r="B561" s="705">
        <v>549</v>
      </c>
      <c r="C561" s="951">
        <f>(1+_xlfn.XLOOKUP(INT((B561-1)/12)+1,'ZC Curve'!$B$8:$B$107,'ZC Curve'!R$8:R$107,,0))^(1/12)-1</f>
        <v>0</v>
      </c>
      <c r="D561" s="946">
        <f t="shared" si="53"/>
        <v>1</v>
      </c>
      <c r="E561" s="594"/>
      <c r="F561" s="705">
        <f t="shared" si="54"/>
        <v>549</v>
      </c>
      <c r="G561" s="756"/>
      <c r="H561" s="756"/>
      <c r="I561" s="756"/>
      <c r="J561" s="756"/>
      <c r="K561" s="756"/>
      <c r="L561" s="756"/>
      <c r="M561" s="756"/>
      <c r="N561" s="594"/>
      <c r="O561" s="705">
        <f t="shared" si="55"/>
        <v>549</v>
      </c>
      <c r="P561" s="756"/>
      <c r="Q561" s="756"/>
      <c r="R561" s="756"/>
      <c r="S561" s="756"/>
      <c r="T561" s="756"/>
      <c r="U561" s="756"/>
      <c r="V561" s="756"/>
      <c r="W561" s="594"/>
      <c r="X561" s="705">
        <f t="shared" si="56"/>
        <v>549</v>
      </c>
      <c r="Y561" s="756"/>
      <c r="Z561" s="756"/>
      <c r="AA561" s="756"/>
      <c r="AB561" s="756"/>
      <c r="AC561" s="756"/>
      <c r="AD561" s="756"/>
      <c r="AE561" s="756"/>
      <c r="AF561" s="594"/>
      <c r="AG561" s="705">
        <f t="shared" si="57"/>
        <v>549</v>
      </c>
      <c r="AH561" s="756"/>
      <c r="AI561" s="756"/>
      <c r="AJ561" s="756"/>
      <c r="AK561" s="756"/>
      <c r="AL561" s="756"/>
      <c r="AM561" s="756"/>
      <c r="AN561" s="756"/>
      <c r="AO561" s="685"/>
      <c r="AP561" s="705">
        <f t="shared" si="58"/>
        <v>549</v>
      </c>
      <c r="AQ561" s="756"/>
      <c r="AR561" s="756"/>
      <c r="AS561" s="756"/>
      <c r="AT561" s="756"/>
      <c r="AU561" s="756"/>
      <c r="AV561" s="756"/>
      <c r="AW561" s="756"/>
    </row>
    <row r="562" spans="2:49" x14ac:dyDescent="0.25">
      <c r="B562" s="705">
        <v>550</v>
      </c>
      <c r="C562" s="951">
        <f>(1+_xlfn.XLOOKUP(INT((B562-1)/12)+1,'ZC Curve'!$B$8:$B$107,'ZC Curve'!R$8:R$107,,0))^(1/12)-1</f>
        <v>0</v>
      </c>
      <c r="D562" s="946">
        <f t="shared" si="53"/>
        <v>1</v>
      </c>
      <c r="E562" s="594"/>
      <c r="F562" s="705">
        <f t="shared" si="54"/>
        <v>550</v>
      </c>
      <c r="G562" s="756"/>
      <c r="H562" s="756"/>
      <c r="I562" s="756"/>
      <c r="J562" s="756"/>
      <c r="K562" s="756"/>
      <c r="L562" s="756"/>
      <c r="M562" s="756"/>
      <c r="N562" s="594"/>
      <c r="O562" s="705">
        <f t="shared" si="55"/>
        <v>550</v>
      </c>
      <c r="P562" s="756"/>
      <c r="Q562" s="756"/>
      <c r="R562" s="756"/>
      <c r="S562" s="756"/>
      <c r="T562" s="756"/>
      <c r="U562" s="756"/>
      <c r="V562" s="756"/>
      <c r="W562" s="594"/>
      <c r="X562" s="705">
        <f t="shared" si="56"/>
        <v>550</v>
      </c>
      <c r="Y562" s="756"/>
      <c r="Z562" s="756"/>
      <c r="AA562" s="756"/>
      <c r="AB562" s="756"/>
      <c r="AC562" s="756"/>
      <c r="AD562" s="756"/>
      <c r="AE562" s="756"/>
      <c r="AF562" s="594"/>
      <c r="AG562" s="705">
        <f t="shared" si="57"/>
        <v>550</v>
      </c>
      <c r="AH562" s="756"/>
      <c r="AI562" s="756"/>
      <c r="AJ562" s="756"/>
      <c r="AK562" s="756"/>
      <c r="AL562" s="756"/>
      <c r="AM562" s="756"/>
      <c r="AN562" s="756"/>
      <c r="AO562" s="685"/>
      <c r="AP562" s="705">
        <f t="shared" si="58"/>
        <v>550</v>
      </c>
      <c r="AQ562" s="756"/>
      <c r="AR562" s="756"/>
      <c r="AS562" s="756"/>
      <c r="AT562" s="756"/>
      <c r="AU562" s="756"/>
      <c r="AV562" s="756"/>
      <c r="AW562" s="756"/>
    </row>
    <row r="563" spans="2:49" x14ac:dyDescent="0.25">
      <c r="B563" s="705">
        <v>551</v>
      </c>
      <c r="C563" s="951">
        <f>(1+_xlfn.XLOOKUP(INT((B563-1)/12)+1,'ZC Curve'!$B$8:$B$107,'ZC Curve'!R$8:R$107,,0))^(1/12)-1</f>
        <v>0</v>
      </c>
      <c r="D563" s="946">
        <f t="shared" si="53"/>
        <v>1</v>
      </c>
      <c r="E563" s="594"/>
      <c r="F563" s="705">
        <f t="shared" si="54"/>
        <v>551</v>
      </c>
      <c r="G563" s="756"/>
      <c r="H563" s="756"/>
      <c r="I563" s="756"/>
      <c r="J563" s="756"/>
      <c r="K563" s="756"/>
      <c r="L563" s="756"/>
      <c r="M563" s="756"/>
      <c r="N563" s="594"/>
      <c r="O563" s="705">
        <f t="shared" si="55"/>
        <v>551</v>
      </c>
      <c r="P563" s="756"/>
      <c r="Q563" s="756"/>
      <c r="R563" s="756"/>
      <c r="S563" s="756"/>
      <c r="T563" s="756"/>
      <c r="U563" s="756"/>
      <c r="V563" s="756"/>
      <c r="W563" s="594"/>
      <c r="X563" s="705">
        <f t="shared" si="56"/>
        <v>551</v>
      </c>
      <c r="Y563" s="756"/>
      <c r="Z563" s="756"/>
      <c r="AA563" s="756"/>
      <c r="AB563" s="756"/>
      <c r="AC563" s="756"/>
      <c r="AD563" s="756"/>
      <c r="AE563" s="756"/>
      <c r="AF563" s="594"/>
      <c r="AG563" s="705">
        <f t="shared" si="57"/>
        <v>551</v>
      </c>
      <c r="AH563" s="756"/>
      <c r="AI563" s="756"/>
      <c r="AJ563" s="756"/>
      <c r="AK563" s="756"/>
      <c r="AL563" s="756"/>
      <c r="AM563" s="756"/>
      <c r="AN563" s="756"/>
      <c r="AO563" s="685"/>
      <c r="AP563" s="705">
        <f t="shared" si="58"/>
        <v>551</v>
      </c>
      <c r="AQ563" s="756"/>
      <c r="AR563" s="756"/>
      <c r="AS563" s="756"/>
      <c r="AT563" s="756"/>
      <c r="AU563" s="756"/>
      <c r="AV563" s="756"/>
      <c r="AW563" s="756"/>
    </row>
    <row r="564" spans="2:49" x14ac:dyDescent="0.25">
      <c r="B564" s="705">
        <v>552</v>
      </c>
      <c r="C564" s="951">
        <f>(1+_xlfn.XLOOKUP(INT((B564-1)/12)+1,'ZC Curve'!$B$8:$B$107,'ZC Curve'!R$8:R$107,,0))^(1/12)-1</f>
        <v>0</v>
      </c>
      <c r="D564" s="946">
        <f t="shared" si="53"/>
        <v>1</v>
      </c>
      <c r="E564" s="594"/>
      <c r="F564" s="705">
        <f t="shared" si="54"/>
        <v>552</v>
      </c>
      <c r="G564" s="756"/>
      <c r="H564" s="756"/>
      <c r="I564" s="756"/>
      <c r="J564" s="756"/>
      <c r="K564" s="756"/>
      <c r="L564" s="756"/>
      <c r="M564" s="756"/>
      <c r="N564" s="594"/>
      <c r="O564" s="705">
        <f t="shared" si="55"/>
        <v>552</v>
      </c>
      <c r="P564" s="756"/>
      <c r="Q564" s="756"/>
      <c r="R564" s="756"/>
      <c r="S564" s="756"/>
      <c r="T564" s="756"/>
      <c r="U564" s="756"/>
      <c r="V564" s="756"/>
      <c r="W564" s="594"/>
      <c r="X564" s="705">
        <f t="shared" si="56"/>
        <v>552</v>
      </c>
      <c r="Y564" s="756"/>
      <c r="Z564" s="756"/>
      <c r="AA564" s="756"/>
      <c r="AB564" s="756"/>
      <c r="AC564" s="756"/>
      <c r="AD564" s="756"/>
      <c r="AE564" s="756"/>
      <c r="AF564" s="594"/>
      <c r="AG564" s="705">
        <f t="shared" si="57"/>
        <v>552</v>
      </c>
      <c r="AH564" s="756"/>
      <c r="AI564" s="756"/>
      <c r="AJ564" s="756"/>
      <c r="AK564" s="756"/>
      <c r="AL564" s="756"/>
      <c r="AM564" s="756"/>
      <c r="AN564" s="756"/>
      <c r="AO564" s="685"/>
      <c r="AP564" s="705">
        <f t="shared" si="58"/>
        <v>552</v>
      </c>
      <c r="AQ564" s="756"/>
      <c r="AR564" s="756"/>
      <c r="AS564" s="756"/>
      <c r="AT564" s="756"/>
      <c r="AU564" s="756"/>
      <c r="AV564" s="756"/>
      <c r="AW564" s="756"/>
    </row>
    <row r="565" spans="2:49" x14ac:dyDescent="0.25">
      <c r="B565" s="705">
        <v>553</v>
      </c>
      <c r="C565" s="951">
        <f>(1+_xlfn.XLOOKUP(INT((B565-1)/12)+1,'ZC Curve'!$B$8:$B$107,'ZC Curve'!R$8:R$107,,0))^(1/12)-1</f>
        <v>0</v>
      </c>
      <c r="D565" s="946">
        <f t="shared" si="53"/>
        <v>1</v>
      </c>
      <c r="E565" s="594"/>
      <c r="F565" s="705">
        <f t="shared" si="54"/>
        <v>553</v>
      </c>
      <c r="G565" s="756"/>
      <c r="H565" s="756"/>
      <c r="I565" s="756"/>
      <c r="J565" s="756"/>
      <c r="K565" s="756"/>
      <c r="L565" s="756"/>
      <c r="M565" s="756"/>
      <c r="N565" s="594"/>
      <c r="O565" s="705">
        <f t="shared" si="55"/>
        <v>553</v>
      </c>
      <c r="P565" s="756"/>
      <c r="Q565" s="756"/>
      <c r="R565" s="756"/>
      <c r="S565" s="756"/>
      <c r="T565" s="756"/>
      <c r="U565" s="756"/>
      <c r="V565" s="756"/>
      <c r="W565" s="594"/>
      <c r="X565" s="705">
        <f t="shared" si="56"/>
        <v>553</v>
      </c>
      <c r="Y565" s="756"/>
      <c r="Z565" s="756"/>
      <c r="AA565" s="756"/>
      <c r="AB565" s="756"/>
      <c r="AC565" s="756"/>
      <c r="AD565" s="756"/>
      <c r="AE565" s="756"/>
      <c r="AF565" s="594"/>
      <c r="AG565" s="705">
        <f t="shared" si="57"/>
        <v>553</v>
      </c>
      <c r="AH565" s="756"/>
      <c r="AI565" s="756"/>
      <c r="AJ565" s="756"/>
      <c r="AK565" s="756"/>
      <c r="AL565" s="756"/>
      <c r="AM565" s="756"/>
      <c r="AN565" s="756"/>
      <c r="AO565" s="685"/>
      <c r="AP565" s="705">
        <f t="shared" si="58"/>
        <v>553</v>
      </c>
      <c r="AQ565" s="756"/>
      <c r="AR565" s="756"/>
      <c r="AS565" s="756"/>
      <c r="AT565" s="756"/>
      <c r="AU565" s="756"/>
      <c r="AV565" s="756"/>
      <c r="AW565" s="756"/>
    </row>
    <row r="566" spans="2:49" x14ac:dyDescent="0.25">
      <c r="B566" s="705">
        <v>554</v>
      </c>
      <c r="C566" s="951">
        <f>(1+_xlfn.XLOOKUP(INT((B566-1)/12)+1,'ZC Curve'!$B$8:$B$107,'ZC Curve'!R$8:R$107,,0))^(1/12)-1</f>
        <v>0</v>
      </c>
      <c r="D566" s="946">
        <f t="shared" si="53"/>
        <v>1</v>
      </c>
      <c r="E566" s="594"/>
      <c r="F566" s="705">
        <f t="shared" si="54"/>
        <v>554</v>
      </c>
      <c r="G566" s="756"/>
      <c r="H566" s="756"/>
      <c r="I566" s="756"/>
      <c r="J566" s="756"/>
      <c r="K566" s="756"/>
      <c r="L566" s="756"/>
      <c r="M566" s="756"/>
      <c r="N566" s="594"/>
      <c r="O566" s="705">
        <f t="shared" si="55"/>
        <v>554</v>
      </c>
      <c r="P566" s="756"/>
      <c r="Q566" s="756"/>
      <c r="R566" s="756"/>
      <c r="S566" s="756"/>
      <c r="T566" s="756"/>
      <c r="U566" s="756"/>
      <c r="V566" s="756"/>
      <c r="W566" s="594"/>
      <c r="X566" s="705">
        <f t="shared" si="56"/>
        <v>554</v>
      </c>
      <c r="Y566" s="756"/>
      <c r="Z566" s="756"/>
      <c r="AA566" s="756"/>
      <c r="AB566" s="756"/>
      <c r="AC566" s="756"/>
      <c r="AD566" s="756"/>
      <c r="AE566" s="756"/>
      <c r="AF566" s="594"/>
      <c r="AG566" s="705">
        <f t="shared" si="57"/>
        <v>554</v>
      </c>
      <c r="AH566" s="756"/>
      <c r="AI566" s="756"/>
      <c r="AJ566" s="756"/>
      <c r="AK566" s="756"/>
      <c r="AL566" s="756"/>
      <c r="AM566" s="756"/>
      <c r="AN566" s="756"/>
      <c r="AO566" s="685"/>
      <c r="AP566" s="705">
        <f t="shared" si="58"/>
        <v>554</v>
      </c>
      <c r="AQ566" s="756"/>
      <c r="AR566" s="756"/>
      <c r="AS566" s="756"/>
      <c r="AT566" s="756"/>
      <c r="AU566" s="756"/>
      <c r="AV566" s="756"/>
      <c r="AW566" s="756"/>
    </row>
    <row r="567" spans="2:49" x14ac:dyDescent="0.25">
      <c r="B567" s="705">
        <v>555</v>
      </c>
      <c r="C567" s="951">
        <f>(1+_xlfn.XLOOKUP(INT((B567-1)/12)+1,'ZC Curve'!$B$8:$B$107,'ZC Curve'!R$8:R$107,,0))^(1/12)-1</f>
        <v>0</v>
      </c>
      <c r="D567" s="946">
        <f t="shared" si="53"/>
        <v>1</v>
      </c>
      <c r="E567" s="594"/>
      <c r="F567" s="705">
        <f t="shared" si="54"/>
        <v>555</v>
      </c>
      <c r="G567" s="756"/>
      <c r="H567" s="756"/>
      <c r="I567" s="756"/>
      <c r="J567" s="756"/>
      <c r="K567" s="756"/>
      <c r="L567" s="756"/>
      <c r="M567" s="756"/>
      <c r="N567" s="594"/>
      <c r="O567" s="705">
        <f t="shared" si="55"/>
        <v>555</v>
      </c>
      <c r="P567" s="756"/>
      <c r="Q567" s="756"/>
      <c r="R567" s="756"/>
      <c r="S567" s="756"/>
      <c r="T567" s="756"/>
      <c r="U567" s="756"/>
      <c r="V567" s="756"/>
      <c r="W567" s="594"/>
      <c r="X567" s="705">
        <f t="shared" si="56"/>
        <v>555</v>
      </c>
      <c r="Y567" s="756"/>
      <c r="Z567" s="756"/>
      <c r="AA567" s="756"/>
      <c r="AB567" s="756"/>
      <c r="AC567" s="756"/>
      <c r="AD567" s="756"/>
      <c r="AE567" s="756"/>
      <c r="AF567" s="594"/>
      <c r="AG567" s="705">
        <f t="shared" si="57"/>
        <v>555</v>
      </c>
      <c r="AH567" s="756"/>
      <c r="AI567" s="756"/>
      <c r="AJ567" s="756"/>
      <c r="AK567" s="756"/>
      <c r="AL567" s="756"/>
      <c r="AM567" s="756"/>
      <c r="AN567" s="756"/>
      <c r="AO567" s="685"/>
      <c r="AP567" s="705">
        <f t="shared" si="58"/>
        <v>555</v>
      </c>
      <c r="AQ567" s="756"/>
      <c r="AR567" s="756"/>
      <c r="AS567" s="756"/>
      <c r="AT567" s="756"/>
      <c r="AU567" s="756"/>
      <c r="AV567" s="756"/>
      <c r="AW567" s="756"/>
    </row>
    <row r="568" spans="2:49" x14ac:dyDescent="0.25">
      <c r="B568" s="705">
        <v>556</v>
      </c>
      <c r="C568" s="951">
        <f>(1+_xlfn.XLOOKUP(INT((B568-1)/12)+1,'ZC Curve'!$B$8:$B$107,'ZC Curve'!R$8:R$107,,0))^(1/12)-1</f>
        <v>0</v>
      </c>
      <c r="D568" s="946">
        <f t="shared" si="53"/>
        <v>1</v>
      </c>
      <c r="E568" s="594"/>
      <c r="F568" s="705">
        <f t="shared" si="54"/>
        <v>556</v>
      </c>
      <c r="G568" s="756"/>
      <c r="H568" s="756"/>
      <c r="I568" s="756"/>
      <c r="J568" s="756"/>
      <c r="K568" s="756"/>
      <c r="L568" s="756"/>
      <c r="M568" s="756"/>
      <c r="N568" s="594"/>
      <c r="O568" s="705">
        <f t="shared" si="55"/>
        <v>556</v>
      </c>
      <c r="P568" s="756"/>
      <c r="Q568" s="756"/>
      <c r="R568" s="756"/>
      <c r="S568" s="756"/>
      <c r="T568" s="756"/>
      <c r="U568" s="756"/>
      <c r="V568" s="756"/>
      <c r="W568" s="594"/>
      <c r="X568" s="705">
        <f t="shared" si="56"/>
        <v>556</v>
      </c>
      <c r="Y568" s="756"/>
      <c r="Z568" s="756"/>
      <c r="AA568" s="756"/>
      <c r="AB568" s="756"/>
      <c r="AC568" s="756"/>
      <c r="AD568" s="756"/>
      <c r="AE568" s="756"/>
      <c r="AF568" s="594"/>
      <c r="AG568" s="705">
        <f t="shared" si="57"/>
        <v>556</v>
      </c>
      <c r="AH568" s="756"/>
      <c r="AI568" s="756"/>
      <c r="AJ568" s="756"/>
      <c r="AK568" s="756"/>
      <c r="AL568" s="756"/>
      <c r="AM568" s="756"/>
      <c r="AN568" s="756"/>
      <c r="AO568" s="685"/>
      <c r="AP568" s="705">
        <f t="shared" si="58"/>
        <v>556</v>
      </c>
      <c r="AQ568" s="756"/>
      <c r="AR568" s="756"/>
      <c r="AS568" s="756"/>
      <c r="AT568" s="756"/>
      <c r="AU568" s="756"/>
      <c r="AV568" s="756"/>
      <c r="AW568" s="756"/>
    </row>
    <row r="569" spans="2:49" x14ac:dyDescent="0.25">
      <c r="B569" s="705">
        <v>557</v>
      </c>
      <c r="C569" s="951">
        <f>(1+_xlfn.XLOOKUP(INT((B569-1)/12)+1,'ZC Curve'!$B$8:$B$107,'ZC Curve'!R$8:R$107,,0))^(1/12)-1</f>
        <v>0</v>
      </c>
      <c r="D569" s="946">
        <f t="shared" si="53"/>
        <v>1</v>
      </c>
      <c r="E569" s="594"/>
      <c r="F569" s="705">
        <f t="shared" si="54"/>
        <v>557</v>
      </c>
      <c r="G569" s="756"/>
      <c r="H569" s="756"/>
      <c r="I569" s="756"/>
      <c r="J569" s="756"/>
      <c r="K569" s="756"/>
      <c r="L569" s="756"/>
      <c r="M569" s="756"/>
      <c r="N569" s="594"/>
      <c r="O569" s="705">
        <f t="shared" si="55"/>
        <v>557</v>
      </c>
      <c r="P569" s="756"/>
      <c r="Q569" s="756"/>
      <c r="R569" s="756"/>
      <c r="S569" s="756"/>
      <c r="T569" s="756"/>
      <c r="U569" s="756"/>
      <c r="V569" s="756"/>
      <c r="W569" s="594"/>
      <c r="X569" s="705">
        <f t="shared" si="56"/>
        <v>557</v>
      </c>
      <c r="Y569" s="756"/>
      <c r="Z569" s="756"/>
      <c r="AA569" s="756"/>
      <c r="AB569" s="756"/>
      <c r="AC569" s="756"/>
      <c r="AD569" s="756"/>
      <c r="AE569" s="756"/>
      <c r="AF569" s="594"/>
      <c r="AG569" s="705">
        <f t="shared" si="57"/>
        <v>557</v>
      </c>
      <c r="AH569" s="756"/>
      <c r="AI569" s="756"/>
      <c r="AJ569" s="756"/>
      <c r="AK569" s="756"/>
      <c r="AL569" s="756"/>
      <c r="AM569" s="756"/>
      <c r="AN569" s="756"/>
      <c r="AO569" s="685"/>
      <c r="AP569" s="705">
        <f t="shared" si="58"/>
        <v>557</v>
      </c>
      <c r="AQ569" s="756"/>
      <c r="AR569" s="756"/>
      <c r="AS569" s="756"/>
      <c r="AT569" s="756"/>
      <c r="AU569" s="756"/>
      <c r="AV569" s="756"/>
      <c r="AW569" s="756"/>
    </row>
    <row r="570" spans="2:49" x14ac:dyDescent="0.25">
      <c r="B570" s="705">
        <v>558</v>
      </c>
      <c r="C570" s="951">
        <f>(1+_xlfn.XLOOKUP(INT((B570-1)/12)+1,'ZC Curve'!$B$8:$B$107,'ZC Curve'!R$8:R$107,,0))^(1/12)-1</f>
        <v>0</v>
      </c>
      <c r="D570" s="946">
        <f t="shared" si="53"/>
        <v>1</v>
      </c>
      <c r="E570" s="594"/>
      <c r="F570" s="705">
        <f t="shared" si="54"/>
        <v>558</v>
      </c>
      <c r="G570" s="756"/>
      <c r="H570" s="756"/>
      <c r="I570" s="756"/>
      <c r="J570" s="756"/>
      <c r="K570" s="756"/>
      <c r="L570" s="756"/>
      <c r="M570" s="756"/>
      <c r="N570" s="594"/>
      <c r="O570" s="705">
        <f t="shared" si="55"/>
        <v>558</v>
      </c>
      <c r="P570" s="756"/>
      <c r="Q570" s="756"/>
      <c r="R570" s="756"/>
      <c r="S570" s="756"/>
      <c r="T570" s="756"/>
      <c r="U570" s="756"/>
      <c r="V570" s="756"/>
      <c r="W570" s="594"/>
      <c r="X570" s="705">
        <f t="shared" si="56"/>
        <v>558</v>
      </c>
      <c r="Y570" s="756"/>
      <c r="Z570" s="756"/>
      <c r="AA570" s="756"/>
      <c r="AB570" s="756"/>
      <c r="AC570" s="756"/>
      <c r="AD570" s="756"/>
      <c r="AE570" s="756"/>
      <c r="AF570" s="594"/>
      <c r="AG570" s="705">
        <f t="shared" si="57"/>
        <v>558</v>
      </c>
      <c r="AH570" s="756"/>
      <c r="AI570" s="756"/>
      <c r="AJ570" s="756"/>
      <c r="AK570" s="756"/>
      <c r="AL570" s="756"/>
      <c r="AM570" s="756"/>
      <c r="AN570" s="756"/>
      <c r="AO570" s="685"/>
      <c r="AP570" s="705">
        <f t="shared" si="58"/>
        <v>558</v>
      </c>
      <c r="AQ570" s="756"/>
      <c r="AR570" s="756"/>
      <c r="AS570" s="756"/>
      <c r="AT570" s="756"/>
      <c r="AU570" s="756"/>
      <c r="AV570" s="756"/>
      <c r="AW570" s="756"/>
    </row>
    <row r="571" spans="2:49" x14ac:dyDescent="0.25">
      <c r="B571" s="705">
        <v>559</v>
      </c>
      <c r="C571" s="951">
        <f>(1+_xlfn.XLOOKUP(INT((B571-1)/12)+1,'ZC Curve'!$B$8:$B$107,'ZC Curve'!R$8:R$107,,0))^(1/12)-1</f>
        <v>0</v>
      </c>
      <c r="D571" s="946">
        <f t="shared" si="53"/>
        <v>1</v>
      </c>
      <c r="E571" s="594"/>
      <c r="F571" s="705">
        <f t="shared" si="54"/>
        <v>559</v>
      </c>
      <c r="G571" s="756"/>
      <c r="H571" s="756"/>
      <c r="I571" s="756"/>
      <c r="J571" s="756"/>
      <c r="K571" s="756"/>
      <c r="L571" s="756"/>
      <c r="M571" s="756"/>
      <c r="N571" s="594"/>
      <c r="O571" s="705">
        <f t="shared" si="55"/>
        <v>559</v>
      </c>
      <c r="P571" s="756"/>
      <c r="Q571" s="756"/>
      <c r="R571" s="756"/>
      <c r="S571" s="756"/>
      <c r="T571" s="756"/>
      <c r="U571" s="756"/>
      <c r="V571" s="756"/>
      <c r="W571" s="594"/>
      <c r="X571" s="705">
        <f t="shared" si="56"/>
        <v>559</v>
      </c>
      <c r="Y571" s="756"/>
      <c r="Z571" s="756"/>
      <c r="AA571" s="756"/>
      <c r="AB571" s="756"/>
      <c r="AC571" s="756"/>
      <c r="AD571" s="756"/>
      <c r="AE571" s="756"/>
      <c r="AF571" s="594"/>
      <c r="AG571" s="705">
        <f t="shared" si="57"/>
        <v>559</v>
      </c>
      <c r="AH571" s="756"/>
      <c r="AI571" s="756"/>
      <c r="AJ571" s="756"/>
      <c r="AK571" s="756"/>
      <c r="AL571" s="756"/>
      <c r="AM571" s="756"/>
      <c r="AN571" s="756"/>
      <c r="AO571" s="685"/>
      <c r="AP571" s="705">
        <f t="shared" si="58"/>
        <v>559</v>
      </c>
      <c r="AQ571" s="756"/>
      <c r="AR571" s="756"/>
      <c r="AS571" s="756"/>
      <c r="AT571" s="756"/>
      <c r="AU571" s="756"/>
      <c r="AV571" s="756"/>
      <c r="AW571" s="756"/>
    </row>
    <row r="572" spans="2:49" x14ac:dyDescent="0.25">
      <c r="B572" s="705">
        <v>560</v>
      </c>
      <c r="C572" s="951">
        <f>(1+_xlfn.XLOOKUP(INT((B572-1)/12)+1,'ZC Curve'!$B$8:$B$107,'ZC Curve'!R$8:R$107,,0))^(1/12)-1</f>
        <v>0</v>
      </c>
      <c r="D572" s="946">
        <f t="shared" si="53"/>
        <v>1</v>
      </c>
      <c r="E572" s="594"/>
      <c r="F572" s="705">
        <f t="shared" si="54"/>
        <v>560</v>
      </c>
      <c r="G572" s="756"/>
      <c r="H572" s="756"/>
      <c r="I572" s="756"/>
      <c r="J572" s="756"/>
      <c r="K572" s="756"/>
      <c r="L572" s="756"/>
      <c r="M572" s="756"/>
      <c r="N572" s="594"/>
      <c r="O572" s="705">
        <f t="shared" si="55"/>
        <v>560</v>
      </c>
      <c r="P572" s="756"/>
      <c r="Q572" s="756"/>
      <c r="R572" s="756"/>
      <c r="S572" s="756"/>
      <c r="T572" s="756"/>
      <c r="U572" s="756"/>
      <c r="V572" s="756"/>
      <c r="W572" s="594"/>
      <c r="X572" s="705">
        <f t="shared" si="56"/>
        <v>560</v>
      </c>
      <c r="Y572" s="756"/>
      <c r="Z572" s="756"/>
      <c r="AA572" s="756"/>
      <c r="AB572" s="756"/>
      <c r="AC572" s="756"/>
      <c r="AD572" s="756"/>
      <c r="AE572" s="756"/>
      <c r="AF572" s="594"/>
      <c r="AG572" s="705">
        <f t="shared" si="57"/>
        <v>560</v>
      </c>
      <c r="AH572" s="756"/>
      <c r="AI572" s="756"/>
      <c r="AJ572" s="756"/>
      <c r="AK572" s="756"/>
      <c r="AL572" s="756"/>
      <c r="AM572" s="756"/>
      <c r="AN572" s="756"/>
      <c r="AO572" s="685"/>
      <c r="AP572" s="705">
        <f t="shared" si="58"/>
        <v>560</v>
      </c>
      <c r="AQ572" s="756"/>
      <c r="AR572" s="756"/>
      <c r="AS572" s="756"/>
      <c r="AT572" s="756"/>
      <c r="AU572" s="756"/>
      <c r="AV572" s="756"/>
      <c r="AW572" s="756"/>
    </row>
    <row r="573" spans="2:49" x14ac:dyDescent="0.25">
      <c r="B573" s="705">
        <v>561</v>
      </c>
      <c r="C573" s="951">
        <f>(1+_xlfn.XLOOKUP(INT((B573-1)/12)+1,'ZC Curve'!$B$8:$B$107,'ZC Curve'!R$8:R$107,,0))^(1/12)-1</f>
        <v>0</v>
      </c>
      <c r="D573" s="946">
        <f t="shared" si="53"/>
        <v>1</v>
      </c>
      <c r="E573" s="594"/>
      <c r="F573" s="705">
        <f t="shared" si="54"/>
        <v>561</v>
      </c>
      <c r="G573" s="756"/>
      <c r="H573" s="756"/>
      <c r="I573" s="756"/>
      <c r="J573" s="756"/>
      <c r="K573" s="756"/>
      <c r="L573" s="756"/>
      <c r="M573" s="756"/>
      <c r="N573" s="594"/>
      <c r="O573" s="705">
        <f t="shared" si="55"/>
        <v>561</v>
      </c>
      <c r="P573" s="756"/>
      <c r="Q573" s="756"/>
      <c r="R573" s="756"/>
      <c r="S573" s="756"/>
      <c r="T573" s="756"/>
      <c r="U573" s="756"/>
      <c r="V573" s="756"/>
      <c r="W573" s="594"/>
      <c r="X573" s="705">
        <f t="shared" si="56"/>
        <v>561</v>
      </c>
      <c r="Y573" s="756"/>
      <c r="Z573" s="756"/>
      <c r="AA573" s="756"/>
      <c r="AB573" s="756"/>
      <c r="AC573" s="756"/>
      <c r="AD573" s="756"/>
      <c r="AE573" s="756"/>
      <c r="AF573" s="594"/>
      <c r="AG573" s="705">
        <f t="shared" si="57"/>
        <v>561</v>
      </c>
      <c r="AH573" s="756"/>
      <c r="AI573" s="756"/>
      <c r="AJ573" s="756"/>
      <c r="AK573" s="756"/>
      <c r="AL573" s="756"/>
      <c r="AM573" s="756"/>
      <c r="AN573" s="756"/>
      <c r="AO573" s="685"/>
      <c r="AP573" s="705">
        <f t="shared" si="58"/>
        <v>561</v>
      </c>
      <c r="AQ573" s="756"/>
      <c r="AR573" s="756"/>
      <c r="AS573" s="756"/>
      <c r="AT573" s="756"/>
      <c r="AU573" s="756"/>
      <c r="AV573" s="756"/>
      <c r="AW573" s="756"/>
    </row>
    <row r="574" spans="2:49" x14ac:dyDescent="0.25">
      <c r="B574" s="705">
        <v>562</v>
      </c>
      <c r="C574" s="951">
        <f>(1+_xlfn.XLOOKUP(INT((B574-1)/12)+1,'ZC Curve'!$B$8:$B$107,'ZC Curve'!R$8:R$107,,0))^(1/12)-1</f>
        <v>0</v>
      </c>
      <c r="D574" s="946">
        <f t="shared" si="53"/>
        <v>1</v>
      </c>
      <c r="E574" s="594"/>
      <c r="F574" s="705">
        <f t="shared" si="54"/>
        <v>562</v>
      </c>
      <c r="G574" s="756"/>
      <c r="H574" s="756"/>
      <c r="I574" s="756"/>
      <c r="J574" s="756"/>
      <c r="K574" s="756"/>
      <c r="L574" s="756"/>
      <c r="M574" s="756"/>
      <c r="N574" s="594"/>
      <c r="O574" s="705">
        <f t="shared" si="55"/>
        <v>562</v>
      </c>
      <c r="P574" s="756"/>
      <c r="Q574" s="756"/>
      <c r="R574" s="756"/>
      <c r="S574" s="756"/>
      <c r="T574" s="756"/>
      <c r="U574" s="756"/>
      <c r="V574" s="756"/>
      <c r="W574" s="594"/>
      <c r="X574" s="705">
        <f t="shared" si="56"/>
        <v>562</v>
      </c>
      <c r="Y574" s="756"/>
      <c r="Z574" s="756"/>
      <c r="AA574" s="756"/>
      <c r="AB574" s="756"/>
      <c r="AC574" s="756"/>
      <c r="AD574" s="756"/>
      <c r="AE574" s="756"/>
      <c r="AF574" s="594"/>
      <c r="AG574" s="705">
        <f t="shared" si="57"/>
        <v>562</v>
      </c>
      <c r="AH574" s="756"/>
      <c r="AI574" s="756"/>
      <c r="AJ574" s="756"/>
      <c r="AK574" s="756"/>
      <c r="AL574" s="756"/>
      <c r="AM574" s="756"/>
      <c r="AN574" s="756"/>
      <c r="AO574" s="685"/>
      <c r="AP574" s="705">
        <f t="shared" si="58"/>
        <v>562</v>
      </c>
      <c r="AQ574" s="756"/>
      <c r="AR574" s="756"/>
      <c r="AS574" s="756"/>
      <c r="AT574" s="756"/>
      <c r="AU574" s="756"/>
      <c r="AV574" s="756"/>
      <c r="AW574" s="756"/>
    </row>
    <row r="575" spans="2:49" x14ac:dyDescent="0.25">
      <c r="B575" s="705">
        <v>563</v>
      </c>
      <c r="C575" s="951">
        <f>(1+_xlfn.XLOOKUP(INT((B575-1)/12)+1,'ZC Curve'!$B$8:$B$107,'ZC Curve'!R$8:R$107,,0))^(1/12)-1</f>
        <v>0</v>
      </c>
      <c r="D575" s="946">
        <f t="shared" si="53"/>
        <v>1</v>
      </c>
      <c r="E575" s="594"/>
      <c r="F575" s="705">
        <f t="shared" si="54"/>
        <v>563</v>
      </c>
      <c r="G575" s="756"/>
      <c r="H575" s="756"/>
      <c r="I575" s="756"/>
      <c r="J575" s="756"/>
      <c r="K575" s="756"/>
      <c r="L575" s="756"/>
      <c r="M575" s="756"/>
      <c r="N575" s="594"/>
      <c r="O575" s="705">
        <f t="shared" si="55"/>
        <v>563</v>
      </c>
      <c r="P575" s="756"/>
      <c r="Q575" s="756"/>
      <c r="R575" s="756"/>
      <c r="S575" s="756"/>
      <c r="T575" s="756"/>
      <c r="U575" s="756"/>
      <c r="V575" s="756"/>
      <c r="W575" s="594"/>
      <c r="X575" s="705">
        <f t="shared" si="56"/>
        <v>563</v>
      </c>
      <c r="Y575" s="756"/>
      <c r="Z575" s="756"/>
      <c r="AA575" s="756"/>
      <c r="AB575" s="756"/>
      <c r="AC575" s="756"/>
      <c r="AD575" s="756"/>
      <c r="AE575" s="756"/>
      <c r="AF575" s="594"/>
      <c r="AG575" s="705">
        <f t="shared" si="57"/>
        <v>563</v>
      </c>
      <c r="AH575" s="756"/>
      <c r="AI575" s="756"/>
      <c r="AJ575" s="756"/>
      <c r="AK575" s="756"/>
      <c r="AL575" s="756"/>
      <c r="AM575" s="756"/>
      <c r="AN575" s="756"/>
      <c r="AO575" s="685"/>
      <c r="AP575" s="705">
        <f t="shared" si="58"/>
        <v>563</v>
      </c>
      <c r="AQ575" s="756"/>
      <c r="AR575" s="756"/>
      <c r="AS575" s="756"/>
      <c r="AT575" s="756"/>
      <c r="AU575" s="756"/>
      <c r="AV575" s="756"/>
      <c r="AW575" s="756"/>
    </row>
    <row r="576" spans="2:49" x14ac:dyDescent="0.25">
      <c r="B576" s="705">
        <v>564</v>
      </c>
      <c r="C576" s="951">
        <f>(1+_xlfn.XLOOKUP(INT((B576-1)/12)+1,'ZC Curve'!$B$8:$B$107,'ZC Curve'!R$8:R$107,,0))^(1/12)-1</f>
        <v>0</v>
      </c>
      <c r="D576" s="946">
        <f t="shared" si="53"/>
        <v>1</v>
      </c>
      <c r="E576" s="594"/>
      <c r="F576" s="705">
        <f t="shared" si="54"/>
        <v>564</v>
      </c>
      <c r="G576" s="756"/>
      <c r="H576" s="756"/>
      <c r="I576" s="756"/>
      <c r="J576" s="756"/>
      <c r="K576" s="756"/>
      <c r="L576" s="756"/>
      <c r="M576" s="756"/>
      <c r="N576" s="594"/>
      <c r="O576" s="705">
        <f t="shared" si="55"/>
        <v>564</v>
      </c>
      <c r="P576" s="756"/>
      <c r="Q576" s="756"/>
      <c r="R576" s="756"/>
      <c r="S576" s="756"/>
      <c r="T576" s="756"/>
      <c r="U576" s="756"/>
      <c r="V576" s="756"/>
      <c r="W576" s="594"/>
      <c r="X576" s="705">
        <f t="shared" si="56"/>
        <v>564</v>
      </c>
      <c r="Y576" s="756"/>
      <c r="Z576" s="756"/>
      <c r="AA576" s="756"/>
      <c r="AB576" s="756"/>
      <c r="AC576" s="756"/>
      <c r="AD576" s="756"/>
      <c r="AE576" s="756"/>
      <c r="AF576" s="594"/>
      <c r="AG576" s="705">
        <f t="shared" si="57"/>
        <v>564</v>
      </c>
      <c r="AH576" s="756"/>
      <c r="AI576" s="756"/>
      <c r="AJ576" s="756"/>
      <c r="AK576" s="756"/>
      <c r="AL576" s="756"/>
      <c r="AM576" s="756"/>
      <c r="AN576" s="756"/>
      <c r="AO576" s="685"/>
      <c r="AP576" s="705">
        <f t="shared" si="58"/>
        <v>564</v>
      </c>
      <c r="AQ576" s="756"/>
      <c r="AR576" s="756"/>
      <c r="AS576" s="756"/>
      <c r="AT576" s="756"/>
      <c r="AU576" s="756"/>
      <c r="AV576" s="756"/>
      <c r="AW576" s="756"/>
    </row>
    <row r="577" spans="2:49" x14ac:dyDescent="0.25">
      <c r="B577" s="705">
        <v>565</v>
      </c>
      <c r="C577" s="951">
        <f>(1+_xlfn.XLOOKUP(INT((B577-1)/12)+1,'ZC Curve'!$B$8:$B$107,'ZC Curve'!R$8:R$107,,0))^(1/12)-1</f>
        <v>0</v>
      </c>
      <c r="D577" s="946">
        <f t="shared" si="53"/>
        <v>1</v>
      </c>
      <c r="E577" s="594"/>
      <c r="F577" s="705">
        <f t="shared" si="54"/>
        <v>565</v>
      </c>
      <c r="G577" s="756"/>
      <c r="H577" s="756"/>
      <c r="I577" s="756"/>
      <c r="J577" s="756"/>
      <c r="K577" s="756"/>
      <c r="L577" s="756"/>
      <c r="M577" s="756"/>
      <c r="N577" s="594"/>
      <c r="O577" s="705">
        <f t="shared" si="55"/>
        <v>565</v>
      </c>
      <c r="P577" s="756"/>
      <c r="Q577" s="756"/>
      <c r="R577" s="756"/>
      <c r="S577" s="756"/>
      <c r="T577" s="756"/>
      <c r="U577" s="756"/>
      <c r="V577" s="756"/>
      <c r="W577" s="594"/>
      <c r="X577" s="705">
        <f t="shared" si="56"/>
        <v>565</v>
      </c>
      <c r="Y577" s="756"/>
      <c r="Z577" s="756"/>
      <c r="AA577" s="756"/>
      <c r="AB577" s="756"/>
      <c r="AC577" s="756"/>
      <c r="AD577" s="756"/>
      <c r="AE577" s="756"/>
      <c r="AF577" s="594"/>
      <c r="AG577" s="705">
        <f t="shared" si="57"/>
        <v>565</v>
      </c>
      <c r="AH577" s="756"/>
      <c r="AI577" s="756"/>
      <c r="AJ577" s="756"/>
      <c r="AK577" s="756"/>
      <c r="AL577" s="756"/>
      <c r="AM577" s="756"/>
      <c r="AN577" s="756"/>
      <c r="AO577" s="685"/>
      <c r="AP577" s="705">
        <f t="shared" si="58"/>
        <v>565</v>
      </c>
      <c r="AQ577" s="756"/>
      <c r="AR577" s="756"/>
      <c r="AS577" s="756"/>
      <c r="AT577" s="756"/>
      <c r="AU577" s="756"/>
      <c r="AV577" s="756"/>
      <c r="AW577" s="756"/>
    </row>
    <row r="578" spans="2:49" x14ac:dyDescent="0.25">
      <c r="B578" s="705">
        <v>566</v>
      </c>
      <c r="C578" s="951">
        <f>(1+_xlfn.XLOOKUP(INT((B578-1)/12)+1,'ZC Curve'!$B$8:$B$107,'ZC Curve'!R$8:R$107,,0))^(1/12)-1</f>
        <v>0</v>
      </c>
      <c r="D578" s="946">
        <f t="shared" si="53"/>
        <v>1</v>
      </c>
      <c r="E578" s="594"/>
      <c r="F578" s="705">
        <f t="shared" si="54"/>
        <v>566</v>
      </c>
      <c r="G578" s="756"/>
      <c r="H578" s="756"/>
      <c r="I578" s="756"/>
      <c r="J578" s="756"/>
      <c r="K578" s="756"/>
      <c r="L578" s="756"/>
      <c r="M578" s="756"/>
      <c r="N578" s="594"/>
      <c r="O578" s="705">
        <f t="shared" si="55"/>
        <v>566</v>
      </c>
      <c r="P578" s="756"/>
      <c r="Q578" s="756"/>
      <c r="R578" s="756"/>
      <c r="S578" s="756"/>
      <c r="T578" s="756"/>
      <c r="U578" s="756"/>
      <c r="V578" s="756"/>
      <c r="W578" s="594"/>
      <c r="X578" s="705">
        <f t="shared" si="56"/>
        <v>566</v>
      </c>
      <c r="Y578" s="756"/>
      <c r="Z578" s="756"/>
      <c r="AA578" s="756"/>
      <c r="AB578" s="756"/>
      <c r="AC578" s="756"/>
      <c r="AD578" s="756"/>
      <c r="AE578" s="756"/>
      <c r="AF578" s="594"/>
      <c r="AG578" s="705">
        <f t="shared" si="57"/>
        <v>566</v>
      </c>
      <c r="AH578" s="756"/>
      <c r="AI578" s="756"/>
      <c r="AJ578" s="756"/>
      <c r="AK578" s="756"/>
      <c r="AL578" s="756"/>
      <c r="AM578" s="756"/>
      <c r="AN578" s="756"/>
      <c r="AO578" s="685"/>
      <c r="AP578" s="705">
        <f t="shared" si="58"/>
        <v>566</v>
      </c>
      <c r="AQ578" s="756"/>
      <c r="AR578" s="756"/>
      <c r="AS578" s="756"/>
      <c r="AT578" s="756"/>
      <c r="AU578" s="756"/>
      <c r="AV578" s="756"/>
      <c r="AW578" s="756"/>
    </row>
    <row r="579" spans="2:49" x14ac:dyDescent="0.25">
      <c r="B579" s="705">
        <v>567</v>
      </c>
      <c r="C579" s="951">
        <f>(1+_xlfn.XLOOKUP(INT((B579-1)/12)+1,'ZC Curve'!$B$8:$B$107,'ZC Curve'!R$8:R$107,,0))^(1/12)-1</f>
        <v>0</v>
      </c>
      <c r="D579" s="946">
        <f t="shared" si="53"/>
        <v>1</v>
      </c>
      <c r="E579" s="594"/>
      <c r="F579" s="705">
        <f t="shared" si="54"/>
        <v>567</v>
      </c>
      <c r="G579" s="756"/>
      <c r="H579" s="756"/>
      <c r="I579" s="756"/>
      <c r="J579" s="756"/>
      <c r="K579" s="756"/>
      <c r="L579" s="756"/>
      <c r="M579" s="756"/>
      <c r="N579" s="594"/>
      <c r="O579" s="705">
        <f t="shared" si="55"/>
        <v>567</v>
      </c>
      <c r="P579" s="756"/>
      <c r="Q579" s="756"/>
      <c r="R579" s="756"/>
      <c r="S579" s="756"/>
      <c r="T579" s="756"/>
      <c r="U579" s="756"/>
      <c r="V579" s="756"/>
      <c r="W579" s="594"/>
      <c r="X579" s="705">
        <f t="shared" si="56"/>
        <v>567</v>
      </c>
      <c r="Y579" s="756"/>
      <c r="Z579" s="756"/>
      <c r="AA579" s="756"/>
      <c r="AB579" s="756"/>
      <c r="AC579" s="756"/>
      <c r="AD579" s="756"/>
      <c r="AE579" s="756"/>
      <c r="AF579" s="594"/>
      <c r="AG579" s="705">
        <f t="shared" si="57"/>
        <v>567</v>
      </c>
      <c r="AH579" s="756"/>
      <c r="AI579" s="756"/>
      <c r="AJ579" s="756"/>
      <c r="AK579" s="756"/>
      <c r="AL579" s="756"/>
      <c r="AM579" s="756"/>
      <c r="AN579" s="756"/>
      <c r="AO579" s="685"/>
      <c r="AP579" s="705">
        <f t="shared" si="58"/>
        <v>567</v>
      </c>
      <c r="AQ579" s="756"/>
      <c r="AR579" s="756"/>
      <c r="AS579" s="756"/>
      <c r="AT579" s="756"/>
      <c r="AU579" s="756"/>
      <c r="AV579" s="756"/>
      <c r="AW579" s="756"/>
    </row>
    <row r="580" spans="2:49" x14ac:dyDescent="0.25">
      <c r="B580" s="705">
        <v>568</v>
      </c>
      <c r="C580" s="951">
        <f>(1+_xlfn.XLOOKUP(INT((B580-1)/12)+1,'ZC Curve'!$B$8:$B$107,'ZC Curve'!R$8:R$107,,0))^(1/12)-1</f>
        <v>0</v>
      </c>
      <c r="D580" s="946">
        <f t="shared" si="53"/>
        <v>1</v>
      </c>
      <c r="E580" s="594"/>
      <c r="F580" s="705">
        <f t="shared" si="54"/>
        <v>568</v>
      </c>
      <c r="G580" s="756"/>
      <c r="H580" s="756"/>
      <c r="I580" s="756"/>
      <c r="J580" s="756"/>
      <c r="K580" s="756"/>
      <c r="L580" s="756"/>
      <c r="M580" s="756"/>
      <c r="N580" s="594"/>
      <c r="O580" s="705">
        <f t="shared" si="55"/>
        <v>568</v>
      </c>
      <c r="P580" s="756"/>
      <c r="Q580" s="756"/>
      <c r="R580" s="756"/>
      <c r="S580" s="756"/>
      <c r="T580" s="756"/>
      <c r="U580" s="756"/>
      <c r="V580" s="756"/>
      <c r="W580" s="594"/>
      <c r="X580" s="705">
        <f t="shared" si="56"/>
        <v>568</v>
      </c>
      <c r="Y580" s="756"/>
      <c r="Z580" s="756"/>
      <c r="AA580" s="756"/>
      <c r="AB580" s="756"/>
      <c r="AC580" s="756"/>
      <c r="AD580" s="756"/>
      <c r="AE580" s="756"/>
      <c r="AF580" s="594"/>
      <c r="AG580" s="705">
        <f t="shared" si="57"/>
        <v>568</v>
      </c>
      <c r="AH580" s="756"/>
      <c r="AI580" s="756"/>
      <c r="AJ580" s="756"/>
      <c r="AK580" s="756"/>
      <c r="AL580" s="756"/>
      <c r="AM580" s="756"/>
      <c r="AN580" s="756"/>
      <c r="AO580" s="685"/>
      <c r="AP580" s="705">
        <f t="shared" si="58"/>
        <v>568</v>
      </c>
      <c r="AQ580" s="756"/>
      <c r="AR580" s="756"/>
      <c r="AS580" s="756"/>
      <c r="AT580" s="756"/>
      <c r="AU580" s="756"/>
      <c r="AV580" s="756"/>
      <c r="AW580" s="756"/>
    </row>
    <row r="581" spans="2:49" x14ac:dyDescent="0.25">
      <c r="B581" s="705">
        <v>569</v>
      </c>
      <c r="C581" s="951">
        <f>(1+_xlfn.XLOOKUP(INT((B581-1)/12)+1,'ZC Curve'!$B$8:$B$107,'ZC Curve'!R$8:R$107,,0))^(1/12)-1</f>
        <v>0</v>
      </c>
      <c r="D581" s="946">
        <f t="shared" si="53"/>
        <v>1</v>
      </c>
      <c r="E581" s="594"/>
      <c r="F581" s="705">
        <f t="shared" si="54"/>
        <v>569</v>
      </c>
      <c r="G581" s="756"/>
      <c r="H581" s="756"/>
      <c r="I581" s="756"/>
      <c r="J581" s="756"/>
      <c r="K581" s="756"/>
      <c r="L581" s="756"/>
      <c r="M581" s="756"/>
      <c r="N581" s="594"/>
      <c r="O581" s="705">
        <f t="shared" si="55"/>
        <v>569</v>
      </c>
      <c r="P581" s="756"/>
      <c r="Q581" s="756"/>
      <c r="R581" s="756"/>
      <c r="S581" s="756"/>
      <c r="T581" s="756"/>
      <c r="U581" s="756"/>
      <c r="V581" s="756"/>
      <c r="W581" s="594"/>
      <c r="X581" s="705">
        <f t="shared" si="56"/>
        <v>569</v>
      </c>
      <c r="Y581" s="756"/>
      <c r="Z581" s="756"/>
      <c r="AA581" s="756"/>
      <c r="AB581" s="756"/>
      <c r="AC581" s="756"/>
      <c r="AD581" s="756"/>
      <c r="AE581" s="756"/>
      <c r="AF581" s="594"/>
      <c r="AG581" s="705">
        <f t="shared" si="57"/>
        <v>569</v>
      </c>
      <c r="AH581" s="756"/>
      <c r="AI581" s="756"/>
      <c r="AJ581" s="756"/>
      <c r="AK581" s="756"/>
      <c r="AL581" s="756"/>
      <c r="AM581" s="756"/>
      <c r="AN581" s="756"/>
      <c r="AO581" s="685"/>
      <c r="AP581" s="705">
        <f t="shared" si="58"/>
        <v>569</v>
      </c>
      <c r="AQ581" s="756"/>
      <c r="AR581" s="756"/>
      <c r="AS581" s="756"/>
      <c r="AT581" s="756"/>
      <c r="AU581" s="756"/>
      <c r="AV581" s="756"/>
      <c r="AW581" s="756"/>
    </row>
    <row r="582" spans="2:49" x14ac:dyDescent="0.25">
      <c r="B582" s="705">
        <v>570</v>
      </c>
      <c r="C582" s="951">
        <f>(1+_xlfn.XLOOKUP(INT((B582-1)/12)+1,'ZC Curve'!$B$8:$B$107,'ZC Curve'!R$8:R$107,,0))^(1/12)-1</f>
        <v>0</v>
      </c>
      <c r="D582" s="946">
        <f t="shared" si="53"/>
        <v>1</v>
      </c>
      <c r="E582" s="594"/>
      <c r="F582" s="705">
        <f t="shared" si="54"/>
        <v>570</v>
      </c>
      <c r="G582" s="756"/>
      <c r="H582" s="756"/>
      <c r="I582" s="756"/>
      <c r="J582" s="756"/>
      <c r="K582" s="756"/>
      <c r="L582" s="756"/>
      <c r="M582" s="756"/>
      <c r="N582" s="594"/>
      <c r="O582" s="705">
        <f t="shared" si="55"/>
        <v>570</v>
      </c>
      <c r="P582" s="756"/>
      <c r="Q582" s="756"/>
      <c r="R582" s="756"/>
      <c r="S582" s="756"/>
      <c r="T582" s="756"/>
      <c r="U582" s="756"/>
      <c r="V582" s="756"/>
      <c r="W582" s="594"/>
      <c r="X582" s="705">
        <f t="shared" si="56"/>
        <v>570</v>
      </c>
      <c r="Y582" s="756"/>
      <c r="Z582" s="756"/>
      <c r="AA582" s="756"/>
      <c r="AB582" s="756"/>
      <c r="AC582" s="756"/>
      <c r="AD582" s="756"/>
      <c r="AE582" s="756"/>
      <c r="AF582" s="594"/>
      <c r="AG582" s="705">
        <f t="shared" si="57"/>
        <v>570</v>
      </c>
      <c r="AH582" s="756"/>
      <c r="AI582" s="756"/>
      <c r="AJ582" s="756"/>
      <c r="AK582" s="756"/>
      <c r="AL582" s="756"/>
      <c r="AM582" s="756"/>
      <c r="AN582" s="756"/>
      <c r="AO582" s="685"/>
      <c r="AP582" s="705">
        <f t="shared" si="58"/>
        <v>570</v>
      </c>
      <c r="AQ582" s="756"/>
      <c r="AR582" s="756"/>
      <c r="AS582" s="756"/>
      <c r="AT582" s="756"/>
      <c r="AU582" s="756"/>
      <c r="AV582" s="756"/>
      <c r="AW582" s="756"/>
    </row>
    <row r="583" spans="2:49" x14ac:dyDescent="0.25">
      <c r="B583" s="705">
        <v>571</v>
      </c>
      <c r="C583" s="951">
        <f>(1+_xlfn.XLOOKUP(INT((B583-1)/12)+1,'ZC Curve'!$B$8:$B$107,'ZC Curve'!R$8:R$107,,0))^(1/12)-1</f>
        <v>0</v>
      </c>
      <c r="D583" s="946">
        <f t="shared" si="53"/>
        <v>1</v>
      </c>
      <c r="E583" s="594"/>
      <c r="F583" s="705">
        <f t="shared" si="54"/>
        <v>571</v>
      </c>
      <c r="G583" s="756"/>
      <c r="H583" s="756"/>
      <c r="I583" s="756"/>
      <c r="J583" s="756"/>
      <c r="K583" s="756"/>
      <c r="L583" s="756"/>
      <c r="M583" s="756"/>
      <c r="N583" s="594"/>
      <c r="O583" s="705">
        <f t="shared" si="55"/>
        <v>571</v>
      </c>
      <c r="P583" s="756"/>
      <c r="Q583" s="756"/>
      <c r="R583" s="756"/>
      <c r="S583" s="756"/>
      <c r="T583" s="756"/>
      <c r="U583" s="756"/>
      <c r="V583" s="756"/>
      <c r="W583" s="594"/>
      <c r="X583" s="705">
        <f t="shared" si="56"/>
        <v>571</v>
      </c>
      <c r="Y583" s="756"/>
      <c r="Z583" s="756"/>
      <c r="AA583" s="756"/>
      <c r="AB583" s="756"/>
      <c r="AC583" s="756"/>
      <c r="AD583" s="756"/>
      <c r="AE583" s="756"/>
      <c r="AF583" s="594"/>
      <c r="AG583" s="705">
        <f t="shared" si="57"/>
        <v>571</v>
      </c>
      <c r="AH583" s="756"/>
      <c r="AI583" s="756"/>
      <c r="AJ583" s="756"/>
      <c r="AK583" s="756"/>
      <c r="AL583" s="756"/>
      <c r="AM583" s="756"/>
      <c r="AN583" s="756"/>
      <c r="AO583" s="685"/>
      <c r="AP583" s="705">
        <f t="shared" si="58"/>
        <v>571</v>
      </c>
      <c r="AQ583" s="756"/>
      <c r="AR583" s="756"/>
      <c r="AS583" s="756"/>
      <c r="AT583" s="756"/>
      <c r="AU583" s="756"/>
      <c r="AV583" s="756"/>
      <c r="AW583" s="756"/>
    </row>
    <row r="584" spans="2:49" x14ac:dyDescent="0.25">
      <c r="B584" s="705">
        <v>572</v>
      </c>
      <c r="C584" s="951">
        <f>(1+_xlfn.XLOOKUP(INT((B584-1)/12)+1,'ZC Curve'!$B$8:$B$107,'ZC Curve'!R$8:R$107,,0))^(1/12)-1</f>
        <v>0</v>
      </c>
      <c r="D584" s="946">
        <f t="shared" si="53"/>
        <v>1</v>
      </c>
      <c r="E584" s="594"/>
      <c r="F584" s="705">
        <f t="shared" si="54"/>
        <v>572</v>
      </c>
      <c r="G584" s="756"/>
      <c r="H584" s="756"/>
      <c r="I584" s="756"/>
      <c r="J584" s="756"/>
      <c r="K584" s="756"/>
      <c r="L584" s="756"/>
      <c r="M584" s="756"/>
      <c r="N584" s="594"/>
      <c r="O584" s="705">
        <f t="shared" si="55"/>
        <v>572</v>
      </c>
      <c r="P584" s="756"/>
      <c r="Q584" s="756"/>
      <c r="R584" s="756"/>
      <c r="S584" s="756"/>
      <c r="T584" s="756"/>
      <c r="U584" s="756"/>
      <c r="V584" s="756"/>
      <c r="W584" s="594"/>
      <c r="X584" s="705">
        <f t="shared" si="56"/>
        <v>572</v>
      </c>
      <c r="Y584" s="756"/>
      <c r="Z584" s="756"/>
      <c r="AA584" s="756"/>
      <c r="AB584" s="756"/>
      <c r="AC584" s="756"/>
      <c r="AD584" s="756"/>
      <c r="AE584" s="756"/>
      <c r="AF584" s="594"/>
      <c r="AG584" s="705">
        <f t="shared" si="57"/>
        <v>572</v>
      </c>
      <c r="AH584" s="756"/>
      <c r="AI584" s="756"/>
      <c r="AJ584" s="756"/>
      <c r="AK584" s="756"/>
      <c r="AL584" s="756"/>
      <c r="AM584" s="756"/>
      <c r="AN584" s="756"/>
      <c r="AO584" s="685"/>
      <c r="AP584" s="705">
        <f t="shared" si="58"/>
        <v>572</v>
      </c>
      <c r="AQ584" s="756"/>
      <c r="AR584" s="756"/>
      <c r="AS584" s="756"/>
      <c r="AT584" s="756"/>
      <c r="AU584" s="756"/>
      <c r="AV584" s="756"/>
      <c r="AW584" s="756"/>
    </row>
    <row r="585" spans="2:49" x14ac:dyDescent="0.25">
      <c r="B585" s="705">
        <v>573</v>
      </c>
      <c r="C585" s="951">
        <f>(1+_xlfn.XLOOKUP(INT((B585-1)/12)+1,'ZC Curve'!$B$8:$B$107,'ZC Curve'!R$8:R$107,,0))^(1/12)-1</f>
        <v>0</v>
      </c>
      <c r="D585" s="946">
        <f t="shared" si="53"/>
        <v>1</v>
      </c>
      <c r="E585" s="594"/>
      <c r="F585" s="705">
        <f t="shared" si="54"/>
        <v>573</v>
      </c>
      <c r="G585" s="756"/>
      <c r="H585" s="756"/>
      <c r="I585" s="756"/>
      <c r="J585" s="756"/>
      <c r="K585" s="756"/>
      <c r="L585" s="756"/>
      <c r="M585" s="756"/>
      <c r="N585" s="594"/>
      <c r="O585" s="705">
        <f t="shared" si="55"/>
        <v>573</v>
      </c>
      <c r="P585" s="756"/>
      <c r="Q585" s="756"/>
      <c r="R585" s="756"/>
      <c r="S585" s="756"/>
      <c r="T585" s="756"/>
      <c r="U585" s="756"/>
      <c r="V585" s="756"/>
      <c r="W585" s="594"/>
      <c r="X585" s="705">
        <f t="shared" si="56"/>
        <v>573</v>
      </c>
      <c r="Y585" s="756"/>
      <c r="Z585" s="756"/>
      <c r="AA585" s="756"/>
      <c r="AB585" s="756"/>
      <c r="AC585" s="756"/>
      <c r="AD585" s="756"/>
      <c r="AE585" s="756"/>
      <c r="AF585" s="594"/>
      <c r="AG585" s="705">
        <f t="shared" si="57"/>
        <v>573</v>
      </c>
      <c r="AH585" s="756"/>
      <c r="AI585" s="756"/>
      <c r="AJ585" s="756"/>
      <c r="AK585" s="756"/>
      <c r="AL585" s="756"/>
      <c r="AM585" s="756"/>
      <c r="AN585" s="756"/>
      <c r="AO585" s="685"/>
      <c r="AP585" s="705">
        <f t="shared" si="58"/>
        <v>573</v>
      </c>
      <c r="AQ585" s="756"/>
      <c r="AR585" s="756"/>
      <c r="AS585" s="756"/>
      <c r="AT585" s="756"/>
      <c r="AU585" s="756"/>
      <c r="AV585" s="756"/>
      <c r="AW585" s="756"/>
    </row>
    <row r="586" spans="2:49" x14ac:dyDescent="0.25">
      <c r="B586" s="705">
        <v>574</v>
      </c>
      <c r="C586" s="951">
        <f>(1+_xlfn.XLOOKUP(INT((B586-1)/12)+1,'ZC Curve'!$B$8:$B$107,'ZC Curve'!R$8:R$107,,0))^(1/12)-1</f>
        <v>0</v>
      </c>
      <c r="D586" s="946">
        <f t="shared" si="53"/>
        <v>1</v>
      </c>
      <c r="E586" s="594"/>
      <c r="F586" s="705">
        <f t="shared" si="54"/>
        <v>574</v>
      </c>
      <c r="G586" s="756"/>
      <c r="H586" s="756"/>
      <c r="I586" s="756"/>
      <c r="J586" s="756"/>
      <c r="K586" s="756"/>
      <c r="L586" s="756"/>
      <c r="M586" s="756"/>
      <c r="N586" s="594"/>
      <c r="O586" s="705">
        <f t="shared" si="55"/>
        <v>574</v>
      </c>
      <c r="P586" s="756"/>
      <c r="Q586" s="756"/>
      <c r="R586" s="756"/>
      <c r="S586" s="756"/>
      <c r="T586" s="756"/>
      <c r="U586" s="756"/>
      <c r="V586" s="756"/>
      <c r="W586" s="594"/>
      <c r="X586" s="705">
        <f t="shared" si="56"/>
        <v>574</v>
      </c>
      <c r="Y586" s="756"/>
      <c r="Z586" s="756"/>
      <c r="AA586" s="756"/>
      <c r="AB586" s="756"/>
      <c r="AC586" s="756"/>
      <c r="AD586" s="756"/>
      <c r="AE586" s="756"/>
      <c r="AF586" s="594"/>
      <c r="AG586" s="705">
        <f t="shared" si="57"/>
        <v>574</v>
      </c>
      <c r="AH586" s="756"/>
      <c r="AI586" s="756"/>
      <c r="AJ586" s="756"/>
      <c r="AK586" s="756"/>
      <c r="AL586" s="756"/>
      <c r="AM586" s="756"/>
      <c r="AN586" s="756"/>
      <c r="AO586" s="685"/>
      <c r="AP586" s="705">
        <f t="shared" si="58"/>
        <v>574</v>
      </c>
      <c r="AQ586" s="756"/>
      <c r="AR586" s="756"/>
      <c r="AS586" s="756"/>
      <c r="AT586" s="756"/>
      <c r="AU586" s="756"/>
      <c r="AV586" s="756"/>
      <c r="AW586" s="756"/>
    </row>
    <row r="587" spans="2:49" x14ac:dyDescent="0.25">
      <c r="B587" s="705">
        <v>575</v>
      </c>
      <c r="C587" s="951">
        <f>(1+_xlfn.XLOOKUP(INT((B587-1)/12)+1,'ZC Curve'!$B$8:$B$107,'ZC Curve'!R$8:R$107,,0))^(1/12)-1</f>
        <v>0</v>
      </c>
      <c r="D587" s="946">
        <f t="shared" si="53"/>
        <v>1</v>
      </c>
      <c r="E587" s="594"/>
      <c r="F587" s="705">
        <f t="shared" si="54"/>
        <v>575</v>
      </c>
      <c r="G587" s="756"/>
      <c r="H587" s="756"/>
      <c r="I587" s="756"/>
      <c r="J587" s="756"/>
      <c r="K587" s="756"/>
      <c r="L587" s="756"/>
      <c r="M587" s="756"/>
      <c r="N587" s="594"/>
      <c r="O587" s="705">
        <f t="shared" si="55"/>
        <v>575</v>
      </c>
      <c r="P587" s="756"/>
      <c r="Q587" s="756"/>
      <c r="R587" s="756"/>
      <c r="S587" s="756"/>
      <c r="T587" s="756"/>
      <c r="U587" s="756"/>
      <c r="V587" s="756"/>
      <c r="W587" s="594"/>
      <c r="X587" s="705">
        <f t="shared" si="56"/>
        <v>575</v>
      </c>
      <c r="Y587" s="756"/>
      <c r="Z587" s="756"/>
      <c r="AA587" s="756"/>
      <c r="AB587" s="756"/>
      <c r="AC587" s="756"/>
      <c r="AD587" s="756"/>
      <c r="AE587" s="756"/>
      <c r="AF587" s="594"/>
      <c r="AG587" s="705">
        <f t="shared" si="57"/>
        <v>575</v>
      </c>
      <c r="AH587" s="756"/>
      <c r="AI587" s="756"/>
      <c r="AJ587" s="756"/>
      <c r="AK587" s="756"/>
      <c r="AL587" s="756"/>
      <c r="AM587" s="756"/>
      <c r="AN587" s="756"/>
      <c r="AO587" s="685"/>
      <c r="AP587" s="705">
        <f t="shared" si="58"/>
        <v>575</v>
      </c>
      <c r="AQ587" s="756"/>
      <c r="AR587" s="756"/>
      <c r="AS587" s="756"/>
      <c r="AT587" s="756"/>
      <c r="AU587" s="756"/>
      <c r="AV587" s="756"/>
      <c r="AW587" s="756"/>
    </row>
    <row r="588" spans="2:49" x14ac:dyDescent="0.25">
      <c r="B588" s="705">
        <v>576</v>
      </c>
      <c r="C588" s="951">
        <f>(1+_xlfn.XLOOKUP(INT((B588-1)/12)+1,'ZC Curve'!$B$8:$B$107,'ZC Curve'!R$8:R$107,,0))^(1/12)-1</f>
        <v>0</v>
      </c>
      <c r="D588" s="946">
        <f t="shared" si="53"/>
        <v>1</v>
      </c>
      <c r="E588" s="594"/>
      <c r="F588" s="705">
        <f t="shared" si="54"/>
        <v>576</v>
      </c>
      <c r="G588" s="756"/>
      <c r="H588" s="756"/>
      <c r="I588" s="756"/>
      <c r="J588" s="756"/>
      <c r="K588" s="756"/>
      <c r="L588" s="756"/>
      <c r="M588" s="756"/>
      <c r="N588" s="594"/>
      <c r="O588" s="705">
        <f t="shared" si="55"/>
        <v>576</v>
      </c>
      <c r="P588" s="756"/>
      <c r="Q588" s="756"/>
      <c r="R588" s="756"/>
      <c r="S588" s="756"/>
      <c r="T588" s="756"/>
      <c r="U588" s="756"/>
      <c r="V588" s="756"/>
      <c r="W588" s="594"/>
      <c r="X588" s="705">
        <f t="shared" si="56"/>
        <v>576</v>
      </c>
      <c r="Y588" s="756"/>
      <c r="Z588" s="756"/>
      <c r="AA588" s="756"/>
      <c r="AB588" s="756"/>
      <c r="AC588" s="756"/>
      <c r="AD588" s="756"/>
      <c r="AE588" s="756"/>
      <c r="AF588" s="594"/>
      <c r="AG588" s="705">
        <f t="shared" si="57"/>
        <v>576</v>
      </c>
      <c r="AH588" s="756"/>
      <c r="AI588" s="756"/>
      <c r="AJ588" s="756"/>
      <c r="AK588" s="756"/>
      <c r="AL588" s="756"/>
      <c r="AM588" s="756"/>
      <c r="AN588" s="756"/>
      <c r="AO588" s="685"/>
      <c r="AP588" s="705">
        <f t="shared" si="58"/>
        <v>576</v>
      </c>
      <c r="AQ588" s="756"/>
      <c r="AR588" s="756"/>
      <c r="AS588" s="756"/>
      <c r="AT588" s="756"/>
      <c r="AU588" s="756"/>
      <c r="AV588" s="756"/>
      <c r="AW588" s="756"/>
    </row>
    <row r="589" spans="2:49" x14ac:dyDescent="0.25">
      <c r="B589" s="705">
        <v>577</v>
      </c>
      <c r="C589" s="951">
        <f>(1+_xlfn.XLOOKUP(INT((B589-1)/12)+1,'ZC Curve'!$B$8:$B$107,'ZC Curve'!R$8:R$107,,0))^(1/12)-1</f>
        <v>0</v>
      </c>
      <c r="D589" s="946">
        <f t="shared" si="53"/>
        <v>1</v>
      </c>
      <c r="E589" s="594"/>
      <c r="F589" s="705">
        <f t="shared" si="54"/>
        <v>577</v>
      </c>
      <c r="G589" s="756"/>
      <c r="H589" s="756"/>
      <c r="I589" s="756"/>
      <c r="J589" s="756"/>
      <c r="K589" s="756"/>
      <c r="L589" s="756"/>
      <c r="M589" s="756"/>
      <c r="N589" s="594"/>
      <c r="O589" s="705">
        <f t="shared" si="55"/>
        <v>577</v>
      </c>
      <c r="P589" s="756"/>
      <c r="Q589" s="756"/>
      <c r="R589" s="756"/>
      <c r="S589" s="756"/>
      <c r="T589" s="756"/>
      <c r="U589" s="756"/>
      <c r="V589" s="756"/>
      <c r="W589" s="594"/>
      <c r="X589" s="705">
        <f t="shared" si="56"/>
        <v>577</v>
      </c>
      <c r="Y589" s="756"/>
      <c r="Z589" s="756"/>
      <c r="AA589" s="756"/>
      <c r="AB589" s="756"/>
      <c r="AC589" s="756"/>
      <c r="AD589" s="756"/>
      <c r="AE589" s="756"/>
      <c r="AF589" s="594"/>
      <c r="AG589" s="705">
        <f t="shared" si="57"/>
        <v>577</v>
      </c>
      <c r="AH589" s="756"/>
      <c r="AI589" s="756"/>
      <c r="AJ589" s="756"/>
      <c r="AK589" s="756"/>
      <c r="AL589" s="756"/>
      <c r="AM589" s="756"/>
      <c r="AN589" s="756"/>
      <c r="AO589" s="685"/>
      <c r="AP589" s="705">
        <f t="shared" si="58"/>
        <v>577</v>
      </c>
      <c r="AQ589" s="756"/>
      <c r="AR589" s="756"/>
      <c r="AS589" s="756"/>
      <c r="AT589" s="756"/>
      <c r="AU589" s="756"/>
      <c r="AV589" s="756"/>
      <c r="AW589" s="756"/>
    </row>
    <row r="590" spans="2:49" x14ac:dyDescent="0.25">
      <c r="B590" s="705">
        <v>578</v>
      </c>
      <c r="C590" s="951">
        <f>(1+_xlfn.XLOOKUP(INT((B590-1)/12)+1,'ZC Curve'!$B$8:$B$107,'ZC Curve'!R$8:R$107,,0))^(1/12)-1</f>
        <v>0</v>
      </c>
      <c r="D590" s="946">
        <f t="shared" ref="D590:D653" si="59">D589/(1+C590)</f>
        <v>1</v>
      </c>
      <c r="E590" s="594"/>
      <c r="F590" s="705">
        <f t="shared" ref="F590:F653" si="60">F589+1</f>
        <v>578</v>
      </c>
      <c r="G590" s="756"/>
      <c r="H590" s="756"/>
      <c r="I590" s="756"/>
      <c r="J590" s="756"/>
      <c r="K590" s="756"/>
      <c r="L590" s="756"/>
      <c r="M590" s="756"/>
      <c r="N590" s="594"/>
      <c r="O590" s="705">
        <f t="shared" ref="O590:O653" si="61">O589+1</f>
        <v>578</v>
      </c>
      <c r="P590" s="756"/>
      <c r="Q590" s="756"/>
      <c r="R590" s="756"/>
      <c r="S590" s="756"/>
      <c r="T590" s="756"/>
      <c r="U590" s="756"/>
      <c r="V590" s="756"/>
      <c r="W590" s="594"/>
      <c r="X590" s="705">
        <f t="shared" ref="X590:X653" si="62">X589+1</f>
        <v>578</v>
      </c>
      <c r="Y590" s="756"/>
      <c r="Z590" s="756"/>
      <c r="AA590" s="756"/>
      <c r="AB590" s="756"/>
      <c r="AC590" s="756"/>
      <c r="AD590" s="756"/>
      <c r="AE590" s="756"/>
      <c r="AF590" s="594"/>
      <c r="AG590" s="705">
        <f t="shared" ref="AG590:AG653" si="63">AG589+1</f>
        <v>578</v>
      </c>
      <c r="AH590" s="756"/>
      <c r="AI590" s="756"/>
      <c r="AJ590" s="756"/>
      <c r="AK590" s="756"/>
      <c r="AL590" s="756"/>
      <c r="AM590" s="756"/>
      <c r="AN590" s="756"/>
      <c r="AO590" s="685"/>
      <c r="AP590" s="705">
        <f t="shared" ref="AP590:AP653" si="64">AP589+1</f>
        <v>578</v>
      </c>
      <c r="AQ590" s="756"/>
      <c r="AR590" s="756"/>
      <c r="AS590" s="756"/>
      <c r="AT590" s="756"/>
      <c r="AU590" s="756"/>
      <c r="AV590" s="756"/>
      <c r="AW590" s="756"/>
    </row>
    <row r="591" spans="2:49" x14ac:dyDescent="0.25">
      <c r="B591" s="705">
        <v>579</v>
      </c>
      <c r="C591" s="951">
        <f>(1+_xlfn.XLOOKUP(INT((B591-1)/12)+1,'ZC Curve'!$B$8:$B$107,'ZC Curve'!R$8:R$107,,0))^(1/12)-1</f>
        <v>0</v>
      </c>
      <c r="D591" s="946">
        <f t="shared" si="59"/>
        <v>1</v>
      </c>
      <c r="E591" s="594"/>
      <c r="F591" s="705">
        <f t="shared" si="60"/>
        <v>579</v>
      </c>
      <c r="G591" s="756"/>
      <c r="H591" s="756"/>
      <c r="I591" s="756"/>
      <c r="J591" s="756"/>
      <c r="K591" s="756"/>
      <c r="L591" s="756"/>
      <c r="M591" s="756"/>
      <c r="N591" s="594"/>
      <c r="O591" s="705">
        <f t="shared" si="61"/>
        <v>579</v>
      </c>
      <c r="P591" s="756"/>
      <c r="Q591" s="756"/>
      <c r="R591" s="756"/>
      <c r="S591" s="756"/>
      <c r="T591" s="756"/>
      <c r="U591" s="756"/>
      <c r="V591" s="756"/>
      <c r="W591" s="594"/>
      <c r="X591" s="705">
        <f t="shared" si="62"/>
        <v>579</v>
      </c>
      <c r="Y591" s="756"/>
      <c r="Z591" s="756"/>
      <c r="AA591" s="756"/>
      <c r="AB591" s="756"/>
      <c r="AC591" s="756"/>
      <c r="AD591" s="756"/>
      <c r="AE591" s="756"/>
      <c r="AF591" s="594"/>
      <c r="AG591" s="705">
        <f t="shared" si="63"/>
        <v>579</v>
      </c>
      <c r="AH591" s="756"/>
      <c r="AI591" s="756"/>
      <c r="AJ591" s="756"/>
      <c r="AK591" s="756"/>
      <c r="AL591" s="756"/>
      <c r="AM591" s="756"/>
      <c r="AN591" s="756"/>
      <c r="AO591" s="685"/>
      <c r="AP591" s="705">
        <f t="shared" si="64"/>
        <v>579</v>
      </c>
      <c r="AQ591" s="756"/>
      <c r="AR591" s="756"/>
      <c r="AS591" s="756"/>
      <c r="AT591" s="756"/>
      <c r="AU591" s="756"/>
      <c r="AV591" s="756"/>
      <c r="AW591" s="756"/>
    </row>
    <row r="592" spans="2:49" x14ac:dyDescent="0.25">
      <c r="B592" s="705">
        <v>580</v>
      </c>
      <c r="C592" s="951">
        <f>(1+_xlfn.XLOOKUP(INT((B592-1)/12)+1,'ZC Curve'!$B$8:$B$107,'ZC Curve'!R$8:R$107,,0))^(1/12)-1</f>
        <v>0</v>
      </c>
      <c r="D592" s="946">
        <f t="shared" si="59"/>
        <v>1</v>
      </c>
      <c r="E592" s="594"/>
      <c r="F592" s="705">
        <f t="shared" si="60"/>
        <v>580</v>
      </c>
      <c r="G592" s="756"/>
      <c r="H592" s="756"/>
      <c r="I592" s="756"/>
      <c r="J592" s="756"/>
      <c r="K592" s="756"/>
      <c r="L592" s="756"/>
      <c r="M592" s="756"/>
      <c r="N592" s="594"/>
      <c r="O592" s="705">
        <f t="shared" si="61"/>
        <v>580</v>
      </c>
      <c r="P592" s="756"/>
      <c r="Q592" s="756"/>
      <c r="R592" s="756"/>
      <c r="S592" s="756"/>
      <c r="T592" s="756"/>
      <c r="U592" s="756"/>
      <c r="V592" s="756"/>
      <c r="W592" s="594"/>
      <c r="X592" s="705">
        <f t="shared" si="62"/>
        <v>580</v>
      </c>
      <c r="Y592" s="756"/>
      <c r="Z592" s="756"/>
      <c r="AA592" s="756"/>
      <c r="AB592" s="756"/>
      <c r="AC592" s="756"/>
      <c r="AD592" s="756"/>
      <c r="AE592" s="756"/>
      <c r="AF592" s="594"/>
      <c r="AG592" s="705">
        <f t="shared" si="63"/>
        <v>580</v>
      </c>
      <c r="AH592" s="756"/>
      <c r="AI592" s="756"/>
      <c r="AJ592" s="756"/>
      <c r="AK592" s="756"/>
      <c r="AL592" s="756"/>
      <c r="AM592" s="756"/>
      <c r="AN592" s="756"/>
      <c r="AO592" s="685"/>
      <c r="AP592" s="705">
        <f t="shared" si="64"/>
        <v>580</v>
      </c>
      <c r="AQ592" s="756"/>
      <c r="AR592" s="756"/>
      <c r="AS592" s="756"/>
      <c r="AT592" s="756"/>
      <c r="AU592" s="756"/>
      <c r="AV592" s="756"/>
      <c r="AW592" s="756"/>
    </row>
    <row r="593" spans="2:49" x14ac:dyDescent="0.25">
      <c r="B593" s="705">
        <v>581</v>
      </c>
      <c r="C593" s="951">
        <f>(1+_xlfn.XLOOKUP(INT((B593-1)/12)+1,'ZC Curve'!$B$8:$B$107,'ZC Curve'!R$8:R$107,,0))^(1/12)-1</f>
        <v>0</v>
      </c>
      <c r="D593" s="946">
        <f t="shared" si="59"/>
        <v>1</v>
      </c>
      <c r="E593" s="594"/>
      <c r="F593" s="705">
        <f t="shared" si="60"/>
        <v>581</v>
      </c>
      <c r="G593" s="756"/>
      <c r="H593" s="756"/>
      <c r="I593" s="756"/>
      <c r="J593" s="756"/>
      <c r="K593" s="756"/>
      <c r="L593" s="756"/>
      <c r="M593" s="756"/>
      <c r="N593" s="594"/>
      <c r="O593" s="705">
        <f t="shared" si="61"/>
        <v>581</v>
      </c>
      <c r="P593" s="756"/>
      <c r="Q593" s="756"/>
      <c r="R593" s="756"/>
      <c r="S593" s="756"/>
      <c r="T593" s="756"/>
      <c r="U593" s="756"/>
      <c r="V593" s="756"/>
      <c r="W593" s="594"/>
      <c r="X593" s="705">
        <f t="shared" si="62"/>
        <v>581</v>
      </c>
      <c r="Y593" s="756"/>
      <c r="Z593" s="756"/>
      <c r="AA593" s="756"/>
      <c r="AB593" s="756"/>
      <c r="AC593" s="756"/>
      <c r="AD593" s="756"/>
      <c r="AE593" s="756"/>
      <c r="AF593" s="594"/>
      <c r="AG593" s="705">
        <f t="shared" si="63"/>
        <v>581</v>
      </c>
      <c r="AH593" s="756"/>
      <c r="AI593" s="756"/>
      <c r="AJ593" s="756"/>
      <c r="AK593" s="756"/>
      <c r="AL593" s="756"/>
      <c r="AM593" s="756"/>
      <c r="AN593" s="756"/>
      <c r="AO593" s="685"/>
      <c r="AP593" s="705">
        <f t="shared" si="64"/>
        <v>581</v>
      </c>
      <c r="AQ593" s="756"/>
      <c r="AR593" s="756"/>
      <c r="AS593" s="756"/>
      <c r="AT593" s="756"/>
      <c r="AU593" s="756"/>
      <c r="AV593" s="756"/>
      <c r="AW593" s="756"/>
    </row>
    <row r="594" spans="2:49" x14ac:dyDescent="0.25">
      <c r="B594" s="705">
        <v>582</v>
      </c>
      <c r="C594" s="951">
        <f>(1+_xlfn.XLOOKUP(INT((B594-1)/12)+1,'ZC Curve'!$B$8:$B$107,'ZC Curve'!R$8:R$107,,0))^(1/12)-1</f>
        <v>0</v>
      </c>
      <c r="D594" s="946">
        <f t="shared" si="59"/>
        <v>1</v>
      </c>
      <c r="E594" s="594"/>
      <c r="F594" s="705">
        <f t="shared" si="60"/>
        <v>582</v>
      </c>
      <c r="G594" s="756"/>
      <c r="H594" s="756"/>
      <c r="I594" s="756"/>
      <c r="J594" s="756"/>
      <c r="K594" s="756"/>
      <c r="L594" s="756"/>
      <c r="M594" s="756"/>
      <c r="N594" s="594"/>
      <c r="O594" s="705">
        <f t="shared" si="61"/>
        <v>582</v>
      </c>
      <c r="P594" s="756"/>
      <c r="Q594" s="756"/>
      <c r="R594" s="756"/>
      <c r="S594" s="756"/>
      <c r="T594" s="756"/>
      <c r="U594" s="756"/>
      <c r="V594" s="756"/>
      <c r="W594" s="594"/>
      <c r="X594" s="705">
        <f t="shared" si="62"/>
        <v>582</v>
      </c>
      <c r="Y594" s="756"/>
      <c r="Z594" s="756"/>
      <c r="AA594" s="756"/>
      <c r="AB594" s="756"/>
      <c r="AC594" s="756"/>
      <c r="AD594" s="756"/>
      <c r="AE594" s="756"/>
      <c r="AF594" s="594"/>
      <c r="AG594" s="705">
        <f t="shared" si="63"/>
        <v>582</v>
      </c>
      <c r="AH594" s="756"/>
      <c r="AI594" s="756"/>
      <c r="AJ594" s="756"/>
      <c r="AK594" s="756"/>
      <c r="AL594" s="756"/>
      <c r="AM594" s="756"/>
      <c r="AN594" s="756"/>
      <c r="AO594" s="685"/>
      <c r="AP594" s="705">
        <f t="shared" si="64"/>
        <v>582</v>
      </c>
      <c r="AQ594" s="756"/>
      <c r="AR594" s="756"/>
      <c r="AS594" s="756"/>
      <c r="AT594" s="756"/>
      <c r="AU594" s="756"/>
      <c r="AV594" s="756"/>
      <c r="AW594" s="756"/>
    </row>
    <row r="595" spans="2:49" x14ac:dyDescent="0.25">
      <c r="B595" s="705">
        <v>583</v>
      </c>
      <c r="C595" s="951">
        <f>(1+_xlfn.XLOOKUP(INT((B595-1)/12)+1,'ZC Curve'!$B$8:$B$107,'ZC Curve'!R$8:R$107,,0))^(1/12)-1</f>
        <v>0</v>
      </c>
      <c r="D595" s="946">
        <f t="shared" si="59"/>
        <v>1</v>
      </c>
      <c r="E595" s="594"/>
      <c r="F595" s="705">
        <f t="shared" si="60"/>
        <v>583</v>
      </c>
      <c r="G595" s="756"/>
      <c r="H595" s="756"/>
      <c r="I595" s="756"/>
      <c r="J595" s="756"/>
      <c r="K595" s="756"/>
      <c r="L595" s="756"/>
      <c r="M595" s="756"/>
      <c r="N595" s="594"/>
      <c r="O595" s="705">
        <f t="shared" si="61"/>
        <v>583</v>
      </c>
      <c r="P595" s="756"/>
      <c r="Q595" s="756"/>
      <c r="R595" s="756"/>
      <c r="S595" s="756"/>
      <c r="T595" s="756"/>
      <c r="U595" s="756"/>
      <c r="V595" s="756"/>
      <c r="W595" s="594"/>
      <c r="X595" s="705">
        <f t="shared" si="62"/>
        <v>583</v>
      </c>
      <c r="Y595" s="756"/>
      <c r="Z595" s="756"/>
      <c r="AA595" s="756"/>
      <c r="AB595" s="756"/>
      <c r="AC595" s="756"/>
      <c r="AD595" s="756"/>
      <c r="AE595" s="756"/>
      <c r="AF595" s="594"/>
      <c r="AG595" s="705">
        <f t="shared" si="63"/>
        <v>583</v>
      </c>
      <c r="AH595" s="756"/>
      <c r="AI595" s="756"/>
      <c r="AJ595" s="756"/>
      <c r="AK595" s="756"/>
      <c r="AL595" s="756"/>
      <c r="AM595" s="756"/>
      <c r="AN595" s="756"/>
      <c r="AO595" s="685"/>
      <c r="AP595" s="705">
        <f t="shared" si="64"/>
        <v>583</v>
      </c>
      <c r="AQ595" s="756"/>
      <c r="AR595" s="756"/>
      <c r="AS595" s="756"/>
      <c r="AT595" s="756"/>
      <c r="AU595" s="756"/>
      <c r="AV595" s="756"/>
      <c r="AW595" s="756"/>
    </row>
    <row r="596" spans="2:49" x14ac:dyDescent="0.25">
      <c r="B596" s="705">
        <v>584</v>
      </c>
      <c r="C596" s="951">
        <f>(1+_xlfn.XLOOKUP(INT((B596-1)/12)+1,'ZC Curve'!$B$8:$B$107,'ZC Curve'!R$8:R$107,,0))^(1/12)-1</f>
        <v>0</v>
      </c>
      <c r="D596" s="946">
        <f t="shared" si="59"/>
        <v>1</v>
      </c>
      <c r="E596" s="594"/>
      <c r="F596" s="705">
        <f t="shared" si="60"/>
        <v>584</v>
      </c>
      <c r="G596" s="756"/>
      <c r="H596" s="756"/>
      <c r="I596" s="756"/>
      <c r="J596" s="756"/>
      <c r="K596" s="756"/>
      <c r="L596" s="756"/>
      <c r="M596" s="756"/>
      <c r="N596" s="594"/>
      <c r="O596" s="705">
        <f t="shared" si="61"/>
        <v>584</v>
      </c>
      <c r="P596" s="756"/>
      <c r="Q596" s="756"/>
      <c r="R596" s="756"/>
      <c r="S596" s="756"/>
      <c r="T596" s="756"/>
      <c r="U596" s="756"/>
      <c r="V596" s="756"/>
      <c r="W596" s="594"/>
      <c r="X596" s="705">
        <f t="shared" si="62"/>
        <v>584</v>
      </c>
      <c r="Y596" s="756"/>
      <c r="Z596" s="756"/>
      <c r="AA596" s="756"/>
      <c r="AB596" s="756"/>
      <c r="AC596" s="756"/>
      <c r="AD596" s="756"/>
      <c r="AE596" s="756"/>
      <c r="AF596" s="594"/>
      <c r="AG596" s="705">
        <f t="shared" si="63"/>
        <v>584</v>
      </c>
      <c r="AH596" s="756"/>
      <c r="AI596" s="756"/>
      <c r="AJ596" s="756"/>
      <c r="AK596" s="756"/>
      <c r="AL596" s="756"/>
      <c r="AM596" s="756"/>
      <c r="AN596" s="756"/>
      <c r="AO596" s="685"/>
      <c r="AP596" s="705">
        <f t="shared" si="64"/>
        <v>584</v>
      </c>
      <c r="AQ596" s="756"/>
      <c r="AR596" s="756"/>
      <c r="AS596" s="756"/>
      <c r="AT596" s="756"/>
      <c r="AU596" s="756"/>
      <c r="AV596" s="756"/>
      <c r="AW596" s="756"/>
    </row>
    <row r="597" spans="2:49" x14ac:dyDescent="0.25">
      <c r="B597" s="705">
        <v>585</v>
      </c>
      <c r="C597" s="951">
        <f>(1+_xlfn.XLOOKUP(INT((B597-1)/12)+1,'ZC Curve'!$B$8:$B$107,'ZC Curve'!R$8:R$107,,0))^(1/12)-1</f>
        <v>0</v>
      </c>
      <c r="D597" s="946">
        <f t="shared" si="59"/>
        <v>1</v>
      </c>
      <c r="E597" s="594"/>
      <c r="F597" s="705">
        <f t="shared" si="60"/>
        <v>585</v>
      </c>
      <c r="G597" s="756"/>
      <c r="H597" s="756"/>
      <c r="I597" s="756"/>
      <c r="J597" s="756"/>
      <c r="K597" s="756"/>
      <c r="L597" s="756"/>
      <c r="M597" s="756"/>
      <c r="N597" s="594"/>
      <c r="O597" s="705">
        <f t="shared" si="61"/>
        <v>585</v>
      </c>
      <c r="P597" s="756"/>
      <c r="Q597" s="756"/>
      <c r="R597" s="756"/>
      <c r="S597" s="756"/>
      <c r="T597" s="756"/>
      <c r="U597" s="756"/>
      <c r="V597" s="756"/>
      <c r="W597" s="594"/>
      <c r="X597" s="705">
        <f t="shared" si="62"/>
        <v>585</v>
      </c>
      <c r="Y597" s="756"/>
      <c r="Z597" s="756"/>
      <c r="AA597" s="756"/>
      <c r="AB597" s="756"/>
      <c r="AC597" s="756"/>
      <c r="AD597" s="756"/>
      <c r="AE597" s="756"/>
      <c r="AF597" s="594"/>
      <c r="AG597" s="705">
        <f t="shared" si="63"/>
        <v>585</v>
      </c>
      <c r="AH597" s="756"/>
      <c r="AI597" s="756"/>
      <c r="AJ597" s="756"/>
      <c r="AK597" s="756"/>
      <c r="AL597" s="756"/>
      <c r="AM597" s="756"/>
      <c r="AN597" s="756"/>
      <c r="AO597" s="685"/>
      <c r="AP597" s="705">
        <f t="shared" si="64"/>
        <v>585</v>
      </c>
      <c r="AQ597" s="756"/>
      <c r="AR597" s="756"/>
      <c r="AS597" s="756"/>
      <c r="AT597" s="756"/>
      <c r="AU597" s="756"/>
      <c r="AV597" s="756"/>
      <c r="AW597" s="756"/>
    </row>
    <row r="598" spans="2:49" x14ac:dyDescent="0.25">
      <c r="B598" s="705">
        <v>586</v>
      </c>
      <c r="C598" s="951">
        <f>(1+_xlfn.XLOOKUP(INT((B598-1)/12)+1,'ZC Curve'!$B$8:$B$107,'ZC Curve'!R$8:R$107,,0))^(1/12)-1</f>
        <v>0</v>
      </c>
      <c r="D598" s="946">
        <f t="shared" si="59"/>
        <v>1</v>
      </c>
      <c r="E598" s="594"/>
      <c r="F598" s="705">
        <f t="shared" si="60"/>
        <v>586</v>
      </c>
      <c r="G598" s="756"/>
      <c r="H598" s="756"/>
      <c r="I598" s="756"/>
      <c r="J598" s="756"/>
      <c r="K598" s="756"/>
      <c r="L598" s="756"/>
      <c r="M598" s="756"/>
      <c r="N598" s="594"/>
      <c r="O598" s="705">
        <f t="shared" si="61"/>
        <v>586</v>
      </c>
      <c r="P598" s="756"/>
      <c r="Q598" s="756"/>
      <c r="R598" s="756"/>
      <c r="S598" s="756"/>
      <c r="T598" s="756"/>
      <c r="U598" s="756"/>
      <c r="V598" s="756"/>
      <c r="W598" s="594"/>
      <c r="X598" s="705">
        <f t="shared" si="62"/>
        <v>586</v>
      </c>
      <c r="Y598" s="756"/>
      <c r="Z598" s="756"/>
      <c r="AA598" s="756"/>
      <c r="AB598" s="756"/>
      <c r="AC598" s="756"/>
      <c r="AD598" s="756"/>
      <c r="AE598" s="756"/>
      <c r="AF598" s="594"/>
      <c r="AG598" s="705">
        <f t="shared" si="63"/>
        <v>586</v>
      </c>
      <c r="AH598" s="756"/>
      <c r="AI598" s="756"/>
      <c r="AJ598" s="756"/>
      <c r="AK598" s="756"/>
      <c r="AL598" s="756"/>
      <c r="AM598" s="756"/>
      <c r="AN598" s="756"/>
      <c r="AO598" s="685"/>
      <c r="AP598" s="705">
        <f t="shared" si="64"/>
        <v>586</v>
      </c>
      <c r="AQ598" s="756"/>
      <c r="AR598" s="756"/>
      <c r="AS598" s="756"/>
      <c r="AT598" s="756"/>
      <c r="AU598" s="756"/>
      <c r="AV598" s="756"/>
      <c r="AW598" s="756"/>
    </row>
    <row r="599" spans="2:49" x14ac:dyDescent="0.25">
      <c r="B599" s="705">
        <v>587</v>
      </c>
      <c r="C599" s="951">
        <f>(1+_xlfn.XLOOKUP(INT((B599-1)/12)+1,'ZC Curve'!$B$8:$B$107,'ZC Curve'!R$8:R$107,,0))^(1/12)-1</f>
        <v>0</v>
      </c>
      <c r="D599" s="946">
        <f t="shared" si="59"/>
        <v>1</v>
      </c>
      <c r="E599" s="594"/>
      <c r="F599" s="705">
        <f t="shared" si="60"/>
        <v>587</v>
      </c>
      <c r="G599" s="756"/>
      <c r="H599" s="756"/>
      <c r="I599" s="756"/>
      <c r="J599" s="756"/>
      <c r="K599" s="756"/>
      <c r="L599" s="756"/>
      <c r="M599" s="756"/>
      <c r="N599" s="594"/>
      <c r="O599" s="705">
        <f t="shared" si="61"/>
        <v>587</v>
      </c>
      <c r="P599" s="756"/>
      <c r="Q599" s="756"/>
      <c r="R599" s="756"/>
      <c r="S599" s="756"/>
      <c r="T599" s="756"/>
      <c r="U599" s="756"/>
      <c r="V599" s="756"/>
      <c r="W599" s="594"/>
      <c r="X599" s="705">
        <f t="shared" si="62"/>
        <v>587</v>
      </c>
      <c r="Y599" s="756"/>
      <c r="Z599" s="756"/>
      <c r="AA599" s="756"/>
      <c r="AB599" s="756"/>
      <c r="AC599" s="756"/>
      <c r="AD599" s="756"/>
      <c r="AE599" s="756"/>
      <c r="AF599" s="594"/>
      <c r="AG599" s="705">
        <f t="shared" si="63"/>
        <v>587</v>
      </c>
      <c r="AH599" s="756"/>
      <c r="AI599" s="756"/>
      <c r="AJ599" s="756"/>
      <c r="AK599" s="756"/>
      <c r="AL599" s="756"/>
      <c r="AM599" s="756"/>
      <c r="AN599" s="756"/>
      <c r="AO599" s="685"/>
      <c r="AP599" s="705">
        <f t="shared" si="64"/>
        <v>587</v>
      </c>
      <c r="AQ599" s="756"/>
      <c r="AR599" s="756"/>
      <c r="AS599" s="756"/>
      <c r="AT599" s="756"/>
      <c r="AU599" s="756"/>
      <c r="AV599" s="756"/>
      <c r="AW599" s="756"/>
    </row>
    <row r="600" spans="2:49" x14ac:dyDescent="0.25">
      <c r="B600" s="705">
        <v>588</v>
      </c>
      <c r="C600" s="951">
        <f>(1+_xlfn.XLOOKUP(INT((B600-1)/12)+1,'ZC Curve'!$B$8:$B$107,'ZC Curve'!R$8:R$107,,0))^(1/12)-1</f>
        <v>0</v>
      </c>
      <c r="D600" s="946">
        <f t="shared" si="59"/>
        <v>1</v>
      </c>
      <c r="E600" s="594"/>
      <c r="F600" s="705">
        <f t="shared" si="60"/>
        <v>588</v>
      </c>
      <c r="G600" s="756"/>
      <c r="H600" s="756"/>
      <c r="I600" s="756"/>
      <c r="J600" s="756"/>
      <c r="K600" s="756"/>
      <c r="L600" s="756"/>
      <c r="M600" s="756"/>
      <c r="N600" s="594"/>
      <c r="O600" s="705">
        <f t="shared" si="61"/>
        <v>588</v>
      </c>
      <c r="P600" s="756"/>
      <c r="Q600" s="756"/>
      <c r="R600" s="756"/>
      <c r="S600" s="756"/>
      <c r="T600" s="756"/>
      <c r="U600" s="756"/>
      <c r="V600" s="756"/>
      <c r="W600" s="594"/>
      <c r="X600" s="705">
        <f t="shared" si="62"/>
        <v>588</v>
      </c>
      <c r="Y600" s="756"/>
      <c r="Z600" s="756"/>
      <c r="AA600" s="756"/>
      <c r="AB600" s="756"/>
      <c r="AC600" s="756"/>
      <c r="AD600" s="756"/>
      <c r="AE600" s="756"/>
      <c r="AF600" s="594"/>
      <c r="AG600" s="705">
        <f t="shared" si="63"/>
        <v>588</v>
      </c>
      <c r="AH600" s="756"/>
      <c r="AI600" s="756"/>
      <c r="AJ600" s="756"/>
      <c r="AK600" s="756"/>
      <c r="AL600" s="756"/>
      <c r="AM600" s="756"/>
      <c r="AN600" s="756"/>
      <c r="AO600" s="685"/>
      <c r="AP600" s="705">
        <f t="shared" si="64"/>
        <v>588</v>
      </c>
      <c r="AQ600" s="756"/>
      <c r="AR600" s="756"/>
      <c r="AS600" s="756"/>
      <c r="AT600" s="756"/>
      <c r="AU600" s="756"/>
      <c r="AV600" s="756"/>
      <c r="AW600" s="756"/>
    </row>
    <row r="601" spans="2:49" x14ac:dyDescent="0.25">
      <c r="B601" s="705">
        <v>589</v>
      </c>
      <c r="C601" s="951">
        <f>(1+_xlfn.XLOOKUP(INT((B601-1)/12)+1,'ZC Curve'!$B$8:$B$107,'ZC Curve'!R$8:R$107,,0))^(1/12)-1</f>
        <v>0</v>
      </c>
      <c r="D601" s="946">
        <f t="shared" si="59"/>
        <v>1</v>
      </c>
      <c r="E601" s="594"/>
      <c r="F601" s="705">
        <f t="shared" si="60"/>
        <v>589</v>
      </c>
      <c r="G601" s="756"/>
      <c r="H601" s="756"/>
      <c r="I601" s="756"/>
      <c r="J601" s="756"/>
      <c r="K601" s="756"/>
      <c r="L601" s="756"/>
      <c r="M601" s="756"/>
      <c r="N601" s="594"/>
      <c r="O601" s="705">
        <f t="shared" si="61"/>
        <v>589</v>
      </c>
      <c r="P601" s="756"/>
      <c r="Q601" s="756"/>
      <c r="R601" s="756"/>
      <c r="S601" s="756"/>
      <c r="T601" s="756"/>
      <c r="U601" s="756"/>
      <c r="V601" s="756"/>
      <c r="W601" s="594"/>
      <c r="X601" s="705">
        <f t="shared" si="62"/>
        <v>589</v>
      </c>
      <c r="Y601" s="756"/>
      <c r="Z601" s="756"/>
      <c r="AA601" s="756"/>
      <c r="AB601" s="756"/>
      <c r="AC601" s="756"/>
      <c r="AD601" s="756"/>
      <c r="AE601" s="756"/>
      <c r="AF601" s="594"/>
      <c r="AG601" s="705">
        <f t="shared" si="63"/>
        <v>589</v>
      </c>
      <c r="AH601" s="756"/>
      <c r="AI601" s="756"/>
      <c r="AJ601" s="756"/>
      <c r="AK601" s="756"/>
      <c r="AL601" s="756"/>
      <c r="AM601" s="756"/>
      <c r="AN601" s="756"/>
      <c r="AO601" s="685"/>
      <c r="AP601" s="705">
        <f t="shared" si="64"/>
        <v>589</v>
      </c>
      <c r="AQ601" s="756"/>
      <c r="AR601" s="756"/>
      <c r="AS601" s="756"/>
      <c r="AT601" s="756"/>
      <c r="AU601" s="756"/>
      <c r="AV601" s="756"/>
      <c r="AW601" s="756"/>
    </row>
    <row r="602" spans="2:49" x14ac:dyDescent="0.25">
      <c r="B602" s="705">
        <v>590</v>
      </c>
      <c r="C602" s="951">
        <f>(1+_xlfn.XLOOKUP(INT((B602-1)/12)+1,'ZC Curve'!$B$8:$B$107,'ZC Curve'!R$8:R$107,,0))^(1/12)-1</f>
        <v>0</v>
      </c>
      <c r="D602" s="946">
        <f t="shared" si="59"/>
        <v>1</v>
      </c>
      <c r="E602" s="594"/>
      <c r="F602" s="705">
        <f t="shared" si="60"/>
        <v>590</v>
      </c>
      <c r="G602" s="756"/>
      <c r="H602" s="756"/>
      <c r="I602" s="756"/>
      <c r="J602" s="756"/>
      <c r="K602" s="756"/>
      <c r="L602" s="756"/>
      <c r="M602" s="756"/>
      <c r="N602" s="594"/>
      <c r="O602" s="705">
        <f t="shared" si="61"/>
        <v>590</v>
      </c>
      <c r="P602" s="756"/>
      <c r="Q602" s="756"/>
      <c r="R602" s="756"/>
      <c r="S602" s="756"/>
      <c r="T602" s="756"/>
      <c r="U602" s="756"/>
      <c r="V602" s="756"/>
      <c r="W602" s="594"/>
      <c r="X602" s="705">
        <f t="shared" si="62"/>
        <v>590</v>
      </c>
      <c r="Y602" s="756"/>
      <c r="Z602" s="756"/>
      <c r="AA602" s="756"/>
      <c r="AB602" s="756"/>
      <c r="AC602" s="756"/>
      <c r="AD602" s="756"/>
      <c r="AE602" s="756"/>
      <c r="AF602" s="594"/>
      <c r="AG602" s="705">
        <f t="shared" si="63"/>
        <v>590</v>
      </c>
      <c r="AH602" s="756"/>
      <c r="AI602" s="756"/>
      <c r="AJ602" s="756"/>
      <c r="AK602" s="756"/>
      <c r="AL602" s="756"/>
      <c r="AM602" s="756"/>
      <c r="AN602" s="756"/>
      <c r="AO602" s="685"/>
      <c r="AP602" s="705">
        <f t="shared" si="64"/>
        <v>590</v>
      </c>
      <c r="AQ602" s="756"/>
      <c r="AR602" s="756"/>
      <c r="AS602" s="756"/>
      <c r="AT602" s="756"/>
      <c r="AU602" s="756"/>
      <c r="AV602" s="756"/>
      <c r="AW602" s="756"/>
    </row>
    <row r="603" spans="2:49" x14ac:dyDescent="0.25">
      <c r="B603" s="705">
        <v>591</v>
      </c>
      <c r="C603" s="951">
        <f>(1+_xlfn.XLOOKUP(INT((B603-1)/12)+1,'ZC Curve'!$B$8:$B$107,'ZC Curve'!R$8:R$107,,0))^(1/12)-1</f>
        <v>0</v>
      </c>
      <c r="D603" s="946">
        <f t="shared" si="59"/>
        <v>1</v>
      </c>
      <c r="E603" s="594"/>
      <c r="F603" s="705">
        <f t="shared" si="60"/>
        <v>591</v>
      </c>
      <c r="G603" s="756"/>
      <c r="H603" s="756"/>
      <c r="I603" s="756"/>
      <c r="J603" s="756"/>
      <c r="K603" s="756"/>
      <c r="L603" s="756"/>
      <c r="M603" s="756"/>
      <c r="N603" s="594"/>
      <c r="O603" s="705">
        <f t="shared" si="61"/>
        <v>591</v>
      </c>
      <c r="P603" s="756"/>
      <c r="Q603" s="756"/>
      <c r="R603" s="756"/>
      <c r="S603" s="756"/>
      <c r="T603" s="756"/>
      <c r="U603" s="756"/>
      <c r="V603" s="756"/>
      <c r="W603" s="594"/>
      <c r="X603" s="705">
        <f t="shared" si="62"/>
        <v>591</v>
      </c>
      <c r="Y603" s="756"/>
      <c r="Z603" s="756"/>
      <c r="AA603" s="756"/>
      <c r="AB603" s="756"/>
      <c r="AC603" s="756"/>
      <c r="AD603" s="756"/>
      <c r="AE603" s="756"/>
      <c r="AF603" s="594"/>
      <c r="AG603" s="705">
        <f t="shared" si="63"/>
        <v>591</v>
      </c>
      <c r="AH603" s="756"/>
      <c r="AI603" s="756"/>
      <c r="AJ603" s="756"/>
      <c r="AK603" s="756"/>
      <c r="AL603" s="756"/>
      <c r="AM603" s="756"/>
      <c r="AN603" s="756"/>
      <c r="AO603" s="685"/>
      <c r="AP603" s="705">
        <f t="shared" si="64"/>
        <v>591</v>
      </c>
      <c r="AQ603" s="756"/>
      <c r="AR603" s="756"/>
      <c r="AS603" s="756"/>
      <c r="AT603" s="756"/>
      <c r="AU603" s="756"/>
      <c r="AV603" s="756"/>
      <c r="AW603" s="756"/>
    </row>
    <row r="604" spans="2:49" x14ac:dyDescent="0.25">
      <c r="B604" s="705">
        <v>592</v>
      </c>
      <c r="C604" s="951">
        <f>(1+_xlfn.XLOOKUP(INT((B604-1)/12)+1,'ZC Curve'!$B$8:$B$107,'ZC Curve'!R$8:R$107,,0))^(1/12)-1</f>
        <v>0</v>
      </c>
      <c r="D604" s="946">
        <f t="shared" si="59"/>
        <v>1</v>
      </c>
      <c r="E604" s="594"/>
      <c r="F604" s="705">
        <f t="shared" si="60"/>
        <v>592</v>
      </c>
      <c r="G604" s="756"/>
      <c r="H604" s="756"/>
      <c r="I604" s="756"/>
      <c r="J604" s="756"/>
      <c r="K604" s="756"/>
      <c r="L604" s="756"/>
      <c r="M604" s="756"/>
      <c r="N604" s="594"/>
      <c r="O604" s="705">
        <f t="shared" si="61"/>
        <v>592</v>
      </c>
      <c r="P604" s="756"/>
      <c r="Q604" s="756"/>
      <c r="R604" s="756"/>
      <c r="S604" s="756"/>
      <c r="T604" s="756"/>
      <c r="U604" s="756"/>
      <c r="V604" s="756"/>
      <c r="W604" s="594"/>
      <c r="X604" s="705">
        <f t="shared" si="62"/>
        <v>592</v>
      </c>
      <c r="Y604" s="756"/>
      <c r="Z604" s="756"/>
      <c r="AA604" s="756"/>
      <c r="AB604" s="756"/>
      <c r="AC604" s="756"/>
      <c r="AD604" s="756"/>
      <c r="AE604" s="756"/>
      <c r="AF604" s="594"/>
      <c r="AG604" s="705">
        <f t="shared" si="63"/>
        <v>592</v>
      </c>
      <c r="AH604" s="756"/>
      <c r="AI604" s="756"/>
      <c r="AJ604" s="756"/>
      <c r="AK604" s="756"/>
      <c r="AL604" s="756"/>
      <c r="AM604" s="756"/>
      <c r="AN604" s="756"/>
      <c r="AO604" s="685"/>
      <c r="AP604" s="705">
        <f t="shared" si="64"/>
        <v>592</v>
      </c>
      <c r="AQ604" s="756"/>
      <c r="AR604" s="756"/>
      <c r="AS604" s="756"/>
      <c r="AT604" s="756"/>
      <c r="AU604" s="756"/>
      <c r="AV604" s="756"/>
      <c r="AW604" s="756"/>
    </row>
    <row r="605" spans="2:49" x14ac:dyDescent="0.25">
      <c r="B605" s="705">
        <v>593</v>
      </c>
      <c r="C605" s="951">
        <f>(1+_xlfn.XLOOKUP(INT((B605-1)/12)+1,'ZC Curve'!$B$8:$B$107,'ZC Curve'!R$8:R$107,,0))^(1/12)-1</f>
        <v>0</v>
      </c>
      <c r="D605" s="946">
        <f t="shared" si="59"/>
        <v>1</v>
      </c>
      <c r="E605" s="594"/>
      <c r="F605" s="705">
        <f t="shared" si="60"/>
        <v>593</v>
      </c>
      <c r="G605" s="756"/>
      <c r="H605" s="756"/>
      <c r="I605" s="756"/>
      <c r="J605" s="756"/>
      <c r="K605" s="756"/>
      <c r="L605" s="756"/>
      <c r="M605" s="756"/>
      <c r="N605" s="594"/>
      <c r="O605" s="705">
        <f t="shared" si="61"/>
        <v>593</v>
      </c>
      <c r="P605" s="756"/>
      <c r="Q605" s="756"/>
      <c r="R605" s="756"/>
      <c r="S605" s="756"/>
      <c r="T605" s="756"/>
      <c r="U605" s="756"/>
      <c r="V605" s="756"/>
      <c r="W605" s="594"/>
      <c r="X605" s="705">
        <f t="shared" si="62"/>
        <v>593</v>
      </c>
      <c r="Y605" s="756"/>
      <c r="Z605" s="756"/>
      <c r="AA605" s="756"/>
      <c r="AB605" s="756"/>
      <c r="AC605" s="756"/>
      <c r="AD605" s="756"/>
      <c r="AE605" s="756"/>
      <c r="AF605" s="594"/>
      <c r="AG605" s="705">
        <f t="shared" si="63"/>
        <v>593</v>
      </c>
      <c r="AH605" s="756"/>
      <c r="AI605" s="756"/>
      <c r="AJ605" s="756"/>
      <c r="AK605" s="756"/>
      <c r="AL605" s="756"/>
      <c r="AM605" s="756"/>
      <c r="AN605" s="756"/>
      <c r="AO605" s="685"/>
      <c r="AP605" s="705">
        <f t="shared" si="64"/>
        <v>593</v>
      </c>
      <c r="AQ605" s="756"/>
      <c r="AR605" s="756"/>
      <c r="AS605" s="756"/>
      <c r="AT605" s="756"/>
      <c r="AU605" s="756"/>
      <c r="AV605" s="756"/>
      <c r="AW605" s="756"/>
    </row>
    <row r="606" spans="2:49" x14ac:dyDescent="0.25">
      <c r="B606" s="705">
        <v>594</v>
      </c>
      <c r="C606" s="951">
        <f>(1+_xlfn.XLOOKUP(INT((B606-1)/12)+1,'ZC Curve'!$B$8:$B$107,'ZC Curve'!R$8:R$107,,0))^(1/12)-1</f>
        <v>0</v>
      </c>
      <c r="D606" s="946">
        <f t="shared" si="59"/>
        <v>1</v>
      </c>
      <c r="E606" s="594"/>
      <c r="F606" s="705">
        <f t="shared" si="60"/>
        <v>594</v>
      </c>
      <c r="G606" s="756"/>
      <c r="H606" s="756"/>
      <c r="I606" s="756"/>
      <c r="J606" s="756"/>
      <c r="K606" s="756"/>
      <c r="L606" s="756"/>
      <c r="M606" s="756"/>
      <c r="N606" s="594"/>
      <c r="O606" s="705">
        <f t="shared" si="61"/>
        <v>594</v>
      </c>
      <c r="P606" s="756"/>
      <c r="Q606" s="756"/>
      <c r="R606" s="756"/>
      <c r="S606" s="756"/>
      <c r="T606" s="756"/>
      <c r="U606" s="756"/>
      <c r="V606" s="756"/>
      <c r="W606" s="594"/>
      <c r="X606" s="705">
        <f t="shared" si="62"/>
        <v>594</v>
      </c>
      <c r="Y606" s="756"/>
      <c r="Z606" s="756"/>
      <c r="AA606" s="756"/>
      <c r="AB606" s="756"/>
      <c r="AC606" s="756"/>
      <c r="AD606" s="756"/>
      <c r="AE606" s="756"/>
      <c r="AF606" s="594"/>
      <c r="AG606" s="705">
        <f t="shared" si="63"/>
        <v>594</v>
      </c>
      <c r="AH606" s="756"/>
      <c r="AI606" s="756"/>
      <c r="AJ606" s="756"/>
      <c r="AK606" s="756"/>
      <c r="AL606" s="756"/>
      <c r="AM606" s="756"/>
      <c r="AN606" s="756"/>
      <c r="AO606" s="685"/>
      <c r="AP606" s="705">
        <f t="shared" si="64"/>
        <v>594</v>
      </c>
      <c r="AQ606" s="756"/>
      <c r="AR606" s="756"/>
      <c r="AS606" s="756"/>
      <c r="AT606" s="756"/>
      <c r="AU606" s="756"/>
      <c r="AV606" s="756"/>
      <c r="AW606" s="756"/>
    </row>
    <row r="607" spans="2:49" x14ac:dyDescent="0.25">
      <c r="B607" s="705">
        <v>595</v>
      </c>
      <c r="C607" s="951">
        <f>(1+_xlfn.XLOOKUP(INT((B607-1)/12)+1,'ZC Curve'!$B$8:$B$107,'ZC Curve'!R$8:R$107,,0))^(1/12)-1</f>
        <v>0</v>
      </c>
      <c r="D607" s="946">
        <f t="shared" si="59"/>
        <v>1</v>
      </c>
      <c r="E607" s="594"/>
      <c r="F607" s="705">
        <f t="shared" si="60"/>
        <v>595</v>
      </c>
      <c r="G607" s="756"/>
      <c r="H607" s="756"/>
      <c r="I607" s="756"/>
      <c r="J607" s="756"/>
      <c r="K607" s="756"/>
      <c r="L607" s="756"/>
      <c r="M607" s="756"/>
      <c r="N607" s="594"/>
      <c r="O607" s="705">
        <f t="shared" si="61"/>
        <v>595</v>
      </c>
      <c r="P607" s="756"/>
      <c r="Q607" s="756"/>
      <c r="R607" s="756"/>
      <c r="S607" s="756"/>
      <c r="T607" s="756"/>
      <c r="U607" s="756"/>
      <c r="V607" s="756"/>
      <c r="W607" s="594"/>
      <c r="X607" s="705">
        <f t="shared" si="62"/>
        <v>595</v>
      </c>
      <c r="Y607" s="756"/>
      <c r="Z607" s="756"/>
      <c r="AA607" s="756"/>
      <c r="AB607" s="756"/>
      <c r="AC607" s="756"/>
      <c r="AD607" s="756"/>
      <c r="AE607" s="756"/>
      <c r="AF607" s="594"/>
      <c r="AG607" s="705">
        <f t="shared" si="63"/>
        <v>595</v>
      </c>
      <c r="AH607" s="756"/>
      <c r="AI607" s="756"/>
      <c r="AJ607" s="756"/>
      <c r="AK607" s="756"/>
      <c r="AL607" s="756"/>
      <c r="AM607" s="756"/>
      <c r="AN607" s="756"/>
      <c r="AO607" s="685"/>
      <c r="AP607" s="705">
        <f t="shared" si="64"/>
        <v>595</v>
      </c>
      <c r="AQ607" s="756"/>
      <c r="AR607" s="756"/>
      <c r="AS607" s="756"/>
      <c r="AT607" s="756"/>
      <c r="AU607" s="756"/>
      <c r="AV607" s="756"/>
      <c r="AW607" s="756"/>
    </row>
    <row r="608" spans="2:49" x14ac:dyDescent="0.25">
      <c r="B608" s="705">
        <v>596</v>
      </c>
      <c r="C608" s="951">
        <f>(1+_xlfn.XLOOKUP(INT((B608-1)/12)+1,'ZC Curve'!$B$8:$B$107,'ZC Curve'!R$8:R$107,,0))^(1/12)-1</f>
        <v>0</v>
      </c>
      <c r="D608" s="946">
        <f t="shared" si="59"/>
        <v>1</v>
      </c>
      <c r="E608" s="594"/>
      <c r="F608" s="705">
        <f t="shared" si="60"/>
        <v>596</v>
      </c>
      <c r="G608" s="756"/>
      <c r="H608" s="756"/>
      <c r="I608" s="756"/>
      <c r="J608" s="756"/>
      <c r="K608" s="756"/>
      <c r="L608" s="756"/>
      <c r="M608" s="756"/>
      <c r="N608" s="594"/>
      <c r="O608" s="705">
        <f t="shared" si="61"/>
        <v>596</v>
      </c>
      <c r="P608" s="756"/>
      <c r="Q608" s="756"/>
      <c r="R608" s="756"/>
      <c r="S608" s="756"/>
      <c r="T608" s="756"/>
      <c r="U608" s="756"/>
      <c r="V608" s="756"/>
      <c r="W608" s="594"/>
      <c r="X608" s="705">
        <f t="shared" si="62"/>
        <v>596</v>
      </c>
      <c r="Y608" s="756"/>
      <c r="Z608" s="756"/>
      <c r="AA608" s="756"/>
      <c r="AB608" s="756"/>
      <c r="AC608" s="756"/>
      <c r="AD608" s="756"/>
      <c r="AE608" s="756"/>
      <c r="AF608" s="594"/>
      <c r="AG608" s="705">
        <f t="shared" si="63"/>
        <v>596</v>
      </c>
      <c r="AH608" s="756"/>
      <c r="AI608" s="756"/>
      <c r="AJ608" s="756"/>
      <c r="AK608" s="756"/>
      <c r="AL608" s="756"/>
      <c r="AM608" s="756"/>
      <c r="AN608" s="756"/>
      <c r="AO608" s="685"/>
      <c r="AP608" s="705">
        <f t="shared" si="64"/>
        <v>596</v>
      </c>
      <c r="AQ608" s="756"/>
      <c r="AR608" s="756"/>
      <c r="AS608" s="756"/>
      <c r="AT608" s="756"/>
      <c r="AU608" s="756"/>
      <c r="AV608" s="756"/>
      <c r="AW608" s="756"/>
    </row>
    <row r="609" spans="2:49" x14ac:dyDescent="0.25">
      <c r="B609" s="705">
        <v>597</v>
      </c>
      <c r="C609" s="951">
        <f>(1+_xlfn.XLOOKUP(INT((B609-1)/12)+1,'ZC Curve'!$B$8:$B$107,'ZC Curve'!R$8:R$107,,0))^(1/12)-1</f>
        <v>0</v>
      </c>
      <c r="D609" s="946">
        <f t="shared" si="59"/>
        <v>1</v>
      </c>
      <c r="E609" s="594"/>
      <c r="F609" s="705">
        <f t="shared" si="60"/>
        <v>597</v>
      </c>
      <c r="G609" s="756"/>
      <c r="H609" s="756"/>
      <c r="I609" s="756"/>
      <c r="J609" s="756"/>
      <c r="K609" s="756"/>
      <c r="L609" s="756"/>
      <c r="M609" s="756"/>
      <c r="N609" s="594"/>
      <c r="O609" s="705">
        <f t="shared" si="61"/>
        <v>597</v>
      </c>
      <c r="P609" s="756"/>
      <c r="Q609" s="756"/>
      <c r="R609" s="756"/>
      <c r="S609" s="756"/>
      <c r="T609" s="756"/>
      <c r="U609" s="756"/>
      <c r="V609" s="756"/>
      <c r="W609" s="594"/>
      <c r="X609" s="705">
        <f t="shared" si="62"/>
        <v>597</v>
      </c>
      <c r="Y609" s="756"/>
      <c r="Z609" s="756"/>
      <c r="AA609" s="756"/>
      <c r="AB609" s="756"/>
      <c r="AC609" s="756"/>
      <c r="AD609" s="756"/>
      <c r="AE609" s="756"/>
      <c r="AF609" s="594"/>
      <c r="AG609" s="705">
        <f t="shared" si="63"/>
        <v>597</v>
      </c>
      <c r="AH609" s="756"/>
      <c r="AI609" s="756"/>
      <c r="AJ609" s="756"/>
      <c r="AK609" s="756"/>
      <c r="AL609" s="756"/>
      <c r="AM609" s="756"/>
      <c r="AN609" s="756"/>
      <c r="AO609" s="685"/>
      <c r="AP609" s="705">
        <f t="shared" si="64"/>
        <v>597</v>
      </c>
      <c r="AQ609" s="756"/>
      <c r="AR609" s="756"/>
      <c r="AS609" s="756"/>
      <c r="AT609" s="756"/>
      <c r="AU609" s="756"/>
      <c r="AV609" s="756"/>
      <c r="AW609" s="756"/>
    </row>
    <row r="610" spans="2:49" x14ac:dyDescent="0.25">
      <c r="B610" s="705">
        <v>598</v>
      </c>
      <c r="C610" s="951">
        <f>(1+_xlfn.XLOOKUP(INT((B610-1)/12)+1,'ZC Curve'!$B$8:$B$107,'ZC Curve'!R$8:R$107,,0))^(1/12)-1</f>
        <v>0</v>
      </c>
      <c r="D610" s="946">
        <f t="shared" si="59"/>
        <v>1</v>
      </c>
      <c r="E610" s="594"/>
      <c r="F610" s="705">
        <f t="shared" si="60"/>
        <v>598</v>
      </c>
      <c r="G610" s="756"/>
      <c r="H610" s="756"/>
      <c r="I610" s="756"/>
      <c r="J610" s="756"/>
      <c r="K610" s="756"/>
      <c r="L610" s="756"/>
      <c r="M610" s="756"/>
      <c r="N610" s="594"/>
      <c r="O610" s="705">
        <f t="shared" si="61"/>
        <v>598</v>
      </c>
      <c r="P610" s="756"/>
      <c r="Q610" s="756"/>
      <c r="R610" s="756"/>
      <c r="S610" s="756"/>
      <c r="T610" s="756"/>
      <c r="U610" s="756"/>
      <c r="V610" s="756"/>
      <c r="W610" s="594"/>
      <c r="X610" s="705">
        <f t="shared" si="62"/>
        <v>598</v>
      </c>
      <c r="Y610" s="756"/>
      <c r="Z610" s="756"/>
      <c r="AA610" s="756"/>
      <c r="AB610" s="756"/>
      <c r="AC610" s="756"/>
      <c r="AD610" s="756"/>
      <c r="AE610" s="756"/>
      <c r="AF610" s="594"/>
      <c r="AG610" s="705">
        <f t="shared" si="63"/>
        <v>598</v>
      </c>
      <c r="AH610" s="756"/>
      <c r="AI610" s="756"/>
      <c r="AJ610" s="756"/>
      <c r="AK610" s="756"/>
      <c r="AL610" s="756"/>
      <c r="AM610" s="756"/>
      <c r="AN610" s="756"/>
      <c r="AO610" s="685"/>
      <c r="AP610" s="705">
        <f t="shared" si="64"/>
        <v>598</v>
      </c>
      <c r="AQ610" s="756"/>
      <c r="AR610" s="756"/>
      <c r="AS610" s="756"/>
      <c r="AT610" s="756"/>
      <c r="AU610" s="756"/>
      <c r="AV610" s="756"/>
      <c r="AW610" s="756"/>
    </row>
    <row r="611" spans="2:49" x14ac:dyDescent="0.25">
      <c r="B611" s="705">
        <v>599</v>
      </c>
      <c r="C611" s="951">
        <f>(1+_xlfn.XLOOKUP(INT((B611-1)/12)+1,'ZC Curve'!$B$8:$B$107,'ZC Curve'!R$8:R$107,,0))^(1/12)-1</f>
        <v>0</v>
      </c>
      <c r="D611" s="946">
        <f t="shared" si="59"/>
        <v>1</v>
      </c>
      <c r="E611" s="594"/>
      <c r="F611" s="705">
        <f t="shared" si="60"/>
        <v>599</v>
      </c>
      <c r="G611" s="756"/>
      <c r="H611" s="756"/>
      <c r="I611" s="756"/>
      <c r="J611" s="756"/>
      <c r="K611" s="756"/>
      <c r="L611" s="756"/>
      <c r="M611" s="756"/>
      <c r="N611" s="594"/>
      <c r="O611" s="705">
        <f t="shared" si="61"/>
        <v>599</v>
      </c>
      <c r="P611" s="756"/>
      <c r="Q611" s="756"/>
      <c r="R611" s="756"/>
      <c r="S611" s="756"/>
      <c r="T611" s="756"/>
      <c r="U611" s="756"/>
      <c r="V611" s="756"/>
      <c r="W611" s="594"/>
      <c r="X611" s="705">
        <f t="shared" si="62"/>
        <v>599</v>
      </c>
      <c r="Y611" s="756"/>
      <c r="Z611" s="756"/>
      <c r="AA611" s="756"/>
      <c r="AB611" s="756"/>
      <c r="AC611" s="756"/>
      <c r="AD611" s="756"/>
      <c r="AE611" s="756"/>
      <c r="AF611" s="594"/>
      <c r="AG611" s="705">
        <f t="shared" si="63"/>
        <v>599</v>
      </c>
      <c r="AH611" s="756"/>
      <c r="AI611" s="756"/>
      <c r="AJ611" s="756"/>
      <c r="AK611" s="756"/>
      <c r="AL611" s="756"/>
      <c r="AM611" s="756"/>
      <c r="AN611" s="756"/>
      <c r="AO611" s="685"/>
      <c r="AP611" s="705">
        <f t="shared" si="64"/>
        <v>599</v>
      </c>
      <c r="AQ611" s="756"/>
      <c r="AR611" s="756"/>
      <c r="AS611" s="756"/>
      <c r="AT611" s="756"/>
      <c r="AU611" s="756"/>
      <c r="AV611" s="756"/>
      <c r="AW611" s="756"/>
    </row>
    <row r="612" spans="2:49" x14ac:dyDescent="0.25">
      <c r="B612" s="705">
        <v>600</v>
      </c>
      <c r="C612" s="951">
        <f>(1+_xlfn.XLOOKUP(INT((B612-1)/12)+1,'ZC Curve'!$B$8:$B$107,'ZC Curve'!R$8:R$107,,0))^(1/12)-1</f>
        <v>0</v>
      </c>
      <c r="D612" s="946">
        <f t="shared" si="59"/>
        <v>1</v>
      </c>
      <c r="E612" s="594"/>
      <c r="F612" s="705">
        <f t="shared" si="60"/>
        <v>600</v>
      </c>
      <c r="G612" s="756"/>
      <c r="H612" s="756"/>
      <c r="I612" s="756"/>
      <c r="J612" s="756"/>
      <c r="K612" s="756"/>
      <c r="L612" s="756"/>
      <c r="M612" s="756"/>
      <c r="N612" s="594"/>
      <c r="O612" s="705">
        <f t="shared" si="61"/>
        <v>600</v>
      </c>
      <c r="P612" s="756"/>
      <c r="Q612" s="756"/>
      <c r="R612" s="756"/>
      <c r="S612" s="756"/>
      <c r="T612" s="756"/>
      <c r="U612" s="756"/>
      <c r="V612" s="756"/>
      <c r="W612" s="594"/>
      <c r="X612" s="705">
        <f t="shared" si="62"/>
        <v>600</v>
      </c>
      <c r="Y612" s="756"/>
      <c r="Z612" s="756"/>
      <c r="AA612" s="756"/>
      <c r="AB612" s="756"/>
      <c r="AC612" s="756"/>
      <c r="AD612" s="756"/>
      <c r="AE612" s="756"/>
      <c r="AF612" s="594"/>
      <c r="AG612" s="705">
        <f t="shared" si="63"/>
        <v>600</v>
      </c>
      <c r="AH612" s="756"/>
      <c r="AI612" s="756"/>
      <c r="AJ612" s="756"/>
      <c r="AK612" s="756"/>
      <c r="AL612" s="756"/>
      <c r="AM612" s="756"/>
      <c r="AN612" s="756"/>
      <c r="AO612" s="685"/>
      <c r="AP612" s="705">
        <f t="shared" si="64"/>
        <v>600</v>
      </c>
      <c r="AQ612" s="756"/>
      <c r="AR612" s="756"/>
      <c r="AS612" s="756"/>
      <c r="AT612" s="756"/>
      <c r="AU612" s="756"/>
      <c r="AV612" s="756"/>
      <c r="AW612" s="756"/>
    </row>
    <row r="613" spans="2:49" x14ac:dyDescent="0.25">
      <c r="B613" s="705">
        <v>601</v>
      </c>
      <c r="C613" s="951">
        <f>(1+_xlfn.XLOOKUP(INT((B613-1)/12)+1,'ZC Curve'!$B$8:$B$107,'ZC Curve'!R$8:R$107,,0))^(1/12)-1</f>
        <v>0</v>
      </c>
      <c r="D613" s="946">
        <f t="shared" si="59"/>
        <v>1</v>
      </c>
      <c r="E613" s="594"/>
      <c r="F613" s="705">
        <f t="shared" si="60"/>
        <v>601</v>
      </c>
      <c r="G613" s="756"/>
      <c r="H613" s="756"/>
      <c r="I613" s="756"/>
      <c r="J613" s="756"/>
      <c r="K613" s="756"/>
      <c r="L613" s="756"/>
      <c r="M613" s="756"/>
      <c r="N613" s="594"/>
      <c r="O613" s="705">
        <f t="shared" si="61"/>
        <v>601</v>
      </c>
      <c r="P613" s="756"/>
      <c r="Q613" s="756"/>
      <c r="R613" s="756"/>
      <c r="S613" s="756"/>
      <c r="T613" s="756"/>
      <c r="U613" s="756"/>
      <c r="V613" s="756"/>
      <c r="W613" s="594"/>
      <c r="X613" s="705">
        <f t="shared" si="62"/>
        <v>601</v>
      </c>
      <c r="Y613" s="756"/>
      <c r="Z613" s="756"/>
      <c r="AA613" s="756"/>
      <c r="AB613" s="756"/>
      <c r="AC613" s="756"/>
      <c r="AD613" s="756"/>
      <c r="AE613" s="756"/>
      <c r="AF613" s="594"/>
      <c r="AG613" s="705">
        <f t="shared" si="63"/>
        <v>601</v>
      </c>
      <c r="AH613" s="756"/>
      <c r="AI613" s="756"/>
      <c r="AJ613" s="756"/>
      <c r="AK613" s="756"/>
      <c r="AL613" s="756"/>
      <c r="AM613" s="756"/>
      <c r="AN613" s="756"/>
      <c r="AO613" s="685"/>
      <c r="AP613" s="705">
        <f t="shared" si="64"/>
        <v>601</v>
      </c>
      <c r="AQ613" s="756"/>
      <c r="AR613" s="756"/>
      <c r="AS613" s="756"/>
      <c r="AT613" s="756"/>
      <c r="AU613" s="756"/>
      <c r="AV613" s="756"/>
      <c r="AW613" s="756"/>
    </row>
    <row r="614" spans="2:49" x14ac:dyDescent="0.25">
      <c r="B614" s="705">
        <v>602</v>
      </c>
      <c r="C614" s="951">
        <f>(1+_xlfn.XLOOKUP(INT((B614-1)/12)+1,'ZC Curve'!$B$8:$B$107,'ZC Curve'!R$8:R$107,,0))^(1/12)-1</f>
        <v>0</v>
      </c>
      <c r="D614" s="946">
        <f t="shared" si="59"/>
        <v>1</v>
      </c>
      <c r="E614" s="594"/>
      <c r="F614" s="705">
        <f t="shared" si="60"/>
        <v>602</v>
      </c>
      <c r="G614" s="756"/>
      <c r="H614" s="756"/>
      <c r="I614" s="756"/>
      <c r="J614" s="756"/>
      <c r="K614" s="756"/>
      <c r="L614" s="756"/>
      <c r="M614" s="756"/>
      <c r="N614" s="594"/>
      <c r="O614" s="705">
        <f t="shared" si="61"/>
        <v>602</v>
      </c>
      <c r="P614" s="756"/>
      <c r="Q614" s="756"/>
      <c r="R614" s="756"/>
      <c r="S614" s="756"/>
      <c r="T614" s="756"/>
      <c r="U614" s="756"/>
      <c r="V614" s="756"/>
      <c r="W614" s="594"/>
      <c r="X614" s="705">
        <f t="shared" si="62"/>
        <v>602</v>
      </c>
      <c r="Y614" s="756"/>
      <c r="Z614" s="756"/>
      <c r="AA614" s="756"/>
      <c r="AB614" s="756"/>
      <c r="AC614" s="756"/>
      <c r="AD614" s="756"/>
      <c r="AE614" s="756"/>
      <c r="AF614" s="594"/>
      <c r="AG614" s="705">
        <f t="shared" si="63"/>
        <v>602</v>
      </c>
      <c r="AH614" s="756"/>
      <c r="AI614" s="756"/>
      <c r="AJ614" s="756"/>
      <c r="AK614" s="756"/>
      <c r="AL614" s="756"/>
      <c r="AM614" s="756"/>
      <c r="AN614" s="756"/>
      <c r="AO614" s="685"/>
      <c r="AP614" s="705">
        <f t="shared" si="64"/>
        <v>602</v>
      </c>
      <c r="AQ614" s="756"/>
      <c r="AR614" s="756"/>
      <c r="AS614" s="756"/>
      <c r="AT614" s="756"/>
      <c r="AU614" s="756"/>
      <c r="AV614" s="756"/>
      <c r="AW614" s="756"/>
    </row>
    <row r="615" spans="2:49" x14ac:dyDescent="0.25">
      <c r="B615" s="705">
        <v>603</v>
      </c>
      <c r="C615" s="951">
        <f>(1+_xlfn.XLOOKUP(INT((B615-1)/12)+1,'ZC Curve'!$B$8:$B$107,'ZC Curve'!R$8:R$107,,0))^(1/12)-1</f>
        <v>0</v>
      </c>
      <c r="D615" s="946">
        <f t="shared" si="59"/>
        <v>1</v>
      </c>
      <c r="E615" s="594"/>
      <c r="F615" s="705">
        <f t="shared" si="60"/>
        <v>603</v>
      </c>
      <c r="G615" s="756"/>
      <c r="H615" s="756"/>
      <c r="I615" s="756"/>
      <c r="J615" s="756"/>
      <c r="K615" s="756"/>
      <c r="L615" s="756"/>
      <c r="M615" s="756"/>
      <c r="N615" s="594"/>
      <c r="O615" s="705">
        <f t="shared" si="61"/>
        <v>603</v>
      </c>
      <c r="P615" s="756"/>
      <c r="Q615" s="756"/>
      <c r="R615" s="756"/>
      <c r="S615" s="756"/>
      <c r="T615" s="756"/>
      <c r="U615" s="756"/>
      <c r="V615" s="756"/>
      <c r="W615" s="594"/>
      <c r="X615" s="705">
        <f t="shared" si="62"/>
        <v>603</v>
      </c>
      <c r="Y615" s="756"/>
      <c r="Z615" s="756"/>
      <c r="AA615" s="756"/>
      <c r="AB615" s="756"/>
      <c r="AC615" s="756"/>
      <c r="AD615" s="756"/>
      <c r="AE615" s="756"/>
      <c r="AF615" s="594"/>
      <c r="AG615" s="705">
        <f t="shared" si="63"/>
        <v>603</v>
      </c>
      <c r="AH615" s="756"/>
      <c r="AI615" s="756"/>
      <c r="AJ615" s="756"/>
      <c r="AK615" s="756"/>
      <c r="AL615" s="756"/>
      <c r="AM615" s="756"/>
      <c r="AN615" s="756"/>
      <c r="AO615" s="685"/>
      <c r="AP615" s="705">
        <f t="shared" si="64"/>
        <v>603</v>
      </c>
      <c r="AQ615" s="756"/>
      <c r="AR615" s="756"/>
      <c r="AS615" s="756"/>
      <c r="AT615" s="756"/>
      <c r="AU615" s="756"/>
      <c r="AV615" s="756"/>
      <c r="AW615" s="756"/>
    </row>
    <row r="616" spans="2:49" x14ac:dyDescent="0.25">
      <c r="B616" s="705">
        <v>604</v>
      </c>
      <c r="C616" s="951">
        <f>(1+_xlfn.XLOOKUP(INT((B616-1)/12)+1,'ZC Curve'!$B$8:$B$107,'ZC Curve'!R$8:R$107,,0))^(1/12)-1</f>
        <v>0</v>
      </c>
      <c r="D616" s="946">
        <f t="shared" si="59"/>
        <v>1</v>
      </c>
      <c r="E616" s="594"/>
      <c r="F616" s="705">
        <f t="shared" si="60"/>
        <v>604</v>
      </c>
      <c r="G616" s="756"/>
      <c r="H616" s="756"/>
      <c r="I616" s="756"/>
      <c r="J616" s="756"/>
      <c r="K616" s="756"/>
      <c r="L616" s="756"/>
      <c r="M616" s="756"/>
      <c r="N616" s="594"/>
      <c r="O616" s="705">
        <f t="shared" si="61"/>
        <v>604</v>
      </c>
      <c r="P616" s="756"/>
      <c r="Q616" s="756"/>
      <c r="R616" s="756"/>
      <c r="S616" s="756"/>
      <c r="T616" s="756"/>
      <c r="U616" s="756"/>
      <c r="V616" s="756"/>
      <c r="W616" s="594"/>
      <c r="X616" s="705">
        <f t="shared" si="62"/>
        <v>604</v>
      </c>
      <c r="Y616" s="756"/>
      <c r="Z616" s="756"/>
      <c r="AA616" s="756"/>
      <c r="AB616" s="756"/>
      <c r="AC616" s="756"/>
      <c r="AD616" s="756"/>
      <c r="AE616" s="756"/>
      <c r="AF616" s="594"/>
      <c r="AG616" s="705">
        <f t="shared" si="63"/>
        <v>604</v>
      </c>
      <c r="AH616" s="756"/>
      <c r="AI616" s="756"/>
      <c r="AJ616" s="756"/>
      <c r="AK616" s="756"/>
      <c r="AL616" s="756"/>
      <c r="AM616" s="756"/>
      <c r="AN616" s="756"/>
      <c r="AO616" s="685"/>
      <c r="AP616" s="705">
        <f t="shared" si="64"/>
        <v>604</v>
      </c>
      <c r="AQ616" s="756"/>
      <c r="AR616" s="756"/>
      <c r="AS616" s="756"/>
      <c r="AT616" s="756"/>
      <c r="AU616" s="756"/>
      <c r="AV616" s="756"/>
      <c r="AW616" s="756"/>
    </row>
    <row r="617" spans="2:49" x14ac:dyDescent="0.25">
      <c r="B617" s="705">
        <v>605</v>
      </c>
      <c r="C617" s="951">
        <f>(1+_xlfn.XLOOKUP(INT((B617-1)/12)+1,'ZC Curve'!$B$8:$B$107,'ZC Curve'!R$8:R$107,,0))^(1/12)-1</f>
        <v>0</v>
      </c>
      <c r="D617" s="946">
        <f t="shared" si="59"/>
        <v>1</v>
      </c>
      <c r="E617" s="594"/>
      <c r="F617" s="705">
        <f t="shared" si="60"/>
        <v>605</v>
      </c>
      <c r="G617" s="756"/>
      <c r="H617" s="756"/>
      <c r="I617" s="756"/>
      <c r="J617" s="756"/>
      <c r="K617" s="756"/>
      <c r="L617" s="756"/>
      <c r="M617" s="756"/>
      <c r="N617" s="594"/>
      <c r="O617" s="705">
        <f t="shared" si="61"/>
        <v>605</v>
      </c>
      <c r="P617" s="756"/>
      <c r="Q617" s="756"/>
      <c r="R617" s="756"/>
      <c r="S617" s="756"/>
      <c r="T617" s="756"/>
      <c r="U617" s="756"/>
      <c r="V617" s="756"/>
      <c r="W617" s="594"/>
      <c r="X617" s="705">
        <f t="shared" si="62"/>
        <v>605</v>
      </c>
      <c r="Y617" s="756"/>
      <c r="Z617" s="756"/>
      <c r="AA617" s="756"/>
      <c r="AB617" s="756"/>
      <c r="AC617" s="756"/>
      <c r="AD617" s="756"/>
      <c r="AE617" s="756"/>
      <c r="AF617" s="594"/>
      <c r="AG617" s="705">
        <f t="shared" si="63"/>
        <v>605</v>
      </c>
      <c r="AH617" s="756"/>
      <c r="AI617" s="756"/>
      <c r="AJ617" s="756"/>
      <c r="AK617" s="756"/>
      <c r="AL617" s="756"/>
      <c r="AM617" s="756"/>
      <c r="AN617" s="756"/>
      <c r="AO617" s="685"/>
      <c r="AP617" s="705">
        <f t="shared" si="64"/>
        <v>605</v>
      </c>
      <c r="AQ617" s="756"/>
      <c r="AR617" s="756"/>
      <c r="AS617" s="756"/>
      <c r="AT617" s="756"/>
      <c r="AU617" s="756"/>
      <c r="AV617" s="756"/>
      <c r="AW617" s="756"/>
    </row>
    <row r="618" spans="2:49" x14ac:dyDescent="0.25">
      <c r="B618" s="705">
        <v>606</v>
      </c>
      <c r="C618" s="951">
        <f>(1+_xlfn.XLOOKUP(INT((B618-1)/12)+1,'ZC Curve'!$B$8:$B$107,'ZC Curve'!R$8:R$107,,0))^(1/12)-1</f>
        <v>0</v>
      </c>
      <c r="D618" s="946">
        <f t="shared" si="59"/>
        <v>1</v>
      </c>
      <c r="E618" s="594"/>
      <c r="F618" s="705">
        <f t="shared" si="60"/>
        <v>606</v>
      </c>
      <c r="G618" s="756"/>
      <c r="H618" s="756"/>
      <c r="I618" s="756"/>
      <c r="J618" s="756"/>
      <c r="K618" s="756"/>
      <c r="L618" s="756"/>
      <c r="M618" s="756"/>
      <c r="N618" s="594"/>
      <c r="O618" s="705">
        <f t="shared" si="61"/>
        <v>606</v>
      </c>
      <c r="P618" s="756"/>
      <c r="Q618" s="756"/>
      <c r="R618" s="756"/>
      <c r="S618" s="756"/>
      <c r="T618" s="756"/>
      <c r="U618" s="756"/>
      <c r="V618" s="756"/>
      <c r="W618" s="594"/>
      <c r="X618" s="705">
        <f t="shared" si="62"/>
        <v>606</v>
      </c>
      <c r="Y618" s="756"/>
      <c r="Z618" s="756"/>
      <c r="AA618" s="756"/>
      <c r="AB618" s="756"/>
      <c r="AC618" s="756"/>
      <c r="AD618" s="756"/>
      <c r="AE618" s="756"/>
      <c r="AF618" s="594"/>
      <c r="AG618" s="705">
        <f t="shared" si="63"/>
        <v>606</v>
      </c>
      <c r="AH618" s="756"/>
      <c r="AI618" s="756"/>
      <c r="AJ618" s="756"/>
      <c r="AK618" s="756"/>
      <c r="AL618" s="756"/>
      <c r="AM618" s="756"/>
      <c r="AN618" s="756"/>
      <c r="AO618" s="685"/>
      <c r="AP618" s="705">
        <f t="shared" si="64"/>
        <v>606</v>
      </c>
      <c r="AQ618" s="756"/>
      <c r="AR618" s="756"/>
      <c r="AS618" s="756"/>
      <c r="AT618" s="756"/>
      <c r="AU618" s="756"/>
      <c r="AV618" s="756"/>
      <c r="AW618" s="756"/>
    </row>
    <row r="619" spans="2:49" x14ac:dyDescent="0.25">
      <c r="B619" s="705">
        <v>607</v>
      </c>
      <c r="C619" s="951">
        <f>(1+_xlfn.XLOOKUP(INT((B619-1)/12)+1,'ZC Curve'!$B$8:$B$107,'ZC Curve'!R$8:R$107,,0))^(1/12)-1</f>
        <v>0</v>
      </c>
      <c r="D619" s="946">
        <f t="shared" si="59"/>
        <v>1</v>
      </c>
      <c r="E619" s="594"/>
      <c r="F619" s="705">
        <f t="shared" si="60"/>
        <v>607</v>
      </c>
      <c r="G619" s="756"/>
      <c r="H619" s="756"/>
      <c r="I619" s="756"/>
      <c r="J619" s="756"/>
      <c r="K619" s="756"/>
      <c r="L619" s="756"/>
      <c r="M619" s="756"/>
      <c r="N619" s="594"/>
      <c r="O619" s="705">
        <f t="shared" si="61"/>
        <v>607</v>
      </c>
      <c r="P619" s="756"/>
      <c r="Q619" s="756"/>
      <c r="R619" s="756"/>
      <c r="S619" s="756"/>
      <c r="T619" s="756"/>
      <c r="U619" s="756"/>
      <c r="V619" s="756"/>
      <c r="W619" s="594"/>
      <c r="X619" s="705">
        <f t="shared" si="62"/>
        <v>607</v>
      </c>
      <c r="Y619" s="756"/>
      <c r="Z619" s="756"/>
      <c r="AA619" s="756"/>
      <c r="AB619" s="756"/>
      <c r="AC619" s="756"/>
      <c r="AD619" s="756"/>
      <c r="AE619" s="756"/>
      <c r="AF619" s="594"/>
      <c r="AG619" s="705">
        <f t="shared" si="63"/>
        <v>607</v>
      </c>
      <c r="AH619" s="756"/>
      <c r="AI619" s="756"/>
      <c r="AJ619" s="756"/>
      <c r="AK619" s="756"/>
      <c r="AL619" s="756"/>
      <c r="AM619" s="756"/>
      <c r="AN619" s="756"/>
      <c r="AO619" s="685"/>
      <c r="AP619" s="705">
        <f t="shared" si="64"/>
        <v>607</v>
      </c>
      <c r="AQ619" s="756"/>
      <c r="AR619" s="756"/>
      <c r="AS619" s="756"/>
      <c r="AT619" s="756"/>
      <c r="AU619" s="756"/>
      <c r="AV619" s="756"/>
      <c r="AW619" s="756"/>
    </row>
    <row r="620" spans="2:49" x14ac:dyDescent="0.25">
      <c r="B620" s="705">
        <v>608</v>
      </c>
      <c r="C620" s="951">
        <f>(1+_xlfn.XLOOKUP(INT((B620-1)/12)+1,'ZC Curve'!$B$8:$B$107,'ZC Curve'!R$8:R$107,,0))^(1/12)-1</f>
        <v>0</v>
      </c>
      <c r="D620" s="946">
        <f t="shared" si="59"/>
        <v>1</v>
      </c>
      <c r="E620" s="594"/>
      <c r="F620" s="705">
        <f t="shared" si="60"/>
        <v>608</v>
      </c>
      <c r="G620" s="756"/>
      <c r="H620" s="756"/>
      <c r="I620" s="756"/>
      <c r="J620" s="756"/>
      <c r="K620" s="756"/>
      <c r="L620" s="756"/>
      <c r="M620" s="756"/>
      <c r="N620" s="594"/>
      <c r="O620" s="705">
        <f t="shared" si="61"/>
        <v>608</v>
      </c>
      <c r="P620" s="756"/>
      <c r="Q620" s="756"/>
      <c r="R620" s="756"/>
      <c r="S620" s="756"/>
      <c r="T620" s="756"/>
      <c r="U620" s="756"/>
      <c r="V620" s="756"/>
      <c r="W620" s="594"/>
      <c r="X620" s="705">
        <f t="shared" si="62"/>
        <v>608</v>
      </c>
      <c r="Y620" s="756"/>
      <c r="Z620" s="756"/>
      <c r="AA620" s="756"/>
      <c r="AB620" s="756"/>
      <c r="AC620" s="756"/>
      <c r="AD620" s="756"/>
      <c r="AE620" s="756"/>
      <c r="AF620" s="594"/>
      <c r="AG620" s="705">
        <f t="shared" si="63"/>
        <v>608</v>
      </c>
      <c r="AH620" s="756"/>
      <c r="AI620" s="756"/>
      <c r="AJ620" s="756"/>
      <c r="AK620" s="756"/>
      <c r="AL620" s="756"/>
      <c r="AM620" s="756"/>
      <c r="AN620" s="756"/>
      <c r="AO620" s="685"/>
      <c r="AP620" s="705">
        <f t="shared" si="64"/>
        <v>608</v>
      </c>
      <c r="AQ620" s="756"/>
      <c r="AR620" s="756"/>
      <c r="AS620" s="756"/>
      <c r="AT620" s="756"/>
      <c r="AU620" s="756"/>
      <c r="AV620" s="756"/>
      <c r="AW620" s="756"/>
    </row>
    <row r="621" spans="2:49" x14ac:dyDescent="0.25">
      <c r="B621" s="705">
        <v>609</v>
      </c>
      <c r="C621" s="951">
        <f>(1+_xlfn.XLOOKUP(INT((B621-1)/12)+1,'ZC Curve'!$B$8:$B$107,'ZC Curve'!R$8:R$107,,0))^(1/12)-1</f>
        <v>0</v>
      </c>
      <c r="D621" s="946">
        <f t="shared" si="59"/>
        <v>1</v>
      </c>
      <c r="E621" s="594"/>
      <c r="F621" s="705">
        <f t="shared" si="60"/>
        <v>609</v>
      </c>
      <c r="G621" s="756"/>
      <c r="H621" s="756"/>
      <c r="I621" s="756"/>
      <c r="J621" s="756"/>
      <c r="K621" s="756"/>
      <c r="L621" s="756"/>
      <c r="M621" s="756"/>
      <c r="N621" s="594"/>
      <c r="O621" s="705">
        <f t="shared" si="61"/>
        <v>609</v>
      </c>
      <c r="P621" s="756"/>
      <c r="Q621" s="756"/>
      <c r="R621" s="756"/>
      <c r="S621" s="756"/>
      <c r="T621" s="756"/>
      <c r="U621" s="756"/>
      <c r="V621" s="756"/>
      <c r="W621" s="594"/>
      <c r="X621" s="705">
        <f t="shared" si="62"/>
        <v>609</v>
      </c>
      <c r="Y621" s="756"/>
      <c r="Z621" s="756"/>
      <c r="AA621" s="756"/>
      <c r="AB621" s="756"/>
      <c r="AC621" s="756"/>
      <c r="AD621" s="756"/>
      <c r="AE621" s="756"/>
      <c r="AF621" s="594"/>
      <c r="AG621" s="705">
        <f t="shared" si="63"/>
        <v>609</v>
      </c>
      <c r="AH621" s="756"/>
      <c r="AI621" s="756"/>
      <c r="AJ621" s="756"/>
      <c r="AK621" s="756"/>
      <c r="AL621" s="756"/>
      <c r="AM621" s="756"/>
      <c r="AN621" s="756"/>
      <c r="AO621" s="685"/>
      <c r="AP621" s="705">
        <f t="shared" si="64"/>
        <v>609</v>
      </c>
      <c r="AQ621" s="756"/>
      <c r="AR621" s="756"/>
      <c r="AS621" s="756"/>
      <c r="AT621" s="756"/>
      <c r="AU621" s="756"/>
      <c r="AV621" s="756"/>
      <c r="AW621" s="756"/>
    </row>
    <row r="622" spans="2:49" x14ac:dyDescent="0.25">
      <c r="B622" s="705">
        <v>610</v>
      </c>
      <c r="C622" s="951">
        <f>(1+_xlfn.XLOOKUP(INT((B622-1)/12)+1,'ZC Curve'!$B$8:$B$107,'ZC Curve'!R$8:R$107,,0))^(1/12)-1</f>
        <v>0</v>
      </c>
      <c r="D622" s="946">
        <f t="shared" si="59"/>
        <v>1</v>
      </c>
      <c r="E622" s="594"/>
      <c r="F622" s="705">
        <f t="shared" si="60"/>
        <v>610</v>
      </c>
      <c r="G622" s="756"/>
      <c r="H622" s="756"/>
      <c r="I622" s="756"/>
      <c r="J622" s="756"/>
      <c r="K622" s="756"/>
      <c r="L622" s="756"/>
      <c r="M622" s="756"/>
      <c r="N622" s="594"/>
      <c r="O622" s="705">
        <f t="shared" si="61"/>
        <v>610</v>
      </c>
      <c r="P622" s="756"/>
      <c r="Q622" s="756"/>
      <c r="R622" s="756"/>
      <c r="S622" s="756"/>
      <c r="T622" s="756"/>
      <c r="U622" s="756"/>
      <c r="V622" s="756"/>
      <c r="W622" s="594"/>
      <c r="X622" s="705">
        <f t="shared" si="62"/>
        <v>610</v>
      </c>
      <c r="Y622" s="756"/>
      <c r="Z622" s="756"/>
      <c r="AA622" s="756"/>
      <c r="AB622" s="756"/>
      <c r="AC622" s="756"/>
      <c r="AD622" s="756"/>
      <c r="AE622" s="756"/>
      <c r="AF622" s="594"/>
      <c r="AG622" s="705">
        <f t="shared" si="63"/>
        <v>610</v>
      </c>
      <c r="AH622" s="756"/>
      <c r="AI622" s="756"/>
      <c r="AJ622" s="756"/>
      <c r="AK622" s="756"/>
      <c r="AL622" s="756"/>
      <c r="AM622" s="756"/>
      <c r="AN622" s="756"/>
      <c r="AO622" s="685"/>
      <c r="AP622" s="705">
        <f t="shared" si="64"/>
        <v>610</v>
      </c>
      <c r="AQ622" s="756"/>
      <c r="AR622" s="756"/>
      <c r="AS622" s="756"/>
      <c r="AT622" s="756"/>
      <c r="AU622" s="756"/>
      <c r="AV622" s="756"/>
      <c r="AW622" s="756"/>
    </row>
    <row r="623" spans="2:49" x14ac:dyDescent="0.25">
      <c r="B623" s="705">
        <v>611</v>
      </c>
      <c r="C623" s="951">
        <f>(1+_xlfn.XLOOKUP(INT((B623-1)/12)+1,'ZC Curve'!$B$8:$B$107,'ZC Curve'!R$8:R$107,,0))^(1/12)-1</f>
        <v>0</v>
      </c>
      <c r="D623" s="946">
        <f t="shared" si="59"/>
        <v>1</v>
      </c>
      <c r="E623" s="594"/>
      <c r="F623" s="705">
        <f t="shared" si="60"/>
        <v>611</v>
      </c>
      <c r="G623" s="756"/>
      <c r="H623" s="756"/>
      <c r="I623" s="756"/>
      <c r="J623" s="756"/>
      <c r="K623" s="756"/>
      <c r="L623" s="756"/>
      <c r="M623" s="756"/>
      <c r="N623" s="594"/>
      <c r="O623" s="705">
        <f t="shared" si="61"/>
        <v>611</v>
      </c>
      <c r="P623" s="756"/>
      <c r="Q623" s="756"/>
      <c r="R623" s="756"/>
      <c r="S623" s="756"/>
      <c r="T623" s="756"/>
      <c r="U623" s="756"/>
      <c r="V623" s="756"/>
      <c r="W623" s="594"/>
      <c r="X623" s="705">
        <f t="shared" si="62"/>
        <v>611</v>
      </c>
      <c r="Y623" s="756"/>
      <c r="Z623" s="756"/>
      <c r="AA623" s="756"/>
      <c r="AB623" s="756"/>
      <c r="AC623" s="756"/>
      <c r="AD623" s="756"/>
      <c r="AE623" s="756"/>
      <c r="AF623" s="594"/>
      <c r="AG623" s="705">
        <f t="shared" si="63"/>
        <v>611</v>
      </c>
      <c r="AH623" s="756"/>
      <c r="AI623" s="756"/>
      <c r="AJ623" s="756"/>
      <c r="AK623" s="756"/>
      <c r="AL623" s="756"/>
      <c r="AM623" s="756"/>
      <c r="AN623" s="756"/>
      <c r="AO623" s="685"/>
      <c r="AP623" s="705">
        <f t="shared" si="64"/>
        <v>611</v>
      </c>
      <c r="AQ623" s="756"/>
      <c r="AR623" s="756"/>
      <c r="AS623" s="756"/>
      <c r="AT623" s="756"/>
      <c r="AU623" s="756"/>
      <c r="AV623" s="756"/>
      <c r="AW623" s="756"/>
    </row>
    <row r="624" spans="2:49" x14ac:dyDescent="0.25">
      <c r="B624" s="705">
        <v>612</v>
      </c>
      <c r="C624" s="951">
        <f>(1+_xlfn.XLOOKUP(INT((B624-1)/12)+1,'ZC Curve'!$B$8:$B$107,'ZC Curve'!R$8:R$107,,0))^(1/12)-1</f>
        <v>0</v>
      </c>
      <c r="D624" s="946">
        <f t="shared" si="59"/>
        <v>1</v>
      </c>
      <c r="E624" s="594"/>
      <c r="F624" s="705">
        <f t="shared" si="60"/>
        <v>612</v>
      </c>
      <c r="G624" s="756"/>
      <c r="H624" s="756"/>
      <c r="I624" s="756"/>
      <c r="J624" s="756"/>
      <c r="K624" s="756"/>
      <c r="L624" s="756"/>
      <c r="M624" s="756"/>
      <c r="N624" s="594"/>
      <c r="O624" s="705">
        <f t="shared" si="61"/>
        <v>612</v>
      </c>
      <c r="P624" s="756"/>
      <c r="Q624" s="756"/>
      <c r="R624" s="756"/>
      <c r="S624" s="756"/>
      <c r="T624" s="756"/>
      <c r="U624" s="756"/>
      <c r="V624" s="756"/>
      <c r="W624" s="594"/>
      <c r="X624" s="705">
        <f t="shared" si="62"/>
        <v>612</v>
      </c>
      <c r="Y624" s="756"/>
      <c r="Z624" s="756"/>
      <c r="AA624" s="756"/>
      <c r="AB624" s="756"/>
      <c r="AC624" s="756"/>
      <c r="AD624" s="756"/>
      <c r="AE624" s="756"/>
      <c r="AF624" s="594"/>
      <c r="AG624" s="705">
        <f t="shared" si="63"/>
        <v>612</v>
      </c>
      <c r="AH624" s="756"/>
      <c r="AI624" s="756"/>
      <c r="AJ624" s="756"/>
      <c r="AK624" s="756"/>
      <c r="AL624" s="756"/>
      <c r="AM624" s="756"/>
      <c r="AN624" s="756"/>
      <c r="AO624" s="685"/>
      <c r="AP624" s="705">
        <f t="shared" si="64"/>
        <v>612</v>
      </c>
      <c r="AQ624" s="756"/>
      <c r="AR624" s="756"/>
      <c r="AS624" s="756"/>
      <c r="AT624" s="756"/>
      <c r="AU624" s="756"/>
      <c r="AV624" s="756"/>
      <c r="AW624" s="756"/>
    </row>
    <row r="625" spans="2:49" x14ac:dyDescent="0.25">
      <c r="B625" s="705">
        <v>613</v>
      </c>
      <c r="C625" s="951">
        <f>(1+_xlfn.XLOOKUP(INT((B625-1)/12)+1,'ZC Curve'!$B$8:$B$107,'ZC Curve'!R$8:R$107,,0))^(1/12)-1</f>
        <v>0</v>
      </c>
      <c r="D625" s="946">
        <f t="shared" si="59"/>
        <v>1</v>
      </c>
      <c r="E625" s="594"/>
      <c r="F625" s="705">
        <f t="shared" si="60"/>
        <v>613</v>
      </c>
      <c r="G625" s="756"/>
      <c r="H625" s="756"/>
      <c r="I625" s="756"/>
      <c r="J625" s="756"/>
      <c r="K625" s="756"/>
      <c r="L625" s="756"/>
      <c r="M625" s="756"/>
      <c r="N625" s="594"/>
      <c r="O625" s="705">
        <f t="shared" si="61"/>
        <v>613</v>
      </c>
      <c r="P625" s="756"/>
      <c r="Q625" s="756"/>
      <c r="R625" s="756"/>
      <c r="S625" s="756"/>
      <c r="T625" s="756"/>
      <c r="U625" s="756"/>
      <c r="V625" s="756"/>
      <c r="W625" s="594"/>
      <c r="X625" s="705">
        <f t="shared" si="62"/>
        <v>613</v>
      </c>
      <c r="Y625" s="756"/>
      <c r="Z625" s="756"/>
      <c r="AA625" s="756"/>
      <c r="AB625" s="756"/>
      <c r="AC625" s="756"/>
      <c r="AD625" s="756"/>
      <c r="AE625" s="756"/>
      <c r="AF625" s="594"/>
      <c r="AG625" s="705">
        <f t="shared" si="63"/>
        <v>613</v>
      </c>
      <c r="AH625" s="756"/>
      <c r="AI625" s="756"/>
      <c r="AJ625" s="756"/>
      <c r="AK625" s="756"/>
      <c r="AL625" s="756"/>
      <c r="AM625" s="756"/>
      <c r="AN625" s="756"/>
      <c r="AO625" s="685"/>
      <c r="AP625" s="705">
        <f t="shared" si="64"/>
        <v>613</v>
      </c>
      <c r="AQ625" s="756"/>
      <c r="AR625" s="756"/>
      <c r="AS625" s="756"/>
      <c r="AT625" s="756"/>
      <c r="AU625" s="756"/>
      <c r="AV625" s="756"/>
      <c r="AW625" s="756"/>
    </row>
    <row r="626" spans="2:49" x14ac:dyDescent="0.25">
      <c r="B626" s="705">
        <v>614</v>
      </c>
      <c r="C626" s="951">
        <f>(1+_xlfn.XLOOKUP(INT((B626-1)/12)+1,'ZC Curve'!$B$8:$B$107,'ZC Curve'!R$8:R$107,,0))^(1/12)-1</f>
        <v>0</v>
      </c>
      <c r="D626" s="946">
        <f t="shared" si="59"/>
        <v>1</v>
      </c>
      <c r="E626" s="594"/>
      <c r="F626" s="705">
        <f t="shared" si="60"/>
        <v>614</v>
      </c>
      <c r="G626" s="756"/>
      <c r="H626" s="756"/>
      <c r="I626" s="756"/>
      <c r="J626" s="756"/>
      <c r="K626" s="756"/>
      <c r="L626" s="756"/>
      <c r="M626" s="756"/>
      <c r="N626" s="594"/>
      <c r="O626" s="705">
        <f t="shared" si="61"/>
        <v>614</v>
      </c>
      <c r="P626" s="756"/>
      <c r="Q626" s="756"/>
      <c r="R626" s="756"/>
      <c r="S626" s="756"/>
      <c r="T626" s="756"/>
      <c r="U626" s="756"/>
      <c r="V626" s="756"/>
      <c r="W626" s="594"/>
      <c r="X626" s="705">
        <f t="shared" si="62"/>
        <v>614</v>
      </c>
      <c r="Y626" s="756"/>
      <c r="Z626" s="756"/>
      <c r="AA626" s="756"/>
      <c r="AB626" s="756"/>
      <c r="AC626" s="756"/>
      <c r="AD626" s="756"/>
      <c r="AE626" s="756"/>
      <c r="AF626" s="594"/>
      <c r="AG626" s="705">
        <f t="shared" si="63"/>
        <v>614</v>
      </c>
      <c r="AH626" s="756"/>
      <c r="AI626" s="756"/>
      <c r="AJ626" s="756"/>
      <c r="AK626" s="756"/>
      <c r="AL626" s="756"/>
      <c r="AM626" s="756"/>
      <c r="AN626" s="756"/>
      <c r="AO626" s="685"/>
      <c r="AP626" s="705">
        <f t="shared" si="64"/>
        <v>614</v>
      </c>
      <c r="AQ626" s="756"/>
      <c r="AR626" s="756"/>
      <c r="AS626" s="756"/>
      <c r="AT626" s="756"/>
      <c r="AU626" s="756"/>
      <c r="AV626" s="756"/>
      <c r="AW626" s="756"/>
    </row>
    <row r="627" spans="2:49" x14ac:dyDescent="0.25">
      <c r="B627" s="705">
        <v>615</v>
      </c>
      <c r="C627" s="951">
        <f>(1+_xlfn.XLOOKUP(INT((B627-1)/12)+1,'ZC Curve'!$B$8:$B$107,'ZC Curve'!R$8:R$107,,0))^(1/12)-1</f>
        <v>0</v>
      </c>
      <c r="D627" s="946">
        <f t="shared" si="59"/>
        <v>1</v>
      </c>
      <c r="E627" s="594"/>
      <c r="F627" s="705">
        <f t="shared" si="60"/>
        <v>615</v>
      </c>
      <c r="G627" s="756"/>
      <c r="H627" s="756"/>
      <c r="I627" s="756"/>
      <c r="J627" s="756"/>
      <c r="K627" s="756"/>
      <c r="L627" s="756"/>
      <c r="M627" s="756"/>
      <c r="N627" s="594"/>
      <c r="O627" s="705">
        <f t="shared" si="61"/>
        <v>615</v>
      </c>
      <c r="P627" s="756"/>
      <c r="Q627" s="756"/>
      <c r="R627" s="756"/>
      <c r="S627" s="756"/>
      <c r="T627" s="756"/>
      <c r="U627" s="756"/>
      <c r="V627" s="756"/>
      <c r="W627" s="594"/>
      <c r="X627" s="705">
        <f t="shared" si="62"/>
        <v>615</v>
      </c>
      <c r="Y627" s="756"/>
      <c r="Z627" s="756"/>
      <c r="AA627" s="756"/>
      <c r="AB627" s="756"/>
      <c r="AC627" s="756"/>
      <c r="AD627" s="756"/>
      <c r="AE627" s="756"/>
      <c r="AF627" s="594"/>
      <c r="AG627" s="705">
        <f t="shared" si="63"/>
        <v>615</v>
      </c>
      <c r="AH627" s="756"/>
      <c r="AI627" s="756"/>
      <c r="AJ627" s="756"/>
      <c r="AK627" s="756"/>
      <c r="AL627" s="756"/>
      <c r="AM627" s="756"/>
      <c r="AN627" s="756"/>
      <c r="AO627" s="685"/>
      <c r="AP627" s="705">
        <f t="shared" si="64"/>
        <v>615</v>
      </c>
      <c r="AQ627" s="756"/>
      <c r="AR627" s="756"/>
      <c r="AS627" s="756"/>
      <c r="AT627" s="756"/>
      <c r="AU627" s="756"/>
      <c r="AV627" s="756"/>
      <c r="AW627" s="756"/>
    </row>
    <row r="628" spans="2:49" x14ac:dyDescent="0.25">
      <c r="B628" s="705">
        <v>616</v>
      </c>
      <c r="C628" s="951">
        <f>(1+_xlfn.XLOOKUP(INT((B628-1)/12)+1,'ZC Curve'!$B$8:$B$107,'ZC Curve'!R$8:R$107,,0))^(1/12)-1</f>
        <v>0</v>
      </c>
      <c r="D628" s="946">
        <f t="shared" si="59"/>
        <v>1</v>
      </c>
      <c r="E628" s="594"/>
      <c r="F628" s="705">
        <f t="shared" si="60"/>
        <v>616</v>
      </c>
      <c r="G628" s="756"/>
      <c r="H628" s="756"/>
      <c r="I628" s="756"/>
      <c r="J628" s="756"/>
      <c r="K628" s="756"/>
      <c r="L628" s="756"/>
      <c r="M628" s="756"/>
      <c r="N628" s="594"/>
      <c r="O628" s="705">
        <f t="shared" si="61"/>
        <v>616</v>
      </c>
      <c r="P628" s="756"/>
      <c r="Q628" s="756"/>
      <c r="R628" s="756"/>
      <c r="S628" s="756"/>
      <c r="T628" s="756"/>
      <c r="U628" s="756"/>
      <c r="V628" s="756"/>
      <c r="W628" s="594"/>
      <c r="X628" s="705">
        <f t="shared" si="62"/>
        <v>616</v>
      </c>
      <c r="Y628" s="756"/>
      <c r="Z628" s="756"/>
      <c r="AA628" s="756"/>
      <c r="AB628" s="756"/>
      <c r="AC628" s="756"/>
      <c r="AD628" s="756"/>
      <c r="AE628" s="756"/>
      <c r="AF628" s="594"/>
      <c r="AG628" s="705">
        <f t="shared" si="63"/>
        <v>616</v>
      </c>
      <c r="AH628" s="756"/>
      <c r="AI628" s="756"/>
      <c r="AJ628" s="756"/>
      <c r="AK628" s="756"/>
      <c r="AL628" s="756"/>
      <c r="AM628" s="756"/>
      <c r="AN628" s="756"/>
      <c r="AO628" s="685"/>
      <c r="AP628" s="705">
        <f t="shared" si="64"/>
        <v>616</v>
      </c>
      <c r="AQ628" s="756"/>
      <c r="AR628" s="756"/>
      <c r="AS628" s="756"/>
      <c r="AT628" s="756"/>
      <c r="AU628" s="756"/>
      <c r="AV628" s="756"/>
      <c r="AW628" s="756"/>
    </row>
    <row r="629" spans="2:49" x14ac:dyDescent="0.25">
      <c r="B629" s="705">
        <v>617</v>
      </c>
      <c r="C629" s="951">
        <f>(1+_xlfn.XLOOKUP(INT((B629-1)/12)+1,'ZC Curve'!$B$8:$B$107,'ZC Curve'!R$8:R$107,,0))^(1/12)-1</f>
        <v>0</v>
      </c>
      <c r="D629" s="946">
        <f t="shared" si="59"/>
        <v>1</v>
      </c>
      <c r="E629" s="594"/>
      <c r="F629" s="705">
        <f t="shared" si="60"/>
        <v>617</v>
      </c>
      <c r="G629" s="756"/>
      <c r="H629" s="756"/>
      <c r="I629" s="756"/>
      <c r="J629" s="756"/>
      <c r="K629" s="756"/>
      <c r="L629" s="756"/>
      <c r="M629" s="756"/>
      <c r="N629" s="594"/>
      <c r="O629" s="705">
        <f t="shared" si="61"/>
        <v>617</v>
      </c>
      <c r="P629" s="756"/>
      <c r="Q629" s="756"/>
      <c r="R629" s="756"/>
      <c r="S629" s="756"/>
      <c r="T629" s="756"/>
      <c r="U629" s="756"/>
      <c r="V629" s="756"/>
      <c r="W629" s="594"/>
      <c r="X629" s="705">
        <f t="shared" si="62"/>
        <v>617</v>
      </c>
      <c r="Y629" s="756"/>
      <c r="Z629" s="756"/>
      <c r="AA629" s="756"/>
      <c r="AB629" s="756"/>
      <c r="AC629" s="756"/>
      <c r="AD629" s="756"/>
      <c r="AE629" s="756"/>
      <c r="AF629" s="594"/>
      <c r="AG629" s="705">
        <f t="shared" si="63"/>
        <v>617</v>
      </c>
      <c r="AH629" s="756"/>
      <c r="AI629" s="756"/>
      <c r="AJ629" s="756"/>
      <c r="AK629" s="756"/>
      <c r="AL629" s="756"/>
      <c r="AM629" s="756"/>
      <c r="AN629" s="756"/>
      <c r="AO629" s="685"/>
      <c r="AP629" s="705">
        <f t="shared" si="64"/>
        <v>617</v>
      </c>
      <c r="AQ629" s="756"/>
      <c r="AR629" s="756"/>
      <c r="AS629" s="756"/>
      <c r="AT629" s="756"/>
      <c r="AU629" s="756"/>
      <c r="AV629" s="756"/>
      <c r="AW629" s="756"/>
    </row>
    <row r="630" spans="2:49" x14ac:dyDescent="0.25">
      <c r="B630" s="705">
        <v>618</v>
      </c>
      <c r="C630" s="951">
        <f>(1+_xlfn.XLOOKUP(INT((B630-1)/12)+1,'ZC Curve'!$B$8:$B$107,'ZC Curve'!R$8:R$107,,0))^(1/12)-1</f>
        <v>0</v>
      </c>
      <c r="D630" s="946">
        <f t="shared" si="59"/>
        <v>1</v>
      </c>
      <c r="E630" s="594"/>
      <c r="F630" s="705">
        <f t="shared" si="60"/>
        <v>618</v>
      </c>
      <c r="G630" s="756"/>
      <c r="H630" s="756"/>
      <c r="I630" s="756"/>
      <c r="J630" s="756"/>
      <c r="K630" s="756"/>
      <c r="L630" s="756"/>
      <c r="M630" s="756"/>
      <c r="N630" s="594"/>
      <c r="O630" s="705">
        <f t="shared" si="61"/>
        <v>618</v>
      </c>
      <c r="P630" s="756"/>
      <c r="Q630" s="756"/>
      <c r="R630" s="756"/>
      <c r="S630" s="756"/>
      <c r="T630" s="756"/>
      <c r="U630" s="756"/>
      <c r="V630" s="756"/>
      <c r="W630" s="594"/>
      <c r="X630" s="705">
        <f t="shared" si="62"/>
        <v>618</v>
      </c>
      <c r="Y630" s="756"/>
      <c r="Z630" s="756"/>
      <c r="AA630" s="756"/>
      <c r="AB630" s="756"/>
      <c r="AC630" s="756"/>
      <c r="AD630" s="756"/>
      <c r="AE630" s="756"/>
      <c r="AF630" s="594"/>
      <c r="AG630" s="705">
        <f t="shared" si="63"/>
        <v>618</v>
      </c>
      <c r="AH630" s="756"/>
      <c r="AI630" s="756"/>
      <c r="AJ630" s="756"/>
      <c r="AK630" s="756"/>
      <c r="AL630" s="756"/>
      <c r="AM630" s="756"/>
      <c r="AN630" s="756"/>
      <c r="AO630" s="685"/>
      <c r="AP630" s="705">
        <f t="shared" si="64"/>
        <v>618</v>
      </c>
      <c r="AQ630" s="756"/>
      <c r="AR630" s="756"/>
      <c r="AS630" s="756"/>
      <c r="AT630" s="756"/>
      <c r="AU630" s="756"/>
      <c r="AV630" s="756"/>
      <c r="AW630" s="756"/>
    </row>
    <row r="631" spans="2:49" x14ac:dyDescent="0.25">
      <c r="B631" s="705">
        <v>619</v>
      </c>
      <c r="C631" s="951">
        <f>(1+_xlfn.XLOOKUP(INT((B631-1)/12)+1,'ZC Curve'!$B$8:$B$107,'ZC Curve'!R$8:R$107,,0))^(1/12)-1</f>
        <v>0</v>
      </c>
      <c r="D631" s="946">
        <f t="shared" si="59"/>
        <v>1</v>
      </c>
      <c r="E631" s="594"/>
      <c r="F631" s="705">
        <f t="shared" si="60"/>
        <v>619</v>
      </c>
      <c r="G631" s="756"/>
      <c r="H631" s="756"/>
      <c r="I631" s="756"/>
      <c r="J631" s="756"/>
      <c r="K631" s="756"/>
      <c r="L631" s="756"/>
      <c r="M631" s="756"/>
      <c r="N631" s="594"/>
      <c r="O631" s="705">
        <f t="shared" si="61"/>
        <v>619</v>
      </c>
      <c r="P631" s="756"/>
      <c r="Q631" s="756"/>
      <c r="R631" s="756"/>
      <c r="S631" s="756"/>
      <c r="T631" s="756"/>
      <c r="U631" s="756"/>
      <c r="V631" s="756"/>
      <c r="W631" s="594"/>
      <c r="X631" s="705">
        <f t="shared" si="62"/>
        <v>619</v>
      </c>
      <c r="Y631" s="756"/>
      <c r="Z631" s="756"/>
      <c r="AA631" s="756"/>
      <c r="AB631" s="756"/>
      <c r="AC631" s="756"/>
      <c r="AD631" s="756"/>
      <c r="AE631" s="756"/>
      <c r="AF631" s="594"/>
      <c r="AG631" s="705">
        <f t="shared" si="63"/>
        <v>619</v>
      </c>
      <c r="AH631" s="756"/>
      <c r="AI631" s="756"/>
      <c r="AJ631" s="756"/>
      <c r="AK631" s="756"/>
      <c r="AL631" s="756"/>
      <c r="AM631" s="756"/>
      <c r="AN631" s="756"/>
      <c r="AO631" s="685"/>
      <c r="AP631" s="705">
        <f t="shared" si="64"/>
        <v>619</v>
      </c>
      <c r="AQ631" s="756"/>
      <c r="AR631" s="756"/>
      <c r="AS631" s="756"/>
      <c r="AT631" s="756"/>
      <c r="AU631" s="756"/>
      <c r="AV631" s="756"/>
      <c r="AW631" s="756"/>
    </row>
    <row r="632" spans="2:49" x14ac:dyDescent="0.25">
      <c r="B632" s="705">
        <v>620</v>
      </c>
      <c r="C632" s="951">
        <f>(1+_xlfn.XLOOKUP(INT((B632-1)/12)+1,'ZC Curve'!$B$8:$B$107,'ZC Curve'!R$8:R$107,,0))^(1/12)-1</f>
        <v>0</v>
      </c>
      <c r="D632" s="946">
        <f t="shared" si="59"/>
        <v>1</v>
      </c>
      <c r="E632" s="594"/>
      <c r="F632" s="705">
        <f t="shared" si="60"/>
        <v>620</v>
      </c>
      <c r="G632" s="756"/>
      <c r="H632" s="756"/>
      <c r="I632" s="756"/>
      <c r="J632" s="756"/>
      <c r="K632" s="756"/>
      <c r="L632" s="756"/>
      <c r="M632" s="756"/>
      <c r="N632" s="594"/>
      <c r="O632" s="705">
        <f t="shared" si="61"/>
        <v>620</v>
      </c>
      <c r="P632" s="756"/>
      <c r="Q632" s="756"/>
      <c r="R632" s="756"/>
      <c r="S632" s="756"/>
      <c r="T632" s="756"/>
      <c r="U632" s="756"/>
      <c r="V632" s="756"/>
      <c r="W632" s="594"/>
      <c r="X632" s="705">
        <f t="shared" si="62"/>
        <v>620</v>
      </c>
      <c r="Y632" s="756"/>
      <c r="Z632" s="756"/>
      <c r="AA632" s="756"/>
      <c r="AB632" s="756"/>
      <c r="AC632" s="756"/>
      <c r="AD632" s="756"/>
      <c r="AE632" s="756"/>
      <c r="AF632" s="594"/>
      <c r="AG632" s="705">
        <f t="shared" si="63"/>
        <v>620</v>
      </c>
      <c r="AH632" s="756"/>
      <c r="AI632" s="756"/>
      <c r="AJ632" s="756"/>
      <c r="AK632" s="756"/>
      <c r="AL632" s="756"/>
      <c r="AM632" s="756"/>
      <c r="AN632" s="756"/>
      <c r="AO632" s="685"/>
      <c r="AP632" s="705">
        <f t="shared" si="64"/>
        <v>620</v>
      </c>
      <c r="AQ632" s="756"/>
      <c r="AR632" s="756"/>
      <c r="AS632" s="756"/>
      <c r="AT632" s="756"/>
      <c r="AU632" s="756"/>
      <c r="AV632" s="756"/>
      <c r="AW632" s="756"/>
    </row>
    <row r="633" spans="2:49" x14ac:dyDescent="0.25">
      <c r="B633" s="705">
        <v>621</v>
      </c>
      <c r="C633" s="951">
        <f>(1+_xlfn.XLOOKUP(INT((B633-1)/12)+1,'ZC Curve'!$B$8:$B$107,'ZC Curve'!R$8:R$107,,0))^(1/12)-1</f>
        <v>0</v>
      </c>
      <c r="D633" s="946">
        <f t="shared" si="59"/>
        <v>1</v>
      </c>
      <c r="E633" s="594"/>
      <c r="F633" s="705">
        <f t="shared" si="60"/>
        <v>621</v>
      </c>
      <c r="G633" s="756"/>
      <c r="H633" s="756"/>
      <c r="I633" s="756"/>
      <c r="J633" s="756"/>
      <c r="K633" s="756"/>
      <c r="L633" s="756"/>
      <c r="M633" s="756"/>
      <c r="N633" s="594"/>
      <c r="O633" s="705">
        <f t="shared" si="61"/>
        <v>621</v>
      </c>
      <c r="P633" s="756"/>
      <c r="Q633" s="756"/>
      <c r="R633" s="756"/>
      <c r="S633" s="756"/>
      <c r="T633" s="756"/>
      <c r="U633" s="756"/>
      <c r="V633" s="756"/>
      <c r="W633" s="594"/>
      <c r="X633" s="705">
        <f t="shared" si="62"/>
        <v>621</v>
      </c>
      <c r="Y633" s="756"/>
      <c r="Z633" s="756"/>
      <c r="AA633" s="756"/>
      <c r="AB633" s="756"/>
      <c r="AC633" s="756"/>
      <c r="AD633" s="756"/>
      <c r="AE633" s="756"/>
      <c r="AF633" s="594"/>
      <c r="AG633" s="705">
        <f t="shared" si="63"/>
        <v>621</v>
      </c>
      <c r="AH633" s="756"/>
      <c r="AI633" s="756"/>
      <c r="AJ633" s="756"/>
      <c r="AK633" s="756"/>
      <c r="AL633" s="756"/>
      <c r="AM633" s="756"/>
      <c r="AN633" s="756"/>
      <c r="AO633" s="685"/>
      <c r="AP633" s="705">
        <f t="shared" si="64"/>
        <v>621</v>
      </c>
      <c r="AQ633" s="756"/>
      <c r="AR633" s="756"/>
      <c r="AS633" s="756"/>
      <c r="AT633" s="756"/>
      <c r="AU633" s="756"/>
      <c r="AV633" s="756"/>
      <c r="AW633" s="756"/>
    </row>
    <row r="634" spans="2:49" x14ac:dyDescent="0.25">
      <c r="B634" s="705">
        <v>622</v>
      </c>
      <c r="C634" s="951">
        <f>(1+_xlfn.XLOOKUP(INT((B634-1)/12)+1,'ZC Curve'!$B$8:$B$107,'ZC Curve'!R$8:R$107,,0))^(1/12)-1</f>
        <v>0</v>
      </c>
      <c r="D634" s="946">
        <f t="shared" si="59"/>
        <v>1</v>
      </c>
      <c r="E634" s="594"/>
      <c r="F634" s="705">
        <f t="shared" si="60"/>
        <v>622</v>
      </c>
      <c r="G634" s="756"/>
      <c r="H634" s="756"/>
      <c r="I634" s="756"/>
      <c r="J634" s="756"/>
      <c r="K634" s="756"/>
      <c r="L634" s="756"/>
      <c r="M634" s="756"/>
      <c r="N634" s="594"/>
      <c r="O634" s="705">
        <f t="shared" si="61"/>
        <v>622</v>
      </c>
      <c r="P634" s="756"/>
      <c r="Q634" s="756"/>
      <c r="R634" s="756"/>
      <c r="S634" s="756"/>
      <c r="T634" s="756"/>
      <c r="U634" s="756"/>
      <c r="V634" s="756"/>
      <c r="W634" s="594"/>
      <c r="X634" s="705">
        <f t="shared" si="62"/>
        <v>622</v>
      </c>
      <c r="Y634" s="756"/>
      <c r="Z634" s="756"/>
      <c r="AA634" s="756"/>
      <c r="AB634" s="756"/>
      <c r="AC634" s="756"/>
      <c r="AD634" s="756"/>
      <c r="AE634" s="756"/>
      <c r="AF634" s="594"/>
      <c r="AG634" s="705">
        <f t="shared" si="63"/>
        <v>622</v>
      </c>
      <c r="AH634" s="756"/>
      <c r="AI634" s="756"/>
      <c r="AJ634" s="756"/>
      <c r="AK634" s="756"/>
      <c r="AL634" s="756"/>
      <c r="AM634" s="756"/>
      <c r="AN634" s="756"/>
      <c r="AO634" s="685"/>
      <c r="AP634" s="705">
        <f t="shared" si="64"/>
        <v>622</v>
      </c>
      <c r="AQ634" s="756"/>
      <c r="AR634" s="756"/>
      <c r="AS634" s="756"/>
      <c r="AT634" s="756"/>
      <c r="AU634" s="756"/>
      <c r="AV634" s="756"/>
      <c r="AW634" s="756"/>
    </row>
    <row r="635" spans="2:49" x14ac:dyDescent="0.25">
      <c r="B635" s="705">
        <v>623</v>
      </c>
      <c r="C635" s="951">
        <f>(1+_xlfn.XLOOKUP(INT((B635-1)/12)+1,'ZC Curve'!$B$8:$B$107,'ZC Curve'!R$8:R$107,,0))^(1/12)-1</f>
        <v>0</v>
      </c>
      <c r="D635" s="946">
        <f t="shared" si="59"/>
        <v>1</v>
      </c>
      <c r="E635" s="594"/>
      <c r="F635" s="705">
        <f t="shared" si="60"/>
        <v>623</v>
      </c>
      <c r="G635" s="756"/>
      <c r="H635" s="756"/>
      <c r="I635" s="756"/>
      <c r="J635" s="756"/>
      <c r="K635" s="756"/>
      <c r="L635" s="756"/>
      <c r="M635" s="756"/>
      <c r="N635" s="594"/>
      <c r="O635" s="705">
        <f t="shared" si="61"/>
        <v>623</v>
      </c>
      <c r="P635" s="756"/>
      <c r="Q635" s="756"/>
      <c r="R635" s="756"/>
      <c r="S635" s="756"/>
      <c r="T635" s="756"/>
      <c r="U635" s="756"/>
      <c r="V635" s="756"/>
      <c r="W635" s="594"/>
      <c r="X635" s="705">
        <f t="shared" si="62"/>
        <v>623</v>
      </c>
      <c r="Y635" s="756"/>
      <c r="Z635" s="756"/>
      <c r="AA635" s="756"/>
      <c r="AB635" s="756"/>
      <c r="AC635" s="756"/>
      <c r="AD635" s="756"/>
      <c r="AE635" s="756"/>
      <c r="AF635" s="594"/>
      <c r="AG635" s="705">
        <f t="shared" si="63"/>
        <v>623</v>
      </c>
      <c r="AH635" s="756"/>
      <c r="AI635" s="756"/>
      <c r="AJ635" s="756"/>
      <c r="AK635" s="756"/>
      <c r="AL635" s="756"/>
      <c r="AM635" s="756"/>
      <c r="AN635" s="756"/>
      <c r="AO635" s="685"/>
      <c r="AP635" s="705">
        <f t="shared" si="64"/>
        <v>623</v>
      </c>
      <c r="AQ635" s="756"/>
      <c r="AR635" s="756"/>
      <c r="AS635" s="756"/>
      <c r="AT635" s="756"/>
      <c r="AU635" s="756"/>
      <c r="AV635" s="756"/>
      <c r="AW635" s="756"/>
    </row>
    <row r="636" spans="2:49" x14ac:dyDescent="0.25">
      <c r="B636" s="705">
        <v>624</v>
      </c>
      <c r="C636" s="951">
        <f>(1+_xlfn.XLOOKUP(INT((B636-1)/12)+1,'ZC Curve'!$B$8:$B$107,'ZC Curve'!R$8:R$107,,0))^(1/12)-1</f>
        <v>0</v>
      </c>
      <c r="D636" s="946">
        <f t="shared" si="59"/>
        <v>1</v>
      </c>
      <c r="E636" s="594"/>
      <c r="F636" s="705">
        <f t="shared" si="60"/>
        <v>624</v>
      </c>
      <c r="G636" s="756"/>
      <c r="H636" s="756"/>
      <c r="I636" s="756"/>
      <c r="J636" s="756"/>
      <c r="K636" s="756"/>
      <c r="L636" s="756"/>
      <c r="M636" s="756"/>
      <c r="N636" s="594"/>
      <c r="O636" s="705">
        <f t="shared" si="61"/>
        <v>624</v>
      </c>
      <c r="P636" s="756"/>
      <c r="Q636" s="756"/>
      <c r="R636" s="756"/>
      <c r="S636" s="756"/>
      <c r="T636" s="756"/>
      <c r="U636" s="756"/>
      <c r="V636" s="756"/>
      <c r="W636" s="594"/>
      <c r="X636" s="705">
        <f t="shared" si="62"/>
        <v>624</v>
      </c>
      <c r="Y636" s="756"/>
      <c r="Z636" s="756"/>
      <c r="AA636" s="756"/>
      <c r="AB636" s="756"/>
      <c r="AC636" s="756"/>
      <c r="AD636" s="756"/>
      <c r="AE636" s="756"/>
      <c r="AF636" s="594"/>
      <c r="AG636" s="705">
        <f t="shared" si="63"/>
        <v>624</v>
      </c>
      <c r="AH636" s="756"/>
      <c r="AI636" s="756"/>
      <c r="AJ636" s="756"/>
      <c r="AK636" s="756"/>
      <c r="AL636" s="756"/>
      <c r="AM636" s="756"/>
      <c r="AN636" s="756"/>
      <c r="AO636" s="685"/>
      <c r="AP636" s="705">
        <f t="shared" si="64"/>
        <v>624</v>
      </c>
      <c r="AQ636" s="756"/>
      <c r="AR636" s="756"/>
      <c r="AS636" s="756"/>
      <c r="AT636" s="756"/>
      <c r="AU636" s="756"/>
      <c r="AV636" s="756"/>
      <c r="AW636" s="756"/>
    </row>
    <row r="637" spans="2:49" x14ac:dyDescent="0.25">
      <c r="B637" s="705">
        <v>625</v>
      </c>
      <c r="C637" s="951">
        <f>(1+_xlfn.XLOOKUP(INT((B637-1)/12)+1,'ZC Curve'!$B$8:$B$107,'ZC Curve'!R$8:R$107,,0))^(1/12)-1</f>
        <v>0</v>
      </c>
      <c r="D637" s="946">
        <f t="shared" si="59"/>
        <v>1</v>
      </c>
      <c r="E637" s="594"/>
      <c r="F637" s="705">
        <f t="shared" si="60"/>
        <v>625</v>
      </c>
      <c r="G637" s="756"/>
      <c r="H637" s="756"/>
      <c r="I637" s="756"/>
      <c r="J637" s="756"/>
      <c r="K637" s="756"/>
      <c r="L637" s="756"/>
      <c r="M637" s="756"/>
      <c r="N637" s="594"/>
      <c r="O637" s="705">
        <f t="shared" si="61"/>
        <v>625</v>
      </c>
      <c r="P637" s="756"/>
      <c r="Q637" s="756"/>
      <c r="R637" s="756"/>
      <c r="S637" s="756"/>
      <c r="T637" s="756"/>
      <c r="U637" s="756"/>
      <c r="V637" s="756"/>
      <c r="W637" s="594"/>
      <c r="X637" s="705">
        <f t="shared" si="62"/>
        <v>625</v>
      </c>
      <c r="Y637" s="756"/>
      <c r="Z637" s="756"/>
      <c r="AA637" s="756"/>
      <c r="AB637" s="756"/>
      <c r="AC637" s="756"/>
      <c r="AD637" s="756"/>
      <c r="AE637" s="756"/>
      <c r="AF637" s="594"/>
      <c r="AG637" s="705">
        <f t="shared" si="63"/>
        <v>625</v>
      </c>
      <c r="AH637" s="756"/>
      <c r="AI637" s="756"/>
      <c r="AJ637" s="756"/>
      <c r="AK637" s="756"/>
      <c r="AL637" s="756"/>
      <c r="AM637" s="756"/>
      <c r="AN637" s="756"/>
      <c r="AO637" s="685"/>
      <c r="AP637" s="705">
        <f t="shared" si="64"/>
        <v>625</v>
      </c>
      <c r="AQ637" s="756"/>
      <c r="AR637" s="756"/>
      <c r="AS637" s="756"/>
      <c r="AT637" s="756"/>
      <c r="AU637" s="756"/>
      <c r="AV637" s="756"/>
      <c r="AW637" s="756"/>
    </row>
    <row r="638" spans="2:49" x14ac:dyDescent="0.25">
      <c r="B638" s="705">
        <v>626</v>
      </c>
      <c r="C638" s="951">
        <f>(1+_xlfn.XLOOKUP(INT((B638-1)/12)+1,'ZC Curve'!$B$8:$B$107,'ZC Curve'!R$8:R$107,,0))^(1/12)-1</f>
        <v>0</v>
      </c>
      <c r="D638" s="946">
        <f t="shared" si="59"/>
        <v>1</v>
      </c>
      <c r="E638" s="594"/>
      <c r="F638" s="705">
        <f t="shared" si="60"/>
        <v>626</v>
      </c>
      <c r="G638" s="756"/>
      <c r="H638" s="756"/>
      <c r="I638" s="756"/>
      <c r="J638" s="756"/>
      <c r="K638" s="756"/>
      <c r="L638" s="756"/>
      <c r="M638" s="756"/>
      <c r="N638" s="594"/>
      <c r="O638" s="705">
        <f t="shared" si="61"/>
        <v>626</v>
      </c>
      <c r="P638" s="756"/>
      <c r="Q638" s="756"/>
      <c r="R638" s="756"/>
      <c r="S638" s="756"/>
      <c r="T638" s="756"/>
      <c r="U638" s="756"/>
      <c r="V638" s="756"/>
      <c r="W638" s="594"/>
      <c r="X638" s="705">
        <f t="shared" si="62"/>
        <v>626</v>
      </c>
      <c r="Y638" s="756"/>
      <c r="Z638" s="756"/>
      <c r="AA638" s="756"/>
      <c r="AB638" s="756"/>
      <c r="AC638" s="756"/>
      <c r="AD638" s="756"/>
      <c r="AE638" s="756"/>
      <c r="AF638" s="594"/>
      <c r="AG638" s="705">
        <f t="shared" si="63"/>
        <v>626</v>
      </c>
      <c r="AH638" s="756"/>
      <c r="AI638" s="756"/>
      <c r="AJ638" s="756"/>
      <c r="AK638" s="756"/>
      <c r="AL638" s="756"/>
      <c r="AM638" s="756"/>
      <c r="AN638" s="756"/>
      <c r="AO638" s="685"/>
      <c r="AP638" s="705">
        <f t="shared" si="64"/>
        <v>626</v>
      </c>
      <c r="AQ638" s="756"/>
      <c r="AR638" s="756"/>
      <c r="AS638" s="756"/>
      <c r="AT638" s="756"/>
      <c r="AU638" s="756"/>
      <c r="AV638" s="756"/>
      <c r="AW638" s="756"/>
    </row>
    <row r="639" spans="2:49" x14ac:dyDescent="0.25">
      <c r="B639" s="705">
        <v>627</v>
      </c>
      <c r="C639" s="951">
        <f>(1+_xlfn.XLOOKUP(INT((B639-1)/12)+1,'ZC Curve'!$B$8:$B$107,'ZC Curve'!R$8:R$107,,0))^(1/12)-1</f>
        <v>0</v>
      </c>
      <c r="D639" s="946">
        <f t="shared" si="59"/>
        <v>1</v>
      </c>
      <c r="E639" s="594"/>
      <c r="F639" s="705">
        <f t="shared" si="60"/>
        <v>627</v>
      </c>
      <c r="G639" s="756"/>
      <c r="H639" s="756"/>
      <c r="I639" s="756"/>
      <c r="J639" s="756"/>
      <c r="K639" s="756"/>
      <c r="L639" s="756"/>
      <c r="M639" s="756"/>
      <c r="N639" s="594"/>
      <c r="O639" s="705">
        <f t="shared" si="61"/>
        <v>627</v>
      </c>
      <c r="P639" s="756"/>
      <c r="Q639" s="756"/>
      <c r="R639" s="756"/>
      <c r="S639" s="756"/>
      <c r="T639" s="756"/>
      <c r="U639" s="756"/>
      <c r="V639" s="756"/>
      <c r="W639" s="594"/>
      <c r="X639" s="705">
        <f t="shared" si="62"/>
        <v>627</v>
      </c>
      <c r="Y639" s="756"/>
      <c r="Z639" s="756"/>
      <c r="AA639" s="756"/>
      <c r="AB639" s="756"/>
      <c r="AC639" s="756"/>
      <c r="AD639" s="756"/>
      <c r="AE639" s="756"/>
      <c r="AF639" s="594"/>
      <c r="AG639" s="705">
        <f t="shared" si="63"/>
        <v>627</v>
      </c>
      <c r="AH639" s="756"/>
      <c r="AI639" s="756"/>
      <c r="AJ639" s="756"/>
      <c r="AK639" s="756"/>
      <c r="AL639" s="756"/>
      <c r="AM639" s="756"/>
      <c r="AN639" s="756"/>
      <c r="AO639" s="685"/>
      <c r="AP639" s="705">
        <f t="shared" si="64"/>
        <v>627</v>
      </c>
      <c r="AQ639" s="756"/>
      <c r="AR639" s="756"/>
      <c r="AS639" s="756"/>
      <c r="AT639" s="756"/>
      <c r="AU639" s="756"/>
      <c r="AV639" s="756"/>
      <c r="AW639" s="756"/>
    </row>
    <row r="640" spans="2:49" x14ac:dyDescent="0.25">
      <c r="B640" s="705">
        <v>628</v>
      </c>
      <c r="C640" s="951">
        <f>(1+_xlfn.XLOOKUP(INT((B640-1)/12)+1,'ZC Curve'!$B$8:$B$107,'ZC Curve'!R$8:R$107,,0))^(1/12)-1</f>
        <v>0</v>
      </c>
      <c r="D640" s="946">
        <f t="shared" si="59"/>
        <v>1</v>
      </c>
      <c r="E640" s="594"/>
      <c r="F640" s="705">
        <f t="shared" si="60"/>
        <v>628</v>
      </c>
      <c r="G640" s="756"/>
      <c r="H640" s="756"/>
      <c r="I640" s="756"/>
      <c r="J640" s="756"/>
      <c r="K640" s="756"/>
      <c r="L640" s="756"/>
      <c r="M640" s="756"/>
      <c r="N640" s="594"/>
      <c r="O640" s="705">
        <f t="shared" si="61"/>
        <v>628</v>
      </c>
      <c r="P640" s="756"/>
      <c r="Q640" s="756"/>
      <c r="R640" s="756"/>
      <c r="S640" s="756"/>
      <c r="T640" s="756"/>
      <c r="U640" s="756"/>
      <c r="V640" s="756"/>
      <c r="W640" s="594"/>
      <c r="X640" s="705">
        <f t="shared" si="62"/>
        <v>628</v>
      </c>
      <c r="Y640" s="756"/>
      <c r="Z640" s="756"/>
      <c r="AA640" s="756"/>
      <c r="AB640" s="756"/>
      <c r="AC640" s="756"/>
      <c r="AD640" s="756"/>
      <c r="AE640" s="756"/>
      <c r="AF640" s="594"/>
      <c r="AG640" s="705">
        <f t="shared" si="63"/>
        <v>628</v>
      </c>
      <c r="AH640" s="756"/>
      <c r="AI640" s="756"/>
      <c r="AJ640" s="756"/>
      <c r="AK640" s="756"/>
      <c r="AL640" s="756"/>
      <c r="AM640" s="756"/>
      <c r="AN640" s="756"/>
      <c r="AO640" s="685"/>
      <c r="AP640" s="705">
        <f t="shared" si="64"/>
        <v>628</v>
      </c>
      <c r="AQ640" s="756"/>
      <c r="AR640" s="756"/>
      <c r="AS640" s="756"/>
      <c r="AT640" s="756"/>
      <c r="AU640" s="756"/>
      <c r="AV640" s="756"/>
      <c r="AW640" s="756"/>
    </row>
    <row r="641" spans="2:49" x14ac:dyDescent="0.25">
      <c r="B641" s="705">
        <v>629</v>
      </c>
      <c r="C641" s="951">
        <f>(1+_xlfn.XLOOKUP(INT((B641-1)/12)+1,'ZC Curve'!$B$8:$B$107,'ZC Curve'!R$8:R$107,,0))^(1/12)-1</f>
        <v>0</v>
      </c>
      <c r="D641" s="946">
        <f t="shared" si="59"/>
        <v>1</v>
      </c>
      <c r="E641" s="594"/>
      <c r="F641" s="705">
        <f t="shared" si="60"/>
        <v>629</v>
      </c>
      <c r="G641" s="756"/>
      <c r="H641" s="756"/>
      <c r="I641" s="756"/>
      <c r="J641" s="756"/>
      <c r="K641" s="756"/>
      <c r="L641" s="756"/>
      <c r="M641" s="756"/>
      <c r="N641" s="594"/>
      <c r="O641" s="705">
        <f t="shared" si="61"/>
        <v>629</v>
      </c>
      <c r="P641" s="756"/>
      <c r="Q641" s="756"/>
      <c r="R641" s="756"/>
      <c r="S641" s="756"/>
      <c r="T641" s="756"/>
      <c r="U641" s="756"/>
      <c r="V641" s="756"/>
      <c r="W641" s="594"/>
      <c r="X641" s="705">
        <f t="shared" si="62"/>
        <v>629</v>
      </c>
      <c r="Y641" s="756"/>
      <c r="Z641" s="756"/>
      <c r="AA641" s="756"/>
      <c r="AB641" s="756"/>
      <c r="AC641" s="756"/>
      <c r="AD641" s="756"/>
      <c r="AE641" s="756"/>
      <c r="AF641" s="594"/>
      <c r="AG641" s="705">
        <f t="shared" si="63"/>
        <v>629</v>
      </c>
      <c r="AH641" s="756"/>
      <c r="AI641" s="756"/>
      <c r="AJ641" s="756"/>
      <c r="AK641" s="756"/>
      <c r="AL641" s="756"/>
      <c r="AM641" s="756"/>
      <c r="AN641" s="756"/>
      <c r="AO641" s="685"/>
      <c r="AP641" s="705">
        <f t="shared" si="64"/>
        <v>629</v>
      </c>
      <c r="AQ641" s="756"/>
      <c r="AR641" s="756"/>
      <c r="AS641" s="756"/>
      <c r="AT641" s="756"/>
      <c r="AU641" s="756"/>
      <c r="AV641" s="756"/>
      <c r="AW641" s="756"/>
    </row>
    <row r="642" spans="2:49" x14ac:dyDescent="0.25">
      <c r="B642" s="705">
        <v>630</v>
      </c>
      <c r="C642" s="951">
        <f>(1+_xlfn.XLOOKUP(INT((B642-1)/12)+1,'ZC Curve'!$B$8:$B$107,'ZC Curve'!R$8:R$107,,0))^(1/12)-1</f>
        <v>0</v>
      </c>
      <c r="D642" s="946">
        <f t="shared" si="59"/>
        <v>1</v>
      </c>
      <c r="E642" s="594"/>
      <c r="F642" s="705">
        <f t="shared" si="60"/>
        <v>630</v>
      </c>
      <c r="G642" s="756"/>
      <c r="H642" s="756"/>
      <c r="I642" s="756"/>
      <c r="J642" s="756"/>
      <c r="K642" s="756"/>
      <c r="L642" s="756"/>
      <c r="M642" s="756"/>
      <c r="N642" s="594"/>
      <c r="O642" s="705">
        <f t="shared" si="61"/>
        <v>630</v>
      </c>
      <c r="P642" s="756"/>
      <c r="Q642" s="756"/>
      <c r="R642" s="756"/>
      <c r="S642" s="756"/>
      <c r="T642" s="756"/>
      <c r="U642" s="756"/>
      <c r="V642" s="756"/>
      <c r="W642" s="594"/>
      <c r="X642" s="705">
        <f t="shared" si="62"/>
        <v>630</v>
      </c>
      <c r="Y642" s="756"/>
      <c r="Z642" s="756"/>
      <c r="AA642" s="756"/>
      <c r="AB642" s="756"/>
      <c r="AC642" s="756"/>
      <c r="AD642" s="756"/>
      <c r="AE642" s="756"/>
      <c r="AF642" s="594"/>
      <c r="AG642" s="705">
        <f t="shared" si="63"/>
        <v>630</v>
      </c>
      <c r="AH642" s="756"/>
      <c r="AI642" s="756"/>
      <c r="AJ642" s="756"/>
      <c r="AK642" s="756"/>
      <c r="AL642" s="756"/>
      <c r="AM642" s="756"/>
      <c r="AN642" s="756"/>
      <c r="AO642" s="685"/>
      <c r="AP642" s="705">
        <f t="shared" si="64"/>
        <v>630</v>
      </c>
      <c r="AQ642" s="756"/>
      <c r="AR642" s="756"/>
      <c r="AS642" s="756"/>
      <c r="AT642" s="756"/>
      <c r="AU642" s="756"/>
      <c r="AV642" s="756"/>
      <c r="AW642" s="756"/>
    </row>
    <row r="643" spans="2:49" x14ac:dyDescent="0.25">
      <c r="B643" s="705">
        <v>631</v>
      </c>
      <c r="C643" s="951">
        <f>(1+_xlfn.XLOOKUP(INT((B643-1)/12)+1,'ZC Curve'!$B$8:$B$107,'ZC Curve'!R$8:R$107,,0))^(1/12)-1</f>
        <v>0</v>
      </c>
      <c r="D643" s="946">
        <f t="shared" si="59"/>
        <v>1</v>
      </c>
      <c r="E643" s="594"/>
      <c r="F643" s="705">
        <f t="shared" si="60"/>
        <v>631</v>
      </c>
      <c r="G643" s="756"/>
      <c r="H643" s="756"/>
      <c r="I643" s="756"/>
      <c r="J643" s="756"/>
      <c r="K643" s="756"/>
      <c r="L643" s="756"/>
      <c r="M643" s="756"/>
      <c r="N643" s="594"/>
      <c r="O643" s="705">
        <f t="shared" si="61"/>
        <v>631</v>
      </c>
      <c r="P643" s="756"/>
      <c r="Q643" s="756"/>
      <c r="R643" s="756"/>
      <c r="S643" s="756"/>
      <c r="T643" s="756"/>
      <c r="U643" s="756"/>
      <c r="V643" s="756"/>
      <c r="W643" s="594"/>
      <c r="X643" s="705">
        <f t="shared" si="62"/>
        <v>631</v>
      </c>
      <c r="Y643" s="756"/>
      <c r="Z643" s="756"/>
      <c r="AA643" s="756"/>
      <c r="AB643" s="756"/>
      <c r="AC643" s="756"/>
      <c r="AD643" s="756"/>
      <c r="AE643" s="756"/>
      <c r="AF643" s="594"/>
      <c r="AG643" s="705">
        <f t="shared" si="63"/>
        <v>631</v>
      </c>
      <c r="AH643" s="756"/>
      <c r="AI643" s="756"/>
      <c r="AJ643" s="756"/>
      <c r="AK643" s="756"/>
      <c r="AL643" s="756"/>
      <c r="AM643" s="756"/>
      <c r="AN643" s="756"/>
      <c r="AO643" s="685"/>
      <c r="AP643" s="705">
        <f t="shared" si="64"/>
        <v>631</v>
      </c>
      <c r="AQ643" s="756"/>
      <c r="AR643" s="756"/>
      <c r="AS643" s="756"/>
      <c r="AT643" s="756"/>
      <c r="AU643" s="756"/>
      <c r="AV643" s="756"/>
      <c r="AW643" s="756"/>
    </row>
    <row r="644" spans="2:49" x14ac:dyDescent="0.25">
      <c r="B644" s="705">
        <v>632</v>
      </c>
      <c r="C644" s="951">
        <f>(1+_xlfn.XLOOKUP(INT((B644-1)/12)+1,'ZC Curve'!$B$8:$B$107,'ZC Curve'!R$8:R$107,,0))^(1/12)-1</f>
        <v>0</v>
      </c>
      <c r="D644" s="946">
        <f t="shared" si="59"/>
        <v>1</v>
      </c>
      <c r="E644" s="594"/>
      <c r="F644" s="705">
        <f t="shared" si="60"/>
        <v>632</v>
      </c>
      <c r="G644" s="756"/>
      <c r="H644" s="756"/>
      <c r="I644" s="756"/>
      <c r="J644" s="756"/>
      <c r="K644" s="756"/>
      <c r="L644" s="756"/>
      <c r="M644" s="756"/>
      <c r="N644" s="594"/>
      <c r="O644" s="705">
        <f t="shared" si="61"/>
        <v>632</v>
      </c>
      <c r="P644" s="756"/>
      <c r="Q644" s="756"/>
      <c r="R644" s="756"/>
      <c r="S644" s="756"/>
      <c r="T644" s="756"/>
      <c r="U644" s="756"/>
      <c r="V644" s="756"/>
      <c r="W644" s="594"/>
      <c r="X644" s="705">
        <f t="shared" si="62"/>
        <v>632</v>
      </c>
      <c r="Y644" s="756"/>
      <c r="Z644" s="756"/>
      <c r="AA644" s="756"/>
      <c r="AB644" s="756"/>
      <c r="AC644" s="756"/>
      <c r="AD644" s="756"/>
      <c r="AE644" s="756"/>
      <c r="AF644" s="594"/>
      <c r="AG644" s="705">
        <f t="shared" si="63"/>
        <v>632</v>
      </c>
      <c r="AH644" s="756"/>
      <c r="AI644" s="756"/>
      <c r="AJ644" s="756"/>
      <c r="AK644" s="756"/>
      <c r="AL644" s="756"/>
      <c r="AM644" s="756"/>
      <c r="AN644" s="756"/>
      <c r="AO644" s="685"/>
      <c r="AP644" s="705">
        <f t="shared" si="64"/>
        <v>632</v>
      </c>
      <c r="AQ644" s="756"/>
      <c r="AR644" s="756"/>
      <c r="AS644" s="756"/>
      <c r="AT644" s="756"/>
      <c r="AU644" s="756"/>
      <c r="AV644" s="756"/>
      <c r="AW644" s="756"/>
    </row>
    <row r="645" spans="2:49" x14ac:dyDescent="0.25">
      <c r="B645" s="705">
        <v>633</v>
      </c>
      <c r="C645" s="951">
        <f>(1+_xlfn.XLOOKUP(INT((B645-1)/12)+1,'ZC Curve'!$B$8:$B$107,'ZC Curve'!R$8:R$107,,0))^(1/12)-1</f>
        <v>0</v>
      </c>
      <c r="D645" s="946">
        <f t="shared" si="59"/>
        <v>1</v>
      </c>
      <c r="E645" s="594"/>
      <c r="F645" s="705">
        <f t="shared" si="60"/>
        <v>633</v>
      </c>
      <c r="G645" s="756"/>
      <c r="H645" s="756"/>
      <c r="I645" s="756"/>
      <c r="J645" s="756"/>
      <c r="K645" s="756"/>
      <c r="L645" s="756"/>
      <c r="M645" s="756"/>
      <c r="N645" s="594"/>
      <c r="O645" s="705">
        <f t="shared" si="61"/>
        <v>633</v>
      </c>
      <c r="P645" s="756"/>
      <c r="Q645" s="756"/>
      <c r="R645" s="756"/>
      <c r="S645" s="756"/>
      <c r="T645" s="756"/>
      <c r="U645" s="756"/>
      <c r="V645" s="756"/>
      <c r="W645" s="594"/>
      <c r="X645" s="705">
        <f t="shared" si="62"/>
        <v>633</v>
      </c>
      <c r="Y645" s="756"/>
      <c r="Z645" s="756"/>
      <c r="AA645" s="756"/>
      <c r="AB645" s="756"/>
      <c r="AC645" s="756"/>
      <c r="AD645" s="756"/>
      <c r="AE645" s="756"/>
      <c r="AF645" s="594"/>
      <c r="AG645" s="705">
        <f t="shared" si="63"/>
        <v>633</v>
      </c>
      <c r="AH645" s="756"/>
      <c r="AI645" s="756"/>
      <c r="AJ645" s="756"/>
      <c r="AK645" s="756"/>
      <c r="AL645" s="756"/>
      <c r="AM645" s="756"/>
      <c r="AN645" s="756"/>
      <c r="AO645" s="685"/>
      <c r="AP645" s="705">
        <f t="shared" si="64"/>
        <v>633</v>
      </c>
      <c r="AQ645" s="756"/>
      <c r="AR645" s="756"/>
      <c r="AS645" s="756"/>
      <c r="AT645" s="756"/>
      <c r="AU645" s="756"/>
      <c r="AV645" s="756"/>
      <c r="AW645" s="756"/>
    </row>
    <row r="646" spans="2:49" x14ac:dyDescent="0.25">
      <c r="B646" s="705">
        <v>634</v>
      </c>
      <c r="C646" s="951">
        <f>(1+_xlfn.XLOOKUP(INT((B646-1)/12)+1,'ZC Curve'!$B$8:$B$107,'ZC Curve'!R$8:R$107,,0))^(1/12)-1</f>
        <v>0</v>
      </c>
      <c r="D646" s="946">
        <f t="shared" si="59"/>
        <v>1</v>
      </c>
      <c r="E646" s="594"/>
      <c r="F646" s="705">
        <f t="shared" si="60"/>
        <v>634</v>
      </c>
      <c r="G646" s="756"/>
      <c r="H646" s="756"/>
      <c r="I646" s="756"/>
      <c r="J646" s="756"/>
      <c r="K646" s="756"/>
      <c r="L646" s="756"/>
      <c r="M646" s="756"/>
      <c r="N646" s="594"/>
      <c r="O646" s="705">
        <f t="shared" si="61"/>
        <v>634</v>
      </c>
      <c r="P646" s="756"/>
      <c r="Q646" s="756"/>
      <c r="R646" s="756"/>
      <c r="S646" s="756"/>
      <c r="T646" s="756"/>
      <c r="U646" s="756"/>
      <c r="V646" s="756"/>
      <c r="W646" s="594"/>
      <c r="X646" s="705">
        <f t="shared" si="62"/>
        <v>634</v>
      </c>
      <c r="Y646" s="756"/>
      <c r="Z646" s="756"/>
      <c r="AA646" s="756"/>
      <c r="AB646" s="756"/>
      <c r="AC646" s="756"/>
      <c r="AD646" s="756"/>
      <c r="AE646" s="756"/>
      <c r="AF646" s="594"/>
      <c r="AG646" s="705">
        <f t="shared" si="63"/>
        <v>634</v>
      </c>
      <c r="AH646" s="756"/>
      <c r="AI646" s="756"/>
      <c r="AJ646" s="756"/>
      <c r="AK646" s="756"/>
      <c r="AL646" s="756"/>
      <c r="AM646" s="756"/>
      <c r="AN646" s="756"/>
      <c r="AO646" s="685"/>
      <c r="AP646" s="705">
        <f t="shared" si="64"/>
        <v>634</v>
      </c>
      <c r="AQ646" s="756"/>
      <c r="AR646" s="756"/>
      <c r="AS646" s="756"/>
      <c r="AT646" s="756"/>
      <c r="AU646" s="756"/>
      <c r="AV646" s="756"/>
      <c r="AW646" s="756"/>
    </row>
    <row r="647" spans="2:49" x14ac:dyDescent="0.25">
      <c r="B647" s="705">
        <v>635</v>
      </c>
      <c r="C647" s="951">
        <f>(1+_xlfn.XLOOKUP(INT((B647-1)/12)+1,'ZC Curve'!$B$8:$B$107,'ZC Curve'!R$8:R$107,,0))^(1/12)-1</f>
        <v>0</v>
      </c>
      <c r="D647" s="946">
        <f t="shared" si="59"/>
        <v>1</v>
      </c>
      <c r="E647" s="594"/>
      <c r="F647" s="705">
        <f t="shared" si="60"/>
        <v>635</v>
      </c>
      <c r="G647" s="756"/>
      <c r="H647" s="756"/>
      <c r="I647" s="756"/>
      <c r="J647" s="756"/>
      <c r="K647" s="756"/>
      <c r="L647" s="756"/>
      <c r="M647" s="756"/>
      <c r="N647" s="594"/>
      <c r="O647" s="705">
        <f t="shared" si="61"/>
        <v>635</v>
      </c>
      <c r="P647" s="756"/>
      <c r="Q647" s="756"/>
      <c r="R647" s="756"/>
      <c r="S647" s="756"/>
      <c r="T647" s="756"/>
      <c r="U647" s="756"/>
      <c r="V647" s="756"/>
      <c r="W647" s="594"/>
      <c r="X647" s="705">
        <f t="shared" si="62"/>
        <v>635</v>
      </c>
      <c r="Y647" s="756"/>
      <c r="Z647" s="756"/>
      <c r="AA647" s="756"/>
      <c r="AB647" s="756"/>
      <c r="AC647" s="756"/>
      <c r="AD647" s="756"/>
      <c r="AE647" s="756"/>
      <c r="AF647" s="594"/>
      <c r="AG647" s="705">
        <f t="shared" si="63"/>
        <v>635</v>
      </c>
      <c r="AH647" s="756"/>
      <c r="AI647" s="756"/>
      <c r="AJ647" s="756"/>
      <c r="AK647" s="756"/>
      <c r="AL647" s="756"/>
      <c r="AM647" s="756"/>
      <c r="AN647" s="756"/>
      <c r="AO647" s="685"/>
      <c r="AP647" s="705">
        <f t="shared" si="64"/>
        <v>635</v>
      </c>
      <c r="AQ647" s="756"/>
      <c r="AR647" s="756"/>
      <c r="AS647" s="756"/>
      <c r="AT647" s="756"/>
      <c r="AU647" s="756"/>
      <c r="AV647" s="756"/>
      <c r="AW647" s="756"/>
    </row>
    <row r="648" spans="2:49" x14ac:dyDescent="0.25">
      <c r="B648" s="705">
        <v>636</v>
      </c>
      <c r="C648" s="951">
        <f>(1+_xlfn.XLOOKUP(INT((B648-1)/12)+1,'ZC Curve'!$B$8:$B$107,'ZC Curve'!R$8:R$107,,0))^(1/12)-1</f>
        <v>0</v>
      </c>
      <c r="D648" s="946">
        <f t="shared" si="59"/>
        <v>1</v>
      </c>
      <c r="E648" s="594"/>
      <c r="F648" s="705">
        <f t="shared" si="60"/>
        <v>636</v>
      </c>
      <c r="G648" s="756"/>
      <c r="H648" s="756"/>
      <c r="I648" s="756"/>
      <c r="J648" s="756"/>
      <c r="K648" s="756"/>
      <c r="L648" s="756"/>
      <c r="M648" s="756"/>
      <c r="N648" s="594"/>
      <c r="O648" s="705">
        <f t="shared" si="61"/>
        <v>636</v>
      </c>
      <c r="P648" s="756"/>
      <c r="Q648" s="756"/>
      <c r="R648" s="756"/>
      <c r="S648" s="756"/>
      <c r="T648" s="756"/>
      <c r="U648" s="756"/>
      <c r="V648" s="756"/>
      <c r="W648" s="594"/>
      <c r="X648" s="705">
        <f t="shared" si="62"/>
        <v>636</v>
      </c>
      <c r="Y648" s="756"/>
      <c r="Z648" s="756"/>
      <c r="AA648" s="756"/>
      <c r="AB648" s="756"/>
      <c r="AC648" s="756"/>
      <c r="AD648" s="756"/>
      <c r="AE648" s="756"/>
      <c r="AF648" s="594"/>
      <c r="AG648" s="705">
        <f t="shared" si="63"/>
        <v>636</v>
      </c>
      <c r="AH648" s="756"/>
      <c r="AI648" s="756"/>
      <c r="AJ648" s="756"/>
      <c r="AK648" s="756"/>
      <c r="AL648" s="756"/>
      <c r="AM648" s="756"/>
      <c r="AN648" s="756"/>
      <c r="AO648" s="685"/>
      <c r="AP648" s="705">
        <f t="shared" si="64"/>
        <v>636</v>
      </c>
      <c r="AQ648" s="756"/>
      <c r="AR648" s="756"/>
      <c r="AS648" s="756"/>
      <c r="AT648" s="756"/>
      <c r="AU648" s="756"/>
      <c r="AV648" s="756"/>
      <c r="AW648" s="756"/>
    </row>
    <row r="649" spans="2:49" x14ac:dyDescent="0.25">
      <c r="B649" s="705">
        <v>637</v>
      </c>
      <c r="C649" s="951">
        <f>(1+_xlfn.XLOOKUP(INT((B649-1)/12)+1,'ZC Curve'!$B$8:$B$107,'ZC Curve'!R$8:R$107,,0))^(1/12)-1</f>
        <v>0</v>
      </c>
      <c r="D649" s="946">
        <f t="shared" si="59"/>
        <v>1</v>
      </c>
      <c r="E649" s="594"/>
      <c r="F649" s="705">
        <f t="shared" si="60"/>
        <v>637</v>
      </c>
      <c r="G649" s="756"/>
      <c r="H649" s="756"/>
      <c r="I649" s="756"/>
      <c r="J649" s="756"/>
      <c r="K649" s="756"/>
      <c r="L649" s="756"/>
      <c r="M649" s="756"/>
      <c r="N649" s="594"/>
      <c r="O649" s="705">
        <f t="shared" si="61"/>
        <v>637</v>
      </c>
      <c r="P649" s="756"/>
      <c r="Q649" s="756"/>
      <c r="R649" s="756"/>
      <c r="S649" s="756"/>
      <c r="T649" s="756"/>
      <c r="U649" s="756"/>
      <c r="V649" s="756"/>
      <c r="W649" s="594"/>
      <c r="X649" s="705">
        <f t="shared" si="62"/>
        <v>637</v>
      </c>
      <c r="Y649" s="756"/>
      <c r="Z649" s="756"/>
      <c r="AA649" s="756"/>
      <c r="AB649" s="756"/>
      <c r="AC649" s="756"/>
      <c r="AD649" s="756"/>
      <c r="AE649" s="756"/>
      <c r="AF649" s="594"/>
      <c r="AG649" s="705">
        <f t="shared" si="63"/>
        <v>637</v>
      </c>
      <c r="AH649" s="756"/>
      <c r="AI649" s="756"/>
      <c r="AJ649" s="756"/>
      <c r="AK649" s="756"/>
      <c r="AL649" s="756"/>
      <c r="AM649" s="756"/>
      <c r="AN649" s="756"/>
      <c r="AO649" s="685"/>
      <c r="AP649" s="705">
        <f t="shared" si="64"/>
        <v>637</v>
      </c>
      <c r="AQ649" s="756"/>
      <c r="AR649" s="756"/>
      <c r="AS649" s="756"/>
      <c r="AT649" s="756"/>
      <c r="AU649" s="756"/>
      <c r="AV649" s="756"/>
      <c r="AW649" s="756"/>
    </row>
    <row r="650" spans="2:49" x14ac:dyDescent="0.25">
      <c r="B650" s="705">
        <v>638</v>
      </c>
      <c r="C650" s="951">
        <f>(1+_xlfn.XLOOKUP(INT((B650-1)/12)+1,'ZC Curve'!$B$8:$B$107,'ZC Curve'!R$8:R$107,,0))^(1/12)-1</f>
        <v>0</v>
      </c>
      <c r="D650" s="946">
        <f t="shared" si="59"/>
        <v>1</v>
      </c>
      <c r="E650" s="594"/>
      <c r="F650" s="705">
        <f t="shared" si="60"/>
        <v>638</v>
      </c>
      <c r="G650" s="756"/>
      <c r="H650" s="756"/>
      <c r="I650" s="756"/>
      <c r="J650" s="756"/>
      <c r="K650" s="756"/>
      <c r="L650" s="756"/>
      <c r="M650" s="756"/>
      <c r="N650" s="594"/>
      <c r="O650" s="705">
        <f t="shared" si="61"/>
        <v>638</v>
      </c>
      <c r="P650" s="756"/>
      <c r="Q650" s="756"/>
      <c r="R650" s="756"/>
      <c r="S650" s="756"/>
      <c r="T650" s="756"/>
      <c r="U650" s="756"/>
      <c r="V650" s="756"/>
      <c r="W650" s="594"/>
      <c r="X650" s="705">
        <f t="shared" si="62"/>
        <v>638</v>
      </c>
      <c r="Y650" s="756"/>
      <c r="Z650" s="756"/>
      <c r="AA650" s="756"/>
      <c r="AB650" s="756"/>
      <c r="AC650" s="756"/>
      <c r="AD650" s="756"/>
      <c r="AE650" s="756"/>
      <c r="AF650" s="594"/>
      <c r="AG650" s="705">
        <f t="shared" si="63"/>
        <v>638</v>
      </c>
      <c r="AH650" s="756"/>
      <c r="AI650" s="756"/>
      <c r="AJ650" s="756"/>
      <c r="AK650" s="756"/>
      <c r="AL650" s="756"/>
      <c r="AM650" s="756"/>
      <c r="AN650" s="756"/>
      <c r="AO650" s="685"/>
      <c r="AP650" s="705">
        <f t="shared" si="64"/>
        <v>638</v>
      </c>
      <c r="AQ650" s="756"/>
      <c r="AR650" s="756"/>
      <c r="AS650" s="756"/>
      <c r="AT650" s="756"/>
      <c r="AU650" s="756"/>
      <c r="AV650" s="756"/>
      <c r="AW650" s="756"/>
    </row>
    <row r="651" spans="2:49" x14ac:dyDescent="0.25">
      <c r="B651" s="705">
        <v>639</v>
      </c>
      <c r="C651" s="951">
        <f>(1+_xlfn.XLOOKUP(INT((B651-1)/12)+1,'ZC Curve'!$B$8:$B$107,'ZC Curve'!R$8:R$107,,0))^(1/12)-1</f>
        <v>0</v>
      </c>
      <c r="D651" s="946">
        <f t="shared" si="59"/>
        <v>1</v>
      </c>
      <c r="E651" s="594"/>
      <c r="F651" s="705">
        <f t="shared" si="60"/>
        <v>639</v>
      </c>
      <c r="G651" s="756"/>
      <c r="H651" s="756"/>
      <c r="I651" s="756"/>
      <c r="J651" s="756"/>
      <c r="K651" s="756"/>
      <c r="L651" s="756"/>
      <c r="M651" s="756"/>
      <c r="N651" s="594"/>
      <c r="O651" s="705">
        <f t="shared" si="61"/>
        <v>639</v>
      </c>
      <c r="P651" s="756"/>
      <c r="Q651" s="756"/>
      <c r="R651" s="756"/>
      <c r="S651" s="756"/>
      <c r="T651" s="756"/>
      <c r="U651" s="756"/>
      <c r="V651" s="756"/>
      <c r="W651" s="594"/>
      <c r="X651" s="705">
        <f t="shared" si="62"/>
        <v>639</v>
      </c>
      <c r="Y651" s="756"/>
      <c r="Z651" s="756"/>
      <c r="AA651" s="756"/>
      <c r="AB651" s="756"/>
      <c r="AC651" s="756"/>
      <c r="AD651" s="756"/>
      <c r="AE651" s="756"/>
      <c r="AF651" s="594"/>
      <c r="AG651" s="705">
        <f t="shared" si="63"/>
        <v>639</v>
      </c>
      <c r="AH651" s="756"/>
      <c r="AI651" s="756"/>
      <c r="AJ651" s="756"/>
      <c r="AK651" s="756"/>
      <c r="AL651" s="756"/>
      <c r="AM651" s="756"/>
      <c r="AN651" s="756"/>
      <c r="AO651" s="685"/>
      <c r="AP651" s="705">
        <f t="shared" si="64"/>
        <v>639</v>
      </c>
      <c r="AQ651" s="756"/>
      <c r="AR651" s="756"/>
      <c r="AS651" s="756"/>
      <c r="AT651" s="756"/>
      <c r="AU651" s="756"/>
      <c r="AV651" s="756"/>
      <c r="AW651" s="756"/>
    </row>
    <row r="652" spans="2:49" x14ac:dyDescent="0.25">
      <c r="B652" s="705">
        <v>640</v>
      </c>
      <c r="C652" s="951">
        <f>(1+_xlfn.XLOOKUP(INT((B652-1)/12)+1,'ZC Curve'!$B$8:$B$107,'ZC Curve'!R$8:R$107,,0))^(1/12)-1</f>
        <v>0</v>
      </c>
      <c r="D652" s="946">
        <f t="shared" si="59"/>
        <v>1</v>
      </c>
      <c r="E652" s="594"/>
      <c r="F652" s="705">
        <f t="shared" si="60"/>
        <v>640</v>
      </c>
      <c r="G652" s="756"/>
      <c r="H652" s="756"/>
      <c r="I652" s="756"/>
      <c r="J652" s="756"/>
      <c r="K652" s="756"/>
      <c r="L652" s="756"/>
      <c r="M652" s="756"/>
      <c r="N652" s="594"/>
      <c r="O652" s="705">
        <f t="shared" si="61"/>
        <v>640</v>
      </c>
      <c r="P652" s="756"/>
      <c r="Q652" s="756"/>
      <c r="R652" s="756"/>
      <c r="S652" s="756"/>
      <c r="T652" s="756"/>
      <c r="U652" s="756"/>
      <c r="V652" s="756"/>
      <c r="W652" s="594"/>
      <c r="X652" s="705">
        <f t="shared" si="62"/>
        <v>640</v>
      </c>
      <c r="Y652" s="756"/>
      <c r="Z652" s="756"/>
      <c r="AA652" s="756"/>
      <c r="AB652" s="756"/>
      <c r="AC652" s="756"/>
      <c r="AD652" s="756"/>
      <c r="AE652" s="756"/>
      <c r="AF652" s="594"/>
      <c r="AG652" s="705">
        <f t="shared" si="63"/>
        <v>640</v>
      </c>
      <c r="AH652" s="756"/>
      <c r="AI652" s="756"/>
      <c r="AJ652" s="756"/>
      <c r="AK652" s="756"/>
      <c r="AL652" s="756"/>
      <c r="AM652" s="756"/>
      <c r="AN652" s="756"/>
      <c r="AO652" s="685"/>
      <c r="AP652" s="705">
        <f t="shared" si="64"/>
        <v>640</v>
      </c>
      <c r="AQ652" s="756"/>
      <c r="AR652" s="756"/>
      <c r="AS652" s="756"/>
      <c r="AT652" s="756"/>
      <c r="AU652" s="756"/>
      <c r="AV652" s="756"/>
      <c r="AW652" s="756"/>
    </row>
    <row r="653" spans="2:49" x14ac:dyDescent="0.25">
      <c r="B653" s="705">
        <v>641</v>
      </c>
      <c r="C653" s="951">
        <f>(1+_xlfn.XLOOKUP(INT((B653-1)/12)+1,'ZC Curve'!$B$8:$B$107,'ZC Curve'!R$8:R$107,,0))^(1/12)-1</f>
        <v>0</v>
      </c>
      <c r="D653" s="946">
        <f t="shared" si="59"/>
        <v>1</v>
      </c>
      <c r="E653" s="594"/>
      <c r="F653" s="705">
        <f t="shared" si="60"/>
        <v>641</v>
      </c>
      <c r="G653" s="756"/>
      <c r="H653" s="756"/>
      <c r="I653" s="756"/>
      <c r="J653" s="756"/>
      <c r="K653" s="756"/>
      <c r="L653" s="756"/>
      <c r="M653" s="756"/>
      <c r="N653" s="594"/>
      <c r="O653" s="705">
        <f t="shared" si="61"/>
        <v>641</v>
      </c>
      <c r="P653" s="756"/>
      <c r="Q653" s="756"/>
      <c r="R653" s="756"/>
      <c r="S653" s="756"/>
      <c r="T653" s="756"/>
      <c r="U653" s="756"/>
      <c r="V653" s="756"/>
      <c r="W653" s="594"/>
      <c r="X653" s="705">
        <f t="shared" si="62"/>
        <v>641</v>
      </c>
      <c r="Y653" s="756"/>
      <c r="Z653" s="756"/>
      <c r="AA653" s="756"/>
      <c r="AB653" s="756"/>
      <c r="AC653" s="756"/>
      <c r="AD653" s="756"/>
      <c r="AE653" s="756"/>
      <c r="AF653" s="594"/>
      <c r="AG653" s="705">
        <f t="shared" si="63"/>
        <v>641</v>
      </c>
      <c r="AH653" s="756"/>
      <c r="AI653" s="756"/>
      <c r="AJ653" s="756"/>
      <c r="AK653" s="756"/>
      <c r="AL653" s="756"/>
      <c r="AM653" s="756"/>
      <c r="AN653" s="756"/>
      <c r="AO653" s="685"/>
      <c r="AP653" s="705">
        <f t="shared" si="64"/>
        <v>641</v>
      </c>
      <c r="AQ653" s="756"/>
      <c r="AR653" s="756"/>
      <c r="AS653" s="756"/>
      <c r="AT653" s="756"/>
      <c r="AU653" s="756"/>
      <c r="AV653" s="756"/>
      <c r="AW653" s="756"/>
    </row>
    <row r="654" spans="2:49" x14ac:dyDescent="0.25">
      <c r="B654" s="705">
        <v>642</v>
      </c>
      <c r="C654" s="951">
        <f>(1+_xlfn.XLOOKUP(INT((B654-1)/12)+1,'ZC Curve'!$B$8:$B$107,'ZC Curve'!R$8:R$107,,0))^(1/12)-1</f>
        <v>0</v>
      </c>
      <c r="D654" s="946">
        <f t="shared" ref="D654:D717" si="65">D653/(1+C654)</f>
        <v>1</v>
      </c>
      <c r="E654" s="594"/>
      <c r="F654" s="705">
        <f t="shared" ref="F654:F717" si="66">F653+1</f>
        <v>642</v>
      </c>
      <c r="G654" s="756"/>
      <c r="H654" s="756"/>
      <c r="I654" s="756"/>
      <c r="J654" s="756"/>
      <c r="K654" s="756"/>
      <c r="L654" s="756"/>
      <c r="M654" s="756"/>
      <c r="N654" s="594"/>
      <c r="O654" s="705">
        <f t="shared" ref="O654:O717" si="67">O653+1</f>
        <v>642</v>
      </c>
      <c r="P654" s="756"/>
      <c r="Q654" s="756"/>
      <c r="R654" s="756"/>
      <c r="S654" s="756"/>
      <c r="T654" s="756"/>
      <c r="U654" s="756"/>
      <c r="V654" s="756"/>
      <c r="W654" s="594"/>
      <c r="X654" s="705">
        <f t="shared" ref="X654:X717" si="68">X653+1</f>
        <v>642</v>
      </c>
      <c r="Y654" s="756"/>
      <c r="Z654" s="756"/>
      <c r="AA654" s="756"/>
      <c r="AB654" s="756"/>
      <c r="AC654" s="756"/>
      <c r="AD654" s="756"/>
      <c r="AE654" s="756"/>
      <c r="AF654" s="594"/>
      <c r="AG654" s="705">
        <f t="shared" ref="AG654:AG717" si="69">AG653+1</f>
        <v>642</v>
      </c>
      <c r="AH654" s="756"/>
      <c r="AI654" s="756"/>
      <c r="AJ654" s="756"/>
      <c r="AK654" s="756"/>
      <c r="AL654" s="756"/>
      <c r="AM654" s="756"/>
      <c r="AN654" s="756"/>
      <c r="AO654" s="685"/>
      <c r="AP654" s="705">
        <f t="shared" ref="AP654:AP717" si="70">AP653+1</f>
        <v>642</v>
      </c>
      <c r="AQ654" s="756"/>
      <c r="AR654" s="756"/>
      <c r="AS654" s="756"/>
      <c r="AT654" s="756"/>
      <c r="AU654" s="756"/>
      <c r="AV654" s="756"/>
      <c r="AW654" s="756"/>
    </row>
    <row r="655" spans="2:49" x14ac:dyDescent="0.25">
      <c r="B655" s="705">
        <v>643</v>
      </c>
      <c r="C655" s="951">
        <f>(1+_xlfn.XLOOKUP(INT((B655-1)/12)+1,'ZC Curve'!$B$8:$B$107,'ZC Curve'!R$8:R$107,,0))^(1/12)-1</f>
        <v>0</v>
      </c>
      <c r="D655" s="946">
        <f t="shared" si="65"/>
        <v>1</v>
      </c>
      <c r="E655" s="594"/>
      <c r="F655" s="705">
        <f t="shared" si="66"/>
        <v>643</v>
      </c>
      <c r="G655" s="756"/>
      <c r="H655" s="756"/>
      <c r="I655" s="756"/>
      <c r="J655" s="756"/>
      <c r="K655" s="756"/>
      <c r="L655" s="756"/>
      <c r="M655" s="756"/>
      <c r="N655" s="594"/>
      <c r="O655" s="705">
        <f t="shared" si="67"/>
        <v>643</v>
      </c>
      <c r="P655" s="756"/>
      <c r="Q655" s="756"/>
      <c r="R655" s="756"/>
      <c r="S655" s="756"/>
      <c r="T655" s="756"/>
      <c r="U655" s="756"/>
      <c r="V655" s="756"/>
      <c r="W655" s="594"/>
      <c r="X655" s="705">
        <f t="shared" si="68"/>
        <v>643</v>
      </c>
      <c r="Y655" s="756"/>
      <c r="Z655" s="756"/>
      <c r="AA655" s="756"/>
      <c r="AB655" s="756"/>
      <c r="AC655" s="756"/>
      <c r="AD655" s="756"/>
      <c r="AE655" s="756"/>
      <c r="AF655" s="594"/>
      <c r="AG655" s="705">
        <f t="shared" si="69"/>
        <v>643</v>
      </c>
      <c r="AH655" s="756"/>
      <c r="AI655" s="756"/>
      <c r="AJ655" s="756"/>
      <c r="AK655" s="756"/>
      <c r="AL655" s="756"/>
      <c r="AM655" s="756"/>
      <c r="AN655" s="756"/>
      <c r="AO655" s="685"/>
      <c r="AP655" s="705">
        <f t="shared" si="70"/>
        <v>643</v>
      </c>
      <c r="AQ655" s="756"/>
      <c r="AR655" s="756"/>
      <c r="AS655" s="756"/>
      <c r="AT655" s="756"/>
      <c r="AU655" s="756"/>
      <c r="AV655" s="756"/>
      <c r="AW655" s="756"/>
    </row>
    <row r="656" spans="2:49" x14ac:dyDescent="0.25">
      <c r="B656" s="705">
        <v>644</v>
      </c>
      <c r="C656" s="951">
        <f>(1+_xlfn.XLOOKUP(INT((B656-1)/12)+1,'ZC Curve'!$B$8:$B$107,'ZC Curve'!R$8:R$107,,0))^(1/12)-1</f>
        <v>0</v>
      </c>
      <c r="D656" s="946">
        <f t="shared" si="65"/>
        <v>1</v>
      </c>
      <c r="E656" s="594"/>
      <c r="F656" s="705">
        <f t="shared" si="66"/>
        <v>644</v>
      </c>
      <c r="G656" s="756"/>
      <c r="H656" s="756"/>
      <c r="I656" s="756"/>
      <c r="J656" s="756"/>
      <c r="K656" s="756"/>
      <c r="L656" s="756"/>
      <c r="M656" s="756"/>
      <c r="N656" s="594"/>
      <c r="O656" s="705">
        <f t="shared" si="67"/>
        <v>644</v>
      </c>
      <c r="P656" s="756"/>
      <c r="Q656" s="756"/>
      <c r="R656" s="756"/>
      <c r="S656" s="756"/>
      <c r="T656" s="756"/>
      <c r="U656" s="756"/>
      <c r="V656" s="756"/>
      <c r="W656" s="594"/>
      <c r="X656" s="705">
        <f t="shared" si="68"/>
        <v>644</v>
      </c>
      <c r="Y656" s="756"/>
      <c r="Z656" s="756"/>
      <c r="AA656" s="756"/>
      <c r="AB656" s="756"/>
      <c r="AC656" s="756"/>
      <c r="AD656" s="756"/>
      <c r="AE656" s="756"/>
      <c r="AF656" s="594"/>
      <c r="AG656" s="705">
        <f t="shared" si="69"/>
        <v>644</v>
      </c>
      <c r="AH656" s="756"/>
      <c r="AI656" s="756"/>
      <c r="AJ656" s="756"/>
      <c r="AK656" s="756"/>
      <c r="AL656" s="756"/>
      <c r="AM656" s="756"/>
      <c r="AN656" s="756"/>
      <c r="AO656" s="685"/>
      <c r="AP656" s="705">
        <f t="shared" si="70"/>
        <v>644</v>
      </c>
      <c r="AQ656" s="756"/>
      <c r="AR656" s="756"/>
      <c r="AS656" s="756"/>
      <c r="AT656" s="756"/>
      <c r="AU656" s="756"/>
      <c r="AV656" s="756"/>
      <c r="AW656" s="756"/>
    </row>
    <row r="657" spans="2:49" x14ac:dyDescent="0.25">
      <c r="B657" s="705">
        <v>645</v>
      </c>
      <c r="C657" s="951">
        <f>(1+_xlfn.XLOOKUP(INT((B657-1)/12)+1,'ZC Curve'!$B$8:$B$107,'ZC Curve'!R$8:R$107,,0))^(1/12)-1</f>
        <v>0</v>
      </c>
      <c r="D657" s="946">
        <f t="shared" si="65"/>
        <v>1</v>
      </c>
      <c r="E657" s="594"/>
      <c r="F657" s="705">
        <f t="shared" si="66"/>
        <v>645</v>
      </c>
      <c r="G657" s="756"/>
      <c r="H657" s="756"/>
      <c r="I657" s="756"/>
      <c r="J657" s="756"/>
      <c r="K657" s="756"/>
      <c r="L657" s="756"/>
      <c r="M657" s="756"/>
      <c r="N657" s="594"/>
      <c r="O657" s="705">
        <f t="shared" si="67"/>
        <v>645</v>
      </c>
      <c r="P657" s="756"/>
      <c r="Q657" s="756"/>
      <c r="R657" s="756"/>
      <c r="S657" s="756"/>
      <c r="T657" s="756"/>
      <c r="U657" s="756"/>
      <c r="V657" s="756"/>
      <c r="W657" s="594"/>
      <c r="X657" s="705">
        <f t="shared" si="68"/>
        <v>645</v>
      </c>
      <c r="Y657" s="756"/>
      <c r="Z657" s="756"/>
      <c r="AA657" s="756"/>
      <c r="AB657" s="756"/>
      <c r="AC657" s="756"/>
      <c r="AD657" s="756"/>
      <c r="AE657" s="756"/>
      <c r="AF657" s="594"/>
      <c r="AG657" s="705">
        <f t="shared" si="69"/>
        <v>645</v>
      </c>
      <c r="AH657" s="756"/>
      <c r="AI657" s="756"/>
      <c r="AJ657" s="756"/>
      <c r="AK657" s="756"/>
      <c r="AL657" s="756"/>
      <c r="AM657" s="756"/>
      <c r="AN657" s="756"/>
      <c r="AO657" s="685"/>
      <c r="AP657" s="705">
        <f t="shared" si="70"/>
        <v>645</v>
      </c>
      <c r="AQ657" s="756"/>
      <c r="AR657" s="756"/>
      <c r="AS657" s="756"/>
      <c r="AT657" s="756"/>
      <c r="AU657" s="756"/>
      <c r="AV657" s="756"/>
      <c r="AW657" s="756"/>
    </row>
    <row r="658" spans="2:49" x14ac:dyDescent="0.25">
      <c r="B658" s="705">
        <v>646</v>
      </c>
      <c r="C658" s="951">
        <f>(1+_xlfn.XLOOKUP(INT((B658-1)/12)+1,'ZC Curve'!$B$8:$B$107,'ZC Curve'!R$8:R$107,,0))^(1/12)-1</f>
        <v>0</v>
      </c>
      <c r="D658" s="946">
        <f t="shared" si="65"/>
        <v>1</v>
      </c>
      <c r="E658" s="594"/>
      <c r="F658" s="705">
        <f t="shared" si="66"/>
        <v>646</v>
      </c>
      <c r="G658" s="756"/>
      <c r="H658" s="756"/>
      <c r="I658" s="756"/>
      <c r="J658" s="756"/>
      <c r="K658" s="756"/>
      <c r="L658" s="756"/>
      <c r="M658" s="756"/>
      <c r="N658" s="594"/>
      <c r="O658" s="705">
        <f t="shared" si="67"/>
        <v>646</v>
      </c>
      <c r="P658" s="756"/>
      <c r="Q658" s="756"/>
      <c r="R658" s="756"/>
      <c r="S658" s="756"/>
      <c r="T658" s="756"/>
      <c r="U658" s="756"/>
      <c r="V658" s="756"/>
      <c r="W658" s="594"/>
      <c r="X658" s="705">
        <f t="shared" si="68"/>
        <v>646</v>
      </c>
      <c r="Y658" s="756"/>
      <c r="Z658" s="756"/>
      <c r="AA658" s="756"/>
      <c r="AB658" s="756"/>
      <c r="AC658" s="756"/>
      <c r="AD658" s="756"/>
      <c r="AE658" s="756"/>
      <c r="AF658" s="594"/>
      <c r="AG658" s="705">
        <f t="shared" si="69"/>
        <v>646</v>
      </c>
      <c r="AH658" s="756"/>
      <c r="AI658" s="756"/>
      <c r="AJ658" s="756"/>
      <c r="AK658" s="756"/>
      <c r="AL658" s="756"/>
      <c r="AM658" s="756"/>
      <c r="AN658" s="756"/>
      <c r="AO658" s="685"/>
      <c r="AP658" s="705">
        <f t="shared" si="70"/>
        <v>646</v>
      </c>
      <c r="AQ658" s="756"/>
      <c r="AR658" s="756"/>
      <c r="AS658" s="756"/>
      <c r="AT658" s="756"/>
      <c r="AU658" s="756"/>
      <c r="AV658" s="756"/>
      <c r="AW658" s="756"/>
    </row>
    <row r="659" spans="2:49" x14ac:dyDescent="0.25">
      <c r="B659" s="705">
        <v>647</v>
      </c>
      <c r="C659" s="951">
        <f>(1+_xlfn.XLOOKUP(INT((B659-1)/12)+1,'ZC Curve'!$B$8:$B$107,'ZC Curve'!R$8:R$107,,0))^(1/12)-1</f>
        <v>0</v>
      </c>
      <c r="D659" s="946">
        <f t="shared" si="65"/>
        <v>1</v>
      </c>
      <c r="E659" s="594"/>
      <c r="F659" s="705">
        <f t="shared" si="66"/>
        <v>647</v>
      </c>
      <c r="G659" s="756"/>
      <c r="H659" s="756"/>
      <c r="I659" s="756"/>
      <c r="J659" s="756"/>
      <c r="K659" s="756"/>
      <c r="L659" s="756"/>
      <c r="M659" s="756"/>
      <c r="N659" s="594"/>
      <c r="O659" s="705">
        <f t="shared" si="67"/>
        <v>647</v>
      </c>
      <c r="P659" s="756"/>
      <c r="Q659" s="756"/>
      <c r="R659" s="756"/>
      <c r="S659" s="756"/>
      <c r="T659" s="756"/>
      <c r="U659" s="756"/>
      <c r="V659" s="756"/>
      <c r="W659" s="594"/>
      <c r="X659" s="705">
        <f t="shared" si="68"/>
        <v>647</v>
      </c>
      <c r="Y659" s="756"/>
      <c r="Z659" s="756"/>
      <c r="AA659" s="756"/>
      <c r="AB659" s="756"/>
      <c r="AC659" s="756"/>
      <c r="AD659" s="756"/>
      <c r="AE659" s="756"/>
      <c r="AF659" s="594"/>
      <c r="AG659" s="705">
        <f t="shared" si="69"/>
        <v>647</v>
      </c>
      <c r="AH659" s="756"/>
      <c r="AI659" s="756"/>
      <c r="AJ659" s="756"/>
      <c r="AK659" s="756"/>
      <c r="AL659" s="756"/>
      <c r="AM659" s="756"/>
      <c r="AN659" s="756"/>
      <c r="AO659" s="685"/>
      <c r="AP659" s="705">
        <f t="shared" si="70"/>
        <v>647</v>
      </c>
      <c r="AQ659" s="756"/>
      <c r="AR659" s="756"/>
      <c r="AS659" s="756"/>
      <c r="AT659" s="756"/>
      <c r="AU659" s="756"/>
      <c r="AV659" s="756"/>
      <c r="AW659" s="756"/>
    </row>
    <row r="660" spans="2:49" x14ac:dyDescent="0.25">
      <c r="B660" s="705">
        <v>648</v>
      </c>
      <c r="C660" s="951">
        <f>(1+_xlfn.XLOOKUP(INT((B660-1)/12)+1,'ZC Curve'!$B$8:$B$107,'ZC Curve'!R$8:R$107,,0))^(1/12)-1</f>
        <v>0</v>
      </c>
      <c r="D660" s="946">
        <f t="shared" si="65"/>
        <v>1</v>
      </c>
      <c r="E660" s="594"/>
      <c r="F660" s="705">
        <f t="shared" si="66"/>
        <v>648</v>
      </c>
      <c r="G660" s="756"/>
      <c r="H660" s="756"/>
      <c r="I660" s="756"/>
      <c r="J660" s="756"/>
      <c r="K660" s="756"/>
      <c r="L660" s="756"/>
      <c r="M660" s="756"/>
      <c r="N660" s="594"/>
      <c r="O660" s="705">
        <f t="shared" si="67"/>
        <v>648</v>
      </c>
      <c r="P660" s="756"/>
      <c r="Q660" s="756"/>
      <c r="R660" s="756"/>
      <c r="S660" s="756"/>
      <c r="T660" s="756"/>
      <c r="U660" s="756"/>
      <c r="V660" s="756"/>
      <c r="W660" s="594"/>
      <c r="X660" s="705">
        <f t="shared" si="68"/>
        <v>648</v>
      </c>
      <c r="Y660" s="756"/>
      <c r="Z660" s="756"/>
      <c r="AA660" s="756"/>
      <c r="AB660" s="756"/>
      <c r="AC660" s="756"/>
      <c r="AD660" s="756"/>
      <c r="AE660" s="756"/>
      <c r="AF660" s="594"/>
      <c r="AG660" s="705">
        <f t="shared" si="69"/>
        <v>648</v>
      </c>
      <c r="AH660" s="756"/>
      <c r="AI660" s="756"/>
      <c r="AJ660" s="756"/>
      <c r="AK660" s="756"/>
      <c r="AL660" s="756"/>
      <c r="AM660" s="756"/>
      <c r="AN660" s="756"/>
      <c r="AO660" s="685"/>
      <c r="AP660" s="705">
        <f t="shared" si="70"/>
        <v>648</v>
      </c>
      <c r="AQ660" s="756"/>
      <c r="AR660" s="756"/>
      <c r="AS660" s="756"/>
      <c r="AT660" s="756"/>
      <c r="AU660" s="756"/>
      <c r="AV660" s="756"/>
      <c r="AW660" s="756"/>
    </row>
    <row r="661" spans="2:49" x14ac:dyDescent="0.25">
      <c r="B661" s="705">
        <v>649</v>
      </c>
      <c r="C661" s="951">
        <f>(1+_xlfn.XLOOKUP(INT((B661-1)/12)+1,'ZC Curve'!$B$8:$B$107,'ZC Curve'!R$8:R$107,,0))^(1/12)-1</f>
        <v>0</v>
      </c>
      <c r="D661" s="946">
        <f t="shared" si="65"/>
        <v>1</v>
      </c>
      <c r="E661" s="594"/>
      <c r="F661" s="705">
        <f t="shared" si="66"/>
        <v>649</v>
      </c>
      <c r="G661" s="756"/>
      <c r="H661" s="756"/>
      <c r="I661" s="756"/>
      <c r="J661" s="756"/>
      <c r="K661" s="756"/>
      <c r="L661" s="756"/>
      <c r="M661" s="756"/>
      <c r="N661" s="594"/>
      <c r="O661" s="705">
        <f t="shared" si="67"/>
        <v>649</v>
      </c>
      <c r="P661" s="756"/>
      <c r="Q661" s="756"/>
      <c r="R661" s="756"/>
      <c r="S661" s="756"/>
      <c r="T661" s="756"/>
      <c r="U661" s="756"/>
      <c r="V661" s="756"/>
      <c r="W661" s="594"/>
      <c r="X661" s="705">
        <f t="shared" si="68"/>
        <v>649</v>
      </c>
      <c r="Y661" s="756"/>
      <c r="Z661" s="756"/>
      <c r="AA661" s="756"/>
      <c r="AB661" s="756"/>
      <c r="AC661" s="756"/>
      <c r="AD661" s="756"/>
      <c r="AE661" s="756"/>
      <c r="AF661" s="594"/>
      <c r="AG661" s="705">
        <f t="shared" si="69"/>
        <v>649</v>
      </c>
      <c r="AH661" s="756"/>
      <c r="AI661" s="756"/>
      <c r="AJ661" s="756"/>
      <c r="AK661" s="756"/>
      <c r="AL661" s="756"/>
      <c r="AM661" s="756"/>
      <c r="AN661" s="756"/>
      <c r="AO661" s="685"/>
      <c r="AP661" s="705">
        <f t="shared" si="70"/>
        <v>649</v>
      </c>
      <c r="AQ661" s="756"/>
      <c r="AR661" s="756"/>
      <c r="AS661" s="756"/>
      <c r="AT661" s="756"/>
      <c r="AU661" s="756"/>
      <c r="AV661" s="756"/>
      <c r="AW661" s="756"/>
    </row>
    <row r="662" spans="2:49" x14ac:dyDescent="0.25">
      <c r="B662" s="705">
        <v>650</v>
      </c>
      <c r="C662" s="951">
        <f>(1+_xlfn.XLOOKUP(INT((B662-1)/12)+1,'ZC Curve'!$B$8:$B$107,'ZC Curve'!R$8:R$107,,0))^(1/12)-1</f>
        <v>0</v>
      </c>
      <c r="D662" s="946">
        <f t="shared" si="65"/>
        <v>1</v>
      </c>
      <c r="E662" s="594"/>
      <c r="F662" s="705">
        <f t="shared" si="66"/>
        <v>650</v>
      </c>
      <c r="G662" s="756"/>
      <c r="H662" s="756"/>
      <c r="I662" s="756"/>
      <c r="J662" s="756"/>
      <c r="K662" s="756"/>
      <c r="L662" s="756"/>
      <c r="M662" s="756"/>
      <c r="N662" s="594"/>
      <c r="O662" s="705">
        <f t="shared" si="67"/>
        <v>650</v>
      </c>
      <c r="P662" s="756"/>
      <c r="Q662" s="756"/>
      <c r="R662" s="756"/>
      <c r="S662" s="756"/>
      <c r="T662" s="756"/>
      <c r="U662" s="756"/>
      <c r="V662" s="756"/>
      <c r="W662" s="594"/>
      <c r="X662" s="705">
        <f t="shared" si="68"/>
        <v>650</v>
      </c>
      <c r="Y662" s="756"/>
      <c r="Z662" s="756"/>
      <c r="AA662" s="756"/>
      <c r="AB662" s="756"/>
      <c r="AC662" s="756"/>
      <c r="AD662" s="756"/>
      <c r="AE662" s="756"/>
      <c r="AF662" s="594"/>
      <c r="AG662" s="705">
        <f t="shared" si="69"/>
        <v>650</v>
      </c>
      <c r="AH662" s="756"/>
      <c r="AI662" s="756"/>
      <c r="AJ662" s="756"/>
      <c r="AK662" s="756"/>
      <c r="AL662" s="756"/>
      <c r="AM662" s="756"/>
      <c r="AN662" s="756"/>
      <c r="AO662" s="685"/>
      <c r="AP662" s="705">
        <f t="shared" si="70"/>
        <v>650</v>
      </c>
      <c r="AQ662" s="756"/>
      <c r="AR662" s="756"/>
      <c r="AS662" s="756"/>
      <c r="AT662" s="756"/>
      <c r="AU662" s="756"/>
      <c r="AV662" s="756"/>
      <c r="AW662" s="756"/>
    </row>
    <row r="663" spans="2:49" x14ac:dyDescent="0.25">
      <c r="B663" s="705">
        <v>651</v>
      </c>
      <c r="C663" s="951">
        <f>(1+_xlfn.XLOOKUP(INT((B663-1)/12)+1,'ZC Curve'!$B$8:$B$107,'ZC Curve'!R$8:R$107,,0))^(1/12)-1</f>
        <v>0</v>
      </c>
      <c r="D663" s="946">
        <f t="shared" si="65"/>
        <v>1</v>
      </c>
      <c r="E663" s="594"/>
      <c r="F663" s="705">
        <f t="shared" si="66"/>
        <v>651</v>
      </c>
      <c r="G663" s="756"/>
      <c r="H663" s="756"/>
      <c r="I663" s="756"/>
      <c r="J663" s="756"/>
      <c r="K663" s="756"/>
      <c r="L663" s="756"/>
      <c r="M663" s="756"/>
      <c r="N663" s="594"/>
      <c r="O663" s="705">
        <f t="shared" si="67"/>
        <v>651</v>
      </c>
      <c r="P663" s="756"/>
      <c r="Q663" s="756"/>
      <c r="R663" s="756"/>
      <c r="S663" s="756"/>
      <c r="T663" s="756"/>
      <c r="U663" s="756"/>
      <c r="V663" s="756"/>
      <c r="W663" s="594"/>
      <c r="X663" s="705">
        <f t="shared" si="68"/>
        <v>651</v>
      </c>
      <c r="Y663" s="756"/>
      <c r="Z663" s="756"/>
      <c r="AA663" s="756"/>
      <c r="AB663" s="756"/>
      <c r="AC663" s="756"/>
      <c r="AD663" s="756"/>
      <c r="AE663" s="756"/>
      <c r="AF663" s="594"/>
      <c r="AG663" s="705">
        <f t="shared" si="69"/>
        <v>651</v>
      </c>
      <c r="AH663" s="756"/>
      <c r="AI663" s="756"/>
      <c r="AJ663" s="756"/>
      <c r="AK663" s="756"/>
      <c r="AL663" s="756"/>
      <c r="AM663" s="756"/>
      <c r="AN663" s="756"/>
      <c r="AO663" s="685"/>
      <c r="AP663" s="705">
        <f t="shared" si="70"/>
        <v>651</v>
      </c>
      <c r="AQ663" s="756"/>
      <c r="AR663" s="756"/>
      <c r="AS663" s="756"/>
      <c r="AT663" s="756"/>
      <c r="AU663" s="756"/>
      <c r="AV663" s="756"/>
      <c r="AW663" s="756"/>
    </row>
    <row r="664" spans="2:49" x14ac:dyDescent="0.25">
      <c r="B664" s="705">
        <v>652</v>
      </c>
      <c r="C664" s="951">
        <f>(1+_xlfn.XLOOKUP(INT((B664-1)/12)+1,'ZC Curve'!$B$8:$B$107,'ZC Curve'!R$8:R$107,,0))^(1/12)-1</f>
        <v>0</v>
      </c>
      <c r="D664" s="946">
        <f t="shared" si="65"/>
        <v>1</v>
      </c>
      <c r="E664" s="594"/>
      <c r="F664" s="705">
        <f t="shared" si="66"/>
        <v>652</v>
      </c>
      <c r="G664" s="756"/>
      <c r="H664" s="756"/>
      <c r="I664" s="756"/>
      <c r="J664" s="756"/>
      <c r="K664" s="756"/>
      <c r="L664" s="756"/>
      <c r="M664" s="756"/>
      <c r="N664" s="594"/>
      <c r="O664" s="705">
        <f t="shared" si="67"/>
        <v>652</v>
      </c>
      <c r="P664" s="756"/>
      <c r="Q664" s="756"/>
      <c r="R664" s="756"/>
      <c r="S664" s="756"/>
      <c r="T664" s="756"/>
      <c r="U664" s="756"/>
      <c r="V664" s="756"/>
      <c r="W664" s="594"/>
      <c r="X664" s="705">
        <f t="shared" si="68"/>
        <v>652</v>
      </c>
      <c r="Y664" s="756"/>
      <c r="Z664" s="756"/>
      <c r="AA664" s="756"/>
      <c r="AB664" s="756"/>
      <c r="AC664" s="756"/>
      <c r="AD664" s="756"/>
      <c r="AE664" s="756"/>
      <c r="AF664" s="594"/>
      <c r="AG664" s="705">
        <f t="shared" si="69"/>
        <v>652</v>
      </c>
      <c r="AH664" s="756"/>
      <c r="AI664" s="756"/>
      <c r="AJ664" s="756"/>
      <c r="AK664" s="756"/>
      <c r="AL664" s="756"/>
      <c r="AM664" s="756"/>
      <c r="AN664" s="756"/>
      <c r="AO664" s="685"/>
      <c r="AP664" s="705">
        <f t="shared" si="70"/>
        <v>652</v>
      </c>
      <c r="AQ664" s="756"/>
      <c r="AR664" s="756"/>
      <c r="AS664" s="756"/>
      <c r="AT664" s="756"/>
      <c r="AU664" s="756"/>
      <c r="AV664" s="756"/>
      <c r="AW664" s="756"/>
    </row>
    <row r="665" spans="2:49" x14ac:dyDescent="0.25">
      <c r="B665" s="705">
        <v>653</v>
      </c>
      <c r="C665" s="951">
        <f>(1+_xlfn.XLOOKUP(INT((B665-1)/12)+1,'ZC Curve'!$B$8:$B$107,'ZC Curve'!R$8:R$107,,0))^(1/12)-1</f>
        <v>0</v>
      </c>
      <c r="D665" s="946">
        <f t="shared" si="65"/>
        <v>1</v>
      </c>
      <c r="E665" s="594"/>
      <c r="F665" s="705">
        <f t="shared" si="66"/>
        <v>653</v>
      </c>
      <c r="G665" s="756"/>
      <c r="H665" s="756"/>
      <c r="I665" s="756"/>
      <c r="J665" s="756"/>
      <c r="K665" s="756"/>
      <c r="L665" s="756"/>
      <c r="M665" s="756"/>
      <c r="N665" s="594"/>
      <c r="O665" s="705">
        <f t="shared" si="67"/>
        <v>653</v>
      </c>
      <c r="P665" s="756"/>
      <c r="Q665" s="756"/>
      <c r="R665" s="756"/>
      <c r="S665" s="756"/>
      <c r="T665" s="756"/>
      <c r="U665" s="756"/>
      <c r="V665" s="756"/>
      <c r="W665" s="594"/>
      <c r="X665" s="705">
        <f t="shared" si="68"/>
        <v>653</v>
      </c>
      <c r="Y665" s="756"/>
      <c r="Z665" s="756"/>
      <c r="AA665" s="756"/>
      <c r="AB665" s="756"/>
      <c r="AC665" s="756"/>
      <c r="AD665" s="756"/>
      <c r="AE665" s="756"/>
      <c r="AF665" s="594"/>
      <c r="AG665" s="705">
        <f t="shared" si="69"/>
        <v>653</v>
      </c>
      <c r="AH665" s="756"/>
      <c r="AI665" s="756"/>
      <c r="AJ665" s="756"/>
      <c r="AK665" s="756"/>
      <c r="AL665" s="756"/>
      <c r="AM665" s="756"/>
      <c r="AN665" s="756"/>
      <c r="AO665" s="685"/>
      <c r="AP665" s="705">
        <f t="shared" si="70"/>
        <v>653</v>
      </c>
      <c r="AQ665" s="756"/>
      <c r="AR665" s="756"/>
      <c r="AS665" s="756"/>
      <c r="AT665" s="756"/>
      <c r="AU665" s="756"/>
      <c r="AV665" s="756"/>
      <c r="AW665" s="756"/>
    </row>
    <row r="666" spans="2:49" x14ac:dyDescent="0.25">
      <c r="B666" s="705">
        <v>654</v>
      </c>
      <c r="C666" s="951">
        <f>(1+_xlfn.XLOOKUP(INT((B666-1)/12)+1,'ZC Curve'!$B$8:$B$107,'ZC Curve'!R$8:R$107,,0))^(1/12)-1</f>
        <v>0</v>
      </c>
      <c r="D666" s="946">
        <f t="shared" si="65"/>
        <v>1</v>
      </c>
      <c r="E666" s="594"/>
      <c r="F666" s="705">
        <f t="shared" si="66"/>
        <v>654</v>
      </c>
      <c r="G666" s="756"/>
      <c r="H666" s="756"/>
      <c r="I666" s="756"/>
      <c r="J666" s="756"/>
      <c r="K666" s="756"/>
      <c r="L666" s="756"/>
      <c r="M666" s="756"/>
      <c r="N666" s="594"/>
      <c r="O666" s="705">
        <f t="shared" si="67"/>
        <v>654</v>
      </c>
      <c r="P666" s="756"/>
      <c r="Q666" s="756"/>
      <c r="R666" s="756"/>
      <c r="S666" s="756"/>
      <c r="T666" s="756"/>
      <c r="U666" s="756"/>
      <c r="V666" s="756"/>
      <c r="W666" s="594"/>
      <c r="X666" s="705">
        <f t="shared" si="68"/>
        <v>654</v>
      </c>
      <c r="Y666" s="756"/>
      <c r="Z666" s="756"/>
      <c r="AA666" s="756"/>
      <c r="AB666" s="756"/>
      <c r="AC666" s="756"/>
      <c r="AD666" s="756"/>
      <c r="AE666" s="756"/>
      <c r="AF666" s="594"/>
      <c r="AG666" s="705">
        <f t="shared" si="69"/>
        <v>654</v>
      </c>
      <c r="AH666" s="756"/>
      <c r="AI666" s="756"/>
      <c r="AJ666" s="756"/>
      <c r="AK666" s="756"/>
      <c r="AL666" s="756"/>
      <c r="AM666" s="756"/>
      <c r="AN666" s="756"/>
      <c r="AO666" s="685"/>
      <c r="AP666" s="705">
        <f t="shared" si="70"/>
        <v>654</v>
      </c>
      <c r="AQ666" s="756"/>
      <c r="AR666" s="756"/>
      <c r="AS666" s="756"/>
      <c r="AT666" s="756"/>
      <c r="AU666" s="756"/>
      <c r="AV666" s="756"/>
      <c r="AW666" s="756"/>
    </row>
    <row r="667" spans="2:49" x14ac:dyDescent="0.25">
      <c r="B667" s="705">
        <v>655</v>
      </c>
      <c r="C667" s="951">
        <f>(1+_xlfn.XLOOKUP(INT((B667-1)/12)+1,'ZC Curve'!$B$8:$B$107,'ZC Curve'!R$8:R$107,,0))^(1/12)-1</f>
        <v>0</v>
      </c>
      <c r="D667" s="946">
        <f t="shared" si="65"/>
        <v>1</v>
      </c>
      <c r="E667" s="594"/>
      <c r="F667" s="705">
        <f t="shared" si="66"/>
        <v>655</v>
      </c>
      <c r="G667" s="756"/>
      <c r="H667" s="756"/>
      <c r="I667" s="756"/>
      <c r="J667" s="756"/>
      <c r="K667" s="756"/>
      <c r="L667" s="756"/>
      <c r="M667" s="756"/>
      <c r="N667" s="594"/>
      <c r="O667" s="705">
        <f t="shared" si="67"/>
        <v>655</v>
      </c>
      <c r="P667" s="756"/>
      <c r="Q667" s="756"/>
      <c r="R667" s="756"/>
      <c r="S667" s="756"/>
      <c r="T667" s="756"/>
      <c r="U667" s="756"/>
      <c r="V667" s="756"/>
      <c r="W667" s="594"/>
      <c r="X667" s="705">
        <f t="shared" si="68"/>
        <v>655</v>
      </c>
      <c r="Y667" s="756"/>
      <c r="Z667" s="756"/>
      <c r="AA667" s="756"/>
      <c r="AB667" s="756"/>
      <c r="AC667" s="756"/>
      <c r="AD667" s="756"/>
      <c r="AE667" s="756"/>
      <c r="AF667" s="594"/>
      <c r="AG667" s="705">
        <f t="shared" si="69"/>
        <v>655</v>
      </c>
      <c r="AH667" s="756"/>
      <c r="AI667" s="756"/>
      <c r="AJ667" s="756"/>
      <c r="AK667" s="756"/>
      <c r="AL667" s="756"/>
      <c r="AM667" s="756"/>
      <c r="AN667" s="756"/>
      <c r="AO667" s="685"/>
      <c r="AP667" s="705">
        <f t="shared" si="70"/>
        <v>655</v>
      </c>
      <c r="AQ667" s="756"/>
      <c r="AR667" s="756"/>
      <c r="AS667" s="756"/>
      <c r="AT667" s="756"/>
      <c r="AU667" s="756"/>
      <c r="AV667" s="756"/>
      <c r="AW667" s="756"/>
    </row>
    <row r="668" spans="2:49" x14ac:dyDescent="0.25">
      <c r="B668" s="705">
        <v>656</v>
      </c>
      <c r="C668" s="951">
        <f>(1+_xlfn.XLOOKUP(INT((B668-1)/12)+1,'ZC Curve'!$B$8:$B$107,'ZC Curve'!R$8:R$107,,0))^(1/12)-1</f>
        <v>0</v>
      </c>
      <c r="D668" s="946">
        <f t="shared" si="65"/>
        <v>1</v>
      </c>
      <c r="E668" s="594"/>
      <c r="F668" s="705">
        <f t="shared" si="66"/>
        <v>656</v>
      </c>
      <c r="G668" s="756"/>
      <c r="H668" s="756"/>
      <c r="I668" s="756"/>
      <c r="J668" s="756"/>
      <c r="K668" s="756"/>
      <c r="L668" s="756"/>
      <c r="M668" s="756"/>
      <c r="N668" s="594"/>
      <c r="O668" s="705">
        <f t="shared" si="67"/>
        <v>656</v>
      </c>
      <c r="P668" s="756"/>
      <c r="Q668" s="756"/>
      <c r="R668" s="756"/>
      <c r="S668" s="756"/>
      <c r="T668" s="756"/>
      <c r="U668" s="756"/>
      <c r="V668" s="756"/>
      <c r="W668" s="594"/>
      <c r="X668" s="705">
        <f t="shared" si="68"/>
        <v>656</v>
      </c>
      <c r="Y668" s="756"/>
      <c r="Z668" s="756"/>
      <c r="AA668" s="756"/>
      <c r="AB668" s="756"/>
      <c r="AC668" s="756"/>
      <c r="AD668" s="756"/>
      <c r="AE668" s="756"/>
      <c r="AF668" s="594"/>
      <c r="AG668" s="705">
        <f t="shared" si="69"/>
        <v>656</v>
      </c>
      <c r="AH668" s="756"/>
      <c r="AI668" s="756"/>
      <c r="AJ668" s="756"/>
      <c r="AK668" s="756"/>
      <c r="AL668" s="756"/>
      <c r="AM668" s="756"/>
      <c r="AN668" s="756"/>
      <c r="AO668" s="685"/>
      <c r="AP668" s="705">
        <f t="shared" si="70"/>
        <v>656</v>
      </c>
      <c r="AQ668" s="756"/>
      <c r="AR668" s="756"/>
      <c r="AS668" s="756"/>
      <c r="AT668" s="756"/>
      <c r="AU668" s="756"/>
      <c r="AV668" s="756"/>
      <c r="AW668" s="756"/>
    </row>
    <row r="669" spans="2:49" x14ac:dyDescent="0.25">
      <c r="B669" s="705">
        <v>657</v>
      </c>
      <c r="C669" s="951">
        <f>(1+_xlfn.XLOOKUP(INT((B669-1)/12)+1,'ZC Curve'!$B$8:$B$107,'ZC Curve'!R$8:R$107,,0))^(1/12)-1</f>
        <v>0</v>
      </c>
      <c r="D669" s="946">
        <f t="shared" si="65"/>
        <v>1</v>
      </c>
      <c r="E669" s="594"/>
      <c r="F669" s="705">
        <f t="shared" si="66"/>
        <v>657</v>
      </c>
      <c r="G669" s="756"/>
      <c r="H669" s="756"/>
      <c r="I669" s="756"/>
      <c r="J669" s="756"/>
      <c r="K669" s="756"/>
      <c r="L669" s="756"/>
      <c r="M669" s="756"/>
      <c r="N669" s="594"/>
      <c r="O669" s="705">
        <f t="shared" si="67"/>
        <v>657</v>
      </c>
      <c r="P669" s="756"/>
      <c r="Q669" s="756"/>
      <c r="R669" s="756"/>
      <c r="S669" s="756"/>
      <c r="T669" s="756"/>
      <c r="U669" s="756"/>
      <c r="V669" s="756"/>
      <c r="W669" s="594"/>
      <c r="X669" s="705">
        <f t="shared" si="68"/>
        <v>657</v>
      </c>
      <c r="Y669" s="756"/>
      <c r="Z669" s="756"/>
      <c r="AA669" s="756"/>
      <c r="AB669" s="756"/>
      <c r="AC669" s="756"/>
      <c r="AD669" s="756"/>
      <c r="AE669" s="756"/>
      <c r="AF669" s="594"/>
      <c r="AG669" s="705">
        <f t="shared" si="69"/>
        <v>657</v>
      </c>
      <c r="AH669" s="756"/>
      <c r="AI669" s="756"/>
      <c r="AJ669" s="756"/>
      <c r="AK669" s="756"/>
      <c r="AL669" s="756"/>
      <c r="AM669" s="756"/>
      <c r="AN669" s="756"/>
      <c r="AO669" s="685"/>
      <c r="AP669" s="705">
        <f t="shared" si="70"/>
        <v>657</v>
      </c>
      <c r="AQ669" s="756"/>
      <c r="AR669" s="756"/>
      <c r="AS669" s="756"/>
      <c r="AT669" s="756"/>
      <c r="AU669" s="756"/>
      <c r="AV669" s="756"/>
      <c r="AW669" s="756"/>
    </row>
    <row r="670" spans="2:49" x14ac:dyDescent="0.25">
      <c r="B670" s="705">
        <v>658</v>
      </c>
      <c r="C670" s="951">
        <f>(1+_xlfn.XLOOKUP(INT((B670-1)/12)+1,'ZC Curve'!$B$8:$B$107,'ZC Curve'!R$8:R$107,,0))^(1/12)-1</f>
        <v>0</v>
      </c>
      <c r="D670" s="946">
        <f t="shared" si="65"/>
        <v>1</v>
      </c>
      <c r="E670" s="594"/>
      <c r="F670" s="705">
        <f t="shared" si="66"/>
        <v>658</v>
      </c>
      <c r="G670" s="756"/>
      <c r="H670" s="756"/>
      <c r="I670" s="756"/>
      <c r="J670" s="756"/>
      <c r="K670" s="756"/>
      <c r="L670" s="756"/>
      <c r="M670" s="756"/>
      <c r="N670" s="594"/>
      <c r="O670" s="705">
        <f t="shared" si="67"/>
        <v>658</v>
      </c>
      <c r="P670" s="756"/>
      <c r="Q670" s="756"/>
      <c r="R670" s="756"/>
      <c r="S670" s="756"/>
      <c r="T670" s="756"/>
      <c r="U670" s="756"/>
      <c r="V670" s="756"/>
      <c r="W670" s="594"/>
      <c r="X670" s="705">
        <f t="shared" si="68"/>
        <v>658</v>
      </c>
      <c r="Y670" s="756"/>
      <c r="Z670" s="756"/>
      <c r="AA670" s="756"/>
      <c r="AB670" s="756"/>
      <c r="AC670" s="756"/>
      <c r="AD670" s="756"/>
      <c r="AE670" s="756"/>
      <c r="AF670" s="594"/>
      <c r="AG670" s="705">
        <f t="shared" si="69"/>
        <v>658</v>
      </c>
      <c r="AH670" s="756"/>
      <c r="AI670" s="756"/>
      <c r="AJ670" s="756"/>
      <c r="AK670" s="756"/>
      <c r="AL670" s="756"/>
      <c r="AM670" s="756"/>
      <c r="AN670" s="756"/>
      <c r="AO670" s="685"/>
      <c r="AP670" s="705">
        <f t="shared" si="70"/>
        <v>658</v>
      </c>
      <c r="AQ670" s="756"/>
      <c r="AR670" s="756"/>
      <c r="AS670" s="756"/>
      <c r="AT670" s="756"/>
      <c r="AU670" s="756"/>
      <c r="AV670" s="756"/>
      <c r="AW670" s="756"/>
    </row>
    <row r="671" spans="2:49" x14ac:dyDescent="0.25">
      <c r="B671" s="705">
        <v>659</v>
      </c>
      <c r="C671" s="951">
        <f>(1+_xlfn.XLOOKUP(INT((B671-1)/12)+1,'ZC Curve'!$B$8:$B$107,'ZC Curve'!R$8:R$107,,0))^(1/12)-1</f>
        <v>0</v>
      </c>
      <c r="D671" s="946">
        <f t="shared" si="65"/>
        <v>1</v>
      </c>
      <c r="E671" s="594"/>
      <c r="F671" s="705">
        <f t="shared" si="66"/>
        <v>659</v>
      </c>
      <c r="G671" s="756"/>
      <c r="H671" s="756"/>
      <c r="I671" s="756"/>
      <c r="J671" s="756"/>
      <c r="K671" s="756"/>
      <c r="L671" s="756"/>
      <c r="M671" s="756"/>
      <c r="N671" s="594"/>
      <c r="O671" s="705">
        <f t="shared" si="67"/>
        <v>659</v>
      </c>
      <c r="P671" s="756"/>
      <c r="Q671" s="756"/>
      <c r="R671" s="756"/>
      <c r="S671" s="756"/>
      <c r="T671" s="756"/>
      <c r="U671" s="756"/>
      <c r="V671" s="756"/>
      <c r="W671" s="594"/>
      <c r="X671" s="705">
        <f t="shared" si="68"/>
        <v>659</v>
      </c>
      <c r="Y671" s="756"/>
      <c r="Z671" s="756"/>
      <c r="AA671" s="756"/>
      <c r="AB671" s="756"/>
      <c r="AC671" s="756"/>
      <c r="AD671" s="756"/>
      <c r="AE671" s="756"/>
      <c r="AF671" s="594"/>
      <c r="AG671" s="705">
        <f t="shared" si="69"/>
        <v>659</v>
      </c>
      <c r="AH671" s="756"/>
      <c r="AI671" s="756"/>
      <c r="AJ671" s="756"/>
      <c r="AK671" s="756"/>
      <c r="AL671" s="756"/>
      <c r="AM671" s="756"/>
      <c r="AN671" s="756"/>
      <c r="AO671" s="685"/>
      <c r="AP671" s="705">
        <f t="shared" si="70"/>
        <v>659</v>
      </c>
      <c r="AQ671" s="756"/>
      <c r="AR671" s="756"/>
      <c r="AS671" s="756"/>
      <c r="AT671" s="756"/>
      <c r="AU671" s="756"/>
      <c r="AV671" s="756"/>
      <c r="AW671" s="756"/>
    </row>
    <row r="672" spans="2:49" x14ac:dyDescent="0.25">
      <c r="B672" s="705">
        <v>660</v>
      </c>
      <c r="C672" s="951">
        <f>(1+_xlfn.XLOOKUP(INT((B672-1)/12)+1,'ZC Curve'!$B$8:$B$107,'ZC Curve'!R$8:R$107,,0))^(1/12)-1</f>
        <v>0</v>
      </c>
      <c r="D672" s="946">
        <f t="shared" si="65"/>
        <v>1</v>
      </c>
      <c r="E672" s="594"/>
      <c r="F672" s="705">
        <f t="shared" si="66"/>
        <v>660</v>
      </c>
      <c r="G672" s="756"/>
      <c r="H672" s="756"/>
      <c r="I672" s="756"/>
      <c r="J672" s="756"/>
      <c r="K672" s="756"/>
      <c r="L672" s="756"/>
      <c r="M672" s="756"/>
      <c r="N672" s="594"/>
      <c r="O672" s="705">
        <f t="shared" si="67"/>
        <v>660</v>
      </c>
      <c r="P672" s="756"/>
      <c r="Q672" s="756"/>
      <c r="R672" s="756"/>
      <c r="S672" s="756"/>
      <c r="T672" s="756"/>
      <c r="U672" s="756"/>
      <c r="V672" s="756"/>
      <c r="W672" s="594"/>
      <c r="X672" s="705">
        <f t="shared" si="68"/>
        <v>660</v>
      </c>
      <c r="Y672" s="756"/>
      <c r="Z672" s="756"/>
      <c r="AA672" s="756"/>
      <c r="AB672" s="756"/>
      <c r="AC672" s="756"/>
      <c r="AD672" s="756"/>
      <c r="AE672" s="756"/>
      <c r="AF672" s="594"/>
      <c r="AG672" s="705">
        <f t="shared" si="69"/>
        <v>660</v>
      </c>
      <c r="AH672" s="756"/>
      <c r="AI672" s="756"/>
      <c r="AJ672" s="756"/>
      <c r="AK672" s="756"/>
      <c r="AL672" s="756"/>
      <c r="AM672" s="756"/>
      <c r="AN672" s="756"/>
      <c r="AO672" s="685"/>
      <c r="AP672" s="705">
        <f t="shared" si="70"/>
        <v>660</v>
      </c>
      <c r="AQ672" s="756"/>
      <c r="AR672" s="756"/>
      <c r="AS672" s="756"/>
      <c r="AT672" s="756"/>
      <c r="AU672" s="756"/>
      <c r="AV672" s="756"/>
      <c r="AW672" s="756"/>
    </row>
    <row r="673" spans="2:49" x14ac:dyDescent="0.25">
      <c r="B673" s="705">
        <v>661</v>
      </c>
      <c r="C673" s="951">
        <f>(1+_xlfn.XLOOKUP(INT((B673-1)/12)+1,'ZC Curve'!$B$8:$B$107,'ZC Curve'!R$8:R$107,,0))^(1/12)-1</f>
        <v>0</v>
      </c>
      <c r="D673" s="946">
        <f t="shared" si="65"/>
        <v>1</v>
      </c>
      <c r="E673" s="594"/>
      <c r="F673" s="705">
        <f t="shared" si="66"/>
        <v>661</v>
      </c>
      <c r="G673" s="756"/>
      <c r="H673" s="756"/>
      <c r="I673" s="756"/>
      <c r="J673" s="756"/>
      <c r="K673" s="756"/>
      <c r="L673" s="756"/>
      <c r="M673" s="756"/>
      <c r="N673" s="594"/>
      <c r="O673" s="705">
        <f t="shared" si="67"/>
        <v>661</v>
      </c>
      <c r="P673" s="756"/>
      <c r="Q673" s="756"/>
      <c r="R673" s="756"/>
      <c r="S673" s="756"/>
      <c r="T673" s="756"/>
      <c r="U673" s="756"/>
      <c r="V673" s="756"/>
      <c r="W673" s="594"/>
      <c r="X673" s="705">
        <f t="shared" si="68"/>
        <v>661</v>
      </c>
      <c r="Y673" s="756"/>
      <c r="Z673" s="756"/>
      <c r="AA673" s="756"/>
      <c r="AB673" s="756"/>
      <c r="AC673" s="756"/>
      <c r="AD673" s="756"/>
      <c r="AE673" s="756"/>
      <c r="AF673" s="594"/>
      <c r="AG673" s="705">
        <f t="shared" si="69"/>
        <v>661</v>
      </c>
      <c r="AH673" s="756"/>
      <c r="AI673" s="756"/>
      <c r="AJ673" s="756"/>
      <c r="AK673" s="756"/>
      <c r="AL673" s="756"/>
      <c r="AM673" s="756"/>
      <c r="AN673" s="756"/>
      <c r="AO673" s="685"/>
      <c r="AP673" s="705">
        <f t="shared" si="70"/>
        <v>661</v>
      </c>
      <c r="AQ673" s="756"/>
      <c r="AR673" s="756"/>
      <c r="AS673" s="756"/>
      <c r="AT673" s="756"/>
      <c r="AU673" s="756"/>
      <c r="AV673" s="756"/>
      <c r="AW673" s="756"/>
    </row>
    <row r="674" spans="2:49" x14ac:dyDescent="0.25">
      <c r="B674" s="705">
        <v>662</v>
      </c>
      <c r="C674" s="951">
        <f>(1+_xlfn.XLOOKUP(INT((B674-1)/12)+1,'ZC Curve'!$B$8:$B$107,'ZC Curve'!R$8:R$107,,0))^(1/12)-1</f>
        <v>0</v>
      </c>
      <c r="D674" s="946">
        <f t="shared" si="65"/>
        <v>1</v>
      </c>
      <c r="E674" s="594"/>
      <c r="F674" s="705">
        <f t="shared" si="66"/>
        <v>662</v>
      </c>
      <c r="G674" s="756"/>
      <c r="H674" s="756"/>
      <c r="I674" s="756"/>
      <c r="J674" s="756"/>
      <c r="K674" s="756"/>
      <c r="L674" s="756"/>
      <c r="M674" s="756"/>
      <c r="N674" s="594"/>
      <c r="O674" s="705">
        <f t="shared" si="67"/>
        <v>662</v>
      </c>
      <c r="P674" s="756"/>
      <c r="Q674" s="756"/>
      <c r="R674" s="756"/>
      <c r="S674" s="756"/>
      <c r="T674" s="756"/>
      <c r="U674" s="756"/>
      <c r="V674" s="756"/>
      <c r="W674" s="594"/>
      <c r="X674" s="705">
        <f t="shared" si="68"/>
        <v>662</v>
      </c>
      <c r="Y674" s="756"/>
      <c r="Z674" s="756"/>
      <c r="AA674" s="756"/>
      <c r="AB674" s="756"/>
      <c r="AC674" s="756"/>
      <c r="AD674" s="756"/>
      <c r="AE674" s="756"/>
      <c r="AF674" s="594"/>
      <c r="AG674" s="705">
        <f t="shared" si="69"/>
        <v>662</v>
      </c>
      <c r="AH674" s="756"/>
      <c r="AI674" s="756"/>
      <c r="AJ674" s="756"/>
      <c r="AK674" s="756"/>
      <c r="AL674" s="756"/>
      <c r="AM674" s="756"/>
      <c r="AN674" s="756"/>
      <c r="AO674" s="685"/>
      <c r="AP674" s="705">
        <f t="shared" si="70"/>
        <v>662</v>
      </c>
      <c r="AQ674" s="756"/>
      <c r="AR674" s="756"/>
      <c r="AS674" s="756"/>
      <c r="AT674" s="756"/>
      <c r="AU674" s="756"/>
      <c r="AV674" s="756"/>
      <c r="AW674" s="756"/>
    </row>
    <row r="675" spans="2:49" x14ac:dyDescent="0.25">
      <c r="B675" s="705">
        <v>663</v>
      </c>
      <c r="C675" s="951">
        <f>(1+_xlfn.XLOOKUP(INT((B675-1)/12)+1,'ZC Curve'!$B$8:$B$107,'ZC Curve'!R$8:R$107,,0))^(1/12)-1</f>
        <v>0</v>
      </c>
      <c r="D675" s="946">
        <f t="shared" si="65"/>
        <v>1</v>
      </c>
      <c r="E675" s="594"/>
      <c r="F675" s="705">
        <f t="shared" si="66"/>
        <v>663</v>
      </c>
      <c r="G675" s="756"/>
      <c r="H675" s="756"/>
      <c r="I675" s="756"/>
      <c r="J675" s="756"/>
      <c r="K675" s="756"/>
      <c r="L675" s="756"/>
      <c r="M675" s="756"/>
      <c r="N675" s="594"/>
      <c r="O675" s="705">
        <f t="shared" si="67"/>
        <v>663</v>
      </c>
      <c r="P675" s="756"/>
      <c r="Q675" s="756"/>
      <c r="R675" s="756"/>
      <c r="S675" s="756"/>
      <c r="T675" s="756"/>
      <c r="U675" s="756"/>
      <c r="V675" s="756"/>
      <c r="W675" s="594"/>
      <c r="X675" s="705">
        <f t="shared" si="68"/>
        <v>663</v>
      </c>
      <c r="Y675" s="756"/>
      <c r="Z675" s="756"/>
      <c r="AA675" s="756"/>
      <c r="AB675" s="756"/>
      <c r="AC675" s="756"/>
      <c r="AD675" s="756"/>
      <c r="AE675" s="756"/>
      <c r="AF675" s="594"/>
      <c r="AG675" s="705">
        <f t="shared" si="69"/>
        <v>663</v>
      </c>
      <c r="AH675" s="756"/>
      <c r="AI675" s="756"/>
      <c r="AJ675" s="756"/>
      <c r="AK675" s="756"/>
      <c r="AL675" s="756"/>
      <c r="AM675" s="756"/>
      <c r="AN675" s="756"/>
      <c r="AO675" s="685"/>
      <c r="AP675" s="705">
        <f t="shared" si="70"/>
        <v>663</v>
      </c>
      <c r="AQ675" s="756"/>
      <c r="AR675" s="756"/>
      <c r="AS675" s="756"/>
      <c r="AT675" s="756"/>
      <c r="AU675" s="756"/>
      <c r="AV675" s="756"/>
      <c r="AW675" s="756"/>
    </row>
    <row r="676" spans="2:49" x14ac:dyDescent="0.25">
      <c r="B676" s="705">
        <v>664</v>
      </c>
      <c r="C676" s="951">
        <f>(1+_xlfn.XLOOKUP(INT((B676-1)/12)+1,'ZC Curve'!$B$8:$B$107,'ZC Curve'!R$8:R$107,,0))^(1/12)-1</f>
        <v>0</v>
      </c>
      <c r="D676" s="946">
        <f t="shared" si="65"/>
        <v>1</v>
      </c>
      <c r="E676" s="594"/>
      <c r="F676" s="705">
        <f t="shared" si="66"/>
        <v>664</v>
      </c>
      <c r="G676" s="756"/>
      <c r="H676" s="756"/>
      <c r="I676" s="756"/>
      <c r="J676" s="756"/>
      <c r="K676" s="756"/>
      <c r="L676" s="756"/>
      <c r="M676" s="756"/>
      <c r="N676" s="594"/>
      <c r="O676" s="705">
        <f t="shared" si="67"/>
        <v>664</v>
      </c>
      <c r="P676" s="756"/>
      <c r="Q676" s="756"/>
      <c r="R676" s="756"/>
      <c r="S676" s="756"/>
      <c r="T676" s="756"/>
      <c r="U676" s="756"/>
      <c r="V676" s="756"/>
      <c r="W676" s="594"/>
      <c r="X676" s="705">
        <f t="shared" si="68"/>
        <v>664</v>
      </c>
      <c r="Y676" s="756"/>
      <c r="Z676" s="756"/>
      <c r="AA676" s="756"/>
      <c r="AB676" s="756"/>
      <c r="AC676" s="756"/>
      <c r="AD676" s="756"/>
      <c r="AE676" s="756"/>
      <c r="AF676" s="594"/>
      <c r="AG676" s="705">
        <f t="shared" si="69"/>
        <v>664</v>
      </c>
      <c r="AH676" s="756"/>
      <c r="AI676" s="756"/>
      <c r="AJ676" s="756"/>
      <c r="AK676" s="756"/>
      <c r="AL676" s="756"/>
      <c r="AM676" s="756"/>
      <c r="AN676" s="756"/>
      <c r="AO676" s="685"/>
      <c r="AP676" s="705">
        <f t="shared" si="70"/>
        <v>664</v>
      </c>
      <c r="AQ676" s="756"/>
      <c r="AR676" s="756"/>
      <c r="AS676" s="756"/>
      <c r="AT676" s="756"/>
      <c r="AU676" s="756"/>
      <c r="AV676" s="756"/>
      <c r="AW676" s="756"/>
    </row>
    <row r="677" spans="2:49" x14ac:dyDescent="0.25">
      <c r="B677" s="705">
        <v>665</v>
      </c>
      <c r="C677" s="951">
        <f>(1+_xlfn.XLOOKUP(INT((B677-1)/12)+1,'ZC Curve'!$B$8:$B$107,'ZC Curve'!R$8:R$107,,0))^(1/12)-1</f>
        <v>0</v>
      </c>
      <c r="D677" s="946">
        <f t="shared" si="65"/>
        <v>1</v>
      </c>
      <c r="E677" s="594"/>
      <c r="F677" s="705">
        <f t="shared" si="66"/>
        <v>665</v>
      </c>
      <c r="G677" s="756"/>
      <c r="H677" s="756"/>
      <c r="I677" s="756"/>
      <c r="J677" s="756"/>
      <c r="K677" s="756"/>
      <c r="L677" s="756"/>
      <c r="M677" s="756"/>
      <c r="N677" s="594"/>
      <c r="O677" s="705">
        <f t="shared" si="67"/>
        <v>665</v>
      </c>
      <c r="P677" s="756"/>
      <c r="Q677" s="756"/>
      <c r="R677" s="756"/>
      <c r="S677" s="756"/>
      <c r="T677" s="756"/>
      <c r="U677" s="756"/>
      <c r="V677" s="756"/>
      <c r="W677" s="594"/>
      <c r="X677" s="705">
        <f t="shared" si="68"/>
        <v>665</v>
      </c>
      <c r="Y677" s="756"/>
      <c r="Z677" s="756"/>
      <c r="AA677" s="756"/>
      <c r="AB677" s="756"/>
      <c r="AC677" s="756"/>
      <c r="AD677" s="756"/>
      <c r="AE677" s="756"/>
      <c r="AF677" s="594"/>
      <c r="AG677" s="705">
        <f t="shared" si="69"/>
        <v>665</v>
      </c>
      <c r="AH677" s="756"/>
      <c r="AI677" s="756"/>
      <c r="AJ677" s="756"/>
      <c r="AK677" s="756"/>
      <c r="AL677" s="756"/>
      <c r="AM677" s="756"/>
      <c r="AN677" s="756"/>
      <c r="AO677" s="685"/>
      <c r="AP677" s="705">
        <f t="shared" si="70"/>
        <v>665</v>
      </c>
      <c r="AQ677" s="756"/>
      <c r="AR677" s="756"/>
      <c r="AS677" s="756"/>
      <c r="AT677" s="756"/>
      <c r="AU677" s="756"/>
      <c r="AV677" s="756"/>
      <c r="AW677" s="756"/>
    </row>
    <row r="678" spans="2:49" x14ac:dyDescent="0.25">
      <c r="B678" s="705">
        <v>666</v>
      </c>
      <c r="C678" s="951">
        <f>(1+_xlfn.XLOOKUP(INT((B678-1)/12)+1,'ZC Curve'!$B$8:$B$107,'ZC Curve'!R$8:R$107,,0))^(1/12)-1</f>
        <v>0</v>
      </c>
      <c r="D678" s="946">
        <f t="shared" si="65"/>
        <v>1</v>
      </c>
      <c r="E678" s="594"/>
      <c r="F678" s="705">
        <f t="shared" si="66"/>
        <v>666</v>
      </c>
      <c r="G678" s="756"/>
      <c r="H678" s="756"/>
      <c r="I678" s="756"/>
      <c r="J678" s="756"/>
      <c r="K678" s="756"/>
      <c r="L678" s="756"/>
      <c r="M678" s="756"/>
      <c r="N678" s="594"/>
      <c r="O678" s="705">
        <f t="shared" si="67"/>
        <v>666</v>
      </c>
      <c r="P678" s="756"/>
      <c r="Q678" s="756"/>
      <c r="R678" s="756"/>
      <c r="S678" s="756"/>
      <c r="T678" s="756"/>
      <c r="U678" s="756"/>
      <c r="V678" s="756"/>
      <c r="W678" s="594"/>
      <c r="X678" s="705">
        <f t="shared" si="68"/>
        <v>666</v>
      </c>
      <c r="Y678" s="756"/>
      <c r="Z678" s="756"/>
      <c r="AA678" s="756"/>
      <c r="AB678" s="756"/>
      <c r="AC678" s="756"/>
      <c r="AD678" s="756"/>
      <c r="AE678" s="756"/>
      <c r="AF678" s="594"/>
      <c r="AG678" s="705">
        <f t="shared" si="69"/>
        <v>666</v>
      </c>
      <c r="AH678" s="756"/>
      <c r="AI678" s="756"/>
      <c r="AJ678" s="756"/>
      <c r="AK678" s="756"/>
      <c r="AL678" s="756"/>
      <c r="AM678" s="756"/>
      <c r="AN678" s="756"/>
      <c r="AO678" s="685"/>
      <c r="AP678" s="705">
        <f t="shared" si="70"/>
        <v>666</v>
      </c>
      <c r="AQ678" s="756"/>
      <c r="AR678" s="756"/>
      <c r="AS678" s="756"/>
      <c r="AT678" s="756"/>
      <c r="AU678" s="756"/>
      <c r="AV678" s="756"/>
      <c r="AW678" s="756"/>
    </row>
    <row r="679" spans="2:49" x14ac:dyDescent="0.25">
      <c r="B679" s="705">
        <v>667</v>
      </c>
      <c r="C679" s="951">
        <f>(1+_xlfn.XLOOKUP(INT((B679-1)/12)+1,'ZC Curve'!$B$8:$B$107,'ZC Curve'!R$8:R$107,,0))^(1/12)-1</f>
        <v>0</v>
      </c>
      <c r="D679" s="946">
        <f t="shared" si="65"/>
        <v>1</v>
      </c>
      <c r="E679" s="594"/>
      <c r="F679" s="705">
        <f t="shared" si="66"/>
        <v>667</v>
      </c>
      <c r="G679" s="756"/>
      <c r="H679" s="756"/>
      <c r="I679" s="756"/>
      <c r="J679" s="756"/>
      <c r="K679" s="756"/>
      <c r="L679" s="756"/>
      <c r="M679" s="756"/>
      <c r="N679" s="594"/>
      <c r="O679" s="705">
        <f t="shared" si="67"/>
        <v>667</v>
      </c>
      <c r="P679" s="756"/>
      <c r="Q679" s="756"/>
      <c r="R679" s="756"/>
      <c r="S679" s="756"/>
      <c r="T679" s="756"/>
      <c r="U679" s="756"/>
      <c r="V679" s="756"/>
      <c r="W679" s="594"/>
      <c r="X679" s="705">
        <f t="shared" si="68"/>
        <v>667</v>
      </c>
      <c r="Y679" s="756"/>
      <c r="Z679" s="756"/>
      <c r="AA679" s="756"/>
      <c r="AB679" s="756"/>
      <c r="AC679" s="756"/>
      <c r="AD679" s="756"/>
      <c r="AE679" s="756"/>
      <c r="AF679" s="594"/>
      <c r="AG679" s="705">
        <f t="shared" si="69"/>
        <v>667</v>
      </c>
      <c r="AH679" s="756"/>
      <c r="AI679" s="756"/>
      <c r="AJ679" s="756"/>
      <c r="AK679" s="756"/>
      <c r="AL679" s="756"/>
      <c r="AM679" s="756"/>
      <c r="AN679" s="756"/>
      <c r="AO679" s="685"/>
      <c r="AP679" s="705">
        <f t="shared" si="70"/>
        <v>667</v>
      </c>
      <c r="AQ679" s="756"/>
      <c r="AR679" s="756"/>
      <c r="AS679" s="756"/>
      <c r="AT679" s="756"/>
      <c r="AU679" s="756"/>
      <c r="AV679" s="756"/>
      <c r="AW679" s="756"/>
    </row>
    <row r="680" spans="2:49" x14ac:dyDescent="0.25">
      <c r="B680" s="705">
        <v>668</v>
      </c>
      <c r="C680" s="951">
        <f>(1+_xlfn.XLOOKUP(INT((B680-1)/12)+1,'ZC Curve'!$B$8:$B$107,'ZC Curve'!R$8:R$107,,0))^(1/12)-1</f>
        <v>0</v>
      </c>
      <c r="D680" s="946">
        <f t="shared" si="65"/>
        <v>1</v>
      </c>
      <c r="E680" s="594"/>
      <c r="F680" s="705">
        <f t="shared" si="66"/>
        <v>668</v>
      </c>
      <c r="G680" s="756"/>
      <c r="H680" s="756"/>
      <c r="I680" s="756"/>
      <c r="J680" s="756"/>
      <c r="K680" s="756"/>
      <c r="L680" s="756"/>
      <c r="M680" s="756"/>
      <c r="N680" s="594"/>
      <c r="O680" s="705">
        <f t="shared" si="67"/>
        <v>668</v>
      </c>
      <c r="P680" s="756"/>
      <c r="Q680" s="756"/>
      <c r="R680" s="756"/>
      <c r="S680" s="756"/>
      <c r="T680" s="756"/>
      <c r="U680" s="756"/>
      <c r="V680" s="756"/>
      <c r="W680" s="594"/>
      <c r="X680" s="705">
        <f t="shared" si="68"/>
        <v>668</v>
      </c>
      <c r="Y680" s="756"/>
      <c r="Z680" s="756"/>
      <c r="AA680" s="756"/>
      <c r="AB680" s="756"/>
      <c r="AC680" s="756"/>
      <c r="AD680" s="756"/>
      <c r="AE680" s="756"/>
      <c r="AF680" s="594"/>
      <c r="AG680" s="705">
        <f t="shared" si="69"/>
        <v>668</v>
      </c>
      <c r="AH680" s="756"/>
      <c r="AI680" s="756"/>
      <c r="AJ680" s="756"/>
      <c r="AK680" s="756"/>
      <c r="AL680" s="756"/>
      <c r="AM680" s="756"/>
      <c r="AN680" s="756"/>
      <c r="AO680" s="685"/>
      <c r="AP680" s="705">
        <f t="shared" si="70"/>
        <v>668</v>
      </c>
      <c r="AQ680" s="756"/>
      <c r="AR680" s="756"/>
      <c r="AS680" s="756"/>
      <c r="AT680" s="756"/>
      <c r="AU680" s="756"/>
      <c r="AV680" s="756"/>
      <c r="AW680" s="756"/>
    </row>
    <row r="681" spans="2:49" x14ac:dyDescent="0.25">
      <c r="B681" s="705">
        <v>669</v>
      </c>
      <c r="C681" s="951">
        <f>(1+_xlfn.XLOOKUP(INT((B681-1)/12)+1,'ZC Curve'!$B$8:$B$107,'ZC Curve'!R$8:R$107,,0))^(1/12)-1</f>
        <v>0</v>
      </c>
      <c r="D681" s="946">
        <f t="shared" si="65"/>
        <v>1</v>
      </c>
      <c r="E681" s="594"/>
      <c r="F681" s="705">
        <f t="shared" si="66"/>
        <v>669</v>
      </c>
      <c r="G681" s="756"/>
      <c r="H681" s="756"/>
      <c r="I681" s="756"/>
      <c r="J681" s="756"/>
      <c r="K681" s="756"/>
      <c r="L681" s="756"/>
      <c r="M681" s="756"/>
      <c r="N681" s="594"/>
      <c r="O681" s="705">
        <f t="shared" si="67"/>
        <v>669</v>
      </c>
      <c r="P681" s="756"/>
      <c r="Q681" s="756"/>
      <c r="R681" s="756"/>
      <c r="S681" s="756"/>
      <c r="T681" s="756"/>
      <c r="U681" s="756"/>
      <c r="V681" s="756"/>
      <c r="W681" s="594"/>
      <c r="X681" s="705">
        <f t="shared" si="68"/>
        <v>669</v>
      </c>
      <c r="Y681" s="756"/>
      <c r="Z681" s="756"/>
      <c r="AA681" s="756"/>
      <c r="AB681" s="756"/>
      <c r="AC681" s="756"/>
      <c r="AD681" s="756"/>
      <c r="AE681" s="756"/>
      <c r="AF681" s="594"/>
      <c r="AG681" s="705">
        <f t="shared" si="69"/>
        <v>669</v>
      </c>
      <c r="AH681" s="756"/>
      <c r="AI681" s="756"/>
      <c r="AJ681" s="756"/>
      <c r="AK681" s="756"/>
      <c r="AL681" s="756"/>
      <c r="AM681" s="756"/>
      <c r="AN681" s="756"/>
      <c r="AO681" s="685"/>
      <c r="AP681" s="705">
        <f t="shared" si="70"/>
        <v>669</v>
      </c>
      <c r="AQ681" s="756"/>
      <c r="AR681" s="756"/>
      <c r="AS681" s="756"/>
      <c r="AT681" s="756"/>
      <c r="AU681" s="756"/>
      <c r="AV681" s="756"/>
      <c r="AW681" s="756"/>
    </row>
    <row r="682" spans="2:49" x14ac:dyDescent="0.25">
      <c r="B682" s="705">
        <v>670</v>
      </c>
      <c r="C682" s="951">
        <f>(1+_xlfn.XLOOKUP(INT((B682-1)/12)+1,'ZC Curve'!$B$8:$B$107,'ZC Curve'!R$8:R$107,,0))^(1/12)-1</f>
        <v>0</v>
      </c>
      <c r="D682" s="946">
        <f t="shared" si="65"/>
        <v>1</v>
      </c>
      <c r="E682" s="594"/>
      <c r="F682" s="705">
        <f t="shared" si="66"/>
        <v>670</v>
      </c>
      <c r="G682" s="756"/>
      <c r="H682" s="756"/>
      <c r="I682" s="756"/>
      <c r="J682" s="756"/>
      <c r="K682" s="756"/>
      <c r="L682" s="756"/>
      <c r="M682" s="756"/>
      <c r="N682" s="594"/>
      <c r="O682" s="705">
        <f t="shared" si="67"/>
        <v>670</v>
      </c>
      <c r="P682" s="756"/>
      <c r="Q682" s="756"/>
      <c r="R682" s="756"/>
      <c r="S682" s="756"/>
      <c r="T682" s="756"/>
      <c r="U682" s="756"/>
      <c r="V682" s="756"/>
      <c r="W682" s="594"/>
      <c r="X682" s="705">
        <f t="shared" si="68"/>
        <v>670</v>
      </c>
      <c r="Y682" s="756"/>
      <c r="Z682" s="756"/>
      <c r="AA682" s="756"/>
      <c r="AB682" s="756"/>
      <c r="AC682" s="756"/>
      <c r="AD682" s="756"/>
      <c r="AE682" s="756"/>
      <c r="AF682" s="594"/>
      <c r="AG682" s="705">
        <f t="shared" si="69"/>
        <v>670</v>
      </c>
      <c r="AH682" s="756"/>
      <c r="AI682" s="756"/>
      <c r="AJ682" s="756"/>
      <c r="AK682" s="756"/>
      <c r="AL682" s="756"/>
      <c r="AM682" s="756"/>
      <c r="AN682" s="756"/>
      <c r="AO682" s="685"/>
      <c r="AP682" s="705">
        <f t="shared" si="70"/>
        <v>670</v>
      </c>
      <c r="AQ682" s="756"/>
      <c r="AR682" s="756"/>
      <c r="AS682" s="756"/>
      <c r="AT682" s="756"/>
      <c r="AU682" s="756"/>
      <c r="AV682" s="756"/>
      <c r="AW682" s="756"/>
    </row>
    <row r="683" spans="2:49" x14ac:dyDescent="0.25">
      <c r="B683" s="705">
        <v>671</v>
      </c>
      <c r="C683" s="951">
        <f>(1+_xlfn.XLOOKUP(INT((B683-1)/12)+1,'ZC Curve'!$B$8:$B$107,'ZC Curve'!R$8:R$107,,0))^(1/12)-1</f>
        <v>0</v>
      </c>
      <c r="D683" s="946">
        <f t="shared" si="65"/>
        <v>1</v>
      </c>
      <c r="E683" s="594"/>
      <c r="F683" s="705">
        <f t="shared" si="66"/>
        <v>671</v>
      </c>
      <c r="G683" s="756"/>
      <c r="H683" s="756"/>
      <c r="I683" s="756"/>
      <c r="J683" s="756"/>
      <c r="K683" s="756"/>
      <c r="L683" s="756"/>
      <c r="M683" s="756"/>
      <c r="N683" s="594"/>
      <c r="O683" s="705">
        <f t="shared" si="67"/>
        <v>671</v>
      </c>
      <c r="P683" s="756"/>
      <c r="Q683" s="756"/>
      <c r="R683" s="756"/>
      <c r="S683" s="756"/>
      <c r="T683" s="756"/>
      <c r="U683" s="756"/>
      <c r="V683" s="756"/>
      <c r="W683" s="594"/>
      <c r="X683" s="705">
        <f t="shared" si="68"/>
        <v>671</v>
      </c>
      <c r="Y683" s="756"/>
      <c r="Z683" s="756"/>
      <c r="AA683" s="756"/>
      <c r="AB683" s="756"/>
      <c r="AC683" s="756"/>
      <c r="AD683" s="756"/>
      <c r="AE683" s="756"/>
      <c r="AF683" s="594"/>
      <c r="AG683" s="705">
        <f t="shared" si="69"/>
        <v>671</v>
      </c>
      <c r="AH683" s="756"/>
      <c r="AI683" s="756"/>
      <c r="AJ683" s="756"/>
      <c r="AK683" s="756"/>
      <c r="AL683" s="756"/>
      <c r="AM683" s="756"/>
      <c r="AN683" s="756"/>
      <c r="AO683" s="685"/>
      <c r="AP683" s="705">
        <f t="shared" si="70"/>
        <v>671</v>
      </c>
      <c r="AQ683" s="756"/>
      <c r="AR683" s="756"/>
      <c r="AS683" s="756"/>
      <c r="AT683" s="756"/>
      <c r="AU683" s="756"/>
      <c r="AV683" s="756"/>
      <c r="AW683" s="756"/>
    </row>
    <row r="684" spans="2:49" x14ac:dyDescent="0.25">
      <c r="B684" s="705">
        <v>672</v>
      </c>
      <c r="C684" s="951">
        <f>(1+_xlfn.XLOOKUP(INT((B684-1)/12)+1,'ZC Curve'!$B$8:$B$107,'ZC Curve'!R$8:R$107,,0))^(1/12)-1</f>
        <v>0</v>
      </c>
      <c r="D684" s="946">
        <f t="shared" si="65"/>
        <v>1</v>
      </c>
      <c r="E684" s="594"/>
      <c r="F684" s="705">
        <f t="shared" si="66"/>
        <v>672</v>
      </c>
      <c r="G684" s="756"/>
      <c r="H684" s="756"/>
      <c r="I684" s="756"/>
      <c r="J684" s="756"/>
      <c r="K684" s="756"/>
      <c r="L684" s="756"/>
      <c r="M684" s="756"/>
      <c r="N684" s="594"/>
      <c r="O684" s="705">
        <f t="shared" si="67"/>
        <v>672</v>
      </c>
      <c r="P684" s="756"/>
      <c r="Q684" s="756"/>
      <c r="R684" s="756"/>
      <c r="S684" s="756"/>
      <c r="T684" s="756"/>
      <c r="U684" s="756"/>
      <c r="V684" s="756"/>
      <c r="W684" s="594"/>
      <c r="X684" s="705">
        <f t="shared" si="68"/>
        <v>672</v>
      </c>
      <c r="Y684" s="756"/>
      <c r="Z684" s="756"/>
      <c r="AA684" s="756"/>
      <c r="AB684" s="756"/>
      <c r="AC684" s="756"/>
      <c r="AD684" s="756"/>
      <c r="AE684" s="756"/>
      <c r="AF684" s="594"/>
      <c r="AG684" s="705">
        <f t="shared" si="69"/>
        <v>672</v>
      </c>
      <c r="AH684" s="756"/>
      <c r="AI684" s="756"/>
      <c r="AJ684" s="756"/>
      <c r="AK684" s="756"/>
      <c r="AL684" s="756"/>
      <c r="AM684" s="756"/>
      <c r="AN684" s="756"/>
      <c r="AO684" s="685"/>
      <c r="AP684" s="705">
        <f t="shared" si="70"/>
        <v>672</v>
      </c>
      <c r="AQ684" s="756"/>
      <c r="AR684" s="756"/>
      <c r="AS684" s="756"/>
      <c r="AT684" s="756"/>
      <c r="AU684" s="756"/>
      <c r="AV684" s="756"/>
      <c r="AW684" s="756"/>
    </row>
    <row r="685" spans="2:49" x14ac:dyDescent="0.25">
      <c r="B685" s="705">
        <v>673</v>
      </c>
      <c r="C685" s="951">
        <f>(1+_xlfn.XLOOKUP(INT((B685-1)/12)+1,'ZC Curve'!$B$8:$B$107,'ZC Curve'!R$8:R$107,,0))^(1/12)-1</f>
        <v>0</v>
      </c>
      <c r="D685" s="946">
        <f t="shared" si="65"/>
        <v>1</v>
      </c>
      <c r="E685" s="594"/>
      <c r="F685" s="705">
        <f t="shared" si="66"/>
        <v>673</v>
      </c>
      <c r="G685" s="756"/>
      <c r="H685" s="756"/>
      <c r="I685" s="756"/>
      <c r="J685" s="756"/>
      <c r="K685" s="756"/>
      <c r="L685" s="756"/>
      <c r="M685" s="756"/>
      <c r="N685" s="594"/>
      <c r="O685" s="705">
        <f t="shared" si="67"/>
        <v>673</v>
      </c>
      <c r="P685" s="756"/>
      <c r="Q685" s="756"/>
      <c r="R685" s="756"/>
      <c r="S685" s="756"/>
      <c r="T685" s="756"/>
      <c r="U685" s="756"/>
      <c r="V685" s="756"/>
      <c r="W685" s="594"/>
      <c r="X685" s="705">
        <f t="shared" si="68"/>
        <v>673</v>
      </c>
      <c r="Y685" s="756"/>
      <c r="Z685" s="756"/>
      <c r="AA685" s="756"/>
      <c r="AB685" s="756"/>
      <c r="AC685" s="756"/>
      <c r="AD685" s="756"/>
      <c r="AE685" s="756"/>
      <c r="AF685" s="594"/>
      <c r="AG685" s="705">
        <f t="shared" si="69"/>
        <v>673</v>
      </c>
      <c r="AH685" s="756"/>
      <c r="AI685" s="756"/>
      <c r="AJ685" s="756"/>
      <c r="AK685" s="756"/>
      <c r="AL685" s="756"/>
      <c r="AM685" s="756"/>
      <c r="AN685" s="756"/>
      <c r="AO685" s="685"/>
      <c r="AP685" s="705">
        <f t="shared" si="70"/>
        <v>673</v>
      </c>
      <c r="AQ685" s="756"/>
      <c r="AR685" s="756"/>
      <c r="AS685" s="756"/>
      <c r="AT685" s="756"/>
      <c r="AU685" s="756"/>
      <c r="AV685" s="756"/>
      <c r="AW685" s="756"/>
    </row>
    <row r="686" spans="2:49" x14ac:dyDescent="0.25">
      <c r="B686" s="705">
        <v>674</v>
      </c>
      <c r="C686" s="951">
        <f>(1+_xlfn.XLOOKUP(INT((B686-1)/12)+1,'ZC Curve'!$B$8:$B$107,'ZC Curve'!R$8:R$107,,0))^(1/12)-1</f>
        <v>0</v>
      </c>
      <c r="D686" s="946">
        <f t="shared" si="65"/>
        <v>1</v>
      </c>
      <c r="E686" s="594"/>
      <c r="F686" s="705">
        <f t="shared" si="66"/>
        <v>674</v>
      </c>
      <c r="G686" s="756"/>
      <c r="H686" s="756"/>
      <c r="I686" s="756"/>
      <c r="J686" s="756"/>
      <c r="K686" s="756"/>
      <c r="L686" s="756"/>
      <c r="M686" s="756"/>
      <c r="N686" s="594"/>
      <c r="O686" s="705">
        <f t="shared" si="67"/>
        <v>674</v>
      </c>
      <c r="P686" s="756"/>
      <c r="Q686" s="756"/>
      <c r="R686" s="756"/>
      <c r="S686" s="756"/>
      <c r="T686" s="756"/>
      <c r="U686" s="756"/>
      <c r="V686" s="756"/>
      <c r="W686" s="594"/>
      <c r="X686" s="705">
        <f t="shared" si="68"/>
        <v>674</v>
      </c>
      <c r="Y686" s="756"/>
      <c r="Z686" s="756"/>
      <c r="AA686" s="756"/>
      <c r="AB686" s="756"/>
      <c r="AC686" s="756"/>
      <c r="AD686" s="756"/>
      <c r="AE686" s="756"/>
      <c r="AF686" s="594"/>
      <c r="AG686" s="705">
        <f t="shared" si="69"/>
        <v>674</v>
      </c>
      <c r="AH686" s="756"/>
      <c r="AI686" s="756"/>
      <c r="AJ686" s="756"/>
      <c r="AK686" s="756"/>
      <c r="AL686" s="756"/>
      <c r="AM686" s="756"/>
      <c r="AN686" s="756"/>
      <c r="AO686" s="685"/>
      <c r="AP686" s="705">
        <f t="shared" si="70"/>
        <v>674</v>
      </c>
      <c r="AQ686" s="756"/>
      <c r="AR686" s="756"/>
      <c r="AS686" s="756"/>
      <c r="AT686" s="756"/>
      <c r="AU686" s="756"/>
      <c r="AV686" s="756"/>
      <c r="AW686" s="756"/>
    </row>
    <row r="687" spans="2:49" x14ac:dyDescent="0.25">
      <c r="B687" s="705">
        <v>675</v>
      </c>
      <c r="C687" s="951">
        <f>(1+_xlfn.XLOOKUP(INT((B687-1)/12)+1,'ZC Curve'!$B$8:$B$107,'ZC Curve'!R$8:R$107,,0))^(1/12)-1</f>
        <v>0</v>
      </c>
      <c r="D687" s="946">
        <f t="shared" si="65"/>
        <v>1</v>
      </c>
      <c r="E687" s="594"/>
      <c r="F687" s="705">
        <f t="shared" si="66"/>
        <v>675</v>
      </c>
      <c r="G687" s="756"/>
      <c r="H687" s="756"/>
      <c r="I687" s="756"/>
      <c r="J687" s="756"/>
      <c r="K687" s="756"/>
      <c r="L687" s="756"/>
      <c r="M687" s="756"/>
      <c r="N687" s="594"/>
      <c r="O687" s="705">
        <f t="shared" si="67"/>
        <v>675</v>
      </c>
      <c r="P687" s="756"/>
      <c r="Q687" s="756"/>
      <c r="R687" s="756"/>
      <c r="S687" s="756"/>
      <c r="T687" s="756"/>
      <c r="U687" s="756"/>
      <c r="V687" s="756"/>
      <c r="W687" s="594"/>
      <c r="X687" s="705">
        <f t="shared" si="68"/>
        <v>675</v>
      </c>
      <c r="Y687" s="756"/>
      <c r="Z687" s="756"/>
      <c r="AA687" s="756"/>
      <c r="AB687" s="756"/>
      <c r="AC687" s="756"/>
      <c r="AD687" s="756"/>
      <c r="AE687" s="756"/>
      <c r="AF687" s="594"/>
      <c r="AG687" s="705">
        <f t="shared" si="69"/>
        <v>675</v>
      </c>
      <c r="AH687" s="756"/>
      <c r="AI687" s="756"/>
      <c r="AJ687" s="756"/>
      <c r="AK687" s="756"/>
      <c r="AL687" s="756"/>
      <c r="AM687" s="756"/>
      <c r="AN687" s="756"/>
      <c r="AO687" s="685"/>
      <c r="AP687" s="705">
        <f t="shared" si="70"/>
        <v>675</v>
      </c>
      <c r="AQ687" s="756"/>
      <c r="AR687" s="756"/>
      <c r="AS687" s="756"/>
      <c r="AT687" s="756"/>
      <c r="AU687" s="756"/>
      <c r="AV687" s="756"/>
      <c r="AW687" s="756"/>
    </row>
    <row r="688" spans="2:49" x14ac:dyDescent="0.25">
      <c r="B688" s="705">
        <v>676</v>
      </c>
      <c r="C688" s="951">
        <f>(1+_xlfn.XLOOKUP(INT((B688-1)/12)+1,'ZC Curve'!$B$8:$B$107,'ZC Curve'!R$8:R$107,,0))^(1/12)-1</f>
        <v>0</v>
      </c>
      <c r="D688" s="946">
        <f t="shared" si="65"/>
        <v>1</v>
      </c>
      <c r="E688" s="594"/>
      <c r="F688" s="705">
        <f t="shared" si="66"/>
        <v>676</v>
      </c>
      <c r="G688" s="756"/>
      <c r="H688" s="756"/>
      <c r="I688" s="756"/>
      <c r="J688" s="756"/>
      <c r="K688" s="756"/>
      <c r="L688" s="756"/>
      <c r="M688" s="756"/>
      <c r="N688" s="594"/>
      <c r="O688" s="705">
        <f t="shared" si="67"/>
        <v>676</v>
      </c>
      <c r="P688" s="756"/>
      <c r="Q688" s="756"/>
      <c r="R688" s="756"/>
      <c r="S688" s="756"/>
      <c r="T688" s="756"/>
      <c r="U688" s="756"/>
      <c r="V688" s="756"/>
      <c r="W688" s="594"/>
      <c r="X688" s="705">
        <f t="shared" si="68"/>
        <v>676</v>
      </c>
      <c r="Y688" s="756"/>
      <c r="Z688" s="756"/>
      <c r="AA688" s="756"/>
      <c r="AB688" s="756"/>
      <c r="AC688" s="756"/>
      <c r="AD688" s="756"/>
      <c r="AE688" s="756"/>
      <c r="AF688" s="594"/>
      <c r="AG688" s="705">
        <f t="shared" si="69"/>
        <v>676</v>
      </c>
      <c r="AH688" s="756"/>
      <c r="AI688" s="756"/>
      <c r="AJ688" s="756"/>
      <c r="AK688" s="756"/>
      <c r="AL688" s="756"/>
      <c r="AM688" s="756"/>
      <c r="AN688" s="756"/>
      <c r="AO688" s="685"/>
      <c r="AP688" s="705">
        <f t="shared" si="70"/>
        <v>676</v>
      </c>
      <c r="AQ688" s="756"/>
      <c r="AR688" s="756"/>
      <c r="AS688" s="756"/>
      <c r="AT688" s="756"/>
      <c r="AU688" s="756"/>
      <c r="AV688" s="756"/>
      <c r="AW688" s="756"/>
    </row>
    <row r="689" spans="2:49" x14ac:dyDescent="0.25">
      <c r="B689" s="705">
        <v>677</v>
      </c>
      <c r="C689" s="951">
        <f>(1+_xlfn.XLOOKUP(INT((B689-1)/12)+1,'ZC Curve'!$B$8:$B$107,'ZC Curve'!R$8:R$107,,0))^(1/12)-1</f>
        <v>0</v>
      </c>
      <c r="D689" s="946">
        <f t="shared" si="65"/>
        <v>1</v>
      </c>
      <c r="E689" s="594"/>
      <c r="F689" s="705">
        <f t="shared" si="66"/>
        <v>677</v>
      </c>
      <c r="G689" s="756"/>
      <c r="H689" s="756"/>
      <c r="I689" s="756"/>
      <c r="J689" s="756"/>
      <c r="K689" s="756"/>
      <c r="L689" s="756"/>
      <c r="M689" s="756"/>
      <c r="N689" s="594"/>
      <c r="O689" s="705">
        <f t="shared" si="67"/>
        <v>677</v>
      </c>
      <c r="P689" s="756"/>
      <c r="Q689" s="756"/>
      <c r="R689" s="756"/>
      <c r="S689" s="756"/>
      <c r="T689" s="756"/>
      <c r="U689" s="756"/>
      <c r="V689" s="756"/>
      <c r="W689" s="594"/>
      <c r="X689" s="705">
        <f t="shared" si="68"/>
        <v>677</v>
      </c>
      <c r="Y689" s="756"/>
      <c r="Z689" s="756"/>
      <c r="AA689" s="756"/>
      <c r="AB689" s="756"/>
      <c r="AC689" s="756"/>
      <c r="AD689" s="756"/>
      <c r="AE689" s="756"/>
      <c r="AF689" s="594"/>
      <c r="AG689" s="705">
        <f t="shared" si="69"/>
        <v>677</v>
      </c>
      <c r="AH689" s="756"/>
      <c r="AI689" s="756"/>
      <c r="AJ689" s="756"/>
      <c r="AK689" s="756"/>
      <c r="AL689" s="756"/>
      <c r="AM689" s="756"/>
      <c r="AN689" s="756"/>
      <c r="AO689" s="685"/>
      <c r="AP689" s="705">
        <f t="shared" si="70"/>
        <v>677</v>
      </c>
      <c r="AQ689" s="756"/>
      <c r="AR689" s="756"/>
      <c r="AS689" s="756"/>
      <c r="AT689" s="756"/>
      <c r="AU689" s="756"/>
      <c r="AV689" s="756"/>
      <c r="AW689" s="756"/>
    </row>
    <row r="690" spans="2:49" x14ac:dyDescent="0.25">
      <c r="B690" s="705">
        <v>678</v>
      </c>
      <c r="C690" s="951">
        <f>(1+_xlfn.XLOOKUP(INT((B690-1)/12)+1,'ZC Curve'!$B$8:$B$107,'ZC Curve'!R$8:R$107,,0))^(1/12)-1</f>
        <v>0</v>
      </c>
      <c r="D690" s="946">
        <f t="shared" si="65"/>
        <v>1</v>
      </c>
      <c r="E690" s="594"/>
      <c r="F690" s="705">
        <f t="shared" si="66"/>
        <v>678</v>
      </c>
      <c r="G690" s="756"/>
      <c r="H690" s="756"/>
      <c r="I690" s="756"/>
      <c r="J690" s="756"/>
      <c r="K690" s="756"/>
      <c r="L690" s="756"/>
      <c r="M690" s="756"/>
      <c r="N690" s="594"/>
      <c r="O690" s="705">
        <f t="shared" si="67"/>
        <v>678</v>
      </c>
      <c r="P690" s="756"/>
      <c r="Q690" s="756"/>
      <c r="R690" s="756"/>
      <c r="S690" s="756"/>
      <c r="T690" s="756"/>
      <c r="U690" s="756"/>
      <c r="V690" s="756"/>
      <c r="W690" s="594"/>
      <c r="X690" s="705">
        <f t="shared" si="68"/>
        <v>678</v>
      </c>
      <c r="Y690" s="756"/>
      <c r="Z690" s="756"/>
      <c r="AA690" s="756"/>
      <c r="AB690" s="756"/>
      <c r="AC690" s="756"/>
      <c r="AD690" s="756"/>
      <c r="AE690" s="756"/>
      <c r="AF690" s="594"/>
      <c r="AG690" s="705">
        <f t="shared" si="69"/>
        <v>678</v>
      </c>
      <c r="AH690" s="756"/>
      <c r="AI690" s="756"/>
      <c r="AJ690" s="756"/>
      <c r="AK690" s="756"/>
      <c r="AL690" s="756"/>
      <c r="AM690" s="756"/>
      <c r="AN690" s="756"/>
      <c r="AO690" s="685"/>
      <c r="AP690" s="705">
        <f t="shared" si="70"/>
        <v>678</v>
      </c>
      <c r="AQ690" s="756"/>
      <c r="AR690" s="756"/>
      <c r="AS690" s="756"/>
      <c r="AT690" s="756"/>
      <c r="AU690" s="756"/>
      <c r="AV690" s="756"/>
      <c r="AW690" s="756"/>
    </row>
    <row r="691" spans="2:49" x14ac:dyDescent="0.25">
      <c r="B691" s="705">
        <v>679</v>
      </c>
      <c r="C691" s="951">
        <f>(1+_xlfn.XLOOKUP(INT((B691-1)/12)+1,'ZC Curve'!$B$8:$B$107,'ZC Curve'!R$8:R$107,,0))^(1/12)-1</f>
        <v>0</v>
      </c>
      <c r="D691" s="946">
        <f t="shared" si="65"/>
        <v>1</v>
      </c>
      <c r="E691" s="594"/>
      <c r="F691" s="705">
        <f t="shared" si="66"/>
        <v>679</v>
      </c>
      <c r="G691" s="756"/>
      <c r="H691" s="756"/>
      <c r="I691" s="756"/>
      <c r="J691" s="756"/>
      <c r="K691" s="756"/>
      <c r="L691" s="756"/>
      <c r="M691" s="756"/>
      <c r="N691" s="594"/>
      <c r="O691" s="705">
        <f t="shared" si="67"/>
        <v>679</v>
      </c>
      <c r="P691" s="756"/>
      <c r="Q691" s="756"/>
      <c r="R691" s="756"/>
      <c r="S691" s="756"/>
      <c r="T691" s="756"/>
      <c r="U691" s="756"/>
      <c r="V691" s="756"/>
      <c r="W691" s="594"/>
      <c r="X691" s="705">
        <f t="shared" si="68"/>
        <v>679</v>
      </c>
      <c r="Y691" s="756"/>
      <c r="Z691" s="756"/>
      <c r="AA691" s="756"/>
      <c r="AB691" s="756"/>
      <c r="AC691" s="756"/>
      <c r="AD691" s="756"/>
      <c r="AE691" s="756"/>
      <c r="AF691" s="594"/>
      <c r="AG691" s="705">
        <f t="shared" si="69"/>
        <v>679</v>
      </c>
      <c r="AH691" s="756"/>
      <c r="AI691" s="756"/>
      <c r="AJ691" s="756"/>
      <c r="AK691" s="756"/>
      <c r="AL691" s="756"/>
      <c r="AM691" s="756"/>
      <c r="AN691" s="756"/>
      <c r="AO691" s="685"/>
      <c r="AP691" s="705">
        <f t="shared" si="70"/>
        <v>679</v>
      </c>
      <c r="AQ691" s="756"/>
      <c r="AR691" s="756"/>
      <c r="AS691" s="756"/>
      <c r="AT691" s="756"/>
      <c r="AU691" s="756"/>
      <c r="AV691" s="756"/>
      <c r="AW691" s="756"/>
    </row>
    <row r="692" spans="2:49" x14ac:dyDescent="0.25">
      <c r="B692" s="705">
        <v>680</v>
      </c>
      <c r="C692" s="951">
        <f>(1+_xlfn.XLOOKUP(INT((B692-1)/12)+1,'ZC Curve'!$B$8:$B$107,'ZC Curve'!R$8:R$107,,0))^(1/12)-1</f>
        <v>0</v>
      </c>
      <c r="D692" s="946">
        <f t="shared" si="65"/>
        <v>1</v>
      </c>
      <c r="E692" s="594"/>
      <c r="F692" s="705">
        <f t="shared" si="66"/>
        <v>680</v>
      </c>
      <c r="G692" s="756"/>
      <c r="H692" s="756"/>
      <c r="I692" s="756"/>
      <c r="J692" s="756"/>
      <c r="K692" s="756"/>
      <c r="L692" s="756"/>
      <c r="M692" s="756"/>
      <c r="N692" s="594"/>
      <c r="O692" s="705">
        <f t="shared" si="67"/>
        <v>680</v>
      </c>
      <c r="P692" s="756"/>
      <c r="Q692" s="756"/>
      <c r="R692" s="756"/>
      <c r="S692" s="756"/>
      <c r="T692" s="756"/>
      <c r="U692" s="756"/>
      <c r="V692" s="756"/>
      <c r="W692" s="594"/>
      <c r="X692" s="705">
        <f t="shared" si="68"/>
        <v>680</v>
      </c>
      <c r="Y692" s="756"/>
      <c r="Z692" s="756"/>
      <c r="AA692" s="756"/>
      <c r="AB692" s="756"/>
      <c r="AC692" s="756"/>
      <c r="AD692" s="756"/>
      <c r="AE692" s="756"/>
      <c r="AF692" s="594"/>
      <c r="AG692" s="705">
        <f t="shared" si="69"/>
        <v>680</v>
      </c>
      <c r="AH692" s="756"/>
      <c r="AI692" s="756"/>
      <c r="AJ692" s="756"/>
      <c r="AK692" s="756"/>
      <c r="AL692" s="756"/>
      <c r="AM692" s="756"/>
      <c r="AN692" s="756"/>
      <c r="AO692" s="685"/>
      <c r="AP692" s="705">
        <f t="shared" si="70"/>
        <v>680</v>
      </c>
      <c r="AQ692" s="756"/>
      <c r="AR692" s="756"/>
      <c r="AS692" s="756"/>
      <c r="AT692" s="756"/>
      <c r="AU692" s="756"/>
      <c r="AV692" s="756"/>
      <c r="AW692" s="756"/>
    </row>
    <row r="693" spans="2:49" x14ac:dyDescent="0.25">
      <c r="B693" s="705">
        <v>681</v>
      </c>
      <c r="C693" s="951">
        <f>(1+_xlfn.XLOOKUP(INT((B693-1)/12)+1,'ZC Curve'!$B$8:$B$107,'ZC Curve'!R$8:R$107,,0))^(1/12)-1</f>
        <v>0</v>
      </c>
      <c r="D693" s="946">
        <f t="shared" si="65"/>
        <v>1</v>
      </c>
      <c r="E693" s="594"/>
      <c r="F693" s="705">
        <f t="shared" si="66"/>
        <v>681</v>
      </c>
      <c r="G693" s="756"/>
      <c r="H693" s="756"/>
      <c r="I693" s="756"/>
      <c r="J693" s="756"/>
      <c r="K693" s="756"/>
      <c r="L693" s="756"/>
      <c r="M693" s="756"/>
      <c r="N693" s="594"/>
      <c r="O693" s="705">
        <f t="shared" si="67"/>
        <v>681</v>
      </c>
      <c r="P693" s="756"/>
      <c r="Q693" s="756"/>
      <c r="R693" s="756"/>
      <c r="S693" s="756"/>
      <c r="T693" s="756"/>
      <c r="U693" s="756"/>
      <c r="V693" s="756"/>
      <c r="W693" s="594"/>
      <c r="X693" s="705">
        <f t="shared" si="68"/>
        <v>681</v>
      </c>
      <c r="Y693" s="756"/>
      <c r="Z693" s="756"/>
      <c r="AA693" s="756"/>
      <c r="AB693" s="756"/>
      <c r="AC693" s="756"/>
      <c r="AD693" s="756"/>
      <c r="AE693" s="756"/>
      <c r="AF693" s="594"/>
      <c r="AG693" s="705">
        <f t="shared" si="69"/>
        <v>681</v>
      </c>
      <c r="AH693" s="756"/>
      <c r="AI693" s="756"/>
      <c r="AJ693" s="756"/>
      <c r="AK693" s="756"/>
      <c r="AL693" s="756"/>
      <c r="AM693" s="756"/>
      <c r="AN693" s="756"/>
      <c r="AO693" s="685"/>
      <c r="AP693" s="705">
        <f t="shared" si="70"/>
        <v>681</v>
      </c>
      <c r="AQ693" s="756"/>
      <c r="AR693" s="756"/>
      <c r="AS693" s="756"/>
      <c r="AT693" s="756"/>
      <c r="AU693" s="756"/>
      <c r="AV693" s="756"/>
      <c r="AW693" s="756"/>
    </row>
    <row r="694" spans="2:49" x14ac:dyDescent="0.25">
      <c r="B694" s="705">
        <v>682</v>
      </c>
      <c r="C694" s="951">
        <f>(1+_xlfn.XLOOKUP(INT((B694-1)/12)+1,'ZC Curve'!$B$8:$B$107,'ZC Curve'!R$8:R$107,,0))^(1/12)-1</f>
        <v>0</v>
      </c>
      <c r="D694" s="946">
        <f t="shared" si="65"/>
        <v>1</v>
      </c>
      <c r="E694" s="594"/>
      <c r="F694" s="705">
        <f t="shared" si="66"/>
        <v>682</v>
      </c>
      <c r="G694" s="756"/>
      <c r="H694" s="756"/>
      <c r="I694" s="756"/>
      <c r="J694" s="756"/>
      <c r="K694" s="756"/>
      <c r="L694" s="756"/>
      <c r="M694" s="756"/>
      <c r="N694" s="594"/>
      <c r="O694" s="705">
        <f t="shared" si="67"/>
        <v>682</v>
      </c>
      <c r="P694" s="756"/>
      <c r="Q694" s="756"/>
      <c r="R694" s="756"/>
      <c r="S694" s="756"/>
      <c r="T694" s="756"/>
      <c r="U694" s="756"/>
      <c r="V694" s="756"/>
      <c r="W694" s="594"/>
      <c r="X694" s="705">
        <f t="shared" si="68"/>
        <v>682</v>
      </c>
      <c r="Y694" s="756"/>
      <c r="Z694" s="756"/>
      <c r="AA694" s="756"/>
      <c r="AB694" s="756"/>
      <c r="AC694" s="756"/>
      <c r="AD694" s="756"/>
      <c r="AE694" s="756"/>
      <c r="AF694" s="594"/>
      <c r="AG694" s="705">
        <f t="shared" si="69"/>
        <v>682</v>
      </c>
      <c r="AH694" s="756"/>
      <c r="AI694" s="756"/>
      <c r="AJ694" s="756"/>
      <c r="AK694" s="756"/>
      <c r="AL694" s="756"/>
      <c r="AM694" s="756"/>
      <c r="AN694" s="756"/>
      <c r="AO694" s="685"/>
      <c r="AP694" s="705">
        <f t="shared" si="70"/>
        <v>682</v>
      </c>
      <c r="AQ694" s="756"/>
      <c r="AR694" s="756"/>
      <c r="AS694" s="756"/>
      <c r="AT694" s="756"/>
      <c r="AU694" s="756"/>
      <c r="AV694" s="756"/>
      <c r="AW694" s="756"/>
    </row>
    <row r="695" spans="2:49" x14ac:dyDescent="0.25">
      <c r="B695" s="705">
        <v>683</v>
      </c>
      <c r="C695" s="951">
        <f>(1+_xlfn.XLOOKUP(INT((B695-1)/12)+1,'ZC Curve'!$B$8:$B$107,'ZC Curve'!R$8:R$107,,0))^(1/12)-1</f>
        <v>0</v>
      </c>
      <c r="D695" s="946">
        <f t="shared" si="65"/>
        <v>1</v>
      </c>
      <c r="E695" s="594"/>
      <c r="F695" s="705">
        <f t="shared" si="66"/>
        <v>683</v>
      </c>
      <c r="G695" s="756"/>
      <c r="H695" s="756"/>
      <c r="I695" s="756"/>
      <c r="J695" s="756"/>
      <c r="K695" s="756"/>
      <c r="L695" s="756"/>
      <c r="M695" s="756"/>
      <c r="N695" s="594"/>
      <c r="O695" s="705">
        <f t="shared" si="67"/>
        <v>683</v>
      </c>
      <c r="P695" s="756"/>
      <c r="Q695" s="756"/>
      <c r="R695" s="756"/>
      <c r="S695" s="756"/>
      <c r="T695" s="756"/>
      <c r="U695" s="756"/>
      <c r="V695" s="756"/>
      <c r="W695" s="594"/>
      <c r="X695" s="705">
        <f t="shared" si="68"/>
        <v>683</v>
      </c>
      <c r="Y695" s="756"/>
      <c r="Z695" s="756"/>
      <c r="AA695" s="756"/>
      <c r="AB695" s="756"/>
      <c r="AC695" s="756"/>
      <c r="AD695" s="756"/>
      <c r="AE695" s="756"/>
      <c r="AF695" s="594"/>
      <c r="AG695" s="705">
        <f t="shared" si="69"/>
        <v>683</v>
      </c>
      <c r="AH695" s="756"/>
      <c r="AI695" s="756"/>
      <c r="AJ695" s="756"/>
      <c r="AK695" s="756"/>
      <c r="AL695" s="756"/>
      <c r="AM695" s="756"/>
      <c r="AN695" s="756"/>
      <c r="AO695" s="685"/>
      <c r="AP695" s="705">
        <f t="shared" si="70"/>
        <v>683</v>
      </c>
      <c r="AQ695" s="756"/>
      <c r="AR695" s="756"/>
      <c r="AS695" s="756"/>
      <c r="AT695" s="756"/>
      <c r="AU695" s="756"/>
      <c r="AV695" s="756"/>
      <c r="AW695" s="756"/>
    </row>
    <row r="696" spans="2:49" x14ac:dyDescent="0.25">
      <c r="B696" s="705">
        <v>684</v>
      </c>
      <c r="C696" s="951">
        <f>(1+_xlfn.XLOOKUP(INT((B696-1)/12)+1,'ZC Curve'!$B$8:$B$107,'ZC Curve'!R$8:R$107,,0))^(1/12)-1</f>
        <v>0</v>
      </c>
      <c r="D696" s="946">
        <f t="shared" si="65"/>
        <v>1</v>
      </c>
      <c r="E696" s="594"/>
      <c r="F696" s="705">
        <f t="shared" si="66"/>
        <v>684</v>
      </c>
      <c r="G696" s="756"/>
      <c r="H696" s="756"/>
      <c r="I696" s="756"/>
      <c r="J696" s="756"/>
      <c r="K696" s="756"/>
      <c r="L696" s="756"/>
      <c r="M696" s="756"/>
      <c r="N696" s="594"/>
      <c r="O696" s="705">
        <f t="shared" si="67"/>
        <v>684</v>
      </c>
      <c r="P696" s="756"/>
      <c r="Q696" s="756"/>
      <c r="R696" s="756"/>
      <c r="S696" s="756"/>
      <c r="T696" s="756"/>
      <c r="U696" s="756"/>
      <c r="V696" s="756"/>
      <c r="W696" s="594"/>
      <c r="X696" s="705">
        <f t="shared" si="68"/>
        <v>684</v>
      </c>
      <c r="Y696" s="756"/>
      <c r="Z696" s="756"/>
      <c r="AA696" s="756"/>
      <c r="AB696" s="756"/>
      <c r="AC696" s="756"/>
      <c r="AD696" s="756"/>
      <c r="AE696" s="756"/>
      <c r="AF696" s="594"/>
      <c r="AG696" s="705">
        <f t="shared" si="69"/>
        <v>684</v>
      </c>
      <c r="AH696" s="756"/>
      <c r="AI696" s="756"/>
      <c r="AJ696" s="756"/>
      <c r="AK696" s="756"/>
      <c r="AL696" s="756"/>
      <c r="AM696" s="756"/>
      <c r="AN696" s="756"/>
      <c r="AO696" s="685"/>
      <c r="AP696" s="705">
        <f t="shared" si="70"/>
        <v>684</v>
      </c>
      <c r="AQ696" s="756"/>
      <c r="AR696" s="756"/>
      <c r="AS696" s="756"/>
      <c r="AT696" s="756"/>
      <c r="AU696" s="756"/>
      <c r="AV696" s="756"/>
      <c r="AW696" s="756"/>
    </row>
    <row r="697" spans="2:49" x14ac:dyDescent="0.25">
      <c r="B697" s="705">
        <v>685</v>
      </c>
      <c r="C697" s="951">
        <f>(1+_xlfn.XLOOKUP(INT((B697-1)/12)+1,'ZC Curve'!$B$8:$B$107,'ZC Curve'!R$8:R$107,,0))^(1/12)-1</f>
        <v>0</v>
      </c>
      <c r="D697" s="946">
        <f t="shared" si="65"/>
        <v>1</v>
      </c>
      <c r="E697" s="594"/>
      <c r="F697" s="705">
        <f t="shared" si="66"/>
        <v>685</v>
      </c>
      <c r="G697" s="756"/>
      <c r="H697" s="756"/>
      <c r="I697" s="756"/>
      <c r="J697" s="756"/>
      <c r="K697" s="756"/>
      <c r="L697" s="756"/>
      <c r="M697" s="756"/>
      <c r="N697" s="594"/>
      <c r="O697" s="705">
        <f t="shared" si="67"/>
        <v>685</v>
      </c>
      <c r="P697" s="756"/>
      <c r="Q697" s="756"/>
      <c r="R697" s="756"/>
      <c r="S697" s="756"/>
      <c r="T697" s="756"/>
      <c r="U697" s="756"/>
      <c r="V697" s="756"/>
      <c r="W697" s="594"/>
      <c r="X697" s="705">
        <f t="shared" si="68"/>
        <v>685</v>
      </c>
      <c r="Y697" s="756"/>
      <c r="Z697" s="756"/>
      <c r="AA697" s="756"/>
      <c r="AB697" s="756"/>
      <c r="AC697" s="756"/>
      <c r="AD697" s="756"/>
      <c r="AE697" s="756"/>
      <c r="AF697" s="594"/>
      <c r="AG697" s="705">
        <f t="shared" si="69"/>
        <v>685</v>
      </c>
      <c r="AH697" s="756"/>
      <c r="AI697" s="756"/>
      <c r="AJ697" s="756"/>
      <c r="AK697" s="756"/>
      <c r="AL697" s="756"/>
      <c r="AM697" s="756"/>
      <c r="AN697" s="756"/>
      <c r="AO697" s="685"/>
      <c r="AP697" s="705">
        <f t="shared" si="70"/>
        <v>685</v>
      </c>
      <c r="AQ697" s="756"/>
      <c r="AR697" s="756"/>
      <c r="AS697" s="756"/>
      <c r="AT697" s="756"/>
      <c r="AU697" s="756"/>
      <c r="AV697" s="756"/>
      <c r="AW697" s="756"/>
    </row>
    <row r="698" spans="2:49" x14ac:dyDescent="0.25">
      <c r="B698" s="705">
        <v>686</v>
      </c>
      <c r="C698" s="951">
        <f>(1+_xlfn.XLOOKUP(INT((B698-1)/12)+1,'ZC Curve'!$B$8:$B$107,'ZC Curve'!R$8:R$107,,0))^(1/12)-1</f>
        <v>0</v>
      </c>
      <c r="D698" s="946">
        <f t="shared" si="65"/>
        <v>1</v>
      </c>
      <c r="E698" s="594"/>
      <c r="F698" s="705">
        <f t="shared" si="66"/>
        <v>686</v>
      </c>
      <c r="G698" s="756"/>
      <c r="H698" s="756"/>
      <c r="I698" s="756"/>
      <c r="J698" s="756"/>
      <c r="K698" s="756"/>
      <c r="L698" s="756"/>
      <c r="M698" s="756"/>
      <c r="N698" s="594"/>
      <c r="O698" s="705">
        <f t="shared" si="67"/>
        <v>686</v>
      </c>
      <c r="P698" s="756"/>
      <c r="Q698" s="756"/>
      <c r="R698" s="756"/>
      <c r="S698" s="756"/>
      <c r="T698" s="756"/>
      <c r="U698" s="756"/>
      <c r="V698" s="756"/>
      <c r="W698" s="594"/>
      <c r="X698" s="705">
        <f t="shared" si="68"/>
        <v>686</v>
      </c>
      <c r="Y698" s="756"/>
      <c r="Z698" s="756"/>
      <c r="AA698" s="756"/>
      <c r="AB698" s="756"/>
      <c r="AC698" s="756"/>
      <c r="AD698" s="756"/>
      <c r="AE698" s="756"/>
      <c r="AF698" s="594"/>
      <c r="AG698" s="705">
        <f t="shared" si="69"/>
        <v>686</v>
      </c>
      <c r="AH698" s="756"/>
      <c r="AI698" s="756"/>
      <c r="AJ698" s="756"/>
      <c r="AK698" s="756"/>
      <c r="AL698" s="756"/>
      <c r="AM698" s="756"/>
      <c r="AN698" s="756"/>
      <c r="AO698" s="685"/>
      <c r="AP698" s="705">
        <f t="shared" si="70"/>
        <v>686</v>
      </c>
      <c r="AQ698" s="756"/>
      <c r="AR698" s="756"/>
      <c r="AS698" s="756"/>
      <c r="AT698" s="756"/>
      <c r="AU698" s="756"/>
      <c r="AV698" s="756"/>
      <c r="AW698" s="756"/>
    </row>
    <row r="699" spans="2:49" x14ac:dyDescent="0.25">
      <c r="B699" s="705">
        <v>687</v>
      </c>
      <c r="C699" s="951">
        <f>(1+_xlfn.XLOOKUP(INT((B699-1)/12)+1,'ZC Curve'!$B$8:$B$107,'ZC Curve'!R$8:R$107,,0))^(1/12)-1</f>
        <v>0</v>
      </c>
      <c r="D699" s="946">
        <f t="shared" si="65"/>
        <v>1</v>
      </c>
      <c r="E699" s="594"/>
      <c r="F699" s="705">
        <f t="shared" si="66"/>
        <v>687</v>
      </c>
      <c r="G699" s="756"/>
      <c r="H699" s="756"/>
      <c r="I699" s="756"/>
      <c r="J699" s="756"/>
      <c r="K699" s="756"/>
      <c r="L699" s="756"/>
      <c r="M699" s="756"/>
      <c r="N699" s="594"/>
      <c r="O699" s="705">
        <f t="shared" si="67"/>
        <v>687</v>
      </c>
      <c r="P699" s="756"/>
      <c r="Q699" s="756"/>
      <c r="R699" s="756"/>
      <c r="S699" s="756"/>
      <c r="T699" s="756"/>
      <c r="U699" s="756"/>
      <c r="V699" s="756"/>
      <c r="W699" s="594"/>
      <c r="X699" s="705">
        <f t="shared" si="68"/>
        <v>687</v>
      </c>
      <c r="Y699" s="756"/>
      <c r="Z699" s="756"/>
      <c r="AA699" s="756"/>
      <c r="AB699" s="756"/>
      <c r="AC699" s="756"/>
      <c r="AD699" s="756"/>
      <c r="AE699" s="756"/>
      <c r="AF699" s="594"/>
      <c r="AG699" s="705">
        <f t="shared" si="69"/>
        <v>687</v>
      </c>
      <c r="AH699" s="756"/>
      <c r="AI699" s="756"/>
      <c r="AJ699" s="756"/>
      <c r="AK699" s="756"/>
      <c r="AL699" s="756"/>
      <c r="AM699" s="756"/>
      <c r="AN699" s="756"/>
      <c r="AO699" s="685"/>
      <c r="AP699" s="705">
        <f t="shared" si="70"/>
        <v>687</v>
      </c>
      <c r="AQ699" s="756"/>
      <c r="AR699" s="756"/>
      <c r="AS699" s="756"/>
      <c r="AT699" s="756"/>
      <c r="AU699" s="756"/>
      <c r="AV699" s="756"/>
      <c r="AW699" s="756"/>
    </row>
    <row r="700" spans="2:49" x14ac:dyDescent="0.25">
      <c r="B700" s="705">
        <v>688</v>
      </c>
      <c r="C700" s="951">
        <f>(1+_xlfn.XLOOKUP(INT((B700-1)/12)+1,'ZC Curve'!$B$8:$B$107,'ZC Curve'!R$8:R$107,,0))^(1/12)-1</f>
        <v>0</v>
      </c>
      <c r="D700" s="946">
        <f t="shared" si="65"/>
        <v>1</v>
      </c>
      <c r="E700" s="594"/>
      <c r="F700" s="705">
        <f t="shared" si="66"/>
        <v>688</v>
      </c>
      <c r="G700" s="756"/>
      <c r="H700" s="756"/>
      <c r="I700" s="756"/>
      <c r="J700" s="756"/>
      <c r="K700" s="756"/>
      <c r="L700" s="756"/>
      <c r="M700" s="756"/>
      <c r="N700" s="594"/>
      <c r="O700" s="705">
        <f t="shared" si="67"/>
        <v>688</v>
      </c>
      <c r="P700" s="756"/>
      <c r="Q700" s="756"/>
      <c r="R700" s="756"/>
      <c r="S700" s="756"/>
      <c r="T700" s="756"/>
      <c r="U700" s="756"/>
      <c r="V700" s="756"/>
      <c r="W700" s="594"/>
      <c r="X700" s="705">
        <f t="shared" si="68"/>
        <v>688</v>
      </c>
      <c r="Y700" s="756"/>
      <c r="Z700" s="756"/>
      <c r="AA700" s="756"/>
      <c r="AB700" s="756"/>
      <c r="AC700" s="756"/>
      <c r="AD700" s="756"/>
      <c r="AE700" s="756"/>
      <c r="AF700" s="594"/>
      <c r="AG700" s="705">
        <f t="shared" si="69"/>
        <v>688</v>
      </c>
      <c r="AH700" s="756"/>
      <c r="AI700" s="756"/>
      <c r="AJ700" s="756"/>
      <c r="AK700" s="756"/>
      <c r="AL700" s="756"/>
      <c r="AM700" s="756"/>
      <c r="AN700" s="756"/>
      <c r="AO700" s="685"/>
      <c r="AP700" s="705">
        <f t="shared" si="70"/>
        <v>688</v>
      </c>
      <c r="AQ700" s="756"/>
      <c r="AR700" s="756"/>
      <c r="AS700" s="756"/>
      <c r="AT700" s="756"/>
      <c r="AU700" s="756"/>
      <c r="AV700" s="756"/>
      <c r="AW700" s="756"/>
    </row>
    <row r="701" spans="2:49" x14ac:dyDescent="0.25">
      <c r="B701" s="705">
        <v>689</v>
      </c>
      <c r="C701" s="951">
        <f>(1+_xlfn.XLOOKUP(INT((B701-1)/12)+1,'ZC Curve'!$B$8:$B$107,'ZC Curve'!R$8:R$107,,0))^(1/12)-1</f>
        <v>0</v>
      </c>
      <c r="D701" s="946">
        <f t="shared" si="65"/>
        <v>1</v>
      </c>
      <c r="E701" s="594"/>
      <c r="F701" s="705">
        <f t="shared" si="66"/>
        <v>689</v>
      </c>
      <c r="G701" s="756"/>
      <c r="H701" s="756"/>
      <c r="I701" s="756"/>
      <c r="J701" s="756"/>
      <c r="K701" s="756"/>
      <c r="L701" s="756"/>
      <c r="M701" s="756"/>
      <c r="N701" s="594"/>
      <c r="O701" s="705">
        <f t="shared" si="67"/>
        <v>689</v>
      </c>
      <c r="P701" s="756"/>
      <c r="Q701" s="756"/>
      <c r="R701" s="756"/>
      <c r="S701" s="756"/>
      <c r="T701" s="756"/>
      <c r="U701" s="756"/>
      <c r="V701" s="756"/>
      <c r="W701" s="594"/>
      <c r="X701" s="705">
        <f t="shared" si="68"/>
        <v>689</v>
      </c>
      <c r="Y701" s="756"/>
      <c r="Z701" s="756"/>
      <c r="AA701" s="756"/>
      <c r="AB701" s="756"/>
      <c r="AC701" s="756"/>
      <c r="AD701" s="756"/>
      <c r="AE701" s="756"/>
      <c r="AF701" s="594"/>
      <c r="AG701" s="705">
        <f t="shared" si="69"/>
        <v>689</v>
      </c>
      <c r="AH701" s="756"/>
      <c r="AI701" s="756"/>
      <c r="AJ701" s="756"/>
      <c r="AK701" s="756"/>
      <c r="AL701" s="756"/>
      <c r="AM701" s="756"/>
      <c r="AN701" s="756"/>
      <c r="AO701" s="685"/>
      <c r="AP701" s="705">
        <f t="shared" si="70"/>
        <v>689</v>
      </c>
      <c r="AQ701" s="756"/>
      <c r="AR701" s="756"/>
      <c r="AS701" s="756"/>
      <c r="AT701" s="756"/>
      <c r="AU701" s="756"/>
      <c r="AV701" s="756"/>
      <c r="AW701" s="756"/>
    </row>
    <row r="702" spans="2:49" x14ac:dyDescent="0.25">
      <c r="B702" s="705">
        <v>690</v>
      </c>
      <c r="C702" s="951">
        <f>(1+_xlfn.XLOOKUP(INT((B702-1)/12)+1,'ZC Curve'!$B$8:$B$107,'ZC Curve'!R$8:R$107,,0))^(1/12)-1</f>
        <v>0</v>
      </c>
      <c r="D702" s="946">
        <f t="shared" si="65"/>
        <v>1</v>
      </c>
      <c r="E702" s="594"/>
      <c r="F702" s="705">
        <f t="shared" si="66"/>
        <v>690</v>
      </c>
      <c r="G702" s="756"/>
      <c r="H702" s="756"/>
      <c r="I702" s="756"/>
      <c r="J702" s="756"/>
      <c r="K702" s="756"/>
      <c r="L702" s="756"/>
      <c r="M702" s="756"/>
      <c r="N702" s="594"/>
      <c r="O702" s="705">
        <f t="shared" si="67"/>
        <v>690</v>
      </c>
      <c r="P702" s="756"/>
      <c r="Q702" s="756"/>
      <c r="R702" s="756"/>
      <c r="S702" s="756"/>
      <c r="T702" s="756"/>
      <c r="U702" s="756"/>
      <c r="V702" s="756"/>
      <c r="W702" s="594"/>
      <c r="X702" s="705">
        <f t="shared" si="68"/>
        <v>690</v>
      </c>
      <c r="Y702" s="756"/>
      <c r="Z702" s="756"/>
      <c r="AA702" s="756"/>
      <c r="AB702" s="756"/>
      <c r="AC702" s="756"/>
      <c r="AD702" s="756"/>
      <c r="AE702" s="756"/>
      <c r="AF702" s="594"/>
      <c r="AG702" s="705">
        <f t="shared" si="69"/>
        <v>690</v>
      </c>
      <c r="AH702" s="756"/>
      <c r="AI702" s="756"/>
      <c r="AJ702" s="756"/>
      <c r="AK702" s="756"/>
      <c r="AL702" s="756"/>
      <c r="AM702" s="756"/>
      <c r="AN702" s="756"/>
      <c r="AO702" s="685"/>
      <c r="AP702" s="705">
        <f t="shared" si="70"/>
        <v>690</v>
      </c>
      <c r="AQ702" s="756"/>
      <c r="AR702" s="756"/>
      <c r="AS702" s="756"/>
      <c r="AT702" s="756"/>
      <c r="AU702" s="756"/>
      <c r="AV702" s="756"/>
      <c r="AW702" s="756"/>
    </row>
    <row r="703" spans="2:49" x14ac:dyDescent="0.25">
      <c r="B703" s="705">
        <v>691</v>
      </c>
      <c r="C703" s="951">
        <f>(1+_xlfn.XLOOKUP(INT((B703-1)/12)+1,'ZC Curve'!$B$8:$B$107,'ZC Curve'!R$8:R$107,,0))^(1/12)-1</f>
        <v>0</v>
      </c>
      <c r="D703" s="946">
        <f t="shared" si="65"/>
        <v>1</v>
      </c>
      <c r="E703" s="594"/>
      <c r="F703" s="705">
        <f t="shared" si="66"/>
        <v>691</v>
      </c>
      <c r="G703" s="756"/>
      <c r="H703" s="756"/>
      <c r="I703" s="756"/>
      <c r="J703" s="756"/>
      <c r="K703" s="756"/>
      <c r="L703" s="756"/>
      <c r="M703" s="756"/>
      <c r="N703" s="594"/>
      <c r="O703" s="705">
        <f t="shared" si="67"/>
        <v>691</v>
      </c>
      <c r="P703" s="756"/>
      <c r="Q703" s="756"/>
      <c r="R703" s="756"/>
      <c r="S703" s="756"/>
      <c r="T703" s="756"/>
      <c r="U703" s="756"/>
      <c r="V703" s="756"/>
      <c r="W703" s="594"/>
      <c r="X703" s="705">
        <f t="shared" si="68"/>
        <v>691</v>
      </c>
      <c r="Y703" s="756"/>
      <c r="Z703" s="756"/>
      <c r="AA703" s="756"/>
      <c r="AB703" s="756"/>
      <c r="AC703" s="756"/>
      <c r="AD703" s="756"/>
      <c r="AE703" s="756"/>
      <c r="AF703" s="594"/>
      <c r="AG703" s="705">
        <f t="shared" si="69"/>
        <v>691</v>
      </c>
      <c r="AH703" s="756"/>
      <c r="AI703" s="756"/>
      <c r="AJ703" s="756"/>
      <c r="AK703" s="756"/>
      <c r="AL703" s="756"/>
      <c r="AM703" s="756"/>
      <c r="AN703" s="756"/>
      <c r="AO703" s="685"/>
      <c r="AP703" s="705">
        <f t="shared" si="70"/>
        <v>691</v>
      </c>
      <c r="AQ703" s="756"/>
      <c r="AR703" s="756"/>
      <c r="AS703" s="756"/>
      <c r="AT703" s="756"/>
      <c r="AU703" s="756"/>
      <c r="AV703" s="756"/>
      <c r="AW703" s="756"/>
    </row>
    <row r="704" spans="2:49" x14ac:dyDescent="0.25">
      <c r="B704" s="705">
        <v>692</v>
      </c>
      <c r="C704" s="951">
        <f>(1+_xlfn.XLOOKUP(INT((B704-1)/12)+1,'ZC Curve'!$B$8:$B$107,'ZC Curve'!R$8:R$107,,0))^(1/12)-1</f>
        <v>0</v>
      </c>
      <c r="D704" s="946">
        <f t="shared" si="65"/>
        <v>1</v>
      </c>
      <c r="E704" s="594"/>
      <c r="F704" s="705">
        <f t="shared" si="66"/>
        <v>692</v>
      </c>
      <c r="G704" s="756"/>
      <c r="H704" s="756"/>
      <c r="I704" s="756"/>
      <c r="J704" s="756"/>
      <c r="K704" s="756"/>
      <c r="L704" s="756"/>
      <c r="M704" s="756"/>
      <c r="N704" s="594"/>
      <c r="O704" s="705">
        <f t="shared" si="67"/>
        <v>692</v>
      </c>
      <c r="P704" s="756"/>
      <c r="Q704" s="756"/>
      <c r="R704" s="756"/>
      <c r="S704" s="756"/>
      <c r="T704" s="756"/>
      <c r="U704" s="756"/>
      <c r="V704" s="756"/>
      <c r="W704" s="594"/>
      <c r="X704" s="705">
        <f t="shared" si="68"/>
        <v>692</v>
      </c>
      <c r="Y704" s="756"/>
      <c r="Z704" s="756"/>
      <c r="AA704" s="756"/>
      <c r="AB704" s="756"/>
      <c r="AC704" s="756"/>
      <c r="AD704" s="756"/>
      <c r="AE704" s="756"/>
      <c r="AF704" s="594"/>
      <c r="AG704" s="705">
        <f t="shared" si="69"/>
        <v>692</v>
      </c>
      <c r="AH704" s="756"/>
      <c r="AI704" s="756"/>
      <c r="AJ704" s="756"/>
      <c r="AK704" s="756"/>
      <c r="AL704" s="756"/>
      <c r="AM704" s="756"/>
      <c r="AN704" s="756"/>
      <c r="AO704" s="685"/>
      <c r="AP704" s="705">
        <f t="shared" si="70"/>
        <v>692</v>
      </c>
      <c r="AQ704" s="756"/>
      <c r="AR704" s="756"/>
      <c r="AS704" s="756"/>
      <c r="AT704" s="756"/>
      <c r="AU704" s="756"/>
      <c r="AV704" s="756"/>
      <c r="AW704" s="756"/>
    </row>
    <row r="705" spans="2:49" x14ac:dyDescent="0.25">
      <c r="B705" s="705">
        <v>693</v>
      </c>
      <c r="C705" s="951">
        <f>(1+_xlfn.XLOOKUP(INT((B705-1)/12)+1,'ZC Curve'!$B$8:$B$107,'ZC Curve'!R$8:R$107,,0))^(1/12)-1</f>
        <v>0</v>
      </c>
      <c r="D705" s="946">
        <f t="shared" si="65"/>
        <v>1</v>
      </c>
      <c r="E705" s="594"/>
      <c r="F705" s="705">
        <f t="shared" si="66"/>
        <v>693</v>
      </c>
      <c r="G705" s="756"/>
      <c r="H705" s="756"/>
      <c r="I705" s="756"/>
      <c r="J705" s="756"/>
      <c r="K705" s="756"/>
      <c r="L705" s="756"/>
      <c r="M705" s="756"/>
      <c r="N705" s="594"/>
      <c r="O705" s="705">
        <f t="shared" si="67"/>
        <v>693</v>
      </c>
      <c r="P705" s="756"/>
      <c r="Q705" s="756"/>
      <c r="R705" s="756"/>
      <c r="S705" s="756"/>
      <c r="T705" s="756"/>
      <c r="U705" s="756"/>
      <c r="V705" s="756"/>
      <c r="W705" s="594"/>
      <c r="X705" s="705">
        <f t="shared" si="68"/>
        <v>693</v>
      </c>
      <c r="Y705" s="756"/>
      <c r="Z705" s="756"/>
      <c r="AA705" s="756"/>
      <c r="AB705" s="756"/>
      <c r="AC705" s="756"/>
      <c r="AD705" s="756"/>
      <c r="AE705" s="756"/>
      <c r="AF705" s="594"/>
      <c r="AG705" s="705">
        <f t="shared" si="69"/>
        <v>693</v>
      </c>
      <c r="AH705" s="756"/>
      <c r="AI705" s="756"/>
      <c r="AJ705" s="756"/>
      <c r="AK705" s="756"/>
      <c r="AL705" s="756"/>
      <c r="AM705" s="756"/>
      <c r="AN705" s="756"/>
      <c r="AO705" s="685"/>
      <c r="AP705" s="705">
        <f t="shared" si="70"/>
        <v>693</v>
      </c>
      <c r="AQ705" s="756"/>
      <c r="AR705" s="756"/>
      <c r="AS705" s="756"/>
      <c r="AT705" s="756"/>
      <c r="AU705" s="756"/>
      <c r="AV705" s="756"/>
      <c r="AW705" s="756"/>
    </row>
    <row r="706" spans="2:49" x14ac:dyDescent="0.25">
      <c r="B706" s="705">
        <v>694</v>
      </c>
      <c r="C706" s="951">
        <f>(1+_xlfn.XLOOKUP(INT((B706-1)/12)+1,'ZC Curve'!$B$8:$B$107,'ZC Curve'!R$8:R$107,,0))^(1/12)-1</f>
        <v>0</v>
      </c>
      <c r="D706" s="946">
        <f t="shared" si="65"/>
        <v>1</v>
      </c>
      <c r="E706" s="594"/>
      <c r="F706" s="705">
        <f t="shared" si="66"/>
        <v>694</v>
      </c>
      <c r="G706" s="756"/>
      <c r="H706" s="756"/>
      <c r="I706" s="756"/>
      <c r="J706" s="756"/>
      <c r="K706" s="756"/>
      <c r="L706" s="756"/>
      <c r="M706" s="756"/>
      <c r="N706" s="594"/>
      <c r="O706" s="705">
        <f t="shared" si="67"/>
        <v>694</v>
      </c>
      <c r="P706" s="756"/>
      <c r="Q706" s="756"/>
      <c r="R706" s="756"/>
      <c r="S706" s="756"/>
      <c r="T706" s="756"/>
      <c r="U706" s="756"/>
      <c r="V706" s="756"/>
      <c r="W706" s="594"/>
      <c r="X706" s="705">
        <f t="shared" si="68"/>
        <v>694</v>
      </c>
      <c r="Y706" s="756"/>
      <c r="Z706" s="756"/>
      <c r="AA706" s="756"/>
      <c r="AB706" s="756"/>
      <c r="AC706" s="756"/>
      <c r="AD706" s="756"/>
      <c r="AE706" s="756"/>
      <c r="AF706" s="594"/>
      <c r="AG706" s="705">
        <f t="shared" si="69"/>
        <v>694</v>
      </c>
      <c r="AH706" s="756"/>
      <c r="AI706" s="756"/>
      <c r="AJ706" s="756"/>
      <c r="AK706" s="756"/>
      <c r="AL706" s="756"/>
      <c r="AM706" s="756"/>
      <c r="AN706" s="756"/>
      <c r="AO706" s="685"/>
      <c r="AP706" s="705">
        <f t="shared" si="70"/>
        <v>694</v>
      </c>
      <c r="AQ706" s="756"/>
      <c r="AR706" s="756"/>
      <c r="AS706" s="756"/>
      <c r="AT706" s="756"/>
      <c r="AU706" s="756"/>
      <c r="AV706" s="756"/>
      <c r="AW706" s="756"/>
    </row>
    <row r="707" spans="2:49" x14ac:dyDescent="0.25">
      <c r="B707" s="705">
        <v>695</v>
      </c>
      <c r="C707" s="951">
        <f>(1+_xlfn.XLOOKUP(INT((B707-1)/12)+1,'ZC Curve'!$B$8:$B$107,'ZC Curve'!R$8:R$107,,0))^(1/12)-1</f>
        <v>0</v>
      </c>
      <c r="D707" s="946">
        <f t="shared" si="65"/>
        <v>1</v>
      </c>
      <c r="E707" s="594"/>
      <c r="F707" s="705">
        <f t="shared" si="66"/>
        <v>695</v>
      </c>
      <c r="G707" s="756"/>
      <c r="H707" s="756"/>
      <c r="I707" s="756"/>
      <c r="J707" s="756"/>
      <c r="K707" s="756"/>
      <c r="L707" s="756"/>
      <c r="M707" s="756"/>
      <c r="N707" s="594"/>
      <c r="O707" s="705">
        <f t="shared" si="67"/>
        <v>695</v>
      </c>
      <c r="P707" s="756"/>
      <c r="Q707" s="756"/>
      <c r="R707" s="756"/>
      <c r="S707" s="756"/>
      <c r="T707" s="756"/>
      <c r="U707" s="756"/>
      <c r="V707" s="756"/>
      <c r="W707" s="594"/>
      <c r="X707" s="705">
        <f t="shared" si="68"/>
        <v>695</v>
      </c>
      <c r="Y707" s="756"/>
      <c r="Z707" s="756"/>
      <c r="AA707" s="756"/>
      <c r="AB707" s="756"/>
      <c r="AC707" s="756"/>
      <c r="AD707" s="756"/>
      <c r="AE707" s="756"/>
      <c r="AF707" s="594"/>
      <c r="AG707" s="705">
        <f t="shared" si="69"/>
        <v>695</v>
      </c>
      <c r="AH707" s="756"/>
      <c r="AI707" s="756"/>
      <c r="AJ707" s="756"/>
      <c r="AK707" s="756"/>
      <c r="AL707" s="756"/>
      <c r="AM707" s="756"/>
      <c r="AN707" s="756"/>
      <c r="AO707" s="685"/>
      <c r="AP707" s="705">
        <f t="shared" si="70"/>
        <v>695</v>
      </c>
      <c r="AQ707" s="756"/>
      <c r="AR707" s="756"/>
      <c r="AS707" s="756"/>
      <c r="AT707" s="756"/>
      <c r="AU707" s="756"/>
      <c r="AV707" s="756"/>
      <c r="AW707" s="756"/>
    </row>
    <row r="708" spans="2:49" x14ac:dyDescent="0.25">
      <c r="B708" s="705">
        <v>696</v>
      </c>
      <c r="C708" s="951">
        <f>(1+_xlfn.XLOOKUP(INT((B708-1)/12)+1,'ZC Curve'!$B$8:$B$107,'ZC Curve'!R$8:R$107,,0))^(1/12)-1</f>
        <v>0</v>
      </c>
      <c r="D708" s="946">
        <f t="shared" si="65"/>
        <v>1</v>
      </c>
      <c r="E708" s="594"/>
      <c r="F708" s="705">
        <f t="shared" si="66"/>
        <v>696</v>
      </c>
      <c r="G708" s="756"/>
      <c r="H708" s="756"/>
      <c r="I708" s="756"/>
      <c r="J708" s="756"/>
      <c r="K708" s="756"/>
      <c r="L708" s="756"/>
      <c r="M708" s="756"/>
      <c r="N708" s="594"/>
      <c r="O708" s="705">
        <f t="shared" si="67"/>
        <v>696</v>
      </c>
      <c r="P708" s="756"/>
      <c r="Q708" s="756"/>
      <c r="R708" s="756"/>
      <c r="S708" s="756"/>
      <c r="T708" s="756"/>
      <c r="U708" s="756"/>
      <c r="V708" s="756"/>
      <c r="W708" s="594"/>
      <c r="X708" s="705">
        <f t="shared" si="68"/>
        <v>696</v>
      </c>
      <c r="Y708" s="756"/>
      <c r="Z708" s="756"/>
      <c r="AA708" s="756"/>
      <c r="AB708" s="756"/>
      <c r="AC708" s="756"/>
      <c r="AD708" s="756"/>
      <c r="AE708" s="756"/>
      <c r="AF708" s="594"/>
      <c r="AG708" s="705">
        <f t="shared" si="69"/>
        <v>696</v>
      </c>
      <c r="AH708" s="756"/>
      <c r="AI708" s="756"/>
      <c r="AJ708" s="756"/>
      <c r="AK708" s="756"/>
      <c r="AL708" s="756"/>
      <c r="AM708" s="756"/>
      <c r="AN708" s="756"/>
      <c r="AO708" s="685"/>
      <c r="AP708" s="705">
        <f t="shared" si="70"/>
        <v>696</v>
      </c>
      <c r="AQ708" s="756"/>
      <c r="AR708" s="756"/>
      <c r="AS708" s="756"/>
      <c r="AT708" s="756"/>
      <c r="AU708" s="756"/>
      <c r="AV708" s="756"/>
      <c r="AW708" s="756"/>
    </row>
    <row r="709" spans="2:49" x14ac:dyDescent="0.25">
      <c r="B709" s="705">
        <v>697</v>
      </c>
      <c r="C709" s="951">
        <f>(1+_xlfn.XLOOKUP(INT((B709-1)/12)+1,'ZC Curve'!$B$8:$B$107,'ZC Curve'!R$8:R$107,,0))^(1/12)-1</f>
        <v>0</v>
      </c>
      <c r="D709" s="946">
        <f t="shared" si="65"/>
        <v>1</v>
      </c>
      <c r="E709" s="594"/>
      <c r="F709" s="705">
        <f t="shared" si="66"/>
        <v>697</v>
      </c>
      <c r="G709" s="756"/>
      <c r="H709" s="756"/>
      <c r="I709" s="756"/>
      <c r="J709" s="756"/>
      <c r="K709" s="756"/>
      <c r="L709" s="756"/>
      <c r="M709" s="756"/>
      <c r="N709" s="594"/>
      <c r="O709" s="705">
        <f t="shared" si="67"/>
        <v>697</v>
      </c>
      <c r="P709" s="756"/>
      <c r="Q709" s="756"/>
      <c r="R709" s="756"/>
      <c r="S709" s="756"/>
      <c r="T709" s="756"/>
      <c r="U709" s="756"/>
      <c r="V709" s="756"/>
      <c r="W709" s="594"/>
      <c r="X709" s="705">
        <f t="shared" si="68"/>
        <v>697</v>
      </c>
      <c r="Y709" s="756"/>
      <c r="Z709" s="756"/>
      <c r="AA709" s="756"/>
      <c r="AB709" s="756"/>
      <c r="AC709" s="756"/>
      <c r="AD709" s="756"/>
      <c r="AE709" s="756"/>
      <c r="AF709" s="594"/>
      <c r="AG709" s="705">
        <f t="shared" si="69"/>
        <v>697</v>
      </c>
      <c r="AH709" s="756"/>
      <c r="AI709" s="756"/>
      <c r="AJ709" s="756"/>
      <c r="AK709" s="756"/>
      <c r="AL709" s="756"/>
      <c r="AM709" s="756"/>
      <c r="AN709" s="756"/>
      <c r="AO709" s="685"/>
      <c r="AP709" s="705">
        <f t="shared" si="70"/>
        <v>697</v>
      </c>
      <c r="AQ709" s="756"/>
      <c r="AR709" s="756"/>
      <c r="AS709" s="756"/>
      <c r="AT709" s="756"/>
      <c r="AU709" s="756"/>
      <c r="AV709" s="756"/>
      <c r="AW709" s="756"/>
    </row>
    <row r="710" spans="2:49" x14ac:dyDescent="0.25">
      <c r="B710" s="705">
        <v>698</v>
      </c>
      <c r="C710" s="951">
        <f>(1+_xlfn.XLOOKUP(INT((B710-1)/12)+1,'ZC Curve'!$B$8:$B$107,'ZC Curve'!R$8:R$107,,0))^(1/12)-1</f>
        <v>0</v>
      </c>
      <c r="D710" s="946">
        <f t="shared" si="65"/>
        <v>1</v>
      </c>
      <c r="E710" s="594"/>
      <c r="F710" s="705">
        <f t="shared" si="66"/>
        <v>698</v>
      </c>
      <c r="G710" s="756"/>
      <c r="H710" s="756"/>
      <c r="I710" s="756"/>
      <c r="J710" s="756"/>
      <c r="K710" s="756"/>
      <c r="L710" s="756"/>
      <c r="M710" s="756"/>
      <c r="N710" s="594"/>
      <c r="O710" s="705">
        <f t="shared" si="67"/>
        <v>698</v>
      </c>
      <c r="P710" s="756"/>
      <c r="Q710" s="756"/>
      <c r="R710" s="756"/>
      <c r="S710" s="756"/>
      <c r="T710" s="756"/>
      <c r="U710" s="756"/>
      <c r="V710" s="756"/>
      <c r="W710" s="594"/>
      <c r="X710" s="705">
        <f t="shared" si="68"/>
        <v>698</v>
      </c>
      <c r="Y710" s="756"/>
      <c r="Z710" s="756"/>
      <c r="AA710" s="756"/>
      <c r="AB710" s="756"/>
      <c r="AC710" s="756"/>
      <c r="AD710" s="756"/>
      <c r="AE710" s="756"/>
      <c r="AF710" s="594"/>
      <c r="AG710" s="705">
        <f t="shared" si="69"/>
        <v>698</v>
      </c>
      <c r="AH710" s="756"/>
      <c r="AI710" s="756"/>
      <c r="AJ710" s="756"/>
      <c r="AK710" s="756"/>
      <c r="AL710" s="756"/>
      <c r="AM710" s="756"/>
      <c r="AN710" s="756"/>
      <c r="AO710" s="685"/>
      <c r="AP710" s="705">
        <f t="shared" si="70"/>
        <v>698</v>
      </c>
      <c r="AQ710" s="756"/>
      <c r="AR710" s="756"/>
      <c r="AS710" s="756"/>
      <c r="AT710" s="756"/>
      <c r="AU710" s="756"/>
      <c r="AV710" s="756"/>
      <c r="AW710" s="756"/>
    </row>
    <row r="711" spans="2:49" x14ac:dyDescent="0.25">
      <c r="B711" s="705">
        <v>699</v>
      </c>
      <c r="C711" s="951">
        <f>(1+_xlfn.XLOOKUP(INT((B711-1)/12)+1,'ZC Curve'!$B$8:$B$107,'ZC Curve'!R$8:R$107,,0))^(1/12)-1</f>
        <v>0</v>
      </c>
      <c r="D711" s="946">
        <f t="shared" si="65"/>
        <v>1</v>
      </c>
      <c r="E711" s="594"/>
      <c r="F711" s="705">
        <f t="shared" si="66"/>
        <v>699</v>
      </c>
      <c r="G711" s="756"/>
      <c r="H711" s="756"/>
      <c r="I711" s="756"/>
      <c r="J711" s="756"/>
      <c r="K711" s="756"/>
      <c r="L711" s="756"/>
      <c r="M711" s="756"/>
      <c r="N711" s="594"/>
      <c r="O711" s="705">
        <f t="shared" si="67"/>
        <v>699</v>
      </c>
      <c r="P711" s="756"/>
      <c r="Q711" s="756"/>
      <c r="R711" s="756"/>
      <c r="S711" s="756"/>
      <c r="T711" s="756"/>
      <c r="U711" s="756"/>
      <c r="V711" s="756"/>
      <c r="W711" s="594"/>
      <c r="X711" s="705">
        <f t="shared" si="68"/>
        <v>699</v>
      </c>
      <c r="Y711" s="756"/>
      <c r="Z711" s="756"/>
      <c r="AA711" s="756"/>
      <c r="AB711" s="756"/>
      <c r="AC711" s="756"/>
      <c r="AD711" s="756"/>
      <c r="AE711" s="756"/>
      <c r="AF711" s="594"/>
      <c r="AG711" s="705">
        <f t="shared" si="69"/>
        <v>699</v>
      </c>
      <c r="AH711" s="756"/>
      <c r="AI711" s="756"/>
      <c r="AJ711" s="756"/>
      <c r="AK711" s="756"/>
      <c r="AL711" s="756"/>
      <c r="AM711" s="756"/>
      <c r="AN711" s="756"/>
      <c r="AO711" s="685"/>
      <c r="AP711" s="705">
        <f t="shared" si="70"/>
        <v>699</v>
      </c>
      <c r="AQ711" s="756"/>
      <c r="AR711" s="756"/>
      <c r="AS711" s="756"/>
      <c r="AT711" s="756"/>
      <c r="AU711" s="756"/>
      <c r="AV711" s="756"/>
      <c r="AW711" s="756"/>
    </row>
    <row r="712" spans="2:49" x14ac:dyDescent="0.25">
      <c r="B712" s="705">
        <v>700</v>
      </c>
      <c r="C712" s="951">
        <f>(1+_xlfn.XLOOKUP(INT((B712-1)/12)+1,'ZC Curve'!$B$8:$B$107,'ZC Curve'!R$8:R$107,,0))^(1/12)-1</f>
        <v>0</v>
      </c>
      <c r="D712" s="946">
        <f t="shared" si="65"/>
        <v>1</v>
      </c>
      <c r="E712" s="594"/>
      <c r="F712" s="705">
        <f t="shared" si="66"/>
        <v>700</v>
      </c>
      <c r="G712" s="756"/>
      <c r="H712" s="756"/>
      <c r="I712" s="756"/>
      <c r="J712" s="756"/>
      <c r="K712" s="756"/>
      <c r="L712" s="756"/>
      <c r="M712" s="756"/>
      <c r="N712" s="594"/>
      <c r="O712" s="705">
        <f t="shared" si="67"/>
        <v>700</v>
      </c>
      <c r="P712" s="756"/>
      <c r="Q712" s="756"/>
      <c r="R712" s="756"/>
      <c r="S712" s="756"/>
      <c r="T712" s="756"/>
      <c r="U712" s="756"/>
      <c r="V712" s="756"/>
      <c r="W712" s="594"/>
      <c r="X712" s="705">
        <f t="shared" si="68"/>
        <v>700</v>
      </c>
      <c r="Y712" s="756"/>
      <c r="Z712" s="756"/>
      <c r="AA712" s="756"/>
      <c r="AB712" s="756"/>
      <c r="AC712" s="756"/>
      <c r="AD712" s="756"/>
      <c r="AE712" s="756"/>
      <c r="AF712" s="594"/>
      <c r="AG712" s="705">
        <f t="shared" si="69"/>
        <v>700</v>
      </c>
      <c r="AH712" s="756"/>
      <c r="AI712" s="756"/>
      <c r="AJ712" s="756"/>
      <c r="AK712" s="756"/>
      <c r="AL712" s="756"/>
      <c r="AM712" s="756"/>
      <c r="AN712" s="756"/>
      <c r="AO712" s="685"/>
      <c r="AP712" s="705">
        <f t="shared" si="70"/>
        <v>700</v>
      </c>
      <c r="AQ712" s="756"/>
      <c r="AR712" s="756"/>
      <c r="AS712" s="756"/>
      <c r="AT712" s="756"/>
      <c r="AU712" s="756"/>
      <c r="AV712" s="756"/>
      <c r="AW712" s="756"/>
    </row>
    <row r="713" spans="2:49" x14ac:dyDescent="0.25">
      <c r="B713" s="705">
        <v>701</v>
      </c>
      <c r="C713" s="951">
        <f>(1+_xlfn.XLOOKUP(INT((B713-1)/12)+1,'ZC Curve'!$B$8:$B$107,'ZC Curve'!R$8:R$107,,0))^(1/12)-1</f>
        <v>0</v>
      </c>
      <c r="D713" s="946">
        <f t="shared" si="65"/>
        <v>1</v>
      </c>
      <c r="E713" s="594"/>
      <c r="F713" s="705">
        <f t="shared" si="66"/>
        <v>701</v>
      </c>
      <c r="G713" s="756"/>
      <c r="H713" s="756"/>
      <c r="I713" s="756"/>
      <c r="J713" s="756"/>
      <c r="K713" s="756"/>
      <c r="L713" s="756"/>
      <c r="M713" s="756"/>
      <c r="N713" s="594"/>
      <c r="O713" s="705">
        <f t="shared" si="67"/>
        <v>701</v>
      </c>
      <c r="P713" s="756"/>
      <c r="Q713" s="756"/>
      <c r="R713" s="756"/>
      <c r="S713" s="756"/>
      <c r="T713" s="756"/>
      <c r="U713" s="756"/>
      <c r="V713" s="756"/>
      <c r="W713" s="594"/>
      <c r="X713" s="705">
        <f t="shared" si="68"/>
        <v>701</v>
      </c>
      <c r="Y713" s="756"/>
      <c r="Z713" s="756"/>
      <c r="AA713" s="756"/>
      <c r="AB713" s="756"/>
      <c r="AC713" s="756"/>
      <c r="AD713" s="756"/>
      <c r="AE713" s="756"/>
      <c r="AF713" s="594"/>
      <c r="AG713" s="705">
        <f t="shared" si="69"/>
        <v>701</v>
      </c>
      <c r="AH713" s="756"/>
      <c r="AI713" s="756"/>
      <c r="AJ713" s="756"/>
      <c r="AK713" s="756"/>
      <c r="AL713" s="756"/>
      <c r="AM713" s="756"/>
      <c r="AN713" s="756"/>
      <c r="AO713" s="685"/>
      <c r="AP713" s="705">
        <f t="shared" si="70"/>
        <v>701</v>
      </c>
      <c r="AQ713" s="756"/>
      <c r="AR713" s="756"/>
      <c r="AS713" s="756"/>
      <c r="AT713" s="756"/>
      <c r="AU713" s="756"/>
      <c r="AV713" s="756"/>
      <c r="AW713" s="756"/>
    </row>
    <row r="714" spans="2:49" x14ac:dyDescent="0.25">
      <c r="B714" s="705">
        <v>702</v>
      </c>
      <c r="C714" s="951">
        <f>(1+_xlfn.XLOOKUP(INT((B714-1)/12)+1,'ZC Curve'!$B$8:$B$107,'ZC Curve'!R$8:R$107,,0))^(1/12)-1</f>
        <v>0</v>
      </c>
      <c r="D714" s="946">
        <f t="shared" si="65"/>
        <v>1</v>
      </c>
      <c r="E714" s="594"/>
      <c r="F714" s="705">
        <f t="shared" si="66"/>
        <v>702</v>
      </c>
      <c r="G714" s="756"/>
      <c r="H714" s="756"/>
      <c r="I714" s="756"/>
      <c r="J714" s="756"/>
      <c r="K714" s="756"/>
      <c r="L714" s="756"/>
      <c r="M714" s="756"/>
      <c r="N714" s="594"/>
      <c r="O714" s="705">
        <f t="shared" si="67"/>
        <v>702</v>
      </c>
      <c r="P714" s="756"/>
      <c r="Q714" s="756"/>
      <c r="R714" s="756"/>
      <c r="S714" s="756"/>
      <c r="T714" s="756"/>
      <c r="U714" s="756"/>
      <c r="V714" s="756"/>
      <c r="W714" s="594"/>
      <c r="X714" s="705">
        <f t="shared" si="68"/>
        <v>702</v>
      </c>
      <c r="Y714" s="756"/>
      <c r="Z714" s="756"/>
      <c r="AA714" s="756"/>
      <c r="AB714" s="756"/>
      <c r="AC714" s="756"/>
      <c r="AD714" s="756"/>
      <c r="AE714" s="756"/>
      <c r="AF714" s="594"/>
      <c r="AG714" s="705">
        <f t="shared" si="69"/>
        <v>702</v>
      </c>
      <c r="AH714" s="756"/>
      <c r="AI714" s="756"/>
      <c r="AJ714" s="756"/>
      <c r="AK714" s="756"/>
      <c r="AL714" s="756"/>
      <c r="AM714" s="756"/>
      <c r="AN714" s="756"/>
      <c r="AO714" s="685"/>
      <c r="AP714" s="705">
        <f t="shared" si="70"/>
        <v>702</v>
      </c>
      <c r="AQ714" s="756"/>
      <c r="AR714" s="756"/>
      <c r="AS714" s="756"/>
      <c r="AT714" s="756"/>
      <c r="AU714" s="756"/>
      <c r="AV714" s="756"/>
      <c r="AW714" s="756"/>
    </row>
    <row r="715" spans="2:49" x14ac:dyDescent="0.25">
      <c r="B715" s="705">
        <v>703</v>
      </c>
      <c r="C715" s="951">
        <f>(1+_xlfn.XLOOKUP(INT((B715-1)/12)+1,'ZC Curve'!$B$8:$B$107,'ZC Curve'!R$8:R$107,,0))^(1/12)-1</f>
        <v>0</v>
      </c>
      <c r="D715" s="946">
        <f t="shared" si="65"/>
        <v>1</v>
      </c>
      <c r="E715" s="594"/>
      <c r="F715" s="705">
        <f t="shared" si="66"/>
        <v>703</v>
      </c>
      <c r="G715" s="756"/>
      <c r="H715" s="756"/>
      <c r="I715" s="756"/>
      <c r="J715" s="756"/>
      <c r="K715" s="756"/>
      <c r="L715" s="756"/>
      <c r="M715" s="756"/>
      <c r="N715" s="594"/>
      <c r="O715" s="705">
        <f t="shared" si="67"/>
        <v>703</v>
      </c>
      <c r="P715" s="756"/>
      <c r="Q715" s="756"/>
      <c r="R715" s="756"/>
      <c r="S715" s="756"/>
      <c r="T715" s="756"/>
      <c r="U715" s="756"/>
      <c r="V715" s="756"/>
      <c r="W715" s="594"/>
      <c r="X715" s="705">
        <f t="shared" si="68"/>
        <v>703</v>
      </c>
      <c r="Y715" s="756"/>
      <c r="Z715" s="756"/>
      <c r="AA715" s="756"/>
      <c r="AB715" s="756"/>
      <c r="AC715" s="756"/>
      <c r="AD715" s="756"/>
      <c r="AE715" s="756"/>
      <c r="AF715" s="594"/>
      <c r="AG715" s="705">
        <f t="shared" si="69"/>
        <v>703</v>
      </c>
      <c r="AH715" s="756"/>
      <c r="AI715" s="756"/>
      <c r="AJ715" s="756"/>
      <c r="AK715" s="756"/>
      <c r="AL715" s="756"/>
      <c r="AM715" s="756"/>
      <c r="AN715" s="756"/>
      <c r="AO715" s="685"/>
      <c r="AP715" s="705">
        <f t="shared" si="70"/>
        <v>703</v>
      </c>
      <c r="AQ715" s="756"/>
      <c r="AR715" s="756"/>
      <c r="AS715" s="756"/>
      <c r="AT715" s="756"/>
      <c r="AU715" s="756"/>
      <c r="AV715" s="756"/>
      <c r="AW715" s="756"/>
    </row>
    <row r="716" spans="2:49" x14ac:dyDescent="0.25">
      <c r="B716" s="705">
        <v>704</v>
      </c>
      <c r="C716" s="951">
        <f>(1+_xlfn.XLOOKUP(INT((B716-1)/12)+1,'ZC Curve'!$B$8:$B$107,'ZC Curve'!R$8:R$107,,0))^(1/12)-1</f>
        <v>0</v>
      </c>
      <c r="D716" s="946">
        <f t="shared" si="65"/>
        <v>1</v>
      </c>
      <c r="E716" s="594"/>
      <c r="F716" s="705">
        <f t="shared" si="66"/>
        <v>704</v>
      </c>
      <c r="G716" s="756"/>
      <c r="H716" s="756"/>
      <c r="I716" s="756"/>
      <c r="J716" s="756"/>
      <c r="K716" s="756"/>
      <c r="L716" s="756"/>
      <c r="M716" s="756"/>
      <c r="N716" s="594"/>
      <c r="O716" s="705">
        <f t="shared" si="67"/>
        <v>704</v>
      </c>
      <c r="P716" s="756"/>
      <c r="Q716" s="756"/>
      <c r="R716" s="756"/>
      <c r="S716" s="756"/>
      <c r="T716" s="756"/>
      <c r="U716" s="756"/>
      <c r="V716" s="756"/>
      <c r="W716" s="594"/>
      <c r="X716" s="705">
        <f t="shared" si="68"/>
        <v>704</v>
      </c>
      <c r="Y716" s="756"/>
      <c r="Z716" s="756"/>
      <c r="AA716" s="756"/>
      <c r="AB716" s="756"/>
      <c r="AC716" s="756"/>
      <c r="AD716" s="756"/>
      <c r="AE716" s="756"/>
      <c r="AF716" s="594"/>
      <c r="AG716" s="705">
        <f t="shared" si="69"/>
        <v>704</v>
      </c>
      <c r="AH716" s="756"/>
      <c r="AI716" s="756"/>
      <c r="AJ716" s="756"/>
      <c r="AK716" s="756"/>
      <c r="AL716" s="756"/>
      <c r="AM716" s="756"/>
      <c r="AN716" s="756"/>
      <c r="AO716" s="685"/>
      <c r="AP716" s="705">
        <f t="shared" si="70"/>
        <v>704</v>
      </c>
      <c r="AQ716" s="756"/>
      <c r="AR716" s="756"/>
      <c r="AS716" s="756"/>
      <c r="AT716" s="756"/>
      <c r="AU716" s="756"/>
      <c r="AV716" s="756"/>
      <c r="AW716" s="756"/>
    </row>
    <row r="717" spans="2:49" x14ac:dyDescent="0.25">
      <c r="B717" s="705">
        <v>705</v>
      </c>
      <c r="C717" s="951">
        <f>(1+_xlfn.XLOOKUP(INT((B717-1)/12)+1,'ZC Curve'!$B$8:$B$107,'ZC Curve'!R$8:R$107,,0))^(1/12)-1</f>
        <v>0</v>
      </c>
      <c r="D717" s="946">
        <f t="shared" si="65"/>
        <v>1</v>
      </c>
      <c r="E717" s="594"/>
      <c r="F717" s="705">
        <f t="shared" si="66"/>
        <v>705</v>
      </c>
      <c r="G717" s="756"/>
      <c r="H717" s="756"/>
      <c r="I717" s="756"/>
      <c r="J717" s="756"/>
      <c r="K717" s="756"/>
      <c r="L717" s="756"/>
      <c r="M717" s="756"/>
      <c r="N717" s="594"/>
      <c r="O717" s="705">
        <f t="shared" si="67"/>
        <v>705</v>
      </c>
      <c r="P717" s="756"/>
      <c r="Q717" s="756"/>
      <c r="R717" s="756"/>
      <c r="S717" s="756"/>
      <c r="T717" s="756"/>
      <c r="U717" s="756"/>
      <c r="V717" s="756"/>
      <c r="W717" s="594"/>
      <c r="X717" s="705">
        <f t="shared" si="68"/>
        <v>705</v>
      </c>
      <c r="Y717" s="756"/>
      <c r="Z717" s="756"/>
      <c r="AA717" s="756"/>
      <c r="AB717" s="756"/>
      <c r="AC717" s="756"/>
      <c r="AD717" s="756"/>
      <c r="AE717" s="756"/>
      <c r="AF717" s="594"/>
      <c r="AG717" s="705">
        <f t="shared" si="69"/>
        <v>705</v>
      </c>
      <c r="AH717" s="756"/>
      <c r="AI717" s="756"/>
      <c r="AJ717" s="756"/>
      <c r="AK717" s="756"/>
      <c r="AL717" s="756"/>
      <c r="AM717" s="756"/>
      <c r="AN717" s="756"/>
      <c r="AO717" s="685"/>
      <c r="AP717" s="705">
        <f t="shared" si="70"/>
        <v>705</v>
      </c>
      <c r="AQ717" s="756"/>
      <c r="AR717" s="756"/>
      <c r="AS717" s="756"/>
      <c r="AT717" s="756"/>
      <c r="AU717" s="756"/>
      <c r="AV717" s="756"/>
      <c r="AW717" s="756"/>
    </row>
    <row r="718" spans="2:49" x14ac:dyDescent="0.25">
      <c r="B718" s="705">
        <v>706</v>
      </c>
      <c r="C718" s="951">
        <f>(1+_xlfn.XLOOKUP(INT((B718-1)/12)+1,'ZC Curve'!$B$8:$B$107,'ZC Curve'!R$8:R$107,,0))^(1/12)-1</f>
        <v>0</v>
      </c>
      <c r="D718" s="946">
        <f t="shared" ref="D718:D781" si="71">D717/(1+C718)</f>
        <v>1</v>
      </c>
      <c r="E718" s="594"/>
      <c r="F718" s="705">
        <f t="shared" ref="F718:F781" si="72">F717+1</f>
        <v>706</v>
      </c>
      <c r="G718" s="756"/>
      <c r="H718" s="756"/>
      <c r="I718" s="756"/>
      <c r="J718" s="756"/>
      <c r="K718" s="756"/>
      <c r="L718" s="756"/>
      <c r="M718" s="756"/>
      <c r="N718" s="594"/>
      <c r="O718" s="705">
        <f t="shared" ref="O718:O781" si="73">O717+1</f>
        <v>706</v>
      </c>
      <c r="P718" s="756"/>
      <c r="Q718" s="756"/>
      <c r="R718" s="756"/>
      <c r="S718" s="756"/>
      <c r="T718" s="756"/>
      <c r="U718" s="756"/>
      <c r="V718" s="756"/>
      <c r="W718" s="594"/>
      <c r="X718" s="705">
        <f t="shared" ref="X718:X781" si="74">X717+1</f>
        <v>706</v>
      </c>
      <c r="Y718" s="756"/>
      <c r="Z718" s="756"/>
      <c r="AA718" s="756"/>
      <c r="AB718" s="756"/>
      <c r="AC718" s="756"/>
      <c r="AD718" s="756"/>
      <c r="AE718" s="756"/>
      <c r="AF718" s="594"/>
      <c r="AG718" s="705">
        <f t="shared" ref="AG718:AG781" si="75">AG717+1</f>
        <v>706</v>
      </c>
      <c r="AH718" s="756"/>
      <c r="AI718" s="756"/>
      <c r="AJ718" s="756"/>
      <c r="AK718" s="756"/>
      <c r="AL718" s="756"/>
      <c r="AM718" s="756"/>
      <c r="AN718" s="756"/>
      <c r="AO718" s="685"/>
      <c r="AP718" s="705">
        <f t="shared" ref="AP718:AP781" si="76">AP717+1</f>
        <v>706</v>
      </c>
      <c r="AQ718" s="756"/>
      <c r="AR718" s="756"/>
      <c r="AS718" s="756"/>
      <c r="AT718" s="756"/>
      <c r="AU718" s="756"/>
      <c r="AV718" s="756"/>
      <c r="AW718" s="756"/>
    </row>
    <row r="719" spans="2:49" x14ac:dyDescent="0.25">
      <c r="B719" s="705">
        <v>707</v>
      </c>
      <c r="C719" s="951">
        <f>(1+_xlfn.XLOOKUP(INT((B719-1)/12)+1,'ZC Curve'!$B$8:$B$107,'ZC Curve'!R$8:R$107,,0))^(1/12)-1</f>
        <v>0</v>
      </c>
      <c r="D719" s="946">
        <f t="shared" si="71"/>
        <v>1</v>
      </c>
      <c r="E719" s="594"/>
      <c r="F719" s="705">
        <f t="shared" si="72"/>
        <v>707</v>
      </c>
      <c r="G719" s="756"/>
      <c r="H719" s="756"/>
      <c r="I719" s="756"/>
      <c r="J719" s="756"/>
      <c r="K719" s="756"/>
      <c r="L719" s="756"/>
      <c r="M719" s="756"/>
      <c r="N719" s="594"/>
      <c r="O719" s="705">
        <f t="shared" si="73"/>
        <v>707</v>
      </c>
      <c r="P719" s="756"/>
      <c r="Q719" s="756"/>
      <c r="R719" s="756"/>
      <c r="S719" s="756"/>
      <c r="T719" s="756"/>
      <c r="U719" s="756"/>
      <c r="V719" s="756"/>
      <c r="W719" s="594"/>
      <c r="X719" s="705">
        <f t="shared" si="74"/>
        <v>707</v>
      </c>
      <c r="Y719" s="756"/>
      <c r="Z719" s="756"/>
      <c r="AA719" s="756"/>
      <c r="AB719" s="756"/>
      <c r="AC719" s="756"/>
      <c r="AD719" s="756"/>
      <c r="AE719" s="756"/>
      <c r="AF719" s="594"/>
      <c r="AG719" s="705">
        <f t="shared" si="75"/>
        <v>707</v>
      </c>
      <c r="AH719" s="756"/>
      <c r="AI719" s="756"/>
      <c r="AJ719" s="756"/>
      <c r="AK719" s="756"/>
      <c r="AL719" s="756"/>
      <c r="AM719" s="756"/>
      <c r="AN719" s="756"/>
      <c r="AO719" s="685"/>
      <c r="AP719" s="705">
        <f t="shared" si="76"/>
        <v>707</v>
      </c>
      <c r="AQ719" s="756"/>
      <c r="AR719" s="756"/>
      <c r="AS719" s="756"/>
      <c r="AT719" s="756"/>
      <c r="AU719" s="756"/>
      <c r="AV719" s="756"/>
      <c r="AW719" s="756"/>
    </row>
    <row r="720" spans="2:49" x14ac:dyDescent="0.25">
      <c r="B720" s="705">
        <v>708</v>
      </c>
      <c r="C720" s="951">
        <f>(1+_xlfn.XLOOKUP(INT((B720-1)/12)+1,'ZC Curve'!$B$8:$B$107,'ZC Curve'!R$8:R$107,,0))^(1/12)-1</f>
        <v>0</v>
      </c>
      <c r="D720" s="946">
        <f t="shared" si="71"/>
        <v>1</v>
      </c>
      <c r="E720" s="594"/>
      <c r="F720" s="705">
        <f t="shared" si="72"/>
        <v>708</v>
      </c>
      <c r="G720" s="756"/>
      <c r="H720" s="756"/>
      <c r="I720" s="756"/>
      <c r="J720" s="756"/>
      <c r="K720" s="756"/>
      <c r="L720" s="756"/>
      <c r="M720" s="756"/>
      <c r="N720" s="594"/>
      <c r="O720" s="705">
        <f t="shared" si="73"/>
        <v>708</v>
      </c>
      <c r="P720" s="756"/>
      <c r="Q720" s="756"/>
      <c r="R720" s="756"/>
      <c r="S720" s="756"/>
      <c r="T720" s="756"/>
      <c r="U720" s="756"/>
      <c r="V720" s="756"/>
      <c r="W720" s="594"/>
      <c r="X720" s="705">
        <f t="shared" si="74"/>
        <v>708</v>
      </c>
      <c r="Y720" s="756"/>
      <c r="Z720" s="756"/>
      <c r="AA720" s="756"/>
      <c r="AB720" s="756"/>
      <c r="AC720" s="756"/>
      <c r="AD720" s="756"/>
      <c r="AE720" s="756"/>
      <c r="AF720" s="594"/>
      <c r="AG720" s="705">
        <f t="shared" si="75"/>
        <v>708</v>
      </c>
      <c r="AH720" s="756"/>
      <c r="AI720" s="756"/>
      <c r="AJ720" s="756"/>
      <c r="AK720" s="756"/>
      <c r="AL720" s="756"/>
      <c r="AM720" s="756"/>
      <c r="AN720" s="756"/>
      <c r="AO720" s="685"/>
      <c r="AP720" s="705">
        <f t="shared" si="76"/>
        <v>708</v>
      </c>
      <c r="AQ720" s="756"/>
      <c r="AR720" s="756"/>
      <c r="AS720" s="756"/>
      <c r="AT720" s="756"/>
      <c r="AU720" s="756"/>
      <c r="AV720" s="756"/>
      <c r="AW720" s="756"/>
    </row>
    <row r="721" spans="2:49" x14ac:dyDescent="0.25">
      <c r="B721" s="705">
        <v>709</v>
      </c>
      <c r="C721" s="951">
        <f>(1+_xlfn.XLOOKUP(INT((B721-1)/12)+1,'ZC Curve'!$B$8:$B$107,'ZC Curve'!R$8:R$107,,0))^(1/12)-1</f>
        <v>0</v>
      </c>
      <c r="D721" s="946">
        <f t="shared" si="71"/>
        <v>1</v>
      </c>
      <c r="E721" s="594"/>
      <c r="F721" s="705">
        <f t="shared" si="72"/>
        <v>709</v>
      </c>
      <c r="G721" s="756"/>
      <c r="H721" s="756"/>
      <c r="I721" s="756"/>
      <c r="J721" s="756"/>
      <c r="K721" s="756"/>
      <c r="L721" s="756"/>
      <c r="M721" s="756"/>
      <c r="N721" s="594"/>
      <c r="O721" s="705">
        <f t="shared" si="73"/>
        <v>709</v>
      </c>
      <c r="P721" s="756"/>
      <c r="Q721" s="756"/>
      <c r="R721" s="756"/>
      <c r="S721" s="756"/>
      <c r="T721" s="756"/>
      <c r="U721" s="756"/>
      <c r="V721" s="756"/>
      <c r="W721" s="594"/>
      <c r="X721" s="705">
        <f t="shared" si="74"/>
        <v>709</v>
      </c>
      <c r="Y721" s="756"/>
      <c r="Z721" s="756"/>
      <c r="AA721" s="756"/>
      <c r="AB721" s="756"/>
      <c r="AC721" s="756"/>
      <c r="AD721" s="756"/>
      <c r="AE721" s="756"/>
      <c r="AF721" s="594"/>
      <c r="AG721" s="705">
        <f t="shared" si="75"/>
        <v>709</v>
      </c>
      <c r="AH721" s="756"/>
      <c r="AI721" s="756"/>
      <c r="AJ721" s="756"/>
      <c r="AK721" s="756"/>
      <c r="AL721" s="756"/>
      <c r="AM721" s="756"/>
      <c r="AN721" s="756"/>
      <c r="AO721" s="685"/>
      <c r="AP721" s="705">
        <f t="shared" si="76"/>
        <v>709</v>
      </c>
      <c r="AQ721" s="756"/>
      <c r="AR721" s="756"/>
      <c r="AS721" s="756"/>
      <c r="AT721" s="756"/>
      <c r="AU721" s="756"/>
      <c r="AV721" s="756"/>
      <c r="AW721" s="756"/>
    </row>
    <row r="722" spans="2:49" x14ac:dyDescent="0.25">
      <c r="B722" s="705">
        <v>710</v>
      </c>
      <c r="C722" s="951">
        <f>(1+_xlfn.XLOOKUP(INT((B722-1)/12)+1,'ZC Curve'!$B$8:$B$107,'ZC Curve'!R$8:R$107,,0))^(1/12)-1</f>
        <v>0</v>
      </c>
      <c r="D722" s="946">
        <f t="shared" si="71"/>
        <v>1</v>
      </c>
      <c r="E722" s="594"/>
      <c r="F722" s="705">
        <f t="shared" si="72"/>
        <v>710</v>
      </c>
      <c r="G722" s="756"/>
      <c r="H722" s="756"/>
      <c r="I722" s="756"/>
      <c r="J722" s="756"/>
      <c r="K722" s="756"/>
      <c r="L722" s="756"/>
      <c r="M722" s="756"/>
      <c r="N722" s="594"/>
      <c r="O722" s="705">
        <f t="shared" si="73"/>
        <v>710</v>
      </c>
      <c r="P722" s="756"/>
      <c r="Q722" s="756"/>
      <c r="R722" s="756"/>
      <c r="S722" s="756"/>
      <c r="T722" s="756"/>
      <c r="U722" s="756"/>
      <c r="V722" s="756"/>
      <c r="W722" s="594"/>
      <c r="X722" s="705">
        <f t="shared" si="74"/>
        <v>710</v>
      </c>
      <c r="Y722" s="756"/>
      <c r="Z722" s="756"/>
      <c r="AA722" s="756"/>
      <c r="AB722" s="756"/>
      <c r="AC722" s="756"/>
      <c r="AD722" s="756"/>
      <c r="AE722" s="756"/>
      <c r="AF722" s="594"/>
      <c r="AG722" s="705">
        <f t="shared" si="75"/>
        <v>710</v>
      </c>
      <c r="AH722" s="756"/>
      <c r="AI722" s="756"/>
      <c r="AJ722" s="756"/>
      <c r="AK722" s="756"/>
      <c r="AL722" s="756"/>
      <c r="AM722" s="756"/>
      <c r="AN722" s="756"/>
      <c r="AO722" s="685"/>
      <c r="AP722" s="705">
        <f t="shared" si="76"/>
        <v>710</v>
      </c>
      <c r="AQ722" s="756"/>
      <c r="AR722" s="756"/>
      <c r="AS722" s="756"/>
      <c r="AT722" s="756"/>
      <c r="AU722" s="756"/>
      <c r="AV722" s="756"/>
      <c r="AW722" s="756"/>
    </row>
    <row r="723" spans="2:49" x14ac:dyDescent="0.25">
      <c r="B723" s="705">
        <v>711</v>
      </c>
      <c r="C723" s="951">
        <f>(1+_xlfn.XLOOKUP(INT((B723-1)/12)+1,'ZC Curve'!$B$8:$B$107,'ZC Curve'!R$8:R$107,,0))^(1/12)-1</f>
        <v>0</v>
      </c>
      <c r="D723" s="946">
        <f t="shared" si="71"/>
        <v>1</v>
      </c>
      <c r="E723" s="594"/>
      <c r="F723" s="705">
        <f t="shared" si="72"/>
        <v>711</v>
      </c>
      <c r="G723" s="756"/>
      <c r="H723" s="756"/>
      <c r="I723" s="756"/>
      <c r="J723" s="756"/>
      <c r="K723" s="756"/>
      <c r="L723" s="756"/>
      <c r="M723" s="756"/>
      <c r="N723" s="594"/>
      <c r="O723" s="705">
        <f t="shared" si="73"/>
        <v>711</v>
      </c>
      <c r="P723" s="756"/>
      <c r="Q723" s="756"/>
      <c r="R723" s="756"/>
      <c r="S723" s="756"/>
      <c r="T723" s="756"/>
      <c r="U723" s="756"/>
      <c r="V723" s="756"/>
      <c r="W723" s="594"/>
      <c r="X723" s="705">
        <f t="shared" si="74"/>
        <v>711</v>
      </c>
      <c r="Y723" s="756"/>
      <c r="Z723" s="756"/>
      <c r="AA723" s="756"/>
      <c r="AB723" s="756"/>
      <c r="AC723" s="756"/>
      <c r="AD723" s="756"/>
      <c r="AE723" s="756"/>
      <c r="AF723" s="594"/>
      <c r="AG723" s="705">
        <f t="shared" si="75"/>
        <v>711</v>
      </c>
      <c r="AH723" s="756"/>
      <c r="AI723" s="756"/>
      <c r="AJ723" s="756"/>
      <c r="AK723" s="756"/>
      <c r="AL723" s="756"/>
      <c r="AM723" s="756"/>
      <c r="AN723" s="756"/>
      <c r="AO723" s="685"/>
      <c r="AP723" s="705">
        <f t="shared" si="76"/>
        <v>711</v>
      </c>
      <c r="AQ723" s="756"/>
      <c r="AR723" s="756"/>
      <c r="AS723" s="756"/>
      <c r="AT723" s="756"/>
      <c r="AU723" s="756"/>
      <c r="AV723" s="756"/>
      <c r="AW723" s="756"/>
    </row>
    <row r="724" spans="2:49" x14ac:dyDescent="0.25">
      <c r="B724" s="705">
        <v>712</v>
      </c>
      <c r="C724" s="951">
        <f>(1+_xlfn.XLOOKUP(INT((B724-1)/12)+1,'ZC Curve'!$B$8:$B$107,'ZC Curve'!R$8:R$107,,0))^(1/12)-1</f>
        <v>0</v>
      </c>
      <c r="D724" s="946">
        <f t="shared" si="71"/>
        <v>1</v>
      </c>
      <c r="E724" s="594"/>
      <c r="F724" s="705">
        <f t="shared" si="72"/>
        <v>712</v>
      </c>
      <c r="G724" s="756"/>
      <c r="H724" s="756"/>
      <c r="I724" s="756"/>
      <c r="J724" s="756"/>
      <c r="K724" s="756"/>
      <c r="L724" s="756"/>
      <c r="M724" s="756"/>
      <c r="N724" s="594"/>
      <c r="O724" s="705">
        <f t="shared" si="73"/>
        <v>712</v>
      </c>
      <c r="P724" s="756"/>
      <c r="Q724" s="756"/>
      <c r="R724" s="756"/>
      <c r="S724" s="756"/>
      <c r="T724" s="756"/>
      <c r="U724" s="756"/>
      <c r="V724" s="756"/>
      <c r="W724" s="594"/>
      <c r="X724" s="705">
        <f t="shared" si="74"/>
        <v>712</v>
      </c>
      <c r="Y724" s="756"/>
      <c r="Z724" s="756"/>
      <c r="AA724" s="756"/>
      <c r="AB724" s="756"/>
      <c r="AC724" s="756"/>
      <c r="AD724" s="756"/>
      <c r="AE724" s="756"/>
      <c r="AF724" s="594"/>
      <c r="AG724" s="705">
        <f t="shared" si="75"/>
        <v>712</v>
      </c>
      <c r="AH724" s="756"/>
      <c r="AI724" s="756"/>
      <c r="AJ724" s="756"/>
      <c r="AK724" s="756"/>
      <c r="AL724" s="756"/>
      <c r="AM724" s="756"/>
      <c r="AN724" s="756"/>
      <c r="AO724" s="685"/>
      <c r="AP724" s="705">
        <f t="shared" si="76"/>
        <v>712</v>
      </c>
      <c r="AQ724" s="756"/>
      <c r="AR724" s="756"/>
      <c r="AS724" s="756"/>
      <c r="AT724" s="756"/>
      <c r="AU724" s="756"/>
      <c r="AV724" s="756"/>
      <c r="AW724" s="756"/>
    </row>
    <row r="725" spans="2:49" x14ac:dyDescent="0.25">
      <c r="B725" s="705">
        <v>713</v>
      </c>
      <c r="C725" s="951">
        <f>(1+_xlfn.XLOOKUP(INT((B725-1)/12)+1,'ZC Curve'!$B$8:$B$107,'ZC Curve'!R$8:R$107,,0))^(1/12)-1</f>
        <v>0</v>
      </c>
      <c r="D725" s="946">
        <f t="shared" si="71"/>
        <v>1</v>
      </c>
      <c r="E725" s="594"/>
      <c r="F725" s="705">
        <f t="shared" si="72"/>
        <v>713</v>
      </c>
      <c r="G725" s="756"/>
      <c r="H725" s="756"/>
      <c r="I725" s="756"/>
      <c r="J725" s="756"/>
      <c r="K725" s="756"/>
      <c r="L725" s="756"/>
      <c r="M725" s="756"/>
      <c r="N725" s="594"/>
      <c r="O725" s="705">
        <f t="shared" si="73"/>
        <v>713</v>
      </c>
      <c r="P725" s="756"/>
      <c r="Q725" s="756"/>
      <c r="R725" s="756"/>
      <c r="S725" s="756"/>
      <c r="T725" s="756"/>
      <c r="U725" s="756"/>
      <c r="V725" s="756"/>
      <c r="W725" s="594"/>
      <c r="X725" s="705">
        <f t="shared" si="74"/>
        <v>713</v>
      </c>
      <c r="Y725" s="756"/>
      <c r="Z725" s="756"/>
      <c r="AA725" s="756"/>
      <c r="AB725" s="756"/>
      <c r="AC725" s="756"/>
      <c r="AD725" s="756"/>
      <c r="AE725" s="756"/>
      <c r="AF725" s="594"/>
      <c r="AG725" s="705">
        <f t="shared" si="75"/>
        <v>713</v>
      </c>
      <c r="AH725" s="756"/>
      <c r="AI725" s="756"/>
      <c r="AJ725" s="756"/>
      <c r="AK725" s="756"/>
      <c r="AL725" s="756"/>
      <c r="AM725" s="756"/>
      <c r="AN725" s="756"/>
      <c r="AO725" s="685"/>
      <c r="AP725" s="705">
        <f t="shared" si="76"/>
        <v>713</v>
      </c>
      <c r="AQ725" s="756"/>
      <c r="AR725" s="756"/>
      <c r="AS725" s="756"/>
      <c r="AT725" s="756"/>
      <c r="AU725" s="756"/>
      <c r="AV725" s="756"/>
      <c r="AW725" s="756"/>
    </row>
    <row r="726" spans="2:49" x14ac:dyDescent="0.25">
      <c r="B726" s="705">
        <v>714</v>
      </c>
      <c r="C726" s="951">
        <f>(1+_xlfn.XLOOKUP(INT((B726-1)/12)+1,'ZC Curve'!$B$8:$B$107,'ZC Curve'!R$8:R$107,,0))^(1/12)-1</f>
        <v>0</v>
      </c>
      <c r="D726" s="946">
        <f t="shared" si="71"/>
        <v>1</v>
      </c>
      <c r="E726" s="594"/>
      <c r="F726" s="705">
        <f t="shared" si="72"/>
        <v>714</v>
      </c>
      <c r="G726" s="756"/>
      <c r="H726" s="756"/>
      <c r="I726" s="756"/>
      <c r="J726" s="756"/>
      <c r="K726" s="756"/>
      <c r="L726" s="756"/>
      <c r="M726" s="756"/>
      <c r="N726" s="594"/>
      <c r="O726" s="705">
        <f t="shared" si="73"/>
        <v>714</v>
      </c>
      <c r="P726" s="756"/>
      <c r="Q726" s="756"/>
      <c r="R726" s="756"/>
      <c r="S726" s="756"/>
      <c r="T726" s="756"/>
      <c r="U726" s="756"/>
      <c r="V726" s="756"/>
      <c r="W726" s="594"/>
      <c r="X726" s="705">
        <f t="shared" si="74"/>
        <v>714</v>
      </c>
      <c r="Y726" s="756"/>
      <c r="Z726" s="756"/>
      <c r="AA726" s="756"/>
      <c r="AB726" s="756"/>
      <c r="AC726" s="756"/>
      <c r="AD726" s="756"/>
      <c r="AE726" s="756"/>
      <c r="AF726" s="594"/>
      <c r="AG726" s="705">
        <f t="shared" si="75"/>
        <v>714</v>
      </c>
      <c r="AH726" s="756"/>
      <c r="AI726" s="756"/>
      <c r="AJ726" s="756"/>
      <c r="AK726" s="756"/>
      <c r="AL726" s="756"/>
      <c r="AM726" s="756"/>
      <c r="AN726" s="756"/>
      <c r="AO726" s="685"/>
      <c r="AP726" s="705">
        <f t="shared" si="76"/>
        <v>714</v>
      </c>
      <c r="AQ726" s="756"/>
      <c r="AR726" s="756"/>
      <c r="AS726" s="756"/>
      <c r="AT726" s="756"/>
      <c r="AU726" s="756"/>
      <c r="AV726" s="756"/>
      <c r="AW726" s="756"/>
    </row>
    <row r="727" spans="2:49" x14ac:dyDescent="0.25">
      <c r="B727" s="705">
        <v>715</v>
      </c>
      <c r="C727" s="951">
        <f>(1+_xlfn.XLOOKUP(INT((B727-1)/12)+1,'ZC Curve'!$B$8:$B$107,'ZC Curve'!R$8:R$107,,0))^(1/12)-1</f>
        <v>0</v>
      </c>
      <c r="D727" s="946">
        <f t="shared" si="71"/>
        <v>1</v>
      </c>
      <c r="E727" s="594"/>
      <c r="F727" s="705">
        <f t="shared" si="72"/>
        <v>715</v>
      </c>
      <c r="G727" s="756"/>
      <c r="H727" s="756"/>
      <c r="I727" s="756"/>
      <c r="J727" s="756"/>
      <c r="K727" s="756"/>
      <c r="L727" s="756"/>
      <c r="M727" s="756"/>
      <c r="N727" s="594"/>
      <c r="O727" s="705">
        <f t="shared" si="73"/>
        <v>715</v>
      </c>
      <c r="P727" s="756"/>
      <c r="Q727" s="756"/>
      <c r="R727" s="756"/>
      <c r="S727" s="756"/>
      <c r="T727" s="756"/>
      <c r="U727" s="756"/>
      <c r="V727" s="756"/>
      <c r="W727" s="594"/>
      <c r="X727" s="705">
        <f t="shared" si="74"/>
        <v>715</v>
      </c>
      <c r="Y727" s="756"/>
      <c r="Z727" s="756"/>
      <c r="AA727" s="756"/>
      <c r="AB727" s="756"/>
      <c r="AC727" s="756"/>
      <c r="AD727" s="756"/>
      <c r="AE727" s="756"/>
      <c r="AF727" s="594"/>
      <c r="AG727" s="705">
        <f t="shared" si="75"/>
        <v>715</v>
      </c>
      <c r="AH727" s="756"/>
      <c r="AI727" s="756"/>
      <c r="AJ727" s="756"/>
      <c r="AK727" s="756"/>
      <c r="AL727" s="756"/>
      <c r="AM727" s="756"/>
      <c r="AN727" s="756"/>
      <c r="AO727" s="685"/>
      <c r="AP727" s="705">
        <f t="shared" si="76"/>
        <v>715</v>
      </c>
      <c r="AQ727" s="756"/>
      <c r="AR727" s="756"/>
      <c r="AS727" s="756"/>
      <c r="AT727" s="756"/>
      <c r="AU727" s="756"/>
      <c r="AV727" s="756"/>
      <c r="AW727" s="756"/>
    </row>
    <row r="728" spans="2:49" x14ac:dyDescent="0.25">
      <c r="B728" s="705">
        <v>716</v>
      </c>
      <c r="C728" s="951">
        <f>(1+_xlfn.XLOOKUP(INT((B728-1)/12)+1,'ZC Curve'!$B$8:$B$107,'ZC Curve'!R$8:R$107,,0))^(1/12)-1</f>
        <v>0</v>
      </c>
      <c r="D728" s="946">
        <f t="shared" si="71"/>
        <v>1</v>
      </c>
      <c r="E728" s="594"/>
      <c r="F728" s="705">
        <f t="shared" si="72"/>
        <v>716</v>
      </c>
      <c r="G728" s="756"/>
      <c r="H728" s="756"/>
      <c r="I728" s="756"/>
      <c r="J728" s="756"/>
      <c r="K728" s="756"/>
      <c r="L728" s="756"/>
      <c r="M728" s="756"/>
      <c r="N728" s="594"/>
      <c r="O728" s="705">
        <f t="shared" si="73"/>
        <v>716</v>
      </c>
      <c r="P728" s="756"/>
      <c r="Q728" s="756"/>
      <c r="R728" s="756"/>
      <c r="S728" s="756"/>
      <c r="T728" s="756"/>
      <c r="U728" s="756"/>
      <c r="V728" s="756"/>
      <c r="W728" s="594"/>
      <c r="X728" s="705">
        <f t="shared" si="74"/>
        <v>716</v>
      </c>
      <c r="Y728" s="756"/>
      <c r="Z728" s="756"/>
      <c r="AA728" s="756"/>
      <c r="AB728" s="756"/>
      <c r="AC728" s="756"/>
      <c r="AD728" s="756"/>
      <c r="AE728" s="756"/>
      <c r="AF728" s="594"/>
      <c r="AG728" s="705">
        <f t="shared" si="75"/>
        <v>716</v>
      </c>
      <c r="AH728" s="756"/>
      <c r="AI728" s="756"/>
      <c r="AJ728" s="756"/>
      <c r="AK728" s="756"/>
      <c r="AL728" s="756"/>
      <c r="AM728" s="756"/>
      <c r="AN728" s="756"/>
      <c r="AO728" s="685"/>
      <c r="AP728" s="705">
        <f t="shared" si="76"/>
        <v>716</v>
      </c>
      <c r="AQ728" s="756"/>
      <c r="AR728" s="756"/>
      <c r="AS728" s="756"/>
      <c r="AT728" s="756"/>
      <c r="AU728" s="756"/>
      <c r="AV728" s="756"/>
      <c r="AW728" s="756"/>
    </row>
    <row r="729" spans="2:49" x14ac:dyDescent="0.25">
      <c r="B729" s="705">
        <v>717</v>
      </c>
      <c r="C729" s="951">
        <f>(1+_xlfn.XLOOKUP(INT((B729-1)/12)+1,'ZC Curve'!$B$8:$B$107,'ZC Curve'!R$8:R$107,,0))^(1/12)-1</f>
        <v>0</v>
      </c>
      <c r="D729" s="946">
        <f t="shared" si="71"/>
        <v>1</v>
      </c>
      <c r="E729" s="594"/>
      <c r="F729" s="705">
        <f t="shared" si="72"/>
        <v>717</v>
      </c>
      <c r="G729" s="756"/>
      <c r="H729" s="756"/>
      <c r="I729" s="756"/>
      <c r="J729" s="756"/>
      <c r="K729" s="756"/>
      <c r="L729" s="756"/>
      <c r="M729" s="756"/>
      <c r="N729" s="594"/>
      <c r="O729" s="705">
        <f t="shared" si="73"/>
        <v>717</v>
      </c>
      <c r="P729" s="756"/>
      <c r="Q729" s="756"/>
      <c r="R729" s="756"/>
      <c r="S729" s="756"/>
      <c r="T729" s="756"/>
      <c r="U729" s="756"/>
      <c r="V729" s="756"/>
      <c r="W729" s="594"/>
      <c r="X729" s="705">
        <f t="shared" si="74"/>
        <v>717</v>
      </c>
      <c r="Y729" s="756"/>
      <c r="Z729" s="756"/>
      <c r="AA729" s="756"/>
      <c r="AB729" s="756"/>
      <c r="AC729" s="756"/>
      <c r="AD729" s="756"/>
      <c r="AE729" s="756"/>
      <c r="AF729" s="594"/>
      <c r="AG729" s="705">
        <f t="shared" si="75"/>
        <v>717</v>
      </c>
      <c r="AH729" s="756"/>
      <c r="AI729" s="756"/>
      <c r="AJ729" s="756"/>
      <c r="AK729" s="756"/>
      <c r="AL729" s="756"/>
      <c r="AM729" s="756"/>
      <c r="AN729" s="756"/>
      <c r="AO729" s="685"/>
      <c r="AP729" s="705">
        <f t="shared" si="76"/>
        <v>717</v>
      </c>
      <c r="AQ729" s="756"/>
      <c r="AR729" s="756"/>
      <c r="AS729" s="756"/>
      <c r="AT729" s="756"/>
      <c r="AU729" s="756"/>
      <c r="AV729" s="756"/>
      <c r="AW729" s="756"/>
    </row>
    <row r="730" spans="2:49" x14ac:dyDescent="0.25">
      <c r="B730" s="705">
        <v>718</v>
      </c>
      <c r="C730" s="951">
        <f>(1+_xlfn.XLOOKUP(INT((B730-1)/12)+1,'ZC Curve'!$B$8:$B$107,'ZC Curve'!R$8:R$107,,0))^(1/12)-1</f>
        <v>0</v>
      </c>
      <c r="D730" s="946">
        <f t="shared" si="71"/>
        <v>1</v>
      </c>
      <c r="E730" s="594"/>
      <c r="F730" s="705">
        <f t="shared" si="72"/>
        <v>718</v>
      </c>
      <c r="G730" s="756"/>
      <c r="H730" s="756"/>
      <c r="I730" s="756"/>
      <c r="J730" s="756"/>
      <c r="K730" s="756"/>
      <c r="L730" s="756"/>
      <c r="M730" s="756"/>
      <c r="N730" s="594"/>
      <c r="O730" s="705">
        <f t="shared" si="73"/>
        <v>718</v>
      </c>
      <c r="P730" s="756"/>
      <c r="Q730" s="756"/>
      <c r="R730" s="756"/>
      <c r="S730" s="756"/>
      <c r="T730" s="756"/>
      <c r="U730" s="756"/>
      <c r="V730" s="756"/>
      <c r="W730" s="594"/>
      <c r="X730" s="705">
        <f t="shared" si="74"/>
        <v>718</v>
      </c>
      <c r="Y730" s="756"/>
      <c r="Z730" s="756"/>
      <c r="AA730" s="756"/>
      <c r="AB730" s="756"/>
      <c r="AC730" s="756"/>
      <c r="AD730" s="756"/>
      <c r="AE730" s="756"/>
      <c r="AF730" s="594"/>
      <c r="AG730" s="705">
        <f t="shared" si="75"/>
        <v>718</v>
      </c>
      <c r="AH730" s="756"/>
      <c r="AI730" s="756"/>
      <c r="AJ730" s="756"/>
      <c r="AK730" s="756"/>
      <c r="AL730" s="756"/>
      <c r="AM730" s="756"/>
      <c r="AN730" s="756"/>
      <c r="AO730" s="685"/>
      <c r="AP730" s="705">
        <f t="shared" si="76"/>
        <v>718</v>
      </c>
      <c r="AQ730" s="756"/>
      <c r="AR730" s="756"/>
      <c r="AS730" s="756"/>
      <c r="AT730" s="756"/>
      <c r="AU730" s="756"/>
      <c r="AV730" s="756"/>
      <c r="AW730" s="756"/>
    </row>
    <row r="731" spans="2:49" x14ac:dyDescent="0.25">
      <c r="B731" s="705">
        <v>719</v>
      </c>
      <c r="C731" s="951">
        <f>(1+_xlfn.XLOOKUP(INT((B731-1)/12)+1,'ZC Curve'!$B$8:$B$107,'ZC Curve'!R$8:R$107,,0))^(1/12)-1</f>
        <v>0</v>
      </c>
      <c r="D731" s="946">
        <f t="shared" si="71"/>
        <v>1</v>
      </c>
      <c r="E731" s="594"/>
      <c r="F731" s="705">
        <f t="shared" si="72"/>
        <v>719</v>
      </c>
      <c r="G731" s="756"/>
      <c r="H731" s="756"/>
      <c r="I731" s="756"/>
      <c r="J731" s="756"/>
      <c r="K731" s="756"/>
      <c r="L731" s="756"/>
      <c r="M731" s="756"/>
      <c r="N731" s="594"/>
      <c r="O731" s="705">
        <f t="shared" si="73"/>
        <v>719</v>
      </c>
      <c r="P731" s="756"/>
      <c r="Q731" s="756"/>
      <c r="R731" s="756"/>
      <c r="S731" s="756"/>
      <c r="T731" s="756"/>
      <c r="U731" s="756"/>
      <c r="V731" s="756"/>
      <c r="W731" s="594"/>
      <c r="X731" s="705">
        <f t="shared" si="74"/>
        <v>719</v>
      </c>
      <c r="Y731" s="756"/>
      <c r="Z731" s="756"/>
      <c r="AA731" s="756"/>
      <c r="AB731" s="756"/>
      <c r="AC731" s="756"/>
      <c r="AD731" s="756"/>
      <c r="AE731" s="756"/>
      <c r="AF731" s="594"/>
      <c r="AG731" s="705">
        <f t="shared" si="75"/>
        <v>719</v>
      </c>
      <c r="AH731" s="756"/>
      <c r="AI731" s="756"/>
      <c r="AJ731" s="756"/>
      <c r="AK731" s="756"/>
      <c r="AL731" s="756"/>
      <c r="AM731" s="756"/>
      <c r="AN731" s="756"/>
      <c r="AO731" s="685"/>
      <c r="AP731" s="705">
        <f t="shared" si="76"/>
        <v>719</v>
      </c>
      <c r="AQ731" s="756"/>
      <c r="AR731" s="756"/>
      <c r="AS731" s="756"/>
      <c r="AT731" s="756"/>
      <c r="AU731" s="756"/>
      <c r="AV731" s="756"/>
      <c r="AW731" s="756"/>
    </row>
    <row r="732" spans="2:49" x14ac:dyDescent="0.25">
      <c r="B732" s="705">
        <v>720</v>
      </c>
      <c r="C732" s="951">
        <f>(1+_xlfn.XLOOKUP(INT((B732-1)/12)+1,'ZC Curve'!$B$8:$B$107,'ZC Curve'!R$8:R$107,,0))^(1/12)-1</f>
        <v>0</v>
      </c>
      <c r="D732" s="946">
        <f t="shared" si="71"/>
        <v>1</v>
      </c>
      <c r="E732" s="594"/>
      <c r="F732" s="705">
        <f t="shared" si="72"/>
        <v>720</v>
      </c>
      <c r="G732" s="756"/>
      <c r="H732" s="756"/>
      <c r="I732" s="756"/>
      <c r="J732" s="756"/>
      <c r="K732" s="756"/>
      <c r="L732" s="756"/>
      <c r="M732" s="756"/>
      <c r="N732" s="594"/>
      <c r="O732" s="705">
        <f t="shared" si="73"/>
        <v>720</v>
      </c>
      <c r="P732" s="756"/>
      <c r="Q732" s="756"/>
      <c r="R732" s="756"/>
      <c r="S732" s="756"/>
      <c r="T732" s="756"/>
      <c r="U732" s="756"/>
      <c r="V732" s="756"/>
      <c r="W732" s="594"/>
      <c r="X732" s="705">
        <f t="shared" si="74"/>
        <v>720</v>
      </c>
      <c r="Y732" s="756"/>
      <c r="Z732" s="756"/>
      <c r="AA732" s="756"/>
      <c r="AB732" s="756"/>
      <c r="AC732" s="756"/>
      <c r="AD732" s="756"/>
      <c r="AE732" s="756"/>
      <c r="AF732" s="594"/>
      <c r="AG732" s="705">
        <f t="shared" si="75"/>
        <v>720</v>
      </c>
      <c r="AH732" s="756"/>
      <c r="AI732" s="756"/>
      <c r="AJ732" s="756"/>
      <c r="AK732" s="756"/>
      <c r="AL732" s="756"/>
      <c r="AM732" s="756"/>
      <c r="AN732" s="756"/>
      <c r="AO732" s="685"/>
      <c r="AP732" s="705">
        <f t="shared" si="76"/>
        <v>720</v>
      </c>
      <c r="AQ732" s="756"/>
      <c r="AR732" s="756"/>
      <c r="AS732" s="756"/>
      <c r="AT732" s="756"/>
      <c r="AU732" s="756"/>
      <c r="AV732" s="756"/>
      <c r="AW732" s="756"/>
    </row>
    <row r="733" spans="2:49" x14ac:dyDescent="0.25">
      <c r="B733" s="705">
        <v>721</v>
      </c>
      <c r="C733" s="951">
        <f>(1+_xlfn.XLOOKUP(INT((B733-1)/12)+1,'ZC Curve'!$B$8:$B$107,'ZC Curve'!R$8:R$107,,0))^(1/12)-1</f>
        <v>0</v>
      </c>
      <c r="D733" s="946">
        <f t="shared" si="71"/>
        <v>1</v>
      </c>
      <c r="E733" s="594"/>
      <c r="F733" s="705">
        <f t="shared" si="72"/>
        <v>721</v>
      </c>
      <c r="G733" s="756"/>
      <c r="H733" s="756"/>
      <c r="I733" s="756"/>
      <c r="J733" s="756"/>
      <c r="K733" s="756"/>
      <c r="L733" s="756"/>
      <c r="M733" s="756"/>
      <c r="N733" s="594"/>
      <c r="O733" s="705">
        <f t="shared" si="73"/>
        <v>721</v>
      </c>
      <c r="P733" s="756"/>
      <c r="Q733" s="756"/>
      <c r="R733" s="756"/>
      <c r="S733" s="756"/>
      <c r="T733" s="756"/>
      <c r="U733" s="756"/>
      <c r="V733" s="756"/>
      <c r="W733" s="594"/>
      <c r="X733" s="705">
        <f t="shared" si="74"/>
        <v>721</v>
      </c>
      <c r="Y733" s="756"/>
      <c r="Z733" s="756"/>
      <c r="AA733" s="756"/>
      <c r="AB733" s="756"/>
      <c r="AC733" s="756"/>
      <c r="AD733" s="756"/>
      <c r="AE733" s="756"/>
      <c r="AF733" s="594"/>
      <c r="AG733" s="705">
        <f t="shared" si="75"/>
        <v>721</v>
      </c>
      <c r="AH733" s="756"/>
      <c r="AI733" s="756"/>
      <c r="AJ733" s="756"/>
      <c r="AK733" s="756"/>
      <c r="AL733" s="756"/>
      <c r="AM733" s="756"/>
      <c r="AN733" s="756"/>
      <c r="AO733" s="685"/>
      <c r="AP733" s="705">
        <f t="shared" si="76"/>
        <v>721</v>
      </c>
      <c r="AQ733" s="756"/>
      <c r="AR733" s="756"/>
      <c r="AS733" s="756"/>
      <c r="AT733" s="756"/>
      <c r="AU733" s="756"/>
      <c r="AV733" s="756"/>
      <c r="AW733" s="756"/>
    </row>
    <row r="734" spans="2:49" x14ac:dyDescent="0.25">
      <c r="B734" s="705">
        <v>722</v>
      </c>
      <c r="C734" s="951">
        <f>(1+_xlfn.XLOOKUP(INT((B734-1)/12)+1,'ZC Curve'!$B$8:$B$107,'ZC Curve'!R$8:R$107,,0))^(1/12)-1</f>
        <v>0</v>
      </c>
      <c r="D734" s="946">
        <f t="shared" si="71"/>
        <v>1</v>
      </c>
      <c r="E734" s="594"/>
      <c r="F734" s="705">
        <f t="shared" si="72"/>
        <v>722</v>
      </c>
      <c r="G734" s="756"/>
      <c r="H734" s="756"/>
      <c r="I734" s="756"/>
      <c r="J734" s="756"/>
      <c r="K734" s="756"/>
      <c r="L734" s="756"/>
      <c r="M734" s="756"/>
      <c r="N734" s="594"/>
      <c r="O734" s="705">
        <f t="shared" si="73"/>
        <v>722</v>
      </c>
      <c r="P734" s="756"/>
      <c r="Q734" s="756"/>
      <c r="R734" s="756"/>
      <c r="S734" s="756"/>
      <c r="T734" s="756"/>
      <c r="U734" s="756"/>
      <c r="V734" s="756"/>
      <c r="W734" s="594"/>
      <c r="X734" s="705">
        <f t="shared" si="74"/>
        <v>722</v>
      </c>
      <c r="Y734" s="756"/>
      <c r="Z734" s="756"/>
      <c r="AA734" s="756"/>
      <c r="AB734" s="756"/>
      <c r="AC734" s="756"/>
      <c r="AD734" s="756"/>
      <c r="AE734" s="756"/>
      <c r="AF734" s="594"/>
      <c r="AG734" s="705">
        <f t="shared" si="75"/>
        <v>722</v>
      </c>
      <c r="AH734" s="756"/>
      <c r="AI734" s="756"/>
      <c r="AJ734" s="756"/>
      <c r="AK734" s="756"/>
      <c r="AL734" s="756"/>
      <c r="AM734" s="756"/>
      <c r="AN734" s="756"/>
      <c r="AO734" s="685"/>
      <c r="AP734" s="705">
        <f t="shared" si="76"/>
        <v>722</v>
      </c>
      <c r="AQ734" s="756"/>
      <c r="AR734" s="756"/>
      <c r="AS734" s="756"/>
      <c r="AT734" s="756"/>
      <c r="AU734" s="756"/>
      <c r="AV734" s="756"/>
      <c r="AW734" s="756"/>
    </row>
    <row r="735" spans="2:49" x14ac:dyDescent="0.25">
      <c r="B735" s="705">
        <v>723</v>
      </c>
      <c r="C735" s="951">
        <f>(1+_xlfn.XLOOKUP(INT((B735-1)/12)+1,'ZC Curve'!$B$8:$B$107,'ZC Curve'!R$8:R$107,,0))^(1/12)-1</f>
        <v>0</v>
      </c>
      <c r="D735" s="946">
        <f t="shared" si="71"/>
        <v>1</v>
      </c>
      <c r="E735" s="594"/>
      <c r="F735" s="705">
        <f t="shared" si="72"/>
        <v>723</v>
      </c>
      <c r="G735" s="756"/>
      <c r="H735" s="756"/>
      <c r="I735" s="756"/>
      <c r="J735" s="756"/>
      <c r="K735" s="756"/>
      <c r="L735" s="756"/>
      <c r="M735" s="756"/>
      <c r="N735" s="594"/>
      <c r="O735" s="705">
        <f t="shared" si="73"/>
        <v>723</v>
      </c>
      <c r="P735" s="756"/>
      <c r="Q735" s="756"/>
      <c r="R735" s="756"/>
      <c r="S735" s="756"/>
      <c r="T735" s="756"/>
      <c r="U735" s="756"/>
      <c r="V735" s="756"/>
      <c r="W735" s="594"/>
      <c r="X735" s="705">
        <f t="shared" si="74"/>
        <v>723</v>
      </c>
      <c r="Y735" s="756"/>
      <c r="Z735" s="756"/>
      <c r="AA735" s="756"/>
      <c r="AB735" s="756"/>
      <c r="AC735" s="756"/>
      <c r="AD735" s="756"/>
      <c r="AE735" s="756"/>
      <c r="AF735" s="594"/>
      <c r="AG735" s="705">
        <f t="shared" si="75"/>
        <v>723</v>
      </c>
      <c r="AH735" s="756"/>
      <c r="AI735" s="756"/>
      <c r="AJ735" s="756"/>
      <c r="AK735" s="756"/>
      <c r="AL735" s="756"/>
      <c r="AM735" s="756"/>
      <c r="AN735" s="756"/>
      <c r="AO735" s="685"/>
      <c r="AP735" s="705">
        <f t="shared" si="76"/>
        <v>723</v>
      </c>
      <c r="AQ735" s="756"/>
      <c r="AR735" s="756"/>
      <c r="AS735" s="756"/>
      <c r="AT735" s="756"/>
      <c r="AU735" s="756"/>
      <c r="AV735" s="756"/>
      <c r="AW735" s="756"/>
    </row>
    <row r="736" spans="2:49" x14ac:dyDescent="0.25">
      <c r="B736" s="705">
        <v>724</v>
      </c>
      <c r="C736" s="951">
        <f>(1+_xlfn.XLOOKUP(INT((B736-1)/12)+1,'ZC Curve'!$B$8:$B$107,'ZC Curve'!R$8:R$107,,0))^(1/12)-1</f>
        <v>0</v>
      </c>
      <c r="D736" s="946">
        <f t="shared" si="71"/>
        <v>1</v>
      </c>
      <c r="E736" s="594"/>
      <c r="F736" s="705">
        <f t="shared" si="72"/>
        <v>724</v>
      </c>
      <c r="G736" s="756"/>
      <c r="H736" s="756"/>
      <c r="I736" s="756"/>
      <c r="J736" s="756"/>
      <c r="K736" s="756"/>
      <c r="L736" s="756"/>
      <c r="M736" s="756"/>
      <c r="N736" s="594"/>
      <c r="O736" s="705">
        <f t="shared" si="73"/>
        <v>724</v>
      </c>
      <c r="P736" s="756"/>
      <c r="Q736" s="756"/>
      <c r="R736" s="756"/>
      <c r="S736" s="756"/>
      <c r="T736" s="756"/>
      <c r="U736" s="756"/>
      <c r="V736" s="756"/>
      <c r="W736" s="594"/>
      <c r="X736" s="705">
        <f t="shared" si="74"/>
        <v>724</v>
      </c>
      <c r="Y736" s="756"/>
      <c r="Z736" s="756"/>
      <c r="AA736" s="756"/>
      <c r="AB736" s="756"/>
      <c r="AC736" s="756"/>
      <c r="AD736" s="756"/>
      <c r="AE736" s="756"/>
      <c r="AF736" s="594"/>
      <c r="AG736" s="705">
        <f t="shared" si="75"/>
        <v>724</v>
      </c>
      <c r="AH736" s="756"/>
      <c r="AI736" s="756"/>
      <c r="AJ736" s="756"/>
      <c r="AK736" s="756"/>
      <c r="AL736" s="756"/>
      <c r="AM736" s="756"/>
      <c r="AN736" s="756"/>
      <c r="AO736" s="685"/>
      <c r="AP736" s="705">
        <f t="shared" si="76"/>
        <v>724</v>
      </c>
      <c r="AQ736" s="756"/>
      <c r="AR736" s="756"/>
      <c r="AS736" s="756"/>
      <c r="AT736" s="756"/>
      <c r="AU736" s="756"/>
      <c r="AV736" s="756"/>
      <c r="AW736" s="756"/>
    </row>
    <row r="737" spans="2:49" x14ac:dyDescent="0.25">
      <c r="B737" s="705">
        <v>725</v>
      </c>
      <c r="C737" s="951">
        <f>(1+_xlfn.XLOOKUP(INT((B737-1)/12)+1,'ZC Curve'!$B$8:$B$107,'ZC Curve'!R$8:R$107,,0))^(1/12)-1</f>
        <v>0</v>
      </c>
      <c r="D737" s="946">
        <f t="shared" si="71"/>
        <v>1</v>
      </c>
      <c r="E737" s="594"/>
      <c r="F737" s="705">
        <f t="shared" si="72"/>
        <v>725</v>
      </c>
      <c r="G737" s="756"/>
      <c r="H737" s="756"/>
      <c r="I737" s="756"/>
      <c r="J737" s="756"/>
      <c r="K737" s="756"/>
      <c r="L737" s="756"/>
      <c r="M737" s="756"/>
      <c r="N737" s="594"/>
      <c r="O737" s="705">
        <f t="shared" si="73"/>
        <v>725</v>
      </c>
      <c r="P737" s="756"/>
      <c r="Q737" s="756"/>
      <c r="R737" s="756"/>
      <c r="S737" s="756"/>
      <c r="T737" s="756"/>
      <c r="U737" s="756"/>
      <c r="V737" s="756"/>
      <c r="W737" s="594"/>
      <c r="X737" s="705">
        <f t="shared" si="74"/>
        <v>725</v>
      </c>
      <c r="Y737" s="756"/>
      <c r="Z737" s="756"/>
      <c r="AA737" s="756"/>
      <c r="AB737" s="756"/>
      <c r="AC737" s="756"/>
      <c r="AD737" s="756"/>
      <c r="AE737" s="756"/>
      <c r="AF737" s="594"/>
      <c r="AG737" s="705">
        <f t="shared" si="75"/>
        <v>725</v>
      </c>
      <c r="AH737" s="756"/>
      <c r="AI737" s="756"/>
      <c r="AJ737" s="756"/>
      <c r="AK737" s="756"/>
      <c r="AL737" s="756"/>
      <c r="AM737" s="756"/>
      <c r="AN737" s="756"/>
      <c r="AO737" s="685"/>
      <c r="AP737" s="705">
        <f t="shared" si="76"/>
        <v>725</v>
      </c>
      <c r="AQ737" s="756"/>
      <c r="AR737" s="756"/>
      <c r="AS737" s="756"/>
      <c r="AT737" s="756"/>
      <c r="AU737" s="756"/>
      <c r="AV737" s="756"/>
      <c r="AW737" s="756"/>
    </row>
    <row r="738" spans="2:49" x14ac:dyDescent="0.25">
      <c r="B738" s="705">
        <v>726</v>
      </c>
      <c r="C738" s="951">
        <f>(1+_xlfn.XLOOKUP(INT((B738-1)/12)+1,'ZC Curve'!$B$8:$B$107,'ZC Curve'!R$8:R$107,,0))^(1/12)-1</f>
        <v>0</v>
      </c>
      <c r="D738" s="946">
        <f t="shared" si="71"/>
        <v>1</v>
      </c>
      <c r="E738" s="594"/>
      <c r="F738" s="705">
        <f t="shared" si="72"/>
        <v>726</v>
      </c>
      <c r="G738" s="756"/>
      <c r="H738" s="756"/>
      <c r="I738" s="756"/>
      <c r="J738" s="756"/>
      <c r="K738" s="756"/>
      <c r="L738" s="756"/>
      <c r="M738" s="756"/>
      <c r="N738" s="594"/>
      <c r="O738" s="705">
        <f t="shared" si="73"/>
        <v>726</v>
      </c>
      <c r="P738" s="756"/>
      <c r="Q738" s="756"/>
      <c r="R738" s="756"/>
      <c r="S738" s="756"/>
      <c r="T738" s="756"/>
      <c r="U738" s="756"/>
      <c r="V738" s="756"/>
      <c r="W738" s="594"/>
      <c r="X738" s="705">
        <f t="shared" si="74"/>
        <v>726</v>
      </c>
      <c r="Y738" s="756"/>
      <c r="Z738" s="756"/>
      <c r="AA738" s="756"/>
      <c r="AB738" s="756"/>
      <c r="AC738" s="756"/>
      <c r="AD738" s="756"/>
      <c r="AE738" s="756"/>
      <c r="AF738" s="594"/>
      <c r="AG738" s="705">
        <f t="shared" si="75"/>
        <v>726</v>
      </c>
      <c r="AH738" s="756"/>
      <c r="AI738" s="756"/>
      <c r="AJ738" s="756"/>
      <c r="AK738" s="756"/>
      <c r="AL738" s="756"/>
      <c r="AM738" s="756"/>
      <c r="AN738" s="756"/>
      <c r="AO738" s="685"/>
      <c r="AP738" s="705">
        <f t="shared" si="76"/>
        <v>726</v>
      </c>
      <c r="AQ738" s="756"/>
      <c r="AR738" s="756"/>
      <c r="AS738" s="756"/>
      <c r="AT738" s="756"/>
      <c r="AU738" s="756"/>
      <c r="AV738" s="756"/>
      <c r="AW738" s="756"/>
    </row>
    <row r="739" spans="2:49" x14ac:dyDescent="0.25">
      <c r="B739" s="705">
        <v>727</v>
      </c>
      <c r="C739" s="951">
        <f>(1+_xlfn.XLOOKUP(INT((B739-1)/12)+1,'ZC Curve'!$B$8:$B$107,'ZC Curve'!R$8:R$107,,0))^(1/12)-1</f>
        <v>0</v>
      </c>
      <c r="D739" s="946">
        <f t="shared" si="71"/>
        <v>1</v>
      </c>
      <c r="E739" s="594"/>
      <c r="F739" s="705">
        <f t="shared" si="72"/>
        <v>727</v>
      </c>
      <c r="G739" s="756"/>
      <c r="H739" s="756"/>
      <c r="I739" s="756"/>
      <c r="J739" s="756"/>
      <c r="K739" s="756"/>
      <c r="L739" s="756"/>
      <c r="M739" s="756"/>
      <c r="N739" s="594"/>
      <c r="O739" s="705">
        <f t="shared" si="73"/>
        <v>727</v>
      </c>
      <c r="P739" s="756"/>
      <c r="Q739" s="756"/>
      <c r="R739" s="756"/>
      <c r="S739" s="756"/>
      <c r="T739" s="756"/>
      <c r="U739" s="756"/>
      <c r="V739" s="756"/>
      <c r="W739" s="594"/>
      <c r="X739" s="705">
        <f t="shared" si="74"/>
        <v>727</v>
      </c>
      <c r="Y739" s="756"/>
      <c r="Z739" s="756"/>
      <c r="AA739" s="756"/>
      <c r="AB739" s="756"/>
      <c r="AC739" s="756"/>
      <c r="AD739" s="756"/>
      <c r="AE739" s="756"/>
      <c r="AF739" s="594"/>
      <c r="AG739" s="705">
        <f t="shared" si="75"/>
        <v>727</v>
      </c>
      <c r="AH739" s="756"/>
      <c r="AI739" s="756"/>
      <c r="AJ739" s="756"/>
      <c r="AK739" s="756"/>
      <c r="AL739" s="756"/>
      <c r="AM739" s="756"/>
      <c r="AN739" s="756"/>
      <c r="AO739" s="685"/>
      <c r="AP739" s="705">
        <f t="shared" si="76"/>
        <v>727</v>
      </c>
      <c r="AQ739" s="756"/>
      <c r="AR739" s="756"/>
      <c r="AS739" s="756"/>
      <c r="AT739" s="756"/>
      <c r="AU739" s="756"/>
      <c r="AV739" s="756"/>
      <c r="AW739" s="756"/>
    </row>
    <row r="740" spans="2:49" x14ac:dyDescent="0.25">
      <c r="B740" s="705">
        <v>728</v>
      </c>
      <c r="C740" s="951">
        <f>(1+_xlfn.XLOOKUP(INT((B740-1)/12)+1,'ZC Curve'!$B$8:$B$107,'ZC Curve'!R$8:R$107,,0))^(1/12)-1</f>
        <v>0</v>
      </c>
      <c r="D740" s="946">
        <f t="shared" si="71"/>
        <v>1</v>
      </c>
      <c r="E740" s="594"/>
      <c r="F740" s="705">
        <f t="shared" si="72"/>
        <v>728</v>
      </c>
      <c r="G740" s="756"/>
      <c r="H740" s="756"/>
      <c r="I740" s="756"/>
      <c r="J740" s="756"/>
      <c r="K740" s="756"/>
      <c r="L740" s="756"/>
      <c r="M740" s="756"/>
      <c r="N740" s="594"/>
      <c r="O740" s="705">
        <f t="shared" si="73"/>
        <v>728</v>
      </c>
      <c r="P740" s="756"/>
      <c r="Q740" s="756"/>
      <c r="R740" s="756"/>
      <c r="S740" s="756"/>
      <c r="T740" s="756"/>
      <c r="U740" s="756"/>
      <c r="V740" s="756"/>
      <c r="W740" s="594"/>
      <c r="X740" s="705">
        <f t="shared" si="74"/>
        <v>728</v>
      </c>
      <c r="Y740" s="756"/>
      <c r="Z740" s="756"/>
      <c r="AA740" s="756"/>
      <c r="AB740" s="756"/>
      <c r="AC740" s="756"/>
      <c r="AD740" s="756"/>
      <c r="AE740" s="756"/>
      <c r="AF740" s="594"/>
      <c r="AG740" s="705">
        <f t="shared" si="75"/>
        <v>728</v>
      </c>
      <c r="AH740" s="756"/>
      <c r="AI740" s="756"/>
      <c r="AJ740" s="756"/>
      <c r="AK740" s="756"/>
      <c r="AL740" s="756"/>
      <c r="AM740" s="756"/>
      <c r="AN740" s="756"/>
      <c r="AO740" s="685"/>
      <c r="AP740" s="705">
        <f t="shared" si="76"/>
        <v>728</v>
      </c>
      <c r="AQ740" s="756"/>
      <c r="AR740" s="756"/>
      <c r="AS740" s="756"/>
      <c r="AT740" s="756"/>
      <c r="AU740" s="756"/>
      <c r="AV740" s="756"/>
      <c r="AW740" s="756"/>
    </row>
    <row r="741" spans="2:49" x14ac:dyDescent="0.25">
      <c r="B741" s="705">
        <v>729</v>
      </c>
      <c r="C741" s="951">
        <f>(1+_xlfn.XLOOKUP(INT((B741-1)/12)+1,'ZC Curve'!$B$8:$B$107,'ZC Curve'!R$8:R$107,,0))^(1/12)-1</f>
        <v>0</v>
      </c>
      <c r="D741" s="946">
        <f t="shared" si="71"/>
        <v>1</v>
      </c>
      <c r="E741" s="594"/>
      <c r="F741" s="705">
        <f t="shared" si="72"/>
        <v>729</v>
      </c>
      <c r="G741" s="756"/>
      <c r="H741" s="756"/>
      <c r="I741" s="756"/>
      <c r="J741" s="756"/>
      <c r="K741" s="756"/>
      <c r="L741" s="756"/>
      <c r="M741" s="756"/>
      <c r="N741" s="594"/>
      <c r="O741" s="705">
        <f t="shared" si="73"/>
        <v>729</v>
      </c>
      <c r="P741" s="756"/>
      <c r="Q741" s="756"/>
      <c r="R741" s="756"/>
      <c r="S741" s="756"/>
      <c r="T741" s="756"/>
      <c r="U741" s="756"/>
      <c r="V741" s="756"/>
      <c r="W741" s="594"/>
      <c r="X741" s="705">
        <f t="shared" si="74"/>
        <v>729</v>
      </c>
      <c r="Y741" s="756"/>
      <c r="Z741" s="756"/>
      <c r="AA741" s="756"/>
      <c r="AB741" s="756"/>
      <c r="AC741" s="756"/>
      <c r="AD741" s="756"/>
      <c r="AE741" s="756"/>
      <c r="AF741" s="594"/>
      <c r="AG741" s="705">
        <f t="shared" si="75"/>
        <v>729</v>
      </c>
      <c r="AH741" s="756"/>
      <c r="AI741" s="756"/>
      <c r="AJ741" s="756"/>
      <c r="AK741" s="756"/>
      <c r="AL741" s="756"/>
      <c r="AM741" s="756"/>
      <c r="AN741" s="756"/>
      <c r="AO741" s="685"/>
      <c r="AP741" s="705">
        <f t="shared" si="76"/>
        <v>729</v>
      </c>
      <c r="AQ741" s="756"/>
      <c r="AR741" s="756"/>
      <c r="AS741" s="756"/>
      <c r="AT741" s="756"/>
      <c r="AU741" s="756"/>
      <c r="AV741" s="756"/>
      <c r="AW741" s="756"/>
    </row>
    <row r="742" spans="2:49" x14ac:dyDescent="0.25">
      <c r="B742" s="705">
        <v>730</v>
      </c>
      <c r="C742" s="951">
        <f>(1+_xlfn.XLOOKUP(INT((B742-1)/12)+1,'ZC Curve'!$B$8:$B$107,'ZC Curve'!R$8:R$107,,0))^(1/12)-1</f>
        <v>0</v>
      </c>
      <c r="D742" s="946">
        <f t="shared" si="71"/>
        <v>1</v>
      </c>
      <c r="E742" s="594"/>
      <c r="F742" s="705">
        <f t="shared" si="72"/>
        <v>730</v>
      </c>
      <c r="G742" s="756"/>
      <c r="H742" s="756"/>
      <c r="I742" s="756"/>
      <c r="J742" s="756"/>
      <c r="K742" s="756"/>
      <c r="L742" s="756"/>
      <c r="M742" s="756"/>
      <c r="N742" s="594"/>
      <c r="O742" s="705">
        <f t="shared" si="73"/>
        <v>730</v>
      </c>
      <c r="P742" s="756"/>
      <c r="Q742" s="756"/>
      <c r="R742" s="756"/>
      <c r="S742" s="756"/>
      <c r="T742" s="756"/>
      <c r="U742" s="756"/>
      <c r="V742" s="756"/>
      <c r="W742" s="594"/>
      <c r="X742" s="705">
        <f t="shared" si="74"/>
        <v>730</v>
      </c>
      <c r="Y742" s="756"/>
      <c r="Z742" s="756"/>
      <c r="AA742" s="756"/>
      <c r="AB742" s="756"/>
      <c r="AC742" s="756"/>
      <c r="AD742" s="756"/>
      <c r="AE742" s="756"/>
      <c r="AF742" s="594"/>
      <c r="AG742" s="705">
        <f t="shared" si="75"/>
        <v>730</v>
      </c>
      <c r="AH742" s="756"/>
      <c r="AI742" s="756"/>
      <c r="AJ742" s="756"/>
      <c r="AK742" s="756"/>
      <c r="AL742" s="756"/>
      <c r="AM742" s="756"/>
      <c r="AN742" s="756"/>
      <c r="AO742" s="685"/>
      <c r="AP742" s="705">
        <f t="shared" si="76"/>
        <v>730</v>
      </c>
      <c r="AQ742" s="756"/>
      <c r="AR742" s="756"/>
      <c r="AS742" s="756"/>
      <c r="AT742" s="756"/>
      <c r="AU742" s="756"/>
      <c r="AV742" s="756"/>
      <c r="AW742" s="756"/>
    </row>
    <row r="743" spans="2:49" x14ac:dyDescent="0.25">
      <c r="B743" s="705">
        <v>731</v>
      </c>
      <c r="C743" s="951">
        <f>(1+_xlfn.XLOOKUP(INT((B743-1)/12)+1,'ZC Curve'!$B$8:$B$107,'ZC Curve'!R$8:R$107,,0))^(1/12)-1</f>
        <v>0</v>
      </c>
      <c r="D743" s="946">
        <f t="shared" si="71"/>
        <v>1</v>
      </c>
      <c r="E743" s="594"/>
      <c r="F743" s="705">
        <f t="shared" si="72"/>
        <v>731</v>
      </c>
      <c r="G743" s="756"/>
      <c r="H743" s="756"/>
      <c r="I743" s="756"/>
      <c r="J743" s="756"/>
      <c r="K743" s="756"/>
      <c r="L743" s="756"/>
      <c r="M743" s="756"/>
      <c r="N743" s="594"/>
      <c r="O743" s="705">
        <f t="shared" si="73"/>
        <v>731</v>
      </c>
      <c r="P743" s="756"/>
      <c r="Q743" s="756"/>
      <c r="R743" s="756"/>
      <c r="S743" s="756"/>
      <c r="T743" s="756"/>
      <c r="U743" s="756"/>
      <c r="V743" s="756"/>
      <c r="W743" s="594"/>
      <c r="X743" s="705">
        <f t="shared" si="74"/>
        <v>731</v>
      </c>
      <c r="Y743" s="756"/>
      <c r="Z743" s="756"/>
      <c r="AA743" s="756"/>
      <c r="AB743" s="756"/>
      <c r="AC743" s="756"/>
      <c r="AD743" s="756"/>
      <c r="AE743" s="756"/>
      <c r="AF743" s="594"/>
      <c r="AG743" s="705">
        <f t="shared" si="75"/>
        <v>731</v>
      </c>
      <c r="AH743" s="756"/>
      <c r="AI743" s="756"/>
      <c r="AJ743" s="756"/>
      <c r="AK743" s="756"/>
      <c r="AL743" s="756"/>
      <c r="AM743" s="756"/>
      <c r="AN743" s="756"/>
      <c r="AO743" s="685"/>
      <c r="AP743" s="705">
        <f t="shared" si="76"/>
        <v>731</v>
      </c>
      <c r="AQ743" s="756"/>
      <c r="AR743" s="756"/>
      <c r="AS743" s="756"/>
      <c r="AT743" s="756"/>
      <c r="AU743" s="756"/>
      <c r="AV743" s="756"/>
      <c r="AW743" s="756"/>
    </row>
    <row r="744" spans="2:49" x14ac:dyDescent="0.25">
      <c r="B744" s="705">
        <v>732</v>
      </c>
      <c r="C744" s="951">
        <f>(1+_xlfn.XLOOKUP(INT((B744-1)/12)+1,'ZC Curve'!$B$8:$B$107,'ZC Curve'!R$8:R$107,,0))^(1/12)-1</f>
        <v>0</v>
      </c>
      <c r="D744" s="946">
        <f t="shared" si="71"/>
        <v>1</v>
      </c>
      <c r="E744" s="594"/>
      <c r="F744" s="705">
        <f t="shared" si="72"/>
        <v>732</v>
      </c>
      <c r="G744" s="756"/>
      <c r="H744" s="756"/>
      <c r="I744" s="756"/>
      <c r="J744" s="756"/>
      <c r="K744" s="756"/>
      <c r="L744" s="756"/>
      <c r="M744" s="756"/>
      <c r="N744" s="594"/>
      <c r="O744" s="705">
        <f t="shared" si="73"/>
        <v>732</v>
      </c>
      <c r="P744" s="756"/>
      <c r="Q744" s="756"/>
      <c r="R744" s="756"/>
      <c r="S744" s="756"/>
      <c r="T744" s="756"/>
      <c r="U744" s="756"/>
      <c r="V744" s="756"/>
      <c r="W744" s="594"/>
      <c r="X744" s="705">
        <f t="shared" si="74"/>
        <v>732</v>
      </c>
      <c r="Y744" s="756"/>
      <c r="Z744" s="756"/>
      <c r="AA744" s="756"/>
      <c r="AB744" s="756"/>
      <c r="AC744" s="756"/>
      <c r="AD744" s="756"/>
      <c r="AE744" s="756"/>
      <c r="AF744" s="594"/>
      <c r="AG744" s="705">
        <f t="shared" si="75"/>
        <v>732</v>
      </c>
      <c r="AH744" s="756"/>
      <c r="AI744" s="756"/>
      <c r="AJ744" s="756"/>
      <c r="AK744" s="756"/>
      <c r="AL744" s="756"/>
      <c r="AM744" s="756"/>
      <c r="AN744" s="756"/>
      <c r="AO744" s="685"/>
      <c r="AP744" s="705">
        <f t="shared" si="76"/>
        <v>732</v>
      </c>
      <c r="AQ744" s="756"/>
      <c r="AR744" s="756"/>
      <c r="AS744" s="756"/>
      <c r="AT744" s="756"/>
      <c r="AU744" s="756"/>
      <c r="AV744" s="756"/>
      <c r="AW744" s="756"/>
    </row>
    <row r="745" spans="2:49" x14ac:dyDescent="0.25">
      <c r="B745" s="705">
        <v>733</v>
      </c>
      <c r="C745" s="951">
        <f>(1+_xlfn.XLOOKUP(INT((B745-1)/12)+1,'ZC Curve'!$B$8:$B$107,'ZC Curve'!R$8:R$107,,0))^(1/12)-1</f>
        <v>0</v>
      </c>
      <c r="D745" s="946">
        <f t="shared" si="71"/>
        <v>1</v>
      </c>
      <c r="E745" s="594"/>
      <c r="F745" s="705">
        <f t="shared" si="72"/>
        <v>733</v>
      </c>
      <c r="G745" s="756"/>
      <c r="H745" s="756"/>
      <c r="I745" s="756"/>
      <c r="J745" s="756"/>
      <c r="K745" s="756"/>
      <c r="L745" s="756"/>
      <c r="M745" s="756"/>
      <c r="N745" s="594"/>
      <c r="O745" s="705">
        <f t="shared" si="73"/>
        <v>733</v>
      </c>
      <c r="P745" s="756"/>
      <c r="Q745" s="756"/>
      <c r="R745" s="756"/>
      <c r="S745" s="756"/>
      <c r="T745" s="756"/>
      <c r="U745" s="756"/>
      <c r="V745" s="756"/>
      <c r="W745" s="594"/>
      <c r="X745" s="705">
        <f t="shared" si="74"/>
        <v>733</v>
      </c>
      <c r="Y745" s="756"/>
      <c r="Z745" s="756"/>
      <c r="AA745" s="756"/>
      <c r="AB745" s="756"/>
      <c r="AC745" s="756"/>
      <c r="AD745" s="756"/>
      <c r="AE745" s="756"/>
      <c r="AF745" s="594"/>
      <c r="AG745" s="705">
        <f t="shared" si="75"/>
        <v>733</v>
      </c>
      <c r="AH745" s="756"/>
      <c r="AI745" s="756"/>
      <c r="AJ745" s="756"/>
      <c r="AK745" s="756"/>
      <c r="AL745" s="756"/>
      <c r="AM745" s="756"/>
      <c r="AN745" s="756"/>
      <c r="AO745" s="685"/>
      <c r="AP745" s="705">
        <f t="shared" si="76"/>
        <v>733</v>
      </c>
      <c r="AQ745" s="756"/>
      <c r="AR745" s="756"/>
      <c r="AS745" s="756"/>
      <c r="AT745" s="756"/>
      <c r="AU745" s="756"/>
      <c r="AV745" s="756"/>
      <c r="AW745" s="756"/>
    </row>
    <row r="746" spans="2:49" x14ac:dyDescent="0.25">
      <c r="B746" s="705">
        <v>734</v>
      </c>
      <c r="C746" s="951">
        <f>(1+_xlfn.XLOOKUP(INT((B746-1)/12)+1,'ZC Curve'!$B$8:$B$107,'ZC Curve'!R$8:R$107,,0))^(1/12)-1</f>
        <v>0</v>
      </c>
      <c r="D746" s="946">
        <f t="shared" si="71"/>
        <v>1</v>
      </c>
      <c r="E746" s="594"/>
      <c r="F746" s="705">
        <f t="shared" si="72"/>
        <v>734</v>
      </c>
      <c r="G746" s="756"/>
      <c r="H746" s="756"/>
      <c r="I746" s="756"/>
      <c r="J746" s="756"/>
      <c r="K746" s="756"/>
      <c r="L746" s="756"/>
      <c r="M746" s="756"/>
      <c r="N746" s="594"/>
      <c r="O746" s="705">
        <f t="shared" si="73"/>
        <v>734</v>
      </c>
      <c r="P746" s="756"/>
      <c r="Q746" s="756"/>
      <c r="R746" s="756"/>
      <c r="S746" s="756"/>
      <c r="T746" s="756"/>
      <c r="U746" s="756"/>
      <c r="V746" s="756"/>
      <c r="W746" s="594"/>
      <c r="X746" s="705">
        <f t="shared" si="74"/>
        <v>734</v>
      </c>
      <c r="Y746" s="756"/>
      <c r="Z746" s="756"/>
      <c r="AA746" s="756"/>
      <c r="AB746" s="756"/>
      <c r="AC746" s="756"/>
      <c r="AD746" s="756"/>
      <c r="AE746" s="756"/>
      <c r="AF746" s="594"/>
      <c r="AG746" s="705">
        <f t="shared" si="75"/>
        <v>734</v>
      </c>
      <c r="AH746" s="756"/>
      <c r="AI746" s="756"/>
      <c r="AJ746" s="756"/>
      <c r="AK746" s="756"/>
      <c r="AL746" s="756"/>
      <c r="AM746" s="756"/>
      <c r="AN746" s="756"/>
      <c r="AO746" s="685"/>
      <c r="AP746" s="705">
        <f t="shared" si="76"/>
        <v>734</v>
      </c>
      <c r="AQ746" s="756"/>
      <c r="AR746" s="756"/>
      <c r="AS746" s="756"/>
      <c r="AT746" s="756"/>
      <c r="AU746" s="756"/>
      <c r="AV746" s="756"/>
      <c r="AW746" s="756"/>
    </row>
    <row r="747" spans="2:49" x14ac:dyDescent="0.25">
      <c r="B747" s="705">
        <v>735</v>
      </c>
      <c r="C747" s="951">
        <f>(1+_xlfn.XLOOKUP(INT((B747-1)/12)+1,'ZC Curve'!$B$8:$B$107,'ZC Curve'!R$8:R$107,,0))^(1/12)-1</f>
        <v>0</v>
      </c>
      <c r="D747" s="946">
        <f t="shared" si="71"/>
        <v>1</v>
      </c>
      <c r="E747" s="594"/>
      <c r="F747" s="705">
        <f t="shared" si="72"/>
        <v>735</v>
      </c>
      <c r="G747" s="756"/>
      <c r="H747" s="756"/>
      <c r="I747" s="756"/>
      <c r="J747" s="756"/>
      <c r="K747" s="756"/>
      <c r="L747" s="756"/>
      <c r="M747" s="756"/>
      <c r="N747" s="594"/>
      <c r="O747" s="705">
        <f t="shared" si="73"/>
        <v>735</v>
      </c>
      <c r="P747" s="756"/>
      <c r="Q747" s="756"/>
      <c r="R747" s="756"/>
      <c r="S747" s="756"/>
      <c r="T747" s="756"/>
      <c r="U747" s="756"/>
      <c r="V747" s="756"/>
      <c r="W747" s="594"/>
      <c r="X747" s="705">
        <f t="shared" si="74"/>
        <v>735</v>
      </c>
      <c r="Y747" s="756"/>
      <c r="Z747" s="756"/>
      <c r="AA747" s="756"/>
      <c r="AB747" s="756"/>
      <c r="AC747" s="756"/>
      <c r="AD747" s="756"/>
      <c r="AE747" s="756"/>
      <c r="AF747" s="594"/>
      <c r="AG747" s="705">
        <f t="shared" si="75"/>
        <v>735</v>
      </c>
      <c r="AH747" s="756"/>
      <c r="AI747" s="756"/>
      <c r="AJ747" s="756"/>
      <c r="AK747" s="756"/>
      <c r="AL747" s="756"/>
      <c r="AM747" s="756"/>
      <c r="AN747" s="756"/>
      <c r="AO747" s="685"/>
      <c r="AP747" s="705">
        <f t="shared" si="76"/>
        <v>735</v>
      </c>
      <c r="AQ747" s="756"/>
      <c r="AR747" s="756"/>
      <c r="AS747" s="756"/>
      <c r="AT747" s="756"/>
      <c r="AU747" s="756"/>
      <c r="AV747" s="756"/>
      <c r="AW747" s="756"/>
    </row>
    <row r="748" spans="2:49" x14ac:dyDescent="0.25">
      <c r="B748" s="705">
        <v>736</v>
      </c>
      <c r="C748" s="951">
        <f>(1+_xlfn.XLOOKUP(INT((B748-1)/12)+1,'ZC Curve'!$B$8:$B$107,'ZC Curve'!R$8:R$107,,0))^(1/12)-1</f>
        <v>0</v>
      </c>
      <c r="D748" s="946">
        <f t="shared" si="71"/>
        <v>1</v>
      </c>
      <c r="E748" s="594"/>
      <c r="F748" s="705">
        <f t="shared" si="72"/>
        <v>736</v>
      </c>
      <c r="G748" s="756"/>
      <c r="H748" s="756"/>
      <c r="I748" s="756"/>
      <c r="J748" s="756"/>
      <c r="K748" s="756"/>
      <c r="L748" s="756"/>
      <c r="M748" s="756"/>
      <c r="N748" s="594"/>
      <c r="O748" s="705">
        <f t="shared" si="73"/>
        <v>736</v>
      </c>
      <c r="P748" s="756"/>
      <c r="Q748" s="756"/>
      <c r="R748" s="756"/>
      <c r="S748" s="756"/>
      <c r="T748" s="756"/>
      <c r="U748" s="756"/>
      <c r="V748" s="756"/>
      <c r="W748" s="594"/>
      <c r="X748" s="705">
        <f t="shared" si="74"/>
        <v>736</v>
      </c>
      <c r="Y748" s="756"/>
      <c r="Z748" s="756"/>
      <c r="AA748" s="756"/>
      <c r="AB748" s="756"/>
      <c r="AC748" s="756"/>
      <c r="AD748" s="756"/>
      <c r="AE748" s="756"/>
      <c r="AF748" s="594"/>
      <c r="AG748" s="705">
        <f t="shared" si="75"/>
        <v>736</v>
      </c>
      <c r="AH748" s="756"/>
      <c r="AI748" s="756"/>
      <c r="AJ748" s="756"/>
      <c r="AK748" s="756"/>
      <c r="AL748" s="756"/>
      <c r="AM748" s="756"/>
      <c r="AN748" s="756"/>
      <c r="AO748" s="685"/>
      <c r="AP748" s="705">
        <f t="shared" si="76"/>
        <v>736</v>
      </c>
      <c r="AQ748" s="756"/>
      <c r="AR748" s="756"/>
      <c r="AS748" s="756"/>
      <c r="AT748" s="756"/>
      <c r="AU748" s="756"/>
      <c r="AV748" s="756"/>
      <c r="AW748" s="756"/>
    </row>
    <row r="749" spans="2:49" x14ac:dyDescent="0.25">
      <c r="B749" s="705">
        <v>737</v>
      </c>
      <c r="C749" s="951">
        <f>(1+_xlfn.XLOOKUP(INT((B749-1)/12)+1,'ZC Curve'!$B$8:$B$107,'ZC Curve'!R$8:R$107,,0))^(1/12)-1</f>
        <v>0</v>
      </c>
      <c r="D749" s="946">
        <f t="shared" si="71"/>
        <v>1</v>
      </c>
      <c r="E749" s="594"/>
      <c r="F749" s="705">
        <f t="shared" si="72"/>
        <v>737</v>
      </c>
      <c r="G749" s="756"/>
      <c r="H749" s="756"/>
      <c r="I749" s="756"/>
      <c r="J749" s="756"/>
      <c r="K749" s="756"/>
      <c r="L749" s="756"/>
      <c r="M749" s="756"/>
      <c r="N749" s="594"/>
      <c r="O749" s="705">
        <f t="shared" si="73"/>
        <v>737</v>
      </c>
      <c r="P749" s="756"/>
      <c r="Q749" s="756"/>
      <c r="R749" s="756"/>
      <c r="S749" s="756"/>
      <c r="T749" s="756"/>
      <c r="U749" s="756"/>
      <c r="V749" s="756"/>
      <c r="W749" s="594"/>
      <c r="X749" s="705">
        <f t="shared" si="74"/>
        <v>737</v>
      </c>
      <c r="Y749" s="756"/>
      <c r="Z749" s="756"/>
      <c r="AA749" s="756"/>
      <c r="AB749" s="756"/>
      <c r="AC749" s="756"/>
      <c r="AD749" s="756"/>
      <c r="AE749" s="756"/>
      <c r="AF749" s="594"/>
      <c r="AG749" s="705">
        <f t="shared" si="75"/>
        <v>737</v>
      </c>
      <c r="AH749" s="756"/>
      <c r="AI749" s="756"/>
      <c r="AJ749" s="756"/>
      <c r="AK749" s="756"/>
      <c r="AL749" s="756"/>
      <c r="AM749" s="756"/>
      <c r="AN749" s="756"/>
      <c r="AO749" s="685"/>
      <c r="AP749" s="705">
        <f t="shared" si="76"/>
        <v>737</v>
      </c>
      <c r="AQ749" s="756"/>
      <c r="AR749" s="756"/>
      <c r="AS749" s="756"/>
      <c r="AT749" s="756"/>
      <c r="AU749" s="756"/>
      <c r="AV749" s="756"/>
      <c r="AW749" s="756"/>
    </row>
    <row r="750" spans="2:49" x14ac:dyDescent="0.25">
      <c r="B750" s="705">
        <v>738</v>
      </c>
      <c r="C750" s="951">
        <f>(1+_xlfn.XLOOKUP(INT((B750-1)/12)+1,'ZC Curve'!$B$8:$B$107,'ZC Curve'!R$8:R$107,,0))^(1/12)-1</f>
        <v>0</v>
      </c>
      <c r="D750" s="946">
        <f t="shared" si="71"/>
        <v>1</v>
      </c>
      <c r="E750" s="594"/>
      <c r="F750" s="705">
        <f t="shared" si="72"/>
        <v>738</v>
      </c>
      <c r="G750" s="756"/>
      <c r="H750" s="756"/>
      <c r="I750" s="756"/>
      <c r="J750" s="756"/>
      <c r="K750" s="756"/>
      <c r="L750" s="756"/>
      <c r="M750" s="756"/>
      <c r="N750" s="594"/>
      <c r="O750" s="705">
        <f t="shared" si="73"/>
        <v>738</v>
      </c>
      <c r="P750" s="756"/>
      <c r="Q750" s="756"/>
      <c r="R750" s="756"/>
      <c r="S750" s="756"/>
      <c r="T750" s="756"/>
      <c r="U750" s="756"/>
      <c r="V750" s="756"/>
      <c r="W750" s="594"/>
      <c r="X750" s="705">
        <f t="shared" si="74"/>
        <v>738</v>
      </c>
      <c r="Y750" s="756"/>
      <c r="Z750" s="756"/>
      <c r="AA750" s="756"/>
      <c r="AB750" s="756"/>
      <c r="AC750" s="756"/>
      <c r="AD750" s="756"/>
      <c r="AE750" s="756"/>
      <c r="AF750" s="594"/>
      <c r="AG750" s="705">
        <f t="shared" si="75"/>
        <v>738</v>
      </c>
      <c r="AH750" s="756"/>
      <c r="AI750" s="756"/>
      <c r="AJ750" s="756"/>
      <c r="AK750" s="756"/>
      <c r="AL750" s="756"/>
      <c r="AM750" s="756"/>
      <c r="AN750" s="756"/>
      <c r="AO750" s="685"/>
      <c r="AP750" s="705">
        <f t="shared" si="76"/>
        <v>738</v>
      </c>
      <c r="AQ750" s="756"/>
      <c r="AR750" s="756"/>
      <c r="AS750" s="756"/>
      <c r="AT750" s="756"/>
      <c r="AU750" s="756"/>
      <c r="AV750" s="756"/>
      <c r="AW750" s="756"/>
    </row>
    <row r="751" spans="2:49" x14ac:dyDescent="0.25">
      <c r="B751" s="705">
        <v>739</v>
      </c>
      <c r="C751" s="951">
        <f>(1+_xlfn.XLOOKUP(INT((B751-1)/12)+1,'ZC Curve'!$B$8:$B$107,'ZC Curve'!R$8:R$107,,0))^(1/12)-1</f>
        <v>0</v>
      </c>
      <c r="D751" s="946">
        <f t="shared" si="71"/>
        <v>1</v>
      </c>
      <c r="E751" s="594"/>
      <c r="F751" s="705">
        <f t="shared" si="72"/>
        <v>739</v>
      </c>
      <c r="G751" s="756"/>
      <c r="H751" s="756"/>
      <c r="I751" s="756"/>
      <c r="J751" s="756"/>
      <c r="K751" s="756"/>
      <c r="L751" s="756"/>
      <c r="M751" s="756"/>
      <c r="N751" s="594"/>
      <c r="O751" s="705">
        <f t="shared" si="73"/>
        <v>739</v>
      </c>
      <c r="P751" s="756"/>
      <c r="Q751" s="756"/>
      <c r="R751" s="756"/>
      <c r="S751" s="756"/>
      <c r="T751" s="756"/>
      <c r="U751" s="756"/>
      <c r="V751" s="756"/>
      <c r="W751" s="594"/>
      <c r="X751" s="705">
        <f t="shared" si="74"/>
        <v>739</v>
      </c>
      <c r="Y751" s="756"/>
      <c r="Z751" s="756"/>
      <c r="AA751" s="756"/>
      <c r="AB751" s="756"/>
      <c r="AC751" s="756"/>
      <c r="AD751" s="756"/>
      <c r="AE751" s="756"/>
      <c r="AF751" s="594"/>
      <c r="AG751" s="705">
        <f t="shared" si="75"/>
        <v>739</v>
      </c>
      <c r="AH751" s="756"/>
      <c r="AI751" s="756"/>
      <c r="AJ751" s="756"/>
      <c r="AK751" s="756"/>
      <c r="AL751" s="756"/>
      <c r="AM751" s="756"/>
      <c r="AN751" s="756"/>
      <c r="AO751" s="685"/>
      <c r="AP751" s="705">
        <f t="shared" si="76"/>
        <v>739</v>
      </c>
      <c r="AQ751" s="756"/>
      <c r="AR751" s="756"/>
      <c r="AS751" s="756"/>
      <c r="AT751" s="756"/>
      <c r="AU751" s="756"/>
      <c r="AV751" s="756"/>
      <c r="AW751" s="756"/>
    </row>
    <row r="752" spans="2:49" x14ac:dyDescent="0.25">
      <c r="B752" s="705">
        <v>740</v>
      </c>
      <c r="C752" s="951">
        <f>(1+_xlfn.XLOOKUP(INT((B752-1)/12)+1,'ZC Curve'!$B$8:$B$107,'ZC Curve'!R$8:R$107,,0))^(1/12)-1</f>
        <v>0</v>
      </c>
      <c r="D752" s="946">
        <f t="shared" si="71"/>
        <v>1</v>
      </c>
      <c r="E752" s="594"/>
      <c r="F752" s="705">
        <f t="shared" si="72"/>
        <v>740</v>
      </c>
      <c r="G752" s="756"/>
      <c r="H752" s="756"/>
      <c r="I752" s="756"/>
      <c r="J752" s="756"/>
      <c r="K752" s="756"/>
      <c r="L752" s="756"/>
      <c r="M752" s="756"/>
      <c r="N752" s="594"/>
      <c r="O752" s="705">
        <f t="shared" si="73"/>
        <v>740</v>
      </c>
      <c r="P752" s="756"/>
      <c r="Q752" s="756"/>
      <c r="R752" s="756"/>
      <c r="S752" s="756"/>
      <c r="T752" s="756"/>
      <c r="U752" s="756"/>
      <c r="V752" s="756"/>
      <c r="W752" s="594"/>
      <c r="X752" s="705">
        <f t="shared" si="74"/>
        <v>740</v>
      </c>
      <c r="Y752" s="756"/>
      <c r="Z752" s="756"/>
      <c r="AA752" s="756"/>
      <c r="AB752" s="756"/>
      <c r="AC752" s="756"/>
      <c r="AD752" s="756"/>
      <c r="AE752" s="756"/>
      <c r="AF752" s="594"/>
      <c r="AG752" s="705">
        <f t="shared" si="75"/>
        <v>740</v>
      </c>
      <c r="AH752" s="756"/>
      <c r="AI752" s="756"/>
      <c r="AJ752" s="756"/>
      <c r="AK752" s="756"/>
      <c r="AL752" s="756"/>
      <c r="AM752" s="756"/>
      <c r="AN752" s="756"/>
      <c r="AO752" s="685"/>
      <c r="AP752" s="705">
        <f t="shared" si="76"/>
        <v>740</v>
      </c>
      <c r="AQ752" s="756"/>
      <c r="AR752" s="756"/>
      <c r="AS752" s="756"/>
      <c r="AT752" s="756"/>
      <c r="AU752" s="756"/>
      <c r="AV752" s="756"/>
      <c r="AW752" s="756"/>
    </row>
    <row r="753" spans="2:49" x14ac:dyDescent="0.25">
      <c r="B753" s="705">
        <v>741</v>
      </c>
      <c r="C753" s="951">
        <f>(1+_xlfn.XLOOKUP(INT((B753-1)/12)+1,'ZC Curve'!$B$8:$B$107,'ZC Curve'!R$8:R$107,,0))^(1/12)-1</f>
        <v>0</v>
      </c>
      <c r="D753" s="946">
        <f t="shared" si="71"/>
        <v>1</v>
      </c>
      <c r="E753" s="594"/>
      <c r="F753" s="705">
        <f t="shared" si="72"/>
        <v>741</v>
      </c>
      <c r="G753" s="756"/>
      <c r="H753" s="756"/>
      <c r="I753" s="756"/>
      <c r="J753" s="756"/>
      <c r="K753" s="756"/>
      <c r="L753" s="756"/>
      <c r="M753" s="756"/>
      <c r="N753" s="594"/>
      <c r="O753" s="705">
        <f t="shared" si="73"/>
        <v>741</v>
      </c>
      <c r="P753" s="756"/>
      <c r="Q753" s="756"/>
      <c r="R753" s="756"/>
      <c r="S753" s="756"/>
      <c r="T753" s="756"/>
      <c r="U753" s="756"/>
      <c r="V753" s="756"/>
      <c r="W753" s="594"/>
      <c r="X753" s="705">
        <f t="shared" si="74"/>
        <v>741</v>
      </c>
      <c r="Y753" s="756"/>
      <c r="Z753" s="756"/>
      <c r="AA753" s="756"/>
      <c r="AB753" s="756"/>
      <c r="AC753" s="756"/>
      <c r="AD753" s="756"/>
      <c r="AE753" s="756"/>
      <c r="AF753" s="594"/>
      <c r="AG753" s="705">
        <f t="shared" si="75"/>
        <v>741</v>
      </c>
      <c r="AH753" s="756"/>
      <c r="AI753" s="756"/>
      <c r="AJ753" s="756"/>
      <c r="AK753" s="756"/>
      <c r="AL753" s="756"/>
      <c r="AM753" s="756"/>
      <c r="AN753" s="756"/>
      <c r="AO753" s="685"/>
      <c r="AP753" s="705">
        <f t="shared" si="76"/>
        <v>741</v>
      </c>
      <c r="AQ753" s="756"/>
      <c r="AR753" s="756"/>
      <c r="AS753" s="756"/>
      <c r="AT753" s="756"/>
      <c r="AU753" s="756"/>
      <c r="AV753" s="756"/>
      <c r="AW753" s="756"/>
    </row>
    <row r="754" spans="2:49" x14ac:dyDescent="0.25">
      <c r="B754" s="705">
        <v>742</v>
      </c>
      <c r="C754" s="951">
        <f>(1+_xlfn.XLOOKUP(INT((B754-1)/12)+1,'ZC Curve'!$B$8:$B$107,'ZC Curve'!R$8:R$107,,0))^(1/12)-1</f>
        <v>0</v>
      </c>
      <c r="D754" s="946">
        <f t="shared" si="71"/>
        <v>1</v>
      </c>
      <c r="E754" s="594"/>
      <c r="F754" s="705">
        <f t="shared" si="72"/>
        <v>742</v>
      </c>
      <c r="G754" s="756"/>
      <c r="H754" s="756"/>
      <c r="I754" s="756"/>
      <c r="J754" s="756"/>
      <c r="K754" s="756"/>
      <c r="L754" s="756"/>
      <c r="M754" s="756"/>
      <c r="N754" s="594"/>
      <c r="O754" s="705">
        <f t="shared" si="73"/>
        <v>742</v>
      </c>
      <c r="P754" s="756"/>
      <c r="Q754" s="756"/>
      <c r="R754" s="756"/>
      <c r="S754" s="756"/>
      <c r="T754" s="756"/>
      <c r="U754" s="756"/>
      <c r="V754" s="756"/>
      <c r="W754" s="594"/>
      <c r="X754" s="705">
        <f t="shared" si="74"/>
        <v>742</v>
      </c>
      <c r="Y754" s="756"/>
      <c r="Z754" s="756"/>
      <c r="AA754" s="756"/>
      <c r="AB754" s="756"/>
      <c r="AC754" s="756"/>
      <c r="AD754" s="756"/>
      <c r="AE754" s="756"/>
      <c r="AF754" s="594"/>
      <c r="AG754" s="705">
        <f t="shared" si="75"/>
        <v>742</v>
      </c>
      <c r="AH754" s="756"/>
      <c r="AI754" s="756"/>
      <c r="AJ754" s="756"/>
      <c r="AK754" s="756"/>
      <c r="AL754" s="756"/>
      <c r="AM754" s="756"/>
      <c r="AN754" s="756"/>
      <c r="AO754" s="685"/>
      <c r="AP754" s="705">
        <f t="shared" si="76"/>
        <v>742</v>
      </c>
      <c r="AQ754" s="756"/>
      <c r="AR754" s="756"/>
      <c r="AS754" s="756"/>
      <c r="AT754" s="756"/>
      <c r="AU754" s="756"/>
      <c r="AV754" s="756"/>
      <c r="AW754" s="756"/>
    </row>
    <row r="755" spans="2:49" x14ac:dyDescent="0.25">
      <c r="B755" s="705">
        <v>743</v>
      </c>
      <c r="C755" s="951">
        <f>(1+_xlfn.XLOOKUP(INT((B755-1)/12)+1,'ZC Curve'!$B$8:$B$107,'ZC Curve'!R$8:R$107,,0))^(1/12)-1</f>
        <v>0</v>
      </c>
      <c r="D755" s="946">
        <f t="shared" si="71"/>
        <v>1</v>
      </c>
      <c r="E755" s="594"/>
      <c r="F755" s="705">
        <f t="shared" si="72"/>
        <v>743</v>
      </c>
      <c r="G755" s="756"/>
      <c r="H755" s="756"/>
      <c r="I755" s="756"/>
      <c r="J755" s="756"/>
      <c r="K755" s="756"/>
      <c r="L755" s="756"/>
      <c r="M755" s="756"/>
      <c r="N755" s="594"/>
      <c r="O755" s="705">
        <f t="shared" si="73"/>
        <v>743</v>
      </c>
      <c r="P755" s="756"/>
      <c r="Q755" s="756"/>
      <c r="R755" s="756"/>
      <c r="S755" s="756"/>
      <c r="T755" s="756"/>
      <c r="U755" s="756"/>
      <c r="V755" s="756"/>
      <c r="W755" s="594"/>
      <c r="X755" s="705">
        <f t="shared" si="74"/>
        <v>743</v>
      </c>
      <c r="Y755" s="756"/>
      <c r="Z755" s="756"/>
      <c r="AA755" s="756"/>
      <c r="AB755" s="756"/>
      <c r="AC755" s="756"/>
      <c r="AD755" s="756"/>
      <c r="AE755" s="756"/>
      <c r="AF755" s="594"/>
      <c r="AG755" s="705">
        <f t="shared" si="75"/>
        <v>743</v>
      </c>
      <c r="AH755" s="756"/>
      <c r="AI755" s="756"/>
      <c r="AJ755" s="756"/>
      <c r="AK755" s="756"/>
      <c r="AL755" s="756"/>
      <c r="AM755" s="756"/>
      <c r="AN755" s="756"/>
      <c r="AO755" s="685"/>
      <c r="AP755" s="705">
        <f t="shared" si="76"/>
        <v>743</v>
      </c>
      <c r="AQ755" s="756"/>
      <c r="AR755" s="756"/>
      <c r="AS755" s="756"/>
      <c r="AT755" s="756"/>
      <c r="AU755" s="756"/>
      <c r="AV755" s="756"/>
      <c r="AW755" s="756"/>
    </row>
    <row r="756" spans="2:49" x14ac:dyDescent="0.25">
      <c r="B756" s="705">
        <v>744</v>
      </c>
      <c r="C756" s="951">
        <f>(1+_xlfn.XLOOKUP(INT((B756-1)/12)+1,'ZC Curve'!$B$8:$B$107,'ZC Curve'!R$8:R$107,,0))^(1/12)-1</f>
        <v>0</v>
      </c>
      <c r="D756" s="946">
        <f t="shared" si="71"/>
        <v>1</v>
      </c>
      <c r="E756" s="594"/>
      <c r="F756" s="705">
        <f t="shared" si="72"/>
        <v>744</v>
      </c>
      <c r="G756" s="756"/>
      <c r="H756" s="756"/>
      <c r="I756" s="756"/>
      <c r="J756" s="756"/>
      <c r="K756" s="756"/>
      <c r="L756" s="756"/>
      <c r="M756" s="756"/>
      <c r="N756" s="594"/>
      <c r="O756" s="705">
        <f t="shared" si="73"/>
        <v>744</v>
      </c>
      <c r="P756" s="756"/>
      <c r="Q756" s="756"/>
      <c r="R756" s="756"/>
      <c r="S756" s="756"/>
      <c r="T756" s="756"/>
      <c r="U756" s="756"/>
      <c r="V756" s="756"/>
      <c r="W756" s="594"/>
      <c r="X756" s="705">
        <f t="shared" si="74"/>
        <v>744</v>
      </c>
      <c r="Y756" s="756"/>
      <c r="Z756" s="756"/>
      <c r="AA756" s="756"/>
      <c r="AB756" s="756"/>
      <c r="AC756" s="756"/>
      <c r="AD756" s="756"/>
      <c r="AE756" s="756"/>
      <c r="AF756" s="594"/>
      <c r="AG756" s="705">
        <f t="shared" si="75"/>
        <v>744</v>
      </c>
      <c r="AH756" s="756"/>
      <c r="AI756" s="756"/>
      <c r="AJ756" s="756"/>
      <c r="AK756" s="756"/>
      <c r="AL756" s="756"/>
      <c r="AM756" s="756"/>
      <c r="AN756" s="756"/>
      <c r="AO756" s="685"/>
      <c r="AP756" s="705">
        <f t="shared" si="76"/>
        <v>744</v>
      </c>
      <c r="AQ756" s="756"/>
      <c r="AR756" s="756"/>
      <c r="AS756" s="756"/>
      <c r="AT756" s="756"/>
      <c r="AU756" s="756"/>
      <c r="AV756" s="756"/>
      <c r="AW756" s="756"/>
    </row>
    <row r="757" spans="2:49" x14ac:dyDescent="0.25">
      <c r="B757" s="705">
        <v>745</v>
      </c>
      <c r="C757" s="951">
        <f>(1+_xlfn.XLOOKUP(INT((B757-1)/12)+1,'ZC Curve'!$B$8:$B$107,'ZC Curve'!R$8:R$107,,0))^(1/12)-1</f>
        <v>0</v>
      </c>
      <c r="D757" s="946">
        <f t="shared" si="71"/>
        <v>1</v>
      </c>
      <c r="E757" s="594"/>
      <c r="F757" s="705">
        <f t="shared" si="72"/>
        <v>745</v>
      </c>
      <c r="G757" s="756"/>
      <c r="H757" s="756"/>
      <c r="I757" s="756"/>
      <c r="J757" s="756"/>
      <c r="K757" s="756"/>
      <c r="L757" s="756"/>
      <c r="M757" s="756"/>
      <c r="N757" s="594"/>
      <c r="O757" s="705">
        <f t="shared" si="73"/>
        <v>745</v>
      </c>
      <c r="P757" s="756"/>
      <c r="Q757" s="756"/>
      <c r="R757" s="756"/>
      <c r="S757" s="756"/>
      <c r="T757" s="756"/>
      <c r="U757" s="756"/>
      <c r="V757" s="756"/>
      <c r="W757" s="594"/>
      <c r="X757" s="705">
        <f t="shared" si="74"/>
        <v>745</v>
      </c>
      <c r="Y757" s="756"/>
      <c r="Z757" s="756"/>
      <c r="AA757" s="756"/>
      <c r="AB757" s="756"/>
      <c r="AC757" s="756"/>
      <c r="AD757" s="756"/>
      <c r="AE757" s="756"/>
      <c r="AF757" s="594"/>
      <c r="AG757" s="705">
        <f t="shared" si="75"/>
        <v>745</v>
      </c>
      <c r="AH757" s="756"/>
      <c r="AI757" s="756"/>
      <c r="AJ757" s="756"/>
      <c r="AK757" s="756"/>
      <c r="AL757" s="756"/>
      <c r="AM757" s="756"/>
      <c r="AN757" s="756"/>
      <c r="AO757" s="685"/>
      <c r="AP757" s="705">
        <f t="shared" si="76"/>
        <v>745</v>
      </c>
      <c r="AQ757" s="756"/>
      <c r="AR757" s="756"/>
      <c r="AS757" s="756"/>
      <c r="AT757" s="756"/>
      <c r="AU757" s="756"/>
      <c r="AV757" s="756"/>
      <c r="AW757" s="756"/>
    </row>
    <row r="758" spans="2:49" x14ac:dyDescent="0.25">
      <c r="B758" s="705">
        <v>746</v>
      </c>
      <c r="C758" s="951">
        <f>(1+_xlfn.XLOOKUP(INT((B758-1)/12)+1,'ZC Curve'!$B$8:$B$107,'ZC Curve'!R$8:R$107,,0))^(1/12)-1</f>
        <v>0</v>
      </c>
      <c r="D758" s="946">
        <f t="shared" si="71"/>
        <v>1</v>
      </c>
      <c r="E758" s="594"/>
      <c r="F758" s="705">
        <f t="shared" si="72"/>
        <v>746</v>
      </c>
      <c r="G758" s="756"/>
      <c r="H758" s="756"/>
      <c r="I758" s="756"/>
      <c r="J758" s="756"/>
      <c r="K758" s="756"/>
      <c r="L758" s="756"/>
      <c r="M758" s="756"/>
      <c r="N758" s="594"/>
      <c r="O758" s="705">
        <f t="shared" si="73"/>
        <v>746</v>
      </c>
      <c r="P758" s="756"/>
      <c r="Q758" s="756"/>
      <c r="R758" s="756"/>
      <c r="S758" s="756"/>
      <c r="T758" s="756"/>
      <c r="U758" s="756"/>
      <c r="V758" s="756"/>
      <c r="W758" s="594"/>
      <c r="X758" s="705">
        <f t="shared" si="74"/>
        <v>746</v>
      </c>
      <c r="Y758" s="756"/>
      <c r="Z758" s="756"/>
      <c r="AA758" s="756"/>
      <c r="AB758" s="756"/>
      <c r="AC758" s="756"/>
      <c r="AD758" s="756"/>
      <c r="AE758" s="756"/>
      <c r="AF758" s="594"/>
      <c r="AG758" s="705">
        <f t="shared" si="75"/>
        <v>746</v>
      </c>
      <c r="AH758" s="756"/>
      <c r="AI758" s="756"/>
      <c r="AJ758" s="756"/>
      <c r="AK758" s="756"/>
      <c r="AL758" s="756"/>
      <c r="AM758" s="756"/>
      <c r="AN758" s="756"/>
      <c r="AO758" s="685"/>
      <c r="AP758" s="705">
        <f t="shared" si="76"/>
        <v>746</v>
      </c>
      <c r="AQ758" s="756"/>
      <c r="AR758" s="756"/>
      <c r="AS758" s="756"/>
      <c r="AT758" s="756"/>
      <c r="AU758" s="756"/>
      <c r="AV758" s="756"/>
      <c r="AW758" s="756"/>
    </row>
    <row r="759" spans="2:49" x14ac:dyDescent="0.25">
      <c r="B759" s="705">
        <v>747</v>
      </c>
      <c r="C759" s="951">
        <f>(1+_xlfn.XLOOKUP(INT((B759-1)/12)+1,'ZC Curve'!$B$8:$B$107,'ZC Curve'!R$8:R$107,,0))^(1/12)-1</f>
        <v>0</v>
      </c>
      <c r="D759" s="946">
        <f t="shared" si="71"/>
        <v>1</v>
      </c>
      <c r="E759" s="594"/>
      <c r="F759" s="705">
        <f t="shared" si="72"/>
        <v>747</v>
      </c>
      <c r="G759" s="756"/>
      <c r="H759" s="756"/>
      <c r="I759" s="756"/>
      <c r="J759" s="756"/>
      <c r="K759" s="756"/>
      <c r="L759" s="756"/>
      <c r="M759" s="756"/>
      <c r="N759" s="594"/>
      <c r="O759" s="705">
        <f t="shared" si="73"/>
        <v>747</v>
      </c>
      <c r="P759" s="756"/>
      <c r="Q759" s="756"/>
      <c r="R759" s="756"/>
      <c r="S759" s="756"/>
      <c r="T759" s="756"/>
      <c r="U759" s="756"/>
      <c r="V759" s="756"/>
      <c r="W759" s="594"/>
      <c r="X759" s="705">
        <f t="shared" si="74"/>
        <v>747</v>
      </c>
      <c r="Y759" s="756"/>
      <c r="Z759" s="756"/>
      <c r="AA759" s="756"/>
      <c r="AB759" s="756"/>
      <c r="AC759" s="756"/>
      <c r="AD759" s="756"/>
      <c r="AE759" s="756"/>
      <c r="AF759" s="594"/>
      <c r="AG759" s="705">
        <f t="shared" si="75"/>
        <v>747</v>
      </c>
      <c r="AH759" s="756"/>
      <c r="AI759" s="756"/>
      <c r="AJ759" s="756"/>
      <c r="AK759" s="756"/>
      <c r="AL759" s="756"/>
      <c r="AM759" s="756"/>
      <c r="AN759" s="756"/>
      <c r="AO759" s="685"/>
      <c r="AP759" s="705">
        <f t="shared" si="76"/>
        <v>747</v>
      </c>
      <c r="AQ759" s="756"/>
      <c r="AR759" s="756"/>
      <c r="AS759" s="756"/>
      <c r="AT759" s="756"/>
      <c r="AU759" s="756"/>
      <c r="AV759" s="756"/>
      <c r="AW759" s="756"/>
    </row>
    <row r="760" spans="2:49" x14ac:dyDescent="0.25">
      <c r="B760" s="705">
        <v>748</v>
      </c>
      <c r="C760" s="951">
        <f>(1+_xlfn.XLOOKUP(INT((B760-1)/12)+1,'ZC Curve'!$B$8:$B$107,'ZC Curve'!R$8:R$107,,0))^(1/12)-1</f>
        <v>0</v>
      </c>
      <c r="D760" s="946">
        <f t="shared" si="71"/>
        <v>1</v>
      </c>
      <c r="E760" s="594"/>
      <c r="F760" s="705">
        <f t="shared" si="72"/>
        <v>748</v>
      </c>
      <c r="G760" s="756"/>
      <c r="H760" s="756"/>
      <c r="I760" s="756"/>
      <c r="J760" s="756"/>
      <c r="K760" s="756"/>
      <c r="L760" s="756"/>
      <c r="M760" s="756"/>
      <c r="N760" s="594"/>
      <c r="O760" s="705">
        <f t="shared" si="73"/>
        <v>748</v>
      </c>
      <c r="P760" s="756"/>
      <c r="Q760" s="756"/>
      <c r="R760" s="756"/>
      <c r="S760" s="756"/>
      <c r="T760" s="756"/>
      <c r="U760" s="756"/>
      <c r="V760" s="756"/>
      <c r="W760" s="594"/>
      <c r="X760" s="705">
        <f t="shared" si="74"/>
        <v>748</v>
      </c>
      <c r="Y760" s="756"/>
      <c r="Z760" s="756"/>
      <c r="AA760" s="756"/>
      <c r="AB760" s="756"/>
      <c r="AC760" s="756"/>
      <c r="AD760" s="756"/>
      <c r="AE760" s="756"/>
      <c r="AF760" s="594"/>
      <c r="AG760" s="705">
        <f t="shared" si="75"/>
        <v>748</v>
      </c>
      <c r="AH760" s="756"/>
      <c r="AI760" s="756"/>
      <c r="AJ760" s="756"/>
      <c r="AK760" s="756"/>
      <c r="AL760" s="756"/>
      <c r="AM760" s="756"/>
      <c r="AN760" s="756"/>
      <c r="AO760" s="685"/>
      <c r="AP760" s="705">
        <f t="shared" si="76"/>
        <v>748</v>
      </c>
      <c r="AQ760" s="756"/>
      <c r="AR760" s="756"/>
      <c r="AS760" s="756"/>
      <c r="AT760" s="756"/>
      <c r="AU760" s="756"/>
      <c r="AV760" s="756"/>
      <c r="AW760" s="756"/>
    </row>
    <row r="761" spans="2:49" x14ac:dyDescent="0.25">
      <c r="B761" s="705">
        <v>749</v>
      </c>
      <c r="C761" s="951">
        <f>(1+_xlfn.XLOOKUP(INT((B761-1)/12)+1,'ZC Curve'!$B$8:$B$107,'ZC Curve'!R$8:R$107,,0))^(1/12)-1</f>
        <v>0</v>
      </c>
      <c r="D761" s="946">
        <f t="shared" si="71"/>
        <v>1</v>
      </c>
      <c r="E761" s="594"/>
      <c r="F761" s="705">
        <f t="shared" si="72"/>
        <v>749</v>
      </c>
      <c r="G761" s="756"/>
      <c r="H761" s="756"/>
      <c r="I761" s="756"/>
      <c r="J761" s="756"/>
      <c r="K761" s="756"/>
      <c r="L761" s="756"/>
      <c r="M761" s="756"/>
      <c r="N761" s="594"/>
      <c r="O761" s="705">
        <f t="shared" si="73"/>
        <v>749</v>
      </c>
      <c r="P761" s="756"/>
      <c r="Q761" s="756"/>
      <c r="R761" s="756"/>
      <c r="S761" s="756"/>
      <c r="T761" s="756"/>
      <c r="U761" s="756"/>
      <c r="V761" s="756"/>
      <c r="W761" s="594"/>
      <c r="X761" s="705">
        <f t="shared" si="74"/>
        <v>749</v>
      </c>
      <c r="Y761" s="756"/>
      <c r="Z761" s="756"/>
      <c r="AA761" s="756"/>
      <c r="AB761" s="756"/>
      <c r="AC761" s="756"/>
      <c r="AD761" s="756"/>
      <c r="AE761" s="756"/>
      <c r="AF761" s="594"/>
      <c r="AG761" s="705">
        <f t="shared" si="75"/>
        <v>749</v>
      </c>
      <c r="AH761" s="756"/>
      <c r="AI761" s="756"/>
      <c r="AJ761" s="756"/>
      <c r="AK761" s="756"/>
      <c r="AL761" s="756"/>
      <c r="AM761" s="756"/>
      <c r="AN761" s="756"/>
      <c r="AO761" s="685"/>
      <c r="AP761" s="705">
        <f t="shared" si="76"/>
        <v>749</v>
      </c>
      <c r="AQ761" s="756"/>
      <c r="AR761" s="756"/>
      <c r="AS761" s="756"/>
      <c r="AT761" s="756"/>
      <c r="AU761" s="756"/>
      <c r="AV761" s="756"/>
      <c r="AW761" s="756"/>
    </row>
    <row r="762" spans="2:49" x14ac:dyDescent="0.25">
      <c r="B762" s="705">
        <v>750</v>
      </c>
      <c r="C762" s="951">
        <f>(1+_xlfn.XLOOKUP(INT((B762-1)/12)+1,'ZC Curve'!$B$8:$B$107,'ZC Curve'!R$8:R$107,,0))^(1/12)-1</f>
        <v>0</v>
      </c>
      <c r="D762" s="946">
        <f t="shared" si="71"/>
        <v>1</v>
      </c>
      <c r="E762" s="594"/>
      <c r="F762" s="705">
        <f t="shared" si="72"/>
        <v>750</v>
      </c>
      <c r="G762" s="756"/>
      <c r="H762" s="756"/>
      <c r="I762" s="756"/>
      <c r="J762" s="756"/>
      <c r="K762" s="756"/>
      <c r="L762" s="756"/>
      <c r="M762" s="756"/>
      <c r="N762" s="594"/>
      <c r="O762" s="705">
        <f t="shared" si="73"/>
        <v>750</v>
      </c>
      <c r="P762" s="756"/>
      <c r="Q762" s="756"/>
      <c r="R762" s="756"/>
      <c r="S762" s="756"/>
      <c r="T762" s="756"/>
      <c r="U762" s="756"/>
      <c r="V762" s="756"/>
      <c r="W762" s="594"/>
      <c r="X762" s="705">
        <f t="shared" si="74"/>
        <v>750</v>
      </c>
      <c r="Y762" s="756"/>
      <c r="Z762" s="756"/>
      <c r="AA762" s="756"/>
      <c r="AB762" s="756"/>
      <c r="AC762" s="756"/>
      <c r="AD762" s="756"/>
      <c r="AE762" s="756"/>
      <c r="AF762" s="594"/>
      <c r="AG762" s="705">
        <f t="shared" si="75"/>
        <v>750</v>
      </c>
      <c r="AH762" s="756"/>
      <c r="AI762" s="756"/>
      <c r="AJ762" s="756"/>
      <c r="AK762" s="756"/>
      <c r="AL762" s="756"/>
      <c r="AM762" s="756"/>
      <c r="AN762" s="756"/>
      <c r="AO762" s="685"/>
      <c r="AP762" s="705">
        <f t="shared" si="76"/>
        <v>750</v>
      </c>
      <c r="AQ762" s="756"/>
      <c r="AR762" s="756"/>
      <c r="AS762" s="756"/>
      <c r="AT762" s="756"/>
      <c r="AU762" s="756"/>
      <c r="AV762" s="756"/>
      <c r="AW762" s="756"/>
    </row>
    <row r="763" spans="2:49" x14ac:dyDescent="0.25">
      <c r="B763" s="705">
        <v>751</v>
      </c>
      <c r="C763" s="951">
        <f>(1+_xlfn.XLOOKUP(INT((B763-1)/12)+1,'ZC Curve'!$B$8:$B$107,'ZC Curve'!R$8:R$107,,0))^(1/12)-1</f>
        <v>0</v>
      </c>
      <c r="D763" s="946">
        <f t="shared" si="71"/>
        <v>1</v>
      </c>
      <c r="E763" s="594"/>
      <c r="F763" s="705">
        <f t="shared" si="72"/>
        <v>751</v>
      </c>
      <c r="G763" s="756"/>
      <c r="H763" s="756"/>
      <c r="I763" s="756"/>
      <c r="J763" s="756"/>
      <c r="K763" s="756"/>
      <c r="L763" s="756"/>
      <c r="M763" s="756"/>
      <c r="N763" s="594"/>
      <c r="O763" s="705">
        <f t="shared" si="73"/>
        <v>751</v>
      </c>
      <c r="P763" s="756"/>
      <c r="Q763" s="756"/>
      <c r="R763" s="756"/>
      <c r="S763" s="756"/>
      <c r="T763" s="756"/>
      <c r="U763" s="756"/>
      <c r="V763" s="756"/>
      <c r="W763" s="594"/>
      <c r="X763" s="705">
        <f t="shared" si="74"/>
        <v>751</v>
      </c>
      <c r="Y763" s="756"/>
      <c r="Z763" s="756"/>
      <c r="AA763" s="756"/>
      <c r="AB763" s="756"/>
      <c r="AC763" s="756"/>
      <c r="AD763" s="756"/>
      <c r="AE763" s="756"/>
      <c r="AF763" s="594"/>
      <c r="AG763" s="705">
        <f t="shared" si="75"/>
        <v>751</v>
      </c>
      <c r="AH763" s="756"/>
      <c r="AI763" s="756"/>
      <c r="AJ763" s="756"/>
      <c r="AK763" s="756"/>
      <c r="AL763" s="756"/>
      <c r="AM763" s="756"/>
      <c r="AN763" s="756"/>
      <c r="AO763" s="685"/>
      <c r="AP763" s="705">
        <f t="shared" si="76"/>
        <v>751</v>
      </c>
      <c r="AQ763" s="756"/>
      <c r="AR763" s="756"/>
      <c r="AS763" s="756"/>
      <c r="AT763" s="756"/>
      <c r="AU763" s="756"/>
      <c r="AV763" s="756"/>
      <c r="AW763" s="756"/>
    </row>
    <row r="764" spans="2:49" x14ac:dyDescent="0.25">
      <c r="B764" s="705">
        <v>752</v>
      </c>
      <c r="C764" s="951">
        <f>(1+_xlfn.XLOOKUP(INT((B764-1)/12)+1,'ZC Curve'!$B$8:$B$107,'ZC Curve'!R$8:R$107,,0))^(1/12)-1</f>
        <v>0</v>
      </c>
      <c r="D764" s="946">
        <f t="shared" si="71"/>
        <v>1</v>
      </c>
      <c r="E764" s="594"/>
      <c r="F764" s="705">
        <f t="shared" si="72"/>
        <v>752</v>
      </c>
      <c r="G764" s="756"/>
      <c r="H764" s="756"/>
      <c r="I764" s="756"/>
      <c r="J764" s="756"/>
      <c r="K764" s="756"/>
      <c r="L764" s="756"/>
      <c r="M764" s="756"/>
      <c r="N764" s="594"/>
      <c r="O764" s="705">
        <f t="shared" si="73"/>
        <v>752</v>
      </c>
      <c r="P764" s="756"/>
      <c r="Q764" s="756"/>
      <c r="R764" s="756"/>
      <c r="S764" s="756"/>
      <c r="T764" s="756"/>
      <c r="U764" s="756"/>
      <c r="V764" s="756"/>
      <c r="W764" s="594"/>
      <c r="X764" s="705">
        <f t="shared" si="74"/>
        <v>752</v>
      </c>
      <c r="Y764" s="756"/>
      <c r="Z764" s="756"/>
      <c r="AA764" s="756"/>
      <c r="AB764" s="756"/>
      <c r="AC764" s="756"/>
      <c r="AD764" s="756"/>
      <c r="AE764" s="756"/>
      <c r="AF764" s="594"/>
      <c r="AG764" s="705">
        <f t="shared" si="75"/>
        <v>752</v>
      </c>
      <c r="AH764" s="756"/>
      <c r="AI764" s="756"/>
      <c r="AJ764" s="756"/>
      <c r="AK764" s="756"/>
      <c r="AL764" s="756"/>
      <c r="AM764" s="756"/>
      <c r="AN764" s="756"/>
      <c r="AO764" s="685"/>
      <c r="AP764" s="705">
        <f t="shared" si="76"/>
        <v>752</v>
      </c>
      <c r="AQ764" s="756"/>
      <c r="AR764" s="756"/>
      <c r="AS764" s="756"/>
      <c r="AT764" s="756"/>
      <c r="AU764" s="756"/>
      <c r="AV764" s="756"/>
      <c r="AW764" s="756"/>
    </row>
    <row r="765" spans="2:49" x14ac:dyDescent="0.25">
      <c r="B765" s="705">
        <v>753</v>
      </c>
      <c r="C765" s="951">
        <f>(1+_xlfn.XLOOKUP(INT((B765-1)/12)+1,'ZC Curve'!$B$8:$B$107,'ZC Curve'!R$8:R$107,,0))^(1/12)-1</f>
        <v>0</v>
      </c>
      <c r="D765" s="946">
        <f t="shared" si="71"/>
        <v>1</v>
      </c>
      <c r="E765" s="594"/>
      <c r="F765" s="705">
        <f t="shared" si="72"/>
        <v>753</v>
      </c>
      <c r="G765" s="756"/>
      <c r="H765" s="756"/>
      <c r="I765" s="756"/>
      <c r="J765" s="756"/>
      <c r="K765" s="756"/>
      <c r="L765" s="756"/>
      <c r="M765" s="756"/>
      <c r="N765" s="594"/>
      <c r="O765" s="705">
        <f t="shared" si="73"/>
        <v>753</v>
      </c>
      <c r="P765" s="756"/>
      <c r="Q765" s="756"/>
      <c r="R765" s="756"/>
      <c r="S765" s="756"/>
      <c r="T765" s="756"/>
      <c r="U765" s="756"/>
      <c r="V765" s="756"/>
      <c r="W765" s="594"/>
      <c r="X765" s="705">
        <f t="shared" si="74"/>
        <v>753</v>
      </c>
      <c r="Y765" s="756"/>
      <c r="Z765" s="756"/>
      <c r="AA765" s="756"/>
      <c r="AB765" s="756"/>
      <c r="AC765" s="756"/>
      <c r="AD765" s="756"/>
      <c r="AE765" s="756"/>
      <c r="AF765" s="594"/>
      <c r="AG765" s="705">
        <f t="shared" si="75"/>
        <v>753</v>
      </c>
      <c r="AH765" s="756"/>
      <c r="AI765" s="756"/>
      <c r="AJ765" s="756"/>
      <c r="AK765" s="756"/>
      <c r="AL765" s="756"/>
      <c r="AM765" s="756"/>
      <c r="AN765" s="756"/>
      <c r="AO765" s="685"/>
      <c r="AP765" s="705">
        <f t="shared" si="76"/>
        <v>753</v>
      </c>
      <c r="AQ765" s="756"/>
      <c r="AR765" s="756"/>
      <c r="AS765" s="756"/>
      <c r="AT765" s="756"/>
      <c r="AU765" s="756"/>
      <c r="AV765" s="756"/>
      <c r="AW765" s="756"/>
    </row>
    <row r="766" spans="2:49" x14ac:dyDescent="0.25">
      <c r="B766" s="705">
        <v>754</v>
      </c>
      <c r="C766" s="951">
        <f>(1+_xlfn.XLOOKUP(INT((B766-1)/12)+1,'ZC Curve'!$B$8:$B$107,'ZC Curve'!R$8:R$107,,0))^(1/12)-1</f>
        <v>0</v>
      </c>
      <c r="D766" s="946">
        <f t="shared" si="71"/>
        <v>1</v>
      </c>
      <c r="E766" s="594"/>
      <c r="F766" s="705">
        <f t="shared" si="72"/>
        <v>754</v>
      </c>
      <c r="G766" s="756"/>
      <c r="H766" s="756"/>
      <c r="I766" s="756"/>
      <c r="J766" s="756"/>
      <c r="K766" s="756"/>
      <c r="L766" s="756"/>
      <c r="M766" s="756"/>
      <c r="N766" s="594"/>
      <c r="O766" s="705">
        <f t="shared" si="73"/>
        <v>754</v>
      </c>
      <c r="P766" s="756"/>
      <c r="Q766" s="756"/>
      <c r="R766" s="756"/>
      <c r="S766" s="756"/>
      <c r="T766" s="756"/>
      <c r="U766" s="756"/>
      <c r="V766" s="756"/>
      <c r="W766" s="594"/>
      <c r="X766" s="705">
        <f t="shared" si="74"/>
        <v>754</v>
      </c>
      <c r="Y766" s="756"/>
      <c r="Z766" s="756"/>
      <c r="AA766" s="756"/>
      <c r="AB766" s="756"/>
      <c r="AC766" s="756"/>
      <c r="AD766" s="756"/>
      <c r="AE766" s="756"/>
      <c r="AF766" s="594"/>
      <c r="AG766" s="705">
        <f t="shared" si="75"/>
        <v>754</v>
      </c>
      <c r="AH766" s="756"/>
      <c r="AI766" s="756"/>
      <c r="AJ766" s="756"/>
      <c r="AK766" s="756"/>
      <c r="AL766" s="756"/>
      <c r="AM766" s="756"/>
      <c r="AN766" s="756"/>
      <c r="AO766" s="685"/>
      <c r="AP766" s="705">
        <f t="shared" si="76"/>
        <v>754</v>
      </c>
      <c r="AQ766" s="756"/>
      <c r="AR766" s="756"/>
      <c r="AS766" s="756"/>
      <c r="AT766" s="756"/>
      <c r="AU766" s="756"/>
      <c r="AV766" s="756"/>
      <c r="AW766" s="756"/>
    </row>
    <row r="767" spans="2:49" x14ac:dyDescent="0.25">
      <c r="B767" s="705">
        <v>755</v>
      </c>
      <c r="C767" s="951">
        <f>(1+_xlfn.XLOOKUP(INT((B767-1)/12)+1,'ZC Curve'!$B$8:$B$107,'ZC Curve'!R$8:R$107,,0))^(1/12)-1</f>
        <v>0</v>
      </c>
      <c r="D767" s="946">
        <f t="shared" si="71"/>
        <v>1</v>
      </c>
      <c r="E767" s="594"/>
      <c r="F767" s="705">
        <f t="shared" si="72"/>
        <v>755</v>
      </c>
      <c r="G767" s="756"/>
      <c r="H767" s="756"/>
      <c r="I767" s="756"/>
      <c r="J767" s="756"/>
      <c r="K767" s="756"/>
      <c r="L767" s="756"/>
      <c r="M767" s="756"/>
      <c r="N767" s="594"/>
      <c r="O767" s="705">
        <f t="shared" si="73"/>
        <v>755</v>
      </c>
      <c r="P767" s="756"/>
      <c r="Q767" s="756"/>
      <c r="R767" s="756"/>
      <c r="S767" s="756"/>
      <c r="T767" s="756"/>
      <c r="U767" s="756"/>
      <c r="V767" s="756"/>
      <c r="W767" s="594"/>
      <c r="X767" s="705">
        <f t="shared" si="74"/>
        <v>755</v>
      </c>
      <c r="Y767" s="756"/>
      <c r="Z767" s="756"/>
      <c r="AA767" s="756"/>
      <c r="AB767" s="756"/>
      <c r="AC767" s="756"/>
      <c r="AD767" s="756"/>
      <c r="AE767" s="756"/>
      <c r="AF767" s="594"/>
      <c r="AG767" s="705">
        <f t="shared" si="75"/>
        <v>755</v>
      </c>
      <c r="AH767" s="756"/>
      <c r="AI767" s="756"/>
      <c r="AJ767" s="756"/>
      <c r="AK767" s="756"/>
      <c r="AL767" s="756"/>
      <c r="AM767" s="756"/>
      <c r="AN767" s="756"/>
      <c r="AO767" s="685"/>
      <c r="AP767" s="705">
        <f t="shared" si="76"/>
        <v>755</v>
      </c>
      <c r="AQ767" s="756"/>
      <c r="AR767" s="756"/>
      <c r="AS767" s="756"/>
      <c r="AT767" s="756"/>
      <c r="AU767" s="756"/>
      <c r="AV767" s="756"/>
      <c r="AW767" s="756"/>
    </row>
    <row r="768" spans="2:49" x14ac:dyDescent="0.25">
      <c r="B768" s="705">
        <v>756</v>
      </c>
      <c r="C768" s="951">
        <f>(1+_xlfn.XLOOKUP(INT((B768-1)/12)+1,'ZC Curve'!$B$8:$B$107,'ZC Curve'!R$8:R$107,,0))^(1/12)-1</f>
        <v>0</v>
      </c>
      <c r="D768" s="946">
        <f t="shared" si="71"/>
        <v>1</v>
      </c>
      <c r="E768" s="594"/>
      <c r="F768" s="705">
        <f t="shared" si="72"/>
        <v>756</v>
      </c>
      <c r="G768" s="756"/>
      <c r="H768" s="756"/>
      <c r="I768" s="756"/>
      <c r="J768" s="756"/>
      <c r="K768" s="756"/>
      <c r="L768" s="756"/>
      <c r="M768" s="756"/>
      <c r="N768" s="594"/>
      <c r="O768" s="705">
        <f t="shared" si="73"/>
        <v>756</v>
      </c>
      <c r="P768" s="756"/>
      <c r="Q768" s="756"/>
      <c r="R768" s="756"/>
      <c r="S768" s="756"/>
      <c r="T768" s="756"/>
      <c r="U768" s="756"/>
      <c r="V768" s="756"/>
      <c r="W768" s="594"/>
      <c r="X768" s="705">
        <f t="shared" si="74"/>
        <v>756</v>
      </c>
      <c r="Y768" s="756"/>
      <c r="Z768" s="756"/>
      <c r="AA768" s="756"/>
      <c r="AB768" s="756"/>
      <c r="AC768" s="756"/>
      <c r="AD768" s="756"/>
      <c r="AE768" s="756"/>
      <c r="AF768" s="594"/>
      <c r="AG768" s="705">
        <f t="shared" si="75"/>
        <v>756</v>
      </c>
      <c r="AH768" s="756"/>
      <c r="AI768" s="756"/>
      <c r="AJ768" s="756"/>
      <c r="AK768" s="756"/>
      <c r="AL768" s="756"/>
      <c r="AM768" s="756"/>
      <c r="AN768" s="756"/>
      <c r="AO768" s="685"/>
      <c r="AP768" s="705">
        <f t="shared" si="76"/>
        <v>756</v>
      </c>
      <c r="AQ768" s="756"/>
      <c r="AR768" s="756"/>
      <c r="AS768" s="756"/>
      <c r="AT768" s="756"/>
      <c r="AU768" s="756"/>
      <c r="AV768" s="756"/>
      <c r="AW768" s="756"/>
    </row>
    <row r="769" spans="2:49" x14ac:dyDescent="0.25">
      <c r="B769" s="705">
        <v>757</v>
      </c>
      <c r="C769" s="951">
        <f>(1+_xlfn.XLOOKUP(INT((B769-1)/12)+1,'ZC Curve'!$B$8:$B$107,'ZC Curve'!R$8:R$107,,0))^(1/12)-1</f>
        <v>0</v>
      </c>
      <c r="D769" s="946">
        <f t="shared" si="71"/>
        <v>1</v>
      </c>
      <c r="E769" s="594"/>
      <c r="F769" s="705">
        <f t="shared" si="72"/>
        <v>757</v>
      </c>
      <c r="G769" s="756"/>
      <c r="H769" s="756"/>
      <c r="I769" s="756"/>
      <c r="J769" s="756"/>
      <c r="K769" s="756"/>
      <c r="L769" s="756"/>
      <c r="M769" s="756"/>
      <c r="N769" s="594"/>
      <c r="O769" s="705">
        <f t="shared" si="73"/>
        <v>757</v>
      </c>
      <c r="P769" s="756"/>
      <c r="Q769" s="756"/>
      <c r="R769" s="756"/>
      <c r="S769" s="756"/>
      <c r="T769" s="756"/>
      <c r="U769" s="756"/>
      <c r="V769" s="756"/>
      <c r="W769" s="594"/>
      <c r="X769" s="705">
        <f t="shared" si="74"/>
        <v>757</v>
      </c>
      <c r="Y769" s="756"/>
      <c r="Z769" s="756"/>
      <c r="AA769" s="756"/>
      <c r="AB769" s="756"/>
      <c r="AC769" s="756"/>
      <c r="AD769" s="756"/>
      <c r="AE769" s="756"/>
      <c r="AF769" s="594"/>
      <c r="AG769" s="705">
        <f t="shared" si="75"/>
        <v>757</v>
      </c>
      <c r="AH769" s="756"/>
      <c r="AI769" s="756"/>
      <c r="AJ769" s="756"/>
      <c r="AK769" s="756"/>
      <c r="AL769" s="756"/>
      <c r="AM769" s="756"/>
      <c r="AN769" s="756"/>
      <c r="AO769" s="685"/>
      <c r="AP769" s="705">
        <f t="shared" si="76"/>
        <v>757</v>
      </c>
      <c r="AQ769" s="756"/>
      <c r="AR769" s="756"/>
      <c r="AS769" s="756"/>
      <c r="AT769" s="756"/>
      <c r="AU769" s="756"/>
      <c r="AV769" s="756"/>
      <c r="AW769" s="756"/>
    </row>
    <row r="770" spans="2:49" x14ac:dyDescent="0.25">
      <c r="B770" s="705">
        <v>758</v>
      </c>
      <c r="C770" s="951">
        <f>(1+_xlfn.XLOOKUP(INT((B770-1)/12)+1,'ZC Curve'!$B$8:$B$107,'ZC Curve'!R$8:R$107,,0))^(1/12)-1</f>
        <v>0</v>
      </c>
      <c r="D770" s="946">
        <f t="shared" si="71"/>
        <v>1</v>
      </c>
      <c r="E770" s="594"/>
      <c r="F770" s="705">
        <f t="shared" si="72"/>
        <v>758</v>
      </c>
      <c r="G770" s="756"/>
      <c r="H770" s="756"/>
      <c r="I770" s="756"/>
      <c r="J770" s="756"/>
      <c r="K770" s="756"/>
      <c r="L770" s="756"/>
      <c r="M770" s="756"/>
      <c r="N770" s="594"/>
      <c r="O770" s="705">
        <f t="shared" si="73"/>
        <v>758</v>
      </c>
      <c r="P770" s="756"/>
      <c r="Q770" s="756"/>
      <c r="R770" s="756"/>
      <c r="S770" s="756"/>
      <c r="T770" s="756"/>
      <c r="U770" s="756"/>
      <c r="V770" s="756"/>
      <c r="W770" s="594"/>
      <c r="X770" s="705">
        <f t="shared" si="74"/>
        <v>758</v>
      </c>
      <c r="Y770" s="756"/>
      <c r="Z770" s="756"/>
      <c r="AA770" s="756"/>
      <c r="AB770" s="756"/>
      <c r="AC770" s="756"/>
      <c r="AD770" s="756"/>
      <c r="AE770" s="756"/>
      <c r="AF770" s="594"/>
      <c r="AG770" s="705">
        <f t="shared" si="75"/>
        <v>758</v>
      </c>
      <c r="AH770" s="756"/>
      <c r="AI770" s="756"/>
      <c r="AJ770" s="756"/>
      <c r="AK770" s="756"/>
      <c r="AL770" s="756"/>
      <c r="AM770" s="756"/>
      <c r="AN770" s="756"/>
      <c r="AO770" s="685"/>
      <c r="AP770" s="705">
        <f t="shared" si="76"/>
        <v>758</v>
      </c>
      <c r="AQ770" s="756"/>
      <c r="AR770" s="756"/>
      <c r="AS770" s="756"/>
      <c r="AT770" s="756"/>
      <c r="AU770" s="756"/>
      <c r="AV770" s="756"/>
      <c r="AW770" s="756"/>
    </row>
    <row r="771" spans="2:49" x14ac:dyDescent="0.25">
      <c r="B771" s="705">
        <v>759</v>
      </c>
      <c r="C771" s="951">
        <f>(1+_xlfn.XLOOKUP(INT((B771-1)/12)+1,'ZC Curve'!$B$8:$B$107,'ZC Curve'!R$8:R$107,,0))^(1/12)-1</f>
        <v>0</v>
      </c>
      <c r="D771" s="946">
        <f t="shared" si="71"/>
        <v>1</v>
      </c>
      <c r="E771" s="594"/>
      <c r="F771" s="705">
        <f t="shared" si="72"/>
        <v>759</v>
      </c>
      <c r="G771" s="756"/>
      <c r="H771" s="756"/>
      <c r="I771" s="756"/>
      <c r="J771" s="756"/>
      <c r="K771" s="756"/>
      <c r="L771" s="756"/>
      <c r="M771" s="756"/>
      <c r="N771" s="594"/>
      <c r="O771" s="705">
        <f t="shared" si="73"/>
        <v>759</v>
      </c>
      <c r="P771" s="756"/>
      <c r="Q771" s="756"/>
      <c r="R771" s="756"/>
      <c r="S771" s="756"/>
      <c r="T771" s="756"/>
      <c r="U771" s="756"/>
      <c r="V771" s="756"/>
      <c r="W771" s="594"/>
      <c r="X771" s="705">
        <f t="shared" si="74"/>
        <v>759</v>
      </c>
      <c r="Y771" s="756"/>
      <c r="Z771" s="756"/>
      <c r="AA771" s="756"/>
      <c r="AB771" s="756"/>
      <c r="AC771" s="756"/>
      <c r="AD771" s="756"/>
      <c r="AE771" s="756"/>
      <c r="AF771" s="594"/>
      <c r="AG771" s="705">
        <f t="shared" si="75"/>
        <v>759</v>
      </c>
      <c r="AH771" s="756"/>
      <c r="AI771" s="756"/>
      <c r="AJ771" s="756"/>
      <c r="AK771" s="756"/>
      <c r="AL771" s="756"/>
      <c r="AM771" s="756"/>
      <c r="AN771" s="756"/>
      <c r="AO771" s="685"/>
      <c r="AP771" s="705">
        <f t="shared" si="76"/>
        <v>759</v>
      </c>
      <c r="AQ771" s="756"/>
      <c r="AR771" s="756"/>
      <c r="AS771" s="756"/>
      <c r="AT771" s="756"/>
      <c r="AU771" s="756"/>
      <c r="AV771" s="756"/>
      <c r="AW771" s="756"/>
    </row>
    <row r="772" spans="2:49" x14ac:dyDescent="0.25">
      <c r="B772" s="705">
        <v>760</v>
      </c>
      <c r="C772" s="951">
        <f>(1+_xlfn.XLOOKUP(INT((B772-1)/12)+1,'ZC Curve'!$B$8:$B$107,'ZC Curve'!R$8:R$107,,0))^(1/12)-1</f>
        <v>0</v>
      </c>
      <c r="D772" s="946">
        <f t="shared" si="71"/>
        <v>1</v>
      </c>
      <c r="E772" s="594"/>
      <c r="F772" s="705">
        <f t="shared" si="72"/>
        <v>760</v>
      </c>
      <c r="G772" s="756"/>
      <c r="H772" s="756"/>
      <c r="I772" s="756"/>
      <c r="J772" s="756"/>
      <c r="K772" s="756"/>
      <c r="L772" s="756"/>
      <c r="M772" s="756"/>
      <c r="N772" s="594"/>
      <c r="O772" s="705">
        <f t="shared" si="73"/>
        <v>760</v>
      </c>
      <c r="P772" s="756"/>
      <c r="Q772" s="756"/>
      <c r="R772" s="756"/>
      <c r="S772" s="756"/>
      <c r="T772" s="756"/>
      <c r="U772" s="756"/>
      <c r="V772" s="756"/>
      <c r="W772" s="594"/>
      <c r="X772" s="705">
        <f t="shared" si="74"/>
        <v>760</v>
      </c>
      <c r="Y772" s="756"/>
      <c r="Z772" s="756"/>
      <c r="AA772" s="756"/>
      <c r="AB772" s="756"/>
      <c r="AC772" s="756"/>
      <c r="AD772" s="756"/>
      <c r="AE772" s="756"/>
      <c r="AF772" s="594"/>
      <c r="AG772" s="705">
        <f t="shared" si="75"/>
        <v>760</v>
      </c>
      <c r="AH772" s="756"/>
      <c r="AI772" s="756"/>
      <c r="AJ772" s="756"/>
      <c r="AK772" s="756"/>
      <c r="AL772" s="756"/>
      <c r="AM772" s="756"/>
      <c r="AN772" s="756"/>
      <c r="AO772" s="685"/>
      <c r="AP772" s="705">
        <f t="shared" si="76"/>
        <v>760</v>
      </c>
      <c r="AQ772" s="756"/>
      <c r="AR772" s="756"/>
      <c r="AS772" s="756"/>
      <c r="AT772" s="756"/>
      <c r="AU772" s="756"/>
      <c r="AV772" s="756"/>
      <c r="AW772" s="756"/>
    </row>
    <row r="773" spans="2:49" x14ac:dyDescent="0.25">
      <c r="B773" s="705">
        <v>761</v>
      </c>
      <c r="C773" s="951">
        <f>(1+_xlfn.XLOOKUP(INT((B773-1)/12)+1,'ZC Curve'!$B$8:$B$107,'ZC Curve'!R$8:R$107,,0))^(1/12)-1</f>
        <v>0</v>
      </c>
      <c r="D773" s="946">
        <f t="shared" si="71"/>
        <v>1</v>
      </c>
      <c r="E773" s="594"/>
      <c r="F773" s="705">
        <f t="shared" si="72"/>
        <v>761</v>
      </c>
      <c r="G773" s="756"/>
      <c r="H773" s="756"/>
      <c r="I773" s="756"/>
      <c r="J773" s="756"/>
      <c r="K773" s="756"/>
      <c r="L773" s="756"/>
      <c r="M773" s="756"/>
      <c r="N773" s="594"/>
      <c r="O773" s="705">
        <f t="shared" si="73"/>
        <v>761</v>
      </c>
      <c r="P773" s="756"/>
      <c r="Q773" s="756"/>
      <c r="R773" s="756"/>
      <c r="S773" s="756"/>
      <c r="T773" s="756"/>
      <c r="U773" s="756"/>
      <c r="V773" s="756"/>
      <c r="W773" s="594"/>
      <c r="X773" s="705">
        <f t="shared" si="74"/>
        <v>761</v>
      </c>
      <c r="Y773" s="756"/>
      <c r="Z773" s="756"/>
      <c r="AA773" s="756"/>
      <c r="AB773" s="756"/>
      <c r="AC773" s="756"/>
      <c r="AD773" s="756"/>
      <c r="AE773" s="756"/>
      <c r="AF773" s="594"/>
      <c r="AG773" s="705">
        <f t="shared" si="75"/>
        <v>761</v>
      </c>
      <c r="AH773" s="756"/>
      <c r="AI773" s="756"/>
      <c r="AJ773" s="756"/>
      <c r="AK773" s="756"/>
      <c r="AL773" s="756"/>
      <c r="AM773" s="756"/>
      <c r="AN773" s="756"/>
      <c r="AO773" s="685"/>
      <c r="AP773" s="705">
        <f t="shared" si="76"/>
        <v>761</v>
      </c>
      <c r="AQ773" s="756"/>
      <c r="AR773" s="756"/>
      <c r="AS773" s="756"/>
      <c r="AT773" s="756"/>
      <c r="AU773" s="756"/>
      <c r="AV773" s="756"/>
      <c r="AW773" s="756"/>
    </row>
    <row r="774" spans="2:49" x14ac:dyDescent="0.25">
      <c r="B774" s="705">
        <v>762</v>
      </c>
      <c r="C774" s="951">
        <f>(1+_xlfn.XLOOKUP(INT((B774-1)/12)+1,'ZC Curve'!$B$8:$B$107,'ZC Curve'!R$8:R$107,,0))^(1/12)-1</f>
        <v>0</v>
      </c>
      <c r="D774" s="946">
        <f t="shared" si="71"/>
        <v>1</v>
      </c>
      <c r="E774" s="594"/>
      <c r="F774" s="705">
        <f t="shared" si="72"/>
        <v>762</v>
      </c>
      <c r="G774" s="756"/>
      <c r="H774" s="756"/>
      <c r="I774" s="756"/>
      <c r="J774" s="756"/>
      <c r="K774" s="756"/>
      <c r="L774" s="756"/>
      <c r="M774" s="756"/>
      <c r="N774" s="594"/>
      <c r="O774" s="705">
        <f t="shared" si="73"/>
        <v>762</v>
      </c>
      <c r="P774" s="756"/>
      <c r="Q774" s="756"/>
      <c r="R774" s="756"/>
      <c r="S774" s="756"/>
      <c r="T774" s="756"/>
      <c r="U774" s="756"/>
      <c r="V774" s="756"/>
      <c r="W774" s="594"/>
      <c r="X774" s="705">
        <f t="shared" si="74"/>
        <v>762</v>
      </c>
      <c r="Y774" s="756"/>
      <c r="Z774" s="756"/>
      <c r="AA774" s="756"/>
      <c r="AB774" s="756"/>
      <c r="AC774" s="756"/>
      <c r="AD774" s="756"/>
      <c r="AE774" s="756"/>
      <c r="AF774" s="594"/>
      <c r="AG774" s="705">
        <f t="shared" si="75"/>
        <v>762</v>
      </c>
      <c r="AH774" s="756"/>
      <c r="AI774" s="756"/>
      <c r="AJ774" s="756"/>
      <c r="AK774" s="756"/>
      <c r="AL774" s="756"/>
      <c r="AM774" s="756"/>
      <c r="AN774" s="756"/>
      <c r="AO774" s="685"/>
      <c r="AP774" s="705">
        <f t="shared" si="76"/>
        <v>762</v>
      </c>
      <c r="AQ774" s="756"/>
      <c r="AR774" s="756"/>
      <c r="AS774" s="756"/>
      <c r="AT774" s="756"/>
      <c r="AU774" s="756"/>
      <c r="AV774" s="756"/>
      <c r="AW774" s="756"/>
    </row>
    <row r="775" spans="2:49" x14ac:dyDescent="0.25">
      <c r="B775" s="705">
        <v>763</v>
      </c>
      <c r="C775" s="951">
        <f>(1+_xlfn.XLOOKUP(INT((B775-1)/12)+1,'ZC Curve'!$B$8:$B$107,'ZC Curve'!R$8:R$107,,0))^(1/12)-1</f>
        <v>0</v>
      </c>
      <c r="D775" s="946">
        <f t="shared" si="71"/>
        <v>1</v>
      </c>
      <c r="E775" s="594"/>
      <c r="F775" s="705">
        <f t="shared" si="72"/>
        <v>763</v>
      </c>
      <c r="G775" s="756"/>
      <c r="H775" s="756"/>
      <c r="I775" s="756"/>
      <c r="J775" s="756"/>
      <c r="K775" s="756"/>
      <c r="L775" s="756"/>
      <c r="M775" s="756"/>
      <c r="N775" s="594"/>
      <c r="O775" s="705">
        <f t="shared" si="73"/>
        <v>763</v>
      </c>
      <c r="P775" s="756"/>
      <c r="Q775" s="756"/>
      <c r="R775" s="756"/>
      <c r="S775" s="756"/>
      <c r="T775" s="756"/>
      <c r="U775" s="756"/>
      <c r="V775" s="756"/>
      <c r="W775" s="594"/>
      <c r="X775" s="705">
        <f t="shared" si="74"/>
        <v>763</v>
      </c>
      <c r="Y775" s="756"/>
      <c r="Z775" s="756"/>
      <c r="AA775" s="756"/>
      <c r="AB775" s="756"/>
      <c r="AC775" s="756"/>
      <c r="AD775" s="756"/>
      <c r="AE775" s="756"/>
      <c r="AF775" s="594"/>
      <c r="AG775" s="705">
        <f t="shared" si="75"/>
        <v>763</v>
      </c>
      <c r="AH775" s="756"/>
      <c r="AI775" s="756"/>
      <c r="AJ775" s="756"/>
      <c r="AK775" s="756"/>
      <c r="AL775" s="756"/>
      <c r="AM775" s="756"/>
      <c r="AN775" s="756"/>
      <c r="AO775" s="685"/>
      <c r="AP775" s="705">
        <f t="shared" si="76"/>
        <v>763</v>
      </c>
      <c r="AQ775" s="756"/>
      <c r="AR775" s="756"/>
      <c r="AS775" s="756"/>
      <c r="AT775" s="756"/>
      <c r="AU775" s="756"/>
      <c r="AV775" s="756"/>
      <c r="AW775" s="756"/>
    </row>
    <row r="776" spans="2:49" x14ac:dyDescent="0.25">
      <c r="B776" s="705">
        <v>764</v>
      </c>
      <c r="C776" s="951">
        <f>(1+_xlfn.XLOOKUP(INT((B776-1)/12)+1,'ZC Curve'!$B$8:$B$107,'ZC Curve'!R$8:R$107,,0))^(1/12)-1</f>
        <v>0</v>
      </c>
      <c r="D776" s="946">
        <f t="shared" si="71"/>
        <v>1</v>
      </c>
      <c r="E776" s="594"/>
      <c r="F776" s="705">
        <f t="shared" si="72"/>
        <v>764</v>
      </c>
      <c r="G776" s="756"/>
      <c r="H776" s="756"/>
      <c r="I776" s="756"/>
      <c r="J776" s="756"/>
      <c r="K776" s="756"/>
      <c r="L776" s="756"/>
      <c r="M776" s="756"/>
      <c r="N776" s="594"/>
      <c r="O776" s="705">
        <f t="shared" si="73"/>
        <v>764</v>
      </c>
      <c r="P776" s="756"/>
      <c r="Q776" s="756"/>
      <c r="R776" s="756"/>
      <c r="S776" s="756"/>
      <c r="T776" s="756"/>
      <c r="U776" s="756"/>
      <c r="V776" s="756"/>
      <c r="W776" s="594"/>
      <c r="X776" s="705">
        <f t="shared" si="74"/>
        <v>764</v>
      </c>
      <c r="Y776" s="756"/>
      <c r="Z776" s="756"/>
      <c r="AA776" s="756"/>
      <c r="AB776" s="756"/>
      <c r="AC776" s="756"/>
      <c r="AD776" s="756"/>
      <c r="AE776" s="756"/>
      <c r="AF776" s="594"/>
      <c r="AG776" s="705">
        <f t="shared" si="75"/>
        <v>764</v>
      </c>
      <c r="AH776" s="756"/>
      <c r="AI776" s="756"/>
      <c r="AJ776" s="756"/>
      <c r="AK776" s="756"/>
      <c r="AL776" s="756"/>
      <c r="AM776" s="756"/>
      <c r="AN776" s="756"/>
      <c r="AO776" s="685"/>
      <c r="AP776" s="705">
        <f t="shared" si="76"/>
        <v>764</v>
      </c>
      <c r="AQ776" s="756"/>
      <c r="AR776" s="756"/>
      <c r="AS776" s="756"/>
      <c r="AT776" s="756"/>
      <c r="AU776" s="756"/>
      <c r="AV776" s="756"/>
      <c r="AW776" s="756"/>
    </row>
    <row r="777" spans="2:49" x14ac:dyDescent="0.25">
      <c r="B777" s="705">
        <v>765</v>
      </c>
      <c r="C777" s="951">
        <f>(1+_xlfn.XLOOKUP(INT((B777-1)/12)+1,'ZC Curve'!$B$8:$B$107,'ZC Curve'!R$8:R$107,,0))^(1/12)-1</f>
        <v>0</v>
      </c>
      <c r="D777" s="946">
        <f t="shared" si="71"/>
        <v>1</v>
      </c>
      <c r="E777" s="594"/>
      <c r="F777" s="705">
        <f t="shared" si="72"/>
        <v>765</v>
      </c>
      <c r="G777" s="756"/>
      <c r="H777" s="756"/>
      <c r="I777" s="756"/>
      <c r="J777" s="756"/>
      <c r="K777" s="756"/>
      <c r="L777" s="756"/>
      <c r="M777" s="756"/>
      <c r="N777" s="594"/>
      <c r="O777" s="705">
        <f t="shared" si="73"/>
        <v>765</v>
      </c>
      <c r="P777" s="756"/>
      <c r="Q777" s="756"/>
      <c r="R777" s="756"/>
      <c r="S777" s="756"/>
      <c r="T777" s="756"/>
      <c r="U777" s="756"/>
      <c r="V777" s="756"/>
      <c r="W777" s="594"/>
      <c r="X777" s="705">
        <f t="shared" si="74"/>
        <v>765</v>
      </c>
      <c r="Y777" s="756"/>
      <c r="Z777" s="756"/>
      <c r="AA777" s="756"/>
      <c r="AB777" s="756"/>
      <c r="AC777" s="756"/>
      <c r="AD777" s="756"/>
      <c r="AE777" s="756"/>
      <c r="AF777" s="594"/>
      <c r="AG777" s="705">
        <f t="shared" si="75"/>
        <v>765</v>
      </c>
      <c r="AH777" s="756"/>
      <c r="AI777" s="756"/>
      <c r="AJ777" s="756"/>
      <c r="AK777" s="756"/>
      <c r="AL777" s="756"/>
      <c r="AM777" s="756"/>
      <c r="AN777" s="756"/>
      <c r="AO777" s="685"/>
      <c r="AP777" s="705">
        <f t="shared" si="76"/>
        <v>765</v>
      </c>
      <c r="AQ777" s="756"/>
      <c r="AR777" s="756"/>
      <c r="AS777" s="756"/>
      <c r="AT777" s="756"/>
      <c r="AU777" s="756"/>
      <c r="AV777" s="756"/>
      <c r="AW777" s="756"/>
    </row>
    <row r="778" spans="2:49" x14ac:dyDescent="0.25">
      <c r="B778" s="705">
        <v>766</v>
      </c>
      <c r="C778" s="951">
        <f>(1+_xlfn.XLOOKUP(INT((B778-1)/12)+1,'ZC Curve'!$B$8:$B$107,'ZC Curve'!R$8:R$107,,0))^(1/12)-1</f>
        <v>0</v>
      </c>
      <c r="D778" s="946">
        <f t="shared" si="71"/>
        <v>1</v>
      </c>
      <c r="E778" s="594"/>
      <c r="F778" s="705">
        <f t="shared" si="72"/>
        <v>766</v>
      </c>
      <c r="G778" s="756"/>
      <c r="H778" s="756"/>
      <c r="I778" s="756"/>
      <c r="J778" s="756"/>
      <c r="K778" s="756"/>
      <c r="L778" s="756"/>
      <c r="M778" s="756"/>
      <c r="N778" s="594"/>
      <c r="O778" s="705">
        <f t="shared" si="73"/>
        <v>766</v>
      </c>
      <c r="P778" s="756"/>
      <c r="Q778" s="756"/>
      <c r="R778" s="756"/>
      <c r="S778" s="756"/>
      <c r="T778" s="756"/>
      <c r="U778" s="756"/>
      <c r="V778" s="756"/>
      <c r="W778" s="594"/>
      <c r="X778" s="705">
        <f t="shared" si="74"/>
        <v>766</v>
      </c>
      <c r="Y778" s="756"/>
      <c r="Z778" s="756"/>
      <c r="AA778" s="756"/>
      <c r="AB778" s="756"/>
      <c r="AC778" s="756"/>
      <c r="AD778" s="756"/>
      <c r="AE778" s="756"/>
      <c r="AF778" s="594"/>
      <c r="AG778" s="705">
        <f t="shared" si="75"/>
        <v>766</v>
      </c>
      <c r="AH778" s="756"/>
      <c r="AI778" s="756"/>
      <c r="AJ778" s="756"/>
      <c r="AK778" s="756"/>
      <c r="AL778" s="756"/>
      <c r="AM778" s="756"/>
      <c r="AN778" s="756"/>
      <c r="AO778" s="685"/>
      <c r="AP778" s="705">
        <f t="shared" si="76"/>
        <v>766</v>
      </c>
      <c r="AQ778" s="756"/>
      <c r="AR778" s="756"/>
      <c r="AS778" s="756"/>
      <c r="AT778" s="756"/>
      <c r="AU778" s="756"/>
      <c r="AV778" s="756"/>
      <c r="AW778" s="756"/>
    </row>
    <row r="779" spans="2:49" x14ac:dyDescent="0.25">
      <c r="B779" s="705">
        <v>767</v>
      </c>
      <c r="C779" s="951">
        <f>(1+_xlfn.XLOOKUP(INT((B779-1)/12)+1,'ZC Curve'!$B$8:$B$107,'ZC Curve'!R$8:R$107,,0))^(1/12)-1</f>
        <v>0</v>
      </c>
      <c r="D779" s="946">
        <f t="shared" si="71"/>
        <v>1</v>
      </c>
      <c r="E779" s="594"/>
      <c r="F779" s="705">
        <f t="shared" si="72"/>
        <v>767</v>
      </c>
      <c r="G779" s="756"/>
      <c r="H779" s="756"/>
      <c r="I779" s="756"/>
      <c r="J779" s="756"/>
      <c r="K779" s="756"/>
      <c r="L779" s="756"/>
      <c r="M779" s="756"/>
      <c r="N779" s="594"/>
      <c r="O779" s="705">
        <f t="shared" si="73"/>
        <v>767</v>
      </c>
      <c r="P779" s="756"/>
      <c r="Q779" s="756"/>
      <c r="R779" s="756"/>
      <c r="S779" s="756"/>
      <c r="T779" s="756"/>
      <c r="U779" s="756"/>
      <c r="V779" s="756"/>
      <c r="W779" s="594"/>
      <c r="X779" s="705">
        <f t="shared" si="74"/>
        <v>767</v>
      </c>
      <c r="Y779" s="756"/>
      <c r="Z779" s="756"/>
      <c r="AA779" s="756"/>
      <c r="AB779" s="756"/>
      <c r="AC779" s="756"/>
      <c r="AD779" s="756"/>
      <c r="AE779" s="756"/>
      <c r="AF779" s="594"/>
      <c r="AG779" s="705">
        <f t="shared" si="75"/>
        <v>767</v>
      </c>
      <c r="AH779" s="756"/>
      <c r="AI779" s="756"/>
      <c r="AJ779" s="756"/>
      <c r="AK779" s="756"/>
      <c r="AL779" s="756"/>
      <c r="AM779" s="756"/>
      <c r="AN779" s="756"/>
      <c r="AO779" s="685"/>
      <c r="AP779" s="705">
        <f t="shared" si="76"/>
        <v>767</v>
      </c>
      <c r="AQ779" s="756"/>
      <c r="AR779" s="756"/>
      <c r="AS779" s="756"/>
      <c r="AT779" s="756"/>
      <c r="AU779" s="756"/>
      <c r="AV779" s="756"/>
      <c r="AW779" s="756"/>
    </row>
    <row r="780" spans="2:49" x14ac:dyDescent="0.25">
      <c r="B780" s="705">
        <v>768</v>
      </c>
      <c r="C780" s="951">
        <f>(1+_xlfn.XLOOKUP(INT((B780-1)/12)+1,'ZC Curve'!$B$8:$B$107,'ZC Curve'!R$8:R$107,,0))^(1/12)-1</f>
        <v>0</v>
      </c>
      <c r="D780" s="946">
        <f t="shared" si="71"/>
        <v>1</v>
      </c>
      <c r="E780" s="594"/>
      <c r="F780" s="705">
        <f t="shared" si="72"/>
        <v>768</v>
      </c>
      <c r="G780" s="756"/>
      <c r="H780" s="756"/>
      <c r="I780" s="756"/>
      <c r="J780" s="756"/>
      <c r="K780" s="756"/>
      <c r="L780" s="756"/>
      <c r="M780" s="756"/>
      <c r="N780" s="594"/>
      <c r="O780" s="705">
        <f t="shared" si="73"/>
        <v>768</v>
      </c>
      <c r="P780" s="756"/>
      <c r="Q780" s="756"/>
      <c r="R780" s="756"/>
      <c r="S780" s="756"/>
      <c r="T780" s="756"/>
      <c r="U780" s="756"/>
      <c r="V780" s="756"/>
      <c r="W780" s="594"/>
      <c r="X780" s="705">
        <f t="shared" si="74"/>
        <v>768</v>
      </c>
      <c r="Y780" s="756"/>
      <c r="Z780" s="756"/>
      <c r="AA780" s="756"/>
      <c r="AB780" s="756"/>
      <c r="AC780" s="756"/>
      <c r="AD780" s="756"/>
      <c r="AE780" s="756"/>
      <c r="AF780" s="594"/>
      <c r="AG780" s="705">
        <f t="shared" si="75"/>
        <v>768</v>
      </c>
      <c r="AH780" s="756"/>
      <c r="AI780" s="756"/>
      <c r="AJ780" s="756"/>
      <c r="AK780" s="756"/>
      <c r="AL780" s="756"/>
      <c r="AM780" s="756"/>
      <c r="AN780" s="756"/>
      <c r="AO780" s="685"/>
      <c r="AP780" s="705">
        <f t="shared" si="76"/>
        <v>768</v>
      </c>
      <c r="AQ780" s="756"/>
      <c r="AR780" s="756"/>
      <c r="AS780" s="756"/>
      <c r="AT780" s="756"/>
      <c r="AU780" s="756"/>
      <c r="AV780" s="756"/>
      <c r="AW780" s="756"/>
    </row>
    <row r="781" spans="2:49" x14ac:dyDescent="0.25">
      <c r="B781" s="705">
        <v>769</v>
      </c>
      <c r="C781" s="951">
        <f>(1+_xlfn.XLOOKUP(INT((B781-1)/12)+1,'ZC Curve'!$B$8:$B$107,'ZC Curve'!R$8:R$107,,0))^(1/12)-1</f>
        <v>0</v>
      </c>
      <c r="D781" s="946">
        <f t="shared" si="71"/>
        <v>1</v>
      </c>
      <c r="E781" s="594"/>
      <c r="F781" s="705">
        <f t="shared" si="72"/>
        <v>769</v>
      </c>
      <c r="G781" s="756"/>
      <c r="H781" s="756"/>
      <c r="I781" s="756"/>
      <c r="J781" s="756"/>
      <c r="K781" s="756"/>
      <c r="L781" s="756"/>
      <c r="M781" s="756"/>
      <c r="N781" s="594"/>
      <c r="O781" s="705">
        <f t="shared" si="73"/>
        <v>769</v>
      </c>
      <c r="P781" s="756"/>
      <c r="Q781" s="756"/>
      <c r="R781" s="756"/>
      <c r="S781" s="756"/>
      <c r="T781" s="756"/>
      <c r="U781" s="756"/>
      <c r="V781" s="756"/>
      <c r="W781" s="594"/>
      <c r="X781" s="705">
        <f t="shared" si="74"/>
        <v>769</v>
      </c>
      <c r="Y781" s="756"/>
      <c r="Z781" s="756"/>
      <c r="AA781" s="756"/>
      <c r="AB781" s="756"/>
      <c r="AC781" s="756"/>
      <c r="AD781" s="756"/>
      <c r="AE781" s="756"/>
      <c r="AF781" s="594"/>
      <c r="AG781" s="705">
        <f t="shared" si="75"/>
        <v>769</v>
      </c>
      <c r="AH781" s="756"/>
      <c r="AI781" s="756"/>
      <c r="AJ781" s="756"/>
      <c r="AK781" s="756"/>
      <c r="AL781" s="756"/>
      <c r="AM781" s="756"/>
      <c r="AN781" s="756"/>
      <c r="AO781" s="685"/>
      <c r="AP781" s="705">
        <f t="shared" si="76"/>
        <v>769</v>
      </c>
      <c r="AQ781" s="756"/>
      <c r="AR781" s="756"/>
      <c r="AS781" s="756"/>
      <c r="AT781" s="756"/>
      <c r="AU781" s="756"/>
      <c r="AV781" s="756"/>
      <c r="AW781" s="756"/>
    </row>
    <row r="782" spans="2:49" x14ac:dyDescent="0.25">
      <c r="B782" s="705">
        <v>770</v>
      </c>
      <c r="C782" s="951">
        <f>(1+_xlfn.XLOOKUP(INT((B782-1)/12)+1,'ZC Curve'!$B$8:$B$107,'ZC Curve'!R$8:R$107,,0))^(1/12)-1</f>
        <v>0</v>
      </c>
      <c r="D782" s="946">
        <f t="shared" ref="D782:D845" si="77">D781/(1+C782)</f>
        <v>1</v>
      </c>
      <c r="E782" s="594"/>
      <c r="F782" s="705">
        <f t="shared" ref="F782:F845" si="78">F781+1</f>
        <v>770</v>
      </c>
      <c r="G782" s="756"/>
      <c r="H782" s="756"/>
      <c r="I782" s="756"/>
      <c r="J782" s="756"/>
      <c r="K782" s="756"/>
      <c r="L782" s="756"/>
      <c r="M782" s="756"/>
      <c r="N782" s="594"/>
      <c r="O782" s="705">
        <f t="shared" ref="O782:O845" si="79">O781+1</f>
        <v>770</v>
      </c>
      <c r="P782" s="756"/>
      <c r="Q782" s="756"/>
      <c r="R782" s="756"/>
      <c r="S782" s="756"/>
      <c r="T782" s="756"/>
      <c r="U782" s="756"/>
      <c r="V782" s="756"/>
      <c r="W782" s="594"/>
      <c r="X782" s="705">
        <f t="shared" ref="X782:X845" si="80">X781+1</f>
        <v>770</v>
      </c>
      <c r="Y782" s="756"/>
      <c r="Z782" s="756"/>
      <c r="AA782" s="756"/>
      <c r="AB782" s="756"/>
      <c r="AC782" s="756"/>
      <c r="AD782" s="756"/>
      <c r="AE782" s="756"/>
      <c r="AF782" s="594"/>
      <c r="AG782" s="705">
        <f t="shared" ref="AG782:AG845" si="81">AG781+1</f>
        <v>770</v>
      </c>
      <c r="AH782" s="756"/>
      <c r="AI782" s="756"/>
      <c r="AJ782" s="756"/>
      <c r="AK782" s="756"/>
      <c r="AL782" s="756"/>
      <c r="AM782" s="756"/>
      <c r="AN782" s="756"/>
      <c r="AO782" s="685"/>
      <c r="AP782" s="705">
        <f t="shared" ref="AP782:AP845" si="82">AP781+1</f>
        <v>770</v>
      </c>
      <c r="AQ782" s="756"/>
      <c r="AR782" s="756"/>
      <c r="AS782" s="756"/>
      <c r="AT782" s="756"/>
      <c r="AU782" s="756"/>
      <c r="AV782" s="756"/>
      <c r="AW782" s="756"/>
    </row>
    <row r="783" spans="2:49" x14ac:dyDescent="0.25">
      <c r="B783" s="705">
        <v>771</v>
      </c>
      <c r="C783" s="951">
        <f>(1+_xlfn.XLOOKUP(INT((B783-1)/12)+1,'ZC Curve'!$B$8:$B$107,'ZC Curve'!R$8:R$107,,0))^(1/12)-1</f>
        <v>0</v>
      </c>
      <c r="D783" s="946">
        <f t="shared" si="77"/>
        <v>1</v>
      </c>
      <c r="E783" s="594"/>
      <c r="F783" s="705">
        <f t="shared" si="78"/>
        <v>771</v>
      </c>
      <c r="G783" s="756"/>
      <c r="H783" s="756"/>
      <c r="I783" s="756"/>
      <c r="J783" s="756"/>
      <c r="K783" s="756"/>
      <c r="L783" s="756"/>
      <c r="M783" s="756"/>
      <c r="N783" s="594"/>
      <c r="O783" s="705">
        <f t="shared" si="79"/>
        <v>771</v>
      </c>
      <c r="P783" s="756"/>
      <c r="Q783" s="756"/>
      <c r="R783" s="756"/>
      <c r="S783" s="756"/>
      <c r="T783" s="756"/>
      <c r="U783" s="756"/>
      <c r="V783" s="756"/>
      <c r="W783" s="594"/>
      <c r="X783" s="705">
        <f t="shared" si="80"/>
        <v>771</v>
      </c>
      <c r="Y783" s="756"/>
      <c r="Z783" s="756"/>
      <c r="AA783" s="756"/>
      <c r="AB783" s="756"/>
      <c r="AC783" s="756"/>
      <c r="AD783" s="756"/>
      <c r="AE783" s="756"/>
      <c r="AF783" s="594"/>
      <c r="AG783" s="705">
        <f t="shared" si="81"/>
        <v>771</v>
      </c>
      <c r="AH783" s="756"/>
      <c r="AI783" s="756"/>
      <c r="AJ783" s="756"/>
      <c r="AK783" s="756"/>
      <c r="AL783" s="756"/>
      <c r="AM783" s="756"/>
      <c r="AN783" s="756"/>
      <c r="AO783" s="685"/>
      <c r="AP783" s="705">
        <f t="shared" si="82"/>
        <v>771</v>
      </c>
      <c r="AQ783" s="756"/>
      <c r="AR783" s="756"/>
      <c r="AS783" s="756"/>
      <c r="AT783" s="756"/>
      <c r="AU783" s="756"/>
      <c r="AV783" s="756"/>
      <c r="AW783" s="756"/>
    </row>
    <row r="784" spans="2:49" x14ac:dyDescent="0.25">
      <c r="B784" s="705">
        <v>772</v>
      </c>
      <c r="C784" s="951">
        <f>(1+_xlfn.XLOOKUP(INT((B784-1)/12)+1,'ZC Curve'!$B$8:$B$107,'ZC Curve'!R$8:R$107,,0))^(1/12)-1</f>
        <v>0</v>
      </c>
      <c r="D784" s="946">
        <f t="shared" si="77"/>
        <v>1</v>
      </c>
      <c r="E784" s="594"/>
      <c r="F784" s="705">
        <f t="shared" si="78"/>
        <v>772</v>
      </c>
      <c r="G784" s="756"/>
      <c r="H784" s="756"/>
      <c r="I784" s="756"/>
      <c r="J784" s="756"/>
      <c r="K784" s="756"/>
      <c r="L784" s="756"/>
      <c r="M784" s="756"/>
      <c r="N784" s="594"/>
      <c r="O784" s="705">
        <f t="shared" si="79"/>
        <v>772</v>
      </c>
      <c r="P784" s="756"/>
      <c r="Q784" s="756"/>
      <c r="R784" s="756"/>
      <c r="S784" s="756"/>
      <c r="T784" s="756"/>
      <c r="U784" s="756"/>
      <c r="V784" s="756"/>
      <c r="W784" s="594"/>
      <c r="X784" s="705">
        <f t="shared" si="80"/>
        <v>772</v>
      </c>
      <c r="Y784" s="756"/>
      <c r="Z784" s="756"/>
      <c r="AA784" s="756"/>
      <c r="AB784" s="756"/>
      <c r="AC784" s="756"/>
      <c r="AD784" s="756"/>
      <c r="AE784" s="756"/>
      <c r="AF784" s="594"/>
      <c r="AG784" s="705">
        <f t="shared" si="81"/>
        <v>772</v>
      </c>
      <c r="AH784" s="756"/>
      <c r="AI784" s="756"/>
      <c r="AJ784" s="756"/>
      <c r="AK784" s="756"/>
      <c r="AL784" s="756"/>
      <c r="AM784" s="756"/>
      <c r="AN784" s="756"/>
      <c r="AO784" s="685"/>
      <c r="AP784" s="705">
        <f t="shared" si="82"/>
        <v>772</v>
      </c>
      <c r="AQ784" s="756"/>
      <c r="AR784" s="756"/>
      <c r="AS784" s="756"/>
      <c r="AT784" s="756"/>
      <c r="AU784" s="756"/>
      <c r="AV784" s="756"/>
      <c r="AW784" s="756"/>
    </row>
    <row r="785" spans="2:49" x14ac:dyDescent="0.25">
      <c r="B785" s="705">
        <v>773</v>
      </c>
      <c r="C785" s="951">
        <f>(1+_xlfn.XLOOKUP(INT((B785-1)/12)+1,'ZC Curve'!$B$8:$B$107,'ZC Curve'!R$8:R$107,,0))^(1/12)-1</f>
        <v>0</v>
      </c>
      <c r="D785" s="946">
        <f t="shared" si="77"/>
        <v>1</v>
      </c>
      <c r="E785" s="594"/>
      <c r="F785" s="705">
        <f t="shared" si="78"/>
        <v>773</v>
      </c>
      <c r="G785" s="756"/>
      <c r="H785" s="756"/>
      <c r="I785" s="756"/>
      <c r="J785" s="756"/>
      <c r="K785" s="756"/>
      <c r="L785" s="756"/>
      <c r="M785" s="756"/>
      <c r="N785" s="594"/>
      <c r="O785" s="705">
        <f t="shared" si="79"/>
        <v>773</v>
      </c>
      <c r="P785" s="756"/>
      <c r="Q785" s="756"/>
      <c r="R785" s="756"/>
      <c r="S785" s="756"/>
      <c r="T785" s="756"/>
      <c r="U785" s="756"/>
      <c r="V785" s="756"/>
      <c r="W785" s="594"/>
      <c r="X785" s="705">
        <f t="shared" si="80"/>
        <v>773</v>
      </c>
      <c r="Y785" s="756"/>
      <c r="Z785" s="756"/>
      <c r="AA785" s="756"/>
      <c r="AB785" s="756"/>
      <c r="AC785" s="756"/>
      <c r="AD785" s="756"/>
      <c r="AE785" s="756"/>
      <c r="AF785" s="594"/>
      <c r="AG785" s="705">
        <f t="shared" si="81"/>
        <v>773</v>
      </c>
      <c r="AH785" s="756"/>
      <c r="AI785" s="756"/>
      <c r="AJ785" s="756"/>
      <c r="AK785" s="756"/>
      <c r="AL785" s="756"/>
      <c r="AM785" s="756"/>
      <c r="AN785" s="756"/>
      <c r="AO785" s="685"/>
      <c r="AP785" s="705">
        <f t="shared" si="82"/>
        <v>773</v>
      </c>
      <c r="AQ785" s="756"/>
      <c r="AR785" s="756"/>
      <c r="AS785" s="756"/>
      <c r="AT785" s="756"/>
      <c r="AU785" s="756"/>
      <c r="AV785" s="756"/>
      <c r="AW785" s="756"/>
    </row>
    <row r="786" spans="2:49" x14ac:dyDescent="0.25">
      <c r="B786" s="705">
        <v>774</v>
      </c>
      <c r="C786" s="951">
        <f>(1+_xlfn.XLOOKUP(INT((B786-1)/12)+1,'ZC Curve'!$B$8:$B$107,'ZC Curve'!R$8:R$107,,0))^(1/12)-1</f>
        <v>0</v>
      </c>
      <c r="D786" s="946">
        <f t="shared" si="77"/>
        <v>1</v>
      </c>
      <c r="E786" s="594"/>
      <c r="F786" s="705">
        <f t="shared" si="78"/>
        <v>774</v>
      </c>
      <c r="G786" s="756"/>
      <c r="H786" s="756"/>
      <c r="I786" s="756"/>
      <c r="J786" s="756"/>
      <c r="K786" s="756"/>
      <c r="L786" s="756"/>
      <c r="M786" s="756"/>
      <c r="N786" s="594"/>
      <c r="O786" s="705">
        <f t="shared" si="79"/>
        <v>774</v>
      </c>
      <c r="P786" s="756"/>
      <c r="Q786" s="756"/>
      <c r="R786" s="756"/>
      <c r="S786" s="756"/>
      <c r="T786" s="756"/>
      <c r="U786" s="756"/>
      <c r="V786" s="756"/>
      <c r="W786" s="594"/>
      <c r="X786" s="705">
        <f t="shared" si="80"/>
        <v>774</v>
      </c>
      <c r="Y786" s="756"/>
      <c r="Z786" s="756"/>
      <c r="AA786" s="756"/>
      <c r="AB786" s="756"/>
      <c r="AC786" s="756"/>
      <c r="AD786" s="756"/>
      <c r="AE786" s="756"/>
      <c r="AF786" s="594"/>
      <c r="AG786" s="705">
        <f t="shared" si="81"/>
        <v>774</v>
      </c>
      <c r="AH786" s="756"/>
      <c r="AI786" s="756"/>
      <c r="AJ786" s="756"/>
      <c r="AK786" s="756"/>
      <c r="AL786" s="756"/>
      <c r="AM786" s="756"/>
      <c r="AN786" s="756"/>
      <c r="AO786" s="685"/>
      <c r="AP786" s="705">
        <f t="shared" si="82"/>
        <v>774</v>
      </c>
      <c r="AQ786" s="756"/>
      <c r="AR786" s="756"/>
      <c r="AS786" s="756"/>
      <c r="AT786" s="756"/>
      <c r="AU786" s="756"/>
      <c r="AV786" s="756"/>
      <c r="AW786" s="756"/>
    </row>
    <row r="787" spans="2:49" x14ac:dyDescent="0.25">
      <c r="B787" s="705">
        <v>775</v>
      </c>
      <c r="C787" s="951">
        <f>(1+_xlfn.XLOOKUP(INT((B787-1)/12)+1,'ZC Curve'!$B$8:$B$107,'ZC Curve'!R$8:R$107,,0))^(1/12)-1</f>
        <v>0</v>
      </c>
      <c r="D787" s="946">
        <f t="shared" si="77"/>
        <v>1</v>
      </c>
      <c r="E787" s="594"/>
      <c r="F787" s="705">
        <f t="shared" si="78"/>
        <v>775</v>
      </c>
      <c r="G787" s="756"/>
      <c r="H787" s="756"/>
      <c r="I787" s="756"/>
      <c r="J787" s="756"/>
      <c r="K787" s="756"/>
      <c r="L787" s="756"/>
      <c r="M787" s="756"/>
      <c r="N787" s="594"/>
      <c r="O787" s="705">
        <f t="shared" si="79"/>
        <v>775</v>
      </c>
      <c r="P787" s="756"/>
      <c r="Q787" s="756"/>
      <c r="R787" s="756"/>
      <c r="S787" s="756"/>
      <c r="T787" s="756"/>
      <c r="U787" s="756"/>
      <c r="V787" s="756"/>
      <c r="W787" s="594"/>
      <c r="X787" s="705">
        <f t="shared" si="80"/>
        <v>775</v>
      </c>
      <c r="Y787" s="756"/>
      <c r="Z787" s="756"/>
      <c r="AA787" s="756"/>
      <c r="AB787" s="756"/>
      <c r="AC787" s="756"/>
      <c r="AD787" s="756"/>
      <c r="AE787" s="756"/>
      <c r="AF787" s="594"/>
      <c r="AG787" s="705">
        <f t="shared" si="81"/>
        <v>775</v>
      </c>
      <c r="AH787" s="756"/>
      <c r="AI787" s="756"/>
      <c r="AJ787" s="756"/>
      <c r="AK787" s="756"/>
      <c r="AL787" s="756"/>
      <c r="AM787" s="756"/>
      <c r="AN787" s="756"/>
      <c r="AO787" s="685"/>
      <c r="AP787" s="705">
        <f t="shared" si="82"/>
        <v>775</v>
      </c>
      <c r="AQ787" s="756"/>
      <c r="AR787" s="756"/>
      <c r="AS787" s="756"/>
      <c r="AT787" s="756"/>
      <c r="AU787" s="756"/>
      <c r="AV787" s="756"/>
      <c r="AW787" s="756"/>
    </row>
    <row r="788" spans="2:49" x14ac:dyDescent="0.25">
      <c r="B788" s="705">
        <v>776</v>
      </c>
      <c r="C788" s="951">
        <f>(1+_xlfn.XLOOKUP(INT((B788-1)/12)+1,'ZC Curve'!$B$8:$B$107,'ZC Curve'!R$8:R$107,,0))^(1/12)-1</f>
        <v>0</v>
      </c>
      <c r="D788" s="946">
        <f t="shared" si="77"/>
        <v>1</v>
      </c>
      <c r="E788" s="594"/>
      <c r="F788" s="705">
        <f t="shared" si="78"/>
        <v>776</v>
      </c>
      <c r="G788" s="756"/>
      <c r="H788" s="756"/>
      <c r="I788" s="756"/>
      <c r="J788" s="756"/>
      <c r="K788" s="756"/>
      <c r="L788" s="756"/>
      <c r="M788" s="756"/>
      <c r="N788" s="594"/>
      <c r="O788" s="705">
        <f t="shared" si="79"/>
        <v>776</v>
      </c>
      <c r="P788" s="756"/>
      <c r="Q788" s="756"/>
      <c r="R788" s="756"/>
      <c r="S788" s="756"/>
      <c r="T788" s="756"/>
      <c r="U788" s="756"/>
      <c r="V788" s="756"/>
      <c r="W788" s="594"/>
      <c r="X788" s="705">
        <f t="shared" si="80"/>
        <v>776</v>
      </c>
      <c r="Y788" s="756"/>
      <c r="Z788" s="756"/>
      <c r="AA788" s="756"/>
      <c r="AB788" s="756"/>
      <c r="AC788" s="756"/>
      <c r="AD788" s="756"/>
      <c r="AE788" s="756"/>
      <c r="AF788" s="594"/>
      <c r="AG788" s="705">
        <f t="shared" si="81"/>
        <v>776</v>
      </c>
      <c r="AH788" s="756"/>
      <c r="AI788" s="756"/>
      <c r="AJ788" s="756"/>
      <c r="AK788" s="756"/>
      <c r="AL788" s="756"/>
      <c r="AM788" s="756"/>
      <c r="AN788" s="756"/>
      <c r="AO788" s="685"/>
      <c r="AP788" s="705">
        <f t="shared" si="82"/>
        <v>776</v>
      </c>
      <c r="AQ788" s="756"/>
      <c r="AR788" s="756"/>
      <c r="AS788" s="756"/>
      <c r="AT788" s="756"/>
      <c r="AU788" s="756"/>
      <c r="AV788" s="756"/>
      <c r="AW788" s="756"/>
    </row>
    <row r="789" spans="2:49" x14ac:dyDescent="0.25">
      <c r="B789" s="705">
        <v>777</v>
      </c>
      <c r="C789" s="951">
        <f>(1+_xlfn.XLOOKUP(INT((B789-1)/12)+1,'ZC Curve'!$B$8:$B$107,'ZC Curve'!R$8:R$107,,0))^(1/12)-1</f>
        <v>0</v>
      </c>
      <c r="D789" s="946">
        <f t="shared" si="77"/>
        <v>1</v>
      </c>
      <c r="E789" s="594"/>
      <c r="F789" s="705">
        <f t="shared" si="78"/>
        <v>777</v>
      </c>
      <c r="G789" s="756"/>
      <c r="H789" s="756"/>
      <c r="I789" s="756"/>
      <c r="J789" s="756"/>
      <c r="K789" s="756"/>
      <c r="L789" s="756"/>
      <c r="M789" s="756"/>
      <c r="N789" s="594"/>
      <c r="O789" s="705">
        <f t="shared" si="79"/>
        <v>777</v>
      </c>
      <c r="P789" s="756"/>
      <c r="Q789" s="756"/>
      <c r="R789" s="756"/>
      <c r="S789" s="756"/>
      <c r="T789" s="756"/>
      <c r="U789" s="756"/>
      <c r="V789" s="756"/>
      <c r="W789" s="594"/>
      <c r="X789" s="705">
        <f t="shared" si="80"/>
        <v>777</v>
      </c>
      <c r="Y789" s="756"/>
      <c r="Z789" s="756"/>
      <c r="AA789" s="756"/>
      <c r="AB789" s="756"/>
      <c r="AC789" s="756"/>
      <c r="AD789" s="756"/>
      <c r="AE789" s="756"/>
      <c r="AF789" s="594"/>
      <c r="AG789" s="705">
        <f t="shared" si="81"/>
        <v>777</v>
      </c>
      <c r="AH789" s="756"/>
      <c r="AI789" s="756"/>
      <c r="AJ789" s="756"/>
      <c r="AK789" s="756"/>
      <c r="AL789" s="756"/>
      <c r="AM789" s="756"/>
      <c r="AN789" s="756"/>
      <c r="AO789" s="685"/>
      <c r="AP789" s="705">
        <f t="shared" si="82"/>
        <v>777</v>
      </c>
      <c r="AQ789" s="756"/>
      <c r="AR789" s="756"/>
      <c r="AS789" s="756"/>
      <c r="AT789" s="756"/>
      <c r="AU789" s="756"/>
      <c r="AV789" s="756"/>
      <c r="AW789" s="756"/>
    </row>
    <row r="790" spans="2:49" x14ac:dyDescent="0.25">
      <c r="B790" s="705">
        <v>778</v>
      </c>
      <c r="C790" s="951">
        <f>(1+_xlfn.XLOOKUP(INT((B790-1)/12)+1,'ZC Curve'!$B$8:$B$107,'ZC Curve'!R$8:R$107,,0))^(1/12)-1</f>
        <v>0</v>
      </c>
      <c r="D790" s="946">
        <f t="shared" si="77"/>
        <v>1</v>
      </c>
      <c r="E790" s="594"/>
      <c r="F790" s="705">
        <f t="shared" si="78"/>
        <v>778</v>
      </c>
      <c r="G790" s="756"/>
      <c r="H790" s="756"/>
      <c r="I790" s="756"/>
      <c r="J790" s="756"/>
      <c r="K790" s="756"/>
      <c r="L790" s="756"/>
      <c r="M790" s="756"/>
      <c r="N790" s="594"/>
      <c r="O790" s="705">
        <f t="shared" si="79"/>
        <v>778</v>
      </c>
      <c r="P790" s="756"/>
      <c r="Q790" s="756"/>
      <c r="R790" s="756"/>
      <c r="S790" s="756"/>
      <c r="T790" s="756"/>
      <c r="U790" s="756"/>
      <c r="V790" s="756"/>
      <c r="W790" s="594"/>
      <c r="X790" s="705">
        <f t="shared" si="80"/>
        <v>778</v>
      </c>
      <c r="Y790" s="756"/>
      <c r="Z790" s="756"/>
      <c r="AA790" s="756"/>
      <c r="AB790" s="756"/>
      <c r="AC790" s="756"/>
      <c r="AD790" s="756"/>
      <c r="AE790" s="756"/>
      <c r="AF790" s="594"/>
      <c r="AG790" s="705">
        <f t="shared" si="81"/>
        <v>778</v>
      </c>
      <c r="AH790" s="756"/>
      <c r="AI790" s="756"/>
      <c r="AJ790" s="756"/>
      <c r="AK790" s="756"/>
      <c r="AL790" s="756"/>
      <c r="AM790" s="756"/>
      <c r="AN790" s="756"/>
      <c r="AO790" s="685"/>
      <c r="AP790" s="705">
        <f t="shared" si="82"/>
        <v>778</v>
      </c>
      <c r="AQ790" s="756"/>
      <c r="AR790" s="756"/>
      <c r="AS790" s="756"/>
      <c r="AT790" s="756"/>
      <c r="AU790" s="756"/>
      <c r="AV790" s="756"/>
      <c r="AW790" s="756"/>
    </row>
    <row r="791" spans="2:49" x14ac:dyDescent="0.25">
      <c r="B791" s="705">
        <v>779</v>
      </c>
      <c r="C791" s="951">
        <f>(1+_xlfn.XLOOKUP(INT((B791-1)/12)+1,'ZC Curve'!$B$8:$B$107,'ZC Curve'!R$8:R$107,,0))^(1/12)-1</f>
        <v>0</v>
      </c>
      <c r="D791" s="946">
        <f t="shared" si="77"/>
        <v>1</v>
      </c>
      <c r="E791" s="594"/>
      <c r="F791" s="705">
        <f t="shared" si="78"/>
        <v>779</v>
      </c>
      <c r="G791" s="756"/>
      <c r="H791" s="756"/>
      <c r="I791" s="756"/>
      <c r="J791" s="756"/>
      <c r="K791" s="756"/>
      <c r="L791" s="756"/>
      <c r="M791" s="756"/>
      <c r="N791" s="594"/>
      <c r="O791" s="705">
        <f t="shared" si="79"/>
        <v>779</v>
      </c>
      <c r="P791" s="756"/>
      <c r="Q791" s="756"/>
      <c r="R791" s="756"/>
      <c r="S791" s="756"/>
      <c r="T791" s="756"/>
      <c r="U791" s="756"/>
      <c r="V791" s="756"/>
      <c r="W791" s="594"/>
      <c r="X791" s="705">
        <f t="shared" si="80"/>
        <v>779</v>
      </c>
      <c r="Y791" s="756"/>
      <c r="Z791" s="756"/>
      <c r="AA791" s="756"/>
      <c r="AB791" s="756"/>
      <c r="AC791" s="756"/>
      <c r="AD791" s="756"/>
      <c r="AE791" s="756"/>
      <c r="AF791" s="594"/>
      <c r="AG791" s="705">
        <f t="shared" si="81"/>
        <v>779</v>
      </c>
      <c r="AH791" s="756"/>
      <c r="AI791" s="756"/>
      <c r="AJ791" s="756"/>
      <c r="AK791" s="756"/>
      <c r="AL791" s="756"/>
      <c r="AM791" s="756"/>
      <c r="AN791" s="756"/>
      <c r="AO791" s="685"/>
      <c r="AP791" s="705">
        <f t="shared" si="82"/>
        <v>779</v>
      </c>
      <c r="AQ791" s="756"/>
      <c r="AR791" s="756"/>
      <c r="AS791" s="756"/>
      <c r="AT791" s="756"/>
      <c r="AU791" s="756"/>
      <c r="AV791" s="756"/>
      <c r="AW791" s="756"/>
    </row>
    <row r="792" spans="2:49" x14ac:dyDescent="0.25">
      <c r="B792" s="705">
        <v>780</v>
      </c>
      <c r="C792" s="951">
        <f>(1+_xlfn.XLOOKUP(INT((B792-1)/12)+1,'ZC Curve'!$B$8:$B$107,'ZC Curve'!R$8:R$107,,0))^(1/12)-1</f>
        <v>0</v>
      </c>
      <c r="D792" s="946">
        <f t="shared" si="77"/>
        <v>1</v>
      </c>
      <c r="E792" s="594"/>
      <c r="F792" s="705">
        <f t="shared" si="78"/>
        <v>780</v>
      </c>
      <c r="G792" s="756"/>
      <c r="H792" s="756"/>
      <c r="I792" s="756"/>
      <c r="J792" s="756"/>
      <c r="K792" s="756"/>
      <c r="L792" s="756"/>
      <c r="M792" s="756"/>
      <c r="N792" s="594"/>
      <c r="O792" s="705">
        <f t="shared" si="79"/>
        <v>780</v>
      </c>
      <c r="P792" s="756"/>
      <c r="Q792" s="756"/>
      <c r="R792" s="756"/>
      <c r="S792" s="756"/>
      <c r="T792" s="756"/>
      <c r="U792" s="756"/>
      <c r="V792" s="756"/>
      <c r="W792" s="594"/>
      <c r="X792" s="705">
        <f t="shared" si="80"/>
        <v>780</v>
      </c>
      <c r="Y792" s="756"/>
      <c r="Z792" s="756"/>
      <c r="AA792" s="756"/>
      <c r="AB792" s="756"/>
      <c r="AC792" s="756"/>
      <c r="AD792" s="756"/>
      <c r="AE792" s="756"/>
      <c r="AF792" s="594"/>
      <c r="AG792" s="705">
        <f t="shared" si="81"/>
        <v>780</v>
      </c>
      <c r="AH792" s="756"/>
      <c r="AI792" s="756"/>
      <c r="AJ792" s="756"/>
      <c r="AK792" s="756"/>
      <c r="AL792" s="756"/>
      <c r="AM792" s="756"/>
      <c r="AN792" s="756"/>
      <c r="AO792" s="685"/>
      <c r="AP792" s="705">
        <f t="shared" si="82"/>
        <v>780</v>
      </c>
      <c r="AQ792" s="756"/>
      <c r="AR792" s="756"/>
      <c r="AS792" s="756"/>
      <c r="AT792" s="756"/>
      <c r="AU792" s="756"/>
      <c r="AV792" s="756"/>
      <c r="AW792" s="756"/>
    </row>
    <row r="793" spans="2:49" x14ac:dyDescent="0.25">
      <c r="B793" s="705">
        <v>781</v>
      </c>
      <c r="C793" s="951">
        <f>(1+_xlfn.XLOOKUP(INT((B793-1)/12)+1,'ZC Curve'!$B$8:$B$107,'ZC Curve'!R$8:R$107,,0))^(1/12)-1</f>
        <v>0</v>
      </c>
      <c r="D793" s="946">
        <f t="shared" si="77"/>
        <v>1</v>
      </c>
      <c r="E793" s="594"/>
      <c r="F793" s="705">
        <f t="shared" si="78"/>
        <v>781</v>
      </c>
      <c r="G793" s="756"/>
      <c r="H793" s="756"/>
      <c r="I793" s="756"/>
      <c r="J793" s="756"/>
      <c r="K793" s="756"/>
      <c r="L793" s="756"/>
      <c r="M793" s="756"/>
      <c r="N793" s="594"/>
      <c r="O793" s="705">
        <f t="shared" si="79"/>
        <v>781</v>
      </c>
      <c r="P793" s="756"/>
      <c r="Q793" s="756"/>
      <c r="R793" s="756"/>
      <c r="S793" s="756"/>
      <c r="T793" s="756"/>
      <c r="U793" s="756"/>
      <c r="V793" s="756"/>
      <c r="W793" s="594"/>
      <c r="X793" s="705">
        <f t="shared" si="80"/>
        <v>781</v>
      </c>
      <c r="Y793" s="756"/>
      <c r="Z793" s="756"/>
      <c r="AA793" s="756"/>
      <c r="AB793" s="756"/>
      <c r="AC793" s="756"/>
      <c r="AD793" s="756"/>
      <c r="AE793" s="756"/>
      <c r="AF793" s="594"/>
      <c r="AG793" s="705">
        <f t="shared" si="81"/>
        <v>781</v>
      </c>
      <c r="AH793" s="756"/>
      <c r="AI793" s="756"/>
      <c r="AJ793" s="756"/>
      <c r="AK793" s="756"/>
      <c r="AL793" s="756"/>
      <c r="AM793" s="756"/>
      <c r="AN793" s="756"/>
      <c r="AO793" s="685"/>
      <c r="AP793" s="705">
        <f t="shared" si="82"/>
        <v>781</v>
      </c>
      <c r="AQ793" s="756"/>
      <c r="AR793" s="756"/>
      <c r="AS793" s="756"/>
      <c r="AT793" s="756"/>
      <c r="AU793" s="756"/>
      <c r="AV793" s="756"/>
      <c r="AW793" s="756"/>
    </row>
    <row r="794" spans="2:49" x14ac:dyDescent="0.25">
      <c r="B794" s="705">
        <v>782</v>
      </c>
      <c r="C794" s="951">
        <f>(1+_xlfn.XLOOKUP(INT((B794-1)/12)+1,'ZC Curve'!$B$8:$B$107,'ZC Curve'!R$8:R$107,,0))^(1/12)-1</f>
        <v>0</v>
      </c>
      <c r="D794" s="946">
        <f t="shared" si="77"/>
        <v>1</v>
      </c>
      <c r="E794" s="594"/>
      <c r="F794" s="705">
        <f t="shared" si="78"/>
        <v>782</v>
      </c>
      <c r="G794" s="756"/>
      <c r="H794" s="756"/>
      <c r="I794" s="756"/>
      <c r="J794" s="756"/>
      <c r="K794" s="756"/>
      <c r="L794" s="756"/>
      <c r="M794" s="756"/>
      <c r="N794" s="594"/>
      <c r="O794" s="705">
        <f t="shared" si="79"/>
        <v>782</v>
      </c>
      <c r="P794" s="756"/>
      <c r="Q794" s="756"/>
      <c r="R794" s="756"/>
      <c r="S794" s="756"/>
      <c r="T794" s="756"/>
      <c r="U794" s="756"/>
      <c r="V794" s="756"/>
      <c r="W794" s="594"/>
      <c r="X794" s="705">
        <f t="shared" si="80"/>
        <v>782</v>
      </c>
      <c r="Y794" s="756"/>
      <c r="Z794" s="756"/>
      <c r="AA794" s="756"/>
      <c r="AB794" s="756"/>
      <c r="AC794" s="756"/>
      <c r="AD794" s="756"/>
      <c r="AE794" s="756"/>
      <c r="AF794" s="594"/>
      <c r="AG794" s="705">
        <f t="shared" si="81"/>
        <v>782</v>
      </c>
      <c r="AH794" s="756"/>
      <c r="AI794" s="756"/>
      <c r="AJ794" s="756"/>
      <c r="AK794" s="756"/>
      <c r="AL794" s="756"/>
      <c r="AM794" s="756"/>
      <c r="AN794" s="756"/>
      <c r="AO794" s="685"/>
      <c r="AP794" s="705">
        <f t="shared" si="82"/>
        <v>782</v>
      </c>
      <c r="AQ794" s="756"/>
      <c r="AR794" s="756"/>
      <c r="AS794" s="756"/>
      <c r="AT794" s="756"/>
      <c r="AU794" s="756"/>
      <c r="AV794" s="756"/>
      <c r="AW794" s="756"/>
    </row>
    <row r="795" spans="2:49" x14ac:dyDescent="0.25">
      <c r="B795" s="705">
        <v>783</v>
      </c>
      <c r="C795" s="951">
        <f>(1+_xlfn.XLOOKUP(INT((B795-1)/12)+1,'ZC Curve'!$B$8:$B$107,'ZC Curve'!R$8:R$107,,0))^(1/12)-1</f>
        <v>0</v>
      </c>
      <c r="D795" s="946">
        <f t="shared" si="77"/>
        <v>1</v>
      </c>
      <c r="E795" s="594"/>
      <c r="F795" s="705">
        <f t="shared" si="78"/>
        <v>783</v>
      </c>
      <c r="G795" s="756"/>
      <c r="H795" s="756"/>
      <c r="I795" s="756"/>
      <c r="J795" s="756"/>
      <c r="K795" s="756"/>
      <c r="L795" s="756"/>
      <c r="M795" s="756"/>
      <c r="N795" s="594"/>
      <c r="O795" s="705">
        <f t="shared" si="79"/>
        <v>783</v>
      </c>
      <c r="P795" s="756"/>
      <c r="Q795" s="756"/>
      <c r="R795" s="756"/>
      <c r="S795" s="756"/>
      <c r="T795" s="756"/>
      <c r="U795" s="756"/>
      <c r="V795" s="756"/>
      <c r="W795" s="594"/>
      <c r="X795" s="705">
        <f t="shared" si="80"/>
        <v>783</v>
      </c>
      <c r="Y795" s="756"/>
      <c r="Z795" s="756"/>
      <c r="AA795" s="756"/>
      <c r="AB795" s="756"/>
      <c r="AC795" s="756"/>
      <c r="AD795" s="756"/>
      <c r="AE795" s="756"/>
      <c r="AF795" s="594"/>
      <c r="AG795" s="705">
        <f t="shared" si="81"/>
        <v>783</v>
      </c>
      <c r="AH795" s="756"/>
      <c r="AI795" s="756"/>
      <c r="AJ795" s="756"/>
      <c r="AK795" s="756"/>
      <c r="AL795" s="756"/>
      <c r="AM795" s="756"/>
      <c r="AN795" s="756"/>
      <c r="AO795" s="685"/>
      <c r="AP795" s="705">
        <f t="shared" si="82"/>
        <v>783</v>
      </c>
      <c r="AQ795" s="756"/>
      <c r="AR795" s="756"/>
      <c r="AS795" s="756"/>
      <c r="AT795" s="756"/>
      <c r="AU795" s="756"/>
      <c r="AV795" s="756"/>
      <c r="AW795" s="756"/>
    </row>
    <row r="796" spans="2:49" x14ac:dyDescent="0.25">
      <c r="B796" s="705">
        <v>784</v>
      </c>
      <c r="C796" s="951">
        <f>(1+_xlfn.XLOOKUP(INT((B796-1)/12)+1,'ZC Curve'!$B$8:$B$107,'ZC Curve'!R$8:R$107,,0))^(1/12)-1</f>
        <v>0</v>
      </c>
      <c r="D796" s="946">
        <f t="shared" si="77"/>
        <v>1</v>
      </c>
      <c r="E796" s="594"/>
      <c r="F796" s="705">
        <f t="shared" si="78"/>
        <v>784</v>
      </c>
      <c r="G796" s="756"/>
      <c r="H796" s="756"/>
      <c r="I796" s="756"/>
      <c r="J796" s="756"/>
      <c r="K796" s="756"/>
      <c r="L796" s="756"/>
      <c r="M796" s="756"/>
      <c r="N796" s="594"/>
      <c r="O796" s="705">
        <f t="shared" si="79"/>
        <v>784</v>
      </c>
      <c r="P796" s="756"/>
      <c r="Q796" s="756"/>
      <c r="R796" s="756"/>
      <c r="S796" s="756"/>
      <c r="T796" s="756"/>
      <c r="U796" s="756"/>
      <c r="V796" s="756"/>
      <c r="W796" s="594"/>
      <c r="X796" s="705">
        <f t="shared" si="80"/>
        <v>784</v>
      </c>
      <c r="Y796" s="756"/>
      <c r="Z796" s="756"/>
      <c r="AA796" s="756"/>
      <c r="AB796" s="756"/>
      <c r="AC796" s="756"/>
      <c r="AD796" s="756"/>
      <c r="AE796" s="756"/>
      <c r="AF796" s="594"/>
      <c r="AG796" s="705">
        <f t="shared" si="81"/>
        <v>784</v>
      </c>
      <c r="AH796" s="756"/>
      <c r="AI796" s="756"/>
      <c r="AJ796" s="756"/>
      <c r="AK796" s="756"/>
      <c r="AL796" s="756"/>
      <c r="AM796" s="756"/>
      <c r="AN796" s="756"/>
      <c r="AO796" s="685"/>
      <c r="AP796" s="705">
        <f t="shared" si="82"/>
        <v>784</v>
      </c>
      <c r="AQ796" s="756"/>
      <c r="AR796" s="756"/>
      <c r="AS796" s="756"/>
      <c r="AT796" s="756"/>
      <c r="AU796" s="756"/>
      <c r="AV796" s="756"/>
      <c r="AW796" s="756"/>
    </row>
    <row r="797" spans="2:49" x14ac:dyDescent="0.25">
      <c r="B797" s="705">
        <v>785</v>
      </c>
      <c r="C797" s="951">
        <f>(1+_xlfn.XLOOKUP(INT((B797-1)/12)+1,'ZC Curve'!$B$8:$B$107,'ZC Curve'!R$8:R$107,,0))^(1/12)-1</f>
        <v>0</v>
      </c>
      <c r="D797" s="946">
        <f t="shared" si="77"/>
        <v>1</v>
      </c>
      <c r="E797" s="594"/>
      <c r="F797" s="705">
        <f t="shared" si="78"/>
        <v>785</v>
      </c>
      <c r="G797" s="756"/>
      <c r="H797" s="756"/>
      <c r="I797" s="756"/>
      <c r="J797" s="756"/>
      <c r="K797" s="756"/>
      <c r="L797" s="756"/>
      <c r="M797" s="756"/>
      <c r="N797" s="594"/>
      <c r="O797" s="705">
        <f t="shared" si="79"/>
        <v>785</v>
      </c>
      <c r="P797" s="756"/>
      <c r="Q797" s="756"/>
      <c r="R797" s="756"/>
      <c r="S797" s="756"/>
      <c r="T797" s="756"/>
      <c r="U797" s="756"/>
      <c r="V797" s="756"/>
      <c r="W797" s="594"/>
      <c r="X797" s="705">
        <f t="shared" si="80"/>
        <v>785</v>
      </c>
      <c r="Y797" s="756"/>
      <c r="Z797" s="756"/>
      <c r="AA797" s="756"/>
      <c r="AB797" s="756"/>
      <c r="AC797" s="756"/>
      <c r="AD797" s="756"/>
      <c r="AE797" s="756"/>
      <c r="AF797" s="594"/>
      <c r="AG797" s="705">
        <f t="shared" si="81"/>
        <v>785</v>
      </c>
      <c r="AH797" s="756"/>
      <c r="AI797" s="756"/>
      <c r="AJ797" s="756"/>
      <c r="AK797" s="756"/>
      <c r="AL797" s="756"/>
      <c r="AM797" s="756"/>
      <c r="AN797" s="756"/>
      <c r="AO797" s="685"/>
      <c r="AP797" s="705">
        <f t="shared" si="82"/>
        <v>785</v>
      </c>
      <c r="AQ797" s="756"/>
      <c r="AR797" s="756"/>
      <c r="AS797" s="756"/>
      <c r="AT797" s="756"/>
      <c r="AU797" s="756"/>
      <c r="AV797" s="756"/>
      <c r="AW797" s="756"/>
    </row>
    <row r="798" spans="2:49" x14ac:dyDescent="0.25">
      <c r="B798" s="705">
        <v>786</v>
      </c>
      <c r="C798" s="951">
        <f>(1+_xlfn.XLOOKUP(INT((B798-1)/12)+1,'ZC Curve'!$B$8:$B$107,'ZC Curve'!R$8:R$107,,0))^(1/12)-1</f>
        <v>0</v>
      </c>
      <c r="D798" s="946">
        <f t="shared" si="77"/>
        <v>1</v>
      </c>
      <c r="E798" s="594"/>
      <c r="F798" s="705">
        <f t="shared" si="78"/>
        <v>786</v>
      </c>
      <c r="G798" s="756"/>
      <c r="H798" s="756"/>
      <c r="I798" s="756"/>
      <c r="J798" s="756"/>
      <c r="K798" s="756"/>
      <c r="L798" s="756"/>
      <c r="M798" s="756"/>
      <c r="N798" s="594"/>
      <c r="O798" s="705">
        <f t="shared" si="79"/>
        <v>786</v>
      </c>
      <c r="P798" s="756"/>
      <c r="Q798" s="756"/>
      <c r="R798" s="756"/>
      <c r="S798" s="756"/>
      <c r="T798" s="756"/>
      <c r="U798" s="756"/>
      <c r="V798" s="756"/>
      <c r="W798" s="594"/>
      <c r="X798" s="705">
        <f t="shared" si="80"/>
        <v>786</v>
      </c>
      <c r="Y798" s="756"/>
      <c r="Z798" s="756"/>
      <c r="AA798" s="756"/>
      <c r="AB798" s="756"/>
      <c r="AC798" s="756"/>
      <c r="AD798" s="756"/>
      <c r="AE798" s="756"/>
      <c r="AF798" s="594"/>
      <c r="AG798" s="705">
        <f t="shared" si="81"/>
        <v>786</v>
      </c>
      <c r="AH798" s="756"/>
      <c r="AI798" s="756"/>
      <c r="AJ798" s="756"/>
      <c r="AK798" s="756"/>
      <c r="AL798" s="756"/>
      <c r="AM798" s="756"/>
      <c r="AN798" s="756"/>
      <c r="AO798" s="685"/>
      <c r="AP798" s="705">
        <f t="shared" si="82"/>
        <v>786</v>
      </c>
      <c r="AQ798" s="756"/>
      <c r="AR798" s="756"/>
      <c r="AS798" s="756"/>
      <c r="AT798" s="756"/>
      <c r="AU798" s="756"/>
      <c r="AV798" s="756"/>
      <c r="AW798" s="756"/>
    </row>
    <row r="799" spans="2:49" x14ac:dyDescent="0.25">
      <c r="B799" s="705">
        <v>787</v>
      </c>
      <c r="C799" s="951">
        <f>(1+_xlfn.XLOOKUP(INT((B799-1)/12)+1,'ZC Curve'!$B$8:$B$107,'ZC Curve'!R$8:R$107,,0))^(1/12)-1</f>
        <v>0</v>
      </c>
      <c r="D799" s="946">
        <f t="shared" si="77"/>
        <v>1</v>
      </c>
      <c r="E799" s="594"/>
      <c r="F799" s="705">
        <f t="shared" si="78"/>
        <v>787</v>
      </c>
      <c r="G799" s="756"/>
      <c r="H799" s="756"/>
      <c r="I799" s="756"/>
      <c r="J799" s="756"/>
      <c r="K799" s="756"/>
      <c r="L799" s="756"/>
      <c r="M799" s="756"/>
      <c r="N799" s="594"/>
      <c r="O799" s="705">
        <f t="shared" si="79"/>
        <v>787</v>
      </c>
      <c r="P799" s="756"/>
      <c r="Q799" s="756"/>
      <c r="R799" s="756"/>
      <c r="S799" s="756"/>
      <c r="T799" s="756"/>
      <c r="U799" s="756"/>
      <c r="V799" s="756"/>
      <c r="W799" s="594"/>
      <c r="X799" s="705">
        <f t="shared" si="80"/>
        <v>787</v>
      </c>
      <c r="Y799" s="756"/>
      <c r="Z799" s="756"/>
      <c r="AA799" s="756"/>
      <c r="AB799" s="756"/>
      <c r="AC799" s="756"/>
      <c r="AD799" s="756"/>
      <c r="AE799" s="756"/>
      <c r="AF799" s="594"/>
      <c r="AG799" s="705">
        <f t="shared" si="81"/>
        <v>787</v>
      </c>
      <c r="AH799" s="756"/>
      <c r="AI799" s="756"/>
      <c r="AJ799" s="756"/>
      <c r="AK799" s="756"/>
      <c r="AL799" s="756"/>
      <c r="AM799" s="756"/>
      <c r="AN799" s="756"/>
      <c r="AO799" s="685"/>
      <c r="AP799" s="705">
        <f t="shared" si="82"/>
        <v>787</v>
      </c>
      <c r="AQ799" s="756"/>
      <c r="AR799" s="756"/>
      <c r="AS799" s="756"/>
      <c r="AT799" s="756"/>
      <c r="AU799" s="756"/>
      <c r="AV799" s="756"/>
      <c r="AW799" s="756"/>
    </row>
    <row r="800" spans="2:49" x14ac:dyDescent="0.25">
      <c r="B800" s="705">
        <v>788</v>
      </c>
      <c r="C800" s="951">
        <f>(1+_xlfn.XLOOKUP(INT((B800-1)/12)+1,'ZC Curve'!$B$8:$B$107,'ZC Curve'!R$8:R$107,,0))^(1/12)-1</f>
        <v>0</v>
      </c>
      <c r="D800" s="946">
        <f t="shared" si="77"/>
        <v>1</v>
      </c>
      <c r="E800" s="594"/>
      <c r="F800" s="705">
        <f t="shared" si="78"/>
        <v>788</v>
      </c>
      <c r="G800" s="756"/>
      <c r="H800" s="756"/>
      <c r="I800" s="756"/>
      <c r="J800" s="756"/>
      <c r="K800" s="756"/>
      <c r="L800" s="756"/>
      <c r="M800" s="756"/>
      <c r="N800" s="594"/>
      <c r="O800" s="705">
        <f t="shared" si="79"/>
        <v>788</v>
      </c>
      <c r="P800" s="756"/>
      <c r="Q800" s="756"/>
      <c r="R800" s="756"/>
      <c r="S800" s="756"/>
      <c r="T800" s="756"/>
      <c r="U800" s="756"/>
      <c r="V800" s="756"/>
      <c r="W800" s="594"/>
      <c r="X800" s="705">
        <f t="shared" si="80"/>
        <v>788</v>
      </c>
      <c r="Y800" s="756"/>
      <c r="Z800" s="756"/>
      <c r="AA800" s="756"/>
      <c r="AB800" s="756"/>
      <c r="AC800" s="756"/>
      <c r="AD800" s="756"/>
      <c r="AE800" s="756"/>
      <c r="AF800" s="594"/>
      <c r="AG800" s="705">
        <f t="shared" si="81"/>
        <v>788</v>
      </c>
      <c r="AH800" s="756"/>
      <c r="AI800" s="756"/>
      <c r="AJ800" s="756"/>
      <c r="AK800" s="756"/>
      <c r="AL800" s="756"/>
      <c r="AM800" s="756"/>
      <c r="AN800" s="756"/>
      <c r="AO800" s="685"/>
      <c r="AP800" s="705">
        <f t="shared" si="82"/>
        <v>788</v>
      </c>
      <c r="AQ800" s="756"/>
      <c r="AR800" s="756"/>
      <c r="AS800" s="756"/>
      <c r="AT800" s="756"/>
      <c r="AU800" s="756"/>
      <c r="AV800" s="756"/>
      <c r="AW800" s="756"/>
    </row>
    <row r="801" spans="2:49" x14ac:dyDescent="0.25">
      <c r="B801" s="705">
        <v>789</v>
      </c>
      <c r="C801" s="951">
        <f>(1+_xlfn.XLOOKUP(INT((B801-1)/12)+1,'ZC Curve'!$B$8:$B$107,'ZC Curve'!R$8:R$107,,0))^(1/12)-1</f>
        <v>0</v>
      </c>
      <c r="D801" s="946">
        <f t="shared" si="77"/>
        <v>1</v>
      </c>
      <c r="E801" s="594"/>
      <c r="F801" s="705">
        <f t="shared" si="78"/>
        <v>789</v>
      </c>
      <c r="G801" s="756"/>
      <c r="H801" s="756"/>
      <c r="I801" s="756"/>
      <c r="J801" s="756"/>
      <c r="K801" s="756"/>
      <c r="L801" s="756"/>
      <c r="M801" s="756"/>
      <c r="N801" s="594"/>
      <c r="O801" s="705">
        <f t="shared" si="79"/>
        <v>789</v>
      </c>
      <c r="P801" s="756"/>
      <c r="Q801" s="756"/>
      <c r="R801" s="756"/>
      <c r="S801" s="756"/>
      <c r="T801" s="756"/>
      <c r="U801" s="756"/>
      <c r="V801" s="756"/>
      <c r="W801" s="594"/>
      <c r="X801" s="705">
        <f t="shared" si="80"/>
        <v>789</v>
      </c>
      <c r="Y801" s="756"/>
      <c r="Z801" s="756"/>
      <c r="AA801" s="756"/>
      <c r="AB801" s="756"/>
      <c r="AC801" s="756"/>
      <c r="AD801" s="756"/>
      <c r="AE801" s="756"/>
      <c r="AF801" s="594"/>
      <c r="AG801" s="705">
        <f t="shared" si="81"/>
        <v>789</v>
      </c>
      <c r="AH801" s="756"/>
      <c r="AI801" s="756"/>
      <c r="AJ801" s="756"/>
      <c r="AK801" s="756"/>
      <c r="AL801" s="756"/>
      <c r="AM801" s="756"/>
      <c r="AN801" s="756"/>
      <c r="AO801" s="685"/>
      <c r="AP801" s="705">
        <f t="shared" si="82"/>
        <v>789</v>
      </c>
      <c r="AQ801" s="756"/>
      <c r="AR801" s="756"/>
      <c r="AS801" s="756"/>
      <c r="AT801" s="756"/>
      <c r="AU801" s="756"/>
      <c r="AV801" s="756"/>
      <c r="AW801" s="756"/>
    </row>
    <row r="802" spans="2:49" x14ac:dyDescent="0.25">
      <c r="B802" s="705">
        <v>790</v>
      </c>
      <c r="C802" s="951">
        <f>(1+_xlfn.XLOOKUP(INT((B802-1)/12)+1,'ZC Curve'!$B$8:$B$107,'ZC Curve'!R$8:R$107,,0))^(1/12)-1</f>
        <v>0</v>
      </c>
      <c r="D802" s="946">
        <f t="shared" si="77"/>
        <v>1</v>
      </c>
      <c r="E802" s="594"/>
      <c r="F802" s="705">
        <f t="shared" si="78"/>
        <v>790</v>
      </c>
      <c r="G802" s="756"/>
      <c r="H802" s="756"/>
      <c r="I802" s="756"/>
      <c r="J802" s="756"/>
      <c r="K802" s="756"/>
      <c r="L802" s="756"/>
      <c r="M802" s="756"/>
      <c r="N802" s="594"/>
      <c r="O802" s="705">
        <f t="shared" si="79"/>
        <v>790</v>
      </c>
      <c r="P802" s="756"/>
      <c r="Q802" s="756"/>
      <c r="R802" s="756"/>
      <c r="S802" s="756"/>
      <c r="T802" s="756"/>
      <c r="U802" s="756"/>
      <c r="V802" s="756"/>
      <c r="W802" s="594"/>
      <c r="X802" s="705">
        <f t="shared" si="80"/>
        <v>790</v>
      </c>
      <c r="Y802" s="756"/>
      <c r="Z802" s="756"/>
      <c r="AA802" s="756"/>
      <c r="AB802" s="756"/>
      <c r="AC802" s="756"/>
      <c r="AD802" s="756"/>
      <c r="AE802" s="756"/>
      <c r="AF802" s="594"/>
      <c r="AG802" s="705">
        <f t="shared" si="81"/>
        <v>790</v>
      </c>
      <c r="AH802" s="756"/>
      <c r="AI802" s="756"/>
      <c r="AJ802" s="756"/>
      <c r="AK802" s="756"/>
      <c r="AL802" s="756"/>
      <c r="AM802" s="756"/>
      <c r="AN802" s="756"/>
      <c r="AO802" s="685"/>
      <c r="AP802" s="705">
        <f t="shared" si="82"/>
        <v>790</v>
      </c>
      <c r="AQ802" s="756"/>
      <c r="AR802" s="756"/>
      <c r="AS802" s="756"/>
      <c r="AT802" s="756"/>
      <c r="AU802" s="756"/>
      <c r="AV802" s="756"/>
      <c r="AW802" s="756"/>
    </row>
    <row r="803" spans="2:49" x14ac:dyDescent="0.25">
      <c r="B803" s="705">
        <v>791</v>
      </c>
      <c r="C803" s="951">
        <f>(1+_xlfn.XLOOKUP(INT((B803-1)/12)+1,'ZC Curve'!$B$8:$B$107,'ZC Curve'!R$8:R$107,,0))^(1/12)-1</f>
        <v>0</v>
      </c>
      <c r="D803" s="946">
        <f t="shared" si="77"/>
        <v>1</v>
      </c>
      <c r="E803" s="594"/>
      <c r="F803" s="705">
        <f t="shared" si="78"/>
        <v>791</v>
      </c>
      <c r="G803" s="756"/>
      <c r="H803" s="756"/>
      <c r="I803" s="756"/>
      <c r="J803" s="756"/>
      <c r="K803" s="756"/>
      <c r="L803" s="756"/>
      <c r="M803" s="756"/>
      <c r="N803" s="594"/>
      <c r="O803" s="705">
        <f t="shared" si="79"/>
        <v>791</v>
      </c>
      <c r="P803" s="756"/>
      <c r="Q803" s="756"/>
      <c r="R803" s="756"/>
      <c r="S803" s="756"/>
      <c r="T803" s="756"/>
      <c r="U803" s="756"/>
      <c r="V803" s="756"/>
      <c r="W803" s="594"/>
      <c r="X803" s="705">
        <f t="shared" si="80"/>
        <v>791</v>
      </c>
      <c r="Y803" s="756"/>
      <c r="Z803" s="756"/>
      <c r="AA803" s="756"/>
      <c r="AB803" s="756"/>
      <c r="AC803" s="756"/>
      <c r="AD803" s="756"/>
      <c r="AE803" s="756"/>
      <c r="AF803" s="594"/>
      <c r="AG803" s="705">
        <f t="shared" si="81"/>
        <v>791</v>
      </c>
      <c r="AH803" s="756"/>
      <c r="AI803" s="756"/>
      <c r="AJ803" s="756"/>
      <c r="AK803" s="756"/>
      <c r="AL803" s="756"/>
      <c r="AM803" s="756"/>
      <c r="AN803" s="756"/>
      <c r="AO803" s="685"/>
      <c r="AP803" s="705">
        <f t="shared" si="82"/>
        <v>791</v>
      </c>
      <c r="AQ803" s="756"/>
      <c r="AR803" s="756"/>
      <c r="AS803" s="756"/>
      <c r="AT803" s="756"/>
      <c r="AU803" s="756"/>
      <c r="AV803" s="756"/>
      <c r="AW803" s="756"/>
    </row>
    <row r="804" spans="2:49" x14ac:dyDescent="0.25">
      <c r="B804" s="705">
        <v>792</v>
      </c>
      <c r="C804" s="951">
        <f>(1+_xlfn.XLOOKUP(INT((B804-1)/12)+1,'ZC Curve'!$B$8:$B$107,'ZC Curve'!R$8:R$107,,0))^(1/12)-1</f>
        <v>0</v>
      </c>
      <c r="D804" s="946">
        <f t="shared" si="77"/>
        <v>1</v>
      </c>
      <c r="E804" s="594"/>
      <c r="F804" s="705">
        <f t="shared" si="78"/>
        <v>792</v>
      </c>
      <c r="G804" s="756"/>
      <c r="H804" s="756"/>
      <c r="I804" s="756"/>
      <c r="J804" s="756"/>
      <c r="K804" s="756"/>
      <c r="L804" s="756"/>
      <c r="M804" s="756"/>
      <c r="N804" s="594"/>
      <c r="O804" s="705">
        <f t="shared" si="79"/>
        <v>792</v>
      </c>
      <c r="P804" s="756"/>
      <c r="Q804" s="756"/>
      <c r="R804" s="756"/>
      <c r="S804" s="756"/>
      <c r="T804" s="756"/>
      <c r="U804" s="756"/>
      <c r="V804" s="756"/>
      <c r="W804" s="594"/>
      <c r="X804" s="705">
        <f t="shared" si="80"/>
        <v>792</v>
      </c>
      <c r="Y804" s="756"/>
      <c r="Z804" s="756"/>
      <c r="AA804" s="756"/>
      <c r="AB804" s="756"/>
      <c r="AC804" s="756"/>
      <c r="AD804" s="756"/>
      <c r="AE804" s="756"/>
      <c r="AF804" s="594"/>
      <c r="AG804" s="705">
        <f t="shared" si="81"/>
        <v>792</v>
      </c>
      <c r="AH804" s="756"/>
      <c r="AI804" s="756"/>
      <c r="AJ804" s="756"/>
      <c r="AK804" s="756"/>
      <c r="AL804" s="756"/>
      <c r="AM804" s="756"/>
      <c r="AN804" s="756"/>
      <c r="AO804" s="685"/>
      <c r="AP804" s="705">
        <f t="shared" si="82"/>
        <v>792</v>
      </c>
      <c r="AQ804" s="756"/>
      <c r="AR804" s="756"/>
      <c r="AS804" s="756"/>
      <c r="AT804" s="756"/>
      <c r="AU804" s="756"/>
      <c r="AV804" s="756"/>
      <c r="AW804" s="756"/>
    </row>
    <row r="805" spans="2:49" x14ac:dyDescent="0.25">
      <c r="B805" s="705">
        <v>793</v>
      </c>
      <c r="C805" s="951">
        <f>(1+_xlfn.XLOOKUP(INT((B805-1)/12)+1,'ZC Curve'!$B$8:$B$107,'ZC Curve'!R$8:R$107,,0))^(1/12)-1</f>
        <v>0</v>
      </c>
      <c r="D805" s="946">
        <f t="shared" si="77"/>
        <v>1</v>
      </c>
      <c r="E805" s="594"/>
      <c r="F805" s="705">
        <f t="shared" si="78"/>
        <v>793</v>
      </c>
      <c r="G805" s="756"/>
      <c r="H805" s="756"/>
      <c r="I805" s="756"/>
      <c r="J805" s="756"/>
      <c r="K805" s="756"/>
      <c r="L805" s="756"/>
      <c r="M805" s="756"/>
      <c r="N805" s="594"/>
      <c r="O805" s="705">
        <f t="shared" si="79"/>
        <v>793</v>
      </c>
      <c r="P805" s="756"/>
      <c r="Q805" s="756"/>
      <c r="R805" s="756"/>
      <c r="S805" s="756"/>
      <c r="T805" s="756"/>
      <c r="U805" s="756"/>
      <c r="V805" s="756"/>
      <c r="W805" s="594"/>
      <c r="X805" s="705">
        <f t="shared" si="80"/>
        <v>793</v>
      </c>
      <c r="Y805" s="756"/>
      <c r="Z805" s="756"/>
      <c r="AA805" s="756"/>
      <c r="AB805" s="756"/>
      <c r="AC805" s="756"/>
      <c r="AD805" s="756"/>
      <c r="AE805" s="756"/>
      <c r="AF805" s="594"/>
      <c r="AG805" s="705">
        <f t="shared" si="81"/>
        <v>793</v>
      </c>
      <c r="AH805" s="756"/>
      <c r="AI805" s="756"/>
      <c r="AJ805" s="756"/>
      <c r="AK805" s="756"/>
      <c r="AL805" s="756"/>
      <c r="AM805" s="756"/>
      <c r="AN805" s="756"/>
      <c r="AO805" s="685"/>
      <c r="AP805" s="705">
        <f t="shared" si="82"/>
        <v>793</v>
      </c>
      <c r="AQ805" s="756"/>
      <c r="AR805" s="756"/>
      <c r="AS805" s="756"/>
      <c r="AT805" s="756"/>
      <c r="AU805" s="756"/>
      <c r="AV805" s="756"/>
      <c r="AW805" s="756"/>
    </row>
    <row r="806" spans="2:49" x14ac:dyDescent="0.25">
      <c r="B806" s="705">
        <v>794</v>
      </c>
      <c r="C806" s="951">
        <f>(1+_xlfn.XLOOKUP(INT((B806-1)/12)+1,'ZC Curve'!$B$8:$B$107,'ZC Curve'!R$8:R$107,,0))^(1/12)-1</f>
        <v>0</v>
      </c>
      <c r="D806" s="946">
        <f t="shared" si="77"/>
        <v>1</v>
      </c>
      <c r="E806" s="594"/>
      <c r="F806" s="705">
        <f t="shared" si="78"/>
        <v>794</v>
      </c>
      <c r="G806" s="756"/>
      <c r="H806" s="756"/>
      <c r="I806" s="756"/>
      <c r="J806" s="756"/>
      <c r="K806" s="756"/>
      <c r="L806" s="756"/>
      <c r="M806" s="756"/>
      <c r="N806" s="594"/>
      <c r="O806" s="705">
        <f t="shared" si="79"/>
        <v>794</v>
      </c>
      <c r="P806" s="756"/>
      <c r="Q806" s="756"/>
      <c r="R806" s="756"/>
      <c r="S806" s="756"/>
      <c r="T806" s="756"/>
      <c r="U806" s="756"/>
      <c r="V806" s="756"/>
      <c r="W806" s="594"/>
      <c r="X806" s="705">
        <f t="shared" si="80"/>
        <v>794</v>
      </c>
      <c r="Y806" s="756"/>
      <c r="Z806" s="756"/>
      <c r="AA806" s="756"/>
      <c r="AB806" s="756"/>
      <c r="AC806" s="756"/>
      <c r="AD806" s="756"/>
      <c r="AE806" s="756"/>
      <c r="AF806" s="594"/>
      <c r="AG806" s="705">
        <f t="shared" si="81"/>
        <v>794</v>
      </c>
      <c r="AH806" s="756"/>
      <c r="AI806" s="756"/>
      <c r="AJ806" s="756"/>
      <c r="AK806" s="756"/>
      <c r="AL806" s="756"/>
      <c r="AM806" s="756"/>
      <c r="AN806" s="756"/>
      <c r="AO806" s="685"/>
      <c r="AP806" s="705">
        <f t="shared" si="82"/>
        <v>794</v>
      </c>
      <c r="AQ806" s="756"/>
      <c r="AR806" s="756"/>
      <c r="AS806" s="756"/>
      <c r="AT806" s="756"/>
      <c r="AU806" s="756"/>
      <c r="AV806" s="756"/>
      <c r="AW806" s="756"/>
    </row>
    <row r="807" spans="2:49" x14ac:dyDescent="0.25">
      <c r="B807" s="705">
        <v>795</v>
      </c>
      <c r="C807" s="951">
        <f>(1+_xlfn.XLOOKUP(INT((B807-1)/12)+1,'ZC Curve'!$B$8:$B$107,'ZC Curve'!R$8:R$107,,0))^(1/12)-1</f>
        <v>0</v>
      </c>
      <c r="D807" s="946">
        <f t="shared" si="77"/>
        <v>1</v>
      </c>
      <c r="E807" s="594"/>
      <c r="F807" s="705">
        <f t="shared" si="78"/>
        <v>795</v>
      </c>
      <c r="G807" s="756"/>
      <c r="H807" s="756"/>
      <c r="I807" s="756"/>
      <c r="J807" s="756"/>
      <c r="K807" s="756"/>
      <c r="L807" s="756"/>
      <c r="M807" s="756"/>
      <c r="N807" s="594"/>
      <c r="O807" s="705">
        <f t="shared" si="79"/>
        <v>795</v>
      </c>
      <c r="P807" s="756"/>
      <c r="Q807" s="756"/>
      <c r="R807" s="756"/>
      <c r="S807" s="756"/>
      <c r="T807" s="756"/>
      <c r="U807" s="756"/>
      <c r="V807" s="756"/>
      <c r="W807" s="594"/>
      <c r="X807" s="705">
        <f t="shared" si="80"/>
        <v>795</v>
      </c>
      <c r="Y807" s="756"/>
      <c r="Z807" s="756"/>
      <c r="AA807" s="756"/>
      <c r="AB807" s="756"/>
      <c r="AC807" s="756"/>
      <c r="AD807" s="756"/>
      <c r="AE807" s="756"/>
      <c r="AF807" s="594"/>
      <c r="AG807" s="705">
        <f t="shared" si="81"/>
        <v>795</v>
      </c>
      <c r="AH807" s="756"/>
      <c r="AI807" s="756"/>
      <c r="AJ807" s="756"/>
      <c r="AK807" s="756"/>
      <c r="AL807" s="756"/>
      <c r="AM807" s="756"/>
      <c r="AN807" s="756"/>
      <c r="AO807" s="685"/>
      <c r="AP807" s="705">
        <f t="shared" si="82"/>
        <v>795</v>
      </c>
      <c r="AQ807" s="756"/>
      <c r="AR807" s="756"/>
      <c r="AS807" s="756"/>
      <c r="AT807" s="756"/>
      <c r="AU807" s="756"/>
      <c r="AV807" s="756"/>
      <c r="AW807" s="756"/>
    </row>
    <row r="808" spans="2:49" x14ac:dyDescent="0.25">
      <c r="B808" s="705">
        <v>796</v>
      </c>
      <c r="C808" s="951">
        <f>(1+_xlfn.XLOOKUP(INT((B808-1)/12)+1,'ZC Curve'!$B$8:$B$107,'ZC Curve'!R$8:R$107,,0))^(1/12)-1</f>
        <v>0</v>
      </c>
      <c r="D808" s="946">
        <f t="shared" si="77"/>
        <v>1</v>
      </c>
      <c r="E808" s="594"/>
      <c r="F808" s="705">
        <f t="shared" si="78"/>
        <v>796</v>
      </c>
      <c r="G808" s="756"/>
      <c r="H808" s="756"/>
      <c r="I808" s="756"/>
      <c r="J808" s="756"/>
      <c r="K808" s="756"/>
      <c r="L808" s="756"/>
      <c r="M808" s="756"/>
      <c r="N808" s="594"/>
      <c r="O808" s="705">
        <f t="shared" si="79"/>
        <v>796</v>
      </c>
      <c r="P808" s="756"/>
      <c r="Q808" s="756"/>
      <c r="R808" s="756"/>
      <c r="S808" s="756"/>
      <c r="T808" s="756"/>
      <c r="U808" s="756"/>
      <c r="V808" s="756"/>
      <c r="W808" s="594"/>
      <c r="X808" s="705">
        <f t="shared" si="80"/>
        <v>796</v>
      </c>
      <c r="Y808" s="756"/>
      <c r="Z808" s="756"/>
      <c r="AA808" s="756"/>
      <c r="AB808" s="756"/>
      <c r="AC808" s="756"/>
      <c r="AD808" s="756"/>
      <c r="AE808" s="756"/>
      <c r="AF808" s="594"/>
      <c r="AG808" s="705">
        <f t="shared" si="81"/>
        <v>796</v>
      </c>
      <c r="AH808" s="756"/>
      <c r="AI808" s="756"/>
      <c r="AJ808" s="756"/>
      <c r="AK808" s="756"/>
      <c r="AL808" s="756"/>
      <c r="AM808" s="756"/>
      <c r="AN808" s="756"/>
      <c r="AO808" s="685"/>
      <c r="AP808" s="705">
        <f t="shared" si="82"/>
        <v>796</v>
      </c>
      <c r="AQ808" s="756"/>
      <c r="AR808" s="756"/>
      <c r="AS808" s="756"/>
      <c r="AT808" s="756"/>
      <c r="AU808" s="756"/>
      <c r="AV808" s="756"/>
      <c r="AW808" s="756"/>
    </row>
    <row r="809" spans="2:49" x14ac:dyDescent="0.25">
      <c r="B809" s="705">
        <v>797</v>
      </c>
      <c r="C809" s="951">
        <f>(1+_xlfn.XLOOKUP(INT((B809-1)/12)+1,'ZC Curve'!$B$8:$B$107,'ZC Curve'!R$8:R$107,,0))^(1/12)-1</f>
        <v>0</v>
      </c>
      <c r="D809" s="946">
        <f t="shared" si="77"/>
        <v>1</v>
      </c>
      <c r="E809" s="594"/>
      <c r="F809" s="705">
        <f t="shared" si="78"/>
        <v>797</v>
      </c>
      <c r="G809" s="756"/>
      <c r="H809" s="756"/>
      <c r="I809" s="756"/>
      <c r="J809" s="756"/>
      <c r="K809" s="756"/>
      <c r="L809" s="756"/>
      <c r="M809" s="756"/>
      <c r="N809" s="594"/>
      <c r="O809" s="705">
        <f t="shared" si="79"/>
        <v>797</v>
      </c>
      <c r="P809" s="756"/>
      <c r="Q809" s="756"/>
      <c r="R809" s="756"/>
      <c r="S809" s="756"/>
      <c r="T809" s="756"/>
      <c r="U809" s="756"/>
      <c r="V809" s="756"/>
      <c r="W809" s="594"/>
      <c r="X809" s="705">
        <f t="shared" si="80"/>
        <v>797</v>
      </c>
      <c r="Y809" s="756"/>
      <c r="Z809" s="756"/>
      <c r="AA809" s="756"/>
      <c r="AB809" s="756"/>
      <c r="AC809" s="756"/>
      <c r="AD809" s="756"/>
      <c r="AE809" s="756"/>
      <c r="AF809" s="594"/>
      <c r="AG809" s="705">
        <f t="shared" si="81"/>
        <v>797</v>
      </c>
      <c r="AH809" s="756"/>
      <c r="AI809" s="756"/>
      <c r="AJ809" s="756"/>
      <c r="AK809" s="756"/>
      <c r="AL809" s="756"/>
      <c r="AM809" s="756"/>
      <c r="AN809" s="756"/>
      <c r="AO809" s="685"/>
      <c r="AP809" s="705">
        <f t="shared" si="82"/>
        <v>797</v>
      </c>
      <c r="AQ809" s="756"/>
      <c r="AR809" s="756"/>
      <c r="AS809" s="756"/>
      <c r="AT809" s="756"/>
      <c r="AU809" s="756"/>
      <c r="AV809" s="756"/>
      <c r="AW809" s="756"/>
    </row>
    <row r="810" spans="2:49" x14ac:dyDescent="0.25">
      <c r="B810" s="705">
        <v>798</v>
      </c>
      <c r="C810" s="951">
        <f>(1+_xlfn.XLOOKUP(INT((B810-1)/12)+1,'ZC Curve'!$B$8:$B$107,'ZC Curve'!R$8:R$107,,0))^(1/12)-1</f>
        <v>0</v>
      </c>
      <c r="D810" s="946">
        <f t="shared" si="77"/>
        <v>1</v>
      </c>
      <c r="E810" s="594"/>
      <c r="F810" s="705">
        <f t="shared" si="78"/>
        <v>798</v>
      </c>
      <c r="G810" s="756"/>
      <c r="H810" s="756"/>
      <c r="I810" s="756"/>
      <c r="J810" s="756"/>
      <c r="K810" s="756"/>
      <c r="L810" s="756"/>
      <c r="M810" s="756"/>
      <c r="N810" s="594"/>
      <c r="O810" s="705">
        <f t="shared" si="79"/>
        <v>798</v>
      </c>
      <c r="P810" s="756"/>
      <c r="Q810" s="756"/>
      <c r="R810" s="756"/>
      <c r="S810" s="756"/>
      <c r="T810" s="756"/>
      <c r="U810" s="756"/>
      <c r="V810" s="756"/>
      <c r="W810" s="594"/>
      <c r="X810" s="705">
        <f t="shared" si="80"/>
        <v>798</v>
      </c>
      <c r="Y810" s="756"/>
      <c r="Z810" s="756"/>
      <c r="AA810" s="756"/>
      <c r="AB810" s="756"/>
      <c r="AC810" s="756"/>
      <c r="AD810" s="756"/>
      <c r="AE810" s="756"/>
      <c r="AF810" s="594"/>
      <c r="AG810" s="705">
        <f t="shared" si="81"/>
        <v>798</v>
      </c>
      <c r="AH810" s="756"/>
      <c r="AI810" s="756"/>
      <c r="AJ810" s="756"/>
      <c r="AK810" s="756"/>
      <c r="AL810" s="756"/>
      <c r="AM810" s="756"/>
      <c r="AN810" s="756"/>
      <c r="AO810" s="685"/>
      <c r="AP810" s="705">
        <f t="shared" si="82"/>
        <v>798</v>
      </c>
      <c r="AQ810" s="756"/>
      <c r="AR810" s="756"/>
      <c r="AS810" s="756"/>
      <c r="AT810" s="756"/>
      <c r="AU810" s="756"/>
      <c r="AV810" s="756"/>
      <c r="AW810" s="756"/>
    </row>
    <row r="811" spans="2:49" x14ac:dyDescent="0.25">
      <c r="B811" s="705">
        <v>799</v>
      </c>
      <c r="C811" s="951">
        <f>(1+_xlfn.XLOOKUP(INT((B811-1)/12)+1,'ZC Curve'!$B$8:$B$107,'ZC Curve'!R$8:R$107,,0))^(1/12)-1</f>
        <v>0</v>
      </c>
      <c r="D811" s="946">
        <f t="shared" si="77"/>
        <v>1</v>
      </c>
      <c r="E811" s="594"/>
      <c r="F811" s="705">
        <f t="shared" si="78"/>
        <v>799</v>
      </c>
      <c r="G811" s="756"/>
      <c r="H811" s="756"/>
      <c r="I811" s="756"/>
      <c r="J811" s="756"/>
      <c r="K811" s="756"/>
      <c r="L811" s="756"/>
      <c r="M811" s="756"/>
      <c r="N811" s="594"/>
      <c r="O811" s="705">
        <f t="shared" si="79"/>
        <v>799</v>
      </c>
      <c r="P811" s="756"/>
      <c r="Q811" s="756"/>
      <c r="R811" s="756"/>
      <c r="S811" s="756"/>
      <c r="T811" s="756"/>
      <c r="U811" s="756"/>
      <c r="V811" s="756"/>
      <c r="W811" s="594"/>
      <c r="X811" s="705">
        <f t="shared" si="80"/>
        <v>799</v>
      </c>
      <c r="Y811" s="756"/>
      <c r="Z811" s="756"/>
      <c r="AA811" s="756"/>
      <c r="AB811" s="756"/>
      <c r="AC811" s="756"/>
      <c r="AD811" s="756"/>
      <c r="AE811" s="756"/>
      <c r="AF811" s="594"/>
      <c r="AG811" s="705">
        <f t="shared" si="81"/>
        <v>799</v>
      </c>
      <c r="AH811" s="756"/>
      <c r="AI811" s="756"/>
      <c r="AJ811" s="756"/>
      <c r="AK811" s="756"/>
      <c r="AL811" s="756"/>
      <c r="AM811" s="756"/>
      <c r="AN811" s="756"/>
      <c r="AO811" s="685"/>
      <c r="AP811" s="705">
        <f t="shared" si="82"/>
        <v>799</v>
      </c>
      <c r="AQ811" s="756"/>
      <c r="AR811" s="756"/>
      <c r="AS811" s="756"/>
      <c r="AT811" s="756"/>
      <c r="AU811" s="756"/>
      <c r="AV811" s="756"/>
      <c r="AW811" s="756"/>
    </row>
    <row r="812" spans="2:49" x14ac:dyDescent="0.25">
      <c r="B812" s="705">
        <v>800</v>
      </c>
      <c r="C812" s="951">
        <f>(1+_xlfn.XLOOKUP(INT((B812-1)/12)+1,'ZC Curve'!$B$8:$B$107,'ZC Curve'!R$8:R$107,,0))^(1/12)-1</f>
        <v>0</v>
      </c>
      <c r="D812" s="946">
        <f t="shared" si="77"/>
        <v>1</v>
      </c>
      <c r="E812" s="594"/>
      <c r="F812" s="705">
        <f t="shared" si="78"/>
        <v>800</v>
      </c>
      <c r="G812" s="756"/>
      <c r="H812" s="756"/>
      <c r="I812" s="756"/>
      <c r="J812" s="756"/>
      <c r="K812" s="756"/>
      <c r="L812" s="756"/>
      <c r="M812" s="756"/>
      <c r="N812" s="594"/>
      <c r="O812" s="705">
        <f t="shared" si="79"/>
        <v>800</v>
      </c>
      <c r="P812" s="756"/>
      <c r="Q812" s="756"/>
      <c r="R812" s="756"/>
      <c r="S812" s="756"/>
      <c r="T812" s="756"/>
      <c r="U812" s="756"/>
      <c r="V812" s="756"/>
      <c r="W812" s="594"/>
      <c r="X812" s="705">
        <f t="shared" si="80"/>
        <v>800</v>
      </c>
      <c r="Y812" s="756"/>
      <c r="Z812" s="756"/>
      <c r="AA812" s="756"/>
      <c r="AB812" s="756"/>
      <c r="AC812" s="756"/>
      <c r="AD812" s="756"/>
      <c r="AE812" s="756"/>
      <c r="AF812" s="594"/>
      <c r="AG812" s="705">
        <f t="shared" si="81"/>
        <v>800</v>
      </c>
      <c r="AH812" s="756"/>
      <c r="AI812" s="756"/>
      <c r="AJ812" s="756"/>
      <c r="AK812" s="756"/>
      <c r="AL812" s="756"/>
      <c r="AM812" s="756"/>
      <c r="AN812" s="756"/>
      <c r="AO812" s="685"/>
      <c r="AP812" s="705">
        <f t="shared" si="82"/>
        <v>800</v>
      </c>
      <c r="AQ812" s="756"/>
      <c r="AR812" s="756"/>
      <c r="AS812" s="756"/>
      <c r="AT812" s="756"/>
      <c r="AU812" s="756"/>
      <c r="AV812" s="756"/>
      <c r="AW812" s="756"/>
    </row>
    <row r="813" spans="2:49" x14ac:dyDescent="0.25">
      <c r="B813" s="705">
        <v>801</v>
      </c>
      <c r="C813" s="951">
        <f>(1+_xlfn.XLOOKUP(INT((B813-1)/12)+1,'ZC Curve'!$B$8:$B$107,'ZC Curve'!R$8:R$107,,0))^(1/12)-1</f>
        <v>0</v>
      </c>
      <c r="D813" s="946">
        <f t="shared" si="77"/>
        <v>1</v>
      </c>
      <c r="E813" s="594"/>
      <c r="F813" s="705">
        <f t="shared" si="78"/>
        <v>801</v>
      </c>
      <c r="G813" s="756"/>
      <c r="H813" s="756"/>
      <c r="I813" s="756"/>
      <c r="J813" s="756"/>
      <c r="K813" s="756"/>
      <c r="L813" s="756"/>
      <c r="M813" s="756"/>
      <c r="N813" s="594"/>
      <c r="O813" s="705">
        <f t="shared" si="79"/>
        <v>801</v>
      </c>
      <c r="P813" s="756"/>
      <c r="Q813" s="756"/>
      <c r="R813" s="756"/>
      <c r="S813" s="756"/>
      <c r="T813" s="756"/>
      <c r="U813" s="756"/>
      <c r="V813" s="756"/>
      <c r="W813" s="594"/>
      <c r="X813" s="705">
        <f t="shared" si="80"/>
        <v>801</v>
      </c>
      <c r="Y813" s="756"/>
      <c r="Z813" s="756"/>
      <c r="AA813" s="756"/>
      <c r="AB813" s="756"/>
      <c r="AC813" s="756"/>
      <c r="AD813" s="756"/>
      <c r="AE813" s="756"/>
      <c r="AF813" s="594"/>
      <c r="AG813" s="705">
        <f t="shared" si="81"/>
        <v>801</v>
      </c>
      <c r="AH813" s="756"/>
      <c r="AI813" s="756"/>
      <c r="AJ813" s="756"/>
      <c r="AK813" s="756"/>
      <c r="AL813" s="756"/>
      <c r="AM813" s="756"/>
      <c r="AN813" s="756"/>
      <c r="AO813" s="685"/>
      <c r="AP813" s="705">
        <f t="shared" si="82"/>
        <v>801</v>
      </c>
      <c r="AQ813" s="756"/>
      <c r="AR813" s="756"/>
      <c r="AS813" s="756"/>
      <c r="AT813" s="756"/>
      <c r="AU813" s="756"/>
      <c r="AV813" s="756"/>
      <c r="AW813" s="756"/>
    </row>
    <row r="814" spans="2:49" x14ac:dyDescent="0.25">
      <c r="B814" s="705">
        <v>802</v>
      </c>
      <c r="C814" s="951">
        <f>(1+_xlfn.XLOOKUP(INT((B814-1)/12)+1,'ZC Curve'!$B$8:$B$107,'ZC Curve'!R$8:R$107,,0))^(1/12)-1</f>
        <v>0</v>
      </c>
      <c r="D814" s="946">
        <f t="shared" si="77"/>
        <v>1</v>
      </c>
      <c r="E814" s="594"/>
      <c r="F814" s="705">
        <f t="shared" si="78"/>
        <v>802</v>
      </c>
      <c r="G814" s="756"/>
      <c r="H814" s="756"/>
      <c r="I814" s="756"/>
      <c r="J814" s="756"/>
      <c r="K814" s="756"/>
      <c r="L814" s="756"/>
      <c r="M814" s="756"/>
      <c r="N814" s="594"/>
      <c r="O814" s="705">
        <f t="shared" si="79"/>
        <v>802</v>
      </c>
      <c r="P814" s="756"/>
      <c r="Q814" s="756"/>
      <c r="R814" s="756"/>
      <c r="S814" s="756"/>
      <c r="T814" s="756"/>
      <c r="U814" s="756"/>
      <c r="V814" s="756"/>
      <c r="W814" s="594"/>
      <c r="X814" s="705">
        <f t="shared" si="80"/>
        <v>802</v>
      </c>
      <c r="Y814" s="756"/>
      <c r="Z814" s="756"/>
      <c r="AA814" s="756"/>
      <c r="AB814" s="756"/>
      <c r="AC814" s="756"/>
      <c r="AD814" s="756"/>
      <c r="AE814" s="756"/>
      <c r="AF814" s="594"/>
      <c r="AG814" s="705">
        <f t="shared" si="81"/>
        <v>802</v>
      </c>
      <c r="AH814" s="756"/>
      <c r="AI814" s="756"/>
      <c r="AJ814" s="756"/>
      <c r="AK814" s="756"/>
      <c r="AL814" s="756"/>
      <c r="AM814" s="756"/>
      <c r="AN814" s="756"/>
      <c r="AO814" s="685"/>
      <c r="AP814" s="705">
        <f t="shared" si="82"/>
        <v>802</v>
      </c>
      <c r="AQ814" s="756"/>
      <c r="AR814" s="756"/>
      <c r="AS814" s="756"/>
      <c r="AT814" s="756"/>
      <c r="AU814" s="756"/>
      <c r="AV814" s="756"/>
      <c r="AW814" s="756"/>
    </row>
    <row r="815" spans="2:49" x14ac:dyDescent="0.25">
      <c r="B815" s="705">
        <v>803</v>
      </c>
      <c r="C815" s="951">
        <f>(1+_xlfn.XLOOKUP(INT((B815-1)/12)+1,'ZC Curve'!$B$8:$B$107,'ZC Curve'!R$8:R$107,,0))^(1/12)-1</f>
        <v>0</v>
      </c>
      <c r="D815" s="946">
        <f t="shared" si="77"/>
        <v>1</v>
      </c>
      <c r="E815" s="594"/>
      <c r="F815" s="705">
        <f t="shared" si="78"/>
        <v>803</v>
      </c>
      <c r="G815" s="756"/>
      <c r="H815" s="756"/>
      <c r="I815" s="756"/>
      <c r="J815" s="756"/>
      <c r="K815" s="756"/>
      <c r="L815" s="756"/>
      <c r="M815" s="756"/>
      <c r="N815" s="594"/>
      <c r="O815" s="705">
        <f t="shared" si="79"/>
        <v>803</v>
      </c>
      <c r="P815" s="756"/>
      <c r="Q815" s="756"/>
      <c r="R815" s="756"/>
      <c r="S815" s="756"/>
      <c r="T815" s="756"/>
      <c r="U815" s="756"/>
      <c r="V815" s="756"/>
      <c r="W815" s="594"/>
      <c r="X815" s="705">
        <f t="shared" si="80"/>
        <v>803</v>
      </c>
      <c r="Y815" s="756"/>
      <c r="Z815" s="756"/>
      <c r="AA815" s="756"/>
      <c r="AB815" s="756"/>
      <c r="AC815" s="756"/>
      <c r="AD815" s="756"/>
      <c r="AE815" s="756"/>
      <c r="AF815" s="594"/>
      <c r="AG815" s="705">
        <f t="shared" si="81"/>
        <v>803</v>
      </c>
      <c r="AH815" s="756"/>
      <c r="AI815" s="756"/>
      <c r="AJ815" s="756"/>
      <c r="AK815" s="756"/>
      <c r="AL815" s="756"/>
      <c r="AM815" s="756"/>
      <c r="AN815" s="756"/>
      <c r="AO815" s="685"/>
      <c r="AP815" s="705">
        <f t="shared" si="82"/>
        <v>803</v>
      </c>
      <c r="AQ815" s="756"/>
      <c r="AR815" s="756"/>
      <c r="AS815" s="756"/>
      <c r="AT815" s="756"/>
      <c r="AU815" s="756"/>
      <c r="AV815" s="756"/>
      <c r="AW815" s="756"/>
    </row>
    <row r="816" spans="2:49" x14ac:dyDescent="0.25">
      <c r="B816" s="705">
        <v>804</v>
      </c>
      <c r="C816" s="951">
        <f>(1+_xlfn.XLOOKUP(INT((B816-1)/12)+1,'ZC Curve'!$B$8:$B$107,'ZC Curve'!R$8:R$107,,0))^(1/12)-1</f>
        <v>0</v>
      </c>
      <c r="D816" s="946">
        <f t="shared" si="77"/>
        <v>1</v>
      </c>
      <c r="E816" s="594"/>
      <c r="F816" s="705">
        <f t="shared" si="78"/>
        <v>804</v>
      </c>
      <c r="G816" s="756"/>
      <c r="H816" s="756"/>
      <c r="I816" s="756"/>
      <c r="J816" s="756"/>
      <c r="K816" s="756"/>
      <c r="L816" s="756"/>
      <c r="M816" s="756"/>
      <c r="N816" s="594"/>
      <c r="O816" s="705">
        <f t="shared" si="79"/>
        <v>804</v>
      </c>
      <c r="P816" s="756"/>
      <c r="Q816" s="756"/>
      <c r="R816" s="756"/>
      <c r="S816" s="756"/>
      <c r="T816" s="756"/>
      <c r="U816" s="756"/>
      <c r="V816" s="756"/>
      <c r="W816" s="594"/>
      <c r="X816" s="705">
        <f t="shared" si="80"/>
        <v>804</v>
      </c>
      <c r="Y816" s="756"/>
      <c r="Z816" s="756"/>
      <c r="AA816" s="756"/>
      <c r="AB816" s="756"/>
      <c r="AC816" s="756"/>
      <c r="AD816" s="756"/>
      <c r="AE816" s="756"/>
      <c r="AF816" s="594"/>
      <c r="AG816" s="705">
        <f t="shared" si="81"/>
        <v>804</v>
      </c>
      <c r="AH816" s="756"/>
      <c r="AI816" s="756"/>
      <c r="AJ816" s="756"/>
      <c r="AK816" s="756"/>
      <c r="AL816" s="756"/>
      <c r="AM816" s="756"/>
      <c r="AN816" s="756"/>
      <c r="AO816" s="685"/>
      <c r="AP816" s="705">
        <f t="shared" si="82"/>
        <v>804</v>
      </c>
      <c r="AQ816" s="756"/>
      <c r="AR816" s="756"/>
      <c r="AS816" s="756"/>
      <c r="AT816" s="756"/>
      <c r="AU816" s="756"/>
      <c r="AV816" s="756"/>
      <c r="AW816" s="756"/>
    </row>
    <row r="817" spans="2:49" x14ac:dyDescent="0.25">
      <c r="B817" s="705">
        <v>805</v>
      </c>
      <c r="C817" s="951">
        <f>(1+_xlfn.XLOOKUP(INT((B817-1)/12)+1,'ZC Curve'!$B$8:$B$107,'ZC Curve'!R$8:R$107,,0))^(1/12)-1</f>
        <v>0</v>
      </c>
      <c r="D817" s="946">
        <f t="shared" si="77"/>
        <v>1</v>
      </c>
      <c r="E817" s="594"/>
      <c r="F817" s="705">
        <f t="shared" si="78"/>
        <v>805</v>
      </c>
      <c r="G817" s="756"/>
      <c r="H817" s="756"/>
      <c r="I817" s="756"/>
      <c r="J817" s="756"/>
      <c r="K817" s="756"/>
      <c r="L817" s="756"/>
      <c r="M817" s="756"/>
      <c r="N817" s="594"/>
      <c r="O817" s="705">
        <f t="shared" si="79"/>
        <v>805</v>
      </c>
      <c r="P817" s="756"/>
      <c r="Q817" s="756"/>
      <c r="R817" s="756"/>
      <c r="S817" s="756"/>
      <c r="T817" s="756"/>
      <c r="U817" s="756"/>
      <c r="V817" s="756"/>
      <c r="W817" s="594"/>
      <c r="X817" s="705">
        <f t="shared" si="80"/>
        <v>805</v>
      </c>
      <c r="Y817" s="756"/>
      <c r="Z817" s="756"/>
      <c r="AA817" s="756"/>
      <c r="AB817" s="756"/>
      <c r="AC817" s="756"/>
      <c r="AD817" s="756"/>
      <c r="AE817" s="756"/>
      <c r="AF817" s="594"/>
      <c r="AG817" s="705">
        <f t="shared" si="81"/>
        <v>805</v>
      </c>
      <c r="AH817" s="756"/>
      <c r="AI817" s="756"/>
      <c r="AJ817" s="756"/>
      <c r="AK817" s="756"/>
      <c r="AL817" s="756"/>
      <c r="AM817" s="756"/>
      <c r="AN817" s="756"/>
      <c r="AO817" s="685"/>
      <c r="AP817" s="705">
        <f t="shared" si="82"/>
        <v>805</v>
      </c>
      <c r="AQ817" s="756"/>
      <c r="AR817" s="756"/>
      <c r="AS817" s="756"/>
      <c r="AT817" s="756"/>
      <c r="AU817" s="756"/>
      <c r="AV817" s="756"/>
      <c r="AW817" s="756"/>
    </row>
    <row r="818" spans="2:49" x14ac:dyDescent="0.25">
      <c r="B818" s="705">
        <v>806</v>
      </c>
      <c r="C818" s="951">
        <f>(1+_xlfn.XLOOKUP(INT((B818-1)/12)+1,'ZC Curve'!$B$8:$B$107,'ZC Curve'!R$8:R$107,,0))^(1/12)-1</f>
        <v>0</v>
      </c>
      <c r="D818" s="946">
        <f t="shared" si="77"/>
        <v>1</v>
      </c>
      <c r="E818" s="594"/>
      <c r="F818" s="705">
        <f t="shared" si="78"/>
        <v>806</v>
      </c>
      <c r="G818" s="756"/>
      <c r="H818" s="756"/>
      <c r="I818" s="756"/>
      <c r="J818" s="756"/>
      <c r="K818" s="756"/>
      <c r="L818" s="756"/>
      <c r="M818" s="756"/>
      <c r="N818" s="594"/>
      <c r="O818" s="705">
        <f t="shared" si="79"/>
        <v>806</v>
      </c>
      <c r="P818" s="756"/>
      <c r="Q818" s="756"/>
      <c r="R818" s="756"/>
      <c r="S818" s="756"/>
      <c r="T818" s="756"/>
      <c r="U818" s="756"/>
      <c r="V818" s="756"/>
      <c r="W818" s="594"/>
      <c r="X818" s="705">
        <f t="shared" si="80"/>
        <v>806</v>
      </c>
      <c r="Y818" s="756"/>
      <c r="Z818" s="756"/>
      <c r="AA818" s="756"/>
      <c r="AB818" s="756"/>
      <c r="AC818" s="756"/>
      <c r="AD818" s="756"/>
      <c r="AE818" s="756"/>
      <c r="AF818" s="594"/>
      <c r="AG818" s="705">
        <f t="shared" si="81"/>
        <v>806</v>
      </c>
      <c r="AH818" s="756"/>
      <c r="AI818" s="756"/>
      <c r="AJ818" s="756"/>
      <c r="AK818" s="756"/>
      <c r="AL818" s="756"/>
      <c r="AM818" s="756"/>
      <c r="AN818" s="756"/>
      <c r="AO818" s="685"/>
      <c r="AP818" s="705">
        <f t="shared" si="82"/>
        <v>806</v>
      </c>
      <c r="AQ818" s="756"/>
      <c r="AR818" s="756"/>
      <c r="AS818" s="756"/>
      <c r="AT818" s="756"/>
      <c r="AU818" s="756"/>
      <c r="AV818" s="756"/>
      <c r="AW818" s="756"/>
    </row>
    <row r="819" spans="2:49" x14ac:dyDescent="0.25">
      <c r="B819" s="705">
        <v>807</v>
      </c>
      <c r="C819" s="951">
        <f>(1+_xlfn.XLOOKUP(INT((B819-1)/12)+1,'ZC Curve'!$B$8:$B$107,'ZC Curve'!R$8:R$107,,0))^(1/12)-1</f>
        <v>0</v>
      </c>
      <c r="D819" s="946">
        <f t="shared" si="77"/>
        <v>1</v>
      </c>
      <c r="E819" s="594"/>
      <c r="F819" s="705">
        <f t="shared" si="78"/>
        <v>807</v>
      </c>
      <c r="G819" s="756"/>
      <c r="H819" s="756"/>
      <c r="I819" s="756"/>
      <c r="J819" s="756"/>
      <c r="K819" s="756"/>
      <c r="L819" s="756"/>
      <c r="M819" s="756"/>
      <c r="N819" s="594"/>
      <c r="O819" s="705">
        <f t="shared" si="79"/>
        <v>807</v>
      </c>
      <c r="P819" s="756"/>
      <c r="Q819" s="756"/>
      <c r="R819" s="756"/>
      <c r="S819" s="756"/>
      <c r="T819" s="756"/>
      <c r="U819" s="756"/>
      <c r="V819" s="756"/>
      <c r="W819" s="594"/>
      <c r="X819" s="705">
        <f t="shared" si="80"/>
        <v>807</v>
      </c>
      <c r="Y819" s="756"/>
      <c r="Z819" s="756"/>
      <c r="AA819" s="756"/>
      <c r="AB819" s="756"/>
      <c r="AC819" s="756"/>
      <c r="AD819" s="756"/>
      <c r="AE819" s="756"/>
      <c r="AF819" s="594"/>
      <c r="AG819" s="705">
        <f t="shared" si="81"/>
        <v>807</v>
      </c>
      <c r="AH819" s="756"/>
      <c r="AI819" s="756"/>
      <c r="AJ819" s="756"/>
      <c r="AK819" s="756"/>
      <c r="AL819" s="756"/>
      <c r="AM819" s="756"/>
      <c r="AN819" s="756"/>
      <c r="AO819" s="685"/>
      <c r="AP819" s="705">
        <f t="shared" si="82"/>
        <v>807</v>
      </c>
      <c r="AQ819" s="756"/>
      <c r="AR819" s="756"/>
      <c r="AS819" s="756"/>
      <c r="AT819" s="756"/>
      <c r="AU819" s="756"/>
      <c r="AV819" s="756"/>
      <c r="AW819" s="756"/>
    </row>
    <row r="820" spans="2:49" x14ac:dyDescent="0.25">
      <c r="B820" s="705">
        <v>808</v>
      </c>
      <c r="C820" s="951">
        <f>(1+_xlfn.XLOOKUP(INT((B820-1)/12)+1,'ZC Curve'!$B$8:$B$107,'ZC Curve'!R$8:R$107,,0))^(1/12)-1</f>
        <v>0</v>
      </c>
      <c r="D820" s="946">
        <f t="shared" si="77"/>
        <v>1</v>
      </c>
      <c r="E820" s="594"/>
      <c r="F820" s="705">
        <f t="shared" si="78"/>
        <v>808</v>
      </c>
      <c r="G820" s="756"/>
      <c r="H820" s="756"/>
      <c r="I820" s="756"/>
      <c r="J820" s="756"/>
      <c r="K820" s="756"/>
      <c r="L820" s="756"/>
      <c r="M820" s="756"/>
      <c r="N820" s="594"/>
      <c r="O820" s="705">
        <f t="shared" si="79"/>
        <v>808</v>
      </c>
      <c r="P820" s="756"/>
      <c r="Q820" s="756"/>
      <c r="R820" s="756"/>
      <c r="S820" s="756"/>
      <c r="T820" s="756"/>
      <c r="U820" s="756"/>
      <c r="V820" s="756"/>
      <c r="W820" s="594"/>
      <c r="X820" s="705">
        <f t="shared" si="80"/>
        <v>808</v>
      </c>
      <c r="Y820" s="756"/>
      <c r="Z820" s="756"/>
      <c r="AA820" s="756"/>
      <c r="AB820" s="756"/>
      <c r="AC820" s="756"/>
      <c r="AD820" s="756"/>
      <c r="AE820" s="756"/>
      <c r="AF820" s="594"/>
      <c r="AG820" s="705">
        <f t="shared" si="81"/>
        <v>808</v>
      </c>
      <c r="AH820" s="756"/>
      <c r="AI820" s="756"/>
      <c r="AJ820" s="756"/>
      <c r="AK820" s="756"/>
      <c r="AL820" s="756"/>
      <c r="AM820" s="756"/>
      <c r="AN820" s="756"/>
      <c r="AO820" s="685"/>
      <c r="AP820" s="705">
        <f t="shared" si="82"/>
        <v>808</v>
      </c>
      <c r="AQ820" s="756"/>
      <c r="AR820" s="756"/>
      <c r="AS820" s="756"/>
      <c r="AT820" s="756"/>
      <c r="AU820" s="756"/>
      <c r="AV820" s="756"/>
      <c r="AW820" s="756"/>
    </row>
    <row r="821" spans="2:49" x14ac:dyDescent="0.25">
      <c r="B821" s="705">
        <v>809</v>
      </c>
      <c r="C821" s="951">
        <f>(1+_xlfn.XLOOKUP(INT((B821-1)/12)+1,'ZC Curve'!$B$8:$B$107,'ZC Curve'!R$8:R$107,,0))^(1/12)-1</f>
        <v>0</v>
      </c>
      <c r="D821" s="946">
        <f t="shared" si="77"/>
        <v>1</v>
      </c>
      <c r="E821" s="594"/>
      <c r="F821" s="705">
        <f t="shared" si="78"/>
        <v>809</v>
      </c>
      <c r="G821" s="756"/>
      <c r="H821" s="756"/>
      <c r="I821" s="756"/>
      <c r="J821" s="756"/>
      <c r="K821" s="756"/>
      <c r="L821" s="756"/>
      <c r="M821" s="756"/>
      <c r="N821" s="594"/>
      <c r="O821" s="705">
        <f t="shared" si="79"/>
        <v>809</v>
      </c>
      <c r="P821" s="756"/>
      <c r="Q821" s="756"/>
      <c r="R821" s="756"/>
      <c r="S821" s="756"/>
      <c r="T821" s="756"/>
      <c r="U821" s="756"/>
      <c r="V821" s="756"/>
      <c r="W821" s="594"/>
      <c r="X821" s="705">
        <f t="shared" si="80"/>
        <v>809</v>
      </c>
      <c r="Y821" s="756"/>
      <c r="Z821" s="756"/>
      <c r="AA821" s="756"/>
      <c r="AB821" s="756"/>
      <c r="AC821" s="756"/>
      <c r="AD821" s="756"/>
      <c r="AE821" s="756"/>
      <c r="AF821" s="594"/>
      <c r="AG821" s="705">
        <f t="shared" si="81"/>
        <v>809</v>
      </c>
      <c r="AH821" s="756"/>
      <c r="AI821" s="756"/>
      <c r="AJ821" s="756"/>
      <c r="AK821" s="756"/>
      <c r="AL821" s="756"/>
      <c r="AM821" s="756"/>
      <c r="AN821" s="756"/>
      <c r="AO821" s="685"/>
      <c r="AP821" s="705">
        <f t="shared" si="82"/>
        <v>809</v>
      </c>
      <c r="AQ821" s="756"/>
      <c r="AR821" s="756"/>
      <c r="AS821" s="756"/>
      <c r="AT821" s="756"/>
      <c r="AU821" s="756"/>
      <c r="AV821" s="756"/>
      <c r="AW821" s="756"/>
    </row>
    <row r="822" spans="2:49" x14ac:dyDescent="0.25">
      <c r="B822" s="705">
        <v>810</v>
      </c>
      <c r="C822" s="951">
        <f>(1+_xlfn.XLOOKUP(INT((B822-1)/12)+1,'ZC Curve'!$B$8:$B$107,'ZC Curve'!R$8:R$107,,0))^(1/12)-1</f>
        <v>0</v>
      </c>
      <c r="D822" s="946">
        <f t="shared" si="77"/>
        <v>1</v>
      </c>
      <c r="E822" s="594"/>
      <c r="F822" s="705">
        <f t="shared" si="78"/>
        <v>810</v>
      </c>
      <c r="G822" s="756"/>
      <c r="H822" s="756"/>
      <c r="I822" s="756"/>
      <c r="J822" s="756"/>
      <c r="K822" s="756"/>
      <c r="L822" s="756"/>
      <c r="M822" s="756"/>
      <c r="N822" s="594"/>
      <c r="O822" s="705">
        <f t="shared" si="79"/>
        <v>810</v>
      </c>
      <c r="P822" s="756"/>
      <c r="Q822" s="756"/>
      <c r="R822" s="756"/>
      <c r="S822" s="756"/>
      <c r="T822" s="756"/>
      <c r="U822" s="756"/>
      <c r="V822" s="756"/>
      <c r="W822" s="594"/>
      <c r="X822" s="705">
        <f t="shared" si="80"/>
        <v>810</v>
      </c>
      <c r="Y822" s="756"/>
      <c r="Z822" s="756"/>
      <c r="AA822" s="756"/>
      <c r="AB822" s="756"/>
      <c r="AC822" s="756"/>
      <c r="AD822" s="756"/>
      <c r="AE822" s="756"/>
      <c r="AF822" s="594"/>
      <c r="AG822" s="705">
        <f t="shared" si="81"/>
        <v>810</v>
      </c>
      <c r="AH822" s="756"/>
      <c r="AI822" s="756"/>
      <c r="AJ822" s="756"/>
      <c r="AK822" s="756"/>
      <c r="AL822" s="756"/>
      <c r="AM822" s="756"/>
      <c r="AN822" s="756"/>
      <c r="AO822" s="685"/>
      <c r="AP822" s="705">
        <f t="shared" si="82"/>
        <v>810</v>
      </c>
      <c r="AQ822" s="756"/>
      <c r="AR822" s="756"/>
      <c r="AS822" s="756"/>
      <c r="AT822" s="756"/>
      <c r="AU822" s="756"/>
      <c r="AV822" s="756"/>
      <c r="AW822" s="756"/>
    </row>
    <row r="823" spans="2:49" x14ac:dyDescent="0.25">
      <c r="B823" s="705">
        <v>811</v>
      </c>
      <c r="C823" s="951">
        <f>(1+_xlfn.XLOOKUP(INT((B823-1)/12)+1,'ZC Curve'!$B$8:$B$107,'ZC Curve'!R$8:R$107,,0))^(1/12)-1</f>
        <v>0</v>
      </c>
      <c r="D823" s="946">
        <f t="shared" si="77"/>
        <v>1</v>
      </c>
      <c r="E823" s="594"/>
      <c r="F823" s="705">
        <f t="shared" si="78"/>
        <v>811</v>
      </c>
      <c r="G823" s="756"/>
      <c r="H823" s="756"/>
      <c r="I823" s="756"/>
      <c r="J823" s="756"/>
      <c r="K823" s="756"/>
      <c r="L823" s="756"/>
      <c r="M823" s="756"/>
      <c r="N823" s="594"/>
      <c r="O823" s="705">
        <f t="shared" si="79"/>
        <v>811</v>
      </c>
      <c r="P823" s="756"/>
      <c r="Q823" s="756"/>
      <c r="R823" s="756"/>
      <c r="S823" s="756"/>
      <c r="T823" s="756"/>
      <c r="U823" s="756"/>
      <c r="V823" s="756"/>
      <c r="W823" s="594"/>
      <c r="X823" s="705">
        <f t="shared" si="80"/>
        <v>811</v>
      </c>
      <c r="Y823" s="756"/>
      <c r="Z823" s="756"/>
      <c r="AA823" s="756"/>
      <c r="AB823" s="756"/>
      <c r="AC823" s="756"/>
      <c r="AD823" s="756"/>
      <c r="AE823" s="756"/>
      <c r="AF823" s="594"/>
      <c r="AG823" s="705">
        <f t="shared" si="81"/>
        <v>811</v>
      </c>
      <c r="AH823" s="756"/>
      <c r="AI823" s="756"/>
      <c r="AJ823" s="756"/>
      <c r="AK823" s="756"/>
      <c r="AL823" s="756"/>
      <c r="AM823" s="756"/>
      <c r="AN823" s="756"/>
      <c r="AO823" s="685"/>
      <c r="AP823" s="705">
        <f t="shared" si="82"/>
        <v>811</v>
      </c>
      <c r="AQ823" s="756"/>
      <c r="AR823" s="756"/>
      <c r="AS823" s="756"/>
      <c r="AT823" s="756"/>
      <c r="AU823" s="756"/>
      <c r="AV823" s="756"/>
      <c r="AW823" s="756"/>
    </row>
    <row r="824" spans="2:49" x14ac:dyDescent="0.25">
      <c r="B824" s="705">
        <v>812</v>
      </c>
      <c r="C824" s="951">
        <f>(1+_xlfn.XLOOKUP(INT((B824-1)/12)+1,'ZC Curve'!$B$8:$B$107,'ZC Curve'!R$8:R$107,,0))^(1/12)-1</f>
        <v>0</v>
      </c>
      <c r="D824" s="946">
        <f t="shared" si="77"/>
        <v>1</v>
      </c>
      <c r="E824" s="594"/>
      <c r="F824" s="705">
        <f t="shared" si="78"/>
        <v>812</v>
      </c>
      <c r="G824" s="756"/>
      <c r="H824" s="756"/>
      <c r="I824" s="756"/>
      <c r="J824" s="756"/>
      <c r="K824" s="756"/>
      <c r="L824" s="756"/>
      <c r="M824" s="756"/>
      <c r="N824" s="594"/>
      <c r="O824" s="705">
        <f t="shared" si="79"/>
        <v>812</v>
      </c>
      <c r="P824" s="756"/>
      <c r="Q824" s="756"/>
      <c r="R824" s="756"/>
      <c r="S824" s="756"/>
      <c r="T824" s="756"/>
      <c r="U824" s="756"/>
      <c r="V824" s="756"/>
      <c r="W824" s="594"/>
      <c r="X824" s="705">
        <f t="shared" si="80"/>
        <v>812</v>
      </c>
      <c r="Y824" s="756"/>
      <c r="Z824" s="756"/>
      <c r="AA824" s="756"/>
      <c r="AB824" s="756"/>
      <c r="AC824" s="756"/>
      <c r="AD824" s="756"/>
      <c r="AE824" s="756"/>
      <c r="AF824" s="594"/>
      <c r="AG824" s="705">
        <f t="shared" si="81"/>
        <v>812</v>
      </c>
      <c r="AH824" s="756"/>
      <c r="AI824" s="756"/>
      <c r="AJ824" s="756"/>
      <c r="AK824" s="756"/>
      <c r="AL824" s="756"/>
      <c r="AM824" s="756"/>
      <c r="AN824" s="756"/>
      <c r="AO824" s="685"/>
      <c r="AP824" s="705">
        <f t="shared" si="82"/>
        <v>812</v>
      </c>
      <c r="AQ824" s="756"/>
      <c r="AR824" s="756"/>
      <c r="AS824" s="756"/>
      <c r="AT824" s="756"/>
      <c r="AU824" s="756"/>
      <c r="AV824" s="756"/>
      <c r="AW824" s="756"/>
    </row>
    <row r="825" spans="2:49" x14ac:dyDescent="0.25">
      <c r="B825" s="705">
        <v>813</v>
      </c>
      <c r="C825" s="951">
        <f>(1+_xlfn.XLOOKUP(INT((B825-1)/12)+1,'ZC Curve'!$B$8:$B$107,'ZC Curve'!R$8:R$107,,0))^(1/12)-1</f>
        <v>0</v>
      </c>
      <c r="D825" s="946">
        <f t="shared" si="77"/>
        <v>1</v>
      </c>
      <c r="E825" s="594"/>
      <c r="F825" s="705">
        <f t="shared" si="78"/>
        <v>813</v>
      </c>
      <c r="G825" s="756"/>
      <c r="H825" s="756"/>
      <c r="I825" s="756"/>
      <c r="J825" s="756"/>
      <c r="K825" s="756"/>
      <c r="L825" s="756"/>
      <c r="M825" s="756"/>
      <c r="N825" s="594"/>
      <c r="O825" s="705">
        <f t="shared" si="79"/>
        <v>813</v>
      </c>
      <c r="P825" s="756"/>
      <c r="Q825" s="756"/>
      <c r="R825" s="756"/>
      <c r="S825" s="756"/>
      <c r="T825" s="756"/>
      <c r="U825" s="756"/>
      <c r="V825" s="756"/>
      <c r="W825" s="594"/>
      <c r="X825" s="705">
        <f t="shared" si="80"/>
        <v>813</v>
      </c>
      <c r="Y825" s="756"/>
      <c r="Z825" s="756"/>
      <c r="AA825" s="756"/>
      <c r="AB825" s="756"/>
      <c r="AC825" s="756"/>
      <c r="AD825" s="756"/>
      <c r="AE825" s="756"/>
      <c r="AF825" s="594"/>
      <c r="AG825" s="705">
        <f t="shared" si="81"/>
        <v>813</v>
      </c>
      <c r="AH825" s="756"/>
      <c r="AI825" s="756"/>
      <c r="AJ825" s="756"/>
      <c r="AK825" s="756"/>
      <c r="AL825" s="756"/>
      <c r="AM825" s="756"/>
      <c r="AN825" s="756"/>
      <c r="AO825" s="685"/>
      <c r="AP825" s="705">
        <f t="shared" si="82"/>
        <v>813</v>
      </c>
      <c r="AQ825" s="756"/>
      <c r="AR825" s="756"/>
      <c r="AS825" s="756"/>
      <c r="AT825" s="756"/>
      <c r="AU825" s="756"/>
      <c r="AV825" s="756"/>
      <c r="AW825" s="756"/>
    </row>
    <row r="826" spans="2:49" x14ac:dyDescent="0.25">
      <c r="B826" s="705">
        <v>814</v>
      </c>
      <c r="C826" s="951">
        <f>(1+_xlfn.XLOOKUP(INT((B826-1)/12)+1,'ZC Curve'!$B$8:$B$107,'ZC Curve'!R$8:R$107,,0))^(1/12)-1</f>
        <v>0</v>
      </c>
      <c r="D826" s="946">
        <f t="shared" si="77"/>
        <v>1</v>
      </c>
      <c r="E826" s="594"/>
      <c r="F826" s="705">
        <f t="shared" si="78"/>
        <v>814</v>
      </c>
      <c r="G826" s="756"/>
      <c r="H826" s="756"/>
      <c r="I826" s="756"/>
      <c r="J826" s="756"/>
      <c r="K826" s="756"/>
      <c r="L826" s="756"/>
      <c r="M826" s="756"/>
      <c r="N826" s="594"/>
      <c r="O826" s="705">
        <f t="shared" si="79"/>
        <v>814</v>
      </c>
      <c r="P826" s="756"/>
      <c r="Q826" s="756"/>
      <c r="R826" s="756"/>
      <c r="S826" s="756"/>
      <c r="T826" s="756"/>
      <c r="U826" s="756"/>
      <c r="V826" s="756"/>
      <c r="W826" s="594"/>
      <c r="X826" s="705">
        <f t="shared" si="80"/>
        <v>814</v>
      </c>
      <c r="Y826" s="756"/>
      <c r="Z826" s="756"/>
      <c r="AA826" s="756"/>
      <c r="AB826" s="756"/>
      <c r="AC826" s="756"/>
      <c r="AD826" s="756"/>
      <c r="AE826" s="756"/>
      <c r="AF826" s="594"/>
      <c r="AG826" s="705">
        <f t="shared" si="81"/>
        <v>814</v>
      </c>
      <c r="AH826" s="756"/>
      <c r="AI826" s="756"/>
      <c r="AJ826" s="756"/>
      <c r="AK826" s="756"/>
      <c r="AL826" s="756"/>
      <c r="AM826" s="756"/>
      <c r="AN826" s="756"/>
      <c r="AO826" s="685"/>
      <c r="AP826" s="705">
        <f t="shared" si="82"/>
        <v>814</v>
      </c>
      <c r="AQ826" s="756"/>
      <c r="AR826" s="756"/>
      <c r="AS826" s="756"/>
      <c r="AT826" s="756"/>
      <c r="AU826" s="756"/>
      <c r="AV826" s="756"/>
      <c r="AW826" s="756"/>
    </row>
    <row r="827" spans="2:49" x14ac:dyDescent="0.25">
      <c r="B827" s="705">
        <v>815</v>
      </c>
      <c r="C827" s="951">
        <f>(1+_xlfn.XLOOKUP(INT((B827-1)/12)+1,'ZC Curve'!$B$8:$B$107,'ZC Curve'!R$8:R$107,,0))^(1/12)-1</f>
        <v>0</v>
      </c>
      <c r="D827" s="946">
        <f t="shared" si="77"/>
        <v>1</v>
      </c>
      <c r="E827" s="594"/>
      <c r="F827" s="705">
        <f t="shared" si="78"/>
        <v>815</v>
      </c>
      <c r="G827" s="756"/>
      <c r="H827" s="756"/>
      <c r="I827" s="756"/>
      <c r="J827" s="756"/>
      <c r="K827" s="756"/>
      <c r="L827" s="756"/>
      <c r="M827" s="756"/>
      <c r="N827" s="594"/>
      <c r="O827" s="705">
        <f t="shared" si="79"/>
        <v>815</v>
      </c>
      <c r="P827" s="756"/>
      <c r="Q827" s="756"/>
      <c r="R827" s="756"/>
      <c r="S827" s="756"/>
      <c r="T827" s="756"/>
      <c r="U827" s="756"/>
      <c r="V827" s="756"/>
      <c r="W827" s="594"/>
      <c r="X827" s="705">
        <f t="shared" si="80"/>
        <v>815</v>
      </c>
      <c r="Y827" s="756"/>
      <c r="Z827" s="756"/>
      <c r="AA827" s="756"/>
      <c r="AB827" s="756"/>
      <c r="AC827" s="756"/>
      <c r="AD827" s="756"/>
      <c r="AE827" s="756"/>
      <c r="AF827" s="594"/>
      <c r="AG827" s="705">
        <f t="shared" si="81"/>
        <v>815</v>
      </c>
      <c r="AH827" s="756"/>
      <c r="AI827" s="756"/>
      <c r="AJ827" s="756"/>
      <c r="AK827" s="756"/>
      <c r="AL827" s="756"/>
      <c r="AM827" s="756"/>
      <c r="AN827" s="756"/>
      <c r="AO827" s="685"/>
      <c r="AP827" s="705">
        <f t="shared" si="82"/>
        <v>815</v>
      </c>
      <c r="AQ827" s="756"/>
      <c r="AR827" s="756"/>
      <c r="AS827" s="756"/>
      <c r="AT827" s="756"/>
      <c r="AU827" s="756"/>
      <c r="AV827" s="756"/>
      <c r="AW827" s="756"/>
    </row>
    <row r="828" spans="2:49" x14ac:dyDescent="0.25">
      <c r="B828" s="705">
        <v>816</v>
      </c>
      <c r="C828" s="951">
        <f>(1+_xlfn.XLOOKUP(INT((B828-1)/12)+1,'ZC Curve'!$B$8:$B$107,'ZC Curve'!R$8:R$107,,0))^(1/12)-1</f>
        <v>0</v>
      </c>
      <c r="D828" s="946">
        <f t="shared" si="77"/>
        <v>1</v>
      </c>
      <c r="E828" s="594"/>
      <c r="F828" s="705">
        <f t="shared" si="78"/>
        <v>816</v>
      </c>
      <c r="G828" s="756"/>
      <c r="H828" s="756"/>
      <c r="I828" s="756"/>
      <c r="J828" s="756"/>
      <c r="K828" s="756"/>
      <c r="L828" s="756"/>
      <c r="M828" s="756"/>
      <c r="N828" s="594"/>
      <c r="O828" s="705">
        <f t="shared" si="79"/>
        <v>816</v>
      </c>
      <c r="P828" s="756"/>
      <c r="Q828" s="756"/>
      <c r="R828" s="756"/>
      <c r="S828" s="756"/>
      <c r="T828" s="756"/>
      <c r="U828" s="756"/>
      <c r="V828" s="756"/>
      <c r="W828" s="594"/>
      <c r="X828" s="705">
        <f t="shared" si="80"/>
        <v>816</v>
      </c>
      <c r="Y828" s="756"/>
      <c r="Z828" s="756"/>
      <c r="AA828" s="756"/>
      <c r="AB828" s="756"/>
      <c r="AC828" s="756"/>
      <c r="AD828" s="756"/>
      <c r="AE828" s="756"/>
      <c r="AF828" s="594"/>
      <c r="AG828" s="705">
        <f t="shared" si="81"/>
        <v>816</v>
      </c>
      <c r="AH828" s="756"/>
      <c r="AI828" s="756"/>
      <c r="AJ828" s="756"/>
      <c r="AK828" s="756"/>
      <c r="AL828" s="756"/>
      <c r="AM828" s="756"/>
      <c r="AN828" s="756"/>
      <c r="AO828" s="685"/>
      <c r="AP828" s="705">
        <f t="shared" si="82"/>
        <v>816</v>
      </c>
      <c r="AQ828" s="756"/>
      <c r="AR828" s="756"/>
      <c r="AS828" s="756"/>
      <c r="AT828" s="756"/>
      <c r="AU828" s="756"/>
      <c r="AV828" s="756"/>
      <c r="AW828" s="756"/>
    </row>
    <row r="829" spans="2:49" x14ac:dyDescent="0.25">
      <c r="B829" s="705">
        <v>817</v>
      </c>
      <c r="C829" s="951">
        <f>(1+_xlfn.XLOOKUP(INT((B829-1)/12)+1,'ZC Curve'!$B$8:$B$107,'ZC Curve'!R$8:R$107,,0))^(1/12)-1</f>
        <v>0</v>
      </c>
      <c r="D829" s="946">
        <f t="shared" si="77"/>
        <v>1</v>
      </c>
      <c r="E829" s="594"/>
      <c r="F829" s="705">
        <f t="shared" si="78"/>
        <v>817</v>
      </c>
      <c r="G829" s="756"/>
      <c r="H829" s="756"/>
      <c r="I829" s="756"/>
      <c r="J829" s="756"/>
      <c r="K829" s="756"/>
      <c r="L829" s="756"/>
      <c r="M829" s="756"/>
      <c r="N829" s="594"/>
      <c r="O829" s="705">
        <f t="shared" si="79"/>
        <v>817</v>
      </c>
      <c r="P829" s="756"/>
      <c r="Q829" s="756"/>
      <c r="R829" s="756"/>
      <c r="S829" s="756"/>
      <c r="T829" s="756"/>
      <c r="U829" s="756"/>
      <c r="V829" s="756"/>
      <c r="W829" s="594"/>
      <c r="X829" s="705">
        <f t="shared" si="80"/>
        <v>817</v>
      </c>
      <c r="Y829" s="756"/>
      <c r="Z829" s="756"/>
      <c r="AA829" s="756"/>
      <c r="AB829" s="756"/>
      <c r="AC829" s="756"/>
      <c r="AD829" s="756"/>
      <c r="AE829" s="756"/>
      <c r="AF829" s="594"/>
      <c r="AG829" s="705">
        <f t="shared" si="81"/>
        <v>817</v>
      </c>
      <c r="AH829" s="756"/>
      <c r="AI829" s="756"/>
      <c r="AJ829" s="756"/>
      <c r="AK829" s="756"/>
      <c r="AL829" s="756"/>
      <c r="AM829" s="756"/>
      <c r="AN829" s="756"/>
      <c r="AO829" s="685"/>
      <c r="AP829" s="705">
        <f t="shared" si="82"/>
        <v>817</v>
      </c>
      <c r="AQ829" s="756"/>
      <c r="AR829" s="756"/>
      <c r="AS829" s="756"/>
      <c r="AT829" s="756"/>
      <c r="AU829" s="756"/>
      <c r="AV829" s="756"/>
      <c r="AW829" s="756"/>
    </row>
    <row r="830" spans="2:49" x14ac:dyDescent="0.25">
      <c r="B830" s="705">
        <v>818</v>
      </c>
      <c r="C830" s="951">
        <f>(1+_xlfn.XLOOKUP(INT((B830-1)/12)+1,'ZC Curve'!$B$8:$B$107,'ZC Curve'!R$8:R$107,,0))^(1/12)-1</f>
        <v>0</v>
      </c>
      <c r="D830" s="946">
        <f t="shared" si="77"/>
        <v>1</v>
      </c>
      <c r="E830" s="594"/>
      <c r="F830" s="705">
        <f t="shared" si="78"/>
        <v>818</v>
      </c>
      <c r="G830" s="756"/>
      <c r="H830" s="756"/>
      <c r="I830" s="756"/>
      <c r="J830" s="756"/>
      <c r="K830" s="756"/>
      <c r="L830" s="756"/>
      <c r="M830" s="756"/>
      <c r="N830" s="594"/>
      <c r="O830" s="705">
        <f t="shared" si="79"/>
        <v>818</v>
      </c>
      <c r="P830" s="756"/>
      <c r="Q830" s="756"/>
      <c r="R830" s="756"/>
      <c r="S830" s="756"/>
      <c r="T830" s="756"/>
      <c r="U830" s="756"/>
      <c r="V830" s="756"/>
      <c r="W830" s="594"/>
      <c r="X830" s="705">
        <f t="shared" si="80"/>
        <v>818</v>
      </c>
      <c r="Y830" s="756"/>
      <c r="Z830" s="756"/>
      <c r="AA830" s="756"/>
      <c r="AB830" s="756"/>
      <c r="AC830" s="756"/>
      <c r="AD830" s="756"/>
      <c r="AE830" s="756"/>
      <c r="AF830" s="594"/>
      <c r="AG830" s="705">
        <f t="shared" si="81"/>
        <v>818</v>
      </c>
      <c r="AH830" s="756"/>
      <c r="AI830" s="756"/>
      <c r="AJ830" s="756"/>
      <c r="AK830" s="756"/>
      <c r="AL830" s="756"/>
      <c r="AM830" s="756"/>
      <c r="AN830" s="756"/>
      <c r="AO830" s="685"/>
      <c r="AP830" s="705">
        <f t="shared" si="82"/>
        <v>818</v>
      </c>
      <c r="AQ830" s="756"/>
      <c r="AR830" s="756"/>
      <c r="AS830" s="756"/>
      <c r="AT830" s="756"/>
      <c r="AU830" s="756"/>
      <c r="AV830" s="756"/>
      <c r="AW830" s="756"/>
    </row>
    <row r="831" spans="2:49" x14ac:dyDescent="0.25">
      <c r="B831" s="705">
        <v>819</v>
      </c>
      <c r="C831" s="951">
        <f>(1+_xlfn.XLOOKUP(INT((B831-1)/12)+1,'ZC Curve'!$B$8:$B$107,'ZC Curve'!R$8:R$107,,0))^(1/12)-1</f>
        <v>0</v>
      </c>
      <c r="D831" s="946">
        <f t="shared" si="77"/>
        <v>1</v>
      </c>
      <c r="E831" s="594"/>
      <c r="F831" s="705">
        <f t="shared" si="78"/>
        <v>819</v>
      </c>
      <c r="G831" s="756"/>
      <c r="H831" s="756"/>
      <c r="I831" s="756"/>
      <c r="J831" s="756"/>
      <c r="K831" s="756"/>
      <c r="L831" s="756"/>
      <c r="M831" s="756"/>
      <c r="N831" s="594"/>
      <c r="O831" s="705">
        <f t="shared" si="79"/>
        <v>819</v>
      </c>
      <c r="P831" s="756"/>
      <c r="Q831" s="756"/>
      <c r="R831" s="756"/>
      <c r="S831" s="756"/>
      <c r="T831" s="756"/>
      <c r="U831" s="756"/>
      <c r="V831" s="756"/>
      <c r="W831" s="594"/>
      <c r="X831" s="705">
        <f t="shared" si="80"/>
        <v>819</v>
      </c>
      <c r="Y831" s="756"/>
      <c r="Z831" s="756"/>
      <c r="AA831" s="756"/>
      <c r="AB831" s="756"/>
      <c r="AC831" s="756"/>
      <c r="AD831" s="756"/>
      <c r="AE831" s="756"/>
      <c r="AF831" s="594"/>
      <c r="AG831" s="705">
        <f t="shared" si="81"/>
        <v>819</v>
      </c>
      <c r="AH831" s="756"/>
      <c r="AI831" s="756"/>
      <c r="AJ831" s="756"/>
      <c r="AK831" s="756"/>
      <c r="AL831" s="756"/>
      <c r="AM831" s="756"/>
      <c r="AN831" s="756"/>
      <c r="AO831" s="685"/>
      <c r="AP831" s="705">
        <f t="shared" si="82"/>
        <v>819</v>
      </c>
      <c r="AQ831" s="756"/>
      <c r="AR831" s="756"/>
      <c r="AS831" s="756"/>
      <c r="AT831" s="756"/>
      <c r="AU831" s="756"/>
      <c r="AV831" s="756"/>
      <c r="AW831" s="756"/>
    </row>
    <row r="832" spans="2:49" x14ac:dyDescent="0.25">
      <c r="B832" s="705">
        <v>820</v>
      </c>
      <c r="C832" s="951">
        <f>(1+_xlfn.XLOOKUP(INT((B832-1)/12)+1,'ZC Curve'!$B$8:$B$107,'ZC Curve'!R$8:R$107,,0))^(1/12)-1</f>
        <v>0</v>
      </c>
      <c r="D832" s="946">
        <f t="shared" si="77"/>
        <v>1</v>
      </c>
      <c r="E832" s="594"/>
      <c r="F832" s="705">
        <f t="shared" si="78"/>
        <v>820</v>
      </c>
      <c r="G832" s="756"/>
      <c r="H832" s="756"/>
      <c r="I832" s="756"/>
      <c r="J832" s="756"/>
      <c r="K832" s="756"/>
      <c r="L832" s="756"/>
      <c r="M832" s="756"/>
      <c r="N832" s="594"/>
      <c r="O832" s="705">
        <f t="shared" si="79"/>
        <v>820</v>
      </c>
      <c r="P832" s="756"/>
      <c r="Q832" s="756"/>
      <c r="R832" s="756"/>
      <c r="S832" s="756"/>
      <c r="T832" s="756"/>
      <c r="U832" s="756"/>
      <c r="V832" s="756"/>
      <c r="W832" s="594"/>
      <c r="X832" s="705">
        <f t="shared" si="80"/>
        <v>820</v>
      </c>
      <c r="Y832" s="756"/>
      <c r="Z832" s="756"/>
      <c r="AA832" s="756"/>
      <c r="AB832" s="756"/>
      <c r="AC832" s="756"/>
      <c r="AD832" s="756"/>
      <c r="AE832" s="756"/>
      <c r="AF832" s="594"/>
      <c r="AG832" s="705">
        <f t="shared" si="81"/>
        <v>820</v>
      </c>
      <c r="AH832" s="756"/>
      <c r="AI832" s="756"/>
      <c r="AJ832" s="756"/>
      <c r="AK832" s="756"/>
      <c r="AL832" s="756"/>
      <c r="AM832" s="756"/>
      <c r="AN832" s="756"/>
      <c r="AO832" s="685"/>
      <c r="AP832" s="705">
        <f t="shared" si="82"/>
        <v>820</v>
      </c>
      <c r="AQ832" s="756"/>
      <c r="AR832" s="756"/>
      <c r="AS832" s="756"/>
      <c r="AT832" s="756"/>
      <c r="AU832" s="756"/>
      <c r="AV832" s="756"/>
      <c r="AW832" s="756"/>
    </row>
    <row r="833" spans="2:49" x14ac:dyDescent="0.25">
      <c r="B833" s="705">
        <v>821</v>
      </c>
      <c r="C833" s="951">
        <f>(1+_xlfn.XLOOKUP(INT((B833-1)/12)+1,'ZC Curve'!$B$8:$B$107,'ZC Curve'!R$8:R$107,,0))^(1/12)-1</f>
        <v>0</v>
      </c>
      <c r="D833" s="946">
        <f t="shared" si="77"/>
        <v>1</v>
      </c>
      <c r="E833" s="594"/>
      <c r="F833" s="705">
        <f t="shared" si="78"/>
        <v>821</v>
      </c>
      <c r="G833" s="756"/>
      <c r="H833" s="756"/>
      <c r="I833" s="756"/>
      <c r="J833" s="756"/>
      <c r="K833" s="756"/>
      <c r="L833" s="756"/>
      <c r="M833" s="756"/>
      <c r="N833" s="594"/>
      <c r="O833" s="705">
        <f t="shared" si="79"/>
        <v>821</v>
      </c>
      <c r="P833" s="756"/>
      <c r="Q833" s="756"/>
      <c r="R833" s="756"/>
      <c r="S833" s="756"/>
      <c r="T833" s="756"/>
      <c r="U833" s="756"/>
      <c r="V833" s="756"/>
      <c r="W833" s="594"/>
      <c r="X833" s="705">
        <f t="shared" si="80"/>
        <v>821</v>
      </c>
      <c r="Y833" s="756"/>
      <c r="Z833" s="756"/>
      <c r="AA833" s="756"/>
      <c r="AB833" s="756"/>
      <c r="AC833" s="756"/>
      <c r="AD833" s="756"/>
      <c r="AE833" s="756"/>
      <c r="AF833" s="594"/>
      <c r="AG833" s="705">
        <f t="shared" si="81"/>
        <v>821</v>
      </c>
      <c r="AH833" s="756"/>
      <c r="AI833" s="756"/>
      <c r="AJ833" s="756"/>
      <c r="AK833" s="756"/>
      <c r="AL833" s="756"/>
      <c r="AM833" s="756"/>
      <c r="AN833" s="756"/>
      <c r="AO833" s="685"/>
      <c r="AP833" s="705">
        <f t="shared" si="82"/>
        <v>821</v>
      </c>
      <c r="AQ833" s="756"/>
      <c r="AR833" s="756"/>
      <c r="AS833" s="756"/>
      <c r="AT833" s="756"/>
      <c r="AU833" s="756"/>
      <c r="AV833" s="756"/>
      <c r="AW833" s="756"/>
    </row>
    <row r="834" spans="2:49" x14ac:dyDescent="0.25">
      <c r="B834" s="705">
        <v>822</v>
      </c>
      <c r="C834" s="951">
        <f>(1+_xlfn.XLOOKUP(INT((B834-1)/12)+1,'ZC Curve'!$B$8:$B$107,'ZC Curve'!R$8:R$107,,0))^(1/12)-1</f>
        <v>0</v>
      </c>
      <c r="D834" s="946">
        <f t="shared" si="77"/>
        <v>1</v>
      </c>
      <c r="E834" s="594"/>
      <c r="F834" s="705">
        <f t="shared" si="78"/>
        <v>822</v>
      </c>
      <c r="G834" s="756"/>
      <c r="H834" s="756"/>
      <c r="I834" s="756"/>
      <c r="J834" s="756"/>
      <c r="K834" s="756"/>
      <c r="L834" s="756"/>
      <c r="M834" s="756"/>
      <c r="N834" s="594"/>
      <c r="O834" s="705">
        <f t="shared" si="79"/>
        <v>822</v>
      </c>
      <c r="P834" s="756"/>
      <c r="Q834" s="756"/>
      <c r="R834" s="756"/>
      <c r="S834" s="756"/>
      <c r="T834" s="756"/>
      <c r="U834" s="756"/>
      <c r="V834" s="756"/>
      <c r="W834" s="594"/>
      <c r="X834" s="705">
        <f t="shared" si="80"/>
        <v>822</v>
      </c>
      <c r="Y834" s="756"/>
      <c r="Z834" s="756"/>
      <c r="AA834" s="756"/>
      <c r="AB834" s="756"/>
      <c r="AC834" s="756"/>
      <c r="AD834" s="756"/>
      <c r="AE834" s="756"/>
      <c r="AF834" s="594"/>
      <c r="AG834" s="705">
        <f t="shared" si="81"/>
        <v>822</v>
      </c>
      <c r="AH834" s="756"/>
      <c r="AI834" s="756"/>
      <c r="AJ834" s="756"/>
      <c r="AK834" s="756"/>
      <c r="AL834" s="756"/>
      <c r="AM834" s="756"/>
      <c r="AN834" s="756"/>
      <c r="AO834" s="685"/>
      <c r="AP834" s="705">
        <f t="shared" si="82"/>
        <v>822</v>
      </c>
      <c r="AQ834" s="756"/>
      <c r="AR834" s="756"/>
      <c r="AS834" s="756"/>
      <c r="AT834" s="756"/>
      <c r="AU834" s="756"/>
      <c r="AV834" s="756"/>
      <c r="AW834" s="756"/>
    </row>
    <row r="835" spans="2:49" x14ac:dyDescent="0.25">
      <c r="B835" s="705">
        <v>823</v>
      </c>
      <c r="C835" s="951">
        <f>(1+_xlfn.XLOOKUP(INT((B835-1)/12)+1,'ZC Curve'!$B$8:$B$107,'ZC Curve'!R$8:R$107,,0))^(1/12)-1</f>
        <v>0</v>
      </c>
      <c r="D835" s="946">
        <f t="shared" si="77"/>
        <v>1</v>
      </c>
      <c r="E835" s="594"/>
      <c r="F835" s="705">
        <f t="shared" si="78"/>
        <v>823</v>
      </c>
      <c r="G835" s="756"/>
      <c r="H835" s="756"/>
      <c r="I835" s="756"/>
      <c r="J835" s="756"/>
      <c r="K835" s="756"/>
      <c r="L835" s="756"/>
      <c r="M835" s="756"/>
      <c r="N835" s="594"/>
      <c r="O835" s="705">
        <f t="shared" si="79"/>
        <v>823</v>
      </c>
      <c r="P835" s="756"/>
      <c r="Q835" s="756"/>
      <c r="R835" s="756"/>
      <c r="S835" s="756"/>
      <c r="T835" s="756"/>
      <c r="U835" s="756"/>
      <c r="V835" s="756"/>
      <c r="W835" s="594"/>
      <c r="X835" s="705">
        <f t="shared" si="80"/>
        <v>823</v>
      </c>
      <c r="Y835" s="756"/>
      <c r="Z835" s="756"/>
      <c r="AA835" s="756"/>
      <c r="AB835" s="756"/>
      <c r="AC835" s="756"/>
      <c r="AD835" s="756"/>
      <c r="AE835" s="756"/>
      <c r="AF835" s="594"/>
      <c r="AG835" s="705">
        <f t="shared" si="81"/>
        <v>823</v>
      </c>
      <c r="AH835" s="756"/>
      <c r="AI835" s="756"/>
      <c r="AJ835" s="756"/>
      <c r="AK835" s="756"/>
      <c r="AL835" s="756"/>
      <c r="AM835" s="756"/>
      <c r="AN835" s="756"/>
      <c r="AO835" s="685"/>
      <c r="AP835" s="705">
        <f t="shared" si="82"/>
        <v>823</v>
      </c>
      <c r="AQ835" s="756"/>
      <c r="AR835" s="756"/>
      <c r="AS835" s="756"/>
      <c r="AT835" s="756"/>
      <c r="AU835" s="756"/>
      <c r="AV835" s="756"/>
      <c r="AW835" s="756"/>
    </row>
    <row r="836" spans="2:49" x14ac:dyDescent="0.25">
      <c r="B836" s="705">
        <v>824</v>
      </c>
      <c r="C836" s="951">
        <f>(1+_xlfn.XLOOKUP(INT((B836-1)/12)+1,'ZC Curve'!$B$8:$B$107,'ZC Curve'!R$8:R$107,,0))^(1/12)-1</f>
        <v>0</v>
      </c>
      <c r="D836" s="946">
        <f t="shared" si="77"/>
        <v>1</v>
      </c>
      <c r="E836" s="594"/>
      <c r="F836" s="705">
        <f t="shared" si="78"/>
        <v>824</v>
      </c>
      <c r="G836" s="756"/>
      <c r="H836" s="756"/>
      <c r="I836" s="756"/>
      <c r="J836" s="756"/>
      <c r="K836" s="756"/>
      <c r="L836" s="756"/>
      <c r="M836" s="756"/>
      <c r="N836" s="594"/>
      <c r="O836" s="705">
        <f t="shared" si="79"/>
        <v>824</v>
      </c>
      <c r="P836" s="756"/>
      <c r="Q836" s="756"/>
      <c r="R836" s="756"/>
      <c r="S836" s="756"/>
      <c r="T836" s="756"/>
      <c r="U836" s="756"/>
      <c r="V836" s="756"/>
      <c r="W836" s="594"/>
      <c r="X836" s="705">
        <f t="shared" si="80"/>
        <v>824</v>
      </c>
      <c r="Y836" s="756"/>
      <c r="Z836" s="756"/>
      <c r="AA836" s="756"/>
      <c r="AB836" s="756"/>
      <c r="AC836" s="756"/>
      <c r="AD836" s="756"/>
      <c r="AE836" s="756"/>
      <c r="AF836" s="594"/>
      <c r="AG836" s="705">
        <f t="shared" si="81"/>
        <v>824</v>
      </c>
      <c r="AH836" s="756"/>
      <c r="AI836" s="756"/>
      <c r="AJ836" s="756"/>
      <c r="AK836" s="756"/>
      <c r="AL836" s="756"/>
      <c r="AM836" s="756"/>
      <c r="AN836" s="756"/>
      <c r="AO836" s="685"/>
      <c r="AP836" s="705">
        <f t="shared" si="82"/>
        <v>824</v>
      </c>
      <c r="AQ836" s="756"/>
      <c r="AR836" s="756"/>
      <c r="AS836" s="756"/>
      <c r="AT836" s="756"/>
      <c r="AU836" s="756"/>
      <c r="AV836" s="756"/>
      <c r="AW836" s="756"/>
    </row>
    <row r="837" spans="2:49" x14ac:dyDescent="0.25">
      <c r="B837" s="705">
        <v>825</v>
      </c>
      <c r="C837" s="951">
        <f>(1+_xlfn.XLOOKUP(INT((B837-1)/12)+1,'ZC Curve'!$B$8:$B$107,'ZC Curve'!R$8:R$107,,0))^(1/12)-1</f>
        <v>0</v>
      </c>
      <c r="D837" s="946">
        <f t="shared" si="77"/>
        <v>1</v>
      </c>
      <c r="E837" s="594"/>
      <c r="F837" s="705">
        <f t="shared" si="78"/>
        <v>825</v>
      </c>
      <c r="G837" s="756"/>
      <c r="H837" s="756"/>
      <c r="I837" s="756"/>
      <c r="J837" s="756"/>
      <c r="K837" s="756"/>
      <c r="L837" s="756"/>
      <c r="M837" s="756"/>
      <c r="N837" s="594"/>
      <c r="O837" s="705">
        <f t="shared" si="79"/>
        <v>825</v>
      </c>
      <c r="P837" s="756"/>
      <c r="Q837" s="756"/>
      <c r="R837" s="756"/>
      <c r="S837" s="756"/>
      <c r="T837" s="756"/>
      <c r="U837" s="756"/>
      <c r="V837" s="756"/>
      <c r="W837" s="594"/>
      <c r="X837" s="705">
        <f t="shared" si="80"/>
        <v>825</v>
      </c>
      <c r="Y837" s="756"/>
      <c r="Z837" s="756"/>
      <c r="AA837" s="756"/>
      <c r="AB837" s="756"/>
      <c r="AC837" s="756"/>
      <c r="AD837" s="756"/>
      <c r="AE837" s="756"/>
      <c r="AF837" s="594"/>
      <c r="AG837" s="705">
        <f t="shared" si="81"/>
        <v>825</v>
      </c>
      <c r="AH837" s="756"/>
      <c r="AI837" s="756"/>
      <c r="AJ837" s="756"/>
      <c r="AK837" s="756"/>
      <c r="AL837" s="756"/>
      <c r="AM837" s="756"/>
      <c r="AN837" s="756"/>
      <c r="AO837" s="685"/>
      <c r="AP837" s="705">
        <f t="shared" si="82"/>
        <v>825</v>
      </c>
      <c r="AQ837" s="756"/>
      <c r="AR837" s="756"/>
      <c r="AS837" s="756"/>
      <c r="AT837" s="756"/>
      <c r="AU837" s="756"/>
      <c r="AV837" s="756"/>
      <c r="AW837" s="756"/>
    </row>
    <row r="838" spans="2:49" x14ac:dyDescent="0.25">
      <c r="B838" s="705">
        <v>826</v>
      </c>
      <c r="C838" s="951">
        <f>(1+_xlfn.XLOOKUP(INT((B838-1)/12)+1,'ZC Curve'!$B$8:$B$107,'ZC Curve'!R$8:R$107,,0))^(1/12)-1</f>
        <v>0</v>
      </c>
      <c r="D838" s="946">
        <f t="shared" si="77"/>
        <v>1</v>
      </c>
      <c r="E838" s="594"/>
      <c r="F838" s="705">
        <f t="shared" si="78"/>
        <v>826</v>
      </c>
      <c r="G838" s="756"/>
      <c r="H838" s="756"/>
      <c r="I838" s="756"/>
      <c r="J838" s="756"/>
      <c r="K838" s="756"/>
      <c r="L838" s="756"/>
      <c r="M838" s="756"/>
      <c r="N838" s="594"/>
      <c r="O838" s="705">
        <f t="shared" si="79"/>
        <v>826</v>
      </c>
      <c r="P838" s="756"/>
      <c r="Q838" s="756"/>
      <c r="R838" s="756"/>
      <c r="S838" s="756"/>
      <c r="T838" s="756"/>
      <c r="U838" s="756"/>
      <c r="V838" s="756"/>
      <c r="W838" s="594"/>
      <c r="X838" s="705">
        <f t="shared" si="80"/>
        <v>826</v>
      </c>
      <c r="Y838" s="756"/>
      <c r="Z838" s="756"/>
      <c r="AA838" s="756"/>
      <c r="AB838" s="756"/>
      <c r="AC838" s="756"/>
      <c r="AD838" s="756"/>
      <c r="AE838" s="756"/>
      <c r="AF838" s="594"/>
      <c r="AG838" s="705">
        <f t="shared" si="81"/>
        <v>826</v>
      </c>
      <c r="AH838" s="756"/>
      <c r="AI838" s="756"/>
      <c r="AJ838" s="756"/>
      <c r="AK838" s="756"/>
      <c r="AL838" s="756"/>
      <c r="AM838" s="756"/>
      <c r="AN838" s="756"/>
      <c r="AO838" s="685"/>
      <c r="AP838" s="705">
        <f t="shared" si="82"/>
        <v>826</v>
      </c>
      <c r="AQ838" s="756"/>
      <c r="AR838" s="756"/>
      <c r="AS838" s="756"/>
      <c r="AT838" s="756"/>
      <c r="AU838" s="756"/>
      <c r="AV838" s="756"/>
      <c r="AW838" s="756"/>
    </row>
    <row r="839" spans="2:49" x14ac:dyDescent="0.25">
      <c r="B839" s="705">
        <v>827</v>
      </c>
      <c r="C839" s="951">
        <f>(1+_xlfn.XLOOKUP(INT((B839-1)/12)+1,'ZC Curve'!$B$8:$B$107,'ZC Curve'!R$8:R$107,,0))^(1/12)-1</f>
        <v>0</v>
      </c>
      <c r="D839" s="946">
        <f t="shared" si="77"/>
        <v>1</v>
      </c>
      <c r="E839" s="594"/>
      <c r="F839" s="705">
        <f t="shared" si="78"/>
        <v>827</v>
      </c>
      <c r="G839" s="756"/>
      <c r="H839" s="756"/>
      <c r="I839" s="756"/>
      <c r="J839" s="756"/>
      <c r="K839" s="756"/>
      <c r="L839" s="756"/>
      <c r="M839" s="756"/>
      <c r="N839" s="594"/>
      <c r="O839" s="705">
        <f t="shared" si="79"/>
        <v>827</v>
      </c>
      <c r="P839" s="756"/>
      <c r="Q839" s="756"/>
      <c r="R839" s="756"/>
      <c r="S839" s="756"/>
      <c r="T839" s="756"/>
      <c r="U839" s="756"/>
      <c r="V839" s="756"/>
      <c r="W839" s="594"/>
      <c r="X839" s="705">
        <f t="shared" si="80"/>
        <v>827</v>
      </c>
      <c r="Y839" s="756"/>
      <c r="Z839" s="756"/>
      <c r="AA839" s="756"/>
      <c r="AB839" s="756"/>
      <c r="AC839" s="756"/>
      <c r="AD839" s="756"/>
      <c r="AE839" s="756"/>
      <c r="AF839" s="594"/>
      <c r="AG839" s="705">
        <f t="shared" si="81"/>
        <v>827</v>
      </c>
      <c r="AH839" s="756"/>
      <c r="AI839" s="756"/>
      <c r="AJ839" s="756"/>
      <c r="AK839" s="756"/>
      <c r="AL839" s="756"/>
      <c r="AM839" s="756"/>
      <c r="AN839" s="756"/>
      <c r="AO839" s="685"/>
      <c r="AP839" s="705">
        <f t="shared" si="82"/>
        <v>827</v>
      </c>
      <c r="AQ839" s="756"/>
      <c r="AR839" s="756"/>
      <c r="AS839" s="756"/>
      <c r="AT839" s="756"/>
      <c r="AU839" s="756"/>
      <c r="AV839" s="756"/>
      <c r="AW839" s="756"/>
    </row>
    <row r="840" spans="2:49" x14ac:dyDescent="0.25">
      <c r="B840" s="705">
        <v>828</v>
      </c>
      <c r="C840" s="951">
        <f>(1+_xlfn.XLOOKUP(INT((B840-1)/12)+1,'ZC Curve'!$B$8:$B$107,'ZC Curve'!R$8:R$107,,0))^(1/12)-1</f>
        <v>0</v>
      </c>
      <c r="D840" s="946">
        <f t="shared" si="77"/>
        <v>1</v>
      </c>
      <c r="E840" s="594"/>
      <c r="F840" s="705">
        <f t="shared" si="78"/>
        <v>828</v>
      </c>
      <c r="G840" s="756"/>
      <c r="H840" s="756"/>
      <c r="I840" s="756"/>
      <c r="J840" s="756"/>
      <c r="K840" s="756"/>
      <c r="L840" s="756"/>
      <c r="M840" s="756"/>
      <c r="N840" s="594"/>
      <c r="O840" s="705">
        <f t="shared" si="79"/>
        <v>828</v>
      </c>
      <c r="P840" s="756"/>
      <c r="Q840" s="756"/>
      <c r="R840" s="756"/>
      <c r="S840" s="756"/>
      <c r="T840" s="756"/>
      <c r="U840" s="756"/>
      <c r="V840" s="756"/>
      <c r="W840" s="594"/>
      <c r="X840" s="705">
        <f t="shared" si="80"/>
        <v>828</v>
      </c>
      <c r="Y840" s="756"/>
      <c r="Z840" s="756"/>
      <c r="AA840" s="756"/>
      <c r="AB840" s="756"/>
      <c r="AC840" s="756"/>
      <c r="AD840" s="756"/>
      <c r="AE840" s="756"/>
      <c r="AF840" s="594"/>
      <c r="AG840" s="705">
        <f t="shared" si="81"/>
        <v>828</v>
      </c>
      <c r="AH840" s="756"/>
      <c r="AI840" s="756"/>
      <c r="AJ840" s="756"/>
      <c r="AK840" s="756"/>
      <c r="AL840" s="756"/>
      <c r="AM840" s="756"/>
      <c r="AN840" s="756"/>
      <c r="AO840" s="685"/>
      <c r="AP840" s="705">
        <f t="shared" si="82"/>
        <v>828</v>
      </c>
      <c r="AQ840" s="756"/>
      <c r="AR840" s="756"/>
      <c r="AS840" s="756"/>
      <c r="AT840" s="756"/>
      <c r="AU840" s="756"/>
      <c r="AV840" s="756"/>
      <c r="AW840" s="756"/>
    </row>
    <row r="841" spans="2:49" x14ac:dyDescent="0.25">
      <c r="B841" s="705">
        <v>829</v>
      </c>
      <c r="C841" s="951">
        <f>(1+_xlfn.XLOOKUP(INT((B841-1)/12)+1,'ZC Curve'!$B$8:$B$107,'ZC Curve'!R$8:R$107,,0))^(1/12)-1</f>
        <v>0</v>
      </c>
      <c r="D841" s="946">
        <f t="shared" si="77"/>
        <v>1</v>
      </c>
      <c r="E841" s="594"/>
      <c r="F841" s="705">
        <f t="shared" si="78"/>
        <v>829</v>
      </c>
      <c r="G841" s="756"/>
      <c r="H841" s="756"/>
      <c r="I841" s="756"/>
      <c r="J841" s="756"/>
      <c r="K841" s="756"/>
      <c r="L841" s="756"/>
      <c r="M841" s="756"/>
      <c r="N841" s="594"/>
      <c r="O841" s="705">
        <f t="shared" si="79"/>
        <v>829</v>
      </c>
      <c r="P841" s="756"/>
      <c r="Q841" s="756"/>
      <c r="R841" s="756"/>
      <c r="S841" s="756"/>
      <c r="T841" s="756"/>
      <c r="U841" s="756"/>
      <c r="V841" s="756"/>
      <c r="W841" s="594"/>
      <c r="X841" s="705">
        <f t="shared" si="80"/>
        <v>829</v>
      </c>
      <c r="Y841" s="756"/>
      <c r="Z841" s="756"/>
      <c r="AA841" s="756"/>
      <c r="AB841" s="756"/>
      <c r="AC841" s="756"/>
      <c r="AD841" s="756"/>
      <c r="AE841" s="756"/>
      <c r="AF841" s="594"/>
      <c r="AG841" s="705">
        <f t="shared" si="81"/>
        <v>829</v>
      </c>
      <c r="AH841" s="756"/>
      <c r="AI841" s="756"/>
      <c r="AJ841" s="756"/>
      <c r="AK841" s="756"/>
      <c r="AL841" s="756"/>
      <c r="AM841" s="756"/>
      <c r="AN841" s="756"/>
      <c r="AO841" s="685"/>
      <c r="AP841" s="705">
        <f t="shared" si="82"/>
        <v>829</v>
      </c>
      <c r="AQ841" s="756"/>
      <c r="AR841" s="756"/>
      <c r="AS841" s="756"/>
      <c r="AT841" s="756"/>
      <c r="AU841" s="756"/>
      <c r="AV841" s="756"/>
      <c r="AW841" s="756"/>
    </row>
    <row r="842" spans="2:49" x14ac:dyDescent="0.25">
      <c r="B842" s="705">
        <v>830</v>
      </c>
      <c r="C842" s="951">
        <f>(1+_xlfn.XLOOKUP(INT((B842-1)/12)+1,'ZC Curve'!$B$8:$B$107,'ZC Curve'!R$8:R$107,,0))^(1/12)-1</f>
        <v>0</v>
      </c>
      <c r="D842" s="946">
        <f t="shared" si="77"/>
        <v>1</v>
      </c>
      <c r="E842" s="594"/>
      <c r="F842" s="705">
        <f t="shared" si="78"/>
        <v>830</v>
      </c>
      <c r="G842" s="756"/>
      <c r="H842" s="756"/>
      <c r="I842" s="756"/>
      <c r="J842" s="756"/>
      <c r="K842" s="756"/>
      <c r="L842" s="756"/>
      <c r="M842" s="756"/>
      <c r="N842" s="594"/>
      <c r="O842" s="705">
        <f t="shared" si="79"/>
        <v>830</v>
      </c>
      <c r="P842" s="756"/>
      <c r="Q842" s="756"/>
      <c r="R842" s="756"/>
      <c r="S842" s="756"/>
      <c r="T842" s="756"/>
      <c r="U842" s="756"/>
      <c r="V842" s="756"/>
      <c r="W842" s="594"/>
      <c r="X842" s="705">
        <f t="shared" si="80"/>
        <v>830</v>
      </c>
      <c r="Y842" s="756"/>
      <c r="Z842" s="756"/>
      <c r="AA842" s="756"/>
      <c r="AB842" s="756"/>
      <c r="AC842" s="756"/>
      <c r="AD842" s="756"/>
      <c r="AE842" s="756"/>
      <c r="AF842" s="594"/>
      <c r="AG842" s="705">
        <f t="shared" si="81"/>
        <v>830</v>
      </c>
      <c r="AH842" s="756"/>
      <c r="AI842" s="756"/>
      <c r="AJ842" s="756"/>
      <c r="AK842" s="756"/>
      <c r="AL842" s="756"/>
      <c r="AM842" s="756"/>
      <c r="AN842" s="756"/>
      <c r="AO842" s="685"/>
      <c r="AP842" s="705">
        <f t="shared" si="82"/>
        <v>830</v>
      </c>
      <c r="AQ842" s="756"/>
      <c r="AR842" s="756"/>
      <c r="AS842" s="756"/>
      <c r="AT842" s="756"/>
      <c r="AU842" s="756"/>
      <c r="AV842" s="756"/>
      <c r="AW842" s="756"/>
    </row>
    <row r="843" spans="2:49" x14ac:dyDescent="0.25">
      <c r="B843" s="705">
        <v>831</v>
      </c>
      <c r="C843" s="951">
        <f>(1+_xlfn.XLOOKUP(INT((B843-1)/12)+1,'ZC Curve'!$B$8:$B$107,'ZC Curve'!R$8:R$107,,0))^(1/12)-1</f>
        <v>0</v>
      </c>
      <c r="D843" s="946">
        <f t="shared" si="77"/>
        <v>1</v>
      </c>
      <c r="E843" s="594"/>
      <c r="F843" s="705">
        <f t="shared" si="78"/>
        <v>831</v>
      </c>
      <c r="G843" s="756"/>
      <c r="H843" s="756"/>
      <c r="I843" s="756"/>
      <c r="J843" s="756"/>
      <c r="K843" s="756"/>
      <c r="L843" s="756"/>
      <c r="M843" s="756"/>
      <c r="N843" s="594"/>
      <c r="O843" s="705">
        <f t="shared" si="79"/>
        <v>831</v>
      </c>
      <c r="P843" s="756"/>
      <c r="Q843" s="756"/>
      <c r="R843" s="756"/>
      <c r="S843" s="756"/>
      <c r="T843" s="756"/>
      <c r="U843" s="756"/>
      <c r="V843" s="756"/>
      <c r="W843" s="594"/>
      <c r="X843" s="705">
        <f t="shared" si="80"/>
        <v>831</v>
      </c>
      <c r="Y843" s="756"/>
      <c r="Z843" s="756"/>
      <c r="AA843" s="756"/>
      <c r="AB843" s="756"/>
      <c r="AC843" s="756"/>
      <c r="AD843" s="756"/>
      <c r="AE843" s="756"/>
      <c r="AF843" s="594"/>
      <c r="AG843" s="705">
        <f t="shared" si="81"/>
        <v>831</v>
      </c>
      <c r="AH843" s="756"/>
      <c r="AI843" s="756"/>
      <c r="AJ843" s="756"/>
      <c r="AK843" s="756"/>
      <c r="AL843" s="756"/>
      <c r="AM843" s="756"/>
      <c r="AN843" s="756"/>
      <c r="AO843" s="685"/>
      <c r="AP843" s="705">
        <f t="shared" si="82"/>
        <v>831</v>
      </c>
      <c r="AQ843" s="756"/>
      <c r="AR843" s="756"/>
      <c r="AS843" s="756"/>
      <c r="AT843" s="756"/>
      <c r="AU843" s="756"/>
      <c r="AV843" s="756"/>
      <c r="AW843" s="756"/>
    </row>
    <row r="844" spans="2:49" x14ac:dyDescent="0.25">
      <c r="B844" s="705">
        <v>832</v>
      </c>
      <c r="C844" s="951">
        <f>(1+_xlfn.XLOOKUP(INT((B844-1)/12)+1,'ZC Curve'!$B$8:$B$107,'ZC Curve'!R$8:R$107,,0))^(1/12)-1</f>
        <v>0</v>
      </c>
      <c r="D844" s="946">
        <f t="shared" si="77"/>
        <v>1</v>
      </c>
      <c r="E844" s="594"/>
      <c r="F844" s="705">
        <f t="shared" si="78"/>
        <v>832</v>
      </c>
      <c r="G844" s="756"/>
      <c r="H844" s="756"/>
      <c r="I844" s="756"/>
      <c r="J844" s="756"/>
      <c r="K844" s="756"/>
      <c r="L844" s="756"/>
      <c r="M844" s="756"/>
      <c r="N844" s="594"/>
      <c r="O844" s="705">
        <f t="shared" si="79"/>
        <v>832</v>
      </c>
      <c r="P844" s="756"/>
      <c r="Q844" s="756"/>
      <c r="R844" s="756"/>
      <c r="S844" s="756"/>
      <c r="T844" s="756"/>
      <c r="U844" s="756"/>
      <c r="V844" s="756"/>
      <c r="W844" s="594"/>
      <c r="X844" s="705">
        <f t="shared" si="80"/>
        <v>832</v>
      </c>
      <c r="Y844" s="756"/>
      <c r="Z844" s="756"/>
      <c r="AA844" s="756"/>
      <c r="AB844" s="756"/>
      <c r="AC844" s="756"/>
      <c r="AD844" s="756"/>
      <c r="AE844" s="756"/>
      <c r="AF844" s="594"/>
      <c r="AG844" s="705">
        <f t="shared" si="81"/>
        <v>832</v>
      </c>
      <c r="AH844" s="756"/>
      <c r="AI844" s="756"/>
      <c r="AJ844" s="756"/>
      <c r="AK844" s="756"/>
      <c r="AL844" s="756"/>
      <c r="AM844" s="756"/>
      <c r="AN844" s="756"/>
      <c r="AO844" s="685"/>
      <c r="AP844" s="705">
        <f t="shared" si="82"/>
        <v>832</v>
      </c>
      <c r="AQ844" s="756"/>
      <c r="AR844" s="756"/>
      <c r="AS844" s="756"/>
      <c r="AT844" s="756"/>
      <c r="AU844" s="756"/>
      <c r="AV844" s="756"/>
      <c r="AW844" s="756"/>
    </row>
    <row r="845" spans="2:49" x14ac:dyDescent="0.25">
      <c r="B845" s="705">
        <v>833</v>
      </c>
      <c r="C845" s="951">
        <f>(1+_xlfn.XLOOKUP(INT((B845-1)/12)+1,'ZC Curve'!$B$8:$B$107,'ZC Curve'!R$8:R$107,,0))^(1/12)-1</f>
        <v>0</v>
      </c>
      <c r="D845" s="946">
        <f t="shared" si="77"/>
        <v>1</v>
      </c>
      <c r="E845" s="594"/>
      <c r="F845" s="705">
        <f t="shared" si="78"/>
        <v>833</v>
      </c>
      <c r="G845" s="756"/>
      <c r="H845" s="756"/>
      <c r="I845" s="756"/>
      <c r="J845" s="756"/>
      <c r="K845" s="756"/>
      <c r="L845" s="756"/>
      <c r="M845" s="756"/>
      <c r="N845" s="594"/>
      <c r="O845" s="705">
        <f t="shared" si="79"/>
        <v>833</v>
      </c>
      <c r="P845" s="756"/>
      <c r="Q845" s="756"/>
      <c r="R845" s="756"/>
      <c r="S845" s="756"/>
      <c r="T845" s="756"/>
      <c r="U845" s="756"/>
      <c r="V845" s="756"/>
      <c r="W845" s="594"/>
      <c r="X845" s="705">
        <f t="shared" si="80"/>
        <v>833</v>
      </c>
      <c r="Y845" s="756"/>
      <c r="Z845" s="756"/>
      <c r="AA845" s="756"/>
      <c r="AB845" s="756"/>
      <c r="AC845" s="756"/>
      <c r="AD845" s="756"/>
      <c r="AE845" s="756"/>
      <c r="AF845" s="594"/>
      <c r="AG845" s="705">
        <f t="shared" si="81"/>
        <v>833</v>
      </c>
      <c r="AH845" s="756"/>
      <c r="AI845" s="756"/>
      <c r="AJ845" s="756"/>
      <c r="AK845" s="756"/>
      <c r="AL845" s="756"/>
      <c r="AM845" s="756"/>
      <c r="AN845" s="756"/>
      <c r="AO845" s="685"/>
      <c r="AP845" s="705">
        <f t="shared" si="82"/>
        <v>833</v>
      </c>
      <c r="AQ845" s="756"/>
      <c r="AR845" s="756"/>
      <c r="AS845" s="756"/>
      <c r="AT845" s="756"/>
      <c r="AU845" s="756"/>
      <c r="AV845" s="756"/>
      <c r="AW845" s="756"/>
    </row>
    <row r="846" spans="2:49" x14ac:dyDescent="0.25">
      <c r="B846" s="705">
        <v>834</v>
      </c>
      <c r="C846" s="951">
        <f>(1+_xlfn.XLOOKUP(INT((B846-1)/12)+1,'ZC Curve'!$B$8:$B$107,'ZC Curve'!R$8:R$107,,0))^(1/12)-1</f>
        <v>0</v>
      </c>
      <c r="D846" s="946">
        <f t="shared" ref="D846:D909" si="83">D845/(1+C846)</f>
        <v>1</v>
      </c>
      <c r="E846" s="594"/>
      <c r="F846" s="705">
        <f t="shared" ref="F846:F909" si="84">F845+1</f>
        <v>834</v>
      </c>
      <c r="G846" s="756"/>
      <c r="H846" s="756"/>
      <c r="I846" s="756"/>
      <c r="J846" s="756"/>
      <c r="K846" s="756"/>
      <c r="L846" s="756"/>
      <c r="M846" s="756"/>
      <c r="N846" s="594"/>
      <c r="O846" s="705">
        <f t="shared" ref="O846:O909" si="85">O845+1</f>
        <v>834</v>
      </c>
      <c r="P846" s="756"/>
      <c r="Q846" s="756"/>
      <c r="R846" s="756"/>
      <c r="S846" s="756"/>
      <c r="T846" s="756"/>
      <c r="U846" s="756"/>
      <c r="V846" s="756"/>
      <c r="W846" s="594"/>
      <c r="X846" s="705">
        <f t="shared" ref="X846:X909" si="86">X845+1</f>
        <v>834</v>
      </c>
      <c r="Y846" s="756"/>
      <c r="Z846" s="756"/>
      <c r="AA846" s="756"/>
      <c r="AB846" s="756"/>
      <c r="AC846" s="756"/>
      <c r="AD846" s="756"/>
      <c r="AE846" s="756"/>
      <c r="AF846" s="594"/>
      <c r="AG846" s="705">
        <f t="shared" ref="AG846:AG909" si="87">AG845+1</f>
        <v>834</v>
      </c>
      <c r="AH846" s="756"/>
      <c r="AI846" s="756"/>
      <c r="AJ846" s="756"/>
      <c r="AK846" s="756"/>
      <c r="AL846" s="756"/>
      <c r="AM846" s="756"/>
      <c r="AN846" s="756"/>
      <c r="AO846" s="685"/>
      <c r="AP846" s="705">
        <f t="shared" ref="AP846:AP909" si="88">AP845+1</f>
        <v>834</v>
      </c>
      <c r="AQ846" s="756"/>
      <c r="AR846" s="756"/>
      <c r="AS846" s="756"/>
      <c r="AT846" s="756"/>
      <c r="AU846" s="756"/>
      <c r="AV846" s="756"/>
      <c r="AW846" s="756"/>
    </row>
    <row r="847" spans="2:49" x14ac:dyDescent="0.25">
      <c r="B847" s="705">
        <v>835</v>
      </c>
      <c r="C847" s="951">
        <f>(1+_xlfn.XLOOKUP(INT((B847-1)/12)+1,'ZC Curve'!$B$8:$B$107,'ZC Curve'!R$8:R$107,,0))^(1/12)-1</f>
        <v>0</v>
      </c>
      <c r="D847" s="946">
        <f t="shared" si="83"/>
        <v>1</v>
      </c>
      <c r="E847" s="594"/>
      <c r="F847" s="705">
        <f t="shared" si="84"/>
        <v>835</v>
      </c>
      <c r="G847" s="756"/>
      <c r="H847" s="756"/>
      <c r="I847" s="756"/>
      <c r="J847" s="756"/>
      <c r="K847" s="756"/>
      <c r="L847" s="756"/>
      <c r="M847" s="756"/>
      <c r="N847" s="594"/>
      <c r="O847" s="705">
        <f t="shared" si="85"/>
        <v>835</v>
      </c>
      <c r="P847" s="756"/>
      <c r="Q847" s="756"/>
      <c r="R847" s="756"/>
      <c r="S847" s="756"/>
      <c r="T847" s="756"/>
      <c r="U847" s="756"/>
      <c r="V847" s="756"/>
      <c r="W847" s="594"/>
      <c r="X847" s="705">
        <f t="shared" si="86"/>
        <v>835</v>
      </c>
      <c r="Y847" s="756"/>
      <c r="Z847" s="756"/>
      <c r="AA847" s="756"/>
      <c r="AB847" s="756"/>
      <c r="AC847" s="756"/>
      <c r="AD847" s="756"/>
      <c r="AE847" s="756"/>
      <c r="AF847" s="594"/>
      <c r="AG847" s="705">
        <f t="shared" si="87"/>
        <v>835</v>
      </c>
      <c r="AH847" s="756"/>
      <c r="AI847" s="756"/>
      <c r="AJ847" s="756"/>
      <c r="AK847" s="756"/>
      <c r="AL847" s="756"/>
      <c r="AM847" s="756"/>
      <c r="AN847" s="756"/>
      <c r="AO847" s="685"/>
      <c r="AP847" s="705">
        <f t="shared" si="88"/>
        <v>835</v>
      </c>
      <c r="AQ847" s="756"/>
      <c r="AR847" s="756"/>
      <c r="AS847" s="756"/>
      <c r="AT847" s="756"/>
      <c r="AU847" s="756"/>
      <c r="AV847" s="756"/>
      <c r="AW847" s="756"/>
    </row>
    <row r="848" spans="2:49" x14ac:dyDescent="0.25">
      <c r="B848" s="705">
        <v>836</v>
      </c>
      <c r="C848" s="951">
        <f>(1+_xlfn.XLOOKUP(INT((B848-1)/12)+1,'ZC Curve'!$B$8:$B$107,'ZC Curve'!R$8:R$107,,0))^(1/12)-1</f>
        <v>0</v>
      </c>
      <c r="D848" s="946">
        <f t="shared" si="83"/>
        <v>1</v>
      </c>
      <c r="E848" s="594"/>
      <c r="F848" s="705">
        <f t="shared" si="84"/>
        <v>836</v>
      </c>
      <c r="G848" s="756"/>
      <c r="H848" s="756"/>
      <c r="I848" s="756"/>
      <c r="J848" s="756"/>
      <c r="K848" s="756"/>
      <c r="L848" s="756"/>
      <c r="M848" s="756"/>
      <c r="N848" s="594"/>
      <c r="O848" s="705">
        <f t="shared" si="85"/>
        <v>836</v>
      </c>
      <c r="P848" s="756"/>
      <c r="Q848" s="756"/>
      <c r="R848" s="756"/>
      <c r="S848" s="756"/>
      <c r="T848" s="756"/>
      <c r="U848" s="756"/>
      <c r="V848" s="756"/>
      <c r="W848" s="594"/>
      <c r="X848" s="705">
        <f t="shared" si="86"/>
        <v>836</v>
      </c>
      <c r="Y848" s="756"/>
      <c r="Z848" s="756"/>
      <c r="AA848" s="756"/>
      <c r="AB848" s="756"/>
      <c r="AC848" s="756"/>
      <c r="AD848" s="756"/>
      <c r="AE848" s="756"/>
      <c r="AF848" s="594"/>
      <c r="AG848" s="705">
        <f t="shared" si="87"/>
        <v>836</v>
      </c>
      <c r="AH848" s="756"/>
      <c r="AI848" s="756"/>
      <c r="AJ848" s="756"/>
      <c r="AK848" s="756"/>
      <c r="AL848" s="756"/>
      <c r="AM848" s="756"/>
      <c r="AN848" s="756"/>
      <c r="AO848" s="685"/>
      <c r="AP848" s="705">
        <f t="shared" si="88"/>
        <v>836</v>
      </c>
      <c r="AQ848" s="756"/>
      <c r="AR848" s="756"/>
      <c r="AS848" s="756"/>
      <c r="AT848" s="756"/>
      <c r="AU848" s="756"/>
      <c r="AV848" s="756"/>
      <c r="AW848" s="756"/>
    </row>
    <row r="849" spans="2:49" x14ac:dyDescent="0.25">
      <c r="B849" s="705">
        <v>837</v>
      </c>
      <c r="C849" s="951">
        <f>(1+_xlfn.XLOOKUP(INT((B849-1)/12)+1,'ZC Curve'!$B$8:$B$107,'ZC Curve'!R$8:R$107,,0))^(1/12)-1</f>
        <v>0</v>
      </c>
      <c r="D849" s="946">
        <f t="shared" si="83"/>
        <v>1</v>
      </c>
      <c r="E849" s="594"/>
      <c r="F849" s="705">
        <f t="shared" si="84"/>
        <v>837</v>
      </c>
      <c r="G849" s="756"/>
      <c r="H849" s="756"/>
      <c r="I849" s="756"/>
      <c r="J849" s="756"/>
      <c r="K849" s="756"/>
      <c r="L849" s="756"/>
      <c r="M849" s="756"/>
      <c r="N849" s="594"/>
      <c r="O849" s="705">
        <f t="shared" si="85"/>
        <v>837</v>
      </c>
      <c r="P849" s="756"/>
      <c r="Q849" s="756"/>
      <c r="R849" s="756"/>
      <c r="S849" s="756"/>
      <c r="T849" s="756"/>
      <c r="U849" s="756"/>
      <c r="V849" s="756"/>
      <c r="W849" s="594"/>
      <c r="X849" s="705">
        <f t="shared" si="86"/>
        <v>837</v>
      </c>
      <c r="Y849" s="756"/>
      <c r="Z849" s="756"/>
      <c r="AA849" s="756"/>
      <c r="AB849" s="756"/>
      <c r="AC849" s="756"/>
      <c r="AD849" s="756"/>
      <c r="AE849" s="756"/>
      <c r="AF849" s="594"/>
      <c r="AG849" s="705">
        <f t="shared" si="87"/>
        <v>837</v>
      </c>
      <c r="AH849" s="756"/>
      <c r="AI849" s="756"/>
      <c r="AJ849" s="756"/>
      <c r="AK849" s="756"/>
      <c r="AL849" s="756"/>
      <c r="AM849" s="756"/>
      <c r="AN849" s="756"/>
      <c r="AO849" s="685"/>
      <c r="AP849" s="705">
        <f t="shared" si="88"/>
        <v>837</v>
      </c>
      <c r="AQ849" s="756"/>
      <c r="AR849" s="756"/>
      <c r="AS849" s="756"/>
      <c r="AT849" s="756"/>
      <c r="AU849" s="756"/>
      <c r="AV849" s="756"/>
      <c r="AW849" s="756"/>
    </row>
    <row r="850" spans="2:49" x14ac:dyDescent="0.25">
      <c r="B850" s="705">
        <v>838</v>
      </c>
      <c r="C850" s="951">
        <f>(1+_xlfn.XLOOKUP(INT((B850-1)/12)+1,'ZC Curve'!$B$8:$B$107,'ZC Curve'!R$8:R$107,,0))^(1/12)-1</f>
        <v>0</v>
      </c>
      <c r="D850" s="946">
        <f t="shared" si="83"/>
        <v>1</v>
      </c>
      <c r="E850" s="594"/>
      <c r="F850" s="705">
        <f t="shared" si="84"/>
        <v>838</v>
      </c>
      <c r="G850" s="756"/>
      <c r="H850" s="756"/>
      <c r="I850" s="756"/>
      <c r="J850" s="756"/>
      <c r="K850" s="756"/>
      <c r="L850" s="756"/>
      <c r="M850" s="756"/>
      <c r="N850" s="594"/>
      <c r="O850" s="705">
        <f t="shared" si="85"/>
        <v>838</v>
      </c>
      <c r="P850" s="756"/>
      <c r="Q850" s="756"/>
      <c r="R850" s="756"/>
      <c r="S850" s="756"/>
      <c r="T850" s="756"/>
      <c r="U850" s="756"/>
      <c r="V850" s="756"/>
      <c r="W850" s="594"/>
      <c r="X850" s="705">
        <f t="shared" si="86"/>
        <v>838</v>
      </c>
      <c r="Y850" s="756"/>
      <c r="Z850" s="756"/>
      <c r="AA850" s="756"/>
      <c r="AB850" s="756"/>
      <c r="AC850" s="756"/>
      <c r="AD850" s="756"/>
      <c r="AE850" s="756"/>
      <c r="AF850" s="594"/>
      <c r="AG850" s="705">
        <f t="shared" si="87"/>
        <v>838</v>
      </c>
      <c r="AH850" s="756"/>
      <c r="AI850" s="756"/>
      <c r="AJ850" s="756"/>
      <c r="AK850" s="756"/>
      <c r="AL850" s="756"/>
      <c r="AM850" s="756"/>
      <c r="AN850" s="756"/>
      <c r="AO850" s="685"/>
      <c r="AP850" s="705">
        <f t="shared" si="88"/>
        <v>838</v>
      </c>
      <c r="AQ850" s="756"/>
      <c r="AR850" s="756"/>
      <c r="AS850" s="756"/>
      <c r="AT850" s="756"/>
      <c r="AU850" s="756"/>
      <c r="AV850" s="756"/>
      <c r="AW850" s="756"/>
    </row>
    <row r="851" spans="2:49" x14ac:dyDescent="0.25">
      <c r="B851" s="705">
        <v>839</v>
      </c>
      <c r="C851" s="951">
        <f>(1+_xlfn.XLOOKUP(INT((B851-1)/12)+1,'ZC Curve'!$B$8:$B$107,'ZC Curve'!R$8:R$107,,0))^(1/12)-1</f>
        <v>0</v>
      </c>
      <c r="D851" s="946">
        <f t="shared" si="83"/>
        <v>1</v>
      </c>
      <c r="E851" s="594"/>
      <c r="F851" s="705">
        <f t="shared" si="84"/>
        <v>839</v>
      </c>
      <c r="G851" s="756"/>
      <c r="H851" s="756"/>
      <c r="I851" s="756"/>
      <c r="J851" s="756"/>
      <c r="K851" s="756"/>
      <c r="L851" s="756"/>
      <c r="M851" s="756"/>
      <c r="N851" s="594"/>
      <c r="O851" s="705">
        <f t="shared" si="85"/>
        <v>839</v>
      </c>
      <c r="P851" s="756"/>
      <c r="Q851" s="756"/>
      <c r="R851" s="756"/>
      <c r="S851" s="756"/>
      <c r="T851" s="756"/>
      <c r="U851" s="756"/>
      <c r="V851" s="756"/>
      <c r="W851" s="594"/>
      <c r="X851" s="705">
        <f t="shared" si="86"/>
        <v>839</v>
      </c>
      <c r="Y851" s="756"/>
      <c r="Z851" s="756"/>
      <c r="AA851" s="756"/>
      <c r="AB851" s="756"/>
      <c r="AC851" s="756"/>
      <c r="AD851" s="756"/>
      <c r="AE851" s="756"/>
      <c r="AF851" s="594"/>
      <c r="AG851" s="705">
        <f t="shared" si="87"/>
        <v>839</v>
      </c>
      <c r="AH851" s="756"/>
      <c r="AI851" s="756"/>
      <c r="AJ851" s="756"/>
      <c r="AK851" s="756"/>
      <c r="AL851" s="756"/>
      <c r="AM851" s="756"/>
      <c r="AN851" s="756"/>
      <c r="AO851" s="685"/>
      <c r="AP851" s="705">
        <f t="shared" si="88"/>
        <v>839</v>
      </c>
      <c r="AQ851" s="756"/>
      <c r="AR851" s="756"/>
      <c r="AS851" s="756"/>
      <c r="AT851" s="756"/>
      <c r="AU851" s="756"/>
      <c r="AV851" s="756"/>
      <c r="AW851" s="756"/>
    </row>
    <row r="852" spans="2:49" x14ac:dyDescent="0.25">
      <c r="B852" s="705">
        <v>840</v>
      </c>
      <c r="C852" s="951">
        <f>(1+_xlfn.XLOOKUP(INT((B852-1)/12)+1,'ZC Curve'!$B$8:$B$107,'ZC Curve'!R$8:R$107,,0))^(1/12)-1</f>
        <v>0</v>
      </c>
      <c r="D852" s="946">
        <f t="shared" si="83"/>
        <v>1</v>
      </c>
      <c r="E852" s="594"/>
      <c r="F852" s="705">
        <f t="shared" si="84"/>
        <v>840</v>
      </c>
      <c r="G852" s="756"/>
      <c r="H852" s="756"/>
      <c r="I852" s="756"/>
      <c r="J852" s="756"/>
      <c r="K852" s="756"/>
      <c r="L852" s="756"/>
      <c r="M852" s="756"/>
      <c r="N852" s="594"/>
      <c r="O852" s="705">
        <f t="shared" si="85"/>
        <v>840</v>
      </c>
      <c r="P852" s="756"/>
      <c r="Q852" s="756"/>
      <c r="R852" s="756"/>
      <c r="S852" s="756"/>
      <c r="T852" s="756"/>
      <c r="U852" s="756"/>
      <c r="V852" s="756"/>
      <c r="W852" s="594"/>
      <c r="X852" s="705">
        <f t="shared" si="86"/>
        <v>840</v>
      </c>
      <c r="Y852" s="756"/>
      <c r="Z852" s="756"/>
      <c r="AA852" s="756"/>
      <c r="AB852" s="756"/>
      <c r="AC852" s="756"/>
      <c r="AD852" s="756"/>
      <c r="AE852" s="756"/>
      <c r="AF852" s="594"/>
      <c r="AG852" s="705">
        <f t="shared" si="87"/>
        <v>840</v>
      </c>
      <c r="AH852" s="756"/>
      <c r="AI852" s="756"/>
      <c r="AJ852" s="756"/>
      <c r="AK852" s="756"/>
      <c r="AL852" s="756"/>
      <c r="AM852" s="756"/>
      <c r="AN852" s="756"/>
      <c r="AO852" s="685"/>
      <c r="AP852" s="705">
        <f t="shared" si="88"/>
        <v>840</v>
      </c>
      <c r="AQ852" s="756"/>
      <c r="AR852" s="756"/>
      <c r="AS852" s="756"/>
      <c r="AT852" s="756"/>
      <c r="AU852" s="756"/>
      <c r="AV852" s="756"/>
      <c r="AW852" s="756"/>
    </row>
    <row r="853" spans="2:49" x14ac:dyDescent="0.25">
      <c r="B853" s="705">
        <v>841</v>
      </c>
      <c r="C853" s="951">
        <f>(1+_xlfn.XLOOKUP(INT((B853-1)/12)+1,'ZC Curve'!$B$8:$B$107,'ZC Curve'!R$8:R$107,,0))^(1/12)-1</f>
        <v>0</v>
      </c>
      <c r="D853" s="946">
        <f t="shared" si="83"/>
        <v>1</v>
      </c>
      <c r="E853" s="594"/>
      <c r="F853" s="705">
        <f t="shared" si="84"/>
        <v>841</v>
      </c>
      <c r="G853" s="756"/>
      <c r="H853" s="756"/>
      <c r="I853" s="756"/>
      <c r="J853" s="756"/>
      <c r="K853" s="756"/>
      <c r="L853" s="756"/>
      <c r="M853" s="756"/>
      <c r="N853" s="594"/>
      <c r="O853" s="705">
        <f t="shared" si="85"/>
        <v>841</v>
      </c>
      <c r="P853" s="756"/>
      <c r="Q853" s="756"/>
      <c r="R853" s="756"/>
      <c r="S853" s="756"/>
      <c r="T853" s="756"/>
      <c r="U853" s="756"/>
      <c r="V853" s="756"/>
      <c r="W853" s="594"/>
      <c r="X853" s="705">
        <f t="shared" si="86"/>
        <v>841</v>
      </c>
      <c r="Y853" s="756"/>
      <c r="Z853" s="756"/>
      <c r="AA853" s="756"/>
      <c r="AB853" s="756"/>
      <c r="AC853" s="756"/>
      <c r="AD853" s="756"/>
      <c r="AE853" s="756"/>
      <c r="AF853" s="594"/>
      <c r="AG853" s="705">
        <f t="shared" si="87"/>
        <v>841</v>
      </c>
      <c r="AH853" s="756"/>
      <c r="AI853" s="756"/>
      <c r="AJ853" s="756"/>
      <c r="AK853" s="756"/>
      <c r="AL853" s="756"/>
      <c r="AM853" s="756"/>
      <c r="AN853" s="756"/>
      <c r="AO853" s="685"/>
      <c r="AP853" s="705">
        <f t="shared" si="88"/>
        <v>841</v>
      </c>
      <c r="AQ853" s="756"/>
      <c r="AR853" s="756"/>
      <c r="AS853" s="756"/>
      <c r="AT853" s="756"/>
      <c r="AU853" s="756"/>
      <c r="AV853" s="756"/>
      <c r="AW853" s="756"/>
    </row>
    <row r="854" spans="2:49" x14ac:dyDescent="0.25">
      <c r="B854" s="705">
        <v>842</v>
      </c>
      <c r="C854" s="951">
        <f>(1+_xlfn.XLOOKUP(INT((B854-1)/12)+1,'ZC Curve'!$B$8:$B$107,'ZC Curve'!R$8:R$107,,0))^(1/12)-1</f>
        <v>0</v>
      </c>
      <c r="D854" s="946">
        <f t="shared" si="83"/>
        <v>1</v>
      </c>
      <c r="E854" s="594"/>
      <c r="F854" s="705">
        <f t="shared" si="84"/>
        <v>842</v>
      </c>
      <c r="G854" s="756"/>
      <c r="H854" s="756"/>
      <c r="I854" s="756"/>
      <c r="J854" s="756"/>
      <c r="K854" s="756"/>
      <c r="L854" s="756"/>
      <c r="M854" s="756"/>
      <c r="N854" s="594"/>
      <c r="O854" s="705">
        <f t="shared" si="85"/>
        <v>842</v>
      </c>
      <c r="P854" s="756"/>
      <c r="Q854" s="756"/>
      <c r="R854" s="756"/>
      <c r="S854" s="756"/>
      <c r="T854" s="756"/>
      <c r="U854" s="756"/>
      <c r="V854" s="756"/>
      <c r="W854" s="594"/>
      <c r="X854" s="705">
        <f t="shared" si="86"/>
        <v>842</v>
      </c>
      <c r="Y854" s="756"/>
      <c r="Z854" s="756"/>
      <c r="AA854" s="756"/>
      <c r="AB854" s="756"/>
      <c r="AC854" s="756"/>
      <c r="AD854" s="756"/>
      <c r="AE854" s="756"/>
      <c r="AF854" s="594"/>
      <c r="AG854" s="705">
        <f t="shared" si="87"/>
        <v>842</v>
      </c>
      <c r="AH854" s="756"/>
      <c r="AI854" s="756"/>
      <c r="AJ854" s="756"/>
      <c r="AK854" s="756"/>
      <c r="AL854" s="756"/>
      <c r="AM854" s="756"/>
      <c r="AN854" s="756"/>
      <c r="AO854" s="685"/>
      <c r="AP854" s="705">
        <f t="shared" si="88"/>
        <v>842</v>
      </c>
      <c r="AQ854" s="756"/>
      <c r="AR854" s="756"/>
      <c r="AS854" s="756"/>
      <c r="AT854" s="756"/>
      <c r="AU854" s="756"/>
      <c r="AV854" s="756"/>
      <c r="AW854" s="756"/>
    </row>
    <row r="855" spans="2:49" x14ac:dyDescent="0.25">
      <c r="B855" s="705">
        <v>843</v>
      </c>
      <c r="C855" s="951">
        <f>(1+_xlfn.XLOOKUP(INT((B855-1)/12)+1,'ZC Curve'!$B$8:$B$107,'ZC Curve'!R$8:R$107,,0))^(1/12)-1</f>
        <v>0</v>
      </c>
      <c r="D855" s="946">
        <f t="shared" si="83"/>
        <v>1</v>
      </c>
      <c r="E855" s="594"/>
      <c r="F855" s="705">
        <f t="shared" si="84"/>
        <v>843</v>
      </c>
      <c r="G855" s="756"/>
      <c r="H855" s="756"/>
      <c r="I855" s="756"/>
      <c r="J855" s="756"/>
      <c r="K855" s="756"/>
      <c r="L855" s="756"/>
      <c r="M855" s="756"/>
      <c r="N855" s="594"/>
      <c r="O855" s="705">
        <f t="shared" si="85"/>
        <v>843</v>
      </c>
      <c r="P855" s="756"/>
      <c r="Q855" s="756"/>
      <c r="R855" s="756"/>
      <c r="S855" s="756"/>
      <c r="T855" s="756"/>
      <c r="U855" s="756"/>
      <c r="V855" s="756"/>
      <c r="W855" s="594"/>
      <c r="X855" s="705">
        <f t="shared" si="86"/>
        <v>843</v>
      </c>
      <c r="Y855" s="756"/>
      <c r="Z855" s="756"/>
      <c r="AA855" s="756"/>
      <c r="AB855" s="756"/>
      <c r="AC855" s="756"/>
      <c r="AD855" s="756"/>
      <c r="AE855" s="756"/>
      <c r="AF855" s="594"/>
      <c r="AG855" s="705">
        <f t="shared" si="87"/>
        <v>843</v>
      </c>
      <c r="AH855" s="756"/>
      <c r="AI855" s="756"/>
      <c r="AJ855" s="756"/>
      <c r="AK855" s="756"/>
      <c r="AL855" s="756"/>
      <c r="AM855" s="756"/>
      <c r="AN855" s="756"/>
      <c r="AO855" s="685"/>
      <c r="AP855" s="705">
        <f t="shared" si="88"/>
        <v>843</v>
      </c>
      <c r="AQ855" s="756"/>
      <c r="AR855" s="756"/>
      <c r="AS855" s="756"/>
      <c r="AT855" s="756"/>
      <c r="AU855" s="756"/>
      <c r="AV855" s="756"/>
      <c r="AW855" s="756"/>
    </row>
    <row r="856" spans="2:49" x14ac:dyDescent="0.25">
      <c r="B856" s="705">
        <v>844</v>
      </c>
      <c r="C856" s="951">
        <f>(1+_xlfn.XLOOKUP(INT((B856-1)/12)+1,'ZC Curve'!$B$8:$B$107,'ZC Curve'!R$8:R$107,,0))^(1/12)-1</f>
        <v>0</v>
      </c>
      <c r="D856" s="946">
        <f t="shared" si="83"/>
        <v>1</v>
      </c>
      <c r="E856" s="594"/>
      <c r="F856" s="705">
        <f t="shared" si="84"/>
        <v>844</v>
      </c>
      <c r="G856" s="756"/>
      <c r="H856" s="756"/>
      <c r="I856" s="756"/>
      <c r="J856" s="756"/>
      <c r="K856" s="756"/>
      <c r="L856" s="756"/>
      <c r="M856" s="756"/>
      <c r="N856" s="594"/>
      <c r="O856" s="705">
        <f t="shared" si="85"/>
        <v>844</v>
      </c>
      <c r="P856" s="756"/>
      <c r="Q856" s="756"/>
      <c r="R856" s="756"/>
      <c r="S856" s="756"/>
      <c r="T856" s="756"/>
      <c r="U856" s="756"/>
      <c r="V856" s="756"/>
      <c r="W856" s="594"/>
      <c r="X856" s="705">
        <f t="shared" si="86"/>
        <v>844</v>
      </c>
      <c r="Y856" s="756"/>
      <c r="Z856" s="756"/>
      <c r="AA856" s="756"/>
      <c r="AB856" s="756"/>
      <c r="AC856" s="756"/>
      <c r="AD856" s="756"/>
      <c r="AE856" s="756"/>
      <c r="AF856" s="594"/>
      <c r="AG856" s="705">
        <f t="shared" si="87"/>
        <v>844</v>
      </c>
      <c r="AH856" s="756"/>
      <c r="AI856" s="756"/>
      <c r="AJ856" s="756"/>
      <c r="AK856" s="756"/>
      <c r="AL856" s="756"/>
      <c r="AM856" s="756"/>
      <c r="AN856" s="756"/>
      <c r="AO856" s="685"/>
      <c r="AP856" s="705">
        <f t="shared" si="88"/>
        <v>844</v>
      </c>
      <c r="AQ856" s="756"/>
      <c r="AR856" s="756"/>
      <c r="AS856" s="756"/>
      <c r="AT856" s="756"/>
      <c r="AU856" s="756"/>
      <c r="AV856" s="756"/>
      <c r="AW856" s="756"/>
    </row>
    <row r="857" spans="2:49" x14ac:dyDescent="0.25">
      <c r="B857" s="705">
        <v>845</v>
      </c>
      <c r="C857" s="951">
        <f>(1+_xlfn.XLOOKUP(INT((B857-1)/12)+1,'ZC Curve'!$B$8:$B$107,'ZC Curve'!R$8:R$107,,0))^(1/12)-1</f>
        <v>0</v>
      </c>
      <c r="D857" s="946">
        <f t="shared" si="83"/>
        <v>1</v>
      </c>
      <c r="E857" s="594"/>
      <c r="F857" s="705">
        <f t="shared" si="84"/>
        <v>845</v>
      </c>
      <c r="G857" s="756"/>
      <c r="H857" s="756"/>
      <c r="I857" s="756"/>
      <c r="J857" s="756"/>
      <c r="K857" s="756"/>
      <c r="L857" s="756"/>
      <c r="M857" s="756"/>
      <c r="N857" s="594"/>
      <c r="O857" s="705">
        <f t="shared" si="85"/>
        <v>845</v>
      </c>
      <c r="P857" s="756"/>
      <c r="Q857" s="756"/>
      <c r="R857" s="756"/>
      <c r="S857" s="756"/>
      <c r="T857" s="756"/>
      <c r="U857" s="756"/>
      <c r="V857" s="756"/>
      <c r="W857" s="594"/>
      <c r="X857" s="705">
        <f t="shared" si="86"/>
        <v>845</v>
      </c>
      <c r="Y857" s="756"/>
      <c r="Z857" s="756"/>
      <c r="AA857" s="756"/>
      <c r="AB857" s="756"/>
      <c r="AC857" s="756"/>
      <c r="AD857" s="756"/>
      <c r="AE857" s="756"/>
      <c r="AF857" s="594"/>
      <c r="AG857" s="705">
        <f t="shared" si="87"/>
        <v>845</v>
      </c>
      <c r="AH857" s="756"/>
      <c r="AI857" s="756"/>
      <c r="AJ857" s="756"/>
      <c r="AK857" s="756"/>
      <c r="AL857" s="756"/>
      <c r="AM857" s="756"/>
      <c r="AN857" s="756"/>
      <c r="AO857" s="685"/>
      <c r="AP857" s="705">
        <f t="shared" si="88"/>
        <v>845</v>
      </c>
      <c r="AQ857" s="756"/>
      <c r="AR857" s="756"/>
      <c r="AS857" s="756"/>
      <c r="AT857" s="756"/>
      <c r="AU857" s="756"/>
      <c r="AV857" s="756"/>
      <c r="AW857" s="756"/>
    </row>
    <row r="858" spans="2:49" x14ac:dyDescent="0.25">
      <c r="B858" s="705">
        <v>846</v>
      </c>
      <c r="C858" s="951">
        <f>(1+_xlfn.XLOOKUP(INT((B858-1)/12)+1,'ZC Curve'!$B$8:$B$107,'ZC Curve'!R$8:R$107,,0))^(1/12)-1</f>
        <v>0</v>
      </c>
      <c r="D858" s="946">
        <f t="shared" si="83"/>
        <v>1</v>
      </c>
      <c r="E858" s="594"/>
      <c r="F858" s="705">
        <f t="shared" si="84"/>
        <v>846</v>
      </c>
      <c r="G858" s="756"/>
      <c r="H858" s="756"/>
      <c r="I858" s="756"/>
      <c r="J858" s="756"/>
      <c r="K858" s="756"/>
      <c r="L858" s="756"/>
      <c r="M858" s="756"/>
      <c r="N858" s="594"/>
      <c r="O858" s="705">
        <f t="shared" si="85"/>
        <v>846</v>
      </c>
      <c r="P858" s="756"/>
      <c r="Q858" s="756"/>
      <c r="R858" s="756"/>
      <c r="S858" s="756"/>
      <c r="T858" s="756"/>
      <c r="U858" s="756"/>
      <c r="V858" s="756"/>
      <c r="W858" s="594"/>
      <c r="X858" s="705">
        <f t="shared" si="86"/>
        <v>846</v>
      </c>
      <c r="Y858" s="756"/>
      <c r="Z858" s="756"/>
      <c r="AA858" s="756"/>
      <c r="AB858" s="756"/>
      <c r="AC858" s="756"/>
      <c r="AD858" s="756"/>
      <c r="AE858" s="756"/>
      <c r="AF858" s="594"/>
      <c r="AG858" s="705">
        <f t="shared" si="87"/>
        <v>846</v>
      </c>
      <c r="AH858" s="756"/>
      <c r="AI858" s="756"/>
      <c r="AJ858" s="756"/>
      <c r="AK858" s="756"/>
      <c r="AL858" s="756"/>
      <c r="AM858" s="756"/>
      <c r="AN858" s="756"/>
      <c r="AO858" s="685"/>
      <c r="AP858" s="705">
        <f t="shared" si="88"/>
        <v>846</v>
      </c>
      <c r="AQ858" s="756"/>
      <c r="AR858" s="756"/>
      <c r="AS858" s="756"/>
      <c r="AT858" s="756"/>
      <c r="AU858" s="756"/>
      <c r="AV858" s="756"/>
      <c r="AW858" s="756"/>
    </row>
    <row r="859" spans="2:49" x14ac:dyDescent="0.25">
      <c r="B859" s="705">
        <v>847</v>
      </c>
      <c r="C859" s="951">
        <f>(1+_xlfn.XLOOKUP(INT((B859-1)/12)+1,'ZC Curve'!$B$8:$B$107,'ZC Curve'!R$8:R$107,,0))^(1/12)-1</f>
        <v>0</v>
      </c>
      <c r="D859" s="946">
        <f t="shared" si="83"/>
        <v>1</v>
      </c>
      <c r="E859" s="594"/>
      <c r="F859" s="705">
        <f t="shared" si="84"/>
        <v>847</v>
      </c>
      <c r="G859" s="756"/>
      <c r="H859" s="756"/>
      <c r="I859" s="756"/>
      <c r="J859" s="756"/>
      <c r="K859" s="756"/>
      <c r="L859" s="756"/>
      <c r="M859" s="756"/>
      <c r="N859" s="594"/>
      <c r="O859" s="705">
        <f t="shared" si="85"/>
        <v>847</v>
      </c>
      <c r="P859" s="756"/>
      <c r="Q859" s="756"/>
      <c r="R859" s="756"/>
      <c r="S859" s="756"/>
      <c r="T859" s="756"/>
      <c r="U859" s="756"/>
      <c r="V859" s="756"/>
      <c r="W859" s="594"/>
      <c r="X859" s="705">
        <f t="shared" si="86"/>
        <v>847</v>
      </c>
      <c r="Y859" s="756"/>
      <c r="Z859" s="756"/>
      <c r="AA859" s="756"/>
      <c r="AB859" s="756"/>
      <c r="AC859" s="756"/>
      <c r="AD859" s="756"/>
      <c r="AE859" s="756"/>
      <c r="AF859" s="594"/>
      <c r="AG859" s="705">
        <f t="shared" si="87"/>
        <v>847</v>
      </c>
      <c r="AH859" s="756"/>
      <c r="AI859" s="756"/>
      <c r="AJ859" s="756"/>
      <c r="AK859" s="756"/>
      <c r="AL859" s="756"/>
      <c r="AM859" s="756"/>
      <c r="AN859" s="756"/>
      <c r="AO859" s="685"/>
      <c r="AP859" s="705">
        <f t="shared" si="88"/>
        <v>847</v>
      </c>
      <c r="AQ859" s="756"/>
      <c r="AR859" s="756"/>
      <c r="AS859" s="756"/>
      <c r="AT859" s="756"/>
      <c r="AU859" s="756"/>
      <c r="AV859" s="756"/>
      <c r="AW859" s="756"/>
    </row>
    <row r="860" spans="2:49" x14ac:dyDescent="0.25">
      <c r="B860" s="705">
        <v>848</v>
      </c>
      <c r="C860" s="951">
        <f>(1+_xlfn.XLOOKUP(INT((B860-1)/12)+1,'ZC Curve'!$B$8:$B$107,'ZC Curve'!R$8:R$107,,0))^(1/12)-1</f>
        <v>0</v>
      </c>
      <c r="D860" s="946">
        <f t="shared" si="83"/>
        <v>1</v>
      </c>
      <c r="E860" s="594"/>
      <c r="F860" s="705">
        <f t="shared" si="84"/>
        <v>848</v>
      </c>
      <c r="G860" s="756"/>
      <c r="H860" s="756"/>
      <c r="I860" s="756"/>
      <c r="J860" s="756"/>
      <c r="K860" s="756"/>
      <c r="L860" s="756"/>
      <c r="M860" s="756"/>
      <c r="N860" s="594"/>
      <c r="O860" s="705">
        <f t="shared" si="85"/>
        <v>848</v>
      </c>
      <c r="P860" s="756"/>
      <c r="Q860" s="756"/>
      <c r="R860" s="756"/>
      <c r="S860" s="756"/>
      <c r="T860" s="756"/>
      <c r="U860" s="756"/>
      <c r="V860" s="756"/>
      <c r="W860" s="594"/>
      <c r="X860" s="705">
        <f t="shared" si="86"/>
        <v>848</v>
      </c>
      <c r="Y860" s="756"/>
      <c r="Z860" s="756"/>
      <c r="AA860" s="756"/>
      <c r="AB860" s="756"/>
      <c r="AC860" s="756"/>
      <c r="AD860" s="756"/>
      <c r="AE860" s="756"/>
      <c r="AF860" s="594"/>
      <c r="AG860" s="705">
        <f t="shared" si="87"/>
        <v>848</v>
      </c>
      <c r="AH860" s="756"/>
      <c r="AI860" s="756"/>
      <c r="AJ860" s="756"/>
      <c r="AK860" s="756"/>
      <c r="AL860" s="756"/>
      <c r="AM860" s="756"/>
      <c r="AN860" s="756"/>
      <c r="AO860" s="685"/>
      <c r="AP860" s="705">
        <f t="shared" si="88"/>
        <v>848</v>
      </c>
      <c r="AQ860" s="756"/>
      <c r="AR860" s="756"/>
      <c r="AS860" s="756"/>
      <c r="AT860" s="756"/>
      <c r="AU860" s="756"/>
      <c r="AV860" s="756"/>
      <c r="AW860" s="756"/>
    </row>
    <row r="861" spans="2:49" x14ac:dyDescent="0.25">
      <c r="B861" s="705">
        <v>849</v>
      </c>
      <c r="C861" s="951">
        <f>(1+_xlfn.XLOOKUP(INT((B861-1)/12)+1,'ZC Curve'!$B$8:$B$107,'ZC Curve'!R$8:R$107,,0))^(1/12)-1</f>
        <v>0</v>
      </c>
      <c r="D861" s="946">
        <f t="shared" si="83"/>
        <v>1</v>
      </c>
      <c r="E861" s="594"/>
      <c r="F861" s="705">
        <f t="shared" si="84"/>
        <v>849</v>
      </c>
      <c r="G861" s="756"/>
      <c r="H861" s="756"/>
      <c r="I861" s="756"/>
      <c r="J861" s="756"/>
      <c r="K861" s="756"/>
      <c r="L861" s="756"/>
      <c r="M861" s="756"/>
      <c r="N861" s="594"/>
      <c r="O861" s="705">
        <f t="shared" si="85"/>
        <v>849</v>
      </c>
      <c r="P861" s="756"/>
      <c r="Q861" s="756"/>
      <c r="R861" s="756"/>
      <c r="S861" s="756"/>
      <c r="T861" s="756"/>
      <c r="U861" s="756"/>
      <c r="V861" s="756"/>
      <c r="W861" s="594"/>
      <c r="X861" s="705">
        <f t="shared" si="86"/>
        <v>849</v>
      </c>
      <c r="Y861" s="756"/>
      <c r="Z861" s="756"/>
      <c r="AA861" s="756"/>
      <c r="AB861" s="756"/>
      <c r="AC861" s="756"/>
      <c r="AD861" s="756"/>
      <c r="AE861" s="756"/>
      <c r="AF861" s="594"/>
      <c r="AG861" s="705">
        <f t="shared" si="87"/>
        <v>849</v>
      </c>
      <c r="AH861" s="756"/>
      <c r="AI861" s="756"/>
      <c r="AJ861" s="756"/>
      <c r="AK861" s="756"/>
      <c r="AL861" s="756"/>
      <c r="AM861" s="756"/>
      <c r="AN861" s="756"/>
      <c r="AO861" s="685"/>
      <c r="AP861" s="705">
        <f t="shared" si="88"/>
        <v>849</v>
      </c>
      <c r="AQ861" s="756"/>
      <c r="AR861" s="756"/>
      <c r="AS861" s="756"/>
      <c r="AT861" s="756"/>
      <c r="AU861" s="756"/>
      <c r="AV861" s="756"/>
      <c r="AW861" s="756"/>
    </row>
    <row r="862" spans="2:49" x14ac:dyDescent="0.25">
      <c r="B862" s="705">
        <v>850</v>
      </c>
      <c r="C862" s="951">
        <f>(1+_xlfn.XLOOKUP(INT((B862-1)/12)+1,'ZC Curve'!$B$8:$B$107,'ZC Curve'!R$8:R$107,,0))^(1/12)-1</f>
        <v>0</v>
      </c>
      <c r="D862" s="946">
        <f t="shared" si="83"/>
        <v>1</v>
      </c>
      <c r="E862" s="594"/>
      <c r="F862" s="705">
        <f t="shared" si="84"/>
        <v>850</v>
      </c>
      <c r="G862" s="756"/>
      <c r="H862" s="756"/>
      <c r="I862" s="756"/>
      <c r="J862" s="756"/>
      <c r="K862" s="756"/>
      <c r="L862" s="756"/>
      <c r="M862" s="756"/>
      <c r="N862" s="594"/>
      <c r="O862" s="705">
        <f t="shared" si="85"/>
        <v>850</v>
      </c>
      <c r="P862" s="756"/>
      <c r="Q862" s="756"/>
      <c r="R862" s="756"/>
      <c r="S862" s="756"/>
      <c r="T862" s="756"/>
      <c r="U862" s="756"/>
      <c r="V862" s="756"/>
      <c r="W862" s="594"/>
      <c r="X862" s="705">
        <f t="shared" si="86"/>
        <v>850</v>
      </c>
      <c r="Y862" s="756"/>
      <c r="Z862" s="756"/>
      <c r="AA862" s="756"/>
      <c r="AB862" s="756"/>
      <c r="AC862" s="756"/>
      <c r="AD862" s="756"/>
      <c r="AE862" s="756"/>
      <c r="AF862" s="594"/>
      <c r="AG862" s="705">
        <f t="shared" si="87"/>
        <v>850</v>
      </c>
      <c r="AH862" s="756"/>
      <c r="AI862" s="756"/>
      <c r="AJ862" s="756"/>
      <c r="AK862" s="756"/>
      <c r="AL862" s="756"/>
      <c r="AM862" s="756"/>
      <c r="AN862" s="756"/>
      <c r="AO862" s="685"/>
      <c r="AP862" s="705">
        <f t="shared" si="88"/>
        <v>850</v>
      </c>
      <c r="AQ862" s="756"/>
      <c r="AR862" s="756"/>
      <c r="AS862" s="756"/>
      <c r="AT862" s="756"/>
      <c r="AU862" s="756"/>
      <c r="AV862" s="756"/>
      <c r="AW862" s="756"/>
    </row>
    <row r="863" spans="2:49" x14ac:dyDescent="0.25">
      <c r="B863" s="705">
        <v>851</v>
      </c>
      <c r="C863" s="951">
        <f>(1+_xlfn.XLOOKUP(INT((B863-1)/12)+1,'ZC Curve'!$B$8:$B$107,'ZC Curve'!R$8:R$107,,0))^(1/12)-1</f>
        <v>0</v>
      </c>
      <c r="D863" s="946">
        <f t="shared" si="83"/>
        <v>1</v>
      </c>
      <c r="E863" s="594"/>
      <c r="F863" s="705">
        <f t="shared" si="84"/>
        <v>851</v>
      </c>
      <c r="G863" s="756"/>
      <c r="H863" s="756"/>
      <c r="I863" s="756"/>
      <c r="J863" s="756"/>
      <c r="K863" s="756"/>
      <c r="L863" s="756"/>
      <c r="M863" s="756"/>
      <c r="N863" s="594"/>
      <c r="O863" s="705">
        <f t="shared" si="85"/>
        <v>851</v>
      </c>
      <c r="P863" s="756"/>
      <c r="Q863" s="756"/>
      <c r="R863" s="756"/>
      <c r="S863" s="756"/>
      <c r="T863" s="756"/>
      <c r="U863" s="756"/>
      <c r="V863" s="756"/>
      <c r="W863" s="594"/>
      <c r="X863" s="705">
        <f t="shared" si="86"/>
        <v>851</v>
      </c>
      <c r="Y863" s="756"/>
      <c r="Z863" s="756"/>
      <c r="AA863" s="756"/>
      <c r="AB863" s="756"/>
      <c r="AC863" s="756"/>
      <c r="AD863" s="756"/>
      <c r="AE863" s="756"/>
      <c r="AF863" s="594"/>
      <c r="AG863" s="705">
        <f t="shared" si="87"/>
        <v>851</v>
      </c>
      <c r="AH863" s="756"/>
      <c r="AI863" s="756"/>
      <c r="AJ863" s="756"/>
      <c r="AK863" s="756"/>
      <c r="AL863" s="756"/>
      <c r="AM863" s="756"/>
      <c r="AN863" s="756"/>
      <c r="AO863" s="685"/>
      <c r="AP863" s="705">
        <f t="shared" si="88"/>
        <v>851</v>
      </c>
      <c r="AQ863" s="756"/>
      <c r="AR863" s="756"/>
      <c r="AS863" s="756"/>
      <c r="AT863" s="756"/>
      <c r="AU863" s="756"/>
      <c r="AV863" s="756"/>
      <c r="AW863" s="756"/>
    </row>
    <row r="864" spans="2:49" x14ac:dyDescent="0.25">
      <c r="B864" s="705">
        <v>852</v>
      </c>
      <c r="C864" s="951">
        <f>(1+_xlfn.XLOOKUP(INT((B864-1)/12)+1,'ZC Curve'!$B$8:$B$107,'ZC Curve'!R$8:R$107,,0))^(1/12)-1</f>
        <v>0</v>
      </c>
      <c r="D864" s="946">
        <f t="shared" si="83"/>
        <v>1</v>
      </c>
      <c r="E864" s="594"/>
      <c r="F864" s="705">
        <f t="shared" si="84"/>
        <v>852</v>
      </c>
      <c r="G864" s="756"/>
      <c r="H864" s="756"/>
      <c r="I864" s="756"/>
      <c r="J864" s="756"/>
      <c r="K864" s="756"/>
      <c r="L864" s="756"/>
      <c r="M864" s="756"/>
      <c r="N864" s="594"/>
      <c r="O864" s="705">
        <f t="shared" si="85"/>
        <v>852</v>
      </c>
      <c r="P864" s="756"/>
      <c r="Q864" s="756"/>
      <c r="R864" s="756"/>
      <c r="S864" s="756"/>
      <c r="T864" s="756"/>
      <c r="U864" s="756"/>
      <c r="V864" s="756"/>
      <c r="W864" s="594"/>
      <c r="X864" s="705">
        <f t="shared" si="86"/>
        <v>852</v>
      </c>
      <c r="Y864" s="756"/>
      <c r="Z864" s="756"/>
      <c r="AA864" s="756"/>
      <c r="AB864" s="756"/>
      <c r="AC864" s="756"/>
      <c r="AD864" s="756"/>
      <c r="AE864" s="756"/>
      <c r="AF864" s="594"/>
      <c r="AG864" s="705">
        <f t="shared" si="87"/>
        <v>852</v>
      </c>
      <c r="AH864" s="756"/>
      <c r="AI864" s="756"/>
      <c r="AJ864" s="756"/>
      <c r="AK864" s="756"/>
      <c r="AL864" s="756"/>
      <c r="AM864" s="756"/>
      <c r="AN864" s="756"/>
      <c r="AO864" s="685"/>
      <c r="AP864" s="705">
        <f t="shared" si="88"/>
        <v>852</v>
      </c>
      <c r="AQ864" s="756"/>
      <c r="AR864" s="756"/>
      <c r="AS864" s="756"/>
      <c r="AT864" s="756"/>
      <c r="AU864" s="756"/>
      <c r="AV864" s="756"/>
      <c r="AW864" s="756"/>
    </row>
    <row r="865" spans="2:49" x14ac:dyDescent="0.25">
      <c r="B865" s="705">
        <v>853</v>
      </c>
      <c r="C865" s="951">
        <f>(1+_xlfn.XLOOKUP(INT((B865-1)/12)+1,'ZC Curve'!$B$8:$B$107,'ZC Curve'!R$8:R$107,,0))^(1/12)-1</f>
        <v>0</v>
      </c>
      <c r="D865" s="946">
        <f t="shared" si="83"/>
        <v>1</v>
      </c>
      <c r="E865" s="594"/>
      <c r="F865" s="705">
        <f t="shared" si="84"/>
        <v>853</v>
      </c>
      <c r="G865" s="756"/>
      <c r="H865" s="756"/>
      <c r="I865" s="756"/>
      <c r="J865" s="756"/>
      <c r="K865" s="756"/>
      <c r="L865" s="756"/>
      <c r="M865" s="756"/>
      <c r="N865" s="594"/>
      <c r="O865" s="705">
        <f t="shared" si="85"/>
        <v>853</v>
      </c>
      <c r="P865" s="756"/>
      <c r="Q865" s="756"/>
      <c r="R865" s="756"/>
      <c r="S865" s="756"/>
      <c r="T865" s="756"/>
      <c r="U865" s="756"/>
      <c r="V865" s="756"/>
      <c r="W865" s="594"/>
      <c r="X865" s="705">
        <f t="shared" si="86"/>
        <v>853</v>
      </c>
      <c r="Y865" s="756"/>
      <c r="Z865" s="756"/>
      <c r="AA865" s="756"/>
      <c r="AB865" s="756"/>
      <c r="AC865" s="756"/>
      <c r="AD865" s="756"/>
      <c r="AE865" s="756"/>
      <c r="AF865" s="594"/>
      <c r="AG865" s="705">
        <f t="shared" si="87"/>
        <v>853</v>
      </c>
      <c r="AH865" s="756"/>
      <c r="AI865" s="756"/>
      <c r="AJ865" s="756"/>
      <c r="AK865" s="756"/>
      <c r="AL865" s="756"/>
      <c r="AM865" s="756"/>
      <c r="AN865" s="756"/>
      <c r="AO865" s="685"/>
      <c r="AP865" s="705">
        <f t="shared" si="88"/>
        <v>853</v>
      </c>
      <c r="AQ865" s="756"/>
      <c r="AR865" s="756"/>
      <c r="AS865" s="756"/>
      <c r="AT865" s="756"/>
      <c r="AU865" s="756"/>
      <c r="AV865" s="756"/>
      <c r="AW865" s="756"/>
    </row>
    <row r="866" spans="2:49" x14ac:dyDescent="0.25">
      <c r="B866" s="705">
        <v>854</v>
      </c>
      <c r="C866" s="951">
        <f>(1+_xlfn.XLOOKUP(INT((B866-1)/12)+1,'ZC Curve'!$B$8:$B$107,'ZC Curve'!R$8:R$107,,0))^(1/12)-1</f>
        <v>0</v>
      </c>
      <c r="D866" s="946">
        <f t="shared" si="83"/>
        <v>1</v>
      </c>
      <c r="E866" s="594"/>
      <c r="F866" s="705">
        <f t="shared" si="84"/>
        <v>854</v>
      </c>
      <c r="G866" s="756"/>
      <c r="H866" s="756"/>
      <c r="I866" s="756"/>
      <c r="J866" s="756"/>
      <c r="K866" s="756"/>
      <c r="L866" s="756"/>
      <c r="M866" s="756"/>
      <c r="N866" s="594"/>
      <c r="O866" s="705">
        <f t="shared" si="85"/>
        <v>854</v>
      </c>
      <c r="P866" s="756"/>
      <c r="Q866" s="756"/>
      <c r="R866" s="756"/>
      <c r="S866" s="756"/>
      <c r="T866" s="756"/>
      <c r="U866" s="756"/>
      <c r="V866" s="756"/>
      <c r="W866" s="594"/>
      <c r="X866" s="705">
        <f t="shared" si="86"/>
        <v>854</v>
      </c>
      <c r="Y866" s="756"/>
      <c r="Z866" s="756"/>
      <c r="AA866" s="756"/>
      <c r="AB866" s="756"/>
      <c r="AC866" s="756"/>
      <c r="AD866" s="756"/>
      <c r="AE866" s="756"/>
      <c r="AF866" s="594"/>
      <c r="AG866" s="705">
        <f t="shared" si="87"/>
        <v>854</v>
      </c>
      <c r="AH866" s="756"/>
      <c r="AI866" s="756"/>
      <c r="AJ866" s="756"/>
      <c r="AK866" s="756"/>
      <c r="AL866" s="756"/>
      <c r="AM866" s="756"/>
      <c r="AN866" s="756"/>
      <c r="AO866" s="685"/>
      <c r="AP866" s="705">
        <f t="shared" si="88"/>
        <v>854</v>
      </c>
      <c r="AQ866" s="756"/>
      <c r="AR866" s="756"/>
      <c r="AS866" s="756"/>
      <c r="AT866" s="756"/>
      <c r="AU866" s="756"/>
      <c r="AV866" s="756"/>
      <c r="AW866" s="756"/>
    </row>
    <row r="867" spans="2:49" x14ac:dyDescent="0.25">
      <c r="B867" s="705">
        <v>855</v>
      </c>
      <c r="C867" s="951">
        <f>(1+_xlfn.XLOOKUP(INT((B867-1)/12)+1,'ZC Curve'!$B$8:$B$107,'ZC Curve'!R$8:R$107,,0))^(1/12)-1</f>
        <v>0</v>
      </c>
      <c r="D867" s="946">
        <f t="shared" si="83"/>
        <v>1</v>
      </c>
      <c r="E867" s="594"/>
      <c r="F867" s="705">
        <f t="shared" si="84"/>
        <v>855</v>
      </c>
      <c r="G867" s="756"/>
      <c r="H867" s="756"/>
      <c r="I867" s="756"/>
      <c r="J867" s="756"/>
      <c r="K867" s="756"/>
      <c r="L867" s="756"/>
      <c r="M867" s="756"/>
      <c r="N867" s="594"/>
      <c r="O867" s="705">
        <f t="shared" si="85"/>
        <v>855</v>
      </c>
      <c r="P867" s="756"/>
      <c r="Q867" s="756"/>
      <c r="R867" s="756"/>
      <c r="S867" s="756"/>
      <c r="T867" s="756"/>
      <c r="U867" s="756"/>
      <c r="V867" s="756"/>
      <c r="W867" s="594"/>
      <c r="X867" s="705">
        <f t="shared" si="86"/>
        <v>855</v>
      </c>
      <c r="Y867" s="756"/>
      <c r="Z867" s="756"/>
      <c r="AA867" s="756"/>
      <c r="AB867" s="756"/>
      <c r="AC867" s="756"/>
      <c r="AD867" s="756"/>
      <c r="AE867" s="756"/>
      <c r="AF867" s="594"/>
      <c r="AG867" s="705">
        <f t="shared" si="87"/>
        <v>855</v>
      </c>
      <c r="AH867" s="756"/>
      <c r="AI867" s="756"/>
      <c r="AJ867" s="756"/>
      <c r="AK867" s="756"/>
      <c r="AL867" s="756"/>
      <c r="AM867" s="756"/>
      <c r="AN867" s="756"/>
      <c r="AO867" s="685"/>
      <c r="AP867" s="705">
        <f t="shared" si="88"/>
        <v>855</v>
      </c>
      <c r="AQ867" s="756"/>
      <c r="AR867" s="756"/>
      <c r="AS867" s="756"/>
      <c r="AT867" s="756"/>
      <c r="AU867" s="756"/>
      <c r="AV867" s="756"/>
      <c r="AW867" s="756"/>
    </row>
    <row r="868" spans="2:49" x14ac:dyDescent="0.25">
      <c r="B868" s="705">
        <v>856</v>
      </c>
      <c r="C868" s="951">
        <f>(1+_xlfn.XLOOKUP(INT((B868-1)/12)+1,'ZC Curve'!$B$8:$B$107,'ZC Curve'!R$8:R$107,,0))^(1/12)-1</f>
        <v>0</v>
      </c>
      <c r="D868" s="946">
        <f t="shared" si="83"/>
        <v>1</v>
      </c>
      <c r="E868" s="594"/>
      <c r="F868" s="705">
        <f t="shared" si="84"/>
        <v>856</v>
      </c>
      <c r="G868" s="756"/>
      <c r="H868" s="756"/>
      <c r="I868" s="756"/>
      <c r="J868" s="756"/>
      <c r="K868" s="756"/>
      <c r="L868" s="756"/>
      <c r="M868" s="756"/>
      <c r="N868" s="594"/>
      <c r="O868" s="705">
        <f t="shared" si="85"/>
        <v>856</v>
      </c>
      <c r="P868" s="756"/>
      <c r="Q868" s="756"/>
      <c r="R868" s="756"/>
      <c r="S868" s="756"/>
      <c r="T868" s="756"/>
      <c r="U868" s="756"/>
      <c r="V868" s="756"/>
      <c r="W868" s="594"/>
      <c r="X868" s="705">
        <f t="shared" si="86"/>
        <v>856</v>
      </c>
      <c r="Y868" s="756"/>
      <c r="Z868" s="756"/>
      <c r="AA868" s="756"/>
      <c r="AB868" s="756"/>
      <c r="AC868" s="756"/>
      <c r="AD868" s="756"/>
      <c r="AE868" s="756"/>
      <c r="AF868" s="594"/>
      <c r="AG868" s="705">
        <f t="shared" si="87"/>
        <v>856</v>
      </c>
      <c r="AH868" s="756"/>
      <c r="AI868" s="756"/>
      <c r="AJ868" s="756"/>
      <c r="AK868" s="756"/>
      <c r="AL868" s="756"/>
      <c r="AM868" s="756"/>
      <c r="AN868" s="756"/>
      <c r="AO868" s="685"/>
      <c r="AP868" s="705">
        <f t="shared" si="88"/>
        <v>856</v>
      </c>
      <c r="AQ868" s="756"/>
      <c r="AR868" s="756"/>
      <c r="AS868" s="756"/>
      <c r="AT868" s="756"/>
      <c r="AU868" s="756"/>
      <c r="AV868" s="756"/>
      <c r="AW868" s="756"/>
    </row>
    <row r="869" spans="2:49" x14ac:dyDescent="0.25">
      <c r="B869" s="705">
        <v>857</v>
      </c>
      <c r="C869" s="951">
        <f>(1+_xlfn.XLOOKUP(INT((B869-1)/12)+1,'ZC Curve'!$B$8:$B$107,'ZC Curve'!R$8:R$107,,0))^(1/12)-1</f>
        <v>0</v>
      </c>
      <c r="D869" s="946">
        <f t="shared" si="83"/>
        <v>1</v>
      </c>
      <c r="E869" s="594"/>
      <c r="F869" s="705">
        <f t="shared" si="84"/>
        <v>857</v>
      </c>
      <c r="G869" s="756"/>
      <c r="H869" s="756"/>
      <c r="I869" s="756"/>
      <c r="J869" s="756"/>
      <c r="K869" s="756"/>
      <c r="L869" s="756"/>
      <c r="M869" s="756"/>
      <c r="N869" s="594"/>
      <c r="O869" s="705">
        <f t="shared" si="85"/>
        <v>857</v>
      </c>
      <c r="P869" s="756"/>
      <c r="Q869" s="756"/>
      <c r="R869" s="756"/>
      <c r="S869" s="756"/>
      <c r="T869" s="756"/>
      <c r="U869" s="756"/>
      <c r="V869" s="756"/>
      <c r="W869" s="594"/>
      <c r="X869" s="705">
        <f t="shared" si="86"/>
        <v>857</v>
      </c>
      <c r="Y869" s="756"/>
      <c r="Z869" s="756"/>
      <c r="AA869" s="756"/>
      <c r="AB869" s="756"/>
      <c r="AC869" s="756"/>
      <c r="AD869" s="756"/>
      <c r="AE869" s="756"/>
      <c r="AF869" s="594"/>
      <c r="AG869" s="705">
        <f t="shared" si="87"/>
        <v>857</v>
      </c>
      <c r="AH869" s="756"/>
      <c r="AI869" s="756"/>
      <c r="AJ869" s="756"/>
      <c r="AK869" s="756"/>
      <c r="AL869" s="756"/>
      <c r="AM869" s="756"/>
      <c r="AN869" s="756"/>
      <c r="AO869" s="685"/>
      <c r="AP869" s="705">
        <f t="shared" si="88"/>
        <v>857</v>
      </c>
      <c r="AQ869" s="756"/>
      <c r="AR869" s="756"/>
      <c r="AS869" s="756"/>
      <c r="AT869" s="756"/>
      <c r="AU869" s="756"/>
      <c r="AV869" s="756"/>
      <c r="AW869" s="756"/>
    </row>
    <row r="870" spans="2:49" x14ac:dyDescent="0.25">
      <c r="B870" s="705">
        <v>858</v>
      </c>
      <c r="C870" s="951">
        <f>(1+_xlfn.XLOOKUP(INT((B870-1)/12)+1,'ZC Curve'!$B$8:$B$107,'ZC Curve'!R$8:R$107,,0))^(1/12)-1</f>
        <v>0</v>
      </c>
      <c r="D870" s="946">
        <f t="shared" si="83"/>
        <v>1</v>
      </c>
      <c r="E870" s="594"/>
      <c r="F870" s="705">
        <f t="shared" si="84"/>
        <v>858</v>
      </c>
      <c r="G870" s="756"/>
      <c r="H870" s="756"/>
      <c r="I870" s="756"/>
      <c r="J870" s="756"/>
      <c r="K870" s="756"/>
      <c r="L870" s="756"/>
      <c r="M870" s="756"/>
      <c r="N870" s="594"/>
      <c r="O870" s="705">
        <f t="shared" si="85"/>
        <v>858</v>
      </c>
      <c r="P870" s="756"/>
      <c r="Q870" s="756"/>
      <c r="R870" s="756"/>
      <c r="S870" s="756"/>
      <c r="T870" s="756"/>
      <c r="U870" s="756"/>
      <c r="V870" s="756"/>
      <c r="W870" s="594"/>
      <c r="X870" s="705">
        <f t="shared" si="86"/>
        <v>858</v>
      </c>
      <c r="Y870" s="756"/>
      <c r="Z870" s="756"/>
      <c r="AA870" s="756"/>
      <c r="AB870" s="756"/>
      <c r="AC870" s="756"/>
      <c r="AD870" s="756"/>
      <c r="AE870" s="756"/>
      <c r="AF870" s="594"/>
      <c r="AG870" s="705">
        <f t="shared" si="87"/>
        <v>858</v>
      </c>
      <c r="AH870" s="756"/>
      <c r="AI870" s="756"/>
      <c r="AJ870" s="756"/>
      <c r="AK870" s="756"/>
      <c r="AL870" s="756"/>
      <c r="AM870" s="756"/>
      <c r="AN870" s="756"/>
      <c r="AO870" s="685"/>
      <c r="AP870" s="705">
        <f t="shared" si="88"/>
        <v>858</v>
      </c>
      <c r="AQ870" s="756"/>
      <c r="AR870" s="756"/>
      <c r="AS870" s="756"/>
      <c r="AT870" s="756"/>
      <c r="AU870" s="756"/>
      <c r="AV870" s="756"/>
      <c r="AW870" s="756"/>
    </row>
    <row r="871" spans="2:49" x14ac:dyDescent="0.25">
      <c r="B871" s="705">
        <v>859</v>
      </c>
      <c r="C871" s="951">
        <f>(1+_xlfn.XLOOKUP(INT((B871-1)/12)+1,'ZC Curve'!$B$8:$B$107,'ZC Curve'!R$8:R$107,,0))^(1/12)-1</f>
        <v>0</v>
      </c>
      <c r="D871" s="946">
        <f t="shared" si="83"/>
        <v>1</v>
      </c>
      <c r="E871" s="594"/>
      <c r="F871" s="705">
        <f t="shared" si="84"/>
        <v>859</v>
      </c>
      <c r="G871" s="756"/>
      <c r="H871" s="756"/>
      <c r="I871" s="756"/>
      <c r="J871" s="756"/>
      <c r="K871" s="756"/>
      <c r="L871" s="756"/>
      <c r="M871" s="756"/>
      <c r="N871" s="594"/>
      <c r="O871" s="705">
        <f t="shared" si="85"/>
        <v>859</v>
      </c>
      <c r="P871" s="756"/>
      <c r="Q871" s="756"/>
      <c r="R871" s="756"/>
      <c r="S871" s="756"/>
      <c r="T871" s="756"/>
      <c r="U871" s="756"/>
      <c r="V871" s="756"/>
      <c r="W871" s="594"/>
      <c r="X871" s="705">
        <f t="shared" si="86"/>
        <v>859</v>
      </c>
      <c r="Y871" s="756"/>
      <c r="Z871" s="756"/>
      <c r="AA871" s="756"/>
      <c r="AB871" s="756"/>
      <c r="AC871" s="756"/>
      <c r="AD871" s="756"/>
      <c r="AE871" s="756"/>
      <c r="AF871" s="594"/>
      <c r="AG871" s="705">
        <f t="shared" si="87"/>
        <v>859</v>
      </c>
      <c r="AH871" s="756"/>
      <c r="AI871" s="756"/>
      <c r="AJ871" s="756"/>
      <c r="AK871" s="756"/>
      <c r="AL871" s="756"/>
      <c r="AM871" s="756"/>
      <c r="AN871" s="756"/>
      <c r="AO871" s="685"/>
      <c r="AP871" s="705">
        <f t="shared" si="88"/>
        <v>859</v>
      </c>
      <c r="AQ871" s="756"/>
      <c r="AR871" s="756"/>
      <c r="AS871" s="756"/>
      <c r="AT871" s="756"/>
      <c r="AU871" s="756"/>
      <c r="AV871" s="756"/>
      <c r="AW871" s="756"/>
    </row>
    <row r="872" spans="2:49" x14ac:dyDescent="0.25">
      <c r="B872" s="705">
        <v>860</v>
      </c>
      <c r="C872" s="951">
        <f>(1+_xlfn.XLOOKUP(INT((B872-1)/12)+1,'ZC Curve'!$B$8:$B$107,'ZC Curve'!R$8:R$107,,0))^(1/12)-1</f>
        <v>0</v>
      </c>
      <c r="D872" s="946">
        <f t="shared" si="83"/>
        <v>1</v>
      </c>
      <c r="E872" s="594"/>
      <c r="F872" s="705">
        <f t="shared" si="84"/>
        <v>860</v>
      </c>
      <c r="G872" s="756"/>
      <c r="H872" s="756"/>
      <c r="I872" s="756"/>
      <c r="J872" s="756"/>
      <c r="K872" s="756"/>
      <c r="L872" s="756"/>
      <c r="M872" s="756"/>
      <c r="N872" s="594"/>
      <c r="O872" s="705">
        <f t="shared" si="85"/>
        <v>860</v>
      </c>
      <c r="P872" s="756"/>
      <c r="Q872" s="756"/>
      <c r="R872" s="756"/>
      <c r="S872" s="756"/>
      <c r="T872" s="756"/>
      <c r="U872" s="756"/>
      <c r="V872" s="756"/>
      <c r="W872" s="594"/>
      <c r="X872" s="705">
        <f t="shared" si="86"/>
        <v>860</v>
      </c>
      <c r="Y872" s="756"/>
      <c r="Z872" s="756"/>
      <c r="AA872" s="756"/>
      <c r="AB872" s="756"/>
      <c r="AC872" s="756"/>
      <c r="AD872" s="756"/>
      <c r="AE872" s="756"/>
      <c r="AF872" s="594"/>
      <c r="AG872" s="705">
        <f t="shared" si="87"/>
        <v>860</v>
      </c>
      <c r="AH872" s="756"/>
      <c r="AI872" s="756"/>
      <c r="AJ872" s="756"/>
      <c r="AK872" s="756"/>
      <c r="AL872" s="756"/>
      <c r="AM872" s="756"/>
      <c r="AN872" s="756"/>
      <c r="AO872" s="685"/>
      <c r="AP872" s="705">
        <f t="shared" si="88"/>
        <v>860</v>
      </c>
      <c r="AQ872" s="756"/>
      <c r="AR872" s="756"/>
      <c r="AS872" s="756"/>
      <c r="AT872" s="756"/>
      <c r="AU872" s="756"/>
      <c r="AV872" s="756"/>
      <c r="AW872" s="756"/>
    </row>
    <row r="873" spans="2:49" x14ac:dyDescent="0.25">
      <c r="B873" s="705">
        <v>861</v>
      </c>
      <c r="C873" s="951">
        <f>(1+_xlfn.XLOOKUP(INT((B873-1)/12)+1,'ZC Curve'!$B$8:$B$107,'ZC Curve'!R$8:R$107,,0))^(1/12)-1</f>
        <v>0</v>
      </c>
      <c r="D873" s="946">
        <f t="shared" si="83"/>
        <v>1</v>
      </c>
      <c r="E873" s="594"/>
      <c r="F873" s="705">
        <f t="shared" si="84"/>
        <v>861</v>
      </c>
      <c r="G873" s="756"/>
      <c r="H873" s="756"/>
      <c r="I873" s="756"/>
      <c r="J873" s="756"/>
      <c r="K873" s="756"/>
      <c r="L873" s="756"/>
      <c r="M873" s="756"/>
      <c r="N873" s="594"/>
      <c r="O873" s="705">
        <f t="shared" si="85"/>
        <v>861</v>
      </c>
      <c r="P873" s="756"/>
      <c r="Q873" s="756"/>
      <c r="R873" s="756"/>
      <c r="S873" s="756"/>
      <c r="T873" s="756"/>
      <c r="U873" s="756"/>
      <c r="V873" s="756"/>
      <c r="W873" s="594"/>
      <c r="X873" s="705">
        <f t="shared" si="86"/>
        <v>861</v>
      </c>
      <c r="Y873" s="756"/>
      <c r="Z873" s="756"/>
      <c r="AA873" s="756"/>
      <c r="AB873" s="756"/>
      <c r="AC873" s="756"/>
      <c r="AD873" s="756"/>
      <c r="AE873" s="756"/>
      <c r="AF873" s="594"/>
      <c r="AG873" s="705">
        <f t="shared" si="87"/>
        <v>861</v>
      </c>
      <c r="AH873" s="756"/>
      <c r="AI873" s="756"/>
      <c r="AJ873" s="756"/>
      <c r="AK873" s="756"/>
      <c r="AL873" s="756"/>
      <c r="AM873" s="756"/>
      <c r="AN873" s="756"/>
      <c r="AO873" s="685"/>
      <c r="AP873" s="705">
        <f t="shared" si="88"/>
        <v>861</v>
      </c>
      <c r="AQ873" s="756"/>
      <c r="AR873" s="756"/>
      <c r="AS873" s="756"/>
      <c r="AT873" s="756"/>
      <c r="AU873" s="756"/>
      <c r="AV873" s="756"/>
      <c r="AW873" s="756"/>
    </row>
    <row r="874" spans="2:49" x14ac:dyDescent="0.25">
      <c r="B874" s="705">
        <v>862</v>
      </c>
      <c r="C874" s="951">
        <f>(1+_xlfn.XLOOKUP(INT((B874-1)/12)+1,'ZC Curve'!$B$8:$B$107,'ZC Curve'!R$8:R$107,,0))^(1/12)-1</f>
        <v>0</v>
      </c>
      <c r="D874" s="946">
        <f t="shared" si="83"/>
        <v>1</v>
      </c>
      <c r="E874" s="594"/>
      <c r="F874" s="705">
        <f t="shared" si="84"/>
        <v>862</v>
      </c>
      <c r="G874" s="756"/>
      <c r="H874" s="756"/>
      <c r="I874" s="756"/>
      <c r="J874" s="756"/>
      <c r="K874" s="756"/>
      <c r="L874" s="756"/>
      <c r="M874" s="756"/>
      <c r="N874" s="594"/>
      <c r="O874" s="705">
        <f t="shared" si="85"/>
        <v>862</v>
      </c>
      <c r="P874" s="756"/>
      <c r="Q874" s="756"/>
      <c r="R874" s="756"/>
      <c r="S874" s="756"/>
      <c r="T874" s="756"/>
      <c r="U874" s="756"/>
      <c r="V874" s="756"/>
      <c r="W874" s="594"/>
      <c r="X874" s="705">
        <f t="shared" si="86"/>
        <v>862</v>
      </c>
      <c r="Y874" s="756"/>
      <c r="Z874" s="756"/>
      <c r="AA874" s="756"/>
      <c r="AB874" s="756"/>
      <c r="AC874" s="756"/>
      <c r="AD874" s="756"/>
      <c r="AE874" s="756"/>
      <c r="AF874" s="594"/>
      <c r="AG874" s="705">
        <f t="shared" si="87"/>
        <v>862</v>
      </c>
      <c r="AH874" s="756"/>
      <c r="AI874" s="756"/>
      <c r="AJ874" s="756"/>
      <c r="AK874" s="756"/>
      <c r="AL874" s="756"/>
      <c r="AM874" s="756"/>
      <c r="AN874" s="756"/>
      <c r="AO874" s="685"/>
      <c r="AP874" s="705">
        <f t="shared" si="88"/>
        <v>862</v>
      </c>
      <c r="AQ874" s="756"/>
      <c r="AR874" s="756"/>
      <c r="AS874" s="756"/>
      <c r="AT874" s="756"/>
      <c r="AU874" s="756"/>
      <c r="AV874" s="756"/>
      <c r="AW874" s="756"/>
    </row>
    <row r="875" spans="2:49" x14ac:dyDescent="0.25">
      <c r="B875" s="705">
        <v>863</v>
      </c>
      <c r="C875" s="951">
        <f>(1+_xlfn.XLOOKUP(INT((B875-1)/12)+1,'ZC Curve'!$B$8:$B$107,'ZC Curve'!R$8:R$107,,0))^(1/12)-1</f>
        <v>0</v>
      </c>
      <c r="D875" s="946">
        <f t="shared" si="83"/>
        <v>1</v>
      </c>
      <c r="E875" s="594"/>
      <c r="F875" s="705">
        <f t="shared" si="84"/>
        <v>863</v>
      </c>
      <c r="G875" s="756"/>
      <c r="H875" s="756"/>
      <c r="I875" s="756"/>
      <c r="J875" s="756"/>
      <c r="K875" s="756"/>
      <c r="L875" s="756"/>
      <c r="M875" s="756"/>
      <c r="N875" s="594"/>
      <c r="O875" s="705">
        <f t="shared" si="85"/>
        <v>863</v>
      </c>
      <c r="P875" s="756"/>
      <c r="Q875" s="756"/>
      <c r="R875" s="756"/>
      <c r="S875" s="756"/>
      <c r="T875" s="756"/>
      <c r="U875" s="756"/>
      <c r="V875" s="756"/>
      <c r="W875" s="594"/>
      <c r="X875" s="705">
        <f t="shared" si="86"/>
        <v>863</v>
      </c>
      <c r="Y875" s="756"/>
      <c r="Z875" s="756"/>
      <c r="AA875" s="756"/>
      <c r="AB875" s="756"/>
      <c r="AC875" s="756"/>
      <c r="AD875" s="756"/>
      <c r="AE875" s="756"/>
      <c r="AF875" s="594"/>
      <c r="AG875" s="705">
        <f t="shared" si="87"/>
        <v>863</v>
      </c>
      <c r="AH875" s="756"/>
      <c r="AI875" s="756"/>
      <c r="AJ875" s="756"/>
      <c r="AK875" s="756"/>
      <c r="AL875" s="756"/>
      <c r="AM875" s="756"/>
      <c r="AN875" s="756"/>
      <c r="AO875" s="685"/>
      <c r="AP875" s="705">
        <f t="shared" si="88"/>
        <v>863</v>
      </c>
      <c r="AQ875" s="756"/>
      <c r="AR875" s="756"/>
      <c r="AS875" s="756"/>
      <c r="AT875" s="756"/>
      <c r="AU875" s="756"/>
      <c r="AV875" s="756"/>
      <c r="AW875" s="756"/>
    </row>
    <row r="876" spans="2:49" x14ac:dyDescent="0.25">
      <c r="B876" s="705">
        <v>864</v>
      </c>
      <c r="C876" s="951">
        <f>(1+_xlfn.XLOOKUP(INT((B876-1)/12)+1,'ZC Curve'!$B$8:$B$107,'ZC Curve'!R$8:R$107,,0))^(1/12)-1</f>
        <v>0</v>
      </c>
      <c r="D876" s="946">
        <f t="shared" si="83"/>
        <v>1</v>
      </c>
      <c r="E876" s="594"/>
      <c r="F876" s="705">
        <f t="shared" si="84"/>
        <v>864</v>
      </c>
      <c r="G876" s="756"/>
      <c r="H876" s="756"/>
      <c r="I876" s="756"/>
      <c r="J876" s="756"/>
      <c r="K876" s="756"/>
      <c r="L876" s="756"/>
      <c r="M876" s="756"/>
      <c r="N876" s="594"/>
      <c r="O876" s="705">
        <f t="shared" si="85"/>
        <v>864</v>
      </c>
      <c r="P876" s="756"/>
      <c r="Q876" s="756"/>
      <c r="R876" s="756"/>
      <c r="S876" s="756"/>
      <c r="T876" s="756"/>
      <c r="U876" s="756"/>
      <c r="V876" s="756"/>
      <c r="W876" s="594"/>
      <c r="X876" s="705">
        <f t="shared" si="86"/>
        <v>864</v>
      </c>
      <c r="Y876" s="756"/>
      <c r="Z876" s="756"/>
      <c r="AA876" s="756"/>
      <c r="AB876" s="756"/>
      <c r="AC876" s="756"/>
      <c r="AD876" s="756"/>
      <c r="AE876" s="756"/>
      <c r="AF876" s="594"/>
      <c r="AG876" s="705">
        <f t="shared" si="87"/>
        <v>864</v>
      </c>
      <c r="AH876" s="756"/>
      <c r="AI876" s="756"/>
      <c r="AJ876" s="756"/>
      <c r="AK876" s="756"/>
      <c r="AL876" s="756"/>
      <c r="AM876" s="756"/>
      <c r="AN876" s="756"/>
      <c r="AO876" s="685"/>
      <c r="AP876" s="705">
        <f t="shared" si="88"/>
        <v>864</v>
      </c>
      <c r="AQ876" s="756"/>
      <c r="AR876" s="756"/>
      <c r="AS876" s="756"/>
      <c r="AT876" s="756"/>
      <c r="AU876" s="756"/>
      <c r="AV876" s="756"/>
      <c r="AW876" s="756"/>
    </row>
    <row r="877" spans="2:49" x14ac:dyDescent="0.25">
      <c r="B877" s="705">
        <v>865</v>
      </c>
      <c r="C877" s="951">
        <f>(1+_xlfn.XLOOKUP(INT((B877-1)/12)+1,'ZC Curve'!$B$8:$B$107,'ZC Curve'!R$8:R$107,,0))^(1/12)-1</f>
        <v>0</v>
      </c>
      <c r="D877" s="946">
        <f t="shared" si="83"/>
        <v>1</v>
      </c>
      <c r="E877" s="594"/>
      <c r="F877" s="705">
        <f t="shared" si="84"/>
        <v>865</v>
      </c>
      <c r="G877" s="756"/>
      <c r="H877" s="756"/>
      <c r="I877" s="756"/>
      <c r="J877" s="756"/>
      <c r="K877" s="756"/>
      <c r="L877" s="756"/>
      <c r="M877" s="756"/>
      <c r="N877" s="594"/>
      <c r="O877" s="705">
        <f t="shared" si="85"/>
        <v>865</v>
      </c>
      <c r="P877" s="756"/>
      <c r="Q877" s="756"/>
      <c r="R877" s="756"/>
      <c r="S877" s="756"/>
      <c r="T877" s="756"/>
      <c r="U877" s="756"/>
      <c r="V877" s="756"/>
      <c r="W877" s="594"/>
      <c r="X877" s="705">
        <f t="shared" si="86"/>
        <v>865</v>
      </c>
      <c r="Y877" s="756"/>
      <c r="Z877" s="756"/>
      <c r="AA877" s="756"/>
      <c r="AB877" s="756"/>
      <c r="AC877" s="756"/>
      <c r="AD877" s="756"/>
      <c r="AE877" s="756"/>
      <c r="AF877" s="594"/>
      <c r="AG877" s="705">
        <f t="shared" si="87"/>
        <v>865</v>
      </c>
      <c r="AH877" s="756"/>
      <c r="AI877" s="756"/>
      <c r="AJ877" s="756"/>
      <c r="AK877" s="756"/>
      <c r="AL877" s="756"/>
      <c r="AM877" s="756"/>
      <c r="AN877" s="756"/>
      <c r="AO877" s="685"/>
      <c r="AP877" s="705">
        <f t="shared" si="88"/>
        <v>865</v>
      </c>
      <c r="AQ877" s="756"/>
      <c r="AR877" s="756"/>
      <c r="AS877" s="756"/>
      <c r="AT877" s="756"/>
      <c r="AU877" s="756"/>
      <c r="AV877" s="756"/>
      <c r="AW877" s="756"/>
    </row>
    <row r="878" spans="2:49" x14ac:dyDescent="0.25">
      <c r="B878" s="705">
        <v>866</v>
      </c>
      <c r="C878" s="951">
        <f>(1+_xlfn.XLOOKUP(INT((B878-1)/12)+1,'ZC Curve'!$B$8:$B$107,'ZC Curve'!R$8:R$107,,0))^(1/12)-1</f>
        <v>0</v>
      </c>
      <c r="D878" s="946">
        <f t="shared" si="83"/>
        <v>1</v>
      </c>
      <c r="E878" s="594"/>
      <c r="F878" s="705">
        <f t="shared" si="84"/>
        <v>866</v>
      </c>
      <c r="G878" s="756"/>
      <c r="H878" s="756"/>
      <c r="I878" s="756"/>
      <c r="J878" s="756"/>
      <c r="K878" s="756"/>
      <c r="L878" s="756"/>
      <c r="M878" s="756"/>
      <c r="N878" s="594"/>
      <c r="O878" s="705">
        <f t="shared" si="85"/>
        <v>866</v>
      </c>
      <c r="P878" s="756"/>
      <c r="Q878" s="756"/>
      <c r="R878" s="756"/>
      <c r="S878" s="756"/>
      <c r="T878" s="756"/>
      <c r="U878" s="756"/>
      <c r="V878" s="756"/>
      <c r="W878" s="594"/>
      <c r="X878" s="705">
        <f t="shared" si="86"/>
        <v>866</v>
      </c>
      <c r="Y878" s="756"/>
      <c r="Z878" s="756"/>
      <c r="AA878" s="756"/>
      <c r="AB878" s="756"/>
      <c r="AC878" s="756"/>
      <c r="AD878" s="756"/>
      <c r="AE878" s="756"/>
      <c r="AF878" s="594"/>
      <c r="AG878" s="705">
        <f t="shared" si="87"/>
        <v>866</v>
      </c>
      <c r="AH878" s="756"/>
      <c r="AI878" s="756"/>
      <c r="AJ878" s="756"/>
      <c r="AK878" s="756"/>
      <c r="AL878" s="756"/>
      <c r="AM878" s="756"/>
      <c r="AN878" s="756"/>
      <c r="AO878" s="685"/>
      <c r="AP878" s="705">
        <f t="shared" si="88"/>
        <v>866</v>
      </c>
      <c r="AQ878" s="756"/>
      <c r="AR878" s="756"/>
      <c r="AS878" s="756"/>
      <c r="AT878" s="756"/>
      <c r="AU878" s="756"/>
      <c r="AV878" s="756"/>
      <c r="AW878" s="756"/>
    </row>
    <row r="879" spans="2:49" x14ac:dyDescent="0.25">
      <c r="B879" s="705">
        <v>867</v>
      </c>
      <c r="C879" s="951">
        <f>(1+_xlfn.XLOOKUP(INT((B879-1)/12)+1,'ZC Curve'!$B$8:$B$107,'ZC Curve'!R$8:R$107,,0))^(1/12)-1</f>
        <v>0</v>
      </c>
      <c r="D879" s="946">
        <f t="shared" si="83"/>
        <v>1</v>
      </c>
      <c r="E879" s="594"/>
      <c r="F879" s="705">
        <f t="shared" si="84"/>
        <v>867</v>
      </c>
      <c r="G879" s="756"/>
      <c r="H879" s="756"/>
      <c r="I879" s="756"/>
      <c r="J879" s="756"/>
      <c r="K879" s="756"/>
      <c r="L879" s="756"/>
      <c r="M879" s="756"/>
      <c r="N879" s="594"/>
      <c r="O879" s="705">
        <f t="shared" si="85"/>
        <v>867</v>
      </c>
      <c r="P879" s="756"/>
      <c r="Q879" s="756"/>
      <c r="R879" s="756"/>
      <c r="S879" s="756"/>
      <c r="T879" s="756"/>
      <c r="U879" s="756"/>
      <c r="V879" s="756"/>
      <c r="W879" s="594"/>
      <c r="X879" s="705">
        <f t="shared" si="86"/>
        <v>867</v>
      </c>
      <c r="Y879" s="756"/>
      <c r="Z879" s="756"/>
      <c r="AA879" s="756"/>
      <c r="AB879" s="756"/>
      <c r="AC879" s="756"/>
      <c r="AD879" s="756"/>
      <c r="AE879" s="756"/>
      <c r="AF879" s="594"/>
      <c r="AG879" s="705">
        <f t="shared" si="87"/>
        <v>867</v>
      </c>
      <c r="AH879" s="756"/>
      <c r="AI879" s="756"/>
      <c r="AJ879" s="756"/>
      <c r="AK879" s="756"/>
      <c r="AL879" s="756"/>
      <c r="AM879" s="756"/>
      <c r="AN879" s="756"/>
      <c r="AO879" s="685"/>
      <c r="AP879" s="705">
        <f t="shared" si="88"/>
        <v>867</v>
      </c>
      <c r="AQ879" s="756"/>
      <c r="AR879" s="756"/>
      <c r="AS879" s="756"/>
      <c r="AT879" s="756"/>
      <c r="AU879" s="756"/>
      <c r="AV879" s="756"/>
      <c r="AW879" s="756"/>
    </row>
    <row r="880" spans="2:49" x14ac:dyDescent="0.25">
      <c r="B880" s="705">
        <v>868</v>
      </c>
      <c r="C880" s="951">
        <f>(1+_xlfn.XLOOKUP(INT((B880-1)/12)+1,'ZC Curve'!$B$8:$B$107,'ZC Curve'!R$8:R$107,,0))^(1/12)-1</f>
        <v>0</v>
      </c>
      <c r="D880" s="946">
        <f t="shared" si="83"/>
        <v>1</v>
      </c>
      <c r="E880" s="594"/>
      <c r="F880" s="705">
        <f t="shared" si="84"/>
        <v>868</v>
      </c>
      <c r="G880" s="756"/>
      <c r="H880" s="756"/>
      <c r="I880" s="756"/>
      <c r="J880" s="756"/>
      <c r="K880" s="756"/>
      <c r="L880" s="756"/>
      <c r="M880" s="756"/>
      <c r="N880" s="594"/>
      <c r="O880" s="705">
        <f t="shared" si="85"/>
        <v>868</v>
      </c>
      <c r="P880" s="756"/>
      <c r="Q880" s="756"/>
      <c r="R880" s="756"/>
      <c r="S880" s="756"/>
      <c r="T880" s="756"/>
      <c r="U880" s="756"/>
      <c r="V880" s="756"/>
      <c r="W880" s="594"/>
      <c r="X880" s="705">
        <f t="shared" si="86"/>
        <v>868</v>
      </c>
      <c r="Y880" s="756"/>
      <c r="Z880" s="756"/>
      <c r="AA880" s="756"/>
      <c r="AB880" s="756"/>
      <c r="AC880" s="756"/>
      <c r="AD880" s="756"/>
      <c r="AE880" s="756"/>
      <c r="AF880" s="594"/>
      <c r="AG880" s="705">
        <f t="shared" si="87"/>
        <v>868</v>
      </c>
      <c r="AH880" s="756"/>
      <c r="AI880" s="756"/>
      <c r="AJ880" s="756"/>
      <c r="AK880" s="756"/>
      <c r="AL880" s="756"/>
      <c r="AM880" s="756"/>
      <c r="AN880" s="756"/>
      <c r="AO880" s="685"/>
      <c r="AP880" s="705">
        <f t="shared" si="88"/>
        <v>868</v>
      </c>
      <c r="AQ880" s="756"/>
      <c r="AR880" s="756"/>
      <c r="AS880" s="756"/>
      <c r="AT880" s="756"/>
      <c r="AU880" s="756"/>
      <c r="AV880" s="756"/>
      <c r="AW880" s="756"/>
    </row>
    <row r="881" spans="2:49" x14ac:dyDescent="0.25">
      <c r="B881" s="705">
        <v>869</v>
      </c>
      <c r="C881" s="951">
        <f>(1+_xlfn.XLOOKUP(INT((B881-1)/12)+1,'ZC Curve'!$B$8:$B$107,'ZC Curve'!R$8:R$107,,0))^(1/12)-1</f>
        <v>0</v>
      </c>
      <c r="D881" s="946">
        <f t="shared" si="83"/>
        <v>1</v>
      </c>
      <c r="E881" s="594"/>
      <c r="F881" s="705">
        <f t="shared" si="84"/>
        <v>869</v>
      </c>
      <c r="G881" s="756"/>
      <c r="H881" s="756"/>
      <c r="I881" s="756"/>
      <c r="J881" s="756"/>
      <c r="K881" s="756"/>
      <c r="L881" s="756"/>
      <c r="M881" s="756"/>
      <c r="N881" s="594"/>
      <c r="O881" s="705">
        <f t="shared" si="85"/>
        <v>869</v>
      </c>
      <c r="P881" s="756"/>
      <c r="Q881" s="756"/>
      <c r="R881" s="756"/>
      <c r="S881" s="756"/>
      <c r="T881" s="756"/>
      <c r="U881" s="756"/>
      <c r="V881" s="756"/>
      <c r="W881" s="594"/>
      <c r="X881" s="705">
        <f t="shared" si="86"/>
        <v>869</v>
      </c>
      <c r="Y881" s="756"/>
      <c r="Z881" s="756"/>
      <c r="AA881" s="756"/>
      <c r="AB881" s="756"/>
      <c r="AC881" s="756"/>
      <c r="AD881" s="756"/>
      <c r="AE881" s="756"/>
      <c r="AF881" s="594"/>
      <c r="AG881" s="705">
        <f t="shared" si="87"/>
        <v>869</v>
      </c>
      <c r="AH881" s="756"/>
      <c r="AI881" s="756"/>
      <c r="AJ881" s="756"/>
      <c r="AK881" s="756"/>
      <c r="AL881" s="756"/>
      <c r="AM881" s="756"/>
      <c r="AN881" s="756"/>
      <c r="AO881" s="685"/>
      <c r="AP881" s="705">
        <f t="shared" si="88"/>
        <v>869</v>
      </c>
      <c r="AQ881" s="756"/>
      <c r="AR881" s="756"/>
      <c r="AS881" s="756"/>
      <c r="AT881" s="756"/>
      <c r="AU881" s="756"/>
      <c r="AV881" s="756"/>
      <c r="AW881" s="756"/>
    </row>
    <row r="882" spans="2:49" x14ac:dyDescent="0.25">
      <c r="B882" s="705">
        <v>870</v>
      </c>
      <c r="C882" s="951">
        <f>(1+_xlfn.XLOOKUP(INT((B882-1)/12)+1,'ZC Curve'!$B$8:$B$107,'ZC Curve'!R$8:R$107,,0))^(1/12)-1</f>
        <v>0</v>
      </c>
      <c r="D882" s="946">
        <f t="shared" si="83"/>
        <v>1</v>
      </c>
      <c r="E882" s="594"/>
      <c r="F882" s="705">
        <f t="shared" si="84"/>
        <v>870</v>
      </c>
      <c r="G882" s="756"/>
      <c r="H882" s="756"/>
      <c r="I882" s="756"/>
      <c r="J882" s="756"/>
      <c r="K882" s="756"/>
      <c r="L882" s="756"/>
      <c r="M882" s="756"/>
      <c r="N882" s="594"/>
      <c r="O882" s="705">
        <f t="shared" si="85"/>
        <v>870</v>
      </c>
      <c r="P882" s="756"/>
      <c r="Q882" s="756"/>
      <c r="R882" s="756"/>
      <c r="S882" s="756"/>
      <c r="T882" s="756"/>
      <c r="U882" s="756"/>
      <c r="V882" s="756"/>
      <c r="W882" s="594"/>
      <c r="X882" s="705">
        <f t="shared" si="86"/>
        <v>870</v>
      </c>
      <c r="Y882" s="756"/>
      <c r="Z882" s="756"/>
      <c r="AA882" s="756"/>
      <c r="AB882" s="756"/>
      <c r="AC882" s="756"/>
      <c r="AD882" s="756"/>
      <c r="AE882" s="756"/>
      <c r="AF882" s="594"/>
      <c r="AG882" s="705">
        <f t="shared" si="87"/>
        <v>870</v>
      </c>
      <c r="AH882" s="756"/>
      <c r="AI882" s="756"/>
      <c r="AJ882" s="756"/>
      <c r="AK882" s="756"/>
      <c r="AL882" s="756"/>
      <c r="AM882" s="756"/>
      <c r="AN882" s="756"/>
      <c r="AO882" s="685"/>
      <c r="AP882" s="705">
        <f t="shared" si="88"/>
        <v>870</v>
      </c>
      <c r="AQ882" s="756"/>
      <c r="AR882" s="756"/>
      <c r="AS882" s="756"/>
      <c r="AT882" s="756"/>
      <c r="AU882" s="756"/>
      <c r="AV882" s="756"/>
      <c r="AW882" s="756"/>
    </row>
    <row r="883" spans="2:49" x14ac:dyDescent="0.25">
      <c r="B883" s="705">
        <v>871</v>
      </c>
      <c r="C883" s="951">
        <f>(1+_xlfn.XLOOKUP(INT((B883-1)/12)+1,'ZC Curve'!$B$8:$B$107,'ZC Curve'!R$8:R$107,,0))^(1/12)-1</f>
        <v>0</v>
      </c>
      <c r="D883" s="946">
        <f t="shared" si="83"/>
        <v>1</v>
      </c>
      <c r="E883" s="594"/>
      <c r="F883" s="705">
        <f t="shared" si="84"/>
        <v>871</v>
      </c>
      <c r="G883" s="756"/>
      <c r="H883" s="756"/>
      <c r="I883" s="756"/>
      <c r="J883" s="756"/>
      <c r="K883" s="756"/>
      <c r="L883" s="756"/>
      <c r="M883" s="756"/>
      <c r="N883" s="594"/>
      <c r="O883" s="705">
        <f t="shared" si="85"/>
        <v>871</v>
      </c>
      <c r="P883" s="756"/>
      <c r="Q883" s="756"/>
      <c r="R883" s="756"/>
      <c r="S883" s="756"/>
      <c r="T883" s="756"/>
      <c r="U883" s="756"/>
      <c r="V883" s="756"/>
      <c r="W883" s="594"/>
      <c r="X883" s="705">
        <f t="shared" si="86"/>
        <v>871</v>
      </c>
      <c r="Y883" s="756"/>
      <c r="Z883" s="756"/>
      <c r="AA883" s="756"/>
      <c r="AB883" s="756"/>
      <c r="AC883" s="756"/>
      <c r="AD883" s="756"/>
      <c r="AE883" s="756"/>
      <c r="AF883" s="594"/>
      <c r="AG883" s="705">
        <f t="shared" si="87"/>
        <v>871</v>
      </c>
      <c r="AH883" s="756"/>
      <c r="AI883" s="756"/>
      <c r="AJ883" s="756"/>
      <c r="AK883" s="756"/>
      <c r="AL883" s="756"/>
      <c r="AM883" s="756"/>
      <c r="AN883" s="756"/>
      <c r="AO883" s="685"/>
      <c r="AP883" s="705">
        <f t="shared" si="88"/>
        <v>871</v>
      </c>
      <c r="AQ883" s="756"/>
      <c r="AR883" s="756"/>
      <c r="AS883" s="756"/>
      <c r="AT883" s="756"/>
      <c r="AU883" s="756"/>
      <c r="AV883" s="756"/>
      <c r="AW883" s="756"/>
    </row>
    <row r="884" spans="2:49" x14ac:dyDescent="0.25">
      <c r="B884" s="705">
        <v>872</v>
      </c>
      <c r="C884" s="951">
        <f>(1+_xlfn.XLOOKUP(INT((B884-1)/12)+1,'ZC Curve'!$B$8:$B$107,'ZC Curve'!R$8:R$107,,0))^(1/12)-1</f>
        <v>0</v>
      </c>
      <c r="D884" s="946">
        <f t="shared" si="83"/>
        <v>1</v>
      </c>
      <c r="E884" s="594"/>
      <c r="F884" s="705">
        <f t="shared" si="84"/>
        <v>872</v>
      </c>
      <c r="G884" s="756"/>
      <c r="H884" s="756"/>
      <c r="I884" s="756"/>
      <c r="J884" s="756"/>
      <c r="K884" s="756"/>
      <c r="L884" s="756"/>
      <c r="M884" s="756"/>
      <c r="N884" s="594"/>
      <c r="O884" s="705">
        <f t="shared" si="85"/>
        <v>872</v>
      </c>
      <c r="P884" s="756"/>
      <c r="Q884" s="756"/>
      <c r="R884" s="756"/>
      <c r="S884" s="756"/>
      <c r="T884" s="756"/>
      <c r="U884" s="756"/>
      <c r="V884" s="756"/>
      <c r="W884" s="594"/>
      <c r="X884" s="705">
        <f t="shared" si="86"/>
        <v>872</v>
      </c>
      <c r="Y884" s="756"/>
      <c r="Z884" s="756"/>
      <c r="AA884" s="756"/>
      <c r="AB884" s="756"/>
      <c r="AC884" s="756"/>
      <c r="AD884" s="756"/>
      <c r="AE884" s="756"/>
      <c r="AF884" s="594"/>
      <c r="AG884" s="705">
        <f t="shared" si="87"/>
        <v>872</v>
      </c>
      <c r="AH884" s="756"/>
      <c r="AI884" s="756"/>
      <c r="AJ884" s="756"/>
      <c r="AK884" s="756"/>
      <c r="AL884" s="756"/>
      <c r="AM884" s="756"/>
      <c r="AN884" s="756"/>
      <c r="AO884" s="685"/>
      <c r="AP884" s="705">
        <f t="shared" si="88"/>
        <v>872</v>
      </c>
      <c r="AQ884" s="756"/>
      <c r="AR884" s="756"/>
      <c r="AS884" s="756"/>
      <c r="AT884" s="756"/>
      <c r="AU884" s="756"/>
      <c r="AV884" s="756"/>
      <c r="AW884" s="756"/>
    </row>
    <row r="885" spans="2:49" x14ac:dyDescent="0.25">
      <c r="B885" s="705">
        <v>873</v>
      </c>
      <c r="C885" s="951">
        <f>(1+_xlfn.XLOOKUP(INT((B885-1)/12)+1,'ZC Curve'!$B$8:$B$107,'ZC Curve'!R$8:R$107,,0))^(1/12)-1</f>
        <v>0</v>
      </c>
      <c r="D885" s="946">
        <f t="shared" si="83"/>
        <v>1</v>
      </c>
      <c r="E885" s="594"/>
      <c r="F885" s="705">
        <f t="shared" si="84"/>
        <v>873</v>
      </c>
      <c r="G885" s="756"/>
      <c r="H885" s="756"/>
      <c r="I885" s="756"/>
      <c r="J885" s="756"/>
      <c r="K885" s="756"/>
      <c r="L885" s="756"/>
      <c r="M885" s="756"/>
      <c r="N885" s="594"/>
      <c r="O885" s="705">
        <f t="shared" si="85"/>
        <v>873</v>
      </c>
      <c r="P885" s="756"/>
      <c r="Q885" s="756"/>
      <c r="R885" s="756"/>
      <c r="S885" s="756"/>
      <c r="T885" s="756"/>
      <c r="U885" s="756"/>
      <c r="V885" s="756"/>
      <c r="W885" s="594"/>
      <c r="X885" s="705">
        <f t="shared" si="86"/>
        <v>873</v>
      </c>
      <c r="Y885" s="756"/>
      <c r="Z885" s="756"/>
      <c r="AA885" s="756"/>
      <c r="AB885" s="756"/>
      <c r="AC885" s="756"/>
      <c r="AD885" s="756"/>
      <c r="AE885" s="756"/>
      <c r="AF885" s="594"/>
      <c r="AG885" s="705">
        <f t="shared" si="87"/>
        <v>873</v>
      </c>
      <c r="AH885" s="756"/>
      <c r="AI885" s="756"/>
      <c r="AJ885" s="756"/>
      <c r="AK885" s="756"/>
      <c r="AL885" s="756"/>
      <c r="AM885" s="756"/>
      <c r="AN885" s="756"/>
      <c r="AO885" s="685"/>
      <c r="AP885" s="705">
        <f t="shared" si="88"/>
        <v>873</v>
      </c>
      <c r="AQ885" s="756"/>
      <c r="AR885" s="756"/>
      <c r="AS885" s="756"/>
      <c r="AT885" s="756"/>
      <c r="AU885" s="756"/>
      <c r="AV885" s="756"/>
      <c r="AW885" s="756"/>
    </row>
    <row r="886" spans="2:49" x14ac:dyDescent="0.25">
      <c r="B886" s="705">
        <v>874</v>
      </c>
      <c r="C886" s="951">
        <f>(1+_xlfn.XLOOKUP(INT((B886-1)/12)+1,'ZC Curve'!$B$8:$B$107,'ZC Curve'!R$8:R$107,,0))^(1/12)-1</f>
        <v>0</v>
      </c>
      <c r="D886" s="946">
        <f t="shared" si="83"/>
        <v>1</v>
      </c>
      <c r="E886" s="594"/>
      <c r="F886" s="705">
        <f t="shared" si="84"/>
        <v>874</v>
      </c>
      <c r="G886" s="756"/>
      <c r="H886" s="756"/>
      <c r="I886" s="756"/>
      <c r="J886" s="756"/>
      <c r="K886" s="756"/>
      <c r="L886" s="756"/>
      <c r="M886" s="756"/>
      <c r="N886" s="594"/>
      <c r="O886" s="705">
        <f t="shared" si="85"/>
        <v>874</v>
      </c>
      <c r="P886" s="756"/>
      <c r="Q886" s="756"/>
      <c r="R886" s="756"/>
      <c r="S886" s="756"/>
      <c r="T886" s="756"/>
      <c r="U886" s="756"/>
      <c r="V886" s="756"/>
      <c r="W886" s="594"/>
      <c r="X886" s="705">
        <f t="shared" si="86"/>
        <v>874</v>
      </c>
      <c r="Y886" s="756"/>
      <c r="Z886" s="756"/>
      <c r="AA886" s="756"/>
      <c r="AB886" s="756"/>
      <c r="AC886" s="756"/>
      <c r="AD886" s="756"/>
      <c r="AE886" s="756"/>
      <c r="AF886" s="594"/>
      <c r="AG886" s="705">
        <f t="shared" si="87"/>
        <v>874</v>
      </c>
      <c r="AH886" s="756"/>
      <c r="AI886" s="756"/>
      <c r="AJ886" s="756"/>
      <c r="AK886" s="756"/>
      <c r="AL886" s="756"/>
      <c r="AM886" s="756"/>
      <c r="AN886" s="756"/>
      <c r="AO886" s="685"/>
      <c r="AP886" s="705">
        <f t="shared" si="88"/>
        <v>874</v>
      </c>
      <c r="AQ886" s="756"/>
      <c r="AR886" s="756"/>
      <c r="AS886" s="756"/>
      <c r="AT886" s="756"/>
      <c r="AU886" s="756"/>
      <c r="AV886" s="756"/>
      <c r="AW886" s="756"/>
    </row>
    <row r="887" spans="2:49" x14ac:dyDescent="0.25">
      <c r="B887" s="705">
        <v>875</v>
      </c>
      <c r="C887" s="951">
        <f>(1+_xlfn.XLOOKUP(INT((B887-1)/12)+1,'ZC Curve'!$B$8:$B$107,'ZC Curve'!R$8:R$107,,0))^(1/12)-1</f>
        <v>0</v>
      </c>
      <c r="D887" s="946">
        <f t="shared" si="83"/>
        <v>1</v>
      </c>
      <c r="E887" s="594"/>
      <c r="F887" s="705">
        <f t="shared" si="84"/>
        <v>875</v>
      </c>
      <c r="G887" s="756"/>
      <c r="H887" s="756"/>
      <c r="I887" s="756"/>
      <c r="J887" s="756"/>
      <c r="K887" s="756"/>
      <c r="L887" s="756"/>
      <c r="M887" s="756"/>
      <c r="N887" s="594"/>
      <c r="O887" s="705">
        <f t="shared" si="85"/>
        <v>875</v>
      </c>
      <c r="P887" s="756"/>
      <c r="Q887" s="756"/>
      <c r="R887" s="756"/>
      <c r="S887" s="756"/>
      <c r="T887" s="756"/>
      <c r="U887" s="756"/>
      <c r="V887" s="756"/>
      <c r="W887" s="594"/>
      <c r="X887" s="705">
        <f t="shared" si="86"/>
        <v>875</v>
      </c>
      <c r="Y887" s="756"/>
      <c r="Z887" s="756"/>
      <c r="AA887" s="756"/>
      <c r="AB887" s="756"/>
      <c r="AC887" s="756"/>
      <c r="AD887" s="756"/>
      <c r="AE887" s="756"/>
      <c r="AF887" s="594"/>
      <c r="AG887" s="705">
        <f t="shared" si="87"/>
        <v>875</v>
      </c>
      <c r="AH887" s="756"/>
      <c r="AI887" s="756"/>
      <c r="AJ887" s="756"/>
      <c r="AK887" s="756"/>
      <c r="AL887" s="756"/>
      <c r="AM887" s="756"/>
      <c r="AN887" s="756"/>
      <c r="AO887" s="685"/>
      <c r="AP887" s="705">
        <f t="shared" si="88"/>
        <v>875</v>
      </c>
      <c r="AQ887" s="756"/>
      <c r="AR887" s="756"/>
      <c r="AS887" s="756"/>
      <c r="AT887" s="756"/>
      <c r="AU887" s="756"/>
      <c r="AV887" s="756"/>
      <c r="AW887" s="756"/>
    </row>
    <row r="888" spans="2:49" x14ac:dyDescent="0.25">
      <c r="B888" s="705">
        <v>876</v>
      </c>
      <c r="C888" s="951">
        <f>(1+_xlfn.XLOOKUP(INT((B888-1)/12)+1,'ZC Curve'!$B$8:$B$107,'ZC Curve'!R$8:R$107,,0))^(1/12)-1</f>
        <v>0</v>
      </c>
      <c r="D888" s="946">
        <f t="shared" si="83"/>
        <v>1</v>
      </c>
      <c r="E888" s="594"/>
      <c r="F888" s="705">
        <f t="shared" si="84"/>
        <v>876</v>
      </c>
      <c r="G888" s="756"/>
      <c r="H888" s="756"/>
      <c r="I888" s="756"/>
      <c r="J888" s="756"/>
      <c r="K888" s="756"/>
      <c r="L888" s="756"/>
      <c r="M888" s="756"/>
      <c r="N888" s="594"/>
      <c r="O888" s="705">
        <f t="shared" si="85"/>
        <v>876</v>
      </c>
      <c r="P888" s="756"/>
      <c r="Q888" s="756"/>
      <c r="R888" s="756"/>
      <c r="S888" s="756"/>
      <c r="T888" s="756"/>
      <c r="U888" s="756"/>
      <c r="V888" s="756"/>
      <c r="W888" s="594"/>
      <c r="X888" s="705">
        <f t="shared" si="86"/>
        <v>876</v>
      </c>
      <c r="Y888" s="756"/>
      <c r="Z888" s="756"/>
      <c r="AA888" s="756"/>
      <c r="AB888" s="756"/>
      <c r="AC888" s="756"/>
      <c r="AD888" s="756"/>
      <c r="AE888" s="756"/>
      <c r="AF888" s="594"/>
      <c r="AG888" s="705">
        <f t="shared" si="87"/>
        <v>876</v>
      </c>
      <c r="AH888" s="756"/>
      <c r="AI888" s="756"/>
      <c r="AJ888" s="756"/>
      <c r="AK888" s="756"/>
      <c r="AL888" s="756"/>
      <c r="AM888" s="756"/>
      <c r="AN888" s="756"/>
      <c r="AO888" s="685"/>
      <c r="AP888" s="705">
        <f t="shared" si="88"/>
        <v>876</v>
      </c>
      <c r="AQ888" s="756"/>
      <c r="AR888" s="756"/>
      <c r="AS888" s="756"/>
      <c r="AT888" s="756"/>
      <c r="AU888" s="756"/>
      <c r="AV888" s="756"/>
      <c r="AW888" s="756"/>
    </row>
    <row r="889" spans="2:49" x14ac:dyDescent="0.25">
      <c r="B889" s="705">
        <v>877</v>
      </c>
      <c r="C889" s="951">
        <f>(1+_xlfn.XLOOKUP(INT((B889-1)/12)+1,'ZC Curve'!$B$8:$B$107,'ZC Curve'!R$8:R$107,,0))^(1/12)-1</f>
        <v>0</v>
      </c>
      <c r="D889" s="946">
        <f t="shared" si="83"/>
        <v>1</v>
      </c>
      <c r="E889" s="594"/>
      <c r="F889" s="705">
        <f t="shared" si="84"/>
        <v>877</v>
      </c>
      <c r="G889" s="756"/>
      <c r="H889" s="756"/>
      <c r="I889" s="756"/>
      <c r="J889" s="756"/>
      <c r="K889" s="756"/>
      <c r="L889" s="756"/>
      <c r="M889" s="756"/>
      <c r="N889" s="594"/>
      <c r="O889" s="705">
        <f t="shared" si="85"/>
        <v>877</v>
      </c>
      <c r="P889" s="756"/>
      <c r="Q889" s="756"/>
      <c r="R889" s="756"/>
      <c r="S889" s="756"/>
      <c r="T889" s="756"/>
      <c r="U889" s="756"/>
      <c r="V889" s="756"/>
      <c r="W889" s="594"/>
      <c r="X889" s="705">
        <f t="shared" si="86"/>
        <v>877</v>
      </c>
      <c r="Y889" s="756"/>
      <c r="Z889" s="756"/>
      <c r="AA889" s="756"/>
      <c r="AB889" s="756"/>
      <c r="AC889" s="756"/>
      <c r="AD889" s="756"/>
      <c r="AE889" s="756"/>
      <c r="AF889" s="594"/>
      <c r="AG889" s="705">
        <f t="shared" si="87"/>
        <v>877</v>
      </c>
      <c r="AH889" s="756"/>
      <c r="AI889" s="756"/>
      <c r="AJ889" s="756"/>
      <c r="AK889" s="756"/>
      <c r="AL889" s="756"/>
      <c r="AM889" s="756"/>
      <c r="AN889" s="756"/>
      <c r="AO889" s="685"/>
      <c r="AP889" s="705">
        <f t="shared" si="88"/>
        <v>877</v>
      </c>
      <c r="AQ889" s="756"/>
      <c r="AR889" s="756"/>
      <c r="AS889" s="756"/>
      <c r="AT889" s="756"/>
      <c r="AU889" s="756"/>
      <c r="AV889" s="756"/>
      <c r="AW889" s="756"/>
    </row>
    <row r="890" spans="2:49" x14ac:dyDescent="0.25">
      <c r="B890" s="705">
        <v>878</v>
      </c>
      <c r="C890" s="951">
        <f>(1+_xlfn.XLOOKUP(INT((B890-1)/12)+1,'ZC Curve'!$B$8:$B$107,'ZC Curve'!R$8:R$107,,0))^(1/12)-1</f>
        <v>0</v>
      </c>
      <c r="D890" s="946">
        <f t="shared" si="83"/>
        <v>1</v>
      </c>
      <c r="E890" s="594"/>
      <c r="F890" s="705">
        <f t="shared" si="84"/>
        <v>878</v>
      </c>
      <c r="G890" s="756"/>
      <c r="H890" s="756"/>
      <c r="I890" s="756"/>
      <c r="J890" s="756"/>
      <c r="K890" s="756"/>
      <c r="L890" s="756"/>
      <c r="M890" s="756"/>
      <c r="N890" s="594"/>
      <c r="O890" s="705">
        <f t="shared" si="85"/>
        <v>878</v>
      </c>
      <c r="P890" s="756"/>
      <c r="Q890" s="756"/>
      <c r="R890" s="756"/>
      <c r="S890" s="756"/>
      <c r="T890" s="756"/>
      <c r="U890" s="756"/>
      <c r="V890" s="756"/>
      <c r="W890" s="594"/>
      <c r="X890" s="705">
        <f t="shared" si="86"/>
        <v>878</v>
      </c>
      <c r="Y890" s="756"/>
      <c r="Z890" s="756"/>
      <c r="AA890" s="756"/>
      <c r="AB890" s="756"/>
      <c r="AC890" s="756"/>
      <c r="AD890" s="756"/>
      <c r="AE890" s="756"/>
      <c r="AF890" s="594"/>
      <c r="AG890" s="705">
        <f t="shared" si="87"/>
        <v>878</v>
      </c>
      <c r="AH890" s="756"/>
      <c r="AI890" s="756"/>
      <c r="AJ890" s="756"/>
      <c r="AK890" s="756"/>
      <c r="AL890" s="756"/>
      <c r="AM890" s="756"/>
      <c r="AN890" s="756"/>
      <c r="AO890" s="685"/>
      <c r="AP890" s="705">
        <f t="shared" si="88"/>
        <v>878</v>
      </c>
      <c r="AQ890" s="756"/>
      <c r="AR890" s="756"/>
      <c r="AS890" s="756"/>
      <c r="AT890" s="756"/>
      <c r="AU890" s="756"/>
      <c r="AV890" s="756"/>
      <c r="AW890" s="756"/>
    </row>
    <row r="891" spans="2:49" x14ac:dyDescent="0.25">
      <c r="B891" s="705">
        <v>879</v>
      </c>
      <c r="C891" s="951">
        <f>(1+_xlfn.XLOOKUP(INT((B891-1)/12)+1,'ZC Curve'!$B$8:$B$107,'ZC Curve'!R$8:R$107,,0))^(1/12)-1</f>
        <v>0</v>
      </c>
      <c r="D891" s="946">
        <f t="shared" si="83"/>
        <v>1</v>
      </c>
      <c r="E891" s="594"/>
      <c r="F891" s="705">
        <f t="shared" si="84"/>
        <v>879</v>
      </c>
      <c r="G891" s="756"/>
      <c r="H891" s="756"/>
      <c r="I891" s="756"/>
      <c r="J891" s="756"/>
      <c r="K891" s="756"/>
      <c r="L891" s="756"/>
      <c r="M891" s="756"/>
      <c r="N891" s="594"/>
      <c r="O891" s="705">
        <f t="shared" si="85"/>
        <v>879</v>
      </c>
      <c r="P891" s="756"/>
      <c r="Q891" s="756"/>
      <c r="R891" s="756"/>
      <c r="S891" s="756"/>
      <c r="T891" s="756"/>
      <c r="U891" s="756"/>
      <c r="V891" s="756"/>
      <c r="W891" s="594"/>
      <c r="X891" s="705">
        <f t="shared" si="86"/>
        <v>879</v>
      </c>
      <c r="Y891" s="756"/>
      <c r="Z891" s="756"/>
      <c r="AA891" s="756"/>
      <c r="AB891" s="756"/>
      <c r="AC891" s="756"/>
      <c r="AD891" s="756"/>
      <c r="AE891" s="756"/>
      <c r="AF891" s="594"/>
      <c r="AG891" s="705">
        <f t="shared" si="87"/>
        <v>879</v>
      </c>
      <c r="AH891" s="756"/>
      <c r="AI891" s="756"/>
      <c r="AJ891" s="756"/>
      <c r="AK891" s="756"/>
      <c r="AL891" s="756"/>
      <c r="AM891" s="756"/>
      <c r="AN891" s="756"/>
      <c r="AO891" s="685"/>
      <c r="AP891" s="705">
        <f t="shared" si="88"/>
        <v>879</v>
      </c>
      <c r="AQ891" s="756"/>
      <c r="AR891" s="756"/>
      <c r="AS891" s="756"/>
      <c r="AT891" s="756"/>
      <c r="AU891" s="756"/>
      <c r="AV891" s="756"/>
      <c r="AW891" s="756"/>
    </row>
    <row r="892" spans="2:49" x14ac:dyDescent="0.25">
      <c r="B892" s="705">
        <v>880</v>
      </c>
      <c r="C892" s="951">
        <f>(1+_xlfn.XLOOKUP(INT((B892-1)/12)+1,'ZC Curve'!$B$8:$B$107,'ZC Curve'!R$8:R$107,,0))^(1/12)-1</f>
        <v>0</v>
      </c>
      <c r="D892" s="946">
        <f t="shared" si="83"/>
        <v>1</v>
      </c>
      <c r="E892" s="594"/>
      <c r="F892" s="705">
        <f t="shared" si="84"/>
        <v>880</v>
      </c>
      <c r="G892" s="756"/>
      <c r="H892" s="756"/>
      <c r="I892" s="756"/>
      <c r="J892" s="756"/>
      <c r="K892" s="756"/>
      <c r="L892" s="756"/>
      <c r="M892" s="756"/>
      <c r="N892" s="594"/>
      <c r="O892" s="705">
        <f t="shared" si="85"/>
        <v>880</v>
      </c>
      <c r="P892" s="756"/>
      <c r="Q892" s="756"/>
      <c r="R892" s="756"/>
      <c r="S892" s="756"/>
      <c r="T892" s="756"/>
      <c r="U892" s="756"/>
      <c r="V892" s="756"/>
      <c r="W892" s="594"/>
      <c r="X892" s="705">
        <f t="shared" si="86"/>
        <v>880</v>
      </c>
      <c r="Y892" s="756"/>
      <c r="Z892" s="756"/>
      <c r="AA892" s="756"/>
      <c r="AB892" s="756"/>
      <c r="AC892" s="756"/>
      <c r="AD892" s="756"/>
      <c r="AE892" s="756"/>
      <c r="AF892" s="594"/>
      <c r="AG892" s="705">
        <f t="shared" si="87"/>
        <v>880</v>
      </c>
      <c r="AH892" s="756"/>
      <c r="AI892" s="756"/>
      <c r="AJ892" s="756"/>
      <c r="AK892" s="756"/>
      <c r="AL892" s="756"/>
      <c r="AM892" s="756"/>
      <c r="AN892" s="756"/>
      <c r="AO892" s="685"/>
      <c r="AP892" s="705">
        <f t="shared" si="88"/>
        <v>880</v>
      </c>
      <c r="AQ892" s="756"/>
      <c r="AR892" s="756"/>
      <c r="AS892" s="756"/>
      <c r="AT892" s="756"/>
      <c r="AU892" s="756"/>
      <c r="AV892" s="756"/>
      <c r="AW892" s="756"/>
    </row>
    <row r="893" spans="2:49" x14ac:dyDescent="0.25">
      <c r="B893" s="705">
        <v>881</v>
      </c>
      <c r="C893" s="951">
        <f>(1+_xlfn.XLOOKUP(INT((B893-1)/12)+1,'ZC Curve'!$B$8:$B$107,'ZC Curve'!R$8:R$107,,0))^(1/12)-1</f>
        <v>0</v>
      </c>
      <c r="D893" s="946">
        <f t="shared" si="83"/>
        <v>1</v>
      </c>
      <c r="E893" s="594"/>
      <c r="F893" s="705">
        <f t="shared" si="84"/>
        <v>881</v>
      </c>
      <c r="G893" s="756"/>
      <c r="H893" s="756"/>
      <c r="I893" s="756"/>
      <c r="J893" s="756"/>
      <c r="K893" s="756"/>
      <c r="L893" s="756"/>
      <c r="M893" s="756"/>
      <c r="N893" s="594"/>
      <c r="O893" s="705">
        <f t="shared" si="85"/>
        <v>881</v>
      </c>
      <c r="P893" s="756"/>
      <c r="Q893" s="756"/>
      <c r="R893" s="756"/>
      <c r="S893" s="756"/>
      <c r="T893" s="756"/>
      <c r="U893" s="756"/>
      <c r="V893" s="756"/>
      <c r="W893" s="594"/>
      <c r="X893" s="705">
        <f t="shared" si="86"/>
        <v>881</v>
      </c>
      <c r="Y893" s="756"/>
      <c r="Z893" s="756"/>
      <c r="AA893" s="756"/>
      <c r="AB893" s="756"/>
      <c r="AC893" s="756"/>
      <c r="AD893" s="756"/>
      <c r="AE893" s="756"/>
      <c r="AF893" s="594"/>
      <c r="AG893" s="705">
        <f t="shared" si="87"/>
        <v>881</v>
      </c>
      <c r="AH893" s="756"/>
      <c r="AI893" s="756"/>
      <c r="AJ893" s="756"/>
      <c r="AK893" s="756"/>
      <c r="AL893" s="756"/>
      <c r="AM893" s="756"/>
      <c r="AN893" s="756"/>
      <c r="AO893" s="685"/>
      <c r="AP893" s="705">
        <f t="shared" si="88"/>
        <v>881</v>
      </c>
      <c r="AQ893" s="756"/>
      <c r="AR893" s="756"/>
      <c r="AS893" s="756"/>
      <c r="AT893" s="756"/>
      <c r="AU893" s="756"/>
      <c r="AV893" s="756"/>
      <c r="AW893" s="756"/>
    </row>
    <row r="894" spans="2:49" x14ac:dyDescent="0.25">
      <c r="B894" s="705">
        <v>882</v>
      </c>
      <c r="C894" s="951">
        <f>(1+_xlfn.XLOOKUP(INT((B894-1)/12)+1,'ZC Curve'!$B$8:$B$107,'ZC Curve'!R$8:R$107,,0))^(1/12)-1</f>
        <v>0</v>
      </c>
      <c r="D894" s="946">
        <f t="shared" si="83"/>
        <v>1</v>
      </c>
      <c r="E894" s="594"/>
      <c r="F894" s="705">
        <f t="shared" si="84"/>
        <v>882</v>
      </c>
      <c r="G894" s="756"/>
      <c r="H894" s="756"/>
      <c r="I894" s="756"/>
      <c r="J894" s="756"/>
      <c r="K894" s="756"/>
      <c r="L894" s="756"/>
      <c r="M894" s="756"/>
      <c r="N894" s="594"/>
      <c r="O894" s="705">
        <f t="shared" si="85"/>
        <v>882</v>
      </c>
      <c r="P894" s="756"/>
      <c r="Q894" s="756"/>
      <c r="R894" s="756"/>
      <c r="S894" s="756"/>
      <c r="T894" s="756"/>
      <c r="U894" s="756"/>
      <c r="V894" s="756"/>
      <c r="W894" s="594"/>
      <c r="X894" s="705">
        <f t="shared" si="86"/>
        <v>882</v>
      </c>
      <c r="Y894" s="756"/>
      <c r="Z894" s="756"/>
      <c r="AA894" s="756"/>
      <c r="AB894" s="756"/>
      <c r="AC894" s="756"/>
      <c r="AD894" s="756"/>
      <c r="AE894" s="756"/>
      <c r="AF894" s="594"/>
      <c r="AG894" s="705">
        <f t="shared" si="87"/>
        <v>882</v>
      </c>
      <c r="AH894" s="756"/>
      <c r="AI894" s="756"/>
      <c r="AJ894" s="756"/>
      <c r="AK894" s="756"/>
      <c r="AL894" s="756"/>
      <c r="AM894" s="756"/>
      <c r="AN894" s="756"/>
      <c r="AO894" s="685"/>
      <c r="AP894" s="705">
        <f t="shared" si="88"/>
        <v>882</v>
      </c>
      <c r="AQ894" s="756"/>
      <c r="AR894" s="756"/>
      <c r="AS894" s="756"/>
      <c r="AT894" s="756"/>
      <c r="AU894" s="756"/>
      <c r="AV894" s="756"/>
      <c r="AW894" s="756"/>
    </row>
    <row r="895" spans="2:49" x14ac:dyDescent="0.25">
      <c r="B895" s="705">
        <v>883</v>
      </c>
      <c r="C895" s="951">
        <f>(1+_xlfn.XLOOKUP(INT((B895-1)/12)+1,'ZC Curve'!$B$8:$B$107,'ZC Curve'!R$8:R$107,,0))^(1/12)-1</f>
        <v>0</v>
      </c>
      <c r="D895" s="946">
        <f t="shared" si="83"/>
        <v>1</v>
      </c>
      <c r="E895" s="594"/>
      <c r="F895" s="705">
        <f t="shared" si="84"/>
        <v>883</v>
      </c>
      <c r="G895" s="756"/>
      <c r="H895" s="756"/>
      <c r="I895" s="756"/>
      <c r="J895" s="756"/>
      <c r="K895" s="756"/>
      <c r="L895" s="756"/>
      <c r="M895" s="756"/>
      <c r="N895" s="594"/>
      <c r="O895" s="705">
        <f t="shared" si="85"/>
        <v>883</v>
      </c>
      <c r="P895" s="756"/>
      <c r="Q895" s="756"/>
      <c r="R895" s="756"/>
      <c r="S895" s="756"/>
      <c r="T895" s="756"/>
      <c r="U895" s="756"/>
      <c r="V895" s="756"/>
      <c r="W895" s="594"/>
      <c r="X895" s="705">
        <f t="shared" si="86"/>
        <v>883</v>
      </c>
      <c r="Y895" s="756"/>
      <c r="Z895" s="756"/>
      <c r="AA895" s="756"/>
      <c r="AB895" s="756"/>
      <c r="AC895" s="756"/>
      <c r="AD895" s="756"/>
      <c r="AE895" s="756"/>
      <c r="AF895" s="594"/>
      <c r="AG895" s="705">
        <f t="shared" si="87"/>
        <v>883</v>
      </c>
      <c r="AH895" s="756"/>
      <c r="AI895" s="756"/>
      <c r="AJ895" s="756"/>
      <c r="AK895" s="756"/>
      <c r="AL895" s="756"/>
      <c r="AM895" s="756"/>
      <c r="AN895" s="756"/>
      <c r="AO895" s="685"/>
      <c r="AP895" s="705">
        <f t="shared" si="88"/>
        <v>883</v>
      </c>
      <c r="AQ895" s="756"/>
      <c r="AR895" s="756"/>
      <c r="AS895" s="756"/>
      <c r="AT895" s="756"/>
      <c r="AU895" s="756"/>
      <c r="AV895" s="756"/>
      <c r="AW895" s="756"/>
    </row>
    <row r="896" spans="2:49" x14ac:dyDescent="0.25">
      <c r="B896" s="705">
        <v>884</v>
      </c>
      <c r="C896" s="951">
        <f>(1+_xlfn.XLOOKUP(INT((B896-1)/12)+1,'ZC Curve'!$B$8:$B$107,'ZC Curve'!R$8:R$107,,0))^(1/12)-1</f>
        <v>0</v>
      </c>
      <c r="D896" s="946">
        <f t="shared" si="83"/>
        <v>1</v>
      </c>
      <c r="E896" s="594"/>
      <c r="F896" s="705">
        <f t="shared" si="84"/>
        <v>884</v>
      </c>
      <c r="G896" s="756"/>
      <c r="H896" s="756"/>
      <c r="I896" s="756"/>
      <c r="J896" s="756"/>
      <c r="K896" s="756"/>
      <c r="L896" s="756"/>
      <c r="M896" s="756"/>
      <c r="N896" s="594"/>
      <c r="O896" s="705">
        <f t="shared" si="85"/>
        <v>884</v>
      </c>
      <c r="P896" s="756"/>
      <c r="Q896" s="756"/>
      <c r="R896" s="756"/>
      <c r="S896" s="756"/>
      <c r="T896" s="756"/>
      <c r="U896" s="756"/>
      <c r="V896" s="756"/>
      <c r="W896" s="594"/>
      <c r="X896" s="705">
        <f t="shared" si="86"/>
        <v>884</v>
      </c>
      <c r="Y896" s="756"/>
      <c r="Z896" s="756"/>
      <c r="AA896" s="756"/>
      <c r="AB896" s="756"/>
      <c r="AC896" s="756"/>
      <c r="AD896" s="756"/>
      <c r="AE896" s="756"/>
      <c r="AF896" s="594"/>
      <c r="AG896" s="705">
        <f t="shared" si="87"/>
        <v>884</v>
      </c>
      <c r="AH896" s="756"/>
      <c r="AI896" s="756"/>
      <c r="AJ896" s="756"/>
      <c r="AK896" s="756"/>
      <c r="AL896" s="756"/>
      <c r="AM896" s="756"/>
      <c r="AN896" s="756"/>
      <c r="AO896" s="685"/>
      <c r="AP896" s="705">
        <f t="shared" si="88"/>
        <v>884</v>
      </c>
      <c r="AQ896" s="756"/>
      <c r="AR896" s="756"/>
      <c r="AS896" s="756"/>
      <c r="AT896" s="756"/>
      <c r="AU896" s="756"/>
      <c r="AV896" s="756"/>
      <c r="AW896" s="756"/>
    </row>
    <row r="897" spans="2:49" x14ac:dyDescent="0.25">
      <c r="B897" s="705">
        <v>885</v>
      </c>
      <c r="C897" s="951">
        <f>(1+_xlfn.XLOOKUP(INT((B897-1)/12)+1,'ZC Curve'!$B$8:$B$107,'ZC Curve'!R$8:R$107,,0))^(1/12)-1</f>
        <v>0</v>
      </c>
      <c r="D897" s="946">
        <f t="shared" si="83"/>
        <v>1</v>
      </c>
      <c r="E897" s="594"/>
      <c r="F897" s="705">
        <f t="shared" si="84"/>
        <v>885</v>
      </c>
      <c r="G897" s="756"/>
      <c r="H897" s="756"/>
      <c r="I897" s="756"/>
      <c r="J897" s="756"/>
      <c r="K897" s="756"/>
      <c r="L897" s="756"/>
      <c r="M897" s="756"/>
      <c r="N897" s="594"/>
      <c r="O897" s="705">
        <f t="shared" si="85"/>
        <v>885</v>
      </c>
      <c r="P897" s="756"/>
      <c r="Q897" s="756"/>
      <c r="R897" s="756"/>
      <c r="S897" s="756"/>
      <c r="T897" s="756"/>
      <c r="U897" s="756"/>
      <c r="V897" s="756"/>
      <c r="W897" s="594"/>
      <c r="X897" s="705">
        <f t="shared" si="86"/>
        <v>885</v>
      </c>
      <c r="Y897" s="756"/>
      <c r="Z897" s="756"/>
      <c r="AA897" s="756"/>
      <c r="AB897" s="756"/>
      <c r="AC897" s="756"/>
      <c r="AD897" s="756"/>
      <c r="AE897" s="756"/>
      <c r="AF897" s="594"/>
      <c r="AG897" s="705">
        <f t="shared" si="87"/>
        <v>885</v>
      </c>
      <c r="AH897" s="756"/>
      <c r="AI897" s="756"/>
      <c r="AJ897" s="756"/>
      <c r="AK897" s="756"/>
      <c r="AL897" s="756"/>
      <c r="AM897" s="756"/>
      <c r="AN897" s="756"/>
      <c r="AO897" s="685"/>
      <c r="AP897" s="705">
        <f t="shared" si="88"/>
        <v>885</v>
      </c>
      <c r="AQ897" s="756"/>
      <c r="AR897" s="756"/>
      <c r="AS897" s="756"/>
      <c r="AT897" s="756"/>
      <c r="AU897" s="756"/>
      <c r="AV897" s="756"/>
      <c r="AW897" s="756"/>
    </row>
    <row r="898" spans="2:49" x14ac:dyDescent="0.25">
      <c r="B898" s="705">
        <v>886</v>
      </c>
      <c r="C898" s="951">
        <f>(1+_xlfn.XLOOKUP(INT((B898-1)/12)+1,'ZC Curve'!$B$8:$B$107,'ZC Curve'!R$8:R$107,,0))^(1/12)-1</f>
        <v>0</v>
      </c>
      <c r="D898" s="946">
        <f t="shared" si="83"/>
        <v>1</v>
      </c>
      <c r="E898" s="594"/>
      <c r="F898" s="705">
        <f t="shared" si="84"/>
        <v>886</v>
      </c>
      <c r="G898" s="756"/>
      <c r="H898" s="756"/>
      <c r="I898" s="756"/>
      <c r="J898" s="756"/>
      <c r="K898" s="756"/>
      <c r="L898" s="756"/>
      <c r="M898" s="756"/>
      <c r="N898" s="594"/>
      <c r="O898" s="705">
        <f t="shared" si="85"/>
        <v>886</v>
      </c>
      <c r="P898" s="756"/>
      <c r="Q898" s="756"/>
      <c r="R898" s="756"/>
      <c r="S898" s="756"/>
      <c r="T898" s="756"/>
      <c r="U898" s="756"/>
      <c r="V898" s="756"/>
      <c r="W898" s="594"/>
      <c r="X898" s="705">
        <f t="shared" si="86"/>
        <v>886</v>
      </c>
      <c r="Y898" s="756"/>
      <c r="Z898" s="756"/>
      <c r="AA898" s="756"/>
      <c r="AB898" s="756"/>
      <c r="AC898" s="756"/>
      <c r="AD898" s="756"/>
      <c r="AE898" s="756"/>
      <c r="AF898" s="594"/>
      <c r="AG898" s="705">
        <f t="shared" si="87"/>
        <v>886</v>
      </c>
      <c r="AH898" s="756"/>
      <c r="AI898" s="756"/>
      <c r="AJ898" s="756"/>
      <c r="AK898" s="756"/>
      <c r="AL898" s="756"/>
      <c r="AM898" s="756"/>
      <c r="AN898" s="756"/>
      <c r="AO898" s="685"/>
      <c r="AP898" s="705">
        <f t="shared" si="88"/>
        <v>886</v>
      </c>
      <c r="AQ898" s="756"/>
      <c r="AR898" s="756"/>
      <c r="AS898" s="756"/>
      <c r="AT898" s="756"/>
      <c r="AU898" s="756"/>
      <c r="AV898" s="756"/>
      <c r="AW898" s="756"/>
    </row>
    <row r="899" spans="2:49" x14ac:dyDescent="0.25">
      <c r="B899" s="705">
        <v>887</v>
      </c>
      <c r="C899" s="951">
        <f>(1+_xlfn.XLOOKUP(INT((B899-1)/12)+1,'ZC Curve'!$B$8:$B$107,'ZC Curve'!R$8:R$107,,0))^(1/12)-1</f>
        <v>0</v>
      </c>
      <c r="D899" s="946">
        <f t="shared" si="83"/>
        <v>1</v>
      </c>
      <c r="E899" s="594"/>
      <c r="F899" s="705">
        <f t="shared" si="84"/>
        <v>887</v>
      </c>
      <c r="G899" s="756"/>
      <c r="H899" s="756"/>
      <c r="I899" s="756"/>
      <c r="J899" s="756"/>
      <c r="K899" s="756"/>
      <c r="L899" s="756"/>
      <c r="M899" s="756"/>
      <c r="N899" s="594"/>
      <c r="O899" s="705">
        <f t="shared" si="85"/>
        <v>887</v>
      </c>
      <c r="P899" s="756"/>
      <c r="Q899" s="756"/>
      <c r="R899" s="756"/>
      <c r="S899" s="756"/>
      <c r="T899" s="756"/>
      <c r="U899" s="756"/>
      <c r="V899" s="756"/>
      <c r="W899" s="594"/>
      <c r="X899" s="705">
        <f t="shared" si="86"/>
        <v>887</v>
      </c>
      <c r="Y899" s="756"/>
      <c r="Z899" s="756"/>
      <c r="AA899" s="756"/>
      <c r="AB899" s="756"/>
      <c r="AC899" s="756"/>
      <c r="AD899" s="756"/>
      <c r="AE899" s="756"/>
      <c r="AF899" s="594"/>
      <c r="AG899" s="705">
        <f t="shared" si="87"/>
        <v>887</v>
      </c>
      <c r="AH899" s="756"/>
      <c r="AI899" s="756"/>
      <c r="AJ899" s="756"/>
      <c r="AK899" s="756"/>
      <c r="AL899" s="756"/>
      <c r="AM899" s="756"/>
      <c r="AN899" s="756"/>
      <c r="AO899" s="685"/>
      <c r="AP899" s="705">
        <f t="shared" si="88"/>
        <v>887</v>
      </c>
      <c r="AQ899" s="756"/>
      <c r="AR899" s="756"/>
      <c r="AS899" s="756"/>
      <c r="AT899" s="756"/>
      <c r="AU899" s="756"/>
      <c r="AV899" s="756"/>
      <c r="AW899" s="756"/>
    </row>
    <row r="900" spans="2:49" x14ac:dyDescent="0.25">
      <c r="B900" s="705">
        <v>888</v>
      </c>
      <c r="C900" s="951">
        <f>(1+_xlfn.XLOOKUP(INT((B900-1)/12)+1,'ZC Curve'!$B$8:$B$107,'ZC Curve'!R$8:R$107,,0))^(1/12)-1</f>
        <v>0</v>
      </c>
      <c r="D900" s="946">
        <f t="shared" si="83"/>
        <v>1</v>
      </c>
      <c r="E900" s="594"/>
      <c r="F900" s="705">
        <f t="shared" si="84"/>
        <v>888</v>
      </c>
      <c r="G900" s="756"/>
      <c r="H900" s="756"/>
      <c r="I900" s="756"/>
      <c r="J900" s="756"/>
      <c r="K900" s="756"/>
      <c r="L900" s="756"/>
      <c r="M900" s="756"/>
      <c r="N900" s="594"/>
      <c r="O900" s="705">
        <f t="shared" si="85"/>
        <v>888</v>
      </c>
      <c r="P900" s="756"/>
      <c r="Q900" s="756"/>
      <c r="R900" s="756"/>
      <c r="S900" s="756"/>
      <c r="T900" s="756"/>
      <c r="U900" s="756"/>
      <c r="V900" s="756"/>
      <c r="W900" s="594"/>
      <c r="X900" s="705">
        <f t="shared" si="86"/>
        <v>888</v>
      </c>
      <c r="Y900" s="756"/>
      <c r="Z900" s="756"/>
      <c r="AA900" s="756"/>
      <c r="AB900" s="756"/>
      <c r="AC900" s="756"/>
      <c r="AD900" s="756"/>
      <c r="AE900" s="756"/>
      <c r="AF900" s="594"/>
      <c r="AG900" s="705">
        <f t="shared" si="87"/>
        <v>888</v>
      </c>
      <c r="AH900" s="756"/>
      <c r="AI900" s="756"/>
      <c r="AJ900" s="756"/>
      <c r="AK900" s="756"/>
      <c r="AL900" s="756"/>
      <c r="AM900" s="756"/>
      <c r="AN900" s="756"/>
      <c r="AO900" s="685"/>
      <c r="AP900" s="705">
        <f t="shared" si="88"/>
        <v>888</v>
      </c>
      <c r="AQ900" s="756"/>
      <c r="AR900" s="756"/>
      <c r="AS900" s="756"/>
      <c r="AT900" s="756"/>
      <c r="AU900" s="756"/>
      <c r="AV900" s="756"/>
      <c r="AW900" s="756"/>
    </row>
    <row r="901" spans="2:49" x14ac:dyDescent="0.25">
      <c r="B901" s="705">
        <v>889</v>
      </c>
      <c r="C901" s="951">
        <f>(1+_xlfn.XLOOKUP(INT((B901-1)/12)+1,'ZC Curve'!$B$8:$B$107,'ZC Curve'!R$8:R$107,,0))^(1/12)-1</f>
        <v>0</v>
      </c>
      <c r="D901" s="946">
        <f t="shared" si="83"/>
        <v>1</v>
      </c>
      <c r="E901" s="594"/>
      <c r="F901" s="705">
        <f t="shared" si="84"/>
        <v>889</v>
      </c>
      <c r="G901" s="756"/>
      <c r="H901" s="756"/>
      <c r="I901" s="756"/>
      <c r="J901" s="756"/>
      <c r="K901" s="756"/>
      <c r="L901" s="756"/>
      <c r="M901" s="756"/>
      <c r="N901" s="594"/>
      <c r="O901" s="705">
        <f t="shared" si="85"/>
        <v>889</v>
      </c>
      <c r="P901" s="756"/>
      <c r="Q901" s="756"/>
      <c r="R901" s="756"/>
      <c r="S901" s="756"/>
      <c r="T901" s="756"/>
      <c r="U901" s="756"/>
      <c r="V901" s="756"/>
      <c r="W901" s="594"/>
      <c r="X901" s="705">
        <f t="shared" si="86"/>
        <v>889</v>
      </c>
      <c r="Y901" s="756"/>
      <c r="Z901" s="756"/>
      <c r="AA901" s="756"/>
      <c r="AB901" s="756"/>
      <c r="AC901" s="756"/>
      <c r="AD901" s="756"/>
      <c r="AE901" s="756"/>
      <c r="AF901" s="594"/>
      <c r="AG901" s="705">
        <f t="shared" si="87"/>
        <v>889</v>
      </c>
      <c r="AH901" s="756"/>
      <c r="AI901" s="756"/>
      <c r="AJ901" s="756"/>
      <c r="AK901" s="756"/>
      <c r="AL901" s="756"/>
      <c r="AM901" s="756"/>
      <c r="AN901" s="756"/>
      <c r="AO901" s="685"/>
      <c r="AP901" s="705">
        <f t="shared" si="88"/>
        <v>889</v>
      </c>
      <c r="AQ901" s="756"/>
      <c r="AR901" s="756"/>
      <c r="AS901" s="756"/>
      <c r="AT901" s="756"/>
      <c r="AU901" s="756"/>
      <c r="AV901" s="756"/>
      <c r="AW901" s="756"/>
    </row>
    <row r="902" spans="2:49" x14ac:dyDescent="0.25">
      <c r="B902" s="705">
        <v>890</v>
      </c>
      <c r="C902" s="951">
        <f>(1+_xlfn.XLOOKUP(INT((B902-1)/12)+1,'ZC Curve'!$B$8:$B$107,'ZC Curve'!R$8:R$107,,0))^(1/12)-1</f>
        <v>0</v>
      </c>
      <c r="D902" s="946">
        <f t="shared" si="83"/>
        <v>1</v>
      </c>
      <c r="E902" s="594"/>
      <c r="F902" s="705">
        <f t="shared" si="84"/>
        <v>890</v>
      </c>
      <c r="G902" s="756"/>
      <c r="H902" s="756"/>
      <c r="I902" s="756"/>
      <c r="J902" s="756"/>
      <c r="K902" s="756"/>
      <c r="L902" s="756"/>
      <c r="M902" s="756"/>
      <c r="N902" s="594"/>
      <c r="O902" s="705">
        <f t="shared" si="85"/>
        <v>890</v>
      </c>
      <c r="P902" s="756"/>
      <c r="Q902" s="756"/>
      <c r="R902" s="756"/>
      <c r="S902" s="756"/>
      <c r="T902" s="756"/>
      <c r="U902" s="756"/>
      <c r="V902" s="756"/>
      <c r="W902" s="594"/>
      <c r="X902" s="705">
        <f t="shared" si="86"/>
        <v>890</v>
      </c>
      <c r="Y902" s="756"/>
      <c r="Z902" s="756"/>
      <c r="AA902" s="756"/>
      <c r="AB902" s="756"/>
      <c r="AC902" s="756"/>
      <c r="AD902" s="756"/>
      <c r="AE902" s="756"/>
      <c r="AF902" s="594"/>
      <c r="AG902" s="705">
        <f t="shared" si="87"/>
        <v>890</v>
      </c>
      <c r="AH902" s="756"/>
      <c r="AI902" s="756"/>
      <c r="AJ902" s="756"/>
      <c r="AK902" s="756"/>
      <c r="AL902" s="756"/>
      <c r="AM902" s="756"/>
      <c r="AN902" s="756"/>
      <c r="AO902" s="685"/>
      <c r="AP902" s="705">
        <f t="shared" si="88"/>
        <v>890</v>
      </c>
      <c r="AQ902" s="756"/>
      <c r="AR902" s="756"/>
      <c r="AS902" s="756"/>
      <c r="AT902" s="756"/>
      <c r="AU902" s="756"/>
      <c r="AV902" s="756"/>
      <c r="AW902" s="756"/>
    </row>
    <row r="903" spans="2:49" x14ac:dyDescent="0.25">
      <c r="B903" s="705">
        <v>891</v>
      </c>
      <c r="C903" s="951">
        <f>(1+_xlfn.XLOOKUP(INT((B903-1)/12)+1,'ZC Curve'!$B$8:$B$107,'ZC Curve'!R$8:R$107,,0))^(1/12)-1</f>
        <v>0</v>
      </c>
      <c r="D903" s="946">
        <f t="shared" si="83"/>
        <v>1</v>
      </c>
      <c r="E903" s="594"/>
      <c r="F903" s="705">
        <f t="shared" si="84"/>
        <v>891</v>
      </c>
      <c r="G903" s="756"/>
      <c r="H903" s="756"/>
      <c r="I903" s="756"/>
      <c r="J903" s="756"/>
      <c r="K903" s="756"/>
      <c r="L903" s="756"/>
      <c r="M903" s="756"/>
      <c r="N903" s="594"/>
      <c r="O903" s="705">
        <f t="shared" si="85"/>
        <v>891</v>
      </c>
      <c r="P903" s="756"/>
      <c r="Q903" s="756"/>
      <c r="R903" s="756"/>
      <c r="S903" s="756"/>
      <c r="T903" s="756"/>
      <c r="U903" s="756"/>
      <c r="V903" s="756"/>
      <c r="W903" s="594"/>
      <c r="X903" s="705">
        <f t="shared" si="86"/>
        <v>891</v>
      </c>
      <c r="Y903" s="756"/>
      <c r="Z903" s="756"/>
      <c r="AA903" s="756"/>
      <c r="AB903" s="756"/>
      <c r="AC903" s="756"/>
      <c r="AD903" s="756"/>
      <c r="AE903" s="756"/>
      <c r="AF903" s="594"/>
      <c r="AG903" s="705">
        <f t="shared" si="87"/>
        <v>891</v>
      </c>
      <c r="AH903" s="756"/>
      <c r="AI903" s="756"/>
      <c r="AJ903" s="756"/>
      <c r="AK903" s="756"/>
      <c r="AL903" s="756"/>
      <c r="AM903" s="756"/>
      <c r="AN903" s="756"/>
      <c r="AO903" s="685"/>
      <c r="AP903" s="705">
        <f t="shared" si="88"/>
        <v>891</v>
      </c>
      <c r="AQ903" s="756"/>
      <c r="AR903" s="756"/>
      <c r="AS903" s="756"/>
      <c r="AT903" s="756"/>
      <c r="AU903" s="756"/>
      <c r="AV903" s="756"/>
      <c r="AW903" s="756"/>
    </row>
    <row r="904" spans="2:49" x14ac:dyDescent="0.25">
      <c r="B904" s="705">
        <v>892</v>
      </c>
      <c r="C904" s="951">
        <f>(1+_xlfn.XLOOKUP(INT((B904-1)/12)+1,'ZC Curve'!$B$8:$B$107,'ZC Curve'!R$8:R$107,,0))^(1/12)-1</f>
        <v>0</v>
      </c>
      <c r="D904" s="946">
        <f t="shared" si="83"/>
        <v>1</v>
      </c>
      <c r="E904" s="594"/>
      <c r="F904" s="705">
        <f t="shared" si="84"/>
        <v>892</v>
      </c>
      <c r="G904" s="756"/>
      <c r="H904" s="756"/>
      <c r="I904" s="756"/>
      <c r="J904" s="756"/>
      <c r="K904" s="756"/>
      <c r="L904" s="756"/>
      <c r="M904" s="756"/>
      <c r="N904" s="594"/>
      <c r="O904" s="705">
        <f t="shared" si="85"/>
        <v>892</v>
      </c>
      <c r="P904" s="756"/>
      <c r="Q904" s="756"/>
      <c r="R904" s="756"/>
      <c r="S904" s="756"/>
      <c r="T904" s="756"/>
      <c r="U904" s="756"/>
      <c r="V904" s="756"/>
      <c r="W904" s="594"/>
      <c r="X904" s="705">
        <f t="shared" si="86"/>
        <v>892</v>
      </c>
      <c r="Y904" s="756"/>
      <c r="Z904" s="756"/>
      <c r="AA904" s="756"/>
      <c r="AB904" s="756"/>
      <c r="AC904" s="756"/>
      <c r="AD904" s="756"/>
      <c r="AE904" s="756"/>
      <c r="AF904" s="594"/>
      <c r="AG904" s="705">
        <f t="shared" si="87"/>
        <v>892</v>
      </c>
      <c r="AH904" s="756"/>
      <c r="AI904" s="756"/>
      <c r="AJ904" s="756"/>
      <c r="AK904" s="756"/>
      <c r="AL904" s="756"/>
      <c r="AM904" s="756"/>
      <c r="AN904" s="756"/>
      <c r="AO904" s="685"/>
      <c r="AP904" s="705">
        <f t="shared" si="88"/>
        <v>892</v>
      </c>
      <c r="AQ904" s="756"/>
      <c r="AR904" s="756"/>
      <c r="AS904" s="756"/>
      <c r="AT904" s="756"/>
      <c r="AU904" s="756"/>
      <c r="AV904" s="756"/>
      <c r="AW904" s="756"/>
    </row>
    <row r="905" spans="2:49" x14ac:dyDescent="0.25">
      <c r="B905" s="705">
        <v>893</v>
      </c>
      <c r="C905" s="951">
        <f>(1+_xlfn.XLOOKUP(INT((B905-1)/12)+1,'ZC Curve'!$B$8:$B$107,'ZC Curve'!R$8:R$107,,0))^(1/12)-1</f>
        <v>0</v>
      </c>
      <c r="D905" s="946">
        <f t="shared" si="83"/>
        <v>1</v>
      </c>
      <c r="E905" s="594"/>
      <c r="F905" s="705">
        <f t="shared" si="84"/>
        <v>893</v>
      </c>
      <c r="G905" s="756"/>
      <c r="H905" s="756"/>
      <c r="I905" s="756"/>
      <c r="J905" s="756"/>
      <c r="K905" s="756"/>
      <c r="L905" s="756"/>
      <c r="M905" s="756"/>
      <c r="N905" s="594"/>
      <c r="O905" s="705">
        <f t="shared" si="85"/>
        <v>893</v>
      </c>
      <c r="P905" s="756"/>
      <c r="Q905" s="756"/>
      <c r="R905" s="756"/>
      <c r="S905" s="756"/>
      <c r="T905" s="756"/>
      <c r="U905" s="756"/>
      <c r="V905" s="756"/>
      <c r="W905" s="594"/>
      <c r="X905" s="705">
        <f t="shared" si="86"/>
        <v>893</v>
      </c>
      <c r="Y905" s="756"/>
      <c r="Z905" s="756"/>
      <c r="AA905" s="756"/>
      <c r="AB905" s="756"/>
      <c r="AC905" s="756"/>
      <c r="AD905" s="756"/>
      <c r="AE905" s="756"/>
      <c r="AF905" s="594"/>
      <c r="AG905" s="705">
        <f t="shared" si="87"/>
        <v>893</v>
      </c>
      <c r="AH905" s="756"/>
      <c r="AI905" s="756"/>
      <c r="AJ905" s="756"/>
      <c r="AK905" s="756"/>
      <c r="AL905" s="756"/>
      <c r="AM905" s="756"/>
      <c r="AN905" s="756"/>
      <c r="AO905" s="685"/>
      <c r="AP905" s="705">
        <f t="shared" si="88"/>
        <v>893</v>
      </c>
      <c r="AQ905" s="756"/>
      <c r="AR905" s="756"/>
      <c r="AS905" s="756"/>
      <c r="AT905" s="756"/>
      <c r="AU905" s="756"/>
      <c r="AV905" s="756"/>
      <c r="AW905" s="756"/>
    </row>
    <row r="906" spans="2:49" x14ac:dyDescent="0.25">
      <c r="B906" s="705">
        <v>894</v>
      </c>
      <c r="C906" s="951">
        <f>(1+_xlfn.XLOOKUP(INT((B906-1)/12)+1,'ZC Curve'!$B$8:$B$107,'ZC Curve'!R$8:R$107,,0))^(1/12)-1</f>
        <v>0</v>
      </c>
      <c r="D906" s="946">
        <f t="shared" si="83"/>
        <v>1</v>
      </c>
      <c r="E906" s="594"/>
      <c r="F906" s="705">
        <f t="shared" si="84"/>
        <v>894</v>
      </c>
      <c r="G906" s="756"/>
      <c r="H906" s="756"/>
      <c r="I906" s="756"/>
      <c r="J906" s="756"/>
      <c r="K906" s="756"/>
      <c r="L906" s="756"/>
      <c r="M906" s="756"/>
      <c r="N906" s="594"/>
      <c r="O906" s="705">
        <f t="shared" si="85"/>
        <v>894</v>
      </c>
      <c r="P906" s="756"/>
      <c r="Q906" s="756"/>
      <c r="R906" s="756"/>
      <c r="S906" s="756"/>
      <c r="T906" s="756"/>
      <c r="U906" s="756"/>
      <c r="V906" s="756"/>
      <c r="W906" s="594"/>
      <c r="X906" s="705">
        <f t="shared" si="86"/>
        <v>894</v>
      </c>
      <c r="Y906" s="756"/>
      <c r="Z906" s="756"/>
      <c r="AA906" s="756"/>
      <c r="AB906" s="756"/>
      <c r="AC906" s="756"/>
      <c r="AD906" s="756"/>
      <c r="AE906" s="756"/>
      <c r="AF906" s="594"/>
      <c r="AG906" s="705">
        <f t="shared" si="87"/>
        <v>894</v>
      </c>
      <c r="AH906" s="756"/>
      <c r="AI906" s="756"/>
      <c r="AJ906" s="756"/>
      <c r="AK906" s="756"/>
      <c r="AL906" s="756"/>
      <c r="AM906" s="756"/>
      <c r="AN906" s="756"/>
      <c r="AO906" s="685"/>
      <c r="AP906" s="705">
        <f t="shared" si="88"/>
        <v>894</v>
      </c>
      <c r="AQ906" s="756"/>
      <c r="AR906" s="756"/>
      <c r="AS906" s="756"/>
      <c r="AT906" s="756"/>
      <c r="AU906" s="756"/>
      <c r="AV906" s="756"/>
      <c r="AW906" s="756"/>
    </row>
    <row r="907" spans="2:49" x14ac:dyDescent="0.25">
      <c r="B907" s="705">
        <v>895</v>
      </c>
      <c r="C907" s="951">
        <f>(1+_xlfn.XLOOKUP(INT((B907-1)/12)+1,'ZC Curve'!$B$8:$B$107,'ZC Curve'!R$8:R$107,,0))^(1/12)-1</f>
        <v>0</v>
      </c>
      <c r="D907" s="946">
        <f t="shared" si="83"/>
        <v>1</v>
      </c>
      <c r="E907" s="594"/>
      <c r="F907" s="705">
        <f t="shared" si="84"/>
        <v>895</v>
      </c>
      <c r="G907" s="756"/>
      <c r="H907" s="756"/>
      <c r="I907" s="756"/>
      <c r="J907" s="756"/>
      <c r="K907" s="756"/>
      <c r="L907" s="756"/>
      <c r="M907" s="756"/>
      <c r="N907" s="594"/>
      <c r="O907" s="705">
        <f t="shared" si="85"/>
        <v>895</v>
      </c>
      <c r="P907" s="756"/>
      <c r="Q907" s="756"/>
      <c r="R907" s="756"/>
      <c r="S907" s="756"/>
      <c r="T907" s="756"/>
      <c r="U907" s="756"/>
      <c r="V907" s="756"/>
      <c r="W907" s="594"/>
      <c r="X907" s="705">
        <f t="shared" si="86"/>
        <v>895</v>
      </c>
      <c r="Y907" s="756"/>
      <c r="Z907" s="756"/>
      <c r="AA907" s="756"/>
      <c r="AB907" s="756"/>
      <c r="AC907" s="756"/>
      <c r="AD907" s="756"/>
      <c r="AE907" s="756"/>
      <c r="AF907" s="594"/>
      <c r="AG907" s="705">
        <f t="shared" si="87"/>
        <v>895</v>
      </c>
      <c r="AH907" s="756"/>
      <c r="AI907" s="756"/>
      <c r="AJ907" s="756"/>
      <c r="AK907" s="756"/>
      <c r="AL907" s="756"/>
      <c r="AM907" s="756"/>
      <c r="AN907" s="756"/>
      <c r="AO907" s="685"/>
      <c r="AP907" s="705">
        <f t="shared" si="88"/>
        <v>895</v>
      </c>
      <c r="AQ907" s="756"/>
      <c r="AR907" s="756"/>
      <c r="AS907" s="756"/>
      <c r="AT907" s="756"/>
      <c r="AU907" s="756"/>
      <c r="AV907" s="756"/>
      <c r="AW907" s="756"/>
    </row>
    <row r="908" spans="2:49" x14ac:dyDescent="0.25">
      <c r="B908" s="705">
        <v>896</v>
      </c>
      <c r="C908" s="951">
        <f>(1+_xlfn.XLOOKUP(INT((B908-1)/12)+1,'ZC Curve'!$B$8:$B$107,'ZC Curve'!R$8:R$107,,0))^(1/12)-1</f>
        <v>0</v>
      </c>
      <c r="D908" s="946">
        <f t="shared" si="83"/>
        <v>1</v>
      </c>
      <c r="E908" s="594"/>
      <c r="F908" s="705">
        <f t="shared" si="84"/>
        <v>896</v>
      </c>
      <c r="G908" s="756"/>
      <c r="H908" s="756"/>
      <c r="I908" s="756"/>
      <c r="J908" s="756"/>
      <c r="K908" s="756"/>
      <c r="L908" s="756"/>
      <c r="M908" s="756"/>
      <c r="N908" s="594"/>
      <c r="O908" s="705">
        <f t="shared" si="85"/>
        <v>896</v>
      </c>
      <c r="P908" s="756"/>
      <c r="Q908" s="756"/>
      <c r="R908" s="756"/>
      <c r="S908" s="756"/>
      <c r="T908" s="756"/>
      <c r="U908" s="756"/>
      <c r="V908" s="756"/>
      <c r="W908" s="594"/>
      <c r="X908" s="705">
        <f t="shared" si="86"/>
        <v>896</v>
      </c>
      <c r="Y908" s="756"/>
      <c r="Z908" s="756"/>
      <c r="AA908" s="756"/>
      <c r="AB908" s="756"/>
      <c r="AC908" s="756"/>
      <c r="AD908" s="756"/>
      <c r="AE908" s="756"/>
      <c r="AF908" s="594"/>
      <c r="AG908" s="705">
        <f t="shared" si="87"/>
        <v>896</v>
      </c>
      <c r="AH908" s="756"/>
      <c r="AI908" s="756"/>
      <c r="AJ908" s="756"/>
      <c r="AK908" s="756"/>
      <c r="AL908" s="756"/>
      <c r="AM908" s="756"/>
      <c r="AN908" s="756"/>
      <c r="AO908" s="685"/>
      <c r="AP908" s="705">
        <f t="shared" si="88"/>
        <v>896</v>
      </c>
      <c r="AQ908" s="756"/>
      <c r="AR908" s="756"/>
      <c r="AS908" s="756"/>
      <c r="AT908" s="756"/>
      <c r="AU908" s="756"/>
      <c r="AV908" s="756"/>
      <c r="AW908" s="756"/>
    </row>
    <row r="909" spans="2:49" x14ac:dyDescent="0.25">
      <c r="B909" s="705">
        <v>897</v>
      </c>
      <c r="C909" s="951">
        <f>(1+_xlfn.XLOOKUP(INT((B909-1)/12)+1,'ZC Curve'!$B$8:$B$107,'ZC Curve'!R$8:R$107,,0))^(1/12)-1</f>
        <v>0</v>
      </c>
      <c r="D909" s="946">
        <f t="shared" si="83"/>
        <v>1</v>
      </c>
      <c r="E909" s="594"/>
      <c r="F909" s="705">
        <f t="shared" si="84"/>
        <v>897</v>
      </c>
      <c r="G909" s="756"/>
      <c r="H909" s="756"/>
      <c r="I909" s="756"/>
      <c r="J909" s="756"/>
      <c r="K909" s="756"/>
      <c r="L909" s="756"/>
      <c r="M909" s="756"/>
      <c r="N909" s="594"/>
      <c r="O909" s="705">
        <f t="shared" si="85"/>
        <v>897</v>
      </c>
      <c r="P909" s="756"/>
      <c r="Q909" s="756"/>
      <c r="R909" s="756"/>
      <c r="S909" s="756"/>
      <c r="T909" s="756"/>
      <c r="U909" s="756"/>
      <c r="V909" s="756"/>
      <c r="W909" s="594"/>
      <c r="X909" s="705">
        <f t="shared" si="86"/>
        <v>897</v>
      </c>
      <c r="Y909" s="756"/>
      <c r="Z909" s="756"/>
      <c r="AA909" s="756"/>
      <c r="AB909" s="756"/>
      <c r="AC909" s="756"/>
      <c r="AD909" s="756"/>
      <c r="AE909" s="756"/>
      <c r="AF909" s="594"/>
      <c r="AG909" s="705">
        <f t="shared" si="87"/>
        <v>897</v>
      </c>
      <c r="AH909" s="756"/>
      <c r="AI909" s="756"/>
      <c r="AJ909" s="756"/>
      <c r="AK909" s="756"/>
      <c r="AL909" s="756"/>
      <c r="AM909" s="756"/>
      <c r="AN909" s="756"/>
      <c r="AO909" s="685"/>
      <c r="AP909" s="705">
        <f t="shared" si="88"/>
        <v>897</v>
      </c>
      <c r="AQ909" s="756"/>
      <c r="AR909" s="756"/>
      <c r="AS909" s="756"/>
      <c r="AT909" s="756"/>
      <c r="AU909" s="756"/>
      <c r="AV909" s="756"/>
      <c r="AW909" s="756"/>
    </row>
    <row r="910" spans="2:49" x14ac:dyDescent="0.25">
      <c r="B910" s="705">
        <v>898</v>
      </c>
      <c r="C910" s="951">
        <f>(1+_xlfn.XLOOKUP(INT((B910-1)/12)+1,'ZC Curve'!$B$8:$B$107,'ZC Curve'!R$8:R$107,,0))^(1/12)-1</f>
        <v>0</v>
      </c>
      <c r="D910" s="946">
        <f t="shared" ref="D910:D973" si="89">D909/(1+C910)</f>
        <v>1</v>
      </c>
      <c r="E910" s="594"/>
      <c r="F910" s="705">
        <f t="shared" ref="F910:F973" si="90">F909+1</f>
        <v>898</v>
      </c>
      <c r="G910" s="756"/>
      <c r="H910" s="756"/>
      <c r="I910" s="756"/>
      <c r="J910" s="756"/>
      <c r="K910" s="756"/>
      <c r="L910" s="756"/>
      <c r="M910" s="756"/>
      <c r="N910" s="594"/>
      <c r="O910" s="705">
        <f t="shared" ref="O910:O973" si="91">O909+1</f>
        <v>898</v>
      </c>
      <c r="P910" s="756"/>
      <c r="Q910" s="756"/>
      <c r="R910" s="756"/>
      <c r="S910" s="756"/>
      <c r="T910" s="756"/>
      <c r="U910" s="756"/>
      <c r="V910" s="756"/>
      <c r="W910" s="594"/>
      <c r="X910" s="705">
        <f t="shared" ref="X910:X973" si="92">X909+1</f>
        <v>898</v>
      </c>
      <c r="Y910" s="756"/>
      <c r="Z910" s="756"/>
      <c r="AA910" s="756"/>
      <c r="AB910" s="756"/>
      <c r="AC910" s="756"/>
      <c r="AD910" s="756"/>
      <c r="AE910" s="756"/>
      <c r="AF910" s="594"/>
      <c r="AG910" s="705">
        <f t="shared" ref="AG910:AG973" si="93">AG909+1</f>
        <v>898</v>
      </c>
      <c r="AH910" s="756"/>
      <c r="AI910" s="756"/>
      <c r="AJ910" s="756"/>
      <c r="AK910" s="756"/>
      <c r="AL910" s="756"/>
      <c r="AM910" s="756"/>
      <c r="AN910" s="756"/>
      <c r="AO910" s="685"/>
      <c r="AP910" s="705">
        <f t="shared" ref="AP910:AP973" si="94">AP909+1</f>
        <v>898</v>
      </c>
      <c r="AQ910" s="756"/>
      <c r="AR910" s="756"/>
      <c r="AS910" s="756"/>
      <c r="AT910" s="756"/>
      <c r="AU910" s="756"/>
      <c r="AV910" s="756"/>
      <c r="AW910" s="756"/>
    </row>
    <row r="911" spans="2:49" x14ac:dyDescent="0.25">
      <c r="B911" s="705">
        <v>899</v>
      </c>
      <c r="C911" s="951">
        <f>(1+_xlfn.XLOOKUP(INT((B911-1)/12)+1,'ZC Curve'!$B$8:$B$107,'ZC Curve'!R$8:R$107,,0))^(1/12)-1</f>
        <v>0</v>
      </c>
      <c r="D911" s="946">
        <f t="shared" si="89"/>
        <v>1</v>
      </c>
      <c r="E911" s="594"/>
      <c r="F911" s="705">
        <f t="shared" si="90"/>
        <v>899</v>
      </c>
      <c r="G911" s="756"/>
      <c r="H911" s="756"/>
      <c r="I911" s="756"/>
      <c r="J911" s="756"/>
      <c r="K911" s="756"/>
      <c r="L911" s="756"/>
      <c r="M911" s="756"/>
      <c r="N911" s="594"/>
      <c r="O911" s="705">
        <f t="shared" si="91"/>
        <v>899</v>
      </c>
      <c r="P911" s="756"/>
      <c r="Q911" s="756"/>
      <c r="R911" s="756"/>
      <c r="S911" s="756"/>
      <c r="T911" s="756"/>
      <c r="U911" s="756"/>
      <c r="V911" s="756"/>
      <c r="W911" s="594"/>
      <c r="X911" s="705">
        <f t="shared" si="92"/>
        <v>899</v>
      </c>
      <c r="Y911" s="756"/>
      <c r="Z911" s="756"/>
      <c r="AA911" s="756"/>
      <c r="AB911" s="756"/>
      <c r="AC911" s="756"/>
      <c r="AD911" s="756"/>
      <c r="AE911" s="756"/>
      <c r="AF911" s="594"/>
      <c r="AG911" s="705">
        <f t="shared" si="93"/>
        <v>899</v>
      </c>
      <c r="AH911" s="756"/>
      <c r="AI911" s="756"/>
      <c r="AJ911" s="756"/>
      <c r="AK911" s="756"/>
      <c r="AL911" s="756"/>
      <c r="AM911" s="756"/>
      <c r="AN911" s="756"/>
      <c r="AO911" s="685"/>
      <c r="AP911" s="705">
        <f t="shared" si="94"/>
        <v>899</v>
      </c>
      <c r="AQ911" s="756"/>
      <c r="AR911" s="756"/>
      <c r="AS911" s="756"/>
      <c r="AT911" s="756"/>
      <c r="AU911" s="756"/>
      <c r="AV911" s="756"/>
      <c r="AW911" s="756"/>
    </row>
    <row r="912" spans="2:49" x14ac:dyDescent="0.25">
      <c r="B912" s="705">
        <v>900</v>
      </c>
      <c r="C912" s="951">
        <f>(1+_xlfn.XLOOKUP(INT((B912-1)/12)+1,'ZC Curve'!$B$8:$B$107,'ZC Curve'!R$8:R$107,,0))^(1/12)-1</f>
        <v>0</v>
      </c>
      <c r="D912" s="946">
        <f t="shared" si="89"/>
        <v>1</v>
      </c>
      <c r="E912" s="594"/>
      <c r="F912" s="705">
        <f t="shared" si="90"/>
        <v>900</v>
      </c>
      <c r="G912" s="756"/>
      <c r="H912" s="756"/>
      <c r="I912" s="756"/>
      <c r="J912" s="756"/>
      <c r="K912" s="756"/>
      <c r="L912" s="756"/>
      <c r="M912" s="756"/>
      <c r="N912" s="594"/>
      <c r="O912" s="705">
        <f t="shared" si="91"/>
        <v>900</v>
      </c>
      <c r="P912" s="756"/>
      <c r="Q912" s="756"/>
      <c r="R912" s="756"/>
      <c r="S912" s="756"/>
      <c r="T912" s="756"/>
      <c r="U912" s="756"/>
      <c r="V912" s="756"/>
      <c r="W912" s="594"/>
      <c r="X912" s="705">
        <f t="shared" si="92"/>
        <v>900</v>
      </c>
      <c r="Y912" s="756"/>
      <c r="Z912" s="756"/>
      <c r="AA912" s="756"/>
      <c r="AB912" s="756"/>
      <c r="AC912" s="756"/>
      <c r="AD912" s="756"/>
      <c r="AE912" s="756"/>
      <c r="AF912" s="594"/>
      <c r="AG912" s="705">
        <f t="shared" si="93"/>
        <v>900</v>
      </c>
      <c r="AH912" s="756"/>
      <c r="AI912" s="756"/>
      <c r="AJ912" s="756"/>
      <c r="AK912" s="756"/>
      <c r="AL912" s="756"/>
      <c r="AM912" s="756"/>
      <c r="AN912" s="756"/>
      <c r="AO912" s="685"/>
      <c r="AP912" s="705">
        <f t="shared" si="94"/>
        <v>900</v>
      </c>
      <c r="AQ912" s="756"/>
      <c r="AR912" s="756"/>
      <c r="AS912" s="756"/>
      <c r="AT912" s="756"/>
      <c r="AU912" s="756"/>
      <c r="AV912" s="756"/>
      <c r="AW912" s="756"/>
    </row>
    <row r="913" spans="2:49" x14ac:dyDescent="0.25">
      <c r="B913" s="705">
        <v>901</v>
      </c>
      <c r="C913" s="951">
        <f>(1+_xlfn.XLOOKUP(INT((B913-1)/12)+1,'ZC Curve'!$B$8:$B$107,'ZC Curve'!R$8:R$107,,0))^(1/12)-1</f>
        <v>0</v>
      </c>
      <c r="D913" s="946">
        <f t="shared" si="89"/>
        <v>1</v>
      </c>
      <c r="E913" s="594"/>
      <c r="F913" s="705">
        <f t="shared" si="90"/>
        <v>901</v>
      </c>
      <c r="G913" s="756"/>
      <c r="H913" s="756"/>
      <c r="I913" s="756"/>
      <c r="J913" s="756"/>
      <c r="K913" s="756"/>
      <c r="L913" s="756"/>
      <c r="M913" s="756"/>
      <c r="N913" s="594"/>
      <c r="O913" s="705">
        <f t="shared" si="91"/>
        <v>901</v>
      </c>
      <c r="P913" s="756"/>
      <c r="Q913" s="756"/>
      <c r="R913" s="756"/>
      <c r="S913" s="756"/>
      <c r="T913" s="756"/>
      <c r="U913" s="756"/>
      <c r="V913" s="756"/>
      <c r="W913" s="594"/>
      <c r="X913" s="705">
        <f t="shared" si="92"/>
        <v>901</v>
      </c>
      <c r="Y913" s="756"/>
      <c r="Z913" s="756"/>
      <c r="AA913" s="756"/>
      <c r="AB913" s="756"/>
      <c r="AC913" s="756"/>
      <c r="AD913" s="756"/>
      <c r="AE913" s="756"/>
      <c r="AF913" s="594"/>
      <c r="AG913" s="705">
        <f t="shared" si="93"/>
        <v>901</v>
      </c>
      <c r="AH913" s="756"/>
      <c r="AI913" s="756"/>
      <c r="AJ913" s="756"/>
      <c r="AK913" s="756"/>
      <c r="AL913" s="756"/>
      <c r="AM913" s="756"/>
      <c r="AN913" s="756"/>
      <c r="AO913" s="685"/>
      <c r="AP913" s="705">
        <f t="shared" si="94"/>
        <v>901</v>
      </c>
      <c r="AQ913" s="756"/>
      <c r="AR913" s="756"/>
      <c r="AS913" s="756"/>
      <c r="AT913" s="756"/>
      <c r="AU913" s="756"/>
      <c r="AV913" s="756"/>
      <c r="AW913" s="756"/>
    </row>
    <row r="914" spans="2:49" x14ac:dyDescent="0.25">
      <c r="B914" s="705">
        <v>902</v>
      </c>
      <c r="C914" s="951">
        <f>(1+_xlfn.XLOOKUP(INT((B914-1)/12)+1,'ZC Curve'!$B$8:$B$107,'ZC Curve'!R$8:R$107,,0))^(1/12)-1</f>
        <v>0</v>
      </c>
      <c r="D914" s="946">
        <f t="shared" si="89"/>
        <v>1</v>
      </c>
      <c r="E914" s="594"/>
      <c r="F914" s="705">
        <f t="shared" si="90"/>
        <v>902</v>
      </c>
      <c r="G914" s="756"/>
      <c r="H914" s="756"/>
      <c r="I914" s="756"/>
      <c r="J914" s="756"/>
      <c r="K914" s="756"/>
      <c r="L914" s="756"/>
      <c r="M914" s="756"/>
      <c r="N914" s="594"/>
      <c r="O914" s="705">
        <f t="shared" si="91"/>
        <v>902</v>
      </c>
      <c r="P914" s="756"/>
      <c r="Q914" s="756"/>
      <c r="R914" s="756"/>
      <c r="S914" s="756"/>
      <c r="T914" s="756"/>
      <c r="U914" s="756"/>
      <c r="V914" s="756"/>
      <c r="W914" s="594"/>
      <c r="X914" s="705">
        <f t="shared" si="92"/>
        <v>902</v>
      </c>
      <c r="Y914" s="756"/>
      <c r="Z914" s="756"/>
      <c r="AA914" s="756"/>
      <c r="AB914" s="756"/>
      <c r="AC914" s="756"/>
      <c r="AD914" s="756"/>
      <c r="AE914" s="756"/>
      <c r="AF914" s="594"/>
      <c r="AG914" s="705">
        <f t="shared" si="93"/>
        <v>902</v>
      </c>
      <c r="AH914" s="756"/>
      <c r="AI914" s="756"/>
      <c r="AJ914" s="756"/>
      <c r="AK914" s="756"/>
      <c r="AL914" s="756"/>
      <c r="AM914" s="756"/>
      <c r="AN914" s="756"/>
      <c r="AO914" s="685"/>
      <c r="AP914" s="705">
        <f t="shared" si="94"/>
        <v>902</v>
      </c>
      <c r="AQ914" s="756"/>
      <c r="AR914" s="756"/>
      <c r="AS914" s="756"/>
      <c r="AT914" s="756"/>
      <c r="AU914" s="756"/>
      <c r="AV914" s="756"/>
      <c r="AW914" s="756"/>
    </row>
    <row r="915" spans="2:49" x14ac:dyDescent="0.25">
      <c r="B915" s="705">
        <v>903</v>
      </c>
      <c r="C915" s="951">
        <f>(1+_xlfn.XLOOKUP(INT((B915-1)/12)+1,'ZC Curve'!$B$8:$B$107,'ZC Curve'!R$8:R$107,,0))^(1/12)-1</f>
        <v>0</v>
      </c>
      <c r="D915" s="946">
        <f t="shared" si="89"/>
        <v>1</v>
      </c>
      <c r="E915" s="594"/>
      <c r="F915" s="705">
        <f t="shared" si="90"/>
        <v>903</v>
      </c>
      <c r="G915" s="756"/>
      <c r="H915" s="756"/>
      <c r="I915" s="756"/>
      <c r="J915" s="756"/>
      <c r="K915" s="756"/>
      <c r="L915" s="756"/>
      <c r="M915" s="756"/>
      <c r="N915" s="594"/>
      <c r="O915" s="705">
        <f t="shared" si="91"/>
        <v>903</v>
      </c>
      <c r="P915" s="756"/>
      <c r="Q915" s="756"/>
      <c r="R915" s="756"/>
      <c r="S915" s="756"/>
      <c r="T915" s="756"/>
      <c r="U915" s="756"/>
      <c r="V915" s="756"/>
      <c r="W915" s="594"/>
      <c r="X915" s="705">
        <f t="shared" si="92"/>
        <v>903</v>
      </c>
      <c r="Y915" s="756"/>
      <c r="Z915" s="756"/>
      <c r="AA915" s="756"/>
      <c r="AB915" s="756"/>
      <c r="AC915" s="756"/>
      <c r="AD915" s="756"/>
      <c r="AE915" s="756"/>
      <c r="AF915" s="594"/>
      <c r="AG915" s="705">
        <f t="shared" si="93"/>
        <v>903</v>
      </c>
      <c r="AH915" s="756"/>
      <c r="AI915" s="756"/>
      <c r="AJ915" s="756"/>
      <c r="AK915" s="756"/>
      <c r="AL915" s="756"/>
      <c r="AM915" s="756"/>
      <c r="AN915" s="756"/>
      <c r="AO915" s="685"/>
      <c r="AP915" s="705">
        <f t="shared" si="94"/>
        <v>903</v>
      </c>
      <c r="AQ915" s="756"/>
      <c r="AR915" s="756"/>
      <c r="AS915" s="756"/>
      <c r="AT915" s="756"/>
      <c r="AU915" s="756"/>
      <c r="AV915" s="756"/>
      <c r="AW915" s="756"/>
    </row>
    <row r="916" spans="2:49" x14ac:dyDescent="0.25">
      <c r="B916" s="705">
        <v>904</v>
      </c>
      <c r="C916" s="951">
        <f>(1+_xlfn.XLOOKUP(INT((B916-1)/12)+1,'ZC Curve'!$B$8:$B$107,'ZC Curve'!R$8:R$107,,0))^(1/12)-1</f>
        <v>0</v>
      </c>
      <c r="D916" s="946">
        <f t="shared" si="89"/>
        <v>1</v>
      </c>
      <c r="E916" s="594"/>
      <c r="F916" s="705">
        <f t="shared" si="90"/>
        <v>904</v>
      </c>
      <c r="G916" s="756"/>
      <c r="H916" s="756"/>
      <c r="I916" s="756"/>
      <c r="J916" s="756"/>
      <c r="K916" s="756"/>
      <c r="L916" s="756"/>
      <c r="M916" s="756"/>
      <c r="N916" s="594"/>
      <c r="O916" s="705">
        <f t="shared" si="91"/>
        <v>904</v>
      </c>
      <c r="P916" s="756"/>
      <c r="Q916" s="756"/>
      <c r="R916" s="756"/>
      <c r="S916" s="756"/>
      <c r="T916" s="756"/>
      <c r="U916" s="756"/>
      <c r="V916" s="756"/>
      <c r="W916" s="594"/>
      <c r="X916" s="705">
        <f t="shared" si="92"/>
        <v>904</v>
      </c>
      <c r="Y916" s="756"/>
      <c r="Z916" s="756"/>
      <c r="AA916" s="756"/>
      <c r="AB916" s="756"/>
      <c r="AC916" s="756"/>
      <c r="AD916" s="756"/>
      <c r="AE916" s="756"/>
      <c r="AF916" s="594"/>
      <c r="AG916" s="705">
        <f t="shared" si="93"/>
        <v>904</v>
      </c>
      <c r="AH916" s="756"/>
      <c r="AI916" s="756"/>
      <c r="AJ916" s="756"/>
      <c r="AK916" s="756"/>
      <c r="AL916" s="756"/>
      <c r="AM916" s="756"/>
      <c r="AN916" s="756"/>
      <c r="AO916" s="685"/>
      <c r="AP916" s="705">
        <f t="shared" si="94"/>
        <v>904</v>
      </c>
      <c r="AQ916" s="756"/>
      <c r="AR916" s="756"/>
      <c r="AS916" s="756"/>
      <c r="AT916" s="756"/>
      <c r="AU916" s="756"/>
      <c r="AV916" s="756"/>
      <c r="AW916" s="756"/>
    </row>
    <row r="917" spans="2:49" x14ac:dyDescent="0.25">
      <c r="B917" s="705">
        <v>905</v>
      </c>
      <c r="C917" s="951">
        <f>(1+_xlfn.XLOOKUP(INT((B917-1)/12)+1,'ZC Curve'!$B$8:$B$107,'ZC Curve'!R$8:R$107,,0))^(1/12)-1</f>
        <v>0</v>
      </c>
      <c r="D917" s="946">
        <f t="shared" si="89"/>
        <v>1</v>
      </c>
      <c r="E917" s="594"/>
      <c r="F917" s="705">
        <f t="shared" si="90"/>
        <v>905</v>
      </c>
      <c r="G917" s="756"/>
      <c r="H917" s="756"/>
      <c r="I917" s="756"/>
      <c r="J917" s="756"/>
      <c r="K917" s="756"/>
      <c r="L917" s="756"/>
      <c r="M917" s="756"/>
      <c r="N917" s="594"/>
      <c r="O917" s="705">
        <f t="shared" si="91"/>
        <v>905</v>
      </c>
      <c r="P917" s="756"/>
      <c r="Q917" s="756"/>
      <c r="R917" s="756"/>
      <c r="S917" s="756"/>
      <c r="T917" s="756"/>
      <c r="U917" s="756"/>
      <c r="V917" s="756"/>
      <c r="W917" s="594"/>
      <c r="X917" s="705">
        <f t="shared" si="92"/>
        <v>905</v>
      </c>
      <c r="Y917" s="756"/>
      <c r="Z917" s="756"/>
      <c r="AA917" s="756"/>
      <c r="AB917" s="756"/>
      <c r="AC917" s="756"/>
      <c r="AD917" s="756"/>
      <c r="AE917" s="756"/>
      <c r="AF917" s="594"/>
      <c r="AG917" s="705">
        <f t="shared" si="93"/>
        <v>905</v>
      </c>
      <c r="AH917" s="756"/>
      <c r="AI917" s="756"/>
      <c r="AJ917" s="756"/>
      <c r="AK917" s="756"/>
      <c r="AL917" s="756"/>
      <c r="AM917" s="756"/>
      <c r="AN917" s="756"/>
      <c r="AO917" s="685"/>
      <c r="AP917" s="705">
        <f t="shared" si="94"/>
        <v>905</v>
      </c>
      <c r="AQ917" s="756"/>
      <c r="AR917" s="756"/>
      <c r="AS917" s="756"/>
      <c r="AT917" s="756"/>
      <c r="AU917" s="756"/>
      <c r="AV917" s="756"/>
      <c r="AW917" s="756"/>
    </row>
    <row r="918" spans="2:49" x14ac:dyDescent="0.25">
      <c r="B918" s="705">
        <v>906</v>
      </c>
      <c r="C918" s="951">
        <f>(1+_xlfn.XLOOKUP(INT((B918-1)/12)+1,'ZC Curve'!$B$8:$B$107,'ZC Curve'!R$8:R$107,,0))^(1/12)-1</f>
        <v>0</v>
      </c>
      <c r="D918" s="946">
        <f t="shared" si="89"/>
        <v>1</v>
      </c>
      <c r="E918" s="594"/>
      <c r="F918" s="705">
        <f t="shared" si="90"/>
        <v>906</v>
      </c>
      <c r="G918" s="756"/>
      <c r="H918" s="756"/>
      <c r="I918" s="756"/>
      <c r="J918" s="756"/>
      <c r="K918" s="756"/>
      <c r="L918" s="756"/>
      <c r="M918" s="756"/>
      <c r="N918" s="594"/>
      <c r="O918" s="705">
        <f t="shared" si="91"/>
        <v>906</v>
      </c>
      <c r="P918" s="756"/>
      <c r="Q918" s="756"/>
      <c r="R918" s="756"/>
      <c r="S918" s="756"/>
      <c r="T918" s="756"/>
      <c r="U918" s="756"/>
      <c r="V918" s="756"/>
      <c r="W918" s="594"/>
      <c r="X918" s="705">
        <f t="shared" si="92"/>
        <v>906</v>
      </c>
      <c r="Y918" s="756"/>
      <c r="Z918" s="756"/>
      <c r="AA918" s="756"/>
      <c r="AB918" s="756"/>
      <c r="AC918" s="756"/>
      <c r="AD918" s="756"/>
      <c r="AE918" s="756"/>
      <c r="AF918" s="594"/>
      <c r="AG918" s="705">
        <f t="shared" si="93"/>
        <v>906</v>
      </c>
      <c r="AH918" s="756"/>
      <c r="AI918" s="756"/>
      <c r="AJ918" s="756"/>
      <c r="AK918" s="756"/>
      <c r="AL918" s="756"/>
      <c r="AM918" s="756"/>
      <c r="AN918" s="756"/>
      <c r="AO918" s="685"/>
      <c r="AP918" s="705">
        <f t="shared" si="94"/>
        <v>906</v>
      </c>
      <c r="AQ918" s="756"/>
      <c r="AR918" s="756"/>
      <c r="AS918" s="756"/>
      <c r="AT918" s="756"/>
      <c r="AU918" s="756"/>
      <c r="AV918" s="756"/>
      <c r="AW918" s="756"/>
    </row>
    <row r="919" spans="2:49" x14ac:dyDescent="0.25">
      <c r="B919" s="705">
        <v>907</v>
      </c>
      <c r="C919" s="951">
        <f>(1+_xlfn.XLOOKUP(INT((B919-1)/12)+1,'ZC Curve'!$B$8:$B$107,'ZC Curve'!R$8:R$107,,0))^(1/12)-1</f>
        <v>0</v>
      </c>
      <c r="D919" s="946">
        <f t="shared" si="89"/>
        <v>1</v>
      </c>
      <c r="E919" s="594"/>
      <c r="F919" s="705">
        <f t="shared" si="90"/>
        <v>907</v>
      </c>
      <c r="G919" s="756"/>
      <c r="H919" s="756"/>
      <c r="I919" s="756"/>
      <c r="J919" s="756"/>
      <c r="K919" s="756"/>
      <c r="L919" s="756"/>
      <c r="M919" s="756"/>
      <c r="N919" s="594"/>
      <c r="O919" s="705">
        <f t="shared" si="91"/>
        <v>907</v>
      </c>
      <c r="P919" s="756"/>
      <c r="Q919" s="756"/>
      <c r="R919" s="756"/>
      <c r="S919" s="756"/>
      <c r="T919" s="756"/>
      <c r="U919" s="756"/>
      <c r="V919" s="756"/>
      <c r="W919" s="594"/>
      <c r="X919" s="705">
        <f t="shared" si="92"/>
        <v>907</v>
      </c>
      <c r="Y919" s="756"/>
      <c r="Z919" s="756"/>
      <c r="AA919" s="756"/>
      <c r="AB919" s="756"/>
      <c r="AC919" s="756"/>
      <c r="AD919" s="756"/>
      <c r="AE919" s="756"/>
      <c r="AF919" s="594"/>
      <c r="AG919" s="705">
        <f t="shared" si="93"/>
        <v>907</v>
      </c>
      <c r="AH919" s="756"/>
      <c r="AI919" s="756"/>
      <c r="AJ919" s="756"/>
      <c r="AK919" s="756"/>
      <c r="AL919" s="756"/>
      <c r="AM919" s="756"/>
      <c r="AN919" s="756"/>
      <c r="AO919" s="685"/>
      <c r="AP919" s="705">
        <f t="shared" si="94"/>
        <v>907</v>
      </c>
      <c r="AQ919" s="756"/>
      <c r="AR919" s="756"/>
      <c r="AS919" s="756"/>
      <c r="AT919" s="756"/>
      <c r="AU919" s="756"/>
      <c r="AV919" s="756"/>
      <c r="AW919" s="756"/>
    </row>
    <row r="920" spans="2:49" x14ac:dyDescent="0.25">
      <c r="B920" s="705">
        <v>908</v>
      </c>
      <c r="C920" s="951">
        <f>(1+_xlfn.XLOOKUP(INT((B920-1)/12)+1,'ZC Curve'!$B$8:$B$107,'ZC Curve'!R$8:R$107,,0))^(1/12)-1</f>
        <v>0</v>
      </c>
      <c r="D920" s="946">
        <f t="shared" si="89"/>
        <v>1</v>
      </c>
      <c r="E920" s="594"/>
      <c r="F920" s="705">
        <f t="shared" si="90"/>
        <v>908</v>
      </c>
      <c r="G920" s="756"/>
      <c r="H920" s="756"/>
      <c r="I920" s="756"/>
      <c r="J920" s="756"/>
      <c r="K920" s="756"/>
      <c r="L920" s="756"/>
      <c r="M920" s="756"/>
      <c r="N920" s="594"/>
      <c r="O920" s="705">
        <f t="shared" si="91"/>
        <v>908</v>
      </c>
      <c r="P920" s="756"/>
      <c r="Q920" s="756"/>
      <c r="R920" s="756"/>
      <c r="S920" s="756"/>
      <c r="T920" s="756"/>
      <c r="U920" s="756"/>
      <c r="V920" s="756"/>
      <c r="W920" s="594"/>
      <c r="X920" s="705">
        <f t="shared" si="92"/>
        <v>908</v>
      </c>
      <c r="Y920" s="756"/>
      <c r="Z920" s="756"/>
      <c r="AA920" s="756"/>
      <c r="AB920" s="756"/>
      <c r="AC920" s="756"/>
      <c r="AD920" s="756"/>
      <c r="AE920" s="756"/>
      <c r="AF920" s="594"/>
      <c r="AG920" s="705">
        <f t="shared" si="93"/>
        <v>908</v>
      </c>
      <c r="AH920" s="756"/>
      <c r="AI920" s="756"/>
      <c r="AJ920" s="756"/>
      <c r="AK920" s="756"/>
      <c r="AL920" s="756"/>
      <c r="AM920" s="756"/>
      <c r="AN920" s="756"/>
      <c r="AO920" s="685"/>
      <c r="AP920" s="705">
        <f t="shared" si="94"/>
        <v>908</v>
      </c>
      <c r="AQ920" s="756"/>
      <c r="AR920" s="756"/>
      <c r="AS920" s="756"/>
      <c r="AT920" s="756"/>
      <c r="AU920" s="756"/>
      <c r="AV920" s="756"/>
      <c r="AW920" s="756"/>
    </row>
    <row r="921" spans="2:49" x14ac:dyDescent="0.25">
      <c r="B921" s="705">
        <v>909</v>
      </c>
      <c r="C921" s="951">
        <f>(1+_xlfn.XLOOKUP(INT((B921-1)/12)+1,'ZC Curve'!$B$8:$B$107,'ZC Curve'!R$8:R$107,,0))^(1/12)-1</f>
        <v>0</v>
      </c>
      <c r="D921" s="946">
        <f t="shared" si="89"/>
        <v>1</v>
      </c>
      <c r="E921" s="594"/>
      <c r="F921" s="705">
        <f t="shared" si="90"/>
        <v>909</v>
      </c>
      <c r="G921" s="756"/>
      <c r="H921" s="756"/>
      <c r="I921" s="756"/>
      <c r="J921" s="756"/>
      <c r="K921" s="756"/>
      <c r="L921" s="756"/>
      <c r="M921" s="756"/>
      <c r="N921" s="594"/>
      <c r="O921" s="705">
        <f t="shared" si="91"/>
        <v>909</v>
      </c>
      <c r="P921" s="756"/>
      <c r="Q921" s="756"/>
      <c r="R921" s="756"/>
      <c r="S921" s="756"/>
      <c r="T921" s="756"/>
      <c r="U921" s="756"/>
      <c r="V921" s="756"/>
      <c r="W921" s="594"/>
      <c r="X921" s="705">
        <f t="shared" si="92"/>
        <v>909</v>
      </c>
      <c r="Y921" s="756"/>
      <c r="Z921" s="756"/>
      <c r="AA921" s="756"/>
      <c r="AB921" s="756"/>
      <c r="AC921" s="756"/>
      <c r="AD921" s="756"/>
      <c r="AE921" s="756"/>
      <c r="AF921" s="594"/>
      <c r="AG921" s="705">
        <f t="shared" si="93"/>
        <v>909</v>
      </c>
      <c r="AH921" s="756"/>
      <c r="AI921" s="756"/>
      <c r="AJ921" s="756"/>
      <c r="AK921" s="756"/>
      <c r="AL921" s="756"/>
      <c r="AM921" s="756"/>
      <c r="AN921" s="756"/>
      <c r="AO921" s="685"/>
      <c r="AP921" s="705">
        <f t="shared" si="94"/>
        <v>909</v>
      </c>
      <c r="AQ921" s="756"/>
      <c r="AR921" s="756"/>
      <c r="AS921" s="756"/>
      <c r="AT921" s="756"/>
      <c r="AU921" s="756"/>
      <c r="AV921" s="756"/>
      <c r="AW921" s="756"/>
    </row>
    <row r="922" spans="2:49" x14ac:dyDescent="0.25">
      <c r="B922" s="705">
        <v>910</v>
      </c>
      <c r="C922" s="951">
        <f>(1+_xlfn.XLOOKUP(INT((B922-1)/12)+1,'ZC Curve'!$B$8:$B$107,'ZC Curve'!R$8:R$107,,0))^(1/12)-1</f>
        <v>0</v>
      </c>
      <c r="D922" s="946">
        <f t="shared" si="89"/>
        <v>1</v>
      </c>
      <c r="E922" s="594"/>
      <c r="F922" s="705">
        <f t="shared" si="90"/>
        <v>910</v>
      </c>
      <c r="G922" s="756"/>
      <c r="H922" s="756"/>
      <c r="I922" s="756"/>
      <c r="J922" s="756"/>
      <c r="K922" s="756"/>
      <c r="L922" s="756"/>
      <c r="M922" s="756"/>
      <c r="N922" s="594"/>
      <c r="O922" s="705">
        <f t="shared" si="91"/>
        <v>910</v>
      </c>
      <c r="P922" s="756"/>
      <c r="Q922" s="756"/>
      <c r="R922" s="756"/>
      <c r="S922" s="756"/>
      <c r="T922" s="756"/>
      <c r="U922" s="756"/>
      <c r="V922" s="756"/>
      <c r="W922" s="594"/>
      <c r="X922" s="705">
        <f t="shared" si="92"/>
        <v>910</v>
      </c>
      <c r="Y922" s="756"/>
      <c r="Z922" s="756"/>
      <c r="AA922" s="756"/>
      <c r="AB922" s="756"/>
      <c r="AC922" s="756"/>
      <c r="AD922" s="756"/>
      <c r="AE922" s="756"/>
      <c r="AF922" s="594"/>
      <c r="AG922" s="705">
        <f t="shared" si="93"/>
        <v>910</v>
      </c>
      <c r="AH922" s="756"/>
      <c r="AI922" s="756"/>
      <c r="AJ922" s="756"/>
      <c r="AK922" s="756"/>
      <c r="AL922" s="756"/>
      <c r="AM922" s="756"/>
      <c r="AN922" s="756"/>
      <c r="AO922" s="685"/>
      <c r="AP922" s="705">
        <f t="shared" si="94"/>
        <v>910</v>
      </c>
      <c r="AQ922" s="756"/>
      <c r="AR922" s="756"/>
      <c r="AS922" s="756"/>
      <c r="AT922" s="756"/>
      <c r="AU922" s="756"/>
      <c r="AV922" s="756"/>
      <c r="AW922" s="756"/>
    </row>
    <row r="923" spans="2:49" x14ac:dyDescent="0.25">
      <c r="B923" s="705">
        <v>911</v>
      </c>
      <c r="C923" s="951">
        <f>(1+_xlfn.XLOOKUP(INT((B923-1)/12)+1,'ZC Curve'!$B$8:$B$107,'ZC Curve'!R$8:R$107,,0))^(1/12)-1</f>
        <v>0</v>
      </c>
      <c r="D923" s="946">
        <f t="shared" si="89"/>
        <v>1</v>
      </c>
      <c r="E923" s="594"/>
      <c r="F923" s="705">
        <f t="shared" si="90"/>
        <v>911</v>
      </c>
      <c r="G923" s="756"/>
      <c r="H923" s="756"/>
      <c r="I923" s="756"/>
      <c r="J923" s="756"/>
      <c r="K923" s="756"/>
      <c r="L923" s="756"/>
      <c r="M923" s="756"/>
      <c r="N923" s="594"/>
      <c r="O923" s="705">
        <f t="shared" si="91"/>
        <v>911</v>
      </c>
      <c r="P923" s="756"/>
      <c r="Q923" s="756"/>
      <c r="R923" s="756"/>
      <c r="S923" s="756"/>
      <c r="T923" s="756"/>
      <c r="U923" s="756"/>
      <c r="V923" s="756"/>
      <c r="W923" s="594"/>
      <c r="X923" s="705">
        <f t="shared" si="92"/>
        <v>911</v>
      </c>
      <c r="Y923" s="756"/>
      <c r="Z923" s="756"/>
      <c r="AA923" s="756"/>
      <c r="AB923" s="756"/>
      <c r="AC923" s="756"/>
      <c r="AD923" s="756"/>
      <c r="AE923" s="756"/>
      <c r="AF923" s="594"/>
      <c r="AG923" s="705">
        <f t="shared" si="93"/>
        <v>911</v>
      </c>
      <c r="AH923" s="756"/>
      <c r="AI923" s="756"/>
      <c r="AJ923" s="756"/>
      <c r="AK923" s="756"/>
      <c r="AL923" s="756"/>
      <c r="AM923" s="756"/>
      <c r="AN923" s="756"/>
      <c r="AO923" s="685"/>
      <c r="AP923" s="705">
        <f t="shared" si="94"/>
        <v>911</v>
      </c>
      <c r="AQ923" s="756"/>
      <c r="AR923" s="756"/>
      <c r="AS923" s="756"/>
      <c r="AT923" s="756"/>
      <c r="AU923" s="756"/>
      <c r="AV923" s="756"/>
      <c r="AW923" s="756"/>
    </row>
    <row r="924" spans="2:49" x14ac:dyDescent="0.25">
      <c r="B924" s="705">
        <v>912</v>
      </c>
      <c r="C924" s="951">
        <f>(1+_xlfn.XLOOKUP(INT((B924-1)/12)+1,'ZC Curve'!$B$8:$B$107,'ZC Curve'!R$8:R$107,,0))^(1/12)-1</f>
        <v>0</v>
      </c>
      <c r="D924" s="946">
        <f t="shared" si="89"/>
        <v>1</v>
      </c>
      <c r="E924" s="594"/>
      <c r="F924" s="705">
        <f t="shared" si="90"/>
        <v>912</v>
      </c>
      <c r="G924" s="756"/>
      <c r="H924" s="756"/>
      <c r="I924" s="756"/>
      <c r="J924" s="756"/>
      <c r="K924" s="756"/>
      <c r="L924" s="756"/>
      <c r="M924" s="756"/>
      <c r="N924" s="594"/>
      <c r="O924" s="705">
        <f t="shared" si="91"/>
        <v>912</v>
      </c>
      <c r="P924" s="756"/>
      <c r="Q924" s="756"/>
      <c r="R924" s="756"/>
      <c r="S924" s="756"/>
      <c r="T924" s="756"/>
      <c r="U924" s="756"/>
      <c r="V924" s="756"/>
      <c r="W924" s="594"/>
      <c r="X924" s="705">
        <f t="shared" si="92"/>
        <v>912</v>
      </c>
      <c r="Y924" s="756"/>
      <c r="Z924" s="756"/>
      <c r="AA924" s="756"/>
      <c r="AB924" s="756"/>
      <c r="AC924" s="756"/>
      <c r="AD924" s="756"/>
      <c r="AE924" s="756"/>
      <c r="AF924" s="594"/>
      <c r="AG924" s="705">
        <f t="shared" si="93"/>
        <v>912</v>
      </c>
      <c r="AH924" s="756"/>
      <c r="AI924" s="756"/>
      <c r="AJ924" s="756"/>
      <c r="AK924" s="756"/>
      <c r="AL924" s="756"/>
      <c r="AM924" s="756"/>
      <c r="AN924" s="756"/>
      <c r="AO924" s="685"/>
      <c r="AP924" s="705">
        <f t="shared" si="94"/>
        <v>912</v>
      </c>
      <c r="AQ924" s="756"/>
      <c r="AR924" s="756"/>
      <c r="AS924" s="756"/>
      <c r="AT924" s="756"/>
      <c r="AU924" s="756"/>
      <c r="AV924" s="756"/>
      <c r="AW924" s="756"/>
    </row>
    <row r="925" spans="2:49" x14ac:dyDescent="0.25">
      <c r="B925" s="705">
        <v>913</v>
      </c>
      <c r="C925" s="951">
        <f>(1+_xlfn.XLOOKUP(INT((B925-1)/12)+1,'ZC Curve'!$B$8:$B$107,'ZC Curve'!R$8:R$107,,0))^(1/12)-1</f>
        <v>0</v>
      </c>
      <c r="D925" s="946">
        <f t="shared" si="89"/>
        <v>1</v>
      </c>
      <c r="E925" s="594"/>
      <c r="F925" s="705">
        <f t="shared" si="90"/>
        <v>913</v>
      </c>
      <c r="G925" s="756"/>
      <c r="H925" s="756"/>
      <c r="I925" s="756"/>
      <c r="J925" s="756"/>
      <c r="K925" s="756"/>
      <c r="L925" s="756"/>
      <c r="M925" s="756"/>
      <c r="N925" s="594"/>
      <c r="O925" s="705">
        <f t="shared" si="91"/>
        <v>913</v>
      </c>
      <c r="P925" s="756"/>
      <c r="Q925" s="756"/>
      <c r="R925" s="756"/>
      <c r="S925" s="756"/>
      <c r="T925" s="756"/>
      <c r="U925" s="756"/>
      <c r="V925" s="756"/>
      <c r="W925" s="594"/>
      <c r="X925" s="705">
        <f t="shared" si="92"/>
        <v>913</v>
      </c>
      <c r="Y925" s="756"/>
      <c r="Z925" s="756"/>
      <c r="AA925" s="756"/>
      <c r="AB925" s="756"/>
      <c r="AC925" s="756"/>
      <c r="AD925" s="756"/>
      <c r="AE925" s="756"/>
      <c r="AF925" s="594"/>
      <c r="AG925" s="705">
        <f t="shared" si="93"/>
        <v>913</v>
      </c>
      <c r="AH925" s="756"/>
      <c r="AI925" s="756"/>
      <c r="AJ925" s="756"/>
      <c r="AK925" s="756"/>
      <c r="AL925" s="756"/>
      <c r="AM925" s="756"/>
      <c r="AN925" s="756"/>
      <c r="AO925" s="685"/>
      <c r="AP925" s="705">
        <f t="shared" si="94"/>
        <v>913</v>
      </c>
      <c r="AQ925" s="756"/>
      <c r="AR925" s="756"/>
      <c r="AS925" s="756"/>
      <c r="AT925" s="756"/>
      <c r="AU925" s="756"/>
      <c r="AV925" s="756"/>
      <c r="AW925" s="756"/>
    </row>
    <row r="926" spans="2:49" x14ac:dyDescent="0.25">
      <c r="B926" s="705">
        <v>914</v>
      </c>
      <c r="C926" s="951">
        <f>(1+_xlfn.XLOOKUP(INT((B926-1)/12)+1,'ZC Curve'!$B$8:$B$107,'ZC Curve'!R$8:R$107,,0))^(1/12)-1</f>
        <v>0</v>
      </c>
      <c r="D926" s="946">
        <f t="shared" si="89"/>
        <v>1</v>
      </c>
      <c r="E926" s="594"/>
      <c r="F926" s="705">
        <f t="shared" si="90"/>
        <v>914</v>
      </c>
      <c r="G926" s="756"/>
      <c r="H926" s="756"/>
      <c r="I926" s="756"/>
      <c r="J926" s="756"/>
      <c r="K926" s="756"/>
      <c r="L926" s="756"/>
      <c r="M926" s="756"/>
      <c r="N926" s="594"/>
      <c r="O926" s="705">
        <f t="shared" si="91"/>
        <v>914</v>
      </c>
      <c r="P926" s="756"/>
      <c r="Q926" s="756"/>
      <c r="R926" s="756"/>
      <c r="S926" s="756"/>
      <c r="T926" s="756"/>
      <c r="U926" s="756"/>
      <c r="V926" s="756"/>
      <c r="W926" s="594"/>
      <c r="X926" s="705">
        <f t="shared" si="92"/>
        <v>914</v>
      </c>
      <c r="Y926" s="756"/>
      <c r="Z926" s="756"/>
      <c r="AA926" s="756"/>
      <c r="AB926" s="756"/>
      <c r="AC926" s="756"/>
      <c r="AD926" s="756"/>
      <c r="AE926" s="756"/>
      <c r="AF926" s="594"/>
      <c r="AG926" s="705">
        <f t="shared" si="93"/>
        <v>914</v>
      </c>
      <c r="AH926" s="756"/>
      <c r="AI926" s="756"/>
      <c r="AJ926" s="756"/>
      <c r="AK926" s="756"/>
      <c r="AL926" s="756"/>
      <c r="AM926" s="756"/>
      <c r="AN926" s="756"/>
      <c r="AO926" s="685"/>
      <c r="AP926" s="705">
        <f t="shared" si="94"/>
        <v>914</v>
      </c>
      <c r="AQ926" s="756"/>
      <c r="AR926" s="756"/>
      <c r="AS926" s="756"/>
      <c r="AT926" s="756"/>
      <c r="AU926" s="756"/>
      <c r="AV926" s="756"/>
      <c r="AW926" s="756"/>
    </row>
    <row r="927" spans="2:49" x14ac:dyDescent="0.25">
      <c r="B927" s="705">
        <v>915</v>
      </c>
      <c r="C927" s="951">
        <f>(1+_xlfn.XLOOKUP(INT((B927-1)/12)+1,'ZC Curve'!$B$8:$B$107,'ZC Curve'!R$8:R$107,,0))^(1/12)-1</f>
        <v>0</v>
      </c>
      <c r="D927" s="946">
        <f t="shared" si="89"/>
        <v>1</v>
      </c>
      <c r="E927" s="594"/>
      <c r="F927" s="705">
        <f t="shared" si="90"/>
        <v>915</v>
      </c>
      <c r="G927" s="756"/>
      <c r="H927" s="756"/>
      <c r="I927" s="756"/>
      <c r="J927" s="756"/>
      <c r="K927" s="756"/>
      <c r="L927" s="756"/>
      <c r="M927" s="756"/>
      <c r="N927" s="594"/>
      <c r="O927" s="705">
        <f t="shared" si="91"/>
        <v>915</v>
      </c>
      <c r="P927" s="756"/>
      <c r="Q927" s="756"/>
      <c r="R927" s="756"/>
      <c r="S927" s="756"/>
      <c r="T927" s="756"/>
      <c r="U927" s="756"/>
      <c r="V927" s="756"/>
      <c r="W927" s="594"/>
      <c r="X927" s="705">
        <f t="shared" si="92"/>
        <v>915</v>
      </c>
      <c r="Y927" s="756"/>
      <c r="Z927" s="756"/>
      <c r="AA927" s="756"/>
      <c r="AB927" s="756"/>
      <c r="AC927" s="756"/>
      <c r="AD927" s="756"/>
      <c r="AE927" s="756"/>
      <c r="AF927" s="594"/>
      <c r="AG927" s="705">
        <f t="shared" si="93"/>
        <v>915</v>
      </c>
      <c r="AH927" s="756"/>
      <c r="AI927" s="756"/>
      <c r="AJ927" s="756"/>
      <c r="AK927" s="756"/>
      <c r="AL927" s="756"/>
      <c r="AM927" s="756"/>
      <c r="AN927" s="756"/>
      <c r="AO927" s="685"/>
      <c r="AP927" s="705">
        <f t="shared" si="94"/>
        <v>915</v>
      </c>
      <c r="AQ927" s="756"/>
      <c r="AR927" s="756"/>
      <c r="AS927" s="756"/>
      <c r="AT927" s="756"/>
      <c r="AU927" s="756"/>
      <c r="AV927" s="756"/>
      <c r="AW927" s="756"/>
    </row>
    <row r="928" spans="2:49" x14ac:dyDescent="0.25">
      <c r="B928" s="705">
        <v>916</v>
      </c>
      <c r="C928" s="951">
        <f>(1+_xlfn.XLOOKUP(INT((B928-1)/12)+1,'ZC Curve'!$B$8:$B$107,'ZC Curve'!R$8:R$107,,0))^(1/12)-1</f>
        <v>0</v>
      </c>
      <c r="D928" s="946">
        <f t="shared" si="89"/>
        <v>1</v>
      </c>
      <c r="E928" s="594"/>
      <c r="F928" s="705">
        <f t="shared" si="90"/>
        <v>916</v>
      </c>
      <c r="G928" s="756"/>
      <c r="H928" s="756"/>
      <c r="I928" s="756"/>
      <c r="J928" s="756"/>
      <c r="K928" s="756"/>
      <c r="L928" s="756"/>
      <c r="M928" s="756"/>
      <c r="N928" s="594"/>
      <c r="O928" s="705">
        <f t="shared" si="91"/>
        <v>916</v>
      </c>
      <c r="P928" s="756"/>
      <c r="Q928" s="756"/>
      <c r="R928" s="756"/>
      <c r="S928" s="756"/>
      <c r="T928" s="756"/>
      <c r="U928" s="756"/>
      <c r="V928" s="756"/>
      <c r="W928" s="594"/>
      <c r="X928" s="705">
        <f t="shared" si="92"/>
        <v>916</v>
      </c>
      <c r="Y928" s="756"/>
      <c r="Z928" s="756"/>
      <c r="AA928" s="756"/>
      <c r="AB928" s="756"/>
      <c r="AC928" s="756"/>
      <c r="AD928" s="756"/>
      <c r="AE928" s="756"/>
      <c r="AF928" s="594"/>
      <c r="AG928" s="705">
        <f t="shared" si="93"/>
        <v>916</v>
      </c>
      <c r="AH928" s="756"/>
      <c r="AI928" s="756"/>
      <c r="AJ928" s="756"/>
      <c r="AK928" s="756"/>
      <c r="AL928" s="756"/>
      <c r="AM928" s="756"/>
      <c r="AN928" s="756"/>
      <c r="AO928" s="685"/>
      <c r="AP928" s="705">
        <f t="shared" si="94"/>
        <v>916</v>
      </c>
      <c r="AQ928" s="756"/>
      <c r="AR928" s="756"/>
      <c r="AS928" s="756"/>
      <c r="AT928" s="756"/>
      <c r="AU928" s="756"/>
      <c r="AV928" s="756"/>
      <c r="AW928" s="756"/>
    </row>
    <row r="929" spans="2:49" x14ac:dyDescent="0.25">
      <c r="B929" s="705">
        <v>917</v>
      </c>
      <c r="C929" s="951">
        <f>(1+_xlfn.XLOOKUP(INT((B929-1)/12)+1,'ZC Curve'!$B$8:$B$107,'ZC Curve'!R$8:R$107,,0))^(1/12)-1</f>
        <v>0</v>
      </c>
      <c r="D929" s="946">
        <f t="shared" si="89"/>
        <v>1</v>
      </c>
      <c r="E929" s="594"/>
      <c r="F929" s="705">
        <f t="shared" si="90"/>
        <v>917</v>
      </c>
      <c r="G929" s="756"/>
      <c r="H929" s="756"/>
      <c r="I929" s="756"/>
      <c r="J929" s="756"/>
      <c r="K929" s="756"/>
      <c r="L929" s="756"/>
      <c r="M929" s="756"/>
      <c r="N929" s="594"/>
      <c r="O929" s="705">
        <f t="shared" si="91"/>
        <v>917</v>
      </c>
      <c r="P929" s="756"/>
      <c r="Q929" s="756"/>
      <c r="R929" s="756"/>
      <c r="S929" s="756"/>
      <c r="T929" s="756"/>
      <c r="U929" s="756"/>
      <c r="V929" s="756"/>
      <c r="W929" s="594"/>
      <c r="X929" s="705">
        <f t="shared" si="92"/>
        <v>917</v>
      </c>
      <c r="Y929" s="756"/>
      <c r="Z929" s="756"/>
      <c r="AA929" s="756"/>
      <c r="AB929" s="756"/>
      <c r="AC929" s="756"/>
      <c r="AD929" s="756"/>
      <c r="AE929" s="756"/>
      <c r="AF929" s="594"/>
      <c r="AG929" s="705">
        <f t="shared" si="93"/>
        <v>917</v>
      </c>
      <c r="AH929" s="756"/>
      <c r="AI929" s="756"/>
      <c r="AJ929" s="756"/>
      <c r="AK929" s="756"/>
      <c r="AL929" s="756"/>
      <c r="AM929" s="756"/>
      <c r="AN929" s="756"/>
      <c r="AO929" s="685"/>
      <c r="AP929" s="705">
        <f t="shared" si="94"/>
        <v>917</v>
      </c>
      <c r="AQ929" s="756"/>
      <c r="AR929" s="756"/>
      <c r="AS929" s="756"/>
      <c r="AT929" s="756"/>
      <c r="AU929" s="756"/>
      <c r="AV929" s="756"/>
      <c r="AW929" s="756"/>
    </row>
    <row r="930" spans="2:49" x14ac:dyDescent="0.25">
      <c r="B930" s="705">
        <v>918</v>
      </c>
      <c r="C930" s="951">
        <f>(1+_xlfn.XLOOKUP(INT((B930-1)/12)+1,'ZC Curve'!$B$8:$B$107,'ZC Curve'!R$8:R$107,,0))^(1/12)-1</f>
        <v>0</v>
      </c>
      <c r="D930" s="946">
        <f t="shared" si="89"/>
        <v>1</v>
      </c>
      <c r="E930" s="594"/>
      <c r="F930" s="705">
        <f t="shared" si="90"/>
        <v>918</v>
      </c>
      <c r="G930" s="756"/>
      <c r="H930" s="756"/>
      <c r="I930" s="756"/>
      <c r="J930" s="756"/>
      <c r="K930" s="756"/>
      <c r="L930" s="756"/>
      <c r="M930" s="756"/>
      <c r="N930" s="594"/>
      <c r="O930" s="705">
        <f t="shared" si="91"/>
        <v>918</v>
      </c>
      <c r="P930" s="756"/>
      <c r="Q930" s="756"/>
      <c r="R930" s="756"/>
      <c r="S930" s="756"/>
      <c r="T930" s="756"/>
      <c r="U930" s="756"/>
      <c r="V930" s="756"/>
      <c r="W930" s="594"/>
      <c r="X930" s="705">
        <f t="shared" si="92"/>
        <v>918</v>
      </c>
      <c r="Y930" s="756"/>
      <c r="Z930" s="756"/>
      <c r="AA930" s="756"/>
      <c r="AB930" s="756"/>
      <c r="AC930" s="756"/>
      <c r="AD930" s="756"/>
      <c r="AE930" s="756"/>
      <c r="AF930" s="594"/>
      <c r="AG930" s="705">
        <f t="shared" si="93"/>
        <v>918</v>
      </c>
      <c r="AH930" s="756"/>
      <c r="AI930" s="756"/>
      <c r="AJ930" s="756"/>
      <c r="AK930" s="756"/>
      <c r="AL930" s="756"/>
      <c r="AM930" s="756"/>
      <c r="AN930" s="756"/>
      <c r="AO930" s="685"/>
      <c r="AP930" s="705">
        <f t="shared" si="94"/>
        <v>918</v>
      </c>
      <c r="AQ930" s="756"/>
      <c r="AR930" s="756"/>
      <c r="AS930" s="756"/>
      <c r="AT930" s="756"/>
      <c r="AU930" s="756"/>
      <c r="AV930" s="756"/>
      <c r="AW930" s="756"/>
    </row>
    <row r="931" spans="2:49" x14ac:dyDescent="0.25">
      <c r="B931" s="705">
        <v>919</v>
      </c>
      <c r="C931" s="951">
        <f>(1+_xlfn.XLOOKUP(INT((B931-1)/12)+1,'ZC Curve'!$B$8:$B$107,'ZC Curve'!R$8:R$107,,0))^(1/12)-1</f>
        <v>0</v>
      </c>
      <c r="D931" s="946">
        <f t="shared" si="89"/>
        <v>1</v>
      </c>
      <c r="E931" s="594"/>
      <c r="F931" s="705">
        <f t="shared" si="90"/>
        <v>919</v>
      </c>
      <c r="G931" s="756"/>
      <c r="H931" s="756"/>
      <c r="I931" s="756"/>
      <c r="J931" s="756"/>
      <c r="K931" s="756"/>
      <c r="L931" s="756"/>
      <c r="M931" s="756"/>
      <c r="N931" s="594"/>
      <c r="O931" s="705">
        <f t="shared" si="91"/>
        <v>919</v>
      </c>
      <c r="P931" s="756"/>
      <c r="Q931" s="756"/>
      <c r="R931" s="756"/>
      <c r="S931" s="756"/>
      <c r="T931" s="756"/>
      <c r="U931" s="756"/>
      <c r="V931" s="756"/>
      <c r="W931" s="594"/>
      <c r="X931" s="705">
        <f t="shared" si="92"/>
        <v>919</v>
      </c>
      <c r="Y931" s="756"/>
      <c r="Z931" s="756"/>
      <c r="AA931" s="756"/>
      <c r="AB931" s="756"/>
      <c r="AC931" s="756"/>
      <c r="AD931" s="756"/>
      <c r="AE931" s="756"/>
      <c r="AF931" s="594"/>
      <c r="AG931" s="705">
        <f t="shared" si="93"/>
        <v>919</v>
      </c>
      <c r="AH931" s="756"/>
      <c r="AI931" s="756"/>
      <c r="AJ931" s="756"/>
      <c r="AK931" s="756"/>
      <c r="AL931" s="756"/>
      <c r="AM931" s="756"/>
      <c r="AN931" s="756"/>
      <c r="AO931" s="685"/>
      <c r="AP931" s="705">
        <f t="shared" si="94"/>
        <v>919</v>
      </c>
      <c r="AQ931" s="756"/>
      <c r="AR931" s="756"/>
      <c r="AS931" s="756"/>
      <c r="AT931" s="756"/>
      <c r="AU931" s="756"/>
      <c r="AV931" s="756"/>
      <c r="AW931" s="756"/>
    </row>
    <row r="932" spans="2:49" x14ac:dyDescent="0.25">
      <c r="B932" s="705">
        <v>920</v>
      </c>
      <c r="C932" s="951">
        <f>(1+_xlfn.XLOOKUP(INT((B932-1)/12)+1,'ZC Curve'!$B$8:$B$107,'ZC Curve'!R$8:R$107,,0))^(1/12)-1</f>
        <v>0</v>
      </c>
      <c r="D932" s="946">
        <f t="shared" si="89"/>
        <v>1</v>
      </c>
      <c r="E932" s="594"/>
      <c r="F932" s="705">
        <f t="shared" si="90"/>
        <v>920</v>
      </c>
      <c r="G932" s="756"/>
      <c r="H932" s="756"/>
      <c r="I932" s="756"/>
      <c r="J932" s="756"/>
      <c r="K932" s="756"/>
      <c r="L932" s="756"/>
      <c r="M932" s="756"/>
      <c r="N932" s="594"/>
      <c r="O932" s="705">
        <f t="shared" si="91"/>
        <v>920</v>
      </c>
      <c r="P932" s="756"/>
      <c r="Q932" s="756"/>
      <c r="R932" s="756"/>
      <c r="S932" s="756"/>
      <c r="T932" s="756"/>
      <c r="U932" s="756"/>
      <c r="V932" s="756"/>
      <c r="W932" s="594"/>
      <c r="X932" s="705">
        <f t="shared" si="92"/>
        <v>920</v>
      </c>
      <c r="Y932" s="756"/>
      <c r="Z932" s="756"/>
      <c r="AA932" s="756"/>
      <c r="AB932" s="756"/>
      <c r="AC932" s="756"/>
      <c r="AD932" s="756"/>
      <c r="AE932" s="756"/>
      <c r="AF932" s="594"/>
      <c r="AG932" s="705">
        <f t="shared" si="93"/>
        <v>920</v>
      </c>
      <c r="AH932" s="756"/>
      <c r="AI932" s="756"/>
      <c r="AJ932" s="756"/>
      <c r="AK932" s="756"/>
      <c r="AL932" s="756"/>
      <c r="AM932" s="756"/>
      <c r="AN932" s="756"/>
      <c r="AO932" s="685"/>
      <c r="AP932" s="705">
        <f t="shared" si="94"/>
        <v>920</v>
      </c>
      <c r="AQ932" s="756"/>
      <c r="AR932" s="756"/>
      <c r="AS932" s="756"/>
      <c r="AT932" s="756"/>
      <c r="AU932" s="756"/>
      <c r="AV932" s="756"/>
      <c r="AW932" s="756"/>
    </row>
    <row r="933" spans="2:49" x14ac:dyDescent="0.25">
      <c r="B933" s="705">
        <v>921</v>
      </c>
      <c r="C933" s="951">
        <f>(1+_xlfn.XLOOKUP(INT((B933-1)/12)+1,'ZC Curve'!$B$8:$B$107,'ZC Curve'!R$8:R$107,,0))^(1/12)-1</f>
        <v>0</v>
      </c>
      <c r="D933" s="946">
        <f t="shared" si="89"/>
        <v>1</v>
      </c>
      <c r="E933" s="594"/>
      <c r="F933" s="705">
        <f t="shared" si="90"/>
        <v>921</v>
      </c>
      <c r="G933" s="756"/>
      <c r="H933" s="756"/>
      <c r="I933" s="756"/>
      <c r="J933" s="756"/>
      <c r="K933" s="756"/>
      <c r="L933" s="756"/>
      <c r="M933" s="756"/>
      <c r="N933" s="594"/>
      <c r="O933" s="705">
        <f t="shared" si="91"/>
        <v>921</v>
      </c>
      <c r="P933" s="756"/>
      <c r="Q933" s="756"/>
      <c r="R933" s="756"/>
      <c r="S933" s="756"/>
      <c r="T933" s="756"/>
      <c r="U933" s="756"/>
      <c r="V933" s="756"/>
      <c r="W933" s="594"/>
      <c r="X933" s="705">
        <f t="shared" si="92"/>
        <v>921</v>
      </c>
      <c r="Y933" s="756"/>
      <c r="Z933" s="756"/>
      <c r="AA933" s="756"/>
      <c r="AB933" s="756"/>
      <c r="AC933" s="756"/>
      <c r="AD933" s="756"/>
      <c r="AE933" s="756"/>
      <c r="AF933" s="594"/>
      <c r="AG933" s="705">
        <f t="shared" si="93"/>
        <v>921</v>
      </c>
      <c r="AH933" s="756"/>
      <c r="AI933" s="756"/>
      <c r="AJ933" s="756"/>
      <c r="AK933" s="756"/>
      <c r="AL933" s="756"/>
      <c r="AM933" s="756"/>
      <c r="AN933" s="756"/>
      <c r="AO933" s="685"/>
      <c r="AP933" s="705">
        <f t="shared" si="94"/>
        <v>921</v>
      </c>
      <c r="AQ933" s="756"/>
      <c r="AR933" s="756"/>
      <c r="AS933" s="756"/>
      <c r="AT933" s="756"/>
      <c r="AU933" s="756"/>
      <c r="AV933" s="756"/>
      <c r="AW933" s="756"/>
    </row>
    <row r="934" spans="2:49" x14ac:dyDescent="0.25">
      <c r="B934" s="705">
        <v>922</v>
      </c>
      <c r="C934" s="951">
        <f>(1+_xlfn.XLOOKUP(INT((B934-1)/12)+1,'ZC Curve'!$B$8:$B$107,'ZC Curve'!R$8:R$107,,0))^(1/12)-1</f>
        <v>0</v>
      </c>
      <c r="D934" s="946">
        <f t="shared" si="89"/>
        <v>1</v>
      </c>
      <c r="E934" s="594"/>
      <c r="F934" s="705">
        <f t="shared" si="90"/>
        <v>922</v>
      </c>
      <c r="G934" s="756"/>
      <c r="H934" s="756"/>
      <c r="I934" s="756"/>
      <c r="J934" s="756"/>
      <c r="K934" s="756"/>
      <c r="L934" s="756"/>
      <c r="M934" s="756"/>
      <c r="N934" s="594"/>
      <c r="O934" s="705">
        <f t="shared" si="91"/>
        <v>922</v>
      </c>
      <c r="P934" s="756"/>
      <c r="Q934" s="756"/>
      <c r="R934" s="756"/>
      <c r="S934" s="756"/>
      <c r="T934" s="756"/>
      <c r="U934" s="756"/>
      <c r="V934" s="756"/>
      <c r="W934" s="594"/>
      <c r="X934" s="705">
        <f t="shared" si="92"/>
        <v>922</v>
      </c>
      <c r="Y934" s="756"/>
      <c r="Z934" s="756"/>
      <c r="AA934" s="756"/>
      <c r="AB934" s="756"/>
      <c r="AC934" s="756"/>
      <c r="AD934" s="756"/>
      <c r="AE934" s="756"/>
      <c r="AF934" s="594"/>
      <c r="AG934" s="705">
        <f t="shared" si="93"/>
        <v>922</v>
      </c>
      <c r="AH934" s="756"/>
      <c r="AI934" s="756"/>
      <c r="AJ934" s="756"/>
      <c r="AK934" s="756"/>
      <c r="AL934" s="756"/>
      <c r="AM934" s="756"/>
      <c r="AN934" s="756"/>
      <c r="AO934" s="685"/>
      <c r="AP934" s="705">
        <f t="shared" si="94"/>
        <v>922</v>
      </c>
      <c r="AQ934" s="756"/>
      <c r="AR934" s="756"/>
      <c r="AS934" s="756"/>
      <c r="AT934" s="756"/>
      <c r="AU934" s="756"/>
      <c r="AV934" s="756"/>
      <c r="AW934" s="756"/>
    </row>
    <row r="935" spans="2:49" x14ac:dyDescent="0.25">
      <c r="B935" s="705">
        <v>923</v>
      </c>
      <c r="C935" s="951">
        <f>(1+_xlfn.XLOOKUP(INT((B935-1)/12)+1,'ZC Curve'!$B$8:$B$107,'ZC Curve'!R$8:R$107,,0))^(1/12)-1</f>
        <v>0</v>
      </c>
      <c r="D935" s="946">
        <f t="shared" si="89"/>
        <v>1</v>
      </c>
      <c r="E935" s="594"/>
      <c r="F935" s="705">
        <f t="shared" si="90"/>
        <v>923</v>
      </c>
      <c r="G935" s="756"/>
      <c r="H935" s="756"/>
      <c r="I935" s="756"/>
      <c r="J935" s="756"/>
      <c r="K935" s="756"/>
      <c r="L935" s="756"/>
      <c r="M935" s="756"/>
      <c r="N935" s="594"/>
      <c r="O935" s="705">
        <f t="shared" si="91"/>
        <v>923</v>
      </c>
      <c r="P935" s="756"/>
      <c r="Q935" s="756"/>
      <c r="R935" s="756"/>
      <c r="S935" s="756"/>
      <c r="T935" s="756"/>
      <c r="U935" s="756"/>
      <c r="V935" s="756"/>
      <c r="W935" s="594"/>
      <c r="X935" s="705">
        <f t="shared" si="92"/>
        <v>923</v>
      </c>
      <c r="Y935" s="756"/>
      <c r="Z935" s="756"/>
      <c r="AA935" s="756"/>
      <c r="AB935" s="756"/>
      <c r="AC935" s="756"/>
      <c r="AD935" s="756"/>
      <c r="AE935" s="756"/>
      <c r="AF935" s="594"/>
      <c r="AG935" s="705">
        <f t="shared" si="93"/>
        <v>923</v>
      </c>
      <c r="AH935" s="756"/>
      <c r="AI935" s="756"/>
      <c r="AJ935" s="756"/>
      <c r="AK935" s="756"/>
      <c r="AL935" s="756"/>
      <c r="AM935" s="756"/>
      <c r="AN935" s="756"/>
      <c r="AO935" s="685"/>
      <c r="AP935" s="705">
        <f t="shared" si="94"/>
        <v>923</v>
      </c>
      <c r="AQ935" s="756"/>
      <c r="AR935" s="756"/>
      <c r="AS935" s="756"/>
      <c r="AT935" s="756"/>
      <c r="AU935" s="756"/>
      <c r="AV935" s="756"/>
      <c r="AW935" s="756"/>
    </row>
    <row r="936" spans="2:49" x14ac:dyDescent="0.25">
      <c r="B936" s="705">
        <v>924</v>
      </c>
      <c r="C936" s="951">
        <f>(1+_xlfn.XLOOKUP(INT((B936-1)/12)+1,'ZC Curve'!$B$8:$B$107,'ZC Curve'!R$8:R$107,,0))^(1/12)-1</f>
        <v>0</v>
      </c>
      <c r="D936" s="946">
        <f t="shared" si="89"/>
        <v>1</v>
      </c>
      <c r="E936" s="594"/>
      <c r="F936" s="705">
        <f t="shared" si="90"/>
        <v>924</v>
      </c>
      <c r="G936" s="756"/>
      <c r="H936" s="756"/>
      <c r="I936" s="756"/>
      <c r="J936" s="756"/>
      <c r="K936" s="756"/>
      <c r="L936" s="756"/>
      <c r="M936" s="756"/>
      <c r="N936" s="594"/>
      <c r="O936" s="705">
        <f t="shared" si="91"/>
        <v>924</v>
      </c>
      <c r="P936" s="756"/>
      <c r="Q936" s="756"/>
      <c r="R936" s="756"/>
      <c r="S936" s="756"/>
      <c r="T936" s="756"/>
      <c r="U936" s="756"/>
      <c r="V936" s="756"/>
      <c r="W936" s="594"/>
      <c r="X936" s="705">
        <f t="shared" si="92"/>
        <v>924</v>
      </c>
      <c r="Y936" s="756"/>
      <c r="Z936" s="756"/>
      <c r="AA936" s="756"/>
      <c r="AB936" s="756"/>
      <c r="AC936" s="756"/>
      <c r="AD936" s="756"/>
      <c r="AE936" s="756"/>
      <c r="AF936" s="594"/>
      <c r="AG936" s="705">
        <f t="shared" si="93"/>
        <v>924</v>
      </c>
      <c r="AH936" s="756"/>
      <c r="AI936" s="756"/>
      <c r="AJ936" s="756"/>
      <c r="AK936" s="756"/>
      <c r="AL936" s="756"/>
      <c r="AM936" s="756"/>
      <c r="AN936" s="756"/>
      <c r="AO936" s="685"/>
      <c r="AP936" s="705">
        <f t="shared" si="94"/>
        <v>924</v>
      </c>
      <c r="AQ936" s="756"/>
      <c r="AR936" s="756"/>
      <c r="AS936" s="756"/>
      <c r="AT936" s="756"/>
      <c r="AU936" s="756"/>
      <c r="AV936" s="756"/>
      <c r="AW936" s="756"/>
    </row>
    <row r="937" spans="2:49" x14ac:dyDescent="0.25">
      <c r="B937" s="705">
        <v>925</v>
      </c>
      <c r="C937" s="951">
        <f>(1+_xlfn.XLOOKUP(INT((B937-1)/12)+1,'ZC Curve'!$B$8:$B$107,'ZC Curve'!R$8:R$107,,0))^(1/12)-1</f>
        <v>0</v>
      </c>
      <c r="D937" s="946">
        <f t="shared" si="89"/>
        <v>1</v>
      </c>
      <c r="E937" s="594"/>
      <c r="F937" s="705">
        <f t="shared" si="90"/>
        <v>925</v>
      </c>
      <c r="G937" s="756"/>
      <c r="H937" s="756"/>
      <c r="I937" s="756"/>
      <c r="J937" s="756"/>
      <c r="K937" s="756"/>
      <c r="L937" s="756"/>
      <c r="M937" s="756"/>
      <c r="N937" s="594"/>
      <c r="O937" s="705">
        <f t="shared" si="91"/>
        <v>925</v>
      </c>
      <c r="P937" s="756"/>
      <c r="Q937" s="756"/>
      <c r="R937" s="756"/>
      <c r="S937" s="756"/>
      <c r="T937" s="756"/>
      <c r="U937" s="756"/>
      <c r="V937" s="756"/>
      <c r="W937" s="594"/>
      <c r="X937" s="705">
        <f t="shared" si="92"/>
        <v>925</v>
      </c>
      <c r="Y937" s="756"/>
      <c r="Z937" s="756"/>
      <c r="AA937" s="756"/>
      <c r="AB937" s="756"/>
      <c r="AC937" s="756"/>
      <c r="AD937" s="756"/>
      <c r="AE937" s="756"/>
      <c r="AF937" s="594"/>
      <c r="AG937" s="705">
        <f t="shared" si="93"/>
        <v>925</v>
      </c>
      <c r="AH937" s="756"/>
      <c r="AI937" s="756"/>
      <c r="AJ937" s="756"/>
      <c r="AK937" s="756"/>
      <c r="AL937" s="756"/>
      <c r="AM937" s="756"/>
      <c r="AN937" s="756"/>
      <c r="AO937" s="685"/>
      <c r="AP937" s="705">
        <f t="shared" si="94"/>
        <v>925</v>
      </c>
      <c r="AQ937" s="756"/>
      <c r="AR937" s="756"/>
      <c r="AS937" s="756"/>
      <c r="AT937" s="756"/>
      <c r="AU937" s="756"/>
      <c r="AV937" s="756"/>
      <c r="AW937" s="756"/>
    </row>
    <row r="938" spans="2:49" x14ac:dyDescent="0.25">
      <c r="B938" s="705">
        <v>926</v>
      </c>
      <c r="C938" s="951">
        <f>(1+_xlfn.XLOOKUP(INT((B938-1)/12)+1,'ZC Curve'!$B$8:$B$107,'ZC Curve'!R$8:R$107,,0))^(1/12)-1</f>
        <v>0</v>
      </c>
      <c r="D938" s="946">
        <f t="shared" si="89"/>
        <v>1</v>
      </c>
      <c r="E938" s="594"/>
      <c r="F938" s="705">
        <f t="shared" si="90"/>
        <v>926</v>
      </c>
      <c r="G938" s="756"/>
      <c r="H938" s="756"/>
      <c r="I938" s="756"/>
      <c r="J938" s="756"/>
      <c r="K938" s="756"/>
      <c r="L938" s="756"/>
      <c r="M938" s="756"/>
      <c r="N938" s="594"/>
      <c r="O938" s="705">
        <f t="shared" si="91"/>
        <v>926</v>
      </c>
      <c r="P938" s="756"/>
      <c r="Q938" s="756"/>
      <c r="R938" s="756"/>
      <c r="S938" s="756"/>
      <c r="T938" s="756"/>
      <c r="U938" s="756"/>
      <c r="V938" s="756"/>
      <c r="W938" s="594"/>
      <c r="X938" s="705">
        <f t="shared" si="92"/>
        <v>926</v>
      </c>
      <c r="Y938" s="756"/>
      <c r="Z938" s="756"/>
      <c r="AA938" s="756"/>
      <c r="AB938" s="756"/>
      <c r="AC938" s="756"/>
      <c r="AD938" s="756"/>
      <c r="AE938" s="756"/>
      <c r="AF938" s="594"/>
      <c r="AG938" s="705">
        <f t="shared" si="93"/>
        <v>926</v>
      </c>
      <c r="AH938" s="756"/>
      <c r="AI938" s="756"/>
      <c r="AJ938" s="756"/>
      <c r="AK938" s="756"/>
      <c r="AL938" s="756"/>
      <c r="AM938" s="756"/>
      <c r="AN938" s="756"/>
      <c r="AO938" s="685"/>
      <c r="AP938" s="705">
        <f t="shared" si="94"/>
        <v>926</v>
      </c>
      <c r="AQ938" s="756"/>
      <c r="AR938" s="756"/>
      <c r="AS938" s="756"/>
      <c r="AT938" s="756"/>
      <c r="AU938" s="756"/>
      <c r="AV938" s="756"/>
      <c r="AW938" s="756"/>
    </row>
    <row r="939" spans="2:49" x14ac:dyDescent="0.25">
      <c r="B939" s="705">
        <v>927</v>
      </c>
      <c r="C939" s="951">
        <f>(1+_xlfn.XLOOKUP(INT((B939-1)/12)+1,'ZC Curve'!$B$8:$B$107,'ZC Curve'!R$8:R$107,,0))^(1/12)-1</f>
        <v>0</v>
      </c>
      <c r="D939" s="946">
        <f t="shared" si="89"/>
        <v>1</v>
      </c>
      <c r="E939" s="594"/>
      <c r="F939" s="705">
        <f t="shared" si="90"/>
        <v>927</v>
      </c>
      <c r="G939" s="756"/>
      <c r="H939" s="756"/>
      <c r="I939" s="756"/>
      <c r="J939" s="756"/>
      <c r="K939" s="756"/>
      <c r="L939" s="756"/>
      <c r="M939" s="756"/>
      <c r="N939" s="594"/>
      <c r="O939" s="705">
        <f t="shared" si="91"/>
        <v>927</v>
      </c>
      <c r="P939" s="756"/>
      <c r="Q939" s="756"/>
      <c r="R939" s="756"/>
      <c r="S939" s="756"/>
      <c r="T939" s="756"/>
      <c r="U939" s="756"/>
      <c r="V939" s="756"/>
      <c r="W939" s="594"/>
      <c r="X939" s="705">
        <f t="shared" si="92"/>
        <v>927</v>
      </c>
      <c r="Y939" s="756"/>
      <c r="Z939" s="756"/>
      <c r="AA939" s="756"/>
      <c r="AB939" s="756"/>
      <c r="AC939" s="756"/>
      <c r="AD939" s="756"/>
      <c r="AE939" s="756"/>
      <c r="AF939" s="594"/>
      <c r="AG939" s="705">
        <f t="shared" si="93"/>
        <v>927</v>
      </c>
      <c r="AH939" s="756"/>
      <c r="AI939" s="756"/>
      <c r="AJ939" s="756"/>
      <c r="AK939" s="756"/>
      <c r="AL939" s="756"/>
      <c r="AM939" s="756"/>
      <c r="AN939" s="756"/>
      <c r="AO939" s="685"/>
      <c r="AP939" s="705">
        <f t="shared" si="94"/>
        <v>927</v>
      </c>
      <c r="AQ939" s="756"/>
      <c r="AR939" s="756"/>
      <c r="AS939" s="756"/>
      <c r="AT939" s="756"/>
      <c r="AU939" s="756"/>
      <c r="AV939" s="756"/>
      <c r="AW939" s="756"/>
    </row>
    <row r="940" spans="2:49" x14ac:dyDescent="0.25">
      <c r="B940" s="705">
        <v>928</v>
      </c>
      <c r="C940" s="951">
        <f>(1+_xlfn.XLOOKUP(INT((B940-1)/12)+1,'ZC Curve'!$B$8:$B$107,'ZC Curve'!R$8:R$107,,0))^(1/12)-1</f>
        <v>0</v>
      </c>
      <c r="D940" s="946">
        <f t="shared" si="89"/>
        <v>1</v>
      </c>
      <c r="E940" s="594"/>
      <c r="F940" s="705">
        <f t="shared" si="90"/>
        <v>928</v>
      </c>
      <c r="G940" s="756"/>
      <c r="H940" s="756"/>
      <c r="I940" s="756"/>
      <c r="J940" s="756"/>
      <c r="K940" s="756"/>
      <c r="L940" s="756"/>
      <c r="M940" s="756"/>
      <c r="N940" s="594"/>
      <c r="O940" s="705">
        <f t="shared" si="91"/>
        <v>928</v>
      </c>
      <c r="P940" s="756"/>
      <c r="Q940" s="756"/>
      <c r="R940" s="756"/>
      <c r="S940" s="756"/>
      <c r="T940" s="756"/>
      <c r="U940" s="756"/>
      <c r="V940" s="756"/>
      <c r="W940" s="594"/>
      <c r="X940" s="705">
        <f t="shared" si="92"/>
        <v>928</v>
      </c>
      <c r="Y940" s="756"/>
      <c r="Z940" s="756"/>
      <c r="AA940" s="756"/>
      <c r="AB940" s="756"/>
      <c r="AC940" s="756"/>
      <c r="AD940" s="756"/>
      <c r="AE940" s="756"/>
      <c r="AF940" s="594"/>
      <c r="AG940" s="705">
        <f t="shared" si="93"/>
        <v>928</v>
      </c>
      <c r="AH940" s="756"/>
      <c r="AI940" s="756"/>
      <c r="AJ940" s="756"/>
      <c r="AK940" s="756"/>
      <c r="AL940" s="756"/>
      <c r="AM940" s="756"/>
      <c r="AN940" s="756"/>
      <c r="AO940" s="685"/>
      <c r="AP940" s="705">
        <f t="shared" si="94"/>
        <v>928</v>
      </c>
      <c r="AQ940" s="756"/>
      <c r="AR940" s="756"/>
      <c r="AS940" s="756"/>
      <c r="AT940" s="756"/>
      <c r="AU940" s="756"/>
      <c r="AV940" s="756"/>
      <c r="AW940" s="756"/>
    </row>
    <row r="941" spans="2:49" x14ac:dyDescent="0.25">
      <c r="B941" s="705">
        <v>929</v>
      </c>
      <c r="C941" s="951">
        <f>(1+_xlfn.XLOOKUP(INT((B941-1)/12)+1,'ZC Curve'!$B$8:$B$107,'ZC Curve'!R$8:R$107,,0))^(1/12)-1</f>
        <v>0</v>
      </c>
      <c r="D941" s="946">
        <f t="shared" si="89"/>
        <v>1</v>
      </c>
      <c r="E941" s="594"/>
      <c r="F941" s="705">
        <f t="shared" si="90"/>
        <v>929</v>
      </c>
      <c r="G941" s="756"/>
      <c r="H941" s="756"/>
      <c r="I941" s="756"/>
      <c r="J941" s="756"/>
      <c r="K941" s="756"/>
      <c r="L941" s="756"/>
      <c r="M941" s="756"/>
      <c r="N941" s="594"/>
      <c r="O941" s="705">
        <f t="shared" si="91"/>
        <v>929</v>
      </c>
      <c r="P941" s="756"/>
      <c r="Q941" s="756"/>
      <c r="R941" s="756"/>
      <c r="S941" s="756"/>
      <c r="T941" s="756"/>
      <c r="U941" s="756"/>
      <c r="V941" s="756"/>
      <c r="W941" s="594"/>
      <c r="X941" s="705">
        <f t="shared" si="92"/>
        <v>929</v>
      </c>
      <c r="Y941" s="756"/>
      <c r="Z941" s="756"/>
      <c r="AA941" s="756"/>
      <c r="AB941" s="756"/>
      <c r="AC941" s="756"/>
      <c r="AD941" s="756"/>
      <c r="AE941" s="756"/>
      <c r="AF941" s="594"/>
      <c r="AG941" s="705">
        <f t="shared" si="93"/>
        <v>929</v>
      </c>
      <c r="AH941" s="756"/>
      <c r="AI941" s="756"/>
      <c r="AJ941" s="756"/>
      <c r="AK941" s="756"/>
      <c r="AL941" s="756"/>
      <c r="AM941" s="756"/>
      <c r="AN941" s="756"/>
      <c r="AO941" s="685"/>
      <c r="AP941" s="705">
        <f t="shared" si="94"/>
        <v>929</v>
      </c>
      <c r="AQ941" s="756"/>
      <c r="AR941" s="756"/>
      <c r="AS941" s="756"/>
      <c r="AT941" s="756"/>
      <c r="AU941" s="756"/>
      <c r="AV941" s="756"/>
      <c r="AW941" s="756"/>
    </row>
    <row r="942" spans="2:49" x14ac:dyDescent="0.25">
      <c r="B942" s="705">
        <v>930</v>
      </c>
      <c r="C942" s="951">
        <f>(1+_xlfn.XLOOKUP(INT((B942-1)/12)+1,'ZC Curve'!$B$8:$B$107,'ZC Curve'!R$8:R$107,,0))^(1/12)-1</f>
        <v>0</v>
      </c>
      <c r="D942" s="946">
        <f t="shared" si="89"/>
        <v>1</v>
      </c>
      <c r="E942" s="594"/>
      <c r="F942" s="705">
        <f t="shared" si="90"/>
        <v>930</v>
      </c>
      <c r="G942" s="756"/>
      <c r="H942" s="756"/>
      <c r="I942" s="756"/>
      <c r="J942" s="756"/>
      <c r="K942" s="756"/>
      <c r="L942" s="756"/>
      <c r="M942" s="756"/>
      <c r="N942" s="594"/>
      <c r="O942" s="705">
        <f t="shared" si="91"/>
        <v>930</v>
      </c>
      <c r="P942" s="756"/>
      <c r="Q942" s="756"/>
      <c r="R942" s="756"/>
      <c r="S942" s="756"/>
      <c r="T942" s="756"/>
      <c r="U942" s="756"/>
      <c r="V942" s="756"/>
      <c r="W942" s="594"/>
      <c r="X942" s="705">
        <f t="shared" si="92"/>
        <v>930</v>
      </c>
      <c r="Y942" s="756"/>
      <c r="Z942" s="756"/>
      <c r="AA942" s="756"/>
      <c r="AB942" s="756"/>
      <c r="AC942" s="756"/>
      <c r="AD942" s="756"/>
      <c r="AE942" s="756"/>
      <c r="AF942" s="594"/>
      <c r="AG942" s="705">
        <f t="shared" si="93"/>
        <v>930</v>
      </c>
      <c r="AH942" s="756"/>
      <c r="AI942" s="756"/>
      <c r="AJ942" s="756"/>
      <c r="AK942" s="756"/>
      <c r="AL942" s="756"/>
      <c r="AM942" s="756"/>
      <c r="AN942" s="756"/>
      <c r="AO942" s="685"/>
      <c r="AP942" s="705">
        <f t="shared" si="94"/>
        <v>930</v>
      </c>
      <c r="AQ942" s="756"/>
      <c r="AR942" s="756"/>
      <c r="AS942" s="756"/>
      <c r="AT942" s="756"/>
      <c r="AU942" s="756"/>
      <c r="AV942" s="756"/>
      <c r="AW942" s="756"/>
    </row>
    <row r="943" spans="2:49" x14ac:dyDescent="0.25">
      <c r="B943" s="705">
        <v>931</v>
      </c>
      <c r="C943" s="951">
        <f>(1+_xlfn.XLOOKUP(INT((B943-1)/12)+1,'ZC Curve'!$B$8:$B$107,'ZC Curve'!R$8:R$107,,0))^(1/12)-1</f>
        <v>0</v>
      </c>
      <c r="D943" s="946">
        <f t="shared" si="89"/>
        <v>1</v>
      </c>
      <c r="E943" s="594"/>
      <c r="F943" s="705">
        <f t="shared" si="90"/>
        <v>931</v>
      </c>
      <c r="G943" s="756"/>
      <c r="H943" s="756"/>
      <c r="I943" s="756"/>
      <c r="J943" s="756"/>
      <c r="K943" s="756"/>
      <c r="L943" s="756"/>
      <c r="M943" s="756"/>
      <c r="N943" s="594"/>
      <c r="O943" s="705">
        <f t="shared" si="91"/>
        <v>931</v>
      </c>
      <c r="P943" s="756"/>
      <c r="Q943" s="756"/>
      <c r="R943" s="756"/>
      <c r="S943" s="756"/>
      <c r="T943" s="756"/>
      <c r="U943" s="756"/>
      <c r="V943" s="756"/>
      <c r="W943" s="594"/>
      <c r="X943" s="705">
        <f t="shared" si="92"/>
        <v>931</v>
      </c>
      <c r="Y943" s="756"/>
      <c r="Z943" s="756"/>
      <c r="AA943" s="756"/>
      <c r="AB943" s="756"/>
      <c r="AC943" s="756"/>
      <c r="AD943" s="756"/>
      <c r="AE943" s="756"/>
      <c r="AF943" s="594"/>
      <c r="AG943" s="705">
        <f t="shared" si="93"/>
        <v>931</v>
      </c>
      <c r="AH943" s="756"/>
      <c r="AI943" s="756"/>
      <c r="AJ943" s="756"/>
      <c r="AK943" s="756"/>
      <c r="AL943" s="756"/>
      <c r="AM943" s="756"/>
      <c r="AN943" s="756"/>
      <c r="AO943" s="685"/>
      <c r="AP943" s="705">
        <f t="shared" si="94"/>
        <v>931</v>
      </c>
      <c r="AQ943" s="756"/>
      <c r="AR943" s="756"/>
      <c r="AS943" s="756"/>
      <c r="AT943" s="756"/>
      <c r="AU943" s="756"/>
      <c r="AV943" s="756"/>
      <c r="AW943" s="756"/>
    </row>
    <row r="944" spans="2:49" x14ac:dyDescent="0.25">
      <c r="B944" s="705">
        <v>932</v>
      </c>
      <c r="C944" s="951">
        <f>(1+_xlfn.XLOOKUP(INT((B944-1)/12)+1,'ZC Curve'!$B$8:$B$107,'ZC Curve'!R$8:R$107,,0))^(1/12)-1</f>
        <v>0</v>
      </c>
      <c r="D944" s="946">
        <f t="shared" si="89"/>
        <v>1</v>
      </c>
      <c r="E944" s="594"/>
      <c r="F944" s="705">
        <f t="shared" si="90"/>
        <v>932</v>
      </c>
      <c r="G944" s="756"/>
      <c r="H944" s="756"/>
      <c r="I944" s="756"/>
      <c r="J944" s="756"/>
      <c r="K944" s="756"/>
      <c r="L944" s="756"/>
      <c r="M944" s="756"/>
      <c r="N944" s="594"/>
      <c r="O944" s="705">
        <f t="shared" si="91"/>
        <v>932</v>
      </c>
      <c r="P944" s="756"/>
      <c r="Q944" s="756"/>
      <c r="R944" s="756"/>
      <c r="S944" s="756"/>
      <c r="T944" s="756"/>
      <c r="U944" s="756"/>
      <c r="V944" s="756"/>
      <c r="W944" s="594"/>
      <c r="X944" s="705">
        <f t="shared" si="92"/>
        <v>932</v>
      </c>
      <c r="Y944" s="756"/>
      <c r="Z944" s="756"/>
      <c r="AA944" s="756"/>
      <c r="AB944" s="756"/>
      <c r="AC944" s="756"/>
      <c r="AD944" s="756"/>
      <c r="AE944" s="756"/>
      <c r="AF944" s="594"/>
      <c r="AG944" s="705">
        <f t="shared" si="93"/>
        <v>932</v>
      </c>
      <c r="AH944" s="756"/>
      <c r="AI944" s="756"/>
      <c r="AJ944" s="756"/>
      <c r="AK944" s="756"/>
      <c r="AL944" s="756"/>
      <c r="AM944" s="756"/>
      <c r="AN944" s="756"/>
      <c r="AO944" s="685"/>
      <c r="AP944" s="705">
        <f t="shared" si="94"/>
        <v>932</v>
      </c>
      <c r="AQ944" s="756"/>
      <c r="AR944" s="756"/>
      <c r="AS944" s="756"/>
      <c r="AT944" s="756"/>
      <c r="AU944" s="756"/>
      <c r="AV944" s="756"/>
      <c r="AW944" s="756"/>
    </row>
    <row r="945" spans="2:49" x14ac:dyDescent="0.25">
      <c r="B945" s="705">
        <v>933</v>
      </c>
      <c r="C945" s="951">
        <f>(1+_xlfn.XLOOKUP(INT((B945-1)/12)+1,'ZC Curve'!$B$8:$B$107,'ZC Curve'!R$8:R$107,,0))^(1/12)-1</f>
        <v>0</v>
      </c>
      <c r="D945" s="946">
        <f t="shared" si="89"/>
        <v>1</v>
      </c>
      <c r="E945" s="594"/>
      <c r="F945" s="705">
        <f t="shared" si="90"/>
        <v>933</v>
      </c>
      <c r="G945" s="756"/>
      <c r="H945" s="756"/>
      <c r="I945" s="756"/>
      <c r="J945" s="756"/>
      <c r="K945" s="756"/>
      <c r="L945" s="756"/>
      <c r="M945" s="756"/>
      <c r="N945" s="594"/>
      <c r="O945" s="705">
        <f t="shared" si="91"/>
        <v>933</v>
      </c>
      <c r="P945" s="756"/>
      <c r="Q945" s="756"/>
      <c r="R945" s="756"/>
      <c r="S945" s="756"/>
      <c r="T945" s="756"/>
      <c r="U945" s="756"/>
      <c r="V945" s="756"/>
      <c r="W945" s="594"/>
      <c r="X945" s="705">
        <f t="shared" si="92"/>
        <v>933</v>
      </c>
      <c r="Y945" s="756"/>
      <c r="Z945" s="756"/>
      <c r="AA945" s="756"/>
      <c r="AB945" s="756"/>
      <c r="AC945" s="756"/>
      <c r="AD945" s="756"/>
      <c r="AE945" s="756"/>
      <c r="AF945" s="594"/>
      <c r="AG945" s="705">
        <f t="shared" si="93"/>
        <v>933</v>
      </c>
      <c r="AH945" s="756"/>
      <c r="AI945" s="756"/>
      <c r="AJ945" s="756"/>
      <c r="AK945" s="756"/>
      <c r="AL945" s="756"/>
      <c r="AM945" s="756"/>
      <c r="AN945" s="756"/>
      <c r="AO945" s="685"/>
      <c r="AP945" s="705">
        <f t="shared" si="94"/>
        <v>933</v>
      </c>
      <c r="AQ945" s="756"/>
      <c r="AR945" s="756"/>
      <c r="AS945" s="756"/>
      <c r="AT945" s="756"/>
      <c r="AU945" s="756"/>
      <c r="AV945" s="756"/>
      <c r="AW945" s="756"/>
    </row>
    <row r="946" spans="2:49" x14ac:dyDescent="0.25">
      <c r="B946" s="705">
        <v>934</v>
      </c>
      <c r="C946" s="951">
        <f>(1+_xlfn.XLOOKUP(INT((B946-1)/12)+1,'ZC Curve'!$B$8:$B$107,'ZC Curve'!R$8:R$107,,0))^(1/12)-1</f>
        <v>0</v>
      </c>
      <c r="D946" s="946">
        <f t="shared" si="89"/>
        <v>1</v>
      </c>
      <c r="E946" s="594"/>
      <c r="F946" s="705">
        <f t="shared" si="90"/>
        <v>934</v>
      </c>
      <c r="G946" s="756"/>
      <c r="H946" s="756"/>
      <c r="I946" s="756"/>
      <c r="J946" s="756"/>
      <c r="K946" s="756"/>
      <c r="L946" s="756"/>
      <c r="M946" s="756"/>
      <c r="N946" s="594"/>
      <c r="O946" s="705">
        <f t="shared" si="91"/>
        <v>934</v>
      </c>
      <c r="P946" s="756"/>
      <c r="Q946" s="756"/>
      <c r="R946" s="756"/>
      <c r="S946" s="756"/>
      <c r="T946" s="756"/>
      <c r="U946" s="756"/>
      <c r="V946" s="756"/>
      <c r="W946" s="594"/>
      <c r="X946" s="705">
        <f t="shared" si="92"/>
        <v>934</v>
      </c>
      <c r="Y946" s="756"/>
      <c r="Z946" s="756"/>
      <c r="AA946" s="756"/>
      <c r="AB946" s="756"/>
      <c r="AC946" s="756"/>
      <c r="AD946" s="756"/>
      <c r="AE946" s="756"/>
      <c r="AF946" s="594"/>
      <c r="AG946" s="705">
        <f t="shared" si="93"/>
        <v>934</v>
      </c>
      <c r="AH946" s="756"/>
      <c r="AI946" s="756"/>
      <c r="AJ946" s="756"/>
      <c r="AK946" s="756"/>
      <c r="AL946" s="756"/>
      <c r="AM946" s="756"/>
      <c r="AN946" s="756"/>
      <c r="AO946" s="685"/>
      <c r="AP946" s="705">
        <f t="shared" si="94"/>
        <v>934</v>
      </c>
      <c r="AQ946" s="756"/>
      <c r="AR946" s="756"/>
      <c r="AS946" s="756"/>
      <c r="AT946" s="756"/>
      <c r="AU946" s="756"/>
      <c r="AV946" s="756"/>
      <c r="AW946" s="756"/>
    </row>
    <row r="947" spans="2:49" x14ac:dyDescent="0.25">
      <c r="B947" s="705">
        <v>935</v>
      </c>
      <c r="C947" s="951">
        <f>(1+_xlfn.XLOOKUP(INT((B947-1)/12)+1,'ZC Curve'!$B$8:$B$107,'ZC Curve'!R$8:R$107,,0))^(1/12)-1</f>
        <v>0</v>
      </c>
      <c r="D947" s="946">
        <f t="shared" si="89"/>
        <v>1</v>
      </c>
      <c r="E947" s="594"/>
      <c r="F947" s="705">
        <f t="shared" si="90"/>
        <v>935</v>
      </c>
      <c r="G947" s="756"/>
      <c r="H947" s="756"/>
      <c r="I947" s="756"/>
      <c r="J947" s="756"/>
      <c r="K947" s="756"/>
      <c r="L947" s="756"/>
      <c r="M947" s="756"/>
      <c r="N947" s="594"/>
      <c r="O947" s="705">
        <f t="shared" si="91"/>
        <v>935</v>
      </c>
      <c r="P947" s="756"/>
      <c r="Q947" s="756"/>
      <c r="R947" s="756"/>
      <c r="S947" s="756"/>
      <c r="T947" s="756"/>
      <c r="U947" s="756"/>
      <c r="V947" s="756"/>
      <c r="W947" s="594"/>
      <c r="X947" s="705">
        <f t="shared" si="92"/>
        <v>935</v>
      </c>
      <c r="Y947" s="756"/>
      <c r="Z947" s="756"/>
      <c r="AA947" s="756"/>
      <c r="AB947" s="756"/>
      <c r="AC947" s="756"/>
      <c r="AD947" s="756"/>
      <c r="AE947" s="756"/>
      <c r="AF947" s="594"/>
      <c r="AG947" s="705">
        <f t="shared" si="93"/>
        <v>935</v>
      </c>
      <c r="AH947" s="756"/>
      <c r="AI947" s="756"/>
      <c r="AJ947" s="756"/>
      <c r="AK947" s="756"/>
      <c r="AL947" s="756"/>
      <c r="AM947" s="756"/>
      <c r="AN947" s="756"/>
      <c r="AO947" s="685"/>
      <c r="AP947" s="705">
        <f t="shared" si="94"/>
        <v>935</v>
      </c>
      <c r="AQ947" s="756"/>
      <c r="AR947" s="756"/>
      <c r="AS947" s="756"/>
      <c r="AT947" s="756"/>
      <c r="AU947" s="756"/>
      <c r="AV947" s="756"/>
      <c r="AW947" s="756"/>
    </row>
    <row r="948" spans="2:49" x14ac:dyDescent="0.25">
      <c r="B948" s="705">
        <v>936</v>
      </c>
      <c r="C948" s="951">
        <f>(1+_xlfn.XLOOKUP(INT((B948-1)/12)+1,'ZC Curve'!$B$8:$B$107,'ZC Curve'!R$8:R$107,,0))^(1/12)-1</f>
        <v>0</v>
      </c>
      <c r="D948" s="946">
        <f t="shared" si="89"/>
        <v>1</v>
      </c>
      <c r="E948" s="594"/>
      <c r="F948" s="705">
        <f t="shared" si="90"/>
        <v>936</v>
      </c>
      <c r="G948" s="756"/>
      <c r="H948" s="756"/>
      <c r="I948" s="756"/>
      <c r="J948" s="756"/>
      <c r="K948" s="756"/>
      <c r="L948" s="756"/>
      <c r="M948" s="756"/>
      <c r="N948" s="594"/>
      <c r="O948" s="705">
        <f t="shared" si="91"/>
        <v>936</v>
      </c>
      <c r="P948" s="756"/>
      <c r="Q948" s="756"/>
      <c r="R948" s="756"/>
      <c r="S948" s="756"/>
      <c r="T948" s="756"/>
      <c r="U948" s="756"/>
      <c r="V948" s="756"/>
      <c r="W948" s="594"/>
      <c r="X948" s="705">
        <f t="shared" si="92"/>
        <v>936</v>
      </c>
      <c r="Y948" s="756"/>
      <c r="Z948" s="756"/>
      <c r="AA948" s="756"/>
      <c r="AB948" s="756"/>
      <c r="AC948" s="756"/>
      <c r="AD948" s="756"/>
      <c r="AE948" s="756"/>
      <c r="AF948" s="594"/>
      <c r="AG948" s="705">
        <f t="shared" si="93"/>
        <v>936</v>
      </c>
      <c r="AH948" s="756"/>
      <c r="AI948" s="756"/>
      <c r="AJ948" s="756"/>
      <c r="AK948" s="756"/>
      <c r="AL948" s="756"/>
      <c r="AM948" s="756"/>
      <c r="AN948" s="756"/>
      <c r="AO948" s="685"/>
      <c r="AP948" s="705">
        <f t="shared" si="94"/>
        <v>936</v>
      </c>
      <c r="AQ948" s="756"/>
      <c r="AR948" s="756"/>
      <c r="AS948" s="756"/>
      <c r="AT948" s="756"/>
      <c r="AU948" s="756"/>
      <c r="AV948" s="756"/>
      <c r="AW948" s="756"/>
    </row>
    <row r="949" spans="2:49" x14ac:dyDescent="0.25">
      <c r="B949" s="705">
        <v>937</v>
      </c>
      <c r="C949" s="951">
        <f>(1+_xlfn.XLOOKUP(INT((B949-1)/12)+1,'ZC Curve'!$B$8:$B$107,'ZC Curve'!R$8:R$107,,0))^(1/12)-1</f>
        <v>0</v>
      </c>
      <c r="D949" s="946">
        <f t="shared" si="89"/>
        <v>1</v>
      </c>
      <c r="E949" s="594"/>
      <c r="F949" s="705">
        <f t="shared" si="90"/>
        <v>937</v>
      </c>
      <c r="G949" s="756"/>
      <c r="H949" s="756"/>
      <c r="I949" s="756"/>
      <c r="J949" s="756"/>
      <c r="K949" s="756"/>
      <c r="L949" s="756"/>
      <c r="M949" s="756"/>
      <c r="N949" s="594"/>
      <c r="O949" s="705">
        <f t="shared" si="91"/>
        <v>937</v>
      </c>
      <c r="P949" s="756"/>
      <c r="Q949" s="756"/>
      <c r="R949" s="756"/>
      <c r="S949" s="756"/>
      <c r="T949" s="756"/>
      <c r="U949" s="756"/>
      <c r="V949" s="756"/>
      <c r="W949" s="594"/>
      <c r="X949" s="705">
        <f t="shared" si="92"/>
        <v>937</v>
      </c>
      <c r="Y949" s="756"/>
      <c r="Z949" s="756"/>
      <c r="AA949" s="756"/>
      <c r="AB949" s="756"/>
      <c r="AC949" s="756"/>
      <c r="AD949" s="756"/>
      <c r="AE949" s="756"/>
      <c r="AF949" s="594"/>
      <c r="AG949" s="705">
        <f t="shared" si="93"/>
        <v>937</v>
      </c>
      <c r="AH949" s="756"/>
      <c r="AI949" s="756"/>
      <c r="AJ949" s="756"/>
      <c r="AK949" s="756"/>
      <c r="AL949" s="756"/>
      <c r="AM949" s="756"/>
      <c r="AN949" s="756"/>
      <c r="AO949" s="685"/>
      <c r="AP949" s="705">
        <f t="shared" si="94"/>
        <v>937</v>
      </c>
      <c r="AQ949" s="756"/>
      <c r="AR949" s="756"/>
      <c r="AS949" s="756"/>
      <c r="AT949" s="756"/>
      <c r="AU949" s="756"/>
      <c r="AV949" s="756"/>
      <c r="AW949" s="756"/>
    </row>
    <row r="950" spans="2:49" x14ac:dyDescent="0.25">
      <c r="B950" s="705">
        <v>938</v>
      </c>
      <c r="C950" s="951">
        <f>(1+_xlfn.XLOOKUP(INT((B950-1)/12)+1,'ZC Curve'!$B$8:$B$107,'ZC Curve'!R$8:R$107,,0))^(1/12)-1</f>
        <v>0</v>
      </c>
      <c r="D950" s="946">
        <f t="shared" si="89"/>
        <v>1</v>
      </c>
      <c r="E950" s="594"/>
      <c r="F950" s="705">
        <f t="shared" si="90"/>
        <v>938</v>
      </c>
      <c r="G950" s="756"/>
      <c r="H950" s="756"/>
      <c r="I950" s="756"/>
      <c r="J950" s="756"/>
      <c r="K950" s="756"/>
      <c r="L950" s="756"/>
      <c r="M950" s="756"/>
      <c r="N950" s="594"/>
      <c r="O950" s="705">
        <f t="shared" si="91"/>
        <v>938</v>
      </c>
      <c r="P950" s="756"/>
      <c r="Q950" s="756"/>
      <c r="R950" s="756"/>
      <c r="S950" s="756"/>
      <c r="T950" s="756"/>
      <c r="U950" s="756"/>
      <c r="V950" s="756"/>
      <c r="W950" s="594"/>
      <c r="X950" s="705">
        <f t="shared" si="92"/>
        <v>938</v>
      </c>
      <c r="Y950" s="756"/>
      <c r="Z950" s="756"/>
      <c r="AA950" s="756"/>
      <c r="AB950" s="756"/>
      <c r="AC950" s="756"/>
      <c r="AD950" s="756"/>
      <c r="AE950" s="756"/>
      <c r="AF950" s="594"/>
      <c r="AG950" s="705">
        <f t="shared" si="93"/>
        <v>938</v>
      </c>
      <c r="AH950" s="756"/>
      <c r="AI950" s="756"/>
      <c r="AJ950" s="756"/>
      <c r="AK950" s="756"/>
      <c r="AL950" s="756"/>
      <c r="AM950" s="756"/>
      <c r="AN950" s="756"/>
      <c r="AO950" s="685"/>
      <c r="AP950" s="705">
        <f t="shared" si="94"/>
        <v>938</v>
      </c>
      <c r="AQ950" s="756"/>
      <c r="AR950" s="756"/>
      <c r="AS950" s="756"/>
      <c r="AT950" s="756"/>
      <c r="AU950" s="756"/>
      <c r="AV950" s="756"/>
      <c r="AW950" s="756"/>
    </row>
    <row r="951" spans="2:49" x14ac:dyDescent="0.25">
      <c r="B951" s="705">
        <v>939</v>
      </c>
      <c r="C951" s="951">
        <f>(1+_xlfn.XLOOKUP(INT((B951-1)/12)+1,'ZC Curve'!$B$8:$B$107,'ZC Curve'!R$8:R$107,,0))^(1/12)-1</f>
        <v>0</v>
      </c>
      <c r="D951" s="946">
        <f t="shared" si="89"/>
        <v>1</v>
      </c>
      <c r="E951" s="594"/>
      <c r="F951" s="705">
        <f t="shared" si="90"/>
        <v>939</v>
      </c>
      <c r="G951" s="756"/>
      <c r="H951" s="756"/>
      <c r="I951" s="756"/>
      <c r="J951" s="756"/>
      <c r="K951" s="756"/>
      <c r="L951" s="756"/>
      <c r="M951" s="756"/>
      <c r="N951" s="594"/>
      <c r="O951" s="705">
        <f t="shared" si="91"/>
        <v>939</v>
      </c>
      <c r="P951" s="756"/>
      <c r="Q951" s="756"/>
      <c r="R951" s="756"/>
      <c r="S951" s="756"/>
      <c r="T951" s="756"/>
      <c r="U951" s="756"/>
      <c r="V951" s="756"/>
      <c r="W951" s="594"/>
      <c r="X951" s="705">
        <f t="shared" si="92"/>
        <v>939</v>
      </c>
      <c r="Y951" s="756"/>
      <c r="Z951" s="756"/>
      <c r="AA951" s="756"/>
      <c r="AB951" s="756"/>
      <c r="AC951" s="756"/>
      <c r="AD951" s="756"/>
      <c r="AE951" s="756"/>
      <c r="AF951" s="594"/>
      <c r="AG951" s="705">
        <f t="shared" si="93"/>
        <v>939</v>
      </c>
      <c r="AH951" s="756"/>
      <c r="AI951" s="756"/>
      <c r="AJ951" s="756"/>
      <c r="AK951" s="756"/>
      <c r="AL951" s="756"/>
      <c r="AM951" s="756"/>
      <c r="AN951" s="756"/>
      <c r="AO951" s="685"/>
      <c r="AP951" s="705">
        <f t="shared" si="94"/>
        <v>939</v>
      </c>
      <c r="AQ951" s="756"/>
      <c r="AR951" s="756"/>
      <c r="AS951" s="756"/>
      <c r="AT951" s="756"/>
      <c r="AU951" s="756"/>
      <c r="AV951" s="756"/>
      <c r="AW951" s="756"/>
    </row>
    <row r="952" spans="2:49" x14ac:dyDescent="0.25">
      <c r="B952" s="705">
        <v>940</v>
      </c>
      <c r="C952" s="951">
        <f>(1+_xlfn.XLOOKUP(INT((B952-1)/12)+1,'ZC Curve'!$B$8:$B$107,'ZC Curve'!R$8:R$107,,0))^(1/12)-1</f>
        <v>0</v>
      </c>
      <c r="D952" s="946">
        <f t="shared" si="89"/>
        <v>1</v>
      </c>
      <c r="E952" s="594"/>
      <c r="F952" s="705">
        <f t="shared" si="90"/>
        <v>940</v>
      </c>
      <c r="G952" s="756"/>
      <c r="H952" s="756"/>
      <c r="I952" s="756"/>
      <c r="J952" s="756"/>
      <c r="K952" s="756"/>
      <c r="L952" s="756"/>
      <c r="M952" s="756"/>
      <c r="N952" s="594"/>
      <c r="O952" s="705">
        <f t="shared" si="91"/>
        <v>940</v>
      </c>
      <c r="P952" s="756"/>
      <c r="Q952" s="756"/>
      <c r="R952" s="756"/>
      <c r="S952" s="756"/>
      <c r="T952" s="756"/>
      <c r="U952" s="756"/>
      <c r="V952" s="756"/>
      <c r="W952" s="594"/>
      <c r="X952" s="705">
        <f t="shared" si="92"/>
        <v>940</v>
      </c>
      <c r="Y952" s="756"/>
      <c r="Z952" s="756"/>
      <c r="AA952" s="756"/>
      <c r="AB952" s="756"/>
      <c r="AC952" s="756"/>
      <c r="AD952" s="756"/>
      <c r="AE952" s="756"/>
      <c r="AF952" s="594"/>
      <c r="AG952" s="705">
        <f t="shared" si="93"/>
        <v>940</v>
      </c>
      <c r="AH952" s="756"/>
      <c r="AI952" s="756"/>
      <c r="AJ952" s="756"/>
      <c r="AK952" s="756"/>
      <c r="AL952" s="756"/>
      <c r="AM952" s="756"/>
      <c r="AN952" s="756"/>
      <c r="AO952" s="685"/>
      <c r="AP952" s="705">
        <f t="shared" si="94"/>
        <v>940</v>
      </c>
      <c r="AQ952" s="756"/>
      <c r="AR952" s="756"/>
      <c r="AS952" s="756"/>
      <c r="AT952" s="756"/>
      <c r="AU952" s="756"/>
      <c r="AV952" s="756"/>
      <c r="AW952" s="756"/>
    </row>
    <row r="953" spans="2:49" x14ac:dyDescent="0.25">
      <c r="B953" s="705">
        <v>941</v>
      </c>
      <c r="C953" s="951">
        <f>(1+_xlfn.XLOOKUP(INT((B953-1)/12)+1,'ZC Curve'!$B$8:$B$107,'ZC Curve'!R$8:R$107,,0))^(1/12)-1</f>
        <v>0</v>
      </c>
      <c r="D953" s="946">
        <f t="shared" si="89"/>
        <v>1</v>
      </c>
      <c r="E953" s="594"/>
      <c r="F953" s="705">
        <f t="shared" si="90"/>
        <v>941</v>
      </c>
      <c r="G953" s="756"/>
      <c r="H953" s="756"/>
      <c r="I953" s="756"/>
      <c r="J953" s="756"/>
      <c r="K953" s="756"/>
      <c r="L953" s="756"/>
      <c r="M953" s="756"/>
      <c r="N953" s="594"/>
      <c r="O953" s="705">
        <f t="shared" si="91"/>
        <v>941</v>
      </c>
      <c r="P953" s="756"/>
      <c r="Q953" s="756"/>
      <c r="R953" s="756"/>
      <c r="S953" s="756"/>
      <c r="T953" s="756"/>
      <c r="U953" s="756"/>
      <c r="V953" s="756"/>
      <c r="W953" s="594"/>
      <c r="X953" s="705">
        <f t="shared" si="92"/>
        <v>941</v>
      </c>
      <c r="Y953" s="756"/>
      <c r="Z953" s="756"/>
      <c r="AA953" s="756"/>
      <c r="AB953" s="756"/>
      <c r="AC953" s="756"/>
      <c r="AD953" s="756"/>
      <c r="AE953" s="756"/>
      <c r="AF953" s="594"/>
      <c r="AG953" s="705">
        <f t="shared" si="93"/>
        <v>941</v>
      </c>
      <c r="AH953" s="756"/>
      <c r="AI953" s="756"/>
      <c r="AJ953" s="756"/>
      <c r="AK953" s="756"/>
      <c r="AL953" s="756"/>
      <c r="AM953" s="756"/>
      <c r="AN953" s="756"/>
      <c r="AO953" s="685"/>
      <c r="AP953" s="705">
        <f t="shared" si="94"/>
        <v>941</v>
      </c>
      <c r="AQ953" s="756"/>
      <c r="AR953" s="756"/>
      <c r="AS953" s="756"/>
      <c r="AT953" s="756"/>
      <c r="AU953" s="756"/>
      <c r="AV953" s="756"/>
      <c r="AW953" s="756"/>
    </row>
    <row r="954" spans="2:49" x14ac:dyDescent="0.25">
      <c r="B954" s="705">
        <v>942</v>
      </c>
      <c r="C954" s="951">
        <f>(1+_xlfn.XLOOKUP(INT((B954-1)/12)+1,'ZC Curve'!$B$8:$B$107,'ZC Curve'!R$8:R$107,,0))^(1/12)-1</f>
        <v>0</v>
      </c>
      <c r="D954" s="946">
        <f t="shared" si="89"/>
        <v>1</v>
      </c>
      <c r="E954" s="594"/>
      <c r="F954" s="705">
        <f t="shared" si="90"/>
        <v>942</v>
      </c>
      <c r="G954" s="756"/>
      <c r="H954" s="756"/>
      <c r="I954" s="756"/>
      <c r="J954" s="756"/>
      <c r="K954" s="756"/>
      <c r="L954" s="756"/>
      <c r="M954" s="756"/>
      <c r="N954" s="594"/>
      <c r="O954" s="705">
        <f t="shared" si="91"/>
        <v>942</v>
      </c>
      <c r="P954" s="756"/>
      <c r="Q954" s="756"/>
      <c r="R954" s="756"/>
      <c r="S954" s="756"/>
      <c r="T954" s="756"/>
      <c r="U954" s="756"/>
      <c r="V954" s="756"/>
      <c r="W954" s="594"/>
      <c r="X954" s="705">
        <f t="shared" si="92"/>
        <v>942</v>
      </c>
      <c r="Y954" s="756"/>
      <c r="Z954" s="756"/>
      <c r="AA954" s="756"/>
      <c r="AB954" s="756"/>
      <c r="AC954" s="756"/>
      <c r="AD954" s="756"/>
      <c r="AE954" s="756"/>
      <c r="AF954" s="594"/>
      <c r="AG954" s="705">
        <f t="shared" si="93"/>
        <v>942</v>
      </c>
      <c r="AH954" s="756"/>
      <c r="AI954" s="756"/>
      <c r="AJ954" s="756"/>
      <c r="AK954" s="756"/>
      <c r="AL954" s="756"/>
      <c r="AM954" s="756"/>
      <c r="AN954" s="756"/>
      <c r="AO954" s="685"/>
      <c r="AP954" s="705">
        <f t="shared" si="94"/>
        <v>942</v>
      </c>
      <c r="AQ954" s="756"/>
      <c r="AR954" s="756"/>
      <c r="AS954" s="756"/>
      <c r="AT954" s="756"/>
      <c r="AU954" s="756"/>
      <c r="AV954" s="756"/>
      <c r="AW954" s="756"/>
    </row>
    <row r="955" spans="2:49" x14ac:dyDescent="0.25">
      <c r="B955" s="705">
        <v>943</v>
      </c>
      <c r="C955" s="951">
        <f>(1+_xlfn.XLOOKUP(INT((B955-1)/12)+1,'ZC Curve'!$B$8:$B$107,'ZC Curve'!R$8:R$107,,0))^(1/12)-1</f>
        <v>0</v>
      </c>
      <c r="D955" s="946">
        <f t="shared" si="89"/>
        <v>1</v>
      </c>
      <c r="E955" s="594"/>
      <c r="F955" s="705">
        <f t="shared" si="90"/>
        <v>943</v>
      </c>
      <c r="G955" s="756"/>
      <c r="H955" s="756"/>
      <c r="I955" s="756"/>
      <c r="J955" s="756"/>
      <c r="K955" s="756"/>
      <c r="L955" s="756"/>
      <c r="M955" s="756"/>
      <c r="N955" s="594"/>
      <c r="O955" s="705">
        <f t="shared" si="91"/>
        <v>943</v>
      </c>
      <c r="P955" s="756"/>
      <c r="Q955" s="756"/>
      <c r="R955" s="756"/>
      <c r="S955" s="756"/>
      <c r="T955" s="756"/>
      <c r="U955" s="756"/>
      <c r="V955" s="756"/>
      <c r="W955" s="594"/>
      <c r="X955" s="705">
        <f t="shared" si="92"/>
        <v>943</v>
      </c>
      <c r="Y955" s="756"/>
      <c r="Z955" s="756"/>
      <c r="AA955" s="756"/>
      <c r="AB955" s="756"/>
      <c r="AC955" s="756"/>
      <c r="AD955" s="756"/>
      <c r="AE955" s="756"/>
      <c r="AF955" s="594"/>
      <c r="AG955" s="705">
        <f t="shared" si="93"/>
        <v>943</v>
      </c>
      <c r="AH955" s="756"/>
      <c r="AI955" s="756"/>
      <c r="AJ955" s="756"/>
      <c r="AK955" s="756"/>
      <c r="AL955" s="756"/>
      <c r="AM955" s="756"/>
      <c r="AN955" s="756"/>
      <c r="AO955" s="685"/>
      <c r="AP955" s="705">
        <f t="shared" si="94"/>
        <v>943</v>
      </c>
      <c r="AQ955" s="756"/>
      <c r="AR955" s="756"/>
      <c r="AS955" s="756"/>
      <c r="AT955" s="756"/>
      <c r="AU955" s="756"/>
      <c r="AV955" s="756"/>
      <c r="AW955" s="756"/>
    </row>
    <row r="956" spans="2:49" x14ac:dyDescent="0.25">
      <c r="B956" s="705">
        <v>944</v>
      </c>
      <c r="C956" s="951">
        <f>(1+_xlfn.XLOOKUP(INT((B956-1)/12)+1,'ZC Curve'!$B$8:$B$107,'ZC Curve'!R$8:R$107,,0))^(1/12)-1</f>
        <v>0</v>
      </c>
      <c r="D956" s="946">
        <f t="shared" si="89"/>
        <v>1</v>
      </c>
      <c r="E956" s="594"/>
      <c r="F956" s="705">
        <f t="shared" si="90"/>
        <v>944</v>
      </c>
      <c r="G956" s="756"/>
      <c r="H956" s="756"/>
      <c r="I956" s="756"/>
      <c r="J956" s="756"/>
      <c r="K956" s="756"/>
      <c r="L956" s="756"/>
      <c r="M956" s="756"/>
      <c r="N956" s="594"/>
      <c r="O956" s="705">
        <f t="shared" si="91"/>
        <v>944</v>
      </c>
      <c r="P956" s="756"/>
      <c r="Q956" s="756"/>
      <c r="R956" s="756"/>
      <c r="S956" s="756"/>
      <c r="T956" s="756"/>
      <c r="U956" s="756"/>
      <c r="V956" s="756"/>
      <c r="W956" s="594"/>
      <c r="X956" s="705">
        <f t="shared" si="92"/>
        <v>944</v>
      </c>
      <c r="Y956" s="756"/>
      <c r="Z956" s="756"/>
      <c r="AA956" s="756"/>
      <c r="AB956" s="756"/>
      <c r="AC956" s="756"/>
      <c r="AD956" s="756"/>
      <c r="AE956" s="756"/>
      <c r="AF956" s="594"/>
      <c r="AG956" s="705">
        <f t="shared" si="93"/>
        <v>944</v>
      </c>
      <c r="AH956" s="756"/>
      <c r="AI956" s="756"/>
      <c r="AJ956" s="756"/>
      <c r="AK956" s="756"/>
      <c r="AL956" s="756"/>
      <c r="AM956" s="756"/>
      <c r="AN956" s="756"/>
      <c r="AO956" s="685"/>
      <c r="AP956" s="705">
        <f t="shared" si="94"/>
        <v>944</v>
      </c>
      <c r="AQ956" s="756"/>
      <c r="AR956" s="756"/>
      <c r="AS956" s="756"/>
      <c r="AT956" s="756"/>
      <c r="AU956" s="756"/>
      <c r="AV956" s="756"/>
      <c r="AW956" s="756"/>
    </row>
    <row r="957" spans="2:49" x14ac:dyDescent="0.25">
      <c r="B957" s="705">
        <v>945</v>
      </c>
      <c r="C957" s="951">
        <f>(1+_xlfn.XLOOKUP(INT((B957-1)/12)+1,'ZC Curve'!$B$8:$B$107,'ZC Curve'!R$8:R$107,,0))^(1/12)-1</f>
        <v>0</v>
      </c>
      <c r="D957" s="946">
        <f t="shared" si="89"/>
        <v>1</v>
      </c>
      <c r="E957" s="594"/>
      <c r="F957" s="705">
        <f t="shared" si="90"/>
        <v>945</v>
      </c>
      <c r="G957" s="756"/>
      <c r="H957" s="756"/>
      <c r="I957" s="756"/>
      <c r="J957" s="756"/>
      <c r="K957" s="756"/>
      <c r="L957" s="756"/>
      <c r="M957" s="756"/>
      <c r="N957" s="594"/>
      <c r="O957" s="705">
        <f t="shared" si="91"/>
        <v>945</v>
      </c>
      <c r="P957" s="756"/>
      <c r="Q957" s="756"/>
      <c r="R957" s="756"/>
      <c r="S957" s="756"/>
      <c r="T957" s="756"/>
      <c r="U957" s="756"/>
      <c r="V957" s="756"/>
      <c r="W957" s="594"/>
      <c r="X957" s="705">
        <f t="shared" si="92"/>
        <v>945</v>
      </c>
      <c r="Y957" s="756"/>
      <c r="Z957" s="756"/>
      <c r="AA957" s="756"/>
      <c r="AB957" s="756"/>
      <c r="AC957" s="756"/>
      <c r="AD957" s="756"/>
      <c r="AE957" s="756"/>
      <c r="AF957" s="594"/>
      <c r="AG957" s="705">
        <f t="shared" si="93"/>
        <v>945</v>
      </c>
      <c r="AH957" s="756"/>
      <c r="AI957" s="756"/>
      <c r="AJ957" s="756"/>
      <c r="AK957" s="756"/>
      <c r="AL957" s="756"/>
      <c r="AM957" s="756"/>
      <c r="AN957" s="756"/>
      <c r="AO957" s="685"/>
      <c r="AP957" s="705">
        <f t="shared" si="94"/>
        <v>945</v>
      </c>
      <c r="AQ957" s="756"/>
      <c r="AR957" s="756"/>
      <c r="AS957" s="756"/>
      <c r="AT957" s="756"/>
      <c r="AU957" s="756"/>
      <c r="AV957" s="756"/>
      <c r="AW957" s="756"/>
    </row>
    <row r="958" spans="2:49" x14ac:dyDescent="0.25">
      <c r="B958" s="705">
        <v>946</v>
      </c>
      <c r="C958" s="951">
        <f>(1+_xlfn.XLOOKUP(INT((B958-1)/12)+1,'ZC Curve'!$B$8:$B$107,'ZC Curve'!R$8:R$107,,0))^(1/12)-1</f>
        <v>0</v>
      </c>
      <c r="D958" s="946">
        <f t="shared" si="89"/>
        <v>1</v>
      </c>
      <c r="E958" s="594"/>
      <c r="F958" s="705">
        <f t="shared" si="90"/>
        <v>946</v>
      </c>
      <c r="G958" s="756"/>
      <c r="H958" s="756"/>
      <c r="I958" s="756"/>
      <c r="J958" s="756"/>
      <c r="K958" s="756"/>
      <c r="L958" s="756"/>
      <c r="M958" s="756"/>
      <c r="N958" s="594"/>
      <c r="O958" s="705">
        <f t="shared" si="91"/>
        <v>946</v>
      </c>
      <c r="P958" s="756"/>
      <c r="Q958" s="756"/>
      <c r="R958" s="756"/>
      <c r="S958" s="756"/>
      <c r="T958" s="756"/>
      <c r="U958" s="756"/>
      <c r="V958" s="756"/>
      <c r="W958" s="594"/>
      <c r="X958" s="705">
        <f t="shared" si="92"/>
        <v>946</v>
      </c>
      <c r="Y958" s="756"/>
      <c r="Z958" s="756"/>
      <c r="AA958" s="756"/>
      <c r="AB958" s="756"/>
      <c r="AC958" s="756"/>
      <c r="AD958" s="756"/>
      <c r="AE958" s="756"/>
      <c r="AF958" s="594"/>
      <c r="AG958" s="705">
        <f t="shared" si="93"/>
        <v>946</v>
      </c>
      <c r="AH958" s="756"/>
      <c r="AI958" s="756"/>
      <c r="AJ958" s="756"/>
      <c r="AK958" s="756"/>
      <c r="AL958" s="756"/>
      <c r="AM958" s="756"/>
      <c r="AN958" s="756"/>
      <c r="AO958" s="685"/>
      <c r="AP958" s="705">
        <f t="shared" si="94"/>
        <v>946</v>
      </c>
      <c r="AQ958" s="756"/>
      <c r="AR958" s="756"/>
      <c r="AS958" s="756"/>
      <c r="AT958" s="756"/>
      <c r="AU958" s="756"/>
      <c r="AV958" s="756"/>
      <c r="AW958" s="756"/>
    </row>
    <row r="959" spans="2:49" x14ac:dyDescent="0.25">
      <c r="B959" s="705">
        <v>947</v>
      </c>
      <c r="C959" s="951">
        <f>(1+_xlfn.XLOOKUP(INT((B959-1)/12)+1,'ZC Curve'!$B$8:$B$107,'ZC Curve'!R$8:R$107,,0))^(1/12)-1</f>
        <v>0</v>
      </c>
      <c r="D959" s="946">
        <f t="shared" si="89"/>
        <v>1</v>
      </c>
      <c r="E959" s="594"/>
      <c r="F959" s="705">
        <f t="shared" si="90"/>
        <v>947</v>
      </c>
      <c r="G959" s="756"/>
      <c r="H959" s="756"/>
      <c r="I959" s="756"/>
      <c r="J959" s="756"/>
      <c r="K959" s="756"/>
      <c r="L959" s="756"/>
      <c r="M959" s="756"/>
      <c r="N959" s="594"/>
      <c r="O959" s="705">
        <f t="shared" si="91"/>
        <v>947</v>
      </c>
      <c r="P959" s="756"/>
      <c r="Q959" s="756"/>
      <c r="R959" s="756"/>
      <c r="S959" s="756"/>
      <c r="T959" s="756"/>
      <c r="U959" s="756"/>
      <c r="V959" s="756"/>
      <c r="W959" s="594"/>
      <c r="X959" s="705">
        <f t="shared" si="92"/>
        <v>947</v>
      </c>
      <c r="Y959" s="756"/>
      <c r="Z959" s="756"/>
      <c r="AA959" s="756"/>
      <c r="AB959" s="756"/>
      <c r="AC959" s="756"/>
      <c r="AD959" s="756"/>
      <c r="AE959" s="756"/>
      <c r="AF959" s="594"/>
      <c r="AG959" s="705">
        <f t="shared" si="93"/>
        <v>947</v>
      </c>
      <c r="AH959" s="756"/>
      <c r="AI959" s="756"/>
      <c r="AJ959" s="756"/>
      <c r="AK959" s="756"/>
      <c r="AL959" s="756"/>
      <c r="AM959" s="756"/>
      <c r="AN959" s="756"/>
      <c r="AO959" s="685"/>
      <c r="AP959" s="705">
        <f t="shared" si="94"/>
        <v>947</v>
      </c>
      <c r="AQ959" s="756"/>
      <c r="AR959" s="756"/>
      <c r="AS959" s="756"/>
      <c r="AT959" s="756"/>
      <c r="AU959" s="756"/>
      <c r="AV959" s="756"/>
      <c r="AW959" s="756"/>
    </row>
    <row r="960" spans="2:49" x14ac:dyDescent="0.25">
      <c r="B960" s="705">
        <v>948</v>
      </c>
      <c r="C960" s="951">
        <f>(1+_xlfn.XLOOKUP(INT((B960-1)/12)+1,'ZC Curve'!$B$8:$B$107,'ZC Curve'!R$8:R$107,,0))^(1/12)-1</f>
        <v>0</v>
      </c>
      <c r="D960" s="946">
        <f t="shared" si="89"/>
        <v>1</v>
      </c>
      <c r="E960" s="594"/>
      <c r="F960" s="705">
        <f t="shared" si="90"/>
        <v>948</v>
      </c>
      <c r="G960" s="756"/>
      <c r="H960" s="756"/>
      <c r="I960" s="756"/>
      <c r="J960" s="756"/>
      <c r="K960" s="756"/>
      <c r="L960" s="756"/>
      <c r="M960" s="756"/>
      <c r="N960" s="594"/>
      <c r="O960" s="705">
        <f t="shared" si="91"/>
        <v>948</v>
      </c>
      <c r="P960" s="756"/>
      <c r="Q960" s="756"/>
      <c r="R960" s="756"/>
      <c r="S960" s="756"/>
      <c r="T960" s="756"/>
      <c r="U960" s="756"/>
      <c r="V960" s="756"/>
      <c r="W960" s="594"/>
      <c r="X960" s="705">
        <f t="shared" si="92"/>
        <v>948</v>
      </c>
      <c r="Y960" s="756"/>
      <c r="Z960" s="756"/>
      <c r="AA960" s="756"/>
      <c r="AB960" s="756"/>
      <c r="AC960" s="756"/>
      <c r="AD960" s="756"/>
      <c r="AE960" s="756"/>
      <c r="AF960" s="594"/>
      <c r="AG960" s="705">
        <f t="shared" si="93"/>
        <v>948</v>
      </c>
      <c r="AH960" s="756"/>
      <c r="AI960" s="756"/>
      <c r="AJ960" s="756"/>
      <c r="AK960" s="756"/>
      <c r="AL960" s="756"/>
      <c r="AM960" s="756"/>
      <c r="AN960" s="756"/>
      <c r="AO960" s="685"/>
      <c r="AP960" s="705">
        <f t="shared" si="94"/>
        <v>948</v>
      </c>
      <c r="AQ960" s="756"/>
      <c r="AR960" s="756"/>
      <c r="AS960" s="756"/>
      <c r="AT960" s="756"/>
      <c r="AU960" s="756"/>
      <c r="AV960" s="756"/>
      <c r="AW960" s="756"/>
    </row>
    <row r="961" spans="2:49" x14ac:dyDescent="0.25">
      <c r="B961" s="705">
        <v>949</v>
      </c>
      <c r="C961" s="951">
        <f>(1+_xlfn.XLOOKUP(INT((B961-1)/12)+1,'ZC Curve'!$B$8:$B$107,'ZC Curve'!R$8:R$107,,0))^(1/12)-1</f>
        <v>0</v>
      </c>
      <c r="D961" s="946">
        <f t="shared" si="89"/>
        <v>1</v>
      </c>
      <c r="E961" s="594"/>
      <c r="F961" s="705">
        <f t="shared" si="90"/>
        <v>949</v>
      </c>
      <c r="G961" s="756"/>
      <c r="H961" s="756"/>
      <c r="I961" s="756"/>
      <c r="J961" s="756"/>
      <c r="K961" s="756"/>
      <c r="L961" s="756"/>
      <c r="M961" s="756"/>
      <c r="N961" s="594"/>
      <c r="O961" s="705">
        <f t="shared" si="91"/>
        <v>949</v>
      </c>
      <c r="P961" s="756"/>
      <c r="Q961" s="756"/>
      <c r="R961" s="756"/>
      <c r="S961" s="756"/>
      <c r="T961" s="756"/>
      <c r="U961" s="756"/>
      <c r="V961" s="756"/>
      <c r="W961" s="594"/>
      <c r="X961" s="705">
        <f t="shared" si="92"/>
        <v>949</v>
      </c>
      <c r="Y961" s="756"/>
      <c r="Z961" s="756"/>
      <c r="AA961" s="756"/>
      <c r="AB961" s="756"/>
      <c r="AC961" s="756"/>
      <c r="AD961" s="756"/>
      <c r="AE961" s="756"/>
      <c r="AF961" s="594"/>
      <c r="AG961" s="705">
        <f t="shared" si="93"/>
        <v>949</v>
      </c>
      <c r="AH961" s="756"/>
      <c r="AI961" s="756"/>
      <c r="AJ961" s="756"/>
      <c r="AK961" s="756"/>
      <c r="AL961" s="756"/>
      <c r="AM961" s="756"/>
      <c r="AN961" s="756"/>
      <c r="AO961" s="685"/>
      <c r="AP961" s="705">
        <f t="shared" si="94"/>
        <v>949</v>
      </c>
      <c r="AQ961" s="756"/>
      <c r="AR961" s="756"/>
      <c r="AS961" s="756"/>
      <c r="AT961" s="756"/>
      <c r="AU961" s="756"/>
      <c r="AV961" s="756"/>
      <c r="AW961" s="756"/>
    </row>
    <row r="962" spans="2:49" x14ac:dyDescent="0.25">
      <c r="B962" s="705">
        <v>950</v>
      </c>
      <c r="C962" s="951">
        <f>(1+_xlfn.XLOOKUP(INT((B962-1)/12)+1,'ZC Curve'!$B$8:$B$107,'ZC Curve'!R$8:R$107,,0))^(1/12)-1</f>
        <v>0</v>
      </c>
      <c r="D962" s="946">
        <f t="shared" si="89"/>
        <v>1</v>
      </c>
      <c r="E962" s="594"/>
      <c r="F962" s="705">
        <f t="shared" si="90"/>
        <v>950</v>
      </c>
      <c r="G962" s="756"/>
      <c r="H962" s="756"/>
      <c r="I962" s="756"/>
      <c r="J962" s="756"/>
      <c r="K962" s="756"/>
      <c r="L962" s="756"/>
      <c r="M962" s="756"/>
      <c r="N962" s="594"/>
      <c r="O962" s="705">
        <f t="shared" si="91"/>
        <v>950</v>
      </c>
      <c r="P962" s="756"/>
      <c r="Q962" s="756"/>
      <c r="R962" s="756"/>
      <c r="S962" s="756"/>
      <c r="T962" s="756"/>
      <c r="U962" s="756"/>
      <c r="V962" s="756"/>
      <c r="W962" s="594"/>
      <c r="X962" s="705">
        <f t="shared" si="92"/>
        <v>950</v>
      </c>
      <c r="Y962" s="756"/>
      <c r="Z962" s="756"/>
      <c r="AA962" s="756"/>
      <c r="AB962" s="756"/>
      <c r="AC962" s="756"/>
      <c r="AD962" s="756"/>
      <c r="AE962" s="756"/>
      <c r="AF962" s="594"/>
      <c r="AG962" s="705">
        <f t="shared" si="93"/>
        <v>950</v>
      </c>
      <c r="AH962" s="756"/>
      <c r="AI962" s="756"/>
      <c r="AJ962" s="756"/>
      <c r="AK962" s="756"/>
      <c r="AL962" s="756"/>
      <c r="AM962" s="756"/>
      <c r="AN962" s="756"/>
      <c r="AO962" s="685"/>
      <c r="AP962" s="705">
        <f t="shared" si="94"/>
        <v>950</v>
      </c>
      <c r="AQ962" s="756"/>
      <c r="AR962" s="756"/>
      <c r="AS962" s="756"/>
      <c r="AT962" s="756"/>
      <c r="AU962" s="756"/>
      <c r="AV962" s="756"/>
      <c r="AW962" s="756"/>
    </row>
    <row r="963" spans="2:49" x14ac:dyDescent="0.25">
      <c r="B963" s="705">
        <v>951</v>
      </c>
      <c r="C963" s="951">
        <f>(1+_xlfn.XLOOKUP(INT((B963-1)/12)+1,'ZC Curve'!$B$8:$B$107,'ZC Curve'!R$8:R$107,,0))^(1/12)-1</f>
        <v>0</v>
      </c>
      <c r="D963" s="946">
        <f t="shared" si="89"/>
        <v>1</v>
      </c>
      <c r="E963" s="594"/>
      <c r="F963" s="705">
        <f t="shared" si="90"/>
        <v>951</v>
      </c>
      <c r="G963" s="756"/>
      <c r="H963" s="756"/>
      <c r="I963" s="756"/>
      <c r="J963" s="756"/>
      <c r="K963" s="756"/>
      <c r="L963" s="756"/>
      <c r="M963" s="756"/>
      <c r="N963" s="594"/>
      <c r="O963" s="705">
        <f t="shared" si="91"/>
        <v>951</v>
      </c>
      <c r="P963" s="756"/>
      <c r="Q963" s="756"/>
      <c r="R963" s="756"/>
      <c r="S963" s="756"/>
      <c r="T963" s="756"/>
      <c r="U963" s="756"/>
      <c r="V963" s="756"/>
      <c r="W963" s="594"/>
      <c r="X963" s="705">
        <f t="shared" si="92"/>
        <v>951</v>
      </c>
      <c r="Y963" s="756"/>
      <c r="Z963" s="756"/>
      <c r="AA963" s="756"/>
      <c r="AB963" s="756"/>
      <c r="AC963" s="756"/>
      <c r="AD963" s="756"/>
      <c r="AE963" s="756"/>
      <c r="AF963" s="594"/>
      <c r="AG963" s="705">
        <f t="shared" si="93"/>
        <v>951</v>
      </c>
      <c r="AH963" s="756"/>
      <c r="AI963" s="756"/>
      <c r="AJ963" s="756"/>
      <c r="AK963" s="756"/>
      <c r="AL963" s="756"/>
      <c r="AM963" s="756"/>
      <c r="AN963" s="756"/>
      <c r="AO963" s="685"/>
      <c r="AP963" s="705">
        <f t="shared" si="94"/>
        <v>951</v>
      </c>
      <c r="AQ963" s="756"/>
      <c r="AR963" s="756"/>
      <c r="AS963" s="756"/>
      <c r="AT963" s="756"/>
      <c r="AU963" s="756"/>
      <c r="AV963" s="756"/>
      <c r="AW963" s="756"/>
    </row>
    <row r="964" spans="2:49" x14ac:dyDescent="0.25">
      <c r="B964" s="705">
        <v>952</v>
      </c>
      <c r="C964" s="951">
        <f>(1+_xlfn.XLOOKUP(INT((B964-1)/12)+1,'ZC Curve'!$B$8:$B$107,'ZC Curve'!R$8:R$107,,0))^(1/12)-1</f>
        <v>0</v>
      </c>
      <c r="D964" s="946">
        <f t="shared" si="89"/>
        <v>1</v>
      </c>
      <c r="E964" s="594"/>
      <c r="F964" s="705">
        <f t="shared" si="90"/>
        <v>952</v>
      </c>
      <c r="G964" s="756"/>
      <c r="H964" s="756"/>
      <c r="I964" s="756"/>
      <c r="J964" s="756"/>
      <c r="K964" s="756"/>
      <c r="L964" s="756"/>
      <c r="M964" s="756"/>
      <c r="N964" s="594"/>
      <c r="O964" s="705">
        <f t="shared" si="91"/>
        <v>952</v>
      </c>
      <c r="P964" s="756"/>
      <c r="Q964" s="756"/>
      <c r="R964" s="756"/>
      <c r="S964" s="756"/>
      <c r="T964" s="756"/>
      <c r="U964" s="756"/>
      <c r="V964" s="756"/>
      <c r="W964" s="594"/>
      <c r="X964" s="705">
        <f t="shared" si="92"/>
        <v>952</v>
      </c>
      <c r="Y964" s="756"/>
      <c r="Z964" s="756"/>
      <c r="AA964" s="756"/>
      <c r="AB964" s="756"/>
      <c r="AC964" s="756"/>
      <c r="AD964" s="756"/>
      <c r="AE964" s="756"/>
      <c r="AF964" s="594"/>
      <c r="AG964" s="705">
        <f t="shared" si="93"/>
        <v>952</v>
      </c>
      <c r="AH964" s="756"/>
      <c r="AI964" s="756"/>
      <c r="AJ964" s="756"/>
      <c r="AK964" s="756"/>
      <c r="AL964" s="756"/>
      <c r="AM964" s="756"/>
      <c r="AN964" s="756"/>
      <c r="AO964" s="685"/>
      <c r="AP964" s="705">
        <f t="shared" si="94"/>
        <v>952</v>
      </c>
      <c r="AQ964" s="756"/>
      <c r="AR964" s="756"/>
      <c r="AS964" s="756"/>
      <c r="AT964" s="756"/>
      <c r="AU964" s="756"/>
      <c r="AV964" s="756"/>
      <c r="AW964" s="756"/>
    </row>
    <row r="965" spans="2:49" x14ac:dyDescent="0.25">
      <c r="B965" s="705">
        <v>953</v>
      </c>
      <c r="C965" s="951">
        <f>(1+_xlfn.XLOOKUP(INT((B965-1)/12)+1,'ZC Curve'!$B$8:$B$107,'ZC Curve'!R$8:R$107,,0))^(1/12)-1</f>
        <v>0</v>
      </c>
      <c r="D965" s="946">
        <f t="shared" si="89"/>
        <v>1</v>
      </c>
      <c r="E965" s="594"/>
      <c r="F965" s="705">
        <f t="shared" si="90"/>
        <v>953</v>
      </c>
      <c r="G965" s="756"/>
      <c r="H965" s="756"/>
      <c r="I965" s="756"/>
      <c r="J965" s="756"/>
      <c r="K965" s="756"/>
      <c r="L965" s="756"/>
      <c r="M965" s="756"/>
      <c r="N965" s="594"/>
      <c r="O965" s="705">
        <f t="shared" si="91"/>
        <v>953</v>
      </c>
      <c r="P965" s="756"/>
      <c r="Q965" s="756"/>
      <c r="R965" s="756"/>
      <c r="S965" s="756"/>
      <c r="T965" s="756"/>
      <c r="U965" s="756"/>
      <c r="V965" s="756"/>
      <c r="W965" s="594"/>
      <c r="X965" s="705">
        <f t="shared" si="92"/>
        <v>953</v>
      </c>
      <c r="Y965" s="756"/>
      <c r="Z965" s="756"/>
      <c r="AA965" s="756"/>
      <c r="AB965" s="756"/>
      <c r="AC965" s="756"/>
      <c r="AD965" s="756"/>
      <c r="AE965" s="756"/>
      <c r="AF965" s="594"/>
      <c r="AG965" s="705">
        <f t="shared" si="93"/>
        <v>953</v>
      </c>
      <c r="AH965" s="756"/>
      <c r="AI965" s="756"/>
      <c r="AJ965" s="756"/>
      <c r="AK965" s="756"/>
      <c r="AL965" s="756"/>
      <c r="AM965" s="756"/>
      <c r="AN965" s="756"/>
      <c r="AO965" s="685"/>
      <c r="AP965" s="705">
        <f t="shared" si="94"/>
        <v>953</v>
      </c>
      <c r="AQ965" s="756"/>
      <c r="AR965" s="756"/>
      <c r="AS965" s="756"/>
      <c r="AT965" s="756"/>
      <c r="AU965" s="756"/>
      <c r="AV965" s="756"/>
      <c r="AW965" s="756"/>
    </row>
    <row r="966" spans="2:49" x14ac:dyDescent="0.25">
      <c r="B966" s="705">
        <v>954</v>
      </c>
      <c r="C966" s="951">
        <f>(1+_xlfn.XLOOKUP(INT((B966-1)/12)+1,'ZC Curve'!$B$8:$B$107,'ZC Curve'!R$8:R$107,,0))^(1/12)-1</f>
        <v>0</v>
      </c>
      <c r="D966" s="946">
        <f t="shared" si="89"/>
        <v>1</v>
      </c>
      <c r="E966" s="594"/>
      <c r="F966" s="705">
        <f t="shared" si="90"/>
        <v>954</v>
      </c>
      <c r="G966" s="756"/>
      <c r="H966" s="756"/>
      <c r="I966" s="756"/>
      <c r="J966" s="756"/>
      <c r="K966" s="756"/>
      <c r="L966" s="756"/>
      <c r="M966" s="756"/>
      <c r="N966" s="594"/>
      <c r="O966" s="705">
        <f t="shared" si="91"/>
        <v>954</v>
      </c>
      <c r="P966" s="756"/>
      <c r="Q966" s="756"/>
      <c r="R966" s="756"/>
      <c r="S966" s="756"/>
      <c r="T966" s="756"/>
      <c r="U966" s="756"/>
      <c r="V966" s="756"/>
      <c r="W966" s="594"/>
      <c r="X966" s="705">
        <f t="shared" si="92"/>
        <v>954</v>
      </c>
      <c r="Y966" s="756"/>
      <c r="Z966" s="756"/>
      <c r="AA966" s="756"/>
      <c r="AB966" s="756"/>
      <c r="AC966" s="756"/>
      <c r="AD966" s="756"/>
      <c r="AE966" s="756"/>
      <c r="AF966" s="594"/>
      <c r="AG966" s="705">
        <f t="shared" si="93"/>
        <v>954</v>
      </c>
      <c r="AH966" s="756"/>
      <c r="AI966" s="756"/>
      <c r="AJ966" s="756"/>
      <c r="AK966" s="756"/>
      <c r="AL966" s="756"/>
      <c r="AM966" s="756"/>
      <c r="AN966" s="756"/>
      <c r="AO966" s="685"/>
      <c r="AP966" s="705">
        <f t="shared" si="94"/>
        <v>954</v>
      </c>
      <c r="AQ966" s="756"/>
      <c r="AR966" s="756"/>
      <c r="AS966" s="756"/>
      <c r="AT966" s="756"/>
      <c r="AU966" s="756"/>
      <c r="AV966" s="756"/>
      <c r="AW966" s="756"/>
    </row>
    <row r="967" spans="2:49" x14ac:dyDescent="0.25">
      <c r="B967" s="705">
        <v>955</v>
      </c>
      <c r="C967" s="951">
        <f>(1+_xlfn.XLOOKUP(INT((B967-1)/12)+1,'ZC Curve'!$B$8:$B$107,'ZC Curve'!R$8:R$107,,0))^(1/12)-1</f>
        <v>0</v>
      </c>
      <c r="D967" s="946">
        <f t="shared" si="89"/>
        <v>1</v>
      </c>
      <c r="E967" s="594"/>
      <c r="F967" s="705">
        <f t="shared" si="90"/>
        <v>955</v>
      </c>
      <c r="G967" s="756"/>
      <c r="H967" s="756"/>
      <c r="I967" s="756"/>
      <c r="J967" s="756"/>
      <c r="K967" s="756"/>
      <c r="L967" s="756"/>
      <c r="M967" s="756"/>
      <c r="N967" s="594"/>
      <c r="O967" s="705">
        <f t="shared" si="91"/>
        <v>955</v>
      </c>
      <c r="P967" s="756"/>
      <c r="Q967" s="756"/>
      <c r="R967" s="756"/>
      <c r="S967" s="756"/>
      <c r="T967" s="756"/>
      <c r="U967" s="756"/>
      <c r="V967" s="756"/>
      <c r="W967" s="594"/>
      <c r="X967" s="705">
        <f t="shared" si="92"/>
        <v>955</v>
      </c>
      <c r="Y967" s="756"/>
      <c r="Z967" s="756"/>
      <c r="AA967" s="756"/>
      <c r="AB967" s="756"/>
      <c r="AC967" s="756"/>
      <c r="AD967" s="756"/>
      <c r="AE967" s="756"/>
      <c r="AF967" s="594"/>
      <c r="AG967" s="705">
        <f t="shared" si="93"/>
        <v>955</v>
      </c>
      <c r="AH967" s="756"/>
      <c r="AI967" s="756"/>
      <c r="AJ967" s="756"/>
      <c r="AK967" s="756"/>
      <c r="AL967" s="756"/>
      <c r="AM967" s="756"/>
      <c r="AN967" s="756"/>
      <c r="AO967" s="685"/>
      <c r="AP967" s="705">
        <f t="shared" si="94"/>
        <v>955</v>
      </c>
      <c r="AQ967" s="756"/>
      <c r="AR967" s="756"/>
      <c r="AS967" s="756"/>
      <c r="AT967" s="756"/>
      <c r="AU967" s="756"/>
      <c r="AV967" s="756"/>
      <c r="AW967" s="756"/>
    </row>
    <row r="968" spans="2:49" x14ac:dyDescent="0.25">
      <c r="B968" s="705">
        <v>956</v>
      </c>
      <c r="C968" s="951">
        <f>(1+_xlfn.XLOOKUP(INT((B968-1)/12)+1,'ZC Curve'!$B$8:$B$107,'ZC Curve'!R$8:R$107,,0))^(1/12)-1</f>
        <v>0</v>
      </c>
      <c r="D968" s="946">
        <f t="shared" si="89"/>
        <v>1</v>
      </c>
      <c r="E968" s="594"/>
      <c r="F968" s="705">
        <f t="shared" si="90"/>
        <v>956</v>
      </c>
      <c r="G968" s="756"/>
      <c r="H968" s="756"/>
      <c r="I968" s="756"/>
      <c r="J968" s="756"/>
      <c r="K968" s="756"/>
      <c r="L968" s="756"/>
      <c r="M968" s="756"/>
      <c r="N968" s="594"/>
      <c r="O968" s="705">
        <f t="shared" si="91"/>
        <v>956</v>
      </c>
      <c r="P968" s="756"/>
      <c r="Q968" s="756"/>
      <c r="R968" s="756"/>
      <c r="S968" s="756"/>
      <c r="T968" s="756"/>
      <c r="U968" s="756"/>
      <c r="V968" s="756"/>
      <c r="W968" s="594"/>
      <c r="X968" s="705">
        <f t="shared" si="92"/>
        <v>956</v>
      </c>
      <c r="Y968" s="756"/>
      <c r="Z968" s="756"/>
      <c r="AA968" s="756"/>
      <c r="AB968" s="756"/>
      <c r="AC968" s="756"/>
      <c r="AD968" s="756"/>
      <c r="AE968" s="756"/>
      <c r="AF968" s="594"/>
      <c r="AG968" s="705">
        <f t="shared" si="93"/>
        <v>956</v>
      </c>
      <c r="AH968" s="756"/>
      <c r="AI968" s="756"/>
      <c r="AJ968" s="756"/>
      <c r="AK968" s="756"/>
      <c r="AL968" s="756"/>
      <c r="AM968" s="756"/>
      <c r="AN968" s="756"/>
      <c r="AO968" s="685"/>
      <c r="AP968" s="705">
        <f t="shared" si="94"/>
        <v>956</v>
      </c>
      <c r="AQ968" s="756"/>
      <c r="AR968" s="756"/>
      <c r="AS968" s="756"/>
      <c r="AT968" s="756"/>
      <c r="AU968" s="756"/>
      <c r="AV968" s="756"/>
      <c r="AW968" s="756"/>
    </row>
    <row r="969" spans="2:49" x14ac:dyDescent="0.25">
      <c r="B969" s="705">
        <v>957</v>
      </c>
      <c r="C969" s="951">
        <f>(1+_xlfn.XLOOKUP(INT((B969-1)/12)+1,'ZC Curve'!$B$8:$B$107,'ZC Curve'!R$8:R$107,,0))^(1/12)-1</f>
        <v>0</v>
      </c>
      <c r="D969" s="946">
        <f t="shared" si="89"/>
        <v>1</v>
      </c>
      <c r="E969" s="594"/>
      <c r="F969" s="705">
        <f t="shared" si="90"/>
        <v>957</v>
      </c>
      <c r="G969" s="756"/>
      <c r="H969" s="756"/>
      <c r="I969" s="756"/>
      <c r="J969" s="756"/>
      <c r="K969" s="756"/>
      <c r="L969" s="756"/>
      <c r="M969" s="756"/>
      <c r="N969" s="594"/>
      <c r="O969" s="705">
        <f t="shared" si="91"/>
        <v>957</v>
      </c>
      <c r="P969" s="756"/>
      <c r="Q969" s="756"/>
      <c r="R969" s="756"/>
      <c r="S969" s="756"/>
      <c r="T969" s="756"/>
      <c r="U969" s="756"/>
      <c r="V969" s="756"/>
      <c r="W969" s="594"/>
      <c r="X969" s="705">
        <f t="shared" si="92"/>
        <v>957</v>
      </c>
      <c r="Y969" s="756"/>
      <c r="Z969" s="756"/>
      <c r="AA969" s="756"/>
      <c r="AB969" s="756"/>
      <c r="AC969" s="756"/>
      <c r="AD969" s="756"/>
      <c r="AE969" s="756"/>
      <c r="AF969" s="594"/>
      <c r="AG969" s="705">
        <f t="shared" si="93"/>
        <v>957</v>
      </c>
      <c r="AH969" s="756"/>
      <c r="AI969" s="756"/>
      <c r="AJ969" s="756"/>
      <c r="AK969" s="756"/>
      <c r="AL969" s="756"/>
      <c r="AM969" s="756"/>
      <c r="AN969" s="756"/>
      <c r="AO969" s="685"/>
      <c r="AP969" s="705">
        <f t="shared" si="94"/>
        <v>957</v>
      </c>
      <c r="AQ969" s="756"/>
      <c r="AR969" s="756"/>
      <c r="AS969" s="756"/>
      <c r="AT969" s="756"/>
      <c r="AU969" s="756"/>
      <c r="AV969" s="756"/>
      <c r="AW969" s="756"/>
    </row>
    <row r="970" spans="2:49" x14ac:dyDescent="0.25">
      <c r="B970" s="705">
        <v>958</v>
      </c>
      <c r="C970" s="951">
        <f>(1+_xlfn.XLOOKUP(INT((B970-1)/12)+1,'ZC Curve'!$B$8:$B$107,'ZC Curve'!R$8:R$107,,0))^(1/12)-1</f>
        <v>0</v>
      </c>
      <c r="D970" s="946">
        <f t="shared" si="89"/>
        <v>1</v>
      </c>
      <c r="E970" s="594"/>
      <c r="F970" s="705">
        <f t="shared" si="90"/>
        <v>958</v>
      </c>
      <c r="G970" s="756"/>
      <c r="H970" s="756"/>
      <c r="I970" s="756"/>
      <c r="J970" s="756"/>
      <c r="K970" s="756"/>
      <c r="L970" s="756"/>
      <c r="M970" s="756"/>
      <c r="N970" s="594"/>
      <c r="O970" s="705">
        <f t="shared" si="91"/>
        <v>958</v>
      </c>
      <c r="P970" s="756"/>
      <c r="Q970" s="756"/>
      <c r="R970" s="756"/>
      <c r="S970" s="756"/>
      <c r="T970" s="756"/>
      <c r="U970" s="756"/>
      <c r="V970" s="756"/>
      <c r="W970" s="594"/>
      <c r="X970" s="705">
        <f t="shared" si="92"/>
        <v>958</v>
      </c>
      <c r="Y970" s="756"/>
      <c r="Z970" s="756"/>
      <c r="AA970" s="756"/>
      <c r="AB970" s="756"/>
      <c r="AC970" s="756"/>
      <c r="AD970" s="756"/>
      <c r="AE970" s="756"/>
      <c r="AF970" s="594"/>
      <c r="AG970" s="705">
        <f t="shared" si="93"/>
        <v>958</v>
      </c>
      <c r="AH970" s="756"/>
      <c r="AI970" s="756"/>
      <c r="AJ970" s="756"/>
      <c r="AK970" s="756"/>
      <c r="AL970" s="756"/>
      <c r="AM970" s="756"/>
      <c r="AN970" s="756"/>
      <c r="AO970" s="685"/>
      <c r="AP970" s="705">
        <f t="shared" si="94"/>
        <v>958</v>
      </c>
      <c r="AQ970" s="756"/>
      <c r="AR970" s="756"/>
      <c r="AS970" s="756"/>
      <c r="AT970" s="756"/>
      <c r="AU970" s="756"/>
      <c r="AV970" s="756"/>
      <c r="AW970" s="756"/>
    </row>
    <row r="971" spans="2:49" x14ac:dyDescent="0.25">
      <c r="B971" s="705">
        <v>959</v>
      </c>
      <c r="C971" s="951">
        <f>(1+_xlfn.XLOOKUP(INT((B971-1)/12)+1,'ZC Curve'!$B$8:$B$107,'ZC Curve'!R$8:R$107,,0))^(1/12)-1</f>
        <v>0</v>
      </c>
      <c r="D971" s="946">
        <f t="shared" si="89"/>
        <v>1</v>
      </c>
      <c r="E971" s="594"/>
      <c r="F971" s="705">
        <f t="shared" si="90"/>
        <v>959</v>
      </c>
      <c r="G971" s="756"/>
      <c r="H971" s="756"/>
      <c r="I971" s="756"/>
      <c r="J971" s="756"/>
      <c r="K971" s="756"/>
      <c r="L971" s="756"/>
      <c r="M971" s="756"/>
      <c r="N971" s="594"/>
      <c r="O971" s="705">
        <f t="shared" si="91"/>
        <v>959</v>
      </c>
      <c r="P971" s="756"/>
      <c r="Q971" s="756"/>
      <c r="R971" s="756"/>
      <c r="S971" s="756"/>
      <c r="T971" s="756"/>
      <c r="U971" s="756"/>
      <c r="V971" s="756"/>
      <c r="W971" s="594"/>
      <c r="X971" s="705">
        <f t="shared" si="92"/>
        <v>959</v>
      </c>
      <c r="Y971" s="756"/>
      <c r="Z971" s="756"/>
      <c r="AA971" s="756"/>
      <c r="AB971" s="756"/>
      <c r="AC971" s="756"/>
      <c r="AD971" s="756"/>
      <c r="AE971" s="756"/>
      <c r="AF971" s="594"/>
      <c r="AG971" s="705">
        <f t="shared" si="93"/>
        <v>959</v>
      </c>
      <c r="AH971" s="756"/>
      <c r="AI971" s="756"/>
      <c r="AJ971" s="756"/>
      <c r="AK971" s="756"/>
      <c r="AL971" s="756"/>
      <c r="AM971" s="756"/>
      <c r="AN971" s="756"/>
      <c r="AO971" s="685"/>
      <c r="AP971" s="705">
        <f t="shared" si="94"/>
        <v>959</v>
      </c>
      <c r="AQ971" s="756"/>
      <c r="AR971" s="756"/>
      <c r="AS971" s="756"/>
      <c r="AT971" s="756"/>
      <c r="AU971" s="756"/>
      <c r="AV971" s="756"/>
      <c r="AW971" s="756"/>
    </row>
    <row r="972" spans="2:49" x14ac:dyDescent="0.25">
      <c r="B972" s="705">
        <v>960</v>
      </c>
      <c r="C972" s="951">
        <f>(1+_xlfn.XLOOKUP(INT((B972-1)/12)+1,'ZC Curve'!$B$8:$B$107,'ZC Curve'!R$8:R$107,,0))^(1/12)-1</f>
        <v>0</v>
      </c>
      <c r="D972" s="946">
        <f t="shared" si="89"/>
        <v>1</v>
      </c>
      <c r="E972" s="594"/>
      <c r="F972" s="705">
        <f t="shared" si="90"/>
        <v>960</v>
      </c>
      <c r="G972" s="756"/>
      <c r="H972" s="756"/>
      <c r="I972" s="756"/>
      <c r="J972" s="756"/>
      <c r="K972" s="756"/>
      <c r="L972" s="756"/>
      <c r="M972" s="756"/>
      <c r="N972" s="594"/>
      <c r="O972" s="705">
        <f t="shared" si="91"/>
        <v>960</v>
      </c>
      <c r="P972" s="756"/>
      <c r="Q972" s="756"/>
      <c r="R972" s="756"/>
      <c r="S972" s="756"/>
      <c r="T972" s="756"/>
      <c r="U972" s="756"/>
      <c r="V972" s="756"/>
      <c r="W972" s="594"/>
      <c r="X972" s="705">
        <f t="shared" si="92"/>
        <v>960</v>
      </c>
      <c r="Y972" s="756"/>
      <c r="Z972" s="756"/>
      <c r="AA972" s="756"/>
      <c r="AB972" s="756"/>
      <c r="AC972" s="756"/>
      <c r="AD972" s="756"/>
      <c r="AE972" s="756"/>
      <c r="AF972" s="594"/>
      <c r="AG972" s="705">
        <f t="shared" si="93"/>
        <v>960</v>
      </c>
      <c r="AH972" s="756"/>
      <c r="AI972" s="756"/>
      <c r="AJ972" s="756"/>
      <c r="AK972" s="756"/>
      <c r="AL972" s="756"/>
      <c r="AM972" s="756"/>
      <c r="AN972" s="756"/>
      <c r="AO972" s="685"/>
      <c r="AP972" s="705">
        <f t="shared" si="94"/>
        <v>960</v>
      </c>
      <c r="AQ972" s="756"/>
      <c r="AR972" s="756"/>
      <c r="AS972" s="756"/>
      <c r="AT972" s="756"/>
      <c r="AU972" s="756"/>
      <c r="AV972" s="756"/>
      <c r="AW972" s="756"/>
    </row>
    <row r="973" spans="2:49" x14ac:dyDescent="0.25">
      <c r="B973" s="705">
        <v>961</v>
      </c>
      <c r="C973" s="951">
        <f>(1+_xlfn.XLOOKUP(INT((B973-1)/12)+1,'ZC Curve'!$B$8:$B$107,'ZC Curve'!R$8:R$107,,0))^(1/12)-1</f>
        <v>0</v>
      </c>
      <c r="D973" s="946">
        <f t="shared" si="89"/>
        <v>1</v>
      </c>
      <c r="E973" s="594"/>
      <c r="F973" s="705">
        <f t="shared" si="90"/>
        <v>961</v>
      </c>
      <c r="G973" s="756"/>
      <c r="H973" s="756"/>
      <c r="I973" s="756"/>
      <c r="J973" s="756"/>
      <c r="K973" s="756"/>
      <c r="L973" s="756"/>
      <c r="M973" s="756"/>
      <c r="N973" s="594"/>
      <c r="O973" s="705">
        <f t="shared" si="91"/>
        <v>961</v>
      </c>
      <c r="P973" s="756"/>
      <c r="Q973" s="756"/>
      <c r="R973" s="756"/>
      <c r="S973" s="756"/>
      <c r="T973" s="756"/>
      <c r="U973" s="756"/>
      <c r="V973" s="756"/>
      <c r="W973" s="594"/>
      <c r="X973" s="705">
        <f t="shared" si="92"/>
        <v>961</v>
      </c>
      <c r="Y973" s="756"/>
      <c r="Z973" s="756"/>
      <c r="AA973" s="756"/>
      <c r="AB973" s="756"/>
      <c r="AC973" s="756"/>
      <c r="AD973" s="756"/>
      <c r="AE973" s="756"/>
      <c r="AF973" s="594"/>
      <c r="AG973" s="705">
        <f t="shared" si="93"/>
        <v>961</v>
      </c>
      <c r="AH973" s="756"/>
      <c r="AI973" s="756"/>
      <c r="AJ973" s="756"/>
      <c r="AK973" s="756"/>
      <c r="AL973" s="756"/>
      <c r="AM973" s="756"/>
      <c r="AN973" s="756"/>
      <c r="AO973" s="685"/>
      <c r="AP973" s="705">
        <f t="shared" si="94"/>
        <v>961</v>
      </c>
      <c r="AQ973" s="756"/>
      <c r="AR973" s="756"/>
      <c r="AS973" s="756"/>
      <c r="AT973" s="756"/>
      <c r="AU973" s="756"/>
      <c r="AV973" s="756"/>
      <c r="AW973" s="756"/>
    </row>
    <row r="974" spans="2:49" x14ac:dyDescent="0.25">
      <c r="B974" s="705">
        <v>962</v>
      </c>
      <c r="C974" s="951">
        <f>(1+_xlfn.XLOOKUP(INT((B974-1)/12)+1,'ZC Curve'!$B$8:$B$107,'ZC Curve'!R$8:R$107,,0))^(1/12)-1</f>
        <v>0</v>
      </c>
      <c r="D974" s="946">
        <f t="shared" ref="D974:D1037" si="95">D973/(1+C974)</f>
        <v>1</v>
      </c>
      <c r="E974" s="594"/>
      <c r="F974" s="705">
        <f t="shared" ref="F974:F1037" si="96">F973+1</f>
        <v>962</v>
      </c>
      <c r="G974" s="756"/>
      <c r="H974" s="756"/>
      <c r="I974" s="756"/>
      <c r="J974" s="756"/>
      <c r="K974" s="756"/>
      <c r="L974" s="756"/>
      <c r="M974" s="756"/>
      <c r="N974" s="594"/>
      <c r="O974" s="705">
        <f t="shared" ref="O974:O1037" si="97">O973+1</f>
        <v>962</v>
      </c>
      <c r="P974" s="756"/>
      <c r="Q974" s="756"/>
      <c r="R974" s="756"/>
      <c r="S974" s="756"/>
      <c r="T974" s="756"/>
      <c r="U974" s="756"/>
      <c r="V974" s="756"/>
      <c r="W974" s="594"/>
      <c r="X974" s="705">
        <f t="shared" ref="X974:X1037" si="98">X973+1</f>
        <v>962</v>
      </c>
      <c r="Y974" s="756"/>
      <c r="Z974" s="756"/>
      <c r="AA974" s="756"/>
      <c r="AB974" s="756"/>
      <c r="AC974" s="756"/>
      <c r="AD974" s="756"/>
      <c r="AE974" s="756"/>
      <c r="AF974" s="594"/>
      <c r="AG974" s="705">
        <f t="shared" ref="AG974:AG1037" si="99">AG973+1</f>
        <v>962</v>
      </c>
      <c r="AH974" s="756"/>
      <c r="AI974" s="756"/>
      <c r="AJ974" s="756"/>
      <c r="AK974" s="756"/>
      <c r="AL974" s="756"/>
      <c r="AM974" s="756"/>
      <c r="AN974" s="756"/>
      <c r="AO974" s="685"/>
      <c r="AP974" s="705">
        <f t="shared" ref="AP974:AP1037" si="100">AP973+1</f>
        <v>962</v>
      </c>
      <c r="AQ974" s="756"/>
      <c r="AR974" s="756"/>
      <c r="AS974" s="756"/>
      <c r="AT974" s="756"/>
      <c r="AU974" s="756"/>
      <c r="AV974" s="756"/>
      <c r="AW974" s="756"/>
    </row>
    <row r="975" spans="2:49" x14ac:dyDescent="0.25">
      <c r="B975" s="705">
        <v>963</v>
      </c>
      <c r="C975" s="951">
        <f>(1+_xlfn.XLOOKUP(INT((B975-1)/12)+1,'ZC Curve'!$B$8:$B$107,'ZC Curve'!R$8:R$107,,0))^(1/12)-1</f>
        <v>0</v>
      </c>
      <c r="D975" s="946">
        <f t="shared" si="95"/>
        <v>1</v>
      </c>
      <c r="E975" s="594"/>
      <c r="F975" s="705">
        <f t="shared" si="96"/>
        <v>963</v>
      </c>
      <c r="G975" s="756"/>
      <c r="H975" s="756"/>
      <c r="I975" s="756"/>
      <c r="J975" s="756"/>
      <c r="K975" s="756"/>
      <c r="L975" s="756"/>
      <c r="M975" s="756"/>
      <c r="N975" s="594"/>
      <c r="O975" s="705">
        <f t="shared" si="97"/>
        <v>963</v>
      </c>
      <c r="P975" s="756"/>
      <c r="Q975" s="756"/>
      <c r="R975" s="756"/>
      <c r="S975" s="756"/>
      <c r="T975" s="756"/>
      <c r="U975" s="756"/>
      <c r="V975" s="756"/>
      <c r="W975" s="594"/>
      <c r="X975" s="705">
        <f t="shared" si="98"/>
        <v>963</v>
      </c>
      <c r="Y975" s="756"/>
      <c r="Z975" s="756"/>
      <c r="AA975" s="756"/>
      <c r="AB975" s="756"/>
      <c r="AC975" s="756"/>
      <c r="AD975" s="756"/>
      <c r="AE975" s="756"/>
      <c r="AF975" s="594"/>
      <c r="AG975" s="705">
        <f t="shared" si="99"/>
        <v>963</v>
      </c>
      <c r="AH975" s="756"/>
      <c r="AI975" s="756"/>
      <c r="AJ975" s="756"/>
      <c r="AK975" s="756"/>
      <c r="AL975" s="756"/>
      <c r="AM975" s="756"/>
      <c r="AN975" s="756"/>
      <c r="AO975" s="685"/>
      <c r="AP975" s="705">
        <f t="shared" si="100"/>
        <v>963</v>
      </c>
      <c r="AQ975" s="756"/>
      <c r="AR975" s="756"/>
      <c r="AS975" s="756"/>
      <c r="AT975" s="756"/>
      <c r="AU975" s="756"/>
      <c r="AV975" s="756"/>
      <c r="AW975" s="756"/>
    </row>
    <row r="976" spans="2:49" x14ac:dyDescent="0.25">
      <c r="B976" s="705">
        <v>964</v>
      </c>
      <c r="C976" s="951">
        <f>(1+_xlfn.XLOOKUP(INT((B976-1)/12)+1,'ZC Curve'!$B$8:$B$107,'ZC Curve'!R$8:R$107,,0))^(1/12)-1</f>
        <v>0</v>
      </c>
      <c r="D976" s="946">
        <f t="shared" si="95"/>
        <v>1</v>
      </c>
      <c r="E976" s="594"/>
      <c r="F976" s="705">
        <f t="shared" si="96"/>
        <v>964</v>
      </c>
      <c r="G976" s="756"/>
      <c r="H976" s="756"/>
      <c r="I976" s="756"/>
      <c r="J976" s="756"/>
      <c r="K976" s="756"/>
      <c r="L976" s="756"/>
      <c r="M976" s="756"/>
      <c r="N976" s="594"/>
      <c r="O976" s="705">
        <f t="shared" si="97"/>
        <v>964</v>
      </c>
      <c r="P976" s="756"/>
      <c r="Q976" s="756"/>
      <c r="R976" s="756"/>
      <c r="S976" s="756"/>
      <c r="T976" s="756"/>
      <c r="U976" s="756"/>
      <c r="V976" s="756"/>
      <c r="W976" s="594"/>
      <c r="X976" s="705">
        <f t="shared" si="98"/>
        <v>964</v>
      </c>
      <c r="Y976" s="756"/>
      <c r="Z976" s="756"/>
      <c r="AA976" s="756"/>
      <c r="AB976" s="756"/>
      <c r="AC976" s="756"/>
      <c r="AD976" s="756"/>
      <c r="AE976" s="756"/>
      <c r="AF976" s="594"/>
      <c r="AG976" s="705">
        <f t="shared" si="99"/>
        <v>964</v>
      </c>
      <c r="AH976" s="756"/>
      <c r="AI976" s="756"/>
      <c r="AJ976" s="756"/>
      <c r="AK976" s="756"/>
      <c r="AL976" s="756"/>
      <c r="AM976" s="756"/>
      <c r="AN976" s="756"/>
      <c r="AO976" s="685"/>
      <c r="AP976" s="705">
        <f t="shared" si="100"/>
        <v>964</v>
      </c>
      <c r="AQ976" s="756"/>
      <c r="AR976" s="756"/>
      <c r="AS976" s="756"/>
      <c r="AT976" s="756"/>
      <c r="AU976" s="756"/>
      <c r="AV976" s="756"/>
      <c r="AW976" s="756"/>
    </row>
    <row r="977" spans="2:49" x14ac:dyDescent="0.25">
      <c r="B977" s="705">
        <v>965</v>
      </c>
      <c r="C977" s="951">
        <f>(1+_xlfn.XLOOKUP(INT((B977-1)/12)+1,'ZC Curve'!$B$8:$B$107,'ZC Curve'!R$8:R$107,,0))^(1/12)-1</f>
        <v>0</v>
      </c>
      <c r="D977" s="946">
        <f t="shared" si="95"/>
        <v>1</v>
      </c>
      <c r="E977" s="594"/>
      <c r="F977" s="705">
        <f t="shared" si="96"/>
        <v>965</v>
      </c>
      <c r="G977" s="756"/>
      <c r="H977" s="756"/>
      <c r="I977" s="756"/>
      <c r="J977" s="756"/>
      <c r="K977" s="756"/>
      <c r="L977" s="756"/>
      <c r="M977" s="756"/>
      <c r="N977" s="594"/>
      <c r="O977" s="705">
        <f t="shared" si="97"/>
        <v>965</v>
      </c>
      <c r="P977" s="756"/>
      <c r="Q977" s="756"/>
      <c r="R977" s="756"/>
      <c r="S977" s="756"/>
      <c r="T977" s="756"/>
      <c r="U977" s="756"/>
      <c r="V977" s="756"/>
      <c r="W977" s="594"/>
      <c r="X977" s="705">
        <f t="shared" si="98"/>
        <v>965</v>
      </c>
      <c r="Y977" s="756"/>
      <c r="Z977" s="756"/>
      <c r="AA977" s="756"/>
      <c r="AB977" s="756"/>
      <c r="AC977" s="756"/>
      <c r="AD977" s="756"/>
      <c r="AE977" s="756"/>
      <c r="AF977" s="594"/>
      <c r="AG977" s="705">
        <f t="shared" si="99"/>
        <v>965</v>
      </c>
      <c r="AH977" s="756"/>
      <c r="AI977" s="756"/>
      <c r="AJ977" s="756"/>
      <c r="AK977" s="756"/>
      <c r="AL977" s="756"/>
      <c r="AM977" s="756"/>
      <c r="AN977" s="756"/>
      <c r="AO977" s="685"/>
      <c r="AP977" s="705">
        <f t="shared" si="100"/>
        <v>965</v>
      </c>
      <c r="AQ977" s="756"/>
      <c r="AR977" s="756"/>
      <c r="AS977" s="756"/>
      <c r="AT977" s="756"/>
      <c r="AU977" s="756"/>
      <c r="AV977" s="756"/>
      <c r="AW977" s="756"/>
    </row>
    <row r="978" spans="2:49" x14ac:dyDescent="0.25">
      <c r="B978" s="705">
        <v>966</v>
      </c>
      <c r="C978" s="951">
        <f>(1+_xlfn.XLOOKUP(INT((B978-1)/12)+1,'ZC Curve'!$B$8:$B$107,'ZC Curve'!R$8:R$107,,0))^(1/12)-1</f>
        <v>0</v>
      </c>
      <c r="D978" s="946">
        <f t="shared" si="95"/>
        <v>1</v>
      </c>
      <c r="E978" s="594"/>
      <c r="F978" s="705">
        <f t="shared" si="96"/>
        <v>966</v>
      </c>
      <c r="G978" s="756"/>
      <c r="H978" s="756"/>
      <c r="I978" s="756"/>
      <c r="J978" s="756"/>
      <c r="K978" s="756"/>
      <c r="L978" s="756"/>
      <c r="M978" s="756"/>
      <c r="N978" s="594"/>
      <c r="O978" s="705">
        <f t="shared" si="97"/>
        <v>966</v>
      </c>
      <c r="P978" s="756"/>
      <c r="Q978" s="756"/>
      <c r="R978" s="756"/>
      <c r="S978" s="756"/>
      <c r="T978" s="756"/>
      <c r="U978" s="756"/>
      <c r="V978" s="756"/>
      <c r="W978" s="594"/>
      <c r="X978" s="705">
        <f t="shared" si="98"/>
        <v>966</v>
      </c>
      <c r="Y978" s="756"/>
      <c r="Z978" s="756"/>
      <c r="AA978" s="756"/>
      <c r="AB978" s="756"/>
      <c r="AC978" s="756"/>
      <c r="AD978" s="756"/>
      <c r="AE978" s="756"/>
      <c r="AF978" s="594"/>
      <c r="AG978" s="705">
        <f t="shared" si="99"/>
        <v>966</v>
      </c>
      <c r="AH978" s="756"/>
      <c r="AI978" s="756"/>
      <c r="AJ978" s="756"/>
      <c r="AK978" s="756"/>
      <c r="AL978" s="756"/>
      <c r="AM978" s="756"/>
      <c r="AN978" s="756"/>
      <c r="AO978" s="685"/>
      <c r="AP978" s="705">
        <f t="shared" si="100"/>
        <v>966</v>
      </c>
      <c r="AQ978" s="756"/>
      <c r="AR978" s="756"/>
      <c r="AS978" s="756"/>
      <c r="AT978" s="756"/>
      <c r="AU978" s="756"/>
      <c r="AV978" s="756"/>
      <c r="AW978" s="756"/>
    </row>
    <row r="979" spans="2:49" x14ac:dyDescent="0.25">
      <c r="B979" s="705">
        <v>967</v>
      </c>
      <c r="C979" s="951">
        <f>(1+_xlfn.XLOOKUP(INT((B979-1)/12)+1,'ZC Curve'!$B$8:$B$107,'ZC Curve'!R$8:R$107,,0))^(1/12)-1</f>
        <v>0</v>
      </c>
      <c r="D979" s="946">
        <f t="shared" si="95"/>
        <v>1</v>
      </c>
      <c r="E979" s="594"/>
      <c r="F979" s="705">
        <f t="shared" si="96"/>
        <v>967</v>
      </c>
      <c r="G979" s="756"/>
      <c r="H979" s="756"/>
      <c r="I979" s="756"/>
      <c r="J979" s="756"/>
      <c r="K979" s="756"/>
      <c r="L979" s="756"/>
      <c r="M979" s="756"/>
      <c r="N979" s="594"/>
      <c r="O979" s="705">
        <f t="shared" si="97"/>
        <v>967</v>
      </c>
      <c r="P979" s="756"/>
      <c r="Q979" s="756"/>
      <c r="R979" s="756"/>
      <c r="S979" s="756"/>
      <c r="T979" s="756"/>
      <c r="U979" s="756"/>
      <c r="V979" s="756"/>
      <c r="W979" s="594"/>
      <c r="X979" s="705">
        <f t="shared" si="98"/>
        <v>967</v>
      </c>
      <c r="Y979" s="756"/>
      <c r="Z979" s="756"/>
      <c r="AA979" s="756"/>
      <c r="AB979" s="756"/>
      <c r="AC979" s="756"/>
      <c r="AD979" s="756"/>
      <c r="AE979" s="756"/>
      <c r="AF979" s="594"/>
      <c r="AG979" s="705">
        <f t="shared" si="99"/>
        <v>967</v>
      </c>
      <c r="AH979" s="756"/>
      <c r="AI979" s="756"/>
      <c r="AJ979" s="756"/>
      <c r="AK979" s="756"/>
      <c r="AL979" s="756"/>
      <c r="AM979" s="756"/>
      <c r="AN979" s="756"/>
      <c r="AO979" s="685"/>
      <c r="AP979" s="705">
        <f t="shared" si="100"/>
        <v>967</v>
      </c>
      <c r="AQ979" s="756"/>
      <c r="AR979" s="756"/>
      <c r="AS979" s="756"/>
      <c r="AT979" s="756"/>
      <c r="AU979" s="756"/>
      <c r="AV979" s="756"/>
      <c r="AW979" s="756"/>
    </row>
    <row r="980" spans="2:49" x14ac:dyDescent="0.25">
      <c r="B980" s="705">
        <v>968</v>
      </c>
      <c r="C980" s="951">
        <f>(1+_xlfn.XLOOKUP(INT((B980-1)/12)+1,'ZC Curve'!$B$8:$B$107,'ZC Curve'!R$8:R$107,,0))^(1/12)-1</f>
        <v>0</v>
      </c>
      <c r="D980" s="946">
        <f t="shared" si="95"/>
        <v>1</v>
      </c>
      <c r="E980" s="594"/>
      <c r="F980" s="705">
        <f t="shared" si="96"/>
        <v>968</v>
      </c>
      <c r="G980" s="756"/>
      <c r="H980" s="756"/>
      <c r="I980" s="756"/>
      <c r="J980" s="756"/>
      <c r="K980" s="756"/>
      <c r="L980" s="756"/>
      <c r="M980" s="756"/>
      <c r="N980" s="594"/>
      <c r="O980" s="705">
        <f t="shared" si="97"/>
        <v>968</v>
      </c>
      <c r="P980" s="756"/>
      <c r="Q980" s="756"/>
      <c r="R980" s="756"/>
      <c r="S980" s="756"/>
      <c r="T980" s="756"/>
      <c r="U980" s="756"/>
      <c r="V980" s="756"/>
      <c r="W980" s="594"/>
      <c r="X980" s="705">
        <f t="shared" si="98"/>
        <v>968</v>
      </c>
      <c r="Y980" s="756"/>
      <c r="Z980" s="756"/>
      <c r="AA980" s="756"/>
      <c r="AB980" s="756"/>
      <c r="AC980" s="756"/>
      <c r="AD980" s="756"/>
      <c r="AE980" s="756"/>
      <c r="AF980" s="594"/>
      <c r="AG980" s="705">
        <f t="shared" si="99"/>
        <v>968</v>
      </c>
      <c r="AH980" s="756"/>
      <c r="AI980" s="756"/>
      <c r="AJ980" s="756"/>
      <c r="AK980" s="756"/>
      <c r="AL980" s="756"/>
      <c r="AM980" s="756"/>
      <c r="AN980" s="756"/>
      <c r="AO980" s="685"/>
      <c r="AP980" s="705">
        <f t="shared" si="100"/>
        <v>968</v>
      </c>
      <c r="AQ980" s="756"/>
      <c r="AR980" s="756"/>
      <c r="AS980" s="756"/>
      <c r="AT980" s="756"/>
      <c r="AU980" s="756"/>
      <c r="AV980" s="756"/>
      <c r="AW980" s="756"/>
    </row>
    <row r="981" spans="2:49" x14ac:dyDescent="0.25">
      <c r="B981" s="705">
        <v>969</v>
      </c>
      <c r="C981" s="951">
        <f>(1+_xlfn.XLOOKUP(INT((B981-1)/12)+1,'ZC Curve'!$B$8:$B$107,'ZC Curve'!R$8:R$107,,0))^(1/12)-1</f>
        <v>0</v>
      </c>
      <c r="D981" s="946">
        <f t="shared" si="95"/>
        <v>1</v>
      </c>
      <c r="E981" s="594"/>
      <c r="F981" s="705">
        <f t="shared" si="96"/>
        <v>969</v>
      </c>
      <c r="G981" s="756"/>
      <c r="H981" s="756"/>
      <c r="I981" s="756"/>
      <c r="J981" s="756"/>
      <c r="K981" s="756"/>
      <c r="L981" s="756"/>
      <c r="M981" s="756"/>
      <c r="N981" s="594"/>
      <c r="O981" s="705">
        <f t="shared" si="97"/>
        <v>969</v>
      </c>
      <c r="P981" s="756"/>
      <c r="Q981" s="756"/>
      <c r="R981" s="756"/>
      <c r="S981" s="756"/>
      <c r="T981" s="756"/>
      <c r="U981" s="756"/>
      <c r="V981" s="756"/>
      <c r="W981" s="594"/>
      <c r="X981" s="705">
        <f t="shared" si="98"/>
        <v>969</v>
      </c>
      <c r="Y981" s="756"/>
      <c r="Z981" s="756"/>
      <c r="AA981" s="756"/>
      <c r="AB981" s="756"/>
      <c r="AC981" s="756"/>
      <c r="AD981" s="756"/>
      <c r="AE981" s="756"/>
      <c r="AF981" s="594"/>
      <c r="AG981" s="705">
        <f t="shared" si="99"/>
        <v>969</v>
      </c>
      <c r="AH981" s="756"/>
      <c r="AI981" s="756"/>
      <c r="AJ981" s="756"/>
      <c r="AK981" s="756"/>
      <c r="AL981" s="756"/>
      <c r="AM981" s="756"/>
      <c r="AN981" s="756"/>
      <c r="AO981" s="685"/>
      <c r="AP981" s="705">
        <f t="shared" si="100"/>
        <v>969</v>
      </c>
      <c r="AQ981" s="756"/>
      <c r="AR981" s="756"/>
      <c r="AS981" s="756"/>
      <c r="AT981" s="756"/>
      <c r="AU981" s="756"/>
      <c r="AV981" s="756"/>
      <c r="AW981" s="756"/>
    </row>
    <row r="982" spans="2:49" x14ac:dyDescent="0.25">
      <c r="B982" s="705">
        <v>970</v>
      </c>
      <c r="C982" s="951">
        <f>(1+_xlfn.XLOOKUP(INT((B982-1)/12)+1,'ZC Curve'!$B$8:$B$107,'ZC Curve'!R$8:R$107,,0))^(1/12)-1</f>
        <v>0</v>
      </c>
      <c r="D982" s="946">
        <f t="shared" si="95"/>
        <v>1</v>
      </c>
      <c r="E982" s="594"/>
      <c r="F982" s="705">
        <f t="shared" si="96"/>
        <v>970</v>
      </c>
      <c r="G982" s="756"/>
      <c r="H982" s="756"/>
      <c r="I982" s="756"/>
      <c r="J982" s="756"/>
      <c r="K982" s="756"/>
      <c r="L982" s="756"/>
      <c r="M982" s="756"/>
      <c r="N982" s="594"/>
      <c r="O982" s="705">
        <f t="shared" si="97"/>
        <v>970</v>
      </c>
      <c r="P982" s="756"/>
      <c r="Q982" s="756"/>
      <c r="R982" s="756"/>
      <c r="S982" s="756"/>
      <c r="T982" s="756"/>
      <c r="U982" s="756"/>
      <c r="V982" s="756"/>
      <c r="W982" s="594"/>
      <c r="X982" s="705">
        <f t="shared" si="98"/>
        <v>970</v>
      </c>
      <c r="Y982" s="756"/>
      <c r="Z982" s="756"/>
      <c r="AA982" s="756"/>
      <c r="AB982" s="756"/>
      <c r="AC982" s="756"/>
      <c r="AD982" s="756"/>
      <c r="AE982" s="756"/>
      <c r="AF982" s="594"/>
      <c r="AG982" s="705">
        <f t="shared" si="99"/>
        <v>970</v>
      </c>
      <c r="AH982" s="756"/>
      <c r="AI982" s="756"/>
      <c r="AJ982" s="756"/>
      <c r="AK982" s="756"/>
      <c r="AL982" s="756"/>
      <c r="AM982" s="756"/>
      <c r="AN982" s="756"/>
      <c r="AO982" s="685"/>
      <c r="AP982" s="705">
        <f t="shared" si="100"/>
        <v>970</v>
      </c>
      <c r="AQ982" s="756"/>
      <c r="AR982" s="756"/>
      <c r="AS982" s="756"/>
      <c r="AT982" s="756"/>
      <c r="AU982" s="756"/>
      <c r="AV982" s="756"/>
      <c r="AW982" s="756"/>
    </row>
    <row r="983" spans="2:49" x14ac:dyDescent="0.25">
      <c r="B983" s="705">
        <v>971</v>
      </c>
      <c r="C983" s="951">
        <f>(1+_xlfn.XLOOKUP(INT((B983-1)/12)+1,'ZC Curve'!$B$8:$B$107,'ZC Curve'!R$8:R$107,,0))^(1/12)-1</f>
        <v>0</v>
      </c>
      <c r="D983" s="946">
        <f t="shared" si="95"/>
        <v>1</v>
      </c>
      <c r="E983" s="594"/>
      <c r="F983" s="705">
        <f t="shared" si="96"/>
        <v>971</v>
      </c>
      <c r="G983" s="756"/>
      <c r="H983" s="756"/>
      <c r="I983" s="756"/>
      <c r="J983" s="756"/>
      <c r="K983" s="756"/>
      <c r="L983" s="756"/>
      <c r="M983" s="756"/>
      <c r="N983" s="594"/>
      <c r="O983" s="705">
        <f t="shared" si="97"/>
        <v>971</v>
      </c>
      <c r="P983" s="756"/>
      <c r="Q983" s="756"/>
      <c r="R983" s="756"/>
      <c r="S983" s="756"/>
      <c r="T983" s="756"/>
      <c r="U983" s="756"/>
      <c r="V983" s="756"/>
      <c r="W983" s="594"/>
      <c r="X983" s="705">
        <f t="shared" si="98"/>
        <v>971</v>
      </c>
      <c r="Y983" s="756"/>
      <c r="Z983" s="756"/>
      <c r="AA983" s="756"/>
      <c r="AB983" s="756"/>
      <c r="AC983" s="756"/>
      <c r="AD983" s="756"/>
      <c r="AE983" s="756"/>
      <c r="AF983" s="594"/>
      <c r="AG983" s="705">
        <f t="shared" si="99"/>
        <v>971</v>
      </c>
      <c r="AH983" s="756"/>
      <c r="AI983" s="756"/>
      <c r="AJ983" s="756"/>
      <c r="AK983" s="756"/>
      <c r="AL983" s="756"/>
      <c r="AM983" s="756"/>
      <c r="AN983" s="756"/>
      <c r="AO983" s="685"/>
      <c r="AP983" s="705">
        <f t="shared" si="100"/>
        <v>971</v>
      </c>
      <c r="AQ983" s="756"/>
      <c r="AR983" s="756"/>
      <c r="AS983" s="756"/>
      <c r="AT983" s="756"/>
      <c r="AU983" s="756"/>
      <c r="AV983" s="756"/>
      <c r="AW983" s="756"/>
    </row>
    <row r="984" spans="2:49" x14ac:dyDescent="0.25">
      <c r="B984" s="705">
        <v>972</v>
      </c>
      <c r="C984" s="951">
        <f>(1+_xlfn.XLOOKUP(INT((B984-1)/12)+1,'ZC Curve'!$B$8:$B$107,'ZC Curve'!R$8:R$107,,0))^(1/12)-1</f>
        <v>0</v>
      </c>
      <c r="D984" s="946">
        <f t="shared" si="95"/>
        <v>1</v>
      </c>
      <c r="E984" s="594"/>
      <c r="F984" s="705">
        <f t="shared" si="96"/>
        <v>972</v>
      </c>
      <c r="G984" s="756"/>
      <c r="H984" s="756"/>
      <c r="I984" s="756"/>
      <c r="J984" s="756"/>
      <c r="K984" s="756"/>
      <c r="L984" s="756"/>
      <c r="M984" s="756"/>
      <c r="N984" s="594"/>
      <c r="O984" s="705">
        <f t="shared" si="97"/>
        <v>972</v>
      </c>
      <c r="P984" s="756"/>
      <c r="Q984" s="756"/>
      <c r="R984" s="756"/>
      <c r="S984" s="756"/>
      <c r="T984" s="756"/>
      <c r="U984" s="756"/>
      <c r="V984" s="756"/>
      <c r="W984" s="594"/>
      <c r="X984" s="705">
        <f t="shared" si="98"/>
        <v>972</v>
      </c>
      <c r="Y984" s="756"/>
      <c r="Z984" s="756"/>
      <c r="AA984" s="756"/>
      <c r="AB984" s="756"/>
      <c r="AC984" s="756"/>
      <c r="AD984" s="756"/>
      <c r="AE984" s="756"/>
      <c r="AF984" s="594"/>
      <c r="AG984" s="705">
        <f t="shared" si="99"/>
        <v>972</v>
      </c>
      <c r="AH984" s="756"/>
      <c r="AI984" s="756"/>
      <c r="AJ984" s="756"/>
      <c r="AK984" s="756"/>
      <c r="AL984" s="756"/>
      <c r="AM984" s="756"/>
      <c r="AN984" s="756"/>
      <c r="AO984" s="685"/>
      <c r="AP984" s="705">
        <f t="shared" si="100"/>
        <v>972</v>
      </c>
      <c r="AQ984" s="756"/>
      <c r="AR984" s="756"/>
      <c r="AS984" s="756"/>
      <c r="AT984" s="756"/>
      <c r="AU984" s="756"/>
      <c r="AV984" s="756"/>
      <c r="AW984" s="756"/>
    </row>
    <row r="985" spans="2:49" x14ac:dyDescent="0.25">
      <c r="B985" s="705">
        <v>973</v>
      </c>
      <c r="C985" s="951">
        <f>(1+_xlfn.XLOOKUP(INT((B985-1)/12)+1,'ZC Curve'!$B$8:$B$107,'ZC Curve'!R$8:R$107,,0))^(1/12)-1</f>
        <v>0</v>
      </c>
      <c r="D985" s="946">
        <f t="shared" si="95"/>
        <v>1</v>
      </c>
      <c r="E985" s="594"/>
      <c r="F985" s="705">
        <f t="shared" si="96"/>
        <v>973</v>
      </c>
      <c r="G985" s="756"/>
      <c r="H985" s="756"/>
      <c r="I985" s="756"/>
      <c r="J985" s="756"/>
      <c r="K985" s="756"/>
      <c r="L985" s="756"/>
      <c r="M985" s="756"/>
      <c r="N985" s="594"/>
      <c r="O985" s="705">
        <f t="shared" si="97"/>
        <v>973</v>
      </c>
      <c r="P985" s="756"/>
      <c r="Q985" s="756"/>
      <c r="R985" s="756"/>
      <c r="S985" s="756"/>
      <c r="T985" s="756"/>
      <c r="U985" s="756"/>
      <c r="V985" s="756"/>
      <c r="W985" s="594"/>
      <c r="X985" s="705">
        <f t="shared" si="98"/>
        <v>973</v>
      </c>
      <c r="Y985" s="756"/>
      <c r="Z985" s="756"/>
      <c r="AA985" s="756"/>
      <c r="AB985" s="756"/>
      <c r="AC985" s="756"/>
      <c r="AD985" s="756"/>
      <c r="AE985" s="756"/>
      <c r="AF985" s="594"/>
      <c r="AG985" s="705">
        <f t="shared" si="99"/>
        <v>973</v>
      </c>
      <c r="AH985" s="756"/>
      <c r="AI985" s="756"/>
      <c r="AJ985" s="756"/>
      <c r="AK985" s="756"/>
      <c r="AL985" s="756"/>
      <c r="AM985" s="756"/>
      <c r="AN985" s="756"/>
      <c r="AO985" s="685"/>
      <c r="AP985" s="705">
        <f t="shared" si="100"/>
        <v>973</v>
      </c>
      <c r="AQ985" s="756"/>
      <c r="AR985" s="756"/>
      <c r="AS985" s="756"/>
      <c r="AT985" s="756"/>
      <c r="AU985" s="756"/>
      <c r="AV985" s="756"/>
      <c r="AW985" s="756"/>
    </row>
    <row r="986" spans="2:49" x14ac:dyDescent="0.25">
      <c r="B986" s="705">
        <v>974</v>
      </c>
      <c r="C986" s="951">
        <f>(1+_xlfn.XLOOKUP(INT((B986-1)/12)+1,'ZC Curve'!$B$8:$B$107,'ZC Curve'!R$8:R$107,,0))^(1/12)-1</f>
        <v>0</v>
      </c>
      <c r="D986" s="946">
        <f t="shared" si="95"/>
        <v>1</v>
      </c>
      <c r="E986" s="594"/>
      <c r="F986" s="705">
        <f t="shared" si="96"/>
        <v>974</v>
      </c>
      <c r="G986" s="756"/>
      <c r="H986" s="756"/>
      <c r="I986" s="756"/>
      <c r="J986" s="756"/>
      <c r="K986" s="756"/>
      <c r="L986" s="756"/>
      <c r="M986" s="756"/>
      <c r="N986" s="594"/>
      <c r="O986" s="705">
        <f t="shared" si="97"/>
        <v>974</v>
      </c>
      <c r="P986" s="756"/>
      <c r="Q986" s="756"/>
      <c r="R986" s="756"/>
      <c r="S986" s="756"/>
      <c r="T986" s="756"/>
      <c r="U986" s="756"/>
      <c r="V986" s="756"/>
      <c r="W986" s="594"/>
      <c r="X986" s="705">
        <f t="shared" si="98"/>
        <v>974</v>
      </c>
      <c r="Y986" s="756"/>
      <c r="Z986" s="756"/>
      <c r="AA986" s="756"/>
      <c r="AB986" s="756"/>
      <c r="AC986" s="756"/>
      <c r="AD986" s="756"/>
      <c r="AE986" s="756"/>
      <c r="AF986" s="594"/>
      <c r="AG986" s="705">
        <f t="shared" si="99"/>
        <v>974</v>
      </c>
      <c r="AH986" s="756"/>
      <c r="AI986" s="756"/>
      <c r="AJ986" s="756"/>
      <c r="AK986" s="756"/>
      <c r="AL986" s="756"/>
      <c r="AM986" s="756"/>
      <c r="AN986" s="756"/>
      <c r="AO986" s="685"/>
      <c r="AP986" s="705">
        <f t="shared" si="100"/>
        <v>974</v>
      </c>
      <c r="AQ986" s="756"/>
      <c r="AR986" s="756"/>
      <c r="AS986" s="756"/>
      <c r="AT986" s="756"/>
      <c r="AU986" s="756"/>
      <c r="AV986" s="756"/>
      <c r="AW986" s="756"/>
    </row>
    <row r="987" spans="2:49" x14ac:dyDescent="0.25">
      <c r="B987" s="705">
        <v>975</v>
      </c>
      <c r="C987" s="951">
        <f>(1+_xlfn.XLOOKUP(INT((B987-1)/12)+1,'ZC Curve'!$B$8:$B$107,'ZC Curve'!R$8:R$107,,0))^(1/12)-1</f>
        <v>0</v>
      </c>
      <c r="D987" s="946">
        <f t="shared" si="95"/>
        <v>1</v>
      </c>
      <c r="E987" s="594"/>
      <c r="F987" s="705">
        <f t="shared" si="96"/>
        <v>975</v>
      </c>
      <c r="G987" s="756"/>
      <c r="H987" s="756"/>
      <c r="I987" s="756"/>
      <c r="J987" s="756"/>
      <c r="K987" s="756"/>
      <c r="L987" s="756"/>
      <c r="M987" s="756"/>
      <c r="N987" s="594"/>
      <c r="O987" s="705">
        <f t="shared" si="97"/>
        <v>975</v>
      </c>
      <c r="P987" s="756"/>
      <c r="Q987" s="756"/>
      <c r="R987" s="756"/>
      <c r="S987" s="756"/>
      <c r="T987" s="756"/>
      <c r="U987" s="756"/>
      <c r="V987" s="756"/>
      <c r="W987" s="594"/>
      <c r="X987" s="705">
        <f t="shared" si="98"/>
        <v>975</v>
      </c>
      <c r="Y987" s="756"/>
      <c r="Z987" s="756"/>
      <c r="AA987" s="756"/>
      <c r="AB987" s="756"/>
      <c r="AC987" s="756"/>
      <c r="AD987" s="756"/>
      <c r="AE987" s="756"/>
      <c r="AF987" s="594"/>
      <c r="AG987" s="705">
        <f t="shared" si="99"/>
        <v>975</v>
      </c>
      <c r="AH987" s="756"/>
      <c r="AI987" s="756"/>
      <c r="AJ987" s="756"/>
      <c r="AK987" s="756"/>
      <c r="AL987" s="756"/>
      <c r="AM987" s="756"/>
      <c r="AN987" s="756"/>
      <c r="AO987" s="685"/>
      <c r="AP987" s="705">
        <f t="shared" si="100"/>
        <v>975</v>
      </c>
      <c r="AQ987" s="756"/>
      <c r="AR987" s="756"/>
      <c r="AS987" s="756"/>
      <c r="AT987" s="756"/>
      <c r="AU987" s="756"/>
      <c r="AV987" s="756"/>
      <c r="AW987" s="756"/>
    </row>
    <row r="988" spans="2:49" x14ac:dyDescent="0.25">
      <c r="B988" s="705">
        <v>976</v>
      </c>
      <c r="C988" s="951">
        <f>(1+_xlfn.XLOOKUP(INT((B988-1)/12)+1,'ZC Curve'!$B$8:$B$107,'ZC Curve'!R$8:R$107,,0))^(1/12)-1</f>
        <v>0</v>
      </c>
      <c r="D988" s="946">
        <f t="shared" si="95"/>
        <v>1</v>
      </c>
      <c r="E988" s="594"/>
      <c r="F988" s="705">
        <f t="shared" si="96"/>
        <v>976</v>
      </c>
      <c r="G988" s="756"/>
      <c r="H988" s="756"/>
      <c r="I988" s="756"/>
      <c r="J988" s="756"/>
      <c r="K988" s="756"/>
      <c r="L988" s="756"/>
      <c r="M988" s="756"/>
      <c r="N988" s="594"/>
      <c r="O988" s="705">
        <f t="shared" si="97"/>
        <v>976</v>
      </c>
      <c r="P988" s="756"/>
      <c r="Q988" s="756"/>
      <c r="R988" s="756"/>
      <c r="S988" s="756"/>
      <c r="T988" s="756"/>
      <c r="U988" s="756"/>
      <c r="V988" s="756"/>
      <c r="W988" s="594"/>
      <c r="X988" s="705">
        <f t="shared" si="98"/>
        <v>976</v>
      </c>
      <c r="Y988" s="756"/>
      <c r="Z988" s="756"/>
      <c r="AA988" s="756"/>
      <c r="AB988" s="756"/>
      <c r="AC988" s="756"/>
      <c r="AD988" s="756"/>
      <c r="AE988" s="756"/>
      <c r="AF988" s="594"/>
      <c r="AG988" s="705">
        <f t="shared" si="99"/>
        <v>976</v>
      </c>
      <c r="AH988" s="756"/>
      <c r="AI988" s="756"/>
      <c r="AJ988" s="756"/>
      <c r="AK988" s="756"/>
      <c r="AL988" s="756"/>
      <c r="AM988" s="756"/>
      <c r="AN988" s="756"/>
      <c r="AO988" s="685"/>
      <c r="AP988" s="705">
        <f t="shared" si="100"/>
        <v>976</v>
      </c>
      <c r="AQ988" s="756"/>
      <c r="AR988" s="756"/>
      <c r="AS988" s="756"/>
      <c r="AT988" s="756"/>
      <c r="AU988" s="756"/>
      <c r="AV988" s="756"/>
      <c r="AW988" s="756"/>
    </row>
    <row r="989" spans="2:49" x14ac:dyDescent="0.25">
      <c r="B989" s="705">
        <v>977</v>
      </c>
      <c r="C989" s="951">
        <f>(1+_xlfn.XLOOKUP(INT((B989-1)/12)+1,'ZC Curve'!$B$8:$B$107,'ZC Curve'!R$8:R$107,,0))^(1/12)-1</f>
        <v>0</v>
      </c>
      <c r="D989" s="946">
        <f t="shared" si="95"/>
        <v>1</v>
      </c>
      <c r="E989" s="594"/>
      <c r="F989" s="705">
        <f t="shared" si="96"/>
        <v>977</v>
      </c>
      <c r="G989" s="756"/>
      <c r="H989" s="756"/>
      <c r="I989" s="756"/>
      <c r="J989" s="756"/>
      <c r="K989" s="756"/>
      <c r="L989" s="756"/>
      <c r="M989" s="756"/>
      <c r="N989" s="594"/>
      <c r="O989" s="705">
        <f t="shared" si="97"/>
        <v>977</v>
      </c>
      <c r="P989" s="756"/>
      <c r="Q989" s="756"/>
      <c r="R989" s="756"/>
      <c r="S989" s="756"/>
      <c r="T989" s="756"/>
      <c r="U989" s="756"/>
      <c r="V989" s="756"/>
      <c r="W989" s="594"/>
      <c r="X989" s="705">
        <f t="shared" si="98"/>
        <v>977</v>
      </c>
      <c r="Y989" s="756"/>
      <c r="Z989" s="756"/>
      <c r="AA989" s="756"/>
      <c r="AB989" s="756"/>
      <c r="AC989" s="756"/>
      <c r="AD989" s="756"/>
      <c r="AE989" s="756"/>
      <c r="AF989" s="594"/>
      <c r="AG989" s="705">
        <f t="shared" si="99"/>
        <v>977</v>
      </c>
      <c r="AH989" s="756"/>
      <c r="AI989" s="756"/>
      <c r="AJ989" s="756"/>
      <c r="AK989" s="756"/>
      <c r="AL989" s="756"/>
      <c r="AM989" s="756"/>
      <c r="AN989" s="756"/>
      <c r="AO989" s="685"/>
      <c r="AP989" s="705">
        <f t="shared" si="100"/>
        <v>977</v>
      </c>
      <c r="AQ989" s="756"/>
      <c r="AR989" s="756"/>
      <c r="AS989" s="756"/>
      <c r="AT989" s="756"/>
      <c r="AU989" s="756"/>
      <c r="AV989" s="756"/>
      <c r="AW989" s="756"/>
    </row>
    <row r="990" spans="2:49" x14ac:dyDescent="0.25">
      <c r="B990" s="705">
        <v>978</v>
      </c>
      <c r="C990" s="951">
        <f>(1+_xlfn.XLOOKUP(INT((B990-1)/12)+1,'ZC Curve'!$B$8:$B$107,'ZC Curve'!R$8:R$107,,0))^(1/12)-1</f>
        <v>0</v>
      </c>
      <c r="D990" s="946">
        <f t="shared" si="95"/>
        <v>1</v>
      </c>
      <c r="E990" s="594"/>
      <c r="F990" s="705">
        <f t="shared" si="96"/>
        <v>978</v>
      </c>
      <c r="G990" s="756"/>
      <c r="H990" s="756"/>
      <c r="I990" s="756"/>
      <c r="J990" s="756"/>
      <c r="K990" s="756"/>
      <c r="L990" s="756"/>
      <c r="M990" s="756"/>
      <c r="N990" s="594"/>
      <c r="O990" s="705">
        <f t="shared" si="97"/>
        <v>978</v>
      </c>
      <c r="P990" s="756"/>
      <c r="Q990" s="756"/>
      <c r="R990" s="756"/>
      <c r="S990" s="756"/>
      <c r="T990" s="756"/>
      <c r="U990" s="756"/>
      <c r="V990" s="756"/>
      <c r="W990" s="594"/>
      <c r="X990" s="705">
        <f t="shared" si="98"/>
        <v>978</v>
      </c>
      <c r="Y990" s="756"/>
      <c r="Z990" s="756"/>
      <c r="AA990" s="756"/>
      <c r="AB990" s="756"/>
      <c r="AC990" s="756"/>
      <c r="AD990" s="756"/>
      <c r="AE990" s="756"/>
      <c r="AF990" s="594"/>
      <c r="AG990" s="705">
        <f t="shared" si="99"/>
        <v>978</v>
      </c>
      <c r="AH990" s="756"/>
      <c r="AI990" s="756"/>
      <c r="AJ990" s="756"/>
      <c r="AK990" s="756"/>
      <c r="AL990" s="756"/>
      <c r="AM990" s="756"/>
      <c r="AN990" s="756"/>
      <c r="AO990" s="685"/>
      <c r="AP990" s="705">
        <f t="shared" si="100"/>
        <v>978</v>
      </c>
      <c r="AQ990" s="756"/>
      <c r="AR990" s="756"/>
      <c r="AS990" s="756"/>
      <c r="AT990" s="756"/>
      <c r="AU990" s="756"/>
      <c r="AV990" s="756"/>
      <c r="AW990" s="756"/>
    </row>
    <row r="991" spans="2:49" x14ac:dyDescent="0.25">
      <c r="B991" s="705">
        <v>979</v>
      </c>
      <c r="C991" s="951">
        <f>(1+_xlfn.XLOOKUP(INT((B991-1)/12)+1,'ZC Curve'!$B$8:$B$107,'ZC Curve'!R$8:R$107,,0))^(1/12)-1</f>
        <v>0</v>
      </c>
      <c r="D991" s="946">
        <f t="shared" si="95"/>
        <v>1</v>
      </c>
      <c r="E991" s="594"/>
      <c r="F991" s="705">
        <f t="shared" si="96"/>
        <v>979</v>
      </c>
      <c r="G991" s="756"/>
      <c r="H991" s="756"/>
      <c r="I991" s="756"/>
      <c r="J991" s="756"/>
      <c r="K991" s="756"/>
      <c r="L991" s="756"/>
      <c r="M991" s="756"/>
      <c r="N991" s="594"/>
      <c r="O991" s="705">
        <f t="shared" si="97"/>
        <v>979</v>
      </c>
      <c r="P991" s="756"/>
      <c r="Q991" s="756"/>
      <c r="R991" s="756"/>
      <c r="S991" s="756"/>
      <c r="T991" s="756"/>
      <c r="U991" s="756"/>
      <c r="V991" s="756"/>
      <c r="W991" s="594"/>
      <c r="X991" s="705">
        <f t="shared" si="98"/>
        <v>979</v>
      </c>
      <c r="Y991" s="756"/>
      <c r="Z991" s="756"/>
      <c r="AA991" s="756"/>
      <c r="AB991" s="756"/>
      <c r="AC991" s="756"/>
      <c r="AD991" s="756"/>
      <c r="AE991" s="756"/>
      <c r="AF991" s="594"/>
      <c r="AG991" s="705">
        <f t="shared" si="99"/>
        <v>979</v>
      </c>
      <c r="AH991" s="756"/>
      <c r="AI991" s="756"/>
      <c r="AJ991" s="756"/>
      <c r="AK991" s="756"/>
      <c r="AL991" s="756"/>
      <c r="AM991" s="756"/>
      <c r="AN991" s="756"/>
      <c r="AO991" s="685"/>
      <c r="AP991" s="705">
        <f t="shared" si="100"/>
        <v>979</v>
      </c>
      <c r="AQ991" s="756"/>
      <c r="AR991" s="756"/>
      <c r="AS991" s="756"/>
      <c r="AT991" s="756"/>
      <c r="AU991" s="756"/>
      <c r="AV991" s="756"/>
      <c r="AW991" s="756"/>
    </row>
    <row r="992" spans="2:49" x14ac:dyDescent="0.25">
      <c r="B992" s="705">
        <v>980</v>
      </c>
      <c r="C992" s="951">
        <f>(1+_xlfn.XLOOKUP(INT((B992-1)/12)+1,'ZC Curve'!$B$8:$B$107,'ZC Curve'!R$8:R$107,,0))^(1/12)-1</f>
        <v>0</v>
      </c>
      <c r="D992" s="946">
        <f t="shared" si="95"/>
        <v>1</v>
      </c>
      <c r="E992" s="594"/>
      <c r="F992" s="705">
        <f t="shared" si="96"/>
        <v>980</v>
      </c>
      <c r="G992" s="756"/>
      <c r="H992" s="756"/>
      <c r="I992" s="756"/>
      <c r="J992" s="756"/>
      <c r="K992" s="756"/>
      <c r="L992" s="756"/>
      <c r="M992" s="756"/>
      <c r="N992" s="594"/>
      <c r="O992" s="705">
        <f t="shared" si="97"/>
        <v>980</v>
      </c>
      <c r="P992" s="756"/>
      <c r="Q992" s="756"/>
      <c r="R992" s="756"/>
      <c r="S992" s="756"/>
      <c r="T992" s="756"/>
      <c r="U992" s="756"/>
      <c r="V992" s="756"/>
      <c r="W992" s="594"/>
      <c r="X992" s="705">
        <f t="shared" si="98"/>
        <v>980</v>
      </c>
      <c r="Y992" s="756"/>
      <c r="Z992" s="756"/>
      <c r="AA992" s="756"/>
      <c r="AB992" s="756"/>
      <c r="AC992" s="756"/>
      <c r="AD992" s="756"/>
      <c r="AE992" s="756"/>
      <c r="AF992" s="594"/>
      <c r="AG992" s="705">
        <f t="shared" si="99"/>
        <v>980</v>
      </c>
      <c r="AH992" s="756"/>
      <c r="AI992" s="756"/>
      <c r="AJ992" s="756"/>
      <c r="AK992" s="756"/>
      <c r="AL992" s="756"/>
      <c r="AM992" s="756"/>
      <c r="AN992" s="756"/>
      <c r="AO992" s="685"/>
      <c r="AP992" s="705">
        <f t="shared" si="100"/>
        <v>980</v>
      </c>
      <c r="AQ992" s="756"/>
      <c r="AR992" s="756"/>
      <c r="AS992" s="756"/>
      <c r="AT992" s="756"/>
      <c r="AU992" s="756"/>
      <c r="AV992" s="756"/>
      <c r="AW992" s="756"/>
    </row>
    <row r="993" spans="2:49" x14ac:dyDescent="0.25">
      <c r="B993" s="705">
        <v>981</v>
      </c>
      <c r="C993" s="951">
        <f>(1+_xlfn.XLOOKUP(INT((B993-1)/12)+1,'ZC Curve'!$B$8:$B$107,'ZC Curve'!R$8:R$107,,0))^(1/12)-1</f>
        <v>0</v>
      </c>
      <c r="D993" s="946">
        <f t="shared" si="95"/>
        <v>1</v>
      </c>
      <c r="E993" s="594"/>
      <c r="F993" s="705">
        <f t="shared" si="96"/>
        <v>981</v>
      </c>
      <c r="G993" s="756"/>
      <c r="H993" s="756"/>
      <c r="I993" s="756"/>
      <c r="J993" s="756"/>
      <c r="K993" s="756"/>
      <c r="L993" s="756"/>
      <c r="M993" s="756"/>
      <c r="N993" s="594"/>
      <c r="O993" s="705">
        <f t="shared" si="97"/>
        <v>981</v>
      </c>
      <c r="P993" s="756"/>
      <c r="Q993" s="756"/>
      <c r="R993" s="756"/>
      <c r="S993" s="756"/>
      <c r="T993" s="756"/>
      <c r="U993" s="756"/>
      <c r="V993" s="756"/>
      <c r="W993" s="594"/>
      <c r="X993" s="705">
        <f t="shared" si="98"/>
        <v>981</v>
      </c>
      <c r="Y993" s="756"/>
      <c r="Z993" s="756"/>
      <c r="AA993" s="756"/>
      <c r="AB993" s="756"/>
      <c r="AC993" s="756"/>
      <c r="AD993" s="756"/>
      <c r="AE993" s="756"/>
      <c r="AF993" s="594"/>
      <c r="AG993" s="705">
        <f t="shared" si="99"/>
        <v>981</v>
      </c>
      <c r="AH993" s="756"/>
      <c r="AI993" s="756"/>
      <c r="AJ993" s="756"/>
      <c r="AK993" s="756"/>
      <c r="AL993" s="756"/>
      <c r="AM993" s="756"/>
      <c r="AN993" s="756"/>
      <c r="AO993" s="685"/>
      <c r="AP993" s="705">
        <f t="shared" si="100"/>
        <v>981</v>
      </c>
      <c r="AQ993" s="756"/>
      <c r="AR993" s="756"/>
      <c r="AS993" s="756"/>
      <c r="AT993" s="756"/>
      <c r="AU993" s="756"/>
      <c r="AV993" s="756"/>
      <c r="AW993" s="756"/>
    </row>
    <row r="994" spans="2:49" x14ac:dyDescent="0.25">
      <c r="B994" s="705">
        <v>982</v>
      </c>
      <c r="C994" s="951">
        <f>(1+_xlfn.XLOOKUP(INT((B994-1)/12)+1,'ZC Curve'!$B$8:$B$107,'ZC Curve'!R$8:R$107,,0))^(1/12)-1</f>
        <v>0</v>
      </c>
      <c r="D994" s="946">
        <f t="shared" si="95"/>
        <v>1</v>
      </c>
      <c r="E994" s="594"/>
      <c r="F994" s="705">
        <f t="shared" si="96"/>
        <v>982</v>
      </c>
      <c r="G994" s="756"/>
      <c r="H994" s="756"/>
      <c r="I994" s="756"/>
      <c r="J994" s="756"/>
      <c r="K994" s="756"/>
      <c r="L994" s="756"/>
      <c r="M994" s="756"/>
      <c r="N994" s="594"/>
      <c r="O994" s="705">
        <f t="shared" si="97"/>
        <v>982</v>
      </c>
      <c r="P994" s="756"/>
      <c r="Q994" s="756"/>
      <c r="R994" s="756"/>
      <c r="S994" s="756"/>
      <c r="T994" s="756"/>
      <c r="U994" s="756"/>
      <c r="V994" s="756"/>
      <c r="W994" s="594"/>
      <c r="X994" s="705">
        <f t="shared" si="98"/>
        <v>982</v>
      </c>
      <c r="Y994" s="756"/>
      <c r="Z994" s="756"/>
      <c r="AA994" s="756"/>
      <c r="AB994" s="756"/>
      <c r="AC994" s="756"/>
      <c r="AD994" s="756"/>
      <c r="AE994" s="756"/>
      <c r="AF994" s="594"/>
      <c r="AG994" s="705">
        <f t="shared" si="99"/>
        <v>982</v>
      </c>
      <c r="AH994" s="756"/>
      <c r="AI994" s="756"/>
      <c r="AJ994" s="756"/>
      <c r="AK994" s="756"/>
      <c r="AL994" s="756"/>
      <c r="AM994" s="756"/>
      <c r="AN994" s="756"/>
      <c r="AO994" s="685"/>
      <c r="AP994" s="705">
        <f t="shared" si="100"/>
        <v>982</v>
      </c>
      <c r="AQ994" s="756"/>
      <c r="AR994" s="756"/>
      <c r="AS994" s="756"/>
      <c r="AT994" s="756"/>
      <c r="AU994" s="756"/>
      <c r="AV994" s="756"/>
      <c r="AW994" s="756"/>
    </row>
    <row r="995" spans="2:49" x14ac:dyDescent="0.25">
      <c r="B995" s="705">
        <v>983</v>
      </c>
      <c r="C995" s="951">
        <f>(1+_xlfn.XLOOKUP(INT((B995-1)/12)+1,'ZC Curve'!$B$8:$B$107,'ZC Curve'!R$8:R$107,,0))^(1/12)-1</f>
        <v>0</v>
      </c>
      <c r="D995" s="946">
        <f t="shared" si="95"/>
        <v>1</v>
      </c>
      <c r="E995" s="594"/>
      <c r="F995" s="705">
        <f t="shared" si="96"/>
        <v>983</v>
      </c>
      <c r="G995" s="756"/>
      <c r="H995" s="756"/>
      <c r="I995" s="756"/>
      <c r="J995" s="756"/>
      <c r="K995" s="756"/>
      <c r="L995" s="756"/>
      <c r="M995" s="756"/>
      <c r="N995" s="594"/>
      <c r="O995" s="705">
        <f t="shared" si="97"/>
        <v>983</v>
      </c>
      <c r="P995" s="756"/>
      <c r="Q995" s="756"/>
      <c r="R995" s="756"/>
      <c r="S995" s="756"/>
      <c r="T995" s="756"/>
      <c r="U995" s="756"/>
      <c r="V995" s="756"/>
      <c r="W995" s="594"/>
      <c r="X995" s="705">
        <f t="shared" si="98"/>
        <v>983</v>
      </c>
      <c r="Y995" s="756"/>
      <c r="Z995" s="756"/>
      <c r="AA995" s="756"/>
      <c r="AB995" s="756"/>
      <c r="AC995" s="756"/>
      <c r="AD995" s="756"/>
      <c r="AE995" s="756"/>
      <c r="AF995" s="594"/>
      <c r="AG995" s="705">
        <f t="shared" si="99"/>
        <v>983</v>
      </c>
      <c r="AH995" s="756"/>
      <c r="AI995" s="756"/>
      <c r="AJ995" s="756"/>
      <c r="AK995" s="756"/>
      <c r="AL995" s="756"/>
      <c r="AM995" s="756"/>
      <c r="AN995" s="756"/>
      <c r="AO995" s="685"/>
      <c r="AP995" s="705">
        <f t="shared" si="100"/>
        <v>983</v>
      </c>
      <c r="AQ995" s="756"/>
      <c r="AR995" s="756"/>
      <c r="AS995" s="756"/>
      <c r="AT995" s="756"/>
      <c r="AU995" s="756"/>
      <c r="AV995" s="756"/>
      <c r="AW995" s="756"/>
    </row>
    <row r="996" spans="2:49" x14ac:dyDescent="0.25">
      <c r="B996" s="705">
        <v>984</v>
      </c>
      <c r="C996" s="951">
        <f>(1+_xlfn.XLOOKUP(INT((B996-1)/12)+1,'ZC Curve'!$B$8:$B$107,'ZC Curve'!R$8:R$107,,0))^(1/12)-1</f>
        <v>0</v>
      </c>
      <c r="D996" s="946">
        <f t="shared" si="95"/>
        <v>1</v>
      </c>
      <c r="E996" s="594"/>
      <c r="F996" s="705">
        <f t="shared" si="96"/>
        <v>984</v>
      </c>
      <c r="G996" s="756"/>
      <c r="H996" s="756"/>
      <c r="I996" s="756"/>
      <c r="J996" s="756"/>
      <c r="K996" s="756"/>
      <c r="L996" s="756"/>
      <c r="M996" s="756"/>
      <c r="N996" s="594"/>
      <c r="O996" s="705">
        <f t="shared" si="97"/>
        <v>984</v>
      </c>
      <c r="P996" s="756"/>
      <c r="Q996" s="756"/>
      <c r="R996" s="756"/>
      <c r="S996" s="756"/>
      <c r="T996" s="756"/>
      <c r="U996" s="756"/>
      <c r="V996" s="756"/>
      <c r="W996" s="594"/>
      <c r="X996" s="705">
        <f t="shared" si="98"/>
        <v>984</v>
      </c>
      <c r="Y996" s="756"/>
      <c r="Z996" s="756"/>
      <c r="AA996" s="756"/>
      <c r="AB996" s="756"/>
      <c r="AC996" s="756"/>
      <c r="AD996" s="756"/>
      <c r="AE996" s="756"/>
      <c r="AF996" s="594"/>
      <c r="AG996" s="705">
        <f t="shared" si="99"/>
        <v>984</v>
      </c>
      <c r="AH996" s="756"/>
      <c r="AI996" s="756"/>
      <c r="AJ996" s="756"/>
      <c r="AK996" s="756"/>
      <c r="AL996" s="756"/>
      <c r="AM996" s="756"/>
      <c r="AN996" s="756"/>
      <c r="AO996" s="685"/>
      <c r="AP996" s="705">
        <f t="shared" si="100"/>
        <v>984</v>
      </c>
      <c r="AQ996" s="756"/>
      <c r="AR996" s="756"/>
      <c r="AS996" s="756"/>
      <c r="AT996" s="756"/>
      <c r="AU996" s="756"/>
      <c r="AV996" s="756"/>
      <c r="AW996" s="756"/>
    </row>
    <row r="997" spans="2:49" x14ac:dyDescent="0.25">
      <c r="B997" s="705">
        <v>985</v>
      </c>
      <c r="C997" s="951">
        <f>(1+_xlfn.XLOOKUP(INT((B997-1)/12)+1,'ZC Curve'!$B$8:$B$107,'ZC Curve'!R$8:R$107,,0))^(1/12)-1</f>
        <v>0</v>
      </c>
      <c r="D997" s="946">
        <f t="shared" si="95"/>
        <v>1</v>
      </c>
      <c r="E997" s="594"/>
      <c r="F997" s="705">
        <f t="shared" si="96"/>
        <v>985</v>
      </c>
      <c r="G997" s="756"/>
      <c r="H997" s="756"/>
      <c r="I997" s="756"/>
      <c r="J997" s="756"/>
      <c r="K997" s="756"/>
      <c r="L997" s="756"/>
      <c r="M997" s="756"/>
      <c r="N997" s="594"/>
      <c r="O997" s="705">
        <f t="shared" si="97"/>
        <v>985</v>
      </c>
      <c r="P997" s="756"/>
      <c r="Q997" s="756"/>
      <c r="R997" s="756"/>
      <c r="S997" s="756"/>
      <c r="T997" s="756"/>
      <c r="U997" s="756"/>
      <c r="V997" s="756"/>
      <c r="W997" s="594"/>
      <c r="X997" s="705">
        <f t="shared" si="98"/>
        <v>985</v>
      </c>
      <c r="Y997" s="756"/>
      <c r="Z997" s="756"/>
      <c r="AA997" s="756"/>
      <c r="AB997" s="756"/>
      <c r="AC997" s="756"/>
      <c r="AD997" s="756"/>
      <c r="AE997" s="756"/>
      <c r="AF997" s="594"/>
      <c r="AG997" s="705">
        <f t="shared" si="99"/>
        <v>985</v>
      </c>
      <c r="AH997" s="756"/>
      <c r="AI997" s="756"/>
      <c r="AJ997" s="756"/>
      <c r="AK997" s="756"/>
      <c r="AL997" s="756"/>
      <c r="AM997" s="756"/>
      <c r="AN997" s="756"/>
      <c r="AO997" s="685"/>
      <c r="AP997" s="705">
        <f t="shared" si="100"/>
        <v>985</v>
      </c>
      <c r="AQ997" s="756"/>
      <c r="AR997" s="756"/>
      <c r="AS997" s="756"/>
      <c r="AT997" s="756"/>
      <c r="AU997" s="756"/>
      <c r="AV997" s="756"/>
      <c r="AW997" s="756"/>
    </row>
    <row r="998" spans="2:49" x14ac:dyDescent="0.25">
      <c r="B998" s="705">
        <v>986</v>
      </c>
      <c r="C998" s="951">
        <f>(1+_xlfn.XLOOKUP(INT((B998-1)/12)+1,'ZC Curve'!$B$8:$B$107,'ZC Curve'!R$8:R$107,,0))^(1/12)-1</f>
        <v>0</v>
      </c>
      <c r="D998" s="946">
        <f t="shared" si="95"/>
        <v>1</v>
      </c>
      <c r="E998" s="594"/>
      <c r="F998" s="705">
        <f t="shared" si="96"/>
        <v>986</v>
      </c>
      <c r="G998" s="756"/>
      <c r="H998" s="756"/>
      <c r="I998" s="756"/>
      <c r="J998" s="756"/>
      <c r="K998" s="756"/>
      <c r="L998" s="756"/>
      <c r="M998" s="756"/>
      <c r="N998" s="594"/>
      <c r="O998" s="705">
        <f t="shared" si="97"/>
        <v>986</v>
      </c>
      <c r="P998" s="756"/>
      <c r="Q998" s="756"/>
      <c r="R998" s="756"/>
      <c r="S998" s="756"/>
      <c r="T998" s="756"/>
      <c r="U998" s="756"/>
      <c r="V998" s="756"/>
      <c r="W998" s="594"/>
      <c r="X998" s="705">
        <f t="shared" si="98"/>
        <v>986</v>
      </c>
      <c r="Y998" s="756"/>
      <c r="Z998" s="756"/>
      <c r="AA998" s="756"/>
      <c r="AB998" s="756"/>
      <c r="AC998" s="756"/>
      <c r="AD998" s="756"/>
      <c r="AE998" s="756"/>
      <c r="AF998" s="594"/>
      <c r="AG998" s="705">
        <f t="shared" si="99"/>
        <v>986</v>
      </c>
      <c r="AH998" s="756"/>
      <c r="AI998" s="756"/>
      <c r="AJ998" s="756"/>
      <c r="AK998" s="756"/>
      <c r="AL998" s="756"/>
      <c r="AM998" s="756"/>
      <c r="AN998" s="756"/>
      <c r="AO998" s="685"/>
      <c r="AP998" s="705">
        <f t="shared" si="100"/>
        <v>986</v>
      </c>
      <c r="AQ998" s="756"/>
      <c r="AR998" s="756"/>
      <c r="AS998" s="756"/>
      <c r="AT998" s="756"/>
      <c r="AU998" s="756"/>
      <c r="AV998" s="756"/>
      <c r="AW998" s="756"/>
    </row>
    <row r="999" spans="2:49" x14ac:dyDescent="0.25">
      <c r="B999" s="705">
        <v>987</v>
      </c>
      <c r="C999" s="951">
        <f>(1+_xlfn.XLOOKUP(INT((B999-1)/12)+1,'ZC Curve'!$B$8:$B$107,'ZC Curve'!R$8:R$107,,0))^(1/12)-1</f>
        <v>0</v>
      </c>
      <c r="D999" s="946">
        <f t="shared" si="95"/>
        <v>1</v>
      </c>
      <c r="E999" s="594"/>
      <c r="F999" s="705">
        <f t="shared" si="96"/>
        <v>987</v>
      </c>
      <c r="G999" s="756"/>
      <c r="H999" s="756"/>
      <c r="I999" s="756"/>
      <c r="J999" s="756"/>
      <c r="K999" s="756"/>
      <c r="L999" s="756"/>
      <c r="M999" s="756"/>
      <c r="N999" s="594"/>
      <c r="O999" s="705">
        <f t="shared" si="97"/>
        <v>987</v>
      </c>
      <c r="P999" s="756"/>
      <c r="Q999" s="756"/>
      <c r="R999" s="756"/>
      <c r="S999" s="756"/>
      <c r="T999" s="756"/>
      <c r="U999" s="756"/>
      <c r="V999" s="756"/>
      <c r="W999" s="594"/>
      <c r="X999" s="705">
        <f t="shared" si="98"/>
        <v>987</v>
      </c>
      <c r="Y999" s="756"/>
      <c r="Z999" s="756"/>
      <c r="AA999" s="756"/>
      <c r="AB999" s="756"/>
      <c r="AC999" s="756"/>
      <c r="AD999" s="756"/>
      <c r="AE999" s="756"/>
      <c r="AF999" s="594"/>
      <c r="AG999" s="705">
        <f t="shared" si="99"/>
        <v>987</v>
      </c>
      <c r="AH999" s="756"/>
      <c r="AI999" s="756"/>
      <c r="AJ999" s="756"/>
      <c r="AK999" s="756"/>
      <c r="AL999" s="756"/>
      <c r="AM999" s="756"/>
      <c r="AN999" s="756"/>
      <c r="AO999" s="685"/>
      <c r="AP999" s="705">
        <f t="shared" si="100"/>
        <v>987</v>
      </c>
      <c r="AQ999" s="756"/>
      <c r="AR999" s="756"/>
      <c r="AS999" s="756"/>
      <c r="AT999" s="756"/>
      <c r="AU999" s="756"/>
      <c r="AV999" s="756"/>
      <c r="AW999" s="756"/>
    </row>
    <row r="1000" spans="2:49" x14ac:dyDescent="0.25">
      <c r="B1000" s="705">
        <v>988</v>
      </c>
      <c r="C1000" s="951">
        <f>(1+_xlfn.XLOOKUP(INT((B1000-1)/12)+1,'ZC Curve'!$B$8:$B$107,'ZC Curve'!R$8:R$107,,0))^(1/12)-1</f>
        <v>0</v>
      </c>
      <c r="D1000" s="946">
        <f t="shared" si="95"/>
        <v>1</v>
      </c>
      <c r="E1000" s="594"/>
      <c r="F1000" s="705">
        <f t="shared" si="96"/>
        <v>988</v>
      </c>
      <c r="G1000" s="756"/>
      <c r="H1000" s="756"/>
      <c r="I1000" s="756"/>
      <c r="J1000" s="756"/>
      <c r="K1000" s="756"/>
      <c r="L1000" s="756"/>
      <c r="M1000" s="756"/>
      <c r="N1000" s="594"/>
      <c r="O1000" s="705">
        <f t="shared" si="97"/>
        <v>988</v>
      </c>
      <c r="P1000" s="756"/>
      <c r="Q1000" s="756"/>
      <c r="R1000" s="756"/>
      <c r="S1000" s="756"/>
      <c r="T1000" s="756"/>
      <c r="U1000" s="756"/>
      <c r="V1000" s="756"/>
      <c r="W1000" s="594"/>
      <c r="X1000" s="705">
        <f t="shared" si="98"/>
        <v>988</v>
      </c>
      <c r="Y1000" s="756"/>
      <c r="Z1000" s="756"/>
      <c r="AA1000" s="756"/>
      <c r="AB1000" s="756"/>
      <c r="AC1000" s="756"/>
      <c r="AD1000" s="756"/>
      <c r="AE1000" s="756"/>
      <c r="AF1000" s="594"/>
      <c r="AG1000" s="705">
        <f t="shared" si="99"/>
        <v>988</v>
      </c>
      <c r="AH1000" s="756"/>
      <c r="AI1000" s="756"/>
      <c r="AJ1000" s="756"/>
      <c r="AK1000" s="756"/>
      <c r="AL1000" s="756"/>
      <c r="AM1000" s="756"/>
      <c r="AN1000" s="756"/>
      <c r="AO1000" s="685"/>
      <c r="AP1000" s="705">
        <f t="shared" si="100"/>
        <v>988</v>
      </c>
      <c r="AQ1000" s="756"/>
      <c r="AR1000" s="756"/>
      <c r="AS1000" s="756"/>
      <c r="AT1000" s="756"/>
      <c r="AU1000" s="756"/>
      <c r="AV1000" s="756"/>
      <c r="AW1000" s="756"/>
    </row>
    <row r="1001" spans="2:49" x14ac:dyDescent="0.25">
      <c r="B1001" s="705">
        <v>989</v>
      </c>
      <c r="C1001" s="951">
        <f>(1+_xlfn.XLOOKUP(INT((B1001-1)/12)+1,'ZC Curve'!$B$8:$B$107,'ZC Curve'!R$8:R$107,,0))^(1/12)-1</f>
        <v>0</v>
      </c>
      <c r="D1001" s="946">
        <f t="shared" si="95"/>
        <v>1</v>
      </c>
      <c r="E1001" s="594"/>
      <c r="F1001" s="705">
        <f t="shared" si="96"/>
        <v>989</v>
      </c>
      <c r="G1001" s="756"/>
      <c r="H1001" s="756"/>
      <c r="I1001" s="756"/>
      <c r="J1001" s="756"/>
      <c r="K1001" s="756"/>
      <c r="L1001" s="756"/>
      <c r="M1001" s="756"/>
      <c r="N1001" s="594"/>
      <c r="O1001" s="705">
        <f t="shared" si="97"/>
        <v>989</v>
      </c>
      <c r="P1001" s="756"/>
      <c r="Q1001" s="756"/>
      <c r="R1001" s="756"/>
      <c r="S1001" s="756"/>
      <c r="T1001" s="756"/>
      <c r="U1001" s="756"/>
      <c r="V1001" s="756"/>
      <c r="W1001" s="594"/>
      <c r="X1001" s="705">
        <f t="shared" si="98"/>
        <v>989</v>
      </c>
      <c r="Y1001" s="756"/>
      <c r="Z1001" s="756"/>
      <c r="AA1001" s="756"/>
      <c r="AB1001" s="756"/>
      <c r="AC1001" s="756"/>
      <c r="AD1001" s="756"/>
      <c r="AE1001" s="756"/>
      <c r="AF1001" s="594"/>
      <c r="AG1001" s="705">
        <f t="shared" si="99"/>
        <v>989</v>
      </c>
      <c r="AH1001" s="756"/>
      <c r="AI1001" s="756"/>
      <c r="AJ1001" s="756"/>
      <c r="AK1001" s="756"/>
      <c r="AL1001" s="756"/>
      <c r="AM1001" s="756"/>
      <c r="AN1001" s="756"/>
      <c r="AO1001" s="685"/>
      <c r="AP1001" s="705">
        <f t="shared" si="100"/>
        <v>989</v>
      </c>
      <c r="AQ1001" s="756"/>
      <c r="AR1001" s="756"/>
      <c r="AS1001" s="756"/>
      <c r="AT1001" s="756"/>
      <c r="AU1001" s="756"/>
      <c r="AV1001" s="756"/>
      <c r="AW1001" s="756"/>
    </row>
    <row r="1002" spans="2:49" x14ac:dyDescent="0.25">
      <c r="B1002" s="705">
        <v>990</v>
      </c>
      <c r="C1002" s="951">
        <f>(1+_xlfn.XLOOKUP(INT((B1002-1)/12)+1,'ZC Curve'!$B$8:$B$107,'ZC Curve'!R$8:R$107,,0))^(1/12)-1</f>
        <v>0</v>
      </c>
      <c r="D1002" s="946">
        <f t="shared" si="95"/>
        <v>1</v>
      </c>
      <c r="E1002" s="594"/>
      <c r="F1002" s="705">
        <f t="shared" si="96"/>
        <v>990</v>
      </c>
      <c r="G1002" s="756"/>
      <c r="H1002" s="756"/>
      <c r="I1002" s="756"/>
      <c r="J1002" s="756"/>
      <c r="K1002" s="756"/>
      <c r="L1002" s="756"/>
      <c r="M1002" s="756"/>
      <c r="N1002" s="594"/>
      <c r="O1002" s="705">
        <f t="shared" si="97"/>
        <v>990</v>
      </c>
      <c r="P1002" s="756"/>
      <c r="Q1002" s="756"/>
      <c r="R1002" s="756"/>
      <c r="S1002" s="756"/>
      <c r="T1002" s="756"/>
      <c r="U1002" s="756"/>
      <c r="V1002" s="756"/>
      <c r="W1002" s="594"/>
      <c r="X1002" s="705">
        <f t="shared" si="98"/>
        <v>990</v>
      </c>
      <c r="Y1002" s="756"/>
      <c r="Z1002" s="756"/>
      <c r="AA1002" s="756"/>
      <c r="AB1002" s="756"/>
      <c r="AC1002" s="756"/>
      <c r="AD1002" s="756"/>
      <c r="AE1002" s="756"/>
      <c r="AF1002" s="594"/>
      <c r="AG1002" s="705">
        <f t="shared" si="99"/>
        <v>990</v>
      </c>
      <c r="AH1002" s="756"/>
      <c r="AI1002" s="756"/>
      <c r="AJ1002" s="756"/>
      <c r="AK1002" s="756"/>
      <c r="AL1002" s="756"/>
      <c r="AM1002" s="756"/>
      <c r="AN1002" s="756"/>
      <c r="AO1002" s="685"/>
      <c r="AP1002" s="705">
        <f t="shared" si="100"/>
        <v>990</v>
      </c>
      <c r="AQ1002" s="756"/>
      <c r="AR1002" s="756"/>
      <c r="AS1002" s="756"/>
      <c r="AT1002" s="756"/>
      <c r="AU1002" s="756"/>
      <c r="AV1002" s="756"/>
      <c r="AW1002" s="756"/>
    </row>
    <row r="1003" spans="2:49" x14ac:dyDescent="0.25">
      <c r="B1003" s="705">
        <v>991</v>
      </c>
      <c r="C1003" s="951">
        <f>(1+_xlfn.XLOOKUP(INT((B1003-1)/12)+1,'ZC Curve'!$B$8:$B$107,'ZC Curve'!R$8:R$107,,0))^(1/12)-1</f>
        <v>0</v>
      </c>
      <c r="D1003" s="946">
        <f t="shared" si="95"/>
        <v>1</v>
      </c>
      <c r="E1003" s="594"/>
      <c r="F1003" s="705">
        <f t="shared" si="96"/>
        <v>991</v>
      </c>
      <c r="G1003" s="756"/>
      <c r="H1003" s="756"/>
      <c r="I1003" s="756"/>
      <c r="J1003" s="756"/>
      <c r="K1003" s="756"/>
      <c r="L1003" s="756"/>
      <c r="M1003" s="756"/>
      <c r="N1003" s="594"/>
      <c r="O1003" s="705">
        <f t="shared" si="97"/>
        <v>991</v>
      </c>
      <c r="P1003" s="756"/>
      <c r="Q1003" s="756"/>
      <c r="R1003" s="756"/>
      <c r="S1003" s="756"/>
      <c r="T1003" s="756"/>
      <c r="U1003" s="756"/>
      <c r="V1003" s="756"/>
      <c r="W1003" s="594"/>
      <c r="X1003" s="705">
        <f t="shared" si="98"/>
        <v>991</v>
      </c>
      <c r="Y1003" s="756"/>
      <c r="Z1003" s="756"/>
      <c r="AA1003" s="756"/>
      <c r="AB1003" s="756"/>
      <c r="AC1003" s="756"/>
      <c r="AD1003" s="756"/>
      <c r="AE1003" s="756"/>
      <c r="AF1003" s="594"/>
      <c r="AG1003" s="705">
        <f t="shared" si="99"/>
        <v>991</v>
      </c>
      <c r="AH1003" s="756"/>
      <c r="AI1003" s="756"/>
      <c r="AJ1003" s="756"/>
      <c r="AK1003" s="756"/>
      <c r="AL1003" s="756"/>
      <c r="AM1003" s="756"/>
      <c r="AN1003" s="756"/>
      <c r="AO1003" s="685"/>
      <c r="AP1003" s="705">
        <f t="shared" si="100"/>
        <v>991</v>
      </c>
      <c r="AQ1003" s="756"/>
      <c r="AR1003" s="756"/>
      <c r="AS1003" s="756"/>
      <c r="AT1003" s="756"/>
      <c r="AU1003" s="756"/>
      <c r="AV1003" s="756"/>
      <c r="AW1003" s="756"/>
    </row>
    <row r="1004" spans="2:49" x14ac:dyDescent="0.25">
      <c r="B1004" s="705">
        <v>992</v>
      </c>
      <c r="C1004" s="951">
        <f>(1+_xlfn.XLOOKUP(INT((B1004-1)/12)+1,'ZC Curve'!$B$8:$B$107,'ZC Curve'!R$8:R$107,,0))^(1/12)-1</f>
        <v>0</v>
      </c>
      <c r="D1004" s="946">
        <f t="shared" si="95"/>
        <v>1</v>
      </c>
      <c r="E1004" s="594"/>
      <c r="F1004" s="705">
        <f t="shared" si="96"/>
        <v>992</v>
      </c>
      <c r="G1004" s="756"/>
      <c r="H1004" s="756"/>
      <c r="I1004" s="756"/>
      <c r="J1004" s="756"/>
      <c r="K1004" s="756"/>
      <c r="L1004" s="756"/>
      <c r="M1004" s="756"/>
      <c r="N1004" s="594"/>
      <c r="O1004" s="705">
        <f t="shared" si="97"/>
        <v>992</v>
      </c>
      <c r="P1004" s="756"/>
      <c r="Q1004" s="756"/>
      <c r="R1004" s="756"/>
      <c r="S1004" s="756"/>
      <c r="T1004" s="756"/>
      <c r="U1004" s="756"/>
      <c r="V1004" s="756"/>
      <c r="W1004" s="594"/>
      <c r="X1004" s="705">
        <f t="shared" si="98"/>
        <v>992</v>
      </c>
      <c r="Y1004" s="756"/>
      <c r="Z1004" s="756"/>
      <c r="AA1004" s="756"/>
      <c r="AB1004" s="756"/>
      <c r="AC1004" s="756"/>
      <c r="AD1004" s="756"/>
      <c r="AE1004" s="756"/>
      <c r="AF1004" s="594"/>
      <c r="AG1004" s="705">
        <f t="shared" si="99"/>
        <v>992</v>
      </c>
      <c r="AH1004" s="756"/>
      <c r="AI1004" s="756"/>
      <c r="AJ1004" s="756"/>
      <c r="AK1004" s="756"/>
      <c r="AL1004" s="756"/>
      <c r="AM1004" s="756"/>
      <c r="AN1004" s="756"/>
      <c r="AO1004" s="685"/>
      <c r="AP1004" s="705">
        <f t="shared" si="100"/>
        <v>992</v>
      </c>
      <c r="AQ1004" s="756"/>
      <c r="AR1004" s="756"/>
      <c r="AS1004" s="756"/>
      <c r="AT1004" s="756"/>
      <c r="AU1004" s="756"/>
      <c r="AV1004" s="756"/>
      <c r="AW1004" s="756"/>
    </row>
    <row r="1005" spans="2:49" x14ac:dyDescent="0.25">
      <c r="B1005" s="705">
        <v>993</v>
      </c>
      <c r="C1005" s="951">
        <f>(1+_xlfn.XLOOKUP(INT((B1005-1)/12)+1,'ZC Curve'!$B$8:$B$107,'ZC Curve'!R$8:R$107,,0))^(1/12)-1</f>
        <v>0</v>
      </c>
      <c r="D1005" s="946">
        <f t="shared" si="95"/>
        <v>1</v>
      </c>
      <c r="E1005" s="594"/>
      <c r="F1005" s="705">
        <f t="shared" si="96"/>
        <v>993</v>
      </c>
      <c r="G1005" s="756"/>
      <c r="H1005" s="756"/>
      <c r="I1005" s="756"/>
      <c r="J1005" s="756"/>
      <c r="K1005" s="756"/>
      <c r="L1005" s="756"/>
      <c r="M1005" s="756"/>
      <c r="N1005" s="594"/>
      <c r="O1005" s="705">
        <f t="shared" si="97"/>
        <v>993</v>
      </c>
      <c r="P1005" s="756"/>
      <c r="Q1005" s="756"/>
      <c r="R1005" s="756"/>
      <c r="S1005" s="756"/>
      <c r="T1005" s="756"/>
      <c r="U1005" s="756"/>
      <c r="V1005" s="756"/>
      <c r="W1005" s="594"/>
      <c r="X1005" s="705">
        <f t="shared" si="98"/>
        <v>993</v>
      </c>
      <c r="Y1005" s="756"/>
      <c r="Z1005" s="756"/>
      <c r="AA1005" s="756"/>
      <c r="AB1005" s="756"/>
      <c r="AC1005" s="756"/>
      <c r="AD1005" s="756"/>
      <c r="AE1005" s="756"/>
      <c r="AF1005" s="594"/>
      <c r="AG1005" s="705">
        <f t="shared" si="99"/>
        <v>993</v>
      </c>
      <c r="AH1005" s="756"/>
      <c r="AI1005" s="756"/>
      <c r="AJ1005" s="756"/>
      <c r="AK1005" s="756"/>
      <c r="AL1005" s="756"/>
      <c r="AM1005" s="756"/>
      <c r="AN1005" s="756"/>
      <c r="AO1005" s="685"/>
      <c r="AP1005" s="705">
        <f t="shared" si="100"/>
        <v>993</v>
      </c>
      <c r="AQ1005" s="756"/>
      <c r="AR1005" s="756"/>
      <c r="AS1005" s="756"/>
      <c r="AT1005" s="756"/>
      <c r="AU1005" s="756"/>
      <c r="AV1005" s="756"/>
      <c r="AW1005" s="756"/>
    </row>
    <row r="1006" spans="2:49" x14ac:dyDescent="0.25">
      <c r="B1006" s="705">
        <v>994</v>
      </c>
      <c r="C1006" s="951">
        <f>(1+_xlfn.XLOOKUP(INT((B1006-1)/12)+1,'ZC Curve'!$B$8:$B$107,'ZC Curve'!R$8:R$107,,0))^(1/12)-1</f>
        <v>0</v>
      </c>
      <c r="D1006" s="946">
        <f t="shared" si="95"/>
        <v>1</v>
      </c>
      <c r="E1006" s="594"/>
      <c r="F1006" s="705">
        <f t="shared" si="96"/>
        <v>994</v>
      </c>
      <c r="G1006" s="756"/>
      <c r="H1006" s="756"/>
      <c r="I1006" s="756"/>
      <c r="J1006" s="756"/>
      <c r="K1006" s="756"/>
      <c r="L1006" s="756"/>
      <c r="M1006" s="756"/>
      <c r="N1006" s="594"/>
      <c r="O1006" s="705">
        <f t="shared" si="97"/>
        <v>994</v>
      </c>
      <c r="P1006" s="756"/>
      <c r="Q1006" s="756"/>
      <c r="R1006" s="756"/>
      <c r="S1006" s="756"/>
      <c r="T1006" s="756"/>
      <c r="U1006" s="756"/>
      <c r="V1006" s="756"/>
      <c r="W1006" s="594"/>
      <c r="X1006" s="705">
        <f t="shared" si="98"/>
        <v>994</v>
      </c>
      <c r="Y1006" s="756"/>
      <c r="Z1006" s="756"/>
      <c r="AA1006" s="756"/>
      <c r="AB1006" s="756"/>
      <c r="AC1006" s="756"/>
      <c r="AD1006" s="756"/>
      <c r="AE1006" s="756"/>
      <c r="AF1006" s="594"/>
      <c r="AG1006" s="705">
        <f t="shared" si="99"/>
        <v>994</v>
      </c>
      <c r="AH1006" s="756"/>
      <c r="AI1006" s="756"/>
      <c r="AJ1006" s="756"/>
      <c r="AK1006" s="756"/>
      <c r="AL1006" s="756"/>
      <c r="AM1006" s="756"/>
      <c r="AN1006" s="756"/>
      <c r="AO1006" s="685"/>
      <c r="AP1006" s="705">
        <f t="shared" si="100"/>
        <v>994</v>
      </c>
      <c r="AQ1006" s="756"/>
      <c r="AR1006" s="756"/>
      <c r="AS1006" s="756"/>
      <c r="AT1006" s="756"/>
      <c r="AU1006" s="756"/>
      <c r="AV1006" s="756"/>
      <c r="AW1006" s="756"/>
    </row>
    <row r="1007" spans="2:49" x14ac:dyDescent="0.25">
      <c r="B1007" s="705">
        <v>995</v>
      </c>
      <c r="C1007" s="951">
        <f>(1+_xlfn.XLOOKUP(INT((B1007-1)/12)+1,'ZC Curve'!$B$8:$B$107,'ZC Curve'!R$8:R$107,,0))^(1/12)-1</f>
        <v>0</v>
      </c>
      <c r="D1007" s="946">
        <f t="shared" si="95"/>
        <v>1</v>
      </c>
      <c r="E1007" s="594"/>
      <c r="F1007" s="705">
        <f t="shared" si="96"/>
        <v>995</v>
      </c>
      <c r="G1007" s="756"/>
      <c r="H1007" s="756"/>
      <c r="I1007" s="756"/>
      <c r="J1007" s="756"/>
      <c r="K1007" s="756"/>
      <c r="L1007" s="756"/>
      <c r="M1007" s="756"/>
      <c r="N1007" s="594"/>
      <c r="O1007" s="705">
        <f t="shared" si="97"/>
        <v>995</v>
      </c>
      <c r="P1007" s="756"/>
      <c r="Q1007" s="756"/>
      <c r="R1007" s="756"/>
      <c r="S1007" s="756"/>
      <c r="T1007" s="756"/>
      <c r="U1007" s="756"/>
      <c r="V1007" s="756"/>
      <c r="W1007" s="594"/>
      <c r="X1007" s="705">
        <f t="shared" si="98"/>
        <v>995</v>
      </c>
      <c r="Y1007" s="756"/>
      <c r="Z1007" s="756"/>
      <c r="AA1007" s="756"/>
      <c r="AB1007" s="756"/>
      <c r="AC1007" s="756"/>
      <c r="AD1007" s="756"/>
      <c r="AE1007" s="756"/>
      <c r="AF1007" s="594"/>
      <c r="AG1007" s="705">
        <f t="shared" si="99"/>
        <v>995</v>
      </c>
      <c r="AH1007" s="756"/>
      <c r="AI1007" s="756"/>
      <c r="AJ1007" s="756"/>
      <c r="AK1007" s="756"/>
      <c r="AL1007" s="756"/>
      <c r="AM1007" s="756"/>
      <c r="AN1007" s="756"/>
      <c r="AO1007" s="685"/>
      <c r="AP1007" s="705">
        <f t="shared" si="100"/>
        <v>995</v>
      </c>
      <c r="AQ1007" s="756"/>
      <c r="AR1007" s="756"/>
      <c r="AS1007" s="756"/>
      <c r="AT1007" s="756"/>
      <c r="AU1007" s="756"/>
      <c r="AV1007" s="756"/>
      <c r="AW1007" s="756"/>
    </row>
    <row r="1008" spans="2:49" x14ac:dyDescent="0.25">
      <c r="B1008" s="705">
        <v>996</v>
      </c>
      <c r="C1008" s="951">
        <f>(1+_xlfn.XLOOKUP(INT((B1008-1)/12)+1,'ZC Curve'!$B$8:$B$107,'ZC Curve'!R$8:R$107,,0))^(1/12)-1</f>
        <v>0</v>
      </c>
      <c r="D1008" s="946">
        <f t="shared" si="95"/>
        <v>1</v>
      </c>
      <c r="E1008" s="594"/>
      <c r="F1008" s="705">
        <f t="shared" si="96"/>
        <v>996</v>
      </c>
      <c r="G1008" s="756"/>
      <c r="H1008" s="756"/>
      <c r="I1008" s="756"/>
      <c r="J1008" s="756"/>
      <c r="K1008" s="756"/>
      <c r="L1008" s="756"/>
      <c r="M1008" s="756"/>
      <c r="N1008" s="594"/>
      <c r="O1008" s="705">
        <f t="shared" si="97"/>
        <v>996</v>
      </c>
      <c r="P1008" s="756"/>
      <c r="Q1008" s="756"/>
      <c r="R1008" s="756"/>
      <c r="S1008" s="756"/>
      <c r="T1008" s="756"/>
      <c r="U1008" s="756"/>
      <c r="V1008" s="756"/>
      <c r="W1008" s="594"/>
      <c r="X1008" s="705">
        <f t="shared" si="98"/>
        <v>996</v>
      </c>
      <c r="Y1008" s="756"/>
      <c r="Z1008" s="756"/>
      <c r="AA1008" s="756"/>
      <c r="AB1008" s="756"/>
      <c r="AC1008" s="756"/>
      <c r="AD1008" s="756"/>
      <c r="AE1008" s="756"/>
      <c r="AF1008" s="594"/>
      <c r="AG1008" s="705">
        <f t="shared" si="99"/>
        <v>996</v>
      </c>
      <c r="AH1008" s="756"/>
      <c r="AI1008" s="756"/>
      <c r="AJ1008" s="756"/>
      <c r="AK1008" s="756"/>
      <c r="AL1008" s="756"/>
      <c r="AM1008" s="756"/>
      <c r="AN1008" s="756"/>
      <c r="AO1008" s="685"/>
      <c r="AP1008" s="705">
        <f t="shared" si="100"/>
        <v>996</v>
      </c>
      <c r="AQ1008" s="756"/>
      <c r="AR1008" s="756"/>
      <c r="AS1008" s="756"/>
      <c r="AT1008" s="756"/>
      <c r="AU1008" s="756"/>
      <c r="AV1008" s="756"/>
      <c r="AW1008" s="756"/>
    </row>
    <row r="1009" spans="2:49" x14ac:dyDescent="0.25">
      <c r="B1009" s="705">
        <v>997</v>
      </c>
      <c r="C1009" s="951">
        <f>(1+_xlfn.XLOOKUP(INT((B1009-1)/12)+1,'ZC Curve'!$B$8:$B$107,'ZC Curve'!R$8:R$107,,0))^(1/12)-1</f>
        <v>0</v>
      </c>
      <c r="D1009" s="946">
        <f t="shared" si="95"/>
        <v>1</v>
      </c>
      <c r="E1009" s="594"/>
      <c r="F1009" s="705">
        <f t="shared" si="96"/>
        <v>997</v>
      </c>
      <c r="G1009" s="756"/>
      <c r="H1009" s="756"/>
      <c r="I1009" s="756"/>
      <c r="J1009" s="756"/>
      <c r="K1009" s="756"/>
      <c r="L1009" s="756"/>
      <c r="M1009" s="756"/>
      <c r="N1009" s="594"/>
      <c r="O1009" s="705">
        <f t="shared" si="97"/>
        <v>997</v>
      </c>
      <c r="P1009" s="756"/>
      <c r="Q1009" s="756"/>
      <c r="R1009" s="756"/>
      <c r="S1009" s="756"/>
      <c r="T1009" s="756"/>
      <c r="U1009" s="756"/>
      <c r="V1009" s="756"/>
      <c r="W1009" s="594"/>
      <c r="X1009" s="705">
        <f t="shared" si="98"/>
        <v>997</v>
      </c>
      <c r="Y1009" s="756"/>
      <c r="Z1009" s="756"/>
      <c r="AA1009" s="756"/>
      <c r="AB1009" s="756"/>
      <c r="AC1009" s="756"/>
      <c r="AD1009" s="756"/>
      <c r="AE1009" s="756"/>
      <c r="AF1009" s="594"/>
      <c r="AG1009" s="705">
        <f t="shared" si="99"/>
        <v>997</v>
      </c>
      <c r="AH1009" s="756"/>
      <c r="AI1009" s="756"/>
      <c r="AJ1009" s="756"/>
      <c r="AK1009" s="756"/>
      <c r="AL1009" s="756"/>
      <c r="AM1009" s="756"/>
      <c r="AN1009" s="756"/>
      <c r="AO1009" s="685"/>
      <c r="AP1009" s="705">
        <f t="shared" si="100"/>
        <v>997</v>
      </c>
      <c r="AQ1009" s="756"/>
      <c r="AR1009" s="756"/>
      <c r="AS1009" s="756"/>
      <c r="AT1009" s="756"/>
      <c r="AU1009" s="756"/>
      <c r="AV1009" s="756"/>
      <c r="AW1009" s="756"/>
    </row>
    <row r="1010" spans="2:49" x14ac:dyDescent="0.25">
      <c r="B1010" s="705">
        <v>998</v>
      </c>
      <c r="C1010" s="951">
        <f>(1+_xlfn.XLOOKUP(INT((B1010-1)/12)+1,'ZC Curve'!$B$8:$B$107,'ZC Curve'!R$8:R$107,,0))^(1/12)-1</f>
        <v>0</v>
      </c>
      <c r="D1010" s="946">
        <f t="shared" si="95"/>
        <v>1</v>
      </c>
      <c r="E1010" s="594"/>
      <c r="F1010" s="705">
        <f t="shared" si="96"/>
        <v>998</v>
      </c>
      <c r="G1010" s="756"/>
      <c r="H1010" s="756"/>
      <c r="I1010" s="756"/>
      <c r="J1010" s="756"/>
      <c r="K1010" s="756"/>
      <c r="L1010" s="756"/>
      <c r="M1010" s="756"/>
      <c r="N1010" s="594"/>
      <c r="O1010" s="705">
        <f t="shared" si="97"/>
        <v>998</v>
      </c>
      <c r="P1010" s="756"/>
      <c r="Q1010" s="756"/>
      <c r="R1010" s="756"/>
      <c r="S1010" s="756"/>
      <c r="T1010" s="756"/>
      <c r="U1010" s="756"/>
      <c r="V1010" s="756"/>
      <c r="W1010" s="594"/>
      <c r="X1010" s="705">
        <f t="shared" si="98"/>
        <v>998</v>
      </c>
      <c r="Y1010" s="756"/>
      <c r="Z1010" s="756"/>
      <c r="AA1010" s="756"/>
      <c r="AB1010" s="756"/>
      <c r="AC1010" s="756"/>
      <c r="AD1010" s="756"/>
      <c r="AE1010" s="756"/>
      <c r="AF1010" s="594"/>
      <c r="AG1010" s="705">
        <f t="shared" si="99"/>
        <v>998</v>
      </c>
      <c r="AH1010" s="756"/>
      <c r="AI1010" s="756"/>
      <c r="AJ1010" s="756"/>
      <c r="AK1010" s="756"/>
      <c r="AL1010" s="756"/>
      <c r="AM1010" s="756"/>
      <c r="AN1010" s="756"/>
      <c r="AO1010" s="685"/>
      <c r="AP1010" s="705">
        <f t="shared" si="100"/>
        <v>998</v>
      </c>
      <c r="AQ1010" s="756"/>
      <c r="AR1010" s="756"/>
      <c r="AS1010" s="756"/>
      <c r="AT1010" s="756"/>
      <c r="AU1010" s="756"/>
      <c r="AV1010" s="756"/>
      <c r="AW1010" s="756"/>
    </row>
    <row r="1011" spans="2:49" x14ac:dyDescent="0.25">
      <c r="B1011" s="705">
        <v>999</v>
      </c>
      <c r="C1011" s="951">
        <f>(1+_xlfn.XLOOKUP(INT((B1011-1)/12)+1,'ZC Curve'!$B$8:$B$107,'ZC Curve'!R$8:R$107,,0))^(1/12)-1</f>
        <v>0</v>
      </c>
      <c r="D1011" s="946">
        <f t="shared" si="95"/>
        <v>1</v>
      </c>
      <c r="E1011" s="594"/>
      <c r="F1011" s="705">
        <f t="shared" si="96"/>
        <v>999</v>
      </c>
      <c r="G1011" s="756"/>
      <c r="H1011" s="756"/>
      <c r="I1011" s="756"/>
      <c r="J1011" s="756"/>
      <c r="K1011" s="756"/>
      <c r="L1011" s="756"/>
      <c r="M1011" s="756"/>
      <c r="N1011" s="594"/>
      <c r="O1011" s="705">
        <f t="shared" si="97"/>
        <v>999</v>
      </c>
      <c r="P1011" s="756"/>
      <c r="Q1011" s="756"/>
      <c r="R1011" s="756"/>
      <c r="S1011" s="756"/>
      <c r="T1011" s="756"/>
      <c r="U1011" s="756"/>
      <c r="V1011" s="756"/>
      <c r="W1011" s="594"/>
      <c r="X1011" s="705">
        <f t="shared" si="98"/>
        <v>999</v>
      </c>
      <c r="Y1011" s="756"/>
      <c r="Z1011" s="756"/>
      <c r="AA1011" s="756"/>
      <c r="AB1011" s="756"/>
      <c r="AC1011" s="756"/>
      <c r="AD1011" s="756"/>
      <c r="AE1011" s="756"/>
      <c r="AF1011" s="594"/>
      <c r="AG1011" s="705">
        <f t="shared" si="99"/>
        <v>999</v>
      </c>
      <c r="AH1011" s="756"/>
      <c r="AI1011" s="756"/>
      <c r="AJ1011" s="756"/>
      <c r="AK1011" s="756"/>
      <c r="AL1011" s="756"/>
      <c r="AM1011" s="756"/>
      <c r="AN1011" s="756"/>
      <c r="AO1011" s="685"/>
      <c r="AP1011" s="705">
        <f t="shared" si="100"/>
        <v>999</v>
      </c>
      <c r="AQ1011" s="756"/>
      <c r="AR1011" s="756"/>
      <c r="AS1011" s="756"/>
      <c r="AT1011" s="756"/>
      <c r="AU1011" s="756"/>
      <c r="AV1011" s="756"/>
      <c r="AW1011" s="756"/>
    </row>
    <row r="1012" spans="2:49" x14ac:dyDescent="0.25">
      <c r="B1012" s="705">
        <v>1000</v>
      </c>
      <c r="C1012" s="951">
        <f>(1+_xlfn.XLOOKUP(INT((B1012-1)/12)+1,'ZC Curve'!$B$8:$B$107,'ZC Curve'!R$8:R$107,,0))^(1/12)-1</f>
        <v>0</v>
      </c>
      <c r="D1012" s="946">
        <f t="shared" si="95"/>
        <v>1</v>
      </c>
      <c r="E1012" s="594"/>
      <c r="F1012" s="705">
        <f t="shared" si="96"/>
        <v>1000</v>
      </c>
      <c r="G1012" s="756"/>
      <c r="H1012" s="756"/>
      <c r="I1012" s="756"/>
      <c r="J1012" s="756"/>
      <c r="K1012" s="756"/>
      <c r="L1012" s="756"/>
      <c r="M1012" s="756"/>
      <c r="N1012" s="594"/>
      <c r="O1012" s="705">
        <f t="shared" si="97"/>
        <v>1000</v>
      </c>
      <c r="P1012" s="756"/>
      <c r="Q1012" s="756"/>
      <c r="R1012" s="756"/>
      <c r="S1012" s="756"/>
      <c r="T1012" s="756"/>
      <c r="U1012" s="756"/>
      <c r="V1012" s="756"/>
      <c r="W1012" s="594"/>
      <c r="X1012" s="705">
        <f t="shared" si="98"/>
        <v>1000</v>
      </c>
      <c r="Y1012" s="756"/>
      <c r="Z1012" s="756"/>
      <c r="AA1012" s="756"/>
      <c r="AB1012" s="756"/>
      <c r="AC1012" s="756"/>
      <c r="AD1012" s="756"/>
      <c r="AE1012" s="756"/>
      <c r="AF1012" s="594"/>
      <c r="AG1012" s="705">
        <f t="shared" si="99"/>
        <v>1000</v>
      </c>
      <c r="AH1012" s="756"/>
      <c r="AI1012" s="756"/>
      <c r="AJ1012" s="756"/>
      <c r="AK1012" s="756"/>
      <c r="AL1012" s="756"/>
      <c r="AM1012" s="756"/>
      <c r="AN1012" s="756"/>
      <c r="AO1012" s="685"/>
      <c r="AP1012" s="705">
        <f t="shared" si="100"/>
        <v>1000</v>
      </c>
      <c r="AQ1012" s="756"/>
      <c r="AR1012" s="756"/>
      <c r="AS1012" s="756"/>
      <c r="AT1012" s="756"/>
      <c r="AU1012" s="756"/>
      <c r="AV1012" s="756"/>
      <c r="AW1012" s="756"/>
    </row>
    <row r="1013" spans="2:49" x14ac:dyDescent="0.25">
      <c r="B1013" s="705">
        <v>1001</v>
      </c>
      <c r="C1013" s="951">
        <f>(1+_xlfn.XLOOKUP(INT((B1013-1)/12)+1,'ZC Curve'!$B$8:$B$107,'ZC Curve'!R$8:R$107,,0))^(1/12)-1</f>
        <v>0</v>
      </c>
      <c r="D1013" s="946">
        <f t="shared" si="95"/>
        <v>1</v>
      </c>
      <c r="E1013" s="594"/>
      <c r="F1013" s="705">
        <f t="shared" si="96"/>
        <v>1001</v>
      </c>
      <c r="G1013" s="756"/>
      <c r="H1013" s="756"/>
      <c r="I1013" s="756"/>
      <c r="J1013" s="756"/>
      <c r="K1013" s="756"/>
      <c r="L1013" s="756"/>
      <c r="M1013" s="756"/>
      <c r="N1013" s="594"/>
      <c r="O1013" s="705">
        <f t="shared" si="97"/>
        <v>1001</v>
      </c>
      <c r="P1013" s="756"/>
      <c r="Q1013" s="756"/>
      <c r="R1013" s="756"/>
      <c r="S1013" s="756"/>
      <c r="T1013" s="756"/>
      <c r="U1013" s="756"/>
      <c r="V1013" s="756"/>
      <c r="W1013" s="594"/>
      <c r="X1013" s="705">
        <f t="shared" si="98"/>
        <v>1001</v>
      </c>
      <c r="Y1013" s="756"/>
      <c r="Z1013" s="756"/>
      <c r="AA1013" s="756"/>
      <c r="AB1013" s="756"/>
      <c r="AC1013" s="756"/>
      <c r="AD1013" s="756"/>
      <c r="AE1013" s="756"/>
      <c r="AF1013" s="594"/>
      <c r="AG1013" s="705">
        <f t="shared" si="99"/>
        <v>1001</v>
      </c>
      <c r="AH1013" s="756"/>
      <c r="AI1013" s="756"/>
      <c r="AJ1013" s="756"/>
      <c r="AK1013" s="756"/>
      <c r="AL1013" s="756"/>
      <c r="AM1013" s="756"/>
      <c r="AN1013" s="756"/>
      <c r="AO1013" s="685"/>
      <c r="AP1013" s="705">
        <f t="shared" si="100"/>
        <v>1001</v>
      </c>
      <c r="AQ1013" s="756"/>
      <c r="AR1013" s="756"/>
      <c r="AS1013" s="756"/>
      <c r="AT1013" s="756"/>
      <c r="AU1013" s="756"/>
      <c r="AV1013" s="756"/>
      <c r="AW1013" s="756"/>
    </row>
    <row r="1014" spans="2:49" x14ac:dyDescent="0.25">
      <c r="B1014" s="705">
        <v>1002</v>
      </c>
      <c r="C1014" s="951">
        <f>(1+_xlfn.XLOOKUP(INT((B1014-1)/12)+1,'ZC Curve'!$B$8:$B$107,'ZC Curve'!R$8:R$107,,0))^(1/12)-1</f>
        <v>0</v>
      </c>
      <c r="D1014" s="946">
        <f t="shared" si="95"/>
        <v>1</v>
      </c>
      <c r="E1014" s="594"/>
      <c r="F1014" s="705">
        <f t="shared" si="96"/>
        <v>1002</v>
      </c>
      <c r="G1014" s="756"/>
      <c r="H1014" s="756"/>
      <c r="I1014" s="756"/>
      <c r="J1014" s="756"/>
      <c r="K1014" s="756"/>
      <c r="L1014" s="756"/>
      <c r="M1014" s="756"/>
      <c r="N1014" s="594"/>
      <c r="O1014" s="705">
        <f t="shared" si="97"/>
        <v>1002</v>
      </c>
      <c r="P1014" s="756"/>
      <c r="Q1014" s="756"/>
      <c r="R1014" s="756"/>
      <c r="S1014" s="756"/>
      <c r="T1014" s="756"/>
      <c r="U1014" s="756"/>
      <c r="V1014" s="756"/>
      <c r="W1014" s="594"/>
      <c r="X1014" s="705">
        <f t="shared" si="98"/>
        <v>1002</v>
      </c>
      <c r="Y1014" s="756"/>
      <c r="Z1014" s="756"/>
      <c r="AA1014" s="756"/>
      <c r="AB1014" s="756"/>
      <c r="AC1014" s="756"/>
      <c r="AD1014" s="756"/>
      <c r="AE1014" s="756"/>
      <c r="AF1014" s="594"/>
      <c r="AG1014" s="705">
        <f t="shared" si="99"/>
        <v>1002</v>
      </c>
      <c r="AH1014" s="756"/>
      <c r="AI1014" s="756"/>
      <c r="AJ1014" s="756"/>
      <c r="AK1014" s="756"/>
      <c r="AL1014" s="756"/>
      <c r="AM1014" s="756"/>
      <c r="AN1014" s="756"/>
      <c r="AO1014" s="685"/>
      <c r="AP1014" s="705">
        <f t="shared" si="100"/>
        <v>1002</v>
      </c>
      <c r="AQ1014" s="756"/>
      <c r="AR1014" s="756"/>
      <c r="AS1014" s="756"/>
      <c r="AT1014" s="756"/>
      <c r="AU1014" s="756"/>
      <c r="AV1014" s="756"/>
      <c r="AW1014" s="756"/>
    </row>
    <row r="1015" spans="2:49" x14ac:dyDescent="0.25">
      <c r="B1015" s="705">
        <v>1003</v>
      </c>
      <c r="C1015" s="951">
        <f>(1+_xlfn.XLOOKUP(INT((B1015-1)/12)+1,'ZC Curve'!$B$8:$B$107,'ZC Curve'!R$8:R$107,,0))^(1/12)-1</f>
        <v>0</v>
      </c>
      <c r="D1015" s="946">
        <f t="shared" si="95"/>
        <v>1</v>
      </c>
      <c r="E1015" s="594"/>
      <c r="F1015" s="705">
        <f t="shared" si="96"/>
        <v>1003</v>
      </c>
      <c r="G1015" s="756"/>
      <c r="H1015" s="756"/>
      <c r="I1015" s="756"/>
      <c r="J1015" s="756"/>
      <c r="K1015" s="756"/>
      <c r="L1015" s="756"/>
      <c r="M1015" s="756"/>
      <c r="N1015" s="594"/>
      <c r="O1015" s="705">
        <f t="shared" si="97"/>
        <v>1003</v>
      </c>
      <c r="P1015" s="756"/>
      <c r="Q1015" s="756"/>
      <c r="R1015" s="756"/>
      <c r="S1015" s="756"/>
      <c r="T1015" s="756"/>
      <c r="U1015" s="756"/>
      <c r="V1015" s="756"/>
      <c r="W1015" s="594"/>
      <c r="X1015" s="705">
        <f t="shared" si="98"/>
        <v>1003</v>
      </c>
      <c r="Y1015" s="756"/>
      <c r="Z1015" s="756"/>
      <c r="AA1015" s="756"/>
      <c r="AB1015" s="756"/>
      <c r="AC1015" s="756"/>
      <c r="AD1015" s="756"/>
      <c r="AE1015" s="756"/>
      <c r="AF1015" s="594"/>
      <c r="AG1015" s="705">
        <f t="shared" si="99"/>
        <v>1003</v>
      </c>
      <c r="AH1015" s="756"/>
      <c r="AI1015" s="756"/>
      <c r="AJ1015" s="756"/>
      <c r="AK1015" s="756"/>
      <c r="AL1015" s="756"/>
      <c r="AM1015" s="756"/>
      <c r="AN1015" s="756"/>
      <c r="AO1015" s="685"/>
      <c r="AP1015" s="705">
        <f t="shared" si="100"/>
        <v>1003</v>
      </c>
      <c r="AQ1015" s="756"/>
      <c r="AR1015" s="756"/>
      <c r="AS1015" s="756"/>
      <c r="AT1015" s="756"/>
      <c r="AU1015" s="756"/>
      <c r="AV1015" s="756"/>
      <c r="AW1015" s="756"/>
    </row>
    <row r="1016" spans="2:49" x14ac:dyDescent="0.25">
      <c r="B1016" s="705">
        <v>1004</v>
      </c>
      <c r="C1016" s="951">
        <f>(1+_xlfn.XLOOKUP(INT((B1016-1)/12)+1,'ZC Curve'!$B$8:$B$107,'ZC Curve'!R$8:R$107,,0))^(1/12)-1</f>
        <v>0</v>
      </c>
      <c r="D1016" s="946">
        <f t="shared" si="95"/>
        <v>1</v>
      </c>
      <c r="E1016" s="594"/>
      <c r="F1016" s="705">
        <f t="shared" si="96"/>
        <v>1004</v>
      </c>
      <c r="G1016" s="756"/>
      <c r="H1016" s="756"/>
      <c r="I1016" s="756"/>
      <c r="J1016" s="756"/>
      <c r="K1016" s="756"/>
      <c r="L1016" s="756"/>
      <c r="M1016" s="756"/>
      <c r="N1016" s="594"/>
      <c r="O1016" s="705">
        <f t="shared" si="97"/>
        <v>1004</v>
      </c>
      <c r="P1016" s="756"/>
      <c r="Q1016" s="756"/>
      <c r="R1016" s="756"/>
      <c r="S1016" s="756"/>
      <c r="T1016" s="756"/>
      <c r="U1016" s="756"/>
      <c r="V1016" s="756"/>
      <c r="W1016" s="594"/>
      <c r="X1016" s="705">
        <f t="shared" si="98"/>
        <v>1004</v>
      </c>
      <c r="Y1016" s="756"/>
      <c r="Z1016" s="756"/>
      <c r="AA1016" s="756"/>
      <c r="AB1016" s="756"/>
      <c r="AC1016" s="756"/>
      <c r="AD1016" s="756"/>
      <c r="AE1016" s="756"/>
      <c r="AF1016" s="594"/>
      <c r="AG1016" s="705">
        <f t="shared" si="99"/>
        <v>1004</v>
      </c>
      <c r="AH1016" s="756"/>
      <c r="AI1016" s="756"/>
      <c r="AJ1016" s="756"/>
      <c r="AK1016" s="756"/>
      <c r="AL1016" s="756"/>
      <c r="AM1016" s="756"/>
      <c r="AN1016" s="756"/>
      <c r="AO1016" s="685"/>
      <c r="AP1016" s="705">
        <f t="shared" si="100"/>
        <v>1004</v>
      </c>
      <c r="AQ1016" s="756"/>
      <c r="AR1016" s="756"/>
      <c r="AS1016" s="756"/>
      <c r="AT1016" s="756"/>
      <c r="AU1016" s="756"/>
      <c r="AV1016" s="756"/>
      <c r="AW1016" s="756"/>
    </row>
    <row r="1017" spans="2:49" x14ac:dyDescent="0.25">
      <c r="B1017" s="705">
        <v>1005</v>
      </c>
      <c r="C1017" s="951">
        <f>(1+_xlfn.XLOOKUP(INT((B1017-1)/12)+1,'ZC Curve'!$B$8:$B$107,'ZC Curve'!R$8:R$107,,0))^(1/12)-1</f>
        <v>0</v>
      </c>
      <c r="D1017" s="946">
        <f t="shared" si="95"/>
        <v>1</v>
      </c>
      <c r="E1017" s="594"/>
      <c r="F1017" s="705">
        <f t="shared" si="96"/>
        <v>1005</v>
      </c>
      <c r="G1017" s="756"/>
      <c r="H1017" s="756"/>
      <c r="I1017" s="756"/>
      <c r="J1017" s="756"/>
      <c r="K1017" s="756"/>
      <c r="L1017" s="756"/>
      <c r="M1017" s="756"/>
      <c r="N1017" s="594"/>
      <c r="O1017" s="705">
        <f t="shared" si="97"/>
        <v>1005</v>
      </c>
      <c r="P1017" s="756"/>
      <c r="Q1017" s="756"/>
      <c r="R1017" s="756"/>
      <c r="S1017" s="756"/>
      <c r="T1017" s="756"/>
      <c r="U1017" s="756"/>
      <c r="V1017" s="756"/>
      <c r="W1017" s="594"/>
      <c r="X1017" s="705">
        <f t="shared" si="98"/>
        <v>1005</v>
      </c>
      <c r="Y1017" s="756"/>
      <c r="Z1017" s="756"/>
      <c r="AA1017" s="756"/>
      <c r="AB1017" s="756"/>
      <c r="AC1017" s="756"/>
      <c r="AD1017" s="756"/>
      <c r="AE1017" s="756"/>
      <c r="AF1017" s="594"/>
      <c r="AG1017" s="705">
        <f t="shared" si="99"/>
        <v>1005</v>
      </c>
      <c r="AH1017" s="756"/>
      <c r="AI1017" s="756"/>
      <c r="AJ1017" s="756"/>
      <c r="AK1017" s="756"/>
      <c r="AL1017" s="756"/>
      <c r="AM1017" s="756"/>
      <c r="AN1017" s="756"/>
      <c r="AO1017" s="685"/>
      <c r="AP1017" s="705">
        <f t="shared" si="100"/>
        <v>1005</v>
      </c>
      <c r="AQ1017" s="756"/>
      <c r="AR1017" s="756"/>
      <c r="AS1017" s="756"/>
      <c r="AT1017" s="756"/>
      <c r="AU1017" s="756"/>
      <c r="AV1017" s="756"/>
      <c r="AW1017" s="756"/>
    </row>
    <row r="1018" spans="2:49" x14ac:dyDescent="0.25">
      <c r="B1018" s="705">
        <v>1006</v>
      </c>
      <c r="C1018" s="951">
        <f>(1+_xlfn.XLOOKUP(INT((B1018-1)/12)+1,'ZC Curve'!$B$8:$B$107,'ZC Curve'!R$8:R$107,,0))^(1/12)-1</f>
        <v>0</v>
      </c>
      <c r="D1018" s="946">
        <f t="shared" si="95"/>
        <v>1</v>
      </c>
      <c r="E1018" s="594"/>
      <c r="F1018" s="705">
        <f t="shared" si="96"/>
        <v>1006</v>
      </c>
      <c r="G1018" s="756"/>
      <c r="H1018" s="756"/>
      <c r="I1018" s="756"/>
      <c r="J1018" s="756"/>
      <c r="K1018" s="756"/>
      <c r="L1018" s="756"/>
      <c r="M1018" s="756"/>
      <c r="N1018" s="594"/>
      <c r="O1018" s="705">
        <f t="shared" si="97"/>
        <v>1006</v>
      </c>
      <c r="P1018" s="756"/>
      <c r="Q1018" s="756"/>
      <c r="R1018" s="756"/>
      <c r="S1018" s="756"/>
      <c r="T1018" s="756"/>
      <c r="U1018" s="756"/>
      <c r="V1018" s="756"/>
      <c r="W1018" s="594"/>
      <c r="X1018" s="705">
        <f t="shared" si="98"/>
        <v>1006</v>
      </c>
      <c r="Y1018" s="756"/>
      <c r="Z1018" s="756"/>
      <c r="AA1018" s="756"/>
      <c r="AB1018" s="756"/>
      <c r="AC1018" s="756"/>
      <c r="AD1018" s="756"/>
      <c r="AE1018" s="756"/>
      <c r="AF1018" s="594"/>
      <c r="AG1018" s="705">
        <f t="shared" si="99"/>
        <v>1006</v>
      </c>
      <c r="AH1018" s="756"/>
      <c r="AI1018" s="756"/>
      <c r="AJ1018" s="756"/>
      <c r="AK1018" s="756"/>
      <c r="AL1018" s="756"/>
      <c r="AM1018" s="756"/>
      <c r="AN1018" s="756"/>
      <c r="AO1018" s="685"/>
      <c r="AP1018" s="705">
        <f t="shared" si="100"/>
        <v>1006</v>
      </c>
      <c r="AQ1018" s="756"/>
      <c r="AR1018" s="756"/>
      <c r="AS1018" s="756"/>
      <c r="AT1018" s="756"/>
      <c r="AU1018" s="756"/>
      <c r="AV1018" s="756"/>
      <c r="AW1018" s="756"/>
    </row>
    <row r="1019" spans="2:49" x14ac:dyDescent="0.25">
      <c r="B1019" s="705">
        <v>1007</v>
      </c>
      <c r="C1019" s="951">
        <f>(1+_xlfn.XLOOKUP(INT((B1019-1)/12)+1,'ZC Curve'!$B$8:$B$107,'ZC Curve'!R$8:R$107,,0))^(1/12)-1</f>
        <v>0</v>
      </c>
      <c r="D1019" s="946">
        <f t="shared" si="95"/>
        <v>1</v>
      </c>
      <c r="E1019" s="594"/>
      <c r="F1019" s="705">
        <f t="shared" si="96"/>
        <v>1007</v>
      </c>
      <c r="G1019" s="756"/>
      <c r="H1019" s="756"/>
      <c r="I1019" s="756"/>
      <c r="J1019" s="756"/>
      <c r="K1019" s="756"/>
      <c r="L1019" s="756"/>
      <c r="M1019" s="756"/>
      <c r="N1019" s="594"/>
      <c r="O1019" s="705">
        <f t="shared" si="97"/>
        <v>1007</v>
      </c>
      <c r="P1019" s="756"/>
      <c r="Q1019" s="756"/>
      <c r="R1019" s="756"/>
      <c r="S1019" s="756"/>
      <c r="T1019" s="756"/>
      <c r="U1019" s="756"/>
      <c r="V1019" s="756"/>
      <c r="W1019" s="594"/>
      <c r="X1019" s="705">
        <f t="shared" si="98"/>
        <v>1007</v>
      </c>
      <c r="Y1019" s="756"/>
      <c r="Z1019" s="756"/>
      <c r="AA1019" s="756"/>
      <c r="AB1019" s="756"/>
      <c r="AC1019" s="756"/>
      <c r="AD1019" s="756"/>
      <c r="AE1019" s="756"/>
      <c r="AF1019" s="594"/>
      <c r="AG1019" s="705">
        <f t="shared" si="99"/>
        <v>1007</v>
      </c>
      <c r="AH1019" s="756"/>
      <c r="AI1019" s="756"/>
      <c r="AJ1019" s="756"/>
      <c r="AK1019" s="756"/>
      <c r="AL1019" s="756"/>
      <c r="AM1019" s="756"/>
      <c r="AN1019" s="756"/>
      <c r="AO1019" s="685"/>
      <c r="AP1019" s="705">
        <f t="shared" si="100"/>
        <v>1007</v>
      </c>
      <c r="AQ1019" s="756"/>
      <c r="AR1019" s="756"/>
      <c r="AS1019" s="756"/>
      <c r="AT1019" s="756"/>
      <c r="AU1019" s="756"/>
      <c r="AV1019" s="756"/>
      <c r="AW1019" s="756"/>
    </row>
    <row r="1020" spans="2:49" x14ac:dyDescent="0.25">
      <c r="B1020" s="705">
        <v>1008</v>
      </c>
      <c r="C1020" s="951">
        <f>(1+_xlfn.XLOOKUP(INT((B1020-1)/12)+1,'ZC Curve'!$B$8:$B$107,'ZC Curve'!R$8:R$107,,0))^(1/12)-1</f>
        <v>0</v>
      </c>
      <c r="D1020" s="946">
        <f t="shared" si="95"/>
        <v>1</v>
      </c>
      <c r="E1020" s="594"/>
      <c r="F1020" s="705">
        <f t="shared" si="96"/>
        <v>1008</v>
      </c>
      <c r="G1020" s="756"/>
      <c r="H1020" s="756"/>
      <c r="I1020" s="756"/>
      <c r="J1020" s="756"/>
      <c r="K1020" s="756"/>
      <c r="L1020" s="756"/>
      <c r="M1020" s="756"/>
      <c r="N1020" s="594"/>
      <c r="O1020" s="705">
        <f t="shared" si="97"/>
        <v>1008</v>
      </c>
      <c r="P1020" s="756"/>
      <c r="Q1020" s="756"/>
      <c r="R1020" s="756"/>
      <c r="S1020" s="756"/>
      <c r="T1020" s="756"/>
      <c r="U1020" s="756"/>
      <c r="V1020" s="756"/>
      <c r="W1020" s="594"/>
      <c r="X1020" s="705">
        <f t="shared" si="98"/>
        <v>1008</v>
      </c>
      <c r="Y1020" s="756"/>
      <c r="Z1020" s="756"/>
      <c r="AA1020" s="756"/>
      <c r="AB1020" s="756"/>
      <c r="AC1020" s="756"/>
      <c r="AD1020" s="756"/>
      <c r="AE1020" s="756"/>
      <c r="AF1020" s="594"/>
      <c r="AG1020" s="705">
        <f t="shared" si="99"/>
        <v>1008</v>
      </c>
      <c r="AH1020" s="756"/>
      <c r="AI1020" s="756"/>
      <c r="AJ1020" s="756"/>
      <c r="AK1020" s="756"/>
      <c r="AL1020" s="756"/>
      <c r="AM1020" s="756"/>
      <c r="AN1020" s="756"/>
      <c r="AO1020" s="685"/>
      <c r="AP1020" s="705">
        <f t="shared" si="100"/>
        <v>1008</v>
      </c>
      <c r="AQ1020" s="756"/>
      <c r="AR1020" s="756"/>
      <c r="AS1020" s="756"/>
      <c r="AT1020" s="756"/>
      <c r="AU1020" s="756"/>
      <c r="AV1020" s="756"/>
      <c r="AW1020" s="756"/>
    </row>
    <row r="1021" spans="2:49" x14ac:dyDescent="0.25">
      <c r="B1021" s="705">
        <v>1009</v>
      </c>
      <c r="C1021" s="951">
        <f>(1+_xlfn.XLOOKUP(INT((B1021-1)/12)+1,'ZC Curve'!$B$8:$B$107,'ZC Curve'!R$8:R$107,,0))^(1/12)-1</f>
        <v>0</v>
      </c>
      <c r="D1021" s="946">
        <f t="shared" si="95"/>
        <v>1</v>
      </c>
      <c r="E1021" s="594"/>
      <c r="F1021" s="705">
        <f t="shared" si="96"/>
        <v>1009</v>
      </c>
      <c r="G1021" s="756"/>
      <c r="H1021" s="756"/>
      <c r="I1021" s="756"/>
      <c r="J1021" s="756"/>
      <c r="K1021" s="756"/>
      <c r="L1021" s="756"/>
      <c r="M1021" s="756"/>
      <c r="N1021" s="594"/>
      <c r="O1021" s="705">
        <f t="shared" si="97"/>
        <v>1009</v>
      </c>
      <c r="P1021" s="756"/>
      <c r="Q1021" s="756"/>
      <c r="R1021" s="756"/>
      <c r="S1021" s="756"/>
      <c r="T1021" s="756"/>
      <c r="U1021" s="756"/>
      <c r="V1021" s="756"/>
      <c r="W1021" s="594"/>
      <c r="X1021" s="705">
        <f t="shared" si="98"/>
        <v>1009</v>
      </c>
      <c r="Y1021" s="756"/>
      <c r="Z1021" s="756"/>
      <c r="AA1021" s="756"/>
      <c r="AB1021" s="756"/>
      <c r="AC1021" s="756"/>
      <c r="AD1021" s="756"/>
      <c r="AE1021" s="756"/>
      <c r="AF1021" s="594"/>
      <c r="AG1021" s="705">
        <f t="shared" si="99"/>
        <v>1009</v>
      </c>
      <c r="AH1021" s="756"/>
      <c r="AI1021" s="756"/>
      <c r="AJ1021" s="756"/>
      <c r="AK1021" s="756"/>
      <c r="AL1021" s="756"/>
      <c r="AM1021" s="756"/>
      <c r="AN1021" s="756"/>
      <c r="AO1021" s="685"/>
      <c r="AP1021" s="705">
        <f t="shared" si="100"/>
        <v>1009</v>
      </c>
      <c r="AQ1021" s="756"/>
      <c r="AR1021" s="756"/>
      <c r="AS1021" s="756"/>
      <c r="AT1021" s="756"/>
      <c r="AU1021" s="756"/>
      <c r="AV1021" s="756"/>
      <c r="AW1021" s="756"/>
    </row>
    <row r="1022" spans="2:49" x14ac:dyDescent="0.25">
      <c r="B1022" s="705">
        <v>1010</v>
      </c>
      <c r="C1022" s="951">
        <f>(1+_xlfn.XLOOKUP(INT((B1022-1)/12)+1,'ZC Curve'!$B$8:$B$107,'ZC Curve'!R$8:R$107,,0))^(1/12)-1</f>
        <v>0</v>
      </c>
      <c r="D1022" s="946">
        <f t="shared" si="95"/>
        <v>1</v>
      </c>
      <c r="E1022" s="594"/>
      <c r="F1022" s="705">
        <f t="shared" si="96"/>
        <v>1010</v>
      </c>
      <c r="G1022" s="756"/>
      <c r="H1022" s="756"/>
      <c r="I1022" s="756"/>
      <c r="J1022" s="756"/>
      <c r="K1022" s="756"/>
      <c r="L1022" s="756"/>
      <c r="M1022" s="756"/>
      <c r="N1022" s="594"/>
      <c r="O1022" s="705">
        <f t="shared" si="97"/>
        <v>1010</v>
      </c>
      <c r="P1022" s="756"/>
      <c r="Q1022" s="756"/>
      <c r="R1022" s="756"/>
      <c r="S1022" s="756"/>
      <c r="T1022" s="756"/>
      <c r="U1022" s="756"/>
      <c r="V1022" s="756"/>
      <c r="W1022" s="594"/>
      <c r="X1022" s="705">
        <f t="shared" si="98"/>
        <v>1010</v>
      </c>
      <c r="Y1022" s="756"/>
      <c r="Z1022" s="756"/>
      <c r="AA1022" s="756"/>
      <c r="AB1022" s="756"/>
      <c r="AC1022" s="756"/>
      <c r="AD1022" s="756"/>
      <c r="AE1022" s="756"/>
      <c r="AF1022" s="594"/>
      <c r="AG1022" s="705">
        <f t="shared" si="99"/>
        <v>1010</v>
      </c>
      <c r="AH1022" s="756"/>
      <c r="AI1022" s="756"/>
      <c r="AJ1022" s="756"/>
      <c r="AK1022" s="756"/>
      <c r="AL1022" s="756"/>
      <c r="AM1022" s="756"/>
      <c r="AN1022" s="756"/>
      <c r="AO1022" s="685"/>
      <c r="AP1022" s="705">
        <f t="shared" si="100"/>
        <v>1010</v>
      </c>
      <c r="AQ1022" s="756"/>
      <c r="AR1022" s="756"/>
      <c r="AS1022" s="756"/>
      <c r="AT1022" s="756"/>
      <c r="AU1022" s="756"/>
      <c r="AV1022" s="756"/>
      <c r="AW1022" s="756"/>
    </row>
    <row r="1023" spans="2:49" x14ac:dyDescent="0.25">
      <c r="B1023" s="705">
        <v>1011</v>
      </c>
      <c r="C1023" s="951">
        <f>(1+_xlfn.XLOOKUP(INT((B1023-1)/12)+1,'ZC Curve'!$B$8:$B$107,'ZC Curve'!R$8:R$107,,0))^(1/12)-1</f>
        <v>0</v>
      </c>
      <c r="D1023" s="946">
        <f t="shared" si="95"/>
        <v>1</v>
      </c>
      <c r="E1023" s="594"/>
      <c r="F1023" s="705">
        <f t="shared" si="96"/>
        <v>1011</v>
      </c>
      <c r="G1023" s="756"/>
      <c r="H1023" s="756"/>
      <c r="I1023" s="756"/>
      <c r="J1023" s="756"/>
      <c r="K1023" s="756"/>
      <c r="L1023" s="756"/>
      <c r="M1023" s="756"/>
      <c r="N1023" s="594"/>
      <c r="O1023" s="705">
        <f t="shared" si="97"/>
        <v>1011</v>
      </c>
      <c r="P1023" s="756"/>
      <c r="Q1023" s="756"/>
      <c r="R1023" s="756"/>
      <c r="S1023" s="756"/>
      <c r="T1023" s="756"/>
      <c r="U1023" s="756"/>
      <c r="V1023" s="756"/>
      <c r="W1023" s="594"/>
      <c r="X1023" s="705">
        <f t="shared" si="98"/>
        <v>1011</v>
      </c>
      <c r="Y1023" s="756"/>
      <c r="Z1023" s="756"/>
      <c r="AA1023" s="756"/>
      <c r="AB1023" s="756"/>
      <c r="AC1023" s="756"/>
      <c r="AD1023" s="756"/>
      <c r="AE1023" s="756"/>
      <c r="AF1023" s="594"/>
      <c r="AG1023" s="705">
        <f t="shared" si="99"/>
        <v>1011</v>
      </c>
      <c r="AH1023" s="756"/>
      <c r="AI1023" s="756"/>
      <c r="AJ1023" s="756"/>
      <c r="AK1023" s="756"/>
      <c r="AL1023" s="756"/>
      <c r="AM1023" s="756"/>
      <c r="AN1023" s="756"/>
      <c r="AO1023" s="685"/>
      <c r="AP1023" s="705">
        <f t="shared" si="100"/>
        <v>1011</v>
      </c>
      <c r="AQ1023" s="756"/>
      <c r="AR1023" s="756"/>
      <c r="AS1023" s="756"/>
      <c r="AT1023" s="756"/>
      <c r="AU1023" s="756"/>
      <c r="AV1023" s="756"/>
      <c r="AW1023" s="756"/>
    </row>
    <row r="1024" spans="2:49" x14ac:dyDescent="0.25">
      <c r="B1024" s="705">
        <v>1012</v>
      </c>
      <c r="C1024" s="951">
        <f>(1+_xlfn.XLOOKUP(INT((B1024-1)/12)+1,'ZC Curve'!$B$8:$B$107,'ZC Curve'!R$8:R$107,,0))^(1/12)-1</f>
        <v>0</v>
      </c>
      <c r="D1024" s="946">
        <f t="shared" si="95"/>
        <v>1</v>
      </c>
      <c r="E1024" s="594"/>
      <c r="F1024" s="705">
        <f t="shared" si="96"/>
        <v>1012</v>
      </c>
      <c r="G1024" s="756"/>
      <c r="H1024" s="756"/>
      <c r="I1024" s="756"/>
      <c r="J1024" s="756"/>
      <c r="K1024" s="756"/>
      <c r="L1024" s="756"/>
      <c r="M1024" s="756"/>
      <c r="N1024" s="594"/>
      <c r="O1024" s="705">
        <f t="shared" si="97"/>
        <v>1012</v>
      </c>
      <c r="P1024" s="756"/>
      <c r="Q1024" s="756"/>
      <c r="R1024" s="756"/>
      <c r="S1024" s="756"/>
      <c r="T1024" s="756"/>
      <c r="U1024" s="756"/>
      <c r="V1024" s="756"/>
      <c r="W1024" s="594"/>
      <c r="X1024" s="705">
        <f t="shared" si="98"/>
        <v>1012</v>
      </c>
      <c r="Y1024" s="756"/>
      <c r="Z1024" s="756"/>
      <c r="AA1024" s="756"/>
      <c r="AB1024" s="756"/>
      <c r="AC1024" s="756"/>
      <c r="AD1024" s="756"/>
      <c r="AE1024" s="756"/>
      <c r="AF1024" s="594"/>
      <c r="AG1024" s="705">
        <f t="shared" si="99"/>
        <v>1012</v>
      </c>
      <c r="AH1024" s="756"/>
      <c r="AI1024" s="756"/>
      <c r="AJ1024" s="756"/>
      <c r="AK1024" s="756"/>
      <c r="AL1024" s="756"/>
      <c r="AM1024" s="756"/>
      <c r="AN1024" s="756"/>
      <c r="AO1024" s="685"/>
      <c r="AP1024" s="705">
        <f t="shared" si="100"/>
        <v>1012</v>
      </c>
      <c r="AQ1024" s="756"/>
      <c r="AR1024" s="756"/>
      <c r="AS1024" s="756"/>
      <c r="AT1024" s="756"/>
      <c r="AU1024" s="756"/>
      <c r="AV1024" s="756"/>
      <c r="AW1024" s="756"/>
    </row>
    <row r="1025" spans="2:49" x14ac:dyDescent="0.25">
      <c r="B1025" s="705">
        <v>1013</v>
      </c>
      <c r="C1025" s="951">
        <f>(1+_xlfn.XLOOKUP(INT((B1025-1)/12)+1,'ZC Curve'!$B$8:$B$107,'ZC Curve'!R$8:R$107,,0))^(1/12)-1</f>
        <v>0</v>
      </c>
      <c r="D1025" s="946">
        <f t="shared" si="95"/>
        <v>1</v>
      </c>
      <c r="E1025" s="594"/>
      <c r="F1025" s="705">
        <f t="shared" si="96"/>
        <v>1013</v>
      </c>
      <c r="G1025" s="756"/>
      <c r="H1025" s="756"/>
      <c r="I1025" s="756"/>
      <c r="J1025" s="756"/>
      <c r="K1025" s="756"/>
      <c r="L1025" s="756"/>
      <c r="M1025" s="756"/>
      <c r="N1025" s="594"/>
      <c r="O1025" s="705">
        <f t="shared" si="97"/>
        <v>1013</v>
      </c>
      <c r="P1025" s="756"/>
      <c r="Q1025" s="756"/>
      <c r="R1025" s="756"/>
      <c r="S1025" s="756"/>
      <c r="T1025" s="756"/>
      <c r="U1025" s="756"/>
      <c r="V1025" s="756"/>
      <c r="W1025" s="594"/>
      <c r="X1025" s="705">
        <f t="shared" si="98"/>
        <v>1013</v>
      </c>
      <c r="Y1025" s="756"/>
      <c r="Z1025" s="756"/>
      <c r="AA1025" s="756"/>
      <c r="AB1025" s="756"/>
      <c r="AC1025" s="756"/>
      <c r="AD1025" s="756"/>
      <c r="AE1025" s="756"/>
      <c r="AF1025" s="594"/>
      <c r="AG1025" s="705">
        <f t="shared" si="99"/>
        <v>1013</v>
      </c>
      <c r="AH1025" s="756"/>
      <c r="AI1025" s="756"/>
      <c r="AJ1025" s="756"/>
      <c r="AK1025" s="756"/>
      <c r="AL1025" s="756"/>
      <c r="AM1025" s="756"/>
      <c r="AN1025" s="756"/>
      <c r="AO1025" s="685"/>
      <c r="AP1025" s="705">
        <f t="shared" si="100"/>
        <v>1013</v>
      </c>
      <c r="AQ1025" s="756"/>
      <c r="AR1025" s="756"/>
      <c r="AS1025" s="756"/>
      <c r="AT1025" s="756"/>
      <c r="AU1025" s="756"/>
      <c r="AV1025" s="756"/>
      <c r="AW1025" s="756"/>
    </row>
    <row r="1026" spans="2:49" x14ac:dyDescent="0.25">
      <c r="B1026" s="705">
        <v>1014</v>
      </c>
      <c r="C1026" s="951">
        <f>(1+_xlfn.XLOOKUP(INT((B1026-1)/12)+1,'ZC Curve'!$B$8:$B$107,'ZC Curve'!R$8:R$107,,0))^(1/12)-1</f>
        <v>0</v>
      </c>
      <c r="D1026" s="946">
        <f t="shared" si="95"/>
        <v>1</v>
      </c>
      <c r="E1026" s="594"/>
      <c r="F1026" s="705">
        <f t="shared" si="96"/>
        <v>1014</v>
      </c>
      <c r="G1026" s="756"/>
      <c r="H1026" s="756"/>
      <c r="I1026" s="756"/>
      <c r="J1026" s="756"/>
      <c r="K1026" s="756"/>
      <c r="L1026" s="756"/>
      <c r="M1026" s="756"/>
      <c r="N1026" s="594"/>
      <c r="O1026" s="705">
        <f t="shared" si="97"/>
        <v>1014</v>
      </c>
      <c r="P1026" s="756"/>
      <c r="Q1026" s="756"/>
      <c r="R1026" s="756"/>
      <c r="S1026" s="756"/>
      <c r="T1026" s="756"/>
      <c r="U1026" s="756"/>
      <c r="V1026" s="756"/>
      <c r="W1026" s="594"/>
      <c r="X1026" s="705">
        <f t="shared" si="98"/>
        <v>1014</v>
      </c>
      <c r="Y1026" s="756"/>
      <c r="Z1026" s="756"/>
      <c r="AA1026" s="756"/>
      <c r="AB1026" s="756"/>
      <c r="AC1026" s="756"/>
      <c r="AD1026" s="756"/>
      <c r="AE1026" s="756"/>
      <c r="AF1026" s="594"/>
      <c r="AG1026" s="705">
        <f t="shared" si="99"/>
        <v>1014</v>
      </c>
      <c r="AH1026" s="756"/>
      <c r="AI1026" s="756"/>
      <c r="AJ1026" s="756"/>
      <c r="AK1026" s="756"/>
      <c r="AL1026" s="756"/>
      <c r="AM1026" s="756"/>
      <c r="AN1026" s="756"/>
      <c r="AO1026" s="685"/>
      <c r="AP1026" s="705">
        <f t="shared" si="100"/>
        <v>1014</v>
      </c>
      <c r="AQ1026" s="756"/>
      <c r="AR1026" s="756"/>
      <c r="AS1026" s="756"/>
      <c r="AT1026" s="756"/>
      <c r="AU1026" s="756"/>
      <c r="AV1026" s="756"/>
      <c r="AW1026" s="756"/>
    </row>
    <row r="1027" spans="2:49" x14ac:dyDescent="0.25">
      <c r="B1027" s="705">
        <v>1015</v>
      </c>
      <c r="C1027" s="951">
        <f>(1+_xlfn.XLOOKUP(INT((B1027-1)/12)+1,'ZC Curve'!$B$8:$B$107,'ZC Curve'!R$8:R$107,,0))^(1/12)-1</f>
        <v>0</v>
      </c>
      <c r="D1027" s="946">
        <f t="shared" si="95"/>
        <v>1</v>
      </c>
      <c r="E1027" s="594"/>
      <c r="F1027" s="705">
        <f t="shared" si="96"/>
        <v>1015</v>
      </c>
      <c r="G1027" s="756"/>
      <c r="H1027" s="756"/>
      <c r="I1027" s="756"/>
      <c r="J1027" s="756"/>
      <c r="K1027" s="756"/>
      <c r="L1027" s="756"/>
      <c r="M1027" s="756"/>
      <c r="N1027" s="594"/>
      <c r="O1027" s="705">
        <f t="shared" si="97"/>
        <v>1015</v>
      </c>
      <c r="P1027" s="756"/>
      <c r="Q1027" s="756"/>
      <c r="R1027" s="756"/>
      <c r="S1027" s="756"/>
      <c r="T1027" s="756"/>
      <c r="U1027" s="756"/>
      <c r="V1027" s="756"/>
      <c r="W1027" s="594"/>
      <c r="X1027" s="705">
        <f t="shared" si="98"/>
        <v>1015</v>
      </c>
      <c r="Y1027" s="756"/>
      <c r="Z1027" s="756"/>
      <c r="AA1027" s="756"/>
      <c r="AB1027" s="756"/>
      <c r="AC1027" s="756"/>
      <c r="AD1027" s="756"/>
      <c r="AE1027" s="756"/>
      <c r="AF1027" s="594"/>
      <c r="AG1027" s="705">
        <f t="shared" si="99"/>
        <v>1015</v>
      </c>
      <c r="AH1027" s="756"/>
      <c r="AI1027" s="756"/>
      <c r="AJ1027" s="756"/>
      <c r="AK1027" s="756"/>
      <c r="AL1027" s="756"/>
      <c r="AM1027" s="756"/>
      <c r="AN1027" s="756"/>
      <c r="AO1027" s="685"/>
      <c r="AP1027" s="705">
        <f t="shared" si="100"/>
        <v>1015</v>
      </c>
      <c r="AQ1027" s="756"/>
      <c r="AR1027" s="756"/>
      <c r="AS1027" s="756"/>
      <c r="AT1027" s="756"/>
      <c r="AU1027" s="756"/>
      <c r="AV1027" s="756"/>
      <c r="AW1027" s="756"/>
    </row>
    <row r="1028" spans="2:49" x14ac:dyDescent="0.25">
      <c r="B1028" s="705">
        <v>1016</v>
      </c>
      <c r="C1028" s="951">
        <f>(1+_xlfn.XLOOKUP(INT((B1028-1)/12)+1,'ZC Curve'!$B$8:$B$107,'ZC Curve'!R$8:R$107,,0))^(1/12)-1</f>
        <v>0</v>
      </c>
      <c r="D1028" s="946">
        <f t="shared" si="95"/>
        <v>1</v>
      </c>
      <c r="E1028" s="594"/>
      <c r="F1028" s="705">
        <f t="shared" si="96"/>
        <v>1016</v>
      </c>
      <c r="G1028" s="756"/>
      <c r="H1028" s="756"/>
      <c r="I1028" s="756"/>
      <c r="J1028" s="756"/>
      <c r="K1028" s="756"/>
      <c r="L1028" s="756"/>
      <c r="M1028" s="756"/>
      <c r="N1028" s="594"/>
      <c r="O1028" s="705">
        <f t="shared" si="97"/>
        <v>1016</v>
      </c>
      <c r="P1028" s="756"/>
      <c r="Q1028" s="756"/>
      <c r="R1028" s="756"/>
      <c r="S1028" s="756"/>
      <c r="T1028" s="756"/>
      <c r="U1028" s="756"/>
      <c r="V1028" s="756"/>
      <c r="W1028" s="594"/>
      <c r="X1028" s="705">
        <f t="shared" si="98"/>
        <v>1016</v>
      </c>
      <c r="Y1028" s="756"/>
      <c r="Z1028" s="756"/>
      <c r="AA1028" s="756"/>
      <c r="AB1028" s="756"/>
      <c r="AC1028" s="756"/>
      <c r="AD1028" s="756"/>
      <c r="AE1028" s="756"/>
      <c r="AF1028" s="594"/>
      <c r="AG1028" s="705">
        <f t="shared" si="99"/>
        <v>1016</v>
      </c>
      <c r="AH1028" s="756"/>
      <c r="AI1028" s="756"/>
      <c r="AJ1028" s="756"/>
      <c r="AK1028" s="756"/>
      <c r="AL1028" s="756"/>
      <c r="AM1028" s="756"/>
      <c r="AN1028" s="756"/>
      <c r="AO1028" s="685"/>
      <c r="AP1028" s="705">
        <f t="shared" si="100"/>
        <v>1016</v>
      </c>
      <c r="AQ1028" s="756"/>
      <c r="AR1028" s="756"/>
      <c r="AS1028" s="756"/>
      <c r="AT1028" s="756"/>
      <c r="AU1028" s="756"/>
      <c r="AV1028" s="756"/>
      <c r="AW1028" s="756"/>
    </row>
    <row r="1029" spans="2:49" x14ac:dyDescent="0.25">
      <c r="B1029" s="705">
        <v>1017</v>
      </c>
      <c r="C1029" s="951">
        <f>(1+_xlfn.XLOOKUP(INT((B1029-1)/12)+1,'ZC Curve'!$B$8:$B$107,'ZC Curve'!R$8:R$107,,0))^(1/12)-1</f>
        <v>0</v>
      </c>
      <c r="D1029" s="946">
        <f t="shared" si="95"/>
        <v>1</v>
      </c>
      <c r="E1029" s="594"/>
      <c r="F1029" s="705">
        <f t="shared" si="96"/>
        <v>1017</v>
      </c>
      <c r="G1029" s="756"/>
      <c r="H1029" s="756"/>
      <c r="I1029" s="756"/>
      <c r="J1029" s="756"/>
      <c r="K1029" s="756"/>
      <c r="L1029" s="756"/>
      <c r="M1029" s="756"/>
      <c r="N1029" s="594"/>
      <c r="O1029" s="705">
        <f t="shared" si="97"/>
        <v>1017</v>
      </c>
      <c r="P1029" s="756"/>
      <c r="Q1029" s="756"/>
      <c r="R1029" s="756"/>
      <c r="S1029" s="756"/>
      <c r="T1029" s="756"/>
      <c r="U1029" s="756"/>
      <c r="V1029" s="756"/>
      <c r="W1029" s="594"/>
      <c r="X1029" s="705">
        <f t="shared" si="98"/>
        <v>1017</v>
      </c>
      <c r="Y1029" s="756"/>
      <c r="Z1029" s="756"/>
      <c r="AA1029" s="756"/>
      <c r="AB1029" s="756"/>
      <c r="AC1029" s="756"/>
      <c r="AD1029" s="756"/>
      <c r="AE1029" s="756"/>
      <c r="AF1029" s="594"/>
      <c r="AG1029" s="705">
        <f t="shared" si="99"/>
        <v>1017</v>
      </c>
      <c r="AH1029" s="756"/>
      <c r="AI1029" s="756"/>
      <c r="AJ1029" s="756"/>
      <c r="AK1029" s="756"/>
      <c r="AL1029" s="756"/>
      <c r="AM1029" s="756"/>
      <c r="AN1029" s="756"/>
      <c r="AO1029" s="685"/>
      <c r="AP1029" s="705">
        <f t="shared" si="100"/>
        <v>1017</v>
      </c>
      <c r="AQ1029" s="756"/>
      <c r="AR1029" s="756"/>
      <c r="AS1029" s="756"/>
      <c r="AT1029" s="756"/>
      <c r="AU1029" s="756"/>
      <c r="AV1029" s="756"/>
      <c r="AW1029" s="756"/>
    </row>
    <row r="1030" spans="2:49" x14ac:dyDescent="0.25">
      <c r="B1030" s="705">
        <v>1018</v>
      </c>
      <c r="C1030" s="951">
        <f>(1+_xlfn.XLOOKUP(INT((B1030-1)/12)+1,'ZC Curve'!$B$8:$B$107,'ZC Curve'!R$8:R$107,,0))^(1/12)-1</f>
        <v>0</v>
      </c>
      <c r="D1030" s="946">
        <f t="shared" si="95"/>
        <v>1</v>
      </c>
      <c r="E1030" s="594"/>
      <c r="F1030" s="705">
        <f t="shared" si="96"/>
        <v>1018</v>
      </c>
      <c r="G1030" s="756"/>
      <c r="H1030" s="756"/>
      <c r="I1030" s="756"/>
      <c r="J1030" s="756"/>
      <c r="K1030" s="756"/>
      <c r="L1030" s="756"/>
      <c r="M1030" s="756"/>
      <c r="N1030" s="594"/>
      <c r="O1030" s="705">
        <f t="shared" si="97"/>
        <v>1018</v>
      </c>
      <c r="P1030" s="756"/>
      <c r="Q1030" s="756"/>
      <c r="R1030" s="756"/>
      <c r="S1030" s="756"/>
      <c r="T1030" s="756"/>
      <c r="U1030" s="756"/>
      <c r="V1030" s="756"/>
      <c r="W1030" s="594"/>
      <c r="X1030" s="705">
        <f t="shared" si="98"/>
        <v>1018</v>
      </c>
      <c r="Y1030" s="756"/>
      <c r="Z1030" s="756"/>
      <c r="AA1030" s="756"/>
      <c r="AB1030" s="756"/>
      <c r="AC1030" s="756"/>
      <c r="AD1030" s="756"/>
      <c r="AE1030" s="756"/>
      <c r="AF1030" s="594"/>
      <c r="AG1030" s="705">
        <f t="shared" si="99"/>
        <v>1018</v>
      </c>
      <c r="AH1030" s="756"/>
      <c r="AI1030" s="756"/>
      <c r="AJ1030" s="756"/>
      <c r="AK1030" s="756"/>
      <c r="AL1030" s="756"/>
      <c r="AM1030" s="756"/>
      <c r="AN1030" s="756"/>
      <c r="AO1030" s="685"/>
      <c r="AP1030" s="705">
        <f t="shared" si="100"/>
        <v>1018</v>
      </c>
      <c r="AQ1030" s="756"/>
      <c r="AR1030" s="756"/>
      <c r="AS1030" s="756"/>
      <c r="AT1030" s="756"/>
      <c r="AU1030" s="756"/>
      <c r="AV1030" s="756"/>
      <c r="AW1030" s="756"/>
    </row>
    <row r="1031" spans="2:49" x14ac:dyDescent="0.25">
      <c r="B1031" s="705">
        <v>1019</v>
      </c>
      <c r="C1031" s="951">
        <f>(1+_xlfn.XLOOKUP(INT((B1031-1)/12)+1,'ZC Curve'!$B$8:$B$107,'ZC Curve'!R$8:R$107,,0))^(1/12)-1</f>
        <v>0</v>
      </c>
      <c r="D1031" s="946">
        <f t="shared" si="95"/>
        <v>1</v>
      </c>
      <c r="E1031" s="594"/>
      <c r="F1031" s="705">
        <f t="shared" si="96"/>
        <v>1019</v>
      </c>
      <c r="G1031" s="756"/>
      <c r="H1031" s="756"/>
      <c r="I1031" s="756"/>
      <c r="J1031" s="756"/>
      <c r="K1031" s="756"/>
      <c r="L1031" s="756"/>
      <c r="M1031" s="756"/>
      <c r="N1031" s="594"/>
      <c r="O1031" s="705">
        <f t="shared" si="97"/>
        <v>1019</v>
      </c>
      <c r="P1031" s="756"/>
      <c r="Q1031" s="756"/>
      <c r="R1031" s="756"/>
      <c r="S1031" s="756"/>
      <c r="T1031" s="756"/>
      <c r="U1031" s="756"/>
      <c r="V1031" s="756"/>
      <c r="W1031" s="594"/>
      <c r="X1031" s="705">
        <f t="shared" si="98"/>
        <v>1019</v>
      </c>
      <c r="Y1031" s="756"/>
      <c r="Z1031" s="756"/>
      <c r="AA1031" s="756"/>
      <c r="AB1031" s="756"/>
      <c r="AC1031" s="756"/>
      <c r="AD1031" s="756"/>
      <c r="AE1031" s="756"/>
      <c r="AF1031" s="594"/>
      <c r="AG1031" s="705">
        <f t="shared" si="99"/>
        <v>1019</v>
      </c>
      <c r="AH1031" s="756"/>
      <c r="AI1031" s="756"/>
      <c r="AJ1031" s="756"/>
      <c r="AK1031" s="756"/>
      <c r="AL1031" s="756"/>
      <c r="AM1031" s="756"/>
      <c r="AN1031" s="756"/>
      <c r="AO1031" s="685"/>
      <c r="AP1031" s="705">
        <f t="shared" si="100"/>
        <v>1019</v>
      </c>
      <c r="AQ1031" s="756"/>
      <c r="AR1031" s="756"/>
      <c r="AS1031" s="756"/>
      <c r="AT1031" s="756"/>
      <c r="AU1031" s="756"/>
      <c r="AV1031" s="756"/>
      <c r="AW1031" s="756"/>
    </row>
    <row r="1032" spans="2:49" x14ac:dyDescent="0.25">
      <c r="B1032" s="705">
        <v>1020</v>
      </c>
      <c r="C1032" s="951">
        <f>(1+_xlfn.XLOOKUP(INT((B1032-1)/12)+1,'ZC Curve'!$B$8:$B$107,'ZC Curve'!R$8:R$107,,0))^(1/12)-1</f>
        <v>0</v>
      </c>
      <c r="D1032" s="946">
        <f t="shared" si="95"/>
        <v>1</v>
      </c>
      <c r="E1032" s="594"/>
      <c r="F1032" s="705">
        <f t="shared" si="96"/>
        <v>1020</v>
      </c>
      <c r="G1032" s="756"/>
      <c r="H1032" s="756"/>
      <c r="I1032" s="756"/>
      <c r="J1032" s="756"/>
      <c r="K1032" s="756"/>
      <c r="L1032" s="756"/>
      <c r="M1032" s="756"/>
      <c r="N1032" s="594"/>
      <c r="O1032" s="705">
        <f t="shared" si="97"/>
        <v>1020</v>
      </c>
      <c r="P1032" s="756"/>
      <c r="Q1032" s="756"/>
      <c r="R1032" s="756"/>
      <c r="S1032" s="756"/>
      <c r="T1032" s="756"/>
      <c r="U1032" s="756"/>
      <c r="V1032" s="756"/>
      <c r="W1032" s="594"/>
      <c r="X1032" s="705">
        <f t="shared" si="98"/>
        <v>1020</v>
      </c>
      <c r="Y1032" s="756"/>
      <c r="Z1032" s="756"/>
      <c r="AA1032" s="756"/>
      <c r="AB1032" s="756"/>
      <c r="AC1032" s="756"/>
      <c r="AD1032" s="756"/>
      <c r="AE1032" s="756"/>
      <c r="AF1032" s="594"/>
      <c r="AG1032" s="705">
        <f t="shared" si="99"/>
        <v>1020</v>
      </c>
      <c r="AH1032" s="756"/>
      <c r="AI1032" s="756"/>
      <c r="AJ1032" s="756"/>
      <c r="AK1032" s="756"/>
      <c r="AL1032" s="756"/>
      <c r="AM1032" s="756"/>
      <c r="AN1032" s="756"/>
      <c r="AO1032" s="685"/>
      <c r="AP1032" s="705">
        <f t="shared" si="100"/>
        <v>1020</v>
      </c>
      <c r="AQ1032" s="756"/>
      <c r="AR1032" s="756"/>
      <c r="AS1032" s="756"/>
      <c r="AT1032" s="756"/>
      <c r="AU1032" s="756"/>
      <c r="AV1032" s="756"/>
      <c r="AW1032" s="756"/>
    </row>
    <row r="1033" spans="2:49" x14ac:dyDescent="0.25">
      <c r="B1033" s="705">
        <v>1021</v>
      </c>
      <c r="C1033" s="951">
        <f>(1+_xlfn.XLOOKUP(INT((B1033-1)/12)+1,'ZC Curve'!$B$8:$B$107,'ZC Curve'!R$8:R$107,,0))^(1/12)-1</f>
        <v>0</v>
      </c>
      <c r="D1033" s="946">
        <f t="shared" si="95"/>
        <v>1</v>
      </c>
      <c r="E1033" s="594"/>
      <c r="F1033" s="705">
        <f t="shared" si="96"/>
        <v>1021</v>
      </c>
      <c r="G1033" s="756"/>
      <c r="H1033" s="756"/>
      <c r="I1033" s="756"/>
      <c r="J1033" s="756"/>
      <c r="K1033" s="756"/>
      <c r="L1033" s="756"/>
      <c r="M1033" s="756"/>
      <c r="N1033" s="594"/>
      <c r="O1033" s="705">
        <f t="shared" si="97"/>
        <v>1021</v>
      </c>
      <c r="P1033" s="756"/>
      <c r="Q1033" s="756"/>
      <c r="R1033" s="756"/>
      <c r="S1033" s="756"/>
      <c r="T1033" s="756"/>
      <c r="U1033" s="756"/>
      <c r="V1033" s="756"/>
      <c r="W1033" s="594"/>
      <c r="X1033" s="705">
        <f t="shared" si="98"/>
        <v>1021</v>
      </c>
      <c r="Y1033" s="756"/>
      <c r="Z1033" s="756"/>
      <c r="AA1033" s="756"/>
      <c r="AB1033" s="756"/>
      <c r="AC1033" s="756"/>
      <c r="AD1033" s="756"/>
      <c r="AE1033" s="756"/>
      <c r="AF1033" s="594"/>
      <c r="AG1033" s="705">
        <f t="shared" si="99"/>
        <v>1021</v>
      </c>
      <c r="AH1033" s="756"/>
      <c r="AI1033" s="756"/>
      <c r="AJ1033" s="756"/>
      <c r="AK1033" s="756"/>
      <c r="AL1033" s="756"/>
      <c r="AM1033" s="756"/>
      <c r="AN1033" s="756"/>
      <c r="AO1033" s="685"/>
      <c r="AP1033" s="705">
        <f t="shared" si="100"/>
        <v>1021</v>
      </c>
      <c r="AQ1033" s="756"/>
      <c r="AR1033" s="756"/>
      <c r="AS1033" s="756"/>
      <c r="AT1033" s="756"/>
      <c r="AU1033" s="756"/>
      <c r="AV1033" s="756"/>
      <c r="AW1033" s="756"/>
    </row>
    <row r="1034" spans="2:49" x14ac:dyDescent="0.25">
      <c r="B1034" s="705">
        <v>1022</v>
      </c>
      <c r="C1034" s="951">
        <f>(1+_xlfn.XLOOKUP(INT((B1034-1)/12)+1,'ZC Curve'!$B$8:$B$107,'ZC Curve'!R$8:R$107,,0))^(1/12)-1</f>
        <v>0</v>
      </c>
      <c r="D1034" s="946">
        <f t="shared" si="95"/>
        <v>1</v>
      </c>
      <c r="E1034" s="594"/>
      <c r="F1034" s="705">
        <f t="shared" si="96"/>
        <v>1022</v>
      </c>
      <c r="G1034" s="756"/>
      <c r="H1034" s="756"/>
      <c r="I1034" s="756"/>
      <c r="J1034" s="756"/>
      <c r="K1034" s="756"/>
      <c r="L1034" s="756"/>
      <c r="M1034" s="756"/>
      <c r="N1034" s="594"/>
      <c r="O1034" s="705">
        <f t="shared" si="97"/>
        <v>1022</v>
      </c>
      <c r="P1034" s="756"/>
      <c r="Q1034" s="756"/>
      <c r="R1034" s="756"/>
      <c r="S1034" s="756"/>
      <c r="T1034" s="756"/>
      <c r="U1034" s="756"/>
      <c r="V1034" s="756"/>
      <c r="W1034" s="594"/>
      <c r="X1034" s="705">
        <f t="shared" si="98"/>
        <v>1022</v>
      </c>
      <c r="Y1034" s="756"/>
      <c r="Z1034" s="756"/>
      <c r="AA1034" s="756"/>
      <c r="AB1034" s="756"/>
      <c r="AC1034" s="756"/>
      <c r="AD1034" s="756"/>
      <c r="AE1034" s="756"/>
      <c r="AF1034" s="594"/>
      <c r="AG1034" s="705">
        <f t="shared" si="99"/>
        <v>1022</v>
      </c>
      <c r="AH1034" s="756"/>
      <c r="AI1034" s="756"/>
      <c r="AJ1034" s="756"/>
      <c r="AK1034" s="756"/>
      <c r="AL1034" s="756"/>
      <c r="AM1034" s="756"/>
      <c r="AN1034" s="756"/>
      <c r="AO1034" s="685"/>
      <c r="AP1034" s="705">
        <f t="shared" si="100"/>
        <v>1022</v>
      </c>
      <c r="AQ1034" s="756"/>
      <c r="AR1034" s="756"/>
      <c r="AS1034" s="756"/>
      <c r="AT1034" s="756"/>
      <c r="AU1034" s="756"/>
      <c r="AV1034" s="756"/>
      <c r="AW1034" s="756"/>
    </row>
    <row r="1035" spans="2:49" x14ac:dyDescent="0.25">
      <c r="B1035" s="705">
        <v>1023</v>
      </c>
      <c r="C1035" s="951">
        <f>(1+_xlfn.XLOOKUP(INT((B1035-1)/12)+1,'ZC Curve'!$B$8:$B$107,'ZC Curve'!R$8:R$107,,0))^(1/12)-1</f>
        <v>0</v>
      </c>
      <c r="D1035" s="946">
        <f t="shared" si="95"/>
        <v>1</v>
      </c>
      <c r="E1035" s="594"/>
      <c r="F1035" s="705">
        <f t="shared" si="96"/>
        <v>1023</v>
      </c>
      <c r="G1035" s="756"/>
      <c r="H1035" s="756"/>
      <c r="I1035" s="756"/>
      <c r="J1035" s="756"/>
      <c r="K1035" s="756"/>
      <c r="L1035" s="756"/>
      <c r="M1035" s="756"/>
      <c r="N1035" s="594"/>
      <c r="O1035" s="705">
        <f t="shared" si="97"/>
        <v>1023</v>
      </c>
      <c r="P1035" s="756"/>
      <c r="Q1035" s="756"/>
      <c r="R1035" s="756"/>
      <c r="S1035" s="756"/>
      <c r="T1035" s="756"/>
      <c r="U1035" s="756"/>
      <c r="V1035" s="756"/>
      <c r="W1035" s="594"/>
      <c r="X1035" s="705">
        <f t="shared" si="98"/>
        <v>1023</v>
      </c>
      <c r="Y1035" s="756"/>
      <c r="Z1035" s="756"/>
      <c r="AA1035" s="756"/>
      <c r="AB1035" s="756"/>
      <c r="AC1035" s="756"/>
      <c r="AD1035" s="756"/>
      <c r="AE1035" s="756"/>
      <c r="AF1035" s="594"/>
      <c r="AG1035" s="705">
        <f t="shared" si="99"/>
        <v>1023</v>
      </c>
      <c r="AH1035" s="756"/>
      <c r="AI1035" s="756"/>
      <c r="AJ1035" s="756"/>
      <c r="AK1035" s="756"/>
      <c r="AL1035" s="756"/>
      <c r="AM1035" s="756"/>
      <c r="AN1035" s="756"/>
      <c r="AO1035" s="685"/>
      <c r="AP1035" s="705">
        <f t="shared" si="100"/>
        <v>1023</v>
      </c>
      <c r="AQ1035" s="756"/>
      <c r="AR1035" s="756"/>
      <c r="AS1035" s="756"/>
      <c r="AT1035" s="756"/>
      <c r="AU1035" s="756"/>
      <c r="AV1035" s="756"/>
      <c r="AW1035" s="756"/>
    </row>
    <row r="1036" spans="2:49" x14ac:dyDescent="0.25">
      <c r="B1036" s="705">
        <v>1024</v>
      </c>
      <c r="C1036" s="951">
        <f>(1+_xlfn.XLOOKUP(INT((B1036-1)/12)+1,'ZC Curve'!$B$8:$B$107,'ZC Curve'!R$8:R$107,,0))^(1/12)-1</f>
        <v>0</v>
      </c>
      <c r="D1036" s="946">
        <f t="shared" si="95"/>
        <v>1</v>
      </c>
      <c r="E1036" s="594"/>
      <c r="F1036" s="705">
        <f t="shared" si="96"/>
        <v>1024</v>
      </c>
      <c r="G1036" s="756"/>
      <c r="H1036" s="756"/>
      <c r="I1036" s="756"/>
      <c r="J1036" s="756"/>
      <c r="K1036" s="756"/>
      <c r="L1036" s="756"/>
      <c r="M1036" s="756"/>
      <c r="N1036" s="594"/>
      <c r="O1036" s="705">
        <f t="shared" si="97"/>
        <v>1024</v>
      </c>
      <c r="P1036" s="756"/>
      <c r="Q1036" s="756"/>
      <c r="R1036" s="756"/>
      <c r="S1036" s="756"/>
      <c r="T1036" s="756"/>
      <c r="U1036" s="756"/>
      <c r="V1036" s="756"/>
      <c r="W1036" s="594"/>
      <c r="X1036" s="705">
        <f t="shared" si="98"/>
        <v>1024</v>
      </c>
      <c r="Y1036" s="756"/>
      <c r="Z1036" s="756"/>
      <c r="AA1036" s="756"/>
      <c r="AB1036" s="756"/>
      <c r="AC1036" s="756"/>
      <c r="AD1036" s="756"/>
      <c r="AE1036" s="756"/>
      <c r="AF1036" s="594"/>
      <c r="AG1036" s="705">
        <f t="shared" si="99"/>
        <v>1024</v>
      </c>
      <c r="AH1036" s="756"/>
      <c r="AI1036" s="756"/>
      <c r="AJ1036" s="756"/>
      <c r="AK1036" s="756"/>
      <c r="AL1036" s="756"/>
      <c r="AM1036" s="756"/>
      <c r="AN1036" s="756"/>
      <c r="AO1036" s="685"/>
      <c r="AP1036" s="705">
        <f t="shared" si="100"/>
        <v>1024</v>
      </c>
      <c r="AQ1036" s="756"/>
      <c r="AR1036" s="756"/>
      <c r="AS1036" s="756"/>
      <c r="AT1036" s="756"/>
      <c r="AU1036" s="756"/>
      <c r="AV1036" s="756"/>
      <c r="AW1036" s="756"/>
    </row>
    <row r="1037" spans="2:49" x14ac:dyDescent="0.25">
      <c r="B1037" s="705">
        <v>1025</v>
      </c>
      <c r="C1037" s="951">
        <f>(1+_xlfn.XLOOKUP(INT((B1037-1)/12)+1,'ZC Curve'!$B$8:$B$107,'ZC Curve'!R$8:R$107,,0))^(1/12)-1</f>
        <v>0</v>
      </c>
      <c r="D1037" s="946">
        <f t="shared" si="95"/>
        <v>1</v>
      </c>
      <c r="E1037" s="594"/>
      <c r="F1037" s="705">
        <f t="shared" si="96"/>
        <v>1025</v>
      </c>
      <c r="G1037" s="756"/>
      <c r="H1037" s="756"/>
      <c r="I1037" s="756"/>
      <c r="J1037" s="756"/>
      <c r="K1037" s="756"/>
      <c r="L1037" s="756"/>
      <c r="M1037" s="756"/>
      <c r="N1037" s="594"/>
      <c r="O1037" s="705">
        <f t="shared" si="97"/>
        <v>1025</v>
      </c>
      <c r="P1037" s="756"/>
      <c r="Q1037" s="756"/>
      <c r="R1037" s="756"/>
      <c r="S1037" s="756"/>
      <c r="T1037" s="756"/>
      <c r="U1037" s="756"/>
      <c r="V1037" s="756"/>
      <c r="W1037" s="594"/>
      <c r="X1037" s="705">
        <f t="shared" si="98"/>
        <v>1025</v>
      </c>
      <c r="Y1037" s="756"/>
      <c r="Z1037" s="756"/>
      <c r="AA1037" s="756"/>
      <c r="AB1037" s="756"/>
      <c r="AC1037" s="756"/>
      <c r="AD1037" s="756"/>
      <c r="AE1037" s="756"/>
      <c r="AF1037" s="594"/>
      <c r="AG1037" s="705">
        <f t="shared" si="99"/>
        <v>1025</v>
      </c>
      <c r="AH1037" s="756"/>
      <c r="AI1037" s="756"/>
      <c r="AJ1037" s="756"/>
      <c r="AK1037" s="756"/>
      <c r="AL1037" s="756"/>
      <c r="AM1037" s="756"/>
      <c r="AN1037" s="756"/>
      <c r="AO1037" s="685"/>
      <c r="AP1037" s="705">
        <f t="shared" si="100"/>
        <v>1025</v>
      </c>
      <c r="AQ1037" s="756"/>
      <c r="AR1037" s="756"/>
      <c r="AS1037" s="756"/>
      <c r="AT1037" s="756"/>
      <c r="AU1037" s="756"/>
      <c r="AV1037" s="756"/>
      <c r="AW1037" s="756"/>
    </row>
    <row r="1038" spans="2:49" x14ac:dyDescent="0.25">
      <c r="B1038" s="705">
        <v>1026</v>
      </c>
      <c r="C1038" s="951">
        <f>(1+_xlfn.XLOOKUP(INT((B1038-1)/12)+1,'ZC Curve'!$B$8:$B$107,'ZC Curve'!R$8:R$107,,0))^(1/12)-1</f>
        <v>0</v>
      </c>
      <c r="D1038" s="946">
        <f t="shared" ref="D1038:D1101" si="101">D1037/(1+C1038)</f>
        <v>1</v>
      </c>
      <c r="E1038" s="594"/>
      <c r="F1038" s="705">
        <f t="shared" ref="F1038:F1101" si="102">F1037+1</f>
        <v>1026</v>
      </c>
      <c r="G1038" s="756"/>
      <c r="H1038" s="756"/>
      <c r="I1038" s="756"/>
      <c r="J1038" s="756"/>
      <c r="K1038" s="756"/>
      <c r="L1038" s="756"/>
      <c r="M1038" s="756"/>
      <c r="N1038" s="594"/>
      <c r="O1038" s="705">
        <f t="shared" ref="O1038:O1101" si="103">O1037+1</f>
        <v>1026</v>
      </c>
      <c r="P1038" s="756"/>
      <c r="Q1038" s="756"/>
      <c r="R1038" s="756"/>
      <c r="S1038" s="756"/>
      <c r="T1038" s="756"/>
      <c r="U1038" s="756"/>
      <c r="V1038" s="756"/>
      <c r="W1038" s="594"/>
      <c r="X1038" s="705">
        <f t="shared" ref="X1038:X1101" si="104">X1037+1</f>
        <v>1026</v>
      </c>
      <c r="Y1038" s="756"/>
      <c r="Z1038" s="756"/>
      <c r="AA1038" s="756"/>
      <c r="AB1038" s="756"/>
      <c r="AC1038" s="756"/>
      <c r="AD1038" s="756"/>
      <c r="AE1038" s="756"/>
      <c r="AF1038" s="594"/>
      <c r="AG1038" s="705">
        <f t="shared" ref="AG1038:AG1101" si="105">AG1037+1</f>
        <v>1026</v>
      </c>
      <c r="AH1038" s="756"/>
      <c r="AI1038" s="756"/>
      <c r="AJ1038" s="756"/>
      <c r="AK1038" s="756"/>
      <c r="AL1038" s="756"/>
      <c r="AM1038" s="756"/>
      <c r="AN1038" s="756"/>
      <c r="AO1038" s="685"/>
      <c r="AP1038" s="705">
        <f t="shared" ref="AP1038:AP1101" si="106">AP1037+1</f>
        <v>1026</v>
      </c>
      <c r="AQ1038" s="756"/>
      <c r="AR1038" s="756"/>
      <c r="AS1038" s="756"/>
      <c r="AT1038" s="756"/>
      <c r="AU1038" s="756"/>
      <c r="AV1038" s="756"/>
      <c r="AW1038" s="756"/>
    </row>
    <row r="1039" spans="2:49" x14ac:dyDescent="0.25">
      <c r="B1039" s="705">
        <v>1027</v>
      </c>
      <c r="C1039" s="951">
        <f>(1+_xlfn.XLOOKUP(INT((B1039-1)/12)+1,'ZC Curve'!$B$8:$B$107,'ZC Curve'!R$8:R$107,,0))^(1/12)-1</f>
        <v>0</v>
      </c>
      <c r="D1039" s="946">
        <f t="shared" si="101"/>
        <v>1</v>
      </c>
      <c r="E1039" s="594"/>
      <c r="F1039" s="705">
        <f t="shared" si="102"/>
        <v>1027</v>
      </c>
      <c r="G1039" s="756"/>
      <c r="H1039" s="756"/>
      <c r="I1039" s="756"/>
      <c r="J1039" s="756"/>
      <c r="K1039" s="756"/>
      <c r="L1039" s="756"/>
      <c r="M1039" s="756"/>
      <c r="N1039" s="594"/>
      <c r="O1039" s="705">
        <f t="shared" si="103"/>
        <v>1027</v>
      </c>
      <c r="P1039" s="756"/>
      <c r="Q1039" s="756"/>
      <c r="R1039" s="756"/>
      <c r="S1039" s="756"/>
      <c r="T1039" s="756"/>
      <c r="U1039" s="756"/>
      <c r="V1039" s="756"/>
      <c r="W1039" s="594"/>
      <c r="X1039" s="705">
        <f t="shared" si="104"/>
        <v>1027</v>
      </c>
      <c r="Y1039" s="756"/>
      <c r="Z1039" s="756"/>
      <c r="AA1039" s="756"/>
      <c r="AB1039" s="756"/>
      <c r="AC1039" s="756"/>
      <c r="AD1039" s="756"/>
      <c r="AE1039" s="756"/>
      <c r="AF1039" s="594"/>
      <c r="AG1039" s="705">
        <f t="shared" si="105"/>
        <v>1027</v>
      </c>
      <c r="AH1039" s="756"/>
      <c r="AI1039" s="756"/>
      <c r="AJ1039" s="756"/>
      <c r="AK1039" s="756"/>
      <c r="AL1039" s="756"/>
      <c r="AM1039" s="756"/>
      <c r="AN1039" s="756"/>
      <c r="AO1039" s="685"/>
      <c r="AP1039" s="705">
        <f t="shared" si="106"/>
        <v>1027</v>
      </c>
      <c r="AQ1039" s="756"/>
      <c r="AR1039" s="756"/>
      <c r="AS1039" s="756"/>
      <c r="AT1039" s="756"/>
      <c r="AU1039" s="756"/>
      <c r="AV1039" s="756"/>
      <c r="AW1039" s="756"/>
    </row>
    <row r="1040" spans="2:49" x14ac:dyDescent="0.25">
      <c r="B1040" s="705">
        <v>1028</v>
      </c>
      <c r="C1040" s="951">
        <f>(1+_xlfn.XLOOKUP(INT((B1040-1)/12)+1,'ZC Curve'!$B$8:$B$107,'ZC Curve'!R$8:R$107,,0))^(1/12)-1</f>
        <v>0</v>
      </c>
      <c r="D1040" s="946">
        <f t="shared" si="101"/>
        <v>1</v>
      </c>
      <c r="E1040" s="594"/>
      <c r="F1040" s="705">
        <f t="shared" si="102"/>
        <v>1028</v>
      </c>
      <c r="G1040" s="756"/>
      <c r="H1040" s="756"/>
      <c r="I1040" s="756"/>
      <c r="J1040" s="756"/>
      <c r="K1040" s="756"/>
      <c r="L1040" s="756"/>
      <c r="M1040" s="756"/>
      <c r="N1040" s="594"/>
      <c r="O1040" s="705">
        <f t="shared" si="103"/>
        <v>1028</v>
      </c>
      <c r="P1040" s="756"/>
      <c r="Q1040" s="756"/>
      <c r="R1040" s="756"/>
      <c r="S1040" s="756"/>
      <c r="T1040" s="756"/>
      <c r="U1040" s="756"/>
      <c r="V1040" s="756"/>
      <c r="W1040" s="594"/>
      <c r="X1040" s="705">
        <f t="shared" si="104"/>
        <v>1028</v>
      </c>
      <c r="Y1040" s="756"/>
      <c r="Z1040" s="756"/>
      <c r="AA1040" s="756"/>
      <c r="AB1040" s="756"/>
      <c r="AC1040" s="756"/>
      <c r="AD1040" s="756"/>
      <c r="AE1040" s="756"/>
      <c r="AF1040" s="594"/>
      <c r="AG1040" s="705">
        <f t="shared" si="105"/>
        <v>1028</v>
      </c>
      <c r="AH1040" s="756"/>
      <c r="AI1040" s="756"/>
      <c r="AJ1040" s="756"/>
      <c r="AK1040" s="756"/>
      <c r="AL1040" s="756"/>
      <c r="AM1040" s="756"/>
      <c r="AN1040" s="756"/>
      <c r="AO1040" s="685"/>
      <c r="AP1040" s="705">
        <f t="shared" si="106"/>
        <v>1028</v>
      </c>
      <c r="AQ1040" s="756"/>
      <c r="AR1040" s="756"/>
      <c r="AS1040" s="756"/>
      <c r="AT1040" s="756"/>
      <c r="AU1040" s="756"/>
      <c r="AV1040" s="756"/>
      <c r="AW1040" s="756"/>
    </row>
    <row r="1041" spans="2:49" x14ac:dyDescent="0.25">
      <c r="B1041" s="705">
        <v>1029</v>
      </c>
      <c r="C1041" s="951">
        <f>(1+_xlfn.XLOOKUP(INT((B1041-1)/12)+1,'ZC Curve'!$B$8:$B$107,'ZC Curve'!R$8:R$107,,0))^(1/12)-1</f>
        <v>0</v>
      </c>
      <c r="D1041" s="946">
        <f t="shared" si="101"/>
        <v>1</v>
      </c>
      <c r="E1041" s="594"/>
      <c r="F1041" s="705">
        <f t="shared" si="102"/>
        <v>1029</v>
      </c>
      <c r="G1041" s="756"/>
      <c r="H1041" s="756"/>
      <c r="I1041" s="756"/>
      <c r="J1041" s="756"/>
      <c r="K1041" s="756"/>
      <c r="L1041" s="756"/>
      <c r="M1041" s="756"/>
      <c r="N1041" s="594"/>
      <c r="O1041" s="705">
        <f t="shared" si="103"/>
        <v>1029</v>
      </c>
      <c r="P1041" s="756"/>
      <c r="Q1041" s="756"/>
      <c r="R1041" s="756"/>
      <c r="S1041" s="756"/>
      <c r="T1041" s="756"/>
      <c r="U1041" s="756"/>
      <c r="V1041" s="756"/>
      <c r="W1041" s="594"/>
      <c r="X1041" s="705">
        <f t="shared" si="104"/>
        <v>1029</v>
      </c>
      <c r="Y1041" s="756"/>
      <c r="Z1041" s="756"/>
      <c r="AA1041" s="756"/>
      <c r="AB1041" s="756"/>
      <c r="AC1041" s="756"/>
      <c r="AD1041" s="756"/>
      <c r="AE1041" s="756"/>
      <c r="AF1041" s="594"/>
      <c r="AG1041" s="705">
        <f t="shared" si="105"/>
        <v>1029</v>
      </c>
      <c r="AH1041" s="756"/>
      <c r="AI1041" s="756"/>
      <c r="AJ1041" s="756"/>
      <c r="AK1041" s="756"/>
      <c r="AL1041" s="756"/>
      <c r="AM1041" s="756"/>
      <c r="AN1041" s="756"/>
      <c r="AO1041" s="685"/>
      <c r="AP1041" s="705">
        <f t="shared" si="106"/>
        <v>1029</v>
      </c>
      <c r="AQ1041" s="756"/>
      <c r="AR1041" s="756"/>
      <c r="AS1041" s="756"/>
      <c r="AT1041" s="756"/>
      <c r="AU1041" s="756"/>
      <c r="AV1041" s="756"/>
      <c r="AW1041" s="756"/>
    </row>
    <row r="1042" spans="2:49" x14ac:dyDescent="0.25">
      <c r="B1042" s="705">
        <v>1030</v>
      </c>
      <c r="C1042" s="951">
        <f>(1+_xlfn.XLOOKUP(INT((B1042-1)/12)+1,'ZC Curve'!$B$8:$B$107,'ZC Curve'!R$8:R$107,,0))^(1/12)-1</f>
        <v>0</v>
      </c>
      <c r="D1042" s="946">
        <f t="shared" si="101"/>
        <v>1</v>
      </c>
      <c r="E1042" s="594"/>
      <c r="F1042" s="705">
        <f t="shared" si="102"/>
        <v>1030</v>
      </c>
      <c r="G1042" s="756"/>
      <c r="H1042" s="756"/>
      <c r="I1042" s="756"/>
      <c r="J1042" s="756"/>
      <c r="K1042" s="756"/>
      <c r="L1042" s="756"/>
      <c r="M1042" s="756"/>
      <c r="N1042" s="594"/>
      <c r="O1042" s="705">
        <f t="shared" si="103"/>
        <v>1030</v>
      </c>
      <c r="P1042" s="756"/>
      <c r="Q1042" s="756"/>
      <c r="R1042" s="756"/>
      <c r="S1042" s="756"/>
      <c r="T1042" s="756"/>
      <c r="U1042" s="756"/>
      <c r="V1042" s="756"/>
      <c r="W1042" s="594"/>
      <c r="X1042" s="705">
        <f t="shared" si="104"/>
        <v>1030</v>
      </c>
      <c r="Y1042" s="756"/>
      <c r="Z1042" s="756"/>
      <c r="AA1042" s="756"/>
      <c r="AB1042" s="756"/>
      <c r="AC1042" s="756"/>
      <c r="AD1042" s="756"/>
      <c r="AE1042" s="756"/>
      <c r="AF1042" s="594"/>
      <c r="AG1042" s="705">
        <f t="shared" si="105"/>
        <v>1030</v>
      </c>
      <c r="AH1042" s="756"/>
      <c r="AI1042" s="756"/>
      <c r="AJ1042" s="756"/>
      <c r="AK1042" s="756"/>
      <c r="AL1042" s="756"/>
      <c r="AM1042" s="756"/>
      <c r="AN1042" s="756"/>
      <c r="AO1042" s="685"/>
      <c r="AP1042" s="705">
        <f t="shared" si="106"/>
        <v>1030</v>
      </c>
      <c r="AQ1042" s="756"/>
      <c r="AR1042" s="756"/>
      <c r="AS1042" s="756"/>
      <c r="AT1042" s="756"/>
      <c r="AU1042" s="756"/>
      <c r="AV1042" s="756"/>
      <c r="AW1042" s="756"/>
    </row>
    <row r="1043" spans="2:49" x14ac:dyDescent="0.25">
      <c r="B1043" s="705">
        <v>1031</v>
      </c>
      <c r="C1043" s="951">
        <f>(1+_xlfn.XLOOKUP(INT((B1043-1)/12)+1,'ZC Curve'!$B$8:$B$107,'ZC Curve'!R$8:R$107,,0))^(1/12)-1</f>
        <v>0</v>
      </c>
      <c r="D1043" s="946">
        <f t="shared" si="101"/>
        <v>1</v>
      </c>
      <c r="E1043" s="594"/>
      <c r="F1043" s="705">
        <f t="shared" si="102"/>
        <v>1031</v>
      </c>
      <c r="G1043" s="756"/>
      <c r="H1043" s="756"/>
      <c r="I1043" s="756"/>
      <c r="J1043" s="756"/>
      <c r="K1043" s="756"/>
      <c r="L1043" s="756"/>
      <c r="M1043" s="756"/>
      <c r="N1043" s="594"/>
      <c r="O1043" s="705">
        <f t="shared" si="103"/>
        <v>1031</v>
      </c>
      <c r="P1043" s="756"/>
      <c r="Q1043" s="756"/>
      <c r="R1043" s="756"/>
      <c r="S1043" s="756"/>
      <c r="T1043" s="756"/>
      <c r="U1043" s="756"/>
      <c r="V1043" s="756"/>
      <c r="W1043" s="594"/>
      <c r="X1043" s="705">
        <f t="shared" si="104"/>
        <v>1031</v>
      </c>
      <c r="Y1043" s="756"/>
      <c r="Z1043" s="756"/>
      <c r="AA1043" s="756"/>
      <c r="AB1043" s="756"/>
      <c r="AC1043" s="756"/>
      <c r="AD1043" s="756"/>
      <c r="AE1043" s="756"/>
      <c r="AF1043" s="594"/>
      <c r="AG1043" s="705">
        <f t="shared" si="105"/>
        <v>1031</v>
      </c>
      <c r="AH1043" s="756"/>
      <c r="AI1043" s="756"/>
      <c r="AJ1043" s="756"/>
      <c r="AK1043" s="756"/>
      <c r="AL1043" s="756"/>
      <c r="AM1043" s="756"/>
      <c r="AN1043" s="756"/>
      <c r="AO1043" s="685"/>
      <c r="AP1043" s="705">
        <f t="shared" si="106"/>
        <v>1031</v>
      </c>
      <c r="AQ1043" s="756"/>
      <c r="AR1043" s="756"/>
      <c r="AS1043" s="756"/>
      <c r="AT1043" s="756"/>
      <c r="AU1043" s="756"/>
      <c r="AV1043" s="756"/>
      <c r="AW1043" s="756"/>
    </row>
    <row r="1044" spans="2:49" x14ac:dyDescent="0.25">
      <c r="B1044" s="705">
        <v>1032</v>
      </c>
      <c r="C1044" s="951">
        <f>(1+_xlfn.XLOOKUP(INT((B1044-1)/12)+1,'ZC Curve'!$B$8:$B$107,'ZC Curve'!R$8:R$107,,0))^(1/12)-1</f>
        <v>0</v>
      </c>
      <c r="D1044" s="946">
        <f t="shared" si="101"/>
        <v>1</v>
      </c>
      <c r="E1044" s="594"/>
      <c r="F1044" s="705">
        <f t="shared" si="102"/>
        <v>1032</v>
      </c>
      <c r="G1044" s="756"/>
      <c r="H1044" s="756"/>
      <c r="I1044" s="756"/>
      <c r="J1044" s="756"/>
      <c r="K1044" s="756"/>
      <c r="L1044" s="756"/>
      <c r="M1044" s="756"/>
      <c r="N1044" s="594"/>
      <c r="O1044" s="705">
        <f t="shared" si="103"/>
        <v>1032</v>
      </c>
      <c r="P1044" s="756"/>
      <c r="Q1044" s="756"/>
      <c r="R1044" s="756"/>
      <c r="S1044" s="756"/>
      <c r="T1044" s="756"/>
      <c r="U1044" s="756"/>
      <c r="V1044" s="756"/>
      <c r="W1044" s="594"/>
      <c r="X1044" s="705">
        <f t="shared" si="104"/>
        <v>1032</v>
      </c>
      <c r="Y1044" s="756"/>
      <c r="Z1044" s="756"/>
      <c r="AA1044" s="756"/>
      <c r="AB1044" s="756"/>
      <c r="AC1044" s="756"/>
      <c r="AD1044" s="756"/>
      <c r="AE1044" s="756"/>
      <c r="AF1044" s="594"/>
      <c r="AG1044" s="705">
        <f t="shared" si="105"/>
        <v>1032</v>
      </c>
      <c r="AH1044" s="756"/>
      <c r="AI1044" s="756"/>
      <c r="AJ1044" s="756"/>
      <c r="AK1044" s="756"/>
      <c r="AL1044" s="756"/>
      <c r="AM1044" s="756"/>
      <c r="AN1044" s="756"/>
      <c r="AO1044" s="685"/>
      <c r="AP1044" s="705">
        <f t="shared" si="106"/>
        <v>1032</v>
      </c>
      <c r="AQ1044" s="756"/>
      <c r="AR1044" s="756"/>
      <c r="AS1044" s="756"/>
      <c r="AT1044" s="756"/>
      <c r="AU1044" s="756"/>
      <c r="AV1044" s="756"/>
      <c r="AW1044" s="756"/>
    </row>
    <row r="1045" spans="2:49" x14ac:dyDescent="0.25">
      <c r="B1045" s="705">
        <v>1033</v>
      </c>
      <c r="C1045" s="951">
        <f>(1+_xlfn.XLOOKUP(INT((B1045-1)/12)+1,'ZC Curve'!$B$8:$B$107,'ZC Curve'!R$8:R$107,,0))^(1/12)-1</f>
        <v>0</v>
      </c>
      <c r="D1045" s="946">
        <f t="shared" si="101"/>
        <v>1</v>
      </c>
      <c r="E1045" s="594"/>
      <c r="F1045" s="705">
        <f t="shared" si="102"/>
        <v>1033</v>
      </c>
      <c r="G1045" s="756"/>
      <c r="H1045" s="756"/>
      <c r="I1045" s="756"/>
      <c r="J1045" s="756"/>
      <c r="K1045" s="756"/>
      <c r="L1045" s="756"/>
      <c r="M1045" s="756"/>
      <c r="N1045" s="594"/>
      <c r="O1045" s="705">
        <f t="shared" si="103"/>
        <v>1033</v>
      </c>
      <c r="P1045" s="756"/>
      <c r="Q1045" s="756"/>
      <c r="R1045" s="756"/>
      <c r="S1045" s="756"/>
      <c r="T1045" s="756"/>
      <c r="U1045" s="756"/>
      <c r="V1045" s="756"/>
      <c r="W1045" s="594"/>
      <c r="X1045" s="705">
        <f t="shared" si="104"/>
        <v>1033</v>
      </c>
      <c r="Y1045" s="756"/>
      <c r="Z1045" s="756"/>
      <c r="AA1045" s="756"/>
      <c r="AB1045" s="756"/>
      <c r="AC1045" s="756"/>
      <c r="AD1045" s="756"/>
      <c r="AE1045" s="756"/>
      <c r="AF1045" s="594"/>
      <c r="AG1045" s="705">
        <f t="shared" si="105"/>
        <v>1033</v>
      </c>
      <c r="AH1045" s="756"/>
      <c r="AI1045" s="756"/>
      <c r="AJ1045" s="756"/>
      <c r="AK1045" s="756"/>
      <c r="AL1045" s="756"/>
      <c r="AM1045" s="756"/>
      <c r="AN1045" s="756"/>
      <c r="AO1045" s="685"/>
      <c r="AP1045" s="705">
        <f t="shared" si="106"/>
        <v>1033</v>
      </c>
      <c r="AQ1045" s="756"/>
      <c r="AR1045" s="756"/>
      <c r="AS1045" s="756"/>
      <c r="AT1045" s="756"/>
      <c r="AU1045" s="756"/>
      <c r="AV1045" s="756"/>
      <c r="AW1045" s="756"/>
    </row>
    <row r="1046" spans="2:49" x14ac:dyDescent="0.25">
      <c r="B1046" s="705">
        <v>1034</v>
      </c>
      <c r="C1046" s="951">
        <f>(1+_xlfn.XLOOKUP(INT((B1046-1)/12)+1,'ZC Curve'!$B$8:$B$107,'ZC Curve'!R$8:R$107,,0))^(1/12)-1</f>
        <v>0</v>
      </c>
      <c r="D1046" s="946">
        <f t="shared" si="101"/>
        <v>1</v>
      </c>
      <c r="E1046" s="594"/>
      <c r="F1046" s="705">
        <f t="shared" si="102"/>
        <v>1034</v>
      </c>
      <c r="G1046" s="756"/>
      <c r="H1046" s="756"/>
      <c r="I1046" s="756"/>
      <c r="J1046" s="756"/>
      <c r="K1046" s="756"/>
      <c r="L1046" s="756"/>
      <c r="M1046" s="756"/>
      <c r="N1046" s="594"/>
      <c r="O1046" s="705">
        <f t="shared" si="103"/>
        <v>1034</v>
      </c>
      <c r="P1046" s="756"/>
      <c r="Q1046" s="756"/>
      <c r="R1046" s="756"/>
      <c r="S1046" s="756"/>
      <c r="T1046" s="756"/>
      <c r="U1046" s="756"/>
      <c r="V1046" s="756"/>
      <c r="W1046" s="594"/>
      <c r="X1046" s="705">
        <f t="shared" si="104"/>
        <v>1034</v>
      </c>
      <c r="Y1046" s="756"/>
      <c r="Z1046" s="756"/>
      <c r="AA1046" s="756"/>
      <c r="AB1046" s="756"/>
      <c r="AC1046" s="756"/>
      <c r="AD1046" s="756"/>
      <c r="AE1046" s="756"/>
      <c r="AF1046" s="594"/>
      <c r="AG1046" s="705">
        <f t="shared" si="105"/>
        <v>1034</v>
      </c>
      <c r="AH1046" s="756"/>
      <c r="AI1046" s="756"/>
      <c r="AJ1046" s="756"/>
      <c r="AK1046" s="756"/>
      <c r="AL1046" s="756"/>
      <c r="AM1046" s="756"/>
      <c r="AN1046" s="756"/>
      <c r="AO1046" s="685"/>
      <c r="AP1046" s="705">
        <f t="shared" si="106"/>
        <v>1034</v>
      </c>
      <c r="AQ1046" s="756"/>
      <c r="AR1046" s="756"/>
      <c r="AS1046" s="756"/>
      <c r="AT1046" s="756"/>
      <c r="AU1046" s="756"/>
      <c r="AV1046" s="756"/>
      <c r="AW1046" s="756"/>
    </row>
    <row r="1047" spans="2:49" x14ac:dyDescent="0.25">
      <c r="B1047" s="705">
        <v>1035</v>
      </c>
      <c r="C1047" s="951">
        <f>(1+_xlfn.XLOOKUP(INT((B1047-1)/12)+1,'ZC Curve'!$B$8:$B$107,'ZC Curve'!R$8:R$107,,0))^(1/12)-1</f>
        <v>0</v>
      </c>
      <c r="D1047" s="946">
        <f t="shared" si="101"/>
        <v>1</v>
      </c>
      <c r="E1047" s="594"/>
      <c r="F1047" s="705">
        <f t="shared" si="102"/>
        <v>1035</v>
      </c>
      <c r="G1047" s="756"/>
      <c r="H1047" s="756"/>
      <c r="I1047" s="756"/>
      <c r="J1047" s="756"/>
      <c r="K1047" s="756"/>
      <c r="L1047" s="756"/>
      <c r="M1047" s="756"/>
      <c r="N1047" s="594"/>
      <c r="O1047" s="705">
        <f t="shared" si="103"/>
        <v>1035</v>
      </c>
      <c r="P1047" s="756"/>
      <c r="Q1047" s="756"/>
      <c r="R1047" s="756"/>
      <c r="S1047" s="756"/>
      <c r="T1047" s="756"/>
      <c r="U1047" s="756"/>
      <c r="V1047" s="756"/>
      <c r="W1047" s="594"/>
      <c r="X1047" s="705">
        <f t="shared" si="104"/>
        <v>1035</v>
      </c>
      <c r="Y1047" s="756"/>
      <c r="Z1047" s="756"/>
      <c r="AA1047" s="756"/>
      <c r="AB1047" s="756"/>
      <c r="AC1047" s="756"/>
      <c r="AD1047" s="756"/>
      <c r="AE1047" s="756"/>
      <c r="AF1047" s="594"/>
      <c r="AG1047" s="705">
        <f t="shared" si="105"/>
        <v>1035</v>
      </c>
      <c r="AH1047" s="756"/>
      <c r="AI1047" s="756"/>
      <c r="AJ1047" s="756"/>
      <c r="AK1047" s="756"/>
      <c r="AL1047" s="756"/>
      <c r="AM1047" s="756"/>
      <c r="AN1047" s="756"/>
      <c r="AO1047" s="685"/>
      <c r="AP1047" s="705">
        <f t="shared" si="106"/>
        <v>1035</v>
      </c>
      <c r="AQ1047" s="756"/>
      <c r="AR1047" s="756"/>
      <c r="AS1047" s="756"/>
      <c r="AT1047" s="756"/>
      <c r="AU1047" s="756"/>
      <c r="AV1047" s="756"/>
      <c r="AW1047" s="756"/>
    </row>
    <row r="1048" spans="2:49" x14ac:dyDescent="0.25">
      <c r="B1048" s="705">
        <v>1036</v>
      </c>
      <c r="C1048" s="951">
        <f>(1+_xlfn.XLOOKUP(INT((B1048-1)/12)+1,'ZC Curve'!$B$8:$B$107,'ZC Curve'!R$8:R$107,,0))^(1/12)-1</f>
        <v>0</v>
      </c>
      <c r="D1048" s="946">
        <f t="shared" si="101"/>
        <v>1</v>
      </c>
      <c r="E1048" s="594"/>
      <c r="F1048" s="705">
        <f t="shared" si="102"/>
        <v>1036</v>
      </c>
      <c r="G1048" s="756"/>
      <c r="H1048" s="756"/>
      <c r="I1048" s="756"/>
      <c r="J1048" s="756"/>
      <c r="K1048" s="756"/>
      <c r="L1048" s="756"/>
      <c r="M1048" s="756"/>
      <c r="N1048" s="594"/>
      <c r="O1048" s="705">
        <f t="shared" si="103"/>
        <v>1036</v>
      </c>
      <c r="P1048" s="756"/>
      <c r="Q1048" s="756"/>
      <c r="R1048" s="756"/>
      <c r="S1048" s="756"/>
      <c r="T1048" s="756"/>
      <c r="U1048" s="756"/>
      <c r="V1048" s="756"/>
      <c r="W1048" s="594"/>
      <c r="X1048" s="705">
        <f t="shared" si="104"/>
        <v>1036</v>
      </c>
      <c r="Y1048" s="756"/>
      <c r="Z1048" s="756"/>
      <c r="AA1048" s="756"/>
      <c r="AB1048" s="756"/>
      <c r="AC1048" s="756"/>
      <c r="AD1048" s="756"/>
      <c r="AE1048" s="756"/>
      <c r="AF1048" s="594"/>
      <c r="AG1048" s="705">
        <f t="shared" si="105"/>
        <v>1036</v>
      </c>
      <c r="AH1048" s="756"/>
      <c r="AI1048" s="756"/>
      <c r="AJ1048" s="756"/>
      <c r="AK1048" s="756"/>
      <c r="AL1048" s="756"/>
      <c r="AM1048" s="756"/>
      <c r="AN1048" s="756"/>
      <c r="AO1048" s="685"/>
      <c r="AP1048" s="705">
        <f t="shared" si="106"/>
        <v>1036</v>
      </c>
      <c r="AQ1048" s="756"/>
      <c r="AR1048" s="756"/>
      <c r="AS1048" s="756"/>
      <c r="AT1048" s="756"/>
      <c r="AU1048" s="756"/>
      <c r="AV1048" s="756"/>
      <c r="AW1048" s="756"/>
    </row>
    <row r="1049" spans="2:49" x14ac:dyDescent="0.25">
      <c r="B1049" s="705">
        <v>1037</v>
      </c>
      <c r="C1049" s="951">
        <f>(1+_xlfn.XLOOKUP(INT((B1049-1)/12)+1,'ZC Curve'!$B$8:$B$107,'ZC Curve'!R$8:R$107,,0))^(1/12)-1</f>
        <v>0</v>
      </c>
      <c r="D1049" s="946">
        <f t="shared" si="101"/>
        <v>1</v>
      </c>
      <c r="E1049" s="594"/>
      <c r="F1049" s="705">
        <f t="shared" si="102"/>
        <v>1037</v>
      </c>
      <c r="G1049" s="756"/>
      <c r="H1049" s="756"/>
      <c r="I1049" s="756"/>
      <c r="J1049" s="756"/>
      <c r="K1049" s="756"/>
      <c r="L1049" s="756"/>
      <c r="M1049" s="756"/>
      <c r="N1049" s="594"/>
      <c r="O1049" s="705">
        <f t="shared" si="103"/>
        <v>1037</v>
      </c>
      <c r="P1049" s="756"/>
      <c r="Q1049" s="756"/>
      <c r="R1049" s="756"/>
      <c r="S1049" s="756"/>
      <c r="T1049" s="756"/>
      <c r="U1049" s="756"/>
      <c r="V1049" s="756"/>
      <c r="W1049" s="594"/>
      <c r="X1049" s="705">
        <f t="shared" si="104"/>
        <v>1037</v>
      </c>
      <c r="Y1049" s="756"/>
      <c r="Z1049" s="756"/>
      <c r="AA1049" s="756"/>
      <c r="AB1049" s="756"/>
      <c r="AC1049" s="756"/>
      <c r="AD1049" s="756"/>
      <c r="AE1049" s="756"/>
      <c r="AF1049" s="594"/>
      <c r="AG1049" s="705">
        <f t="shared" si="105"/>
        <v>1037</v>
      </c>
      <c r="AH1049" s="756"/>
      <c r="AI1049" s="756"/>
      <c r="AJ1049" s="756"/>
      <c r="AK1049" s="756"/>
      <c r="AL1049" s="756"/>
      <c r="AM1049" s="756"/>
      <c r="AN1049" s="756"/>
      <c r="AO1049" s="685"/>
      <c r="AP1049" s="705">
        <f t="shared" si="106"/>
        <v>1037</v>
      </c>
      <c r="AQ1049" s="756"/>
      <c r="AR1049" s="756"/>
      <c r="AS1049" s="756"/>
      <c r="AT1049" s="756"/>
      <c r="AU1049" s="756"/>
      <c r="AV1049" s="756"/>
      <c r="AW1049" s="756"/>
    </row>
    <row r="1050" spans="2:49" x14ac:dyDescent="0.25">
      <c r="B1050" s="705">
        <v>1038</v>
      </c>
      <c r="C1050" s="951">
        <f>(1+_xlfn.XLOOKUP(INT((B1050-1)/12)+1,'ZC Curve'!$B$8:$B$107,'ZC Curve'!R$8:R$107,,0))^(1/12)-1</f>
        <v>0</v>
      </c>
      <c r="D1050" s="946">
        <f t="shared" si="101"/>
        <v>1</v>
      </c>
      <c r="E1050" s="594"/>
      <c r="F1050" s="705">
        <f t="shared" si="102"/>
        <v>1038</v>
      </c>
      <c r="G1050" s="756"/>
      <c r="H1050" s="756"/>
      <c r="I1050" s="756"/>
      <c r="J1050" s="756"/>
      <c r="K1050" s="756"/>
      <c r="L1050" s="756"/>
      <c r="M1050" s="756"/>
      <c r="N1050" s="594"/>
      <c r="O1050" s="705">
        <f t="shared" si="103"/>
        <v>1038</v>
      </c>
      <c r="P1050" s="756"/>
      <c r="Q1050" s="756"/>
      <c r="R1050" s="756"/>
      <c r="S1050" s="756"/>
      <c r="T1050" s="756"/>
      <c r="U1050" s="756"/>
      <c r="V1050" s="756"/>
      <c r="W1050" s="594"/>
      <c r="X1050" s="705">
        <f t="shared" si="104"/>
        <v>1038</v>
      </c>
      <c r="Y1050" s="756"/>
      <c r="Z1050" s="756"/>
      <c r="AA1050" s="756"/>
      <c r="AB1050" s="756"/>
      <c r="AC1050" s="756"/>
      <c r="AD1050" s="756"/>
      <c r="AE1050" s="756"/>
      <c r="AF1050" s="594"/>
      <c r="AG1050" s="705">
        <f t="shared" si="105"/>
        <v>1038</v>
      </c>
      <c r="AH1050" s="756"/>
      <c r="AI1050" s="756"/>
      <c r="AJ1050" s="756"/>
      <c r="AK1050" s="756"/>
      <c r="AL1050" s="756"/>
      <c r="AM1050" s="756"/>
      <c r="AN1050" s="756"/>
      <c r="AO1050" s="685"/>
      <c r="AP1050" s="705">
        <f t="shared" si="106"/>
        <v>1038</v>
      </c>
      <c r="AQ1050" s="756"/>
      <c r="AR1050" s="756"/>
      <c r="AS1050" s="756"/>
      <c r="AT1050" s="756"/>
      <c r="AU1050" s="756"/>
      <c r="AV1050" s="756"/>
      <c r="AW1050" s="756"/>
    </row>
    <row r="1051" spans="2:49" x14ac:dyDescent="0.25">
      <c r="B1051" s="705">
        <v>1039</v>
      </c>
      <c r="C1051" s="951">
        <f>(1+_xlfn.XLOOKUP(INT((B1051-1)/12)+1,'ZC Curve'!$B$8:$B$107,'ZC Curve'!R$8:R$107,,0))^(1/12)-1</f>
        <v>0</v>
      </c>
      <c r="D1051" s="946">
        <f t="shared" si="101"/>
        <v>1</v>
      </c>
      <c r="E1051" s="594"/>
      <c r="F1051" s="705">
        <f t="shared" si="102"/>
        <v>1039</v>
      </c>
      <c r="G1051" s="756"/>
      <c r="H1051" s="756"/>
      <c r="I1051" s="756"/>
      <c r="J1051" s="756"/>
      <c r="K1051" s="756"/>
      <c r="L1051" s="756"/>
      <c r="M1051" s="756"/>
      <c r="N1051" s="594"/>
      <c r="O1051" s="705">
        <f t="shared" si="103"/>
        <v>1039</v>
      </c>
      <c r="P1051" s="756"/>
      <c r="Q1051" s="756"/>
      <c r="R1051" s="756"/>
      <c r="S1051" s="756"/>
      <c r="T1051" s="756"/>
      <c r="U1051" s="756"/>
      <c r="V1051" s="756"/>
      <c r="W1051" s="594"/>
      <c r="X1051" s="705">
        <f t="shared" si="104"/>
        <v>1039</v>
      </c>
      <c r="Y1051" s="756"/>
      <c r="Z1051" s="756"/>
      <c r="AA1051" s="756"/>
      <c r="AB1051" s="756"/>
      <c r="AC1051" s="756"/>
      <c r="AD1051" s="756"/>
      <c r="AE1051" s="756"/>
      <c r="AF1051" s="594"/>
      <c r="AG1051" s="705">
        <f t="shared" si="105"/>
        <v>1039</v>
      </c>
      <c r="AH1051" s="756"/>
      <c r="AI1051" s="756"/>
      <c r="AJ1051" s="756"/>
      <c r="AK1051" s="756"/>
      <c r="AL1051" s="756"/>
      <c r="AM1051" s="756"/>
      <c r="AN1051" s="756"/>
      <c r="AO1051" s="685"/>
      <c r="AP1051" s="705">
        <f t="shared" si="106"/>
        <v>1039</v>
      </c>
      <c r="AQ1051" s="756"/>
      <c r="AR1051" s="756"/>
      <c r="AS1051" s="756"/>
      <c r="AT1051" s="756"/>
      <c r="AU1051" s="756"/>
      <c r="AV1051" s="756"/>
      <c r="AW1051" s="756"/>
    </row>
    <row r="1052" spans="2:49" x14ac:dyDescent="0.25">
      <c r="B1052" s="705">
        <v>1040</v>
      </c>
      <c r="C1052" s="951">
        <f>(1+_xlfn.XLOOKUP(INT((B1052-1)/12)+1,'ZC Curve'!$B$8:$B$107,'ZC Curve'!R$8:R$107,,0))^(1/12)-1</f>
        <v>0</v>
      </c>
      <c r="D1052" s="946">
        <f t="shared" si="101"/>
        <v>1</v>
      </c>
      <c r="E1052" s="594"/>
      <c r="F1052" s="705">
        <f t="shared" si="102"/>
        <v>1040</v>
      </c>
      <c r="G1052" s="756"/>
      <c r="H1052" s="756"/>
      <c r="I1052" s="756"/>
      <c r="J1052" s="756"/>
      <c r="K1052" s="756"/>
      <c r="L1052" s="756"/>
      <c r="M1052" s="756"/>
      <c r="N1052" s="594"/>
      <c r="O1052" s="705">
        <f t="shared" si="103"/>
        <v>1040</v>
      </c>
      <c r="P1052" s="756"/>
      <c r="Q1052" s="756"/>
      <c r="R1052" s="756"/>
      <c r="S1052" s="756"/>
      <c r="T1052" s="756"/>
      <c r="U1052" s="756"/>
      <c r="V1052" s="756"/>
      <c r="W1052" s="594"/>
      <c r="X1052" s="705">
        <f t="shared" si="104"/>
        <v>1040</v>
      </c>
      <c r="Y1052" s="756"/>
      <c r="Z1052" s="756"/>
      <c r="AA1052" s="756"/>
      <c r="AB1052" s="756"/>
      <c r="AC1052" s="756"/>
      <c r="AD1052" s="756"/>
      <c r="AE1052" s="756"/>
      <c r="AF1052" s="594"/>
      <c r="AG1052" s="705">
        <f t="shared" si="105"/>
        <v>1040</v>
      </c>
      <c r="AH1052" s="756"/>
      <c r="AI1052" s="756"/>
      <c r="AJ1052" s="756"/>
      <c r="AK1052" s="756"/>
      <c r="AL1052" s="756"/>
      <c r="AM1052" s="756"/>
      <c r="AN1052" s="756"/>
      <c r="AO1052" s="685"/>
      <c r="AP1052" s="705">
        <f t="shared" si="106"/>
        <v>1040</v>
      </c>
      <c r="AQ1052" s="756"/>
      <c r="AR1052" s="756"/>
      <c r="AS1052" s="756"/>
      <c r="AT1052" s="756"/>
      <c r="AU1052" s="756"/>
      <c r="AV1052" s="756"/>
      <c r="AW1052" s="756"/>
    </row>
    <row r="1053" spans="2:49" x14ac:dyDescent="0.25">
      <c r="B1053" s="705">
        <v>1041</v>
      </c>
      <c r="C1053" s="951">
        <f>(1+_xlfn.XLOOKUP(INT((B1053-1)/12)+1,'ZC Curve'!$B$8:$B$107,'ZC Curve'!R$8:R$107,,0))^(1/12)-1</f>
        <v>0</v>
      </c>
      <c r="D1053" s="946">
        <f t="shared" si="101"/>
        <v>1</v>
      </c>
      <c r="E1053" s="594"/>
      <c r="F1053" s="705">
        <f t="shared" si="102"/>
        <v>1041</v>
      </c>
      <c r="G1053" s="756"/>
      <c r="H1053" s="756"/>
      <c r="I1053" s="756"/>
      <c r="J1053" s="756"/>
      <c r="K1053" s="756"/>
      <c r="L1053" s="756"/>
      <c r="M1053" s="756"/>
      <c r="N1053" s="594"/>
      <c r="O1053" s="705">
        <f t="shared" si="103"/>
        <v>1041</v>
      </c>
      <c r="P1053" s="756"/>
      <c r="Q1053" s="756"/>
      <c r="R1053" s="756"/>
      <c r="S1053" s="756"/>
      <c r="T1053" s="756"/>
      <c r="U1053" s="756"/>
      <c r="V1053" s="756"/>
      <c r="W1053" s="594"/>
      <c r="X1053" s="705">
        <f t="shared" si="104"/>
        <v>1041</v>
      </c>
      <c r="Y1053" s="756"/>
      <c r="Z1053" s="756"/>
      <c r="AA1053" s="756"/>
      <c r="AB1053" s="756"/>
      <c r="AC1053" s="756"/>
      <c r="AD1053" s="756"/>
      <c r="AE1053" s="756"/>
      <c r="AF1053" s="594"/>
      <c r="AG1053" s="705">
        <f t="shared" si="105"/>
        <v>1041</v>
      </c>
      <c r="AH1053" s="756"/>
      <c r="AI1053" s="756"/>
      <c r="AJ1053" s="756"/>
      <c r="AK1053" s="756"/>
      <c r="AL1053" s="756"/>
      <c r="AM1053" s="756"/>
      <c r="AN1053" s="756"/>
      <c r="AO1053" s="685"/>
      <c r="AP1053" s="705">
        <f t="shared" si="106"/>
        <v>1041</v>
      </c>
      <c r="AQ1053" s="756"/>
      <c r="AR1053" s="756"/>
      <c r="AS1053" s="756"/>
      <c r="AT1053" s="756"/>
      <c r="AU1053" s="756"/>
      <c r="AV1053" s="756"/>
      <c r="AW1053" s="756"/>
    </row>
    <row r="1054" spans="2:49" x14ac:dyDescent="0.25">
      <c r="B1054" s="705">
        <v>1042</v>
      </c>
      <c r="C1054" s="951">
        <f>(1+_xlfn.XLOOKUP(INT((B1054-1)/12)+1,'ZC Curve'!$B$8:$B$107,'ZC Curve'!R$8:R$107,,0))^(1/12)-1</f>
        <v>0</v>
      </c>
      <c r="D1054" s="946">
        <f t="shared" si="101"/>
        <v>1</v>
      </c>
      <c r="E1054" s="594"/>
      <c r="F1054" s="705">
        <f t="shared" si="102"/>
        <v>1042</v>
      </c>
      <c r="G1054" s="756"/>
      <c r="H1054" s="756"/>
      <c r="I1054" s="756"/>
      <c r="J1054" s="756"/>
      <c r="K1054" s="756"/>
      <c r="L1054" s="756"/>
      <c r="M1054" s="756"/>
      <c r="N1054" s="594"/>
      <c r="O1054" s="705">
        <f t="shared" si="103"/>
        <v>1042</v>
      </c>
      <c r="P1054" s="756"/>
      <c r="Q1054" s="756"/>
      <c r="R1054" s="756"/>
      <c r="S1054" s="756"/>
      <c r="T1054" s="756"/>
      <c r="U1054" s="756"/>
      <c r="V1054" s="756"/>
      <c r="W1054" s="594"/>
      <c r="X1054" s="705">
        <f t="shared" si="104"/>
        <v>1042</v>
      </c>
      <c r="Y1054" s="756"/>
      <c r="Z1054" s="756"/>
      <c r="AA1054" s="756"/>
      <c r="AB1054" s="756"/>
      <c r="AC1054" s="756"/>
      <c r="AD1054" s="756"/>
      <c r="AE1054" s="756"/>
      <c r="AF1054" s="594"/>
      <c r="AG1054" s="705">
        <f t="shared" si="105"/>
        <v>1042</v>
      </c>
      <c r="AH1054" s="756"/>
      <c r="AI1054" s="756"/>
      <c r="AJ1054" s="756"/>
      <c r="AK1054" s="756"/>
      <c r="AL1054" s="756"/>
      <c r="AM1054" s="756"/>
      <c r="AN1054" s="756"/>
      <c r="AO1054" s="685"/>
      <c r="AP1054" s="705">
        <f t="shared" si="106"/>
        <v>1042</v>
      </c>
      <c r="AQ1054" s="756"/>
      <c r="AR1054" s="756"/>
      <c r="AS1054" s="756"/>
      <c r="AT1054" s="756"/>
      <c r="AU1054" s="756"/>
      <c r="AV1054" s="756"/>
      <c r="AW1054" s="756"/>
    </row>
    <row r="1055" spans="2:49" x14ac:dyDescent="0.25">
      <c r="B1055" s="705">
        <v>1043</v>
      </c>
      <c r="C1055" s="951">
        <f>(1+_xlfn.XLOOKUP(INT((B1055-1)/12)+1,'ZC Curve'!$B$8:$B$107,'ZC Curve'!R$8:R$107,,0))^(1/12)-1</f>
        <v>0</v>
      </c>
      <c r="D1055" s="946">
        <f t="shared" si="101"/>
        <v>1</v>
      </c>
      <c r="E1055" s="594"/>
      <c r="F1055" s="705">
        <f t="shared" si="102"/>
        <v>1043</v>
      </c>
      <c r="G1055" s="756"/>
      <c r="H1055" s="756"/>
      <c r="I1055" s="756"/>
      <c r="J1055" s="756"/>
      <c r="K1055" s="756"/>
      <c r="L1055" s="756"/>
      <c r="M1055" s="756"/>
      <c r="N1055" s="594"/>
      <c r="O1055" s="705">
        <f t="shared" si="103"/>
        <v>1043</v>
      </c>
      <c r="P1055" s="756"/>
      <c r="Q1055" s="756"/>
      <c r="R1055" s="756"/>
      <c r="S1055" s="756"/>
      <c r="T1055" s="756"/>
      <c r="U1055" s="756"/>
      <c r="V1055" s="756"/>
      <c r="W1055" s="594"/>
      <c r="X1055" s="705">
        <f t="shared" si="104"/>
        <v>1043</v>
      </c>
      <c r="Y1055" s="756"/>
      <c r="Z1055" s="756"/>
      <c r="AA1055" s="756"/>
      <c r="AB1055" s="756"/>
      <c r="AC1055" s="756"/>
      <c r="AD1055" s="756"/>
      <c r="AE1055" s="756"/>
      <c r="AF1055" s="594"/>
      <c r="AG1055" s="705">
        <f t="shared" si="105"/>
        <v>1043</v>
      </c>
      <c r="AH1055" s="756"/>
      <c r="AI1055" s="756"/>
      <c r="AJ1055" s="756"/>
      <c r="AK1055" s="756"/>
      <c r="AL1055" s="756"/>
      <c r="AM1055" s="756"/>
      <c r="AN1055" s="756"/>
      <c r="AO1055" s="685"/>
      <c r="AP1055" s="705">
        <f t="shared" si="106"/>
        <v>1043</v>
      </c>
      <c r="AQ1055" s="756"/>
      <c r="AR1055" s="756"/>
      <c r="AS1055" s="756"/>
      <c r="AT1055" s="756"/>
      <c r="AU1055" s="756"/>
      <c r="AV1055" s="756"/>
      <c r="AW1055" s="756"/>
    </row>
    <row r="1056" spans="2:49" x14ac:dyDescent="0.25">
      <c r="B1056" s="705">
        <v>1044</v>
      </c>
      <c r="C1056" s="951">
        <f>(1+_xlfn.XLOOKUP(INT((B1056-1)/12)+1,'ZC Curve'!$B$8:$B$107,'ZC Curve'!R$8:R$107,,0))^(1/12)-1</f>
        <v>0</v>
      </c>
      <c r="D1056" s="946">
        <f t="shared" si="101"/>
        <v>1</v>
      </c>
      <c r="E1056" s="594"/>
      <c r="F1056" s="705">
        <f t="shared" si="102"/>
        <v>1044</v>
      </c>
      <c r="G1056" s="756"/>
      <c r="H1056" s="756"/>
      <c r="I1056" s="756"/>
      <c r="J1056" s="756"/>
      <c r="K1056" s="756"/>
      <c r="L1056" s="756"/>
      <c r="M1056" s="756"/>
      <c r="N1056" s="594"/>
      <c r="O1056" s="705">
        <f t="shared" si="103"/>
        <v>1044</v>
      </c>
      <c r="P1056" s="756"/>
      <c r="Q1056" s="756"/>
      <c r="R1056" s="756"/>
      <c r="S1056" s="756"/>
      <c r="T1056" s="756"/>
      <c r="U1056" s="756"/>
      <c r="V1056" s="756"/>
      <c r="W1056" s="594"/>
      <c r="X1056" s="705">
        <f t="shared" si="104"/>
        <v>1044</v>
      </c>
      <c r="Y1056" s="756"/>
      <c r="Z1056" s="756"/>
      <c r="AA1056" s="756"/>
      <c r="AB1056" s="756"/>
      <c r="AC1056" s="756"/>
      <c r="AD1056" s="756"/>
      <c r="AE1056" s="756"/>
      <c r="AF1056" s="594"/>
      <c r="AG1056" s="705">
        <f t="shared" si="105"/>
        <v>1044</v>
      </c>
      <c r="AH1056" s="756"/>
      <c r="AI1056" s="756"/>
      <c r="AJ1056" s="756"/>
      <c r="AK1056" s="756"/>
      <c r="AL1056" s="756"/>
      <c r="AM1056" s="756"/>
      <c r="AN1056" s="756"/>
      <c r="AO1056" s="685"/>
      <c r="AP1056" s="705">
        <f t="shared" si="106"/>
        <v>1044</v>
      </c>
      <c r="AQ1056" s="756"/>
      <c r="AR1056" s="756"/>
      <c r="AS1056" s="756"/>
      <c r="AT1056" s="756"/>
      <c r="AU1056" s="756"/>
      <c r="AV1056" s="756"/>
      <c r="AW1056" s="756"/>
    </row>
    <row r="1057" spans="2:49" x14ac:dyDescent="0.25">
      <c r="B1057" s="705">
        <v>1045</v>
      </c>
      <c r="C1057" s="951">
        <f>(1+_xlfn.XLOOKUP(INT((B1057-1)/12)+1,'ZC Curve'!$B$8:$B$107,'ZC Curve'!R$8:R$107,,0))^(1/12)-1</f>
        <v>0</v>
      </c>
      <c r="D1057" s="946">
        <f t="shared" si="101"/>
        <v>1</v>
      </c>
      <c r="E1057" s="594"/>
      <c r="F1057" s="705">
        <f t="shared" si="102"/>
        <v>1045</v>
      </c>
      <c r="G1057" s="756"/>
      <c r="H1057" s="756"/>
      <c r="I1057" s="756"/>
      <c r="J1057" s="756"/>
      <c r="K1057" s="756"/>
      <c r="L1057" s="756"/>
      <c r="M1057" s="756"/>
      <c r="N1057" s="594"/>
      <c r="O1057" s="705">
        <f t="shared" si="103"/>
        <v>1045</v>
      </c>
      <c r="P1057" s="756"/>
      <c r="Q1057" s="756"/>
      <c r="R1057" s="756"/>
      <c r="S1057" s="756"/>
      <c r="T1057" s="756"/>
      <c r="U1057" s="756"/>
      <c r="V1057" s="756"/>
      <c r="W1057" s="594"/>
      <c r="X1057" s="705">
        <f t="shared" si="104"/>
        <v>1045</v>
      </c>
      <c r="Y1057" s="756"/>
      <c r="Z1057" s="756"/>
      <c r="AA1057" s="756"/>
      <c r="AB1057" s="756"/>
      <c r="AC1057" s="756"/>
      <c r="AD1057" s="756"/>
      <c r="AE1057" s="756"/>
      <c r="AF1057" s="594"/>
      <c r="AG1057" s="705">
        <f t="shared" si="105"/>
        <v>1045</v>
      </c>
      <c r="AH1057" s="756"/>
      <c r="AI1057" s="756"/>
      <c r="AJ1057" s="756"/>
      <c r="AK1057" s="756"/>
      <c r="AL1057" s="756"/>
      <c r="AM1057" s="756"/>
      <c r="AN1057" s="756"/>
      <c r="AO1057" s="685"/>
      <c r="AP1057" s="705">
        <f t="shared" si="106"/>
        <v>1045</v>
      </c>
      <c r="AQ1057" s="756"/>
      <c r="AR1057" s="756"/>
      <c r="AS1057" s="756"/>
      <c r="AT1057" s="756"/>
      <c r="AU1057" s="756"/>
      <c r="AV1057" s="756"/>
      <c r="AW1057" s="756"/>
    </row>
    <row r="1058" spans="2:49" x14ac:dyDescent="0.25">
      <c r="B1058" s="705">
        <v>1046</v>
      </c>
      <c r="C1058" s="951">
        <f>(1+_xlfn.XLOOKUP(INT((B1058-1)/12)+1,'ZC Curve'!$B$8:$B$107,'ZC Curve'!R$8:R$107,,0))^(1/12)-1</f>
        <v>0</v>
      </c>
      <c r="D1058" s="946">
        <f t="shared" si="101"/>
        <v>1</v>
      </c>
      <c r="E1058" s="594"/>
      <c r="F1058" s="705">
        <f t="shared" si="102"/>
        <v>1046</v>
      </c>
      <c r="G1058" s="756"/>
      <c r="H1058" s="756"/>
      <c r="I1058" s="756"/>
      <c r="J1058" s="756"/>
      <c r="K1058" s="756"/>
      <c r="L1058" s="756"/>
      <c r="M1058" s="756"/>
      <c r="N1058" s="594"/>
      <c r="O1058" s="705">
        <f t="shared" si="103"/>
        <v>1046</v>
      </c>
      <c r="P1058" s="756"/>
      <c r="Q1058" s="756"/>
      <c r="R1058" s="756"/>
      <c r="S1058" s="756"/>
      <c r="T1058" s="756"/>
      <c r="U1058" s="756"/>
      <c r="V1058" s="756"/>
      <c r="W1058" s="594"/>
      <c r="X1058" s="705">
        <f t="shared" si="104"/>
        <v>1046</v>
      </c>
      <c r="Y1058" s="756"/>
      <c r="Z1058" s="756"/>
      <c r="AA1058" s="756"/>
      <c r="AB1058" s="756"/>
      <c r="AC1058" s="756"/>
      <c r="AD1058" s="756"/>
      <c r="AE1058" s="756"/>
      <c r="AF1058" s="594"/>
      <c r="AG1058" s="705">
        <f t="shared" si="105"/>
        <v>1046</v>
      </c>
      <c r="AH1058" s="756"/>
      <c r="AI1058" s="756"/>
      <c r="AJ1058" s="756"/>
      <c r="AK1058" s="756"/>
      <c r="AL1058" s="756"/>
      <c r="AM1058" s="756"/>
      <c r="AN1058" s="756"/>
      <c r="AO1058" s="685"/>
      <c r="AP1058" s="705">
        <f t="shared" si="106"/>
        <v>1046</v>
      </c>
      <c r="AQ1058" s="756"/>
      <c r="AR1058" s="756"/>
      <c r="AS1058" s="756"/>
      <c r="AT1058" s="756"/>
      <c r="AU1058" s="756"/>
      <c r="AV1058" s="756"/>
      <c r="AW1058" s="756"/>
    </row>
    <row r="1059" spans="2:49" x14ac:dyDescent="0.25">
      <c r="B1059" s="705">
        <v>1047</v>
      </c>
      <c r="C1059" s="951">
        <f>(1+_xlfn.XLOOKUP(INT((B1059-1)/12)+1,'ZC Curve'!$B$8:$B$107,'ZC Curve'!R$8:R$107,,0))^(1/12)-1</f>
        <v>0</v>
      </c>
      <c r="D1059" s="946">
        <f t="shared" si="101"/>
        <v>1</v>
      </c>
      <c r="E1059" s="594"/>
      <c r="F1059" s="705">
        <f t="shared" si="102"/>
        <v>1047</v>
      </c>
      <c r="G1059" s="756"/>
      <c r="H1059" s="756"/>
      <c r="I1059" s="756"/>
      <c r="J1059" s="756"/>
      <c r="K1059" s="756"/>
      <c r="L1059" s="756"/>
      <c r="M1059" s="756"/>
      <c r="N1059" s="594"/>
      <c r="O1059" s="705">
        <f t="shared" si="103"/>
        <v>1047</v>
      </c>
      <c r="P1059" s="756"/>
      <c r="Q1059" s="756"/>
      <c r="R1059" s="756"/>
      <c r="S1059" s="756"/>
      <c r="T1059" s="756"/>
      <c r="U1059" s="756"/>
      <c r="V1059" s="756"/>
      <c r="W1059" s="594"/>
      <c r="X1059" s="705">
        <f t="shared" si="104"/>
        <v>1047</v>
      </c>
      <c r="Y1059" s="756"/>
      <c r="Z1059" s="756"/>
      <c r="AA1059" s="756"/>
      <c r="AB1059" s="756"/>
      <c r="AC1059" s="756"/>
      <c r="AD1059" s="756"/>
      <c r="AE1059" s="756"/>
      <c r="AF1059" s="594"/>
      <c r="AG1059" s="705">
        <f t="shared" si="105"/>
        <v>1047</v>
      </c>
      <c r="AH1059" s="756"/>
      <c r="AI1059" s="756"/>
      <c r="AJ1059" s="756"/>
      <c r="AK1059" s="756"/>
      <c r="AL1059" s="756"/>
      <c r="AM1059" s="756"/>
      <c r="AN1059" s="756"/>
      <c r="AO1059" s="685"/>
      <c r="AP1059" s="705">
        <f t="shared" si="106"/>
        <v>1047</v>
      </c>
      <c r="AQ1059" s="756"/>
      <c r="AR1059" s="756"/>
      <c r="AS1059" s="756"/>
      <c r="AT1059" s="756"/>
      <c r="AU1059" s="756"/>
      <c r="AV1059" s="756"/>
      <c r="AW1059" s="756"/>
    </row>
    <row r="1060" spans="2:49" x14ac:dyDescent="0.25">
      <c r="B1060" s="705">
        <v>1048</v>
      </c>
      <c r="C1060" s="951">
        <f>(1+_xlfn.XLOOKUP(INT((B1060-1)/12)+1,'ZC Curve'!$B$8:$B$107,'ZC Curve'!R$8:R$107,,0))^(1/12)-1</f>
        <v>0</v>
      </c>
      <c r="D1060" s="946">
        <f t="shared" si="101"/>
        <v>1</v>
      </c>
      <c r="E1060" s="594"/>
      <c r="F1060" s="705">
        <f t="shared" si="102"/>
        <v>1048</v>
      </c>
      <c r="G1060" s="756"/>
      <c r="H1060" s="756"/>
      <c r="I1060" s="756"/>
      <c r="J1060" s="756"/>
      <c r="K1060" s="756"/>
      <c r="L1060" s="756"/>
      <c r="M1060" s="756"/>
      <c r="N1060" s="594"/>
      <c r="O1060" s="705">
        <f t="shared" si="103"/>
        <v>1048</v>
      </c>
      <c r="P1060" s="756"/>
      <c r="Q1060" s="756"/>
      <c r="R1060" s="756"/>
      <c r="S1060" s="756"/>
      <c r="T1060" s="756"/>
      <c r="U1060" s="756"/>
      <c r="V1060" s="756"/>
      <c r="W1060" s="594"/>
      <c r="X1060" s="705">
        <f t="shared" si="104"/>
        <v>1048</v>
      </c>
      <c r="Y1060" s="756"/>
      <c r="Z1060" s="756"/>
      <c r="AA1060" s="756"/>
      <c r="AB1060" s="756"/>
      <c r="AC1060" s="756"/>
      <c r="AD1060" s="756"/>
      <c r="AE1060" s="756"/>
      <c r="AF1060" s="594"/>
      <c r="AG1060" s="705">
        <f t="shared" si="105"/>
        <v>1048</v>
      </c>
      <c r="AH1060" s="756"/>
      <c r="AI1060" s="756"/>
      <c r="AJ1060" s="756"/>
      <c r="AK1060" s="756"/>
      <c r="AL1060" s="756"/>
      <c r="AM1060" s="756"/>
      <c r="AN1060" s="756"/>
      <c r="AO1060" s="685"/>
      <c r="AP1060" s="705">
        <f t="shared" si="106"/>
        <v>1048</v>
      </c>
      <c r="AQ1060" s="756"/>
      <c r="AR1060" s="756"/>
      <c r="AS1060" s="756"/>
      <c r="AT1060" s="756"/>
      <c r="AU1060" s="756"/>
      <c r="AV1060" s="756"/>
      <c r="AW1060" s="756"/>
    </row>
    <row r="1061" spans="2:49" x14ac:dyDescent="0.25">
      <c r="B1061" s="705">
        <v>1049</v>
      </c>
      <c r="C1061" s="951">
        <f>(1+_xlfn.XLOOKUP(INT((B1061-1)/12)+1,'ZC Curve'!$B$8:$B$107,'ZC Curve'!R$8:R$107,,0))^(1/12)-1</f>
        <v>0</v>
      </c>
      <c r="D1061" s="946">
        <f t="shared" si="101"/>
        <v>1</v>
      </c>
      <c r="E1061" s="594"/>
      <c r="F1061" s="705">
        <f t="shared" si="102"/>
        <v>1049</v>
      </c>
      <c r="G1061" s="756"/>
      <c r="H1061" s="756"/>
      <c r="I1061" s="756"/>
      <c r="J1061" s="756"/>
      <c r="K1061" s="756"/>
      <c r="L1061" s="756"/>
      <c r="M1061" s="756"/>
      <c r="N1061" s="594"/>
      <c r="O1061" s="705">
        <f t="shared" si="103"/>
        <v>1049</v>
      </c>
      <c r="P1061" s="756"/>
      <c r="Q1061" s="756"/>
      <c r="R1061" s="756"/>
      <c r="S1061" s="756"/>
      <c r="T1061" s="756"/>
      <c r="U1061" s="756"/>
      <c r="V1061" s="756"/>
      <c r="W1061" s="594"/>
      <c r="X1061" s="705">
        <f t="shared" si="104"/>
        <v>1049</v>
      </c>
      <c r="Y1061" s="756"/>
      <c r="Z1061" s="756"/>
      <c r="AA1061" s="756"/>
      <c r="AB1061" s="756"/>
      <c r="AC1061" s="756"/>
      <c r="AD1061" s="756"/>
      <c r="AE1061" s="756"/>
      <c r="AF1061" s="594"/>
      <c r="AG1061" s="705">
        <f t="shared" si="105"/>
        <v>1049</v>
      </c>
      <c r="AH1061" s="756"/>
      <c r="AI1061" s="756"/>
      <c r="AJ1061" s="756"/>
      <c r="AK1061" s="756"/>
      <c r="AL1061" s="756"/>
      <c r="AM1061" s="756"/>
      <c r="AN1061" s="756"/>
      <c r="AO1061" s="685"/>
      <c r="AP1061" s="705">
        <f t="shared" si="106"/>
        <v>1049</v>
      </c>
      <c r="AQ1061" s="756"/>
      <c r="AR1061" s="756"/>
      <c r="AS1061" s="756"/>
      <c r="AT1061" s="756"/>
      <c r="AU1061" s="756"/>
      <c r="AV1061" s="756"/>
      <c r="AW1061" s="756"/>
    </row>
    <row r="1062" spans="2:49" x14ac:dyDescent="0.25">
      <c r="B1062" s="705">
        <v>1050</v>
      </c>
      <c r="C1062" s="951">
        <f>(1+_xlfn.XLOOKUP(INT((B1062-1)/12)+1,'ZC Curve'!$B$8:$B$107,'ZC Curve'!R$8:R$107,,0))^(1/12)-1</f>
        <v>0</v>
      </c>
      <c r="D1062" s="946">
        <f t="shared" si="101"/>
        <v>1</v>
      </c>
      <c r="E1062" s="594"/>
      <c r="F1062" s="705">
        <f t="shared" si="102"/>
        <v>1050</v>
      </c>
      <c r="G1062" s="756"/>
      <c r="H1062" s="756"/>
      <c r="I1062" s="756"/>
      <c r="J1062" s="756"/>
      <c r="K1062" s="756"/>
      <c r="L1062" s="756"/>
      <c r="M1062" s="756"/>
      <c r="N1062" s="594"/>
      <c r="O1062" s="705">
        <f t="shared" si="103"/>
        <v>1050</v>
      </c>
      <c r="P1062" s="756"/>
      <c r="Q1062" s="756"/>
      <c r="R1062" s="756"/>
      <c r="S1062" s="756"/>
      <c r="T1062" s="756"/>
      <c r="U1062" s="756"/>
      <c r="V1062" s="756"/>
      <c r="W1062" s="594"/>
      <c r="X1062" s="705">
        <f t="shared" si="104"/>
        <v>1050</v>
      </c>
      <c r="Y1062" s="756"/>
      <c r="Z1062" s="756"/>
      <c r="AA1062" s="756"/>
      <c r="AB1062" s="756"/>
      <c r="AC1062" s="756"/>
      <c r="AD1062" s="756"/>
      <c r="AE1062" s="756"/>
      <c r="AF1062" s="594"/>
      <c r="AG1062" s="705">
        <f t="shared" si="105"/>
        <v>1050</v>
      </c>
      <c r="AH1062" s="756"/>
      <c r="AI1062" s="756"/>
      <c r="AJ1062" s="756"/>
      <c r="AK1062" s="756"/>
      <c r="AL1062" s="756"/>
      <c r="AM1062" s="756"/>
      <c r="AN1062" s="756"/>
      <c r="AO1062" s="685"/>
      <c r="AP1062" s="705">
        <f t="shared" si="106"/>
        <v>1050</v>
      </c>
      <c r="AQ1062" s="756"/>
      <c r="AR1062" s="756"/>
      <c r="AS1062" s="756"/>
      <c r="AT1062" s="756"/>
      <c r="AU1062" s="756"/>
      <c r="AV1062" s="756"/>
      <c r="AW1062" s="756"/>
    </row>
    <row r="1063" spans="2:49" x14ac:dyDescent="0.25">
      <c r="B1063" s="705">
        <v>1051</v>
      </c>
      <c r="C1063" s="951">
        <f>(1+_xlfn.XLOOKUP(INT((B1063-1)/12)+1,'ZC Curve'!$B$8:$B$107,'ZC Curve'!R$8:R$107,,0))^(1/12)-1</f>
        <v>0</v>
      </c>
      <c r="D1063" s="946">
        <f t="shared" si="101"/>
        <v>1</v>
      </c>
      <c r="E1063" s="594"/>
      <c r="F1063" s="705">
        <f t="shared" si="102"/>
        <v>1051</v>
      </c>
      <c r="G1063" s="756"/>
      <c r="H1063" s="756"/>
      <c r="I1063" s="756"/>
      <c r="J1063" s="756"/>
      <c r="K1063" s="756"/>
      <c r="L1063" s="756"/>
      <c r="M1063" s="756"/>
      <c r="N1063" s="594"/>
      <c r="O1063" s="705">
        <f t="shared" si="103"/>
        <v>1051</v>
      </c>
      <c r="P1063" s="756"/>
      <c r="Q1063" s="756"/>
      <c r="R1063" s="756"/>
      <c r="S1063" s="756"/>
      <c r="T1063" s="756"/>
      <c r="U1063" s="756"/>
      <c r="V1063" s="756"/>
      <c r="W1063" s="594"/>
      <c r="X1063" s="705">
        <f t="shared" si="104"/>
        <v>1051</v>
      </c>
      <c r="Y1063" s="756"/>
      <c r="Z1063" s="756"/>
      <c r="AA1063" s="756"/>
      <c r="AB1063" s="756"/>
      <c r="AC1063" s="756"/>
      <c r="AD1063" s="756"/>
      <c r="AE1063" s="756"/>
      <c r="AF1063" s="594"/>
      <c r="AG1063" s="705">
        <f t="shared" si="105"/>
        <v>1051</v>
      </c>
      <c r="AH1063" s="756"/>
      <c r="AI1063" s="756"/>
      <c r="AJ1063" s="756"/>
      <c r="AK1063" s="756"/>
      <c r="AL1063" s="756"/>
      <c r="AM1063" s="756"/>
      <c r="AN1063" s="756"/>
      <c r="AO1063" s="685"/>
      <c r="AP1063" s="705">
        <f t="shared" si="106"/>
        <v>1051</v>
      </c>
      <c r="AQ1063" s="756"/>
      <c r="AR1063" s="756"/>
      <c r="AS1063" s="756"/>
      <c r="AT1063" s="756"/>
      <c r="AU1063" s="756"/>
      <c r="AV1063" s="756"/>
      <c r="AW1063" s="756"/>
    </row>
    <row r="1064" spans="2:49" x14ac:dyDescent="0.25">
      <c r="B1064" s="705">
        <v>1052</v>
      </c>
      <c r="C1064" s="951">
        <f>(1+_xlfn.XLOOKUP(INT((B1064-1)/12)+1,'ZC Curve'!$B$8:$B$107,'ZC Curve'!R$8:R$107,,0))^(1/12)-1</f>
        <v>0</v>
      </c>
      <c r="D1064" s="946">
        <f t="shared" si="101"/>
        <v>1</v>
      </c>
      <c r="E1064" s="594"/>
      <c r="F1064" s="705">
        <f t="shared" si="102"/>
        <v>1052</v>
      </c>
      <c r="G1064" s="756"/>
      <c r="H1064" s="756"/>
      <c r="I1064" s="756"/>
      <c r="J1064" s="756"/>
      <c r="K1064" s="756"/>
      <c r="L1064" s="756"/>
      <c r="M1064" s="756"/>
      <c r="N1064" s="594"/>
      <c r="O1064" s="705">
        <f t="shared" si="103"/>
        <v>1052</v>
      </c>
      <c r="P1064" s="756"/>
      <c r="Q1064" s="756"/>
      <c r="R1064" s="756"/>
      <c r="S1064" s="756"/>
      <c r="T1064" s="756"/>
      <c r="U1064" s="756"/>
      <c r="V1064" s="756"/>
      <c r="W1064" s="594"/>
      <c r="X1064" s="705">
        <f t="shared" si="104"/>
        <v>1052</v>
      </c>
      <c r="Y1064" s="756"/>
      <c r="Z1064" s="756"/>
      <c r="AA1064" s="756"/>
      <c r="AB1064" s="756"/>
      <c r="AC1064" s="756"/>
      <c r="AD1064" s="756"/>
      <c r="AE1064" s="756"/>
      <c r="AF1064" s="594"/>
      <c r="AG1064" s="705">
        <f t="shared" si="105"/>
        <v>1052</v>
      </c>
      <c r="AH1064" s="756"/>
      <c r="AI1064" s="756"/>
      <c r="AJ1064" s="756"/>
      <c r="AK1064" s="756"/>
      <c r="AL1064" s="756"/>
      <c r="AM1064" s="756"/>
      <c r="AN1064" s="756"/>
      <c r="AO1064" s="685"/>
      <c r="AP1064" s="705">
        <f t="shared" si="106"/>
        <v>1052</v>
      </c>
      <c r="AQ1064" s="756"/>
      <c r="AR1064" s="756"/>
      <c r="AS1064" s="756"/>
      <c r="AT1064" s="756"/>
      <c r="AU1064" s="756"/>
      <c r="AV1064" s="756"/>
      <c r="AW1064" s="756"/>
    </row>
    <row r="1065" spans="2:49" x14ac:dyDescent="0.25">
      <c r="B1065" s="705">
        <v>1053</v>
      </c>
      <c r="C1065" s="951">
        <f>(1+_xlfn.XLOOKUP(INT((B1065-1)/12)+1,'ZC Curve'!$B$8:$B$107,'ZC Curve'!R$8:R$107,,0))^(1/12)-1</f>
        <v>0</v>
      </c>
      <c r="D1065" s="946">
        <f t="shared" si="101"/>
        <v>1</v>
      </c>
      <c r="E1065" s="594"/>
      <c r="F1065" s="705">
        <f t="shared" si="102"/>
        <v>1053</v>
      </c>
      <c r="G1065" s="756"/>
      <c r="H1065" s="756"/>
      <c r="I1065" s="756"/>
      <c r="J1065" s="756"/>
      <c r="K1065" s="756"/>
      <c r="L1065" s="756"/>
      <c r="M1065" s="756"/>
      <c r="N1065" s="594"/>
      <c r="O1065" s="705">
        <f t="shared" si="103"/>
        <v>1053</v>
      </c>
      <c r="P1065" s="756"/>
      <c r="Q1065" s="756"/>
      <c r="R1065" s="756"/>
      <c r="S1065" s="756"/>
      <c r="T1065" s="756"/>
      <c r="U1065" s="756"/>
      <c r="V1065" s="756"/>
      <c r="W1065" s="594"/>
      <c r="X1065" s="705">
        <f t="shared" si="104"/>
        <v>1053</v>
      </c>
      <c r="Y1065" s="756"/>
      <c r="Z1065" s="756"/>
      <c r="AA1065" s="756"/>
      <c r="AB1065" s="756"/>
      <c r="AC1065" s="756"/>
      <c r="AD1065" s="756"/>
      <c r="AE1065" s="756"/>
      <c r="AF1065" s="594"/>
      <c r="AG1065" s="705">
        <f t="shared" si="105"/>
        <v>1053</v>
      </c>
      <c r="AH1065" s="756"/>
      <c r="AI1065" s="756"/>
      <c r="AJ1065" s="756"/>
      <c r="AK1065" s="756"/>
      <c r="AL1065" s="756"/>
      <c r="AM1065" s="756"/>
      <c r="AN1065" s="756"/>
      <c r="AO1065" s="685"/>
      <c r="AP1065" s="705">
        <f t="shared" si="106"/>
        <v>1053</v>
      </c>
      <c r="AQ1065" s="756"/>
      <c r="AR1065" s="756"/>
      <c r="AS1065" s="756"/>
      <c r="AT1065" s="756"/>
      <c r="AU1065" s="756"/>
      <c r="AV1065" s="756"/>
      <c r="AW1065" s="756"/>
    </row>
    <row r="1066" spans="2:49" x14ac:dyDescent="0.25">
      <c r="B1066" s="705">
        <v>1054</v>
      </c>
      <c r="C1066" s="951">
        <f>(1+_xlfn.XLOOKUP(INT((B1066-1)/12)+1,'ZC Curve'!$B$8:$B$107,'ZC Curve'!R$8:R$107,,0))^(1/12)-1</f>
        <v>0</v>
      </c>
      <c r="D1066" s="946">
        <f t="shared" si="101"/>
        <v>1</v>
      </c>
      <c r="E1066" s="594"/>
      <c r="F1066" s="705">
        <f t="shared" si="102"/>
        <v>1054</v>
      </c>
      <c r="G1066" s="756"/>
      <c r="H1066" s="756"/>
      <c r="I1066" s="756"/>
      <c r="J1066" s="756"/>
      <c r="K1066" s="756"/>
      <c r="L1066" s="756"/>
      <c r="M1066" s="756"/>
      <c r="N1066" s="594"/>
      <c r="O1066" s="705">
        <f t="shared" si="103"/>
        <v>1054</v>
      </c>
      <c r="P1066" s="756"/>
      <c r="Q1066" s="756"/>
      <c r="R1066" s="756"/>
      <c r="S1066" s="756"/>
      <c r="T1066" s="756"/>
      <c r="U1066" s="756"/>
      <c r="V1066" s="756"/>
      <c r="W1066" s="594"/>
      <c r="X1066" s="705">
        <f t="shared" si="104"/>
        <v>1054</v>
      </c>
      <c r="Y1066" s="756"/>
      <c r="Z1066" s="756"/>
      <c r="AA1066" s="756"/>
      <c r="AB1066" s="756"/>
      <c r="AC1066" s="756"/>
      <c r="AD1066" s="756"/>
      <c r="AE1066" s="756"/>
      <c r="AF1066" s="594"/>
      <c r="AG1066" s="705">
        <f t="shared" si="105"/>
        <v>1054</v>
      </c>
      <c r="AH1066" s="756"/>
      <c r="AI1066" s="756"/>
      <c r="AJ1066" s="756"/>
      <c r="AK1066" s="756"/>
      <c r="AL1066" s="756"/>
      <c r="AM1066" s="756"/>
      <c r="AN1066" s="756"/>
      <c r="AO1066" s="685"/>
      <c r="AP1066" s="705">
        <f t="shared" si="106"/>
        <v>1054</v>
      </c>
      <c r="AQ1066" s="756"/>
      <c r="AR1066" s="756"/>
      <c r="AS1066" s="756"/>
      <c r="AT1066" s="756"/>
      <c r="AU1066" s="756"/>
      <c r="AV1066" s="756"/>
      <c r="AW1066" s="756"/>
    </row>
    <row r="1067" spans="2:49" x14ac:dyDescent="0.25">
      <c r="B1067" s="705">
        <v>1055</v>
      </c>
      <c r="C1067" s="951">
        <f>(1+_xlfn.XLOOKUP(INT((B1067-1)/12)+1,'ZC Curve'!$B$8:$B$107,'ZC Curve'!R$8:R$107,,0))^(1/12)-1</f>
        <v>0</v>
      </c>
      <c r="D1067" s="946">
        <f t="shared" si="101"/>
        <v>1</v>
      </c>
      <c r="E1067" s="594"/>
      <c r="F1067" s="705">
        <f t="shared" si="102"/>
        <v>1055</v>
      </c>
      <c r="G1067" s="756"/>
      <c r="H1067" s="756"/>
      <c r="I1067" s="756"/>
      <c r="J1067" s="756"/>
      <c r="K1067" s="756"/>
      <c r="L1067" s="756"/>
      <c r="M1067" s="756"/>
      <c r="N1067" s="594"/>
      <c r="O1067" s="705">
        <f t="shared" si="103"/>
        <v>1055</v>
      </c>
      <c r="P1067" s="756"/>
      <c r="Q1067" s="756"/>
      <c r="R1067" s="756"/>
      <c r="S1067" s="756"/>
      <c r="T1067" s="756"/>
      <c r="U1067" s="756"/>
      <c r="V1067" s="756"/>
      <c r="W1067" s="594"/>
      <c r="X1067" s="705">
        <f t="shared" si="104"/>
        <v>1055</v>
      </c>
      <c r="Y1067" s="756"/>
      <c r="Z1067" s="756"/>
      <c r="AA1067" s="756"/>
      <c r="AB1067" s="756"/>
      <c r="AC1067" s="756"/>
      <c r="AD1067" s="756"/>
      <c r="AE1067" s="756"/>
      <c r="AF1067" s="594"/>
      <c r="AG1067" s="705">
        <f t="shared" si="105"/>
        <v>1055</v>
      </c>
      <c r="AH1067" s="756"/>
      <c r="AI1067" s="756"/>
      <c r="AJ1067" s="756"/>
      <c r="AK1067" s="756"/>
      <c r="AL1067" s="756"/>
      <c r="AM1067" s="756"/>
      <c r="AN1067" s="756"/>
      <c r="AO1067" s="685"/>
      <c r="AP1067" s="705">
        <f t="shared" si="106"/>
        <v>1055</v>
      </c>
      <c r="AQ1067" s="756"/>
      <c r="AR1067" s="756"/>
      <c r="AS1067" s="756"/>
      <c r="AT1067" s="756"/>
      <c r="AU1067" s="756"/>
      <c r="AV1067" s="756"/>
      <c r="AW1067" s="756"/>
    </row>
    <row r="1068" spans="2:49" x14ac:dyDescent="0.25">
      <c r="B1068" s="705">
        <v>1056</v>
      </c>
      <c r="C1068" s="951">
        <f>(1+_xlfn.XLOOKUP(INT((B1068-1)/12)+1,'ZC Curve'!$B$8:$B$107,'ZC Curve'!R$8:R$107,,0))^(1/12)-1</f>
        <v>0</v>
      </c>
      <c r="D1068" s="946">
        <f t="shared" si="101"/>
        <v>1</v>
      </c>
      <c r="E1068" s="594"/>
      <c r="F1068" s="705">
        <f t="shared" si="102"/>
        <v>1056</v>
      </c>
      <c r="G1068" s="756"/>
      <c r="H1068" s="756"/>
      <c r="I1068" s="756"/>
      <c r="J1068" s="756"/>
      <c r="K1068" s="756"/>
      <c r="L1068" s="756"/>
      <c r="M1068" s="756"/>
      <c r="N1068" s="594"/>
      <c r="O1068" s="705">
        <f t="shared" si="103"/>
        <v>1056</v>
      </c>
      <c r="P1068" s="756"/>
      <c r="Q1068" s="756"/>
      <c r="R1068" s="756"/>
      <c r="S1068" s="756"/>
      <c r="T1068" s="756"/>
      <c r="U1068" s="756"/>
      <c r="V1068" s="756"/>
      <c r="W1068" s="594"/>
      <c r="X1068" s="705">
        <f t="shared" si="104"/>
        <v>1056</v>
      </c>
      <c r="Y1068" s="756"/>
      <c r="Z1068" s="756"/>
      <c r="AA1068" s="756"/>
      <c r="AB1068" s="756"/>
      <c r="AC1068" s="756"/>
      <c r="AD1068" s="756"/>
      <c r="AE1068" s="756"/>
      <c r="AF1068" s="594"/>
      <c r="AG1068" s="705">
        <f t="shared" si="105"/>
        <v>1056</v>
      </c>
      <c r="AH1068" s="756"/>
      <c r="AI1068" s="756"/>
      <c r="AJ1068" s="756"/>
      <c r="AK1068" s="756"/>
      <c r="AL1068" s="756"/>
      <c r="AM1068" s="756"/>
      <c r="AN1068" s="756"/>
      <c r="AO1068" s="685"/>
      <c r="AP1068" s="705">
        <f t="shared" si="106"/>
        <v>1056</v>
      </c>
      <c r="AQ1068" s="756"/>
      <c r="AR1068" s="756"/>
      <c r="AS1068" s="756"/>
      <c r="AT1068" s="756"/>
      <c r="AU1068" s="756"/>
      <c r="AV1068" s="756"/>
      <c r="AW1068" s="756"/>
    </row>
    <row r="1069" spans="2:49" x14ac:dyDescent="0.25">
      <c r="B1069" s="705">
        <v>1057</v>
      </c>
      <c r="C1069" s="951">
        <f>(1+_xlfn.XLOOKUP(INT((B1069-1)/12)+1,'ZC Curve'!$B$8:$B$107,'ZC Curve'!R$8:R$107,,0))^(1/12)-1</f>
        <v>0</v>
      </c>
      <c r="D1069" s="946">
        <f t="shared" si="101"/>
        <v>1</v>
      </c>
      <c r="E1069" s="594"/>
      <c r="F1069" s="705">
        <f t="shared" si="102"/>
        <v>1057</v>
      </c>
      <c r="G1069" s="756"/>
      <c r="H1069" s="756"/>
      <c r="I1069" s="756"/>
      <c r="J1069" s="756"/>
      <c r="K1069" s="756"/>
      <c r="L1069" s="756"/>
      <c r="M1069" s="756"/>
      <c r="N1069" s="594"/>
      <c r="O1069" s="705">
        <f t="shared" si="103"/>
        <v>1057</v>
      </c>
      <c r="P1069" s="756"/>
      <c r="Q1069" s="756"/>
      <c r="R1069" s="756"/>
      <c r="S1069" s="756"/>
      <c r="T1069" s="756"/>
      <c r="U1069" s="756"/>
      <c r="V1069" s="756"/>
      <c r="W1069" s="594"/>
      <c r="X1069" s="705">
        <f t="shared" si="104"/>
        <v>1057</v>
      </c>
      <c r="Y1069" s="756"/>
      <c r="Z1069" s="756"/>
      <c r="AA1069" s="756"/>
      <c r="AB1069" s="756"/>
      <c r="AC1069" s="756"/>
      <c r="AD1069" s="756"/>
      <c r="AE1069" s="756"/>
      <c r="AF1069" s="594"/>
      <c r="AG1069" s="705">
        <f t="shared" si="105"/>
        <v>1057</v>
      </c>
      <c r="AH1069" s="756"/>
      <c r="AI1069" s="756"/>
      <c r="AJ1069" s="756"/>
      <c r="AK1069" s="756"/>
      <c r="AL1069" s="756"/>
      <c r="AM1069" s="756"/>
      <c r="AN1069" s="756"/>
      <c r="AO1069" s="685"/>
      <c r="AP1069" s="705">
        <f t="shared" si="106"/>
        <v>1057</v>
      </c>
      <c r="AQ1069" s="756"/>
      <c r="AR1069" s="756"/>
      <c r="AS1069" s="756"/>
      <c r="AT1069" s="756"/>
      <c r="AU1069" s="756"/>
      <c r="AV1069" s="756"/>
      <c r="AW1069" s="756"/>
    </row>
    <row r="1070" spans="2:49" x14ac:dyDescent="0.25">
      <c r="B1070" s="705">
        <v>1058</v>
      </c>
      <c r="C1070" s="951">
        <f>(1+_xlfn.XLOOKUP(INT((B1070-1)/12)+1,'ZC Curve'!$B$8:$B$107,'ZC Curve'!R$8:R$107,,0))^(1/12)-1</f>
        <v>0</v>
      </c>
      <c r="D1070" s="946">
        <f t="shared" si="101"/>
        <v>1</v>
      </c>
      <c r="E1070" s="594"/>
      <c r="F1070" s="705">
        <f t="shared" si="102"/>
        <v>1058</v>
      </c>
      <c r="G1070" s="756"/>
      <c r="H1070" s="756"/>
      <c r="I1070" s="756"/>
      <c r="J1070" s="756"/>
      <c r="K1070" s="756"/>
      <c r="L1070" s="756"/>
      <c r="M1070" s="756"/>
      <c r="N1070" s="594"/>
      <c r="O1070" s="705">
        <f t="shared" si="103"/>
        <v>1058</v>
      </c>
      <c r="P1070" s="756"/>
      <c r="Q1070" s="756"/>
      <c r="R1070" s="756"/>
      <c r="S1070" s="756"/>
      <c r="T1070" s="756"/>
      <c r="U1070" s="756"/>
      <c r="V1070" s="756"/>
      <c r="W1070" s="594"/>
      <c r="X1070" s="705">
        <f t="shared" si="104"/>
        <v>1058</v>
      </c>
      <c r="Y1070" s="756"/>
      <c r="Z1070" s="756"/>
      <c r="AA1070" s="756"/>
      <c r="AB1070" s="756"/>
      <c r="AC1070" s="756"/>
      <c r="AD1070" s="756"/>
      <c r="AE1070" s="756"/>
      <c r="AF1070" s="594"/>
      <c r="AG1070" s="705">
        <f t="shared" si="105"/>
        <v>1058</v>
      </c>
      <c r="AH1070" s="756"/>
      <c r="AI1070" s="756"/>
      <c r="AJ1070" s="756"/>
      <c r="AK1070" s="756"/>
      <c r="AL1070" s="756"/>
      <c r="AM1070" s="756"/>
      <c r="AN1070" s="756"/>
      <c r="AO1070" s="685"/>
      <c r="AP1070" s="705">
        <f t="shared" si="106"/>
        <v>1058</v>
      </c>
      <c r="AQ1070" s="756"/>
      <c r="AR1070" s="756"/>
      <c r="AS1070" s="756"/>
      <c r="AT1070" s="756"/>
      <c r="AU1070" s="756"/>
      <c r="AV1070" s="756"/>
      <c r="AW1070" s="756"/>
    </row>
    <row r="1071" spans="2:49" x14ac:dyDescent="0.25">
      <c r="B1071" s="705">
        <v>1059</v>
      </c>
      <c r="C1071" s="951">
        <f>(1+_xlfn.XLOOKUP(INT((B1071-1)/12)+1,'ZC Curve'!$B$8:$B$107,'ZC Curve'!R$8:R$107,,0))^(1/12)-1</f>
        <v>0</v>
      </c>
      <c r="D1071" s="946">
        <f t="shared" si="101"/>
        <v>1</v>
      </c>
      <c r="E1071" s="594"/>
      <c r="F1071" s="705">
        <f t="shared" si="102"/>
        <v>1059</v>
      </c>
      <c r="G1071" s="756"/>
      <c r="H1071" s="756"/>
      <c r="I1071" s="756"/>
      <c r="J1071" s="756"/>
      <c r="K1071" s="756"/>
      <c r="L1071" s="756"/>
      <c r="M1071" s="756"/>
      <c r="N1071" s="594"/>
      <c r="O1071" s="705">
        <f t="shared" si="103"/>
        <v>1059</v>
      </c>
      <c r="P1071" s="756"/>
      <c r="Q1071" s="756"/>
      <c r="R1071" s="756"/>
      <c r="S1071" s="756"/>
      <c r="T1071" s="756"/>
      <c r="U1071" s="756"/>
      <c r="V1071" s="756"/>
      <c r="W1071" s="594"/>
      <c r="X1071" s="705">
        <f t="shared" si="104"/>
        <v>1059</v>
      </c>
      <c r="Y1071" s="756"/>
      <c r="Z1071" s="756"/>
      <c r="AA1071" s="756"/>
      <c r="AB1071" s="756"/>
      <c r="AC1071" s="756"/>
      <c r="AD1071" s="756"/>
      <c r="AE1071" s="756"/>
      <c r="AF1071" s="594"/>
      <c r="AG1071" s="705">
        <f t="shared" si="105"/>
        <v>1059</v>
      </c>
      <c r="AH1071" s="756"/>
      <c r="AI1071" s="756"/>
      <c r="AJ1071" s="756"/>
      <c r="AK1071" s="756"/>
      <c r="AL1071" s="756"/>
      <c r="AM1071" s="756"/>
      <c r="AN1071" s="756"/>
      <c r="AO1071" s="685"/>
      <c r="AP1071" s="705">
        <f t="shared" si="106"/>
        <v>1059</v>
      </c>
      <c r="AQ1071" s="756"/>
      <c r="AR1071" s="756"/>
      <c r="AS1071" s="756"/>
      <c r="AT1071" s="756"/>
      <c r="AU1071" s="756"/>
      <c r="AV1071" s="756"/>
      <c r="AW1071" s="756"/>
    </row>
    <row r="1072" spans="2:49" x14ac:dyDescent="0.25">
      <c r="B1072" s="705">
        <v>1060</v>
      </c>
      <c r="C1072" s="951">
        <f>(1+_xlfn.XLOOKUP(INT((B1072-1)/12)+1,'ZC Curve'!$B$8:$B$107,'ZC Curve'!R$8:R$107,,0))^(1/12)-1</f>
        <v>0</v>
      </c>
      <c r="D1072" s="946">
        <f t="shared" si="101"/>
        <v>1</v>
      </c>
      <c r="E1072" s="594"/>
      <c r="F1072" s="705">
        <f t="shared" si="102"/>
        <v>1060</v>
      </c>
      <c r="G1072" s="756"/>
      <c r="H1072" s="756"/>
      <c r="I1072" s="756"/>
      <c r="J1072" s="756"/>
      <c r="K1072" s="756"/>
      <c r="L1072" s="756"/>
      <c r="M1072" s="756"/>
      <c r="N1072" s="594"/>
      <c r="O1072" s="705">
        <f t="shared" si="103"/>
        <v>1060</v>
      </c>
      <c r="P1072" s="756"/>
      <c r="Q1072" s="756"/>
      <c r="R1072" s="756"/>
      <c r="S1072" s="756"/>
      <c r="T1072" s="756"/>
      <c r="U1072" s="756"/>
      <c r="V1072" s="756"/>
      <c r="W1072" s="594"/>
      <c r="X1072" s="705">
        <f t="shared" si="104"/>
        <v>1060</v>
      </c>
      <c r="Y1072" s="756"/>
      <c r="Z1072" s="756"/>
      <c r="AA1072" s="756"/>
      <c r="AB1072" s="756"/>
      <c r="AC1072" s="756"/>
      <c r="AD1072" s="756"/>
      <c r="AE1072" s="756"/>
      <c r="AF1072" s="594"/>
      <c r="AG1072" s="705">
        <f t="shared" si="105"/>
        <v>1060</v>
      </c>
      <c r="AH1072" s="756"/>
      <c r="AI1072" s="756"/>
      <c r="AJ1072" s="756"/>
      <c r="AK1072" s="756"/>
      <c r="AL1072" s="756"/>
      <c r="AM1072" s="756"/>
      <c r="AN1072" s="756"/>
      <c r="AO1072" s="685"/>
      <c r="AP1072" s="705">
        <f t="shared" si="106"/>
        <v>1060</v>
      </c>
      <c r="AQ1072" s="756"/>
      <c r="AR1072" s="756"/>
      <c r="AS1072" s="756"/>
      <c r="AT1072" s="756"/>
      <c r="AU1072" s="756"/>
      <c r="AV1072" s="756"/>
      <c r="AW1072" s="756"/>
    </row>
    <row r="1073" spans="2:49" x14ac:dyDescent="0.25">
      <c r="B1073" s="705">
        <v>1061</v>
      </c>
      <c r="C1073" s="951">
        <f>(1+_xlfn.XLOOKUP(INT((B1073-1)/12)+1,'ZC Curve'!$B$8:$B$107,'ZC Curve'!R$8:R$107,,0))^(1/12)-1</f>
        <v>0</v>
      </c>
      <c r="D1073" s="946">
        <f t="shared" si="101"/>
        <v>1</v>
      </c>
      <c r="E1073" s="594"/>
      <c r="F1073" s="705">
        <f t="shared" si="102"/>
        <v>1061</v>
      </c>
      <c r="G1073" s="756"/>
      <c r="H1073" s="756"/>
      <c r="I1073" s="756"/>
      <c r="J1073" s="756"/>
      <c r="K1073" s="756"/>
      <c r="L1073" s="756"/>
      <c r="M1073" s="756"/>
      <c r="N1073" s="594"/>
      <c r="O1073" s="705">
        <f t="shared" si="103"/>
        <v>1061</v>
      </c>
      <c r="P1073" s="756"/>
      <c r="Q1073" s="756"/>
      <c r="R1073" s="756"/>
      <c r="S1073" s="756"/>
      <c r="T1073" s="756"/>
      <c r="U1073" s="756"/>
      <c r="V1073" s="756"/>
      <c r="W1073" s="594"/>
      <c r="X1073" s="705">
        <f t="shared" si="104"/>
        <v>1061</v>
      </c>
      <c r="Y1073" s="756"/>
      <c r="Z1073" s="756"/>
      <c r="AA1073" s="756"/>
      <c r="AB1073" s="756"/>
      <c r="AC1073" s="756"/>
      <c r="AD1073" s="756"/>
      <c r="AE1073" s="756"/>
      <c r="AF1073" s="594"/>
      <c r="AG1073" s="705">
        <f t="shared" si="105"/>
        <v>1061</v>
      </c>
      <c r="AH1073" s="756"/>
      <c r="AI1073" s="756"/>
      <c r="AJ1073" s="756"/>
      <c r="AK1073" s="756"/>
      <c r="AL1073" s="756"/>
      <c r="AM1073" s="756"/>
      <c r="AN1073" s="756"/>
      <c r="AO1073" s="685"/>
      <c r="AP1073" s="705">
        <f t="shared" si="106"/>
        <v>1061</v>
      </c>
      <c r="AQ1073" s="756"/>
      <c r="AR1073" s="756"/>
      <c r="AS1073" s="756"/>
      <c r="AT1073" s="756"/>
      <c r="AU1073" s="756"/>
      <c r="AV1073" s="756"/>
      <c r="AW1073" s="756"/>
    </row>
    <row r="1074" spans="2:49" x14ac:dyDescent="0.25">
      <c r="B1074" s="705">
        <v>1062</v>
      </c>
      <c r="C1074" s="951">
        <f>(1+_xlfn.XLOOKUP(INT((B1074-1)/12)+1,'ZC Curve'!$B$8:$B$107,'ZC Curve'!R$8:R$107,,0))^(1/12)-1</f>
        <v>0</v>
      </c>
      <c r="D1074" s="946">
        <f t="shared" si="101"/>
        <v>1</v>
      </c>
      <c r="E1074" s="594"/>
      <c r="F1074" s="705">
        <f t="shared" si="102"/>
        <v>1062</v>
      </c>
      <c r="G1074" s="756"/>
      <c r="H1074" s="756"/>
      <c r="I1074" s="756"/>
      <c r="J1074" s="756"/>
      <c r="K1074" s="756"/>
      <c r="L1074" s="756"/>
      <c r="M1074" s="756"/>
      <c r="N1074" s="594"/>
      <c r="O1074" s="705">
        <f t="shared" si="103"/>
        <v>1062</v>
      </c>
      <c r="P1074" s="756"/>
      <c r="Q1074" s="756"/>
      <c r="R1074" s="756"/>
      <c r="S1074" s="756"/>
      <c r="T1074" s="756"/>
      <c r="U1074" s="756"/>
      <c r="V1074" s="756"/>
      <c r="W1074" s="594"/>
      <c r="X1074" s="705">
        <f t="shared" si="104"/>
        <v>1062</v>
      </c>
      <c r="Y1074" s="756"/>
      <c r="Z1074" s="756"/>
      <c r="AA1074" s="756"/>
      <c r="AB1074" s="756"/>
      <c r="AC1074" s="756"/>
      <c r="AD1074" s="756"/>
      <c r="AE1074" s="756"/>
      <c r="AF1074" s="594"/>
      <c r="AG1074" s="705">
        <f t="shared" si="105"/>
        <v>1062</v>
      </c>
      <c r="AH1074" s="756"/>
      <c r="AI1074" s="756"/>
      <c r="AJ1074" s="756"/>
      <c r="AK1074" s="756"/>
      <c r="AL1074" s="756"/>
      <c r="AM1074" s="756"/>
      <c r="AN1074" s="756"/>
      <c r="AO1074" s="685"/>
      <c r="AP1074" s="705">
        <f t="shared" si="106"/>
        <v>1062</v>
      </c>
      <c r="AQ1074" s="756"/>
      <c r="AR1074" s="756"/>
      <c r="AS1074" s="756"/>
      <c r="AT1074" s="756"/>
      <c r="AU1074" s="756"/>
      <c r="AV1074" s="756"/>
      <c r="AW1074" s="756"/>
    </row>
    <row r="1075" spans="2:49" x14ac:dyDescent="0.25">
      <c r="B1075" s="705">
        <v>1063</v>
      </c>
      <c r="C1075" s="951">
        <f>(1+_xlfn.XLOOKUP(INT((B1075-1)/12)+1,'ZC Curve'!$B$8:$B$107,'ZC Curve'!R$8:R$107,,0))^(1/12)-1</f>
        <v>0</v>
      </c>
      <c r="D1075" s="946">
        <f t="shared" si="101"/>
        <v>1</v>
      </c>
      <c r="E1075" s="594"/>
      <c r="F1075" s="705">
        <f t="shared" si="102"/>
        <v>1063</v>
      </c>
      <c r="G1075" s="756"/>
      <c r="H1075" s="756"/>
      <c r="I1075" s="756"/>
      <c r="J1075" s="756"/>
      <c r="K1075" s="756"/>
      <c r="L1075" s="756"/>
      <c r="M1075" s="756"/>
      <c r="N1075" s="594"/>
      <c r="O1075" s="705">
        <f t="shared" si="103"/>
        <v>1063</v>
      </c>
      <c r="P1075" s="756"/>
      <c r="Q1075" s="756"/>
      <c r="R1075" s="756"/>
      <c r="S1075" s="756"/>
      <c r="T1075" s="756"/>
      <c r="U1075" s="756"/>
      <c r="V1075" s="756"/>
      <c r="W1075" s="594"/>
      <c r="X1075" s="705">
        <f t="shared" si="104"/>
        <v>1063</v>
      </c>
      <c r="Y1075" s="756"/>
      <c r="Z1075" s="756"/>
      <c r="AA1075" s="756"/>
      <c r="AB1075" s="756"/>
      <c r="AC1075" s="756"/>
      <c r="AD1075" s="756"/>
      <c r="AE1075" s="756"/>
      <c r="AF1075" s="594"/>
      <c r="AG1075" s="705">
        <f t="shared" si="105"/>
        <v>1063</v>
      </c>
      <c r="AH1075" s="756"/>
      <c r="AI1075" s="756"/>
      <c r="AJ1075" s="756"/>
      <c r="AK1075" s="756"/>
      <c r="AL1075" s="756"/>
      <c r="AM1075" s="756"/>
      <c r="AN1075" s="756"/>
      <c r="AO1075" s="685"/>
      <c r="AP1075" s="705">
        <f t="shared" si="106"/>
        <v>1063</v>
      </c>
      <c r="AQ1075" s="756"/>
      <c r="AR1075" s="756"/>
      <c r="AS1075" s="756"/>
      <c r="AT1075" s="756"/>
      <c r="AU1075" s="756"/>
      <c r="AV1075" s="756"/>
      <c r="AW1075" s="756"/>
    </row>
    <row r="1076" spans="2:49" x14ac:dyDescent="0.25">
      <c r="B1076" s="705">
        <v>1064</v>
      </c>
      <c r="C1076" s="951">
        <f>(1+_xlfn.XLOOKUP(INT((B1076-1)/12)+1,'ZC Curve'!$B$8:$B$107,'ZC Curve'!R$8:R$107,,0))^(1/12)-1</f>
        <v>0</v>
      </c>
      <c r="D1076" s="946">
        <f t="shared" si="101"/>
        <v>1</v>
      </c>
      <c r="E1076" s="594"/>
      <c r="F1076" s="705">
        <f t="shared" si="102"/>
        <v>1064</v>
      </c>
      <c r="G1076" s="756"/>
      <c r="H1076" s="756"/>
      <c r="I1076" s="756"/>
      <c r="J1076" s="756"/>
      <c r="K1076" s="756"/>
      <c r="L1076" s="756"/>
      <c r="M1076" s="756"/>
      <c r="N1076" s="594"/>
      <c r="O1076" s="705">
        <f t="shared" si="103"/>
        <v>1064</v>
      </c>
      <c r="P1076" s="756"/>
      <c r="Q1076" s="756"/>
      <c r="R1076" s="756"/>
      <c r="S1076" s="756"/>
      <c r="T1076" s="756"/>
      <c r="U1076" s="756"/>
      <c r="V1076" s="756"/>
      <c r="W1076" s="594"/>
      <c r="X1076" s="705">
        <f t="shared" si="104"/>
        <v>1064</v>
      </c>
      <c r="Y1076" s="756"/>
      <c r="Z1076" s="756"/>
      <c r="AA1076" s="756"/>
      <c r="AB1076" s="756"/>
      <c r="AC1076" s="756"/>
      <c r="AD1076" s="756"/>
      <c r="AE1076" s="756"/>
      <c r="AF1076" s="594"/>
      <c r="AG1076" s="705">
        <f t="shared" si="105"/>
        <v>1064</v>
      </c>
      <c r="AH1076" s="756"/>
      <c r="AI1076" s="756"/>
      <c r="AJ1076" s="756"/>
      <c r="AK1076" s="756"/>
      <c r="AL1076" s="756"/>
      <c r="AM1076" s="756"/>
      <c r="AN1076" s="756"/>
      <c r="AO1076" s="685"/>
      <c r="AP1076" s="705">
        <f t="shared" si="106"/>
        <v>1064</v>
      </c>
      <c r="AQ1076" s="756"/>
      <c r="AR1076" s="756"/>
      <c r="AS1076" s="756"/>
      <c r="AT1076" s="756"/>
      <c r="AU1076" s="756"/>
      <c r="AV1076" s="756"/>
      <c r="AW1076" s="756"/>
    </row>
    <row r="1077" spans="2:49" x14ac:dyDescent="0.25">
      <c r="B1077" s="705">
        <v>1065</v>
      </c>
      <c r="C1077" s="951">
        <f>(1+_xlfn.XLOOKUP(INT((B1077-1)/12)+1,'ZC Curve'!$B$8:$B$107,'ZC Curve'!R$8:R$107,,0))^(1/12)-1</f>
        <v>0</v>
      </c>
      <c r="D1077" s="946">
        <f t="shared" si="101"/>
        <v>1</v>
      </c>
      <c r="E1077" s="594"/>
      <c r="F1077" s="705">
        <f t="shared" si="102"/>
        <v>1065</v>
      </c>
      <c r="G1077" s="756"/>
      <c r="H1077" s="756"/>
      <c r="I1077" s="756"/>
      <c r="J1077" s="756"/>
      <c r="K1077" s="756"/>
      <c r="L1077" s="756"/>
      <c r="M1077" s="756"/>
      <c r="N1077" s="594"/>
      <c r="O1077" s="705">
        <f t="shared" si="103"/>
        <v>1065</v>
      </c>
      <c r="P1077" s="756"/>
      <c r="Q1077" s="756"/>
      <c r="R1077" s="756"/>
      <c r="S1077" s="756"/>
      <c r="T1077" s="756"/>
      <c r="U1077" s="756"/>
      <c r="V1077" s="756"/>
      <c r="W1077" s="594"/>
      <c r="X1077" s="705">
        <f t="shared" si="104"/>
        <v>1065</v>
      </c>
      <c r="Y1077" s="756"/>
      <c r="Z1077" s="756"/>
      <c r="AA1077" s="756"/>
      <c r="AB1077" s="756"/>
      <c r="AC1077" s="756"/>
      <c r="AD1077" s="756"/>
      <c r="AE1077" s="756"/>
      <c r="AF1077" s="594"/>
      <c r="AG1077" s="705">
        <f t="shared" si="105"/>
        <v>1065</v>
      </c>
      <c r="AH1077" s="756"/>
      <c r="AI1077" s="756"/>
      <c r="AJ1077" s="756"/>
      <c r="AK1077" s="756"/>
      <c r="AL1077" s="756"/>
      <c r="AM1077" s="756"/>
      <c r="AN1077" s="756"/>
      <c r="AO1077" s="685"/>
      <c r="AP1077" s="705">
        <f t="shared" si="106"/>
        <v>1065</v>
      </c>
      <c r="AQ1077" s="756"/>
      <c r="AR1077" s="756"/>
      <c r="AS1077" s="756"/>
      <c r="AT1077" s="756"/>
      <c r="AU1077" s="756"/>
      <c r="AV1077" s="756"/>
      <c r="AW1077" s="756"/>
    </row>
    <row r="1078" spans="2:49" x14ac:dyDescent="0.25">
      <c r="B1078" s="705">
        <v>1066</v>
      </c>
      <c r="C1078" s="951">
        <f>(1+_xlfn.XLOOKUP(INT((B1078-1)/12)+1,'ZC Curve'!$B$8:$B$107,'ZC Curve'!R$8:R$107,,0))^(1/12)-1</f>
        <v>0</v>
      </c>
      <c r="D1078" s="946">
        <f t="shared" si="101"/>
        <v>1</v>
      </c>
      <c r="E1078" s="594"/>
      <c r="F1078" s="705">
        <f t="shared" si="102"/>
        <v>1066</v>
      </c>
      <c r="G1078" s="756"/>
      <c r="H1078" s="756"/>
      <c r="I1078" s="756"/>
      <c r="J1078" s="756"/>
      <c r="K1078" s="756"/>
      <c r="L1078" s="756"/>
      <c r="M1078" s="756"/>
      <c r="N1078" s="594"/>
      <c r="O1078" s="705">
        <f t="shared" si="103"/>
        <v>1066</v>
      </c>
      <c r="P1078" s="756"/>
      <c r="Q1078" s="756"/>
      <c r="R1078" s="756"/>
      <c r="S1078" s="756"/>
      <c r="T1078" s="756"/>
      <c r="U1078" s="756"/>
      <c r="V1078" s="756"/>
      <c r="W1078" s="594"/>
      <c r="X1078" s="705">
        <f t="shared" si="104"/>
        <v>1066</v>
      </c>
      <c r="Y1078" s="756"/>
      <c r="Z1078" s="756"/>
      <c r="AA1078" s="756"/>
      <c r="AB1078" s="756"/>
      <c r="AC1078" s="756"/>
      <c r="AD1078" s="756"/>
      <c r="AE1078" s="756"/>
      <c r="AF1078" s="594"/>
      <c r="AG1078" s="705">
        <f t="shared" si="105"/>
        <v>1066</v>
      </c>
      <c r="AH1078" s="756"/>
      <c r="AI1078" s="756"/>
      <c r="AJ1078" s="756"/>
      <c r="AK1078" s="756"/>
      <c r="AL1078" s="756"/>
      <c r="AM1078" s="756"/>
      <c r="AN1078" s="756"/>
      <c r="AO1078" s="685"/>
      <c r="AP1078" s="705">
        <f t="shared" si="106"/>
        <v>1066</v>
      </c>
      <c r="AQ1078" s="756"/>
      <c r="AR1078" s="756"/>
      <c r="AS1078" s="756"/>
      <c r="AT1078" s="756"/>
      <c r="AU1078" s="756"/>
      <c r="AV1078" s="756"/>
      <c r="AW1078" s="756"/>
    </row>
    <row r="1079" spans="2:49" x14ac:dyDescent="0.25">
      <c r="B1079" s="705">
        <v>1067</v>
      </c>
      <c r="C1079" s="951">
        <f>(1+_xlfn.XLOOKUP(INT((B1079-1)/12)+1,'ZC Curve'!$B$8:$B$107,'ZC Curve'!R$8:R$107,,0))^(1/12)-1</f>
        <v>0</v>
      </c>
      <c r="D1079" s="946">
        <f t="shared" si="101"/>
        <v>1</v>
      </c>
      <c r="E1079" s="594"/>
      <c r="F1079" s="705">
        <f t="shared" si="102"/>
        <v>1067</v>
      </c>
      <c r="G1079" s="756"/>
      <c r="H1079" s="756"/>
      <c r="I1079" s="756"/>
      <c r="J1079" s="756"/>
      <c r="K1079" s="756"/>
      <c r="L1079" s="756"/>
      <c r="M1079" s="756"/>
      <c r="N1079" s="594"/>
      <c r="O1079" s="705">
        <f t="shared" si="103"/>
        <v>1067</v>
      </c>
      <c r="P1079" s="756"/>
      <c r="Q1079" s="756"/>
      <c r="R1079" s="756"/>
      <c r="S1079" s="756"/>
      <c r="T1079" s="756"/>
      <c r="U1079" s="756"/>
      <c r="V1079" s="756"/>
      <c r="W1079" s="594"/>
      <c r="X1079" s="705">
        <f t="shared" si="104"/>
        <v>1067</v>
      </c>
      <c r="Y1079" s="756"/>
      <c r="Z1079" s="756"/>
      <c r="AA1079" s="756"/>
      <c r="AB1079" s="756"/>
      <c r="AC1079" s="756"/>
      <c r="AD1079" s="756"/>
      <c r="AE1079" s="756"/>
      <c r="AF1079" s="594"/>
      <c r="AG1079" s="705">
        <f t="shared" si="105"/>
        <v>1067</v>
      </c>
      <c r="AH1079" s="756"/>
      <c r="AI1079" s="756"/>
      <c r="AJ1079" s="756"/>
      <c r="AK1079" s="756"/>
      <c r="AL1079" s="756"/>
      <c r="AM1079" s="756"/>
      <c r="AN1079" s="756"/>
      <c r="AO1079" s="685"/>
      <c r="AP1079" s="705">
        <f t="shared" si="106"/>
        <v>1067</v>
      </c>
      <c r="AQ1079" s="756"/>
      <c r="AR1079" s="756"/>
      <c r="AS1079" s="756"/>
      <c r="AT1079" s="756"/>
      <c r="AU1079" s="756"/>
      <c r="AV1079" s="756"/>
      <c r="AW1079" s="756"/>
    </row>
    <row r="1080" spans="2:49" x14ac:dyDescent="0.25">
      <c r="B1080" s="705">
        <v>1068</v>
      </c>
      <c r="C1080" s="951">
        <f>(1+_xlfn.XLOOKUP(INT((B1080-1)/12)+1,'ZC Curve'!$B$8:$B$107,'ZC Curve'!R$8:R$107,,0))^(1/12)-1</f>
        <v>0</v>
      </c>
      <c r="D1080" s="946">
        <f t="shared" si="101"/>
        <v>1</v>
      </c>
      <c r="E1080" s="594"/>
      <c r="F1080" s="705">
        <f t="shared" si="102"/>
        <v>1068</v>
      </c>
      <c r="G1080" s="756"/>
      <c r="H1080" s="756"/>
      <c r="I1080" s="756"/>
      <c r="J1080" s="756"/>
      <c r="K1080" s="756"/>
      <c r="L1080" s="756"/>
      <c r="M1080" s="756"/>
      <c r="N1080" s="594"/>
      <c r="O1080" s="705">
        <f t="shared" si="103"/>
        <v>1068</v>
      </c>
      <c r="P1080" s="756"/>
      <c r="Q1080" s="756"/>
      <c r="R1080" s="756"/>
      <c r="S1080" s="756"/>
      <c r="T1080" s="756"/>
      <c r="U1080" s="756"/>
      <c r="V1080" s="756"/>
      <c r="W1080" s="594"/>
      <c r="X1080" s="705">
        <f t="shared" si="104"/>
        <v>1068</v>
      </c>
      <c r="Y1080" s="756"/>
      <c r="Z1080" s="756"/>
      <c r="AA1080" s="756"/>
      <c r="AB1080" s="756"/>
      <c r="AC1080" s="756"/>
      <c r="AD1080" s="756"/>
      <c r="AE1080" s="756"/>
      <c r="AF1080" s="594"/>
      <c r="AG1080" s="705">
        <f t="shared" si="105"/>
        <v>1068</v>
      </c>
      <c r="AH1080" s="756"/>
      <c r="AI1080" s="756"/>
      <c r="AJ1080" s="756"/>
      <c r="AK1080" s="756"/>
      <c r="AL1080" s="756"/>
      <c r="AM1080" s="756"/>
      <c r="AN1080" s="756"/>
      <c r="AO1080" s="685"/>
      <c r="AP1080" s="705">
        <f t="shared" si="106"/>
        <v>1068</v>
      </c>
      <c r="AQ1080" s="756"/>
      <c r="AR1080" s="756"/>
      <c r="AS1080" s="756"/>
      <c r="AT1080" s="756"/>
      <c r="AU1080" s="756"/>
      <c r="AV1080" s="756"/>
      <c r="AW1080" s="756"/>
    </row>
    <row r="1081" spans="2:49" x14ac:dyDescent="0.25">
      <c r="B1081" s="705">
        <v>1069</v>
      </c>
      <c r="C1081" s="951">
        <f>(1+_xlfn.XLOOKUP(INT((B1081-1)/12)+1,'ZC Curve'!$B$8:$B$107,'ZC Curve'!R$8:R$107,,0))^(1/12)-1</f>
        <v>0</v>
      </c>
      <c r="D1081" s="946">
        <f t="shared" si="101"/>
        <v>1</v>
      </c>
      <c r="E1081" s="594"/>
      <c r="F1081" s="705">
        <f t="shared" si="102"/>
        <v>1069</v>
      </c>
      <c r="G1081" s="756"/>
      <c r="H1081" s="756"/>
      <c r="I1081" s="756"/>
      <c r="J1081" s="756"/>
      <c r="K1081" s="756"/>
      <c r="L1081" s="756"/>
      <c r="M1081" s="756"/>
      <c r="N1081" s="594"/>
      <c r="O1081" s="705">
        <f t="shared" si="103"/>
        <v>1069</v>
      </c>
      <c r="P1081" s="756"/>
      <c r="Q1081" s="756"/>
      <c r="R1081" s="756"/>
      <c r="S1081" s="756"/>
      <c r="T1081" s="756"/>
      <c r="U1081" s="756"/>
      <c r="V1081" s="756"/>
      <c r="W1081" s="594"/>
      <c r="X1081" s="705">
        <f t="shared" si="104"/>
        <v>1069</v>
      </c>
      <c r="Y1081" s="756"/>
      <c r="Z1081" s="756"/>
      <c r="AA1081" s="756"/>
      <c r="AB1081" s="756"/>
      <c r="AC1081" s="756"/>
      <c r="AD1081" s="756"/>
      <c r="AE1081" s="756"/>
      <c r="AF1081" s="594"/>
      <c r="AG1081" s="705">
        <f t="shared" si="105"/>
        <v>1069</v>
      </c>
      <c r="AH1081" s="756"/>
      <c r="AI1081" s="756"/>
      <c r="AJ1081" s="756"/>
      <c r="AK1081" s="756"/>
      <c r="AL1081" s="756"/>
      <c r="AM1081" s="756"/>
      <c r="AN1081" s="756"/>
      <c r="AO1081" s="685"/>
      <c r="AP1081" s="705">
        <f t="shared" si="106"/>
        <v>1069</v>
      </c>
      <c r="AQ1081" s="756"/>
      <c r="AR1081" s="756"/>
      <c r="AS1081" s="756"/>
      <c r="AT1081" s="756"/>
      <c r="AU1081" s="756"/>
      <c r="AV1081" s="756"/>
      <c r="AW1081" s="756"/>
    </row>
    <row r="1082" spans="2:49" x14ac:dyDescent="0.25">
      <c r="B1082" s="705">
        <v>1070</v>
      </c>
      <c r="C1082" s="951">
        <f>(1+_xlfn.XLOOKUP(INT((B1082-1)/12)+1,'ZC Curve'!$B$8:$B$107,'ZC Curve'!R$8:R$107,,0))^(1/12)-1</f>
        <v>0</v>
      </c>
      <c r="D1082" s="946">
        <f t="shared" si="101"/>
        <v>1</v>
      </c>
      <c r="E1082" s="594"/>
      <c r="F1082" s="705">
        <f t="shared" si="102"/>
        <v>1070</v>
      </c>
      <c r="G1082" s="756"/>
      <c r="H1082" s="756"/>
      <c r="I1082" s="756"/>
      <c r="J1082" s="756"/>
      <c r="K1082" s="756"/>
      <c r="L1082" s="756"/>
      <c r="M1082" s="756"/>
      <c r="N1082" s="594"/>
      <c r="O1082" s="705">
        <f t="shared" si="103"/>
        <v>1070</v>
      </c>
      <c r="P1082" s="756"/>
      <c r="Q1082" s="756"/>
      <c r="R1082" s="756"/>
      <c r="S1082" s="756"/>
      <c r="T1082" s="756"/>
      <c r="U1082" s="756"/>
      <c r="V1082" s="756"/>
      <c r="W1082" s="594"/>
      <c r="X1082" s="705">
        <f t="shared" si="104"/>
        <v>1070</v>
      </c>
      <c r="Y1082" s="756"/>
      <c r="Z1082" s="756"/>
      <c r="AA1082" s="756"/>
      <c r="AB1082" s="756"/>
      <c r="AC1082" s="756"/>
      <c r="AD1082" s="756"/>
      <c r="AE1082" s="756"/>
      <c r="AF1082" s="594"/>
      <c r="AG1082" s="705">
        <f t="shared" si="105"/>
        <v>1070</v>
      </c>
      <c r="AH1082" s="756"/>
      <c r="AI1082" s="756"/>
      <c r="AJ1082" s="756"/>
      <c r="AK1082" s="756"/>
      <c r="AL1082" s="756"/>
      <c r="AM1082" s="756"/>
      <c r="AN1082" s="756"/>
      <c r="AO1082" s="685"/>
      <c r="AP1082" s="705">
        <f t="shared" si="106"/>
        <v>1070</v>
      </c>
      <c r="AQ1082" s="756"/>
      <c r="AR1082" s="756"/>
      <c r="AS1082" s="756"/>
      <c r="AT1082" s="756"/>
      <c r="AU1082" s="756"/>
      <c r="AV1082" s="756"/>
      <c r="AW1082" s="756"/>
    </row>
    <row r="1083" spans="2:49" x14ac:dyDescent="0.25">
      <c r="B1083" s="705">
        <v>1071</v>
      </c>
      <c r="C1083" s="951">
        <f>(1+_xlfn.XLOOKUP(INT((B1083-1)/12)+1,'ZC Curve'!$B$8:$B$107,'ZC Curve'!R$8:R$107,,0))^(1/12)-1</f>
        <v>0</v>
      </c>
      <c r="D1083" s="946">
        <f t="shared" si="101"/>
        <v>1</v>
      </c>
      <c r="E1083" s="594"/>
      <c r="F1083" s="705">
        <f t="shared" si="102"/>
        <v>1071</v>
      </c>
      <c r="G1083" s="756"/>
      <c r="H1083" s="756"/>
      <c r="I1083" s="756"/>
      <c r="J1083" s="756"/>
      <c r="K1083" s="756"/>
      <c r="L1083" s="756"/>
      <c r="M1083" s="756"/>
      <c r="N1083" s="594"/>
      <c r="O1083" s="705">
        <f t="shared" si="103"/>
        <v>1071</v>
      </c>
      <c r="P1083" s="756"/>
      <c r="Q1083" s="756"/>
      <c r="R1083" s="756"/>
      <c r="S1083" s="756"/>
      <c r="T1083" s="756"/>
      <c r="U1083" s="756"/>
      <c r="V1083" s="756"/>
      <c r="W1083" s="594"/>
      <c r="X1083" s="705">
        <f t="shared" si="104"/>
        <v>1071</v>
      </c>
      <c r="Y1083" s="756"/>
      <c r="Z1083" s="756"/>
      <c r="AA1083" s="756"/>
      <c r="AB1083" s="756"/>
      <c r="AC1083" s="756"/>
      <c r="AD1083" s="756"/>
      <c r="AE1083" s="756"/>
      <c r="AF1083" s="594"/>
      <c r="AG1083" s="705">
        <f t="shared" si="105"/>
        <v>1071</v>
      </c>
      <c r="AH1083" s="756"/>
      <c r="AI1083" s="756"/>
      <c r="AJ1083" s="756"/>
      <c r="AK1083" s="756"/>
      <c r="AL1083" s="756"/>
      <c r="AM1083" s="756"/>
      <c r="AN1083" s="756"/>
      <c r="AO1083" s="685"/>
      <c r="AP1083" s="705">
        <f t="shared" si="106"/>
        <v>1071</v>
      </c>
      <c r="AQ1083" s="756"/>
      <c r="AR1083" s="756"/>
      <c r="AS1083" s="756"/>
      <c r="AT1083" s="756"/>
      <c r="AU1083" s="756"/>
      <c r="AV1083" s="756"/>
      <c r="AW1083" s="756"/>
    </row>
    <row r="1084" spans="2:49" x14ac:dyDescent="0.25">
      <c r="B1084" s="705">
        <v>1072</v>
      </c>
      <c r="C1084" s="951">
        <f>(1+_xlfn.XLOOKUP(INT((B1084-1)/12)+1,'ZC Curve'!$B$8:$B$107,'ZC Curve'!R$8:R$107,,0))^(1/12)-1</f>
        <v>0</v>
      </c>
      <c r="D1084" s="946">
        <f t="shared" si="101"/>
        <v>1</v>
      </c>
      <c r="E1084" s="594"/>
      <c r="F1084" s="705">
        <f t="shared" si="102"/>
        <v>1072</v>
      </c>
      <c r="G1084" s="756"/>
      <c r="H1084" s="756"/>
      <c r="I1084" s="756"/>
      <c r="J1084" s="756"/>
      <c r="K1084" s="756"/>
      <c r="L1084" s="756"/>
      <c r="M1084" s="756"/>
      <c r="N1084" s="594"/>
      <c r="O1084" s="705">
        <f t="shared" si="103"/>
        <v>1072</v>
      </c>
      <c r="P1084" s="756"/>
      <c r="Q1084" s="756"/>
      <c r="R1084" s="756"/>
      <c r="S1084" s="756"/>
      <c r="T1084" s="756"/>
      <c r="U1084" s="756"/>
      <c r="V1084" s="756"/>
      <c r="W1084" s="594"/>
      <c r="X1084" s="705">
        <f t="shared" si="104"/>
        <v>1072</v>
      </c>
      <c r="Y1084" s="756"/>
      <c r="Z1084" s="756"/>
      <c r="AA1084" s="756"/>
      <c r="AB1084" s="756"/>
      <c r="AC1084" s="756"/>
      <c r="AD1084" s="756"/>
      <c r="AE1084" s="756"/>
      <c r="AF1084" s="594"/>
      <c r="AG1084" s="705">
        <f t="shared" si="105"/>
        <v>1072</v>
      </c>
      <c r="AH1084" s="756"/>
      <c r="AI1084" s="756"/>
      <c r="AJ1084" s="756"/>
      <c r="AK1084" s="756"/>
      <c r="AL1084" s="756"/>
      <c r="AM1084" s="756"/>
      <c r="AN1084" s="756"/>
      <c r="AO1084" s="685"/>
      <c r="AP1084" s="705">
        <f t="shared" si="106"/>
        <v>1072</v>
      </c>
      <c r="AQ1084" s="756"/>
      <c r="AR1084" s="756"/>
      <c r="AS1084" s="756"/>
      <c r="AT1084" s="756"/>
      <c r="AU1084" s="756"/>
      <c r="AV1084" s="756"/>
      <c r="AW1084" s="756"/>
    </row>
    <row r="1085" spans="2:49" x14ac:dyDescent="0.25">
      <c r="B1085" s="705">
        <v>1073</v>
      </c>
      <c r="C1085" s="951">
        <f>(1+_xlfn.XLOOKUP(INT((B1085-1)/12)+1,'ZC Curve'!$B$8:$B$107,'ZC Curve'!R$8:R$107,,0))^(1/12)-1</f>
        <v>0</v>
      </c>
      <c r="D1085" s="946">
        <f t="shared" si="101"/>
        <v>1</v>
      </c>
      <c r="E1085" s="594"/>
      <c r="F1085" s="705">
        <f t="shared" si="102"/>
        <v>1073</v>
      </c>
      <c r="G1085" s="756"/>
      <c r="H1085" s="756"/>
      <c r="I1085" s="756"/>
      <c r="J1085" s="756"/>
      <c r="K1085" s="756"/>
      <c r="L1085" s="756"/>
      <c r="M1085" s="756"/>
      <c r="N1085" s="594"/>
      <c r="O1085" s="705">
        <f t="shared" si="103"/>
        <v>1073</v>
      </c>
      <c r="P1085" s="756"/>
      <c r="Q1085" s="756"/>
      <c r="R1085" s="756"/>
      <c r="S1085" s="756"/>
      <c r="T1085" s="756"/>
      <c r="U1085" s="756"/>
      <c r="V1085" s="756"/>
      <c r="W1085" s="594"/>
      <c r="X1085" s="705">
        <f t="shared" si="104"/>
        <v>1073</v>
      </c>
      <c r="Y1085" s="756"/>
      <c r="Z1085" s="756"/>
      <c r="AA1085" s="756"/>
      <c r="AB1085" s="756"/>
      <c r="AC1085" s="756"/>
      <c r="AD1085" s="756"/>
      <c r="AE1085" s="756"/>
      <c r="AF1085" s="594"/>
      <c r="AG1085" s="705">
        <f t="shared" si="105"/>
        <v>1073</v>
      </c>
      <c r="AH1085" s="756"/>
      <c r="AI1085" s="756"/>
      <c r="AJ1085" s="756"/>
      <c r="AK1085" s="756"/>
      <c r="AL1085" s="756"/>
      <c r="AM1085" s="756"/>
      <c r="AN1085" s="756"/>
      <c r="AO1085" s="685"/>
      <c r="AP1085" s="705">
        <f t="shared" si="106"/>
        <v>1073</v>
      </c>
      <c r="AQ1085" s="756"/>
      <c r="AR1085" s="756"/>
      <c r="AS1085" s="756"/>
      <c r="AT1085" s="756"/>
      <c r="AU1085" s="756"/>
      <c r="AV1085" s="756"/>
      <c r="AW1085" s="756"/>
    </row>
    <row r="1086" spans="2:49" x14ac:dyDescent="0.25">
      <c r="B1086" s="705">
        <v>1074</v>
      </c>
      <c r="C1086" s="951">
        <f>(1+_xlfn.XLOOKUP(INT((B1086-1)/12)+1,'ZC Curve'!$B$8:$B$107,'ZC Curve'!R$8:R$107,,0))^(1/12)-1</f>
        <v>0</v>
      </c>
      <c r="D1086" s="946">
        <f t="shared" si="101"/>
        <v>1</v>
      </c>
      <c r="E1086" s="594"/>
      <c r="F1086" s="705">
        <f t="shared" si="102"/>
        <v>1074</v>
      </c>
      <c r="G1086" s="756"/>
      <c r="H1086" s="756"/>
      <c r="I1086" s="756"/>
      <c r="J1086" s="756"/>
      <c r="K1086" s="756"/>
      <c r="L1086" s="756"/>
      <c r="M1086" s="756"/>
      <c r="N1086" s="594"/>
      <c r="O1086" s="705">
        <f t="shared" si="103"/>
        <v>1074</v>
      </c>
      <c r="P1086" s="756"/>
      <c r="Q1086" s="756"/>
      <c r="R1086" s="756"/>
      <c r="S1086" s="756"/>
      <c r="T1086" s="756"/>
      <c r="U1086" s="756"/>
      <c r="V1086" s="756"/>
      <c r="W1086" s="594"/>
      <c r="X1086" s="705">
        <f t="shared" si="104"/>
        <v>1074</v>
      </c>
      <c r="Y1086" s="756"/>
      <c r="Z1086" s="756"/>
      <c r="AA1086" s="756"/>
      <c r="AB1086" s="756"/>
      <c r="AC1086" s="756"/>
      <c r="AD1086" s="756"/>
      <c r="AE1086" s="756"/>
      <c r="AF1086" s="594"/>
      <c r="AG1086" s="705">
        <f t="shared" si="105"/>
        <v>1074</v>
      </c>
      <c r="AH1086" s="756"/>
      <c r="AI1086" s="756"/>
      <c r="AJ1086" s="756"/>
      <c r="AK1086" s="756"/>
      <c r="AL1086" s="756"/>
      <c r="AM1086" s="756"/>
      <c r="AN1086" s="756"/>
      <c r="AO1086" s="685"/>
      <c r="AP1086" s="705">
        <f t="shared" si="106"/>
        <v>1074</v>
      </c>
      <c r="AQ1086" s="756"/>
      <c r="AR1086" s="756"/>
      <c r="AS1086" s="756"/>
      <c r="AT1086" s="756"/>
      <c r="AU1086" s="756"/>
      <c r="AV1086" s="756"/>
      <c r="AW1086" s="756"/>
    </row>
    <row r="1087" spans="2:49" x14ac:dyDescent="0.25">
      <c r="B1087" s="705">
        <v>1075</v>
      </c>
      <c r="C1087" s="951">
        <f>(1+_xlfn.XLOOKUP(INT((B1087-1)/12)+1,'ZC Curve'!$B$8:$B$107,'ZC Curve'!R$8:R$107,,0))^(1/12)-1</f>
        <v>0</v>
      </c>
      <c r="D1087" s="946">
        <f t="shared" si="101"/>
        <v>1</v>
      </c>
      <c r="E1087" s="594"/>
      <c r="F1087" s="705">
        <f t="shared" si="102"/>
        <v>1075</v>
      </c>
      <c r="G1087" s="756"/>
      <c r="H1087" s="756"/>
      <c r="I1087" s="756"/>
      <c r="J1087" s="756"/>
      <c r="K1087" s="756"/>
      <c r="L1087" s="756"/>
      <c r="M1087" s="756"/>
      <c r="N1087" s="594"/>
      <c r="O1087" s="705">
        <f t="shared" si="103"/>
        <v>1075</v>
      </c>
      <c r="P1087" s="756"/>
      <c r="Q1087" s="756"/>
      <c r="R1087" s="756"/>
      <c r="S1087" s="756"/>
      <c r="T1087" s="756"/>
      <c r="U1087" s="756"/>
      <c r="V1087" s="756"/>
      <c r="W1087" s="594"/>
      <c r="X1087" s="705">
        <f t="shared" si="104"/>
        <v>1075</v>
      </c>
      <c r="Y1087" s="756"/>
      <c r="Z1087" s="756"/>
      <c r="AA1087" s="756"/>
      <c r="AB1087" s="756"/>
      <c r="AC1087" s="756"/>
      <c r="AD1087" s="756"/>
      <c r="AE1087" s="756"/>
      <c r="AF1087" s="594"/>
      <c r="AG1087" s="705">
        <f t="shared" si="105"/>
        <v>1075</v>
      </c>
      <c r="AH1087" s="756"/>
      <c r="AI1087" s="756"/>
      <c r="AJ1087" s="756"/>
      <c r="AK1087" s="756"/>
      <c r="AL1087" s="756"/>
      <c r="AM1087" s="756"/>
      <c r="AN1087" s="756"/>
      <c r="AO1087" s="685"/>
      <c r="AP1087" s="705">
        <f t="shared" si="106"/>
        <v>1075</v>
      </c>
      <c r="AQ1087" s="756"/>
      <c r="AR1087" s="756"/>
      <c r="AS1087" s="756"/>
      <c r="AT1087" s="756"/>
      <c r="AU1087" s="756"/>
      <c r="AV1087" s="756"/>
      <c r="AW1087" s="756"/>
    </row>
    <row r="1088" spans="2:49" x14ac:dyDescent="0.25">
      <c r="B1088" s="705">
        <v>1076</v>
      </c>
      <c r="C1088" s="951">
        <f>(1+_xlfn.XLOOKUP(INT((B1088-1)/12)+1,'ZC Curve'!$B$8:$B$107,'ZC Curve'!R$8:R$107,,0))^(1/12)-1</f>
        <v>0</v>
      </c>
      <c r="D1088" s="946">
        <f t="shared" si="101"/>
        <v>1</v>
      </c>
      <c r="E1088" s="594"/>
      <c r="F1088" s="705">
        <f t="shared" si="102"/>
        <v>1076</v>
      </c>
      <c r="G1088" s="756"/>
      <c r="H1088" s="756"/>
      <c r="I1088" s="756"/>
      <c r="J1088" s="756"/>
      <c r="K1088" s="756"/>
      <c r="L1088" s="756"/>
      <c r="M1088" s="756"/>
      <c r="N1088" s="594"/>
      <c r="O1088" s="705">
        <f t="shared" si="103"/>
        <v>1076</v>
      </c>
      <c r="P1088" s="756"/>
      <c r="Q1088" s="756"/>
      <c r="R1088" s="756"/>
      <c r="S1088" s="756"/>
      <c r="T1088" s="756"/>
      <c r="U1088" s="756"/>
      <c r="V1088" s="756"/>
      <c r="W1088" s="594"/>
      <c r="X1088" s="705">
        <f t="shared" si="104"/>
        <v>1076</v>
      </c>
      <c r="Y1088" s="756"/>
      <c r="Z1088" s="756"/>
      <c r="AA1088" s="756"/>
      <c r="AB1088" s="756"/>
      <c r="AC1088" s="756"/>
      <c r="AD1088" s="756"/>
      <c r="AE1088" s="756"/>
      <c r="AF1088" s="594"/>
      <c r="AG1088" s="705">
        <f t="shared" si="105"/>
        <v>1076</v>
      </c>
      <c r="AH1088" s="756"/>
      <c r="AI1088" s="756"/>
      <c r="AJ1088" s="756"/>
      <c r="AK1088" s="756"/>
      <c r="AL1088" s="756"/>
      <c r="AM1088" s="756"/>
      <c r="AN1088" s="756"/>
      <c r="AO1088" s="685"/>
      <c r="AP1088" s="705">
        <f t="shared" si="106"/>
        <v>1076</v>
      </c>
      <c r="AQ1088" s="756"/>
      <c r="AR1088" s="756"/>
      <c r="AS1088" s="756"/>
      <c r="AT1088" s="756"/>
      <c r="AU1088" s="756"/>
      <c r="AV1088" s="756"/>
      <c r="AW1088" s="756"/>
    </row>
    <row r="1089" spans="2:49" x14ac:dyDescent="0.25">
      <c r="B1089" s="705">
        <v>1077</v>
      </c>
      <c r="C1089" s="951">
        <f>(1+_xlfn.XLOOKUP(INT((B1089-1)/12)+1,'ZC Curve'!$B$8:$B$107,'ZC Curve'!R$8:R$107,,0))^(1/12)-1</f>
        <v>0</v>
      </c>
      <c r="D1089" s="946">
        <f t="shared" si="101"/>
        <v>1</v>
      </c>
      <c r="E1089" s="594"/>
      <c r="F1089" s="705">
        <f t="shared" si="102"/>
        <v>1077</v>
      </c>
      <c r="G1089" s="756"/>
      <c r="H1089" s="756"/>
      <c r="I1089" s="756"/>
      <c r="J1089" s="756"/>
      <c r="K1089" s="756"/>
      <c r="L1089" s="756"/>
      <c r="M1089" s="756"/>
      <c r="N1089" s="594"/>
      <c r="O1089" s="705">
        <f t="shared" si="103"/>
        <v>1077</v>
      </c>
      <c r="P1089" s="756"/>
      <c r="Q1089" s="756"/>
      <c r="R1089" s="756"/>
      <c r="S1089" s="756"/>
      <c r="T1089" s="756"/>
      <c r="U1089" s="756"/>
      <c r="V1089" s="756"/>
      <c r="W1089" s="594"/>
      <c r="X1089" s="705">
        <f t="shared" si="104"/>
        <v>1077</v>
      </c>
      <c r="Y1089" s="756"/>
      <c r="Z1089" s="756"/>
      <c r="AA1089" s="756"/>
      <c r="AB1089" s="756"/>
      <c r="AC1089" s="756"/>
      <c r="AD1089" s="756"/>
      <c r="AE1089" s="756"/>
      <c r="AF1089" s="594"/>
      <c r="AG1089" s="705">
        <f t="shared" si="105"/>
        <v>1077</v>
      </c>
      <c r="AH1089" s="756"/>
      <c r="AI1089" s="756"/>
      <c r="AJ1089" s="756"/>
      <c r="AK1089" s="756"/>
      <c r="AL1089" s="756"/>
      <c r="AM1089" s="756"/>
      <c r="AN1089" s="756"/>
      <c r="AO1089" s="685"/>
      <c r="AP1089" s="705">
        <f t="shared" si="106"/>
        <v>1077</v>
      </c>
      <c r="AQ1089" s="756"/>
      <c r="AR1089" s="756"/>
      <c r="AS1089" s="756"/>
      <c r="AT1089" s="756"/>
      <c r="AU1089" s="756"/>
      <c r="AV1089" s="756"/>
      <c r="AW1089" s="756"/>
    </row>
    <row r="1090" spans="2:49" x14ac:dyDescent="0.25">
      <c r="B1090" s="705">
        <v>1078</v>
      </c>
      <c r="C1090" s="951">
        <f>(1+_xlfn.XLOOKUP(INT((B1090-1)/12)+1,'ZC Curve'!$B$8:$B$107,'ZC Curve'!R$8:R$107,,0))^(1/12)-1</f>
        <v>0</v>
      </c>
      <c r="D1090" s="946">
        <f t="shared" si="101"/>
        <v>1</v>
      </c>
      <c r="E1090" s="594"/>
      <c r="F1090" s="705">
        <f t="shared" si="102"/>
        <v>1078</v>
      </c>
      <c r="G1090" s="756"/>
      <c r="H1090" s="756"/>
      <c r="I1090" s="756"/>
      <c r="J1090" s="756"/>
      <c r="K1090" s="756"/>
      <c r="L1090" s="756"/>
      <c r="M1090" s="756"/>
      <c r="N1090" s="594"/>
      <c r="O1090" s="705">
        <f t="shared" si="103"/>
        <v>1078</v>
      </c>
      <c r="P1090" s="756"/>
      <c r="Q1090" s="756"/>
      <c r="R1090" s="756"/>
      <c r="S1090" s="756"/>
      <c r="T1090" s="756"/>
      <c r="U1090" s="756"/>
      <c r="V1090" s="756"/>
      <c r="W1090" s="594"/>
      <c r="X1090" s="705">
        <f t="shared" si="104"/>
        <v>1078</v>
      </c>
      <c r="Y1090" s="756"/>
      <c r="Z1090" s="756"/>
      <c r="AA1090" s="756"/>
      <c r="AB1090" s="756"/>
      <c r="AC1090" s="756"/>
      <c r="AD1090" s="756"/>
      <c r="AE1090" s="756"/>
      <c r="AF1090" s="594"/>
      <c r="AG1090" s="705">
        <f t="shared" si="105"/>
        <v>1078</v>
      </c>
      <c r="AH1090" s="756"/>
      <c r="AI1090" s="756"/>
      <c r="AJ1090" s="756"/>
      <c r="AK1090" s="756"/>
      <c r="AL1090" s="756"/>
      <c r="AM1090" s="756"/>
      <c r="AN1090" s="756"/>
      <c r="AO1090" s="685"/>
      <c r="AP1090" s="705">
        <f t="shared" si="106"/>
        <v>1078</v>
      </c>
      <c r="AQ1090" s="756"/>
      <c r="AR1090" s="756"/>
      <c r="AS1090" s="756"/>
      <c r="AT1090" s="756"/>
      <c r="AU1090" s="756"/>
      <c r="AV1090" s="756"/>
      <c r="AW1090" s="756"/>
    </row>
    <row r="1091" spans="2:49" x14ac:dyDescent="0.25">
      <c r="B1091" s="705">
        <v>1079</v>
      </c>
      <c r="C1091" s="951">
        <f>(1+_xlfn.XLOOKUP(INT((B1091-1)/12)+1,'ZC Curve'!$B$8:$B$107,'ZC Curve'!R$8:R$107,,0))^(1/12)-1</f>
        <v>0</v>
      </c>
      <c r="D1091" s="946">
        <f t="shared" si="101"/>
        <v>1</v>
      </c>
      <c r="E1091" s="594"/>
      <c r="F1091" s="705">
        <f t="shared" si="102"/>
        <v>1079</v>
      </c>
      <c r="G1091" s="756"/>
      <c r="H1091" s="756"/>
      <c r="I1091" s="756"/>
      <c r="J1091" s="756"/>
      <c r="K1091" s="756"/>
      <c r="L1091" s="756"/>
      <c r="M1091" s="756"/>
      <c r="N1091" s="594"/>
      <c r="O1091" s="705">
        <f t="shared" si="103"/>
        <v>1079</v>
      </c>
      <c r="P1091" s="756"/>
      <c r="Q1091" s="756"/>
      <c r="R1091" s="756"/>
      <c r="S1091" s="756"/>
      <c r="T1091" s="756"/>
      <c r="U1091" s="756"/>
      <c r="V1091" s="756"/>
      <c r="W1091" s="594"/>
      <c r="X1091" s="705">
        <f t="shared" si="104"/>
        <v>1079</v>
      </c>
      <c r="Y1091" s="756"/>
      <c r="Z1091" s="756"/>
      <c r="AA1091" s="756"/>
      <c r="AB1091" s="756"/>
      <c r="AC1091" s="756"/>
      <c r="AD1091" s="756"/>
      <c r="AE1091" s="756"/>
      <c r="AF1091" s="594"/>
      <c r="AG1091" s="705">
        <f t="shared" si="105"/>
        <v>1079</v>
      </c>
      <c r="AH1091" s="756"/>
      <c r="AI1091" s="756"/>
      <c r="AJ1091" s="756"/>
      <c r="AK1091" s="756"/>
      <c r="AL1091" s="756"/>
      <c r="AM1091" s="756"/>
      <c r="AN1091" s="756"/>
      <c r="AO1091" s="685"/>
      <c r="AP1091" s="705">
        <f t="shared" si="106"/>
        <v>1079</v>
      </c>
      <c r="AQ1091" s="756"/>
      <c r="AR1091" s="756"/>
      <c r="AS1091" s="756"/>
      <c r="AT1091" s="756"/>
      <c r="AU1091" s="756"/>
      <c r="AV1091" s="756"/>
      <c r="AW1091" s="756"/>
    </row>
    <row r="1092" spans="2:49" x14ac:dyDescent="0.25">
      <c r="B1092" s="705">
        <v>1080</v>
      </c>
      <c r="C1092" s="951">
        <f>(1+_xlfn.XLOOKUP(INT((B1092-1)/12)+1,'ZC Curve'!$B$8:$B$107,'ZC Curve'!R$8:R$107,,0))^(1/12)-1</f>
        <v>0</v>
      </c>
      <c r="D1092" s="946">
        <f t="shared" si="101"/>
        <v>1</v>
      </c>
      <c r="E1092" s="594"/>
      <c r="F1092" s="705">
        <f t="shared" si="102"/>
        <v>1080</v>
      </c>
      <c r="G1092" s="756"/>
      <c r="H1092" s="756"/>
      <c r="I1092" s="756"/>
      <c r="J1092" s="756"/>
      <c r="K1092" s="756"/>
      <c r="L1092" s="756"/>
      <c r="M1092" s="756"/>
      <c r="N1092" s="594"/>
      <c r="O1092" s="705">
        <f t="shared" si="103"/>
        <v>1080</v>
      </c>
      <c r="P1092" s="756"/>
      <c r="Q1092" s="756"/>
      <c r="R1092" s="756"/>
      <c r="S1092" s="756"/>
      <c r="T1092" s="756"/>
      <c r="U1092" s="756"/>
      <c r="V1092" s="756"/>
      <c r="W1092" s="594"/>
      <c r="X1092" s="705">
        <f t="shared" si="104"/>
        <v>1080</v>
      </c>
      <c r="Y1092" s="756"/>
      <c r="Z1092" s="756"/>
      <c r="AA1092" s="756"/>
      <c r="AB1092" s="756"/>
      <c r="AC1092" s="756"/>
      <c r="AD1092" s="756"/>
      <c r="AE1092" s="756"/>
      <c r="AF1092" s="594"/>
      <c r="AG1092" s="705">
        <f t="shared" si="105"/>
        <v>1080</v>
      </c>
      <c r="AH1092" s="756"/>
      <c r="AI1092" s="756"/>
      <c r="AJ1092" s="756"/>
      <c r="AK1092" s="756"/>
      <c r="AL1092" s="756"/>
      <c r="AM1092" s="756"/>
      <c r="AN1092" s="756"/>
      <c r="AO1092" s="685"/>
      <c r="AP1092" s="705">
        <f t="shared" si="106"/>
        <v>1080</v>
      </c>
      <c r="AQ1092" s="756"/>
      <c r="AR1092" s="756"/>
      <c r="AS1092" s="756"/>
      <c r="AT1092" s="756"/>
      <c r="AU1092" s="756"/>
      <c r="AV1092" s="756"/>
      <c r="AW1092" s="756"/>
    </row>
    <row r="1093" spans="2:49" x14ac:dyDescent="0.25">
      <c r="B1093" s="705">
        <v>1081</v>
      </c>
      <c r="C1093" s="951">
        <f>(1+_xlfn.XLOOKUP(INT((B1093-1)/12)+1,'ZC Curve'!$B$8:$B$107,'ZC Curve'!R$8:R$107,,0))^(1/12)-1</f>
        <v>0</v>
      </c>
      <c r="D1093" s="946">
        <f t="shared" si="101"/>
        <v>1</v>
      </c>
      <c r="E1093" s="594"/>
      <c r="F1093" s="705">
        <f t="shared" si="102"/>
        <v>1081</v>
      </c>
      <c r="G1093" s="756"/>
      <c r="H1093" s="756"/>
      <c r="I1093" s="756"/>
      <c r="J1093" s="756"/>
      <c r="K1093" s="756"/>
      <c r="L1093" s="756"/>
      <c r="M1093" s="756"/>
      <c r="N1093" s="594"/>
      <c r="O1093" s="705">
        <f t="shared" si="103"/>
        <v>1081</v>
      </c>
      <c r="P1093" s="756"/>
      <c r="Q1093" s="756"/>
      <c r="R1093" s="756"/>
      <c r="S1093" s="756"/>
      <c r="T1093" s="756"/>
      <c r="U1093" s="756"/>
      <c r="V1093" s="756"/>
      <c r="W1093" s="594"/>
      <c r="X1093" s="705">
        <f t="shared" si="104"/>
        <v>1081</v>
      </c>
      <c r="Y1093" s="756"/>
      <c r="Z1093" s="756"/>
      <c r="AA1093" s="756"/>
      <c r="AB1093" s="756"/>
      <c r="AC1093" s="756"/>
      <c r="AD1093" s="756"/>
      <c r="AE1093" s="756"/>
      <c r="AF1093" s="594"/>
      <c r="AG1093" s="705">
        <f t="shared" si="105"/>
        <v>1081</v>
      </c>
      <c r="AH1093" s="756"/>
      <c r="AI1093" s="756"/>
      <c r="AJ1093" s="756"/>
      <c r="AK1093" s="756"/>
      <c r="AL1093" s="756"/>
      <c r="AM1093" s="756"/>
      <c r="AN1093" s="756"/>
      <c r="AO1093" s="685"/>
      <c r="AP1093" s="705">
        <f t="shared" si="106"/>
        <v>1081</v>
      </c>
      <c r="AQ1093" s="756"/>
      <c r="AR1093" s="756"/>
      <c r="AS1093" s="756"/>
      <c r="AT1093" s="756"/>
      <c r="AU1093" s="756"/>
      <c r="AV1093" s="756"/>
      <c r="AW1093" s="756"/>
    </row>
    <row r="1094" spans="2:49" x14ac:dyDescent="0.25">
      <c r="B1094" s="705">
        <v>1082</v>
      </c>
      <c r="C1094" s="951">
        <f>(1+_xlfn.XLOOKUP(INT((B1094-1)/12)+1,'ZC Curve'!$B$8:$B$107,'ZC Curve'!R$8:R$107,,0))^(1/12)-1</f>
        <v>0</v>
      </c>
      <c r="D1094" s="946">
        <f t="shared" si="101"/>
        <v>1</v>
      </c>
      <c r="E1094" s="594"/>
      <c r="F1094" s="705">
        <f t="shared" si="102"/>
        <v>1082</v>
      </c>
      <c r="G1094" s="756"/>
      <c r="H1094" s="756"/>
      <c r="I1094" s="756"/>
      <c r="J1094" s="756"/>
      <c r="K1094" s="756"/>
      <c r="L1094" s="756"/>
      <c r="M1094" s="756"/>
      <c r="N1094" s="594"/>
      <c r="O1094" s="705">
        <f t="shared" si="103"/>
        <v>1082</v>
      </c>
      <c r="P1094" s="756"/>
      <c r="Q1094" s="756"/>
      <c r="R1094" s="756"/>
      <c r="S1094" s="756"/>
      <c r="T1094" s="756"/>
      <c r="U1094" s="756"/>
      <c r="V1094" s="756"/>
      <c r="W1094" s="594"/>
      <c r="X1094" s="705">
        <f t="shared" si="104"/>
        <v>1082</v>
      </c>
      <c r="Y1094" s="756"/>
      <c r="Z1094" s="756"/>
      <c r="AA1094" s="756"/>
      <c r="AB1094" s="756"/>
      <c r="AC1094" s="756"/>
      <c r="AD1094" s="756"/>
      <c r="AE1094" s="756"/>
      <c r="AF1094" s="594"/>
      <c r="AG1094" s="705">
        <f t="shared" si="105"/>
        <v>1082</v>
      </c>
      <c r="AH1094" s="756"/>
      <c r="AI1094" s="756"/>
      <c r="AJ1094" s="756"/>
      <c r="AK1094" s="756"/>
      <c r="AL1094" s="756"/>
      <c r="AM1094" s="756"/>
      <c r="AN1094" s="756"/>
      <c r="AO1094" s="685"/>
      <c r="AP1094" s="705">
        <f t="shared" si="106"/>
        <v>1082</v>
      </c>
      <c r="AQ1094" s="756"/>
      <c r="AR1094" s="756"/>
      <c r="AS1094" s="756"/>
      <c r="AT1094" s="756"/>
      <c r="AU1094" s="756"/>
      <c r="AV1094" s="756"/>
      <c r="AW1094" s="756"/>
    </row>
    <row r="1095" spans="2:49" x14ac:dyDescent="0.25">
      <c r="B1095" s="705">
        <v>1083</v>
      </c>
      <c r="C1095" s="951">
        <f>(1+_xlfn.XLOOKUP(INT((B1095-1)/12)+1,'ZC Curve'!$B$8:$B$107,'ZC Curve'!R$8:R$107,,0))^(1/12)-1</f>
        <v>0</v>
      </c>
      <c r="D1095" s="946">
        <f t="shared" si="101"/>
        <v>1</v>
      </c>
      <c r="E1095" s="594"/>
      <c r="F1095" s="705">
        <f t="shared" si="102"/>
        <v>1083</v>
      </c>
      <c r="G1095" s="756"/>
      <c r="H1095" s="756"/>
      <c r="I1095" s="756"/>
      <c r="J1095" s="756"/>
      <c r="K1095" s="756"/>
      <c r="L1095" s="756"/>
      <c r="M1095" s="756"/>
      <c r="N1095" s="594"/>
      <c r="O1095" s="705">
        <f t="shared" si="103"/>
        <v>1083</v>
      </c>
      <c r="P1095" s="756"/>
      <c r="Q1095" s="756"/>
      <c r="R1095" s="756"/>
      <c r="S1095" s="756"/>
      <c r="T1095" s="756"/>
      <c r="U1095" s="756"/>
      <c r="V1095" s="756"/>
      <c r="W1095" s="594"/>
      <c r="X1095" s="705">
        <f t="shared" si="104"/>
        <v>1083</v>
      </c>
      <c r="Y1095" s="756"/>
      <c r="Z1095" s="756"/>
      <c r="AA1095" s="756"/>
      <c r="AB1095" s="756"/>
      <c r="AC1095" s="756"/>
      <c r="AD1095" s="756"/>
      <c r="AE1095" s="756"/>
      <c r="AF1095" s="594"/>
      <c r="AG1095" s="705">
        <f t="shared" si="105"/>
        <v>1083</v>
      </c>
      <c r="AH1095" s="756"/>
      <c r="AI1095" s="756"/>
      <c r="AJ1095" s="756"/>
      <c r="AK1095" s="756"/>
      <c r="AL1095" s="756"/>
      <c r="AM1095" s="756"/>
      <c r="AN1095" s="756"/>
      <c r="AO1095" s="685"/>
      <c r="AP1095" s="705">
        <f t="shared" si="106"/>
        <v>1083</v>
      </c>
      <c r="AQ1095" s="756"/>
      <c r="AR1095" s="756"/>
      <c r="AS1095" s="756"/>
      <c r="AT1095" s="756"/>
      <c r="AU1095" s="756"/>
      <c r="AV1095" s="756"/>
      <c r="AW1095" s="756"/>
    </row>
    <row r="1096" spans="2:49" x14ac:dyDescent="0.25">
      <c r="B1096" s="705">
        <v>1084</v>
      </c>
      <c r="C1096" s="951">
        <f>(1+_xlfn.XLOOKUP(INT((B1096-1)/12)+1,'ZC Curve'!$B$8:$B$107,'ZC Curve'!R$8:R$107,,0))^(1/12)-1</f>
        <v>0</v>
      </c>
      <c r="D1096" s="946">
        <f t="shared" si="101"/>
        <v>1</v>
      </c>
      <c r="E1096" s="594"/>
      <c r="F1096" s="705">
        <f t="shared" si="102"/>
        <v>1084</v>
      </c>
      <c r="G1096" s="756"/>
      <c r="H1096" s="756"/>
      <c r="I1096" s="756"/>
      <c r="J1096" s="756"/>
      <c r="K1096" s="756"/>
      <c r="L1096" s="756"/>
      <c r="M1096" s="756"/>
      <c r="N1096" s="594"/>
      <c r="O1096" s="705">
        <f t="shared" si="103"/>
        <v>1084</v>
      </c>
      <c r="P1096" s="756"/>
      <c r="Q1096" s="756"/>
      <c r="R1096" s="756"/>
      <c r="S1096" s="756"/>
      <c r="T1096" s="756"/>
      <c r="U1096" s="756"/>
      <c r="V1096" s="756"/>
      <c r="W1096" s="594"/>
      <c r="X1096" s="705">
        <f t="shared" si="104"/>
        <v>1084</v>
      </c>
      <c r="Y1096" s="756"/>
      <c r="Z1096" s="756"/>
      <c r="AA1096" s="756"/>
      <c r="AB1096" s="756"/>
      <c r="AC1096" s="756"/>
      <c r="AD1096" s="756"/>
      <c r="AE1096" s="756"/>
      <c r="AF1096" s="594"/>
      <c r="AG1096" s="705">
        <f t="shared" si="105"/>
        <v>1084</v>
      </c>
      <c r="AH1096" s="756"/>
      <c r="AI1096" s="756"/>
      <c r="AJ1096" s="756"/>
      <c r="AK1096" s="756"/>
      <c r="AL1096" s="756"/>
      <c r="AM1096" s="756"/>
      <c r="AN1096" s="756"/>
      <c r="AO1096" s="685"/>
      <c r="AP1096" s="705">
        <f t="shared" si="106"/>
        <v>1084</v>
      </c>
      <c r="AQ1096" s="756"/>
      <c r="AR1096" s="756"/>
      <c r="AS1096" s="756"/>
      <c r="AT1096" s="756"/>
      <c r="AU1096" s="756"/>
      <c r="AV1096" s="756"/>
      <c r="AW1096" s="756"/>
    </row>
    <row r="1097" spans="2:49" x14ac:dyDescent="0.25">
      <c r="B1097" s="705">
        <v>1085</v>
      </c>
      <c r="C1097" s="951">
        <f>(1+_xlfn.XLOOKUP(INT((B1097-1)/12)+1,'ZC Curve'!$B$8:$B$107,'ZC Curve'!R$8:R$107,,0))^(1/12)-1</f>
        <v>0</v>
      </c>
      <c r="D1097" s="946">
        <f t="shared" si="101"/>
        <v>1</v>
      </c>
      <c r="E1097" s="594"/>
      <c r="F1097" s="705">
        <f t="shared" si="102"/>
        <v>1085</v>
      </c>
      <c r="G1097" s="756"/>
      <c r="H1097" s="756"/>
      <c r="I1097" s="756"/>
      <c r="J1097" s="756"/>
      <c r="K1097" s="756"/>
      <c r="L1097" s="756"/>
      <c r="M1097" s="756"/>
      <c r="N1097" s="594"/>
      <c r="O1097" s="705">
        <f t="shared" si="103"/>
        <v>1085</v>
      </c>
      <c r="P1097" s="756"/>
      <c r="Q1097" s="756"/>
      <c r="R1097" s="756"/>
      <c r="S1097" s="756"/>
      <c r="T1097" s="756"/>
      <c r="U1097" s="756"/>
      <c r="V1097" s="756"/>
      <c r="W1097" s="594"/>
      <c r="X1097" s="705">
        <f t="shared" si="104"/>
        <v>1085</v>
      </c>
      <c r="Y1097" s="756"/>
      <c r="Z1097" s="756"/>
      <c r="AA1097" s="756"/>
      <c r="AB1097" s="756"/>
      <c r="AC1097" s="756"/>
      <c r="AD1097" s="756"/>
      <c r="AE1097" s="756"/>
      <c r="AF1097" s="594"/>
      <c r="AG1097" s="705">
        <f t="shared" si="105"/>
        <v>1085</v>
      </c>
      <c r="AH1097" s="756"/>
      <c r="AI1097" s="756"/>
      <c r="AJ1097" s="756"/>
      <c r="AK1097" s="756"/>
      <c r="AL1097" s="756"/>
      <c r="AM1097" s="756"/>
      <c r="AN1097" s="756"/>
      <c r="AO1097" s="685"/>
      <c r="AP1097" s="705">
        <f t="shared" si="106"/>
        <v>1085</v>
      </c>
      <c r="AQ1097" s="756"/>
      <c r="AR1097" s="756"/>
      <c r="AS1097" s="756"/>
      <c r="AT1097" s="756"/>
      <c r="AU1097" s="756"/>
      <c r="AV1097" s="756"/>
      <c r="AW1097" s="756"/>
    </row>
    <row r="1098" spans="2:49" x14ac:dyDescent="0.25">
      <c r="B1098" s="705">
        <v>1086</v>
      </c>
      <c r="C1098" s="951">
        <f>(1+_xlfn.XLOOKUP(INT((B1098-1)/12)+1,'ZC Curve'!$B$8:$B$107,'ZC Curve'!R$8:R$107,,0))^(1/12)-1</f>
        <v>0</v>
      </c>
      <c r="D1098" s="946">
        <f t="shared" si="101"/>
        <v>1</v>
      </c>
      <c r="E1098" s="594"/>
      <c r="F1098" s="705">
        <f t="shared" si="102"/>
        <v>1086</v>
      </c>
      <c r="G1098" s="756"/>
      <c r="H1098" s="756"/>
      <c r="I1098" s="756"/>
      <c r="J1098" s="756"/>
      <c r="K1098" s="756"/>
      <c r="L1098" s="756"/>
      <c r="M1098" s="756"/>
      <c r="N1098" s="594"/>
      <c r="O1098" s="705">
        <f t="shared" si="103"/>
        <v>1086</v>
      </c>
      <c r="P1098" s="756"/>
      <c r="Q1098" s="756"/>
      <c r="R1098" s="756"/>
      <c r="S1098" s="756"/>
      <c r="T1098" s="756"/>
      <c r="U1098" s="756"/>
      <c r="V1098" s="756"/>
      <c r="W1098" s="594"/>
      <c r="X1098" s="705">
        <f t="shared" si="104"/>
        <v>1086</v>
      </c>
      <c r="Y1098" s="756"/>
      <c r="Z1098" s="756"/>
      <c r="AA1098" s="756"/>
      <c r="AB1098" s="756"/>
      <c r="AC1098" s="756"/>
      <c r="AD1098" s="756"/>
      <c r="AE1098" s="756"/>
      <c r="AF1098" s="594"/>
      <c r="AG1098" s="705">
        <f t="shared" si="105"/>
        <v>1086</v>
      </c>
      <c r="AH1098" s="756"/>
      <c r="AI1098" s="756"/>
      <c r="AJ1098" s="756"/>
      <c r="AK1098" s="756"/>
      <c r="AL1098" s="756"/>
      <c r="AM1098" s="756"/>
      <c r="AN1098" s="756"/>
      <c r="AO1098" s="685"/>
      <c r="AP1098" s="705">
        <f t="shared" si="106"/>
        <v>1086</v>
      </c>
      <c r="AQ1098" s="756"/>
      <c r="AR1098" s="756"/>
      <c r="AS1098" s="756"/>
      <c r="AT1098" s="756"/>
      <c r="AU1098" s="756"/>
      <c r="AV1098" s="756"/>
      <c r="AW1098" s="756"/>
    </row>
    <row r="1099" spans="2:49" x14ac:dyDescent="0.25">
      <c r="B1099" s="705">
        <v>1087</v>
      </c>
      <c r="C1099" s="951">
        <f>(1+_xlfn.XLOOKUP(INT((B1099-1)/12)+1,'ZC Curve'!$B$8:$B$107,'ZC Curve'!R$8:R$107,,0))^(1/12)-1</f>
        <v>0</v>
      </c>
      <c r="D1099" s="946">
        <f t="shared" si="101"/>
        <v>1</v>
      </c>
      <c r="E1099" s="594"/>
      <c r="F1099" s="705">
        <f t="shared" si="102"/>
        <v>1087</v>
      </c>
      <c r="G1099" s="756"/>
      <c r="H1099" s="756"/>
      <c r="I1099" s="756"/>
      <c r="J1099" s="756"/>
      <c r="K1099" s="756"/>
      <c r="L1099" s="756"/>
      <c r="M1099" s="756"/>
      <c r="N1099" s="594"/>
      <c r="O1099" s="705">
        <f t="shared" si="103"/>
        <v>1087</v>
      </c>
      <c r="P1099" s="756"/>
      <c r="Q1099" s="756"/>
      <c r="R1099" s="756"/>
      <c r="S1099" s="756"/>
      <c r="T1099" s="756"/>
      <c r="U1099" s="756"/>
      <c r="V1099" s="756"/>
      <c r="W1099" s="594"/>
      <c r="X1099" s="705">
        <f t="shared" si="104"/>
        <v>1087</v>
      </c>
      <c r="Y1099" s="756"/>
      <c r="Z1099" s="756"/>
      <c r="AA1099" s="756"/>
      <c r="AB1099" s="756"/>
      <c r="AC1099" s="756"/>
      <c r="AD1099" s="756"/>
      <c r="AE1099" s="756"/>
      <c r="AF1099" s="594"/>
      <c r="AG1099" s="705">
        <f t="shared" si="105"/>
        <v>1087</v>
      </c>
      <c r="AH1099" s="756"/>
      <c r="AI1099" s="756"/>
      <c r="AJ1099" s="756"/>
      <c r="AK1099" s="756"/>
      <c r="AL1099" s="756"/>
      <c r="AM1099" s="756"/>
      <c r="AN1099" s="756"/>
      <c r="AO1099" s="685"/>
      <c r="AP1099" s="705">
        <f t="shared" si="106"/>
        <v>1087</v>
      </c>
      <c r="AQ1099" s="756"/>
      <c r="AR1099" s="756"/>
      <c r="AS1099" s="756"/>
      <c r="AT1099" s="756"/>
      <c r="AU1099" s="756"/>
      <c r="AV1099" s="756"/>
      <c r="AW1099" s="756"/>
    </row>
    <row r="1100" spans="2:49" x14ac:dyDescent="0.25">
      <c r="B1100" s="705">
        <v>1088</v>
      </c>
      <c r="C1100" s="951">
        <f>(1+_xlfn.XLOOKUP(INT((B1100-1)/12)+1,'ZC Curve'!$B$8:$B$107,'ZC Curve'!R$8:R$107,,0))^(1/12)-1</f>
        <v>0</v>
      </c>
      <c r="D1100" s="946">
        <f t="shared" si="101"/>
        <v>1</v>
      </c>
      <c r="E1100" s="594"/>
      <c r="F1100" s="705">
        <f t="shared" si="102"/>
        <v>1088</v>
      </c>
      <c r="G1100" s="756"/>
      <c r="H1100" s="756"/>
      <c r="I1100" s="756"/>
      <c r="J1100" s="756"/>
      <c r="K1100" s="756"/>
      <c r="L1100" s="756"/>
      <c r="M1100" s="756"/>
      <c r="N1100" s="594"/>
      <c r="O1100" s="705">
        <f t="shared" si="103"/>
        <v>1088</v>
      </c>
      <c r="P1100" s="756"/>
      <c r="Q1100" s="756"/>
      <c r="R1100" s="756"/>
      <c r="S1100" s="756"/>
      <c r="T1100" s="756"/>
      <c r="U1100" s="756"/>
      <c r="V1100" s="756"/>
      <c r="W1100" s="594"/>
      <c r="X1100" s="705">
        <f t="shared" si="104"/>
        <v>1088</v>
      </c>
      <c r="Y1100" s="756"/>
      <c r="Z1100" s="756"/>
      <c r="AA1100" s="756"/>
      <c r="AB1100" s="756"/>
      <c r="AC1100" s="756"/>
      <c r="AD1100" s="756"/>
      <c r="AE1100" s="756"/>
      <c r="AF1100" s="594"/>
      <c r="AG1100" s="705">
        <f t="shared" si="105"/>
        <v>1088</v>
      </c>
      <c r="AH1100" s="756"/>
      <c r="AI1100" s="756"/>
      <c r="AJ1100" s="756"/>
      <c r="AK1100" s="756"/>
      <c r="AL1100" s="756"/>
      <c r="AM1100" s="756"/>
      <c r="AN1100" s="756"/>
      <c r="AO1100" s="685"/>
      <c r="AP1100" s="705">
        <f t="shared" si="106"/>
        <v>1088</v>
      </c>
      <c r="AQ1100" s="756"/>
      <c r="AR1100" s="756"/>
      <c r="AS1100" s="756"/>
      <c r="AT1100" s="756"/>
      <c r="AU1100" s="756"/>
      <c r="AV1100" s="756"/>
      <c r="AW1100" s="756"/>
    </row>
    <row r="1101" spans="2:49" x14ac:dyDescent="0.25">
      <c r="B1101" s="705">
        <v>1089</v>
      </c>
      <c r="C1101" s="951">
        <f>(1+_xlfn.XLOOKUP(INT((B1101-1)/12)+1,'ZC Curve'!$B$8:$B$107,'ZC Curve'!R$8:R$107,,0))^(1/12)-1</f>
        <v>0</v>
      </c>
      <c r="D1101" s="946">
        <f t="shared" si="101"/>
        <v>1</v>
      </c>
      <c r="E1101" s="594"/>
      <c r="F1101" s="705">
        <f t="shared" si="102"/>
        <v>1089</v>
      </c>
      <c r="G1101" s="756"/>
      <c r="H1101" s="756"/>
      <c r="I1101" s="756"/>
      <c r="J1101" s="756"/>
      <c r="K1101" s="756"/>
      <c r="L1101" s="756"/>
      <c r="M1101" s="756"/>
      <c r="N1101" s="594"/>
      <c r="O1101" s="705">
        <f t="shared" si="103"/>
        <v>1089</v>
      </c>
      <c r="P1101" s="756"/>
      <c r="Q1101" s="756"/>
      <c r="R1101" s="756"/>
      <c r="S1101" s="756"/>
      <c r="T1101" s="756"/>
      <c r="U1101" s="756"/>
      <c r="V1101" s="756"/>
      <c r="W1101" s="594"/>
      <c r="X1101" s="705">
        <f t="shared" si="104"/>
        <v>1089</v>
      </c>
      <c r="Y1101" s="756"/>
      <c r="Z1101" s="756"/>
      <c r="AA1101" s="756"/>
      <c r="AB1101" s="756"/>
      <c r="AC1101" s="756"/>
      <c r="AD1101" s="756"/>
      <c r="AE1101" s="756"/>
      <c r="AF1101" s="594"/>
      <c r="AG1101" s="705">
        <f t="shared" si="105"/>
        <v>1089</v>
      </c>
      <c r="AH1101" s="756"/>
      <c r="AI1101" s="756"/>
      <c r="AJ1101" s="756"/>
      <c r="AK1101" s="756"/>
      <c r="AL1101" s="756"/>
      <c r="AM1101" s="756"/>
      <c r="AN1101" s="756"/>
      <c r="AO1101" s="685"/>
      <c r="AP1101" s="705">
        <f t="shared" si="106"/>
        <v>1089</v>
      </c>
      <c r="AQ1101" s="756"/>
      <c r="AR1101" s="756"/>
      <c r="AS1101" s="756"/>
      <c r="AT1101" s="756"/>
      <c r="AU1101" s="756"/>
      <c r="AV1101" s="756"/>
      <c r="AW1101" s="756"/>
    </row>
    <row r="1102" spans="2:49" x14ac:dyDescent="0.25">
      <c r="B1102" s="705">
        <v>1090</v>
      </c>
      <c r="C1102" s="951">
        <f>(1+_xlfn.XLOOKUP(INT((B1102-1)/12)+1,'ZC Curve'!$B$8:$B$107,'ZC Curve'!R$8:R$107,,0))^(1/12)-1</f>
        <v>0</v>
      </c>
      <c r="D1102" s="946">
        <f t="shared" ref="D1102:D1165" si="107">D1101/(1+C1102)</f>
        <v>1</v>
      </c>
      <c r="E1102" s="594"/>
      <c r="F1102" s="705">
        <f t="shared" ref="F1102:F1165" si="108">F1101+1</f>
        <v>1090</v>
      </c>
      <c r="G1102" s="756"/>
      <c r="H1102" s="756"/>
      <c r="I1102" s="756"/>
      <c r="J1102" s="756"/>
      <c r="K1102" s="756"/>
      <c r="L1102" s="756"/>
      <c r="M1102" s="756"/>
      <c r="N1102" s="594"/>
      <c r="O1102" s="705">
        <f t="shared" ref="O1102:O1165" si="109">O1101+1</f>
        <v>1090</v>
      </c>
      <c r="P1102" s="756"/>
      <c r="Q1102" s="756"/>
      <c r="R1102" s="756"/>
      <c r="S1102" s="756"/>
      <c r="T1102" s="756"/>
      <c r="U1102" s="756"/>
      <c r="V1102" s="756"/>
      <c r="W1102" s="594"/>
      <c r="X1102" s="705">
        <f t="shared" ref="X1102:X1165" si="110">X1101+1</f>
        <v>1090</v>
      </c>
      <c r="Y1102" s="756"/>
      <c r="Z1102" s="756"/>
      <c r="AA1102" s="756"/>
      <c r="AB1102" s="756"/>
      <c r="AC1102" s="756"/>
      <c r="AD1102" s="756"/>
      <c r="AE1102" s="756"/>
      <c r="AF1102" s="594"/>
      <c r="AG1102" s="705">
        <f t="shared" ref="AG1102:AG1165" si="111">AG1101+1</f>
        <v>1090</v>
      </c>
      <c r="AH1102" s="756"/>
      <c r="AI1102" s="756"/>
      <c r="AJ1102" s="756"/>
      <c r="AK1102" s="756"/>
      <c r="AL1102" s="756"/>
      <c r="AM1102" s="756"/>
      <c r="AN1102" s="756"/>
      <c r="AO1102" s="685"/>
      <c r="AP1102" s="705">
        <f t="shared" ref="AP1102:AP1165" si="112">AP1101+1</f>
        <v>1090</v>
      </c>
      <c r="AQ1102" s="756"/>
      <c r="AR1102" s="756"/>
      <c r="AS1102" s="756"/>
      <c r="AT1102" s="756"/>
      <c r="AU1102" s="756"/>
      <c r="AV1102" s="756"/>
      <c r="AW1102" s="756"/>
    </row>
    <row r="1103" spans="2:49" x14ac:dyDescent="0.25">
      <c r="B1103" s="705">
        <v>1091</v>
      </c>
      <c r="C1103" s="951">
        <f>(1+_xlfn.XLOOKUP(INT((B1103-1)/12)+1,'ZC Curve'!$B$8:$B$107,'ZC Curve'!R$8:R$107,,0))^(1/12)-1</f>
        <v>0</v>
      </c>
      <c r="D1103" s="946">
        <f t="shared" si="107"/>
        <v>1</v>
      </c>
      <c r="E1103" s="594"/>
      <c r="F1103" s="705">
        <f t="shared" si="108"/>
        <v>1091</v>
      </c>
      <c r="G1103" s="756"/>
      <c r="H1103" s="756"/>
      <c r="I1103" s="756"/>
      <c r="J1103" s="756"/>
      <c r="K1103" s="756"/>
      <c r="L1103" s="756"/>
      <c r="M1103" s="756"/>
      <c r="N1103" s="594"/>
      <c r="O1103" s="705">
        <f t="shared" si="109"/>
        <v>1091</v>
      </c>
      <c r="P1103" s="756"/>
      <c r="Q1103" s="756"/>
      <c r="R1103" s="756"/>
      <c r="S1103" s="756"/>
      <c r="T1103" s="756"/>
      <c r="U1103" s="756"/>
      <c r="V1103" s="756"/>
      <c r="W1103" s="594"/>
      <c r="X1103" s="705">
        <f t="shared" si="110"/>
        <v>1091</v>
      </c>
      <c r="Y1103" s="756"/>
      <c r="Z1103" s="756"/>
      <c r="AA1103" s="756"/>
      <c r="AB1103" s="756"/>
      <c r="AC1103" s="756"/>
      <c r="AD1103" s="756"/>
      <c r="AE1103" s="756"/>
      <c r="AF1103" s="594"/>
      <c r="AG1103" s="705">
        <f t="shared" si="111"/>
        <v>1091</v>
      </c>
      <c r="AH1103" s="756"/>
      <c r="AI1103" s="756"/>
      <c r="AJ1103" s="756"/>
      <c r="AK1103" s="756"/>
      <c r="AL1103" s="756"/>
      <c r="AM1103" s="756"/>
      <c r="AN1103" s="756"/>
      <c r="AO1103" s="685"/>
      <c r="AP1103" s="705">
        <f t="shared" si="112"/>
        <v>1091</v>
      </c>
      <c r="AQ1103" s="756"/>
      <c r="AR1103" s="756"/>
      <c r="AS1103" s="756"/>
      <c r="AT1103" s="756"/>
      <c r="AU1103" s="756"/>
      <c r="AV1103" s="756"/>
      <c r="AW1103" s="756"/>
    </row>
    <row r="1104" spans="2:49" x14ac:dyDescent="0.25">
      <c r="B1104" s="705">
        <v>1092</v>
      </c>
      <c r="C1104" s="951">
        <f>(1+_xlfn.XLOOKUP(INT((B1104-1)/12)+1,'ZC Curve'!$B$8:$B$107,'ZC Curve'!R$8:R$107,,0))^(1/12)-1</f>
        <v>0</v>
      </c>
      <c r="D1104" s="946">
        <f t="shared" si="107"/>
        <v>1</v>
      </c>
      <c r="E1104" s="594"/>
      <c r="F1104" s="705">
        <f t="shared" si="108"/>
        <v>1092</v>
      </c>
      <c r="G1104" s="756"/>
      <c r="H1104" s="756"/>
      <c r="I1104" s="756"/>
      <c r="J1104" s="756"/>
      <c r="K1104" s="756"/>
      <c r="L1104" s="756"/>
      <c r="M1104" s="756"/>
      <c r="N1104" s="594"/>
      <c r="O1104" s="705">
        <f t="shared" si="109"/>
        <v>1092</v>
      </c>
      <c r="P1104" s="756"/>
      <c r="Q1104" s="756"/>
      <c r="R1104" s="756"/>
      <c r="S1104" s="756"/>
      <c r="T1104" s="756"/>
      <c r="U1104" s="756"/>
      <c r="V1104" s="756"/>
      <c r="W1104" s="594"/>
      <c r="X1104" s="705">
        <f t="shared" si="110"/>
        <v>1092</v>
      </c>
      <c r="Y1104" s="756"/>
      <c r="Z1104" s="756"/>
      <c r="AA1104" s="756"/>
      <c r="AB1104" s="756"/>
      <c r="AC1104" s="756"/>
      <c r="AD1104" s="756"/>
      <c r="AE1104" s="756"/>
      <c r="AF1104" s="594"/>
      <c r="AG1104" s="705">
        <f t="shared" si="111"/>
        <v>1092</v>
      </c>
      <c r="AH1104" s="756"/>
      <c r="AI1104" s="756"/>
      <c r="AJ1104" s="756"/>
      <c r="AK1104" s="756"/>
      <c r="AL1104" s="756"/>
      <c r="AM1104" s="756"/>
      <c r="AN1104" s="756"/>
      <c r="AO1104" s="685"/>
      <c r="AP1104" s="705">
        <f t="shared" si="112"/>
        <v>1092</v>
      </c>
      <c r="AQ1104" s="756"/>
      <c r="AR1104" s="756"/>
      <c r="AS1104" s="756"/>
      <c r="AT1104" s="756"/>
      <c r="AU1104" s="756"/>
      <c r="AV1104" s="756"/>
      <c r="AW1104" s="756"/>
    </row>
    <row r="1105" spans="2:49" x14ac:dyDescent="0.25">
      <c r="B1105" s="705">
        <v>1093</v>
      </c>
      <c r="C1105" s="951">
        <f>(1+_xlfn.XLOOKUP(INT((B1105-1)/12)+1,'ZC Curve'!$B$8:$B$107,'ZC Curve'!R$8:R$107,,0))^(1/12)-1</f>
        <v>0</v>
      </c>
      <c r="D1105" s="946">
        <f t="shared" si="107"/>
        <v>1</v>
      </c>
      <c r="E1105" s="594"/>
      <c r="F1105" s="705">
        <f t="shared" si="108"/>
        <v>1093</v>
      </c>
      <c r="G1105" s="756"/>
      <c r="H1105" s="756"/>
      <c r="I1105" s="756"/>
      <c r="J1105" s="756"/>
      <c r="K1105" s="756"/>
      <c r="L1105" s="756"/>
      <c r="M1105" s="756"/>
      <c r="N1105" s="594"/>
      <c r="O1105" s="705">
        <f t="shared" si="109"/>
        <v>1093</v>
      </c>
      <c r="P1105" s="756"/>
      <c r="Q1105" s="756"/>
      <c r="R1105" s="756"/>
      <c r="S1105" s="756"/>
      <c r="T1105" s="756"/>
      <c r="U1105" s="756"/>
      <c r="V1105" s="756"/>
      <c r="W1105" s="594"/>
      <c r="X1105" s="705">
        <f t="shared" si="110"/>
        <v>1093</v>
      </c>
      <c r="Y1105" s="756"/>
      <c r="Z1105" s="756"/>
      <c r="AA1105" s="756"/>
      <c r="AB1105" s="756"/>
      <c r="AC1105" s="756"/>
      <c r="AD1105" s="756"/>
      <c r="AE1105" s="756"/>
      <c r="AF1105" s="594"/>
      <c r="AG1105" s="705">
        <f t="shared" si="111"/>
        <v>1093</v>
      </c>
      <c r="AH1105" s="756"/>
      <c r="AI1105" s="756"/>
      <c r="AJ1105" s="756"/>
      <c r="AK1105" s="756"/>
      <c r="AL1105" s="756"/>
      <c r="AM1105" s="756"/>
      <c r="AN1105" s="756"/>
      <c r="AO1105" s="685"/>
      <c r="AP1105" s="705">
        <f t="shared" si="112"/>
        <v>1093</v>
      </c>
      <c r="AQ1105" s="756"/>
      <c r="AR1105" s="756"/>
      <c r="AS1105" s="756"/>
      <c r="AT1105" s="756"/>
      <c r="AU1105" s="756"/>
      <c r="AV1105" s="756"/>
      <c r="AW1105" s="756"/>
    </row>
    <row r="1106" spans="2:49" x14ac:dyDescent="0.25">
      <c r="B1106" s="705">
        <v>1094</v>
      </c>
      <c r="C1106" s="951">
        <f>(1+_xlfn.XLOOKUP(INT((B1106-1)/12)+1,'ZC Curve'!$B$8:$B$107,'ZC Curve'!R$8:R$107,,0))^(1/12)-1</f>
        <v>0</v>
      </c>
      <c r="D1106" s="946">
        <f t="shared" si="107"/>
        <v>1</v>
      </c>
      <c r="E1106" s="594"/>
      <c r="F1106" s="705">
        <f t="shared" si="108"/>
        <v>1094</v>
      </c>
      <c r="G1106" s="756"/>
      <c r="H1106" s="756"/>
      <c r="I1106" s="756"/>
      <c r="J1106" s="756"/>
      <c r="K1106" s="756"/>
      <c r="L1106" s="756"/>
      <c r="M1106" s="756"/>
      <c r="N1106" s="594"/>
      <c r="O1106" s="705">
        <f t="shared" si="109"/>
        <v>1094</v>
      </c>
      <c r="P1106" s="756"/>
      <c r="Q1106" s="756"/>
      <c r="R1106" s="756"/>
      <c r="S1106" s="756"/>
      <c r="T1106" s="756"/>
      <c r="U1106" s="756"/>
      <c r="V1106" s="756"/>
      <c r="W1106" s="594"/>
      <c r="X1106" s="705">
        <f t="shared" si="110"/>
        <v>1094</v>
      </c>
      <c r="Y1106" s="756"/>
      <c r="Z1106" s="756"/>
      <c r="AA1106" s="756"/>
      <c r="AB1106" s="756"/>
      <c r="AC1106" s="756"/>
      <c r="AD1106" s="756"/>
      <c r="AE1106" s="756"/>
      <c r="AF1106" s="594"/>
      <c r="AG1106" s="705">
        <f t="shared" si="111"/>
        <v>1094</v>
      </c>
      <c r="AH1106" s="756"/>
      <c r="AI1106" s="756"/>
      <c r="AJ1106" s="756"/>
      <c r="AK1106" s="756"/>
      <c r="AL1106" s="756"/>
      <c r="AM1106" s="756"/>
      <c r="AN1106" s="756"/>
      <c r="AO1106" s="685"/>
      <c r="AP1106" s="705">
        <f t="shared" si="112"/>
        <v>1094</v>
      </c>
      <c r="AQ1106" s="756"/>
      <c r="AR1106" s="756"/>
      <c r="AS1106" s="756"/>
      <c r="AT1106" s="756"/>
      <c r="AU1106" s="756"/>
      <c r="AV1106" s="756"/>
      <c r="AW1106" s="756"/>
    </row>
    <row r="1107" spans="2:49" x14ac:dyDescent="0.25">
      <c r="B1107" s="705">
        <v>1095</v>
      </c>
      <c r="C1107" s="951">
        <f>(1+_xlfn.XLOOKUP(INT((B1107-1)/12)+1,'ZC Curve'!$B$8:$B$107,'ZC Curve'!R$8:R$107,,0))^(1/12)-1</f>
        <v>0</v>
      </c>
      <c r="D1107" s="946">
        <f t="shared" si="107"/>
        <v>1</v>
      </c>
      <c r="E1107" s="594"/>
      <c r="F1107" s="705">
        <f t="shared" si="108"/>
        <v>1095</v>
      </c>
      <c r="G1107" s="756"/>
      <c r="H1107" s="756"/>
      <c r="I1107" s="756"/>
      <c r="J1107" s="756"/>
      <c r="K1107" s="756"/>
      <c r="L1107" s="756"/>
      <c r="M1107" s="756"/>
      <c r="N1107" s="594"/>
      <c r="O1107" s="705">
        <f t="shared" si="109"/>
        <v>1095</v>
      </c>
      <c r="P1107" s="756"/>
      <c r="Q1107" s="756"/>
      <c r="R1107" s="756"/>
      <c r="S1107" s="756"/>
      <c r="T1107" s="756"/>
      <c r="U1107" s="756"/>
      <c r="V1107" s="756"/>
      <c r="W1107" s="594"/>
      <c r="X1107" s="705">
        <f t="shared" si="110"/>
        <v>1095</v>
      </c>
      <c r="Y1107" s="756"/>
      <c r="Z1107" s="756"/>
      <c r="AA1107" s="756"/>
      <c r="AB1107" s="756"/>
      <c r="AC1107" s="756"/>
      <c r="AD1107" s="756"/>
      <c r="AE1107" s="756"/>
      <c r="AF1107" s="594"/>
      <c r="AG1107" s="705">
        <f t="shared" si="111"/>
        <v>1095</v>
      </c>
      <c r="AH1107" s="756"/>
      <c r="AI1107" s="756"/>
      <c r="AJ1107" s="756"/>
      <c r="AK1107" s="756"/>
      <c r="AL1107" s="756"/>
      <c r="AM1107" s="756"/>
      <c r="AN1107" s="756"/>
      <c r="AO1107" s="685"/>
      <c r="AP1107" s="705">
        <f t="shared" si="112"/>
        <v>1095</v>
      </c>
      <c r="AQ1107" s="756"/>
      <c r="AR1107" s="756"/>
      <c r="AS1107" s="756"/>
      <c r="AT1107" s="756"/>
      <c r="AU1107" s="756"/>
      <c r="AV1107" s="756"/>
      <c r="AW1107" s="756"/>
    </row>
    <row r="1108" spans="2:49" x14ac:dyDescent="0.25">
      <c r="B1108" s="705">
        <v>1096</v>
      </c>
      <c r="C1108" s="951">
        <f>(1+_xlfn.XLOOKUP(INT((B1108-1)/12)+1,'ZC Curve'!$B$8:$B$107,'ZC Curve'!R$8:R$107,,0))^(1/12)-1</f>
        <v>0</v>
      </c>
      <c r="D1108" s="946">
        <f t="shared" si="107"/>
        <v>1</v>
      </c>
      <c r="E1108" s="594"/>
      <c r="F1108" s="705">
        <f t="shared" si="108"/>
        <v>1096</v>
      </c>
      <c r="G1108" s="756"/>
      <c r="H1108" s="756"/>
      <c r="I1108" s="756"/>
      <c r="J1108" s="756"/>
      <c r="K1108" s="756"/>
      <c r="L1108" s="756"/>
      <c r="M1108" s="756"/>
      <c r="N1108" s="594"/>
      <c r="O1108" s="705">
        <f t="shared" si="109"/>
        <v>1096</v>
      </c>
      <c r="P1108" s="756"/>
      <c r="Q1108" s="756"/>
      <c r="R1108" s="756"/>
      <c r="S1108" s="756"/>
      <c r="T1108" s="756"/>
      <c r="U1108" s="756"/>
      <c r="V1108" s="756"/>
      <c r="W1108" s="594"/>
      <c r="X1108" s="705">
        <f t="shared" si="110"/>
        <v>1096</v>
      </c>
      <c r="Y1108" s="756"/>
      <c r="Z1108" s="756"/>
      <c r="AA1108" s="756"/>
      <c r="AB1108" s="756"/>
      <c r="AC1108" s="756"/>
      <c r="AD1108" s="756"/>
      <c r="AE1108" s="756"/>
      <c r="AF1108" s="594"/>
      <c r="AG1108" s="705">
        <f t="shared" si="111"/>
        <v>1096</v>
      </c>
      <c r="AH1108" s="756"/>
      <c r="AI1108" s="756"/>
      <c r="AJ1108" s="756"/>
      <c r="AK1108" s="756"/>
      <c r="AL1108" s="756"/>
      <c r="AM1108" s="756"/>
      <c r="AN1108" s="756"/>
      <c r="AO1108" s="685"/>
      <c r="AP1108" s="705">
        <f t="shared" si="112"/>
        <v>1096</v>
      </c>
      <c r="AQ1108" s="756"/>
      <c r="AR1108" s="756"/>
      <c r="AS1108" s="756"/>
      <c r="AT1108" s="756"/>
      <c r="AU1108" s="756"/>
      <c r="AV1108" s="756"/>
      <c r="AW1108" s="756"/>
    </row>
    <row r="1109" spans="2:49" x14ac:dyDescent="0.25">
      <c r="B1109" s="705">
        <v>1097</v>
      </c>
      <c r="C1109" s="951">
        <f>(1+_xlfn.XLOOKUP(INT((B1109-1)/12)+1,'ZC Curve'!$B$8:$B$107,'ZC Curve'!R$8:R$107,,0))^(1/12)-1</f>
        <v>0</v>
      </c>
      <c r="D1109" s="946">
        <f t="shared" si="107"/>
        <v>1</v>
      </c>
      <c r="E1109" s="594"/>
      <c r="F1109" s="705">
        <f t="shared" si="108"/>
        <v>1097</v>
      </c>
      <c r="G1109" s="756"/>
      <c r="H1109" s="756"/>
      <c r="I1109" s="756"/>
      <c r="J1109" s="756"/>
      <c r="K1109" s="756"/>
      <c r="L1109" s="756"/>
      <c r="M1109" s="756"/>
      <c r="N1109" s="594"/>
      <c r="O1109" s="705">
        <f t="shared" si="109"/>
        <v>1097</v>
      </c>
      <c r="P1109" s="756"/>
      <c r="Q1109" s="756"/>
      <c r="R1109" s="756"/>
      <c r="S1109" s="756"/>
      <c r="T1109" s="756"/>
      <c r="U1109" s="756"/>
      <c r="V1109" s="756"/>
      <c r="W1109" s="594"/>
      <c r="X1109" s="705">
        <f t="shared" si="110"/>
        <v>1097</v>
      </c>
      <c r="Y1109" s="756"/>
      <c r="Z1109" s="756"/>
      <c r="AA1109" s="756"/>
      <c r="AB1109" s="756"/>
      <c r="AC1109" s="756"/>
      <c r="AD1109" s="756"/>
      <c r="AE1109" s="756"/>
      <c r="AF1109" s="594"/>
      <c r="AG1109" s="705">
        <f t="shared" si="111"/>
        <v>1097</v>
      </c>
      <c r="AH1109" s="756"/>
      <c r="AI1109" s="756"/>
      <c r="AJ1109" s="756"/>
      <c r="AK1109" s="756"/>
      <c r="AL1109" s="756"/>
      <c r="AM1109" s="756"/>
      <c r="AN1109" s="756"/>
      <c r="AO1109" s="685"/>
      <c r="AP1109" s="705">
        <f t="shared" si="112"/>
        <v>1097</v>
      </c>
      <c r="AQ1109" s="756"/>
      <c r="AR1109" s="756"/>
      <c r="AS1109" s="756"/>
      <c r="AT1109" s="756"/>
      <c r="AU1109" s="756"/>
      <c r="AV1109" s="756"/>
      <c r="AW1109" s="756"/>
    </row>
    <row r="1110" spans="2:49" x14ac:dyDescent="0.25">
      <c r="B1110" s="705">
        <v>1098</v>
      </c>
      <c r="C1110" s="951">
        <f>(1+_xlfn.XLOOKUP(INT((B1110-1)/12)+1,'ZC Curve'!$B$8:$B$107,'ZC Curve'!R$8:R$107,,0))^(1/12)-1</f>
        <v>0</v>
      </c>
      <c r="D1110" s="946">
        <f t="shared" si="107"/>
        <v>1</v>
      </c>
      <c r="E1110" s="594"/>
      <c r="F1110" s="705">
        <f t="shared" si="108"/>
        <v>1098</v>
      </c>
      <c r="G1110" s="756"/>
      <c r="H1110" s="756"/>
      <c r="I1110" s="756"/>
      <c r="J1110" s="756"/>
      <c r="K1110" s="756"/>
      <c r="L1110" s="756"/>
      <c r="M1110" s="756"/>
      <c r="N1110" s="594"/>
      <c r="O1110" s="705">
        <f t="shared" si="109"/>
        <v>1098</v>
      </c>
      <c r="P1110" s="756"/>
      <c r="Q1110" s="756"/>
      <c r="R1110" s="756"/>
      <c r="S1110" s="756"/>
      <c r="T1110" s="756"/>
      <c r="U1110" s="756"/>
      <c r="V1110" s="756"/>
      <c r="W1110" s="594"/>
      <c r="X1110" s="705">
        <f t="shared" si="110"/>
        <v>1098</v>
      </c>
      <c r="Y1110" s="756"/>
      <c r="Z1110" s="756"/>
      <c r="AA1110" s="756"/>
      <c r="AB1110" s="756"/>
      <c r="AC1110" s="756"/>
      <c r="AD1110" s="756"/>
      <c r="AE1110" s="756"/>
      <c r="AF1110" s="594"/>
      <c r="AG1110" s="705">
        <f t="shared" si="111"/>
        <v>1098</v>
      </c>
      <c r="AH1110" s="756"/>
      <c r="AI1110" s="756"/>
      <c r="AJ1110" s="756"/>
      <c r="AK1110" s="756"/>
      <c r="AL1110" s="756"/>
      <c r="AM1110" s="756"/>
      <c r="AN1110" s="756"/>
      <c r="AO1110" s="685"/>
      <c r="AP1110" s="705">
        <f t="shared" si="112"/>
        <v>1098</v>
      </c>
      <c r="AQ1110" s="756"/>
      <c r="AR1110" s="756"/>
      <c r="AS1110" s="756"/>
      <c r="AT1110" s="756"/>
      <c r="AU1110" s="756"/>
      <c r="AV1110" s="756"/>
      <c r="AW1110" s="756"/>
    </row>
    <row r="1111" spans="2:49" x14ac:dyDescent="0.25">
      <c r="B1111" s="705">
        <v>1099</v>
      </c>
      <c r="C1111" s="951">
        <f>(1+_xlfn.XLOOKUP(INT((B1111-1)/12)+1,'ZC Curve'!$B$8:$B$107,'ZC Curve'!R$8:R$107,,0))^(1/12)-1</f>
        <v>0</v>
      </c>
      <c r="D1111" s="946">
        <f t="shared" si="107"/>
        <v>1</v>
      </c>
      <c r="E1111" s="594"/>
      <c r="F1111" s="705">
        <f t="shared" si="108"/>
        <v>1099</v>
      </c>
      <c r="G1111" s="756"/>
      <c r="H1111" s="756"/>
      <c r="I1111" s="756"/>
      <c r="J1111" s="756"/>
      <c r="K1111" s="756"/>
      <c r="L1111" s="756"/>
      <c r="M1111" s="756"/>
      <c r="N1111" s="594"/>
      <c r="O1111" s="705">
        <f t="shared" si="109"/>
        <v>1099</v>
      </c>
      <c r="P1111" s="756"/>
      <c r="Q1111" s="756"/>
      <c r="R1111" s="756"/>
      <c r="S1111" s="756"/>
      <c r="T1111" s="756"/>
      <c r="U1111" s="756"/>
      <c r="V1111" s="756"/>
      <c r="W1111" s="594"/>
      <c r="X1111" s="705">
        <f t="shared" si="110"/>
        <v>1099</v>
      </c>
      <c r="Y1111" s="756"/>
      <c r="Z1111" s="756"/>
      <c r="AA1111" s="756"/>
      <c r="AB1111" s="756"/>
      <c r="AC1111" s="756"/>
      <c r="AD1111" s="756"/>
      <c r="AE1111" s="756"/>
      <c r="AF1111" s="594"/>
      <c r="AG1111" s="705">
        <f t="shared" si="111"/>
        <v>1099</v>
      </c>
      <c r="AH1111" s="756"/>
      <c r="AI1111" s="756"/>
      <c r="AJ1111" s="756"/>
      <c r="AK1111" s="756"/>
      <c r="AL1111" s="756"/>
      <c r="AM1111" s="756"/>
      <c r="AN1111" s="756"/>
      <c r="AO1111" s="685"/>
      <c r="AP1111" s="705">
        <f t="shared" si="112"/>
        <v>1099</v>
      </c>
      <c r="AQ1111" s="756"/>
      <c r="AR1111" s="756"/>
      <c r="AS1111" s="756"/>
      <c r="AT1111" s="756"/>
      <c r="AU1111" s="756"/>
      <c r="AV1111" s="756"/>
      <c r="AW1111" s="756"/>
    </row>
    <row r="1112" spans="2:49" x14ac:dyDescent="0.25">
      <c r="B1112" s="705">
        <v>1100</v>
      </c>
      <c r="C1112" s="951">
        <f>(1+_xlfn.XLOOKUP(INT((B1112-1)/12)+1,'ZC Curve'!$B$8:$B$107,'ZC Curve'!R$8:R$107,,0))^(1/12)-1</f>
        <v>0</v>
      </c>
      <c r="D1112" s="946">
        <f t="shared" si="107"/>
        <v>1</v>
      </c>
      <c r="E1112" s="594"/>
      <c r="F1112" s="705">
        <f t="shared" si="108"/>
        <v>1100</v>
      </c>
      <c r="G1112" s="756"/>
      <c r="H1112" s="756"/>
      <c r="I1112" s="756"/>
      <c r="J1112" s="756"/>
      <c r="K1112" s="756"/>
      <c r="L1112" s="756"/>
      <c r="M1112" s="756"/>
      <c r="N1112" s="594"/>
      <c r="O1112" s="705">
        <f t="shared" si="109"/>
        <v>1100</v>
      </c>
      <c r="P1112" s="756"/>
      <c r="Q1112" s="756"/>
      <c r="R1112" s="756"/>
      <c r="S1112" s="756"/>
      <c r="T1112" s="756"/>
      <c r="U1112" s="756"/>
      <c r="V1112" s="756"/>
      <c r="W1112" s="594"/>
      <c r="X1112" s="705">
        <f t="shared" si="110"/>
        <v>1100</v>
      </c>
      <c r="Y1112" s="756"/>
      <c r="Z1112" s="756"/>
      <c r="AA1112" s="756"/>
      <c r="AB1112" s="756"/>
      <c r="AC1112" s="756"/>
      <c r="AD1112" s="756"/>
      <c r="AE1112" s="756"/>
      <c r="AF1112" s="594"/>
      <c r="AG1112" s="705">
        <f t="shared" si="111"/>
        <v>1100</v>
      </c>
      <c r="AH1112" s="756"/>
      <c r="AI1112" s="756"/>
      <c r="AJ1112" s="756"/>
      <c r="AK1112" s="756"/>
      <c r="AL1112" s="756"/>
      <c r="AM1112" s="756"/>
      <c r="AN1112" s="756"/>
      <c r="AO1112" s="685"/>
      <c r="AP1112" s="705">
        <f t="shared" si="112"/>
        <v>1100</v>
      </c>
      <c r="AQ1112" s="756"/>
      <c r="AR1112" s="756"/>
      <c r="AS1112" s="756"/>
      <c r="AT1112" s="756"/>
      <c r="AU1112" s="756"/>
      <c r="AV1112" s="756"/>
      <c r="AW1112" s="756"/>
    </row>
    <row r="1113" spans="2:49" x14ac:dyDescent="0.25">
      <c r="B1113" s="705">
        <v>1101</v>
      </c>
      <c r="C1113" s="951">
        <f>(1+_xlfn.XLOOKUP(INT((B1113-1)/12)+1,'ZC Curve'!$B$8:$B$107,'ZC Curve'!R$8:R$107,,0))^(1/12)-1</f>
        <v>0</v>
      </c>
      <c r="D1113" s="946">
        <f t="shared" si="107"/>
        <v>1</v>
      </c>
      <c r="E1113" s="594"/>
      <c r="F1113" s="705">
        <f t="shared" si="108"/>
        <v>1101</v>
      </c>
      <c r="G1113" s="756"/>
      <c r="H1113" s="756"/>
      <c r="I1113" s="756"/>
      <c r="J1113" s="756"/>
      <c r="K1113" s="756"/>
      <c r="L1113" s="756"/>
      <c r="M1113" s="756"/>
      <c r="N1113" s="594"/>
      <c r="O1113" s="705">
        <f t="shared" si="109"/>
        <v>1101</v>
      </c>
      <c r="P1113" s="756"/>
      <c r="Q1113" s="756"/>
      <c r="R1113" s="756"/>
      <c r="S1113" s="756"/>
      <c r="T1113" s="756"/>
      <c r="U1113" s="756"/>
      <c r="V1113" s="756"/>
      <c r="W1113" s="594"/>
      <c r="X1113" s="705">
        <f t="shared" si="110"/>
        <v>1101</v>
      </c>
      <c r="Y1113" s="756"/>
      <c r="Z1113" s="756"/>
      <c r="AA1113" s="756"/>
      <c r="AB1113" s="756"/>
      <c r="AC1113" s="756"/>
      <c r="AD1113" s="756"/>
      <c r="AE1113" s="756"/>
      <c r="AF1113" s="594"/>
      <c r="AG1113" s="705">
        <f t="shared" si="111"/>
        <v>1101</v>
      </c>
      <c r="AH1113" s="756"/>
      <c r="AI1113" s="756"/>
      <c r="AJ1113" s="756"/>
      <c r="AK1113" s="756"/>
      <c r="AL1113" s="756"/>
      <c r="AM1113" s="756"/>
      <c r="AN1113" s="756"/>
      <c r="AO1113" s="685"/>
      <c r="AP1113" s="705">
        <f t="shared" si="112"/>
        <v>1101</v>
      </c>
      <c r="AQ1113" s="756"/>
      <c r="AR1113" s="756"/>
      <c r="AS1113" s="756"/>
      <c r="AT1113" s="756"/>
      <c r="AU1113" s="756"/>
      <c r="AV1113" s="756"/>
      <c r="AW1113" s="756"/>
    </row>
    <row r="1114" spans="2:49" x14ac:dyDescent="0.25">
      <c r="B1114" s="705">
        <v>1102</v>
      </c>
      <c r="C1114" s="951">
        <f>(1+_xlfn.XLOOKUP(INT((B1114-1)/12)+1,'ZC Curve'!$B$8:$B$107,'ZC Curve'!R$8:R$107,,0))^(1/12)-1</f>
        <v>0</v>
      </c>
      <c r="D1114" s="946">
        <f t="shared" si="107"/>
        <v>1</v>
      </c>
      <c r="E1114" s="594"/>
      <c r="F1114" s="705">
        <f t="shared" si="108"/>
        <v>1102</v>
      </c>
      <c r="G1114" s="756"/>
      <c r="H1114" s="756"/>
      <c r="I1114" s="756"/>
      <c r="J1114" s="756"/>
      <c r="K1114" s="756"/>
      <c r="L1114" s="756"/>
      <c r="M1114" s="756"/>
      <c r="N1114" s="594"/>
      <c r="O1114" s="705">
        <f t="shared" si="109"/>
        <v>1102</v>
      </c>
      <c r="P1114" s="756"/>
      <c r="Q1114" s="756"/>
      <c r="R1114" s="756"/>
      <c r="S1114" s="756"/>
      <c r="T1114" s="756"/>
      <c r="U1114" s="756"/>
      <c r="V1114" s="756"/>
      <c r="W1114" s="594"/>
      <c r="X1114" s="705">
        <f t="shared" si="110"/>
        <v>1102</v>
      </c>
      <c r="Y1114" s="756"/>
      <c r="Z1114" s="756"/>
      <c r="AA1114" s="756"/>
      <c r="AB1114" s="756"/>
      <c r="AC1114" s="756"/>
      <c r="AD1114" s="756"/>
      <c r="AE1114" s="756"/>
      <c r="AF1114" s="594"/>
      <c r="AG1114" s="705">
        <f t="shared" si="111"/>
        <v>1102</v>
      </c>
      <c r="AH1114" s="756"/>
      <c r="AI1114" s="756"/>
      <c r="AJ1114" s="756"/>
      <c r="AK1114" s="756"/>
      <c r="AL1114" s="756"/>
      <c r="AM1114" s="756"/>
      <c r="AN1114" s="756"/>
      <c r="AO1114" s="685"/>
      <c r="AP1114" s="705">
        <f t="shared" si="112"/>
        <v>1102</v>
      </c>
      <c r="AQ1114" s="756"/>
      <c r="AR1114" s="756"/>
      <c r="AS1114" s="756"/>
      <c r="AT1114" s="756"/>
      <c r="AU1114" s="756"/>
      <c r="AV1114" s="756"/>
      <c r="AW1114" s="756"/>
    </row>
    <row r="1115" spans="2:49" x14ac:dyDescent="0.25">
      <c r="B1115" s="705">
        <v>1103</v>
      </c>
      <c r="C1115" s="951">
        <f>(1+_xlfn.XLOOKUP(INT((B1115-1)/12)+1,'ZC Curve'!$B$8:$B$107,'ZC Curve'!R$8:R$107,,0))^(1/12)-1</f>
        <v>0</v>
      </c>
      <c r="D1115" s="946">
        <f t="shared" si="107"/>
        <v>1</v>
      </c>
      <c r="E1115" s="594"/>
      <c r="F1115" s="705">
        <f t="shared" si="108"/>
        <v>1103</v>
      </c>
      <c r="G1115" s="756"/>
      <c r="H1115" s="756"/>
      <c r="I1115" s="756"/>
      <c r="J1115" s="756"/>
      <c r="K1115" s="756"/>
      <c r="L1115" s="756"/>
      <c r="M1115" s="756"/>
      <c r="N1115" s="594"/>
      <c r="O1115" s="705">
        <f t="shared" si="109"/>
        <v>1103</v>
      </c>
      <c r="P1115" s="756"/>
      <c r="Q1115" s="756"/>
      <c r="R1115" s="756"/>
      <c r="S1115" s="756"/>
      <c r="T1115" s="756"/>
      <c r="U1115" s="756"/>
      <c r="V1115" s="756"/>
      <c r="W1115" s="594"/>
      <c r="X1115" s="705">
        <f t="shared" si="110"/>
        <v>1103</v>
      </c>
      <c r="Y1115" s="756"/>
      <c r="Z1115" s="756"/>
      <c r="AA1115" s="756"/>
      <c r="AB1115" s="756"/>
      <c r="AC1115" s="756"/>
      <c r="AD1115" s="756"/>
      <c r="AE1115" s="756"/>
      <c r="AF1115" s="594"/>
      <c r="AG1115" s="705">
        <f t="shared" si="111"/>
        <v>1103</v>
      </c>
      <c r="AH1115" s="756"/>
      <c r="AI1115" s="756"/>
      <c r="AJ1115" s="756"/>
      <c r="AK1115" s="756"/>
      <c r="AL1115" s="756"/>
      <c r="AM1115" s="756"/>
      <c r="AN1115" s="756"/>
      <c r="AO1115" s="685"/>
      <c r="AP1115" s="705">
        <f t="shared" si="112"/>
        <v>1103</v>
      </c>
      <c r="AQ1115" s="756"/>
      <c r="AR1115" s="756"/>
      <c r="AS1115" s="756"/>
      <c r="AT1115" s="756"/>
      <c r="AU1115" s="756"/>
      <c r="AV1115" s="756"/>
      <c r="AW1115" s="756"/>
    </row>
    <row r="1116" spans="2:49" x14ac:dyDescent="0.25">
      <c r="B1116" s="705">
        <v>1104</v>
      </c>
      <c r="C1116" s="951">
        <f>(1+_xlfn.XLOOKUP(INT((B1116-1)/12)+1,'ZC Curve'!$B$8:$B$107,'ZC Curve'!R$8:R$107,,0))^(1/12)-1</f>
        <v>0</v>
      </c>
      <c r="D1116" s="946">
        <f t="shared" si="107"/>
        <v>1</v>
      </c>
      <c r="E1116" s="594"/>
      <c r="F1116" s="705">
        <f t="shared" si="108"/>
        <v>1104</v>
      </c>
      <c r="G1116" s="756"/>
      <c r="H1116" s="756"/>
      <c r="I1116" s="756"/>
      <c r="J1116" s="756"/>
      <c r="K1116" s="756"/>
      <c r="L1116" s="756"/>
      <c r="M1116" s="756"/>
      <c r="N1116" s="594"/>
      <c r="O1116" s="705">
        <f t="shared" si="109"/>
        <v>1104</v>
      </c>
      <c r="P1116" s="756"/>
      <c r="Q1116" s="756"/>
      <c r="R1116" s="756"/>
      <c r="S1116" s="756"/>
      <c r="T1116" s="756"/>
      <c r="U1116" s="756"/>
      <c r="V1116" s="756"/>
      <c r="W1116" s="594"/>
      <c r="X1116" s="705">
        <f t="shared" si="110"/>
        <v>1104</v>
      </c>
      <c r="Y1116" s="756"/>
      <c r="Z1116" s="756"/>
      <c r="AA1116" s="756"/>
      <c r="AB1116" s="756"/>
      <c r="AC1116" s="756"/>
      <c r="AD1116" s="756"/>
      <c r="AE1116" s="756"/>
      <c r="AF1116" s="594"/>
      <c r="AG1116" s="705">
        <f t="shared" si="111"/>
        <v>1104</v>
      </c>
      <c r="AH1116" s="756"/>
      <c r="AI1116" s="756"/>
      <c r="AJ1116" s="756"/>
      <c r="AK1116" s="756"/>
      <c r="AL1116" s="756"/>
      <c r="AM1116" s="756"/>
      <c r="AN1116" s="756"/>
      <c r="AO1116" s="685"/>
      <c r="AP1116" s="705">
        <f t="shared" si="112"/>
        <v>1104</v>
      </c>
      <c r="AQ1116" s="756"/>
      <c r="AR1116" s="756"/>
      <c r="AS1116" s="756"/>
      <c r="AT1116" s="756"/>
      <c r="AU1116" s="756"/>
      <c r="AV1116" s="756"/>
      <c r="AW1116" s="756"/>
    </row>
    <row r="1117" spans="2:49" x14ac:dyDescent="0.25">
      <c r="B1117" s="705">
        <v>1105</v>
      </c>
      <c r="C1117" s="951">
        <f>(1+_xlfn.XLOOKUP(INT((B1117-1)/12)+1,'ZC Curve'!$B$8:$B$107,'ZC Curve'!R$8:R$107,,0))^(1/12)-1</f>
        <v>0</v>
      </c>
      <c r="D1117" s="946">
        <f t="shared" si="107"/>
        <v>1</v>
      </c>
      <c r="E1117" s="594"/>
      <c r="F1117" s="705">
        <f t="shared" si="108"/>
        <v>1105</v>
      </c>
      <c r="G1117" s="756"/>
      <c r="H1117" s="756"/>
      <c r="I1117" s="756"/>
      <c r="J1117" s="756"/>
      <c r="K1117" s="756"/>
      <c r="L1117" s="756"/>
      <c r="M1117" s="756"/>
      <c r="N1117" s="594"/>
      <c r="O1117" s="705">
        <f t="shared" si="109"/>
        <v>1105</v>
      </c>
      <c r="P1117" s="756"/>
      <c r="Q1117" s="756"/>
      <c r="R1117" s="756"/>
      <c r="S1117" s="756"/>
      <c r="T1117" s="756"/>
      <c r="U1117" s="756"/>
      <c r="V1117" s="756"/>
      <c r="W1117" s="594"/>
      <c r="X1117" s="705">
        <f t="shared" si="110"/>
        <v>1105</v>
      </c>
      <c r="Y1117" s="756"/>
      <c r="Z1117" s="756"/>
      <c r="AA1117" s="756"/>
      <c r="AB1117" s="756"/>
      <c r="AC1117" s="756"/>
      <c r="AD1117" s="756"/>
      <c r="AE1117" s="756"/>
      <c r="AF1117" s="594"/>
      <c r="AG1117" s="705">
        <f t="shared" si="111"/>
        <v>1105</v>
      </c>
      <c r="AH1117" s="756"/>
      <c r="AI1117" s="756"/>
      <c r="AJ1117" s="756"/>
      <c r="AK1117" s="756"/>
      <c r="AL1117" s="756"/>
      <c r="AM1117" s="756"/>
      <c r="AN1117" s="756"/>
      <c r="AO1117" s="685"/>
      <c r="AP1117" s="705">
        <f t="shared" si="112"/>
        <v>1105</v>
      </c>
      <c r="AQ1117" s="756"/>
      <c r="AR1117" s="756"/>
      <c r="AS1117" s="756"/>
      <c r="AT1117" s="756"/>
      <c r="AU1117" s="756"/>
      <c r="AV1117" s="756"/>
      <c r="AW1117" s="756"/>
    </row>
    <row r="1118" spans="2:49" x14ac:dyDescent="0.25">
      <c r="B1118" s="705">
        <v>1106</v>
      </c>
      <c r="C1118" s="951">
        <f>(1+_xlfn.XLOOKUP(INT((B1118-1)/12)+1,'ZC Curve'!$B$8:$B$107,'ZC Curve'!R$8:R$107,,0))^(1/12)-1</f>
        <v>0</v>
      </c>
      <c r="D1118" s="946">
        <f t="shared" si="107"/>
        <v>1</v>
      </c>
      <c r="E1118" s="594"/>
      <c r="F1118" s="705">
        <f t="shared" si="108"/>
        <v>1106</v>
      </c>
      <c r="G1118" s="756"/>
      <c r="H1118" s="756"/>
      <c r="I1118" s="756"/>
      <c r="J1118" s="756"/>
      <c r="K1118" s="756"/>
      <c r="L1118" s="756"/>
      <c r="M1118" s="756"/>
      <c r="N1118" s="594"/>
      <c r="O1118" s="705">
        <f t="shared" si="109"/>
        <v>1106</v>
      </c>
      <c r="P1118" s="756"/>
      <c r="Q1118" s="756"/>
      <c r="R1118" s="756"/>
      <c r="S1118" s="756"/>
      <c r="T1118" s="756"/>
      <c r="U1118" s="756"/>
      <c r="V1118" s="756"/>
      <c r="W1118" s="594"/>
      <c r="X1118" s="705">
        <f t="shared" si="110"/>
        <v>1106</v>
      </c>
      <c r="Y1118" s="756"/>
      <c r="Z1118" s="756"/>
      <c r="AA1118" s="756"/>
      <c r="AB1118" s="756"/>
      <c r="AC1118" s="756"/>
      <c r="AD1118" s="756"/>
      <c r="AE1118" s="756"/>
      <c r="AF1118" s="594"/>
      <c r="AG1118" s="705">
        <f t="shared" si="111"/>
        <v>1106</v>
      </c>
      <c r="AH1118" s="756"/>
      <c r="AI1118" s="756"/>
      <c r="AJ1118" s="756"/>
      <c r="AK1118" s="756"/>
      <c r="AL1118" s="756"/>
      <c r="AM1118" s="756"/>
      <c r="AN1118" s="756"/>
      <c r="AO1118" s="685"/>
      <c r="AP1118" s="705">
        <f t="shared" si="112"/>
        <v>1106</v>
      </c>
      <c r="AQ1118" s="756"/>
      <c r="AR1118" s="756"/>
      <c r="AS1118" s="756"/>
      <c r="AT1118" s="756"/>
      <c r="AU1118" s="756"/>
      <c r="AV1118" s="756"/>
      <c r="AW1118" s="756"/>
    </row>
    <row r="1119" spans="2:49" x14ac:dyDescent="0.25">
      <c r="B1119" s="705">
        <v>1107</v>
      </c>
      <c r="C1119" s="951">
        <f>(1+_xlfn.XLOOKUP(INT((B1119-1)/12)+1,'ZC Curve'!$B$8:$B$107,'ZC Curve'!R$8:R$107,,0))^(1/12)-1</f>
        <v>0</v>
      </c>
      <c r="D1119" s="946">
        <f t="shared" si="107"/>
        <v>1</v>
      </c>
      <c r="E1119" s="594"/>
      <c r="F1119" s="705">
        <f t="shared" si="108"/>
        <v>1107</v>
      </c>
      <c r="G1119" s="756"/>
      <c r="H1119" s="756"/>
      <c r="I1119" s="756"/>
      <c r="J1119" s="756"/>
      <c r="K1119" s="756"/>
      <c r="L1119" s="756"/>
      <c r="M1119" s="756"/>
      <c r="N1119" s="594"/>
      <c r="O1119" s="705">
        <f t="shared" si="109"/>
        <v>1107</v>
      </c>
      <c r="P1119" s="756"/>
      <c r="Q1119" s="756"/>
      <c r="R1119" s="756"/>
      <c r="S1119" s="756"/>
      <c r="T1119" s="756"/>
      <c r="U1119" s="756"/>
      <c r="V1119" s="756"/>
      <c r="W1119" s="594"/>
      <c r="X1119" s="705">
        <f t="shared" si="110"/>
        <v>1107</v>
      </c>
      <c r="Y1119" s="756"/>
      <c r="Z1119" s="756"/>
      <c r="AA1119" s="756"/>
      <c r="AB1119" s="756"/>
      <c r="AC1119" s="756"/>
      <c r="AD1119" s="756"/>
      <c r="AE1119" s="756"/>
      <c r="AF1119" s="594"/>
      <c r="AG1119" s="705">
        <f t="shared" si="111"/>
        <v>1107</v>
      </c>
      <c r="AH1119" s="756"/>
      <c r="AI1119" s="756"/>
      <c r="AJ1119" s="756"/>
      <c r="AK1119" s="756"/>
      <c r="AL1119" s="756"/>
      <c r="AM1119" s="756"/>
      <c r="AN1119" s="756"/>
      <c r="AO1119" s="685"/>
      <c r="AP1119" s="705">
        <f t="shared" si="112"/>
        <v>1107</v>
      </c>
      <c r="AQ1119" s="756"/>
      <c r="AR1119" s="756"/>
      <c r="AS1119" s="756"/>
      <c r="AT1119" s="756"/>
      <c r="AU1119" s="756"/>
      <c r="AV1119" s="756"/>
      <c r="AW1119" s="756"/>
    </row>
    <row r="1120" spans="2:49" x14ac:dyDescent="0.25">
      <c r="B1120" s="705">
        <v>1108</v>
      </c>
      <c r="C1120" s="951">
        <f>(1+_xlfn.XLOOKUP(INT((B1120-1)/12)+1,'ZC Curve'!$B$8:$B$107,'ZC Curve'!R$8:R$107,,0))^(1/12)-1</f>
        <v>0</v>
      </c>
      <c r="D1120" s="946">
        <f t="shared" si="107"/>
        <v>1</v>
      </c>
      <c r="E1120" s="594"/>
      <c r="F1120" s="705">
        <f t="shared" si="108"/>
        <v>1108</v>
      </c>
      <c r="G1120" s="756"/>
      <c r="H1120" s="756"/>
      <c r="I1120" s="756"/>
      <c r="J1120" s="756"/>
      <c r="K1120" s="756"/>
      <c r="L1120" s="756"/>
      <c r="M1120" s="756"/>
      <c r="N1120" s="594"/>
      <c r="O1120" s="705">
        <f t="shared" si="109"/>
        <v>1108</v>
      </c>
      <c r="P1120" s="756"/>
      <c r="Q1120" s="756"/>
      <c r="R1120" s="756"/>
      <c r="S1120" s="756"/>
      <c r="T1120" s="756"/>
      <c r="U1120" s="756"/>
      <c r="V1120" s="756"/>
      <c r="W1120" s="594"/>
      <c r="X1120" s="705">
        <f t="shared" si="110"/>
        <v>1108</v>
      </c>
      <c r="Y1120" s="756"/>
      <c r="Z1120" s="756"/>
      <c r="AA1120" s="756"/>
      <c r="AB1120" s="756"/>
      <c r="AC1120" s="756"/>
      <c r="AD1120" s="756"/>
      <c r="AE1120" s="756"/>
      <c r="AF1120" s="594"/>
      <c r="AG1120" s="705">
        <f t="shared" si="111"/>
        <v>1108</v>
      </c>
      <c r="AH1120" s="756"/>
      <c r="AI1120" s="756"/>
      <c r="AJ1120" s="756"/>
      <c r="AK1120" s="756"/>
      <c r="AL1120" s="756"/>
      <c r="AM1120" s="756"/>
      <c r="AN1120" s="756"/>
      <c r="AO1120" s="685"/>
      <c r="AP1120" s="705">
        <f t="shared" si="112"/>
        <v>1108</v>
      </c>
      <c r="AQ1120" s="756"/>
      <c r="AR1120" s="756"/>
      <c r="AS1120" s="756"/>
      <c r="AT1120" s="756"/>
      <c r="AU1120" s="756"/>
      <c r="AV1120" s="756"/>
      <c r="AW1120" s="756"/>
    </row>
    <row r="1121" spans="2:49" x14ac:dyDescent="0.25">
      <c r="B1121" s="705">
        <v>1109</v>
      </c>
      <c r="C1121" s="951">
        <f>(1+_xlfn.XLOOKUP(INT((B1121-1)/12)+1,'ZC Curve'!$B$8:$B$107,'ZC Curve'!R$8:R$107,,0))^(1/12)-1</f>
        <v>0</v>
      </c>
      <c r="D1121" s="946">
        <f t="shared" si="107"/>
        <v>1</v>
      </c>
      <c r="E1121" s="594"/>
      <c r="F1121" s="705">
        <f t="shared" si="108"/>
        <v>1109</v>
      </c>
      <c r="G1121" s="756"/>
      <c r="H1121" s="756"/>
      <c r="I1121" s="756"/>
      <c r="J1121" s="756"/>
      <c r="K1121" s="756"/>
      <c r="L1121" s="756"/>
      <c r="M1121" s="756"/>
      <c r="N1121" s="594"/>
      <c r="O1121" s="705">
        <f t="shared" si="109"/>
        <v>1109</v>
      </c>
      <c r="P1121" s="756"/>
      <c r="Q1121" s="756"/>
      <c r="R1121" s="756"/>
      <c r="S1121" s="756"/>
      <c r="T1121" s="756"/>
      <c r="U1121" s="756"/>
      <c r="V1121" s="756"/>
      <c r="W1121" s="594"/>
      <c r="X1121" s="705">
        <f t="shared" si="110"/>
        <v>1109</v>
      </c>
      <c r="Y1121" s="756"/>
      <c r="Z1121" s="756"/>
      <c r="AA1121" s="756"/>
      <c r="AB1121" s="756"/>
      <c r="AC1121" s="756"/>
      <c r="AD1121" s="756"/>
      <c r="AE1121" s="756"/>
      <c r="AF1121" s="594"/>
      <c r="AG1121" s="705">
        <f t="shared" si="111"/>
        <v>1109</v>
      </c>
      <c r="AH1121" s="756"/>
      <c r="AI1121" s="756"/>
      <c r="AJ1121" s="756"/>
      <c r="AK1121" s="756"/>
      <c r="AL1121" s="756"/>
      <c r="AM1121" s="756"/>
      <c r="AN1121" s="756"/>
      <c r="AO1121" s="685"/>
      <c r="AP1121" s="705">
        <f t="shared" si="112"/>
        <v>1109</v>
      </c>
      <c r="AQ1121" s="756"/>
      <c r="AR1121" s="756"/>
      <c r="AS1121" s="756"/>
      <c r="AT1121" s="756"/>
      <c r="AU1121" s="756"/>
      <c r="AV1121" s="756"/>
      <c r="AW1121" s="756"/>
    </row>
    <row r="1122" spans="2:49" x14ac:dyDescent="0.25">
      <c r="B1122" s="705">
        <v>1110</v>
      </c>
      <c r="C1122" s="951">
        <f>(1+_xlfn.XLOOKUP(INT((B1122-1)/12)+1,'ZC Curve'!$B$8:$B$107,'ZC Curve'!R$8:R$107,,0))^(1/12)-1</f>
        <v>0</v>
      </c>
      <c r="D1122" s="946">
        <f t="shared" si="107"/>
        <v>1</v>
      </c>
      <c r="E1122" s="594"/>
      <c r="F1122" s="705">
        <f t="shared" si="108"/>
        <v>1110</v>
      </c>
      <c r="G1122" s="756"/>
      <c r="H1122" s="756"/>
      <c r="I1122" s="756"/>
      <c r="J1122" s="756"/>
      <c r="K1122" s="756"/>
      <c r="L1122" s="756"/>
      <c r="M1122" s="756"/>
      <c r="N1122" s="594"/>
      <c r="O1122" s="705">
        <f t="shared" si="109"/>
        <v>1110</v>
      </c>
      <c r="P1122" s="756"/>
      <c r="Q1122" s="756"/>
      <c r="R1122" s="756"/>
      <c r="S1122" s="756"/>
      <c r="T1122" s="756"/>
      <c r="U1122" s="756"/>
      <c r="V1122" s="756"/>
      <c r="W1122" s="594"/>
      <c r="X1122" s="705">
        <f t="shared" si="110"/>
        <v>1110</v>
      </c>
      <c r="Y1122" s="756"/>
      <c r="Z1122" s="756"/>
      <c r="AA1122" s="756"/>
      <c r="AB1122" s="756"/>
      <c r="AC1122" s="756"/>
      <c r="AD1122" s="756"/>
      <c r="AE1122" s="756"/>
      <c r="AF1122" s="594"/>
      <c r="AG1122" s="705">
        <f t="shared" si="111"/>
        <v>1110</v>
      </c>
      <c r="AH1122" s="756"/>
      <c r="AI1122" s="756"/>
      <c r="AJ1122" s="756"/>
      <c r="AK1122" s="756"/>
      <c r="AL1122" s="756"/>
      <c r="AM1122" s="756"/>
      <c r="AN1122" s="756"/>
      <c r="AO1122" s="685"/>
      <c r="AP1122" s="705">
        <f t="shared" si="112"/>
        <v>1110</v>
      </c>
      <c r="AQ1122" s="756"/>
      <c r="AR1122" s="756"/>
      <c r="AS1122" s="756"/>
      <c r="AT1122" s="756"/>
      <c r="AU1122" s="756"/>
      <c r="AV1122" s="756"/>
      <c r="AW1122" s="756"/>
    </row>
    <row r="1123" spans="2:49" x14ac:dyDescent="0.25">
      <c r="B1123" s="705">
        <v>1111</v>
      </c>
      <c r="C1123" s="951">
        <f>(1+_xlfn.XLOOKUP(INT((B1123-1)/12)+1,'ZC Curve'!$B$8:$B$107,'ZC Curve'!R$8:R$107,,0))^(1/12)-1</f>
        <v>0</v>
      </c>
      <c r="D1123" s="946">
        <f t="shared" si="107"/>
        <v>1</v>
      </c>
      <c r="E1123" s="594"/>
      <c r="F1123" s="705">
        <f t="shared" si="108"/>
        <v>1111</v>
      </c>
      <c r="G1123" s="756"/>
      <c r="H1123" s="756"/>
      <c r="I1123" s="756"/>
      <c r="J1123" s="756"/>
      <c r="K1123" s="756"/>
      <c r="L1123" s="756"/>
      <c r="M1123" s="756"/>
      <c r="N1123" s="594"/>
      <c r="O1123" s="705">
        <f t="shared" si="109"/>
        <v>1111</v>
      </c>
      <c r="P1123" s="756"/>
      <c r="Q1123" s="756"/>
      <c r="R1123" s="756"/>
      <c r="S1123" s="756"/>
      <c r="T1123" s="756"/>
      <c r="U1123" s="756"/>
      <c r="V1123" s="756"/>
      <c r="W1123" s="594"/>
      <c r="X1123" s="705">
        <f t="shared" si="110"/>
        <v>1111</v>
      </c>
      <c r="Y1123" s="756"/>
      <c r="Z1123" s="756"/>
      <c r="AA1123" s="756"/>
      <c r="AB1123" s="756"/>
      <c r="AC1123" s="756"/>
      <c r="AD1123" s="756"/>
      <c r="AE1123" s="756"/>
      <c r="AF1123" s="594"/>
      <c r="AG1123" s="705">
        <f t="shared" si="111"/>
        <v>1111</v>
      </c>
      <c r="AH1123" s="756"/>
      <c r="AI1123" s="756"/>
      <c r="AJ1123" s="756"/>
      <c r="AK1123" s="756"/>
      <c r="AL1123" s="756"/>
      <c r="AM1123" s="756"/>
      <c r="AN1123" s="756"/>
      <c r="AO1123" s="685"/>
      <c r="AP1123" s="705">
        <f t="shared" si="112"/>
        <v>1111</v>
      </c>
      <c r="AQ1123" s="756"/>
      <c r="AR1123" s="756"/>
      <c r="AS1123" s="756"/>
      <c r="AT1123" s="756"/>
      <c r="AU1123" s="756"/>
      <c r="AV1123" s="756"/>
      <c r="AW1123" s="756"/>
    </row>
    <row r="1124" spans="2:49" x14ac:dyDescent="0.25">
      <c r="B1124" s="705">
        <v>1112</v>
      </c>
      <c r="C1124" s="951">
        <f>(1+_xlfn.XLOOKUP(INT((B1124-1)/12)+1,'ZC Curve'!$B$8:$B$107,'ZC Curve'!R$8:R$107,,0))^(1/12)-1</f>
        <v>0</v>
      </c>
      <c r="D1124" s="946">
        <f t="shared" si="107"/>
        <v>1</v>
      </c>
      <c r="E1124" s="594"/>
      <c r="F1124" s="705">
        <f t="shared" si="108"/>
        <v>1112</v>
      </c>
      <c r="G1124" s="756"/>
      <c r="H1124" s="756"/>
      <c r="I1124" s="756"/>
      <c r="J1124" s="756"/>
      <c r="K1124" s="756"/>
      <c r="L1124" s="756"/>
      <c r="M1124" s="756"/>
      <c r="N1124" s="594"/>
      <c r="O1124" s="705">
        <f t="shared" si="109"/>
        <v>1112</v>
      </c>
      <c r="P1124" s="756"/>
      <c r="Q1124" s="756"/>
      <c r="R1124" s="756"/>
      <c r="S1124" s="756"/>
      <c r="T1124" s="756"/>
      <c r="U1124" s="756"/>
      <c r="V1124" s="756"/>
      <c r="W1124" s="594"/>
      <c r="X1124" s="705">
        <f t="shared" si="110"/>
        <v>1112</v>
      </c>
      <c r="Y1124" s="756"/>
      <c r="Z1124" s="756"/>
      <c r="AA1124" s="756"/>
      <c r="AB1124" s="756"/>
      <c r="AC1124" s="756"/>
      <c r="AD1124" s="756"/>
      <c r="AE1124" s="756"/>
      <c r="AF1124" s="594"/>
      <c r="AG1124" s="705">
        <f t="shared" si="111"/>
        <v>1112</v>
      </c>
      <c r="AH1124" s="756"/>
      <c r="AI1124" s="756"/>
      <c r="AJ1124" s="756"/>
      <c r="AK1124" s="756"/>
      <c r="AL1124" s="756"/>
      <c r="AM1124" s="756"/>
      <c r="AN1124" s="756"/>
      <c r="AO1124" s="685"/>
      <c r="AP1124" s="705">
        <f t="shared" si="112"/>
        <v>1112</v>
      </c>
      <c r="AQ1124" s="756"/>
      <c r="AR1124" s="756"/>
      <c r="AS1124" s="756"/>
      <c r="AT1124" s="756"/>
      <c r="AU1124" s="756"/>
      <c r="AV1124" s="756"/>
      <c r="AW1124" s="756"/>
    </row>
    <row r="1125" spans="2:49" x14ac:dyDescent="0.25">
      <c r="B1125" s="705">
        <v>1113</v>
      </c>
      <c r="C1125" s="951">
        <f>(1+_xlfn.XLOOKUP(INT((B1125-1)/12)+1,'ZC Curve'!$B$8:$B$107,'ZC Curve'!R$8:R$107,,0))^(1/12)-1</f>
        <v>0</v>
      </c>
      <c r="D1125" s="946">
        <f t="shared" si="107"/>
        <v>1</v>
      </c>
      <c r="E1125" s="594"/>
      <c r="F1125" s="705">
        <f t="shared" si="108"/>
        <v>1113</v>
      </c>
      <c r="G1125" s="756"/>
      <c r="H1125" s="756"/>
      <c r="I1125" s="756"/>
      <c r="J1125" s="756"/>
      <c r="K1125" s="756"/>
      <c r="L1125" s="756"/>
      <c r="M1125" s="756"/>
      <c r="N1125" s="594"/>
      <c r="O1125" s="705">
        <f t="shared" si="109"/>
        <v>1113</v>
      </c>
      <c r="P1125" s="756"/>
      <c r="Q1125" s="756"/>
      <c r="R1125" s="756"/>
      <c r="S1125" s="756"/>
      <c r="T1125" s="756"/>
      <c r="U1125" s="756"/>
      <c r="V1125" s="756"/>
      <c r="W1125" s="594"/>
      <c r="X1125" s="705">
        <f t="shared" si="110"/>
        <v>1113</v>
      </c>
      <c r="Y1125" s="756"/>
      <c r="Z1125" s="756"/>
      <c r="AA1125" s="756"/>
      <c r="AB1125" s="756"/>
      <c r="AC1125" s="756"/>
      <c r="AD1125" s="756"/>
      <c r="AE1125" s="756"/>
      <c r="AF1125" s="594"/>
      <c r="AG1125" s="705">
        <f t="shared" si="111"/>
        <v>1113</v>
      </c>
      <c r="AH1125" s="756"/>
      <c r="AI1125" s="756"/>
      <c r="AJ1125" s="756"/>
      <c r="AK1125" s="756"/>
      <c r="AL1125" s="756"/>
      <c r="AM1125" s="756"/>
      <c r="AN1125" s="756"/>
      <c r="AO1125" s="685"/>
      <c r="AP1125" s="705">
        <f t="shared" si="112"/>
        <v>1113</v>
      </c>
      <c r="AQ1125" s="756"/>
      <c r="AR1125" s="756"/>
      <c r="AS1125" s="756"/>
      <c r="AT1125" s="756"/>
      <c r="AU1125" s="756"/>
      <c r="AV1125" s="756"/>
      <c r="AW1125" s="756"/>
    </row>
    <row r="1126" spans="2:49" x14ac:dyDescent="0.25">
      <c r="B1126" s="705">
        <v>1114</v>
      </c>
      <c r="C1126" s="951">
        <f>(1+_xlfn.XLOOKUP(INT((B1126-1)/12)+1,'ZC Curve'!$B$8:$B$107,'ZC Curve'!R$8:R$107,,0))^(1/12)-1</f>
        <v>0</v>
      </c>
      <c r="D1126" s="946">
        <f t="shared" si="107"/>
        <v>1</v>
      </c>
      <c r="E1126" s="594"/>
      <c r="F1126" s="705">
        <f t="shared" si="108"/>
        <v>1114</v>
      </c>
      <c r="G1126" s="756"/>
      <c r="H1126" s="756"/>
      <c r="I1126" s="756"/>
      <c r="J1126" s="756"/>
      <c r="K1126" s="756"/>
      <c r="L1126" s="756"/>
      <c r="M1126" s="756"/>
      <c r="N1126" s="594"/>
      <c r="O1126" s="705">
        <f t="shared" si="109"/>
        <v>1114</v>
      </c>
      <c r="P1126" s="756"/>
      <c r="Q1126" s="756"/>
      <c r="R1126" s="756"/>
      <c r="S1126" s="756"/>
      <c r="T1126" s="756"/>
      <c r="U1126" s="756"/>
      <c r="V1126" s="756"/>
      <c r="W1126" s="594"/>
      <c r="X1126" s="705">
        <f t="shared" si="110"/>
        <v>1114</v>
      </c>
      <c r="Y1126" s="756"/>
      <c r="Z1126" s="756"/>
      <c r="AA1126" s="756"/>
      <c r="AB1126" s="756"/>
      <c r="AC1126" s="756"/>
      <c r="AD1126" s="756"/>
      <c r="AE1126" s="756"/>
      <c r="AF1126" s="594"/>
      <c r="AG1126" s="705">
        <f t="shared" si="111"/>
        <v>1114</v>
      </c>
      <c r="AH1126" s="756"/>
      <c r="AI1126" s="756"/>
      <c r="AJ1126" s="756"/>
      <c r="AK1126" s="756"/>
      <c r="AL1126" s="756"/>
      <c r="AM1126" s="756"/>
      <c r="AN1126" s="756"/>
      <c r="AO1126" s="685"/>
      <c r="AP1126" s="705">
        <f t="shared" si="112"/>
        <v>1114</v>
      </c>
      <c r="AQ1126" s="756"/>
      <c r="AR1126" s="756"/>
      <c r="AS1126" s="756"/>
      <c r="AT1126" s="756"/>
      <c r="AU1126" s="756"/>
      <c r="AV1126" s="756"/>
      <c r="AW1126" s="756"/>
    </row>
    <row r="1127" spans="2:49" x14ac:dyDescent="0.25">
      <c r="B1127" s="705">
        <v>1115</v>
      </c>
      <c r="C1127" s="951">
        <f>(1+_xlfn.XLOOKUP(INT((B1127-1)/12)+1,'ZC Curve'!$B$8:$B$107,'ZC Curve'!R$8:R$107,,0))^(1/12)-1</f>
        <v>0</v>
      </c>
      <c r="D1127" s="946">
        <f t="shared" si="107"/>
        <v>1</v>
      </c>
      <c r="E1127" s="594"/>
      <c r="F1127" s="705">
        <f t="shared" si="108"/>
        <v>1115</v>
      </c>
      <c r="G1127" s="756"/>
      <c r="H1127" s="756"/>
      <c r="I1127" s="756"/>
      <c r="J1127" s="756"/>
      <c r="K1127" s="756"/>
      <c r="L1127" s="756"/>
      <c r="M1127" s="756"/>
      <c r="N1127" s="594"/>
      <c r="O1127" s="705">
        <f t="shared" si="109"/>
        <v>1115</v>
      </c>
      <c r="P1127" s="756"/>
      <c r="Q1127" s="756"/>
      <c r="R1127" s="756"/>
      <c r="S1127" s="756"/>
      <c r="T1127" s="756"/>
      <c r="U1127" s="756"/>
      <c r="V1127" s="756"/>
      <c r="W1127" s="594"/>
      <c r="X1127" s="705">
        <f t="shared" si="110"/>
        <v>1115</v>
      </c>
      <c r="Y1127" s="756"/>
      <c r="Z1127" s="756"/>
      <c r="AA1127" s="756"/>
      <c r="AB1127" s="756"/>
      <c r="AC1127" s="756"/>
      <c r="AD1127" s="756"/>
      <c r="AE1127" s="756"/>
      <c r="AF1127" s="594"/>
      <c r="AG1127" s="705">
        <f t="shared" si="111"/>
        <v>1115</v>
      </c>
      <c r="AH1127" s="756"/>
      <c r="AI1127" s="756"/>
      <c r="AJ1127" s="756"/>
      <c r="AK1127" s="756"/>
      <c r="AL1127" s="756"/>
      <c r="AM1127" s="756"/>
      <c r="AN1127" s="756"/>
      <c r="AO1127" s="685"/>
      <c r="AP1127" s="705">
        <f t="shared" si="112"/>
        <v>1115</v>
      </c>
      <c r="AQ1127" s="756"/>
      <c r="AR1127" s="756"/>
      <c r="AS1127" s="756"/>
      <c r="AT1127" s="756"/>
      <c r="AU1127" s="756"/>
      <c r="AV1127" s="756"/>
      <c r="AW1127" s="756"/>
    </row>
    <row r="1128" spans="2:49" x14ac:dyDescent="0.25">
      <c r="B1128" s="705">
        <v>1116</v>
      </c>
      <c r="C1128" s="951">
        <f>(1+_xlfn.XLOOKUP(INT((B1128-1)/12)+1,'ZC Curve'!$B$8:$B$107,'ZC Curve'!R$8:R$107,,0))^(1/12)-1</f>
        <v>0</v>
      </c>
      <c r="D1128" s="946">
        <f t="shared" si="107"/>
        <v>1</v>
      </c>
      <c r="E1128" s="594"/>
      <c r="F1128" s="705">
        <f t="shared" si="108"/>
        <v>1116</v>
      </c>
      <c r="G1128" s="756"/>
      <c r="H1128" s="756"/>
      <c r="I1128" s="756"/>
      <c r="J1128" s="756"/>
      <c r="K1128" s="756"/>
      <c r="L1128" s="756"/>
      <c r="M1128" s="756"/>
      <c r="N1128" s="594"/>
      <c r="O1128" s="705">
        <f t="shared" si="109"/>
        <v>1116</v>
      </c>
      <c r="P1128" s="756"/>
      <c r="Q1128" s="756"/>
      <c r="R1128" s="756"/>
      <c r="S1128" s="756"/>
      <c r="T1128" s="756"/>
      <c r="U1128" s="756"/>
      <c r="V1128" s="756"/>
      <c r="W1128" s="594"/>
      <c r="X1128" s="705">
        <f t="shared" si="110"/>
        <v>1116</v>
      </c>
      <c r="Y1128" s="756"/>
      <c r="Z1128" s="756"/>
      <c r="AA1128" s="756"/>
      <c r="AB1128" s="756"/>
      <c r="AC1128" s="756"/>
      <c r="AD1128" s="756"/>
      <c r="AE1128" s="756"/>
      <c r="AF1128" s="594"/>
      <c r="AG1128" s="705">
        <f t="shared" si="111"/>
        <v>1116</v>
      </c>
      <c r="AH1128" s="756"/>
      <c r="AI1128" s="756"/>
      <c r="AJ1128" s="756"/>
      <c r="AK1128" s="756"/>
      <c r="AL1128" s="756"/>
      <c r="AM1128" s="756"/>
      <c r="AN1128" s="756"/>
      <c r="AO1128" s="685"/>
      <c r="AP1128" s="705">
        <f t="shared" si="112"/>
        <v>1116</v>
      </c>
      <c r="AQ1128" s="756"/>
      <c r="AR1128" s="756"/>
      <c r="AS1128" s="756"/>
      <c r="AT1128" s="756"/>
      <c r="AU1128" s="756"/>
      <c r="AV1128" s="756"/>
      <c r="AW1128" s="756"/>
    </row>
    <row r="1129" spans="2:49" x14ac:dyDescent="0.25">
      <c r="B1129" s="705">
        <v>1117</v>
      </c>
      <c r="C1129" s="951">
        <f>(1+_xlfn.XLOOKUP(INT((B1129-1)/12)+1,'ZC Curve'!$B$8:$B$107,'ZC Curve'!R$8:R$107,,0))^(1/12)-1</f>
        <v>0</v>
      </c>
      <c r="D1129" s="946">
        <f t="shared" si="107"/>
        <v>1</v>
      </c>
      <c r="E1129" s="594"/>
      <c r="F1129" s="705">
        <f t="shared" si="108"/>
        <v>1117</v>
      </c>
      <c r="G1129" s="756"/>
      <c r="H1129" s="756"/>
      <c r="I1129" s="756"/>
      <c r="J1129" s="756"/>
      <c r="K1129" s="756"/>
      <c r="L1129" s="756"/>
      <c r="M1129" s="756"/>
      <c r="N1129" s="594"/>
      <c r="O1129" s="705">
        <f t="shared" si="109"/>
        <v>1117</v>
      </c>
      <c r="P1129" s="756"/>
      <c r="Q1129" s="756"/>
      <c r="R1129" s="756"/>
      <c r="S1129" s="756"/>
      <c r="T1129" s="756"/>
      <c r="U1129" s="756"/>
      <c r="V1129" s="756"/>
      <c r="W1129" s="594"/>
      <c r="X1129" s="705">
        <f t="shared" si="110"/>
        <v>1117</v>
      </c>
      <c r="Y1129" s="756"/>
      <c r="Z1129" s="756"/>
      <c r="AA1129" s="756"/>
      <c r="AB1129" s="756"/>
      <c r="AC1129" s="756"/>
      <c r="AD1129" s="756"/>
      <c r="AE1129" s="756"/>
      <c r="AF1129" s="594"/>
      <c r="AG1129" s="705">
        <f t="shared" si="111"/>
        <v>1117</v>
      </c>
      <c r="AH1129" s="756"/>
      <c r="AI1129" s="756"/>
      <c r="AJ1129" s="756"/>
      <c r="AK1129" s="756"/>
      <c r="AL1129" s="756"/>
      <c r="AM1129" s="756"/>
      <c r="AN1129" s="756"/>
      <c r="AO1129" s="685"/>
      <c r="AP1129" s="705">
        <f t="shared" si="112"/>
        <v>1117</v>
      </c>
      <c r="AQ1129" s="756"/>
      <c r="AR1129" s="756"/>
      <c r="AS1129" s="756"/>
      <c r="AT1129" s="756"/>
      <c r="AU1129" s="756"/>
      <c r="AV1129" s="756"/>
      <c r="AW1129" s="756"/>
    </row>
    <row r="1130" spans="2:49" x14ac:dyDescent="0.25">
      <c r="B1130" s="705">
        <v>1118</v>
      </c>
      <c r="C1130" s="951">
        <f>(1+_xlfn.XLOOKUP(INT((B1130-1)/12)+1,'ZC Curve'!$B$8:$B$107,'ZC Curve'!R$8:R$107,,0))^(1/12)-1</f>
        <v>0</v>
      </c>
      <c r="D1130" s="946">
        <f t="shared" si="107"/>
        <v>1</v>
      </c>
      <c r="E1130" s="594"/>
      <c r="F1130" s="705">
        <f t="shared" si="108"/>
        <v>1118</v>
      </c>
      <c r="G1130" s="756"/>
      <c r="H1130" s="756"/>
      <c r="I1130" s="756"/>
      <c r="J1130" s="756"/>
      <c r="K1130" s="756"/>
      <c r="L1130" s="756"/>
      <c r="M1130" s="756"/>
      <c r="N1130" s="594"/>
      <c r="O1130" s="705">
        <f t="shared" si="109"/>
        <v>1118</v>
      </c>
      <c r="P1130" s="756"/>
      <c r="Q1130" s="756"/>
      <c r="R1130" s="756"/>
      <c r="S1130" s="756"/>
      <c r="T1130" s="756"/>
      <c r="U1130" s="756"/>
      <c r="V1130" s="756"/>
      <c r="W1130" s="594"/>
      <c r="X1130" s="705">
        <f t="shared" si="110"/>
        <v>1118</v>
      </c>
      <c r="Y1130" s="756"/>
      <c r="Z1130" s="756"/>
      <c r="AA1130" s="756"/>
      <c r="AB1130" s="756"/>
      <c r="AC1130" s="756"/>
      <c r="AD1130" s="756"/>
      <c r="AE1130" s="756"/>
      <c r="AF1130" s="594"/>
      <c r="AG1130" s="705">
        <f t="shared" si="111"/>
        <v>1118</v>
      </c>
      <c r="AH1130" s="756"/>
      <c r="AI1130" s="756"/>
      <c r="AJ1130" s="756"/>
      <c r="AK1130" s="756"/>
      <c r="AL1130" s="756"/>
      <c r="AM1130" s="756"/>
      <c r="AN1130" s="756"/>
      <c r="AO1130" s="685"/>
      <c r="AP1130" s="705">
        <f t="shared" si="112"/>
        <v>1118</v>
      </c>
      <c r="AQ1130" s="756"/>
      <c r="AR1130" s="756"/>
      <c r="AS1130" s="756"/>
      <c r="AT1130" s="756"/>
      <c r="AU1130" s="756"/>
      <c r="AV1130" s="756"/>
      <c r="AW1130" s="756"/>
    </row>
    <row r="1131" spans="2:49" x14ac:dyDescent="0.25">
      <c r="B1131" s="705">
        <v>1119</v>
      </c>
      <c r="C1131" s="951">
        <f>(1+_xlfn.XLOOKUP(INT((B1131-1)/12)+1,'ZC Curve'!$B$8:$B$107,'ZC Curve'!R$8:R$107,,0))^(1/12)-1</f>
        <v>0</v>
      </c>
      <c r="D1131" s="946">
        <f t="shared" si="107"/>
        <v>1</v>
      </c>
      <c r="E1131" s="594"/>
      <c r="F1131" s="705">
        <f t="shared" si="108"/>
        <v>1119</v>
      </c>
      <c r="G1131" s="756"/>
      <c r="H1131" s="756"/>
      <c r="I1131" s="756"/>
      <c r="J1131" s="756"/>
      <c r="K1131" s="756"/>
      <c r="L1131" s="756"/>
      <c r="M1131" s="756"/>
      <c r="N1131" s="594"/>
      <c r="O1131" s="705">
        <f t="shared" si="109"/>
        <v>1119</v>
      </c>
      <c r="P1131" s="756"/>
      <c r="Q1131" s="756"/>
      <c r="R1131" s="756"/>
      <c r="S1131" s="756"/>
      <c r="T1131" s="756"/>
      <c r="U1131" s="756"/>
      <c r="V1131" s="756"/>
      <c r="W1131" s="594"/>
      <c r="X1131" s="705">
        <f t="shared" si="110"/>
        <v>1119</v>
      </c>
      <c r="Y1131" s="756"/>
      <c r="Z1131" s="756"/>
      <c r="AA1131" s="756"/>
      <c r="AB1131" s="756"/>
      <c r="AC1131" s="756"/>
      <c r="AD1131" s="756"/>
      <c r="AE1131" s="756"/>
      <c r="AF1131" s="594"/>
      <c r="AG1131" s="705">
        <f t="shared" si="111"/>
        <v>1119</v>
      </c>
      <c r="AH1131" s="756"/>
      <c r="AI1131" s="756"/>
      <c r="AJ1131" s="756"/>
      <c r="AK1131" s="756"/>
      <c r="AL1131" s="756"/>
      <c r="AM1131" s="756"/>
      <c r="AN1131" s="756"/>
      <c r="AO1131" s="685"/>
      <c r="AP1131" s="705">
        <f t="shared" si="112"/>
        <v>1119</v>
      </c>
      <c r="AQ1131" s="756"/>
      <c r="AR1131" s="756"/>
      <c r="AS1131" s="756"/>
      <c r="AT1131" s="756"/>
      <c r="AU1131" s="756"/>
      <c r="AV1131" s="756"/>
      <c r="AW1131" s="756"/>
    </row>
    <row r="1132" spans="2:49" x14ac:dyDescent="0.25">
      <c r="B1132" s="705">
        <v>1120</v>
      </c>
      <c r="C1132" s="951">
        <f>(1+_xlfn.XLOOKUP(INT((B1132-1)/12)+1,'ZC Curve'!$B$8:$B$107,'ZC Curve'!R$8:R$107,,0))^(1/12)-1</f>
        <v>0</v>
      </c>
      <c r="D1132" s="946">
        <f t="shared" si="107"/>
        <v>1</v>
      </c>
      <c r="E1132" s="594"/>
      <c r="F1132" s="705">
        <f t="shared" si="108"/>
        <v>1120</v>
      </c>
      <c r="G1132" s="756"/>
      <c r="H1132" s="756"/>
      <c r="I1132" s="756"/>
      <c r="J1132" s="756"/>
      <c r="K1132" s="756"/>
      <c r="L1132" s="756"/>
      <c r="M1132" s="756"/>
      <c r="N1132" s="594"/>
      <c r="O1132" s="705">
        <f t="shared" si="109"/>
        <v>1120</v>
      </c>
      <c r="P1132" s="756"/>
      <c r="Q1132" s="756"/>
      <c r="R1132" s="756"/>
      <c r="S1132" s="756"/>
      <c r="T1132" s="756"/>
      <c r="U1132" s="756"/>
      <c r="V1132" s="756"/>
      <c r="W1132" s="594"/>
      <c r="X1132" s="705">
        <f t="shared" si="110"/>
        <v>1120</v>
      </c>
      <c r="Y1132" s="756"/>
      <c r="Z1132" s="756"/>
      <c r="AA1132" s="756"/>
      <c r="AB1132" s="756"/>
      <c r="AC1132" s="756"/>
      <c r="AD1132" s="756"/>
      <c r="AE1132" s="756"/>
      <c r="AF1132" s="594"/>
      <c r="AG1132" s="705">
        <f t="shared" si="111"/>
        <v>1120</v>
      </c>
      <c r="AH1132" s="756"/>
      <c r="AI1132" s="756"/>
      <c r="AJ1132" s="756"/>
      <c r="AK1132" s="756"/>
      <c r="AL1132" s="756"/>
      <c r="AM1132" s="756"/>
      <c r="AN1132" s="756"/>
      <c r="AO1132" s="685"/>
      <c r="AP1132" s="705">
        <f t="shared" si="112"/>
        <v>1120</v>
      </c>
      <c r="AQ1132" s="756"/>
      <c r="AR1132" s="756"/>
      <c r="AS1132" s="756"/>
      <c r="AT1132" s="756"/>
      <c r="AU1132" s="756"/>
      <c r="AV1132" s="756"/>
      <c r="AW1132" s="756"/>
    </row>
    <row r="1133" spans="2:49" x14ac:dyDescent="0.25">
      <c r="B1133" s="705">
        <v>1121</v>
      </c>
      <c r="C1133" s="951">
        <f>(1+_xlfn.XLOOKUP(INT((B1133-1)/12)+1,'ZC Curve'!$B$8:$B$107,'ZC Curve'!R$8:R$107,,0))^(1/12)-1</f>
        <v>0</v>
      </c>
      <c r="D1133" s="946">
        <f t="shared" si="107"/>
        <v>1</v>
      </c>
      <c r="E1133" s="594"/>
      <c r="F1133" s="705">
        <f t="shared" si="108"/>
        <v>1121</v>
      </c>
      <c r="G1133" s="756"/>
      <c r="H1133" s="756"/>
      <c r="I1133" s="756"/>
      <c r="J1133" s="756"/>
      <c r="K1133" s="756"/>
      <c r="L1133" s="756"/>
      <c r="M1133" s="756"/>
      <c r="N1133" s="594"/>
      <c r="O1133" s="705">
        <f t="shared" si="109"/>
        <v>1121</v>
      </c>
      <c r="P1133" s="756"/>
      <c r="Q1133" s="756"/>
      <c r="R1133" s="756"/>
      <c r="S1133" s="756"/>
      <c r="T1133" s="756"/>
      <c r="U1133" s="756"/>
      <c r="V1133" s="756"/>
      <c r="W1133" s="594"/>
      <c r="X1133" s="705">
        <f t="shared" si="110"/>
        <v>1121</v>
      </c>
      <c r="Y1133" s="756"/>
      <c r="Z1133" s="756"/>
      <c r="AA1133" s="756"/>
      <c r="AB1133" s="756"/>
      <c r="AC1133" s="756"/>
      <c r="AD1133" s="756"/>
      <c r="AE1133" s="756"/>
      <c r="AF1133" s="594"/>
      <c r="AG1133" s="705">
        <f t="shared" si="111"/>
        <v>1121</v>
      </c>
      <c r="AH1133" s="756"/>
      <c r="AI1133" s="756"/>
      <c r="AJ1133" s="756"/>
      <c r="AK1133" s="756"/>
      <c r="AL1133" s="756"/>
      <c r="AM1133" s="756"/>
      <c r="AN1133" s="756"/>
      <c r="AO1133" s="685"/>
      <c r="AP1133" s="705">
        <f t="shared" si="112"/>
        <v>1121</v>
      </c>
      <c r="AQ1133" s="756"/>
      <c r="AR1133" s="756"/>
      <c r="AS1133" s="756"/>
      <c r="AT1133" s="756"/>
      <c r="AU1133" s="756"/>
      <c r="AV1133" s="756"/>
      <c r="AW1133" s="756"/>
    </row>
    <row r="1134" spans="2:49" x14ac:dyDescent="0.25">
      <c r="B1134" s="705">
        <v>1122</v>
      </c>
      <c r="C1134" s="951">
        <f>(1+_xlfn.XLOOKUP(INT((B1134-1)/12)+1,'ZC Curve'!$B$8:$B$107,'ZC Curve'!R$8:R$107,,0))^(1/12)-1</f>
        <v>0</v>
      </c>
      <c r="D1134" s="946">
        <f t="shared" si="107"/>
        <v>1</v>
      </c>
      <c r="E1134" s="594"/>
      <c r="F1134" s="705">
        <f t="shared" si="108"/>
        <v>1122</v>
      </c>
      <c r="G1134" s="756"/>
      <c r="H1134" s="756"/>
      <c r="I1134" s="756"/>
      <c r="J1134" s="756"/>
      <c r="K1134" s="756"/>
      <c r="L1134" s="756"/>
      <c r="M1134" s="756"/>
      <c r="N1134" s="594"/>
      <c r="O1134" s="705">
        <f t="shared" si="109"/>
        <v>1122</v>
      </c>
      <c r="P1134" s="756"/>
      <c r="Q1134" s="756"/>
      <c r="R1134" s="756"/>
      <c r="S1134" s="756"/>
      <c r="T1134" s="756"/>
      <c r="U1134" s="756"/>
      <c r="V1134" s="756"/>
      <c r="W1134" s="594"/>
      <c r="X1134" s="705">
        <f t="shared" si="110"/>
        <v>1122</v>
      </c>
      <c r="Y1134" s="756"/>
      <c r="Z1134" s="756"/>
      <c r="AA1134" s="756"/>
      <c r="AB1134" s="756"/>
      <c r="AC1134" s="756"/>
      <c r="AD1134" s="756"/>
      <c r="AE1134" s="756"/>
      <c r="AF1134" s="594"/>
      <c r="AG1134" s="705">
        <f t="shared" si="111"/>
        <v>1122</v>
      </c>
      <c r="AH1134" s="756"/>
      <c r="AI1134" s="756"/>
      <c r="AJ1134" s="756"/>
      <c r="AK1134" s="756"/>
      <c r="AL1134" s="756"/>
      <c r="AM1134" s="756"/>
      <c r="AN1134" s="756"/>
      <c r="AO1134" s="685"/>
      <c r="AP1134" s="705">
        <f t="shared" si="112"/>
        <v>1122</v>
      </c>
      <c r="AQ1134" s="756"/>
      <c r="AR1134" s="756"/>
      <c r="AS1134" s="756"/>
      <c r="AT1134" s="756"/>
      <c r="AU1134" s="756"/>
      <c r="AV1134" s="756"/>
      <c r="AW1134" s="756"/>
    </row>
    <row r="1135" spans="2:49" x14ac:dyDescent="0.25">
      <c r="B1135" s="705">
        <v>1123</v>
      </c>
      <c r="C1135" s="951">
        <f>(1+_xlfn.XLOOKUP(INT((B1135-1)/12)+1,'ZC Curve'!$B$8:$B$107,'ZC Curve'!R$8:R$107,,0))^(1/12)-1</f>
        <v>0</v>
      </c>
      <c r="D1135" s="946">
        <f t="shared" si="107"/>
        <v>1</v>
      </c>
      <c r="E1135" s="594"/>
      <c r="F1135" s="705">
        <f t="shared" si="108"/>
        <v>1123</v>
      </c>
      <c r="G1135" s="756"/>
      <c r="H1135" s="756"/>
      <c r="I1135" s="756"/>
      <c r="J1135" s="756"/>
      <c r="K1135" s="756"/>
      <c r="L1135" s="756"/>
      <c r="M1135" s="756"/>
      <c r="N1135" s="594"/>
      <c r="O1135" s="705">
        <f t="shared" si="109"/>
        <v>1123</v>
      </c>
      <c r="P1135" s="756"/>
      <c r="Q1135" s="756"/>
      <c r="R1135" s="756"/>
      <c r="S1135" s="756"/>
      <c r="T1135" s="756"/>
      <c r="U1135" s="756"/>
      <c r="V1135" s="756"/>
      <c r="W1135" s="594"/>
      <c r="X1135" s="705">
        <f t="shared" si="110"/>
        <v>1123</v>
      </c>
      <c r="Y1135" s="756"/>
      <c r="Z1135" s="756"/>
      <c r="AA1135" s="756"/>
      <c r="AB1135" s="756"/>
      <c r="AC1135" s="756"/>
      <c r="AD1135" s="756"/>
      <c r="AE1135" s="756"/>
      <c r="AF1135" s="594"/>
      <c r="AG1135" s="705">
        <f t="shared" si="111"/>
        <v>1123</v>
      </c>
      <c r="AH1135" s="756"/>
      <c r="AI1135" s="756"/>
      <c r="AJ1135" s="756"/>
      <c r="AK1135" s="756"/>
      <c r="AL1135" s="756"/>
      <c r="AM1135" s="756"/>
      <c r="AN1135" s="756"/>
      <c r="AO1135" s="685"/>
      <c r="AP1135" s="705">
        <f t="shared" si="112"/>
        <v>1123</v>
      </c>
      <c r="AQ1135" s="756"/>
      <c r="AR1135" s="756"/>
      <c r="AS1135" s="756"/>
      <c r="AT1135" s="756"/>
      <c r="AU1135" s="756"/>
      <c r="AV1135" s="756"/>
      <c r="AW1135" s="756"/>
    </row>
    <row r="1136" spans="2:49" x14ac:dyDescent="0.25">
      <c r="B1136" s="705">
        <v>1124</v>
      </c>
      <c r="C1136" s="951">
        <f>(1+_xlfn.XLOOKUP(INT((B1136-1)/12)+1,'ZC Curve'!$B$8:$B$107,'ZC Curve'!R$8:R$107,,0))^(1/12)-1</f>
        <v>0</v>
      </c>
      <c r="D1136" s="946">
        <f t="shared" si="107"/>
        <v>1</v>
      </c>
      <c r="E1136" s="594"/>
      <c r="F1136" s="705">
        <f t="shared" si="108"/>
        <v>1124</v>
      </c>
      <c r="G1136" s="756"/>
      <c r="H1136" s="756"/>
      <c r="I1136" s="756"/>
      <c r="J1136" s="756"/>
      <c r="K1136" s="756"/>
      <c r="L1136" s="756"/>
      <c r="M1136" s="756"/>
      <c r="N1136" s="594"/>
      <c r="O1136" s="705">
        <f t="shared" si="109"/>
        <v>1124</v>
      </c>
      <c r="P1136" s="756"/>
      <c r="Q1136" s="756"/>
      <c r="R1136" s="756"/>
      <c r="S1136" s="756"/>
      <c r="T1136" s="756"/>
      <c r="U1136" s="756"/>
      <c r="V1136" s="756"/>
      <c r="W1136" s="594"/>
      <c r="X1136" s="705">
        <f t="shared" si="110"/>
        <v>1124</v>
      </c>
      <c r="Y1136" s="756"/>
      <c r="Z1136" s="756"/>
      <c r="AA1136" s="756"/>
      <c r="AB1136" s="756"/>
      <c r="AC1136" s="756"/>
      <c r="AD1136" s="756"/>
      <c r="AE1136" s="756"/>
      <c r="AF1136" s="594"/>
      <c r="AG1136" s="705">
        <f t="shared" si="111"/>
        <v>1124</v>
      </c>
      <c r="AH1136" s="756"/>
      <c r="AI1136" s="756"/>
      <c r="AJ1136" s="756"/>
      <c r="AK1136" s="756"/>
      <c r="AL1136" s="756"/>
      <c r="AM1136" s="756"/>
      <c r="AN1136" s="756"/>
      <c r="AO1136" s="685"/>
      <c r="AP1136" s="705">
        <f t="shared" si="112"/>
        <v>1124</v>
      </c>
      <c r="AQ1136" s="756"/>
      <c r="AR1136" s="756"/>
      <c r="AS1136" s="756"/>
      <c r="AT1136" s="756"/>
      <c r="AU1136" s="756"/>
      <c r="AV1136" s="756"/>
      <c r="AW1136" s="756"/>
    </row>
    <row r="1137" spans="2:49" x14ac:dyDescent="0.25">
      <c r="B1137" s="705">
        <v>1125</v>
      </c>
      <c r="C1137" s="951">
        <f>(1+_xlfn.XLOOKUP(INT((B1137-1)/12)+1,'ZC Curve'!$B$8:$B$107,'ZC Curve'!R$8:R$107,,0))^(1/12)-1</f>
        <v>0</v>
      </c>
      <c r="D1137" s="946">
        <f t="shared" si="107"/>
        <v>1</v>
      </c>
      <c r="E1137" s="594"/>
      <c r="F1137" s="705">
        <f t="shared" si="108"/>
        <v>1125</v>
      </c>
      <c r="G1137" s="756"/>
      <c r="H1137" s="756"/>
      <c r="I1137" s="756"/>
      <c r="J1137" s="756"/>
      <c r="K1137" s="756"/>
      <c r="L1137" s="756"/>
      <c r="M1137" s="756"/>
      <c r="N1137" s="594"/>
      <c r="O1137" s="705">
        <f t="shared" si="109"/>
        <v>1125</v>
      </c>
      <c r="P1137" s="756"/>
      <c r="Q1137" s="756"/>
      <c r="R1137" s="756"/>
      <c r="S1137" s="756"/>
      <c r="T1137" s="756"/>
      <c r="U1137" s="756"/>
      <c r="V1137" s="756"/>
      <c r="W1137" s="594"/>
      <c r="X1137" s="705">
        <f t="shared" si="110"/>
        <v>1125</v>
      </c>
      <c r="Y1137" s="756"/>
      <c r="Z1137" s="756"/>
      <c r="AA1137" s="756"/>
      <c r="AB1137" s="756"/>
      <c r="AC1137" s="756"/>
      <c r="AD1137" s="756"/>
      <c r="AE1137" s="756"/>
      <c r="AF1137" s="594"/>
      <c r="AG1137" s="705">
        <f t="shared" si="111"/>
        <v>1125</v>
      </c>
      <c r="AH1137" s="756"/>
      <c r="AI1137" s="756"/>
      <c r="AJ1137" s="756"/>
      <c r="AK1137" s="756"/>
      <c r="AL1137" s="756"/>
      <c r="AM1137" s="756"/>
      <c r="AN1137" s="756"/>
      <c r="AO1137" s="685"/>
      <c r="AP1137" s="705">
        <f t="shared" si="112"/>
        <v>1125</v>
      </c>
      <c r="AQ1137" s="756"/>
      <c r="AR1137" s="756"/>
      <c r="AS1137" s="756"/>
      <c r="AT1137" s="756"/>
      <c r="AU1137" s="756"/>
      <c r="AV1137" s="756"/>
      <c r="AW1137" s="756"/>
    </row>
    <row r="1138" spans="2:49" x14ac:dyDescent="0.25">
      <c r="B1138" s="705">
        <v>1126</v>
      </c>
      <c r="C1138" s="951">
        <f>(1+_xlfn.XLOOKUP(INT((B1138-1)/12)+1,'ZC Curve'!$B$8:$B$107,'ZC Curve'!R$8:R$107,,0))^(1/12)-1</f>
        <v>0</v>
      </c>
      <c r="D1138" s="946">
        <f t="shared" si="107"/>
        <v>1</v>
      </c>
      <c r="E1138" s="594"/>
      <c r="F1138" s="705">
        <f t="shared" si="108"/>
        <v>1126</v>
      </c>
      <c r="G1138" s="756"/>
      <c r="H1138" s="756"/>
      <c r="I1138" s="756"/>
      <c r="J1138" s="756"/>
      <c r="K1138" s="756"/>
      <c r="L1138" s="756"/>
      <c r="M1138" s="756"/>
      <c r="N1138" s="594"/>
      <c r="O1138" s="705">
        <f t="shared" si="109"/>
        <v>1126</v>
      </c>
      <c r="P1138" s="756"/>
      <c r="Q1138" s="756"/>
      <c r="R1138" s="756"/>
      <c r="S1138" s="756"/>
      <c r="T1138" s="756"/>
      <c r="U1138" s="756"/>
      <c r="V1138" s="756"/>
      <c r="W1138" s="594"/>
      <c r="X1138" s="705">
        <f t="shared" si="110"/>
        <v>1126</v>
      </c>
      <c r="Y1138" s="756"/>
      <c r="Z1138" s="756"/>
      <c r="AA1138" s="756"/>
      <c r="AB1138" s="756"/>
      <c r="AC1138" s="756"/>
      <c r="AD1138" s="756"/>
      <c r="AE1138" s="756"/>
      <c r="AF1138" s="594"/>
      <c r="AG1138" s="705">
        <f t="shared" si="111"/>
        <v>1126</v>
      </c>
      <c r="AH1138" s="756"/>
      <c r="AI1138" s="756"/>
      <c r="AJ1138" s="756"/>
      <c r="AK1138" s="756"/>
      <c r="AL1138" s="756"/>
      <c r="AM1138" s="756"/>
      <c r="AN1138" s="756"/>
      <c r="AO1138" s="685"/>
      <c r="AP1138" s="705">
        <f t="shared" si="112"/>
        <v>1126</v>
      </c>
      <c r="AQ1138" s="756"/>
      <c r="AR1138" s="756"/>
      <c r="AS1138" s="756"/>
      <c r="AT1138" s="756"/>
      <c r="AU1138" s="756"/>
      <c r="AV1138" s="756"/>
      <c r="AW1138" s="756"/>
    </row>
    <row r="1139" spans="2:49" x14ac:dyDescent="0.25">
      <c r="B1139" s="705">
        <v>1127</v>
      </c>
      <c r="C1139" s="951">
        <f>(1+_xlfn.XLOOKUP(INT((B1139-1)/12)+1,'ZC Curve'!$B$8:$B$107,'ZC Curve'!R$8:R$107,,0))^(1/12)-1</f>
        <v>0</v>
      </c>
      <c r="D1139" s="946">
        <f t="shared" si="107"/>
        <v>1</v>
      </c>
      <c r="E1139" s="594"/>
      <c r="F1139" s="705">
        <f t="shared" si="108"/>
        <v>1127</v>
      </c>
      <c r="G1139" s="756"/>
      <c r="H1139" s="756"/>
      <c r="I1139" s="756"/>
      <c r="J1139" s="756"/>
      <c r="K1139" s="756"/>
      <c r="L1139" s="756"/>
      <c r="M1139" s="756"/>
      <c r="N1139" s="594"/>
      <c r="O1139" s="705">
        <f t="shared" si="109"/>
        <v>1127</v>
      </c>
      <c r="P1139" s="756"/>
      <c r="Q1139" s="756"/>
      <c r="R1139" s="756"/>
      <c r="S1139" s="756"/>
      <c r="T1139" s="756"/>
      <c r="U1139" s="756"/>
      <c r="V1139" s="756"/>
      <c r="W1139" s="594"/>
      <c r="X1139" s="705">
        <f t="shared" si="110"/>
        <v>1127</v>
      </c>
      <c r="Y1139" s="756"/>
      <c r="Z1139" s="756"/>
      <c r="AA1139" s="756"/>
      <c r="AB1139" s="756"/>
      <c r="AC1139" s="756"/>
      <c r="AD1139" s="756"/>
      <c r="AE1139" s="756"/>
      <c r="AF1139" s="594"/>
      <c r="AG1139" s="705">
        <f t="shared" si="111"/>
        <v>1127</v>
      </c>
      <c r="AH1139" s="756"/>
      <c r="AI1139" s="756"/>
      <c r="AJ1139" s="756"/>
      <c r="AK1139" s="756"/>
      <c r="AL1139" s="756"/>
      <c r="AM1139" s="756"/>
      <c r="AN1139" s="756"/>
      <c r="AO1139" s="685"/>
      <c r="AP1139" s="705">
        <f t="shared" si="112"/>
        <v>1127</v>
      </c>
      <c r="AQ1139" s="756"/>
      <c r="AR1139" s="756"/>
      <c r="AS1139" s="756"/>
      <c r="AT1139" s="756"/>
      <c r="AU1139" s="756"/>
      <c r="AV1139" s="756"/>
      <c r="AW1139" s="756"/>
    </row>
    <row r="1140" spans="2:49" x14ac:dyDescent="0.25">
      <c r="B1140" s="705">
        <v>1128</v>
      </c>
      <c r="C1140" s="951">
        <f>(1+_xlfn.XLOOKUP(INT((B1140-1)/12)+1,'ZC Curve'!$B$8:$B$107,'ZC Curve'!R$8:R$107,,0))^(1/12)-1</f>
        <v>0</v>
      </c>
      <c r="D1140" s="946">
        <f t="shared" si="107"/>
        <v>1</v>
      </c>
      <c r="E1140" s="594"/>
      <c r="F1140" s="705">
        <f t="shared" si="108"/>
        <v>1128</v>
      </c>
      <c r="G1140" s="756"/>
      <c r="H1140" s="756"/>
      <c r="I1140" s="756"/>
      <c r="J1140" s="756"/>
      <c r="K1140" s="756"/>
      <c r="L1140" s="756"/>
      <c r="M1140" s="756"/>
      <c r="N1140" s="594"/>
      <c r="O1140" s="705">
        <f t="shared" si="109"/>
        <v>1128</v>
      </c>
      <c r="P1140" s="756"/>
      <c r="Q1140" s="756"/>
      <c r="R1140" s="756"/>
      <c r="S1140" s="756"/>
      <c r="T1140" s="756"/>
      <c r="U1140" s="756"/>
      <c r="V1140" s="756"/>
      <c r="W1140" s="594"/>
      <c r="X1140" s="705">
        <f t="shared" si="110"/>
        <v>1128</v>
      </c>
      <c r="Y1140" s="756"/>
      <c r="Z1140" s="756"/>
      <c r="AA1140" s="756"/>
      <c r="AB1140" s="756"/>
      <c r="AC1140" s="756"/>
      <c r="AD1140" s="756"/>
      <c r="AE1140" s="756"/>
      <c r="AF1140" s="594"/>
      <c r="AG1140" s="705">
        <f t="shared" si="111"/>
        <v>1128</v>
      </c>
      <c r="AH1140" s="756"/>
      <c r="AI1140" s="756"/>
      <c r="AJ1140" s="756"/>
      <c r="AK1140" s="756"/>
      <c r="AL1140" s="756"/>
      <c r="AM1140" s="756"/>
      <c r="AN1140" s="756"/>
      <c r="AO1140" s="685"/>
      <c r="AP1140" s="705">
        <f t="shared" si="112"/>
        <v>1128</v>
      </c>
      <c r="AQ1140" s="756"/>
      <c r="AR1140" s="756"/>
      <c r="AS1140" s="756"/>
      <c r="AT1140" s="756"/>
      <c r="AU1140" s="756"/>
      <c r="AV1140" s="756"/>
      <c r="AW1140" s="756"/>
    </row>
    <row r="1141" spans="2:49" x14ac:dyDescent="0.25">
      <c r="B1141" s="705">
        <v>1129</v>
      </c>
      <c r="C1141" s="951">
        <f>(1+_xlfn.XLOOKUP(INT((B1141-1)/12)+1,'ZC Curve'!$B$8:$B$107,'ZC Curve'!R$8:R$107,,0))^(1/12)-1</f>
        <v>0</v>
      </c>
      <c r="D1141" s="946">
        <f t="shared" si="107"/>
        <v>1</v>
      </c>
      <c r="E1141" s="594"/>
      <c r="F1141" s="705">
        <f t="shared" si="108"/>
        <v>1129</v>
      </c>
      <c r="G1141" s="756"/>
      <c r="H1141" s="756"/>
      <c r="I1141" s="756"/>
      <c r="J1141" s="756"/>
      <c r="K1141" s="756"/>
      <c r="L1141" s="756"/>
      <c r="M1141" s="756"/>
      <c r="N1141" s="594"/>
      <c r="O1141" s="705">
        <f t="shared" si="109"/>
        <v>1129</v>
      </c>
      <c r="P1141" s="756"/>
      <c r="Q1141" s="756"/>
      <c r="R1141" s="756"/>
      <c r="S1141" s="756"/>
      <c r="T1141" s="756"/>
      <c r="U1141" s="756"/>
      <c r="V1141" s="756"/>
      <c r="W1141" s="594"/>
      <c r="X1141" s="705">
        <f t="shared" si="110"/>
        <v>1129</v>
      </c>
      <c r="Y1141" s="756"/>
      <c r="Z1141" s="756"/>
      <c r="AA1141" s="756"/>
      <c r="AB1141" s="756"/>
      <c r="AC1141" s="756"/>
      <c r="AD1141" s="756"/>
      <c r="AE1141" s="756"/>
      <c r="AF1141" s="594"/>
      <c r="AG1141" s="705">
        <f t="shared" si="111"/>
        <v>1129</v>
      </c>
      <c r="AH1141" s="756"/>
      <c r="AI1141" s="756"/>
      <c r="AJ1141" s="756"/>
      <c r="AK1141" s="756"/>
      <c r="AL1141" s="756"/>
      <c r="AM1141" s="756"/>
      <c r="AN1141" s="756"/>
      <c r="AO1141" s="685"/>
      <c r="AP1141" s="705">
        <f t="shared" si="112"/>
        <v>1129</v>
      </c>
      <c r="AQ1141" s="756"/>
      <c r="AR1141" s="756"/>
      <c r="AS1141" s="756"/>
      <c r="AT1141" s="756"/>
      <c r="AU1141" s="756"/>
      <c r="AV1141" s="756"/>
      <c r="AW1141" s="756"/>
    </row>
    <row r="1142" spans="2:49" x14ac:dyDescent="0.25">
      <c r="B1142" s="705">
        <v>1130</v>
      </c>
      <c r="C1142" s="951">
        <f>(1+_xlfn.XLOOKUP(INT((B1142-1)/12)+1,'ZC Curve'!$B$8:$B$107,'ZC Curve'!R$8:R$107,,0))^(1/12)-1</f>
        <v>0</v>
      </c>
      <c r="D1142" s="946">
        <f t="shared" si="107"/>
        <v>1</v>
      </c>
      <c r="E1142" s="594"/>
      <c r="F1142" s="705">
        <f t="shared" si="108"/>
        <v>1130</v>
      </c>
      <c r="G1142" s="756"/>
      <c r="H1142" s="756"/>
      <c r="I1142" s="756"/>
      <c r="J1142" s="756"/>
      <c r="K1142" s="756"/>
      <c r="L1142" s="756"/>
      <c r="M1142" s="756"/>
      <c r="N1142" s="594"/>
      <c r="O1142" s="705">
        <f t="shared" si="109"/>
        <v>1130</v>
      </c>
      <c r="P1142" s="756"/>
      <c r="Q1142" s="756"/>
      <c r="R1142" s="756"/>
      <c r="S1142" s="756"/>
      <c r="T1142" s="756"/>
      <c r="U1142" s="756"/>
      <c r="V1142" s="756"/>
      <c r="W1142" s="594"/>
      <c r="X1142" s="705">
        <f t="shared" si="110"/>
        <v>1130</v>
      </c>
      <c r="Y1142" s="756"/>
      <c r="Z1142" s="756"/>
      <c r="AA1142" s="756"/>
      <c r="AB1142" s="756"/>
      <c r="AC1142" s="756"/>
      <c r="AD1142" s="756"/>
      <c r="AE1142" s="756"/>
      <c r="AF1142" s="594"/>
      <c r="AG1142" s="705">
        <f t="shared" si="111"/>
        <v>1130</v>
      </c>
      <c r="AH1142" s="756"/>
      <c r="AI1142" s="756"/>
      <c r="AJ1142" s="756"/>
      <c r="AK1142" s="756"/>
      <c r="AL1142" s="756"/>
      <c r="AM1142" s="756"/>
      <c r="AN1142" s="756"/>
      <c r="AO1142" s="685"/>
      <c r="AP1142" s="705">
        <f t="shared" si="112"/>
        <v>1130</v>
      </c>
      <c r="AQ1142" s="756"/>
      <c r="AR1142" s="756"/>
      <c r="AS1142" s="756"/>
      <c r="AT1142" s="756"/>
      <c r="AU1142" s="756"/>
      <c r="AV1142" s="756"/>
      <c r="AW1142" s="756"/>
    </row>
    <row r="1143" spans="2:49" x14ac:dyDescent="0.25">
      <c r="B1143" s="705">
        <v>1131</v>
      </c>
      <c r="C1143" s="951">
        <f>(1+_xlfn.XLOOKUP(INT((B1143-1)/12)+1,'ZC Curve'!$B$8:$B$107,'ZC Curve'!R$8:R$107,,0))^(1/12)-1</f>
        <v>0</v>
      </c>
      <c r="D1143" s="946">
        <f t="shared" si="107"/>
        <v>1</v>
      </c>
      <c r="E1143" s="594"/>
      <c r="F1143" s="705">
        <f t="shared" si="108"/>
        <v>1131</v>
      </c>
      <c r="G1143" s="756"/>
      <c r="H1143" s="756"/>
      <c r="I1143" s="756"/>
      <c r="J1143" s="756"/>
      <c r="K1143" s="756"/>
      <c r="L1143" s="756"/>
      <c r="M1143" s="756"/>
      <c r="N1143" s="594"/>
      <c r="O1143" s="705">
        <f t="shared" si="109"/>
        <v>1131</v>
      </c>
      <c r="P1143" s="756"/>
      <c r="Q1143" s="756"/>
      <c r="R1143" s="756"/>
      <c r="S1143" s="756"/>
      <c r="T1143" s="756"/>
      <c r="U1143" s="756"/>
      <c r="V1143" s="756"/>
      <c r="W1143" s="594"/>
      <c r="X1143" s="705">
        <f t="shared" si="110"/>
        <v>1131</v>
      </c>
      <c r="Y1143" s="756"/>
      <c r="Z1143" s="756"/>
      <c r="AA1143" s="756"/>
      <c r="AB1143" s="756"/>
      <c r="AC1143" s="756"/>
      <c r="AD1143" s="756"/>
      <c r="AE1143" s="756"/>
      <c r="AF1143" s="594"/>
      <c r="AG1143" s="705">
        <f t="shared" si="111"/>
        <v>1131</v>
      </c>
      <c r="AH1143" s="756"/>
      <c r="AI1143" s="756"/>
      <c r="AJ1143" s="756"/>
      <c r="AK1143" s="756"/>
      <c r="AL1143" s="756"/>
      <c r="AM1143" s="756"/>
      <c r="AN1143" s="756"/>
      <c r="AO1143" s="685"/>
      <c r="AP1143" s="705">
        <f t="shared" si="112"/>
        <v>1131</v>
      </c>
      <c r="AQ1143" s="756"/>
      <c r="AR1143" s="756"/>
      <c r="AS1143" s="756"/>
      <c r="AT1143" s="756"/>
      <c r="AU1143" s="756"/>
      <c r="AV1143" s="756"/>
      <c r="AW1143" s="756"/>
    </row>
    <row r="1144" spans="2:49" x14ac:dyDescent="0.25">
      <c r="B1144" s="705">
        <v>1132</v>
      </c>
      <c r="C1144" s="951">
        <f>(1+_xlfn.XLOOKUP(INT((B1144-1)/12)+1,'ZC Curve'!$B$8:$B$107,'ZC Curve'!R$8:R$107,,0))^(1/12)-1</f>
        <v>0</v>
      </c>
      <c r="D1144" s="946">
        <f t="shared" si="107"/>
        <v>1</v>
      </c>
      <c r="E1144" s="594"/>
      <c r="F1144" s="705">
        <f t="shared" si="108"/>
        <v>1132</v>
      </c>
      <c r="G1144" s="756"/>
      <c r="H1144" s="756"/>
      <c r="I1144" s="756"/>
      <c r="J1144" s="756"/>
      <c r="K1144" s="756"/>
      <c r="L1144" s="756"/>
      <c r="M1144" s="756"/>
      <c r="N1144" s="594"/>
      <c r="O1144" s="705">
        <f t="shared" si="109"/>
        <v>1132</v>
      </c>
      <c r="P1144" s="756"/>
      <c r="Q1144" s="756"/>
      <c r="R1144" s="756"/>
      <c r="S1144" s="756"/>
      <c r="T1144" s="756"/>
      <c r="U1144" s="756"/>
      <c r="V1144" s="756"/>
      <c r="W1144" s="594"/>
      <c r="X1144" s="705">
        <f t="shared" si="110"/>
        <v>1132</v>
      </c>
      <c r="Y1144" s="756"/>
      <c r="Z1144" s="756"/>
      <c r="AA1144" s="756"/>
      <c r="AB1144" s="756"/>
      <c r="AC1144" s="756"/>
      <c r="AD1144" s="756"/>
      <c r="AE1144" s="756"/>
      <c r="AF1144" s="594"/>
      <c r="AG1144" s="705">
        <f t="shared" si="111"/>
        <v>1132</v>
      </c>
      <c r="AH1144" s="756"/>
      <c r="AI1144" s="756"/>
      <c r="AJ1144" s="756"/>
      <c r="AK1144" s="756"/>
      <c r="AL1144" s="756"/>
      <c r="AM1144" s="756"/>
      <c r="AN1144" s="756"/>
      <c r="AO1144" s="685"/>
      <c r="AP1144" s="705">
        <f t="shared" si="112"/>
        <v>1132</v>
      </c>
      <c r="AQ1144" s="756"/>
      <c r="AR1144" s="756"/>
      <c r="AS1144" s="756"/>
      <c r="AT1144" s="756"/>
      <c r="AU1144" s="756"/>
      <c r="AV1144" s="756"/>
      <c r="AW1144" s="756"/>
    </row>
    <row r="1145" spans="2:49" x14ac:dyDescent="0.25">
      <c r="B1145" s="705">
        <v>1133</v>
      </c>
      <c r="C1145" s="951">
        <f>(1+_xlfn.XLOOKUP(INT((B1145-1)/12)+1,'ZC Curve'!$B$8:$B$107,'ZC Curve'!R$8:R$107,,0))^(1/12)-1</f>
        <v>0</v>
      </c>
      <c r="D1145" s="946">
        <f t="shared" si="107"/>
        <v>1</v>
      </c>
      <c r="E1145" s="594"/>
      <c r="F1145" s="705">
        <f t="shared" si="108"/>
        <v>1133</v>
      </c>
      <c r="G1145" s="756"/>
      <c r="H1145" s="756"/>
      <c r="I1145" s="756"/>
      <c r="J1145" s="756"/>
      <c r="K1145" s="756"/>
      <c r="L1145" s="756"/>
      <c r="M1145" s="756"/>
      <c r="N1145" s="594"/>
      <c r="O1145" s="705">
        <f t="shared" si="109"/>
        <v>1133</v>
      </c>
      <c r="P1145" s="756"/>
      <c r="Q1145" s="756"/>
      <c r="R1145" s="756"/>
      <c r="S1145" s="756"/>
      <c r="T1145" s="756"/>
      <c r="U1145" s="756"/>
      <c r="V1145" s="756"/>
      <c r="W1145" s="594"/>
      <c r="X1145" s="705">
        <f t="shared" si="110"/>
        <v>1133</v>
      </c>
      <c r="Y1145" s="756"/>
      <c r="Z1145" s="756"/>
      <c r="AA1145" s="756"/>
      <c r="AB1145" s="756"/>
      <c r="AC1145" s="756"/>
      <c r="AD1145" s="756"/>
      <c r="AE1145" s="756"/>
      <c r="AF1145" s="594"/>
      <c r="AG1145" s="705">
        <f t="shared" si="111"/>
        <v>1133</v>
      </c>
      <c r="AH1145" s="756"/>
      <c r="AI1145" s="756"/>
      <c r="AJ1145" s="756"/>
      <c r="AK1145" s="756"/>
      <c r="AL1145" s="756"/>
      <c r="AM1145" s="756"/>
      <c r="AN1145" s="756"/>
      <c r="AO1145" s="685"/>
      <c r="AP1145" s="705">
        <f t="shared" si="112"/>
        <v>1133</v>
      </c>
      <c r="AQ1145" s="756"/>
      <c r="AR1145" s="756"/>
      <c r="AS1145" s="756"/>
      <c r="AT1145" s="756"/>
      <c r="AU1145" s="756"/>
      <c r="AV1145" s="756"/>
      <c r="AW1145" s="756"/>
    </row>
    <row r="1146" spans="2:49" x14ac:dyDescent="0.25">
      <c r="B1146" s="705">
        <v>1134</v>
      </c>
      <c r="C1146" s="951">
        <f>(1+_xlfn.XLOOKUP(INT((B1146-1)/12)+1,'ZC Curve'!$B$8:$B$107,'ZC Curve'!R$8:R$107,,0))^(1/12)-1</f>
        <v>0</v>
      </c>
      <c r="D1146" s="946">
        <f t="shared" si="107"/>
        <v>1</v>
      </c>
      <c r="E1146" s="594"/>
      <c r="F1146" s="705">
        <f t="shared" si="108"/>
        <v>1134</v>
      </c>
      <c r="G1146" s="756"/>
      <c r="H1146" s="756"/>
      <c r="I1146" s="756"/>
      <c r="J1146" s="756"/>
      <c r="K1146" s="756"/>
      <c r="L1146" s="756"/>
      <c r="M1146" s="756"/>
      <c r="N1146" s="594"/>
      <c r="O1146" s="705">
        <f t="shared" si="109"/>
        <v>1134</v>
      </c>
      <c r="P1146" s="756"/>
      <c r="Q1146" s="756"/>
      <c r="R1146" s="756"/>
      <c r="S1146" s="756"/>
      <c r="T1146" s="756"/>
      <c r="U1146" s="756"/>
      <c r="V1146" s="756"/>
      <c r="W1146" s="594"/>
      <c r="X1146" s="705">
        <f t="shared" si="110"/>
        <v>1134</v>
      </c>
      <c r="Y1146" s="756"/>
      <c r="Z1146" s="756"/>
      <c r="AA1146" s="756"/>
      <c r="AB1146" s="756"/>
      <c r="AC1146" s="756"/>
      <c r="AD1146" s="756"/>
      <c r="AE1146" s="756"/>
      <c r="AF1146" s="594"/>
      <c r="AG1146" s="705">
        <f t="shared" si="111"/>
        <v>1134</v>
      </c>
      <c r="AH1146" s="756"/>
      <c r="AI1146" s="756"/>
      <c r="AJ1146" s="756"/>
      <c r="AK1146" s="756"/>
      <c r="AL1146" s="756"/>
      <c r="AM1146" s="756"/>
      <c r="AN1146" s="756"/>
      <c r="AO1146" s="685"/>
      <c r="AP1146" s="705">
        <f t="shared" si="112"/>
        <v>1134</v>
      </c>
      <c r="AQ1146" s="756"/>
      <c r="AR1146" s="756"/>
      <c r="AS1146" s="756"/>
      <c r="AT1146" s="756"/>
      <c r="AU1146" s="756"/>
      <c r="AV1146" s="756"/>
      <c r="AW1146" s="756"/>
    </row>
    <row r="1147" spans="2:49" x14ac:dyDescent="0.25">
      <c r="B1147" s="705">
        <v>1135</v>
      </c>
      <c r="C1147" s="951">
        <f>(1+_xlfn.XLOOKUP(INT((B1147-1)/12)+1,'ZC Curve'!$B$8:$B$107,'ZC Curve'!R$8:R$107,,0))^(1/12)-1</f>
        <v>0</v>
      </c>
      <c r="D1147" s="946">
        <f t="shared" si="107"/>
        <v>1</v>
      </c>
      <c r="E1147" s="594"/>
      <c r="F1147" s="705">
        <f t="shared" si="108"/>
        <v>1135</v>
      </c>
      <c r="G1147" s="756"/>
      <c r="H1147" s="756"/>
      <c r="I1147" s="756"/>
      <c r="J1147" s="756"/>
      <c r="K1147" s="756"/>
      <c r="L1147" s="756"/>
      <c r="M1147" s="756"/>
      <c r="N1147" s="594"/>
      <c r="O1147" s="705">
        <f t="shared" si="109"/>
        <v>1135</v>
      </c>
      <c r="P1147" s="756"/>
      <c r="Q1147" s="756"/>
      <c r="R1147" s="756"/>
      <c r="S1147" s="756"/>
      <c r="T1147" s="756"/>
      <c r="U1147" s="756"/>
      <c r="V1147" s="756"/>
      <c r="W1147" s="594"/>
      <c r="X1147" s="705">
        <f t="shared" si="110"/>
        <v>1135</v>
      </c>
      <c r="Y1147" s="756"/>
      <c r="Z1147" s="756"/>
      <c r="AA1147" s="756"/>
      <c r="AB1147" s="756"/>
      <c r="AC1147" s="756"/>
      <c r="AD1147" s="756"/>
      <c r="AE1147" s="756"/>
      <c r="AF1147" s="594"/>
      <c r="AG1147" s="705">
        <f t="shared" si="111"/>
        <v>1135</v>
      </c>
      <c r="AH1147" s="756"/>
      <c r="AI1147" s="756"/>
      <c r="AJ1147" s="756"/>
      <c r="AK1147" s="756"/>
      <c r="AL1147" s="756"/>
      <c r="AM1147" s="756"/>
      <c r="AN1147" s="756"/>
      <c r="AO1147" s="685"/>
      <c r="AP1147" s="705">
        <f t="shared" si="112"/>
        <v>1135</v>
      </c>
      <c r="AQ1147" s="756"/>
      <c r="AR1147" s="756"/>
      <c r="AS1147" s="756"/>
      <c r="AT1147" s="756"/>
      <c r="AU1147" s="756"/>
      <c r="AV1147" s="756"/>
      <c r="AW1147" s="756"/>
    </row>
    <row r="1148" spans="2:49" x14ac:dyDescent="0.25">
      <c r="B1148" s="705">
        <v>1136</v>
      </c>
      <c r="C1148" s="951">
        <f>(1+_xlfn.XLOOKUP(INT((B1148-1)/12)+1,'ZC Curve'!$B$8:$B$107,'ZC Curve'!R$8:R$107,,0))^(1/12)-1</f>
        <v>0</v>
      </c>
      <c r="D1148" s="946">
        <f t="shared" si="107"/>
        <v>1</v>
      </c>
      <c r="E1148" s="594"/>
      <c r="F1148" s="705">
        <f t="shared" si="108"/>
        <v>1136</v>
      </c>
      <c r="G1148" s="756"/>
      <c r="H1148" s="756"/>
      <c r="I1148" s="756"/>
      <c r="J1148" s="756"/>
      <c r="K1148" s="756"/>
      <c r="L1148" s="756"/>
      <c r="M1148" s="756"/>
      <c r="N1148" s="594"/>
      <c r="O1148" s="705">
        <f t="shared" si="109"/>
        <v>1136</v>
      </c>
      <c r="P1148" s="756"/>
      <c r="Q1148" s="756"/>
      <c r="R1148" s="756"/>
      <c r="S1148" s="756"/>
      <c r="T1148" s="756"/>
      <c r="U1148" s="756"/>
      <c r="V1148" s="756"/>
      <c r="W1148" s="594"/>
      <c r="X1148" s="705">
        <f t="shared" si="110"/>
        <v>1136</v>
      </c>
      <c r="Y1148" s="756"/>
      <c r="Z1148" s="756"/>
      <c r="AA1148" s="756"/>
      <c r="AB1148" s="756"/>
      <c r="AC1148" s="756"/>
      <c r="AD1148" s="756"/>
      <c r="AE1148" s="756"/>
      <c r="AF1148" s="594"/>
      <c r="AG1148" s="705">
        <f t="shared" si="111"/>
        <v>1136</v>
      </c>
      <c r="AH1148" s="756"/>
      <c r="AI1148" s="756"/>
      <c r="AJ1148" s="756"/>
      <c r="AK1148" s="756"/>
      <c r="AL1148" s="756"/>
      <c r="AM1148" s="756"/>
      <c r="AN1148" s="756"/>
      <c r="AO1148" s="685"/>
      <c r="AP1148" s="705">
        <f t="shared" si="112"/>
        <v>1136</v>
      </c>
      <c r="AQ1148" s="756"/>
      <c r="AR1148" s="756"/>
      <c r="AS1148" s="756"/>
      <c r="AT1148" s="756"/>
      <c r="AU1148" s="756"/>
      <c r="AV1148" s="756"/>
      <c r="AW1148" s="756"/>
    </row>
    <row r="1149" spans="2:49" x14ac:dyDescent="0.25">
      <c r="B1149" s="705">
        <v>1137</v>
      </c>
      <c r="C1149" s="951">
        <f>(1+_xlfn.XLOOKUP(INT((B1149-1)/12)+1,'ZC Curve'!$B$8:$B$107,'ZC Curve'!R$8:R$107,,0))^(1/12)-1</f>
        <v>0</v>
      </c>
      <c r="D1149" s="946">
        <f t="shared" si="107"/>
        <v>1</v>
      </c>
      <c r="E1149" s="594"/>
      <c r="F1149" s="705">
        <f t="shared" si="108"/>
        <v>1137</v>
      </c>
      <c r="G1149" s="756"/>
      <c r="H1149" s="756"/>
      <c r="I1149" s="756"/>
      <c r="J1149" s="756"/>
      <c r="K1149" s="756"/>
      <c r="L1149" s="756"/>
      <c r="M1149" s="756"/>
      <c r="N1149" s="594"/>
      <c r="O1149" s="705">
        <f t="shared" si="109"/>
        <v>1137</v>
      </c>
      <c r="P1149" s="756"/>
      <c r="Q1149" s="756"/>
      <c r="R1149" s="756"/>
      <c r="S1149" s="756"/>
      <c r="T1149" s="756"/>
      <c r="U1149" s="756"/>
      <c r="V1149" s="756"/>
      <c r="W1149" s="594"/>
      <c r="X1149" s="705">
        <f t="shared" si="110"/>
        <v>1137</v>
      </c>
      <c r="Y1149" s="756"/>
      <c r="Z1149" s="756"/>
      <c r="AA1149" s="756"/>
      <c r="AB1149" s="756"/>
      <c r="AC1149" s="756"/>
      <c r="AD1149" s="756"/>
      <c r="AE1149" s="756"/>
      <c r="AF1149" s="594"/>
      <c r="AG1149" s="705">
        <f t="shared" si="111"/>
        <v>1137</v>
      </c>
      <c r="AH1149" s="756"/>
      <c r="AI1149" s="756"/>
      <c r="AJ1149" s="756"/>
      <c r="AK1149" s="756"/>
      <c r="AL1149" s="756"/>
      <c r="AM1149" s="756"/>
      <c r="AN1149" s="756"/>
      <c r="AO1149" s="685"/>
      <c r="AP1149" s="705">
        <f t="shared" si="112"/>
        <v>1137</v>
      </c>
      <c r="AQ1149" s="756"/>
      <c r="AR1149" s="756"/>
      <c r="AS1149" s="756"/>
      <c r="AT1149" s="756"/>
      <c r="AU1149" s="756"/>
      <c r="AV1149" s="756"/>
      <c r="AW1149" s="756"/>
    </row>
    <row r="1150" spans="2:49" x14ac:dyDescent="0.25">
      <c r="B1150" s="705">
        <v>1138</v>
      </c>
      <c r="C1150" s="951">
        <f>(1+_xlfn.XLOOKUP(INT((B1150-1)/12)+1,'ZC Curve'!$B$8:$B$107,'ZC Curve'!R$8:R$107,,0))^(1/12)-1</f>
        <v>0</v>
      </c>
      <c r="D1150" s="946">
        <f t="shared" si="107"/>
        <v>1</v>
      </c>
      <c r="E1150" s="594"/>
      <c r="F1150" s="705">
        <f t="shared" si="108"/>
        <v>1138</v>
      </c>
      <c r="G1150" s="756"/>
      <c r="H1150" s="756"/>
      <c r="I1150" s="756"/>
      <c r="J1150" s="756"/>
      <c r="K1150" s="756"/>
      <c r="L1150" s="756"/>
      <c r="M1150" s="756"/>
      <c r="N1150" s="594"/>
      <c r="O1150" s="705">
        <f t="shared" si="109"/>
        <v>1138</v>
      </c>
      <c r="P1150" s="756"/>
      <c r="Q1150" s="756"/>
      <c r="R1150" s="756"/>
      <c r="S1150" s="756"/>
      <c r="T1150" s="756"/>
      <c r="U1150" s="756"/>
      <c r="V1150" s="756"/>
      <c r="W1150" s="594"/>
      <c r="X1150" s="705">
        <f t="shared" si="110"/>
        <v>1138</v>
      </c>
      <c r="Y1150" s="756"/>
      <c r="Z1150" s="756"/>
      <c r="AA1150" s="756"/>
      <c r="AB1150" s="756"/>
      <c r="AC1150" s="756"/>
      <c r="AD1150" s="756"/>
      <c r="AE1150" s="756"/>
      <c r="AF1150" s="594"/>
      <c r="AG1150" s="705">
        <f t="shared" si="111"/>
        <v>1138</v>
      </c>
      <c r="AH1150" s="756"/>
      <c r="AI1150" s="756"/>
      <c r="AJ1150" s="756"/>
      <c r="AK1150" s="756"/>
      <c r="AL1150" s="756"/>
      <c r="AM1150" s="756"/>
      <c r="AN1150" s="756"/>
      <c r="AO1150" s="685"/>
      <c r="AP1150" s="705">
        <f t="shared" si="112"/>
        <v>1138</v>
      </c>
      <c r="AQ1150" s="756"/>
      <c r="AR1150" s="756"/>
      <c r="AS1150" s="756"/>
      <c r="AT1150" s="756"/>
      <c r="AU1150" s="756"/>
      <c r="AV1150" s="756"/>
      <c r="AW1150" s="756"/>
    </row>
    <row r="1151" spans="2:49" x14ac:dyDescent="0.25">
      <c r="B1151" s="705">
        <v>1139</v>
      </c>
      <c r="C1151" s="951">
        <f>(1+_xlfn.XLOOKUP(INT((B1151-1)/12)+1,'ZC Curve'!$B$8:$B$107,'ZC Curve'!R$8:R$107,,0))^(1/12)-1</f>
        <v>0</v>
      </c>
      <c r="D1151" s="946">
        <f t="shared" si="107"/>
        <v>1</v>
      </c>
      <c r="E1151" s="594"/>
      <c r="F1151" s="705">
        <f t="shared" si="108"/>
        <v>1139</v>
      </c>
      <c r="G1151" s="756"/>
      <c r="H1151" s="756"/>
      <c r="I1151" s="756"/>
      <c r="J1151" s="756"/>
      <c r="K1151" s="756"/>
      <c r="L1151" s="756"/>
      <c r="M1151" s="756"/>
      <c r="N1151" s="594"/>
      <c r="O1151" s="705">
        <f t="shared" si="109"/>
        <v>1139</v>
      </c>
      <c r="P1151" s="756"/>
      <c r="Q1151" s="756"/>
      <c r="R1151" s="756"/>
      <c r="S1151" s="756"/>
      <c r="T1151" s="756"/>
      <c r="U1151" s="756"/>
      <c r="V1151" s="756"/>
      <c r="W1151" s="594"/>
      <c r="X1151" s="705">
        <f t="shared" si="110"/>
        <v>1139</v>
      </c>
      <c r="Y1151" s="756"/>
      <c r="Z1151" s="756"/>
      <c r="AA1151" s="756"/>
      <c r="AB1151" s="756"/>
      <c r="AC1151" s="756"/>
      <c r="AD1151" s="756"/>
      <c r="AE1151" s="756"/>
      <c r="AF1151" s="594"/>
      <c r="AG1151" s="705">
        <f t="shared" si="111"/>
        <v>1139</v>
      </c>
      <c r="AH1151" s="756"/>
      <c r="AI1151" s="756"/>
      <c r="AJ1151" s="756"/>
      <c r="AK1151" s="756"/>
      <c r="AL1151" s="756"/>
      <c r="AM1151" s="756"/>
      <c r="AN1151" s="756"/>
      <c r="AO1151" s="685"/>
      <c r="AP1151" s="705">
        <f t="shared" si="112"/>
        <v>1139</v>
      </c>
      <c r="AQ1151" s="756"/>
      <c r="AR1151" s="756"/>
      <c r="AS1151" s="756"/>
      <c r="AT1151" s="756"/>
      <c r="AU1151" s="756"/>
      <c r="AV1151" s="756"/>
      <c r="AW1151" s="756"/>
    </row>
    <row r="1152" spans="2:49" x14ac:dyDescent="0.25">
      <c r="B1152" s="705">
        <v>1140</v>
      </c>
      <c r="C1152" s="951">
        <f>(1+_xlfn.XLOOKUP(INT((B1152-1)/12)+1,'ZC Curve'!$B$8:$B$107,'ZC Curve'!R$8:R$107,,0))^(1/12)-1</f>
        <v>0</v>
      </c>
      <c r="D1152" s="946">
        <f t="shared" si="107"/>
        <v>1</v>
      </c>
      <c r="E1152" s="594"/>
      <c r="F1152" s="705">
        <f t="shared" si="108"/>
        <v>1140</v>
      </c>
      <c r="G1152" s="756"/>
      <c r="H1152" s="756"/>
      <c r="I1152" s="756"/>
      <c r="J1152" s="756"/>
      <c r="K1152" s="756"/>
      <c r="L1152" s="756"/>
      <c r="M1152" s="756"/>
      <c r="N1152" s="594"/>
      <c r="O1152" s="705">
        <f t="shared" si="109"/>
        <v>1140</v>
      </c>
      <c r="P1152" s="756"/>
      <c r="Q1152" s="756"/>
      <c r="R1152" s="756"/>
      <c r="S1152" s="756"/>
      <c r="T1152" s="756"/>
      <c r="U1152" s="756"/>
      <c r="V1152" s="756"/>
      <c r="W1152" s="594"/>
      <c r="X1152" s="705">
        <f t="shared" si="110"/>
        <v>1140</v>
      </c>
      <c r="Y1152" s="756"/>
      <c r="Z1152" s="756"/>
      <c r="AA1152" s="756"/>
      <c r="AB1152" s="756"/>
      <c r="AC1152" s="756"/>
      <c r="AD1152" s="756"/>
      <c r="AE1152" s="756"/>
      <c r="AF1152" s="594"/>
      <c r="AG1152" s="705">
        <f t="shared" si="111"/>
        <v>1140</v>
      </c>
      <c r="AH1152" s="756"/>
      <c r="AI1152" s="756"/>
      <c r="AJ1152" s="756"/>
      <c r="AK1152" s="756"/>
      <c r="AL1152" s="756"/>
      <c r="AM1152" s="756"/>
      <c r="AN1152" s="756"/>
      <c r="AO1152" s="685"/>
      <c r="AP1152" s="705">
        <f t="shared" si="112"/>
        <v>1140</v>
      </c>
      <c r="AQ1152" s="756"/>
      <c r="AR1152" s="756"/>
      <c r="AS1152" s="756"/>
      <c r="AT1152" s="756"/>
      <c r="AU1152" s="756"/>
      <c r="AV1152" s="756"/>
      <c r="AW1152" s="756"/>
    </row>
    <row r="1153" spans="2:49" x14ac:dyDescent="0.25">
      <c r="B1153" s="705">
        <v>1141</v>
      </c>
      <c r="C1153" s="951">
        <f>(1+_xlfn.XLOOKUP(INT((B1153-1)/12)+1,'ZC Curve'!$B$8:$B$107,'ZC Curve'!R$8:R$107,,0))^(1/12)-1</f>
        <v>0</v>
      </c>
      <c r="D1153" s="946">
        <f t="shared" si="107"/>
        <v>1</v>
      </c>
      <c r="E1153" s="594"/>
      <c r="F1153" s="705">
        <f t="shared" si="108"/>
        <v>1141</v>
      </c>
      <c r="G1153" s="756"/>
      <c r="H1153" s="756"/>
      <c r="I1153" s="756"/>
      <c r="J1153" s="756"/>
      <c r="K1153" s="756"/>
      <c r="L1153" s="756"/>
      <c r="M1153" s="756"/>
      <c r="N1153" s="594"/>
      <c r="O1153" s="705">
        <f t="shared" si="109"/>
        <v>1141</v>
      </c>
      <c r="P1153" s="756"/>
      <c r="Q1153" s="756"/>
      <c r="R1153" s="756"/>
      <c r="S1153" s="756"/>
      <c r="T1153" s="756"/>
      <c r="U1153" s="756"/>
      <c r="V1153" s="756"/>
      <c r="W1153" s="594"/>
      <c r="X1153" s="705">
        <f t="shared" si="110"/>
        <v>1141</v>
      </c>
      <c r="Y1153" s="756"/>
      <c r="Z1153" s="756"/>
      <c r="AA1153" s="756"/>
      <c r="AB1153" s="756"/>
      <c r="AC1153" s="756"/>
      <c r="AD1153" s="756"/>
      <c r="AE1153" s="756"/>
      <c r="AF1153" s="594"/>
      <c r="AG1153" s="705">
        <f t="shared" si="111"/>
        <v>1141</v>
      </c>
      <c r="AH1153" s="756"/>
      <c r="AI1153" s="756"/>
      <c r="AJ1153" s="756"/>
      <c r="AK1153" s="756"/>
      <c r="AL1153" s="756"/>
      <c r="AM1153" s="756"/>
      <c r="AN1153" s="756"/>
      <c r="AO1153" s="685"/>
      <c r="AP1153" s="705">
        <f t="shared" si="112"/>
        <v>1141</v>
      </c>
      <c r="AQ1153" s="756"/>
      <c r="AR1153" s="756"/>
      <c r="AS1153" s="756"/>
      <c r="AT1153" s="756"/>
      <c r="AU1153" s="756"/>
      <c r="AV1153" s="756"/>
      <c r="AW1153" s="756"/>
    </row>
    <row r="1154" spans="2:49" x14ac:dyDescent="0.25">
      <c r="B1154" s="705">
        <v>1142</v>
      </c>
      <c r="C1154" s="951">
        <f>(1+_xlfn.XLOOKUP(INT((B1154-1)/12)+1,'ZC Curve'!$B$8:$B$107,'ZC Curve'!R$8:R$107,,0))^(1/12)-1</f>
        <v>0</v>
      </c>
      <c r="D1154" s="946">
        <f t="shared" si="107"/>
        <v>1</v>
      </c>
      <c r="E1154" s="594"/>
      <c r="F1154" s="705">
        <f t="shared" si="108"/>
        <v>1142</v>
      </c>
      <c r="G1154" s="756"/>
      <c r="H1154" s="756"/>
      <c r="I1154" s="756"/>
      <c r="J1154" s="756"/>
      <c r="K1154" s="756"/>
      <c r="L1154" s="756"/>
      <c r="M1154" s="756"/>
      <c r="N1154" s="594"/>
      <c r="O1154" s="705">
        <f t="shared" si="109"/>
        <v>1142</v>
      </c>
      <c r="P1154" s="756"/>
      <c r="Q1154" s="756"/>
      <c r="R1154" s="756"/>
      <c r="S1154" s="756"/>
      <c r="T1154" s="756"/>
      <c r="U1154" s="756"/>
      <c r="V1154" s="756"/>
      <c r="W1154" s="594"/>
      <c r="X1154" s="705">
        <f t="shared" si="110"/>
        <v>1142</v>
      </c>
      <c r="Y1154" s="756"/>
      <c r="Z1154" s="756"/>
      <c r="AA1154" s="756"/>
      <c r="AB1154" s="756"/>
      <c r="AC1154" s="756"/>
      <c r="AD1154" s="756"/>
      <c r="AE1154" s="756"/>
      <c r="AF1154" s="594"/>
      <c r="AG1154" s="705">
        <f t="shared" si="111"/>
        <v>1142</v>
      </c>
      <c r="AH1154" s="756"/>
      <c r="AI1154" s="756"/>
      <c r="AJ1154" s="756"/>
      <c r="AK1154" s="756"/>
      <c r="AL1154" s="756"/>
      <c r="AM1154" s="756"/>
      <c r="AN1154" s="756"/>
      <c r="AO1154" s="685"/>
      <c r="AP1154" s="705">
        <f t="shared" si="112"/>
        <v>1142</v>
      </c>
      <c r="AQ1154" s="756"/>
      <c r="AR1154" s="756"/>
      <c r="AS1154" s="756"/>
      <c r="AT1154" s="756"/>
      <c r="AU1154" s="756"/>
      <c r="AV1154" s="756"/>
      <c r="AW1154" s="756"/>
    </row>
    <row r="1155" spans="2:49" x14ac:dyDescent="0.25">
      <c r="B1155" s="705">
        <v>1143</v>
      </c>
      <c r="C1155" s="951">
        <f>(1+_xlfn.XLOOKUP(INT((B1155-1)/12)+1,'ZC Curve'!$B$8:$B$107,'ZC Curve'!R$8:R$107,,0))^(1/12)-1</f>
        <v>0</v>
      </c>
      <c r="D1155" s="946">
        <f t="shared" si="107"/>
        <v>1</v>
      </c>
      <c r="E1155" s="594"/>
      <c r="F1155" s="705">
        <f t="shared" si="108"/>
        <v>1143</v>
      </c>
      <c r="G1155" s="756"/>
      <c r="H1155" s="756"/>
      <c r="I1155" s="756"/>
      <c r="J1155" s="756"/>
      <c r="K1155" s="756"/>
      <c r="L1155" s="756"/>
      <c r="M1155" s="756"/>
      <c r="N1155" s="594"/>
      <c r="O1155" s="705">
        <f t="shared" si="109"/>
        <v>1143</v>
      </c>
      <c r="P1155" s="756"/>
      <c r="Q1155" s="756"/>
      <c r="R1155" s="756"/>
      <c r="S1155" s="756"/>
      <c r="T1155" s="756"/>
      <c r="U1155" s="756"/>
      <c r="V1155" s="756"/>
      <c r="W1155" s="594"/>
      <c r="X1155" s="705">
        <f t="shared" si="110"/>
        <v>1143</v>
      </c>
      <c r="Y1155" s="756"/>
      <c r="Z1155" s="756"/>
      <c r="AA1155" s="756"/>
      <c r="AB1155" s="756"/>
      <c r="AC1155" s="756"/>
      <c r="AD1155" s="756"/>
      <c r="AE1155" s="756"/>
      <c r="AF1155" s="594"/>
      <c r="AG1155" s="705">
        <f t="shared" si="111"/>
        <v>1143</v>
      </c>
      <c r="AH1155" s="756"/>
      <c r="AI1155" s="756"/>
      <c r="AJ1155" s="756"/>
      <c r="AK1155" s="756"/>
      <c r="AL1155" s="756"/>
      <c r="AM1155" s="756"/>
      <c r="AN1155" s="756"/>
      <c r="AO1155" s="685"/>
      <c r="AP1155" s="705">
        <f t="shared" si="112"/>
        <v>1143</v>
      </c>
      <c r="AQ1155" s="756"/>
      <c r="AR1155" s="756"/>
      <c r="AS1155" s="756"/>
      <c r="AT1155" s="756"/>
      <c r="AU1155" s="756"/>
      <c r="AV1155" s="756"/>
      <c r="AW1155" s="756"/>
    </row>
    <row r="1156" spans="2:49" x14ac:dyDescent="0.25">
      <c r="B1156" s="705">
        <v>1144</v>
      </c>
      <c r="C1156" s="951">
        <f>(1+_xlfn.XLOOKUP(INT((B1156-1)/12)+1,'ZC Curve'!$B$8:$B$107,'ZC Curve'!R$8:R$107,,0))^(1/12)-1</f>
        <v>0</v>
      </c>
      <c r="D1156" s="946">
        <f t="shared" si="107"/>
        <v>1</v>
      </c>
      <c r="E1156" s="594"/>
      <c r="F1156" s="705">
        <f t="shared" si="108"/>
        <v>1144</v>
      </c>
      <c r="G1156" s="756"/>
      <c r="H1156" s="756"/>
      <c r="I1156" s="756"/>
      <c r="J1156" s="756"/>
      <c r="K1156" s="756"/>
      <c r="L1156" s="756"/>
      <c r="M1156" s="756"/>
      <c r="N1156" s="594"/>
      <c r="O1156" s="705">
        <f t="shared" si="109"/>
        <v>1144</v>
      </c>
      <c r="P1156" s="756"/>
      <c r="Q1156" s="756"/>
      <c r="R1156" s="756"/>
      <c r="S1156" s="756"/>
      <c r="T1156" s="756"/>
      <c r="U1156" s="756"/>
      <c r="V1156" s="756"/>
      <c r="W1156" s="594"/>
      <c r="X1156" s="705">
        <f t="shared" si="110"/>
        <v>1144</v>
      </c>
      <c r="Y1156" s="756"/>
      <c r="Z1156" s="756"/>
      <c r="AA1156" s="756"/>
      <c r="AB1156" s="756"/>
      <c r="AC1156" s="756"/>
      <c r="AD1156" s="756"/>
      <c r="AE1156" s="756"/>
      <c r="AF1156" s="594"/>
      <c r="AG1156" s="705">
        <f t="shared" si="111"/>
        <v>1144</v>
      </c>
      <c r="AH1156" s="756"/>
      <c r="AI1156" s="756"/>
      <c r="AJ1156" s="756"/>
      <c r="AK1156" s="756"/>
      <c r="AL1156" s="756"/>
      <c r="AM1156" s="756"/>
      <c r="AN1156" s="756"/>
      <c r="AO1156" s="685"/>
      <c r="AP1156" s="705">
        <f t="shared" si="112"/>
        <v>1144</v>
      </c>
      <c r="AQ1156" s="756"/>
      <c r="AR1156" s="756"/>
      <c r="AS1156" s="756"/>
      <c r="AT1156" s="756"/>
      <c r="AU1156" s="756"/>
      <c r="AV1156" s="756"/>
      <c r="AW1156" s="756"/>
    </row>
    <row r="1157" spans="2:49" x14ac:dyDescent="0.25">
      <c r="B1157" s="705">
        <v>1145</v>
      </c>
      <c r="C1157" s="951">
        <f>(1+_xlfn.XLOOKUP(INT((B1157-1)/12)+1,'ZC Curve'!$B$8:$B$107,'ZC Curve'!R$8:R$107,,0))^(1/12)-1</f>
        <v>0</v>
      </c>
      <c r="D1157" s="946">
        <f t="shared" si="107"/>
        <v>1</v>
      </c>
      <c r="E1157" s="594"/>
      <c r="F1157" s="705">
        <f t="shared" si="108"/>
        <v>1145</v>
      </c>
      <c r="G1157" s="756"/>
      <c r="H1157" s="756"/>
      <c r="I1157" s="756"/>
      <c r="J1157" s="756"/>
      <c r="K1157" s="756"/>
      <c r="L1157" s="756"/>
      <c r="M1157" s="756"/>
      <c r="N1157" s="594"/>
      <c r="O1157" s="705">
        <f t="shared" si="109"/>
        <v>1145</v>
      </c>
      <c r="P1157" s="756"/>
      <c r="Q1157" s="756"/>
      <c r="R1157" s="756"/>
      <c r="S1157" s="756"/>
      <c r="T1157" s="756"/>
      <c r="U1157" s="756"/>
      <c r="V1157" s="756"/>
      <c r="W1157" s="594"/>
      <c r="X1157" s="705">
        <f t="shared" si="110"/>
        <v>1145</v>
      </c>
      <c r="Y1157" s="756"/>
      <c r="Z1157" s="756"/>
      <c r="AA1157" s="756"/>
      <c r="AB1157" s="756"/>
      <c r="AC1157" s="756"/>
      <c r="AD1157" s="756"/>
      <c r="AE1157" s="756"/>
      <c r="AF1157" s="594"/>
      <c r="AG1157" s="705">
        <f t="shared" si="111"/>
        <v>1145</v>
      </c>
      <c r="AH1157" s="756"/>
      <c r="AI1157" s="756"/>
      <c r="AJ1157" s="756"/>
      <c r="AK1157" s="756"/>
      <c r="AL1157" s="756"/>
      <c r="AM1157" s="756"/>
      <c r="AN1157" s="756"/>
      <c r="AO1157" s="685"/>
      <c r="AP1157" s="705">
        <f t="shared" si="112"/>
        <v>1145</v>
      </c>
      <c r="AQ1157" s="756"/>
      <c r="AR1157" s="756"/>
      <c r="AS1157" s="756"/>
      <c r="AT1157" s="756"/>
      <c r="AU1157" s="756"/>
      <c r="AV1157" s="756"/>
      <c r="AW1157" s="756"/>
    </row>
    <row r="1158" spans="2:49" x14ac:dyDescent="0.25">
      <c r="B1158" s="705">
        <v>1146</v>
      </c>
      <c r="C1158" s="951">
        <f>(1+_xlfn.XLOOKUP(INT((B1158-1)/12)+1,'ZC Curve'!$B$8:$B$107,'ZC Curve'!R$8:R$107,,0))^(1/12)-1</f>
        <v>0</v>
      </c>
      <c r="D1158" s="946">
        <f t="shared" si="107"/>
        <v>1</v>
      </c>
      <c r="E1158" s="594"/>
      <c r="F1158" s="705">
        <f t="shared" si="108"/>
        <v>1146</v>
      </c>
      <c r="G1158" s="756"/>
      <c r="H1158" s="756"/>
      <c r="I1158" s="756"/>
      <c r="J1158" s="756"/>
      <c r="K1158" s="756"/>
      <c r="L1158" s="756"/>
      <c r="M1158" s="756"/>
      <c r="N1158" s="594"/>
      <c r="O1158" s="705">
        <f t="shared" si="109"/>
        <v>1146</v>
      </c>
      <c r="P1158" s="756"/>
      <c r="Q1158" s="756"/>
      <c r="R1158" s="756"/>
      <c r="S1158" s="756"/>
      <c r="T1158" s="756"/>
      <c r="U1158" s="756"/>
      <c r="V1158" s="756"/>
      <c r="W1158" s="594"/>
      <c r="X1158" s="705">
        <f t="shared" si="110"/>
        <v>1146</v>
      </c>
      <c r="Y1158" s="756"/>
      <c r="Z1158" s="756"/>
      <c r="AA1158" s="756"/>
      <c r="AB1158" s="756"/>
      <c r="AC1158" s="756"/>
      <c r="AD1158" s="756"/>
      <c r="AE1158" s="756"/>
      <c r="AF1158" s="594"/>
      <c r="AG1158" s="705">
        <f t="shared" si="111"/>
        <v>1146</v>
      </c>
      <c r="AH1158" s="756"/>
      <c r="AI1158" s="756"/>
      <c r="AJ1158" s="756"/>
      <c r="AK1158" s="756"/>
      <c r="AL1158" s="756"/>
      <c r="AM1158" s="756"/>
      <c r="AN1158" s="756"/>
      <c r="AO1158" s="685"/>
      <c r="AP1158" s="705">
        <f t="shared" si="112"/>
        <v>1146</v>
      </c>
      <c r="AQ1158" s="756"/>
      <c r="AR1158" s="756"/>
      <c r="AS1158" s="756"/>
      <c r="AT1158" s="756"/>
      <c r="AU1158" s="756"/>
      <c r="AV1158" s="756"/>
      <c r="AW1158" s="756"/>
    </row>
    <row r="1159" spans="2:49" x14ac:dyDescent="0.25">
      <c r="B1159" s="705">
        <v>1147</v>
      </c>
      <c r="C1159" s="951">
        <f>(1+_xlfn.XLOOKUP(INT((B1159-1)/12)+1,'ZC Curve'!$B$8:$B$107,'ZC Curve'!R$8:R$107,,0))^(1/12)-1</f>
        <v>0</v>
      </c>
      <c r="D1159" s="946">
        <f t="shared" si="107"/>
        <v>1</v>
      </c>
      <c r="E1159" s="594"/>
      <c r="F1159" s="705">
        <f t="shared" si="108"/>
        <v>1147</v>
      </c>
      <c r="G1159" s="756"/>
      <c r="H1159" s="756"/>
      <c r="I1159" s="756"/>
      <c r="J1159" s="756"/>
      <c r="K1159" s="756"/>
      <c r="L1159" s="756"/>
      <c r="M1159" s="756"/>
      <c r="N1159" s="594"/>
      <c r="O1159" s="705">
        <f t="shared" si="109"/>
        <v>1147</v>
      </c>
      <c r="P1159" s="756"/>
      <c r="Q1159" s="756"/>
      <c r="R1159" s="756"/>
      <c r="S1159" s="756"/>
      <c r="T1159" s="756"/>
      <c r="U1159" s="756"/>
      <c r="V1159" s="756"/>
      <c r="W1159" s="594"/>
      <c r="X1159" s="705">
        <f t="shared" si="110"/>
        <v>1147</v>
      </c>
      <c r="Y1159" s="756"/>
      <c r="Z1159" s="756"/>
      <c r="AA1159" s="756"/>
      <c r="AB1159" s="756"/>
      <c r="AC1159" s="756"/>
      <c r="AD1159" s="756"/>
      <c r="AE1159" s="756"/>
      <c r="AF1159" s="594"/>
      <c r="AG1159" s="705">
        <f t="shared" si="111"/>
        <v>1147</v>
      </c>
      <c r="AH1159" s="756"/>
      <c r="AI1159" s="756"/>
      <c r="AJ1159" s="756"/>
      <c r="AK1159" s="756"/>
      <c r="AL1159" s="756"/>
      <c r="AM1159" s="756"/>
      <c r="AN1159" s="756"/>
      <c r="AO1159" s="685"/>
      <c r="AP1159" s="705">
        <f t="shared" si="112"/>
        <v>1147</v>
      </c>
      <c r="AQ1159" s="756"/>
      <c r="AR1159" s="756"/>
      <c r="AS1159" s="756"/>
      <c r="AT1159" s="756"/>
      <c r="AU1159" s="756"/>
      <c r="AV1159" s="756"/>
      <c r="AW1159" s="756"/>
    </row>
    <row r="1160" spans="2:49" x14ac:dyDescent="0.25">
      <c r="B1160" s="705">
        <v>1148</v>
      </c>
      <c r="C1160" s="951">
        <f>(1+_xlfn.XLOOKUP(INT((B1160-1)/12)+1,'ZC Curve'!$B$8:$B$107,'ZC Curve'!R$8:R$107,,0))^(1/12)-1</f>
        <v>0</v>
      </c>
      <c r="D1160" s="946">
        <f t="shared" si="107"/>
        <v>1</v>
      </c>
      <c r="E1160" s="594"/>
      <c r="F1160" s="705">
        <f t="shared" si="108"/>
        <v>1148</v>
      </c>
      <c r="G1160" s="756"/>
      <c r="H1160" s="756"/>
      <c r="I1160" s="756"/>
      <c r="J1160" s="756"/>
      <c r="K1160" s="756"/>
      <c r="L1160" s="756"/>
      <c r="M1160" s="756"/>
      <c r="N1160" s="594"/>
      <c r="O1160" s="705">
        <f t="shared" si="109"/>
        <v>1148</v>
      </c>
      <c r="P1160" s="756"/>
      <c r="Q1160" s="756"/>
      <c r="R1160" s="756"/>
      <c r="S1160" s="756"/>
      <c r="T1160" s="756"/>
      <c r="U1160" s="756"/>
      <c r="V1160" s="756"/>
      <c r="W1160" s="594"/>
      <c r="X1160" s="705">
        <f t="shared" si="110"/>
        <v>1148</v>
      </c>
      <c r="Y1160" s="756"/>
      <c r="Z1160" s="756"/>
      <c r="AA1160" s="756"/>
      <c r="AB1160" s="756"/>
      <c r="AC1160" s="756"/>
      <c r="AD1160" s="756"/>
      <c r="AE1160" s="756"/>
      <c r="AF1160" s="594"/>
      <c r="AG1160" s="705">
        <f t="shared" si="111"/>
        <v>1148</v>
      </c>
      <c r="AH1160" s="756"/>
      <c r="AI1160" s="756"/>
      <c r="AJ1160" s="756"/>
      <c r="AK1160" s="756"/>
      <c r="AL1160" s="756"/>
      <c r="AM1160" s="756"/>
      <c r="AN1160" s="756"/>
      <c r="AO1160" s="685"/>
      <c r="AP1160" s="705">
        <f t="shared" si="112"/>
        <v>1148</v>
      </c>
      <c r="AQ1160" s="756"/>
      <c r="AR1160" s="756"/>
      <c r="AS1160" s="756"/>
      <c r="AT1160" s="756"/>
      <c r="AU1160" s="756"/>
      <c r="AV1160" s="756"/>
      <c r="AW1160" s="756"/>
    </row>
    <row r="1161" spans="2:49" x14ac:dyDescent="0.25">
      <c r="B1161" s="705">
        <v>1149</v>
      </c>
      <c r="C1161" s="951">
        <f>(1+_xlfn.XLOOKUP(INT((B1161-1)/12)+1,'ZC Curve'!$B$8:$B$107,'ZC Curve'!R$8:R$107,,0))^(1/12)-1</f>
        <v>0</v>
      </c>
      <c r="D1161" s="946">
        <f t="shared" si="107"/>
        <v>1</v>
      </c>
      <c r="E1161" s="594"/>
      <c r="F1161" s="705">
        <f t="shared" si="108"/>
        <v>1149</v>
      </c>
      <c r="G1161" s="756"/>
      <c r="H1161" s="756"/>
      <c r="I1161" s="756"/>
      <c r="J1161" s="756"/>
      <c r="K1161" s="756"/>
      <c r="L1161" s="756"/>
      <c r="M1161" s="756"/>
      <c r="N1161" s="594"/>
      <c r="O1161" s="705">
        <f t="shared" si="109"/>
        <v>1149</v>
      </c>
      <c r="P1161" s="756"/>
      <c r="Q1161" s="756"/>
      <c r="R1161" s="756"/>
      <c r="S1161" s="756"/>
      <c r="T1161" s="756"/>
      <c r="U1161" s="756"/>
      <c r="V1161" s="756"/>
      <c r="W1161" s="594"/>
      <c r="X1161" s="705">
        <f t="shared" si="110"/>
        <v>1149</v>
      </c>
      <c r="Y1161" s="756"/>
      <c r="Z1161" s="756"/>
      <c r="AA1161" s="756"/>
      <c r="AB1161" s="756"/>
      <c r="AC1161" s="756"/>
      <c r="AD1161" s="756"/>
      <c r="AE1161" s="756"/>
      <c r="AF1161" s="594"/>
      <c r="AG1161" s="705">
        <f t="shared" si="111"/>
        <v>1149</v>
      </c>
      <c r="AH1161" s="756"/>
      <c r="AI1161" s="756"/>
      <c r="AJ1161" s="756"/>
      <c r="AK1161" s="756"/>
      <c r="AL1161" s="756"/>
      <c r="AM1161" s="756"/>
      <c r="AN1161" s="756"/>
      <c r="AO1161" s="685"/>
      <c r="AP1161" s="705">
        <f t="shared" si="112"/>
        <v>1149</v>
      </c>
      <c r="AQ1161" s="756"/>
      <c r="AR1161" s="756"/>
      <c r="AS1161" s="756"/>
      <c r="AT1161" s="756"/>
      <c r="AU1161" s="756"/>
      <c r="AV1161" s="756"/>
      <c r="AW1161" s="756"/>
    </row>
    <row r="1162" spans="2:49" x14ac:dyDescent="0.25">
      <c r="B1162" s="705">
        <v>1150</v>
      </c>
      <c r="C1162" s="951">
        <f>(1+_xlfn.XLOOKUP(INT((B1162-1)/12)+1,'ZC Curve'!$B$8:$B$107,'ZC Curve'!R$8:R$107,,0))^(1/12)-1</f>
        <v>0</v>
      </c>
      <c r="D1162" s="946">
        <f t="shared" si="107"/>
        <v>1</v>
      </c>
      <c r="E1162" s="594"/>
      <c r="F1162" s="705">
        <f t="shared" si="108"/>
        <v>1150</v>
      </c>
      <c r="G1162" s="756"/>
      <c r="H1162" s="756"/>
      <c r="I1162" s="756"/>
      <c r="J1162" s="756"/>
      <c r="K1162" s="756"/>
      <c r="L1162" s="756"/>
      <c r="M1162" s="756"/>
      <c r="N1162" s="594"/>
      <c r="O1162" s="705">
        <f t="shared" si="109"/>
        <v>1150</v>
      </c>
      <c r="P1162" s="756"/>
      <c r="Q1162" s="756"/>
      <c r="R1162" s="756"/>
      <c r="S1162" s="756"/>
      <c r="T1162" s="756"/>
      <c r="U1162" s="756"/>
      <c r="V1162" s="756"/>
      <c r="W1162" s="594"/>
      <c r="X1162" s="705">
        <f t="shared" si="110"/>
        <v>1150</v>
      </c>
      <c r="Y1162" s="756"/>
      <c r="Z1162" s="756"/>
      <c r="AA1162" s="756"/>
      <c r="AB1162" s="756"/>
      <c r="AC1162" s="756"/>
      <c r="AD1162" s="756"/>
      <c r="AE1162" s="756"/>
      <c r="AF1162" s="594"/>
      <c r="AG1162" s="705">
        <f t="shared" si="111"/>
        <v>1150</v>
      </c>
      <c r="AH1162" s="756"/>
      <c r="AI1162" s="756"/>
      <c r="AJ1162" s="756"/>
      <c r="AK1162" s="756"/>
      <c r="AL1162" s="756"/>
      <c r="AM1162" s="756"/>
      <c r="AN1162" s="756"/>
      <c r="AO1162" s="685"/>
      <c r="AP1162" s="705">
        <f t="shared" si="112"/>
        <v>1150</v>
      </c>
      <c r="AQ1162" s="756"/>
      <c r="AR1162" s="756"/>
      <c r="AS1162" s="756"/>
      <c r="AT1162" s="756"/>
      <c r="AU1162" s="756"/>
      <c r="AV1162" s="756"/>
      <c r="AW1162" s="756"/>
    </row>
    <row r="1163" spans="2:49" x14ac:dyDescent="0.25">
      <c r="B1163" s="705">
        <v>1151</v>
      </c>
      <c r="C1163" s="951">
        <f>(1+_xlfn.XLOOKUP(INT((B1163-1)/12)+1,'ZC Curve'!$B$8:$B$107,'ZC Curve'!R$8:R$107,,0))^(1/12)-1</f>
        <v>0</v>
      </c>
      <c r="D1163" s="946">
        <f t="shared" si="107"/>
        <v>1</v>
      </c>
      <c r="E1163" s="594"/>
      <c r="F1163" s="705">
        <f t="shared" si="108"/>
        <v>1151</v>
      </c>
      <c r="G1163" s="756"/>
      <c r="H1163" s="756"/>
      <c r="I1163" s="756"/>
      <c r="J1163" s="756"/>
      <c r="K1163" s="756"/>
      <c r="L1163" s="756"/>
      <c r="M1163" s="756"/>
      <c r="N1163" s="594"/>
      <c r="O1163" s="705">
        <f t="shared" si="109"/>
        <v>1151</v>
      </c>
      <c r="P1163" s="756"/>
      <c r="Q1163" s="756"/>
      <c r="R1163" s="756"/>
      <c r="S1163" s="756"/>
      <c r="T1163" s="756"/>
      <c r="U1163" s="756"/>
      <c r="V1163" s="756"/>
      <c r="W1163" s="594"/>
      <c r="X1163" s="705">
        <f t="shared" si="110"/>
        <v>1151</v>
      </c>
      <c r="Y1163" s="756"/>
      <c r="Z1163" s="756"/>
      <c r="AA1163" s="756"/>
      <c r="AB1163" s="756"/>
      <c r="AC1163" s="756"/>
      <c r="AD1163" s="756"/>
      <c r="AE1163" s="756"/>
      <c r="AF1163" s="594"/>
      <c r="AG1163" s="705">
        <f t="shared" si="111"/>
        <v>1151</v>
      </c>
      <c r="AH1163" s="756"/>
      <c r="AI1163" s="756"/>
      <c r="AJ1163" s="756"/>
      <c r="AK1163" s="756"/>
      <c r="AL1163" s="756"/>
      <c r="AM1163" s="756"/>
      <c r="AN1163" s="756"/>
      <c r="AO1163" s="685"/>
      <c r="AP1163" s="705">
        <f t="shared" si="112"/>
        <v>1151</v>
      </c>
      <c r="AQ1163" s="756"/>
      <c r="AR1163" s="756"/>
      <c r="AS1163" s="756"/>
      <c r="AT1163" s="756"/>
      <c r="AU1163" s="756"/>
      <c r="AV1163" s="756"/>
      <c r="AW1163" s="756"/>
    </row>
    <row r="1164" spans="2:49" x14ac:dyDescent="0.25">
      <c r="B1164" s="705">
        <v>1152</v>
      </c>
      <c r="C1164" s="951">
        <f>(1+_xlfn.XLOOKUP(INT((B1164-1)/12)+1,'ZC Curve'!$B$8:$B$107,'ZC Curve'!R$8:R$107,,0))^(1/12)-1</f>
        <v>0</v>
      </c>
      <c r="D1164" s="946">
        <f t="shared" si="107"/>
        <v>1</v>
      </c>
      <c r="E1164" s="594"/>
      <c r="F1164" s="705">
        <f t="shared" si="108"/>
        <v>1152</v>
      </c>
      <c r="G1164" s="756"/>
      <c r="H1164" s="756"/>
      <c r="I1164" s="756"/>
      <c r="J1164" s="756"/>
      <c r="K1164" s="756"/>
      <c r="L1164" s="756"/>
      <c r="M1164" s="756"/>
      <c r="N1164" s="594"/>
      <c r="O1164" s="705">
        <f t="shared" si="109"/>
        <v>1152</v>
      </c>
      <c r="P1164" s="756"/>
      <c r="Q1164" s="756"/>
      <c r="R1164" s="756"/>
      <c r="S1164" s="756"/>
      <c r="T1164" s="756"/>
      <c r="U1164" s="756"/>
      <c r="V1164" s="756"/>
      <c r="W1164" s="594"/>
      <c r="X1164" s="705">
        <f t="shared" si="110"/>
        <v>1152</v>
      </c>
      <c r="Y1164" s="756"/>
      <c r="Z1164" s="756"/>
      <c r="AA1164" s="756"/>
      <c r="AB1164" s="756"/>
      <c r="AC1164" s="756"/>
      <c r="AD1164" s="756"/>
      <c r="AE1164" s="756"/>
      <c r="AF1164" s="594"/>
      <c r="AG1164" s="705">
        <f t="shared" si="111"/>
        <v>1152</v>
      </c>
      <c r="AH1164" s="756"/>
      <c r="AI1164" s="756"/>
      <c r="AJ1164" s="756"/>
      <c r="AK1164" s="756"/>
      <c r="AL1164" s="756"/>
      <c r="AM1164" s="756"/>
      <c r="AN1164" s="756"/>
      <c r="AO1164" s="685"/>
      <c r="AP1164" s="705">
        <f t="shared" si="112"/>
        <v>1152</v>
      </c>
      <c r="AQ1164" s="756"/>
      <c r="AR1164" s="756"/>
      <c r="AS1164" s="756"/>
      <c r="AT1164" s="756"/>
      <c r="AU1164" s="756"/>
      <c r="AV1164" s="756"/>
      <c r="AW1164" s="756"/>
    </row>
    <row r="1165" spans="2:49" x14ac:dyDescent="0.25">
      <c r="B1165" s="705">
        <v>1153</v>
      </c>
      <c r="C1165" s="951">
        <f>(1+_xlfn.XLOOKUP(INT((B1165-1)/12)+1,'ZC Curve'!$B$8:$B$107,'ZC Curve'!R$8:R$107,,0))^(1/12)-1</f>
        <v>0</v>
      </c>
      <c r="D1165" s="946">
        <f t="shared" si="107"/>
        <v>1</v>
      </c>
      <c r="E1165" s="594"/>
      <c r="F1165" s="705">
        <f t="shared" si="108"/>
        <v>1153</v>
      </c>
      <c r="G1165" s="756"/>
      <c r="H1165" s="756"/>
      <c r="I1165" s="756"/>
      <c r="J1165" s="756"/>
      <c r="K1165" s="756"/>
      <c r="L1165" s="756"/>
      <c r="M1165" s="756"/>
      <c r="N1165" s="594"/>
      <c r="O1165" s="705">
        <f t="shared" si="109"/>
        <v>1153</v>
      </c>
      <c r="P1165" s="756"/>
      <c r="Q1165" s="756"/>
      <c r="R1165" s="756"/>
      <c r="S1165" s="756"/>
      <c r="T1165" s="756"/>
      <c r="U1165" s="756"/>
      <c r="V1165" s="756"/>
      <c r="W1165" s="594"/>
      <c r="X1165" s="705">
        <f t="shared" si="110"/>
        <v>1153</v>
      </c>
      <c r="Y1165" s="756"/>
      <c r="Z1165" s="756"/>
      <c r="AA1165" s="756"/>
      <c r="AB1165" s="756"/>
      <c r="AC1165" s="756"/>
      <c r="AD1165" s="756"/>
      <c r="AE1165" s="756"/>
      <c r="AF1165" s="594"/>
      <c r="AG1165" s="705">
        <f t="shared" si="111"/>
        <v>1153</v>
      </c>
      <c r="AH1165" s="756"/>
      <c r="AI1165" s="756"/>
      <c r="AJ1165" s="756"/>
      <c r="AK1165" s="756"/>
      <c r="AL1165" s="756"/>
      <c r="AM1165" s="756"/>
      <c r="AN1165" s="756"/>
      <c r="AO1165" s="685"/>
      <c r="AP1165" s="705">
        <f t="shared" si="112"/>
        <v>1153</v>
      </c>
      <c r="AQ1165" s="756"/>
      <c r="AR1165" s="756"/>
      <c r="AS1165" s="756"/>
      <c r="AT1165" s="756"/>
      <c r="AU1165" s="756"/>
      <c r="AV1165" s="756"/>
      <c r="AW1165" s="756"/>
    </row>
    <row r="1166" spans="2:49" x14ac:dyDescent="0.25">
      <c r="B1166" s="705">
        <v>1154</v>
      </c>
      <c r="C1166" s="951">
        <f>(1+_xlfn.XLOOKUP(INT((B1166-1)/12)+1,'ZC Curve'!$B$8:$B$107,'ZC Curve'!R$8:R$107,,0))^(1/12)-1</f>
        <v>0</v>
      </c>
      <c r="D1166" s="946">
        <f t="shared" ref="D1166:D1212" si="113">D1165/(1+C1166)</f>
        <v>1</v>
      </c>
      <c r="E1166" s="594"/>
      <c r="F1166" s="705">
        <f t="shared" ref="F1166:F1212" si="114">F1165+1</f>
        <v>1154</v>
      </c>
      <c r="G1166" s="756"/>
      <c r="H1166" s="756"/>
      <c r="I1166" s="756"/>
      <c r="J1166" s="756"/>
      <c r="K1166" s="756"/>
      <c r="L1166" s="756"/>
      <c r="M1166" s="756"/>
      <c r="N1166" s="594"/>
      <c r="O1166" s="705">
        <f t="shared" ref="O1166:O1212" si="115">O1165+1</f>
        <v>1154</v>
      </c>
      <c r="P1166" s="756"/>
      <c r="Q1166" s="756"/>
      <c r="R1166" s="756"/>
      <c r="S1166" s="756"/>
      <c r="T1166" s="756"/>
      <c r="U1166" s="756"/>
      <c r="V1166" s="756"/>
      <c r="W1166" s="594"/>
      <c r="X1166" s="705">
        <f t="shared" ref="X1166:X1212" si="116">X1165+1</f>
        <v>1154</v>
      </c>
      <c r="Y1166" s="756"/>
      <c r="Z1166" s="756"/>
      <c r="AA1166" s="756"/>
      <c r="AB1166" s="756"/>
      <c r="AC1166" s="756"/>
      <c r="AD1166" s="756"/>
      <c r="AE1166" s="756"/>
      <c r="AF1166" s="594"/>
      <c r="AG1166" s="705">
        <f t="shared" ref="AG1166:AG1212" si="117">AG1165+1</f>
        <v>1154</v>
      </c>
      <c r="AH1166" s="756"/>
      <c r="AI1166" s="756"/>
      <c r="AJ1166" s="756"/>
      <c r="AK1166" s="756"/>
      <c r="AL1166" s="756"/>
      <c r="AM1166" s="756"/>
      <c r="AN1166" s="756"/>
      <c r="AO1166" s="685"/>
      <c r="AP1166" s="705">
        <f t="shared" ref="AP1166:AP1212" si="118">AP1165+1</f>
        <v>1154</v>
      </c>
      <c r="AQ1166" s="756"/>
      <c r="AR1166" s="756"/>
      <c r="AS1166" s="756"/>
      <c r="AT1166" s="756"/>
      <c r="AU1166" s="756"/>
      <c r="AV1166" s="756"/>
      <c r="AW1166" s="756"/>
    </row>
    <row r="1167" spans="2:49" x14ac:dyDescent="0.25">
      <c r="B1167" s="705">
        <v>1155</v>
      </c>
      <c r="C1167" s="951">
        <f>(1+_xlfn.XLOOKUP(INT((B1167-1)/12)+1,'ZC Curve'!$B$8:$B$107,'ZC Curve'!R$8:R$107,,0))^(1/12)-1</f>
        <v>0</v>
      </c>
      <c r="D1167" s="946">
        <f t="shared" si="113"/>
        <v>1</v>
      </c>
      <c r="E1167" s="594"/>
      <c r="F1167" s="705">
        <f t="shared" si="114"/>
        <v>1155</v>
      </c>
      <c r="G1167" s="756"/>
      <c r="H1167" s="756"/>
      <c r="I1167" s="756"/>
      <c r="J1167" s="756"/>
      <c r="K1167" s="756"/>
      <c r="L1167" s="756"/>
      <c r="M1167" s="756"/>
      <c r="N1167" s="594"/>
      <c r="O1167" s="705">
        <f t="shared" si="115"/>
        <v>1155</v>
      </c>
      <c r="P1167" s="756"/>
      <c r="Q1167" s="756"/>
      <c r="R1167" s="756"/>
      <c r="S1167" s="756"/>
      <c r="T1167" s="756"/>
      <c r="U1167" s="756"/>
      <c r="V1167" s="756"/>
      <c r="W1167" s="594"/>
      <c r="X1167" s="705">
        <f t="shared" si="116"/>
        <v>1155</v>
      </c>
      <c r="Y1167" s="756"/>
      <c r="Z1167" s="756"/>
      <c r="AA1167" s="756"/>
      <c r="AB1167" s="756"/>
      <c r="AC1167" s="756"/>
      <c r="AD1167" s="756"/>
      <c r="AE1167" s="756"/>
      <c r="AF1167" s="594"/>
      <c r="AG1167" s="705">
        <f t="shared" si="117"/>
        <v>1155</v>
      </c>
      <c r="AH1167" s="756"/>
      <c r="AI1167" s="756"/>
      <c r="AJ1167" s="756"/>
      <c r="AK1167" s="756"/>
      <c r="AL1167" s="756"/>
      <c r="AM1167" s="756"/>
      <c r="AN1167" s="756"/>
      <c r="AO1167" s="685"/>
      <c r="AP1167" s="705">
        <f t="shared" si="118"/>
        <v>1155</v>
      </c>
      <c r="AQ1167" s="756"/>
      <c r="AR1167" s="756"/>
      <c r="AS1167" s="756"/>
      <c r="AT1167" s="756"/>
      <c r="AU1167" s="756"/>
      <c r="AV1167" s="756"/>
      <c r="AW1167" s="756"/>
    </row>
    <row r="1168" spans="2:49" x14ac:dyDescent="0.25">
      <c r="B1168" s="705">
        <v>1156</v>
      </c>
      <c r="C1168" s="951">
        <f>(1+_xlfn.XLOOKUP(INT((B1168-1)/12)+1,'ZC Curve'!$B$8:$B$107,'ZC Curve'!R$8:R$107,,0))^(1/12)-1</f>
        <v>0</v>
      </c>
      <c r="D1168" s="946">
        <f t="shared" si="113"/>
        <v>1</v>
      </c>
      <c r="E1168" s="594"/>
      <c r="F1168" s="705">
        <f t="shared" si="114"/>
        <v>1156</v>
      </c>
      <c r="G1168" s="756"/>
      <c r="H1168" s="756"/>
      <c r="I1168" s="756"/>
      <c r="J1168" s="756"/>
      <c r="K1168" s="756"/>
      <c r="L1168" s="756"/>
      <c r="M1168" s="756"/>
      <c r="N1168" s="594"/>
      <c r="O1168" s="705">
        <f t="shared" si="115"/>
        <v>1156</v>
      </c>
      <c r="P1168" s="756"/>
      <c r="Q1168" s="756"/>
      <c r="R1168" s="756"/>
      <c r="S1168" s="756"/>
      <c r="T1168" s="756"/>
      <c r="U1168" s="756"/>
      <c r="V1168" s="756"/>
      <c r="W1168" s="594"/>
      <c r="X1168" s="705">
        <f t="shared" si="116"/>
        <v>1156</v>
      </c>
      <c r="Y1168" s="756"/>
      <c r="Z1168" s="756"/>
      <c r="AA1168" s="756"/>
      <c r="AB1168" s="756"/>
      <c r="AC1168" s="756"/>
      <c r="AD1168" s="756"/>
      <c r="AE1168" s="756"/>
      <c r="AF1168" s="594"/>
      <c r="AG1168" s="705">
        <f t="shared" si="117"/>
        <v>1156</v>
      </c>
      <c r="AH1168" s="756"/>
      <c r="AI1168" s="756"/>
      <c r="AJ1168" s="756"/>
      <c r="AK1168" s="756"/>
      <c r="AL1168" s="756"/>
      <c r="AM1168" s="756"/>
      <c r="AN1168" s="756"/>
      <c r="AO1168" s="685"/>
      <c r="AP1168" s="705">
        <f t="shared" si="118"/>
        <v>1156</v>
      </c>
      <c r="AQ1168" s="756"/>
      <c r="AR1168" s="756"/>
      <c r="AS1168" s="756"/>
      <c r="AT1168" s="756"/>
      <c r="AU1168" s="756"/>
      <c r="AV1168" s="756"/>
      <c r="AW1168" s="756"/>
    </row>
    <row r="1169" spans="2:49" x14ac:dyDescent="0.25">
      <c r="B1169" s="705">
        <v>1157</v>
      </c>
      <c r="C1169" s="951">
        <f>(1+_xlfn.XLOOKUP(INT((B1169-1)/12)+1,'ZC Curve'!$B$8:$B$107,'ZC Curve'!R$8:R$107,,0))^(1/12)-1</f>
        <v>0</v>
      </c>
      <c r="D1169" s="946">
        <f t="shared" si="113"/>
        <v>1</v>
      </c>
      <c r="E1169" s="594"/>
      <c r="F1169" s="705">
        <f t="shared" si="114"/>
        <v>1157</v>
      </c>
      <c r="G1169" s="756"/>
      <c r="H1169" s="756"/>
      <c r="I1169" s="756"/>
      <c r="J1169" s="756"/>
      <c r="K1169" s="756"/>
      <c r="L1169" s="756"/>
      <c r="M1169" s="756"/>
      <c r="N1169" s="594"/>
      <c r="O1169" s="705">
        <f t="shared" si="115"/>
        <v>1157</v>
      </c>
      <c r="P1169" s="756"/>
      <c r="Q1169" s="756"/>
      <c r="R1169" s="756"/>
      <c r="S1169" s="756"/>
      <c r="T1169" s="756"/>
      <c r="U1169" s="756"/>
      <c r="V1169" s="756"/>
      <c r="W1169" s="594"/>
      <c r="X1169" s="705">
        <f t="shared" si="116"/>
        <v>1157</v>
      </c>
      <c r="Y1169" s="756"/>
      <c r="Z1169" s="756"/>
      <c r="AA1169" s="756"/>
      <c r="AB1169" s="756"/>
      <c r="AC1169" s="756"/>
      <c r="AD1169" s="756"/>
      <c r="AE1169" s="756"/>
      <c r="AF1169" s="594"/>
      <c r="AG1169" s="705">
        <f t="shared" si="117"/>
        <v>1157</v>
      </c>
      <c r="AH1169" s="756"/>
      <c r="AI1169" s="756"/>
      <c r="AJ1169" s="756"/>
      <c r="AK1169" s="756"/>
      <c r="AL1169" s="756"/>
      <c r="AM1169" s="756"/>
      <c r="AN1169" s="756"/>
      <c r="AO1169" s="685"/>
      <c r="AP1169" s="705">
        <f t="shared" si="118"/>
        <v>1157</v>
      </c>
      <c r="AQ1169" s="756"/>
      <c r="AR1169" s="756"/>
      <c r="AS1169" s="756"/>
      <c r="AT1169" s="756"/>
      <c r="AU1169" s="756"/>
      <c r="AV1169" s="756"/>
      <c r="AW1169" s="756"/>
    </row>
    <row r="1170" spans="2:49" x14ac:dyDescent="0.25">
      <c r="B1170" s="705">
        <v>1158</v>
      </c>
      <c r="C1170" s="951">
        <f>(1+_xlfn.XLOOKUP(INT((B1170-1)/12)+1,'ZC Curve'!$B$8:$B$107,'ZC Curve'!R$8:R$107,,0))^(1/12)-1</f>
        <v>0</v>
      </c>
      <c r="D1170" s="946">
        <f t="shared" si="113"/>
        <v>1</v>
      </c>
      <c r="E1170" s="594"/>
      <c r="F1170" s="705">
        <f t="shared" si="114"/>
        <v>1158</v>
      </c>
      <c r="G1170" s="756"/>
      <c r="H1170" s="756"/>
      <c r="I1170" s="756"/>
      <c r="J1170" s="756"/>
      <c r="K1170" s="756"/>
      <c r="L1170" s="756"/>
      <c r="M1170" s="756"/>
      <c r="N1170" s="594"/>
      <c r="O1170" s="705">
        <f t="shared" si="115"/>
        <v>1158</v>
      </c>
      <c r="P1170" s="756"/>
      <c r="Q1170" s="756"/>
      <c r="R1170" s="756"/>
      <c r="S1170" s="756"/>
      <c r="T1170" s="756"/>
      <c r="U1170" s="756"/>
      <c r="V1170" s="756"/>
      <c r="W1170" s="594"/>
      <c r="X1170" s="705">
        <f t="shared" si="116"/>
        <v>1158</v>
      </c>
      <c r="Y1170" s="756"/>
      <c r="Z1170" s="756"/>
      <c r="AA1170" s="756"/>
      <c r="AB1170" s="756"/>
      <c r="AC1170" s="756"/>
      <c r="AD1170" s="756"/>
      <c r="AE1170" s="756"/>
      <c r="AF1170" s="594"/>
      <c r="AG1170" s="705">
        <f t="shared" si="117"/>
        <v>1158</v>
      </c>
      <c r="AH1170" s="756"/>
      <c r="AI1170" s="756"/>
      <c r="AJ1170" s="756"/>
      <c r="AK1170" s="756"/>
      <c r="AL1170" s="756"/>
      <c r="AM1170" s="756"/>
      <c r="AN1170" s="756"/>
      <c r="AO1170" s="685"/>
      <c r="AP1170" s="705">
        <f t="shared" si="118"/>
        <v>1158</v>
      </c>
      <c r="AQ1170" s="756"/>
      <c r="AR1170" s="756"/>
      <c r="AS1170" s="756"/>
      <c r="AT1170" s="756"/>
      <c r="AU1170" s="756"/>
      <c r="AV1170" s="756"/>
      <c r="AW1170" s="756"/>
    </row>
    <row r="1171" spans="2:49" x14ac:dyDescent="0.25">
      <c r="B1171" s="705">
        <v>1159</v>
      </c>
      <c r="C1171" s="951">
        <f>(1+_xlfn.XLOOKUP(INT((B1171-1)/12)+1,'ZC Curve'!$B$8:$B$107,'ZC Curve'!R$8:R$107,,0))^(1/12)-1</f>
        <v>0</v>
      </c>
      <c r="D1171" s="946">
        <f t="shared" si="113"/>
        <v>1</v>
      </c>
      <c r="E1171" s="594"/>
      <c r="F1171" s="705">
        <f t="shared" si="114"/>
        <v>1159</v>
      </c>
      <c r="G1171" s="756"/>
      <c r="H1171" s="756"/>
      <c r="I1171" s="756"/>
      <c r="J1171" s="756"/>
      <c r="K1171" s="756"/>
      <c r="L1171" s="756"/>
      <c r="M1171" s="756"/>
      <c r="N1171" s="594"/>
      <c r="O1171" s="705">
        <f t="shared" si="115"/>
        <v>1159</v>
      </c>
      <c r="P1171" s="756"/>
      <c r="Q1171" s="756"/>
      <c r="R1171" s="756"/>
      <c r="S1171" s="756"/>
      <c r="T1171" s="756"/>
      <c r="U1171" s="756"/>
      <c r="V1171" s="756"/>
      <c r="W1171" s="594"/>
      <c r="X1171" s="705">
        <f t="shared" si="116"/>
        <v>1159</v>
      </c>
      <c r="Y1171" s="756"/>
      <c r="Z1171" s="756"/>
      <c r="AA1171" s="756"/>
      <c r="AB1171" s="756"/>
      <c r="AC1171" s="756"/>
      <c r="AD1171" s="756"/>
      <c r="AE1171" s="756"/>
      <c r="AF1171" s="594"/>
      <c r="AG1171" s="705">
        <f t="shared" si="117"/>
        <v>1159</v>
      </c>
      <c r="AH1171" s="756"/>
      <c r="AI1171" s="756"/>
      <c r="AJ1171" s="756"/>
      <c r="AK1171" s="756"/>
      <c r="AL1171" s="756"/>
      <c r="AM1171" s="756"/>
      <c r="AN1171" s="756"/>
      <c r="AO1171" s="685"/>
      <c r="AP1171" s="705">
        <f t="shared" si="118"/>
        <v>1159</v>
      </c>
      <c r="AQ1171" s="756"/>
      <c r="AR1171" s="756"/>
      <c r="AS1171" s="756"/>
      <c r="AT1171" s="756"/>
      <c r="AU1171" s="756"/>
      <c r="AV1171" s="756"/>
      <c r="AW1171" s="756"/>
    </row>
    <row r="1172" spans="2:49" x14ac:dyDescent="0.25">
      <c r="B1172" s="705">
        <v>1160</v>
      </c>
      <c r="C1172" s="951">
        <f>(1+_xlfn.XLOOKUP(INT((B1172-1)/12)+1,'ZC Curve'!$B$8:$B$107,'ZC Curve'!R$8:R$107,,0))^(1/12)-1</f>
        <v>0</v>
      </c>
      <c r="D1172" s="946">
        <f t="shared" si="113"/>
        <v>1</v>
      </c>
      <c r="E1172" s="594"/>
      <c r="F1172" s="705">
        <f t="shared" si="114"/>
        <v>1160</v>
      </c>
      <c r="G1172" s="756"/>
      <c r="H1172" s="756"/>
      <c r="I1172" s="756"/>
      <c r="J1172" s="756"/>
      <c r="K1172" s="756"/>
      <c r="L1172" s="756"/>
      <c r="M1172" s="756"/>
      <c r="N1172" s="594"/>
      <c r="O1172" s="705">
        <f t="shared" si="115"/>
        <v>1160</v>
      </c>
      <c r="P1172" s="756"/>
      <c r="Q1172" s="756"/>
      <c r="R1172" s="756"/>
      <c r="S1172" s="756"/>
      <c r="T1172" s="756"/>
      <c r="U1172" s="756"/>
      <c r="V1172" s="756"/>
      <c r="W1172" s="594"/>
      <c r="X1172" s="705">
        <f t="shared" si="116"/>
        <v>1160</v>
      </c>
      <c r="Y1172" s="756"/>
      <c r="Z1172" s="756"/>
      <c r="AA1172" s="756"/>
      <c r="AB1172" s="756"/>
      <c r="AC1172" s="756"/>
      <c r="AD1172" s="756"/>
      <c r="AE1172" s="756"/>
      <c r="AF1172" s="594"/>
      <c r="AG1172" s="705">
        <f t="shared" si="117"/>
        <v>1160</v>
      </c>
      <c r="AH1172" s="756"/>
      <c r="AI1172" s="756"/>
      <c r="AJ1172" s="756"/>
      <c r="AK1172" s="756"/>
      <c r="AL1172" s="756"/>
      <c r="AM1172" s="756"/>
      <c r="AN1172" s="756"/>
      <c r="AO1172" s="685"/>
      <c r="AP1172" s="705">
        <f t="shared" si="118"/>
        <v>1160</v>
      </c>
      <c r="AQ1172" s="756"/>
      <c r="AR1172" s="756"/>
      <c r="AS1172" s="756"/>
      <c r="AT1172" s="756"/>
      <c r="AU1172" s="756"/>
      <c r="AV1172" s="756"/>
      <c r="AW1172" s="756"/>
    </row>
    <row r="1173" spans="2:49" x14ac:dyDescent="0.25">
      <c r="B1173" s="705">
        <v>1161</v>
      </c>
      <c r="C1173" s="951">
        <f>(1+_xlfn.XLOOKUP(INT((B1173-1)/12)+1,'ZC Curve'!$B$8:$B$107,'ZC Curve'!R$8:R$107,,0))^(1/12)-1</f>
        <v>0</v>
      </c>
      <c r="D1173" s="946">
        <f t="shared" si="113"/>
        <v>1</v>
      </c>
      <c r="E1173" s="594"/>
      <c r="F1173" s="705">
        <f t="shared" si="114"/>
        <v>1161</v>
      </c>
      <c r="G1173" s="756"/>
      <c r="H1173" s="756"/>
      <c r="I1173" s="756"/>
      <c r="J1173" s="756"/>
      <c r="K1173" s="756"/>
      <c r="L1173" s="756"/>
      <c r="M1173" s="756"/>
      <c r="N1173" s="594"/>
      <c r="O1173" s="705">
        <f t="shared" si="115"/>
        <v>1161</v>
      </c>
      <c r="P1173" s="756"/>
      <c r="Q1173" s="756"/>
      <c r="R1173" s="756"/>
      <c r="S1173" s="756"/>
      <c r="T1173" s="756"/>
      <c r="U1173" s="756"/>
      <c r="V1173" s="756"/>
      <c r="W1173" s="594"/>
      <c r="X1173" s="705">
        <f t="shared" si="116"/>
        <v>1161</v>
      </c>
      <c r="Y1173" s="756"/>
      <c r="Z1173" s="756"/>
      <c r="AA1173" s="756"/>
      <c r="AB1173" s="756"/>
      <c r="AC1173" s="756"/>
      <c r="AD1173" s="756"/>
      <c r="AE1173" s="756"/>
      <c r="AF1173" s="594"/>
      <c r="AG1173" s="705">
        <f t="shared" si="117"/>
        <v>1161</v>
      </c>
      <c r="AH1173" s="756"/>
      <c r="AI1173" s="756"/>
      <c r="AJ1173" s="756"/>
      <c r="AK1173" s="756"/>
      <c r="AL1173" s="756"/>
      <c r="AM1173" s="756"/>
      <c r="AN1173" s="756"/>
      <c r="AO1173" s="685"/>
      <c r="AP1173" s="705">
        <f t="shared" si="118"/>
        <v>1161</v>
      </c>
      <c r="AQ1173" s="756"/>
      <c r="AR1173" s="756"/>
      <c r="AS1173" s="756"/>
      <c r="AT1173" s="756"/>
      <c r="AU1173" s="756"/>
      <c r="AV1173" s="756"/>
      <c r="AW1173" s="756"/>
    </row>
    <row r="1174" spans="2:49" x14ac:dyDescent="0.25">
      <c r="B1174" s="705">
        <v>1162</v>
      </c>
      <c r="C1174" s="951">
        <f>(1+_xlfn.XLOOKUP(INT((B1174-1)/12)+1,'ZC Curve'!$B$8:$B$107,'ZC Curve'!R$8:R$107,,0))^(1/12)-1</f>
        <v>0</v>
      </c>
      <c r="D1174" s="946">
        <f t="shared" si="113"/>
        <v>1</v>
      </c>
      <c r="E1174" s="594"/>
      <c r="F1174" s="705">
        <f t="shared" si="114"/>
        <v>1162</v>
      </c>
      <c r="G1174" s="756"/>
      <c r="H1174" s="756"/>
      <c r="I1174" s="756"/>
      <c r="J1174" s="756"/>
      <c r="K1174" s="756"/>
      <c r="L1174" s="756"/>
      <c r="M1174" s="756"/>
      <c r="N1174" s="594"/>
      <c r="O1174" s="705">
        <f t="shared" si="115"/>
        <v>1162</v>
      </c>
      <c r="P1174" s="756"/>
      <c r="Q1174" s="756"/>
      <c r="R1174" s="756"/>
      <c r="S1174" s="756"/>
      <c r="T1174" s="756"/>
      <c r="U1174" s="756"/>
      <c r="V1174" s="756"/>
      <c r="W1174" s="594"/>
      <c r="X1174" s="705">
        <f t="shared" si="116"/>
        <v>1162</v>
      </c>
      <c r="Y1174" s="756"/>
      <c r="Z1174" s="756"/>
      <c r="AA1174" s="756"/>
      <c r="AB1174" s="756"/>
      <c r="AC1174" s="756"/>
      <c r="AD1174" s="756"/>
      <c r="AE1174" s="756"/>
      <c r="AF1174" s="594"/>
      <c r="AG1174" s="705">
        <f t="shared" si="117"/>
        <v>1162</v>
      </c>
      <c r="AH1174" s="756"/>
      <c r="AI1174" s="756"/>
      <c r="AJ1174" s="756"/>
      <c r="AK1174" s="756"/>
      <c r="AL1174" s="756"/>
      <c r="AM1174" s="756"/>
      <c r="AN1174" s="756"/>
      <c r="AO1174" s="685"/>
      <c r="AP1174" s="705">
        <f t="shared" si="118"/>
        <v>1162</v>
      </c>
      <c r="AQ1174" s="756"/>
      <c r="AR1174" s="756"/>
      <c r="AS1174" s="756"/>
      <c r="AT1174" s="756"/>
      <c r="AU1174" s="756"/>
      <c r="AV1174" s="756"/>
      <c r="AW1174" s="756"/>
    </row>
    <row r="1175" spans="2:49" x14ac:dyDescent="0.25">
      <c r="B1175" s="705">
        <v>1163</v>
      </c>
      <c r="C1175" s="951">
        <f>(1+_xlfn.XLOOKUP(INT((B1175-1)/12)+1,'ZC Curve'!$B$8:$B$107,'ZC Curve'!R$8:R$107,,0))^(1/12)-1</f>
        <v>0</v>
      </c>
      <c r="D1175" s="946">
        <f t="shared" si="113"/>
        <v>1</v>
      </c>
      <c r="E1175" s="594"/>
      <c r="F1175" s="705">
        <f t="shared" si="114"/>
        <v>1163</v>
      </c>
      <c r="G1175" s="756"/>
      <c r="H1175" s="756"/>
      <c r="I1175" s="756"/>
      <c r="J1175" s="756"/>
      <c r="K1175" s="756"/>
      <c r="L1175" s="756"/>
      <c r="M1175" s="756"/>
      <c r="N1175" s="594"/>
      <c r="O1175" s="705">
        <f t="shared" si="115"/>
        <v>1163</v>
      </c>
      <c r="P1175" s="756"/>
      <c r="Q1175" s="756"/>
      <c r="R1175" s="756"/>
      <c r="S1175" s="756"/>
      <c r="T1175" s="756"/>
      <c r="U1175" s="756"/>
      <c r="V1175" s="756"/>
      <c r="W1175" s="594"/>
      <c r="X1175" s="705">
        <f t="shared" si="116"/>
        <v>1163</v>
      </c>
      <c r="Y1175" s="756"/>
      <c r="Z1175" s="756"/>
      <c r="AA1175" s="756"/>
      <c r="AB1175" s="756"/>
      <c r="AC1175" s="756"/>
      <c r="AD1175" s="756"/>
      <c r="AE1175" s="756"/>
      <c r="AF1175" s="594"/>
      <c r="AG1175" s="705">
        <f t="shared" si="117"/>
        <v>1163</v>
      </c>
      <c r="AH1175" s="756"/>
      <c r="AI1175" s="756"/>
      <c r="AJ1175" s="756"/>
      <c r="AK1175" s="756"/>
      <c r="AL1175" s="756"/>
      <c r="AM1175" s="756"/>
      <c r="AN1175" s="756"/>
      <c r="AO1175" s="685"/>
      <c r="AP1175" s="705">
        <f t="shared" si="118"/>
        <v>1163</v>
      </c>
      <c r="AQ1175" s="756"/>
      <c r="AR1175" s="756"/>
      <c r="AS1175" s="756"/>
      <c r="AT1175" s="756"/>
      <c r="AU1175" s="756"/>
      <c r="AV1175" s="756"/>
      <c r="AW1175" s="756"/>
    </row>
    <row r="1176" spans="2:49" x14ac:dyDescent="0.25">
      <c r="B1176" s="705">
        <v>1164</v>
      </c>
      <c r="C1176" s="951">
        <f>(1+_xlfn.XLOOKUP(INT((B1176-1)/12)+1,'ZC Curve'!$B$8:$B$107,'ZC Curve'!R$8:R$107,,0))^(1/12)-1</f>
        <v>0</v>
      </c>
      <c r="D1176" s="946">
        <f t="shared" si="113"/>
        <v>1</v>
      </c>
      <c r="E1176" s="594"/>
      <c r="F1176" s="705">
        <f t="shared" si="114"/>
        <v>1164</v>
      </c>
      <c r="G1176" s="756"/>
      <c r="H1176" s="756"/>
      <c r="I1176" s="756"/>
      <c r="J1176" s="756"/>
      <c r="K1176" s="756"/>
      <c r="L1176" s="756"/>
      <c r="M1176" s="756"/>
      <c r="N1176" s="594"/>
      <c r="O1176" s="705">
        <f t="shared" si="115"/>
        <v>1164</v>
      </c>
      <c r="P1176" s="756"/>
      <c r="Q1176" s="756"/>
      <c r="R1176" s="756"/>
      <c r="S1176" s="756"/>
      <c r="T1176" s="756"/>
      <c r="U1176" s="756"/>
      <c r="V1176" s="756"/>
      <c r="W1176" s="594"/>
      <c r="X1176" s="705">
        <f t="shared" si="116"/>
        <v>1164</v>
      </c>
      <c r="Y1176" s="756"/>
      <c r="Z1176" s="756"/>
      <c r="AA1176" s="756"/>
      <c r="AB1176" s="756"/>
      <c r="AC1176" s="756"/>
      <c r="AD1176" s="756"/>
      <c r="AE1176" s="756"/>
      <c r="AF1176" s="594"/>
      <c r="AG1176" s="705">
        <f t="shared" si="117"/>
        <v>1164</v>
      </c>
      <c r="AH1176" s="756"/>
      <c r="AI1176" s="756"/>
      <c r="AJ1176" s="756"/>
      <c r="AK1176" s="756"/>
      <c r="AL1176" s="756"/>
      <c r="AM1176" s="756"/>
      <c r="AN1176" s="756"/>
      <c r="AO1176" s="685"/>
      <c r="AP1176" s="705">
        <f t="shared" si="118"/>
        <v>1164</v>
      </c>
      <c r="AQ1176" s="756"/>
      <c r="AR1176" s="756"/>
      <c r="AS1176" s="756"/>
      <c r="AT1176" s="756"/>
      <c r="AU1176" s="756"/>
      <c r="AV1176" s="756"/>
      <c r="AW1176" s="756"/>
    </row>
    <row r="1177" spans="2:49" x14ac:dyDescent="0.25">
      <c r="B1177" s="705">
        <v>1165</v>
      </c>
      <c r="C1177" s="951">
        <f>(1+_xlfn.XLOOKUP(INT((B1177-1)/12)+1,'ZC Curve'!$B$8:$B$107,'ZC Curve'!R$8:R$107,,0))^(1/12)-1</f>
        <v>0</v>
      </c>
      <c r="D1177" s="946">
        <f t="shared" si="113"/>
        <v>1</v>
      </c>
      <c r="E1177" s="594"/>
      <c r="F1177" s="705">
        <f t="shared" si="114"/>
        <v>1165</v>
      </c>
      <c r="G1177" s="756"/>
      <c r="H1177" s="756"/>
      <c r="I1177" s="756"/>
      <c r="J1177" s="756"/>
      <c r="K1177" s="756"/>
      <c r="L1177" s="756"/>
      <c r="M1177" s="756"/>
      <c r="N1177" s="594"/>
      <c r="O1177" s="705">
        <f t="shared" si="115"/>
        <v>1165</v>
      </c>
      <c r="P1177" s="756"/>
      <c r="Q1177" s="756"/>
      <c r="R1177" s="756"/>
      <c r="S1177" s="756"/>
      <c r="T1177" s="756"/>
      <c r="U1177" s="756"/>
      <c r="V1177" s="756"/>
      <c r="W1177" s="594"/>
      <c r="X1177" s="705">
        <f t="shared" si="116"/>
        <v>1165</v>
      </c>
      <c r="Y1177" s="756"/>
      <c r="Z1177" s="756"/>
      <c r="AA1177" s="756"/>
      <c r="AB1177" s="756"/>
      <c r="AC1177" s="756"/>
      <c r="AD1177" s="756"/>
      <c r="AE1177" s="756"/>
      <c r="AF1177" s="594"/>
      <c r="AG1177" s="705">
        <f t="shared" si="117"/>
        <v>1165</v>
      </c>
      <c r="AH1177" s="756"/>
      <c r="AI1177" s="756"/>
      <c r="AJ1177" s="756"/>
      <c r="AK1177" s="756"/>
      <c r="AL1177" s="756"/>
      <c r="AM1177" s="756"/>
      <c r="AN1177" s="756"/>
      <c r="AO1177" s="685"/>
      <c r="AP1177" s="705">
        <f t="shared" si="118"/>
        <v>1165</v>
      </c>
      <c r="AQ1177" s="756"/>
      <c r="AR1177" s="756"/>
      <c r="AS1177" s="756"/>
      <c r="AT1177" s="756"/>
      <c r="AU1177" s="756"/>
      <c r="AV1177" s="756"/>
      <c r="AW1177" s="756"/>
    </row>
    <row r="1178" spans="2:49" x14ac:dyDescent="0.25">
      <c r="B1178" s="705">
        <v>1166</v>
      </c>
      <c r="C1178" s="951">
        <f>(1+_xlfn.XLOOKUP(INT((B1178-1)/12)+1,'ZC Curve'!$B$8:$B$107,'ZC Curve'!R$8:R$107,,0))^(1/12)-1</f>
        <v>0</v>
      </c>
      <c r="D1178" s="946">
        <f t="shared" si="113"/>
        <v>1</v>
      </c>
      <c r="E1178" s="594"/>
      <c r="F1178" s="705">
        <f t="shared" si="114"/>
        <v>1166</v>
      </c>
      <c r="G1178" s="756"/>
      <c r="H1178" s="756"/>
      <c r="I1178" s="756"/>
      <c r="J1178" s="756"/>
      <c r="K1178" s="756"/>
      <c r="L1178" s="756"/>
      <c r="M1178" s="756"/>
      <c r="N1178" s="594"/>
      <c r="O1178" s="705">
        <f t="shared" si="115"/>
        <v>1166</v>
      </c>
      <c r="P1178" s="756"/>
      <c r="Q1178" s="756"/>
      <c r="R1178" s="756"/>
      <c r="S1178" s="756"/>
      <c r="T1178" s="756"/>
      <c r="U1178" s="756"/>
      <c r="V1178" s="756"/>
      <c r="W1178" s="594"/>
      <c r="X1178" s="705">
        <f t="shared" si="116"/>
        <v>1166</v>
      </c>
      <c r="Y1178" s="756"/>
      <c r="Z1178" s="756"/>
      <c r="AA1178" s="756"/>
      <c r="AB1178" s="756"/>
      <c r="AC1178" s="756"/>
      <c r="AD1178" s="756"/>
      <c r="AE1178" s="756"/>
      <c r="AF1178" s="594"/>
      <c r="AG1178" s="705">
        <f t="shared" si="117"/>
        <v>1166</v>
      </c>
      <c r="AH1178" s="756"/>
      <c r="AI1178" s="756"/>
      <c r="AJ1178" s="756"/>
      <c r="AK1178" s="756"/>
      <c r="AL1178" s="756"/>
      <c r="AM1178" s="756"/>
      <c r="AN1178" s="756"/>
      <c r="AO1178" s="685"/>
      <c r="AP1178" s="705">
        <f t="shared" si="118"/>
        <v>1166</v>
      </c>
      <c r="AQ1178" s="756"/>
      <c r="AR1178" s="756"/>
      <c r="AS1178" s="756"/>
      <c r="AT1178" s="756"/>
      <c r="AU1178" s="756"/>
      <c r="AV1178" s="756"/>
      <c r="AW1178" s="756"/>
    </row>
    <row r="1179" spans="2:49" x14ac:dyDescent="0.25">
      <c r="B1179" s="705">
        <v>1167</v>
      </c>
      <c r="C1179" s="951">
        <f>(1+_xlfn.XLOOKUP(INT((B1179-1)/12)+1,'ZC Curve'!$B$8:$B$107,'ZC Curve'!R$8:R$107,,0))^(1/12)-1</f>
        <v>0</v>
      </c>
      <c r="D1179" s="946">
        <f t="shared" si="113"/>
        <v>1</v>
      </c>
      <c r="E1179" s="594"/>
      <c r="F1179" s="705">
        <f t="shared" si="114"/>
        <v>1167</v>
      </c>
      <c r="G1179" s="756"/>
      <c r="H1179" s="756"/>
      <c r="I1179" s="756"/>
      <c r="J1179" s="756"/>
      <c r="K1179" s="756"/>
      <c r="L1179" s="756"/>
      <c r="M1179" s="756"/>
      <c r="N1179" s="594"/>
      <c r="O1179" s="705">
        <f t="shared" si="115"/>
        <v>1167</v>
      </c>
      <c r="P1179" s="756"/>
      <c r="Q1179" s="756"/>
      <c r="R1179" s="756"/>
      <c r="S1179" s="756"/>
      <c r="T1179" s="756"/>
      <c r="U1179" s="756"/>
      <c r="V1179" s="756"/>
      <c r="W1179" s="594"/>
      <c r="X1179" s="705">
        <f t="shared" si="116"/>
        <v>1167</v>
      </c>
      <c r="Y1179" s="756"/>
      <c r="Z1179" s="756"/>
      <c r="AA1179" s="756"/>
      <c r="AB1179" s="756"/>
      <c r="AC1179" s="756"/>
      <c r="AD1179" s="756"/>
      <c r="AE1179" s="756"/>
      <c r="AF1179" s="594"/>
      <c r="AG1179" s="705">
        <f t="shared" si="117"/>
        <v>1167</v>
      </c>
      <c r="AH1179" s="756"/>
      <c r="AI1179" s="756"/>
      <c r="AJ1179" s="756"/>
      <c r="AK1179" s="756"/>
      <c r="AL1179" s="756"/>
      <c r="AM1179" s="756"/>
      <c r="AN1179" s="756"/>
      <c r="AO1179" s="685"/>
      <c r="AP1179" s="705">
        <f t="shared" si="118"/>
        <v>1167</v>
      </c>
      <c r="AQ1179" s="756"/>
      <c r="AR1179" s="756"/>
      <c r="AS1179" s="756"/>
      <c r="AT1179" s="756"/>
      <c r="AU1179" s="756"/>
      <c r="AV1179" s="756"/>
      <c r="AW1179" s="756"/>
    </row>
    <row r="1180" spans="2:49" x14ac:dyDescent="0.25">
      <c r="B1180" s="705">
        <v>1168</v>
      </c>
      <c r="C1180" s="951">
        <f>(1+_xlfn.XLOOKUP(INT((B1180-1)/12)+1,'ZC Curve'!$B$8:$B$107,'ZC Curve'!R$8:R$107,,0))^(1/12)-1</f>
        <v>0</v>
      </c>
      <c r="D1180" s="946">
        <f t="shared" si="113"/>
        <v>1</v>
      </c>
      <c r="E1180" s="594"/>
      <c r="F1180" s="705">
        <f t="shared" si="114"/>
        <v>1168</v>
      </c>
      <c r="G1180" s="756"/>
      <c r="H1180" s="756"/>
      <c r="I1180" s="756"/>
      <c r="J1180" s="756"/>
      <c r="K1180" s="756"/>
      <c r="L1180" s="756"/>
      <c r="M1180" s="756"/>
      <c r="N1180" s="594"/>
      <c r="O1180" s="705">
        <f t="shared" si="115"/>
        <v>1168</v>
      </c>
      <c r="P1180" s="756"/>
      <c r="Q1180" s="756"/>
      <c r="R1180" s="756"/>
      <c r="S1180" s="756"/>
      <c r="T1180" s="756"/>
      <c r="U1180" s="756"/>
      <c r="V1180" s="756"/>
      <c r="W1180" s="594"/>
      <c r="X1180" s="705">
        <f t="shared" si="116"/>
        <v>1168</v>
      </c>
      <c r="Y1180" s="756"/>
      <c r="Z1180" s="756"/>
      <c r="AA1180" s="756"/>
      <c r="AB1180" s="756"/>
      <c r="AC1180" s="756"/>
      <c r="AD1180" s="756"/>
      <c r="AE1180" s="756"/>
      <c r="AF1180" s="594"/>
      <c r="AG1180" s="705">
        <f t="shared" si="117"/>
        <v>1168</v>
      </c>
      <c r="AH1180" s="756"/>
      <c r="AI1180" s="756"/>
      <c r="AJ1180" s="756"/>
      <c r="AK1180" s="756"/>
      <c r="AL1180" s="756"/>
      <c r="AM1180" s="756"/>
      <c r="AN1180" s="756"/>
      <c r="AO1180" s="685"/>
      <c r="AP1180" s="705">
        <f t="shared" si="118"/>
        <v>1168</v>
      </c>
      <c r="AQ1180" s="756"/>
      <c r="AR1180" s="756"/>
      <c r="AS1180" s="756"/>
      <c r="AT1180" s="756"/>
      <c r="AU1180" s="756"/>
      <c r="AV1180" s="756"/>
      <c r="AW1180" s="756"/>
    </row>
    <row r="1181" spans="2:49" x14ac:dyDescent="0.25">
      <c r="B1181" s="705">
        <v>1169</v>
      </c>
      <c r="C1181" s="951">
        <f>(1+_xlfn.XLOOKUP(INT((B1181-1)/12)+1,'ZC Curve'!$B$8:$B$107,'ZC Curve'!R$8:R$107,,0))^(1/12)-1</f>
        <v>0</v>
      </c>
      <c r="D1181" s="946">
        <f t="shared" si="113"/>
        <v>1</v>
      </c>
      <c r="E1181" s="594"/>
      <c r="F1181" s="705">
        <f t="shared" si="114"/>
        <v>1169</v>
      </c>
      <c r="G1181" s="756"/>
      <c r="H1181" s="756"/>
      <c r="I1181" s="756"/>
      <c r="J1181" s="756"/>
      <c r="K1181" s="756"/>
      <c r="L1181" s="756"/>
      <c r="M1181" s="756"/>
      <c r="N1181" s="594"/>
      <c r="O1181" s="705">
        <f t="shared" si="115"/>
        <v>1169</v>
      </c>
      <c r="P1181" s="756"/>
      <c r="Q1181" s="756"/>
      <c r="R1181" s="756"/>
      <c r="S1181" s="756"/>
      <c r="T1181" s="756"/>
      <c r="U1181" s="756"/>
      <c r="V1181" s="756"/>
      <c r="W1181" s="594"/>
      <c r="X1181" s="705">
        <f t="shared" si="116"/>
        <v>1169</v>
      </c>
      <c r="Y1181" s="756"/>
      <c r="Z1181" s="756"/>
      <c r="AA1181" s="756"/>
      <c r="AB1181" s="756"/>
      <c r="AC1181" s="756"/>
      <c r="AD1181" s="756"/>
      <c r="AE1181" s="756"/>
      <c r="AF1181" s="594"/>
      <c r="AG1181" s="705">
        <f t="shared" si="117"/>
        <v>1169</v>
      </c>
      <c r="AH1181" s="756"/>
      <c r="AI1181" s="756"/>
      <c r="AJ1181" s="756"/>
      <c r="AK1181" s="756"/>
      <c r="AL1181" s="756"/>
      <c r="AM1181" s="756"/>
      <c r="AN1181" s="756"/>
      <c r="AO1181" s="685"/>
      <c r="AP1181" s="705">
        <f t="shared" si="118"/>
        <v>1169</v>
      </c>
      <c r="AQ1181" s="756"/>
      <c r="AR1181" s="756"/>
      <c r="AS1181" s="756"/>
      <c r="AT1181" s="756"/>
      <c r="AU1181" s="756"/>
      <c r="AV1181" s="756"/>
      <c r="AW1181" s="756"/>
    </row>
    <row r="1182" spans="2:49" x14ac:dyDescent="0.25">
      <c r="B1182" s="705">
        <v>1170</v>
      </c>
      <c r="C1182" s="951">
        <f>(1+_xlfn.XLOOKUP(INT((B1182-1)/12)+1,'ZC Curve'!$B$8:$B$107,'ZC Curve'!R$8:R$107,,0))^(1/12)-1</f>
        <v>0</v>
      </c>
      <c r="D1182" s="946">
        <f t="shared" si="113"/>
        <v>1</v>
      </c>
      <c r="E1182" s="594"/>
      <c r="F1182" s="705">
        <f t="shared" si="114"/>
        <v>1170</v>
      </c>
      <c r="G1182" s="756"/>
      <c r="H1182" s="756"/>
      <c r="I1182" s="756"/>
      <c r="J1182" s="756"/>
      <c r="K1182" s="756"/>
      <c r="L1182" s="756"/>
      <c r="M1182" s="756"/>
      <c r="N1182" s="594"/>
      <c r="O1182" s="705">
        <f t="shared" si="115"/>
        <v>1170</v>
      </c>
      <c r="P1182" s="756"/>
      <c r="Q1182" s="756"/>
      <c r="R1182" s="756"/>
      <c r="S1182" s="756"/>
      <c r="T1182" s="756"/>
      <c r="U1182" s="756"/>
      <c r="V1182" s="756"/>
      <c r="W1182" s="594"/>
      <c r="X1182" s="705">
        <f t="shared" si="116"/>
        <v>1170</v>
      </c>
      <c r="Y1182" s="756"/>
      <c r="Z1182" s="756"/>
      <c r="AA1182" s="756"/>
      <c r="AB1182" s="756"/>
      <c r="AC1182" s="756"/>
      <c r="AD1182" s="756"/>
      <c r="AE1182" s="756"/>
      <c r="AF1182" s="594"/>
      <c r="AG1182" s="705">
        <f t="shared" si="117"/>
        <v>1170</v>
      </c>
      <c r="AH1182" s="756"/>
      <c r="AI1182" s="756"/>
      <c r="AJ1182" s="756"/>
      <c r="AK1182" s="756"/>
      <c r="AL1182" s="756"/>
      <c r="AM1182" s="756"/>
      <c r="AN1182" s="756"/>
      <c r="AO1182" s="685"/>
      <c r="AP1182" s="705">
        <f t="shared" si="118"/>
        <v>1170</v>
      </c>
      <c r="AQ1182" s="756"/>
      <c r="AR1182" s="756"/>
      <c r="AS1182" s="756"/>
      <c r="AT1182" s="756"/>
      <c r="AU1182" s="756"/>
      <c r="AV1182" s="756"/>
      <c r="AW1182" s="756"/>
    </row>
    <row r="1183" spans="2:49" x14ac:dyDescent="0.25">
      <c r="B1183" s="705">
        <v>1171</v>
      </c>
      <c r="C1183" s="951">
        <f>(1+_xlfn.XLOOKUP(INT((B1183-1)/12)+1,'ZC Curve'!$B$8:$B$107,'ZC Curve'!R$8:R$107,,0))^(1/12)-1</f>
        <v>0</v>
      </c>
      <c r="D1183" s="946">
        <f t="shared" si="113"/>
        <v>1</v>
      </c>
      <c r="E1183" s="594"/>
      <c r="F1183" s="705">
        <f t="shared" si="114"/>
        <v>1171</v>
      </c>
      <c r="G1183" s="756"/>
      <c r="H1183" s="756"/>
      <c r="I1183" s="756"/>
      <c r="J1183" s="756"/>
      <c r="K1183" s="756"/>
      <c r="L1183" s="756"/>
      <c r="M1183" s="756"/>
      <c r="N1183" s="594"/>
      <c r="O1183" s="705">
        <f t="shared" si="115"/>
        <v>1171</v>
      </c>
      <c r="P1183" s="756"/>
      <c r="Q1183" s="756"/>
      <c r="R1183" s="756"/>
      <c r="S1183" s="756"/>
      <c r="T1183" s="756"/>
      <c r="U1183" s="756"/>
      <c r="V1183" s="756"/>
      <c r="W1183" s="594"/>
      <c r="X1183" s="705">
        <f t="shared" si="116"/>
        <v>1171</v>
      </c>
      <c r="Y1183" s="756"/>
      <c r="Z1183" s="756"/>
      <c r="AA1183" s="756"/>
      <c r="AB1183" s="756"/>
      <c r="AC1183" s="756"/>
      <c r="AD1183" s="756"/>
      <c r="AE1183" s="756"/>
      <c r="AF1183" s="594"/>
      <c r="AG1183" s="705">
        <f t="shared" si="117"/>
        <v>1171</v>
      </c>
      <c r="AH1183" s="756"/>
      <c r="AI1183" s="756"/>
      <c r="AJ1183" s="756"/>
      <c r="AK1183" s="756"/>
      <c r="AL1183" s="756"/>
      <c r="AM1183" s="756"/>
      <c r="AN1183" s="756"/>
      <c r="AO1183" s="685"/>
      <c r="AP1183" s="705">
        <f t="shared" si="118"/>
        <v>1171</v>
      </c>
      <c r="AQ1183" s="756"/>
      <c r="AR1183" s="756"/>
      <c r="AS1183" s="756"/>
      <c r="AT1183" s="756"/>
      <c r="AU1183" s="756"/>
      <c r="AV1183" s="756"/>
      <c r="AW1183" s="756"/>
    </row>
    <row r="1184" spans="2:49" x14ac:dyDescent="0.25">
      <c r="B1184" s="705">
        <v>1172</v>
      </c>
      <c r="C1184" s="951">
        <f>(1+_xlfn.XLOOKUP(INT((B1184-1)/12)+1,'ZC Curve'!$B$8:$B$107,'ZC Curve'!R$8:R$107,,0))^(1/12)-1</f>
        <v>0</v>
      </c>
      <c r="D1184" s="946">
        <f t="shared" si="113"/>
        <v>1</v>
      </c>
      <c r="E1184" s="594"/>
      <c r="F1184" s="705">
        <f t="shared" si="114"/>
        <v>1172</v>
      </c>
      <c r="G1184" s="756"/>
      <c r="H1184" s="756"/>
      <c r="I1184" s="756"/>
      <c r="J1184" s="756"/>
      <c r="K1184" s="756"/>
      <c r="L1184" s="756"/>
      <c r="M1184" s="756"/>
      <c r="N1184" s="594"/>
      <c r="O1184" s="705">
        <f t="shared" si="115"/>
        <v>1172</v>
      </c>
      <c r="P1184" s="756"/>
      <c r="Q1184" s="756"/>
      <c r="R1184" s="756"/>
      <c r="S1184" s="756"/>
      <c r="T1184" s="756"/>
      <c r="U1184" s="756"/>
      <c r="V1184" s="756"/>
      <c r="W1184" s="594"/>
      <c r="X1184" s="705">
        <f t="shared" si="116"/>
        <v>1172</v>
      </c>
      <c r="Y1184" s="756"/>
      <c r="Z1184" s="756"/>
      <c r="AA1184" s="756"/>
      <c r="AB1184" s="756"/>
      <c r="AC1184" s="756"/>
      <c r="AD1184" s="756"/>
      <c r="AE1184" s="756"/>
      <c r="AF1184" s="594"/>
      <c r="AG1184" s="705">
        <f t="shared" si="117"/>
        <v>1172</v>
      </c>
      <c r="AH1184" s="756"/>
      <c r="AI1184" s="756"/>
      <c r="AJ1184" s="756"/>
      <c r="AK1184" s="756"/>
      <c r="AL1184" s="756"/>
      <c r="AM1184" s="756"/>
      <c r="AN1184" s="756"/>
      <c r="AO1184" s="685"/>
      <c r="AP1184" s="705">
        <f t="shared" si="118"/>
        <v>1172</v>
      </c>
      <c r="AQ1184" s="756"/>
      <c r="AR1184" s="756"/>
      <c r="AS1184" s="756"/>
      <c r="AT1184" s="756"/>
      <c r="AU1184" s="756"/>
      <c r="AV1184" s="756"/>
      <c r="AW1184" s="756"/>
    </row>
    <row r="1185" spans="2:49" x14ac:dyDescent="0.25">
      <c r="B1185" s="705">
        <v>1173</v>
      </c>
      <c r="C1185" s="951">
        <f>(1+_xlfn.XLOOKUP(INT((B1185-1)/12)+1,'ZC Curve'!$B$8:$B$107,'ZC Curve'!R$8:R$107,,0))^(1/12)-1</f>
        <v>0</v>
      </c>
      <c r="D1185" s="946">
        <f t="shared" si="113"/>
        <v>1</v>
      </c>
      <c r="E1185" s="594"/>
      <c r="F1185" s="705">
        <f t="shared" si="114"/>
        <v>1173</v>
      </c>
      <c r="G1185" s="756"/>
      <c r="H1185" s="756"/>
      <c r="I1185" s="756"/>
      <c r="J1185" s="756"/>
      <c r="K1185" s="756"/>
      <c r="L1185" s="756"/>
      <c r="M1185" s="756"/>
      <c r="N1185" s="594"/>
      <c r="O1185" s="705">
        <f t="shared" si="115"/>
        <v>1173</v>
      </c>
      <c r="P1185" s="756"/>
      <c r="Q1185" s="756"/>
      <c r="R1185" s="756"/>
      <c r="S1185" s="756"/>
      <c r="T1185" s="756"/>
      <c r="U1185" s="756"/>
      <c r="V1185" s="756"/>
      <c r="W1185" s="594"/>
      <c r="X1185" s="705">
        <f t="shared" si="116"/>
        <v>1173</v>
      </c>
      <c r="Y1185" s="756"/>
      <c r="Z1185" s="756"/>
      <c r="AA1185" s="756"/>
      <c r="AB1185" s="756"/>
      <c r="AC1185" s="756"/>
      <c r="AD1185" s="756"/>
      <c r="AE1185" s="756"/>
      <c r="AF1185" s="594"/>
      <c r="AG1185" s="705">
        <f t="shared" si="117"/>
        <v>1173</v>
      </c>
      <c r="AH1185" s="756"/>
      <c r="AI1185" s="756"/>
      <c r="AJ1185" s="756"/>
      <c r="AK1185" s="756"/>
      <c r="AL1185" s="756"/>
      <c r="AM1185" s="756"/>
      <c r="AN1185" s="756"/>
      <c r="AO1185" s="685"/>
      <c r="AP1185" s="705">
        <f t="shared" si="118"/>
        <v>1173</v>
      </c>
      <c r="AQ1185" s="756"/>
      <c r="AR1185" s="756"/>
      <c r="AS1185" s="756"/>
      <c r="AT1185" s="756"/>
      <c r="AU1185" s="756"/>
      <c r="AV1185" s="756"/>
      <c r="AW1185" s="756"/>
    </row>
    <row r="1186" spans="2:49" x14ac:dyDescent="0.25">
      <c r="B1186" s="705">
        <v>1174</v>
      </c>
      <c r="C1186" s="951">
        <f>(1+_xlfn.XLOOKUP(INT((B1186-1)/12)+1,'ZC Curve'!$B$8:$B$107,'ZC Curve'!R$8:R$107,,0))^(1/12)-1</f>
        <v>0</v>
      </c>
      <c r="D1186" s="946">
        <f t="shared" si="113"/>
        <v>1</v>
      </c>
      <c r="E1186" s="594"/>
      <c r="F1186" s="705">
        <f t="shared" si="114"/>
        <v>1174</v>
      </c>
      <c r="G1186" s="756"/>
      <c r="H1186" s="756"/>
      <c r="I1186" s="756"/>
      <c r="J1186" s="756"/>
      <c r="K1186" s="756"/>
      <c r="L1186" s="756"/>
      <c r="M1186" s="756"/>
      <c r="N1186" s="594"/>
      <c r="O1186" s="705">
        <f t="shared" si="115"/>
        <v>1174</v>
      </c>
      <c r="P1186" s="756"/>
      <c r="Q1186" s="756"/>
      <c r="R1186" s="756"/>
      <c r="S1186" s="756"/>
      <c r="T1186" s="756"/>
      <c r="U1186" s="756"/>
      <c r="V1186" s="756"/>
      <c r="W1186" s="594"/>
      <c r="X1186" s="705">
        <f t="shared" si="116"/>
        <v>1174</v>
      </c>
      <c r="Y1186" s="756"/>
      <c r="Z1186" s="756"/>
      <c r="AA1186" s="756"/>
      <c r="AB1186" s="756"/>
      <c r="AC1186" s="756"/>
      <c r="AD1186" s="756"/>
      <c r="AE1186" s="756"/>
      <c r="AF1186" s="594"/>
      <c r="AG1186" s="705">
        <f t="shared" si="117"/>
        <v>1174</v>
      </c>
      <c r="AH1186" s="756"/>
      <c r="AI1186" s="756"/>
      <c r="AJ1186" s="756"/>
      <c r="AK1186" s="756"/>
      <c r="AL1186" s="756"/>
      <c r="AM1186" s="756"/>
      <c r="AN1186" s="756"/>
      <c r="AO1186" s="685"/>
      <c r="AP1186" s="705">
        <f t="shared" si="118"/>
        <v>1174</v>
      </c>
      <c r="AQ1186" s="756"/>
      <c r="AR1186" s="756"/>
      <c r="AS1186" s="756"/>
      <c r="AT1186" s="756"/>
      <c r="AU1186" s="756"/>
      <c r="AV1186" s="756"/>
      <c r="AW1186" s="756"/>
    </row>
    <row r="1187" spans="2:49" x14ac:dyDescent="0.25">
      <c r="B1187" s="705">
        <v>1175</v>
      </c>
      <c r="C1187" s="951">
        <f>(1+_xlfn.XLOOKUP(INT((B1187-1)/12)+1,'ZC Curve'!$B$8:$B$107,'ZC Curve'!R$8:R$107,,0))^(1/12)-1</f>
        <v>0</v>
      </c>
      <c r="D1187" s="946">
        <f t="shared" si="113"/>
        <v>1</v>
      </c>
      <c r="E1187" s="594"/>
      <c r="F1187" s="705">
        <f t="shared" si="114"/>
        <v>1175</v>
      </c>
      <c r="G1187" s="756"/>
      <c r="H1187" s="756"/>
      <c r="I1187" s="756"/>
      <c r="J1187" s="756"/>
      <c r="K1187" s="756"/>
      <c r="L1187" s="756"/>
      <c r="M1187" s="756"/>
      <c r="N1187" s="594"/>
      <c r="O1187" s="705">
        <f t="shared" si="115"/>
        <v>1175</v>
      </c>
      <c r="P1187" s="756"/>
      <c r="Q1187" s="756"/>
      <c r="R1187" s="756"/>
      <c r="S1187" s="756"/>
      <c r="T1187" s="756"/>
      <c r="U1187" s="756"/>
      <c r="V1187" s="756"/>
      <c r="W1187" s="594"/>
      <c r="X1187" s="705">
        <f t="shared" si="116"/>
        <v>1175</v>
      </c>
      <c r="Y1187" s="756"/>
      <c r="Z1187" s="756"/>
      <c r="AA1187" s="756"/>
      <c r="AB1187" s="756"/>
      <c r="AC1187" s="756"/>
      <c r="AD1187" s="756"/>
      <c r="AE1187" s="756"/>
      <c r="AF1187" s="594"/>
      <c r="AG1187" s="705">
        <f t="shared" si="117"/>
        <v>1175</v>
      </c>
      <c r="AH1187" s="756"/>
      <c r="AI1187" s="756"/>
      <c r="AJ1187" s="756"/>
      <c r="AK1187" s="756"/>
      <c r="AL1187" s="756"/>
      <c r="AM1187" s="756"/>
      <c r="AN1187" s="756"/>
      <c r="AO1187" s="685"/>
      <c r="AP1187" s="705">
        <f t="shared" si="118"/>
        <v>1175</v>
      </c>
      <c r="AQ1187" s="756"/>
      <c r="AR1187" s="756"/>
      <c r="AS1187" s="756"/>
      <c r="AT1187" s="756"/>
      <c r="AU1187" s="756"/>
      <c r="AV1187" s="756"/>
      <c r="AW1187" s="756"/>
    </row>
    <row r="1188" spans="2:49" x14ac:dyDescent="0.25">
      <c r="B1188" s="705">
        <v>1176</v>
      </c>
      <c r="C1188" s="951">
        <f>(1+_xlfn.XLOOKUP(INT((B1188-1)/12)+1,'ZC Curve'!$B$8:$B$107,'ZC Curve'!R$8:R$107,,0))^(1/12)-1</f>
        <v>0</v>
      </c>
      <c r="D1188" s="946">
        <f t="shared" si="113"/>
        <v>1</v>
      </c>
      <c r="E1188" s="594"/>
      <c r="F1188" s="705">
        <f t="shared" si="114"/>
        <v>1176</v>
      </c>
      <c r="G1188" s="756"/>
      <c r="H1188" s="756"/>
      <c r="I1188" s="756"/>
      <c r="J1188" s="756"/>
      <c r="K1188" s="756"/>
      <c r="L1188" s="756"/>
      <c r="M1188" s="756"/>
      <c r="N1188" s="594"/>
      <c r="O1188" s="705">
        <f t="shared" si="115"/>
        <v>1176</v>
      </c>
      <c r="P1188" s="756"/>
      <c r="Q1188" s="756"/>
      <c r="R1188" s="756"/>
      <c r="S1188" s="756"/>
      <c r="T1188" s="756"/>
      <c r="U1188" s="756"/>
      <c r="V1188" s="756"/>
      <c r="W1188" s="594"/>
      <c r="X1188" s="705">
        <f t="shared" si="116"/>
        <v>1176</v>
      </c>
      <c r="Y1188" s="756"/>
      <c r="Z1188" s="756"/>
      <c r="AA1188" s="756"/>
      <c r="AB1188" s="756"/>
      <c r="AC1188" s="756"/>
      <c r="AD1188" s="756"/>
      <c r="AE1188" s="756"/>
      <c r="AF1188" s="594"/>
      <c r="AG1188" s="705">
        <f t="shared" si="117"/>
        <v>1176</v>
      </c>
      <c r="AH1188" s="756"/>
      <c r="AI1188" s="756"/>
      <c r="AJ1188" s="756"/>
      <c r="AK1188" s="756"/>
      <c r="AL1188" s="756"/>
      <c r="AM1188" s="756"/>
      <c r="AN1188" s="756"/>
      <c r="AO1188" s="685"/>
      <c r="AP1188" s="705">
        <f t="shared" si="118"/>
        <v>1176</v>
      </c>
      <c r="AQ1188" s="756"/>
      <c r="AR1188" s="756"/>
      <c r="AS1188" s="756"/>
      <c r="AT1188" s="756"/>
      <c r="AU1188" s="756"/>
      <c r="AV1188" s="756"/>
      <c r="AW1188" s="756"/>
    </row>
    <row r="1189" spans="2:49" x14ac:dyDescent="0.25">
      <c r="B1189" s="705">
        <v>1177</v>
      </c>
      <c r="C1189" s="951">
        <f>(1+_xlfn.XLOOKUP(INT((B1189-1)/12)+1,'ZC Curve'!$B$8:$B$107,'ZC Curve'!R$8:R$107,,0))^(1/12)-1</f>
        <v>0</v>
      </c>
      <c r="D1189" s="946">
        <f t="shared" si="113"/>
        <v>1</v>
      </c>
      <c r="E1189" s="594"/>
      <c r="F1189" s="705">
        <f t="shared" si="114"/>
        <v>1177</v>
      </c>
      <c r="G1189" s="756"/>
      <c r="H1189" s="756"/>
      <c r="I1189" s="756"/>
      <c r="J1189" s="756"/>
      <c r="K1189" s="756"/>
      <c r="L1189" s="756"/>
      <c r="M1189" s="756"/>
      <c r="N1189" s="594"/>
      <c r="O1189" s="705">
        <f t="shared" si="115"/>
        <v>1177</v>
      </c>
      <c r="P1189" s="756"/>
      <c r="Q1189" s="756"/>
      <c r="R1189" s="756"/>
      <c r="S1189" s="756"/>
      <c r="T1189" s="756"/>
      <c r="U1189" s="756"/>
      <c r="V1189" s="756"/>
      <c r="W1189" s="594"/>
      <c r="X1189" s="705">
        <f t="shared" si="116"/>
        <v>1177</v>
      </c>
      <c r="Y1189" s="756"/>
      <c r="Z1189" s="756"/>
      <c r="AA1189" s="756"/>
      <c r="AB1189" s="756"/>
      <c r="AC1189" s="756"/>
      <c r="AD1189" s="756"/>
      <c r="AE1189" s="756"/>
      <c r="AF1189" s="594"/>
      <c r="AG1189" s="705">
        <f t="shared" si="117"/>
        <v>1177</v>
      </c>
      <c r="AH1189" s="756"/>
      <c r="AI1189" s="756"/>
      <c r="AJ1189" s="756"/>
      <c r="AK1189" s="756"/>
      <c r="AL1189" s="756"/>
      <c r="AM1189" s="756"/>
      <c r="AN1189" s="756"/>
      <c r="AO1189" s="685"/>
      <c r="AP1189" s="705">
        <f t="shared" si="118"/>
        <v>1177</v>
      </c>
      <c r="AQ1189" s="756"/>
      <c r="AR1189" s="756"/>
      <c r="AS1189" s="756"/>
      <c r="AT1189" s="756"/>
      <c r="AU1189" s="756"/>
      <c r="AV1189" s="756"/>
      <c r="AW1189" s="756"/>
    </row>
    <row r="1190" spans="2:49" x14ac:dyDescent="0.25">
      <c r="B1190" s="705">
        <v>1178</v>
      </c>
      <c r="C1190" s="951">
        <f>(1+_xlfn.XLOOKUP(INT((B1190-1)/12)+1,'ZC Curve'!$B$8:$B$107,'ZC Curve'!R$8:R$107,,0))^(1/12)-1</f>
        <v>0</v>
      </c>
      <c r="D1190" s="946">
        <f t="shared" si="113"/>
        <v>1</v>
      </c>
      <c r="E1190" s="594"/>
      <c r="F1190" s="705">
        <f t="shared" si="114"/>
        <v>1178</v>
      </c>
      <c r="G1190" s="756"/>
      <c r="H1190" s="756"/>
      <c r="I1190" s="756"/>
      <c r="J1190" s="756"/>
      <c r="K1190" s="756"/>
      <c r="L1190" s="756"/>
      <c r="M1190" s="756"/>
      <c r="N1190" s="594"/>
      <c r="O1190" s="705">
        <f t="shared" si="115"/>
        <v>1178</v>
      </c>
      <c r="P1190" s="756"/>
      <c r="Q1190" s="756"/>
      <c r="R1190" s="756"/>
      <c r="S1190" s="756"/>
      <c r="T1190" s="756"/>
      <c r="U1190" s="756"/>
      <c r="V1190" s="756"/>
      <c r="W1190" s="594"/>
      <c r="X1190" s="705">
        <f t="shared" si="116"/>
        <v>1178</v>
      </c>
      <c r="Y1190" s="756"/>
      <c r="Z1190" s="756"/>
      <c r="AA1190" s="756"/>
      <c r="AB1190" s="756"/>
      <c r="AC1190" s="756"/>
      <c r="AD1190" s="756"/>
      <c r="AE1190" s="756"/>
      <c r="AF1190" s="594"/>
      <c r="AG1190" s="705">
        <f t="shared" si="117"/>
        <v>1178</v>
      </c>
      <c r="AH1190" s="756"/>
      <c r="AI1190" s="756"/>
      <c r="AJ1190" s="756"/>
      <c r="AK1190" s="756"/>
      <c r="AL1190" s="756"/>
      <c r="AM1190" s="756"/>
      <c r="AN1190" s="756"/>
      <c r="AO1190" s="685"/>
      <c r="AP1190" s="705">
        <f t="shared" si="118"/>
        <v>1178</v>
      </c>
      <c r="AQ1190" s="756"/>
      <c r="AR1190" s="756"/>
      <c r="AS1190" s="756"/>
      <c r="AT1190" s="756"/>
      <c r="AU1190" s="756"/>
      <c r="AV1190" s="756"/>
      <c r="AW1190" s="756"/>
    </row>
    <row r="1191" spans="2:49" x14ac:dyDescent="0.25">
      <c r="B1191" s="705">
        <v>1179</v>
      </c>
      <c r="C1191" s="951">
        <f>(1+_xlfn.XLOOKUP(INT((B1191-1)/12)+1,'ZC Curve'!$B$8:$B$107,'ZC Curve'!R$8:R$107,,0))^(1/12)-1</f>
        <v>0</v>
      </c>
      <c r="D1191" s="946">
        <f t="shared" si="113"/>
        <v>1</v>
      </c>
      <c r="E1191" s="594"/>
      <c r="F1191" s="705">
        <f t="shared" si="114"/>
        <v>1179</v>
      </c>
      <c r="G1191" s="756"/>
      <c r="H1191" s="756"/>
      <c r="I1191" s="756"/>
      <c r="J1191" s="756"/>
      <c r="K1191" s="756"/>
      <c r="L1191" s="756"/>
      <c r="M1191" s="756"/>
      <c r="N1191" s="594"/>
      <c r="O1191" s="705">
        <f t="shared" si="115"/>
        <v>1179</v>
      </c>
      <c r="P1191" s="756"/>
      <c r="Q1191" s="756"/>
      <c r="R1191" s="756"/>
      <c r="S1191" s="756"/>
      <c r="T1191" s="756"/>
      <c r="U1191" s="756"/>
      <c r="V1191" s="756"/>
      <c r="W1191" s="594"/>
      <c r="X1191" s="705">
        <f t="shared" si="116"/>
        <v>1179</v>
      </c>
      <c r="Y1191" s="756"/>
      <c r="Z1191" s="756"/>
      <c r="AA1191" s="756"/>
      <c r="AB1191" s="756"/>
      <c r="AC1191" s="756"/>
      <c r="AD1191" s="756"/>
      <c r="AE1191" s="756"/>
      <c r="AF1191" s="594"/>
      <c r="AG1191" s="705">
        <f t="shared" si="117"/>
        <v>1179</v>
      </c>
      <c r="AH1191" s="756"/>
      <c r="AI1191" s="756"/>
      <c r="AJ1191" s="756"/>
      <c r="AK1191" s="756"/>
      <c r="AL1191" s="756"/>
      <c r="AM1191" s="756"/>
      <c r="AN1191" s="756"/>
      <c r="AO1191" s="685"/>
      <c r="AP1191" s="705">
        <f t="shared" si="118"/>
        <v>1179</v>
      </c>
      <c r="AQ1191" s="756"/>
      <c r="AR1191" s="756"/>
      <c r="AS1191" s="756"/>
      <c r="AT1191" s="756"/>
      <c r="AU1191" s="756"/>
      <c r="AV1191" s="756"/>
      <c r="AW1191" s="756"/>
    </row>
    <row r="1192" spans="2:49" x14ac:dyDescent="0.25">
      <c r="B1192" s="705">
        <v>1180</v>
      </c>
      <c r="C1192" s="951">
        <f>(1+_xlfn.XLOOKUP(INT((B1192-1)/12)+1,'ZC Curve'!$B$8:$B$107,'ZC Curve'!R$8:R$107,,0))^(1/12)-1</f>
        <v>0</v>
      </c>
      <c r="D1192" s="946">
        <f t="shared" si="113"/>
        <v>1</v>
      </c>
      <c r="E1192" s="594"/>
      <c r="F1192" s="705">
        <f t="shared" si="114"/>
        <v>1180</v>
      </c>
      <c r="G1192" s="756"/>
      <c r="H1192" s="756"/>
      <c r="I1192" s="756"/>
      <c r="J1192" s="756"/>
      <c r="K1192" s="756"/>
      <c r="L1192" s="756"/>
      <c r="M1192" s="756"/>
      <c r="N1192" s="594"/>
      <c r="O1192" s="705">
        <f t="shared" si="115"/>
        <v>1180</v>
      </c>
      <c r="P1192" s="756"/>
      <c r="Q1192" s="756"/>
      <c r="R1192" s="756"/>
      <c r="S1192" s="756"/>
      <c r="T1192" s="756"/>
      <c r="U1192" s="756"/>
      <c r="V1192" s="756"/>
      <c r="W1192" s="594"/>
      <c r="X1192" s="705">
        <f t="shared" si="116"/>
        <v>1180</v>
      </c>
      <c r="Y1192" s="756"/>
      <c r="Z1192" s="756"/>
      <c r="AA1192" s="756"/>
      <c r="AB1192" s="756"/>
      <c r="AC1192" s="756"/>
      <c r="AD1192" s="756"/>
      <c r="AE1192" s="756"/>
      <c r="AF1192" s="594"/>
      <c r="AG1192" s="705">
        <f t="shared" si="117"/>
        <v>1180</v>
      </c>
      <c r="AH1192" s="756"/>
      <c r="AI1192" s="756"/>
      <c r="AJ1192" s="756"/>
      <c r="AK1192" s="756"/>
      <c r="AL1192" s="756"/>
      <c r="AM1192" s="756"/>
      <c r="AN1192" s="756"/>
      <c r="AO1192" s="685"/>
      <c r="AP1192" s="705">
        <f t="shared" si="118"/>
        <v>1180</v>
      </c>
      <c r="AQ1192" s="756"/>
      <c r="AR1192" s="756"/>
      <c r="AS1192" s="756"/>
      <c r="AT1192" s="756"/>
      <c r="AU1192" s="756"/>
      <c r="AV1192" s="756"/>
      <c r="AW1192" s="756"/>
    </row>
    <row r="1193" spans="2:49" x14ac:dyDescent="0.25">
      <c r="B1193" s="705">
        <v>1181</v>
      </c>
      <c r="C1193" s="951">
        <f>(1+_xlfn.XLOOKUP(INT((B1193-1)/12)+1,'ZC Curve'!$B$8:$B$107,'ZC Curve'!R$8:R$107,,0))^(1/12)-1</f>
        <v>0</v>
      </c>
      <c r="D1193" s="946">
        <f t="shared" si="113"/>
        <v>1</v>
      </c>
      <c r="E1193" s="594"/>
      <c r="F1193" s="705">
        <f t="shared" si="114"/>
        <v>1181</v>
      </c>
      <c r="G1193" s="756"/>
      <c r="H1193" s="756"/>
      <c r="I1193" s="756"/>
      <c r="J1193" s="756"/>
      <c r="K1193" s="756"/>
      <c r="L1193" s="756"/>
      <c r="M1193" s="756"/>
      <c r="N1193" s="594"/>
      <c r="O1193" s="705">
        <f t="shared" si="115"/>
        <v>1181</v>
      </c>
      <c r="P1193" s="756"/>
      <c r="Q1193" s="756"/>
      <c r="R1193" s="756"/>
      <c r="S1193" s="756"/>
      <c r="T1193" s="756"/>
      <c r="U1193" s="756"/>
      <c r="V1193" s="756"/>
      <c r="W1193" s="594"/>
      <c r="X1193" s="705">
        <f t="shared" si="116"/>
        <v>1181</v>
      </c>
      <c r="Y1193" s="756"/>
      <c r="Z1193" s="756"/>
      <c r="AA1193" s="756"/>
      <c r="AB1193" s="756"/>
      <c r="AC1193" s="756"/>
      <c r="AD1193" s="756"/>
      <c r="AE1193" s="756"/>
      <c r="AF1193" s="594"/>
      <c r="AG1193" s="705">
        <f t="shared" si="117"/>
        <v>1181</v>
      </c>
      <c r="AH1193" s="756"/>
      <c r="AI1193" s="756"/>
      <c r="AJ1193" s="756"/>
      <c r="AK1193" s="756"/>
      <c r="AL1193" s="756"/>
      <c r="AM1193" s="756"/>
      <c r="AN1193" s="756"/>
      <c r="AO1193" s="685"/>
      <c r="AP1193" s="705">
        <f t="shared" si="118"/>
        <v>1181</v>
      </c>
      <c r="AQ1193" s="756"/>
      <c r="AR1193" s="756"/>
      <c r="AS1193" s="756"/>
      <c r="AT1193" s="756"/>
      <c r="AU1193" s="756"/>
      <c r="AV1193" s="756"/>
      <c r="AW1193" s="756"/>
    </row>
    <row r="1194" spans="2:49" x14ac:dyDescent="0.25">
      <c r="B1194" s="705">
        <v>1182</v>
      </c>
      <c r="C1194" s="951">
        <f>(1+_xlfn.XLOOKUP(INT((B1194-1)/12)+1,'ZC Curve'!$B$8:$B$107,'ZC Curve'!R$8:R$107,,0))^(1/12)-1</f>
        <v>0</v>
      </c>
      <c r="D1194" s="946">
        <f t="shared" si="113"/>
        <v>1</v>
      </c>
      <c r="E1194" s="594"/>
      <c r="F1194" s="705">
        <f t="shared" si="114"/>
        <v>1182</v>
      </c>
      <c r="G1194" s="756"/>
      <c r="H1194" s="756"/>
      <c r="I1194" s="756"/>
      <c r="J1194" s="756"/>
      <c r="K1194" s="756"/>
      <c r="L1194" s="756"/>
      <c r="M1194" s="756"/>
      <c r="N1194" s="594"/>
      <c r="O1194" s="705">
        <f t="shared" si="115"/>
        <v>1182</v>
      </c>
      <c r="P1194" s="756"/>
      <c r="Q1194" s="756"/>
      <c r="R1194" s="756"/>
      <c r="S1194" s="756"/>
      <c r="T1194" s="756"/>
      <c r="U1194" s="756"/>
      <c r="V1194" s="756"/>
      <c r="W1194" s="594"/>
      <c r="X1194" s="705">
        <f t="shared" si="116"/>
        <v>1182</v>
      </c>
      <c r="Y1194" s="756"/>
      <c r="Z1194" s="756"/>
      <c r="AA1194" s="756"/>
      <c r="AB1194" s="756"/>
      <c r="AC1194" s="756"/>
      <c r="AD1194" s="756"/>
      <c r="AE1194" s="756"/>
      <c r="AF1194" s="594"/>
      <c r="AG1194" s="705">
        <f t="shared" si="117"/>
        <v>1182</v>
      </c>
      <c r="AH1194" s="756"/>
      <c r="AI1194" s="756"/>
      <c r="AJ1194" s="756"/>
      <c r="AK1194" s="756"/>
      <c r="AL1194" s="756"/>
      <c r="AM1194" s="756"/>
      <c r="AN1194" s="756"/>
      <c r="AO1194" s="685"/>
      <c r="AP1194" s="705">
        <f t="shared" si="118"/>
        <v>1182</v>
      </c>
      <c r="AQ1194" s="756"/>
      <c r="AR1194" s="756"/>
      <c r="AS1194" s="756"/>
      <c r="AT1194" s="756"/>
      <c r="AU1194" s="756"/>
      <c r="AV1194" s="756"/>
      <c r="AW1194" s="756"/>
    </row>
    <row r="1195" spans="2:49" x14ac:dyDescent="0.25">
      <c r="B1195" s="705">
        <v>1183</v>
      </c>
      <c r="C1195" s="951">
        <f>(1+_xlfn.XLOOKUP(INT((B1195-1)/12)+1,'ZC Curve'!$B$8:$B$107,'ZC Curve'!R$8:R$107,,0))^(1/12)-1</f>
        <v>0</v>
      </c>
      <c r="D1195" s="946">
        <f t="shared" si="113"/>
        <v>1</v>
      </c>
      <c r="E1195" s="594"/>
      <c r="F1195" s="705">
        <f t="shared" si="114"/>
        <v>1183</v>
      </c>
      <c r="G1195" s="756"/>
      <c r="H1195" s="756"/>
      <c r="I1195" s="756"/>
      <c r="J1195" s="756"/>
      <c r="K1195" s="756"/>
      <c r="L1195" s="756"/>
      <c r="M1195" s="756"/>
      <c r="N1195" s="594"/>
      <c r="O1195" s="705">
        <f t="shared" si="115"/>
        <v>1183</v>
      </c>
      <c r="P1195" s="756"/>
      <c r="Q1195" s="756"/>
      <c r="R1195" s="756"/>
      <c r="S1195" s="756"/>
      <c r="T1195" s="756"/>
      <c r="U1195" s="756"/>
      <c r="V1195" s="756"/>
      <c r="W1195" s="594"/>
      <c r="X1195" s="705">
        <f t="shared" si="116"/>
        <v>1183</v>
      </c>
      <c r="Y1195" s="756"/>
      <c r="Z1195" s="756"/>
      <c r="AA1195" s="756"/>
      <c r="AB1195" s="756"/>
      <c r="AC1195" s="756"/>
      <c r="AD1195" s="756"/>
      <c r="AE1195" s="756"/>
      <c r="AF1195" s="594"/>
      <c r="AG1195" s="705">
        <f t="shared" si="117"/>
        <v>1183</v>
      </c>
      <c r="AH1195" s="756"/>
      <c r="AI1195" s="756"/>
      <c r="AJ1195" s="756"/>
      <c r="AK1195" s="756"/>
      <c r="AL1195" s="756"/>
      <c r="AM1195" s="756"/>
      <c r="AN1195" s="756"/>
      <c r="AO1195" s="685"/>
      <c r="AP1195" s="705">
        <f t="shared" si="118"/>
        <v>1183</v>
      </c>
      <c r="AQ1195" s="756"/>
      <c r="AR1195" s="756"/>
      <c r="AS1195" s="756"/>
      <c r="AT1195" s="756"/>
      <c r="AU1195" s="756"/>
      <c r="AV1195" s="756"/>
      <c r="AW1195" s="756"/>
    </row>
    <row r="1196" spans="2:49" x14ac:dyDescent="0.25">
      <c r="B1196" s="705">
        <v>1184</v>
      </c>
      <c r="C1196" s="951">
        <f>(1+_xlfn.XLOOKUP(INT((B1196-1)/12)+1,'ZC Curve'!$B$8:$B$107,'ZC Curve'!R$8:R$107,,0))^(1/12)-1</f>
        <v>0</v>
      </c>
      <c r="D1196" s="946">
        <f t="shared" si="113"/>
        <v>1</v>
      </c>
      <c r="E1196" s="594"/>
      <c r="F1196" s="705">
        <f t="shared" si="114"/>
        <v>1184</v>
      </c>
      <c r="G1196" s="756"/>
      <c r="H1196" s="756"/>
      <c r="I1196" s="756"/>
      <c r="J1196" s="756"/>
      <c r="K1196" s="756"/>
      <c r="L1196" s="756"/>
      <c r="M1196" s="756"/>
      <c r="N1196" s="594"/>
      <c r="O1196" s="705">
        <f t="shared" si="115"/>
        <v>1184</v>
      </c>
      <c r="P1196" s="756"/>
      <c r="Q1196" s="756"/>
      <c r="R1196" s="756"/>
      <c r="S1196" s="756"/>
      <c r="T1196" s="756"/>
      <c r="U1196" s="756"/>
      <c r="V1196" s="756"/>
      <c r="W1196" s="594"/>
      <c r="X1196" s="705">
        <f t="shared" si="116"/>
        <v>1184</v>
      </c>
      <c r="Y1196" s="756"/>
      <c r="Z1196" s="756"/>
      <c r="AA1196" s="756"/>
      <c r="AB1196" s="756"/>
      <c r="AC1196" s="756"/>
      <c r="AD1196" s="756"/>
      <c r="AE1196" s="756"/>
      <c r="AF1196" s="594"/>
      <c r="AG1196" s="705">
        <f t="shared" si="117"/>
        <v>1184</v>
      </c>
      <c r="AH1196" s="756"/>
      <c r="AI1196" s="756"/>
      <c r="AJ1196" s="756"/>
      <c r="AK1196" s="756"/>
      <c r="AL1196" s="756"/>
      <c r="AM1196" s="756"/>
      <c r="AN1196" s="756"/>
      <c r="AO1196" s="685"/>
      <c r="AP1196" s="705">
        <f t="shared" si="118"/>
        <v>1184</v>
      </c>
      <c r="AQ1196" s="756"/>
      <c r="AR1196" s="756"/>
      <c r="AS1196" s="756"/>
      <c r="AT1196" s="756"/>
      <c r="AU1196" s="756"/>
      <c r="AV1196" s="756"/>
      <c r="AW1196" s="756"/>
    </row>
    <row r="1197" spans="2:49" x14ac:dyDescent="0.25">
      <c r="B1197" s="705">
        <v>1185</v>
      </c>
      <c r="C1197" s="951">
        <f>(1+_xlfn.XLOOKUP(INT((B1197-1)/12)+1,'ZC Curve'!$B$8:$B$107,'ZC Curve'!R$8:R$107,,0))^(1/12)-1</f>
        <v>0</v>
      </c>
      <c r="D1197" s="946">
        <f t="shared" si="113"/>
        <v>1</v>
      </c>
      <c r="E1197" s="594"/>
      <c r="F1197" s="705">
        <f t="shared" si="114"/>
        <v>1185</v>
      </c>
      <c r="G1197" s="756"/>
      <c r="H1197" s="756"/>
      <c r="I1197" s="756"/>
      <c r="J1197" s="756"/>
      <c r="K1197" s="756"/>
      <c r="L1197" s="756"/>
      <c r="M1197" s="756"/>
      <c r="N1197" s="594"/>
      <c r="O1197" s="705">
        <f t="shared" si="115"/>
        <v>1185</v>
      </c>
      <c r="P1197" s="756"/>
      <c r="Q1197" s="756"/>
      <c r="R1197" s="756"/>
      <c r="S1197" s="756"/>
      <c r="T1197" s="756"/>
      <c r="U1197" s="756"/>
      <c r="V1197" s="756"/>
      <c r="W1197" s="594"/>
      <c r="X1197" s="705">
        <f t="shared" si="116"/>
        <v>1185</v>
      </c>
      <c r="Y1197" s="756"/>
      <c r="Z1197" s="756"/>
      <c r="AA1197" s="756"/>
      <c r="AB1197" s="756"/>
      <c r="AC1197" s="756"/>
      <c r="AD1197" s="756"/>
      <c r="AE1197" s="756"/>
      <c r="AF1197" s="594"/>
      <c r="AG1197" s="705">
        <f t="shared" si="117"/>
        <v>1185</v>
      </c>
      <c r="AH1197" s="756"/>
      <c r="AI1197" s="756"/>
      <c r="AJ1197" s="756"/>
      <c r="AK1197" s="756"/>
      <c r="AL1197" s="756"/>
      <c r="AM1197" s="756"/>
      <c r="AN1197" s="756"/>
      <c r="AO1197" s="685"/>
      <c r="AP1197" s="705">
        <f t="shared" si="118"/>
        <v>1185</v>
      </c>
      <c r="AQ1197" s="756"/>
      <c r="AR1197" s="756"/>
      <c r="AS1197" s="756"/>
      <c r="AT1197" s="756"/>
      <c r="AU1197" s="756"/>
      <c r="AV1197" s="756"/>
      <c r="AW1197" s="756"/>
    </row>
    <row r="1198" spans="2:49" x14ac:dyDescent="0.25">
      <c r="B1198" s="705">
        <v>1186</v>
      </c>
      <c r="C1198" s="951">
        <f>(1+_xlfn.XLOOKUP(INT((B1198-1)/12)+1,'ZC Curve'!$B$8:$B$107,'ZC Curve'!R$8:R$107,,0))^(1/12)-1</f>
        <v>0</v>
      </c>
      <c r="D1198" s="946">
        <f t="shared" si="113"/>
        <v>1</v>
      </c>
      <c r="E1198" s="594"/>
      <c r="F1198" s="705">
        <f t="shared" si="114"/>
        <v>1186</v>
      </c>
      <c r="G1198" s="756"/>
      <c r="H1198" s="756"/>
      <c r="I1198" s="756"/>
      <c r="J1198" s="756"/>
      <c r="K1198" s="756"/>
      <c r="L1198" s="756"/>
      <c r="M1198" s="756"/>
      <c r="N1198" s="594"/>
      <c r="O1198" s="705">
        <f t="shared" si="115"/>
        <v>1186</v>
      </c>
      <c r="P1198" s="756"/>
      <c r="Q1198" s="756"/>
      <c r="R1198" s="756"/>
      <c r="S1198" s="756"/>
      <c r="T1198" s="756"/>
      <c r="U1198" s="756"/>
      <c r="V1198" s="756"/>
      <c r="W1198" s="594"/>
      <c r="X1198" s="705">
        <f t="shared" si="116"/>
        <v>1186</v>
      </c>
      <c r="Y1198" s="756"/>
      <c r="Z1198" s="756"/>
      <c r="AA1198" s="756"/>
      <c r="AB1198" s="756"/>
      <c r="AC1198" s="756"/>
      <c r="AD1198" s="756"/>
      <c r="AE1198" s="756"/>
      <c r="AF1198" s="594"/>
      <c r="AG1198" s="705">
        <f t="shared" si="117"/>
        <v>1186</v>
      </c>
      <c r="AH1198" s="756"/>
      <c r="AI1198" s="756"/>
      <c r="AJ1198" s="756"/>
      <c r="AK1198" s="756"/>
      <c r="AL1198" s="756"/>
      <c r="AM1198" s="756"/>
      <c r="AN1198" s="756"/>
      <c r="AO1198" s="685"/>
      <c r="AP1198" s="705">
        <f t="shared" si="118"/>
        <v>1186</v>
      </c>
      <c r="AQ1198" s="756"/>
      <c r="AR1198" s="756"/>
      <c r="AS1198" s="756"/>
      <c r="AT1198" s="756"/>
      <c r="AU1198" s="756"/>
      <c r="AV1198" s="756"/>
      <c r="AW1198" s="756"/>
    </row>
    <row r="1199" spans="2:49" x14ac:dyDescent="0.25">
      <c r="B1199" s="705">
        <v>1187</v>
      </c>
      <c r="C1199" s="951">
        <f>(1+_xlfn.XLOOKUP(INT((B1199-1)/12)+1,'ZC Curve'!$B$8:$B$107,'ZC Curve'!R$8:R$107,,0))^(1/12)-1</f>
        <v>0</v>
      </c>
      <c r="D1199" s="946">
        <f t="shared" si="113"/>
        <v>1</v>
      </c>
      <c r="E1199" s="594"/>
      <c r="F1199" s="705">
        <f t="shared" si="114"/>
        <v>1187</v>
      </c>
      <c r="G1199" s="756"/>
      <c r="H1199" s="756"/>
      <c r="I1199" s="756"/>
      <c r="J1199" s="756"/>
      <c r="K1199" s="756"/>
      <c r="L1199" s="756"/>
      <c r="M1199" s="756"/>
      <c r="N1199" s="594"/>
      <c r="O1199" s="705">
        <f t="shared" si="115"/>
        <v>1187</v>
      </c>
      <c r="P1199" s="756"/>
      <c r="Q1199" s="756"/>
      <c r="R1199" s="756"/>
      <c r="S1199" s="756"/>
      <c r="T1199" s="756"/>
      <c r="U1199" s="756"/>
      <c r="V1199" s="756"/>
      <c r="W1199" s="594"/>
      <c r="X1199" s="705">
        <f t="shared" si="116"/>
        <v>1187</v>
      </c>
      <c r="Y1199" s="756"/>
      <c r="Z1199" s="756"/>
      <c r="AA1199" s="756"/>
      <c r="AB1199" s="756"/>
      <c r="AC1199" s="756"/>
      <c r="AD1199" s="756"/>
      <c r="AE1199" s="756"/>
      <c r="AF1199" s="594"/>
      <c r="AG1199" s="705">
        <f t="shared" si="117"/>
        <v>1187</v>
      </c>
      <c r="AH1199" s="756"/>
      <c r="AI1199" s="756"/>
      <c r="AJ1199" s="756"/>
      <c r="AK1199" s="756"/>
      <c r="AL1199" s="756"/>
      <c r="AM1199" s="756"/>
      <c r="AN1199" s="756"/>
      <c r="AO1199" s="685"/>
      <c r="AP1199" s="705">
        <f t="shared" si="118"/>
        <v>1187</v>
      </c>
      <c r="AQ1199" s="756"/>
      <c r="AR1199" s="756"/>
      <c r="AS1199" s="756"/>
      <c r="AT1199" s="756"/>
      <c r="AU1199" s="756"/>
      <c r="AV1199" s="756"/>
      <c r="AW1199" s="756"/>
    </row>
    <row r="1200" spans="2:49" x14ac:dyDescent="0.25">
      <c r="B1200" s="705">
        <v>1188</v>
      </c>
      <c r="C1200" s="951">
        <f>(1+_xlfn.XLOOKUP(INT((B1200-1)/12)+1,'ZC Curve'!$B$8:$B$107,'ZC Curve'!R$8:R$107,,0))^(1/12)-1</f>
        <v>0</v>
      </c>
      <c r="D1200" s="946">
        <f t="shared" si="113"/>
        <v>1</v>
      </c>
      <c r="E1200" s="594"/>
      <c r="F1200" s="705">
        <f t="shared" si="114"/>
        <v>1188</v>
      </c>
      <c r="G1200" s="756"/>
      <c r="H1200" s="756"/>
      <c r="I1200" s="756"/>
      <c r="J1200" s="756"/>
      <c r="K1200" s="756"/>
      <c r="L1200" s="756"/>
      <c r="M1200" s="756"/>
      <c r="N1200" s="594"/>
      <c r="O1200" s="705">
        <f t="shared" si="115"/>
        <v>1188</v>
      </c>
      <c r="P1200" s="756"/>
      <c r="Q1200" s="756"/>
      <c r="R1200" s="756"/>
      <c r="S1200" s="756"/>
      <c r="T1200" s="756"/>
      <c r="U1200" s="756"/>
      <c r="V1200" s="756"/>
      <c r="W1200" s="594"/>
      <c r="X1200" s="705">
        <f t="shared" si="116"/>
        <v>1188</v>
      </c>
      <c r="Y1200" s="756"/>
      <c r="Z1200" s="756"/>
      <c r="AA1200" s="756"/>
      <c r="AB1200" s="756"/>
      <c r="AC1200" s="756"/>
      <c r="AD1200" s="756"/>
      <c r="AE1200" s="756"/>
      <c r="AF1200" s="594"/>
      <c r="AG1200" s="705">
        <f t="shared" si="117"/>
        <v>1188</v>
      </c>
      <c r="AH1200" s="756"/>
      <c r="AI1200" s="756"/>
      <c r="AJ1200" s="756"/>
      <c r="AK1200" s="756"/>
      <c r="AL1200" s="756"/>
      <c r="AM1200" s="756"/>
      <c r="AN1200" s="756"/>
      <c r="AO1200" s="685"/>
      <c r="AP1200" s="705">
        <f t="shared" si="118"/>
        <v>1188</v>
      </c>
      <c r="AQ1200" s="756"/>
      <c r="AR1200" s="756"/>
      <c r="AS1200" s="756"/>
      <c r="AT1200" s="756"/>
      <c r="AU1200" s="756"/>
      <c r="AV1200" s="756"/>
      <c r="AW1200" s="756"/>
    </row>
    <row r="1201" spans="2:49" x14ac:dyDescent="0.25">
      <c r="B1201" s="705">
        <v>1189</v>
      </c>
      <c r="C1201" s="951">
        <f>(1+_xlfn.XLOOKUP(INT((B1201-1)/12)+1,'ZC Curve'!$B$8:$B$107,'ZC Curve'!R$8:R$107,,0))^(1/12)-1</f>
        <v>0</v>
      </c>
      <c r="D1201" s="946">
        <f t="shared" si="113"/>
        <v>1</v>
      </c>
      <c r="E1201" s="594"/>
      <c r="F1201" s="705">
        <f t="shared" si="114"/>
        <v>1189</v>
      </c>
      <c r="G1201" s="756"/>
      <c r="H1201" s="756"/>
      <c r="I1201" s="756"/>
      <c r="J1201" s="756"/>
      <c r="K1201" s="756"/>
      <c r="L1201" s="756"/>
      <c r="M1201" s="756"/>
      <c r="N1201" s="594"/>
      <c r="O1201" s="705">
        <f t="shared" si="115"/>
        <v>1189</v>
      </c>
      <c r="P1201" s="756"/>
      <c r="Q1201" s="756"/>
      <c r="R1201" s="756"/>
      <c r="S1201" s="756"/>
      <c r="T1201" s="756"/>
      <c r="U1201" s="756"/>
      <c r="V1201" s="756"/>
      <c r="W1201" s="594"/>
      <c r="X1201" s="705">
        <f t="shared" si="116"/>
        <v>1189</v>
      </c>
      <c r="Y1201" s="756"/>
      <c r="Z1201" s="756"/>
      <c r="AA1201" s="756"/>
      <c r="AB1201" s="756"/>
      <c r="AC1201" s="756"/>
      <c r="AD1201" s="756"/>
      <c r="AE1201" s="756"/>
      <c r="AF1201" s="594"/>
      <c r="AG1201" s="705">
        <f t="shared" si="117"/>
        <v>1189</v>
      </c>
      <c r="AH1201" s="756"/>
      <c r="AI1201" s="756"/>
      <c r="AJ1201" s="756"/>
      <c r="AK1201" s="756"/>
      <c r="AL1201" s="756"/>
      <c r="AM1201" s="756"/>
      <c r="AN1201" s="756"/>
      <c r="AO1201" s="685"/>
      <c r="AP1201" s="705">
        <f t="shared" si="118"/>
        <v>1189</v>
      </c>
      <c r="AQ1201" s="756"/>
      <c r="AR1201" s="756"/>
      <c r="AS1201" s="756"/>
      <c r="AT1201" s="756"/>
      <c r="AU1201" s="756"/>
      <c r="AV1201" s="756"/>
      <c r="AW1201" s="756"/>
    </row>
    <row r="1202" spans="2:49" x14ac:dyDescent="0.25">
      <c r="B1202" s="705">
        <v>1190</v>
      </c>
      <c r="C1202" s="951">
        <f>(1+_xlfn.XLOOKUP(INT((B1202-1)/12)+1,'ZC Curve'!$B$8:$B$107,'ZC Curve'!R$8:R$107,,0))^(1/12)-1</f>
        <v>0</v>
      </c>
      <c r="D1202" s="946">
        <f t="shared" si="113"/>
        <v>1</v>
      </c>
      <c r="E1202" s="594"/>
      <c r="F1202" s="705">
        <f t="shared" si="114"/>
        <v>1190</v>
      </c>
      <c r="G1202" s="756"/>
      <c r="H1202" s="756"/>
      <c r="I1202" s="756"/>
      <c r="J1202" s="756"/>
      <c r="K1202" s="756"/>
      <c r="L1202" s="756"/>
      <c r="M1202" s="756"/>
      <c r="N1202" s="594"/>
      <c r="O1202" s="705">
        <f t="shared" si="115"/>
        <v>1190</v>
      </c>
      <c r="P1202" s="756"/>
      <c r="Q1202" s="756"/>
      <c r="R1202" s="756"/>
      <c r="S1202" s="756"/>
      <c r="T1202" s="756"/>
      <c r="U1202" s="756"/>
      <c r="V1202" s="756"/>
      <c r="W1202" s="594"/>
      <c r="X1202" s="705">
        <f t="shared" si="116"/>
        <v>1190</v>
      </c>
      <c r="Y1202" s="756"/>
      <c r="Z1202" s="756"/>
      <c r="AA1202" s="756"/>
      <c r="AB1202" s="756"/>
      <c r="AC1202" s="756"/>
      <c r="AD1202" s="756"/>
      <c r="AE1202" s="756"/>
      <c r="AF1202" s="594"/>
      <c r="AG1202" s="705">
        <f t="shared" si="117"/>
        <v>1190</v>
      </c>
      <c r="AH1202" s="756"/>
      <c r="AI1202" s="756"/>
      <c r="AJ1202" s="756"/>
      <c r="AK1202" s="756"/>
      <c r="AL1202" s="756"/>
      <c r="AM1202" s="756"/>
      <c r="AN1202" s="756"/>
      <c r="AO1202" s="685"/>
      <c r="AP1202" s="705">
        <f t="shared" si="118"/>
        <v>1190</v>
      </c>
      <c r="AQ1202" s="756"/>
      <c r="AR1202" s="756"/>
      <c r="AS1202" s="756"/>
      <c r="AT1202" s="756"/>
      <c r="AU1202" s="756"/>
      <c r="AV1202" s="756"/>
      <c r="AW1202" s="756"/>
    </row>
    <row r="1203" spans="2:49" x14ac:dyDescent="0.25">
      <c r="B1203" s="705">
        <v>1191</v>
      </c>
      <c r="C1203" s="951">
        <f>(1+_xlfn.XLOOKUP(INT((B1203-1)/12)+1,'ZC Curve'!$B$8:$B$107,'ZC Curve'!R$8:R$107,,0))^(1/12)-1</f>
        <v>0</v>
      </c>
      <c r="D1203" s="946">
        <f t="shared" si="113"/>
        <v>1</v>
      </c>
      <c r="E1203" s="594"/>
      <c r="F1203" s="705">
        <f t="shared" si="114"/>
        <v>1191</v>
      </c>
      <c r="G1203" s="756"/>
      <c r="H1203" s="756"/>
      <c r="I1203" s="756"/>
      <c r="J1203" s="756"/>
      <c r="K1203" s="756"/>
      <c r="L1203" s="756"/>
      <c r="M1203" s="756"/>
      <c r="N1203" s="594"/>
      <c r="O1203" s="705">
        <f t="shared" si="115"/>
        <v>1191</v>
      </c>
      <c r="P1203" s="756"/>
      <c r="Q1203" s="756"/>
      <c r="R1203" s="756"/>
      <c r="S1203" s="756"/>
      <c r="T1203" s="756"/>
      <c r="U1203" s="756"/>
      <c r="V1203" s="756"/>
      <c r="W1203" s="594"/>
      <c r="X1203" s="705">
        <f t="shared" si="116"/>
        <v>1191</v>
      </c>
      <c r="Y1203" s="756"/>
      <c r="Z1203" s="756"/>
      <c r="AA1203" s="756"/>
      <c r="AB1203" s="756"/>
      <c r="AC1203" s="756"/>
      <c r="AD1203" s="756"/>
      <c r="AE1203" s="756"/>
      <c r="AF1203" s="594"/>
      <c r="AG1203" s="705">
        <f t="shared" si="117"/>
        <v>1191</v>
      </c>
      <c r="AH1203" s="756"/>
      <c r="AI1203" s="756"/>
      <c r="AJ1203" s="756"/>
      <c r="AK1203" s="756"/>
      <c r="AL1203" s="756"/>
      <c r="AM1203" s="756"/>
      <c r="AN1203" s="756"/>
      <c r="AO1203" s="685"/>
      <c r="AP1203" s="705">
        <f t="shared" si="118"/>
        <v>1191</v>
      </c>
      <c r="AQ1203" s="756"/>
      <c r="AR1203" s="756"/>
      <c r="AS1203" s="756"/>
      <c r="AT1203" s="756"/>
      <c r="AU1203" s="756"/>
      <c r="AV1203" s="756"/>
      <c r="AW1203" s="756"/>
    </row>
    <row r="1204" spans="2:49" x14ac:dyDescent="0.25">
      <c r="B1204" s="705">
        <v>1192</v>
      </c>
      <c r="C1204" s="951">
        <f>(1+_xlfn.XLOOKUP(INT((B1204-1)/12)+1,'ZC Curve'!$B$8:$B$107,'ZC Curve'!R$8:R$107,,0))^(1/12)-1</f>
        <v>0</v>
      </c>
      <c r="D1204" s="946">
        <f t="shared" si="113"/>
        <v>1</v>
      </c>
      <c r="E1204" s="594"/>
      <c r="F1204" s="705">
        <f t="shared" si="114"/>
        <v>1192</v>
      </c>
      <c r="G1204" s="756"/>
      <c r="H1204" s="756"/>
      <c r="I1204" s="756"/>
      <c r="J1204" s="756"/>
      <c r="K1204" s="756"/>
      <c r="L1204" s="756"/>
      <c r="M1204" s="756"/>
      <c r="N1204" s="594"/>
      <c r="O1204" s="705">
        <f t="shared" si="115"/>
        <v>1192</v>
      </c>
      <c r="P1204" s="756"/>
      <c r="Q1204" s="756"/>
      <c r="R1204" s="756"/>
      <c r="S1204" s="756"/>
      <c r="T1204" s="756"/>
      <c r="U1204" s="756"/>
      <c r="V1204" s="756"/>
      <c r="W1204" s="594"/>
      <c r="X1204" s="705">
        <f t="shared" si="116"/>
        <v>1192</v>
      </c>
      <c r="Y1204" s="756"/>
      <c r="Z1204" s="756"/>
      <c r="AA1204" s="756"/>
      <c r="AB1204" s="756"/>
      <c r="AC1204" s="756"/>
      <c r="AD1204" s="756"/>
      <c r="AE1204" s="756"/>
      <c r="AF1204" s="594"/>
      <c r="AG1204" s="705">
        <f t="shared" si="117"/>
        <v>1192</v>
      </c>
      <c r="AH1204" s="756"/>
      <c r="AI1204" s="756"/>
      <c r="AJ1204" s="756"/>
      <c r="AK1204" s="756"/>
      <c r="AL1204" s="756"/>
      <c r="AM1204" s="756"/>
      <c r="AN1204" s="756"/>
      <c r="AO1204" s="685"/>
      <c r="AP1204" s="705">
        <f t="shared" si="118"/>
        <v>1192</v>
      </c>
      <c r="AQ1204" s="756"/>
      <c r="AR1204" s="756"/>
      <c r="AS1204" s="756"/>
      <c r="AT1204" s="756"/>
      <c r="AU1204" s="756"/>
      <c r="AV1204" s="756"/>
      <c r="AW1204" s="756"/>
    </row>
    <row r="1205" spans="2:49" x14ac:dyDescent="0.25">
      <c r="B1205" s="705">
        <v>1193</v>
      </c>
      <c r="C1205" s="951">
        <f>(1+_xlfn.XLOOKUP(INT((B1205-1)/12)+1,'ZC Curve'!$B$8:$B$107,'ZC Curve'!R$8:R$107,,0))^(1/12)-1</f>
        <v>0</v>
      </c>
      <c r="D1205" s="946">
        <f t="shared" si="113"/>
        <v>1</v>
      </c>
      <c r="E1205" s="594"/>
      <c r="F1205" s="705">
        <f t="shared" si="114"/>
        <v>1193</v>
      </c>
      <c r="G1205" s="756"/>
      <c r="H1205" s="756"/>
      <c r="I1205" s="756"/>
      <c r="J1205" s="756"/>
      <c r="K1205" s="756"/>
      <c r="L1205" s="756"/>
      <c r="M1205" s="756"/>
      <c r="N1205" s="594"/>
      <c r="O1205" s="705">
        <f t="shared" si="115"/>
        <v>1193</v>
      </c>
      <c r="P1205" s="756"/>
      <c r="Q1205" s="756"/>
      <c r="R1205" s="756"/>
      <c r="S1205" s="756"/>
      <c r="T1205" s="756"/>
      <c r="U1205" s="756"/>
      <c r="V1205" s="756"/>
      <c r="W1205" s="594"/>
      <c r="X1205" s="705">
        <f t="shared" si="116"/>
        <v>1193</v>
      </c>
      <c r="Y1205" s="756"/>
      <c r="Z1205" s="756"/>
      <c r="AA1205" s="756"/>
      <c r="AB1205" s="756"/>
      <c r="AC1205" s="756"/>
      <c r="AD1205" s="756"/>
      <c r="AE1205" s="756"/>
      <c r="AF1205" s="594"/>
      <c r="AG1205" s="705">
        <f t="shared" si="117"/>
        <v>1193</v>
      </c>
      <c r="AH1205" s="756"/>
      <c r="AI1205" s="756"/>
      <c r="AJ1205" s="756"/>
      <c r="AK1205" s="756"/>
      <c r="AL1205" s="756"/>
      <c r="AM1205" s="756"/>
      <c r="AN1205" s="756"/>
      <c r="AO1205" s="685"/>
      <c r="AP1205" s="705">
        <f t="shared" si="118"/>
        <v>1193</v>
      </c>
      <c r="AQ1205" s="756"/>
      <c r="AR1205" s="756"/>
      <c r="AS1205" s="756"/>
      <c r="AT1205" s="756"/>
      <c r="AU1205" s="756"/>
      <c r="AV1205" s="756"/>
      <c r="AW1205" s="756"/>
    </row>
    <row r="1206" spans="2:49" x14ac:dyDescent="0.25">
      <c r="B1206" s="705">
        <v>1194</v>
      </c>
      <c r="C1206" s="951">
        <f>(1+_xlfn.XLOOKUP(INT((B1206-1)/12)+1,'ZC Curve'!$B$8:$B$107,'ZC Curve'!R$8:R$107,,0))^(1/12)-1</f>
        <v>0</v>
      </c>
      <c r="D1206" s="946">
        <f t="shared" si="113"/>
        <v>1</v>
      </c>
      <c r="E1206" s="594"/>
      <c r="F1206" s="705">
        <f t="shared" si="114"/>
        <v>1194</v>
      </c>
      <c r="G1206" s="756"/>
      <c r="H1206" s="756"/>
      <c r="I1206" s="756"/>
      <c r="J1206" s="756"/>
      <c r="K1206" s="756"/>
      <c r="L1206" s="756"/>
      <c r="M1206" s="756"/>
      <c r="N1206" s="594"/>
      <c r="O1206" s="705">
        <f t="shared" si="115"/>
        <v>1194</v>
      </c>
      <c r="P1206" s="756"/>
      <c r="Q1206" s="756"/>
      <c r="R1206" s="756"/>
      <c r="S1206" s="756"/>
      <c r="T1206" s="756"/>
      <c r="U1206" s="756"/>
      <c r="V1206" s="756"/>
      <c r="W1206" s="594"/>
      <c r="X1206" s="705">
        <f t="shared" si="116"/>
        <v>1194</v>
      </c>
      <c r="Y1206" s="756"/>
      <c r="Z1206" s="756"/>
      <c r="AA1206" s="756"/>
      <c r="AB1206" s="756"/>
      <c r="AC1206" s="756"/>
      <c r="AD1206" s="756"/>
      <c r="AE1206" s="756"/>
      <c r="AF1206" s="594"/>
      <c r="AG1206" s="705">
        <f t="shared" si="117"/>
        <v>1194</v>
      </c>
      <c r="AH1206" s="756"/>
      <c r="AI1206" s="756"/>
      <c r="AJ1206" s="756"/>
      <c r="AK1206" s="756"/>
      <c r="AL1206" s="756"/>
      <c r="AM1206" s="756"/>
      <c r="AN1206" s="756"/>
      <c r="AO1206" s="685"/>
      <c r="AP1206" s="705">
        <f t="shared" si="118"/>
        <v>1194</v>
      </c>
      <c r="AQ1206" s="756"/>
      <c r="AR1206" s="756"/>
      <c r="AS1206" s="756"/>
      <c r="AT1206" s="756"/>
      <c r="AU1206" s="756"/>
      <c r="AV1206" s="756"/>
      <c r="AW1206" s="756"/>
    </row>
    <row r="1207" spans="2:49" x14ac:dyDescent="0.25">
      <c r="B1207" s="705">
        <v>1195</v>
      </c>
      <c r="C1207" s="951">
        <f>(1+_xlfn.XLOOKUP(INT((B1207-1)/12)+1,'ZC Curve'!$B$8:$B$107,'ZC Curve'!R$8:R$107,,0))^(1/12)-1</f>
        <v>0</v>
      </c>
      <c r="D1207" s="946">
        <f t="shared" si="113"/>
        <v>1</v>
      </c>
      <c r="E1207" s="594"/>
      <c r="F1207" s="705">
        <f t="shared" si="114"/>
        <v>1195</v>
      </c>
      <c r="G1207" s="756"/>
      <c r="H1207" s="756"/>
      <c r="I1207" s="756"/>
      <c r="J1207" s="756"/>
      <c r="K1207" s="756"/>
      <c r="L1207" s="756"/>
      <c r="M1207" s="756"/>
      <c r="N1207" s="594"/>
      <c r="O1207" s="705">
        <f t="shared" si="115"/>
        <v>1195</v>
      </c>
      <c r="P1207" s="756"/>
      <c r="Q1207" s="756"/>
      <c r="R1207" s="756"/>
      <c r="S1207" s="756"/>
      <c r="T1207" s="756"/>
      <c r="U1207" s="756"/>
      <c r="V1207" s="756"/>
      <c r="W1207" s="594"/>
      <c r="X1207" s="705">
        <f t="shared" si="116"/>
        <v>1195</v>
      </c>
      <c r="Y1207" s="756"/>
      <c r="Z1207" s="756"/>
      <c r="AA1207" s="756"/>
      <c r="AB1207" s="756"/>
      <c r="AC1207" s="756"/>
      <c r="AD1207" s="756"/>
      <c r="AE1207" s="756"/>
      <c r="AF1207" s="594"/>
      <c r="AG1207" s="705">
        <f t="shared" si="117"/>
        <v>1195</v>
      </c>
      <c r="AH1207" s="756"/>
      <c r="AI1207" s="756"/>
      <c r="AJ1207" s="756"/>
      <c r="AK1207" s="756"/>
      <c r="AL1207" s="756"/>
      <c r="AM1207" s="756"/>
      <c r="AN1207" s="756"/>
      <c r="AO1207" s="685"/>
      <c r="AP1207" s="705">
        <f t="shared" si="118"/>
        <v>1195</v>
      </c>
      <c r="AQ1207" s="756"/>
      <c r="AR1207" s="756"/>
      <c r="AS1207" s="756"/>
      <c r="AT1207" s="756"/>
      <c r="AU1207" s="756"/>
      <c r="AV1207" s="756"/>
      <c r="AW1207" s="756"/>
    </row>
    <row r="1208" spans="2:49" x14ac:dyDescent="0.25">
      <c r="B1208" s="705">
        <v>1196</v>
      </c>
      <c r="C1208" s="951">
        <f>(1+_xlfn.XLOOKUP(INT((B1208-1)/12)+1,'ZC Curve'!$B$8:$B$107,'ZC Curve'!R$8:R$107,,0))^(1/12)-1</f>
        <v>0</v>
      </c>
      <c r="D1208" s="946">
        <f t="shared" si="113"/>
        <v>1</v>
      </c>
      <c r="E1208" s="594"/>
      <c r="F1208" s="705">
        <f t="shared" si="114"/>
        <v>1196</v>
      </c>
      <c r="G1208" s="756"/>
      <c r="H1208" s="756"/>
      <c r="I1208" s="756"/>
      <c r="J1208" s="756"/>
      <c r="K1208" s="756"/>
      <c r="L1208" s="756"/>
      <c r="M1208" s="756"/>
      <c r="N1208" s="594"/>
      <c r="O1208" s="705">
        <f t="shared" si="115"/>
        <v>1196</v>
      </c>
      <c r="P1208" s="756"/>
      <c r="Q1208" s="756"/>
      <c r="R1208" s="756"/>
      <c r="S1208" s="756"/>
      <c r="T1208" s="756"/>
      <c r="U1208" s="756"/>
      <c r="V1208" s="756"/>
      <c r="W1208" s="594"/>
      <c r="X1208" s="705">
        <f t="shared" si="116"/>
        <v>1196</v>
      </c>
      <c r="Y1208" s="756"/>
      <c r="Z1208" s="756"/>
      <c r="AA1208" s="756"/>
      <c r="AB1208" s="756"/>
      <c r="AC1208" s="756"/>
      <c r="AD1208" s="756"/>
      <c r="AE1208" s="756"/>
      <c r="AF1208" s="594"/>
      <c r="AG1208" s="705">
        <f t="shared" si="117"/>
        <v>1196</v>
      </c>
      <c r="AH1208" s="756"/>
      <c r="AI1208" s="756"/>
      <c r="AJ1208" s="756"/>
      <c r="AK1208" s="756"/>
      <c r="AL1208" s="756"/>
      <c r="AM1208" s="756"/>
      <c r="AN1208" s="756"/>
      <c r="AO1208" s="685"/>
      <c r="AP1208" s="705">
        <f t="shared" si="118"/>
        <v>1196</v>
      </c>
      <c r="AQ1208" s="756"/>
      <c r="AR1208" s="756"/>
      <c r="AS1208" s="756"/>
      <c r="AT1208" s="756"/>
      <c r="AU1208" s="756"/>
      <c r="AV1208" s="756"/>
      <c r="AW1208" s="756"/>
    </row>
    <row r="1209" spans="2:49" x14ac:dyDescent="0.25">
      <c r="B1209" s="705">
        <v>1197</v>
      </c>
      <c r="C1209" s="951">
        <f>(1+_xlfn.XLOOKUP(INT((B1209-1)/12)+1,'ZC Curve'!$B$8:$B$107,'ZC Curve'!R$8:R$107,,0))^(1/12)-1</f>
        <v>0</v>
      </c>
      <c r="D1209" s="946">
        <f t="shared" si="113"/>
        <v>1</v>
      </c>
      <c r="E1209" s="594"/>
      <c r="F1209" s="705">
        <f t="shared" si="114"/>
        <v>1197</v>
      </c>
      <c r="G1209" s="756"/>
      <c r="H1209" s="756"/>
      <c r="I1209" s="756"/>
      <c r="J1209" s="756"/>
      <c r="K1209" s="756"/>
      <c r="L1209" s="756"/>
      <c r="M1209" s="756"/>
      <c r="N1209" s="594"/>
      <c r="O1209" s="705">
        <f t="shared" si="115"/>
        <v>1197</v>
      </c>
      <c r="P1209" s="756"/>
      <c r="Q1209" s="756"/>
      <c r="R1209" s="756"/>
      <c r="S1209" s="756"/>
      <c r="T1209" s="756"/>
      <c r="U1209" s="756"/>
      <c r="V1209" s="756"/>
      <c r="W1209" s="594"/>
      <c r="X1209" s="705">
        <f t="shared" si="116"/>
        <v>1197</v>
      </c>
      <c r="Y1209" s="756"/>
      <c r="Z1209" s="756"/>
      <c r="AA1209" s="756"/>
      <c r="AB1209" s="756"/>
      <c r="AC1209" s="756"/>
      <c r="AD1209" s="756"/>
      <c r="AE1209" s="756"/>
      <c r="AF1209" s="594"/>
      <c r="AG1209" s="705">
        <f t="shared" si="117"/>
        <v>1197</v>
      </c>
      <c r="AH1209" s="756"/>
      <c r="AI1209" s="756"/>
      <c r="AJ1209" s="756"/>
      <c r="AK1209" s="756"/>
      <c r="AL1209" s="756"/>
      <c r="AM1209" s="756"/>
      <c r="AN1209" s="756"/>
      <c r="AO1209" s="685"/>
      <c r="AP1209" s="705">
        <f t="shared" si="118"/>
        <v>1197</v>
      </c>
      <c r="AQ1209" s="756"/>
      <c r="AR1209" s="756"/>
      <c r="AS1209" s="756"/>
      <c r="AT1209" s="756"/>
      <c r="AU1209" s="756"/>
      <c r="AV1209" s="756"/>
      <c r="AW1209" s="756"/>
    </row>
    <row r="1210" spans="2:49" x14ac:dyDescent="0.25">
      <c r="B1210" s="705">
        <v>1198</v>
      </c>
      <c r="C1210" s="951">
        <f>(1+_xlfn.XLOOKUP(INT((B1210-1)/12)+1,'ZC Curve'!$B$8:$B$107,'ZC Curve'!R$8:R$107,,0))^(1/12)-1</f>
        <v>0</v>
      </c>
      <c r="D1210" s="946">
        <f t="shared" si="113"/>
        <v>1</v>
      </c>
      <c r="E1210" s="594"/>
      <c r="F1210" s="705">
        <f t="shared" si="114"/>
        <v>1198</v>
      </c>
      <c r="G1210" s="756"/>
      <c r="H1210" s="756"/>
      <c r="I1210" s="756"/>
      <c r="J1210" s="756"/>
      <c r="K1210" s="756"/>
      <c r="L1210" s="756"/>
      <c r="M1210" s="756"/>
      <c r="N1210" s="594"/>
      <c r="O1210" s="705">
        <f t="shared" si="115"/>
        <v>1198</v>
      </c>
      <c r="P1210" s="756"/>
      <c r="Q1210" s="756"/>
      <c r="R1210" s="756"/>
      <c r="S1210" s="756"/>
      <c r="T1210" s="756"/>
      <c r="U1210" s="756"/>
      <c r="V1210" s="756"/>
      <c r="W1210" s="594"/>
      <c r="X1210" s="705">
        <f t="shared" si="116"/>
        <v>1198</v>
      </c>
      <c r="Y1210" s="756"/>
      <c r="Z1210" s="756"/>
      <c r="AA1210" s="756"/>
      <c r="AB1210" s="756"/>
      <c r="AC1210" s="756"/>
      <c r="AD1210" s="756"/>
      <c r="AE1210" s="756"/>
      <c r="AF1210" s="594"/>
      <c r="AG1210" s="705">
        <f t="shared" si="117"/>
        <v>1198</v>
      </c>
      <c r="AH1210" s="756"/>
      <c r="AI1210" s="756"/>
      <c r="AJ1210" s="756"/>
      <c r="AK1210" s="756"/>
      <c r="AL1210" s="756"/>
      <c r="AM1210" s="756"/>
      <c r="AN1210" s="756"/>
      <c r="AO1210" s="685"/>
      <c r="AP1210" s="705">
        <f t="shared" si="118"/>
        <v>1198</v>
      </c>
      <c r="AQ1210" s="756"/>
      <c r="AR1210" s="756"/>
      <c r="AS1210" s="756"/>
      <c r="AT1210" s="756"/>
      <c r="AU1210" s="756"/>
      <c r="AV1210" s="756"/>
      <c r="AW1210" s="756"/>
    </row>
    <row r="1211" spans="2:49" x14ac:dyDescent="0.25">
      <c r="B1211" s="705">
        <v>1199</v>
      </c>
      <c r="C1211" s="951">
        <f>(1+_xlfn.XLOOKUP(INT((B1211-1)/12)+1,'ZC Curve'!$B$8:$B$107,'ZC Curve'!R$8:R$107,,0))^(1/12)-1</f>
        <v>0</v>
      </c>
      <c r="D1211" s="946">
        <f t="shared" si="113"/>
        <v>1</v>
      </c>
      <c r="E1211" s="594"/>
      <c r="F1211" s="705">
        <f t="shared" si="114"/>
        <v>1199</v>
      </c>
      <c r="G1211" s="756"/>
      <c r="H1211" s="756"/>
      <c r="I1211" s="756"/>
      <c r="J1211" s="756"/>
      <c r="K1211" s="756"/>
      <c r="L1211" s="756"/>
      <c r="M1211" s="756"/>
      <c r="N1211" s="594"/>
      <c r="O1211" s="705">
        <f t="shared" si="115"/>
        <v>1199</v>
      </c>
      <c r="P1211" s="756"/>
      <c r="Q1211" s="756"/>
      <c r="R1211" s="756"/>
      <c r="S1211" s="756"/>
      <c r="T1211" s="756"/>
      <c r="U1211" s="756"/>
      <c r="V1211" s="756"/>
      <c r="W1211" s="594"/>
      <c r="X1211" s="705">
        <f t="shared" si="116"/>
        <v>1199</v>
      </c>
      <c r="Y1211" s="756"/>
      <c r="Z1211" s="756"/>
      <c r="AA1211" s="756"/>
      <c r="AB1211" s="756"/>
      <c r="AC1211" s="756"/>
      <c r="AD1211" s="756"/>
      <c r="AE1211" s="756"/>
      <c r="AF1211" s="594"/>
      <c r="AG1211" s="705">
        <f t="shared" si="117"/>
        <v>1199</v>
      </c>
      <c r="AH1211" s="756"/>
      <c r="AI1211" s="756"/>
      <c r="AJ1211" s="756"/>
      <c r="AK1211" s="756"/>
      <c r="AL1211" s="756"/>
      <c r="AM1211" s="756"/>
      <c r="AN1211" s="756"/>
      <c r="AO1211" s="685"/>
      <c r="AP1211" s="705">
        <f t="shared" si="118"/>
        <v>1199</v>
      </c>
      <c r="AQ1211" s="756"/>
      <c r="AR1211" s="756"/>
      <c r="AS1211" s="756"/>
      <c r="AT1211" s="756"/>
      <c r="AU1211" s="756"/>
      <c r="AV1211" s="756"/>
      <c r="AW1211" s="756"/>
    </row>
    <row r="1212" spans="2:49" x14ac:dyDescent="0.25">
      <c r="B1212" s="705">
        <v>1200</v>
      </c>
      <c r="C1212" s="951">
        <f>(1+_xlfn.XLOOKUP(INT((B1212-1)/12)+1,'ZC Curve'!$B$8:$B$107,'ZC Curve'!R$8:R$107,,0))^(1/12)-1</f>
        <v>0</v>
      </c>
      <c r="D1212" s="946">
        <f t="shared" si="113"/>
        <v>1</v>
      </c>
      <c r="E1212" s="594"/>
      <c r="F1212" s="705">
        <f t="shared" si="114"/>
        <v>1200</v>
      </c>
      <c r="G1212" s="756"/>
      <c r="H1212" s="756"/>
      <c r="I1212" s="756"/>
      <c r="J1212" s="756"/>
      <c r="K1212" s="756"/>
      <c r="L1212" s="756"/>
      <c r="M1212" s="756"/>
      <c r="N1212" s="594"/>
      <c r="O1212" s="705">
        <f t="shared" si="115"/>
        <v>1200</v>
      </c>
      <c r="P1212" s="756"/>
      <c r="Q1212" s="756"/>
      <c r="R1212" s="756"/>
      <c r="S1212" s="756"/>
      <c r="T1212" s="756"/>
      <c r="U1212" s="756"/>
      <c r="V1212" s="756"/>
      <c r="W1212" s="594"/>
      <c r="X1212" s="705">
        <f t="shared" si="116"/>
        <v>1200</v>
      </c>
      <c r="Y1212" s="756"/>
      <c r="Z1212" s="756"/>
      <c r="AA1212" s="756"/>
      <c r="AB1212" s="756"/>
      <c r="AC1212" s="756"/>
      <c r="AD1212" s="756"/>
      <c r="AE1212" s="756"/>
      <c r="AF1212" s="594"/>
      <c r="AG1212" s="705">
        <f t="shared" si="117"/>
        <v>1200</v>
      </c>
      <c r="AH1212" s="756"/>
      <c r="AI1212" s="756"/>
      <c r="AJ1212" s="756"/>
      <c r="AK1212" s="756"/>
      <c r="AL1212" s="756"/>
      <c r="AM1212" s="756"/>
      <c r="AN1212" s="756"/>
      <c r="AO1212" s="685"/>
      <c r="AP1212" s="705">
        <f t="shared" si="118"/>
        <v>1200</v>
      </c>
      <c r="AQ1212" s="756"/>
      <c r="AR1212" s="756"/>
      <c r="AS1212" s="756"/>
      <c r="AT1212" s="756"/>
      <c r="AU1212" s="756"/>
      <c r="AV1212" s="756"/>
      <c r="AW1212" s="756"/>
    </row>
  </sheetData>
  <mergeCells count="18">
    <mergeCell ref="B11:B12"/>
    <mergeCell ref="C11:C12"/>
    <mergeCell ref="D11:D12"/>
    <mergeCell ref="F11:F12"/>
    <mergeCell ref="G11:M11"/>
    <mergeCell ref="G7:M7"/>
    <mergeCell ref="P7:V7"/>
    <mergeCell ref="Y7:AE7"/>
    <mergeCell ref="AH7:AN7"/>
    <mergeCell ref="AQ7:AW7"/>
    <mergeCell ref="AP11:AP12"/>
    <mergeCell ref="AQ11:AW11"/>
    <mergeCell ref="O11:O12"/>
    <mergeCell ref="P11:V11"/>
    <mergeCell ref="X11:X12"/>
    <mergeCell ref="Y11:AE11"/>
    <mergeCell ref="AG11:AG12"/>
    <mergeCell ref="AH11:AN11"/>
  </mergeCells>
  <pageMargins left="0.7" right="0.7" top="0.75" bottom="0.75" header="0.3" footer="0.3"/>
  <pageSetup orientation="portrait" r:id="rId1"/>
  <headerFooter>
    <oddFooter>&amp;L&amp;1#&amp;"Calibri"&amp;10&amp;K000000John Keells Group - Confidential</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9F5A-E1FF-4162-BAEF-79CA82BFC006}">
  <sheetPr codeName="Sheet5">
    <tabColor rgb="FFFFFF99"/>
  </sheetPr>
  <dimension ref="A1:J58"/>
  <sheetViews>
    <sheetView showGridLines="0" topLeftCell="AB13" workbookViewId="0"/>
  </sheetViews>
  <sheetFormatPr defaultColWidth="9.44140625" defaultRowHeight="13.2" x14ac:dyDescent="0.25"/>
  <cols>
    <col min="1" max="1" width="2.44140625" style="13" customWidth="1"/>
    <col min="2" max="2" width="4.5546875" style="13" customWidth="1"/>
    <col min="3" max="3" width="33.5546875" style="13" customWidth="1"/>
    <col min="4" max="5" width="16.44140625" style="13" customWidth="1"/>
    <col min="6" max="6" width="22.44140625" style="13" bestFit="1" customWidth="1"/>
    <col min="7" max="7" width="18.44140625" style="13" bestFit="1" customWidth="1"/>
    <col min="8" max="8" width="32.5546875" style="13" bestFit="1" customWidth="1"/>
    <col min="9" max="9" width="17.44140625" style="13" customWidth="1"/>
    <col min="10" max="10" width="30.44140625" style="13" customWidth="1"/>
    <col min="11" max="16384" width="9.44140625" style="13"/>
  </cols>
  <sheetData>
    <row r="1" spans="1:10" s="34" customFormat="1" x14ac:dyDescent="0.25">
      <c r="A1" s="254"/>
      <c r="B1" s="40" t="s">
        <v>105</v>
      </c>
    </row>
    <row r="2" spans="1:10" s="34" customFormat="1" x14ac:dyDescent="0.25">
      <c r="A2" s="254"/>
      <c r="B2" s="594" t="s">
        <v>433</v>
      </c>
    </row>
    <row r="3" spans="1:10" x14ac:dyDescent="0.25">
      <c r="A3" s="255"/>
      <c r="B3" s="238" t="s">
        <v>434</v>
      </c>
      <c r="C3" s="238"/>
      <c r="D3" s="40"/>
      <c r="E3" s="40"/>
      <c r="F3" s="594"/>
      <c r="G3" s="594"/>
      <c r="H3" s="594"/>
      <c r="I3" s="594"/>
      <c r="J3" s="594"/>
    </row>
    <row r="4" spans="1:10" x14ac:dyDescent="0.25">
      <c r="A4" s="255"/>
      <c r="B4" s="40" t="s">
        <v>252</v>
      </c>
      <c r="C4" s="40"/>
      <c r="D4" s="40"/>
      <c r="E4" s="40"/>
      <c r="F4" s="594"/>
      <c r="G4" s="594"/>
      <c r="H4" s="594"/>
      <c r="I4" s="594"/>
      <c r="J4" s="594"/>
    </row>
    <row r="5" spans="1:10" x14ac:dyDescent="0.25">
      <c r="A5" s="255"/>
      <c r="B5" s="40" t="s">
        <v>253</v>
      </c>
      <c r="C5" s="40"/>
      <c r="D5" s="40"/>
      <c r="E5" s="40"/>
      <c r="F5" s="594"/>
      <c r="G5" s="594"/>
      <c r="H5" s="594"/>
      <c r="I5" s="594"/>
      <c r="J5" s="594"/>
    </row>
    <row r="6" spans="1:10" ht="13.8" thickBot="1" x14ac:dyDescent="0.3">
      <c r="A6" s="255"/>
      <c r="B6" s="40"/>
      <c r="C6" s="40"/>
      <c r="D6" s="40"/>
      <c r="E6" s="40"/>
      <c r="F6" s="594"/>
      <c r="G6" s="594"/>
      <c r="H6" s="594"/>
      <c r="I6" s="594" t="s">
        <v>435</v>
      </c>
      <c r="J6" s="594"/>
    </row>
    <row r="7" spans="1:10" ht="67.5" customHeight="1" x14ac:dyDescent="0.25">
      <c r="A7" s="594"/>
      <c r="B7" s="265" t="s">
        <v>436</v>
      </c>
      <c r="C7" s="181" t="s">
        <v>437</v>
      </c>
      <c r="D7" s="181" t="s">
        <v>438</v>
      </c>
      <c r="E7" s="181" t="s">
        <v>439</v>
      </c>
      <c r="F7" s="181" t="s">
        <v>440</v>
      </c>
      <c r="G7" s="181" t="s">
        <v>182</v>
      </c>
      <c r="H7" s="181" t="s">
        <v>441</v>
      </c>
      <c r="I7" s="182" t="s">
        <v>442</v>
      </c>
      <c r="J7" s="594"/>
    </row>
    <row r="8" spans="1:10" x14ac:dyDescent="0.25">
      <c r="A8" s="594"/>
      <c r="B8" s="628"/>
      <c r="C8" s="258">
        <v>-1</v>
      </c>
      <c r="D8" s="259">
        <v>-2</v>
      </c>
      <c r="E8" s="259">
        <v>-3</v>
      </c>
      <c r="F8" s="259">
        <v>-4</v>
      </c>
      <c r="G8" s="259">
        <v>-5</v>
      </c>
      <c r="H8" s="259">
        <v>-6</v>
      </c>
      <c r="I8" s="260">
        <v>-7</v>
      </c>
      <c r="J8" s="594"/>
    </row>
    <row r="9" spans="1:10" ht="26.4" x14ac:dyDescent="0.25">
      <c r="A9" s="594"/>
      <c r="B9" s="628">
        <v>1</v>
      </c>
      <c r="C9" s="266" t="s">
        <v>443</v>
      </c>
      <c r="D9" s="39"/>
      <c r="E9" s="39"/>
      <c r="F9" s="39"/>
      <c r="G9" s="39"/>
      <c r="H9" s="39"/>
      <c r="I9" s="267"/>
      <c r="J9" s="594"/>
    </row>
    <row r="10" spans="1:10" x14ac:dyDescent="0.25">
      <c r="A10" s="594"/>
      <c r="B10" s="629"/>
      <c r="C10" s="100"/>
      <c r="D10" s="100"/>
      <c r="E10" s="100"/>
      <c r="F10" s="268"/>
      <c r="G10" s="268"/>
      <c r="H10" s="268"/>
      <c r="I10" s="267"/>
      <c r="J10" s="594"/>
    </row>
    <row r="11" spans="1:10" x14ac:dyDescent="0.25">
      <c r="A11" s="594"/>
      <c r="B11" s="629"/>
      <c r="C11" s="100"/>
      <c r="D11" s="100"/>
      <c r="E11" s="100"/>
      <c r="F11" s="268"/>
      <c r="G11" s="268"/>
      <c r="H11" s="268"/>
      <c r="I11" s="267"/>
      <c r="J11" s="594"/>
    </row>
    <row r="12" spans="1:10" x14ac:dyDescent="0.25">
      <c r="A12" s="594"/>
      <c r="B12" s="1005"/>
      <c r="C12" s="100"/>
      <c r="D12" s="100"/>
      <c r="E12" s="100"/>
      <c r="F12" s="268"/>
      <c r="G12" s="268"/>
      <c r="H12" s="268"/>
      <c r="I12" s="269">
        <v>0</v>
      </c>
      <c r="J12" s="610"/>
    </row>
    <row r="13" spans="1:10" x14ac:dyDescent="0.25">
      <c r="A13" s="594"/>
      <c r="B13" s="1006"/>
      <c r="C13" s="100"/>
      <c r="D13" s="100"/>
      <c r="E13" s="100"/>
      <c r="F13" s="268"/>
      <c r="G13" s="268"/>
      <c r="H13" s="268"/>
      <c r="I13" s="269"/>
      <c r="J13" s="610"/>
    </row>
    <row r="14" spans="1:10" x14ac:dyDescent="0.25">
      <c r="A14" s="594"/>
      <c r="B14" s="1006"/>
      <c r="C14" s="100"/>
      <c r="D14" s="100"/>
      <c r="E14" s="100"/>
      <c r="F14" s="268"/>
      <c r="G14" s="268"/>
      <c r="H14" s="268"/>
      <c r="I14" s="269"/>
      <c r="J14" s="610"/>
    </row>
    <row r="15" spans="1:10" x14ac:dyDescent="0.25">
      <c r="A15" s="594"/>
      <c r="B15" s="1006"/>
      <c r="C15" s="100"/>
      <c r="D15" s="100"/>
      <c r="E15" s="100"/>
      <c r="F15" s="268"/>
      <c r="G15" s="268"/>
      <c r="H15" s="268"/>
      <c r="I15" s="269"/>
      <c r="J15" s="610"/>
    </row>
    <row r="16" spans="1:10" x14ac:dyDescent="0.25">
      <c r="A16" s="594"/>
      <c r="B16" s="1006"/>
      <c r="C16" s="100"/>
      <c r="D16" s="100"/>
      <c r="E16" s="100"/>
      <c r="F16" s="268"/>
      <c r="G16" s="268"/>
      <c r="H16" s="268"/>
      <c r="I16" s="269"/>
      <c r="J16" s="610"/>
    </row>
    <row r="17" spans="2:10" x14ac:dyDescent="0.25">
      <c r="B17" s="1006"/>
      <c r="C17" s="100"/>
      <c r="D17" s="100"/>
      <c r="E17" s="100"/>
      <c r="F17" s="268"/>
      <c r="G17" s="268"/>
      <c r="H17" s="268"/>
      <c r="I17" s="269"/>
      <c r="J17" s="610"/>
    </row>
    <row r="18" spans="2:10" x14ac:dyDescent="0.25">
      <c r="B18" s="1006"/>
      <c r="C18" s="100"/>
      <c r="D18" s="100"/>
      <c r="E18" s="100"/>
      <c r="F18" s="268"/>
      <c r="G18" s="268"/>
      <c r="H18" s="268"/>
      <c r="I18" s="269"/>
      <c r="J18" s="610"/>
    </row>
    <row r="19" spans="2:10" x14ac:dyDescent="0.25">
      <c r="B19" s="1006"/>
      <c r="C19" s="100"/>
      <c r="D19" s="100"/>
      <c r="E19" s="100"/>
      <c r="F19" s="268"/>
      <c r="G19" s="268"/>
      <c r="H19" s="268"/>
      <c r="I19" s="269"/>
      <c r="J19" s="610"/>
    </row>
    <row r="20" spans="2:10" x14ac:dyDescent="0.25">
      <c r="B20" s="1006"/>
      <c r="C20" s="100"/>
      <c r="D20" s="100"/>
      <c r="E20" s="100"/>
      <c r="F20" s="268"/>
      <c r="G20" s="268"/>
      <c r="H20" s="268"/>
      <c r="I20" s="269"/>
      <c r="J20" s="610"/>
    </row>
    <row r="21" spans="2:10" x14ac:dyDescent="0.25">
      <c r="B21" s="1006"/>
      <c r="C21" s="100"/>
      <c r="D21" s="47"/>
      <c r="E21" s="47"/>
      <c r="F21" s="47"/>
      <c r="G21" s="47"/>
      <c r="H21" s="47"/>
      <c r="I21" s="269"/>
      <c r="J21" s="594"/>
    </row>
    <row r="22" spans="2:10" x14ac:dyDescent="0.25">
      <c r="B22" s="1007"/>
      <c r="C22" s="244" t="s">
        <v>444</v>
      </c>
      <c r="D22" s="39"/>
      <c r="E22" s="39"/>
      <c r="F22" s="47">
        <f>SUM(F10:F21)</f>
        <v>0</v>
      </c>
      <c r="G22" s="47">
        <f>SUM(G10:G21)</f>
        <v>0</v>
      </c>
      <c r="H22" s="47">
        <f>SUM(H10:H21)</f>
        <v>0</v>
      </c>
      <c r="I22" s="269">
        <f>SUM(I12:I21)</f>
        <v>0</v>
      </c>
      <c r="J22" s="594"/>
    </row>
    <row r="23" spans="2:10" x14ac:dyDescent="0.25">
      <c r="B23" s="628"/>
      <c r="C23" s="270"/>
      <c r="D23" s="39"/>
      <c r="E23" s="39"/>
      <c r="F23" s="43"/>
      <c r="G23" s="43"/>
      <c r="H23" s="43"/>
      <c r="I23" s="271"/>
      <c r="J23" s="594"/>
    </row>
    <row r="24" spans="2:10" ht="26.4" x14ac:dyDescent="0.25">
      <c r="B24" s="628">
        <v>2</v>
      </c>
      <c r="C24" s="244" t="s">
        <v>272</v>
      </c>
      <c r="D24" s="39"/>
      <c r="E24" s="39"/>
      <c r="F24" s="43"/>
      <c r="G24" s="43"/>
      <c r="H24" s="43"/>
      <c r="I24" s="271"/>
      <c r="J24" s="594"/>
    </row>
    <row r="25" spans="2:10" x14ac:dyDescent="0.25">
      <c r="B25" s="1005"/>
      <c r="C25" s="100" t="s">
        <v>445</v>
      </c>
      <c r="D25" s="47"/>
      <c r="E25" s="47"/>
      <c r="F25" s="47"/>
      <c r="G25" s="47"/>
      <c r="H25" s="47"/>
      <c r="I25" s="269"/>
      <c r="J25" s="594"/>
    </row>
    <row r="26" spans="2:10" x14ac:dyDescent="0.25">
      <c r="B26" s="1006"/>
      <c r="C26" s="100" t="s">
        <v>186</v>
      </c>
      <c r="D26" s="47"/>
      <c r="E26" s="47"/>
      <c r="F26" s="47"/>
      <c r="G26" s="47"/>
      <c r="H26" s="47"/>
      <c r="I26" s="269"/>
      <c r="J26" s="594"/>
    </row>
    <row r="27" spans="2:10" x14ac:dyDescent="0.25">
      <c r="B27" s="1006"/>
      <c r="C27" s="100" t="s">
        <v>188</v>
      </c>
      <c r="D27" s="47"/>
      <c r="E27" s="47"/>
      <c r="F27" s="47"/>
      <c r="G27" s="47"/>
      <c r="H27" s="47"/>
      <c r="I27" s="269"/>
      <c r="J27" s="594"/>
    </row>
    <row r="28" spans="2:10" x14ac:dyDescent="0.25">
      <c r="B28" s="1006"/>
      <c r="C28" s="100" t="s">
        <v>190</v>
      </c>
      <c r="D28" s="47"/>
      <c r="E28" s="47"/>
      <c r="F28" s="47"/>
      <c r="G28" s="47"/>
      <c r="H28" s="47"/>
      <c r="I28" s="269"/>
      <c r="J28" s="594"/>
    </row>
    <row r="29" spans="2:10" x14ac:dyDescent="0.25">
      <c r="B29" s="1006"/>
      <c r="C29" s="100" t="s">
        <v>446</v>
      </c>
      <c r="D29" s="47"/>
      <c r="E29" s="47"/>
      <c r="F29" s="47"/>
      <c r="G29" s="47"/>
      <c r="H29" s="47"/>
      <c r="I29" s="269"/>
      <c r="J29" s="594"/>
    </row>
    <row r="30" spans="2:10" x14ac:dyDescent="0.25">
      <c r="B30" s="1006"/>
      <c r="C30" s="100" t="s">
        <v>186</v>
      </c>
      <c r="D30" s="47"/>
      <c r="E30" s="47"/>
      <c r="F30" s="47"/>
      <c r="G30" s="47"/>
      <c r="H30" s="47"/>
      <c r="I30" s="269"/>
      <c r="J30" s="594"/>
    </row>
    <row r="31" spans="2:10" x14ac:dyDescent="0.25">
      <c r="B31" s="1006"/>
      <c r="C31" s="100" t="s">
        <v>188</v>
      </c>
      <c r="D31" s="262"/>
      <c r="E31" s="262"/>
      <c r="F31" s="262"/>
      <c r="G31" s="262"/>
      <c r="H31" s="262"/>
      <c r="I31" s="272"/>
      <c r="J31" s="594"/>
    </row>
    <row r="32" spans="2:10" x14ac:dyDescent="0.25">
      <c r="B32" s="1006"/>
      <c r="C32" s="100" t="s">
        <v>190</v>
      </c>
      <c r="D32" s="262"/>
      <c r="E32" s="262"/>
      <c r="F32" s="262"/>
      <c r="G32" s="262"/>
      <c r="H32" s="262"/>
      <c r="I32" s="272"/>
      <c r="J32" s="594"/>
    </row>
    <row r="33" spans="1:9" x14ac:dyDescent="0.25">
      <c r="A33" s="594"/>
      <c r="B33" s="1006"/>
      <c r="C33" s="100" t="s">
        <v>447</v>
      </c>
      <c r="D33" s="262"/>
      <c r="E33" s="262"/>
      <c r="F33" s="262"/>
      <c r="G33" s="262"/>
      <c r="H33" s="262"/>
      <c r="I33" s="272"/>
    </row>
    <row r="34" spans="1:9" x14ac:dyDescent="0.25">
      <c r="A34" s="594"/>
      <c r="B34" s="1006"/>
      <c r="C34" s="100" t="s">
        <v>186</v>
      </c>
      <c r="D34" s="262"/>
      <c r="E34" s="262"/>
      <c r="F34" s="262"/>
      <c r="G34" s="262"/>
      <c r="H34" s="262"/>
      <c r="I34" s="272"/>
    </row>
    <row r="35" spans="1:9" x14ac:dyDescent="0.25">
      <c r="A35" s="594"/>
      <c r="B35" s="1006"/>
      <c r="C35" s="100" t="s">
        <v>188</v>
      </c>
      <c r="D35" s="262"/>
      <c r="E35" s="262"/>
      <c r="F35" s="262"/>
      <c r="G35" s="262"/>
      <c r="H35" s="262"/>
      <c r="I35" s="272"/>
    </row>
    <row r="36" spans="1:9" x14ac:dyDescent="0.25">
      <c r="A36" s="594"/>
      <c r="B36" s="1006"/>
      <c r="C36" s="100" t="s">
        <v>190</v>
      </c>
      <c r="D36" s="262"/>
      <c r="E36" s="262"/>
      <c r="F36" s="262"/>
      <c r="G36" s="262"/>
      <c r="H36" s="262"/>
      <c r="I36" s="272"/>
    </row>
    <row r="37" spans="1:9" x14ac:dyDescent="0.25">
      <c r="A37" s="594"/>
      <c r="B37" s="1007"/>
      <c r="C37" s="244" t="s">
        <v>448</v>
      </c>
      <c r="D37" s="39"/>
      <c r="E37" s="39"/>
      <c r="F37" s="263">
        <f>SUM(F25:F36)</f>
        <v>0</v>
      </c>
      <c r="G37" s="263">
        <f>SUM(G25:G36)</f>
        <v>0</v>
      </c>
      <c r="H37" s="263">
        <f>SUM(H25:H36)</f>
        <v>0</v>
      </c>
      <c r="I37" s="272">
        <f>SUM(I25:I36)</f>
        <v>0</v>
      </c>
    </row>
    <row r="38" spans="1:9" x14ac:dyDescent="0.25">
      <c r="A38" s="594"/>
      <c r="B38" s="628"/>
      <c r="C38" s="244"/>
      <c r="D38" s="137"/>
      <c r="E38" s="137"/>
      <c r="F38" s="264"/>
      <c r="G38" s="264"/>
      <c r="H38" s="264"/>
      <c r="I38" s="273"/>
    </row>
    <row r="39" spans="1:9" x14ac:dyDescent="0.25">
      <c r="A39" s="594"/>
      <c r="B39" s="628"/>
      <c r="C39" s="244"/>
      <c r="D39" s="137"/>
      <c r="E39" s="137"/>
      <c r="F39" s="264"/>
      <c r="G39" s="264"/>
      <c r="H39" s="264"/>
      <c r="I39" s="273"/>
    </row>
    <row r="40" spans="1:9" ht="13.8" thickBot="1" x14ac:dyDescent="0.3">
      <c r="A40" s="594"/>
      <c r="B40" s="630"/>
      <c r="C40" s="529" t="s">
        <v>449</v>
      </c>
      <c r="D40" s="529"/>
      <c r="E40" s="529"/>
      <c r="F40" s="530">
        <f>F22+F37</f>
        <v>0</v>
      </c>
      <c r="G40" s="530">
        <f>G22+G37</f>
        <v>0</v>
      </c>
      <c r="H40" s="530">
        <f>H22+H37</f>
        <v>0</v>
      </c>
      <c r="I40" s="531">
        <f>I22+I37</f>
        <v>0</v>
      </c>
    </row>
    <row r="41" spans="1:9" x14ac:dyDescent="0.25">
      <c r="A41" s="15" t="s">
        <v>450</v>
      </c>
      <c r="B41" s="594"/>
      <c r="C41" s="594"/>
      <c r="D41" s="594"/>
      <c r="E41" s="594"/>
      <c r="F41" s="594"/>
      <c r="G41" s="594"/>
      <c r="H41" s="594"/>
      <c r="I41" s="594"/>
    </row>
    <row r="42" spans="1:9" x14ac:dyDescent="0.25">
      <c r="A42" s="190" t="s">
        <v>451</v>
      </c>
      <c r="B42" s="190"/>
      <c r="C42" s="190"/>
      <c r="D42" s="190"/>
      <c r="E42" s="190"/>
      <c r="F42" s="594"/>
      <c r="G42" s="594"/>
      <c r="H42" s="594"/>
      <c r="I42" s="594"/>
    </row>
    <row r="44" spans="1:9" x14ac:dyDescent="0.25">
      <c r="A44" s="594"/>
      <c r="B44" s="631"/>
      <c r="C44" s="631"/>
      <c r="D44" s="631"/>
      <c r="E44" s="631"/>
      <c r="F44" s="631"/>
      <c r="G44" s="594"/>
      <c r="H44" s="594"/>
      <c r="I44" s="594"/>
    </row>
    <row r="45" spans="1:9" x14ac:dyDescent="0.25">
      <c r="A45" s="594"/>
      <c r="B45" s="631"/>
      <c r="C45" s="631"/>
      <c r="D45" s="631"/>
      <c r="E45" s="631"/>
      <c r="F45" s="631"/>
      <c r="G45" s="594"/>
      <c r="H45" s="594"/>
      <c r="I45" s="594"/>
    </row>
    <row r="46" spans="1:9" x14ac:dyDescent="0.25">
      <c r="A46" s="594"/>
      <c r="B46" s="631"/>
      <c r="C46" s="631"/>
      <c r="D46" s="631"/>
      <c r="E46" s="631"/>
      <c r="F46" s="631"/>
      <c r="G46" s="594"/>
      <c r="H46" s="594"/>
      <c r="I46" s="594"/>
    </row>
    <row r="47" spans="1:9" x14ac:dyDescent="0.25">
      <c r="A47" s="594"/>
      <c r="B47" s="631"/>
      <c r="C47" s="631"/>
      <c r="D47" s="631"/>
      <c r="E47" s="631"/>
      <c r="F47" s="631"/>
      <c r="G47" s="594"/>
      <c r="H47" s="594"/>
      <c r="I47" s="594"/>
    </row>
    <row r="48" spans="1:9" x14ac:dyDescent="0.25">
      <c r="A48" s="594"/>
      <c r="B48" s="631"/>
      <c r="C48" s="631"/>
      <c r="D48" s="631"/>
      <c r="E48" s="631"/>
      <c r="F48" s="631"/>
      <c r="G48" s="594"/>
      <c r="H48" s="594"/>
      <c r="I48" s="594"/>
    </row>
    <row r="49" spans="2:9" x14ac:dyDescent="0.25">
      <c r="B49" s="631"/>
      <c r="C49" s="631"/>
      <c r="D49" s="631"/>
      <c r="E49" s="631"/>
      <c r="F49" s="631"/>
      <c r="G49" s="594"/>
      <c r="H49" s="594"/>
      <c r="I49" s="594"/>
    </row>
    <row r="51" spans="2:9" x14ac:dyDescent="0.25">
      <c r="B51" s="594"/>
      <c r="C51" s="237" t="s">
        <v>452</v>
      </c>
      <c r="D51" s="632"/>
      <c r="E51" s="632"/>
      <c r="F51" s="632" t="s">
        <v>453</v>
      </c>
      <c r="G51" s="632" t="s">
        <v>454</v>
      </c>
      <c r="H51" s="632" t="s">
        <v>455</v>
      </c>
      <c r="I51" s="632" t="s">
        <v>456</v>
      </c>
    </row>
    <row r="52" spans="2:9" x14ac:dyDescent="0.25">
      <c r="B52" s="594"/>
      <c r="C52" s="632"/>
      <c r="D52" s="632"/>
      <c r="E52" s="632"/>
      <c r="F52" s="633"/>
      <c r="G52" s="633"/>
      <c r="H52" s="634"/>
      <c r="I52" s="634"/>
    </row>
    <row r="53" spans="2:9" ht="26.4" x14ac:dyDescent="0.25">
      <c r="B53" s="594"/>
      <c r="C53" s="635" t="s">
        <v>443</v>
      </c>
      <c r="D53" s="632"/>
      <c r="E53" s="632"/>
      <c r="F53" s="636">
        <f>'Market Consistent Balance Sheet'!D9</f>
        <v>0</v>
      </c>
      <c r="G53" s="636">
        <f>'Market Consistent Balance Sheet'!E9</f>
        <v>0</v>
      </c>
      <c r="H53" s="636">
        <f>'Market Consistent Balance Sheet'!K9</f>
        <v>0</v>
      </c>
      <c r="I53" s="636">
        <f>'Market Consistent Balance Sheet'!M9</f>
        <v>0</v>
      </c>
    </row>
    <row r="54" spans="2:9" ht="26.4" x14ac:dyDescent="0.25">
      <c r="B54" s="594"/>
      <c r="C54" s="635" t="s">
        <v>272</v>
      </c>
      <c r="D54" s="632"/>
      <c r="E54" s="632"/>
      <c r="F54" s="636">
        <f>'Market Consistent Balance Sheet'!D10</f>
        <v>0</v>
      </c>
      <c r="G54" s="636">
        <f>'Market Consistent Balance Sheet'!E10</f>
        <v>0</v>
      </c>
      <c r="H54" s="636">
        <f>'Market Consistent Balance Sheet'!K10</f>
        <v>0</v>
      </c>
      <c r="I54" s="636">
        <f>'Market Consistent Balance Sheet'!M10</f>
        <v>0</v>
      </c>
    </row>
    <row r="55" spans="2:9" x14ac:dyDescent="0.25">
      <c r="B55" s="594"/>
      <c r="C55" s="632"/>
      <c r="D55" s="632"/>
      <c r="E55" s="632"/>
      <c r="F55" s="636"/>
      <c r="G55" s="636"/>
      <c r="H55" s="636"/>
      <c r="I55" s="636"/>
    </row>
    <row r="56" spans="2:9" x14ac:dyDescent="0.25">
      <c r="B56" s="594"/>
      <c r="C56" s="632" t="s">
        <v>457</v>
      </c>
      <c r="D56" s="632"/>
      <c r="E56" s="632"/>
      <c r="F56" s="636"/>
      <c r="G56" s="636"/>
      <c r="H56" s="636"/>
      <c r="I56" s="636"/>
    </row>
    <row r="57" spans="2:9" ht="26.4" x14ac:dyDescent="0.25">
      <c r="B57" s="594"/>
      <c r="C57" s="635" t="s">
        <v>443</v>
      </c>
      <c r="D57" s="632"/>
      <c r="E57" s="632"/>
      <c r="F57" s="637">
        <f>F53-G22</f>
        <v>0</v>
      </c>
      <c r="G57" s="637">
        <f>G53-F22</f>
        <v>0</v>
      </c>
      <c r="H57" s="637">
        <f>H53-H22</f>
        <v>0</v>
      </c>
      <c r="I57" s="636">
        <f>I53-I22</f>
        <v>0</v>
      </c>
    </row>
    <row r="58" spans="2:9" ht="26.4" x14ac:dyDescent="0.25">
      <c r="B58" s="594"/>
      <c r="C58" s="635" t="s">
        <v>272</v>
      </c>
      <c r="D58" s="632"/>
      <c r="E58" s="632"/>
      <c r="F58" s="636">
        <f>F54-G37</f>
        <v>0</v>
      </c>
      <c r="G58" s="636">
        <f>G54-F37</f>
        <v>0</v>
      </c>
      <c r="H58" s="636">
        <f>H54-H37</f>
        <v>0</v>
      </c>
      <c r="I58" s="636">
        <f>I54-I37</f>
        <v>0</v>
      </c>
    </row>
  </sheetData>
  <mergeCells count="2">
    <mergeCell ref="B12:B22"/>
    <mergeCell ref="B25:B37"/>
  </mergeCells>
  <pageMargins left="0.7" right="0.7" top="0.75" bottom="0.75" header="0.3" footer="0.3"/>
  <pageSetup orientation="portrait" horizontalDpi="4294967294" verticalDpi="4294967294" r:id="rId1"/>
  <headerFooter>
    <oddFooter>&amp;L&amp;1#&amp;"Calibri"&amp;10&amp;K000000John Keells Group - Confidential</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068CB-BB9E-4102-9024-2DB645DE86C0}">
  <sheetPr codeName="Sheet6">
    <tabColor rgb="FFFFFF99"/>
  </sheetPr>
  <dimension ref="A1:J31"/>
  <sheetViews>
    <sheetView showGridLines="0" workbookViewId="0"/>
  </sheetViews>
  <sheetFormatPr defaultColWidth="9.44140625" defaultRowHeight="13.2" x14ac:dyDescent="0.25"/>
  <cols>
    <col min="1" max="1" width="9.44140625" style="13"/>
    <col min="2" max="2" width="4.5546875" style="13" customWidth="1"/>
    <col min="3" max="3" width="43.5546875" style="13" customWidth="1"/>
    <col min="4" max="4" width="20.44140625" style="13" customWidth="1"/>
    <col min="5" max="6" width="17.5546875" style="13" customWidth="1"/>
    <col min="7" max="7" width="20.44140625" style="13" customWidth="1"/>
    <col min="8" max="8" width="17.5546875" style="13" customWidth="1"/>
    <col min="9" max="9" width="17.44140625" style="13" customWidth="1"/>
    <col min="10" max="10" width="16.44140625" style="13" customWidth="1"/>
    <col min="11" max="16384" width="9.44140625" style="13"/>
  </cols>
  <sheetData>
    <row r="1" spans="1:10" s="34" customFormat="1" x14ac:dyDescent="0.25">
      <c r="A1" s="254"/>
      <c r="B1" s="40" t="s">
        <v>107</v>
      </c>
    </row>
    <row r="2" spans="1:10" s="34" customFormat="1" x14ac:dyDescent="0.25">
      <c r="A2" s="254"/>
      <c r="B2" s="594" t="s">
        <v>433</v>
      </c>
    </row>
    <row r="3" spans="1:10" x14ac:dyDescent="0.25">
      <c r="A3" s="255"/>
      <c r="B3" s="238" t="s">
        <v>458</v>
      </c>
      <c r="C3" s="238"/>
      <c r="D3" s="238"/>
      <c r="E3" s="40"/>
      <c r="F3" s="40"/>
      <c r="G3" s="40"/>
      <c r="H3" s="594"/>
      <c r="I3" s="594"/>
      <c r="J3" s="594"/>
    </row>
    <row r="4" spans="1:10" x14ac:dyDescent="0.25">
      <c r="A4" s="255"/>
      <c r="B4" s="40" t="s">
        <v>252</v>
      </c>
      <c r="C4" s="40"/>
      <c r="D4" s="40"/>
      <c r="E4" s="40"/>
      <c r="F4" s="40"/>
      <c r="G4" s="40"/>
      <c r="H4" s="594"/>
      <c r="I4" s="594"/>
      <c r="J4" s="594"/>
    </row>
    <row r="5" spans="1:10" x14ac:dyDescent="0.25">
      <c r="A5" s="255"/>
      <c r="B5" s="40" t="s">
        <v>253</v>
      </c>
      <c r="C5" s="40"/>
      <c r="D5" s="40"/>
      <c r="E5" s="40"/>
      <c r="F5" s="40"/>
      <c r="G5" s="40"/>
      <c r="H5" s="594"/>
      <c r="I5" s="594"/>
      <c r="J5" s="594"/>
    </row>
    <row r="6" spans="1:10" ht="13.8" thickBot="1" x14ac:dyDescent="0.3">
      <c r="A6" s="255"/>
      <c r="B6" s="40"/>
      <c r="C6" s="40"/>
      <c r="D6" s="40"/>
      <c r="E6" s="40"/>
      <c r="F6" s="40"/>
      <c r="G6" s="40"/>
      <c r="H6" s="594"/>
      <c r="I6" s="594"/>
      <c r="J6" s="594" t="s">
        <v>435</v>
      </c>
    </row>
    <row r="7" spans="1:10" ht="53.25" customHeight="1" x14ac:dyDescent="0.25">
      <c r="A7" s="594"/>
      <c r="B7" s="256" t="s">
        <v>436</v>
      </c>
      <c r="C7" s="257" t="s">
        <v>437</v>
      </c>
      <c r="D7" s="181" t="s">
        <v>459</v>
      </c>
      <c r="E7" s="181" t="s">
        <v>438</v>
      </c>
      <c r="F7" s="181" t="s">
        <v>439</v>
      </c>
      <c r="G7" s="181" t="s">
        <v>440</v>
      </c>
      <c r="H7" s="181" t="s">
        <v>182</v>
      </c>
      <c r="I7" s="181" t="s">
        <v>441</v>
      </c>
      <c r="J7" s="182" t="s">
        <v>442</v>
      </c>
    </row>
    <row r="8" spans="1:10" x14ac:dyDescent="0.25">
      <c r="A8" s="594"/>
      <c r="B8" s="628"/>
      <c r="C8" s="258">
        <v>-1</v>
      </c>
      <c r="D8" s="259">
        <v>-2</v>
      </c>
      <c r="E8" s="259">
        <v>-3</v>
      </c>
      <c r="F8" s="259">
        <v>-4</v>
      </c>
      <c r="G8" s="259">
        <v>-5</v>
      </c>
      <c r="H8" s="259">
        <v>-6</v>
      </c>
      <c r="I8" s="259">
        <v>-7</v>
      </c>
      <c r="J8" s="260">
        <v>-8</v>
      </c>
    </row>
    <row r="9" spans="1:10" ht="52.8" x14ac:dyDescent="0.25">
      <c r="A9" s="594"/>
      <c r="B9" s="638">
        <v>1</v>
      </c>
      <c r="C9" s="100" t="s">
        <v>274</v>
      </c>
      <c r="D9" s="244"/>
      <c r="E9" s="100"/>
      <c r="F9" s="100"/>
      <c r="G9" s="39"/>
      <c r="H9" s="39"/>
      <c r="I9" s="39"/>
      <c r="J9" s="639"/>
    </row>
    <row r="10" spans="1:10" x14ac:dyDescent="0.25">
      <c r="A10" s="594"/>
      <c r="B10" s="640"/>
      <c r="C10" s="100" t="s">
        <v>186</v>
      </c>
      <c r="D10" s="261"/>
      <c r="E10" s="261"/>
      <c r="F10" s="261"/>
      <c r="G10" s="262"/>
      <c r="H10" s="262"/>
      <c r="I10" s="262"/>
      <c r="J10" s="641"/>
    </row>
    <row r="11" spans="1:10" x14ac:dyDescent="0.25">
      <c r="A11" s="594"/>
      <c r="B11" s="640"/>
      <c r="C11" s="100" t="s">
        <v>188</v>
      </c>
      <c r="D11" s="261"/>
      <c r="E11" s="261"/>
      <c r="F11" s="261"/>
      <c r="G11" s="262"/>
      <c r="H11" s="262"/>
      <c r="I11" s="262"/>
      <c r="J11" s="641"/>
    </row>
    <row r="12" spans="1:10" x14ac:dyDescent="0.25">
      <c r="A12" s="594"/>
      <c r="B12" s="640"/>
      <c r="C12" s="100" t="s">
        <v>190</v>
      </c>
      <c r="D12" s="261"/>
      <c r="E12" s="261"/>
      <c r="F12" s="261"/>
      <c r="G12" s="262"/>
      <c r="H12" s="262"/>
      <c r="I12" s="262"/>
      <c r="J12" s="641"/>
    </row>
    <row r="13" spans="1:10" x14ac:dyDescent="0.25">
      <c r="A13" s="594"/>
      <c r="B13" s="640"/>
      <c r="C13" s="100" t="s">
        <v>192</v>
      </c>
      <c r="D13" s="261"/>
      <c r="E13" s="261"/>
      <c r="F13" s="261"/>
      <c r="G13" s="262"/>
      <c r="H13" s="262"/>
      <c r="I13" s="262"/>
      <c r="J13" s="641"/>
    </row>
    <row r="14" spans="1:10" x14ac:dyDescent="0.25">
      <c r="A14" s="594"/>
      <c r="B14" s="640"/>
      <c r="C14" s="100" t="s">
        <v>194</v>
      </c>
      <c r="D14" s="261"/>
      <c r="E14" s="261"/>
      <c r="F14" s="261"/>
      <c r="G14" s="262"/>
      <c r="H14" s="262"/>
      <c r="I14" s="262"/>
      <c r="J14" s="641"/>
    </row>
    <row r="15" spans="1:10" x14ac:dyDescent="0.25">
      <c r="A15" s="594"/>
      <c r="B15" s="640"/>
      <c r="C15" s="244" t="s">
        <v>448</v>
      </c>
      <c r="D15" s="244"/>
      <c r="E15" s="244"/>
      <c r="F15" s="244"/>
      <c r="G15" s="263">
        <f>SUM(G10:G14)</f>
        <v>0</v>
      </c>
      <c r="H15" s="263">
        <f>SUM(H10:H14)</f>
        <v>0</v>
      </c>
      <c r="I15" s="263">
        <f>SUM(I10:I14)</f>
        <v>0</v>
      </c>
      <c r="J15" s="641">
        <f>SUM(J10:J14)</f>
        <v>0</v>
      </c>
    </row>
    <row r="16" spans="1:10" x14ac:dyDescent="0.25">
      <c r="A16" s="594"/>
      <c r="B16" s="640"/>
      <c r="C16" s="244"/>
      <c r="D16" s="244"/>
      <c r="E16" s="244"/>
      <c r="F16" s="244"/>
      <c r="G16" s="264"/>
      <c r="H16" s="264"/>
      <c r="I16" s="264"/>
      <c r="J16" s="642"/>
    </row>
    <row r="17" spans="1:10" ht="13.8" thickBot="1" x14ac:dyDescent="0.3">
      <c r="A17" s="594"/>
      <c r="B17" s="643"/>
      <c r="C17" s="529" t="s">
        <v>460</v>
      </c>
      <c r="D17" s="529"/>
      <c r="E17" s="529"/>
      <c r="F17" s="529"/>
      <c r="G17" s="532">
        <f>G15</f>
        <v>0</v>
      </c>
      <c r="H17" s="532">
        <f>H15</f>
        <v>0</v>
      </c>
      <c r="I17" s="532">
        <f>I15</f>
        <v>0</v>
      </c>
      <c r="J17" s="531">
        <f>J15</f>
        <v>0</v>
      </c>
    </row>
    <row r="19" spans="1:10" x14ac:dyDescent="0.25">
      <c r="A19" s="15" t="s">
        <v>450</v>
      </c>
      <c r="B19" s="594"/>
      <c r="C19" s="594"/>
      <c r="D19" s="594"/>
      <c r="E19" s="594"/>
      <c r="F19" s="594"/>
      <c r="G19" s="594"/>
      <c r="H19" s="594"/>
      <c r="I19" s="594"/>
      <c r="J19" s="594"/>
    </row>
    <row r="20" spans="1:10" x14ac:dyDescent="0.25">
      <c r="A20" s="190" t="s">
        <v>461</v>
      </c>
      <c r="B20" s="190"/>
      <c r="C20" s="190"/>
      <c r="D20" s="190"/>
      <c r="E20" s="190"/>
      <c r="F20" s="190"/>
      <c r="G20" s="594"/>
      <c r="H20" s="594"/>
      <c r="I20" s="594"/>
      <c r="J20" s="594"/>
    </row>
    <row r="22" spans="1:10" x14ac:dyDescent="0.25">
      <c r="A22" s="594"/>
      <c r="B22" s="631"/>
      <c r="C22" s="631"/>
      <c r="D22" s="631"/>
      <c r="E22" s="631"/>
      <c r="F22" s="631"/>
      <c r="G22" s="631"/>
      <c r="H22" s="594"/>
      <c r="I22" s="594"/>
      <c r="J22" s="594"/>
    </row>
    <row r="23" spans="1:10" x14ac:dyDescent="0.25">
      <c r="A23" s="594"/>
      <c r="B23" s="631"/>
      <c r="C23" s="631"/>
      <c r="D23" s="631"/>
      <c r="E23" s="631"/>
      <c r="F23" s="631"/>
      <c r="G23" s="631"/>
      <c r="H23" s="594"/>
      <c r="I23" s="594"/>
      <c r="J23" s="594"/>
    </row>
    <row r="24" spans="1:10" x14ac:dyDescent="0.25">
      <c r="A24" s="594"/>
      <c r="B24" s="631"/>
      <c r="C24" s="631"/>
      <c r="D24" s="631"/>
      <c r="E24" s="631"/>
      <c r="F24" s="631"/>
      <c r="G24" s="631"/>
      <c r="H24" s="594"/>
      <c r="I24" s="594"/>
      <c r="J24" s="594"/>
    </row>
    <row r="25" spans="1:10" x14ac:dyDescent="0.25">
      <c r="A25" s="594"/>
      <c r="B25" s="631"/>
      <c r="C25" s="631"/>
      <c r="D25" s="631"/>
      <c r="E25" s="631"/>
      <c r="F25" s="631"/>
      <c r="G25" s="631"/>
      <c r="H25" s="594"/>
      <c r="I25" s="594"/>
      <c r="J25" s="594"/>
    </row>
    <row r="26" spans="1:10" x14ac:dyDescent="0.25">
      <c r="A26" s="594"/>
      <c r="B26" s="631"/>
      <c r="C26" s="631"/>
      <c r="D26" s="631"/>
      <c r="E26" s="631"/>
      <c r="F26" s="631"/>
      <c r="G26" s="631"/>
      <c r="H26" s="594"/>
      <c r="I26" s="594"/>
      <c r="J26" s="594"/>
    </row>
    <row r="27" spans="1:10" x14ac:dyDescent="0.25">
      <c r="A27" s="594"/>
      <c r="B27" s="631"/>
      <c r="C27" s="631"/>
      <c r="D27" s="631"/>
      <c r="E27" s="631"/>
      <c r="F27" s="631"/>
      <c r="G27" s="631"/>
      <c r="H27" s="594"/>
      <c r="I27" s="594"/>
      <c r="J27" s="594"/>
    </row>
    <row r="29" spans="1:10" x14ac:dyDescent="0.25">
      <c r="A29" s="594"/>
      <c r="B29" s="594"/>
      <c r="C29" s="237" t="s">
        <v>452</v>
      </c>
      <c r="D29" s="632"/>
      <c r="E29" s="632"/>
      <c r="F29" s="632"/>
      <c r="G29" s="632" t="s">
        <v>453</v>
      </c>
      <c r="H29" s="632" t="s">
        <v>454</v>
      </c>
      <c r="I29" s="632" t="s">
        <v>455</v>
      </c>
      <c r="J29" s="632" t="s">
        <v>456</v>
      </c>
    </row>
    <row r="30" spans="1:10" ht="52.8" x14ac:dyDescent="0.25">
      <c r="A30" s="594"/>
      <c r="B30" s="594"/>
      <c r="C30" s="635" t="s">
        <v>274</v>
      </c>
      <c r="D30" s="635"/>
      <c r="E30" s="632"/>
      <c r="F30" s="632"/>
      <c r="G30" s="636">
        <f>'Market Consistent Balance Sheet'!D11</f>
        <v>0</v>
      </c>
      <c r="H30" s="636">
        <f>'Market Consistent Balance Sheet'!E11</f>
        <v>0</v>
      </c>
      <c r="I30" s="636">
        <f>'Market Consistent Balance Sheet'!K11</f>
        <v>0</v>
      </c>
      <c r="J30" s="636">
        <f>'Market Consistent Balance Sheet'!M11</f>
        <v>0</v>
      </c>
    </row>
    <row r="31" spans="1:10" x14ac:dyDescent="0.25">
      <c r="A31" s="594"/>
      <c r="B31" s="594"/>
      <c r="C31" s="632"/>
      <c r="D31" s="632"/>
      <c r="E31" s="632"/>
      <c r="F31" s="632"/>
      <c r="G31" s="636">
        <f>G30-H17</f>
        <v>0</v>
      </c>
      <c r="H31" s="636">
        <f>H30-G17</f>
        <v>0</v>
      </c>
      <c r="I31" s="636">
        <f>I30-I17</f>
        <v>0</v>
      </c>
      <c r="J31" s="636">
        <f>J30-J17</f>
        <v>0</v>
      </c>
    </row>
  </sheetData>
  <pageMargins left="0.7" right="0.7" top="0.75" bottom="0.75" header="0.3" footer="0.3"/>
  <pageSetup orientation="portrait" horizontalDpi="4294967294" verticalDpi="4294967294" r:id="rId1"/>
  <headerFooter>
    <oddFooter>&amp;L&amp;1#&amp;"Calibri"&amp;10&amp;K000000John Keells Group - Confidential</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11B6D-DECA-412F-B422-9AB6CC5532C8}">
  <sheetPr codeName="Sheet7">
    <tabColor rgb="FFFFFF99"/>
  </sheetPr>
  <dimension ref="B1:H56"/>
  <sheetViews>
    <sheetView showGridLines="0" workbookViewId="0"/>
  </sheetViews>
  <sheetFormatPr defaultColWidth="9.44140625" defaultRowHeight="13.2" x14ac:dyDescent="0.25"/>
  <cols>
    <col min="1" max="1" width="2.5546875" style="13" customWidth="1"/>
    <col min="2" max="2" width="40.44140625" style="13" customWidth="1"/>
    <col min="3" max="3" width="16.5546875" style="13" bestFit="1" customWidth="1"/>
    <col min="4" max="4" width="16.5546875" style="13" customWidth="1"/>
    <col min="5" max="5" width="19.44140625" style="13" customWidth="1"/>
    <col min="6" max="6" width="15.5546875" style="13" customWidth="1"/>
    <col min="7" max="7" width="20.5546875" style="13" customWidth="1"/>
    <col min="8" max="8" width="19.44140625" style="13" customWidth="1"/>
    <col min="9" max="16384" width="9.44140625" style="13"/>
  </cols>
  <sheetData>
    <row r="1" spans="2:8" s="34" customFormat="1" x14ac:dyDescent="0.25">
      <c r="B1" s="40" t="s">
        <v>109</v>
      </c>
    </row>
    <row r="2" spans="2:8" s="34" customFormat="1" x14ac:dyDescent="0.25">
      <c r="B2" s="594" t="s">
        <v>433</v>
      </c>
    </row>
    <row r="3" spans="2:8" ht="12.6" customHeight="1" x14ac:dyDescent="0.25">
      <c r="B3" s="420" t="s">
        <v>462</v>
      </c>
      <c r="C3" s="419"/>
      <c r="D3" s="419"/>
      <c r="E3" s="419"/>
      <c r="F3" s="419"/>
      <c r="G3" s="419"/>
      <c r="H3" s="419"/>
    </row>
    <row r="4" spans="2:8" x14ac:dyDescent="0.25">
      <c r="B4" s="594" t="s">
        <v>252</v>
      </c>
      <c r="C4" s="594"/>
      <c r="D4" s="594"/>
      <c r="E4" s="594"/>
      <c r="F4" s="594"/>
      <c r="G4" s="594"/>
      <c r="H4" s="594"/>
    </row>
    <row r="5" spans="2:8" x14ac:dyDescent="0.25">
      <c r="B5" s="594" t="s">
        <v>253</v>
      </c>
      <c r="C5" s="594"/>
      <c r="D5" s="594"/>
      <c r="E5" s="594"/>
      <c r="F5" s="594"/>
      <c r="G5" s="594"/>
      <c r="H5" s="594"/>
    </row>
    <row r="6" spans="2:8" ht="13.8" thickBot="1" x14ac:dyDescent="0.3">
      <c r="B6" s="202"/>
      <c r="C6" s="594"/>
      <c r="D6" s="594"/>
      <c r="E6" s="594"/>
      <c r="F6" s="594"/>
      <c r="G6" s="594" t="s">
        <v>435</v>
      </c>
      <c r="H6" s="594"/>
    </row>
    <row r="7" spans="2:8" ht="39.6" x14ac:dyDescent="0.25">
      <c r="B7" s="180" t="s">
        <v>98</v>
      </c>
      <c r="C7" s="181" t="s">
        <v>439</v>
      </c>
      <c r="D7" s="181" t="s">
        <v>440</v>
      </c>
      <c r="E7" s="181" t="s">
        <v>182</v>
      </c>
      <c r="F7" s="181" t="s">
        <v>441</v>
      </c>
      <c r="G7" s="182" t="s">
        <v>442</v>
      </c>
      <c r="H7" s="594"/>
    </row>
    <row r="8" spans="2:8" x14ac:dyDescent="0.25">
      <c r="B8" s="249" t="s">
        <v>463</v>
      </c>
      <c r="C8" s="250">
        <v>-2</v>
      </c>
      <c r="D8" s="250">
        <v>-3</v>
      </c>
      <c r="E8" s="250">
        <v>-4</v>
      </c>
      <c r="F8" s="250">
        <v>-5</v>
      </c>
      <c r="G8" s="251">
        <v>-6</v>
      </c>
      <c r="H8" s="594"/>
    </row>
    <row r="9" spans="2:8" x14ac:dyDescent="0.25">
      <c r="B9" s="252" t="s">
        <v>464</v>
      </c>
      <c r="C9" s="407"/>
      <c r="D9" s="593"/>
      <c r="E9" s="593"/>
      <c r="F9" s="593"/>
      <c r="G9" s="639"/>
      <c r="H9" s="594"/>
    </row>
    <row r="10" spans="2:8" x14ac:dyDescent="0.25">
      <c r="B10" s="253"/>
      <c r="C10" s="408"/>
      <c r="D10" s="644"/>
      <c r="E10" s="644"/>
      <c r="F10" s="644"/>
      <c r="G10" s="645"/>
      <c r="H10" s="594"/>
    </row>
    <row r="11" spans="2:8" x14ac:dyDescent="0.25">
      <c r="B11" s="253"/>
      <c r="C11" s="408"/>
      <c r="D11" s="644"/>
      <c r="E11" s="644"/>
      <c r="F11" s="644"/>
      <c r="G11" s="645"/>
      <c r="H11" s="610"/>
    </row>
    <row r="12" spans="2:8" x14ac:dyDescent="0.25">
      <c r="B12" s="253"/>
      <c r="C12" s="408"/>
      <c r="D12" s="644"/>
      <c r="E12" s="644"/>
      <c r="F12" s="644"/>
      <c r="G12" s="645"/>
      <c r="H12" s="594"/>
    </row>
    <row r="13" spans="2:8" x14ac:dyDescent="0.25">
      <c r="B13" s="253"/>
      <c r="C13" s="408"/>
      <c r="D13" s="644"/>
      <c r="E13" s="644"/>
      <c r="F13" s="644"/>
      <c r="G13" s="645"/>
      <c r="H13" s="594"/>
    </row>
    <row r="14" spans="2:8" x14ac:dyDescent="0.25">
      <c r="B14" s="253"/>
      <c r="C14" s="408"/>
      <c r="D14" s="644"/>
      <c r="E14" s="644"/>
      <c r="F14" s="644"/>
      <c r="G14" s="645"/>
      <c r="H14" s="594"/>
    </row>
    <row r="15" spans="2:8" x14ac:dyDescent="0.25">
      <c r="B15" s="253"/>
      <c r="C15" s="408"/>
      <c r="D15" s="644"/>
      <c r="E15" s="644"/>
      <c r="F15" s="644"/>
      <c r="G15" s="645"/>
      <c r="H15" s="594"/>
    </row>
    <row r="16" spans="2:8" x14ac:dyDescent="0.25">
      <c r="B16" s="253"/>
      <c r="C16" s="408"/>
      <c r="D16" s="644"/>
      <c r="E16" s="644"/>
      <c r="F16" s="644"/>
      <c r="G16" s="645"/>
      <c r="H16" s="594"/>
    </row>
    <row r="17" spans="2:8" x14ac:dyDescent="0.25">
      <c r="B17" s="253"/>
      <c r="C17" s="408"/>
      <c r="D17" s="644"/>
      <c r="E17" s="644"/>
      <c r="F17" s="644"/>
      <c r="G17" s="645"/>
      <c r="H17" s="594"/>
    </row>
    <row r="18" spans="2:8" x14ac:dyDescent="0.25">
      <c r="B18" s="253"/>
      <c r="C18" s="408"/>
      <c r="D18" s="644"/>
      <c r="E18" s="644"/>
      <c r="F18" s="644"/>
      <c r="G18" s="645"/>
      <c r="H18" s="594"/>
    </row>
    <row r="19" spans="2:8" x14ac:dyDescent="0.25">
      <c r="B19" s="253"/>
      <c r="C19" s="408"/>
      <c r="D19" s="644"/>
      <c r="E19" s="644"/>
      <c r="F19" s="644"/>
      <c r="G19" s="645"/>
      <c r="H19" s="594"/>
    </row>
    <row r="20" spans="2:8" x14ac:dyDescent="0.25">
      <c r="B20" s="253"/>
      <c r="C20" s="408"/>
      <c r="D20" s="644"/>
      <c r="E20" s="644"/>
      <c r="F20" s="644"/>
      <c r="G20" s="645"/>
      <c r="H20" s="594"/>
    </row>
    <row r="21" spans="2:8" x14ac:dyDescent="0.25">
      <c r="B21" s="253"/>
      <c r="C21" s="408"/>
      <c r="D21" s="644"/>
      <c r="E21" s="644"/>
      <c r="F21" s="644"/>
      <c r="G21" s="645"/>
      <c r="H21" s="594"/>
    </row>
    <row r="22" spans="2:8" x14ac:dyDescent="0.25">
      <c r="B22" s="253"/>
      <c r="C22" s="408"/>
      <c r="D22" s="644"/>
      <c r="E22" s="644"/>
      <c r="F22" s="644"/>
      <c r="G22" s="645"/>
      <c r="H22" s="594"/>
    </row>
    <row r="23" spans="2:8" x14ac:dyDescent="0.25">
      <c r="B23" s="253"/>
      <c r="C23" s="408"/>
      <c r="D23" s="644"/>
      <c r="E23" s="644"/>
      <c r="F23" s="644"/>
      <c r="G23" s="645"/>
      <c r="H23" s="594"/>
    </row>
    <row r="24" spans="2:8" x14ac:dyDescent="0.25">
      <c r="B24" s="253"/>
      <c r="C24" s="408"/>
      <c r="D24" s="644"/>
      <c r="E24" s="644"/>
      <c r="F24" s="644"/>
      <c r="G24" s="645"/>
      <c r="H24" s="594"/>
    </row>
    <row r="25" spans="2:8" x14ac:dyDescent="0.25">
      <c r="B25" s="253"/>
      <c r="C25" s="408"/>
      <c r="D25" s="644"/>
      <c r="E25" s="644"/>
      <c r="F25" s="644"/>
      <c r="G25" s="645"/>
      <c r="H25" s="594"/>
    </row>
    <row r="26" spans="2:8" x14ac:dyDescent="0.25">
      <c r="B26" s="253"/>
      <c r="C26" s="408"/>
      <c r="D26" s="644"/>
      <c r="E26" s="644"/>
      <c r="F26" s="644"/>
      <c r="G26" s="645"/>
      <c r="H26" s="594"/>
    </row>
    <row r="27" spans="2:8" x14ac:dyDescent="0.25">
      <c r="B27" s="253"/>
      <c r="C27" s="408"/>
      <c r="D27" s="644"/>
      <c r="E27" s="644"/>
      <c r="F27" s="644"/>
      <c r="G27" s="645"/>
      <c r="H27" s="594"/>
    </row>
    <row r="28" spans="2:8" x14ac:dyDescent="0.25">
      <c r="B28" s="253"/>
      <c r="C28" s="408"/>
      <c r="D28" s="644"/>
      <c r="E28" s="644"/>
      <c r="F28" s="644"/>
      <c r="G28" s="645"/>
      <c r="H28" s="594"/>
    </row>
    <row r="29" spans="2:8" x14ac:dyDescent="0.25">
      <c r="B29" s="253"/>
      <c r="C29" s="408"/>
      <c r="D29" s="644"/>
      <c r="E29" s="644"/>
      <c r="F29" s="644"/>
      <c r="G29" s="645"/>
      <c r="H29" s="594"/>
    </row>
    <row r="30" spans="2:8" x14ac:dyDescent="0.25">
      <c r="B30" s="253"/>
      <c r="C30" s="408"/>
      <c r="D30" s="644"/>
      <c r="E30" s="644"/>
      <c r="F30" s="644"/>
      <c r="G30" s="645"/>
      <c r="H30" s="594"/>
    </row>
    <row r="31" spans="2:8" x14ac:dyDescent="0.25">
      <c r="B31" s="253"/>
      <c r="C31" s="408"/>
      <c r="D31" s="644"/>
      <c r="E31" s="644"/>
      <c r="F31" s="644"/>
      <c r="G31" s="645"/>
      <c r="H31" s="594"/>
    </row>
    <row r="32" spans="2:8" x14ac:dyDescent="0.25">
      <c r="B32" s="253"/>
      <c r="C32" s="408"/>
      <c r="D32" s="644"/>
      <c r="E32" s="644"/>
      <c r="F32" s="644"/>
      <c r="G32" s="645"/>
      <c r="H32" s="594"/>
    </row>
    <row r="33" spans="2:8" x14ac:dyDescent="0.25">
      <c r="B33" s="253"/>
      <c r="C33" s="408"/>
      <c r="D33" s="644"/>
      <c r="E33" s="644"/>
      <c r="F33" s="644"/>
      <c r="G33" s="645"/>
      <c r="H33" s="594"/>
    </row>
    <row r="34" spans="2:8" x14ac:dyDescent="0.25">
      <c r="B34" s="253"/>
      <c r="C34" s="408"/>
      <c r="D34" s="644"/>
      <c r="E34" s="644"/>
      <c r="F34" s="644"/>
      <c r="G34" s="645"/>
      <c r="H34" s="594"/>
    </row>
    <row r="35" spans="2:8" x14ac:dyDescent="0.25">
      <c r="B35" s="253"/>
      <c r="C35" s="408"/>
      <c r="D35" s="644"/>
      <c r="E35" s="644"/>
      <c r="F35" s="644"/>
      <c r="G35" s="645"/>
      <c r="H35" s="594"/>
    </row>
    <row r="36" spans="2:8" x14ac:dyDescent="0.25">
      <c r="B36" s="253"/>
      <c r="C36" s="408"/>
      <c r="D36" s="644"/>
      <c r="E36" s="644"/>
      <c r="F36" s="644"/>
      <c r="G36" s="645">
        <v>0</v>
      </c>
      <c r="H36" s="594"/>
    </row>
    <row r="37" spans="2:8" x14ac:dyDescent="0.25">
      <c r="B37" s="253"/>
      <c r="C37" s="408"/>
      <c r="D37" s="646"/>
      <c r="E37" s="646"/>
      <c r="F37" s="646"/>
      <c r="G37" s="645">
        <v>0</v>
      </c>
      <c r="H37" s="594"/>
    </row>
    <row r="38" spans="2:8" x14ac:dyDescent="0.25">
      <c r="B38" s="253"/>
      <c r="C38" s="408"/>
      <c r="D38" s="646"/>
      <c r="E38" s="646"/>
      <c r="F38" s="646"/>
      <c r="G38" s="645"/>
      <c r="H38" s="594"/>
    </row>
    <row r="39" spans="2:8" ht="13.8" thickBot="1" x14ac:dyDescent="0.3">
      <c r="B39" s="533" t="s">
        <v>448</v>
      </c>
      <c r="C39" s="534"/>
      <c r="D39" s="535">
        <f>SUM(D10:D38)</f>
        <v>0</v>
      </c>
      <c r="E39" s="535">
        <f>SUM(E10:E38)</f>
        <v>0</v>
      </c>
      <c r="F39" s="535">
        <f>SUM(F10:F38)</f>
        <v>0</v>
      </c>
      <c r="G39" s="536">
        <f>SUM(G10:G38)</f>
        <v>0</v>
      </c>
      <c r="H39" s="594"/>
    </row>
    <row r="42" spans="2:8" x14ac:dyDescent="0.25">
      <c r="B42" s="202"/>
      <c r="C42" s="594"/>
      <c r="D42" s="594"/>
      <c r="E42" s="594"/>
      <c r="F42" s="594"/>
      <c r="G42" s="594"/>
      <c r="H42" s="594"/>
    </row>
    <row r="44" spans="2:8" x14ac:dyDescent="0.25">
      <c r="B44" s="15" t="s">
        <v>450</v>
      </c>
      <c r="C44" s="594"/>
      <c r="D44" s="594"/>
      <c r="E44" s="594"/>
      <c r="F44" s="594"/>
      <c r="G44" s="594"/>
      <c r="H44" s="594"/>
    </row>
    <row r="45" spans="2:8" x14ac:dyDescent="0.25">
      <c r="B45" s="190" t="s">
        <v>465</v>
      </c>
      <c r="C45" s="190"/>
      <c r="D45" s="190"/>
      <c r="E45" s="190"/>
      <c r="F45" s="594"/>
      <c r="G45" s="594"/>
      <c r="H45" s="594"/>
    </row>
    <row r="47" spans="2:8" x14ac:dyDescent="0.25">
      <c r="B47" s="631"/>
      <c r="C47" s="631"/>
      <c r="D47" s="631"/>
      <c r="E47" s="631"/>
      <c r="F47" s="594"/>
      <c r="G47" s="594"/>
      <c r="H47" s="594"/>
    </row>
    <row r="48" spans="2:8" x14ac:dyDescent="0.25">
      <c r="B48" s="631"/>
      <c r="C48" s="631"/>
      <c r="D48" s="631"/>
      <c r="E48" s="631"/>
      <c r="F48" s="594"/>
      <c r="G48" s="594"/>
      <c r="H48" s="594"/>
    </row>
    <row r="49" spans="2:7" x14ac:dyDescent="0.25">
      <c r="B49" s="631"/>
      <c r="C49" s="631"/>
      <c r="D49" s="631"/>
      <c r="E49" s="631"/>
      <c r="F49" s="594"/>
      <c r="G49" s="594"/>
    </row>
    <row r="50" spans="2:7" x14ac:dyDescent="0.25">
      <c r="B50" s="631"/>
      <c r="C50" s="631"/>
      <c r="D50" s="631"/>
      <c r="E50" s="631"/>
      <c r="F50" s="594"/>
      <c r="G50" s="594"/>
    </row>
    <row r="51" spans="2:7" x14ac:dyDescent="0.25">
      <c r="B51" s="631"/>
      <c r="C51" s="631"/>
      <c r="D51" s="631"/>
      <c r="E51" s="631"/>
      <c r="F51" s="594"/>
      <c r="G51" s="594"/>
    </row>
    <row r="52" spans="2:7" x14ac:dyDescent="0.25">
      <c r="B52" s="631"/>
      <c r="C52" s="631"/>
      <c r="D52" s="631"/>
      <c r="E52" s="631"/>
      <c r="F52" s="594"/>
      <c r="G52" s="594"/>
    </row>
    <row r="54" spans="2:7" x14ac:dyDescent="0.25">
      <c r="B54" s="237" t="s">
        <v>452</v>
      </c>
      <c r="C54" s="632"/>
      <c r="D54" s="632" t="s">
        <v>453</v>
      </c>
      <c r="E54" s="632" t="s">
        <v>454</v>
      </c>
      <c r="F54" s="632" t="s">
        <v>455</v>
      </c>
      <c r="G54" s="632" t="s">
        <v>456</v>
      </c>
    </row>
    <row r="55" spans="2:7" x14ac:dyDescent="0.25">
      <c r="B55" s="635" t="s">
        <v>466</v>
      </c>
      <c r="C55" s="632"/>
      <c r="D55" s="636">
        <f>'Market Consistent Balance Sheet'!D16</f>
        <v>0</v>
      </c>
      <c r="E55" s="636">
        <f>'Market Consistent Balance Sheet'!E16</f>
        <v>0</v>
      </c>
      <c r="F55" s="636">
        <f>'Market Consistent Balance Sheet'!K16</f>
        <v>0</v>
      </c>
      <c r="G55" s="636">
        <f>'Market Consistent Balance Sheet'!M16</f>
        <v>0</v>
      </c>
    </row>
    <row r="56" spans="2:7" x14ac:dyDescent="0.25">
      <c r="B56" s="632"/>
      <c r="C56" s="632"/>
      <c r="D56" s="636">
        <f>D55-E39</f>
        <v>0</v>
      </c>
      <c r="E56" s="636">
        <f>E55-D39</f>
        <v>0</v>
      </c>
      <c r="F56" s="636">
        <f>F55-F39</f>
        <v>0</v>
      </c>
      <c r="G56" s="636">
        <f>G55-G39</f>
        <v>0</v>
      </c>
    </row>
  </sheetData>
  <pageMargins left="0.7" right="0.7" top="0.75" bottom="0.75" header="0.3" footer="0.3"/>
  <pageSetup orientation="portrait" r:id="rId1"/>
  <headerFooter>
    <oddFooter>&amp;L&amp;1#&amp;"Calibri"&amp;10&amp;K000000John Keells Group - Confidential</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9F7D7-FD46-4B37-B037-3558D263DDFD}">
  <sheetPr codeName="Sheet8">
    <tabColor rgb="FFFFFF99"/>
  </sheetPr>
  <dimension ref="B1:J83"/>
  <sheetViews>
    <sheetView showGridLines="0" topLeftCell="A72" workbookViewId="0">
      <selection activeCell="C74" sqref="C74"/>
    </sheetView>
  </sheetViews>
  <sheetFormatPr defaultColWidth="9.44140625" defaultRowHeight="13.2" x14ac:dyDescent="0.25"/>
  <cols>
    <col min="1" max="1" width="1.88671875" style="13" customWidth="1"/>
    <col min="2" max="2" width="6.5546875" style="13" customWidth="1"/>
    <col min="3" max="3" width="52.44140625" style="13" customWidth="1"/>
    <col min="4" max="4" width="17.44140625" style="13" customWidth="1"/>
    <col min="5" max="6" width="15.5546875" style="13" bestFit="1" customWidth="1"/>
    <col min="7" max="7" width="16.44140625" style="13" bestFit="1" customWidth="1"/>
    <col min="8" max="8" width="13.5546875" style="13" customWidth="1"/>
    <col min="9" max="9" width="17.44140625" style="13" bestFit="1" customWidth="1"/>
    <col min="10" max="16384" width="9.44140625" style="13"/>
  </cols>
  <sheetData>
    <row r="1" spans="2:9" s="34" customFormat="1" x14ac:dyDescent="0.25">
      <c r="B1" s="40" t="s">
        <v>111</v>
      </c>
    </row>
    <row r="2" spans="2:9" s="34" customFormat="1" x14ac:dyDescent="0.25">
      <c r="B2" s="594" t="s">
        <v>433</v>
      </c>
    </row>
    <row r="3" spans="2:9" x14ac:dyDescent="0.25">
      <c r="B3" s="200" t="s">
        <v>467</v>
      </c>
      <c r="C3" s="202"/>
      <c r="D3" s="202"/>
      <c r="E3" s="202"/>
      <c r="F3" s="594"/>
      <c r="G3" s="202"/>
      <c r="H3" s="202"/>
      <c r="I3" s="594"/>
    </row>
    <row r="4" spans="2:9" x14ac:dyDescent="0.25">
      <c r="B4" s="594" t="s">
        <v>252</v>
      </c>
      <c r="C4" s="202"/>
      <c r="D4" s="202"/>
      <c r="E4" s="202"/>
      <c r="F4" s="238"/>
      <c r="G4" s="202"/>
      <c r="H4" s="202"/>
      <c r="I4" s="594"/>
    </row>
    <row r="5" spans="2:9" x14ac:dyDescent="0.25">
      <c r="B5" s="594" t="s">
        <v>253</v>
      </c>
      <c r="C5" s="202"/>
      <c r="D5" s="202"/>
      <c r="E5" s="202"/>
      <c r="F5" s="202"/>
      <c r="G5" s="202"/>
      <c r="H5" s="202"/>
      <c r="I5" s="594"/>
    </row>
    <row r="7" spans="2:9" ht="13.8" thickBot="1" x14ac:dyDescent="0.3">
      <c r="B7" s="15"/>
      <c r="C7" s="200"/>
      <c r="D7" s="202"/>
      <c r="E7" s="202"/>
      <c r="F7" s="202"/>
      <c r="G7" s="202"/>
      <c r="H7" s="594"/>
      <c r="I7" s="647" t="s">
        <v>435</v>
      </c>
    </row>
    <row r="8" spans="2:9" ht="60.75" customHeight="1" x14ac:dyDescent="0.25">
      <c r="B8" s="193" t="s">
        <v>468</v>
      </c>
      <c r="C8" s="193" t="s">
        <v>98</v>
      </c>
      <c r="D8" s="181" t="s">
        <v>459</v>
      </c>
      <c r="E8" s="181" t="s">
        <v>439</v>
      </c>
      <c r="F8" s="181" t="s">
        <v>440</v>
      </c>
      <c r="G8" s="181" t="s">
        <v>182</v>
      </c>
      <c r="H8" s="181" t="s">
        <v>441</v>
      </c>
      <c r="I8" s="182" t="s">
        <v>442</v>
      </c>
    </row>
    <row r="9" spans="2:9" x14ac:dyDescent="0.25">
      <c r="B9" s="239"/>
      <c r="C9" s="222">
        <v>-1</v>
      </c>
      <c r="D9" s="222">
        <v>-2</v>
      </c>
      <c r="E9" s="222" t="s">
        <v>469</v>
      </c>
      <c r="F9" s="222">
        <v>-4</v>
      </c>
      <c r="G9" s="222">
        <v>-5</v>
      </c>
      <c r="H9" s="222">
        <v>-6</v>
      </c>
      <c r="I9" s="240">
        <v>-7</v>
      </c>
    </row>
    <row r="10" spans="2:9" ht="105.6" x14ac:dyDescent="0.25">
      <c r="B10" s="241">
        <v>1</v>
      </c>
      <c r="C10" s="198" t="s">
        <v>470</v>
      </c>
      <c r="D10" s="198"/>
      <c r="E10" s="198"/>
      <c r="F10" s="219"/>
      <c r="G10" s="219"/>
      <c r="H10" s="219"/>
      <c r="I10" s="242"/>
    </row>
    <row r="11" spans="2:9" x14ac:dyDescent="0.25">
      <c r="B11" s="243"/>
      <c r="C11" s="198"/>
      <c r="D11" s="227"/>
      <c r="E11" s="227"/>
      <c r="F11" s="644"/>
      <c r="G11" s="644"/>
      <c r="H11" s="644"/>
      <c r="I11" s="229"/>
    </row>
    <row r="12" spans="2:9" x14ac:dyDescent="0.25">
      <c r="B12" s="243"/>
      <c r="C12" s="421" t="s">
        <v>308</v>
      </c>
      <c r="D12" s="227"/>
      <c r="E12" s="227"/>
      <c r="F12" s="644"/>
      <c r="G12" s="644"/>
      <c r="H12" s="644"/>
      <c r="I12" s="229"/>
    </row>
    <row r="13" spans="2:9" x14ac:dyDescent="0.25">
      <c r="B13" s="243"/>
      <c r="C13" s="421" t="s">
        <v>309</v>
      </c>
      <c r="D13" s="227"/>
      <c r="E13" s="227"/>
      <c r="F13" s="644"/>
      <c r="G13" s="644"/>
      <c r="H13" s="644"/>
      <c r="I13" s="229"/>
    </row>
    <row r="14" spans="2:9" x14ac:dyDescent="0.25">
      <c r="B14" s="243"/>
      <c r="C14" s="421" t="s">
        <v>471</v>
      </c>
      <c r="D14" s="227"/>
      <c r="E14" s="227"/>
      <c r="F14" s="644"/>
      <c r="G14" s="644"/>
      <c r="H14" s="644"/>
      <c r="I14" s="229"/>
    </row>
    <row r="15" spans="2:9" x14ac:dyDescent="0.25">
      <c r="B15" s="243"/>
      <c r="C15" s="421" t="s">
        <v>472</v>
      </c>
      <c r="D15" s="227"/>
      <c r="E15" s="227"/>
      <c r="F15" s="644"/>
      <c r="G15" s="644"/>
      <c r="H15" s="644"/>
      <c r="I15" s="229"/>
    </row>
    <row r="16" spans="2:9" x14ac:dyDescent="0.25">
      <c r="B16" s="243"/>
      <c r="C16" s="421" t="s">
        <v>473</v>
      </c>
      <c r="D16" s="227"/>
      <c r="E16" s="227"/>
      <c r="F16" s="644"/>
      <c r="G16" s="644"/>
      <c r="H16" s="644"/>
      <c r="I16" s="229"/>
    </row>
    <row r="17" spans="2:10" x14ac:dyDescent="0.25">
      <c r="B17" s="243"/>
      <c r="C17" s="421" t="s">
        <v>474</v>
      </c>
      <c r="D17" s="230"/>
      <c r="E17" s="230"/>
      <c r="F17" s="646"/>
      <c r="G17" s="646"/>
      <c r="H17" s="646"/>
      <c r="I17" s="229"/>
      <c r="J17" s="594"/>
    </row>
    <row r="18" spans="2:10" x14ac:dyDescent="0.25">
      <c r="B18" s="243"/>
      <c r="C18" s="244" t="s">
        <v>448</v>
      </c>
      <c r="D18" s="218"/>
      <c r="E18" s="218"/>
      <c r="F18" s="231">
        <f>+SUM(F11:F17)</f>
        <v>0</v>
      </c>
      <c r="G18" s="231">
        <f>+SUM(G11:G17)</f>
        <v>0</v>
      </c>
      <c r="H18" s="231">
        <f>+SUM(H11:H17)</f>
        <v>0</v>
      </c>
      <c r="I18" s="229">
        <f>+SUM(I11:I17)</f>
        <v>0</v>
      </c>
      <c r="J18" s="594"/>
    </row>
    <row r="19" spans="2:10" x14ac:dyDescent="0.25">
      <c r="B19" s="243"/>
      <c r="C19" s="198"/>
      <c r="D19" s="198"/>
      <c r="E19" s="198"/>
      <c r="F19" s="231"/>
      <c r="G19" s="231"/>
      <c r="H19" s="231"/>
      <c r="I19" s="245"/>
      <c r="J19" s="594"/>
    </row>
    <row r="20" spans="2:10" ht="39.6" x14ac:dyDescent="0.25">
      <c r="B20" s="241">
        <v>2</v>
      </c>
      <c r="C20" s="198" t="s">
        <v>287</v>
      </c>
      <c r="D20" s="198"/>
      <c r="E20" s="198"/>
      <c r="F20" s="231"/>
      <c r="G20" s="231"/>
      <c r="H20" s="231"/>
      <c r="I20" s="245"/>
      <c r="J20" s="594"/>
    </row>
    <row r="21" spans="2:10" x14ac:dyDescent="0.25">
      <c r="B21" s="243"/>
      <c r="C21" s="421" t="s">
        <v>308</v>
      </c>
      <c r="D21" s="227"/>
      <c r="E21" s="227"/>
      <c r="F21" s="609"/>
      <c r="G21" s="609"/>
      <c r="H21" s="644"/>
      <c r="I21" s="229"/>
      <c r="J21" s="594"/>
    </row>
    <row r="22" spans="2:10" x14ac:dyDescent="0.25">
      <c r="B22" s="243"/>
      <c r="C22" s="421" t="s">
        <v>309</v>
      </c>
      <c r="D22" s="227"/>
      <c r="E22" s="227"/>
      <c r="F22" s="609"/>
      <c r="G22" s="609"/>
      <c r="H22" s="644"/>
      <c r="I22" s="229"/>
      <c r="J22" s="594"/>
    </row>
    <row r="23" spans="2:10" x14ac:dyDescent="0.25">
      <c r="B23" s="243"/>
      <c r="C23" s="421" t="s">
        <v>471</v>
      </c>
      <c r="D23" s="227"/>
      <c r="E23" s="227"/>
      <c r="F23" s="609"/>
      <c r="G23" s="609"/>
      <c r="H23" s="644"/>
      <c r="I23" s="229"/>
      <c r="J23" s="594"/>
    </row>
    <row r="24" spans="2:10" x14ac:dyDescent="0.25">
      <c r="B24" s="243"/>
      <c r="C24" s="421" t="s">
        <v>472</v>
      </c>
      <c r="D24" s="227"/>
      <c r="E24" s="227"/>
      <c r="F24" s="609"/>
      <c r="G24" s="609"/>
      <c r="H24" s="644"/>
      <c r="I24" s="229">
        <v>0</v>
      </c>
      <c r="J24" s="594"/>
    </row>
    <row r="25" spans="2:10" x14ac:dyDescent="0.25">
      <c r="B25" s="243"/>
      <c r="C25" s="421" t="s">
        <v>473</v>
      </c>
      <c r="D25" s="227"/>
      <c r="E25" s="227"/>
      <c r="F25" s="609"/>
      <c r="G25" s="609"/>
      <c r="H25" s="644"/>
      <c r="I25" s="229"/>
      <c r="J25" s="594"/>
    </row>
    <row r="26" spans="2:10" x14ac:dyDescent="0.25">
      <c r="B26" s="243"/>
      <c r="C26" s="244" t="s">
        <v>444</v>
      </c>
      <c r="D26" s="230"/>
      <c r="E26" s="230"/>
      <c r="F26" s="231">
        <f>+SUM(F21:F25)</f>
        <v>0</v>
      </c>
      <c r="G26" s="231">
        <f>+SUM(G21:G25)</f>
        <v>0</v>
      </c>
      <c r="H26" s="231">
        <f>+SUM(H21:H25)</f>
        <v>0</v>
      </c>
      <c r="I26" s="229">
        <f>+SUM(I21:I25)</f>
        <v>0</v>
      </c>
      <c r="J26" s="648"/>
    </row>
    <row r="27" spans="2:10" x14ac:dyDescent="0.25">
      <c r="B27" s="243"/>
      <c r="C27" s="234"/>
      <c r="D27" s="234"/>
      <c r="E27" s="234"/>
      <c r="F27" s="231"/>
      <c r="G27" s="231"/>
      <c r="H27" s="231"/>
      <c r="I27" s="245"/>
      <c r="J27" s="594"/>
    </row>
    <row r="28" spans="2:10" ht="52.8" x14ac:dyDescent="0.25">
      <c r="B28" s="241">
        <v>3</v>
      </c>
      <c r="C28" s="198" t="s">
        <v>288</v>
      </c>
      <c r="D28" s="198"/>
      <c r="E28" s="198"/>
      <c r="F28" s="231"/>
      <c r="G28" s="231"/>
      <c r="H28" s="231"/>
      <c r="I28" s="245"/>
      <c r="J28" s="594"/>
    </row>
    <row r="29" spans="2:10" x14ac:dyDescent="0.25">
      <c r="B29" s="243"/>
      <c r="C29" s="421" t="s">
        <v>308</v>
      </c>
      <c r="D29" s="227"/>
      <c r="E29" s="227"/>
      <c r="F29" s="644"/>
      <c r="G29" s="644"/>
      <c r="H29" s="644"/>
      <c r="I29" s="229"/>
      <c r="J29" s="594"/>
    </row>
    <row r="30" spans="2:10" x14ac:dyDescent="0.25">
      <c r="B30" s="243"/>
      <c r="C30" s="421" t="s">
        <v>309</v>
      </c>
      <c r="D30" s="227"/>
      <c r="E30" s="227"/>
      <c r="F30" s="644"/>
      <c r="G30" s="644"/>
      <c r="H30" s="644"/>
      <c r="I30" s="229"/>
      <c r="J30" s="594"/>
    </row>
    <row r="31" spans="2:10" x14ac:dyDescent="0.25">
      <c r="B31" s="243"/>
      <c r="C31" s="421" t="s">
        <v>471</v>
      </c>
      <c r="D31" s="227"/>
      <c r="E31" s="227"/>
      <c r="F31" s="644"/>
      <c r="G31" s="644"/>
      <c r="H31" s="644"/>
      <c r="I31" s="229"/>
      <c r="J31" s="594"/>
    </row>
    <row r="32" spans="2:10" x14ac:dyDescent="0.25">
      <c r="B32" s="243"/>
      <c r="C32" s="421" t="s">
        <v>472</v>
      </c>
      <c r="D32" s="227"/>
      <c r="E32" s="227"/>
      <c r="F32" s="644"/>
      <c r="G32" s="644"/>
      <c r="H32" s="644"/>
      <c r="I32" s="229"/>
      <c r="J32" s="594"/>
    </row>
    <row r="33" spans="2:9" x14ac:dyDescent="0.25">
      <c r="B33" s="243"/>
      <c r="C33" s="421" t="s">
        <v>473</v>
      </c>
      <c r="D33" s="227"/>
      <c r="E33" s="227"/>
      <c r="F33" s="644"/>
      <c r="G33" s="644"/>
      <c r="H33" s="644"/>
      <c r="I33" s="229"/>
    </row>
    <row r="34" spans="2:9" x14ac:dyDescent="0.25">
      <c r="B34" s="243"/>
      <c r="C34" s="421" t="s">
        <v>474</v>
      </c>
      <c r="D34" s="230"/>
      <c r="E34" s="230"/>
      <c r="F34" s="646"/>
      <c r="G34" s="646"/>
      <c r="H34" s="646"/>
      <c r="I34" s="229">
        <v>0</v>
      </c>
    </row>
    <row r="35" spans="2:9" x14ac:dyDescent="0.25">
      <c r="B35" s="243"/>
      <c r="C35" s="244" t="s">
        <v>448</v>
      </c>
      <c r="D35" s="198"/>
      <c r="E35" s="198"/>
      <c r="F35" s="231">
        <f>+SUM(F29:F34)</f>
        <v>0</v>
      </c>
      <c r="G35" s="231">
        <f>+SUM(G29:G34)</f>
        <v>0</v>
      </c>
      <c r="H35" s="231">
        <f>+SUM(H29:H34)</f>
        <v>0</v>
      </c>
      <c r="I35" s="229">
        <f>+SUM(I29:I34)</f>
        <v>0</v>
      </c>
    </row>
    <row r="36" spans="2:9" x14ac:dyDescent="0.25">
      <c r="B36" s="243"/>
      <c r="C36" s="198"/>
      <c r="D36" s="198"/>
      <c r="E36" s="198"/>
      <c r="F36" s="231"/>
      <c r="G36" s="231"/>
      <c r="H36" s="231"/>
      <c r="I36" s="245"/>
    </row>
    <row r="37" spans="2:9" ht="92.4" x14ac:dyDescent="0.25">
      <c r="B37" s="241">
        <v>4</v>
      </c>
      <c r="C37" s="246" t="s">
        <v>289</v>
      </c>
      <c r="D37" s="246"/>
      <c r="E37" s="246"/>
      <c r="F37" s="233"/>
      <c r="G37" s="233"/>
      <c r="H37" s="233"/>
      <c r="I37" s="245"/>
    </row>
    <row r="38" spans="2:9" x14ac:dyDescent="0.25">
      <c r="B38" s="243"/>
      <c r="C38" s="198" t="s">
        <v>308</v>
      </c>
      <c r="D38" s="227"/>
      <c r="E38" s="227"/>
      <c r="F38" s="228"/>
      <c r="G38" s="228"/>
      <c r="H38" s="228"/>
      <c r="I38" s="229"/>
    </row>
    <row r="39" spans="2:9" x14ac:dyDescent="0.25">
      <c r="B39" s="243"/>
      <c r="C39" s="198" t="s">
        <v>309</v>
      </c>
      <c r="D39" s="230"/>
      <c r="E39" s="230"/>
      <c r="F39" s="231"/>
      <c r="G39" s="231"/>
      <c r="H39" s="231"/>
      <c r="I39" s="229"/>
    </row>
    <row r="40" spans="2:9" x14ac:dyDescent="0.25">
      <c r="B40" s="243"/>
      <c r="C40" s="198" t="s">
        <v>471</v>
      </c>
      <c r="D40" s="230"/>
      <c r="E40" s="230"/>
      <c r="F40" s="231"/>
      <c r="G40" s="231"/>
      <c r="H40" s="231"/>
      <c r="I40" s="229"/>
    </row>
    <row r="41" spans="2:9" x14ac:dyDescent="0.25">
      <c r="B41" s="243"/>
      <c r="C41" s="198" t="s">
        <v>472</v>
      </c>
      <c r="D41" s="230"/>
      <c r="E41" s="230"/>
      <c r="F41" s="231"/>
      <c r="G41" s="231"/>
      <c r="H41" s="231"/>
      <c r="I41" s="229"/>
    </row>
    <row r="42" spans="2:9" x14ac:dyDescent="0.25">
      <c r="B42" s="243"/>
      <c r="C42" s="198" t="s">
        <v>473</v>
      </c>
      <c r="D42" s="230"/>
      <c r="E42" s="230"/>
      <c r="F42" s="231"/>
      <c r="G42" s="231"/>
      <c r="H42" s="231"/>
      <c r="I42" s="229"/>
    </row>
    <row r="43" spans="2:9" x14ac:dyDescent="0.25">
      <c r="B43" s="243"/>
      <c r="C43" s="198" t="s">
        <v>474</v>
      </c>
      <c r="D43" s="230"/>
      <c r="E43" s="230"/>
      <c r="F43" s="231"/>
      <c r="G43" s="231"/>
      <c r="H43" s="231"/>
      <c r="I43" s="229"/>
    </row>
    <row r="44" spans="2:9" x14ac:dyDescent="0.25">
      <c r="B44" s="243"/>
      <c r="C44" s="244" t="s">
        <v>448</v>
      </c>
      <c r="D44" s="198"/>
      <c r="E44" s="198"/>
      <c r="F44" s="231">
        <f>+SUM(F38:F43)</f>
        <v>0</v>
      </c>
      <c r="G44" s="231">
        <f>+SUM(G38:G43)</f>
        <v>0</v>
      </c>
      <c r="H44" s="231">
        <f>+SUM(H38:H43)</f>
        <v>0</v>
      </c>
      <c r="I44" s="229">
        <f>+SUM(I38:I43)</f>
        <v>0</v>
      </c>
    </row>
    <row r="45" spans="2:9" x14ac:dyDescent="0.25">
      <c r="B45" s="380"/>
      <c r="C45" s="381"/>
      <c r="D45" s="382"/>
      <c r="E45" s="382"/>
      <c r="F45" s="383"/>
      <c r="G45" s="383"/>
      <c r="H45" s="383"/>
      <c r="I45" s="384"/>
    </row>
    <row r="46" spans="2:9" ht="26.4" x14ac:dyDescent="0.25">
      <c r="B46" s="241">
        <v>5</v>
      </c>
      <c r="C46" s="246" t="s">
        <v>984</v>
      </c>
      <c r="D46" s="382"/>
      <c r="E46" s="382"/>
      <c r="F46" s="383"/>
      <c r="G46" s="383"/>
      <c r="H46" s="383"/>
      <c r="I46" s="384"/>
    </row>
    <row r="47" spans="2:9" x14ac:dyDescent="0.25">
      <c r="B47" s="380"/>
      <c r="C47" s="198" t="s">
        <v>308</v>
      </c>
      <c r="D47" s="382"/>
      <c r="E47" s="382"/>
      <c r="F47" s="383"/>
      <c r="G47" s="383"/>
      <c r="H47" s="383"/>
      <c r="I47" s="384"/>
    </row>
    <row r="48" spans="2:9" x14ac:dyDescent="0.25">
      <c r="B48" s="380"/>
      <c r="C48" s="198" t="s">
        <v>309</v>
      </c>
      <c r="D48" s="382"/>
      <c r="E48" s="382"/>
      <c r="F48" s="383"/>
      <c r="G48" s="383"/>
      <c r="H48" s="383"/>
      <c r="I48" s="384"/>
    </row>
    <row r="49" spans="2:9" x14ac:dyDescent="0.25">
      <c r="B49" s="380"/>
      <c r="C49" s="198" t="s">
        <v>471</v>
      </c>
      <c r="D49" s="382"/>
      <c r="E49" s="382"/>
      <c r="F49" s="383"/>
      <c r="G49" s="383"/>
      <c r="H49" s="383"/>
      <c r="I49" s="384"/>
    </row>
    <row r="50" spans="2:9" x14ac:dyDescent="0.25">
      <c r="B50" s="380"/>
      <c r="C50" s="198" t="s">
        <v>472</v>
      </c>
      <c r="D50" s="382"/>
      <c r="E50" s="382"/>
      <c r="F50" s="383"/>
      <c r="G50" s="383"/>
      <c r="H50" s="383"/>
      <c r="I50" s="384"/>
    </row>
    <row r="51" spans="2:9" x14ac:dyDescent="0.25">
      <c r="B51" s="380"/>
      <c r="C51" s="198" t="s">
        <v>473</v>
      </c>
      <c r="D51" s="382"/>
      <c r="E51" s="382"/>
      <c r="F51" s="383"/>
      <c r="G51" s="383"/>
      <c r="H51" s="383"/>
      <c r="I51" s="384"/>
    </row>
    <row r="52" spans="2:9" x14ac:dyDescent="0.25">
      <c r="B52" s="380"/>
      <c r="C52" s="198" t="s">
        <v>474</v>
      </c>
      <c r="D52" s="382"/>
      <c r="E52" s="382"/>
      <c r="F52" s="383"/>
      <c r="G52" s="383"/>
      <c r="H52" s="383"/>
      <c r="I52" s="384"/>
    </row>
    <row r="53" spans="2:9" x14ac:dyDescent="0.25">
      <c r="B53" s="380"/>
      <c r="C53" s="244" t="s">
        <v>448</v>
      </c>
      <c r="D53" s="198"/>
      <c r="E53" s="198"/>
      <c r="F53" s="231">
        <f>+SUM(F47:F52)</f>
        <v>0</v>
      </c>
      <c r="G53" s="231">
        <f>+SUM(G47:G52)</f>
        <v>0</v>
      </c>
      <c r="H53" s="231">
        <f>+SUM(H47:H52)</f>
        <v>0</v>
      </c>
      <c r="I53" s="229">
        <f>+SUM(I47:I52)</f>
        <v>0</v>
      </c>
    </row>
    <row r="54" spans="2:9" x14ac:dyDescent="0.25">
      <c r="B54" s="380"/>
      <c r="C54" s="381"/>
      <c r="D54" s="382"/>
      <c r="E54" s="382"/>
      <c r="F54" s="383"/>
      <c r="G54" s="383"/>
      <c r="H54" s="383"/>
      <c r="I54" s="384"/>
    </row>
    <row r="55" spans="2:9" ht="79.2" x14ac:dyDescent="0.25">
      <c r="B55" s="380">
        <v>6</v>
      </c>
      <c r="C55" s="246" t="s">
        <v>292</v>
      </c>
      <c r="D55" s="382"/>
      <c r="E55" s="382"/>
      <c r="F55" s="383"/>
      <c r="G55" s="383"/>
      <c r="H55" s="383"/>
      <c r="I55" s="384"/>
    </row>
    <row r="56" spans="2:9" x14ac:dyDescent="0.25">
      <c r="B56" s="380"/>
      <c r="C56" s="198" t="s">
        <v>308</v>
      </c>
      <c r="D56" s="382"/>
      <c r="E56" s="382"/>
      <c r="F56" s="383"/>
      <c r="G56" s="383"/>
      <c r="H56" s="383"/>
      <c r="I56" s="384"/>
    </row>
    <row r="57" spans="2:9" x14ac:dyDescent="0.25">
      <c r="B57" s="380"/>
      <c r="C57" s="198" t="s">
        <v>309</v>
      </c>
      <c r="D57" s="382"/>
      <c r="E57" s="382"/>
      <c r="F57" s="383"/>
      <c r="G57" s="383"/>
      <c r="H57" s="383"/>
      <c r="I57" s="384"/>
    </row>
    <row r="58" spans="2:9" x14ac:dyDescent="0.25">
      <c r="B58" s="380"/>
      <c r="C58" s="198" t="s">
        <v>471</v>
      </c>
      <c r="D58" s="382"/>
      <c r="E58" s="382"/>
      <c r="F58" s="383"/>
      <c r="G58" s="383"/>
      <c r="H58" s="383"/>
      <c r="I58" s="384"/>
    </row>
    <row r="59" spans="2:9" x14ac:dyDescent="0.25">
      <c r="B59" s="380"/>
      <c r="C59" s="198" t="s">
        <v>472</v>
      </c>
      <c r="D59" s="382"/>
      <c r="E59" s="382"/>
      <c r="F59" s="383"/>
      <c r="G59" s="383"/>
      <c r="H59" s="383"/>
      <c r="I59" s="384"/>
    </row>
    <row r="60" spans="2:9" x14ac:dyDescent="0.25">
      <c r="B60" s="380"/>
      <c r="C60" s="198" t="s">
        <v>473</v>
      </c>
      <c r="D60" s="382"/>
      <c r="E60" s="382"/>
      <c r="F60" s="383"/>
      <c r="G60" s="383"/>
      <c r="H60" s="383"/>
      <c r="I60" s="384"/>
    </row>
    <row r="61" spans="2:9" x14ac:dyDescent="0.25">
      <c r="B61" s="380"/>
      <c r="C61" s="198" t="s">
        <v>474</v>
      </c>
      <c r="D61" s="382"/>
      <c r="E61" s="382"/>
      <c r="F61" s="383"/>
      <c r="G61" s="383"/>
      <c r="H61" s="383"/>
      <c r="I61" s="384"/>
    </row>
    <row r="62" spans="2:9" x14ac:dyDescent="0.25">
      <c r="B62" s="380"/>
      <c r="C62" s="244" t="s">
        <v>448</v>
      </c>
      <c r="D62" s="382"/>
      <c r="E62" s="382"/>
      <c r="F62" s="231">
        <f>+SUM(F56:F61)</f>
        <v>0</v>
      </c>
      <c r="G62" s="231">
        <f>+SUM(G56:G61)</f>
        <v>0</v>
      </c>
      <c r="H62" s="231">
        <f>+SUM(H56:H61)</f>
        <v>0</v>
      </c>
      <c r="I62" s="229">
        <f>+SUM(I56:I61)</f>
        <v>0</v>
      </c>
    </row>
    <row r="63" spans="2:9" x14ac:dyDescent="0.25">
      <c r="B63" s="380"/>
      <c r="C63" s="381"/>
      <c r="D63" s="382"/>
      <c r="E63" s="382"/>
      <c r="F63" s="383"/>
      <c r="G63" s="383"/>
      <c r="H63" s="383"/>
      <c r="I63" s="384"/>
    </row>
    <row r="64" spans="2:9" ht="13.8" thickBot="1" x14ac:dyDescent="0.3">
      <c r="B64" s="649"/>
      <c r="C64" s="537" t="s">
        <v>475</v>
      </c>
      <c r="D64" s="537"/>
      <c r="E64" s="537"/>
      <c r="F64" s="538">
        <f>F18+F26+F35+F44+F53+F62</f>
        <v>0</v>
      </c>
      <c r="G64" s="538">
        <f t="shared" ref="G64:I64" si="0">G18+G26+G35+G44+G53+G62</f>
        <v>0</v>
      </c>
      <c r="H64" s="538">
        <f t="shared" si="0"/>
        <v>0</v>
      </c>
      <c r="I64" s="531">
        <f t="shared" si="0"/>
        <v>0</v>
      </c>
    </row>
    <row r="65" spans="2:9" x14ac:dyDescent="0.25">
      <c r="B65" s="650"/>
      <c r="C65" s="15"/>
      <c r="D65" s="149"/>
      <c r="E65" s="248"/>
      <c r="F65" s="248"/>
      <c r="G65" s="248"/>
      <c r="H65" s="248"/>
      <c r="I65" s="594"/>
    </row>
    <row r="66" spans="2:9" x14ac:dyDescent="0.25">
      <c r="B66" s="650"/>
      <c r="C66" s="15" t="s">
        <v>450</v>
      </c>
      <c r="D66" s="149"/>
      <c r="E66" s="248"/>
      <c r="F66" s="248"/>
      <c r="G66" s="248"/>
      <c r="H66" s="248"/>
      <c r="I66" s="594"/>
    </row>
    <row r="67" spans="2:9" x14ac:dyDescent="0.25">
      <c r="B67" s="650"/>
      <c r="C67" s="40" t="s">
        <v>476</v>
      </c>
      <c r="D67" s="149"/>
      <c r="E67" s="248"/>
      <c r="F67" s="248"/>
      <c r="G67" s="248"/>
      <c r="H67" s="248"/>
      <c r="I67" s="594"/>
    </row>
    <row r="68" spans="2:9" x14ac:dyDescent="0.25">
      <c r="B68" s="650"/>
      <c r="C68" s="40"/>
      <c r="D68" s="149"/>
      <c r="E68" s="248"/>
      <c r="F68" s="248"/>
      <c r="G68" s="248"/>
      <c r="H68" s="248"/>
      <c r="I68" s="594"/>
    </row>
    <row r="69" spans="2:9" ht="26.4" x14ac:dyDescent="0.25">
      <c r="B69" s="650"/>
      <c r="C69" s="211" t="s">
        <v>477</v>
      </c>
      <c r="D69" s="632"/>
      <c r="E69" s="632"/>
      <c r="F69" s="635" t="s">
        <v>453</v>
      </c>
      <c r="G69" s="635" t="s">
        <v>454</v>
      </c>
      <c r="H69" s="635" t="s">
        <v>455</v>
      </c>
      <c r="I69" s="635" t="s">
        <v>456</v>
      </c>
    </row>
    <row r="70" spans="2:9" ht="105.6" x14ac:dyDescent="0.25">
      <c r="B70" s="650"/>
      <c r="C70" s="478" t="s">
        <v>470</v>
      </c>
      <c r="D70" s="632"/>
      <c r="E70" s="632"/>
      <c r="F70" s="479">
        <f>'Market Consistent Balance Sheet'!D18</f>
        <v>0</v>
      </c>
      <c r="G70" s="479">
        <f>'Market Consistent Balance Sheet'!E18</f>
        <v>0</v>
      </c>
      <c r="H70" s="479">
        <f>'Market Consistent Balance Sheet'!K18</f>
        <v>0</v>
      </c>
      <c r="I70" s="479">
        <f>'Market Consistent Balance Sheet'!M18</f>
        <v>0</v>
      </c>
    </row>
    <row r="71" spans="2:9" ht="39.6" x14ac:dyDescent="0.25">
      <c r="B71" s="650"/>
      <c r="C71" s="478" t="s">
        <v>287</v>
      </c>
      <c r="D71" s="632"/>
      <c r="E71" s="632"/>
      <c r="F71" s="479">
        <f>'Market Consistent Balance Sheet'!D22</f>
        <v>0</v>
      </c>
      <c r="G71" s="479">
        <f>'Market Consistent Balance Sheet'!E22</f>
        <v>0</v>
      </c>
      <c r="H71" s="479">
        <f>'Market Consistent Balance Sheet'!K22</f>
        <v>0</v>
      </c>
      <c r="I71" s="479">
        <f>'Market Consistent Balance Sheet'!M22</f>
        <v>0</v>
      </c>
    </row>
    <row r="72" spans="2:9" ht="52.8" x14ac:dyDescent="0.25">
      <c r="B72" s="650"/>
      <c r="C72" s="478" t="s">
        <v>288</v>
      </c>
      <c r="D72" s="632"/>
      <c r="E72" s="632"/>
      <c r="F72" s="479">
        <f>'Market Consistent Balance Sheet'!D26</f>
        <v>0</v>
      </c>
      <c r="G72" s="479">
        <f>'Market Consistent Balance Sheet'!E26</f>
        <v>0</v>
      </c>
      <c r="H72" s="479">
        <f>'Market Consistent Balance Sheet'!K26</f>
        <v>0</v>
      </c>
      <c r="I72" s="479">
        <f>'Market Consistent Balance Sheet'!M26</f>
        <v>0</v>
      </c>
    </row>
    <row r="73" spans="2:9" ht="92.4" x14ac:dyDescent="0.25">
      <c r="B73" s="650"/>
      <c r="C73" s="478" t="s">
        <v>289</v>
      </c>
      <c r="D73" s="632"/>
      <c r="E73" s="632"/>
      <c r="F73" s="479">
        <f>'Market Consistent Balance Sheet'!D30</f>
        <v>0</v>
      </c>
      <c r="G73" s="479">
        <f>'Market Consistent Balance Sheet'!E30</f>
        <v>0</v>
      </c>
      <c r="H73" s="479">
        <f>'Market Consistent Balance Sheet'!K30</f>
        <v>0</v>
      </c>
      <c r="I73" s="479">
        <f>'Market Consistent Balance Sheet'!M30</f>
        <v>0</v>
      </c>
    </row>
    <row r="74" spans="2:9" ht="26.4" x14ac:dyDescent="0.25">
      <c r="B74" s="650"/>
      <c r="C74" s="478" t="s">
        <v>984</v>
      </c>
      <c r="D74" s="632"/>
      <c r="E74" s="632"/>
      <c r="F74" s="479">
        <f>'Market Consistent Balance Sheet'!D36</f>
        <v>0</v>
      </c>
      <c r="G74" s="479">
        <f>'Market Consistent Balance Sheet'!E36</f>
        <v>0</v>
      </c>
      <c r="H74" s="479">
        <f>'Market Consistent Balance Sheet'!K36</f>
        <v>0</v>
      </c>
      <c r="I74" s="479">
        <f>'Market Consistent Balance Sheet'!M36</f>
        <v>0</v>
      </c>
    </row>
    <row r="75" spans="2:9" ht="79.2" x14ac:dyDescent="0.25">
      <c r="B75" s="650"/>
      <c r="C75" s="478" t="s">
        <v>292</v>
      </c>
      <c r="D75" s="632"/>
      <c r="E75" s="632"/>
      <c r="F75" s="479">
        <f>'Market Consistent Balance Sheet'!D42</f>
        <v>0</v>
      </c>
      <c r="G75" s="479">
        <f>'Market Consistent Balance Sheet'!E42</f>
        <v>0</v>
      </c>
      <c r="H75" s="479">
        <f>'Market Consistent Balance Sheet'!K42</f>
        <v>0</v>
      </c>
      <c r="I75" s="479">
        <f>'Market Consistent Balance Sheet'!M42</f>
        <v>0</v>
      </c>
    </row>
    <row r="76" spans="2:9" x14ac:dyDescent="0.25">
      <c r="B76" s="650"/>
      <c r="C76" s="478"/>
      <c r="D76" s="632"/>
      <c r="E76" s="632"/>
      <c r="F76" s="211"/>
      <c r="G76" s="480"/>
      <c r="H76" s="480"/>
      <c r="I76" s="480"/>
    </row>
    <row r="77" spans="2:9" x14ac:dyDescent="0.25">
      <c r="B77" s="650"/>
      <c r="C77" s="478" t="s">
        <v>457</v>
      </c>
      <c r="D77" s="632"/>
      <c r="E77" s="632"/>
      <c r="F77" s="211"/>
      <c r="G77" s="480"/>
      <c r="H77" s="480"/>
      <c r="I77" s="480"/>
    </row>
    <row r="78" spans="2:9" x14ac:dyDescent="0.25">
      <c r="B78" s="650"/>
      <c r="C78" s="478"/>
      <c r="D78" s="632"/>
      <c r="E78" s="632"/>
      <c r="F78" s="481">
        <f>F70-G18</f>
        <v>0</v>
      </c>
      <c r="G78" s="481">
        <f>G70-F18</f>
        <v>0</v>
      </c>
      <c r="H78" s="481">
        <f>H70-H18</f>
        <v>0</v>
      </c>
      <c r="I78" s="481">
        <f>I70-I18</f>
        <v>0</v>
      </c>
    </row>
    <row r="79" spans="2:9" x14ac:dyDescent="0.25">
      <c r="B79" s="650"/>
      <c r="C79" s="478"/>
      <c r="D79" s="632"/>
      <c r="E79" s="632"/>
      <c r="F79" s="481">
        <f>F71-G26</f>
        <v>0</v>
      </c>
      <c r="G79" s="481">
        <f>G71-F26</f>
        <v>0</v>
      </c>
      <c r="H79" s="481">
        <f>H71-H26</f>
        <v>0</v>
      </c>
      <c r="I79" s="481">
        <f>I71-I26</f>
        <v>0</v>
      </c>
    </row>
    <row r="80" spans="2:9" x14ac:dyDescent="0.25">
      <c r="B80" s="650"/>
      <c r="C80" s="478"/>
      <c r="D80" s="632"/>
      <c r="E80" s="632"/>
      <c r="F80" s="481">
        <f>F72-G35</f>
        <v>0</v>
      </c>
      <c r="G80" s="481">
        <f>G72-F35</f>
        <v>0</v>
      </c>
      <c r="H80" s="481">
        <f>H72-H35</f>
        <v>0</v>
      </c>
      <c r="I80" s="481">
        <f>I72-I35</f>
        <v>0</v>
      </c>
    </row>
    <row r="81" spans="2:9" x14ac:dyDescent="0.25">
      <c r="B81" s="650"/>
      <c r="C81" s="478"/>
      <c r="D81" s="632"/>
      <c r="E81" s="632"/>
      <c r="F81" s="481">
        <f>F73-G44</f>
        <v>0</v>
      </c>
      <c r="G81" s="481">
        <f>G73-F44</f>
        <v>0</v>
      </c>
      <c r="H81" s="481">
        <f>H73-H44</f>
        <v>0</v>
      </c>
      <c r="I81" s="481">
        <f>I73-I44</f>
        <v>0</v>
      </c>
    </row>
    <row r="82" spans="2:9" x14ac:dyDescent="0.25">
      <c r="B82" s="650"/>
      <c r="C82" s="478"/>
      <c r="D82" s="632"/>
      <c r="E82" s="632"/>
      <c r="F82" s="481">
        <f>F74-G53</f>
        <v>0</v>
      </c>
      <c r="G82" s="481">
        <f>G74-F53</f>
        <v>0</v>
      </c>
      <c r="H82" s="481">
        <f>H74-H53</f>
        <v>0</v>
      </c>
      <c r="I82" s="481">
        <f>I74-I53</f>
        <v>0</v>
      </c>
    </row>
    <row r="83" spans="2:9" x14ac:dyDescent="0.25">
      <c r="B83" s="650"/>
      <c r="C83" s="478"/>
      <c r="D83" s="632"/>
      <c r="E83" s="632"/>
      <c r="F83" s="481">
        <f>F75-G62</f>
        <v>0</v>
      </c>
      <c r="G83" s="481">
        <f>G75-F62</f>
        <v>0</v>
      </c>
      <c r="H83" s="481">
        <f>H75-H62</f>
        <v>0</v>
      </c>
      <c r="I83" s="481">
        <f>I75-I62</f>
        <v>0</v>
      </c>
    </row>
  </sheetData>
  <pageMargins left="0.7" right="0.7" top="0.75" bottom="0.75" header="0.3" footer="0.3"/>
  <pageSetup orientation="portrait" horizontalDpi="4294967295" verticalDpi="4294967295" r:id="rId1"/>
  <headerFooter>
    <oddFooter>&amp;L&amp;1#&amp;"Calibri"&amp;10&amp;K000000John Keells Group - Confidential</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299020E8A20544AE0BE70C8CCD1B38" ma:contentTypeVersion="17" ma:contentTypeDescription="Create a new document." ma:contentTypeScope="" ma:versionID="0cf0502059e593b4f2e994913abe44dd">
  <xsd:schema xmlns:xsd="http://www.w3.org/2001/XMLSchema" xmlns:xs="http://www.w3.org/2001/XMLSchema" xmlns:p="http://schemas.microsoft.com/office/2006/metadata/properties" xmlns:ns2="fbc86afc-6571-45eb-be52-01be1d2757dd" xmlns:ns3="2ddc2a4b-dd85-4d67-a36b-7fa4b3efae76" targetNamespace="http://schemas.microsoft.com/office/2006/metadata/properties" ma:root="true" ma:fieldsID="ca9224719148aabe20af7024d1d74612" ns2:_="" ns3:_="">
    <xsd:import namespace="fbc86afc-6571-45eb-be52-01be1d2757dd"/>
    <xsd:import namespace="2ddc2a4b-dd85-4d67-a36b-7fa4b3efae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c86afc-6571-45eb-be52-01be1d2757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8fbd590-0f74-4faa-ba2a-daeae4d14ae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ddc2a4b-dd85-4d67-a36b-7fa4b3efae7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dd0b8b8-3d00-48f8-b870-44c1c6afd2de}" ma:internalName="TaxCatchAll" ma:showField="CatchAllData" ma:web="2ddc2a4b-dd85-4d67-a36b-7fa4b3efae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c86afc-6571-45eb-be52-01be1d2757dd">
      <Terms xmlns="http://schemas.microsoft.com/office/infopath/2007/PartnerControls"/>
    </lcf76f155ced4ddcb4097134ff3c332f>
    <TaxCatchAll xmlns="2ddc2a4b-dd85-4d67-a36b-7fa4b3efae76"/>
  </documentManagement>
</p:properties>
</file>

<file path=customXml/itemProps1.xml><?xml version="1.0" encoding="utf-8"?>
<ds:datastoreItem xmlns:ds="http://schemas.openxmlformats.org/officeDocument/2006/customXml" ds:itemID="{8D38B3B1-C542-48C9-8183-0717CFB44526}">
  <ds:schemaRefs>
    <ds:schemaRef ds:uri="http://schemas.microsoft.com/sharepoint/v3/contenttype/forms"/>
  </ds:schemaRefs>
</ds:datastoreItem>
</file>

<file path=customXml/itemProps2.xml><?xml version="1.0" encoding="utf-8"?>
<ds:datastoreItem xmlns:ds="http://schemas.openxmlformats.org/officeDocument/2006/customXml" ds:itemID="{215700AB-1984-4E49-B907-33AA2DECB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c86afc-6571-45eb-be52-01be1d2757dd"/>
    <ds:schemaRef ds:uri="2ddc2a4b-dd85-4d67-a36b-7fa4b3efae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CBE9A0-2D9E-468C-A076-C63372D0DF77}">
  <ds:schemaRefs>
    <ds:schemaRef ds:uri="http://schemas.microsoft.com/office/infopath/2007/PartnerControls"/>
    <ds:schemaRef ds:uri="http://schemas.microsoft.com/office/2006/documentManagement/types"/>
    <ds:schemaRef ds:uri="fbc86afc-6571-45eb-be52-01be1d2757dd"/>
    <ds:schemaRef ds:uri="2ddc2a4b-dd85-4d67-a36b-7fa4b3efae76"/>
    <ds:schemaRef ds:uri="http://schemas.microsoft.com/office/2006/metadata/properties"/>
    <ds:schemaRef ds:uri="http://purl.org/dc/elements/1.1/"/>
    <ds:schemaRef ds:uri="http://www.w3.org/XML/1998/namespace"/>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ReadMe</vt:lpstr>
      <vt:lpstr>Intro </vt:lpstr>
      <vt:lpstr>Additional_Information</vt:lpstr>
      <vt:lpstr>Input</vt:lpstr>
      <vt:lpstr>Market Consistent Balance Sheet</vt:lpstr>
      <vt:lpstr>Note 1 Government Securities</vt:lpstr>
      <vt:lpstr>Note 2 Debt securities</vt:lpstr>
      <vt:lpstr>Note 3 Ordinary shares</vt:lpstr>
      <vt:lpstr>Note 4 Corporate Debts</vt:lpstr>
      <vt:lpstr>Note 5 Deposits</vt:lpstr>
      <vt:lpstr>Note 6 Freehold - Occupied</vt:lpstr>
      <vt:lpstr>Note 7 Free Hold - Investment</vt:lpstr>
      <vt:lpstr>Note 8 Inv - Related parties</vt:lpstr>
      <vt:lpstr>Note 9 Unlis shar &amp; Cor deb inv</vt:lpstr>
      <vt:lpstr>Note 10 Unrated Corporate Debt </vt:lpstr>
      <vt:lpstr>Note 11 Unit Trust and MF</vt:lpstr>
      <vt:lpstr>Note 12 Gold</vt:lpstr>
      <vt:lpstr>Note 13 Leasehold Property </vt:lpstr>
      <vt:lpstr>Note14 Other inadmissible asset</vt:lpstr>
      <vt:lpstr>Note 15 Inadmissible Prop,Plant</vt:lpstr>
      <vt:lpstr>Note 16 Inadmissible L&amp;A</vt:lpstr>
      <vt:lpstr>Note 17 Inadmissible shares</vt:lpstr>
      <vt:lpstr>Note 18 Inadmissible Inv Rel</vt:lpstr>
      <vt:lpstr>Table 1A - Unit Trusts</vt:lpstr>
      <vt:lpstr>Table 2A - Liability Breakdown</vt:lpstr>
      <vt:lpstr>Table 2B - Reinsurance</vt:lpstr>
      <vt:lpstr>Table 2C - Reinsurance Details</vt:lpstr>
      <vt:lpstr>Table 2D - Coinsurance</vt:lpstr>
      <vt:lpstr>Table 2E - Coinsurance Details</vt:lpstr>
      <vt:lpstr>Table 4 Asset Cashflows</vt:lpstr>
      <vt:lpstr>Table 5 Liability Cash flows</vt:lpstr>
      <vt:lpstr>Table 6 Stressed BEL cfs</vt:lpstr>
      <vt:lpstr>Detail of Insurance claim</vt:lpstr>
      <vt:lpstr>ZC Curve</vt:lpstr>
      <vt:lpstr>I Solvency</vt:lpstr>
      <vt:lpstr>II TAC</vt:lpstr>
      <vt:lpstr>III RCR</vt:lpstr>
      <vt:lpstr>1 Credit Risk</vt:lpstr>
      <vt:lpstr>2 Concentration Risk</vt:lpstr>
      <vt:lpstr>3 Market Risk</vt:lpstr>
      <vt:lpstr>3.1 Asset_Liability Shocks</vt:lpstr>
      <vt:lpstr>4 Reinsurance&amp;Coinsurance Risk</vt:lpstr>
      <vt:lpstr>5 Liability Risk Charge</vt:lpstr>
      <vt:lpstr>6 Operational Risk</vt:lpstr>
      <vt:lpstr>7 Catastrophe Risk</vt:lpstr>
      <vt:lpstr>Comments</vt:lpstr>
      <vt:lpstr>Additional Calc -&gt;</vt:lpstr>
      <vt:lpstr>Risk Margin_Template3</vt:lpstr>
      <vt:lpstr>RiskMargin _CF__Template3</vt:lpstr>
      <vt:lpstr>Risk Margin_Template4</vt:lpstr>
      <vt:lpstr>RiskMargin _CF__Template4</vt:lpstr>
    </vt:vector>
  </TitlesOfParts>
  <Manager/>
  <Company>Deloitte Touche Tohmatsu Services,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Gayathri Khanna</dc:creator>
  <cp:keywords/>
  <dc:description/>
  <cp:lastModifiedBy>Akhil Jain</cp:lastModifiedBy>
  <cp:revision/>
  <dcterms:created xsi:type="dcterms:W3CDTF">2009-12-17T06:46:55Z</dcterms:created>
  <dcterms:modified xsi:type="dcterms:W3CDTF">2025-09-16T10:07:40Z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ip_UnifiedCompliancePolicyUIAction">
    <vt:lpwstr/>
  </property>
  <property fmtid="{D5CDD505-2E9C-101B-9397-08002B2CF9AE}" pid="3" name="_ip_UnifiedCompliancePolicyProperties">
    <vt:lpwstr/>
  </property>
  <property fmtid="{D5CDD505-2E9C-101B-9397-08002B2CF9AE}" pid="4" name="MSIP_Label_d347b247-e90e-43a3-9d7b-004f14ae6873_Enabled">
    <vt:lpwstr>true</vt:lpwstr>
  </property>
  <property fmtid="{D5CDD505-2E9C-101B-9397-08002B2CF9AE}" pid="5" name="MSIP_Label_d347b247-e90e-43a3-9d7b-004f14ae6873_SetDate">
    <vt:lpwstr>2025-08-28T17:14:59Z</vt:lpwstr>
  </property>
  <property fmtid="{D5CDD505-2E9C-101B-9397-08002B2CF9AE}" pid="6" name="MSIP_Label_d347b247-e90e-43a3-9d7b-004f14ae6873_Method">
    <vt:lpwstr>Standard</vt:lpwstr>
  </property>
  <property fmtid="{D5CDD505-2E9C-101B-9397-08002B2CF9AE}" pid="7" name="MSIP_Label_d347b247-e90e-43a3-9d7b-004f14ae6873_Name">
    <vt:lpwstr>d347b247-e90e-43a3-9d7b-004f14ae6873</vt:lpwstr>
  </property>
  <property fmtid="{D5CDD505-2E9C-101B-9397-08002B2CF9AE}" pid="8" name="MSIP_Label_d347b247-e90e-43a3-9d7b-004f14ae6873_SiteId">
    <vt:lpwstr>76e3921f-489b-4b7e-9547-9ea297add9b5</vt:lpwstr>
  </property>
  <property fmtid="{D5CDD505-2E9C-101B-9397-08002B2CF9AE}" pid="9" name="MSIP_Label_d347b247-e90e-43a3-9d7b-004f14ae6873_ActionId">
    <vt:lpwstr>90091a35-53c3-4867-a434-d2c6978e96ef</vt:lpwstr>
  </property>
  <property fmtid="{D5CDD505-2E9C-101B-9397-08002B2CF9AE}" pid="10" name="MSIP_Label_d347b247-e90e-43a3-9d7b-004f14ae6873_ContentBits">
    <vt:lpwstr>0</vt:lpwstr>
  </property>
  <property fmtid="{D5CDD505-2E9C-101B-9397-08002B2CF9AE}" pid="11" name="MSIP_Label_d347b247-e90e-43a3-9d7b-004f14ae6873_Tag">
    <vt:lpwstr>10, 3, 0, 1</vt:lpwstr>
  </property>
</Properties>
</file>